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ag002096\Desktop\x\"/>
    </mc:Choice>
  </mc:AlternateContent>
  <bookViews>
    <workbookView xWindow="0" yWindow="0" windowWidth="24000" windowHeight="9735" tabRatio="896" firstSheet="44" activeTab="46"/>
  </bookViews>
  <sheets>
    <sheet name="Aman befor 2011" sheetId="1" r:id="rId1"/>
    <sheet name="A-1" sheetId="2" r:id="rId2"/>
    <sheet name="A-2" sheetId="3" r:id="rId3"/>
    <sheet name="A-4" sheetId="4" r:id="rId4"/>
    <sheet name="A-5" sheetId="5" r:id="rId5"/>
    <sheet name="A-6" sheetId="6" r:id="rId6"/>
    <sheet name="A-7" sheetId="7" r:id="rId7"/>
    <sheet name="A-8" sheetId="8" r:id="rId8"/>
    <sheet name="A-10" sheetId="9" r:id="rId9"/>
    <sheet name="A-13" sheetId="10" r:id="rId10"/>
    <sheet name="A-17" sheetId="11" r:id="rId11"/>
    <sheet name="A-18" sheetId="12" r:id="rId12"/>
    <sheet name="A-20" sheetId="13" r:id="rId13"/>
    <sheet name="A-21" sheetId="14" r:id="rId14"/>
    <sheet name="A-22" sheetId="15" r:id="rId15"/>
    <sheet name="A-25" sheetId="16" r:id="rId16"/>
    <sheet name="A-26" sheetId="17" r:id="rId17"/>
    <sheet name="A-27" sheetId="18" r:id="rId18"/>
    <sheet name="A-28" sheetId="19" r:id="rId19"/>
    <sheet name="A-32" sheetId="20" r:id="rId20"/>
    <sheet name="A-33" sheetId="21" r:id="rId21"/>
    <sheet name="A-34" sheetId="22" r:id="rId22"/>
    <sheet name="A-35" sheetId="23" r:id="rId23"/>
    <sheet name="A-36" sheetId="24" r:id="rId24"/>
    <sheet name="A-37" sheetId="25" r:id="rId25"/>
    <sheet name="A-38" sheetId="26" r:id="rId26"/>
    <sheet name="A-39" sheetId="27" r:id="rId27"/>
    <sheet name="A-40" sheetId="28" r:id="rId28"/>
    <sheet name="A-41" sheetId="29" r:id="rId29"/>
    <sheet name="A-42" sheetId="30" r:id="rId30"/>
    <sheet name="A-43" sheetId="31" r:id="rId31"/>
    <sheet name="A-44" sheetId="32" r:id="rId32"/>
    <sheet name="A-45" sheetId="33" r:id="rId33"/>
    <sheet name="A-46" sheetId="34" r:id="rId34"/>
    <sheet name="A-47" sheetId="35" r:id="rId35"/>
    <sheet name="A-48" sheetId="36" r:id="rId36"/>
    <sheet name="A-49" sheetId="37" r:id="rId37"/>
    <sheet name="A-50" sheetId="38" r:id="rId38"/>
    <sheet name="A-51" sheetId="39" r:id="rId39"/>
    <sheet name="A-52" sheetId="40" r:id="rId40"/>
    <sheet name="A-53" sheetId="41" r:id="rId41"/>
    <sheet name="A-55" sheetId="42" r:id="rId42"/>
    <sheet name="A-56" sheetId="43" r:id="rId43"/>
    <sheet name="A-57" sheetId="44" r:id="rId44"/>
    <sheet name="A-58" sheetId="45" r:id="rId45"/>
    <sheet name="A-59" sheetId="46" r:id="rId46"/>
    <sheet name="A-60" sheetId="47" r:id="rId47"/>
    <sheet name="A-61" sheetId="57" r:id="rId48"/>
    <sheet name="A-62" sheetId="56" r:id="rId49"/>
    <sheet name="A-63" sheetId="69" r:id="rId50"/>
    <sheet name="A-66" sheetId="61" r:id="rId51"/>
    <sheet name="A-67" sheetId="64" r:id="rId52"/>
    <sheet name="A-68" sheetId="63" r:id="rId53"/>
    <sheet name="A-69" sheetId="62" r:id="rId54"/>
    <sheet name="A-70" sheetId="65" r:id="rId55"/>
    <sheet name="A-71" sheetId="66" r:id="rId56"/>
    <sheet name="A-72" sheetId="75" r:id="rId57"/>
    <sheet name="A-74" sheetId="79" r:id="rId58"/>
    <sheet name="A-75" sheetId="70" r:id="rId59"/>
    <sheet name="A-76" sheetId="74" r:id="rId60"/>
    <sheet name="A-77" sheetId="73" r:id="rId61"/>
    <sheet name="A-78" sheetId="71" r:id="rId62"/>
    <sheet name="A-79" sheetId="78" r:id="rId63"/>
    <sheet name="A-80" sheetId="72" r:id="rId64"/>
    <sheet name="A-81" sheetId="68" r:id="rId65"/>
    <sheet name="A-83" sheetId="96" r:id="rId66"/>
    <sheet name="A-84" sheetId="77" r:id="rId67"/>
    <sheet name="A-85" sheetId="76" r:id="rId68"/>
    <sheet name="A-86" sheetId="85" r:id="rId69"/>
    <sheet name="A-87" sheetId="82" r:id="rId70"/>
    <sheet name="A-88" sheetId="81" r:id="rId71"/>
    <sheet name="A-89" sheetId="86" r:id="rId72"/>
    <sheet name="A-90" sheetId="80" r:id="rId73"/>
    <sheet name="A-92" sheetId="83" r:id="rId74"/>
    <sheet name="A-93" sheetId="84" r:id="rId75"/>
    <sheet name="A-94" sheetId="89" r:id="rId76"/>
    <sheet name="A-95" sheetId="88" r:id="rId77"/>
    <sheet name="A-96" sheetId="94" r:id="rId78"/>
    <sheet name="A-97" sheetId="90" r:id="rId79"/>
    <sheet name="A-98" sheetId="95" r:id="rId80"/>
    <sheet name="A-99" sheetId="98" r:id="rId81"/>
    <sheet name="A-100" sheetId="101" r:id="rId82"/>
    <sheet name="A-101" sheetId="99" r:id="rId83"/>
    <sheet name="A-105" sheetId="102" r:id="rId84"/>
    <sheet name="A-106" sheetId="104" r:id="rId85"/>
    <sheet name="A-SW-1X" sheetId="48" r:id="rId86"/>
    <sheet name="A-SW-2" sheetId="49" r:id="rId87"/>
    <sheet name="A-SW-3" sheetId="50" r:id="rId88"/>
    <sheet name="A-S-1X" sheetId="51" r:id="rId89"/>
    <sheet name="A-S-2" sheetId="52" r:id="rId90"/>
    <sheet name="A-S-5" sheetId="93" r:id="rId91"/>
    <sheet name="A-DEEP-1X" sheetId="53" r:id="rId92"/>
    <sheet name="A-E-1X" sheetId="60" r:id="rId93"/>
    <sheet name="A-DOME-1X" sheetId="54" r:id="rId94"/>
    <sheet name="A-DOME-2" sheetId="97" r:id="rId95"/>
    <sheet name="A-DOME-3" sheetId="87" r:id="rId96"/>
    <sheet name="A-DOME-9" sheetId="100" r:id="rId97"/>
    <sheet name="A-DOME-10" sheetId="106" r:id="rId98"/>
  </sheets>
  <definedNames>
    <definedName name="_xlnm._FilterDatabase" localSheetId="1" hidden="1">'A-1'!$B$6:$K$6</definedName>
    <definedName name="_xlnm._FilterDatabase" localSheetId="8" hidden="1">'A-10'!$B$6:$K$145</definedName>
    <definedName name="_xlnm._FilterDatabase" localSheetId="9" hidden="1">'A-13'!$B$6:$K$6</definedName>
    <definedName name="_xlnm._FilterDatabase" localSheetId="10" hidden="1">'A-17'!$B$6:$K$6</definedName>
    <definedName name="_xlnm._FilterDatabase" localSheetId="11" hidden="1">'A-18'!$B$6:$K$6</definedName>
    <definedName name="_xlnm._FilterDatabase" localSheetId="2" hidden="1">'A-2'!$B$6:$K$139</definedName>
    <definedName name="_xlnm._FilterDatabase" localSheetId="12" hidden="1">'A-20'!$B$6:$K$6</definedName>
    <definedName name="_xlnm._FilterDatabase" localSheetId="13" hidden="1">'A-21'!$B$6:$K$6</definedName>
    <definedName name="_xlnm._FilterDatabase" localSheetId="14" hidden="1">'A-22'!$B$6:$K$6</definedName>
    <definedName name="_xlnm._FilterDatabase" localSheetId="15" hidden="1">'A-25'!$B$6:$K$6</definedName>
    <definedName name="_xlnm._FilterDatabase" localSheetId="16" hidden="1">'A-26'!$B$6:$K$6</definedName>
    <definedName name="_xlnm._FilterDatabase" localSheetId="17" hidden="1">'A-27'!$B$6:$K$6</definedName>
    <definedName name="_xlnm._FilterDatabase" localSheetId="18" hidden="1">'A-28'!$B$6:$K$6</definedName>
    <definedName name="_xlnm._FilterDatabase" localSheetId="19" hidden="1">'A-32'!$B$6:$K$6</definedName>
    <definedName name="_xlnm._FilterDatabase" localSheetId="20" hidden="1">'A-33'!$B$6:$K$6</definedName>
    <definedName name="_xlnm._FilterDatabase" localSheetId="21" hidden="1">'A-34'!$B$6:$K$6</definedName>
    <definedName name="_xlnm._FilterDatabase" localSheetId="22" hidden="1">'A-35'!$B$6:$K$6</definedName>
    <definedName name="_xlnm._FilterDatabase" localSheetId="23" hidden="1">'A-36'!$B$6:$K$6</definedName>
    <definedName name="_xlnm._FilterDatabase" localSheetId="24" hidden="1">'A-37'!$B$6:$K$6</definedName>
    <definedName name="_xlnm._FilterDatabase" localSheetId="25" hidden="1">'A-38'!$B$6:$K$6</definedName>
    <definedName name="_xlnm._FilterDatabase" localSheetId="26" hidden="1">'A-39'!$B$6:$K$6</definedName>
    <definedName name="_xlnm._FilterDatabase" localSheetId="3" hidden="1">'A-4'!$B$6:$K$105</definedName>
    <definedName name="_xlnm._FilterDatabase" localSheetId="27" hidden="1">'A-40'!$B$6:$K$6</definedName>
    <definedName name="_xlnm._FilterDatabase" localSheetId="28" hidden="1">'A-41'!$B$6:$K$6</definedName>
    <definedName name="_xlnm._FilterDatabase" localSheetId="29" hidden="1">'A-42'!$B$6:$K$6</definedName>
    <definedName name="_xlnm._FilterDatabase" localSheetId="30" hidden="1">'A-43'!$B$6:$K$6</definedName>
    <definedName name="_xlnm._FilterDatabase" localSheetId="31" hidden="1">'A-44'!$B$6:$K$6</definedName>
    <definedName name="_xlnm._FilterDatabase" localSheetId="32" hidden="1">'A-45'!$B$6:$K$6</definedName>
    <definedName name="_xlnm._FilterDatabase" localSheetId="33" hidden="1">'A-46'!$B$6:$K$6</definedName>
    <definedName name="_xlnm._FilterDatabase" localSheetId="34" hidden="1">'A-47'!$B$6:$K$6</definedName>
    <definedName name="_xlnm._FilterDatabase" localSheetId="35" hidden="1">'A-48'!$B$6:$B$298</definedName>
    <definedName name="_xlnm._FilterDatabase" localSheetId="36" hidden="1">'A-49'!$B$6:$K$6</definedName>
    <definedName name="_xlnm._FilterDatabase" localSheetId="4" hidden="1">'A-5'!$B$6:$K$6</definedName>
    <definedName name="_xlnm._FilterDatabase" localSheetId="37" hidden="1">'A-50'!$B$6:$K$6</definedName>
    <definedName name="_xlnm._FilterDatabase" localSheetId="38" hidden="1">'A-51'!$B$6:$K$6</definedName>
    <definedName name="_xlnm._FilterDatabase" localSheetId="39" hidden="1">'A-52'!$B$6:$K$6</definedName>
    <definedName name="_xlnm._FilterDatabase" localSheetId="40" hidden="1">'A-53'!$B$6:$K$6</definedName>
    <definedName name="_xlnm._FilterDatabase" localSheetId="41" hidden="1">'A-55'!$B$6:$K$6</definedName>
    <definedName name="_xlnm._FilterDatabase" localSheetId="42" hidden="1">'A-56'!$B$6:$K$6</definedName>
    <definedName name="_xlnm._FilterDatabase" localSheetId="43" hidden="1">'A-57'!$B$6:$K$6</definedName>
    <definedName name="_xlnm._FilterDatabase" localSheetId="44" hidden="1">'A-58'!$B$6:$K$6</definedName>
    <definedName name="_xlnm._FilterDatabase" localSheetId="45" hidden="1">'A-59'!$B$6:$K$6</definedName>
    <definedName name="_xlnm._FilterDatabase" localSheetId="5" hidden="1">'A-6'!$B$6:$K$6</definedName>
    <definedName name="_xlnm._FilterDatabase" localSheetId="46" hidden="1">'A-60'!$B$6:$K$6</definedName>
    <definedName name="_xlnm._FilterDatabase" localSheetId="47" hidden="1">'A-61'!$B$6:$K$6</definedName>
    <definedName name="_xlnm._FilterDatabase" localSheetId="48" hidden="1">'A-62'!$B$6:$K$6</definedName>
    <definedName name="_xlnm._FilterDatabase" localSheetId="49" hidden="1">'A-63'!$B$6:$K$6</definedName>
    <definedName name="_xlnm._FilterDatabase" localSheetId="50" hidden="1">'A-66'!$B$6:$K$6</definedName>
    <definedName name="_xlnm._FilterDatabase" localSheetId="51" hidden="1">'A-67'!$B$6:$K$6</definedName>
    <definedName name="_xlnm._FilterDatabase" localSheetId="52" hidden="1">'A-68'!$B$6:$K$82</definedName>
    <definedName name="_xlnm._FilterDatabase" localSheetId="53" hidden="1">'A-69'!$B$6:$K$6</definedName>
    <definedName name="_xlnm._FilterDatabase" localSheetId="6" hidden="1">'A-7'!$B$6:$K$6</definedName>
    <definedName name="_xlnm._FilterDatabase" localSheetId="54" hidden="1">'A-70'!$B$6:$K$6</definedName>
    <definedName name="_xlnm._FilterDatabase" localSheetId="55" hidden="1">'A-71'!$B$6:$K$6</definedName>
    <definedName name="_xlnm._FilterDatabase" localSheetId="56" hidden="1">'A-72'!$B$6:$K$6</definedName>
    <definedName name="_xlnm._FilterDatabase" localSheetId="57" hidden="1">'A-74'!$B$6:$K$6</definedName>
    <definedName name="_xlnm._FilterDatabase" localSheetId="58" hidden="1">'A-75'!$B$6:$K$6</definedName>
    <definedName name="_xlnm._FilterDatabase" localSheetId="59" hidden="1">'A-76'!$B$6:$K$6</definedName>
    <definedName name="_xlnm._FilterDatabase" localSheetId="60" hidden="1">'A-77'!$B$6:$K$777</definedName>
    <definedName name="_xlnm._FilterDatabase" localSheetId="61" hidden="1">'A-78'!$B$6:$K$6</definedName>
    <definedName name="_xlnm._FilterDatabase" localSheetId="62" hidden="1">'A-79'!$B$6:$K$184</definedName>
    <definedName name="_xlnm._FilterDatabase" localSheetId="7" hidden="1">'A-8'!$B$6:$K$6</definedName>
    <definedName name="_xlnm._FilterDatabase" localSheetId="63" hidden="1">'A-80'!$B$6:$K$6</definedName>
    <definedName name="_xlnm._FilterDatabase" localSheetId="64" hidden="1">'A-81'!$B$6:$K$6</definedName>
    <definedName name="_xlnm._FilterDatabase" localSheetId="65" hidden="1">'A-83'!$B$6:$K$6</definedName>
    <definedName name="_xlnm._FilterDatabase" localSheetId="66" hidden="1">'A-84'!$B$6:$K$6</definedName>
    <definedName name="_xlnm._FilterDatabase" localSheetId="67" hidden="1">'A-85'!$B$6:$K$6</definedName>
    <definedName name="_xlnm._FilterDatabase" localSheetId="68" hidden="1">'A-86'!$B$6:$K$6</definedName>
    <definedName name="_xlnm._FilterDatabase" localSheetId="69" hidden="1">'A-87'!$B$6:$K$6</definedName>
    <definedName name="_xlnm._FilterDatabase" localSheetId="70" hidden="1">'A-88'!$B$6:$K$6</definedName>
    <definedName name="_xlnm._FilterDatabase" localSheetId="71" hidden="1">'A-89'!$B$6:$K$6</definedName>
    <definedName name="_xlnm._FilterDatabase" localSheetId="72" hidden="1">'A-90'!$B$6:$K$6</definedName>
    <definedName name="_xlnm._FilterDatabase" localSheetId="73" hidden="1">'A-92'!$B$6:$K$6</definedName>
    <definedName name="_xlnm._FilterDatabase" localSheetId="74" hidden="1">'A-93'!$B$6:$K$6</definedName>
    <definedName name="_xlnm._FilterDatabase" localSheetId="75" hidden="1">'A-94'!$B$6:$K$6</definedName>
    <definedName name="_xlnm._FilterDatabase" localSheetId="76" hidden="1">'A-95'!$B$6:$K$6</definedName>
    <definedName name="_xlnm._FilterDatabase" localSheetId="77" hidden="1">'A-96'!$B$6:$K$6</definedName>
    <definedName name="_xlnm._FilterDatabase" localSheetId="78" hidden="1">'A-97'!$B$6:$K$6</definedName>
    <definedName name="_xlnm._FilterDatabase" localSheetId="79" hidden="1">'A-98'!$B$6:$K$6</definedName>
    <definedName name="_xlnm._FilterDatabase" localSheetId="91" hidden="1">'A-DEEP-1X'!$B$6:$K$94</definedName>
    <definedName name="_xlnm._FilterDatabase" localSheetId="97" hidden="1">'A-DOME-10'!$B$6:$K$6</definedName>
    <definedName name="_xlnm._FilterDatabase" localSheetId="93" hidden="1">'A-DOME-1X'!$B$6:$K$6</definedName>
    <definedName name="_xlnm._FilterDatabase" localSheetId="94" hidden="1">'A-DOME-2'!$B$6:$K$6</definedName>
    <definedName name="_xlnm._FilterDatabase" localSheetId="95" hidden="1">'A-DOME-3'!$B$6:$K$6</definedName>
    <definedName name="_xlnm._FilterDatabase" localSheetId="92" hidden="1">'A-E-1X'!$B$6:$K$6</definedName>
    <definedName name="_xlnm._FilterDatabase" localSheetId="88" hidden="1">'A-S-1X'!$B$6:$K$6</definedName>
    <definedName name="_xlnm._FilterDatabase" localSheetId="89" hidden="1">'A-S-2'!$B$6:$K$6</definedName>
    <definedName name="_xlnm._FilterDatabase" localSheetId="90" hidden="1">'A-S-5'!$B$6:$K$761</definedName>
    <definedName name="_xlnm._FilterDatabase" localSheetId="85" hidden="1">'A-SW-1X'!$B$6:$K$6</definedName>
    <definedName name="_xlnm._FilterDatabase" localSheetId="86" hidden="1">'A-SW-2'!$B$6:$K$6</definedName>
    <definedName name="_xlnm._FilterDatabase" localSheetId="87" hidden="1">'A-SW-3'!$B$6:$K$6</definedName>
    <definedName name="Z_8F6653BC_CD64_4999_B895_196CF2F81F23_.wvu.FilterData" localSheetId="32" hidden="1">'A-45'!$B$6:$B$183</definedName>
    <definedName name="Z_A61807DE_1A9F_4D9E_AA9C_2C2A4B8D3195_.wvu.FilterData" localSheetId="1" hidden="1">'A-1'!$B$6:$B$171</definedName>
    <definedName name="Z_A61807DE_1A9F_4D9E_AA9C_2C2A4B8D3195_.wvu.FilterData" localSheetId="8" hidden="1">'A-10'!$B$6:$B$1627</definedName>
    <definedName name="Z_A61807DE_1A9F_4D9E_AA9C_2C2A4B8D3195_.wvu.FilterData" localSheetId="9" hidden="1">'A-13'!$B$6:$B$132</definedName>
    <definedName name="Z_A61807DE_1A9F_4D9E_AA9C_2C2A4B8D3195_.wvu.FilterData" localSheetId="10" hidden="1">'A-17'!$B$6:$B$168</definedName>
    <definedName name="Z_A61807DE_1A9F_4D9E_AA9C_2C2A4B8D3195_.wvu.FilterData" localSheetId="11" hidden="1">'A-18'!$B$6:$B$173</definedName>
    <definedName name="Z_A61807DE_1A9F_4D9E_AA9C_2C2A4B8D3195_.wvu.FilterData" localSheetId="2" hidden="1">'A-2'!$B$6:$B$173</definedName>
    <definedName name="Z_A61807DE_1A9F_4D9E_AA9C_2C2A4B8D3195_.wvu.FilterData" localSheetId="12" hidden="1">'A-20'!$B$6:$B$169</definedName>
    <definedName name="Z_A61807DE_1A9F_4D9E_AA9C_2C2A4B8D3195_.wvu.FilterData" localSheetId="13" hidden="1">'A-21'!$B$6:$B$41</definedName>
    <definedName name="Z_A61807DE_1A9F_4D9E_AA9C_2C2A4B8D3195_.wvu.FilterData" localSheetId="14" hidden="1">'A-22'!$B$6:$B$152</definedName>
    <definedName name="Z_A61807DE_1A9F_4D9E_AA9C_2C2A4B8D3195_.wvu.FilterData" localSheetId="15" hidden="1">'A-25'!$B$6:$B$149</definedName>
    <definedName name="Z_A61807DE_1A9F_4D9E_AA9C_2C2A4B8D3195_.wvu.FilterData" localSheetId="16" hidden="1">'A-26'!$B$6:$B$131</definedName>
    <definedName name="Z_A61807DE_1A9F_4D9E_AA9C_2C2A4B8D3195_.wvu.FilterData" localSheetId="17" hidden="1">'A-27'!$B$6:$B$65</definedName>
    <definedName name="Z_A61807DE_1A9F_4D9E_AA9C_2C2A4B8D3195_.wvu.FilterData" localSheetId="18" hidden="1">'A-28'!$B$6:$B$150</definedName>
    <definedName name="Z_A61807DE_1A9F_4D9E_AA9C_2C2A4B8D3195_.wvu.FilterData" localSheetId="19" hidden="1">'A-32'!$B$6:$B$145</definedName>
    <definedName name="Z_A61807DE_1A9F_4D9E_AA9C_2C2A4B8D3195_.wvu.FilterData" localSheetId="20" hidden="1">'A-33'!$B$6:$B$175</definedName>
    <definedName name="Z_A61807DE_1A9F_4D9E_AA9C_2C2A4B8D3195_.wvu.FilterData" localSheetId="21" hidden="1">'A-34'!$B$6:$B$143</definedName>
    <definedName name="Z_A61807DE_1A9F_4D9E_AA9C_2C2A4B8D3195_.wvu.FilterData" localSheetId="22" hidden="1">'A-35'!$B$6:$B$181</definedName>
    <definedName name="Z_A61807DE_1A9F_4D9E_AA9C_2C2A4B8D3195_.wvu.FilterData" localSheetId="23" hidden="1">'A-36'!$B$6:$B$184</definedName>
    <definedName name="Z_A61807DE_1A9F_4D9E_AA9C_2C2A4B8D3195_.wvu.FilterData" localSheetId="24" hidden="1">'A-37'!$B$6:$B$174</definedName>
    <definedName name="Z_A61807DE_1A9F_4D9E_AA9C_2C2A4B8D3195_.wvu.FilterData" localSheetId="25" hidden="1">'A-38'!$B$6:$B$171</definedName>
    <definedName name="Z_A61807DE_1A9F_4D9E_AA9C_2C2A4B8D3195_.wvu.FilterData" localSheetId="26" hidden="1">'A-39'!$B$6:$B$179</definedName>
    <definedName name="Z_A61807DE_1A9F_4D9E_AA9C_2C2A4B8D3195_.wvu.FilterData" localSheetId="3" hidden="1">'A-4'!$B$6:$B$165</definedName>
    <definedName name="Z_A61807DE_1A9F_4D9E_AA9C_2C2A4B8D3195_.wvu.FilterData" localSheetId="27" hidden="1">'A-40'!$B$6:$B$174</definedName>
    <definedName name="Z_A61807DE_1A9F_4D9E_AA9C_2C2A4B8D3195_.wvu.FilterData" localSheetId="28" hidden="1">'A-41'!$B$6:$B$180</definedName>
    <definedName name="Z_A61807DE_1A9F_4D9E_AA9C_2C2A4B8D3195_.wvu.FilterData" localSheetId="29" hidden="1">'A-42'!$B$6:$B$182</definedName>
    <definedName name="Z_A61807DE_1A9F_4D9E_AA9C_2C2A4B8D3195_.wvu.FilterData" localSheetId="30" hidden="1">'A-43'!$B$6:$B$158</definedName>
    <definedName name="Z_A61807DE_1A9F_4D9E_AA9C_2C2A4B8D3195_.wvu.FilterData" localSheetId="31" hidden="1">'A-44'!$B$6:$B$174</definedName>
    <definedName name="Z_A61807DE_1A9F_4D9E_AA9C_2C2A4B8D3195_.wvu.FilterData" localSheetId="32" hidden="1">'A-45'!$B$6:$B$183</definedName>
    <definedName name="Z_A61807DE_1A9F_4D9E_AA9C_2C2A4B8D3195_.wvu.FilterData" localSheetId="33" hidden="1">'A-46'!$B$6:$B$179</definedName>
    <definedName name="Z_A61807DE_1A9F_4D9E_AA9C_2C2A4B8D3195_.wvu.FilterData" localSheetId="34" hidden="1">'A-47'!$B$6:$B$172</definedName>
    <definedName name="Z_A61807DE_1A9F_4D9E_AA9C_2C2A4B8D3195_.wvu.FilterData" localSheetId="35" hidden="1">'A-48'!$B$6:$B$160</definedName>
    <definedName name="Z_A61807DE_1A9F_4D9E_AA9C_2C2A4B8D3195_.wvu.FilterData" localSheetId="36" hidden="1">'A-49'!$B$6:$B$176</definedName>
    <definedName name="Z_A61807DE_1A9F_4D9E_AA9C_2C2A4B8D3195_.wvu.FilterData" localSheetId="4" hidden="1">'A-5'!$B$6:$B$145</definedName>
    <definedName name="Z_A61807DE_1A9F_4D9E_AA9C_2C2A4B8D3195_.wvu.FilterData" localSheetId="37" hidden="1">'A-50'!$B$6:$B$181</definedName>
    <definedName name="Z_A61807DE_1A9F_4D9E_AA9C_2C2A4B8D3195_.wvu.FilterData" localSheetId="38" hidden="1">'A-51'!$B$6:$B$150</definedName>
    <definedName name="Z_A61807DE_1A9F_4D9E_AA9C_2C2A4B8D3195_.wvu.FilterData" localSheetId="39" hidden="1">'A-52'!$B$6:$B$43</definedName>
    <definedName name="Z_A61807DE_1A9F_4D9E_AA9C_2C2A4B8D3195_.wvu.FilterData" localSheetId="40" hidden="1">'A-53'!$B$6:$B$139</definedName>
    <definedName name="Z_A61807DE_1A9F_4D9E_AA9C_2C2A4B8D3195_.wvu.FilterData" localSheetId="43" hidden="1">'A-57'!$B$6:$B$11</definedName>
    <definedName name="Z_A61807DE_1A9F_4D9E_AA9C_2C2A4B8D3195_.wvu.FilterData" localSheetId="44" hidden="1">'A-58'!$B$6:$B$10</definedName>
    <definedName name="Z_A61807DE_1A9F_4D9E_AA9C_2C2A4B8D3195_.wvu.FilterData" localSheetId="5" hidden="1">'A-6'!$B$6:$B$1615</definedName>
    <definedName name="Z_A61807DE_1A9F_4D9E_AA9C_2C2A4B8D3195_.wvu.FilterData" localSheetId="46" hidden="1">'A-60'!$B$6:$B$12</definedName>
    <definedName name="Z_A61807DE_1A9F_4D9E_AA9C_2C2A4B8D3195_.wvu.FilterData" localSheetId="6" hidden="1">'A-7'!$B$6:$B$99</definedName>
    <definedName name="Z_A61807DE_1A9F_4D9E_AA9C_2C2A4B8D3195_.wvu.FilterData" localSheetId="7" hidden="1">'A-8'!$B$6:$B$169</definedName>
    <definedName name="Z_A61807DE_1A9F_4D9E_AA9C_2C2A4B8D3195_.wvu.FilterData" localSheetId="91" hidden="1">'A-DEEP-1X'!$B$6:$B$164</definedName>
    <definedName name="Z_A61807DE_1A9F_4D9E_AA9C_2C2A4B8D3195_.wvu.FilterData" localSheetId="93" hidden="1">'A-DOME-1X'!$B$6:$B$7</definedName>
    <definedName name="Z_A61807DE_1A9F_4D9E_AA9C_2C2A4B8D3195_.wvu.FilterData" localSheetId="94" hidden="1">'A-DOME-2'!$B$6:$B$7</definedName>
    <definedName name="Z_A61807DE_1A9F_4D9E_AA9C_2C2A4B8D3195_.wvu.FilterData" localSheetId="95" hidden="1">'A-DOME-3'!$B$6:$B$7</definedName>
    <definedName name="Z_A61807DE_1A9F_4D9E_AA9C_2C2A4B8D3195_.wvu.FilterData" localSheetId="88" hidden="1">'A-S-1X'!$B$6:$B$169</definedName>
    <definedName name="Z_A61807DE_1A9F_4D9E_AA9C_2C2A4B8D3195_.wvu.FilterData" localSheetId="89" hidden="1">'A-S-2'!$B$6:$B$157</definedName>
    <definedName name="Z_A61807DE_1A9F_4D9E_AA9C_2C2A4B8D3195_.wvu.FilterData" localSheetId="85" hidden="1">'A-SW-1X'!$B$6:$B$179</definedName>
    <definedName name="Z_A61807DE_1A9F_4D9E_AA9C_2C2A4B8D3195_.wvu.FilterData" localSheetId="86" hidden="1">'A-SW-2'!$B$6:$B$159</definedName>
    <definedName name="Z_A61807DE_1A9F_4D9E_AA9C_2C2A4B8D3195_.wvu.FilterData" localSheetId="87" hidden="1">'A-SW-3'!$B$6:$B$178</definedName>
    <definedName name="Z_C5727CAE_36E7_4F5C_A23D_3D3BFC529126_.wvu.FilterData" localSheetId="1" hidden="1">'A-1'!$B$6:$B$171</definedName>
    <definedName name="Z_C5727CAE_36E7_4F5C_A23D_3D3BFC529126_.wvu.FilterData" localSheetId="8" hidden="1">'A-10'!$B$6:$B$1627</definedName>
    <definedName name="Z_C5727CAE_36E7_4F5C_A23D_3D3BFC529126_.wvu.FilterData" localSheetId="9" hidden="1">'A-13'!$B$6:$B$132</definedName>
    <definedName name="Z_C5727CAE_36E7_4F5C_A23D_3D3BFC529126_.wvu.FilterData" localSheetId="10" hidden="1">'A-17'!$B$6:$B$168</definedName>
    <definedName name="Z_C5727CAE_36E7_4F5C_A23D_3D3BFC529126_.wvu.FilterData" localSheetId="11" hidden="1">'A-18'!$B$6:$B$173</definedName>
    <definedName name="Z_C5727CAE_36E7_4F5C_A23D_3D3BFC529126_.wvu.FilterData" localSheetId="2" hidden="1">'A-2'!$B$6:$B$173</definedName>
    <definedName name="Z_C5727CAE_36E7_4F5C_A23D_3D3BFC529126_.wvu.FilterData" localSheetId="12" hidden="1">'A-20'!$B$6:$B$169</definedName>
    <definedName name="Z_C5727CAE_36E7_4F5C_A23D_3D3BFC529126_.wvu.FilterData" localSheetId="13" hidden="1">'A-21'!$B$6:$B$41</definedName>
    <definedName name="Z_C5727CAE_36E7_4F5C_A23D_3D3BFC529126_.wvu.FilterData" localSheetId="14" hidden="1">'A-22'!$B$6:$B$152</definedName>
    <definedName name="Z_C5727CAE_36E7_4F5C_A23D_3D3BFC529126_.wvu.FilterData" localSheetId="15" hidden="1">'A-25'!$B$6:$B$149</definedName>
    <definedName name="Z_C5727CAE_36E7_4F5C_A23D_3D3BFC529126_.wvu.FilterData" localSheetId="16" hidden="1">'A-26'!$B$6:$B$131</definedName>
    <definedName name="Z_C5727CAE_36E7_4F5C_A23D_3D3BFC529126_.wvu.FilterData" localSheetId="17" hidden="1">'A-27'!$B$6:$B$65</definedName>
    <definedName name="Z_C5727CAE_36E7_4F5C_A23D_3D3BFC529126_.wvu.FilterData" localSheetId="18" hidden="1">'A-28'!$B$6:$B$150</definedName>
    <definedName name="Z_C5727CAE_36E7_4F5C_A23D_3D3BFC529126_.wvu.FilterData" localSheetId="19" hidden="1">'A-32'!$B$6:$B$145</definedName>
    <definedName name="Z_C5727CAE_36E7_4F5C_A23D_3D3BFC529126_.wvu.FilterData" localSheetId="20" hidden="1">'A-33'!$B$6:$B$175</definedName>
    <definedName name="Z_C5727CAE_36E7_4F5C_A23D_3D3BFC529126_.wvu.FilterData" localSheetId="21" hidden="1">'A-34'!$B$6:$B$143</definedName>
    <definedName name="Z_C5727CAE_36E7_4F5C_A23D_3D3BFC529126_.wvu.FilterData" localSheetId="22" hidden="1">'A-35'!$B$6:$B$181</definedName>
    <definedName name="Z_C5727CAE_36E7_4F5C_A23D_3D3BFC529126_.wvu.FilterData" localSheetId="23" hidden="1">'A-36'!$B$6:$B$184</definedName>
    <definedName name="Z_C5727CAE_36E7_4F5C_A23D_3D3BFC529126_.wvu.FilterData" localSheetId="24" hidden="1">'A-37'!$B$6:$B$174</definedName>
    <definedName name="Z_C5727CAE_36E7_4F5C_A23D_3D3BFC529126_.wvu.FilterData" localSheetId="25" hidden="1">'A-38'!$B$6:$B$171</definedName>
    <definedName name="Z_C5727CAE_36E7_4F5C_A23D_3D3BFC529126_.wvu.FilterData" localSheetId="26" hidden="1">'A-39'!$B$6:$B$179</definedName>
    <definedName name="Z_C5727CAE_36E7_4F5C_A23D_3D3BFC529126_.wvu.FilterData" localSheetId="3" hidden="1">'A-4'!$B$6:$B$165</definedName>
    <definedName name="Z_C5727CAE_36E7_4F5C_A23D_3D3BFC529126_.wvu.FilterData" localSheetId="27" hidden="1">'A-40'!$B$6:$B$174</definedName>
    <definedName name="Z_C5727CAE_36E7_4F5C_A23D_3D3BFC529126_.wvu.FilterData" localSheetId="28" hidden="1">'A-41'!$B$6:$B$180</definedName>
    <definedName name="Z_C5727CAE_36E7_4F5C_A23D_3D3BFC529126_.wvu.FilterData" localSheetId="29" hidden="1">'A-42'!$B$6:$B$182</definedName>
    <definedName name="Z_C5727CAE_36E7_4F5C_A23D_3D3BFC529126_.wvu.FilterData" localSheetId="30" hidden="1">'A-43'!$B$6:$B$158</definedName>
    <definedName name="Z_C5727CAE_36E7_4F5C_A23D_3D3BFC529126_.wvu.FilterData" localSheetId="31" hidden="1">'A-44'!$B$6:$B$174</definedName>
    <definedName name="Z_C5727CAE_36E7_4F5C_A23D_3D3BFC529126_.wvu.FilterData" localSheetId="32" hidden="1">'A-45'!$B$6:$B$183</definedName>
    <definedName name="Z_C5727CAE_36E7_4F5C_A23D_3D3BFC529126_.wvu.FilterData" localSheetId="33" hidden="1">'A-46'!$B$6:$B$179</definedName>
    <definedName name="Z_C5727CAE_36E7_4F5C_A23D_3D3BFC529126_.wvu.FilterData" localSheetId="34" hidden="1">'A-47'!$B$6:$B$172</definedName>
    <definedName name="Z_C5727CAE_36E7_4F5C_A23D_3D3BFC529126_.wvu.FilterData" localSheetId="35" hidden="1">'A-48'!$B$6:$B$160</definedName>
    <definedName name="Z_C5727CAE_36E7_4F5C_A23D_3D3BFC529126_.wvu.FilterData" localSheetId="36" hidden="1">'A-49'!$B$6:$B$176</definedName>
    <definedName name="Z_C5727CAE_36E7_4F5C_A23D_3D3BFC529126_.wvu.FilterData" localSheetId="4" hidden="1">'A-5'!$B$6:$B$145</definedName>
    <definedName name="Z_C5727CAE_36E7_4F5C_A23D_3D3BFC529126_.wvu.FilterData" localSheetId="37" hidden="1">'A-50'!$B$6:$B$181</definedName>
    <definedName name="Z_C5727CAE_36E7_4F5C_A23D_3D3BFC529126_.wvu.FilterData" localSheetId="38" hidden="1">'A-51'!$B$6:$B$150</definedName>
    <definedName name="Z_C5727CAE_36E7_4F5C_A23D_3D3BFC529126_.wvu.FilterData" localSheetId="39" hidden="1">'A-52'!$B$6:$B$43</definedName>
    <definedName name="Z_C5727CAE_36E7_4F5C_A23D_3D3BFC529126_.wvu.FilterData" localSheetId="40" hidden="1">'A-53'!$B$6:$B$139</definedName>
    <definedName name="Z_C5727CAE_36E7_4F5C_A23D_3D3BFC529126_.wvu.FilterData" localSheetId="43" hidden="1">'A-57'!$B$6:$B$11</definedName>
    <definedName name="Z_C5727CAE_36E7_4F5C_A23D_3D3BFC529126_.wvu.FilterData" localSheetId="44" hidden="1">'A-58'!$B$6:$B$10</definedName>
    <definedName name="Z_C5727CAE_36E7_4F5C_A23D_3D3BFC529126_.wvu.FilterData" localSheetId="5" hidden="1">'A-6'!$B$6:$B$1615</definedName>
    <definedName name="Z_C5727CAE_36E7_4F5C_A23D_3D3BFC529126_.wvu.FilterData" localSheetId="46" hidden="1">'A-60'!$B$6:$B$12</definedName>
    <definedName name="Z_C5727CAE_36E7_4F5C_A23D_3D3BFC529126_.wvu.FilterData" localSheetId="6" hidden="1">'A-7'!$B$6:$B$99</definedName>
    <definedName name="Z_C5727CAE_36E7_4F5C_A23D_3D3BFC529126_.wvu.FilterData" localSheetId="7" hidden="1">'A-8'!$B$6:$B$169</definedName>
    <definedName name="Z_C5727CAE_36E7_4F5C_A23D_3D3BFC529126_.wvu.FilterData" localSheetId="91" hidden="1">'A-DEEP-1X'!$B$6:$B$164</definedName>
    <definedName name="Z_C5727CAE_36E7_4F5C_A23D_3D3BFC529126_.wvu.FilterData" localSheetId="93" hidden="1">'A-DOME-1X'!$B$6:$B$7</definedName>
    <definedName name="Z_C5727CAE_36E7_4F5C_A23D_3D3BFC529126_.wvu.FilterData" localSheetId="94" hidden="1">'A-DOME-2'!$B$6:$B$7</definedName>
    <definedName name="Z_C5727CAE_36E7_4F5C_A23D_3D3BFC529126_.wvu.FilterData" localSheetId="95" hidden="1">'A-DOME-3'!$B$6:$B$7</definedName>
    <definedName name="Z_C5727CAE_36E7_4F5C_A23D_3D3BFC529126_.wvu.FilterData" localSheetId="88" hidden="1">'A-S-1X'!$B$6:$B$169</definedName>
    <definedName name="Z_C5727CAE_36E7_4F5C_A23D_3D3BFC529126_.wvu.FilterData" localSheetId="89" hidden="1">'A-S-2'!$B$6:$B$157</definedName>
    <definedName name="Z_C5727CAE_36E7_4F5C_A23D_3D3BFC529126_.wvu.FilterData" localSheetId="85" hidden="1">'A-SW-1X'!$B$6:$B$179</definedName>
    <definedName name="Z_C5727CAE_36E7_4F5C_A23D_3D3BFC529126_.wvu.FilterData" localSheetId="86" hidden="1">'A-SW-2'!$B$6:$B$159</definedName>
    <definedName name="Z_C5727CAE_36E7_4F5C_A23D_3D3BFC529126_.wvu.FilterData" localSheetId="87" hidden="1">'A-SW-3'!$B$6:$B$178</definedName>
    <definedName name="Z_DA733677_58EB_43A1_AB08_BCD2B2774334_.wvu.FilterData" localSheetId="1" hidden="1">'A-1'!$B$6:$B$171</definedName>
    <definedName name="Z_DA733677_58EB_43A1_AB08_BCD2B2774334_.wvu.FilterData" localSheetId="8" hidden="1">'A-10'!$B$6:$B$1627</definedName>
    <definedName name="Z_DA733677_58EB_43A1_AB08_BCD2B2774334_.wvu.FilterData" localSheetId="9" hidden="1">'A-13'!$B$6:$B$132</definedName>
    <definedName name="Z_DA733677_58EB_43A1_AB08_BCD2B2774334_.wvu.FilterData" localSheetId="10" hidden="1">'A-17'!$B$6:$B$168</definedName>
    <definedName name="Z_DA733677_58EB_43A1_AB08_BCD2B2774334_.wvu.FilterData" localSheetId="11" hidden="1">'A-18'!$B$6:$B$173</definedName>
    <definedName name="Z_DA733677_58EB_43A1_AB08_BCD2B2774334_.wvu.FilterData" localSheetId="2" hidden="1">'A-2'!$B$6:$B$173</definedName>
    <definedName name="Z_DA733677_58EB_43A1_AB08_BCD2B2774334_.wvu.FilterData" localSheetId="12" hidden="1">'A-20'!$B$6:$B$169</definedName>
    <definedName name="Z_DA733677_58EB_43A1_AB08_BCD2B2774334_.wvu.FilterData" localSheetId="13" hidden="1">'A-21'!$B$6:$B$41</definedName>
    <definedName name="Z_DA733677_58EB_43A1_AB08_BCD2B2774334_.wvu.FilterData" localSheetId="14" hidden="1">'A-22'!$B$6:$B$152</definedName>
    <definedName name="Z_DA733677_58EB_43A1_AB08_BCD2B2774334_.wvu.FilterData" localSheetId="15" hidden="1">'A-25'!$B$6:$B$149</definedName>
    <definedName name="Z_DA733677_58EB_43A1_AB08_BCD2B2774334_.wvu.FilterData" localSheetId="16" hidden="1">'A-26'!$B$6:$B$131</definedName>
    <definedName name="Z_DA733677_58EB_43A1_AB08_BCD2B2774334_.wvu.FilterData" localSheetId="17" hidden="1">'A-27'!$B$6:$B$65</definedName>
    <definedName name="Z_DA733677_58EB_43A1_AB08_BCD2B2774334_.wvu.FilterData" localSheetId="18" hidden="1">'A-28'!$B$6:$B$150</definedName>
    <definedName name="Z_DA733677_58EB_43A1_AB08_BCD2B2774334_.wvu.FilterData" localSheetId="19" hidden="1">'A-32'!$B$6:$B$145</definedName>
    <definedName name="Z_DA733677_58EB_43A1_AB08_BCD2B2774334_.wvu.FilterData" localSheetId="20" hidden="1">'A-33'!$B$6:$B$175</definedName>
    <definedName name="Z_DA733677_58EB_43A1_AB08_BCD2B2774334_.wvu.FilterData" localSheetId="21" hidden="1">'A-34'!$B$6:$B$143</definedName>
    <definedName name="Z_DA733677_58EB_43A1_AB08_BCD2B2774334_.wvu.FilterData" localSheetId="22" hidden="1">'A-35'!$B$6:$B$181</definedName>
    <definedName name="Z_DA733677_58EB_43A1_AB08_BCD2B2774334_.wvu.FilterData" localSheetId="23" hidden="1">'A-36'!$B$6:$B$184</definedName>
    <definedName name="Z_DA733677_58EB_43A1_AB08_BCD2B2774334_.wvu.FilterData" localSheetId="24" hidden="1">'A-37'!$B$6:$B$174</definedName>
    <definedName name="Z_DA733677_58EB_43A1_AB08_BCD2B2774334_.wvu.FilterData" localSheetId="25" hidden="1">'A-38'!$B$6:$B$171</definedName>
    <definedName name="Z_DA733677_58EB_43A1_AB08_BCD2B2774334_.wvu.FilterData" localSheetId="26" hidden="1">'A-39'!$B$6:$B$179</definedName>
    <definedName name="Z_DA733677_58EB_43A1_AB08_BCD2B2774334_.wvu.FilterData" localSheetId="3" hidden="1">'A-4'!$B$6:$B$165</definedName>
    <definedName name="Z_DA733677_58EB_43A1_AB08_BCD2B2774334_.wvu.FilterData" localSheetId="27" hidden="1">'A-40'!$B$6:$B$174</definedName>
    <definedName name="Z_DA733677_58EB_43A1_AB08_BCD2B2774334_.wvu.FilterData" localSheetId="28" hidden="1">'A-41'!$B$6:$B$180</definedName>
    <definedName name="Z_DA733677_58EB_43A1_AB08_BCD2B2774334_.wvu.FilterData" localSheetId="29" hidden="1">'A-42'!$B$6:$B$182</definedName>
    <definedName name="Z_DA733677_58EB_43A1_AB08_BCD2B2774334_.wvu.FilterData" localSheetId="30" hidden="1">'A-43'!$B$6:$B$158</definedName>
    <definedName name="Z_DA733677_58EB_43A1_AB08_BCD2B2774334_.wvu.FilterData" localSheetId="31" hidden="1">'A-44'!$B$6:$B$174</definedName>
    <definedName name="Z_DA733677_58EB_43A1_AB08_BCD2B2774334_.wvu.FilterData" localSheetId="32" hidden="1">'A-45'!$B$6:$B$183</definedName>
    <definedName name="Z_DA733677_58EB_43A1_AB08_BCD2B2774334_.wvu.FilterData" localSheetId="33" hidden="1">'A-46'!$B$6:$B$179</definedName>
    <definedName name="Z_DA733677_58EB_43A1_AB08_BCD2B2774334_.wvu.FilterData" localSheetId="34" hidden="1">'A-47'!$B$6:$B$172</definedName>
    <definedName name="Z_DA733677_58EB_43A1_AB08_BCD2B2774334_.wvu.FilterData" localSheetId="35" hidden="1">'A-48'!$B$6:$B$160</definedName>
    <definedName name="Z_DA733677_58EB_43A1_AB08_BCD2B2774334_.wvu.FilterData" localSheetId="36" hidden="1">'A-49'!$B$6:$B$176</definedName>
    <definedName name="Z_DA733677_58EB_43A1_AB08_BCD2B2774334_.wvu.FilterData" localSheetId="4" hidden="1">'A-5'!$B$6:$B$145</definedName>
    <definedName name="Z_DA733677_58EB_43A1_AB08_BCD2B2774334_.wvu.FilterData" localSheetId="37" hidden="1">'A-50'!$B$6:$B$181</definedName>
    <definedName name="Z_DA733677_58EB_43A1_AB08_BCD2B2774334_.wvu.FilterData" localSheetId="38" hidden="1">'A-51'!$B$6:$B$150</definedName>
    <definedName name="Z_DA733677_58EB_43A1_AB08_BCD2B2774334_.wvu.FilterData" localSheetId="39" hidden="1">'A-52'!$B$6:$B$43</definedName>
    <definedName name="Z_DA733677_58EB_43A1_AB08_BCD2B2774334_.wvu.FilterData" localSheetId="40" hidden="1">'A-53'!$B$6:$B$139</definedName>
    <definedName name="Z_DA733677_58EB_43A1_AB08_BCD2B2774334_.wvu.FilterData" localSheetId="43" hidden="1">'A-57'!$B$6:$B$11</definedName>
    <definedName name="Z_DA733677_58EB_43A1_AB08_BCD2B2774334_.wvu.FilterData" localSheetId="44" hidden="1">'A-58'!$B$6:$B$10</definedName>
    <definedName name="Z_DA733677_58EB_43A1_AB08_BCD2B2774334_.wvu.FilterData" localSheetId="5" hidden="1">'A-6'!$B$6:$B$1615</definedName>
    <definedName name="Z_DA733677_58EB_43A1_AB08_BCD2B2774334_.wvu.FilterData" localSheetId="46" hidden="1">'A-60'!$B$6:$B$12</definedName>
    <definedName name="Z_DA733677_58EB_43A1_AB08_BCD2B2774334_.wvu.FilterData" localSheetId="6" hidden="1">'A-7'!$B$6:$B$99</definedName>
    <definedName name="Z_DA733677_58EB_43A1_AB08_BCD2B2774334_.wvu.FilterData" localSheetId="7" hidden="1">'A-8'!$B$6:$B$169</definedName>
    <definedName name="Z_DA733677_58EB_43A1_AB08_BCD2B2774334_.wvu.FilterData" localSheetId="91" hidden="1">'A-DEEP-1X'!$B$6:$B$164</definedName>
    <definedName name="Z_DA733677_58EB_43A1_AB08_BCD2B2774334_.wvu.FilterData" localSheetId="93" hidden="1">'A-DOME-1X'!$B$6:$B$7</definedName>
    <definedName name="Z_DA733677_58EB_43A1_AB08_BCD2B2774334_.wvu.FilterData" localSheetId="94" hidden="1">'A-DOME-2'!$B$6:$B$7</definedName>
    <definedName name="Z_DA733677_58EB_43A1_AB08_BCD2B2774334_.wvu.FilterData" localSheetId="95" hidden="1">'A-DOME-3'!$B$6:$B$7</definedName>
    <definedName name="Z_DA733677_58EB_43A1_AB08_BCD2B2774334_.wvu.FilterData" localSheetId="88" hidden="1">'A-S-1X'!$B$6:$B$169</definedName>
    <definedName name="Z_DA733677_58EB_43A1_AB08_BCD2B2774334_.wvu.FilterData" localSheetId="89" hidden="1">'A-S-2'!$B$6:$B$157</definedName>
    <definedName name="Z_DA733677_58EB_43A1_AB08_BCD2B2774334_.wvu.FilterData" localSheetId="85" hidden="1">'A-SW-1X'!$B$6:$B$179</definedName>
    <definedName name="Z_DA733677_58EB_43A1_AB08_BCD2B2774334_.wvu.FilterData" localSheetId="86" hidden="1">'A-SW-2'!$B$6:$B$159</definedName>
    <definedName name="Z_DA733677_58EB_43A1_AB08_BCD2B2774334_.wvu.FilterData" localSheetId="87" hidden="1">'A-SW-3'!$B$6:$B$178</definedName>
  </definedNames>
  <calcPr calcId="152511"/>
  <customWorkbookViews>
    <customWorkbookView name="mel05 - Personal View" guid="{A61807DE-1A9F-4D9E-AA9C-2C2A4B8D3195}" mergeInterval="0" personalView="1" maximized="1" xWindow="1" yWindow="1" windowWidth="1276" windowHeight="794" tabRatio="952" activeSheetId="21"/>
    <customWorkbookView name="mel34 - Personal View" guid="{C5727CAE-36E7-4F5C-A23D-3D3BFC529126}" mergeInterval="0" personalView="1" maximized="1" xWindow="-8" yWindow="-8" windowWidth="1616" windowHeight="876" tabRatio="952" activeSheetId="33"/>
    <customWorkbookView name="mel63 - Personal View" guid="{DA733677-58EB-43A1-AB08-BCD2B2774334}" mergeInterval="0" personalView="1" maximized="1" xWindow="-8" yWindow="-8" windowWidth="1296" windowHeight="1000" tabRatio="891" activeSheetId="44" showComments="commIndAndComment"/>
  </customWorkbookViews>
</workbook>
</file>

<file path=xl/calcChain.xml><?xml version="1.0" encoding="utf-8"?>
<calcChain xmlns="http://schemas.openxmlformats.org/spreadsheetml/2006/main">
  <c r="D14" i="101" l="1"/>
  <c r="D193" i="41"/>
  <c r="D199" i="41" l="1"/>
  <c r="D200" i="41"/>
  <c r="D201" i="41"/>
  <c r="D202" i="41"/>
  <c r="D203" i="41"/>
  <c r="D95" i="7"/>
  <c r="D96" i="7"/>
  <c r="D97" i="7"/>
  <c r="D98" i="7"/>
  <c r="D99" i="7"/>
  <c r="D100" i="7"/>
  <c r="D101" i="7"/>
  <c r="D102" i="7"/>
  <c r="D103" i="7"/>
  <c r="D104" i="7"/>
  <c r="D105" i="7"/>
  <c r="D106" i="7"/>
  <c r="C2" i="82" l="1"/>
  <c r="C2" i="72" l="1"/>
  <c r="C2" i="73"/>
  <c r="D17" i="104"/>
  <c r="C2" i="95"/>
  <c r="C2" i="60"/>
  <c r="D76" i="60"/>
  <c r="D77" i="60"/>
  <c r="D78" i="60"/>
  <c r="D79" i="60"/>
  <c r="D80" i="60"/>
  <c r="D81" i="60"/>
  <c r="D82" i="60"/>
  <c r="D83" i="60"/>
  <c r="C2" i="17"/>
  <c r="C2" i="78"/>
  <c r="C2" i="79"/>
  <c r="D137" i="39"/>
  <c r="D138" i="39"/>
  <c r="D139" i="39"/>
  <c r="D140" i="39"/>
  <c r="D141" i="39"/>
  <c r="D142" i="39"/>
  <c r="D143" i="39"/>
  <c r="D144" i="39"/>
  <c r="D145" i="39"/>
  <c r="C2" i="12"/>
  <c r="D13" i="106"/>
  <c r="C2" i="93"/>
  <c r="D26" i="98"/>
  <c r="C2" i="106"/>
  <c r="D8" i="106"/>
  <c r="D19" i="99"/>
  <c r="D57" i="68"/>
  <c r="D60" i="78"/>
  <c r="D15" i="104"/>
  <c r="D53" i="84"/>
  <c r="D52" i="84"/>
  <c r="D158" i="19"/>
  <c r="D39" i="106"/>
  <c r="D38" i="106"/>
  <c r="D37" i="106"/>
  <c r="D36" i="106"/>
  <c r="D35" i="106"/>
  <c r="D34" i="106"/>
  <c r="D33" i="106"/>
  <c r="D32" i="106"/>
  <c r="D31" i="106"/>
  <c r="D30" i="106"/>
  <c r="D29" i="106"/>
  <c r="D28" i="106"/>
  <c r="D27" i="106"/>
  <c r="D26" i="106"/>
  <c r="D25" i="106"/>
  <c r="D24" i="106"/>
  <c r="D23" i="106"/>
  <c r="D22" i="106"/>
  <c r="D21" i="106"/>
  <c r="D20" i="106"/>
  <c r="D19" i="106"/>
  <c r="D18" i="106"/>
  <c r="D17" i="106"/>
  <c r="D16" i="106"/>
  <c r="D15" i="106"/>
  <c r="C2" i="19"/>
  <c r="C2" i="70"/>
  <c r="D136" i="23"/>
  <c r="D137" i="23"/>
  <c r="D138" i="23"/>
  <c r="D139" i="23"/>
  <c r="D140" i="23"/>
  <c r="D141" i="23"/>
  <c r="D142" i="23"/>
  <c r="D143" i="23"/>
  <c r="D144" i="23"/>
  <c r="C2" i="56"/>
  <c r="D50" i="84"/>
  <c r="D91" i="50"/>
  <c r="D49" i="84"/>
  <c r="D66" i="47"/>
  <c r="D51" i="90"/>
  <c r="D48" i="94"/>
  <c r="D44" i="83"/>
  <c r="D68" i="66"/>
  <c r="C2" i="94"/>
  <c r="C2" i="41"/>
  <c r="D71" i="66"/>
  <c r="D72" i="66"/>
  <c r="D73" i="66"/>
  <c r="D74" i="66"/>
  <c r="D75" i="66"/>
  <c r="D76" i="66"/>
  <c r="D77" i="66"/>
  <c r="C2" i="86"/>
  <c r="D65" i="66"/>
  <c r="C2" i="83"/>
  <c r="C2" i="18"/>
  <c r="D132" i="18"/>
  <c r="D63" i="66"/>
  <c r="D131" i="18"/>
  <c r="D51" i="81"/>
  <c r="D134" i="23"/>
  <c r="D47" i="70"/>
  <c r="D41" i="83"/>
  <c r="C2" i="8"/>
  <c r="D42" i="94"/>
  <c r="D70" i="66"/>
  <c r="C2" i="14"/>
  <c r="D68" i="57"/>
  <c r="D69" i="57"/>
  <c r="D70" i="57"/>
  <c r="D71" i="57"/>
  <c r="D72" i="57"/>
  <c r="D100" i="43"/>
  <c r="D101" i="43"/>
  <c r="D102" i="43"/>
  <c r="D103" i="43"/>
  <c r="D104" i="43"/>
  <c r="C2" i="90"/>
  <c r="D18" i="100"/>
  <c r="D28" i="97"/>
  <c r="D27" i="97"/>
  <c r="D27" i="95"/>
  <c r="D67" i="80"/>
  <c r="D42" i="73"/>
  <c r="C2" i="76"/>
  <c r="C2" i="43"/>
  <c r="C2" i="77"/>
  <c r="C2" i="23"/>
  <c r="D12" i="102"/>
  <c r="D21" i="98"/>
  <c r="D53" i="68"/>
  <c r="D38" i="94"/>
  <c r="D84" i="64"/>
  <c r="D129" i="39"/>
  <c r="D102" i="17"/>
  <c r="D88" i="7"/>
  <c r="C2" i="87"/>
  <c r="C2" i="7"/>
  <c r="C2" i="63"/>
  <c r="C2" i="81"/>
  <c r="D67" i="60"/>
  <c r="C2" i="13"/>
  <c r="D75" i="60"/>
  <c r="D176" i="24"/>
  <c r="D177" i="24"/>
  <c r="D178" i="24"/>
  <c r="D179" i="24"/>
  <c r="D180" i="24"/>
  <c r="D92" i="63"/>
  <c r="D93" i="63"/>
  <c r="D65" i="80"/>
  <c r="D38" i="83"/>
  <c r="D85" i="63"/>
  <c r="D9" i="104"/>
  <c r="C2" i="104"/>
  <c r="D741" i="104"/>
  <c r="D740" i="104"/>
  <c r="D739" i="104"/>
  <c r="D738" i="104"/>
  <c r="D737" i="104"/>
  <c r="D736" i="104"/>
  <c r="D735" i="104"/>
  <c r="D734" i="104"/>
  <c r="D733" i="104"/>
  <c r="D732" i="104"/>
  <c r="D731" i="104"/>
  <c r="D730" i="104"/>
  <c r="D729" i="104"/>
  <c r="D728" i="104"/>
  <c r="D727" i="104"/>
  <c r="D726" i="104"/>
  <c r="D725" i="104"/>
  <c r="D724" i="104"/>
  <c r="D723" i="104"/>
  <c r="D722" i="104"/>
  <c r="D721" i="104"/>
  <c r="D720" i="104"/>
  <c r="D719" i="104"/>
  <c r="D718" i="104"/>
  <c r="D717" i="104"/>
  <c r="D716" i="104"/>
  <c r="D715" i="104"/>
  <c r="D714" i="104"/>
  <c r="D713" i="104"/>
  <c r="D712" i="104"/>
  <c r="D711" i="104"/>
  <c r="D710" i="104"/>
  <c r="D709" i="104"/>
  <c r="D708" i="104"/>
  <c r="D707" i="104"/>
  <c r="D706" i="104"/>
  <c r="D705" i="104"/>
  <c r="D704" i="104"/>
  <c r="D703" i="104"/>
  <c r="D702" i="104"/>
  <c r="D701" i="104"/>
  <c r="D700" i="104"/>
  <c r="D699" i="104"/>
  <c r="D698" i="104"/>
  <c r="D697" i="104"/>
  <c r="D696" i="104"/>
  <c r="D695" i="104"/>
  <c r="D694" i="104"/>
  <c r="D693" i="104"/>
  <c r="D692" i="104"/>
  <c r="D691" i="104"/>
  <c r="D690" i="104"/>
  <c r="D689" i="104"/>
  <c r="D688" i="104"/>
  <c r="D687" i="104"/>
  <c r="D686" i="104"/>
  <c r="D685" i="104"/>
  <c r="D684" i="104"/>
  <c r="D683" i="104"/>
  <c r="D682" i="104"/>
  <c r="D681" i="104"/>
  <c r="D680" i="104"/>
  <c r="D679" i="104"/>
  <c r="D678" i="104"/>
  <c r="D677" i="104"/>
  <c r="D676" i="104"/>
  <c r="D675" i="104"/>
  <c r="D674" i="104"/>
  <c r="D673" i="104"/>
  <c r="D672" i="104"/>
  <c r="D671" i="104"/>
  <c r="D670" i="104"/>
  <c r="D669" i="104"/>
  <c r="D668" i="104"/>
  <c r="D667" i="104"/>
  <c r="D666" i="104"/>
  <c r="D665" i="104"/>
  <c r="D664" i="104"/>
  <c r="D663" i="104"/>
  <c r="D662" i="104"/>
  <c r="D661" i="104"/>
  <c r="D660" i="104"/>
  <c r="D659" i="104"/>
  <c r="D658" i="104"/>
  <c r="D657" i="104"/>
  <c r="D656" i="104"/>
  <c r="D655" i="104"/>
  <c r="D654" i="104"/>
  <c r="D653" i="104"/>
  <c r="D652" i="104"/>
  <c r="D651" i="104"/>
  <c r="D650" i="104"/>
  <c r="D649" i="104"/>
  <c r="D648" i="104"/>
  <c r="D647" i="104"/>
  <c r="D646" i="104"/>
  <c r="D645" i="104"/>
  <c r="D644" i="104"/>
  <c r="D643" i="104"/>
  <c r="D642" i="104"/>
  <c r="D641" i="104"/>
  <c r="D640" i="104"/>
  <c r="D639" i="104"/>
  <c r="D638" i="104"/>
  <c r="D637" i="104"/>
  <c r="D636" i="104"/>
  <c r="D635" i="104"/>
  <c r="D634" i="104"/>
  <c r="D633" i="104"/>
  <c r="D632" i="104"/>
  <c r="D631" i="104"/>
  <c r="D630" i="104"/>
  <c r="D629" i="104"/>
  <c r="D628" i="104"/>
  <c r="D627" i="104"/>
  <c r="D626" i="104"/>
  <c r="D625" i="104"/>
  <c r="D624" i="104"/>
  <c r="D623" i="104"/>
  <c r="D622" i="104"/>
  <c r="D621" i="104"/>
  <c r="D620" i="104"/>
  <c r="D619" i="104"/>
  <c r="D618" i="104"/>
  <c r="D617" i="104"/>
  <c r="D616" i="104"/>
  <c r="D615" i="104"/>
  <c r="D614" i="104"/>
  <c r="D613" i="104"/>
  <c r="D612" i="104"/>
  <c r="D611" i="104"/>
  <c r="D610" i="104"/>
  <c r="D609" i="104"/>
  <c r="D608" i="104"/>
  <c r="D607" i="104"/>
  <c r="D606" i="104"/>
  <c r="D605" i="104"/>
  <c r="D604" i="104"/>
  <c r="D603" i="104"/>
  <c r="D602" i="104"/>
  <c r="D601" i="104"/>
  <c r="D600" i="104"/>
  <c r="D599" i="104"/>
  <c r="D598" i="104"/>
  <c r="D597" i="104"/>
  <c r="D596" i="104"/>
  <c r="D595" i="104"/>
  <c r="D594" i="104"/>
  <c r="D593" i="104"/>
  <c r="D592" i="104"/>
  <c r="D591" i="104"/>
  <c r="D590" i="104"/>
  <c r="D589" i="104"/>
  <c r="D588" i="104"/>
  <c r="D587" i="104"/>
  <c r="D586" i="104"/>
  <c r="D585" i="104"/>
  <c r="D584" i="104"/>
  <c r="D583" i="104"/>
  <c r="D582" i="104"/>
  <c r="D581" i="104"/>
  <c r="D580" i="104"/>
  <c r="D579" i="104"/>
  <c r="D578" i="104"/>
  <c r="D577" i="104"/>
  <c r="D576" i="104"/>
  <c r="D575" i="104"/>
  <c r="D574" i="104"/>
  <c r="D573" i="104"/>
  <c r="D572" i="104"/>
  <c r="D571" i="104"/>
  <c r="D570" i="104"/>
  <c r="D569" i="104"/>
  <c r="D568" i="104"/>
  <c r="D567" i="104"/>
  <c r="D566" i="104"/>
  <c r="D565" i="104"/>
  <c r="D564" i="104"/>
  <c r="D563" i="104"/>
  <c r="D562" i="104"/>
  <c r="D561" i="104"/>
  <c r="D560" i="104"/>
  <c r="D559" i="104"/>
  <c r="D558" i="104"/>
  <c r="D557" i="104"/>
  <c r="D556" i="104"/>
  <c r="D555" i="104"/>
  <c r="D554" i="104"/>
  <c r="D553" i="104"/>
  <c r="D552" i="104"/>
  <c r="D551" i="104"/>
  <c r="D550" i="104"/>
  <c r="D549" i="104"/>
  <c r="D548" i="104"/>
  <c r="D547" i="104"/>
  <c r="D546" i="104"/>
  <c r="D545" i="104"/>
  <c r="D544" i="104"/>
  <c r="D543" i="104"/>
  <c r="D542" i="104"/>
  <c r="D541" i="104"/>
  <c r="D540" i="104"/>
  <c r="D539" i="104"/>
  <c r="D538" i="104"/>
  <c r="D537" i="104"/>
  <c r="D536" i="104"/>
  <c r="D535" i="104"/>
  <c r="D534" i="104"/>
  <c r="D533" i="104"/>
  <c r="D532" i="104"/>
  <c r="D531" i="104"/>
  <c r="D530" i="104"/>
  <c r="D529" i="104"/>
  <c r="D528" i="104"/>
  <c r="D527" i="104"/>
  <c r="D526" i="104"/>
  <c r="D525" i="104"/>
  <c r="D524" i="104"/>
  <c r="D523" i="104"/>
  <c r="D522" i="104"/>
  <c r="D521" i="104"/>
  <c r="D520" i="104"/>
  <c r="D519" i="104"/>
  <c r="D518" i="104"/>
  <c r="D517" i="104"/>
  <c r="D516" i="104"/>
  <c r="D515" i="104"/>
  <c r="D514" i="104"/>
  <c r="D513" i="104"/>
  <c r="D512" i="104"/>
  <c r="D511" i="104"/>
  <c r="D510" i="104"/>
  <c r="D509" i="104"/>
  <c r="D508" i="104"/>
  <c r="D507" i="104"/>
  <c r="D506" i="104"/>
  <c r="D505" i="104"/>
  <c r="D504" i="104"/>
  <c r="D503" i="104"/>
  <c r="D502" i="104"/>
  <c r="D501" i="104"/>
  <c r="D500" i="104"/>
  <c r="D499" i="104"/>
  <c r="D498" i="104"/>
  <c r="D497" i="104"/>
  <c r="D496" i="104"/>
  <c r="D495" i="104"/>
  <c r="D494" i="104"/>
  <c r="D493" i="104"/>
  <c r="D492" i="104"/>
  <c r="D491" i="104"/>
  <c r="D490" i="104"/>
  <c r="D489" i="104"/>
  <c r="D488" i="104"/>
  <c r="D487" i="104"/>
  <c r="D486" i="104"/>
  <c r="D485" i="104"/>
  <c r="D484" i="104"/>
  <c r="D483" i="104"/>
  <c r="D482" i="104"/>
  <c r="D481" i="104"/>
  <c r="D480" i="104"/>
  <c r="D479" i="104"/>
  <c r="D478" i="104"/>
  <c r="D477" i="104"/>
  <c r="D476" i="104"/>
  <c r="D475" i="104"/>
  <c r="D474" i="104"/>
  <c r="D473" i="104"/>
  <c r="D472" i="104"/>
  <c r="D471" i="104"/>
  <c r="D470" i="104"/>
  <c r="D469" i="104"/>
  <c r="D468" i="104"/>
  <c r="D467" i="104"/>
  <c r="D466" i="104"/>
  <c r="D465" i="104"/>
  <c r="D464" i="104"/>
  <c r="D463" i="104"/>
  <c r="D462" i="104"/>
  <c r="D461" i="104"/>
  <c r="D460" i="104"/>
  <c r="D459" i="104"/>
  <c r="D458" i="104"/>
  <c r="D457" i="104"/>
  <c r="D456" i="104"/>
  <c r="D455" i="104"/>
  <c r="D454" i="104"/>
  <c r="D453" i="104"/>
  <c r="D452" i="104"/>
  <c r="D451" i="104"/>
  <c r="D450" i="104"/>
  <c r="D449" i="104"/>
  <c r="D448" i="104"/>
  <c r="D447" i="104"/>
  <c r="D446" i="104"/>
  <c r="D445" i="104"/>
  <c r="D444" i="104"/>
  <c r="D443" i="104"/>
  <c r="D442" i="104"/>
  <c r="D441" i="104"/>
  <c r="D440" i="104"/>
  <c r="D439" i="104"/>
  <c r="D438" i="104"/>
  <c r="D437" i="104"/>
  <c r="D436" i="104"/>
  <c r="D435" i="104"/>
  <c r="D434" i="104"/>
  <c r="D433" i="104"/>
  <c r="D432" i="104"/>
  <c r="D431" i="104"/>
  <c r="D430" i="104"/>
  <c r="D429" i="104"/>
  <c r="D428" i="104"/>
  <c r="D427" i="104"/>
  <c r="D426" i="104"/>
  <c r="D425" i="104"/>
  <c r="D424" i="104"/>
  <c r="D423" i="104"/>
  <c r="D422" i="104"/>
  <c r="D421" i="104"/>
  <c r="D420" i="104"/>
  <c r="D419" i="104"/>
  <c r="D418" i="104"/>
  <c r="D417" i="104"/>
  <c r="D416" i="104"/>
  <c r="D415" i="104"/>
  <c r="D414" i="104"/>
  <c r="D413" i="104"/>
  <c r="D412" i="104"/>
  <c r="D411" i="104"/>
  <c r="D410" i="104"/>
  <c r="D409" i="104"/>
  <c r="D408" i="104"/>
  <c r="D407" i="104"/>
  <c r="D406" i="104"/>
  <c r="D405" i="104"/>
  <c r="D404" i="104"/>
  <c r="D403" i="104"/>
  <c r="D402" i="104"/>
  <c r="D401" i="104"/>
  <c r="D400" i="104"/>
  <c r="D399" i="104"/>
  <c r="D398" i="104"/>
  <c r="D397" i="104"/>
  <c r="D396" i="104"/>
  <c r="D395" i="104"/>
  <c r="D394" i="104"/>
  <c r="D393" i="104"/>
  <c r="D392" i="104"/>
  <c r="D391" i="104"/>
  <c r="D390" i="104"/>
  <c r="D389" i="104"/>
  <c r="D388" i="104"/>
  <c r="D387" i="104"/>
  <c r="D386" i="104"/>
  <c r="D385" i="104"/>
  <c r="D384" i="104"/>
  <c r="D383" i="104"/>
  <c r="D382" i="104"/>
  <c r="D381" i="104"/>
  <c r="D380" i="104"/>
  <c r="D379" i="104"/>
  <c r="D378" i="104"/>
  <c r="D377" i="104"/>
  <c r="D376" i="104"/>
  <c r="D375" i="104"/>
  <c r="D374" i="104"/>
  <c r="D373" i="104"/>
  <c r="D372" i="104"/>
  <c r="D371" i="104"/>
  <c r="D370" i="104"/>
  <c r="D369" i="104"/>
  <c r="D368" i="104"/>
  <c r="D367" i="104"/>
  <c r="D366" i="104"/>
  <c r="D365" i="104"/>
  <c r="D364" i="104"/>
  <c r="D363" i="104"/>
  <c r="D362" i="104"/>
  <c r="D361" i="104"/>
  <c r="D360" i="104"/>
  <c r="D359" i="104"/>
  <c r="D358" i="104"/>
  <c r="D357" i="104"/>
  <c r="D356" i="104"/>
  <c r="D355" i="104"/>
  <c r="D354" i="104"/>
  <c r="D353" i="104"/>
  <c r="D352" i="104"/>
  <c r="D351" i="104"/>
  <c r="D350" i="104"/>
  <c r="D349" i="104"/>
  <c r="D348" i="104"/>
  <c r="D347" i="104"/>
  <c r="D346" i="104"/>
  <c r="D345" i="104"/>
  <c r="D344" i="104"/>
  <c r="D343" i="104"/>
  <c r="D342" i="104"/>
  <c r="D341" i="104"/>
  <c r="D340" i="104"/>
  <c r="D339" i="104"/>
  <c r="D338" i="104"/>
  <c r="D337" i="104"/>
  <c r="D336" i="104"/>
  <c r="D335" i="104"/>
  <c r="D334" i="104"/>
  <c r="D333" i="104"/>
  <c r="D332" i="104"/>
  <c r="D331" i="104"/>
  <c r="D330" i="104"/>
  <c r="D329" i="104"/>
  <c r="D328" i="104"/>
  <c r="D327" i="104"/>
  <c r="D326" i="104"/>
  <c r="D325" i="104"/>
  <c r="D324" i="104"/>
  <c r="D323" i="104"/>
  <c r="D322" i="104"/>
  <c r="D321" i="104"/>
  <c r="D320" i="104"/>
  <c r="D319" i="104"/>
  <c r="D318" i="104"/>
  <c r="D317" i="104"/>
  <c r="D316" i="104"/>
  <c r="D315" i="104"/>
  <c r="D314" i="104"/>
  <c r="D313" i="104"/>
  <c r="D312" i="104"/>
  <c r="D311" i="104"/>
  <c r="D310" i="104"/>
  <c r="D309" i="104"/>
  <c r="D308" i="104"/>
  <c r="D307" i="104"/>
  <c r="D306" i="104"/>
  <c r="D305" i="104"/>
  <c r="D304" i="104"/>
  <c r="D303" i="104"/>
  <c r="D302" i="104"/>
  <c r="D301" i="104"/>
  <c r="D300" i="104"/>
  <c r="D299" i="104"/>
  <c r="D298" i="104"/>
  <c r="D297" i="104"/>
  <c r="D296" i="104"/>
  <c r="D295" i="104"/>
  <c r="D294" i="104"/>
  <c r="D293" i="104"/>
  <c r="D292" i="104"/>
  <c r="D291" i="104"/>
  <c r="D290" i="104"/>
  <c r="D289" i="104"/>
  <c r="D288" i="104"/>
  <c r="D287" i="104"/>
  <c r="D286" i="104"/>
  <c r="D285" i="104"/>
  <c r="D284" i="104"/>
  <c r="D283" i="104"/>
  <c r="D282" i="104"/>
  <c r="D281" i="104"/>
  <c r="D280" i="104"/>
  <c r="D279" i="104"/>
  <c r="D278" i="104"/>
  <c r="D277" i="104"/>
  <c r="D276" i="104"/>
  <c r="D275" i="104"/>
  <c r="D274" i="104"/>
  <c r="D273" i="104"/>
  <c r="D272" i="104"/>
  <c r="D271" i="104"/>
  <c r="D270" i="104"/>
  <c r="D269" i="104"/>
  <c r="D268" i="104"/>
  <c r="D267" i="104"/>
  <c r="D266" i="104"/>
  <c r="D265" i="104"/>
  <c r="D264" i="104"/>
  <c r="D263" i="104"/>
  <c r="D262" i="104"/>
  <c r="D261" i="104"/>
  <c r="D260" i="104"/>
  <c r="D259" i="104"/>
  <c r="D258" i="104"/>
  <c r="D257" i="104"/>
  <c r="D256" i="104"/>
  <c r="D255" i="104"/>
  <c r="D254" i="104"/>
  <c r="D253" i="104"/>
  <c r="D252" i="104"/>
  <c r="D251" i="104"/>
  <c r="D250" i="104"/>
  <c r="D249" i="104"/>
  <c r="D248" i="104"/>
  <c r="D247" i="104"/>
  <c r="D246" i="104"/>
  <c r="D245" i="104"/>
  <c r="D244" i="104"/>
  <c r="D243" i="104"/>
  <c r="D242" i="104"/>
  <c r="D241" i="104"/>
  <c r="D240" i="104"/>
  <c r="D239" i="104"/>
  <c r="D238" i="104"/>
  <c r="D237" i="104"/>
  <c r="D236" i="104"/>
  <c r="D235" i="104"/>
  <c r="D234" i="104"/>
  <c r="D233" i="104"/>
  <c r="D232" i="104"/>
  <c r="D231" i="104"/>
  <c r="D230" i="104"/>
  <c r="D229" i="104"/>
  <c r="D228" i="104"/>
  <c r="D227" i="104"/>
  <c r="D226" i="104"/>
  <c r="D225" i="104"/>
  <c r="D224" i="104"/>
  <c r="D223" i="104"/>
  <c r="D222" i="104"/>
  <c r="D221" i="104"/>
  <c r="D220" i="104"/>
  <c r="D219" i="104"/>
  <c r="D218" i="104"/>
  <c r="D217" i="104"/>
  <c r="D216" i="104"/>
  <c r="D215" i="104"/>
  <c r="D214" i="104"/>
  <c r="D213" i="104"/>
  <c r="D212" i="104"/>
  <c r="D211" i="104"/>
  <c r="D210" i="104"/>
  <c r="D209" i="104"/>
  <c r="D208" i="104"/>
  <c r="D207" i="104"/>
  <c r="D206" i="104"/>
  <c r="D205" i="104"/>
  <c r="D204" i="104"/>
  <c r="D203" i="104"/>
  <c r="D202" i="104"/>
  <c r="D201" i="104"/>
  <c r="D200" i="104"/>
  <c r="D199" i="104"/>
  <c r="D198" i="104"/>
  <c r="D197" i="104"/>
  <c r="D196" i="104"/>
  <c r="D195" i="104"/>
  <c r="D194" i="104"/>
  <c r="D193" i="104"/>
  <c r="D192" i="104"/>
  <c r="D191" i="104"/>
  <c r="D190" i="104"/>
  <c r="D189" i="104"/>
  <c r="D188" i="104"/>
  <c r="D187" i="104"/>
  <c r="D186" i="104"/>
  <c r="D185" i="104"/>
  <c r="D184" i="104"/>
  <c r="D183" i="104"/>
  <c r="D182" i="104"/>
  <c r="D181" i="104"/>
  <c r="D180" i="104"/>
  <c r="D179" i="104"/>
  <c r="D178" i="104"/>
  <c r="D177" i="104"/>
  <c r="D176" i="104"/>
  <c r="D175" i="104"/>
  <c r="D174" i="104"/>
  <c r="D173" i="104"/>
  <c r="D172" i="104"/>
  <c r="D171" i="104"/>
  <c r="D170" i="104"/>
  <c r="D169" i="104"/>
  <c r="D168" i="104"/>
  <c r="D167" i="104"/>
  <c r="D166" i="104"/>
  <c r="D165" i="104"/>
  <c r="D164" i="104"/>
  <c r="D163" i="104"/>
  <c r="D162" i="104"/>
  <c r="D161" i="104"/>
  <c r="D160" i="104"/>
  <c r="D159" i="104"/>
  <c r="D158" i="104"/>
  <c r="D157" i="104"/>
  <c r="D156" i="104"/>
  <c r="D155" i="104"/>
  <c r="D154" i="104"/>
  <c r="D153" i="104"/>
  <c r="D152" i="104"/>
  <c r="D151" i="104"/>
  <c r="D150" i="104"/>
  <c r="D149" i="104"/>
  <c r="D148" i="104"/>
  <c r="D147" i="104"/>
  <c r="D146" i="104"/>
  <c r="D145" i="104"/>
  <c r="D144" i="104"/>
  <c r="D143" i="104"/>
  <c r="D142" i="104"/>
  <c r="D141" i="104"/>
  <c r="D140" i="104"/>
  <c r="D139" i="104"/>
  <c r="D138" i="104"/>
  <c r="D137" i="104"/>
  <c r="D136" i="104"/>
  <c r="D135" i="104"/>
  <c r="D134" i="104"/>
  <c r="D133" i="104"/>
  <c r="D132" i="104"/>
  <c r="D131" i="104"/>
  <c r="D130" i="104"/>
  <c r="D129" i="104"/>
  <c r="D128" i="104"/>
  <c r="D127" i="104"/>
  <c r="D126" i="104"/>
  <c r="D125" i="104"/>
  <c r="D124" i="104"/>
  <c r="D123" i="104"/>
  <c r="D122" i="104"/>
  <c r="D121" i="104"/>
  <c r="D120" i="104"/>
  <c r="D119" i="104"/>
  <c r="D118" i="104"/>
  <c r="D117" i="104"/>
  <c r="D116" i="104"/>
  <c r="D115" i="104"/>
  <c r="D114" i="104"/>
  <c r="D113" i="104"/>
  <c r="D112" i="104"/>
  <c r="D111" i="104"/>
  <c r="D110" i="104"/>
  <c r="D109" i="104"/>
  <c r="D108" i="104"/>
  <c r="D107" i="104"/>
  <c r="D106" i="104"/>
  <c r="D105" i="104"/>
  <c r="D104" i="104"/>
  <c r="D103" i="104"/>
  <c r="D102" i="104"/>
  <c r="D101" i="104"/>
  <c r="D100" i="104"/>
  <c r="D99" i="104"/>
  <c r="D98" i="104"/>
  <c r="D97" i="104"/>
  <c r="D96" i="104"/>
  <c r="D95" i="104"/>
  <c r="D94" i="104"/>
  <c r="D93" i="104"/>
  <c r="D92" i="104"/>
  <c r="D91" i="104"/>
  <c r="D90" i="104"/>
  <c r="D89" i="104"/>
  <c r="D88" i="104"/>
  <c r="D87" i="104"/>
  <c r="D86" i="104"/>
  <c r="D85" i="104"/>
  <c r="D84" i="104"/>
  <c r="D83" i="104"/>
  <c r="D82" i="104"/>
  <c r="D81" i="104"/>
  <c r="D80" i="104"/>
  <c r="D79" i="104"/>
  <c r="D78" i="104"/>
  <c r="D77" i="104"/>
  <c r="D76" i="104"/>
  <c r="D75" i="104"/>
  <c r="D74" i="104"/>
  <c r="D73" i="104"/>
  <c r="D72" i="104"/>
  <c r="D71" i="104"/>
  <c r="D70" i="104"/>
  <c r="D69" i="104"/>
  <c r="D68" i="104"/>
  <c r="D67" i="104"/>
  <c r="D66" i="104"/>
  <c r="D65" i="104"/>
  <c r="D64" i="104"/>
  <c r="D63" i="104"/>
  <c r="D62" i="104"/>
  <c r="D61" i="104"/>
  <c r="D60" i="104"/>
  <c r="D59" i="104"/>
  <c r="D58" i="104"/>
  <c r="D57" i="104"/>
  <c r="D56" i="104"/>
  <c r="D55" i="104"/>
  <c r="D54" i="104"/>
  <c r="D53" i="104"/>
  <c r="D52" i="104"/>
  <c r="D51" i="104"/>
  <c r="D50" i="104"/>
  <c r="D49" i="104"/>
  <c r="D48" i="104"/>
  <c r="D47" i="104"/>
  <c r="D46" i="104"/>
  <c r="D45" i="104"/>
  <c r="D44" i="104"/>
  <c r="D43" i="104"/>
  <c r="D42" i="104"/>
  <c r="D41" i="104"/>
  <c r="D40" i="104"/>
  <c r="D39" i="104"/>
  <c r="D38" i="104"/>
  <c r="D37" i="104"/>
  <c r="D36" i="104"/>
  <c r="D35" i="104"/>
  <c r="D34" i="104"/>
  <c r="D33" i="104"/>
  <c r="D32" i="104"/>
  <c r="D31" i="104"/>
  <c r="D30" i="104"/>
  <c r="D29" i="104"/>
  <c r="D28" i="104"/>
  <c r="D27" i="104"/>
  <c r="D26" i="104"/>
  <c r="D25" i="104"/>
  <c r="D24" i="104"/>
  <c r="D23" i="104"/>
  <c r="D22" i="104"/>
  <c r="D21" i="104"/>
  <c r="D20" i="104"/>
  <c r="D19" i="104"/>
  <c r="D18" i="104"/>
  <c r="D11" i="104"/>
  <c r="D190" i="41"/>
  <c r="D195" i="41"/>
  <c r="D196" i="41"/>
  <c r="D197" i="41"/>
  <c r="D198" i="41"/>
  <c r="D29" i="77"/>
  <c r="D34" i="79"/>
  <c r="D50" i="62"/>
  <c r="D110" i="42"/>
  <c r="D152" i="38"/>
  <c r="D153" i="38"/>
  <c r="D154" i="38"/>
  <c r="D155" i="38"/>
  <c r="D156" i="38"/>
  <c r="D157" i="38"/>
  <c r="D158" i="38"/>
  <c r="C2" i="102"/>
  <c r="D743" i="102"/>
  <c r="D742" i="102"/>
  <c r="D741" i="102"/>
  <c r="D740" i="102"/>
  <c r="D739" i="102"/>
  <c r="D738" i="102"/>
  <c r="D737" i="102"/>
  <c r="D736" i="102"/>
  <c r="D735" i="102"/>
  <c r="D734" i="102"/>
  <c r="D733" i="102"/>
  <c r="D732" i="102"/>
  <c r="D731" i="102"/>
  <c r="D730" i="102"/>
  <c r="D729" i="102"/>
  <c r="D728" i="102"/>
  <c r="D727" i="102"/>
  <c r="D726" i="102"/>
  <c r="D725" i="102"/>
  <c r="D724" i="102"/>
  <c r="D723" i="102"/>
  <c r="D722" i="102"/>
  <c r="D721" i="102"/>
  <c r="D720" i="102"/>
  <c r="D719" i="102"/>
  <c r="D718" i="102"/>
  <c r="D717" i="102"/>
  <c r="D716" i="102"/>
  <c r="D715" i="102"/>
  <c r="D714" i="102"/>
  <c r="D713" i="102"/>
  <c r="D712" i="102"/>
  <c r="D711" i="102"/>
  <c r="D710" i="102"/>
  <c r="D709" i="102"/>
  <c r="D708" i="102"/>
  <c r="D707" i="102"/>
  <c r="D706" i="102"/>
  <c r="D705" i="102"/>
  <c r="D704" i="102"/>
  <c r="D703" i="102"/>
  <c r="D702" i="102"/>
  <c r="D701" i="102"/>
  <c r="D700" i="102"/>
  <c r="D699" i="102"/>
  <c r="D698" i="102"/>
  <c r="D697" i="102"/>
  <c r="D696" i="102"/>
  <c r="D695" i="102"/>
  <c r="D694" i="102"/>
  <c r="D693" i="102"/>
  <c r="D692" i="102"/>
  <c r="D691" i="102"/>
  <c r="D690" i="102"/>
  <c r="D689" i="102"/>
  <c r="D688" i="102"/>
  <c r="D687" i="102"/>
  <c r="D686" i="102"/>
  <c r="D685" i="102"/>
  <c r="D684" i="102"/>
  <c r="D683" i="102"/>
  <c r="D682" i="102"/>
  <c r="D681" i="102"/>
  <c r="D680" i="102"/>
  <c r="D679" i="102"/>
  <c r="D678" i="102"/>
  <c r="D677" i="102"/>
  <c r="D676" i="102"/>
  <c r="D675" i="102"/>
  <c r="D674" i="102"/>
  <c r="D673" i="102"/>
  <c r="D672" i="102"/>
  <c r="D671" i="102"/>
  <c r="D670" i="102"/>
  <c r="D669" i="102"/>
  <c r="D668" i="102"/>
  <c r="D667" i="102"/>
  <c r="D666" i="102"/>
  <c r="D665" i="102"/>
  <c r="D664" i="102"/>
  <c r="D663" i="102"/>
  <c r="D662" i="102"/>
  <c r="D661" i="102"/>
  <c r="D660" i="102"/>
  <c r="D659" i="102"/>
  <c r="D658" i="102"/>
  <c r="D657" i="102"/>
  <c r="D656" i="102"/>
  <c r="D655" i="102"/>
  <c r="D654" i="102"/>
  <c r="D653" i="102"/>
  <c r="D652" i="102"/>
  <c r="D651" i="102"/>
  <c r="D650" i="102"/>
  <c r="D649" i="102"/>
  <c r="D648" i="102"/>
  <c r="D647" i="102"/>
  <c r="D646" i="102"/>
  <c r="D645" i="102"/>
  <c r="D644" i="102"/>
  <c r="D643" i="102"/>
  <c r="D642" i="102"/>
  <c r="D641" i="102"/>
  <c r="D640" i="102"/>
  <c r="D639" i="102"/>
  <c r="D638" i="102"/>
  <c r="D637" i="102"/>
  <c r="D636" i="102"/>
  <c r="D635" i="102"/>
  <c r="D634" i="102"/>
  <c r="D633" i="102"/>
  <c r="D632" i="102"/>
  <c r="D631" i="102"/>
  <c r="D630" i="102"/>
  <c r="D629" i="102"/>
  <c r="D628" i="102"/>
  <c r="D627" i="102"/>
  <c r="D626" i="102"/>
  <c r="D625" i="102"/>
  <c r="D624" i="102"/>
  <c r="D623" i="102"/>
  <c r="D622" i="102"/>
  <c r="D621" i="102"/>
  <c r="D620" i="102"/>
  <c r="D619" i="102"/>
  <c r="D618" i="102"/>
  <c r="D617" i="102"/>
  <c r="D616" i="102"/>
  <c r="D615" i="102"/>
  <c r="D614" i="102"/>
  <c r="D613" i="102"/>
  <c r="D612" i="102"/>
  <c r="D611" i="102"/>
  <c r="D610" i="102"/>
  <c r="D609" i="102"/>
  <c r="D608" i="102"/>
  <c r="D607" i="102"/>
  <c r="D606" i="102"/>
  <c r="D605" i="102"/>
  <c r="D604" i="102"/>
  <c r="D603" i="102"/>
  <c r="D602" i="102"/>
  <c r="D601" i="102"/>
  <c r="D600" i="102"/>
  <c r="D599" i="102"/>
  <c r="D598" i="102"/>
  <c r="D597" i="102"/>
  <c r="D596" i="102"/>
  <c r="D595" i="102"/>
  <c r="D594" i="102"/>
  <c r="D593" i="102"/>
  <c r="D592" i="102"/>
  <c r="D591" i="102"/>
  <c r="D590" i="102"/>
  <c r="D589" i="102"/>
  <c r="D588" i="102"/>
  <c r="D587" i="102"/>
  <c r="D586" i="102"/>
  <c r="D585" i="102"/>
  <c r="D584" i="102"/>
  <c r="D583" i="102"/>
  <c r="D582" i="102"/>
  <c r="D581" i="102"/>
  <c r="D580" i="102"/>
  <c r="D579" i="102"/>
  <c r="D578" i="102"/>
  <c r="D577" i="102"/>
  <c r="D576" i="102"/>
  <c r="D575" i="102"/>
  <c r="D574" i="102"/>
  <c r="D573" i="102"/>
  <c r="D572" i="102"/>
  <c r="D571" i="102"/>
  <c r="D570" i="102"/>
  <c r="D569" i="102"/>
  <c r="D568" i="102"/>
  <c r="D567" i="102"/>
  <c r="D566" i="102"/>
  <c r="D565" i="102"/>
  <c r="D564" i="102"/>
  <c r="D563" i="102"/>
  <c r="D562" i="102"/>
  <c r="D561" i="102"/>
  <c r="D560" i="102"/>
  <c r="D559" i="102"/>
  <c r="D558" i="102"/>
  <c r="D557" i="102"/>
  <c r="D556" i="102"/>
  <c r="D555" i="102"/>
  <c r="D554" i="102"/>
  <c r="D553" i="102"/>
  <c r="D552" i="102"/>
  <c r="D551" i="102"/>
  <c r="D550" i="102"/>
  <c r="D549" i="102"/>
  <c r="D548" i="102"/>
  <c r="D547" i="102"/>
  <c r="D546" i="102"/>
  <c r="D545" i="102"/>
  <c r="D544" i="102"/>
  <c r="D543" i="102"/>
  <c r="D542" i="102"/>
  <c r="D541" i="102"/>
  <c r="D540" i="102"/>
  <c r="D539" i="102"/>
  <c r="D538" i="102"/>
  <c r="D537" i="102"/>
  <c r="D536" i="102"/>
  <c r="D535" i="102"/>
  <c r="D534" i="102"/>
  <c r="D533" i="102"/>
  <c r="D532" i="102"/>
  <c r="D531" i="102"/>
  <c r="D530" i="102"/>
  <c r="D529" i="102"/>
  <c r="D528" i="102"/>
  <c r="D527" i="102"/>
  <c r="D526" i="102"/>
  <c r="D525" i="102"/>
  <c r="D524" i="102"/>
  <c r="D523" i="102"/>
  <c r="D522" i="102"/>
  <c r="D521" i="102"/>
  <c r="D520" i="102"/>
  <c r="D519" i="102"/>
  <c r="D518" i="102"/>
  <c r="D517" i="102"/>
  <c r="D516" i="102"/>
  <c r="D515" i="102"/>
  <c r="D514" i="102"/>
  <c r="D513" i="102"/>
  <c r="D512" i="102"/>
  <c r="D511" i="102"/>
  <c r="D510" i="102"/>
  <c r="D509" i="102"/>
  <c r="D508" i="102"/>
  <c r="D507" i="102"/>
  <c r="D506" i="102"/>
  <c r="D505" i="102"/>
  <c r="D504" i="102"/>
  <c r="D503" i="102"/>
  <c r="D502" i="102"/>
  <c r="D501" i="102"/>
  <c r="D500" i="102"/>
  <c r="D499" i="102"/>
  <c r="D498" i="102"/>
  <c r="D497" i="102"/>
  <c r="D496" i="102"/>
  <c r="D495" i="102"/>
  <c r="D494" i="102"/>
  <c r="D493" i="102"/>
  <c r="D492" i="102"/>
  <c r="D491" i="102"/>
  <c r="D490" i="102"/>
  <c r="D489" i="102"/>
  <c r="D488" i="102"/>
  <c r="D487" i="102"/>
  <c r="D486" i="102"/>
  <c r="D485" i="102"/>
  <c r="D484" i="102"/>
  <c r="D483" i="102"/>
  <c r="D482" i="102"/>
  <c r="D481" i="102"/>
  <c r="D480" i="102"/>
  <c r="D479" i="102"/>
  <c r="D478" i="102"/>
  <c r="D477" i="102"/>
  <c r="D476" i="102"/>
  <c r="D475" i="102"/>
  <c r="D474" i="102"/>
  <c r="D473" i="102"/>
  <c r="D472" i="102"/>
  <c r="D471" i="102"/>
  <c r="D470" i="102"/>
  <c r="D469" i="102"/>
  <c r="D468" i="102"/>
  <c r="D467" i="102"/>
  <c r="D466" i="102"/>
  <c r="D465" i="102"/>
  <c r="D464" i="102"/>
  <c r="D463" i="102"/>
  <c r="D462" i="102"/>
  <c r="D461" i="102"/>
  <c r="D460" i="102"/>
  <c r="D459" i="102"/>
  <c r="D458" i="102"/>
  <c r="D457" i="102"/>
  <c r="D456" i="102"/>
  <c r="D455" i="102"/>
  <c r="D454" i="102"/>
  <c r="D453" i="102"/>
  <c r="D452" i="102"/>
  <c r="D451" i="102"/>
  <c r="D450" i="102"/>
  <c r="D449" i="102"/>
  <c r="D448" i="102"/>
  <c r="D447" i="102"/>
  <c r="D446" i="102"/>
  <c r="D445" i="102"/>
  <c r="D444" i="102"/>
  <c r="D443" i="102"/>
  <c r="D442" i="102"/>
  <c r="D441" i="102"/>
  <c r="D440" i="102"/>
  <c r="D439" i="102"/>
  <c r="D438" i="102"/>
  <c r="D437" i="102"/>
  <c r="D436" i="102"/>
  <c r="D435" i="102"/>
  <c r="D434" i="102"/>
  <c r="D433" i="102"/>
  <c r="D432" i="102"/>
  <c r="D431" i="102"/>
  <c r="D430" i="102"/>
  <c r="D429" i="102"/>
  <c r="D428" i="102"/>
  <c r="D427" i="102"/>
  <c r="D426" i="102"/>
  <c r="D425" i="102"/>
  <c r="D424" i="102"/>
  <c r="D423" i="102"/>
  <c r="D422" i="102"/>
  <c r="D421" i="102"/>
  <c r="D420" i="102"/>
  <c r="D419" i="102"/>
  <c r="D418" i="102"/>
  <c r="D417" i="102"/>
  <c r="D416" i="102"/>
  <c r="D415" i="102"/>
  <c r="D414" i="102"/>
  <c r="D413" i="102"/>
  <c r="D412" i="102"/>
  <c r="D411" i="102"/>
  <c r="D410" i="102"/>
  <c r="D409" i="102"/>
  <c r="D408" i="102"/>
  <c r="D407" i="102"/>
  <c r="D406" i="102"/>
  <c r="D405" i="102"/>
  <c r="D404" i="102"/>
  <c r="D403" i="102"/>
  <c r="D402" i="102"/>
  <c r="D401" i="102"/>
  <c r="D400" i="102"/>
  <c r="D399" i="102"/>
  <c r="D398" i="102"/>
  <c r="D397" i="102"/>
  <c r="D396" i="102"/>
  <c r="D395" i="102"/>
  <c r="D394" i="102"/>
  <c r="D393" i="102"/>
  <c r="D392" i="102"/>
  <c r="D391" i="102"/>
  <c r="D390" i="102"/>
  <c r="D389" i="102"/>
  <c r="D388" i="102"/>
  <c r="D387" i="102"/>
  <c r="D386" i="102"/>
  <c r="D385" i="102"/>
  <c r="D384" i="102"/>
  <c r="D383" i="102"/>
  <c r="D382" i="102"/>
  <c r="D381" i="102"/>
  <c r="D380" i="102"/>
  <c r="D379" i="102"/>
  <c r="D378" i="102"/>
  <c r="D377" i="102"/>
  <c r="D376" i="102"/>
  <c r="D375" i="102"/>
  <c r="D374" i="102"/>
  <c r="D373" i="102"/>
  <c r="D372" i="102"/>
  <c r="D371" i="102"/>
  <c r="D370" i="102"/>
  <c r="D369" i="102"/>
  <c r="D368" i="102"/>
  <c r="D367" i="102"/>
  <c r="D366" i="102"/>
  <c r="D365" i="102"/>
  <c r="D364" i="102"/>
  <c r="D363" i="102"/>
  <c r="D362" i="102"/>
  <c r="D361" i="102"/>
  <c r="D360" i="102"/>
  <c r="D359" i="102"/>
  <c r="D358" i="102"/>
  <c r="D357" i="102"/>
  <c r="D356" i="102"/>
  <c r="D355" i="102"/>
  <c r="D354" i="102"/>
  <c r="D353" i="102"/>
  <c r="D352" i="102"/>
  <c r="D351" i="102"/>
  <c r="D350" i="102"/>
  <c r="D349" i="102"/>
  <c r="D348" i="102"/>
  <c r="D347" i="102"/>
  <c r="D346" i="102"/>
  <c r="D345" i="102"/>
  <c r="D344" i="102"/>
  <c r="D343" i="102"/>
  <c r="D342" i="102"/>
  <c r="D341" i="102"/>
  <c r="D340" i="102"/>
  <c r="D339" i="102"/>
  <c r="D338" i="102"/>
  <c r="D337" i="102"/>
  <c r="D336" i="102"/>
  <c r="D335" i="102"/>
  <c r="D334" i="102"/>
  <c r="D333" i="102"/>
  <c r="D332" i="102"/>
  <c r="D331" i="102"/>
  <c r="D330" i="102"/>
  <c r="D329" i="102"/>
  <c r="D328" i="102"/>
  <c r="D327" i="102"/>
  <c r="D326" i="102"/>
  <c r="D325" i="102"/>
  <c r="D324" i="102"/>
  <c r="D323" i="102"/>
  <c r="D322" i="102"/>
  <c r="D321" i="102"/>
  <c r="D320" i="102"/>
  <c r="D319" i="102"/>
  <c r="D318" i="102"/>
  <c r="D317" i="102"/>
  <c r="D316" i="102"/>
  <c r="D315" i="102"/>
  <c r="D314" i="102"/>
  <c r="D313" i="102"/>
  <c r="D312" i="102"/>
  <c r="D311" i="102"/>
  <c r="D310" i="102"/>
  <c r="D309" i="102"/>
  <c r="D308" i="102"/>
  <c r="D307" i="102"/>
  <c r="D306" i="102"/>
  <c r="D305" i="102"/>
  <c r="D304" i="102"/>
  <c r="D303" i="102"/>
  <c r="D302" i="102"/>
  <c r="D301" i="102"/>
  <c r="D300" i="102"/>
  <c r="D299" i="102"/>
  <c r="D298" i="102"/>
  <c r="D297" i="102"/>
  <c r="D296" i="102"/>
  <c r="D295" i="102"/>
  <c r="D294" i="102"/>
  <c r="D293" i="102"/>
  <c r="D292" i="102"/>
  <c r="D291" i="102"/>
  <c r="D290" i="102"/>
  <c r="D289" i="102"/>
  <c r="D288" i="102"/>
  <c r="D287" i="102"/>
  <c r="D286" i="102"/>
  <c r="D285" i="102"/>
  <c r="D284" i="102"/>
  <c r="D283" i="102"/>
  <c r="D282" i="102"/>
  <c r="D281" i="102"/>
  <c r="D280" i="102"/>
  <c r="D279" i="102"/>
  <c r="D278" i="102"/>
  <c r="D277" i="102"/>
  <c r="D276" i="102"/>
  <c r="D275" i="102"/>
  <c r="D274" i="102"/>
  <c r="D273" i="102"/>
  <c r="D272" i="102"/>
  <c r="D271" i="102"/>
  <c r="D270" i="102"/>
  <c r="D269" i="102"/>
  <c r="D268" i="102"/>
  <c r="D267" i="102"/>
  <c r="D266" i="102"/>
  <c r="D265" i="102"/>
  <c r="D264" i="102"/>
  <c r="D263" i="102"/>
  <c r="D262" i="102"/>
  <c r="D261" i="102"/>
  <c r="D260" i="102"/>
  <c r="D259" i="102"/>
  <c r="D258" i="102"/>
  <c r="D257" i="102"/>
  <c r="D256" i="102"/>
  <c r="D255" i="102"/>
  <c r="D254" i="102"/>
  <c r="D253" i="102"/>
  <c r="D252" i="102"/>
  <c r="D251" i="102"/>
  <c r="D250" i="102"/>
  <c r="D249" i="102"/>
  <c r="D248" i="102"/>
  <c r="D247" i="102"/>
  <c r="D246" i="102"/>
  <c r="D245" i="102"/>
  <c r="D244" i="102"/>
  <c r="D243" i="102"/>
  <c r="D242" i="102"/>
  <c r="D241" i="102"/>
  <c r="D240" i="102"/>
  <c r="D239" i="102"/>
  <c r="D238" i="102"/>
  <c r="D237" i="102"/>
  <c r="D236" i="102"/>
  <c r="D235" i="102"/>
  <c r="D234" i="102"/>
  <c r="D233" i="102"/>
  <c r="D232" i="102"/>
  <c r="D231" i="102"/>
  <c r="D230" i="102"/>
  <c r="D229" i="102"/>
  <c r="D228" i="102"/>
  <c r="D227" i="102"/>
  <c r="D226" i="102"/>
  <c r="D225" i="102"/>
  <c r="D224" i="102"/>
  <c r="D223" i="102"/>
  <c r="D222" i="102"/>
  <c r="D221" i="102"/>
  <c r="D220" i="102"/>
  <c r="D219" i="102"/>
  <c r="D218" i="102"/>
  <c r="D217" i="102"/>
  <c r="D216" i="102"/>
  <c r="D215" i="102"/>
  <c r="D214" i="102"/>
  <c r="D213" i="102"/>
  <c r="D212" i="102"/>
  <c r="D211" i="102"/>
  <c r="D210" i="102"/>
  <c r="D209" i="102"/>
  <c r="D208" i="102"/>
  <c r="D207" i="102"/>
  <c r="D206" i="102"/>
  <c r="D205" i="102"/>
  <c r="D204" i="102"/>
  <c r="D203" i="102"/>
  <c r="D202" i="102"/>
  <c r="D201" i="102"/>
  <c r="D200" i="102"/>
  <c r="D199" i="102"/>
  <c r="D198" i="102"/>
  <c r="D197" i="102"/>
  <c r="D196" i="102"/>
  <c r="D195" i="102"/>
  <c r="D194" i="102"/>
  <c r="D193" i="102"/>
  <c r="D192" i="102"/>
  <c r="D191" i="102"/>
  <c r="D190" i="102"/>
  <c r="D189" i="102"/>
  <c r="D188" i="102"/>
  <c r="D187" i="102"/>
  <c r="D186" i="102"/>
  <c r="D185" i="102"/>
  <c r="D184" i="102"/>
  <c r="D183" i="102"/>
  <c r="D182" i="102"/>
  <c r="D181" i="102"/>
  <c r="D180" i="102"/>
  <c r="D179" i="102"/>
  <c r="D178" i="102"/>
  <c r="D177" i="102"/>
  <c r="D176" i="102"/>
  <c r="D175" i="102"/>
  <c r="D174" i="102"/>
  <c r="D173" i="102"/>
  <c r="D172" i="102"/>
  <c r="D171" i="102"/>
  <c r="D170" i="102"/>
  <c r="D169" i="102"/>
  <c r="D168" i="102"/>
  <c r="D167" i="102"/>
  <c r="D166" i="102"/>
  <c r="D165" i="102"/>
  <c r="D164" i="102"/>
  <c r="D163" i="102"/>
  <c r="D162" i="102"/>
  <c r="D161" i="102"/>
  <c r="D160" i="102"/>
  <c r="D159" i="102"/>
  <c r="D158" i="102"/>
  <c r="D157" i="102"/>
  <c r="D156" i="102"/>
  <c r="D155" i="102"/>
  <c r="D154" i="102"/>
  <c r="D153" i="102"/>
  <c r="D152" i="102"/>
  <c r="D151" i="102"/>
  <c r="D150" i="102"/>
  <c r="D149" i="102"/>
  <c r="D148" i="102"/>
  <c r="D147" i="102"/>
  <c r="D146" i="102"/>
  <c r="D145" i="102"/>
  <c r="D144" i="102"/>
  <c r="D143" i="102"/>
  <c r="D142" i="102"/>
  <c r="D141" i="102"/>
  <c r="D140" i="102"/>
  <c r="D139" i="102"/>
  <c r="D138" i="102"/>
  <c r="D137" i="102"/>
  <c r="D136" i="102"/>
  <c r="D135" i="102"/>
  <c r="D134" i="102"/>
  <c r="D133" i="102"/>
  <c r="D132" i="102"/>
  <c r="D131" i="102"/>
  <c r="D130" i="102"/>
  <c r="D129" i="102"/>
  <c r="D128" i="102"/>
  <c r="D127" i="102"/>
  <c r="D126" i="102"/>
  <c r="D125" i="102"/>
  <c r="D124" i="102"/>
  <c r="D123" i="102"/>
  <c r="D122" i="102"/>
  <c r="D121" i="102"/>
  <c r="D120" i="102"/>
  <c r="D119" i="102"/>
  <c r="D118" i="102"/>
  <c r="D117" i="102"/>
  <c r="D116" i="102"/>
  <c r="D115" i="102"/>
  <c r="D114" i="102"/>
  <c r="D113" i="102"/>
  <c r="D112" i="102"/>
  <c r="D111" i="102"/>
  <c r="D110" i="102"/>
  <c r="D109" i="102"/>
  <c r="D108" i="102"/>
  <c r="D107" i="102"/>
  <c r="D106" i="102"/>
  <c r="D105" i="102"/>
  <c r="D104" i="102"/>
  <c r="D103" i="102"/>
  <c r="D102" i="102"/>
  <c r="D101" i="102"/>
  <c r="D100" i="102"/>
  <c r="D99" i="102"/>
  <c r="D98" i="102"/>
  <c r="D97" i="102"/>
  <c r="D96" i="102"/>
  <c r="D95" i="102"/>
  <c r="D94" i="102"/>
  <c r="D93" i="102"/>
  <c r="D92" i="102"/>
  <c r="D91" i="102"/>
  <c r="D90" i="102"/>
  <c r="D89" i="102"/>
  <c r="D88" i="102"/>
  <c r="D87" i="102"/>
  <c r="D86" i="102"/>
  <c r="D85" i="102"/>
  <c r="D84" i="102"/>
  <c r="D83" i="102"/>
  <c r="D82" i="102"/>
  <c r="D81" i="102"/>
  <c r="D80" i="102"/>
  <c r="D79" i="102"/>
  <c r="D78" i="102"/>
  <c r="D77" i="102"/>
  <c r="D76" i="102"/>
  <c r="D75" i="102"/>
  <c r="D74" i="102"/>
  <c r="D73" i="102"/>
  <c r="D72" i="102"/>
  <c r="D71" i="102"/>
  <c r="D70" i="102"/>
  <c r="D69" i="102"/>
  <c r="D68" i="102"/>
  <c r="D67" i="102"/>
  <c r="D66" i="102"/>
  <c r="D65" i="102"/>
  <c r="D64" i="102"/>
  <c r="D63" i="102"/>
  <c r="D62" i="102"/>
  <c r="D61" i="102"/>
  <c r="D60" i="102"/>
  <c r="D59" i="102"/>
  <c r="D58" i="102"/>
  <c r="D57" i="102"/>
  <c r="D56" i="102"/>
  <c r="D55" i="102"/>
  <c r="D54" i="102"/>
  <c r="D53" i="102"/>
  <c r="D52" i="102"/>
  <c r="D51" i="102"/>
  <c r="D50" i="102"/>
  <c r="D49" i="102"/>
  <c r="D48" i="102"/>
  <c r="D47" i="102"/>
  <c r="D46" i="102"/>
  <c r="D45" i="102"/>
  <c r="D44" i="102"/>
  <c r="D43" i="102"/>
  <c r="D42" i="102"/>
  <c r="D41" i="102"/>
  <c r="D40" i="102"/>
  <c r="D39" i="102"/>
  <c r="D38" i="102"/>
  <c r="D37" i="102"/>
  <c r="D36" i="102"/>
  <c r="D35" i="102"/>
  <c r="D34" i="102"/>
  <c r="D33" i="102"/>
  <c r="D32" i="102"/>
  <c r="D31" i="102"/>
  <c r="D30" i="102"/>
  <c r="D29" i="102"/>
  <c r="D28" i="102"/>
  <c r="D27" i="102"/>
  <c r="D26" i="102"/>
  <c r="D25" i="102"/>
  <c r="D24" i="102"/>
  <c r="D23" i="102"/>
  <c r="D22" i="102"/>
  <c r="D21" i="102"/>
  <c r="D18" i="102"/>
  <c r="D16" i="102"/>
  <c r="D13" i="102"/>
  <c r="D11" i="102"/>
  <c r="D9" i="102"/>
  <c r="C2" i="6"/>
  <c r="D128" i="6"/>
  <c r="D129" i="6"/>
  <c r="D130" i="6"/>
  <c r="D131" i="6"/>
  <c r="D132" i="6"/>
  <c r="D133" i="6"/>
  <c r="D134" i="6"/>
  <c r="D135" i="6"/>
  <c r="D136" i="6"/>
  <c r="D8" i="101"/>
  <c r="C2" i="45"/>
  <c r="D100" i="27"/>
  <c r="D101" i="27"/>
  <c r="D102" i="27"/>
  <c r="D103" i="27"/>
  <c r="D104" i="27"/>
  <c r="D105" i="27"/>
  <c r="D106" i="27"/>
  <c r="D107" i="27"/>
  <c r="D108" i="27"/>
  <c r="D94" i="27"/>
  <c r="C2" i="101"/>
  <c r="D744" i="101"/>
  <c r="D743" i="101"/>
  <c r="D742" i="101"/>
  <c r="D741" i="101"/>
  <c r="D740" i="101"/>
  <c r="D739" i="101"/>
  <c r="D738" i="101"/>
  <c r="D737" i="101"/>
  <c r="D736" i="101"/>
  <c r="D735" i="101"/>
  <c r="D734" i="101"/>
  <c r="D733" i="101"/>
  <c r="D732" i="101"/>
  <c r="D731" i="101"/>
  <c r="D730" i="101"/>
  <c r="D729" i="101"/>
  <c r="D728" i="101"/>
  <c r="D727" i="101"/>
  <c r="D726" i="101"/>
  <c r="D725" i="101"/>
  <c r="D724" i="101"/>
  <c r="D723" i="101"/>
  <c r="D722" i="101"/>
  <c r="D721" i="101"/>
  <c r="D720" i="101"/>
  <c r="D719" i="101"/>
  <c r="D718" i="101"/>
  <c r="D717" i="101"/>
  <c r="D716" i="101"/>
  <c r="D715" i="101"/>
  <c r="D714" i="101"/>
  <c r="D713" i="101"/>
  <c r="D712" i="101"/>
  <c r="D711" i="101"/>
  <c r="D710" i="101"/>
  <c r="D709" i="101"/>
  <c r="D708" i="101"/>
  <c r="D707" i="101"/>
  <c r="D706" i="101"/>
  <c r="D705" i="101"/>
  <c r="D704" i="101"/>
  <c r="D703" i="101"/>
  <c r="D702" i="101"/>
  <c r="D701" i="101"/>
  <c r="D700" i="101"/>
  <c r="D699" i="101"/>
  <c r="D698" i="101"/>
  <c r="D697" i="101"/>
  <c r="D696" i="101"/>
  <c r="D695" i="101"/>
  <c r="D694" i="101"/>
  <c r="D693" i="101"/>
  <c r="D692" i="101"/>
  <c r="D691" i="101"/>
  <c r="D690" i="101"/>
  <c r="D689" i="101"/>
  <c r="D688" i="101"/>
  <c r="D687" i="101"/>
  <c r="D686" i="101"/>
  <c r="D685" i="101"/>
  <c r="D684" i="101"/>
  <c r="D683" i="101"/>
  <c r="D682" i="101"/>
  <c r="D681" i="101"/>
  <c r="D680" i="101"/>
  <c r="D679" i="101"/>
  <c r="D678" i="101"/>
  <c r="D677" i="101"/>
  <c r="D676" i="101"/>
  <c r="D675" i="101"/>
  <c r="D674" i="101"/>
  <c r="D673" i="101"/>
  <c r="D672" i="101"/>
  <c r="D671" i="101"/>
  <c r="D670" i="101"/>
  <c r="D669" i="101"/>
  <c r="D668" i="101"/>
  <c r="D667" i="101"/>
  <c r="D666" i="101"/>
  <c r="D665" i="101"/>
  <c r="D664" i="101"/>
  <c r="D663" i="101"/>
  <c r="D662" i="101"/>
  <c r="D661" i="101"/>
  <c r="D660" i="101"/>
  <c r="D659" i="101"/>
  <c r="D658" i="101"/>
  <c r="D657" i="101"/>
  <c r="D656" i="101"/>
  <c r="D655" i="101"/>
  <c r="D654" i="101"/>
  <c r="D653" i="101"/>
  <c r="D652" i="101"/>
  <c r="D651" i="101"/>
  <c r="D650" i="101"/>
  <c r="D649" i="101"/>
  <c r="D648" i="101"/>
  <c r="D647" i="101"/>
  <c r="D646" i="101"/>
  <c r="D645" i="101"/>
  <c r="D644" i="101"/>
  <c r="D643" i="101"/>
  <c r="D642" i="101"/>
  <c r="D641" i="101"/>
  <c r="D640" i="101"/>
  <c r="D639" i="101"/>
  <c r="D638" i="101"/>
  <c r="D637" i="101"/>
  <c r="D636" i="101"/>
  <c r="D635" i="101"/>
  <c r="D634" i="101"/>
  <c r="D633" i="101"/>
  <c r="D632" i="101"/>
  <c r="D631" i="101"/>
  <c r="D630" i="101"/>
  <c r="D629" i="101"/>
  <c r="D628" i="101"/>
  <c r="D627" i="101"/>
  <c r="D626" i="101"/>
  <c r="D625" i="101"/>
  <c r="D624" i="101"/>
  <c r="D623" i="101"/>
  <c r="D622" i="101"/>
  <c r="D621" i="101"/>
  <c r="D620" i="101"/>
  <c r="D619" i="101"/>
  <c r="D618" i="101"/>
  <c r="D617" i="101"/>
  <c r="D616" i="101"/>
  <c r="D615" i="101"/>
  <c r="D614" i="101"/>
  <c r="D613" i="101"/>
  <c r="D612" i="101"/>
  <c r="D611" i="101"/>
  <c r="D610" i="101"/>
  <c r="D609" i="101"/>
  <c r="D608" i="101"/>
  <c r="D607" i="101"/>
  <c r="D606" i="101"/>
  <c r="D605" i="101"/>
  <c r="D604" i="101"/>
  <c r="D603" i="101"/>
  <c r="D602" i="101"/>
  <c r="D601" i="101"/>
  <c r="D600" i="101"/>
  <c r="D599" i="101"/>
  <c r="D598" i="101"/>
  <c r="D597" i="101"/>
  <c r="D596" i="101"/>
  <c r="D595" i="101"/>
  <c r="D594" i="101"/>
  <c r="D593" i="101"/>
  <c r="D592" i="101"/>
  <c r="D591" i="101"/>
  <c r="D590" i="101"/>
  <c r="D589" i="101"/>
  <c r="D588" i="101"/>
  <c r="D587" i="101"/>
  <c r="D586" i="101"/>
  <c r="D585" i="101"/>
  <c r="D584" i="101"/>
  <c r="D583" i="101"/>
  <c r="D582" i="101"/>
  <c r="D581" i="101"/>
  <c r="D580" i="101"/>
  <c r="D579" i="101"/>
  <c r="D578" i="101"/>
  <c r="D577" i="101"/>
  <c r="D576" i="101"/>
  <c r="D575" i="101"/>
  <c r="D574" i="101"/>
  <c r="D573" i="101"/>
  <c r="D572" i="101"/>
  <c r="D571" i="101"/>
  <c r="D570" i="101"/>
  <c r="D569" i="101"/>
  <c r="D568" i="101"/>
  <c r="D567" i="101"/>
  <c r="D566" i="101"/>
  <c r="D565" i="101"/>
  <c r="D564" i="101"/>
  <c r="D563" i="101"/>
  <c r="D562" i="101"/>
  <c r="D561" i="101"/>
  <c r="D560" i="101"/>
  <c r="D559" i="101"/>
  <c r="D558" i="101"/>
  <c r="D557" i="101"/>
  <c r="D556" i="101"/>
  <c r="D555" i="101"/>
  <c r="D554" i="101"/>
  <c r="D553" i="101"/>
  <c r="D552" i="101"/>
  <c r="D551" i="101"/>
  <c r="D550" i="101"/>
  <c r="D549" i="101"/>
  <c r="D548" i="101"/>
  <c r="D547" i="101"/>
  <c r="D546" i="101"/>
  <c r="D545" i="101"/>
  <c r="D544" i="101"/>
  <c r="D543" i="101"/>
  <c r="D542" i="101"/>
  <c r="D541" i="101"/>
  <c r="D540" i="101"/>
  <c r="D539" i="101"/>
  <c r="D538" i="101"/>
  <c r="D537" i="101"/>
  <c r="D536" i="101"/>
  <c r="D535" i="101"/>
  <c r="D534" i="101"/>
  <c r="D533" i="101"/>
  <c r="D532" i="101"/>
  <c r="D531" i="101"/>
  <c r="D530" i="101"/>
  <c r="D529" i="101"/>
  <c r="D528" i="101"/>
  <c r="D527" i="101"/>
  <c r="D526" i="101"/>
  <c r="D525" i="101"/>
  <c r="D524" i="101"/>
  <c r="D523" i="101"/>
  <c r="D522" i="101"/>
  <c r="D521" i="101"/>
  <c r="D520" i="101"/>
  <c r="D519" i="101"/>
  <c r="D518" i="101"/>
  <c r="D517" i="101"/>
  <c r="D516" i="101"/>
  <c r="D515" i="101"/>
  <c r="D514" i="101"/>
  <c r="D513" i="101"/>
  <c r="D512" i="101"/>
  <c r="D511" i="101"/>
  <c r="D510" i="101"/>
  <c r="D509" i="101"/>
  <c r="D508" i="101"/>
  <c r="D507" i="101"/>
  <c r="D506" i="101"/>
  <c r="D505" i="101"/>
  <c r="D504" i="101"/>
  <c r="D503" i="101"/>
  <c r="D502" i="101"/>
  <c r="D501" i="101"/>
  <c r="D500" i="101"/>
  <c r="D499" i="101"/>
  <c r="D498" i="101"/>
  <c r="D497" i="101"/>
  <c r="D496" i="101"/>
  <c r="D495" i="101"/>
  <c r="D494" i="101"/>
  <c r="D493" i="101"/>
  <c r="D492" i="101"/>
  <c r="D491" i="101"/>
  <c r="D490" i="101"/>
  <c r="D489" i="101"/>
  <c r="D488" i="101"/>
  <c r="D487" i="101"/>
  <c r="D486" i="101"/>
  <c r="D485" i="101"/>
  <c r="D484" i="101"/>
  <c r="D483" i="101"/>
  <c r="D482" i="101"/>
  <c r="D481" i="101"/>
  <c r="D480" i="101"/>
  <c r="D479" i="101"/>
  <c r="D478" i="101"/>
  <c r="D477" i="101"/>
  <c r="D476" i="101"/>
  <c r="D475" i="101"/>
  <c r="D474" i="101"/>
  <c r="D473" i="101"/>
  <c r="D472" i="101"/>
  <c r="D471" i="101"/>
  <c r="D470" i="101"/>
  <c r="D469" i="101"/>
  <c r="D468" i="101"/>
  <c r="D467" i="101"/>
  <c r="D466" i="101"/>
  <c r="D465" i="101"/>
  <c r="D464" i="101"/>
  <c r="D463" i="101"/>
  <c r="D462" i="101"/>
  <c r="D461" i="101"/>
  <c r="D460" i="101"/>
  <c r="D459" i="101"/>
  <c r="D458" i="101"/>
  <c r="D457" i="101"/>
  <c r="D456" i="101"/>
  <c r="D455" i="101"/>
  <c r="D454" i="101"/>
  <c r="D453" i="101"/>
  <c r="D452" i="101"/>
  <c r="D451" i="101"/>
  <c r="D450" i="101"/>
  <c r="D449" i="101"/>
  <c r="D448" i="101"/>
  <c r="D447" i="101"/>
  <c r="D446" i="101"/>
  <c r="D445" i="101"/>
  <c r="D444" i="101"/>
  <c r="D443" i="101"/>
  <c r="D442" i="101"/>
  <c r="D441" i="101"/>
  <c r="D440" i="101"/>
  <c r="D439" i="101"/>
  <c r="D438" i="101"/>
  <c r="D437" i="101"/>
  <c r="D436" i="101"/>
  <c r="D435" i="101"/>
  <c r="D434" i="101"/>
  <c r="D433" i="101"/>
  <c r="D432" i="101"/>
  <c r="D431" i="101"/>
  <c r="D430" i="101"/>
  <c r="D429" i="101"/>
  <c r="D428" i="101"/>
  <c r="D427" i="101"/>
  <c r="D426" i="101"/>
  <c r="D425" i="101"/>
  <c r="D424" i="101"/>
  <c r="D423" i="101"/>
  <c r="D422" i="101"/>
  <c r="D421" i="101"/>
  <c r="D420" i="101"/>
  <c r="D419" i="101"/>
  <c r="D418" i="101"/>
  <c r="D417" i="101"/>
  <c r="D416" i="101"/>
  <c r="D415" i="101"/>
  <c r="D414" i="101"/>
  <c r="D413" i="101"/>
  <c r="D412" i="101"/>
  <c r="D411" i="101"/>
  <c r="D410" i="101"/>
  <c r="D409" i="101"/>
  <c r="D408" i="101"/>
  <c r="D407" i="101"/>
  <c r="D406" i="101"/>
  <c r="D405" i="101"/>
  <c r="D404" i="101"/>
  <c r="D403" i="101"/>
  <c r="D402" i="101"/>
  <c r="D401" i="101"/>
  <c r="D400" i="101"/>
  <c r="D399" i="101"/>
  <c r="D398" i="101"/>
  <c r="D397" i="101"/>
  <c r="D396" i="101"/>
  <c r="D395" i="101"/>
  <c r="D394" i="101"/>
  <c r="D393" i="101"/>
  <c r="D392" i="101"/>
  <c r="D391" i="101"/>
  <c r="D390" i="101"/>
  <c r="D389" i="101"/>
  <c r="D388" i="101"/>
  <c r="D387" i="101"/>
  <c r="D386" i="101"/>
  <c r="D385" i="101"/>
  <c r="D384" i="101"/>
  <c r="D383" i="101"/>
  <c r="D382" i="101"/>
  <c r="D381" i="101"/>
  <c r="D380" i="101"/>
  <c r="D379" i="101"/>
  <c r="D378" i="101"/>
  <c r="D377" i="101"/>
  <c r="D376" i="101"/>
  <c r="D375" i="101"/>
  <c r="D374" i="101"/>
  <c r="D373" i="101"/>
  <c r="D372" i="101"/>
  <c r="D371" i="101"/>
  <c r="D370" i="101"/>
  <c r="D369" i="101"/>
  <c r="D368" i="101"/>
  <c r="D367" i="101"/>
  <c r="D366" i="101"/>
  <c r="D365" i="101"/>
  <c r="D364" i="101"/>
  <c r="D363" i="101"/>
  <c r="D362" i="101"/>
  <c r="D361" i="101"/>
  <c r="D360" i="101"/>
  <c r="D359" i="101"/>
  <c r="D358" i="101"/>
  <c r="D357" i="101"/>
  <c r="D356" i="101"/>
  <c r="D355" i="101"/>
  <c r="D354" i="101"/>
  <c r="D353" i="101"/>
  <c r="D352" i="101"/>
  <c r="D351" i="101"/>
  <c r="D350" i="101"/>
  <c r="D349" i="101"/>
  <c r="D348" i="101"/>
  <c r="D347" i="101"/>
  <c r="D346" i="101"/>
  <c r="D345" i="101"/>
  <c r="D344" i="101"/>
  <c r="D343" i="101"/>
  <c r="D342" i="101"/>
  <c r="D341" i="101"/>
  <c r="D340" i="101"/>
  <c r="D339" i="101"/>
  <c r="D338" i="101"/>
  <c r="D337" i="101"/>
  <c r="D336" i="101"/>
  <c r="D335" i="101"/>
  <c r="D334" i="101"/>
  <c r="D333" i="101"/>
  <c r="D332" i="101"/>
  <c r="D331" i="101"/>
  <c r="D330" i="101"/>
  <c r="D329" i="101"/>
  <c r="D328" i="101"/>
  <c r="D327" i="101"/>
  <c r="D326" i="101"/>
  <c r="D325" i="101"/>
  <c r="D324" i="101"/>
  <c r="D323" i="101"/>
  <c r="D322" i="101"/>
  <c r="D321" i="101"/>
  <c r="D320" i="101"/>
  <c r="D319" i="101"/>
  <c r="D318" i="101"/>
  <c r="D317" i="101"/>
  <c r="D316" i="101"/>
  <c r="D315" i="101"/>
  <c r="D314" i="101"/>
  <c r="D313" i="101"/>
  <c r="D312" i="101"/>
  <c r="D311" i="101"/>
  <c r="D310" i="101"/>
  <c r="D309" i="101"/>
  <c r="D308" i="101"/>
  <c r="D307" i="101"/>
  <c r="D306" i="101"/>
  <c r="D305" i="101"/>
  <c r="D304" i="101"/>
  <c r="D303" i="101"/>
  <c r="D302" i="101"/>
  <c r="D301" i="101"/>
  <c r="D300" i="101"/>
  <c r="D299" i="101"/>
  <c r="D298" i="101"/>
  <c r="D297" i="101"/>
  <c r="D296" i="101"/>
  <c r="D295" i="101"/>
  <c r="D294" i="101"/>
  <c r="D293" i="101"/>
  <c r="D292" i="101"/>
  <c r="D291" i="101"/>
  <c r="D290" i="101"/>
  <c r="D289" i="101"/>
  <c r="D288" i="101"/>
  <c r="D287" i="101"/>
  <c r="D286" i="101"/>
  <c r="D285" i="101"/>
  <c r="D284" i="101"/>
  <c r="D283" i="101"/>
  <c r="D282" i="101"/>
  <c r="D281" i="101"/>
  <c r="D280" i="101"/>
  <c r="D279" i="101"/>
  <c r="D278" i="101"/>
  <c r="D277" i="101"/>
  <c r="D276" i="101"/>
  <c r="D275" i="101"/>
  <c r="D274" i="101"/>
  <c r="D273" i="101"/>
  <c r="D272" i="101"/>
  <c r="D271" i="101"/>
  <c r="D270" i="101"/>
  <c r="D269" i="101"/>
  <c r="D268" i="101"/>
  <c r="D267" i="101"/>
  <c r="D266" i="101"/>
  <c r="D265" i="101"/>
  <c r="D264" i="101"/>
  <c r="D263" i="101"/>
  <c r="D262" i="101"/>
  <c r="D261" i="101"/>
  <c r="D260" i="101"/>
  <c r="D259" i="101"/>
  <c r="D258" i="101"/>
  <c r="D257" i="101"/>
  <c r="D256" i="101"/>
  <c r="D255" i="101"/>
  <c r="D254" i="101"/>
  <c r="D253" i="101"/>
  <c r="D252" i="101"/>
  <c r="D251" i="101"/>
  <c r="D250" i="101"/>
  <c r="D249" i="101"/>
  <c r="D248" i="101"/>
  <c r="D247" i="101"/>
  <c r="D246" i="101"/>
  <c r="D245" i="101"/>
  <c r="D244" i="101"/>
  <c r="D243" i="101"/>
  <c r="D242" i="101"/>
  <c r="D241" i="101"/>
  <c r="D240" i="101"/>
  <c r="D239" i="101"/>
  <c r="D238" i="101"/>
  <c r="D237" i="101"/>
  <c r="D236" i="101"/>
  <c r="D235" i="101"/>
  <c r="D234" i="101"/>
  <c r="D233" i="101"/>
  <c r="D232" i="101"/>
  <c r="D231" i="101"/>
  <c r="D230" i="101"/>
  <c r="D229" i="101"/>
  <c r="D228" i="101"/>
  <c r="D227" i="101"/>
  <c r="D226" i="101"/>
  <c r="D225" i="101"/>
  <c r="D224" i="101"/>
  <c r="D223" i="101"/>
  <c r="D222" i="101"/>
  <c r="D221" i="101"/>
  <c r="D220" i="101"/>
  <c r="D219" i="101"/>
  <c r="D218" i="101"/>
  <c r="D217" i="101"/>
  <c r="D216" i="101"/>
  <c r="D215" i="101"/>
  <c r="D214" i="101"/>
  <c r="D213" i="101"/>
  <c r="D212" i="101"/>
  <c r="D211" i="101"/>
  <c r="D210" i="101"/>
  <c r="D209" i="101"/>
  <c r="D208" i="101"/>
  <c r="D207" i="101"/>
  <c r="D206" i="101"/>
  <c r="D205" i="101"/>
  <c r="D204" i="101"/>
  <c r="D203" i="101"/>
  <c r="D202" i="101"/>
  <c r="D201" i="101"/>
  <c r="D200" i="101"/>
  <c r="D199" i="101"/>
  <c r="D198" i="101"/>
  <c r="D197" i="101"/>
  <c r="D196" i="101"/>
  <c r="D195" i="101"/>
  <c r="D194" i="101"/>
  <c r="D193" i="101"/>
  <c r="D192" i="101"/>
  <c r="D191" i="101"/>
  <c r="D190" i="101"/>
  <c r="D189" i="101"/>
  <c r="D188" i="101"/>
  <c r="D187" i="101"/>
  <c r="D186" i="101"/>
  <c r="D185" i="101"/>
  <c r="D184" i="101"/>
  <c r="D183" i="101"/>
  <c r="D182" i="101"/>
  <c r="D181" i="101"/>
  <c r="D180" i="101"/>
  <c r="D179" i="101"/>
  <c r="D178" i="101"/>
  <c r="D177" i="101"/>
  <c r="D176" i="101"/>
  <c r="D175" i="101"/>
  <c r="D174" i="101"/>
  <c r="D173" i="101"/>
  <c r="D172" i="101"/>
  <c r="D171" i="101"/>
  <c r="D170" i="101"/>
  <c r="D169" i="101"/>
  <c r="D168" i="101"/>
  <c r="D167" i="101"/>
  <c r="D166" i="101"/>
  <c r="D165" i="101"/>
  <c r="D164" i="101"/>
  <c r="D163" i="101"/>
  <c r="D162" i="101"/>
  <c r="D161" i="101"/>
  <c r="D160" i="101"/>
  <c r="D159" i="101"/>
  <c r="D158" i="101"/>
  <c r="D157" i="101"/>
  <c r="D156" i="101"/>
  <c r="D155" i="101"/>
  <c r="D154" i="101"/>
  <c r="D153" i="101"/>
  <c r="D152" i="101"/>
  <c r="D151" i="101"/>
  <c r="D150" i="101"/>
  <c r="D149" i="101"/>
  <c r="D148" i="101"/>
  <c r="D147" i="101"/>
  <c r="D146" i="101"/>
  <c r="D145" i="101"/>
  <c r="D144" i="101"/>
  <c r="D143" i="101"/>
  <c r="D142" i="101"/>
  <c r="D141" i="101"/>
  <c r="D140" i="101"/>
  <c r="D139" i="101"/>
  <c r="D138" i="101"/>
  <c r="D137" i="101"/>
  <c r="D136" i="101"/>
  <c r="D135" i="101"/>
  <c r="D134" i="101"/>
  <c r="D133" i="101"/>
  <c r="D132" i="101"/>
  <c r="D131" i="101"/>
  <c r="D130" i="101"/>
  <c r="D129" i="101"/>
  <c r="D128" i="101"/>
  <c r="D127" i="101"/>
  <c r="D126" i="101"/>
  <c r="D125" i="101"/>
  <c r="D124" i="101"/>
  <c r="D123" i="101"/>
  <c r="D122" i="101"/>
  <c r="D121" i="101"/>
  <c r="D120" i="101"/>
  <c r="D119" i="101"/>
  <c r="D118" i="101"/>
  <c r="D117" i="101"/>
  <c r="D116" i="101"/>
  <c r="D115" i="101"/>
  <c r="D114" i="101"/>
  <c r="D113" i="101"/>
  <c r="D112" i="101"/>
  <c r="D111" i="101"/>
  <c r="D110" i="101"/>
  <c r="D109" i="101"/>
  <c r="D108" i="101"/>
  <c r="D107" i="101"/>
  <c r="D106" i="101"/>
  <c r="D105" i="101"/>
  <c r="D104" i="101"/>
  <c r="D103" i="101"/>
  <c r="D102" i="101"/>
  <c r="D101" i="101"/>
  <c r="D100" i="101"/>
  <c r="D99" i="101"/>
  <c r="D98" i="101"/>
  <c r="D97" i="101"/>
  <c r="D96" i="101"/>
  <c r="D95" i="101"/>
  <c r="D94" i="101"/>
  <c r="D93" i="101"/>
  <c r="D92" i="101"/>
  <c r="D91" i="101"/>
  <c r="D90" i="101"/>
  <c r="D89" i="101"/>
  <c r="D88" i="101"/>
  <c r="D87" i="101"/>
  <c r="D86" i="101"/>
  <c r="D85" i="101"/>
  <c r="D84" i="101"/>
  <c r="D83" i="101"/>
  <c r="D82" i="101"/>
  <c r="D81" i="101"/>
  <c r="D80" i="101"/>
  <c r="D79" i="101"/>
  <c r="D78" i="101"/>
  <c r="D77" i="101"/>
  <c r="D76" i="101"/>
  <c r="D75" i="101"/>
  <c r="D74" i="101"/>
  <c r="D73" i="101"/>
  <c r="D72" i="101"/>
  <c r="D71" i="101"/>
  <c r="D70" i="101"/>
  <c r="D69" i="101"/>
  <c r="D68" i="101"/>
  <c r="D67" i="101"/>
  <c r="D66" i="101"/>
  <c r="D65" i="101"/>
  <c r="D64" i="101"/>
  <c r="D63" i="101"/>
  <c r="D62" i="101"/>
  <c r="D61" i="101"/>
  <c r="D60" i="101"/>
  <c r="D59" i="101"/>
  <c r="D58" i="101"/>
  <c r="D57" i="101"/>
  <c r="D56" i="101"/>
  <c r="D55" i="101"/>
  <c r="D54" i="101"/>
  <c r="D53" i="101"/>
  <c r="D52" i="101"/>
  <c r="D51" i="101"/>
  <c r="D50" i="101"/>
  <c r="D49" i="101"/>
  <c r="D48" i="101"/>
  <c r="D47" i="101"/>
  <c r="D46" i="101"/>
  <c r="D45" i="101"/>
  <c r="D44" i="101"/>
  <c r="D43" i="101"/>
  <c r="D42" i="101"/>
  <c r="D41" i="101"/>
  <c r="D40" i="101"/>
  <c r="D39" i="101"/>
  <c r="D38" i="101"/>
  <c r="D37" i="101"/>
  <c r="D36" i="101"/>
  <c r="D35" i="101"/>
  <c r="D34" i="101"/>
  <c r="D33" i="101"/>
  <c r="D32" i="101"/>
  <c r="D31" i="101"/>
  <c r="D30" i="101"/>
  <c r="D29" i="101"/>
  <c r="D28" i="101"/>
  <c r="D27" i="101"/>
  <c r="D26" i="101"/>
  <c r="D25" i="101"/>
  <c r="D24" i="101"/>
  <c r="D23" i="101"/>
  <c r="D22" i="101"/>
  <c r="D21" i="101"/>
  <c r="D20" i="101"/>
  <c r="D19" i="101"/>
  <c r="D18" i="101"/>
  <c r="D17" i="101"/>
  <c r="D16" i="101"/>
  <c r="D12" i="101"/>
  <c r="C2" i="100"/>
  <c r="D114" i="45"/>
  <c r="D117" i="45"/>
  <c r="D67" i="57"/>
  <c r="C2" i="22"/>
  <c r="C2" i="24"/>
  <c r="D43" i="100"/>
  <c r="D42" i="100"/>
  <c r="D41" i="100"/>
  <c r="D40" i="100"/>
  <c r="D39" i="100"/>
  <c r="D38" i="100"/>
  <c r="D37" i="100"/>
  <c r="D36" i="100"/>
  <c r="D35" i="100"/>
  <c r="D34" i="100"/>
  <c r="D33" i="100"/>
  <c r="D32" i="100"/>
  <c r="D31" i="100"/>
  <c r="D30" i="100"/>
  <c r="D29" i="100"/>
  <c r="D28" i="100"/>
  <c r="D27" i="100"/>
  <c r="D26" i="100"/>
  <c r="D25" i="100"/>
  <c r="D24" i="100"/>
  <c r="D23" i="100"/>
  <c r="D22" i="100"/>
  <c r="D21" i="100"/>
  <c r="D20" i="100"/>
  <c r="D16" i="100"/>
  <c r="D14" i="100"/>
  <c r="D13" i="100"/>
  <c r="D8" i="100"/>
  <c r="C2" i="54"/>
  <c r="C2" i="64"/>
  <c r="D23" i="96"/>
  <c r="D8" i="99"/>
  <c r="D35" i="76"/>
  <c r="D32" i="72"/>
  <c r="D49" i="68"/>
  <c r="D56" i="66"/>
  <c r="C2" i="99"/>
  <c r="D57" i="60"/>
  <c r="D130" i="23"/>
  <c r="D133" i="23"/>
  <c r="D745" i="99"/>
  <c r="D744" i="99"/>
  <c r="D743" i="99"/>
  <c r="D742" i="99"/>
  <c r="D741" i="99"/>
  <c r="D740" i="99"/>
  <c r="D739" i="99"/>
  <c r="D738" i="99"/>
  <c r="D737" i="99"/>
  <c r="D736" i="99"/>
  <c r="D735" i="99"/>
  <c r="D734" i="99"/>
  <c r="D733" i="99"/>
  <c r="D732" i="99"/>
  <c r="D731" i="99"/>
  <c r="D730" i="99"/>
  <c r="D729" i="99"/>
  <c r="D728" i="99"/>
  <c r="D727" i="99"/>
  <c r="D726" i="99"/>
  <c r="D725" i="99"/>
  <c r="D724" i="99"/>
  <c r="D723" i="99"/>
  <c r="D722" i="99"/>
  <c r="D721" i="99"/>
  <c r="D720" i="99"/>
  <c r="D719" i="99"/>
  <c r="D718" i="99"/>
  <c r="D717" i="99"/>
  <c r="D716" i="99"/>
  <c r="D715" i="99"/>
  <c r="D714" i="99"/>
  <c r="D713" i="99"/>
  <c r="D712" i="99"/>
  <c r="D711" i="99"/>
  <c r="D710" i="99"/>
  <c r="D709" i="99"/>
  <c r="D708" i="99"/>
  <c r="D707" i="99"/>
  <c r="D706" i="99"/>
  <c r="D705" i="99"/>
  <c r="D704" i="99"/>
  <c r="D703" i="99"/>
  <c r="D702" i="99"/>
  <c r="D701" i="99"/>
  <c r="D700" i="99"/>
  <c r="D699" i="99"/>
  <c r="D698" i="99"/>
  <c r="D697" i="99"/>
  <c r="D696" i="99"/>
  <c r="D695" i="99"/>
  <c r="D694" i="99"/>
  <c r="D693" i="99"/>
  <c r="D692" i="99"/>
  <c r="D691" i="99"/>
  <c r="D690" i="99"/>
  <c r="D689" i="99"/>
  <c r="D688" i="99"/>
  <c r="D687" i="99"/>
  <c r="D686" i="99"/>
  <c r="D685" i="99"/>
  <c r="D684" i="99"/>
  <c r="D683" i="99"/>
  <c r="D682" i="99"/>
  <c r="D681" i="99"/>
  <c r="D680" i="99"/>
  <c r="D679" i="99"/>
  <c r="D678" i="99"/>
  <c r="D677" i="99"/>
  <c r="D676" i="99"/>
  <c r="D675" i="99"/>
  <c r="D674" i="99"/>
  <c r="D673" i="99"/>
  <c r="D672" i="99"/>
  <c r="D671" i="99"/>
  <c r="D670" i="99"/>
  <c r="D669" i="99"/>
  <c r="D668" i="99"/>
  <c r="D667" i="99"/>
  <c r="D666" i="99"/>
  <c r="D665" i="99"/>
  <c r="D664" i="99"/>
  <c r="D663" i="99"/>
  <c r="D662" i="99"/>
  <c r="D661" i="99"/>
  <c r="D660" i="99"/>
  <c r="D659" i="99"/>
  <c r="D658" i="99"/>
  <c r="D657" i="99"/>
  <c r="D656" i="99"/>
  <c r="D655" i="99"/>
  <c r="D654" i="99"/>
  <c r="D653" i="99"/>
  <c r="D652" i="99"/>
  <c r="D651" i="99"/>
  <c r="D650" i="99"/>
  <c r="D649" i="99"/>
  <c r="D648" i="99"/>
  <c r="D647" i="99"/>
  <c r="D646" i="99"/>
  <c r="D645" i="99"/>
  <c r="D644" i="99"/>
  <c r="D643" i="99"/>
  <c r="D642" i="99"/>
  <c r="D641" i="99"/>
  <c r="D640" i="99"/>
  <c r="D639" i="99"/>
  <c r="D638" i="99"/>
  <c r="D637" i="99"/>
  <c r="D636" i="99"/>
  <c r="D635" i="99"/>
  <c r="D634" i="99"/>
  <c r="D633" i="99"/>
  <c r="D632" i="99"/>
  <c r="D631" i="99"/>
  <c r="D630" i="99"/>
  <c r="D629" i="99"/>
  <c r="D628" i="99"/>
  <c r="D627" i="99"/>
  <c r="D626" i="99"/>
  <c r="D625" i="99"/>
  <c r="D624" i="99"/>
  <c r="D623" i="99"/>
  <c r="D622" i="99"/>
  <c r="D621" i="99"/>
  <c r="D620" i="99"/>
  <c r="D619" i="99"/>
  <c r="D618" i="99"/>
  <c r="D617" i="99"/>
  <c r="D616" i="99"/>
  <c r="D615" i="99"/>
  <c r="D614" i="99"/>
  <c r="D613" i="99"/>
  <c r="D612" i="99"/>
  <c r="D611" i="99"/>
  <c r="D610" i="99"/>
  <c r="D609" i="99"/>
  <c r="D608" i="99"/>
  <c r="D607" i="99"/>
  <c r="D606" i="99"/>
  <c r="D605" i="99"/>
  <c r="D604" i="99"/>
  <c r="D603" i="99"/>
  <c r="D602" i="99"/>
  <c r="D601" i="99"/>
  <c r="D600" i="99"/>
  <c r="D599" i="99"/>
  <c r="D598" i="99"/>
  <c r="D597" i="99"/>
  <c r="D596" i="99"/>
  <c r="D595" i="99"/>
  <c r="D594" i="99"/>
  <c r="D593" i="99"/>
  <c r="D592" i="99"/>
  <c r="D591" i="99"/>
  <c r="D590" i="99"/>
  <c r="D589" i="99"/>
  <c r="D588" i="99"/>
  <c r="D587" i="99"/>
  <c r="D586" i="99"/>
  <c r="D585" i="99"/>
  <c r="D584" i="99"/>
  <c r="D583" i="99"/>
  <c r="D582" i="99"/>
  <c r="D581" i="99"/>
  <c r="D580" i="99"/>
  <c r="D579" i="99"/>
  <c r="D578" i="99"/>
  <c r="D577" i="99"/>
  <c r="D576" i="99"/>
  <c r="D575" i="99"/>
  <c r="D574" i="99"/>
  <c r="D573" i="99"/>
  <c r="D572" i="99"/>
  <c r="D571" i="99"/>
  <c r="D570" i="99"/>
  <c r="D569" i="99"/>
  <c r="D568" i="99"/>
  <c r="D567" i="99"/>
  <c r="D566" i="99"/>
  <c r="D565" i="99"/>
  <c r="D564" i="99"/>
  <c r="D563" i="99"/>
  <c r="D562" i="99"/>
  <c r="D561" i="99"/>
  <c r="D560" i="99"/>
  <c r="D559" i="99"/>
  <c r="D558" i="99"/>
  <c r="D557" i="99"/>
  <c r="D556" i="99"/>
  <c r="D555" i="99"/>
  <c r="D554" i="99"/>
  <c r="D553" i="99"/>
  <c r="D552" i="99"/>
  <c r="D551" i="99"/>
  <c r="D550" i="99"/>
  <c r="D549" i="99"/>
  <c r="D548" i="99"/>
  <c r="D547" i="99"/>
  <c r="D546" i="99"/>
  <c r="D545" i="99"/>
  <c r="D544" i="99"/>
  <c r="D543" i="99"/>
  <c r="D542" i="99"/>
  <c r="D541" i="99"/>
  <c r="D540" i="99"/>
  <c r="D539" i="99"/>
  <c r="D538" i="99"/>
  <c r="D537" i="99"/>
  <c r="D536" i="99"/>
  <c r="D535" i="99"/>
  <c r="D534" i="99"/>
  <c r="D533" i="99"/>
  <c r="D532" i="99"/>
  <c r="D531" i="99"/>
  <c r="D530" i="99"/>
  <c r="D529" i="99"/>
  <c r="D528" i="99"/>
  <c r="D527" i="99"/>
  <c r="D526" i="99"/>
  <c r="D525" i="99"/>
  <c r="D524" i="99"/>
  <c r="D523" i="99"/>
  <c r="D522" i="99"/>
  <c r="D521" i="99"/>
  <c r="D520" i="99"/>
  <c r="D519" i="99"/>
  <c r="D518" i="99"/>
  <c r="D517" i="99"/>
  <c r="D516" i="99"/>
  <c r="D515" i="99"/>
  <c r="D514" i="99"/>
  <c r="D513" i="99"/>
  <c r="D512" i="99"/>
  <c r="D511" i="99"/>
  <c r="D510" i="99"/>
  <c r="D509" i="99"/>
  <c r="D508" i="99"/>
  <c r="D507" i="99"/>
  <c r="D506" i="99"/>
  <c r="D505" i="99"/>
  <c r="D504" i="99"/>
  <c r="D503" i="99"/>
  <c r="D502" i="99"/>
  <c r="D501" i="99"/>
  <c r="D500" i="99"/>
  <c r="D499" i="99"/>
  <c r="D498" i="99"/>
  <c r="D497" i="99"/>
  <c r="D496" i="99"/>
  <c r="D495" i="99"/>
  <c r="D494" i="99"/>
  <c r="D493" i="99"/>
  <c r="D492" i="99"/>
  <c r="D491" i="99"/>
  <c r="D490" i="99"/>
  <c r="D489" i="99"/>
  <c r="D488" i="99"/>
  <c r="D487" i="99"/>
  <c r="D486" i="99"/>
  <c r="D485" i="99"/>
  <c r="D484" i="99"/>
  <c r="D483" i="99"/>
  <c r="D482" i="99"/>
  <c r="D481" i="99"/>
  <c r="D480" i="99"/>
  <c r="D479" i="99"/>
  <c r="D478" i="99"/>
  <c r="D477" i="99"/>
  <c r="D476" i="99"/>
  <c r="D475" i="99"/>
  <c r="D474" i="99"/>
  <c r="D473" i="99"/>
  <c r="D472" i="99"/>
  <c r="D471" i="99"/>
  <c r="D470" i="99"/>
  <c r="D469" i="99"/>
  <c r="D468" i="99"/>
  <c r="D467" i="99"/>
  <c r="D466" i="99"/>
  <c r="D465" i="99"/>
  <c r="D464" i="99"/>
  <c r="D463" i="99"/>
  <c r="D462" i="99"/>
  <c r="D461" i="99"/>
  <c r="D460" i="99"/>
  <c r="D459" i="99"/>
  <c r="D458" i="99"/>
  <c r="D457" i="99"/>
  <c r="D456" i="99"/>
  <c r="D455" i="99"/>
  <c r="D454" i="99"/>
  <c r="D453" i="99"/>
  <c r="D452" i="99"/>
  <c r="D451" i="99"/>
  <c r="D450" i="99"/>
  <c r="D449" i="99"/>
  <c r="D448" i="99"/>
  <c r="D447" i="99"/>
  <c r="D446" i="99"/>
  <c r="D445" i="99"/>
  <c r="D444" i="99"/>
  <c r="D443" i="99"/>
  <c r="D442" i="99"/>
  <c r="D441" i="99"/>
  <c r="D440" i="99"/>
  <c r="D439" i="99"/>
  <c r="D438" i="99"/>
  <c r="D437" i="99"/>
  <c r="D436" i="99"/>
  <c r="D435" i="99"/>
  <c r="D434" i="99"/>
  <c r="D433" i="99"/>
  <c r="D432" i="99"/>
  <c r="D431" i="99"/>
  <c r="D430" i="99"/>
  <c r="D429" i="99"/>
  <c r="D428" i="99"/>
  <c r="D427" i="99"/>
  <c r="D426" i="99"/>
  <c r="D425" i="99"/>
  <c r="D424" i="99"/>
  <c r="D423" i="99"/>
  <c r="D422" i="99"/>
  <c r="D421" i="99"/>
  <c r="D420" i="99"/>
  <c r="D419" i="99"/>
  <c r="D418" i="99"/>
  <c r="D417" i="99"/>
  <c r="D416" i="99"/>
  <c r="D415" i="99"/>
  <c r="D414" i="99"/>
  <c r="D413" i="99"/>
  <c r="D412" i="99"/>
  <c r="D411" i="99"/>
  <c r="D410" i="99"/>
  <c r="D409" i="99"/>
  <c r="D408" i="99"/>
  <c r="D407" i="99"/>
  <c r="D406" i="99"/>
  <c r="D405" i="99"/>
  <c r="D404" i="99"/>
  <c r="D403" i="99"/>
  <c r="D402" i="99"/>
  <c r="D401" i="99"/>
  <c r="D400" i="99"/>
  <c r="D399" i="99"/>
  <c r="D398" i="99"/>
  <c r="D397" i="99"/>
  <c r="D396" i="99"/>
  <c r="D395" i="99"/>
  <c r="D394" i="99"/>
  <c r="D393" i="99"/>
  <c r="D392" i="99"/>
  <c r="D391" i="99"/>
  <c r="D390" i="99"/>
  <c r="D389" i="99"/>
  <c r="D388" i="99"/>
  <c r="D387" i="99"/>
  <c r="D386" i="99"/>
  <c r="D385" i="99"/>
  <c r="D384" i="99"/>
  <c r="D383" i="99"/>
  <c r="D382" i="99"/>
  <c r="D381" i="99"/>
  <c r="D380" i="99"/>
  <c r="D379" i="99"/>
  <c r="D378" i="99"/>
  <c r="D377" i="99"/>
  <c r="D376" i="99"/>
  <c r="D375" i="99"/>
  <c r="D374" i="99"/>
  <c r="D373" i="99"/>
  <c r="D372" i="99"/>
  <c r="D371" i="99"/>
  <c r="D370" i="99"/>
  <c r="D369" i="99"/>
  <c r="D368" i="99"/>
  <c r="D367" i="99"/>
  <c r="D366" i="99"/>
  <c r="D365" i="99"/>
  <c r="D364" i="99"/>
  <c r="D363" i="99"/>
  <c r="D362" i="99"/>
  <c r="D361" i="99"/>
  <c r="D360" i="99"/>
  <c r="D359" i="99"/>
  <c r="D358" i="99"/>
  <c r="D357" i="99"/>
  <c r="D356" i="99"/>
  <c r="D355" i="99"/>
  <c r="D354" i="99"/>
  <c r="D353" i="99"/>
  <c r="D352" i="99"/>
  <c r="D351" i="99"/>
  <c r="D350" i="99"/>
  <c r="D349" i="99"/>
  <c r="D348" i="99"/>
  <c r="D347" i="99"/>
  <c r="D346" i="99"/>
  <c r="D345" i="99"/>
  <c r="D344" i="99"/>
  <c r="D343" i="99"/>
  <c r="D342" i="99"/>
  <c r="D341" i="99"/>
  <c r="D340" i="99"/>
  <c r="D339" i="99"/>
  <c r="D338" i="99"/>
  <c r="D337" i="99"/>
  <c r="D336" i="99"/>
  <c r="D335" i="99"/>
  <c r="D334" i="99"/>
  <c r="D333" i="99"/>
  <c r="D332" i="99"/>
  <c r="D331" i="99"/>
  <c r="D330" i="99"/>
  <c r="D329" i="99"/>
  <c r="D328" i="99"/>
  <c r="D327" i="99"/>
  <c r="D326" i="99"/>
  <c r="D325" i="99"/>
  <c r="D324" i="99"/>
  <c r="D323" i="99"/>
  <c r="D322" i="99"/>
  <c r="D321" i="99"/>
  <c r="D320" i="99"/>
  <c r="D319" i="99"/>
  <c r="D318" i="99"/>
  <c r="D317" i="99"/>
  <c r="D316" i="99"/>
  <c r="D315" i="99"/>
  <c r="D314" i="99"/>
  <c r="D313" i="99"/>
  <c r="D312" i="99"/>
  <c r="D311" i="99"/>
  <c r="D310" i="99"/>
  <c r="D309" i="99"/>
  <c r="D308" i="99"/>
  <c r="D307" i="99"/>
  <c r="D306" i="99"/>
  <c r="D305" i="99"/>
  <c r="D304" i="99"/>
  <c r="D303" i="99"/>
  <c r="D302" i="99"/>
  <c r="D301" i="99"/>
  <c r="D300" i="99"/>
  <c r="D299" i="99"/>
  <c r="D298" i="99"/>
  <c r="D297" i="99"/>
  <c r="D296" i="99"/>
  <c r="D295" i="99"/>
  <c r="D294" i="99"/>
  <c r="D293" i="99"/>
  <c r="D292" i="99"/>
  <c r="D291" i="99"/>
  <c r="D290" i="99"/>
  <c r="D289" i="99"/>
  <c r="D288" i="99"/>
  <c r="D287" i="99"/>
  <c r="D286" i="99"/>
  <c r="D285" i="99"/>
  <c r="D284" i="99"/>
  <c r="D283" i="99"/>
  <c r="D282" i="99"/>
  <c r="D281" i="99"/>
  <c r="D280" i="99"/>
  <c r="D279" i="99"/>
  <c r="D278" i="99"/>
  <c r="D277" i="99"/>
  <c r="D276" i="99"/>
  <c r="D275" i="99"/>
  <c r="D274" i="99"/>
  <c r="D273" i="99"/>
  <c r="D272" i="99"/>
  <c r="D271" i="99"/>
  <c r="D270" i="99"/>
  <c r="D269" i="99"/>
  <c r="D268" i="99"/>
  <c r="D267" i="99"/>
  <c r="D266" i="99"/>
  <c r="D265" i="99"/>
  <c r="D264" i="99"/>
  <c r="D263" i="99"/>
  <c r="D262" i="99"/>
  <c r="D261" i="99"/>
  <c r="D260" i="99"/>
  <c r="D259" i="99"/>
  <c r="D258" i="99"/>
  <c r="D257" i="99"/>
  <c r="D256" i="99"/>
  <c r="D255" i="99"/>
  <c r="D254" i="99"/>
  <c r="D253" i="99"/>
  <c r="D252" i="99"/>
  <c r="D251" i="99"/>
  <c r="D250" i="99"/>
  <c r="D249" i="99"/>
  <c r="D248" i="99"/>
  <c r="D247" i="99"/>
  <c r="D246" i="99"/>
  <c r="D245" i="99"/>
  <c r="D244" i="99"/>
  <c r="D243" i="99"/>
  <c r="D242" i="99"/>
  <c r="D241" i="99"/>
  <c r="D240" i="99"/>
  <c r="D239" i="99"/>
  <c r="D238" i="99"/>
  <c r="D237" i="99"/>
  <c r="D236" i="99"/>
  <c r="D235" i="99"/>
  <c r="D234" i="99"/>
  <c r="D233" i="99"/>
  <c r="D232" i="99"/>
  <c r="D231" i="99"/>
  <c r="D230" i="99"/>
  <c r="D229" i="99"/>
  <c r="D228" i="99"/>
  <c r="D227" i="99"/>
  <c r="D226" i="99"/>
  <c r="D225" i="99"/>
  <c r="D224" i="99"/>
  <c r="D223" i="99"/>
  <c r="D222" i="99"/>
  <c r="D221" i="99"/>
  <c r="D220" i="99"/>
  <c r="D219" i="99"/>
  <c r="D218" i="99"/>
  <c r="D217" i="99"/>
  <c r="D216" i="99"/>
  <c r="D215" i="99"/>
  <c r="D214" i="99"/>
  <c r="D213" i="99"/>
  <c r="D212" i="99"/>
  <c r="D211" i="99"/>
  <c r="D210" i="99"/>
  <c r="D209" i="99"/>
  <c r="D208" i="99"/>
  <c r="D207" i="99"/>
  <c r="D206" i="99"/>
  <c r="D205" i="99"/>
  <c r="D204" i="99"/>
  <c r="D203" i="99"/>
  <c r="D202" i="99"/>
  <c r="D201" i="99"/>
  <c r="D200" i="99"/>
  <c r="D199" i="99"/>
  <c r="D198" i="99"/>
  <c r="D197" i="99"/>
  <c r="D196" i="99"/>
  <c r="D195" i="99"/>
  <c r="D194" i="99"/>
  <c r="D193" i="99"/>
  <c r="D192" i="99"/>
  <c r="D191" i="99"/>
  <c r="D190" i="99"/>
  <c r="D189" i="99"/>
  <c r="D188" i="99"/>
  <c r="D187" i="99"/>
  <c r="D186" i="99"/>
  <c r="D185" i="99"/>
  <c r="D184" i="99"/>
  <c r="D183" i="99"/>
  <c r="D182" i="99"/>
  <c r="D181" i="99"/>
  <c r="D180" i="99"/>
  <c r="D179" i="99"/>
  <c r="D178" i="99"/>
  <c r="D177" i="99"/>
  <c r="D176" i="99"/>
  <c r="D175" i="99"/>
  <c r="D174" i="99"/>
  <c r="D173" i="99"/>
  <c r="D172" i="99"/>
  <c r="D171" i="99"/>
  <c r="D170" i="99"/>
  <c r="D169" i="99"/>
  <c r="D168" i="99"/>
  <c r="D167" i="99"/>
  <c r="D166" i="99"/>
  <c r="D165" i="99"/>
  <c r="D164" i="99"/>
  <c r="D163" i="99"/>
  <c r="D162" i="99"/>
  <c r="D161" i="99"/>
  <c r="D160" i="99"/>
  <c r="D159" i="99"/>
  <c r="D158" i="99"/>
  <c r="D157" i="99"/>
  <c r="D156" i="99"/>
  <c r="D155" i="99"/>
  <c r="D154" i="99"/>
  <c r="D153" i="99"/>
  <c r="D152" i="99"/>
  <c r="D151" i="99"/>
  <c r="D150" i="99"/>
  <c r="D149" i="99"/>
  <c r="D148" i="99"/>
  <c r="D147" i="99"/>
  <c r="D146" i="99"/>
  <c r="D145" i="99"/>
  <c r="D144" i="99"/>
  <c r="D143" i="99"/>
  <c r="D142" i="99"/>
  <c r="D141" i="99"/>
  <c r="D140" i="99"/>
  <c r="D139" i="99"/>
  <c r="D138" i="99"/>
  <c r="D137" i="99"/>
  <c r="D136" i="99"/>
  <c r="D135" i="99"/>
  <c r="D134" i="99"/>
  <c r="D133" i="99"/>
  <c r="D132" i="99"/>
  <c r="D131" i="99"/>
  <c r="D130" i="99"/>
  <c r="D129" i="99"/>
  <c r="D128" i="99"/>
  <c r="D127" i="99"/>
  <c r="D126" i="99"/>
  <c r="D125" i="99"/>
  <c r="D124" i="99"/>
  <c r="D123" i="99"/>
  <c r="D122" i="99"/>
  <c r="D121" i="99"/>
  <c r="D120" i="99"/>
  <c r="D119" i="99"/>
  <c r="D118" i="99"/>
  <c r="D117" i="99"/>
  <c r="D116" i="99"/>
  <c r="D115" i="99"/>
  <c r="D114" i="99"/>
  <c r="D113" i="99"/>
  <c r="D112" i="99"/>
  <c r="D111" i="99"/>
  <c r="D110" i="99"/>
  <c r="D109" i="99"/>
  <c r="D108" i="99"/>
  <c r="D107" i="99"/>
  <c r="D106" i="99"/>
  <c r="D105" i="99"/>
  <c r="D104" i="99"/>
  <c r="D103" i="99"/>
  <c r="D102" i="99"/>
  <c r="D101" i="99"/>
  <c r="D100" i="99"/>
  <c r="D99" i="99"/>
  <c r="D98" i="99"/>
  <c r="D97" i="99"/>
  <c r="D96" i="99"/>
  <c r="D95" i="99"/>
  <c r="D94" i="99"/>
  <c r="D93" i="99"/>
  <c r="D92" i="99"/>
  <c r="D91" i="99"/>
  <c r="D90" i="99"/>
  <c r="D89" i="99"/>
  <c r="D88" i="99"/>
  <c r="D87" i="99"/>
  <c r="D86" i="99"/>
  <c r="D85" i="99"/>
  <c r="D84" i="99"/>
  <c r="D83" i="99"/>
  <c r="D82" i="99"/>
  <c r="D81" i="99"/>
  <c r="D80" i="99"/>
  <c r="D79" i="99"/>
  <c r="D78" i="99"/>
  <c r="D77" i="99"/>
  <c r="D76" i="99"/>
  <c r="D75" i="99"/>
  <c r="D74" i="99"/>
  <c r="D73" i="99"/>
  <c r="D72" i="99"/>
  <c r="D71" i="99"/>
  <c r="D70" i="99"/>
  <c r="D69" i="99"/>
  <c r="D68" i="99"/>
  <c r="D67" i="99"/>
  <c r="D66" i="99"/>
  <c r="D65" i="99"/>
  <c r="D64" i="99"/>
  <c r="D63" i="99"/>
  <c r="D62" i="99"/>
  <c r="D61" i="99"/>
  <c r="D60" i="99"/>
  <c r="D59" i="99"/>
  <c r="D58" i="99"/>
  <c r="D57" i="99"/>
  <c r="D56" i="99"/>
  <c r="D55" i="99"/>
  <c r="D54" i="99"/>
  <c r="D53" i="99"/>
  <c r="D52" i="99"/>
  <c r="D51" i="99"/>
  <c r="D50" i="99"/>
  <c r="D49" i="99"/>
  <c r="D48" i="99"/>
  <c r="D47" i="99"/>
  <c r="D46" i="99"/>
  <c r="D45" i="99"/>
  <c r="D44" i="99"/>
  <c r="D43" i="99"/>
  <c r="D42" i="99"/>
  <c r="D41" i="99"/>
  <c r="D40" i="99"/>
  <c r="D39" i="99"/>
  <c r="D38" i="99"/>
  <c r="D37" i="99"/>
  <c r="D36" i="99"/>
  <c r="D35" i="99"/>
  <c r="D34" i="99"/>
  <c r="D33" i="99"/>
  <c r="D32" i="99"/>
  <c r="D31" i="99"/>
  <c r="D30" i="99"/>
  <c r="D29" i="99"/>
  <c r="D28" i="99"/>
  <c r="D27" i="99"/>
  <c r="D26" i="99"/>
  <c r="D25" i="99"/>
  <c r="D24" i="99"/>
  <c r="D23" i="99"/>
  <c r="D22" i="99"/>
  <c r="D21" i="99"/>
  <c r="D20" i="99"/>
  <c r="D18" i="99"/>
  <c r="D17" i="99"/>
  <c r="D14" i="99"/>
  <c r="D60" i="66"/>
  <c r="C2" i="85"/>
  <c r="D34" i="90"/>
  <c r="D28" i="94"/>
  <c r="D124" i="23"/>
  <c r="D75" i="64"/>
  <c r="D75" i="63"/>
  <c r="D32" i="83"/>
  <c r="D97" i="17"/>
  <c r="C2" i="98"/>
  <c r="D9" i="98"/>
  <c r="D80" i="56"/>
  <c r="K14" i="90"/>
  <c r="K15" i="90"/>
  <c r="D45" i="62"/>
  <c r="D58" i="57"/>
  <c r="D31" i="90"/>
  <c r="D177" i="41"/>
  <c r="D748" i="98"/>
  <c r="D747" i="98"/>
  <c r="D746" i="98"/>
  <c r="D745" i="98"/>
  <c r="D744" i="98"/>
  <c r="D743" i="98"/>
  <c r="D742" i="98"/>
  <c r="D741" i="98"/>
  <c r="D740" i="98"/>
  <c r="D739" i="98"/>
  <c r="D738" i="98"/>
  <c r="D737" i="98"/>
  <c r="D736" i="98"/>
  <c r="D735" i="98"/>
  <c r="D734" i="98"/>
  <c r="D733" i="98"/>
  <c r="D732" i="98"/>
  <c r="D731" i="98"/>
  <c r="D730" i="98"/>
  <c r="D729" i="98"/>
  <c r="D728" i="98"/>
  <c r="D727" i="98"/>
  <c r="D726" i="98"/>
  <c r="D725" i="98"/>
  <c r="D724" i="98"/>
  <c r="D723" i="98"/>
  <c r="D722" i="98"/>
  <c r="D721" i="98"/>
  <c r="D720" i="98"/>
  <c r="D719" i="98"/>
  <c r="D718" i="98"/>
  <c r="D717" i="98"/>
  <c r="D716" i="98"/>
  <c r="D715" i="98"/>
  <c r="D714" i="98"/>
  <c r="D713" i="98"/>
  <c r="D712" i="98"/>
  <c r="D711" i="98"/>
  <c r="D710" i="98"/>
  <c r="D709" i="98"/>
  <c r="D708" i="98"/>
  <c r="D707" i="98"/>
  <c r="D706" i="98"/>
  <c r="D705" i="98"/>
  <c r="D704" i="98"/>
  <c r="D703" i="98"/>
  <c r="D702" i="98"/>
  <c r="D701" i="98"/>
  <c r="D700" i="98"/>
  <c r="D699" i="98"/>
  <c r="D698" i="98"/>
  <c r="D697" i="98"/>
  <c r="D696" i="98"/>
  <c r="D695" i="98"/>
  <c r="D694" i="98"/>
  <c r="D693" i="98"/>
  <c r="D692" i="98"/>
  <c r="D691" i="98"/>
  <c r="D690" i="98"/>
  <c r="D689" i="98"/>
  <c r="D688" i="98"/>
  <c r="D687" i="98"/>
  <c r="D686" i="98"/>
  <c r="D685" i="98"/>
  <c r="D684" i="98"/>
  <c r="D683" i="98"/>
  <c r="D682" i="98"/>
  <c r="D681" i="98"/>
  <c r="D680" i="98"/>
  <c r="D679" i="98"/>
  <c r="D678" i="98"/>
  <c r="D677" i="98"/>
  <c r="D676" i="98"/>
  <c r="D675" i="98"/>
  <c r="D674" i="98"/>
  <c r="D673" i="98"/>
  <c r="D672" i="98"/>
  <c r="D671" i="98"/>
  <c r="D670" i="98"/>
  <c r="D669" i="98"/>
  <c r="D668" i="98"/>
  <c r="D667" i="98"/>
  <c r="D666" i="98"/>
  <c r="D665" i="98"/>
  <c r="D664" i="98"/>
  <c r="D663" i="98"/>
  <c r="D662" i="98"/>
  <c r="D661" i="98"/>
  <c r="D660" i="98"/>
  <c r="D659" i="98"/>
  <c r="D658" i="98"/>
  <c r="D657" i="98"/>
  <c r="D656" i="98"/>
  <c r="D655" i="98"/>
  <c r="D654" i="98"/>
  <c r="D653" i="98"/>
  <c r="D652" i="98"/>
  <c r="D651" i="98"/>
  <c r="D650" i="98"/>
  <c r="D649" i="98"/>
  <c r="D648" i="98"/>
  <c r="D647" i="98"/>
  <c r="D646" i="98"/>
  <c r="D645" i="98"/>
  <c r="D644" i="98"/>
  <c r="D643" i="98"/>
  <c r="D642" i="98"/>
  <c r="D641" i="98"/>
  <c r="D640" i="98"/>
  <c r="D639" i="98"/>
  <c r="D638" i="98"/>
  <c r="D637" i="98"/>
  <c r="D636" i="98"/>
  <c r="D635" i="98"/>
  <c r="D634" i="98"/>
  <c r="D633" i="98"/>
  <c r="D632" i="98"/>
  <c r="D631" i="98"/>
  <c r="D630" i="98"/>
  <c r="D629" i="98"/>
  <c r="D628" i="98"/>
  <c r="D627" i="98"/>
  <c r="D626" i="98"/>
  <c r="D625" i="98"/>
  <c r="D624" i="98"/>
  <c r="D623" i="98"/>
  <c r="D622" i="98"/>
  <c r="D621" i="98"/>
  <c r="D620" i="98"/>
  <c r="D619" i="98"/>
  <c r="D618" i="98"/>
  <c r="D617" i="98"/>
  <c r="D616" i="98"/>
  <c r="D615" i="98"/>
  <c r="D614" i="98"/>
  <c r="D613" i="98"/>
  <c r="D612" i="98"/>
  <c r="D611" i="98"/>
  <c r="D610" i="98"/>
  <c r="D609" i="98"/>
  <c r="D608" i="98"/>
  <c r="D607" i="98"/>
  <c r="D606" i="98"/>
  <c r="D605" i="98"/>
  <c r="D604" i="98"/>
  <c r="D603" i="98"/>
  <c r="D602" i="98"/>
  <c r="D601" i="98"/>
  <c r="D600" i="98"/>
  <c r="D599" i="98"/>
  <c r="D598" i="98"/>
  <c r="D597" i="98"/>
  <c r="D596" i="98"/>
  <c r="D595" i="98"/>
  <c r="D594" i="98"/>
  <c r="D593" i="98"/>
  <c r="D592" i="98"/>
  <c r="D591" i="98"/>
  <c r="D590" i="98"/>
  <c r="D589" i="98"/>
  <c r="D588" i="98"/>
  <c r="D587" i="98"/>
  <c r="D586" i="98"/>
  <c r="D585" i="98"/>
  <c r="D584" i="98"/>
  <c r="D583" i="98"/>
  <c r="D582" i="98"/>
  <c r="D581" i="98"/>
  <c r="D580" i="98"/>
  <c r="D579" i="98"/>
  <c r="D578" i="98"/>
  <c r="D577" i="98"/>
  <c r="D576" i="98"/>
  <c r="D575" i="98"/>
  <c r="D574" i="98"/>
  <c r="D573" i="98"/>
  <c r="D572" i="98"/>
  <c r="D571" i="98"/>
  <c r="D570" i="98"/>
  <c r="D569" i="98"/>
  <c r="D568" i="98"/>
  <c r="D567" i="98"/>
  <c r="D566" i="98"/>
  <c r="D565" i="98"/>
  <c r="D564" i="98"/>
  <c r="D563" i="98"/>
  <c r="D562" i="98"/>
  <c r="D561" i="98"/>
  <c r="D560" i="98"/>
  <c r="D559" i="98"/>
  <c r="D558" i="98"/>
  <c r="D557" i="98"/>
  <c r="D556" i="98"/>
  <c r="D555" i="98"/>
  <c r="D554" i="98"/>
  <c r="D553" i="98"/>
  <c r="D552" i="98"/>
  <c r="D551" i="98"/>
  <c r="D550" i="98"/>
  <c r="D549" i="98"/>
  <c r="D548" i="98"/>
  <c r="D547" i="98"/>
  <c r="D546" i="98"/>
  <c r="D545" i="98"/>
  <c r="D544" i="98"/>
  <c r="D543" i="98"/>
  <c r="D542" i="98"/>
  <c r="D541" i="98"/>
  <c r="D540" i="98"/>
  <c r="D539" i="98"/>
  <c r="D538" i="98"/>
  <c r="D537" i="98"/>
  <c r="D536" i="98"/>
  <c r="D535" i="98"/>
  <c r="D534" i="98"/>
  <c r="D533" i="98"/>
  <c r="D532" i="98"/>
  <c r="D531" i="98"/>
  <c r="D530" i="98"/>
  <c r="D529" i="98"/>
  <c r="D528" i="98"/>
  <c r="D527" i="98"/>
  <c r="D526" i="98"/>
  <c r="D525" i="98"/>
  <c r="D524" i="98"/>
  <c r="D523" i="98"/>
  <c r="D522" i="98"/>
  <c r="D521" i="98"/>
  <c r="D520" i="98"/>
  <c r="D519" i="98"/>
  <c r="D518" i="98"/>
  <c r="D517" i="98"/>
  <c r="D516" i="98"/>
  <c r="D515" i="98"/>
  <c r="D514" i="98"/>
  <c r="D513" i="98"/>
  <c r="D512" i="98"/>
  <c r="D511" i="98"/>
  <c r="D510" i="98"/>
  <c r="D509" i="98"/>
  <c r="D508" i="98"/>
  <c r="D507" i="98"/>
  <c r="D506" i="98"/>
  <c r="D505" i="98"/>
  <c r="D504" i="98"/>
  <c r="D503" i="98"/>
  <c r="D502" i="98"/>
  <c r="D501" i="98"/>
  <c r="D500" i="98"/>
  <c r="D499" i="98"/>
  <c r="D498" i="98"/>
  <c r="D497" i="98"/>
  <c r="D496" i="98"/>
  <c r="D495" i="98"/>
  <c r="D494" i="98"/>
  <c r="D493" i="98"/>
  <c r="D492" i="98"/>
  <c r="D491" i="98"/>
  <c r="D490" i="98"/>
  <c r="D489" i="98"/>
  <c r="D488" i="98"/>
  <c r="D487" i="98"/>
  <c r="D486" i="98"/>
  <c r="D485" i="98"/>
  <c r="D484" i="98"/>
  <c r="D483" i="98"/>
  <c r="D482" i="98"/>
  <c r="D481" i="98"/>
  <c r="D480" i="98"/>
  <c r="D479" i="98"/>
  <c r="D478" i="98"/>
  <c r="D477" i="98"/>
  <c r="D476" i="98"/>
  <c r="D475" i="98"/>
  <c r="D474" i="98"/>
  <c r="D473" i="98"/>
  <c r="D472" i="98"/>
  <c r="D471" i="98"/>
  <c r="D470" i="98"/>
  <c r="D469" i="98"/>
  <c r="D468" i="98"/>
  <c r="D467" i="98"/>
  <c r="D466" i="98"/>
  <c r="D465" i="98"/>
  <c r="D464" i="98"/>
  <c r="D463" i="98"/>
  <c r="D462" i="98"/>
  <c r="D461" i="98"/>
  <c r="D460" i="98"/>
  <c r="D459" i="98"/>
  <c r="D458" i="98"/>
  <c r="D457" i="98"/>
  <c r="D456" i="98"/>
  <c r="D455" i="98"/>
  <c r="D454" i="98"/>
  <c r="D453" i="98"/>
  <c r="D452" i="98"/>
  <c r="D451" i="98"/>
  <c r="D450" i="98"/>
  <c r="D449" i="98"/>
  <c r="D448" i="98"/>
  <c r="D447" i="98"/>
  <c r="D446" i="98"/>
  <c r="D445" i="98"/>
  <c r="D444" i="98"/>
  <c r="D443" i="98"/>
  <c r="D442" i="98"/>
  <c r="D441" i="98"/>
  <c r="D440" i="98"/>
  <c r="D439" i="98"/>
  <c r="D438" i="98"/>
  <c r="D437" i="98"/>
  <c r="D436" i="98"/>
  <c r="D435" i="98"/>
  <c r="D434" i="98"/>
  <c r="D433" i="98"/>
  <c r="D432" i="98"/>
  <c r="D431" i="98"/>
  <c r="D430" i="98"/>
  <c r="D429" i="98"/>
  <c r="D428" i="98"/>
  <c r="D427" i="98"/>
  <c r="D426" i="98"/>
  <c r="D425" i="98"/>
  <c r="D424" i="98"/>
  <c r="D423" i="98"/>
  <c r="D422" i="98"/>
  <c r="D421" i="98"/>
  <c r="D420" i="98"/>
  <c r="D419" i="98"/>
  <c r="D418" i="98"/>
  <c r="D417" i="98"/>
  <c r="D416" i="98"/>
  <c r="D415" i="98"/>
  <c r="D414" i="98"/>
  <c r="D413" i="98"/>
  <c r="D412" i="98"/>
  <c r="D411" i="98"/>
  <c r="D410" i="98"/>
  <c r="D409" i="98"/>
  <c r="D408" i="98"/>
  <c r="D407" i="98"/>
  <c r="D406" i="98"/>
  <c r="D405" i="98"/>
  <c r="D404" i="98"/>
  <c r="D403" i="98"/>
  <c r="D402" i="98"/>
  <c r="D401" i="98"/>
  <c r="D400" i="98"/>
  <c r="D399" i="98"/>
  <c r="D398" i="98"/>
  <c r="D397" i="98"/>
  <c r="D396" i="98"/>
  <c r="D395" i="98"/>
  <c r="D394" i="98"/>
  <c r="D393" i="98"/>
  <c r="D392" i="98"/>
  <c r="D391" i="98"/>
  <c r="D390" i="98"/>
  <c r="D389" i="98"/>
  <c r="D388" i="98"/>
  <c r="D387" i="98"/>
  <c r="D386" i="98"/>
  <c r="D385" i="98"/>
  <c r="D384" i="98"/>
  <c r="D383" i="98"/>
  <c r="D382" i="98"/>
  <c r="D381" i="98"/>
  <c r="D380" i="98"/>
  <c r="D379" i="98"/>
  <c r="D378" i="98"/>
  <c r="D377" i="98"/>
  <c r="D376" i="98"/>
  <c r="D375" i="98"/>
  <c r="D374" i="98"/>
  <c r="D373" i="98"/>
  <c r="D372" i="98"/>
  <c r="D371" i="98"/>
  <c r="D370" i="98"/>
  <c r="D369" i="98"/>
  <c r="D368" i="98"/>
  <c r="D367" i="98"/>
  <c r="D366" i="98"/>
  <c r="D365" i="98"/>
  <c r="D364" i="98"/>
  <c r="D363" i="98"/>
  <c r="D362" i="98"/>
  <c r="D361" i="98"/>
  <c r="D360" i="98"/>
  <c r="D359" i="98"/>
  <c r="D358" i="98"/>
  <c r="D357" i="98"/>
  <c r="D356" i="98"/>
  <c r="D355" i="98"/>
  <c r="D354" i="98"/>
  <c r="D353" i="98"/>
  <c r="D352" i="98"/>
  <c r="D351" i="98"/>
  <c r="D350" i="98"/>
  <c r="D349" i="98"/>
  <c r="D348" i="98"/>
  <c r="D347" i="98"/>
  <c r="D346" i="98"/>
  <c r="D345" i="98"/>
  <c r="D344" i="98"/>
  <c r="D343" i="98"/>
  <c r="D342" i="98"/>
  <c r="D341" i="98"/>
  <c r="D340" i="98"/>
  <c r="D339" i="98"/>
  <c r="D338" i="98"/>
  <c r="D337" i="98"/>
  <c r="D336" i="98"/>
  <c r="D335" i="98"/>
  <c r="D334" i="98"/>
  <c r="D333" i="98"/>
  <c r="D332" i="98"/>
  <c r="D331" i="98"/>
  <c r="D330" i="98"/>
  <c r="D329" i="98"/>
  <c r="D328" i="98"/>
  <c r="D327" i="98"/>
  <c r="D326" i="98"/>
  <c r="D325" i="98"/>
  <c r="D324" i="98"/>
  <c r="D323" i="98"/>
  <c r="D322" i="98"/>
  <c r="D321" i="98"/>
  <c r="D320" i="98"/>
  <c r="D319" i="98"/>
  <c r="D318" i="98"/>
  <c r="D317" i="98"/>
  <c r="D316" i="98"/>
  <c r="D315" i="98"/>
  <c r="D314" i="98"/>
  <c r="D313" i="98"/>
  <c r="D312" i="98"/>
  <c r="D311" i="98"/>
  <c r="D310" i="98"/>
  <c r="D309" i="98"/>
  <c r="D308" i="98"/>
  <c r="D307" i="98"/>
  <c r="D306" i="98"/>
  <c r="D305" i="98"/>
  <c r="D304" i="98"/>
  <c r="D303" i="98"/>
  <c r="D302" i="98"/>
  <c r="D301" i="98"/>
  <c r="D300" i="98"/>
  <c r="D299" i="98"/>
  <c r="D298" i="98"/>
  <c r="D297" i="98"/>
  <c r="D296" i="98"/>
  <c r="D295" i="98"/>
  <c r="D294" i="98"/>
  <c r="D293" i="98"/>
  <c r="D292" i="98"/>
  <c r="D291" i="98"/>
  <c r="D290" i="98"/>
  <c r="D289" i="98"/>
  <c r="D288" i="98"/>
  <c r="D287" i="98"/>
  <c r="D286" i="98"/>
  <c r="D285" i="98"/>
  <c r="D284" i="98"/>
  <c r="D283" i="98"/>
  <c r="D282" i="98"/>
  <c r="D281" i="98"/>
  <c r="D280" i="98"/>
  <c r="D279" i="98"/>
  <c r="D278" i="98"/>
  <c r="D277" i="98"/>
  <c r="D276" i="98"/>
  <c r="D275" i="98"/>
  <c r="D274" i="98"/>
  <c r="D273" i="98"/>
  <c r="D272" i="98"/>
  <c r="D271" i="98"/>
  <c r="D270" i="98"/>
  <c r="D269" i="98"/>
  <c r="D268" i="98"/>
  <c r="D267" i="98"/>
  <c r="D266" i="98"/>
  <c r="D265" i="98"/>
  <c r="D264" i="98"/>
  <c r="D263" i="98"/>
  <c r="D262" i="98"/>
  <c r="D261" i="98"/>
  <c r="D260" i="98"/>
  <c r="D259" i="98"/>
  <c r="D258" i="98"/>
  <c r="D257" i="98"/>
  <c r="D256" i="98"/>
  <c r="D255" i="98"/>
  <c r="D254" i="98"/>
  <c r="D253" i="98"/>
  <c r="D252" i="98"/>
  <c r="D251" i="98"/>
  <c r="D250" i="98"/>
  <c r="D249" i="98"/>
  <c r="D248" i="98"/>
  <c r="D247" i="98"/>
  <c r="D246" i="98"/>
  <c r="D245" i="98"/>
  <c r="D244" i="98"/>
  <c r="D243" i="98"/>
  <c r="D242" i="98"/>
  <c r="D241" i="98"/>
  <c r="D240" i="98"/>
  <c r="D239" i="98"/>
  <c r="D238" i="98"/>
  <c r="D237" i="98"/>
  <c r="D236" i="98"/>
  <c r="D235" i="98"/>
  <c r="D234" i="98"/>
  <c r="D233" i="98"/>
  <c r="D232" i="98"/>
  <c r="D231" i="98"/>
  <c r="D230" i="98"/>
  <c r="D229" i="98"/>
  <c r="D228" i="98"/>
  <c r="D227" i="98"/>
  <c r="D226" i="98"/>
  <c r="D225" i="98"/>
  <c r="D224" i="98"/>
  <c r="D223" i="98"/>
  <c r="D222" i="98"/>
  <c r="D221" i="98"/>
  <c r="D220" i="98"/>
  <c r="D219" i="98"/>
  <c r="D218" i="98"/>
  <c r="D217" i="98"/>
  <c r="D216" i="98"/>
  <c r="D215" i="98"/>
  <c r="D214" i="98"/>
  <c r="D213" i="98"/>
  <c r="D212" i="98"/>
  <c r="D211" i="98"/>
  <c r="D210" i="98"/>
  <c r="D209" i="98"/>
  <c r="D208" i="98"/>
  <c r="D207" i="98"/>
  <c r="D206" i="98"/>
  <c r="D205" i="98"/>
  <c r="D204" i="98"/>
  <c r="D203" i="98"/>
  <c r="D202" i="98"/>
  <c r="D201" i="98"/>
  <c r="D200" i="98"/>
  <c r="D199" i="98"/>
  <c r="D198" i="98"/>
  <c r="D197" i="98"/>
  <c r="D196" i="98"/>
  <c r="D195" i="98"/>
  <c r="D194" i="98"/>
  <c r="D193" i="98"/>
  <c r="D192" i="98"/>
  <c r="D191" i="98"/>
  <c r="D190" i="98"/>
  <c r="D189" i="98"/>
  <c r="D188" i="98"/>
  <c r="D187" i="98"/>
  <c r="D186" i="98"/>
  <c r="D185" i="98"/>
  <c r="D184" i="98"/>
  <c r="D183" i="98"/>
  <c r="D182" i="98"/>
  <c r="D181" i="98"/>
  <c r="D180" i="98"/>
  <c r="D179" i="98"/>
  <c r="D178" i="98"/>
  <c r="D177" i="98"/>
  <c r="D176" i="98"/>
  <c r="D175" i="98"/>
  <c r="D174" i="98"/>
  <c r="D173" i="98"/>
  <c r="D172" i="98"/>
  <c r="D171" i="98"/>
  <c r="D170" i="98"/>
  <c r="D169" i="98"/>
  <c r="D168" i="98"/>
  <c r="D167" i="98"/>
  <c r="D166" i="98"/>
  <c r="D165" i="98"/>
  <c r="D164" i="98"/>
  <c r="D163" i="98"/>
  <c r="D162" i="98"/>
  <c r="D161" i="98"/>
  <c r="D160" i="98"/>
  <c r="D159" i="98"/>
  <c r="D158" i="98"/>
  <c r="D157" i="98"/>
  <c r="D156" i="98"/>
  <c r="D155" i="98"/>
  <c r="D154" i="98"/>
  <c r="D153" i="98"/>
  <c r="D152" i="98"/>
  <c r="D151" i="98"/>
  <c r="D150" i="98"/>
  <c r="D149" i="98"/>
  <c r="D148" i="98"/>
  <c r="D147" i="98"/>
  <c r="D146" i="98"/>
  <c r="D145" i="98"/>
  <c r="D144" i="98"/>
  <c r="D143" i="98"/>
  <c r="D142" i="98"/>
  <c r="D141" i="98"/>
  <c r="D140" i="98"/>
  <c r="D139" i="98"/>
  <c r="D138" i="98"/>
  <c r="D137" i="98"/>
  <c r="D136" i="98"/>
  <c r="D135" i="98"/>
  <c r="D134" i="98"/>
  <c r="D133" i="98"/>
  <c r="D132" i="98"/>
  <c r="D131" i="98"/>
  <c r="D130" i="98"/>
  <c r="D129" i="98"/>
  <c r="D128" i="98"/>
  <c r="D127" i="98"/>
  <c r="D126" i="98"/>
  <c r="D125" i="98"/>
  <c r="D124" i="98"/>
  <c r="D123" i="98"/>
  <c r="D122" i="98"/>
  <c r="D121" i="98"/>
  <c r="D120" i="98"/>
  <c r="D119" i="98"/>
  <c r="D118" i="98"/>
  <c r="D117" i="98"/>
  <c r="D116" i="98"/>
  <c r="D115" i="98"/>
  <c r="D114" i="98"/>
  <c r="D113" i="98"/>
  <c r="D112" i="98"/>
  <c r="D111" i="98"/>
  <c r="D110" i="98"/>
  <c r="D109" i="98"/>
  <c r="D108" i="98"/>
  <c r="D107" i="98"/>
  <c r="D106" i="98"/>
  <c r="D105" i="98"/>
  <c r="D104" i="98"/>
  <c r="D103" i="98"/>
  <c r="D102" i="98"/>
  <c r="D101" i="98"/>
  <c r="D100" i="98"/>
  <c r="D99" i="98"/>
  <c r="D98" i="98"/>
  <c r="D97" i="98"/>
  <c r="D96" i="98"/>
  <c r="D95" i="98"/>
  <c r="D94" i="98"/>
  <c r="D93" i="98"/>
  <c r="D92" i="98"/>
  <c r="D91" i="98"/>
  <c r="D90" i="98"/>
  <c r="D89" i="98"/>
  <c r="D88" i="98"/>
  <c r="D87" i="98"/>
  <c r="D86" i="98"/>
  <c r="D85" i="98"/>
  <c r="D84" i="98"/>
  <c r="D83" i="98"/>
  <c r="D82" i="98"/>
  <c r="D81" i="98"/>
  <c r="D80" i="98"/>
  <c r="D79" i="98"/>
  <c r="D78" i="98"/>
  <c r="D77" i="98"/>
  <c r="D76" i="98"/>
  <c r="D75" i="98"/>
  <c r="D74" i="98"/>
  <c r="D73" i="98"/>
  <c r="D72" i="98"/>
  <c r="D71" i="98"/>
  <c r="D70" i="98"/>
  <c r="D69" i="98"/>
  <c r="D68" i="98"/>
  <c r="D67" i="98"/>
  <c r="D66" i="98"/>
  <c r="D65" i="98"/>
  <c r="D64" i="98"/>
  <c r="D63" i="98"/>
  <c r="D62" i="98"/>
  <c r="D61" i="98"/>
  <c r="D60" i="98"/>
  <c r="D59" i="98"/>
  <c r="D58" i="98"/>
  <c r="D57" i="98"/>
  <c r="D56" i="98"/>
  <c r="D55" i="98"/>
  <c r="D54" i="98"/>
  <c r="D53" i="98"/>
  <c r="D52" i="98"/>
  <c r="D51" i="98"/>
  <c r="D50" i="98"/>
  <c r="D49" i="98"/>
  <c r="D48" i="98"/>
  <c r="D47" i="98"/>
  <c r="D46" i="98"/>
  <c r="D45" i="98"/>
  <c r="D44" i="98"/>
  <c r="D43" i="98"/>
  <c r="D42" i="98"/>
  <c r="D41" i="98"/>
  <c r="D40" i="98"/>
  <c r="D39" i="98"/>
  <c r="D38" i="98"/>
  <c r="D37" i="98"/>
  <c r="D36" i="98"/>
  <c r="D35" i="98"/>
  <c r="D34" i="98"/>
  <c r="D33" i="98"/>
  <c r="D32" i="98"/>
  <c r="D31" i="98"/>
  <c r="D30" i="98"/>
  <c r="D29" i="98"/>
  <c r="D27" i="98"/>
  <c r="D25" i="98"/>
  <c r="D23" i="98"/>
  <c r="D22" i="98"/>
  <c r="D20" i="98"/>
  <c r="D17" i="98"/>
  <c r="D16" i="98"/>
  <c r="D13" i="98"/>
  <c r="D10" i="98"/>
  <c r="C2" i="57"/>
  <c r="D18" i="95"/>
  <c r="D121" i="18"/>
  <c r="D45" i="68"/>
  <c r="C2" i="44"/>
  <c r="D12" i="97"/>
  <c r="C2" i="53"/>
  <c r="C2" i="97"/>
  <c r="D54" i="80"/>
  <c r="D49" i="97"/>
  <c r="D48" i="97"/>
  <c r="D47" i="97"/>
  <c r="D46" i="97"/>
  <c r="D45" i="97"/>
  <c r="D44" i="97"/>
  <c r="D43" i="97"/>
  <c r="D42" i="97"/>
  <c r="D41" i="97"/>
  <c r="D40" i="97"/>
  <c r="D39" i="97"/>
  <c r="D38" i="97"/>
  <c r="D34" i="97"/>
  <c r="D32" i="97"/>
  <c r="D22" i="97"/>
  <c r="D20" i="97"/>
  <c r="D16" i="97"/>
  <c r="D9" i="97"/>
  <c r="D8" i="97"/>
  <c r="C2" i="36"/>
  <c r="Q5" i="19"/>
  <c r="R5" i="19"/>
  <c r="P5" i="19"/>
  <c r="N123" i="19"/>
  <c r="C2" i="84"/>
  <c r="D101" i="45"/>
  <c r="D142" i="38"/>
  <c r="D146" i="38"/>
  <c r="D147" i="38"/>
  <c r="D151" i="38"/>
  <c r="C2" i="50"/>
  <c r="D60" i="56"/>
  <c r="D105" i="42"/>
  <c r="D47" i="66"/>
  <c r="D46" i="60"/>
  <c r="D120" i="23"/>
  <c r="C2" i="34"/>
  <c r="D90" i="54"/>
  <c r="D88" i="54"/>
  <c r="C2" i="42"/>
  <c r="D76" i="63"/>
  <c r="D80" i="63"/>
  <c r="D49" i="57"/>
  <c r="D16" i="93"/>
  <c r="D66" i="12"/>
  <c r="D12" i="95"/>
  <c r="D33" i="82"/>
  <c r="D69" i="64"/>
  <c r="D116" i="23"/>
  <c r="D179" i="41"/>
  <c r="D182" i="41"/>
  <c r="D167" i="22"/>
  <c r="D168" i="22"/>
  <c r="D172" i="22"/>
  <c r="D174" i="22"/>
  <c r="D179" i="22"/>
  <c r="D180" i="22"/>
  <c r="D181" i="22"/>
  <c r="D182" i="22"/>
  <c r="D183" i="22"/>
  <c r="D184" i="22"/>
  <c r="D185" i="22"/>
  <c r="D186" i="22"/>
  <c r="D187" i="22"/>
  <c r="D188" i="22"/>
  <c r="D189" i="22"/>
  <c r="D190" i="22"/>
  <c r="D191" i="22"/>
  <c r="D192" i="22"/>
  <c r="D193" i="22"/>
  <c r="D194" i="22"/>
  <c r="D195" i="22"/>
  <c r="D196" i="22"/>
  <c r="D197" i="22"/>
  <c r="D198" i="22"/>
  <c r="D199" i="22"/>
  <c r="D200" i="22"/>
  <c r="D201" i="22"/>
  <c r="D202" i="22"/>
  <c r="D203" i="22"/>
  <c r="D204" i="22"/>
  <c r="D205" i="22"/>
  <c r="D206" i="22"/>
  <c r="D207" i="22"/>
  <c r="D208" i="22"/>
  <c r="D209" i="22"/>
  <c r="D210" i="22"/>
  <c r="D211" i="22"/>
  <c r="D212" i="22"/>
  <c r="D213" i="22"/>
  <c r="D214" i="22"/>
  <c r="D121" i="6"/>
  <c r="D125" i="6"/>
  <c r="D126" i="6"/>
  <c r="D127" i="6"/>
  <c r="C2" i="28"/>
  <c r="D77" i="37"/>
  <c r="D57" i="56"/>
  <c r="D63" i="56"/>
  <c r="D64" i="56"/>
  <c r="D66" i="56"/>
  <c r="D72" i="56"/>
  <c r="D55" i="56"/>
  <c r="C2" i="65"/>
  <c r="L22" i="60"/>
  <c r="D65" i="63"/>
  <c r="D70" i="63"/>
  <c r="D71" i="63"/>
  <c r="D72" i="63"/>
  <c r="D18" i="90"/>
  <c r="C2" i="61"/>
  <c r="C2" i="96"/>
  <c r="D27" i="85"/>
  <c r="D10" i="96"/>
  <c r="D108" i="39"/>
  <c r="D119" i="44"/>
  <c r="D120" i="44"/>
  <c r="D121" i="44"/>
  <c r="D122" i="44"/>
  <c r="D123" i="44"/>
  <c r="D124" i="44"/>
  <c r="D125" i="44"/>
  <c r="D126" i="44"/>
  <c r="D127" i="44"/>
  <c r="D128" i="44"/>
  <c r="D129" i="44"/>
  <c r="D115" i="44"/>
  <c r="D759" i="96"/>
  <c r="D758" i="96"/>
  <c r="D757" i="96"/>
  <c r="D756" i="96"/>
  <c r="D755" i="96"/>
  <c r="D754" i="96"/>
  <c r="D753" i="96"/>
  <c r="D752" i="96"/>
  <c r="D751" i="96"/>
  <c r="D750" i="96"/>
  <c r="D749" i="96"/>
  <c r="D748" i="96"/>
  <c r="D747" i="96"/>
  <c r="D746" i="96"/>
  <c r="D745" i="96"/>
  <c r="D744" i="96"/>
  <c r="D743" i="96"/>
  <c r="D742" i="96"/>
  <c r="D741" i="96"/>
  <c r="D740" i="96"/>
  <c r="D739" i="96"/>
  <c r="D738" i="96"/>
  <c r="D737" i="96"/>
  <c r="D736" i="96"/>
  <c r="D735" i="96"/>
  <c r="D734" i="96"/>
  <c r="D733" i="96"/>
  <c r="D732" i="96"/>
  <c r="D731" i="96"/>
  <c r="D730" i="96"/>
  <c r="D729" i="96"/>
  <c r="D728" i="96"/>
  <c r="D727" i="96"/>
  <c r="D726" i="96"/>
  <c r="D725" i="96"/>
  <c r="D724" i="96"/>
  <c r="D723" i="96"/>
  <c r="D722" i="96"/>
  <c r="D721" i="96"/>
  <c r="D720" i="96"/>
  <c r="D719" i="96"/>
  <c r="D718" i="96"/>
  <c r="D717" i="96"/>
  <c r="D716" i="96"/>
  <c r="D715" i="96"/>
  <c r="D714" i="96"/>
  <c r="D713" i="96"/>
  <c r="D712" i="96"/>
  <c r="D711" i="96"/>
  <c r="D710" i="96"/>
  <c r="D709" i="96"/>
  <c r="D708" i="96"/>
  <c r="D707" i="96"/>
  <c r="D706" i="96"/>
  <c r="D705" i="96"/>
  <c r="D704" i="96"/>
  <c r="D703" i="96"/>
  <c r="D702" i="96"/>
  <c r="D701" i="96"/>
  <c r="D700" i="96"/>
  <c r="D699" i="96"/>
  <c r="D698" i="96"/>
  <c r="D697" i="96"/>
  <c r="D696" i="96"/>
  <c r="D695" i="96"/>
  <c r="D694" i="96"/>
  <c r="D693" i="96"/>
  <c r="D692" i="96"/>
  <c r="D691" i="96"/>
  <c r="D690" i="96"/>
  <c r="D689" i="96"/>
  <c r="D688" i="96"/>
  <c r="D687" i="96"/>
  <c r="D686" i="96"/>
  <c r="D685" i="96"/>
  <c r="D684" i="96"/>
  <c r="D683" i="96"/>
  <c r="D682" i="96"/>
  <c r="D681" i="96"/>
  <c r="D680" i="96"/>
  <c r="D679" i="96"/>
  <c r="D678" i="96"/>
  <c r="D677" i="96"/>
  <c r="D676" i="96"/>
  <c r="D675" i="96"/>
  <c r="D674" i="96"/>
  <c r="D673" i="96"/>
  <c r="D672" i="96"/>
  <c r="D671" i="96"/>
  <c r="D670" i="96"/>
  <c r="D669" i="96"/>
  <c r="D668" i="96"/>
  <c r="D667" i="96"/>
  <c r="D666" i="96"/>
  <c r="D665" i="96"/>
  <c r="D664" i="96"/>
  <c r="D663" i="96"/>
  <c r="D662" i="96"/>
  <c r="D661" i="96"/>
  <c r="D660" i="96"/>
  <c r="D659" i="96"/>
  <c r="D658" i="96"/>
  <c r="D657" i="96"/>
  <c r="D656" i="96"/>
  <c r="D655" i="96"/>
  <c r="D654" i="96"/>
  <c r="D653" i="96"/>
  <c r="D652" i="96"/>
  <c r="D651" i="96"/>
  <c r="D650" i="96"/>
  <c r="D649" i="96"/>
  <c r="D648" i="96"/>
  <c r="D647" i="96"/>
  <c r="D646" i="96"/>
  <c r="D645" i="96"/>
  <c r="D644" i="96"/>
  <c r="D643" i="96"/>
  <c r="D642" i="96"/>
  <c r="D641" i="96"/>
  <c r="D640" i="96"/>
  <c r="D639" i="96"/>
  <c r="D638" i="96"/>
  <c r="D637" i="96"/>
  <c r="D636" i="96"/>
  <c r="D635" i="96"/>
  <c r="D634" i="96"/>
  <c r="D633" i="96"/>
  <c r="D632" i="96"/>
  <c r="D631" i="96"/>
  <c r="D630" i="96"/>
  <c r="D629" i="96"/>
  <c r="D628" i="96"/>
  <c r="D627" i="96"/>
  <c r="D626" i="96"/>
  <c r="D625" i="96"/>
  <c r="D624" i="96"/>
  <c r="D623" i="96"/>
  <c r="D622" i="96"/>
  <c r="D621" i="96"/>
  <c r="D620" i="96"/>
  <c r="D619" i="96"/>
  <c r="D618" i="96"/>
  <c r="D617" i="96"/>
  <c r="D616" i="96"/>
  <c r="D615" i="96"/>
  <c r="D614" i="96"/>
  <c r="D613" i="96"/>
  <c r="D612" i="96"/>
  <c r="D611" i="96"/>
  <c r="D610" i="96"/>
  <c r="D609" i="96"/>
  <c r="D608" i="96"/>
  <c r="D607" i="96"/>
  <c r="D606" i="96"/>
  <c r="D605" i="96"/>
  <c r="D604" i="96"/>
  <c r="D603" i="96"/>
  <c r="D602" i="96"/>
  <c r="D601" i="96"/>
  <c r="D600" i="96"/>
  <c r="D599" i="96"/>
  <c r="D598" i="96"/>
  <c r="D597" i="96"/>
  <c r="D596" i="96"/>
  <c r="D595" i="96"/>
  <c r="D594" i="96"/>
  <c r="D593" i="96"/>
  <c r="D592" i="96"/>
  <c r="D591" i="96"/>
  <c r="D590" i="96"/>
  <c r="D589" i="96"/>
  <c r="D588" i="96"/>
  <c r="D587" i="96"/>
  <c r="D586" i="96"/>
  <c r="D585" i="96"/>
  <c r="D584" i="96"/>
  <c r="D583" i="96"/>
  <c r="D582" i="96"/>
  <c r="D581" i="96"/>
  <c r="D580" i="96"/>
  <c r="D579" i="96"/>
  <c r="D578" i="96"/>
  <c r="D577" i="96"/>
  <c r="D576" i="96"/>
  <c r="D575" i="96"/>
  <c r="D574" i="96"/>
  <c r="D573" i="96"/>
  <c r="D572" i="96"/>
  <c r="D571" i="96"/>
  <c r="D570" i="96"/>
  <c r="D569" i="96"/>
  <c r="D568" i="96"/>
  <c r="D567" i="96"/>
  <c r="D566" i="96"/>
  <c r="D565" i="96"/>
  <c r="D564" i="96"/>
  <c r="D563" i="96"/>
  <c r="D562" i="96"/>
  <c r="D561" i="96"/>
  <c r="D560" i="96"/>
  <c r="D559" i="96"/>
  <c r="D558" i="96"/>
  <c r="D557" i="96"/>
  <c r="D556" i="96"/>
  <c r="D555" i="96"/>
  <c r="D554" i="96"/>
  <c r="D553" i="96"/>
  <c r="D552" i="96"/>
  <c r="D551" i="96"/>
  <c r="D550" i="96"/>
  <c r="D549" i="96"/>
  <c r="D548" i="96"/>
  <c r="D547" i="96"/>
  <c r="D546" i="96"/>
  <c r="D545" i="96"/>
  <c r="D544" i="96"/>
  <c r="D543" i="96"/>
  <c r="D542" i="96"/>
  <c r="D541" i="96"/>
  <c r="D540" i="96"/>
  <c r="D539" i="96"/>
  <c r="D538" i="96"/>
  <c r="D537" i="96"/>
  <c r="D536" i="96"/>
  <c r="D535" i="96"/>
  <c r="D534" i="96"/>
  <c r="D533" i="96"/>
  <c r="D532" i="96"/>
  <c r="D531" i="96"/>
  <c r="D530" i="96"/>
  <c r="D529" i="96"/>
  <c r="D528" i="96"/>
  <c r="D527" i="96"/>
  <c r="D526" i="96"/>
  <c r="D525" i="96"/>
  <c r="D524" i="96"/>
  <c r="D523" i="96"/>
  <c r="D522" i="96"/>
  <c r="D521" i="96"/>
  <c r="D520" i="96"/>
  <c r="D519" i="96"/>
  <c r="D518" i="96"/>
  <c r="D517" i="96"/>
  <c r="D516" i="96"/>
  <c r="D515" i="96"/>
  <c r="D514" i="96"/>
  <c r="D513" i="96"/>
  <c r="D512" i="96"/>
  <c r="D511" i="96"/>
  <c r="D510" i="96"/>
  <c r="D509" i="96"/>
  <c r="D508" i="96"/>
  <c r="D507" i="96"/>
  <c r="D506" i="96"/>
  <c r="D505" i="96"/>
  <c r="D504" i="96"/>
  <c r="D503" i="96"/>
  <c r="D502" i="96"/>
  <c r="D501" i="96"/>
  <c r="D500" i="96"/>
  <c r="D499" i="96"/>
  <c r="D498" i="96"/>
  <c r="D497" i="96"/>
  <c r="D496" i="96"/>
  <c r="D495" i="96"/>
  <c r="D494" i="96"/>
  <c r="D493" i="96"/>
  <c r="D492" i="96"/>
  <c r="D491" i="96"/>
  <c r="D490" i="96"/>
  <c r="D489" i="96"/>
  <c r="D488" i="96"/>
  <c r="D487" i="96"/>
  <c r="D486" i="96"/>
  <c r="D485" i="96"/>
  <c r="D484" i="96"/>
  <c r="D483" i="96"/>
  <c r="D482" i="96"/>
  <c r="D481" i="96"/>
  <c r="D480" i="96"/>
  <c r="D479" i="96"/>
  <c r="D478" i="96"/>
  <c r="D477" i="96"/>
  <c r="D476" i="96"/>
  <c r="D475" i="96"/>
  <c r="D474" i="96"/>
  <c r="D473" i="96"/>
  <c r="D472" i="96"/>
  <c r="D471" i="96"/>
  <c r="D470" i="96"/>
  <c r="D469" i="96"/>
  <c r="D468" i="96"/>
  <c r="D467" i="96"/>
  <c r="D466" i="96"/>
  <c r="D465" i="96"/>
  <c r="D464" i="96"/>
  <c r="D463" i="96"/>
  <c r="D462" i="96"/>
  <c r="D461" i="96"/>
  <c r="D460" i="96"/>
  <c r="D459" i="96"/>
  <c r="D458" i="96"/>
  <c r="D457" i="96"/>
  <c r="D456" i="96"/>
  <c r="D455" i="96"/>
  <c r="D454" i="96"/>
  <c r="D453" i="96"/>
  <c r="D452" i="96"/>
  <c r="D451" i="96"/>
  <c r="D450" i="96"/>
  <c r="D449" i="96"/>
  <c r="D448" i="96"/>
  <c r="D447" i="96"/>
  <c r="D446" i="96"/>
  <c r="D445" i="96"/>
  <c r="D444" i="96"/>
  <c r="D443" i="96"/>
  <c r="D442" i="96"/>
  <c r="D441" i="96"/>
  <c r="D440" i="96"/>
  <c r="D439" i="96"/>
  <c r="D438" i="96"/>
  <c r="D437" i="96"/>
  <c r="D436" i="96"/>
  <c r="D435" i="96"/>
  <c r="D434" i="96"/>
  <c r="D433" i="96"/>
  <c r="D432" i="96"/>
  <c r="D431" i="96"/>
  <c r="D430" i="96"/>
  <c r="D429" i="96"/>
  <c r="D428" i="96"/>
  <c r="D427" i="96"/>
  <c r="D426" i="96"/>
  <c r="D425" i="96"/>
  <c r="D424" i="96"/>
  <c r="D423" i="96"/>
  <c r="D422" i="96"/>
  <c r="D421" i="96"/>
  <c r="D420" i="96"/>
  <c r="D419" i="96"/>
  <c r="D418" i="96"/>
  <c r="D417" i="96"/>
  <c r="D416" i="96"/>
  <c r="D415" i="96"/>
  <c r="D414" i="96"/>
  <c r="D413" i="96"/>
  <c r="D412" i="96"/>
  <c r="D411" i="96"/>
  <c r="D410" i="96"/>
  <c r="D409" i="96"/>
  <c r="D408" i="96"/>
  <c r="D407" i="96"/>
  <c r="D406" i="96"/>
  <c r="D405" i="96"/>
  <c r="D404" i="96"/>
  <c r="D403" i="96"/>
  <c r="D402" i="96"/>
  <c r="D401" i="96"/>
  <c r="D400" i="96"/>
  <c r="D399" i="96"/>
  <c r="D398" i="96"/>
  <c r="D397" i="96"/>
  <c r="D396" i="96"/>
  <c r="D395" i="96"/>
  <c r="D394" i="96"/>
  <c r="D393" i="96"/>
  <c r="D392" i="96"/>
  <c r="D391" i="96"/>
  <c r="D390" i="96"/>
  <c r="D389" i="96"/>
  <c r="D388" i="96"/>
  <c r="D387" i="96"/>
  <c r="D386" i="96"/>
  <c r="D385" i="96"/>
  <c r="D384" i="96"/>
  <c r="D383" i="96"/>
  <c r="D382" i="96"/>
  <c r="D381" i="96"/>
  <c r="D380" i="96"/>
  <c r="D379" i="96"/>
  <c r="D378" i="96"/>
  <c r="D377" i="96"/>
  <c r="D376" i="96"/>
  <c r="D375" i="96"/>
  <c r="D374" i="96"/>
  <c r="D373" i="96"/>
  <c r="D372" i="96"/>
  <c r="D371" i="96"/>
  <c r="D370" i="96"/>
  <c r="D369" i="96"/>
  <c r="D368" i="96"/>
  <c r="D367" i="96"/>
  <c r="D366" i="96"/>
  <c r="D365" i="96"/>
  <c r="D364" i="96"/>
  <c r="D363" i="96"/>
  <c r="D362" i="96"/>
  <c r="D361" i="96"/>
  <c r="D360" i="96"/>
  <c r="D359" i="96"/>
  <c r="D358" i="96"/>
  <c r="D357" i="96"/>
  <c r="D356" i="96"/>
  <c r="D355" i="96"/>
  <c r="D354" i="96"/>
  <c r="D353" i="96"/>
  <c r="D352" i="96"/>
  <c r="D351" i="96"/>
  <c r="D350" i="96"/>
  <c r="D349" i="96"/>
  <c r="D348" i="96"/>
  <c r="D347" i="96"/>
  <c r="D346" i="96"/>
  <c r="D345" i="96"/>
  <c r="D344" i="96"/>
  <c r="D343" i="96"/>
  <c r="D342" i="96"/>
  <c r="D341" i="96"/>
  <c r="D340" i="96"/>
  <c r="D339" i="96"/>
  <c r="D338" i="96"/>
  <c r="D337" i="96"/>
  <c r="D336" i="96"/>
  <c r="D335" i="96"/>
  <c r="D334" i="96"/>
  <c r="D333" i="96"/>
  <c r="D332" i="96"/>
  <c r="D331" i="96"/>
  <c r="D330" i="96"/>
  <c r="D329" i="96"/>
  <c r="D328" i="96"/>
  <c r="D327" i="96"/>
  <c r="D326" i="96"/>
  <c r="D325" i="96"/>
  <c r="D324" i="96"/>
  <c r="D323" i="96"/>
  <c r="D322" i="96"/>
  <c r="D321" i="96"/>
  <c r="D320" i="96"/>
  <c r="D319" i="96"/>
  <c r="D318" i="96"/>
  <c r="D317" i="96"/>
  <c r="D316" i="96"/>
  <c r="D315" i="96"/>
  <c r="D314" i="96"/>
  <c r="D313" i="96"/>
  <c r="D312" i="96"/>
  <c r="D311" i="96"/>
  <c r="D310" i="96"/>
  <c r="D309" i="96"/>
  <c r="D308" i="96"/>
  <c r="D307" i="96"/>
  <c r="D306" i="96"/>
  <c r="D305" i="96"/>
  <c r="D304" i="96"/>
  <c r="D303" i="96"/>
  <c r="D302" i="96"/>
  <c r="D301" i="96"/>
  <c r="D300" i="96"/>
  <c r="D299" i="96"/>
  <c r="D298" i="96"/>
  <c r="D297" i="96"/>
  <c r="D296" i="96"/>
  <c r="D295" i="96"/>
  <c r="D294" i="96"/>
  <c r="D293" i="96"/>
  <c r="D292" i="96"/>
  <c r="D291" i="96"/>
  <c r="D290" i="96"/>
  <c r="D289" i="96"/>
  <c r="D288" i="96"/>
  <c r="D287" i="96"/>
  <c r="D286" i="96"/>
  <c r="D285" i="96"/>
  <c r="D284" i="96"/>
  <c r="D283" i="96"/>
  <c r="D282" i="96"/>
  <c r="D281" i="96"/>
  <c r="D280" i="96"/>
  <c r="D279" i="96"/>
  <c r="D278" i="96"/>
  <c r="D277" i="96"/>
  <c r="D276" i="96"/>
  <c r="D275" i="96"/>
  <c r="D274" i="96"/>
  <c r="D273" i="96"/>
  <c r="D272" i="96"/>
  <c r="D271" i="96"/>
  <c r="D270" i="96"/>
  <c r="D269" i="96"/>
  <c r="D268" i="96"/>
  <c r="D267" i="96"/>
  <c r="D266" i="96"/>
  <c r="D265" i="96"/>
  <c r="D264" i="96"/>
  <c r="D263" i="96"/>
  <c r="D262" i="96"/>
  <c r="D261" i="96"/>
  <c r="D260" i="96"/>
  <c r="D259" i="96"/>
  <c r="D258" i="96"/>
  <c r="D257" i="96"/>
  <c r="D256" i="96"/>
  <c r="D255" i="96"/>
  <c r="D254" i="96"/>
  <c r="D253" i="96"/>
  <c r="D252" i="96"/>
  <c r="D251" i="96"/>
  <c r="D250" i="96"/>
  <c r="D249" i="96"/>
  <c r="D248" i="96"/>
  <c r="D247" i="96"/>
  <c r="D246" i="96"/>
  <c r="D245" i="96"/>
  <c r="D244" i="96"/>
  <c r="D243" i="96"/>
  <c r="D242" i="96"/>
  <c r="D241" i="96"/>
  <c r="D240" i="96"/>
  <c r="D239" i="96"/>
  <c r="D238" i="96"/>
  <c r="D237" i="96"/>
  <c r="D236" i="96"/>
  <c r="D235" i="96"/>
  <c r="D234" i="96"/>
  <c r="D233" i="96"/>
  <c r="D232" i="96"/>
  <c r="D231" i="96"/>
  <c r="D230" i="96"/>
  <c r="D229" i="96"/>
  <c r="D228" i="96"/>
  <c r="D227" i="96"/>
  <c r="D226" i="96"/>
  <c r="D225" i="96"/>
  <c r="D224" i="96"/>
  <c r="D223" i="96"/>
  <c r="D222" i="96"/>
  <c r="D221" i="96"/>
  <c r="D220" i="96"/>
  <c r="D219" i="96"/>
  <c r="D218" i="96"/>
  <c r="D217" i="96"/>
  <c r="D216" i="96"/>
  <c r="D215" i="96"/>
  <c r="D214" i="96"/>
  <c r="D213" i="96"/>
  <c r="D212" i="96"/>
  <c r="D211" i="96"/>
  <c r="D210" i="96"/>
  <c r="D209" i="96"/>
  <c r="D208" i="96"/>
  <c r="D207" i="96"/>
  <c r="D206" i="96"/>
  <c r="D205" i="96"/>
  <c r="D204" i="96"/>
  <c r="D203" i="96"/>
  <c r="D202" i="96"/>
  <c r="D201" i="96"/>
  <c r="D200" i="96"/>
  <c r="D199" i="96"/>
  <c r="D198" i="96"/>
  <c r="D197" i="96"/>
  <c r="D196" i="96"/>
  <c r="D195" i="96"/>
  <c r="D194" i="96"/>
  <c r="D193" i="96"/>
  <c r="D192" i="96"/>
  <c r="D191" i="96"/>
  <c r="D190" i="96"/>
  <c r="D189" i="96"/>
  <c r="D188" i="96"/>
  <c r="D187" i="96"/>
  <c r="D186" i="96"/>
  <c r="D185" i="96"/>
  <c r="D184" i="96"/>
  <c r="D183" i="96"/>
  <c r="D182" i="96"/>
  <c r="D181" i="96"/>
  <c r="D180" i="96"/>
  <c r="D179" i="96"/>
  <c r="D178" i="96"/>
  <c r="D177" i="96"/>
  <c r="D176" i="96"/>
  <c r="D175" i="96"/>
  <c r="D174" i="96"/>
  <c r="D173" i="96"/>
  <c r="D172" i="96"/>
  <c r="D171" i="96"/>
  <c r="D170" i="96"/>
  <c r="D169" i="96"/>
  <c r="D168" i="96"/>
  <c r="D167" i="96"/>
  <c r="D166" i="96"/>
  <c r="D165" i="96"/>
  <c r="D164" i="96"/>
  <c r="D163" i="96"/>
  <c r="D162" i="96"/>
  <c r="D161" i="96"/>
  <c r="D160" i="96"/>
  <c r="D159" i="96"/>
  <c r="D158" i="96"/>
  <c r="D157" i="96"/>
  <c r="D156" i="96"/>
  <c r="D155" i="96"/>
  <c r="D154" i="96"/>
  <c r="D153" i="96"/>
  <c r="D152" i="96"/>
  <c r="D151" i="96"/>
  <c r="D150" i="96"/>
  <c r="D149" i="96"/>
  <c r="D148" i="96"/>
  <c r="D147" i="96"/>
  <c r="D146" i="96"/>
  <c r="D145" i="96"/>
  <c r="D144" i="96"/>
  <c r="D143" i="96"/>
  <c r="D142" i="96"/>
  <c r="D141" i="96"/>
  <c r="D140" i="96"/>
  <c r="D139" i="96"/>
  <c r="D138" i="96"/>
  <c r="D137" i="96"/>
  <c r="D136" i="96"/>
  <c r="D135" i="96"/>
  <c r="D134" i="96"/>
  <c r="D133" i="96"/>
  <c r="D132" i="96"/>
  <c r="D131" i="96"/>
  <c r="D130" i="96"/>
  <c r="D129" i="96"/>
  <c r="D128" i="96"/>
  <c r="D127" i="96"/>
  <c r="D126" i="96"/>
  <c r="D125" i="96"/>
  <c r="D124" i="96"/>
  <c r="D123" i="96"/>
  <c r="D122" i="96"/>
  <c r="D121" i="96"/>
  <c r="D120" i="96"/>
  <c r="D119" i="96"/>
  <c r="D118" i="96"/>
  <c r="D117" i="96"/>
  <c r="D116" i="96"/>
  <c r="D115" i="96"/>
  <c r="D114" i="96"/>
  <c r="D113" i="96"/>
  <c r="D112" i="96"/>
  <c r="D111" i="96"/>
  <c r="D110" i="96"/>
  <c r="D109" i="96"/>
  <c r="D108" i="96"/>
  <c r="D107" i="96"/>
  <c r="D106" i="96"/>
  <c r="D105" i="96"/>
  <c r="D104" i="96"/>
  <c r="D103" i="96"/>
  <c r="D102" i="96"/>
  <c r="D101" i="96"/>
  <c r="D100" i="96"/>
  <c r="D99" i="96"/>
  <c r="D98" i="96"/>
  <c r="D97" i="96"/>
  <c r="D96" i="96"/>
  <c r="D95" i="96"/>
  <c r="D94" i="96"/>
  <c r="D93" i="96"/>
  <c r="D92" i="96"/>
  <c r="D91" i="96"/>
  <c r="D90" i="96"/>
  <c r="D89" i="96"/>
  <c r="D88" i="96"/>
  <c r="D87" i="96"/>
  <c r="D86" i="96"/>
  <c r="D85" i="96"/>
  <c r="D84" i="96"/>
  <c r="D83" i="96"/>
  <c r="D82" i="96"/>
  <c r="D81" i="96"/>
  <c r="D80" i="96"/>
  <c r="D79" i="96"/>
  <c r="D78" i="96"/>
  <c r="D77" i="96"/>
  <c r="D76" i="96"/>
  <c r="D75" i="96"/>
  <c r="D74" i="96"/>
  <c r="D73" i="96"/>
  <c r="D72" i="96"/>
  <c r="D71" i="96"/>
  <c r="D70" i="96"/>
  <c r="D69" i="96"/>
  <c r="D68" i="96"/>
  <c r="D67" i="96"/>
  <c r="D66" i="96"/>
  <c r="D65" i="96"/>
  <c r="D64" i="96"/>
  <c r="D63" i="96"/>
  <c r="D62" i="96"/>
  <c r="D61" i="96"/>
  <c r="D60" i="96"/>
  <c r="D59" i="96"/>
  <c r="D58" i="96"/>
  <c r="D57" i="96"/>
  <c r="D56" i="96"/>
  <c r="D55" i="96"/>
  <c r="D54" i="96"/>
  <c r="D53" i="96"/>
  <c r="D52" i="96"/>
  <c r="D51" i="96"/>
  <c r="D50" i="96"/>
  <c r="D49" i="96"/>
  <c r="D48" i="96"/>
  <c r="D47" i="96"/>
  <c r="D46" i="96"/>
  <c r="D45" i="96"/>
  <c r="D44" i="96"/>
  <c r="D43" i="96"/>
  <c r="D42" i="96"/>
  <c r="D41" i="96"/>
  <c r="D40" i="96"/>
  <c r="D39" i="96"/>
  <c r="D38" i="96"/>
  <c r="D37" i="96"/>
  <c r="D36" i="96"/>
  <c r="D35" i="96"/>
  <c r="D34" i="96"/>
  <c r="D33" i="96"/>
  <c r="D32" i="96"/>
  <c r="D27" i="96"/>
  <c r="D22" i="96"/>
  <c r="D19" i="96"/>
  <c r="D18" i="96"/>
  <c r="D11" i="96"/>
  <c r="D31" i="87"/>
  <c r="D32" i="87"/>
  <c r="D36" i="87"/>
  <c r="D40" i="87"/>
  <c r="D47" i="87"/>
  <c r="D48" i="87"/>
  <c r="D50" i="87"/>
  <c r="D51" i="87"/>
  <c r="D52" i="87"/>
  <c r="D53" i="87"/>
  <c r="D54" i="87"/>
  <c r="D55" i="87"/>
  <c r="D56" i="87"/>
  <c r="D57" i="87"/>
  <c r="D58" i="87"/>
  <c r="D59" i="87"/>
  <c r="D60" i="87"/>
  <c r="D61" i="87"/>
  <c r="D62" i="87"/>
  <c r="D63" i="87"/>
  <c r="D64" i="87"/>
  <c r="D65" i="87"/>
  <c r="D66" i="87"/>
  <c r="D67" i="87"/>
  <c r="D68" i="87"/>
  <c r="D69" i="87"/>
  <c r="D70" i="87"/>
  <c r="D71" i="87"/>
  <c r="D72" i="87"/>
  <c r="D73" i="87"/>
  <c r="D74" i="87"/>
  <c r="D755" i="95"/>
  <c r="D754" i="95"/>
  <c r="D753" i="95"/>
  <c r="D752" i="95"/>
  <c r="D751" i="95"/>
  <c r="D750" i="95"/>
  <c r="D749" i="95"/>
  <c r="D748" i="95"/>
  <c r="D747" i="95"/>
  <c r="D746" i="95"/>
  <c r="D745" i="95"/>
  <c r="D744" i="95"/>
  <c r="D743" i="95"/>
  <c r="D742" i="95"/>
  <c r="D741" i="95"/>
  <c r="D740" i="95"/>
  <c r="D739" i="95"/>
  <c r="D738" i="95"/>
  <c r="D737" i="95"/>
  <c r="D736" i="95"/>
  <c r="D735" i="95"/>
  <c r="D734" i="95"/>
  <c r="D733" i="95"/>
  <c r="D732" i="95"/>
  <c r="D731" i="95"/>
  <c r="D730" i="95"/>
  <c r="D729" i="95"/>
  <c r="D728" i="95"/>
  <c r="D727" i="95"/>
  <c r="D726" i="95"/>
  <c r="D725" i="95"/>
  <c r="D724" i="95"/>
  <c r="D723" i="95"/>
  <c r="D722" i="95"/>
  <c r="D721" i="95"/>
  <c r="D720" i="95"/>
  <c r="D719" i="95"/>
  <c r="D718" i="95"/>
  <c r="D717" i="95"/>
  <c r="D716" i="95"/>
  <c r="D715" i="95"/>
  <c r="D714" i="95"/>
  <c r="D713" i="95"/>
  <c r="D712" i="95"/>
  <c r="D711" i="95"/>
  <c r="D710" i="95"/>
  <c r="D709" i="95"/>
  <c r="D708" i="95"/>
  <c r="D707" i="95"/>
  <c r="D706" i="95"/>
  <c r="D705" i="95"/>
  <c r="D704" i="95"/>
  <c r="D703" i="95"/>
  <c r="D702" i="95"/>
  <c r="D701" i="95"/>
  <c r="D700" i="95"/>
  <c r="D699" i="95"/>
  <c r="D698" i="95"/>
  <c r="D697" i="95"/>
  <c r="D696" i="95"/>
  <c r="D695" i="95"/>
  <c r="D694" i="95"/>
  <c r="D693" i="95"/>
  <c r="D692" i="95"/>
  <c r="D691" i="95"/>
  <c r="D690" i="95"/>
  <c r="D689" i="95"/>
  <c r="D688" i="95"/>
  <c r="D687" i="95"/>
  <c r="D686" i="95"/>
  <c r="D685" i="95"/>
  <c r="D684" i="95"/>
  <c r="D683" i="95"/>
  <c r="D682" i="95"/>
  <c r="D681" i="95"/>
  <c r="D680" i="95"/>
  <c r="D679" i="95"/>
  <c r="D678" i="95"/>
  <c r="D677" i="95"/>
  <c r="D676" i="95"/>
  <c r="D675" i="95"/>
  <c r="D674" i="95"/>
  <c r="D673" i="95"/>
  <c r="D672" i="95"/>
  <c r="D671" i="95"/>
  <c r="D670" i="95"/>
  <c r="D669" i="95"/>
  <c r="D668" i="95"/>
  <c r="D667" i="95"/>
  <c r="D666" i="95"/>
  <c r="D665" i="95"/>
  <c r="D664" i="95"/>
  <c r="D663" i="95"/>
  <c r="D662" i="95"/>
  <c r="D661" i="95"/>
  <c r="D660" i="95"/>
  <c r="D659" i="95"/>
  <c r="D658" i="95"/>
  <c r="D657" i="95"/>
  <c r="D656" i="95"/>
  <c r="D655" i="95"/>
  <c r="D654" i="95"/>
  <c r="D653" i="95"/>
  <c r="D652" i="95"/>
  <c r="D651" i="95"/>
  <c r="D650" i="95"/>
  <c r="D649" i="95"/>
  <c r="D648" i="95"/>
  <c r="D647" i="95"/>
  <c r="D646" i="95"/>
  <c r="D645" i="95"/>
  <c r="D644" i="95"/>
  <c r="D643" i="95"/>
  <c r="D642" i="95"/>
  <c r="D641" i="95"/>
  <c r="D640" i="95"/>
  <c r="D639" i="95"/>
  <c r="D638" i="95"/>
  <c r="D637" i="95"/>
  <c r="D636" i="95"/>
  <c r="D635" i="95"/>
  <c r="D634" i="95"/>
  <c r="D633" i="95"/>
  <c r="D632" i="95"/>
  <c r="D631" i="95"/>
  <c r="D630" i="95"/>
  <c r="D629" i="95"/>
  <c r="D628" i="95"/>
  <c r="D627" i="95"/>
  <c r="D626" i="95"/>
  <c r="D625" i="95"/>
  <c r="D624" i="95"/>
  <c r="D623" i="95"/>
  <c r="D622" i="95"/>
  <c r="D621" i="95"/>
  <c r="D620" i="95"/>
  <c r="D619" i="95"/>
  <c r="D618" i="95"/>
  <c r="D617" i="95"/>
  <c r="D616" i="95"/>
  <c r="D615" i="95"/>
  <c r="D614" i="95"/>
  <c r="D613" i="95"/>
  <c r="D612" i="95"/>
  <c r="D611" i="95"/>
  <c r="D610" i="95"/>
  <c r="D609" i="95"/>
  <c r="D608" i="95"/>
  <c r="D607" i="95"/>
  <c r="D606" i="95"/>
  <c r="D605" i="95"/>
  <c r="D604" i="95"/>
  <c r="D603" i="95"/>
  <c r="D602" i="95"/>
  <c r="D601" i="95"/>
  <c r="D600" i="95"/>
  <c r="D599" i="95"/>
  <c r="D598" i="95"/>
  <c r="D597" i="95"/>
  <c r="D596" i="95"/>
  <c r="D595" i="95"/>
  <c r="D594" i="95"/>
  <c r="D593" i="95"/>
  <c r="D592" i="95"/>
  <c r="D591" i="95"/>
  <c r="D590" i="95"/>
  <c r="D589" i="95"/>
  <c r="D588" i="95"/>
  <c r="D587" i="95"/>
  <c r="D586" i="95"/>
  <c r="D585" i="95"/>
  <c r="D584" i="95"/>
  <c r="D583" i="95"/>
  <c r="D582" i="95"/>
  <c r="D581" i="95"/>
  <c r="D580" i="95"/>
  <c r="D579" i="95"/>
  <c r="D578" i="95"/>
  <c r="D577" i="95"/>
  <c r="D576" i="95"/>
  <c r="D575" i="95"/>
  <c r="D574" i="95"/>
  <c r="D573" i="95"/>
  <c r="D572" i="95"/>
  <c r="D571" i="95"/>
  <c r="D570" i="95"/>
  <c r="D569" i="95"/>
  <c r="D568" i="95"/>
  <c r="D567" i="95"/>
  <c r="D566" i="95"/>
  <c r="D565" i="95"/>
  <c r="D564" i="95"/>
  <c r="D563" i="95"/>
  <c r="D562" i="95"/>
  <c r="D561" i="95"/>
  <c r="D560" i="95"/>
  <c r="D559" i="95"/>
  <c r="D558" i="95"/>
  <c r="D557" i="95"/>
  <c r="D556" i="95"/>
  <c r="D555" i="95"/>
  <c r="D554" i="95"/>
  <c r="D553" i="95"/>
  <c r="D552" i="95"/>
  <c r="D551" i="95"/>
  <c r="D550" i="95"/>
  <c r="D549" i="95"/>
  <c r="D548" i="95"/>
  <c r="D547" i="95"/>
  <c r="D546" i="95"/>
  <c r="D545" i="95"/>
  <c r="D544" i="95"/>
  <c r="D543" i="95"/>
  <c r="D542" i="95"/>
  <c r="D541" i="95"/>
  <c r="D540" i="95"/>
  <c r="D539" i="95"/>
  <c r="D538" i="95"/>
  <c r="D537" i="95"/>
  <c r="D536" i="95"/>
  <c r="D535" i="95"/>
  <c r="D534" i="95"/>
  <c r="D533" i="95"/>
  <c r="D532" i="95"/>
  <c r="D531" i="95"/>
  <c r="D530" i="95"/>
  <c r="D529" i="95"/>
  <c r="D528" i="95"/>
  <c r="D527" i="95"/>
  <c r="D526" i="95"/>
  <c r="D525" i="95"/>
  <c r="D524" i="95"/>
  <c r="D523" i="95"/>
  <c r="D522" i="95"/>
  <c r="D521" i="95"/>
  <c r="D520" i="95"/>
  <c r="D519" i="95"/>
  <c r="D518" i="95"/>
  <c r="D517" i="95"/>
  <c r="D516" i="95"/>
  <c r="D515" i="95"/>
  <c r="D514" i="95"/>
  <c r="D513" i="95"/>
  <c r="D512" i="95"/>
  <c r="D511" i="95"/>
  <c r="D510" i="95"/>
  <c r="D509" i="95"/>
  <c r="D508" i="95"/>
  <c r="D507" i="95"/>
  <c r="D506" i="95"/>
  <c r="D505" i="95"/>
  <c r="D504" i="95"/>
  <c r="D503" i="95"/>
  <c r="D502" i="95"/>
  <c r="D501" i="95"/>
  <c r="D500" i="95"/>
  <c r="D499" i="95"/>
  <c r="D498" i="95"/>
  <c r="D497" i="95"/>
  <c r="D496" i="95"/>
  <c r="D495" i="95"/>
  <c r="D494" i="95"/>
  <c r="D493" i="95"/>
  <c r="D492" i="95"/>
  <c r="D491" i="95"/>
  <c r="D490" i="95"/>
  <c r="D489" i="95"/>
  <c r="D488" i="95"/>
  <c r="D487" i="95"/>
  <c r="D486" i="95"/>
  <c r="D485" i="95"/>
  <c r="D484" i="95"/>
  <c r="D483" i="95"/>
  <c r="D482" i="95"/>
  <c r="D481" i="95"/>
  <c r="D480" i="95"/>
  <c r="D479" i="95"/>
  <c r="D478" i="95"/>
  <c r="D477" i="95"/>
  <c r="D476" i="95"/>
  <c r="D475" i="95"/>
  <c r="D474" i="95"/>
  <c r="D473" i="95"/>
  <c r="D472" i="95"/>
  <c r="D471" i="95"/>
  <c r="D470" i="95"/>
  <c r="D469" i="95"/>
  <c r="D468" i="95"/>
  <c r="D467" i="95"/>
  <c r="D466" i="95"/>
  <c r="D465" i="95"/>
  <c r="D464" i="95"/>
  <c r="D463" i="95"/>
  <c r="D462" i="95"/>
  <c r="D461" i="95"/>
  <c r="D460" i="95"/>
  <c r="D459" i="95"/>
  <c r="D458" i="95"/>
  <c r="D457" i="95"/>
  <c r="D456" i="95"/>
  <c r="D455" i="95"/>
  <c r="D454" i="95"/>
  <c r="D453" i="95"/>
  <c r="D452" i="95"/>
  <c r="D451" i="95"/>
  <c r="D450" i="95"/>
  <c r="D449" i="95"/>
  <c r="D448" i="95"/>
  <c r="D447" i="95"/>
  <c r="D446" i="95"/>
  <c r="D445" i="95"/>
  <c r="D444" i="95"/>
  <c r="D443" i="95"/>
  <c r="D442" i="95"/>
  <c r="D441" i="95"/>
  <c r="D440" i="95"/>
  <c r="D439" i="95"/>
  <c r="D438" i="95"/>
  <c r="D437" i="95"/>
  <c r="D436" i="95"/>
  <c r="D435" i="95"/>
  <c r="D434" i="95"/>
  <c r="D433" i="95"/>
  <c r="D432" i="95"/>
  <c r="D431" i="95"/>
  <c r="D430" i="95"/>
  <c r="D429" i="95"/>
  <c r="D428" i="95"/>
  <c r="D427" i="95"/>
  <c r="D426" i="95"/>
  <c r="D425" i="95"/>
  <c r="D424" i="95"/>
  <c r="D423" i="95"/>
  <c r="D422" i="95"/>
  <c r="D421" i="95"/>
  <c r="D420" i="95"/>
  <c r="D419" i="95"/>
  <c r="D418" i="95"/>
  <c r="D417" i="95"/>
  <c r="D416" i="95"/>
  <c r="D415" i="95"/>
  <c r="D414" i="95"/>
  <c r="D413" i="95"/>
  <c r="D412" i="95"/>
  <c r="D411" i="95"/>
  <c r="D410" i="95"/>
  <c r="D409" i="95"/>
  <c r="D408" i="95"/>
  <c r="D407" i="95"/>
  <c r="D406" i="95"/>
  <c r="D405" i="95"/>
  <c r="D404" i="95"/>
  <c r="D403" i="95"/>
  <c r="D402" i="95"/>
  <c r="D401" i="95"/>
  <c r="D400" i="95"/>
  <c r="D399" i="95"/>
  <c r="D398" i="95"/>
  <c r="D397" i="95"/>
  <c r="D396" i="95"/>
  <c r="D395" i="95"/>
  <c r="D394" i="95"/>
  <c r="D393" i="95"/>
  <c r="D392" i="95"/>
  <c r="D391" i="95"/>
  <c r="D390" i="95"/>
  <c r="D389" i="95"/>
  <c r="D388" i="95"/>
  <c r="D387" i="95"/>
  <c r="D386" i="95"/>
  <c r="D385" i="95"/>
  <c r="D384" i="95"/>
  <c r="D383" i="95"/>
  <c r="D382" i="95"/>
  <c r="D381" i="95"/>
  <c r="D380" i="95"/>
  <c r="D379" i="95"/>
  <c r="D378" i="95"/>
  <c r="D377" i="95"/>
  <c r="D376" i="95"/>
  <c r="D375" i="95"/>
  <c r="D374" i="95"/>
  <c r="D373" i="95"/>
  <c r="D372" i="95"/>
  <c r="D371" i="95"/>
  <c r="D370" i="95"/>
  <c r="D369" i="95"/>
  <c r="D368" i="95"/>
  <c r="D367" i="95"/>
  <c r="D366" i="95"/>
  <c r="D365" i="95"/>
  <c r="D364" i="95"/>
  <c r="D363" i="95"/>
  <c r="D362" i="95"/>
  <c r="D361" i="95"/>
  <c r="D360" i="95"/>
  <c r="D359" i="95"/>
  <c r="D358" i="95"/>
  <c r="D357" i="95"/>
  <c r="D356" i="95"/>
  <c r="D355" i="95"/>
  <c r="D354" i="95"/>
  <c r="D353" i="95"/>
  <c r="D352" i="95"/>
  <c r="D351" i="95"/>
  <c r="D350" i="95"/>
  <c r="D349" i="95"/>
  <c r="D348" i="95"/>
  <c r="D347" i="95"/>
  <c r="D346" i="95"/>
  <c r="D345" i="95"/>
  <c r="D344" i="95"/>
  <c r="D343" i="95"/>
  <c r="D342" i="95"/>
  <c r="D341" i="95"/>
  <c r="D340" i="95"/>
  <c r="D339" i="95"/>
  <c r="D338" i="95"/>
  <c r="D337" i="95"/>
  <c r="D336" i="95"/>
  <c r="D335" i="95"/>
  <c r="D334" i="95"/>
  <c r="D333" i="95"/>
  <c r="D332" i="95"/>
  <c r="D331" i="95"/>
  <c r="D330" i="95"/>
  <c r="D329" i="95"/>
  <c r="D328" i="95"/>
  <c r="D327" i="95"/>
  <c r="D326" i="95"/>
  <c r="D325" i="95"/>
  <c r="D324" i="95"/>
  <c r="D323" i="95"/>
  <c r="D322" i="95"/>
  <c r="D321" i="95"/>
  <c r="D320" i="95"/>
  <c r="D319" i="95"/>
  <c r="D318" i="95"/>
  <c r="D317" i="95"/>
  <c r="D316" i="95"/>
  <c r="D315" i="95"/>
  <c r="D314" i="95"/>
  <c r="D313" i="95"/>
  <c r="D312" i="95"/>
  <c r="D311" i="95"/>
  <c r="D310" i="95"/>
  <c r="D309" i="95"/>
  <c r="D308" i="95"/>
  <c r="D307" i="95"/>
  <c r="D306" i="95"/>
  <c r="D305" i="95"/>
  <c r="D304" i="95"/>
  <c r="D303" i="95"/>
  <c r="D302" i="95"/>
  <c r="D301" i="95"/>
  <c r="D300" i="95"/>
  <c r="D299" i="95"/>
  <c r="D298" i="95"/>
  <c r="D297" i="95"/>
  <c r="D296" i="95"/>
  <c r="D295" i="95"/>
  <c r="D294" i="95"/>
  <c r="D293" i="95"/>
  <c r="D292" i="95"/>
  <c r="D291" i="95"/>
  <c r="D290" i="95"/>
  <c r="D289" i="95"/>
  <c r="D288" i="95"/>
  <c r="D287" i="95"/>
  <c r="D286" i="95"/>
  <c r="D285" i="95"/>
  <c r="D284" i="95"/>
  <c r="D283" i="95"/>
  <c r="D282" i="95"/>
  <c r="D281" i="95"/>
  <c r="D280" i="95"/>
  <c r="D279" i="95"/>
  <c r="D278" i="95"/>
  <c r="D277" i="95"/>
  <c r="D276" i="95"/>
  <c r="D275" i="95"/>
  <c r="D274" i="95"/>
  <c r="D273" i="95"/>
  <c r="D272" i="95"/>
  <c r="D271" i="95"/>
  <c r="D270" i="95"/>
  <c r="D269" i="95"/>
  <c r="D268" i="95"/>
  <c r="D267" i="95"/>
  <c r="D266" i="95"/>
  <c r="D265" i="95"/>
  <c r="D264" i="95"/>
  <c r="D263" i="95"/>
  <c r="D262" i="95"/>
  <c r="D261" i="95"/>
  <c r="D260" i="95"/>
  <c r="D259" i="95"/>
  <c r="D258" i="95"/>
  <c r="D257" i="95"/>
  <c r="D256" i="95"/>
  <c r="D255" i="95"/>
  <c r="D254" i="95"/>
  <c r="D253" i="95"/>
  <c r="D252" i="95"/>
  <c r="D251" i="95"/>
  <c r="D250" i="95"/>
  <c r="D249" i="95"/>
  <c r="D248" i="95"/>
  <c r="D247" i="95"/>
  <c r="D246" i="95"/>
  <c r="D245" i="95"/>
  <c r="D244" i="95"/>
  <c r="D243" i="95"/>
  <c r="D242" i="95"/>
  <c r="D241" i="95"/>
  <c r="D240" i="95"/>
  <c r="D239" i="95"/>
  <c r="D238" i="95"/>
  <c r="D237" i="95"/>
  <c r="D236" i="95"/>
  <c r="D235" i="95"/>
  <c r="D234" i="95"/>
  <c r="D233" i="95"/>
  <c r="D232" i="95"/>
  <c r="D231" i="95"/>
  <c r="D230" i="95"/>
  <c r="D229" i="95"/>
  <c r="D228" i="95"/>
  <c r="D227" i="95"/>
  <c r="D226" i="95"/>
  <c r="D225" i="95"/>
  <c r="D224" i="95"/>
  <c r="D223" i="95"/>
  <c r="D222" i="95"/>
  <c r="D221" i="95"/>
  <c r="D220" i="95"/>
  <c r="D219" i="95"/>
  <c r="D218" i="95"/>
  <c r="D217" i="95"/>
  <c r="D216" i="95"/>
  <c r="D215" i="95"/>
  <c r="D214" i="95"/>
  <c r="D213" i="95"/>
  <c r="D212" i="95"/>
  <c r="D211" i="95"/>
  <c r="D210" i="95"/>
  <c r="D209" i="95"/>
  <c r="D208" i="95"/>
  <c r="D207" i="95"/>
  <c r="D206" i="95"/>
  <c r="D205" i="95"/>
  <c r="D204" i="95"/>
  <c r="D203" i="95"/>
  <c r="D202" i="95"/>
  <c r="D201" i="95"/>
  <c r="D200" i="95"/>
  <c r="D199" i="95"/>
  <c r="D198" i="95"/>
  <c r="D197" i="95"/>
  <c r="D196" i="95"/>
  <c r="D195" i="95"/>
  <c r="D194" i="95"/>
  <c r="D193" i="95"/>
  <c r="D192" i="95"/>
  <c r="D191" i="95"/>
  <c r="D190" i="95"/>
  <c r="D189" i="95"/>
  <c r="D188" i="95"/>
  <c r="D187" i="95"/>
  <c r="D186" i="95"/>
  <c r="D185" i="95"/>
  <c r="D184" i="95"/>
  <c r="D183" i="95"/>
  <c r="D182" i="95"/>
  <c r="D181" i="95"/>
  <c r="D180" i="95"/>
  <c r="D179" i="95"/>
  <c r="D178" i="95"/>
  <c r="D177" i="95"/>
  <c r="D176" i="95"/>
  <c r="D175" i="95"/>
  <c r="D174" i="95"/>
  <c r="D173" i="95"/>
  <c r="D172" i="95"/>
  <c r="D171" i="95"/>
  <c r="D170" i="95"/>
  <c r="D169" i="95"/>
  <c r="D168" i="95"/>
  <c r="D167" i="95"/>
  <c r="D166" i="95"/>
  <c r="D165" i="95"/>
  <c r="D164" i="95"/>
  <c r="D163" i="95"/>
  <c r="D162" i="95"/>
  <c r="D161" i="95"/>
  <c r="D160" i="95"/>
  <c r="D159" i="95"/>
  <c r="D158" i="95"/>
  <c r="D157" i="95"/>
  <c r="D156" i="95"/>
  <c r="D155" i="95"/>
  <c r="D154" i="95"/>
  <c r="D153" i="95"/>
  <c r="D152" i="95"/>
  <c r="D151" i="95"/>
  <c r="D150" i="95"/>
  <c r="D149" i="95"/>
  <c r="D148" i="95"/>
  <c r="D147" i="95"/>
  <c r="D146" i="95"/>
  <c r="D145" i="95"/>
  <c r="D144" i="95"/>
  <c r="D143" i="95"/>
  <c r="D142" i="95"/>
  <c r="D141" i="95"/>
  <c r="D140" i="95"/>
  <c r="D139" i="95"/>
  <c r="D138" i="95"/>
  <c r="D137" i="95"/>
  <c r="D136" i="95"/>
  <c r="D135" i="95"/>
  <c r="D134" i="95"/>
  <c r="D133" i="95"/>
  <c r="D132" i="95"/>
  <c r="D131" i="95"/>
  <c r="D130" i="95"/>
  <c r="D129" i="95"/>
  <c r="D128" i="95"/>
  <c r="D127" i="95"/>
  <c r="D126" i="95"/>
  <c r="D125" i="95"/>
  <c r="D124" i="95"/>
  <c r="D123" i="95"/>
  <c r="D122" i="95"/>
  <c r="D121" i="95"/>
  <c r="D120" i="95"/>
  <c r="D119" i="95"/>
  <c r="D118" i="95"/>
  <c r="D117" i="95"/>
  <c r="D116" i="95"/>
  <c r="D115" i="95"/>
  <c r="D114" i="95"/>
  <c r="D113" i="95"/>
  <c r="D112" i="95"/>
  <c r="D111" i="95"/>
  <c r="D110" i="95"/>
  <c r="D109" i="95"/>
  <c r="D108" i="95"/>
  <c r="D107" i="95"/>
  <c r="D106" i="95"/>
  <c r="D105" i="95"/>
  <c r="D104" i="95"/>
  <c r="D103" i="95"/>
  <c r="D102" i="95"/>
  <c r="D101" i="95"/>
  <c r="D100" i="95"/>
  <c r="D99" i="95"/>
  <c r="D98" i="95"/>
  <c r="D97" i="95"/>
  <c r="D96" i="95"/>
  <c r="D95" i="95"/>
  <c r="D94" i="95"/>
  <c r="D93" i="95"/>
  <c r="D92" i="95"/>
  <c r="D91" i="95"/>
  <c r="D90" i="95"/>
  <c r="D89" i="95"/>
  <c r="D88" i="95"/>
  <c r="D87" i="95"/>
  <c r="D86" i="95"/>
  <c r="D85" i="95"/>
  <c r="D84" i="95"/>
  <c r="D83" i="95"/>
  <c r="D82" i="95"/>
  <c r="D81" i="95"/>
  <c r="D80" i="95"/>
  <c r="D79" i="95"/>
  <c r="D78" i="95"/>
  <c r="D77" i="95"/>
  <c r="D76" i="95"/>
  <c r="D75" i="95"/>
  <c r="D74" i="95"/>
  <c r="D73" i="95"/>
  <c r="D72" i="95"/>
  <c r="D71" i="95"/>
  <c r="D70" i="95"/>
  <c r="D69" i="95"/>
  <c r="D68" i="95"/>
  <c r="D67" i="95"/>
  <c r="D66" i="95"/>
  <c r="D65" i="95"/>
  <c r="D64" i="95"/>
  <c r="D63" i="95"/>
  <c r="D62" i="95"/>
  <c r="D61" i="95"/>
  <c r="D60" i="95"/>
  <c r="D59" i="95"/>
  <c r="D58" i="95"/>
  <c r="D57" i="95"/>
  <c r="D56" i="95"/>
  <c r="D55" i="95"/>
  <c r="D54" i="95"/>
  <c r="D53" i="95"/>
  <c r="D52" i="95"/>
  <c r="D51" i="95"/>
  <c r="D50" i="95"/>
  <c r="D49" i="95"/>
  <c r="D48" i="95"/>
  <c r="D47" i="95"/>
  <c r="D46" i="95"/>
  <c r="D45" i="95"/>
  <c r="D44" i="95"/>
  <c r="D43" i="95"/>
  <c r="D42" i="95"/>
  <c r="D41" i="95"/>
  <c r="D40" i="95"/>
  <c r="D38" i="95"/>
  <c r="D34" i="95"/>
  <c r="D26" i="95"/>
  <c r="D22" i="95"/>
  <c r="D20" i="95"/>
  <c r="D19" i="95"/>
  <c r="D16" i="95"/>
  <c r="D10" i="95"/>
  <c r="D8" i="95"/>
  <c r="C2" i="39"/>
  <c r="D64" i="64"/>
  <c r="D65" i="14"/>
  <c r="C2" i="75"/>
  <c r="D44" i="57"/>
  <c r="D130" i="42"/>
  <c r="D129" i="42"/>
  <c r="D128" i="42"/>
  <c r="D127" i="42"/>
  <c r="D126" i="42"/>
  <c r="D125" i="42"/>
  <c r="D124" i="42"/>
  <c r="D123" i="42"/>
  <c r="D122" i="42"/>
  <c r="D121" i="42"/>
  <c r="D120" i="42"/>
  <c r="D119" i="42"/>
  <c r="D118" i="42"/>
  <c r="D117" i="42"/>
  <c r="D116" i="42"/>
  <c r="D111" i="42"/>
  <c r="D98" i="42"/>
  <c r="D94" i="42"/>
  <c r="D9" i="94"/>
  <c r="D12" i="94"/>
  <c r="D768" i="94"/>
  <c r="D767" i="94"/>
  <c r="D766" i="94"/>
  <c r="D765" i="94"/>
  <c r="D764" i="94"/>
  <c r="D763" i="94"/>
  <c r="D762" i="94"/>
  <c r="D761" i="94"/>
  <c r="D760" i="94"/>
  <c r="D759" i="94"/>
  <c r="D758" i="94"/>
  <c r="D757" i="94"/>
  <c r="D756" i="94"/>
  <c r="D755" i="94"/>
  <c r="D754" i="94"/>
  <c r="D753" i="94"/>
  <c r="D752" i="94"/>
  <c r="D751" i="94"/>
  <c r="D750" i="94"/>
  <c r="D749" i="94"/>
  <c r="D748" i="94"/>
  <c r="D747" i="94"/>
  <c r="D746" i="94"/>
  <c r="D745" i="94"/>
  <c r="D744" i="94"/>
  <c r="D743" i="94"/>
  <c r="D742" i="94"/>
  <c r="D741" i="94"/>
  <c r="D740" i="94"/>
  <c r="D739" i="94"/>
  <c r="D738" i="94"/>
  <c r="D737" i="94"/>
  <c r="D736" i="94"/>
  <c r="D735" i="94"/>
  <c r="D734" i="94"/>
  <c r="D733" i="94"/>
  <c r="D732" i="94"/>
  <c r="D731" i="94"/>
  <c r="D730" i="94"/>
  <c r="D729" i="94"/>
  <c r="D728" i="94"/>
  <c r="D727" i="94"/>
  <c r="D726" i="94"/>
  <c r="D725" i="94"/>
  <c r="D724" i="94"/>
  <c r="D723" i="94"/>
  <c r="D722" i="94"/>
  <c r="D721" i="94"/>
  <c r="D720" i="94"/>
  <c r="D719" i="94"/>
  <c r="D718" i="94"/>
  <c r="D717" i="94"/>
  <c r="D716" i="94"/>
  <c r="D715" i="94"/>
  <c r="D714" i="94"/>
  <c r="D713" i="94"/>
  <c r="D712" i="94"/>
  <c r="D711" i="94"/>
  <c r="D710" i="94"/>
  <c r="D709" i="94"/>
  <c r="D708" i="94"/>
  <c r="D707" i="94"/>
  <c r="D706" i="94"/>
  <c r="D705" i="94"/>
  <c r="D704" i="94"/>
  <c r="D703" i="94"/>
  <c r="D702" i="94"/>
  <c r="D701" i="94"/>
  <c r="D700" i="94"/>
  <c r="D699" i="94"/>
  <c r="D698" i="94"/>
  <c r="D697" i="94"/>
  <c r="D696" i="94"/>
  <c r="D695" i="94"/>
  <c r="D694" i="94"/>
  <c r="D693" i="94"/>
  <c r="D692" i="94"/>
  <c r="D691" i="94"/>
  <c r="D690" i="94"/>
  <c r="D689" i="94"/>
  <c r="D688" i="94"/>
  <c r="D687" i="94"/>
  <c r="D686" i="94"/>
  <c r="D685" i="94"/>
  <c r="D684" i="94"/>
  <c r="D683" i="94"/>
  <c r="D682" i="94"/>
  <c r="D681" i="94"/>
  <c r="D680" i="94"/>
  <c r="D679" i="94"/>
  <c r="D678" i="94"/>
  <c r="D677" i="94"/>
  <c r="D676" i="94"/>
  <c r="D675" i="94"/>
  <c r="D674" i="94"/>
  <c r="D673" i="94"/>
  <c r="D672" i="94"/>
  <c r="D671" i="94"/>
  <c r="D670" i="94"/>
  <c r="D669" i="94"/>
  <c r="D668" i="94"/>
  <c r="D667" i="94"/>
  <c r="D666" i="94"/>
  <c r="D665" i="94"/>
  <c r="D664" i="94"/>
  <c r="D663" i="94"/>
  <c r="D662" i="94"/>
  <c r="D661" i="94"/>
  <c r="D660" i="94"/>
  <c r="D659" i="94"/>
  <c r="D658" i="94"/>
  <c r="D657" i="94"/>
  <c r="D656" i="94"/>
  <c r="D655" i="94"/>
  <c r="D654" i="94"/>
  <c r="D653" i="94"/>
  <c r="D652" i="94"/>
  <c r="D651" i="94"/>
  <c r="D650" i="94"/>
  <c r="D649" i="94"/>
  <c r="D648" i="94"/>
  <c r="D647" i="94"/>
  <c r="D646" i="94"/>
  <c r="D645" i="94"/>
  <c r="D644" i="94"/>
  <c r="D643" i="94"/>
  <c r="D642" i="94"/>
  <c r="D641" i="94"/>
  <c r="D640" i="94"/>
  <c r="D639" i="94"/>
  <c r="D638" i="94"/>
  <c r="D637" i="94"/>
  <c r="D636" i="94"/>
  <c r="D635" i="94"/>
  <c r="D634" i="94"/>
  <c r="D633" i="94"/>
  <c r="D632" i="94"/>
  <c r="D631" i="94"/>
  <c r="D630" i="94"/>
  <c r="D629" i="94"/>
  <c r="D628" i="94"/>
  <c r="D627" i="94"/>
  <c r="D626" i="94"/>
  <c r="D625" i="94"/>
  <c r="D624" i="94"/>
  <c r="D623" i="94"/>
  <c r="D622" i="94"/>
  <c r="D621" i="94"/>
  <c r="D620" i="94"/>
  <c r="D619" i="94"/>
  <c r="D618" i="94"/>
  <c r="D617" i="94"/>
  <c r="D616" i="94"/>
  <c r="D615" i="94"/>
  <c r="D614" i="94"/>
  <c r="D613" i="94"/>
  <c r="D612" i="94"/>
  <c r="D611" i="94"/>
  <c r="D610" i="94"/>
  <c r="D609" i="94"/>
  <c r="D608" i="94"/>
  <c r="D607" i="94"/>
  <c r="D606" i="94"/>
  <c r="D605" i="94"/>
  <c r="D604" i="94"/>
  <c r="D603" i="94"/>
  <c r="D602" i="94"/>
  <c r="D601" i="94"/>
  <c r="D600" i="94"/>
  <c r="D599" i="94"/>
  <c r="D598" i="94"/>
  <c r="D597" i="94"/>
  <c r="D596" i="94"/>
  <c r="D595" i="94"/>
  <c r="D594" i="94"/>
  <c r="D593" i="94"/>
  <c r="D592" i="94"/>
  <c r="D591" i="94"/>
  <c r="D590" i="94"/>
  <c r="D589" i="94"/>
  <c r="D588" i="94"/>
  <c r="D587" i="94"/>
  <c r="D586" i="94"/>
  <c r="D585" i="94"/>
  <c r="D584" i="94"/>
  <c r="D583" i="94"/>
  <c r="D582" i="94"/>
  <c r="D581" i="94"/>
  <c r="D580" i="94"/>
  <c r="D579" i="94"/>
  <c r="D578" i="94"/>
  <c r="D577" i="94"/>
  <c r="D576" i="94"/>
  <c r="D575" i="94"/>
  <c r="D574" i="94"/>
  <c r="D573" i="94"/>
  <c r="D572" i="94"/>
  <c r="D571" i="94"/>
  <c r="D570" i="94"/>
  <c r="D569" i="94"/>
  <c r="D568" i="94"/>
  <c r="D567" i="94"/>
  <c r="D566" i="94"/>
  <c r="D565" i="94"/>
  <c r="D564" i="94"/>
  <c r="D563" i="94"/>
  <c r="D562" i="94"/>
  <c r="D561" i="94"/>
  <c r="D560" i="94"/>
  <c r="D559" i="94"/>
  <c r="D558" i="94"/>
  <c r="D557" i="94"/>
  <c r="D556" i="94"/>
  <c r="D555" i="94"/>
  <c r="D554" i="94"/>
  <c r="D553" i="94"/>
  <c r="D552" i="94"/>
  <c r="D551" i="94"/>
  <c r="D550" i="94"/>
  <c r="D549" i="94"/>
  <c r="D548" i="94"/>
  <c r="D547" i="94"/>
  <c r="D546" i="94"/>
  <c r="D545" i="94"/>
  <c r="D544" i="94"/>
  <c r="D543" i="94"/>
  <c r="D542" i="94"/>
  <c r="D541" i="94"/>
  <c r="D540" i="94"/>
  <c r="D539" i="94"/>
  <c r="D538" i="94"/>
  <c r="D537" i="94"/>
  <c r="D536" i="94"/>
  <c r="D535" i="94"/>
  <c r="D534" i="94"/>
  <c r="D533" i="94"/>
  <c r="D532" i="94"/>
  <c r="D531" i="94"/>
  <c r="D530" i="94"/>
  <c r="D529" i="94"/>
  <c r="D528" i="94"/>
  <c r="D527" i="94"/>
  <c r="D526" i="94"/>
  <c r="D525" i="94"/>
  <c r="D524" i="94"/>
  <c r="D523" i="94"/>
  <c r="D522" i="94"/>
  <c r="D521" i="94"/>
  <c r="D520" i="94"/>
  <c r="D519" i="94"/>
  <c r="D518" i="94"/>
  <c r="D517" i="94"/>
  <c r="D516" i="94"/>
  <c r="D515" i="94"/>
  <c r="D514" i="94"/>
  <c r="D513" i="94"/>
  <c r="D512" i="94"/>
  <c r="D511" i="94"/>
  <c r="D510" i="94"/>
  <c r="D509" i="94"/>
  <c r="D508" i="94"/>
  <c r="D507" i="94"/>
  <c r="D506" i="94"/>
  <c r="D505" i="94"/>
  <c r="D504" i="94"/>
  <c r="D503" i="94"/>
  <c r="D502" i="94"/>
  <c r="D501" i="94"/>
  <c r="D500" i="94"/>
  <c r="D499" i="94"/>
  <c r="D498" i="94"/>
  <c r="D497" i="94"/>
  <c r="D496" i="94"/>
  <c r="D495" i="94"/>
  <c r="D494" i="94"/>
  <c r="D493" i="94"/>
  <c r="D492" i="94"/>
  <c r="D491" i="94"/>
  <c r="D490" i="94"/>
  <c r="D489" i="94"/>
  <c r="D488" i="94"/>
  <c r="D487" i="94"/>
  <c r="D486" i="94"/>
  <c r="D485" i="94"/>
  <c r="D484" i="94"/>
  <c r="D483" i="94"/>
  <c r="D482" i="94"/>
  <c r="D481" i="94"/>
  <c r="D480" i="94"/>
  <c r="D479" i="94"/>
  <c r="D478" i="94"/>
  <c r="D477" i="94"/>
  <c r="D476" i="94"/>
  <c r="D475" i="94"/>
  <c r="D474" i="94"/>
  <c r="D473" i="94"/>
  <c r="D472" i="94"/>
  <c r="D471" i="94"/>
  <c r="D470" i="94"/>
  <c r="D469" i="94"/>
  <c r="D468" i="94"/>
  <c r="D467" i="94"/>
  <c r="D466" i="94"/>
  <c r="D465" i="94"/>
  <c r="D464" i="94"/>
  <c r="D463" i="94"/>
  <c r="D462" i="94"/>
  <c r="D461" i="94"/>
  <c r="D460" i="94"/>
  <c r="D459" i="94"/>
  <c r="D458" i="94"/>
  <c r="D457" i="94"/>
  <c r="D456" i="94"/>
  <c r="D455" i="94"/>
  <c r="D454" i="94"/>
  <c r="D453" i="94"/>
  <c r="D452" i="94"/>
  <c r="D451" i="94"/>
  <c r="D450" i="94"/>
  <c r="D449" i="94"/>
  <c r="D448" i="94"/>
  <c r="D447" i="94"/>
  <c r="D446" i="94"/>
  <c r="D445" i="94"/>
  <c r="D444" i="94"/>
  <c r="D443" i="94"/>
  <c r="D442" i="94"/>
  <c r="D441" i="94"/>
  <c r="D440" i="94"/>
  <c r="D439" i="94"/>
  <c r="D438" i="94"/>
  <c r="D437" i="94"/>
  <c r="D436" i="94"/>
  <c r="D435" i="94"/>
  <c r="D434" i="94"/>
  <c r="D433" i="94"/>
  <c r="D432" i="94"/>
  <c r="D431" i="94"/>
  <c r="D430" i="94"/>
  <c r="D429" i="94"/>
  <c r="D428" i="94"/>
  <c r="D427" i="94"/>
  <c r="D426" i="94"/>
  <c r="D425" i="94"/>
  <c r="D424" i="94"/>
  <c r="D423" i="94"/>
  <c r="D422" i="94"/>
  <c r="D421" i="94"/>
  <c r="D420" i="94"/>
  <c r="D419" i="94"/>
  <c r="D418" i="94"/>
  <c r="D417" i="94"/>
  <c r="D416" i="94"/>
  <c r="D415" i="94"/>
  <c r="D414" i="94"/>
  <c r="D413" i="94"/>
  <c r="D412" i="94"/>
  <c r="D411" i="94"/>
  <c r="D410" i="94"/>
  <c r="D409" i="94"/>
  <c r="D408" i="94"/>
  <c r="D407" i="94"/>
  <c r="D406" i="94"/>
  <c r="D405" i="94"/>
  <c r="D404" i="94"/>
  <c r="D403" i="94"/>
  <c r="D402" i="94"/>
  <c r="D401" i="94"/>
  <c r="D400" i="94"/>
  <c r="D399" i="94"/>
  <c r="D398" i="94"/>
  <c r="D397" i="94"/>
  <c r="D396" i="94"/>
  <c r="D395" i="94"/>
  <c r="D394" i="94"/>
  <c r="D393" i="94"/>
  <c r="D392" i="94"/>
  <c r="D391" i="94"/>
  <c r="D390" i="94"/>
  <c r="D389" i="94"/>
  <c r="D388" i="94"/>
  <c r="D387" i="94"/>
  <c r="D386" i="94"/>
  <c r="D385" i="94"/>
  <c r="D384" i="94"/>
  <c r="D383" i="94"/>
  <c r="D382" i="94"/>
  <c r="D381" i="94"/>
  <c r="D380" i="94"/>
  <c r="D379" i="94"/>
  <c r="D378" i="94"/>
  <c r="D377" i="94"/>
  <c r="D376" i="94"/>
  <c r="D375" i="94"/>
  <c r="D374" i="94"/>
  <c r="D373" i="94"/>
  <c r="D372" i="94"/>
  <c r="D371" i="94"/>
  <c r="D370" i="94"/>
  <c r="D369" i="94"/>
  <c r="D368" i="94"/>
  <c r="D367" i="94"/>
  <c r="D366" i="94"/>
  <c r="D365" i="94"/>
  <c r="D364" i="94"/>
  <c r="D363" i="94"/>
  <c r="D362" i="94"/>
  <c r="D361" i="94"/>
  <c r="D360" i="94"/>
  <c r="D359" i="94"/>
  <c r="D358" i="94"/>
  <c r="D357" i="94"/>
  <c r="D356" i="94"/>
  <c r="D355" i="94"/>
  <c r="D354" i="94"/>
  <c r="D353" i="94"/>
  <c r="D352" i="94"/>
  <c r="D351" i="94"/>
  <c r="D350" i="94"/>
  <c r="D349" i="94"/>
  <c r="D348" i="94"/>
  <c r="D347" i="94"/>
  <c r="D346" i="94"/>
  <c r="D345" i="94"/>
  <c r="D344" i="94"/>
  <c r="D343" i="94"/>
  <c r="D342" i="94"/>
  <c r="D341" i="94"/>
  <c r="D340" i="94"/>
  <c r="D339" i="94"/>
  <c r="D338" i="94"/>
  <c r="D337" i="94"/>
  <c r="D336" i="94"/>
  <c r="D335" i="94"/>
  <c r="D334" i="94"/>
  <c r="D333" i="94"/>
  <c r="D332" i="94"/>
  <c r="D331" i="94"/>
  <c r="D330" i="94"/>
  <c r="D329" i="94"/>
  <c r="D328" i="94"/>
  <c r="D327" i="94"/>
  <c r="D326" i="94"/>
  <c r="D325" i="94"/>
  <c r="D324" i="94"/>
  <c r="D323" i="94"/>
  <c r="D322" i="94"/>
  <c r="D321" i="94"/>
  <c r="D320" i="94"/>
  <c r="D319" i="94"/>
  <c r="D318" i="94"/>
  <c r="D317" i="94"/>
  <c r="D316" i="94"/>
  <c r="D315" i="94"/>
  <c r="D314" i="94"/>
  <c r="D313" i="94"/>
  <c r="D312" i="94"/>
  <c r="D311" i="94"/>
  <c r="D310" i="94"/>
  <c r="D309" i="94"/>
  <c r="D308" i="94"/>
  <c r="D307" i="94"/>
  <c r="D306" i="94"/>
  <c r="D305" i="94"/>
  <c r="D304" i="94"/>
  <c r="D303" i="94"/>
  <c r="D302" i="94"/>
  <c r="D301" i="94"/>
  <c r="D300" i="94"/>
  <c r="D299" i="94"/>
  <c r="D298" i="94"/>
  <c r="D297" i="94"/>
  <c r="D296" i="94"/>
  <c r="D295" i="94"/>
  <c r="D294" i="94"/>
  <c r="D293" i="94"/>
  <c r="D292" i="94"/>
  <c r="D291" i="94"/>
  <c r="D290" i="94"/>
  <c r="D289" i="94"/>
  <c r="D288" i="94"/>
  <c r="D287" i="94"/>
  <c r="D286" i="94"/>
  <c r="D285" i="94"/>
  <c r="D284" i="94"/>
  <c r="D283" i="94"/>
  <c r="D282" i="94"/>
  <c r="D281" i="94"/>
  <c r="D280" i="94"/>
  <c r="D279" i="94"/>
  <c r="D278" i="94"/>
  <c r="D277" i="94"/>
  <c r="D276" i="94"/>
  <c r="D275" i="94"/>
  <c r="D274" i="94"/>
  <c r="D273" i="94"/>
  <c r="D272" i="94"/>
  <c r="D271" i="94"/>
  <c r="D270" i="94"/>
  <c r="D269" i="94"/>
  <c r="D268" i="94"/>
  <c r="D267" i="94"/>
  <c r="D266" i="94"/>
  <c r="D265" i="94"/>
  <c r="D264" i="94"/>
  <c r="D263" i="94"/>
  <c r="D262" i="94"/>
  <c r="D261" i="94"/>
  <c r="D260" i="94"/>
  <c r="D259" i="94"/>
  <c r="D258" i="94"/>
  <c r="D257" i="94"/>
  <c r="D256" i="94"/>
  <c r="D255" i="94"/>
  <c r="D254" i="94"/>
  <c r="D253" i="94"/>
  <c r="D252" i="94"/>
  <c r="D251" i="94"/>
  <c r="D250" i="94"/>
  <c r="D249" i="94"/>
  <c r="D248" i="94"/>
  <c r="D247" i="94"/>
  <c r="D246" i="94"/>
  <c r="D245" i="94"/>
  <c r="D244" i="94"/>
  <c r="D243" i="94"/>
  <c r="D242" i="94"/>
  <c r="D241" i="94"/>
  <c r="D240" i="94"/>
  <c r="D239" i="94"/>
  <c r="D238" i="94"/>
  <c r="D237" i="94"/>
  <c r="D236" i="94"/>
  <c r="D235" i="94"/>
  <c r="D234" i="94"/>
  <c r="D233" i="94"/>
  <c r="D232" i="94"/>
  <c r="D231" i="94"/>
  <c r="D230" i="94"/>
  <c r="D229" i="94"/>
  <c r="D228" i="94"/>
  <c r="D227" i="94"/>
  <c r="D226" i="94"/>
  <c r="D225" i="94"/>
  <c r="D224" i="94"/>
  <c r="D223" i="94"/>
  <c r="D222" i="94"/>
  <c r="D221" i="94"/>
  <c r="D220" i="94"/>
  <c r="D219" i="94"/>
  <c r="D218" i="94"/>
  <c r="D217" i="94"/>
  <c r="D216" i="94"/>
  <c r="D215" i="94"/>
  <c r="D214" i="94"/>
  <c r="D213" i="94"/>
  <c r="D212" i="94"/>
  <c r="D211" i="94"/>
  <c r="D210" i="94"/>
  <c r="D209" i="94"/>
  <c r="D208" i="94"/>
  <c r="D207" i="94"/>
  <c r="D206" i="94"/>
  <c r="D205" i="94"/>
  <c r="D204" i="94"/>
  <c r="D203" i="94"/>
  <c r="D202" i="94"/>
  <c r="D201" i="94"/>
  <c r="D200" i="94"/>
  <c r="D199" i="94"/>
  <c r="D198" i="94"/>
  <c r="D197" i="94"/>
  <c r="D196" i="94"/>
  <c r="D195" i="94"/>
  <c r="D194" i="94"/>
  <c r="D193" i="94"/>
  <c r="D192" i="94"/>
  <c r="D191" i="94"/>
  <c r="D190" i="94"/>
  <c r="D189" i="94"/>
  <c r="D188" i="94"/>
  <c r="D187" i="94"/>
  <c r="D186" i="94"/>
  <c r="D185" i="94"/>
  <c r="D184" i="94"/>
  <c r="D183" i="94"/>
  <c r="D182" i="94"/>
  <c r="D181" i="94"/>
  <c r="D180" i="94"/>
  <c r="D179" i="94"/>
  <c r="D178" i="94"/>
  <c r="D177" i="94"/>
  <c r="D176" i="94"/>
  <c r="D175" i="94"/>
  <c r="D174" i="94"/>
  <c r="D173" i="94"/>
  <c r="D172" i="94"/>
  <c r="D171" i="94"/>
  <c r="D170" i="94"/>
  <c r="D169" i="94"/>
  <c r="D168" i="94"/>
  <c r="D167" i="94"/>
  <c r="D166" i="94"/>
  <c r="D165" i="94"/>
  <c r="D164" i="94"/>
  <c r="D163" i="94"/>
  <c r="D162" i="94"/>
  <c r="D161" i="94"/>
  <c r="D160" i="94"/>
  <c r="D159" i="94"/>
  <c r="D158" i="94"/>
  <c r="D157" i="94"/>
  <c r="D156" i="94"/>
  <c r="D155" i="94"/>
  <c r="D154" i="94"/>
  <c r="D153" i="94"/>
  <c r="D152" i="94"/>
  <c r="D151" i="94"/>
  <c r="D150" i="94"/>
  <c r="D149" i="94"/>
  <c r="D148" i="94"/>
  <c r="D147" i="94"/>
  <c r="D146" i="94"/>
  <c r="D145" i="94"/>
  <c r="D144" i="94"/>
  <c r="D143" i="94"/>
  <c r="D142" i="94"/>
  <c r="D141" i="94"/>
  <c r="D140" i="94"/>
  <c r="D139" i="94"/>
  <c r="D138" i="94"/>
  <c r="D137" i="94"/>
  <c r="D136" i="94"/>
  <c r="D135" i="94"/>
  <c r="D134" i="94"/>
  <c r="D133" i="94"/>
  <c r="D132" i="94"/>
  <c r="D131" i="94"/>
  <c r="D130" i="94"/>
  <c r="D129" i="94"/>
  <c r="D128" i="94"/>
  <c r="D127" i="94"/>
  <c r="D126" i="94"/>
  <c r="D125" i="94"/>
  <c r="D124" i="94"/>
  <c r="D123" i="94"/>
  <c r="D122" i="94"/>
  <c r="D121" i="94"/>
  <c r="D120" i="94"/>
  <c r="D119" i="94"/>
  <c r="D118" i="94"/>
  <c r="D117" i="94"/>
  <c r="D116" i="94"/>
  <c r="D115" i="94"/>
  <c r="D114" i="94"/>
  <c r="D113" i="94"/>
  <c r="D112" i="94"/>
  <c r="D111" i="94"/>
  <c r="D110" i="94"/>
  <c r="D109" i="94"/>
  <c r="D108" i="94"/>
  <c r="D107" i="94"/>
  <c r="D106" i="94"/>
  <c r="D105" i="94"/>
  <c r="D104" i="94"/>
  <c r="D103" i="94"/>
  <c r="D102" i="94"/>
  <c r="D101" i="94"/>
  <c r="D100" i="94"/>
  <c r="D99" i="94"/>
  <c r="D98" i="94"/>
  <c r="D97" i="94"/>
  <c r="D96" i="94"/>
  <c r="D95" i="94"/>
  <c r="D94" i="94"/>
  <c r="D93" i="94"/>
  <c r="D92" i="94"/>
  <c r="D91" i="94"/>
  <c r="D90" i="94"/>
  <c r="D89" i="94"/>
  <c r="D88" i="94"/>
  <c r="D87" i="94"/>
  <c r="D86" i="94"/>
  <c r="D85" i="94"/>
  <c r="D84" i="94"/>
  <c r="D83" i="94"/>
  <c r="D82" i="94"/>
  <c r="D81" i="94"/>
  <c r="D80" i="94"/>
  <c r="D79" i="94"/>
  <c r="D78" i="94"/>
  <c r="D77" i="94"/>
  <c r="D76" i="94"/>
  <c r="D75" i="94"/>
  <c r="D74" i="94"/>
  <c r="D73" i="94"/>
  <c r="D72" i="94"/>
  <c r="D71" i="94"/>
  <c r="D70" i="94"/>
  <c r="D69" i="94"/>
  <c r="D68" i="94"/>
  <c r="D67" i="94"/>
  <c r="D66" i="94"/>
  <c r="D65" i="94"/>
  <c r="D64" i="94"/>
  <c r="D63" i="94"/>
  <c r="D62" i="94"/>
  <c r="D61" i="94"/>
  <c r="D60" i="94"/>
  <c r="D59" i="94"/>
  <c r="D58" i="94"/>
  <c r="D57" i="94"/>
  <c r="D56" i="94"/>
  <c r="D55" i="94"/>
  <c r="D54" i="94"/>
  <c r="D53" i="94"/>
  <c r="D52" i="94"/>
  <c r="D51" i="94"/>
  <c r="D50" i="94"/>
  <c r="D49" i="94"/>
  <c r="D33" i="94"/>
  <c r="D29" i="94"/>
  <c r="D27" i="94"/>
  <c r="D24" i="94"/>
  <c r="D21" i="94"/>
  <c r="C2" i="10"/>
  <c r="D17" i="89"/>
  <c r="C2" i="31"/>
  <c r="D20" i="85"/>
  <c r="D151" i="22"/>
  <c r="D128" i="19"/>
  <c r="C2" i="15"/>
  <c r="D761" i="93"/>
  <c r="D760" i="93"/>
  <c r="D759" i="93"/>
  <c r="D758" i="93"/>
  <c r="D757" i="93"/>
  <c r="D756" i="93"/>
  <c r="D755" i="93"/>
  <c r="D754" i="93"/>
  <c r="D753" i="93"/>
  <c r="D752" i="93"/>
  <c r="D751" i="93"/>
  <c r="D750" i="93"/>
  <c r="D749" i="93"/>
  <c r="D748" i="93"/>
  <c r="D747" i="93"/>
  <c r="D746" i="93"/>
  <c r="D745" i="93"/>
  <c r="D744" i="93"/>
  <c r="D743" i="93"/>
  <c r="D742" i="93"/>
  <c r="D741" i="93"/>
  <c r="D740" i="93"/>
  <c r="D739" i="93"/>
  <c r="D738" i="93"/>
  <c r="D737" i="93"/>
  <c r="D736" i="93"/>
  <c r="D735" i="93"/>
  <c r="D734" i="93"/>
  <c r="D733" i="93"/>
  <c r="D732" i="93"/>
  <c r="D731" i="93"/>
  <c r="D730" i="93"/>
  <c r="D729" i="93"/>
  <c r="D728" i="93"/>
  <c r="D727" i="93"/>
  <c r="D726" i="93"/>
  <c r="D725" i="93"/>
  <c r="D724" i="93"/>
  <c r="D723" i="93"/>
  <c r="D722" i="93"/>
  <c r="D721" i="93"/>
  <c r="D720" i="93"/>
  <c r="D719" i="93"/>
  <c r="D718" i="93"/>
  <c r="D717" i="93"/>
  <c r="D716" i="93"/>
  <c r="D715" i="93"/>
  <c r="D714" i="93"/>
  <c r="D713" i="93"/>
  <c r="D712" i="93"/>
  <c r="D711" i="93"/>
  <c r="D710" i="93"/>
  <c r="D709" i="93"/>
  <c r="D708" i="93"/>
  <c r="D707" i="93"/>
  <c r="D706" i="93"/>
  <c r="D705" i="93"/>
  <c r="D704" i="93"/>
  <c r="D703" i="93"/>
  <c r="D702" i="93"/>
  <c r="D701" i="93"/>
  <c r="D700" i="93"/>
  <c r="D699" i="93"/>
  <c r="D698" i="93"/>
  <c r="D697" i="93"/>
  <c r="D696" i="93"/>
  <c r="D695" i="93"/>
  <c r="D694" i="93"/>
  <c r="D693" i="93"/>
  <c r="D692" i="93"/>
  <c r="D691" i="93"/>
  <c r="D690" i="93"/>
  <c r="D689" i="93"/>
  <c r="D688" i="93"/>
  <c r="D687" i="93"/>
  <c r="D686" i="93"/>
  <c r="D685" i="93"/>
  <c r="D684" i="93"/>
  <c r="D683" i="93"/>
  <c r="D682" i="93"/>
  <c r="D681" i="93"/>
  <c r="D680" i="93"/>
  <c r="D679" i="93"/>
  <c r="D678" i="93"/>
  <c r="D677" i="93"/>
  <c r="D676" i="93"/>
  <c r="D675" i="93"/>
  <c r="D674" i="93"/>
  <c r="D673" i="93"/>
  <c r="D672" i="93"/>
  <c r="D671" i="93"/>
  <c r="D670" i="93"/>
  <c r="D669" i="93"/>
  <c r="D668" i="93"/>
  <c r="D667" i="93"/>
  <c r="D666" i="93"/>
  <c r="D665" i="93"/>
  <c r="D664" i="93"/>
  <c r="D663" i="93"/>
  <c r="D662" i="93"/>
  <c r="D661" i="93"/>
  <c r="D660" i="93"/>
  <c r="D659" i="93"/>
  <c r="D658" i="93"/>
  <c r="D657" i="93"/>
  <c r="D656" i="93"/>
  <c r="D655" i="93"/>
  <c r="D654" i="93"/>
  <c r="D653" i="93"/>
  <c r="D652" i="93"/>
  <c r="D651" i="93"/>
  <c r="D650" i="93"/>
  <c r="D649" i="93"/>
  <c r="D648" i="93"/>
  <c r="D647" i="93"/>
  <c r="D646" i="93"/>
  <c r="D645" i="93"/>
  <c r="D644" i="93"/>
  <c r="D643" i="93"/>
  <c r="D642" i="93"/>
  <c r="D641" i="93"/>
  <c r="D640" i="93"/>
  <c r="D639" i="93"/>
  <c r="D638" i="93"/>
  <c r="D637" i="93"/>
  <c r="D636" i="93"/>
  <c r="D635" i="93"/>
  <c r="D634" i="93"/>
  <c r="D633" i="93"/>
  <c r="D632" i="93"/>
  <c r="D631" i="93"/>
  <c r="D630" i="93"/>
  <c r="D629" i="93"/>
  <c r="D628" i="93"/>
  <c r="D627" i="93"/>
  <c r="D626" i="93"/>
  <c r="D625" i="93"/>
  <c r="D624" i="93"/>
  <c r="D623" i="93"/>
  <c r="D622" i="93"/>
  <c r="D621" i="93"/>
  <c r="D620" i="93"/>
  <c r="D619" i="93"/>
  <c r="D618" i="93"/>
  <c r="D617" i="93"/>
  <c r="D616" i="93"/>
  <c r="D615" i="93"/>
  <c r="D614" i="93"/>
  <c r="D613" i="93"/>
  <c r="D612" i="93"/>
  <c r="D611" i="93"/>
  <c r="D610" i="93"/>
  <c r="D609" i="93"/>
  <c r="D608" i="93"/>
  <c r="D607" i="93"/>
  <c r="D606" i="93"/>
  <c r="D605" i="93"/>
  <c r="D604" i="93"/>
  <c r="D603" i="93"/>
  <c r="D602" i="93"/>
  <c r="D601" i="93"/>
  <c r="D600" i="93"/>
  <c r="D599" i="93"/>
  <c r="D598" i="93"/>
  <c r="D597" i="93"/>
  <c r="D596" i="93"/>
  <c r="D595" i="93"/>
  <c r="D594" i="93"/>
  <c r="D593" i="93"/>
  <c r="D592" i="93"/>
  <c r="D591" i="93"/>
  <c r="D590" i="93"/>
  <c r="D589" i="93"/>
  <c r="D588" i="93"/>
  <c r="D587" i="93"/>
  <c r="D586" i="93"/>
  <c r="D585" i="93"/>
  <c r="D584" i="93"/>
  <c r="D583" i="93"/>
  <c r="D582" i="93"/>
  <c r="D581" i="93"/>
  <c r="D580" i="93"/>
  <c r="D579" i="93"/>
  <c r="D578" i="93"/>
  <c r="D577" i="93"/>
  <c r="D576" i="93"/>
  <c r="D575" i="93"/>
  <c r="D574" i="93"/>
  <c r="D573" i="93"/>
  <c r="D572" i="93"/>
  <c r="D571" i="93"/>
  <c r="D570" i="93"/>
  <c r="D569" i="93"/>
  <c r="D568" i="93"/>
  <c r="D567" i="93"/>
  <c r="D566" i="93"/>
  <c r="D565" i="93"/>
  <c r="D564" i="93"/>
  <c r="D563" i="93"/>
  <c r="D562" i="93"/>
  <c r="D561" i="93"/>
  <c r="D560" i="93"/>
  <c r="D559" i="93"/>
  <c r="D558" i="93"/>
  <c r="D557" i="93"/>
  <c r="D556" i="93"/>
  <c r="D555" i="93"/>
  <c r="D554" i="93"/>
  <c r="D553" i="93"/>
  <c r="D552" i="93"/>
  <c r="D551" i="93"/>
  <c r="D550" i="93"/>
  <c r="D549" i="93"/>
  <c r="D548" i="93"/>
  <c r="D547" i="93"/>
  <c r="D546" i="93"/>
  <c r="D545" i="93"/>
  <c r="D544" i="93"/>
  <c r="D543" i="93"/>
  <c r="D542" i="93"/>
  <c r="D541" i="93"/>
  <c r="D540" i="93"/>
  <c r="D539" i="93"/>
  <c r="D538" i="93"/>
  <c r="D537" i="93"/>
  <c r="D536" i="93"/>
  <c r="D535" i="93"/>
  <c r="D534" i="93"/>
  <c r="D533" i="93"/>
  <c r="D532" i="93"/>
  <c r="D531" i="93"/>
  <c r="D530" i="93"/>
  <c r="D529" i="93"/>
  <c r="D528" i="93"/>
  <c r="D527" i="93"/>
  <c r="D526" i="93"/>
  <c r="D525" i="93"/>
  <c r="D524" i="93"/>
  <c r="D523" i="93"/>
  <c r="D522" i="93"/>
  <c r="D521" i="93"/>
  <c r="D520" i="93"/>
  <c r="D519" i="93"/>
  <c r="D518" i="93"/>
  <c r="D517" i="93"/>
  <c r="D516" i="93"/>
  <c r="D515" i="93"/>
  <c r="D514" i="93"/>
  <c r="D513" i="93"/>
  <c r="D512" i="93"/>
  <c r="D511" i="93"/>
  <c r="D510" i="93"/>
  <c r="D509" i="93"/>
  <c r="D508" i="93"/>
  <c r="D507" i="93"/>
  <c r="D506" i="93"/>
  <c r="D505" i="93"/>
  <c r="D504" i="93"/>
  <c r="D503" i="93"/>
  <c r="D502" i="93"/>
  <c r="D501" i="93"/>
  <c r="D500" i="93"/>
  <c r="D499" i="93"/>
  <c r="D498" i="93"/>
  <c r="D497" i="93"/>
  <c r="D496" i="93"/>
  <c r="D495" i="93"/>
  <c r="D494" i="93"/>
  <c r="D493" i="93"/>
  <c r="D492" i="93"/>
  <c r="D491" i="93"/>
  <c r="D490" i="93"/>
  <c r="D489" i="93"/>
  <c r="D488" i="93"/>
  <c r="D487" i="93"/>
  <c r="D486" i="93"/>
  <c r="D485" i="93"/>
  <c r="D484" i="93"/>
  <c r="D483" i="93"/>
  <c r="D482" i="93"/>
  <c r="D481" i="93"/>
  <c r="D480" i="93"/>
  <c r="D479" i="93"/>
  <c r="D478" i="93"/>
  <c r="D477" i="93"/>
  <c r="D476" i="93"/>
  <c r="D475" i="93"/>
  <c r="D474" i="93"/>
  <c r="D473" i="93"/>
  <c r="D472" i="93"/>
  <c r="D471" i="93"/>
  <c r="D470" i="93"/>
  <c r="D469" i="93"/>
  <c r="D468" i="93"/>
  <c r="D467" i="93"/>
  <c r="D466" i="93"/>
  <c r="D465" i="93"/>
  <c r="D464" i="93"/>
  <c r="D463" i="93"/>
  <c r="D462" i="93"/>
  <c r="D461" i="93"/>
  <c r="D460" i="93"/>
  <c r="D459" i="93"/>
  <c r="D458" i="93"/>
  <c r="D457" i="93"/>
  <c r="D456" i="93"/>
  <c r="D455" i="93"/>
  <c r="D454" i="93"/>
  <c r="D453" i="93"/>
  <c r="D452" i="93"/>
  <c r="D451" i="93"/>
  <c r="D450" i="93"/>
  <c r="D449" i="93"/>
  <c r="D448" i="93"/>
  <c r="D447" i="93"/>
  <c r="D446" i="93"/>
  <c r="D445" i="93"/>
  <c r="D444" i="93"/>
  <c r="D443" i="93"/>
  <c r="D442" i="93"/>
  <c r="D441" i="93"/>
  <c r="D440" i="93"/>
  <c r="D439" i="93"/>
  <c r="D438" i="93"/>
  <c r="D437" i="93"/>
  <c r="D436" i="93"/>
  <c r="D435" i="93"/>
  <c r="D434" i="93"/>
  <c r="D433" i="93"/>
  <c r="D432" i="93"/>
  <c r="D431" i="93"/>
  <c r="D430" i="93"/>
  <c r="D429" i="93"/>
  <c r="D428" i="93"/>
  <c r="D427" i="93"/>
  <c r="D426" i="93"/>
  <c r="D425" i="93"/>
  <c r="D424" i="93"/>
  <c r="D423" i="93"/>
  <c r="D422" i="93"/>
  <c r="D421" i="93"/>
  <c r="D420" i="93"/>
  <c r="D419" i="93"/>
  <c r="D418" i="93"/>
  <c r="D417" i="93"/>
  <c r="D416" i="93"/>
  <c r="D415" i="93"/>
  <c r="D414" i="93"/>
  <c r="D413" i="93"/>
  <c r="D412" i="93"/>
  <c r="D411" i="93"/>
  <c r="D410" i="93"/>
  <c r="D409" i="93"/>
  <c r="D408" i="93"/>
  <c r="D407" i="93"/>
  <c r="D406" i="93"/>
  <c r="D405" i="93"/>
  <c r="D404" i="93"/>
  <c r="D403" i="93"/>
  <c r="D402" i="93"/>
  <c r="D401" i="93"/>
  <c r="D400" i="93"/>
  <c r="D399" i="93"/>
  <c r="D398" i="93"/>
  <c r="D397" i="93"/>
  <c r="D396" i="93"/>
  <c r="D395" i="93"/>
  <c r="D394" i="93"/>
  <c r="D393" i="93"/>
  <c r="D392" i="93"/>
  <c r="D391" i="93"/>
  <c r="D390" i="93"/>
  <c r="D389" i="93"/>
  <c r="D388" i="93"/>
  <c r="D387" i="93"/>
  <c r="D386" i="93"/>
  <c r="D385" i="93"/>
  <c r="D384" i="93"/>
  <c r="D383" i="93"/>
  <c r="D382" i="93"/>
  <c r="D381" i="93"/>
  <c r="D380" i="93"/>
  <c r="D379" i="93"/>
  <c r="D378" i="93"/>
  <c r="D377" i="93"/>
  <c r="D376" i="93"/>
  <c r="D375" i="93"/>
  <c r="D374" i="93"/>
  <c r="D373" i="93"/>
  <c r="D372" i="93"/>
  <c r="D371" i="93"/>
  <c r="D370" i="93"/>
  <c r="D369" i="93"/>
  <c r="D368" i="93"/>
  <c r="D367" i="93"/>
  <c r="D366" i="93"/>
  <c r="D365" i="93"/>
  <c r="D364" i="93"/>
  <c r="D363" i="93"/>
  <c r="D362" i="93"/>
  <c r="D361" i="93"/>
  <c r="D360" i="93"/>
  <c r="D359" i="93"/>
  <c r="D358" i="93"/>
  <c r="D357" i="93"/>
  <c r="D356" i="93"/>
  <c r="D355" i="93"/>
  <c r="D354" i="93"/>
  <c r="D353" i="93"/>
  <c r="D352" i="93"/>
  <c r="D351" i="93"/>
  <c r="D350" i="93"/>
  <c r="D349" i="93"/>
  <c r="D348" i="93"/>
  <c r="D347" i="93"/>
  <c r="D346" i="93"/>
  <c r="D345" i="93"/>
  <c r="D344" i="93"/>
  <c r="D343" i="93"/>
  <c r="D342" i="93"/>
  <c r="D341" i="93"/>
  <c r="D340" i="93"/>
  <c r="D339" i="93"/>
  <c r="D338" i="93"/>
  <c r="D337" i="93"/>
  <c r="D336" i="93"/>
  <c r="D335" i="93"/>
  <c r="D334" i="93"/>
  <c r="D333" i="93"/>
  <c r="D332" i="93"/>
  <c r="D331" i="93"/>
  <c r="D330" i="93"/>
  <c r="D329" i="93"/>
  <c r="D328" i="93"/>
  <c r="D327" i="93"/>
  <c r="D326" i="93"/>
  <c r="D325" i="93"/>
  <c r="D324" i="93"/>
  <c r="D323" i="93"/>
  <c r="D322" i="93"/>
  <c r="D321" i="93"/>
  <c r="D320" i="93"/>
  <c r="D319" i="93"/>
  <c r="D318" i="93"/>
  <c r="D317" i="93"/>
  <c r="D316" i="93"/>
  <c r="D315" i="93"/>
  <c r="D314" i="93"/>
  <c r="D313" i="93"/>
  <c r="D312" i="93"/>
  <c r="D311" i="93"/>
  <c r="D310" i="93"/>
  <c r="D309" i="93"/>
  <c r="D308" i="93"/>
  <c r="D307" i="93"/>
  <c r="D306" i="93"/>
  <c r="D305" i="93"/>
  <c r="D304" i="93"/>
  <c r="D303" i="93"/>
  <c r="D302" i="93"/>
  <c r="D301" i="93"/>
  <c r="D300" i="93"/>
  <c r="D299" i="93"/>
  <c r="D298" i="93"/>
  <c r="D297" i="93"/>
  <c r="D296" i="93"/>
  <c r="D295" i="93"/>
  <c r="D294" i="93"/>
  <c r="D293" i="93"/>
  <c r="D292" i="93"/>
  <c r="D291" i="93"/>
  <c r="D290" i="93"/>
  <c r="D289" i="93"/>
  <c r="D288" i="93"/>
  <c r="D287" i="93"/>
  <c r="D286" i="93"/>
  <c r="D285" i="93"/>
  <c r="D284" i="93"/>
  <c r="D283" i="93"/>
  <c r="D282" i="93"/>
  <c r="D281" i="93"/>
  <c r="D280" i="93"/>
  <c r="D279" i="93"/>
  <c r="D278" i="93"/>
  <c r="D277" i="93"/>
  <c r="D276" i="93"/>
  <c r="D275" i="93"/>
  <c r="D274" i="93"/>
  <c r="D273" i="93"/>
  <c r="D272" i="93"/>
  <c r="D271" i="93"/>
  <c r="D270" i="93"/>
  <c r="D269" i="93"/>
  <c r="D268" i="93"/>
  <c r="D267" i="93"/>
  <c r="D266" i="93"/>
  <c r="D265" i="93"/>
  <c r="D264" i="93"/>
  <c r="D263" i="93"/>
  <c r="D262" i="93"/>
  <c r="D261" i="93"/>
  <c r="D260" i="93"/>
  <c r="D259" i="93"/>
  <c r="D258" i="93"/>
  <c r="D257" i="93"/>
  <c r="D256" i="93"/>
  <c r="D255" i="93"/>
  <c r="D254" i="93"/>
  <c r="D253" i="93"/>
  <c r="D252" i="93"/>
  <c r="D251" i="93"/>
  <c r="D250" i="93"/>
  <c r="D249" i="93"/>
  <c r="D248" i="93"/>
  <c r="D247" i="93"/>
  <c r="D246" i="93"/>
  <c r="D245" i="93"/>
  <c r="D244" i="93"/>
  <c r="D243" i="93"/>
  <c r="D242" i="93"/>
  <c r="D241" i="93"/>
  <c r="D240" i="93"/>
  <c r="D239" i="93"/>
  <c r="D238" i="93"/>
  <c r="D237" i="93"/>
  <c r="D236" i="93"/>
  <c r="D235" i="93"/>
  <c r="D234" i="93"/>
  <c r="D233" i="93"/>
  <c r="D232" i="93"/>
  <c r="D231" i="93"/>
  <c r="D230" i="93"/>
  <c r="D229" i="93"/>
  <c r="D228" i="93"/>
  <c r="D227" i="93"/>
  <c r="D226" i="93"/>
  <c r="D225" i="93"/>
  <c r="D224" i="93"/>
  <c r="D223" i="93"/>
  <c r="D222" i="93"/>
  <c r="D221" i="93"/>
  <c r="D220" i="93"/>
  <c r="D219" i="93"/>
  <c r="D218" i="93"/>
  <c r="D217" i="93"/>
  <c r="D216" i="93"/>
  <c r="D215" i="93"/>
  <c r="D214" i="93"/>
  <c r="D213" i="93"/>
  <c r="D212" i="93"/>
  <c r="D211" i="93"/>
  <c r="D210" i="93"/>
  <c r="D209" i="93"/>
  <c r="D208" i="93"/>
  <c r="D207" i="93"/>
  <c r="D206" i="93"/>
  <c r="D205" i="93"/>
  <c r="D204" i="93"/>
  <c r="D203" i="93"/>
  <c r="D202" i="93"/>
  <c r="D201" i="93"/>
  <c r="D200" i="93"/>
  <c r="D199" i="93"/>
  <c r="D198" i="93"/>
  <c r="D197" i="93"/>
  <c r="D196" i="93"/>
  <c r="D195" i="93"/>
  <c r="D194" i="93"/>
  <c r="D193" i="93"/>
  <c r="D192" i="93"/>
  <c r="D191" i="93"/>
  <c r="D190" i="93"/>
  <c r="D189" i="93"/>
  <c r="D188" i="93"/>
  <c r="D187" i="93"/>
  <c r="D186" i="93"/>
  <c r="D185" i="93"/>
  <c r="D184" i="93"/>
  <c r="D183" i="93"/>
  <c r="D182" i="93"/>
  <c r="D181" i="93"/>
  <c r="D180" i="93"/>
  <c r="D179" i="93"/>
  <c r="D178" i="93"/>
  <c r="D177" i="93"/>
  <c r="D176" i="93"/>
  <c r="D175" i="93"/>
  <c r="D174" i="93"/>
  <c r="D173" i="93"/>
  <c r="D172" i="93"/>
  <c r="D171" i="93"/>
  <c r="D170" i="93"/>
  <c r="D169" i="93"/>
  <c r="D168" i="93"/>
  <c r="D167" i="93"/>
  <c r="D166" i="93"/>
  <c r="D165" i="93"/>
  <c r="D164" i="93"/>
  <c r="D163" i="93"/>
  <c r="D162" i="93"/>
  <c r="D161" i="93"/>
  <c r="D160" i="93"/>
  <c r="D159" i="93"/>
  <c r="D158" i="93"/>
  <c r="D157" i="93"/>
  <c r="D156" i="93"/>
  <c r="D155" i="93"/>
  <c r="D154" i="93"/>
  <c r="D153" i="93"/>
  <c r="D152" i="93"/>
  <c r="D151" i="93"/>
  <c r="D150" i="93"/>
  <c r="D149" i="93"/>
  <c r="D148" i="93"/>
  <c r="D147" i="93"/>
  <c r="D146" i="93"/>
  <c r="D145" i="93"/>
  <c r="D144" i="93"/>
  <c r="D143" i="93"/>
  <c r="D142" i="93"/>
  <c r="D141" i="93"/>
  <c r="D140" i="93"/>
  <c r="D139" i="93"/>
  <c r="D138" i="93"/>
  <c r="D137" i="93"/>
  <c r="D136" i="93"/>
  <c r="D135" i="93"/>
  <c r="D134" i="93"/>
  <c r="D133" i="93"/>
  <c r="D132" i="93"/>
  <c r="D131" i="93"/>
  <c r="D130" i="93"/>
  <c r="D129" i="93"/>
  <c r="D128" i="93"/>
  <c r="D127" i="93"/>
  <c r="D126" i="93"/>
  <c r="D125" i="93"/>
  <c r="D124" i="93"/>
  <c r="D123" i="93"/>
  <c r="D122" i="93"/>
  <c r="D121" i="93"/>
  <c r="D120" i="93"/>
  <c r="D119" i="93"/>
  <c r="D118" i="93"/>
  <c r="D117" i="93"/>
  <c r="D116" i="93"/>
  <c r="D115" i="93"/>
  <c r="D114" i="93"/>
  <c r="D113" i="93"/>
  <c r="D112" i="93"/>
  <c r="D111" i="93"/>
  <c r="D110" i="93"/>
  <c r="D109" i="93"/>
  <c r="D108" i="93"/>
  <c r="D107" i="93"/>
  <c r="D106" i="93"/>
  <c r="D105" i="93"/>
  <c r="D104" i="93"/>
  <c r="D103" i="93"/>
  <c r="D102" i="93"/>
  <c r="D101" i="93"/>
  <c r="D100" i="93"/>
  <c r="D99" i="93"/>
  <c r="D98" i="93"/>
  <c r="D97" i="93"/>
  <c r="D96" i="93"/>
  <c r="D95" i="93"/>
  <c r="D94" i="93"/>
  <c r="D93" i="93"/>
  <c r="D92" i="93"/>
  <c r="D91" i="93"/>
  <c r="D90" i="93"/>
  <c r="D89" i="93"/>
  <c r="D88" i="93"/>
  <c r="D87" i="93"/>
  <c r="D86" i="93"/>
  <c r="D85" i="93"/>
  <c r="D84" i="93"/>
  <c r="D83" i="93"/>
  <c r="D82" i="93"/>
  <c r="D81" i="93"/>
  <c r="D80" i="93"/>
  <c r="D79" i="93"/>
  <c r="D78" i="93"/>
  <c r="D77" i="93"/>
  <c r="D76" i="93"/>
  <c r="D75" i="93"/>
  <c r="D74" i="93"/>
  <c r="D73" i="93"/>
  <c r="D72" i="93"/>
  <c r="D71" i="93"/>
  <c r="D70" i="93"/>
  <c r="D69" i="93"/>
  <c r="D68" i="93"/>
  <c r="D67" i="93"/>
  <c r="D66" i="93"/>
  <c r="D65" i="93"/>
  <c r="D64" i="93"/>
  <c r="D63" i="93"/>
  <c r="D62" i="93"/>
  <c r="D61" i="93"/>
  <c r="D60" i="93"/>
  <c r="D59" i="93"/>
  <c r="D58" i="93"/>
  <c r="D57" i="93"/>
  <c r="D56" i="93"/>
  <c r="D55" i="93"/>
  <c r="D54" i="93"/>
  <c r="D53" i="93"/>
  <c r="D52" i="93"/>
  <c r="D51" i="93"/>
  <c r="D50" i="93"/>
  <c r="D49" i="93"/>
  <c r="D48" i="93"/>
  <c r="D47" i="93"/>
  <c r="D46" i="93"/>
  <c r="D45" i="93"/>
  <c r="D44" i="93"/>
  <c r="D43" i="93"/>
  <c r="D42" i="93"/>
  <c r="D41" i="93"/>
  <c r="D40" i="93"/>
  <c r="D39" i="93"/>
  <c r="D38" i="93"/>
  <c r="D37" i="93"/>
  <c r="D36" i="93"/>
  <c r="D35" i="93"/>
  <c r="D33" i="93"/>
  <c r="D28" i="93"/>
  <c r="D21" i="93"/>
  <c r="D29" i="75"/>
  <c r="D30" i="75"/>
  <c r="D31" i="75"/>
  <c r="D32" i="75"/>
  <c r="D33" i="75"/>
  <c r="D34" i="75"/>
  <c r="D35" i="75"/>
  <c r="D36" i="75"/>
  <c r="D37" i="75"/>
  <c r="D38" i="75"/>
  <c r="D39" i="75"/>
  <c r="D40" i="75"/>
  <c r="D38" i="66"/>
  <c r="D52" i="66"/>
  <c r="D54" i="66"/>
  <c r="D45" i="65"/>
  <c r="D50" i="65"/>
  <c r="D51" i="65"/>
  <c r="D52" i="65"/>
  <c r="D53" i="65"/>
  <c r="D54" i="65"/>
  <c r="D55" i="65"/>
  <c r="D56" i="65"/>
  <c r="D57" i="65"/>
  <c r="D58" i="65"/>
  <c r="D59" i="65"/>
  <c r="D60" i="65"/>
  <c r="D61" i="65"/>
  <c r="D86" i="64"/>
  <c r="D87" i="64"/>
  <c r="D80" i="64"/>
  <c r="D82" i="64"/>
  <c r="D94" i="45"/>
  <c r="D103" i="45"/>
  <c r="D104" i="45"/>
  <c r="D111" i="45"/>
  <c r="D765" i="90"/>
  <c r="D764" i="90"/>
  <c r="D763" i="90"/>
  <c r="D762" i="90"/>
  <c r="D761" i="90"/>
  <c r="D760" i="90"/>
  <c r="D759" i="90"/>
  <c r="D758" i="90"/>
  <c r="D757" i="90"/>
  <c r="D756" i="90"/>
  <c r="D755" i="90"/>
  <c r="D754" i="90"/>
  <c r="D753" i="90"/>
  <c r="D752" i="90"/>
  <c r="D751" i="90"/>
  <c r="D750" i="90"/>
  <c r="D749" i="90"/>
  <c r="D748" i="90"/>
  <c r="D747" i="90"/>
  <c r="D746" i="90"/>
  <c r="D745" i="90"/>
  <c r="D744" i="90"/>
  <c r="D743" i="90"/>
  <c r="D742" i="90"/>
  <c r="D741" i="90"/>
  <c r="D740" i="90"/>
  <c r="D739" i="90"/>
  <c r="D738" i="90"/>
  <c r="D737" i="90"/>
  <c r="D736" i="90"/>
  <c r="D735" i="90"/>
  <c r="D734" i="90"/>
  <c r="D733" i="90"/>
  <c r="D732" i="90"/>
  <c r="D731" i="90"/>
  <c r="D730" i="90"/>
  <c r="D729" i="90"/>
  <c r="D728" i="90"/>
  <c r="D727" i="90"/>
  <c r="D726" i="90"/>
  <c r="D725" i="90"/>
  <c r="D724" i="90"/>
  <c r="D723" i="90"/>
  <c r="D722" i="90"/>
  <c r="D721" i="90"/>
  <c r="D720" i="90"/>
  <c r="D719" i="90"/>
  <c r="D718" i="90"/>
  <c r="D717" i="90"/>
  <c r="D716" i="90"/>
  <c r="D715" i="90"/>
  <c r="D714" i="90"/>
  <c r="D713" i="90"/>
  <c r="D712" i="90"/>
  <c r="D711" i="90"/>
  <c r="D710" i="90"/>
  <c r="D709" i="90"/>
  <c r="D708" i="90"/>
  <c r="D707" i="90"/>
  <c r="D706" i="90"/>
  <c r="D705" i="90"/>
  <c r="D704" i="90"/>
  <c r="D703" i="90"/>
  <c r="D702" i="90"/>
  <c r="D701" i="90"/>
  <c r="D700" i="90"/>
  <c r="D699" i="90"/>
  <c r="D698" i="90"/>
  <c r="D697" i="90"/>
  <c r="D696" i="90"/>
  <c r="D695" i="90"/>
  <c r="D694" i="90"/>
  <c r="D693" i="90"/>
  <c r="D692" i="90"/>
  <c r="D691" i="90"/>
  <c r="D690" i="90"/>
  <c r="D689" i="90"/>
  <c r="D688" i="90"/>
  <c r="D687" i="90"/>
  <c r="D686" i="90"/>
  <c r="D685" i="90"/>
  <c r="D684" i="90"/>
  <c r="D683" i="90"/>
  <c r="D682" i="90"/>
  <c r="D681" i="90"/>
  <c r="D680" i="90"/>
  <c r="D679" i="90"/>
  <c r="D678" i="90"/>
  <c r="D677" i="90"/>
  <c r="D676" i="90"/>
  <c r="D675" i="90"/>
  <c r="D674" i="90"/>
  <c r="D673" i="90"/>
  <c r="D672" i="90"/>
  <c r="D671" i="90"/>
  <c r="D670" i="90"/>
  <c r="D669" i="90"/>
  <c r="D668" i="90"/>
  <c r="D667" i="90"/>
  <c r="D666" i="90"/>
  <c r="D665" i="90"/>
  <c r="D664" i="90"/>
  <c r="D663" i="90"/>
  <c r="D662" i="90"/>
  <c r="D661" i="90"/>
  <c r="D660" i="90"/>
  <c r="D659" i="90"/>
  <c r="D658" i="90"/>
  <c r="D657" i="90"/>
  <c r="D656" i="90"/>
  <c r="D655" i="90"/>
  <c r="D654" i="90"/>
  <c r="D653" i="90"/>
  <c r="D652" i="90"/>
  <c r="D651" i="90"/>
  <c r="D650" i="90"/>
  <c r="D649" i="90"/>
  <c r="D648" i="90"/>
  <c r="D647" i="90"/>
  <c r="D646" i="90"/>
  <c r="D645" i="90"/>
  <c r="D644" i="90"/>
  <c r="D643" i="90"/>
  <c r="D642" i="90"/>
  <c r="D641" i="90"/>
  <c r="D640" i="90"/>
  <c r="D639" i="90"/>
  <c r="D638" i="90"/>
  <c r="D637" i="90"/>
  <c r="D636" i="90"/>
  <c r="D635" i="90"/>
  <c r="D634" i="90"/>
  <c r="D633" i="90"/>
  <c r="D632" i="90"/>
  <c r="D631" i="90"/>
  <c r="D630" i="90"/>
  <c r="D629" i="90"/>
  <c r="D628" i="90"/>
  <c r="D627" i="90"/>
  <c r="D626" i="90"/>
  <c r="D625" i="90"/>
  <c r="D624" i="90"/>
  <c r="D623" i="90"/>
  <c r="D622" i="90"/>
  <c r="D621" i="90"/>
  <c r="D620" i="90"/>
  <c r="D619" i="90"/>
  <c r="D618" i="90"/>
  <c r="D617" i="90"/>
  <c r="D616" i="90"/>
  <c r="D615" i="90"/>
  <c r="D614" i="90"/>
  <c r="D613" i="90"/>
  <c r="D612" i="90"/>
  <c r="D611" i="90"/>
  <c r="D610" i="90"/>
  <c r="D609" i="90"/>
  <c r="D608" i="90"/>
  <c r="D607" i="90"/>
  <c r="D606" i="90"/>
  <c r="D605" i="90"/>
  <c r="D604" i="90"/>
  <c r="D603" i="90"/>
  <c r="D602" i="90"/>
  <c r="D601" i="90"/>
  <c r="D600" i="90"/>
  <c r="D599" i="90"/>
  <c r="D598" i="90"/>
  <c r="D597" i="90"/>
  <c r="D596" i="90"/>
  <c r="D595" i="90"/>
  <c r="D594" i="90"/>
  <c r="D593" i="90"/>
  <c r="D592" i="90"/>
  <c r="D591" i="90"/>
  <c r="D590" i="90"/>
  <c r="D589" i="90"/>
  <c r="D588" i="90"/>
  <c r="D587" i="90"/>
  <c r="D586" i="90"/>
  <c r="D585" i="90"/>
  <c r="D584" i="90"/>
  <c r="D583" i="90"/>
  <c r="D582" i="90"/>
  <c r="D581" i="90"/>
  <c r="D580" i="90"/>
  <c r="D579" i="90"/>
  <c r="D578" i="90"/>
  <c r="D577" i="90"/>
  <c r="D576" i="90"/>
  <c r="D575" i="90"/>
  <c r="D574" i="90"/>
  <c r="D573" i="90"/>
  <c r="D572" i="90"/>
  <c r="D571" i="90"/>
  <c r="D570" i="90"/>
  <c r="D569" i="90"/>
  <c r="D568" i="90"/>
  <c r="D567" i="90"/>
  <c r="D566" i="90"/>
  <c r="D565" i="90"/>
  <c r="D564" i="90"/>
  <c r="D563" i="90"/>
  <c r="D562" i="90"/>
  <c r="D561" i="90"/>
  <c r="D560" i="90"/>
  <c r="D559" i="90"/>
  <c r="D558" i="90"/>
  <c r="D557" i="90"/>
  <c r="D556" i="90"/>
  <c r="D555" i="90"/>
  <c r="D554" i="90"/>
  <c r="D553" i="90"/>
  <c r="D552" i="90"/>
  <c r="D551" i="90"/>
  <c r="D550" i="90"/>
  <c r="D549" i="90"/>
  <c r="D548" i="90"/>
  <c r="D547" i="90"/>
  <c r="D546" i="90"/>
  <c r="D545" i="90"/>
  <c r="D544" i="90"/>
  <c r="D543" i="90"/>
  <c r="D542" i="90"/>
  <c r="D541" i="90"/>
  <c r="D540" i="90"/>
  <c r="D539" i="90"/>
  <c r="D538" i="90"/>
  <c r="D537" i="90"/>
  <c r="D536" i="90"/>
  <c r="D535" i="90"/>
  <c r="D534" i="90"/>
  <c r="D533" i="90"/>
  <c r="D532" i="90"/>
  <c r="D531" i="90"/>
  <c r="D530" i="90"/>
  <c r="D529" i="90"/>
  <c r="D528" i="90"/>
  <c r="D527" i="90"/>
  <c r="D526" i="90"/>
  <c r="D525" i="90"/>
  <c r="D524" i="90"/>
  <c r="D523" i="90"/>
  <c r="D522" i="90"/>
  <c r="D521" i="90"/>
  <c r="D520" i="90"/>
  <c r="D519" i="90"/>
  <c r="D518" i="90"/>
  <c r="D517" i="90"/>
  <c r="D516" i="90"/>
  <c r="D515" i="90"/>
  <c r="D514" i="90"/>
  <c r="D513" i="90"/>
  <c r="D512" i="90"/>
  <c r="D511" i="90"/>
  <c r="D510" i="90"/>
  <c r="D509" i="90"/>
  <c r="D508" i="90"/>
  <c r="D507" i="90"/>
  <c r="D506" i="90"/>
  <c r="D505" i="90"/>
  <c r="D504" i="90"/>
  <c r="D503" i="90"/>
  <c r="D502" i="90"/>
  <c r="D501" i="90"/>
  <c r="D500" i="90"/>
  <c r="D499" i="90"/>
  <c r="D498" i="90"/>
  <c r="D497" i="90"/>
  <c r="D496" i="90"/>
  <c r="D495" i="90"/>
  <c r="D494" i="90"/>
  <c r="D493" i="90"/>
  <c r="D492" i="90"/>
  <c r="D491" i="90"/>
  <c r="D490" i="90"/>
  <c r="D489" i="90"/>
  <c r="D488" i="90"/>
  <c r="D487" i="90"/>
  <c r="D486" i="90"/>
  <c r="D485" i="90"/>
  <c r="D484" i="90"/>
  <c r="D483" i="90"/>
  <c r="D482" i="90"/>
  <c r="D481" i="90"/>
  <c r="D480" i="90"/>
  <c r="D479" i="90"/>
  <c r="D478" i="90"/>
  <c r="D477" i="90"/>
  <c r="D476" i="90"/>
  <c r="D475" i="90"/>
  <c r="D474" i="90"/>
  <c r="D473" i="90"/>
  <c r="D472" i="90"/>
  <c r="D471" i="90"/>
  <c r="D470" i="90"/>
  <c r="D469" i="90"/>
  <c r="D468" i="90"/>
  <c r="D467" i="90"/>
  <c r="D466" i="90"/>
  <c r="D465" i="90"/>
  <c r="D464" i="90"/>
  <c r="D463" i="90"/>
  <c r="D462" i="90"/>
  <c r="D461" i="90"/>
  <c r="D460" i="90"/>
  <c r="D459" i="90"/>
  <c r="D458" i="90"/>
  <c r="D457" i="90"/>
  <c r="D456" i="90"/>
  <c r="D455" i="90"/>
  <c r="D454" i="90"/>
  <c r="D453" i="90"/>
  <c r="D452" i="90"/>
  <c r="D451" i="90"/>
  <c r="D450" i="90"/>
  <c r="D449" i="90"/>
  <c r="D448" i="90"/>
  <c r="D447" i="90"/>
  <c r="D446" i="90"/>
  <c r="D445" i="90"/>
  <c r="D444" i="90"/>
  <c r="D443" i="90"/>
  <c r="D442" i="90"/>
  <c r="D441" i="90"/>
  <c r="D440" i="90"/>
  <c r="D439" i="90"/>
  <c r="D438" i="90"/>
  <c r="D437" i="90"/>
  <c r="D436" i="90"/>
  <c r="D435" i="90"/>
  <c r="D434" i="90"/>
  <c r="D433" i="90"/>
  <c r="D432" i="90"/>
  <c r="D431" i="90"/>
  <c r="D430" i="90"/>
  <c r="D429" i="90"/>
  <c r="D428" i="90"/>
  <c r="D427" i="90"/>
  <c r="D426" i="90"/>
  <c r="D425" i="90"/>
  <c r="D424" i="90"/>
  <c r="D423" i="90"/>
  <c r="D422" i="90"/>
  <c r="D421" i="90"/>
  <c r="D420" i="90"/>
  <c r="D419" i="90"/>
  <c r="D418" i="90"/>
  <c r="D417" i="90"/>
  <c r="D416" i="90"/>
  <c r="D415" i="90"/>
  <c r="D414" i="90"/>
  <c r="D413" i="90"/>
  <c r="D412" i="90"/>
  <c r="D411" i="90"/>
  <c r="D410" i="90"/>
  <c r="D409" i="90"/>
  <c r="D408" i="90"/>
  <c r="D407" i="90"/>
  <c r="D406" i="90"/>
  <c r="D405" i="90"/>
  <c r="D404" i="90"/>
  <c r="D403" i="90"/>
  <c r="D402" i="90"/>
  <c r="D401" i="90"/>
  <c r="D400" i="90"/>
  <c r="D399" i="90"/>
  <c r="D398" i="90"/>
  <c r="D397" i="90"/>
  <c r="D396" i="90"/>
  <c r="D395" i="90"/>
  <c r="D394" i="90"/>
  <c r="D393" i="90"/>
  <c r="D392" i="90"/>
  <c r="D391" i="90"/>
  <c r="D390" i="90"/>
  <c r="D389" i="90"/>
  <c r="D388" i="90"/>
  <c r="D387" i="90"/>
  <c r="D386" i="90"/>
  <c r="D385" i="90"/>
  <c r="D384" i="90"/>
  <c r="D383" i="90"/>
  <c r="D382" i="90"/>
  <c r="D381" i="90"/>
  <c r="D380" i="90"/>
  <c r="D379" i="90"/>
  <c r="D378" i="90"/>
  <c r="D377" i="90"/>
  <c r="D376" i="90"/>
  <c r="D375" i="90"/>
  <c r="D374" i="90"/>
  <c r="D373" i="90"/>
  <c r="D372" i="90"/>
  <c r="D371" i="90"/>
  <c r="D370" i="90"/>
  <c r="D369" i="90"/>
  <c r="D368" i="90"/>
  <c r="D367" i="90"/>
  <c r="D366" i="90"/>
  <c r="D365" i="90"/>
  <c r="D364" i="90"/>
  <c r="D363" i="90"/>
  <c r="D362" i="90"/>
  <c r="D361" i="90"/>
  <c r="D360" i="90"/>
  <c r="D359" i="90"/>
  <c r="D358" i="90"/>
  <c r="D357" i="90"/>
  <c r="D356" i="90"/>
  <c r="D355" i="90"/>
  <c r="D354" i="90"/>
  <c r="D353" i="90"/>
  <c r="D352" i="90"/>
  <c r="D351" i="90"/>
  <c r="D350" i="90"/>
  <c r="D349" i="90"/>
  <c r="D348" i="90"/>
  <c r="D347" i="90"/>
  <c r="D346" i="90"/>
  <c r="D345" i="90"/>
  <c r="D344" i="90"/>
  <c r="D343" i="90"/>
  <c r="D342" i="90"/>
  <c r="D341" i="90"/>
  <c r="D340" i="90"/>
  <c r="D339" i="90"/>
  <c r="D338" i="90"/>
  <c r="D337" i="90"/>
  <c r="D336" i="90"/>
  <c r="D335" i="90"/>
  <c r="D334" i="90"/>
  <c r="D333" i="90"/>
  <c r="D332" i="90"/>
  <c r="D331" i="90"/>
  <c r="D330" i="90"/>
  <c r="D329" i="90"/>
  <c r="D328" i="90"/>
  <c r="D327" i="90"/>
  <c r="D326" i="90"/>
  <c r="D325" i="90"/>
  <c r="D324" i="90"/>
  <c r="D323" i="90"/>
  <c r="D322" i="90"/>
  <c r="D321" i="90"/>
  <c r="D320" i="90"/>
  <c r="D319" i="90"/>
  <c r="D318" i="90"/>
  <c r="D317" i="90"/>
  <c r="D316" i="90"/>
  <c r="D315" i="90"/>
  <c r="D314" i="90"/>
  <c r="D313" i="90"/>
  <c r="D312" i="90"/>
  <c r="D311" i="90"/>
  <c r="D310" i="90"/>
  <c r="D309" i="90"/>
  <c r="D308" i="90"/>
  <c r="D307" i="90"/>
  <c r="D306" i="90"/>
  <c r="D305" i="90"/>
  <c r="D304" i="90"/>
  <c r="D303" i="90"/>
  <c r="D302" i="90"/>
  <c r="D301" i="90"/>
  <c r="D300" i="90"/>
  <c r="D299" i="90"/>
  <c r="D298" i="90"/>
  <c r="D297" i="90"/>
  <c r="D296" i="90"/>
  <c r="D295" i="90"/>
  <c r="D294" i="90"/>
  <c r="D293" i="90"/>
  <c r="D292" i="90"/>
  <c r="D291" i="90"/>
  <c r="D290" i="90"/>
  <c r="D289" i="90"/>
  <c r="D288" i="90"/>
  <c r="D287" i="90"/>
  <c r="D286" i="90"/>
  <c r="D285" i="90"/>
  <c r="D284" i="90"/>
  <c r="D283" i="90"/>
  <c r="D282" i="90"/>
  <c r="D281" i="90"/>
  <c r="D280" i="90"/>
  <c r="D279" i="90"/>
  <c r="D278" i="90"/>
  <c r="D277" i="90"/>
  <c r="D276" i="90"/>
  <c r="D275" i="90"/>
  <c r="D274" i="90"/>
  <c r="D273" i="90"/>
  <c r="D272" i="90"/>
  <c r="D271" i="90"/>
  <c r="D270" i="90"/>
  <c r="D269" i="90"/>
  <c r="D268" i="90"/>
  <c r="D267" i="90"/>
  <c r="D266" i="90"/>
  <c r="D265" i="90"/>
  <c r="D264" i="90"/>
  <c r="D263" i="90"/>
  <c r="D262" i="90"/>
  <c r="D261" i="90"/>
  <c r="D260" i="90"/>
  <c r="D259" i="90"/>
  <c r="D258" i="90"/>
  <c r="D257" i="90"/>
  <c r="D256" i="90"/>
  <c r="D255" i="90"/>
  <c r="D254" i="90"/>
  <c r="D253" i="90"/>
  <c r="D252" i="90"/>
  <c r="D251" i="90"/>
  <c r="D250" i="90"/>
  <c r="D249" i="90"/>
  <c r="D248" i="90"/>
  <c r="D247" i="90"/>
  <c r="D246" i="90"/>
  <c r="D245" i="90"/>
  <c r="D244" i="90"/>
  <c r="D243" i="90"/>
  <c r="D242" i="90"/>
  <c r="D241" i="90"/>
  <c r="D240" i="90"/>
  <c r="D239" i="90"/>
  <c r="D238" i="90"/>
  <c r="D237" i="90"/>
  <c r="D236" i="90"/>
  <c r="D235" i="90"/>
  <c r="D234" i="90"/>
  <c r="D233" i="90"/>
  <c r="D232" i="90"/>
  <c r="D231" i="90"/>
  <c r="D230" i="90"/>
  <c r="D229" i="90"/>
  <c r="D228" i="90"/>
  <c r="D227" i="90"/>
  <c r="D226" i="90"/>
  <c r="D225" i="90"/>
  <c r="D224" i="90"/>
  <c r="D223" i="90"/>
  <c r="D222" i="90"/>
  <c r="D221" i="90"/>
  <c r="D220" i="90"/>
  <c r="D219" i="90"/>
  <c r="D218" i="90"/>
  <c r="D217" i="90"/>
  <c r="D216" i="90"/>
  <c r="D215" i="90"/>
  <c r="D214" i="90"/>
  <c r="D213" i="90"/>
  <c r="D212" i="90"/>
  <c r="D211" i="90"/>
  <c r="D210" i="90"/>
  <c r="D209" i="90"/>
  <c r="D208" i="90"/>
  <c r="D207" i="90"/>
  <c r="D206" i="90"/>
  <c r="D205" i="90"/>
  <c r="D204" i="90"/>
  <c r="D203" i="90"/>
  <c r="D202" i="90"/>
  <c r="D201" i="90"/>
  <c r="D200" i="90"/>
  <c r="D199" i="90"/>
  <c r="D198" i="90"/>
  <c r="D197" i="90"/>
  <c r="D196" i="90"/>
  <c r="D195" i="90"/>
  <c r="D194" i="90"/>
  <c r="D193" i="90"/>
  <c r="D192" i="90"/>
  <c r="D191" i="90"/>
  <c r="D190" i="90"/>
  <c r="D189" i="90"/>
  <c r="D188" i="90"/>
  <c r="D187" i="90"/>
  <c r="D186" i="90"/>
  <c r="D185" i="90"/>
  <c r="D184" i="90"/>
  <c r="D183" i="90"/>
  <c r="D182" i="90"/>
  <c r="D181" i="90"/>
  <c r="D180" i="90"/>
  <c r="D179" i="90"/>
  <c r="D178" i="90"/>
  <c r="D177" i="90"/>
  <c r="D176" i="90"/>
  <c r="D175" i="90"/>
  <c r="D174" i="90"/>
  <c r="D173" i="90"/>
  <c r="D172" i="90"/>
  <c r="D171" i="90"/>
  <c r="D170" i="90"/>
  <c r="D169" i="90"/>
  <c r="D168" i="90"/>
  <c r="D167" i="90"/>
  <c r="D166" i="90"/>
  <c r="D165" i="90"/>
  <c r="D164" i="90"/>
  <c r="D163" i="90"/>
  <c r="D162" i="90"/>
  <c r="D161" i="90"/>
  <c r="D160" i="90"/>
  <c r="D159" i="90"/>
  <c r="D158" i="90"/>
  <c r="D157" i="90"/>
  <c r="D156" i="90"/>
  <c r="D155" i="90"/>
  <c r="D154" i="90"/>
  <c r="D153" i="90"/>
  <c r="D152" i="90"/>
  <c r="D151" i="90"/>
  <c r="D150" i="90"/>
  <c r="D149" i="90"/>
  <c r="D148" i="90"/>
  <c r="D147" i="90"/>
  <c r="D146" i="90"/>
  <c r="D145" i="90"/>
  <c r="D144" i="90"/>
  <c r="D143" i="90"/>
  <c r="D142" i="90"/>
  <c r="D141" i="90"/>
  <c r="D140" i="90"/>
  <c r="D139" i="90"/>
  <c r="D138" i="90"/>
  <c r="D137" i="90"/>
  <c r="D136" i="90"/>
  <c r="D135" i="90"/>
  <c r="D134" i="90"/>
  <c r="D133" i="90"/>
  <c r="D132" i="90"/>
  <c r="D131" i="90"/>
  <c r="D130" i="90"/>
  <c r="D129" i="90"/>
  <c r="D128" i="90"/>
  <c r="D127" i="90"/>
  <c r="D126" i="90"/>
  <c r="D125" i="90"/>
  <c r="D124" i="90"/>
  <c r="D123" i="90"/>
  <c r="D122" i="90"/>
  <c r="D121" i="90"/>
  <c r="D120" i="90"/>
  <c r="D119" i="90"/>
  <c r="D118" i="90"/>
  <c r="D117" i="90"/>
  <c r="D116" i="90"/>
  <c r="D115" i="90"/>
  <c r="D114" i="90"/>
  <c r="D113" i="90"/>
  <c r="D112" i="90"/>
  <c r="D111" i="90"/>
  <c r="D110" i="90"/>
  <c r="D109" i="90"/>
  <c r="D108" i="90"/>
  <c r="D107" i="90"/>
  <c r="D106" i="90"/>
  <c r="D105" i="90"/>
  <c r="D104" i="90"/>
  <c r="D103" i="90"/>
  <c r="D102" i="90"/>
  <c r="D101" i="90"/>
  <c r="D100" i="90"/>
  <c r="D99" i="90"/>
  <c r="D98" i="90"/>
  <c r="D97" i="90"/>
  <c r="D96" i="90"/>
  <c r="D95" i="90"/>
  <c r="D94" i="90"/>
  <c r="D93" i="90"/>
  <c r="D92" i="90"/>
  <c r="D91" i="90"/>
  <c r="D90" i="90"/>
  <c r="D89" i="90"/>
  <c r="D88" i="90"/>
  <c r="D87" i="90"/>
  <c r="D86" i="90"/>
  <c r="D85" i="90"/>
  <c r="D84" i="90"/>
  <c r="D83" i="90"/>
  <c r="D82" i="90"/>
  <c r="D81" i="90"/>
  <c r="D80" i="90"/>
  <c r="D79" i="90"/>
  <c r="D78" i="90"/>
  <c r="D77" i="90"/>
  <c r="D76" i="90"/>
  <c r="D75" i="90"/>
  <c r="D74" i="90"/>
  <c r="D73" i="90"/>
  <c r="D72" i="90"/>
  <c r="D71" i="90"/>
  <c r="D70" i="90"/>
  <c r="D69" i="90"/>
  <c r="D68" i="90"/>
  <c r="D67" i="90"/>
  <c r="D66" i="90"/>
  <c r="D65" i="90"/>
  <c r="D64" i="90"/>
  <c r="D63" i="90"/>
  <c r="D62" i="90"/>
  <c r="D61" i="90"/>
  <c r="D60" i="90"/>
  <c r="D59" i="90"/>
  <c r="D58" i="90"/>
  <c r="D57" i="90"/>
  <c r="D56" i="90"/>
  <c r="D55" i="90"/>
  <c r="D54" i="90"/>
  <c r="D53" i="90"/>
  <c r="D48" i="90"/>
  <c r="D41" i="90"/>
  <c r="D38" i="90"/>
  <c r="D35" i="90"/>
  <c r="D28" i="90"/>
  <c r="D22" i="90"/>
  <c r="D11" i="90"/>
  <c r="C2" i="38"/>
  <c r="C2" i="80"/>
  <c r="C2" i="68"/>
  <c r="D132" i="19"/>
  <c r="D143" i="19"/>
  <c r="D146" i="19"/>
  <c r="D149" i="19"/>
  <c r="D152" i="19"/>
  <c r="D154" i="19"/>
  <c r="D155" i="19"/>
  <c r="D156" i="19"/>
  <c r="D157" i="19"/>
  <c r="D159" i="19"/>
  <c r="D160" i="19"/>
  <c r="D161" i="19"/>
  <c r="D162" i="19"/>
  <c r="D163" i="19"/>
  <c r="D164" i="19"/>
  <c r="C2" i="89"/>
  <c r="D98" i="47"/>
  <c r="D99" i="47"/>
  <c r="D100" i="47"/>
  <c r="D101" i="47"/>
  <c r="D102" i="47"/>
  <c r="D103" i="47"/>
  <c r="D104" i="47"/>
  <c r="D89" i="7"/>
  <c r="D92" i="7"/>
  <c r="D93" i="7"/>
  <c r="D94" i="7"/>
  <c r="D19" i="71"/>
  <c r="D47" i="56"/>
  <c r="D44" i="56"/>
  <c r="D75" i="51"/>
  <c r="D768" i="89"/>
  <c r="D767" i="89"/>
  <c r="D766" i="89"/>
  <c r="D765" i="89"/>
  <c r="D764" i="89"/>
  <c r="D763" i="89"/>
  <c r="D762" i="89"/>
  <c r="D761" i="89"/>
  <c r="D760" i="89"/>
  <c r="D759" i="89"/>
  <c r="D758" i="89"/>
  <c r="D757" i="89"/>
  <c r="D756" i="89"/>
  <c r="D755" i="89"/>
  <c r="D754" i="89"/>
  <c r="D753" i="89"/>
  <c r="D752" i="89"/>
  <c r="D751" i="89"/>
  <c r="D750" i="89"/>
  <c r="D749" i="89"/>
  <c r="D748" i="89"/>
  <c r="D747" i="89"/>
  <c r="D746" i="89"/>
  <c r="D745" i="89"/>
  <c r="D744" i="89"/>
  <c r="D743" i="89"/>
  <c r="D742" i="89"/>
  <c r="D741" i="89"/>
  <c r="D740" i="89"/>
  <c r="D739" i="89"/>
  <c r="D738" i="89"/>
  <c r="D737" i="89"/>
  <c r="D736" i="89"/>
  <c r="D735" i="89"/>
  <c r="D734" i="89"/>
  <c r="D733" i="89"/>
  <c r="D732" i="89"/>
  <c r="D731" i="89"/>
  <c r="D730" i="89"/>
  <c r="D729" i="89"/>
  <c r="D728" i="89"/>
  <c r="D727" i="89"/>
  <c r="D726" i="89"/>
  <c r="D725" i="89"/>
  <c r="D724" i="89"/>
  <c r="D723" i="89"/>
  <c r="D722" i="89"/>
  <c r="D721" i="89"/>
  <c r="D720" i="89"/>
  <c r="D719" i="89"/>
  <c r="D718" i="89"/>
  <c r="D717" i="89"/>
  <c r="D716" i="89"/>
  <c r="D715" i="89"/>
  <c r="D714" i="89"/>
  <c r="D713" i="89"/>
  <c r="D712" i="89"/>
  <c r="D711" i="89"/>
  <c r="D710" i="89"/>
  <c r="D709" i="89"/>
  <c r="D708" i="89"/>
  <c r="D707" i="89"/>
  <c r="D706" i="89"/>
  <c r="D705" i="89"/>
  <c r="D704" i="89"/>
  <c r="D703" i="89"/>
  <c r="D702" i="89"/>
  <c r="D701" i="89"/>
  <c r="D700" i="89"/>
  <c r="D699" i="89"/>
  <c r="D698" i="89"/>
  <c r="D697" i="89"/>
  <c r="D696" i="89"/>
  <c r="D695" i="89"/>
  <c r="D694" i="89"/>
  <c r="D693" i="89"/>
  <c r="D692" i="89"/>
  <c r="D691" i="89"/>
  <c r="D690" i="89"/>
  <c r="D689" i="89"/>
  <c r="D688" i="89"/>
  <c r="D687" i="89"/>
  <c r="D686" i="89"/>
  <c r="D685" i="89"/>
  <c r="D684" i="89"/>
  <c r="D683" i="89"/>
  <c r="D682" i="89"/>
  <c r="D681" i="89"/>
  <c r="D680" i="89"/>
  <c r="D679" i="89"/>
  <c r="D678" i="89"/>
  <c r="D677" i="89"/>
  <c r="D676" i="89"/>
  <c r="D675" i="89"/>
  <c r="D674" i="89"/>
  <c r="D673" i="89"/>
  <c r="D672" i="89"/>
  <c r="D671" i="89"/>
  <c r="D670" i="89"/>
  <c r="D669" i="89"/>
  <c r="D668" i="89"/>
  <c r="D667" i="89"/>
  <c r="D666" i="89"/>
  <c r="D665" i="89"/>
  <c r="D664" i="89"/>
  <c r="D663" i="89"/>
  <c r="D662" i="89"/>
  <c r="D661" i="89"/>
  <c r="D660" i="89"/>
  <c r="D659" i="89"/>
  <c r="D658" i="89"/>
  <c r="D657" i="89"/>
  <c r="D656" i="89"/>
  <c r="D655" i="89"/>
  <c r="D654" i="89"/>
  <c r="D653" i="89"/>
  <c r="D652" i="89"/>
  <c r="D651" i="89"/>
  <c r="D650" i="89"/>
  <c r="D649" i="89"/>
  <c r="D648" i="89"/>
  <c r="D647" i="89"/>
  <c r="D646" i="89"/>
  <c r="D645" i="89"/>
  <c r="D644" i="89"/>
  <c r="D643" i="89"/>
  <c r="D642" i="89"/>
  <c r="D641" i="89"/>
  <c r="D640" i="89"/>
  <c r="D639" i="89"/>
  <c r="D638" i="89"/>
  <c r="D637" i="89"/>
  <c r="D636" i="89"/>
  <c r="D635" i="89"/>
  <c r="D634" i="89"/>
  <c r="D633" i="89"/>
  <c r="D632" i="89"/>
  <c r="D631" i="89"/>
  <c r="D630" i="89"/>
  <c r="D629" i="89"/>
  <c r="D628" i="89"/>
  <c r="D627" i="89"/>
  <c r="D626" i="89"/>
  <c r="D625" i="89"/>
  <c r="D624" i="89"/>
  <c r="D623" i="89"/>
  <c r="D622" i="89"/>
  <c r="D621" i="89"/>
  <c r="D620" i="89"/>
  <c r="D619" i="89"/>
  <c r="D618" i="89"/>
  <c r="D617" i="89"/>
  <c r="D616" i="89"/>
  <c r="D615" i="89"/>
  <c r="D614" i="89"/>
  <c r="D613" i="89"/>
  <c r="D612" i="89"/>
  <c r="D611" i="89"/>
  <c r="D610" i="89"/>
  <c r="D609" i="89"/>
  <c r="D608" i="89"/>
  <c r="D607" i="89"/>
  <c r="D606" i="89"/>
  <c r="D605" i="89"/>
  <c r="D604" i="89"/>
  <c r="D603" i="89"/>
  <c r="D602" i="89"/>
  <c r="D601" i="89"/>
  <c r="D600" i="89"/>
  <c r="D599" i="89"/>
  <c r="D598" i="89"/>
  <c r="D597" i="89"/>
  <c r="D596" i="89"/>
  <c r="D595" i="89"/>
  <c r="D594" i="89"/>
  <c r="D593" i="89"/>
  <c r="D592" i="89"/>
  <c r="D591" i="89"/>
  <c r="D590" i="89"/>
  <c r="D589" i="89"/>
  <c r="D588" i="89"/>
  <c r="D587" i="89"/>
  <c r="D586" i="89"/>
  <c r="D585" i="89"/>
  <c r="D584" i="89"/>
  <c r="D583" i="89"/>
  <c r="D582" i="89"/>
  <c r="D581" i="89"/>
  <c r="D580" i="89"/>
  <c r="D579" i="89"/>
  <c r="D578" i="89"/>
  <c r="D577" i="89"/>
  <c r="D576" i="89"/>
  <c r="D575" i="89"/>
  <c r="D574" i="89"/>
  <c r="D573" i="89"/>
  <c r="D572" i="89"/>
  <c r="D571" i="89"/>
  <c r="D570" i="89"/>
  <c r="D569" i="89"/>
  <c r="D568" i="89"/>
  <c r="D567" i="89"/>
  <c r="D566" i="89"/>
  <c r="D565" i="89"/>
  <c r="D564" i="89"/>
  <c r="D563" i="89"/>
  <c r="D562" i="89"/>
  <c r="D561" i="89"/>
  <c r="D560" i="89"/>
  <c r="D559" i="89"/>
  <c r="D558" i="89"/>
  <c r="D557" i="89"/>
  <c r="D556" i="89"/>
  <c r="D555" i="89"/>
  <c r="D554" i="89"/>
  <c r="D553" i="89"/>
  <c r="D552" i="89"/>
  <c r="D551" i="89"/>
  <c r="D550" i="89"/>
  <c r="D549" i="89"/>
  <c r="D548" i="89"/>
  <c r="D547" i="89"/>
  <c r="D546" i="89"/>
  <c r="D545" i="89"/>
  <c r="D544" i="89"/>
  <c r="D543" i="89"/>
  <c r="D542" i="89"/>
  <c r="D541" i="89"/>
  <c r="D540" i="89"/>
  <c r="D539" i="89"/>
  <c r="D538" i="89"/>
  <c r="D537" i="89"/>
  <c r="D536" i="89"/>
  <c r="D535" i="89"/>
  <c r="D534" i="89"/>
  <c r="D533" i="89"/>
  <c r="D532" i="89"/>
  <c r="D531" i="89"/>
  <c r="D530" i="89"/>
  <c r="D529" i="89"/>
  <c r="D528" i="89"/>
  <c r="D527" i="89"/>
  <c r="D526" i="89"/>
  <c r="D525" i="89"/>
  <c r="D524" i="89"/>
  <c r="D523" i="89"/>
  <c r="D522" i="89"/>
  <c r="D521" i="89"/>
  <c r="D520" i="89"/>
  <c r="D519" i="89"/>
  <c r="D518" i="89"/>
  <c r="D517" i="89"/>
  <c r="D516" i="89"/>
  <c r="D515" i="89"/>
  <c r="D514" i="89"/>
  <c r="D513" i="89"/>
  <c r="D512" i="89"/>
  <c r="D511" i="89"/>
  <c r="D510" i="89"/>
  <c r="D509" i="89"/>
  <c r="D508" i="89"/>
  <c r="D507" i="89"/>
  <c r="D506" i="89"/>
  <c r="D505" i="89"/>
  <c r="D504" i="89"/>
  <c r="D503" i="89"/>
  <c r="D502" i="89"/>
  <c r="D501" i="89"/>
  <c r="D500" i="89"/>
  <c r="D499" i="89"/>
  <c r="D498" i="89"/>
  <c r="D497" i="89"/>
  <c r="D496" i="89"/>
  <c r="D495" i="89"/>
  <c r="D494" i="89"/>
  <c r="D493" i="89"/>
  <c r="D492" i="89"/>
  <c r="D491" i="89"/>
  <c r="D490" i="89"/>
  <c r="D489" i="89"/>
  <c r="D488" i="89"/>
  <c r="D487" i="89"/>
  <c r="D486" i="89"/>
  <c r="D485" i="89"/>
  <c r="D484" i="89"/>
  <c r="D483" i="89"/>
  <c r="D482" i="89"/>
  <c r="D481" i="89"/>
  <c r="D480" i="89"/>
  <c r="D479" i="89"/>
  <c r="D478" i="89"/>
  <c r="D477" i="89"/>
  <c r="D476" i="89"/>
  <c r="D475" i="89"/>
  <c r="D474" i="89"/>
  <c r="D473" i="89"/>
  <c r="D472" i="89"/>
  <c r="D471" i="89"/>
  <c r="D470" i="89"/>
  <c r="D469" i="89"/>
  <c r="D468" i="89"/>
  <c r="D467" i="89"/>
  <c r="D466" i="89"/>
  <c r="D465" i="89"/>
  <c r="D464" i="89"/>
  <c r="D463" i="89"/>
  <c r="D462" i="89"/>
  <c r="D461" i="89"/>
  <c r="D460" i="89"/>
  <c r="D459" i="89"/>
  <c r="D458" i="89"/>
  <c r="D457" i="89"/>
  <c r="D456" i="89"/>
  <c r="D455" i="89"/>
  <c r="D454" i="89"/>
  <c r="D453" i="89"/>
  <c r="D452" i="89"/>
  <c r="D451" i="89"/>
  <c r="D450" i="89"/>
  <c r="D449" i="89"/>
  <c r="D448" i="89"/>
  <c r="D447" i="89"/>
  <c r="D446" i="89"/>
  <c r="D445" i="89"/>
  <c r="D444" i="89"/>
  <c r="D443" i="89"/>
  <c r="D442" i="89"/>
  <c r="D441" i="89"/>
  <c r="D440" i="89"/>
  <c r="D439" i="89"/>
  <c r="D438" i="89"/>
  <c r="D437" i="89"/>
  <c r="D436" i="89"/>
  <c r="D435" i="89"/>
  <c r="D434" i="89"/>
  <c r="D433" i="89"/>
  <c r="D432" i="89"/>
  <c r="D431" i="89"/>
  <c r="D430" i="89"/>
  <c r="D429" i="89"/>
  <c r="D428" i="89"/>
  <c r="D427" i="89"/>
  <c r="D426" i="89"/>
  <c r="D425" i="89"/>
  <c r="D424" i="89"/>
  <c r="D423" i="89"/>
  <c r="D422" i="89"/>
  <c r="D421" i="89"/>
  <c r="D420" i="89"/>
  <c r="D419" i="89"/>
  <c r="D418" i="89"/>
  <c r="D417" i="89"/>
  <c r="D416" i="89"/>
  <c r="D415" i="89"/>
  <c r="D414" i="89"/>
  <c r="D413" i="89"/>
  <c r="D412" i="89"/>
  <c r="D411" i="89"/>
  <c r="D410" i="89"/>
  <c r="D409" i="89"/>
  <c r="D408" i="89"/>
  <c r="D407" i="89"/>
  <c r="D406" i="89"/>
  <c r="D405" i="89"/>
  <c r="D404" i="89"/>
  <c r="D403" i="89"/>
  <c r="D402" i="89"/>
  <c r="D401" i="89"/>
  <c r="D400" i="89"/>
  <c r="D399" i="89"/>
  <c r="D398" i="89"/>
  <c r="D397" i="89"/>
  <c r="D396" i="89"/>
  <c r="D395" i="89"/>
  <c r="D394" i="89"/>
  <c r="D393" i="89"/>
  <c r="D392" i="89"/>
  <c r="D391" i="89"/>
  <c r="D390" i="89"/>
  <c r="D389" i="89"/>
  <c r="D388" i="89"/>
  <c r="D387" i="89"/>
  <c r="D386" i="89"/>
  <c r="D385" i="89"/>
  <c r="D384" i="89"/>
  <c r="D383" i="89"/>
  <c r="D382" i="89"/>
  <c r="D381" i="89"/>
  <c r="D380" i="89"/>
  <c r="D379" i="89"/>
  <c r="D378" i="89"/>
  <c r="D377" i="89"/>
  <c r="D376" i="89"/>
  <c r="D375" i="89"/>
  <c r="D374" i="89"/>
  <c r="D373" i="89"/>
  <c r="D372" i="89"/>
  <c r="D371" i="89"/>
  <c r="D370" i="89"/>
  <c r="D369" i="89"/>
  <c r="D368" i="89"/>
  <c r="D367" i="89"/>
  <c r="D366" i="89"/>
  <c r="D365" i="89"/>
  <c r="D364" i="89"/>
  <c r="D363" i="89"/>
  <c r="D362" i="89"/>
  <c r="D361" i="89"/>
  <c r="D360" i="89"/>
  <c r="D359" i="89"/>
  <c r="D358" i="89"/>
  <c r="D357" i="89"/>
  <c r="D356" i="89"/>
  <c r="D355" i="89"/>
  <c r="D354" i="89"/>
  <c r="D353" i="89"/>
  <c r="D352" i="89"/>
  <c r="D351" i="89"/>
  <c r="D350" i="89"/>
  <c r="D349" i="89"/>
  <c r="D348" i="89"/>
  <c r="D347" i="89"/>
  <c r="D346" i="89"/>
  <c r="D345" i="89"/>
  <c r="D344" i="89"/>
  <c r="D343" i="89"/>
  <c r="D342" i="89"/>
  <c r="D341" i="89"/>
  <c r="D340" i="89"/>
  <c r="D339" i="89"/>
  <c r="D338" i="89"/>
  <c r="D337" i="89"/>
  <c r="D336" i="89"/>
  <c r="D335" i="89"/>
  <c r="D334" i="89"/>
  <c r="D333" i="89"/>
  <c r="D332" i="89"/>
  <c r="D331" i="89"/>
  <c r="D330" i="89"/>
  <c r="D329" i="89"/>
  <c r="D328" i="89"/>
  <c r="D327" i="89"/>
  <c r="D326" i="89"/>
  <c r="D325" i="89"/>
  <c r="D324" i="89"/>
  <c r="D323" i="89"/>
  <c r="D322" i="89"/>
  <c r="D321" i="89"/>
  <c r="D320" i="89"/>
  <c r="D319" i="89"/>
  <c r="D318" i="89"/>
  <c r="D317" i="89"/>
  <c r="D316" i="89"/>
  <c r="D315" i="89"/>
  <c r="D314" i="89"/>
  <c r="D313" i="89"/>
  <c r="D312" i="89"/>
  <c r="D311" i="89"/>
  <c r="D310" i="89"/>
  <c r="D309" i="89"/>
  <c r="D308" i="89"/>
  <c r="D307" i="89"/>
  <c r="D306" i="89"/>
  <c r="D305" i="89"/>
  <c r="D304" i="89"/>
  <c r="D303" i="89"/>
  <c r="D302" i="89"/>
  <c r="D301" i="89"/>
  <c r="D300" i="89"/>
  <c r="D299" i="89"/>
  <c r="D298" i="89"/>
  <c r="D297" i="89"/>
  <c r="D296" i="89"/>
  <c r="D295" i="89"/>
  <c r="D294" i="89"/>
  <c r="D293" i="89"/>
  <c r="D292" i="89"/>
  <c r="D291" i="89"/>
  <c r="D290" i="89"/>
  <c r="D289" i="89"/>
  <c r="D288" i="89"/>
  <c r="D287" i="89"/>
  <c r="D286" i="89"/>
  <c r="D285" i="89"/>
  <c r="D284" i="89"/>
  <c r="D283" i="89"/>
  <c r="D282" i="89"/>
  <c r="D281" i="89"/>
  <c r="D280" i="89"/>
  <c r="D279" i="89"/>
  <c r="D278" i="89"/>
  <c r="D277" i="89"/>
  <c r="D276" i="89"/>
  <c r="D275" i="89"/>
  <c r="D274" i="89"/>
  <c r="D273" i="89"/>
  <c r="D272" i="89"/>
  <c r="D271" i="89"/>
  <c r="D270" i="89"/>
  <c r="D269" i="89"/>
  <c r="D268" i="89"/>
  <c r="D267" i="89"/>
  <c r="D266" i="89"/>
  <c r="D265" i="89"/>
  <c r="D264" i="89"/>
  <c r="D263" i="89"/>
  <c r="D262" i="89"/>
  <c r="D261" i="89"/>
  <c r="D260" i="89"/>
  <c r="D259" i="89"/>
  <c r="D258" i="89"/>
  <c r="D257" i="89"/>
  <c r="D256" i="89"/>
  <c r="D255" i="89"/>
  <c r="D254" i="89"/>
  <c r="D253" i="89"/>
  <c r="D252" i="89"/>
  <c r="D251" i="89"/>
  <c r="D250" i="89"/>
  <c r="D249" i="89"/>
  <c r="D248" i="89"/>
  <c r="D247" i="89"/>
  <c r="D246" i="89"/>
  <c r="D245" i="89"/>
  <c r="D244" i="89"/>
  <c r="D243" i="89"/>
  <c r="D242" i="89"/>
  <c r="D241" i="89"/>
  <c r="D240" i="89"/>
  <c r="D239" i="89"/>
  <c r="D238" i="89"/>
  <c r="D237" i="89"/>
  <c r="D236" i="89"/>
  <c r="D235" i="89"/>
  <c r="D234" i="89"/>
  <c r="D233" i="89"/>
  <c r="D232" i="89"/>
  <c r="D231" i="89"/>
  <c r="D230" i="89"/>
  <c r="D229" i="89"/>
  <c r="D228" i="89"/>
  <c r="D227" i="89"/>
  <c r="D226" i="89"/>
  <c r="D225" i="89"/>
  <c r="D224" i="89"/>
  <c r="D223" i="89"/>
  <c r="D222" i="89"/>
  <c r="D221" i="89"/>
  <c r="D220" i="89"/>
  <c r="D219" i="89"/>
  <c r="D218" i="89"/>
  <c r="D217" i="89"/>
  <c r="D216" i="89"/>
  <c r="D215" i="89"/>
  <c r="D214" i="89"/>
  <c r="D213" i="89"/>
  <c r="D212" i="89"/>
  <c r="D211" i="89"/>
  <c r="D210" i="89"/>
  <c r="D209" i="89"/>
  <c r="D208" i="89"/>
  <c r="D207" i="89"/>
  <c r="D206" i="89"/>
  <c r="D205" i="89"/>
  <c r="D204" i="89"/>
  <c r="D203" i="89"/>
  <c r="D202" i="89"/>
  <c r="D201" i="89"/>
  <c r="D200" i="89"/>
  <c r="D199" i="89"/>
  <c r="D198" i="89"/>
  <c r="D197" i="89"/>
  <c r="D196" i="89"/>
  <c r="D195" i="89"/>
  <c r="D194" i="89"/>
  <c r="D193" i="89"/>
  <c r="D192" i="89"/>
  <c r="D191" i="89"/>
  <c r="D190" i="89"/>
  <c r="D189" i="89"/>
  <c r="D188" i="89"/>
  <c r="D187" i="89"/>
  <c r="D186" i="89"/>
  <c r="D185" i="89"/>
  <c r="D184" i="89"/>
  <c r="D183" i="89"/>
  <c r="D182" i="89"/>
  <c r="D181" i="89"/>
  <c r="D180" i="89"/>
  <c r="D179" i="89"/>
  <c r="D178" i="89"/>
  <c r="D177" i="89"/>
  <c r="D176" i="89"/>
  <c r="D175" i="89"/>
  <c r="D174" i="89"/>
  <c r="D173" i="89"/>
  <c r="D172" i="89"/>
  <c r="D171" i="89"/>
  <c r="D170" i="89"/>
  <c r="D169" i="89"/>
  <c r="D168" i="89"/>
  <c r="D167" i="89"/>
  <c r="D166" i="89"/>
  <c r="D165" i="89"/>
  <c r="D164" i="89"/>
  <c r="D163" i="89"/>
  <c r="D162" i="89"/>
  <c r="D161" i="89"/>
  <c r="D160" i="89"/>
  <c r="D159" i="89"/>
  <c r="D158" i="89"/>
  <c r="D157" i="89"/>
  <c r="D156" i="89"/>
  <c r="D155" i="89"/>
  <c r="D154" i="89"/>
  <c r="D153" i="89"/>
  <c r="D152" i="89"/>
  <c r="D151" i="89"/>
  <c r="D150" i="89"/>
  <c r="D149" i="89"/>
  <c r="D148" i="89"/>
  <c r="D147" i="89"/>
  <c r="D146" i="89"/>
  <c r="D145" i="89"/>
  <c r="D144" i="89"/>
  <c r="D143" i="89"/>
  <c r="D142" i="89"/>
  <c r="D141" i="89"/>
  <c r="D140" i="89"/>
  <c r="D139" i="89"/>
  <c r="D138" i="89"/>
  <c r="D137" i="89"/>
  <c r="D136" i="89"/>
  <c r="D135" i="89"/>
  <c r="D134" i="89"/>
  <c r="D133" i="89"/>
  <c r="D132" i="89"/>
  <c r="D131" i="89"/>
  <c r="D130" i="89"/>
  <c r="D129" i="89"/>
  <c r="D128" i="89"/>
  <c r="D127" i="89"/>
  <c r="D126" i="89"/>
  <c r="D125" i="89"/>
  <c r="D124" i="89"/>
  <c r="D123" i="89"/>
  <c r="D122" i="89"/>
  <c r="D121" i="89"/>
  <c r="D120" i="89"/>
  <c r="D119" i="89"/>
  <c r="D118" i="89"/>
  <c r="D117" i="89"/>
  <c r="D116" i="89"/>
  <c r="D115" i="89"/>
  <c r="D114" i="89"/>
  <c r="D113" i="89"/>
  <c r="D112" i="89"/>
  <c r="D111" i="89"/>
  <c r="D110" i="89"/>
  <c r="D109" i="89"/>
  <c r="D108" i="89"/>
  <c r="D107" i="89"/>
  <c r="D106" i="89"/>
  <c r="D105" i="89"/>
  <c r="D104" i="89"/>
  <c r="D103" i="89"/>
  <c r="D102" i="89"/>
  <c r="D101" i="89"/>
  <c r="D100" i="89"/>
  <c r="D99" i="89"/>
  <c r="D98" i="89"/>
  <c r="D97" i="89"/>
  <c r="D96" i="89"/>
  <c r="D95" i="89"/>
  <c r="D94" i="89"/>
  <c r="D93" i="89"/>
  <c r="D92" i="89"/>
  <c r="D91" i="89"/>
  <c r="D90" i="89"/>
  <c r="D89" i="89"/>
  <c r="D88" i="89"/>
  <c r="D87" i="89"/>
  <c r="D86" i="89"/>
  <c r="D85" i="89"/>
  <c r="D84" i="89"/>
  <c r="D83" i="89"/>
  <c r="D82" i="89"/>
  <c r="D81" i="89"/>
  <c r="D80" i="89"/>
  <c r="D79" i="89"/>
  <c r="D78" i="89"/>
  <c r="D77" i="89"/>
  <c r="D76" i="89"/>
  <c r="D75" i="89"/>
  <c r="D74" i="89"/>
  <c r="D73" i="89"/>
  <c r="D72" i="89"/>
  <c r="D71" i="89"/>
  <c r="D70" i="89"/>
  <c r="D69" i="89"/>
  <c r="D68" i="89"/>
  <c r="D67" i="89"/>
  <c r="D66" i="89"/>
  <c r="D65" i="89"/>
  <c r="D64" i="89"/>
  <c r="D63" i="89"/>
  <c r="D62" i="89"/>
  <c r="D61" i="89"/>
  <c r="D60" i="89"/>
  <c r="D59" i="89"/>
  <c r="D58" i="89"/>
  <c r="D57" i="89"/>
  <c r="D56" i="89"/>
  <c r="D55" i="89"/>
  <c r="D54" i="89"/>
  <c r="D53" i="89"/>
  <c r="D52" i="89"/>
  <c r="D51" i="89"/>
  <c r="D50" i="89"/>
  <c r="D49" i="89"/>
  <c r="D48" i="89"/>
  <c r="D47" i="89"/>
  <c r="D46" i="89"/>
  <c r="D45" i="89"/>
  <c r="D44" i="89"/>
  <c r="D43" i="89"/>
  <c r="D42" i="89"/>
  <c r="D41" i="89"/>
  <c r="D39" i="89"/>
  <c r="D31" i="89"/>
  <c r="D30" i="89"/>
  <c r="D21" i="89"/>
  <c r="D19" i="89"/>
  <c r="D14" i="89"/>
  <c r="D10" i="89"/>
  <c r="C2" i="88"/>
  <c r="D181" i="36"/>
  <c r="D182" i="36"/>
  <c r="D183" i="36"/>
  <c r="D184" i="36"/>
  <c r="D185" i="36"/>
  <c r="D186" i="36"/>
  <c r="D187" i="36"/>
  <c r="D188" i="36"/>
  <c r="D189" i="36"/>
  <c r="D190" i="36"/>
  <c r="D191" i="36"/>
  <c r="D192" i="36"/>
  <c r="D193" i="36"/>
  <c r="D194" i="36"/>
  <c r="D195" i="36"/>
  <c r="D196" i="36"/>
  <c r="D197" i="36"/>
  <c r="D198" i="36"/>
  <c r="D199" i="36"/>
  <c r="D200" i="36"/>
  <c r="D201" i="36"/>
  <c r="D202" i="36"/>
  <c r="D203" i="36"/>
  <c r="D204" i="36"/>
  <c r="D205" i="36"/>
  <c r="D206" i="36"/>
  <c r="D207" i="36"/>
  <c r="D208" i="36"/>
  <c r="D209" i="36"/>
  <c r="D210" i="36"/>
  <c r="D211" i="36"/>
  <c r="D212" i="36"/>
  <c r="D213" i="36"/>
  <c r="D214" i="36"/>
  <c r="D215" i="36"/>
  <c r="D216" i="36"/>
  <c r="D217" i="36"/>
  <c r="D218" i="36"/>
  <c r="D219" i="36"/>
  <c r="D220" i="36"/>
  <c r="D221" i="36"/>
  <c r="D222" i="36"/>
  <c r="D223" i="36"/>
  <c r="D224" i="36"/>
  <c r="D225" i="36"/>
  <c r="D226" i="36"/>
  <c r="D227" i="36"/>
  <c r="D228" i="36"/>
  <c r="D229" i="36"/>
  <c r="D230" i="36"/>
  <c r="D231" i="36"/>
  <c r="D232" i="36"/>
  <c r="D233" i="36"/>
  <c r="D234" i="36"/>
  <c r="D235" i="36"/>
  <c r="D236" i="36"/>
  <c r="D237" i="36"/>
  <c r="D238" i="36"/>
  <c r="D239" i="36"/>
  <c r="D240" i="36"/>
  <c r="D241" i="36"/>
  <c r="D242" i="36"/>
  <c r="D243" i="36"/>
  <c r="D244" i="36"/>
  <c r="D245" i="36"/>
  <c r="D246" i="36"/>
  <c r="D247" i="36"/>
  <c r="D248" i="36"/>
  <c r="D249" i="36"/>
  <c r="D250" i="36"/>
  <c r="D251" i="36"/>
  <c r="D252" i="36"/>
  <c r="D253" i="36"/>
  <c r="D254" i="36"/>
  <c r="D255" i="36"/>
  <c r="D256" i="36"/>
  <c r="D257" i="36"/>
  <c r="D258" i="36"/>
  <c r="D259" i="36"/>
  <c r="D260" i="36"/>
  <c r="D261" i="36"/>
  <c r="D262" i="36"/>
  <c r="D263" i="36"/>
  <c r="D264" i="36"/>
  <c r="D265" i="36"/>
  <c r="D266" i="36"/>
  <c r="D267" i="36"/>
  <c r="D268" i="36"/>
  <c r="D269" i="36"/>
  <c r="D270" i="36"/>
  <c r="D271" i="36"/>
  <c r="D272" i="36"/>
  <c r="D273" i="36"/>
  <c r="D274" i="36"/>
  <c r="D275" i="36"/>
  <c r="D276" i="36"/>
  <c r="D277" i="36"/>
  <c r="D278" i="36"/>
  <c r="D279" i="36"/>
  <c r="D280" i="36"/>
  <c r="D281" i="36"/>
  <c r="D282" i="36"/>
  <c r="D283" i="36"/>
  <c r="D284" i="36"/>
  <c r="D285" i="36"/>
  <c r="D286" i="36"/>
  <c r="D287" i="36"/>
  <c r="D288" i="36"/>
  <c r="D289" i="36"/>
  <c r="D290" i="36"/>
  <c r="D291" i="36"/>
  <c r="D292" i="36"/>
  <c r="D293" i="36"/>
  <c r="D294" i="36"/>
  <c r="D295" i="36"/>
  <c r="D296" i="36"/>
  <c r="D297" i="36"/>
  <c r="D298" i="36"/>
  <c r="D110" i="23"/>
  <c r="D117" i="23"/>
  <c r="D105" i="23"/>
  <c r="D15" i="87"/>
  <c r="D20" i="87"/>
  <c r="D9" i="87"/>
  <c r="D768" i="88"/>
  <c r="D767" i="88"/>
  <c r="D766" i="88"/>
  <c r="D765" i="88"/>
  <c r="D764" i="88"/>
  <c r="D763" i="88"/>
  <c r="D762" i="88"/>
  <c r="D761" i="88"/>
  <c r="D760" i="88"/>
  <c r="D759" i="88"/>
  <c r="D758" i="88"/>
  <c r="D757" i="88"/>
  <c r="D756" i="88"/>
  <c r="D755" i="88"/>
  <c r="D754" i="88"/>
  <c r="D753" i="88"/>
  <c r="D752" i="88"/>
  <c r="D751" i="88"/>
  <c r="D750" i="88"/>
  <c r="D749" i="88"/>
  <c r="D748" i="88"/>
  <c r="D747" i="88"/>
  <c r="D746" i="88"/>
  <c r="D745" i="88"/>
  <c r="D744" i="88"/>
  <c r="D743" i="88"/>
  <c r="D742" i="88"/>
  <c r="D741" i="88"/>
  <c r="D740" i="88"/>
  <c r="D739" i="88"/>
  <c r="D738" i="88"/>
  <c r="D737" i="88"/>
  <c r="D736" i="88"/>
  <c r="D735" i="88"/>
  <c r="D734" i="88"/>
  <c r="D733" i="88"/>
  <c r="D732" i="88"/>
  <c r="D731" i="88"/>
  <c r="D730" i="88"/>
  <c r="D729" i="88"/>
  <c r="D728" i="88"/>
  <c r="D727" i="88"/>
  <c r="D726" i="88"/>
  <c r="D725" i="88"/>
  <c r="D724" i="88"/>
  <c r="D723" i="88"/>
  <c r="D722" i="88"/>
  <c r="D721" i="88"/>
  <c r="D720" i="88"/>
  <c r="D719" i="88"/>
  <c r="D718" i="88"/>
  <c r="D717" i="88"/>
  <c r="D716" i="88"/>
  <c r="D715" i="88"/>
  <c r="D714" i="88"/>
  <c r="D713" i="88"/>
  <c r="D712" i="88"/>
  <c r="D711" i="88"/>
  <c r="D710" i="88"/>
  <c r="D709" i="88"/>
  <c r="D708" i="88"/>
  <c r="D707" i="88"/>
  <c r="D706" i="88"/>
  <c r="D705" i="88"/>
  <c r="D704" i="88"/>
  <c r="D703" i="88"/>
  <c r="D702" i="88"/>
  <c r="D701" i="88"/>
  <c r="D700" i="88"/>
  <c r="D699" i="88"/>
  <c r="D698" i="88"/>
  <c r="D697" i="88"/>
  <c r="D696" i="88"/>
  <c r="D695" i="88"/>
  <c r="D694" i="88"/>
  <c r="D693" i="88"/>
  <c r="D692" i="88"/>
  <c r="D691" i="88"/>
  <c r="D690" i="88"/>
  <c r="D689" i="88"/>
  <c r="D688" i="88"/>
  <c r="D687" i="88"/>
  <c r="D686" i="88"/>
  <c r="D685" i="88"/>
  <c r="D684" i="88"/>
  <c r="D683" i="88"/>
  <c r="D682" i="88"/>
  <c r="D681" i="88"/>
  <c r="D680" i="88"/>
  <c r="D679" i="88"/>
  <c r="D678" i="88"/>
  <c r="D677" i="88"/>
  <c r="D676" i="88"/>
  <c r="D675" i="88"/>
  <c r="D674" i="88"/>
  <c r="D673" i="88"/>
  <c r="D672" i="88"/>
  <c r="D671" i="88"/>
  <c r="D670" i="88"/>
  <c r="D669" i="88"/>
  <c r="D668" i="88"/>
  <c r="D667" i="88"/>
  <c r="D666" i="88"/>
  <c r="D665" i="88"/>
  <c r="D664" i="88"/>
  <c r="D663" i="88"/>
  <c r="D662" i="88"/>
  <c r="D661" i="88"/>
  <c r="D660" i="88"/>
  <c r="D659" i="88"/>
  <c r="D658" i="88"/>
  <c r="D657" i="88"/>
  <c r="D656" i="88"/>
  <c r="D655" i="88"/>
  <c r="D654" i="88"/>
  <c r="D653" i="88"/>
  <c r="D652" i="88"/>
  <c r="D651" i="88"/>
  <c r="D650" i="88"/>
  <c r="D649" i="88"/>
  <c r="D648" i="88"/>
  <c r="D647" i="88"/>
  <c r="D646" i="88"/>
  <c r="D645" i="88"/>
  <c r="D644" i="88"/>
  <c r="D643" i="88"/>
  <c r="D642" i="88"/>
  <c r="D641" i="88"/>
  <c r="D640" i="88"/>
  <c r="D639" i="88"/>
  <c r="D638" i="88"/>
  <c r="D637" i="88"/>
  <c r="D636" i="88"/>
  <c r="D635" i="88"/>
  <c r="D634" i="88"/>
  <c r="D633" i="88"/>
  <c r="D632" i="88"/>
  <c r="D631" i="88"/>
  <c r="D630" i="88"/>
  <c r="D629" i="88"/>
  <c r="D628" i="88"/>
  <c r="D627" i="88"/>
  <c r="D626" i="88"/>
  <c r="D625" i="88"/>
  <c r="D624" i="88"/>
  <c r="D623" i="88"/>
  <c r="D622" i="88"/>
  <c r="D621" i="88"/>
  <c r="D620" i="88"/>
  <c r="D619" i="88"/>
  <c r="D618" i="88"/>
  <c r="D617" i="88"/>
  <c r="D616" i="88"/>
  <c r="D615" i="88"/>
  <c r="D614" i="88"/>
  <c r="D613" i="88"/>
  <c r="D612" i="88"/>
  <c r="D611" i="88"/>
  <c r="D610" i="88"/>
  <c r="D609" i="88"/>
  <c r="D608" i="88"/>
  <c r="D607" i="88"/>
  <c r="D606" i="88"/>
  <c r="D605" i="88"/>
  <c r="D604" i="88"/>
  <c r="D603" i="88"/>
  <c r="D602" i="88"/>
  <c r="D601" i="88"/>
  <c r="D600" i="88"/>
  <c r="D599" i="88"/>
  <c r="D598" i="88"/>
  <c r="D597" i="88"/>
  <c r="D596" i="88"/>
  <c r="D595" i="88"/>
  <c r="D594" i="88"/>
  <c r="D593" i="88"/>
  <c r="D592" i="88"/>
  <c r="D591" i="88"/>
  <c r="D590" i="88"/>
  <c r="D589" i="88"/>
  <c r="D588" i="88"/>
  <c r="D587" i="88"/>
  <c r="D586" i="88"/>
  <c r="D585" i="88"/>
  <c r="D584" i="88"/>
  <c r="D583" i="88"/>
  <c r="D582" i="88"/>
  <c r="D581" i="88"/>
  <c r="D580" i="88"/>
  <c r="D579" i="88"/>
  <c r="D578" i="88"/>
  <c r="D577" i="88"/>
  <c r="D576" i="88"/>
  <c r="D575" i="88"/>
  <c r="D574" i="88"/>
  <c r="D573" i="88"/>
  <c r="D572" i="88"/>
  <c r="D571" i="88"/>
  <c r="D570" i="88"/>
  <c r="D569" i="88"/>
  <c r="D568" i="88"/>
  <c r="D567" i="88"/>
  <c r="D566" i="88"/>
  <c r="D565" i="88"/>
  <c r="D564" i="88"/>
  <c r="D563" i="88"/>
  <c r="D562" i="88"/>
  <c r="D561" i="88"/>
  <c r="D560" i="88"/>
  <c r="D559" i="88"/>
  <c r="D558" i="88"/>
  <c r="D557" i="88"/>
  <c r="D556" i="88"/>
  <c r="D555" i="88"/>
  <c r="D554" i="88"/>
  <c r="D553" i="88"/>
  <c r="D552" i="88"/>
  <c r="D551" i="88"/>
  <c r="D550" i="88"/>
  <c r="D549" i="88"/>
  <c r="D548" i="88"/>
  <c r="D547" i="88"/>
  <c r="D546" i="88"/>
  <c r="D545" i="88"/>
  <c r="D544" i="88"/>
  <c r="D543" i="88"/>
  <c r="D542" i="88"/>
  <c r="D541" i="88"/>
  <c r="D540" i="88"/>
  <c r="D539" i="88"/>
  <c r="D538" i="88"/>
  <c r="D537" i="88"/>
  <c r="D536" i="88"/>
  <c r="D535" i="88"/>
  <c r="D534" i="88"/>
  <c r="D533" i="88"/>
  <c r="D532" i="88"/>
  <c r="D531" i="88"/>
  <c r="D530" i="88"/>
  <c r="D529" i="88"/>
  <c r="D528" i="88"/>
  <c r="D527" i="88"/>
  <c r="D526" i="88"/>
  <c r="D525" i="88"/>
  <c r="D524" i="88"/>
  <c r="D523" i="88"/>
  <c r="D522" i="88"/>
  <c r="D521" i="88"/>
  <c r="D520" i="88"/>
  <c r="D519" i="88"/>
  <c r="D518" i="88"/>
  <c r="D517" i="88"/>
  <c r="D516" i="88"/>
  <c r="D515" i="88"/>
  <c r="D514" i="88"/>
  <c r="D513" i="88"/>
  <c r="D512" i="88"/>
  <c r="D511" i="88"/>
  <c r="D510" i="88"/>
  <c r="D509" i="88"/>
  <c r="D508" i="88"/>
  <c r="D507" i="88"/>
  <c r="D506" i="88"/>
  <c r="D505" i="88"/>
  <c r="D504" i="88"/>
  <c r="D503" i="88"/>
  <c r="D502" i="88"/>
  <c r="D501" i="88"/>
  <c r="D500" i="88"/>
  <c r="D499" i="88"/>
  <c r="D498" i="88"/>
  <c r="D497" i="88"/>
  <c r="D496" i="88"/>
  <c r="D495" i="88"/>
  <c r="D494" i="88"/>
  <c r="D493" i="88"/>
  <c r="D492" i="88"/>
  <c r="D491" i="88"/>
  <c r="D490" i="88"/>
  <c r="D489" i="88"/>
  <c r="D488" i="88"/>
  <c r="D487" i="88"/>
  <c r="D486" i="88"/>
  <c r="D485" i="88"/>
  <c r="D484" i="88"/>
  <c r="D483" i="88"/>
  <c r="D482" i="88"/>
  <c r="D481" i="88"/>
  <c r="D480" i="88"/>
  <c r="D479" i="88"/>
  <c r="D478" i="88"/>
  <c r="D477" i="88"/>
  <c r="D476" i="88"/>
  <c r="D475" i="88"/>
  <c r="D474" i="88"/>
  <c r="D473" i="88"/>
  <c r="D472" i="88"/>
  <c r="D471" i="88"/>
  <c r="D470" i="88"/>
  <c r="D469" i="88"/>
  <c r="D468" i="88"/>
  <c r="D467" i="88"/>
  <c r="D466" i="88"/>
  <c r="D465" i="88"/>
  <c r="D464" i="88"/>
  <c r="D463" i="88"/>
  <c r="D462" i="88"/>
  <c r="D461" i="88"/>
  <c r="D460" i="88"/>
  <c r="D459" i="88"/>
  <c r="D458" i="88"/>
  <c r="D457" i="88"/>
  <c r="D456" i="88"/>
  <c r="D455" i="88"/>
  <c r="D454" i="88"/>
  <c r="D453" i="88"/>
  <c r="D452" i="88"/>
  <c r="D451" i="88"/>
  <c r="D450" i="88"/>
  <c r="D449" i="88"/>
  <c r="D448" i="88"/>
  <c r="D447" i="88"/>
  <c r="D446" i="88"/>
  <c r="D445" i="88"/>
  <c r="D444" i="88"/>
  <c r="D443" i="88"/>
  <c r="D442" i="88"/>
  <c r="D441" i="88"/>
  <c r="D440" i="88"/>
  <c r="D439" i="88"/>
  <c r="D438" i="88"/>
  <c r="D437" i="88"/>
  <c r="D436" i="88"/>
  <c r="D435" i="88"/>
  <c r="D434" i="88"/>
  <c r="D433" i="88"/>
  <c r="D432" i="88"/>
  <c r="D431" i="88"/>
  <c r="D430" i="88"/>
  <c r="D429" i="88"/>
  <c r="D428" i="88"/>
  <c r="D427" i="88"/>
  <c r="D426" i="88"/>
  <c r="D425" i="88"/>
  <c r="D424" i="88"/>
  <c r="D423" i="88"/>
  <c r="D422" i="88"/>
  <c r="D421" i="88"/>
  <c r="D420" i="88"/>
  <c r="D419" i="88"/>
  <c r="D418" i="88"/>
  <c r="D417" i="88"/>
  <c r="D416" i="88"/>
  <c r="D415" i="88"/>
  <c r="D414" i="88"/>
  <c r="D413" i="88"/>
  <c r="D412" i="88"/>
  <c r="D411" i="88"/>
  <c r="D410" i="88"/>
  <c r="D409" i="88"/>
  <c r="D408" i="88"/>
  <c r="D407" i="88"/>
  <c r="D406" i="88"/>
  <c r="D405" i="88"/>
  <c r="D404" i="88"/>
  <c r="D403" i="88"/>
  <c r="D402" i="88"/>
  <c r="D401" i="88"/>
  <c r="D400" i="88"/>
  <c r="D399" i="88"/>
  <c r="D398" i="88"/>
  <c r="D397" i="88"/>
  <c r="D396" i="88"/>
  <c r="D395" i="88"/>
  <c r="D394" i="88"/>
  <c r="D393" i="88"/>
  <c r="D392" i="88"/>
  <c r="D391" i="88"/>
  <c r="D390" i="88"/>
  <c r="D389" i="88"/>
  <c r="D388" i="88"/>
  <c r="D387" i="88"/>
  <c r="D386" i="88"/>
  <c r="D385" i="88"/>
  <c r="D384" i="88"/>
  <c r="D383" i="88"/>
  <c r="D382" i="88"/>
  <c r="D381" i="88"/>
  <c r="D380" i="88"/>
  <c r="D379" i="88"/>
  <c r="D378" i="88"/>
  <c r="D377" i="88"/>
  <c r="D376" i="88"/>
  <c r="D375" i="88"/>
  <c r="D374" i="88"/>
  <c r="D373" i="88"/>
  <c r="D372" i="88"/>
  <c r="D371" i="88"/>
  <c r="D370" i="88"/>
  <c r="D369" i="88"/>
  <c r="D368" i="88"/>
  <c r="D367" i="88"/>
  <c r="D366" i="88"/>
  <c r="D365" i="88"/>
  <c r="D364" i="88"/>
  <c r="D363" i="88"/>
  <c r="D362" i="88"/>
  <c r="D361" i="88"/>
  <c r="D360" i="88"/>
  <c r="D359" i="88"/>
  <c r="D358" i="88"/>
  <c r="D357" i="88"/>
  <c r="D356" i="88"/>
  <c r="D355" i="88"/>
  <c r="D354" i="88"/>
  <c r="D353" i="88"/>
  <c r="D352" i="88"/>
  <c r="D351" i="88"/>
  <c r="D350" i="88"/>
  <c r="D349" i="88"/>
  <c r="D348" i="88"/>
  <c r="D347" i="88"/>
  <c r="D346" i="88"/>
  <c r="D345" i="88"/>
  <c r="D344" i="88"/>
  <c r="D343" i="88"/>
  <c r="D342" i="88"/>
  <c r="D341" i="88"/>
  <c r="D340" i="88"/>
  <c r="D339" i="88"/>
  <c r="D338" i="88"/>
  <c r="D337" i="88"/>
  <c r="D336" i="88"/>
  <c r="D335" i="88"/>
  <c r="D334" i="88"/>
  <c r="D333" i="88"/>
  <c r="D332" i="88"/>
  <c r="D331" i="88"/>
  <c r="D330" i="88"/>
  <c r="D329" i="88"/>
  <c r="D328" i="88"/>
  <c r="D327" i="88"/>
  <c r="D326" i="88"/>
  <c r="D325" i="88"/>
  <c r="D324" i="88"/>
  <c r="D323" i="88"/>
  <c r="D322" i="88"/>
  <c r="D321" i="88"/>
  <c r="D320" i="88"/>
  <c r="D319" i="88"/>
  <c r="D318" i="88"/>
  <c r="D317" i="88"/>
  <c r="D316" i="88"/>
  <c r="D315" i="88"/>
  <c r="D314" i="88"/>
  <c r="D313" i="88"/>
  <c r="D312" i="88"/>
  <c r="D311" i="88"/>
  <c r="D310" i="88"/>
  <c r="D309" i="88"/>
  <c r="D308" i="88"/>
  <c r="D307" i="88"/>
  <c r="D306" i="88"/>
  <c r="D305" i="88"/>
  <c r="D304" i="88"/>
  <c r="D303" i="88"/>
  <c r="D302" i="88"/>
  <c r="D301" i="88"/>
  <c r="D300" i="88"/>
  <c r="D299" i="88"/>
  <c r="D298" i="88"/>
  <c r="D297" i="88"/>
  <c r="D296" i="88"/>
  <c r="D295" i="88"/>
  <c r="D294" i="88"/>
  <c r="D293" i="88"/>
  <c r="D292" i="88"/>
  <c r="D291" i="88"/>
  <c r="D290" i="88"/>
  <c r="D289" i="88"/>
  <c r="D288" i="88"/>
  <c r="D287" i="88"/>
  <c r="D286" i="88"/>
  <c r="D285" i="88"/>
  <c r="D284" i="88"/>
  <c r="D283" i="88"/>
  <c r="D282" i="88"/>
  <c r="D281" i="88"/>
  <c r="D280" i="88"/>
  <c r="D279" i="88"/>
  <c r="D278" i="88"/>
  <c r="D277" i="88"/>
  <c r="D276" i="88"/>
  <c r="D275" i="88"/>
  <c r="D274" i="88"/>
  <c r="D273" i="88"/>
  <c r="D272" i="88"/>
  <c r="D271" i="88"/>
  <c r="D270" i="88"/>
  <c r="D269" i="88"/>
  <c r="D268" i="88"/>
  <c r="D267" i="88"/>
  <c r="D266" i="88"/>
  <c r="D265" i="88"/>
  <c r="D264" i="88"/>
  <c r="D263" i="88"/>
  <c r="D262" i="88"/>
  <c r="D261" i="88"/>
  <c r="D260" i="88"/>
  <c r="D259" i="88"/>
  <c r="D258" i="88"/>
  <c r="D257" i="88"/>
  <c r="D256" i="88"/>
  <c r="D255" i="88"/>
  <c r="D254" i="88"/>
  <c r="D253" i="88"/>
  <c r="D252" i="88"/>
  <c r="D251" i="88"/>
  <c r="D250" i="88"/>
  <c r="D249" i="88"/>
  <c r="D248" i="88"/>
  <c r="D247" i="88"/>
  <c r="D246" i="88"/>
  <c r="D245" i="88"/>
  <c r="D244" i="88"/>
  <c r="D243" i="88"/>
  <c r="D242" i="88"/>
  <c r="D241" i="88"/>
  <c r="D240" i="88"/>
  <c r="D239" i="88"/>
  <c r="D238" i="88"/>
  <c r="D237" i="88"/>
  <c r="D236" i="88"/>
  <c r="D235" i="88"/>
  <c r="D234" i="88"/>
  <c r="D233" i="88"/>
  <c r="D232" i="88"/>
  <c r="D231" i="88"/>
  <c r="D230" i="88"/>
  <c r="D229" i="88"/>
  <c r="D228" i="88"/>
  <c r="D227" i="88"/>
  <c r="D226" i="88"/>
  <c r="D225" i="88"/>
  <c r="D224" i="88"/>
  <c r="D223" i="88"/>
  <c r="D222" i="88"/>
  <c r="D221" i="88"/>
  <c r="D220" i="88"/>
  <c r="D219" i="88"/>
  <c r="D218" i="88"/>
  <c r="D217" i="88"/>
  <c r="D216" i="88"/>
  <c r="D215" i="88"/>
  <c r="D214" i="88"/>
  <c r="D213" i="88"/>
  <c r="D212" i="88"/>
  <c r="D211" i="88"/>
  <c r="D210" i="88"/>
  <c r="D209" i="88"/>
  <c r="D208" i="88"/>
  <c r="D207" i="88"/>
  <c r="D206" i="88"/>
  <c r="D205" i="88"/>
  <c r="D204" i="88"/>
  <c r="D203" i="88"/>
  <c r="D202" i="88"/>
  <c r="D201" i="88"/>
  <c r="D200" i="88"/>
  <c r="D199" i="88"/>
  <c r="D198" i="88"/>
  <c r="D197" i="88"/>
  <c r="D196" i="88"/>
  <c r="D195" i="88"/>
  <c r="D194" i="88"/>
  <c r="D193" i="88"/>
  <c r="D192" i="88"/>
  <c r="D191" i="88"/>
  <c r="D190" i="88"/>
  <c r="D189" i="88"/>
  <c r="D188" i="88"/>
  <c r="D187" i="88"/>
  <c r="D186" i="88"/>
  <c r="D185" i="88"/>
  <c r="D184" i="88"/>
  <c r="D183" i="88"/>
  <c r="D182" i="88"/>
  <c r="D181" i="88"/>
  <c r="D180" i="88"/>
  <c r="D179" i="88"/>
  <c r="D178" i="88"/>
  <c r="D177" i="88"/>
  <c r="D176" i="88"/>
  <c r="D175" i="88"/>
  <c r="D174" i="88"/>
  <c r="D173" i="88"/>
  <c r="D172" i="88"/>
  <c r="D171" i="88"/>
  <c r="D170" i="88"/>
  <c r="D169" i="88"/>
  <c r="D168" i="88"/>
  <c r="D167" i="88"/>
  <c r="D166" i="88"/>
  <c r="D165" i="88"/>
  <c r="D164" i="88"/>
  <c r="D163" i="88"/>
  <c r="D162" i="88"/>
  <c r="D161" i="88"/>
  <c r="D160" i="88"/>
  <c r="D159" i="88"/>
  <c r="D158" i="88"/>
  <c r="D157" i="88"/>
  <c r="D156" i="88"/>
  <c r="D155" i="88"/>
  <c r="D154" i="88"/>
  <c r="D153" i="88"/>
  <c r="D152" i="88"/>
  <c r="D151" i="88"/>
  <c r="D150" i="88"/>
  <c r="D149" i="88"/>
  <c r="D148" i="88"/>
  <c r="D147" i="88"/>
  <c r="D146" i="88"/>
  <c r="D145" i="88"/>
  <c r="D144" i="88"/>
  <c r="D143" i="88"/>
  <c r="D142" i="88"/>
  <c r="D141" i="88"/>
  <c r="D140" i="88"/>
  <c r="D139" i="88"/>
  <c r="D138" i="88"/>
  <c r="D137" i="88"/>
  <c r="D136" i="88"/>
  <c r="D135" i="88"/>
  <c r="D134" i="88"/>
  <c r="D133" i="88"/>
  <c r="D132" i="88"/>
  <c r="D131" i="88"/>
  <c r="D130" i="88"/>
  <c r="D129" i="88"/>
  <c r="D128" i="88"/>
  <c r="D127" i="88"/>
  <c r="D126" i="88"/>
  <c r="D125" i="88"/>
  <c r="D124" i="88"/>
  <c r="D123" i="88"/>
  <c r="D122" i="88"/>
  <c r="D121" i="88"/>
  <c r="D120" i="88"/>
  <c r="D119" i="88"/>
  <c r="D118" i="88"/>
  <c r="D117" i="88"/>
  <c r="D116" i="88"/>
  <c r="D115" i="88"/>
  <c r="D114" i="88"/>
  <c r="D113" i="88"/>
  <c r="D112" i="88"/>
  <c r="D111" i="88"/>
  <c r="D110" i="88"/>
  <c r="D109" i="88"/>
  <c r="D108" i="88"/>
  <c r="D107" i="88"/>
  <c r="D106" i="88"/>
  <c r="D105" i="88"/>
  <c r="D104" i="88"/>
  <c r="D103" i="88"/>
  <c r="D102" i="88"/>
  <c r="D101" i="88"/>
  <c r="D100" i="88"/>
  <c r="D99" i="88"/>
  <c r="D98" i="88"/>
  <c r="D97" i="88"/>
  <c r="D96" i="88"/>
  <c r="D95" i="88"/>
  <c r="D94" i="88"/>
  <c r="D93" i="88"/>
  <c r="D92" i="88"/>
  <c r="D91" i="88"/>
  <c r="D90" i="88"/>
  <c r="D89" i="88"/>
  <c r="D88" i="88"/>
  <c r="D87" i="88"/>
  <c r="D86" i="88"/>
  <c r="D85" i="88"/>
  <c r="D84" i="88"/>
  <c r="D83" i="88"/>
  <c r="D82" i="88"/>
  <c r="D81" i="88"/>
  <c r="D80" i="88"/>
  <c r="D79" i="88"/>
  <c r="D78" i="88"/>
  <c r="D77" i="88"/>
  <c r="D76" i="88"/>
  <c r="D75" i="88"/>
  <c r="D74" i="88"/>
  <c r="D73" i="88"/>
  <c r="D72" i="88"/>
  <c r="D71" i="88"/>
  <c r="D70" i="88"/>
  <c r="D69" i="88"/>
  <c r="D68" i="88"/>
  <c r="D67" i="88"/>
  <c r="D66" i="88"/>
  <c r="D65" i="88"/>
  <c r="D64" i="88"/>
  <c r="D63" i="88"/>
  <c r="D62" i="88"/>
  <c r="D61" i="88"/>
  <c r="D60" i="88"/>
  <c r="D59" i="88"/>
  <c r="D58" i="88"/>
  <c r="D57" i="88"/>
  <c r="D56" i="88"/>
  <c r="D55" i="88"/>
  <c r="D54" i="88"/>
  <c r="D53" i="88"/>
  <c r="D52" i="88"/>
  <c r="D51" i="88"/>
  <c r="D50" i="88"/>
  <c r="D49" i="88"/>
  <c r="D48" i="88"/>
  <c r="D47" i="88"/>
  <c r="D46" i="88"/>
  <c r="D45" i="88"/>
  <c r="D44" i="88"/>
  <c r="D41" i="88"/>
  <c r="D35" i="88"/>
  <c r="D28" i="88"/>
  <c r="D21" i="88"/>
  <c r="D18" i="88"/>
  <c r="D12" i="88"/>
  <c r="D9" i="88"/>
  <c r="D101" i="23"/>
  <c r="D34" i="57"/>
  <c r="D82" i="54"/>
  <c r="D77" i="54"/>
  <c r="D72" i="54"/>
  <c r="D69" i="54"/>
  <c r="D65" i="54"/>
  <c r="D64" i="54"/>
  <c r="D63" i="54"/>
  <c r="D60" i="54"/>
  <c r="D57" i="54"/>
  <c r="D54" i="54"/>
  <c r="D45" i="54"/>
  <c r="D41" i="54"/>
  <c r="D40" i="54"/>
  <c r="D38" i="54"/>
  <c r="D34" i="54"/>
  <c r="D31" i="54"/>
  <c r="D28" i="54"/>
  <c r="D27" i="54"/>
  <c r="D24" i="54"/>
  <c r="D22" i="54"/>
  <c r="D16" i="54"/>
  <c r="D13" i="54"/>
  <c r="D8" i="54"/>
  <c r="D72" i="60"/>
  <c r="D71" i="60"/>
  <c r="D69" i="60"/>
  <c r="D58" i="60"/>
  <c r="D56" i="60"/>
  <c r="D52" i="60"/>
  <c r="D51" i="60"/>
  <c r="D48" i="60"/>
  <c r="D43" i="60"/>
  <c r="D37" i="60"/>
  <c r="D31" i="60"/>
  <c r="D30" i="60"/>
  <c r="D28" i="60"/>
  <c r="D27" i="60"/>
  <c r="D25" i="60"/>
  <c r="D24" i="60"/>
  <c r="D21" i="60"/>
  <c r="D17" i="60"/>
  <c r="D15" i="60"/>
  <c r="D14" i="60"/>
  <c r="D13" i="60"/>
  <c r="D10" i="60"/>
  <c r="D8" i="60"/>
  <c r="D136" i="53"/>
  <c r="D135" i="53"/>
  <c r="D134" i="53"/>
  <c r="D133" i="53"/>
  <c r="D132" i="53"/>
  <c r="D131" i="53"/>
  <c r="D130" i="53"/>
  <c r="D129" i="53"/>
  <c r="D128" i="53"/>
  <c r="D127" i="53"/>
  <c r="D126" i="53"/>
  <c r="D125" i="53"/>
  <c r="D124" i="53"/>
  <c r="D123" i="53"/>
  <c r="D122" i="53"/>
  <c r="D121" i="53"/>
  <c r="D120" i="53"/>
  <c r="D119" i="53"/>
  <c r="D118" i="53"/>
  <c r="D117" i="53"/>
  <c r="D116" i="53"/>
  <c r="D115" i="53"/>
  <c r="D114" i="53"/>
  <c r="D113" i="53"/>
  <c r="D112" i="53"/>
  <c r="D111" i="53"/>
  <c r="D110" i="53"/>
  <c r="D109" i="53"/>
  <c r="D108" i="53"/>
  <c r="D107" i="53"/>
  <c r="D106" i="53"/>
  <c r="D105" i="53"/>
  <c r="D104" i="53"/>
  <c r="D103" i="53"/>
  <c r="D102" i="53"/>
  <c r="D101" i="53"/>
  <c r="D100" i="53"/>
  <c r="D91" i="53"/>
  <c r="D85" i="53"/>
  <c r="D81" i="53"/>
  <c r="D80" i="53"/>
  <c r="D78" i="53"/>
  <c r="D77" i="53"/>
  <c r="D76" i="53"/>
  <c r="D75" i="53"/>
  <c r="D71" i="53"/>
  <c r="D69" i="53"/>
  <c r="D68" i="53"/>
  <c r="D64" i="53"/>
  <c r="D62" i="53"/>
  <c r="D59" i="53"/>
  <c r="D56" i="53"/>
  <c r="D55" i="53"/>
  <c r="D54" i="53"/>
  <c r="D48" i="53"/>
  <c r="D46" i="53"/>
  <c r="D42" i="53"/>
  <c r="D41" i="53"/>
  <c r="D39" i="53"/>
  <c r="D36" i="53"/>
  <c r="D35" i="53"/>
  <c r="M32" i="53"/>
  <c r="D32" i="53"/>
  <c r="D23" i="53"/>
  <c r="D19" i="53"/>
  <c r="D15" i="53"/>
  <c r="D157" i="52"/>
  <c r="D156" i="52"/>
  <c r="D155" i="52"/>
  <c r="D154" i="52"/>
  <c r="D153" i="52"/>
  <c r="D152" i="52"/>
  <c r="D151" i="52"/>
  <c r="D150" i="52"/>
  <c r="D149" i="52"/>
  <c r="D148" i="52"/>
  <c r="D147" i="52"/>
  <c r="D146" i="52"/>
  <c r="D145" i="52"/>
  <c r="D144" i="52"/>
  <c r="D143" i="52"/>
  <c r="D142" i="52"/>
  <c r="D141" i="52"/>
  <c r="D140" i="52"/>
  <c r="D139" i="52"/>
  <c r="D138" i="52"/>
  <c r="D137" i="52"/>
  <c r="D136" i="52"/>
  <c r="D135" i="52"/>
  <c r="D134" i="52"/>
  <c r="D133" i="52"/>
  <c r="D132" i="52"/>
  <c r="D131" i="52"/>
  <c r="D130" i="52"/>
  <c r="D129" i="52"/>
  <c r="D128" i="52"/>
  <c r="D127" i="52"/>
  <c r="D126" i="52"/>
  <c r="D125" i="52"/>
  <c r="D124" i="52"/>
  <c r="D123" i="52"/>
  <c r="D122" i="52"/>
  <c r="D121" i="52"/>
  <c r="D120" i="52"/>
  <c r="D119" i="52"/>
  <c r="D118" i="52"/>
  <c r="D117" i="52"/>
  <c r="D116" i="52"/>
  <c r="D115" i="52"/>
  <c r="D114" i="52"/>
  <c r="D113" i="52"/>
  <c r="D112" i="52"/>
  <c r="D111" i="52"/>
  <c r="D110" i="52"/>
  <c r="D109" i="52"/>
  <c r="D108" i="52"/>
  <c r="D107" i="52"/>
  <c r="D106" i="52"/>
  <c r="D105" i="52"/>
  <c r="D104" i="52"/>
  <c r="D103" i="52"/>
  <c r="D102" i="52"/>
  <c r="D101" i="52"/>
  <c r="D100" i="52"/>
  <c r="D99" i="52"/>
  <c r="D98" i="52"/>
  <c r="D97" i="52"/>
  <c r="D96" i="52"/>
  <c r="D95" i="52"/>
  <c r="D94" i="52"/>
  <c r="D93" i="52"/>
  <c r="D92" i="52"/>
  <c r="D91" i="52"/>
  <c r="D90" i="52"/>
  <c r="D89" i="52"/>
  <c r="D88" i="52"/>
  <c r="D87" i="52"/>
  <c r="D86" i="52"/>
  <c r="D85" i="52"/>
  <c r="D84" i="52"/>
  <c r="D83" i="52"/>
  <c r="D82" i="52"/>
  <c r="D81" i="52"/>
  <c r="D80" i="52"/>
  <c r="D79" i="52"/>
  <c r="D78" i="52"/>
  <c r="D77" i="52"/>
  <c r="D76" i="52"/>
  <c r="D75" i="52"/>
  <c r="D74" i="52"/>
  <c r="D73" i="52"/>
  <c r="D72" i="52"/>
  <c r="D71" i="52"/>
  <c r="D70" i="52"/>
  <c r="D69" i="52"/>
  <c r="D68" i="52"/>
  <c r="D67" i="52"/>
  <c r="D66" i="52"/>
  <c r="D65" i="52"/>
  <c r="D64" i="52"/>
  <c r="D63" i="52"/>
  <c r="D62" i="52"/>
  <c r="D61" i="52"/>
  <c r="D60" i="52"/>
  <c r="D59" i="52"/>
  <c r="D51" i="52"/>
  <c r="D48" i="52"/>
  <c r="D46" i="52"/>
  <c r="D36" i="52"/>
  <c r="D22" i="52"/>
  <c r="D15" i="52"/>
  <c r="D11" i="52"/>
  <c r="D163" i="51"/>
  <c r="D162" i="51"/>
  <c r="D161" i="51"/>
  <c r="D160" i="51"/>
  <c r="D159" i="51"/>
  <c r="D158" i="51"/>
  <c r="D157" i="51"/>
  <c r="D156" i="51"/>
  <c r="D155" i="51"/>
  <c r="D154" i="51"/>
  <c r="D153" i="51"/>
  <c r="D152" i="51"/>
  <c r="D151" i="51"/>
  <c r="D150" i="51"/>
  <c r="D149" i="51"/>
  <c r="D148" i="51"/>
  <c r="D147" i="51"/>
  <c r="D146" i="51"/>
  <c r="D145" i="51"/>
  <c r="D144" i="51"/>
  <c r="D143" i="51"/>
  <c r="D142" i="51"/>
  <c r="D141" i="51"/>
  <c r="D140" i="51"/>
  <c r="D139" i="51"/>
  <c r="D138" i="51"/>
  <c r="D137" i="51"/>
  <c r="D136" i="51"/>
  <c r="D135" i="51"/>
  <c r="D134" i="51"/>
  <c r="D133" i="51"/>
  <c r="D132" i="51"/>
  <c r="D131" i="51"/>
  <c r="D130" i="51"/>
  <c r="D129" i="51"/>
  <c r="D128" i="51"/>
  <c r="D127" i="51"/>
  <c r="D126" i="51"/>
  <c r="D125" i="51"/>
  <c r="D124" i="51"/>
  <c r="D123" i="51"/>
  <c r="D122" i="51"/>
  <c r="D121" i="51"/>
  <c r="D120" i="51"/>
  <c r="D119" i="51"/>
  <c r="D118" i="51"/>
  <c r="D117" i="51"/>
  <c r="D116" i="51"/>
  <c r="D115" i="51"/>
  <c r="D114" i="51"/>
  <c r="D113" i="51"/>
  <c r="D112" i="51"/>
  <c r="D111" i="51"/>
  <c r="D110" i="51"/>
  <c r="D109" i="51"/>
  <c r="D108" i="51"/>
  <c r="D107" i="51"/>
  <c r="D106" i="51"/>
  <c r="D105" i="51"/>
  <c r="D104" i="51"/>
  <c r="D103" i="51"/>
  <c r="D102" i="51"/>
  <c r="D101" i="51"/>
  <c r="D100" i="51"/>
  <c r="D99" i="51"/>
  <c r="D98" i="51"/>
  <c r="D97" i="51"/>
  <c r="D96" i="51"/>
  <c r="D95" i="51"/>
  <c r="D94" i="51"/>
  <c r="D93" i="51"/>
  <c r="D92" i="51"/>
  <c r="D91" i="51"/>
  <c r="D90" i="51"/>
  <c r="D89" i="51"/>
  <c r="D88" i="51"/>
  <c r="D87" i="51"/>
  <c r="D86" i="51"/>
  <c r="D85" i="51"/>
  <c r="D82" i="51"/>
  <c r="D73" i="51"/>
  <c r="D71" i="51"/>
  <c r="D68" i="51"/>
  <c r="D66" i="51"/>
  <c r="D65" i="51"/>
  <c r="D60" i="51"/>
  <c r="D57" i="51"/>
  <c r="D56" i="51"/>
  <c r="D55" i="51"/>
  <c r="D54" i="51"/>
  <c r="D51" i="51"/>
  <c r="D50" i="51"/>
  <c r="D49" i="51"/>
  <c r="D48" i="51"/>
  <c r="D46" i="51"/>
  <c r="D45" i="51"/>
  <c r="D44" i="51"/>
  <c r="D42" i="51"/>
  <c r="D40" i="51"/>
  <c r="D35" i="51"/>
  <c r="D33" i="51"/>
  <c r="D25" i="51"/>
  <c r="D19" i="51"/>
  <c r="D15" i="51"/>
  <c r="D11" i="51"/>
  <c r="D8" i="51"/>
  <c r="C2" i="51"/>
  <c r="D155" i="50"/>
  <c r="D154" i="50"/>
  <c r="D153" i="50"/>
  <c r="D152" i="50"/>
  <c r="D151" i="50"/>
  <c r="D150" i="50"/>
  <c r="D149" i="50"/>
  <c r="D148" i="50"/>
  <c r="D147" i="50"/>
  <c r="D146" i="50"/>
  <c r="D145" i="50"/>
  <c r="D144" i="50"/>
  <c r="D143" i="50"/>
  <c r="D142" i="50"/>
  <c r="D141" i="50"/>
  <c r="D140" i="50"/>
  <c r="D139" i="50"/>
  <c r="D138" i="50"/>
  <c r="D137" i="50"/>
  <c r="D136" i="50"/>
  <c r="D135" i="50"/>
  <c r="D134" i="50"/>
  <c r="D133" i="50"/>
  <c r="D132" i="50"/>
  <c r="D131" i="50"/>
  <c r="D130" i="50"/>
  <c r="D129" i="50"/>
  <c r="D128" i="50"/>
  <c r="D127" i="50"/>
  <c r="D126" i="50"/>
  <c r="D125" i="50"/>
  <c r="D124" i="50"/>
  <c r="D123" i="50"/>
  <c r="D122" i="50"/>
  <c r="D121" i="50"/>
  <c r="D120" i="50"/>
  <c r="D119" i="50"/>
  <c r="D113" i="50"/>
  <c r="D104" i="50"/>
  <c r="D102" i="50"/>
  <c r="D100" i="50"/>
  <c r="D99" i="50"/>
  <c r="D95" i="50"/>
  <c r="D88" i="50"/>
  <c r="D83" i="50"/>
  <c r="D81" i="50"/>
  <c r="D79" i="50"/>
  <c r="D74" i="50"/>
  <c r="D67" i="50"/>
  <c r="D64" i="50"/>
  <c r="D58" i="50"/>
  <c r="D55" i="50"/>
  <c r="D54" i="50"/>
  <c r="D51" i="50"/>
  <c r="D48" i="50"/>
  <c r="D43" i="50"/>
  <c r="D37" i="50"/>
  <c r="D33" i="50"/>
  <c r="D32" i="50"/>
  <c r="D30" i="50"/>
  <c r="D28" i="50"/>
  <c r="D157" i="49"/>
  <c r="D156" i="49"/>
  <c r="D155" i="49"/>
  <c r="D154" i="49"/>
  <c r="D153" i="49"/>
  <c r="D152" i="49"/>
  <c r="D151" i="49"/>
  <c r="D150" i="49"/>
  <c r="D149" i="49"/>
  <c r="D148" i="49"/>
  <c r="D147" i="49"/>
  <c r="D146" i="49"/>
  <c r="D145" i="49"/>
  <c r="D144" i="49"/>
  <c r="D143" i="49"/>
  <c r="D142" i="49"/>
  <c r="D141" i="49"/>
  <c r="D140" i="49"/>
  <c r="D139" i="49"/>
  <c r="D138" i="49"/>
  <c r="D137" i="49"/>
  <c r="D136" i="49"/>
  <c r="D135" i="49"/>
  <c r="D134" i="49"/>
  <c r="D133" i="49"/>
  <c r="D132" i="49"/>
  <c r="D131" i="49"/>
  <c r="D130" i="49"/>
  <c r="D129" i="49"/>
  <c r="D128" i="49"/>
  <c r="D127" i="49"/>
  <c r="D126" i="49"/>
  <c r="D125" i="49"/>
  <c r="D124" i="49"/>
  <c r="D123" i="49"/>
  <c r="D122" i="49"/>
  <c r="D121" i="49"/>
  <c r="D120" i="49"/>
  <c r="D119" i="49"/>
  <c r="D118" i="49"/>
  <c r="D117" i="49"/>
  <c r="D116" i="49"/>
  <c r="D115" i="49"/>
  <c r="D114" i="49"/>
  <c r="D113" i="49"/>
  <c r="D112" i="49"/>
  <c r="D111" i="49"/>
  <c r="D110" i="49"/>
  <c r="D109" i="49"/>
  <c r="D108" i="49"/>
  <c r="D107" i="49"/>
  <c r="D106" i="49"/>
  <c r="D105" i="49"/>
  <c r="D104" i="49"/>
  <c r="D103" i="49"/>
  <c r="D102" i="49"/>
  <c r="D101" i="49"/>
  <c r="D100" i="49"/>
  <c r="D99" i="49"/>
  <c r="D98" i="49"/>
  <c r="D97" i="49"/>
  <c r="D96" i="49"/>
  <c r="D95" i="49"/>
  <c r="D94" i="49"/>
  <c r="D93" i="49"/>
  <c r="D92" i="49"/>
  <c r="D91" i="49"/>
  <c r="D90" i="49"/>
  <c r="D89" i="49"/>
  <c r="D88" i="49"/>
  <c r="D87" i="49"/>
  <c r="D86" i="49"/>
  <c r="D85" i="49"/>
  <c r="D84" i="49"/>
  <c r="D83" i="49"/>
  <c r="D82" i="49"/>
  <c r="D81" i="49"/>
  <c r="D80" i="49"/>
  <c r="D79" i="49"/>
  <c r="D78" i="49"/>
  <c r="D77" i="49"/>
  <c r="D76" i="49"/>
  <c r="D75" i="49"/>
  <c r="D74" i="49"/>
  <c r="D73" i="49"/>
  <c r="D72" i="49"/>
  <c r="D71" i="49"/>
  <c r="D70" i="49"/>
  <c r="D69" i="49"/>
  <c r="D68" i="49"/>
  <c r="D67" i="49"/>
  <c r="D66" i="49"/>
  <c r="D65" i="49"/>
  <c r="D64" i="49"/>
  <c r="D63" i="49"/>
  <c r="D62" i="49"/>
  <c r="D61" i="49"/>
  <c r="D60" i="49"/>
  <c r="D59" i="49"/>
  <c r="D58" i="49"/>
  <c r="D57" i="49"/>
  <c r="D56" i="49"/>
  <c r="D55" i="49"/>
  <c r="D54" i="49"/>
  <c r="D53" i="49"/>
  <c r="D52" i="49"/>
  <c r="D51" i="49"/>
  <c r="D50" i="49"/>
  <c r="D49" i="49"/>
  <c r="D48" i="49"/>
  <c r="D41" i="49"/>
  <c r="D38" i="49"/>
  <c r="D34" i="49"/>
  <c r="D31" i="49"/>
  <c r="D28" i="49"/>
  <c r="D25" i="49"/>
  <c r="D22" i="49"/>
  <c r="D158" i="48"/>
  <c r="D157" i="48"/>
  <c r="D156" i="48"/>
  <c r="D155" i="48"/>
  <c r="D154" i="48"/>
  <c r="D153" i="48"/>
  <c r="D152" i="48"/>
  <c r="D151" i="48"/>
  <c r="D150" i="48"/>
  <c r="D149" i="48"/>
  <c r="D148" i="48"/>
  <c r="D147" i="48"/>
  <c r="D146" i="48"/>
  <c r="D145" i="48"/>
  <c r="D144" i="48"/>
  <c r="D143" i="48"/>
  <c r="D142" i="48"/>
  <c r="D141" i="48"/>
  <c r="D134" i="48"/>
  <c r="D131" i="48"/>
  <c r="D127" i="48"/>
  <c r="D125" i="48"/>
  <c r="D123" i="48"/>
  <c r="D120" i="48"/>
  <c r="D116" i="48"/>
  <c r="D115" i="48"/>
  <c r="D112" i="48"/>
  <c r="D110" i="48"/>
  <c r="D105" i="48"/>
  <c r="D102" i="48"/>
  <c r="D98" i="48"/>
  <c r="D96" i="48"/>
  <c r="D91" i="48"/>
  <c r="D85" i="48"/>
  <c r="D81" i="48"/>
  <c r="D76" i="48"/>
  <c r="D71" i="48"/>
  <c r="D68" i="48"/>
  <c r="D63" i="48"/>
  <c r="D57" i="48"/>
  <c r="D52" i="48"/>
  <c r="D47" i="48"/>
  <c r="D42" i="48"/>
  <c r="C2" i="48"/>
  <c r="D771" i="84"/>
  <c r="D770" i="84"/>
  <c r="D769" i="84"/>
  <c r="D768" i="84"/>
  <c r="D767" i="84"/>
  <c r="D766" i="84"/>
  <c r="D765" i="84"/>
  <c r="D764" i="84"/>
  <c r="D763" i="84"/>
  <c r="D762" i="84"/>
  <c r="D761" i="84"/>
  <c r="D760" i="84"/>
  <c r="D759" i="84"/>
  <c r="D758" i="84"/>
  <c r="D757" i="84"/>
  <c r="D756" i="84"/>
  <c r="D755" i="84"/>
  <c r="D754" i="84"/>
  <c r="D753" i="84"/>
  <c r="D752" i="84"/>
  <c r="D751" i="84"/>
  <c r="D750" i="84"/>
  <c r="D749" i="84"/>
  <c r="D748" i="84"/>
  <c r="D747" i="84"/>
  <c r="D746" i="84"/>
  <c r="D745" i="84"/>
  <c r="D744" i="84"/>
  <c r="D743" i="84"/>
  <c r="D742" i="84"/>
  <c r="D741" i="84"/>
  <c r="D740" i="84"/>
  <c r="D739" i="84"/>
  <c r="D738" i="84"/>
  <c r="D737" i="84"/>
  <c r="D736" i="84"/>
  <c r="D735" i="84"/>
  <c r="D734" i="84"/>
  <c r="D733" i="84"/>
  <c r="D732" i="84"/>
  <c r="D731" i="84"/>
  <c r="D730" i="84"/>
  <c r="D729" i="84"/>
  <c r="D728" i="84"/>
  <c r="D727" i="84"/>
  <c r="D726" i="84"/>
  <c r="D725" i="84"/>
  <c r="D724" i="84"/>
  <c r="D723" i="84"/>
  <c r="D722" i="84"/>
  <c r="D721" i="84"/>
  <c r="D720" i="84"/>
  <c r="D719" i="84"/>
  <c r="D718" i="84"/>
  <c r="D717" i="84"/>
  <c r="D716" i="84"/>
  <c r="D715" i="84"/>
  <c r="D714" i="84"/>
  <c r="D713" i="84"/>
  <c r="D712" i="84"/>
  <c r="D711" i="84"/>
  <c r="D710" i="84"/>
  <c r="D709" i="84"/>
  <c r="D708" i="84"/>
  <c r="D707" i="84"/>
  <c r="D706" i="84"/>
  <c r="D705" i="84"/>
  <c r="D704" i="84"/>
  <c r="D703" i="84"/>
  <c r="D702" i="84"/>
  <c r="D701" i="84"/>
  <c r="D700" i="84"/>
  <c r="D699" i="84"/>
  <c r="D698" i="84"/>
  <c r="D697" i="84"/>
  <c r="D696" i="84"/>
  <c r="D695" i="84"/>
  <c r="D694" i="84"/>
  <c r="D693" i="84"/>
  <c r="D692" i="84"/>
  <c r="D691" i="84"/>
  <c r="D690" i="84"/>
  <c r="D689" i="84"/>
  <c r="D688" i="84"/>
  <c r="D687" i="84"/>
  <c r="D686" i="84"/>
  <c r="D685" i="84"/>
  <c r="D684" i="84"/>
  <c r="D683" i="84"/>
  <c r="D682" i="84"/>
  <c r="D681" i="84"/>
  <c r="D680" i="84"/>
  <c r="D679" i="84"/>
  <c r="D678" i="84"/>
  <c r="D677" i="84"/>
  <c r="D676" i="84"/>
  <c r="D675" i="84"/>
  <c r="D674" i="84"/>
  <c r="D673" i="84"/>
  <c r="D672" i="84"/>
  <c r="D671" i="84"/>
  <c r="D670" i="84"/>
  <c r="D669" i="84"/>
  <c r="D668" i="84"/>
  <c r="D667" i="84"/>
  <c r="D666" i="84"/>
  <c r="D665" i="84"/>
  <c r="D664" i="84"/>
  <c r="D663" i="84"/>
  <c r="D662" i="84"/>
  <c r="D661" i="84"/>
  <c r="D660" i="84"/>
  <c r="D659" i="84"/>
  <c r="D658" i="84"/>
  <c r="D657" i="84"/>
  <c r="D656" i="84"/>
  <c r="D655" i="84"/>
  <c r="D654" i="84"/>
  <c r="D653" i="84"/>
  <c r="D652" i="84"/>
  <c r="D651" i="84"/>
  <c r="D650" i="84"/>
  <c r="D649" i="84"/>
  <c r="D648" i="84"/>
  <c r="D647" i="84"/>
  <c r="D646" i="84"/>
  <c r="D645" i="84"/>
  <c r="D644" i="84"/>
  <c r="D643" i="84"/>
  <c r="D642" i="84"/>
  <c r="D641" i="84"/>
  <c r="D640" i="84"/>
  <c r="D639" i="84"/>
  <c r="D638" i="84"/>
  <c r="D637" i="84"/>
  <c r="D636" i="84"/>
  <c r="D635" i="84"/>
  <c r="D634" i="84"/>
  <c r="D633" i="84"/>
  <c r="D632" i="84"/>
  <c r="D631" i="84"/>
  <c r="D630" i="84"/>
  <c r="D629" i="84"/>
  <c r="D628" i="84"/>
  <c r="D627" i="84"/>
  <c r="D626" i="84"/>
  <c r="D625" i="84"/>
  <c r="D624" i="84"/>
  <c r="D623" i="84"/>
  <c r="D622" i="84"/>
  <c r="D621" i="84"/>
  <c r="D620" i="84"/>
  <c r="D619" i="84"/>
  <c r="D618" i="84"/>
  <c r="D617" i="84"/>
  <c r="D616" i="84"/>
  <c r="D615" i="84"/>
  <c r="D614" i="84"/>
  <c r="D613" i="84"/>
  <c r="D612" i="84"/>
  <c r="D611" i="84"/>
  <c r="D610" i="84"/>
  <c r="D609" i="84"/>
  <c r="D608" i="84"/>
  <c r="D607" i="84"/>
  <c r="D606" i="84"/>
  <c r="D605" i="84"/>
  <c r="D604" i="84"/>
  <c r="D603" i="84"/>
  <c r="D602" i="84"/>
  <c r="D601" i="84"/>
  <c r="D600" i="84"/>
  <c r="D599" i="84"/>
  <c r="D598" i="84"/>
  <c r="D597" i="84"/>
  <c r="D596" i="84"/>
  <c r="D595" i="84"/>
  <c r="D594" i="84"/>
  <c r="D593" i="84"/>
  <c r="D592" i="84"/>
  <c r="D591" i="84"/>
  <c r="D590" i="84"/>
  <c r="D589" i="84"/>
  <c r="D588" i="84"/>
  <c r="D587" i="84"/>
  <c r="D586" i="84"/>
  <c r="D585" i="84"/>
  <c r="D584" i="84"/>
  <c r="D583" i="84"/>
  <c r="D582" i="84"/>
  <c r="D581" i="84"/>
  <c r="D580" i="84"/>
  <c r="D579" i="84"/>
  <c r="D578" i="84"/>
  <c r="D577" i="84"/>
  <c r="D576" i="84"/>
  <c r="D575" i="84"/>
  <c r="D574" i="84"/>
  <c r="D573" i="84"/>
  <c r="D572" i="84"/>
  <c r="D571" i="84"/>
  <c r="D570" i="84"/>
  <c r="D569" i="84"/>
  <c r="D568" i="84"/>
  <c r="D567" i="84"/>
  <c r="D566" i="84"/>
  <c r="D565" i="84"/>
  <c r="D564" i="84"/>
  <c r="D563" i="84"/>
  <c r="D562" i="84"/>
  <c r="D561" i="84"/>
  <c r="D560" i="84"/>
  <c r="D559" i="84"/>
  <c r="D558" i="84"/>
  <c r="D557" i="84"/>
  <c r="D556" i="84"/>
  <c r="D555" i="84"/>
  <c r="D554" i="84"/>
  <c r="D553" i="84"/>
  <c r="D552" i="84"/>
  <c r="D551" i="84"/>
  <c r="D550" i="84"/>
  <c r="D549" i="84"/>
  <c r="D548" i="84"/>
  <c r="D547" i="84"/>
  <c r="D546" i="84"/>
  <c r="D545" i="84"/>
  <c r="D544" i="84"/>
  <c r="D543" i="84"/>
  <c r="D542" i="84"/>
  <c r="D541" i="84"/>
  <c r="D540" i="84"/>
  <c r="D539" i="84"/>
  <c r="D538" i="84"/>
  <c r="D537" i="84"/>
  <c r="D536" i="84"/>
  <c r="D535" i="84"/>
  <c r="D534" i="84"/>
  <c r="D533" i="84"/>
  <c r="D532" i="84"/>
  <c r="D531" i="84"/>
  <c r="D530" i="84"/>
  <c r="D529" i="84"/>
  <c r="D528" i="84"/>
  <c r="D527" i="84"/>
  <c r="D526" i="84"/>
  <c r="D525" i="84"/>
  <c r="D524" i="84"/>
  <c r="D523" i="84"/>
  <c r="D522" i="84"/>
  <c r="D521" i="84"/>
  <c r="D520" i="84"/>
  <c r="D519" i="84"/>
  <c r="D518" i="84"/>
  <c r="D517" i="84"/>
  <c r="D516" i="84"/>
  <c r="D515" i="84"/>
  <c r="D514" i="84"/>
  <c r="D513" i="84"/>
  <c r="D512" i="84"/>
  <c r="D511" i="84"/>
  <c r="D510" i="84"/>
  <c r="D509" i="84"/>
  <c r="D508" i="84"/>
  <c r="D507" i="84"/>
  <c r="D506" i="84"/>
  <c r="D505" i="84"/>
  <c r="D504" i="84"/>
  <c r="D503" i="84"/>
  <c r="D502" i="84"/>
  <c r="D501" i="84"/>
  <c r="D500" i="84"/>
  <c r="D499" i="84"/>
  <c r="D498" i="84"/>
  <c r="D497" i="84"/>
  <c r="D496" i="84"/>
  <c r="D495" i="84"/>
  <c r="D494" i="84"/>
  <c r="D493" i="84"/>
  <c r="D492" i="84"/>
  <c r="D491" i="84"/>
  <c r="D490" i="84"/>
  <c r="D489" i="84"/>
  <c r="D488" i="84"/>
  <c r="D487" i="84"/>
  <c r="D486" i="84"/>
  <c r="D485" i="84"/>
  <c r="D484" i="84"/>
  <c r="D483" i="84"/>
  <c r="D482" i="84"/>
  <c r="D481" i="84"/>
  <c r="D480" i="84"/>
  <c r="D479" i="84"/>
  <c r="D478" i="84"/>
  <c r="D477" i="84"/>
  <c r="D476" i="84"/>
  <c r="D475" i="84"/>
  <c r="D474" i="84"/>
  <c r="D473" i="84"/>
  <c r="D472" i="84"/>
  <c r="D471" i="84"/>
  <c r="D470" i="84"/>
  <c r="D469" i="84"/>
  <c r="D468" i="84"/>
  <c r="D467" i="84"/>
  <c r="D466" i="84"/>
  <c r="D465" i="84"/>
  <c r="D464" i="84"/>
  <c r="D463" i="84"/>
  <c r="D462" i="84"/>
  <c r="D461" i="84"/>
  <c r="D460" i="84"/>
  <c r="D459" i="84"/>
  <c r="D458" i="84"/>
  <c r="D457" i="84"/>
  <c r="D456" i="84"/>
  <c r="D455" i="84"/>
  <c r="D454" i="84"/>
  <c r="D453" i="84"/>
  <c r="D452" i="84"/>
  <c r="D451" i="84"/>
  <c r="D450" i="84"/>
  <c r="D449" i="84"/>
  <c r="D448" i="84"/>
  <c r="D447" i="84"/>
  <c r="D446" i="84"/>
  <c r="D445" i="84"/>
  <c r="D444" i="84"/>
  <c r="D443" i="84"/>
  <c r="D442" i="84"/>
  <c r="D441" i="84"/>
  <c r="D440" i="84"/>
  <c r="D439" i="84"/>
  <c r="D438" i="84"/>
  <c r="D437" i="84"/>
  <c r="D436" i="84"/>
  <c r="D435" i="84"/>
  <c r="D434" i="84"/>
  <c r="D433" i="84"/>
  <c r="D432" i="84"/>
  <c r="D431" i="84"/>
  <c r="D430" i="84"/>
  <c r="D429" i="84"/>
  <c r="D428" i="84"/>
  <c r="D427" i="84"/>
  <c r="D426" i="84"/>
  <c r="D425" i="84"/>
  <c r="D424" i="84"/>
  <c r="D423" i="84"/>
  <c r="D422" i="84"/>
  <c r="D421" i="84"/>
  <c r="D420" i="84"/>
  <c r="D419" i="84"/>
  <c r="D418" i="84"/>
  <c r="D417" i="84"/>
  <c r="D416" i="84"/>
  <c r="D415" i="84"/>
  <c r="D414" i="84"/>
  <c r="D413" i="84"/>
  <c r="D412" i="84"/>
  <c r="D411" i="84"/>
  <c r="D410" i="84"/>
  <c r="D409" i="84"/>
  <c r="D408" i="84"/>
  <c r="D407" i="84"/>
  <c r="D406" i="84"/>
  <c r="D405" i="84"/>
  <c r="D404" i="84"/>
  <c r="D403" i="84"/>
  <c r="D402" i="84"/>
  <c r="D401" i="84"/>
  <c r="D400" i="84"/>
  <c r="D399" i="84"/>
  <c r="D398" i="84"/>
  <c r="D397" i="84"/>
  <c r="D396" i="84"/>
  <c r="D395" i="84"/>
  <c r="D394" i="84"/>
  <c r="D393" i="84"/>
  <c r="D392" i="84"/>
  <c r="D391" i="84"/>
  <c r="D390" i="84"/>
  <c r="D389" i="84"/>
  <c r="D388" i="84"/>
  <c r="D387" i="84"/>
  <c r="D386" i="84"/>
  <c r="D385" i="84"/>
  <c r="D384" i="84"/>
  <c r="D383" i="84"/>
  <c r="D382" i="84"/>
  <c r="D381" i="84"/>
  <c r="D380" i="84"/>
  <c r="D379" i="84"/>
  <c r="D378" i="84"/>
  <c r="D377" i="84"/>
  <c r="D376" i="84"/>
  <c r="D375" i="84"/>
  <c r="D374" i="84"/>
  <c r="D373" i="84"/>
  <c r="D372" i="84"/>
  <c r="D371" i="84"/>
  <c r="D370" i="84"/>
  <c r="D369" i="84"/>
  <c r="D368" i="84"/>
  <c r="D367" i="84"/>
  <c r="D366" i="84"/>
  <c r="D365" i="84"/>
  <c r="D364" i="84"/>
  <c r="D363" i="84"/>
  <c r="D362" i="84"/>
  <c r="D361" i="84"/>
  <c r="D360" i="84"/>
  <c r="D359" i="84"/>
  <c r="D358" i="84"/>
  <c r="D357" i="84"/>
  <c r="D356" i="84"/>
  <c r="D355" i="84"/>
  <c r="D354" i="84"/>
  <c r="D353" i="84"/>
  <c r="D352" i="84"/>
  <c r="D351" i="84"/>
  <c r="D350" i="84"/>
  <c r="D349" i="84"/>
  <c r="D348" i="84"/>
  <c r="D347" i="84"/>
  <c r="D346" i="84"/>
  <c r="D345" i="84"/>
  <c r="D344" i="84"/>
  <c r="D343" i="84"/>
  <c r="D342" i="84"/>
  <c r="D341" i="84"/>
  <c r="D340" i="84"/>
  <c r="D339" i="84"/>
  <c r="D338" i="84"/>
  <c r="D337" i="84"/>
  <c r="D336" i="84"/>
  <c r="D335" i="84"/>
  <c r="D334" i="84"/>
  <c r="D333" i="84"/>
  <c r="D332" i="84"/>
  <c r="D331" i="84"/>
  <c r="D330" i="84"/>
  <c r="D329" i="84"/>
  <c r="D328" i="84"/>
  <c r="D327" i="84"/>
  <c r="D326" i="84"/>
  <c r="D325" i="84"/>
  <c r="D324" i="84"/>
  <c r="D323" i="84"/>
  <c r="D322" i="84"/>
  <c r="D321" i="84"/>
  <c r="D320" i="84"/>
  <c r="D319" i="84"/>
  <c r="D318" i="84"/>
  <c r="D317" i="84"/>
  <c r="D316" i="84"/>
  <c r="D315" i="84"/>
  <c r="D314" i="84"/>
  <c r="D313" i="84"/>
  <c r="D312" i="84"/>
  <c r="D311" i="84"/>
  <c r="D310" i="84"/>
  <c r="D309" i="84"/>
  <c r="D308" i="84"/>
  <c r="D307" i="84"/>
  <c r="D306" i="84"/>
  <c r="D305" i="84"/>
  <c r="D304" i="84"/>
  <c r="D303" i="84"/>
  <c r="D302" i="84"/>
  <c r="D301" i="84"/>
  <c r="D300" i="84"/>
  <c r="D299" i="84"/>
  <c r="D298" i="84"/>
  <c r="D297" i="84"/>
  <c r="D296" i="84"/>
  <c r="D295" i="84"/>
  <c r="D294" i="84"/>
  <c r="D293" i="84"/>
  <c r="D292" i="84"/>
  <c r="D291" i="84"/>
  <c r="D290" i="84"/>
  <c r="D289" i="84"/>
  <c r="D288" i="84"/>
  <c r="D287" i="84"/>
  <c r="D286" i="84"/>
  <c r="D285" i="84"/>
  <c r="D284" i="84"/>
  <c r="D283" i="84"/>
  <c r="D282" i="84"/>
  <c r="D281" i="84"/>
  <c r="D280" i="84"/>
  <c r="D279" i="84"/>
  <c r="D278" i="84"/>
  <c r="D277" i="84"/>
  <c r="D276" i="84"/>
  <c r="D275" i="84"/>
  <c r="D274" i="84"/>
  <c r="D273" i="84"/>
  <c r="D272" i="84"/>
  <c r="D271" i="84"/>
  <c r="D270" i="84"/>
  <c r="D269" i="84"/>
  <c r="D268" i="84"/>
  <c r="D267" i="84"/>
  <c r="D266" i="84"/>
  <c r="D265" i="84"/>
  <c r="D264" i="84"/>
  <c r="D263" i="84"/>
  <c r="D262" i="84"/>
  <c r="D261" i="84"/>
  <c r="D260" i="84"/>
  <c r="D259" i="84"/>
  <c r="D258" i="84"/>
  <c r="D257" i="84"/>
  <c r="D256" i="84"/>
  <c r="D255" i="84"/>
  <c r="D254" i="84"/>
  <c r="D253" i="84"/>
  <c r="D252" i="84"/>
  <c r="D251" i="84"/>
  <c r="D250" i="84"/>
  <c r="D249" i="84"/>
  <c r="D248" i="84"/>
  <c r="D247" i="84"/>
  <c r="D246" i="84"/>
  <c r="D245" i="84"/>
  <c r="D244" i="84"/>
  <c r="D243" i="84"/>
  <c r="D242" i="84"/>
  <c r="D241" i="84"/>
  <c r="D240" i="84"/>
  <c r="D239" i="84"/>
  <c r="D238" i="84"/>
  <c r="D237" i="84"/>
  <c r="D236" i="84"/>
  <c r="D235" i="84"/>
  <c r="D234" i="84"/>
  <c r="D233" i="84"/>
  <c r="D232" i="84"/>
  <c r="D231" i="84"/>
  <c r="D230" i="84"/>
  <c r="D229" i="84"/>
  <c r="D228" i="84"/>
  <c r="D227" i="84"/>
  <c r="D226" i="84"/>
  <c r="D225" i="84"/>
  <c r="D224" i="84"/>
  <c r="D223" i="84"/>
  <c r="D222" i="84"/>
  <c r="D221" i="84"/>
  <c r="D220" i="84"/>
  <c r="D219" i="84"/>
  <c r="D218" i="84"/>
  <c r="D217" i="84"/>
  <c r="D216" i="84"/>
  <c r="D215" i="84"/>
  <c r="D214" i="84"/>
  <c r="D213" i="84"/>
  <c r="D212" i="84"/>
  <c r="D211" i="84"/>
  <c r="D210" i="84"/>
  <c r="D209" i="84"/>
  <c r="D208" i="84"/>
  <c r="D207" i="84"/>
  <c r="D206" i="84"/>
  <c r="D205" i="84"/>
  <c r="D204" i="84"/>
  <c r="D203" i="84"/>
  <c r="D202" i="84"/>
  <c r="D201" i="84"/>
  <c r="D200" i="84"/>
  <c r="D199" i="84"/>
  <c r="D198" i="84"/>
  <c r="D197" i="84"/>
  <c r="D196" i="84"/>
  <c r="D195" i="84"/>
  <c r="D194" i="84"/>
  <c r="D193" i="84"/>
  <c r="D192" i="84"/>
  <c r="D191" i="84"/>
  <c r="D190" i="84"/>
  <c r="D189" i="84"/>
  <c r="D188" i="84"/>
  <c r="D187" i="84"/>
  <c r="D186" i="84"/>
  <c r="D185" i="84"/>
  <c r="D184" i="84"/>
  <c r="D183" i="84"/>
  <c r="D182" i="84"/>
  <c r="D181" i="84"/>
  <c r="D180" i="84"/>
  <c r="D179" i="84"/>
  <c r="D178" i="84"/>
  <c r="D177" i="84"/>
  <c r="D176" i="84"/>
  <c r="D175" i="84"/>
  <c r="D174" i="84"/>
  <c r="D173" i="84"/>
  <c r="D172" i="84"/>
  <c r="D171" i="84"/>
  <c r="D170" i="84"/>
  <c r="D169" i="84"/>
  <c r="D168" i="84"/>
  <c r="D167" i="84"/>
  <c r="D166" i="84"/>
  <c r="D165" i="84"/>
  <c r="D164" i="84"/>
  <c r="D163" i="84"/>
  <c r="D162" i="84"/>
  <c r="D161" i="84"/>
  <c r="D160" i="84"/>
  <c r="D159" i="84"/>
  <c r="D158" i="84"/>
  <c r="D157" i="84"/>
  <c r="D156" i="84"/>
  <c r="D155" i="84"/>
  <c r="D154" i="84"/>
  <c r="D153" i="84"/>
  <c r="D152" i="84"/>
  <c r="D151" i="84"/>
  <c r="D150" i="84"/>
  <c r="D149" i="84"/>
  <c r="D148" i="84"/>
  <c r="D147" i="84"/>
  <c r="D146" i="84"/>
  <c r="D145" i="84"/>
  <c r="D144" i="84"/>
  <c r="D143" i="84"/>
  <c r="D142" i="84"/>
  <c r="D141" i="84"/>
  <c r="D140" i="84"/>
  <c r="D139" i="84"/>
  <c r="D138" i="84"/>
  <c r="D137" i="84"/>
  <c r="D136" i="84"/>
  <c r="D135" i="84"/>
  <c r="D134" i="84"/>
  <c r="D133" i="84"/>
  <c r="D132" i="84"/>
  <c r="D131" i="84"/>
  <c r="D130" i="84"/>
  <c r="D129" i="84"/>
  <c r="D128" i="84"/>
  <c r="D127" i="84"/>
  <c r="D126" i="84"/>
  <c r="D125" i="84"/>
  <c r="D124" i="84"/>
  <c r="D123" i="84"/>
  <c r="D122" i="84"/>
  <c r="D121" i="84"/>
  <c r="D120" i="84"/>
  <c r="D119" i="84"/>
  <c r="D118" i="84"/>
  <c r="D117" i="84"/>
  <c r="D116" i="84"/>
  <c r="D115" i="84"/>
  <c r="D114" i="84"/>
  <c r="D113" i="84"/>
  <c r="D112" i="84"/>
  <c r="D111" i="84"/>
  <c r="D110" i="84"/>
  <c r="D109" i="84"/>
  <c r="D108" i="84"/>
  <c r="D107" i="84"/>
  <c r="D106" i="84"/>
  <c r="D105" i="84"/>
  <c r="D104" i="84"/>
  <c r="D103" i="84"/>
  <c r="D102" i="84"/>
  <c r="D101" i="84"/>
  <c r="D100" i="84"/>
  <c r="D99" i="84"/>
  <c r="D98" i="84"/>
  <c r="D97" i="84"/>
  <c r="D96" i="84"/>
  <c r="D95" i="84"/>
  <c r="D94" i="84"/>
  <c r="D93" i="84"/>
  <c r="D92" i="84"/>
  <c r="D91" i="84"/>
  <c r="D90" i="84"/>
  <c r="D89" i="84"/>
  <c r="D88" i="84"/>
  <c r="D87" i="84"/>
  <c r="D86" i="84"/>
  <c r="D85" i="84"/>
  <c r="D84" i="84"/>
  <c r="D83" i="84"/>
  <c r="D82" i="84"/>
  <c r="D81" i="84"/>
  <c r="D80" i="84"/>
  <c r="D79" i="84"/>
  <c r="D78" i="84"/>
  <c r="D77" i="84"/>
  <c r="D76" i="84"/>
  <c r="D75" i="84"/>
  <c r="D74" i="84"/>
  <c r="D73" i="84"/>
  <c r="D72" i="84"/>
  <c r="D71" i="84"/>
  <c r="D70" i="84"/>
  <c r="D69" i="84"/>
  <c r="D68" i="84"/>
  <c r="D67" i="84"/>
  <c r="D66" i="84"/>
  <c r="D65" i="84"/>
  <c r="D64" i="84"/>
  <c r="D63" i="84"/>
  <c r="D62" i="84"/>
  <c r="D61" i="84"/>
  <c r="D60" i="84"/>
  <c r="D59" i="84"/>
  <c r="D58" i="84"/>
  <c r="D57" i="84"/>
  <c r="D56" i="84"/>
  <c r="D44" i="84"/>
  <c r="D42" i="84"/>
  <c r="D39" i="84"/>
  <c r="D36" i="84"/>
  <c r="D35" i="84"/>
  <c r="D26" i="84"/>
  <c r="D11" i="84"/>
  <c r="D8" i="84"/>
  <c r="D773" i="83"/>
  <c r="D772" i="83"/>
  <c r="D771" i="83"/>
  <c r="D770" i="83"/>
  <c r="D769" i="83"/>
  <c r="D768" i="83"/>
  <c r="D767" i="83"/>
  <c r="D766" i="83"/>
  <c r="D765" i="83"/>
  <c r="D764" i="83"/>
  <c r="D763" i="83"/>
  <c r="D762" i="83"/>
  <c r="D761" i="83"/>
  <c r="D760" i="83"/>
  <c r="D759" i="83"/>
  <c r="D758" i="83"/>
  <c r="D757" i="83"/>
  <c r="D756" i="83"/>
  <c r="D755" i="83"/>
  <c r="D754" i="83"/>
  <c r="D753" i="83"/>
  <c r="D752" i="83"/>
  <c r="D751" i="83"/>
  <c r="D750" i="83"/>
  <c r="D749" i="83"/>
  <c r="D748" i="83"/>
  <c r="D747" i="83"/>
  <c r="D746" i="83"/>
  <c r="D745" i="83"/>
  <c r="D744" i="83"/>
  <c r="D743" i="83"/>
  <c r="D742" i="83"/>
  <c r="D741" i="83"/>
  <c r="D740" i="83"/>
  <c r="D739" i="83"/>
  <c r="D738" i="83"/>
  <c r="D737" i="83"/>
  <c r="D736" i="83"/>
  <c r="D735" i="83"/>
  <c r="D734" i="83"/>
  <c r="D733" i="83"/>
  <c r="D732" i="83"/>
  <c r="D731" i="83"/>
  <c r="D730" i="83"/>
  <c r="D729" i="83"/>
  <c r="D728" i="83"/>
  <c r="D727" i="83"/>
  <c r="D726" i="83"/>
  <c r="D725" i="83"/>
  <c r="D724" i="83"/>
  <c r="D723" i="83"/>
  <c r="D722" i="83"/>
  <c r="D721" i="83"/>
  <c r="D720" i="83"/>
  <c r="D719" i="83"/>
  <c r="D718" i="83"/>
  <c r="D717" i="83"/>
  <c r="D716" i="83"/>
  <c r="D715" i="83"/>
  <c r="D714" i="83"/>
  <c r="D713" i="83"/>
  <c r="D712" i="83"/>
  <c r="D711" i="83"/>
  <c r="D710" i="83"/>
  <c r="D709" i="83"/>
  <c r="D708" i="83"/>
  <c r="D707" i="83"/>
  <c r="D706" i="83"/>
  <c r="D705" i="83"/>
  <c r="D704" i="83"/>
  <c r="D703" i="83"/>
  <c r="D702" i="83"/>
  <c r="D701" i="83"/>
  <c r="D700" i="83"/>
  <c r="D699" i="83"/>
  <c r="D698" i="83"/>
  <c r="D697" i="83"/>
  <c r="D696" i="83"/>
  <c r="D695" i="83"/>
  <c r="D694" i="83"/>
  <c r="D693" i="83"/>
  <c r="D692" i="83"/>
  <c r="D691" i="83"/>
  <c r="D690" i="83"/>
  <c r="D689" i="83"/>
  <c r="D688" i="83"/>
  <c r="D687" i="83"/>
  <c r="D686" i="83"/>
  <c r="D685" i="83"/>
  <c r="D684" i="83"/>
  <c r="D683" i="83"/>
  <c r="D682" i="83"/>
  <c r="D681" i="83"/>
  <c r="D680" i="83"/>
  <c r="D679" i="83"/>
  <c r="D678" i="83"/>
  <c r="D677" i="83"/>
  <c r="D676" i="83"/>
  <c r="D675" i="83"/>
  <c r="D674" i="83"/>
  <c r="D673" i="83"/>
  <c r="D672" i="83"/>
  <c r="D671" i="83"/>
  <c r="D670" i="83"/>
  <c r="D669" i="83"/>
  <c r="D668" i="83"/>
  <c r="D667" i="83"/>
  <c r="D666" i="83"/>
  <c r="D665" i="83"/>
  <c r="D664" i="83"/>
  <c r="D663" i="83"/>
  <c r="D662" i="83"/>
  <c r="D661" i="83"/>
  <c r="D660" i="83"/>
  <c r="D659" i="83"/>
  <c r="D658" i="83"/>
  <c r="D657" i="83"/>
  <c r="D656" i="83"/>
  <c r="D655" i="83"/>
  <c r="D654" i="83"/>
  <c r="D653" i="83"/>
  <c r="D652" i="83"/>
  <c r="D651" i="83"/>
  <c r="D650" i="83"/>
  <c r="D649" i="83"/>
  <c r="D648" i="83"/>
  <c r="D647" i="83"/>
  <c r="D646" i="83"/>
  <c r="D645" i="83"/>
  <c r="D644" i="83"/>
  <c r="D643" i="83"/>
  <c r="D642" i="83"/>
  <c r="D641" i="83"/>
  <c r="D640" i="83"/>
  <c r="D639" i="83"/>
  <c r="D638" i="83"/>
  <c r="D637" i="83"/>
  <c r="D636" i="83"/>
  <c r="D635" i="83"/>
  <c r="D634" i="83"/>
  <c r="D633" i="83"/>
  <c r="D632" i="83"/>
  <c r="D631" i="83"/>
  <c r="D630" i="83"/>
  <c r="D629" i="83"/>
  <c r="D628" i="83"/>
  <c r="D627" i="83"/>
  <c r="D626" i="83"/>
  <c r="D625" i="83"/>
  <c r="D624" i="83"/>
  <c r="D623" i="83"/>
  <c r="D622" i="83"/>
  <c r="D621" i="83"/>
  <c r="D620" i="83"/>
  <c r="D619" i="83"/>
  <c r="D618" i="83"/>
  <c r="D617" i="83"/>
  <c r="D616" i="83"/>
  <c r="D615" i="83"/>
  <c r="D614" i="83"/>
  <c r="D613" i="83"/>
  <c r="D612" i="83"/>
  <c r="D611" i="83"/>
  <c r="D610" i="83"/>
  <c r="D609" i="83"/>
  <c r="D608" i="83"/>
  <c r="D607" i="83"/>
  <c r="D606" i="83"/>
  <c r="D605" i="83"/>
  <c r="D604" i="83"/>
  <c r="D603" i="83"/>
  <c r="D602" i="83"/>
  <c r="D601" i="83"/>
  <c r="D600" i="83"/>
  <c r="D599" i="83"/>
  <c r="D598" i="83"/>
  <c r="D597" i="83"/>
  <c r="D596" i="83"/>
  <c r="D595" i="83"/>
  <c r="D594" i="83"/>
  <c r="D593" i="83"/>
  <c r="D592" i="83"/>
  <c r="D591" i="83"/>
  <c r="D590" i="83"/>
  <c r="D589" i="83"/>
  <c r="D588" i="83"/>
  <c r="D587" i="83"/>
  <c r="D586" i="83"/>
  <c r="D585" i="83"/>
  <c r="D584" i="83"/>
  <c r="D583" i="83"/>
  <c r="D582" i="83"/>
  <c r="D581" i="83"/>
  <c r="D580" i="83"/>
  <c r="D579" i="83"/>
  <c r="D578" i="83"/>
  <c r="D577" i="83"/>
  <c r="D576" i="83"/>
  <c r="D575" i="83"/>
  <c r="D574" i="83"/>
  <c r="D573" i="83"/>
  <c r="D572" i="83"/>
  <c r="D571" i="83"/>
  <c r="D570" i="83"/>
  <c r="D569" i="83"/>
  <c r="D568" i="83"/>
  <c r="D567" i="83"/>
  <c r="D566" i="83"/>
  <c r="D565" i="83"/>
  <c r="D564" i="83"/>
  <c r="D563" i="83"/>
  <c r="D562" i="83"/>
  <c r="D561" i="83"/>
  <c r="D560" i="83"/>
  <c r="D559" i="83"/>
  <c r="D558" i="83"/>
  <c r="D557" i="83"/>
  <c r="D556" i="83"/>
  <c r="D555" i="83"/>
  <c r="D554" i="83"/>
  <c r="D553" i="83"/>
  <c r="D552" i="83"/>
  <c r="D551" i="83"/>
  <c r="D550" i="83"/>
  <c r="D549" i="83"/>
  <c r="D548" i="83"/>
  <c r="D547" i="83"/>
  <c r="D546" i="83"/>
  <c r="D545" i="83"/>
  <c r="D544" i="83"/>
  <c r="D543" i="83"/>
  <c r="D542" i="83"/>
  <c r="D541" i="83"/>
  <c r="D540" i="83"/>
  <c r="D539" i="83"/>
  <c r="D538" i="83"/>
  <c r="D537" i="83"/>
  <c r="D536" i="83"/>
  <c r="D535" i="83"/>
  <c r="D534" i="83"/>
  <c r="D533" i="83"/>
  <c r="D532" i="83"/>
  <c r="D531" i="83"/>
  <c r="D530" i="83"/>
  <c r="D529" i="83"/>
  <c r="D528" i="83"/>
  <c r="D527" i="83"/>
  <c r="D526" i="83"/>
  <c r="D525" i="83"/>
  <c r="D524" i="83"/>
  <c r="D523" i="83"/>
  <c r="D522" i="83"/>
  <c r="D521" i="83"/>
  <c r="D520" i="83"/>
  <c r="D519" i="83"/>
  <c r="D518" i="83"/>
  <c r="D517" i="83"/>
  <c r="D516" i="83"/>
  <c r="D515" i="83"/>
  <c r="D514" i="83"/>
  <c r="D513" i="83"/>
  <c r="D512" i="83"/>
  <c r="D511" i="83"/>
  <c r="D510" i="83"/>
  <c r="D509" i="83"/>
  <c r="D508" i="83"/>
  <c r="D507" i="83"/>
  <c r="D506" i="83"/>
  <c r="D505" i="83"/>
  <c r="D504" i="83"/>
  <c r="D503" i="83"/>
  <c r="D502" i="83"/>
  <c r="D501" i="83"/>
  <c r="D500" i="83"/>
  <c r="D499" i="83"/>
  <c r="D498" i="83"/>
  <c r="D497" i="83"/>
  <c r="D496" i="83"/>
  <c r="D495" i="83"/>
  <c r="D494" i="83"/>
  <c r="D493" i="83"/>
  <c r="D492" i="83"/>
  <c r="D491" i="83"/>
  <c r="D490" i="83"/>
  <c r="D489" i="83"/>
  <c r="D488" i="83"/>
  <c r="D487" i="83"/>
  <c r="D486" i="83"/>
  <c r="D485" i="83"/>
  <c r="D484" i="83"/>
  <c r="D483" i="83"/>
  <c r="D482" i="83"/>
  <c r="D481" i="83"/>
  <c r="D480" i="83"/>
  <c r="D479" i="83"/>
  <c r="D478" i="83"/>
  <c r="D477" i="83"/>
  <c r="D476" i="83"/>
  <c r="D475" i="83"/>
  <c r="D474" i="83"/>
  <c r="D473" i="83"/>
  <c r="D472" i="83"/>
  <c r="D471" i="83"/>
  <c r="D470" i="83"/>
  <c r="D469" i="83"/>
  <c r="D468" i="83"/>
  <c r="D467" i="83"/>
  <c r="D466" i="83"/>
  <c r="D465" i="83"/>
  <c r="D464" i="83"/>
  <c r="D463" i="83"/>
  <c r="D462" i="83"/>
  <c r="D461" i="83"/>
  <c r="D460" i="83"/>
  <c r="D459" i="83"/>
  <c r="D458" i="83"/>
  <c r="D457" i="83"/>
  <c r="D456" i="83"/>
  <c r="D455" i="83"/>
  <c r="D454" i="83"/>
  <c r="D453" i="83"/>
  <c r="D452" i="83"/>
  <c r="D451" i="83"/>
  <c r="D450" i="83"/>
  <c r="D449" i="83"/>
  <c r="D448" i="83"/>
  <c r="D447" i="83"/>
  <c r="D446" i="83"/>
  <c r="D445" i="83"/>
  <c r="D444" i="83"/>
  <c r="D443" i="83"/>
  <c r="D442" i="83"/>
  <c r="D441" i="83"/>
  <c r="D440" i="83"/>
  <c r="D439" i="83"/>
  <c r="D438" i="83"/>
  <c r="D437" i="83"/>
  <c r="D436" i="83"/>
  <c r="D435" i="83"/>
  <c r="D434" i="83"/>
  <c r="D433" i="83"/>
  <c r="D432" i="83"/>
  <c r="D431" i="83"/>
  <c r="D430" i="83"/>
  <c r="D429" i="83"/>
  <c r="D428" i="83"/>
  <c r="D427" i="83"/>
  <c r="D426" i="83"/>
  <c r="D425" i="83"/>
  <c r="D424" i="83"/>
  <c r="D423" i="83"/>
  <c r="D422" i="83"/>
  <c r="D421" i="83"/>
  <c r="D420" i="83"/>
  <c r="D419" i="83"/>
  <c r="D418" i="83"/>
  <c r="D417" i="83"/>
  <c r="D416" i="83"/>
  <c r="D415" i="83"/>
  <c r="D414" i="83"/>
  <c r="D413" i="83"/>
  <c r="D412" i="83"/>
  <c r="D411" i="83"/>
  <c r="D410" i="83"/>
  <c r="D409" i="83"/>
  <c r="D408" i="83"/>
  <c r="D407" i="83"/>
  <c r="D406" i="83"/>
  <c r="D405" i="83"/>
  <c r="D404" i="83"/>
  <c r="D403" i="83"/>
  <c r="D402" i="83"/>
  <c r="D401" i="83"/>
  <c r="D400" i="83"/>
  <c r="D399" i="83"/>
  <c r="D398" i="83"/>
  <c r="D397" i="83"/>
  <c r="D396" i="83"/>
  <c r="D395" i="83"/>
  <c r="D394" i="83"/>
  <c r="D393" i="83"/>
  <c r="D392" i="83"/>
  <c r="D391" i="83"/>
  <c r="D390" i="83"/>
  <c r="D389" i="83"/>
  <c r="D388" i="83"/>
  <c r="D387" i="83"/>
  <c r="D386" i="83"/>
  <c r="D385" i="83"/>
  <c r="D384" i="83"/>
  <c r="D383" i="83"/>
  <c r="D382" i="83"/>
  <c r="D381" i="83"/>
  <c r="D380" i="83"/>
  <c r="D379" i="83"/>
  <c r="D378" i="83"/>
  <c r="D377" i="83"/>
  <c r="D376" i="83"/>
  <c r="D375" i="83"/>
  <c r="D374" i="83"/>
  <c r="D373" i="83"/>
  <c r="D372" i="83"/>
  <c r="D371" i="83"/>
  <c r="D370" i="83"/>
  <c r="D369" i="83"/>
  <c r="D368" i="83"/>
  <c r="D367" i="83"/>
  <c r="D366" i="83"/>
  <c r="D365" i="83"/>
  <c r="D364" i="83"/>
  <c r="D363" i="83"/>
  <c r="D362" i="83"/>
  <c r="D361" i="83"/>
  <c r="D360" i="83"/>
  <c r="D359" i="83"/>
  <c r="D358" i="83"/>
  <c r="D357" i="83"/>
  <c r="D356" i="83"/>
  <c r="D355" i="83"/>
  <c r="D354" i="83"/>
  <c r="D353" i="83"/>
  <c r="D352" i="83"/>
  <c r="D351" i="83"/>
  <c r="D350" i="83"/>
  <c r="D349" i="83"/>
  <c r="D348" i="83"/>
  <c r="D347" i="83"/>
  <c r="D346" i="83"/>
  <c r="D345" i="83"/>
  <c r="D344" i="83"/>
  <c r="D343" i="83"/>
  <c r="D342" i="83"/>
  <c r="D341" i="83"/>
  <c r="D340" i="83"/>
  <c r="D339" i="83"/>
  <c r="D338" i="83"/>
  <c r="D337" i="83"/>
  <c r="D336" i="83"/>
  <c r="D335" i="83"/>
  <c r="D334" i="83"/>
  <c r="D333" i="83"/>
  <c r="D332" i="83"/>
  <c r="D331" i="83"/>
  <c r="D330" i="83"/>
  <c r="D329" i="83"/>
  <c r="D328" i="83"/>
  <c r="D327" i="83"/>
  <c r="D326" i="83"/>
  <c r="D325" i="83"/>
  <c r="D324" i="83"/>
  <c r="D323" i="83"/>
  <c r="D322" i="83"/>
  <c r="D321" i="83"/>
  <c r="D320" i="83"/>
  <c r="D319" i="83"/>
  <c r="D318" i="83"/>
  <c r="D317" i="83"/>
  <c r="D316" i="83"/>
  <c r="D315" i="83"/>
  <c r="D314" i="83"/>
  <c r="D313" i="83"/>
  <c r="D312" i="83"/>
  <c r="D311" i="83"/>
  <c r="D310" i="83"/>
  <c r="D309" i="83"/>
  <c r="D308" i="83"/>
  <c r="D307" i="83"/>
  <c r="D306" i="83"/>
  <c r="D305" i="83"/>
  <c r="D304" i="83"/>
  <c r="D303" i="83"/>
  <c r="D302" i="83"/>
  <c r="D301" i="83"/>
  <c r="D300" i="83"/>
  <c r="D299" i="83"/>
  <c r="D298" i="83"/>
  <c r="D297" i="83"/>
  <c r="D296" i="83"/>
  <c r="D295" i="83"/>
  <c r="D294" i="83"/>
  <c r="D293" i="83"/>
  <c r="D292" i="83"/>
  <c r="D291" i="83"/>
  <c r="D290" i="83"/>
  <c r="D289" i="83"/>
  <c r="D288" i="83"/>
  <c r="D287" i="83"/>
  <c r="D286" i="83"/>
  <c r="D285" i="83"/>
  <c r="D284" i="83"/>
  <c r="D283" i="83"/>
  <c r="D282" i="83"/>
  <c r="D281" i="83"/>
  <c r="D280" i="83"/>
  <c r="D279" i="83"/>
  <c r="D278" i="83"/>
  <c r="D277" i="83"/>
  <c r="D276" i="83"/>
  <c r="D275" i="83"/>
  <c r="D274" i="83"/>
  <c r="D273" i="83"/>
  <c r="D272" i="83"/>
  <c r="D271" i="83"/>
  <c r="D270" i="83"/>
  <c r="D269" i="83"/>
  <c r="D268" i="83"/>
  <c r="D267" i="83"/>
  <c r="D266" i="83"/>
  <c r="D265" i="83"/>
  <c r="D264" i="83"/>
  <c r="D263" i="83"/>
  <c r="D262" i="83"/>
  <c r="D261" i="83"/>
  <c r="D260" i="83"/>
  <c r="D259" i="83"/>
  <c r="D258" i="83"/>
  <c r="D257" i="83"/>
  <c r="D256" i="83"/>
  <c r="D255" i="83"/>
  <c r="D254" i="83"/>
  <c r="D253" i="83"/>
  <c r="D252" i="83"/>
  <c r="D251" i="83"/>
  <c r="D250" i="83"/>
  <c r="D249" i="83"/>
  <c r="D248" i="83"/>
  <c r="D247" i="83"/>
  <c r="D246" i="83"/>
  <c r="D245" i="83"/>
  <c r="D244" i="83"/>
  <c r="D243" i="83"/>
  <c r="D242" i="83"/>
  <c r="D241" i="83"/>
  <c r="D240" i="83"/>
  <c r="D239" i="83"/>
  <c r="D238" i="83"/>
  <c r="D237" i="83"/>
  <c r="D236" i="83"/>
  <c r="D235" i="83"/>
  <c r="D234" i="83"/>
  <c r="D233" i="83"/>
  <c r="D232" i="83"/>
  <c r="D231" i="83"/>
  <c r="D230" i="83"/>
  <c r="D229" i="83"/>
  <c r="D228" i="83"/>
  <c r="D227" i="83"/>
  <c r="D226" i="83"/>
  <c r="D225" i="83"/>
  <c r="D224" i="83"/>
  <c r="D223" i="83"/>
  <c r="D222" i="83"/>
  <c r="D221" i="83"/>
  <c r="D220" i="83"/>
  <c r="D219" i="83"/>
  <c r="D218" i="83"/>
  <c r="D217" i="83"/>
  <c r="D216" i="83"/>
  <c r="D215" i="83"/>
  <c r="D214" i="83"/>
  <c r="D213" i="83"/>
  <c r="D212" i="83"/>
  <c r="D211" i="83"/>
  <c r="D210" i="83"/>
  <c r="D209" i="83"/>
  <c r="D208" i="83"/>
  <c r="D207" i="83"/>
  <c r="D206" i="83"/>
  <c r="D205" i="83"/>
  <c r="D204" i="83"/>
  <c r="D203" i="83"/>
  <c r="D202" i="83"/>
  <c r="D201" i="83"/>
  <c r="D200" i="83"/>
  <c r="D199" i="83"/>
  <c r="D198" i="83"/>
  <c r="D197" i="83"/>
  <c r="D196" i="83"/>
  <c r="D195" i="83"/>
  <c r="D194" i="83"/>
  <c r="D193" i="83"/>
  <c r="D192" i="83"/>
  <c r="D191" i="83"/>
  <c r="D190" i="83"/>
  <c r="D189" i="83"/>
  <c r="D188" i="83"/>
  <c r="D187" i="83"/>
  <c r="D186" i="83"/>
  <c r="D185" i="83"/>
  <c r="D184" i="83"/>
  <c r="D183" i="83"/>
  <c r="D182" i="83"/>
  <c r="D181" i="83"/>
  <c r="D180" i="83"/>
  <c r="D179" i="83"/>
  <c r="D178" i="83"/>
  <c r="D177" i="83"/>
  <c r="D176" i="83"/>
  <c r="D175" i="83"/>
  <c r="D174" i="83"/>
  <c r="D173" i="83"/>
  <c r="D172" i="83"/>
  <c r="D171" i="83"/>
  <c r="D170" i="83"/>
  <c r="D169" i="83"/>
  <c r="D168" i="83"/>
  <c r="D167" i="83"/>
  <c r="D166" i="83"/>
  <c r="D165" i="83"/>
  <c r="D164" i="83"/>
  <c r="D163" i="83"/>
  <c r="D162" i="83"/>
  <c r="D161" i="83"/>
  <c r="D160" i="83"/>
  <c r="D159" i="83"/>
  <c r="D158" i="83"/>
  <c r="D157" i="83"/>
  <c r="D156" i="83"/>
  <c r="D155" i="83"/>
  <c r="D154" i="83"/>
  <c r="D153" i="83"/>
  <c r="D152" i="83"/>
  <c r="D151" i="83"/>
  <c r="D150" i="83"/>
  <c r="D149" i="83"/>
  <c r="D148" i="83"/>
  <c r="D147" i="83"/>
  <c r="D146" i="83"/>
  <c r="D145" i="83"/>
  <c r="D144" i="83"/>
  <c r="D143" i="83"/>
  <c r="D142" i="83"/>
  <c r="D141" i="83"/>
  <c r="D140" i="83"/>
  <c r="D139" i="83"/>
  <c r="D138" i="83"/>
  <c r="D137" i="83"/>
  <c r="D136" i="83"/>
  <c r="D135" i="83"/>
  <c r="D134" i="83"/>
  <c r="D133" i="83"/>
  <c r="D132" i="83"/>
  <c r="D131" i="83"/>
  <c r="D130" i="83"/>
  <c r="D129" i="83"/>
  <c r="D128" i="83"/>
  <c r="D127" i="83"/>
  <c r="D126" i="83"/>
  <c r="D125" i="83"/>
  <c r="D124" i="83"/>
  <c r="D123" i="83"/>
  <c r="D122" i="83"/>
  <c r="D121" i="83"/>
  <c r="D120" i="83"/>
  <c r="D119" i="83"/>
  <c r="D118" i="83"/>
  <c r="D117" i="83"/>
  <c r="D116" i="83"/>
  <c r="D115" i="83"/>
  <c r="D114" i="83"/>
  <c r="D113" i="83"/>
  <c r="D112" i="83"/>
  <c r="D111" i="83"/>
  <c r="D110" i="83"/>
  <c r="D109" i="83"/>
  <c r="D108" i="83"/>
  <c r="D107" i="83"/>
  <c r="D106" i="83"/>
  <c r="D105" i="83"/>
  <c r="D104" i="83"/>
  <c r="D103" i="83"/>
  <c r="D102" i="83"/>
  <c r="D101" i="83"/>
  <c r="D100" i="83"/>
  <c r="D99" i="83"/>
  <c r="D98" i="83"/>
  <c r="D97" i="83"/>
  <c r="D96" i="83"/>
  <c r="D95" i="83"/>
  <c r="D94" i="83"/>
  <c r="D93" i="83"/>
  <c r="D92" i="83"/>
  <c r="D91" i="83"/>
  <c r="D90" i="83"/>
  <c r="D89" i="83"/>
  <c r="D88" i="83"/>
  <c r="D87" i="83"/>
  <c r="D86" i="83"/>
  <c r="D85" i="83"/>
  <c r="D84" i="83"/>
  <c r="D83" i="83"/>
  <c r="D82" i="83"/>
  <c r="D81" i="83"/>
  <c r="D80" i="83"/>
  <c r="D79" i="83"/>
  <c r="D78" i="83"/>
  <c r="D77" i="83"/>
  <c r="D76" i="83"/>
  <c r="D75" i="83"/>
  <c r="D74" i="83"/>
  <c r="D73" i="83"/>
  <c r="D72" i="83"/>
  <c r="D71" i="83"/>
  <c r="D70" i="83"/>
  <c r="D69" i="83"/>
  <c r="D68" i="83"/>
  <c r="D67" i="83"/>
  <c r="D66" i="83"/>
  <c r="D65" i="83"/>
  <c r="D64" i="83"/>
  <c r="D63" i="83"/>
  <c r="D62" i="83"/>
  <c r="D61" i="83"/>
  <c r="D60" i="83"/>
  <c r="D59" i="83"/>
  <c r="D58" i="83"/>
  <c r="D57" i="83"/>
  <c r="D56" i="83"/>
  <c r="D55" i="83"/>
  <c r="D54" i="83"/>
  <c r="D53" i="83"/>
  <c r="D52" i="83"/>
  <c r="D51" i="83"/>
  <c r="D50" i="83"/>
  <c r="D49" i="83"/>
  <c r="D48" i="83"/>
  <c r="D47" i="83"/>
  <c r="D46" i="83"/>
  <c r="D45" i="83"/>
  <c r="D33" i="83"/>
  <c r="D29" i="83"/>
  <c r="D27" i="83"/>
  <c r="D26" i="83"/>
  <c r="D19" i="83"/>
  <c r="D15" i="83"/>
  <c r="D11" i="83"/>
  <c r="D8" i="83"/>
  <c r="D777" i="80"/>
  <c r="D776" i="80"/>
  <c r="D775" i="80"/>
  <c r="D774" i="80"/>
  <c r="D773" i="80"/>
  <c r="D772" i="80"/>
  <c r="D771" i="80"/>
  <c r="D770" i="80"/>
  <c r="D769" i="80"/>
  <c r="D768" i="80"/>
  <c r="D767" i="80"/>
  <c r="D766" i="80"/>
  <c r="D765" i="80"/>
  <c r="D764" i="80"/>
  <c r="D763" i="80"/>
  <c r="D762" i="80"/>
  <c r="D761" i="80"/>
  <c r="D760" i="80"/>
  <c r="D759" i="80"/>
  <c r="D758" i="80"/>
  <c r="D757" i="80"/>
  <c r="D756" i="80"/>
  <c r="D755" i="80"/>
  <c r="D754" i="80"/>
  <c r="D753" i="80"/>
  <c r="D752" i="80"/>
  <c r="D751" i="80"/>
  <c r="D750" i="80"/>
  <c r="D749" i="80"/>
  <c r="D748" i="80"/>
  <c r="D747" i="80"/>
  <c r="D746" i="80"/>
  <c r="D745" i="80"/>
  <c r="D744" i="80"/>
  <c r="D743" i="80"/>
  <c r="D742" i="80"/>
  <c r="D741" i="80"/>
  <c r="D740" i="80"/>
  <c r="D739" i="80"/>
  <c r="D738" i="80"/>
  <c r="D737" i="80"/>
  <c r="D736" i="80"/>
  <c r="D735" i="80"/>
  <c r="D734" i="80"/>
  <c r="D733" i="80"/>
  <c r="D732" i="80"/>
  <c r="D731" i="80"/>
  <c r="D730" i="80"/>
  <c r="D729" i="80"/>
  <c r="D728" i="80"/>
  <c r="D727" i="80"/>
  <c r="D726" i="80"/>
  <c r="D725" i="80"/>
  <c r="D724" i="80"/>
  <c r="D723" i="80"/>
  <c r="D722" i="80"/>
  <c r="D721" i="80"/>
  <c r="D720" i="80"/>
  <c r="D719" i="80"/>
  <c r="D718" i="80"/>
  <c r="D717" i="80"/>
  <c r="D716" i="80"/>
  <c r="D715" i="80"/>
  <c r="D714" i="80"/>
  <c r="D713" i="80"/>
  <c r="D712" i="80"/>
  <c r="D711" i="80"/>
  <c r="D710" i="80"/>
  <c r="D709" i="80"/>
  <c r="D708" i="80"/>
  <c r="D707" i="80"/>
  <c r="D706" i="80"/>
  <c r="D705" i="80"/>
  <c r="D704" i="80"/>
  <c r="D703" i="80"/>
  <c r="D702" i="80"/>
  <c r="D701" i="80"/>
  <c r="D700" i="80"/>
  <c r="D699" i="80"/>
  <c r="D698" i="80"/>
  <c r="D697" i="80"/>
  <c r="D696" i="80"/>
  <c r="D695" i="80"/>
  <c r="D694" i="80"/>
  <c r="D693" i="80"/>
  <c r="D692" i="80"/>
  <c r="D691" i="80"/>
  <c r="D690" i="80"/>
  <c r="D689" i="80"/>
  <c r="D688" i="80"/>
  <c r="D687" i="80"/>
  <c r="D686" i="80"/>
  <c r="D685" i="80"/>
  <c r="D684" i="80"/>
  <c r="D683" i="80"/>
  <c r="D682" i="80"/>
  <c r="D681" i="80"/>
  <c r="D680" i="80"/>
  <c r="D679" i="80"/>
  <c r="D678" i="80"/>
  <c r="D677" i="80"/>
  <c r="D676" i="80"/>
  <c r="D675" i="80"/>
  <c r="D674" i="80"/>
  <c r="D673" i="80"/>
  <c r="D672" i="80"/>
  <c r="D671" i="80"/>
  <c r="D670" i="80"/>
  <c r="D669" i="80"/>
  <c r="D668" i="80"/>
  <c r="D667" i="80"/>
  <c r="D666" i="80"/>
  <c r="D665" i="80"/>
  <c r="D664" i="80"/>
  <c r="D663" i="80"/>
  <c r="D662" i="80"/>
  <c r="D661" i="80"/>
  <c r="D660" i="80"/>
  <c r="D659" i="80"/>
  <c r="D658" i="80"/>
  <c r="D657" i="80"/>
  <c r="D656" i="80"/>
  <c r="D655" i="80"/>
  <c r="D654" i="80"/>
  <c r="D653" i="80"/>
  <c r="D652" i="80"/>
  <c r="D651" i="80"/>
  <c r="D650" i="80"/>
  <c r="D649" i="80"/>
  <c r="D648" i="80"/>
  <c r="D647" i="80"/>
  <c r="D646" i="80"/>
  <c r="D645" i="80"/>
  <c r="D644" i="80"/>
  <c r="D643" i="80"/>
  <c r="D642" i="80"/>
  <c r="D641" i="80"/>
  <c r="D640" i="80"/>
  <c r="D639" i="80"/>
  <c r="D638" i="80"/>
  <c r="D637" i="80"/>
  <c r="D636" i="80"/>
  <c r="D635" i="80"/>
  <c r="D634" i="80"/>
  <c r="D633" i="80"/>
  <c r="D632" i="80"/>
  <c r="D631" i="80"/>
  <c r="D630" i="80"/>
  <c r="D629" i="80"/>
  <c r="D628" i="80"/>
  <c r="D627" i="80"/>
  <c r="D626" i="80"/>
  <c r="D625" i="80"/>
  <c r="D624" i="80"/>
  <c r="D623" i="80"/>
  <c r="D622" i="80"/>
  <c r="D621" i="80"/>
  <c r="D620" i="80"/>
  <c r="D619" i="80"/>
  <c r="D618" i="80"/>
  <c r="D617" i="80"/>
  <c r="D616" i="80"/>
  <c r="D615" i="80"/>
  <c r="D614" i="80"/>
  <c r="D613" i="80"/>
  <c r="D612" i="80"/>
  <c r="D611" i="80"/>
  <c r="D610" i="80"/>
  <c r="D609" i="80"/>
  <c r="D608" i="80"/>
  <c r="D607" i="80"/>
  <c r="D606" i="80"/>
  <c r="D605" i="80"/>
  <c r="D604" i="80"/>
  <c r="D603" i="80"/>
  <c r="D602" i="80"/>
  <c r="D601" i="80"/>
  <c r="D600" i="80"/>
  <c r="D599" i="80"/>
  <c r="D598" i="80"/>
  <c r="D597" i="80"/>
  <c r="D596" i="80"/>
  <c r="D595" i="80"/>
  <c r="D594" i="80"/>
  <c r="D593" i="80"/>
  <c r="D592" i="80"/>
  <c r="D591" i="80"/>
  <c r="D590" i="80"/>
  <c r="D589" i="80"/>
  <c r="D588" i="80"/>
  <c r="D587" i="80"/>
  <c r="D586" i="80"/>
  <c r="D585" i="80"/>
  <c r="D584" i="80"/>
  <c r="D583" i="80"/>
  <c r="D582" i="80"/>
  <c r="D581" i="80"/>
  <c r="D580" i="80"/>
  <c r="D579" i="80"/>
  <c r="D578" i="80"/>
  <c r="D577" i="80"/>
  <c r="D576" i="80"/>
  <c r="D575" i="80"/>
  <c r="D574" i="80"/>
  <c r="D573" i="80"/>
  <c r="D572" i="80"/>
  <c r="D571" i="80"/>
  <c r="D570" i="80"/>
  <c r="D569" i="80"/>
  <c r="D568" i="80"/>
  <c r="D567" i="80"/>
  <c r="D566" i="80"/>
  <c r="D565" i="80"/>
  <c r="D564" i="80"/>
  <c r="D563" i="80"/>
  <c r="D562" i="80"/>
  <c r="D561" i="80"/>
  <c r="D560" i="80"/>
  <c r="D559" i="80"/>
  <c r="D558" i="80"/>
  <c r="D557" i="80"/>
  <c r="D556" i="80"/>
  <c r="D555" i="80"/>
  <c r="D554" i="80"/>
  <c r="D553" i="80"/>
  <c r="D552" i="80"/>
  <c r="D551" i="80"/>
  <c r="D550" i="80"/>
  <c r="D549" i="80"/>
  <c r="D548" i="80"/>
  <c r="D547" i="80"/>
  <c r="D546" i="80"/>
  <c r="D545" i="80"/>
  <c r="D544" i="80"/>
  <c r="D543" i="80"/>
  <c r="D542" i="80"/>
  <c r="D541" i="80"/>
  <c r="D540" i="80"/>
  <c r="D539" i="80"/>
  <c r="D538" i="80"/>
  <c r="D537" i="80"/>
  <c r="D536" i="80"/>
  <c r="D535" i="80"/>
  <c r="D534" i="80"/>
  <c r="D533" i="80"/>
  <c r="D532" i="80"/>
  <c r="D531" i="80"/>
  <c r="D530" i="80"/>
  <c r="D529" i="80"/>
  <c r="D528" i="80"/>
  <c r="D527" i="80"/>
  <c r="D526" i="80"/>
  <c r="D525" i="80"/>
  <c r="D524" i="80"/>
  <c r="D523" i="80"/>
  <c r="D522" i="80"/>
  <c r="D521" i="80"/>
  <c r="D520" i="80"/>
  <c r="D519" i="80"/>
  <c r="D518" i="80"/>
  <c r="D517" i="80"/>
  <c r="D516" i="80"/>
  <c r="D515" i="80"/>
  <c r="D514" i="80"/>
  <c r="D513" i="80"/>
  <c r="D512" i="80"/>
  <c r="D511" i="80"/>
  <c r="D510" i="80"/>
  <c r="D509" i="80"/>
  <c r="D508" i="80"/>
  <c r="D507" i="80"/>
  <c r="D506" i="80"/>
  <c r="D505" i="80"/>
  <c r="D504" i="80"/>
  <c r="D503" i="80"/>
  <c r="D502" i="80"/>
  <c r="D501" i="80"/>
  <c r="D500" i="80"/>
  <c r="D499" i="80"/>
  <c r="D498" i="80"/>
  <c r="D497" i="80"/>
  <c r="D496" i="80"/>
  <c r="D495" i="80"/>
  <c r="D494" i="80"/>
  <c r="D493" i="80"/>
  <c r="D492" i="80"/>
  <c r="D491" i="80"/>
  <c r="D490" i="80"/>
  <c r="D489" i="80"/>
  <c r="D488" i="80"/>
  <c r="D487" i="80"/>
  <c r="D486" i="80"/>
  <c r="D485" i="80"/>
  <c r="D484" i="80"/>
  <c r="D483" i="80"/>
  <c r="D482" i="80"/>
  <c r="D481" i="80"/>
  <c r="D480" i="80"/>
  <c r="D479" i="80"/>
  <c r="D478" i="80"/>
  <c r="D477" i="80"/>
  <c r="D476" i="80"/>
  <c r="D475" i="80"/>
  <c r="D474" i="80"/>
  <c r="D473" i="80"/>
  <c r="D472" i="80"/>
  <c r="D471" i="80"/>
  <c r="D470" i="80"/>
  <c r="D469" i="80"/>
  <c r="D468" i="80"/>
  <c r="D467" i="80"/>
  <c r="D466" i="80"/>
  <c r="D465" i="80"/>
  <c r="D464" i="80"/>
  <c r="D463" i="80"/>
  <c r="D462" i="80"/>
  <c r="D461" i="80"/>
  <c r="D460" i="80"/>
  <c r="D459" i="80"/>
  <c r="D458" i="80"/>
  <c r="D457" i="80"/>
  <c r="D456" i="80"/>
  <c r="D455" i="80"/>
  <c r="D454" i="80"/>
  <c r="D453" i="80"/>
  <c r="D452" i="80"/>
  <c r="D451" i="80"/>
  <c r="D450" i="80"/>
  <c r="D449" i="80"/>
  <c r="D448" i="80"/>
  <c r="D447" i="80"/>
  <c r="D446" i="80"/>
  <c r="D445" i="80"/>
  <c r="D444" i="80"/>
  <c r="D443" i="80"/>
  <c r="D442" i="80"/>
  <c r="D441" i="80"/>
  <c r="D440" i="80"/>
  <c r="D439" i="80"/>
  <c r="D438" i="80"/>
  <c r="D437" i="80"/>
  <c r="D436" i="80"/>
  <c r="D435" i="80"/>
  <c r="D434" i="80"/>
  <c r="D433" i="80"/>
  <c r="D432" i="80"/>
  <c r="D431" i="80"/>
  <c r="D430" i="80"/>
  <c r="D429" i="80"/>
  <c r="D428" i="80"/>
  <c r="D427" i="80"/>
  <c r="D426" i="80"/>
  <c r="D425" i="80"/>
  <c r="D424" i="80"/>
  <c r="D423" i="80"/>
  <c r="D422" i="80"/>
  <c r="D421" i="80"/>
  <c r="D420" i="80"/>
  <c r="D419" i="80"/>
  <c r="D418" i="80"/>
  <c r="D417" i="80"/>
  <c r="D416" i="80"/>
  <c r="D415" i="80"/>
  <c r="D414" i="80"/>
  <c r="D413" i="80"/>
  <c r="D412" i="80"/>
  <c r="D411" i="80"/>
  <c r="D410" i="80"/>
  <c r="D409" i="80"/>
  <c r="D408" i="80"/>
  <c r="D407" i="80"/>
  <c r="D406" i="80"/>
  <c r="D405" i="80"/>
  <c r="D404" i="80"/>
  <c r="D403" i="80"/>
  <c r="D402" i="80"/>
  <c r="D401" i="80"/>
  <c r="D400" i="80"/>
  <c r="D399" i="80"/>
  <c r="D398" i="80"/>
  <c r="D397" i="80"/>
  <c r="D396" i="80"/>
  <c r="D395" i="80"/>
  <c r="D394" i="80"/>
  <c r="D393" i="80"/>
  <c r="D392" i="80"/>
  <c r="D391" i="80"/>
  <c r="D390" i="80"/>
  <c r="D389" i="80"/>
  <c r="D388" i="80"/>
  <c r="D387" i="80"/>
  <c r="D386" i="80"/>
  <c r="D385" i="80"/>
  <c r="D384" i="80"/>
  <c r="D383" i="80"/>
  <c r="D382" i="80"/>
  <c r="D381" i="80"/>
  <c r="D380" i="80"/>
  <c r="D379" i="80"/>
  <c r="D378" i="80"/>
  <c r="D377" i="80"/>
  <c r="D376" i="80"/>
  <c r="D375" i="80"/>
  <c r="D374" i="80"/>
  <c r="D373" i="80"/>
  <c r="D372" i="80"/>
  <c r="D371" i="80"/>
  <c r="D370" i="80"/>
  <c r="D369" i="80"/>
  <c r="D368" i="80"/>
  <c r="D367" i="80"/>
  <c r="D366" i="80"/>
  <c r="D365" i="80"/>
  <c r="D364" i="80"/>
  <c r="D363" i="80"/>
  <c r="D362" i="80"/>
  <c r="D361" i="80"/>
  <c r="D360" i="80"/>
  <c r="D359" i="80"/>
  <c r="D358" i="80"/>
  <c r="D357" i="80"/>
  <c r="D356" i="80"/>
  <c r="D355" i="80"/>
  <c r="D354" i="80"/>
  <c r="D353" i="80"/>
  <c r="D352" i="80"/>
  <c r="D351" i="80"/>
  <c r="D350" i="80"/>
  <c r="D349" i="80"/>
  <c r="D348" i="80"/>
  <c r="D347" i="80"/>
  <c r="D346" i="80"/>
  <c r="D345" i="80"/>
  <c r="D344" i="80"/>
  <c r="D343" i="80"/>
  <c r="D342" i="80"/>
  <c r="D341" i="80"/>
  <c r="D340" i="80"/>
  <c r="D339" i="80"/>
  <c r="D338" i="80"/>
  <c r="D337" i="80"/>
  <c r="D336" i="80"/>
  <c r="D335" i="80"/>
  <c r="D334" i="80"/>
  <c r="D333" i="80"/>
  <c r="D332" i="80"/>
  <c r="D331" i="80"/>
  <c r="D330" i="80"/>
  <c r="D329" i="80"/>
  <c r="D328" i="80"/>
  <c r="D327" i="80"/>
  <c r="D326" i="80"/>
  <c r="D325" i="80"/>
  <c r="D324" i="80"/>
  <c r="D323" i="80"/>
  <c r="D322" i="80"/>
  <c r="D321" i="80"/>
  <c r="D320" i="80"/>
  <c r="D319" i="80"/>
  <c r="D318" i="80"/>
  <c r="D317" i="80"/>
  <c r="D316" i="80"/>
  <c r="D315" i="80"/>
  <c r="D314" i="80"/>
  <c r="D313" i="80"/>
  <c r="D312" i="80"/>
  <c r="D311" i="80"/>
  <c r="D310" i="80"/>
  <c r="D309" i="80"/>
  <c r="D308" i="80"/>
  <c r="D307" i="80"/>
  <c r="D306" i="80"/>
  <c r="D305" i="80"/>
  <c r="D304" i="80"/>
  <c r="D303" i="80"/>
  <c r="D302" i="80"/>
  <c r="D301" i="80"/>
  <c r="D300" i="80"/>
  <c r="D299" i="80"/>
  <c r="D298" i="80"/>
  <c r="D297" i="80"/>
  <c r="D296" i="80"/>
  <c r="D295" i="80"/>
  <c r="D294" i="80"/>
  <c r="D293" i="80"/>
  <c r="D292" i="80"/>
  <c r="D291" i="80"/>
  <c r="D290" i="80"/>
  <c r="D289" i="80"/>
  <c r="D288" i="80"/>
  <c r="D287" i="80"/>
  <c r="D286" i="80"/>
  <c r="D285" i="80"/>
  <c r="D284" i="80"/>
  <c r="D283" i="80"/>
  <c r="D282" i="80"/>
  <c r="D281" i="80"/>
  <c r="D280" i="80"/>
  <c r="D279" i="80"/>
  <c r="D278" i="80"/>
  <c r="D277" i="80"/>
  <c r="D276" i="80"/>
  <c r="D275" i="80"/>
  <c r="D274" i="80"/>
  <c r="D273" i="80"/>
  <c r="D272" i="80"/>
  <c r="D271" i="80"/>
  <c r="D270" i="80"/>
  <c r="D269" i="80"/>
  <c r="D268" i="80"/>
  <c r="D267" i="80"/>
  <c r="D266" i="80"/>
  <c r="D265" i="80"/>
  <c r="D264" i="80"/>
  <c r="D263" i="80"/>
  <c r="D262" i="80"/>
  <c r="D261" i="80"/>
  <c r="D260" i="80"/>
  <c r="D259" i="80"/>
  <c r="D258" i="80"/>
  <c r="D257" i="80"/>
  <c r="D256" i="80"/>
  <c r="D255" i="80"/>
  <c r="D254" i="80"/>
  <c r="D253" i="80"/>
  <c r="D252" i="80"/>
  <c r="D251" i="80"/>
  <c r="D250" i="80"/>
  <c r="D249" i="80"/>
  <c r="D248" i="80"/>
  <c r="D247" i="80"/>
  <c r="D246" i="80"/>
  <c r="D245" i="80"/>
  <c r="D244" i="80"/>
  <c r="D243" i="80"/>
  <c r="D242" i="80"/>
  <c r="D241" i="80"/>
  <c r="D240" i="80"/>
  <c r="D239" i="80"/>
  <c r="D238" i="80"/>
  <c r="D237" i="80"/>
  <c r="D236" i="80"/>
  <c r="D235" i="80"/>
  <c r="D234" i="80"/>
  <c r="D233" i="80"/>
  <c r="D232" i="80"/>
  <c r="D231" i="80"/>
  <c r="D230" i="80"/>
  <c r="D229" i="80"/>
  <c r="D228" i="80"/>
  <c r="D227" i="80"/>
  <c r="D226" i="80"/>
  <c r="D225" i="80"/>
  <c r="D224" i="80"/>
  <c r="D223" i="80"/>
  <c r="D222" i="80"/>
  <c r="D221" i="80"/>
  <c r="D220" i="80"/>
  <c r="D219" i="80"/>
  <c r="D218" i="80"/>
  <c r="D217" i="80"/>
  <c r="D216" i="80"/>
  <c r="D215" i="80"/>
  <c r="D214" i="80"/>
  <c r="D213" i="80"/>
  <c r="D212" i="80"/>
  <c r="D211" i="80"/>
  <c r="D210" i="80"/>
  <c r="D209" i="80"/>
  <c r="D208" i="80"/>
  <c r="D207" i="80"/>
  <c r="D206" i="80"/>
  <c r="D205" i="80"/>
  <c r="D204" i="80"/>
  <c r="D203" i="80"/>
  <c r="D202" i="80"/>
  <c r="D201" i="80"/>
  <c r="D200" i="80"/>
  <c r="D199" i="80"/>
  <c r="D198" i="80"/>
  <c r="D197" i="80"/>
  <c r="D196" i="80"/>
  <c r="D195" i="80"/>
  <c r="D194" i="80"/>
  <c r="D193" i="80"/>
  <c r="D192" i="80"/>
  <c r="D191" i="80"/>
  <c r="D190" i="80"/>
  <c r="D189" i="80"/>
  <c r="D188" i="80"/>
  <c r="D187" i="80"/>
  <c r="D186" i="80"/>
  <c r="D185" i="80"/>
  <c r="D184" i="80"/>
  <c r="D183" i="80"/>
  <c r="D182" i="80"/>
  <c r="D181" i="80"/>
  <c r="D180" i="80"/>
  <c r="D179" i="80"/>
  <c r="D178" i="80"/>
  <c r="D177" i="80"/>
  <c r="D176" i="80"/>
  <c r="D175" i="80"/>
  <c r="D174" i="80"/>
  <c r="D173" i="80"/>
  <c r="D172" i="80"/>
  <c r="D171" i="80"/>
  <c r="D170" i="80"/>
  <c r="D169" i="80"/>
  <c r="D168" i="80"/>
  <c r="D167" i="80"/>
  <c r="D166" i="80"/>
  <c r="D165" i="80"/>
  <c r="D164" i="80"/>
  <c r="D163" i="80"/>
  <c r="D162" i="80"/>
  <c r="D161" i="80"/>
  <c r="D160" i="80"/>
  <c r="D159" i="80"/>
  <c r="D158" i="80"/>
  <c r="D157" i="80"/>
  <c r="D156" i="80"/>
  <c r="D155" i="80"/>
  <c r="D154" i="80"/>
  <c r="D153" i="80"/>
  <c r="D152" i="80"/>
  <c r="D151" i="80"/>
  <c r="D150" i="80"/>
  <c r="D149" i="80"/>
  <c r="D148" i="80"/>
  <c r="D147" i="80"/>
  <c r="D146" i="80"/>
  <c r="D145" i="80"/>
  <c r="D144" i="80"/>
  <c r="D143" i="80"/>
  <c r="D142" i="80"/>
  <c r="D141" i="80"/>
  <c r="D140" i="80"/>
  <c r="D139" i="80"/>
  <c r="D138" i="80"/>
  <c r="D137" i="80"/>
  <c r="D136" i="80"/>
  <c r="D135" i="80"/>
  <c r="D134" i="80"/>
  <c r="D133" i="80"/>
  <c r="D132" i="80"/>
  <c r="D131" i="80"/>
  <c r="D130" i="80"/>
  <c r="D129" i="80"/>
  <c r="D128" i="80"/>
  <c r="D127" i="80"/>
  <c r="D126" i="80"/>
  <c r="D125" i="80"/>
  <c r="D124" i="80"/>
  <c r="D123" i="80"/>
  <c r="D122" i="80"/>
  <c r="D121" i="80"/>
  <c r="D120" i="80"/>
  <c r="D119" i="80"/>
  <c r="D118" i="80"/>
  <c r="D117" i="80"/>
  <c r="D116" i="80"/>
  <c r="D115" i="80"/>
  <c r="D114" i="80"/>
  <c r="D113" i="80"/>
  <c r="D112" i="80"/>
  <c r="D111" i="80"/>
  <c r="D110" i="80"/>
  <c r="D109" i="80"/>
  <c r="D108" i="80"/>
  <c r="D107" i="80"/>
  <c r="D106" i="80"/>
  <c r="D105" i="80"/>
  <c r="D104" i="80"/>
  <c r="D103" i="80"/>
  <c r="D102" i="80"/>
  <c r="D101" i="80"/>
  <c r="D100" i="80"/>
  <c r="D99" i="80"/>
  <c r="D98" i="80"/>
  <c r="D97" i="80"/>
  <c r="D96" i="80"/>
  <c r="D95" i="80"/>
  <c r="D94" i="80"/>
  <c r="D93" i="80"/>
  <c r="D92" i="80"/>
  <c r="D91" i="80"/>
  <c r="D90" i="80"/>
  <c r="D89" i="80"/>
  <c r="D88" i="80"/>
  <c r="D87" i="80"/>
  <c r="D86" i="80"/>
  <c r="D85" i="80"/>
  <c r="D84" i="80"/>
  <c r="D83" i="80"/>
  <c r="D82" i="80"/>
  <c r="D81" i="80"/>
  <c r="D80" i="80"/>
  <c r="D79" i="80"/>
  <c r="D78" i="80"/>
  <c r="D77" i="80"/>
  <c r="D76" i="80"/>
  <c r="D75" i="80"/>
  <c r="D74" i="80"/>
  <c r="D71" i="80"/>
  <c r="D69" i="80"/>
  <c r="D59" i="80"/>
  <c r="D58" i="80"/>
  <c r="D42" i="80"/>
  <c r="D35" i="80"/>
  <c r="D34" i="80"/>
  <c r="D8" i="80"/>
  <c r="D764" i="86"/>
  <c r="D763" i="86"/>
  <c r="D762" i="86"/>
  <c r="D761" i="86"/>
  <c r="D760" i="86"/>
  <c r="D759" i="86"/>
  <c r="D758" i="86"/>
  <c r="D757" i="86"/>
  <c r="D756" i="86"/>
  <c r="D755" i="86"/>
  <c r="D754" i="86"/>
  <c r="D753" i="86"/>
  <c r="D752" i="86"/>
  <c r="D751" i="86"/>
  <c r="D750" i="86"/>
  <c r="D749" i="86"/>
  <c r="D748" i="86"/>
  <c r="D747" i="86"/>
  <c r="D746" i="86"/>
  <c r="D745" i="86"/>
  <c r="D744" i="86"/>
  <c r="D743" i="86"/>
  <c r="D742" i="86"/>
  <c r="D741" i="86"/>
  <c r="D740" i="86"/>
  <c r="D739" i="86"/>
  <c r="D738" i="86"/>
  <c r="D737" i="86"/>
  <c r="D736" i="86"/>
  <c r="D735" i="86"/>
  <c r="D734" i="86"/>
  <c r="D733" i="86"/>
  <c r="D732" i="86"/>
  <c r="D731" i="86"/>
  <c r="D730" i="86"/>
  <c r="D729" i="86"/>
  <c r="D728" i="86"/>
  <c r="D727" i="86"/>
  <c r="D726" i="86"/>
  <c r="D725" i="86"/>
  <c r="D724" i="86"/>
  <c r="D723" i="86"/>
  <c r="D722" i="86"/>
  <c r="D721" i="86"/>
  <c r="D720" i="86"/>
  <c r="D719" i="86"/>
  <c r="D718" i="86"/>
  <c r="D717" i="86"/>
  <c r="D716" i="86"/>
  <c r="D715" i="86"/>
  <c r="D714" i="86"/>
  <c r="D713" i="86"/>
  <c r="D712" i="86"/>
  <c r="D711" i="86"/>
  <c r="D710" i="86"/>
  <c r="D709" i="86"/>
  <c r="D708" i="86"/>
  <c r="D707" i="86"/>
  <c r="D706" i="86"/>
  <c r="D705" i="86"/>
  <c r="D704" i="86"/>
  <c r="D703" i="86"/>
  <c r="D702" i="86"/>
  <c r="D701" i="86"/>
  <c r="D700" i="86"/>
  <c r="D699" i="86"/>
  <c r="D698" i="86"/>
  <c r="D697" i="86"/>
  <c r="D696" i="86"/>
  <c r="D695" i="86"/>
  <c r="D694" i="86"/>
  <c r="D693" i="86"/>
  <c r="D692" i="86"/>
  <c r="D691" i="86"/>
  <c r="D690" i="86"/>
  <c r="D689" i="86"/>
  <c r="D688" i="86"/>
  <c r="D687" i="86"/>
  <c r="D686" i="86"/>
  <c r="D685" i="86"/>
  <c r="D684" i="86"/>
  <c r="D683" i="86"/>
  <c r="D682" i="86"/>
  <c r="D681" i="86"/>
  <c r="D680" i="86"/>
  <c r="D679" i="86"/>
  <c r="D678" i="86"/>
  <c r="D677" i="86"/>
  <c r="D676" i="86"/>
  <c r="D675" i="86"/>
  <c r="D674" i="86"/>
  <c r="D673" i="86"/>
  <c r="D672" i="86"/>
  <c r="D671" i="86"/>
  <c r="D670" i="86"/>
  <c r="D669" i="86"/>
  <c r="D668" i="86"/>
  <c r="D667" i="86"/>
  <c r="D666" i="86"/>
  <c r="D665" i="86"/>
  <c r="D664" i="86"/>
  <c r="D663" i="86"/>
  <c r="D662" i="86"/>
  <c r="D661" i="86"/>
  <c r="D660" i="86"/>
  <c r="D659" i="86"/>
  <c r="D658" i="86"/>
  <c r="D657" i="86"/>
  <c r="D656" i="86"/>
  <c r="D655" i="86"/>
  <c r="D654" i="86"/>
  <c r="D653" i="86"/>
  <c r="D652" i="86"/>
  <c r="D651" i="86"/>
  <c r="D650" i="86"/>
  <c r="D649" i="86"/>
  <c r="D648" i="86"/>
  <c r="D647" i="86"/>
  <c r="D646" i="86"/>
  <c r="D645" i="86"/>
  <c r="D644" i="86"/>
  <c r="D643" i="86"/>
  <c r="D642" i="86"/>
  <c r="D641" i="86"/>
  <c r="D640" i="86"/>
  <c r="D639" i="86"/>
  <c r="D638" i="86"/>
  <c r="D637" i="86"/>
  <c r="D636" i="86"/>
  <c r="D635" i="86"/>
  <c r="D634" i="86"/>
  <c r="D633" i="86"/>
  <c r="D632" i="86"/>
  <c r="D631" i="86"/>
  <c r="D630" i="86"/>
  <c r="D629" i="86"/>
  <c r="D628" i="86"/>
  <c r="D627" i="86"/>
  <c r="D626" i="86"/>
  <c r="D625" i="86"/>
  <c r="D624" i="86"/>
  <c r="D623" i="86"/>
  <c r="D622" i="86"/>
  <c r="D621" i="86"/>
  <c r="D620" i="86"/>
  <c r="D619" i="86"/>
  <c r="D618" i="86"/>
  <c r="D617" i="86"/>
  <c r="D616" i="86"/>
  <c r="D615" i="86"/>
  <c r="D614" i="86"/>
  <c r="D613" i="86"/>
  <c r="D612" i="86"/>
  <c r="D611" i="86"/>
  <c r="D610" i="86"/>
  <c r="D609" i="86"/>
  <c r="D608" i="86"/>
  <c r="D607" i="86"/>
  <c r="D606" i="86"/>
  <c r="D605" i="86"/>
  <c r="D604" i="86"/>
  <c r="D603" i="86"/>
  <c r="D602" i="86"/>
  <c r="D601" i="86"/>
  <c r="D600" i="86"/>
  <c r="D599" i="86"/>
  <c r="D598" i="86"/>
  <c r="D597" i="86"/>
  <c r="D596" i="86"/>
  <c r="D595" i="86"/>
  <c r="D594" i="86"/>
  <c r="D593" i="86"/>
  <c r="D592" i="86"/>
  <c r="D591" i="86"/>
  <c r="D590" i="86"/>
  <c r="D589" i="86"/>
  <c r="D588" i="86"/>
  <c r="D587" i="86"/>
  <c r="D586" i="86"/>
  <c r="D585" i="86"/>
  <c r="D584" i="86"/>
  <c r="D583" i="86"/>
  <c r="D582" i="86"/>
  <c r="D581" i="86"/>
  <c r="D580" i="86"/>
  <c r="D579" i="86"/>
  <c r="D578" i="86"/>
  <c r="D577" i="86"/>
  <c r="D576" i="86"/>
  <c r="D575" i="86"/>
  <c r="D574" i="86"/>
  <c r="D573" i="86"/>
  <c r="D572" i="86"/>
  <c r="D571" i="86"/>
  <c r="D570" i="86"/>
  <c r="D569" i="86"/>
  <c r="D568" i="86"/>
  <c r="D567" i="86"/>
  <c r="D566" i="86"/>
  <c r="D565" i="86"/>
  <c r="D564" i="86"/>
  <c r="D563" i="86"/>
  <c r="D562" i="86"/>
  <c r="D561" i="86"/>
  <c r="D560" i="86"/>
  <c r="D559" i="86"/>
  <c r="D558" i="86"/>
  <c r="D557" i="86"/>
  <c r="D556" i="86"/>
  <c r="D555" i="86"/>
  <c r="D554" i="86"/>
  <c r="D553" i="86"/>
  <c r="D552" i="86"/>
  <c r="D551" i="86"/>
  <c r="D550" i="86"/>
  <c r="D549" i="86"/>
  <c r="D548" i="86"/>
  <c r="D547" i="86"/>
  <c r="D546" i="86"/>
  <c r="D545" i="86"/>
  <c r="D544" i="86"/>
  <c r="D543" i="86"/>
  <c r="D542" i="86"/>
  <c r="D541" i="86"/>
  <c r="D540" i="86"/>
  <c r="D539" i="86"/>
  <c r="D538" i="86"/>
  <c r="D537" i="86"/>
  <c r="D536" i="86"/>
  <c r="D535" i="86"/>
  <c r="D534" i="86"/>
  <c r="D533" i="86"/>
  <c r="D532" i="86"/>
  <c r="D531" i="86"/>
  <c r="D530" i="86"/>
  <c r="D529" i="86"/>
  <c r="D528" i="86"/>
  <c r="D527" i="86"/>
  <c r="D526" i="86"/>
  <c r="D525" i="86"/>
  <c r="D524" i="86"/>
  <c r="D523" i="86"/>
  <c r="D522" i="86"/>
  <c r="D521" i="86"/>
  <c r="D520" i="86"/>
  <c r="D519" i="86"/>
  <c r="D518" i="86"/>
  <c r="D517" i="86"/>
  <c r="D516" i="86"/>
  <c r="D515" i="86"/>
  <c r="D514" i="86"/>
  <c r="D513" i="86"/>
  <c r="D512" i="86"/>
  <c r="D511" i="86"/>
  <c r="D510" i="86"/>
  <c r="D509" i="86"/>
  <c r="D508" i="86"/>
  <c r="D507" i="86"/>
  <c r="D506" i="86"/>
  <c r="D505" i="86"/>
  <c r="D504" i="86"/>
  <c r="D503" i="86"/>
  <c r="D502" i="86"/>
  <c r="D501" i="86"/>
  <c r="D500" i="86"/>
  <c r="D499" i="86"/>
  <c r="D498" i="86"/>
  <c r="D497" i="86"/>
  <c r="D496" i="86"/>
  <c r="D495" i="86"/>
  <c r="D494" i="86"/>
  <c r="D493" i="86"/>
  <c r="D492" i="86"/>
  <c r="D491" i="86"/>
  <c r="D490" i="86"/>
  <c r="D489" i="86"/>
  <c r="D488" i="86"/>
  <c r="D487" i="86"/>
  <c r="D486" i="86"/>
  <c r="D485" i="86"/>
  <c r="D484" i="86"/>
  <c r="D483" i="86"/>
  <c r="D482" i="86"/>
  <c r="D481" i="86"/>
  <c r="D480" i="86"/>
  <c r="D479" i="86"/>
  <c r="D478" i="86"/>
  <c r="D477" i="86"/>
  <c r="D476" i="86"/>
  <c r="D475" i="86"/>
  <c r="D474" i="86"/>
  <c r="D473" i="86"/>
  <c r="D472" i="86"/>
  <c r="D471" i="86"/>
  <c r="D470" i="86"/>
  <c r="D469" i="86"/>
  <c r="D468" i="86"/>
  <c r="D467" i="86"/>
  <c r="D466" i="86"/>
  <c r="D465" i="86"/>
  <c r="D464" i="86"/>
  <c r="D463" i="86"/>
  <c r="D462" i="86"/>
  <c r="D461" i="86"/>
  <c r="D460" i="86"/>
  <c r="D459" i="86"/>
  <c r="D458" i="86"/>
  <c r="D457" i="86"/>
  <c r="D456" i="86"/>
  <c r="D455" i="86"/>
  <c r="D454" i="86"/>
  <c r="D453" i="86"/>
  <c r="D452" i="86"/>
  <c r="D451" i="86"/>
  <c r="D450" i="86"/>
  <c r="D449" i="86"/>
  <c r="D448" i="86"/>
  <c r="D447" i="86"/>
  <c r="D446" i="86"/>
  <c r="D445" i="86"/>
  <c r="D444" i="86"/>
  <c r="D443" i="86"/>
  <c r="D442" i="86"/>
  <c r="D441" i="86"/>
  <c r="D440" i="86"/>
  <c r="D439" i="86"/>
  <c r="D438" i="86"/>
  <c r="D437" i="86"/>
  <c r="D436" i="86"/>
  <c r="D435" i="86"/>
  <c r="D434" i="86"/>
  <c r="D433" i="86"/>
  <c r="D432" i="86"/>
  <c r="D431" i="86"/>
  <c r="D430" i="86"/>
  <c r="D429" i="86"/>
  <c r="D428" i="86"/>
  <c r="D427" i="86"/>
  <c r="D426" i="86"/>
  <c r="D425" i="86"/>
  <c r="D424" i="86"/>
  <c r="D423" i="86"/>
  <c r="D422" i="86"/>
  <c r="D421" i="86"/>
  <c r="D420" i="86"/>
  <c r="D419" i="86"/>
  <c r="D418" i="86"/>
  <c r="D417" i="86"/>
  <c r="D416" i="86"/>
  <c r="D415" i="86"/>
  <c r="D414" i="86"/>
  <c r="D413" i="86"/>
  <c r="D412" i="86"/>
  <c r="D411" i="86"/>
  <c r="D410" i="86"/>
  <c r="D409" i="86"/>
  <c r="D408" i="86"/>
  <c r="D407" i="86"/>
  <c r="D406" i="86"/>
  <c r="D405" i="86"/>
  <c r="D404" i="86"/>
  <c r="D403" i="86"/>
  <c r="D402" i="86"/>
  <c r="D401" i="86"/>
  <c r="D400" i="86"/>
  <c r="D399" i="86"/>
  <c r="D398" i="86"/>
  <c r="D397" i="86"/>
  <c r="D396" i="86"/>
  <c r="D395" i="86"/>
  <c r="D394" i="86"/>
  <c r="D393" i="86"/>
  <c r="D392" i="86"/>
  <c r="D391" i="86"/>
  <c r="D390" i="86"/>
  <c r="D389" i="86"/>
  <c r="D388" i="86"/>
  <c r="D387" i="86"/>
  <c r="D386" i="86"/>
  <c r="D385" i="86"/>
  <c r="D384" i="86"/>
  <c r="D383" i="86"/>
  <c r="D382" i="86"/>
  <c r="D381" i="86"/>
  <c r="D380" i="86"/>
  <c r="D379" i="86"/>
  <c r="D378" i="86"/>
  <c r="D377" i="86"/>
  <c r="D376" i="86"/>
  <c r="D375" i="86"/>
  <c r="D374" i="86"/>
  <c r="D373" i="86"/>
  <c r="D372" i="86"/>
  <c r="D371" i="86"/>
  <c r="D370" i="86"/>
  <c r="D369" i="86"/>
  <c r="D368" i="86"/>
  <c r="D367" i="86"/>
  <c r="D366" i="86"/>
  <c r="D365" i="86"/>
  <c r="D364" i="86"/>
  <c r="D363" i="86"/>
  <c r="D362" i="86"/>
  <c r="D361" i="86"/>
  <c r="D360" i="86"/>
  <c r="D359" i="86"/>
  <c r="D358" i="86"/>
  <c r="D357" i="86"/>
  <c r="D356" i="86"/>
  <c r="D355" i="86"/>
  <c r="D354" i="86"/>
  <c r="D353" i="86"/>
  <c r="D352" i="86"/>
  <c r="D351" i="86"/>
  <c r="D350" i="86"/>
  <c r="D349" i="86"/>
  <c r="D348" i="86"/>
  <c r="D347" i="86"/>
  <c r="D346" i="86"/>
  <c r="D345" i="86"/>
  <c r="D344" i="86"/>
  <c r="D343" i="86"/>
  <c r="D342" i="86"/>
  <c r="D341" i="86"/>
  <c r="D340" i="86"/>
  <c r="D339" i="86"/>
  <c r="D338" i="86"/>
  <c r="D337" i="86"/>
  <c r="D336" i="86"/>
  <c r="D335" i="86"/>
  <c r="D334" i="86"/>
  <c r="D333" i="86"/>
  <c r="D332" i="86"/>
  <c r="D331" i="86"/>
  <c r="D330" i="86"/>
  <c r="D329" i="86"/>
  <c r="D328" i="86"/>
  <c r="D327" i="86"/>
  <c r="D326" i="86"/>
  <c r="D325" i="86"/>
  <c r="D324" i="86"/>
  <c r="D323" i="86"/>
  <c r="D322" i="86"/>
  <c r="D321" i="86"/>
  <c r="D320" i="86"/>
  <c r="D319" i="86"/>
  <c r="D318" i="86"/>
  <c r="D317" i="86"/>
  <c r="D316" i="86"/>
  <c r="D315" i="86"/>
  <c r="D314" i="86"/>
  <c r="D313" i="86"/>
  <c r="D312" i="86"/>
  <c r="D311" i="86"/>
  <c r="D310" i="86"/>
  <c r="D309" i="86"/>
  <c r="D308" i="86"/>
  <c r="D307" i="86"/>
  <c r="D306" i="86"/>
  <c r="D305" i="86"/>
  <c r="D304" i="86"/>
  <c r="D303" i="86"/>
  <c r="D302" i="86"/>
  <c r="D301" i="86"/>
  <c r="D300" i="86"/>
  <c r="D299" i="86"/>
  <c r="D298" i="86"/>
  <c r="D297" i="86"/>
  <c r="D296" i="86"/>
  <c r="D295" i="86"/>
  <c r="D294" i="86"/>
  <c r="D293" i="86"/>
  <c r="D292" i="86"/>
  <c r="D291" i="86"/>
  <c r="D290" i="86"/>
  <c r="D289" i="86"/>
  <c r="D288" i="86"/>
  <c r="D287" i="86"/>
  <c r="D286" i="86"/>
  <c r="D285" i="86"/>
  <c r="D284" i="86"/>
  <c r="D283" i="86"/>
  <c r="D282" i="86"/>
  <c r="D281" i="86"/>
  <c r="D280" i="86"/>
  <c r="D279" i="86"/>
  <c r="D278" i="86"/>
  <c r="D277" i="86"/>
  <c r="D276" i="86"/>
  <c r="D275" i="86"/>
  <c r="D274" i="86"/>
  <c r="D273" i="86"/>
  <c r="D272" i="86"/>
  <c r="D271" i="86"/>
  <c r="D270" i="86"/>
  <c r="D269" i="86"/>
  <c r="D268" i="86"/>
  <c r="D267" i="86"/>
  <c r="D266" i="86"/>
  <c r="D265" i="86"/>
  <c r="D264" i="86"/>
  <c r="D263" i="86"/>
  <c r="D262" i="86"/>
  <c r="D261" i="86"/>
  <c r="D260" i="86"/>
  <c r="D259" i="86"/>
  <c r="D258" i="86"/>
  <c r="D257" i="86"/>
  <c r="D256" i="86"/>
  <c r="D255" i="86"/>
  <c r="D254" i="86"/>
  <c r="D253" i="86"/>
  <c r="D252" i="86"/>
  <c r="D251" i="86"/>
  <c r="D250" i="86"/>
  <c r="D249" i="86"/>
  <c r="D248" i="86"/>
  <c r="D247" i="86"/>
  <c r="D246" i="86"/>
  <c r="D245" i="86"/>
  <c r="D244" i="86"/>
  <c r="D243" i="86"/>
  <c r="D242" i="86"/>
  <c r="D241" i="86"/>
  <c r="D240" i="86"/>
  <c r="D239" i="86"/>
  <c r="D238" i="86"/>
  <c r="D237" i="86"/>
  <c r="D236" i="86"/>
  <c r="D235" i="86"/>
  <c r="D234" i="86"/>
  <c r="D233" i="86"/>
  <c r="D232" i="86"/>
  <c r="D231" i="86"/>
  <c r="D230" i="86"/>
  <c r="D229" i="86"/>
  <c r="D228" i="86"/>
  <c r="D227" i="86"/>
  <c r="D226" i="86"/>
  <c r="D225" i="86"/>
  <c r="D224" i="86"/>
  <c r="D223" i="86"/>
  <c r="D222" i="86"/>
  <c r="D221" i="86"/>
  <c r="D220" i="86"/>
  <c r="D219" i="86"/>
  <c r="D218" i="86"/>
  <c r="D217" i="86"/>
  <c r="D216" i="86"/>
  <c r="D215" i="86"/>
  <c r="D214" i="86"/>
  <c r="D213" i="86"/>
  <c r="D212" i="86"/>
  <c r="D211" i="86"/>
  <c r="D210" i="86"/>
  <c r="D209" i="86"/>
  <c r="D208" i="86"/>
  <c r="D207" i="86"/>
  <c r="D206" i="86"/>
  <c r="D205" i="86"/>
  <c r="D204" i="86"/>
  <c r="D203" i="86"/>
  <c r="D202" i="86"/>
  <c r="D201" i="86"/>
  <c r="D200" i="86"/>
  <c r="D199" i="86"/>
  <c r="D198" i="86"/>
  <c r="D197" i="86"/>
  <c r="D196" i="86"/>
  <c r="D195" i="86"/>
  <c r="D194" i="86"/>
  <c r="D193" i="86"/>
  <c r="D192" i="86"/>
  <c r="D191" i="86"/>
  <c r="D190" i="86"/>
  <c r="D189" i="86"/>
  <c r="D188" i="86"/>
  <c r="D187" i="86"/>
  <c r="D186" i="86"/>
  <c r="D185" i="86"/>
  <c r="D184" i="86"/>
  <c r="D183" i="86"/>
  <c r="D182" i="86"/>
  <c r="D181" i="86"/>
  <c r="D180" i="86"/>
  <c r="D179" i="86"/>
  <c r="D178" i="86"/>
  <c r="D177" i="86"/>
  <c r="D176" i="86"/>
  <c r="D175" i="86"/>
  <c r="D174" i="86"/>
  <c r="D173" i="86"/>
  <c r="D172" i="86"/>
  <c r="D171" i="86"/>
  <c r="D170" i="86"/>
  <c r="D169" i="86"/>
  <c r="D168" i="86"/>
  <c r="D167" i="86"/>
  <c r="D166" i="86"/>
  <c r="D165" i="86"/>
  <c r="D164" i="86"/>
  <c r="D163" i="86"/>
  <c r="D162" i="86"/>
  <c r="D161" i="86"/>
  <c r="D160" i="86"/>
  <c r="D159" i="86"/>
  <c r="D158" i="86"/>
  <c r="D157" i="86"/>
  <c r="D156" i="86"/>
  <c r="D155" i="86"/>
  <c r="D154" i="86"/>
  <c r="D153" i="86"/>
  <c r="D152" i="86"/>
  <c r="D151" i="86"/>
  <c r="D150" i="86"/>
  <c r="D149" i="86"/>
  <c r="D148" i="86"/>
  <c r="D147" i="86"/>
  <c r="D146" i="86"/>
  <c r="D145" i="86"/>
  <c r="D144" i="86"/>
  <c r="D143" i="86"/>
  <c r="D142" i="86"/>
  <c r="D141" i="86"/>
  <c r="D140" i="86"/>
  <c r="D139" i="86"/>
  <c r="D138" i="86"/>
  <c r="D137" i="86"/>
  <c r="D136" i="86"/>
  <c r="D135" i="86"/>
  <c r="D134" i="86"/>
  <c r="D133" i="86"/>
  <c r="D132" i="86"/>
  <c r="D131" i="86"/>
  <c r="D130" i="86"/>
  <c r="D129" i="86"/>
  <c r="D128" i="86"/>
  <c r="D127" i="86"/>
  <c r="D126" i="86"/>
  <c r="D125" i="86"/>
  <c r="D124" i="86"/>
  <c r="D123" i="86"/>
  <c r="D122" i="86"/>
  <c r="D121" i="86"/>
  <c r="D120" i="86"/>
  <c r="D119" i="86"/>
  <c r="D118" i="86"/>
  <c r="D117" i="86"/>
  <c r="D116" i="86"/>
  <c r="D115" i="86"/>
  <c r="D114" i="86"/>
  <c r="D113" i="86"/>
  <c r="D112" i="86"/>
  <c r="D111" i="86"/>
  <c r="D110" i="86"/>
  <c r="D109" i="86"/>
  <c r="D108" i="86"/>
  <c r="D107" i="86"/>
  <c r="D106" i="86"/>
  <c r="D105" i="86"/>
  <c r="D104" i="86"/>
  <c r="D103" i="86"/>
  <c r="D102" i="86"/>
  <c r="D101" i="86"/>
  <c r="D100" i="86"/>
  <c r="D99" i="86"/>
  <c r="D98" i="86"/>
  <c r="D97" i="86"/>
  <c r="D96" i="86"/>
  <c r="D95" i="86"/>
  <c r="D94" i="86"/>
  <c r="D93" i="86"/>
  <c r="D92" i="86"/>
  <c r="D91" i="86"/>
  <c r="D90" i="86"/>
  <c r="D89" i="86"/>
  <c r="D88" i="86"/>
  <c r="D87" i="86"/>
  <c r="D86" i="86"/>
  <c r="D85" i="86"/>
  <c r="D84" i="86"/>
  <c r="D83" i="86"/>
  <c r="D82" i="86"/>
  <c r="D81" i="86"/>
  <c r="D80" i="86"/>
  <c r="D79" i="86"/>
  <c r="D78" i="86"/>
  <c r="D77" i="86"/>
  <c r="D76" i="86"/>
  <c r="D75" i="86"/>
  <c r="D74" i="86"/>
  <c r="D73" i="86"/>
  <c r="D72" i="86"/>
  <c r="D71" i="86"/>
  <c r="D70" i="86"/>
  <c r="D69" i="86"/>
  <c r="D68" i="86"/>
  <c r="D67" i="86"/>
  <c r="D66" i="86"/>
  <c r="D65" i="86"/>
  <c r="D64" i="86"/>
  <c r="D63" i="86"/>
  <c r="D62" i="86"/>
  <c r="D61" i="86"/>
  <c r="D60" i="86"/>
  <c r="D59" i="86"/>
  <c r="D58" i="86"/>
  <c r="D57" i="86"/>
  <c r="D56" i="86"/>
  <c r="D55" i="86"/>
  <c r="D54" i="86"/>
  <c r="D53" i="86"/>
  <c r="D52" i="86"/>
  <c r="D51" i="86"/>
  <c r="D50" i="86"/>
  <c r="D49" i="86"/>
  <c r="D48" i="86"/>
  <c r="D47" i="86"/>
  <c r="D46" i="86"/>
  <c r="D45" i="86"/>
  <c r="D32" i="86"/>
  <c r="D26" i="86"/>
  <c r="D24" i="86"/>
  <c r="D22" i="86"/>
  <c r="D19" i="86"/>
  <c r="D15" i="86"/>
  <c r="D8" i="86"/>
  <c r="D774" i="81"/>
  <c r="D773" i="81"/>
  <c r="D772" i="81"/>
  <c r="D771" i="81"/>
  <c r="D770" i="81"/>
  <c r="D769" i="81"/>
  <c r="D768" i="81"/>
  <c r="D767" i="81"/>
  <c r="D766" i="81"/>
  <c r="D765" i="81"/>
  <c r="D764" i="81"/>
  <c r="D763" i="81"/>
  <c r="D762" i="81"/>
  <c r="D761" i="81"/>
  <c r="D760" i="81"/>
  <c r="D759" i="81"/>
  <c r="D758" i="81"/>
  <c r="D757" i="81"/>
  <c r="D756" i="81"/>
  <c r="D755" i="81"/>
  <c r="D754" i="81"/>
  <c r="D753" i="81"/>
  <c r="D752" i="81"/>
  <c r="D751" i="81"/>
  <c r="D750" i="81"/>
  <c r="D749" i="81"/>
  <c r="D748" i="81"/>
  <c r="D747" i="81"/>
  <c r="D746" i="81"/>
  <c r="D745" i="81"/>
  <c r="D744" i="81"/>
  <c r="D743" i="81"/>
  <c r="D742" i="81"/>
  <c r="D741" i="81"/>
  <c r="D740" i="81"/>
  <c r="D739" i="81"/>
  <c r="D738" i="81"/>
  <c r="D737" i="81"/>
  <c r="D736" i="81"/>
  <c r="D735" i="81"/>
  <c r="D734" i="81"/>
  <c r="D733" i="81"/>
  <c r="D732" i="81"/>
  <c r="D731" i="81"/>
  <c r="D730" i="81"/>
  <c r="D729" i="81"/>
  <c r="D728" i="81"/>
  <c r="D727" i="81"/>
  <c r="D726" i="81"/>
  <c r="D725" i="81"/>
  <c r="D724" i="81"/>
  <c r="D723" i="81"/>
  <c r="D722" i="81"/>
  <c r="D721" i="81"/>
  <c r="D720" i="81"/>
  <c r="D719" i="81"/>
  <c r="D718" i="81"/>
  <c r="D717" i="81"/>
  <c r="D716" i="81"/>
  <c r="D715" i="81"/>
  <c r="D714" i="81"/>
  <c r="D713" i="81"/>
  <c r="D712" i="81"/>
  <c r="D711" i="81"/>
  <c r="D710" i="81"/>
  <c r="D709" i="81"/>
  <c r="D708" i="81"/>
  <c r="D707" i="81"/>
  <c r="D706" i="81"/>
  <c r="D705" i="81"/>
  <c r="D704" i="81"/>
  <c r="D703" i="81"/>
  <c r="D702" i="81"/>
  <c r="D701" i="81"/>
  <c r="D700" i="81"/>
  <c r="D699" i="81"/>
  <c r="D698" i="81"/>
  <c r="D697" i="81"/>
  <c r="D696" i="81"/>
  <c r="D695" i="81"/>
  <c r="D694" i="81"/>
  <c r="D693" i="81"/>
  <c r="D692" i="81"/>
  <c r="D691" i="81"/>
  <c r="D690" i="81"/>
  <c r="D689" i="81"/>
  <c r="D688" i="81"/>
  <c r="D687" i="81"/>
  <c r="D686" i="81"/>
  <c r="D685" i="81"/>
  <c r="D684" i="81"/>
  <c r="D683" i="81"/>
  <c r="D682" i="81"/>
  <c r="D681" i="81"/>
  <c r="D680" i="81"/>
  <c r="D679" i="81"/>
  <c r="D678" i="81"/>
  <c r="D677" i="81"/>
  <c r="D676" i="81"/>
  <c r="D675" i="81"/>
  <c r="D674" i="81"/>
  <c r="D673" i="81"/>
  <c r="D672" i="81"/>
  <c r="D671" i="81"/>
  <c r="D670" i="81"/>
  <c r="D669" i="81"/>
  <c r="D668" i="81"/>
  <c r="D667" i="81"/>
  <c r="D666" i="81"/>
  <c r="D665" i="81"/>
  <c r="D664" i="81"/>
  <c r="D663" i="81"/>
  <c r="D662" i="81"/>
  <c r="D661" i="81"/>
  <c r="D660" i="81"/>
  <c r="D659" i="81"/>
  <c r="D658" i="81"/>
  <c r="D657" i="81"/>
  <c r="D656" i="81"/>
  <c r="D655" i="81"/>
  <c r="D654" i="81"/>
  <c r="D653" i="81"/>
  <c r="D652" i="81"/>
  <c r="D651" i="81"/>
  <c r="D650" i="81"/>
  <c r="D649" i="81"/>
  <c r="D648" i="81"/>
  <c r="D647" i="81"/>
  <c r="D646" i="81"/>
  <c r="D645" i="81"/>
  <c r="D644" i="81"/>
  <c r="D643" i="81"/>
  <c r="D642" i="81"/>
  <c r="D641" i="81"/>
  <c r="D640" i="81"/>
  <c r="D639" i="81"/>
  <c r="D638" i="81"/>
  <c r="D637" i="81"/>
  <c r="D636" i="81"/>
  <c r="D635" i="81"/>
  <c r="D634" i="81"/>
  <c r="D633" i="81"/>
  <c r="D632" i="81"/>
  <c r="D631" i="81"/>
  <c r="D630" i="81"/>
  <c r="D629" i="81"/>
  <c r="D628" i="81"/>
  <c r="D627" i="81"/>
  <c r="D626" i="81"/>
  <c r="D625" i="81"/>
  <c r="D624" i="81"/>
  <c r="D623" i="81"/>
  <c r="D622" i="81"/>
  <c r="D621" i="81"/>
  <c r="D620" i="81"/>
  <c r="D619" i="81"/>
  <c r="D618" i="81"/>
  <c r="D617" i="81"/>
  <c r="D616" i="81"/>
  <c r="D615" i="81"/>
  <c r="D614" i="81"/>
  <c r="D613" i="81"/>
  <c r="D612" i="81"/>
  <c r="D611" i="81"/>
  <c r="D610" i="81"/>
  <c r="D609" i="81"/>
  <c r="D608" i="81"/>
  <c r="D607" i="81"/>
  <c r="D606" i="81"/>
  <c r="D605" i="81"/>
  <c r="D604" i="81"/>
  <c r="D603" i="81"/>
  <c r="D602" i="81"/>
  <c r="D601" i="81"/>
  <c r="D600" i="81"/>
  <c r="D599" i="81"/>
  <c r="D598" i="81"/>
  <c r="D597" i="81"/>
  <c r="D596" i="81"/>
  <c r="D595" i="81"/>
  <c r="D594" i="81"/>
  <c r="D593" i="81"/>
  <c r="D592" i="81"/>
  <c r="D591" i="81"/>
  <c r="D590" i="81"/>
  <c r="D589" i="81"/>
  <c r="D588" i="81"/>
  <c r="D587" i="81"/>
  <c r="D586" i="81"/>
  <c r="D585" i="81"/>
  <c r="D584" i="81"/>
  <c r="D583" i="81"/>
  <c r="D582" i="81"/>
  <c r="D581" i="81"/>
  <c r="D580" i="81"/>
  <c r="D579" i="81"/>
  <c r="D578" i="81"/>
  <c r="D577" i="81"/>
  <c r="D576" i="81"/>
  <c r="D575" i="81"/>
  <c r="D574" i="81"/>
  <c r="D573" i="81"/>
  <c r="D572" i="81"/>
  <c r="D571" i="81"/>
  <c r="D570" i="81"/>
  <c r="D569" i="81"/>
  <c r="D568" i="81"/>
  <c r="D567" i="81"/>
  <c r="D566" i="81"/>
  <c r="D565" i="81"/>
  <c r="D564" i="81"/>
  <c r="D563" i="81"/>
  <c r="D562" i="81"/>
  <c r="D561" i="81"/>
  <c r="D560" i="81"/>
  <c r="D559" i="81"/>
  <c r="D558" i="81"/>
  <c r="D557" i="81"/>
  <c r="D556" i="81"/>
  <c r="D555" i="81"/>
  <c r="D554" i="81"/>
  <c r="D553" i="81"/>
  <c r="D552" i="81"/>
  <c r="D551" i="81"/>
  <c r="D550" i="81"/>
  <c r="D549" i="81"/>
  <c r="D548" i="81"/>
  <c r="D547" i="81"/>
  <c r="D546" i="81"/>
  <c r="D545" i="81"/>
  <c r="D544" i="81"/>
  <c r="D543" i="81"/>
  <c r="D542" i="81"/>
  <c r="D541" i="81"/>
  <c r="D540" i="81"/>
  <c r="D539" i="81"/>
  <c r="D538" i="81"/>
  <c r="D537" i="81"/>
  <c r="D536" i="81"/>
  <c r="D535" i="81"/>
  <c r="D534" i="81"/>
  <c r="D533" i="81"/>
  <c r="D532" i="81"/>
  <c r="D531" i="81"/>
  <c r="D530" i="81"/>
  <c r="D529" i="81"/>
  <c r="D528" i="81"/>
  <c r="D527" i="81"/>
  <c r="D526" i="81"/>
  <c r="D525" i="81"/>
  <c r="D524" i="81"/>
  <c r="D523" i="81"/>
  <c r="D522" i="81"/>
  <c r="D521" i="81"/>
  <c r="D520" i="81"/>
  <c r="D519" i="81"/>
  <c r="D518" i="81"/>
  <c r="D517" i="81"/>
  <c r="D516" i="81"/>
  <c r="D515" i="81"/>
  <c r="D514" i="81"/>
  <c r="D513" i="81"/>
  <c r="D512" i="81"/>
  <c r="D511" i="81"/>
  <c r="D510" i="81"/>
  <c r="D509" i="81"/>
  <c r="D508" i="81"/>
  <c r="D507" i="81"/>
  <c r="D506" i="81"/>
  <c r="D505" i="81"/>
  <c r="D504" i="81"/>
  <c r="D503" i="81"/>
  <c r="D502" i="81"/>
  <c r="D501" i="81"/>
  <c r="D500" i="81"/>
  <c r="D499" i="81"/>
  <c r="D498" i="81"/>
  <c r="D497" i="81"/>
  <c r="D496" i="81"/>
  <c r="D495" i="81"/>
  <c r="D494" i="81"/>
  <c r="D493" i="81"/>
  <c r="D492" i="81"/>
  <c r="D491" i="81"/>
  <c r="D490" i="81"/>
  <c r="D489" i="81"/>
  <c r="D488" i="81"/>
  <c r="D487" i="81"/>
  <c r="D486" i="81"/>
  <c r="D485" i="81"/>
  <c r="D484" i="81"/>
  <c r="D483" i="81"/>
  <c r="D482" i="81"/>
  <c r="D481" i="81"/>
  <c r="D480" i="81"/>
  <c r="D479" i="81"/>
  <c r="D478" i="81"/>
  <c r="D477" i="81"/>
  <c r="D476" i="81"/>
  <c r="D475" i="81"/>
  <c r="D474" i="81"/>
  <c r="D473" i="81"/>
  <c r="D472" i="81"/>
  <c r="D471" i="81"/>
  <c r="D470" i="81"/>
  <c r="D469" i="81"/>
  <c r="D468" i="81"/>
  <c r="D467" i="81"/>
  <c r="D466" i="81"/>
  <c r="D465" i="81"/>
  <c r="D464" i="81"/>
  <c r="D463" i="81"/>
  <c r="D462" i="81"/>
  <c r="D461" i="81"/>
  <c r="D460" i="81"/>
  <c r="D459" i="81"/>
  <c r="D458" i="81"/>
  <c r="D457" i="81"/>
  <c r="D456" i="81"/>
  <c r="D455" i="81"/>
  <c r="D454" i="81"/>
  <c r="D453" i="81"/>
  <c r="D452" i="81"/>
  <c r="D451" i="81"/>
  <c r="D450" i="81"/>
  <c r="D449" i="81"/>
  <c r="D448" i="81"/>
  <c r="D447" i="81"/>
  <c r="D446" i="81"/>
  <c r="D445" i="81"/>
  <c r="D444" i="81"/>
  <c r="D443" i="81"/>
  <c r="D442" i="81"/>
  <c r="D441" i="81"/>
  <c r="D440" i="81"/>
  <c r="D439" i="81"/>
  <c r="D438" i="81"/>
  <c r="D437" i="81"/>
  <c r="D436" i="81"/>
  <c r="D435" i="81"/>
  <c r="D434" i="81"/>
  <c r="D433" i="81"/>
  <c r="D432" i="81"/>
  <c r="D431" i="81"/>
  <c r="D430" i="81"/>
  <c r="D429" i="81"/>
  <c r="D428" i="81"/>
  <c r="D427" i="81"/>
  <c r="D426" i="81"/>
  <c r="D425" i="81"/>
  <c r="D424" i="81"/>
  <c r="D423" i="81"/>
  <c r="D422" i="81"/>
  <c r="D421" i="81"/>
  <c r="D420" i="81"/>
  <c r="D419" i="81"/>
  <c r="D418" i="81"/>
  <c r="D417" i="81"/>
  <c r="D416" i="81"/>
  <c r="D415" i="81"/>
  <c r="D414" i="81"/>
  <c r="D413" i="81"/>
  <c r="D412" i="81"/>
  <c r="D411" i="81"/>
  <c r="D410" i="81"/>
  <c r="D409" i="81"/>
  <c r="D408" i="81"/>
  <c r="D407" i="81"/>
  <c r="D406" i="81"/>
  <c r="D405" i="81"/>
  <c r="D404" i="81"/>
  <c r="D403" i="81"/>
  <c r="D402" i="81"/>
  <c r="D401" i="81"/>
  <c r="D400" i="81"/>
  <c r="D399" i="81"/>
  <c r="D398" i="81"/>
  <c r="D397" i="81"/>
  <c r="D396" i="81"/>
  <c r="D395" i="81"/>
  <c r="D394" i="81"/>
  <c r="D393" i="81"/>
  <c r="D392" i="81"/>
  <c r="D391" i="81"/>
  <c r="D390" i="81"/>
  <c r="D389" i="81"/>
  <c r="D388" i="81"/>
  <c r="D387" i="81"/>
  <c r="D386" i="81"/>
  <c r="D385" i="81"/>
  <c r="D384" i="81"/>
  <c r="D383" i="81"/>
  <c r="D382" i="81"/>
  <c r="D381" i="81"/>
  <c r="D380" i="81"/>
  <c r="D379" i="81"/>
  <c r="D378" i="81"/>
  <c r="D377" i="81"/>
  <c r="D376" i="81"/>
  <c r="D375" i="81"/>
  <c r="D374" i="81"/>
  <c r="D373" i="81"/>
  <c r="D372" i="81"/>
  <c r="D371" i="81"/>
  <c r="D370" i="81"/>
  <c r="D369" i="81"/>
  <c r="D368" i="81"/>
  <c r="D367" i="81"/>
  <c r="D366" i="81"/>
  <c r="D365" i="81"/>
  <c r="D364" i="81"/>
  <c r="D363" i="81"/>
  <c r="D362" i="81"/>
  <c r="D361" i="81"/>
  <c r="D360" i="81"/>
  <c r="D359" i="81"/>
  <c r="D358" i="81"/>
  <c r="D357" i="81"/>
  <c r="D356" i="81"/>
  <c r="D355" i="81"/>
  <c r="D354" i="81"/>
  <c r="D353" i="81"/>
  <c r="D352" i="81"/>
  <c r="D351" i="81"/>
  <c r="D350" i="81"/>
  <c r="D349" i="81"/>
  <c r="D348" i="81"/>
  <c r="D347" i="81"/>
  <c r="D346" i="81"/>
  <c r="D345" i="81"/>
  <c r="D344" i="81"/>
  <c r="D343" i="81"/>
  <c r="D342" i="81"/>
  <c r="D341" i="81"/>
  <c r="D340" i="81"/>
  <c r="D339" i="81"/>
  <c r="D338" i="81"/>
  <c r="D337" i="81"/>
  <c r="D336" i="81"/>
  <c r="D335" i="81"/>
  <c r="D334" i="81"/>
  <c r="D333" i="81"/>
  <c r="D332" i="81"/>
  <c r="D331" i="81"/>
  <c r="D330" i="81"/>
  <c r="D329" i="81"/>
  <c r="D328" i="81"/>
  <c r="D327" i="81"/>
  <c r="D326" i="81"/>
  <c r="D325" i="81"/>
  <c r="D324" i="81"/>
  <c r="D323" i="81"/>
  <c r="D322" i="81"/>
  <c r="D321" i="81"/>
  <c r="D320" i="81"/>
  <c r="D319" i="81"/>
  <c r="D318" i="81"/>
  <c r="D317" i="81"/>
  <c r="D316" i="81"/>
  <c r="D315" i="81"/>
  <c r="D314" i="81"/>
  <c r="D313" i="81"/>
  <c r="D312" i="81"/>
  <c r="D311" i="81"/>
  <c r="D310" i="81"/>
  <c r="D309" i="81"/>
  <c r="D308" i="81"/>
  <c r="D307" i="81"/>
  <c r="D306" i="81"/>
  <c r="D305" i="81"/>
  <c r="D304" i="81"/>
  <c r="D303" i="81"/>
  <c r="D302" i="81"/>
  <c r="D301" i="81"/>
  <c r="D300" i="81"/>
  <c r="D299" i="81"/>
  <c r="D298" i="81"/>
  <c r="D297" i="81"/>
  <c r="D296" i="81"/>
  <c r="D295" i="81"/>
  <c r="D294" i="81"/>
  <c r="D293" i="81"/>
  <c r="D292" i="81"/>
  <c r="D291" i="81"/>
  <c r="D290" i="81"/>
  <c r="D289" i="81"/>
  <c r="D288" i="81"/>
  <c r="D287" i="81"/>
  <c r="D286" i="81"/>
  <c r="D285" i="81"/>
  <c r="D284" i="81"/>
  <c r="D283" i="81"/>
  <c r="D282" i="81"/>
  <c r="D281" i="81"/>
  <c r="D280" i="81"/>
  <c r="D279" i="81"/>
  <c r="D278" i="81"/>
  <c r="D277" i="81"/>
  <c r="D276" i="81"/>
  <c r="D275" i="81"/>
  <c r="D274" i="81"/>
  <c r="D273" i="81"/>
  <c r="D272" i="81"/>
  <c r="D271" i="81"/>
  <c r="D270" i="81"/>
  <c r="D269" i="81"/>
  <c r="D268" i="81"/>
  <c r="D267" i="81"/>
  <c r="D266" i="81"/>
  <c r="D265" i="81"/>
  <c r="D264" i="81"/>
  <c r="D263" i="81"/>
  <c r="D262" i="81"/>
  <c r="D261" i="81"/>
  <c r="D260" i="81"/>
  <c r="D259" i="81"/>
  <c r="D258" i="81"/>
  <c r="D257" i="81"/>
  <c r="D256" i="81"/>
  <c r="D255" i="81"/>
  <c r="D254" i="81"/>
  <c r="D253" i="81"/>
  <c r="D252" i="81"/>
  <c r="D251" i="81"/>
  <c r="D250" i="81"/>
  <c r="D249" i="81"/>
  <c r="D248" i="81"/>
  <c r="D247" i="81"/>
  <c r="D246" i="81"/>
  <c r="D245" i="81"/>
  <c r="D244" i="81"/>
  <c r="D243" i="81"/>
  <c r="D242" i="81"/>
  <c r="D241" i="81"/>
  <c r="D240" i="81"/>
  <c r="D239" i="81"/>
  <c r="D238" i="81"/>
  <c r="D237" i="81"/>
  <c r="D236" i="81"/>
  <c r="D235" i="81"/>
  <c r="D234" i="81"/>
  <c r="D233" i="81"/>
  <c r="D232" i="81"/>
  <c r="D231" i="81"/>
  <c r="D230" i="81"/>
  <c r="D229" i="81"/>
  <c r="D228" i="81"/>
  <c r="D227" i="81"/>
  <c r="D226" i="81"/>
  <c r="D225" i="81"/>
  <c r="D224" i="81"/>
  <c r="D223" i="81"/>
  <c r="D222" i="81"/>
  <c r="D221" i="81"/>
  <c r="D220" i="81"/>
  <c r="D219" i="81"/>
  <c r="D218" i="81"/>
  <c r="D217" i="81"/>
  <c r="D216" i="81"/>
  <c r="D215" i="81"/>
  <c r="D214" i="81"/>
  <c r="D213" i="81"/>
  <c r="D212" i="81"/>
  <c r="D211" i="81"/>
  <c r="D210" i="81"/>
  <c r="D209" i="81"/>
  <c r="D208" i="81"/>
  <c r="D207" i="81"/>
  <c r="D206" i="81"/>
  <c r="D205" i="81"/>
  <c r="D204" i="81"/>
  <c r="D203" i="81"/>
  <c r="D202" i="81"/>
  <c r="D201" i="81"/>
  <c r="D200" i="81"/>
  <c r="D199" i="81"/>
  <c r="D198" i="81"/>
  <c r="D197" i="81"/>
  <c r="D196" i="81"/>
  <c r="D195" i="81"/>
  <c r="D194" i="81"/>
  <c r="D193" i="81"/>
  <c r="D192" i="81"/>
  <c r="D191" i="81"/>
  <c r="D190" i="81"/>
  <c r="D189" i="81"/>
  <c r="D188" i="81"/>
  <c r="D187" i="81"/>
  <c r="D186" i="81"/>
  <c r="D185" i="81"/>
  <c r="D184" i="81"/>
  <c r="D183" i="81"/>
  <c r="D182" i="81"/>
  <c r="D181" i="81"/>
  <c r="D180" i="81"/>
  <c r="D179" i="81"/>
  <c r="D178" i="81"/>
  <c r="D177" i="81"/>
  <c r="D176" i="81"/>
  <c r="D175" i="81"/>
  <c r="D174" i="81"/>
  <c r="D173" i="81"/>
  <c r="D172" i="81"/>
  <c r="D171" i="81"/>
  <c r="D170" i="81"/>
  <c r="D169" i="81"/>
  <c r="D168" i="81"/>
  <c r="D167" i="81"/>
  <c r="D166" i="81"/>
  <c r="D165" i="81"/>
  <c r="D164" i="81"/>
  <c r="D163" i="81"/>
  <c r="D162" i="81"/>
  <c r="D161" i="81"/>
  <c r="D160" i="81"/>
  <c r="D159" i="81"/>
  <c r="D158" i="81"/>
  <c r="D157" i="81"/>
  <c r="D156" i="81"/>
  <c r="D155" i="81"/>
  <c r="D154" i="81"/>
  <c r="D153" i="81"/>
  <c r="D152" i="81"/>
  <c r="D151" i="81"/>
  <c r="D150" i="81"/>
  <c r="D149" i="81"/>
  <c r="D148" i="81"/>
  <c r="D147" i="81"/>
  <c r="D146" i="81"/>
  <c r="D145" i="81"/>
  <c r="D144" i="81"/>
  <c r="D143" i="81"/>
  <c r="D142" i="81"/>
  <c r="D141" i="81"/>
  <c r="D140" i="81"/>
  <c r="D139" i="81"/>
  <c r="D138" i="81"/>
  <c r="D137" i="81"/>
  <c r="D136" i="81"/>
  <c r="D135" i="81"/>
  <c r="D134" i="81"/>
  <c r="D133" i="81"/>
  <c r="D132" i="81"/>
  <c r="D131" i="81"/>
  <c r="D130" i="81"/>
  <c r="D129" i="81"/>
  <c r="D128" i="81"/>
  <c r="D127" i="81"/>
  <c r="D126" i="81"/>
  <c r="D125" i="81"/>
  <c r="D124" i="81"/>
  <c r="D123" i="81"/>
  <c r="D122" i="81"/>
  <c r="D121" i="81"/>
  <c r="D120" i="81"/>
  <c r="D119" i="81"/>
  <c r="D118" i="81"/>
  <c r="D117" i="81"/>
  <c r="D116" i="81"/>
  <c r="D115" i="81"/>
  <c r="D114" i="81"/>
  <c r="D113" i="81"/>
  <c r="D112" i="81"/>
  <c r="D111" i="81"/>
  <c r="D110" i="81"/>
  <c r="D109" i="81"/>
  <c r="D108" i="81"/>
  <c r="D107" i="81"/>
  <c r="D106" i="81"/>
  <c r="D105" i="81"/>
  <c r="D104" i="81"/>
  <c r="D103" i="81"/>
  <c r="D102" i="81"/>
  <c r="D101" i="81"/>
  <c r="D100" i="81"/>
  <c r="D99" i="81"/>
  <c r="D98" i="81"/>
  <c r="D97" i="81"/>
  <c r="D96" i="81"/>
  <c r="D95" i="81"/>
  <c r="D94" i="81"/>
  <c r="D93" i="81"/>
  <c r="D92" i="81"/>
  <c r="D91" i="81"/>
  <c r="D90" i="81"/>
  <c r="D89" i="81"/>
  <c r="D88" i="81"/>
  <c r="D87" i="81"/>
  <c r="D86" i="81"/>
  <c r="D85" i="81"/>
  <c r="D84" i="81"/>
  <c r="D83" i="81"/>
  <c r="D82" i="81"/>
  <c r="D81" i="81"/>
  <c r="D80" i="81"/>
  <c r="D79" i="81"/>
  <c r="D78" i="81"/>
  <c r="D77" i="81"/>
  <c r="D76" i="81"/>
  <c r="D75" i="81"/>
  <c r="D74" i="81"/>
  <c r="D73" i="81"/>
  <c r="D72" i="81"/>
  <c r="D71" i="81"/>
  <c r="D70" i="81"/>
  <c r="D69" i="81"/>
  <c r="D68" i="81"/>
  <c r="D67" i="81"/>
  <c r="D66" i="81"/>
  <c r="D65" i="81"/>
  <c r="D64" i="81"/>
  <c r="D63" i="81"/>
  <c r="D62" i="81"/>
  <c r="D61" i="81"/>
  <c r="D60" i="81"/>
  <c r="D59" i="81"/>
  <c r="D58" i="81"/>
  <c r="D57" i="81"/>
  <c r="D56" i="81"/>
  <c r="D55" i="81"/>
  <c r="D54" i="81"/>
  <c r="D53" i="81"/>
  <c r="D52" i="81"/>
  <c r="D50" i="81"/>
  <c r="D38" i="81"/>
  <c r="D31" i="81"/>
  <c r="D25" i="81"/>
  <c r="D9" i="81"/>
  <c r="D771" i="82"/>
  <c r="D770" i="82"/>
  <c r="D769" i="82"/>
  <c r="D768" i="82"/>
  <c r="D767" i="82"/>
  <c r="D766" i="82"/>
  <c r="D765" i="82"/>
  <c r="D764" i="82"/>
  <c r="D763" i="82"/>
  <c r="D762" i="82"/>
  <c r="D761" i="82"/>
  <c r="D760" i="82"/>
  <c r="D759" i="82"/>
  <c r="D758" i="82"/>
  <c r="D757" i="82"/>
  <c r="D756" i="82"/>
  <c r="D755" i="82"/>
  <c r="D754" i="82"/>
  <c r="D753" i="82"/>
  <c r="D752" i="82"/>
  <c r="D751" i="82"/>
  <c r="D750" i="82"/>
  <c r="D749" i="82"/>
  <c r="D748" i="82"/>
  <c r="D747" i="82"/>
  <c r="D746" i="82"/>
  <c r="D745" i="82"/>
  <c r="D744" i="82"/>
  <c r="D743" i="82"/>
  <c r="D742" i="82"/>
  <c r="D741" i="82"/>
  <c r="D740" i="82"/>
  <c r="D739" i="82"/>
  <c r="D738" i="82"/>
  <c r="D737" i="82"/>
  <c r="D736" i="82"/>
  <c r="D735" i="82"/>
  <c r="D734" i="82"/>
  <c r="D733" i="82"/>
  <c r="D732" i="82"/>
  <c r="D731" i="82"/>
  <c r="D730" i="82"/>
  <c r="D729" i="82"/>
  <c r="D728" i="82"/>
  <c r="D727" i="82"/>
  <c r="D726" i="82"/>
  <c r="D725" i="82"/>
  <c r="D724" i="82"/>
  <c r="D723" i="82"/>
  <c r="D722" i="82"/>
  <c r="D721" i="82"/>
  <c r="D720" i="82"/>
  <c r="D719" i="82"/>
  <c r="D718" i="82"/>
  <c r="D717" i="82"/>
  <c r="D716" i="82"/>
  <c r="D715" i="82"/>
  <c r="D714" i="82"/>
  <c r="D713" i="82"/>
  <c r="D712" i="82"/>
  <c r="D711" i="82"/>
  <c r="D710" i="82"/>
  <c r="D709" i="82"/>
  <c r="D708" i="82"/>
  <c r="D707" i="82"/>
  <c r="D706" i="82"/>
  <c r="D705" i="82"/>
  <c r="D704" i="82"/>
  <c r="D703" i="82"/>
  <c r="D702" i="82"/>
  <c r="D701" i="82"/>
  <c r="D700" i="82"/>
  <c r="D699" i="82"/>
  <c r="D698" i="82"/>
  <c r="D697" i="82"/>
  <c r="D696" i="82"/>
  <c r="D695" i="82"/>
  <c r="D694" i="82"/>
  <c r="D693" i="82"/>
  <c r="D692" i="82"/>
  <c r="D691" i="82"/>
  <c r="D690" i="82"/>
  <c r="D689" i="82"/>
  <c r="D688" i="82"/>
  <c r="D687" i="82"/>
  <c r="D686" i="82"/>
  <c r="D685" i="82"/>
  <c r="D684" i="82"/>
  <c r="D683" i="82"/>
  <c r="D682" i="82"/>
  <c r="D681" i="82"/>
  <c r="D680" i="82"/>
  <c r="D679" i="82"/>
  <c r="D678" i="82"/>
  <c r="D677" i="82"/>
  <c r="D676" i="82"/>
  <c r="D675" i="82"/>
  <c r="D674" i="82"/>
  <c r="D673" i="82"/>
  <c r="D672" i="82"/>
  <c r="D671" i="82"/>
  <c r="D670" i="82"/>
  <c r="D669" i="82"/>
  <c r="D668" i="82"/>
  <c r="D667" i="82"/>
  <c r="D666" i="82"/>
  <c r="D665" i="82"/>
  <c r="D664" i="82"/>
  <c r="D663" i="82"/>
  <c r="D662" i="82"/>
  <c r="D661" i="82"/>
  <c r="D660" i="82"/>
  <c r="D659" i="82"/>
  <c r="D658" i="82"/>
  <c r="D657" i="82"/>
  <c r="D656" i="82"/>
  <c r="D655" i="82"/>
  <c r="D654" i="82"/>
  <c r="D653" i="82"/>
  <c r="D652" i="82"/>
  <c r="D651" i="82"/>
  <c r="D650" i="82"/>
  <c r="D649" i="82"/>
  <c r="D648" i="82"/>
  <c r="D647" i="82"/>
  <c r="D646" i="82"/>
  <c r="D645" i="82"/>
  <c r="D644" i="82"/>
  <c r="D643" i="82"/>
  <c r="D642" i="82"/>
  <c r="D641" i="82"/>
  <c r="D640" i="82"/>
  <c r="D639" i="82"/>
  <c r="D638" i="82"/>
  <c r="D637" i="82"/>
  <c r="D636" i="82"/>
  <c r="D635" i="82"/>
  <c r="D634" i="82"/>
  <c r="D633" i="82"/>
  <c r="D632" i="82"/>
  <c r="D631" i="82"/>
  <c r="D630" i="82"/>
  <c r="D629" i="82"/>
  <c r="D628" i="82"/>
  <c r="D627" i="82"/>
  <c r="D626" i="82"/>
  <c r="D625" i="82"/>
  <c r="D624" i="82"/>
  <c r="D623" i="82"/>
  <c r="D622" i="82"/>
  <c r="D621" i="82"/>
  <c r="D620" i="82"/>
  <c r="D619" i="82"/>
  <c r="D618" i="82"/>
  <c r="D617" i="82"/>
  <c r="D616" i="82"/>
  <c r="D615" i="82"/>
  <c r="D614" i="82"/>
  <c r="D613" i="82"/>
  <c r="D612" i="82"/>
  <c r="D611" i="82"/>
  <c r="D610" i="82"/>
  <c r="D609" i="82"/>
  <c r="D608" i="82"/>
  <c r="D607" i="82"/>
  <c r="D606" i="82"/>
  <c r="D605" i="82"/>
  <c r="D604" i="82"/>
  <c r="D603" i="82"/>
  <c r="D602" i="82"/>
  <c r="D601" i="82"/>
  <c r="D600" i="82"/>
  <c r="D599" i="82"/>
  <c r="D598" i="82"/>
  <c r="D597" i="82"/>
  <c r="D596" i="82"/>
  <c r="D595" i="82"/>
  <c r="D594" i="82"/>
  <c r="D593" i="82"/>
  <c r="D592" i="82"/>
  <c r="D591" i="82"/>
  <c r="D590" i="82"/>
  <c r="D589" i="82"/>
  <c r="D588" i="82"/>
  <c r="D587" i="82"/>
  <c r="D586" i="82"/>
  <c r="D585" i="82"/>
  <c r="D584" i="82"/>
  <c r="D583" i="82"/>
  <c r="D582" i="82"/>
  <c r="D581" i="82"/>
  <c r="D580" i="82"/>
  <c r="D579" i="82"/>
  <c r="D578" i="82"/>
  <c r="D577" i="82"/>
  <c r="D576" i="82"/>
  <c r="D575" i="82"/>
  <c r="D574" i="82"/>
  <c r="D573" i="82"/>
  <c r="D572" i="82"/>
  <c r="D571" i="82"/>
  <c r="D570" i="82"/>
  <c r="D569" i="82"/>
  <c r="D568" i="82"/>
  <c r="D567" i="82"/>
  <c r="D566" i="82"/>
  <c r="D565" i="82"/>
  <c r="D564" i="82"/>
  <c r="D563" i="82"/>
  <c r="D562" i="82"/>
  <c r="D561" i="82"/>
  <c r="D560" i="82"/>
  <c r="D559" i="82"/>
  <c r="D558" i="82"/>
  <c r="D557" i="82"/>
  <c r="D556" i="82"/>
  <c r="D555" i="82"/>
  <c r="D554" i="82"/>
  <c r="D553" i="82"/>
  <c r="D552" i="82"/>
  <c r="D551" i="82"/>
  <c r="D550" i="82"/>
  <c r="D549" i="82"/>
  <c r="D548" i="82"/>
  <c r="D547" i="82"/>
  <c r="D546" i="82"/>
  <c r="D545" i="82"/>
  <c r="D544" i="82"/>
  <c r="D543" i="82"/>
  <c r="D542" i="82"/>
  <c r="D541" i="82"/>
  <c r="D540" i="82"/>
  <c r="D539" i="82"/>
  <c r="D538" i="82"/>
  <c r="D537" i="82"/>
  <c r="D536" i="82"/>
  <c r="D535" i="82"/>
  <c r="D534" i="82"/>
  <c r="D533" i="82"/>
  <c r="D532" i="82"/>
  <c r="D531" i="82"/>
  <c r="D530" i="82"/>
  <c r="D529" i="82"/>
  <c r="D528" i="82"/>
  <c r="D527" i="82"/>
  <c r="D526" i="82"/>
  <c r="D525" i="82"/>
  <c r="D524" i="82"/>
  <c r="D523" i="82"/>
  <c r="D522" i="82"/>
  <c r="D521" i="82"/>
  <c r="D520" i="82"/>
  <c r="D519" i="82"/>
  <c r="D518" i="82"/>
  <c r="D517" i="82"/>
  <c r="D516" i="82"/>
  <c r="D515" i="82"/>
  <c r="D514" i="82"/>
  <c r="D513" i="82"/>
  <c r="D512" i="82"/>
  <c r="D511" i="82"/>
  <c r="D510" i="82"/>
  <c r="D509" i="82"/>
  <c r="D508" i="82"/>
  <c r="D507" i="82"/>
  <c r="D506" i="82"/>
  <c r="D505" i="82"/>
  <c r="D504" i="82"/>
  <c r="D503" i="82"/>
  <c r="D502" i="82"/>
  <c r="D501" i="82"/>
  <c r="D500" i="82"/>
  <c r="D499" i="82"/>
  <c r="D498" i="82"/>
  <c r="D497" i="82"/>
  <c r="D496" i="82"/>
  <c r="D495" i="82"/>
  <c r="D494" i="82"/>
  <c r="D493" i="82"/>
  <c r="D492" i="82"/>
  <c r="D491" i="82"/>
  <c r="D490" i="82"/>
  <c r="D489" i="82"/>
  <c r="D488" i="82"/>
  <c r="D487" i="82"/>
  <c r="D486" i="82"/>
  <c r="D485" i="82"/>
  <c r="D484" i="82"/>
  <c r="D483" i="82"/>
  <c r="D482" i="82"/>
  <c r="D481" i="82"/>
  <c r="D480" i="82"/>
  <c r="D479" i="82"/>
  <c r="D478" i="82"/>
  <c r="D477" i="82"/>
  <c r="D476" i="82"/>
  <c r="D475" i="82"/>
  <c r="D474" i="82"/>
  <c r="D473" i="82"/>
  <c r="D472" i="82"/>
  <c r="D471" i="82"/>
  <c r="D470" i="82"/>
  <c r="D469" i="82"/>
  <c r="D468" i="82"/>
  <c r="D467" i="82"/>
  <c r="D466" i="82"/>
  <c r="D465" i="82"/>
  <c r="D464" i="82"/>
  <c r="D463" i="82"/>
  <c r="D462" i="82"/>
  <c r="D461" i="82"/>
  <c r="D460" i="82"/>
  <c r="D459" i="82"/>
  <c r="D458" i="82"/>
  <c r="D457" i="82"/>
  <c r="D456" i="82"/>
  <c r="D455" i="82"/>
  <c r="D454" i="82"/>
  <c r="D453" i="82"/>
  <c r="D452" i="82"/>
  <c r="D451" i="82"/>
  <c r="D450" i="82"/>
  <c r="D449" i="82"/>
  <c r="D448" i="82"/>
  <c r="D447" i="82"/>
  <c r="D446" i="82"/>
  <c r="D445" i="82"/>
  <c r="D444" i="82"/>
  <c r="D443" i="82"/>
  <c r="D442" i="82"/>
  <c r="D441" i="82"/>
  <c r="D440" i="82"/>
  <c r="D439" i="82"/>
  <c r="D438" i="82"/>
  <c r="D437" i="82"/>
  <c r="D436" i="82"/>
  <c r="D435" i="82"/>
  <c r="D434" i="82"/>
  <c r="D433" i="82"/>
  <c r="D432" i="82"/>
  <c r="D431" i="82"/>
  <c r="D430" i="82"/>
  <c r="D429" i="82"/>
  <c r="D428" i="82"/>
  <c r="D427" i="82"/>
  <c r="D426" i="82"/>
  <c r="D425" i="82"/>
  <c r="D424" i="82"/>
  <c r="D423" i="82"/>
  <c r="D422" i="82"/>
  <c r="D421" i="82"/>
  <c r="D420" i="82"/>
  <c r="D419" i="82"/>
  <c r="D418" i="82"/>
  <c r="D417" i="82"/>
  <c r="D416" i="82"/>
  <c r="D415" i="82"/>
  <c r="D414" i="82"/>
  <c r="D413" i="82"/>
  <c r="D412" i="82"/>
  <c r="D411" i="82"/>
  <c r="D410" i="82"/>
  <c r="D409" i="82"/>
  <c r="D408" i="82"/>
  <c r="D407" i="82"/>
  <c r="D406" i="82"/>
  <c r="D405" i="82"/>
  <c r="D404" i="82"/>
  <c r="D403" i="82"/>
  <c r="D402" i="82"/>
  <c r="D401" i="82"/>
  <c r="D400" i="82"/>
  <c r="D399" i="82"/>
  <c r="D398" i="82"/>
  <c r="D397" i="82"/>
  <c r="D396" i="82"/>
  <c r="D395" i="82"/>
  <c r="D394" i="82"/>
  <c r="D393" i="82"/>
  <c r="D392" i="82"/>
  <c r="D391" i="82"/>
  <c r="D390" i="82"/>
  <c r="D389" i="82"/>
  <c r="D388" i="82"/>
  <c r="D387" i="82"/>
  <c r="D386" i="82"/>
  <c r="D385" i="82"/>
  <c r="D384" i="82"/>
  <c r="D383" i="82"/>
  <c r="D382" i="82"/>
  <c r="D381" i="82"/>
  <c r="D380" i="82"/>
  <c r="D379" i="82"/>
  <c r="D378" i="82"/>
  <c r="D377" i="82"/>
  <c r="D376" i="82"/>
  <c r="D375" i="82"/>
  <c r="D374" i="82"/>
  <c r="D373" i="82"/>
  <c r="D372" i="82"/>
  <c r="D371" i="82"/>
  <c r="D370" i="82"/>
  <c r="D369" i="82"/>
  <c r="D368" i="82"/>
  <c r="D367" i="82"/>
  <c r="D366" i="82"/>
  <c r="D365" i="82"/>
  <c r="D364" i="82"/>
  <c r="D363" i="82"/>
  <c r="D362" i="82"/>
  <c r="D361" i="82"/>
  <c r="D360" i="82"/>
  <c r="D359" i="82"/>
  <c r="D358" i="82"/>
  <c r="D357" i="82"/>
  <c r="D356" i="82"/>
  <c r="D355" i="82"/>
  <c r="D354" i="82"/>
  <c r="D353" i="82"/>
  <c r="D352" i="82"/>
  <c r="D351" i="82"/>
  <c r="D350" i="82"/>
  <c r="D349" i="82"/>
  <c r="D348" i="82"/>
  <c r="D347" i="82"/>
  <c r="D346" i="82"/>
  <c r="D345" i="82"/>
  <c r="D344" i="82"/>
  <c r="D343" i="82"/>
  <c r="D342" i="82"/>
  <c r="D341" i="82"/>
  <c r="D340" i="82"/>
  <c r="D339" i="82"/>
  <c r="D338" i="82"/>
  <c r="D337" i="82"/>
  <c r="D336" i="82"/>
  <c r="D335" i="82"/>
  <c r="D334" i="82"/>
  <c r="D333" i="82"/>
  <c r="D332" i="82"/>
  <c r="D331" i="82"/>
  <c r="D330" i="82"/>
  <c r="D329" i="82"/>
  <c r="D328" i="82"/>
  <c r="D327" i="82"/>
  <c r="D326" i="82"/>
  <c r="D325" i="82"/>
  <c r="D324" i="82"/>
  <c r="D323" i="82"/>
  <c r="D322" i="82"/>
  <c r="D321" i="82"/>
  <c r="D320" i="82"/>
  <c r="D319" i="82"/>
  <c r="D318" i="82"/>
  <c r="D317" i="82"/>
  <c r="D316" i="82"/>
  <c r="D315" i="82"/>
  <c r="D314" i="82"/>
  <c r="D313" i="82"/>
  <c r="D312" i="82"/>
  <c r="D311" i="82"/>
  <c r="D310" i="82"/>
  <c r="D309" i="82"/>
  <c r="D308" i="82"/>
  <c r="D307" i="82"/>
  <c r="D306" i="82"/>
  <c r="D305" i="82"/>
  <c r="D304" i="82"/>
  <c r="D303" i="82"/>
  <c r="D302" i="82"/>
  <c r="D301" i="82"/>
  <c r="D300" i="82"/>
  <c r="D299" i="82"/>
  <c r="D298" i="82"/>
  <c r="D297" i="82"/>
  <c r="D296" i="82"/>
  <c r="D295" i="82"/>
  <c r="D294" i="82"/>
  <c r="D293" i="82"/>
  <c r="D292" i="82"/>
  <c r="D291" i="82"/>
  <c r="D290" i="82"/>
  <c r="D289" i="82"/>
  <c r="D288" i="82"/>
  <c r="D287" i="82"/>
  <c r="D286" i="82"/>
  <c r="D285" i="82"/>
  <c r="D284" i="82"/>
  <c r="D283" i="82"/>
  <c r="D282" i="82"/>
  <c r="D281" i="82"/>
  <c r="D280" i="82"/>
  <c r="D279" i="82"/>
  <c r="D278" i="82"/>
  <c r="D277" i="82"/>
  <c r="D276" i="82"/>
  <c r="D275" i="82"/>
  <c r="D274" i="82"/>
  <c r="D273" i="82"/>
  <c r="D272" i="82"/>
  <c r="D271" i="82"/>
  <c r="D270" i="82"/>
  <c r="D269" i="82"/>
  <c r="D268" i="82"/>
  <c r="D267" i="82"/>
  <c r="D266" i="82"/>
  <c r="D265" i="82"/>
  <c r="D264" i="82"/>
  <c r="D263" i="82"/>
  <c r="D262" i="82"/>
  <c r="D261" i="82"/>
  <c r="D260" i="82"/>
  <c r="D259" i="82"/>
  <c r="D258" i="82"/>
  <c r="D257" i="82"/>
  <c r="D256" i="82"/>
  <c r="D255" i="82"/>
  <c r="D254" i="82"/>
  <c r="D253" i="82"/>
  <c r="D252" i="82"/>
  <c r="D251" i="82"/>
  <c r="D250" i="82"/>
  <c r="D249" i="82"/>
  <c r="D248" i="82"/>
  <c r="D247" i="82"/>
  <c r="D246" i="82"/>
  <c r="D245" i="82"/>
  <c r="D244" i="82"/>
  <c r="D243" i="82"/>
  <c r="D242" i="82"/>
  <c r="D241" i="82"/>
  <c r="D240" i="82"/>
  <c r="D239" i="82"/>
  <c r="D238" i="82"/>
  <c r="D237" i="82"/>
  <c r="D236" i="82"/>
  <c r="D235" i="82"/>
  <c r="D234" i="82"/>
  <c r="D233" i="82"/>
  <c r="D232" i="82"/>
  <c r="D231" i="82"/>
  <c r="D230" i="82"/>
  <c r="D229" i="82"/>
  <c r="D228" i="82"/>
  <c r="D227" i="82"/>
  <c r="D226" i="82"/>
  <c r="D225" i="82"/>
  <c r="D224" i="82"/>
  <c r="D223" i="82"/>
  <c r="D222" i="82"/>
  <c r="D221" i="82"/>
  <c r="D220" i="82"/>
  <c r="D219" i="82"/>
  <c r="D218" i="82"/>
  <c r="D217" i="82"/>
  <c r="D216" i="82"/>
  <c r="D215" i="82"/>
  <c r="D214" i="82"/>
  <c r="D213" i="82"/>
  <c r="D212" i="82"/>
  <c r="D211" i="82"/>
  <c r="D210" i="82"/>
  <c r="D209" i="82"/>
  <c r="D208" i="82"/>
  <c r="D207" i="82"/>
  <c r="D206" i="82"/>
  <c r="D205" i="82"/>
  <c r="D204" i="82"/>
  <c r="D203" i="82"/>
  <c r="D202" i="82"/>
  <c r="D201" i="82"/>
  <c r="D200" i="82"/>
  <c r="D199" i="82"/>
  <c r="D198" i="82"/>
  <c r="D197" i="82"/>
  <c r="D196" i="82"/>
  <c r="D195" i="82"/>
  <c r="D194" i="82"/>
  <c r="D193" i="82"/>
  <c r="D192" i="82"/>
  <c r="D191" i="82"/>
  <c r="D190" i="82"/>
  <c r="D189" i="82"/>
  <c r="D188" i="82"/>
  <c r="D187" i="82"/>
  <c r="D186" i="82"/>
  <c r="D185" i="82"/>
  <c r="D184" i="82"/>
  <c r="D183" i="82"/>
  <c r="D182" i="82"/>
  <c r="D181" i="82"/>
  <c r="D180" i="82"/>
  <c r="D179" i="82"/>
  <c r="D178" i="82"/>
  <c r="D177" i="82"/>
  <c r="D176" i="82"/>
  <c r="D175" i="82"/>
  <c r="D174" i="82"/>
  <c r="D173" i="82"/>
  <c r="D172" i="82"/>
  <c r="D171" i="82"/>
  <c r="D170" i="82"/>
  <c r="D169" i="82"/>
  <c r="D168" i="82"/>
  <c r="D167" i="82"/>
  <c r="D166" i="82"/>
  <c r="D165" i="82"/>
  <c r="D164" i="82"/>
  <c r="D163" i="82"/>
  <c r="D162" i="82"/>
  <c r="D161" i="82"/>
  <c r="D160" i="82"/>
  <c r="D159" i="82"/>
  <c r="D158" i="82"/>
  <c r="D157" i="82"/>
  <c r="D156" i="82"/>
  <c r="D155" i="82"/>
  <c r="D154" i="82"/>
  <c r="D153" i="82"/>
  <c r="D152" i="82"/>
  <c r="D151" i="82"/>
  <c r="D150" i="82"/>
  <c r="D149" i="82"/>
  <c r="D148" i="82"/>
  <c r="D147" i="82"/>
  <c r="D146" i="82"/>
  <c r="D145" i="82"/>
  <c r="D144" i="82"/>
  <c r="D143" i="82"/>
  <c r="D142" i="82"/>
  <c r="D141" i="82"/>
  <c r="D140" i="82"/>
  <c r="D139" i="82"/>
  <c r="D138" i="82"/>
  <c r="D137" i="82"/>
  <c r="D136" i="82"/>
  <c r="D135" i="82"/>
  <c r="D134" i="82"/>
  <c r="D133" i="82"/>
  <c r="D132" i="82"/>
  <c r="D131" i="82"/>
  <c r="D130" i="82"/>
  <c r="D129" i="82"/>
  <c r="D128" i="82"/>
  <c r="D127" i="82"/>
  <c r="D126" i="82"/>
  <c r="D125" i="82"/>
  <c r="D124" i="82"/>
  <c r="D123" i="82"/>
  <c r="D122" i="82"/>
  <c r="D121" i="82"/>
  <c r="D120" i="82"/>
  <c r="D119" i="82"/>
  <c r="D118" i="82"/>
  <c r="D117" i="82"/>
  <c r="D116" i="82"/>
  <c r="D115" i="82"/>
  <c r="D114" i="82"/>
  <c r="D113" i="82"/>
  <c r="D112" i="82"/>
  <c r="D111" i="82"/>
  <c r="D110" i="82"/>
  <c r="D109" i="82"/>
  <c r="D108" i="82"/>
  <c r="D107" i="82"/>
  <c r="D106" i="82"/>
  <c r="D105" i="82"/>
  <c r="D104" i="82"/>
  <c r="D103" i="82"/>
  <c r="D102" i="82"/>
  <c r="D101" i="82"/>
  <c r="D100" i="82"/>
  <c r="D99" i="82"/>
  <c r="D98" i="82"/>
  <c r="D97" i="82"/>
  <c r="D96" i="82"/>
  <c r="D95" i="82"/>
  <c r="D94" i="82"/>
  <c r="D93" i="82"/>
  <c r="D92" i="82"/>
  <c r="D91" i="82"/>
  <c r="D90" i="82"/>
  <c r="D89" i="82"/>
  <c r="D88" i="82"/>
  <c r="D87" i="82"/>
  <c r="D86" i="82"/>
  <c r="D85" i="82"/>
  <c r="D84" i="82"/>
  <c r="D83" i="82"/>
  <c r="D82" i="82"/>
  <c r="D81" i="82"/>
  <c r="D80" i="82"/>
  <c r="D79" i="82"/>
  <c r="D78" i="82"/>
  <c r="D77" i="82"/>
  <c r="D76" i="82"/>
  <c r="D75" i="82"/>
  <c r="D74" i="82"/>
  <c r="D73" i="82"/>
  <c r="D72" i="82"/>
  <c r="D71" i="82"/>
  <c r="D70" i="82"/>
  <c r="D69" i="82"/>
  <c r="D68" i="82"/>
  <c r="D67" i="82"/>
  <c r="D66" i="82"/>
  <c r="D65" i="82"/>
  <c r="D64" i="82"/>
  <c r="D63" i="82"/>
  <c r="D62" i="82"/>
  <c r="D61" i="82"/>
  <c r="D60" i="82"/>
  <c r="D59" i="82"/>
  <c r="D58" i="82"/>
  <c r="D57" i="82"/>
  <c r="D56" i="82"/>
  <c r="D55" i="82"/>
  <c r="D47" i="82"/>
  <c r="D42" i="82"/>
  <c r="D38" i="82"/>
  <c r="D32" i="82"/>
  <c r="D29" i="82"/>
  <c r="D27" i="82"/>
  <c r="D25" i="82"/>
  <c r="D24" i="82"/>
  <c r="D18" i="82"/>
  <c r="D16" i="82"/>
  <c r="D11" i="82"/>
  <c r="D8" i="82"/>
  <c r="D779" i="85"/>
  <c r="D778" i="85"/>
  <c r="D777" i="85"/>
  <c r="D776" i="85"/>
  <c r="D775" i="85"/>
  <c r="D774" i="85"/>
  <c r="D773" i="85"/>
  <c r="D772" i="85"/>
  <c r="D771" i="85"/>
  <c r="D770" i="85"/>
  <c r="D769" i="85"/>
  <c r="D768" i="85"/>
  <c r="D767" i="85"/>
  <c r="D766" i="85"/>
  <c r="D765" i="85"/>
  <c r="D764" i="85"/>
  <c r="D763" i="85"/>
  <c r="D762" i="85"/>
  <c r="D761" i="85"/>
  <c r="D760" i="85"/>
  <c r="D759" i="85"/>
  <c r="D758" i="85"/>
  <c r="D757" i="85"/>
  <c r="D756" i="85"/>
  <c r="D755" i="85"/>
  <c r="D754" i="85"/>
  <c r="D753" i="85"/>
  <c r="D752" i="85"/>
  <c r="D751" i="85"/>
  <c r="D750" i="85"/>
  <c r="D749" i="85"/>
  <c r="D748" i="85"/>
  <c r="D747" i="85"/>
  <c r="D746" i="85"/>
  <c r="D745" i="85"/>
  <c r="D744" i="85"/>
  <c r="D743" i="85"/>
  <c r="D742" i="85"/>
  <c r="D741" i="85"/>
  <c r="D740" i="85"/>
  <c r="D739" i="85"/>
  <c r="D738" i="85"/>
  <c r="D737" i="85"/>
  <c r="D736" i="85"/>
  <c r="D735" i="85"/>
  <c r="D734" i="85"/>
  <c r="D733" i="85"/>
  <c r="D732" i="85"/>
  <c r="D731" i="85"/>
  <c r="D730" i="85"/>
  <c r="D729" i="85"/>
  <c r="D728" i="85"/>
  <c r="D727" i="85"/>
  <c r="D726" i="85"/>
  <c r="D725" i="85"/>
  <c r="D724" i="85"/>
  <c r="D723" i="85"/>
  <c r="D722" i="85"/>
  <c r="D721" i="85"/>
  <c r="D720" i="85"/>
  <c r="D719" i="85"/>
  <c r="D718" i="85"/>
  <c r="D717" i="85"/>
  <c r="D716" i="85"/>
  <c r="D715" i="85"/>
  <c r="D714" i="85"/>
  <c r="D713" i="85"/>
  <c r="D712" i="85"/>
  <c r="D711" i="85"/>
  <c r="D710" i="85"/>
  <c r="D709" i="85"/>
  <c r="D708" i="85"/>
  <c r="D707" i="85"/>
  <c r="D706" i="85"/>
  <c r="D705" i="85"/>
  <c r="D704" i="85"/>
  <c r="D703" i="85"/>
  <c r="D702" i="85"/>
  <c r="D701" i="85"/>
  <c r="D700" i="85"/>
  <c r="D699" i="85"/>
  <c r="D698" i="85"/>
  <c r="D697" i="85"/>
  <c r="D696" i="85"/>
  <c r="D695" i="85"/>
  <c r="D694" i="85"/>
  <c r="D693" i="85"/>
  <c r="D692" i="85"/>
  <c r="D691" i="85"/>
  <c r="D690" i="85"/>
  <c r="D689" i="85"/>
  <c r="D688" i="85"/>
  <c r="D687" i="85"/>
  <c r="D686" i="85"/>
  <c r="D685" i="85"/>
  <c r="D684" i="85"/>
  <c r="D683" i="85"/>
  <c r="D682" i="85"/>
  <c r="D681" i="85"/>
  <c r="D680" i="85"/>
  <c r="D679" i="85"/>
  <c r="D678" i="85"/>
  <c r="D677" i="85"/>
  <c r="D676" i="85"/>
  <c r="D675" i="85"/>
  <c r="D674" i="85"/>
  <c r="D673" i="85"/>
  <c r="D672" i="85"/>
  <c r="D671" i="85"/>
  <c r="D670" i="85"/>
  <c r="D669" i="85"/>
  <c r="D668" i="85"/>
  <c r="D667" i="85"/>
  <c r="D666" i="85"/>
  <c r="D665" i="85"/>
  <c r="D664" i="85"/>
  <c r="D663" i="85"/>
  <c r="D662" i="85"/>
  <c r="D661" i="85"/>
  <c r="D660" i="85"/>
  <c r="D659" i="85"/>
  <c r="D658" i="85"/>
  <c r="D657" i="85"/>
  <c r="D656" i="85"/>
  <c r="D655" i="85"/>
  <c r="D654" i="85"/>
  <c r="D653" i="85"/>
  <c r="D652" i="85"/>
  <c r="D651" i="85"/>
  <c r="D650" i="85"/>
  <c r="D649" i="85"/>
  <c r="D648" i="85"/>
  <c r="D647" i="85"/>
  <c r="D646" i="85"/>
  <c r="D645" i="85"/>
  <c r="D644" i="85"/>
  <c r="D643" i="85"/>
  <c r="D642" i="85"/>
  <c r="D641" i="85"/>
  <c r="D640" i="85"/>
  <c r="D639" i="85"/>
  <c r="D638" i="85"/>
  <c r="D637" i="85"/>
  <c r="D636" i="85"/>
  <c r="D635" i="85"/>
  <c r="D634" i="85"/>
  <c r="D633" i="85"/>
  <c r="D632" i="85"/>
  <c r="D631" i="85"/>
  <c r="D630" i="85"/>
  <c r="D629" i="85"/>
  <c r="D628" i="85"/>
  <c r="D627" i="85"/>
  <c r="D626" i="85"/>
  <c r="D625" i="85"/>
  <c r="D624" i="85"/>
  <c r="D623" i="85"/>
  <c r="D622" i="85"/>
  <c r="D621" i="85"/>
  <c r="D620" i="85"/>
  <c r="D619" i="85"/>
  <c r="D618" i="85"/>
  <c r="D617" i="85"/>
  <c r="D616" i="85"/>
  <c r="D615" i="85"/>
  <c r="D614" i="85"/>
  <c r="D613" i="85"/>
  <c r="D612" i="85"/>
  <c r="D611" i="85"/>
  <c r="D610" i="85"/>
  <c r="D609" i="85"/>
  <c r="D608" i="85"/>
  <c r="D607" i="85"/>
  <c r="D606" i="85"/>
  <c r="D605" i="85"/>
  <c r="D604" i="85"/>
  <c r="D603" i="85"/>
  <c r="D602" i="85"/>
  <c r="D601" i="85"/>
  <c r="D600" i="85"/>
  <c r="D599" i="85"/>
  <c r="D598" i="85"/>
  <c r="D597" i="85"/>
  <c r="D596" i="85"/>
  <c r="D595" i="85"/>
  <c r="D594" i="85"/>
  <c r="D593" i="85"/>
  <c r="D592" i="85"/>
  <c r="D591" i="85"/>
  <c r="D590" i="85"/>
  <c r="D589" i="85"/>
  <c r="D588" i="85"/>
  <c r="D587" i="85"/>
  <c r="D586" i="85"/>
  <c r="D585" i="85"/>
  <c r="D584" i="85"/>
  <c r="D583" i="85"/>
  <c r="D582" i="85"/>
  <c r="D581" i="85"/>
  <c r="D580" i="85"/>
  <c r="D579" i="85"/>
  <c r="D578" i="85"/>
  <c r="D577" i="85"/>
  <c r="D576" i="85"/>
  <c r="D575" i="85"/>
  <c r="D574" i="85"/>
  <c r="D573" i="85"/>
  <c r="D572" i="85"/>
  <c r="D571" i="85"/>
  <c r="D570" i="85"/>
  <c r="D569" i="85"/>
  <c r="D568" i="85"/>
  <c r="D567" i="85"/>
  <c r="D566" i="85"/>
  <c r="D565" i="85"/>
  <c r="D564" i="85"/>
  <c r="D563" i="85"/>
  <c r="D562" i="85"/>
  <c r="D561" i="85"/>
  <c r="D560" i="85"/>
  <c r="D559" i="85"/>
  <c r="D558" i="85"/>
  <c r="D557" i="85"/>
  <c r="D556" i="85"/>
  <c r="D555" i="85"/>
  <c r="D554" i="85"/>
  <c r="D553" i="85"/>
  <c r="D552" i="85"/>
  <c r="D551" i="85"/>
  <c r="D550" i="85"/>
  <c r="D549" i="85"/>
  <c r="D548" i="85"/>
  <c r="D547" i="85"/>
  <c r="D546" i="85"/>
  <c r="D545" i="85"/>
  <c r="D544" i="85"/>
  <c r="D543" i="85"/>
  <c r="D542" i="85"/>
  <c r="D541" i="85"/>
  <c r="D540" i="85"/>
  <c r="D539" i="85"/>
  <c r="D538" i="85"/>
  <c r="D537" i="85"/>
  <c r="D536" i="85"/>
  <c r="D535" i="85"/>
  <c r="D534" i="85"/>
  <c r="D533" i="85"/>
  <c r="D532" i="85"/>
  <c r="D531" i="85"/>
  <c r="D530" i="85"/>
  <c r="D529" i="85"/>
  <c r="D528" i="85"/>
  <c r="D527" i="85"/>
  <c r="D526" i="85"/>
  <c r="D525" i="85"/>
  <c r="D524" i="85"/>
  <c r="D523" i="85"/>
  <c r="D522" i="85"/>
  <c r="D521" i="85"/>
  <c r="D520" i="85"/>
  <c r="D519" i="85"/>
  <c r="D518" i="85"/>
  <c r="D517" i="85"/>
  <c r="D516" i="85"/>
  <c r="D515" i="85"/>
  <c r="D514" i="85"/>
  <c r="D513" i="85"/>
  <c r="D512" i="85"/>
  <c r="D511" i="85"/>
  <c r="D510" i="85"/>
  <c r="D509" i="85"/>
  <c r="D508" i="85"/>
  <c r="D507" i="85"/>
  <c r="D506" i="85"/>
  <c r="D505" i="85"/>
  <c r="D504" i="85"/>
  <c r="D503" i="85"/>
  <c r="D502" i="85"/>
  <c r="D501" i="85"/>
  <c r="D500" i="85"/>
  <c r="D499" i="85"/>
  <c r="D498" i="85"/>
  <c r="D497" i="85"/>
  <c r="D496" i="85"/>
  <c r="D495" i="85"/>
  <c r="D494" i="85"/>
  <c r="D493" i="85"/>
  <c r="D492" i="85"/>
  <c r="D491" i="85"/>
  <c r="D490" i="85"/>
  <c r="D489" i="85"/>
  <c r="D488" i="85"/>
  <c r="D487" i="85"/>
  <c r="D486" i="85"/>
  <c r="D485" i="85"/>
  <c r="D484" i="85"/>
  <c r="D483" i="85"/>
  <c r="D482" i="85"/>
  <c r="D481" i="85"/>
  <c r="D480" i="85"/>
  <c r="D479" i="85"/>
  <c r="D478" i="85"/>
  <c r="D477" i="85"/>
  <c r="D476" i="85"/>
  <c r="D475" i="85"/>
  <c r="D474" i="85"/>
  <c r="D473" i="85"/>
  <c r="D472" i="85"/>
  <c r="D471" i="85"/>
  <c r="D470" i="85"/>
  <c r="D469" i="85"/>
  <c r="D468" i="85"/>
  <c r="D467" i="85"/>
  <c r="D466" i="85"/>
  <c r="D465" i="85"/>
  <c r="D464" i="85"/>
  <c r="D463" i="85"/>
  <c r="D462" i="85"/>
  <c r="D461" i="85"/>
  <c r="D460" i="85"/>
  <c r="D459" i="85"/>
  <c r="D458" i="85"/>
  <c r="D457" i="85"/>
  <c r="D456" i="85"/>
  <c r="D455" i="85"/>
  <c r="D454" i="85"/>
  <c r="D453" i="85"/>
  <c r="D452" i="85"/>
  <c r="D451" i="85"/>
  <c r="D450" i="85"/>
  <c r="D449" i="85"/>
  <c r="D448" i="85"/>
  <c r="D447" i="85"/>
  <c r="D446" i="85"/>
  <c r="D445" i="85"/>
  <c r="D444" i="85"/>
  <c r="D443" i="85"/>
  <c r="D442" i="85"/>
  <c r="D441" i="85"/>
  <c r="D440" i="85"/>
  <c r="D439" i="85"/>
  <c r="D438" i="85"/>
  <c r="D437" i="85"/>
  <c r="D436" i="85"/>
  <c r="D435" i="85"/>
  <c r="D434" i="85"/>
  <c r="D433" i="85"/>
  <c r="D432" i="85"/>
  <c r="D431" i="85"/>
  <c r="D430" i="85"/>
  <c r="D429" i="85"/>
  <c r="D428" i="85"/>
  <c r="D427" i="85"/>
  <c r="D426" i="85"/>
  <c r="D425" i="85"/>
  <c r="D424" i="85"/>
  <c r="D423" i="85"/>
  <c r="D422" i="85"/>
  <c r="D421" i="85"/>
  <c r="D420" i="85"/>
  <c r="D419" i="85"/>
  <c r="D418" i="85"/>
  <c r="D417" i="85"/>
  <c r="D416" i="85"/>
  <c r="D415" i="85"/>
  <c r="D414" i="85"/>
  <c r="D413" i="85"/>
  <c r="D412" i="85"/>
  <c r="D411" i="85"/>
  <c r="D410" i="85"/>
  <c r="D409" i="85"/>
  <c r="D408" i="85"/>
  <c r="D407" i="85"/>
  <c r="D406" i="85"/>
  <c r="D405" i="85"/>
  <c r="D404" i="85"/>
  <c r="D403" i="85"/>
  <c r="D402" i="85"/>
  <c r="D401" i="85"/>
  <c r="D400" i="85"/>
  <c r="D399" i="85"/>
  <c r="D398" i="85"/>
  <c r="D397" i="85"/>
  <c r="D396" i="85"/>
  <c r="D395" i="85"/>
  <c r="D394" i="85"/>
  <c r="D393" i="85"/>
  <c r="D392" i="85"/>
  <c r="D391" i="85"/>
  <c r="D390" i="85"/>
  <c r="D389" i="85"/>
  <c r="D388" i="85"/>
  <c r="D387" i="85"/>
  <c r="D386" i="85"/>
  <c r="D385" i="85"/>
  <c r="D384" i="85"/>
  <c r="D383" i="85"/>
  <c r="D382" i="85"/>
  <c r="D381" i="85"/>
  <c r="D380" i="85"/>
  <c r="D379" i="85"/>
  <c r="D378" i="85"/>
  <c r="D377" i="85"/>
  <c r="D376" i="85"/>
  <c r="D375" i="85"/>
  <c r="D374" i="85"/>
  <c r="D373" i="85"/>
  <c r="D372" i="85"/>
  <c r="D371" i="85"/>
  <c r="D370" i="85"/>
  <c r="D369" i="85"/>
  <c r="D368" i="85"/>
  <c r="D367" i="85"/>
  <c r="D366" i="85"/>
  <c r="D365" i="85"/>
  <c r="D364" i="85"/>
  <c r="D363" i="85"/>
  <c r="D362" i="85"/>
  <c r="D361" i="85"/>
  <c r="D360" i="85"/>
  <c r="D359" i="85"/>
  <c r="D358" i="85"/>
  <c r="D357" i="85"/>
  <c r="D356" i="85"/>
  <c r="D355" i="85"/>
  <c r="D354" i="85"/>
  <c r="D353" i="85"/>
  <c r="D352" i="85"/>
  <c r="D351" i="85"/>
  <c r="D350" i="85"/>
  <c r="D349" i="85"/>
  <c r="D348" i="85"/>
  <c r="D347" i="85"/>
  <c r="D346" i="85"/>
  <c r="D345" i="85"/>
  <c r="D344" i="85"/>
  <c r="D343" i="85"/>
  <c r="D342" i="85"/>
  <c r="D341" i="85"/>
  <c r="D340" i="85"/>
  <c r="D339" i="85"/>
  <c r="D338" i="85"/>
  <c r="D337" i="85"/>
  <c r="D336" i="85"/>
  <c r="D335" i="85"/>
  <c r="D334" i="85"/>
  <c r="D333" i="85"/>
  <c r="D332" i="85"/>
  <c r="D331" i="85"/>
  <c r="D330" i="85"/>
  <c r="D329" i="85"/>
  <c r="D328" i="85"/>
  <c r="D327" i="85"/>
  <c r="D326" i="85"/>
  <c r="D325" i="85"/>
  <c r="D324" i="85"/>
  <c r="D323" i="85"/>
  <c r="D322" i="85"/>
  <c r="D321" i="85"/>
  <c r="D320" i="85"/>
  <c r="D319" i="85"/>
  <c r="D318" i="85"/>
  <c r="D317" i="85"/>
  <c r="D316" i="85"/>
  <c r="D315" i="85"/>
  <c r="D314" i="85"/>
  <c r="D313" i="85"/>
  <c r="D312" i="85"/>
  <c r="D311" i="85"/>
  <c r="D310" i="85"/>
  <c r="D309" i="85"/>
  <c r="D308" i="85"/>
  <c r="D307" i="85"/>
  <c r="D306" i="85"/>
  <c r="D305" i="85"/>
  <c r="D304" i="85"/>
  <c r="D303" i="85"/>
  <c r="D302" i="85"/>
  <c r="D301" i="85"/>
  <c r="D300" i="85"/>
  <c r="D299" i="85"/>
  <c r="D298" i="85"/>
  <c r="D297" i="85"/>
  <c r="D296" i="85"/>
  <c r="D295" i="85"/>
  <c r="D294" i="85"/>
  <c r="D293" i="85"/>
  <c r="D292" i="85"/>
  <c r="D291" i="85"/>
  <c r="D290" i="85"/>
  <c r="D289" i="85"/>
  <c r="D288" i="85"/>
  <c r="D287" i="85"/>
  <c r="D286" i="85"/>
  <c r="D285" i="85"/>
  <c r="D284" i="85"/>
  <c r="D283" i="85"/>
  <c r="D282" i="85"/>
  <c r="D281" i="85"/>
  <c r="D280" i="85"/>
  <c r="D279" i="85"/>
  <c r="D278" i="85"/>
  <c r="D277" i="85"/>
  <c r="D276" i="85"/>
  <c r="D275" i="85"/>
  <c r="D274" i="85"/>
  <c r="D273" i="85"/>
  <c r="D272" i="85"/>
  <c r="D271" i="85"/>
  <c r="D270" i="85"/>
  <c r="D269" i="85"/>
  <c r="D268" i="85"/>
  <c r="D267" i="85"/>
  <c r="D266" i="85"/>
  <c r="D265" i="85"/>
  <c r="D264" i="85"/>
  <c r="D263" i="85"/>
  <c r="D262" i="85"/>
  <c r="D261" i="85"/>
  <c r="D260" i="85"/>
  <c r="D259" i="85"/>
  <c r="D258" i="85"/>
  <c r="D257" i="85"/>
  <c r="D256" i="85"/>
  <c r="D255" i="85"/>
  <c r="D254" i="85"/>
  <c r="D253" i="85"/>
  <c r="D252" i="85"/>
  <c r="D251" i="85"/>
  <c r="D250" i="85"/>
  <c r="D249" i="85"/>
  <c r="D248" i="85"/>
  <c r="D247" i="85"/>
  <c r="D246" i="85"/>
  <c r="D245" i="85"/>
  <c r="D244" i="85"/>
  <c r="D243" i="85"/>
  <c r="D242" i="85"/>
  <c r="D241" i="85"/>
  <c r="D240" i="85"/>
  <c r="D239" i="85"/>
  <c r="D238" i="85"/>
  <c r="D237" i="85"/>
  <c r="D236" i="85"/>
  <c r="D235" i="85"/>
  <c r="D234" i="85"/>
  <c r="D233" i="85"/>
  <c r="D232" i="85"/>
  <c r="D231" i="85"/>
  <c r="D230" i="85"/>
  <c r="D229" i="85"/>
  <c r="D228" i="85"/>
  <c r="D227" i="85"/>
  <c r="D226" i="85"/>
  <c r="D225" i="85"/>
  <c r="D224" i="85"/>
  <c r="D223" i="85"/>
  <c r="D222" i="85"/>
  <c r="D221" i="85"/>
  <c r="D220" i="85"/>
  <c r="D219" i="85"/>
  <c r="D218" i="85"/>
  <c r="D217" i="85"/>
  <c r="D216" i="85"/>
  <c r="D215" i="85"/>
  <c r="D214" i="85"/>
  <c r="D213" i="85"/>
  <c r="D212" i="85"/>
  <c r="D211" i="85"/>
  <c r="D210" i="85"/>
  <c r="D209" i="85"/>
  <c r="D208" i="85"/>
  <c r="D207" i="85"/>
  <c r="D206" i="85"/>
  <c r="D205" i="85"/>
  <c r="D204" i="85"/>
  <c r="D203" i="85"/>
  <c r="D202" i="85"/>
  <c r="D201" i="85"/>
  <c r="D200" i="85"/>
  <c r="D199" i="85"/>
  <c r="D198" i="85"/>
  <c r="D197" i="85"/>
  <c r="D196" i="85"/>
  <c r="D195" i="85"/>
  <c r="D194" i="85"/>
  <c r="D193" i="85"/>
  <c r="D192" i="85"/>
  <c r="D191" i="85"/>
  <c r="D190" i="85"/>
  <c r="D189" i="85"/>
  <c r="D188" i="85"/>
  <c r="D187" i="85"/>
  <c r="D186" i="85"/>
  <c r="D185" i="85"/>
  <c r="D184" i="85"/>
  <c r="D183" i="85"/>
  <c r="D182" i="85"/>
  <c r="D181" i="85"/>
  <c r="D180" i="85"/>
  <c r="D179" i="85"/>
  <c r="D178" i="85"/>
  <c r="D177" i="85"/>
  <c r="D176" i="85"/>
  <c r="D175" i="85"/>
  <c r="D174" i="85"/>
  <c r="D173" i="85"/>
  <c r="D172" i="85"/>
  <c r="D171" i="85"/>
  <c r="D170" i="85"/>
  <c r="D169" i="85"/>
  <c r="D168" i="85"/>
  <c r="D167" i="85"/>
  <c r="D166" i="85"/>
  <c r="D165" i="85"/>
  <c r="D164" i="85"/>
  <c r="D163" i="85"/>
  <c r="D162" i="85"/>
  <c r="D161" i="85"/>
  <c r="D160" i="85"/>
  <c r="D159" i="85"/>
  <c r="D158" i="85"/>
  <c r="D157" i="85"/>
  <c r="D156" i="85"/>
  <c r="D155" i="85"/>
  <c r="D154" i="85"/>
  <c r="D153" i="85"/>
  <c r="D152" i="85"/>
  <c r="D151" i="85"/>
  <c r="D150" i="85"/>
  <c r="D149" i="85"/>
  <c r="D148" i="85"/>
  <c r="D147" i="85"/>
  <c r="D146" i="85"/>
  <c r="D145" i="85"/>
  <c r="D144" i="85"/>
  <c r="D143" i="85"/>
  <c r="D142" i="85"/>
  <c r="D141" i="85"/>
  <c r="D140" i="85"/>
  <c r="D139" i="85"/>
  <c r="D138" i="85"/>
  <c r="D137" i="85"/>
  <c r="D136" i="85"/>
  <c r="D135" i="85"/>
  <c r="D134" i="85"/>
  <c r="D133" i="85"/>
  <c r="D132" i="85"/>
  <c r="D131" i="85"/>
  <c r="D130" i="85"/>
  <c r="D129" i="85"/>
  <c r="D128" i="85"/>
  <c r="D127" i="85"/>
  <c r="D126" i="85"/>
  <c r="D125" i="85"/>
  <c r="D124" i="85"/>
  <c r="D123" i="85"/>
  <c r="D122" i="85"/>
  <c r="D121" i="85"/>
  <c r="D120" i="85"/>
  <c r="D119" i="85"/>
  <c r="D118" i="85"/>
  <c r="D117" i="85"/>
  <c r="D116" i="85"/>
  <c r="D115" i="85"/>
  <c r="D114" i="85"/>
  <c r="D113" i="85"/>
  <c r="D112" i="85"/>
  <c r="D111" i="85"/>
  <c r="D110" i="85"/>
  <c r="D109" i="85"/>
  <c r="D108" i="85"/>
  <c r="D107" i="85"/>
  <c r="D106" i="85"/>
  <c r="D105" i="85"/>
  <c r="D104" i="85"/>
  <c r="D103" i="85"/>
  <c r="D102" i="85"/>
  <c r="D101" i="85"/>
  <c r="D100" i="85"/>
  <c r="D99" i="85"/>
  <c r="D98" i="85"/>
  <c r="D97" i="85"/>
  <c r="D96" i="85"/>
  <c r="D95" i="85"/>
  <c r="D94" i="85"/>
  <c r="D93" i="85"/>
  <c r="D92" i="85"/>
  <c r="D91" i="85"/>
  <c r="D90" i="85"/>
  <c r="D89" i="85"/>
  <c r="D88" i="85"/>
  <c r="D87" i="85"/>
  <c r="D86" i="85"/>
  <c r="D85" i="85"/>
  <c r="D84" i="85"/>
  <c r="D83" i="85"/>
  <c r="D82" i="85"/>
  <c r="D81" i="85"/>
  <c r="D80" i="85"/>
  <c r="D79" i="85"/>
  <c r="D78" i="85"/>
  <c r="D77" i="85"/>
  <c r="D76" i="85"/>
  <c r="D75" i="85"/>
  <c r="D74" i="85"/>
  <c r="D73" i="85"/>
  <c r="D72" i="85"/>
  <c r="D71" i="85"/>
  <c r="D70" i="85"/>
  <c r="D69" i="85"/>
  <c r="D68" i="85"/>
  <c r="D67" i="85"/>
  <c r="D66" i="85"/>
  <c r="D65" i="85"/>
  <c r="D64" i="85"/>
  <c r="D63" i="85"/>
  <c r="D62" i="85"/>
  <c r="D61" i="85"/>
  <c r="D60" i="85"/>
  <c r="D59" i="85"/>
  <c r="D58" i="85"/>
  <c r="D57" i="85"/>
  <c r="D56" i="85"/>
  <c r="D55" i="85"/>
  <c r="D54" i="85"/>
  <c r="D53" i="85"/>
  <c r="D52" i="85"/>
  <c r="D51" i="85"/>
  <c r="D50" i="85"/>
  <c r="D49" i="85"/>
  <c r="D48" i="85"/>
  <c r="D47" i="85"/>
  <c r="D46" i="85"/>
  <c r="D45" i="85"/>
  <c r="D44" i="85"/>
  <c r="D43" i="85"/>
  <c r="D42" i="85"/>
  <c r="D41" i="85"/>
  <c r="D40" i="85"/>
  <c r="D33" i="85"/>
  <c r="D24" i="85"/>
  <c r="D22" i="85"/>
  <c r="D14" i="85"/>
  <c r="D13" i="85"/>
  <c r="D9" i="85"/>
  <c r="D781" i="76"/>
  <c r="D780" i="76"/>
  <c r="D779" i="76"/>
  <c r="D778" i="76"/>
  <c r="D777" i="76"/>
  <c r="D776" i="76"/>
  <c r="D775" i="76"/>
  <c r="D774" i="76"/>
  <c r="D773" i="76"/>
  <c r="D772" i="76"/>
  <c r="D771" i="76"/>
  <c r="D770" i="76"/>
  <c r="D769" i="76"/>
  <c r="D768" i="76"/>
  <c r="D767" i="76"/>
  <c r="D766" i="76"/>
  <c r="D765" i="76"/>
  <c r="D764" i="76"/>
  <c r="D763" i="76"/>
  <c r="D762" i="76"/>
  <c r="D761" i="76"/>
  <c r="D760" i="76"/>
  <c r="D759" i="76"/>
  <c r="D758" i="76"/>
  <c r="D757" i="76"/>
  <c r="D756" i="76"/>
  <c r="D755" i="76"/>
  <c r="D754" i="76"/>
  <c r="D753" i="76"/>
  <c r="D752" i="76"/>
  <c r="D751" i="76"/>
  <c r="D750" i="76"/>
  <c r="D749" i="76"/>
  <c r="D748" i="76"/>
  <c r="D747" i="76"/>
  <c r="D746" i="76"/>
  <c r="D745" i="76"/>
  <c r="D744" i="76"/>
  <c r="D743" i="76"/>
  <c r="D742" i="76"/>
  <c r="D741" i="76"/>
  <c r="D740" i="76"/>
  <c r="D739" i="76"/>
  <c r="D738" i="76"/>
  <c r="D737" i="76"/>
  <c r="D736" i="76"/>
  <c r="D735" i="76"/>
  <c r="D734" i="76"/>
  <c r="D733" i="76"/>
  <c r="D732" i="76"/>
  <c r="D731" i="76"/>
  <c r="D730" i="76"/>
  <c r="D729" i="76"/>
  <c r="D728" i="76"/>
  <c r="D727" i="76"/>
  <c r="D726" i="76"/>
  <c r="D725" i="76"/>
  <c r="D724" i="76"/>
  <c r="D723" i="76"/>
  <c r="D722" i="76"/>
  <c r="D721" i="76"/>
  <c r="D720" i="76"/>
  <c r="D719" i="76"/>
  <c r="D718" i="76"/>
  <c r="D717" i="76"/>
  <c r="D716" i="76"/>
  <c r="D715" i="76"/>
  <c r="D714" i="76"/>
  <c r="D713" i="76"/>
  <c r="D712" i="76"/>
  <c r="D711" i="76"/>
  <c r="D710" i="76"/>
  <c r="D709" i="76"/>
  <c r="D708" i="76"/>
  <c r="D707" i="76"/>
  <c r="D706" i="76"/>
  <c r="D705" i="76"/>
  <c r="D704" i="76"/>
  <c r="D703" i="76"/>
  <c r="D702" i="76"/>
  <c r="D701" i="76"/>
  <c r="D700" i="76"/>
  <c r="D699" i="76"/>
  <c r="D698" i="76"/>
  <c r="D697" i="76"/>
  <c r="D696" i="76"/>
  <c r="D695" i="76"/>
  <c r="D694" i="76"/>
  <c r="D693" i="76"/>
  <c r="D692" i="76"/>
  <c r="D691" i="76"/>
  <c r="D690" i="76"/>
  <c r="D689" i="76"/>
  <c r="D688" i="76"/>
  <c r="D687" i="76"/>
  <c r="D686" i="76"/>
  <c r="D685" i="76"/>
  <c r="D684" i="76"/>
  <c r="D683" i="76"/>
  <c r="D682" i="76"/>
  <c r="D681" i="76"/>
  <c r="D680" i="76"/>
  <c r="D679" i="76"/>
  <c r="D678" i="76"/>
  <c r="D677" i="76"/>
  <c r="D676" i="76"/>
  <c r="D675" i="76"/>
  <c r="D674" i="76"/>
  <c r="D673" i="76"/>
  <c r="D672" i="76"/>
  <c r="D671" i="76"/>
  <c r="D670" i="76"/>
  <c r="D669" i="76"/>
  <c r="D668" i="76"/>
  <c r="D667" i="76"/>
  <c r="D666" i="76"/>
  <c r="D665" i="76"/>
  <c r="D664" i="76"/>
  <c r="D663" i="76"/>
  <c r="D662" i="76"/>
  <c r="D661" i="76"/>
  <c r="D660" i="76"/>
  <c r="D659" i="76"/>
  <c r="D658" i="76"/>
  <c r="D657" i="76"/>
  <c r="D656" i="76"/>
  <c r="D655" i="76"/>
  <c r="D654" i="76"/>
  <c r="D653" i="76"/>
  <c r="D652" i="76"/>
  <c r="D651" i="76"/>
  <c r="D650" i="76"/>
  <c r="D649" i="76"/>
  <c r="D648" i="76"/>
  <c r="D647" i="76"/>
  <c r="D646" i="76"/>
  <c r="D645" i="76"/>
  <c r="D644" i="76"/>
  <c r="D643" i="76"/>
  <c r="D642" i="76"/>
  <c r="D641" i="76"/>
  <c r="D640" i="76"/>
  <c r="D639" i="76"/>
  <c r="D638" i="76"/>
  <c r="D637" i="76"/>
  <c r="D636" i="76"/>
  <c r="D635" i="76"/>
  <c r="D634" i="76"/>
  <c r="D633" i="76"/>
  <c r="D632" i="76"/>
  <c r="D631" i="76"/>
  <c r="D630" i="76"/>
  <c r="D629" i="76"/>
  <c r="D628" i="76"/>
  <c r="D627" i="76"/>
  <c r="D626" i="76"/>
  <c r="D625" i="76"/>
  <c r="D624" i="76"/>
  <c r="D623" i="76"/>
  <c r="D622" i="76"/>
  <c r="D621" i="76"/>
  <c r="D620" i="76"/>
  <c r="D619" i="76"/>
  <c r="D618" i="76"/>
  <c r="D617" i="76"/>
  <c r="D616" i="76"/>
  <c r="D615" i="76"/>
  <c r="D614" i="76"/>
  <c r="D613" i="76"/>
  <c r="D612" i="76"/>
  <c r="D611" i="76"/>
  <c r="D610" i="76"/>
  <c r="D609" i="76"/>
  <c r="D608" i="76"/>
  <c r="D607" i="76"/>
  <c r="D606" i="76"/>
  <c r="D605" i="76"/>
  <c r="D604" i="76"/>
  <c r="D603" i="76"/>
  <c r="D602" i="76"/>
  <c r="D601" i="76"/>
  <c r="D600" i="76"/>
  <c r="D599" i="76"/>
  <c r="D598" i="76"/>
  <c r="D597" i="76"/>
  <c r="D596" i="76"/>
  <c r="D595" i="76"/>
  <c r="D594" i="76"/>
  <c r="D593" i="76"/>
  <c r="D592" i="76"/>
  <c r="D591" i="76"/>
  <c r="D590" i="76"/>
  <c r="D589" i="76"/>
  <c r="D588" i="76"/>
  <c r="D587" i="76"/>
  <c r="D586" i="76"/>
  <c r="D585" i="76"/>
  <c r="D584" i="76"/>
  <c r="D583" i="76"/>
  <c r="D582" i="76"/>
  <c r="D581" i="76"/>
  <c r="D580" i="76"/>
  <c r="D579" i="76"/>
  <c r="D578" i="76"/>
  <c r="D577" i="76"/>
  <c r="D576" i="76"/>
  <c r="D575" i="76"/>
  <c r="D574" i="76"/>
  <c r="D573" i="76"/>
  <c r="D572" i="76"/>
  <c r="D571" i="76"/>
  <c r="D570" i="76"/>
  <c r="D569" i="76"/>
  <c r="D568" i="76"/>
  <c r="D567" i="76"/>
  <c r="D566" i="76"/>
  <c r="D565" i="76"/>
  <c r="D564" i="76"/>
  <c r="D563" i="76"/>
  <c r="D562" i="76"/>
  <c r="D561" i="76"/>
  <c r="D560" i="76"/>
  <c r="D559" i="76"/>
  <c r="D558" i="76"/>
  <c r="D557" i="76"/>
  <c r="D556" i="76"/>
  <c r="D555" i="76"/>
  <c r="D554" i="76"/>
  <c r="D553" i="76"/>
  <c r="D552" i="76"/>
  <c r="D551" i="76"/>
  <c r="D550" i="76"/>
  <c r="D549" i="76"/>
  <c r="D548" i="76"/>
  <c r="D547" i="76"/>
  <c r="D546" i="76"/>
  <c r="D545" i="76"/>
  <c r="D544" i="76"/>
  <c r="D543" i="76"/>
  <c r="D542" i="76"/>
  <c r="D541" i="76"/>
  <c r="D540" i="76"/>
  <c r="D539" i="76"/>
  <c r="D538" i="76"/>
  <c r="D537" i="76"/>
  <c r="D536" i="76"/>
  <c r="D535" i="76"/>
  <c r="D534" i="76"/>
  <c r="D533" i="76"/>
  <c r="D532" i="76"/>
  <c r="D531" i="76"/>
  <c r="D530" i="76"/>
  <c r="D529" i="76"/>
  <c r="D528" i="76"/>
  <c r="D527" i="76"/>
  <c r="D526" i="76"/>
  <c r="D525" i="76"/>
  <c r="D524" i="76"/>
  <c r="D523" i="76"/>
  <c r="D522" i="76"/>
  <c r="D521" i="76"/>
  <c r="D520" i="76"/>
  <c r="D519" i="76"/>
  <c r="D518" i="76"/>
  <c r="D517" i="76"/>
  <c r="D516" i="76"/>
  <c r="D515" i="76"/>
  <c r="D514" i="76"/>
  <c r="D513" i="76"/>
  <c r="D512" i="76"/>
  <c r="D511" i="76"/>
  <c r="D510" i="76"/>
  <c r="D509" i="76"/>
  <c r="D508" i="76"/>
  <c r="D507" i="76"/>
  <c r="D506" i="76"/>
  <c r="D505" i="76"/>
  <c r="D504" i="76"/>
  <c r="D503" i="76"/>
  <c r="D502" i="76"/>
  <c r="D501" i="76"/>
  <c r="D500" i="76"/>
  <c r="D499" i="76"/>
  <c r="D498" i="76"/>
  <c r="D497" i="76"/>
  <c r="D496" i="76"/>
  <c r="D495" i="76"/>
  <c r="D494" i="76"/>
  <c r="D493" i="76"/>
  <c r="D492" i="76"/>
  <c r="D491" i="76"/>
  <c r="D490" i="76"/>
  <c r="D489" i="76"/>
  <c r="D488" i="76"/>
  <c r="D487" i="76"/>
  <c r="D486" i="76"/>
  <c r="D485" i="76"/>
  <c r="D484" i="76"/>
  <c r="D483" i="76"/>
  <c r="D482" i="76"/>
  <c r="D481" i="76"/>
  <c r="D480" i="76"/>
  <c r="D479" i="76"/>
  <c r="D478" i="76"/>
  <c r="D477" i="76"/>
  <c r="D476" i="76"/>
  <c r="D475" i="76"/>
  <c r="D474" i="76"/>
  <c r="D473" i="76"/>
  <c r="D472" i="76"/>
  <c r="D471" i="76"/>
  <c r="D470" i="76"/>
  <c r="D469" i="76"/>
  <c r="D468" i="76"/>
  <c r="D467" i="76"/>
  <c r="D466" i="76"/>
  <c r="D465" i="76"/>
  <c r="D464" i="76"/>
  <c r="D463" i="76"/>
  <c r="D462" i="76"/>
  <c r="D461" i="76"/>
  <c r="D460" i="76"/>
  <c r="D459" i="76"/>
  <c r="D458" i="76"/>
  <c r="D457" i="76"/>
  <c r="D456" i="76"/>
  <c r="D455" i="76"/>
  <c r="D454" i="76"/>
  <c r="D453" i="76"/>
  <c r="D452" i="76"/>
  <c r="D451" i="76"/>
  <c r="D450" i="76"/>
  <c r="D449" i="76"/>
  <c r="D448" i="76"/>
  <c r="D447" i="76"/>
  <c r="D446" i="76"/>
  <c r="D445" i="76"/>
  <c r="D444" i="76"/>
  <c r="D443" i="76"/>
  <c r="D442" i="76"/>
  <c r="D441" i="76"/>
  <c r="D440" i="76"/>
  <c r="D439" i="76"/>
  <c r="D438" i="76"/>
  <c r="D437" i="76"/>
  <c r="D436" i="76"/>
  <c r="D435" i="76"/>
  <c r="D434" i="76"/>
  <c r="D433" i="76"/>
  <c r="D432" i="76"/>
  <c r="D431" i="76"/>
  <c r="D430" i="76"/>
  <c r="D429" i="76"/>
  <c r="D428" i="76"/>
  <c r="D427" i="76"/>
  <c r="D426" i="76"/>
  <c r="D425" i="76"/>
  <c r="D424" i="76"/>
  <c r="D423" i="76"/>
  <c r="D422" i="76"/>
  <c r="D421" i="76"/>
  <c r="D420" i="76"/>
  <c r="D419" i="76"/>
  <c r="D418" i="76"/>
  <c r="D417" i="76"/>
  <c r="D416" i="76"/>
  <c r="D415" i="76"/>
  <c r="D414" i="76"/>
  <c r="D413" i="76"/>
  <c r="D412" i="76"/>
  <c r="D411" i="76"/>
  <c r="D410" i="76"/>
  <c r="D409" i="76"/>
  <c r="D408" i="76"/>
  <c r="D407" i="76"/>
  <c r="D406" i="76"/>
  <c r="D405" i="76"/>
  <c r="D404" i="76"/>
  <c r="D403" i="76"/>
  <c r="D402" i="76"/>
  <c r="D401" i="76"/>
  <c r="D400" i="76"/>
  <c r="D399" i="76"/>
  <c r="D398" i="76"/>
  <c r="D397" i="76"/>
  <c r="D396" i="76"/>
  <c r="D395" i="76"/>
  <c r="D394" i="76"/>
  <c r="D393" i="76"/>
  <c r="D392" i="76"/>
  <c r="D391" i="76"/>
  <c r="D390" i="76"/>
  <c r="D389" i="76"/>
  <c r="D388" i="76"/>
  <c r="D387" i="76"/>
  <c r="D386" i="76"/>
  <c r="D385" i="76"/>
  <c r="D384" i="76"/>
  <c r="D383" i="76"/>
  <c r="D382" i="76"/>
  <c r="D381" i="76"/>
  <c r="D380" i="76"/>
  <c r="D379" i="76"/>
  <c r="D378" i="76"/>
  <c r="D377" i="76"/>
  <c r="D376" i="76"/>
  <c r="D375" i="76"/>
  <c r="D374" i="76"/>
  <c r="D373" i="76"/>
  <c r="D372" i="76"/>
  <c r="D371" i="76"/>
  <c r="D370" i="76"/>
  <c r="D369" i="76"/>
  <c r="D368" i="76"/>
  <c r="D367" i="76"/>
  <c r="D366" i="76"/>
  <c r="D365" i="76"/>
  <c r="D364" i="76"/>
  <c r="D363" i="76"/>
  <c r="D362" i="76"/>
  <c r="D361" i="76"/>
  <c r="D360" i="76"/>
  <c r="D359" i="76"/>
  <c r="D358" i="76"/>
  <c r="D357" i="76"/>
  <c r="D356" i="76"/>
  <c r="D355" i="76"/>
  <c r="D354" i="76"/>
  <c r="D353" i="76"/>
  <c r="D352" i="76"/>
  <c r="D351" i="76"/>
  <c r="D350" i="76"/>
  <c r="D349" i="76"/>
  <c r="D348" i="76"/>
  <c r="D347" i="76"/>
  <c r="D346" i="76"/>
  <c r="D345" i="76"/>
  <c r="D344" i="76"/>
  <c r="D343" i="76"/>
  <c r="D342" i="76"/>
  <c r="D341" i="76"/>
  <c r="D340" i="76"/>
  <c r="D339" i="76"/>
  <c r="D338" i="76"/>
  <c r="D337" i="76"/>
  <c r="D336" i="76"/>
  <c r="D335" i="76"/>
  <c r="D334" i="76"/>
  <c r="D333" i="76"/>
  <c r="D332" i="76"/>
  <c r="D331" i="76"/>
  <c r="D330" i="76"/>
  <c r="D329" i="76"/>
  <c r="D328" i="76"/>
  <c r="D327" i="76"/>
  <c r="D326" i="76"/>
  <c r="D325" i="76"/>
  <c r="D324" i="76"/>
  <c r="D323" i="76"/>
  <c r="D322" i="76"/>
  <c r="D321" i="76"/>
  <c r="D320" i="76"/>
  <c r="D319" i="76"/>
  <c r="D318" i="76"/>
  <c r="D317" i="76"/>
  <c r="D316" i="76"/>
  <c r="D315" i="76"/>
  <c r="D314" i="76"/>
  <c r="D313" i="76"/>
  <c r="D312" i="76"/>
  <c r="D311" i="76"/>
  <c r="D310" i="76"/>
  <c r="D309" i="76"/>
  <c r="D308" i="76"/>
  <c r="D307" i="76"/>
  <c r="D306" i="76"/>
  <c r="D305" i="76"/>
  <c r="D304" i="76"/>
  <c r="D303" i="76"/>
  <c r="D302" i="76"/>
  <c r="D301" i="76"/>
  <c r="D300" i="76"/>
  <c r="D299" i="76"/>
  <c r="D298" i="76"/>
  <c r="D297" i="76"/>
  <c r="D296" i="76"/>
  <c r="D295" i="76"/>
  <c r="D294" i="76"/>
  <c r="D293" i="76"/>
  <c r="D292" i="76"/>
  <c r="D291" i="76"/>
  <c r="D290" i="76"/>
  <c r="D289" i="76"/>
  <c r="D288" i="76"/>
  <c r="D287" i="76"/>
  <c r="D286" i="76"/>
  <c r="D285" i="76"/>
  <c r="D284" i="76"/>
  <c r="D283" i="76"/>
  <c r="D282" i="76"/>
  <c r="D281" i="76"/>
  <c r="D280" i="76"/>
  <c r="D279" i="76"/>
  <c r="D278" i="76"/>
  <c r="D277" i="76"/>
  <c r="D276" i="76"/>
  <c r="D275" i="76"/>
  <c r="D274" i="76"/>
  <c r="D273" i="76"/>
  <c r="D272" i="76"/>
  <c r="D271" i="76"/>
  <c r="D270" i="76"/>
  <c r="D269" i="76"/>
  <c r="D268" i="76"/>
  <c r="D267" i="76"/>
  <c r="D266" i="76"/>
  <c r="D265" i="76"/>
  <c r="D264" i="76"/>
  <c r="D263" i="76"/>
  <c r="D262" i="76"/>
  <c r="D261" i="76"/>
  <c r="D260" i="76"/>
  <c r="D259" i="76"/>
  <c r="D258" i="76"/>
  <c r="D257" i="76"/>
  <c r="D256" i="76"/>
  <c r="D255" i="76"/>
  <c r="D254" i="76"/>
  <c r="D253" i="76"/>
  <c r="D252" i="76"/>
  <c r="D251" i="76"/>
  <c r="D250" i="76"/>
  <c r="D249" i="76"/>
  <c r="D248" i="76"/>
  <c r="D247" i="76"/>
  <c r="D246" i="76"/>
  <c r="D245" i="76"/>
  <c r="D244" i="76"/>
  <c r="D243" i="76"/>
  <c r="D242" i="76"/>
  <c r="D241" i="76"/>
  <c r="D240" i="76"/>
  <c r="D239" i="76"/>
  <c r="D238" i="76"/>
  <c r="D237" i="76"/>
  <c r="D236" i="76"/>
  <c r="D235" i="76"/>
  <c r="D234" i="76"/>
  <c r="D233" i="76"/>
  <c r="D232" i="76"/>
  <c r="D231" i="76"/>
  <c r="D230" i="76"/>
  <c r="D229" i="76"/>
  <c r="D228" i="76"/>
  <c r="D227" i="76"/>
  <c r="D226" i="76"/>
  <c r="D225" i="76"/>
  <c r="D224" i="76"/>
  <c r="D223" i="76"/>
  <c r="D222" i="76"/>
  <c r="D221" i="76"/>
  <c r="D220" i="76"/>
  <c r="D219" i="76"/>
  <c r="D218" i="76"/>
  <c r="D217" i="76"/>
  <c r="D216" i="76"/>
  <c r="D215" i="76"/>
  <c r="D214" i="76"/>
  <c r="D213" i="76"/>
  <c r="D212" i="76"/>
  <c r="D211" i="76"/>
  <c r="D210" i="76"/>
  <c r="D209" i="76"/>
  <c r="D208" i="76"/>
  <c r="D207" i="76"/>
  <c r="D206" i="76"/>
  <c r="D205" i="76"/>
  <c r="D204" i="76"/>
  <c r="D203" i="76"/>
  <c r="D202" i="76"/>
  <c r="D201" i="76"/>
  <c r="D200" i="76"/>
  <c r="D199" i="76"/>
  <c r="D198" i="76"/>
  <c r="D197" i="76"/>
  <c r="D196" i="76"/>
  <c r="D195" i="76"/>
  <c r="D194" i="76"/>
  <c r="D193" i="76"/>
  <c r="D192" i="76"/>
  <c r="D191" i="76"/>
  <c r="D190" i="76"/>
  <c r="D189" i="76"/>
  <c r="D188" i="76"/>
  <c r="D187" i="76"/>
  <c r="D186" i="76"/>
  <c r="D185" i="76"/>
  <c r="D184" i="76"/>
  <c r="D183" i="76"/>
  <c r="D182" i="76"/>
  <c r="D181" i="76"/>
  <c r="D180" i="76"/>
  <c r="D179" i="76"/>
  <c r="D178" i="76"/>
  <c r="D177" i="76"/>
  <c r="D176" i="76"/>
  <c r="D175" i="76"/>
  <c r="D174" i="76"/>
  <c r="D173" i="76"/>
  <c r="D172" i="76"/>
  <c r="D171" i="76"/>
  <c r="D170" i="76"/>
  <c r="D169" i="76"/>
  <c r="D168" i="76"/>
  <c r="D167" i="76"/>
  <c r="D166" i="76"/>
  <c r="D165" i="76"/>
  <c r="D164" i="76"/>
  <c r="D163" i="76"/>
  <c r="D162" i="76"/>
  <c r="D161" i="76"/>
  <c r="D160" i="76"/>
  <c r="D159" i="76"/>
  <c r="D158" i="76"/>
  <c r="D157" i="76"/>
  <c r="D156" i="76"/>
  <c r="D155" i="76"/>
  <c r="D154" i="76"/>
  <c r="D153" i="76"/>
  <c r="D152" i="76"/>
  <c r="D151" i="76"/>
  <c r="D150" i="76"/>
  <c r="D149" i="76"/>
  <c r="D148" i="76"/>
  <c r="D147" i="76"/>
  <c r="D146" i="76"/>
  <c r="D145" i="76"/>
  <c r="D144" i="76"/>
  <c r="D143" i="76"/>
  <c r="D142" i="76"/>
  <c r="D141" i="76"/>
  <c r="D140" i="76"/>
  <c r="D139" i="76"/>
  <c r="D138" i="76"/>
  <c r="D137" i="76"/>
  <c r="D136" i="76"/>
  <c r="D135" i="76"/>
  <c r="D134" i="76"/>
  <c r="D133" i="76"/>
  <c r="D132" i="76"/>
  <c r="D131" i="76"/>
  <c r="D130" i="76"/>
  <c r="D129" i="76"/>
  <c r="D128" i="76"/>
  <c r="D127" i="76"/>
  <c r="D126" i="76"/>
  <c r="D125" i="76"/>
  <c r="D124" i="76"/>
  <c r="D123" i="76"/>
  <c r="D122" i="76"/>
  <c r="D121" i="76"/>
  <c r="D120" i="76"/>
  <c r="D119" i="76"/>
  <c r="D118" i="76"/>
  <c r="D117" i="76"/>
  <c r="D116" i="76"/>
  <c r="D115" i="76"/>
  <c r="D114" i="76"/>
  <c r="D113" i="76"/>
  <c r="D112" i="76"/>
  <c r="D111" i="76"/>
  <c r="D110" i="76"/>
  <c r="D109" i="76"/>
  <c r="D108" i="76"/>
  <c r="D107" i="76"/>
  <c r="D106" i="76"/>
  <c r="D105" i="76"/>
  <c r="D104" i="76"/>
  <c r="D103" i="76"/>
  <c r="D102" i="76"/>
  <c r="D101" i="76"/>
  <c r="D100" i="76"/>
  <c r="D99" i="76"/>
  <c r="D98" i="76"/>
  <c r="D97" i="76"/>
  <c r="D96" i="76"/>
  <c r="D95" i="76"/>
  <c r="D94" i="76"/>
  <c r="D93" i="76"/>
  <c r="D92" i="76"/>
  <c r="D91" i="76"/>
  <c r="D90" i="76"/>
  <c r="D89" i="76"/>
  <c r="D88" i="76"/>
  <c r="D87" i="76"/>
  <c r="D86" i="76"/>
  <c r="D85" i="76"/>
  <c r="D84" i="76"/>
  <c r="D83" i="76"/>
  <c r="D82" i="76"/>
  <c r="D81" i="76"/>
  <c r="D80" i="76"/>
  <c r="D79" i="76"/>
  <c r="D78" i="76"/>
  <c r="D77" i="76"/>
  <c r="D76" i="76"/>
  <c r="D75" i="76"/>
  <c r="D74" i="76"/>
  <c r="D73" i="76"/>
  <c r="D72" i="76"/>
  <c r="D71" i="76"/>
  <c r="D70" i="76"/>
  <c r="D69" i="76"/>
  <c r="D68" i="76"/>
  <c r="D67" i="76"/>
  <c r="D66" i="76"/>
  <c r="D65" i="76"/>
  <c r="D64" i="76"/>
  <c r="D63" i="76"/>
  <c r="D62" i="76"/>
  <c r="D61" i="76"/>
  <c r="D60" i="76"/>
  <c r="D59" i="76"/>
  <c r="D58" i="76"/>
  <c r="D57" i="76"/>
  <c r="D56" i="76"/>
  <c r="D55" i="76"/>
  <c r="D54" i="76"/>
  <c r="D53" i="76"/>
  <c r="D52" i="76"/>
  <c r="D51" i="76"/>
  <c r="D50" i="76"/>
  <c r="D49" i="76"/>
  <c r="D48" i="76"/>
  <c r="D47" i="76"/>
  <c r="D45" i="76"/>
  <c r="D42" i="76"/>
  <c r="D34" i="76"/>
  <c r="D26" i="76"/>
  <c r="D20" i="76"/>
  <c r="D14" i="76"/>
  <c r="D12" i="76"/>
  <c r="D11" i="76"/>
  <c r="D8" i="76"/>
  <c r="D782" i="77"/>
  <c r="D781" i="77"/>
  <c r="D780" i="77"/>
  <c r="D779" i="77"/>
  <c r="D778" i="77"/>
  <c r="D777" i="77"/>
  <c r="D776" i="77"/>
  <c r="D775" i="77"/>
  <c r="D774" i="77"/>
  <c r="D773" i="77"/>
  <c r="D772" i="77"/>
  <c r="D771" i="77"/>
  <c r="D770" i="77"/>
  <c r="D769" i="77"/>
  <c r="D768" i="77"/>
  <c r="D767" i="77"/>
  <c r="D766" i="77"/>
  <c r="D765" i="77"/>
  <c r="D764" i="77"/>
  <c r="D763" i="77"/>
  <c r="D762" i="77"/>
  <c r="D761" i="77"/>
  <c r="D760" i="77"/>
  <c r="D759" i="77"/>
  <c r="D758" i="77"/>
  <c r="D757" i="77"/>
  <c r="D756" i="77"/>
  <c r="D755" i="77"/>
  <c r="D754" i="77"/>
  <c r="D753" i="77"/>
  <c r="D752" i="77"/>
  <c r="D751" i="77"/>
  <c r="D750" i="77"/>
  <c r="D749" i="77"/>
  <c r="D748" i="77"/>
  <c r="D747" i="77"/>
  <c r="D746" i="77"/>
  <c r="D745" i="77"/>
  <c r="D744" i="77"/>
  <c r="D743" i="77"/>
  <c r="D742" i="77"/>
  <c r="D741" i="77"/>
  <c r="D740" i="77"/>
  <c r="D739" i="77"/>
  <c r="D738" i="77"/>
  <c r="D737" i="77"/>
  <c r="D736" i="77"/>
  <c r="D735" i="77"/>
  <c r="D734" i="77"/>
  <c r="D733" i="77"/>
  <c r="D732" i="77"/>
  <c r="D731" i="77"/>
  <c r="D730" i="77"/>
  <c r="D729" i="77"/>
  <c r="D728" i="77"/>
  <c r="D727" i="77"/>
  <c r="D726" i="77"/>
  <c r="D725" i="77"/>
  <c r="D724" i="77"/>
  <c r="D723" i="77"/>
  <c r="D722" i="77"/>
  <c r="D721" i="77"/>
  <c r="D720" i="77"/>
  <c r="D719" i="77"/>
  <c r="D718" i="77"/>
  <c r="D717" i="77"/>
  <c r="D716" i="77"/>
  <c r="D715" i="77"/>
  <c r="D714" i="77"/>
  <c r="D713" i="77"/>
  <c r="D712" i="77"/>
  <c r="D711" i="77"/>
  <c r="D710" i="77"/>
  <c r="D709" i="77"/>
  <c r="D708" i="77"/>
  <c r="D707" i="77"/>
  <c r="D706" i="77"/>
  <c r="D705" i="77"/>
  <c r="D704" i="77"/>
  <c r="D703" i="77"/>
  <c r="D702" i="77"/>
  <c r="D701" i="77"/>
  <c r="D700" i="77"/>
  <c r="D699" i="77"/>
  <c r="D698" i="77"/>
  <c r="D697" i="77"/>
  <c r="D696" i="77"/>
  <c r="D695" i="77"/>
  <c r="D694" i="77"/>
  <c r="D693" i="77"/>
  <c r="D692" i="77"/>
  <c r="D691" i="77"/>
  <c r="D690" i="77"/>
  <c r="D689" i="77"/>
  <c r="D688" i="77"/>
  <c r="D687" i="77"/>
  <c r="D686" i="77"/>
  <c r="D685" i="77"/>
  <c r="D684" i="77"/>
  <c r="D683" i="77"/>
  <c r="D682" i="77"/>
  <c r="D681" i="77"/>
  <c r="D680" i="77"/>
  <c r="D679" i="77"/>
  <c r="D678" i="77"/>
  <c r="D677" i="77"/>
  <c r="D676" i="77"/>
  <c r="D675" i="77"/>
  <c r="D674" i="77"/>
  <c r="D673" i="77"/>
  <c r="D672" i="77"/>
  <c r="D671" i="77"/>
  <c r="D670" i="77"/>
  <c r="D669" i="77"/>
  <c r="D668" i="77"/>
  <c r="D667" i="77"/>
  <c r="D666" i="77"/>
  <c r="D665" i="77"/>
  <c r="D664" i="77"/>
  <c r="D663" i="77"/>
  <c r="D662" i="77"/>
  <c r="D661" i="77"/>
  <c r="D660" i="77"/>
  <c r="D659" i="77"/>
  <c r="D658" i="77"/>
  <c r="D657" i="77"/>
  <c r="D656" i="77"/>
  <c r="D655" i="77"/>
  <c r="D654" i="77"/>
  <c r="D653" i="77"/>
  <c r="D652" i="77"/>
  <c r="D651" i="77"/>
  <c r="D650" i="77"/>
  <c r="D649" i="77"/>
  <c r="D648" i="77"/>
  <c r="D647" i="77"/>
  <c r="D646" i="77"/>
  <c r="D645" i="77"/>
  <c r="D644" i="77"/>
  <c r="D643" i="77"/>
  <c r="D642" i="77"/>
  <c r="D641" i="77"/>
  <c r="D640" i="77"/>
  <c r="D639" i="77"/>
  <c r="D638" i="77"/>
  <c r="D637" i="77"/>
  <c r="D636" i="77"/>
  <c r="D635" i="77"/>
  <c r="D634" i="77"/>
  <c r="D633" i="77"/>
  <c r="D632" i="77"/>
  <c r="D631" i="77"/>
  <c r="D630" i="77"/>
  <c r="D629" i="77"/>
  <c r="D628" i="77"/>
  <c r="D627" i="77"/>
  <c r="D626" i="77"/>
  <c r="D625" i="77"/>
  <c r="D624" i="77"/>
  <c r="D623" i="77"/>
  <c r="D622" i="77"/>
  <c r="D621" i="77"/>
  <c r="D620" i="77"/>
  <c r="D619" i="77"/>
  <c r="D618" i="77"/>
  <c r="D617" i="77"/>
  <c r="D616" i="77"/>
  <c r="D615" i="77"/>
  <c r="D614" i="77"/>
  <c r="D613" i="77"/>
  <c r="D612" i="77"/>
  <c r="D611" i="77"/>
  <c r="D610" i="77"/>
  <c r="D609" i="77"/>
  <c r="D608" i="77"/>
  <c r="D607" i="77"/>
  <c r="D606" i="77"/>
  <c r="D605" i="77"/>
  <c r="D604" i="77"/>
  <c r="D603" i="77"/>
  <c r="D602" i="77"/>
  <c r="D601" i="77"/>
  <c r="D600" i="77"/>
  <c r="D599" i="77"/>
  <c r="D598" i="77"/>
  <c r="D597" i="77"/>
  <c r="D596" i="77"/>
  <c r="D595" i="77"/>
  <c r="D594" i="77"/>
  <c r="D593" i="77"/>
  <c r="D592" i="77"/>
  <c r="D591" i="77"/>
  <c r="D590" i="77"/>
  <c r="D589" i="77"/>
  <c r="D588" i="77"/>
  <c r="D587" i="77"/>
  <c r="D586" i="77"/>
  <c r="D585" i="77"/>
  <c r="D584" i="77"/>
  <c r="D583" i="77"/>
  <c r="D582" i="77"/>
  <c r="D581" i="77"/>
  <c r="D580" i="77"/>
  <c r="D579" i="77"/>
  <c r="D578" i="77"/>
  <c r="D577" i="77"/>
  <c r="D576" i="77"/>
  <c r="D575" i="77"/>
  <c r="D574" i="77"/>
  <c r="D573" i="77"/>
  <c r="D572" i="77"/>
  <c r="D571" i="77"/>
  <c r="D570" i="77"/>
  <c r="D569" i="77"/>
  <c r="D568" i="77"/>
  <c r="D567" i="77"/>
  <c r="D566" i="77"/>
  <c r="D565" i="77"/>
  <c r="D564" i="77"/>
  <c r="D563" i="77"/>
  <c r="D562" i="77"/>
  <c r="D561" i="77"/>
  <c r="D560" i="77"/>
  <c r="D559" i="77"/>
  <c r="D558" i="77"/>
  <c r="D557" i="77"/>
  <c r="D556" i="77"/>
  <c r="D555" i="77"/>
  <c r="D554" i="77"/>
  <c r="D553" i="77"/>
  <c r="D552" i="77"/>
  <c r="D551" i="77"/>
  <c r="D550" i="77"/>
  <c r="D549" i="77"/>
  <c r="D548" i="77"/>
  <c r="D547" i="77"/>
  <c r="D546" i="77"/>
  <c r="D545" i="77"/>
  <c r="D544" i="77"/>
  <c r="D543" i="77"/>
  <c r="D542" i="77"/>
  <c r="D541" i="77"/>
  <c r="D540" i="77"/>
  <c r="D539" i="77"/>
  <c r="D538" i="77"/>
  <c r="D537" i="77"/>
  <c r="D536" i="77"/>
  <c r="D535" i="77"/>
  <c r="D534" i="77"/>
  <c r="D533" i="77"/>
  <c r="D532" i="77"/>
  <c r="D531" i="77"/>
  <c r="D530" i="77"/>
  <c r="D529" i="77"/>
  <c r="D528" i="77"/>
  <c r="D527" i="77"/>
  <c r="D526" i="77"/>
  <c r="D525" i="77"/>
  <c r="D524" i="77"/>
  <c r="D523" i="77"/>
  <c r="D522" i="77"/>
  <c r="D521" i="77"/>
  <c r="D520" i="77"/>
  <c r="D519" i="77"/>
  <c r="D518" i="77"/>
  <c r="D517" i="77"/>
  <c r="D516" i="77"/>
  <c r="D515" i="77"/>
  <c r="D514" i="77"/>
  <c r="D513" i="77"/>
  <c r="D512" i="77"/>
  <c r="D511" i="77"/>
  <c r="D510" i="77"/>
  <c r="D509" i="77"/>
  <c r="D508" i="77"/>
  <c r="D507" i="77"/>
  <c r="D506" i="77"/>
  <c r="D505" i="77"/>
  <c r="D504" i="77"/>
  <c r="D503" i="77"/>
  <c r="D502" i="77"/>
  <c r="D501" i="77"/>
  <c r="D500" i="77"/>
  <c r="D499" i="77"/>
  <c r="D498" i="77"/>
  <c r="D497" i="77"/>
  <c r="D496" i="77"/>
  <c r="D495" i="77"/>
  <c r="D494" i="77"/>
  <c r="D493" i="77"/>
  <c r="D492" i="77"/>
  <c r="D491" i="77"/>
  <c r="D490" i="77"/>
  <c r="D489" i="77"/>
  <c r="D488" i="77"/>
  <c r="D487" i="77"/>
  <c r="D486" i="77"/>
  <c r="D485" i="77"/>
  <c r="D484" i="77"/>
  <c r="D483" i="77"/>
  <c r="D482" i="77"/>
  <c r="D481" i="77"/>
  <c r="D480" i="77"/>
  <c r="D479" i="77"/>
  <c r="D478" i="77"/>
  <c r="D477" i="77"/>
  <c r="D476" i="77"/>
  <c r="D475" i="77"/>
  <c r="D474" i="77"/>
  <c r="D473" i="77"/>
  <c r="D472" i="77"/>
  <c r="D471" i="77"/>
  <c r="D470" i="77"/>
  <c r="D469" i="77"/>
  <c r="D468" i="77"/>
  <c r="D467" i="77"/>
  <c r="D466" i="77"/>
  <c r="D465" i="77"/>
  <c r="D464" i="77"/>
  <c r="D463" i="77"/>
  <c r="D462" i="77"/>
  <c r="D461" i="77"/>
  <c r="D460" i="77"/>
  <c r="D459" i="77"/>
  <c r="D458" i="77"/>
  <c r="D457" i="77"/>
  <c r="D456" i="77"/>
  <c r="D455" i="77"/>
  <c r="D454" i="77"/>
  <c r="D453" i="77"/>
  <c r="D452" i="77"/>
  <c r="D451" i="77"/>
  <c r="D450" i="77"/>
  <c r="D449" i="77"/>
  <c r="D448" i="77"/>
  <c r="D447" i="77"/>
  <c r="D446" i="77"/>
  <c r="D445" i="77"/>
  <c r="D444" i="77"/>
  <c r="D443" i="77"/>
  <c r="D442" i="77"/>
  <c r="D441" i="77"/>
  <c r="D440" i="77"/>
  <c r="D439" i="77"/>
  <c r="D438" i="77"/>
  <c r="D437" i="77"/>
  <c r="D436" i="77"/>
  <c r="D435" i="77"/>
  <c r="D434" i="77"/>
  <c r="D433" i="77"/>
  <c r="D432" i="77"/>
  <c r="D431" i="77"/>
  <c r="D430" i="77"/>
  <c r="D429" i="77"/>
  <c r="D428" i="77"/>
  <c r="D427" i="77"/>
  <c r="D426" i="77"/>
  <c r="D425" i="77"/>
  <c r="D424" i="77"/>
  <c r="D423" i="77"/>
  <c r="D422" i="77"/>
  <c r="D421" i="77"/>
  <c r="D420" i="77"/>
  <c r="D419" i="77"/>
  <c r="D418" i="77"/>
  <c r="D417" i="77"/>
  <c r="D416" i="77"/>
  <c r="D415" i="77"/>
  <c r="D414" i="77"/>
  <c r="D413" i="77"/>
  <c r="D412" i="77"/>
  <c r="D411" i="77"/>
  <c r="D410" i="77"/>
  <c r="D409" i="77"/>
  <c r="D408" i="77"/>
  <c r="D407" i="77"/>
  <c r="D406" i="77"/>
  <c r="D405" i="77"/>
  <c r="D404" i="77"/>
  <c r="D403" i="77"/>
  <c r="D402" i="77"/>
  <c r="D401" i="77"/>
  <c r="D400" i="77"/>
  <c r="D399" i="77"/>
  <c r="D398" i="77"/>
  <c r="D397" i="77"/>
  <c r="D396" i="77"/>
  <c r="D395" i="77"/>
  <c r="D394" i="77"/>
  <c r="D393" i="77"/>
  <c r="D392" i="77"/>
  <c r="D391" i="77"/>
  <c r="D390" i="77"/>
  <c r="D389" i="77"/>
  <c r="D388" i="77"/>
  <c r="D387" i="77"/>
  <c r="D386" i="77"/>
  <c r="D385" i="77"/>
  <c r="D384" i="77"/>
  <c r="D383" i="77"/>
  <c r="D382" i="77"/>
  <c r="D381" i="77"/>
  <c r="D380" i="77"/>
  <c r="D379" i="77"/>
  <c r="D378" i="77"/>
  <c r="D377" i="77"/>
  <c r="D376" i="77"/>
  <c r="D375" i="77"/>
  <c r="D374" i="77"/>
  <c r="D373" i="77"/>
  <c r="D372" i="77"/>
  <c r="D371" i="77"/>
  <c r="D370" i="77"/>
  <c r="D369" i="77"/>
  <c r="D368" i="77"/>
  <c r="D367" i="77"/>
  <c r="D366" i="77"/>
  <c r="D365" i="77"/>
  <c r="D364" i="77"/>
  <c r="D363" i="77"/>
  <c r="D362" i="77"/>
  <c r="D361" i="77"/>
  <c r="D360" i="77"/>
  <c r="D359" i="77"/>
  <c r="D358" i="77"/>
  <c r="D357" i="77"/>
  <c r="D356" i="77"/>
  <c r="D355" i="77"/>
  <c r="D354" i="77"/>
  <c r="D353" i="77"/>
  <c r="D352" i="77"/>
  <c r="D351" i="77"/>
  <c r="D350" i="77"/>
  <c r="D349" i="77"/>
  <c r="D348" i="77"/>
  <c r="D347" i="77"/>
  <c r="D346" i="77"/>
  <c r="D345" i="77"/>
  <c r="D344" i="77"/>
  <c r="D343" i="77"/>
  <c r="D342" i="77"/>
  <c r="D341" i="77"/>
  <c r="D340" i="77"/>
  <c r="D339" i="77"/>
  <c r="D338" i="77"/>
  <c r="D337" i="77"/>
  <c r="D336" i="77"/>
  <c r="D335" i="77"/>
  <c r="D334" i="77"/>
  <c r="D333" i="77"/>
  <c r="D332" i="77"/>
  <c r="D331" i="77"/>
  <c r="D330" i="77"/>
  <c r="D329" i="77"/>
  <c r="D328" i="77"/>
  <c r="D327" i="77"/>
  <c r="D326" i="77"/>
  <c r="D325" i="77"/>
  <c r="D324" i="77"/>
  <c r="D323" i="77"/>
  <c r="D322" i="77"/>
  <c r="D321" i="77"/>
  <c r="D320" i="77"/>
  <c r="D319" i="77"/>
  <c r="D318" i="77"/>
  <c r="D317" i="77"/>
  <c r="D316" i="77"/>
  <c r="D315" i="77"/>
  <c r="D314" i="77"/>
  <c r="D313" i="77"/>
  <c r="D312" i="77"/>
  <c r="D311" i="77"/>
  <c r="D310" i="77"/>
  <c r="D309" i="77"/>
  <c r="D308" i="77"/>
  <c r="D307" i="77"/>
  <c r="D306" i="77"/>
  <c r="D305" i="77"/>
  <c r="D304" i="77"/>
  <c r="D303" i="77"/>
  <c r="D302" i="77"/>
  <c r="D301" i="77"/>
  <c r="D300" i="77"/>
  <c r="D299" i="77"/>
  <c r="D298" i="77"/>
  <c r="D297" i="77"/>
  <c r="D296" i="77"/>
  <c r="D295" i="77"/>
  <c r="D294" i="77"/>
  <c r="D293" i="77"/>
  <c r="D292" i="77"/>
  <c r="D291" i="77"/>
  <c r="D290" i="77"/>
  <c r="D289" i="77"/>
  <c r="D288" i="77"/>
  <c r="D287" i="77"/>
  <c r="D286" i="77"/>
  <c r="D285" i="77"/>
  <c r="D284" i="77"/>
  <c r="D283" i="77"/>
  <c r="D282" i="77"/>
  <c r="D281" i="77"/>
  <c r="D280" i="77"/>
  <c r="D279" i="77"/>
  <c r="D278" i="77"/>
  <c r="D277" i="77"/>
  <c r="D276" i="77"/>
  <c r="D275" i="77"/>
  <c r="D274" i="77"/>
  <c r="D273" i="77"/>
  <c r="D272" i="77"/>
  <c r="D271" i="77"/>
  <c r="D270" i="77"/>
  <c r="D269" i="77"/>
  <c r="D268" i="77"/>
  <c r="D267" i="77"/>
  <c r="D266" i="77"/>
  <c r="D265" i="77"/>
  <c r="D264" i="77"/>
  <c r="D263" i="77"/>
  <c r="D262" i="77"/>
  <c r="D261" i="77"/>
  <c r="D260" i="77"/>
  <c r="D259" i="77"/>
  <c r="D258" i="77"/>
  <c r="D257" i="77"/>
  <c r="D256" i="77"/>
  <c r="D255" i="77"/>
  <c r="D254" i="77"/>
  <c r="D253" i="77"/>
  <c r="D252" i="77"/>
  <c r="D251" i="77"/>
  <c r="D250" i="77"/>
  <c r="D249" i="77"/>
  <c r="D248" i="77"/>
  <c r="D247" i="77"/>
  <c r="D246" i="77"/>
  <c r="D245" i="77"/>
  <c r="D244" i="77"/>
  <c r="D243" i="77"/>
  <c r="D242" i="77"/>
  <c r="D241" i="77"/>
  <c r="D240" i="77"/>
  <c r="D239" i="77"/>
  <c r="D238" i="77"/>
  <c r="D237" i="77"/>
  <c r="D236" i="77"/>
  <c r="D235" i="77"/>
  <c r="D234" i="77"/>
  <c r="D233" i="77"/>
  <c r="D232" i="77"/>
  <c r="D231" i="77"/>
  <c r="D230" i="77"/>
  <c r="D229" i="77"/>
  <c r="D228" i="77"/>
  <c r="D227" i="77"/>
  <c r="D226" i="77"/>
  <c r="D225" i="77"/>
  <c r="D224" i="77"/>
  <c r="D223" i="77"/>
  <c r="D222" i="77"/>
  <c r="D221" i="77"/>
  <c r="D220" i="77"/>
  <c r="D219" i="77"/>
  <c r="D218" i="77"/>
  <c r="D217" i="77"/>
  <c r="D216" i="77"/>
  <c r="D215" i="77"/>
  <c r="D214" i="77"/>
  <c r="D213" i="77"/>
  <c r="D212" i="77"/>
  <c r="D211" i="77"/>
  <c r="D210" i="77"/>
  <c r="D209" i="77"/>
  <c r="D208" i="77"/>
  <c r="D207" i="77"/>
  <c r="D206" i="77"/>
  <c r="D205" i="77"/>
  <c r="D204" i="77"/>
  <c r="D203" i="77"/>
  <c r="D202" i="77"/>
  <c r="D201" i="77"/>
  <c r="D200" i="77"/>
  <c r="D199" i="77"/>
  <c r="D198" i="77"/>
  <c r="D197" i="77"/>
  <c r="D196" i="77"/>
  <c r="D195" i="77"/>
  <c r="D194" i="77"/>
  <c r="D193" i="77"/>
  <c r="D192" i="77"/>
  <c r="D191" i="77"/>
  <c r="D190" i="77"/>
  <c r="D189" i="77"/>
  <c r="D188" i="77"/>
  <c r="D187" i="77"/>
  <c r="D186" i="77"/>
  <c r="D185" i="77"/>
  <c r="D184" i="77"/>
  <c r="D183" i="77"/>
  <c r="D182" i="77"/>
  <c r="D181" i="77"/>
  <c r="D180" i="77"/>
  <c r="D179" i="77"/>
  <c r="D178" i="77"/>
  <c r="D177" i="77"/>
  <c r="D176" i="77"/>
  <c r="D175" i="77"/>
  <c r="D174" i="77"/>
  <c r="D173" i="77"/>
  <c r="D172" i="77"/>
  <c r="D171" i="77"/>
  <c r="D170" i="77"/>
  <c r="D169" i="77"/>
  <c r="D168" i="77"/>
  <c r="D167" i="77"/>
  <c r="D166" i="77"/>
  <c r="D165" i="77"/>
  <c r="D164" i="77"/>
  <c r="D163" i="77"/>
  <c r="D162" i="77"/>
  <c r="D161" i="77"/>
  <c r="D160" i="77"/>
  <c r="D159" i="77"/>
  <c r="D158" i="77"/>
  <c r="D157" i="77"/>
  <c r="D156" i="77"/>
  <c r="D155" i="77"/>
  <c r="D154" i="77"/>
  <c r="D153" i="77"/>
  <c r="D152" i="77"/>
  <c r="D151" i="77"/>
  <c r="D150" i="77"/>
  <c r="D149" i="77"/>
  <c r="D148" i="77"/>
  <c r="D147" i="77"/>
  <c r="D146" i="77"/>
  <c r="D145" i="77"/>
  <c r="D144" i="77"/>
  <c r="D143" i="77"/>
  <c r="D142" i="77"/>
  <c r="D141" i="77"/>
  <c r="D140" i="77"/>
  <c r="D139" i="77"/>
  <c r="D138" i="77"/>
  <c r="D137" i="77"/>
  <c r="D136" i="77"/>
  <c r="D135" i="77"/>
  <c r="D134" i="77"/>
  <c r="D133" i="77"/>
  <c r="D132" i="77"/>
  <c r="D131" i="77"/>
  <c r="D130" i="77"/>
  <c r="D129" i="77"/>
  <c r="D128" i="77"/>
  <c r="D127" i="77"/>
  <c r="D126" i="77"/>
  <c r="D125" i="77"/>
  <c r="D124" i="77"/>
  <c r="D123" i="77"/>
  <c r="D122" i="77"/>
  <c r="D121" i="77"/>
  <c r="D120" i="77"/>
  <c r="D119" i="77"/>
  <c r="D118" i="77"/>
  <c r="D117" i="77"/>
  <c r="D116" i="77"/>
  <c r="D115" i="77"/>
  <c r="D114" i="77"/>
  <c r="D113" i="77"/>
  <c r="D112" i="77"/>
  <c r="D111" i="77"/>
  <c r="D110" i="77"/>
  <c r="D109" i="77"/>
  <c r="D108" i="77"/>
  <c r="D107" i="77"/>
  <c r="D106" i="77"/>
  <c r="D105" i="77"/>
  <c r="D104" i="77"/>
  <c r="D103" i="77"/>
  <c r="D102" i="77"/>
  <c r="D101" i="77"/>
  <c r="D100" i="77"/>
  <c r="D99" i="77"/>
  <c r="D98" i="77"/>
  <c r="D97" i="77"/>
  <c r="D96" i="77"/>
  <c r="D95" i="77"/>
  <c r="D94" i="77"/>
  <c r="D93" i="77"/>
  <c r="D92" i="77"/>
  <c r="D91" i="77"/>
  <c r="D90" i="77"/>
  <c r="D89" i="77"/>
  <c r="D88" i="77"/>
  <c r="D87" i="77"/>
  <c r="D86" i="77"/>
  <c r="D85" i="77"/>
  <c r="D84" i="77"/>
  <c r="D83" i="77"/>
  <c r="D82" i="77"/>
  <c r="D81" i="77"/>
  <c r="D80" i="77"/>
  <c r="D79" i="77"/>
  <c r="D78" i="77"/>
  <c r="D77" i="77"/>
  <c r="D76" i="77"/>
  <c r="D75" i="77"/>
  <c r="D74" i="77"/>
  <c r="D73" i="77"/>
  <c r="D72" i="77"/>
  <c r="D71" i="77"/>
  <c r="D70" i="77"/>
  <c r="D69" i="77"/>
  <c r="D68" i="77"/>
  <c r="D67" i="77"/>
  <c r="D66" i="77"/>
  <c r="D65" i="77"/>
  <c r="D64" i="77"/>
  <c r="D63" i="77"/>
  <c r="D62" i="77"/>
  <c r="D61" i="77"/>
  <c r="D60" i="77"/>
  <c r="D59" i="77"/>
  <c r="D58" i="77"/>
  <c r="D57" i="77"/>
  <c r="D56" i="77"/>
  <c r="D55" i="77"/>
  <c r="D54" i="77"/>
  <c r="D53" i="77"/>
  <c r="D52" i="77"/>
  <c r="D51" i="77"/>
  <c r="D50" i="77"/>
  <c r="D49" i="77"/>
  <c r="D48" i="77"/>
  <c r="D47" i="77"/>
  <c r="D46" i="77"/>
  <c r="D45" i="77"/>
  <c r="D44" i="77"/>
  <c r="D43" i="77"/>
  <c r="D42" i="77"/>
  <c r="D41" i="77"/>
  <c r="D40" i="77"/>
  <c r="D39" i="77"/>
  <c r="D33" i="77"/>
  <c r="D27" i="77"/>
  <c r="D21" i="77"/>
  <c r="D18" i="77"/>
  <c r="D14" i="77"/>
  <c r="D12" i="77"/>
  <c r="D10" i="77"/>
  <c r="D8" i="77"/>
  <c r="D788" i="68"/>
  <c r="D787" i="68"/>
  <c r="D786" i="68"/>
  <c r="D785" i="68"/>
  <c r="D784" i="68"/>
  <c r="D783" i="68"/>
  <c r="D782" i="68"/>
  <c r="D781" i="68"/>
  <c r="D780" i="68"/>
  <c r="D779" i="68"/>
  <c r="D778" i="68"/>
  <c r="D777" i="68"/>
  <c r="D776" i="68"/>
  <c r="D775" i="68"/>
  <c r="D774" i="68"/>
  <c r="D773" i="68"/>
  <c r="D772" i="68"/>
  <c r="D771" i="68"/>
  <c r="D770" i="68"/>
  <c r="D769" i="68"/>
  <c r="D768" i="68"/>
  <c r="D767" i="68"/>
  <c r="D766" i="68"/>
  <c r="D765" i="68"/>
  <c r="D764" i="68"/>
  <c r="D763" i="68"/>
  <c r="D762" i="68"/>
  <c r="D761" i="68"/>
  <c r="D760" i="68"/>
  <c r="D759" i="68"/>
  <c r="D758" i="68"/>
  <c r="D757" i="68"/>
  <c r="D756" i="68"/>
  <c r="D755" i="68"/>
  <c r="D754" i="68"/>
  <c r="D753" i="68"/>
  <c r="D752" i="68"/>
  <c r="D751" i="68"/>
  <c r="D750" i="68"/>
  <c r="D749" i="68"/>
  <c r="D748" i="68"/>
  <c r="D747" i="68"/>
  <c r="D746" i="68"/>
  <c r="D745" i="68"/>
  <c r="D744" i="68"/>
  <c r="D743" i="68"/>
  <c r="D742" i="68"/>
  <c r="D741" i="68"/>
  <c r="D740" i="68"/>
  <c r="D739" i="68"/>
  <c r="D738" i="68"/>
  <c r="D737" i="68"/>
  <c r="D736" i="68"/>
  <c r="D735" i="68"/>
  <c r="D734" i="68"/>
  <c r="D733" i="68"/>
  <c r="D732" i="68"/>
  <c r="D731" i="68"/>
  <c r="D730" i="68"/>
  <c r="D729" i="68"/>
  <c r="D728" i="68"/>
  <c r="D727" i="68"/>
  <c r="D726" i="68"/>
  <c r="D725" i="68"/>
  <c r="D724" i="68"/>
  <c r="D723" i="68"/>
  <c r="D722" i="68"/>
  <c r="D721" i="68"/>
  <c r="D720" i="68"/>
  <c r="D719" i="68"/>
  <c r="D718" i="68"/>
  <c r="D717" i="68"/>
  <c r="D716" i="68"/>
  <c r="D715" i="68"/>
  <c r="D714" i="68"/>
  <c r="D713" i="68"/>
  <c r="D712" i="68"/>
  <c r="D711" i="68"/>
  <c r="D710" i="68"/>
  <c r="D709" i="68"/>
  <c r="D708" i="68"/>
  <c r="D707" i="68"/>
  <c r="D706" i="68"/>
  <c r="D705" i="68"/>
  <c r="D704" i="68"/>
  <c r="D703" i="68"/>
  <c r="D702" i="68"/>
  <c r="D701" i="68"/>
  <c r="D700" i="68"/>
  <c r="D699" i="68"/>
  <c r="D698" i="68"/>
  <c r="D697" i="68"/>
  <c r="D696" i="68"/>
  <c r="D695" i="68"/>
  <c r="D694" i="68"/>
  <c r="D693" i="68"/>
  <c r="D692" i="68"/>
  <c r="D691" i="68"/>
  <c r="D690" i="68"/>
  <c r="D689" i="68"/>
  <c r="D688" i="68"/>
  <c r="D687" i="68"/>
  <c r="D686" i="68"/>
  <c r="D685" i="68"/>
  <c r="D684" i="68"/>
  <c r="D683" i="68"/>
  <c r="D682" i="68"/>
  <c r="D681" i="68"/>
  <c r="D680" i="68"/>
  <c r="D679" i="68"/>
  <c r="D678" i="68"/>
  <c r="D677" i="68"/>
  <c r="D676" i="68"/>
  <c r="D675" i="68"/>
  <c r="D674" i="68"/>
  <c r="D673" i="68"/>
  <c r="D672" i="68"/>
  <c r="D671" i="68"/>
  <c r="D670" i="68"/>
  <c r="D669" i="68"/>
  <c r="D668" i="68"/>
  <c r="D667" i="68"/>
  <c r="D666" i="68"/>
  <c r="D665" i="68"/>
  <c r="D664" i="68"/>
  <c r="D663" i="68"/>
  <c r="D662" i="68"/>
  <c r="D661" i="68"/>
  <c r="D660" i="68"/>
  <c r="D659" i="68"/>
  <c r="D658" i="68"/>
  <c r="D657" i="68"/>
  <c r="D656" i="68"/>
  <c r="D655" i="68"/>
  <c r="D654" i="68"/>
  <c r="D653" i="68"/>
  <c r="D652" i="68"/>
  <c r="D651" i="68"/>
  <c r="D650" i="68"/>
  <c r="D649" i="68"/>
  <c r="D648" i="68"/>
  <c r="D647" i="68"/>
  <c r="D646" i="68"/>
  <c r="D645" i="68"/>
  <c r="D644" i="68"/>
  <c r="D643" i="68"/>
  <c r="D642" i="68"/>
  <c r="D641" i="68"/>
  <c r="D640" i="68"/>
  <c r="D639" i="68"/>
  <c r="D638" i="68"/>
  <c r="D637" i="68"/>
  <c r="D636" i="68"/>
  <c r="D635" i="68"/>
  <c r="D634" i="68"/>
  <c r="D633" i="68"/>
  <c r="D632" i="68"/>
  <c r="D631" i="68"/>
  <c r="D630" i="68"/>
  <c r="D629" i="68"/>
  <c r="D628" i="68"/>
  <c r="D627" i="68"/>
  <c r="D626" i="68"/>
  <c r="D625" i="68"/>
  <c r="D624" i="68"/>
  <c r="D623" i="68"/>
  <c r="D622" i="68"/>
  <c r="D621" i="68"/>
  <c r="D620" i="68"/>
  <c r="D619" i="68"/>
  <c r="D618" i="68"/>
  <c r="D617" i="68"/>
  <c r="D616" i="68"/>
  <c r="D615" i="68"/>
  <c r="D614" i="68"/>
  <c r="D613" i="68"/>
  <c r="D612" i="68"/>
  <c r="D611" i="68"/>
  <c r="D610" i="68"/>
  <c r="D609" i="68"/>
  <c r="D608" i="68"/>
  <c r="D607" i="68"/>
  <c r="D606" i="68"/>
  <c r="D605" i="68"/>
  <c r="D604" i="68"/>
  <c r="D603" i="68"/>
  <c r="D602" i="68"/>
  <c r="D601" i="68"/>
  <c r="D600" i="68"/>
  <c r="D599" i="68"/>
  <c r="D598" i="68"/>
  <c r="D597" i="68"/>
  <c r="D596" i="68"/>
  <c r="D595" i="68"/>
  <c r="D594" i="68"/>
  <c r="D593" i="68"/>
  <c r="D592" i="68"/>
  <c r="D591" i="68"/>
  <c r="D590" i="68"/>
  <c r="D589" i="68"/>
  <c r="D588" i="68"/>
  <c r="D587" i="68"/>
  <c r="D586" i="68"/>
  <c r="D585" i="68"/>
  <c r="D584" i="68"/>
  <c r="D583" i="68"/>
  <c r="D582" i="68"/>
  <c r="D581" i="68"/>
  <c r="D580" i="68"/>
  <c r="D579" i="68"/>
  <c r="D578" i="68"/>
  <c r="D577" i="68"/>
  <c r="D576" i="68"/>
  <c r="D575" i="68"/>
  <c r="D574" i="68"/>
  <c r="D573" i="68"/>
  <c r="D572" i="68"/>
  <c r="D571" i="68"/>
  <c r="D570" i="68"/>
  <c r="D569" i="68"/>
  <c r="D568" i="68"/>
  <c r="D567" i="68"/>
  <c r="D566" i="68"/>
  <c r="D565" i="68"/>
  <c r="D564" i="68"/>
  <c r="D563" i="68"/>
  <c r="D562" i="68"/>
  <c r="D561" i="68"/>
  <c r="D560" i="68"/>
  <c r="D559" i="68"/>
  <c r="D558" i="68"/>
  <c r="D557" i="68"/>
  <c r="D556" i="68"/>
  <c r="D555" i="68"/>
  <c r="D554" i="68"/>
  <c r="D553" i="68"/>
  <c r="D552" i="68"/>
  <c r="D551" i="68"/>
  <c r="D550" i="68"/>
  <c r="D549" i="68"/>
  <c r="D548" i="68"/>
  <c r="D547" i="68"/>
  <c r="D546" i="68"/>
  <c r="D545" i="68"/>
  <c r="D544" i="68"/>
  <c r="D543" i="68"/>
  <c r="D542" i="68"/>
  <c r="D541" i="68"/>
  <c r="D540" i="68"/>
  <c r="D539" i="68"/>
  <c r="D538" i="68"/>
  <c r="D537" i="68"/>
  <c r="D536" i="68"/>
  <c r="D535" i="68"/>
  <c r="D534" i="68"/>
  <c r="D533" i="68"/>
  <c r="D532" i="68"/>
  <c r="D531" i="68"/>
  <c r="D530" i="68"/>
  <c r="D529" i="68"/>
  <c r="D528" i="68"/>
  <c r="D527" i="68"/>
  <c r="D526" i="68"/>
  <c r="D525" i="68"/>
  <c r="D524" i="68"/>
  <c r="D523" i="68"/>
  <c r="D522" i="68"/>
  <c r="D521" i="68"/>
  <c r="D520" i="68"/>
  <c r="D519" i="68"/>
  <c r="D518" i="68"/>
  <c r="D517" i="68"/>
  <c r="D516" i="68"/>
  <c r="D515" i="68"/>
  <c r="D514" i="68"/>
  <c r="D513" i="68"/>
  <c r="D512" i="68"/>
  <c r="D511" i="68"/>
  <c r="D510" i="68"/>
  <c r="D509" i="68"/>
  <c r="D508" i="68"/>
  <c r="D507" i="68"/>
  <c r="D506" i="68"/>
  <c r="D505" i="68"/>
  <c r="D504" i="68"/>
  <c r="D503" i="68"/>
  <c r="D502" i="68"/>
  <c r="D501" i="68"/>
  <c r="D500" i="68"/>
  <c r="D499" i="68"/>
  <c r="D498" i="68"/>
  <c r="D497" i="68"/>
  <c r="D496" i="68"/>
  <c r="D495" i="68"/>
  <c r="D494" i="68"/>
  <c r="D493" i="68"/>
  <c r="D492" i="68"/>
  <c r="D491" i="68"/>
  <c r="D490" i="68"/>
  <c r="D489" i="68"/>
  <c r="D488" i="68"/>
  <c r="D487" i="68"/>
  <c r="D486" i="68"/>
  <c r="D485" i="68"/>
  <c r="D484" i="68"/>
  <c r="D483" i="68"/>
  <c r="D482" i="68"/>
  <c r="D481" i="68"/>
  <c r="D480" i="68"/>
  <c r="D479" i="68"/>
  <c r="D478" i="68"/>
  <c r="D477" i="68"/>
  <c r="D476" i="68"/>
  <c r="D475" i="68"/>
  <c r="D474" i="68"/>
  <c r="D473" i="68"/>
  <c r="D472" i="68"/>
  <c r="D471" i="68"/>
  <c r="D470" i="68"/>
  <c r="D469" i="68"/>
  <c r="D468" i="68"/>
  <c r="D467" i="68"/>
  <c r="D466" i="68"/>
  <c r="D465" i="68"/>
  <c r="D464" i="68"/>
  <c r="D463" i="68"/>
  <c r="D462" i="68"/>
  <c r="D461" i="68"/>
  <c r="D460" i="68"/>
  <c r="D459" i="68"/>
  <c r="D458" i="68"/>
  <c r="D457" i="68"/>
  <c r="D456" i="68"/>
  <c r="D455" i="68"/>
  <c r="D454" i="68"/>
  <c r="D453" i="68"/>
  <c r="D452" i="68"/>
  <c r="D451" i="68"/>
  <c r="D450" i="68"/>
  <c r="D449" i="68"/>
  <c r="D448" i="68"/>
  <c r="D447" i="68"/>
  <c r="D446" i="68"/>
  <c r="D445" i="68"/>
  <c r="D444" i="68"/>
  <c r="D443" i="68"/>
  <c r="D442" i="68"/>
  <c r="D441" i="68"/>
  <c r="D440" i="68"/>
  <c r="D439" i="68"/>
  <c r="D438" i="68"/>
  <c r="D437" i="68"/>
  <c r="D436" i="68"/>
  <c r="D435" i="68"/>
  <c r="D434" i="68"/>
  <c r="D433" i="68"/>
  <c r="D432" i="68"/>
  <c r="D431" i="68"/>
  <c r="D430" i="68"/>
  <c r="D429" i="68"/>
  <c r="D428" i="68"/>
  <c r="D427" i="68"/>
  <c r="D426" i="68"/>
  <c r="D425" i="68"/>
  <c r="D424" i="68"/>
  <c r="D423" i="68"/>
  <c r="D422" i="68"/>
  <c r="D421" i="68"/>
  <c r="D420" i="68"/>
  <c r="D419" i="68"/>
  <c r="D418" i="68"/>
  <c r="D417" i="68"/>
  <c r="D416" i="68"/>
  <c r="D415" i="68"/>
  <c r="D414" i="68"/>
  <c r="D413" i="68"/>
  <c r="D412" i="68"/>
  <c r="D411" i="68"/>
  <c r="D410" i="68"/>
  <c r="D409" i="68"/>
  <c r="D408" i="68"/>
  <c r="D407" i="68"/>
  <c r="D406" i="68"/>
  <c r="D405" i="68"/>
  <c r="D404" i="68"/>
  <c r="D403" i="68"/>
  <c r="D402" i="68"/>
  <c r="D401" i="68"/>
  <c r="D400" i="68"/>
  <c r="D399" i="68"/>
  <c r="D398" i="68"/>
  <c r="D397" i="68"/>
  <c r="D396" i="68"/>
  <c r="D395" i="68"/>
  <c r="D394" i="68"/>
  <c r="D393" i="68"/>
  <c r="D392" i="68"/>
  <c r="D391" i="68"/>
  <c r="D390" i="68"/>
  <c r="D389" i="68"/>
  <c r="D388" i="68"/>
  <c r="D387" i="68"/>
  <c r="D386" i="68"/>
  <c r="D385" i="68"/>
  <c r="D384" i="68"/>
  <c r="D383" i="68"/>
  <c r="D382" i="68"/>
  <c r="D381" i="68"/>
  <c r="D380" i="68"/>
  <c r="D379" i="68"/>
  <c r="D378" i="68"/>
  <c r="D377" i="68"/>
  <c r="D376" i="68"/>
  <c r="D375" i="68"/>
  <c r="D374" i="68"/>
  <c r="D373" i="68"/>
  <c r="D372" i="68"/>
  <c r="D371" i="68"/>
  <c r="D370" i="68"/>
  <c r="D369" i="68"/>
  <c r="D368" i="68"/>
  <c r="D367" i="68"/>
  <c r="D366" i="68"/>
  <c r="D365" i="68"/>
  <c r="D364" i="68"/>
  <c r="D363" i="68"/>
  <c r="D362" i="68"/>
  <c r="D361" i="68"/>
  <c r="D360" i="68"/>
  <c r="D359" i="68"/>
  <c r="D358" i="68"/>
  <c r="D357" i="68"/>
  <c r="D356" i="68"/>
  <c r="D355" i="68"/>
  <c r="D354" i="68"/>
  <c r="D353" i="68"/>
  <c r="D352" i="68"/>
  <c r="D351" i="68"/>
  <c r="D350" i="68"/>
  <c r="D349" i="68"/>
  <c r="D348" i="68"/>
  <c r="D347" i="68"/>
  <c r="D346" i="68"/>
  <c r="D345" i="68"/>
  <c r="D344" i="68"/>
  <c r="D343" i="68"/>
  <c r="D342" i="68"/>
  <c r="D341" i="68"/>
  <c r="D340" i="68"/>
  <c r="D339" i="68"/>
  <c r="D338" i="68"/>
  <c r="D337" i="68"/>
  <c r="D336" i="68"/>
  <c r="D335" i="68"/>
  <c r="D334" i="68"/>
  <c r="D333" i="68"/>
  <c r="D332" i="68"/>
  <c r="D331" i="68"/>
  <c r="D330" i="68"/>
  <c r="D329" i="68"/>
  <c r="D328" i="68"/>
  <c r="D327" i="68"/>
  <c r="D326" i="68"/>
  <c r="D325" i="68"/>
  <c r="D324" i="68"/>
  <c r="D323" i="68"/>
  <c r="D322" i="68"/>
  <c r="D321" i="68"/>
  <c r="D320" i="68"/>
  <c r="D319" i="68"/>
  <c r="D318" i="68"/>
  <c r="D317" i="68"/>
  <c r="D316" i="68"/>
  <c r="D315" i="68"/>
  <c r="D314" i="68"/>
  <c r="D313" i="68"/>
  <c r="D312" i="68"/>
  <c r="D311" i="68"/>
  <c r="D310" i="68"/>
  <c r="D309" i="68"/>
  <c r="D308" i="68"/>
  <c r="D307" i="68"/>
  <c r="D306" i="68"/>
  <c r="D305" i="68"/>
  <c r="D304" i="68"/>
  <c r="D303" i="68"/>
  <c r="D302" i="68"/>
  <c r="D301" i="68"/>
  <c r="D300" i="68"/>
  <c r="D299" i="68"/>
  <c r="D298" i="68"/>
  <c r="D297" i="68"/>
  <c r="D296" i="68"/>
  <c r="D295" i="68"/>
  <c r="D294" i="68"/>
  <c r="D293" i="68"/>
  <c r="D292" i="68"/>
  <c r="D291" i="68"/>
  <c r="D290" i="68"/>
  <c r="D289" i="68"/>
  <c r="D288" i="68"/>
  <c r="D287" i="68"/>
  <c r="D286" i="68"/>
  <c r="D285" i="68"/>
  <c r="D284" i="68"/>
  <c r="D283" i="68"/>
  <c r="D282" i="68"/>
  <c r="D281" i="68"/>
  <c r="D280" i="68"/>
  <c r="D279" i="68"/>
  <c r="D278" i="68"/>
  <c r="D277" i="68"/>
  <c r="D276" i="68"/>
  <c r="D275" i="68"/>
  <c r="D274" i="68"/>
  <c r="D273" i="68"/>
  <c r="D272" i="68"/>
  <c r="D271" i="68"/>
  <c r="D270" i="68"/>
  <c r="D269" i="68"/>
  <c r="D268" i="68"/>
  <c r="D267" i="68"/>
  <c r="D266" i="68"/>
  <c r="D265" i="68"/>
  <c r="D264" i="68"/>
  <c r="D263" i="68"/>
  <c r="D262" i="68"/>
  <c r="D261" i="68"/>
  <c r="D260" i="68"/>
  <c r="D259" i="68"/>
  <c r="D258" i="68"/>
  <c r="D257" i="68"/>
  <c r="D256" i="68"/>
  <c r="D255" i="68"/>
  <c r="D254" i="68"/>
  <c r="D253" i="68"/>
  <c r="D252" i="68"/>
  <c r="D251" i="68"/>
  <c r="D250" i="68"/>
  <c r="D249" i="68"/>
  <c r="D248" i="68"/>
  <c r="D247" i="68"/>
  <c r="D246" i="68"/>
  <c r="D245" i="68"/>
  <c r="D244" i="68"/>
  <c r="D243" i="68"/>
  <c r="D242" i="68"/>
  <c r="D241" i="68"/>
  <c r="D240" i="68"/>
  <c r="D239" i="68"/>
  <c r="D238" i="68"/>
  <c r="D237" i="68"/>
  <c r="D236" i="68"/>
  <c r="D235" i="68"/>
  <c r="D234" i="68"/>
  <c r="D233" i="68"/>
  <c r="D232" i="68"/>
  <c r="D231" i="68"/>
  <c r="D230" i="68"/>
  <c r="D229" i="68"/>
  <c r="D228" i="68"/>
  <c r="D227" i="68"/>
  <c r="D226" i="68"/>
  <c r="D225" i="68"/>
  <c r="D224" i="68"/>
  <c r="D223" i="68"/>
  <c r="D222" i="68"/>
  <c r="D221" i="68"/>
  <c r="D220" i="68"/>
  <c r="D219" i="68"/>
  <c r="D218" i="68"/>
  <c r="D217" i="68"/>
  <c r="D216" i="68"/>
  <c r="D215" i="68"/>
  <c r="D214" i="68"/>
  <c r="D213" i="68"/>
  <c r="D212" i="68"/>
  <c r="D211" i="68"/>
  <c r="D210" i="68"/>
  <c r="D209" i="68"/>
  <c r="D208" i="68"/>
  <c r="D207" i="68"/>
  <c r="D206" i="68"/>
  <c r="D205" i="68"/>
  <c r="D204" i="68"/>
  <c r="D203" i="68"/>
  <c r="D202" i="68"/>
  <c r="D201" i="68"/>
  <c r="D200" i="68"/>
  <c r="D199" i="68"/>
  <c r="D198" i="68"/>
  <c r="D197" i="68"/>
  <c r="D196" i="68"/>
  <c r="D195" i="68"/>
  <c r="D194" i="68"/>
  <c r="D193" i="68"/>
  <c r="D192" i="68"/>
  <c r="D191" i="68"/>
  <c r="D190" i="68"/>
  <c r="D189" i="68"/>
  <c r="D188" i="68"/>
  <c r="D187" i="68"/>
  <c r="D186" i="68"/>
  <c r="D185" i="68"/>
  <c r="D184" i="68"/>
  <c r="D183" i="68"/>
  <c r="D182" i="68"/>
  <c r="D181" i="68"/>
  <c r="D180" i="68"/>
  <c r="D179" i="68"/>
  <c r="D178" i="68"/>
  <c r="D177" i="68"/>
  <c r="D176" i="68"/>
  <c r="D175" i="68"/>
  <c r="D174" i="68"/>
  <c r="D173" i="68"/>
  <c r="D172" i="68"/>
  <c r="D171" i="68"/>
  <c r="D170" i="68"/>
  <c r="D169" i="68"/>
  <c r="D168" i="68"/>
  <c r="D167" i="68"/>
  <c r="D166" i="68"/>
  <c r="D165" i="68"/>
  <c r="D164" i="68"/>
  <c r="D163" i="68"/>
  <c r="D162" i="68"/>
  <c r="D161" i="68"/>
  <c r="D160" i="68"/>
  <c r="D159" i="68"/>
  <c r="D158" i="68"/>
  <c r="D157" i="68"/>
  <c r="D156" i="68"/>
  <c r="D155" i="68"/>
  <c r="D154" i="68"/>
  <c r="D153" i="68"/>
  <c r="D152" i="68"/>
  <c r="D151" i="68"/>
  <c r="D150" i="68"/>
  <c r="D149" i="68"/>
  <c r="D148" i="68"/>
  <c r="D147" i="68"/>
  <c r="D146" i="68"/>
  <c r="D145" i="68"/>
  <c r="D144" i="68"/>
  <c r="D143" i="68"/>
  <c r="D142" i="68"/>
  <c r="D141" i="68"/>
  <c r="D140" i="68"/>
  <c r="D139" i="68"/>
  <c r="D138" i="68"/>
  <c r="D137" i="68"/>
  <c r="D136" i="68"/>
  <c r="D135" i="68"/>
  <c r="D134" i="68"/>
  <c r="D133" i="68"/>
  <c r="D132" i="68"/>
  <c r="D131" i="68"/>
  <c r="D130" i="68"/>
  <c r="D129" i="68"/>
  <c r="D128" i="68"/>
  <c r="D127" i="68"/>
  <c r="D126" i="68"/>
  <c r="D125" i="68"/>
  <c r="D124" i="68"/>
  <c r="D123" i="68"/>
  <c r="D122" i="68"/>
  <c r="D121" i="68"/>
  <c r="D120" i="68"/>
  <c r="D119" i="68"/>
  <c r="D118" i="68"/>
  <c r="D117" i="68"/>
  <c r="D116" i="68"/>
  <c r="D115" i="68"/>
  <c r="D114" i="68"/>
  <c r="D113" i="68"/>
  <c r="D112" i="68"/>
  <c r="D111" i="68"/>
  <c r="D110" i="68"/>
  <c r="D109" i="68"/>
  <c r="D108" i="68"/>
  <c r="D107" i="68"/>
  <c r="D106" i="68"/>
  <c r="D105" i="68"/>
  <c r="D104" i="68"/>
  <c r="D103" i="68"/>
  <c r="D102" i="68"/>
  <c r="D101" i="68"/>
  <c r="D100" i="68"/>
  <c r="D99" i="68"/>
  <c r="D98" i="68"/>
  <c r="D97" i="68"/>
  <c r="D96" i="68"/>
  <c r="D95" i="68"/>
  <c r="D94" i="68"/>
  <c r="D93" i="68"/>
  <c r="D92" i="68"/>
  <c r="D91" i="68"/>
  <c r="D90" i="68"/>
  <c r="D89" i="68"/>
  <c r="D88" i="68"/>
  <c r="D87" i="68"/>
  <c r="D86" i="68"/>
  <c r="D85" i="68"/>
  <c r="D84" i="68"/>
  <c r="D83" i="68"/>
  <c r="D82" i="68"/>
  <c r="D81" i="68"/>
  <c r="D80" i="68"/>
  <c r="D79" i="68"/>
  <c r="D78" i="68"/>
  <c r="D77" i="68"/>
  <c r="D76" i="68"/>
  <c r="D75" i="68"/>
  <c r="D74" i="68"/>
  <c r="D73" i="68"/>
  <c r="D72" i="68"/>
  <c r="D71" i="68"/>
  <c r="D70" i="68"/>
  <c r="D69" i="68"/>
  <c r="D68" i="68"/>
  <c r="D67" i="68"/>
  <c r="D66" i="68"/>
  <c r="D65" i="68"/>
  <c r="D64" i="68"/>
  <c r="D63" i="68"/>
  <c r="D62" i="68"/>
  <c r="D61" i="68"/>
  <c r="D60" i="68"/>
  <c r="D54" i="68"/>
  <c r="D48" i="68"/>
  <c r="D43" i="68"/>
  <c r="D42" i="68"/>
  <c r="D37" i="68"/>
  <c r="D34" i="68"/>
  <c r="D26" i="68"/>
  <c r="D24" i="68"/>
  <c r="D22" i="68"/>
  <c r="D19" i="68"/>
  <c r="D18" i="68"/>
  <c r="D17" i="68"/>
  <c r="D15" i="68"/>
  <c r="D13" i="68"/>
  <c r="D12" i="68"/>
  <c r="D9" i="68"/>
  <c r="D777" i="72"/>
  <c r="D776" i="72"/>
  <c r="D775" i="72"/>
  <c r="D774" i="72"/>
  <c r="D773" i="72"/>
  <c r="D772" i="72"/>
  <c r="D771" i="72"/>
  <c r="D770" i="72"/>
  <c r="D769" i="72"/>
  <c r="D768" i="72"/>
  <c r="D767" i="72"/>
  <c r="D766" i="72"/>
  <c r="D765" i="72"/>
  <c r="D764" i="72"/>
  <c r="D763" i="72"/>
  <c r="D762" i="72"/>
  <c r="D761" i="72"/>
  <c r="D760" i="72"/>
  <c r="D759" i="72"/>
  <c r="D758" i="72"/>
  <c r="D757" i="72"/>
  <c r="D756" i="72"/>
  <c r="D755" i="72"/>
  <c r="D754" i="72"/>
  <c r="D753" i="72"/>
  <c r="D752" i="72"/>
  <c r="D751" i="72"/>
  <c r="D750" i="72"/>
  <c r="D749" i="72"/>
  <c r="D748" i="72"/>
  <c r="D747" i="72"/>
  <c r="D746" i="72"/>
  <c r="D745" i="72"/>
  <c r="D744" i="72"/>
  <c r="D743" i="72"/>
  <c r="D742" i="72"/>
  <c r="D741" i="72"/>
  <c r="D740" i="72"/>
  <c r="D739" i="72"/>
  <c r="D738" i="72"/>
  <c r="D737" i="72"/>
  <c r="D736" i="72"/>
  <c r="D735" i="72"/>
  <c r="D734" i="72"/>
  <c r="D733" i="72"/>
  <c r="D732" i="72"/>
  <c r="D731" i="72"/>
  <c r="D730" i="72"/>
  <c r="D729" i="72"/>
  <c r="D728" i="72"/>
  <c r="D727" i="72"/>
  <c r="D726" i="72"/>
  <c r="D725" i="72"/>
  <c r="D724" i="72"/>
  <c r="D723" i="72"/>
  <c r="D722" i="72"/>
  <c r="D721" i="72"/>
  <c r="D720" i="72"/>
  <c r="D719" i="72"/>
  <c r="D718" i="72"/>
  <c r="D717" i="72"/>
  <c r="D716" i="72"/>
  <c r="D715" i="72"/>
  <c r="D714" i="72"/>
  <c r="D713" i="72"/>
  <c r="D712" i="72"/>
  <c r="D711" i="72"/>
  <c r="D710" i="72"/>
  <c r="D709" i="72"/>
  <c r="D708" i="72"/>
  <c r="D707" i="72"/>
  <c r="D706" i="72"/>
  <c r="D705" i="72"/>
  <c r="D704" i="72"/>
  <c r="D703" i="72"/>
  <c r="D702" i="72"/>
  <c r="D701" i="72"/>
  <c r="D700" i="72"/>
  <c r="D699" i="72"/>
  <c r="D698" i="72"/>
  <c r="D697" i="72"/>
  <c r="D696" i="72"/>
  <c r="D695" i="72"/>
  <c r="D694" i="72"/>
  <c r="D693" i="72"/>
  <c r="D692" i="72"/>
  <c r="D691" i="72"/>
  <c r="D690" i="72"/>
  <c r="D689" i="72"/>
  <c r="D688" i="72"/>
  <c r="D687" i="72"/>
  <c r="D686" i="72"/>
  <c r="D685" i="72"/>
  <c r="D684" i="72"/>
  <c r="D683" i="72"/>
  <c r="D682" i="72"/>
  <c r="D681" i="72"/>
  <c r="D680" i="72"/>
  <c r="D679" i="72"/>
  <c r="D678" i="72"/>
  <c r="D677" i="72"/>
  <c r="D676" i="72"/>
  <c r="D675" i="72"/>
  <c r="D674" i="72"/>
  <c r="D673" i="72"/>
  <c r="D672" i="72"/>
  <c r="D671" i="72"/>
  <c r="D670" i="72"/>
  <c r="D669" i="72"/>
  <c r="D668" i="72"/>
  <c r="D667" i="72"/>
  <c r="D666" i="72"/>
  <c r="D665" i="72"/>
  <c r="D664" i="72"/>
  <c r="D663" i="72"/>
  <c r="D662" i="72"/>
  <c r="D661" i="72"/>
  <c r="D660" i="72"/>
  <c r="D659" i="72"/>
  <c r="D658" i="72"/>
  <c r="D657" i="72"/>
  <c r="D656" i="72"/>
  <c r="D655" i="72"/>
  <c r="D654" i="72"/>
  <c r="D653" i="72"/>
  <c r="D652" i="72"/>
  <c r="D651" i="72"/>
  <c r="D650" i="72"/>
  <c r="D649" i="72"/>
  <c r="D648" i="72"/>
  <c r="D647" i="72"/>
  <c r="D646" i="72"/>
  <c r="D645" i="72"/>
  <c r="D644" i="72"/>
  <c r="D643" i="72"/>
  <c r="D642" i="72"/>
  <c r="D641" i="72"/>
  <c r="D640" i="72"/>
  <c r="D639" i="72"/>
  <c r="D638" i="72"/>
  <c r="D637" i="72"/>
  <c r="D636" i="72"/>
  <c r="D635" i="72"/>
  <c r="D634" i="72"/>
  <c r="D633" i="72"/>
  <c r="D632" i="72"/>
  <c r="D631" i="72"/>
  <c r="D630" i="72"/>
  <c r="D629" i="72"/>
  <c r="D628" i="72"/>
  <c r="D627" i="72"/>
  <c r="D626" i="72"/>
  <c r="D625" i="72"/>
  <c r="D624" i="72"/>
  <c r="D623" i="72"/>
  <c r="D622" i="72"/>
  <c r="D621" i="72"/>
  <c r="D620" i="72"/>
  <c r="D619" i="72"/>
  <c r="D618" i="72"/>
  <c r="D617" i="72"/>
  <c r="D616" i="72"/>
  <c r="D615" i="72"/>
  <c r="D614" i="72"/>
  <c r="D613" i="72"/>
  <c r="D612" i="72"/>
  <c r="D611" i="72"/>
  <c r="D610" i="72"/>
  <c r="D609" i="72"/>
  <c r="D608" i="72"/>
  <c r="D607" i="72"/>
  <c r="D606" i="72"/>
  <c r="D605" i="72"/>
  <c r="D604" i="72"/>
  <c r="D603" i="72"/>
  <c r="D602" i="72"/>
  <c r="D601" i="72"/>
  <c r="D600" i="72"/>
  <c r="D599" i="72"/>
  <c r="D598" i="72"/>
  <c r="D597" i="72"/>
  <c r="D596" i="72"/>
  <c r="D595" i="72"/>
  <c r="D594" i="72"/>
  <c r="D593" i="72"/>
  <c r="D592" i="72"/>
  <c r="D591" i="72"/>
  <c r="D590" i="72"/>
  <c r="D589" i="72"/>
  <c r="D588" i="72"/>
  <c r="D587" i="72"/>
  <c r="D586" i="72"/>
  <c r="D585" i="72"/>
  <c r="D584" i="72"/>
  <c r="D583" i="72"/>
  <c r="D582" i="72"/>
  <c r="D581" i="72"/>
  <c r="D580" i="72"/>
  <c r="D579" i="72"/>
  <c r="D578" i="72"/>
  <c r="D577" i="72"/>
  <c r="D576" i="72"/>
  <c r="D575" i="72"/>
  <c r="D574" i="72"/>
  <c r="D573" i="72"/>
  <c r="D572" i="72"/>
  <c r="D571" i="72"/>
  <c r="D570" i="72"/>
  <c r="D569" i="72"/>
  <c r="D568" i="72"/>
  <c r="D567" i="72"/>
  <c r="D566" i="72"/>
  <c r="D565" i="72"/>
  <c r="D564" i="72"/>
  <c r="D563" i="72"/>
  <c r="D562" i="72"/>
  <c r="D561" i="72"/>
  <c r="D560" i="72"/>
  <c r="D559" i="72"/>
  <c r="D558" i="72"/>
  <c r="D557" i="72"/>
  <c r="D556" i="72"/>
  <c r="D555" i="72"/>
  <c r="D554" i="72"/>
  <c r="D553" i="72"/>
  <c r="D552" i="72"/>
  <c r="D551" i="72"/>
  <c r="D550" i="72"/>
  <c r="D549" i="72"/>
  <c r="D548" i="72"/>
  <c r="D547" i="72"/>
  <c r="D546" i="72"/>
  <c r="D545" i="72"/>
  <c r="D544" i="72"/>
  <c r="D543" i="72"/>
  <c r="D542" i="72"/>
  <c r="D541" i="72"/>
  <c r="D540" i="72"/>
  <c r="D539" i="72"/>
  <c r="D538" i="72"/>
  <c r="D537" i="72"/>
  <c r="D536" i="72"/>
  <c r="D535" i="72"/>
  <c r="D534" i="72"/>
  <c r="D533" i="72"/>
  <c r="D532" i="72"/>
  <c r="D531" i="72"/>
  <c r="D530" i="72"/>
  <c r="D529" i="72"/>
  <c r="D528" i="72"/>
  <c r="D527" i="72"/>
  <c r="D526" i="72"/>
  <c r="D525" i="72"/>
  <c r="D524" i="72"/>
  <c r="D523" i="72"/>
  <c r="D522" i="72"/>
  <c r="D521" i="72"/>
  <c r="D520" i="72"/>
  <c r="D519" i="72"/>
  <c r="D518" i="72"/>
  <c r="D517" i="72"/>
  <c r="D516" i="72"/>
  <c r="D515" i="72"/>
  <c r="D514" i="72"/>
  <c r="D513" i="72"/>
  <c r="D512" i="72"/>
  <c r="D511" i="72"/>
  <c r="D510" i="72"/>
  <c r="D509" i="72"/>
  <c r="D508" i="72"/>
  <c r="D507" i="72"/>
  <c r="D506" i="72"/>
  <c r="D505" i="72"/>
  <c r="D504" i="72"/>
  <c r="D503" i="72"/>
  <c r="D502" i="72"/>
  <c r="D501" i="72"/>
  <c r="D500" i="72"/>
  <c r="D499" i="72"/>
  <c r="D498" i="72"/>
  <c r="D497" i="72"/>
  <c r="D496" i="72"/>
  <c r="D495" i="72"/>
  <c r="D494" i="72"/>
  <c r="D493" i="72"/>
  <c r="D492" i="72"/>
  <c r="D491" i="72"/>
  <c r="D490" i="72"/>
  <c r="D489" i="72"/>
  <c r="D488" i="72"/>
  <c r="D487" i="72"/>
  <c r="D486" i="72"/>
  <c r="D485" i="72"/>
  <c r="D484" i="72"/>
  <c r="D483" i="72"/>
  <c r="D482" i="72"/>
  <c r="D481" i="72"/>
  <c r="D480" i="72"/>
  <c r="D479" i="72"/>
  <c r="D478" i="72"/>
  <c r="D477" i="72"/>
  <c r="D476" i="72"/>
  <c r="D475" i="72"/>
  <c r="D474" i="72"/>
  <c r="D473" i="72"/>
  <c r="D472" i="72"/>
  <c r="D471" i="72"/>
  <c r="D470" i="72"/>
  <c r="D469" i="72"/>
  <c r="D468" i="72"/>
  <c r="D467" i="72"/>
  <c r="D466" i="72"/>
  <c r="D465" i="72"/>
  <c r="D464" i="72"/>
  <c r="D463" i="72"/>
  <c r="D462" i="72"/>
  <c r="D461" i="72"/>
  <c r="D460" i="72"/>
  <c r="D459" i="72"/>
  <c r="D458" i="72"/>
  <c r="D457" i="72"/>
  <c r="D456" i="72"/>
  <c r="D455" i="72"/>
  <c r="D454" i="72"/>
  <c r="D453" i="72"/>
  <c r="D452" i="72"/>
  <c r="D451" i="72"/>
  <c r="D450" i="72"/>
  <c r="D449" i="72"/>
  <c r="D448" i="72"/>
  <c r="D447" i="72"/>
  <c r="D446" i="72"/>
  <c r="D445" i="72"/>
  <c r="D444" i="72"/>
  <c r="D443" i="72"/>
  <c r="D442" i="72"/>
  <c r="D441" i="72"/>
  <c r="D440" i="72"/>
  <c r="D439" i="72"/>
  <c r="D438" i="72"/>
  <c r="D437" i="72"/>
  <c r="D436" i="72"/>
  <c r="D435" i="72"/>
  <c r="D434" i="72"/>
  <c r="D433" i="72"/>
  <c r="D432" i="72"/>
  <c r="D431" i="72"/>
  <c r="D430" i="72"/>
  <c r="D429" i="72"/>
  <c r="D428" i="72"/>
  <c r="D427" i="72"/>
  <c r="D426" i="72"/>
  <c r="D425" i="72"/>
  <c r="D424" i="72"/>
  <c r="D423" i="72"/>
  <c r="D422" i="72"/>
  <c r="D421" i="72"/>
  <c r="D420" i="72"/>
  <c r="D419" i="72"/>
  <c r="D418" i="72"/>
  <c r="D417" i="72"/>
  <c r="D416" i="72"/>
  <c r="D415" i="72"/>
  <c r="D414" i="72"/>
  <c r="D413" i="72"/>
  <c r="D412" i="72"/>
  <c r="D411" i="72"/>
  <c r="D410" i="72"/>
  <c r="D409" i="72"/>
  <c r="D408" i="72"/>
  <c r="D407" i="72"/>
  <c r="D406" i="72"/>
  <c r="D405" i="72"/>
  <c r="D404" i="72"/>
  <c r="D403" i="72"/>
  <c r="D402" i="72"/>
  <c r="D401" i="72"/>
  <c r="D400" i="72"/>
  <c r="D399" i="72"/>
  <c r="D398" i="72"/>
  <c r="D397" i="72"/>
  <c r="D396" i="72"/>
  <c r="D395" i="72"/>
  <c r="D394" i="72"/>
  <c r="D393" i="72"/>
  <c r="D392" i="72"/>
  <c r="D391" i="72"/>
  <c r="D390" i="72"/>
  <c r="D389" i="72"/>
  <c r="D388" i="72"/>
  <c r="D387" i="72"/>
  <c r="D386" i="72"/>
  <c r="D385" i="72"/>
  <c r="D384" i="72"/>
  <c r="D383" i="72"/>
  <c r="D382" i="72"/>
  <c r="D381" i="72"/>
  <c r="D380" i="72"/>
  <c r="D379" i="72"/>
  <c r="D378" i="72"/>
  <c r="D377" i="72"/>
  <c r="D376" i="72"/>
  <c r="D375" i="72"/>
  <c r="D374" i="72"/>
  <c r="D373" i="72"/>
  <c r="D372" i="72"/>
  <c r="D371" i="72"/>
  <c r="D370" i="72"/>
  <c r="D369" i="72"/>
  <c r="D368" i="72"/>
  <c r="D367" i="72"/>
  <c r="D366" i="72"/>
  <c r="D365" i="72"/>
  <c r="D364" i="72"/>
  <c r="D363" i="72"/>
  <c r="D362" i="72"/>
  <c r="D361" i="72"/>
  <c r="D360" i="72"/>
  <c r="D359" i="72"/>
  <c r="D358" i="72"/>
  <c r="D357" i="72"/>
  <c r="D356" i="72"/>
  <c r="D355" i="72"/>
  <c r="D354" i="72"/>
  <c r="D353" i="72"/>
  <c r="D352" i="72"/>
  <c r="D351" i="72"/>
  <c r="D350" i="72"/>
  <c r="D349" i="72"/>
  <c r="D348" i="72"/>
  <c r="D347" i="72"/>
  <c r="D346" i="72"/>
  <c r="D345" i="72"/>
  <c r="D344" i="72"/>
  <c r="D343" i="72"/>
  <c r="D342" i="72"/>
  <c r="D341" i="72"/>
  <c r="D340" i="72"/>
  <c r="D339" i="72"/>
  <c r="D338" i="72"/>
  <c r="D337" i="72"/>
  <c r="D336" i="72"/>
  <c r="D335" i="72"/>
  <c r="D334" i="72"/>
  <c r="D333" i="72"/>
  <c r="D332" i="72"/>
  <c r="D331" i="72"/>
  <c r="D330" i="72"/>
  <c r="D329" i="72"/>
  <c r="D328" i="72"/>
  <c r="D327" i="72"/>
  <c r="D326" i="72"/>
  <c r="D325" i="72"/>
  <c r="D324" i="72"/>
  <c r="D323" i="72"/>
  <c r="D322" i="72"/>
  <c r="D321" i="72"/>
  <c r="D320" i="72"/>
  <c r="D319" i="72"/>
  <c r="D318" i="72"/>
  <c r="D317" i="72"/>
  <c r="D316" i="72"/>
  <c r="D315" i="72"/>
  <c r="D314" i="72"/>
  <c r="D313" i="72"/>
  <c r="D312" i="72"/>
  <c r="D311" i="72"/>
  <c r="D310" i="72"/>
  <c r="D309" i="72"/>
  <c r="D308" i="72"/>
  <c r="D307" i="72"/>
  <c r="D306" i="72"/>
  <c r="D305" i="72"/>
  <c r="D304" i="72"/>
  <c r="D303" i="72"/>
  <c r="D302" i="72"/>
  <c r="D301" i="72"/>
  <c r="D300" i="72"/>
  <c r="D299" i="72"/>
  <c r="D298" i="72"/>
  <c r="D297" i="72"/>
  <c r="D296" i="72"/>
  <c r="D295" i="72"/>
  <c r="D294" i="72"/>
  <c r="D293" i="72"/>
  <c r="D292" i="72"/>
  <c r="D291" i="72"/>
  <c r="D290" i="72"/>
  <c r="D289" i="72"/>
  <c r="D288" i="72"/>
  <c r="D287" i="72"/>
  <c r="D286" i="72"/>
  <c r="D285" i="72"/>
  <c r="D284" i="72"/>
  <c r="D283" i="72"/>
  <c r="D282" i="72"/>
  <c r="D281" i="72"/>
  <c r="D280" i="72"/>
  <c r="D279" i="72"/>
  <c r="D278" i="72"/>
  <c r="D277" i="72"/>
  <c r="D276" i="72"/>
  <c r="D275" i="72"/>
  <c r="D274" i="72"/>
  <c r="D273" i="72"/>
  <c r="D272" i="72"/>
  <c r="D271" i="72"/>
  <c r="D270" i="72"/>
  <c r="D269" i="72"/>
  <c r="D268" i="72"/>
  <c r="D267" i="72"/>
  <c r="D266" i="72"/>
  <c r="D265" i="72"/>
  <c r="D264" i="72"/>
  <c r="D263" i="72"/>
  <c r="D262" i="72"/>
  <c r="D261" i="72"/>
  <c r="D260" i="72"/>
  <c r="D259" i="72"/>
  <c r="D258" i="72"/>
  <c r="D257" i="72"/>
  <c r="D256" i="72"/>
  <c r="D255" i="72"/>
  <c r="D254" i="72"/>
  <c r="D253" i="72"/>
  <c r="D252" i="72"/>
  <c r="D251" i="72"/>
  <c r="D250" i="72"/>
  <c r="D249" i="72"/>
  <c r="D248" i="72"/>
  <c r="D247" i="72"/>
  <c r="D246" i="72"/>
  <c r="D245" i="72"/>
  <c r="D244" i="72"/>
  <c r="D243" i="72"/>
  <c r="D242" i="72"/>
  <c r="D241" i="72"/>
  <c r="D240" i="72"/>
  <c r="D239" i="72"/>
  <c r="D238" i="72"/>
  <c r="D237" i="72"/>
  <c r="D236" i="72"/>
  <c r="D235" i="72"/>
  <c r="D234" i="72"/>
  <c r="D233" i="72"/>
  <c r="D232" i="72"/>
  <c r="D231" i="72"/>
  <c r="D230" i="72"/>
  <c r="D229" i="72"/>
  <c r="D228" i="72"/>
  <c r="D227" i="72"/>
  <c r="D226" i="72"/>
  <c r="D225" i="72"/>
  <c r="D224" i="72"/>
  <c r="D223" i="72"/>
  <c r="D222" i="72"/>
  <c r="D221" i="72"/>
  <c r="D220" i="72"/>
  <c r="D219" i="72"/>
  <c r="D218" i="72"/>
  <c r="D217" i="72"/>
  <c r="D216" i="72"/>
  <c r="D215" i="72"/>
  <c r="D214" i="72"/>
  <c r="D213" i="72"/>
  <c r="D212" i="72"/>
  <c r="D211" i="72"/>
  <c r="D210" i="72"/>
  <c r="D209" i="72"/>
  <c r="D208" i="72"/>
  <c r="D207" i="72"/>
  <c r="D206" i="72"/>
  <c r="D205" i="72"/>
  <c r="D204" i="72"/>
  <c r="D203" i="72"/>
  <c r="D202" i="72"/>
  <c r="D201" i="72"/>
  <c r="D200" i="72"/>
  <c r="D199" i="72"/>
  <c r="D198" i="72"/>
  <c r="D197" i="72"/>
  <c r="D196" i="72"/>
  <c r="D195" i="72"/>
  <c r="D194" i="72"/>
  <c r="D193" i="72"/>
  <c r="D192" i="72"/>
  <c r="D191" i="72"/>
  <c r="D190" i="72"/>
  <c r="D189" i="72"/>
  <c r="D188" i="72"/>
  <c r="D187" i="72"/>
  <c r="D186" i="72"/>
  <c r="D185" i="72"/>
  <c r="D184" i="72"/>
  <c r="D183" i="72"/>
  <c r="D182" i="72"/>
  <c r="D181" i="72"/>
  <c r="D180" i="72"/>
  <c r="D179" i="72"/>
  <c r="D178" i="72"/>
  <c r="D177" i="72"/>
  <c r="D176" i="72"/>
  <c r="D175" i="72"/>
  <c r="D174" i="72"/>
  <c r="D173" i="72"/>
  <c r="D172" i="72"/>
  <c r="D171" i="72"/>
  <c r="D170" i="72"/>
  <c r="D169" i="72"/>
  <c r="D168" i="72"/>
  <c r="D167" i="72"/>
  <c r="D166" i="72"/>
  <c r="D165" i="72"/>
  <c r="D164" i="72"/>
  <c r="D163" i="72"/>
  <c r="D162" i="72"/>
  <c r="D161" i="72"/>
  <c r="D160" i="72"/>
  <c r="D159" i="72"/>
  <c r="D158" i="72"/>
  <c r="D157" i="72"/>
  <c r="D156" i="72"/>
  <c r="D155" i="72"/>
  <c r="D154" i="72"/>
  <c r="D153" i="72"/>
  <c r="D152" i="72"/>
  <c r="D151" i="72"/>
  <c r="D150" i="72"/>
  <c r="D149" i="72"/>
  <c r="D148" i="72"/>
  <c r="D147" i="72"/>
  <c r="D146" i="72"/>
  <c r="D145" i="72"/>
  <c r="D144" i="72"/>
  <c r="D143" i="72"/>
  <c r="D142" i="72"/>
  <c r="D141" i="72"/>
  <c r="D140" i="72"/>
  <c r="D139" i="72"/>
  <c r="D138" i="72"/>
  <c r="D137" i="72"/>
  <c r="D136" i="72"/>
  <c r="D135" i="72"/>
  <c r="D134" i="72"/>
  <c r="D133" i="72"/>
  <c r="D132" i="72"/>
  <c r="D131" i="72"/>
  <c r="D130" i="72"/>
  <c r="D129" i="72"/>
  <c r="D128" i="72"/>
  <c r="D127" i="72"/>
  <c r="D126" i="72"/>
  <c r="D125" i="72"/>
  <c r="D124" i="72"/>
  <c r="D123" i="72"/>
  <c r="D122" i="72"/>
  <c r="D121" i="72"/>
  <c r="D120" i="72"/>
  <c r="D119" i="72"/>
  <c r="D118" i="72"/>
  <c r="D117" i="72"/>
  <c r="D116" i="72"/>
  <c r="D115" i="72"/>
  <c r="D114" i="72"/>
  <c r="D113" i="72"/>
  <c r="D112" i="72"/>
  <c r="D111" i="72"/>
  <c r="D110" i="72"/>
  <c r="D109" i="72"/>
  <c r="D108" i="72"/>
  <c r="D107" i="72"/>
  <c r="D106" i="72"/>
  <c r="D105" i="72"/>
  <c r="D104" i="72"/>
  <c r="D103" i="72"/>
  <c r="D102" i="72"/>
  <c r="D101" i="72"/>
  <c r="D100" i="72"/>
  <c r="D99" i="72"/>
  <c r="D98" i="72"/>
  <c r="D97" i="72"/>
  <c r="D96" i="72"/>
  <c r="D95" i="72"/>
  <c r="D94" i="72"/>
  <c r="D93" i="72"/>
  <c r="D92" i="72"/>
  <c r="D91" i="72"/>
  <c r="D90" i="72"/>
  <c r="D89" i="72"/>
  <c r="D88" i="72"/>
  <c r="D87" i="72"/>
  <c r="D86" i="72"/>
  <c r="D85" i="72"/>
  <c r="D84" i="72"/>
  <c r="D83" i="72"/>
  <c r="D82" i="72"/>
  <c r="D81" i="72"/>
  <c r="D80" i="72"/>
  <c r="D79" i="72"/>
  <c r="D78" i="72"/>
  <c r="D77" i="72"/>
  <c r="D76" i="72"/>
  <c r="D75" i="72"/>
  <c r="D74" i="72"/>
  <c r="D73" i="72"/>
  <c r="D72" i="72"/>
  <c r="D71" i="72"/>
  <c r="D70" i="72"/>
  <c r="D69" i="72"/>
  <c r="D68" i="72"/>
  <c r="D67" i="72"/>
  <c r="D66" i="72"/>
  <c r="D65" i="72"/>
  <c r="D64" i="72"/>
  <c r="D63" i="72"/>
  <c r="D62" i="72"/>
  <c r="D61" i="72"/>
  <c r="D60" i="72"/>
  <c r="D59" i="72"/>
  <c r="D58" i="72"/>
  <c r="D57" i="72"/>
  <c r="D56" i="72"/>
  <c r="D55" i="72"/>
  <c r="D54" i="72"/>
  <c r="D53" i="72"/>
  <c r="D52" i="72"/>
  <c r="D51" i="72"/>
  <c r="D50" i="72"/>
  <c r="D49" i="72"/>
  <c r="D48" i="72"/>
  <c r="D47" i="72"/>
  <c r="D46" i="72"/>
  <c r="D45" i="72"/>
  <c r="D44" i="72"/>
  <c r="D43" i="72"/>
  <c r="D42" i="72"/>
  <c r="D41" i="72"/>
  <c r="D38" i="72"/>
  <c r="D37" i="72"/>
  <c r="D31" i="72"/>
  <c r="D24" i="72"/>
  <c r="D21" i="72"/>
  <c r="D17" i="72"/>
  <c r="D14" i="72"/>
  <c r="D11" i="72"/>
  <c r="D9" i="72"/>
  <c r="D8" i="72"/>
  <c r="D184" i="78"/>
  <c r="D183" i="78"/>
  <c r="D182" i="78"/>
  <c r="D181" i="78"/>
  <c r="D180" i="78"/>
  <c r="D179" i="78"/>
  <c r="D178" i="78"/>
  <c r="D177" i="78"/>
  <c r="D176" i="78"/>
  <c r="D175" i="78"/>
  <c r="D174" i="78"/>
  <c r="D173" i="78"/>
  <c r="D172" i="78"/>
  <c r="D171" i="78"/>
  <c r="D170" i="78"/>
  <c r="D169" i="78"/>
  <c r="D168" i="78"/>
  <c r="D167" i="78"/>
  <c r="D166" i="78"/>
  <c r="D165" i="78"/>
  <c r="D164" i="78"/>
  <c r="D163" i="78"/>
  <c r="D162" i="78"/>
  <c r="D161" i="78"/>
  <c r="D160" i="78"/>
  <c r="D159" i="78"/>
  <c r="D158" i="78"/>
  <c r="D157" i="78"/>
  <c r="D156" i="78"/>
  <c r="D155" i="78"/>
  <c r="D154" i="78"/>
  <c r="D153" i="78"/>
  <c r="D152" i="78"/>
  <c r="D151" i="78"/>
  <c r="D150" i="78"/>
  <c r="D149" i="78"/>
  <c r="D148" i="78"/>
  <c r="D147" i="78"/>
  <c r="D146" i="78"/>
  <c r="D145" i="78"/>
  <c r="D144" i="78"/>
  <c r="D143" i="78"/>
  <c r="D142" i="78"/>
  <c r="D141" i="78"/>
  <c r="D140" i="78"/>
  <c r="D139" i="78"/>
  <c r="D138" i="78"/>
  <c r="D137" i="78"/>
  <c r="D136" i="78"/>
  <c r="D135" i="78"/>
  <c r="D134" i="78"/>
  <c r="D133" i="78"/>
  <c r="D132" i="78"/>
  <c r="D131" i="78"/>
  <c r="D130" i="78"/>
  <c r="D129" i="78"/>
  <c r="D128" i="78"/>
  <c r="D127" i="78"/>
  <c r="D126" i="78"/>
  <c r="D125" i="78"/>
  <c r="D124" i="78"/>
  <c r="D123" i="78"/>
  <c r="D122" i="78"/>
  <c r="D121" i="78"/>
  <c r="D120" i="78"/>
  <c r="D119" i="78"/>
  <c r="D118" i="78"/>
  <c r="D117" i="78"/>
  <c r="D116" i="78"/>
  <c r="D115" i="78"/>
  <c r="D114" i="78"/>
  <c r="D113" i="78"/>
  <c r="D112" i="78"/>
  <c r="D111" i="78"/>
  <c r="D110" i="78"/>
  <c r="D109" i="78"/>
  <c r="D108" i="78"/>
  <c r="D107" i="78"/>
  <c r="D106" i="78"/>
  <c r="D105" i="78"/>
  <c r="D104" i="78"/>
  <c r="D103" i="78"/>
  <c r="D102" i="78"/>
  <c r="D101" i="78"/>
  <c r="D100" i="78"/>
  <c r="D99" i="78"/>
  <c r="D98" i="78"/>
  <c r="D97" i="78"/>
  <c r="D96" i="78"/>
  <c r="D95" i="78"/>
  <c r="D94" i="78"/>
  <c r="D93" i="78"/>
  <c r="D92" i="78"/>
  <c r="D91" i="78"/>
  <c r="D90" i="78"/>
  <c r="D89" i="78"/>
  <c r="D88" i="78"/>
  <c r="D87" i="78"/>
  <c r="D86" i="78"/>
  <c r="D85" i="78"/>
  <c r="D84" i="78"/>
  <c r="D83" i="78"/>
  <c r="D82" i="78"/>
  <c r="D81" i="78"/>
  <c r="D80" i="78"/>
  <c r="D79" i="78"/>
  <c r="D78" i="78"/>
  <c r="D77" i="78"/>
  <c r="D76" i="78"/>
  <c r="D75" i="78"/>
  <c r="D74" i="78"/>
  <c r="D73" i="78"/>
  <c r="D72" i="78"/>
  <c r="D71" i="78"/>
  <c r="D70" i="78"/>
  <c r="D69" i="78"/>
  <c r="D68" i="78"/>
  <c r="D67" i="78"/>
  <c r="D66" i="78"/>
  <c r="D65" i="78"/>
  <c r="D64" i="78"/>
  <c r="D63" i="78"/>
  <c r="D62" i="78"/>
  <c r="D59" i="78"/>
  <c r="D58" i="78"/>
  <c r="D55" i="78"/>
  <c r="D52" i="78"/>
  <c r="D45" i="78"/>
  <c r="D40" i="78"/>
  <c r="D39" i="78"/>
  <c r="D36" i="78"/>
  <c r="D31" i="78"/>
  <c r="D28" i="78"/>
  <c r="D24" i="78"/>
  <c r="D22" i="78"/>
  <c r="D17" i="78"/>
  <c r="D14" i="78"/>
  <c r="D12" i="78"/>
  <c r="D775" i="71"/>
  <c r="D774" i="71"/>
  <c r="D773" i="71"/>
  <c r="D772" i="71"/>
  <c r="D771" i="71"/>
  <c r="D770" i="71"/>
  <c r="D769" i="71"/>
  <c r="D768" i="71"/>
  <c r="D767" i="71"/>
  <c r="D766" i="71"/>
  <c r="D765" i="71"/>
  <c r="D764" i="71"/>
  <c r="D763" i="71"/>
  <c r="D762" i="71"/>
  <c r="D761" i="71"/>
  <c r="D760" i="71"/>
  <c r="D759" i="71"/>
  <c r="D758" i="71"/>
  <c r="D757" i="71"/>
  <c r="D756" i="71"/>
  <c r="D755" i="71"/>
  <c r="D754" i="71"/>
  <c r="D753" i="71"/>
  <c r="D752" i="71"/>
  <c r="D751" i="71"/>
  <c r="D750" i="71"/>
  <c r="D749" i="71"/>
  <c r="D748" i="71"/>
  <c r="D747" i="71"/>
  <c r="D746" i="71"/>
  <c r="D745" i="71"/>
  <c r="D744" i="71"/>
  <c r="D743" i="71"/>
  <c r="D742" i="71"/>
  <c r="D741" i="71"/>
  <c r="D740" i="71"/>
  <c r="D739" i="71"/>
  <c r="D738" i="71"/>
  <c r="D737" i="71"/>
  <c r="D736" i="71"/>
  <c r="D735" i="71"/>
  <c r="D734" i="71"/>
  <c r="D733" i="71"/>
  <c r="D732" i="71"/>
  <c r="D731" i="71"/>
  <c r="D730" i="71"/>
  <c r="D729" i="71"/>
  <c r="D728" i="71"/>
  <c r="D727" i="71"/>
  <c r="D726" i="71"/>
  <c r="D725" i="71"/>
  <c r="D724" i="71"/>
  <c r="D723" i="71"/>
  <c r="D722" i="71"/>
  <c r="D721" i="71"/>
  <c r="D720" i="71"/>
  <c r="D719" i="71"/>
  <c r="D718" i="71"/>
  <c r="D717" i="71"/>
  <c r="D716" i="71"/>
  <c r="D715" i="71"/>
  <c r="D714" i="71"/>
  <c r="D713" i="71"/>
  <c r="D712" i="71"/>
  <c r="D711" i="71"/>
  <c r="D710" i="71"/>
  <c r="D709" i="71"/>
  <c r="D708" i="71"/>
  <c r="D707" i="71"/>
  <c r="D706" i="71"/>
  <c r="D705" i="71"/>
  <c r="D704" i="71"/>
  <c r="D703" i="71"/>
  <c r="D702" i="71"/>
  <c r="D701" i="71"/>
  <c r="D700" i="71"/>
  <c r="D699" i="71"/>
  <c r="D698" i="71"/>
  <c r="D697" i="71"/>
  <c r="D696" i="71"/>
  <c r="D695" i="71"/>
  <c r="D694" i="71"/>
  <c r="D693" i="71"/>
  <c r="D692" i="71"/>
  <c r="D691" i="71"/>
  <c r="D690" i="71"/>
  <c r="D689" i="71"/>
  <c r="D688" i="71"/>
  <c r="D687" i="71"/>
  <c r="D686" i="71"/>
  <c r="D685" i="71"/>
  <c r="D684" i="71"/>
  <c r="D683" i="71"/>
  <c r="D682" i="71"/>
  <c r="D681" i="71"/>
  <c r="D680" i="71"/>
  <c r="D679" i="71"/>
  <c r="D678" i="71"/>
  <c r="D677" i="71"/>
  <c r="D676" i="71"/>
  <c r="D675" i="71"/>
  <c r="D674" i="71"/>
  <c r="D673" i="71"/>
  <c r="D672" i="71"/>
  <c r="D671" i="71"/>
  <c r="D670" i="71"/>
  <c r="D669" i="71"/>
  <c r="D668" i="71"/>
  <c r="D667" i="71"/>
  <c r="D666" i="71"/>
  <c r="D665" i="71"/>
  <c r="D664" i="71"/>
  <c r="D663" i="71"/>
  <c r="D662" i="71"/>
  <c r="D661" i="71"/>
  <c r="D660" i="71"/>
  <c r="D659" i="71"/>
  <c r="D658" i="71"/>
  <c r="D657" i="71"/>
  <c r="D656" i="71"/>
  <c r="D655" i="71"/>
  <c r="D654" i="71"/>
  <c r="D653" i="71"/>
  <c r="D652" i="71"/>
  <c r="D651" i="71"/>
  <c r="D650" i="71"/>
  <c r="D649" i="71"/>
  <c r="D648" i="71"/>
  <c r="D647" i="71"/>
  <c r="D646" i="71"/>
  <c r="D645" i="71"/>
  <c r="D644" i="71"/>
  <c r="D643" i="71"/>
  <c r="D642" i="71"/>
  <c r="D641" i="71"/>
  <c r="D640" i="71"/>
  <c r="D639" i="71"/>
  <c r="D638" i="71"/>
  <c r="D637" i="71"/>
  <c r="D636" i="71"/>
  <c r="D635" i="71"/>
  <c r="D634" i="71"/>
  <c r="D633" i="71"/>
  <c r="D632" i="71"/>
  <c r="D631" i="71"/>
  <c r="D630" i="71"/>
  <c r="D629" i="71"/>
  <c r="D628" i="71"/>
  <c r="D627" i="71"/>
  <c r="D626" i="71"/>
  <c r="D625" i="71"/>
  <c r="D624" i="71"/>
  <c r="D623" i="71"/>
  <c r="D622" i="71"/>
  <c r="D621" i="71"/>
  <c r="D620" i="71"/>
  <c r="D619" i="71"/>
  <c r="D618" i="71"/>
  <c r="D617" i="71"/>
  <c r="D616" i="71"/>
  <c r="D615" i="71"/>
  <c r="D614" i="71"/>
  <c r="D613" i="71"/>
  <c r="D612" i="71"/>
  <c r="D611" i="71"/>
  <c r="D610" i="71"/>
  <c r="D609" i="71"/>
  <c r="D608" i="71"/>
  <c r="D607" i="71"/>
  <c r="D606" i="71"/>
  <c r="D605" i="71"/>
  <c r="D604" i="71"/>
  <c r="D603" i="71"/>
  <c r="D602" i="71"/>
  <c r="D601" i="71"/>
  <c r="D600" i="71"/>
  <c r="D599" i="71"/>
  <c r="D598" i="71"/>
  <c r="D597" i="71"/>
  <c r="D596" i="71"/>
  <c r="D595" i="71"/>
  <c r="D594" i="71"/>
  <c r="D593" i="71"/>
  <c r="D592" i="71"/>
  <c r="D591" i="71"/>
  <c r="D590" i="71"/>
  <c r="D589" i="71"/>
  <c r="D588" i="71"/>
  <c r="D587" i="71"/>
  <c r="D586" i="71"/>
  <c r="D585" i="71"/>
  <c r="D584" i="71"/>
  <c r="D583" i="71"/>
  <c r="D582" i="71"/>
  <c r="D581" i="71"/>
  <c r="D580" i="71"/>
  <c r="D579" i="71"/>
  <c r="D578" i="71"/>
  <c r="D577" i="71"/>
  <c r="D576" i="71"/>
  <c r="D575" i="71"/>
  <c r="D574" i="71"/>
  <c r="D573" i="71"/>
  <c r="D572" i="71"/>
  <c r="D571" i="71"/>
  <c r="D570" i="71"/>
  <c r="D569" i="71"/>
  <c r="D568" i="71"/>
  <c r="D567" i="71"/>
  <c r="D566" i="71"/>
  <c r="D565" i="71"/>
  <c r="D564" i="71"/>
  <c r="D563" i="71"/>
  <c r="D562" i="71"/>
  <c r="D561" i="71"/>
  <c r="D560" i="71"/>
  <c r="D559" i="71"/>
  <c r="D558" i="71"/>
  <c r="D557" i="71"/>
  <c r="D556" i="71"/>
  <c r="D555" i="71"/>
  <c r="D554" i="71"/>
  <c r="D553" i="71"/>
  <c r="D552" i="71"/>
  <c r="D551" i="71"/>
  <c r="D550" i="71"/>
  <c r="D549" i="71"/>
  <c r="D548" i="71"/>
  <c r="D547" i="71"/>
  <c r="D546" i="71"/>
  <c r="D545" i="71"/>
  <c r="D544" i="71"/>
  <c r="D543" i="71"/>
  <c r="D542" i="71"/>
  <c r="D541" i="71"/>
  <c r="D540" i="71"/>
  <c r="D539" i="71"/>
  <c r="D538" i="71"/>
  <c r="D537" i="71"/>
  <c r="D536" i="71"/>
  <c r="D535" i="71"/>
  <c r="D534" i="71"/>
  <c r="D533" i="71"/>
  <c r="D532" i="71"/>
  <c r="D531" i="71"/>
  <c r="D530" i="71"/>
  <c r="D529" i="71"/>
  <c r="D528" i="71"/>
  <c r="D527" i="71"/>
  <c r="D526" i="71"/>
  <c r="D525" i="71"/>
  <c r="D524" i="71"/>
  <c r="D523" i="71"/>
  <c r="D522" i="71"/>
  <c r="D521" i="71"/>
  <c r="D520" i="71"/>
  <c r="D519" i="71"/>
  <c r="D518" i="71"/>
  <c r="D517" i="71"/>
  <c r="D516" i="71"/>
  <c r="D515" i="71"/>
  <c r="D514" i="71"/>
  <c r="D513" i="71"/>
  <c r="D512" i="71"/>
  <c r="D511" i="71"/>
  <c r="D510" i="71"/>
  <c r="D509" i="71"/>
  <c r="D508" i="71"/>
  <c r="D507" i="71"/>
  <c r="D506" i="71"/>
  <c r="D505" i="71"/>
  <c r="D504" i="71"/>
  <c r="D503" i="71"/>
  <c r="D502" i="71"/>
  <c r="D501" i="71"/>
  <c r="D500" i="71"/>
  <c r="D499" i="71"/>
  <c r="D498" i="71"/>
  <c r="D497" i="71"/>
  <c r="D496" i="71"/>
  <c r="D495" i="71"/>
  <c r="D494" i="71"/>
  <c r="D493" i="71"/>
  <c r="D492" i="71"/>
  <c r="D491" i="71"/>
  <c r="D490" i="71"/>
  <c r="D489" i="71"/>
  <c r="D488" i="71"/>
  <c r="D487" i="71"/>
  <c r="D486" i="71"/>
  <c r="D485" i="71"/>
  <c r="D484" i="71"/>
  <c r="D483" i="71"/>
  <c r="D482" i="71"/>
  <c r="D481" i="71"/>
  <c r="D480" i="71"/>
  <c r="D479" i="71"/>
  <c r="D478" i="71"/>
  <c r="D477" i="71"/>
  <c r="D476" i="71"/>
  <c r="D475" i="71"/>
  <c r="D474" i="71"/>
  <c r="D473" i="71"/>
  <c r="D472" i="71"/>
  <c r="D471" i="71"/>
  <c r="D470" i="71"/>
  <c r="D469" i="71"/>
  <c r="D468" i="71"/>
  <c r="D467" i="71"/>
  <c r="D466" i="71"/>
  <c r="D465" i="71"/>
  <c r="D464" i="71"/>
  <c r="D463" i="71"/>
  <c r="D462" i="71"/>
  <c r="D461" i="71"/>
  <c r="D460" i="71"/>
  <c r="D459" i="71"/>
  <c r="D458" i="71"/>
  <c r="D457" i="71"/>
  <c r="D456" i="71"/>
  <c r="D455" i="71"/>
  <c r="D454" i="71"/>
  <c r="D453" i="71"/>
  <c r="D452" i="71"/>
  <c r="D451" i="71"/>
  <c r="D450" i="71"/>
  <c r="D449" i="71"/>
  <c r="D448" i="71"/>
  <c r="D447" i="71"/>
  <c r="D446" i="71"/>
  <c r="D445" i="71"/>
  <c r="D444" i="71"/>
  <c r="D443" i="71"/>
  <c r="D442" i="71"/>
  <c r="D441" i="71"/>
  <c r="D440" i="71"/>
  <c r="D439" i="71"/>
  <c r="D438" i="71"/>
  <c r="D437" i="71"/>
  <c r="D436" i="71"/>
  <c r="D435" i="71"/>
  <c r="D434" i="71"/>
  <c r="D433" i="71"/>
  <c r="D432" i="71"/>
  <c r="D431" i="71"/>
  <c r="D430" i="71"/>
  <c r="D429" i="71"/>
  <c r="D428" i="71"/>
  <c r="D427" i="71"/>
  <c r="D426" i="71"/>
  <c r="D425" i="71"/>
  <c r="D424" i="71"/>
  <c r="D423" i="71"/>
  <c r="D422" i="71"/>
  <c r="D421" i="71"/>
  <c r="D420" i="71"/>
  <c r="D419" i="71"/>
  <c r="D418" i="71"/>
  <c r="D417" i="71"/>
  <c r="D416" i="71"/>
  <c r="D415" i="71"/>
  <c r="D414" i="71"/>
  <c r="D413" i="71"/>
  <c r="D412" i="71"/>
  <c r="D411" i="71"/>
  <c r="D410" i="71"/>
  <c r="D409" i="71"/>
  <c r="D408" i="71"/>
  <c r="D407" i="71"/>
  <c r="D406" i="71"/>
  <c r="D405" i="71"/>
  <c r="D404" i="71"/>
  <c r="D403" i="71"/>
  <c r="D402" i="71"/>
  <c r="D401" i="71"/>
  <c r="D400" i="71"/>
  <c r="D399" i="71"/>
  <c r="D398" i="71"/>
  <c r="D397" i="71"/>
  <c r="D396" i="71"/>
  <c r="D395" i="71"/>
  <c r="D394" i="71"/>
  <c r="D393" i="71"/>
  <c r="D392" i="71"/>
  <c r="D391" i="71"/>
  <c r="D390" i="71"/>
  <c r="D389" i="71"/>
  <c r="D388" i="71"/>
  <c r="D387" i="71"/>
  <c r="D386" i="71"/>
  <c r="D385" i="71"/>
  <c r="D384" i="71"/>
  <c r="D383" i="71"/>
  <c r="D382" i="71"/>
  <c r="D381" i="71"/>
  <c r="D380" i="71"/>
  <c r="D379" i="71"/>
  <c r="D378" i="71"/>
  <c r="D377" i="71"/>
  <c r="D376" i="71"/>
  <c r="D375" i="71"/>
  <c r="D374" i="71"/>
  <c r="D373" i="71"/>
  <c r="D372" i="71"/>
  <c r="D371" i="71"/>
  <c r="D370" i="71"/>
  <c r="D369" i="71"/>
  <c r="D368" i="71"/>
  <c r="D367" i="71"/>
  <c r="D366" i="71"/>
  <c r="D365" i="71"/>
  <c r="D364" i="71"/>
  <c r="D363" i="71"/>
  <c r="D362" i="71"/>
  <c r="D361" i="71"/>
  <c r="D360" i="71"/>
  <c r="D359" i="71"/>
  <c r="D358" i="71"/>
  <c r="D357" i="71"/>
  <c r="D356" i="71"/>
  <c r="D355" i="71"/>
  <c r="D354" i="71"/>
  <c r="D353" i="71"/>
  <c r="D352" i="71"/>
  <c r="D351" i="71"/>
  <c r="D350" i="71"/>
  <c r="D349" i="71"/>
  <c r="D348" i="71"/>
  <c r="D347" i="71"/>
  <c r="D346" i="71"/>
  <c r="D345" i="71"/>
  <c r="D344" i="71"/>
  <c r="D343" i="71"/>
  <c r="D342" i="71"/>
  <c r="D341" i="71"/>
  <c r="D340" i="71"/>
  <c r="D339" i="71"/>
  <c r="D338" i="71"/>
  <c r="D337" i="71"/>
  <c r="D336" i="71"/>
  <c r="D335" i="71"/>
  <c r="D334" i="71"/>
  <c r="D333" i="71"/>
  <c r="D332" i="71"/>
  <c r="D331" i="71"/>
  <c r="D330" i="71"/>
  <c r="D329" i="71"/>
  <c r="D328" i="71"/>
  <c r="D327" i="71"/>
  <c r="D326" i="71"/>
  <c r="D325" i="71"/>
  <c r="D324" i="71"/>
  <c r="D323" i="71"/>
  <c r="D322" i="71"/>
  <c r="D321" i="71"/>
  <c r="D320" i="71"/>
  <c r="D319" i="71"/>
  <c r="D318" i="71"/>
  <c r="D317" i="71"/>
  <c r="D316" i="71"/>
  <c r="D315" i="71"/>
  <c r="D314" i="71"/>
  <c r="D313" i="71"/>
  <c r="D312" i="71"/>
  <c r="D311" i="71"/>
  <c r="D310" i="71"/>
  <c r="D309" i="71"/>
  <c r="D308" i="71"/>
  <c r="D307" i="71"/>
  <c r="D306" i="71"/>
  <c r="D305" i="71"/>
  <c r="D304" i="71"/>
  <c r="D303" i="71"/>
  <c r="D302" i="71"/>
  <c r="D301" i="71"/>
  <c r="D300" i="71"/>
  <c r="D299" i="71"/>
  <c r="D298" i="71"/>
  <c r="D297" i="71"/>
  <c r="D296" i="71"/>
  <c r="D295" i="71"/>
  <c r="D294" i="71"/>
  <c r="D293" i="71"/>
  <c r="D292" i="71"/>
  <c r="D291" i="71"/>
  <c r="D290" i="71"/>
  <c r="D289" i="71"/>
  <c r="D288" i="71"/>
  <c r="D287" i="71"/>
  <c r="D286" i="71"/>
  <c r="D285" i="71"/>
  <c r="D284" i="71"/>
  <c r="D283" i="71"/>
  <c r="D282" i="71"/>
  <c r="D281" i="71"/>
  <c r="D280" i="71"/>
  <c r="D279" i="71"/>
  <c r="D278" i="71"/>
  <c r="D277" i="71"/>
  <c r="D276" i="71"/>
  <c r="D275" i="71"/>
  <c r="D274" i="71"/>
  <c r="D273" i="71"/>
  <c r="D272" i="71"/>
  <c r="D271" i="71"/>
  <c r="D270" i="71"/>
  <c r="D269" i="71"/>
  <c r="D268" i="71"/>
  <c r="D267" i="71"/>
  <c r="D266" i="71"/>
  <c r="D265" i="71"/>
  <c r="D264" i="71"/>
  <c r="D263" i="71"/>
  <c r="D262" i="71"/>
  <c r="D261" i="71"/>
  <c r="D260" i="71"/>
  <c r="D259" i="71"/>
  <c r="D258" i="71"/>
  <c r="D257" i="71"/>
  <c r="D256" i="71"/>
  <c r="D255" i="71"/>
  <c r="D254" i="71"/>
  <c r="D253" i="71"/>
  <c r="D252" i="71"/>
  <c r="D251" i="71"/>
  <c r="D250" i="71"/>
  <c r="D249" i="71"/>
  <c r="D248" i="71"/>
  <c r="D247" i="71"/>
  <c r="D246" i="71"/>
  <c r="D245" i="71"/>
  <c r="D244" i="71"/>
  <c r="D243" i="71"/>
  <c r="D242" i="71"/>
  <c r="D241" i="71"/>
  <c r="D240" i="71"/>
  <c r="D239" i="71"/>
  <c r="D238" i="71"/>
  <c r="D237" i="71"/>
  <c r="D236" i="71"/>
  <c r="D235" i="71"/>
  <c r="D234" i="71"/>
  <c r="D233" i="71"/>
  <c r="D232" i="71"/>
  <c r="D231" i="71"/>
  <c r="D230" i="71"/>
  <c r="D229" i="71"/>
  <c r="D228" i="71"/>
  <c r="D227" i="71"/>
  <c r="D226" i="71"/>
  <c r="D225" i="71"/>
  <c r="D224" i="71"/>
  <c r="D223" i="71"/>
  <c r="D222" i="71"/>
  <c r="D221" i="71"/>
  <c r="D220" i="71"/>
  <c r="D219" i="71"/>
  <c r="D218" i="71"/>
  <c r="D217" i="71"/>
  <c r="D216" i="71"/>
  <c r="D215" i="71"/>
  <c r="D214" i="71"/>
  <c r="D213" i="71"/>
  <c r="D212" i="71"/>
  <c r="D211" i="71"/>
  <c r="D210" i="71"/>
  <c r="D209" i="71"/>
  <c r="D208" i="71"/>
  <c r="D207" i="71"/>
  <c r="D206" i="71"/>
  <c r="D205" i="71"/>
  <c r="D204" i="71"/>
  <c r="D203" i="71"/>
  <c r="D202" i="71"/>
  <c r="D201" i="71"/>
  <c r="D200" i="71"/>
  <c r="D199" i="71"/>
  <c r="D198" i="71"/>
  <c r="D197" i="71"/>
  <c r="D196" i="71"/>
  <c r="D195" i="71"/>
  <c r="D194" i="71"/>
  <c r="D193" i="71"/>
  <c r="D192" i="71"/>
  <c r="D191" i="71"/>
  <c r="D190" i="71"/>
  <c r="D189" i="71"/>
  <c r="D188" i="71"/>
  <c r="D187" i="71"/>
  <c r="D186" i="71"/>
  <c r="D185" i="71"/>
  <c r="D184" i="71"/>
  <c r="D183" i="71"/>
  <c r="D182" i="71"/>
  <c r="D181" i="71"/>
  <c r="D180" i="71"/>
  <c r="D179" i="71"/>
  <c r="D178" i="71"/>
  <c r="D177" i="71"/>
  <c r="D176" i="71"/>
  <c r="D175" i="71"/>
  <c r="D174" i="71"/>
  <c r="D173" i="71"/>
  <c r="D172" i="71"/>
  <c r="D171" i="71"/>
  <c r="D170" i="71"/>
  <c r="D169" i="71"/>
  <c r="D168" i="71"/>
  <c r="D167" i="71"/>
  <c r="D166" i="71"/>
  <c r="D165" i="71"/>
  <c r="D164" i="71"/>
  <c r="D163" i="71"/>
  <c r="D162" i="71"/>
  <c r="D161" i="71"/>
  <c r="D160" i="71"/>
  <c r="D159" i="71"/>
  <c r="D158" i="71"/>
  <c r="D157" i="71"/>
  <c r="D156" i="71"/>
  <c r="D155" i="71"/>
  <c r="D154" i="71"/>
  <c r="D153" i="71"/>
  <c r="D152" i="71"/>
  <c r="D151" i="71"/>
  <c r="D150" i="71"/>
  <c r="D149" i="71"/>
  <c r="D148" i="71"/>
  <c r="D147" i="71"/>
  <c r="D146" i="71"/>
  <c r="D145" i="71"/>
  <c r="D144" i="71"/>
  <c r="D143" i="71"/>
  <c r="D142" i="71"/>
  <c r="D141" i="71"/>
  <c r="D140" i="71"/>
  <c r="D139" i="71"/>
  <c r="D138" i="71"/>
  <c r="D137" i="71"/>
  <c r="D136" i="71"/>
  <c r="D135" i="71"/>
  <c r="D134" i="71"/>
  <c r="D133" i="71"/>
  <c r="D132" i="71"/>
  <c r="D131" i="71"/>
  <c r="D130" i="71"/>
  <c r="D129" i="71"/>
  <c r="D128" i="71"/>
  <c r="D127" i="71"/>
  <c r="D126" i="71"/>
  <c r="D125" i="71"/>
  <c r="D124" i="71"/>
  <c r="D123" i="71"/>
  <c r="D122" i="71"/>
  <c r="D121" i="71"/>
  <c r="D120" i="71"/>
  <c r="D119" i="71"/>
  <c r="D118" i="71"/>
  <c r="D117" i="71"/>
  <c r="D116" i="71"/>
  <c r="D115" i="71"/>
  <c r="D114" i="71"/>
  <c r="D113" i="71"/>
  <c r="D112" i="71"/>
  <c r="D111" i="71"/>
  <c r="D110" i="71"/>
  <c r="D109" i="71"/>
  <c r="D108" i="71"/>
  <c r="D107" i="71"/>
  <c r="D106" i="71"/>
  <c r="D105" i="71"/>
  <c r="D104" i="71"/>
  <c r="D103" i="71"/>
  <c r="D102" i="71"/>
  <c r="D101" i="71"/>
  <c r="D100" i="71"/>
  <c r="D99" i="71"/>
  <c r="D98" i="71"/>
  <c r="D97" i="71"/>
  <c r="D96" i="71"/>
  <c r="D95" i="71"/>
  <c r="D94" i="71"/>
  <c r="D93" i="71"/>
  <c r="D92" i="71"/>
  <c r="D91" i="71"/>
  <c r="D90" i="71"/>
  <c r="D89" i="71"/>
  <c r="D88" i="71"/>
  <c r="D87" i="71"/>
  <c r="D86" i="71"/>
  <c r="D85" i="71"/>
  <c r="D84" i="71"/>
  <c r="D83" i="71"/>
  <c r="D82" i="71"/>
  <c r="D81" i="71"/>
  <c r="D80" i="71"/>
  <c r="D79" i="71"/>
  <c r="D78" i="71"/>
  <c r="D77" i="71"/>
  <c r="D76" i="71"/>
  <c r="D75" i="71"/>
  <c r="D74" i="71"/>
  <c r="D73" i="71"/>
  <c r="D72" i="71"/>
  <c r="D71" i="71"/>
  <c r="D70" i="71"/>
  <c r="D69" i="71"/>
  <c r="D68" i="71"/>
  <c r="D67" i="71"/>
  <c r="D66" i="71"/>
  <c r="D65" i="71"/>
  <c r="D64" i="71"/>
  <c r="D63" i="71"/>
  <c r="D62" i="71"/>
  <c r="D61" i="71"/>
  <c r="D60" i="71"/>
  <c r="D59" i="71"/>
  <c r="D58" i="71"/>
  <c r="D57" i="71"/>
  <c r="D56" i="71"/>
  <c r="D55" i="71"/>
  <c r="D54" i="71"/>
  <c r="D53" i="71"/>
  <c r="D52" i="71"/>
  <c r="D51" i="71"/>
  <c r="D50" i="71"/>
  <c r="D49" i="71"/>
  <c r="D48" i="71"/>
  <c r="D47" i="71"/>
  <c r="D46" i="71"/>
  <c r="D45" i="71"/>
  <c r="D44" i="71"/>
  <c r="D43" i="71"/>
  <c r="D42" i="71"/>
  <c r="D41" i="71"/>
  <c r="D40" i="71"/>
  <c r="D39" i="71"/>
  <c r="D38" i="71"/>
  <c r="D37" i="71"/>
  <c r="D36" i="71"/>
  <c r="D35" i="71"/>
  <c r="D34" i="71"/>
  <c r="D33" i="71"/>
  <c r="D32" i="71"/>
  <c r="D31" i="71"/>
  <c r="D30" i="71"/>
  <c r="D29" i="71"/>
  <c r="D28" i="71"/>
  <c r="D27" i="71"/>
  <c r="D26" i="71"/>
  <c r="D25" i="71"/>
  <c r="D24" i="71"/>
  <c r="D16" i="71"/>
  <c r="D9" i="71"/>
  <c r="C2" i="71"/>
  <c r="D777" i="73"/>
  <c r="D776" i="73"/>
  <c r="D775" i="73"/>
  <c r="D774" i="73"/>
  <c r="D773" i="73"/>
  <c r="D772" i="73"/>
  <c r="D771" i="73"/>
  <c r="D770" i="73"/>
  <c r="D769" i="73"/>
  <c r="D768" i="73"/>
  <c r="D767" i="73"/>
  <c r="D766" i="73"/>
  <c r="D765" i="73"/>
  <c r="D764" i="73"/>
  <c r="D763" i="73"/>
  <c r="D762" i="73"/>
  <c r="D761" i="73"/>
  <c r="D760" i="73"/>
  <c r="D759" i="73"/>
  <c r="D758" i="73"/>
  <c r="D757" i="73"/>
  <c r="D756" i="73"/>
  <c r="D755" i="73"/>
  <c r="D754" i="73"/>
  <c r="D753" i="73"/>
  <c r="D752" i="73"/>
  <c r="D751" i="73"/>
  <c r="D750" i="73"/>
  <c r="D749" i="73"/>
  <c r="D748" i="73"/>
  <c r="D747" i="73"/>
  <c r="D746" i="73"/>
  <c r="D745" i="73"/>
  <c r="D744" i="73"/>
  <c r="D743" i="73"/>
  <c r="D742" i="73"/>
  <c r="D741" i="73"/>
  <c r="D740" i="73"/>
  <c r="D739" i="73"/>
  <c r="D738" i="73"/>
  <c r="D737" i="73"/>
  <c r="D736" i="73"/>
  <c r="D735" i="73"/>
  <c r="D734" i="73"/>
  <c r="D733" i="73"/>
  <c r="D732" i="73"/>
  <c r="D731" i="73"/>
  <c r="D730" i="73"/>
  <c r="D729" i="73"/>
  <c r="D728" i="73"/>
  <c r="D727" i="73"/>
  <c r="D726" i="73"/>
  <c r="D725" i="73"/>
  <c r="D724" i="73"/>
  <c r="D723" i="73"/>
  <c r="D722" i="73"/>
  <c r="D721" i="73"/>
  <c r="D720" i="73"/>
  <c r="D719" i="73"/>
  <c r="D718" i="73"/>
  <c r="D717" i="73"/>
  <c r="D716" i="73"/>
  <c r="D715" i="73"/>
  <c r="D714" i="73"/>
  <c r="D713" i="73"/>
  <c r="D712" i="73"/>
  <c r="D711" i="73"/>
  <c r="D710" i="73"/>
  <c r="D709" i="73"/>
  <c r="D708" i="73"/>
  <c r="D707" i="73"/>
  <c r="D706" i="73"/>
  <c r="D705" i="73"/>
  <c r="D704" i="73"/>
  <c r="D703" i="73"/>
  <c r="D702" i="73"/>
  <c r="D701" i="73"/>
  <c r="D700" i="73"/>
  <c r="D699" i="73"/>
  <c r="D698" i="73"/>
  <c r="D697" i="73"/>
  <c r="D696" i="73"/>
  <c r="D695" i="73"/>
  <c r="D694" i="73"/>
  <c r="D693" i="73"/>
  <c r="D692" i="73"/>
  <c r="D691" i="73"/>
  <c r="D690" i="73"/>
  <c r="D689" i="73"/>
  <c r="D688" i="73"/>
  <c r="D687" i="73"/>
  <c r="D686" i="73"/>
  <c r="D685" i="73"/>
  <c r="D684" i="73"/>
  <c r="D683" i="73"/>
  <c r="D682" i="73"/>
  <c r="D681" i="73"/>
  <c r="D680" i="73"/>
  <c r="D679" i="73"/>
  <c r="D678" i="73"/>
  <c r="D677" i="73"/>
  <c r="D676" i="73"/>
  <c r="D675" i="73"/>
  <c r="D674" i="73"/>
  <c r="D673" i="73"/>
  <c r="D672" i="73"/>
  <c r="D671" i="73"/>
  <c r="D670" i="73"/>
  <c r="D669" i="73"/>
  <c r="D668" i="73"/>
  <c r="D667" i="73"/>
  <c r="D666" i="73"/>
  <c r="D665" i="73"/>
  <c r="D664" i="73"/>
  <c r="D663" i="73"/>
  <c r="D662" i="73"/>
  <c r="D661" i="73"/>
  <c r="D660" i="73"/>
  <c r="D659" i="73"/>
  <c r="D658" i="73"/>
  <c r="D657" i="73"/>
  <c r="D656" i="73"/>
  <c r="D655" i="73"/>
  <c r="D654" i="73"/>
  <c r="D653" i="73"/>
  <c r="D652" i="73"/>
  <c r="D651" i="73"/>
  <c r="D650" i="73"/>
  <c r="D649" i="73"/>
  <c r="D648" i="73"/>
  <c r="D647" i="73"/>
  <c r="D646" i="73"/>
  <c r="D645" i="73"/>
  <c r="D644" i="73"/>
  <c r="D643" i="73"/>
  <c r="D642" i="73"/>
  <c r="D641" i="73"/>
  <c r="D640" i="73"/>
  <c r="D639" i="73"/>
  <c r="D638" i="73"/>
  <c r="D637" i="73"/>
  <c r="D636" i="73"/>
  <c r="D635" i="73"/>
  <c r="D634" i="73"/>
  <c r="D633" i="73"/>
  <c r="D632" i="73"/>
  <c r="D631" i="73"/>
  <c r="D630" i="73"/>
  <c r="D629" i="73"/>
  <c r="D628" i="73"/>
  <c r="D627" i="73"/>
  <c r="D626" i="73"/>
  <c r="D625" i="73"/>
  <c r="D624" i="73"/>
  <c r="D623" i="73"/>
  <c r="D622" i="73"/>
  <c r="D621" i="73"/>
  <c r="D620" i="73"/>
  <c r="D619" i="73"/>
  <c r="D618" i="73"/>
  <c r="D617" i="73"/>
  <c r="D616" i="73"/>
  <c r="D615" i="73"/>
  <c r="D614" i="73"/>
  <c r="D613" i="73"/>
  <c r="D612" i="73"/>
  <c r="D611" i="73"/>
  <c r="D610" i="73"/>
  <c r="D609" i="73"/>
  <c r="D608" i="73"/>
  <c r="D607" i="73"/>
  <c r="D606" i="73"/>
  <c r="D605" i="73"/>
  <c r="D604" i="73"/>
  <c r="D603" i="73"/>
  <c r="D602" i="73"/>
  <c r="D601" i="73"/>
  <c r="D600" i="73"/>
  <c r="D599" i="73"/>
  <c r="D598" i="73"/>
  <c r="D597" i="73"/>
  <c r="D596" i="73"/>
  <c r="D595" i="73"/>
  <c r="D594" i="73"/>
  <c r="D593" i="73"/>
  <c r="D592" i="73"/>
  <c r="D591" i="73"/>
  <c r="D590" i="73"/>
  <c r="D589" i="73"/>
  <c r="D588" i="73"/>
  <c r="D587" i="73"/>
  <c r="D586" i="73"/>
  <c r="D585" i="73"/>
  <c r="D584" i="73"/>
  <c r="D583" i="73"/>
  <c r="D582" i="73"/>
  <c r="D581" i="73"/>
  <c r="D580" i="73"/>
  <c r="D579" i="73"/>
  <c r="D578" i="73"/>
  <c r="D577" i="73"/>
  <c r="D576" i="73"/>
  <c r="D575" i="73"/>
  <c r="D574" i="73"/>
  <c r="D573" i="73"/>
  <c r="D572" i="73"/>
  <c r="D571" i="73"/>
  <c r="D570" i="73"/>
  <c r="D569" i="73"/>
  <c r="D568" i="73"/>
  <c r="D567" i="73"/>
  <c r="D566" i="73"/>
  <c r="D565" i="73"/>
  <c r="D564" i="73"/>
  <c r="D563" i="73"/>
  <c r="D562" i="73"/>
  <c r="D561" i="73"/>
  <c r="D560" i="73"/>
  <c r="D559" i="73"/>
  <c r="D558" i="73"/>
  <c r="D557" i="73"/>
  <c r="D556" i="73"/>
  <c r="D555" i="73"/>
  <c r="D554" i="73"/>
  <c r="D553" i="73"/>
  <c r="D552" i="73"/>
  <c r="D551" i="73"/>
  <c r="D550" i="73"/>
  <c r="D549" i="73"/>
  <c r="D548" i="73"/>
  <c r="D547" i="73"/>
  <c r="D546" i="73"/>
  <c r="D545" i="73"/>
  <c r="D544" i="73"/>
  <c r="D543" i="73"/>
  <c r="D542" i="73"/>
  <c r="D541" i="73"/>
  <c r="D540" i="73"/>
  <c r="D539" i="73"/>
  <c r="D538" i="73"/>
  <c r="D537" i="73"/>
  <c r="D536" i="73"/>
  <c r="D535" i="73"/>
  <c r="D534" i="73"/>
  <c r="D533" i="73"/>
  <c r="D532" i="73"/>
  <c r="D531" i="73"/>
  <c r="D530" i="73"/>
  <c r="D529" i="73"/>
  <c r="D528" i="73"/>
  <c r="D527" i="73"/>
  <c r="D526" i="73"/>
  <c r="D525" i="73"/>
  <c r="D524" i="73"/>
  <c r="D523" i="73"/>
  <c r="D522" i="73"/>
  <c r="D521" i="73"/>
  <c r="D520" i="73"/>
  <c r="D519" i="73"/>
  <c r="D518" i="73"/>
  <c r="D517" i="73"/>
  <c r="D516" i="73"/>
  <c r="D515" i="73"/>
  <c r="D514" i="73"/>
  <c r="D513" i="73"/>
  <c r="D512" i="73"/>
  <c r="D511" i="73"/>
  <c r="D510" i="73"/>
  <c r="D509" i="73"/>
  <c r="D508" i="73"/>
  <c r="D507" i="73"/>
  <c r="D506" i="73"/>
  <c r="D505" i="73"/>
  <c r="D504" i="73"/>
  <c r="D503" i="73"/>
  <c r="D502" i="73"/>
  <c r="D501" i="73"/>
  <c r="D500" i="73"/>
  <c r="D499" i="73"/>
  <c r="D498" i="73"/>
  <c r="D497" i="73"/>
  <c r="D496" i="73"/>
  <c r="D495" i="73"/>
  <c r="D494" i="73"/>
  <c r="D493" i="73"/>
  <c r="D492" i="73"/>
  <c r="D491" i="73"/>
  <c r="D490" i="73"/>
  <c r="D489" i="73"/>
  <c r="D488" i="73"/>
  <c r="D487" i="73"/>
  <c r="D486" i="73"/>
  <c r="D485" i="73"/>
  <c r="D484" i="73"/>
  <c r="D483" i="73"/>
  <c r="D482" i="73"/>
  <c r="D481" i="73"/>
  <c r="D480" i="73"/>
  <c r="D479" i="73"/>
  <c r="D478" i="73"/>
  <c r="D477" i="73"/>
  <c r="D476" i="73"/>
  <c r="D475" i="73"/>
  <c r="D474" i="73"/>
  <c r="D473" i="73"/>
  <c r="D472" i="73"/>
  <c r="D471" i="73"/>
  <c r="D470" i="73"/>
  <c r="D469" i="73"/>
  <c r="D468" i="73"/>
  <c r="D467" i="73"/>
  <c r="D466" i="73"/>
  <c r="D465" i="73"/>
  <c r="D464" i="73"/>
  <c r="D463" i="73"/>
  <c r="D462" i="73"/>
  <c r="D461" i="73"/>
  <c r="D460" i="73"/>
  <c r="D459" i="73"/>
  <c r="D458" i="73"/>
  <c r="D457" i="73"/>
  <c r="D456" i="73"/>
  <c r="D455" i="73"/>
  <c r="D454" i="73"/>
  <c r="D453" i="73"/>
  <c r="D452" i="73"/>
  <c r="D451" i="73"/>
  <c r="D450" i="73"/>
  <c r="D449" i="73"/>
  <c r="D448" i="73"/>
  <c r="D447" i="73"/>
  <c r="D446" i="73"/>
  <c r="D445" i="73"/>
  <c r="D444" i="73"/>
  <c r="D443" i="73"/>
  <c r="D442" i="73"/>
  <c r="D441" i="73"/>
  <c r="D440" i="73"/>
  <c r="D439" i="73"/>
  <c r="D438" i="73"/>
  <c r="D437" i="73"/>
  <c r="D436" i="73"/>
  <c r="D435" i="73"/>
  <c r="D434" i="73"/>
  <c r="D433" i="73"/>
  <c r="D432" i="73"/>
  <c r="D431" i="73"/>
  <c r="D430" i="73"/>
  <c r="D429" i="73"/>
  <c r="D428" i="73"/>
  <c r="D427" i="73"/>
  <c r="D426" i="73"/>
  <c r="D425" i="73"/>
  <c r="D424" i="73"/>
  <c r="D423" i="73"/>
  <c r="D422" i="73"/>
  <c r="D421" i="73"/>
  <c r="D420" i="73"/>
  <c r="D419" i="73"/>
  <c r="D418" i="73"/>
  <c r="D417" i="73"/>
  <c r="D416" i="73"/>
  <c r="D415" i="73"/>
  <c r="D414" i="73"/>
  <c r="D413" i="73"/>
  <c r="D412" i="73"/>
  <c r="D411" i="73"/>
  <c r="D410" i="73"/>
  <c r="D409" i="73"/>
  <c r="D408" i="73"/>
  <c r="D407" i="73"/>
  <c r="D406" i="73"/>
  <c r="D405" i="73"/>
  <c r="D404" i="73"/>
  <c r="D403" i="73"/>
  <c r="D402" i="73"/>
  <c r="D401" i="73"/>
  <c r="D400" i="73"/>
  <c r="D399" i="73"/>
  <c r="D398" i="73"/>
  <c r="D397" i="73"/>
  <c r="D396" i="73"/>
  <c r="D395" i="73"/>
  <c r="D394" i="73"/>
  <c r="D393" i="73"/>
  <c r="D392" i="73"/>
  <c r="D391" i="73"/>
  <c r="D390" i="73"/>
  <c r="D389" i="73"/>
  <c r="D388" i="73"/>
  <c r="D387" i="73"/>
  <c r="D386" i="73"/>
  <c r="D385" i="73"/>
  <c r="D384" i="73"/>
  <c r="D383" i="73"/>
  <c r="D382" i="73"/>
  <c r="D381" i="73"/>
  <c r="D380" i="73"/>
  <c r="D379" i="73"/>
  <c r="D378" i="73"/>
  <c r="D377" i="73"/>
  <c r="D376" i="73"/>
  <c r="D375" i="73"/>
  <c r="D374" i="73"/>
  <c r="D373" i="73"/>
  <c r="D372" i="73"/>
  <c r="D371" i="73"/>
  <c r="D370" i="73"/>
  <c r="D369" i="73"/>
  <c r="D368" i="73"/>
  <c r="D367" i="73"/>
  <c r="D366" i="73"/>
  <c r="D365" i="73"/>
  <c r="D364" i="73"/>
  <c r="D363" i="73"/>
  <c r="D362" i="73"/>
  <c r="D361" i="73"/>
  <c r="D360" i="73"/>
  <c r="D359" i="73"/>
  <c r="D358" i="73"/>
  <c r="D357" i="73"/>
  <c r="D356" i="73"/>
  <c r="D355" i="73"/>
  <c r="D354" i="73"/>
  <c r="D353" i="73"/>
  <c r="D352" i="73"/>
  <c r="D351" i="73"/>
  <c r="D350" i="73"/>
  <c r="D349" i="73"/>
  <c r="D348" i="73"/>
  <c r="D347" i="73"/>
  <c r="D346" i="73"/>
  <c r="D345" i="73"/>
  <c r="D344" i="73"/>
  <c r="D343" i="73"/>
  <c r="D342" i="73"/>
  <c r="D341" i="73"/>
  <c r="D340" i="73"/>
  <c r="D339" i="73"/>
  <c r="D338" i="73"/>
  <c r="D337" i="73"/>
  <c r="D336" i="73"/>
  <c r="D335" i="73"/>
  <c r="D334" i="73"/>
  <c r="D333" i="73"/>
  <c r="D332" i="73"/>
  <c r="D331" i="73"/>
  <c r="D330" i="73"/>
  <c r="D329" i="73"/>
  <c r="D328" i="73"/>
  <c r="D327" i="73"/>
  <c r="D326" i="73"/>
  <c r="D325" i="73"/>
  <c r="D324" i="73"/>
  <c r="D323" i="73"/>
  <c r="D322" i="73"/>
  <c r="D321" i="73"/>
  <c r="D320" i="73"/>
  <c r="D319" i="73"/>
  <c r="D318" i="73"/>
  <c r="D317" i="73"/>
  <c r="D316" i="73"/>
  <c r="D315" i="73"/>
  <c r="D314" i="73"/>
  <c r="D313" i="73"/>
  <c r="D312" i="73"/>
  <c r="D311" i="73"/>
  <c r="D310" i="73"/>
  <c r="D309" i="73"/>
  <c r="D308" i="73"/>
  <c r="D307" i="73"/>
  <c r="D306" i="73"/>
  <c r="D305" i="73"/>
  <c r="D304" i="73"/>
  <c r="D303" i="73"/>
  <c r="D302" i="73"/>
  <c r="D301" i="73"/>
  <c r="D300" i="73"/>
  <c r="D299" i="73"/>
  <c r="D298" i="73"/>
  <c r="D297" i="73"/>
  <c r="D296" i="73"/>
  <c r="D295" i="73"/>
  <c r="D294" i="73"/>
  <c r="D293" i="73"/>
  <c r="D292" i="73"/>
  <c r="D291" i="73"/>
  <c r="D290" i="73"/>
  <c r="D289" i="73"/>
  <c r="D288" i="73"/>
  <c r="D287" i="73"/>
  <c r="D286" i="73"/>
  <c r="D285" i="73"/>
  <c r="D284" i="73"/>
  <c r="D283" i="73"/>
  <c r="D282" i="73"/>
  <c r="D281" i="73"/>
  <c r="D280" i="73"/>
  <c r="D279" i="73"/>
  <c r="D278" i="73"/>
  <c r="D277" i="73"/>
  <c r="D276" i="73"/>
  <c r="D275" i="73"/>
  <c r="D274" i="73"/>
  <c r="D273" i="73"/>
  <c r="D272" i="73"/>
  <c r="D271" i="73"/>
  <c r="D270" i="73"/>
  <c r="D269" i="73"/>
  <c r="D268" i="73"/>
  <c r="D267" i="73"/>
  <c r="D266" i="73"/>
  <c r="D265" i="73"/>
  <c r="D264" i="73"/>
  <c r="D263" i="73"/>
  <c r="D262" i="73"/>
  <c r="D261" i="73"/>
  <c r="D260" i="73"/>
  <c r="D259" i="73"/>
  <c r="D258" i="73"/>
  <c r="D257" i="73"/>
  <c r="D256" i="73"/>
  <c r="D255" i="73"/>
  <c r="D254" i="73"/>
  <c r="D253" i="73"/>
  <c r="D252" i="73"/>
  <c r="D251" i="73"/>
  <c r="D250" i="73"/>
  <c r="D249" i="73"/>
  <c r="D248" i="73"/>
  <c r="D247" i="73"/>
  <c r="D246" i="73"/>
  <c r="D245" i="73"/>
  <c r="D244" i="73"/>
  <c r="D243" i="73"/>
  <c r="D242" i="73"/>
  <c r="D241" i="73"/>
  <c r="D240" i="73"/>
  <c r="D239" i="73"/>
  <c r="D238" i="73"/>
  <c r="D237" i="73"/>
  <c r="D236" i="73"/>
  <c r="D235" i="73"/>
  <c r="D234" i="73"/>
  <c r="D233" i="73"/>
  <c r="D232" i="73"/>
  <c r="D231" i="73"/>
  <c r="D230" i="73"/>
  <c r="D229" i="73"/>
  <c r="D228" i="73"/>
  <c r="D227" i="73"/>
  <c r="D226" i="73"/>
  <c r="D225" i="73"/>
  <c r="D224" i="73"/>
  <c r="D223" i="73"/>
  <c r="D222" i="73"/>
  <c r="D221" i="73"/>
  <c r="D220" i="73"/>
  <c r="D219" i="73"/>
  <c r="D218" i="73"/>
  <c r="D217" i="73"/>
  <c r="D216" i="73"/>
  <c r="D215" i="73"/>
  <c r="D214" i="73"/>
  <c r="D213" i="73"/>
  <c r="D212" i="73"/>
  <c r="D211" i="73"/>
  <c r="D210" i="73"/>
  <c r="D209" i="73"/>
  <c r="D208" i="73"/>
  <c r="D207" i="73"/>
  <c r="D206" i="73"/>
  <c r="D205" i="73"/>
  <c r="D204" i="73"/>
  <c r="D203" i="73"/>
  <c r="D202" i="73"/>
  <c r="D201" i="73"/>
  <c r="D200" i="73"/>
  <c r="D199" i="73"/>
  <c r="D198" i="73"/>
  <c r="D197" i="73"/>
  <c r="D196" i="73"/>
  <c r="D195" i="73"/>
  <c r="D194" i="73"/>
  <c r="D193" i="73"/>
  <c r="D192" i="73"/>
  <c r="D191" i="73"/>
  <c r="D190" i="73"/>
  <c r="D189" i="73"/>
  <c r="D188" i="73"/>
  <c r="D187" i="73"/>
  <c r="D186" i="73"/>
  <c r="D185" i="73"/>
  <c r="D184" i="73"/>
  <c r="D183" i="73"/>
  <c r="D182" i="73"/>
  <c r="D181" i="73"/>
  <c r="D180" i="73"/>
  <c r="D179" i="73"/>
  <c r="D178" i="73"/>
  <c r="D177" i="73"/>
  <c r="D176" i="73"/>
  <c r="D175" i="73"/>
  <c r="D174" i="73"/>
  <c r="D173" i="73"/>
  <c r="D172" i="73"/>
  <c r="D171" i="73"/>
  <c r="D170" i="73"/>
  <c r="D169" i="73"/>
  <c r="D168" i="73"/>
  <c r="D167" i="73"/>
  <c r="D166" i="73"/>
  <c r="D165" i="73"/>
  <c r="D164" i="73"/>
  <c r="D163" i="73"/>
  <c r="D162" i="73"/>
  <c r="D161" i="73"/>
  <c r="D160" i="73"/>
  <c r="D159" i="73"/>
  <c r="D158" i="73"/>
  <c r="D157" i="73"/>
  <c r="D156" i="73"/>
  <c r="D155" i="73"/>
  <c r="D154" i="73"/>
  <c r="D153" i="73"/>
  <c r="D152" i="73"/>
  <c r="D151" i="73"/>
  <c r="D150" i="73"/>
  <c r="D149" i="73"/>
  <c r="D148" i="73"/>
  <c r="D147" i="73"/>
  <c r="D146" i="73"/>
  <c r="D145" i="73"/>
  <c r="D144" i="73"/>
  <c r="D143" i="73"/>
  <c r="D142" i="73"/>
  <c r="D141" i="73"/>
  <c r="D140" i="73"/>
  <c r="D139" i="73"/>
  <c r="D138" i="73"/>
  <c r="D137" i="73"/>
  <c r="D136" i="73"/>
  <c r="D135" i="73"/>
  <c r="D134" i="73"/>
  <c r="D133" i="73"/>
  <c r="D132" i="73"/>
  <c r="D131" i="73"/>
  <c r="D130" i="73"/>
  <c r="D129" i="73"/>
  <c r="D128" i="73"/>
  <c r="D127" i="73"/>
  <c r="D126" i="73"/>
  <c r="D125" i="73"/>
  <c r="D124" i="73"/>
  <c r="D123" i="73"/>
  <c r="D122" i="73"/>
  <c r="D121" i="73"/>
  <c r="D120" i="73"/>
  <c r="D119" i="73"/>
  <c r="D118" i="73"/>
  <c r="D117" i="73"/>
  <c r="D116" i="73"/>
  <c r="D115" i="73"/>
  <c r="D114" i="73"/>
  <c r="D113" i="73"/>
  <c r="D112" i="73"/>
  <c r="D111" i="73"/>
  <c r="D110" i="73"/>
  <c r="D109" i="73"/>
  <c r="D108" i="73"/>
  <c r="D107" i="73"/>
  <c r="D106" i="73"/>
  <c r="D105" i="73"/>
  <c r="D104" i="73"/>
  <c r="D103" i="73"/>
  <c r="D102" i="73"/>
  <c r="D101" i="73"/>
  <c r="D100" i="73"/>
  <c r="D99" i="73"/>
  <c r="D98" i="73"/>
  <c r="D97" i="73"/>
  <c r="D96" i="73"/>
  <c r="D95" i="73"/>
  <c r="D94" i="73"/>
  <c r="D93" i="73"/>
  <c r="D92" i="73"/>
  <c r="D91" i="73"/>
  <c r="D90" i="73"/>
  <c r="D89" i="73"/>
  <c r="D88" i="73"/>
  <c r="D87" i="73"/>
  <c r="D86" i="73"/>
  <c r="D85" i="73"/>
  <c r="D84" i="73"/>
  <c r="D83" i="73"/>
  <c r="D82" i="73"/>
  <c r="D81" i="73"/>
  <c r="D80" i="73"/>
  <c r="D79" i="73"/>
  <c r="D78" i="73"/>
  <c r="D77" i="73"/>
  <c r="D76" i="73"/>
  <c r="D75" i="73"/>
  <c r="D74" i="73"/>
  <c r="D73" i="73"/>
  <c r="D72" i="73"/>
  <c r="D71" i="73"/>
  <c r="D70" i="73"/>
  <c r="D69" i="73"/>
  <c r="D68" i="73"/>
  <c r="D67" i="73"/>
  <c r="D66" i="73"/>
  <c r="D65" i="73"/>
  <c r="D64" i="73"/>
  <c r="D63" i="73"/>
  <c r="D62" i="73"/>
  <c r="D61" i="73"/>
  <c r="D60" i="73"/>
  <c r="D59" i="73"/>
  <c r="D58" i="73"/>
  <c r="D57" i="73"/>
  <c r="D56" i="73"/>
  <c r="D55" i="73"/>
  <c r="D54" i="73"/>
  <c r="D53" i="73"/>
  <c r="D52" i="73"/>
  <c r="D51" i="73"/>
  <c r="D50" i="73"/>
  <c r="D49" i="73"/>
  <c r="D47" i="73"/>
  <c r="D44" i="73"/>
  <c r="D43" i="73"/>
  <c r="D40" i="73"/>
  <c r="D37" i="73"/>
  <c r="D35" i="73"/>
  <c r="D31" i="73"/>
  <c r="D26" i="73"/>
  <c r="D24" i="73"/>
  <c r="D19" i="73"/>
  <c r="D18" i="73"/>
  <c r="D13" i="73"/>
  <c r="D11" i="73"/>
  <c r="D10" i="73"/>
  <c r="D780" i="74"/>
  <c r="D779" i="74"/>
  <c r="D778" i="74"/>
  <c r="D777" i="74"/>
  <c r="D776" i="74"/>
  <c r="D775" i="74"/>
  <c r="D774" i="74"/>
  <c r="D773" i="74"/>
  <c r="D772" i="74"/>
  <c r="D771" i="74"/>
  <c r="D770" i="74"/>
  <c r="D769" i="74"/>
  <c r="D768" i="74"/>
  <c r="D767" i="74"/>
  <c r="D766" i="74"/>
  <c r="D765" i="74"/>
  <c r="D764" i="74"/>
  <c r="D763" i="74"/>
  <c r="D762" i="74"/>
  <c r="D761" i="74"/>
  <c r="D760" i="74"/>
  <c r="D759" i="74"/>
  <c r="D758" i="74"/>
  <c r="D757" i="74"/>
  <c r="D756" i="74"/>
  <c r="D755" i="74"/>
  <c r="D754" i="74"/>
  <c r="D753" i="74"/>
  <c r="D752" i="74"/>
  <c r="D751" i="74"/>
  <c r="D750" i="74"/>
  <c r="D749" i="74"/>
  <c r="D748" i="74"/>
  <c r="D747" i="74"/>
  <c r="D746" i="74"/>
  <c r="D745" i="74"/>
  <c r="D744" i="74"/>
  <c r="D743" i="74"/>
  <c r="D742" i="74"/>
  <c r="D741" i="74"/>
  <c r="D740" i="74"/>
  <c r="D739" i="74"/>
  <c r="D738" i="74"/>
  <c r="D737" i="74"/>
  <c r="D736" i="74"/>
  <c r="D735" i="74"/>
  <c r="D734" i="74"/>
  <c r="D733" i="74"/>
  <c r="D732" i="74"/>
  <c r="D731" i="74"/>
  <c r="D730" i="74"/>
  <c r="D729" i="74"/>
  <c r="D728" i="74"/>
  <c r="D727" i="74"/>
  <c r="D726" i="74"/>
  <c r="D725" i="74"/>
  <c r="D724" i="74"/>
  <c r="D723" i="74"/>
  <c r="D722" i="74"/>
  <c r="D721" i="74"/>
  <c r="D720" i="74"/>
  <c r="D719" i="74"/>
  <c r="D718" i="74"/>
  <c r="D717" i="74"/>
  <c r="D716" i="74"/>
  <c r="D715" i="74"/>
  <c r="D714" i="74"/>
  <c r="D713" i="74"/>
  <c r="D712" i="74"/>
  <c r="D711" i="74"/>
  <c r="D710" i="74"/>
  <c r="D709" i="74"/>
  <c r="D708" i="74"/>
  <c r="D707" i="74"/>
  <c r="D706" i="74"/>
  <c r="D705" i="74"/>
  <c r="D704" i="74"/>
  <c r="D703" i="74"/>
  <c r="D702" i="74"/>
  <c r="D701" i="74"/>
  <c r="D700" i="74"/>
  <c r="D699" i="74"/>
  <c r="D698" i="74"/>
  <c r="D697" i="74"/>
  <c r="D696" i="74"/>
  <c r="D695" i="74"/>
  <c r="D694" i="74"/>
  <c r="D693" i="74"/>
  <c r="D692" i="74"/>
  <c r="D691" i="74"/>
  <c r="D690" i="74"/>
  <c r="D689" i="74"/>
  <c r="D688" i="74"/>
  <c r="D687" i="74"/>
  <c r="D686" i="74"/>
  <c r="D685" i="74"/>
  <c r="D684" i="74"/>
  <c r="D683" i="74"/>
  <c r="D682" i="74"/>
  <c r="D681" i="74"/>
  <c r="D680" i="74"/>
  <c r="D679" i="74"/>
  <c r="D678" i="74"/>
  <c r="D677" i="74"/>
  <c r="D676" i="74"/>
  <c r="D675" i="74"/>
  <c r="D674" i="74"/>
  <c r="D673" i="74"/>
  <c r="D672" i="74"/>
  <c r="D671" i="74"/>
  <c r="D670" i="74"/>
  <c r="D669" i="74"/>
  <c r="D668" i="74"/>
  <c r="D667" i="74"/>
  <c r="D666" i="74"/>
  <c r="D665" i="74"/>
  <c r="D664" i="74"/>
  <c r="D663" i="74"/>
  <c r="D662" i="74"/>
  <c r="D661" i="74"/>
  <c r="D660" i="74"/>
  <c r="D659" i="74"/>
  <c r="D658" i="74"/>
  <c r="D657" i="74"/>
  <c r="D656" i="74"/>
  <c r="D655" i="74"/>
  <c r="D654" i="74"/>
  <c r="D653" i="74"/>
  <c r="D652" i="74"/>
  <c r="D651" i="74"/>
  <c r="D650" i="74"/>
  <c r="D649" i="74"/>
  <c r="D648" i="74"/>
  <c r="D647" i="74"/>
  <c r="D646" i="74"/>
  <c r="D645" i="74"/>
  <c r="D644" i="74"/>
  <c r="D643" i="74"/>
  <c r="D642" i="74"/>
  <c r="D641" i="74"/>
  <c r="D640" i="74"/>
  <c r="D639" i="74"/>
  <c r="D638" i="74"/>
  <c r="D637" i="74"/>
  <c r="D636" i="74"/>
  <c r="D635" i="74"/>
  <c r="D634" i="74"/>
  <c r="D633" i="74"/>
  <c r="D632" i="74"/>
  <c r="D631" i="74"/>
  <c r="D630" i="74"/>
  <c r="D629" i="74"/>
  <c r="D628" i="74"/>
  <c r="D627" i="74"/>
  <c r="D626" i="74"/>
  <c r="D625" i="74"/>
  <c r="D624" i="74"/>
  <c r="D623" i="74"/>
  <c r="D622" i="74"/>
  <c r="D621" i="74"/>
  <c r="D620" i="74"/>
  <c r="D619" i="74"/>
  <c r="D618" i="74"/>
  <c r="D617" i="74"/>
  <c r="D616" i="74"/>
  <c r="D615" i="74"/>
  <c r="D614" i="74"/>
  <c r="D613" i="74"/>
  <c r="D612" i="74"/>
  <c r="D611" i="74"/>
  <c r="D610" i="74"/>
  <c r="D609" i="74"/>
  <c r="D608" i="74"/>
  <c r="D607" i="74"/>
  <c r="D606" i="74"/>
  <c r="D605" i="74"/>
  <c r="D604" i="74"/>
  <c r="D603" i="74"/>
  <c r="D602" i="74"/>
  <c r="D601" i="74"/>
  <c r="D600" i="74"/>
  <c r="D599" i="74"/>
  <c r="D598" i="74"/>
  <c r="D597" i="74"/>
  <c r="D596" i="74"/>
  <c r="D595" i="74"/>
  <c r="D594" i="74"/>
  <c r="D593" i="74"/>
  <c r="D592" i="74"/>
  <c r="D591" i="74"/>
  <c r="D590" i="74"/>
  <c r="D589" i="74"/>
  <c r="D588" i="74"/>
  <c r="D587" i="74"/>
  <c r="D586" i="74"/>
  <c r="D585" i="74"/>
  <c r="D584" i="74"/>
  <c r="D583" i="74"/>
  <c r="D582" i="74"/>
  <c r="D581" i="74"/>
  <c r="D580" i="74"/>
  <c r="D579" i="74"/>
  <c r="D578" i="74"/>
  <c r="D577" i="74"/>
  <c r="D576" i="74"/>
  <c r="D575" i="74"/>
  <c r="D574" i="74"/>
  <c r="D573" i="74"/>
  <c r="D572" i="74"/>
  <c r="D571" i="74"/>
  <c r="D570" i="74"/>
  <c r="D569" i="74"/>
  <c r="D568" i="74"/>
  <c r="D567" i="74"/>
  <c r="D566" i="74"/>
  <c r="D565" i="74"/>
  <c r="D564" i="74"/>
  <c r="D563" i="74"/>
  <c r="D562" i="74"/>
  <c r="D561" i="74"/>
  <c r="D560" i="74"/>
  <c r="D559" i="74"/>
  <c r="D558" i="74"/>
  <c r="D557" i="74"/>
  <c r="D556" i="74"/>
  <c r="D555" i="74"/>
  <c r="D554" i="74"/>
  <c r="D553" i="74"/>
  <c r="D552" i="74"/>
  <c r="D551" i="74"/>
  <c r="D550" i="74"/>
  <c r="D549" i="74"/>
  <c r="D548" i="74"/>
  <c r="D547" i="74"/>
  <c r="D546" i="74"/>
  <c r="D545" i="74"/>
  <c r="D544" i="74"/>
  <c r="D543" i="74"/>
  <c r="D542" i="74"/>
  <c r="D541" i="74"/>
  <c r="D540" i="74"/>
  <c r="D539" i="74"/>
  <c r="D538" i="74"/>
  <c r="D537" i="74"/>
  <c r="D536" i="74"/>
  <c r="D535" i="74"/>
  <c r="D534" i="74"/>
  <c r="D533" i="74"/>
  <c r="D532" i="74"/>
  <c r="D531" i="74"/>
  <c r="D530" i="74"/>
  <c r="D529" i="74"/>
  <c r="D528" i="74"/>
  <c r="D527" i="74"/>
  <c r="D526" i="74"/>
  <c r="D525" i="74"/>
  <c r="D524" i="74"/>
  <c r="D523" i="74"/>
  <c r="D522" i="74"/>
  <c r="D521" i="74"/>
  <c r="D520" i="74"/>
  <c r="D519" i="74"/>
  <c r="D518" i="74"/>
  <c r="D517" i="74"/>
  <c r="D516" i="74"/>
  <c r="D515" i="74"/>
  <c r="D514" i="74"/>
  <c r="D513" i="74"/>
  <c r="D512" i="74"/>
  <c r="D511" i="74"/>
  <c r="D510" i="74"/>
  <c r="D509" i="74"/>
  <c r="D508" i="74"/>
  <c r="D507" i="74"/>
  <c r="D506" i="74"/>
  <c r="D505" i="74"/>
  <c r="D504" i="74"/>
  <c r="D503" i="74"/>
  <c r="D502" i="74"/>
  <c r="D501" i="74"/>
  <c r="D500" i="74"/>
  <c r="D499" i="74"/>
  <c r="D498" i="74"/>
  <c r="D497" i="74"/>
  <c r="D496" i="74"/>
  <c r="D495" i="74"/>
  <c r="D494" i="74"/>
  <c r="D493" i="74"/>
  <c r="D492" i="74"/>
  <c r="D491" i="74"/>
  <c r="D490" i="74"/>
  <c r="D489" i="74"/>
  <c r="D488" i="74"/>
  <c r="D487" i="74"/>
  <c r="D486" i="74"/>
  <c r="D485" i="74"/>
  <c r="D484" i="74"/>
  <c r="D483" i="74"/>
  <c r="D482" i="74"/>
  <c r="D481" i="74"/>
  <c r="D480" i="74"/>
  <c r="D479" i="74"/>
  <c r="D478" i="74"/>
  <c r="D477" i="74"/>
  <c r="D476" i="74"/>
  <c r="D475" i="74"/>
  <c r="D474" i="74"/>
  <c r="D473" i="74"/>
  <c r="D472" i="74"/>
  <c r="D471" i="74"/>
  <c r="D470" i="74"/>
  <c r="D469" i="74"/>
  <c r="D468" i="74"/>
  <c r="D467" i="74"/>
  <c r="D466" i="74"/>
  <c r="D465" i="74"/>
  <c r="D464" i="74"/>
  <c r="D463" i="74"/>
  <c r="D462" i="74"/>
  <c r="D461" i="74"/>
  <c r="D460" i="74"/>
  <c r="D459" i="74"/>
  <c r="D458" i="74"/>
  <c r="D457" i="74"/>
  <c r="D456" i="74"/>
  <c r="D455" i="74"/>
  <c r="D454" i="74"/>
  <c r="D453" i="74"/>
  <c r="D452" i="74"/>
  <c r="D451" i="74"/>
  <c r="D450" i="74"/>
  <c r="D449" i="74"/>
  <c r="D448" i="74"/>
  <c r="D447" i="74"/>
  <c r="D446" i="74"/>
  <c r="D445" i="74"/>
  <c r="D444" i="74"/>
  <c r="D443" i="74"/>
  <c r="D442" i="74"/>
  <c r="D441" i="74"/>
  <c r="D440" i="74"/>
  <c r="D439" i="74"/>
  <c r="D438" i="74"/>
  <c r="D437" i="74"/>
  <c r="D436" i="74"/>
  <c r="D435" i="74"/>
  <c r="D434" i="74"/>
  <c r="D433" i="74"/>
  <c r="D432" i="74"/>
  <c r="D431" i="74"/>
  <c r="D430" i="74"/>
  <c r="D429" i="74"/>
  <c r="D428" i="74"/>
  <c r="D427" i="74"/>
  <c r="D426" i="74"/>
  <c r="D425" i="74"/>
  <c r="D424" i="74"/>
  <c r="D423" i="74"/>
  <c r="D422" i="74"/>
  <c r="D421" i="74"/>
  <c r="D420" i="74"/>
  <c r="D419" i="74"/>
  <c r="D418" i="74"/>
  <c r="D417" i="74"/>
  <c r="D416" i="74"/>
  <c r="D415" i="74"/>
  <c r="D414" i="74"/>
  <c r="D413" i="74"/>
  <c r="D412" i="74"/>
  <c r="D411" i="74"/>
  <c r="D410" i="74"/>
  <c r="D409" i="74"/>
  <c r="D408" i="74"/>
  <c r="D407" i="74"/>
  <c r="D406" i="74"/>
  <c r="D405" i="74"/>
  <c r="D404" i="74"/>
  <c r="D403" i="74"/>
  <c r="D402" i="74"/>
  <c r="D401" i="74"/>
  <c r="D400" i="74"/>
  <c r="D399" i="74"/>
  <c r="D398" i="74"/>
  <c r="D397" i="74"/>
  <c r="D396" i="74"/>
  <c r="D395" i="74"/>
  <c r="D394" i="74"/>
  <c r="D393" i="74"/>
  <c r="D392" i="74"/>
  <c r="D391" i="74"/>
  <c r="D390" i="74"/>
  <c r="D389" i="74"/>
  <c r="D388" i="74"/>
  <c r="D387" i="74"/>
  <c r="D386" i="74"/>
  <c r="D385" i="74"/>
  <c r="D384" i="74"/>
  <c r="D383" i="74"/>
  <c r="D382" i="74"/>
  <c r="D381" i="74"/>
  <c r="D380" i="74"/>
  <c r="D379" i="74"/>
  <c r="D378" i="74"/>
  <c r="D377" i="74"/>
  <c r="D376" i="74"/>
  <c r="D375" i="74"/>
  <c r="D374" i="74"/>
  <c r="D373" i="74"/>
  <c r="D372" i="74"/>
  <c r="D371" i="74"/>
  <c r="D370" i="74"/>
  <c r="D369" i="74"/>
  <c r="D368" i="74"/>
  <c r="D367" i="74"/>
  <c r="D366" i="74"/>
  <c r="D365" i="74"/>
  <c r="D364" i="74"/>
  <c r="D363" i="74"/>
  <c r="D362" i="74"/>
  <c r="D361" i="74"/>
  <c r="D360" i="74"/>
  <c r="D359" i="74"/>
  <c r="D358" i="74"/>
  <c r="D357" i="74"/>
  <c r="D356" i="74"/>
  <c r="D355" i="74"/>
  <c r="D354" i="74"/>
  <c r="D353" i="74"/>
  <c r="D352" i="74"/>
  <c r="D351" i="74"/>
  <c r="D350" i="74"/>
  <c r="D349" i="74"/>
  <c r="D348" i="74"/>
  <c r="D347" i="74"/>
  <c r="D346" i="74"/>
  <c r="D345" i="74"/>
  <c r="D344" i="74"/>
  <c r="D343" i="74"/>
  <c r="D342" i="74"/>
  <c r="D341" i="74"/>
  <c r="D340" i="74"/>
  <c r="D339" i="74"/>
  <c r="D338" i="74"/>
  <c r="D337" i="74"/>
  <c r="D336" i="74"/>
  <c r="D335" i="74"/>
  <c r="D334" i="74"/>
  <c r="D333" i="74"/>
  <c r="D332" i="74"/>
  <c r="D331" i="74"/>
  <c r="D330" i="74"/>
  <c r="D329" i="74"/>
  <c r="D328" i="74"/>
  <c r="D327" i="74"/>
  <c r="D326" i="74"/>
  <c r="D325" i="74"/>
  <c r="D324" i="74"/>
  <c r="D323" i="74"/>
  <c r="D322" i="74"/>
  <c r="D321" i="74"/>
  <c r="D320" i="74"/>
  <c r="D319" i="74"/>
  <c r="D318" i="74"/>
  <c r="D317" i="74"/>
  <c r="D316" i="74"/>
  <c r="D315" i="74"/>
  <c r="D314" i="74"/>
  <c r="D313" i="74"/>
  <c r="D312" i="74"/>
  <c r="D311" i="74"/>
  <c r="D310" i="74"/>
  <c r="D309" i="74"/>
  <c r="D308" i="74"/>
  <c r="D307" i="74"/>
  <c r="D306" i="74"/>
  <c r="D305" i="74"/>
  <c r="D304" i="74"/>
  <c r="D303" i="74"/>
  <c r="D302" i="74"/>
  <c r="D301" i="74"/>
  <c r="D300" i="74"/>
  <c r="D299" i="74"/>
  <c r="D298" i="74"/>
  <c r="D297" i="74"/>
  <c r="D296" i="74"/>
  <c r="D295" i="74"/>
  <c r="D294" i="74"/>
  <c r="D293" i="74"/>
  <c r="D292" i="74"/>
  <c r="D291" i="74"/>
  <c r="D290" i="74"/>
  <c r="D289" i="74"/>
  <c r="D288" i="74"/>
  <c r="D287" i="74"/>
  <c r="D286" i="74"/>
  <c r="D285" i="74"/>
  <c r="D284" i="74"/>
  <c r="D283" i="74"/>
  <c r="D282" i="74"/>
  <c r="D281" i="74"/>
  <c r="D280" i="74"/>
  <c r="D279" i="74"/>
  <c r="D278" i="74"/>
  <c r="D277" i="74"/>
  <c r="D276" i="74"/>
  <c r="D275" i="74"/>
  <c r="D274" i="74"/>
  <c r="D273" i="74"/>
  <c r="D272" i="74"/>
  <c r="D271" i="74"/>
  <c r="D270" i="74"/>
  <c r="D269" i="74"/>
  <c r="D268" i="74"/>
  <c r="D267" i="74"/>
  <c r="D266" i="74"/>
  <c r="D265" i="74"/>
  <c r="D264" i="74"/>
  <c r="D263" i="74"/>
  <c r="D262" i="74"/>
  <c r="D261" i="74"/>
  <c r="D260" i="74"/>
  <c r="D259" i="74"/>
  <c r="D258" i="74"/>
  <c r="D257" i="74"/>
  <c r="D256" i="74"/>
  <c r="D255" i="74"/>
  <c r="D254" i="74"/>
  <c r="D253" i="74"/>
  <c r="D252" i="74"/>
  <c r="D251" i="74"/>
  <c r="D250" i="74"/>
  <c r="D249" i="74"/>
  <c r="D248" i="74"/>
  <c r="D247" i="74"/>
  <c r="D246" i="74"/>
  <c r="D245" i="74"/>
  <c r="D244" i="74"/>
  <c r="D243" i="74"/>
  <c r="D242" i="74"/>
  <c r="D241" i="74"/>
  <c r="D240" i="74"/>
  <c r="D239" i="74"/>
  <c r="D238" i="74"/>
  <c r="D237" i="74"/>
  <c r="D236" i="74"/>
  <c r="D235" i="74"/>
  <c r="D234" i="74"/>
  <c r="D233" i="74"/>
  <c r="D232" i="74"/>
  <c r="D231" i="74"/>
  <c r="D230" i="74"/>
  <c r="D229" i="74"/>
  <c r="D228" i="74"/>
  <c r="D227" i="74"/>
  <c r="D226" i="74"/>
  <c r="D225" i="74"/>
  <c r="D224" i="74"/>
  <c r="D223" i="74"/>
  <c r="D222" i="74"/>
  <c r="D221" i="74"/>
  <c r="D220" i="74"/>
  <c r="D219" i="74"/>
  <c r="D218" i="74"/>
  <c r="D217" i="74"/>
  <c r="D216" i="74"/>
  <c r="D215" i="74"/>
  <c r="D214" i="74"/>
  <c r="D213" i="74"/>
  <c r="D212" i="74"/>
  <c r="D211" i="74"/>
  <c r="D210" i="74"/>
  <c r="D209" i="74"/>
  <c r="D208" i="74"/>
  <c r="D207" i="74"/>
  <c r="D206" i="74"/>
  <c r="D205" i="74"/>
  <c r="D204" i="74"/>
  <c r="D203" i="74"/>
  <c r="D202" i="74"/>
  <c r="D201" i="74"/>
  <c r="D200" i="74"/>
  <c r="D199" i="74"/>
  <c r="D198" i="74"/>
  <c r="D197" i="74"/>
  <c r="D196" i="74"/>
  <c r="D195" i="74"/>
  <c r="D194" i="74"/>
  <c r="D193" i="74"/>
  <c r="D192" i="74"/>
  <c r="D191" i="74"/>
  <c r="D190" i="74"/>
  <c r="D189" i="74"/>
  <c r="D188" i="74"/>
  <c r="D187" i="74"/>
  <c r="D186" i="74"/>
  <c r="D185" i="74"/>
  <c r="D184" i="74"/>
  <c r="D183" i="74"/>
  <c r="D182" i="74"/>
  <c r="D181" i="74"/>
  <c r="D180" i="74"/>
  <c r="D179" i="74"/>
  <c r="D178" i="74"/>
  <c r="D177" i="74"/>
  <c r="D176" i="74"/>
  <c r="D175" i="74"/>
  <c r="D174" i="74"/>
  <c r="D173" i="74"/>
  <c r="D172" i="74"/>
  <c r="D171" i="74"/>
  <c r="D170" i="74"/>
  <c r="D169" i="74"/>
  <c r="D168" i="74"/>
  <c r="D167" i="74"/>
  <c r="D166" i="74"/>
  <c r="D165" i="74"/>
  <c r="D164" i="74"/>
  <c r="D163" i="74"/>
  <c r="D162" i="74"/>
  <c r="D161" i="74"/>
  <c r="D160" i="74"/>
  <c r="D159" i="74"/>
  <c r="D158" i="74"/>
  <c r="D157" i="74"/>
  <c r="D156" i="74"/>
  <c r="D155" i="74"/>
  <c r="D154" i="74"/>
  <c r="D153" i="74"/>
  <c r="D152" i="74"/>
  <c r="D151" i="74"/>
  <c r="D150" i="74"/>
  <c r="D149" i="74"/>
  <c r="D148" i="74"/>
  <c r="D147" i="74"/>
  <c r="D146" i="74"/>
  <c r="D145" i="74"/>
  <c r="D144" i="74"/>
  <c r="D143" i="74"/>
  <c r="D142" i="74"/>
  <c r="D141" i="74"/>
  <c r="D140" i="74"/>
  <c r="D139" i="74"/>
  <c r="D138" i="74"/>
  <c r="D137" i="74"/>
  <c r="D136" i="74"/>
  <c r="D135" i="74"/>
  <c r="D134" i="74"/>
  <c r="D133" i="74"/>
  <c r="D132" i="74"/>
  <c r="D131" i="74"/>
  <c r="D130" i="74"/>
  <c r="D129" i="74"/>
  <c r="D128" i="74"/>
  <c r="D127" i="74"/>
  <c r="D126" i="74"/>
  <c r="D125" i="74"/>
  <c r="D124" i="74"/>
  <c r="D123" i="74"/>
  <c r="D122" i="74"/>
  <c r="D121" i="74"/>
  <c r="D120" i="74"/>
  <c r="D119" i="74"/>
  <c r="D118" i="74"/>
  <c r="D117" i="74"/>
  <c r="D116" i="74"/>
  <c r="D115" i="74"/>
  <c r="D114" i="74"/>
  <c r="D113" i="74"/>
  <c r="D112" i="74"/>
  <c r="D111" i="74"/>
  <c r="D110" i="74"/>
  <c r="D109" i="74"/>
  <c r="D108" i="74"/>
  <c r="D107" i="74"/>
  <c r="D106" i="74"/>
  <c r="D105" i="74"/>
  <c r="D104" i="74"/>
  <c r="D103" i="74"/>
  <c r="D102" i="74"/>
  <c r="D101" i="74"/>
  <c r="D100" i="74"/>
  <c r="D99" i="74"/>
  <c r="D98" i="74"/>
  <c r="D97" i="74"/>
  <c r="D96" i="74"/>
  <c r="D95" i="74"/>
  <c r="D94" i="74"/>
  <c r="D93" i="74"/>
  <c r="D92" i="74"/>
  <c r="D91" i="74"/>
  <c r="D90" i="74"/>
  <c r="D89" i="74"/>
  <c r="D88" i="74"/>
  <c r="D87" i="74"/>
  <c r="D86" i="74"/>
  <c r="D85" i="74"/>
  <c r="D84" i="74"/>
  <c r="D83" i="74"/>
  <c r="D82" i="74"/>
  <c r="D81" i="74"/>
  <c r="D80" i="74"/>
  <c r="D79" i="74"/>
  <c r="D78" i="74"/>
  <c r="D77" i="74"/>
  <c r="D76" i="74"/>
  <c r="D75" i="74"/>
  <c r="D74" i="74"/>
  <c r="D73" i="74"/>
  <c r="D72" i="74"/>
  <c r="D71" i="74"/>
  <c r="D70" i="74"/>
  <c r="D69" i="74"/>
  <c r="D68" i="74"/>
  <c r="D67" i="74"/>
  <c r="D66" i="74"/>
  <c r="D65" i="74"/>
  <c r="D64" i="74"/>
  <c r="D63" i="74"/>
  <c r="D62" i="74"/>
  <c r="D61" i="74"/>
  <c r="D60" i="74"/>
  <c r="D59" i="74"/>
  <c r="D58" i="74"/>
  <c r="D57" i="74"/>
  <c r="D56" i="74"/>
  <c r="D55" i="74"/>
  <c r="D54" i="74"/>
  <c r="D53" i="74"/>
  <c r="D52" i="74"/>
  <c r="D51" i="74"/>
  <c r="D50" i="74"/>
  <c r="D49" i="74"/>
  <c r="D48" i="74"/>
  <c r="D47" i="74"/>
  <c r="D46" i="74"/>
  <c r="D45" i="74"/>
  <c r="D44" i="74"/>
  <c r="D43" i="74"/>
  <c r="D42" i="74"/>
  <c r="D41" i="74"/>
  <c r="D40" i="74"/>
  <c r="D39" i="74"/>
  <c r="D38" i="74"/>
  <c r="D37" i="74"/>
  <c r="D24" i="74"/>
  <c r="D22" i="74"/>
  <c r="D15" i="74"/>
  <c r="D12" i="74"/>
  <c r="D10" i="74"/>
  <c r="D8" i="74"/>
  <c r="C2" i="74"/>
  <c r="D777" i="70"/>
  <c r="D776" i="70"/>
  <c r="D775" i="70"/>
  <c r="D774" i="70"/>
  <c r="D773" i="70"/>
  <c r="D772" i="70"/>
  <c r="D771" i="70"/>
  <c r="D770" i="70"/>
  <c r="D769" i="70"/>
  <c r="D768" i="70"/>
  <c r="D767" i="70"/>
  <c r="D766" i="70"/>
  <c r="D765" i="70"/>
  <c r="D764" i="70"/>
  <c r="D763" i="70"/>
  <c r="D762" i="70"/>
  <c r="D761" i="70"/>
  <c r="D760" i="70"/>
  <c r="D759" i="70"/>
  <c r="D758" i="70"/>
  <c r="D757" i="70"/>
  <c r="D756" i="70"/>
  <c r="D755" i="70"/>
  <c r="D754" i="70"/>
  <c r="D753" i="70"/>
  <c r="D752" i="70"/>
  <c r="D751" i="70"/>
  <c r="D750" i="70"/>
  <c r="D749" i="70"/>
  <c r="D748" i="70"/>
  <c r="D747" i="70"/>
  <c r="D746" i="70"/>
  <c r="D745" i="70"/>
  <c r="D744" i="70"/>
  <c r="D743" i="70"/>
  <c r="D742" i="70"/>
  <c r="D741" i="70"/>
  <c r="D740" i="70"/>
  <c r="D739" i="70"/>
  <c r="D738" i="70"/>
  <c r="D737" i="70"/>
  <c r="D736" i="70"/>
  <c r="D735" i="70"/>
  <c r="D734" i="70"/>
  <c r="D733" i="70"/>
  <c r="D732" i="70"/>
  <c r="D731" i="70"/>
  <c r="D730" i="70"/>
  <c r="D729" i="70"/>
  <c r="D728" i="70"/>
  <c r="D727" i="70"/>
  <c r="D726" i="70"/>
  <c r="D725" i="70"/>
  <c r="D724" i="70"/>
  <c r="D723" i="70"/>
  <c r="D722" i="70"/>
  <c r="D721" i="70"/>
  <c r="D720" i="70"/>
  <c r="D719" i="70"/>
  <c r="D718" i="70"/>
  <c r="D717" i="70"/>
  <c r="D716" i="70"/>
  <c r="D715" i="70"/>
  <c r="D714" i="70"/>
  <c r="D713" i="70"/>
  <c r="D712" i="70"/>
  <c r="D711" i="70"/>
  <c r="D710" i="70"/>
  <c r="D709" i="70"/>
  <c r="D708" i="70"/>
  <c r="D707" i="70"/>
  <c r="D706" i="70"/>
  <c r="D705" i="70"/>
  <c r="D704" i="70"/>
  <c r="D703" i="70"/>
  <c r="D702" i="70"/>
  <c r="D701" i="70"/>
  <c r="D700" i="70"/>
  <c r="D699" i="70"/>
  <c r="D698" i="70"/>
  <c r="D697" i="70"/>
  <c r="D696" i="70"/>
  <c r="D695" i="70"/>
  <c r="D694" i="70"/>
  <c r="D693" i="70"/>
  <c r="D692" i="70"/>
  <c r="D691" i="70"/>
  <c r="D690" i="70"/>
  <c r="D689" i="70"/>
  <c r="D688" i="70"/>
  <c r="D687" i="70"/>
  <c r="D686" i="70"/>
  <c r="D685" i="70"/>
  <c r="D684" i="70"/>
  <c r="D683" i="70"/>
  <c r="D682" i="70"/>
  <c r="D681" i="70"/>
  <c r="D680" i="70"/>
  <c r="D679" i="70"/>
  <c r="D678" i="70"/>
  <c r="D677" i="70"/>
  <c r="D676" i="70"/>
  <c r="D675" i="70"/>
  <c r="D674" i="70"/>
  <c r="D673" i="70"/>
  <c r="D672" i="70"/>
  <c r="D671" i="70"/>
  <c r="D670" i="70"/>
  <c r="D669" i="70"/>
  <c r="D668" i="70"/>
  <c r="D667" i="70"/>
  <c r="D666" i="70"/>
  <c r="D665" i="70"/>
  <c r="D664" i="70"/>
  <c r="D663" i="70"/>
  <c r="D662" i="70"/>
  <c r="D661" i="70"/>
  <c r="D660" i="70"/>
  <c r="D659" i="70"/>
  <c r="D658" i="70"/>
  <c r="D657" i="70"/>
  <c r="D656" i="70"/>
  <c r="D655" i="70"/>
  <c r="D654" i="70"/>
  <c r="D653" i="70"/>
  <c r="D652" i="70"/>
  <c r="D651" i="70"/>
  <c r="D650" i="70"/>
  <c r="D649" i="70"/>
  <c r="D648" i="70"/>
  <c r="D647" i="70"/>
  <c r="D646" i="70"/>
  <c r="D645" i="70"/>
  <c r="D644" i="70"/>
  <c r="D643" i="70"/>
  <c r="D642" i="70"/>
  <c r="D641" i="70"/>
  <c r="D640" i="70"/>
  <c r="D639" i="70"/>
  <c r="D638" i="70"/>
  <c r="D637" i="70"/>
  <c r="D636" i="70"/>
  <c r="D635" i="70"/>
  <c r="D634" i="70"/>
  <c r="D633" i="70"/>
  <c r="D632" i="70"/>
  <c r="D631" i="70"/>
  <c r="D630" i="70"/>
  <c r="D629" i="70"/>
  <c r="D628" i="70"/>
  <c r="D627" i="70"/>
  <c r="D626" i="70"/>
  <c r="D625" i="70"/>
  <c r="D624" i="70"/>
  <c r="D623" i="70"/>
  <c r="D622" i="70"/>
  <c r="D621" i="70"/>
  <c r="D620" i="70"/>
  <c r="D619" i="70"/>
  <c r="D618" i="70"/>
  <c r="D617" i="70"/>
  <c r="D616" i="70"/>
  <c r="D615" i="70"/>
  <c r="D614" i="70"/>
  <c r="D613" i="70"/>
  <c r="D612" i="70"/>
  <c r="D611" i="70"/>
  <c r="D610" i="70"/>
  <c r="D609" i="70"/>
  <c r="D608" i="70"/>
  <c r="D607" i="70"/>
  <c r="D606" i="70"/>
  <c r="D605" i="70"/>
  <c r="D604" i="70"/>
  <c r="D603" i="70"/>
  <c r="D602" i="70"/>
  <c r="D601" i="70"/>
  <c r="D600" i="70"/>
  <c r="D599" i="70"/>
  <c r="D598" i="70"/>
  <c r="D597" i="70"/>
  <c r="D596" i="70"/>
  <c r="D595" i="70"/>
  <c r="D594" i="70"/>
  <c r="D593" i="70"/>
  <c r="D592" i="70"/>
  <c r="D591" i="70"/>
  <c r="D590" i="70"/>
  <c r="D589" i="70"/>
  <c r="D588" i="70"/>
  <c r="D587" i="70"/>
  <c r="D586" i="70"/>
  <c r="D585" i="70"/>
  <c r="D584" i="70"/>
  <c r="D583" i="70"/>
  <c r="D582" i="70"/>
  <c r="D581" i="70"/>
  <c r="D580" i="70"/>
  <c r="D579" i="70"/>
  <c r="D578" i="70"/>
  <c r="D577" i="70"/>
  <c r="D576" i="70"/>
  <c r="D575" i="70"/>
  <c r="D574" i="70"/>
  <c r="D573" i="70"/>
  <c r="D572" i="70"/>
  <c r="D571" i="70"/>
  <c r="D570" i="70"/>
  <c r="D569" i="70"/>
  <c r="D568" i="70"/>
  <c r="D567" i="70"/>
  <c r="D566" i="70"/>
  <c r="D565" i="70"/>
  <c r="D564" i="70"/>
  <c r="D563" i="70"/>
  <c r="D562" i="70"/>
  <c r="D561" i="70"/>
  <c r="D560" i="70"/>
  <c r="D559" i="70"/>
  <c r="D558" i="70"/>
  <c r="D557" i="70"/>
  <c r="D556" i="70"/>
  <c r="D555" i="70"/>
  <c r="D554" i="70"/>
  <c r="D553" i="70"/>
  <c r="D552" i="70"/>
  <c r="D551" i="70"/>
  <c r="D550" i="70"/>
  <c r="D549" i="70"/>
  <c r="D548" i="70"/>
  <c r="D547" i="70"/>
  <c r="D546" i="70"/>
  <c r="D545" i="70"/>
  <c r="D544" i="70"/>
  <c r="D543" i="70"/>
  <c r="D542" i="70"/>
  <c r="D541" i="70"/>
  <c r="D540" i="70"/>
  <c r="D539" i="70"/>
  <c r="D538" i="70"/>
  <c r="D537" i="70"/>
  <c r="D536" i="70"/>
  <c r="D535" i="70"/>
  <c r="D534" i="70"/>
  <c r="D533" i="70"/>
  <c r="D532" i="70"/>
  <c r="D531" i="70"/>
  <c r="D530" i="70"/>
  <c r="D529" i="70"/>
  <c r="D528" i="70"/>
  <c r="D527" i="70"/>
  <c r="D526" i="70"/>
  <c r="D525" i="70"/>
  <c r="D524" i="70"/>
  <c r="D523" i="70"/>
  <c r="D522" i="70"/>
  <c r="D521" i="70"/>
  <c r="D520" i="70"/>
  <c r="D519" i="70"/>
  <c r="D518" i="70"/>
  <c r="D517" i="70"/>
  <c r="D516" i="70"/>
  <c r="D515" i="70"/>
  <c r="D514" i="70"/>
  <c r="D513" i="70"/>
  <c r="D512" i="70"/>
  <c r="D511" i="70"/>
  <c r="D510" i="70"/>
  <c r="D509" i="70"/>
  <c r="D508" i="70"/>
  <c r="D507" i="70"/>
  <c r="D506" i="70"/>
  <c r="D505" i="70"/>
  <c r="D504" i="70"/>
  <c r="D503" i="70"/>
  <c r="D502" i="70"/>
  <c r="D501" i="70"/>
  <c r="D500" i="70"/>
  <c r="D499" i="70"/>
  <c r="D498" i="70"/>
  <c r="D497" i="70"/>
  <c r="D496" i="70"/>
  <c r="D495" i="70"/>
  <c r="D494" i="70"/>
  <c r="D493" i="70"/>
  <c r="D492" i="70"/>
  <c r="D491" i="70"/>
  <c r="D490" i="70"/>
  <c r="D489" i="70"/>
  <c r="D488" i="70"/>
  <c r="D487" i="70"/>
  <c r="D486" i="70"/>
  <c r="D485" i="70"/>
  <c r="D484" i="70"/>
  <c r="D483" i="70"/>
  <c r="D482" i="70"/>
  <c r="D481" i="70"/>
  <c r="D480" i="70"/>
  <c r="D479" i="70"/>
  <c r="D478" i="70"/>
  <c r="D477" i="70"/>
  <c r="D476" i="70"/>
  <c r="D475" i="70"/>
  <c r="D474" i="70"/>
  <c r="D473" i="70"/>
  <c r="D472" i="70"/>
  <c r="D471" i="70"/>
  <c r="D470" i="70"/>
  <c r="D469" i="70"/>
  <c r="D468" i="70"/>
  <c r="D467" i="70"/>
  <c r="D466" i="70"/>
  <c r="D465" i="70"/>
  <c r="D464" i="70"/>
  <c r="D463" i="70"/>
  <c r="D462" i="70"/>
  <c r="D461" i="70"/>
  <c r="D460" i="70"/>
  <c r="D459" i="70"/>
  <c r="D458" i="70"/>
  <c r="D457" i="70"/>
  <c r="D456" i="70"/>
  <c r="D455" i="70"/>
  <c r="D454" i="70"/>
  <c r="D453" i="70"/>
  <c r="D452" i="70"/>
  <c r="D451" i="70"/>
  <c r="D450" i="70"/>
  <c r="D449" i="70"/>
  <c r="D448" i="70"/>
  <c r="D447" i="70"/>
  <c r="D446" i="70"/>
  <c r="D445" i="70"/>
  <c r="D444" i="70"/>
  <c r="D443" i="70"/>
  <c r="D442" i="70"/>
  <c r="D441" i="70"/>
  <c r="D440" i="70"/>
  <c r="D439" i="70"/>
  <c r="D438" i="70"/>
  <c r="D437" i="70"/>
  <c r="D436" i="70"/>
  <c r="D435" i="70"/>
  <c r="D434" i="70"/>
  <c r="D433" i="70"/>
  <c r="D432" i="70"/>
  <c r="D431" i="70"/>
  <c r="D430" i="70"/>
  <c r="D429" i="70"/>
  <c r="D428" i="70"/>
  <c r="D427" i="70"/>
  <c r="D426" i="70"/>
  <c r="D425" i="70"/>
  <c r="D424" i="70"/>
  <c r="D423" i="70"/>
  <c r="D422" i="70"/>
  <c r="D421" i="70"/>
  <c r="D420" i="70"/>
  <c r="D419" i="70"/>
  <c r="D418" i="70"/>
  <c r="D417" i="70"/>
  <c r="D416" i="70"/>
  <c r="D415" i="70"/>
  <c r="D414" i="70"/>
  <c r="D413" i="70"/>
  <c r="D412" i="70"/>
  <c r="D411" i="70"/>
  <c r="D410" i="70"/>
  <c r="D409" i="70"/>
  <c r="D408" i="70"/>
  <c r="D407" i="70"/>
  <c r="D406" i="70"/>
  <c r="D405" i="70"/>
  <c r="D404" i="70"/>
  <c r="D403" i="70"/>
  <c r="D402" i="70"/>
  <c r="D401" i="70"/>
  <c r="D400" i="70"/>
  <c r="D399" i="70"/>
  <c r="D398" i="70"/>
  <c r="D397" i="70"/>
  <c r="D396" i="70"/>
  <c r="D395" i="70"/>
  <c r="D394" i="70"/>
  <c r="D393" i="70"/>
  <c r="D392" i="70"/>
  <c r="D391" i="70"/>
  <c r="D390" i="70"/>
  <c r="D389" i="70"/>
  <c r="D388" i="70"/>
  <c r="D387" i="70"/>
  <c r="D386" i="70"/>
  <c r="D385" i="70"/>
  <c r="D384" i="70"/>
  <c r="D383" i="70"/>
  <c r="D382" i="70"/>
  <c r="D381" i="70"/>
  <c r="D380" i="70"/>
  <c r="D379" i="70"/>
  <c r="D378" i="70"/>
  <c r="D377" i="70"/>
  <c r="D376" i="70"/>
  <c r="D375" i="70"/>
  <c r="D374" i="70"/>
  <c r="D373" i="70"/>
  <c r="D372" i="70"/>
  <c r="D371" i="70"/>
  <c r="D370" i="70"/>
  <c r="D369" i="70"/>
  <c r="D368" i="70"/>
  <c r="D367" i="70"/>
  <c r="D366" i="70"/>
  <c r="D365" i="70"/>
  <c r="D364" i="70"/>
  <c r="D363" i="70"/>
  <c r="D362" i="70"/>
  <c r="D361" i="70"/>
  <c r="D360" i="70"/>
  <c r="D359" i="70"/>
  <c r="D358" i="70"/>
  <c r="D357" i="70"/>
  <c r="D356" i="70"/>
  <c r="D355" i="70"/>
  <c r="D354" i="70"/>
  <c r="D353" i="70"/>
  <c r="D352" i="70"/>
  <c r="D351" i="70"/>
  <c r="D350" i="70"/>
  <c r="D349" i="70"/>
  <c r="D348" i="70"/>
  <c r="D347" i="70"/>
  <c r="D346" i="70"/>
  <c r="D345" i="70"/>
  <c r="D344" i="70"/>
  <c r="D343" i="70"/>
  <c r="D342" i="70"/>
  <c r="D341" i="70"/>
  <c r="D340" i="70"/>
  <c r="D339" i="70"/>
  <c r="D338" i="70"/>
  <c r="D337" i="70"/>
  <c r="D336" i="70"/>
  <c r="D335" i="70"/>
  <c r="D334" i="70"/>
  <c r="D333" i="70"/>
  <c r="D332" i="70"/>
  <c r="D331" i="70"/>
  <c r="D330" i="70"/>
  <c r="D329" i="70"/>
  <c r="D328" i="70"/>
  <c r="D327" i="70"/>
  <c r="D326" i="70"/>
  <c r="D325" i="70"/>
  <c r="D324" i="70"/>
  <c r="D323" i="70"/>
  <c r="D322" i="70"/>
  <c r="D321" i="70"/>
  <c r="D320" i="70"/>
  <c r="D319" i="70"/>
  <c r="D318" i="70"/>
  <c r="D317" i="70"/>
  <c r="D316" i="70"/>
  <c r="D315" i="70"/>
  <c r="D314" i="70"/>
  <c r="D313" i="70"/>
  <c r="D312" i="70"/>
  <c r="D311" i="70"/>
  <c r="D310" i="70"/>
  <c r="D309" i="70"/>
  <c r="D308" i="70"/>
  <c r="D307" i="70"/>
  <c r="D306" i="70"/>
  <c r="D305" i="70"/>
  <c r="D304" i="70"/>
  <c r="D303" i="70"/>
  <c r="D302" i="70"/>
  <c r="D301" i="70"/>
  <c r="D300" i="70"/>
  <c r="D299" i="70"/>
  <c r="D298" i="70"/>
  <c r="D297" i="70"/>
  <c r="D296" i="70"/>
  <c r="D295" i="70"/>
  <c r="D294" i="70"/>
  <c r="D293" i="70"/>
  <c r="D292" i="70"/>
  <c r="D291" i="70"/>
  <c r="D290" i="70"/>
  <c r="D289" i="70"/>
  <c r="D288" i="70"/>
  <c r="D287" i="70"/>
  <c r="D286" i="70"/>
  <c r="D285" i="70"/>
  <c r="D284" i="70"/>
  <c r="D283" i="70"/>
  <c r="D282" i="70"/>
  <c r="D281" i="70"/>
  <c r="D280" i="70"/>
  <c r="D279" i="70"/>
  <c r="D278" i="70"/>
  <c r="D277" i="70"/>
  <c r="D276" i="70"/>
  <c r="D275" i="70"/>
  <c r="D274" i="70"/>
  <c r="D273" i="70"/>
  <c r="D272" i="70"/>
  <c r="D271" i="70"/>
  <c r="D270" i="70"/>
  <c r="D269" i="70"/>
  <c r="D268" i="70"/>
  <c r="D267" i="70"/>
  <c r="D266" i="70"/>
  <c r="D265" i="70"/>
  <c r="D264" i="70"/>
  <c r="D263" i="70"/>
  <c r="D262" i="70"/>
  <c r="D261" i="70"/>
  <c r="D260" i="70"/>
  <c r="D259" i="70"/>
  <c r="D258" i="70"/>
  <c r="D257" i="70"/>
  <c r="D256" i="70"/>
  <c r="D255" i="70"/>
  <c r="D254" i="70"/>
  <c r="D253" i="70"/>
  <c r="D252" i="70"/>
  <c r="D251" i="70"/>
  <c r="D250" i="70"/>
  <c r="D249" i="70"/>
  <c r="D248" i="70"/>
  <c r="D247" i="70"/>
  <c r="D246" i="70"/>
  <c r="D245" i="70"/>
  <c r="D244" i="70"/>
  <c r="D243" i="70"/>
  <c r="D242" i="70"/>
  <c r="D241" i="70"/>
  <c r="D240" i="70"/>
  <c r="D239" i="70"/>
  <c r="D238" i="70"/>
  <c r="D237" i="70"/>
  <c r="D236" i="70"/>
  <c r="D235" i="70"/>
  <c r="D234" i="70"/>
  <c r="D233" i="70"/>
  <c r="D232" i="70"/>
  <c r="D231" i="70"/>
  <c r="D230" i="70"/>
  <c r="D229" i="70"/>
  <c r="D228" i="70"/>
  <c r="D227" i="70"/>
  <c r="D226" i="70"/>
  <c r="D225" i="70"/>
  <c r="D224" i="70"/>
  <c r="D223" i="70"/>
  <c r="D222" i="70"/>
  <c r="D221" i="70"/>
  <c r="D220" i="70"/>
  <c r="D219" i="70"/>
  <c r="D218" i="70"/>
  <c r="D217" i="70"/>
  <c r="D216" i="70"/>
  <c r="D215" i="70"/>
  <c r="D214" i="70"/>
  <c r="D213" i="70"/>
  <c r="D212" i="70"/>
  <c r="D211" i="70"/>
  <c r="D210" i="70"/>
  <c r="D209" i="70"/>
  <c r="D208" i="70"/>
  <c r="D207" i="70"/>
  <c r="D206" i="70"/>
  <c r="D205" i="70"/>
  <c r="D204" i="70"/>
  <c r="D203" i="70"/>
  <c r="D202" i="70"/>
  <c r="D201" i="70"/>
  <c r="D200" i="70"/>
  <c r="D199" i="70"/>
  <c r="D198" i="70"/>
  <c r="D197" i="70"/>
  <c r="D196" i="70"/>
  <c r="D195" i="70"/>
  <c r="D194" i="70"/>
  <c r="D193" i="70"/>
  <c r="D192" i="70"/>
  <c r="D191" i="70"/>
  <c r="D190" i="70"/>
  <c r="D189" i="70"/>
  <c r="D188" i="70"/>
  <c r="D187" i="70"/>
  <c r="D186" i="70"/>
  <c r="D185" i="70"/>
  <c r="D184" i="70"/>
  <c r="D183" i="70"/>
  <c r="D182" i="70"/>
  <c r="D181" i="70"/>
  <c r="D180" i="70"/>
  <c r="D179" i="70"/>
  <c r="D178" i="70"/>
  <c r="D177" i="70"/>
  <c r="D176" i="70"/>
  <c r="D175" i="70"/>
  <c r="D174" i="70"/>
  <c r="D173" i="70"/>
  <c r="D172" i="70"/>
  <c r="D171" i="70"/>
  <c r="D170" i="70"/>
  <c r="D169" i="70"/>
  <c r="D168" i="70"/>
  <c r="D167" i="70"/>
  <c r="D166" i="70"/>
  <c r="D165" i="70"/>
  <c r="D164" i="70"/>
  <c r="D163" i="70"/>
  <c r="D162" i="70"/>
  <c r="D161" i="70"/>
  <c r="D160" i="70"/>
  <c r="D159" i="70"/>
  <c r="D158" i="70"/>
  <c r="D157" i="70"/>
  <c r="D156" i="70"/>
  <c r="D155" i="70"/>
  <c r="D154" i="70"/>
  <c r="D153" i="70"/>
  <c r="D152" i="70"/>
  <c r="D151" i="70"/>
  <c r="D150" i="70"/>
  <c r="D149" i="70"/>
  <c r="D148" i="70"/>
  <c r="D147" i="70"/>
  <c r="D146" i="70"/>
  <c r="D145" i="70"/>
  <c r="D144" i="70"/>
  <c r="D143" i="70"/>
  <c r="D142" i="70"/>
  <c r="D141" i="70"/>
  <c r="D140" i="70"/>
  <c r="D139" i="70"/>
  <c r="D138" i="70"/>
  <c r="D137" i="70"/>
  <c r="D136" i="70"/>
  <c r="D135" i="70"/>
  <c r="D134" i="70"/>
  <c r="D133" i="70"/>
  <c r="D132" i="70"/>
  <c r="D131" i="70"/>
  <c r="D130" i="70"/>
  <c r="D129" i="70"/>
  <c r="D128" i="70"/>
  <c r="D127" i="70"/>
  <c r="D126" i="70"/>
  <c r="D125" i="70"/>
  <c r="D124" i="70"/>
  <c r="D123" i="70"/>
  <c r="D122" i="70"/>
  <c r="D121" i="70"/>
  <c r="D120" i="70"/>
  <c r="D119" i="70"/>
  <c r="D118" i="70"/>
  <c r="D117" i="70"/>
  <c r="D116" i="70"/>
  <c r="D115" i="70"/>
  <c r="D114" i="70"/>
  <c r="D113" i="70"/>
  <c r="D112" i="70"/>
  <c r="D111" i="70"/>
  <c r="D110" i="70"/>
  <c r="D109" i="70"/>
  <c r="D108" i="70"/>
  <c r="D107" i="70"/>
  <c r="D106" i="70"/>
  <c r="D105" i="70"/>
  <c r="D104" i="70"/>
  <c r="D103" i="70"/>
  <c r="D102" i="70"/>
  <c r="D101" i="70"/>
  <c r="D100" i="70"/>
  <c r="D99" i="70"/>
  <c r="D98" i="70"/>
  <c r="D97" i="70"/>
  <c r="D96" i="70"/>
  <c r="D95" i="70"/>
  <c r="D94" i="70"/>
  <c r="D93" i="70"/>
  <c r="D92" i="70"/>
  <c r="D91" i="70"/>
  <c r="D90" i="70"/>
  <c r="D89" i="70"/>
  <c r="D88" i="70"/>
  <c r="D87" i="70"/>
  <c r="D86" i="70"/>
  <c r="D85" i="70"/>
  <c r="D84" i="70"/>
  <c r="D83" i="70"/>
  <c r="D82" i="70"/>
  <c r="D81" i="70"/>
  <c r="D80" i="70"/>
  <c r="D79" i="70"/>
  <c r="D78" i="70"/>
  <c r="D77" i="70"/>
  <c r="D76" i="70"/>
  <c r="D75" i="70"/>
  <c r="D74" i="70"/>
  <c r="D73" i="70"/>
  <c r="D72" i="70"/>
  <c r="D71" i="70"/>
  <c r="D70" i="70"/>
  <c r="D69" i="70"/>
  <c r="D68" i="70"/>
  <c r="D67" i="70"/>
  <c r="D66" i="70"/>
  <c r="D65" i="70"/>
  <c r="D64" i="70"/>
  <c r="D63" i="70"/>
  <c r="D62" i="70"/>
  <c r="D61" i="70"/>
  <c r="D60" i="70"/>
  <c r="D59" i="70"/>
  <c r="D58" i="70"/>
  <c r="D57" i="70"/>
  <c r="D56" i="70"/>
  <c r="D55" i="70"/>
  <c r="D54" i="70"/>
  <c r="D53" i="70"/>
  <c r="D52" i="70"/>
  <c r="D50" i="70"/>
  <c r="D46" i="70"/>
  <c r="D45" i="70"/>
  <c r="D42" i="70"/>
  <c r="D31" i="70"/>
  <c r="D20" i="70"/>
  <c r="D17" i="70"/>
  <c r="D16" i="70"/>
  <c r="D14" i="70"/>
  <c r="D12" i="70"/>
  <c r="D8" i="70"/>
  <c r="D774" i="79"/>
  <c r="D773" i="79"/>
  <c r="D772" i="79"/>
  <c r="D771" i="79"/>
  <c r="D770" i="79"/>
  <c r="D769" i="79"/>
  <c r="D768" i="79"/>
  <c r="D767" i="79"/>
  <c r="D766" i="79"/>
  <c r="D765" i="79"/>
  <c r="D764" i="79"/>
  <c r="D763" i="79"/>
  <c r="D762" i="79"/>
  <c r="D761" i="79"/>
  <c r="D760" i="79"/>
  <c r="D759" i="79"/>
  <c r="D758" i="79"/>
  <c r="D757" i="79"/>
  <c r="D756" i="79"/>
  <c r="D755" i="79"/>
  <c r="D754" i="79"/>
  <c r="D753" i="79"/>
  <c r="D752" i="79"/>
  <c r="D751" i="79"/>
  <c r="D750" i="79"/>
  <c r="D749" i="79"/>
  <c r="D748" i="79"/>
  <c r="D747" i="79"/>
  <c r="D746" i="79"/>
  <c r="D745" i="79"/>
  <c r="D744" i="79"/>
  <c r="D743" i="79"/>
  <c r="D742" i="79"/>
  <c r="D741" i="79"/>
  <c r="D740" i="79"/>
  <c r="D739" i="79"/>
  <c r="D738" i="79"/>
  <c r="D737" i="79"/>
  <c r="D736" i="79"/>
  <c r="D735" i="79"/>
  <c r="D734" i="79"/>
  <c r="D733" i="79"/>
  <c r="D732" i="79"/>
  <c r="D731" i="79"/>
  <c r="D730" i="79"/>
  <c r="D729" i="79"/>
  <c r="D728" i="79"/>
  <c r="D727" i="79"/>
  <c r="D726" i="79"/>
  <c r="D725" i="79"/>
  <c r="D724" i="79"/>
  <c r="D723" i="79"/>
  <c r="D722" i="79"/>
  <c r="D721" i="79"/>
  <c r="D720" i="79"/>
  <c r="D719" i="79"/>
  <c r="D718" i="79"/>
  <c r="D717" i="79"/>
  <c r="D716" i="79"/>
  <c r="D715" i="79"/>
  <c r="D714" i="79"/>
  <c r="D713" i="79"/>
  <c r="D712" i="79"/>
  <c r="D711" i="79"/>
  <c r="D710" i="79"/>
  <c r="D709" i="79"/>
  <c r="D708" i="79"/>
  <c r="D707" i="79"/>
  <c r="D706" i="79"/>
  <c r="D705" i="79"/>
  <c r="D704" i="79"/>
  <c r="D703" i="79"/>
  <c r="D702" i="79"/>
  <c r="D701" i="79"/>
  <c r="D700" i="79"/>
  <c r="D699" i="79"/>
  <c r="D698" i="79"/>
  <c r="D697" i="79"/>
  <c r="D696" i="79"/>
  <c r="D695" i="79"/>
  <c r="D694" i="79"/>
  <c r="D693" i="79"/>
  <c r="D692" i="79"/>
  <c r="D691" i="79"/>
  <c r="D690" i="79"/>
  <c r="D689" i="79"/>
  <c r="D688" i="79"/>
  <c r="D687" i="79"/>
  <c r="D686" i="79"/>
  <c r="D685" i="79"/>
  <c r="D684" i="79"/>
  <c r="D683" i="79"/>
  <c r="D682" i="79"/>
  <c r="D681" i="79"/>
  <c r="D680" i="79"/>
  <c r="D679" i="79"/>
  <c r="D678" i="79"/>
  <c r="D677" i="79"/>
  <c r="D676" i="79"/>
  <c r="D675" i="79"/>
  <c r="D674" i="79"/>
  <c r="D673" i="79"/>
  <c r="D672" i="79"/>
  <c r="D671" i="79"/>
  <c r="D670" i="79"/>
  <c r="D669" i="79"/>
  <c r="D668" i="79"/>
  <c r="D667" i="79"/>
  <c r="D666" i="79"/>
  <c r="D665" i="79"/>
  <c r="D664" i="79"/>
  <c r="D663" i="79"/>
  <c r="D662" i="79"/>
  <c r="D661" i="79"/>
  <c r="D660" i="79"/>
  <c r="D659" i="79"/>
  <c r="D658" i="79"/>
  <c r="D657" i="79"/>
  <c r="D656" i="79"/>
  <c r="D655" i="79"/>
  <c r="D654" i="79"/>
  <c r="D653" i="79"/>
  <c r="D652" i="79"/>
  <c r="D651" i="79"/>
  <c r="D650" i="79"/>
  <c r="D649" i="79"/>
  <c r="D648" i="79"/>
  <c r="D647" i="79"/>
  <c r="D646" i="79"/>
  <c r="D645" i="79"/>
  <c r="D644" i="79"/>
  <c r="D643" i="79"/>
  <c r="D642" i="79"/>
  <c r="D641" i="79"/>
  <c r="D640" i="79"/>
  <c r="D639" i="79"/>
  <c r="D638" i="79"/>
  <c r="D637" i="79"/>
  <c r="D636" i="79"/>
  <c r="D635" i="79"/>
  <c r="D634" i="79"/>
  <c r="D633" i="79"/>
  <c r="D632" i="79"/>
  <c r="D631" i="79"/>
  <c r="D630" i="79"/>
  <c r="D629" i="79"/>
  <c r="D628" i="79"/>
  <c r="D627" i="79"/>
  <c r="D626" i="79"/>
  <c r="D625" i="79"/>
  <c r="D624" i="79"/>
  <c r="D623" i="79"/>
  <c r="D622" i="79"/>
  <c r="D621" i="79"/>
  <c r="D620" i="79"/>
  <c r="D619" i="79"/>
  <c r="D618" i="79"/>
  <c r="D617" i="79"/>
  <c r="D616" i="79"/>
  <c r="D615" i="79"/>
  <c r="D614" i="79"/>
  <c r="D613" i="79"/>
  <c r="D612" i="79"/>
  <c r="D611" i="79"/>
  <c r="D610" i="79"/>
  <c r="D609" i="79"/>
  <c r="D608" i="79"/>
  <c r="D607" i="79"/>
  <c r="D606" i="79"/>
  <c r="D605" i="79"/>
  <c r="D604" i="79"/>
  <c r="D603" i="79"/>
  <c r="D602" i="79"/>
  <c r="D601" i="79"/>
  <c r="D600" i="79"/>
  <c r="D599" i="79"/>
  <c r="D598" i="79"/>
  <c r="D597" i="79"/>
  <c r="D596" i="79"/>
  <c r="D595" i="79"/>
  <c r="D594" i="79"/>
  <c r="D593" i="79"/>
  <c r="D592" i="79"/>
  <c r="D591" i="79"/>
  <c r="D590" i="79"/>
  <c r="D589" i="79"/>
  <c r="D588" i="79"/>
  <c r="D587" i="79"/>
  <c r="D586" i="79"/>
  <c r="D585" i="79"/>
  <c r="D584" i="79"/>
  <c r="D583" i="79"/>
  <c r="D582" i="79"/>
  <c r="D581" i="79"/>
  <c r="D580" i="79"/>
  <c r="D579" i="79"/>
  <c r="D578" i="79"/>
  <c r="D577" i="79"/>
  <c r="D576" i="79"/>
  <c r="D575" i="79"/>
  <c r="D574" i="79"/>
  <c r="D573" i="79"/>
  <c r="D572" i="79"/>
  <c r="D571" i="79"/>
  <c r="D570" i="79"/>
  <c r="D569" i="79"/>
  <c r="D568" i="79"/>
  <c r="D567" i="79"/>
  <c r="D566" i="79"/>
  <c r="D565" i="79"/>
  <c r="D564" i="79"/>
  <c r="D563" i="79"/>
  <c r="D562" i="79"/>
  <c r="D561" i="79"/>
  <c r="D560" i="79"/>
  <c r="D559" i="79"/>
  <c r="D558" i="79"/>
  <c r="D557" i="79"/>
  <c r="D556" i="79"/>
  <c r="D555" i="79"/>
  <c r="D554" i="79"/>
  <c r="D553" i="79"/>
  <c r="D552" i="79"/>
  <c r="D551" i="79"/>
  <c r="D550" i="79"/>
  <c r="D549" i="79"/>
  <c r="D548" i="79"/>
  <c r="D547" i="79"/>
  <c r="D546" i="79"/>
  <c r="D545" i="79"/>
  <c r="D544" i="79"/>
  <c r="D543" i="79"/>
  <c r="D542" i="79"/>
  <c r="D541" i="79"/>
  <c r="D540" i="79"/>
  <c r="D539" i="79"/>
  <c r="D538" i="79"/>
  <c r="D537" i="79"/>
  <c r="D536" i="79"/>
  <c r="D535" i="79"/>
  <c r="D534" i="79"/>
  <c r="D533" i="79"/>
  <c r="D532" i="79"/>
  <c r="D531" i="79"/>
  <c r="D530" i="79"/>
  <c r="D529" i="79"/>
  <c r="D528" i="79"/>
  <c r="D527" i="79"/>
  <c r="D526" i="79"/>
  <c r="D525" i="79"/>
  <c r="D524" i="79"/>
  <c r="D523" i="79"/>
  <c r="D522" i="79"/>
  <c r="D521" i="79"/>
  <c r="D520" i="79"/>
  <c r="D519" i="79"/>
  <c r="D518" i="79"/>
  <c r="D517" i="79"/>
  <c r="D516" i="79"/>
  <c r="D515" i="79"/>
  <c r="D514" i="79"/>
  <c r="D513" i="79"/>
  <c r="D512" i="79"/>
  <c r="D511" i="79"/>
  <c r="D510" i="79"/>
  <c r="D509" i="79"/>
  <c r="D508" i="79"/>
  <c r="D507" i="79"/>
  <c r="D506" i="79"/>
  <c r="D505" i="79"/>
  <c r="D504" i="79"/>
  <c r="D503" i="79"/>
  <c r="D502" i="79"/>
  <c r="D501" i="79"/>
  <c r="D500" i="79"/>
  <c r="D499" i="79"/>
  <c r="D498" i="79"/>
  <c r="D497" i="79"/>
  <c r="D496" i="79"/>
  <c r="D495" i="79"/>
  <c r="D494" i="79"/>
  <c r="D493" i="79"/>
  <c r="D492" i="79"/>
  <c r="D491" i="79"/>
  <c r="D490" i="79"/>
  <c r="D489" i="79"/>
  <c r="D488" i="79"/>
  <c r="D487" i="79"/>
  <c r="D486" i="79"/>
  <c r="D485" i="79"/>
  <c r="D484" i="79"/>
  <c r="D483" i="79"/>
  <c r="D482" i="79"/>
  <c r="D481" i="79"/>
  <c r="D480" i="79"/>
  <c r="D479" i="79"/>
  <c r="D478" i="79"/>
  <c r="D477" i="79"/>
  <c r="D476" i="79"/>
  <c r="D475" i="79"/>
  <c r="D474" i="79"/>
  <c r="D473" i="79"/>
  <c r="D472" i="79"/>
  <c r="D471" i="79"/>
  <c r="D470" i="79"/>
  <c r="D469" i="79"/>
  <c r="D468" i="79"/>
  <c r="D467" i="79"/>
  <c r="D466" i="79"/>
  <c r="D465" i="79"/>
  <c r="D464" i="79"/>
  <c r="D463" i="79"/>
  <c r="D462" i="79"/>
  <c r="D461" i="79"/>
  <c r="D460" i="79"/>
  <c r="D459" i="79"/>
  <c r="D458" i="79"/>
  <c r="D457" i="79"/>
  <c r="D456" i="79"/>
  <c r="D455" i="79"/>
  <c r="D454" i="79"/>
  <c r="D453" i="79"/>
  <c r="D452" i="79"/>
  <c r="D451" i="79"/>
  <c r="D450" i="79"/>
  <c r="D449" i="79"/>
  <c r="D448" i="79"/>
  <c r="D447" i="79"/>
  <c r="D446" i="79"/>
  <c r="D445" i="79"/>
  <c r="D444" i="79"/>
  <c r="D443" i="79"/>
  <c r="D442" i="79"/>
  <c r="D441" i="79"/>
  <c r="D440" i="79"/>
  <c r="D439" i="79"/>
  <c r="D438" i="79"/>
  <c r="D437" i="79"/>
  <c r="D436" i="79"/>
  <c r="D435" i="79"/>
  <c r="D434" i="79"/>
  <c r="D433" i="79"/>
  <c r="D432" i="79"/>
  <c r="D431" i="79"/>
  <c r="D430" i="79"/>
  <c r="D429" i="79"/>
  <c r="D428" i="79"/>
  <c r="D427" i="79"/>
  <c r="D426" i="79"/>
  <c r="D425" i="79"/>
  <c r="D424" i="79"/>
  <c r="D423" i="79"/>
  <c r="D422" i="79"/>
  <c r="D421" i="79"/>
  <c r="D420" i="79"/>
  <c r="D419" i="79"/>
  <c r="D418" i="79"/>
  <c r="D417" i="79"/>
  <c r="D416" i="79"/>
  <c r="D415" i="79"/>
  <c r="D414" i="79"/>
  <c r="D413" i="79"/>
  <c r="D412" i="79"/>
  <c r="D411" i="79"/>
  <c r="D410" i="79"/>
  <c r="D409" i="79"/>
  <c r="D408" i="79"/>
  <c r="D407" i="79"/>
  <c r="D406" i="79"/>
  <c r="D405" i="79"/>
  <c r="D404" i="79"/>
  <c r="D403" i="79"/>
  <c r="D402" i="79"/>
  <c r="D401" i="79"/>
  <c r="D400" i="79"/>
  <c r="D399" i="79"/>
  <c r="D398" i="79"/>
  <c r="D397" i="79"/>
  <c r="D396" i="79"/>
  <c r="D395" i="79"/>
  <c r="D394" i="79"/>
  <c r="D393" i="79"/>
  <c r="D392" i="79"/>
  <c r="D391" i="79"/>
  <c r="D390" i="79"/>
  <c r="D389" i="79"/>
  <c r="D388" i="79"/>
  <c r="D387" i="79"/>
  <c r="D386" i="79"/>
  <c r="D385" i="79"/>
  <c r="D384" i="79"/>
  <c r="D383" i="79"/>
  <c r="D382" i="79"/>
  <c r="D381" i="79"/>
  <c r="D380" i="79"/>
  <c r="D379" i="79"/>
  <c r="D378" i="79"/>
  <c r="D377" i="79"/>
  <c r="D376" i="79"/>
  <c r="D375" i="79"/>
  <c r="D374" i="79"/>
  <c r="D373" i="79"/>
  <c r="D372" i="79"/>
  <c r="D371" i="79"/>
  <c r="D370" i="79"/>
  <c r="D369" i="79"/>
  <c r="D368" i="79"/>
  <c r="D367" i="79"/>
  <c r="D366" i="79"/>
  <c r="D365" i="79"/>
  <c r="D364" i="79"/>
  <c r="D363" i="79"/>
  <c r="D362" i="79"/>
  <c r="D361" i="79"/>
  <c r="D360" i="79"/>
  <c r="D359" i="79"/>
  <c r="D358" i="79"/>
  <c r="D357" i="79"/>
  <c r="D356" i="79"/>
  <c r="D355" i="79"/>
  <c r="D354" i="79"/>
  <c r="D353" i="79"/>
  <c r="D352" i="79"/>
  <c r="D351" i="79"/>
  <c r="D350" i="79"/>
  <c r="D349" i="79"/>
  <c r="D348" i="79"/>
  <c r="D347" i="79"/>
  <c r="D346" i="79"/>
  <c r="D345" i="79"/>
  <c r="D344" i="79"/>
  <c r="D343" i="79"/>
  <c r="D342" i="79"/>
  <c r="D341" i="79"/>
  <c r="D340" i="79"/>
  <c r="D339" i="79"/>
  <c r="D338" i="79"/>
  <c r="D337" i="79"/>
  <c r="D336" i="79"/>
  <c r="D335" i="79"/>
  <c r="D334" i="79"/>
  <c r="D333" i="79"/>
  <c r="D332" i="79"/>
  <c r="D331" i="79"/>
  <c r="D330" i="79"/>
  <c r="D329" i="79"/>
  <c r="D328" i="79"/>
  <c r="D327" i="79"/>
  <c r="D326" i="79"/>
  <c r="D325" i="79"/>
  <c r="D324" i="79"/>
  <c r="D323" i="79"/>
  <c r="D322" i="79"/>
  <c r="D321" i="79"/>
  <c r="D320" i="79"/>
  <c r="D319" i="79"/>
  <c r="D318" i="79"/>
  <c r="D317" i="79"/>
  <c r="D316" i="79"/>
  <c r="D315" i="79"/>
  <c r="D314" i="79"/>
  <c r="D313" i="79"/>
  <c r="D312" i="79"/>
  <c r="D311" i="79"/>
  <c r="D310" i="79"/>
  <c r="D309" i="79"/>
  <c r="D308" i="79"/>
  <c r="D307" i="79"/>
  <c r="D306" i="79"/>
  <c r="D305" i="79"/>
  <c r="D304" i="79"/>
  <c r="D303" i="79"/>
  <c r="D302" i="79"/>
  <c r="D301" i="79"/>
  <c r="D300" i="79"/>
  <c r="D299" i="79"/>
  <c r="D298" i="79"/>
  <c r="D297" i="79"/>
  <c r="D296" i="79"/>
  <c r="D295" i="79"/>
  <c r="D294" i="79"/>
  <c r="D293" i="79"/>
  <c r="D292" i="79"/>
  <c r="D291" i="79"/>
  <c r="D290" i="79"/>
  <c r="D289" i="79"/>
  <c r="D288" i="79"/>
  <c r="D287" i="79"/>
  <c r="D286" i="79"/>
  <c r="D285" i="79"/>
  <c r="D284" i="79"/>
  <c r="D283" i="79"/>
  <c r="D282" i="79"/>
  <c r="D281" i="79"/>
  <c r="D280" i="79"/>
  <c r="D279" i="79"/>
  <c r="D278" i="79"/>
  <c r="D277" i="79"/>
  <c r="D276" i="79"/>
  <c r="D275" i="79"/>
  <c r="D274" i="79"/>
  <c r="D273" i="79"/>
  <c r="D272" i="79"/>
  <c r="D271" i="79"/>
  <c r="D270" i="79"/>
  <c r="D269" i="79"/>
  <c r="D268" i="79"/>
  <c r="D267" i="79"/>
  <c r="D266" i="79"/>
  <c r="D265" i="79"/>
  <c r="D264" i="79"/>
  <c r="D263" i="79"/>
  <c r="D262" i="79"/>
  <c r="D261" i="79"/>
  <c r="D260" i="79"/>
  <c r="D259" i="79"/>
  <c r="D258" i="79"/>
  <c r="D257" i="79"/>
  <c r="D256" i="79"/>
  <c r="D255" i="79"/>
  <c r="D254" i="79"/>
  <c r="D253" i="79"/>
  <c r="D252" i="79"/>
  <c r="D251" i="79"/>
  <c r="D250" i="79"/>
  <c r="D249" i="79"/>
  <c r="D248" i="79"/>
  <c r="D247" i="79"/>
  <c r="D246" i="79"/>
  <c r="D245" i="79"/>
  <c r="D244" i="79"/>
  <c r="D243" i="79"/>
  <c r="D242" i="79"/>
  <c r="D241" i="79"/>
  <c r="D240" i="79"/>
  <c r="D239" i="79"/>
  <c r="D238" i="79"/>
  <c r="D237" i="79"/>
  <c r="D236" i="79"/>
  <c r="D235" i="79"/>
  <c r="D234" i="79"/>
  <c r="D233" i="79"/>
  <c r="D232" i="79"/>
  <c r="D231" i="79"/>
  <c r="D230" i="79"/>
  <c r="D229" i="79"/>
  <c r="D228" i="79"/>
  <c r="D227" i="79"/>
  <c r="D226" i="79"/>
  <c r="D225" i="79"/>
  <c r="D224" i="79"/>
  <c r="D223" i="79"/>
  <c r="D222" i="79"/>
  <c r="D221" i="79"/>
  <c r="D220" i="79"/>
  <c r="D219" i="79"/>
  <c r="D218" i="79"/>
  <c r="D217" i="79"/>
  <c r="D216" i="79"/>
  <c r="D215" i="79"/>
  <c r="D214" i="79"/>
  <c r="D213" i="79"/>
  <c r="D212" i="79"/>
  <c r="D211" i="79"/>
  <c r="D210" i="79"/>
  <c r="D209" i="79"/>
  <c r="D208" i="79"/>
  <c r="D207" i="79"/>
  <c r="D206" i="79"/>
  <c r="D205" i="79"/>
  <c r="D204" i="79"/>
  <c r="D203" i="79"/>
  <c r="D202" i="79"/>
  <c r="D201" i="79"/>
  <c r="D200" i="79"/>
  <c r="D199" i="79"/>
  <c r="D198" i="79"/>
  <c r="D197" i="79"/>
  <c r="D196" i="79"/>
  <c r="D195" i="79"/>
  <c r="D194" i="79"/>
  <c r="D193" i="79"/>
  <c r="D192" i="79"/>
  <c r="D191" i="79"/>
  <c r="D190" i="79"/>
  <c r="D189" i="79"/>
  <c r="D188" i="79"/>
  <c r="D187" i="79"/>
  <c r="D186" i="79"/>
  <c r="D185" i="79"/>
  <c r="D184" i="79"/>
  <c r="D183" i="79"/>
  <c r="D182" i="79"/>
  <c r="D181" i="79"/>
  <c r="D180" i="79"/>
  <c r="D179" i="79"/>
  <c r="D178" i="79"/>
  <c r="D177" i="79"/>
  <c r="D176" i="79"/>
  <c r="D175" i="79"/>
  <c r="D174" i="79"/>
  <c r="D173" i="79"/>
  <c r="D172" i="79"/>
  <c r="D171" i="79"/>
  <c r="D170" i="79"/>
  <c r="D169" i="79"/>
  <c r="D168" i="79"/>
  <c r="D167" i="79"/>
  <c r="D166" i="79"/>
  <c r="D165" i="79"/>
  <c r="D164" i="79"/>
  <c r="D163" i="79"/>
  <c r="D162" i="79"/>
  <c r="D161" i="79"/>
  <c r="D160" i="79"/>
  <c r="D159" i="79"/>
  <c r="D158" i="79"/>
  <c r="D157" i="79"/>
  <c r="D156" i="79"/>
  <c r="D155" i="79"/>
  <c r="D154" i="79"/>
  <c r="D153" i="79"/>
  <c r="D152" i="79"/>
  <c r="D151" i="79"/>
  <c r="D150" i="79"/>
  <c r="D149" i="79"/>
  <c r="D148" i="79"/>
  <c r="D147" i="79"/>
  <c r="D146" i="79"/>
  <c r="D145" i="79"/>
  <c r="D144" i="79"/>
  <c r="D143" i="79"/>
  <c r="D142" i="79"/>
  <c r="D141" i="79"/>
  <c r="D140" i="79"/>
  <c r="D139" i="79"/>
  <c r="D138" i="79"/>
  <c r="D137" i="79"/>
  <c r="D136" i="79"/>
  <c r="D135" i="79"/>
  <c r="D134" i="79"/>
  <c r="D133" i="79"/>
  <c r="D132" i="79"/>
  <c r="D131" i="79"/>
  <c r="D130" i="79"/>
  <c r="D129" i="79"/>
  <c r="D128" i="79"/>
  <c r="D127" i="79"/>
  <c r="D126" i="79"/>
  <c r="D125" i="79"/>
  <c r="D124" i="79"/>
  <c r="D123" i="79"/>
  <c r="D122" i="79"/>
  <c r="D121" i="79"/>
  <c r="D120" i="79"/>
  <c r="D119" i="79"/>
  <c r="D118" i="79"/>
  <c r="D117" i="79"/>
  <c r="D116" i="79"/>
  <c r="D115" i="79"/>
  <c r="D114" i="79"/>
  <c r="D113" i="79"/>
  <c r="D112" i="79"/>
  <c r="D111" i="79"/>
  <c r="D110" i="79"/>
  <c r="D109" i="79"/>
  <c r="D108" i="79"/>
  <c r="D107" i="79"/>
  <c r="D106" i="79"/>
  <c r="D105" i="79"/>
  <c r="D104" i="79"/>
  <c r="D103" i="79"/>
  <c r="D102" i="79"/>
  <c r="D101" i="79"/>
  <c r="D100" i="79"/>
  <c r="D99" i="79"/>
  <c r="D98" i="79"/>
  <c r="D97" i="79"/>
  <c r="D96" i="79"/>
  <c r="D95" i="79"/>
  <c r="D94" i="79"/>
  <c r="D93" i="79"/>
  <c r="D92" i="79"/>
  <c r="D91" i="79"/>
  <c r="D90" i="79"/>
  <c r="D89" i="79"/>
  <c r="D88" i="79"/>
  <c r="D87" i="79"/>
  <c r="D86" i="79"/>
  <c r="D85" i="79"/>
  <c r="D84" i="79"/>
  <c r="D83" i="79"/>
  <c r="D82" i="79"/>
  <c r="D81" i="79"/>
  <c r="D80" i="79"/>
  <c r="D79" i="79"/>
  <c r="D78" i="79"/>
  <c r="D77" i="79"/>
  <c r="D76" i="79"/>
  <c r="D75" i="79"/>
  <c r="D74" i="79"/>
  <c r="D73" i="79"/>
  <c r="D72" i="79"/>
  <c r="D71" i="79"/>
  <c r="D70" i="79"/>
  <c r="D69" i="79"/>
  <c r="D68" i="79"/>
  <c r="D67" i="79"/>
  <c r="D66" i="79"/>
  <c r="D65" i="79"/>
  <c r="D64" i="79"/>
  <c r="D63" i="79"/>
  <c r="D62" i="79"/>
  <c r="D61" i="79"/>
  <c r="D60" i="79"/>
  <c r="D59" i="79"/>
  <c r="D58" i="79"/>
  <c r="D57" i="79"/>
  <c r="D56" i="79"/>
  <c r="D55" i="79"/>
  <c r="D54" i="79"/>
  <c r="D53" i="79"/>
  <c r="D52" i="79"/>
  <c r="D51" i="79"/>
  <c r="D50" i="79"/>
  <c r="D48" i="79"/>
  <c r="D44" i="79"/>
  <c r="D39" i="79"/>
  <c r="D28" i="79"/>
  <c r="D23" i="79"/>
  <c r="D16" i="79"/>
  <c r="D12" i="79"/>
  <c r="D8" i="79"/>
  <c r="D18" i="75"/>
  <c r="D14" i="75"/>
  <c r="D13" i="75"/>
  <c r="D12" i="75"/>
  <c r="D10" i="75"/>
  <c r="D8" i="75"/>
  <c r="D28" i="66"/>
  <c r="D25" i="66"/>
  <c r="D21" i="66"/>
  <c r="D20" i="66"/>
  <c r="D19" i="66"/>
  <c r="D18" i="66"/>
  <c r="D17" i="66"/>
  <c r="D16" i="66"/>
  <c r="D14" i="66"/>
  <c r="D13" i="66"/>
  <c r="D11" i="66"/>
  <c r="D10" i="66"/>
  <c r="D8" i="66"/>
  <c r="D37" i="65"/>
  <c r="D34" i="65"/>
  <c r="D32" i="65"/>
  <c r="D29" i="65"/>
  <c r="D28" i="65"/>
  <c r="D26" i="65"/>
  <c r="D24" i="65"/>
  <c r="D21" i="65"/>
  <c r="D18" i="65"/>
  <c r="D12" i="65"/>
  <c r="D9" i="65"/>
  <c r="D8" i="65"/>
  <c r="D64" i="62"/>
  <c r="D63" i="62"/>
  <c r="D62" i="62"/>
  <c r="D61" i="62"/>
  <c r="D60" i="62"/>
  <c r="D59" i="62"/>
  <c r="D58" i="62"/>
  <c r="D57" i="62"/>
  <c r="D56" i="62"/>
  <c r="D55" i="62"/>
  <c r="D53" i="62"/>
  <c r="D43" i="62"/>
  <c r="D36" i="62"/>
  <c r="D32" i="62"/>
  <c r="D29" i="62"/>
  <c r="D27" i="62"/>
  <c r="D26" i="62"/>
  <c r="D24" i="62"/>
  <c r="D21" i="62"/>
  <c r="D19" i="62"/>
  <c r="D18" i="62"/>
  <c r="D16" i="62"/>
  <c r="D15" i="62"/>
  <c r="D12" i="62"/>
  <c r="D10" i="62"/>
  <c r="D8" i="62"/>
  <c r="C2" i="62"/>
  <c r="D63" i="63"/>
  <c r="D56" i="63"/>
  <c r="D51" i="63"/>
  <c r="D45" i="63"/>
  <c r="D40" i="63"/>
  <c r="D39" i="63"/>
  <c r="D36" i="63"/>
  <c r="D33" i="63"/>
  <c r="D30" i="63"/>
  <c r="D27" i="63"/>
  <c r="D25" i="63"/>
  <c r="D23" i="63"/>
  <c r="D20" i="63"/>
  <c r="D19" i="63"/>
  <c r="D15" i="63"/>
  <c r="D13" i="63"/>
  <c r="D12" i="63"/>
  <c r="D9" i="63"/>
  <c r="D8" i="63"/>
  <c r="D70" i="64"/>
  <c r="D67" i="64"/>
  <c r="D56" i="64"/>
  <c r="D53" i="64"/>
  <c r="D51" i="64"/>
  <c r="D48" i="64"/>
  <c r="D44" i="64"/>
  <c r="D43" i="64"/>
  <c r="D42" i="64"/>
  <c r="D37" i="64"/>
  <c r="D32" i="64"/>
  <c r="D28" i="64"/>
  <c r="D17" i="64"/>
  <c r="D15" i="64"/>
  <c r="D14" i="64"/>
  <c r="D12" i="64"/>
  <c r="D11" i="64"/>
  <c r="D10" i="64"/>
  <c r="D8" i="64"/>
  <c r="D66" i="61"/>
  <c r="D65" i="61"/>
  <c r="D64" i="61"/>
  <c r="D63" i="61"/>
  <c r="D62" i="61"/>
  <c r="D61" i="61"/>
  <c r="D60" i="61"/>
  <c r="D59" i="61"/>
  <c r="D58" i="61"/>
  <c r="D57" i="61"/>
  <c r="D56" i="61"/>
  <c r="D55" i="61"/>
  <c r="D54" i="61"/>
  <c r="D53" i="61"/>
  <c r="D52" i="61"/>
  <c r="D51" i="61"/>
  <c r="D50" i="61"/>
  <c r="D49" i="61"/>
  <c r="D46" i="61"/>
  <c r="D36" i="61"/>
  <c r="D34" i="61"/>
  <c r="D32" i="61"/>
  <c r="D28" i="61"/>
  <c r="D25" i="61"/>
  <c r="D22" i="61"/>
  <c r="D19" i="61"/>
  <c r="D15" i="61"/>
  <c r="D13" i="61"/>
  <c r="D11" i="61"/>
  <c r="D9" i="61"/>
  <c r="D8" i="61"/>
  <c r="D459" i="69"/>
  <c r="D458" i="69"/>
  <c r="D457" i="69"/>
  <c r="D456" i="69"/>
  <c r="D455" i="69"/>
  <c r="D454" i="69"/>
  <c r="D453" i="69"/>
  <c r="D452" i="69"/>
  <c r="D451" i="69"/>
  <c r="D450" i="69"/>
  <c r="D449" i="69"/>
  <c r="D448" i="69"/>
  <c r="D447" i="69"/>
  <c r="D446" i="69"/>
  <c r="D445" i="69"/>
  <c r="D444" i="69"/>
  <c r="D443" i="69"/>
  <c r="D442" i="69"/>
  <c r="D441" i="69"/>
  <c r="D440" i="69"/>
  <c r="D439" i="69"/>
  <c r="D438" i="69"/>
  <c r="D437" i="69"/>
  <c r="D436" i="69"/>
  <c r="D435" i="69"/>
  <c r="D434" i="69"/>
  <c r="D433" i="69"/>
  <c r="D432" i="69"/>
  <c r="D431" i="69"/>
  <c r="D430" i="69"/>
  <c r="D429" i="69"/>
  <c r="D428" i="69"/>
  <c r="D427" i="69"/>
  <c r="D426" i="69"/>
  <c r="D425" i="69"/>
  <c r="D424" i="69"/>
  <c r="D423" i="69"/>
  <c r="D422" i="69"/>
  <c r="D421" i="69"/>
  <c r="D420" i="69"/>
  <c r="D419" i="69"/>
  <c r="D418" i="69"/>
  <c r="D417" i="69"/>
  <c r="D416" i="69"/>
  <c r="D415" i="69"/>
  <c r="D414" i="69"/>
  <c r="D413" i="69"/>
  <c r="D412" i="69"/>
  <c r="D411" i="69"/>
  <c r="D410" i="69"/>
  <c r="D409" i="69"/>
  <c r="D408" i="69"/>
  <c r="D407" i="69"/>
  <c r="D406" i="69"/>
  <c r="D405" i="69"/>
  <c r="D404" i="69"/>
  <c r="D403" i="69"/>
  <c r="D402" i="69"/>
  <c r="D401" i="69"/>
  <c r="D400" i="69"/>
  <c r="D399" i="69"/>
  <c r="D398" i="69"/>
  <c r="D397" i="69"/>
  <c r="D396" i="69"/>
  <c r="D395" i="69"/>
  <c r="D394" i="69"/>
  <c r="D393" i="69"/>
  <c r="D392" i="69"/>
  <c r="D391" i="69"/>
  <c r="D390" i="69"/>
  <c r="D389" i="69"/>
  <c r="D388" i="69"/>
  <c r="D387" i="69"/>
  <c r="D386" i="69"/>
  <c r="D385" i="69"/>
  <c r="D384" i="69"/>
  <c r="D383" i="69"/>
  <c r="D382" i="69"/>
  <c r="D381" i="69"/>
  <c r="D380" i="69"/>
  <c r="D379" i="69"/>
  <c r="D378" i="69"/>
  <c r="D377" i="69"/>
  <c r="D376" i="69"/>
  <c r="D375" i="69"/>
  <c r="D374" i="69"/>
  <c r="D373" i="69"/>
  <c r="D372" i="69"/>
  <c r="D371" i="69"/>
  <c r="D370" i="69"/>
  <c r="D369" i="69"/>
  <c r="D368" i="69"/>
  <c r="D367" i="69"/>
  <c r="D366" i="69"/>
  <c r="D365" i="69"/>
  <c r="D364" i="69"/>
  <c r="D363" i="69"/>
  <c r="D362" i="69"/>
  <c r="D361" i="69"/>
  <c r="D360" i="69"/>
  <c r="D359" i="69"/>
  <c r="D358" i="69"/>
  <c r="D357" i="69"/>
  <c r="D356" i="69"/>
  <c r="D355" i="69"/>
  <c r="D354" i="69"/>
  <c r="D353" i="69"/>
  <c r="D352" i="69"/>
  <c r="D351" i="69"/>
  <c r="D350" i="69"/>
  <c r="D349" i="69"/>
  <c r="D348" i="69"/>
  <c r="D347" i="69"/>
  <c r="D346" i="69"/>
  <c r="D345" i="69"/>
  <c r="D344" i="69"/>
  <c r="D343" i="69"/>
  <c r="D342" i="69"/>
  <c r="D341" i="69"/>
  <c r="D340" i="69"/>
  <c r="D339" i="69"/>
  <c r="D338" i="69"/>
  <c r="D337" i="69"/>
  <c r="D336" i="69"/>
  <c r="D335" i="69"/>
  <c r="D334" i="69"/>
  <c r="D333" i="69"/>
  <c r="D332" i="69"/>
  <c r="D331" i="69"/>
  <c r="D330" i="69"/>
  <c r="D329" i="69"/>
  <c r="D328" i="69"/>
  <c r="D327" i="69"/>
  <c r="D326" i="69"/>
  <c r="D325" i="69"/>
  <c r="D324" i="69"/>
  <c r="D323" i="69"/>
  <c r="D322" i="69"/>
  <c r="D321" i="69"/>
  <c r="D320" i="69"/>
  <c r="D319" i="69"/>
  <c r="D318" i="69"/>
  <c r="D317" i="69"/>
  <c r="D316" i="69"/>
  <c r="D315" i="69"/>
  <c r="D314" i="69"/>
  <c r="D313" i="69"/>
  <c r="D312" i="69"/>
  <c r="D311" i="69"/>
  <c r="D310" i="69"/>
  <c r="D309" i="69"/>
  <c r="D308" i="69"/>
  <c r="D307" i="69"/>
  <c r="D306" i="69"/>
  <c r="D305" i="69"/>
  <c r="D304" i="69"/>
  <c r="D303" i="69"/>
  <c r="D302" i="69"/>
  <c r="D301" i="69"/>
  <c r="D300" i="69"/>
  <c r="D299" i="69"/>
  <c r="D298" i="69"/>
  <c r="D297" i="69"/>
  <c r="D296" i="69"/>
  <c r="D295" i="69"/>
  <c r="D294" i="69"/>
  <c r="D293" i="69"/>
  <c r="D292" i="69"/>
  <c r="D291" i="69"/>
  <c r="D290" i="69"/>
  <c r="D289" i="69"/>
  <c r="D288" i="69"/>
  <c r="D287" i="69"/>
  <c r="D286" i="69"/>
  <c r="D285" i="69"/>
  <c r="D284" i="69"/>
  <c r="D283" i="69"/>
  <c r="D282" i="69"/>
  <c r="D281" i="69"/>
  <c r="D280" i="69"/>
  <c r="D279" i="69"/>
  <c r="D278" i="69"/>
  <c r="D277" i="69"/>
  <c r="D276" i="69"/>
  <c r="D275" i="69"/>
  <c r="D274" i="69"/>
  <c r="D273" i="69"/>
  <c r="D272" i="69"/>
  <c r="D271" i="69"/>
  <c r="D270" i="69"/>
  <c r="D269" i="69"/>
  <c r="D268" i="69"/>
  <c r="D267" i="69"/>
  <c r="D266" i="69"/>
  <c r="D265" i="69"/>
  <c r="D264" i="69"/>
  <c r="D263" i="69"/>
  <c r="D262" i="69"/>
  <c r="D261" i="69"/>
  <c r="D260" i="69"/>
  <c r="D259" i="69"/>
  <c r="D258" i="69"/>
  <c r="D257" i="69"/>
  <c r="D256" i="69"/>
  <c r="D255" i="69"/>
  <c r="D254" i="69"/>
  <c r="D253" i="69"/>
  <c r="D252" i="69"/>
  <c r="D251" i="69"/>
  <c r="D250" i="69"/>
  <c r="D249" i="69"/>
  <c r="D248" i="69"/>
  <c r="D247" i="69"/>
  <c r="D246" i="69"/>
  <c r="D245" i="69"/>
  <c r="D244" i="69"/>
  <c r="D243" i="69"/>
  <c r="D242" i="69"/>
  <c r="D241" i="69"/>
  <c r="D240" i="69"/>
  <c r="D239" i="69"/>
  <c r="D238" i="69"/>
  <c r="D237" i="69"/>
  <c r="D236" i="69"/>
  <c r="D235" i="69"/>
  <c r="D234" i="69"/>
  <c r="D233" i="69"/>
  <c r="D232" i="69"/>
  <c r="D231" i="69"/>
  <c r="D230" i="69"/>
  <c r="D229" i="69"/>
  <c r="D228" i="69"/>
  <c r="D227" i="69"/>
  <c r="D226" i="69"/>
  <c r="D225" i="69"/>
  <c r="D224" i="69"/>
  <c r="D223" i="69"/>
  <c r="D222" i="69"/>
  <c r="D221" i="69"/>
  <c r="D220" i="69"/>
  <c r="D219" i="69"/>
  <c r="D218" i="69"/>
  <c r="D217" i="69"/>
  <c r="D216" i="69"/>
  <c r="D215" i="69"/>
  <c r="D214" i="69"/>
  <c r="D213" i="69"/>
  <c r="D212" i="69"/>
  <c r="D211" i="69"/>
  <c r="D210" i="69"/>
  <c r="D209" i="69"/>
  <c r="D208" i="69"/>
  <c r="D207" i="69"/>
  <c r="D206" i="69"/>
  <c r="D205" i="69"/>
  <c r="D204" i="69"/>
  <c r="D203" i="69"/>
  <c r="D202" i="69"/>
  <c r="D201" i="69"/>
  <c r="D200" i="69"/>
  <c r="D199" i="69"/>
  <c r="D198" i="69"/>
  <c r="D197" i="69"/>
  <c r="D196" i="69"/>
  <c r="D195" i="69"/>
  <c r="D194" i="69"/>
  <c r="D193" i="69"/>
  <c r="D192" i="69"/>
  <c r="D191" i="69"/>
  <c r="D190" i="69"/>
  <c r="D189" i="69"/>
  <c r="D188" i="69"/>
  <c r="D187" i="69"/>
  <c r="D186" i="69"/>
  <c r="D185" i="69"/>
  <c r="D184" i="69"/>
  <c r="D183" i="69"/>
  <c r="D182" i="69"/>
  <c r="D181" i="69"/>
  <c r="D180" i="69"/>
  <c r="D179" i="69"/>
  <c r="D178" i="69"/>
  <c r="D177" i="69"/>
  <c r="D176" i="69"/>
  <c r="D175" i="69"/>
  <c r="D174" i="69"/>
  <c r="D173" i="69"/>
  <c r="D172" i="69"/>
  <c r="D171" i="69"/>
  <c r="D170" i="69"/>
  <c r="D169" i="69"/>
  <c r="D168" i="69"/>
  <c r="D167" i="69"/>
  <c r="D166" i="69"/>
  <c r="D165" i="69"/>
  <c r="D164" i="69"/>
  <c r="D163" i="69"/>
  <c r="D162" i="69"/>
  <c r="D161" i="69"/>
  <c r="D160" i="69"/>
  <c r="D159" i="69"/>
  <c r="D158" i="69"/>
  <c r="D157" i="69"/>
  <c r="D156" i="69"/>
  <c r="D155" i="69"/>
  <c r="D154" i="69"/>
  <c r="D153" i="69"/>
  <c r="D152" i="69"/>
  <c r="D151" i="69"/>
  <c r="D150" i="69"/>
  <c r="D149" i="69"/>
  <c r="D148" i="69"/>
  <c r="D147" i="69"/>
  <c r="D146" i="69"/>
  <c r="D145" i="69"/>
  <c r="D144" i="69"/>
  <c r="D143" i="69"/>
  <c r="D142" i="69"/>
  <c r="D141" i="69"/>
  <c r="D140" i="69"/>
  <c r="D139" i="69"/>
  <c r="D138" i="69"/>
  <c r="D137" i="69"/>
  <c r="D136" i="69"/>
  <c r="D135" i="69"/>
  <c r="D134" i="69"/>
  <c r="D133" i="69"/>
  <c r="D132" i="69"/>
  <c r="D131" i="69"/>
  <c r="D130" i="69"/>
  <c r="D129" i="69"/>
  <c r="D128" i="69"/>
  <c r="D127" i="69"/>
  <c r="D126" i="69"/>
  <c r="D125" i="69"/>
  <c r="D124" i="69"/>
  <c r="D123" i="69"/>
  <c r="D122" i="69"/>
  <c r="D121" i="69"/>
  <c r="D120" i="69"/>
  <c r="D119" i="69"/>
  <c r="D118" i="69"/>
  <c r="D117" i="69"/>
  <c r="D116" i="69"/>
  <c r="D115" i="69"/>
  <c r="D114" i="69"/>
  <c r="D113" i="69"/>
  <c r="D112" i="69"/>
  <c r="D111" i="69"/>
  <c r="D110" i="69"/>
  <c r="D109" i="69"/>
  <c r="D108" i="69"/>
  <c r="D107" i="69"/>
  <c r="D106" i="69"/>
  <c r="D105" i="69"/>
  <c r="D104" i="69"/>
  <c r="D103" i="69"/>
  <c r="D102" i="69"/>
  <c r="D101" i="69"/>
  <c r="D100" i="69"/>
  <c r="D99" i="69"/>
  <c r="D98" i="69"/>
  <c r="D97" i="69"/>
  <c r="D96" i="69"/>
  <c r="D95" i="69"/>
  <c r="D94" i="69"/>
  <c r="D93" i="69"/>
  <c r="D92" i="69"/>
  <c r="D91" i="69"/>
  <c r="D90" i="69"/>
  <c r="D89" i="69"/>
  <c r="D88" i="69"/>
  <c r="D87" i="69"/>
  <c r="D86" i="69"/>
  <c r="D85" i="69"/>
  <c r="D84" i="69"/>
  <c r="D83" i="69"/>
  <c r="D82" i="69"/>
  <c r="D81" i="69"/>
  <c r="D80" i="69"/>
  <c r="D79" i="69"/>
  <c r="D78" i="69"/>
  <c r="D77" i="69"/>
  <c r="D76" i="69"/>
  <c r="D75" i="69"/>
  <c r="D74" i="69"/>
  <c r="D73" i="69"/>
  <c r="D72" i="69"/>
  <c r="D71" i="69"/>
  <c r="D70" i="69"/>
  <c r="D69" i="69"/>
  <c r="D68" i="69"/>
  <c r="D67" i="69"/>
  <c r="D66" i="69"/>
  <c r="D65" i="69"/>
  <c r="D64" i="69"/>
  <c r="D63" i="69"/>
  <c r="D62" i="69"/>
  <c r="D61" i="69"/>
  <c r="D60" i="69"/>
  <c r="D58" i="69"/>
  <c r="D56" i="69"/>
  <c r="D52" i="69"/>
  <c r="D46" i="69"/>
  <c r="D45" i="69"/>
  <c r="D36" i="69"/>
  <c r="D33" i="69"/>
  <c r="D31" i="69"/>
  <c r="D28" i="69"/>
  <c r="C2" i="69"/>
  <c r="D42" i="56"/>
  <c r="D40" i="56"/>
  <c r="D38" i="56"/>
  <c r="D37" i="56"/>
  <c r="D35" i="56"/>
  <c r="D33" i="56"/>
  <c r="D32" i="56"/>
  <c r="D28" i="56"/>
  <c r="D27" i="56"/>
  <c r="D26" i="56"/>
  <c r="D25" i="56"/>
  <c r="D22" i="56"/>
  <c r="D21" i="56"/>
  <c r="D20" i="56"/>
  <c r="D19" i="56"/>
  <c r="D18" i="56"/>
  <c r="D17" i="56"/>
  <c r="D16" i="56"/>
  <c r="D14" i="56"/>
  <c r="D13" i="56"/>
  <c r="D11" i="56"/>
  <c r="D10" i="56"/>
  <c r="D8" i="56"/>
  <c r="D62" i="57"/>
  <c r="D60" i="57"/>
  <c r="D54" i="57"/>
  <c r="D53" i="57"/>
  <c r="D39" i="57"/>
  <c r="D36" i="57"/>
  <c r="D32" i="57"/>
  <c r="D31" i="57"/>
  <c r="D29" i="57"/>
  <c r="D27" i="57"/>
  <c r="D24" i="57"/>
  <c r="D21" i="57"/>
  <c r="D20" i="57"/>
  <c r="D17" i="57"/>
  <c r="D15" i="57"/>
  <c r="D14" i="57"/>
  <c r="D12" i="57"/>
  <c r="D11" i="57"/>
  <c r="D9" i="57"/>
  <c r="D8" i="57"/>
  <c r="D94" i="47"/>
  <c r="D91" i="47"/>
  <c r="D89" i="47"/>
  <c r="D85" i="47"/>
  <c r="D83" i="47"/>
  <c r="D81" i="47"/>
  <c r="D77" i="47"/>
  <c r="D76" i="47"/>
  <c r="D72" i="47"/>
  <c r="D64" i="47"/>
  <c r="D63" i="47"/>
  <c r="D54" i="47"/>
  <c r="D52" i="47"/>
  <c r="D51" i="47"/>
  <c r="D46" i="47"/>
  <c r="D45" i="47"/>
  <c r="D44" i="47"/>
  <c r="D43" i="47"/>
  <c r="D41" i="47"/>
  <c r="D39" i="47"/>
  <c r="D37" i="47"/>
  <c r="D34" i="47"/>
  <c r="D32" i="47"/>
  <c r="D29" i="47"/>
  <c r="D28" i="47"/>
  <c r="D27" i="47"/>
  <c r="D25" i="47"/>
  <c r="D22" i="47"/>
  <c r="D20" i="47"/>
  <c r="D19" i="47"/>
  <c r="D16" i="47"/>
  <c r="D14" i="47"/>
  <c r="D12" i="47"/>
  <c r="D10" i="47"/>
  <c r="D9" i="47"/>
  <c r="C2" i="47"/>
  <c r="D88" i="46"/>
  <c r="D87" i="46"/>
  <c r="D81" i="46"/>
  <c r="D76" i="46"/>
  <c r="D74" i="46"/>
  <c r="D64" i="46"/>
  <c r="D62" i="46"/>
  <c r="D59" i="46"/>
  <c r="D58" i="46"/>
  <c r="D57" i="46"/>
  <c r="D50" i="46"/>
  <c r="D49" i="46"/>
  <c r="D43" i="46"/>
  <c r="D41" i="46"/>
  <c r="D40" i="46"/>
  <c r="D38" i="46"/>
  <c r="D36" i="46"/>
  <c r="D34" i="46"/>
  <c r="D27" i="46"/>
  <c r="D24" i="46"/>
  <c r="D22" i="46"/>
  <c r="D21" i="46"/>
  <c r="D17" i="46"/>
  <c r="D13" i="46"/>
  <c r="D12" i="46"/>
  <c r="D10" i="46"/>
  <c r="C2" i="46"/>
  <c r="D90" i="45"/>
  <c r="D83" i="45"/>
  <c r="D81" i="45"/>
  <c r="D80" i="45"/>
  <c r="D79" i="45"/>
  <c r="D74" i="45"/>
  <c r="D71" i="45"/>
  <c r="D69" i="45"/>
  <c r="D66" i="45"/>
  <c r="D57" i="45"/>
  <c r="D53" i="45"/>
  <c r="D49" i="45"/>
  <c r="D47" i="45"/>
  <c r="D45" i="45"/>
  <c r="D44" i="45"/>
  <c r="D35" i="45"/>
  <c r="D34" i="45"/>
  <c r="D30" i="45"/>
  <c r="D25" i="45"/>
  <c r="L24" i="45"/>
  <c r="D23" i="45"/>
  <c r="D21" i="45"/>
  <c r="D18" i="45"/>
  <c r="D12" i="45"/>
  <c r="D8" i="45"/>
  <c r="D109" i="44"/>
  <c r="D105" i="44"/>
  <c r="D101" i="44"/>
  <c r="D100" i="44"/>
  <c r="D97" i="44"/>
  <c r="D87" i="44"/>
  <c r="D81" i="44"/>
  <c r="D78" i="44"/>
  <c r="D77" i="44"/>
  <c r="D72" i="44"/>
  <c r="D69" i="44"/>
  <c r="D68" i="44"/>
  <c r="D66" i="44"/>
  <c r="D61" i="44"/>
  <c r="D57" i="44"/>
  <c r="D56" i="44"/>
  <c r="D51" i="44"/>
  <c r="D49" i="44"/>
  <c r="D47" i="44"/>
  <c r="D46" i="44"/>
  <c r="D44" i="44"/>
  <c r="D39" i="44"/>
  <c r="D37" i="44"/>
  <c r="D35" i="44"/>
  <c r="D34" i="44"/>
  <c r="D32" i="44"/>
  <c r="D31" i="44"/>
  <c r="D28" i="44"/>
  <c r="D26" i="44"/>
  <c r="D23" i="44"/>
  <c r="D21" i="44"/>
  <c r="D19" i="44"/>
  <c r="D18" i="44"/>
  <c r="D15" i="44"/>
  <c r="D14" i="44"/>
  <c r="D13" i="44"/>
  <c r="D8" i="44"/>
  <c r="D99" i="43"/>
  <c r="D98" i="43"/>
  <c r="D97" i="43"/>
  <c r="D96" i="43"/>
  <c r="D94" i="43"/>
  <c r="D91" i="43"/>
  <c r="D89" i="43"/>
  <c r="D83" i="43"/>
  <c r="D77" i="43"/>
  <c r="D72" i="43"/>
  <c r="D71" i="43"/>
  <c r="D69" i="43"/>
  <c r="D67" i="43"/>
  <c r="D64" i="43"/>
  <c r="D60" i="43"/>
  <c r="D57" i="43"/>
  <c r="D54" i="43"/>
  <c r="D51" i="43"/>
  <c r="D50" i="43"/>
  <c r="D49" i="43"/>
  <c r="D48" i="43"/>
  <c r="D47" i="43"/>
  <c r="D45" i="43"/>
  <c r="D44" i="43"/>
  <c r="D42" i="43"/>
  <c r="D38" i="43"/>
  <c r="D37" i="43"/>
  <c r="D35" i="43"/>
  <c r="D34" i="43"/>
  <c r="D29" i="43"/>
  <c r="D28" i="43"/>
  <c r="D25" i="43"/>
  <c r="D24" i="43"/>
  <c r="D21" i="43"/>
  <c r="D20" i="43"/>
  <c r="D18" i="43"/>
  <c r="D17" i="43"/>
  <c r="D15" i="43"/>
  <c r="D14" i="43"/>
  <c r="D12" i="43"/>
  <c r="D8" i="43"/>
  <c r="D93" i="42"/>
  <c r="D91" i="42"/>
  <c r="D89" i="42"/>
  <c r="D87" i="42"/>
  <c r="D84" i="42"/>
  <c r="D81" i="42"/>
  <c r="D79" i="42"/>
  <c r="D75" i="42"/>
  <c r="D73" i="42"/>
  <c r="D70" i="42"/>
  <c r="D68" i="42"/>
  <c r="D65" i="42"/>
  <c r="D62" i="42"/>
  <c r="D60" i="42"/>
  <c r="D59" i="42"/>
  <c r="D57" i="42"/>
  <c r="D56" i="42"/>
  <c r="D52" i="42"/>
  <c r="D49" i="42"/>
  <c r="D47" i="42"/>
  <c r="D46" i="42"/>
  <c r="D44" i="42"/>
  <c r="D36" i="42"/>
  <c r="D35" i="42"/>
  <c r="D34" i="42"/>
  <c r="D32" i="42"/>
  <c r="D31" i="42"/>
  <c r="D28" i="42"/>
  <c r="D25" i="42"/>
  <c r="D24" i="42"/>
  <c r="D22" i="42"/>
  <c r="D21" i="42"/>
  <c r="D17" i="42"/>
  <c r="D14" i="42"/>
  <c r="D13" i="42"/>
  <c r="D11" i="42"/>
  <c r="D8" i="42"/>
  <c r="D168" i="41"/>
  <c r="D166" i="41"/>
  <c r="D159" i="41"/>
  <c r="D157" i="41"/>
  <c r="D155" i="41"/>
  <c r="D153" i="41"/>
  <c r="D150" i="41"/>
  <c r="D146" i="41"/>
  <c r="D144" i="41"/>
  <c r="D141" i="41"/>
  <c r="D136" i="41"/>
  <c r="D133" i="41"/>
  <c r="D129" i="41"/>
  <c r="D127" i="41"/>
  <c r="D123" i="41"/>
  <c r="D122" i="41"/>
  <c r="D120" i="41"/>
  <c r="D118" i="41"/>
  <c r="D117" i="41"/>
  <c r="D116" i="41"/>
  <c r="D114" i="41"/>
  <c r="D113" i="41"/>
  <c r="D106" i="41"/>
  <c r="D105" i="41"/>
  <c r="D104" i="41"/>
  <c r="D103" i="41"/>
  <c r="D102" i="41"/>
  <c r="D101" i="41"/>
  <c r="D99" i="41"/>
  <c r="D96" i="41"/>
  <c r="D94" i="41"/>
  <c r="D90" i="41"/>
  <c r="D86" i="41"/>
  <c r="D83" i="41"/>
  <c r="D77" i="41"/>
  <c r="D76" i="41"/>
  <c r="D72" i="41"/>
  <c r="D70" i="41"/>
  <c r="D69" i="41"/>
  <c r="D67" i="41"/>
  <c r="D65" i="41"/>
  <c r="D63" i="41"/>
  <c r="D61" i="41"/>
  <c r="D57" i="41"/>
  <c r="D56" i="41"/>
  <c r="D55" i="41"/>
  <c r="D54" i="41"/>
  <c r="D52" i="41"/>
  <c r="D51" i="41"/>
  <c r="D50" i="41"/>
  <c r="D45" i="41"/>
  <c r="D43" i="41"/>
  <c r="D41" i="41"/>
  <c r="D40" i="41"/>
  <c r="D39" i="41"/>
  <c r="D34" i="41"/>
  <c r="D29" i="41"/>
  <c r="D22" i="41"/>
  <c r="D17" i="41"/>
  <c r="D10" i="41"/>
  <c r="D167" i="40"/>
  <c r="D166" i="40"/>
  <c r="D165" i="40"/>
  <c r="D164" i="40"/>
  <c r="D163" i="40"/>
  <c r="D162" i="40"/>
  <c r="D161" i="40"/>
  <c r="D160" i="40"/>
  <c r="D159" i="40"/>
  <c r="D158" i="40"/>
  <c r="D157" i="40"/>
  <c r="D156" i="40"/>
  <c r="D155" i="40"/>
  <c r="D154" i="40"/>
  <c r="D153" i="40"/>
  <c r="D152" i="40"/>
  <c r="D151" i="40"/>
  <c r="D150" i="40"/>
  <c r="D149" i="40"/>
  <c r="D148" i="40"/>
  <c r="D147" i="40"/>
  <c r="D146" i="40"/>
  <c r="D145" i="40"/>
  <c r="D144" i="40"/>
  <c r="D143" i="40"/>
  <c r="D142" i="40"/>
  <c r="D141" i="40"/>
  <c r="D140" i="40"/>
  <c r="D139" i="40"/>
  <c r="D138" i="40"/>
  <c r="D137" i="40"/>
  <c r="D136" i="40"/>
  <c r="D135" i="40"/>
  <c r="D134" i="40"/>
  <c r="D133" i="40"/>
  <c r="D132" i="40"/>
  <c r="D131" i="40"/>
  <c r="D130" i="40"/>
  <c r="D129" i="40"/>
  <c r="D128" i="40"/>
  <c r="D127" i="40"/>
  <c r="D126" i="40"/>
  <c r="D125" i="40"/>
  <c r="D124" i="40"/>
  <c r="D123" i="40"/>
  <c r="D120" i="40"/>
  <c r="D118" i="40"/>
  <c r="D115" i="40"/>
  <c r="D112" i="40"/>
  <c r="D109" i="40"/>
  <c r="D108" i="40"/>
  <c r="D107" i="40"/>
  <c r="D105" i="40"/>
  <c r="D103" i="40"/>
  <c r="D100" i="40"/>
  <c r="D99" i="40"/>
  <c r="D98" i="40"/>
  <c r="D95" i="40"/>
  <c r="D94" i="40"/>
  <c r="D89" i="40"/>
  <c r="D85" i="40"/>
  <c r="D83" i="40"/>
  <c r="D81" i="40"/>
  <c r="D78" i="40"/>
  <c r="D73" i="40"/>
  <c r="D71" i="40"/>
  <c r="D70" i="40"/>
  <c r="D69" i="40"/>
  <c r="D63" i="40"/>
  <c r="D61" i="40"/>
  <c r="D54" i="40"/>
  <c r="D52" i="40"/>
  <c r="D51" i="40"/>
  <c r="D49" i="40"/>
  <c r="D47" i="40"/>
  <c r="D37" i="40"/>
  <c r="D33" i="40"/>
  <c r="D26" i="40"/>
  <c r="D11" i="40"/>
  <c r="C2" i="40"/>
  <c r="D136" i="39"/>
  <c r="D135" i="39"/>
  <c r="D134" i="39"/>
  <c r="D133" i="39"/>
  <c r="D131" i="39"/>
  <c r="D125" i="39"/>
  <c r="D123" i="39"/>
  <c r="D104" i="39"/>
  <c r="D102" i="39"/>
  <c r="D101" i="39"/>
  <c r="D99" i="39"/>
  <c r="D96" i="39"/>
  <c r="D94" i="39"/>
  <c r="D92" i="39"/>
  <c r="D90" i="39"/>
  <c r="D86" i="39"/>
  <c r="D77" i="39"/>
  <c r="D74" i="39"/>
  <c r="D66" i="39"/>
  <c r="D65" i="39"/>
  <c r="D63" i="39"/>
  <c r="D58" i="39"/>
  <c r="D50" i="39"/>
  <c r="D47" i="39"/>
  <c r="D43" i="39"/>
  <c r="D42" i="39"/>
  <c r="D37" i="39"/>
  <c r="D34" i="39"/>
  <c r="D33" i="39"/>
  <c r="D29" i="39"/>
  <c r="D27" i="39"/>
  <c r="D26" i="39"/>
  <c r="D19" i="39"/>
  <c r="D17" i="39"/>
  <c r="D13" i="39"/>
  <c r="D8" i="39"/>
  <c r="D133" i="38"/>
  <c r="D126" i="38"/>
  <c r="D123" i="38"/>
  <c r="D118" i="38"/>
  <c r="D114" i="38"/>
  <c r="D112" i="38"/>
  <c r="D110" i="38"/>
  <c r="D107" i="38"/>
  <c r="D104" i="38"/>
  <c r="D99" i="38"/>
  <c r="D95" i="38"/>
  <c r="D94" i="38"/>
  <c r="D93" i="38"/>
  <c r="D92" i="38"/>
  <c r="D90" i="38"/>
  <c r="D88" i="38"/>
  <c r="D86" i="38"/>
  <c r="D82" i="38"/>
  <c r="D80" i="38"/>
  <c r="D78" i="38"/>
  <c r="D77" i="38"/>
  <c r="D74" i="38"/>
  <c r="D73" i="38"/>
  <c r="D70" i="38"/>
  <c r="D69" i="38"/>
  <c r="D67" i="38"/>
  <c r="D66" i="38"/>
  <c r="D64" i="38"/>
  <c r="D61" i="38"/>
  <c r="D59" i="38"/>
  <c r="D57" i="38"/>
  <c r="D56" i="38"/>
  <c r="D53" i="38"/>
  <c r="D50" i="38"/>
  <c r="D47" i="38"/>
  <c r="D45" i="38"/>
  <c r="D39" i="38"/>
  <c r="D36" i="38"/>
  <c r="D29" i="38"/>
  <c r="D25" i="38"/>
  <c r="D23" i="38"/>
  <c r="D8" i="38"/>
  <c r="D137" i="37"/>
  <c r="D136" i="37"/>
  <c r="D135" i="37"/>
  <c r="D134" i="37"/>
  <c r="D133" i="37"/>
  <c r="D132" i="37"/>
  <c r="D131" i="37"/>
  <c r="D130" i="37"/>
  <c r="D129" i="37"/>
  <c r="D128" i="37"/>
  <c r="D127" i="37"/>
  <c r="D126" i="37"/>
  <c r="D125" i="37"/>
  <c r="D124" i="37"/>
  <c r="D123" i="37"/>
  <c r="D122" i="37"/>
  <c r="D121" i="37"/>
  <c r="D120" i="37"/>
  <c r="D119" i="37"/>
  <c r="D118" i="37"/>
  <c r="D117" i="37"/>
  <c r="D116" i="37"/>
  <c r="D115" i="37"/>
  <c r="D114" i="37"/>
  <c r="D113" i="37"/>
  <c r="D112" i="37"/>
  <c r="D111" i="37"/>
  <c r="D110" i="37"/>
  <c r="D109" i="37"/>
  <c r="D108" i="37"/>
  <c r="D107" i="37"/>
  <c r="D106" i="37"/>
  <c r="D105" i="37"/>
  <c r="D104" i="37"/>
  <c r="D103" i="37"/>
  <c r="D102" i="37"/>
  <c r="D101" i="37"/>
  <c r="D100" i="37"/>
  <c r="D99" i="37"/>
  <c r="D98" i="37"/>
  <c r="D97" i="37"/>
  <c r="D96" i="37"/>
  <c r="D95" i="37"/>
  <c r="D94" i="37"/>
  <c r="D93" i="37"/>
  <c r="D92" i="37"/>
  <c r="D91" i="37"/>
  <c r="D90" i="37"/>
  <c r="D89" i="37"/>
  <c r="D88" i="37"/>
  <c r="D87" i="37"/>
  <c r="D86" i="37"/>
  <c r="D85" i="37"/>
  <c r="D84" i="37"/>
  <c r="D83" i="37"/>
  <c r="D82" i="37"/>
  <c r="D81" i="37"/>
  <c r="D80" i="37"/>
  <c r="D79" i="37"/>
  <c r="D78" i="37"/>
  <c r="D76" i="37"/>
  <c r="D69" i="37"/>
  <c r="D61" i="37"/>
  <c r="D56" i="37"/>
  <c r="D53" i="37"/>
  <c r="D50" i="37"/>
  <c r="D47" i="37"/>
  <c r="D45" i="37"/>
  <c r="D39" i="37"/>
  <c r="D35" i="37"/>
  <c r="D27" i="37"/>
  <c r="D24" i="37"/>
  <c r="D23" i="37"/>
  <c r="D18" i="37"/>
  <c r="C2" i="37"/>
  <c r="D174" i="36"/>
  <c r="D169" i="36"/>
  <c r="D163" i="36"/>
  <c r="D162" i="36"/>
  <c r="D160" i="36"/>
  <c r="D154" i="36"/>
  <c r="D151" i="36"/>
  <c r="D149" i="36"/>
  <c r="D141" i="36"/>
  <c r="D134" i="36"/>
  <c r="D131" i="36"/>
  <c r="D130" i="36"/>
  <c r="D128" i="36"/>
  <c r="D126" i="36"/>
  <c r="D124" i="36"/>
  <c r="D123" i="36"/>
  <c r="D122" i="36"/>
  <c r="D121" i="36"/>
  <c r="D119" i="36"/>
  <c r="D116" i="36"/>
  <c r="D114" i="36"/>
  <c r="D110" i="36"/>
  <c r="D109" i="36"/>
  <c r="D108" i="36"/>
  <c r="D106" i="36"/>
  <c r="D105" i="36"/>
  <c r="D97" i="36"/>
  <c r="D90" i="36"/>
  <c r="D84" i="36"/>
  <c r="D83" i="36"/>
  <c r="D79" i="36"/>
  <c r="D78" i="36"/>
  <c r="D77" i="36"/>
  <c r="D73" i="36"/>
  <c r="D71" i="36"/>
  <c r="D67" i="36"/>
  <c r="D62" i="36"/>
  <c r="D59" i="36"/>
  <c r="D58" i="36"/>
  <c r="D54" i="36"/>
  <c r="D49" i="36"/>
  <c r="D44" i="36"/>
  <c r="D41" i="36"/>
  <c r="D38" i="36"/>
  <c r="D37" i="36"/>
  <c r="D35" i="36"/>
  <c r="D32" i="36"/>
  <c r="D30" i="36"/>
  <c r="D26" i="36"/>
  <c r="D24" i="36"/>
  <c r="D21" i="36"/>
  <c r="D18" i="36"/>
  <c r="D114" i="35"/>
  <c r="D113" i="35"/>
  <c r="D112" i="35"/>
  <c r="D111" i="35"/>
  <c r="D110" i="35"/>
  <c r="D109" i="35"/>
  <c r="D108" i="35"/>
  <c r="D107" i="35"/>
  <c r="D106" i="35"/>
  <c r="D105" i="35"/>
  <c r="D104" i="35"/>
  <c r="D103" i="35"/>
  <c r="D102" i="35"/>
  <c r="D101" i="35"/>
  <c r="D100" i="35"/>
  <c r="D99" i="35"/>
  <c r="D98" i="35"/>
  <c r="D97" i="35"/>
  <c r="D96" i="35"/>
  <c r="D95" i="35"/>
  <c r="D94" i="35"/>
  <c r="D93" i="35"/>
  <c r="D92" i="35"/>
  <c r="D91" i="35"/>
  <c r="D90" i="35"/>
  <c r="D89" i="35"/>
  <c r="D88" i="35"/>
  <c r="D87" i="35"/>
  <c r="D86" i="35"/>
  <c r="D85" i="35"/>
  <c r="D84" i="35"/>
  <c r="D83" i="35"/>
  <c r="D82" i="35"/>
  <c r="D81" i="35"/>
  <c r="D80" i="35"/>
  <c r="D79" i="35"/>
  <c r="D78" i="35"/>
  <c r="D73" i="35"/>
  <c r="D72" i="35"/>
  <c r="D71" i="35"/>
  <c r="D68" i="35"/>
  <c r="D67" i="35"/>
  <c r="D63" i="35"/>
  <c r="D60" i="35"/>
  <c r="D58" i="35"/>
  <c r="D56" i="35"/>
  <c r="D55" i="35"/>
  <c r="D51" i="35"/>
  <c r="D50" i="35"/>
  <c r="D49" i="35"/>
  <c r="D48" i="35"/>
  <c r="D43" i="35"/>
  <c r="D42" i="35"/>
  <c r="D41" i="35"/>
  <c r="D39" i="35"/>
  <c r="D38" i="35"/>
  <c r="D37" i="35"/>
  <c r="D36" i="35"/>
  <c r="D34" i="35"/>
  <c r="D33" i="35"/>
  <c r="D31" i="35"/>
  <c r="D30" i="35"/>
  <c r="D28" i="35"/>
  <c r="D27" i="35"/>
  <c r="D25" i="35"/>
  <c r="D24" i="35"/>
  <c r="D21" i="35"/>
  <c r="D19" i="35"/>
  <c r="D12" i="35"/>
  <c r="D148" i="34"/>
  <c r="D147" i="34"/>
  <c r="D146" i="34"/>
  <c r="D145" i="34"/>
  <c r="D144" i="34"/>
  <c r="D143" i="34"/>
  <c r="D142" i="34"/>
  <c r="D141" i="34"/>
  <c r="D140" i="34"/>
  <c r="D139" i="34"/>
  <c r="D138" i="34"/>
  <c r="D137" i="34"/>
  <c r="D136" i="34"/>
  <c r="D135" i="34"/>
  <c r="D134" i="34"/>
  <c r="D133" i="34"/>
  <c r="D132" i="34"/>
  <c r="D131" i="34"/>
  <c r="D130" i="34"/>
  <c r="D129" i="34"/>
  <c r="D128" i="34"/>
  <c r="D127" i="34"/>
  <c r="D126" i="34"/>
  <c r="D125" i="34"/>
  <c r="D124" i="34"/>
  <c r="D119" i="34"/>
  <c r="D118" i="34"/>
  <c r="D114" i="34"/>
  <c r="D111" i="34"/>
  <c r="D110" i="34"/>
  <c r="D106" i="34"/>
  <c r="D104" i="34"/>
  <c r="D98" i="34"/>
  <c r="D96" i="34"/>
  <c r="D94" i="34"/>
  <c r="D90" i="34"/>
  <c r="D87" i="34"/>
  <c r="D85" i="34"/>
  <c r="D84" i="34"/>
  <c r="D82" i="34"/>
  <c r="D81" i="34"/>
  <c r="D76" i="34"/>
  <c r="D75" i="34"/>
  <c r="D74" i="34"/>
  <c r="D72" i="34"/>
  <c r="D70" i="34"/>
  <c r="D68" i="34"/>
  <c r="D67" i="34"/>
  <c r="D66" i="34"/>
  <c r="D64" i="34"/>
  <c r="D63" i="34"/>
  <c r="D55" i="34"/>
  <c r="D52" i="34"/>
  <c r="D50" i="34"/>
  <c r="D48" i="34"/>
  <c r="D42" i="34"/>
  <c r="D38" i="34"/>
  <c r="D36" i="34"/>
  <c r="D32" i="34"/>
  <c r="D29" i="34"/>
  <c r="D26" i="34"/>
  <c r="D19" i="34"/>
  <c r="D166" i="33"/>
  <c r="D165" i="33"/>
  <c r="D164" i="33"/>
  <c r="D163" i="33"/>
  <c r="D162" i="33"/>
  <c r="D161" i="33"/>
  <c r="D160" i="33"/>
  <c r="D159" i="33"/>
  <c r="D158" i="33"/>
  <c r="D157" i="33"/>
  <c r="D156" i="33"/>
  <c r="D155" i="33"/>
  <c r="D154" i="33"/>
  <c r="D152" i="33"/>
  <c r="D148" i="33"/>
  <c r="D146" i="33"/>
  <c r="D143" i="33"/>
  <c r="D142" i="33"/>
  <c r="D137" i="33"/>
  <c r="D133" i="33"/>
  <c r="D120" i="33"/>
  <c r="D118" i="33"/>
  <c r="D117" i="33"/>
  <c r="D115" i="33"/>
  <c r="D114" i="33"/>
  <c r="D113" i="33"/>
  <c r="D111" i="33"/>
  <c r="D109" i="33"/>
  <c r="D105" i="33"/>
  <c r="D104" i="33"/>
  <c r="D103" i="33"/>
  <c r="D101" i="33"/>
  <c r="D100" i="33"/>
  <c r="D98" i="33"/>
  <c r="D95" i="33"/>
  <c r="D93" i="33"/>
  <c r="D88" i="33"/>
  <c r="D85" i="33"/>
  <c r="D83" i="33"/>
  <c r="D80" i="33"/>
  <c r="D78" i="33"/>
  <c r="D74" i="33"/>
  <c r="D68" i="33"/>
  <c r="D65" i="33"/>
  <c r="D58" i="33"/>
  <c r="D54" i="33"/>
  <c r="D52" i="33"/>
  <c r="D49" i="33"/>
  <c r="D40" i="33"/>
  <c r="C2" i="33"/>
  <c r="D151" i="32"/>
  <c r="D150" i="32"/>
  <c r="D149" i="32"/>
  <c r="D148" i="32"/>
  <c r="D147" i="32"/>
  <c r="D146" i="32"/>
  <c r="D145" i="32"/>
  <c r="D144" i="32"/>
  <c r="D143" i="32"/>
  <c r="D142" i="32"/>
  <c r="D141" i="32"/>
  <c r="D140" i="32"/>
  <c r="D139" i="32"/>
  <c r="D138" i="32"/>
  <c r="D137" i="32"/>
  <c r="D136" i="32"/>
  <c r="D135" i="32"/>
  <c r="D134" i="32"/>
  <c r="D133" i="32"/>
  <c r="D132" i="32"/>
  <c r="D131" i="32"/>
  <c r="D130" i="32"/>
  <c r="D129" i="32"/>
  <c r="D128" i="32"/>
  <c r="D127" i="32"/>
  <c r="D126" i="32"/>
  <c r="D125" i="32"/>
  <c r="D124" i="32"/>
  <c r="D123" i="32"/>
  <c r="D122" i="32"/>
  <c r="D121" i="32"/>
  <c r="D120" i="32"/>
  <c r="D119" i="32"/>
  <c r="D118" i="32"/>
  <c r="D117" i="32"/>
  <c r="D116" i="32"/>
  <c r="D115" i="32"/>
  <c r="D114" i="32"/>
  <c r="D113" i="32"/>
  <c r="D112" i="32"/>
  <c r="D111" i="32"/>
  <c r="D110" i="32"/>
  <c r="D109" i="32"/>
  <c r="D108" i="32"/>
  <c r="D107" i="32"/>
  <c r="D101" i="32"/>
  <c r="D98" i="32"/>
  <c r="D96" i="32"/>
  <c r="D94" i="32"/>
  <c r="D91" i="32"/>
  <c r="D89" i="32"/>
  <c r="D87" i="32"/>
  <c r="D86" i="32"/>
  <c r="D82" i="32"/>
  <c r="D80" i="32"/>
  <c r="D79" i="32"/>
  <c r="D78" i="32"/>
  <c r="D77" i="32"/>
  <c r="D75" i="32"/>
  <c r="D73" i="32"/>
  <c r="D72" i="32"/>
  <c r="D70" i="32"/>
  <c r="D68" i="32"/>
  <c r="D64" i="32"/>
  <c r="D62" i="32"/>
  <c r="D61" i="32"/>
  <c r="D60" i="32"/>
  <c r="D56" i="32"/>
  <c r="D52" i="32"/>
  <c r="D50" i="32"/>
  <c r="D49" i="32"/>
  <c r="D47" i="32"/>
  <c r="D45" i="32"/>
  <c r="D42" i="32"/>
  <c r="D41" i="32"/>
  <c r="D34" i="32"/>
  <c r="D29" i="32"/>
  <c r="D27" i="32"/>
  <c r="D24" i="32"/>
  <c r="D20" i="32"/>
  <c r="D16" i="32"/>
  <c r="C2" i="32"/>
  <c r="D158" i="31"/>
  <c r="D157" i="31"/>
  <c r="D156" i="31"/>
  <c r="D155" i="31"/>
  <c r="D154" i="31"/>
  <c r="D153" i="31"/>
  <c r="D152" i="31"/>
  <c r="D151" i="31"/>
  <c r="D150" i="31"/>
  <c r="D149" i="31"/>
  <c r="D148" i="31"/>
  <c r="D147" i="31"/>
  <c r="D146" i="31"/>
  <c r="D145" i="31"/>
  <c r="D144" i="31"/>
  <c r="D143" i="31"/>
  <c r="D142" i="31"/>
  <c r="D141" i="31"/>
  <c r="D140" i="31"/>
  <c r="D139" i="31"/>
  <c r="D138" i="31"/>
  <c r="D137" i="31"/>
  <c r="D136" i="31"/>
  <c r="D135" i="31"/>
  <c r="D134" i="31"/>
  <c r="D133" i="31"/>
  <c r="D132" i="31"/>
  <c r="D124" i="31"/>
  <c r="D123" i="31"/>
  <c r="D121" i="31"/>
  <c r="D119" i="31"/>
  <c r="D113" i="31"/>
  <c r="D111" i="31"/>
  <c r="D109" i="31"/>
  <c r="D108" i="31"/>
  <c r="D103" i="31"/>
  <c r="D101" i="31"/>
  <c r="D98" i="31"/>
  <c r="D97" i="31"/>
  <c r="D96" i="31"/>
  <c r="D95" i="31"/>
  <c r="D94" i="31"/>
  <c r="D91" i="31"/>
  <c r="D90" i="31"/>
  <c r="D89" i="31"/>
  <c r="D86" i="31"/>
  <c r="D85" i="31"/>
  <c r="D84" i="31"/>
  <c r="D79" i="31"/>
  <c r="D76" i="31"/>
  <c r="D74" i="31"/>
  <c r="D69" i="31"/>
  <c r="D67" i="31"/>
  <c r="D66" i="31"/>
  <c r="D65" i="31"/>
  <c r="D64" i="31"/>
  <c r="D61" i="31"/>
  <c r="D59" i="31"/>
  <c r="D56" i="31"/>
  <c r="D54" i="31"/>
  <c r="D53" i="31"/>
  <c r="D52" i="31"/>
  <c r="D44" i="31"/>
  <c r="D42" i="31"/>
  <c r="D39" i="31"/>
  <c r="D38" i="31"/>
  <c r="D31" i="31"/>
  <c r="D22" i="31"/>
  <c r="D163" i="30"/>
  <c r="D162" i="30"/>
  <c r="D161" i="30"/>
  <c r="D160" i="30"/>
  <c r="D159" i="30"/>
  <c r="D158" i="30"/>
  <c r="D157" i="30"/>
  <c r="D156" i="30"/>
  <c r="D155" i="30"/>
  <c r="D154" i="30"/>
  <c r="D153" i="30"/>
  <c r="D152" i="30"/>
  <c r="D151" i="30"/>
  <c r="D150" i="30"/>
  <c r="D149" i="30"/>
  <c r="D148" i="30"/>
  <c r="D147" i="30"/>
  <c r="D139" i="30"/>
  <c r="D137" i="30"/>
  <c r="D132" i="30"/>
  <c r="D128" i="30"/>
  <c r="D124" i="30"/>
  <c r="D121" i="30"/>
  <c r="D117" i="30"/>
  <c r="L115" i="30"/>
  <c r="D113" i="30"/>
  <c r="D112" i="30"/>
  <c r="D111" i="30"/>
  <c r="D109" i="30"/>
  <c r="D107" i="30"/>
  <c r="D105" i="30"/>
  <c r="D104" i="30"/>
  <c r="D102" i="30"/>
  <c r="D101" i="30"/>
  <c r="D97" i="30"/>
  <c r="D96" i="30"/>
  <c r="D95" i="30"/>
  <c r="D94" i="30"/>
  <c r="D93" i="30"/>
  <c r="D91" i="30"/>
  <c r="L89" i="30"/>
  <c r="D84" i="30"/>
  <c r="D82" i="30"/>
  <c r="D81" i="30"/>
  <c r="D80" i="30"/>
  <c r="D79" i="30"/>
  <c r="D78" i="30"/>
  <c r="D76" i="30"/>
  <c r="D74" i="30"/>
  <c r="D72" i="30"/>
  <c r="D66" i="30"/>
  <c r="D65" i="30"/>
  <c r="D64" i="30"/>
  <c r="D63" i="30"/>
  <c r="D62" i="30"/>
  <c r="D61" i="30"/>
  <c r="D59" i="30"/>
  <c r="D56" i="30"/>
  <c r="D55" i="30"/>
  <c r="D54" i="30"/>
  <c r="D53" i="30"/>
  <c r="D51" i="30"/>
  <c r="D49" i="30"/>
  <c r="D48" i="30"/>
  <c r="D42" i="30"/>
  <c r="D41" i="30"/>
  <c r="D40" i="30"/>
  <c r="D39" i="30"/>
  <c r="D35" i="30"/>
  <c r="D32" i="30"/>
  <c r="D28" i="30"/>
  <c r="D22" i="30"/>
  <c r="D11" i="30"/>
  <c r="C2" i="30"/>
  <c r="D186" i="29"/>
  <c r="D185" i="29"/>
  <c r="D184" i="29"/>
  <c r="D181" i="29"/>
  <c r="D179" i="29"/>
  <c r="D176" i="29"/>
  <c r="D172" i="29"/>
  <c r="D169" i="29"/>
  <c r="D166" i="29"/>
  <c r="D164" i="29"/>
  <c r="D161" i="29"/>
  <c r="D157" i="29"/>
  <c r="D152" i="29"/>
  <c r="D150" i="29"/>
  <c r="D146" i="29"/>
  <c r="D141" i="29"/>
  <c r="D139" i="29"/>
  <c r="D132" i="29"/>
  <c r="D129" i="29"/>
  <c r="D128" i="29"/>
  <c r="D127" i="29"/>
  <c r="D123" i="29"/>
  <c r="D116" i="29"/>
  <c r="D112" i="29"/>
  <c r="D111" i="29"/>
  <c r="D108" i="29"/>
  <c r="D106" i="29"/>
  <c r="D103" i="29"/>
  <c r="D101" i="29"/>
  <c r="D99" i="29"/>
  <c r="D97" i="29"/>
  <c r="D95" i="29"/>
  <c r="D89" i="29"/>
  <c r="D82" i="29"/>
  <c r="D80" i="29"/>
  <c r="D77" i="29"/>
  <c r="D72" i="29"/>
  <c r="D61" i="29"/>
  <c r="D58" i="29"/>
  <c r="D56" i="29"/>
  <c r="D48" i="29"/>
  <c r="D46" i="29"/>
  <c r="D43" i="29"/>
  <c r="D42" i="29"/>
  <c r="D35" i="29"/>
  <c r="C2" i="29"/>
  <c r="D149" i="28"/>
  <c r="D148" i="28"/>
  <c r="D147" i="28"/>
  <c r="D146" i="28"/>
  <c r="D145" i="28"/>
  <c r="D144" i="28"/>
  <c r="D143" i="28"/>
  <c r="D142" i="28"/>
  <c r="D141" i="28"/>
  <c r="D140" i="28"/>
  <c r="D139" i="28"/>
  <c r="D138" i="28"/>
  <c r="D137" i="28"/>
  <c r="D136" i="28"/>
  <c r="D135" i="28"/>
  <c r="D134" i="28"/>
  <c r="D133" i="28"/>
  <c r="D132" i="28"/>
  <c r="D131" i="28"/>
  <c r="D130" i="28"/>
  <c r="D120" i="28"/>
  <c r="D117" i="28"/>
  <c r="D113" i="28"/>
  <c r="D109" i="28"/>
  <c r="D108" i="28"/>
  <c r="D106" i="28"/>
  <c r="D101" i="28"/>
  <c r="D100" i="28"/>
  <c r="D96" i="28"/>
  <c r="D92" i="28"/>
  <c r="D91" i="28"/>
  <c r="D89" i="28"/>
  <c r="D88" i="28"/>
  <c r="D87" i="28"/>
  <c r="D84" i="28"/>
  <c r="D83" i="28"/>
  <c r="D82" i="28"/>
  <c r="D81" i="28"/>
  <c r="D80" i="28"/>
  <c r="D79" i="28"/>
  <c r="D78" i="28"/>
  <c r="D77" i="28"/>
  <c r="D76" i="28"/>
  <c r="D74" i="28"/>
  <c r="D73" i="28"/>
  <c r="D72" i="28"/>
  <c r="D71" i="28"/>
  <c r="D69" i="28"/>
  <c r="D67" i="28"/>
  <c r="D66" i="28"/>
  <c r="D65" i="28"/>
  <c r="D64" i="28"/>
  <c r="D63" i="28"/>
  <c r="D62" i="28"/>
  <c r="D61" i="28"/>
  <c r="D60" i="28"/>
  <c r="D58" i="28"/>
  <c r="D57" i="28"/>
  <c r="D56" i="28"/>
  <c r="D54" i="28"/>
  <c r="D52" i="28"/>
  <c r="D51" i="28"/>
  <c r="D50" i="28"/>
  <c r="D49" i="28"/>
  <c r="D47" i="28"/>
  <c r="D46" i="28"/>
  <c r="D41" i="28"/>
  <c r="D40" i="28"/>
  <c r="D39" i="28"/>
  <c r="D38" i="28"/>
  <c r="D36" i="28"/>
  <c r="D32" i="28"/>
  <c r="D30" i="28"/>
  <c r="D27" i="28"/>
  <c r="D23" i="28"/>
  <c r="D21" i="28"/>
  <c r="D80" i="27"/>
  <c r="D77" i="27"/>
  <c r="D73" i="27"/>
  <c r="D71" i="27"/>
  <c r="D68" i="27"/>
  <c r="D66" i="27"/>
  <c r="D65" i="27"/>
  <c r="D64" i="27"/>
  <c r="D62" i="27"/>
  <c r="D58" i="27"/>
  <c r="D57" i="27"/>
  <c r="D55" i="27"/>
  <c r="D54" i="27"/>
  <c r="D52" i="27"/>
  <c r="D51" i="27"/>
  <c r="D50" i="27"/>
  <c r="D49" i="27"/>
  <c r="D46" i="27"/>
  <c r="D44" i="27"/>
  <c r="D43" i="27"/>
  <c r="D42" i="27"/>
  <c r="D41" i="27"/>
  <c r="D39" i="27"/>
  <c r="D38" i="27"/>
  <c r="D34" i="27"/>
  <c r="D33" i="27"/>
  <c r="D32" i="27"/>
  <c r="D30" i="27"/>
  <c r="D26" i="27"/>
  <c r="D21" i="27"/>
  <c r="D19" i="27"/>
  <c r="D17" i="27"/>
  <c r="D15" i="27"/>
  <c r="D12" i="27"/>
  <c r="D66" i="25"/>
  <c r="D65" i="25"/>
  <c r="D64" i="25"/>
  <c r="D63" i="25"/>
  <c r="D62" i="25"/>
  <c r="D61" i="25"/>
  <c r="D60" i="25"/>
  <c r="D59" i="25"/>
  <c r="D58" i="25"/>
  <c r="D57" i="25"/>
  <c r="D56" i="25"/>
  <c r="D55" i="25"/>
  <c r="D54" i="25"/>
  <c r="D53" i="25"/>
  <c r="D52" i="25"/>
  <c r="D51" i="25"/>
  <c r="D50" i="25"/>
  <c r="D49" i="25"/>
  <c r="D48" i="25"/>
  <c r="D47" i="25"/>
  <c r="D45" i="25"/>
  <c r="D42" i="25"/>
  <c r="D40" i="25"/>
  <c r="D38" i="25"/>
  <c r="D34" i="25"/>
  <c r="D32" i="25"/>
  <c r="D30" i="25"/>
  <c r="D29" i="25"/>
  <c r="D27" i="25"/>
  <c r="D26" i="25"/>
  <c r="D171" i="24"/>
  <c r="D162" i="24"/>
  <c r="D154" i="24"/>
  <c r="D152" i="24"/>
  <c r="D146" i="24"/>
  <c r="D139" i="24"/>
  <c r="D137" i="24"/>
  <c r="D136" i="24"/>
  <c r="D134" i="24"/>
  <c r="D130" i="24"/>
  <c r="D127" i="24"/>
  <c r="D125" i="24"/>
  <c r="D122" i="24"/>
  <c r="D118" i="24"/>
  <c r="D116" i="24"/>
  <c r="D113" i="24"/>
  <c r="D110" i="24"/>
  <c r="D108" i="24"/>
  <c r="D107" i="24"/>
  <c r="D106" i="24"/>
  <c r="D104" i="24"/>
  <c r="D103" i="24"/>
  <c r="D101" i="24"/>
  <c r="D100" i="24"/>
  <c r="D94" i="24"/>
  <c r="D92" i="24"/>
  <c r="D89" i="24"/>
  <c r="D88" i="24"/>
  <c r="D86" i="24"/>
  <c r="D79" i="24"/>
  <c r="D78" i="24"/>
  <c r="D77" i="24"/>
  <c r="D76" i="24"/>
  <c r="D75" i="24"/>
  <c r="D74" i="24"/>
  <c r="D72" i="24"/>
  <c r="D71" i="24"/>
  <c r="D68" i="24"/>
  <c r="D65" i="24"/>
  <c r="D64" i="24"/>
  <c r="D58" i="24"/>
  <c r="D51" i="24"/>
  <c r="D46" i="24"/>
  <c r="D40" i="24"/>
  <c r="D34" i="24"/>
  <c r="D31" i="24"/>
  <c r="D100" i="23"/>
  <c r="D94" i="23"/>
  <c r="D92" i="23"/>
  <c r="D91" i="23"/>
  <c r="D87" i="23"/>
  <c r="D86" i="23"/>
  <c r="D83" i="23"/>
  <c r="D80" i="23"/>
  <c r="D78" i="23"/>
  <c r="D75" i="23"/>
  <c r="D73" i="23"/>
  <c r="D72" i="23"/>
  <c r="D70" i="23"/>
  <c r="D69" i="23"/>
  <c r="D68" i="23"/>
  <c r="D66" i="23"/>
  <c r="D65" i="23"/>
  <c r="D63" i="23"/>
  <c r="D62" i="23"/>
  <c r="D60" i="23"/>
  <c r="D58" i="23"/>
  <c r="D57" i="23"/>
  <c r="D56" i="23"/>
  <c r="D53" i="23"/>
  <c r="D52" i="23"/>
  <c r="D50" i="23"/>
  <c r="D48" i="23"/>
  <c r="D45" i="23"/>
  <c r="D43" i="23"/>
  <c r="D42" i="23"/>
  <c r="D40" i="23"/>
  <c r="D39" i="23"/>
  <c r="D38" i="23"/>
  <c r="D36" i="23"/>
  <c r="D34" i="23"/>
  <c r="D32" i="23"/>
  <c r="D31" i="23"/>
  <c r="D28" i="23"/>
  <c r="D25" i="23"/>
  <c r="D23" i="23"/>
  <c r="D21" i="23"/>
  <c r="D19" i="23"/>
  <c r="D16" i="23"/>
  <c r="D13" i="23"/>
  <c r="D147" i="22"/>
  <c r="D140" i="22"/>
  <c r="D138" i="22"/>
  <c r="D135" i="22"/>
  <c r="D134" i="22"/>
  <c r="D131" i="22"/>
  <c r="D127" i="22"/>
  <c r="D124" i="22"/>
  <c r="D120" i="22"/>
  <c r="D118" i="22"/>
  <c r="D115" i="22"/>
  <c r="D114" i="22"/>
  <c r="D110" i="22"/>
  <c r="D109" i="22"/>
  <c r="D107" i="22"/>
  <c r="D106" i="22"/>
  <c r="D103" i="22"/>
  <c r="D102" i="22"/>
  <c r="D95" i="22"/>
  <c r="D93" i="22"/>
  <c r="D90" i="22"/>
  <c r="D89" i="22"/>
  <c r="D86" i="22"/>
  <c r="D83" i="22"/>
  <c r="D82" i="22"/>
  <c r="D79" i="22"/>
  <c r="D78" i="22"/>
  <c r="D77" i="22"/>
  <c r="D75" i="22"/>
  <c r="D72" i="22"/>
  <c r="D71" i="22"/>
  <c r="D70" i="22"/>
  <c r="D69" i="22"/>
  <c r="D67" i="22"/>
  <c r="D61" i="22"/>
  <c r="D59" i="22"/>
  <c r="D55" i="22"/>
  <c r="D54" i="22"/>
  <c r="D49" i="22"/>
  <c r="D40" i="22"/>
  <c r="D37" i="22"/>
  <c r="D34" i="22"/>
  <c r="D32" i="22"/>
  <c r="D107" i="21"/>
  <c r="D106" i="21"/>
  <c r="D105" i="21"/>
  <c r="D104" i="21"/>
  <c r="D103" i="21"/>
  <c r="D102" i="21"/>
  <c r="D101" i="21"/>
  <c r="D100" i="21"/>
  <c r="D99" i="21"/>
  <c r="D98" i="21"/>
  <c r="D97" i="21"/>
  <c r="D96" i="21"/>
  <c r="D95" i="21"/>
  <c r="D94" i="21"/>
  <c r="D93" i="21"/>
  <c r="D92" i="21"/>
  <c r="D91" i="21"/>
  <c r="D90" i="21"/>
  <c r="D89" i="21"/>
  <c r="D88" i="21"/>
  <c r="D87" i="21"/>
  <c r="D86" i="21"/>
  <c r="D85" i="21"/>
  <c r="D84" i="21"/>
  <c r="D83" i="21"/>
  <c r="D82" i="21"/>
  <c r="D81" i="21"/>
  <c r="D80" i="21"/>
  <c r="D79" i="21"/>
  <c r="D78" i="21"/>
  <c r="D77" i="21"/>
  <c r="D76" i="21"/>
  <c r="D75" i="21"/>
  <c r="D74" i="21"/>
  <c r="D73" i="21"/>
  <c r="D72" i="21"/>
  <c r="D71" i="21"/>
  <c r="D70" i="21"/>
  <c r="D69" i="21"/>
  <c r="D68" i="21"/>
  <c r="D67" i="21"/>
  <c r="D60" i="21"/>
  <c r="D59" i="21"/>
  <c r="D56" i="21"/>
  <c r="D52" i="21"/>
  <c r="D51" i="21"/>
  <c r="D45" i="21"/>
  <c r="D19" i="21"/>
  <c r="D17" i="21"/>
  <c r="D10" i="21"/>
  <c r="C2" i="21"/>
  <c r="D76" i="20"/>
  <c r="D75" i="20"/>
  <c r="D74" i="20"/>
  <c r="D73" i="20"/>
  <c r="D72" i="20"/>
  <c r="D71" i="20"/>
  <c r="D70" i="20"/>
  <c r="D69" i="20"/>
  <c r="D68" i="20"/>
  <c r="D67" i="20"/>
  <c r="D66" i="20"/>
  <c r="D65" i="20"/>
  <c r="D64" i="20"/>
  <c r="D63" i="20"/>
  <c r="D62" i="20"/>
  <c r="D57" i="20"/>
  <c r="D55" i="20"/>
  <c r="D54" i="20"/>
  <c r="D52" i="20"/>
  <c r="D50" i="20"/>
  <c r="D49" i="20"/>
  <c r="D39" i="20"/>
  <c r="D38" i="20"/>
  <c r="D34" i="20"/>
  <c r="D33" i="20"/>
  <c r="D27" i="20"/>
  <c r="D24" i="20"/>
  <c r="D23" i="20"/>
  <c r="D21" i="20"/>
  <c r="D18" i="20"/>
  <c r="D15" i="20"/>
  <c r="D10" i="20"/>
  <c r="C2" i="20"/>
  <c r="D125" i="19"/>
  <c r="D122" i="19"/>
  <c r="D116" i="19"/>
  <c r="D114" i="19"/>
  <c r="D111" i="19"/>
  <c r="D109" i="19"/>
  <c r="D107" i="19"/>
  <c r="D103" i="19"/>
  <c r="D100" i="19"/>
  <c r="D98" i="19"/>
  <c r="D97" i="19"/>
  <c r="D95" i="19"/>
  <c r="D92" i="19"/>
  <c r="D91" i="19"/>
  <c r="D85" i="19"/>
  <c r="D84" i="19"/>
  <c r="D83" i="19"/>
  <c r="D79" i="19"/>
  <c r="D78" i="19"/>
  <c r="D73" i="19"/>
  <c r="D66" i="19"/>
  <c r="D63" i="19"/>
  <c r="D59" i="19"/>
  <c r="D58" i="19"/>
  <c r="D56" i="19"/>
  <c r="D55" i="19"/>
  <c r="D54" i="19"/>
  <c r="D53" i="19"/>
  <c r="D52" i="19"/>
  <c r="D51" i="19"/>
  <c r="D49" i="19"/>
  <c r="D44" i="19"/>
  <c r="D42" i="19"/>
  <c r="D41" i="19"/>
  <c r="D40" i="19"/>
  <c r="D38" i="19"/>
  <c r="D37" i="19"/>
  <c r="D34" i="19"/>
  <c r="D32" i="19"/>
  <c r="D28" i="19"/>
  <c r="D23" i="19"/>
  <c r="D21" i="19"/>
  <c r="D19" i="19"/>
  <c r="D16" i="19"/>
  <c r="D14" i="19"/>
  <c r="D144" i="18"/>
  <c r="D143" i="18"/>
  <c r="D142" i="18"/>
  <c r="D141" i="18"/>
  <c r="D140" i="18"/>
  <c r="D139" i="18"/>
  <c r="D138" i="18"/>
  <c r="D137" i="18"/>
  <c r="D136" i="18"/>
  <c r="D135" i="18"/>
  <c r="D134" i="18"/>
  <c r="D133" i="18"/>
  <c r="D123" i="18"/>
  <c r="D118" i="18"/>
  <c r="D116" i="18"/>
  <c r="D110" i="18"/>
  <c r="D105" i="18"/>
  <c r="D103" i="18"/>
  <c r="D101" i="18"/>
  <c r="D98" i="18"/>
  <c r="D97" i="18"/>
  <c r="D94" i="18"/>
  <c r="D92" i="18"/>
  <c r="D91" i="18"/>
  <c r="D90" i="18"/>
  <c r="D86" i="18"/>
  <c r="D85" i="18"/>
  <c r="D80" i="18"/>
  <c r="D69" i="18"/>
  <c r="D68" i="18"/>
  <c r="D67" i="18"/>
  <c r="D63" i="18"/>
  <c r="D62" i="18"/>
  <c r="D60" i="18"/>
  <c r="D58" i="18"/>
  <c r="D55" i="18"/>
  <c r="D50" i="18"/>
  <c r="D48" i="18"/>
  <c r="D45" i="18"/>
  <c r="D43" i="18"/>
  <c r="D41" i="18"/>
  <c r="D37" i="18"/>
  <c r="D33" i="18"/>
  <c r="D31" i="18"/>
  <c r="D30" i="18"/>
  <c r="D25" i="18"/>
  <c r="D147" i="17"/>
  <c r="D146" i="17"/>
  <c r="D145" i="17"/>
  <c r="D144" i="17"/>
  <c r="D143" i="17"/>
  <c r="D142" i="17"/>
  <c r="D141" i="17"/>
  <c r="D140" i="17"/>
  <c r="D139" i="17"/>
  <c r="D138" i="17"/>
  <c r="D137" i="17"/>
  <c r="D136" i="17"/>
  <c r="D135" i="17"/>
  <c r="D134" i="17"/>
  <c r="D133" i="17"/>
  <c r="D132" i="17"/>
  <c r="D131" i="17"/>
  <c r="D130" i="17"/>
  <c r="D129" i="17"/>
  <c r="D128" i="17"/>
  <c r="D127" i="17"/>
  <c r="D126" i="17"/>
  <c r="D125" i="17"/>
  <c r="D124" i="17"/>
  <c r="D123" i="17"/>
  <c r="D122" i="17"/>
  <c r="D121" i="17"/>
  <c r="D120" i="17"/>
  <c r="D119" i="17"/>
  <c r="D118" i="17"/>
  <c r="D117" i="17"/>
  <c r="D116" i="17"/>
  <c r="D115" i="17"/>
  <c r="D114" i="17"/>
  <c r="D113" i="17"/>
  <c r="D112" i="17"/>
  <c r="D111" i="17"/>
  <c r="D110" i="17"/>
  <c r="D109" i="17"/>
  <c r="D108" i="17"/>
  <c r="D107" i="17"/>
  <c r="D105" i="17"/>
  <c r="D104" i="17"/>
  <c r="D98" i="17"/>
  <c r="D91" i="17"/>
  <c r="D83" i="17"/>
  <c r="D80" i="17"/>
  <c r="D79" i="17"/>
  <c r="D75" i="17"/>
  <c r="D74" i="17"/>
  <c r="D71" i="17"/>
  <c r="D70" i="17"/>
  <c r="D66" i="17"/>
  <c r="D65" i="17"/>
  <c r="D64" i="17"/>
  <c r="D63" i="17"/>
  <c r="D60" i="17"/>
  <c r="D56" i="17"/>
  <c r="D55" i="17"/>
  <c r="D52" i="17"/>
  <c r="D50" i="17"/>
  <c r="D49" i="17"/>
  <c r="D48" i="17"/>
  <c r="D46" i="17"/>
  <c r="D45" i="17"/>
  <c r="D43" i="17"/>
  <c r="D40" i="17"/>
  <c r="D38" i="17"/>
  <c r="D37" i="17"/>
  <c r="D33" i="17"/>
  <c r="D29" i="17"/>
  <c r="D27" i="17"/>
  <c r="D25" i="17"/>
  <c r="D23" i="17"/>
  <c r="D21" i="17"/>
  <c r="D18" i="17"/>
  <c r="D153" i="16"/>
  <c r="D152" i="16"/>
  <c r="D151" i="16"/>
  <c r="D150" i="16"/>
  <c r="D149" i="16"/>
  <c r="D148" i="16"/>
  <c r="D147" i="16"/>
  <c r="D146" i="16"/>
  <c r="D145" i="16"/>
  <c r="D144" i="16"/>
  <c r="D143" i="16"/>
  <c r="D142" i="16"/>
  <c r="D141" i="16"/>
  <c r="D140" i="16"/>
  <c r="D139" i="16"/>
  <c r="D138" i="16"/>
  <c r="D137" i="16"/>
  <c r="D136" i="16"/>
  <c r="D135" i="16"/>
  <c r="D134" i="16"/>
  <c r="D133" i="16"/>
  <c r="D132" i="16"/>
  <c r="D131" i="16"/>
  <c r="D130" i="16"/>
  <c r="D129" i="16"/>
  <c r="D128" i="16"/>
  <c r="D127" i="16"/>
  <c r="D126" i="16"/>
  <c r="D125" i="16"/>
  <c r="D124" i="16"/>
  <c r="D123" i="16"/>
  <c r="D122" i="16"/>
  <c r="D121" i="16"/>
  <c r="D120" i="16"/>
  <c r="D119" i="16"/>
  <c r="D118" i="16"/>
  <c r="D117" i="16"/>
  <c r="D116" i="16"/>
  <c r="D115" i="16"/>
  <c r="D114" i="16"/>
  <c r="D113" i="16"/>
  <c r="D112" i="16"/>
  <c r="D111" i="16"/>
  <c r="D110" i="16"/>
  <c r="D109" i="16"/>
  <c r="D108" i="16"/>
  <c r="D107" i="16"/>
  <c r="D106" i="16"/>
  <c r="D105" i="16"/>
  <c r="D104" i="16"/>
  <c r="D103" i="16"/>
  <c r="D102" i="16"/>
  <c r="D101" i="16"/>
  <c r="D100" i="16"/>
  <c r="D99" i="16"/>
  <c r="D98" i="16"/>
  <c r="D97" i="16"/>
  <c r="D96" i="16"/>
  <c r="D95" i="16"/>
  <c r="D94" i="16"/>
  <c r="D93" i="16"/>
  <c r="D92" i="16"/>
  <c r="D91" i="16"/>
  <c r="D90" i="16"/>
  <c r="D89" i="16"/>
  <c r="D88" i="16"/>
  <c r="D87" i="16"/>
  <c r="D86" i="16"/>
  <c r="D85" i="16"/>
  <c r="D84" i="16"/>
  <c r="D83" i="16"/>
  <c r="D82" i="16"/>
  <c r="D81" i="16"/>
  <c r="D80" i="16"/>
  <c r="D79" i="16"/>
  <c r="D78" i="16"/>
  <c r="D77" i="16"/>
  <c r="D76" i="16"/>
  <c r="D75" i="16"/>
  <c r="D74" i="16"/>
  <c r="D73" i="16"/>
  <c r="D72" i="16"/>
  <c r="D71" i="16"/>
  <c r="D70" i="16"/>
  <c r="D69" i="16"/>
  <c r="D68" i="16"/>
  <c r="D67" i="16"/>
  <c r="D64" i="16"/>
  <c r="D61" i="16"/>
  <c r="D55" i="16"/>
  <c r="D52" i="16"/>
  <c r="D51" i="16"/>
  <c r="D48" i="16"/>
  <c r="D36" i="16"/>
  <c r="D30" i="16"/>
  <c r="D25" i="16"/>
  <c r="D23" i="16"/>
  <c r="D21" i="16"/>
  <c r="D15" i="16"/>
  <c r="D12" i="16"/>
  <c r="C2" i="16"/>
  <c r="D133" i="15"/>
  <c r="D132" i="15"/>
  <c r="D131" i="15"/>
  <c r="D130" i="15"/>
  <c r="D129" i="15"/>
  <c r="D128" i="15"/>
  <c r="D127" i="15"/>
  <c r="D126" i="15"/>
  <c r="D125" i="15"/>
  <c r="D124" i="15"/>
  <c r="D123" i="15"/>
  <c r="D122" i="15"/>
  <c r="D121" i="15"/>
  <c r="D120" i="15"/>
  <c r="D119" i="15"/>
  <c r="D118" i="15"/>
  <c r="D117" i="15"/>
  <c r="D116" i="15"/>
  <c r="D115" i="15"/>
  <c r="D114" i="15"/>
  <c r="D113" i="15"/>
  <c r="D112" i="15"/>
  <c r="D111" i="15"/>
  <c r="D110" i="15"/>
  <c r="D109" i="15"/>
  <c r="D102" i="15"/>
  <c r="D99" i="15"/>
  <c r="D97" i="15"/>
  <c r="D96" i="15"/>
  <c r="D94" i="15"/>
  <c r="D89" i="15"/>
  <c r="D86" i="15"/>
  <c r="D84" i="15"/>
  <c r="D81" i="15"/>
  <c r="D80" i="15"/>
  <c r="D77" i="15"/>
  <c r="D74" i="15"/>
  <c r="D72" i="15"/>
  <c r="D70" i="15"/>
  <c r="D67" i="15"/>
  <c r="D65" i="15"/>
  <c r="D63" i="15"/>
  <c r="D61" i="15"/>
  <c r="D58" i="15"/>
  <c r="D55" i="15"/>
  <c r="D53" i="15"/>
  <c r="D50" i="15"/>
  <c r="D44" i="15"/>
  <c r="D41" i="15"/>
  <c r="D37" i="15"/>
  <c r="D35" i="15"/>
  <c r="D32" i="15"/>
  <c r="D28" i="15"/>
  <c r="D24" i="15"/>
  <c r="D22" i="15"/>
  <c r="D19" i="15"/>
  <c r="D17" i="15"/>
  <c r="D15" i="15"/>
  <c r="D13" i="15"/>
  <c r="D12" i="15"/>
  <c r="D118" i="14"/>
  <c r="D117" i="14"/>
  <c r="D116" i="14"/>
  <c r="D115" i="14"/>
  <c r="D114" i="14"/>
  <c r="D113" i="14"/>
  <c r="D112" i="14"/>
  <c r="D111" i="14"/>
  <c r="D110" i="14"/>
  <c r="D109" i="14"/>
  <c r="D108" i="14"/>
  <c r="D107" i="14"/>
  <c r="D106" i="14"/>
  <c r="D105" i="14"/>
  <c r="D104" i="14"/>
  <c r="D103" i="14"/>
  <c r="D102" i="14"/>
  <c r="D101" i="14"/>
  <c r="D100" i="14"/>
  <c r="D99" i="14"/>
  <c r="D98" i="14"/>
  <c r="D97" i="14"/>
  <c r="D96" i="14"/>
  <c r="D95" i="14"/>
  <c r="D94" i="14"/>
  <c r="D93" i="14"/>
  <c r="D92" i="14"/>
  <c r="D91" i="14"/>
  <c r="D90" i="14"/>
  <c r="D89" i="14"/>
  <c r="D88" i="14"/>
  <c r="D87" i="14"/>
  <c r="D66" i="14"/>
  <c r="D58" i="14"/>
  <c r="D54" i="14"/>
  <c r="D52" i="14"/>
  <c r="D51" i="14"/>
  <c r="D50" i="14"/>
  <c r="D47" i="14"/>
  <c r="D43" i="14"/>
  <c r="D38" i="14"/>
  <c r="D37" i="14"/>
  <c r="D36" i="14"/>
  <c r="D35" i="14"/>
  <c r="D33" i="14"/>
  <c r="D31" i="14"/>
  <c r="D30" i="14"/>
  <c r="D28" i="14"/>
  <c r="D25" i="14"/>
  <c r="D21" i="14"/>
  <c r="D17" i="14"/>
  <c r="D15" i="14"/>
  <c r="D12" i="14"/>
  <c r="D150" i="13"/>
  <c r="D149" i="13"/>
  <c r="D148" i="13"/>
  <c r="D147" i="13"/>
  <c r="D146" i="13"/>
  <c r="D145" i="13"/>
  <c r="D144" i="13"/>
  <c r="D143" i="13"/>
  <c r="D142" i="13"/>
  <c r="D141" i="13"/>
  <c r="D140" i="13"/>
  <c r="D139" i="13"/>
  <c r="D138" i="13"/>
  <c r="D137" i="13"/>
  <c r="D136" i="13"/>
  <c r="D135" i="13"/>
  <c r="D134" i="13"/>
  <c r="D133" i="13"/>
  <c r="D132" i="13"/>
  <c r="D131" i="13"/>
  <c r="D130" i="13"/>
  <c r="D129" i="13"/>
  <c r="D128" i="13"/>
  <c r="D127" i="13"/>
  <c r="D126" i="13"/>
  <c r="D125" i="13"/>
  <c r="D124" i="13"/>
  <c r="D123" i="13"/>
  <c r="D122" i="13"/>
  <c r="D121" i="13"/>
  <c r="D120" i="13"/>
  <c r="D119" i="13"/>
  <c r="D118" i="13"/>
  <c r="D117" i="13"/>
  <c r="D116" i="13"/>
  <c r="D115" i="13"/>
  <c r="D114" i="13"/>
  <c r="D113" i="13"/>
  <c r="D112" i="13"/>
  <c r="D111" i="13"/>
  <c r="D110" i="13"/>
  <c r="D109" i="13"/>
  <c r="D108" i="13"/>
  <c r="D107" i="13"/>
  <c r="D106" i="13"/>
  <c r="D105" i="13"/>
  <c r="D104" i="13"/>
  <c r="D103" i="13"/>
  <c r="D100" i="13"/>
  <c r="D88" i="13"/>
  <c r="D84" i="13"/>
  <c r="D83" i="13"/>
  <c r="D78" i="13"/>
  <c r="D77" i="13"/>
  <c r="D76" i="13"/>
  <c r="D75" i="13"/>
  <c r="D73" i="13"/>
  <c r="D70" i="13"/>
  <c r="D69" i="13"/>
  <c r="D67" i="13"/>
  <c r="D64" i="13"/>
  <c r="D62" i="13"/>
  <c r="D61" i="13"/>
  <c r="D60" i="13"/>
  <c r="D57" i="13"/>
  <c r="D53" i="13"/>
  <c r="D51" i="13"/>
  <c r="D50" i="13"/>
  <c r="D47" i="13"/>
  <c r="D43" i="13"/>
  <c r="D40" i="13"/>
  <c r="D38" i="13"/>
  <c r="D37" i="13"/>
  <c r="D34" i="13"/>
  <c r="D32" i="13"/>
  <c r="D30" i="13"/>
  <c r="D27" i="13"/>
  <c r="D24" i="13"/>
  <c r="D22" i="13"/>
  <c r="D19" i="13"/>
  <c r="D17" i="13"/>
  <c r="D13" i="13"/>
  <c r="D147" i="11"/>
  <c r="D146" i="11"/>
  <c r="D145" i="11"/>
  <c r="D144" i="11"/>
  <c r="D143" i="11"/>
  <c r="D142" i="11"/>
  <c r="D141" i="11"/>
  <c r="D140" i="11"/>
  <c r="D139" i="11"/>
  <c r="D138" i="11"/>
  <c r="D137" i="11"/>
  <c r="D136" i="11"/>
  <c r="D135" i="11"/>
  <c r="D134" i="11"/>
  <c r="D133" i="11"/>
  <c r="D132" i="11"/>
  <c r="D131" i="11"/>
  <c r="D130" i="11"/>
  <c r="D129" i="11"/>
  <c r="D128" i="11"/>
  <c r="D127" i="11"/>
  <c r="D126" i="11"/>
  <c r="D125" i="11"/>
  <c r="D124" i="11"/>
  <c r="D123" i="11"/>
  <c r="D122" i="11"/>
  <c r="D121" i="11"/>
  <c r="D120" i="11"/>
  <c r="D119" i="11"/>
  <c r="D118" i="11"/>
  <c r="D117" i="11"/>
  <c r="D116" i="11"/>
  <c r="D115" i="11"/>
  <c r="D114" i="11"/>
  <c r="D113" i="11"/>
  <c r="D112" i="11"/>
  <c r="D111" i="11"/>
  <c r="D110" i="11"/>
  <c r="D109" i="11"/>
  <c r="D108" i="11"/>
  <c r="D107" i="11"/>
  <c r="D106" i="11"/>
  <c r="D105" i="11"/>
  <c r="D104" i="11"/>
  <c r="D103" i="11"/>
  <c r="D102" i="11"/>
  <c r="D101" i="11"/>
  <c r="D100" i="11"/>
  <c r="D99" i="11"/>
  <c r="D98" i="11"/>
  <c r="D97" i="11"/>
  <c r="D96" i="11"/>
  <c r="D95" i="11"/>
  <c r="D94" i="11"/>
  <c r="D93" i="11"/>
  <c r="D92" i="11"/>
  <c r="D91" i="11"/>
  <c r="D90" i="11"/>
  <c r="D89" i="11"/>
  <c r="D88" i="11"/>
  <c r="D87" i="11"/>
  <c r="D86" i="11"/>
  <c r="D85" i="11"/>
  <c r="D84" i="11"/>
  <c r="D83" i="11"/>
  <c r="D82" i="11"/>
  <c r="D81" i="11"/>
  <c r="D80" i="11"/>
  <c r="D79" i="11"/>
  <c r="D78" i="11"/>
  <c r="D77" i="11"/>
  <c r="D76" i="11"/>
  <c r="D75" i="11"/>
  <c r="D74" i="11"/>
  <c r="D73" i="11"/>
  <c r="D72" i="11"/>
  <c r="D71" i="11"/>
  <c r="D70" i="11"/>
  <c r="D69" i="11"/>
  <c r="D68" i="11"/>
  <c r="D67" i="11"/>
  <c r="D66" i="11"/>
  <c r="D65" i="11"/>
  <c r="D64" i="11"/>
  <c r="D63" i="11"/>
  <c r="D62" i="11"/>
  <c r="D61" i="11"/>
  <c r="D60" i="11"/>
  <c r="D59" i="11"/>
  <c r="D58" i="11"/>
  <c r="D51" i="11"/>
  <c r="D46" i="11"/>
  <c r="D43" i="11"/>
  <c r="D37" i="11"/>
  <c r="D36" i="11"/>
  <c r="D154" i="12"/>
  <c r="D153" i="12"/>
  <c r="D152" i="12"/>
  <c r="D151" i="12"/>
  <c r="D150" i="12"/>
  <c r="D149" i="12"/>
  <c r="D148" i="12"/>
  <c r="D147" i="12"/>
  <c r="D146" i="12"/>
  <c r="D145" i="12"/>
  <c r="D144" i="12"/>
  <c r="D143" i="12"/>
  <c r="D142" i="12"/>
  <c r="D141" i="12"/>
  <c r="D140" i="12"/>
  <c r="D139" i="12"/>
  <c r="D138" i="12"/>
  <c r="D137" i="12"/>
  <c r="D136" i="12"/>
  <c r="D135" i="12"/>
  <c r="D134" i="12"/>
  <c r="D133" i="12"/>
  <c r="D132" i="12"/>
  <c r="D131" i="12"/>
  <c r="D130" i="12"/>
  <c r="D129" i="12"/>
  <c r="D128" i="12"/>
  <c r="D127" i="12"/>
  <c r="D126" i="12"/>
  <c r="D125" i="12"/>
  <c r="D124" i="12"/>
  <c r="D123" i="12"/>
  <c r="D122" i="12"/>
  <c r="D121" i="12"/>
  <c r="D120" i="12"/>
  <c r="D119" i="12"/>
  <c r="D118" i="12"/>
  <c r="D117" i="12"/>
  <c r="D116" i="12"/>
  <c r="D115" i="12"/>
  <c r="D114" i="12"/>
  <c r="D113" i="12"/>
  <c r="D112" i="12"/>
  <c r="D111" i="12"/>
  <c r="D110" i="12"/>
  <c r="D109" i="12"/>
  <c r="D108" i="12"/>
  <c r="D107" i="12"/>
  <c r="D106" i="12"/>
  <c r="D105" i="12"/>
  <c r="D104" i="12"/>
  <c r="D103" i="12"/>
  <c r="D102" i="12"/>
  <c r="D101" i="12"/>
  <c r="D100" i="12"/>
  <c r="D99" i="12"/>
  <c r="D98" i="12"/>
  <c r="D97" i="12"/>
  <c r="D96" i="12"/>
  <c r="D95" i="12"/>
  <c r="D94" i="12"/>
  <c r="D93" i="12"/>
  <c r="D92" i="12"/>
  <c r="D91" i="12"/>
  <c r="D90" i="12"/>
  <c r="D89" i="12"/>
  <c r="D88" i="12"/>
  <c r="D87" i="12"/>
  <c r="D86" i="12"/>
  <c r="D85" i="12"/>
  <c r="D84" i="12"/>
  <c r="D83" i="12"/>
  <c r="D82" i="12"/>
  <c r="D81" i="12"/>
  <c r="D78" i="12"/>
  <c r="D75" i="12"/>
  <c r="D72" i="12"/>
  <c r="D70" i="12"/>
  <c r="D62" i="12"/>
  <c r="D55" i="12"/>
  <c r="D53" i="12"/>
  <c r="D50" i="12"/>
  <c r="D48" i="12"/>
  <c r="D47" i="12"/>
  <c r="D46" i="12"/>
  <c r="D45" i="12"/>
  <c r="D41" i="12"/>
  <c r="D37" i="12"/>
  <c r="D35" i="12"/>
  <c r="D33" i="12"/>
  <c r="D31" i="12"/>
  <c r="D28" i="12"/>
  <c r="D26" i="12"/>
  <c r="D17" i="12"/>
  <c r="D149" i="10"/>
  <c r="D148" i="10"/>
  <c r="D147" i="10"/>
  <c r="D146" i="10"/>
  <c r="D145" i="10"/>
  <c r="D144" i="10"/>
  <c r="D143" i="10"/>
  <c r="D142" i="10"/>
  <c r="D141" i="10"/>
  <c r="D140" i="10"/>
  <c r="D139" i="10"/>
  <c r="D138" i="10"/>
  <c r="D137" i="10"/>
  <c r="D136" i="10"/>
  <c r="D135" i="10"/>
  <c r="D134" i="10"/>
  <c r="D133" i="10"/>
  <c r="D132" i="10"/>
  <c r="D131" i="10"/>
  <c r="D130" i="10"/>
  <c r="D129" i="10"/>
  <c r="D128" i="10"/>
  <c r="D127" i="10"/>
  <c r="D126" i="10"/>
  <c r="D125" i="10"/>
  <c r="D124" i="10"/>
  <c r="D123" i="10"/>
  <c r="D122" i="10"/>
  <c r="D121" i="10"/>
  <c r="D120" i="10"/>
  <c r="D119" i="10"/>
  <c r="D118" i="10"/>
  <c r="D117" i="10"/>
  <c r="D116" i="10"/>
  <c r="D115" i="10"/>
  <c r="D114" i="10"/>
  <c r="D113" i="10"/>
  <c r="D112" i="10"/>
  <c r="D111" i="10"/>
  <c r="D110" i="10"/>
  <c r="D109" i="10"/>
  <c r="D102" i="10"/>
  <c r="D100" i="10"/>
  <c r="D97" i="10"/>
  <c r="D96" i="10"/>
  <c r="D93" i="10"/>
  <c r="D90" i="10"/>
  <c r="D89" i="10"/>
  <c r="D87" i="10"/>
  <c r="D82" i="10"/>
  <c r="D79" i="10"/>
  <c r="D76" i="10"/>
  <c r="D74" i="10"/>
  <c r="D71" i="10"/>
  <c r="D70" i="10"/>
  <c r="D68" i="10"/>
  <c r="D66" i="10"/>
  <c r="D65" i="10"/>
  <c r="D61" i="10"/>
  <c r="D59" i="10"/>
  <c r="D52" i="10"/>
  <c r="D48" i="10"/>
  <c r="D47" i="10"/>
  <c r="D42" i="10"/>
  <c r="D37" i="10"/>
  <c r="D33" i="10"/>
  <c r="D27" i="10"/>
  <c r="D26" i="10"/>
  <c r="D13" i="10"/>
  <c r="D145" i="9"/>
  <c r="D144" i="9"/>
  <c r="D143" i="9"/>
  <c r="D142" i="9"/>
  <c r="D141" i="9"/>
  <c r="D140" i="9"/>
  <c r="D139" i="9"/>
  <c r="D138" i="9"/>
  <c r="D137" i="9"/>
  <c r="D136" i="9"/>
  <c r="D135" i="9"/>
  <c r="D134" i="9"/>
  <c r="D133" i="9"/>
  <c r="D132" i="9"/>
  <c r="D131" i="9"/>
  <c r="D130" i="9"/>
  <c r="D129" i="9"/>
  <c r="D128" i="9"/>
  <c r="D127" i="9"/>
  <c r="D126" i="9"/>
  <c r="D125" i="9"/>
  <c r="D124" i="9"/>
  <c r="D123" i="9"/>
  <c r="D122" i="9"/>
  <c r="D121" i="9"/>
  <c r="D120" i="9"/>
  <c r="D119" i="9"/>
  <c r="D118" i="9"/>
  <c r="D117" i="9"/>
  <c r="D116" i="9"/>
  <c r="D115" i="9"/>
  <c r="D114" i="9"/>
  <c r="D113" i="9"/>
  <c r="D112" i="9"/>
  <c r="D111" i="9"/>
  <c r="D110" i="9"/>
  <c r="D109" i="9"/>
  <c r="D108" i="9"/>
  <c r="D107" i="9"/>
  <c r="D106" i="9"/>
  <c r="D105" i="9"/>
  <c r="D104" i="9"/>
  <c r="D103" i="9"/>
  <c r="D102" i="9"/>
  <c r="D101" i="9"/>
  <c r="D100" i="9"/>
  <c r="D99" i="9"/>
  <c r="D98" i="9"/>
  <c r="D97" i="9"/>
  <c r="D96" i="9"/>
  <c r="D95" i="9"/>
  <c r="D94" i="9"/>
  <c r="D93" i="9"/>
  <c r="D92" i="9"/>
  <c r="D91" i="9"/>
  <c r="D90" i="9"/>
  <c r="D89" i="9"/>
  <c r="D88" i="9"/>
  <c r="D87" i="9"/>
  <c r="D86" i="9"/>
  <c r="D85" i="9"/>
  <c r="D84" i="9"/>
  <c r="D83" i="9"/>
  <c r="D82" i="9"/>
  <c r="D81" i="9"/>
  <c r="D80" i="9"/>
  <c r="D79" i="9"/>
  <c r="D78" i="9"/>
  <c r="D77" i="9"/>
  <c r="D76" i="9"/>
  <c r="D75" i="9"/>
  <c r="D74" i="9"/>
  <c r="D73" i="9"/>
  <c r="D72" i="9"/>
  <c r="D71" i="9"/>
  <c r="D70" i="9"/>
  <c r="D69" i="9"/>
  <c r="D68" i="9"/>
  <c r="D67" i="9"/>
  <c r="D66" i="9"/>
  <c r="D65" i="9"/>
  <c r="D64" i="9"/>
  <c r="D63" i="9"/>
  <c r="D62" i="9"/>
  <c r="D61" i="9"/>
  <c r="D60" i="9"/>
  <c r="D59" i="9"/>
  <c r="D58" i="9"/>
  <c r="D57" i="9"/>
  <c r="D56" i="9"/>
  <c r="D55" i="9"/>
  <c r="D54" i="9"/>
  <c r="D53" i="9"/>
  <c r="D52" i="9"/>
  <c r="D51" i="9"/>
  <c r="D50" i="9"/>
  <c r="D49" i="9"/>
  <c r="D48" i="9"/>
  <c r="D47" i="9"/>
  <c r="D46" i="9"/>
  <c r="D45" i="9"/>
  <c r="D44" i="9"/>
  <c r="D43" i="9"/>
  <c r="D42" i="9"/>
  <c r="D41" i="9"/>
  <c r="D38" i="9"/>
  <c r="D36" i="9"/>
  <c r="D33" i="9"/>
  <c r="D29" i="9"/>
  <c r="D28" i="9"/>
  <c r="D18" i="9"/>
  <c r="D15" i="9"/>
  <c r="D160" i="8"/>
  <c r="D159" i="8"/>
  <c r="D158" i="8"/>
  <c r="D157" i="8"/>
  <c r="D156" i="8"/>
  <c r="D155" i="8"/>
  <c r="D154" i="8"/>
  <c r="D153" i="8"/>
  <c r="D152" i="8"/>
  <c r="D151" i="8"/>
  <c r="D150" i="8"/>
  <c r="D149" i="8"/>
  <c r="D148" i="8"/>
  <c r="D147" i="8"/>
  <c r="D146" i="8"/>
  <c r="D145" i="8"/>
  <c r="D144" i="8"/>
  <c r="D143" i="8"/>
  <c r="D142" i="8"/>
  <c r="D141" i="8"/>
  <c r="D140" i="8"/>
  <c r="D139" i="8"/>
  <c r="D138" i="8"/>
  <c r="D137" i="8"/>
  <c r="D136" i="8"/>
  <c r="D135" i="8"/>
  <c r="D134" i="8"/>
  <c r="D133" i="8"/>
  <c r="D132" i="8"/>
  <c r="D131" i="8"/>
  <c r="D130" i="8"/>
  <c r="D129" i="8"/>
  <c r="D128" i="8"/>
  <c r="D127" i="8"/>
  <c r="D126" i="8"/>
  <c r="D125" i="8"/>
  <c r="D124" i="8"/>
  <c r="D123" i="8"/>
  <c r="D122" i="8"/>
  <c r="D121" i="8"/>
  <c r="D120" i="8"/>
  <c r="D119" i="8"/>
  <c r="D118" i="8"/>
  <c r="D117" i="8"/>
  <c r="D116" i="8"/>
  <c r="D115" i="8"/>
  <c r="D114" i="8"/>
  <c r="D113" i="8"/>
  <c r="D112" i="8"/>
  <c r="D111" i="8"/>
  <c r="D110" i="8"/>
  <c r="D109" i="8"/>
  <c r="D108" i="8"/>
  <c r="D107" i="8"/>
  <c r="D106" i="8"/>
  <c r="D105" i="8"/>
  <c r="D104" i="8"/>
  <c r="D103" i="8"/>
  <c r="D102" i="8"/>
  <c r="D101" i="8"/>
  <c r="D100" i="8"/>
  <c r="D99" i="8"/>
  <c r="D98" i="8"/>
  <c r="D97" i="8"/>
  <c r="D96" i="8"/>
  <c r="D95" i="8"/>
  <c r="D94" i="8"/>
  <c r="D93" i="8"/>
  <c r="D92" i="8"/>
  <c r="D91" i="8"/>
  <c r="D90" i="8"/>
  <c r="D89" i="8"/>
  <c r="D88" i="8"/>
  <c r="D87" i="8"/>
  <c r="D86" i="8"/>
  <c r="D85" i="8"/>
  <c r="D80" i="8"/>
  <c r="D76" i="8"/>
  <c r="D73" i="8"/>
  <c r="D67" i="8"/>
  <c r="D66" i="8"/>
  <c r="D61" i="8"/>
  <c r="D56" i="8"/>
  <c r="D52" i="8"/>
  <c r="D51" i="8"/>
  <c r="D50" i="8"/>
  <c r="D49" i="8"/>
  <c r="D46" i="8"/>
  <c r="D44" i="8"/>
  <c r="D42" i="8"/>
  <c r="D40" i="8"/>
  <c r="D38" i="8"/>
  <c r="D36" i="8"/>
  <c r="D34" i="8"/>
  <c r="D32" i="8"/>
  <c r="D31" i="8"/>
  <c r="D30" i="8"/>
  <c r="D28" i="8"/>
  <c r="D24" i="8"/>
  <c r="D21" i="8"/>
  <c r="D16" i="8"/>
  <c r="D80" i="7"/>
  <c r="D75" i="7"/>
  <c r="D74" i="7"/>
  <c r="D73" i="7"/>
  <c r="D69" i="7"/>
  <c r="D66" i="7"/>
  <c r="D64" i="7"/>
  <c r="D63" i="7"/>
  <c r="D61" i="7"/>
  <c r="D56" i="7"/>
  <c r="D54" i="7"/>
  <c r="D52" i="7"/>
  <c r="D48" i="7"/>
  <c r="D39" i="7"/>
  <c r="D37" i="7"/>
  <c r="D33" i="7"/>
  <c r="D29" i="7"/>
  <c r="D27" i="7"/>
  <c r="D24" i="7"/>
  <c r="D18" i="7"/>
  <c r="D115" i="6"/>
  <c r="D108" i="6"/>
  <c r="D103" i="6"/>
  <c r="D99" i="6"/>
  <c r="D96" i="6"/>
  <c r="D95" i="6"/>
  <c r="D94" i="6"/>
  <c r="D90" i="6"/>
  <c r="D87" i="6"/>
  <c r="D85" i="6"/>
  <c r="D84" i="6"/>
  <c r="D81" i="6"/>
  <c r="D80" i="6"/>
  <c r="D76" i="6"/>
  <c r="D73" i="6"/>
  <c r="D69" i="6"/>
  <c r="D67" i="6"/>
  <c r="D65" i="6"/>
  <c r="D64" i="6"/>
  <c r="D56" i="6"/>
  <c r="D42" i="6"/>
  <c r="D38" i="6"/>
  <c r="D28" i="6"/>
  <c r="D22" i="6"/>
  <c r="D19" i="6"/>
  <c r="D16" i="6"/>
  <c r="D12" i="6"/>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3" i="5"/>
  <c r="D91" i="5"/>
  <c r="D86" i="5"/>
  <c r="D83" i="5"/>
  <c r="D79" i="5"/>
  <c r="D77" i="5"/>
  <c r="D70" i="5"/>
  <c r="D68" i="5"/>
  <c r="D64" i="5"/>
  <c r="D62" i="5"/>
  <c r="D61" i="5"/>
  <c r="D59" i="5"/>
  <c r="D58" i="5"/>
  <c r="D53" i="5"/>
  <c r="D46" i="5"/>
  <c r="D40" i="5"/>
  <c r="D36" i="5"/>
  <c r="D31" i="5"/>
  <c r="D26" i="5"/>
  <c r="D24" i="5"/>
  <c r="D21" i="5"/>
  <c r="D18" i="5"/>
  <c r="D17" i="5"/>
  <c r="D16" i="5"/>
  <c r="D15" i="5"/>
  <c r="D11" i="5"/>
  <c r="C2" i="5"/>
  <c r="D105" i="4"/>
  <c r="D104" i="4"/>
  <c r="D103" i="4"/>
  <c r="D102" i="4"/>
  <c r="D101" i="4"/>
  <c r="D100" i="4"/>
  <c r="D99" i="4"/>
  <c r="D98" i="4"/>
  <c r="D97" i="4"/>
  <c r="D96" i="4"/>
  <c r="D95" i="4"/>
  <c r="D94" i="4"/>
  <c r="D93" i="4"/>
  <c r="D92" i="4"/>
  <c r="D91" i="4"/>
  <c r="D90" i="4"/>
  <c r="D89" i="4"/>
  <c r="D88" i="4"/>
  <c r="D87" i="4"/>
  <c r="D86" i="4"/>
  <c r="D85" i="4"/>
  <c r="D84" i="4"/>
  <c r="D79" i="4"/>
  <c r="D75" i="4"/>
  <c r="D71" i="4"/>
  <c r="D69" i="4"/>
  <c r="D63" i="4"/>
  <c r="D61" i="4"/>
  <c r="D57" i="4"/>
  <c r="D51" i="4"/>
  <c r="D42" i="4"/>
  <c r="D33" i="4"/>
  <c r="D31" i="4"/>
  <c r="D29" i="4"/>
  <c r="D22" i="4"/>
  <c r="D139" i="3"/>
  <c r="D138" i="3"/>
  <c r="D137" i="3"/>
  <c r="D136" i="3"/>
  <c r="D135" i="3"/>
  <c r="D134" i="3"/>
  <c r="D133" i="3"/>
  <c r="D132" i="3"/>
  <c r="D131" i="3"/>
  <c r="D130" i="3"/>
  <c r="D129" i="3"/>
  <c r="D128" i="3"/>
  <c r="D127" i="3"/>
  <c r="D126" i="3"/>
  <c r="D125" i="3"/>
  <c r="D124" i="3"/>
  <c r="D123" i="3"/>
  <c r="D122" i="3"/>
  <c r="D121" i="3"/>
  <c r="D120" i="3"/>
  <c r="D119" i="3"/>
  <c r="D118" i="3"/>
  <c r="D117" i="3"/>
  <c r="D116" i="3"/>
  <c r="D115" i="3"/>
  <c r="D114" i="3"/>
  <c r="D113" i="3"/>
  <c r="D112" i="3"/>
  <c r="D111" i="3"/>
  <c r="D110" i="3"/>
  <c r="D109" i="3"/>
  <c r="D108" i="3"/>
  <c r="D107" i="3"/>
  <c r="D106" i="3"/>
  <c r="D105" i="3"/>
  <c r="D104" i="3"/>
  <c r="D103" i="3"/>
  <c r="D102" i="3"/>
  <c r="D101" i="3"/>
  <c r="D100" i="3"/>
  <c r="D99" i="3"/>
  <c r="D95" i="3"/>
  <c r="D93" i="3"/>
  <c r="D91" i="3"/>
  <c r="D89" i="3"/>
  <c r="D88" i="3"/>
  <c r="D86" i="3"/>
  <c r="D82" i="3"/>
  <c r="D81" i="3"/>
  <c r="D79" i="3"/>
  <c r="D74" i="3"/>
  <c r="D71" i="3"/>
  <c r="D69" i="3"/>
  <c r="D64" i="3"/>
  <c r="D62" i="3"/>
  <c r="D59" i="3"/>
  <c r="D57" i="3"/>
  <c r="D54" i="3"/>
  <c r="D53" i="3"/>
  <c r="D50" i="3"/>
  <c r="D44" i="3"/>
  <c r="D42" i="3"/>
  <c r="D39" i="3"/>
  <c r="D29" i="3"/>
  <c r="D26" i="3"/>
  <c r="C2" i="3"/>
</calcChain>
</file>

<file path=xl/sharedStrings.xml><?xml version="1.0" encoding="utf-8"?>
<sst xmlns="http://schemas.openxmlformats.org/spreadsheetml/2006/main" count="17664" uniqueCount="4627">
  <si>
    <t>KEY</t>
  </si>
  <si>
    <t>DATE</t>
  </si>
  <si>
    <t>Gross</t>
  </si>
  <si>
    <t>Net</t>
  </si>
  <si>
    <t>W.C</t>
  </si>
  <si>
    <t>GOR</t>
  </si>
  <si>
    <t>Sep.P</t>
  </si>
  <si>
    <t>D.F.L</t>
  </si>
  <si>
    <t>Liq %</t>
  </si>
  <si>
    <t>S.F.L.</t>
  </si>
  <si>
    <t>Remarks</t>
  </si>
  <si>
    <t>SLIGHT  F. POUNDING ( FILLAGE 85 %)</t>
  </si>
  <si>
    <t>TEST</t>
  </si>
  <si>
    <t>T.V. LEAK</t>
  </si>
  <si>
    <t>PUMP</t>
  </si>
  <si>
    <t>NO PUMP ACTION , R.TRIP , ON STREAM</t>
  </si>
  <si>
    <t>ROD</t>
  </si>
  <si>
    <t>ROD NO 67X7/8" PARTED , FISHED , R.TRIP , ON STREAM</t>
  </si>
  <si>
    <t>AGIBA</t>
  </si>
  <si>
    <t>F. POUNDING , FILLAGE 70 %, AGIBA</t>
  </si>
  <si>
    <t>NO PUMP ACTION , 2 R.TRIP , NOT PRODUCE , PERFORMED HYDRO TEST AGAINST DHP, HOLD OK, ( EXPECTED SEATING PROBLEAM ) , R.TRIP WITH 1.75 " ANCHOR PUMP  RETRIVED 10X1" RODS , ON STREAM</t>
  </si>
  <si>
    <t>BAKER , EXPECTED FWG LEAK</t>
  </si>
  <si>
    <t>BAKER</t>
  </si>
  <si>
    <t>W/L</t>
  </si>
  <si>
    <t>BAKER , RES. DECLINE</t>
  </si>
  <si>
    <t>AL.AHLIA</t>
  </si>
  <si>
    <t>S/U</t>
  </si>
  <si>
    <t>REDUCED SH.S. FROM 12" TO 10" , DUE TO FLUID POUNDING</t>
  </si>
  <si>
    <t xml:space="preserve">NO PUMP ACTION , R.TRIP , NOT PRODUCE , TESTED TBG AGAINST DHP , FOUND LEAK , FAILED TO START THE WELL WITH ANCHOR PUMP WAITING FOR W/O </t>
  </si>
  <si>
    <t>LOW PUMP EFF., R.TRIP , ON STREAM</t>
  </si>
  <si>
    <t>LOW PUMP EFF, R.TRIP , ON STREAM</t>
  </si>
  <si>
    <t>W/O</t>
  </si>
  <si>
    <t>R.TRIP WITH 1.75" RHAC PUMP , ON STREAM</t>
  </si>
  <si>
    <t>OTHER</t>
  </si>
  <si>
    <t>POLISHED ROD PARTED, FISHED, REPLASED , ON STREAM</t>
  </si>
  <si>
    <t>NO PUMP ACTION , R.TRIP , NOT PRODUCE , TBG LEAK , RIH WITH 2.25" ANCHOR PUMP , RETRIVED 5X1" RODS , ON STREAM</t>
  </si>
  <si>
    <t>ROD NO 1X7/8" PARTED, FISHED , REPLACED 3X7/8" RODS , ON STREAM</t>
  </si>
  <si>
    <t>PLUNGER STUCK , R.TRIP , ON STREAM</t>
  </si>
  <si>
    <t>ROD NO 19X7/8" PARTED, FISHED , REPLACED 3X7/8" RODS , R.TRIP WITH 2.25" DHP, ON STREAM</t>
  </si>
  <si>
    <t xml:space="preserve">AL.AHLIA , AFTER R.TRIP </t>
  </si>
  <si>
    <t>NORMAL CARD</t>
  </si>
  <si>
    <t xml:space="preserve">AL.AHLIA </t>
  </si>
  <si>
    <t>BAKER , WRONG TEST</t>
  </si>
  <si>
    <t xml:space="preserve">AL.AHLIA , ANCHOR PUMP </t>
  </si>
  <si>
    <t>FLUID POUNDING</t>
  </si>
  <si>
    <t xml:space="preserve">REDUCED SH.S. FROM 12" TO 10" </t>
  </si>
  <si>
    <t>REDUCED SH.S. F/ 10' TO 8 " .</t>
  </si>
  <si>
    <t>LOW PUMP EFF.  R.TRIP WITH 2" DHP , ON STREAM</t>
  </si>
  <si>
    <t xml:space="preserve">ROD NO 17X1.5" PARTED , FISHED , FAILED TO UNSET THE DHP DUE TO PUMP STUCK , WAITING FOR W/O </t>
  </si>
  <si>
    <t>INCREASED SH.S. FROM 8" TO 10" .</t>
  </si>
  <si>
    <t>VALVE ROD PARTED , FISHED , R.TRIP WITH 1.75" ANCHOR PUMP , RETRIVED 9X1" RODS , ON STREAM</t>
  </si>
  <si>
    <t>ROD NO 44X1" PARTED , FISHED , THEN ROD NO 18X7/8" SLIPT , FISHED , R.TRIP , ON STREAM</t>
  </si>
  <si>
    <t>ROD NO 101X7/8" PARTED , FISHED , R.TRIP WITH 1.75" DHP, ON STREAM</t>
  </si>
  <si>
    <t>UNDER W/O TO FREE THE STUCK PUMP , ( TAGGED T.O.PERMENANT PKR @ 5900' ) TEST GASING HOLD OK , RIH WITH 2.25" DHP WITH   S/R ( 20+120+90 ), 7/8" MIXED COND-2 , 1"  N-97 COND ,  ON STREAM</t>
  </si>
  <si>
    <t>F.POUND , FILLAGE= 62 %</t>
  </si>
  <si>
    <t xml:space="preserve">T.V. LEAK </t>
  </si>
  <si>
    <t>F.POUND , FILLAGE= 66 %</t>
  </si>
  <si>
    <t>ESP</t>
  </si>
  <si>
    <t>FLUMPPING</t>
  </si>
  <si>
    <t xml:space="preserve">NO PUMP ACTION , RESET , NOT PRODUCE , R.TRIP , ON STREAM </t>
  </si>
  <si>
    <t>NO PUMP ACTION , RESET , SPACE IN ,  ON STREAM</t>
  </si>
  <si>
    <t>ROD NO 55X7/8" PARTED , FISHED , REPLACED , ON STREAM</t>
  </si>
  <si>
    <t>START</t>
  </si>
  <si>
    <t>NO PUMP ACTION , RESET  , ON STREAM</t>
  </si>
  <si>
    <t>INCREASED SH.S. FROM 8" TO 12" , MORE POTENTAL</t>
  </si>
  <si>
    <t xml:space="preserve">BAKER , AFTER W.O </t>
  </si>
  <si>
    <t>F. POUND , FILLAGE= 78 %</t>
  </si>
  <si>
    <t>SEVERE F. POUND , FILLAGE= 22 %</t>
  </si>
  <si>
    <t>NORMAL CARD , TBG MOVMENT</t>
  </si>
  <si>
    <t>PKR.</t>
  </si>
  <si>
    <t>SEVERE F. POUND , FILLAGE= 15 %</t>
  </si>
  <si>
    <t>EYG. OTS</t>
  </si>
  <si>
    <t>SEVERE F. POUND , FILLAGE= 51 %</t>
  </si>
  <si>
    <t xml:space="preserve"> F. POUND , FILLAGE= 80 % </t>
  </si>
  <si>
    <t xml:space="preserve">S.V. LEAK </t>
  </si>
  <si>
    <t>SEVERE F. POUND , FILLAGE= 34 %</t>
  </si>
  <si>
    <t>SLIGHT F. POUND , FILLAGE= 88 %</t>
  </si>
  <si>
    <t>SLIGHT F. POUND , FILLAGE= 86 %</t>
  </si>
  <si>
    <t>F. POUND , FILLAGE= 63 %</t>
  </si>
  <si>
    <t>BAKER , INCRASED SH.S.F/ 10" TO 12"</t>
  </si>
  <si>
    <t>REPLACED VSD WITH ANOTHER ONE</t>
  </si>
  <si>
    <t xml:space="preserve">INCREASED SH.S. FROM 10" TO 12" </t>
  </si>
  <si>
    <t xml:space="preserve">FINISHED DRILLING , COMPLET THE WELL AS OIL PRODUCER FROM B-III , USING S/R SYSTEM R/U FOR 640 M-II S/U ( SH.S 8", S.L. 128"), RIH WITH   1.75" DHP WITH S/R FROM ( M-68 )( D-78 COND-2 ) ( 30+115+81 ) , ON STREAM </t>
  </si>
  <si>
    <t>NO PUMP ACTION , R.TRIP WITH 1.75" DHP , ON STREAM</t>
  </si>
  <si>
    <t>CLOSED KILLING SSD AGAINST KHOMAN FORMATION .</t>
  </si>
  <si>
    <t>NO PUMP ACTION , RESET , ON STREAM</t>
  </si>
  <si>
    <t xml:space="preserve">AMP= 22.5 A , FREQ. = 55 </t>
  </si>
  <si>
    <t>FLUMPING</t>
  </si>
  <si>
    <t xml:space="preserve">LOW PUMP EFF. , R.TRIP WITH 1.75" DHP , ON STREAM </t>
  </si>
  <si>
    <t>ROD NO 47X7/8" PARTED , FISHED , REPLACED 3X7/8' RODS , R.TRIP , ON STREAM</t>
  </si>
  <si>
    <t xml:space="preserve">NO PUMP ACTION , R.TRIP , ON STREAM </t>
  </si>
  <si>
    <t>PKR</t>
  </si>
  <si>
    <t>F.POUND , FILLAGE= 63 %</t>
  </si>
  <si>
    <t xml:space="preserve">NO PUMP ACTION , R.TRIP WITH HIGH CLARANCE PUMP ,  NOT PRODUCED , R.TRIP WITH ANCHOR PUMP , NOT PRODUCE .  </t>
  </si>
  <si>
    <t>S.F.L. BY W/L  AFTER FILLING TBG WITH WATER</t>
  </si>
  <si>
    <t xml:space="preserve">PUT THE WELL ON TIMER MODE 12/24 HRS , NOT PRODUCE . </t>
  </si>
  <si>
    <t>STOP</t>
  </si>
  <si>
    <t xml:space="preserve">STOPPED THE WELL DUE TO NO PRODUCTION </t>
  </si>
  <si>
    <t xml:space="preserve">POOH OF DHP AND S/R , L/D SAME . </t>
  </si>
  <si>
    <t>SURVEY</t>
  </si>
  <si>
    <t xml:space="preserve">PERFORMED STATIC PRESSURE SURVEY , PS= 1400 PSI @ 5880 ' , P.G. = 0.43 PSI/FT ( F/ 5800 - 3600 ' ) , P.G. = 0.34 PSI/FT ( F/ 3400- 2600 ' ) , S.F.L. BY W/L @ 2400 FT . </t>
  </si>
  <si>
    <t>AL.AHLIA.</t>
  </si>
  <si>
    <t xml:space="preserve">PERFORMED INJECTIVITY  TEST ,  AT Q = 1.2 B/M MAX WHP= 50 PSI. </t>
  </si>
  <si>
    <t xml:space="preserve">TAGGED T.D BY W/L @ 5955 '  </t>
  </si>
  <si>
    <t xml:space="preserve">S.F.L. FOR B-I </t>
  </si>
  <si>
    <t xml:space="preserve">NORMAL CARD , FOR B-III </t>
  </si>
  <si>
    <t xml:space="preserve">R/D FOR  912 L.STAR UNIT AND SENT TO A-17 . </t>
  </si>
  <si>
    <t xml:space="preserve">NO PUMP ACTION , 2 R.TRIP , NOT PRODUCE , RIH WITH 1.75" ANCHOR PUMP , RETRIVED 6X1" RODS , ON STREAM </t>
  </si>
  <si>
    <t xml:space="preserve">LOW PUMP EFF. , R.TRIP , ON STREAM </t>
  </si>
  <si>
    <t xml:space="preserve">RIH WITH 1.75" ANCHOR PUMP , WITH SAME S/R ( 15X1.5+92X7/8"+113X1") , ON STREAM </t>
  </si>
  <si>
    <t xml:space="preserve">R/D FOR 912 M-II S/U AND SENT TO A-41 . </t>
  </si>
  <si>
    <t xml:space="preserve">SLIGHT F.POUND , FILLAGE= 90 %. </t>
  </si>
  <si>
    <t xml:space="preserve">NO PUMP ACTION , EXPECTED TBG LEAK , RIH WITH 2" ANCHOR PUMP , RETRIVED 10X1" RODS , ON STREAM </t>
  </si>
  <si>
    <t xml:space="preserve">ROD NO 47X1" PARTED , FISHED , REPLACED 3X1" RODS , ON STREAM </t>
  </si>
  <si>
    <t xml:space="preserve">STOPPED THE WELL DUE TO HIGH NOISE IN S/U </t>
  </si>
  <si>
    <t xml:space="preserve">STARTED THE WELL AFTER REPAIRED S/U. </t>
  </si>
  <si>
    <t>SLIGHT F.POUND , P.FILLAGE= 87%</t>
  </si>
  <si>
    <t xml:space="preserve">ROD NO 32X7/8" PARTED , FISHED , REPLACED 1.5" SINKER BARS ( DAMAGED RODS) BY 1" SINKER BARS , 2 R.TRIP , NOT PRODUCED , RIH WITH 2' ANCHOR PUMP , RETRIVED 11X1" RODS, ON STREAM  </t>
  </si>
  <si>
    <t xml:space="preserve">ROD NO 49X1" PARTED , FISHED , REPLACED 3X1" RODS, ON STREAM </t>
  </si>
  <si>
    <t xml:space="preserve">ROD NO 19X1" PARTED , FISHED , REPLACED 3X1" RODS , ON STREAM </t>
  </si>
  <si>
    <t>STOPPED THE WELL, TO PERFORM S.F.L.</t>
  </si>
  <si>
    <t>AFTER 15 HRS</t>
  </si>
  <si>
    <t>AFTER 18 HRS</t>
  </si>
  <si>
    <t>AFTER 22 HRS</t>
  </si>
  <si>
    <t>STARTED THE WELL , ON STREAM</t>
  </si>
  <si>
    <t xml:space="preserve">REPLACED CRANK PIN UNT . </t>
  </si>
  <si>
    <t xml:space="preserve">LOW PUMP EFF.,  R.TRIP , ON STREAM </t>
  </si>
  <si>
    <t xml:space="preserve">NO PUMP ACTION , RESET , ON STREAM </t>
  </si>
  <si>
    <t xml:space="preserve">ROD NO 6X7/8" PARTED , FISHED , R.TRIP , REPLACED 2X1" RODS , ON STREAM </t>
  </si>
  <si>
    <t xml:space="preserve">STOPPED THE WELL DUE TO PRODUCED 100 % WATER ( CASING LEAK ) </t>
  </si>
  <si>
    <t xml:space="preserve">REPLACED  CRANK PINS </t>
  </si>
  <si>
    <t xml:space="preserve">NORMAL CARD </t>
  </si>
  <si>
    <t>F.POUND , FILLAGE= 70 %
PPRL = 19355 LB</t>
  </si>
  <si>
    <t xml:space="preserve">W.C = +/- 50 % </t>
  </si>
  <si>
    <t xml:space="preserve">W.C = +/- 70 % </t>
  </si>
  <si>
    <t>W.C = +/- 18 %</t>
  </si>
  <si>
    <t>W.C = +/- 30 %</t>
  </si>
  <si>
    <t>POLISHED ROD PARTED , FISHED OK , REPLACED , ON STREAM</t>
  </si>
  <si>
    <t>W.C = 83 % , SALINITY  = 78791 PPM</t>
  </si>
  <si>
    <t>F.POUND , FILLAGE= 80 %</t>
  </si>
  <si>
    <t>NORMAL CARD .</t>
  </si>
  <si>
    <t>F.POUND , FILLAGE= 65 %</t>
  </si>
  <si>
    <t>SEVERE F. POUND , FILLAGE= 60 %</t>
  </si>
  <si>
    <t>SEVERE F. POUND, FILLAGE= 60 %</t>
  </si>
  <si>
    <t xml:space="preserve">LOW PUMP EFF. </t>
  </si>
  <si>
    <t>SEVERE F. POUND, FILLAGE= 67 %</t>
  </si>
  <si>
    <t>F. POUND, FILLAGE= 74 %</t>
  </si>
  <si>
    <t xml:space="preserve">NO PUMP ACTION , FAILED TO START WITH ANCHOR PUMP AGAIN , WAITING FOR W/O. </t>
  </si>
  <si>
    <t>SEVERE F. POUND , FILLAGE= 55 %</t>
  </si>
  <si>
    <t>NORMAL CARD, TBG MOVMENT</t>
  </si>
  <si>
    <t xml:space="preserve">SLIGHT T.V. LEAK </t>
  </si>
  <si>
    <t>SLIGHT F. POUND , FILLAGE= 92 %</t>
  </si>
  <si>
    <t>SEVERE F. POUND , FILLAGE= 50 %</t>
  </si>
  <si>
    <t xml:space="preserve"> F. POUND , FILLAGE= 84 % </t>
  </si>
  <si>
    <t>SLIGHT F. POUND , FILLAGE= 91 %</t>
  </si>
  <si>
    <t>SEVERE F. POUND, FILLAGE= 63 %</t>
  </si>
  <si>
    <t>F.POUND , FILLAGE= 76 %</t>
  </si>
  <si>
    <t>EYG. OTS.</t>
  </si>
  <si>
    <t>SEVER F. POUND , FILLAGE= 33 %</t>
  </si>
  <si>
    <t>N/A</t>
  </si>
  <si>
    <t>INCREASED SH.S F/8" TO /10"</t>
  </si>
  <si>
    <t>DECRESED SH.S F/10" TO 8"</t>
  </si>
  <si>
    <t>DECRESED SH.S F/10" T/8"</t>
  </si>
  <si>
    <t>W.C = 100 % , SALINITY = 110000 MG/L</t>
  </si>
  <si>
    <t>W.C = 12 % , SALINITY = 71700 MG/L</t>
  </si>
  <si>
    <t xml:space="preserve">REPLACED CRANK PIN . </t>
  </si>
  <si>
    <t>W.C = 96 % , SALINITY = 76380 MG/L</t>
  </si>
  <si>
    <t xml:space="preserve">BAKER , </t>
  </si>
  <si>
    <t>LOW PUMP EFF. , R.TRIP  , ON STREAM</t>
  </si>
  <si>
    <t>SIGMA</t>
  </si>
  <si>
    <t>W.C = 66 % , SALINITY = 75500 PPM</t>
  </si>
  <si>
    <t>STOPPED THE WELL DUE TO NO S/U</t>
  </si>
  <si>
    <t>LOW PUMP EFF. , R.TRIP , ON STREAM</t>
  </si>
  <si>
    <t>SEVER T.V LEAK</t>
  </si>
  <si>
    <t xml:space="preserve">ROD </t>
  </si>
  <si>
    <t>DECREASED SH.S F/12" TO 10"</t>
  </si>
  <si>
    <t>INCREASED SH.S F/8" TO 10"</t>
  </si>
  <si>
    <t xml:space="preserve">BAKER </t>
  </si>
  <si>
    <t>STOPPED THE WELL DUE TO SERIOUS CRACKS OF CONCRETE BASE FOR S/U</t>
  </si>
  <si>
    <t>SIGMA , LOW PUMP EFF.</t>
  </si>
  <si>
    <t>LOW PUMP EFF , R.TRIP WITH 2.25" DHP , ON STREAM</t>
  </si>
  <si>
    <t>ISOLATED B-IV BY FWG PLUG , B-I,III ONLY ON PROD.</t>
  </si>
  <si>
    <t>NO PUMP ACTION , R.TRIP WITH 2.25" DHP , ON STREAM</t>
  </si>
  <si>
    <t>DECREASED S.L F/144" TO 102"</t>
  </si>
  <si>
    <t>CHANGED CONCRETE BASE , STARTED THEWELL , ON STREAM</t>
  </si>
  <si>
    <t xml:space="preserve">R/U FOR 912 L.STAR UNIT FROM A-41 . , S.L. 144" , SH.S. 8" </t>
  </si>
  <si>
    <t>F.L</t>
  </si>
  <si>
    <t>POLISHED ROD PARTED, FISHED OK, REPLACED , ON STREAM.</t>
  </si>
  <si>
    <t>NO PUMP ACTION ,  R.TRIP WITH ANCHOR PUMP , RETRIEVED ( 3X1") RODS , STILL NO PRODUCTION, WAITING FOR W/O.</t>
  </si>
  <si>
    <t xml:space="preserve">NO PUMP ACTION , R.TRIP , ON STREAM . </t>
  </si>
  <si>
    <t>SCADA</t>
  </si>
  <si>
    <t>CONNECTED THE WELL TO TELEMETRY SYSTEM</t>
  </si>
  <si>
    <t>STATIC LEVEL AFTER 24 Hrs SHUT-IN</t>
  </si>
  <si>
    <t>RESERVOIR DECLINE</t>
  </si>
  <si>
    <t>SAME</t>
  </si>
  <si>
    <t>DECREASED SH.S. F/ 12"  TO/ 10".</t>
  </si>
  <si>
    <t xml:space="preserve">STOPPED THE WELL DUE TO NOT PRODUCE </t>
  </si>
  <si>
    <t>DECREASED SH.S TO 8" DUE TO FLUID POUND</t>
  </si>
  <si>
    <t>REDUCED SH. S. F/10"  TO/ 8" DUE TO SEVERE F. POUND</t>
  </si>
  <si>
    <t>LOW PUMP EFF.</t>
  </si>
  <si>
    <t>AL-AHLIA</t>
  </si>
  <si>
    <t>NO PUMP ACTION , R.TRIP, ON STREAM.</t>
  </si>
  <si>
    <t>S.V LEAK</t>
  </si>
  <si>
    <t>NO PUMP ACTION, R.TRIP, ON STREAM.</t>
  </si>
  <si>
    <t xml:space="preserve">RUN THE WELL WITH TIMER 30 / 30. DUE TO SEVERE F. POUND, </t>
  </si>
  <si>
    <t>NO PUMP ACTION , RESET FOR DHP , ON STREAM</t>
  </si>
  <si>
    <t xml:space="preserve">POOH WITH  S/R , DHP &amp; L/D SAME </t>
  </si>
  <si>
    <t>SLIGHT T.V LEAK</t>
  </si>
  <si>
    <t>EGY. OTS</t>
  </si>
  <si>
    <t>TAGGED TD @ 6210 FT ,  PERFORMED PERFORATION FOR B-I (5787-5798), 
(5831-5835) &amp; (5853-5858), RIH W/1.75" DHP AND S/R ( 30+101+104 )  , ON STREAM .</t>
  </si>
  <si>
    <t xml:space="preserve">PUMP </t>
  </si>
  <si>
    <t>LOW PUM EFF. R.TRIP W/1.75 " D.H.P , ON STREAM .</t>
  </si>
  <si>
    <t>DECREASED SH. S. F/ 12" TO/ 8"</t>
  </si>
  <si>
    <t>TBG MOVEMENT</t>
  </si>
  <si>
    <t>LOW PUM EFF. , R.TRIP  , ON STREAM .</t>
  </si>
  <si>
    <t>DECREASED S.L F/106" TO 88"</t>
  </si>
  <si>
    <t>VALVE ROD PARTED , FISHED OK  , R.TRIP  , ON STREAM</t>
  </si>
  <si>
    <t>ALAHLIA</t>
  </si>
  <si>
    <t xml:space="preserve">AL-AHLIA </t>
  </si>
  <si>
    <t xml:space="preserve">WEAK BRAKE </t>
  </si>
  <si>
    <t>AFTER DECREASING SH.S F/12" TO 8"</t>
  </si>
  <si>
    <t xml:space="preserve">POOH WITH DHP AND S/R , L/D SAME . </t>
  </si>
  <si>
    <t xml:space="preserve"> PLUNGER STUCK, R.TRIP, ON STREAM</t>
  </si>
  <si>
    <t>TESTED THE WELL , FOUND NOT PRODUCE , FOUND F.L @ PUMP DEPTH 5625 FT , STOPPED THE WELL 6 HRS , S.F.L AFTER 6 HRS @ 5490 FT , STARTED THE WELL AGAIN</t>
  </si>
  <si>
    <t>NO PUMP ACTION , R.TRIP  , ON STREAM</t>
  </si>
  <si>
    <t>NO PUMP ACTION , TRAY TO UNSET DHP WITHOUT SUCCESS , WAITING FOR W/O.</t>
  </si>
  <si>
    <t>NO PUMP ACTION ,R.TRIP , ON STREAM.</t>
  </si>
  <si>
    <t xml:space="preserve">VALVE ROD PARTED , FISHED OK  , R.TRIP  , ON STREAM </t>
  </si>
  <si>
    <t>POOH WITH DHP &amp; S/R SENT TO M-50</t>
  </si>
  <si>
    <t>NO PUMP ACTION, R.TRIP, NOT PRODUCE , PUMPED +/-120 BBLS WATER , NOT HOLD , R.TRIP WITH  W/ 2.25" ANCHOR PUMP, RETRIEVED 20X1" RODS, NOT PRODUCE , WAITING FOR  W/O.</t>
  </si>
  <si>
    <t>POOH WITH DHP &amp; S/R ( 18X1"+114X7/8"+85X1" ) , SENT TO WARE HOUSE</t>
  </si>
  <si>
    <t>NO PUMP ACTION, R.TRIP, ON STREAM</t>
  </si>
  <si>
    <t xml:space="preserve">NO PUMP ACTION , R.TRIP ,  ON STREAM </t>
  </si>
  <si>
    <t xml:space="preserve"> PRODUCING 100 % WATER</t>
  </si>
  <si>
    <t>STOPPED THE WELL DUE PRODUCE 100 % WATER ( BAD CMT )</t>
  </si>
  <si>
    <t>NO PUMP ACTION  , R.TRIP , ON STREAM</t>
  </si>
  <si>
    <t>LOW PUMP EFF., R.TRIP , ON STREAM.</t>
  </si>
  <si>
    <t>NO PUMP ACTION , R.TRIP ANCHOR PUMP  , MANY TRAILS TO START THE WELL WITH ANCHOR PUMP WITHOUT SUCCESS , WAITING FOR W/O</t>
  </si>
  <si>
    <t>CELLAR FILLED WITH SAND</t>
  </si>
  <si>
    <t>POLISHED ROD PARTED , FISHED OK , REPLACED , ON STREAM.</t>
  </si>
  <si>
    <t>DECREASED SH.S. FROM 10" TO 8"</t>
  </si>
  <si>
    <t>WORN BARRAL</t>
  </si>
  <si>
    <t>NO PPUMP ACTION , R.TRIP ,ON STREAM.</t>
  </si>
  <si>
    <t>NO PUMP ACTION, RESET DHP, ON STREAM.</t>
  </si>
  <si>
    <t>LOW PUMP EFF. , R.TRIP , ON STREAM.</t>
  </si>
  <si>
    <t>LOW PUMP EFF. ,R.TRIP , ON STREAM</t>
  </si>
  <si>
    <t xml:space="preserve">NO PUMP ACTION , R.TRIP , CHANGED (20 X7/8 ") COUPLINGS , ON STREAM </t>
  </si>
  <si>
    <t>LOW PUMP EFF. , R.TRIP, ON STREAM</t>
  </si>
  <si>
    <t>NO PUMP ACTION , R.TRIP , ON STREAM.</t>
  </si>
  <si>
    <t>NO PUMP ACTION , R.TRIP  , ON STREAM .</t>
  </si>
  <si>
    <t>WORN BARREL</t>
  </si>
  <si>
    <t>BAKER, TESTED THROGH ARC-6 LINE COMINGLE</t>
  </si>
  <si>
    <t xml:space="preserve">NO PUMP ACTION,  R.TRIP , ON STREAM </t>
  </si>
  <si>
    <t>CELLAR COVERED WITH SAND</t>
  </si>
  <si>
    <t>CELLAR FILLED SAND</t>
  </si>
  <si>
    <t>CELLAR FILLED WITH OIL</t>
  </si>
  <si>
    <t>T.V LEAK</t>
  </si>
  <si>
    <t>NO PUMP ACTION,  R.TRIP, ON STREAM.</t>
  </si>
  <si>
    <t>NO PUMP ACTION , FILLED TBG W/WATER , ON STREAM.</t>
  </si>
  <si>
    <t xml:space="preserve">PUMP DEPTH             </t>
  </si>
  <si>
    <t xml:space="preserve"> SH.S</t>
  </si>
  <si>
    <t xml:space="preserve">S/U TYPE                 </t>
  </si>
  <si>
    <t xml:space="preserve"> S.L. </t>
  </si>
  <si>
    <t xml:space="preserve">S/R TYPE                    </t>
  </si>
  <si>
    <t xml:space="preserve">   PUMP SIZE</t>
  </si>
  <si>
    <t xml:space="preserve">S/R CONFIG             </t>
  </si>
  <si>
    <t>L.S</t>
  </si>
  <si>
    <t>8''</t>
  </si>
  <si>
    <t>123''</t>
  </si>
  <si>
    <t>2''</t>
  </si>
  <si>
    <t>9''</t>
  </si>
  <si>
    <t>144''</t>
  </si>
  <si>
    <t>912 M-II</t>
  </si>
  <si>
    <t>10''</t>
  </si>
  <si>
    <t>112''</t>
  </si>
  <si>
    <t>N-97</t>
  </si>
  <si>
    <t>5700  FT</t>
  </si>
  <si>
    <t>102''</t>
  </si>
  <si>
    <t>D-78</t>
  </si>
  <si>
    <t>640 M-II</t>
  </si>
  <si>
    <t>96''</t>
  </si>
  <si>
    <t>640 MAX-II</t>
  </si>
  <si>
    <t>N-97 (COND-II)</t>
  </si>
  <si>
    <t>912 MAX-II</t>
  </si>
  <si>
    <t>119''</t>
  </si>
  <si>
    <t>C-640</t>
  </si>
  <si>
    <t>88''</t>
  </si>
  <si>
    <t>92 X1''+  113 X 7/8''+  22 X1'' S.BAR</t>
  </si>
  <si>
    <t>NO PUMP ACTION, R.TRIP  , ON STREAM.</t>
  </si>
  <si>
    <t>NO PUMP ACTION , RESET, ON STREAM.</t>
  </si>
  <si>
    <t xml:space="preserve">PUMP DEPTH ( FT )             </t>
  </si>
  <si>
    <t>NO PUMP ACTION , R.TRIP , ON STREAM 21/11/12</t>
  </si>
  <si>
    <t>NO PUMP ACTION, MANY TRAILS TO UNSET DHP WITOUT SUCCESS , WAITING W/O</t>
  </si>
  <si>
    <t>NO PUMP ACTION, R.TRIP , ON STREAM.</t>
  </si>
  <si>
    <t>POLISHED ROD PARTED , FISHED OK ,REPLACED , ON STREAM</t>
  </si>
  <si>
    <t xml:space="preserve">NO PUMP ACTION , R.TRIP WITH 2" , ON STREAM </t>
  </si>
  <si>
    <t>BAKER , AFTER R.TRIP</t>
  </si>
  <si>
    <t>DECREASED SH.S F/10" TO 8"</t>
  </si>
  <si>
    <t xml:space="preserve">SEVER T.V LEAK </t>
  </si>
  <si>
    <t xml:space="preserve"> SLIGHT T.V LEAK</t>
  </si>
  <si>
    <t>STATIC F.L FOR B-I , NORMAL CARD</t>
  </si>
  <si>
    <t xml:space="preserve"> </t>
  </si>
  <si>
    <t>BAKER , LOW PUMP EFF.</t>
  </si>
  <si>
    <t xml:space="preserve">TBG MOVMENT , B-I,III,IV </t>
  </si>
  <si>
    <t>STATIC F.L FOR B-I,III</t>
  </si>
  <si>
    <t xml:space="preserve">NO PUMP ACTION , R.TRIP W/ 1.5'' DHP , ON STREAM </t>
  </si>
  <si>
    <t>HIGH CSG PRESS.</t>
  </si>
  <si>
    <t>CAN'T RUN DYAN DUE TO WEAK BRAKE</t>
  </si>
  <si>
    <t>BAKER ,SH.S=8"</t>
  </si>
  <si>
    <t xml:space="preserve">TEST </t>
  </si>
  <si>
    <t>EXPRO</t>
  </si>
  <si>
    <t xml:space="preserve"> VALVE ROD UNSCREW ( LIFTED 1.75" ANCHOR PUMP IN THE WELL )  , RIH  WITH 1.5 ANCHOR PUMP ,  RETRIEVED 2 X 1 ", NOT PRODUCE , WAITING FOR W/O</t>
  </si>
  <si>
    <t>NO PUMP ACTION,  R.TRIP , REPLACED (10X1")RODS , ON STREAM 17/3/13</t>
  </si>
  <si>
    <t>EXPRO.</t>
  </si>
  <si>
    <t>POLISHED  ROD PARTED, FISHED, REPLACED ,  ON STREAM.</t>
  </si>
  <si>
    <t>NO PUMP ACTION , R.TRIP W/2" DHP , ON STREAM</t>
  </si>
  <si>
    <t>NO PUMP ACTION , R.TRIP ,ON STREAM.</t>
  </si>
  <si>
    <t xml:space="preserve">NO PUMP ACTION  , R.TRIP W/ NEW 1.5" DHP, NOT PROD. , TRIED TO FILL TBG WITH 60 BBLS W/O SUCCESS , WAITING FOR W/O </t>
  </si>
  <si>
    <t xml:space="preserve">W/O </t>
  </si>
  <si>
    <t>NO PUMP ACTION , RESET  , NO PRODUCTION, MANY TRIALS TO START THE WELL WITH ANCHOR PUMP WITHOUT SUCCESS, WAITING W/O.</t>
  </si>
  <si>
    <t xml:space="preserve">EXPRO. </t>
  </si>
  <si>
    <t>NO PUMP ACTION , R.TRIP , NOT PRODUCE, RIH W/2" ANCHOR PUMP, RETRIEVED 2X1" ROD, STILL VERY LOW PRODUCTION, WAITING FOR W/O.</t>
  </si>
  <si>
    <t>LOW PUMP EFF.,R.TRIP, ON STREAM</t>
  </si>
  <si>
    <t>NO PUMP ACTION, R.TRIP,  ON STREAM</t>
  </si>
  <si>
    <t>BAKER , AFTER W/O</t>
  </si>
  <si>
    <t>NO PUMP ACTION , R.TRIP  , NO PRODUCE , FOUND ACTION &amp; SUCTION , TBG LEAK , WAITING FOR W/O</t>
  </si>
  <si>
    <t xml:space="preserve">NO PUMP ACTION , R.TRIP  , ON STREAM </t>
  </si>
  <si>
    <t>STOPPED THE WELL DUE TO PROCESS OVER CAPACITY ( AFTER DIVERTING PART OF EMRY DEEP PROD. TO PROCEES SEP. )</t>
  </si>
  <si>
    <t>F.POUND , P.FILLAGE+/- 55 %</t>
  </si>
  <si>
    <t>CELLAR FILLED W/SAND</t>
  </si>
  <si>
    <t>F.POUND , P.FILLAGE+/- 35 %</t>
  </si>
  <si>
    <t>1.5"</t>
  </si>
  <si>
    <t>H-CHINESS</t>
  </si>
  <si>
    <t>NO PUMP ACTION , R.TRIP , NOT PRODUCE , R.TRIP W/1.75" ANCHOR PUMP
( RETRIEVED 10 RODS X1 " ) , ON STREAM.</t>
  </si>
  <si>
    <t>AT PUMP DEPTH</t>
  </si>
  <si>
    <t xml:space="preserve">B-I, III </t>
  </si>
  <si>
    <t>SLIGHT T.V. LEAK</t>
  </si>
  <si>
    <t>NO DYNA CARD DUE TO WEAK BRAKE</t>
  </si>
  <si>
    <t>F.POUND , P.FILLAGE+/- 59 %</t>
  </si>
  <si>
    <t>SEVERE F.POUND , P.FILLAGE +/- 30 %</t>
  </si>
  <si>
    <t>AT P.DEPTH</t>
  </si>
  <si>
    <t>F.L.</t>
  </si>
  <si>
    <t xml:space="preserve">SLIGHT F.POUND , P.FILLAGE +/- 78% </t>
  </si>
  <si>
    <t>CAN'T RUN DYNA DUE TO WEAK BREAK</t>
  </si>
  <si>
    <t>CAN'T RUN DYNA DUE TO WEAK BRAKE</t>
  </si>
  <si>
    <t>SLIGHT S.V. LEAK</t>
  </si>
  <si>
    <t>EXPRO. , ANCHOR PUMP</t>
  </si>
  <si>
    <t>DECREASED  S.L. F/ 128" T/ 112"</t>
  </si>
  <si>
    <t xml:space="preserve">EXPRO </t>
  </si>
  <si>
    <t>EXPRO. , EXPECTED LOW PUMP EFF.</t>
  </si>
  <si>
    <t>EXPRO. , EXPECTED RES. IMPROVEMENT</t>
  </si>
  <si>
    <t>LOW PUMP EFF. , R. TRIP , ON STREAM</t>
  </si>
  <si>
    <t>EXPRO , SH.S = 8" , ANCHOR PUMP</t>
  </si>
  <si>
    <t>WHT= 120 F ( NORMAL )</t>
  </si>
  <si>
    <t>WHT = 106 F ( NORMAL )</t>
  </si>
  <si>
    <t>W.H.T = 117 F</t>
  </si>
  <si>
    <t>W.H.T = 112 F</t>
  </si>
  <si>
    <t xml:space="preserve">WHT= 115 F </t>
  </si>
  <si>
    <t xml:space="preserve">BAKER  , LOW PUMP EFF. </t>
  </si>
  <si>
    <t xml:space="preserve">D.F.L. ALMOST @  PUMP DEPTH </t>
  </si>
  <si>
    <t>S.V. LEAK</t>
  </si>
  <si>
    <t>DECREASED SH.S. F/ 10" T/ 8"</t>
  </si>
  <si>
    <t xml:space="preserve">W.C = 91 % , SALINITY = 67374 MG/L FROM B-I,III,IV </t>
  </si>
  <si>
    <t xml:space="preserve">NORMAL CARD , LOW EFF. </t>
  </si>
  <si>
    <t xml:space="preserve">AL.AHLIA, WRONG TEST </t>
  </si>
  <si>
    <t>BAKER, LOW PUMP EFF.</t>
  </si>
  <si>
    <t>CONNECTED THE WELL TO SAM CONTROLE</t>
  </si>
  <si>
    <t>SAM CONTROL PROBLEM , RESET THE SAM CONTROLLER , STARTED OK</t>
  </si>
  <si>
    <t>WHT= 97 F</t>
  </si>
  <si>
    <t>WHT= 87.5 F</t>
  </si>
  <si>
    <t xml:space="preserve">WHT = 114 F </t>
  </si>
  <si>
    <t xml:space="preserve">WHT = 112 F </t>
  </si>
  <si>
    <t>WHT</t>
  </si>
  <si>
    <t>AVG. WHT = 106 F.</t>
  </si>
  <si>
    <t>AVG. WHT = 100 F.</t>
  </si>
  <si>
    <t>INJECTIVTY</t>
  </si>
  <si>
    <t>AVG WHT =89 F</t>
  </si>
  <si>
    <t>AVG WHT =91 F</t>
  </si>
  <si>
    <t xml:space="preserve">W.H.T = 115.5 F </t>
  </si>
  <si>
    <t xml:space="preserve">W.H.T INCREASED F/ 117 F TO  125 F  </t>
  </si>
  <si>
    <t>SWITCHED THE WELL TO TIMER MODE  ,RUN   3  HR ,  OFF  3 HR</t>
  </si>
  <si>
    <t>SWITCHED THE WELL TO TIMER MODE , RUN   2  HR ,  OFF  1 HR</t>
  </si>
  <si>
    <t>SWITCHED THE WELL TO TIMER MODE  , RUN  1   HR ,  OFF  2 HR</t>
  </si>
  <si>
    <t>TIMER MODE</t>
  </si>
  <si>
    <t>MANY TRAILS TO RETRIEVE FWG PLUG WITOUT SUCCESS , FOUND IT COVERED WITH +/- 15 FT SAND.</t>
  </si>
  <si>
    <t>EXPRO , P.S = 1.75"</t>
  </si>
  <si>
    <t>W.C +/- 75 %</t>
  </si>
  <si>
    <t xml:space="preserve">WHT = 106.5 F </t>
  </si>
  <si>
    <t xml:space="preserve">WHT = 102.5 F </t>
  </si>
  <si>
    <t>AFTER INSTALLING ANCHOR PUMP</t>
  </si>
  <si>
    <t xml:space="preserve"> T.V LEAK , LOW PUMP EFF.</t>
  </si>
  <si>
    <t xml:space="preserve">RUN THE WELL ON CONTINUOUS MODE </t>
  </si>
  <si>
    <t>CASING LEAK  , ISOLATED BY  PKR</t>
  </si>
  <si>
    <t>CASING LEAK  , 
ISOLATED BY  PKR</t>
  </si>
  <si>
    <t>NO PUMP ACTION</t>
  </si>
  <si>
    <t>CELLAR FILLED WITH WATER</t>
  </si>
  <si>
    <t>EXPRO , AFTER INSTALLING ANCHOR PUMP</t>
  </si>
  <si>
    <t>INTERVALS</t>
  </si>
  <si>
    <t>NORMAL WHT = 103 F</t>
  </si>
  <si>
    <t>WHT = 107 F</t>
  </si>
  <si>
    <t>NORMAL WHT =118 F</t>
  </si>
  <si>
    <t xml:space="preserve">T.V LEAK </t>
  </si>
  <si>
    <t>BAKER , WHT NORMAL</t>
  </si>
  <si>
    <t xml:space="preserve">NORMAL WHT = </t>
  </si>
  <si>
    <t>STARTED THE WELL</t>
  </si>
  <si>
    <t>NORMAL WHT =124 F</t>
  </si>
  <si>
    <t>D-WF</t>
  </si>
  <si>
    <t>LOW PUMP EFF., R.TRIP, ON STREAM</t>
  </si>
  <si>
    <t>S-88</t>
  </si>
  <si>
    <t>SIDE TRACK</t>
  </si>
  <si>
    <t>NO PUMP ACTION , R. TRIP , ON STREAM</t>
  </si>
  <si>
    <t>WING VALVES STUCKED</t>
  </si>
  <si>
    <t>F.L  NOT CLEAR</t>
  </si>
  <si>
    <t>DECREASED SH.S F/ 10" T/ 8"</t>
  </si>
  <si>
    <t>NO PUMP ACTION, RESET FOR DHP, ON STREAM</t>
  </si>
  <si>
    <t>S.F.L</t>
  </si>
  <si>
    <t>S.F.L. FOR  B-I,III,IV</t>
  </si>
  <si>
    <t>INCREASED SH.S F/8" T/10"</t>
  </si>
  <si>
    <t>S/U MOTOR BURNT, REPLACED BY NE-20 S/U MOTOR, ON STREAM</t>
  </si>
  <si>
    <t xml:space="preserve">W.C </t>
  </si>
  <si>
    <t>EXPRO.2</t>
  </si>
  <si>
    <t>W.C = +/- 50 % FOR B-IV ONLY</t>
  </si>
  <si>
    <t>ROD NO 4X7/8" PARTED , FISHED ,  R.TRIP , ON STREAM</t>
  </si>
  <si>
    <t>NORMAL WHT = 93 F</t>
  </si>
  <si>
    <t>EXPRO.2 , LOW PUMP EFF.</t>
  </si>
  <si>
    <t>EXPRO , AFTER W/O</t>
  </si>
  <si>
    <t xml:space="preserve">WHT = 101 F </t>
  </si>
  <si>
    <t>THE WELL IS RUNNING ON CONTINOUS MODE</t>
  </si>
  <si>
    <t>EXPRO , WRONG TEST</t>
  </si>
  <si>
    <t>EXPRO.2 , CONTINOUS MODE</t>
  </si>
  <si>
    <t xml:space="preserve">CASING LEAK  , ISOLATED BY  PKR , 
</t>
  </si>
  <si>
    <t>WHT = 100 F</t>
  </si>
  <si>
    <t>WHT = 93 F</t>
  </si>
  <si>
    <t>WHT = 85 F</t>
  </si>
  <si>
    <t>CHANGED CRANK BEARING ASSEMBLY</t>
  </si>
  <si>
    <t xml:space="preserve">NORMAL WHT = 115 F </t>
  </si>
  <si>
    <t xml:space="preserve">AVG. WHT = 113 F </t>
  </si>
  <si>
    <t xml:space="preserve">WHT = 130 F </t>
  </si>
  <si>
    <t xml:space="preserve">WHT = 135 F </t>
  </si>
  <si>
    <t xml:space="preserve">NORMAL WHT = 135 F </t>
  </si>
  <si>
    <t xml:space="preserve">WHT DECREASED FROM +/- 135 F TO 120 F </t>
  </si>
  <si>
    <t xml:space="preserve">BAKER , AFTER R.TRIP , WHT = +/- 120F </t>
  </si>
  <si>
    <t xml:space="preserve">EXPRO.2 , WHT = 120 F </t>
  </si>
  <si>
    <t>SWITCHED THE WELL TO TIMER MODE  ,RUN   3  HR ,  OFF  3 HR DUE TO W.C =70%</t>
  </si>
  <si>
    <t>N.P.A , R.TRIP, NOT PROD , P/T, NOT HOLD, R/T W/ 2.25" ANCHOR PUMP ( RET. 6 X 1" ROD ), SET PUMP @ 5675', ON STREAM</t>
  </si>
  <si>
    <t xml:space="preserve">WHT = 103 F </t>
  </si>
  <si>
    <t>TRANSFERED S/U TO NE-49</t>
  </si>
  <si>
    <t xml:space="preserve">W.C = 80 % FOR B-I &amp; B-III </t>
  </si>
  <si>
    <t>TRANSFERED S/U TO A-58</t>
  </si>
  <si>
    <t>EXPRO.2 , WRONG TEST</t>
  </si>
  <si>
    <t xml:space="preserve">T.V. LEAK ( WHT DROPPED FROM 137 F TO 114 F ) </t>
  </si>
  <si>
    <t>TRANSFEREED S/U TO L-N-2</t>
  </si>
  <si>
    <t xml:space="preserve">EXPRO . ( WHT = 111 F ) </t>
  </si>
  <si>
    <t>EXPRO . ( WHT = 111 F )</t>
  </si>
  <si>
    <t>SEVER F.POUND , P.FILLAGE+/- 29%</t>
  </si>
  <si>
    <t xml:space="preserve">F. POUND , P.FILLAGE=85 % </t>
  </si>
  <si>
    <t>15-6-2014</t>
  </si>
  <si>
    <t>FOUND THE WELL PRODUCE FROM CSG. , EXPECTED TBG LEAK , CLOSED CSG</t>
  </si>
  <si>
    <t>W.C INCREASED F/ 50 % T/ 70%</t>
  </si>
  <si>
    <t>CELLER FILLED W/ SAND</t>
  </si>
  <si>
    <t>WING VALVE CLOSED &amp; STUCKED</t>
  </si>
  <si>
    <t>CELLER FILLED W/OIL</t>
  </si>
  <si>
    <t>NORMAL CARD, EGY OTS</t>
  </si>
  <si>
    <t>NO PUMP ACTION , R.TRIP , ON STREAM , THEN NO PUMP ACTION , R.TRIP WITH ANCHOR PUMP , RETRIEVED (TOTAL 20 X1" ) , SET PUMP @ 5250', ON STREAM</t>
  </si>
  <si>
    <t>CAN'T RUN DYNA. DUE TO BRAKE STUCKED</t>
  </si>
  <si>
    <t>STATIC F.L FOR B-I,III,IV</t>
  </si>
  <si>
    <t>LOW PUMP EFF. , R.TRIP, R/T W/ ANCHOR PUMP ( RET. 1x1" ROD ), SET PUMP @ 5600', ON STREAM</t>
  </si>
  <si>
    <t>NO PUMP ACTION , R.TRIP WITH ANCHOR PUMP , RETRIEVED (1X1" ) , SET PUMP @ 5100'', ON STREAM</t>
  </si>
  <si>
    <t>NO PUMP ACTION , R.TRIP WITH ANCHOR PUMP , RETRIEVED (5X1" ) , SET PUMP @ 5125', ON STREAM</t>
  </si>
  <si>
    <t>LOW PUMP EFF. , 2 R.TRIP , ON STREAM</t>
  </si>
  <si>
    <t>ROD NO ( 30X1" ) PARTED , FISHED OK , R/T, REPLACED ALL S/R W/ NEW S-88 ( 25X1"+120X7/8"+87X1" ) , ON STREAM</t>
  </si>
  <si>
    <t>STOPPED THE WELL DUE TO HIGH WATER CUT</t>
  </si>
  <si>
    <t>STOPPED DUE TO HIGH WATER CUT 85 % , Expected B.PLUG LEAK</t>
  </si>
  <si>
    <t xml:space="preserve">NO PUMP ACTION , R.TRIP, ON STREAM </t>
  </si>
  <si>
    <t>POLISHED ROD PARTED ,FISHED OK ,  REPLACED, ON STREAM</t>
  </si>
  <si>
    <t xml:space="preserve">          FOR B-I ONLY , SEVERE F.POUND ,                        P.FILLAGE +/- 24 %</t>
  </si>
  <si>
    <t>BAKER , AFTER W/O,  (B-I )</t>
  </si>
  <si>
    <t>SEVERE F.POUND , P.FILLAGE= 45 %</t>
  </si>
  <si>
    <t>EXPRO.2 , P.S =1.5" , SH.S =8"</t>
  </si>
  <si>
    <t>CSG OBSTRUCTION
 @ 4847-4907 FT</t>
  </si>
  <si>
    <t xml:space="preserve">ROD NO (2 X 7/8") PARTED ,  FISHED OK ,  REPLACED  , ON STREAM </t>
  </si>
  <si>
    <t>NORMAL CARD , ANCHOR PUMP</t>
  </si>
  <si>
    <t>SEVERE F.POUND , P.FILLAGE +/- 32 %</t>
  </si>
  <si>
    <t xml:space="preserve">NORMAL CARD , AFTER W/O ,  B-I,III,IV </t>
  </si>
  <si>
    <t>NO PUMP ACTION , R.TRIP ,NOT PRODUCE , PERFORMED HYDRO TEST , NOT HOLD , R.TRIP WITH ANCHOR PUMP , RETRIEVED ( 5X1" ) RODS , SET ANCHOR PUMP @5650 , ON STREAM</t>
  </si>
  <si>
    <t>NO PUMP ACTION, RESET, ON STREAM.</t>
  </si>
  <si>
    <t xml:space="preserve">  B-I&amp;III  </t>
  </si>
  <si>
    <t>T.O.L INER @ 2360'</t>
  </si>
  <si>
    <t>T.O.L INER @ 2400'</t>
  </si>
  <si>
    <t>T.O.L INER @ 2347'</t>
  </si>
  <si>
    <t>BAKER , AFTER R.TRIP 1.5" DHP</t>
  </si>
  <si>
    <t>106 X1''+  106 X 7/8''+  18 X1'' S.BAR</t>
  </si>
  <si>
    <t>EXPRO , CONTINOUS MODE</t>
  </si>
  <si>
    <t>SWITCHED THE WELL TO CONTINOUS MODE</t>
  </si>
  <si>
    <t>NO PUMP ACTION , R.TRIP, ON STREAM</t>
  </si>
  <si>
    <t>BAKER , AFTER INSTALLING ANCHOR PUMP</t>
  </si>
  <si>
    <t>P.ROD</t>
  </si>
  <si>
    <t>T.O.LINER @ 2325'</t>
  </si>
  <si>
    <t>TRANSFERRED S/U TO A-59</t>
  </si>
  <si>
    <t>8"</t>
  </si>
  <si>
    <t>123"</t>
  </si>
  <si>
    <t>LS</t>
  </si>
  <si>
    <t>AGIBA , ANCHOR PUMP</t>
  </si>
  <si>
    <t>EXPRO , ANCHOR PUMP , TOTAL RETREIVED ( 10X1") RODS</t>
  </si>
  <si>
    <t>EXPRO , ANCHOR PUMP , TOTAL RETREIVED ( 15X1") RODS , H2S = 3 PPM , CO2 = 2 %</t>
  </si>
  <si>
    <t>EXPRO , H2S= 3 PPM , CO2 = 3 %</t>
  </si>
  <si>
    <t>EXPRO, ANCHOR PUMP</t>
  </si>
  <si>
    <t>NO PUMP ACTION, R/T, RET.(2X1") RODS SET PUMP @5325 FT, ON STREAM</t>
  </si>
  <si>
    <t>LOW PUMP EFF, R.TRIP, ON STREAM</t>
  </si>
  <si>
    <t>NO PUMP ACTION, R/T, NO PROD, SPACE IN DHP, ON STREAM.</t>
  </si>
  <si>
    <t>EXPRO , ANCHOR PUMP</t>
  </si>
  <si>
    <t xml:space="preserve">AGIBA </t>
  </si>
  <si>
    <t>CAN'T RUN VALVE TEST DUE TO WEAK BRAKE</t>
  </si>
  <si>
    <t>LOW PUMP EFF. , 2 R.TRIP WITH 1.5"ANCHOR PUMP , TOTAL RETRIEVED (2X1" ) , SET PUMP @ 5050'', NOT PRODUCE , WAITING FOR W/O</t>
  </si>
  <si>
    <t>AGIBA , AFTER R.TRIP</t>
  </si>
  <si>
    <t>CONFIRMED TBG &amp; CSG LEAK , STOPPED THE WELL , WAITING FOR W/O</t>
  </si>
  <si>
    <t>NOT CLEAR</t>
  </si>
  <si>
    <t>CELLAR FILLED 
WITH SAND</t>
  </si>
  <si>
    <t>SEVERE F.POUND , P.FILLAGE +/- 43 %</t>
  </si>
  <si>
    <t>ROD NO 72X7/8" PARTED , FISHED , REPLACED 10X7/8" RODS. , R.TRIP, ON STREAM</t>
  </si>
  <si>
    <t>B-I ( 5940 -5970 )</t>
  </si>
  <si>
    <t>INTERVAL</t>
  </si>
  <si>
    <t xml:space="preserve">W.C INCREASED F/7 % TO 40 %  </t>
  </si>
  <si>
    <t xml:space="preserve">W.C DECEASED F/45 % TO 10 % </t>
  </si>
  <si>
    <t>DECREASE SH.S F/10" TO 8"</t>
  </si>
  <si>
    <t xml:space="preserve">W.C INCREASED F/1% TO 15 % </t>
  </si>
  <si>
    <t>INCREASED  SH.S F/8" TO10"</t>
  </si>
  <si>
    <t>INCREASED SH.S F/8 "T/10 "</t>
  </si>
  <si>
    <t xml:space="preserve">BAKER ,  B-I,III,IV </t>
  </si>
  <si>
    <t>NO PUMP ACTION , RESET FOR ANCHOR PUMP , ON STREAM</t>
  </si>
  <si>
    <t>TIMER</t>
  </si>
  <si>
    <t>RUN THE WELL ON TIMER MODE . ( 1.5 HRs RUN / 2 HRs OFF )</t>
  </si>
  <si>
    <t>NO PUMP ACTION ,R.TRIP , NOT PROD., RIH A/ ANCHOR PUMP ( TOTAL RET. 30 X 1" ROD ), NOT PROD., WAITING W/O.</t>
  </si>
  <si>
    <t>NO PUMP ACTION , RESET , ON STREAM.</t>
  </si>
  <si>
    <t>NO PUMP ACTION, R.TRIP , ON STREAM</t>
  </si>
  <si>
    <t>EXPRO , (  DHP=1.75", S.S.=8") , CO₂=3% , H₂S=4PPM</t>
  </si>
  <si>
    <t>AGIBA , WRONG TEST</t>
  </si>
  <si>
    <t>NO PUMP ACTION,  RESET DHP, ON STREAM.</t>
  </si>
  <si>
    <t>EXPRO, AFTER W/O</t>
  </si>
  <si>
    <t>STATIC F. L.</t>
  </si>
  <si>
    <t>SLIGHT F. POUND, PUMP FILL.= 91%</t>
  </si>
  <si>
    <t>STATIC F. LEVEL</t>
  </si>
  <si>
    <t>EXPRO , H2S =3PPM , CO2= 2%</t>
  </si>
  <si>
    <t>NORMAL CARD , PPRL = 24,000 LB</t>
  </si>
  <si>
    <t>CAN'T RUN F.L DUE TO WING CONNECTED TO CHEMICAL PUMP</t>
  </si>
  <si>
    <t>NO PUMP ACTION , RESET DHP, ON STREAM</t>
  </si>
  <si>
    <t>NO PUMP ACTION , RESET DHP , ON STREAM</t>
  </si>
  <si>
    <t>NO PUMP ACTION, RESET DHP , ON STREAM.</t>
  </si>
  <si>
    <t>AGIBA , SH.S=10" , P.S=1.5"</t>
  </si>
  <si>
    <t>EXPRO.2 , SH.S=8" , P.S=1.75"</t>
  </si>
  <si>
    <t>CAN'T RUN L.L</t>
  </si>
  <si>
    <t xml:space="preserve">NO PUMP ACTION ,  R.TRIP WITH ANCHOR PUMP , RETRIEVED ( 5X1" ) RODS , SET ANCHOR PUMP @ 5075 FT , ON STREAM </t>
  </si>
  <si>
    <t>NO PUMP ACTION ,, R.TRIP W/ 2 " ANCHOR PUMP , RETRIEVED (5 RODS X1") ,  SET ANCHOR PUMP @ 5275' , ON STREAM</t>
  </si>
  <si>
    <t>PERFORMED SPACE OUT FOR DHP</t>
  </si>
  <si>
    <t xml:space="preserve">CELLER FILLED W/ OIL </t>
  </si>
  <si>
    <t xml:space="preserve">S.V. LEAK , NEED PROD. TEST </t>
  </si>
  <si>
    <t>T.V. LEAK , NEED PROD TEST</t>
  </si>
  <si>
    <t>POLISHED ROD , FISHED , REPLACED , ON STREAM</t>
  </si>
  <si>
    <t>WELL ( S/R ) :    A-1</t>
  </si>
  <si>
    <t>WELL ( S/R ) :    A-SW-3</t>
  </si>
  <si>
    <t>WELL ( S/R ) :    A-SW-2</t>
  </si>
  <si>
    <t>WELL ( S/R ) :    A-SW-1X</t>
  </si>
  <si>
    <t>WELL ( S/R ) :    A-DEEP-1X</t>
  </si>
  <si>
    <t>WELL ( S/R ) :    A-DOME-1X</t>
  </si>
  <si>
    <t>WELL ( S/R ) :    A-S-2</t>
  </si>
  <si>
    <t>WELL ( S/R ) :    A-S-1X</t>
  </si>
  <si>
    <t>WELL ( S/R ) :    A-60</t>
  </si>
  <si>
    <t>WELL ( S/R ) :    A-59</t>
  </si>
  <si>
    <t>WELL ( S/R ) :    A-58</t>
  </si>
  <si>
    <t>WELL ( S/R ) :    A-57</t>
  </si>
  <si>
    <t>WELL ( S/R ) :    A-56</t>
  </si>
  <si>
    <t>WELL ( S/R ) :    A-55</t>
  </si>
  <si>
    <t>WELL ( S/R ) :    A-53</t>
  </si>
  <si>
    <t>WELL ( S/R ) :    A-52</t>
  </si>
  <si>
    <t>WELL ( S/R ) :    A-51</t>
  </si>
  <si>
    <t>WELL ( S/R ) :    A-50</t>
  </si>
  <si>
    <t>WELL ( S/R ) :    A-49</t>
  </si>
  <si>
    <t>WELL ( S/R ) :    A-48</t>
  </si>
  <si>
    <t>WELL ( S/R ) :    A-46</t>
  </si>
  <si>
    <t>WELL ( S/R ) :    A-45</t>
  </si>
  <si>
    <t>WELL ( S/R ) :    A-47</t>
  </si>
  <si>
    <t>WELL ( S/R ) :    A-44</t>
  </si>
  <si>
    <t>WELL ( S/R ) :    A-43</t>
  </si>
  <si>
    <t>WELL ( S/R ) :    A-42</t>
  </si>
  <si>
    <t>WELL ( S/R ) :    A-40</t>
  </si>
  <si>
    <t>WELL ( S/R ) :    A-39</t>
  </si>
  <si>
    <t>WELL ( S/R ) :    A-38</t>
  </si>
  <si>
    <t>WELL ( S/R ) :    A-37</t>
  </si>
  <si>
    <t>WELL ( S/R ) :    A-36</t>
  </si>
  <si>
    <t>WELL ( S/R ) :    A-35</t>
  </si>
  <si>
    <t>WELL ( S/R ) :    A-34</t>
  </si>
  <si>
    <t>WELL ( S/R ) :    A-33</t>
  </si>
  <si>
    <t>WELL ( S/R ) :    A-32</t>
  </si>
  <si>
    <t>WELL ( S/R ) :    A-28</t>
  </si>
  <si>
    <t>WELL ( S/R ) :    A-27</t>
  </si>
  <si>
    <t>WELL ( S/R ) :    A-26</t>
  </si>
  <si>
    <t>WELL ( S/R ) :    A-25</t>
  </si>
  <si>
    <t>WELL ( S/R ) :    A-22</t>
  </si>
  <si>
    <t>WELL ( S/R ) :    A-21</t>
  </si>
  <si>
    <t>WELL ( S/R ) :    A-20</t>
  </si>
  <si>
    <t>WELL ( S/R ) :    A-18</t>
  </si>
  <si>
    <t>WELL ( S/R ) :    A-17</t>
  </si>
  <si>
    <t>WELL ( S/R ) :    A-13</t>
  </si>
  <si>
    <t>WELL ( S/R ) :    A-10</t>
  </si>
  <si>
    <t>WELL ( S/R ) :    A-8</t>
  </si>
  <si>
    <t>WELL ( S/R ) :    A-7</t>
  </si>
  <si>
    <t>WELL ( S/R ) :    A-6</t>
  </si>
  <si>
    <t>WELL ( S/R ) :    A-5</t>
  </si>
  <si>
    <t>WELL ( S/R ) :    A-4</t>
  </si>
  <si>
    <t>WELL ( S/R ) :    A-2</t>
  </si>
  <si>
    <r>
      <t xml:space="preserve">VALVE ROD PARTED , FAILED TO FISH ,AND FAILED TO START WITH ANCHOR PUMP , </t>
    </r>
    <r>
      <rPr>
        <b/>
        <sz val="12"/>
        <color indexed="10"/>
        <rFont val="Calibri"/>
        <family val="2"/>
      </rPr>
      <t>WAITING FOR W/O</t>
    </r>
    <r>
      <rPr>
        <b/>
        <sz val="12"/>
        <color indexed="48"/>
        <rFont val="Calibri"/>
        <family val="2"/>
      </rPr>
      <t xml:space="preserve"> </t>
    </r>
  </si>
  <si>
    <r>
      <t xml:space="preserve">FINISHED DRILLING , COMPLEATED THE WELL AS OIL PRODUCER FROM </t>
    </r>
    <r>
      <rPr>
        <b/>
        <sz val="12"/>
        <color indexed="10"/>
        <rFont val="Calibri"/>
        <family val="2"/>
      </rPr>
      <t>B-I</t>
    </r>
    <r>
      <rPr>
        <b/>
        <sz val="12"/>
        <color indexed="48"/>
        <rFont val="Calibri"/>
        <family val="2"/>
      </rPr>
      <t xml:space="preserve">
 ( </t>
    </r>
    <r>
      <rPr>
        <b/>
        <sz val="12"/>
        <color indexed="10"/>
        <rFont val="Calibri"/>
        <family val="2"/>
      </rPr>
      <t>1277 PSI</t>
    </r>
    <r>
      <rPr>
        <b/>
        <sz val="12"/>
        <color indexed="48"/>
        <rFont val="Calibri"/>
        <family val="2"/>
      </rPr>
      <t xml:space="preserve"> )  USING S/R SYSTEM ,TAGGED T.D. @ 6342 FT ,  RIH WITH </t>
    </r>
    <r>
      <rPr>
        <b/>
        <sz val="12"/>
        <color indexed="10"/>
        <rFont val="Calibri"/>
        <family val="2"/>
      </rPr>
      <t>2" DHP</t>
    </r>
    <r>
      <rPr>
        <b/>
        <sz val="12"/>
        <color indexed="48"/>
        <rFont val="Calibri"/>
        <family val="2"/>
      </rPr>
      <t xml:space="preserve"> WITH </t>
    </r>
    <r>
      <rPr>
        <b/>
        <sz val="12"/>
        <color indexed="10"/>
        <rFont val="Calibri"/>
        <family val="2"/>
      </rPr>
      <t xml:space="preserve">NEW H CHINSE S/R </t>
    </r>
    <r>
      <rPr>
        <b/>
        <sz val="12"/>
        <color indexed="48"/>
        <rFont val="Calibri"/>
        <family val="2"/>
      </rPr>
      <t xml:space="preserve">( 20X1"+120X7/8"+91X1" ), R/U FOR </t>
    </r>
    <r>
      <rPr>
        <b/>
        <sz val="12"/>
        <color indexed="10"/>
        <rFont val="Calibri"/>
        <family val="2"/>
      </rPr>
      <t>912 MAX-II S/U FROM M-59</t>
    </r>
    <r>
      <rPr>
        <b/>
        <sz val="12"/>
        <color indexed="48"/>
        <rFont val="Calibri"/>
        <family val="2"/>
      </rPr>
      <t xml:space="preserve"> 
( SH.S= 8", S.L. 144") , ON STREAM </t>
    </r>
  </si>
  <si>
    <r>
      <t xml:space="preserve">NORMAL CARD , </t>
    </r>
    <r>
      <rPr>
        <b/>
        <sz val="12"/>
        <color indexed="10"/>
        <rFont val="Calibri"/>
        <family val="2"/>
      </rPr>
      <t>SH.S = 8"</t>
    </r>
  </si>
  <si>
    <r>
      <t>NORMAL CARD ,</t>
    </r>
    <r>
      <rPr>
        <b/>
        <sz val="12"/>
        <color indexed="10"/>
        <rFont val="Calibri"/>
        <family val="2"/>
      </rPr>
      <t xml:space="preserve"> SH.S = 10"</t>
    </r>
  </si>
  <si>
    <r>
      <t xml:space="preserve">NO PUMP ACTION  , </t>
    </r>
    <r>
      <rPr>
        <b/>
        <sz val="12"/>
        <color indexed="10"/>
        <rFont val="Calibri"/>
        <family val="2"/>
      </rPr>
      <t>RESET FOR DHP</t>
    </r>
    <r>
      <rPr>
        <b/>
        <sz val="12"/>
        <color indexed="48"/>
        <rFont val="Calibri"/>
        <family val="2"/>
      </rPr>
      <t xml:space="preserve"> , ON STREAM</t>
    </r>
  </si>
  <si>
    <r>
      <t>SLIGHT F.POUND ,</t>
    </r>
    <r>
      <rPr>
        <b/>
        <sz val="12"/>
        <color indexed="10"/>
        <rFont val="Calibri"/>
        <family val="2"/>
      </rPr>
      <t xml:space="preserve"> P.FILLAGE +/- 85 %</t>
    </r>
  </si>
  <si>
    <r>
      <t xml:space="preserve">ROD NO ( </t>
    </r>
    <r>
      <rPr>
        <b/>
        <sz val="12"/>
        <color indexed="10"/>
        <rFont val="Calibri"/>
        <family val="2"/>
      </rPr>
      <t>38</t>
    </r>
    <r>
      <rPr>
        <b/>
        <sz val="12"/>
        <color indexed="12"/>
        <rFont val="Calibri"/>
        <family val="2"/>
      </rPr>
      <t xml:space="preserve"> </t>
    </r>
    <r>
      <rPr>
        <b/>
        <sz val="12"/>
        <color indexed="10"/>
        <rFont val="Calibri"/>
        <family val="2"/>
      </rPr>
      <t>X1"</t>
    </r>
    <r>
      <rPr>
        <b/>
        <sz val="12"/>
        <color indexed="12"/>
        <rFont val="Calibri"/>
        <family val="2"/>
      </rPr>
      <t xml:space="preserve"> ) PARTED, FISHED OK, </t>
    </r>
    <r>
      <rPr>
        <b/>
        <sz val="12"/>
        <color indexed="10"/>
        <rFont val="Calibri"/>
        <family val="2"/>
      </rPr>
      <t xml:space="preserve">REPLACED (3X1") , </t>
    </r>
    <r>
      <rPr>
        <b/>
        <sz val="12"/>
        <color indexed="12"/>
        <rFont val="Calibri"/>
        <family val="2"/>
      </rPr>
      <t xml:space="preserve"> ON STREAM.</t>
    </r>
  </si>
  <si>
    <r>
      <t>ROD NO (</t>
    </r>
    <r>
      <rPr>
        <b/>
        <sz val="12"/>
        <color indexed="10"/>
        <rFont val="Calibri"/>
        <family val="2"/>
      </rPr>
      <t xml:space="preserve"> 55 X1"</t>
    </r>
    <r>
      <rPr>
        <b/>
        <sz val="12"/>
        <color indexed="12"/>
        <rFont val="Calibri"/>
        <family val="2"/>
      </rPr>
      <t xml:space="preserve"> ) PARTED, FISHED OK,  R.TRIP ,  ON STREAM.</t>
    </r>
  </si>
  <si>
    <r>
      <t xml:space="preserve">ROD NO ( </t>
    </r>
    <r>
      <rPr>
        <b/>
        <sz val="12"/>
        <color indexed="10"/>
        <rFont val="Calibri"/>
        <family val="2"/>
      </rPr>
      <t>46 X1"</t>
    </r>
    <r>
      <rPr>
        <b/>
        <sz val="12"/>
        <color indexed="12"/>
        <rFont val="Calibri"/>
        <family val="2"/>
      </rPr>
      <t xml:space="preserve"> ) PARTED, FISHED OK , , </t>
    </r>
    <r>
      <rPr>
        <b/>
        <sz val="12"/>
        <color indexed="10"/>
        <rFont val="Calibri"/>
        <family val="2"/>
      </rPr>
      <t>REPLACED (  ROD NO 35 TO ROD NO 60 X1"  BY  NEW H-CH )</t>
    </r>
    <r>
      <rPr>
        <b/>
        <sz val="12"/>
        <color indexed="12"/>
        <rFont val="Calibri"/>
        <family val="2"/>
      </rPr>
      <t xml:space="preserve"> , ON STREAM . </t>
    </r>
  </si>
  <si>
    <r>
      <t xml:space="preserve">ROD NO ( </t>
    </r>
    <r>
      <rPr>
        <b/>
        <sz val="12"/>
        <color indexed="10"/>
        <rFont val="Calibri"/>
        <family val="2"/>
      </rPr>
      <t>66 X1"</t>
    </r>
    <r>
      <rPr>
        <b/>
        <sz val="12"/>
        <color indexed="12"/>
        <rFont val="Calibri"/>
        <family val="2"/>
      </rPr>
      <t xml:space="preserve"> ) PARTED, FISHED OK , </t>
    </r>
    <r>
      <rPr>
        <b/>
        <sz val="12"/>
        <color indexed="10"/>
        <rFont val="Calibri"/>
        <family val="2"/>
      </rPr>
      <t>REPLACED ( ROD NO 60 TO ROD NO 70 X1" )</t>
    </r>
    <r>
      <rPr>
        <b/>
        <sz val="12"/>
        <color indexed="12"/>
        <rFont val="Calibri"/>
        <family val="2"/>
      </rPr>
      <t xml:space="preserve"> , ON STREAM . </t>
    </r>
  </si>
  <si>
    <r>
      <t xml:space="preserve">ROD NO ( </t>
    </r>
    <r>
      <rPr>
        <b/>
        <sz val="12"/>
        <color indexed="10"/>
        <rFont val="Calibri"/>
        <family val="2"/>
      </rPr>
      <t>72 X1"</t>
    </r>
    <r>
      <rPr>
        <b/>
        <sz val="12"/>
        <color indexed="12"/>
        <rFont val="Calibri"/>
        <family val="2"/>
      </rPr>
      <t xml:space="preserve"> ) PARTED, FISHED OK , </t>
    </r>
    <r>
      <rPr>
        <b/>
        <sz val="12"/>
        <color indexed="10"/>
        <rFont val="Calibri"/>
        <family val="2"/>
      </rPr>
      <t xml:space="preserve">REPLACED 1" SECTION BY NEW H-CH </t>
    </r>
    <r>
      <rPr>
        <b/>
        <sz val="12"/>
        <color indexed="12"/>
        <rFont val="Calibri"/>
        <family val="2"/>
      </rPr>
      <t xml:space="preserve"> , ON STREAM . </t>
    </r>
  </si>
  <si>
    <r>
      <t>SLIGHT F.POUND ,</t>
    </r>
    <r>
      <rPr>
        <b/>
        <sz val="12"/>
        <color indexed="10"/>
        <rFont val="Calibri"/>
        <family val="2"/>
      </rPr>
      <t xml:space="preserve"> P.FILLAGE +/- 89 %</t>
    </r>
  </si>
  <si>
    <r>
      <t xml:space="preserve">EXPRO , </t>
    </r>
    <r>
      <rPr>
        <b/>
        <sz val="12"/>
        <color indexed="10"/>
        <rFont val="Calibri"/>
        <family val="2"/>
      </rPr>
      <t>LOW PUMP EFF.</t>
    </r>
  </si>
  <si>
    <r>
      <t xml:space="preserve"> F.POUND ,</t>
    </r>
    <r>
      <rPr>
        <b/>
        <sz val="12"/>
        <color indexed="10"/>
        <rFont val="Calibri"/>
        <family val="2"/>
      </rPr>
      <t xml:space="preserve"> P.FILLAGE +/- 75 %</t>
    </r>
  </si>
  <si>
    <r>
      <t xml:space="preserve">EXPRO , </t>
    </r>
    <r>
      <rPr>
        <b/>
        <sz val="12"/>
        <color indexed="10"/>
        <rFont val="Calibri"/>
        <family val="2"/>
      </rPr>
      <t>AFTER R.TRIP</t>
    </r>
  </si>
  <si>
    <r>
      <t xml:space="preserve">ROD NO ( </t>
    </r>
    <r>
      <rPr>
        <b/>
        <sz val="12"/>
        <color indexed="10"/>
        <rFont val="Calibri"/>
        <family val="2"/>
      </rPr>
      <t>11X7/8"</t>
    </r>
    <r>
      <rPr>
        <b/>
        <sz val="12"/>
        <color indexed="12"/>
        <rFont val="Calibri"/>
        <family val="2"/>
      </rPr>
      <t xml:space="preserve"> ) PARTED, FISHED OK , </t>
    </r>
    <r>
      <rPr>
        <b/>
        <sz val="12"/>
        <color indexed="10"/>
        <rFont val="Calibri"/>
        <family val="2"/>
      </rPr>
      <t>REPLACED , R.TRIP WITH 1.75"</t>
    </r>
    <r>
      <rPr>
        <b/>
        <sz val="12"/>
        <color indexed="12"/>
        <rFont val="Calibri"/>
        <family val="2"/>
      </rPr>
      <t xml:space="preserve"> , ON STREAM . </t>
    </r>
  </si>
  <si>
    <r>
      <t xml:space="preserve"> F.POUND ,</t>
    </r>
    <r>
      <rPr>
        <b/>
        <sz val="12"/>
        <color indexed="10"/>
        <rFont val="Calibri"/>
        <family val="2"/>
      </rPr>
      <t xml:space="preserve"> P.FILLAGE +/- 80 %</t>
    </r>
  </si>
  <si>
    <r>
      <t xml:space="preserve">F. POUND, </t>
    </r>
    <r>
      <rPr>
        <b/>
        <sz val="12"/>
        <color indexed="10"/>
        <rFont val="Calibri"/>
        <family val="2"/>
      </rPr>
      <t>P.FILLAGE= 81 %</t>
    </r>
  </si>
  <si>
    <r>
      <t xml:space="preserve">F. POUND, </t>
    </r>
    <r>
      <rPr>
        <b/>
        <sz val="12"/>
        <color indexed="10"/>
        <rFont val="Calibri"/>
        <family val="2"/>
      </rPr>
      <t>P.FILLAGE= 80 %</t>
    </r>
  </si>
  <si>
    <r>
      <t xml:space="preserve">NO PUMP ACTION , R.TRIP </t>
    </r>
    <r>
      <rPr>
        <b/>
        <u/>
        <sz val="12"/>
        <color indexed="10"/>
        <rFont val="Calibri"/>
        <family val="2"/>
      </rPr>
      <t>WITH 2" DHP</t>
    </r>
    <r>
      <rPr>
        <b/>
        <sz val="12"/>
        <color indexed="12"/>
        <rFont val="Calibri"/>
        <family val="2"/>
      </rPr>
      <t xml:space="preserve"> , ON STREAM</t>
    </r>
  </si>
  <si>
    <r>
      <t xml:space="preserve">FINISHED DRILLING , COMPLEAT THE WELL AS OIL PRODUCER FROM </t>
    </r>
    <r>
      <rPr>
        <b/>
        <sz val="12"/>
        <color indexed="10"/>
        <rFont val="Calibri"/>
        <family val="2"/>
      </rPr>
      <t>B-I</t>
    </r>
    <r>
      <rPr>
        <b/>
        <sz val="12"/>
        <color indexed="48"/>
        <rFont val="Calibri"/>
        <family val="2"/>
      </rPr>
      <t xml:space="preserve"> ( </t>
    </r>
    <r>
      <rPr>
        <b/>
        <sz val="12"/>
        <color indexed="10"/>
        <rFont val="Calibri"/>
        <family val="2"/>
      </rPr>
      <t xml:space="preserve">1960, 1343 PSI </t>
    </r>
    <r>
      <rPr>
        <b/>
        <sz val="12"/>
        <color indexed="48"/>
        <rFont val="Calibri"/>
        <family val="2"/>
      </rPr>
      <t xml:space="preserve">)  USING S/R SYSTEM , RIH WITH </t>
    </r>
    <r>
      <rPr>
        <b/>
        <sz val="12"/>
        <color indexed="10"/>
        <rFont val="Calibri"/>
        <family val="2"/>
      </rPr>
      <t>2" DHP</t>
    </r>
    <r>
      <rPr>
        <b/>
        <sz val="12"/>
        <color indexed="48"/>
        <rFont val="Calibri"/>
        <family val="2"/>
      </rPr>
      <t xml:space="preserve"> WITH </t>
    </r>
    <r>
      <rPr>
        <b/>
        <sz val="12"/>
        <color indexed="10"/>
        <rFont val="Calibri"/>
        <family val="2"/>
      </rPr>
      <t xml:space="preserve">NEW H CHINSE S/R </t>
    </r>
    <r>
      <rPr>
        <b/>
        <sz val="12"/>
        <color indexed="48"/>
        <rFont val="Calibri"/>
        <family val="2"/>
      </rPr>
      <t xml:space="preserve">
( 30+120+82 ), R/U FOR 640 MAX-II S/U </t>
    </r>
    <r>
      <rPr>
        <b/>
        <sz val="12"/>
        <color indexed="10"/>
        <rFont val="Calibri"/>
        <family val="2"/>
      </rPr>
      <t>FROM</t>
    </r>
    <r>
      <rPr>
        <b/>
        <sz val="12"/>
        <color indexed="48"/>
        <rFont val="Calibri"/>
        <family val="2"/>
      </rPr>
      <t xml:space="preserve"> </t>
    </r>
    <r>
      <rPr>
        <b/>
        <sz val="12"/>
        <color indexed="10"/>
        <rFont val="Calibri"/>
        <family val="2"/>
      </rPr>
      <t>NE -37</t>
    </r>
    <r>
      <rPr>
        <b/>
        <sz val="12"/>
        <color indexed="48"/>
        <rFont val="Calibri"/>
        <family val="2"/>
      </rPr>
      <t xml:space="preserve"> ( SH.S. - 10", S.L. 96") , 
ON STREAM </t>
    </r>
  </si>
  <si>
    <r>
      <t xml:space="preserve"> F. POUND, FILLAGE= 83 %, </t>
    </r>
    <r>
      <rPr>
        <b/>
        <sz val="12"/>
        <color indexed="10"/>
        <rFont val="Calibri"/>
        <family val="2"/>
      </rPr>
      <t xml:space="preserve">T.V.LEAK </t>
    </r>
  </si>
  <si>
    <r>
      <t>SEVER FLUID POUND ,</t>
    </r>
    <r>
      <rPr>
        <b/>
        <sz val="12"/>
        <color indexed="10"/>
        <rFont val="Calibri"/>
        <family val="2"/>
      </rPr>
      <t xml:space="preserve"> P.FILLAGE = 70%</t>
    </r>
  </si>
  <si>
    <r>
      <t xml:space="preserve">SEVERE F. POUND, </t>
    </r>
    <r>
      <rPr>
        <b/>
        <sz val="12"/>
        <color indexed="10"/>
        <rFont val="Calibri"/>
        <family val="2"/>
      </rPr>
      <t>P.FILLAGE= 55 %</t>
    </r>
  </si>
  <si>
    <r>
      <t>PLUNGER STUCK , R.TRIP WITH</t>
    </r>
    <r>
      <rPr>
        <b/>
        <sz val="12"/>
        <color indexed="10"/>
        <rFont val="Calibri"/>
        <family val="2"/>
      </rPr>
      <t xml:space="preserve"> </t>
    </r>
    <r>
      <rPr>
        <b/>
        <u/>
        <sz val="12"/>
        <color indexed="10"/>
        <rFont val="Calibri"/>
        <family val="2"/>
      </rPr>
      <t>2" DHP</t>
    </r>
    <r>
      <rPr>
        <b/>
        <sz val="12"/>
        <color indexed="48"/>
        <rFont val="Calibri"/>
        <family val="2"/>
      </rPr>
      <t xml:space="preserve"> , ON STREAM</t>
    </r>
  </si>
  <si>
    <r>
      <t xml:space="preserve">SEVERE F. POUND, </t>
    </r>
    <r>
      <rPr>
        <b/>
        <sz val="12"/>
        <color indexed="10"/>
        <rFont val="Calibri"/>
        <family val="2"/>
      </rPr>
      <t>P.FILLAGE= 50 %</t>
    </r>
  </si>
  <si>
    <r>
      <t>PLUNGER STUCK ,</t>
    </r>
    <r>
      <rPr>
        <b/>
        <sz val="12"/>
        <color indexed="10"/>
        <rFont val="Calibri"/>
        <family val="2"/>
      </rPr>
      <t xml:space="preserve"> R.TRIP</t>
    </r>
    <r>
      <rPr>
        <b/>
        <sz val="12"/>
        <color indexed="12"/>
        <rFont val="Calibri"/>
        <family val="2"/>
      </rPr>
      <t xml:space="preserve"> , ON STREAM</t>
    </r>
  </si>
  <si>
    <r>
      <t xml:space="preserve">SEVERE F. POUND, </t>
    </r>
    <r>
      <rPr>
        <b/>
        <sz val="12"/>
        <color indexed="10"/>
        <rFont val="Calibri"/>
        <family val="2"/>
      </rPr>
      <t>P.FILLAGE= 25 %</t>
    </r>
  </si>
  <si>
    <r>
      <t xml:space="preserve">N.P.A , R.TRIP W/ </t>
    </r>
    <r>
      <rPr>
        <b/>
        <u/>
        <sz val="12"/>
        <color indexed="60"/>
        <rFont val="Calibri"/>
        <family val="2"/>
      </rPr>
      <t>1.5" DHP</t>
    </r>
    <r>
      <rPr>
        <b/>
        <sz val="12"/>
        <color indexed="12"/>
        <rFont val="Calibri"/>
        <family val="2"/>
      </rPr>
      <t xml:space="preserve"> , ON STREAM</t>
    </r>
  </si>
  <si>
    <r>
      <t xml:space="preserve">NO PUMP ACTION  , </t>
    </r>
    <r>
      <rPr>
        <b/>
        <sz val="12"/>
        <color indexed="10"/>
        <rFont val="Calibri"/>
        <family val="2"/>
      </rPr>
      <t>STOPPED FOR 3 DAYS, STARTED AGAIN</t>
    </r>
    <r>
      <rPr>
        <b/>
        <sz val="12"/>
        <color indexed="12"/>
        <rFont val="Calibri"/>
        <family val="2"/>
      </rPr>
      <t>, ON STREAM.</t>
    </r>
  </si>
  <si>
    <r>
      <t xml:space="preserve">SLIGHT T.V LEAK , </t>
    </r>
    <r>
      <rPr>
        <b/>
        <sz val="12"/>
        <color indexed="10"/>
        <rFont val="Calibri"/>
        <family val="2"/>
      </rPr>
      <t>P.FILLAGE +/- 85 %</t>
    </r>
  </si>
  <si>
    <r>
      <t xml:space="preserve">F. POUND, </t>
    </r>
    <r>
      <rPr>
        <b/>
        <sz val="12"/>
        <color indexed="10"/>
        <rFont val="Calibri"/>
        <family val="2"/>
      </rPr>
      <t>P.FILLAGE= 60 %</t>
    </r>
  </si>
  <si>
    <r>
      <t xml:space="preserve">LATOKA , </t>
    </r>
    <r>
      <rPr>
        <b/>
        <sz val="12"/>
        <color indexed="10"/>
        <rFont val="Calibri"/>
        <family val="2"/>
      </rPr>
      <t>LOW PUMP EFF.</t>
    </r>
  </si>
  <si>
    <r>
      <t xml:space="preserve">LATOKA , </t>
    </r>
    <r>
      <rPr>
        <b/>
        <sz val="12"/>
        <color indexed="10"/>
        <rFont val="Calibri"/>
        <family val="2"/>
      </rPr>
      <t>AFTER R.TRIP</t>
    </r>
  </si>
  <si>
    <r>
      <t xml:space="preserve">SIGMA , </t>
    </r>
    <r>
      <rPr>
        <b/>
        <sz val="12"/>
        <color indexed="10"/>
        <rFont val="Calibri"/>
        <family val="2"/>
      </rPr>
      <t>WRONG TEST</t>
    </r>
  </si>
  <si>
    <r>
      <t>ROD NO (</t>
    </r>
    <r>
      <rPr>
        <b/>
        <sz val="12"/>
        <color indexed="10"/>
        <rFont val="Calibri"/>
        <family val="2"/>
      </rPr>
      <t xml:space="preserve"> 9X1 "</t>
    </r>
    <r>
      <rPr>
        <b/>
        <sz val="12"/>
        <color indexed="48"/>
        <rFont val="Calibri"/>
        <family val="2"/>
      </rPr>
      <t xml:space="preserve"> ) PARTED , FISHED OK , </t>
    </r>
    <r>
      <rPr>
        <b/>
        <sz val="12"/>
        <color indexed="10"/>
        <rFont val="Calibri"/>
        <family val="2"/>
      </rPr>
      <t>REPLACED PARTED ROD</t>
    </r>
    <r>
      <rPr>
        <b/>
        <sz val="12"/>
        <color indexed="48"/>
        <rFont val="Calibri"/>
        <family val="2"/>
      </rPr>
      <t xml:space="preserve"> , ON STREAM</t>
    </r>
  </si>
  <si>
    <r>
      <t>ROD NO (</t>
    </r>
    <r>
      <rPr>
        <b/>
        <sz val="12"/>
        <color indexed="10"/>
        <rFont val="Calibri"/>
        <family val="2"/>
      </rPr>
      <t xml:space="preserve"> 12X1 "</t>
    </r>
    <r>
      <rPr>
        <b/>
        <sz val="12"/>
        <color indexed="48"/>
        <rFont val="Calibri"/>
        <family val="2"/>
      </rPr>
      <t xml:space="preserve"> ) PARTED , FISHED OK , </t>
    </r>
    <r>
      <rPr>
        <b/>
        <sz val="12"/>
        <color indexed="10"/>
        <rFont val="Calibri"/>
        <family val="2"/>
      </rPr>
      <t>REPLACED PARTED ROD</t>
    </r>
    <r>
      <rPr>
        <b/>
        <sz val="12"/>
        <color indexed="48"/>
        <rFont val="Calibri"/>
        <family val="2"/>
      </rPr>
      <t xml:space="preserve"> , ON STREAM</t>
    </r>
  </si>
  <si>
    <r>
      <t>ROD NO (</t>
    </r>
    <r>
      <rPr>
        <b/>
        <sz val="12"/>
        <color indexed="10"/>
        <rFont val="Calibri"/>
        <family val="2"/>
      </rPr>
      <t xml:space="preserve"> 7X1 "</t>
    </r>
    <r>
      <rPr>
        <b/>
        <sz val="12"/>
        <color indexed="48"/>
        <rFont val="Calibri"/>
        <family val="2"/>
      </rPr>
      <t xml:space="preserve"> ) PARTED , FISHED OK , </t>
    </r>
    <r>
      <rPr>
        <b/>
        <u/>
        <sz val="12"/>
        <color indexed="10"/>
        <rFont val="Calibri"/>
        <family val="2"/>
      </rPr>
      <t xml:space="preserve">STARTED THE WELL WITH O-SHOT </t>
    </r>
    <r>
      <rPr>
        <b/>
        <sz val="12"/>
        <color indexed="48"/>
        <rFont val="Calibri"/>
        <family val="2"/>
      </rPr>
      <t xml:space="preserve"> , ON STREAM</t>
    </r>
  </si>
  <si>
    <r>
      <t xml:space="preserve">ROD NO ( </t>
    </r>
    <r>
      <rPr>
        <b/>
        <sz val="12"/>
        <color indexed="10"/>
        <rFont val="Calibri"/>
        <family val="2"/>
      </rPr>
      <t>13X1"</t>
    </r>
    <r>
      <rPr>
        <b/>
        <sz val="12"/>
        <color indexed="48"/>
        <rFont val="Calibri"/>
        <family val="2"/>
      </rPr>
      <t xml:space="preserve"> ) PARTED, FISHED OK, </t>
    </r>
    <r>
      <rPr>
        <b/>
        <sz val="12"/>
        <color indexed="10"/>
        <rFont val="Calibri"/>
        <family val="2"/>
      </rPr>
      <t>RETRIEVED O-SHOT</t>
    </r>
    <r>
      <rPr>
        <b/>
        <sz val="12"/>
        <color indexed="48"/>
        <rFont val="Calibri"/>
        <family val="2"/>
      </rPr>
      <t xml:space="preserve"> ,  </t>
    </r>
    <r>
      <rPr>
        <b/>
        <sz val="12"/>
        <color indexed="10"/>
        <rFont val="Calibri"/>
        <family val="2"/>
      </rPr>
      <t>R.TRIP W/2.25" DHP</t>
    </r>
    <r>
      <rPr>
        <b/>
        <sz val="12"/>
        <color indexed="48"/>
        <rFont val="Calibri"/>
        <family val="2"/>
      </rPr>
      <t xml:space="preserve"> &amp; S/R 
( 30X1 + 80X7/8" + 119X1" ) THE SAME S/R EXCEPT ( </t>
    </r>
    <r>
      <rPr>
        <b/>
        <sz val="12"/>
        <color indexed="10"/>
        <rFont val="Calibri"/>
        <family val="2"/>
      </rPr>
      <t>80X7/8" NEW H-CH</t>
    </r>
    <r>
      <rPr>
        <b/>
        <sz val="12"/>
        <color indexed="48"/>
        <rFont val="Calibri"/>
        <family val="2"/>
      </rPr>
      <t xml:space="preserve"> ) , ON STREAM.</t>
    </r>
  </si>
  <si>
    <r>
      <t xml:space="preserve">SLIGHT FLUID POUND , </t>
    </r>
    <r>
      <rPr>
        <b/>
        <sz val="12"/>
        <color indexed="10"/>
        <rFont val="Calibri"/>
        <family val="2"/>
      </rPr>
      <t>P.FILLAGE +/- 88 %</t>
    </r>
  </si>
  <si>
    <r>
      <t xml:space="preserve">BAKER , </t>
    </r>
    <r>
      <rPr>
        <b/>
        <sz val="12"/>
        <color indexed="10"/>
        <rFont val="Calibri"/>
        <family val="2"/>
      </rPr>
      <t>LOW PUMP EFF.</t>
    </r>
  </si>
  <si>
    <r>
      <t xml:space="preserve">ROD NO ( </t>
    </r>
    <r>
      <rPr>
        <b/>
        <sz val="12"/>
        <color indexed="10"/>
        <rFont val="Calibri"/>
        <family val="2"/>
      </rPr>
      <t>5X1"</t>
    </r>
    <r>
      <rPr>
        <b/>
        <sz val="12"/>
        <color indexed="12"/>
        <rFont val="Calibri"/>
        <family val="2"/>
      </rPr>
      <t xml:space="preserve"> ) PARTED, FISHED OK, REPLACED  , ON STREAM . THEN , </t>
    </r>
    <r>
      <rPr>
        <b/>
        <sz val="12"/>
        <color indexed="10"/>
        <rFont val="Calibri"/>
        <family val="2"/>
      </rPr>
      <t xml:space="preserve">NO PUMP ACTION , R.TRIP WITH 2.25" DHP </t>
    </r>
    <r>
      <rPr>
        <b/>
        <sz val="12"/>
        <color indexed="12"/>
        <rFont val="Calibri"/>
        <family val="2"/>
      </rPr>
      <t>, ON STREAM.</t>
    </r>
  </si>
  <si>
    <r>
      <t xml:space="preserve">UNDER W/O DUE TO TBG  LEAK ( </t>
    </r>
    <r>
      <rPr>
        <b/>
        <sz val="12"/>
        <color indexed="10"/>
        <rFont val="Calibri"/>
        <family val="2"/>
      </rPr>
      <t>FOUND CRACK  IN JOINT ABOVE THE P.S.N</t>
    </r>
    <r>
      <rPr>
        <b/>
        <sz val="12"/>
        <color indexed="12"/>
        <rFont val="Calibri"/>
        <family val="2"/>
      </rPr>
      <t xml:space="preserve"> ) , RIH WITH 2.25" DHP WITH THE SAME  ( 30 X 1'' + 75 X 7/8'' + 125 X 1'') , ON STREAM</t>
    </r>
    <r>
      <rPr>
        <b/>
        <sz val="12"/>
        <color indexed="10"/>
        <rFont val="Calibri"/>
        <family val="2"/>
      </rPr>
      <t xml:space="preserve"> 15/5/2013</t>
    </r>
  </si>
  <si>
    <r>
      <t xml:space="preserve">BAKER , </t>
    </r>
    <r>
      <rPr>
        <b/>
        <sz val="12"/>
        <color indexed="10"/>
        <rFont val="Calibri"/>
        <family val="2"/>
      </rPr>
      <t>AFTER W/O ( WHT = 115.5 F )</t>
    </r>
  </si>
  <si>
    <r>
      <t xml:space="preserve">EXPRO </t>
    </r>
    <r>
      <rPr>
        <b/>
        <sz val="12"/>
        <color indexed="10"/>
        <rFont val="Calibri"/>
        <family val="2"/>
      </rPr>
      <t>( WHT = 125 F )</t>
    </r>
  </si>
  <si>
    <r>
      <t xml:space="preserve">NO PUMP ACTION , R.TRIP </t>
    </r>
    <r>
      <rPr>
        <b/>
        <sz val="12"/>
        <color indexed="10"/>
        <rFont val="Calibri"/>
        <family val="2"/>
      </rPr>
      <t>WITH 2" DHP</t>
    </r>
    <r>
      <rPr>
        <b/>
        <sz val="12"/>
        <color indexed="12"/>
        <rFont val="Calibri"/>
        <family val="2"/>
      </rPr>
      <t xml:space="preserve"> , ON STREAM.</t>
    </r>
  </si>
  <si>
    <r>
      <t xml:space="preserve">SLIGHT F. POUND, </t>
    </r>
    <r>
      <rPr>
        <b/>
        <sz val="12"/>
        <color indexed="10"/>
        <rFont val="Calibri"/>
        <family val="2"/>
      </rPr>
      <t>P.FILLAGE = 86 %</t>
    </r>
  </si>
  <si>
    <r>
      <t xml:space="preserve">SLIGHT F. POUND, </t>
    </r>
    <r>
      <rPr>
        <b/>
        <sz val="12"/>
        <color indexed="10"/>
        <rFont val="Calibri"/>
        <family val="2"/>
      </rPr>
      <t>P.FILLAGE = 90 % , ANCHOR PUMP</t>
    </r>
  </si>
  <si>
    <r>
      <rPr>
        <b/>
        <sz val="12"/>
        <color indexed="12"/>
        <rFont val="Calibri"/>
        <family val="2"/>
      </rPr>
      <t xml:space="preserve">NO PUMP ACTION  , R.TRIP WITH ANCHOR PUMP , RETRIEVED </t>
    </r>
    <r>
      <rPr>
        <b/>
        <sz val="12"/>
        <color indexed="10"/>
        <rFont val="Calibri"/>
        <family val="2"/>
      </rPr>
      <t>( 1X1"</t>
    </r>
    <r>
      <rPr>
        <b/>
        <sz val="12"/>
        <color indexed="12"/>
        <rFont val="Calibri"/>
        <family val="2"/>
      </rPr>
      <t xml:space="preserve">) RODS , SET ANCHOR PUMP </t>
    </r>
    <r>
      <rPr>
        <b/>
        <sz val="12"/>
        <color indexed="10"/>
        <rFont val="Calibri"/>
        <family val="2"/>
      </rPr>
      <t>@ 5450 FT</t>
    </r>
    <r>
      <rPr>
        <b/>
        <sz val="12"/>
        <color indexed="12"/>
        <rFont val="Calibri"/>
        <family val="2"/>
      </rPr>
      <t xml:space="preserve"> , ON STREAM</t>
    </r>
  </si>
  <si>
    <r>
      <t xml:space="preserve"> F. POUND, </t>
    </r>
    <r>
      <rPr>
        <b/>
        <sz val="12"/>
        <color indexed="10"/>
        <rFont val="Calibri"/>
        <family val="2"/>
      </rPr>
      <t>P.FILLAGE = 67 % , ANCHOR PUMP</t>
    </r>
  </si>
  <si>
    <r>
      <t xml:space="preserve">POLISHED ROD PARTED , FISHED OK , REPLACED , </t>
    </r>
    <r>
      <rPr>
        <b/>
        <sz val="12"/>
        <color indexed="10"/>
        <rFont val="Calibri"/>
        <family val="2"/>
      </rPr>
      <t>R</t>
    </r>
    <r>
      <rPr>
        <b/>
        <u/>
        <sz val="12"/>
        <color indexed="10"/>
        <rFont val="Calibri"/>
        <family val="2"/>
      </rPr>
      <t>.TRIP W/2" ANCHOR PUMP</t>
    </r>
    <r>
      <rPr>
        <b/>
        <sz val="12"/>
        <color indexed="12"/>
        <rFont val="Calibri"/>
        <family val="2"/>
      </rPr>
      <t xml:space="preserve"> , RETRIEVED ( 3X1") RODS , SET ANCHOR PUMP @ 5375 FT , ON STREAM</t>
    </r>
  </si>
  <si>
    <r>
      <t xml:space="preserve">NO PUMP ACTION, R/T WITH ANCHOR PUMP , HYDRO TEST, NOT HOLD, </t>
    </r>
    <r>
      <rPr>
        <b/>
        <u/>
        <sz val="12"/>
        <color indexed="12"/>
        <rFont val="Calibri"/>
        <family val="2"/>
      </rPr>
      <t>WWO</t>
    </r>
  </si>
  <si>
    <r>
      <t xml:space="preserve">BAKER , </t>
    </r>
    <r>
      <rPr>
        <b/>
        <sz val="12"/>
        <color indexed="10"/>
        <rFont val="Calibri"/>
        <family val="2"/>
      </rPr>
      <t>AFTER W/O</t>
    </r>
  </si>
  <si>
    <r>
      <t xml:space="preserve">F.POUND , </t>
    </r>
    <r>
      <rPr>
        <b/>
        <sz val="12"/>
        <color indexed="10"/>
        <rFont val="Calibri"/>
        <family val="2"/>
      </rPr>
      <t>P.FILLAGE 70 %</t>
    </r>
  </si>
  <si>
    <r>
      <t xml:space="preserve">EXPRO.2 , ( </t>
    </r>
    <r>
      <rPr>
        <b/>
        <sz val="12"/>
        <color indexed="10"/>
        <rFont val="Calibri"/>
        <family val="2"/>
      </rPr>
      <t>TESTED FOR 12 HRS</t>
    </r>
    <r>
      <rPr>
        <b/>
        <sz val="12"/>
        <color indexed="12"/>
        <rFont val="Calibri"/>
        <family val="2"/>
      </rPr>
      <t xml:space="preserve"> )</t>
    </r>
  </si>
  <si>
    <r>
      <t xml:space="preserve">SLIGHT F.POUND , </t>
    </r>
    <r>
      <rPr>
        <b/>
        <sz val="12"/>
        <color indexed="10"/>
        <rFont val="Calibri"/>
        <family val="2"/>
      </rPr>
      <t>P.FILLAGE +/- 80 %</t>
    </r>
  </si>
  <si>
    <r>
      <t xml:space="preserve">F.L @ PUMP DEPTH , SLIGHT F.POND </t>
    </r>
    <r>
      <rPr>
        <b/>
        <sz val="12"/>
        <color indexed="10"/>
        <rFont val="Calibri"/>
        <family val="2"/>
      </rPr>
      <t xml:space="preserve">P.FILLAGE +/- 90% </t>
    </r>
  </si>
  <si>
    <r>
      <t xml:space="preserve">F.POUND, </t>
    </r>
    <r>
      <rPr>
        <b/>
        <sz val="12"/>
        <color indexed="10"/>
        <rFont val="Calibri"/>
        <family val="2"/>
      </rPr>
      <t>P.FILLAGE= 87 %</t>
    </r>
  </si>
  <si>
    <r>
      <t xml:space="preserve">F.POUND, </t>
    </r>
    <r>
      <rPr>
        <b/>
        <sz val="12"/>
        <color indexed="10"/>
        <rFont val="Calibri"/>
        <family val="2"/>
      </rPr>
      <t>P.FILLAGE= 68 %</t>
    </r>
  </si>
  <si>
    <r>
      <rPr>
        <b/>
        <sz val="12"/>
        <color indexed="30"/>
        <rFont val="Calibri"/>
        <family val="2"/>
      </rPr>
      <t>FINISHED</t>
    </r>
    <r>
      <rPr>
        <b/>
        <sz val="12"/>
        <color indexed="48"/>
        <rFont val="Calibri"/>
        <family val="2"/>
      </rPr>
      <t xml:space="preserve"> DRILLING , COMPLETED THE WELL TO PRODUCE ( </t>
    </r>
    <r>
      <rPr>
        <b/>
        <sz val="12"/>
        <color indexed="10"/>
        <rFont val="Calibri"/>
        <family val="2"/>
      </rPr>
      <t xml:space="preserve">FROM B-III , 
11 FT, 893 PSI ( 5964 - 5975 ) &amp; </t>
    </r>
    <r>
      <rPr>
        <b/>
        <sz val="12"/>
        <color indexed="8"/>
        <rFont val="Calibri"/>
        <family val="2"/>
      </rPr>
      <t>B-V 5 FT , 870 PSI ( 5985 - 5990</t>
    </r>
    <r>
      <rPr>
        <b/>
        <sz val="12"/>
        <color indexed="10"/>
        <rFont val="Calibri"/>
        <family val="2"/>
      </rPr>
      <t xml:space="preserve"> ), </t>
    </r>
    <r>
      <rPr>
        <b/>
        <sz val="12"/>
        <color indexed="30"/>
        <rFont val="Calibri"/>
        <family val="2"/>
      </rPr>
      <t xml:space="preserve">USING S/R SYSTEM , TAGGED TD @ 6216 FT ,  RIH W/2" D.H.P ON </t>
    </r>
    <r>
      <rPr>
        <b/>
        <sz val="12"/>
        <rFont val="Calibri"/>
        <family val="2"/>
      </rPr>
      <t>S/R</t>
    </r>
    <r>
      <rPr>
        <b/>
        <sz val="12"/>
        <color indexed="30"/>
        <rFont val="Calibri"/>
        <family val="2"/>
      </rPr>
      <t xml:space="preserve"> ( 20X1.5"+120X7/8"+87X1") </t>
    </r>
    <r>
      <rPr>
        <b/>
        <sz val="12"/>
        <rFont val="Calibri"/>
        <family val="2"/>
      </rPr>
      <t>FROM M-50</t>
    </r>
    <r>
      <rPr>
        <b/>
        <sz val="12"/>
        <color indexed="30"/>
        <rFont val="Calibri"/>
        <family val="2"/>
      </rPr>
      <t xml:space="preserve">, R/U FOR NEW 640 M-II S/U , ( SH.S=8" , S.L = 112 " ) , ON STREAM </t>
    </r>
    <r>
      <rPr>
        <b/>
        <sz val="12"/>
        <color indexed="56"/>
        <rFont val="Calibri"/>
        <family val="2"/>
      </rPr>
      <t xml:space="preserve">. ( </t>
    </r>
    <r>
      <rPr>
        <b/>
        <u/>
        <sz val="12"/>
        <color indexed="10"/>
        <rFont val="Calibri"/>
        <family val="2"/>
      </rPr>
      <t>FOUND BAD CEMENT AT PERFORATION INTERVAL</t>
    </r>
    <r>
      <rPr>
        <b/>
        <sz val="12"/>
        <color indexed="10"/>
        <rFont val="Calibri"/>
        <family val="2"/>
      </rPr>
      <t xml:space="preserve"> </t>
    </r>
    <r>
      <rPr>
        <b/>
        <sz val="12"/>
        <color indexed="56"/>
        <rFont val="Calibri"/>
        <family val="2"/>
      </rPr>
      <t>)</t>
    </r>
  </si>
  <si>
    <r>
      <t>UNDER W/O  TO REPAIR CMT ,</t>
    </r>
    <r>
      <rPr>
        <b/>
        <sz val="12"/>
        <color indexed="10"/>
        <rFont val="Calibri"/>
        <family val="2"/>
      </rPr>
      <t xml:space="preserve"> PERFORMED SQUEEZ CMT , REPERFORATION FOR B-III, ( ISOLATED B-V BY B.PLUG</t>
    </r>
    <r>
      <rPr>
        <b/>
        <sz val="12"/>
        <color indexed="12"/>
        <rFont val="Calibri"/>
        <family val="2"/>
      </rPr>
      <t xml:space="preserve">  ) , RIH WITH 2" DHP WITH THE SAME S/R (20X1.5"+120X7/8"+87X1" ) , ON STREAM  </t>
    </r>
    <r>
      <rPr>
        <b/>
        <sz val="12"/>
        <color indexed="10"/>
        <rFont val="Calibri"/>
        <family val="2"/>
      </rPr>
      <t xml:space="preserve">9/7/12  </t>
    </r>
  </si>
  <si>
    <r>
      <t>ROD NO</t>
    </r>
    <r>
      <rPr>
        <b/>
        <sz val="12"/>
        <color indexed="10"/>
        <rFont val="Calibri"/>
        <family val="2"/>
      </rPr>
      <t xml:space="preserve"> ( 116X7/8" )</t>
    </r>
    <r>
      <rPr>
        <b/>
        <sz val="12"/>
        <color indexed="12"/>
        <rFont val="Calibri"/>
        <family val="2"/>
      </rPr>
      <t xml:space="preserve"> PARTERD, FISHED OK, REPLACED ,  </t>
    </r>
    <r>
      <rPr>
        <b/>
        <sz val="12"/>
        <color indexed="10"/>
        <rFont val="Calibri"/>
        <family val="2"/>
      </rPr>
      <t>R. TRIP</t>
    </r>
    <r>
      <rPr>
        <b/>
        <sz val="12"/>
        <color indexed="12"/>
        <rFont val="Calibri"/>
        <family val="2"/>
      </rPr>
      <t>, ON STREAM.</t>
    </r>
  </si>
  <si>
    <r>
      <t xml:space="preserve">SEVER F.POUND , </t>
    </r>
    <r>
      <rPr>
        <b/>
        <sz val="12"/>
        <color indexed="10"/>
        <rFont val="Calibri"/>
        <family val="2"/>
      </rPr>
      <t>P.FILLAGE +/- 20 %</t>
    </r>
  </si>
  <si>
    <r>
      <t xml:space="preserve">SEVER F.POUND , </t>
    </r>
    <r>
      <rPr>
        <b/>
        <sz val="12"/>
        <color indexed="10"/>
        <rFont val="Calibri"/>
        <family val="2"/>
      </rPr>
      <t>P.FILLAGE +/- 44 %</t>
    </r>
  </si>
  <si>
    <r>
      <t>NO PUMP ACTION ,</t>
    </r>
    <r>
      <rPr>
        <b/>
        <u/>
        <sz val="12"/>
        <color indexed="10"/>
        <rFont val="Calibri"/>
        <family val="2"/>
      </rPr>
      <t xml:space="preserve"> R.TRIP WITH 1.5" DHP</t>
    </r>
    <r>
      <rPr>
        <b/>
        <sz val="12"/>
        <color indexed="12"/>
        <rFont val="Calibri"/>
        <family val="2"/>
      </rPr>
      <t xml:space="preserve"> , ON STREAM </t>
    </r>
    <r>
      <rPr>
        <b/>
        <sz val="12"/>
        <color indexed="10"/>
        <rFont val="Calibri"/>
        <family val="2"/>
      </rPr>
      <t>19/1/2013</t>
    </r>
  </si>
  <si>
    <r>
      <t xml:space="preserve">SEVER F.POUND , </t>
    </r>
    <r>
      <rPr>
        <b/>
        <sz val="12"/>
        <color indexed="10"/>
        <rFont val="Calibri"/>
        <family val="2"/>
      </rPr>
      <t>P.FILLAGE +/- 40 %</t>
    </r>
  </si>
  <si>
    <r>
      <t xml:space="preserve">UNDER W/O DUE TO TBG LEAK , ( </t>
    </r>
    <r>
      <rPr>
        <b/>
        <sz val="12"/>
        <color indexed="10"/>
        <rFont val="Calibri"/>
        <family val="2"/>
      </rPr>
      <t>NO VISUAL HOLES OR CRACKS FOUND</t>
    </r>
    <r>
      <rPr>
        <b/>
        <sz val="12"/>
        <color indexed="12"/>
        <rFont val="Calibri"/>
        <family val="2"/>
      </rPr>
      <t xml:space="preserve"> ), RIH W/ </t>
    </r>
    <r>
      <rPr>
        <b/>
        <sz val="12"/>
        <color indexed="10"/>
        <rFont val="Calibri"/>
        <family val="2"/>
      </rPr>
      <t>1.5"</t>
    </r>
    <r>
      <rPr>
        <b/>
        <sz val="12"/>
        <color indexed="12"/>
        <rFont val="Calibri"/>
        <family val="2"/>
      </rPr>
      <t xml:space="preserve"> DHP AND SAME S/R ( 20X1.5" + 118X7/8" + 97X1" ), ON STREAM </t>
    </r>
    <r>
      <rPr>
        <b/>
        <sz val="12"/>
        <color indexed="10"/>
        <rFont val="Calibri"/>
        <family val="2"/>
      </rPr>
      <t>12/4/13</t>
    </r>
  </si>
  <si>
    <r>
      <t>SEVER F.POUND ,</t>
    </r>
    <r>
      <rPr>
        <b/>
        <sz val="12"/>
        <color indexed="10"/>
        <rFont val="Calibri"/>
        <family val="2"/>
      </rPr>
      <t xml:space="preserve"> P.FILLAGE +/- 42 %</t>
    </r>
  </si>
  <si>
    <r>
      <t xml:space="preserve">SEVER F.POUND , </t>
    </r>
    <r>
      <rPr>
        <b/>
        <sz val="12"/>
        <color indexed="10"/>
        <rFont val="Calibri"/>
        <family val="2"/>
      </rPr>
      <t>P.FILLAGE +/- 56 %</t>
    </r>
  </si>
  <si>
    <r>
      <t xml:space="preserve">NO PUMP ACTION , R.TRIP, ON STREAM ON </t>
    </r>
    <r>
      <rPr>
        <b/>
        <u/>
        <sz val="12"/>
        <color indexed="12"/>
        <rFont val="Calibri"/>
        <family val="2"/>
      </rPr>
      <t>20/3/2014</t>
    </r>
  </si>
  <si>
    <r>
      <t xml:space="preserve">FLUID POUND, </t>
    </r>
    <r>
      <rPr>
        <b/>
        <sz val="12"/>
        <color indexed="10"/>
        <rFont val="Calibri"/>
        <family val="2"/>
      </rPr>
      <t>P. FILLAGE=68 %</t>
    </r>
  </si>
  <si>
    <r>
      <t xml:space="preserve">FINISHED DRILLING , COMPLETED THE WELL TO PRODUCE ( </t>
    </r>
    <r>
      <rPr>
        <b/>
        <sz val="12"/>
        <color indexed="10"/>
        <rFont val="Calibri"/>
        <family val="2"/>
      </rPr>
      <t>FROM B-III ,</t>
    </r>
    <r>
      <rPr>
        <b/>
        <sz val="12"/>
        <color indexed="48"/>
        <rFont val="Calibri"/>
        <family val="2"/>
      </rPr>
      <t xml:space="preserve"> 
</t>
    </r>
    <r>
      <rPr>
        <b/>
        <sz val="12"/>
        <color indexed="10"/>
        <rFont val="Calibri"/>
        <family val="2"/>
      </rPr>
      <t>23 &amp; 18  FT ,  PRESS. = (715-1384</t>
    </r>
    <r>
      <rPr>
        <b/>
        <sz val="12"/>
        <color indexed="17"/>
        <rFont val="Calibri"/>
        <family val="2"/>
      </rPr>
      <t xml:space="preserve"> </t>
    </r>
    <r>
      <rPr>
        <b/>
        <sz val="12"/>
        <color indexed="10"/>
        <rFont val="Calibri"/>
        <family val="2"/>
      </rPr>
      <t>)</t>
    </r>
    <r>
      <rPr>
        <b/>
        <sz val="12"/>
        <color indexed="8"/>
        <rFont val="Calibri"/>
        <family val="2"/>
      </rPr>
      <t xml:space="preserve"> </t>
    </r>
    <r>
      <rPr>
        <b/>
        <sz val="12"/>
        <color indexed="48"/>
        <rFont val="Calibri"/>
        <family val="2"/>
      </rPr>
      <t xml:space="preserve">) USING S/R SYSTEM , TAGGED TD @ 6216 FT , 
 </t>
    </r>
    <r>
      <rPr>
        <b/>
        <sz val="12"/>
        <color indexed="10"/>
        <rFont val="Calibri"/>
        <family val="2"/>
      </rPr>
      <t>RIH W/2" D.H.P ON S/R ( 25X1"+115X7/8"+89X1") NEW H-CH , R/U FOR NEW  
640 C- LUFKIN S/U , ( SH.S=8" , S.L = 126 " )</t>
    </r>
    <r>
      <rPr>
        <b/>
        <sz val="12"/>
        <color indexed="48"/>
        <rFont val="Calibri"/>
        <family val="2"/>
      </rPr>
      <t xml:space="preserve"> , ON STREAM .</t>
    </r>
  </si>
  <si>
    <r>
      <t xml:space="preserve">SLIGHT F. POUND, </t>
    </r>
    <r>
      <rPr>
        <b/>
        <sz val="12"/>
        <color indexed="10"/>
        <rFont val="Calibri"/>
        <family val="2"/>
      </rPr>
      <t>P. FILLAGE +/- 80 %.</t>
    </r>
  </si>
  <si>
    <r>
      <t xml:space="preserve">F. POUND, </t>
    </r>
    <r>
      <rPr>
        <b/>
        <sz val="12"/>
        <color indexed="10"/>
        <rFont val="Calibri"/>
        <family val="2"/>
      </rPr>
      <t>P. FILLAGE +/- 73 %.</t>
    </r>
  </si>
  <si>
    <r>
      <t xml:space="preserve">BAKER , </t>
    </r>
    <r>
      <rPr>
        <b/>
        <sz val="12"/>
        <color indexed="10"/>
        <rFont val="Calibri"/>
        <family val="2"/>
      </rPr>
      <t>RES. DECLINE</t>
    </r>
  </si>
  <si>
    <r>
      <t xml:space="preserve">SEVERE F.POUND , </t>
    </r>
    <r>
      <rPr>
        <b/>
        <sz val="12"/>
        <color indexed="10"/>
        <rFont val="Calibri"/>
        <family val="2"/>
      </rPr>
      <t>P.FILLAGE +/- 20%</t>
    </r>
  </si>
  <si>
    <r>
      <t xml:space="preserve">SEVERE F.POUND , </t>
    </r>
    <r>
      <rPr>
        <b/>
        <sz val="12"/>
        <color indexed="10"/>
        <rFont val="Calibri"/>
        <family val="2"/>
      </rPr>
      <t>P.FILLAGE +/- 33%</t>
    </r>
  </si>
  <si>
    <r>
      <t xml:space="preserve">SEVERE F.POUND , </t>
    </r>
    <r>
      <rPr>
        <b/>
        <sz val="12"/>
        <color indexed="10"/>
        <rFont val="Calibri"/>
        <family val="2"/>
      </rPr>
      <t>P.FILLAGE +/- 50%</t>
    </r>
  </si>
  <si>
    <r>
      <t xml:space="preserve">SEVERE F.POUND , </t>
    </r>
    <r>
      <rPr>
        <b/>
        <sz val="12"/>
        <color indexed="10"/>
        <rFont val="Calibri"/>
        <family val="2"/>
      </rPr>
      <t>P.FILLAGE +/- 24%</t>
    </r>
  </si>
  <si>
    <r>
      <t xml:space="preserve">F.POUND , </t>
    </r>
    <r>
      <rPr>
        <b/>
        <sz val="12"/>
        <color indexed="10"/>
        <rFont val="Calibri"/>
        <family val="2"/>
      </rPr>
      <t>P.FILLAGE +/- 61%</t>
    </r>
  </si>
  <si>
    <r>
      <t xml:space="preserve">EXPRO , </t>
    </r>
    <r>
      <rPr>
        <b/>
        <sz val="12"/>
        <color indexed="10"/>
        <rFont val="Calibri"/>
        <family val="2"/>
      </rPr>
      <t>S.L = 88"</t>
    </r>
  </si>
  <si>
    <r>
      <t xml:space="preserve">SLIGHT  F.POUND , </t>
    </r>
    <r>
      <rPr>
        <b/>
        <sz val="12"/>
        <color indexed="10"/>
        <rFont val="Calibri"/>
        <family val="2"/>
      </rPr>
      <t>P.FILLAGE +/- 90%</t>
    </r>
  </si>
  <si>
    <r>
      <t xml:space="preserve">  F.POUND , </t>
    </r>
    <r>
      <rPr>
        <b/>
        <sz val="12"/>
        <color indexed="10"/>
        <rFont val="Calibri"/>
        <family val="2"/>
      </rPr>
      <t>P.FILLAGE +/- 85%</t>
    </r>
  </si>
  <si>
    <r>
      <rPr>
        <b/>
        <sz val="12"/>
        <color indexed="12"/>
        <rFont val="Calibri"/>
        <family val="2"/>
      </rPr>
      <t xml:space="preserve">NO PUMP ACTION , R.TRIP  </t>
    </r>
    <r>
      <rPr>
        <b/>
        <sz val="12"/>
        <rFont val="Calibri"/>
        <family val="2"/>
      </rPr>
      <t xml:space="preserve">, </t>
    </r>
    <r>
      <rPr>
        <b/>
        <sz val="12"/>
        <color indexed="12"/>
        <rFont val="Calibri"/>
        <family val="2"/>
      </rPr>
      <t>ON STREAM</t>
    </r>
  </si>
  <si>
    <r>
      <t xml:space="preserve">SLIGHT  F.POUND , </t>
    </r>
    <r>
      <rPr>
        <b/>
        <sz val="12"/>
        <color indexed="10"/>
        <rFont val="Calibri"/>
        <family val="2"/>
      </rPr>
      <t>P.FILLAGE +/- 87%</t>
    </r>
  </si>
  <si>
    <r>
      <t xml:space="preserve">F.POUND , </t>
    </r>
    <r>
      <rPr>
        <b/>
        <sz val="12"/>
        <color indexed="10"/>
        <rFont val="Calibri"/>
        <family val="2"/>
      </rPr>
      <t>P.FILLAGE+/- 70%</t>
    </r>
  </si>
  <si>
    <r>
      <rPr>
        <b/>
        <sz val="12"/>
        <color indexed="12"/>
        <rFont val="Calibri"/>
        <family val="2"/>
      </rPr>
      <t xml:space="preserve">FINISHED DRILLING , COMPLETED THE WELL AS OIL PRODUCER , </t>
    </r>
    <r>
      <rPr>
        <b/>
        <sz val="12"/>
        <color indexed="17"/>
        <rFont val="Calibri"/>
        <family val="2"/>
      </rPr>
      <t xml:space="preserve">FROM B-V (6035-6040) Formation Press. 2000 psi </t>
    </r>
    <r>
      <rPr>
        <b/>
        <sz val="12"/>
        <color indexed="12"/>
        <rFont val="Calibri"/>
        <family val="2"/>
      </rPr>
      <t xml:space="preserve">, ( </t>
    </r>
    <r>
      <rPr>
        <b/>
        <sz val="12"/>
        <color indexed="10"/>
        <rFont val="Calibri"/>
        <family val="2"/>
      </rPr>
      <t xml:space="preserve">KEPT SSD CLOSED AGAINST B-III (5928-5944) ,Formation Press. 1440 psi ) , </t>
    </r>
    <r>
      <rPr>
        <b/>
        <sz val="12"/>
        <color indexed="12"/>
        <rFont val="Calibri"/>
        <family val="2"/>
      </rPr>
      <t xml:space="preserve">  USING</t>
    </r>
    <r>
      <rPr>
        <b/>
        <sz val="12"/>
        <color indexed="48"/>
        <rFont val="Calibri"/>
        <family val="2"/>
      </rPr>
      <t xml:space="preserve"> </t>
    </r>
    <r>
      <rPr>
        <b/>
        <sz val="12"/>
        <color indexed="10"/>
        <rFont val="Calibri"/>
        <family val="2"/>
      </rPr>
      <t>S/R</t>
    </r>
    <r>
      <rPr>
        <b/>
        <sz val="12"/>
        <color indexed="12"/>
        <rFont val="Calibri"/>
        <family val="2"/>
      </rPr>
      <t xml:space="preserve"> SYSTEM ,</t>
    </r>
    <r>
      <rPr>
        <b/>
        <sz val="12"/>
        <color indexed="48"/>
        <rFont val="Calibri"/>
        <family val="2"/>
      </rPr>
      <t xml:space="preserve"> </t>
    </r>
    <r>
      <rPr>
        <b/>
        <sz val="12"/>
        <color indexed="10"/>
        <rFont val="Calibri"/>
        <family val="2"/>
      </rPr>
      <t xml:space="preserve">R/U FOR 912 M-II S/U FROM A-10  </t>
    </r>
    <r>
      <rPr>
        <b/>
        <sz val="12"/>
        <color indexed="12"/>
        <rFont val="Calibri"/>
        <family val="2"/>
      </rPr>
      <t xml:space="preserve">(SH.S =8 " , S.L. = 128 '' ), RIH WITH </t>
    </r>
    <r>
      <rPr>
        <b/>
        <sz val="12"/>
        <color indexed="10"/>
        <rFont val="Calibri"/>
        <family val="2"/>
      </rPr>
      <t xml:space="preserve"> 1.75 " DHP</t>
    </r>
    <r>
      <rPr>
        <b/>
        <sz val="12"/>
        <color indexed="48"/>
        <rFont val="Calibri"/>
        <family val="2"/>
      </rPr>
      <t xml:space="preserve"> , </t>
    </r>
    <r>
      <rPr>
        <b/>
        <sz val="12"/>
        <color indexed="12"/>
        <rFont val="Calibri"/>
        <family val="2"/>
      </rPr>
      <t>WITH</t>
    </r>
    <r>
      <rPr>
        <b/>
        <sz val="12"/>
        <color indexed="10"/>
        <rFont val="Calibri"/>
        <family val="2"/>
      </rPr>
      <t xml:space="preserve"> NEW S-88 S/R </t>
    </r>
    <r>
      <rPr>
        <b/>
        <sz val="12"/>
        <color indexed="12"/>
        <rFont val="Calibri"/>
        <family val="2"/>
      </rPr>
      <t>( 25 x 1" + 120 x 7/8" + 81 x 1") ) , ON STREAM.</t>
    </r>
  </si>
  <si>
    <r>
      <rPr>
        <b/>
        <sz val="12"/>
        <color indexed="12"/>
        <rFont val="Calibri"/>
        <family val="2"/>
      </rPr>
      <t xml:space="preserve">FINISHED DRILLING , COMPLETED THE WELL AS OIL PRODUCER , FROM </t>
    </r>
    <r>
      <rPr>
        <b/>
        <sz val="12"/>
        <color indexed="48"/>
        <rFont val="Calibri"/>
        <family val="2"/>
      </rPr>
      <t xml:space="preserve">
</t>
    </r>
    <r>
      <rPr>
        <b/>
        <sz val="12"/>
        <color indexed="12"/>
        <rFont val="Calibri"/>
        <family val="2"/>
      </rPr>
      <t>(</t>
    </r>
    <r>
      <rPr>
        <b/>
        <sz val="12"/>
        <color indexed="17"/>
        <rFont val="Calibri"/>
        <family val="2"/>
      </rPr>
      <t xml:space="preserve"> B-IV (5963-5986), Formation Press. 360-410 psi</t>
    </r>
    <r>
      <rPr>
        <b/>
        <sz val="12"/>
        <color indexed="12"/>
        <rFont val="Calibri"/>
        <family val="2"/>
      </rPr>
      <t xml:space="preserve">  )  USING</t>
    </r>
    <r>
      <rPr>
        <b/>
        <sz val="12"/>
        <color indexed="48"/>
        <rFont val="Calibri"/>
        <family val="2"/>
      </rPr>
      <t xml:space="preserve"> </t>
    </r>
    <r>
      <rPr>
        <b/>
        <sz val="12"/>
        <color indexed="10"/>
        <rFont val="Calibri"/>
        <family val="2"/>
      </rPr>
      <t>S/R</t>
    </r>
    <r>
      <rPr>
        <b/>
        <sz val="12"/>
        <color indexed="12"/>
        <rFont val="Calibri"/>
        <family val="2"/>
      </rPr>
      <t xml:space="preserve"> SYSTEM ,</t>
    </r>
    <r>
      <rPr>
        <b/>
        <sz val="12"/>
        <color indexed="48"/>
        <rFont val="Calibri"/>
        <family val="2"/>
      </rPr>
      <t xml:space="preserve"> </t>
    </r>
    <r>
      <rPr>
        <b/>
        <sz val="12"/>
        <color indexed="10"/>
        <rFont val="Calibri"/>
        <family val="2"/>
      </rPr>
      <t xml:space="preserve">R/U FOR NEW 640 M-II S/U  </t>
    </r>
    <r>
      <rPr>
        <b/>
        <sz val="12"/>
        <color indexed="12"/>
        <rFont val="Calibri"/>
        <family val="2"/>
      </rPr>
      <t xml:space="preserve">(SH.S = 8 " , S.L. =128 '' ), RIH WITH </t>
    </r>
    <r>
      <rPr>
        <b/>
        <sz val="12"/>
        <color indexed="10"/>
        <rFont val="Calibri"/>
        <family val="2"/>
      </rPr>
      <t xml:space="preserve"> 1.75 " DHP</t>
    </r>
    <r>
      <rPr>
        <b/>
        <sz val="12"/>
        <color indexed="48"/>
        <rFont val="Calibri"/>
        <family val="2"/>
      </rPr>
      <t xml:space="preserve"> , </t>
    </r>
    <r>
      <rPr>
        <b/>
        <sz val="12"/>
        <color indexed="12"/>
        <rFont val="Calibri"/>
        <family val="2"/>
      </rPr>
      <t xml:space="preserve">WITH </t>
    </r>
    <r>
      <rPr>
        <b/>
        <sz val="12"/>
        <color indexed="10"/>
        <rFont val="Calibri"/>
        <family val="2"/>
      </rPr>
      <t xml:space="preserve">NEW S-88 S/R </t>
    </r>
    <r>
      <rPr>
        <b/>
        <sz val="12"/>
        <color indexed="12"/>
        <rFont val="Calibri"/>
        <family val="2"/>
      </rPr>
      <t>( 25 X 1" + 125 X 7/8" + 81X 1" ) , ON STREAM.</t>
    </r>
  </si>
  <si>
    <r>
      <t xml:space="preserve">F.POUND , </t>
    </r>
    <r>
      <rPr>
        <b/>
        <sz val="12"/>
        <color indexed="10"/>
        <rFont val="Calibri"/>
        <family val="2"/>
      </rPr>
      <t>P.FILLAGE=85 %</t>
    </r>
  </si>
  <si>
    <r>
      <t xml:space="preserve">F.POUND , </t>
    </r>
    <r>
      <rPr>
        <b/>
        <sz val="12"/>
        <color indexed="10"/>
        <rFont val="Calibri"/>
        <family val="2"/>
      </rPr>
      <t>P.FILLAGE=88 %</t>
    </r>
  </si>
  <si>
    <r>
      <t xml:space="preserve">SLIGHT F.POUND , </t>
    </r>
    <r>
      <rPr>
        <b/>
        <sz val="12"/>
        <color indexed="10"/>
        <rFont val="Calibri"/>
        <family val="2"/>
      </rPr>
      <t>P.FILLAGE=90 %</t>
    </r>
  </si>
  <si>
    <r>
      <t xml:space="preserve">F.POUND, </t>
    </r>
    <r>
      <rPr>
        <b/>
        <sz val="12"/>
        <color indexed="10"/>
        <rFont val="Calibri"/>
        <family val="2"/>
      </rPr>
      <t xml:space="preserve">P.FILLAGE= 70 % </t>
    </r>
  </si>
  <si>
    <r>
      <t xml:space="preserve">SEVERE F.POUND , </t>
    </r>
    <r>
      <rPr>
        <b/>
        <sz val="12"/>
        <color indexed="10"/>
        <rFont val="Calibri"/>
        <family val="2"/>
      </rPr>
      <t>P.FILLAGE=63 %</t>
    </r>
  </si>
  <si>
    <r>
      <t xml:space="preserve">FINISHED DRILLING , COMPLETED THE WELL AS OIL PRODUCER , FROM 
( </t>
    </r>
    <r>
      <rPr>
        <b/>
        <sz val="12"/>
        <color indexed="10"/>
        <rFont val="Calibri"/>
        <family val="2"/>
      </rPr>
      <t>(B-I , 20 FT )</t>
    </r>
    <r>
      <rPr>
        <b/>
        <sz val="12"/>
        <color indexed="48"/>
        <rFont val="Calibri"/>
        <family val="2"/>
      </rPr>
      <t xml:space="preserve"> , </t>
    </r>
    <r>
      <rPr>
        <b/>
        <sz val="12"/>
        <color indexed="57"/>
        <rFont val="Calibri"/>
        <family val="2"/>
      </rPr>
      <t xml:space="preserve">( B-III , 25 FT , PRESS. = 620 PSI ) </t>
    </r>
    <r>
      <rPr>
        <b/>
        <sz val="12"/>
        <color indexed="48"/>
        <rFont val="Calibri"/>
        <family val="2"/>
      </rPr>
      <t xml:space="preserve">  &amp;  </t>
    </r>
    <r>
      <rPr>
        <b/>
        <sz val="12"/>
        <color indexed="8"/>
        <rFont val="Calibri"/>
        <family val="2"/>
      </rPr>
      <t xml:space="preserve">(B-IV , 16 FT , PRESS. = 850 PSI ) </t>
    </r>
    <r>
      <rPr>
        <b/>
        <sz val="12"/>
        <color indexed="48"/>
        <rFont val="Calibri"/>
        <family val="2"/>
      </rPr>
      <t xml:space="preserve">) , </t>
    </r>
    <r>
      <rPr>
        <b/>
        <sz val="12"/>
        <color indexed="10"/>
        <rFont val="Calibri"/>
        <family val="2"/>
      </rPr>
      <t>PERFORMED FRAC JOB FOR B-I ONLY</t>
    </r>
    <r>
      <rPr>
        <b/>
        <sz val="12"/>
        <color indexed="48"/>
        <rFont val="Calibri"/>
        <family val="2"/>
      </rPr>
      <t xml:space="preserve"> ,  USING S/R SYSTEM ,  , TAGGED TD @ </t>
    </r>
    <r>
      <rPr>
        <b/>
        <sz val="12"/>
        <color indexed="10"/>
        <rFont val="Calibri"/>
        <family val="2"/>
      </rPr>
      <t>6200</t>
    </r>
    <r>
      <rPr>
        <b/>
        <sz val="12"/>
        <color indexed="48"/>
        <rFont val="Calibri"/>
        <family val="2"/>
      </rPr>
      <t xml:space="preserve">FT , </t>
    </r>
    <r>
      <rPr>
        <b/>
        <sz val="12"/>
        <color indexed="10"/>
        <rFont val="Calibri"/>
        <family val="2"/>
      </rPr>
      <t xml:space="preserve">R/U FOR  912 M-II  S/U FROM FALAK-2 ,  </t>
    </r>
    <r>
      <rPr>
        <b/>
        <sz val="12"/>
        <color indexed="48"/>
        <rFont val="Calibri"/>
        <family val="2"/>
      </rPr>
      <t xml:space="preserve">(SH.S = 12" , S.L. = 144'' ), RIH W/ </t>
    </r>
    <r>
      <rPr>
        <b/>
        <sz val="12"/>
        <color indexed="10"/>
        <rFont val="Calibri"/>
        <family val="2"/>
      </rPr>
      <t>2" DHP</t>
    </r>
    <r>
      <rPr>
        <b/>
        <sz val="12"/>
        <color indexed="48"/>
        <rFont val="Calibri"/>
        <family val="2"/>
      </rPr>
      <t xml:space="preserve"> , WITH </t>
    </r>
    <r>
      <rPr>
        <b/>
        <sz val="12"/>
        <color indexed="10"/>
        <rFont val="Calibri"/>
        <family val="2"/>
      </rPr>
      <t xml:space="preserve">NEW H-CH S/R </t>
    </r>
    <r>
      <rPr>
        <b/>
        <sz val="12"/>
        <color indexed="48"/>
        <rFont val="Calibri"/>
        <family val="2"/>
      </rPr>
      <t>(30 X1"+80X7/8"+119 X1" ) , ON STREAM</t>
    </r>
  </si>
  <si>
    <r>
      <t xml:space="preserve">F. POUND, </t>
    </r>
    <r>
      <rPr>
        <b/>
        <sz val="12"/>
        <color indexed="10"/>
        <rFont val="Calibri"/>
        <family val="2"/>
      </rPr>
      <t>P.FILLAGE = 90 %.</t>
    </r>
  </si>
  <si>
    <r>
      <t xml:space="preserve">F. POUND, </t>
    </r>
    <r>
      <rPr>
        <b/>
        <sz val="12"/>
        <color indexed="10"/>
        <rFont val="Calibri"/>
        <family val="2"/>
      </rPr>
      <t>P.FILLAGE = 86 %.</t>
    </r>
  </si>
  <si>
    <r>
      <t xml:space="preserve">F. POUND, </t>
    </r>
    <r>
      <rPr>
        <b/>
        <sz val="12"/>
        <color indexed="10"/>
        <rFont val="Calibri"/>
        <family val="2"/>
      </rPr>
      <t>P.FILLAGE = 87 %.</t>
    </r>
  </si>
  <si>
    <r>
      <t xml:space="preserve">F. POUND, </t>
    </r>
    <r>
      <rPr>
        <b/>
        <sz val="12"/>
        <color indexed="10"/>
        <rFont val="Calibri"/>
        <family val="2"/>
      </rPr>
      <t>P.FILLAGE = 88 %.</t>
    </r>
  </si>
  <si>
    <r>
      <t>ROD NO. (</t>
    </r>
    <r>
      <rPr>
        <b/>
        <sz val="12"/>
        <color indexed="10"/>
        <rFont val="Calibri"/>
        <family val="2"/>
      </rPr>
      <t xml:space="preserve">49 X 1" </t>
    </r>
    <r>
      <rPr>
        <b/>
        <sz val="12"/>
        <color indexed="12"/>
        <rFont val="Calibri"/>
        <family val="2"/>
      </rPr>
      <t xml:space="preserve">) PARTED , FISHED OK  , </t>
    </r>
    <r>
      <rPr>
        <b/>
        <sz val="12"/>
        <color indexed="10"/>
        <rFont val="Calibri"/>
        <family val="2"/>
      </rPr>
      <t>REPLACED</t>
    </r>
    <r>
      <rPr>
        <b/>
        <sz val="12"/>
        <color indexed="12"/>
        <rFont val="Calibri"/>
        <family val="2"/>
      </rPr>
      <t xml:space="preserve">  , ON STREAM</t>
    </r>
  </si>
  <si>
    <r>
      <t>ROD NO. (</t>
    </r>
    <r>
      <rPr>
        <b/>
        <sz val="12"/>
        <color indexed="10"/>
        <rFont val="Calibri"/>
        <family val="2"/>
      </rPr>
      <t>75 X 1"</t>
    </r>
    <r>
      <rPr>
        <b/>
        <sz val="12"/>
        <color indexed="12"/>
        <rFont val="Calibri"/>
        <family val="2"/>
      </rPr>
      <t xml:space="preserve"> ) PARTED , FISHED OK  , </t>
    </r>
    <r>
      <rPr>
        <b/>
        <sz val="12"/>
        <color indexed="10"/>
        <rFont val="Calibri"/>
        <family val="2"/>
      </rPr>
      <t>REPLACED</t>
    </r>
    <r>
      <rPr>
        <b/>
        <sz val="12"/>
        <color indexed="12"/>
        <rFont val="Calibri"/>
        <family val="2"/>
      </rPr>
      <t xml:space="preserve">  , ON STREAM</t>
    </r>
  </si>
  <si>
    <r>
      <t>ROD NO. (</t>
    </r>
    <r>
      <rPr>
        <b/>
        <sz val="12"/>
        <color indexed="10"/>
        <rFont val="Calibri"/>
        <family val="2"/>
      </rPr>
      <t>15 X 1"</t>
    </r>
    <r>
      <rPr>
        <b/>
        <sz val="12"/>
        <color indexed="12"/>
        <rFont val="Calibri"/>
        <family val="2"/>
      </rPr>
      <t xml:space="preserve"> ) PARTED , FISHED OK  , </t>
    </r>
    <r>
      <rPr>
        <b/>
        <sz val="12"/>
        <color indexed="10"/>
        <rFont val="Calibri"/>
        <family val="2"/>
      </rPr>
      <t>REPLACED</t>
    </r>
    <r>
      <rPr>
        <b/>
        <sz val="12"/>
        <color indexed="12"/>
        <rFont val="Calibri"/>
        <family val="2"/>
      </rPr>
      <t xml:space="preserve">  , ON STREAM</t>
    </r>
  </si>
  <si>
    <r>
      <rPr>
        <b/>
        <sz val="12"/>
        <color indexed="12"/>
        <rFont val="Calibri"/>
        <family val="2"/>
      </rPr>
      <t xml:space="preserve">ROD NO. </t>
    </r>
    <r>
      <rPr>
        <b/>
        <sz val="12"/>
        <color indexed="48"/>
        <rFont val="Calibri"/>
        <family val="2"/>
      </rPr>
      <t>(</t>
    </r>
    <r>
      <rPr>
        <b/>
        <sz val="12"/>
        <color indexed="10"/>
        <rFont val="Calibri"/>
        <family val="2"/>
      </rPr>
      <t>60 X 1"</t>
    </r>
    <r>
      <rPr>
        <b/>
        <sz val="12"/>
        <color indexed="12"/>
        <rFont val="Calibri"/>
        <family val="2"/>
      </rPr>
      <t xml:space="preserve"> ) PARTED , FISHED OK  , </t>
    </r>
    <r>
      <rPr>
        <b/>
        <sz val="12"/>
        <color indexed="10"/>
        <rFont val="Calibri"/>
        <family val="2"/>
      </rPr>
      <t>REPLACED ALL 1" SECTION,</t>
    </r>
    <r>
      <rPr>
        <b/>
        <sz val="12"/>
        <color indexed="12"/>
        <rFont val="Calibri"/>
        <family val="2"/>
      </rPr>
      <t xml:space="preserve">  </t>
    </r>
    <r>
      <rPr>
        <b/>
        <sz val="12"/>
        <color indexed="10"/>
        <rFont val="Calibri"/>
        <family val="2"/>
      </rPr>
      <t>PERFORMED R/T</t>
    </r>
    <r>
      <rPr>
        <b/>
        <sz val="12"/>
        <color indexed="12"/>
        <rFont val="Calibri"/>
        <family val="2"/>
      </rPr>
      <t xml:space="preserve"> , ON STREAM</t>
    </r>
  </si>
  <si>
    <r>
      <t xml:space="preserve">F. POUND, </t>
    </r>
    <r>
      <rPr>
        <b/>
        <sz val="12"/>
        <color indexed="10"/>
        <rFont val="Calibri"/>
        <family val="2"/>
      </rPr>
      <t>P.FILLAGE = 80 %.</t>
    </r>
  </si>
  <si>
    <r>
      <t xml:space="preserve">SLIGHT F. POUND, </t>
    </r>
    <r>
      <rPr>
        <b/>
        <sz val="12"/>
        <color indexed="10"/>
        <rFont val="Calibri"/>
        <family val="2"/>
      </rPr>
      <t>P.FILLAGE = 85 %</t>
    </r>
  </si>
  <si>
    <r>
      <t>ROD NO. ( 55 X 1" ) PARTED , FISHED OK  , R.TRIP W/</t>
    </r>
    <r>
      <rPr>
        <b/>
        <u/>
        <sz val="12"/>
        <color indexed="12"/>
        <rFont val="Calibri"/>
        <family val="2"/>
      </rPr>
      <t xml:space="preserve"> 1.75" DHP </t>
    </r>
    <r>
      <rPr>
        <b/>
        <sz val="12"/>
        <color indexed="12"/>
        <rFont val="Calibri"/>
        <family val="2"/>
      </rPr>
      <t>ON S/R, ON STREAM</t>
    </r>
  </si>
  <si>
    <r>
      <t xml:space="preserve">F. POUND, </t>
    </r>
    <r>
      <rPr>
        <b/>
        <sz val="12"/>
        <color indexed="10"/>
        <rFont val="Calibri"/>
        <family val="2"/>
      </rPr>
      <t>P.FILLAGE = 85 %.</t>
    </r>
  </si>
  <si>
    <r>
      <t xml:space="preserve">ROD NO. ( </t>
    </r>
    <r>
      <rPr>
        <b/>
        <sz val="12"/>
        <color indexed="10"/>
        <rFont val="Calibri"/>
        <family val="2"/>
      </rPr>
      <t>51 X 1"</t>
    </r>
    <r>
      <rPr>
        <b/>
        <sz val="12"/>
        <rFont val="Calibri"/>
        <family val="2"/>
      </rPr>
      <t xml:space="preserve"> ) PARTED , FISHED OK , </t>
    </r>
    <r>
      <rPr>
        <b/>
        <u/>
        <sz val="12"/>
        <color indexed="10"/>
        <rFont val="Calibri"/>
        <family val="2"/>
      </rPr>
      <t>R.TRIP</t>
    </r>
    <r>
      <rPr>
        <b/>
        <sz val="12"/>
        <rFont val="Calibri"/>
        <family val="2"/>
      </rPr>
      <t xml:space="preserve"> , ON STREAM</t>
    </r>
  </si>
  <si>
    <r>
      <rPr>
        <b/>
        <sz val="12"/>
        <color indexed="12"/>
        <rFont val="Calibri"/>
        <family val="2"/>
      </rPr>
      <t>NO PUMP ACTION R.TRIP WITH</t>
    </r>
    <r>
      <rPr>
        <b/>
        <u/>
        <sz val="12"/>
        <color indexed="10"/>
        <rFont val="Calibri"/>
        <family val="2"/>
      </rPr>
      <t xml:space="preserve"> 1.75" ANCHOR PUMP</t>
    </r>
    <r>
      <rPr>
        <b/>
        <sz val="12"/>
        <color indexed="12"/>
        <rFont val="Calibri"/>
        <family val="2"/>
      </rPr>
      <t xml:space="preserve"> , RETRIEVED (</t>
    </r>
    <r>
      <rPr>
        <b/>
        <sz val="12"/>
        <color indexed="10"/>
        <rFont val="Calibri"/>
        <family val="2"/>
      </rPr>
      <t>1X1"</t>
    </r>
    <r>
      <rPr>
        <b/>
        <sz val="12"/>
        <color indexed="12"/>
        <rFont val="Calibri"/>
        <family val="2"/>
      </rPr>
      <t xml:space="preserve"> ) RODS , SET ANCHOR PUMP @ </t>
    </r>
    <r>
      <rPr>
        <b/>
        <sz val="12"/>
        <color indexed="10"/>
        <rFont val="Calibri"/>
        <family val="2"/>
      </rPr>
      <t>5475 FT</t>
    </r>
    <r>
      <rPr>
        <b/>
        <sz val="12"/>
        <color indexed="12"/>
        <rFont val="Calibri"/>
        <family val="2"/>
      </rPr>
      <t xml:space="preserve"> , ON STREAM</t>
    </r>
  </si>
  <si>
    <r>
      <rPr>
        <b/>
        <sz val="12"/>
        <color indexed="12"/>
        <rFont val="Calibri"/>
        <family val="2"/>
      </rPr>
      <t>NO PUMP ACTION R.TRIP WITH</t>
    </r>
    <r>
      <rPr>
        <b/>
        <u/>
        <sz val="12"/>
        <color indexed="10"/>
        <rFont val="Calibri"/>
        <family val="2"/>
      </rPr>
      <t xml:space="preserve"> 1.5" ANCHOR PUMP</t>
    </r>
    <r>
      <rPr>
        <b/>
        <sz val="12"/>
        <color indexed="12"/>
        <rFont val="Calibri"/>
        <family val="2"/>
      </rPr>
      <t xml:space="preserve"> , RETRIEVED (</t>
    </r>
    <r>
      <rPr>
        <b/>
        <sz val="12"/>
        <color indexed="10"/>
        <rFont val="Calibri"/>
        <family val="2"/>
      </rPr>
      <t>5X1"</t>
    </r>
    <r>
      <rPr>
        <b/>
        <sz val="12"/>
        <color indexed="12"/>
        <rFont val="Calibri"/>
        <family val="2"/>
      </rPr>
      <t xml:space="preserve"> ) RODS , SET ANCHOR PUMP @ </t>
    </r>
    <r>
      <rPr>
        <b/>
        <sz val="12"/>
        <color indexed="10"/>
        <rFont val="Calibri"/>
        <family val="2"/>
      </rPr>
      <t>5350 FT</t>
    </r>
    <r>
      <rPr>
        <b/>
        <sz val="12"/>
        <color indexed="12"/>
        <rFont val="Calibri"/>
        <family val="2"/>
      </rPr>
      <t xml:space="preserve"> , NOT PRODUCE , WAITING FOR W/O</t>
    </r>
  </si>
  <si>
    <r>
      <t xml:space="preserve">AGIBA , </t>
    </r>
    <r>
      <rPr>
        <b/>
        <sz val="12"/>
        <color indexed="10"/>
        <rFont val="Calibri"/>
        <family val="2"/>
      </rPr>
      <t>AFTER W/O ,  P.S =1.5"</t>
    </r>
  </si>
  <si>
    <r>
      <t xml:space="preserve">NO PUMP ACTION , R.TRIP </t>
    </r>
    <r>
      <rPr>
        <b/>
        <sz val="12"/>
        <color indexed="10"/>
        <rFont val="Calibri"/>
        <family val="2"/>
      </rPr>
      <t>W/2"</t>
    </r>
    <r>
      <rPr>
        <b/>
        <sz val="12"/>
        <color indexed="12"/>
        <rFont val="Calibri"/>
        <family val="2"/>
      </rPr>
      <t xml:space="preserve"> DHP, ON STREAM.</t>
    </r>
  </si>
  <si>
    <r>
      <t xml:space="preserve">SLIGHT F. POUND, </t>
    </r>
    <r>
      <rPr>
        <b/>
        <sz val="12"/>
        <color indexed="10"/>
        <rFont val="Calibri"/>
        <family val="2"/>
      </rPr>
      <t>P. FILLAGE +/- 82 %</t>
    </r>
  </si>
  <si>
    <r>
      <t xml:space="preserve">NO PUMP ACTION , R.TRIPR.TRIP </t>
    </r>
    <r>
      <rPr>
        <b/>
        <sz val="12"/>
        <color indexed="10"/>
        <rFont val="Calibri"/>
        <family val="2"/>
      </rPr>
      <t>W/1.75"</t>
    </r>
    <r>
      <rPr>
        <b/>
        <sz val="12"/>
        <color indexed="12"/>
        <rFont val="Calibri"/>
        <family val="2"/>
      </rPr>
      <t xml:space="preserve"> , ON STREAM.</t>
    </r>
  </si>
  <si>
    <r>
      <t xml:space="preserve">F.L @ PUMP DEPTH , </t>
    </r>
    <r>
      <rPr>
        <b/>
        <sz val="12"/>
        <color indexed="10"/>
        <rFont val="Calibri"/>
        <family val="2"/>
      </rPr>
      <t>P.FILLAGE +/-10%</t>
    </r>
  </si>
  <si>
    <r>
      <t xml:space="preserve">STATIC LEVEL AFTER </t>
    </r>
    <r>
      <rPr>
        <b/>
        <sz val="12"/>
        <color indexed="10"/>
        <rFont val="Calibri"/>
        <family val="2"/>
      </rPr>
      <t xml:space="preserve">24 Hrs </t>
    </r>
    <r>
      <rPr>
        <b/>
        <sz val="12"/>
        <color indexed="12"/>
        <rFont val="Calibri"/>
        <family val="2"/>
      </rPr>
      <t>SHUT-IN</t>
    </r>
  </si>
  <si>
    <r>
      <t xml:space="preserve">STATIC LEVEL AFTER </t>
    </r>
    <r>
      <rPr>
        <b/>
        <sz val="12"/>
        <color indexed="10"/>
        <rFont val="Calibri"/>
        <family val="2"/>
      </rPr>
      <t>40 Hrs</t>
    </r>
    <r>
      <rPr>
        <b/>
        <sz val="12"/>
        <color indexed="12"/>
        <rFont val="Calibri"/>
        <family val="2"/>
      </rPr>
      <t xml:space="preserve"> SHUT-IN</t>
    </r>
  </si>
  <si>
    <r>
      <t xml:space="preserve">STATIC LEVEL AFTER  </t>
    </r>
    <r>
      <rPr>
        <b/>
        <sz val="12"/>
        <color indexed="10"/>
        <rFont val="Calibri"/>
        <family val="2"/>
      </rPr>
      <t xml:space="preserve">5 DAYS </t>
    </r>
    <r>
      <rPr>
        <b/>
        <sz val="12"/>
        <color indexed="12"/>
        <rFont val="Calibri"/>
        <family val="2"/>
      </rPr>
      <t>SHUT-IN</t>
    </r>
  </si>
  <si>
    <r>
      <t xml:space="preserve">STATIC LEVEL AFTER  </t>
    </r>
    <r>
      <rPr>
        <b/>
        <sz val="12"/>
        <color indexed="10"/>
        <rFont val="Calibri"/>
        <family val="2"/>
      </rPr>
      <t xml:space="preserve">14 DAYS </t>
    </r>
    <r>
      <rPr>
        <b/>
        <sz val="12"/>
        <color indexed="12"/>
        <rFont val="Calibri"/>
        <family val="2"/>
      </rPr>
      <t>SHUT-IN</t>
    </r>
  </si>
  <si>
    <r>
      <t xml:space="preserve">SEVER F.POUND , </t>
    </r>
    <r>
      <rPr>
        <b/>
        <sz val="12"/>
        <color indexed="10"/>
        <rFont val="Calibri"/>
        <family val="2"/>
      </rPr>
      <t>P.FILLAGE+/-48%</t>
    </r>
  </si>
  <si>
    <r>
      <t xml:space="preserve">SEVER F.POUND , </t>
    </r>
    <r>
      <rPr>
        <b/>
        <sz val="12"/>
        <color indexed="10"/>
        <rFont val="Calibri"/>
        <family val="2"/>
      </rPr>
      <t>P.FILLAGE+/- 57%</t>
    </r>
  </si>
  <si>
    <r>
      <t xml:space="preserve">SEVERE F.POUND, </t>
    </r>
    <r>
      <rPr>
        <b/>
        <sz val="12"/>
        <color indexed="10"/>
        <rFont val="Calibri"/>
        <family val="2"/>
      </rPr>
      <t>FILLAGE +/- 50 %</t>
    </r>
  </si>
  <si>
    <r>
      <t xml:space="preserve"> F.POUND, </t>
    </r>
    <r>
      <rPr>
        <b/>
        <sz val="12"/>
        <color indexed="10"/>
        <rFont val="Calibri"/>
        <family val="2"/>
      </rPr>
      <t>FILLAGE +/- 72 %</t>
    </r>
  </si>
  <si>
    <r>
      <t>NO PUMP ACTION , R.TRIP , (</t>
    </r>
    <r>
      <rPr>
        <b/>
        <u/>
        <sz val="12"/>
        <color indexed="10"/>
        <rFont val="Calibri"/>
        <family val="2"/>
      </rPr>
      <t xml:space="preserve"> FOUND PLUNGER FILLED WITH SAND &amp; SCALE</t>
    </r>
    <r>
      <rPr>
        <b/>
        <sz val="12"/>
        <color indexed="12"/>
        <rFont val="Calibri"/>
        <family val="2"/>
      </rPr>
      <t xml:space="preserve"> ) , 
ON STREAM</t>
    </r>
  </si>
  <si>
    <r>
      <t xml:space="preserve">NO PUMP ACTION , R.TRIP </t>
    </r>
    <r>
      <rPr>
        <b/>
        <sz val="12"/>
        <color indexed="10"/>
        <rFont val="Calibri"/>
        <family val="2"/>
      </rPr>
      <t>W/1.5"</t>
    </r>
    <r>
      <rPr>
        <b/>
        <sz val="12"/>
        <color indexed="12"/>
        <rFont val="Calibri"/>
        <family val="2"/>
      </rPr>
      <t xml:space="preserve"> DHP, , ON STREAM, </t>
    </r>
    <r>
      <rPr>
        <b/>
        <sz val="12"/>
        <color indexed="10"/>
        <rFont val="Calibri"/>
        <family val="2"/>
      </rPr>
      <t>SWITCHED THE WELL TO TIMER MODE , P.FILLAGE+/-20%</t>
    </r>
  </si>
  <si>
    <r>
      <t xml:space="preserve">SEVER F.POUND , </t>
    </r>
    <r>
      <rPr>
        <b/>
        <sz val="12"/>
        <color indexed="10"/>
        <rFont val="Calibri"/>
        <family val="2"/>
      </rPr>
      <t>P.FILLAGE+/- 20%</t>
    </r>
  </si>
  <si>
    <r>
      <t xml:space="preserve">NO PUMP ACTION , R.TRIP ( </t>
    </r>
    <r>
      <rPr>
        <b/>
        <sz val="12"/>
        <color indexed="10"/>
        <rFont val="Calibri"/>
        <family val="2"/>
      </rPr>
      <t>FOUND DHP LOST , FISHED OK</t>
    </r>
    <r>
      <rPr>
        <b/>
        <sz val="12"/>
        <color indexed="12"/>
        <rFont val="Calibri"/>
        <family val="2"/>
      </rPr>
      <t xml:space="preserve"> ) , ON STREAM</t>
    </r>
  </si>
  <si>
    <r>
      <t xml:space="preserve">EXPRO , </t>
    </r>
    <r>
      <rPr>
        <b/>
        <sz val="12"/>
        <color indexed="10"/>
        <rFont val="Calibri"/>
        <family val="2"/>
      </rPr>
      <t>TIMER MODE</t>
    </r>
  </si>
  <si>
    <r>
      <t xml:space="preserve">SEVER F.POUND , </t>
    </r>
    <r>
      <rPr>
        <b/>
        <sz val="12"/>
        <color indexed="10"/>
        <rFont val="Calibri"/>
        <family val="2"/>
      </rPr>
      <t>P.FILLAGE+/- 51%</t>
    </r>
  </si>
  <si>
    <r>
      <t xml:space="preserve">SEVER F.POUND , </t>
    </r>
    <r>
      <rPr>
        <b/>
        <sz val="12"/>
        <color indexed="10"/>
        <rFont val="Calibri"/>
        <family val="2"/>
      </rPr>
      <t>P.FILLAGE+/- 53%</t>
    </r>
  </si>
  <si>
    <r>
      <t xml:space="preserve"> F.POUND, </t>
    </r>
    <r>
      <rPr>
        <b/>
        <sz val="12"/>
        <color indexed="10"/>
        <rFont val="Calibri"/>
        <family val="2"/>
      </rPr>
      <t>FILLAGE +/- 75 %</t>
    </r>
  </si>
  <si>
    <r>
      <rPr>
        <b/>
        <sz val="12"/>
        <color indexed="12"/>
        <rFont val="Calibri"/>
        <family val="2"/>
      </rPr>
      <t>FINISHED DRILLING, COMPLET THE WELL AS OIL PRODUCER FROM (</t>
    </r>
    <r>
      <rPr>
        <b/>
        <sz val="12"/>
        <color indexed="48"/>
        <rFont val="Calibri"/>
        <family val="2"/>
      </rPr>
      <t xml:space="preserve"> </t>
    </r>
    <r>
      <rPr>
        <b/>
        <sz val="12"/>
        <color indexed="10"/>
        <rFont val="Calibri"/>
        <family val="2"/>
      </rPr>
      <t xml:space="preserve">B-I (5740-5743),(5753-5763),P= 620 PSI </t>
    </r>
    <r>
      <rPr>
        <b/>
        <sz val="12"/>
        <color indexed="48"/>
        <rFont val="Calibri"/>
        <family val="2"/>
      </rPr>
      <t xml:space="preserve">&amp; </t>
    </r>
    <r>
      <rPr>
        <b/>
        <sz val="12"/>
        <color indexed="57"/>
        <rFont val="Calibri"/>
        <family val="2"/>
      </rPr>
      <t xml:space="preserve">B-III (5954-5963),P= 850 PSI </t>
    </r>
    <r>
      <rPr>
        <b/>
        <sz val="12"/>
        <color indexed="48"/>
        <rFont val="Calibri"/>
        <family val="2"/>
      </rPr>
      <t xml:space="preserve">&amp; </t>
    </r>
    <r>
      <rPr>
        <b/>
        <sz val="12"/>
        <color indexed="36"/>
        <rFont val="Calibri"/>
        <family val="2"/>
      </rPr>
      <t xml:space="preserve">B-IV (5970-5976),P= 850 </t>
    </r>
    <r>
      <rPr>
        <b/>
        <sz val="12"/>
        <color indexed="48"/>
        <rFont val="Calibri"/>
        <family val="2"/>
      </rPr>
      <t xml:space="preserve">PSI , </t>
    </r>
    <r>
      <rPr>
        <b/>
        <sz val="12"/>
        <color indexed="12"/>
        <rFont val="Calibri"/>
        <family val="2"/>
      </rPr>
      <t xml:space="preserve">USING S/R SYSTEM  , T.D. @ 6180' , R/U FOR NEW 640 M-II S/U   , ( SH.S= 8", S.L. 112 "), RIH WITH   1.75" DHP WITH  NEW H-CH S/R  ( 30X1" + 120 X7/8" + 84X1"  ) , ON STREAM. </t>
    </r>
  </si>
  <si>
    <r>
      <t xml:space="preserve">BAKER , </t>
    </r>
    <r>
      <rPr>
        <b/>
        <sz val="12"/>
        <color indexed="10"/>
        <rFont val="Calibri"/>
        <family val="2"/>
      </rPr>
      <t>B-I,III,IV</t>
    </r>
  </si>
  <si>
    <r>
      <t xml:space="preserve">BAKER , </t>
    </r>
    <r>
      <rPr>
        <b/>
        <sz val="12"/>
        <color indexed="10"/>
        <rFont val="Calibri"/>
        <family val="2"/>
      </rPr>
      <t>AFTER R.TRIP , RES. DECLINE</t>
    </r>
  </si>
  <si>
    <r>
      <t xml:space="preserve"> F. POUND, </t>
    </r>
    <r>
      <rPr>
        <b/>
        <sz val="12"/>
        <color indexed="10"/>
        <rFont val="Calibri"/>
        <family val="2"/>
      </rPr>
      <t>P.FILLAGE = 88 %</t>
    </r>
  </si>
  <si>
    <r>
      <rPr>
        <b/>
        <sz val="12"/>
        <color indexed="12"/>
        <rFont val="Calibri"/>
        <family val="2"/>
      </rPr>
      <t xml:space="preserve">NO PUMP ACTION , </t>
    </r>
    <r>
      <rPr>
        <b/>
        <sz val="12"/>
        <color indexed="10"/>
        <rFont val="Calibri"/>
        <family val="2"/>
      </rPr>
      <t xml:space="preserve">R.TRIP WITH 1.5" DHP </t>
    </r>
    <r>
      <rPr>
        <b/>
        <sz val="12"/>
        <rFont val="Calibri"/>
        <family val="2"/>
      </rPr>
      <t xml:space="preserve">, </t>
    </r>
    <r>
      <rPr>
        <b/>
        <sz val="12"/>
        <color indexed="12"/>
        <rFont val="Calibri"/>
        <family val="2"/>
      </rPr>
      <t>ON STREAM</t>
    </r>
  </si>
  <si>
    <r>
      <t xml:space="preserve">SLIGHT F. POUND, </t>
    </r>
    <r>
      <rPr>
        <b/>
        <sz val="12"/>
        <color indexed="10"/>
        <rFont val="Calibri"/>
        <family val="2"/>
      </rPr>
      <t>P.FILLAGE = 95 %</t>
    </r>
  </si>
  <si>
    <r>
      <t>FINISHED DRILLING , COMPLET THE WELL AS OIL PRODUCER FROM B-I ( FRAC JOB ) , &amp;</t>
    </r>
    <r>
      <rPr>
        <b/>
        <sz val="12"/>
        <color indexed="10"/>
        <rFont val="Calibri"/>
        <family val="2"/>
      </rPr>
      <t xml:space="preserve"> B-III NOT PERF. YET. </t>
    </r>
    <r>
      <rPr>
        <b/>
        <sz val="12"/>
        <color indexed="48"/>
        <rFont val="Calibri"/>
        <family val="2"/>
      </rPr>
      <t xml:space="preserve"> USING S/R SYSTEM  , ( PSN ABOVE ANCHOR ) , T.D. @ 6205' , R/U FOR 640 MAX -II S/U  FROM G-N-2 , ( SH.S 12", S.L. 96 "), RIH WITH   2.25" DHP WITH  NEW N-97 S/R  ( 15X1.5"+98 X7/8" +112X1"  ) , ON STREAM </t>
    </r>
  </si>
  <si>
    <r>
      <t>AL.AHLIA ,</t>
    </r>
    <r>
      <rPr>
        <b/>
        <sz val="12"/>
        <color indexed="10"/>
        <rFont val="Calibri"/>
        <family val="2"/>
      </rPr>
      <t xml:space="preserve"> FOR B-I ONLY</t>
    </r>
  </si>
  <si>
    <r>
      <t xml:space="preserve">SLIGHT </t>
    </r>
    <r>
      <rPr>
        <b/>
        <sz val="12"/>
        <color indexed="10"/>
        <rFont val="Calibri"/>
        <family val="2"/>
      </rPr>
      <t xml:space="preserve">S.V. LEAK </t>
    </r>
  </si>
  <si>
    <r>
      <t xml:space="preserve">SLIGHT F.POUND , P.FILLAGE= 82%, </t>
    </r>
    <r>
      <rPr>
        <b/>
        <sz val="12"/>
        <color indexed="10"/>
        <rFont val="Calibri"/>
        <family val="2"/>
      </rPr>
      <t xml:space="preserve">EXPECTED LOW EFF. </t>
    </r>
  </si>
  <si>
    <r>
      <t xml:space="preserve">PERFORMED </t>
    </r>
    <r>
      <rPr>
        <b/>
        <sz val="12"/>
        <color indexed="10"/>
        <rFont val="Calibri"/>
        <family val="2"/>
      </rPr>
      <t>PERFORATION FOR B-III</t>
    </r>
    <r>
      <rPr>
        <b/>
        <sz val="12"/>
        <color indexed="48"/>
        <rFont val="Calibri"/>
        <family val="2"/>
      </rPr>
      <t xml:space="preserve"> ( 5919-5925) , ( 5933-5940) &amp; ( 5970-5982 ), </t>
    </r>
    <r>
      <rPr>
        <b/>
        <sz val="12"/>
        <color indexed="10"/>
        <rFont val="Calibri"/>
        <family val="2"/>
      </rPr>
      <t>R.TRIP</t>
    </r>
    <r>
      <rPr>
        <b/>
        <sz val="12"/>
        <color indexed="48"/>
        <rFont val="Calibri"/>
        <family val="2"/>
      </rPr>
      <t xml:space="preserve"> , (  </t>
    </r>
    <r>
      <rPr>
        <b/>
        <sz val="12"/>
        <color indexed="10"/>
        <rFont val="Calibri"/>
        <family val="2"/>
      </rPr>
      <t>B-I +III ON PRODUCTION</t>
    </r>
    <r>
      <rPr>
        <b/>
        <sz val="12"/>
        <color indexed="48"/>
        <rFont val="Calibri"/>
        <family val="2"/>
      </rPr>
      <t xml:space="preserve"> ) , ON STREAM</t>
    </r>
  </si>
  <si>
    <r>
      <t xml:space="preserve">NORMAL CARD, </t>
    </r>
    <r>
      <rPr>
        <b/>
        <sz val="12"/>
        <color indexed="10"/>
        <rFont val="Calibri"/>
        <family val="2"/>
      </rPr>
      <t>AFTER PERF. B-III</t>
    </r>
  </si>
  <si>
    <r>
      <t xml:space="preserve">BAKER , </t>
    </r>
    <r>
      <rPr>
        <b/>
        <sz val="12"/>
        <color indexed="10"/>
        <rFont val="Calibri"/>
        <family val="2"/>
      </rPr>
      <t xml:space="preserve"> ( B-I+III ) , AFTER PERF. B-III</t>
    </r>
  </si>
  <si>
    <r>
      <t xml:space="preserve">FLUID POUND  , ( </t>
    </r>
    <r>
      <rPr>
        <b/>
        <sz val="12"/>
        <color indexed="10"/>
        <rFont val="Calibri"/>
        <family val="2"/>
      </rPr>
      <t>P.FILLAGE = 87 %</t>
    </r>
    <r>
      <rPr>
        <b/>
        <sz val="12"/>
        <color indexed="12"/>
        <rFont val="Calibri"/>
        <family val="2"/>
      </rPr>
      <t xml:space="preserve"> )</t>
    </r>
  </si>
  <si>
    <r>
      <t xml:space="preserve">T.V. LEAK , ( </t>
    </r>
    <r>
      <rPr>
        <b/>
        <sz val="12"/>
        <color indexed="10"/>
        <rFont val="Calibri"/>
        <family val="2"/>
      </rPr>
      <t>P.FILLAGE = 95 %</t>
    </r>
    <r>
      <rPr>
        <b/>
        <sz val="12"/>
        <color indexed="12"/>
        <rFont val="Calibri"/>
        <family val="2"/>
      </rPr>
      <t xml:space="preserve"> )</t>
    </r>
  </si>
  <si>
    <r>
      <t xml:space="preserve">SIGMA , </t>
    </r>
    <r>
      <rPr>
        <b/>
        <sz val="12"/>
        <color indexed="10"/>
        <rFont val="Calibri"/>
        <family val="2"/>
      </rPr>
      <t>LOW PUMP EFF.</t>
    </r>
  </si>
  <si>
    <r>
      <t xml:space="preserve">ROD NO ( </t>
    </r>
    <r>
      <rPr>
        <b/>
        <sz val="12"/>
        <color indexed="10"/>
        <rFont val="Calibri"/>
        <family val="2"/>
      </rPr>
      <t>3X1"</t>
    </r>
    <r>
      <rPr>
        <b/>
        <sz val="12"/>
        <color indexed="12"/>
        <rFont val="Calibri"/>
        <family val="2"/>
      </rPr>
      <t xml:space="preserve"> ) PARTED, FISHED OK, </t>
    </r>
    <r>
      <rPr>
        <b/>
        <sz val="12"/>
        <color indexed="10"/>
        <rFont val="Calibri"/>
        <family val="2"/>
      </rPr>
      <t>REPLACED</t>
    </r>
    <r>
      <rPr>
        <b/>
        <sz val="12"/>
        <color indexed="12"/>
        <rFont val="Calibri"/>
        <family val="2"/>
      </rPr>
      <t>, ON STREAM.</t>
    </r>
  </si>
  <si>
    <r>
      <t xml:space="preserve">FLUID POUND , </t>
    </r>
    <r>
      <rPr>
        <b/>
        <sz val="12"/>
        <color indexed="10"/>
        <rFont val="Calibri"/>
        <family val="2"/>
      </rPr>
      <t>P.FILLAGE +/- 85 %</t>
    </r>
  </si>
  <si>
    <r>
      <t xml:space="preserve">ROD NO ( </t>
    </r>
    <r>
      <rPr>
        <b/>
        <sz val="12"/>
        <color indexed="10"/>
        <rFont val="Calibri"/>
        <family val="2"/>
      </rPr>
      <t>6</t>
    </r>
    <r>
      <rPr>
        <b/>
        <sz val="12"/>
        <color indexed="12"/>
        <rFont val="Calibri"/>
        <family val="2"/>
      </rPr>
      <t xml:space="preserve"> </t>
    </r>
    <r>
      <rPr>
        <b/>
        <sz val="12"/>
        <color indexed="10"/>
        <rFont val="Calibri"/>
        <family val="2"/>
      </rPr>
      <t>X1"</t>
    </r>
    <r>
      <rPr>
        <b/>
        <sz val="12"/>
        <color indexed="12"/>
        <rFont val="Calibri"/>
        <family val="2"/>
      </rPr>
      <t xml:space="preserve"> ) PARTED, FISHED OK, </t>
    </r>
    <r>
      <rPr>
        <b/>
        <sz val="12"/>
        <color indexed="10"/>
        <rFont val="Calibri"/>
        <family val="2"/>
      </rPr>
      <t>REPLACED</t>
    </r>
    <r>
      <rPr>
        <b/>
        <sz val="12"/>
        <color indexed="12"/>
        <rFont val="Calibri"/>
        <family val="2"/>
      </rPr>
      <t xml:space="preserve">, </t>
    </r>
    <r>
      <rPr>
        <b/>
        <sz val="12"/>
        <color indexed="10"/>
        <rFont val="Calibri"/>
        <family val="2"/>
      </rPr>
      <t>R.TRIP</t>
    </r>
    <r>
      <rPr>
        <b/>
        <sz val="12"/>
        <color indexed="12"/>
        <rFont val="Calibri"/>
        <family val="2"/>
      </rPr>
      <t xml:space="preserve"> , ON STREAM.</t>
    </r>
  </si>
  <si>
    <r>
      <t xml:space="preserve">ROD NO ( </t>
    </r>
    <r>
      <rPr>
        <b/>
        <sz val="12"/>
        <color indexed="10"/>
        <rFont val="Calibri"/>
        <family val="2"/>
      </rPr>
      <t>19</t>
    </r>
    <r>
      <rPr>
        <b/>
        <sz val="12"/>
        <color indexed="12"/>
        <rFont val="Calibri"/>
        <family val="2"/>
      </rPr>
      <t xml:space="preserve"> </t>
    </r>
    <r>
      <rPr>
        <b/>
        <sz val="12"/>
        <color indexed="10"/>
        <rFont val="Calibri"/>
        <family val="2"/>
      </rPr>
      <t>X1"</t>
    </r>
    <r>
      <rPr>
        <b/>
        <sz val="12"/>
        <color indexed="12"/>
        <rFont val="Calibri"/>
        <family val="2"/>
      </rPr>
      <t xml:space="preserve"> ) PARTED, FISHED OK, </t>
    </r>
    <r>
      <rPr>
        <b/>
        <sz val="12"/>
        <color indexed="10"/>
        <rFont val="Calibri"/>
        <family val="2"/>
      </rPr>
      <t xml:space="preserve">REPLACED, </t>
    </r>
    <r>
      <rPr>
        <b/>
        <sz val="12"/>
        <color indexed="12"/>
        <rFont val="Calibri"/>
        <family val="2"/>
      </rPr>
      <t xml:space="preserve"> ON STREAM.</t>
    </r>
  </si>
  <si>
    <r>
      <t xml:space="preserve">ROD NO ( </t>
    </r>
    <r>
      <rPr>
        <b/>
        <sz val="12"/>
        <color indexed="10"/>
        <rFont val="Calibri"/>
        <family val="2"/>
      </rPr>
      <t>10</t>
    </r>
    <r>
      <rPr>
        <b/>
        <sz val="12"/>
        <color indexed="12"/>
        <rFont val="Calibri"/>
        <family val="2"/>
      </rPr>
      <t xml:space="preserve"> </t>
    </r>
    <r>
      <rPr>
        <b/>
        <sz val="12"/>
        <color indexed="10"/>
        <rFont val="Calibri"/>
        <family val="2"/>
      </rPr>
      <t>X1"</t>
    </r>
    <r>
      <rPr>
        <b/>
        <sz val="12"/>
        <color indexed="12"/>
        <rFont val="Calibri"/>
        <family val="2"/>
      </rPr>
      <t xml:space="preserve"> ) PARTED, FISHED OK, </t>
    </r>
    <r>
      <rPr>
        <b/>
        <sz val="12"/>
        <color indexed="10"/>
        <rFont val="Calibri"/>
        <family val="2"/>
      </rPr>
      <t xml:space="preserve">REPLACED, </t>
    </r>
    <r>
      <rPr>
        <b/>
        <sz val="12"/>
        <color indexed="12"/>
        <rFont val="Calibri"/>
        <family val="2"/>
      </rPr>
      <t xml:space="preserve"> ON STREAM.</t>
    </r>
  </si>
  <si>
    <r>
      <t xml:space="preserve">BAKER , </t>
    </r>
    <r>
      <rPr>
        <b/>
        <sz val="12"/>
        <color indexed="10"/>
        <rFont val="Calibri"/>
        <family val="2"/>
      </rPr>
      <t>SH.S  = 8"</t>
    </r>
  </si>
  <si>
    <r>
      <t xml:space="preserve">ROD NO ( </t>
    </r>
    <r>
      <rPr>
        <b/>
        <sz val="12"/>
        <color indexed="10"/>
        <rFont val="Calibri"/>
        <family val="2"/>
      </rPr>
      <t>29 X1"</t>
    </r>
    <r>
      <rPr>
        <b/>
        <sz val="12"/>
        <color indexed="12"/>
        <rFont val="Calibri"/>
        <family val="2"/>
      </rPr>
      <t xml:space="preserve"> ) PARTED, FISHED OK, REPLACED,  ON STREAM.</t>
    </r>
  </si>
  <si>
    <r>
      <t xml:space="preserve">ROD NO ( </t>
    </r>
    <r>
      <rPr>
        <b/>
        <sz val="12"/>
        <color indexed="10"/>
        <rFont val="Calibri"/>
        <family val="2"/>
      </rPr>
      <t>17 X1"</t>
    </r>
    <r>
      <rPr>
        <b/>
        <sz val="12"/>
        <color indexed="12"/>
        <rFont val="Calibri"/>
        <family val="2"/>
      </rPr>
      <t xml:space="preserve"> ) PARTED, FISHED OK, REPLACED (3X1" ) RODS ,  ON STREAM.</t>
    </r>
  </si>
  <si>
    <r>
      <t xml:space="preserve">UNDER W/O DUE TO TBG  LEAK , ( </t>
    </r>
    <r>
      <rPr>
        <b/>
        <sz val="12"/>
        <color indexed="10"/>
        <rFont val="Calibri"/>
        <family val="2"/>
      </rPr>
      <t>VISUALLY NO LEAKAGE DETECTED</t>
    </r>
    <r>
      <rPr>
        <b/>
        <sz val="12"/>
        <color indexed="12"/>
        <rFont val="Calibri"/>
        <family val="2"/>
      </rPr>
      <t xml:space="preserve"> ) , RIH WITH 2.25" DHP &amp; </t>
    </r>
    <r>
      <rPr>
        <b/>
        <sz val="12"/>
        <color indexed="10"/>
        <rFont val="Calibri"/>
        <family val="2"/>
      </rPr>
      <t>NEW</t>
    </r>
    <r>
      <rPr>
        <b/>
        <sz val="12"/>
        <color indexed="12"/>
        <rFont val="Calibri"/>
        <family val="2"/>
      </rPr>
      <t xml:space="preserve"> </t>
    </r>
    <r>
      <rPr>
        <b/>
        <sz val="12"/>
        <color indexed="10"/>
        <rFont val="Calibri"/>
        <family val="2"/>
      </rPr>
      <t xml:space="preserve">H-L S/R ( UNDER EVALUATION </t>
    </r>
    <r>
      <rPr>
        <b/>
        <sz val="12"/>
        <color indexed="12"/>
        <rFont val="Calibri"/>
        <family val="2"/>
      </rPr>
      <t xml:space="preserve">) , ( 30 x1" + 88 x 7/8" + 107 x 1"), ON STREAM </t>
    </r>
    <r>
      <rPr>
        <b/>
        <sz val="12"/>
        <color indexed="10"/>
        <rFont val="Calibri"/>
        <family val="2"/>
      </rPr>
      <t>26/8/2013</t>
    </r>
  </si>
  <si>
    <r>
      <t>NO PUMP ACTION , R.TRIP</t>
    </r>
    <r>
      <rPr>
        <b/>
        <u/>
        <sz val="12"/>
        <color indexed="10"/>
        <rFont val="Calibri"/>
        <family val="2"/>
      </rPr>
      <t xml:space="preserve"> W/ 2" DHP</t>
    </r>
    <r>
      <rPr>
        <b/>
        <sz val="12"/>
        <color indexed="12"/>
        <rFont val="Calibri"/>
        <family val="2"/>
      </rPr>
      <t xml:space="preserve"> , ON STREAM</t>
    </r>
  </si>
  <si>
    <r>
      <t xml:space="preserve">AGIBA , </t>
    </r>
    <r>
      <rPr>
        <b/>
        <sz val="12"/>
        <color indexed="10"/>
        <rFont val="Calibri"/>
        <family val="2"/>
      </rPr>
      <t>ANCHOR PUMP</t>
    </r>
  </si>
  <si>
    <r>
      <t xml:space="preserve">BAKER, </t>
    </r>
    <r>
      <rPr>
        <b/>
        <sz val="12"/>
        <color indexed="10"/>
        <rFont val="Calibri"/>
        <family val="2"/>
      </rPr>
      <t>B-III</t>
    </r>
  </si>
  <si>
    <r>
      <t xml:space="preserve">AL-AHLIA , </t>
    </r>
    <r>
      <rPr>
        <b/>
        <sz val="12"/>
        <color indexed="10"/>
        <rFont val="Calibri"/>
        <family val="2"/>
      </rPr>
      <t>LOW PUMP EFF.</t>
    </r>
  </si>
  <si>
    <r>
      <t xml:space="preserve">AL-AHLIA , </t>
    </r>
    <r>
      <rPr>
        <b/>
        <sz val="12"/>
        <color indexed="10"/>
        <rFont val="Calibri"/>
        <family val="2"/>
      </rPr>
      <t>AFTER R.TRIP</t>
    </r>
  </si>
  <si>
    <r>
      <t xml:space="preserve">NO PUMP ACTION , R.TRIP, NOT PRODUCE, FILL TBG WITH WATER NOT HOLD, RIH W/1.75" ANCHOR PUMP, RETRIEVED 10X1" RODS ,PUMP DEPTH </t>
    </r>
    <r>
      <rPr>
        <b/>
        <u/>
        <sz val="12"/>
        <color indexed="10"/>
        <rFont val="Calibri"/>
        <family val="2"/>
      </rPr>
      <t>@ 5400 FT</t>
    </r>
    <r>
      <rPr>
        <b/>
        <sz val="12"/>
        <color indexed="12"/>
        <rFont val="Calibri"/>
        <family val="2"/>
      </rPr>
      <t xml:space="preserve">, ON STREAM . </t>
    </r>
  </si>
  <si>
    <r>
      <t xml:space="preserve">NO PUMP ACTION , R.TRIP W/1.75" ANCHOR PUMP, RETRIEVED ( </t>
    </r>
    <r>
      <rPr>
        <b/>
        <sz val="12"/>
        <color indexed="10"/>
        <rFont val="Calibri"/>
        <family val="2"/>
      </rPr>
      <t>5X1"</t>
    </r>
    <r>
      <rPr>
        <b/>
        <sz val="12"/>
        <color indexed="12"/>
        <rFont val="Calibri"/>
        <family val="2"/>
      </rPr>
      <t xml:space="preserve"> ) RODS ,PUMP DEPTH @ </t>
    </r>
    <r>
      <rPr>
        <b/>
        <sz val="12"/>
        <color indexed="10"/>
        <rFont val="Calibri"/>
        <family val="2"/>
      </rPr>
      <t>5275 FT</t>
    </r>
    <r>
      <rPr>
        <b/>
        <sz val="12"/>
        <color indexed="12"/>
        <rFont val="Calibri"/>
        <family val="2"/>
      </rPr>
      <t xml:space="preserve">, ON STREAM . </t>
    </r>
  </si>
  <si>
    <r>
      <t xml:space="preserve">NO PUMP ACTION , R.TRIP W/1.75" ANCHOR PUMP, RETRIEVED ( </t>
    </r>
    <r>
      <rPr>
        <b/>
        <sz val="12"/>
        <color indexed="10"/>
        <rFont val="Calibri"/>
        <family val="2"/>
      </rPr>
      <t>5X1"</t>
    </r>
    <r>
      <rPr>
        <b/>
        <sz val="12"/>
        <color indexed="12"/>
        <rFont val="Calibri"/>
        <family val="2"/>
      </rPr>
      <t xml:space="preserve"> ) RODS ,PUMP DEPTH @ </t>
    </r>
    <r>
      <rPr>
        <b/>
        <sz val="12"/>
        <color indexed="10"/>
        <rFont val="Calibri"/>
        <family val="2"/>
      </rPr>
      <t>5150 FT</t>
    </r>
    <r>
      <rPr>
        <b/>
        <sz val="12"/>
        <color indexed="12"/>
        <rFont val="Calibri"/>
        <family val="2"/>
      </rPr>
      <t xml:space="preserve">, ON STREAM . </t>
    </r>
  </si>
  <si>
    <r>
      <t xml:space="preserve"> UNDER W/O DUE TO TBG LEAK</t>
    </r>
    <r>
      <rPr>
        <b/>
        <sz val="12"/>
        <color indexed="12"/>
        <rFont val="Calibri"/>
        <family val="2"/>
      </rPr>
      <t xml:space="preserve">, </t>
    </r>
    <r>
      <rPr>
        <b/>
        <sz val="12"/>
        <color indexed="10"/>
        <rFont val="Calibri"/>
        <family val="2"/>
      </rPr>
      <t>( FOUND CRACK IN JT NO. 187 &amp; 179  ( ABOVE P.S.N BY 1 &amp; 9 JT ) )</t>
    </r>
    <r>
      <rPr>
        <b/>
        <sz val="12"/>
        <color indexed="12"/>
        <rFont val="Calibri"/>
        <family val="2"/>
      </rPr>
      <t xml:space="preserve"> , RIH W/ 1.75" DHP WITH SAME S/R </t>
    </r>
    <r>
      <rPr>
        <b/>
        <sz val="12"/>
        <color indexed="10"/>
        <rFont val="Calibri"/>
        <family val="2"/>
      </rPr>
      <t>EXCEPT 31X1" NEW H-CH</t>
    </r>
    <r>
      <rPr>
        <b/>
        <sz val="12"/>
        <color indexed="12"/>
        <rFont val="Calibri"/>
        <family val="2"/>
      </rPr>
      <t xml:space="preserve"> , ( 30X1" + 111X7/8" + 90X1" ) , ON STREAM </t>
    </r>
    <r>
      <rPr>
        <b/>
        <u/>
        <sz val="12"/>
        <color indexed="10"/>
        <rFont val="Calibri"/>
        <family val="2"/>
      </rPr>
      <t>26/10/13</t>
    </r>
  </si>
  <si>
    <r>
      <t xml:space="preserve">EXPRO, </t>
    </r>
    <r>
      <rPr>
        <b/>
        <sz val="12"/>
        <color indexed="10"/>
        <rFont val="Calibri"/>
        <family val="2"/>
      </rPr>
      <t>ANCHOR PUMP</t>
    </r>
  </si>
  <si>
    <r>
      <t xml:space="preserve">AGIBA " </t>
    </r>
    <r>
      <rPr>
        <b/>
        <sz val="12"/>
        <color indexed="10"/>
        <rFont val="Calibri"/>
        <family val="2"/>
      </rPr>
      <t>ANCHOR</t>
    </r>
    <r>
      <rPr>
        <b/>
        <sz val="12"/>
        <color indexed="12"/>
        <rFont val="Calibri"/>
        <family val="2"/>
      </rPr>
      <t xml:space="preserve"> "</t>
    </r>
  </si>
  <si>
    <r>
      <t xml:space="preserve">AL.AHLIA , </t>
    </r>
    <r>
      <rPr>
        <b/>
        <sz val="12"/>
        <color indexed="10"/>
        <rFont val="Calibri"/>
        <family val="2"/>
      </rPr>
      <t>B-I,III</t>
    </r>
  </si>
  <si>
    <r>
      <t xml:space="preserve">NORMAL CARD , </t>
    </r>
    <r>
      <rPr>
        <b/>
        <sz val="12"/>
        <color indexed="10"/>
        <rFont val="Calibri"/>
        <family val="2"/>
      </rPr>
      <t>RES. IMPROVEMENT BUT W.C INCREASED</t>
    </r>
  </si>
  <si>
    <r>
      <t xml:space="preserve">F.POUND ,  </t>
    </r>
    <r>
      <rPr>
        <b/>
        <sz val="12"/>
        <color indexed="10"/>
        <rFont val="Calibri"/>
        <family val="2"/>
      </rPr>
      <t>P.FILLAGE= 80%</t>
    </r>
  </si>
  <si>
    <r>
      <t xml:space="preserve">AL.AHLIA , AFTER R.TRIP  , </t>
    </r>
    <r>
      <rPr>
        <b/>
        <sz val="12"/>
        <color indexed="10"/>
        <rFont val="Calibri"/>
        <family val="2"/>
      </rPr>
      <t xml:space="preserve">B-I,III,IV </t>
    </r>
  </si>
  <si>
    <r>
      <t xml:space="preserve">NO PUMP ACTION , R.TRIP , NOT PRODUCE , R.TRIP WITH 2" ANCHOR PUMP , </t>
    </r>
    <r>
      <rPr>
        <b/>
        <sz val="12"/>
        <color indexed="10"/>
        <rFont val="Calibri"/>
        <family val="2"/>
      </rPr>
      <t>RETRIEVED (10X1" ) RODS</t>
    </r>
    <r>
      <rPr>
        <b/>
        <sz val="12"/>
        <color indexed="48"/>
        <rFont val="Calibri"/>
        <family val="2"/>
      </rPr>
      <t xml:space="preserve"> , </t>
    </r>
    <r>
      <rPr>
        <b/>
        <sz val="12"/>
        <color indexed="10"/>
        <rFont val="Calibri"/>
        <family val="2"/>
      </rPr>
      <t>SET ANCHOR PUMP @ 5625 FT</t>
    </r>
    <r>
      <rPr>
        <b/>
        <sz val="12"/>
        <color indexed="48"/>
        <rFont val="Calibri"/>
        <family val="2"/>
      </rPr>
      <t xml:space="preserve"> , ON STREAM</t>
    </r>
    <r>
      <rPr>
        <b/>
        <sz val="12"/>
        <color indexed="10"/>
        <rFont val="Calibri"/>
        <family val="2"/>
      </rPr>
      <t xml:space="preserve"> </t>
    </r>
    <r>
      <rPr>
        <b/>
        <u/>
        <sz val="12"/>
        <color indexed="10"/>
        <rFont val="Calibri"/>
        <family val="2"/>
      </rPr>
      <t>14/9/11</t>
    </r>
  </si>
  <si>
    <r>
      <t xml:space="preserve">BAKER , </t>
    </r>
    <r>
      <rPr>
        <b/>
        <sz val="12"/>
        <color indexed="10"/>
        <rFont val="Calibri"/>
        <family val="2"/>
      </rPr>
      <t>ANCHOR PUMP</t>
    </r>
  </si>
  <si>
    <r>
      <t>NO PUMP ACTION , R.TRIP WITH ANCHOR PUMP ,</t>
    </r>
    <r>
      <rPr>
        <b/>
        <sz val="12"/>
        <color indexed="10"/>
        <rFont val="Calibri"/>
        <family val="2"/>
      </rPr>
      <t xml:space="preserve"> RETRIEVED (5 X1" ) RODS</t>
    </r>
    <r>
      <rPr>
        <b/>
        <sz val="12"/>
        <color indexed="48"/>
        <rFont val="Calibri"/>
        <family val="2"/>
      </rPr>
      <t xml:space="preserve"> , </t>
    </r>
    <r>
      <rPr>
        <b/>
        <sz val="12"/>
        <color indexed="10"/>
        <rFont val="Calibri"/>
        <family val="2"/>
      </rPr>
      <t>SET ANCHOR PUMP @ 5500 FT</t>
    </r>
    <r>
      <rPr>
        <b/>
        <sz val="12"/>
        <color indexed="48"/>
        <rFont val="Calibri"/>
        <family val="2"/>
      </rPr>
      <t xml:space="preserve"> , ON STREAM</t>
    </r>
    <r>
      <rPr>
        <b/>
        <sz val="12"/>
        <color indexed="10"/>
        <rFont val="Calibri"/>
        <family val="2"/>
      </rPr>
      <t xml:space="preserve"> </t>
    </r>
  </si>
  <si>
    <r>
      <t xml:space="preserve">BAKER , </t>
    </r>
    <r>
      <rPr>
        <b/>
        <sz val="12"/>
        <color indexed="10"/>
        <rFont val="Calibri"/>
        <family val="2"/>
      </rPr>
      <t xml:space="preserve">ANCHOR PUMP 
</t>
    </r>
  </si>
  <si>
    <r>
      <t xml:space="preserve">NO PUMP ACTION, R.TRIP WITH ANCHOR PUMP , RETRIEVED ( </t>
    </r>
    <r>
      <rPr>
        <b/>
        <sz val="12"/>
        <color indexed="10"/>
        <rFont val="Calibri"/>
        <family val="2"/>
      </rPr>
      <t>2 X1"</t>
    </r>
    <r>
      <rPr>
        <b/>
        <sz val="12"/>
        <color indexed="12"/>
        <rFont val="Calibri"/>
        <family val="2"/>
      </rPr>
      <t xml:space="preserve"> ) , </t>
    </r>
    <r>
      <rPr>
        <b/>
        <sz val="12"/>
        <color indexed="10"/>
        <rFont val="Calibri"/>
        <family val="2"/>
      </rPr>
      <t>SET ANCHOR PUMP @ 5450 FT</t>
    </r>
    <r>
      <rPr>
        <b/>
        <sz val="12"/>
        <color indexed="12"/>
        <rFont val="Calibri"/>
        <family val="2"/>
      </rPr>
      <t xml:space="preserve"> , ON STREAM</t>
    </r>
  </si>
  <si>
    <r>
      <t xml:space="preserve">NO PUMP ACTION, R.TRIP RIH W/2" ANCHOR PUMP , RETRIEVED ( </t>
    </r>
    <r>
      <rPr>
        <b/>
        <sz val="12"/>
        <color indexed="10"/>
        <rFont val="Calibri"/>
        <family val="2"/>
      </rPr>
      <t>2X1"</t>
    </r>
    <r>
      <rPr>
        <b/>
        <sz val="12"/>
        <color indexed="12"/>
        <rFont val="Calibri"/>
        <family val="2"/>
      </rPr>
      <t xml:space="preserve"> ) , </t>
    </r>
    <r>
      <rPr>
        <b/>
        <sz val="12"/>
        <color indexed="10"/>
        <rFont val="Calibri"/>
        <family val="2"/>
      </rPr>
      <t>SET ANCHOR PUMP @ 5400 FT</t>
    </r>
    <r>
      <rPr>
        <b/>
        <sz val="12"/>
        <color indexed="12"/>
        <rFont val="Calibri"/>
        <family val="2"/>
      </rPr>
      <t xml:space="preserve"> , ON STREAM</t>
    </r>
  </si>
  <si>
    <r>
      <t>NO PUMP ACTION, R.TRIP WITH 2" ANCHOR PUMP</t>
    </r>
    <r>
      <rPr>
        <b/>
        <sz val="12"/>
        <color indexed="12"/>
        <rFont val="Calibri"/>
        <family val="2"/>
      </rPr>
      <t xml:space="preserve"> , </t>
    </r>
    <r>
      <rPr>
        <b/>
        <sz val="12"/>
        <color indexed="10"/>
        <rFont val="Calibri"/>
        <family val="2"/>
      </rPr>
      <t>SET PUMP @ 5400 FT</t>
    </r>
    <r>
      <rPr>
        <b/>
        <sz val="12"/>
        <color indexed="12"/>
        <rFont val="Calibri"/>
        <family val="2"/>
      </rPr>
      <t xml:space="preserve"> , ON STREAM</t>
    </r>
  </si>
  <si>
    <r>
      <t xml:space="preserve">BAKER , AFTER W/O , ( </t>
    </r>
    <r>
      <rPr>
        <b/>
        <sz val="12"/>
        <color indexed="10"/>
        <rFont val="Calibri"/>
        <family val="2"/>
      </rPr>
      <t>B-IV ONLY ON PROD , 
SSD CLOSED AGAINST B-I&amp;III</t>
    </r>
    <r>
      <rPr>
        <b/>
        <sz val="12"/>
        <color indexed="12"/>
        <rFont val="Calibri"/>
        <family val="2"/>
      </rPr>
      <t xml:space="preserve"> ) , WRONG TEST</t>
    </r>
  </si>
  <si>
    <r>
      <t>BAKER , AFTER R.TRIP , (</t>
    </r>
    <r>
      <rPr>
        <b/>
        <sz val="12"/>
        <color indexed="17"/>
        <rFont val="Calibri"/>
        <family val="2"/>
      </rPr>
      <t xml:space="preserve"> B-IV ONLY ON PROD</t>
    </r>
    <r>
      <rPr>
        <b/>
        <sz val="12"/>
        <color indexed="12"/>
        <rFont val="Calibri"/>
        <family val="2"/>
      </rPr>
      <t xml:space="preserve"> , 
</t>
    </r>
    <r>
      <rPr>
        <b/>
        <sz val="12"/>
        <color indexed="10"/>
        <rFont val="Calibri"/>
        <family val="2"/>
      </rPr>
      <t xml:space="preserve">SSD CLOSED AGAINST B-I&amp;III </t>
    </r>
    <r>
      <rPr>
        <b/>
        <sz val="12"/>
        <color indexed="12"/>
        <rFont val="Calibri"/>
        <family val="2"/>
      </rPr>
      <t>)</t>
    </r>
  </si>
  <si>
    <r>
      <t xml:space="preserve">BAKER , AFTER W/O , </t>
    </r>
    <r>
      <rPr>
        <b/>
        <sz val="12"/>
        <color indexed="17"/>
        <rFont val="Calibri"/>
        <family val="2"/>
      </rPr>
      <t xml:space="preserve">B-I,III&amp;IV  </t>
    </r>
  </si>
  <si>
    <r>
      <t xml:space="preserve">BAKER  , </t>
    </r>
    <r>
      <rPr>
        <b/>
        <sz val="12"/>
        <color indexed="17"/>
        <rFont val="Calibri"/>
        <family val="2"/>
      </rPr>
      <t xml:space="preserve">B-I,III&amp;IV  </t>
    </r>
  </si>
  <si>
    <r>
      <t>BAKER ,</t>
    </r>
    <r>
      <rPr>
        <b/>
        <sz val="12"/>
        <color indexed="10"/>
        <rFont val="Calibri"/>
        <family val="2"/>
      </rPr>
      <t xml:space="preserve"> P.S=1.75" , SH.S =10"</t>
    </r>
  </si>
  <si>
    <r>
      <t xml:space="preserve">AGIBA , </t>
    </r>
    <r>
      <rPr>
        <b/>
        <sz val="12"/>
        <color indexed="10"/>
        <rFont val="Calibri"/>
        <family val="2"/>
      </rPr>
      <t>P.S=2" , SH.S =8"</t>
    </r>
  </si>
  <si>
    <r>
      <t xml:space="preserve">NORMAL CARD ( </t>
    </r>
    <r>
      <rPr>
        <b/>
        <sz val="12"/>
        <color indexed="10"/>
        <rFont val="Calibri"/>
        <family val="2"/>
      </rPr>
      <t>ANCHOR PUMP</t>
    </r>
    <r>
      <rPr>
        <b/>
        <sz val="12"/>
        <color indexed="12"/>
        <rFont val="Calibri"/>
        <family val="2"/>
      </rPr>
      <t xml:space="preserve"> )</t>
    </r>
  </si>
  <si>
    <r>
      <t>AL.AHLIA , AFTER R.TRIP ,</t>
    </r>
    <r>
      <rPr>
        <b/>
        <sz val="12"/>
        <color indexed="10"/>
        <rFont val="Calibri"/>
        <family val="2"/>
      </rPr>
      <t xml:space="preserve"> B-I,III</t>
    </r>
  </si>
  <si>
    <r>
      <t xml:space="preserve">NORMAL CARD , </t>
    </r>
    <r>
      <rPr>
        <b/>
        <sz val="12"/>
        <color indexed="10"/>
        <rFont val="Calibri"/>
        <family val="2"/>
      </rPr>
      <t>TBG MOVMENT</t>
    </r>
    <r>
      <rPr>
        <b/>
        <sz val="12"/>
        <color indexed="12"/>
        <rFont val="Calibri"/>
        <family val="2"/>
      </rPr>
      <t xml:space="preserve"> , </t>
    </r>
    <r>
      <rPr>
        <b/>
        <sz val="12"/>
        <color indexed="10"/>
        <rFont val="Calibri"/>
        <family val="2"/>
      </rPr>
      <t>RES. IMPROVEMENT AFTER START A-19 W.I.W</t>
    </r>
  </si>
  <si>
    <r>
      <t xml:space="preserve">NORMAL CARD ,  TBG MOVMENT
</t>
    </r>
    <r>
      <rPr>
        <b/>
        <sz val="12"/>
        <color indexed="10"/>
        <rFont val="Calibri"/>
        <family val="2"/>
      </rPr>
      <t>RES. IMPROVEMENT BUT W.C INCREASED</t>
    </r>
  </si>
  <si>
    <r>
      <t>NORMAL CARD , TBG MOVMENT ,</t>
    </r>
    <r>
      <rPr>
        <b/>
        <sz val="12"/>
        <color indexed="10"/>
        <rFont val="Calibri"/>
        <family val="2"/>
      </rPr>
      <t xml:space="preserve"> T.V. LEAK </t>
    </r>
  </si>
  <si>
    <r>
      <t xml:space="preserve">ROD NO ( </t>
    </r>
    <r>
      <rPr>
        <b/>
        <sz val="12"/>
        <color indexed="10"/>
        <rFont val="Calibri"/>
        <family val="2"/>
      </rPr>
      <t>48X7/8"</t>
    </r>
    <r>
      <rPr>
        <b/>
        <sz val="12"/>
        <color indexed="48"/>
        <rFont val="Calibri"/>
        <family val="2"/>
      </rPr>
      <t xml:space="preserve"> ) PARTED , FISHED OK , REPLACED ( </t>
    </r>
    <r>
      <rPr>
        <b/>
        <sz val="12"/>
        <color indexed="10"/>
        <rFont val="Calibri"/>
        <family val="2"/>
      </rPr>
      <t>10X1" + 5X7/8"</t>
    </r>
    <r>
      <rPr>
        <b/>
        <sz val="12"/>
        <color indexed="48"/>
        <rFont val="Calibri"/>
        <family val="2"/>
      </rPr>
      <t xml:space="preserve"> ) 
</t>
    </r>
    <r>
      <rPr>
        <b/>
        <sz val="12"/>
        <color indexed="10"/>
        <rFont val="Calibri"/>
        <family val="2"/>
      </rPr>
      <t>NEW H-CH</t>
    </r>
    <r>
      <rPr>
        <b/>
        <sz val="12"/>
        <color indexed="48"/>
        <rFont val="Calibri"/>
        <family val="2"/>
      </rPr>
      <t xml:space="preserve"> , ON STREAM</t>
    </r>
  </si>
  <si>
    <r>
      <t xml:space="preserve">ROD NO ( </t>
    </r>
    <r>
      <rPr>
        <b/>
        <sz val="12"/>
        <color indexed="10"/>
        <rFont val="Calibri"/>
        <family val="2"/>
      </rPr>
      <t>43X7/8"</t>
    </r>
    <r>
      <rPr>
        <b/>
        <sz val="12"/>
        <color indexed="48"/>
        <rFont val="Calibri"/>
        <family val="2"/>
      </rPr>
      <t xml:space="preserve"> ) PARTED, FISHED OK, </t>
    </r>
    <r>
      <rPr>
        <b/>
        <sz val="12"/>
        <color indexed="10"/>
        <rFont val="Calibri"/>
        <family val="2"/>
      </rPr>
      <t>R.TRIP</t>
    </r>
    <r>
      <rPr>
        <b/>
        <sz val="12"/>
        <color indexed="48"/>
        <rFont val="Calibri"/>
        <family val="2"/>
      </rPr>
      <t xml:space="preserve"> , ON STREAM.</t>
    </r>
  </si>
  <si>
    <r>
      <t>NORMAL CARD ,</t>
    </r>
    <r>
      <rPr>
        <b/>
        <sz val="12"/>
        <color indexed="10"/>
        <rFont val="Calibri"/>
        <family val="2"/>
      </rPr>
      <t xml:space="preserve"> EXPECTED RES. IMPROVMENT</t>
    </r>
  </si>
  <si>
    <r>
      <t>ROD NO (</t>
    </r>
    <r>
      <rPr>
        <b/>
        <sz val="12"/>
        <color indexed="10"/>
        <rFont val="Calibri"/>
        <family val="2"/>
      </rPr>
      <t>41 X7/8"</t>
    </r>
    <r>
      <rPr>
        <b/>
        <sz val="12"/>
        <color indexed="48"/>
        <rFont val="Calibri"/>
        <family val="2"/>
      </rPr>
      <t xml:space="preserve">) PARTED, FISHED OK, </t>
    </r>
    <r>
      <rPr>
        <b/>
        <sz val="12"/>
        <color indexed="10"/>
        <rFont val="Calibri"/>
        <family val="2"/>
      </rPr>
      <t xml:space="preserve">CHANGED 10X7/8" RODS ( 40 - 50 </t>
    </r>
    <r>
      <rPr>
        <b/>
        <sz val="12"/>
        <color indexed="48"/>
        <rFont val="Calibri"/>
        <family val="2"/>
      </rPr>
      <t xml:space="preserve">), 
</t>
    </r>
    <r>
      <rPr>
        <b/>
        <sz val="12"/>
        <color indexed="10"/>
        <rFont val="Calibri"/>
        <family val="2"/>
      </rPr>
      <t>R. TRIP,</t>
    </r>
    <r>
      <rPr>
        <b/>
        <sz val="12"/>
        <color indexed="48"/>
        <rFont val="Calibri"/>
        <family val="2"/>
      </rPr>
      <t xml:space="preserve"> ON STREAM</t>
    </r>
  </si>
  <si>
    <r>
      <t xml:space="preserve">UNDER W/O DUE TO TBG LEAK, ( </t>
    </r>
    <r>
      <rPr>
        <b/>
        <sz val="12"/>
        <color indexed="10"/>
        <rFont val="Calibri"/>
        <family val="2"/>
      </rPr>
      <t xml:space="preserve">FOUND CRACK IN JT 134 </t>
    </r>
    <r>
      <rPr>
        <b/>
        <sz val="12"/>
        <color indexed="48"/>
        <rFont val="Calibri"/>
        <family val="2"/>
      </rPr>
      <t xml:space="preserve">), </t>
    </r>
    <r>
      <rPr>
        <b/>
        <sz val="12"/>
        <color indexed="10"/>
        <rFont val="Calibri"/>
        <family val="2"/>
      </rPr>
      <t>DURING W/O FOUND COLLAPSE IN CSG  AT DEPTH 4846 FT</t>
    </r>
    <r>
      <rPr>
        <b/>
        <sz val="12"/>
        <color indexed="48"/>
        <rFont val="Calibri"/>
        <family val="2"/>
      </rPr>
      <t xml:space="preserve">, INSTALLED PHL PKR ABOVE PRODUCING INTERVAL INSTEAD OF ANCHOR CATCHER ( </t>
    </r>
    <r>
      <rPr>
        <b/>
        <sz val="12"/>
        <color indexed="10"/>
        <rFont val="Calibri"/>
        <family val="2"/>
      </rPr>
      <t>B-I,III ON PRODUCTION</t>
    </r>
    <r>
      <rPr>
        <b/>
        <sz val="12"/>
        <color indexed="48"/>
        <rFont val="Calibri"/>
        <family val="2"/>
      </rPr>
      <t xml:space="preserve"> ) , RIH W/2.25" DHP &amp; SAME S/R ( 25+120+87 ) , EXCEPT </t>
    </r>
    <r>
      <rPr>
        <b/>
        <sz val="12"/>
        <color indexed="10"/>
        <rFont val="Calibri"/>
        <family val="2"/>
      </rPr>
      <t>120X7/8" NEW D-78</t>
    </r>
    <r>
      <rPr>
        <b/>
        <sz val="12"/>
        <color indexed="48"/>
        <rFont val="Calibri"/>
        <family val="2"/>
      </rPr>
      <t xml:space="preserve">, ON STREAM </t>
    </r>
    <r>
      <rPr>
        <b/>
        <sz val="12"/>
        <color indexed="10"/>
        <rFont val="Calibri"/>
        <family val="2"/>
      </rPr>
      <t>30/7/12</t>
    </r>
  </si>
  <si>
    <r>
      <t xml:space="preserve">ROD NO ( </t>
    </r>
    <r>
      <rPr>
        <b/>
        <sz val="12"/>
        <color indexed="10"/>
        <rFont val="Calibri"/>
        <family val="2"/>
      </rPr>
      <t>7</t>
    </r>
    <r>
      <rPr>
        <b/>
        <sz val="12"/>
        <color indexed="12"/>
        <rFont val="Calibri"/>
        <family val="2"/>
      </rPr>
      <t xml:space="preserve"> </t>
    </r>
    <r>
      <rPr>
        <b/>
        <sz val="12"/>
        <color indexed="10"/>
        <rFont val="Calibri"/>
        <family val="2"/>
      </rPr>
      <t>X1"</t>
    </r>
    <r>
      <rPr>
        <b/>
        <sz val="12"/>
        <color indexed="12"/>
        <rFont val="Calibri"/>
        <family val="2"/>
      </rPr>
      <t xml:space="preserve"> ) PARTED, FISHED OK, </t>
    </r>
    <r>
      <rPr>
        <b/>
        <sz val="12"/>
        <color indexed="10"/>
        <rFont val="Calibri"/>
        <family val="2"/>
      </rPr>
      <t xml:space="preserve">REPLACED, </t>
    </r>
    <r>
      <rPr>
        <b/>
        <sz val="12"/>
        <color indexed="12"/>
        <rFont val="Calibri"/>
        <family val="2"/>
      </rPr>
      <t xml:space="preserve"> ON STREAM.</t>
    </r>
  </si>
  <si>
    <r>
      <t xml:space="preserve">ROD NO ( </t>
    </r>
    <r>
      <rPr>
        <b/>
        <sz val="12"/>
        <color indexed="10"/>
        <rFont val="Calibri"/>
        <family val="2"/>
      </rPr>
      <t>33</t>
    </r>
    <r>
      <rPr>
        <b/>
        <sz val="12"/>
        <color indexed="12"/>
        <rFont val="Calibri"/>
        <family val="2"/>
      </rPr>
      <t xml:space="preserve"> </t>
    </r>
    <r>
      <rPr>
        <b/>
        <sz val="12"/>
        <color indexed="10"/>
        <rFont val="Calibri"/>
        <family val="2"/>
      </rPr>
      <t>X1"</t>
    </r>
    <r>
      <rPr>
        <b/>
        <sz val="12"/>
        <color indexed="12"/>
        <rFont val="Calibri"/>
        <family val="2"/>
      </rPr>
      <t xml:space="preserve"> ) PARTED, FISHED OK, </t>
    </r>
    <r>
      <rPr>
        <b/>
        <sz val="12"/>
        <color indexed="10"/>
        <rFont val="Calibri"/>
        <family val="2"/>
      </rPr>
      <t xml:space="preserve">REPLACED (3X1") , </t>
    </r>
    <r>
      <rPr>
        <b/>
        <sz val="12"/>
        <color indexed="12"/>
        <rFont val="Calibri"/>
        <family val="2"/>
      </rPr>
      <t xml:space="preserve"> ON STREAM.</t>
    </r>
  </si>
  <si>
    <r>
      <t xml:space="preserve">ROD NO. ( </t>
    </r>
    <r>
      <rPr>
        <b/>
        <sz val="12"/>
        <color indexed="10"/>
        <rFont val="Calibri"/>
        <family val="2"/>
      </rPr>
      <t>40X1"</t>
    </r>
    <r>
      <rPr>
        <b/>
        <sz val="12"/>
        <color indexed="12"/>
        <rFont val="Calibri"/>
        <family val="2"/>
      </rPr>
      <t xml:space="preserve"> )  PARTED  , FISHED OK ,  </t>
    </r>
    <r>
      <rPr>
        <b/>
        <sz val="12"/>
        <color indexed="10"/>
        <rFont val="Calibri"/>
        <family val="2"/>
      </rPr>
      <t>REPLACED</t>
    </r>
    <r>
      <rPr>
        <b/>
        <sz val="12"/>
        <color indexed="12"/>
        <rFont val="Calibri"/>
        <family val="2"/>
      </rPr>
      <t xml:space="preserve"> , ON STREAM.</t>
    </r>
  </si>
  <si>
    <r>
      <t xml:space="preserve">ROD NO. ( </t>
    </r>
    <r>
      <rPr>
        <b/>
        <sz val="12"/>
        <color indexed="10"/>
        <rFont val="Calibri"/>
        <family val="2"/>
      </rPr>
      <t>25X1"</t>
    </r>
    <r>
      <rPr>
        <b/>
        <sz val="12"/>
        <color indexed="12"/>
        <rFont val="Calibri"/>
        <family val="2"/>
      </rPr>
      <t xml:space="preserve"> )  PARTED  , FISHED OK , </t>
    </r>
    <r>
      <rPr>
        <b/>
        <u/>
        <sz val="12"/>
        <color indexed="12"/>
        <rFont val="Calibri"/>
        <family val="2"/>
      </rPr>
      <t xml:space="preserve"> </t>
    </r>
    <r>
      <rPr>
        <b/>
        <u/>
        <sz val="12"/>
        <color indexed="10"/>
        <rFont val="Calibri"/>
        <family val="2"/>
      </rPr>
      <t>REPLACED TOP SECTION 1" BY NEW H-CH</t>
    </r>
    <r>
      <rPr>
        <b/>
        <sz val="12"/>
        <color indexed="10"/>
        <rFont val="Calibri"/>
        <family val="2"/>
      </rPr>
      <t xml:space="preserve"> , R.TRIP</t>
    </r>
    <r>
      <rPr>
        <b/>
        <sz val="12"/>
        <color indexed="12"/>
        <rFont val="Calibri"/>
        <family val="2"/>
      </rPr>
      <t xml:space="preserve"> , ON STREAM </t>
    </r>
    <r>
      <rPr>
        <b/>
        <sz val="12"/>
        <color indexed="10"/>
        <rFont val="Calibri"/>
        <family val="2"/>
      </rPr>
      <t>21/11/2012</t>
    </r>
  </si>
  <si>
    <r>
      <t xml:space="preserve">NO PUMP ACTION , PERFORMED HYDRO TEST , FOUND TBG LEAK , R.TRIP </t>
    </r>
    <r>
      <rPr>
        <b/>
        <u/>
        <sz val="12"/>
        <color indexed="10"/>
        <rFont val="Calibri"/>
        <family val="2"/>
      </rPr>
      <t>WITH 2"ANCHOR PUMP</t>
    </r>
    <r>
      <rPr>
        <b/>
        <sz val="12"/>
        <color indexed="12"/>
        <rFont val="Calibri"/>
        <family val="2"/>
      </rPr>
      <t xml:space="preserve"> , RETRIEVED ( 10X1" ) RODS , SET</t>
    </r>
  </si>
  <si>
    <r>
      <t xml:space="preserve">EXPRO , </t>
    </r>
    <r>
      <rPr>
        <b/>
        <sz val="12"/>
        <color indexed="10"/>
        <rFont val="Calibri"/>
        <family val="2"/>
      </rPr>
      <t>ANCHOR PUMP</t>
    </r>
  </si>
  <si>
    <r>
      <t xml:space="preserve"> RODS ( 21X1" ) PARTED THEN FOUND  RODS NO ( 87,88,89 ) UNSCREW , </t>
    </r>
    <r>
      <rPr>
        <b/>
        <sz val="12"/>
        <color indexed="10"/>
        <rFont val="Calibri"/>
        <family val="2"/>
      </rPr>
      <t>WAITING FOR W/O</t>
    </r>
  </si>
  <si>
    <r>
      <t>BAKER (</t>
    </r>
    <r>
      <rPr>
        <b/>
        <sz val="12"/>
        <color indexed="17"/>
        <rFont val="Calibri"/>
        <family val="2"/>
      </rPr>
      <t>B-III ONLY</t>
    </r>
    <r>
      <rPr>
        <b/>
        <sz val="12"/>
        <color indexed="12"/>
        <rFont val="Calibri"/>
        <family val="2"/>
      </rPr>
      <t xml:space="preserve">) , </t>
    </r>
    <r>
      <rPr>
        <b/>
        <u/>
        <sz val="12"/>
        <color indexed="10"/>
        <rFont val="Calibri"/>
        <family val="2"/>
      </rPr>
      <t xml:space="preserve">SSD CLOSED AGAINST B-I </t>
    </r>
  </si>
  <si>
    <r>
      <rPr>
        <b/>
        <sz val="12"/>
        <color indexed="12"/>
        <rFont val="Calibri"/>
        <family val="2"/>
      </rPr>
      <t xml:space="preserve">NO PUMP ACTION , R.TRIP W/ 2" ANCHOR PUMP ( RET. 10 X 1" ROD), </t>
    </r>
    <r>
      <rPr>
        <b/>
        <sz val="12"/>
        <color indexed="10"/>
        <rFont val="Calibri"/>
        <family val="2"/>
      </rPr>
      <t>SET ANCHPR PUMP @ 5300'</t>
    </r>
    <r>
      <rPr>
        <b/>
        <sz val="12"/>
        <color indexed="12"/>
        <rFont val="Calibri"/>
        <family val="2"/>
      </rPr>
      <t>, NOT PRODUCE , WAITING FOR W/O</t>
    </r>
  </si>
  <si>
    <r>
      <rPr>
        <b/>
        <sz val="12"/>
        <color indexed="12"/>
        <rFont val="Calibri"/>
        <family val="2"/>
      </rPr>
      <t xml:space="preserve">UNDER W/O DUE TO TBG LEAK, ( </t>
    </r>
    <r>
      <rPr>
        <b/>
        <sz val="12"/>
        <color indexed="8"/>
        <rFont val="Calibri"/>
        <family val="2"/>
      </rPr>
      <t>FOUND CRACK IN JT NO.187 ABOVE P.S.N DIRECTILY</t>
    </r>
    <r>
      <rPr>
        <b/>
        <sz val="12"/>
        <color indexed="10"/>
        <rFont val="Calibri"/>
        <family val="2"/>
      </rPr>
      <t xml:space="preserve"> ), </t>
    </r>
    <r>
      <rPr>
        <b/>
        <sz val="12"/>
        <color indexed="12"/>
        <rFont val="Calibri"/>
        <family val="2"/>
      </rPr>
      <t>TAGGED TD @</t>
    </r>
    <r>
      <rPr>
        <b/>
        <sz val="12"/>
        <color indexed="10"/>
        <rFont val="Calibri"/>
        <family val="2"/>
      </rPr>
      <t xml:space="preserve"> </t>
    </r>
    <r>
      <rPr>
        <b/>
        <sz val="12"/>
        <color indexed="12"/>
        <rFont val="Calibri"/>
        <family val="2"/>
      </rPr>
      <t>6123'</t>
    </r>
    <r>
      <rPr>
        <b/>
        <sz val="12"/>
        <color indexed="10"/>
        <rFont val="Calibri"/>
        <family val="2"/>
      </rPr>
      <t xml:space="preserve">  , ( ISOLATED B-III BY FWG PLUG ) ,</t>
    </r>
    <r>
      <rPr>
        <b/>
        <sz val="12"/>
        <color indexed="17"/>
        <rFont val="Calibri"/>
        <family val="2"/>
      </rPr>
      <t xml:space="preserve"> B-I ONLY ON PROD.</t>
    </r>
    <r>
      <rPr>
        <b/>
        <sz val="12"/>
        <color indexed="10"/>
        <rFont val="Calibri"/>
        <family val="2"/>
      </rPr>
      <t xml:space="preserve"> ,  </t>
    </r>
    <r>
      <rPr>
        <b/>
        <sz val="12"/>
        <color indexed="12"/>
        <rFont val="Calibri"/>
        <family val="2"/>
      </rPr>
      <t>RIH W/</t>
    </r>
    <r>
      <rPr>
        <b/>
        <u/>
        <sz val="12"/>
        <color indexed="10"/>
        <rFont val="Calibri"/>
        <family val="2"/>
      </rPr>
      <t>1.5" DHP</t>
    </r>
    <r>
      <rPr>
        <b/>
        <u/>
        <sz val="12"/>
        <color indexed="12"/>
        <rFont val="Calibri"/>
        <family val="2"/>
      </rPr>
      <t xml:space="preserve"> </t>
    </r>
    <r>
      <rPr>
        <b/>
        <sz val="12"/>
        <color indexed="12"/>
        <rFont val="Calibri"/>
        <family val="2"/>
      </rPr>
      <t xml:space="preserve">&amp; THE SAME S/R </t>
    </r>
    <r>
      <rPr>
        <b/>
        <sz val="12"/>
        <color indexed="10"/>
        <rFont val="Calibri"/>
        <family val="2"/>
      </rPr>
      <t>EXCEPT (10X7/8" &amp; 17X1" NEW D-78)</t>
    </r>
    <r>
      <rPr>
        <b/>
        <sz val="12"/>
        <color indexed="12"/>
        <rFont val="Calibri"/>
        <family val="2"/>
      </rPr>
      <t xml:space="preserve">, S/R CONFIG (95 X1''+  118 X 7/8''+  20 X1''MOLDED ), ON STREAM </t>
    </r>
    <r>
      <rPr>
        <b/>
        <sz val="12"/>
        <color indexed="10"/>
        <rFont val="Calibri"/>
        <family val="2"/>
      </rPr>
      <t>26-5-2014</t>
    </r>
  </si>
  <si>
    <r>
      <t>W.C =</t>
    </r>
    <r>
      <rPr>
        <b/>
        <sz val="12"/>
        <color indexed="17"/>
        <rFont val="Calibri"/>
        <family val="2"/>
      </rPr>
      <t xml:space="preserve"> 20 % FOR B-I</t>
    </r>
    <r>
      <rPr>
        <b/>
        <sz val="12"/>
        <color indexed="12"/>
        <rFont val="Calibri"/>
        <family val="2"/>
      </rPr>
      <t xml:space="preserve"> ,   ( </t>
    </r>
    <r>
      <rPr>
        <b/>
        <sz val="12"/>
        <color indexed="10"/>
        <rFont val="Calibri"/>
        <family val="2"/>
      </rPr>
      <t>B-III ISOLATED BY FWG )</t>
    </r>
  </si>
  <si>
    <r>
      <t xml:space="preserve">SEVER F.POUND , </t>
    </r>
    <r>
      <rPr>
        <b/>
        <sz val="12"/>
        <color indexed="10"/>
        <rFont val="Calibri"/>
        <family val="2"/>
      </rPr>
      <t>P.FILLAGE +/- 25 %</t>
    </r>
  </si>
  <si>
    <r>
      <t xml:space="preserve">SEVER F.POUND , </t>
    </r>
    <r>
      <rPr>
        <b/>
        <sz val="12"/>
        <color indexed="10"/>
        <rFont val="Calibri"/>
        <family val="2"/>
      </rPr>
      <t>P.FILLAGE +/- 35 %</t>
    </r>
  </si>
  <si>
    <r>
      <t xml:space="preserve">ROD NO ( </t>
    </r>
    <r>
      <rPr>
        <b/>
        <sz val="12"/>
        <color indexed="10"/>
        <rFont val="Calibri"/>
        <family val="2"/>
      </rPr>
      <t>20 X1"</t>
    </r>
    <r>
      <rPr>
        <b/>
        <sz val="12"/>
        <color indexed="12"/>
        <rFont val="Calibri"/>
        <family val="2"/>
      </rPr>
      <t xml:space="preserve"> ) PARTED, FISHED OK, REPLACED (3X1" ROD) ,</t>
    </r>
    <r>
      <rPr>
        <b/>
        <u/>
        <sz val="12"/>
        <color indexed="10"/>
        <rFont val="Calibri"/>
        <family val="2"/>
      </rPr>
      <t xml:space="preserve"> R.TRIP</t>
    </r>
    <r>
      <rPr>
        <b/>
        <sz val="12"/>
        <color indexed="12"/>
        <rFont val="Calibri"/>
        <family val="2"/>
      </rPr>
      <t xml:space="preserve">, ON STREAM </t>
    </r>
    <r>
      <rPr>
        <b/>
        <sz val="12"/>
        <color indexed="10"/>
        <rFont val="Calibri"/>
        <family val="2"/>
      </rPr>
      <t>24/1/2015</t>
    </r>
  </si>
  <si>
    <r>
      <t>AL.AHLIA ,</t>
    </r>
    <r>
      <rPr>
        <b/>
        <sz val="12"/>
        <color indexed="10"/>
        <rFont val="Calibri"/>
        <family val="2"/>
      </rPr>
      <t xml:space="preserve"> B-I,III</t>
    </r>
  </si>
  <si>
    <r>
      <t xml:space="preserve">POLISHED ROD PARTED , FISHED OK, STARTED THE WELL ,  NOT PRODUCE, FOUND ROD NO </t>
    </r>
    <r>
      <rPr>
        <b/>
        <sz val="12"/>
        <color indexed="10"/>
        <rFont val="Calibri"/>
        <family val="2"/>
      </rPr>
      <t>85X7/8"</t>
    </r>
    <r>
      <rPr>
        <b/>
        <sz val="12"/>
        <color indexed="48"/>
        <rFont val="Calibri"/>
        <family val="2"/>
      </rPr>
      <t xml:space="preserve"> PARTED, R.TRIP </t>
    </r>
    <r>
      <rPr>
        <b/>
        <sz val="12"/>
        <color indexed="10"/>
        <rFont val="Calibri"/>
        <family val="2"/>
      </rPr>
      <t>W/1.75" DHP</t>
    </r>
    <r>
      <rPr>
        <b/>
        <sz val="12"/>
        <color indexed="48"/>
        <rFont val="Calibri"/>
        <family val="2"/>
      </rPr>
      <t xml:space="preserve">, </t>
    </r>
    <r>
      <rPr>
        <b/>
        <sz val="12"/>
        <color indexed="10"/>
        <rFont val="Calibri"/>
        <family val="2"/>
      </rPr>
      <t>ON STREAM.</t>
    </r>
  </si>
  <si>
    <r>
      <t xml:space="preserve">AL.AHLIA , </t>
    </r>
    <r>
      <rPr>
        <b/>
        <sz val="12"/>
        <color indexed="10"/>
        <rFont val="Calibri"/>
        <family val="2"/>
      </rPr>
      <t>AFTER R.TRIP</t>
    </r>
  </si>
  <si>
    <r>
      <t xml:space="preserve">SEVERE F. POUND , </t>
    </r>
    <r>
      <rPr>
        <b/>
        <sz val="12"/>
        <color indexed="10"/>
        <rFont val="Calibri"/>
        <family val="2"/>
      </rPr>
      <t>P.FILLAGE= 55 %</t>
    </r>
  </si>
  <si>
    <r>
      <t xml:space="preserve">NO PUMP ACTION, R.TRIP WITH </t>
    </r>
    <r>
      <rPr>
        <b/>
        <u/>
        <sz val="12"/>
        <color indexed="10"/>
        <rFont val="Calibri"/>
        <family val="2"/>
      </rPr>
      <t>1.5" DHP</t>
    </r>
    <r>
      <rPr>
        <b/>
        <sz val="12"/>
        <color indexed="12"/>
        <rFont val="Calibri"/>
        <family val="2"/>
      </rPr>
      <t xml:space="preserve"> , ON STREAM</t>
    </r>
  </si>
  <si>
    <r>
      <t xml:space="preserve"> F. POUND , </t>
    </r>
    <r>
      <rPr>
        <b/>
        <sz val="12"/>
        <color indexed="10"/>
        <rFont val="Calibri"/>
        <family val="2"/>
      </rPr>
      <t>P.FILLAGE= 72 %</t>
    </r>
  </si>
  <si>
    <r>
      <t xml:space="preserve">SLIGHT F.POUND ,  </t>
    </r>
    <r>
      <rPr>
        <b/>
        <sz val="12"/>
        <color indexed="10"/>
        <rFont val="Calibri"/>
        <family val="2"/>
      </rPr>
      <t>P.FILLAGE= 77%</t>
    </r>
  </si>
  <si>
    <r>
      <t xml:space="preserve">F.POUND ,  </t>
    </r>
    <r>
      <rPr>
        <b/>
        <sz val="12"/>
        <color indexed="10"/>
        <rFont val="Calibri"/>
        <family val="2"/>
      </rPr>
      <t>P.FILLAGE= 70%</t>
    </r>
  </si>
  <si>
    <r>
      <t xml:space="preserve">F.POUND ,  </t>
    </r>
    <r>
      <rPr>
        <b/>
        <sz val="12"/>
        <color indexed="10"/>
        <rFont val="Calibri"/>
        <family val="2"/>
      </rPr>
      <t>P.FILLAGE= 85%</t>
    </r>
  </si>
  <si>
    <r>
      <t xml:space="preserve">AL.AHLIA , </t>
    </r>
    <r>
      <rPr>
        <b/>
        <sz val="12"/>
        <color indexed="10"/>
        <rFont val="Calibri"/>
        <family val="2"/>
      </rPr>
      <t xml:space="preserve">B-I,IV </t>
    </r>
  </si>
  <si>
    <r>
      <t xml:space="preserve">SIGMA , </t>
    </r>
    <r>
      <rPr>
        <b/>
        <sz val="12"/>
        <color indexed="10"/>
        <rFont val="Calibri"/>
        <family val="2"/>
      </rPr>
      <t>EXPECTED</t>
    </r>
    <r>
      <rPr>
        <b/>
        <sz val="12"/>
        <color indexed="12"/>
        <rFont val="Calibri"/>
        <family val="2"/>
      </rPr>
      <t xml:space="preserve"> </t>
    </r>
    <r>
      <rPr>
        <b/>
        <sz val="12"/>
        <color indexed="10"/>
        <rFont val="Calibri"/>
        <family val="2"/>
      </rPr>
      <t>RES. IMPROVMENT</t>
    </r>
  </si>
  <si>
    <r>
      <t xml:space="preserve">SLIGHT F. POUND , </t>
    </r>
    <r>
      <rPr>
        <b/>
        <sz val="12"/>
        <color indexed="10"/>
        <rFont val="Calibri"/>
        <family val="2"/>
      </rPr>
      <t>P.FILLAGE = 85 %</t>
    </r>
  </si>
  <si>
    <r>
      <t xml:space="preserve">NORMAL CARD , </t>
    </r>
    <r>
      <rPr>
        <b/>
        <sz val="12"/>
        <color indexed="10"/>
        <rFont val="Calibri"/>
        <family val="2"/>
      </rPr>
      <t>EXPECTED RES. IMPROVEMENT</t>
    </r>
  </si>
  <si>
    <r>
      <t xml:space="preserve">ROD NO </t>
    </r>
    <r>
      <rPr>
        <b/>
        <sz val="12"/>
        <color indexed="10"/>
        <rFont val="Calibri"/>
        <family val="2"/>
      </rPr>
      <t xml:space="preserve">( 65 X 1 " ) </t>
    </r>
    <r>
      <rPr>
        <b/>
        <sz val="12"/>
        <color indexed="12"/>
        <rFont val="Calibri"/>
        <family val="2"/>
      </rPr>
      <t xml:space="preserve">PARTED ,  FISHED OK , </t>
    </r>
    <r>
      <rPr>
        <b/>
        <sz val="12"/>
        <color indexed="10"/>
        <rFont val="Calibri"/>
        <family val="2"/>
      </rPr>
      <t xml:space="preserve"> REPLACED</t>
    </r>
    <r>
      <rPr>
        <b/>
        <sz val="12"/>
        <color indexed="12"/>
        <rFont val="Calibri"/>
        <family val="2"/>
      </rPr>
      <t xml:space="preserve">  , ON STREAM </t>
    </r>
    <r>
      <rPr>
        <sz val="10"/>
        <rFont val="Arial"/>
        <family val="2"/>
      </rPr>
      <t/>
    </r>
  </si>
  <si>
    <r>
      <t xml:space="preserve">NO PUMP ACTION, R.TRIP, NOT PRODUCE , R.TRIP WITH 1.75 " ANCHOR PUMP , RETRIEVED ( </t>
    </r>
    <r>
      <rPr>
        <b/>
        <sz val="12"/>
        <color indexed="10"/>
        <rFont val="Calibri"/>
        <family val="2"/>
      </rPr>
      <t>10X1"</t>
    </r>
    <r>
      <rPr>
        <b/>
        <sz val="12"/>
        <color indexed="12"/>
        <rFont val="Calibri"/>
        <family val="2"/>
      </rPr>
      <t xml:space="preserve"> ) RODS , </t>
    </r>
    <r>
      <rPr>
        <b/>
        <sz val="12"/>
        <color indexed="10"/>
        <rFont val="Calibri"/>
        <family val="2"/>
      </rPr>
      <t>SET ANCHOR  PUMP @ 5600 FT</t>
    </r>
    <r>
      <rPr>
        <b/>
        <sz val="12"/>
        <color indexed="12"/>
        <rFont val="Calibri"/>
        <family val="2"/>
      </rPr>
      <t xml:space="preserve"> , ON STREAM</t>
    </r>
  </si>
  <si>
    <r>
      <t xml:space="preserve">BAKER , </t>
    </r>
    <r>
      <rPr>
        <b/>
        <sz val="12"/>
        <color indexed="10"/>
        <rFont val="Calibri"/>
        <family val="2"/>
      </rPr>
      <t>AFTER INSTALLING ANCHOR PUMP</t>
    </r>
  </si>
  <si>
    <r>
      <t xml:space="preserve">NO PUMP ACTION,  , R.TRIP WITH 2 " WITH ANCHOR PUMP , RETRIEVED ( </t>
    </r>
    <r>
      <rPr>
        <b/>
        <sz val="12"/>
        <color indexed="10"/>
        <rFont val="Calibri"/>
        <family val="2"/>
      </rPr>
      <t>6X1"</t>
    </r>
    <r>
      <rPr>
        <b/>
        <sz val="12"/>
        <color indexed="12"/>
        <rFont val="Calibri"/>
        <family val="2"/>
      </rPr>
      <t xml:space="preserve"> ) RODS , </t>
    </r>
    <r>
      <rPr>
        <b/>
        <sz val="12"/>
        <color indexed="10"/>
        <rFont val="Calibri"/>
        <family val="2"/>
      </rPr>
      <t>SET ANCHOR  PUMP @ 5375 FT</t>
    </r>
    <r>
      <rPr>
        <b/>
        <sz val="12"/>
        <color indexed="12"/>
        <rFont val="Calibri"/>
        <family val="2"/>
      </rPr>
      <t xml:space="preserve"> , ON STREAM</t>
    </r>
  </si>
  <si>
    <r>
      <t xml:space="preserve">UNDER W/O DUE TO TBG LEAK , ( </t>
    </r>
    <r>
      <rPr>
        <b/>
        <sz val="12"/>
        <color indexed="10"/>
        <rFont val="Calibri"/>
        <family val="2"/>
      </rPr>
      <t>FOUND CRACK IN JT NO 185</t>
    </r>
    <r>
      <rPr>
        <b/>
        <sz val="12"/>
        <color indexed="12"/>
        <rFont val="Calibri"/>
        <family val="2"/>
      </rPr>
      <t xml:space="preserve"> ) , RIH WITH 2" DHP WITH SAME S/R EXCEPT (30X7/8" NEW H-CH ) , ( 25X1"+132X7/8"+80X1" ) , ON STREAM ON </t>
    </r>
    <r>
      <rPr>
        <b/>
        <sz val="12"/>
        <color indexed="10"/>
        <rFont val="Calibri"/>
        <family val="2"/>
      </rPr>
      <t>8/3/2013.</t>
    </r>
  </si>
  <si>
    <r>
      <t xml:space="preserve">EXPRO , </t>
    </r>
    <r>
      <rPr>
        <b/>
        <sz val="12"/>
        <color indexed="10"/>
        <rFont val="Calibri"/>
        <family val="2"/>
      </rPr>
      <t>AFTER W/O</t>
    </r>
  </si>
  <si>
    <r>
      <t xml:space="preserve">SLIGHT F. POUND , </t>
    </r>
    <r>
      <rPr>
        <b/>
        <sz val="12"/>
        <color indexed="10"/>
        <rFont val="Calibri"/>
        <family val="2"/>
      </rPr>
      <t>P.FILLAGE = 91 %</t>
    </r>
  </si>
  <si>
    <r>
      <t xml:space="preserve"> F. POUND , </t>
    </r>
    <r>
      <rPr>
        <b/>
        <sz val="12"/>
        <color indexed="10"/>
        <rFont val="Calibri"/>
        <family val="2"/>
      </rPr>
      <t>P.FILLAGE = 78 %</t>
    </r>
  </si>
  <si>
    <r>
      <t xml:space="preserve">ROD NO. </t>
    </r>
    <r>
      <rPr>
        <b/>
        <sz val="12"/>
        <color indexed="10"/>
        <rFont val="Calibri"/>
        <family val="2"/>
      </rPr>
      <t>8X7/8</t>
    </r>
    <r>
      <rPr>
        <b/>
        <sz val="12"/>
        <color indexed="12"/>
        <rFont val="Calibri"/>
        <family val="2"/>
      </rPr>
      <t xml:space="preserve">" PARTED, FISHED, </t>
    </r>
    <r>
      <rPr>
        <b/>
        <u/>
        <sz val="12"/>
        <color indexed="10"/>
        <rFont val="Calibri"/>
        <family val="2"/>
      </rPr>
      <t>R.TRIP W/ 1.75</t>
    </r>
    <r>
      <rPr>
        <b/>
        <u/>
        <sz val="12"/>
        <color indexed="12"/>
        <rFont val="Calibri"/>
        <family val="2"/>
      </rPr>
      <t>"DHP</t>
    </r>
    <r>
      <rPr>
        <b/>
        <sz val="12"/>
        <color indexed="12"/>
        <rFont val="Calibri"/>
        <family val="2"/>
      </rPr>
      <t>, ON STREAM.</t>
    </r>
  </si>
  <si>
    <r>
      <t xml:space="preserve">ROD NO. </t>
    </r>
    <r>
      <rPr>
        <b/>
        <sz val="12"/>
        <color indexed="10"/>
        <rFont val="Calibri"/>
        <family val="2"/>
      </rPr>
      <t>7X7/8"</t>
    </r>
    <r>
      <rPr>
        <b/>
        <sz val="12"/>
        <color indexed="12"/>
        <rFont val="Calibri"/>
        <family val="2"/>
      </rPr>
      <t xml:space="preserve"> PARTED, FISHED, REPLACED ,  </t>
    </r>
    <r>
      <rPr>
        <b/>
        <sz val="12"/>
        <color indexed="10"/>
        <rFont val="Calibri"/>
        <family val="2"/>
      </rPr>
      <t>R.TRIP</t>
    </r>
    <r>
      <rPr>
        <b/>
        <sz val="12"/>
        <color indexed="12"/>
        <rFont val="Calibri"/>
        <family val="2"/>
      </rPr>
      <t xml:space="preserve"> , ON STREAM.</t>
    </r>
  </si>
  <si>
    <r>
      <t xml:space="preserve">ROD NO. </t>
    </r>
    <r>
      <rPr>
        <b/>
        <sz val="12"/>
        <color indexed="10"/>
        <rFont val="Calibri"/>
        <family val="2"/>
      </rPr>
      <t>8X7/8"</t>
    </r>
    <r>
      <rPr>
        <b/>
        <sz val="12"/>
        <color indexed="12"/>
        <rFont val="Calibri"/>
        <family val="2"/>
      </rPr>
      <t xml:space="preserve"> PARTED, FISHED, REPLACED,  </t>
    </r>
    <r>
      <rPr>
        <b/>
        <sz val="12"/>
        <color indexed="10"/>
        <rFont val="Calibri"/>
        <family val="2"/>
      </rPr>
      <t>R.TRIP</t>
    </r>
    <r>
      <rPr>
        <b/>
        <sz val="12"/>
        <color indexed="12"/>
        <rFont val="Calibri"/>
        <family val="2"/>
      </rPr>
      <t>, ON STREAM.</t>
    </r>
  </si>
  <si>
    <r>
      <t>SLIGHT F.POUND ,</t>
    </r>
    <r>
      <rPr>
        <b/>
        <sz val="12"/>
        <color indexed="10"/>
        <rFont val="Calibri"/>
        <family val="2"/>
      </rPr>
      <t xml:space="preserve"> P.FILLAGE = 95 %</t>
    </r>
  </si>
  <si>
    <r>
      <rPr>
        <b/>
        <sz val="12"/>
        <color indexed="12"/>
        <rFont val="Calibri"/>
        <family val="2"/>
      </rPr>
      <t xml:space="preserve">ROD NO. ( </t>
    </r>
    <r>
      <rPr>
        <b/>
        <sz val="12"/>
        <color indexed="10"/>
        <rFont val="Calibri"/>
        <family val="2"/>
      </rPr>
      <t>12X7/8" )</t>
    </r>
    <r>
      <rPr>
        <b/>
        <sz val="12"/>
        <color indexed="12"/>
        <rFont val="Calibri"/>
        <family val="2"/>
      </rPr>
      <t xml:space="preserve"> PARTED, FISHED, </t>
    </r>
    <r>
      <rPr>
        <b/>
        <u/>
        <sz val="12"/>
        <color indexed="10"/>
        <rFont val="Calibri"/>
        <family val="2"/>
      </rPr>
      <t>REPLACED ALL S/R BY NEW S-88</t>
    </r>
    <r>
      <rPr>
        <b/>
        <sz val="12"/>
        <color indexed="12"/>
        <rFont val="Calibri"/>
        <family val="2"/>
      </rPr>
      <t xml:space="preserve"> (25X1"+120X7/8"+92X1" ) ,  </t>
    </r>
    <r>
      <rPr>
        <b/>
        <sz val="12"/>
        <color indexed="10"/>
        <rFont val="Calibri"/>
        <family val="2"/>
      </rPr>
      <t>R.TRIP</t>
    </r>
    <r>
      <rPr>
        <b/>
        <sz val="12"/>
        <color indexed="12"/>
        <rFont val="Calibri"/>
        <family val="2"/>
      </rPr>
      <t>, ON STREAM.</t>
    </r>
  </si>
  <si>
    <r>
      <t xml:space="preserve">SEVER  F. POUND , </t>
    </r>
    <r>
      <rPr>
        <b/>
        <sz val="12"/>
        <color indexed="10"/>
        <rFont val="Calibri"/>
        <family val="2"/>
      </rPr>
      <t>P.FILLAGE = 60%</t>
    </r>
  </si>
  <si>
    <r>
      <t xml:space="preserve">AGIBA , </t>
    </r>
    <r>
      <rPr>
        <b/>
        <sz val="12"/>
        <color indexed="10"/>
        <rFont val="Calibri"/>
        <family val="2"/>
      </rPr>
      <t>EXPECTED RES. IMPROVEMENT</t>
    </r>
  </si>
  <si>
    <r>
      <t xml:space="preserve">BAKER , </t>
    </r>
    <r>
      <rPr>
        <b/>
        <sz val="12"/>
        <color indexed="10"/>
        <rFont val="Calibri"/>
        <family val="2"/>
      </rPr>
      <t>B-I, IV</t>
    </r>
    <r>
      <rPr>
        <b/>
        <sz val="12"/>
        <color indexed="12"/>
        <rFont val="Calibri"/>
        <family val="2"/>
      </rPr>
      <t xml:space="preserve"> , RES. DECLINE</t>
    </r>
  </si>
  <si>
    <r>
      <t xml:space="preserve">SIGMA , </t>
    </r>
    <r>
      <rPr>
        <b/>
        <sz val="12"/>
        <color indexed="10"/>
        <rFont val="Calibri"/>
        <family val="2"/>
      </rPr>
      <t>EXPECTED RES. IMPROVEMENT</t>
    </r>
  </si>
  <si>
    <r>
      <t xml:space="preserve">SLIGHT GAS POUND , </t>
    </r>
    <r>
      <rPr>
        <b/>
        <sz val="12"/>
        <color indexed="10"/>
        <rFont val="Calibri"/>
        <family val="2"/>
      </rPr>
      <t>P.FILLAGE +/- 84 %</t>
    </r>
  </si>
  <si>
    <r>
      <rPr>
        <b/>
        <sz val="12"/>
        <color indexed="12"/>
        <rFont val="Calibri"/>
        <family val="2"/>
      </rPr>
      <t>NO PUMP ACTION, R.TRIP , NOT PRODUCE , PERFORMED HYDRO TEST , NOT HOLD , R.TRIP W/</t>
    </r>
    <r>
      <rPr>
        <b/>
        <u/>
        <sz val="12"/>
        <color indexed="10"/>
        <rFont val="Calibri"/>
        <family val="2"/>
      </rPr>
      <t>1.75" ANCHOR PUMP</t>
    </r>
    <r>
      <rPr>
        <b/>
        <sz val="12"/>
        <color indexed="12"/>
        <rFont val="Calibri"/>
        <family val="2"/>
      </rPr>
      <t xml:space="preserve">, RETRIEVED ( </t>
    </r>
    <r>
      <rPr>
        <b/>
        <sz val="12"/>
        <color indexed="10"/>
        <rFont val="Calibri"/>
        <family val="2"/>
      </rPr>
      <t>5X1"</t>
    </r>
    <r>
      <rPr>
        <b/>
        <sz val="12"/>
        <color indexed="12"/>
        <rFont val="Calibri"/>
        <family val="2"/>
      </rPr>
      <t xml:space="preserve"> ) ROD , </t>
    </r>
    <r>
      <rPr>
        <b/>
        <u/>
        <sz val="12"/>
        <color indexed="12"/>
        <rFont val="Calibri"/>
        <family val="2"/>
      </rPr>
      <t>SET ANCHOR PUMP@ 5625 FT</t>
    </r>
    <r>
      <rPr>
        <b/>
        <sz val="12"/>
        <color indexed="12"/>
        <rFont val="Calibri"/>
        <family val="2"/>
      </rPr>
      <t xml:space="preserve"> , ON STREAM.</t>
    </r>
  </si>
  <si>
    <r>
      <t xml:space="preserve">EXPRO.2 , </t>
    </r>
    <r>
      <rPr>
        <b/>
        <sz val="12"/>
        <color indexed="10"/>
        <rFont val="Calibri"/>
        <family val="2"/>
      </rPr>
      <t>LOW PUMP EFF.</t>
    </r>
  </si>
  <si>
    <r>
      <t xml:space="preserve">BAKER , </t>
    </r>
    <r>
      <rPr>
        <b/>
        <sz val="12"/>
        <color indexed="10"/>
        <rFont val="Calibri"/>
        <family val="2"/>
      </rPr>
      <t>AFTER R.TRIP</t>
    </r>
  </si>
  <si>
    <r>
      <t xml:space="preserve">NO PUMP ACTION , POOH WITH (80X1"+50X7/8") S/R , THEN ANCHOR PUMP STUCKED , MANY TRIALS TO FREE WITHOUT SUCCESS , </t>
    </r>
    <r>
      <rPr>
        <b/>
        <sz val="12"/>
        <color indexed="10"/>
        <rFont val="Calibri"/>
        <family val="2"/>
      </rPr>
      <t>WAITING FOR W/O</t>
    </r>
  </si>
  <si>
    <r>
      <t xml:space="preserve">AL.AHLIA , </t>
    </r>
    <r>
      <rPr>
        <b/>
        <sz val="12"/>
        <color indexed="10"/>
        <rFont val="Calibri"/>
        <family val="2"/>
      </rPr>
      <t>B-I,III,IV</t>
    </r>
  </si>
  <si>
    <r>
      <t xml:space="preserve"> SEVERE F. POUND , </t>
    </r>
    <r>
      <rPr>
        <b/>
        <sz val="12"/>
        <color indexed="10"/>
        <rFont val="Calibri"/>
        <family val="2"/>
      </rPr>
      <t xml:space="preserve">FILLAGE= 58 % </t>
    </r>
  </si>
  <si>
    <r>
      <t xml:space="preserve"> SEVERE F. POUND , </t>
    </r>
    <r>
      <rPr>
        <b/>
        <sz val="12"/>
        <color indexed="10"/>
        <rFont val="Calibri"/>
        <family val="2"/>
      </rPr>
      <t xml:space="preserve">FILLAGE= 63 % </t>
    </r>
  </si>
  <si>
    <r>
      <t xml:space="preserve"> SEVERE F. POUND , </t>
    </r>
    <r>
      <rPr>
        <b/>
        <sz val="12"/>
        <color indexed="10"/>
        <rFont val="Calibri"/>
        <family val="2"/>
      </rPr>
      <t xml:space="preserve">FILLAGE= 18% </t>
    </r>
  </si>
  <si>
    <r>
      <t xml:space="preserve">AL.AHLIA  , ( </t>
    </r>
    <r>
      <rPr>
        <b/>
        <sz val="12"/>
        <color indexed="10"/>
        <rFont val="Calibri"/>
        <family val="2"/>
      </rPr>
      <t>SAM CONTROLLER</t>
    </r>
    <r>
      <rPr>
        <b/>
        <sz val="12"/>
        <color indexed="12"/>
        <rFont val="Calibri"/>
        <family val="2"/>
      </rPr>
      <t xml:space="preserve"> )</t>
    </r>
  </si>
  <si>
    <r>
      <t xml:space="preserve">ROD NO </t>
    </r>
    <r>
      <rPr>
        <b/>
        <sz val="12"/>
        <color indexed="10"/>
        <rFont val="Calibri"/>
        <family val="2"/>
      </rPr>
      <t xml:space="preserve">( 87 X 1" ) </t>
    </r>
    <r>
      <rPr>
        <b/>
        <sz val="12"/>
        <color indexed="12"/>
        <rFont val="Calibri"/>
        <family val="2"/>
      </rPr>
      <t xml:space="preserve">PARTED ,  FISHED OK , </t>
    </r>
    <r>
      <rPr>
        <b/>
        <sz val="12"/>
        <color indexed="10"/>
        <rFont val="Calibri"/>
        <family val="2"/>
      </rPr>
      <t xml:space="preserve"> REPLACED</t>
    </r>
    <r>
      <rPr>
        <b/>
        <sz val="12"/>
        <color indexed="12"/>
        <rFont val="Calibri"/>
        <family val="2"/>
      </rPr>
      <t xml:space="preserve">  , ON STREAM </t>
    </r>
    <r>
      <rPr>
        <sz val="10"/>
        <rFont val="Arial"/>
        <family val="2"/>
      </rPr>
      <t/>
    </r>
  </si>
  <si>
    <r>
      <t xml:space="preserve"> SEVERE F. POUND , </t>
    </r>
    <r>
      <rPr>
        <b/>
        <sz val="12"/>
        <color indexed="10"/>
        <rFont val="Calibri"/>
        <family val="2"/>
      </rPr>
      <t xml:space="preserve">FILLAGE= 27 % </t>
    </r>
  </si>
  <si>
    <r>
      <t xml:space="preserve">F.POUND , </t>
    </r>
    <r>
      <rPr>
        <b/>
        <sz val="12"/>
        <color indexed="10"/>
        <rFont val="Calibri"/>
        <family val="2"/>
      </rPr>
      <t>P.FILLAGE+/- 27%</t>
    </r>
  </si>
  <si>
    <r>
      <t xml:space="preserve">EXPRO.2 , </t>
    </r>
    <r>
      <rPr>
        <b/>
        <sz val="12"/>
        <color indexed="10"/>
        <rFont val="Calibri"/>
        <family val="2"/>
      </rPr>
      <t>AFTER R.TRIP</t>
    </r>
  </si>
  <si>
    <r>
      <rPr>
        <b/>
        <sz val="12"/>
        <color indexed="12"/>
        <rFont val="Calibri"/>
        <family val="2"/>
      </rPr>
      <t>NO PUMP ACTION , R.TRIP</t>
    </r>
    <r>
      <rPr>
        <b/>
        <sz val="12"/>
        <rFont val="Calibri"/>
        <family val="2"/>
      </rPr>
      <t xml:space="preserve"> </t>
    </r>
    <r>
      <rPr>
        <b/>
        <sz val="12"/>
        <color indexed="12"/>
        <rFont val="Calibri"/>
        <family val="2"/>
      </rPr>
      <t xml:space="preserve"> , NOT PRODUCE , PERFORMED HYDRO TEST , NOT HOLD , R.TRIP WITH </t>
    </r>
    <r>
      <rPr>
        <b/>
        <sz val="12"/>
        <color indexed="10"/>
        <rFont val="Calibri"/>
        <family val="2"/>
      </rPr>
      <t>1.75" ANCHOR PUMP</t>
    </r>
    <r>
      <rPr>
        <b/>
        <sz val="12"/>
        <color indexed="12"/>
        <rFont val="Calibri"/>
        <family val="2"/>
      </rPr>
      <t xml:space="preserve"> , RETRIEVED ( 10X1" ) RODS , SET ANCHOR PUMP @ 5525 FT , ON STREAM</t>
    </r>
  </si>
  <si>
    <r>
      <t xml:space="preserve">SLIGHT F.POUND , </t>
    </r>
    <r>
      <rPr>
        <b/>
        <sz val="12"/>
        <color indexed="10"/>
        <rFont val="Calibri"/>
        <family val="2"/>
      </rPr>
      <t>P.FILLAGE+/-85 %</t>
    </r>
  </si>
  <si>
    <r>
      <t>AGIBA ,</t>
    </r>
    <r>
      <rPr>
        <b/>
        <sz val="12"/>
        <color indexed="10"/>
        <rFont val="Calibri"/>
        <family val="2"/>
      </rPr>
      <t xml:space="preserve"> ANCHOR PUMP</t>
    </r>
  </si>
  <si>
    <r>
      <rPr>
        <b/>
        <sz val="12"/>
        <color indexed="12"/>
        <rFont val="Calibri"/>
        <family val="2"/>
      </rPr>
      <t xml:space="preserve">NO PUMP ACTION , R.TRIP WITH </t>
    </r>
    <r>
      <rPr>
        <b/>
        <sz val="12"/>
        <color indexed="10"/>
        <rFont val="Calibri"/>
        <family val="2"/>
      </rPr>
      <t>1.5" ANCHOR PUMP</t>
    </r>
    <r>
      <rPr>
        <b/>
        <sz val="12"/>
        <color indexed="12"/>
        <rFont val="Calibri"/>
        <family val="2"/>
      </rPr>
      <t xml:space="preserve"> , RETRIEVED ( 10X1" ) RODS , SET ANCHOR PU</t>
    </r>
    <r>
      <rPr>
        <b/>
        <sz val="12"/>
        <color indexed="10"/>
        <rFont val="Calibri"/>
        <family val="2"/>
      </rPr>
      <t>MP @ 5275 FT</t>
    </r>
    <r>
      <rPr>
        <b/>
        <sz val="12"/>
        <color indexed="12"/>
        <rFont val="Calibri"/>
        <family val="2"/>
      </rPr>
      <t xml:space="preserve"> , NOT PRODUCE , WAITING FOR W/O</t>
    </r>
  </si>
  <si>
    <r>
      <rPr>
        <b/>
        <sz val="12"/>
        <color indexed="12"/>
        <rFont val="Calibri"/>
        <family val="2"/>
      </rPr>
      <t>UNDER W/O DUE TO</t>
    </r>
    <r>
      <rPr>
        <b/>
        <sz val="12"/>
        <color indexed="10"/>
        <rFont val="Calibri"/>
        <family val="2"/>
      </rPr>
      <t xml:space="preserve"> TBG LEAK</t>
    </r>
    <r>
      <rPr>
        <b/>
        <sz val="12"/>
        <color indexed="12"/>
        <rFont val="Calibri"/>
        <family val="2"/>
      </rPr>
      <t xml:space="preserve">,( </t>
    </r>
    <r>
      <rPr>
        <b/>
        <sz val="12"/>
        <color indexed="10"/>
        <rFont val="Calibri"/>
        <family val="2"/>
      </rPr>
      <t xml:space="preserve">FOUND CRAKE IN JT NO (183 &amp; 184 ) </t>
    </r>
    <r>
      <rPr>
        <b/>
        <sz val="12"/>
        <color indexed="12"/>
        <rFont val="Calibri"/>
        <family val="2"/>
      </rPr>
      <t xml:space="preserve">, , RIH WITH 1.5 " DHP &amp; NEW S-88 S/R ( 25X1"+125X7/8"+84X1" ) , ON STREAM </t>
    </r>
    <r>
      <rPr>
        <b/>
        <sz val="12"/>
        <color indexed="10"/>
        <rFont val="Calibri"/>
        <family val="2"/>
      </rPr>
      <t>17/2/2015</t>
    </r>
  </si>
  <si>
    <r>
      <t>AL.AHLIA ,</t>
    </r>
    <r>
      <rPr>
        <b/>
        <sz val="12"/>
        <color indexed="10"/>
        <rFont val="Calibri"/>
        <family val="2"/>
      </rPr>
      <t xml:space="preserve">B-I,III,IV </t>
    </r>
    <r>
      <rPr>
        <b/>
        <sz val="12"/>
        <color indexed="12"/>
        <rFont val="Calibri"/>
        <family val="2"/>
      </rPr>
      <t xml:space="preserve"> ANCHOR PUMP</t>
    </r>
  </si>
  <si>
    <r>
      <t xml:space="preserve">REPLACED 912 L.STAR UNIT BY 912 M-II S/U </t>
    </r>
    <r>
      <rPr>
        <b/>
        <sz val="12"/>
        <color indexed="10"/>
        <rFont val="Calibri"/>
        <family val="2"/>
      </rPr>
      <t>FROM A-38</t>
    </r>
    <r>
      <rPr>
        <b/>
        <sz val="12"/>
        <color indexed="48"/>
        <rFont val="Calibri"/>
        <family val="2"/>
      </rPr>
      <t xml:space="preserve"> , ( S.L. 144" , SH.S. 12 "), 
ON STREAM </t>
    </r>
  </si>
  <si>
    <r>
      <t>NORMAL CARD .</t>
    </r>
    <r>
      <rPr>
        <b/>
        <sz val="12"/>
        <color indexed="10"/>
        <rFont val="Calibri"/>
        <family val="2"/>
      </rPr>
      <t xml:space="preserve"> RES. IMPROVEMENT BUT W.C INCREASED  </t>
    </r>
  </si>
  <si>
    <r>
      <t xml:space="preserve">NORMAL CARD , </t>
    </r>
    <r>
      <rPr>
        <b/>
        <sz val="12"/>
        <color indexed="10"/>
        <rFont val="Calibri"/>
        <family val="2"/>
      </rPr>
      <t xml:space="preserve">T.V. LEAK </t>
    </r>
  </si>
  <si>
    <r>
      <t xml:space="preserve">NORMAL CARD , </t>
    </r>
    <r>
      <rPr>
        <b/>
        <sz val="12"/>
        <color indexed="10"/>
        <rFont val="Calibri"/>
        <family val="2"/>
      </rPr>
      <t xml:space="preserve">SLIGHT T.V. LEAK </t>
    </r>
  </si>
  <si>
    <r>
      <t xml:space="preserve">ROD NO ( </t>
    </r>
    <r>
      <rPr>
        <b/>
        <sz val="12"/>
        <color indexed="10"/>
        <rFont val="Calibri"/>
        <family val="2"/>
      </rPr>
      <t>31X1"</t>
    </r>
    <r>
      <rPr>
        <b/>
        <sz val="12"/>
        <color indexed="48"/>
        <rFont val="Calibri"/>
        <family val="2"/>
      </rPr>
      <t xml:space="preserve"> ) PARTED , FISHED , REPLACED IT , </t>
    </r>
    <r>
      <rPr>
        <b/>
        <sz val="12"/>
        <color indexed="10"/>
        <rFont val="Calibri"/>
        <family val="2"/>
      </rPr>
      <t>R.TRIP WITH 2.25" DHP</t>
    </r>
    <r>
      <rPr>
        <b/>
        <sz val="12"/>
        <color indexed="48"/>
        <rFont val="Calibri"/>
        <family val="2"/>
      </rPr>
      <t xml:space="preserve"> , ON STREAM</t>
    </r>
  </si>
  <si>
    <r>
      <t xml:space="preserve">NO PUMP ACTION, </t>
    </r>
    <r>
      <rPr>
        <b/>
        <sz val="12"/>
        <color indexed="10"/>
        <rFont val="Calibri"/>
        <family val="2"/>
      </rPr>
      <t>RESET</t>
    </r>
    <r>
      <rPr>
        <b/>
        <sz val="12"/>
        <color indexed="48"/>
        <rFont val="Calibri"/>
        <family val="2"/>
      </rPr>
      <t xml:space="preserve"> , ON STREAM</t>
    </r>
  </si>
  <si>
    <r>
      <t xml:space="preserve">NO PUMP ACTION , R.TRIP WITH 2.25" DHP , FOUND ACTION &amp; SUCTION , RESET,  NOT PRODUCE , </t>
    </r>
    <r>
      <rPr>
        <b/>
        <sz val="12"/>
        <color indexed="10"/>
        <rFont val="Calibri"/>
        <family val="2"/>
      </rPr>
      <t>2</t>
    </r>
    <r>
      <rPr>
        <b/>
        <sz val="12"/>
        <color indexed="48"/>
        <rFont val="Calibri"/>
        <family val="2"/>
      </rPr>
      <t xml:space="preserve"> R.TRIP W/2.25" ANCHOR PUMP, (</t>
    </r>
    <r>
      <rPr>
        <b/>
        <sz val="12"/>
        <color indexed="10"/>
        <rFont val="Calibri"/>
        <family val="2"/>
      </rPr>
      <t xml:space="preserve"> RETIEVED 10X1" RODS</t>
    </r>
    <r>
      <rPr>
        <b/>
        <sz val="12"/>
        <color indexed="48"/>
        <rFont val="Calibri"/>
        <family val="2"/>
      </rPr>
      <t xml:space="preserve"> ), </t>
    </r>
    <r>
      <rPr>
        <b/>
        <sz val="12"/>
        <color indexed="10"/>
        <rFont val="Calibri"/>
        <family val="2"/>
      </rPr>
      <t>SET ANCHOR PUMP@ 5500 FT</t>
    </r>
    <r>
      <rPr>
        <b/>
        <sz val="12"/>
        <color indexed="48"/>
        <rFont val="Calibri"/>
        <family val="2"/>
      </rPr>
      <t xml:space="preserve"> , ON STREAM.</t>
    </r>
  </si>
  <si>
    <r>
      <t xml:space="preserve">BAKER , </t>
    </r>
    <r>
      <rPr>
        <b/>
        <sz val="12"/>
        <color indexed="10"/>
        <rFont val="Calibri"/>
        <family val="2"/>
      </rPr>
      <t xml:space="preserve">ANCHOR PUMP
 RES. IMPROVEMENT AS RESULT TO A-19  </t>
    </r>
  </si>
  <si>
    <r>
      <t xml:space="preserve">NO PUMP ACTION, R.TRIP W/2.25" ANCHOR PUMP, RETRIEVED ( </t>
    </r>
    <r>
      <rPr>
        <b/>
        <sz val="12"/>
        <color indexed="10"/>
        <rFont val="Calibri"/>
        <family val="2"/>
      </rPr>
      <t>5X1"</t>
    </r>
    <r>
      <rPr>
        <b/>
        <sz val="12"/>
        <color indexed="48"/>
        <rFont val="Calibri"/>
        <family val="2"/>
      </rPr>
      <t xml:space="preserve"> ) ROD , </t>
    </r>
    <r>
      <rPr>
        <b/>
        <sz val="12"/>
        <color indexed="10"/>
        <rFont val="Calibri"/>
        <family val="2"/>
      </rPr>
      <t>SET ANCHOR PUMP@  5375 FT</t>
    </r>
    <r>
      <rPr>
        <b/>
        <sz val="12"/>
        <color indexed="48"/>
        <rFont val="Calibri"/>
        <family val="2"/>
      </rPr>
      <t xml:space="preserve"> , ON STREAM. </t>
    </r>
  </si>
  <si>
    <r>
      <t>ROD NO (</t>
    </r>
    <r>
      <rPr>
        <b/>
        <sz val="12"/>
        <color indexed="10"/>
        <rFont val="Calibri"/>
        <family val="2"/>
      </rPr>
      <t>43X1"</t>
    </r>
    <r>
      <rPr>
        <b/>
        <sz val="12"/>
        <color indexed="12"/>
        <rFont val="Calibri"/>
        <family val="2"/>
      </rPr>
      <t xml:space="preserve">) PARTED, FISHED OK, REPLACED , </t>
    </r>
    <r>
      <rPr>
        <b/>
        <sz val="12"/>
        <color indexed="10"/>
        <rFont val="Calibri"/>
        <family val="2"/>
      </rPr>
      <t>R.TRIP</t>
    </r>
    <r>
      <rPr>
        <b/>
        <sz val="12"/>
        <color indexed="12"/>
        <rFont val="Calibri"/>
        <family val="2"/>
      </rPr>
      <t xml:space="preserve">, RETRIEVED ( </t>
    </r>
    <r>
      <rPr>
        <b/>
        <sz val="12"/>
        <color indexed="10"/>
        <rFont val="Calibri"/>
        <family val="2"/>
      </rPr>
      <t xml:space="preserve">1X1" ) </t>
    </r>
    <r>
      <rPr>
        <b/>
        <sz val="12"/>
        <color indexed="12"/>
        <rFont val="Calibri"/>
        <family val="2"/>
      </rPr>
      <t xml:space="preserve">ROD, </t>
    </r>
    <r>
      <rPr>
        <b/>
        <sz val="12"/>
        <color indexed="10"/>
        <rFont val="Calibri"/>
        <family val="2"/>
      </rPr>
      <t>SET ANCHOR PUMP@ 5350 FT</t>
    </r>
    <r>
      <rPr>
        <b/>
        <sz val="12"/>
        <color indexed="12"/>
        <rFont val="Calibri"/>
        <family val="2"/>
      </rPr>
      <t>, ON STREAM</t>
    </r>
  </si>
  <si>
    <r>
      <t xml:space="preserve">NO PUMP ACTION, R.TRIP W/2.25" ANCHOR PUMP, RETRIEVED ( </t>
    </r>
    <r>
      <rPr>
        <b/>
        <sz val="12"/>
        <color indexed="10"/>
        <rFont val="Calibri"/>
        <family val="2"/>
      </rPr>
      <t>11X1"</t>
    </r>
    <r>
      <rPr>
        <b/>
        <sz val="12"/>
        <color indexed="48"/>
        <rFont val="Calibri"/>
        <family val="2"/>
      </rPr>
      <t xml:space="preserve"> ) ROD ON TWO STEPS , </t>
    </r>
    <r>
      <rPr>
        <b/>
        <sz val="12"/>
        <color indexed="10"/>
        <rFont val="Calibri"/>
        <family val="2"/>
      </rPr>
      <t>SET ANCHOR PUMP@  5100 FT</t>
    </r>
    <r>
      <rPr>
        <b/>
        <sz val="12"/>
        <color indexed="48"/>
        <rFont val="Calibri"/>
        <family val="2"/>
      </rPr>
      <t xml:space="preserve"> , ON STREAM. </t>
    </r>
  </si>
  <si>
    <r>
      <t xml:space="preserve">ROD NO ( </t>
    </r>
    <r>
      <rPr>
        <b/>
        <sz val="12"/>
        <color indexed="10"/>
        <rFont val="Calibri"/>
        <family val="2"/>
      </rPr>
      <t>46X7/8"</t>
    </r>
    <r>
      <rPr>
        <b/>
        <sz val="12"/>
        <color indexed="48"/>
        <rFont val="Calibri"/>
        <family val="2"/>
      </rPr>
      <t xml:space="preserve"> ) PARTED , FISHED , REPLACED IT , </t>
    </r>
    <r>
      <rPr>
        <b/>
        <sz val="12"/>
        <color indexed="10"/>
        <rFont val="Calibri"/>
        <family val="2"/>
      </rPr>
      <t>R.TRIP WITH 2.25" ANCHOR PUMP</t>
    </r>
    <r>
      <rPr>
        <b/>
        <sz val="12"/>
        <color indexed="48"/>
        <rFont val="Calibri"/>
        <family val="2"/>
      </rPr>
      <t xml:space="preserve"> , RETRIEVED ( </t>
    </r>
    <r>
      <rPr>
        <b/>
        <sz val="12"/>
        <color indexed="10"/>
        <rFont val="Calibri"/>
        <family val="2"/>
      </rPr>
      <t>1X1"</t>
    </r>
    <r>
      <rPr>
        <b/>
        <sz val="12"/>
        <color indexed="48"/>
        <rFont val="Calibri"/>
        <family val="2"/>
      </rPr>
      <t xml:space="preserve"> ) ROD , </t>
    </r>
    <r>
      <rPr>
        <b/>
        <sz val="12"/>
        <color indexed="10"/>
        <rFont val="Calibri"/>
        <family val="2"/>
      </rPr>
      <t>SET ANCHOR PUMP@  5075 FT</t>
    </r>
    <r>
      <rPr>
        <b/>
        <sz val="12"/>
        <color indexed="48"/>
        <rFont val="Calibri"/>
        <family val="2"/>
      </rPr>
      <t xml:space="preserve"> , ON STREAM</t>
    </r>
  </si>
  <si>
    <r>
      <t xml:space="preserve">UNDER W/O DUE TO TBG LEAK, ( </t>
    </r>
    <r>
      <rPr>
        <b/>
        <sz val="12"/>
        <color indexed="10"/>
        <rFont val="Calibri"/>
        <family val="2"/>
      </rPr>
      <t>FOUND CRACKS IN JTS NO 173 &amp; 186</t>
    </r>
    <r>
      <rPr>
        <b/>
        <sz val="12"/>
        <color indexed="12"/>
        <rFont val="Calibri"/>
        <family val="2"/>
      </rPr>
      <t xml:space="preserve"> ) , INSTALLED SELECTIVE COMPLETION , MANY TRAILES TO MILL OUT PERM. PKR WITHOUT SUCCESS , 
 </t>
    </r>
    <r>
      <rPr>
        <b/>
        <sz val="12"/>
        <rFont val="Calibri"/>
        <family val="2"/>
      </rPr>
      <t>RE-PERFORATION FOR B-III &amp; IV</t>
    </r>
    <r>
      <rPr>
        <b/>
        <sz val="12"/>
        <color indexed="12"/>
        <rFont val="Calibri"/>
        <family val="2"/>
      </rPr>
      <t xml:space="preserve"> (</t>
    </r>
    <r>
      <rPr>
        <b/>
        <sz val="12"/>
        <color indexed="10"/>
        <rFont val="Calibri"/>
        <family val="2"/>
      </rPr>
      <t xml:space="preserve"> ISOLATED B-I,III AGAINST SSD</t>
    </r>
    <r>
      <rPr>
        <b/>
        <sz val="12"/>
        <color indexed="12"/>
        <rFont val="Calibri"/>
        <family val="2"/>
      </rPr>
      <t xml:space="preserve"> )  ( </t>
    </r>
    <r>
      <rPr>
        <b/>
        <sz val="12"/>
        <color indexed="10"/>
        <rFont val="Calibri"/>
        <family val="2"/>
      </rPr>
      <t>B-IV ON PRODUCTION</t>
    </r>
    <r>
      <rPr>
        <b/>
        <sz val="12"/>
        <color indexed="12"/>
        <rFont val="Calibri"/>
        <family val="2"/>
      </rPr>
      <t xml:space="preserve"> ) ,   RIH W/2.25" DHP AND SAME S/R ( 20X1" + 117X7/8" + 91X1" ) , ON STREAM </t>
    </r>
    <r>
      <rPr>
        <b/>
        <sz val="12"/>
        <color indexed="10"/>
        <rFont val="Calibri"/>
        <family val="2"/>
      </rPr>
      <t>27/7/12</t>
    </r>
  </si>
  <si>
    <r>
      <t xml:space="preserve">BAKER  , AFTER W/O 
( B-IV ON PROD. ) </t>
    </r>
    <r>
      <rPr>
        <b/>
        <sz val="12"/>
        <color indexed="10"/>
        <rFont val="Calibri"/>
        <family val="2"/>
      </rPr>
      <t>ISOLATED B-I,III</t>
    </r>
    <r>
      <rPr>
        <b/>
        <sz val="12"/>
        <color indexed="12"/>
        <rFont val="Calibri"/>
        <family val="2"/>
      </rPr>
      <t xml:space="preserve">  </t>
    </r>
  </si>
  <si>
    <r>
      <t>ROD NO (</t>
    </r>
    <r>
      <rPr>
        <b/>
        <sz val="12"/>
        <color indexed="10"/>
        <rFont val="Calibri"/>
        <family val="2"/>
      </rPr>
      <t>32X7/8"</t>
    </r>
    <r>
      <rPr>
        <b/>
        <sz val="12"/>
        <color indexed="12"/>
        <rFont val="Calibri"/>
        <family val="2"/>
      </rPr>
      <t>) PARTED, FISHED OK, REPLACED (</t>
    </r>
    <r>
      <rPr>
        <b/>
        <sz val="12"/>
        <color indexed="10"/>
        <rFont val="Calibri"/>
        <family val="2"/>
      </rPr>
      <t>3X7/8"</t>
    </r>
    <r>
      <rPr>
        <b/>
        <sz val="12"/>
        <color indexed="12"/>
        <rFont val="Calibri"/>
        <family val="2"/>
      </rPr>
      <t xml:space="preserve"> ) , </t>
    </r>
    <r>
      <rPr>
        <b/>
        <sz val="12"/>
        <color indexed="10"/>
        <rFont val="Calibri"/>
        <family val="2"/>
      </rPr>
      <t>R.TRIP</t>
    </r>
    <r>
      <rPr>
        <b/>
        <sz val="12"/>
        <color indexed="12"/>
        <rFont val="Calibri"/>
        <family val="2"/>
      </rPr>
      <t xml:space="preserve"> , ON STREAM</t>
    </r>
  </si>
  <si>
    <r>
      <t>ROD NO (</t>
    </r>
    <r>
      <rPr>
        <b/>
        <sz val="12"/>
        <color indexed="10"/>
        <rFont val="Calibri"/>
        <family val="2"/>
      </rPr>
      <t>38X7/8"</t>
    </r>
    <r>
      <rPr>
        <b/>
        <sz val="12"/>
        <color indexed="12"/>
        <rFont val="Calibri"/>
        <family val="2"/>
      </rPr>
      <t xml:space="preserve">) PARTED, FISHED OK, </t>
    </r>
    <r>
      <rPr>
        <b/>
        <sz val="12"/>
        <color indexed="10"/>
        <rFont val="Calibri"/>
        <family val="2"/>
      </rPr>
      <t>REPLACED</t>
    </r>
    <r>
      <rPr>
        <b/>
        <sz val="12"/>
        <color indexed="12"/>
        <rFont val="Calibri"/>
        <family val="2"/>
      </rPr>
      <t xml:space="preserve">  , </t>
    </r>
    <r>
      <rPr>
        <b/>
        <sz val="12"/>
        <color indexed="10"/>
        <rFont val="Calibri"/>
        <family val="2"/>
      </rPr>
      <t>R.TRIP</t>
    </r>
    <r>
      <rPr>
        <b/>
        <sz val="12"/>
        <color indexed="12"/>
        <rFont val="Calibri"/>
        <family val="2"/>
      </rPr>
      <t xml:space="preserve"> , ON STREAM</t>
    </r>
  </si>
  <si>
    <r>
      <t>ROD NO (</t>
    </r>
    <r>
      <rPr>
        <b/>
        <sz val="12"/>
        <color indexed="10"/>
        <rFont val="Calibri"/>
        <family val="2"/>
      </rPr>
      <t>83X7/8"</t>
    </r>
    <r>
      <rPr>
        <b/>
        <sz val="12"/>
        <color indexed="12"/>
        <rFont val="Calibri"/>
        <family val="2"/>
      </rPr>
      <t xml:space="preserve">) PARTED, FISHED OK, </t>
    </r>
    <r>
      <rPr>
        <b/>
        <sz val="12"/>
        <color indexed="10"/>
        <rFont val="Calibri"/>
        <family val="2"/>
      </rPr>
      <t>REPLACED</t>
    </r>
    <r>
      <rPr>
        <b/>
        <sz val="12"/>
        <color indexed="12"/>
        <rFont val="Calibri"/>
        <family val="2"/>
      </rPr>
      <t xml:space="preserve">  , </t>
    </r>
    <r>
      <rPr>
        <b/>
        <sz val="12"/>
        <color indexed="10"/>
        <rFont val="Calibri"/>
        <family val="2"/>
      </rPr>
      <t>R.TRIP</t>
    </r>
    <r>
      <rPr>
        <b/>
        <sz val="12"/>
        <color indexed="12"/>
        <rFont val="Calibri"/>
        <family val="2"/>
      </rPr>
      <t xml:space="preserve"> , ON STREAM</t>
    </r>
  </si>
  <si>
    <r>
      <t>ROD NO (</t>
    </r>
    <r>
      <rPr>
        <b/>
        <sz val="12"/>
        <color indexed="10"/>
        <rFont val="Calibri"/>
        <family val="2"/>
      </rPr>
      <t>25X7/8"</t>
    </r>
    <r>
      <rPr>
        <b/>
        <sz val="12"/>
        <color indexed="12"/>
        <rFont val="Calibri"/>
        <family val="2"/>
      </rPr>
      <t>) PARTED, FISHED OK,</t>
    </r>
    <r>
      <rPr>
        <b/>
        <u/>
        <sz val="12"/>
        <color indexed="10"/>
        <rFont val="Calibri"/>
        <family val="2"/>
      </rPr>
      <t xml:space="preserve"> REPLACED ALL 7/8" SECTION BY NEW H-CH</t>
    </r>
    <r>
      <rPr>
        <b/>
        <sz val="12"/>
        <color indexed="12"/>
        <rFont val="Calibri"/>
        <family val="2"/>
      </rPr>
      <t xml:space="preserve"> , </t>
    </r>
    <r>
      <rPr>
        <b/>
        <sz val="12"/>
        <color indexed="10"/>
        <rFont val="Calibri"/>
        <family val="2"/>
      </rPr>
      <t>R.TRIP</t>
    </r>
    <r>
      <rPr>
        <b/>
        <sz val="12"/>
        <color indexed="12"/>
        <rFont val="Calibri"/>
        <family val="2"/>
      </rPr>
      <t xml:space="preserve"> , ON STREAM</t>
    </r>
  </si>
  <si>
    <r>
      <t>UNDER W/O DUE TO TBG LEAK, (</t>
    </r>
    <r>
      <rPr>
        <b/>
        <sz val="12"/>
        <color indexed="10"/>
        <rFont val="Calibri"/>
        <family val="2"/>
      </rPr>
      <t xml:space="preserve"> FOUND CRACKS IN JTS NO 174 &amp; 181</t>
    </r>
    <r>
      <rPr>
        <b/>
        <sz val="12"/>
        <color indexed="12"/>
        <rFont val="Calibri"/>
        <family val="2"/>
      </rPr>
      <t xml:space="preserve"> ),  ( </t>
    </r>
    <r>
      <rPr>
        <b/>
        <sz val="12"/>
        <color indexed="10"/>
        <rFont val="Calibri"/>
        <family val="2"/>
      </rPr>
      <t xml:space="preserve"> STILL ISOLATED B-I,III AGAINST SSD </t>
    </r>
    <r>
      <rPr>
        <b/>
        <sz val="12"/>
        <color indexed="12"/>
        <rFont val="Calibri"/>
        <family val="2"/>
      </rPr>
      <t xml:space="preserve">)  ( </t>
    </r>
    <r>
      <rPr>
        <b/>
        <sz val="12"/>
        <color indexed="17"/>
        <rFont val="Calibri"/>
        <family val="2"/>
      </rPr>
      <t>B-IV ON PRODUCTION</t>
    </r>
    <r>
      <rPr>
        <b/>
        <sz val="12"/>
        <color indexed="12"/>
        <rFont val="Calibri"/>
        <family val="2"/>
      </rPr>
      <t xml:space="preserve"> ) , RIH W/2.25" DHP AND SAME S/R ( 20X1" + 100X7/8" + 113X1" ) , ON STREAM 29/7/12.</t>
    </r>
  </si>
  <si>
    <r>
      <t xml:space="preserve">BAKER , </t>
    </r>
    <r>
      <rPr>
        <b/>
        <sz val="12"/>
        <color indexed="10"/>
        <rFont val="Calibri"/>
        <family val="2"/>
      </rPr>
      <t>AFTER W/O , B-IV ONLY</t>
    </r>
  </si>
  <si>
    <r>
      <t xml:space="preserve">NORMAL CARD
</t>
    </r>
    <r>
      <rPr>
        <b/>
        <sz val="12"/>
        <color indexed="10"/>
        <rFont val="Calibri"/>
        <family val="2"/>
      </rPr>
      <t>PEAK POLISHED ROD LOAD 26500 IB</t>
    </r>
  </si>
  <si>
    <r>
      <t xml:space="preserve">ROD NO ( </t>
    </r>
    <r>
      <rPr>
        <b/>
        <sz val="12"/>
        <color indexed="10"/>
        <rFont val="Calibri"/>
        <family val="2"/>
      </rPr>
      <t>20X1" COUPLING</t>
    </r>
    <r>
      <rPr>
        <b/>
        <sz val="12"/>
        <color indexed="12"/>
        <rFont val="Calibri"/>
        <family val="2"/>
      </rPr>
      <t xml:space="preserve"> ) PARTED , FISHED OK , REPLACED ( </t>
    </r>
    <r>
      <rPr>
        <b/>
        <sz val="12"/>
        <color indexed="10"/>
        <rFont val="Calibri"/>
        <family val="2"/>
      </rPr>
      <t>5X1"</t>
    </r>
    <r>
      <rPr>
        <b/>
        <sz val="12"/>
        <color indexed="12"/>
        <rFont val="Calibri"/>
        <family val="2"/>
      </rPr>
      <t xml:space="preserve"> ) RODS , ON STREAM</t>
    </r>
  </si>
  <si>
    <r>
      <t xml:space="preserve">ROND NO ( </t>
    </r>
    <r>
      <rPr>
        <b/>
        <sz val="12"/>
        <color indexed="10"/>
        <rFont val="Calibri"/>
        <family val="2"/>
      </rPr>
      <t>32X1"</t>
    </r>
    <r>
      <rPr>
        <b/>
        <sz val="12"/>
        <color indexed="12"/>
        <rFont val="Calibri"/>
        <family val="2"/>
      </rPr>
      <t xml:space="preserve"> )  PARTED, FISHED,  </t>
    </r>
    <r>
      <rPr>
        <b/>
        <sz val="12"/>
        <color indexed="10"/>
        <rFont val="Calibri"/>
        <family val="2"/>
      </rPr>
      <t>R.TRIP</t>
    </r>
    <r>
      <rPr>
        <b/>
        <sz val="12"/>
        <color indexed="12"/>
        <rFont val="Calibri"/>
        <family val="2"/>
      </rPr>
      <t xml:space="preserve"> , </t>
    </r>
    <r>
      <rPr>
        <b/>
        <sz val="12"/>
        <color indexed="10"/>
        <rFont val="Calibri"/>
        <family val="2"/>
      </rPr>
      <t>REPLACED ALL 1"</t>
    </r>
    <r>
      <rPr>
        <b/>
        <sz val="12"/>
        <color indexed="12"/>
        <rFont val="Calibri"/>
        <family val="2"/>
      </rPr>
      <t xml:space="preserve"> </t>
    </r>
    <r>
      <rPr>
        <b/>
        <sz val="12"/>
        <color indexed="10"/>
        <rFont val="Calibri"/>
        <family val="2"/>
      </rPr>
      <t>SECTION</t>
    </r>
    <r>
      <rPr>
        <b/>
        <sz val="12"/>
        <color indexed="12"/>
        <rFont val="Calibri"/>
        <family val="2"/>
      </rPr>
      <t xml:space="preserve"> </t>
    </r>
    <r>
      <rPr>
        <b/>
        <sz val="12"/>
        <color indexed="10"/>
        <rFont val="Calibri"/>
        <family val="2"/>
      </rPr>
      <t>NEW N-97</t>
    </r>
    <r>
      <rPr>
        <b/>
        <sz val="12"/>
        <color indexed="12"/>
        <rFont val="Calibri"/>
        <family val="2"/>
      </rPr>
      <t>, ON STREAM</t>
    </r>
  </si>
  <si>
    <r>
      <t xml:space="preserve">NORMAL CARD, </t>
    </r>
    <r>
      <rPr>
        <b/>
        <sz val="12"/>
        <color indexed="10"/>
        <rFont val="Calibri"/>
        <family val="2"/>
      </rPr>
      <t>S.F.L FOR B-I,III</t>
    </r>
  </si>
  <si>
    <r>
      <t>UNDER W/O DUE TO TBG LEAK , (</t>
    </r>
    <r>
      <rPr>
        <b/>
        <sz val="12"/>
        <rFont val="Calibri"/>
        <family val="2"/>
      </rPr>
      <t xml:space="preserve"> FOUND CRACK IN JT NO 186 </t>
    </r>
    <r>
      <rPr>
        <b/>
        <sz val="12"/>
        <color indexed="12"/>
        <rFont val="Calibri"/>
        <family val="2"/>
      </rPr>
      <t>) , TAGGED TD @5985 FT , INSTALLED SELECTIVE COMPLETION ,</t>
    </r>
    <r>
      <rPr>
        <b/>
        <sz val="12"/>
        <color indexed="17"/>
        <rFont val="Calibri"/>
        <family val="2"/>
      </rPr>
      <t xml:space="preserve"> KEPT ALL INTERVALS ON PROD. ( B-I,III,IV</t>
    </r>
    <r>
      <rPr>
        <b/>
        <sz val="12"/>
        <color indexed="12"/>
        <rFont val="Calibri"/>
        <family val="2"/>
      </rPr>
      <t xml:space="preserve"> ) , RIH WITH 2.25" THE SAME S/R EXCEPT </t>
    </r>
    <r>
      <rPr>
        <b/>
        <sz val="12"/>
        <color indexed="10"/>
        <rFont val="Calibri"/>
        <family val="2"/>
      </rPr>
      <t>( 120X7/8" + 10X1" )  N-97 COND.2</t>
    </r>
    <r>
      <rPr>
        <b/>
        <sz val="12"/>
        <color indexed="12"/>
        <rFont val="Calibri"/>
        <family val="2"/>
      </rPr>
      <t xml:space="preserve"> , (30+120+83)  , ON STREAM </t>
    </r>
    <r>
      <rPr>
        <b/>
        <u/>
        <sz val="12"/>
        <color indexed="10"/>
        <rFont val="Calibri"/>
        <family val="2"/>
      </rPr>
      <t>20-5-2014</t>
    </r>
  </si>
  <si>
    <r>
      <t>BAKER , ALL INTERVALS ON PROD. (</t>
    </r>
    <r>
      <rPr>
        <b/>
        <sz val="12"/>
        <color indexed="17"/>
        <rFont val="Calibri"/>
        <family val="2"/>
      </rPr>
      <t xml:space="preserve"> B-I,III,IV</t>
    </r>
    <r>
      <rPr>
        <b/>
        <sz val="12"/>
        <color indexed="12"/>
        <rFont val="Calibri"/>
        <family val="2"/>
      </rPr>
      <t xml:space="preserve"> )</t>
    </r>
  </si>
  <si>
    <r>
      <rPr>
        <b/>
        <sz val="12"/>
        <color indexed="12"/>
        <rFont val="Calibri"/>
        <family val="2"/>
      </rPr>
      <t>NO PUMP ACTION , R.TRIP , NOT PRODUCE , PERFORMED HYDR. TEST , NOT HOLD , 
 , R.TRIP W/</t>
    </r>
    <r>
      <rPr>
        <b/>
        <sz val="12"/>
        <color indexed="10"/>
        <rFont val="Calibri"/>
        <family val="2"/>
      </rPr>
      <t xml:space="preserve"> 2.25 ANCHOR PUMP</t>
    </r>
    <r>
      <rPr>
        <b/>
        <sz val="12"/>
        <color indexed="12"/>
        <rFont val="Calibri"/>
        <family val="2"/>
      </rPr>
      <t xml:space="preserve">, RETRIEVED ( </t>
    </r>
    <r>
      <rPr>
        <b/>
        <sz val="12"/>
        <color indexed="10"/>
        <rFont val="Calibri"/>
        <family val="2"/>
      </rPr>
      <t>10X1"</t>
    </r>
    <r>
      <rPr>
        <b/>
        <sz val="12"/>
        <color indexed="12"/>
        <rFont val="Calibri"/>
        <family val="2"/>
      </rPr>
      <t xml:space="preserve"> ) RODS , SET ANCHOR PUMP </t>
    </r>
    <r>
      <rPr>
        <b/>
        <sz val="12"/>
        <color indexed="10"/>
        <rFont val="Calibri"/>
        <family val="2"/>
      </rPr>
      <t xml:space="preserve">@ 5575 </t>
    </r>
    <r>
      <rPr>
        <b/>
        <sz val="12"/>
        <color indexed="12"/>
        <rFont val="Calibri"/>
        <family val="2"/>
      </rPr>
      <t>FT , ON STREAM</t>
    </r>
  </si>
  <si>
    <r>
      <rPr>
        <b/>
        <sz val="12"/>
        <color indexed="12"/>
        <rFont val="Calibri"/>
        <family val="2"/>
      </rPr>
      <t xml:space="preserve">VALVE ROD UNSCREW, MANY TRAILS TO FISH WITOUT SUCCESS , ( </t>
    </r>
    <r>
      <rPr>
        <b/>
        <sz val="12"/>
        <rFont val="Calibri"/>
        <family val="2"/>
      </rPr>
      <t xml:space="preserve">ANCHOR PUMP LOST IN WELL </t>
    </r>
    <r>
      <rPr>
        <b/>
        <sz val="12"/>
        <color indexed="12"/>
        <rFont val="Calibri"/>
        <family val="2"/>
      </rPr>
      <t>) ,RIH  W/</t>
    </r>
    <r>
      <rPr>
        <b/>
        <sz val="12"/>
        <color indexed="10"/>
        <rFont val="Calibri"/>
        <family val="2"/>
      </rPr>
      <t xml:space="preserve"> 2.25 ANCHOR PUMP</t>
    </r>
    <r>
      <rPr>
        <b/>
        <sz val="12"/>
        <color indexed="12"/>
        <rFont val="Calibri"/>
        <family val="2"/>
      </rPr>
      <t xml:space="preserve">, RETRIEVED ( </t>
    </r>
    <r>
      <rPr>
        <b/>
        <sz val="12"/>
        <color indexed="10"/>
        <rFont val="Calibri"/>
        <family val="2"/>
      </rPr>
      <t>5X1"</t>
    </r>
    <r>
      <rPr>
        <b/>
        <sz val="12"/>
        <color indexed="12"/>
        <rFont val="Calibri"/>
        <family val="2"/>
      </rPr>
      <t xml:space="preserve"> ) RODS , SET ANCHOR PUMP </t>
    </r>
    <r>
      <rPr>
        <b/>
        <sz val="12"/>
        <color indexed="10"/>
        <rFont val="Calibri"/>
        <family val="2"/>
      </rPr>
      <t xml:space="preserve">@ 5450 </t>
    </r>
    <r>
      <rPr>
        <b/>
        <sz val="12"/>
        <color indexed="12"/>
        <rFont val="Calibri"/>
        <family val="2"/>
      </rPr>
      <t xml:space="preserve">FT , ON STREAM </t>
    </r>
    <r>
      <rPr>
        <b/>
        <sz val="12"/>
        <color indexed="10"/>
        <rFont val="Calibri"/>
        <family val="2"/>
      </rPr>
      <t>13/1/2015</t>
    </r>
  </si>
  <si>
    <r>
      <t xml:space="preserve">AL.AHLIA , </t>
    </r>
    <r>
      <rPr>
        <b/>
        <sz val="12"/>
        <color indexed="10"/>
        <rFont val="Calibri"/>
        <family val="2"/>
      </rPr>
      <t xml:space="preserve">B-I,IV,V </t>
    </r>
  </si>
  <si>
    <r>
      <t xml:space="preserve">NO PUMP ACTION , POOH WITH DHP ( </t>
    </r>
    <r>
      <rPr>
        <b/>
        <sz val="12"/>
        <color indexed="10"/>
        <rFont val="Calibri"/>
        <family val="2"/>
      </rPr>
      <t>FOUND LOWER PART FROM BALLER WITH ST.VALVE LOST IN HOLE</t>
    </r>
    <r>
      <rPr>
        <b/>
        <sz val="12"/>
        <color indexed="48"/>
        <rFont val="Calibri"/>
        <family val="2"/>
      </rPr>
      <t xml:space="preserve"> ) , R.TRIP , ON STREAM </t>
    </r>
  </si>
  <si>
    <r>
      <t>NO PUMP ACTION , R.TRIP , NOT PRODUCE , RIH WITH 1.75 " ANCHOR PUMP , RETRIEVED (</t>
    </r>
    <r>
      <rPr>
        <b/>
        <sz val="12"/>
        <color indexed="10"/>
        <rFont val="Calibri"/>
        <family val="2"/>
      </rPr>
      <t xml:space="preserve"> 5X1"</t>
    </r>
    <r>
      <rPr>
        <b/>
        <sz val="12"/>
        <color indexed="48"/>
        <rFont val="Calibri"/>
        <family val="2"/>
      </rPr>
      <t xml:space="preserve"> ) RODS , ( </t>
    </r>
    <r>
      <rPr>
        <b/>
        <sz val="12"/>
        <color indexed="10"/>
        <rFont val="Calibri"/>
        <family val="2"/>
      </rPr>
      <t>REPLACED 15X1" RODS NEW H-CH &amp;  35X7/8" COUPLING</t>
    </r>
    <r>
      <rPr>
        <b/>
        <sz val="12"/>
        <color indexed="48"/>
        <rFont val="Calibri"/>
        <family val="2"/>
      </rPr>
      <t xml:space="preserve">  ) , </t>
    </r>
    <r>
      <rPr>
        <b/>
        <sz val="12"/>
        <color indexed="10"/>
        <rFont val="Calibri"/>
        <family val="2"/>
      </rPr>
      <t xml:space="preserve">SET ANCHOR PUMP @ 5600 </t>
    </r>
    <r>
      <rPr>
        <b/>
        <sz val="12"/>
        <color indexed="48"/>
        <rFont val="Calibri"/>
        <family val="2"/>
      </rPr>
      <t xml:space="preserve">, ON STREAM </t>
    </r>
  </si>
  <si>
    <r>
      <t>SEVER FLUID POUND , P.FILLAGE +/- 30% 
(</t>
    </r>
    <r>
      <rPr>
        <b/>
        <sz val="12"/>
        <color indexed="10"/>
        <rFont val="Calibri"/>
        <family val="2"/>
      </rPr>
      <t>B-I &amp; UPPER PART FROM B-IV ON PROD. )</t>
    </r>
  </si>
  <si>
    <r>
      <t xml:space="preserve">BAKER , </t>
    </r>
    <r>
      <rPr>
        <b/>
        <sz val="12"/>
        <color indexed="10"/>
        <rFont val="Calibri"/>
        <family val="2"/>
      </rPr>
      <t xml:space="preserve">B-I &amp; UPPER PART FROM B-IV </t>
    </r>
  </si>
  <si>
    <r>
      <t xml:space="preserve">FLUID POUND , </t>
    </r>
    <r>
      <rPr>
        <b/>
        <sz val="12"/>
        <color indexed="10"/>
        <rFont val="Calibri"/>
        <family val="2"/>
      </rPr>
      <t>P.FILLAGE +/-60 %</t>
    </r>
  </si>
  <si>
    <r>
      <t xml:space="preserve">FLUID POUND , </t>
    </r>
    <r>
      <rPr>
        <b/>
        <sz val="12"/>
        <color indexed="10"/>
        <rFont val="Calibri"/>
        <family val="2"/>
      </rPr>
      <t>P.FILLAGE +/-70 % ,
B-I &amp; UPPER PART FROM B-IV</t>
    </r>
  </si>
  <si>
    <r>
      <t xml:space="preserve">F.POUND, </t>
    </r>
    <r>
      <rPr>
        <b/>
        <sz val="12"/>
        <color indexed="10"/>
        <rFont val="Calibri"/>
        <family val="2"/>
      </rPr>
      <t>P.FILLAGE= 70%</t>
    </r>
  </si>
  <si>
    <r>
      <t xml:space="preserve">NO PUMP ACTION , R.TRIP WITH </t>
    </r>
    <r>
      <rPr>
        <b/>
        <u/>
        <sz val="12"/>
        <color indexed="10"/>
        <rFont val="Calibri"/>
        <family val="2"/>
      </rPr>
      <t xml:space="preserve">1.5" DHP </t>
    </r>
    <r>
      <rPr>
        <b/>
        <sz val="12"/>
        <color indexed="12"/>
        <rFont val="Calibri"/>
        <family val="2"/>
      </rPr>
      <t xml:space="preserve">,  ON STREAM </t>
    </r>
  </si>
  <si>
    <r>
      <t xml:space="preserve">F.POUND, </t>
    </r>
    <r>
      <rPr>
        <b/>
        <sz val="12"/>
        <color indexed="10"/>
        <rFont val="Calibri"/>
        <family val="2"/>
      </rPr>
      <t>P.FILLAGE= 75 %</t>
    </r>
  </si>
  <si>
    <r>
      <t xml:space="preserve">BAKER , </t>
    </r>
    <r>
      <rPr>
        <b/>
        <sz val="12"/>
        <color indexed="10"/>
        <rFont val="Calibri"/>
        <family val="2"/>
      </rPr>
      <t>P.S = 1.5" DHP</t>
    </r>
  </si>
  <si>
    <r>
      <t xml:space="preserve">F.POUND, </t>
    </r>
    <r>
      <rPr>
        <b/>
        <sz val="12"/>
        <color indexed="10"/>
        <rFont val="Calibri"/>
        <family val="2"/>
      </rPr>
      <t xml:space="preserve">P.FILLAGE= 85 % </t>
    </r>
  </si>
  <si>
    <r>
      <t xml:space="preserve">AGIBA ( </t>
    </r>
    <r>
      <rPr>
        <b/>
        <sz val="12"/>
        <color indexed="10"/>
        <rFont val="Calibri"/>
        <family val="2"/>
      </rPr>
      <t>LOW PUMP EFF.</t>
    </r>
    <r>
      <rPr>
        <b/>
        <sz val="12"/>
        <color indexed="12"/>
        <rFont val="Calibri"/>
        <family val="2"/>
      </rPr>
      <t xml:space="preserve"> )</t>
    </r>
  </si>
  <si>
    <r>
      <t xml:space="preserve">AL.AHLIA , AFTER W/O , </t>
    </r>
    <r>
      <rPr>
        <b/>
        <sz val="12"/>
        <color indexed="10"/>
        <rFont val="Calibri"/>
        <family val="2"/>
      </rPr>
      <t>B-I,III,IV</t>
    </r>
  </si>
  <si>
    <r>
      <t xml:space="preserve">FLUID POUND , </t>
    </r>
    <r>
      <rPr>
        <b/>
        <sz val="12"/>
        <color indexed="10"/>
        <rFont val="Calibri"/>
        <family val="2"/>
      </rPr>
      <t>P.FILLAGE+/- 72%</t>
    </r>
  </si>
  <si>
    <r>
      <t xml:space="preserve">F.POUND , </t>
    </r>
    <r>
      <rPr>
        <b/>
        <sz val="12"/>
        <color indexed="10"/>
        <rFont val="Calibri"/>
        <family val="2"/>
      </rPr>
      <t>P.FILLAGE= 70 %</t>
    </r>
  </si>
  <si>
    <r>
      <t xml:space="preserve">FLUID POUND , </t>
    </r>
    <r>
      <rPr>
        <b/>
        <sz val="12"/>
        <color indexed="10"/>
        <rFont val="Calibri"/>
        <family val="2"/>
      </rPr>
      <t>P.FILLAGE+/- 70%</t>
    </r>
  </si>
  <si>
    <r>
      <t xml:space="preserve">NO PUMP ACTION , R.TRIP W/ </t>
    </r>
    <r>
      <rPr>
        <b/>
        <u/>
        <sz val="12"/>
        <color indexed="10"/>
        <rFont val="Calibri"/>
        <family val="2"/>
      </rPr>
      <t>1.75'' DHP</t>
    </r>
    <r>
      <rPr>
        <b/>
        <sz val="12"/>
        <color indexed="12"/>
        <rFont val="Calibri"/>
        <family val="2"/>
      </rPr>
      <t>, ON STREAM</t>
    </r>
  </si>
  <si>
    <r>
      <t xml:space="preserve">FLUID POUND , </t>
    </r>
    <r>
      <rPr>
        <b/>
        <sz val="12"/>
        <color indexed="10"/>
        <rFont val="Calibri"/>
        <family val="2"/>
      </rPr>
      <t>P.FILLAGE+/- 76%</t>
    </r>
  </si>
  <si>
    <r>
      <t xml:space="preserve">FLUID POUND , </t>
    </r>
    <r>
      <rPr>
        <b/>
        <sz val="12"/>
        <color indexed="10"/>
        <rFont val="Calibri"/>
        <family val="2"/>
      </rPr>
      <t>P.FILLAGE= 78 %</t>
    </r>
  </si>
  <si>
    <r>
      <t xml:space="preserve">FLUID POUND , </t>
    </r>
    <r>
      <rPr>
        <b/>
        <sz val="12"/>
        <color indexed="10"/>
        <rFont val="Calibri"/>
        <family val="2"/>
      </rPr>
      <t>P.FILLAGE= 76 %, EGY OTS</t>
    </r>
  </si>
  <si>
    <r>
      <t xml:space="preserve">NO PUMP ACTION , </t>
    </r>
    <r>
      <rPr>
        <b/>
        <sz val="12"/>
        <color indexed="10"/>
        <rFont val="Calibri"/>
        <family val="2"/>
      </rPr>
      <t xml:space="preserve">S.F.L </t>
    </r>
  </si>
  <si>
    <r>
      <t xml:space="preserve">F.POUND , </t>
    </r>
    <r>
      <rPr>
        <b/>
        <sz val="12"/>
        <color indexed="10"/>
        <rFont val="Calibri"/>
        <family val="2"/>
      </rPr>
      <t>P.FILLAGE= 90 %</t>
    </r>
  </si>
  <si>
    <r>
      <t xml:space="preserve">SLIGHT F.POUND , </t>
    </r>
    <r>
      <rPr>
        <b/>
        <sz val="12"/>
        <color indexed="10"/>
        <rFont val="Calibri"/>
        <family val="2"/>
      </rPr>
      <t>P.FILLAGE= 92 %</t>
    </r>
  </si>
  <si>
    <r>
      <t xml:space="preserve">AL.AHLIA , </t>
    </r>
    <r>
      <rPr>
        <b/>
        <sz val="12"/>
        <color indexed="10"/>
        <rFont val="Calibri"/>
        <family val="2"/>
      </rPr>
      <t xml:space="preserve">B-I ONLY </t>
    </r>
  </si>
  <si>
    <r>
      <t xml:space="preserve">AL.AHLIA , </t>
    </r>
    <r>
      <rPr>
        <b/>
        <sz val="12"/>
        <color indexed="10"/>
        <rFont val="Calibri"/>
        <family val="2"/>
      </rPr>
      <t xml:space="preserve">B-I,III,IV </t>
    </r>
  </si>
  <si>
    <r>
      <t xml:space="preserve">NORMAL CARD , </t>
    </r>
    <r>
      <rPr>
        <b/>
        <sz val="12"/>
        <color indexed="10"/>
        <rFont val="Calibri"/>
        <family val="2"/>
      </rPr>
      <t>RES. IMPROVEMENT.</t>
    </r>
  </si>
  <si>
    <r>
      <t xml:space="preserve">AL.AHLIA , </t>
    </r>
    <r>
      <rPr>
        <b/>
        <sz val="12"/>
        <color indexed="10"/>
        <rFont val="Calibri"/>
        <family val="2"/>
      </rPr>
      <t>LOW EFF.</t>
    </r>
    <r>
      <rPr>
        <b/>
        <sz val="12"/>
        <color indexed="12"/>
        <rFont val="Calibri"/>
        <family val="2"/>
      </rPr>
      <t xml:space="preserve"> </t>
    </r>
  </si>
  <si>
    <r>
      <t xml:space="preserve">AGIBA ,  </t>
    </r>
    <r>
      <rPr>
        <b/>
        <sz val="12"/>
        <color indexed="10"/>
        <rFont val="Calibri"/>
        <family val="2"/>
      </rPr>
      <t>LOW PUMP  EFF</t>
    </r>
    <r>
      <rPr>
        <b/>
        <sz val="12"/>
        <color indexed="12"/>
        <rFont val="Calibri"/>
        <family val="2"/>
      </rPr>
      <t xml:space="preserve">. </t>
    </r>
  </si>
  <si>
    <r>
      <t xml:space="preserve">BAKER , </t>
    </r>
    <r>
      <rPr>
        <b/>
        <sz val="12"/>
        <color indexed="10"/>
        <rFont val="Calibri"/>
        <family val="2"/>
      </rPr>
      <t>AFTER R.TRIP</t>
    </r>
    <r>
      <rPr>
        <b/>
        <sz val="12"/>
        <color indexed="12"/>
        <rFont val="Calibri"/>
        <family val="2"/>
      </rPr>
      <t xml:space="preserve">,
  </t>
    </r>
    <r>
      <rPr>
        <b/>
        <sz val="12"/>
        <color indexed="10"/>
        <rFont val="Calibri"/>
        <family val="2"/>
      </rPr>
      <t>STILL</t>
    </r>
    <r>
      <rPr>
        <b/>
        <sz val="12"/>
        <color indexed="12"/>
        <rFont val="Calibri"/>
        <family val="2"/>
      </rPr>
      <t xml:space="preserve"> </t>
    </r>
    <r>
      <rPr>
        <b/>
        <sz val="12"/>
        <color indexed="10"/>
        <rFont val="Calibri"/>
        <family val="2"/>
      </rPr>
      <t xml:space="preserve">LOW PUMP EFF. </t>
    </r>
  </si>
  <si>
    <r>
      <t xml:space="preserve">BAKER , </t>
    </r>
    <r>
      <rPr>
        <b/>
        <sz val="12"/>
        <color indexed="10"/>
        <rFont val="Calibri"/>
        <family val="2"/>
      </rPr>
      <t>AFTER R.TRIP</t>
    </r>
    <r>
      <rPr>
        <b/>
        <sz val="12"/>
        <color indexed="12"/>
        <rFont val="Calibri"/>
        <family val="2"/>
      </rPr>
      <t xml:space="preserve"> </t>
    </r>
  </si>
  <si>
    <r>
      <t xml:space="preserve">NO PUMP ACTION , R.TRIP , NOT PRODUCE, RIH WITH 2" ANCHOR PUMP, ON STREAM ON </t>
    </r>
    <r>
      <rPr>
        <b/>
        <sz val="12"/>
        <color indexed="10"/>
        <rFont val="Calibri"/>
        <family val="2"/>
      </rPr>
      <t>19/7/11</t>
    </r>
    <r>
      <rPr>
        <b/>
        <sz val="12"/>
        <color indexed="48"/>
        <rFont val="Calibri"/>
        <family val="2"/>
      </rPr>
      <t xml:space="preserve"> . </t>
    </r>
  </si>
  <si>
    <r>
      <t xml:space="preserve">LOW PUMP EFF., FAILED TO START THE WELL WITH ANCHOR , </t>
    </r>
    <r>
      <rPr>
        <b/>
        <sz val="12"/>
        <color indexed="10"/>
        <rFont val="Calibri"/>
        <family val="2"/>
      </rPr>
      <t>WAITING FOR W/O FROM 23/7/11</t>
    </r>
  </si>
  <si>
    <r>
      <t xml:space="preserve">UNDER W/O DUE TO TBG , ( </t>
    </r>
    <r>
      <rPr>
        <b/>
        <sz val="12"/>
        <color indexed="10"/>
        <rFont val="Calibri"/>
        <family val="2"/>
      </rPr>
      <t>NO VISUAL CRACK OR HOLE IN TBG</t>
    </r>
    <r>
      <rPr>
        <b/>
        <sz val="12"/>
        <color indexed="48"/>
        <rFont val="Calibri"/>
        <family val="2"/>
      </rPr>
      <t xml:space="preserve"> ) , RIH WITH 2" DHP &amp; SAME S/R ( 22X1"+118X7/8"+89X1" ) , ON STREAM ON </t>
    </r>
    <r>
      <rPr>
        <b/>
        <sz val="12"/>
        <color indexed="10"/>
        <rFont val="Calibri"/>
        <family val="2"/>
      </rPr>
      <t>2/8/11</t>
    </r>
  </si>
  <si>
    <r>
      <t xml:space="preserve">NO PUMP ACTION , ( </t>
    </r>
    <r>
      <rPr>
        <b/>
        <sz val="12"/>
        <color indexed="10"/>
        <rFont val="Calibri"/>
        <family val="2"/>
      </rPr>
      <t>FOUND HOLE IN BARREL</t>
    </r>
    <r>
      <rPr>
        <b/>
        <sz val="12"/>
        <color indexed="48"/>
        <rFont val="Calibri"/>
        <family val="2"/>
      </rPr>
      <t xml:space="preserve"> ) , R.TRIP , ON STREAM</t>
    </r>
  </si>
  <si>
    <r>
      <t>UNDER W/O TO INSTALL SELECTIVE COMPLETION , (</t>
    </r>
    <r>
      <rPr>
        <b/>
        <sz val="12"/>
        <color indexed="10"/>
        <rFont val="Calibri"/>
        <family val="2"/>
      </rPr>
      <t xml:space="preserve"> ISOLATED B-I, III AGAINST SSD , PRODUCING FROM B-IV ONLY</t>
    </r>
    <r>
      <rPr>
        <b/>
        <sz val="12"/>
        <color indexed="12"/>
        <rFont val="Calibri"/>
        <family val="2"/>
      </rPr>
      <t xml:space="preserve"> ) ,  RIH W/2" DHP &amp; SAME S/R 
( 22X1"+118X7/8"+93X1" ) , ON STREAM </t>
    </r>
    <r>
      <rPr>
        <b/>
        <u/>
        <sz val="12"/>
        <color indexed="10"/>
        <rFont val="Calibri"/>
        <family val="2"/>
      </rPr>
      <t>24/11/2011</t>
    </r>
  </si>
  <si>
    <r>
      <t xml:space="preserve">BAKER ( </t>
    </r>
    <r>
      <rPr>
        <b/>
        <sz val="12"/>
        <color indexed="10"/>
        <rFont val="Calibri"/>
        <family val="2"/>
      </rPr>
      <t xml:space="preserve">B-IV ONLY </t>
    </r>
    <r>
      <rPr>
        <b/>
        <sz val="12"/>
        <color indexed="12"/>
        <rFont val="Calibri"/>
        <family val="2"/>
      </rPr>
      <t>)</t>
    </r>
  </si>
  <si>
    <r>
      <t>ROD NO (</t>
    </r>
    <r>
      <rPr>
        <b/>
        <sz val="12"/>
        <color indexed="10"/>
        <rFont val="Calibri"/>
        <family val="2"/>
      </rPr>
      <t xml:space="preserve"> 58X7/8"</t>
    </r>
    <r>
      <rPr>
        <b/>
        <sz val="12"/>
        <color indexed="12"/>
        <rFont val="Calibri"/>
        <family val="2"/>
      </rPr>
      <t xml:space="preserve"> ) PARTED, FISHED OK , REPLACED, </t>
    </r>
    <r>
      <rPr>
        <b/>
        <sz val="12"/>
        <color indexed="10"/>
        <rFont val="Calibri"/>
        <family val="2"/>
      </rPr>
      <t>R.TRIP W/1.75" DHP</t>
    </r>
    <r>
      <rPr>
        <b/>
        <sz val="12"/>
        <color indexed="12"/>
        <rFont val="Calibri"/>
        <family val="2"/>
      </rPr>
      <t xml:space="preserve">, </t>
    </r>
    <r>
      <rPr>
        <b/>
        <u/>
        <sz val="12"/>
        <color indexed="10"/>
        <rFont val="Calibri"/>
        <family val="2"/>
      </rPr>
      <t>ON STREAM.</t>
    </r>
    <r>
      <rPr>
        <b/>
        <sz val="12"/>
        <color indexed="12"/>
        <rFont val="Calibri"/>
        <family val="2"/>
      </rPr>
      <t xml:space="preserve">           </t>
    </r>
  </si>
  <si>
    <r>
      <t xml:space="preserve">ISOLATED </t>
    </r>
    <r>
      <rPr>
        <b/>
        <sz val="12"/>
        <color indexed="10"/>
        <rFont val="Calibri"/>
        <family val="2"/>
      </rPr>
      <t>B-IV</t>
    </r>
    <r>
      <rPr>
        <b/>
        <sz val="12"/>
        <color indexed="48"/>
        <rFont val="Calibri"/>
        <family val="2"/>
      </rPr>
      <t xml:space="preserve"> AGAINST 2.56" FWG AND OPENED SSD AGAINST</t>
    </r>
    <r>
      <rPr>
        <b/>
        <sz val="12"/>
        <color indexed="10"/>
        <rFont val="Calibri"/>
        <family val="2"/>
      </rPr>
      <t xml:space="preserve"> B-I, III.</t>
    </r>
  </si>
  <si>
    <r>
      <t>NORMAL CARD ,</t>
    </r>
    <r>
      <rPr>
        <b/>
        <sz val="12"/>
        <color indexed="10"/>
        <rFont val="Calibri"/>
        <family val="2"/>
      </rPr>
      <t xml:space="preserve"> B-I,III </t>
    </r>
  </si>
  <si>
    <r>
      <t xml:space="preserve">UNDER W/O DUE TO TBG , ( </t>
    </r>
    <r>
      <rPr>
        <b/>
        <sz val="12"/>
        <color indexed="10"/>
        <rFont val="Calibri"/>
        <family val="2"/>
      </rPr>
      <t>NO VISUAL CRACK OR HOLE IN TBG</t>
    </r>
    <r>
      <rPr>
        <b/>
        <sz val="12"/>
        <color indexed="12"/>
        <rFont val="Calibri"/>
        <family val="2"/>
      </rPr>
      <t xml:space="preserve"> ) ,  ( </t>
    </r>
    <r>
      <rPr>
        <b/>
        <sz val="12"/>
        <color indexed="10"/>
        <rFont val="Calibri"/>
        <family val="2"/>
      </rPr>
      <t xml:space="preserve">ISOLATED B-I AGAINST SSD ) </t>
    </r>
    <r>
      <rPr>
        <b/>
        <sz val="12"/>
        <color indexed="12"/>
        <rFont val="Calibri"/>
        <family val="2"/>
      </rPr>
      <t xml:space="preserve"> , ( </t>
    </r>
    <r>
      <rPr>
        <b/>
        <sz val="12"/>
        <color indexed="17"/>
        <rFont val="Calibri"/>
        <family val="2"/>
      </rPr>
      <t xml:space="preserve">ONLY B-III, B-IV  ON PROD ) </t>
    </r>
    <r>
      <rPr>
        <b/>
        <sz val="12"/>
        <color indexed="12"/>
        <rFont val="Calibri"/>
        <family val="2"/>
      </rPr>
      <t xml:space="preserve">RIH W/ </t>
    </r>
    <r>
      <rPr>
        <b/>
        <sz val="12"/>
        <color indexed="10"/>
        <rFont val="Calibri"/>
        <family val="2"/>
      </rPr>
      <t>1.75"</t>
    </r>
    <r>
      <rPr>
        <b/>
        <sz val="12"/>
        <color indexed="12"/>
        <rFont val="Calibri"/>
        <family val="2"/>
      </rPr>
      <t xml:space="preserve"> DHP &amp; SAME S/R 
</t>
    </r>
    <r>
      <rPr>
        <b/>
        <sz val="12"/>
        <color indexed="10"/>
        <rFont val="Calibri"/>
        <family val="2"/>
      </rPr>
      <t xml:space="preserve">( 22X1"+113 X 7/8"+ 92 X 1" ) </t>
    </r>
    <r>
      <rPr>
        <b/>
        <sz val="12"/>
        <color indexed="12"/>
        <rFont val="Calibri"/>
        <family val="2"/>
      </rPr>
      <t xml:space="preserve">,   ON STREAM   </t>
    </r>
    <r>
      <rPr>
        <b/>
        <sz val="12"/>
        <color indexed="10"/>
        <rFont val="Calibri"/>
        <family val="2"/>
      </rPr>
      <t>2/9/2012</t>
    </r>
  </si>
  <si>
    <r>
      <rPr>
        <b/>
        <sz val="12"/>
        <color indexed="10"/>
        <rFont val="Calibri"/>
        <family val="2"/>
      </rPr>
      <t>S.F.L FOR B-I</t>
    </r>
    <r>
      <rPr>
        <b/>
        <sz val="12"/>
        <color indexed="12"/>
        <rFont val="Calibri"/>
        <family val="2"/>
      </rPr>
      <t xml:space="preserve"> ,  NORMAL CARD</t>
    </r>
  </si>
  <si>
    <r>
      <t xml:space="preserve">BAKER , AFTER W/O ( </t>
    </r>
    <r>
      <rPr>
        <b/>
        <sz val="12"/>
        <color indexed="10"/>
        <rFont val="Calibri"/>
        <family val="2"/>
      </rPr>
      <t>ONLY B-III, B-IV</t>
    </r>
    <r>
      <rPr>
        <b/>
        <sz val="12"/>
        <color indexed="12"/>
        <rFont val="Calibri"/>
        <family val="2"/>
      </rPr>
      <t xml:space="preserve"> )</t>
    </r>
  </si>
  <si>
    <r>
      <rPr>
        <b/>
        <sz val="12"/>
        <color indexed="10"/>
        <rFont val="Calibri"/>
        <family val="2"/>
      </rPr>
      <t xml:space="preserve">S.F.L FOR B-I </t>
    </r>
    <r>
      <rPr>
        <b/>
        <sz val="12"/>
        <color indexed="12"/>
        <rFont val="Calibri"/>
        <family val="2"/>
      </rPr>
      <t>, NORMAL CARD</t>
    </r>
  </si>
  <si>
    <r>
      <t>S.F.L.</t>
    </r>
    <r>
      <rPr>
        <b/>
        <sz val="12"/>
        <color indexed="10"/>
        <rFont val="Calibri"/>
        <family val="2"/>
      </rPr>
      <t xml:space="preserve"> FOR B-I</t>
    </r>
  </si>
  <si>
    <r>
      <t xml:space="preserve">BAKER , </t>
    </r>
    <r>
      <rPr>
        <b/>
        <sz val="12"/>
        <color indexed="10"/>
        <rFont val="Calibri"/>
        <family val="2"/>
      </rPr>
      <t>B-I,III,IV,V</t>
    </r>
    <r>
      <rPr>
        <b/>
        <sz val="12"/>
        <color indexed="12"/>
        <rFont val="Calibri"/>
        <family val="2"/>
      </rPr>
      <t xml:space="preserve"> , LOW PUMP EFF. </t>
    </r>
  </si>
  <si>
    <r>
      <t xml:space="preserve">ROD NO </t>
    </r>
    <r>
      <rPr>
        <b/>
        <sz val="12"/>
        <color indexed="10"/>
        <rFont val="Calibri"/>
        <family val="2"/>
      </rPr>
      <t xml:space="preserve">28X1" PARTED </t>
    </r>
    <r>
      <rPr>
        <b/>
        <sz val="12"/>
        <color indexed="48"/>
        <rFont val="Calibri"/>
        <family val="2"/>
      </rPr>
      <t xml:space="preserve">,FISHED , </t>
    </r>
    <r>
      <rPr>
        <b/>
        <sz val="12"/>
        <color indexed="10"/>
        <rFont val="Calibri"/>
        <family val="2"/>
      </rPr>
      <t>REPLASED 3X1" RODS</t>
    </r>
    <r>
      <rPr>
        <b/>
        <sz val="12"/>
        <color indexed="48"/>
        <rFont val="Calibri"/>
        <family val="2"/>
      </rPr>
      <t xml:space="preserve"> , ON STREAM</t>
    </r>
  </si>
  <si>
    <r>
      <t xml:space="preserve">ROD NO </t>
    </r>
    <r>
      <rPr>
        <b/>
        <sz val="12"/>
        <color indexed="10"/>
        <rFont val="Calibri"/>
        <family val="2"/>
      </rPr>
      <t>26X1" PARTED</t>
    </r>
    <r>
      <rPr>
        <b/>
        <sz val="12"/>
        <color indexed="48"/>
        <rFont val="Calibri"/>
        <family val="2"/>
      </rPr>
      <t xml:space="preserve"> ,FISHED , </t>
    </r>
    <r>
      <rPr>
        <b/>
        <sz val="12"/>
        <color indexed="10"/>
        <rFont val="Calibri"/>
        <family val="2"/>
      </rPr>
      <t>REPLASED 1X1" RODS</t>
    </r>
    <r>
      <rPr>
        <b/>
        <sz val="12"/>
        <color indexed="48"/>
        <rFont val="Calibri"/>
        <family val="2"/>
      </rPr>
      <t xml:space="preserve"> , ON STREAM</t>
    </r>
  </si>
  <si>
    <r>
      <t xml:space="preserve">ROD NO ( </t>
    </r>
    <r>
      <rPr>
        <b/>
        <sz val="12"/>
        <color indexed="10"/>
        <rFont val="Calibri"/>
        <family val="2"/>
      </rPr>
      <t>24X1"</t>
    </r>
    <r>
      <rPr>
        <b/>
        <sz val="12"/>
        <color indexed="48"/>
        <rFont val="Calibri"/>
        <family val="2"/>
      </rPr>
      <t xml:space="preserve"> ) PARTED , FISHED OK , </t>
    </r>
    <r>
      <rPr>
        <b/>
        <u/>
        <sz val="12"/>
        <color indexed="10"/>
        <rFont val="Calibri"/>
        <family val="2"/>
      </rPr>
      <t>RPLACED ALL TOP  1" SECTION BY  NEW S/R N-97</t>
    </r>
    <r>
      <rPr>
        <b/>
        <sz val="12"/>
        <color indexed="48"/>
        <rFont val="Calibri"/>
        <family val="2"/>
      </rPr>
      <t xml:space="preserve"> , R.TRIP, ON STREAM</t>
    </r>
  </si>
  <si>
    <r>
      <t xml:space="preserve">ROD NO ( </t>
    </r>
    <r>
      <rPr>
        <b/>
        <sz val="12"/>
        <color indexed="10"/>
        <rFont val="Calibri"/>
        <family val="2"/>
      </rPr>
      <t>31X1" ) PARTED</t>
    </r>
    <r>
      <rPr>
        <b/>
        <sz val="12"/>
        <color indexed="48"/>
        <rFont val="Calibri"/>
        <family val="2"/>
      </rPr>
      <t xml:space="preserve"> ,FISHED , </t>
    </r>
    <r>
      <rPr>
        <b/>
        <sz val="12"/>
        <color indexed="10"/>
        <rFont val="Calibri"/>
        <family val="2"/>
      </rPr>
      <t>REPLASED PARTED RODS</t>
    </r>
    <r>
      <rPr>
        <b/>
        <sz val="12"/>
        <color indexed="48"/>
        <rFont val="Calibri"/>
        <family val="2"/>
      </rPr>
      <t xml:space="preserve"> , ON STREAM</t>
    </r>
  </si>
  <si>
    <r>
      <t xml:space="preserve">ROD NO </t>
    </r>
    <r>
      <rPr>
        <b/>
        <sz val="12"/>
        <color indexed="10"/>
        <rFont val="Calibri"/>
        <family val="2"/>
      </rPr>
      <t>( 34X1" )</t>
    </r>
    <r>
      <rPr>
        <b/>
        <sz val="12"/>
        <color indexed="48"/>
        <rFont val="Calibri"/>
        <family val="2"/>
      </rPr>
      <t xml:space="preserve"> PARTED ,FISHED ,</t>
    </r>
    <r>
      <rPr>
        <b/>
        <u/>
        <sz val="12"/>
        <color indexed="48"/>
        <rFont val="Calibri"/>
        <family val="2"/>
      </rPr>
      <t xml:space="preserve"> </t>
    </r>
    <r>
      <rPr>
        <b/>
        <u/>
        <sz val="12"/>
        <color indexed="10"/>
        <rFont val="Calibri"/>
        <family val="2"/>
      </rPr>
      <t>REPLASED 50X1" RODS ON TOP BY NEW H-CH</t>
    </r>
    <r>
      <rPr>
        <b/>
        <sz val="12"/>
        <color indexed="48"/>
        <rFont val="Calibri"/>
        <family val="2"/>
      </rPr>
      <t xml:space="preserve"> , 
ON STREAM</t>
    </r>
  </si>
  <si>
    <r>
      <t xml:space="preserve">ROD NO ( </t>
    </r>
    <r>
      <rPr>
        <b/>
        <sz val="12"/>
        <color indexed="10"/>
        <rFont val="Calibri"/>
        <family val="2"/>
      </rPr>
      <t>49X1" ) PARTED</t>
    </r>
    <r>
      <rPr>
        <b/>
        <sz val="12"/>
        <color indexed="48"/>
        <rFont val="Calibri"/>
        <family val="2"/>
      </rPr>
      <t xml:space="preserve"> ,FISHED , </t>
    </r>
    <r>
      <rPr>
        <b/>
        <sz val="12"/>
        <color indexed="10"/>
        <rFont val="Calibri"/>
        <family val="2"/>
      </rPr>
      <t>REPLASED PARTED RODS</t>
    </r>
    <r>
      <rPr>
        <b/>
        <sz val="12"/>
        <color indexed="48"/>
        <rFont val="Calibri"/>
        <family val="2"/>
      </rPr>
      <t xml:space="preserve"> , ON STREAM</t>
    </r>
  </si>
  <si>
    <r>
      <t xml:space="preserve">ROD NO ( </t>
    </r>
    <r>
      <rPr>
        <b/>
        <sz val="12"/>
        <color indexed="10"/>
        <rFont val="Calibri"/>
        <family val="2"/>
      </rPr>
      <t>51X1" ) PARTED</t>
    </r>
    <r>
      <rPr>
        <b/>
        <sz val="12"/>
        <color indexed="48"/>
        <rFont val="Calibri"/>
        <family val="2"/>
      </rPr>
      <t xml:space="preserve"> ,FISHED , </t>
    </r>
    <r>
      <rPr>
        <b/>
        <sz val="12"/>
        <color indexed="10"/>
        <rFont val="Calibri"/>
        <family val="2"/>
      </rPr>
      <t>REPLASED PARTED RODS</t>
    </r>
    <r>
      <rPr>
        <b/>
        <sz val="12"/>
        <color indexed="48"/>
        <rFont val="Calibri"/>
        <family val="2"/>
      </rPr>
      <t xml:space="preserve"> , ON STREAM</t>
    </r>
  </si>
  <si>
    <r>
      <t xml:space="preserve">ROD NO ( </t>
    </r>
    <r>
      <rPr>
        <b/>
        <sz val="12"/>
        <color indexed="10"/>
        <rFont val="Calibri"/>
        <family val="2"/>
      </rPr>
      <t>50X1" ) PARTED</t>
    </r>
    <r>
      <rPr>
        <b/>
        <sz val="12"/>
        <color indexed="48"/>
        <rFont val="Calibri"/>
        <family val="2"/>
      </rPr>
      <t xml:space="preserve"> ,FISHED , </t>
    </r>
    <r>
      <rPr>
        <b/>
        <sz val="12"/>
        <color indexed="10"/>
        <rFont val="Calibri"/>
        <family val="2"/>
      </rPr>
      <t>REPLASED PARTED RODS</t>
    </r>
    <r>
      <rPr>
        <b/>
        <sz val="12"/>
        <color indexed="48"/>
        <rFont val="Calibri"/>
        <family val="2"/>
      </rPr>
      <t xml:space="preserve"> , ON STREAM</t>
    </r>
  </si>
  <si>
    <r>
      <t xml:space="preserve">ROD NO ( </t>
    </r>
    <r>
      <rPr>
        <b/>
        <sz val="12"/>
        <color indexed="10"/>
        <rFont val="Calibri"/>
        <family val="2"/>
      </rPr>
      <t>55X1" ) PARTED</t>
    </r>
    <r>
      <rPr>
        <b/>
        <sz val="12"/>
        <color indexed="48"/>
        <rFont val="Calibri"/>
        <family val="2"/>
      </rPr>
      <t xml:space="preserve"> ,FISHED , </t>
    </r>
    <r>
      <rPr>
        <b/>
        <sz val="12"/>
        <color indexed="10"/>
        <rFont val="Calibri"/>
        <family val="2"/>
      </rPr>
      <t>REPLASED (15X1" FROM 45 TO 60) BY NEW 
S-88 NEW</t>
    </r>
    <r>
      <rPr>
        <b/>
        <sz val="12"/>
        <color indexed="48"/>
        <rFont val="Calibri"/>
        <family val="2"/>
      </rPr>
      <t xml:space="preserve"> , </t>
    </r>
    <r>
      <rPr>
        <b/>
        <u/>
        <sz val="12"/>
        <color indexed="10"/>
        <rFont val="Calibri"/>
        <family val="2"/>
      </rPr>
      <t>R.TRIP</t>
    </r>
    <r>
      <rPr>
        <b/>
        <sz val="12"/>
        <color indexed="48"/>
        <rFont val="Calibri"/>
        <family val="2"/>
      </rPr>
      <t xml:space="preserve"> , ON STREAM</t>
    </r>
  </si>
  <si>
    <r>
      <t xml:space="preserve">ROD NO ( </t>
    </r>
    <r>
      <rPr>
        <b/>
        <sz val="12"/>
        <color indexed="10"/>
        <rFont val="Calibri"/>
        <family val="2"/>
      </rPr>
      <t>18X1" ) PARTED</t>
    </r>
    <r>
      <rPr>
        <b/>
        <sz val="12"/>
        <color indexed="48"/>
        <rFont val="Calibri"/>
        <family val="2"/>
      </rPr>
      <t xml:space="preserve"> ,FISHED , </t>
    </r>
    <r>
      <rPr>
        <b/>
        <sz val="12"/>
        <color indexed="10"/>
        <rFont val="Calibri"/>
        <family val="2"/>
      </rPr>
      <t>REPLASED (3X1") RODS</t>
    </r>
    <r>
      <rPr>
        <b/>
        <sz val="12"/>
        <color indexed="48"/>
        <rFont val="Calibri"/>
        <family val="2"/>
      </rPr>
      <t xml:space="preserve"> , ON STREAM</t>
    </r>
  </si>
  <si>
    <r>
      <t>ROD NO (</t>
    </r>
    <r>
      <rPr>
        <b/>
        <sz val="12"/>
        <color indexed="10"/>
        <rFont val="Calibri"/>
        <family val="2"/>
      </rPr>
      <t>58X1" ) PARTED</t>
    </r>
    <r>
      <rPr>
        <b/>
        <sz val="12"/>
        <color indexed="48"/>
        <rFont val="Calibri"/>
        <family val="2"/>
      </rPr>
      <t xml:space="preserve"> , FISHED , </t>
    </r>
    <r>
      <rPr>
        <b/>
        <sz val="12"/>
        <color indexed="10"/>
        <rFont val="Calibri"/>
        <family val="2"/>
      </rPr>
      <t>REPLASED (1X1") RODS</t>
    </r>
    <r>
      <rPr>
        <b/>
        <sz val="12"/>
        <color indexed="48"/>
        <rFont val="Calibri"/>
        <family val="2"/>
      </rPr>
      <t xml:space="preserve"> , ON STREAM</t>
    </r>
  </si>
  <si>
    <r>
      <t>ROD NO (</t>
    </r>
    <r>
      <rPr>
        <b/>
        <sz val="12"/>
        <color indexed="10"/>
        <rFont val="Calibri"/>
        <family val="2"/>
      </rPr>
      <t>62X1" ) PARTED</t>
    </r>
    <r>
      <rPr>
        <b/>
        <sz val="12"/>
        <color indexed="48"/>
        <rFont val="Calibri"/>
        <family val="2"/>
      </rPr>
      <t xml:space="preserve"> , FISHED , </t>
    </r>
    <r>
      <rPr>
        <b/>
        <sz val="12"/>
        <color indexed="10"/>
        <rFont val="Calibri"/>
        <family val="2"/>
      </rPr>
      <t>REPLASED (10X1") RODS</t>
    </r>
    <r>
      <rPr>
        <b/>
        <sz val="12"/>
        <color indexed="48"/>
        <rFont val="Calibri"/>
        <family val="2"/>
      </rPr>
      <t xml:space="preserve"> , ON STREAM</t>
    </r>
  </si>
  <si>
    <r>
      <t>ROD NO (</t>
    </r>
    <r>
      <rPr>
        <b/>
        <sz val="12"/>
        <color indexed="10"/>
        <rFont val="Calibri"/>
        <family val="2"/>
      </rPr>
      <t>5X7/8" ) PARTED</t>
    </r>
    <r>
      <rPr>
        <b/>
        <sz val="12"/>
        <color indexed="48"/>
        <rFont val="Calibri"/>
        <family val="2"/>
      </rPr>
      <t xml:space="preserve"> , FISHED , PERFORMED </t>
    </r>
    <r>
      <rPr>
        <b/>
        <sz val="12"/>
        <color indexed="10"/>
        <rFont val="Calibri"/>
        <family val="2"/>
      </rPr>
      <t>R. TRIP</t>
    </r>
    <r>
      <rPr>
        <b/>
        <sz val="12"/>
        <color indexed="48"/>
        <rFont val="Calibri"/>
        <family val="2"/>
      </rPr>
      <t xml:space="preserve"> , ON STREAM</t>
    </r>
  </si>
  <si>
    <r>
      <t xml:space="preserve">ROD NO ( </t>
    </r>
    <r>
      <rPr>
        <b/>
        <sz val="12"/>
        <color indexed="10"/>
        <rFont val="Calibri"/>
        <family val="2"/>
      </rPr>
      <t>11X1"</t>
    </r>
    <r>
      <rPr>
        <b/>
        <sz val="12"/>
        <color indexed="12"/>
        <rFont val="Calibri"/>
        <family val="2"/>
      </rPr>
      <t xml:space="preserve"> ) PARTED, FISHED,</t>
    </r>
    <r>
      <rPr>
        <b/>
        <sz val="12"/>
        <color indexed="10"/>
        <rFont val="Calibri"/>
        <family val="2"/>
      </rPr>
      <t xml:space="preserve"> REPLACED</t>
    </r>
    <r>
      <rPr>
        <b/>
        <sz val="12"/>
        <color indexed="12"/>
        <rFont val="Calibri"/>
        <family val="2"/>
      </rPr>
      <t xml:space="preserve">, </t>
    </r>
    <r>
      <rPr>
        <b/>
        <sz val="12"/>
        <color indexed="10"/>
        <rFont val="Calibri"/>
        <family val="2"/>
      </rPr>
      <t>R. TRIP</t>
    </r>
    <r>
      <rPr>
        <b/>
        <sz val="12"/>
        <color indexed="12"/>
        <rFont val="Calibri"/>
        <family val="2"/>
      </rPr>
      <t>, ON STREAM.</t>
    </r>
  </si>
  <si>
    <r>
      <t xml:space="preserve">ROD NO ( </t>
    </r>
    <r>
      <rPr>
        <b/>
        <sz val="12"/>
        <color indexed="10"/>
        <rFont val="Calibri"/>
        <family val="2"/>
      </rPr>
      <t>4X1"</t>
    </r>
    <r>
      <rPr>
        <b/>
        <sz val="12"/>
        <color indexed="12"/>
        <rFont val="Calibri"/>
        <family val="2"/>
      </rPr>
      <t xml:space="preserve"> ) PARTED, FISHED,</t>
    </r>
    <r>
      <rPr>
        <b/>
        <sz val="12"/>
        <color indexed="10"/>
        <rFont val="Calibri"/>
        <family val="2"/>
      </rPr>
      <t xml:space="preserve"> REPLACED ( 3X1" ) </t>
    </r>
    <r>
      <rPr>
        <b/>
        <sz val="12"/>
        <color indexed="12"/>
        <rFont val="Calibri"/>
        <family val="2"/>
      </rPr>
      <t>,  ON STREAM.</t>
    </r>
  </si>
  <si>
    <r>
      <t xml:space="preserve">ROD NO ( </t>
    </r>
    <r>
      <rPr>
        <b/>
        <sz val="12"/>
        <color indexed="10"/>
        <rFont val="Calibri"/>
        <family val="2"/>
      </rPr>
      <t>20X1"</t>
    </r>
    <r>
      <rPr>
        <b/>
        <sz val="12"/>
        <color indexed="12"/>
        <rFont val="Calibri"/>
        <family val="2"/>
      </rPr>
      <t xml:space="preserve"> ) PARTED, FISHED,</t>
    </r>
    <r>
      <rPr>
        <b/>
        <sz val="12"/>
        <color indexed="10"/>
        <rFont val="Calibri"/>
        <family val="2"/>
      </rPr>
      <t xml:space="preserve"> </t>
    </r>
    <r>
      <rPr>
        <b/>
        <u/>
        <sz val="12"/>
        <color indexed="10"/>
        <rFont val="Calibri"/>
        <family val="2"/>
      </rPr>
      <t>REPLACED 1" SCTION BY NEW S/R GRAD-D</t>
    </r>
    <r>
      <rPr>
        <b/>
        <sz val="12"/>
        <color indexed="10"/>
        <rFont val="Calibri"/>
        <family val="2"/>
      </rPr>
      <t xml:space="preserve">  </t>
    </r>
    <r>
      <rPr>
        <b/>
        <sz val="12"/>
        <color indexed="12"/>
        <rFont val="Calibri"/>
        <family val="2"/>
      </rPr>
      <t>,</t>
    </r>
    <r>
      <rPr>
        <b/>
        <sz val="12"/>
        <color indexed="10"/>
        <rFont val="Calibri"/>
        <family val="2"/>
      </rPr>
      <t xml:space="preserve"> </t>
    </r>
    <r>
      <rPr>
        <b/>
        <u/>
        <sz val="12"/>
        <color indexed="10"/>
        <rFont val="Calibri"/>
        <family val="2"/>
      </rPr>
      <t>R.TRIP</t>
    </r>
    <r>
      <rPr>
        <b/>
        <sz val="12"/>
        <color indexed="12"/>
        <rFont val="Calibri"/>
        <family val="2"/>
      </rPr>
      <t xml:space="preserve"> ,  ON STREAM.</t>
    </r>
  </si>
  <si>
    <r>
      <t xml:space="preserve">NO PUMP ACTION , R.TRIP  , NOT PRODUCE , R.TRIP WITH 2" ANCHOR PUMP , RETRIEVED ( </t>
    </r>
    <r>
      <rPr>
        <b/>
        <sz val="12"/>
        <color indexed="10"/>
        <rFont val="Calibri"/>
        <family val="2"/>
      </rPr>
      <t>5X1"</t>
    </r>
    <r>
      <rPr>
        <b/>
        <sz val="12"/>
        <color indexed="12"/>
        <rFont val="Calibri"/>
        <family val="2"/>
      </rPr>
      <t xml:space="preserve">) RODS , </t>
    </r>
    <r>
      <rPr>
        <b/>
        <sz val="12"/>
        <color indexed="10"/>
        <rFont val="Calibri"/>
        <family val="2"/>
      </rPr>
      <t>SET ANCHOR PUMP 5900 @ FT</t>
    </r>
    <r>
      <rPr>
        <b/>
        <sz val="12"/>
        <color indexed="12"/>
        <rFont val="Calibri"/>
        <family val="2"/>
      </rPr>
      <t xml:space="preserve"> , ON STREAM </t>
    </r>
    <r>
      <rPr>
        <b/>
        <u/>
        <sz val="12"/>
        <color indexed="10"/>
        <rFont val="Calibri"/>
        <family val="2"/>
      </rPr>
      <t>15-11-2013</t>
    </r>
  </si>
  <si>
    <r>
      <t xml:space="preserve">NO PUMP ACTION , R.TRIP WITH 2" ANCHOR PUMP , RETRIEVED ( </t>
    </r>
    <r>
      <rPr>
        <b/>
        <sz val="12"/>
        <color indexed="10"/>
        <rFont val="Calibri"/>
        <family val="2"/>
      </rPr>
      <t>10X7/8"</t>
    </r>
    <r>
      <rPr>
        <b/>
        <sz val="12"/>
        <color indexed="12"/>
        <rFont val="Calibri"/>
        <family val="2"/>
      </rPr>
      <t xml:space="preserve">) RODS , </t>
    </r>
    <r>
      <rPr>
        <b/>
        <sz val="12"/>
        <color indexed="10"/>
        <rFont val="Calibri"/>
        <family val="2"/>
      </rPr>
      <t>SET ANCHOR PUMP @ 5650  FT</t>
    </r>
    <r>
      <rPr>
        <b/>
        <sz val="12"/>
        <color indexed="12"/>
        <rFont val="Calibri"/>
        <family val="2"/>
      </rPr>
      <t xml:space="preserve"> ,  ON STREAM </t>
    </r>
  </si>
  <si>
    <r>
      <t xml:space="preserve">ROD NO ( </t>
    </r>
    <r>
      <rPr>
        <b/>
        <sz val="12"/>
        <color indexed="10"/>
        <rFont val="Calibri"/>
        <family val="2"/>
      </rPr>
      <t>16X1"</t>
    </r>
    <r>
      <rPr>
        <b/>
        <sz val="12"/>
        <color indexed="12"/>
        <rFont val="Calibri"/>
        <family val="2"/>
      </rPr>
      <t xml:space="preserve"> ) PARTED, TARY TO UNSET ANCHOR PUMP WITHOUT SUCCESS , </t>
    </r>
    <r>
      <rPr>
        <b/>
        <sz val="12"/>
        <color indexed="8"/>
        <rFont val="Calibri"/>
        <family val="2"/>
      </rPr>
      <t>STARTED THE WELL W/ O-SHOT</t>
    </r>
    <r>
      <rPr>
        <b/>
        <sz val="12"/>
        <color indexed="12"/>
        <rFont val="Calibri"/>
        <family val="2"/>
      </rPr>
      <t>, ON STREAM</t>
    </r>
  </si>
  <si>
    <r>
      <t xml:space="preserve">ROD NO ( </t>
    </r>
    <r>
      <rPr>
        <b/>
        <sz val="12"/>
        <color indexed="10"/>
        <rFont val="Calibri"/>
        <family val="2"/>
      </rPr>
      <t xml:space="preserve">17X1" </t>
    </r>
    <r>
      <rPr>
        <b/>
        <sz val="12"/>
        <color indexed="12"/>
        <rFont val="Calibri"/>
        <family val="2"/>
      </rPr>
      <t xml:space="preserve">) SLIPT OUT, FISHED OK, R.TRIP W/ANCHOR PUMP , RETREIVED ( </t>
    </r>
    <r>
      <rPr>
        <b/>
        <sz val="12"/>
        <color indexed="10"/>
        <rFont val="Calibri"/>
        <family val="2"/>
      </rPr>
      <t>10X1"</t>
    </r>
    <r>
      <rPr>
        <b/>
        <sz val="12"/>
        <color indexed="12"/>
        <rFont val="Calibri"/>
        <family val="2"/>
      </rPr>
      <t xml:space="preserve"> ) RODS , SET ANCHOR PUMP@  5400 FT , NOT PRODUCE , WAITING FOR W/O</t>
    </r>
  </si>
  <si>
    <r>
      <rPr>
        <b/>
        <sz val="12"/>
        <color indexed="12"/>
        <rFont val="Calibri"/>
        <family val="2"/>
      </rPr>
      <t>ROD NO</t>
    </r>
    <r>
      <rPr>
        <b/>
        <sz val="12"/>
        <rFont val="Calibri"/>
        <family val="2"/>
      </rPr>
      <t xml:space="preserve"> </t>
    </r>
    <r>
      <rPr>
        <b/>
        <sz val="12"/>
        <color indexed="12"/>
        <rFont val="Calibri"/>
        <family val="2"/>
      </rPr>
      <t>(</t>
    </r>
    <r>
      <rPr>
        <b/>
        <sz val="12"/>
        <color indexed="10"/>
        <rFont val="Calibri"/>
        <family val="2"/>
      </rPr>
      <t>30X1"</t>
    </r>
    <r>
      <rPr>
        <b/>
        <sz val="12"/>
        <color indexed="12"/>
        <rFont val="Calibri"/>
        <family val="2"/>
      </rPr>
      <t xml:space="preserve"> ) PARTED , FISHED OK , REPLACED (5X1") </t>
    </r>
    <r>
      <rPr>
        <b/>
        <sz val="12"/>
        <color indexed="10"/>
        <rFont val="Calibri"/>
        <family val="2"/>
      </rPr>
      <t xml:space="preserve">, R.TRIP </t>
    </r>
    <r>
      <rPr>
        <b/>
        <sz val="12"/>
        <color indexed="12"/>
        <rFont val="Calibri"/>
        <family val="2"/>
      </rPr>
      <t>,  ON STREAM.</t>
    </r>
  </si>
  <si>
    <r>
      <t>ROD NO. (</t>
    </r>
    <r>
      <rPr>
        <b/>
        <sz val="12"/>
        <color indexed="10"/>
        <rFont val="Calibri"/>
        <family val="2"/>
      </rPr>
      <t xml:space="preserve"> 13X1"</t>
    </r>
    <r>
      <rPr>
        <b/>
        <sz val="12"/>
        <color indexed="12"/>
        <rFont val="Calibri"/>
        <family val="2"/>
      </rPr>
      <t xml:space="preserve"> ) PARTED, FISHED OK, REPLACED , ON STREAM</t>
    </r>
  </si>
  <si>
    <r>
      <t xml:space="preserve">AL.AHLIA , </t>
    </r>
    <r>
      <rPr>
        <b/>
        <sz val="12"/>
        <color indexed="10"/>
        <rFont val="Calibri"/>
        <family val="2"/>
      </rPr>
      <t xml:space="preserve">B-I,III,IV,V </t>
    </r>
  </si>
  <si>
    <r>
      <t>SLIGHT F. POUND ,</t>
    </r>
    <r>
      <rPr>
        <b/>
        <sz val="12"/>
        <color indexed="10"/>
        <rFont val="Calibri"/>
        <family val="2"/>
      </rPr>
      <t xml:space="preserve"> FILLAGE= 95 %</t>
    </r>
  </si>
  <si>
    <r>
      <t xml:space="preserve">SLIGHT F. POUND , </t>
    </r>
    <r>
      <rPr>
        <b/>
        <sz val="12"/>
        <color indexed="10"/>
        <rFont val="Calibri"/>
        <family val="2"/>
      </rPr>
      <t>FILLAGE= 93 %</t>
    </r>
  </si>
  <si>
    <r>
      <t xml:space="preserve">BAKER , LOW PUMP EFF. ( </t>
    </r>
    <r>
      <rPr>
        <b/>
        <sz val="12"/>
        <color indexed="10"/>
        <rFont val="Calibri"/>
        <family val="2"/>
      </rPr>
      <t>WHT = 103 F</t>
    </r>
    <r>
      <rPr>
        <b/>
        <sz val="12"/>
        <color indexed="12"/>
        <rFont val="Calibri"/>
        <family val="2"/>
      </rPr>
      <t xml:space="preserve"> )</t>
    </r>
  </si>
  <si>
    <r>
      <t>BAKER , AFTER R.TRIP (</t>
    </r>
    <r>
      <rPr>
        <b/>
        <sz val="12"/>
        <color indexed="10"/>
        <rFont val="Calibri"/>
        <family val="2"/>
      </rPr>
      <t xml:space="preserve"> WHT = 115 F</t>
    </r>
    <r>
      <rPr>
        <b/>
        <sz val="12"/>
        <color indexed="12"/>
        <rFont val="Calibri"/>
        <family val="2"/>
      </rPr>
      <t xml:space="preserve"> )</t>
    </r>
  </si>
  <si>
    <r>
      <t xml:space="preserve">BAKER ( </t>
    </r>
    <r>
      <rPr>
        <b/>
        <sz val="12"/>
        <color indexed="10"/>
        <rFont val="Calibri"/>
        <family val="2"/>
      </rPr>
      <t>WHT = 113 F</t>
    </r>
    <r>
      <rPr>
        <b/>
        <sz val="12"/>
        <color indexed="12"/>
        <rFont val="Calibri"/>
        <family val="2"/>
      </rPr>
      <t xml:space="preserve"> )</t>
    </r>
  </si>
  <si>
    <r>
      <t>AL.AHLIA ,</t>
    </r>
    <r>
      <rPr>
        <b/>
        <sz val="12"/>
        <color indexed="10"/>
        <rFont val="Calibri"/>
        <family val="2"/>
      </rPr>
      <t xml:space="preserve"> B-I,III,IV,V</t>
    </r>
  </si>
  <si>
    <r>
      <t xml:space="preserve">NO PUMP ACTION, R.TRIP WITH 1.75" DHP ( </t>
    </r>
    <r>
      <rPr>
        <b/>
        <sz val="12"/>
        <color indexed="10"/>
        <rFont val="Calibri"/>
        <family val="2"/>
      </rPr>
      <t>LOST PART FROM BARREL AND ST.VALVE IN THE WELL</t>
    </r>
    <r>
      <rPr>
        <b/>
        <sz val="12"/>
        <color indexed="48"/>
        <rFont val="Calibri"/>
        <family val="2"/>
      </rPr>
      <t xml:space="preserve"> ), OM STREAM </t>
    </r>
  </si>
  <si>
    <r>
      <t xml:space="preserve">NO PUMP ACTION , R.TRIP , ( ACTION &amp; SUCTON ) , RESET , ( ACTION &amp; SUCTION ) R.TRIP </t>
    </r>
    <r>
      <rPr>
        <b/>
        <sz val="12"/>
        <color indexed="10"/>
        <rFont val="Calibri"/>
        <family val="2"/>
      </rPr>
      <t>W/1.75" ANCHOR PUMP</t>
    </r>
    <r>
      <rPr>
        <b/>
        <sz val="12"/>
        <color indexed="48"/>
        <rFont val="Calibri"/>
        <family val="2"/>
      </rPr>
      <t xml:space="preserve"> , RETREIVED (</t>
    </r>
    <r>
      <rPr>
        <b/>
        <sz val="12"/>
        <color indexed="10"/>
        <rFont val="Calibri"/>
        <family val="2"/>
      </rPr>
      <t>10X1"</t>
    </r>
    <r>
      <rPr>
        <b/>
        <sz val="12"/>
        <color indexed="48"/>
        <rFont val="Calibri"/>
        <family val="2"/>
      </rPr>
      <t xml:space="preserve">) RODS , </t>
    </r>
    <r>
      <rPr>
        <b/>
        <sz val="12"/>
        <color indexed="10"/>
        <rFont val="Calibri"/>
        <family val="2"/>
      </rPr>
      <t>SET ANCHOR @ 5650 FT</t>
    </r>
    <r>
      <rPr>
        <b/>
        <sz val="12"/>
        <color indexed="48"/>
        <rFont val="Calibri"/>
        <family val="2"/>
      </rPr>
      <t xml:space="preserve"> ,  ON STREAM .</t>
    </r>
  </si>
  <si>
    <r>
      <t xml:space="preserve">FLUID POUND , </t>
    </r>
    <r>
      <rPr>
        <b/>
        <sz val="12"/>
        <color indexed="10"/>
        <rFont val="Calibri"/>
        <family val="2"/>
      </rPr>
      <t>P.FILLAGE =+/- 75%</t>
    </r>
  </si>
  <si>
    <r>
      <t xml:space="preserve">NO PUMP ACTION , R.TRIP W/1.75" ANCHOR PUMP , </t>
    </r>
    <r>
      <rPr>
        <b/>
        <sz val="12"/>
        <color indexed="10"/>
        <rFont val="Calibri"/>
        <family val="2"/>
      </rPr>
      <t>SET ANCHOR @ 5650 FT</t>
    </r>
    <r>
      <rPr>
        <b/>
        <sz val="12"/>
        <color indexed="48"/>
        <rFont val="Calibri"/>
        <family val="2"/>
      </rPr>
      <t xml:space="preserve"> ,  ON STREAM .</t>
    </r>
  </si>
  <si>
    <r>
      <t xml:space="preserve">NO PUMP ACTION , R.TRIP W/1.75" ANCHOR PUMP ,RETRIEVED (2X1" )
 </t>
    </r>
    <r>
      <rPr>
        <b/>
        <sz val="12"/>
        <color indexed="10"/>
        <rFont val="Calibri"/>
        <family val="2"/>
      </rPr>
      <t>SET ANCHOR @ 5600 FT</t>
    </r>
    <r>
      <rPr>
        <b/>
        <sz val="12"/>
        <color indexed="48"/>
        <rFont val="Calibri"/>
        <family val="2"/>
      </rPr>
      <t xml:space="preserve"> , ON STREAM</t>
    </r>
  </si>
  <si>
    <r>
      <t xml:space="preserve">F.POUND , </t>
    </r>
    <r>
      <rPr>
        <b/>
        <sz val="12"/>
        <color indexed="10"/>
        <rFont val="Calibri"/>
        <family val="2"/>
      </rPr>
      <t>P.FILLAGE =+/- 83 % , ANCHOR PUMP</t>
    </r>
  </si>
  <si>
    <r>
      <t xml:space="preserve">UNDER W/O DUE TO TBG LEAK  , ( </t>
    </r>
    <r>
      <rPr>
        <b/>
        <sz val="12"/>
        <color indexed="10"/>
        <rFont val="Calibri"/>
        <family val="2"/>
      </rPr>
      <t>FOUND LONGITUDINAL CRACK IN JT NO 193 , DIRECTILY ABOVE P.S.N</t>
    </r>
    <r>
      <rPr>
        <b/>
        <sz val="12"/>
        <color indexed="48"/>
        <rFont val="Calibri"/>
        <family val="2"/>
      </rPr>
      <t xml:space="preserve"> ) , TAGED T.D. @ 6252 FT, S.F.L. BY W/L @ 3500 FT, ( </t>
    </r>
    <r>
      <rPr>
        <b/>
        <sz val="12"/>
        <rFont val="Calibri"/>
        <family val="2"/>
      </rPr>
      <t>ISOLATED B-V &amp; LOWER PART FOR B-IV BY FWG PLUG</t>
    </r>
    <r>
      <rPr>
        <b/>
        <sz val="12"/>
        <color indexed="10"/>
        <rFont val="Calibri"/>
        <family val="2"/>
      </rPr>
      <t xml:space="preserve"> , PRODUCE FROM B-I,III &amp; UPPER B-IV</t>
    </r>
    <r>
      <rPr>
        <b/>
        <sz val="12"/>
        <color indexed="48"/>
        <rFont val="Calibri"/>
        <family val="2"/>
      </rPr>
      <t xml:space="preserve"> ) , RIH W/1.75" DHP &amp; SAME S/R ( 25+ 125 + 85 ), NOT PRODUCE  ,</t>
    </r>
    <r>
      <rPr>
        <b/>
        <sz val="12"/>
        <color indexed="10"/>
        <rFont val="Calibri"/>
        <family val="2"/>
      </rPr>
      <t xml:space="preserve"> R.TRIP</t>
    </r>
    <r>
      <rPr>
        <b/>
        <sz val="12"/>
        <color indexed="48"/>
        <rFont val="Calibri"/>
        <family val="2"/>
      </rPr>
      <t xml:space="preserve"> , ON STREAM </t>
    </r>
    <r>
      <rPr>
        <b/>
        <u/>
        <sz val="12"/>
        <color indexed="10"/>
        <rFont val="Calibri"/>
        <family val="2"/>
      </rPr>
      <t>15/6/12</t>
    </r>
  </si>
  <si>
    <r>
      <rPr>
        <b/>
        <sz val="12"/>
        <color indexed="10"/>
        <rFont val="Calibri"/>
        <family val="2"/>
      </rPr>
      <t>STATIC FOR B-I,III &amp; UPPER B-IV</t>
    </r>
    <r>
      <rPr>
        <b/>
        <sz val="12"/>
        <color indexed="12"/>
        <rFont val="Calibri"/>
        <family val="2"/>
      </rPr>
      <t xml:space="preserve"> , 
SEVERE F. POUND , </t>
    </r>
    <r>
      <rPr>
        <b/>
        <sz val="12"/>
        <color indexed="10"/>
        <rFont val="Calibri"/>
        <family val="2"/>
      </rPr>
      <t xml:space="preserve">P.FILLAGE = 15 % </t>
    </r>
  </si>
  <si>
    <r>
      <t xml:space="preserve">SEVERE F. POUND , </t>
    </r>
    <r>
      <rPr>
        <b/>
        <sz val="12"/>
        <color indexed="10"/>
        <rFont val="Calibri"/>
        <family val="2"/>
      </rPr>
      <t xml:space="preserve">P.FILLAGE = 18 % </t>
    </r>
  </si>
  <si>
    <r>
      <t xml:space="preserve">NO PUMP ACTION , </t>
    </r>
    <r>
      <rPr>
        <b/>
        <sz val="12"/>
        <color indexed="12"/>
        <rFont val="Calibri"/>
        <family val="2"/>
      </rPr>
      <t>R.TRIP , ON STREAM</t>
    </r>
  </si>
  <si>
    <r>
      <t>CHECKED SSD  , FOUND IT CLOSED , ( IT WAS PARTIALLY  OPEN ) OPENED OK ,</t>
    </r>
    <r>
      <rPr>
        <b/>
        <sz val="12"/>
        <color indexed="10"/>
        <rFont val="Calibri"/>
        <family val="2"/>
      </rPr>
      <t>NOW B-I,III,Upper B-IV are  completely ON PRODUCTION</t>
    </r>
  </si>
  <si>
    <r>
      <t xml:space="preserve">AFTER OPENING SSD , 
F.POUND , </t>
    </r>
    <r>
      <rPr>
        <b/>
        <sz val="12"/>
        <color indexed="10"/>
        <rFont val="Calibri"/>
        <family val="2"/>
      </rPr>
      <t>P.FILLAGE =+/- 88%</t>
    </r>
  </si>
  <si>
    <r>
      <t xml:space="preserve">BAKER , </t>
    </r>
    <r>
      <rPr>
        <b/>
        <sz val="12"/>
        <color indexed="10"/>
        <rFont val="Calibri"/>
        <family val="2"/>
      </rPr>
      <t>AFTER W/O ,  
 PRODUCE FROM B-I,III &amp; UPPER B-IV</t>
    </r>
  </si>
  <si>
    <r>
      <t xml:space="preserve"> RETRIEVED FWG PLUG AGAINST  </t>
    </r>
    <r>
      <rPr>
        <b/>
        <sz val="12"/>
        <color indexed="17"/>
        <rFont val="Calibri"/>
        <family val="2"/>
      </rPr>
      <t>B-V &amp; LOWER PART FOR B-IV</t>
    </r>
    <r>
      <rPr>
        <b/>
        <sz val="12"/>
        <color indexed="12"/>
        <rFont val="Calibri"/>
        <family val="2"/>
      </rPr>
      <t xml:space="preserve">   , ISOLATED </t>
    </r>
    <r>
      <rPr>
        <b/>
        <sz val="12"/>
        <color indexed="10"/>
        <rFont val="Calibri"/>
        <family val="2"/>
      </rPr>
      <t xml:space="preserve"> 
B-I,III &amp; UPPER B-IV</t>
    </r>
    <r>
      <rPr>
        <b/>
        <sz val="12"/>
        <color indexed="12"/>
        <rFont val="Calibri"/>
        <family val="2"/>
      </rPr>
      <t xml:space="preserve"> AGAINST SSD , R.TRIP  </t>
    </r>
    <r>
      <rPr>
        <b/>
        <u/>
        <sz val="12"/>
        <color indexed="10"/>
        <rFont val="Calibri"/>
        <family val="2"/>
      </rPr>
      <t>W/2" DHP</t>
    </r>
    <r>
      <rPr>
        <b/>
        <sz val="12"/>
        <color indexed="12"/>
        <rFont val="Calibri"/>
        <family val="2"/>
      </rPr>
      <t xml:space="preserve"> &amp; S/R , ON STREAM.</t>
    </r>
  </si>
  <si>
    <r>
      <t xml:space="preserve">BAKER ,  </t>
    </r>
    <r>
      <rPr>
        <b/>
        <sz val="12"/>
        <color indexed="17"/>
        <rFont val="Calibri"/>
        <family val="2"/>
      </rPr>
      <t>PRODUCE FROM B-V &amp; LOWER PART FOR B-IV</t>
    </r>
  </si>
  <si>
    <r>
      <t xml:space="preserve">NO PUMP ACTION, R.TRIP, </t>
    </r>
    <r>
      <rPr>
        <b/>
        <sz val="12"/>
        <color indexed="10"/>
        <rFont val="Calibri"/>
        <family val="2"/>
      </rPr>
      <t xml:space="preserve"> </t>
    </r>
    <r>
      <rPr>
        <b/>
        <sz val="12"/>
        <color indexed="12"/>
        <rFont val="Calibri"/>
        <family val="2"/>
      </rPr>
      <t>, ON STREAM.</t>
    </r>
  </si>
  <si>
    <r>
      <rPr>
        <b/>
        <sz val="12"/>
        <color indexed="10"/>
        <rFont val="Calibri"/>
        <family val="2"/>
      </rPr>
      <t>OPENED SSD AGAINST B-I, III , Upper B-IV</t>
    </r>
    <r>
      <rPr>
        <b/>
        <sz val="12"/>
        <color indexed="12"/>
        <rFont val="Calibri"/>
        <family val="2"/>
      </rPr>
      <t xml:space="preserve"> , THE WELL IS PRODUCING FROM B-I, III, IV &amp; V</t>
    </r>
  </si>
  <si>
    <r>
      <t>BAKER ,</t>
    </r>
    <r>
      <rPr>
        <b/>
        <sz val="12"/>
        <color indexed="10"/>
        <rFont val="Calibri"/>
        <family val="2"/>
      </rPr>
      <t xml:space="preserve"> AFTER OPENING AGIANST ( B-I,III </t>
    </r>
    <r>
      <rPr>
        <b/>
        <sz val="12"/>
        <color indexed="12"/>
        <rFont val="Calibri"/>
        <family val="2"/>
      </rPr>
      <t xml:space="preserve">) </t>
    </r>
    <r>
      <rPr>
        <b/>
        <sz val="12"/>
        <color indexed="10"/>
        <rFont val="Calibri"/>
        <family val="2"/>
      </rPr>
      <t>B-I, III, IV &amp; V</t>
    </r>
  </si>
  <si>
    <r>
      <t>ROD NO (</t>
    </r>
    <r>
      <rPr>
        <b/>
        <sz val="12"/>
        <color indexed="10"/>
        <rFont val="Calibri"/>
        <family val="2"/>
      </rPr>
      <t>63X7/8"</t>
    </r>
    <r>
      <rPr>
        <b/>
        <sz val="12"/>
        <color indexed="12"/>
        <rFont val="Calibri"/>
        <family val="2"/>
      </rPr>
      <t xml:space="preserve">) PARTED , FISHED , REPLACED , </t>
    </r>
    <r>
      <rPr>
        <b/>
        <u/>
        <sz val="12"/>
        <color indexed="10"/>
        <rFont val="Calibri"/>
        <family val="2"/>
      </rPr>
      <t>R.TRIP</t>
    </r>
    <r>
      <rPr>
        <b/>
        <sz val="12"/>
        <color indexed="12"/>
        <rFont val="Calibri"/>
        <family val="2"/>
      </rPr>
      <t xml:space="preserve"> , ON STREAM </t>
    </r>
  </si>
  <si>
    <r>
      <t xml:space="preserve">NO PUMP ACTION, R.TRIP , FOUND ACTION &amp; SUCTION , R.TRIP </t>
    </r>
    <r>
      <rPr>
        <b/>
        <u/>
        <sz val="12"/>
        <color indexed="10"/>
        <rFont val="Calibri"/>
        <family val="2"/>
      </rPr>
      <t>WITH ANCHOR PUMP</t>
    </r>
    <r>
      <rPr>
        <b/>
        <sz val="12"/>
        <color indexed="12"/>
        <rFont val="Calibri"/>
        <family val="2"/>
      </rPr>
      <t xml:space="preserve"> , RETRIEVED ( </t>
    </r>
    <r>
      <rPr>
        <b/>
        <sz val="12"/>
        <color indexed="10"/>
        <rFont val="Calibri"/>
        <family val="2"/>
      </rPr>
      <t>12X1"</t>
    </r>
    <r>
      <rPr>
        <b/>
        <sz val="12"/>
        <color indexed="12"/>
        <rFont val="Calibri"/>
        <family val="2"/>
      </rPr>
      <t xml:space="preserve"> ) RODS , SET ANCHOR PUMP @ 5500 FT , ON STREAM</t>
    </r>
  </si>
  <si>
    <r>
      <t>ROD NO (</t>
    </r>
    <r>
      <rPr>
        <b/>
        <sz val="12"/>
        <color indexed="10"/>
        <rFont val="Calibri"/>
        <family val="2"/>
      </rPr>
      <t>5X7/8"</t>
    </r>
    <r>
      <rPr>
        <b/>
        <sz val="12"/>
        <color indexed="12"/>
        <rFont val="Calibri"/>
        <family val="2"/>
      </rPr>
      <t xml:space="preserve">) PARTED , FISHED , REPLACED , </t>
    </r>
    <r>
      <rPr>
        <b/>
        <u/>
        <sz val="12"/>
        <color indexed="10"/>
        <rFont val="Calibri"/>
        <family val="2"/>
      </rPr>
      <t>R.TRIP WITH ANCHOR PUMP</t>
    </r>
    <r>
      <rPr>
        <b/>
        <sz val="12"/>
        <color indexed="12"/>
        <rFont val="Calibri"/>
        <family val="2"/>
      </rPr>
      <t xml:space="preserve"> , ON STREAM </t>
    </r>
  </si>
  <si>
    <r>
      <t xml:space="preserve">DECREASED SH.S. </t>
    </r>
    <r>
      <rPr>
        <b/>
        <u/>
        <sz val="12"/>
        <color indexed="12"/>
        <rFont val="Calibri"/>
        <family val="2"/>
      </rPr>
      <t>F/ 10" T/ 8"</t>
    </r>
  </si>
  <si>
    <r>
      <t xml:space="preserve">F.POUND , </t>
    </r>
    <r>
      <rPr>
        <b/>
        <sz val="12"/>
        <color indexed="10"/>
        <rFont val="Calibri"/>
        <family val="2"/>
      </rPr>
      <t>P.FILLAGE+/- 70 %</t>
    </r>
  </si>
  <si>
    <r>
      <t xml:space="preserve">SLIGHT F. POUND , </t>
    </r>
    <r>
      <rPr>
        <b/>
        <sz val="12"/>
        <color indexed="10"/>
        <rFont val="Calibri"/>
        <family val="2"/>
      </rPr>
      <t>P.FILLAGE+/- 85 %</t>
    </r>
  </si>
  <si>
    <r>
      <t xml:space="preserve">NO PUMP ACTION,  R.TRIP </t>
    </r>
    <r>
      <rPr>
        <b/>
        <u/>
        <sz val="12"/>
        <color indexed="10"/>
        <rFont val="Calibri"/>
        <family val="2"/>
      </rPr>
      <t>WITH ANCHOR PUMP</t>
    </r>
    <r>
      <rPr>
        <b/>
        <sz val="12"/>
        <color indexed="12"/>
        <rFont val="Calibri"/>
        <family val="2"/>
      </rPr>
      <t xml:space="preserve"> , RETRIEVED ( </t>
    </r>
    <r>
      <rPr>
        <b/>
        <sz val="12"/>
        <color indexed="10"/>
        <rFont val="Calibri"/>
        <family val="2"/>
      </rPr>
      <t>8X1"</t>
    </r>
    <r>
      <rPr>
        <b/>
        <sz val="12"/>
        <color indexed="12"/>
        <rFont val="Calibri"/>
        <family val="2"/>
      </rPr>
      <t xml:space="preserve"> ) RODS , SET ANCHOR PUMP @ 5300 FT , NOT PRODUCE , WAITING FOR W/O</t>
    </r>
  </si>
  <si>
    <r>
      <t>EXPRO , AFTER W/O , (</t>
    </r>
    <r>
      <rPr>
        <b/>
        <sz val="12"/>
        <color indexed="10"/>
        <rFont val="Calibri"/>
        <family val="2"/>
      </rPr>
      <t>B-I,III,IV,V</t>
    </r>
    <r>
      <rPr>
        <b/>
        <sz val="12"/>
        <color indexed="12"/>
        <rFont val="Calibri"/>
        <family val="2"/>
      </rPr>
      <t xml:space="preserve"> )</t>
    </r>
  </si>
  <si>
    <r>
      <t>PLUNGER STUCK , R.TRIP , HYDRO TEST , NOT HOLD , R.TRIP WITH ANCHOR PUMP , RETRIEVED (</t>
    </r>
    <r>
      <rPr>
        <b/>
        <sz val="12"/>
        <color indexed="10"/>
        <rFont val="Calibri"/>
        <family val="2"/>
      </rPr>
      <t xml:space="preserve"> 5X1"</t>
    </r>
    <r>
      <rPr>
        <b/>
        <sz val="12"/>
        <color indexed="12"/>
        <rFont val="Calibri"/>
        <family val="2"/>
      </rPr>
      <t xml:space="preserve"> ) RODS , SET ANCHOR PUMP @ 5700 FT , ON STREAM</t>
    </r>
  </si>
  <si>
    <r>
      <t xml:space="preserve">SLIGHT F. POUND , </t>
    </r>
    <r>
      <rPr>
        <b/>
        <sz val="12"/>
        <color indexed="10"/>
        <rFont val="Calibri"/>
        <family val="2"/>
      </rPr>
      <t>P.FILLAGE+/- 86 %</t>
    </r>
  </si>
  <si>
    <r>
      <t>AL.AHLIA ,</t>
    </r>
    <r>
      <rPr>
        <b/>
        <sz val="12"/>
        <color indexed="10"/>
        <rFont val="Calibri"/>
        <family val="2"/>
      </rPr>
      <t>B-I,III,IV</t>
    </r>
    <r>
      <rPr>
        <b/>
        <sz val="12"/>
        <color indexed="12"/>
        <rFont val="Calibri"/>
        <family val="2"/>
      </rPr>
      <t xml:space="preserve">  AFTER R.TRIP</t>
    </r>
  </si>
  <si>
    <r>
      <t xml:space="preserve">NO PUMP ACTION , R.TRIP , ON STREAM , THEN NOT PRODUCE AGAIN  , PERFORMED HYDRO TEST AGAINST DHP, PRESS. NOT HOLD, FAILED TO START THE WELL WITH ANCHOR PUMP , </t>
    </r>
    <r>
      <rPr>
        <b/>
        <sz val="12"/>
        <color indexed="10"/>
        <rFont val="Calibri"/>
        <family val="2"/>
      </rPr>
      <t>WAITING FOR W/O</t>
    </r>
  </si>
  <si>
    <r>
      <t xml:space="preserve">UNDER W/O DUE TO TBG LEAK ( </t>
    </r>
    <r>
      <rPr>
        <b/>
        <sz val="12"/>
        <color indexed="10"/>
        <rFont val="Calibri"/>
        <family val="2"/>
      </rPr>
      <t>NO VISUAL CRACK FOUND</t>
    </r>
    <r>
      <rPr>
        <b/>
        <sz val="12"/>
        <color indexed="48"/>
        <rFont val="Calibri"/>
        <family val="2"/>
      </rPr>
      <t xml:space="preserve"> ) , RIH W/2" DHP &amp; </t>
    </r>
    <r>
      <rPr>
        <b/>
        <sz val="12"/>
        <color indexed="10"/>
        <rFont val="Calibri"/>
        <family val="2"/>
      </rPr>
      <t>NEW H-CH</t>
    </r>
    <r>
      <rPr>
        <b/>
        <sz val="12"/>
        <color indexed="48"/>
        <rFont val="Calibri"/>
        <family val="2"/>
      </rPr>
      <t xml:space="preserve"> S/R ( 25X1"+110X7/8"+96X1" ), ON STREAM </t>
    </r>
    <r>
      <rPr>
        <b/>
        <u/>
        <sz val="12"/>
        <color indexed="10"/>
        <rFont val="Calibri"/>
        <family val="2"/>
      </rPr>
      <t>6/12/11</t>
    </r>
  </si>
  <si>
    <r>
      <t xml:space="preserve">NO PUMP ACTION,  R.TRIP , ON STREAM </t>
    </r>
    <r>
      <rPr>
        <b/>
        <sz val="12"/>
        <color indexed="10"/>
        <rFont val="Calibri"/>
        <family val="2"/>
      </rPr>
      <t>16/1/2013</t>
    </r>
  </si>
  <si>
    <r>
      <t xml:space="preserve">NO PUMP ACTION , R.TRIP , ON STREAM </t>
    </r>
    <r>
      <rPr>
        <b/>
        <sz val="12"/>
        <color indexed="10"/>
        <rFont val="Calibri"/>
        <family val="2"/>
      </rPr>
      <t>6/4/13</t>
    </r>
  </si>
  <si>
    <r>
      <t xml:space="preserve">UNDER W/O DUE TO TBG LEAK ( </t>
    </r>
    <r>
      <rPr>
        <b/>
        <sz val="12"/>
        <color indexed="10"/>
        <rFont val="Calibri"/>
        <family val="2"/>
      </rPr>
      <t>NO VISUAL CRACK FOUND</t>
    </r>
    <r>
      <rPr>
        <b/>
        <sz val="12"/>
        <color indexed="12"/>
        <rFont val="Calibri"/>
        <family val="2"/>
      </rPr>
      <t xml:space="preserve"> ) , </t>
    </r>
    <r>
      <rPr>
        <b/>
        <sz val="12"/>
        <color indexed="10"/>
        <rFont val="Calibri"/>
        <family val="2"/>
      </rPr>
      <t>INSTALLED SELECTIVE COMPLETION</t>
    </r>
    <r>
      <rPr>
        <b/>
        <sz val="12"/>
        <color indexed="12"/>
        <rFont val="Calibri"/>
        <family val="2"/>
      </rPr>
      <t xml:space="preserve"> (</t>
    </r>
    <r>
      <rPr>
        <b/>
        <sz val="12"/>
        <color indexed="10"/>
        <rFont val="Calibri"/>
        <family val="2"/>
      </rPr>
      <t xml:space="preserve"> ALL INTERVALS B-I,III,IV ON PROD</t>
    </r>
    <r>
      <rPr>
        <b/>
        <sz val="12"/>
        <color indexed="12"/>
        <rFont val="Calibri"/>
        <family val="2"/>
      </rPr>
      <t xml:space="preserve"> )  , RIH W/2" DHP &amp; SAME S/R (  25 X 1'' + 98 X 7/8'' + 112X 1'' ),  NOT PRODUCE , </t>
    </r>
    <r>
      <rPr>
        <b/>
        <sz val="12"/>
        <color indexed="10"/>
        <rFont val="Calibri"/>
        <family val="2"/>
      </rPr>
      <t>2 R.TRIP ,</t>
    </r>
    <r>
      <rPr>
        <b/>
        <sz val="12"/>
        <color indexed="12"/>
        <rFont val="Calibri"/>
        <family val="2"/>
      </rPr>
      <t xml:space="preserve"> ON STREAM </t>
    </r>
    <r>
      <rPr>
        <b/>
        <sz val="12"/>
        <color indexed="10"/>
        <rFont val="Calibri"/>
        <family val="2"/>
      </rPr>
      <t>14/5/2013</t>
    </r>
  </si>
  <si>
    <r>
      <t xml:space="preserve">EYG OTS, </t>
    </r>
    <r>
      <rPr>
        <b/>
        <sz val="12"/>
        <color indexed="10"/>
        <rFont val="Calibri"/>
        <family val="2"/>
      </rPr>
      <t xml:space="preserve">B-I ONLY </t>
    </r>
  </si>
  <si>
    <r>
      <t xml:space="preserve">F. POUND, </t>
    </r>
    <r>
      <rPr>
        <b/>
        <sz val="12"/>
        <color indexed="10"/>
        <rFont val="Calibri"/>
        <family val="2"/>
      </rPr>
      <t xml:space="preserve">FILLAGE= 80 % </t>
    </r>
  </si>
  <si>
    <r>
      <t xml:space="preserve">F. POUND, </t>
    </r>
    <r>
      <rPr>
        <b/>
        <sz val="12"/>
        <color indexed="10"/>
        <rFont val="Calibri"/>
        <family val="2"/>
      </rPr>
      <t xml:space="preserve">FILLAGE= 72 % </t>
    </r>
  </si>
  <si>
    <r>
      <t xml:space="preserve">F. POUND, </t>
    </r>
    <r>
      <rPr>
        <b/>
        <sz val="12"/>
        <color indexed="10"/>
        <rFont val="Calibri"/>
        <family val="2"/>
      </rPr>
      <t xml:space="preserve">FILLAGE= 55 %  </t>
    </r>
  </si>
  <si>
    <r>
      <t xml:space="preserve">SLIGHT T.V. LEAK, ( </t>
    </r>
    <r>
      <rPr>
        <b/>
        <sz val="12"/>
        <color indexed="10"/>
        <rFont val="Calibri"/>
        <family val="2"/>
      </rPr>
      <t>ANCHOR PUMP</t>
    </r>
    <r>
      <rPr>
        <b/>
        <sz val="12"/>
        <color indexed="12"/>
        <rFont val="Calibri"/>
        <family val="2"/>
      </rPr>
      <t xml:space="preserve"> )</t>
    </r>
  </si>
  <si>
    <r>
      <t xml:space="preserve">AL.AHLIA , </t>
    </r>
    <r>
      <rPr>
        <b/>
        <sz val="12"/>
        <color indexed="10"/>
        <rFont val="Calibri"/>
        <family val="2"/>
      </rPr>
      <t>B-I,III, Upper B-IV</t>
    </r>
  </si>
  <si>
    <r>
      <t xml:space="preserve">NO PUMP ACTION , R.TRIP , NOT PRODUCE , R.TRIP WITH </t>
    </r>
    <r>
      <rPr>
        <b/>
        <sz val="12"/>
        <color indexed="10"/>
        <rFont val="Calibri"/>
        <family val="2"/>
      </rPr>
      <t>ANCHOR PUMP</t>
    </r>
    <r>
      <rPr>
        <b/>
        <sz val="12"/>
        <color indexed="48"/>
        <rFont val="Calibri"/>
        <family val="2"/>
      </rPr>
      <t xml:space="preserve"> , 
RETRIEVED ( </t>
    </r>
    <r>
      <rPr>
        <b/>
        <sz val="12"/>
        <color indexed="10"/>
        <rFont val="Calibri"/>
        <family val="2"/>
      </rPr>
      <t>5X1"</t>
    </r>
    <r>
      <rPr>
        <b/>
        <sz val="12"/>
        <color indexed="48"/>
        <rFont val="Calibri"/>
        <family val="2"/>
      </rPr>
      <t xml:space="preserve"> ) RODS , </t>
    </r>
    <r>
      <rPr>
        <b/>
        <sz val="12"/>
        <color indexed="10"/>
        <rFont val="Calibri"/>
        <family val="2"/>
      </rPr>
      <t>SET ANCHOR PUMP @  5675</t>
    </r>
    <r>
      <rPr>
        <b/>
        <sz val="12"/>
        <color indexed="48"/>
        <rFont val="Calibri"/>
        <family val="2"/>
      </rPr>
      <t xml:space="preserve"> , ON STREAM</t>
    </r>
  </si>
  <si>
    <r>
      <t xml:space="preserve">UNDER W/O DUE TO TBG LEAK ( </t>
    </r>
    <r>
      <rPr>
        <b/>
        <sz val="12"/>
        <color indexed="10"/>
        <rFont val="Calibri"/>
        <family val="2"/>
      </rPr>
      <t xml:space="preserve">NO VISUAL CRACK OR HOLES BEEN FOUND </t>
    </r>
    <r>
      <rPr>
        <b/>
        <sz val="12"/>
        <color indexed="48"/>
        <rFont val="Calibri"/>
        <family val="2"/>
      </rPr>
      <t xml:space="preserve">) ,  
RIH W/1.75" DHP &amp; SAME S/R EXCEPT (15X1" </t>
    </r>
    <r>
      <rPr>
        <b/>
        <sz val="12"/>
        <color indexed="10"/>
        <rFont val="Calibri"/>
        <family val="2"/>
      </rPr>
      <t>NEW</t>
    </r>
    <r>
      <rPr>
        <b/>
        <sz val="12"/>
        <color indexed="48"/>
        <rFont val="Calibri"/>
        <family val="2"/>
      </rPr>
      <t xml:space="preserve"> H-CH ) , ( </t>
    </r>
    <r>
      <rPr>
        <b/>
        <sz val="12"/>
        <color indexed="10"/>
        <rFont val="Calibri"/>
        <family val="2"/>
      </rPr>
      <t>25X1"+78X7/8"+130X1"</t>
    </r>
    <r>
      <rPr>
        <b/>
        <sz val="12"/>
        <color indexed="48"/>
        <rFont val="Calibri"/>
        <family val="2"/>
      </rPr>
      <t xml:space="preserve"> ), ON STREAM </t>
    </r>
    <r>
      <rPr>
        <b/>
        <u/>
        <sz val="12"/>
        <color indexed="10"/>
        <rFont val="Calibri"/>
        <family val="2"/>
      </rPr>
      <t>13/2/12</t>
    </r>
  </si>
  <si>
    <r>
      <t xml:space="preserve">SLIGHT F. POUND , </t>
    </r>
    <r>
      <rPr>
        <b/>
        <sz val="12"/>
        <color indexed="10"/>
        <rFont val="Calibri"/>
        <family val="2"/>
      </rPr>
      <t xml:space="preserve">P.FILLAGE= 85 % </t>
    </r>
  </si>
  <si>
    <r>
      <t xml:space="preserve">SLIGHT F. POUND , </t>
    </r>
    <r>
      <rPr>
        <b/>
        <sz val="12"/>
        <color indexed="10"/>
        <rFont val="Calibri"/>
        <family val="2"/>
      </rPr>
      <t xml:space="preserve">P.FILLAGE= 92 % </t>
    </r>
  </si>
  <si>
    <r>
      <t xml:space="preserve">SLIGHT F. POUND , </t>
    </r>
    <r>
      <rPr>
        <b/>
        <sz val="12"/>
        <color indexed="10"/>
        <rFont val="Calibri"/>
        <family val="2"/>
      </rPr>
      <t xml:space="preserve">P.FILLAGE= 93 % </t>
    </r>
  </si>
  <si>
    <r>
      <t xml:space="preserve">NORMAL CARD , </t>
    </r>
    <r>
      <rPr>
        <b/>
        <sz val="12"/>
        <color indexed="10"/>
        <rFont val="Calibri"/>
        <family val="2"/>
      </rPr>
      <t>P.S=1.75" , SH.S =8"</t>
    </r>
  </si>
  <si>
    <r>
      <t>EXPRO,</t>
    </r>
    <r>
      <rPr>
        <b/>
        <sz val="12"/>
        <color indexed="10"/>
        <rFont val="Calibri"/>
        <family val="2"/>
      </rPr>
      <t xml:space="preserve"> INCREASED PUMP TO/2", SH.S. T/10"
 H2S =3PPM , CO2= 2%</t>
    </r>
  </si>
  <si>
    <r>
      <t xml:space="preserve">NORMAL CARD , </t>
    </r>
    <r>
      <rPr>
        <b/>
        <sz val="12"/>
        <color indexed="10"/>
        <rFont val="Calibri"/>
        <family val="2"/>
      </rPr>
      <t>P.S=2" , SH.S =10"</t>
    </r>
  </si>
  <si>
    <r>
      <t xml:space="preserve">AL.AHLIA, </t>
    </r>
    <r>
      <rPr>
        <b/>
        <sz val="12"/>
        <color indexed="10"/>
        <rFont val="Calibri"/>
        <family val="2"/>
      </rPr>
      <t xml:space="preserve">B-I, UPPER B-III </t>
    </r>
  </si>
  <si>
    <r>
      <t xml:space="preserve">UNDER W/O TO W.S.O , ( </t>
    </r>
    <r>
      <rPr>
        <b/>
        <sz val="12"/>
        <color indexed="10"/>
        <rFont val="Calibri"/>
        <family val="2"/>
      </rPr>
      <t>ISOLATE LOWER B-III , AND B-IV BY B. PLUG ,INSTADE OFF FWG PLUG</t>
    </r>
    <r>
      <rPr>
        <b/>
        <sz val="12"/>
        <color indexed="48"/>
        <rFont val="Calibri"/>
        <family val="2"/>
      </rPr>
      <t xml:space="preserve"> ) ,  PRODUCING  FROM B-I , UPPER B-III ,  RIH WITH 1.75" DHP WITH SAME S/R ( 20+114+88 ) , ON STREAM</t>
    </r>
  </si>
  <si>
    <r>
      <t xml:space="preserve">BAKER , </t>
    </r>
    <r>
      <rPr>
        <b/>
        <sz val="12"/>
        <color indexed="10"/>
        <rFont val="Calibri"/>
        <family val="2"/>
      </rPr>
      <t>AFTER W/O , 
( ISOLATING LOWER B-III &amp; B-IV BY B.P) INSTATED OF FWG PLUG.</t>
    </r>
  </si>
  <si>
    <r>
      <t xml:space="preserve">F. POUND , </t>
    </r>
    <r>
      <rPr>
        <b/>
        <sz val="12"/>
        <color indexed="10"/>
        <rFont val="Calibri"/>
        <family val="2"/>
      </rPr>
      <t>P.FILLAGE= 79 %</t>
    </r>
  </si>
  <si>
    <r>
      <t>AL.AHLIA,</t>
    </r>
    <r>
      <rPr>
        <b/>
        <sz val="12"/>
        <color indexed="10"/>
        <rFont val="Calibri"/>
        <family val="2"/>
      </rPr>
      <t xml:space="preserve"> FLOW LINE LEAK</t>
    </r>
  </si>
  <si>
    <r>
      <t xml:space="preserve">ROD NO ( </t>
    </r>
    <r>
      <rPr>
        <b/>
        <sz val="12"/>
        <color indexed="10"/>
        <rFont val="Calibri"/>
        <family val="2"/>
      </rPr>
      <t>30X7/8"</t>
    </r>
    <r>
      <rPr>
        <b/>
        <sz val="12"/>
        <color indexed="12"/>
        <rFont val="Calibri"/>
        <family val="2"/>
      </rPr>
      <t xml:space="preserve"> ) PARTED , FISHED , REPLACED ,  </t>
    </r>
    <r>
      <rPr>
        <b/>
        <sz val="12"/>
        <color indexed="10"/>
        <rFont val="Calibri"/>
        <family val="2"/>
      </rPr>
      <t>R.TRIP</t>
    </r>
    <r>
      <rPr>
        <b/>
        <sz val="12"/>
        <color indexed="12"/>
        <rFont val="Calibri"/>
        <family val="2"/>
      </rPr>
      <t xml:space="preserve"> , ON STREAM</t>
    </r>
  </si>
  <si>
    <r>
      <t xml:space="preserve">ROD NO ( </t>
    </r>
    <r>
      <rPr>
        <b/>
        <sz val="12"/>
        <color indexed="10"/>
        <rFont val="Calibri"/>
        <family val="2"/>
      </rPr>
      <t>12X7/8"</t>
    </r>
    <r>
      <rPr>
        <b/>
        <sz val="12"/>
        <color indexed="12"/>
        <rFont val="Calibri"/>
        <family val="2"/>
      </rPr>
      <t xml:space="preserve"> ) PARTED , FISHED , REPLACED ,  </t>
    </r>
    <r>
      <rPr>
        <b/>
        <sz val="12"/>
        <color indexed="10"/>
        <rFont val="Calibri"/>
        <family val="2"/>
      </rPr>
      <t>R.TRIP</t>
    </r>
    <r>
      <rPr>
        <b/>
        <sz val="12"/>
        <color indexed="12"/>
        <rFont val="Calibri"/>
        <family val="2"/>
      </rPr>
      <t xml:space="preserve"> , ON STREAM</t>
    </r>
  </si>
  <si>
    <r>
      <t xml:space="preserve">ROD NO ( </t>
    </r>
    <r>
      <rPr>
        <b/>
        <sz val="12"/>
        <color indexed="10"/>
        <rFont val="Calibri"/>
        <family val="2"/>
      </rPr>
      <t>14X7/8"</t>
    </r>
    <r>
      <rPr>
        <b/>
        <sz val="12"/>
        <color indexed="12"/>
        <rFont val="Calibri"/>
        <family val="2"/>
      </rPr>
      <t xml:space="preserve"> ) PARTED , FISHED , REPLACED (10X1" )RODS ,  </t>
    </r>
    <r>
      <rPr>
        <b/>
        <sz val="12"/>
        <color indexed="10"/>
        <rFont val="Calibri"/>
        <family val="2"/>
      </rPr>
      <t xml:space="preserve">R.TRIP , PLUNGER STUCK , R.TRIP </t>
    </r>
    <r>
      <rPr>
        <b/>
        <sz val="12"/>
        <color indexed="12"/>
        <rFont val="Calibri"/>
        <family val="2"/>
      </rPr>
      <t xml:space="preserve"> , ON STREAM</t>
    </r>
  </si>
  <si>
    <r>
      <t xml:space="preserve">F. POUND , </t>
    </r>
    <r>
      <rPr>
        <b/>
        <sz val="12"/>
        <color indexed="10"/>
        <rFont val="Calibri"/>
        <family val="2"/>
      </rPr>
      <t>P.FILLAGE= 58 %</t>
    </r>
  </si>
  <si>
    <r>
      <t xml:space="preserve">ROD NO ( </t>
    </r>
    <r>
      <rPr>
        <b/>
        <sz val="12"/>
        <color indexed="10"/>
        <rFont val="Calibri"/>
        <family val="2"/>
      </rPr>
      <t>19X7/8"</t>
    </r>
    <r>
      <rPr>
        <b/>
        <sz val="12"/>
        <color indexed="12"/>
        <rFont val="Calibri"/>
        <family val="2"/>
      </rPr>
      <t xml:space="preserve"> ) PARTED , FISHED  ,  </t>
    </r>
    <r>
      <rPr>
        <b/>
        <sz val="12"/>
        <color indexed="10"/>
        <rFont val="Calibri"/>
        <family val="2"/>
      </rPr>
      <t>R.TRIP</t>
    </r>
    <r>
      <rPr>
        <b/>
        <sz val="12"/>
        <color indexed="12"/>
        <rFont val="Calibri"/>
        <family val="2"/>
      </rPr>
      <t xml:space="preserve"> , ON STREAM</t>
    </r>
  </si>
  <si>
    <r>
      <t xml:space="preserve">ROD NO ( </t>
    </r>
    <r>
      <rPr>
        <b/>
        <sz val="12"/>
        <color indexed="10"/>
        <rFont val="Calibri"/>
        <family val="2"/>
      </rPr>
      <t>25X7/8"</t>
    </r>
    <r>
      <rPr>
        <b/>
        <sz val="12"/>
        <color indexed="12"/>
        <rFont val="Calibri"/>
        <family val="2"/>
      </rPr>
      <t xml:space="preserve"> ) PARTED , FISHED  ,  R.TRIP, </t>
    </r>
    <r>
      <rPr>
        <b/>
        <sz val="12"/>
        <color indexed="10"/>
        <rFont val="Calibri"/>
        <family val="2"/>
      </rPr>
      <t>REPLACED ALL 7/8" SECTON BY NEW N-97</t>
    </r>
    <r>
      <rPr>
        <b/>
        <sz val="12"/>
        <color indexed="12"/>
        <rFont val="Calibri"/>
        <family val="2"/>
      </rPr>
      <t xml:space="preserve"> , ON STREAM </t>
    </r>
  </si>
  <si>
    <r>
      <t xml:space="preserve">F. POUND , </t>
    </r>
    <r>
      <rPr>
        <b/>
        <sz val="12"/>
        <color indexed="10"/>
        <rFont val="Calibri"/>
        <family val="2"/>
      </rPr>
      <t>P.FILLAGE= 70 %</t>
    </r>
  </si>
  <si>
    <r>
      <t xml:space="preserve">F. POUND , </t>
    </r>
    <r>
      <rPr>
        <b/>
        <sz val="12"/>
        <color indexed="10"/>
        <rFont val="Calibri"/>
        <family val="2"/>
      </rPr>
      <t>P.FILLAGE= 69 %</t>
    </r>
  </si>
  <si>
    <r>
      <t>LOW PUMP EFF. ,</t>
    </r>
    <r>
      <rPr>
        <b/>
        <sz val="12"/>
        <color indexed="12"/>
        <rFont val="Calibri"/>
        <family val="2"/>
      </rPr>
      <t xml:space="preserve"> R.TRIP , ON STREAM ( </t>
    </r>
    <r>
      <rPr>
        <b/>
        <sz val="12"/>
        <color indexed="10"/>
        <rFont val="Calibri"/>
        <family val="2"/>
      </rPr>
      <t>WHT BEFORE R.TRIP = WHT AFTER</t>
    </r>
    <r>
      <rPr>
        <b/>
        <sz val="12"/>
        <color indexed="12"/>
        <rFont val="Calibri"/>
        <family val="2"/>
      </rPr>
      <t xml:space="preserve"> )</t>
    </r>
  </si>
  <si>
    <r>
      <t>F. POUND ,</t>
    </r>
    <r>
      <rPr>
        <b/>
        <sz val="12"/>
        <color indexed="10"/>
        <rFont val="Calibri"/>
        <family val="2"/>
      </rPr>
      <t xml:space="preserve"> P.FILLAGE= 55 %</t>
    </r>
  </si>
  <si>
    <r>
      <t xml:space="preserve">F.POUND , </t>
    </r>
    <r>
      <rPr>
        <b/>
        <sz val="12"/>
        <color indexed="10"/>
        <rFont val="Calibri"/>
        <family val="2"/>
      </rPr>
      <t>P.FILLAGE+/- 84 %</t>
    </r>
  </si>
  <si>
    <r>
      <t xml:space="preserve">AL.AHLIA , </t>
    </r>
    <r>
      <rPr>
        <b/>
        <sz val="12"/>
        <color indexed="10"/>
        <rFont val="Calibri"/>
        <family val="2"/>
      </rPr>
      <t xml:space="preserve">B-I </t>
    </r>
  </si>
  <si>
    <r>
      <t xml:space="preserve">SEVERE F. POUND , </t>
    </r>
    <r>
      <rPr>
        <b/>
        <sz val="12"/>
        <color indexed="10"/>
        <rFont val="Calibri"/>
        <family val="2"/>
      </rPr>
      <t>FILLAGE= 60 %</t>
    </r>
  </si>
  <si>
    <r>
      <t xml:space="preserve">SEVERE F. POUND , </t>
    </r>
    <r>
      <rPr>
        <b/>
        <sz val="12"/>
        <color indexed="10"/>
        <rFont val="Calibri"/>
        <family val="2"/>
      </rPr>
      <t>FILLAGE= 50 %</t>
    </r>
  </si>
  <si>
    <r>
      <t xml:space="preserve"> F. POUND , </t>
    </r>
    <r>
      <rPr>
        <b/>
        <sz val="12"/>
        <color indexed="10"/>
        <rFont val="Calibri"/>
        <family val="2"/>
      </rPr>
      <t>FILLAGE= 81 %</t>
    </r>
  </si>
  <si>
    <r>
      <t xml:space="preserve">VALVE ROD PARTED , FISHED OK , </t>
    </r>
    <r>
      <rPr>
        <b/>
        <u/>
        <sz val="12"/>
        <color indexed="10"/>
        <rFont val="Calibri"/>
        <family val="2"/>
      </rPr>
      <t>R.TRIP WITH 1.5" DHP</t>
    </r>
    <r>
      <rPr>
        <b/>
        <sz val="12"/>
        <color indexed="12"/>
        <rFont val="Calibri"/>
        <family val="2"/>
      </rPr>
      <t xml:space="preserve"> , ON STREAM</t>
    </r>
  </si>
  <si>
    <r>
      <t xml:space="preserve">SLIGHT F. POUND , </t>
    </r>
    <r>
      <rPr>
        <b/>
        <sz val="12"/>
        <color indexed="10"/>
        <rFont val="Calibri"/>
        <family val="2"/>
      </rPr>
      <t>P.FILLAGE= 89 %</t>
    </r>
  </si>
  <si>
    <r>
      <t xml:space="preserve">SLIGHT F. POUND , </t>
    </r>
    <r>
      <rPr>
        <b/>
        <sz val="12"/>
        <color indexed="10"/>
        <rFont val="Calibri"/>
        <family val="2"/>
      </rPr>
      <t>P.FILLAGE= 73 % , EGY OTS</t>
    </r>
  </si>
  <si>
    <r>
      <t xml:space="preserve"> F. POUND , </t>
    </r>
    <r>
      <rPr>
        <b/>
        <sz val="12"/>
        <color indexed="10"/>
        <rFont val="Calibri"/>
        <family val="2"/>
      </rPr>
      <t>FILLAGE= 66 %</t>
    </r>
  </si>
  <si>
    <r>
      <t xml:space="preserve">SEVERE F. POUND , </t>
    </r>
    <r>
      <rPr>
        <b/>
        <sz val="12"/>
        <color indexed="10"/>
        <rFont val="Calibri"/>
        <family val="2"/>
      </rPr>
      <t>P</t>
    </r>
    <r>
      <rPr>
        <b/>
        <sz val="12"/>
        <color indexed="12"/>
        <rFont val="Calibri"/>
        <family val="2"/>
      </rPr>
      <t>.</t>
    </r>
    <r>
      <rPr>
        <b/>
        <sz val="12"/>
        <color indexed="10"/>
        <rFont val="Calibri"/>
        <family val="2"/>
      </rPr>
      <t>FILLAGE= 52 %</t>
    </r>
  </si>
  <si>
    <r>
      <t xml:space="preserve">NORMAL CARD , </t>
    </r>
    <r>
      <rPr>
        <b/>
        <sz val="12"/>
        <color indexed="10"/>
        <rFont val="Calibri"/>
        <family val="2"/>
      </rPr>
      <t xml:space="preserve">T.V.LEAK </t>
    </r>
  </si>
  <si>
    <r>
      <t xml:space="preserve">UNDER W/O TO REPIR TBG LEAK( </t>
    </r>
    <r>
      <rPr>
        <b/>
        <sz val="12"/>
        <color indexed="10"/>
        <rFont val="Calibri"/>
        <family val="2"/>
      </rPr>
      <t xml:space="preserve">FOUND KTH SLIPS CRAKED &amp;BROKEN , RUBBER ELEMENT DAMAGE ), FOUND CRACK IN JT JUST ABOVE PSN , ( INSTALL 8 JT OF BLAST TBG ABOVE PSN ), </t>
    </r>
    <r>
      <rPr>
        <b/>
        <sz val="12"/>
        <color indexed="48"/>
        <rFont val="Calibri"/>
        <family val="2"/>
      </rPr>
      <t>TAGGED T.D @ 5990 ' ,</t>
    </r>
    <r>
      <rPr>
        <b/>
        <sz val="12"/>
        <color indexed="10"/>
        <rFont val="Calibri"/>
        <family val="2"/>
      </rPr>
      <t xml:space="preserve"> </t>
    </r>
    <r>
      <rPr>
        <b/>
        <sz val="12"/>
        <color indexed="48"/>
        <rFont val="Calibri"/>
        <family val="2"/>
      </rPr>
      <t xml:space="preserve">INSTALL KTH WITH ANCHOR ( PSN ABOVE ANCHOR ) STRING UNDER TESTION BY 18 KIB , RIH WITH 1.75" RHAC PUMP WITH SAME S/R ( 15X1.5"+99X7/8"+113X1" ) , ON STYREAM </t>
    </r>
  </si>
  <si>
    <r>
      <t xml:space="preserve">AL.AHLIA , </t>
    </r>
    <r>
      <rPr>
        <b/>
        <sz val="12"/>
        <color indexed="10"/>
        <rFont val="Calibri"/>
        <family val="2"/>
      </rPr>
      <t xml:space="preserve">AFTER W/O </t>
    </r>
  </si>
  <si>
    <r>
      <t xml:space="preserve">AL-AHLIA , </t>
    </r>
    <r>
      <rPr>
        <b/>
        <sz val="12"/>
        <color indexed="10"/>
        <rFont val="Calibri"/>
        <family val="2"/>
      </rPr>
      <t>EXPECTED  B. PLUG LEAKAGE .</t>
    </r>
  </si>
  <si>
    <r>
      <t xml:space="preserve">NO PUMP ACTION ,R.TRIP , NOT PRODUCE </t>
    </r>
    <r>
      <rPr>
        <b/>
        <sz val="12"/>
        <color indexed="12"/>
        <rFont val="Calibri"/>
        <family val="2"/>
      </rPr>
      <t>,  R.TRIP W</t>
    </r>
    <r>
      <rPr>
        <b/>
        <sz val="12"/>
        <color indexed="10"/>
        <rFont val="Calibri"/>
        <family val="2"/>
      </rPr>
      <t>/1.75" ANCHOR PUMP</t>
    </r>
    <r>
      <rPr>
        <b/>
        <sz val="12"/>
        <color indexed="12"/>
        <rFont val="Calibri"/>
        <family val="2"/>
      </rPr>
      <t>, RETRIEVED (</t>
    </r>
    <r>
      <rPr>
        <b/>
        <sz val="12"/>
        <color indexed="10"/>
        <rFont val="Calibri"/>
        <family val="2"/>
      </rPr>
      <t>7X1"</t>
    </r>
    <r>
      <rPr>
        <b/>
        <sz val="12"/>
        <color indexed="12"/>
        <rFont val="Calibri"/>
        <family val="2"/>
      </rPr>
      <t xml:space="preserve"> )RODS, </t>
    </r>
    <r>
      <rPr>
        <b/>
        <sz val="12"/>
        <color indexed="10"/>
        <rFont val="Calibri"/>
        <family val="2"/>
      </rPr>
      <t>SET ANCHOR PUMP  @ 5500 FT</t>
    </r>
    <r>
      <rPr>
        <b/>
        <sz val="12"/>
        <color indexed="12"/>
        <rFont val="Calibri"/>
        <family val="2"/>
      </rPr>
      <t xml:space="preserve">, ON STREAM </t>
    </r>
    <r>
      <rPr>
        <b/>
        <u/>
        <sz val="12"/>
        <color indexed="10"/>
        <rFont val="Calibri"/>
        <family val="2"/>
      </rPr>
      <t>14/6/12</t>
    </r>
  </si>
  <si>
    <r>
      <t xml:space="preserve">NO PUMP ACTION </t>
    </r>
    <r>
      <rPr>
        <b/>
        <sz val="12"/>
        <color indexed="12"/>
        <rFont val="Calibri"/>
        <family val="2"/>
      </rPr>
      <t xml:space="preserve"> R.TRIP W</t>
    </r>
    <r>
      <rPr>
        <b/>
        <sz val="12"/>
        <color indexed="10"/>
        <rFont val="Calibri"/>
        <family val="2"/>
      </rPr>
      <t>/1.75" ANCHOR PUMP</t>
    </r>
    <r>
      <rPr>
        <b/>
        <sz val="12"/>
        <color indexed="12"/>
        <rFont val="Calibri"/>
        <family val="2"/>
      </rPr>
      <t xml:space="preserve">, </t>
    </r>
    <r>
      <rPr>
        <b/>
        <sz val="12"/>
        <color indexed="10"/>
        <rFont val="Calibri"/>
        <family val="2"/>
      </rPr>
      <t>RETRIEVED (3X1" )RODS</t>
    </r>
    <r>
      <rPr>
        <b/>
        <sz val="12"/>
        <color indexed="12"/>
        <rFont val="Calibri"/>
        <family val="2"/>
      </rPr>
      <t xml:space="preserve">, NOT PRODUCE , FOUND ROD ( </t>
    </r>
    <r>
      <rPr>
        <b/>
        <sz val="12"/>
        <color indexed="10"/>
        <rFont val="Calibri"/>
        <family val="2"/>
      </rPr>
      <t>11X7/8"</t>
    </r>
    <r>
      <rPr>
        <b/>
        <sz val="12"/>
        <color indexed="12"/>
        <rFont val="Calibri"/>
        <family val="2"/>
      </rPr>
      <t xml:space="preserve">) UNSCREW ,FISHED OK ,  R.TRIP  , </t>
    </r>
    <r>
      <rPr>
        <b/>
        <sz val="12"/>
        <color indexed="10"/>
        <rFont val="Calibri"/>
        <family val="2"/>
      </rPr>
      <t>RETRIEVED ANOTHER  ( 10X1" )</t>
    </r>
    <r>
      <rPr>
        <b/>
        <sz val="12"/>
        <color indexed="12"/>
        <rFont val="Calibri"/>
        <family val="2"/>
      </rPr>
      <t xml:space="preserve"> , </t>
    </r>
    <r>
      <rPr>
        <b/>
        <sz val="12"/>
        <color indexed="10"/>
        <rFont val="Calibri"/>
        <family val="2"/>
      </rPr>
      <t>SET ANCHOR PUMP  @ 5175 FT</t>
    </r>
    <r>
      <rPr>
        <b/>
        <sz val="12"/>
        <color indexed="12"/>
        <rFont val="Calibri"/>
        <family val="2"/>
      </rPr>
      <t xml:space="preserve">, ON STREAM </t>
    </r>
    <r>
      <rPr>
        <sz val="10"/>
        <rFont val="Arial"/>
        <family val="2"/>
      </rPr>
      <t/>
    </r>
  </si>
  <si>
    <r>
      <t xml:space="preserve">UNDER W/O DUE TO TBG LEAK ( </t>
    </r>
    <r>
      <rPr>
        <b/>
        <sz val="12"/>
        <color indexed="10"/>
        <rFont val="Calibri"/>
        <family val="2"/>
      </rPr>
      <t>FOUND HOLE IN THE PIN OF BLAST JT NO 187 &amp; DAMAGE IN PIN IN BLAST JT NO 182,184 &amp; 186</t>
    </r>
    <r>
      <rPr>
        <b/>
        <sz val="12"/>
        <color indexed="48"/>
        <rFont val="Calibri"/>
        <family val="2"/>
      </rPr>
      <t xml:space="preserve"> , &amp; </t>
    </r>
    <r>
      <rPr>
        <b/>
        <sz val="12"/>
        <color indexed="8"/>
        <rFont val="Calibri"/>
        <family val="2"/>
      </rPr>
      <t xml:space="preserve">CRACK IN JT NO 180 , THE FIRST JT ABOVE BLAST JT </t>
    </r>
    <r>
      <rPr>
        <b/>
        <sz val="12"/>
        <color indexed="48"/>
        <rFont val="Calibri"/>
        <family val="2"/>
      </rPr>
      <t xml:space="preserve">) , INSTALLED SELECTIVE COMPLETION , ( </t>
    </r>
    <r>
      <rPr>
        <b/>
        <sz val="12"/>
        <color indexed="8"/>
        <rFont val="Calibri"/>
        <family val="2"/>
      </rPr>
      <t xml:space="preserve">ISOLATED B-I AGAINST SSD , </t>
    </r>
    <r>
      <rPr>
        <b/>
        <sz val="12"/>
        <color indexed="10"/>
        <rFont val="Calibri"/>
        <family val="2"/>
      </rPr>
      <t xml:space="preserve">PRODUCE FROM B-III ONLY </t>
    </r>
    <r>
      <rPr>
        <b/>
        <sz val="12"/>
        <color indexed="48"/>
        <rFont val="Calibri"/>
        <family val="2"/>
      </rPr>
      <t xml:space="preserve">) , ( </t>
    </r>
    <r>
      <rPr>
        <b/>
        <sz val="12"/>
        <color indexed="10"/>
        <rFont val="Calibri"/>
        <family val="2"/>
      </rPr>
      <t>INSTALLED 12  BLAST JT  ABOVE PSN</t>
    </r>
    <r>
      <rPr>
        <b/>
        <sz val="12"/>
        <color indexed="48"/>
        <rFont val="Calibri"/>
        <family val="2"/>
      </rPr>
      <t xml:space="preserve"> ), RIH WITH 1.75" DHP WITH THE SAME S/R (EXCEPT 30X1" NEW D-78) ( 15X1.5"+96X7/8"+123X1" ) , 
ON STREAM </t>
    </r>
    <r>
      <rPr>
        <b/>
        <sz val="12"/>
        <color indexed="10"/>
        <rFont val="Calibri"/>
        <family val="2"/>
      </rPr>
      <t>3/8/12</t>
    </r>
  </si>
  <si>
    <r>
      <t xml:space="preserve">BAKER , </t>
    </r>
    <r>
      <rPr>
        <b/>
        <sz val="12"/>
        <color indexed="10"/>
        <rFont val="Calibri"/>
        <family val="2"/>
      </rPr>
      <t>AFTER W/O  , ISOLATED B-I AGAINST SSD , PRODUCE FROM B-III ONLY</t>
    </r>
  </si>
  <si>
    <r>
      <t xml:space="preserve">ROD NO ( </t>
    </r>
    <r>
      <rPr>
        <b/>
        <sz val="12"/>
        <color indexed="10"/>
        <rFont val="Calibri"/>
        <family val="2"/>
      </rPr>
      <t>42X1"</t>
    </r>
    <r>
      <rPr>
        <b/>
        <sz val="12"/>
        <color indexed="12"/>
        <rFont val="Calibri"/>
        <family val="2"/>
      </rPr>
      <t xml:space="preserve"> ) PARTED , FISHED  , THEN FOUND VALVE ROD PARTED , MANY TRAILS TO FISH WITHOUT SUCCESS , ( DHP LOST IN WELL ), </t>
    </r>
    <r>
      <rPr>
        <b/>
        <sz val="12"/>
        <color indexed="10"/>
        <rFont val="Calibri"/>
        <family val="2"/>
      </rPr>
      <t xml:space="preserve">RIH WITH 1.75" ANCHOR PUMP , RETRIEVED ( 1X1" ) RODS , </t>
    </r>
    <r>
      <rPr>
        <b/>
        <sz val="12"/>
        <color indexed="48"/>
        <rFont val="Calibri"/>
        <family val="2"/>
      </rPr>
      <t>SET ANCHOR PUMP @ 5675 FT , NOT PROD., WAITING FOR W/O.</t>
    </r>
  </si>
  <si>
    <r>
      <t xml:space="preserve">UNDER W/O DUE TO TBG LEAK ( </t>
    </r>
    <r>
      <rPr>
        <b/>
        <sz val="12"/>
        <color indexed="10"/>
        <rFont val="Calibri"/>
        <family val="2"/>
      </rPr>
      <t xml:space="preserve"> BLAST JT's  INSPECTION ,   FOUND 10/12 JT's NOT ACCEPTED DUE TO UNDER SIZE WALL THICKNESS. &amp; PIN &amp; BOX DAMAGE AND NEEDED TO REPAIR.  ) </t>
    </r>
    <r>
      <rPr>
        <b/>
        <sz val="12"/>
        <color indexed="48"/>
        <rFont val="Calibri"/>
        <family val="2"/>
      </rPr>
      <t xml:space="preserve">, </t>
    </r>
    <r>
      <rPr>
        <b/>
        <sz val="12"/>
        <color indexed="12"/>
        <rFont val="Calibri"/>
        <family val="2"/>
      </rPr>
      <t xml:space="preserve">INSTALLED SELECTIVE COMPLETION , ( </t>
    </r>
    <r>
      <rPr>
        <b/>
        <sz val="12"/>
        <color indexed="10"/>
        <rFont val="Calibri"/>
        <family val="2"/>
      </rPr>
      <t>SSD OPENED AGAINST B-I</t>
    </r>
    <r>
      <rPr>
        <b/>
        <sz val="12"/>
        <color indexed="12"/>
        <rFont val="Calibri"/>
        <family val="2"/>
      </rPr>
      <t xml:space="preserve">  , </t>
    </r>
    <r>
      <rPr>
        <b/>
        <sz val="12"/>
        <rFont val="Calibri"/>
        <family val="2"/>
      </rPr>
      <t>ISOLATE B-III BY FWG-PLUG</t>
    </r>
    <r>
      <rPr>
        <b/>
        <sz val="12"/>
        <color indexed="12"/>
        <rFont val="Calibri"/>
        <family val="2"/>
      </rPr>
      <t xml:space="preserve"> ), RIH WITH </t>
    </r>
    <r>
      <rPr>
        <b/>
        <u/>
        <sz val="12"/>
        <color indexed="12"/>
        <rFont val="Calibri"/>
        <family val="2"/>
      </rPr>
      <t xml:space="preserve">1.75" DHP </t>
    </r>
    <r>
      <rPr>
        <b/>
        <sz val="12"/>
        <color indexed="12"/>
        <rFont val="Calibri"/>
        <family val="2"/>
      </rPr>
      <t xml:space="preserve">WITH </t>
    </r>
    <r>
      <rPr>
        <b/>
        <sz val="12"/>
        <color indexed="10"/>
        <rFont val="Calibri"/>
        <family val="2"/>
      </rPr>
      <t>NEW</t>
    </r>
    <r>
      <rPr>
        <b/>
        <sz val="12"/>
        <color indexed="12"/>
        <rFont val="Calibri"/>
        <family val="2"/>
      </rPr>
      <t xml:space="preserve"> H-CHINESS S/R EXCEPT SAME 1.5" S.BAR  ( 15X1.5"+123X7/8"+90X1" ) , ON STREAM </t>
    </r>
    <r>
      <rPr>
        <b/>
        <sz val="12"/>
        <color indexed="10"/>
        <rFont val="Calibri"/>
        <family val="2"/>
      </rPr>
      <t>19/9/2013</t>
    </r>
  </si>
  <si>
    <r>
      <t xml:space="preserve">BAKER , </t>
    </r>
    <r>
      <rPr>
        <b/>
        <sz val="12"/>
        <color indexed="10"/>
        <rFont val="Calibri"/>
        <family val="2"/>
      </rPr>
      <t>B-I,II,III</t>
    </r>
  </si>
  <si>
    <r>
      <t>ROD NO (</t>
    </r>
    <r>
      <rPr>
        <b/>
        <sz val="12"/>
        <color indexed="10"/>
        <rFont val="Calibri"/>
        <family val="2"/>
      </rPr>
      <t>2X7/8"</t>
    </r>
    <r>
      <rPr>
        <b/>
        <sz val="12"/>
        <color indexed="48"/>
        <rFont val="Calibri"/>
        <family val="2"/>
      </rPr>
      <t xml:space="preserve"> )PARTED , FISHED , REPLASED (</t>
    </r>
    <r>
      <rPr>
        <b/>
        <sz val="12"/>
        <color indexed="10"/>
        <rFont val="Calibri"/>
        <family val="2"/>
      </rPr>
      <t xml:space="preserve">3X1" </t>
    </r>
    <r>
      <rPr>
        <b/>
        <sz val="12"/>
        <color indexed="48"/>
        <rFont val="Calibri"/>
        <family val="2"/>
      </rPr>
      <t xml:space="preserve">)RODS, </t>
    </r>
    <r>
      <rPr>
        <b/>
        <sz val="12"/>
        <color indexed="10"/>
        <rFont val="Calibri"/>
        <family val="2"/>
      </rPr>
      <t>R.TRIP</t>
    </r>
    <r>
      <rPr>
        <b/>
        <sz val="12"/>
        <color indexed="48"/>
        <rFont val="Calibri"/>
        <family val="2"/>
      </rPr>
      <t xml:space="preserve"> , ON STREAM </t>
    </r>
  </si>
  <si>
    <r>
      <t xml:space="preserve">NO PUMP ACTION , R.TRIP, NOT PRODUCE, FILL TBG WITH WATER ,NOT HOLD, RIH </t>
    </r>
    <r>
      <rPr>
        <b/>
        <sz val="12"/>
        <color indexed="10"/>
        <rFont val="Calibri"/>
        <family val="2"/>
      </rPr>
      <t>W/2" ANCHOR PUMP</t>
    </r>
    <r>
      <rPr>
        <b/>
        <sz val="12"/>
        <color indexed="12"/>
        <rFont val="Calibri"/>
        <family val="2"/>
      </rPr>
      <t xml:space="preserve">, RETRIEVED </t>
    </r>
    <r>
      <rPr>
        <b/>
        <sz val="12"/>
        <color indexed="10"/>
        <rFont val="Calibri"/>
        <family val="2"/>
      </rPr>
      <t>10X1"</t>
    </r>
    <r>
      <rPr>
        <b/>
        <sz val="12"/>
        <color indexed="12"/>
        <rFont val="Calibri"/>
        <family val="2"/>
      </rPr>
      <t xml:space="preserve"> RODS , PUMP DEPTH @</t>
    </r>
    <r>
      <rPr>
        <b/>
        <sz val="12"/>
        <color indexed="10"/>
        <rFont val="Calibri"/>
        <family val="2"/>
      </rPr>
      <t xml:space="preserve"> 5650</t>
    </r>
    <r>
      <rPr>
        <b/>
        <sz val="12"/>
        <color indexed="12"/>
        <rFont val="Calibri"/>
        <family val="2"/>
      </rPr>
      <t xml:space="preserve"> FT,  ON STREAM . </t>
    </r>
  </si>
  <si>
    <r>
      <t xml:space="preserve">NO PUMP ACTION , R.TRIP </t>
    </r>
    <r>
      <rPr>
        <b/>
        <sz val="12"/>
        <color indexed="10"/>
        <rFont val="Calibri"/>
        <family val="2"/>
      </rPr>
      <t>W/2" ANCHOR PUMP</t>
    </r>
    <r>
      <rPr>
        <b/>
        <sz val="12"/>
        <color indexed="12"/>
        <rFont val="Calibri"/>
        <family val="2"/>
      </rPr>
      <t xml:space="preserve">, RETRIEVED </t>
    </r>
    <r>
      <rPr>
        <b/>
        <sz val="12"/>
        <color indexed="10"/>
        <rFont val="Calibri"/>
        <family val="2"/>
      </rPr>
      <t>21X1"</t>
    </r>
    <r>
      <rPr>
        <b/>
        <sz val="12"/>
        <color indexed="12"/>
        <rFont val="Calibri"/>
        <family val="2"/>
      </rPr>
      <t xml:space="preserve"> RODS , PUMP DEPTH @</t>
    </r>
    <r>
      <rPr>
        <b/>
        <sz val="12"/>
        <color indexed="10"/>
        <rFont val="Calibri"/>
        <family val="2"/>
      </rPr>
      <t xml:space="preserve"> 5125</t>
    </r>
    <r>
      <rPr>
        <b/>
        <sz val="12"/>
        <color indexed="12"/>
        <rFont val="Calibri"/>
        <family val="2"/>
      </rPr>
      <t xml:space="preserve"> FT,  STILL NO PRODUCTION, WAITING W/O.</t>
    </r>
  </si>
  <si>
    <r>
      <t>BAKER ,  (</t>
    </r>
    <r>
      <rPr>
        <b/>
        <sz val="12"/>
        <color indexed="17"/>
        <rFont val="Calibri"/>
        <family val="2"/>
      </rPr>
      <t xml:space="preserve"> B-I,II,III </t>
    </r>
    <r>
      <rPr>
        <b/>
        <sz val="12"/>
        <color indexed="12"/>
        <rFont val="Calibri"/>
        <family val="2"/>
      </rPr>
      <t>) ,  AFTER W/O , (RE-PERFORATED B-I, LOWER PART FOR B-III &amp;  ADD. NEW INTERVAL FOR B-III (5916-5922')  )</t>
    </r>
  </si>
  <si>
    <r>
      <t xml:space="preserve">SLIGHT F.POUND , </t>
    </r>
    <r>
      <rPr>
        <b/>
        <sz val="12"/>
        <color indexed="10"/>
        <rFont val="Calibri"/>
        <family val="2"/>
      </rPr>
      <t>P.FILLAGE+/- 93 % ,</t>
    </r>
    <r>
      <rPr>
        <b/>
        <sz val="12"/>
        <color indexed="17"/>
        <rFont val="Calibri"/>
        <family val="2"/>
      </rPr>
      <t xml:space="preserve"> B-I,II,III</t>
    </r>
  </si>
  <si>
    <r>
      <t xml:space="preserve">BAKER , </t>
    </r>
    <r>
      <rPr>
        <b/>
        <sz val="12"/>
        <color indexed="17"/>
        <rFont val="Calibri"/>
        <family val="2"/>
      </rPr>
      <t>B-I,II,III</t>
    </r>
  </si>
  <si>
    <r>
      <t>BAKER (</t>
    </r>
    <r>
      <rPr>
        <b/>
        <sz val="12"/>
        <color indexed="17"/>
        <rFont val="Calibri"/>
        <family val="2"/>
      </rPr>
      <t>B-III ONLY ON PROD.</t>
    </r>
    <r>
      <rPr>
        <b/>
        <sz val="12"/>
        <color indexed="12"/>
        <rFont val="Calibri"/>
        <family val="2"/>
      </rPr>
      <t xml:space="preserve">) ,  
</t>
    </r>
    <r>
      <rPr>
        <b/>
        <sz val="12"/>
        <color indexed="10"/>
        <rFont val="Calibri"/>
        <family val="2"/>
      </rPr>
      <t>KEPT SSD CLOSED AGAINST B-I,II</t>
    </r>
  </si>
  <si>
    <r>
      <rPr>
        <b/>
        <sz val="12"/>
        <color indexed="10"/>
        <rFont val="Calibri"/>
        <family val="2"/>
      </rPr>
      <t>STATIC F.L FOR B-I,II</t>
    </r>
    <r>
      <rPr>
        <b/>
        <sz val="12"/>
        <color indexed="12"/>
        <rFont val="Calibri"/>
        <family val="2"/>
      </rPr>
      <t xml:space="preserve"> , NORMAL CARD</t>
    </r>
  </si>
  <si>
    <r>
      <t xml:space="preserve">SLIGHT F.POUND , </t>
    </r>
    <r>
      <rPr>
        <b/>
        <sz val="12"/>
        <color indexed="10"/>
        <rFont val="Calibri"/>
        <family val="2"/>
      </rPr>
      <t>P.FILLAGE+/- 96 %</t>
    </r>
  </si>
  <si>
    <r>
      <t xml:space="preserve"> F.POUND , </t>
    </r>
    <r>
      <rPr>
        <b/>
        <sz val="12"/>
        <color indexed="10"/>
        <rFont val="Calibri"/>
        <family val="2"/>
      </rPr>
      <t>P.FILLAGE+/- 61 %</t>
    </r>
  </si>
  <si>
    <r>
      <t xml:space="preserve"> F. POUND , </t>
    </r>
    <r>
      <rPr>
        <b/>
        <sz val="12"/>
        <color indexed="10"/>
        <rFont val="Calibri"/>
        <family val="2"/>
      </rPr>
      <t>P.FILLAGE= 75 %</t>
    </r>
  </si>
  <si>
    <r>
      <t xml:space="preserve"> F. POUND , </t>
    </r>
    <r>
      <rPr>
        <b/>
        <sz val="12"/>
        <color indexed="10"/>
        <rFont val="Calibri"/>
        <family val="2"/>
      </rPr>
      <t>P.FILLAGE= 83 %</t>
    </r>
  </si>
  <si>
    <r>
      <t xml:space="preserve"> F. POUND , </t>
    </r>
    <r>
      <rPr>
        <b/>
        <sz val="12"/>
        <color indexed="10"/>
        <rFont val="Calibri"/>
        <family val="2"/>
      </rPr>
      <t>P.FILLAGE= 70 %</t>
    </r>
  </si>
  <si>
    <r>
      <t xml:space="preserve"> F. POUND , </t>
    </r>
    <r>
      <rPr>
        <b/>
        <sz val="12"/>
        <color indexed="10"/>
        <rFont val="Calibri"/>
        <family val="2"/>
      </rPr>
      <t>P.FILLAGE= 66 %</t>
    </r>
  </si>
  <si>
    <r>
      <t xml:space="preserve"> F. POUND ,</t>
    </r>
    <r>
      <rPr>
        <b/>
        <sz val="12"/>
        <color indexed="10"/>
        <rFont val="Calibri"/>
        <family val="2"/>
      </rPr>
      <t xml:space="preserve"> P.FILLAGE= 78 %</t>
    </r>
  </si>
  <si>
    <r>
      <t xml:space="preserve"> F. POUND ,</t>
    </r>
    <r>
      <rPr>
        <b/>
        <sz val="12"/>
        <color indexed="10"/>
        <rFont val="Calibri"/>
        <family val="2"/>
      </rPr>
      <t xml:space="preserve"> P.FILLAGE= 85 %</t>
    </r>
  </si>
  <si>
    <r>
      <t xml:space="preserve"> F. POUND , </t>
    </r>
    <r>
      <rPr>
        <b/>
        <sz val="12"/>
        <color indexed="10"/>
        <rFont val="Calibri"/>
        <family val="2"/>
      </rPr>
      <t>P.FILLAGE= 85 %</t>
    </r>
  </si>
  <si>
    <r>
      <t xml:space="preserve">AL.AHLIA  , </t>
    </r>
    <r>
      <rPr>
        <b/>
        <sz val="12"/>
        <color indexed="10"/>
        <rFont val="Calibri"/>
        <family val="2"/>
      </rPr>
      <t xml:space="preserve">B-I ONLY </t>
    </r>
  </si>
  <si>
    <r>
      <t xml:space="preserve">SEVERE F. POUND , </t>
    </r>
    <r>
      <rPr>
        <b/>
        <sz val="12"/>
        <color indexed="10"/>
        <rFont val="Calibri"/>
        <family val="2"/>
      </rPr>
      <t>FILLAGE= 32 %</t>
    </r>
  </si>
  <si>
    <r>
      <t xml:space="preserve">SEVERE GAS INTERFERENCE , </t>
    </r>
    <r>
      <rPr>
        <b/>
        <sz val="12"/>
        <color indexed="10"/>
        <rFont val="Calibri"/>
        <family val="2"/>
      </rPr>
      <t>FILLAGE= 17 %</t>
    </r>
  </si>
  <si>
    <r>
      <t xml:space="preserve">SEVERE F. POUND , </t>
    </r>
    <r>
      <rPr>
        <b/>
        <sz val="12"/>
        <color indexed="10"/>
        <rFont val="Calibri"/>
        <family val="2"/>
      </rPr>
      <t>FILLAGE= 55 %</t>
    </r>
  </si>
  <si>
    <r>
      <t xml:space="preserve">SEVERE F. POUND , </t>
    </r>
    <r>
      <rPr>
        <b/>
        <sz val="12"/>
        <color indexed="10"/>
        <rFont val="Calibri"/>
        <family val="2"/>
      </rPr>
      <t>FILLAGE= 58 %</t>
    </r>
  </si>
  <si>
    <r>
      <t xml:space="preserve">SEVERE F. POUND , </t>
    </r>
    <r>
      <rPr>
        <b/>
        <sz val="12"/>
        <color indexed="10"/>
        <rFont val="Calibri"/>
        <family val="2"/>
      </rPr>
      <t>FILLAGE= 20 %</t>
    </r>
  </si>
  <si>
    <r>
      <t xml:space="preserve">SEVERE F.POUND , </t>
    </r>
    <r>
      <rPr>
        <b/>
        <sz val="12"/>
        <color indexed="10"/>
        <rFont val="Calibri"/>
        <family val="2"/>
      </rPr>
      <t>P.FILLAGE= 24 %</t>
    </r>
  </si>
  <si>
    <r>
      <t xml:space="preserve">TRANSFERRED S/U TO </t>
    </r>
    <r>
      <rPr>
        <b/>
        <sz val="12"/>
        <color indexed="10"/>
        <rFont val="Calibri"/>
        <family val="2"/>
      </rPr>
      <t>DORRA-E-1X</t>
    </r>
  </si>
  <si>
    <r>
      <t xml:space="preserve">BAKER ( </t>
    </r>
    <r>
      <rPr>
        <b/>
        <sz val="12"/>
        <color indexed="10"/>
        <rFont val="Calibri"/>
        <family val="2"/>
      </rPr>
      <t xml:space="preserve">B-I , III , IV </t>
    </r>
    <r>
      <rPr>
        <b/>
        <sz val="12"/>
        <color indexed="12"/>
        <rFont val="Calibri"/>
        <family val="2"/>
      </rPr>
      <t xml:space="preserve">) </t>
    </r>
  </si>
  <si>
    <r>
      <t xml:space="preserve">AL.AHLIA ( </t>
    </r>
    <r>
      <rPr>
        <b/>
        <sz val="12"/>
        <color indexed="10"/>
        <rFont val="Calibri"/>
        <family val="2"/>
      </rPr>
      <t xml:space="preserve">B-III ONLY </t>
    </r>
    <r>
      <rPr>
        <b/>
        <sz val="12"/>
        <color indexed="12"/>
        <rFont val="Calibri"/>
        <family val="2"/>
      </rPr>
      <t xml:space="preserve">) </t>
    </r>
  </si>
  <si>
    <r>
      <t xml:space="preserve">BAKER , </t>
    </r>
    <r>
      <rPr>
        <b/>
        <sz val="12"/>
        <color indexed="10"/>
        <rFont val="Calibri"/>
        <family val="2"/>
      </rPr>
      <t>B-III</t>
    </r>
  </si>
  <si>
    <r>
      <t xml:space="preserve">W.C = 1 %  </t>
    </r>
    <r>
      <rPr>
        <b/>
        <sz val="12"/>
        <color indexed="10"/>
        <rFont val="Calibri"/>
        <family val="2"/>
      </rPr>
      <t xml:space="preserve">FOR B-I ONLY </t>
    </r>
  </si>
  <si>
    <r>
      <t xml:space="preserve">FLUID POUND , </t>
    </r>
    <r>
      <rPr>
        <b/>
        <sz val="12"/>
        <color indexed="10"/>
        <rFont val="Calibri"/>
        <family val="2"/>
      </rPr>
      <t xml:space="preserve">P.FILLAGE = 80 % </t>
    </r>
    <r>
      <rPr>
        <b/>
        <sz val="12"/>
        <color indexed="12"/>
        <rFont val="Calibri"/>
        <family val="2"/>
      </rPr>
      <t>,</t>
    </r>
    <r>
      <rPr>
        <b/>
        <sz val="12"/>
        <color indexed="10"/>
        <rFont val="Calibri"/>
        <family val="2"/>
      </rPr>
      <t xml:space="preserve"> B-I </t>
    </r>
    <r>
      <rPr>
        <b/>
        <sz val="12"/>
        <color indexed="62"/>
        <rFont val="Calibri"/>
        <family val="2"/>
      </rPr>
      <t>Only</t>
    </r>
  </si>
  <si>
    <r>
      <t xml:space="preserve">UNDER W/O DUE TO TBG LEAK, ( </t>
    </r>
    <r>
      <rPr>
        <b/>
        <sz val="12"/>
        <color indexed="10"/>
        <rFont val="Calibri"/>
        <family val="2"/>
      </rPr>
      <t>FOUND CRACK IN  JT 189</t>
    </r>
    <r>
      <rPr>
        <b/>
        <sz val="12"/>
        <color indexed="48"/>
        <rFont val="Calibri"/>
        <family val="2"/>
      </rPr>
      <t xml:space="preserve"> </t>
    </r>
    <r>
      <rPr>
        <b/>
        <sz val="12"/>
        <color indexed="10"/>
        <rFont val="Calibri"/>
        <family val="2"/>
      </rPr>
      <t>ABOVE P.S.N DIRECTLY</t>
    </r>
    <r>
      <rPr>
        <b/>
        <sz val="12"/>
        <color indexed="48"/>
        <rFont val="Calibri"/>
        <family val="2"/>
      </rPr>
      <t xml:space="preserve"> &amp; </t>
    </r>
    <r>
      <rPr>
        <b/>
        <sz val="12"/>
        <color indexed="10"/>
        <rFont val="Calibri"/>
        <family val="2"/>
      </rPr>
      <t xml:space="preserve">SSD PARTIALY OPENED ) </t>
    </r>
    <r>
      <rPr>
        <b/>
        <sz val="12"/>
        <color indexed="48"/>
        <rFont val="Calibri"/>
        <family val="2"/>
      </rPr>
      <t xml:space="preserve">, INSTALLED ANCHOR CATCHER ( </t>
    </r>
    <r>
      <rPr>
        <b/>
        <sz val="12"/>
        <color indexed="10"/>
        <rFont val="Calibri"/>
        <family val="2"/>
      </rPr>
      <t xml:space="preserve">B-I,III ON PRODUCTION </t>
    </r>
    <r>
      <rPr>
        <b/>
        <sz val="12"/>
        <color indexed="48"/>
        <rFont val="Calibri"/>
        <family val="2"/>
      </rPr>
      <t xml:space="preserve">) ,  RIH W/2" DHP AND SAME S/R ( 25X1" + 85X7/8" + 125X1" ) ( </t>
    </r>
    <r>
      <rPr>
        <b/>
        <sz val="12"/>
        <color indexed="10"/>
        <rFont val="Calibri"/>
        <family val="2"/>
      </rPr>
      <t>ONLY 13X1"</t>
    </r>
    <r>
      <rPr>
        <b/>
        <sz val="12"/>
        <color indexed="48"/>
        <rFont val="Calibri"/>
        <family val="2"/>
      </rPr>
      <t xml:space="preserve">) </t>
    </r>
    <r>
      <rPr>
        <b/>
        <sz val="12"/>
        <color indexed="10"/>
        <rFont val="Calibri"/>
        <family val="2"/>
      </rPr>
      <t>NEW H-CHINSES</t>
    </r>
    <r>
      <rPr>
        <b/>
        <sz val="12"/>
        <color indexed="48"/>
        <rFont val="Calibri"/>
        <family val="2"/>
      </rPr>
      <t xml:space="preserve">, ON STREAM  </t>
    </r>
    <r>
      <rPr>
        <b/>
        <u/>
        <sz val="12"/>
        <color indexed="10"/>
        <rFont val="Calibri"/>
        <family val="2"/>
      </rPr>
      <t>2/2/2012</t>
    </r>
  </si>
  <si>
    <r>
      <t xml:space="preserve">BAKER , AFTER W/O, </t>
    </r>
    <r>
      <rPr>
        <b/>
        <sz val="12"/>
        <color indexed="10"/>
        <rFont val="Calibri"/>
        <family val="2"/>
      </rPr>
      <t xml:space="preserve">B-I &amp;  III </t>
    </r>
  </si>
  <si>
    <r>
      <t xml:space="preserve">NORMAL CARD , </t>
    </r>
    <r>
      <rPr>
        <b/>
        <sz val="12"/>
        <color indexed="10"/>
        <rFont val="Calibri"/>
        <family val="2"/>
      </rPr>
      <t xml:space="preserve">B-I &amp;  III </t>
    </r>
  </si>
  <si>
    <r>
      <rPr>
        <b/>
        <sz val="12"/>
        <color indexed="12"/>
        <rFont val="Calibri"/>
        <family val="2"/>
      </rPr>
      <t xml:space="preserve">UNDER W/O TO PRODUCE 100 % WATER  , REPERFORTED </t>
    </r>
    <r>
      <rPr>
        <b/>
        <sz val="12"/>
        <color indexed="10"/>
        <rFont val="Calibri"/>
        <family val="2"/>
      </rPr>
      <t>B-I</t>
    </r>
    <r>
      <rPr>
        <b/>
        <sz val="12"/>
        <color indexed="12"/>
        <rFont val="Calibri"/>
        <family val="2"/>
      </rPr>
      <t xml:space="preserve"> , INSTALLED </t>
    </r>
    <r>
      <rPr>
        <b/>
        <sz val="12"/>
        <color indexed="10"/>
        <rFont val="Calibri"/>
        <family val="2"/>
      </rPr>
      <t>SELECTIVE COMPLETION</t>
    </r>
    <r>
      <rPr>
        <b/>
        <sz val="12"/>
        <color indexed="12"/>
        <rFont val="Calibri"/>
        <family val="2"/>
      </rPr>
      <t xml:space="preserve"> , ( </t>
    </r>
    <r>
      <rPr>
        <b/>
        <sz val="12"/>
        <color indexed="10"/>
        <rFont val="Calibri"/>
        <family val="2"/>
      </rPr>
      <t>ISOLATED B-I</t>
    </r>
    <r>
      <rPr>
        <b/>
        <sz val="12"/>
        <color indexed="12"/>
        <rFont val="Calibri"/>
        <family val="2"/>
      </rPr>
      <t xml:space="preserve"> </t>
    </r>
    <r>
      <rPr>
        <b/>
        <sz val="12"/>
        <color indexed="10"/>
        <rFont val="Calibri"/>
        <family val="2"/>
      </rPr>
      <t>AGINST SSD</t>
    </r>
    <r>
      <rPr>
        <b/>
        <sz val="12"/>
        <color indexed="12"/>
        <rFont val="Calibri"/>
        <family val="2"/>
      </rPr>
      <t xml:space="preserve"> , </t>
    </r>
    <r>
      <rPr>
        <b/>
        <sz val="12"/>
        <color indexed="17"/>
        <rFont val="Calibri"/>
        <family val="2"/>
      </rPr>
      <t>ONLY B-III</t>
    </r>
    <r>
      <rPr>
        <b/>
        <sz val="12"/>
        <color indexed="12"/>
        <rFont val="Calibri"/>
        <family val="2"/>
      </rPr>
      <t xml:space="preserve"> </t>
    </r>
    <r>
      <rPr>
        <b/>
        <sz val="12"/>
        <color indexed="17"/>
        <rFont val="Calibri"/>
        <family val="2"/>
      </rPr>
      <t>ON PRODUCTION</t>
    </r>
    <r>
      <rPr>
        <b/>
        <sz val="12"/>
        <color indexed="12"/>
        <rFont val="Calibri"/>
        <family val="2"/>
      </rPr>
      <t xml:space="preserve">  ), RIH W/</t>
    </r>
    <r>
      <rPr>
        <b/>
        <sz val="12"/>
        <color indexed="10"/>
        <rFont val="Calibri"/>
        <family val="2"/>
      </rPr>
      <t>2 " DHP</t>
    </r>
    <r>
      <rPr>
        <b/>
        <sz val="12"/>
        <color indexed="12"/>
        <rFont val="Calibri"/>
        <family val="2"/>
      </rPr>
      <t xml:space="preserve"> ON THE SAME S/R </t>
    </r>
    <r>
      <rPr>
        <b/>
        <sz val="12"/>
        <color indexed="10"/>
        <rFont val="Calibri"/>
        <family val="2"/>
      </rPr>
      <t>(25X1"+ 85X7/8" + 120X1")</t>
    </r>
    <r>
      <rPr>
        <b/>
        <sz val="12"/>
        <color indexed="12"/>
        <rFont val="Calibri"/>
        <family val="2"/>
      </rPr>
      <t xml:space="preserve">  , ON STREAM.</t>
    </r>
  </si>
  <si>
    <r>
      <t xml:space="preserve">BAKER , </t>
    </r>
    <r>
      <rPr>
        <b/>
        <sz val="12"/>
        <color indexed="10"/>
        <rFont val="Calibri"/>
        <family val="2"/>
      </rPr>
      <t>AFTER W/O, B-III ONLY</t>
    </r>
  </si>
  <si>
    <r>
      <t xml:space="preserve">NORMAL CARD , </t>
    </r>
    <r>
      <rPr>
        <b/>
        <sz val="12"/>
        <color indexed="10"/>
        <rFont val="Calibri"/>
        <family val="2"/>
      </rPr>
      <t>EXPECTED LOW EFF</t>
    </r>
  </si>
  <si>
    <r>
      <t xml:space="preserve">AL.AHLIA , AFTER R.TRIP </t>
    </r>
    <r>
      <rPr>
        <b/>
        <sz val="12"/>
        <color indexed="10"/>
        <rFont val="Calibri"/>
        <family val="2"/>
      </rPr>
      <t xml:space="preserve">B-I,III, UPPER B-IV </t>
    </r>
  </si>
  <si>
    <r>
      <t xml:space="preserve">ROD NO ( </t>
    </r>
    <r>
      <rPr>
        <b/>
        <sz val="12"/>
        <color indexed="10"/>
        <rFont val="Calibri"/>
        <family val="2"/>
      </rPr>
      <t xml:space="preserve">47X1" </t>
    </r>
    <r>
      <rPr>
        <b/>
        <sz val="12"/>
        <color indexed="48"/>
        <rFont val="Calibri"/>
        <family val="2"/>
      </rPr>
      <t>) PARTED , FISHED OK , RPLACED IT , ON STREAM</t>
    </r>
  </si>
  <si>
    <r>
      <t xml:space="preserve">AL.AHLIA , </t>
    </r>
    <r>
      <rPr>
        <b/>
        <sz val="12"/>
        <color indexed="10"/>
        <rFont val="Calibri"/>
        <family val="2"/>
      </rPr>
      <t>LOW PUMP EFF.</t>
    </r>
  </si>
  <si>
    <r>
      <t xml:space="preserve"> ROD </t>
    </r>
    <r>
      <rPr>
        <b/>
        <sz val="12"/>
        <color indexed="10"/>
        <rFont val="Calibri"/>
        <family val="2"/>
      </rPr>
      <t>3X7/8"</t>
    </r>
    <r>
      <rPr>
        <b/>
        <sz val="12"/>
        <color indexed="48"/>
        <rFont val="Calibri"/>
        <family val="2"/>
      </rPr>
      <t xml:space="preserve"> UNSCREW, FISHED OK ,</t>
    </r>
    <r>
      <rPr>
        <b/>
        <u/>
        <sz val="12"/>
        <color indexed="10"/>
        <rFont val="Calibri"/>
        <family val="2"/>
      </rPr>
      <t xml:space="preserve"> TRAY TO UNSET DHP WITHOUT SUCCESS</t>
    </r>
    <r>
      <rPr>
        <b/>
        <sz val="12"/>
        <color indexed="48"/>
        <rFont val="Calibri"/>
        <family val="2"/>
      </rPr>
      <t xml:space="preserve">, STARTED THE WELL WITH </t>
    </r>
    <r>
      <rPr>
        <b/>
        <sz val="12"/>
        <color indexed="10"/>
        <rFont val="Calibri"/>
        <family val="2"/>
      </rPr>
      <t>OVER SHOT</t>
    </r>
    <r>
      <rPr>
        <b/>
        <sz val="12"/>
        <color indexed="48"/>
        <rFont val="Calibri"/>
        <family val="2"/>
      </rPr>
      <t>, ON STREAM.</t>
    </r>
  </si>
  <si>
    <r>
      <t xml:space="preserve">LATOKA ( </t>
    </r>
    <r>
      <rPr>
        <b/>
        <sz val="12"/>
        <color indexed="10"/>
        <rFont val="Calibri"/>
        <family val="2"/>
      </rPr>
      <t>LOW PUMP EFF</t>
    </r>
    <r>
      <rPr>
        <b/>
        <sz val="12"/>
        <color indexed="12"/>
        <rFont val="Calibri"/>
        <family val="2"/>
      </rPr>
      <t>. )</t>
    </r>
  </si>
  <si>
    <r>
      <t xml:space="preserve">SEVERE F.POUND , </t>
    </r>
    <r>
      <rPr>
        <b/>
        <sz val="12"/>
        <color indexed="10"/>
        <rFont val="Calibri"/>
        <family val="2"/>
      </rPr>
      <t>P.FILLAGE +/- 47 %</t>
    </r>
  </si>
  <si>
    <r>
      <t xml:space="preserve">SEVERE F. POUND , </t>
    </r>
    <r>
      <rPr>
        <b/>
        <sz val="12"/>
        <color indexed="10"/>
        <rFont val="Calibri"/>
        <family val="2"/>
      </rPr>
      <t xml:space="preserve">P.FILLAGE=58 % </t>
    </r>
  </si>
  <si>
    <r>
      <t xml:space="preserve">HORSE HEAD WIRE DAMAGED, REPLACED , ON STREAM </t>
    </r>
    <r>
      <rPr>
        <b/>
        <sz val="12"/>
        <color indexed="10"/>
        <rFont val="Calibri"/>
        <family val="2"/>
      </rPr>
      <t>13/10/12</t>
    </r>
  </si>
  <si>
    <r>
      <t xml:space="preserve">ROD NO ( </t>
    </r>
    <r>
      <rPr>
        <b/>
        <sz val="12"/>
        <color indexed="10"/>
        <rFont val="Calibri"/>
        <family val="2"/>
      </rPr>
      <t>61X1"</t>
    </r>
    <r>
      <rPr>
        <b/>
        <sz val="12"/>
        <color indexed="12"/>
        <rFont val="Calibri"/>
        <family val="2"/>
      </rPr>
      <t xml:space="preserve"> ) PARTED , FISHED OK , </t>
    </r>
    <r>
      <rPr>
        <b/>
        <sz val="12"/>
        <color indexed="10"/>
        <rFont val="Calibri"/>
        <family val="2"/>
      </rPr>
      <t>RPLACED</t>
    </r>
    <r>
      <rPr>
        <b/>
        <sz val="12"/>
        <color indexed="12"/>
        <rFont val="Calibri"/>
        <family val="2"/>
      </rPr>
      <t xml:space="preserve"> , ON STREAM</t>
    </r>
  </si>
  <si>
    <r>
      <t xml:space="preserve">ROD NO ( </t>
    </r>
    <r>
      <rPr>
        <b/>
        <sz val="12"/>
        <color indexed="10"/>
        <rFont val="Calibri"/>
        <family val="2"/>
      </rPr>
      <t>46X1"</t>
    </r>
    <r>
      <rPr>
        <b/>
        <sz val="12"/>
        <color indexed="12"/>
        <rFont val="Calibri"/>
        <family val="2"/>
      </rPr>
      <t xml:space="preserve"> ) PARTED , FISHED OK , </t>
    </r>
    <r>
      <rPr>
        <b/>
        <sz val="12"/>
        <color indexed="10"/>
        <rFont val="Calibri"/>
        <family val="2"/>
      </rPr>
      <t>RPLACED (5X1") RODS</t>
    </r>
    <r>
      <rPr>
        <b/>
        <sz val="12"/>
        <color indexed="12"/>
        <rFont val="Calibri"/>
        <family val="2"/>
      </rPr>
      <t xml:space="preserve"> , ON STREAM</t>
    </r>
  </si>
  <si>
    <r>
      <t xml:space="preserve">ROD NO ( </t>
    </r>
    <r>
      <rPr>
        <b/>
        <sz val="12"/>
        <color indexed="10"/>
        <rFont val="Calibri"/>
        <family val="2"/>
      </rPr>
      <t>45X1"</t>
    </r>
    <r>
      <rPr>
        <b/>
        <sz val="12"/>
        <color indexed="12"/>
        <rFont val="Calibri"/>
        <family val="2"/>
      </rPr>
      <t xml:space="preserve"> ) PARTED , FISHED OK , </t>
    </r>
    <r>
      <rPr>
        <b/>
        <sz val="12"/>
        <color indexed="10"/>
        <rFont val="Calibri"/>
        <family val="2"/>
      </rPr>
      <t xml:space="preserve">RPLACED </t>
    </r>
    <r>
      <rPr>
        <b/>
        <sz val="12"/>
        <color indexed="12"/>
        <rFont val="Calibri"/>
        <family val="2"/>
      </rPr>
      <t xml:space="preserve"> , ON STREAM</t>
    </r>
  </si>
  <si>
    <r>
      <t xml:space="preserve">ROD NO ( </t>
    </r>
    <r>
      <rPr>
        <b/>
        <sz val="12"/>
        <color indexed="10"/>
        <rFont val="Calibri"/>
        <family val="2"/>
      </rPr>
      <t>60X1"</t>
    </r>
    <r>
      <rPr>
        <b/>
        <sz val="12"/>
        <color indexed="12"/>
        <rFont val="Calibri"/>
        <family val="2"/>
      </rPr>
      <t xml:space="preserve"> ) PARTED , FISHED OK , </t>
    </r>
    <r>
      <rPr>
        <b/>
        <sz val="12"/>
        <color indexed="10"/>
        <rFont val="Calibri"/>
        <family val="2"/>
      </rPr>
      <t>RPLACED (7X1") RODS</t>
    </r>
    <r>
      <rPr>
        <b/>
        <sz val="12"/>
        <color indexed="12"/>
        <rFont val="Calibri"/>
        <family val="2"/>
      </rPr>
      <t xml:space="preserve"> , ON STREAM</t>
    </r>
  </si>
  <si>
    <r>
      <t xml:space="preserve">ROD NO ( </t>
    </r>
    <r>
      <rPr>
        <b/>
        <sz val="12"/>
        <color indexed="10"/>
        <rFont val="Calibri"/>
        <family val="2"/>
      </rPr>
      <t>58X1"</t>
    </r>
    <r>
      <rPr>
        <b/>
        <sz val="12"/>
        <color indexed="12"/>
        <rFont val="Calibri"/>
        <family val="2"/>
      </rPr>
      <t xml:space="preserve"> ) PARTED , FISHED OK , </t>
    </r>
    <r>
      <rPr>
        <b/>
        <sz val="12"/>
        <color indexed="10"/>
        <rFont val="Calibri"/>
        <family val="2"/>
      </rPr>
      <t>RPLACED 1" SECTION BY NEW H-CH</t>
    </r>
    <r>
      <rPr>
        <b/>
        <sz val="12"/>
        <color indexed="12"/>
        <rFont val="Calibri"/>
        <family val="2"/>
      </rPr>
      <t xml:space="preserve"> , </t>
    </r>
    <r>
      <rPr>
        <b/>
        <u/>
        <sz val="12"/>
        <color indexed="10"/>
        <rFont val="Calibri"/>
        <family val="2"/>
      </rPr>
      <t>R.TRIP</t>
    </r>
    <r>
      <rPr>
        <b/>
        <sz val="12"/>
        <color indexed="12"/>
        <rFont val="Calibri"/>
        <family val="2"/>
      </rPr>
      <t xml:space="preserve"> , ON STREAM </t>
    </r>
    <r>
      <rPr>
        <b/>
        <sz val="12"/>
        <color indexed="10"/>
        <rFont val="Calibri"/>
        <family val="2"/>
      </rPr>
      <t>18/1/2013</t>
    </r>
  </si>
  <si>
    <r>
      <t xml:space="preserve">F. POUND , </t>
    </r>
    <r>
      <rPr>
        <b/>
        <sz val="12"/>
        <color indexed="10"/>
        <rFont val="Calibri"/>
        <family val="2"/>
      </rPr>
      <t xml:space="preserve">P.FILLAGE=72 % </t>
    </r>
  </si>
  <si>
    <r>
      <t xml:space="preserve">ROD NO ( </t>
    </r>
    <r>
      <rPr>
        <b/>
        <sz val="12"/>
        <color indexed="10"/>
        <rFont val="Calibri"/>
        <family val="2"/>
      </rPr>
      <t>96X1"</t>
    </r>
    <r>
      <rPr>
        <b/>
        <sz val="12"/>
        <color indexed="12"/>
        <rFont val="Calibri"/>
        <family val="2"/>
      </rPr>
      <t xml:space="preserve"> ) PARTED , FISHED OK , RPLACED , </t>
    </r>
    <r>
      <rPr>
        <b/>
        <u/>
        <sz val="12"/>
        <color indexed="10"/>
        <rFont val="Calibri"/>
        <family val="2"/>
      </rPr>
      <t>R.TRIP</t>
    </r>
    <r>
      <rPr>
        <b/>
        <sz val="12"/>
        <color indexed="12"/>
        <rFont val="Calibri"/>
        <family val="2"/>
      </rPr>
      <t xml:space="preserve"> , ON STREAM</t>
    </r>
  </si>
  <si>
    <r>
      <t xml:space="preserve">SEVERE F. POUND , </t>
    </r>
    <r>
      <rPr>
        <b/>
        <sz val="12"/>
        <color indexed="10"/>
        <rFont val="Calibri"/>
        <family val="2"/>
      </rPr>
      <t>P.FILLAGE=45 %</t>
    </r>
    <r>
      <rPr>
        <b/>
        <sz val="12"/>
        <color indexed="12"/>
        <rFont val="Calibri"/>
        <family val="2"/>
      </rPr>
      <t xml:space="preserve"> </t>
    </r>
  </si>
  <si>
    <r>
      <t xml:space="preserve">ROD NO ( </t>
    </r>
    <r>
      <rPr>
        <b/>
        <sz val="12"/>
        <color indexed="10"/>
        <rFont val="Calibri"/>
        <family val="2"/>
      </rPr>
      <t>102X1"</t>
    </r>
    <r>
      <rPr>
        <b/>
        <sz val="12"/>
        <color indexed="12"/>
        <rFont val="Calibri"/>
        <family val="2"/>
      </rPr>
      <t xml:space="preserve"> ) PARTED , FISHED OK , RPLACED ( </t>
    </r>
    <r>
      <rPr>
        <b/>
        <sz val="12"/>
        <color indexed="8"/>
        <rFont val="Calibri"/>
        <family val="2"/>
      </rPr>
      <t xml:space="preserve">38X1"  BY 38X7/8" NEW S-88   ) ,
 ( 20X1" MOLDED+120X7/8"+92X1" )  </t>
    </r>
    <r>
      <rPr>
        <b/>
        <sz val="12"/>
        <color indexed="12"/>
        <rFont val="Calibri"/>
        <family val="2"/>
      </rPr>
      <t xml:space="preserve">, </t>
    </r>
    <r>
      <rPr>
        <b/>
        <u/>
        <sz val="12"/>
        <color indexed="10"/>
        <rFont val="Calibri"/>
        <family val="2"/>
      </rPr>
      <t xml:space="preserve">R.TRIP WITH 1.5" DHP </t>
    </r>
    <r>
      <rPr>
        <b/>
        <sz val="12"/>
        <color indexed="12"/>
        <rFont val="Calibri"/>
        <family val="2"/>
      </rPr>
      <t xml:space="preserve"> , ON STREAM</t>
    </r>
  </si>
  <si>
    <r>
      <t xml:space="preserve">ROD NO ( </t>
    </r>
    <r>
      <rPr>
        <b/>
        <sz val="12"/>
        <color indexed="10"/>
        <rFont val="Calibri"/>
        <family val="2"/>
      </rPr>
      <t>75X1"</t>
    </r>
    <r>
      <rPr>
        <b/>
        <sz val="12"/>
        <color indexed="12"/>
        <rFont val="Calibri"/>
        <family val="2"/>
      </rPr>
      <t xml:space="preserve"> ) PARTED , FISHED OK , R.TRIP </t>
    </r>
    <r>
      <rPr>
        <b/>
        <u/>
        <sz val="12"/>
        <color indexed="10"/>
        <rFont val="Calibri"/>
        <family val="2"/>
      </rPr>
      <t>W/ 1.75" DHP</t>
    </r>
    <r>
      <rPr>
        <b/>
        <sz val="12"/>
        <color indexed="12"/>
        <rFont val="Calibri"/>
        <family val="2"/>
      </rPr>
      <t xml:space="preserve"> &amp;  </t>
    </r>
    <r>
      <rPr>
        <b/>
        <sz val="12"/>
        <color indexed="10"/>
        <rFont val="Calibri"/>
        <family val="2"/>
      </rPr>
      <t>NEW N-97</t>
    </r>
    <r>
      <rPr>
        <b/>
        <sz val="12"/>
        <color indexed="12"/>
        <rFont val="Calibri"/>
        <family val="2"/>
      </rPr>
      <t xml:space="preserve"> S/R (20X1" MOLDED +120X7/8"+91X1") , ON STREAM</t>
    </r>
  </si>
  <si>
    <r>
      <t xml:space="preserve">F. POUND , </t>
    </r>
    <r>
      <rPr>
        <b/>
        <sz val="12"/>
        <color indexed="10"/>
        <rFont val="Calibri"/>
        <family val="2"/>
      </rPr>
      <t xml:space="preserve">P.FILLAGE=74 % </t>
    </r>
  </si>
  <si>
    <r>
      <t xml:space="preserve">F. POUND , </t>
    </r>
    <r>
      <rPr>
        <b/>
        <sz val="12"/>
        <color indexed="10"/>
        <rFont val="Calibri"/>
        <family val="2"/>
      </rPr>
      <t xml:space="preserve">P.FILLAGE=60 % </t>
    </r>
  </si>
  <si>
    <r>
      <t xml:space="preserve">F. POUND , </t>
    </r>
    <r>
      <rPr>
        <b/>
        <sz val="12"/>
        <color indexed="10"/>
        <rFont val="Calibri"/>
        <family val="2"/>
      </rPr>
      <t xml:space="preserve">P.FILLAGE=81 % </t>
    </r>
  </si>
  <si>
    <r>
      <t xml:space="preserve">SEVER F. POUND , </t>
    </r>
    <r>
      <rPr>
        <b/>
        <sz val="12"/>
        <color indexed="10"/>
        <rFont val="Calibri"/>
        <family val="2"/>
      </rPr>
      <t xml:space="preserve">P.FILLAGE=24 % </t>
    </r>
  </si>
  <si>
    <r>
      <t xml:space="preserve">ROD NO </t>
    </r>
    <r>
      <rPr>
        <b/>
        <sz val="12"/>
        <color indexed="10"/>
        <rFont val="Calibri"/>
        <family val="2"/>
      </rPr>
      <t>74X7/8"</t>
    </r>
    <r>
      <rPr>
        <b/>
        <sz val="12"/>
        <color indexed="48"/>
        <rFont val="Calibri"/>
        <family val="2"/>
      </rPr>
      <t xml:space="preserve"> PARTED , FISHED , </t>
    </r>
    <r>
      <rPr>
        <b/>
        <sz val="12"/>
        <color indexed="10"/>
        <rFont val="Calibri"/>
        <family val="2"/>
      </rPr>
      <t>R.TRIP</t>
    </r>
    <r>
      <rPr>
        <b/>
        <sz val="12"/>
        <color indexed="48"/>
        <rFont val="Calibri"/>
        <family val="2"/>
      </rPr>
      <t xml:space="preserve"> , ON STREAM</t>
    </r>
  </si>
  <si>
    <r>
      <t xml:space="preserve">NORMAL CARD , </t>
    </r>
    <r>
      <rPr>
        <b/>
        <sz val="12"/>
        <color indexed="10"/>
        <rFont val="Calibri"/>
        <family val="2"/>
      </rPr>
      <t>B-I,III,IV,V</t>
    </r>
  </si>
  <si>
    <r>
      <t>ROD NO (</t>
    </r>
    <r>
      <rPr>
        <b/>
        <sz val="12"/>
        <color indexed="10"/>
        <rFont val="Calibri"/>
        <family val="2"/>
      </rPr>
      <t xml:space="preserve"> 30X7/8"</t>
    </r>
    <r>
      <rPr>
        <b/>
        <sz val="12"/>
        <color indexed="48"/>
        <rFont val="Calibri"/>
        <family val="2"/>
      </rPr>
      <t xml:space="preserve"> ) PARTED , FISHED OK , REPLACED ( 3X7/8" ) RODS , 
CHANGED ( 11X7/8" ) RODS WEAR   , RPLACED SINKER BAR  ( 15X1.5" ) BY ( 25X1" ) RODS  DUE TO COUPLING OF S.BR WEAR , </t>
    </r>
    <r>
      <rPr>
        <b/>
        <sz val="12"/>
        <color indexed="10"/>
        <rFont val="Calibri"/>
        <family val="2"/>
      </rPr>
      <t>R.TRIP WITH 2" DHP</t>
    </r>
    <r>
      <rPr>
        <b/>
        <sz val="12"/>
        <color indexed="48"/>
        <rFont val="Calibri"/>
        <family val="2"/>
      </rPr>
      <t xml:space="preserve"> , ON STREAM .</t>
    </r>
  </si>
  <si>
    <r>
      <t xml:space="preserve">NO PUMP ACTION , R.TRIP , NOT PRODUCE , R.TRIP WITH </t>
    </r>
    <r>
      <rPr>
        <b/>
        <sz val="12"/>
        <color indexed="10"/>
        <rFont val="Calibri"/>
        <family val="2"/>
      </rPr>
      <t>2" ANCHOR PUMP</t>
    </r>
    <r>
      <rPr>
        <b/>
        <sz val="12"/>
        <color indexed="48"/>
        <rFont val="Calibri"/>
        <family val="2"/>
      </rPr>
      <t xml:space="preserve"> , RETRIEVED ( </t>
    </r>
    <r>
      <rPr>
        <b/>
        <sz val="12"/>
        <color indexed="10"/>
        <rFont val="Calibri"/>
        <family val="2"/>
      </rPr>
      <t>5X1"</t>
    </r>
    <r>
      <rPr>
        <b/>
        <sz val="12"/>
        <color indexed="48"/>
        <rFont val="Calibri"/>
        <family val="2"/>
      </rPr>
      <t xml:space="preserve"> ) RODS , ON STREAM</t>
    </r>
    <r>
      <rPr>
        <b/>
        <sz val="12"/>
        <color indexed="10"/>
        <rFont val="Calibri"/>
        <family val="2"/>
      </rPr>
      <t xml:space="preserve"> 15/9/11</t>
    </r>
  </si>
  <si>
    <r>
      <t xml:space="preserve">NORMAL CARD , </t>
    </r>
    <r>
      <rPr>
        <b/>
        <sz val="12"/>
        <color indexed="10"/>
        <rFont val="Calibri"/>
        <family val="2"/>
      </rPr>
      <t>TV LEAK</t>
    </r>
  </si>
  <si>
    <r>
      <t>SIGMA ,</t>
    </r>
    <r>
      <rPr>
        <b/>
        <sz val="12"/>
        <color indexed="10"/>
        <rFont val="Calibri"/>
        <family val="2"/>
      </rPr>
      <t xml:space="preserve"> LOW PUMP EFF.</t>
    </r>
  </si>
  <si>
    <r>
      <t>LOW PUMP EFF ,</t>
    </r>
    <r>
      <rPr>
        <b/>
        <sz val="12"/>
        <color indexed="48"/>
        <rFont val="Calibri"/>
        <family val="2"/>
      </rPr>
      <t xml:space="preserve"> R.TRIP WITH ANCHOR PUMP , RETRIEVED ( </t>
    </r>
    <r>
      <rPr>
        <b/>
        <sz val="12"/>
        <color indexed="10"/>
        <rFont val="Calibri"/>
        <family val="2"/>
      </rPr>
      <t>2X1"</t>
    </r>
    <r>
      <rPr>
        <b/>
        <sz val="12"/>
        <color indexed="48"/>
        <rFont val="Calibri"/>
        <family val="2"/>
      </rPr>
      <t xml:space="preserve"> ) RODS ,  </t>
    </r>
    <r>
      <rPr>
        <b/>
        <sz val="12"/>
        <color indexed="10"/>
        <rFont val="Calibri"/>
        <family val="2"/>
      </rPr>
      <t>SET ANCHOR PUMP @ 5400 FT</t>
    </r>
    <r>
      <rPr>
        <b/>
        <sz val="12"/>
        <color indexed="48"/>
        <rFont val="Calibri"/>
        <family val="2"/>
      </rPr>
      <t xml:space="preserve"> , ON STREAM</t>
    </r>
  </si>
  <si>
    <r>
      <t xml:space="preserve">ROD NO ( </t>
    </r>
    <r>
      <rPr>
        <b/>
        <sz val="12"/>
        <color indexed="10"/>
        <rFont val="Calibri"/>
        <family val="2"/>
      </rPr>
      <t xml:space="preserve">21X7/8" </t>
    </r>
    <r>
      <rPr>
        <b/>
        <sz val="12"/>
        <color indexed="48"/>
        <rFont val="Calibri"/>
        <family val="2"/>
      </rPr>
      <t>)  PARTED, FISHED OK,</t>
    </r>
    <r>
      <rPr>
        <b/>
        <sz val="12"/>
        <color indexed="10"/>
        <rFont val="Calibri"/>
        <family val="2"/>
      </rPr>
      <t xml:space="preserve"> R.TRIP W/2" ANCHOR PUMP</t>
    </r>
    <r>
      <rPr>
        <b/>
        <sz val="12"/>
        <color indexed="48"/>
        <rFont val="Calibri"/>
        <family val="2"/>
      </rPr>
      <t xml:space="preserve">, RETRIEVED 
( </t>
    </r>
    <r>
      <rPr>
        <b/>
        <sz val="12"/>
        <color indexed="10"/>
        <rFont val="Calibri"/>
        <family val="2"/>
      </rPr>
      <t>1X1"</t>
    </r>
    <r>
      <rPr>
        <b/>
        <sz val="12"/>
        <color indexed="48"/>
        <rFont val="Calibri"/>
        <family val="2"/>
      </rPr>
      <t xml:space="preserve"> ) ROD,  </t>
    </r>
    <r>
      <rPr>
        <b/>
        <sz val="12"/>
        <color indexed="10"/>
        <rFont val="Calibri"/>
        <family val="2"/>
      </rPr>
      <t>SET ANCHOR PUMP @ 5375 FT</t>
    </r>
    <r>
      <rPr>
        <b/>
        <sz val="12"/>
        <color indexed="48"/>
        <rFont val="Calibri"/>
        <family val="2"/>
      </rPr>
      <t xml:space="preserve"> , ON STREAM.</t>
    </r>
  </si>
  <si>
    <r>
      <t xml:space="preserve">STOPPED THE WELL DUE TO PRODUCE </t>
    </r>
    <r>
      <rPr>
        <b/>
        <sz val="12"/>
        <color indexed="10"/>
        <rFont val="Calibri"/>
        <family val="2"/>
      </rPr>
      <t>100 %</t>
    </r>
    <r>
      <rPr>
        <b/>
        <sz val="12"/>
        <color indexed="12"/>
        <rFont val="Calibri"/>
        <family val="2"/>
      </rPr>
      <t xml:space="preserve"> WATER</t>
    </r>
  </si>
  <si>
    <r>
      <t xml:space="preserve">UNDER W/O DUE TO TBG LEAK , ( </t>
    </r>
    <r>
      <rPr>
        <b/>
        <sz val="12"/>
        <color indexed="10"/>
        <rFont val="Calibri"/>
        <family val="2"/>
      </rPr>
      <t>FOUND  HOLE IN JT NO 190 &amp; COLLAPSE IN JT NO 183</t>
    </r>
    <r>
      <rPr>
        <b/>
        <sz val="12"/>
        <color indexed="12"/>
        <rFont val="Calibri"/>
        <family val="2"/>
      </rPr>
      <t xml:space="preserve"> ) , ( </t>
    </r>
    <r>
      <rPr>
        <b/>
        <sz val="12"/>
        <color indexed="10"/>
        <rFont val="Calibri"/>
        <family val="2"/>
      </rPr>
      <t xml:space="preserve">(B-I ,III </t>
    </r>
    <r>
      <rPr>
        <b/>
        <sz val="12"/>
        <color indexed="62"/>
        <rFont val="Calibri"/>
        <family val="2"/>
      </rPr>
      <t>ON PRODUCTION</t>
    </r>
    <r>
      <rPr>
        <b/>
        <sz val="12"/>
        <color indexed="10"/>
        <rFont val="Calibri"/>
        <family val="2"/>
      </rPr>
      <t xml:space="preserve"> ) ,  (B-IV &amp;V ISOLATED BY </t>
    </r>
    <r>
      <rPr>
        <b/>
        <sz val="12"/>
        <color indexed="62"/>
        <rFont val="Calibri"/>
        <family val="2"/>
      </rPr>
      <t>FWG</t>
    </r>
    <r>
      <rPr>
        <b/>
        <sz val="12"/>
        <color indexed="10"/>
        <rFont val="Calibri"/>
        <family val="2"/>
      </rPr>
      <t xml:space="preserve"> PLUG )</t>
    </r>
    <r>
      <rPr>
        <b/>
        <sz val="12"/>
        <color indexed="12"/>
        <rFont val="Calibri"/>
        <family val="2"/>
      </rPr>
      <t xml:space="preserve"> ) , RIH WITH 2" DHP WITH THE SAME S/R ( 25X1"+103X7/8"+103X1" )  , NOT PRODUCE , R.TRIP , ON STREAM </t>
    </r>
    <r>
      <rPr>
        <b/>
        <sz val="12"/>
        <color indexed="10"/>
        <rFont val="Calibri"/>
        <family val="2"/>
      </rPr>
      <t>23/3/12</t>
    </r>
  </si>
  <si>
    <r>
      <t xml:space="preserve">SEVERE F. POUND, </t>
    </r>
    <r>
      <rPr>
        <b/>
        <sz val="12"/>
        <color indexed="10"/>
        <rFont val="Calibri"/>
        <family val="2"/>
      </rPr>
      <t>P. FILLAGE +/- 15 %.</t>
    </r>
  </si>
  <si>
    <r>
      <t xml:space="preserve">AFTER W/O , </t>
    </r>
    <r>
      <rPr>
        <b/>
        <sz val="12"/>
        <color indexed="10"/>
        <rFont val="Calibri"/>
        <family val="2"/>
      </rPr>
      <t xml:space="preserve">B-I,III ONLY </t>
    </r>
  </si>
  <si>
    <r>
      <t>UNDER W/O DUE</t>
    </r>
    <r>
      <rPr>
        <b/>
        <sz val="12"/>
        <color indexed="10"/>
        <rFont val="Calibri"/>
        <family val="2"/>
      </rPr>
      <t xml:space="preserve"> TO RETRIEVE STUCK FWG PLUG AGAINST B-IV &amp;V</t>
    </r>
    <r>
      <rPr>
        <b/>
        <sz val="12"/>
        <color indexed="12"/>
        <rFont val="Calibri"/>
        <family val="2"/>
      </rPr>
      <t xml:space="preserve"> , </t>
    </r>
    <r>
      <rPr>
        <b/>
        <sz val="12"/>
        <color indexed="10"/>
        <rFont val="Calibri"/>
        <family val="2"/>
      </rPr>
      <t xml:space="preserve"> (B-I ,III ,B-IV &amp;V ON PRODUCTION )</t>
    </r>
    <r>
      <rPr>
        <b/>
        <sz val="12"/>
        <color indexed="12"/>
        <rFont val="Calibri"/>
        <family val="2"/>
      </rPr>
      <t xml:space="preserve">  , RIH WITH </t>
    </r>
    <r>
      <rPr>
        <b/>
        <sz val="12"/>
        <color indexed="10"/>
        <rFont val="Calibri"/>
        <family val="2"/>
      </rPr>
      <t>2" DHP</t>
    </r>
    <r>
      <rPr>
        <b/>
        <sz val="12"/>
        <color indexed="12"/>
        <rFont val="Calibri"/>
        <family val="2"/>
      </rPr>
      <t xml:space="preserve"> WITH </t>
    </r>
    <r>
      <rPr>
        <b/>
        <sz val="12"/>
        <color indexed="17"/>
        <rFont val="Calibri"/>
        <family val="2"/>
      </rPr>
      <t>NEW D-78 S/R</t>
    </r>
    <r>
      <rPr>
        <b/>
        <sz val="12"/>
        <color indexed="12"/>
        <rFont val="Calibri"/>
        <family val="2"/>
      </rPr>
      <t xml:space="preserve"> ( 89 X 1"+ 114 X7/8"+ 30 X 1" )  , NOT PRODUCE , R.TRIP , ON STREAM.</t>
    </r>
  </si>
  <si>
    <r>
      <t xml:space="preserve">BAKER , </t>
    </r>
    <r>
      <rPr>
        <b/>
        <sz val="12"/>
        <color indexed="10"/>
        <rFont val="Calibri"/>
        <family val="2"/>
      </rPr>
      <t>B-I ,III ,B-IV &amp;V , 
INCREASED SH.S F/8" T/10"</t>
    </r>
  </si>
  <si>
    <r>
      <t xml:space="preserve">SEVERE F. POUND, </t>
    </r>
    <r>
      <rPr>
        <b/>
        <sz val="12"/>
        <color indexed="10"/>
        <rFont val="Calibri"/>
        <family val="2"/>
      </rPr>
      <t>P.FILLAGE = 58 %</t>
    </r>
  </si>
  <si>
    <r>
      <t>NO PUMP ACTION ,</t>
    </r>
    <r>
      <rPr>
        <b/>
        <sz val="12"/>
        <color indexed="10"/>
        <rFont val="Calibri"/>
        <family val="2"/>
      </rPr>
      <t xml:space="preserve"> 2</t>
    </r>
    <r>
      <rPr>
        <b/>
        <sz val="12"/>
        <color indexed="12"/>
        <rFont val="Calibri"/>
        <family val="2"/>
      </rPr>
      <t xml:space="preserve"> R.TRIP , ON STREAM </t>
    </r>
    <r>
      <rPr>
        <b/>
        <sz val="12"/>
        <color indexed="10"/>
        <rFont val="Calibri"/>
        <family val="2"/>
      </rPr>
      <t>19/7/12</t>
    </r>
  </si>
  <si>
    <r>
      <t>NO PUMP ACTION,</t>
    </r>
    <r>
      <rPr>
        <b/>
        <u/>
        <sz val="12"/>
        <color indexed="48"/>
        <rFont val="Calibri"/>
        <family val="2"/>
      </rPr>
      <t xml:space="preserve"> </t>
    </r>
    <r>
      <rPr>
        <b/>
        <u/>
        <sz val="12"/>
        <color indexed="10"/>
        <rFont val="Calibri"/>
        <family val="2"/>
      </rPr>
      <t>R.TRIP WITH 1.5" DHP</t>
    </r>
    <r>
      <rPr>
        <b/>
        <u/>
        <sz val="12"/>
        <color indexed="48"/>
        <rFont val="Calibri"/>
        <family val="2"/>
      </rPr>
      <t xml:space="preserve"> </t>
    </r>
    <r>
      <rPr>
        <b/>
        <sz val="12"/>
        <color indexed="48"/>
        <rFont val="Calibri"/>
        <family val="2"/>
      </rPr>
      <t>, ON STREAM.</t>
    </r>
  </si>
  <si>
    <r>
      <t xml:space="preserve">BAKER , </t>
    </r>
    <r>
      <rPr>
        <b/>
        <sz val="12"/>
        <color indexed="10"/>
        <rFont val="Calibri"/>
        <family val="2"/>
      </rPr>
      <t>AFTER R.TRIP WITH 1.5" DHP</t>
    </r>
  </si>
  <si>
    <r>
      <t>SEVERE F. POUND ,</t>
    </r>
    <r>
      <rPr>
        <b/>
        <sz val="12"/>
        <color indexed="10"/>
        <rFont val="Calibri"/>
        <family val="2"/>
      </rPr>
      <t xml:space="preserve"> P.FILLAGE= 44 %</t>
    </r>
  </si>
  <si>
    <r>
      <t xml:space="preserve"> F. POUND, </t>
    </r>
    <r>
      <rPr>
        <b/>
        <sz val="12"/>
        <color indexed="10"/>
        <rFont val="Calibri"/>
        <family val="2"/>
      </rPr>
      <t>P.FILLAGE = 70 %</t>
    </r>
  </si>
  <si>
    <r>
      <t xml:space="preserve">F.POUND, </t>
    </r>
    <r>
      <rPr>
        <b/>
        <sz val="12"/>
        <color indexed="10"/>
        <rFont val="Calibri"/>
        <family val="2"/>
      </rPr>
      <t>P.FILLAGE = 70 %</t>
    </r>
  </si>
  <si>
    <r>
      <t xml:space="preserve">SLIGHT F. POUND , P.FILLAGE= 97% , 
</t>
    </r>
    <r>
      <rPr>
        <b/>
        <sz val="12"/>
        <color indexed="10"/>
        <rFont val="Calibri"/>
        <family val="2"/>
      </rPr>
      <t xml:space="preserve">TIMER MODE </t>
    </r>
  </si>
  <si>
    <r>
      <t>F. POUND ,</t>
    </r>
    <r>
      <rPr>
        <b/>
        <sz val="12"/>
        <color indexed="10"/>
        <rFont val="Calibri"/>
        <family val="2"/>
      </rPr>
      <t xml:space="preserve"> P.FILLAGE= 72 %</t>
    </r>
  </si>
  <si>
    <r>
      <t>SEVERE F. POUND ,</t>
    </r>
    <r>
      <rPr>
        <b/>
        <sz val="12"/>
        <color indexed="10"/>
        <rFont val="Calibri"/>
        <family val="2"/>
      </rPr>
      <t xml:space="preserve"> P.FILLAGE= 70 %</t>
    </r>
  </si>
  <si>
    <r>
      <t>AL.AHLIA ,</t>
    </r>
    <r>
      <rPr>
        <b/>
        <sz val="12"/>
        <color indexed="10"/>
        <rFont val="Calibri"/>
        <family val="2"/>
      </rPr>
      <t xml:space="preserve"> B-I ONLY</t>
    </r>
  </si>
  <si>
    <r>
      <t xml:space="preserve">BAKER , </t>
    </r>
    <r>
      <rPr>
        <b/>
        <sz val="12"/>
        <color indexed="10"/>
        <rFont val="Calibri"/>
        <family val="2"/>
      </rPr>
      <t>WRONG TEST</t>
    </r>
  </si>
  <si>
    <r>
      <t>NO PUMP ACTION ,</t>
    </r>
    <r>
      <rPr>
        <b/>
        <sz val="12"/>
        <color indexed="12"/>
        <rFont val="Calibri"/>
        <family val="2"/>
      </rPr>
      <t xml:space="preserve"> R.TRIP WITH ANCHOR PUMP , ( RETREIVED 15X1"  ON </t>
    </r>
    <r>
      <rPr>
        <b/>
        <sz val="12"/>
        <color indexed="10"/>
        <rFont val="Calibri"/>
        <family val="2"/>
      </rPr>
      <t>3</t>
    </r>
    <r>
      <rPr>
        <b/>
        <sz val="12"/>
        <color indexed="12"/>
        <rFont val="Calibri"/>
        <family val="2"/>
      </rPr>
      <t xml:space="preserve"> STEPS) , NOT PRODUCE , WAITING W/O</t>
    </r>
  </si>
  <si>
    <r>
      <t>BAKER  , AFTER W/O ,</t>
    </r>
    <r>
      <rPr>
        <b/>
        <sz val="12"/>
        <color indexed="10"/>
        <rFont val="Calibri"/>
        <family val="2"/>
      </rPr>
      <t xml:space="preserve">  (B-I ONLY ) ,ISOLATED 
B-III,IV BY B.P +10FT CMT INSTADE OFF FWG PLUG</t>
    </r>
  </si>
  <si>
    <r>
      <t xml:space="preserve">F.POUND , </t>
    </r>
    <r>
      <rPr>
        <b/>
        <sz val="12"/>
        <color indexed="10"/>
        <rFont val="Calibri"/>
        <family val="2"/>
      </rPr>
      <t>P.FILLAGE+/- 45 %</t>
    </r>
  </si>
  <si>
    <r>
      <t xml:space="preserve">ROD NO. ( </t>
    </r>
    <r>
      <rPr>
        <b/>
        <sz val="12"/>
        <color indexed="10"/>
        <rFont val="Calibri"/>
        <family val="2"/>
      </rPr>
      <t>45X7/8" )</t>
    </r>
    <r>
      <rPr>
        <b/>
        <sz val="12"/>
        <color indexed="12"/>
        <rFont val="Calibri"/>
        <family val="2"/>
      </rPr>
      <t xml:space="preserve"> PARTED , FISHED , REPLACED , R.TRIP W/ </t>
    </r>
    <r>
      <rPr>
        <b/>
        <u/>
        <sz val="12"/>
        <color indexed="10"/>
        <rFont val="Calibri"/>
        <family val="2"/>
      </rPr>
      <t>1.5" DHP</t>
    </r>
    <r>
      <rPr>
        <b/>
        <sz val="12"/>
        <color indexed="12"/>
        <rFont val="Calibri"/>
        <family val="2"/>
      </rPr>
      <t xml:space="preserve">, ON STREAM </t>
    </r>
  </si>
  <si>
    <r>
      <t xml:space="preserve">SLIGHT F.POUND , </t>
    </r>
    <r>
      <rPr>
        <b/>
        <sz val="12"/>
        <color indexed="10"/>
        <rFont val="Calibri"/>
        <family val="2"/>
      </rPr>
      <t>P.FILLAGE+/- 87 %</t>
    </r>
  </si>
  <si>
    <r>
      <t>SLIGHT F.POUND ,</t>
    </r>
    <r>
      <rPr>
        <b/>
        <sz val="12"/>
        <color indexed="10"/>
        <rFont val="Calibri"/>
        <family val="2"/>
      </rPr>
      <t xml:space="preserve"> P.FILLAGE+/- 87 %</t>
    </r>
  </si>
  <si>
    <r>
      <t>SLIGHT F.POUND ,</t>
    </r>
    <r>
      <rPr>
        <b/>
        <sz val="12"/>
        <color indexed="10"/>
        <rFont val="Calibri"/>
        <family val="2"/>
      </rPr>
      <t xml:space="preserve"> P.FILLAGE+/- 90 %</t>
    </r>
  </si>
  <si>
    <r>
      <t>SLIGHT F.POUND ,</t>
    </r>
    <r>
      <rPr>
        <b/>
        <sz val="12"/>
        <color indexed="10"/>
        <rFont val="Calibri"/>
        <family val="2"/>
      </rPr>
      <t xml:space="preserve"> P.FILLAGE+/- 91 %</t>
    </r>
  </si>
  <si>
    <r>
      <t>ROD NO (</t>
    </r>
    <r>
      <rPr>
        <b/>
        <sz val="12"/>
        <color indexed="10"/>
        <rFont val="Calibri"/>
        <family val="2"/>
      </rPr>
      <t xml:space="preserve"> 20X1" </t>
    </r>
    <r>
      <rPr>
        <b/>
        <sz val="12"/>
        <color indexed="48"/>
        <rFont val="Calibri"/>
        <family val="2"/>
      </rPr>
      <t xml:space="preserve">) , PARTED , FISHED OK , REPLACED PARTED ROD , ON STREAM  </t>
    </r>
    <r>
      <rPr>
        <b/>
        <sz val="12"/>
        <color indexed="10"/>
        <rFont val="Calibri"/>
        <family val="2"/>
      </rPr>
      <t>11/9/11</t>
    </r>
  </si>
  <si>
    <r>
      <t xml:space="preserve">BAKER , </t>
    </r>
    <r>
      <rPr>
        <b/>
        <sz val="12"/>
        <color indexed="10"/>
        <rFont val="Calibri"/>
        <family val="2"/>
      </rPr>
      <t>SH.S = 10"</t>
    </r>
  </si>
  <si>
    <r>
      <t>ROD NO (</t>
    </r>
    <r>
      <rPr>
        <b/>
        <sz val="12"/>
        <color indexed="10"/>
        <rFont val="Calibri"/>
        <family val="2"/>
      </rPr>
      <t xml:space="preserve"> 25X1" </t>
    </r>
    <r>
      <rPr>
        <b/>
        <sz val="12"/>
        <color indexed="48"/>
        <rFont val="Calibri"/>
        <family val="2"/>
      </rPr>
      <t xml:space="preserve">) , PARTED , FISHED OK , REPLACED PARTED ROD , ON STREAM </t>
    </r>
  </si>
  <si>
    <r>
      <t xml:space="preserve">NO PUMP ACTION , R.TRIP, ( </t>
    </r>
    <r>
      <rPr>
        <b/>
        <sz val="12"/>
        <color indexed="10"/>
        <rFont val="Calibri"/>
        <family val="2"/>
      </rPr>
      <t>CHANGED 20X1" + 20X7/8</t>
    </r>
    <r>
      <rPr>
        <b/>
        <sz val="12"/>
        <color indexed="12"/>
        <rFont val="Calibri"/>
        <family val="2"/>
      </rPr>
      <t xml:space="preserve">" ) RODS, 
AND ( </t>
    </r>
    <r>
      <rPr>
        <b/>
        <sz val="12"/>
        <color indexed="10"/>
        <rFont val="Calibri"/>
        <family val="2"/>
      </rPr>
      <t>25X1" + 25X7/8" COUPLING</t>
    </r>
    <r>
      <rPr>
        <b/>
        <sz val="12"/>
        <color indexed="12"/>
        <rFont val="Calibri"/>
        <family val="2"/>
      </rPr>
      <t xml:space="preserve"> ) , ON STREAM.</t>
    </r>
  </si>
  <si>
    <r>
      <t xml:space="preserve">NO PUMP ACTION , R.TRIP , NOT PRODUCE , PERFORMED HYDRO TEST , FOUND TBG LEAK , R.TRIP WITH </t>
    </r>
    <r>
      <rPr>
        <b/>
        <sz val="12"/>
        <color indexed="10"/>
        <rFont val="Calibri"/>
        <family val="2"/>
      </rPr>
      <t>1.75 "ANCHOR PUMP</t>
    </r>
    <r>
      <rPr>
        <b/>
        <sz val="12"/>
        <color indexed="12"/>
        <rFont val="Calibri"/>
        <family val="2"/>
      </rPr>
      <t xml:space="preserve"> RETRIEVED ( </t>
    </r>
    <r>
      <rPr>
        <b/>
        <sz val="12"/>
        <color indexed="10"/>
        <rFont val="Calibri"/>
        <family val="2"/>
      </rPr>
      <t>15X1"</t>
    </r>
    <r>
      <rPr>
        <b/>
        <sz val="12"/>
        <color indexed="12"/>
        <rFont val="Calibri"/>
        <family val="2"/>
      </rPr>
      <t xml:space="preserve"> ) RODS  , </t>
    </r>
    <r>
      <rPr>
        <b/>
        <sz val="12"/>
        <color indexed="10"/>
        <rFont val="Calibri"/>
        <family val="2"/>
      </rPr>
      <t>SET ANCHOR PUMP @ 5500 FT</t>
    </r>
    <r>
      <rPr>
        <b/>
        <sz val="12"/>
        <color indexed="12"/>
        <rFont val="Calibri"/>
        <family val="2"/>
      </rPr>
      <t xml:space="preserve"> , ON STREAM</t>
    </r>
  </si>
  <si>
    <r>
      <t xml:space="preserve">UNDER W/O DUE TO TBG LEAK , ( </t>
    </r>
    <r>
      <rPr>
        <b/>
        <sz val="12"/>
        <color indexed="10"/>
        <rFont val="Calibri"/>
        <family val="2"/>
      </rPr>
      <t>FOUND CRACK @ JT NO.87 ,188  &amp; HOLES IN JT NO.88</t>
    </r>
    <r>
      <rPr>
        <b/>
        <sz val="12"/>
        <color indexed="12"/>
        <rFont val="Calibri"/>
        <family val="2"/>
      </rPr>
      <t xml:space="preserve"> ) &amp; </t>
    </r>
    <r>
      <rPr>
        <b/>
        <sz val="12"/>
        <color indexed="10"/>
        <rFont val="Calibri"/>
        <family val="2"/>
      </rPr>
      <t>RUBBER IN PHL PKR IS DAMAGED</t>
    </r>
    <r>
      <rPr>
        <b/>
        <sz val="12"/>
        <color indexed="12"/>
        <rFont val="Calibri"/>
        <family val="2"/>
      </rPr>
      <t xml:space="preserve"> , RIH  WITH </t>
    </r>
    <r>
      <rPr>
        <b/>
        <sz val="12"/>
        <color indexed="10"/>
        <rFont val="Calibri"/>
        <family val="2"/>
      </rPr>
      <t>1.75" DHP</t>
    </r>
    <r>
      <rPr>
        <b/>
        <sz val="12"/>
        <color indexed="12"/>
        <rFont val="Calibri"/>
        <family val="2"/>
      </rPr>
      <t xml:space="preserve"> WITH S/R </t>
    </r>
    <r>
      <rPr>
        <b/>
        <sz val="12"/>
        <color indexed="10"/>
        <rFont val="Calibri"/>
        <family val="2"/>
      </rPr>
      <t>( 30X1"+ 117 X7/8" + 87 X1" )</t>
    </r>
    <r>
      <rPr>
        <b/>
        <sz val="12"/>
        <color indexed="12"/>
        <rFont val="Calibri"/>
        <family val="2"/>
      </rPr>
      <t xml:space="preserve">  , 
 THE SAME S/R EXCEPT (20 X1") D-78   , ON STREAM </t>
    </r>
    <r>
      <rPr>
        <b/>
        <sz val="12"/>
        <color indexed="10"/>
        <rFont val="Calibri"/>
        <family val="2"/>
      </rPr>
      <t>1/8/12.</t>
    </r>
  </si>
  <si>
    <r>
      <t xml:space="preserve">ROD NO. ( </t>
    </r>
    <r>
      <rPr>
        <b/>
        <sz val="12"/>
        <color indexed="10"/>
        <rFont val="Calibri"/>
        <family val="2"/>
      </rPr>
      <t>78X1''</t>
    </r>
    <r>
      <rPr>
        <b/>
        <sz val="12"/>
        <color indexed="12"/>
        <rFont val="Calibri"/>
        <family val="2"/>
      </rPr>
      <t xml:space="preserve">) PARTED, FISHED, </t>
    </r>
    <r>
      <rPr>
        <b/>
        <sz val="12"/>
        <color indexed="10"/>
        <rFont val="Calibri"/>
        <family val="2"/>
      </rPr>
      <t>REPLACED,</t>
    </r>
    <r>
      <rPr>
        <b/>
        <sz val="12"/>
        <color indexed="12"/>
        <rFont val="Calibri"/>
        <family val="2"/>
      </rPr>
      <t xml:space="preserve"> ON STREAM.</t>
    </r>
  </si>
  <si>
    <r>
      <t xml:space="preserve">LOW PUMP EFF. , R.TRIP </t>
    </r>
    <r>
      <rPr>
        <b/>
        <u/>
        <sz val="12"/>
        <color indexed="10"/>
        <rFont val="Calibri"/>
        <family val="2"/>
      </rPr>
      <t>W/2 " DHP</t>
    </r>
    <r>
      <rPr>
        <b/>
        <sz val="12"/>
        <color indexed="12"/>
        <rFont val="Calibri"/>
        <family val="2"/>
      </rPr>
      <t xml:space="preserve"> , ON STREAM</t>
    </r>
  </si>
  <si>
    <r>
      <t>ROD NO. (</t>
    </r>
    <r>
      <rPr>
        <b/>
        <sz val="12"/>
        <color indexed="10"/>
        <rFont val="Calibri"/>
        <family val="2"/>
      </rPr>
      <t>34 X 1''</t>
    </r>
    <r>
      <rPr>
        <b/>
        <sz val="12"/>
        <color indexed="12"/>
        <rFont val="Calibri"/>
        <family val="2"/>
      </rPr>
      <t>) PARTED, FISHED, REPLACED ( 3 X1" ) RODS , ON STREAM.</t>
    </r>
  </si>
  <si>
    <r>
      <rPr>
        <b/>
        <sz val="12"/>
        <color indexed="12"/>
        <rFont val="Calibri"/>
        <family val="2"/>
      </rPr>
      <t>ROD NO. (</t>
    </r>
    <r>
      <rPr>
        <b/>
        <sz val="12"/>
        <color indexed="10"/>
        <rFont val="Calibri"/>
        <family val="2"/>
      </rPr>
      <t>32 X 1")</t>
    </r>
    <r>
      <rPr>
        <b/>
        <sz val="12"/>
        <color indexed="12"/>
        <rFont val="Calibri"/>
        <family val="2"/>
      </rPr>
      <t xml:space="preserve"> PARTED TWO TIMES , , FISHED OK , R.TRIP  W/ </t>
    </r>
    <r>
      <rPr>
        <b/>
        <sz val="12"/>
        <color indexed="10"/>
        <rFont val="Calibri"/>
        <family val="2"/>
      </rPr>
      <t xml:space="preserve">NEW 2" </t>
    </r>
    <r>
      <rPr>
        <b/>
        <sz val="12"/>
        <color indexed="12"/>
        <rFont val="Calibri"/>
        <family val="2"/>
      </rPr>
      <t>DHP &amp; S/R ,</t>
    </r>
    <r>
      <rPr>
        <b/>
        <sz val="12"/>
        <color indexed="10"/>
        <rFont val="Calibri"/>
        <family val="2"/>
      </rPr>
      <t xml:space="preserve"> CHANGED 1" TOP SECTION NEW H-CH</t>
    </r>
    <r>
      <rPr>
        <b/>
        <sz val="12"/>
        <color indexed="12"/>
        <rFont val="Calibri"/>
        <family val="2"/>
      </rPr>
      <t xml:space="preserve"> , ON STREAM.</t>
    </r>
  </si>
  <si>
    <r>
      <t>ROD NO. (</t>
    </r>
    <r>
      <rPr>
        <b/>
        <sz val="12"/>
        <color indexed="10"/>
        <rFont val="Calibri"/>
        <family val="2"/>
      </rPr>
      <t>7 X 7/8''</t>
    </r>
    <r>
      <rPr>
        <b/>
        <sz val="12"/>
        <color indexed="12"/>
        <rFont val="Calibri"/>
        <family val="2"/>
      </rPr>
      <t>) PARTED, FISHED, REPLACED  , ON STREAM.</t>
    </r>
  </si>
  <si>
    <r>
      <t>ROD NO. (</t>
    </r>
    <r>
      <rPr>
        <b/>
        <sz val="12"/>
        <color indexed="10"/>
        <rFont val="Calibri"/>
        <family val="2"/>
      </rPr>
      <t>17 X 7/8''</t>
    </r>
    <r>
      <rPr>
        <b/>
        <sz val="12"/>
        <color indexed="12"/>
        <rFont val="Calibri"/>
        <family val="2"/>
      </rPr>
      <t xml:space="preserve">) UNSCREW, FISHED OK, REPLACED  , </t>
    </r>
    <r>
      <rPr>
        <b/>
        <u/>
        <sz val="12"/>
        <color indexed="10"/>
        <rFont val="Calibri"/>
        <family val="2"/>
      </rPr>
      <t>R.TRIP</t>
    </r>
    <r>
      <rPr>
        <b/>
        <sz val="12"/>
        <color indexed="12"/>
        <rFont val="Calibri"/>
        <family val="2"/>
      </rPr>
      <t xml:space="preserve"> ,  ON STREAM.</t>
    </r>
  </si>
  <si>
    <r>
      <t xml:space="preserve">UNDER W/O DUE TO TBG LEAK  , ( </t>
    </r>
    <r>
      <rPr>
        <b/>
        <sz val="12"/>
        <color indexed="10"/>
        <rFont val="Calibri"/>
        <family val="2"/>
      </rPr>
      <t>FOUND LEAKS IN JT NO  84, 85, 86  , 92 , 183 &amp; CRACK , COLLAPS IN JT NO  187</t>
    </r>
    <r>
      <rPr>
        <b/>
        <sz val="12"/>
        <color indexed="12"/>
        <rFont val="Calibri"/>
        <family val="2"/>
      </rPr>
      <t xml:space="preserve"> ) , </t>
    </r>
    <r>
      <rPr>
        <b/>
        <u/>
        <sz val="12"/>
        <rFont val="Calibri"/>
        <family val="2"/>
      </rPr>
      <t xml:space="preserve">DURING W/O PUMPED +/- 400 BBLS OF WATER </t>
    </r>
    <r>
      <rPr>
        <b/>
        <sz val="12"/>
        <color indexed="12"/>
        <rFont val="Calibri"/>
        <family val="2"/>
      </rPr>
      <t xml:space="preserve">,  RIH WITH 2" DHP WITH THE SAME  S/R EXCEPT </t>
    </r>
    <r>
      <rPr>
        <b/>
        <u/>
        <sz val="12"/>
        <color indexed="10"/>
        <rFont val="Calibri"/>
        <family val="2"/>
      </rPr>
      <t>22X1"</t>
    </r>
    <r>
      <rPr>
        <b/>
        <sz val="12"/>
        <color indexed="12"/>
        <rFont val="Calibri"/>
        <family val="2"/>
      </rPr>
      <t xml:space="preserve"> </t>
    </r>
    <r>
      <rPr>
        <b/>
        <sz val="12"/>
        <color indexed="10"/>
        <rFont val="Calibri"/>
        <family val="2"/>
      </rPr>
      <t>NEW H-CH</t>
    </r>
    <r>
      <rPr>
        <b/>
        <sz val="12"/>
        <color indexed="12"/>
        <rFont val="Calibri"/>
        <family val="2"/>
      </rPr>
      <t xml:space="preserve">  </t>
    </r>
    <r>
      <rPr>
        <b/>
        <sz val="12"/>
        <color indexed="10"/>
        <rFont val="Calibri"/>
        <family val="2"/>
      </rPr>
      <t>(</t>
    </r>
    <r>
      <rPr>
        <b/>
        <u/>
        <sz val="12"/>
        <color indexed="10"/>
        <rFont val="Calibri"/>
        <family val="2"/>
      </rPr>
      <t>25 X1"+ 110X7/8" + 101 X1"</t>
    </r>
    <r>
      <rPr>
        <b/>
        <sz val="12"/>
        <color indexed="10"/>
        <rFont val="Calibri"/>
        <family val="2"/>
      </rPr>
      <t xml:space="preserve"> </t>
    </r>
    <r>
      <rPr>
        <b/>
        <sz val="12"/>
        <color indexed="12"/>
        <rFont val="Calibri"/>
        <family val="2"/>
      </rPr>
      <t xml:space="preserve">) ,ON STREAM </t>
    </r>
    <r>
      <rPr>
        <b/>
        <sz val="12"/>
        <color indexed="10"/>
        <rFont val="Calibri"/>
        <family val="2"/>
      </rPr>
      <t>6/9/2013</t>
    </r>
  </si>
  <si>
    <r>
      <t xml:space="preserve">NO PUMP ACTION , R.TRIP W/ </t>
    </r>
    <r>
      <rPr>
        <b/>
        <u/>
        <sz val="12"/>
        <color indexed="12"/>
        <rFont val="Calibri"/>
        <family val="2"/>
      </rPr>
      <t>2"</t>
    </r>
    <r>
      <rPr>
        <b/>
        <sz val="12"/>
        <color indexed="12"/>
        <rFont val="Calibri"/>
        <family val="2"/>
      </rPr>
      <t xml:space="preserve"> DHP , ON STREAM , THEN NO PUMP ACTION  , R. TRIP W/ </t>
    </r>
    <r>
      <rPr>
        <b/>
        <u/>
        <sz val="12"/>
        <color indexed="10"/>
        <rFont val="Calibri"/>
        <family val="2"/>
      </rPr>
      <t>1.5"</t>
    </r>
    <r>
      <rPr>
        <b/>
        <sz val="12"/>
        <color indexed="12"/>
        <rFont val="Calibri"/>
        <family val="2"/>
      </rPr>
      <t xml:space="preserve"> DHP, ON STREAM , THEN NO PUMP ACTION , FILLED THE WELL W/ WATER, FILLED OK ,  NOT PRODUCE , STOPPED THE WELL., RESET DHP SPACE IN, ON STREAM </t>
    </r>
    <r>
      <rPr>
        <b/>
        <sz val="12"/>
        <color indexed="10"/>
        <rFont val="Calibri"/>
        <family val="2"/>
      </rPr>
      <t>18/9/13</t>
    </r>
  </si>
  <si>
    <r>
      <t xml:space="preserve">NO PUMP ACTION , R.TRIP </t>
    </r>
    <r>
      <rPr>
        <b/>
        <u/>
        <sz val="12"/>
        <color indexed="12"/>
        <rFont val="Calibri"/>
        <family val="2"/>
      </rPr>
      <t>W/ 1.75" DHP</t>
    </r>
    <r>
      <rPr>
        <b/>
        <sz val="12"/>
        <color indexed="12"/>
        <rFont val="Calibri"/>
        <family val="2"/>
      </rPr>
      <t xml:space="preserve"> , ON STREAM</t>
    </r>
  </si>
  <si>
    <r>
      <t xml:space="preserve">ROD NO ( 68X1" ) PARTED , FISHED OK , REPLACED , R.TRIP WITH </t>
    </r>
    <r>
      <rPr>
        <b/>
        <u/>
        <sz val="12"/>
        <color indexed="12"/>
        <rFont val="Calibri"/>
        <family val="2"/>
      </rPr>
      <t>2" DHP</t>
    </r>
    <r>
      <rPr>
        <b/>
        <sz val="12"/>
        <color indexed="12"/>
        <rFont val="Calibri"/>
        <family val="2"/>
      </rPr>
      <t xml:space="preserve"> , REPLACED ( 40X1" ) BY S-88 NEW , ON STREAM</t>
    </r>
  </si>
  <si>
    <r>
      <t xml:space="preserve">NO PUMP ACTION , , R.TRIP , NOT PROD, R.TRIP W/ 2" ANCHOR PUMP ((RET. (1+5+10)x1"), NO PROD, RET.(5X1"), PERFORMED HYDRO TEST, NOT HOLD, R/T W/1.75" ANCHOR PUMP, RET.(1+5X1") TOTAL (27X1"), PUMP @ 5225 FT , NO PROD, </t>
    </r>
    <r>
      <rPr>
        <b/>
        <u/>
        <sz val="12"/>
        <color indexed="12"/>
        <rFont val="Calibri"/>
        <family val="2"/>
      </rPr>
      <t>WWO</t>
    </r>
  </si>
  <si>
    <r>
      <t xml:space="preserve">UNDER W/O DUE TO TBG LEAK, ( </t>
    </r>
    <r>
      <rPr>
        <b/>
        <sz val="12"/>
        <color indexed="8"/>
        <rFont val="Calibri"/>
        <family val="2"/>
      </rPr>
      <t>NO VISUAL CRACKS OR HOLE  IN TBG</t>
    </r>
    <r>
      <rPr>
        <b/>
        <sz val="12"/>
        <color indexed="12"/>
        <rFont val="Calibri"/>
        <family val="2"/>
      </rPr>
      <t xml:space="preserve"> ), TAGGED BTM @ 6079 FT, RIH W/1.75" DHP, </t>
    </r>
    <r>
      <rPr>
        <b/>
        <sz val="12"/>
        <color indexed="10"/>
        <rFont val="Calibri"/>
        <family val="2"/>
      </rPr>
      <t>THE SAME S/R</t>
    </r>
    <r>
      <rPr>
        <b/>
        <sz val="12"/>
        <color indexed="12"/>
        <rFont val="Calibri"/>
        <family val="2"/>
      </rPr>
      <t xml:space="preserve"> EXCEPT (27X1") D-NEW W/CONFIG (25X1" + 110X7/8" + 101X1"), ON STREAM ON </t>
    </r>
    <r>
      <rPr>
        <b/>
        <sz val="12"/>
        <color indexed="10"/>
        <rFont val="Calibri"/>
        <family val="2"/>
      </rPr>
      <t>11-8-2014</t>
    </r>
  </si>
  <si>
    <r>
      <t xml:space="preserve">SIGMA , </t>
    </r>
    <r>
      <rPr>
        <b/>
        <sz val="12"/>
        <color indexed="10"/>
        <rFont val="Calibri"/>
        <family val="2"/>
      </rPr>
      <t>ANCHOR PUMP</t>
    </r>
  </si>
  <si>
    <r>
      <t xml:space="preserve">NO PUMP ACTION , R.TRIP WITH 2" ANCHOR PUMP , TOTAL RETRIEVED RODS
 ( </t>
    </r>
    <r>
      <rPr>
        <b/>
        <sz val="12"/>
        <color indexed="10"/>
        <rFont val="Calibri"/>
        <family val="2"/>
      </rPr>
      <t>11X1"</t>
    </r>
    <r>
      <rPr>
        <b/>
        <sz val="12"/>
        <color indexed="48"/>
        <rFont val="Calibri"/>
        <family val="2"/>
      </rPr>
      <t xml:space="preserve"> ) , </t>
    </r>
    <r>
      <rPr>
        <b/>
        <sz val="12"/>
        <color indexed="10"/>
        <rFont val="Calibri"/>
        <family val="2"/>
      </rPr>
      <t>SET ANCHOR @ 5250 FT</t>
    </r>
    <r>
      <rPr>
        <b/>
        <sz val="12"/>
        <color indexed="48"/>
        <rFont val="Calibri"/>
        <family val="2"/>
      </rPr>
      <t xml:space="preserve"> , ON STREAM</t>
    </r>
  </si>
  <si>
    <r>
      <t xml:space="preserve">BAKER , ( </t>
    </r>
    <r>
      <rPr>
        <b/>
        <sz val="12"/>
        <color indexed="10"/>
        <rFont val="Calibri"/>
        <family val="2"/>
      </rPr>
      <t>B-I,III ONLY</t>
    </r>
    <r>
      <rPr>
        <b/>
        <sz val="12"/>
        <color indexed="12"/>
        <rFont val="Calibri"/>
        <family val="2"/>
      </rPr>
      <t xml:space="preserve"> ) , </t>
    </r>
    <r>
      <rPr>
        <b/>
        <sz val="12"/>
        <color indexed="10"/>
        <rFont val="Calibri"/>
        <family val="2"/>
      </rPr>
      <t>P.S = 2"</t>
    </r>
  </si>
  <si>
    <r>
      <t>NO PUMP ACTION , R.TRIP W/ANCHOR PUMP (</t>
    </r>
    <r>
      <rPr>
        <b/>
        <sz val="12"/>
        <color indexed="10"/>
        <rFont val="Calibri"/>
        <family val="2"/>
      </rPr>
      <t>RETREIVED 1X1" ROD</t>
    </r>
    <r>
      <rPr>
        <b/>
        <sz val="12"/>
        <color indexed="48"/>
        <rFont val="Calibri"/>
        <family val="2"/>
      </rPr>
      <t xml:space="preserve"> )  , </t>
    </r>
    <r>
      <rPr>
        <b/>
        <sz val="12"/>
        <color indexed="10"/>
        <rFont val="Calibri"/>
        <family val="2"/>
      </rPr>
      <t xml:space="preserve">SET ANCHOR @ 5225 FT ,  ( FOUND BARREL LOST IN HOLE ) , </t>
    </r>
    <r>
      <rPr>
        <b/>
        <sz val="12"/>
        <color indexed="48"/>
        <rFont val="Calibri"/>
        <family val="2"/>
      </rPr>
      <t xml:space="preserve">ON STEAM          </t>
    </r>
  </si>
  <si>
    <r>
      <t>NO PUMP ACTION , R.TRIP W/2.25" ANCHOR PUMP (</t>
    </r>
    <r>
      <rPr>
        <b/>
        <sz val="12"/>
        <color indexed="10"/>
        <rFont val="Calibri"/>
        <family val="2"/>
      </rPr>
      <t>RETREIVED 1X1" ROD</t>
    </r>
    <r>
      <rPr>
        <b/>
        <sz val="12"/>
        <color indexed="48"/>
        <rFont val="Calibri"/>
        <family val="2"/>
      </rPr>
      <t xml:space="preserve"> )  , </t>
    </r>
    <r>
      <rPr>
        <b/>
        <sz val="12"/>
        <color indexed="10"/>
        <rFont val="Calibri"/>
        <family val="2"/>
      </rPr>
      <t xml:space="preserve">SET ANCHOR @ 5200 FT , </t>
    </r>
    <r>
      <rPr>
        <b/>
        <sz val="12"/>
        <color indexed="30"/>
        <rFont val="Calibri"/>
        <family val="2"/>
      </rPr>
      <t xml:space="preserve"> </t>
    </r>
    <r>
      <rPr>
        <b/>
        <sz val="12"/>
        <color indexed="48"/>
        <rFont val="Calibri"/>
        <family val="2"/>
      </rPr>
      <t xml:space="preserve">ON STREAM.  </t>
    </r>
  </si>
  <si>
    <r>
      <t xml:space="preserve">UNDER W/O DUE TO TBG LEAK, FOUND CRACK IN JTS  </t>
    </r>
    <r>
      <rPr>
        <b/>
        <sz val="12"/>
        <color indexed="10"/>
        <rFont val="Calibri"/>
        <family val="2"/>
      </rPr>
      <t>(</t>
    </r>
    <r>
      <rPr>
        <b/>
        <sz val="12"/>
        <color indexed="12"/>
        <rFont val="Calibri"/>
        <family val="2"/>
      </rPr>
      <t xml:space="preserve"> </t>
    </r>
    <r>
      <rPr>
        <b/>
        <sz val="12"/>
        <color indexed="10"/>
        <rFont val="Calibri"/>
        <family val="2"/>
      </rPr>
      <t>171</t>
    </r>
    <r>
      <rPr>
        <b/>
        <sz val="12"/>
        <color indexed="12"/>
        <rFont val="Calibri"/>
        <family val="2"/>
      </rPr>
      <t xml:space="preserve">, </t>
    </r>
    <r>
      <rPr>
        <b/>
        <sz val="12"/>
        <color indexed="10"/>
        <rFont val="Calibri"/>
        <family val="2"/>
      </rPr>
      <t>175</t>
    </r>
    <r>
      <rPr>
        <b/>
        <sz val="12"/>
        <color indexed="12"/>
        <rFont val="Calibri"/>
        <family val="2"/>
      </rPr>
      <t xml:space="preserve"> &amp; </t>
    </r>
    <r>
      <rPr>
        <b/>
        <sz val="12"/>
        <color indexed="10"/>
        <rFont val="Calibri"/>
        <family val="2"/>
      </rPr>
      <t>188 )</t>
    </r>
    <r>
      <rPr>
        <b/>
        <sz val="12"/>
        <color indexed="12"/>
        <rFont val="Calibri"/>
        <family val="2"/>
      </rPr>
      <t xml:space="preserve"> , </t>
    </r>
    <r>
      <rPr>
        <b/>
        <u/>
        <sz val="12"/>
        <color indexed="10"/>
        <rFont val="Calibri"/>
        <family val="2"/>
      </rPr>
      <t>INSTALLED ANCHOR CATCHER WITH KTH FLANG INSTATED OFF PKR</t>
    </r>
    <r>
      <rPr>
        <b/>
        <sz val="12"/>
        <color indexed="12"/>
        <rFont val="Calibri"/>
        <family val="2"/>
      </rPr>
      <t xml:space="preserve"> ( </t>
    </r>
    <r>
      <rPr>
        <b/>
        <sz val="12"/>
        <color indexed="10"/>
        <rFont val="Calibri"/>
        <family val="2"/>
      </rPr>
      <t>B-I,III,IV ON PROD.</t>
    </r>
    <r>
      <rPr>
        <b/>
        <sz val="12"/>
        <color indexed="12"/>
        <rFont val="Calibri"/>
        <family val="2"/>
      </rPr>
      <t xml:space="preserve">) , RIH WITH </t>
    </r>
    <r>
      <rPr>
        <b/>
        <u/>
        <sz val="12"/>
        <color indexed="10"/>
        <rFont val="Calibri"/>
        <family val="2"/>
      </rPr>
      <t>2.25" HOLLOW PUMP</t>
    </r>
    <r>
      <rPr>
        <b/>
        <sz val="12"/>
        <color indexed="12"/>
        <rFont val="Calibri"/>
        <family val="2"/>
      </rPr>
      <t xml:space="preserve">  WITH THE SAME S/R EXCEPT ( </t>
    </r>
    <r>
      <rPr>
        <b/>
        <sz val="12"/>
        <color indexed="10"/>
        <rFont val="Calibri"/>
        <family val="2"/>
      </rPr>
      <t>35X1" NEW H-CH</t>
    </r>
    <r>
      <rPr>
        <b/>
        <sz val="12"/>
        <color indexed="12"/>
        <rFont val="Calibri"/>
        <family val="2"/>
      </rPr>
      <t xml:space="preserve"> ) , ( 20X1"+108X7/8"+103X1" ) , ON STREAM </t>
    </r>
    <r>
      <rPr>
        <b/>
        <u/>
        <sz val="12"/>
        <color indexed="10"/>
        <rFont val="Calibri"/>
        <family val="2"/>
      </rPr>
      <t>3/3/12</t>
    </r>
  </si>
  <si>
    <r>
      <t>ROD NO (</t>
    </r>
    <r>
      <rPr>
        <b/>
        <sz val="12"/>
        <color indexed="10"/>
        <rFont val="Calibri"/>
        <family val="2"/>
      </rPr>
      <t>10X7/8"</t>
    </r>
    <r>
      <rPr>
        <b/>
        <sz val="12"/>
        <color indexed="12"/>
        <rFont val="Calibri"/>
        <family val="2"/>
      </rPr>
      <t>) PARTED , FISHED OK , REPLACED (</t>
    </r>
    <r>
      <rPr>
        <b/>
        <sz val="12"/>
        <color indexed="10"/>
        <rFont val="Calibri"/>
        <family val="2"/>
      </rPr>
      <t>3X7/8"</t>
    </r>
    <r>
      <rPr>
        <b/>
        <sz val="12"/>
        <color indexed="12"/>
        <rFont val="Calibri"/>
        <family val="2"/>
      </rPr>
      <t xml:space="preserve">)  , </t>
    </r>
    <r>
      <rPr>
        <b/>
        <u/>
        <sz val="12"/>
        <color indexed="10"/>
        <rFont val="Calibri"/>
        <family val="2"/>
      </rPr>
      <t>RIH WITH THE SAME 2.25" HOLLOW PUMP</t>
    </r>
    <r>
      <rPr>
        <b/>
        <sz val="12"/>
        <color indexed="12"/>
        <rFont val="Calibri"/>
        <family val="2"/>
      </rPr>
      <t xml:space="preserve"> , ON STREAM</t>
    </r>
  </si>
  <si>
    <r>
      <rPr>
        <b/>
        <sz val="12"/>
        <color indexed="10"/>
        <rFont val="Calibri"/>
        <family val="2"/>
      </rPr>
      <t xml:space="preserve">BAKER , </t>
    </r>
    <r>
      <rPr>
        <b/>
        <sz val="12"/>
        <color indexed="12"/>
        <rFont val="Calibri"/>
        <family val="2"/>
      </rPr>
      <t>LOW PUMP EFF.</t>
    </r>
  </si>
  <si>
    <r>
      <t xml:space="preserve">LOW PUMP EFF., R.TRIP WITH </t>
    </r>
    <r>
      <rPr>
        <b/>
        <u/>
        <sz val="12"/>
        <color indexed="10"/>
        <rFont val="Calibri"/>
        <family val="2"/>
      </rPr>
      <t>2" HOLLOW PUMP</t>
    </r>
    <r>
      <rPr>
        <b/>
        <sz val="12"/>
        <color indexed="12"/>
        <rFont val="Calibri"/>
        <family val="2"/>
      </rPr>
      <t xml:space="preserve"> , ON STREAM.</t>
    </r>
  </si>
  <si>
    <r>
      <t xml:space="preserve">BAKER , </t>
    </r>
    <r>
      <rPr>
        <b/>
        <sz val="12"/>
        <color indexed="10"/>
        <rFont val="Calibri"/>
        <family val="2"/>
      </rPr>
      <t>R.TRIP WITH</t>
    </r>
    <r>
      <rPr>
        <b/>
        <u/>
        <sz val="12"/>
        <color indexed="10"/>
        <rFont val="Calibri"/>
        <family val="2"/>
      </rPr>
      <t xml:space="preserve"> 2"</t>
    </r>
    <r>
      <rPr>
        <b/>
        <sz val="12"/>
        <color indexed="10"/>
        <rFont val="Calibri"/>
        <family val="2"/>
      </rPr>
      <t xml:space="preserve"> HOLLOW PUMP</t>
    </r>
  </si>
  <si>
    <r>
      <t xml:space="preserve">VALVE ROD FOR 2" HOLLOW PUMP UNSCREW , NO </t>
    </r>
    <r>
      <rPr>
        <b/>
        <sz val="12"/>
        <color indexed="10"/>
        <rFont val="Calibri"/>
        <family val="2"/>
      </rPr>
      <t>SUITABLE FISHING TOOL</t>
    </r>
    <r>
      <rPr>
        <b/>
        <sz val="12"/>
        <color indexed="12"/>
        <rFont val="Calibri"/>
        <family val="2"/>
      </rPr>
      <t xml:space="preserve"> FOR HOLLOW PUMP , </t>
    </r>
    <r>
      <rPr>
        <b/>
        <sz val="12"/>
        <color indexed="10"/>
        <rFont val="Calibri"/>
        <family val="2"/>
      </rPr>
      <t>RIH WITH 2" ANCHOR PUMP</t>
    </r>
    <r>
      <rPr>
        <b/>
        <sz val="12"/>
        <color indexed="12"/>
        <rFont val="Calibri"/>
        <family val="2"/>
      </rPr>
      <t xml:space="preserve"> , RETIEVED ( </t>
    </r>
    <r>
      <rPr>
        <b/>
        <sz val="12"/>
        <color indexed="10"/>
        <rFont val="Calibri"/>
        <family val="2"/>
      </rPr>
      <t>3X1"</t>
    </r>
    <r>
      <rPr>
        <b/>
        <sz val="12"/>
        <color indexed="12"/>
        <rFont val="Calibri"/>
        <family val="2"/>
      </rPr>
      <t xml:space="preserve"> ) RODS , </t>
    </r>
    <r>
      <rPr>
        <b/>
        <sz val="12"/>
        <color indexed="10"/>
        <rFont val="Calibri"/>
        <family val="2"/>
      </rPr>
      <t xml:space="preserve">SET ANCHOR PUMP 5725 FT </t>
    </r>
    <r>
      <rPr>
        <b/>
        <sz val="12"/>
        <color indexed="12"/>
        <rFont val="Calibri"/>
        <family val="2"/>
      </rPr>
      <t>, ON STREAM</t>
    </r>
  </si>
  <si>
    <r>
      <t>NO PUMP ACTION , R.TRIP WITH ANCHOR PUMP , RETRIEVED (</t>
    </r>
    <r>
      <rPr>
        <b/>
        <sz val="12"/>
        <color indexed="10"/>
        <rFont val="Calibri"/>
        <family val="2"/>
      </rPr>
      <t xml:space="preserve"> 1X1"</t>
    </r>
    <r>
      <rPr>
        <b/>
        <sz val="12"/>
        <color indexed="12"/>
        <rFont val="Calibri"/>
        <family val="2"/>
      </rPr>
      <t xml:space="preserve"> ) , 
</t>
    </r>
    <r>
      <rPr>
        <b/>
        <sz val="12"/>
        <color indexed="10"/>
        <rFont val="Calibri"/>
        <family val="2"/>
      </rPr>
      <t>SET ANCHOR @ 5700 FT</t>
    </r>
    <r>
      <rPr>
        <b/>
        <sz val="12"/>
        <color indexed="12"/>
        <rFont val="Calibri"/>
        <family val="2"/>
      </rPr>
      <t xml:space="preserve"> , ON STREAM</t>
    </r>
  </si>
  <si>
    <r>
      <t>NO PUMP ACTION ,  R.TRIP W/</t>
    </r>
    <r>
      <rPr>
        <b/>
        <sz val="12"/>
        <color indexed="10"/>
        <rFont val="Calibri"/>
        <family val="2"/>
      </rPr>
      <t>2" ANCHOR PUMP</t>
    </r>
    <r>
      <rPr>
        <b/>
        <sz val="12"/>
        <color indexed="12"/>
        <rFont val="Calibri"/>
        <family val="2"/>
      </rPr>
      <t xml:space="preserve"> , INCREASED ONE ROD TO S/R STRING , </t>
    </r>
    <r>
      <rPr>
        <b/>
        <sz val="12"/>
        <color indexed="10"/>
        <rFont val="Calibri"/>
        <family val="2"/>
      </rPr>
      <t>SET ANCHOR @ 5725 FT</t>
    </r>
    <r>
      <rPr>
        <b/>
        <sz val="12"/>
        <color indexed="12"/>
        <rFont val="Calibri"/>
        <family val="2"/>
      </rPr>
      <t xml:space="preserve">  , ON STREAM.</t>
    </r>
  </si>
  <si>
    <r>
      <t xml:space="preserve">EXPRO, </t>
    </r>
    <r>
      <rPr>
        <b/>
        <sz val="12"/>
        <color indexed="10"/>
        <rFont val="Calibri"/>
        <family val="2"/>
      </rPr>
      <t>B-IV ONLY</t>
    </r>
  </si>
  <si>
    <r>
      <rPr>
        <b/>
        <u/>
        <sz val="12"/>
        <color indexed="10"/>
        <rFont val="Calibri"/>
        <family val="2"/>
      </rPr>
      <t>ISOLATED B-IV</t>
    </r>
    <r>
      <rPr>
        <b/>
        <sz val="12"/>
        <color indexed="12"/>
        <rFont val="Calibri"/>
        <family val="2"/>
      </rPr>
      <t xml:space="preserve"> AGAINST 2.56" FWG PLUG &amp; </t>
    </r>
    <r>
      <rPr>
        <b/>
        <u/>
        <sz val="12"/>
        <color indexed="10"/>
        <rFont val="Calibri"/>
        <family val="2"/>
      </rPr>
      <t xml:space="preserve">OPENED SSD AGAINST  B-I&amp;III  , </t>
    </r>
    <r>
      <rPr>
        <b/>
        <sz val="12"/>
        <color indexed="12"/>
        <rFont val="Calibri"/>
        <family val="2"/>
      </rPr>
      <t>R.TRIP  , ON STREAM</t>
    </r>
  </si>
  <si>
    <r>
      <rPr>
        <b/>
        <sz val="12"/>
        <color indexed="17"/>
        <rFont val="Calibri"/>
        <family val="2"/>
      </rPr>
      <t>B-I</t>
    </r>
    <r>
      <rPr>
        <b/>
        <sz val="12"/>
        <color indexed="12"/>
        <rFont val="Calibri"/>
        <family val="2"/>
      </rPr>
      <t xml:space="preserve">   (5737-5746) , (5750-5764)
</t>
    </r>
    <r>
      <rPr>
        <b/>
        <sz val="12"/>
        <color indexed="17"/>
        <rFont val="Calibri"/>
        <family val="2"/>
      </rPr>
      <t>B-III</t>
    </r>
    <r>
      <rPr>
        <b/>
        <sz val="12"/>
        <color indexed="12"/>
        <rFont val="Calibri"/>
        <family val="2"/>
      </rPr>
      <t xml:space="preserve">   (5898-5936) </t>
    </r>
  </si>
  <si>
    <r>
      <t xml:space="preserve">UNDER W/O TO REPIRE PKR. LEAK ( </t>
    </r>
    <r>
      <rPr>
        <b/>
        <sz val="12"/>
        <color indexed="10"/>
        <rFont val="Calibri"/>
        <family val="2"/>
      </rPr>
      <t>TBG IN GOOD CONATATION</t>
    </r>
    <r>
      <rPr>
        <b/>
        <sz val="12"/>
        <color indexed="48"/>
        <rFont val="Calibri"/>
        <family val="2"/>
      </rPr>
      <t>) , TAGGED T.D@ 5938' , INSTAL KTH WITH PKR ( HAD ONE SLIPS DIES OF KTH FALLEN IN HOLE ABOVE PKR. )
( UNDER TESTION 22 KIB ) , RIH WITH 2" DHP WITH SAME S/R ( 13X1.5"+124X7/8"+94X1") , ON STREAM</t>
    </r>
  </si>
  <si>
    <r>
      <t xml:space="preserve">ROD NO ( </t>
    </r>
    <r>
      <rPr>
        <b/>
        <sz val="12"/>
        <color indexed="10"/>
        <rFont val="Calibri"/>
        <family val="2"/>
      </rPr>
      <t>17X1"</t>
    </r>
    <r>
      <rPr>
        <b/>
        <sz val="12"/>
        <color indexed="48"/>
        <rFont val="Calibri"/>
        <family val="2"/>
      </rPr>
      <t xml:space="preserve"> ) PARTED , FISHED OK , </t>
    </r>
    <r>
      <rPr>
        <b/>
        <sz val="12"/>
        <color indexed="10"/>
        <rFont val="Calibri"/>
        <family val="2"/>
      </rPr>
      <t>REPLACED ( 3X1" ) RODS</t>
    </r>
    <r>
      <rPr>
        <b/>
        <sz val="12"/>
        <color indexed="48"/>
        <rFont val="Calibri"/>
        <family val="2"/>
      </rPr>
      <t xml:space="preserve"> , ON STREAM</t>
    </r>
  </si>
  <si>
    <r>
      <t xml:space="preserve">ROD NO ( </t>
    </r>
    <r>
      <rPr>
        <b/>
        <sz val="12"/>
        <color indexed="10"/>
        <rFont val="Calibri"/>
        <family val="2"/>
      </rPr>
      <t>22X1"</t>
    </r>
    <r>
      <rPr>
        <b/>
        <sz val="12"/>
        <color indexed="12"/>
        <rFont val="Calibri"/>
        <family val="2"/>
      </rPr>
      <t xml:space="preserve"> ) PARTED, FISHED OK, </t>
    </r>
    <r>
      <rPr>
        <b/>
        <sz val="12"/>
        <color indexed="10"/>
        <rFont val="Calibri"/>
        <family val="2"/>
      </rPr>
      <t>REPLACED ( 3X1" )RODS</t>
    </r>
    <r>
      <rPr>
        <b/>
        <sz val="12"/>
        <color indexed="12"/>
        <rFont val="Calibri"/>
        <family val="2"/>
      </rPr>
      <t xml:space="preserve"> , ON STREAM.</t>
    </r>
  </si>
  <si>
    <r>
      <t>NO PUMP ACTION , R.TRIP W/2" ANCHOR PUMP (</t>
    </r>
    <r>
      <rPr>
        <b/>
        <sz val="12"/>
        <color indexed="10"/>
        <rFont val="Calibri"/>
        <family val="2"/>
      </rPr>
      <t>RETRIEVED 6 X 1"</t>
    </r>
    <r>
      <rPr>
        <b/>
        <sz val="12"/>
        <color indexed="12"/>
        <rFont val="Calibri"/>
        <family val="2"/>
      </rPr>
      <t xml:space="preserve">) , </t>
    </r>
    <r>
      <rPr>
        <b/>
        <sz val="12"/>
        <color indexed="10"/>
        <rFont val="Calibri"/>
        <family val="2"/>
      </rPr>
      <t>SET ANCHOR PUMP @ 5550 FT</t>
    </r>
    <r>
      <rPr>
        <b/>
        <sz val="12"/>
        <color indexed="12"/>
        <rFont val="Calibri"/>
        <family val="2"/>
      </rPr>
      <t xml:space="preserve"> , ON STREAM.</t>
    </r>
  </si>
  <si>
    <r>
      <t xml:space="preserve">UNDER W/O, TO </t>
    </r>
    <r>
      <rPr>
        <b/>
        <sz val="12"/>
        <color indexed="10"/>
        <rFont val="Calibri"/>
        <family val="2"/>
      </rPr>
      <t>REPIR TBG LEAK</t>
    </r>
    <r>
      <rPr>
        <b/>
        <sz val="12"/>
        <color indexed="48"/>
        <rFont val="Calibri"/>
        <family val="2"/>
      </rPr>
      <t xml:space="preserve"> ( FOUND LONGITUDE CRACK IN JTS NO. 37,42,43,45,50,55-59,189)  ,  ( </t>
    </r>
    <r>
      <rPr>
        <b/>
        <sz val="12"/>
        <color indexed="10"/>
        <rFont val="Calibri"/>
        <family val="2"/>
      </rPr>
      <t>ISOLATED B-I   AGAINST SSD</t>
    </r>
    <r>
      <rPr>
        <b/>
        <sz val="12"/>
        <color indexed="48"/>
        <rFont val="Calibri"/>
        <family val="2"/>
      </rPr>
      <t xml:space="preserve"> , </t>
    </r>
    <r>
      <rPr>
        <b/>
        <sz val="12"/>
        <color indexed="17"/>
        <rFont val="Calibri"/>
        <family val="2"/>
      </rPr>
      <t>PRODUCED FROM B-III ONLY</t>
    </r>
    <r>
      <rPr>
        <b/>
        <sz val="12"/>
        <color indexed="48"/>
        <rFont val="Calibri"/>
        <family val="2"/>
      </rPr>
      <t xml:space="preserve"> ), RIH WITH </t>
    </r>
    <r>
      <rPr>
        <b/>
        <sz val="12"/>
        <color indexed="10"/>
        <rFont val="Calibri"/>
        <family val="2"/>
      </rPr>
      <t xml:space="preserve">2" DHP </t>
    </r>
    <r>
      <rPr>
        <b/>
        <sz val="12"/>
        <color indexed="48"/>
        <rFont val="Calibri"/>
        <family val="2"/>
      </rPr>
      <t xml:space="preserve">WITH SAME S/R </t>
    </r>
    <r>
      <rPr>
        <b/>
        <sz val="12"/>
        <color indexed="10"/>
        <rFont val="Calibri"/>
        <family val="2"/>
      </rPr>
      <t>( 20 X 1"+ 121 X 7/8"+ 89 X 1")</t>
    </r>
    <r>
      <rPr>
        <b/>
        <sz val="12"/>
        <color indexed="48"/>
        <rFont val="Calibri"/>
        <family val="2"/>
      </rPr>
      <t xml:space="preserve"> EXCEPT 20 X 1" MOLDED (S.BAR) AND (F/45 T/71) X 1" MOLDED  , ON STREAM </t>
    </r>
  </si>
  <si>
    <r>
      <t xml:space="preserve">NO PUMP ACTION , R/ TRIP  W/ </t>
    </r>
    <r>
      <rPr>
        <b/>
        <sz val="12"/>
        <color indexed="10"/>
        <rFont val="Calibri"/>
        <family val="2"/>
      </rPr>
      <t xml:space="preserve">2" </t>
    </r>
    <r>
      <rPr>
        <b/>
        <sz val="12"/>
        <color indexed="12"/>
        <rFont val="Calibri"/>
        <family val="2"/>
      </rPr>
      <t xml:space="preserve">ANCHOR PUMP, RETRIEVED 10X1" RODS, PUMP DEPTH @ </t>
    </r>
    <r>
      <rPr>
        <b/>
        <sz val="12"/>
        <color indexed="10"/>
        <rFont val="Calibri"/>
        <family val="2"/>
      </rPr>
      <t>5500 FT</t>
    </r>
    <r>
      <rPr>
        <b/>
        <sz val="12"/>
        <color indexed="12"/>
        <rFont val="Calibri"/>
        <family val="2"/>
      </rPr>
      <t>, ON STREAM</t>
    </r>
  </si>
  <si>
    <r>
      <t xml:space="preserve">NO PUMP ACTION , R.TRIP , PERFORMED HYDRO TEST , PRESS. NOT HOLD , R.TRIP WITH 2" ANCHOR PUMP , RETRIEVED ( 10X1" ) RODS , </t>
    </r>
    <r>
      <rPr>
        <b/>
        <sz val="12"/>
        <color indexed="10"/>
        <rFont val="Calibri"/>
        <family val="2"/>
      </rPr>
      <t>SET ANCHOR PUMP @ 5500 FT</t>
    </r>
    <r>
      <rPr>
        <b/>
        <sz val="12"/>
        <color indexed="12"/>
        <rFont val="Calibri"/>
        <family val="2"/>
      </rPr>
      <t xml:space="preserve"> , NOT PRODUCE , WAITING FOR W/O.</t>
    </r>
  </si>
  <si>
    <r>
      <t xml:space="preserve">AL.AHLIA , </t>
    </r>
    <r>
      <rPr>
        <b/>
        <sz val="12"/>
        <color indexed="10"/>
        <rFont val="Calibri"/>
        <family val="2"/>
      </rPr>
      <t xml:space="preserve">LOW PUMP EFF. </t>
    </r>
  </si>
  <si>
    <r>
      <t xml:space="preserve">UNDER W/O  , DUE TO TBG LEAK , ( </t>
    </r>
    <r>
      <rPr>
        <b/>
        <sz val="12"/>
        <color indexed="10"/>
        <rFont val="Calibri"/>
        <family val="2"/>
      </rPr>
      <t>FOUND CRACK IN JT NO 188 , HOLE &amp; CRACK IN JT 65</t>
    </r>
    <r>
      <rPr>
        <b/>
        <sz val="12"/>
        <color indexed="48"/>
        <rFont val="Calibri"/>
        <family val="2"/>
      </rPr>
      <t xml:space="preserve"> ) ,  RIH WITH 1.75" DHP &amp; </t>
    </r>
    <r>
      <rPr>
        <b/>
        <sz val="12"/>
        <color indexed="10"/>
        <rFont val="Calibri"/>
        <family val="2"/>
      </rPr>
      <t>NEW H-CHINISE</t>
    </r>
    <r>
      <rPr>
        <b/>
        <sz val="12"/>
        <color indexed="48"/>
        <rFont val="Calibri"/>
        <family val="2"/>
      </rPr>
      <t xml:space="preserve"> S/R  ( 14X1.5"+125X7/8"+96X1" ) , ON STREAM  </t>
    </r>
    <r>
      <rPr>
        <b/>
        <sz val="12"/>
        <color indexed="10"/>
        <rFont val="Calibri"/>
        <family val="2"/>
      </rPr>
      <t xml:space="preserve"> </t>
    </r>
    <r>
      <rPr>
        <b/>
        <u/>
        <sz val="12"/>
        <color indexed="10"/>
        <rFont val="Calibri"/>
        <family val="2"/>
      </rPr>
      <t>28/7/11</t>
    </r>
  </si>
  <si>
    <r>
      <t xml:space="preserve">NO PUMP ACTION , R.TRIP , FOUND ACTION &amp; SUCTION  , R.TRIP WITH 1.75" ANCHOR PUMP , RETRIEVED ( 10X1" ) RODS , ON STREAM , </t>
    </r>
    <r>
      <rPr>
        <b/>
        <sz val="12"/>
        <color indexed="10"/>
        <rFont val="Calibri"/>
        <family val="2"/>
      </rPr>
      <t xml:space="preserve">PRODUCE 100% WATER SALINITY = 108,000 MG/L , CSG LEAK </t>
    </r>
    <r>
      <rPr>
        <b/>
        <sz val="12"/>
        <color indexed="48"/>
        <rFont val="Calibri"/>
        <family val="2"/>
      </rPr>
      <t xml:space="preserve"> , WAITING FOR W/O </t>
    </r>
  </si>
  <si>
    <r>
      <t xml:space="preserve">UNDER W/O  , </t>
    </r>
    <r>
      <rPr>
        <b/>
        <u/>
        <sz val="12"/>
        <color indexed="10"/>
        <rFont val="Calibri"/>
        <family val="2"/>
      </rPr>
      <t>DUE TO TBG LEAK &amp; CSG LEAK</t>
    </r>
    <r>
      <rPr>
        <b/>
        <sz val="12"/>
        <color indexed="48"/>
        <rFont val="Calibri"/>
        <family val="2"/>
      </rPr>
      <t xml:space="preserve">, ( </t>
    </r>
    <r>
      <rPr>
        <b/>
        <sz val="12"/>
        <color indexed="10"/>
        <rFont val="Calibri"/>
        <family val="2"/>
      </rPr>
      <t>FOUND HOLE IN JT NO 86 &amp; CRACK IN JT 192</t>
    </r>
    <r>
      <rPr>
        <b/>
        <sz val="12"/>
        <color indexed="48"/>
        <rFont val="Calibri"/>
        <family val="2"/>
      </rPr>
      <t xml:space="preserve">  ) ,</t>
    </r>
    <r>
      <rPr>
        <b/>
        <sz val="12"/>
        <color indexed="10"/>
        <rFont val="Calibri"/>
        <family val="2"/>
      </rPr>
      <t xml:space="preserve"> </t>
    </r>
    <r>
      <rPr>
        <b/>
        <u/>
        <sz val="12"/>
        <color indexed="10"/>
        <rFont val="Calibri"/>
        <family val="2"/>
      </rPr>
      <t>INSTALLED 12 BLAST JT. ABOVE P.S.N</t>
    </r>
    <r>
      <rPr>
        <b/>
        <sz val="12"/>
        <color indexed="10"/>
        <rFont val="Calibri"/>
        <family val="2"/>
      </rPr>
      <t xml:space="preserve"> </t>
    </r>
    <r>
      <rPr>
        <b/>
        <sz val="12"/>
        <color indexed="48"/>
        <rFont val="Calibri"/>
        <family val="2"/>
      </rPr>
      <t xml:space="preserve">,   RIH WITH 1.75" DHP WITH SAME S/R ( </t>
    </r>
    <r>
      <rPr>
        <b/>
        <sz val="12"/>
        <color indexed="10"/>
        <rFont val="Calibri"/>
        <family val="2"/>
      </rPr>
      <t>EXCEPT  12X7/8" COND-II &amp; 40X7/8" COND.I S-88</t>
    </r>
    <r>
      <rPr>
        <b/>
        <sz val="12"/>
        <color indexed="48"/>
        <rFont val="Calibri"/>
        <family val="2"/>
      </rPr>
      <t xml:space="preserve"> )  ( 12X1.5"+164X7/8"+54X1" ) , ON STREAM   </t>
    </r>
    <r>
      <rPr>
        <b/>
        <u/>
        <sz val="12"/>
        <color indexed="10"/>
        <rFont val="Calibri"/>
        <family val="2"/>
      </rPr>
      <t>29/5/12</t>
    </r>
  </si>
  <si>
    <r>
      <t xml:space="preserve">ROD NO ( </t>
    </r>
    <r>
      <rPr>
        <b/>
        <sz val="12"/>
        <color indexed="10"/>
        <rFont val="Calibri"/>
        <family val="2"/>
      </rPr>
      <t>3X7/8"</t>
    </r>
    <r>
      <rPr>
        <b/>
        <sz val="12"/>
        <color indexed="12"/>
        <rFont val="Calibri"/>
        <family val="2"/>
      </rPr>
      <t xml:space="preserve"> ) PARTED , FISHED OK , </t>
    </r>
    <r>
      <rPr>
        <b/>
        <sz val="12"/>
        <color indexed="10"/>
        <rFont val="Calibri"/>
        <family val="2"/>
      </rPr>
      <t xml:space="preserve">RPLACED </t>
    </r>
    <r>
      <rPr>
        <b/>
        <sz val="12"/>
        <color indexed="12"/>
        <rFont val="Calibri"/>
        <family val="2"/>
      </rPr>
      <t xml:space="preserve"> , ON STREAM</t>
    </r>
  </si>
  <si>
    <r>
      <t>NO PUMP ACTION , R.TRIP WITH</t>
    </r>
    <r>
      <rPr>
        <b/>
        <u/>
        <sz val="12"/>
        <color indexed="10"/>
        <rFont val="Calibri"/>
        <family val="2"/>
      </rPr>
      <t xml:space="preserve"> 1.5 " DHP</t>
    </r>
    <r>
      <rPr>
        <b/>
        <sz val="12"/>
        <color indexed="12"/>
        <rFont val="Calibri"/>
        <family val="2"/>
      </rPr>
      <t xml:space="preserve"> , ON STREAM</t>
    </r>
  </si>
  <si>
    <r>
      <t xml:space="preserve">NO PUMP ACTION , R.TRIP , NOT PROD , PERFORMED HYDRO TEST , FOUND TBG LEAK , </t>
    </r>
    <r>
      <rPr>
        <b/>
        <sz val="12"/>
        <color indexed="10"/>
        <rFont val="Calibri"/>
        <family val="2"/>
      </rPr>
      <t>R.TRIP W/ 1.75"  ANCHOR PUMP</t>
    </r>
    <r>
      <rPr>
        <b/>
        <sz val="12"/>
        <color indexed="12"/>
        <rFont val="Calibri"/>
        <family val="2"/>
      </rPr>
      <t xml:space="preserve"> (TOTAL RETRIVED 16X1" RODS) , SET ANCHOR PUMP @ 5350 FT , ON STREAM .</t>
    </r>
  </si>
  <si>
    <r>
      <t xml:space="preserve">UNDER W/O DUE TO TBG LEAK &amp; REPERFORATE B-IV , ( </t>
    </r>
    <r>
      <rPr>
        <b/>
        <sz val="12"/>
        <color indexed="10"/>
        <rFont val="Calibri"/>
        <family val="2"/>
      </rPr>
      <t xml:space="preserve">FOUND CRACK JUST ABOVE BLAST JOINT </t>
    </r>
    <r>
      <rPr>
        <b/>
        <sz val="12"/>
        <color indexed="12"/>
        <rFont val="Calibri"/>
        <family val="2"/>
      </rPr>
      <t xml:space="preserve">) , ( </t>
    </r>
    <r>
      <rPr>
        <b/>
        <sz val="12"/>
        <color indexed="10"/>
        <rFont val="Calibri"/>
        <family val="2"/>
      </rPr>
      <t>FOUND DAMAGE IN THREAD &amp; COUPLING OF BLAST JT</t>
    </r>
    <r>
      <rPr>
        <b/>
        <sz val="12"/>
        <color indexed="12"/>
        <rFont val="Calibri"/>
        <family val="2"/>
      </rPr>
      <t xml:space="preserve"> ) , RIH W/ </t>
    </r>
    <r>
      <rPr>
        <b/>
        <sz val="12"/>
        <color indexed="10"/>
        <rFont val="Calibri"/>
        <family val="2"/>
      </rPr>
      <t>1.75</t>
    </r>
    <r>
      <rPr>
        <b/>
        <sz val="12"/>
        <color indexed="12"/>
        <rFont val="Calibri"/>
        <family val="2"/>
      </rPr>
      <t xml:space="preserve">" DHP &amp; S/R ( 30X1" + 114X7/8" + 86 X1" ), NEW D, ( </t>
    </r>
    <r>
      <rPr>
        <b/>
        <sz val="12"/>
        <color indexed="10"/>
        <rFont val="Calibri"/>
        <family val="2"/>
      </rPr>
      <t>30X1" SINKER BAR 15 MOLDED + 15 NORMAL ONE BY ONE</t>
    </r>
    <r>
      <rPr>
        <b/>
        <sz val="12"/>
        <color indexed="12"/>
        <rFont val="Calibri"/>
        <family val="2"/>
      </rPr>
      <t xml:space="preserve"> ), ON STREAM  2/3/13</t>
    </r>
  </si>
  <si>
    <r>
      <t xml:space="preserve">NO PUMP ACTION , R.TRIP </t>
    </r>
    <r>
      <rPr>
        <b/>
        <u/>
        <sz val="12"/>
        <color indexed="10"/>
        <rFont val="Calibri"/>
        <family val="2"/>
      </rPr>
      <t xml:space="preserve">WITH 1.5 " DHP </t>
    </r>
    <r>
      <rPr>
        <b/>
        <sz val="12"/>
        <color indexed="12"/>
        <rFont val="Calibri"/>
        <family val="2"/>
      </rPr>
      <t>, ON STREAM</t>
    </r>
  </si>
  <si>
    <r>
      <t xml:space="preserve">EXPRO , </t>
    </r>
    <r>
      <rPr>
        <b/>
        <sz val="12"/>
        <color indexed="10"/>
        <rFont val="Calibri"/>
        <family val="2"/>
      </rPr>
      <t>TIMER MODE, WHT= 85 F</t>
    </r>
  </si>
  <si>
    <r>
      <t xml:space="preserve">ROD NO. 33X7/8" PARTED, FISHED OK, REPLACED </t>
    </r>
    <r>
      <rPr>
        <b/>
        <sz val="12"/>
        <color indexed="10"/>
        <rFont val="Calibri"/>
        <family val="2"/>
      </rPr>
      <t xml:space="preserve">ALL </t>
    </r>
    <r>
      <rPr>
        <b/>
        <u/>
        <sz val="12"/>
        <color indexed="10"/>
        <rFont val="Calibri"/>
        <family val="2"/>
      </rPr>
      <t>S/R W/ D-78 COND.II</t>
    </r>
    <r>
      <rPr>
        <b/>
        <sz val="12"/>
        <color indexed="10"/>
        <rFont val="Calibri"/>
        <family val="2"/>
      </rPr>
      <t xml:space="preserve"> </t>
    </r>
    <r>
      <rPr>
        <b/>
        <sz val="12"/>
        <color indexed="12"/>
        <rFont val="Calibri"/>
        <family val="2"/>
      </rPr>
      <t>( 25X1"+125X7/8"+80X1") , ON STREAM 1-6-14</t>
    </r>
  </si>
  <si>
    <r>
      <t xml:space="preserve">NORMAL CARD , </t>
    </r>
    <r>
      <rPr>
        <b/>
        <sz val="12"/>
        <color indexed="10"/>
        <rFont val="Calibri"/>
        <family val="2"/>
      </rPr>
      <t>ANCHOR PUMP</t>
    </r>
  </si>
  <si>
    <r>
      <t xml:space="preserve">AGIBA , AFTER W/O </t>
    </r>
    <r>
      <rPr>
        <b/>
        <u/>
        <sz val="12"/>
        <color indexed="10"/>
        <rFont val="Calibri"/>
        <family val="2"/>
      </rPr>
      <t>, P.S = 2"</t>
    </r>
  </si>
  <si>
    <r>
      <rPr>
        <b/>
        <sz val="12"/>
        <color indexed="12"/>
        <rFont val="Calibri"/>
        <family val="2"/>
      </rPr>
      <t>ROD NO</t>
    </r>
    <r>
      <rPr>
        <b/>
        <sz val="12"/>
        <rFont val="Calibri"/>
        <family val="2"/>
      </rPr>
      <t xml:space="preserve"> ( </t>
    </r>
    <r>
      <rPr>
        <b/>
        <sz val="12"/>
        <color indexed="10"/>
        <rFont val="Calibri"/>
        <family val="2"/>
      </rPr>
      <t>49X1"</t>
    </r>
    <r>
      <rPr>
        <b/>
        <sz val="12"/>
        <color indexed="12"/>
        <rFont val="Calibri"/>
        <family val="2"/>
      </rPr>
      <t xml:space="preserve"> ) PARTED, FISHED OK , REPLACED ( 3X1" )</t>
    </r>
    <r>
      <rPr>
        <b/>
        <sz val="12"/>
        <color indexed="10"/>
        <rFont val="Calibri"/>
        <family val="2"/>
      </rPr>
      <t xml:space="preserve"> , </t>
    </r>
    <r>
      <rPr>
        <b/>
        <u/>
        <sz val="12"/>
        <color indexed="10"/>
        <rFont val="Calibri"/>
        <family val="2"/>
      </rPr>
      <t>R.TRIP</t>
    </r>
    <r>
      <rPr>
        <b/>
        <sz val="12"/>
        <color indexed="10"/>
        <rFont val="Calibri"/>
        <family val="2"/>
      </rPr>
      <t xml:space="preserve"> </t>
    </r>
    <r>
      <rPr>
        <b/>
        <sz val="12"/>
        <color indexed="12"/>
        <rFont val="Calibri"/>
        <family val="2"/>
      </rPr>
      <t xml:space="preserve"> , ON STREAM . </t>
    </r>
  </si>
  <si>
    <r>
      <t>ROD NO (</t>
    </r>
    <r>
      <rPr>
        <b/>
        <sz val="12"/>
        <color indexed="10"/>
        <rFont val="Calibri"/>
        <family val="2"/>
      </rPr>
      <t xml:space="preserve"> 20X1"  SINKER BAR</t>
    </r>
    <r>
      <rPr>
        <b/>
        <sz val="12"/>
        <rFont val="Calibri"/>
        <family val="2"/>
      </rPr>
      <t xml:space="preserve"> ) UNSCREWED ,  FISHED OK , REPLACED ,</t>
    </r>
    <r>
      <rPr>
        <b/>
        <u/>
        <sz val="12"/>
        <color indexed="10"/>
        <rFont val="Calibri"/>
        <family val="2"/>
      </rPr>
      <t xml:space="preserve"> R.TRIP</t>
    </r>
    <r>
      <rPr>
        <b/>
        <sz val="12"/>
        <rFont val="Calibri"/>
        <family val="2"/>
      </rPr>
      <t xml:space="preserve"> , ON STREAM</t>
    </r>
  </si>
  <si>
    <r>
      <t xml:space="preserve">NO PUMP ACTION , </t>
    </r>
    <r>
      <rPr>
        <b/>
        <sz val="12"/>
        <color indexed="10"/>
        <rFont val="Calibri"/>
        <family val="2"/>
      </rPr>
      <t>2</t>
    </r>
    <r>
      <rPr>
        <b/>
        <sz val="12"/>
        <color indexed="12"/>
        <rFont val="Calibri"/>
        <family val="2"/>
      </rPr>
      <t xml:space="preserve"> R.TRIP WITH DHP , NOT PRODUCE , R.TRIP WITH 2" ANCHOR PUMP , RETRIEVED ( </t>
    </r>
    <r>
      <rPr>
        <b/>
        <sz val="12"/>
        <color indexed="10"/>
        <rFont val="Calibri"/>
        <family val="2"/>
      </rPr>
      <t>10X1"</t>
    </r>
    <r>
      <rPr>
        <b/>
        <sz val="12"/>
        <color indexed="12"/>
        <rFont val="Calibri"/>
        <family val="2"/>
      </rPr>
      <t xml:space="preserve"> ) RODS , </t>
    </r>
    <r>
      <rPr>
        <b/>
        <sz val="12"/>
        <color indexed="10"/>
        <rFont val="Calibri"/>
        <family val="2"/>
      </rPr>
      <t>SET ANCHOR PUMP @ 5500  FT</t>
    </r>
    <r>
      <rPr>
        <b/>
        <sz val="12"/>
        <color indexed="12"/>
        <rFont val="Calibri"/>
        <family val="2"/>
      </rPr>
      <t xml:space="preserve"> , ON STREAM</t>
    </r>
  </si>
  <si>
    <r>
      <rPr>
        <b/>
        <sz val="12"/>
        <color indexed="12"/>
        <rFont val="Calibri"/>
        <family val="2"/>
      </rPr>
      <t>ROD NO</t>
    </r>
    <r>
      <rPr>
        <b/>
        <sz val="12"/>
        <rFont val="Calibri"/>
        <family val="2"/>
      </rPr>
      <t xml:space="preserve"> ( </t>
    </r>
    <r>
      <rPr>
        <b/>
        <sz val="12"/>
        <color indexed="10"/>
        <rFont val="Calibri"/>
        <family val="2"/>
      </rPr>
      <t xml:space="preserve">49 X 7/8" </t>
    </r>
    <r>
      <rPr>
        <b/>
        <sz val="12"/>
        <rFont val="Calibri"/>
        <family val="2"/>
      </rPr>
      <t>)</t>
    </r>
    <r>
      <rPr>
        <b/>
        <sz val="12"/>
        <color indexed="12"/>
        <rFont val="Calibri"/>
        <family val="2"/>
      </rPr>
      <t xml:space="preserve"> PARTED, FISHED OK, REPLACED  ,R.TRIP WITH ANCHOR PUMP , RETRIEVED </t>
    </r>
    <r>
      <rPr>
        <b/>
        <sz val="12"/>
        <color indexed="10"/>
        <rFont val="Calibri"/>
        <family val="2"/>
      </rPr>
      <t>( 1X1"</t>
    </r>
    <r>
      <rPr>
        <b/>
        <sz val="12"/>
        <color indexed="12"/>
        <rFont val="Calibri"/>
        <family val="2"/>
      </rPr>
      <t xml:space="preserve">) RODS , SET ANCHOR PUMP </t>
    </r>
    <r>
      <rPr>
        <b/>
        <sz val="12"/>
        <color indexed="10"/>
        <rFont val="Calibri"/>
        <family val="2"/>
      </rPr>
      <t>@ 5475 FT</t>
    </r>
    <r>
      <rPr>
        <b/>
        <sz val="12"/>
        <color indexed="12"/>
        <rFont val="Calibri"/>
        <family val="2"/>
      </rPr>
      <t xml:space="preserve"> , ON STREAM</t>
    </r>
  </si>
  <si>
    <r>
      <rPr>
        <b/>
        <sz val="12"/>
        <color indexed="12"/>
        <rFont val="Calibri"/>
        <family val="2"/>
      </rPr>
      <t xml:space="preserve">FINISHED DRILLING , COMPLEATED THE WELL AS OIL PRODUCER FROM B-I </t>
    </r>
    <r>
      <rPr>
        <b/>
        <sz val="12"/>
        <rFont val="Calibri"/>
        <family val="2"/>
      </rPr>
      <t>, (</t>
    </r>
    <r>
      <rPr>
        <b/>
        <sz val="12"/>
        <color indexed="10"/>
        <rFont val="Calibri"/>
        <family val="2"/>
      </rPr>
      <t xml:space="preserve"> </t>
    </r>
    <r>
      <rPr>
        <b/>
        <u/>
        <sz val="12"/>
        <color indexed="10"/>
        <rFont val="Calibri"/>
        <family val="2"/>
      </rPr>
      <t>FRAC.</t>
    </r>
    <r>
      <rPr>
        <b/>
        <sz val="12"/>
        <color indexed="10"/>
        <rFont val="Calibri"/>
        <family val="2"/>
      </rPr>
      <t xml:space="preserve"> </t>
    </r>
    <r>
      <rPr>
        <b/>
        <u/>
        <sz val="12"/>
        <color indexed="10"/>
        <rFont val="Calibri"/>
        <family val="2"/>
      </rPr>
      <t>B-I</t>
    </r>
    <r>
      <rPr>
        <b/>
        <sz val="12"/>
        <color indexed="48"/>
        <rFont val="Calibri"/>
        <family val="2"/>
      </rPr>
      <t xml:space="preserve"> ) ( 1693 PSI )  USING S/R SYSTEM  ,  RIH WITH </t>
    </r>
    <r>
      <rPr>
        <b/>
        <u/>
        <sz val="12"/>
        <color indexed="10"/>
        <rFont val="Calibri"/>
        <family val="2"/>
      </rPr>
      <t>1.75"</t>
    </r>
    <r>
      <rPr>
        <b/>
        <sz val="12"/>
        <color indexed="48"/>
        <rFont val="Calibri"/>
        <family val="2"/>
      </rPr>
      <t xml:space="preserve"> DHP WITH </t>
    </r>
    <r>
      <rPr>
        <b/>
        <sz val="12"/>
        <color indexed="10"/>
        <rFont val="Calibri"/>
        <family val="2"/>
      </rPr>
      <t xml:space="preserve">NEW H CHINSE </t>
    </r>
    <r>
      <rPr>
        <b/>
        <sz val="12"/>
        <color indexed="48"/>
        <rFont val="Calibri"/>
        <family val="2"/>
      </rPr>
      <t xml:space="preserve">S/R ( </t>
    </r>
    <r>
      <rPr>
        <b/>
        <u/>
        <sz val="12"/>
        <color indexed="48"/>
        <rFont val="Calibri"/>
        <family val="2"/>
      </rPr>
      <t>81X1"+120X7/8"+30X1"</t>
    </r>
    <r>
      <rPr>
        <b/>
        <sz val="12"/>
        <color indexed="48"/>
        <rFont val="Calibri"/>
        <family val="2"/>
      </rPr>
      <t xml:space="preserve"> ), R/U FOR </t>
    </r>
    <r>
      <rPr>
        <b/>
        <sz val="12"/>
        <color indexed="10"/>
        <rFont val="Calibri"/>
        <family val="2"/>
      </rPr>
      <t>NEW</t>
    </r>
    <r>
      <rPr>
        <b/>
        <u/>
        <sz val="12"/>
        <color indexed="10"/>
        <rFont val="Calibri"/>
        <family val="2"/>
      </rPr>
      <t xml:space="preserve"> 640 M-II S/U</t>
    </r>
    <r>
      <rPr>
        <b/>
        <sz val="12"/>
        <color indexed="48"/>
        <rFont val="Calibri"/>
        <family val="2"/>
      </rPr>
      <t xml:space="preserve"> 
( SH.S= 8", S.L= 144") , ON STREAM </t>
    </r>
  </si>
  <si>
    <r>
      <t xml:space="preserve">S.F.L AFTER </t>
    </r>
    <r>
      <rPr>
        <b/>
        <sz val="12"/>
        <color indexed="10"/>
        <rFont val="Calibri"/>
        <family val="2"/>
      </rPr>
      <t>3 HRS</t>
    </r>
  </si>
  <si>
    <r>
      <t xml:space="preserve">S.F.L AFTER </t>
    </r>
    <r>
      <rPr>
        <b/>
        <sz val="12"/>
        <color indexed="10"/>
        <rFont val="Calibri"/>
        <family val="2"/>
      </rPr>
      <t>7 HRS</t>
    </r>
  </si>
  <si>
    <r>
      <t xml:space="preserve">S.F.L AFTER </t>
    </r>
    <r>
      <rPr>
        <b/>
        <sz val="12"/>
        <color indexed="10"/>
        <rFont val="Calibri"/>
        <family val="2"/>
      </rPr>
      <t>22 HRS</t>
    </r>
  </si>
  <si>
    <r>
      <rPr>
        <b/>
        <sz val="12"/>
        <color indexed="12"/>
        <rFont val="Calibri"/>
        <family val="2"/>
      </rPr>
      <t>POOH WITH S/R &amp; DHP ,TAGGED TD @ 6422 FT ,</t>
    </r>
    <r>
      <rPr>
        <b/>
        <sz val="12"/>
        <color indexed="10"/>
        <rFont val="Calibri"/>
        <family val="2"/>
      </rPr>
      <t xml:space="preserve"> </t>
    </r>
    <r>
      <rPr>
        <b/>
        <u/>
        <sz val="12"/>
        <color indexed="10"/>
        <rFont val="Calibri"/>
        <family val="2"/>
      </rPr>
      <t>R.TRIP WITH 1.5" DHP</t>
    </r>
    <r>
      <rPr>
        <b/>
        <sz val="12"/>
        <color indexed="12"/>
        <rFont val="Calibri"/>
        <family val="2"/>
      </rPr>
      <t xml:space="preserve"> , ON STREAM</t>
    </r>
  </si>
  <si>
    <r>
      <t xml:space="preserve">SEVER F.POUND , </t>
    </r>
    <r>
      <rPr>
        <b/>
        <sz val="12"/>
        <color indexed="10"/>
        <rFont val="Calibri"/>
        <family val="2"/>
      </rPr>
      <t>P.FILLAGE +/- 36%</t>
    </r>
  </si>
  <si>
    <r>
      <rPr>
        <b/>
        <sz val="12"/>
        <color indexed="12"/>
        <rFont val="Calibri"/>
        <family val="2"/>
      </rPr>
      <t>NO PUMP ACTION , R.TRIP , RESET, NOT PROD., FILLED TBG W/ WATER, NOT HOLD, R.TRIP WITH 1.5" ANCHOR PUMP , RETRIEVED ( 4X1" ) RODS , NOT PRODUCE ,F.L INSUFFICIENT TO RETRIEVE ANOTHER RODS</t>
    </r>
    <r>
      <rPr>
        <b/>
        <sz val="12"/>
        <rFont val="Calibri"/>
        <family val="2"/>
      </rPr>
      <t xml:space="preserve">, </t>
    </r>
    <r>
      <rPr>
        <b/>
        <sz val="12"/>
        <color indexed="10"/>
        <rFont val="Calibri"/>
        <family val="2"/>
      </rPr>
      <t>WAITING FOR W/O .</t>
    </r>
  </si>
  <si>
    <r>
      <rPr>
        <b/>
        <sz val="12"/>
        <color indexed="12"/>
        <rFont val="Calibri"/>
        <family val="2"/>
      </rPr>
      <t>UNDER W/O TO REPAIR TBG LEAK,</t>
    </r>
    <r>
      <rPr>
        <b/>
        <sz val="12"/>
        <rFont val="Calibri"/>
        <family val="2"/>
      </rPr>
      <t xml:space="preserve"> ( FOUND HOLE @ JNT # 71</t>
    </r>
    <r>
      <rPr>
        <b/>
        <sz val="12"/>
        <color indexed="10"/>
        <rFont val="Calibri"/>
        <family val="2"/>
      </rPr>
      <t xml:space="preserve"> )</t>
    </r>
    <r>
      <rPr>
        <b/>
        <sz val="12"/>
        <color indexed="12"/>
        <rFont val="Calibri"/>
        <family val="2"/>
      </rPr>
      <t xml:space="preserve">, TAGGED TD @ 5975 FT, RIH W/1.5" DHP &amp; S/R  </t>
    </r>
    <r>
      <rPr>
        <b/>
        <sz val="12"/>
        <color indexed="10"/>
        <rFont val="Calibri"/>
        <family val="2"/>
      </rPr>
      <t>NEW S-88</t>
    </r>
    <r>
      <rPr>
        <b/>
        <sz val="12"/>
        <color indexed="12"/>
        <rFont val="Calibri"/>
        <family val="2"/>
      </rPr>
      <t xml:space="preserve"> (25X1" + 120X7/8" + 91X1") , ON STREAM </t>
    </r>
    <r>
      <rPr>
        <b/>
        <sz val="12"/>
        <color indexed="10"/>
        <rFont val="Calibri"/>
        <family val="2"/>
      </rPr>
      <t>20/8/14</t>
    </r>
  </si>
  <si>
    <r>
      <rPr>
        <b/>
        <sz val="12"/>
        <color indexed="12"/>
        <rFont val="Calibri"/>
        <family val="2"/>
      </rPr>
      <t>NO PUMP ACTION,</t>
    </r>
    <r>
      <rPr>
        <b/>
        <u/>
        <sz val="12"/>
        <color indexed="10"/>
        <rFont val="Calibri"/>
        <family val="2"/>
      </rPr>
      <t xml:space="preserve"> R.TRIP WITH 1.5" DHP</t>
    </r>
    <r>
      <rPr>
        <b/>
        <sz val="12"/>
        <color indexed="12"/>
        <rFont val="Calibri"/>
        <family val="2"/>
      </rPr>
      <t xml:space="preserve"> , ON STREAM.</t>
    </r>
  </si>
  <si>
    <r>
      <t xml:space="preserve">NO PUMP ACTION , R.TRIP </t>
    </r>
    <r>
      <rPr>
        <b/>
        <u/>
        <sz val="12"/>
        <color indexed="10"/>
        <rFont val="Calibri"/>
        <family val="2"/>
      </rPr>
      <t xml:space="preserve">WITH 1.5" DHP </t>
    </r>
    <r>
      <rPr>
        <b/>
        <sz val="12"/>
        <rFont val="Calibri"/>
        <family val="2"/>
      </rPr>
      <t>, ON STREAM</t>
    </r>
  </si>
  <si>
    <r>
      <t xml:space="preserve">EXPRO </t>
    </r>
    <r>
      <rPr>
        <b/>
        <sz val="12"/>
        <rFont val="Calibri"/>
        <family val="2"/>
      </rPr>
      <t xml:space="preserve">, </t>
    </r>
    <r>
      <rPr>
        <b/>
        <sz val="12"/>
        <color indexed="17"/>
        <rFont val="Calibri"/>
        <family val="2"/>
      </rPr>
      <t>B-I</t>
    </r>
  </si>
  <si>
    <r>
      <t>F.POUND</t>
    </r>
    <r>
      <rPr>
        <b/>
        <sz val="12"/>
        <rFont val="Calibri"/>
        <family val="2"/>
      </rPr>
      <t xml:space="preserve">, </t>
    </r>
    <r>
      <rPr>
        <b/>
        <sz val="12"/>
        <color indexed="10"/>
        <rFont val="Calibri"/>
        <family val="2"/>
      </rPr>
      <t>P.FILLAGE=57 %</t>
    </r>
  </si>
  <si>
    <r>
      <rPr>
        <b/>
        <sz val="12"/>
        <color indexed="12"/>
        <rFont val="Calibri"/>
        <family val="2"/>
      </rPr>
      <t>FINISHED DRILLING , COMPLETED THE WELL AS OIL PRODUCER FROM</t>
    </r>
    <r>
      <rPr>
        <b/>
        <sz val="12"/>
        <rFont val="Calibri"/>
        <family val="2"/>
      </rPr>
      <t xml:space="preserve"> </t>
    </r>
    <r>
      <rPr>
        <b/>
        <sz val="12"/>
        <color indexed="10"/>
        <rFont val="Calibri"/>
        <family val="2"/>
      </rPr>
      <t xml:space="preserve"> (</t>
    </r>
    <r>
      <rPr>
        <b/>
        <sz val="12"/>
        <color indexed="17"/>
        <rFont val="Calibri"/>
        <family val="2"/>
      </rPr>
      <t xml:space="preserve"> B-III (5935'-5943'), Formation Press. = 1281 PSI 08 FT &amp;  B-IV (5961'-5965'), Formation Press. = 2117 PSI 04 FT</t>
    </r>
    <r>
      <rPr>
        <b/>
        <sz val="12"/>
        <color indexed="10"/>
        <rFont val="Calibri"/>
        <family val="2"/>
      </rPr>
      <t xml:space="preserve">  ) ,  </t>
    </r>
    <r>
      <rPr>
        <b/>
        <sz val="12"/>
        <color indexed="12"/>
        <rFont val="Calibri"/>
        <family val="2"/>
      </rPr>
      <t>USING S/R SYSTEM , TAGGED TD @ @ 6214 FT ,</t>
    </r>
    <r>
      <rPr>
        <b/>
        <sz val="12"/>
        <color indexed="48"/>
        <rFont val="Calibri"/>
        <family val="2"/>
      </rPr>
      <t xml:space="preserve"> </t>
    </r>
    <r>
      <rPr>
        <b/>
        <sz val="12"/>
        <color indexed="12"/>
        <rFont val="Calibri"/>
        <family val="2"/>
      </rPr>
      <t>RIH W/1.75" DHP WITH</t>
    </r>
    <r>
      <rPr>
        <b/>
        <sz val="12"/>
        <color indexed="48"/>
        <rFont val="Calibri"/>
        <family val="2"/>
      </rPr>
      <t xml:space="preserve"> </t>
    </r>
    <r>
      <rPr>
        <b/>
        <sz val="12"/>
        <color indexed="10"/>
        <rFont val="Calibri"/>
        <family val="2"/>
      </rPr>
      <t xml:space="preserve">NEW S-88  S/R (92 X1" + 110X7/8" +25 X 1"  ) </t>
    </r>
    <r>
      <rPr>
        <b/>
        <sz val="12"/>
        <color indexed="48"/>
        <rFont val="Calibri"/>
        <family val="2"/>
      </rPr>
      <t>,</t>
    </r>
    <r>
      <rPr>
        <b/>
        <sz val="12"/>
        <color indexed="12"/>
        <rFont val="Calibri"/>
        <family val="2"/>
      </rPr>
      <t xml:space="preserve"> R/U FOR</t>
    </r>
    <r>
      <rPr>
        <b/>
        <sz val="12"/>
        <color indexed="10"/>
        <rFont val="Calibri"/>
        <family val="2"/>
      </rPr>
      <t xml:space="preserve">  </t>
    </r>
    <r>
      <rPr>
        <b/>
        <u/>
        <sz val="12"/>
        <color indexed="10"/>
        <rFont val="Calibri"/>
        <family val="2"/>
      </rPr>
      <t xml:space="preserve">912 M-II  S/U  FROM M-59 </t>
    </r>
    <r>
      <rPr>
        <b/>
        <sz val="12"/>
        <color indexed="48"/>
        <rFont val="Calibri"/>
        <family val="2"/>
      </rPr>
      <t xml:space="preserve"> ,</t>
    </r>
    <r>
      <rPr>
        <b/>
        <sz val="12"/>
        <color indexed="12"/>
        <rFont val="Calibri"/>
        <family val="2"/>
      </rPr>
      <t xml:space="preserve"> ( SH.S=10", S.L=128" ) , ON STREAM </t>
    </r>
  </si>
  <si>
    <r>
      <t xml:space="preserve">BAKER , </t>
    </r>
    <r>
      <rPr>
        <b/>
        <u/>
        <sz val="12"/>
        <color indexed="10"/>
        <rFont val="Calibri"/>
        <family val="2"/>
      </rPr>
      <t>1.75 DHP</t>
    </r>
  </si>
  <si>
    <r>
      <t xml:space="preserve">NO PUMP ACTION , R.TRIP , NOT PORUCE , PERFORMED HYDRO TEST , NOT HOLD , 
</t>
    </r>
    <r>
      <rPr>
        <b/>
        <sz val="12"/>
        <color indexed="10"/>
        <rFont val="Calibri"/>
        <family val="2"/>
      </rPr>
      <t xml:space="preserve">2 </t>
    </r>
    <r>
      <rPr>
        <b/>
        <sz val="12"/>
        <color indexed="12"/>
        <rFont val="Calibri"/>
        <family val="2"/>
      </rPr>
      <t>R.TRIP WITH</t>
    </r>
    <r>
      <rPr>
        <b/>
        <u/>
        <sz val="12"/>
        <color indexed="10"/>
        <rFont val="Calibri"/>
        <family val="2"/>
      </rPr>
      <t xml:space="preserve"> 1.5" ANCHOR PUMP</t>
    </r>
    <r>
      <rPr>
        <b/>
        <sz val="12"/>
        <color indexed="12"/>
        <rFont val="Calibri"/>
        <family val="2"/>
      </rPr>
      <t xml:space="preserve"> , RETRIEVED (</t>
    </r>
    <r>
      <rPr>
        <b/>
        <sz val="12"/>
        <color indexed="10"/>
        <rFont val="Calibri"/>
        <family val="2"/>
      </rPr>
      <t>5X1"</t>
    </r>
    <r>
      <rPr>
        <b/>
        <sz val="12"/>
        <color indexed="12"/>
        <rFont val="Calibri"/>
        <family val="2"/>
      </rPr>
      <t xml:space="preserve"> ) RODS , SET ANCHOR PUMP @ </t>
    </r>
    <r>
      <rPr>
        <b/>
        <sz val="12"/>
        <color indexed="10"/>
        <rFont val="Calibri"/>
        <family val="2"/>
      </rPr>
      <t>5500 FT</t>
    </r>
    <r>
      <rPr>
        <b/>
        <sz val="12"/>
        <color indexed="12"/>
        <rFont val="Calibri"/>
        <family val="2"/>
      </rPr>
      <t xml:space="preserve"> , ON STREAM</t>
    </r>
  </si>
  <si>
    <r>
      <t>AGIBA ,</t>
    </r>
    <r>
      <rPr>
        <b/>
        <u/>
        <sz val="12"/>
        <color indexed="10"/>
        <rFont val="Calibri"/>
        <family val="2"/>
      </rPr>
      <t>1.5"  ANCHOR PUMP</t>
    </r>
  </si>
  <si>
    <r>
      <rPr>
        <b/>
        <sz val="12"/>
        <color indexed="12"/>
        <rFont val="Calibri"/>
        <family val="2"/>
      </rPr>
      <t>UNDER W/O DUE TO TBG LEAK ,</t>
    </r>
    <r>
      <rPr>
        <b/>
        <sz val="12"/>
        <rFont val="Calibri"/>
        <family val="2"/>
      </rPr>
      <t>( FOUND CRACK IN JOINT NO. 176 / TOTAL JT'S=182</t>
    </r>
    <r>
      <rPr>
        <b/>
        <sz val="12"/>
        <color indexed="12"/>
        <rFont val="Calibri"/>
        <family val="2"/>
      </rPr>
      <t xml:space="preserve"> ) , RIH WITH 1.5" DHP &amp;</t>
    </r>
    <r>
      <rPr>
        <b/>
        <sz val="12"/>
        <color indexed="10"/>
        <rFont val="Calibri"/>
        <family val="2"/>
      </rPr>
      <t xml:space="preserve"> NEW  S-88 S/R</t>
    </r>
    <r>
      <rPr>
        <b/>
        <sz val="12"/>
        <color indexed="12"/>
        <rFont val="Calibri"/>
        <family val="2"/>
      </rPr>
      <t xml:space="preserve"> ( 30X1"+114X7/8"+84X1" ) , ON STREAM </t>
    </r>
    <r>
      <rPr>
        <b/>
        <sz val="12"/>
        <color indexed="10"/>
        <rFont val="Calibri"/>
        <family val="2"/>
      </rPr>
      <t>21/1/2015</t>
    </r>
  </si>
  <si>
    <r>
      <t xml:space="preserve">ROD NO ( </t>
    </r>
    <r>
      <rPr>
        <b/>
        <sz val="12"/>
        <color indexed="10"/>
        <rFont val="Calibri"/>
        <family val="2"/>
      </rPr>
      <t>38 X1"</t>
    </r>
    <r>
      <rPr>
        <b/>
        <sz val="12"/>
        <color indexed="12"/>
        <rFont val="Calibri"/>
        <family val="2"/>
      </rPr>
      <t xml:space="preserve"> ) PARTED, FISHED OK, REPLACED, R.TRIP , NOT PRODUCE , PERFORMED HYDRO TEST , NOT HOLD , </t>
    </r>
    <r>
      <rPr>
        <b/>
        <sz val="12"/>
        <color indexed="10"/>
        <rFont val="Calibri"/>
        <family val="2"/>
      </rPr>
      <t>2</t>
    </r>
    <r>
      <rPr>
        <b/>
        <sz val="12"/>
        <color indexed="12"/>
        <rFont val="Calibri"/>
        <family val="2"/>
      </rPr>
      <t xml:space="preserve"> R.TRIP WITH ANCHOR PUMP , FOUND OBSTRUCTION  ,  RIH WITH G.C. , PASSED OK , TRAY TO RIH WITH ANCHOR PUMP WITHOUT SUCCESS , WAITING FOR W/O.</t>
    </r>
  </si>
  <si>
    <r>
      <rPr>
        <b/>
        <sz val="12"/>
        <color indexed="12"/>
        <rFont val="Calibri"/>
        <family val="2"/>
      </rPr>
      <t xml:space="preserve">NO PUMP ACTION </t>
    </r>
    <r>
      <rPr>
        <b/>
        <sz val="12"/>
        <rFont val="Calibri"/>
        <family val="2"/>
      </rPr>
      <t xml:space="preserve">, </t>
    </r>
    <r>
      <rPr>
        <b/>
        <sz val="12"/>
        <color indexed="10"/>
        <rFont val="Calibri"/>
        <family val="2"/>
      </rPr>
      <t>2</t>
    </r>
    <r>
      <rPr>
        <b/>
        <sz val="12"/>
        <color indexed="12"/>
        <rFont val="Calibri"/>
        <family val="2"/>
      </rPr>
      <t xml:space="preserve"> R.TRIP</t>
    </r>
    <r>
      <rPr>
        <b/>
        <u/>
        <sz val="12"/>
        <color indexed="10"/>
        <rFont val="Calibri"/>
        <family val="2"/>
      </rPr>
      <t xml:space="preserve"> W/ 1.5" DHP</t>
    </r>
    <r>
      <rPr>
        <b/>
        <sz val="12"/>
        <color indexed="12"/>
        <rFont val="Calibri"/>
        <family val="2"/>
      </rPr>
      <t xml:space="preserve"> , NOT PORDUCE , PERFORMED R.TRIP WITH 1.5" ANCHOR PUMP , RETRIEVED ( 5X1" ) RODS , SET ANCHOR PUMP @ 5500FT , ON STREAM </t>
    </r>
    <r>
      <rPr>
        <b/>
        <sz val="12"/>
        <color indexed="10"/>
        <rFont val="Calibri"/>
        <family val="2"/>
      </rPr>
      <t>18/9/14</t>
    </r>
  </si>
  <si>
    <r>
      <t xml:space="preserve">NO PUMP ACTION , R.TRIP W/ 1.75" ANCHOR PUMP , RETRIEVED </t>
    </r>
    <r>
      <rPr>
        <b/>
        <sz val="12"/>
        <color indexed="10"/>
        <rFont val="Calibri"/>
        <family val="2"/>
      </rPr>
      <t>(5 RODS X1"</t>
    </r>
    <r>
      <rPr>
        <b/>
        <sz val="12"/>
        <rFont val="Calibri"/>
        <family val="2"/>
      </rPr>
      <t xml:space="preserve">) ,  </t>
    </r>
    <r>
      <rPr>
        <b/>
        <sz val="12"/>
        <color indexed="10"/>
        <rFont val="Calibri"/>
        <family val="2"/>
      </rPr>
      <t>SET ANCHOR PUMP @ 5525</t>
    </r>
    <r>
      <rPr>
        <b/>
        <sz val="12"/>
        <rFont val="Calibri"/>
        <family val="2"/>
      </rPr>
      <t>' , ON STREAM</t>
    </r>
  </si>
  <si>
    <r>
      <rPr>
        <b/>
        <sz val="12"/>
        <color indexed="12"/>
        <rFont val="Calibri"/>
        <family val="2"/>
      </rPr>
      <t xml:space="preserve">NO PUMP ACTION , R.TRIP </t>
    </r>
    <r>
      <rPr>
        <b/>
        <u/>
        <sz val="12"/>
        <color indexed="10"/>
        <rFont val="Calibri"/>
        <family val="2"/>
      </rPr>
      <t>W/ 2 " ANCHOR PUMP</t>
    </r>
    <r>
      <rPr>
        <b/>
        <sz val="12"/>
        <color indexed="12"/>
        <rFont val="Calibri"/>
        <family val="2"/>
      </rPr>
      <t xml:space="preserve"> , RETRIEVED</t>
    </r>
    <r>
      <rPr>
        <b/>
        <sz val="12"/>
        <rFont val="Calibri"/>
        <family val="2"/>
      </rPr>
      <t xml:space="preserve"> </t>
    </r>
    <r>
      <rPr>
        <b/>
        <sz val="12"/>
        <color indexed="10"/>
        <rFont val="Calibri"/>
        <family val="2"/>
      </rPr>
      <t>(5 RODS X1"</t>
    </r>
    <r>
      <rPr>
        <b/>
        <sz val="12"/>
        <rFont val="Calibri"/>
        <family val="2"/>
      </rPr>
      <t xml:space="preserve">) ,  </t>
    </r>
    <r>
      <rPr>
        <b/>
        <sz val="12"/>
        <color indexed="10"/>
        <rFont val="Calibri"/>
        <family val="2"/>
      </rPr>
      <t>SET ANCHOR PUMP @ 5400</t>
    </r>
    <r>
      <rPr>
        <b/>
        <sz val="12"/>
        <rFont val="Calibri"/>
        <family val="2"/>
      </rPr>
      <t>' , ON STREAM</t>
    </r>
  </si>
  <si>
    <r>
      <t>SLIGHT T.V. LEAK, (</t>
    </r>
    <r>
      <rPr>
        <b/>
        <sz val="12"/>
        <color indexed="10"/>
        <rFont val="Calibri"/>
        <family val="2"/>
      </rPr>
      <t xml:space="preserve"> ANCHOR PUMP</t>
    </r>
    <r>
      <rPr>
        <b/>
        <sz val="12"/>
        <color indexed="12"/>
        <rFont val="Calibri"/>
        <family val="2"/>
      </rPr>
      <t xml:space="preserve"> )</t>
    </r>
  </si>
  <si>
    <r>
      <rPr>
        <b/>
        <sz val="12"/>
        <color indexed="12"/>
        <rFont val="Calibri"/>
        <family val="2"/>
      </rPr>
      <t>ROD NO</t>
    </r>
    <r>
      <rPr>
        <b/>
        <sz val="12"/>
        <rFont val="Calibri"/>
        <family val="2"/>
      </rPr>
      <t xml:space="preserve"> (</t>
    </r>
    <r>
      <rPr>
        <b/>
        <sz val="12"/>
        <color indexed="10"/>
        <rFont val="Calibri"/>
        <family val="2"/>
      </rPr>
      <t xml:space="preserve"> 23X7/8"</t>
    </r>
    <r>
      <rPr>
        <b/>
        <sz val="12"/>
        <color indexed="12"/>
        <rFont val="Calibri"/>
        <family val="2"/>
      </rPr>
      <t xml:space="preserve"> ) PARTED , FISHED OK , </t>
    </r>
    <r>
      <rPr>
        <b/>
        <sz val="12"/>
        <color indexed="10"/>
        <rFont val="Calibri"/>
        <family val="2"/>
      </rPr>
      <t>REPLACED PARTED ROD</t>
    </r>
    <r>
      <rPr>
        <b/>
        <sz val="12"/>
        <color indexed="12"/>
        <rFont val="Calibri"/>
        <family val="2"/>
      </rPr>
      <t xml:space="preserve"> , ON STREAM</t>
    </r>
  </si>
  <si>
    <r>
      <rPr>
        <b/>
        <sz val="12"/>
        <color indexed="12"/>
        <rFont val="Calibri"/>
        <family val="2"/>
      </rPr>
      <t>UNDER W/O DUE TO TBG LEAK,</t>
    </r>
    <r>
      <rPr>
        <b/>
        <sz val="12"/>
        <rFont val="Calibri"/>
        <family val="2"/>
      </rPr>
      <t xml:space="preserve"> </t>
    </r>
    <r>
      <rPr>
        <b/>
        <u/>
        <sz val="12"/>
        <color indexed="63"/>
        <rFont val="Calibri"/>
        <family val="2"/>
      </rPr>
      <t>(</t>
    </r>
    <r>
      <rPr>
        <b/>
        <u/>
        <sz val="12"/>
        <color indexed="10"/>
        <rFont val="Calibri"/>
        <family val="2"/>
      </rPr>
      <t xml:space="preserve"> NO CRACKS OR HOLE FOUND </t>
    </r>
    <r>
      <rPr>
        <b/>
        <u/>
        <sz val="12"/>
        <color indexed="63"/>
        <rFont val="Calibri"/>
        <family val="2"/>
      </rPr>
      <t>)</t>
    </r>
    <r>
      <rPr>
        <b/>
        <sz val="12"/>
        <color indexed="12"/>
        <rFont val="Calibri"/>
        <family val="2"/>
      </rPr>
      <t xml:space="preserve">, INSTALLED SELECTIVE COMPLETION , KEPT ALL INTERVALS ON PROD. , RIH WITH 1.75 " WITH </t>
    </r>
    <r>
      <rPr>
        <b/>
        <u/>
        <sz val="12"/>
        <color indexed="10"/>
        <rFont val="Calibri"/>
        <family val="2"/>
      </rPr>
      <t xml:space="preserve">MIXED </t>
    </r>
    <r>
      <rPr>
        <b/>
        <sz val="12"/>
        <color indexed="12"/>
        <rFont val="Calibri"/>
        <family val="2"/>
      </rPr>
      <t xml:space="preserve">S/R ( 30X1"+80X7/8"+122X1" ) ( </t>
    </r>
    <r>
      <rPr>
        <b/>
        <u/>
        <sz val="12"/>
        <color indexed="10"/>
        <rFont val="Calibri"/>
        <family val="2"/>
      </rPr>
      <t>1" D-78 COND.2 , 7/8" 44X7/8" H-CH CON.2 +11X7/8" N-97 COND.2+25X7/8" D-78 COND.2</t>
    </r>
    <r>
      <rPr>
        <b/>
        <sz val="12"/>
        <color indexed="12"/>
        <rFont val="Calibri"/>
        <family val="2"/>
      </rPr>
      <t xml:space="preserve"> ) , ON STREAM </t>
    </r>
    <r>
      <rPr>
        <b/>
        <u/>
        <sz val="12"/>
        <color indexed="10"/>
        <rFont val="Calibri"/>
        <family val="2"/>
      </rPr>
      <t>13/12/12</t>
    </r>
  </si>
  <si>
    <r>
      <rPr>
        <b/>
        <sz val="12"/>
        <color indexed="12"/>
        <rFont val="Calibri"/>
        <family val="2"/>
      </rPr>
      <t>ROD NO</t>
    </r>
    <r>
      <rPr>
        <b/>
        <sz val="12"/>
        <rFont val="Calibri"/>
        <family val="2"/>
      </rPr>
      <t xml:space="preserve"> (</t>
    </r>
    <r>
      <rPr>
        <b/>
        <sz val="12"/>
        <color indexed="10"/>
        <rFont val="Calibri"/>
        <family val="2"/>
      </rPr>
      <t xml:space="preserve"> 25X1"</t>
    </r>
    <r>
      <rPr>
        <b/>
        <sz val="12"/>
        <color indexed="12"/>
        <rFont val="Calibri"/>
        <family val="2"/>
      </rPr>
      <t xml:space="preserve"> ) PARTED , FISHED OK , </t>
    </r>
    <r>
      <rPr>
        <b/>
        <sz val="12"/>
        <color indexed="10"/>
        <rFont val="Calibri"/>
        <family val="2"/>
      </rPr>
      <t>REPLACED (3X1") RODS</t>
    </r>
    <r>
      <rPr>
        <b/>
        <sz val="12"/>
        <color indexed="12"/>
        <rFont val="Calibri"/>
        <family val="2"/>
      </rPr>
      <t xml:space="preserve"> , ON STREAM</t>
    </r>
  </si>
  <si>
    <r>
      <t>NO PUMP ACTION, R/T, ACTION &amp; SUCTION, R/T W/1.75 " ANCHOR PUMP RET. (10X1"),  NO PROD, RET.(5X1") RODS SET PUMP @</t>
    </r>
    <r>
      <rPr>
        <b/>
        <sz val="12"/>
        <color indexed="10"/>
        <rFont val="Calibri"/>
        <family val="2"/>
      </rPr>
      <t>5425</t>
    </r>
    <r>
      <rPr>
        <b/>
        <sz val="12"/>
        <color indexed="30"/>
        <rFont val="Calibri"/>
        <family val="2"/>
      </rPr>
      <t xml:space="preserve"> FT, ON STREAM.</t>
    </r>
  </si>
  <si>
    <r>
      <t>NO PUMP ACTION, R/T W/1.75 " ANCHOR PUMP, SET PUMP @</t>
    </r>
    <r>
      <rPr>
        <b/>
        <sz val="12"/>
        <color indexed="10"/>
        <rFont val="Calibri"/>
        <family val="2"/>
      </rPr>
      <t>5425</t>
    </r>
    <r>
      <rPr>
        <b/>
        <sz val="12"/>
        <color indexed="30"/>
        <rFont val="Calibri"/>
        <family val="2"/>
      </rPr>
      <t xml:space="preserve"> FT, ON STREAM.</t>
    </r>
  </si>
  <si>
    <r>
      <t>NO PUMP ACTION, R/T W/1.75 " ANCHOR PUMP, RET. (2X1") SET PUMP @</t>
    </r>
    <r>
      <rPr>
        <b/>
        <sz val="12"/>
        <color indexed="10"/>
        <rFont val="Calibri"/>
        <family val="2"/>
      </rPr>
      <t>5375</t>
    </r>
    <r>
      <rPr>
        <b/>
        <sz val="12"/>
        <color indexed="30"/>
        <rFont val="Calibri"/>
        <family val="2"/>
      </rPr>
      <t xml:space="preserve"> FT, ON STREAM.</t>
    </r>
  </si>
  <si>
    <r>
      <t xml:space="preserve">NO PUMP ACTION, </t>
    </r>
    <r>
      <rPr>
        <b/>
        <sz val="12"/>
        <color indexed="10"/>
        <rFont val="Calibri"/>
        <family val="2"/>
      </rPr>
      <t>2</t>
    </r>
    <r>
      <rPr>
        <b/>
        <sz val="12"/>
        <color indexed="12"/>
        <rFont val="Calibri"/>
        <family val="2"/>
      </rPr>
      <t xml:space="preserve"> R.TRIP W/ 2" ANCHOR PUMP, RET.(5+5X1") RODS , SET PUMP </t>
    </r>
    <r>
      <rPr>
        <b/>
        <sz val="12"/>
        <color indexed="10"/>
        <rFont val="Calibri"/>
        <family val="2"/>
      </rPr>
      <t>@ 5125  FT</t>
    </r>
    <r>
      <rPr>
        <b/>
        <sz val="12"/>
        <color indexed="12"/>
        <rFont val="Calibri"/>
        <family val="2"/>
      </rPr>
      <t>, PERFORMED HYDRO TEST , NOT HOLD ,</t>
    </r>
    <r>
      <rPr>
        <b/>
        <sz val="12"/>
        <color indexed="10"/>
        <rFont val="Calibri"/>
        <family val="2"/>
      </rPr>
      <t xml:space="preserve"> WAITING FOR W/O</t>
    </r>
  </si>
  <si>
    <r>
      <rPr>
        <b/>
        <sz val="12"/>
        <color indexed="12"/>
        <rFont val="Calibri"/>
        <family val="2"/>
      </rPr>
      <t>UNDER W/O DUE TO TBG LEAK</t>
    </r>
    <r>
      <rPr>
        <b/>
        <sz val="12"/>
        <rFont val="Calibri"/>
        <family val="2"/>
      </rPr>
      <t xml:space="preserve">, </t>
    </r>
    <r>
      <rPr>
        <b/>
        <u/>
        <sz val="12"/>
        <rFont val="Calibri"/>
        <family val="2"/>
      </rPr>
      <t xml:space="preserve">( FOUND CRACK IN JTs NO. 145 &amp; 182/ TOTAL JT'S 186  ) , </t>
    </r>
    <r>
      <rPr>
        <b/>
        <sz val="12"/>
        <color indexed="12"/>
        <rFont val="Calibri"/>
        <family val="2"/>
      </rPr>
      <t xml:space="preserve">TAGGED TD @ 6172 FT , RIH WITH 2" DHP &amp; SAME S/R EXCEPT ( 27X1" S-88 CON.2 ) , (25X1"+116X7/8"+88X1") , NOT PRODUCE , </t>
    </r>
    <r>
      <rPr>
        <b/>
        <sz val="12"/>
        <color indexed="10"/>
        <rFont val="Calibri"/>
        <family val="2"/>
      </rPr>
      <t xml:space="preserve">2 </t>
    </r>
    <r>
      <rPr>
        <b/>
        <sz val="12"/>
        <color indexed="12"/>
        <rFont val="Calibri"/>
        <family val="2"/>
      </rPr>
      <t xml:space="preserve"> R.TRIP , RESET DHP , ON STREAM</t>
    </r>
    <r>
      <rPr>
        <b/>
        <sz val="12"/>
        <color indexed="10"/>
        <rFont val="Calibri"/>
        <family val="2"/>
      </rPr>
      <t xml:space="preserve">  ON </t>
    </r>
    <r>
      <rPr>
        <b/>
        <u/>
        <sz val="12"/>
        <color indexed="10"/>
        <rFont val="Calibri"/>
        <family val="2"/>
      </rPr>
      <t>10/2/2015</t>
    </r>
  </si>
  <si>
    <r>
      <rPr>
        <b/>
        <sz val="12"/>
        <color indexed="12"/>
        <rFont val="Calibri"/>
        <family val="2"/>
      </rPr>
      <t>NO PUMP ACTION , R.TRIP W/ 2"  ANCHOR PUMP, RETRIEVED</t>
    </r>
    <r>
      <rPr>
        <b/>
        <sz val="12"/>
        <rFont val="Calibri"/>
        <family val="2"/>
      </rPr>
      <t xml:space="preserve"> (</t>
    </r>
    <r>
      <rPr>
        <b/>
        <sz val="12"/>
        <color indexed="10"/>
        <rFont val="Calibri"/>
        <family val="2"/>
      </rPr>
      <t>10 X1"</t>
    </r>
    <r>
      <rPr>
        <b/>
        <sz val="12"/>
        <color indexed="12"/>
        <rFont val="Calibri"/>
        <family val="2"/>
      </rPr>
      <t xml:space="preserve"> ) RODS  , </t>
    </r>
    <r>
      <rPr>
        <b/>
        <sz val="12"/>
        <color indexed="10"/>
        <rFont val="Calibri"/>
        <family val="2"/>
      </rPr>
      <t>SET ANCHOR PUMP @ 5150 FT</t>
    </r>
    <r>
      <rPr>
        <b/>
        <sz val="12"/>
        <color indexed="12"/>
        <rFont val="Calibri"/>
        <family val="2"/>
      </rPr>
      <t xml:space="preserve"> , ON STREAM.</t>
    </r>
  </si>
  <si>
    <r>
      <rPr>
        <b/>
        <sz val="12"/>
        <color indexed="12"/>
        <rFont val="Calibri"/>
        <family val="2"/>
      </rPr>
      <t>UNDER W/O, DUE TO TBG LEAK, FOUND CRACKS IN</t>
    </r>
    <r>
      <rPr>
        <b/>
        <sz val="12"/>
        <rFont val="Calibri"/>
        <family val="2"/>
      </rPr>
      <t xml:space="preserve"> </t>
    </r>
    <r>
      <rPr>
        <b/>
        <sz val="12"/>
        <color indexed="10"/>
        <rFont val="Calibri"/>
        <family val="2"/>
      </rPr>
      <t xml:space="preserve">JTS ( 117, 168, 179, 184 &amp; 187 </t>
    </r>
    <r>
      <rPr>
        <b/>
        <sz val="12"/>
        <color indexed="12"/>
        <rFont val="Calibri"/>
        <family val="2"/>
      </rPr>
      <t xml:space="preserve">), INSTALLED SELECTIVE COMPLETION , ( </t>
    </r>
    <r>
      <rPr>
        <b/>
        <sz val="12"/>
        <color indexed="10"/>
        <rFont val="Calibri"/>
        <family val="2"/>
      </rPr>
      <t xml:space="preserve">KEPT SSD CLOSED AGAINST B-I&amp;III </t>
    </r>
    <r>
      <rPr>
        <b/>
        <sz val="12"/>
        <color indexed="12"/>
        <rFont val="Calibri"/>
        <family val="2"/>
      </rPr>
      <t xml:space="preserve">) , ( </t>
    </r>
    <r>
      <rPr>
        <b/>
        <sz val="12"/>
        <color indexed="10"/>
        <rFont val="Calibri"/>
        <family val="2"/>
      </rPr>
      <t>B-IV ONLY ON PRODUCTION</t>
    </r>
    <r>
      <rPr>
        <b/>
        <sz val="12"/>
        <color indexed="12"/>
        <rFont val="Calibri"/>
        <family val="2"/>
      </rPr>
      <t xml:space="preserve"> ) , RIH WITH 2" DHP &amp; SAME S/R (25X1"+105X7/8"+102X1" ) , ON STREAM </t>
    </r>
    <r>
      <rPr>
        <b/>
        <sz val="12"/>
        <color indexed="10"/>
        <rFont val="Calibri"/>
        <family val="2"/>
      </rPr>
      <t>18/7/12</t>
    </r>
  </si>
  <si>
    <r>
      <rPr>
        <b/>
        <sz val="12"/>
        <color indexed="12"/>
        <rFont val="Calibri"/>
        <family val="2"/>
      </rPr>
      <t>NO PUMP ACTION, R.TRIP,</t>
    </r>
    <r>
      <rPr>
        <b/>
        <sz val="12"/>
        <rFont val="Calibri"/>
        <family val="2"/>
      </rPr>
      <t xml:space="preserve"> </t>
    </r>
    <r>
      <rPr>
        <b/>
        <sz val="12"/>
        <color indexed="10"/>
        <rFont val="Calibri"/>
        <family val="2"/>
      </rPr>
      <t>REPLACED 12X7/8" RODS BY 12X1"</t>
    </r>
    <r>
      <rPr>
        <b/>
        <sz val="12"/>
        <color indexed="12"/>
        <rFont val="Calibri"/>
        <family val="2"/>
      </rPr>
      <t xml:space="preserve"> , ON STREAM</t>
    </r>
  </si>
  <si>
    <r>
      <rPr>
        <b/>
        <sz val="12"/>
        <color indexed="12"/>
        <rFont val="Calibri"/>
        <family val="2"/>
      </rPr>
      <t>ROD NO</t>
    </r>
    <r>
      <rPr>
        <b/>
        <sz val="12"/>
        <rFont val="Calibri"/>
        <family val="2"/>
      </rPr>
      <t xml:space="preserve"> ( </t>
    </r>
    <r>
      <rPr>
        <b/>
        <sz val="12"/>
        <color indexed="10"/>
        <rFont val="Calibri"/>
        <family val="2"/>
      </rPr>
      <t>48 X1"</t>
    </r>
    <r>
      <rPr>
        <b/>
        <sz val="12"/>
        <color indexed="12"/>
        <rFont val="Calibri"/>
        <family val="2"/>
      </rPr>
      <t xml:space="preserve"> ) PARTED, FISHED OK, REPLACED (3X1") , R.TRIP </t>
    </r>
    <r>
      <rPr>
        <b/>
        <sz val="12"/>
        <color indexed="10"/>
        <rFont val="Calibri"/>
        <family val="2"/>
      </rPr>
      <t>W/</t>
    </r>
    <r>
      <rPr>
        <b/>
        <u/>
        <sz val="12"/>
        <color indexed="10"/>
        <rFont val="Calibri"/>
        <family val="2"/>
      </rPr>
      <t xml:space="preserve"> 1.75"</t>
    </r>
    <r>
      <rPr>
        <b/>
        <u/>
        <sz val="12"/>
        <color indexed="12"/>
        <rFont val="Calibri"/>
        <family val="2"/>
      </rPr>
      <t xml:space="preserve"> </t>
    </r>
    <r>
      <rPr>
        <b/>
        <u/>
        <sz val="12"/>
        <color indexed="10"/>
        <rFont val="Calibri"/>
        <family val="2"/>
      </rPr>
      <t>DHP</t>
    </r>
    <r>
      <rPr>
        <b/>
        <sz val="12"/>
        <color indexed="10"/>
        <rFont val="Calibri"/>
        <family val="2"/>
      </rPr>
      <t xml:space="preserve"> ,</t>
    </r>
    <r>
      <rPr>
        <b/>
        <sz val="12"/>
        <color indexed="12"/>
        <rFont val="Calibri"/>
        <family val="2"/>
      </rPr>
      <t xml:space="preserve"> ON STREAM.</t>
    </r>
  </si>
  <si>
    <r>
      <rPr>
        <b/>
        <sz val="12"/>
        <color indexed="12"/>
        <rFont val="Calibri"/>
        <family val="2"/>
      </rPr>
      <t>NO PUMP ACTION, R.TRIP</t>
    </r>
    <r>
      <rPr>
        <b/>
        <sz val="12"/>
        <rFont val="Calibri"/>
        <family val="2"/>
      </rPr>
      <t xml:space="preserve">, </t>
    </r>
    <r>
      <rPr>
        <b/>
        <sz val="12"/>
        <color indexed="10"/>
        <rFont val="Calibri"/>
        <family val="2"/>
      </rPr>
      <t>REPLACED ALL S/R BY NEW S-88 S/R</t>
    </r>
    <r>
      <rPr>
        <b/>
        <sz val="12"/>
        <color indexed="12"/>
        <rFont val="Calibri"/>
        <family val="2"/>
      </rPr>
      <t xml:space="preserve">  , NOT PRODUCE , PERFORMED HYDRO TEST , NOT HOLD , R.TRIP WITH 1.75 " ANCHOR PUMP , TOTAL RETRIEVED ( 30X1" ) RODS , NOT PRODUCE , RIH WITH 30X1" RODS , WAITING FOR W/O.</t>
    </r>
  </si>
  <si>
    <r>
      <rPr>
        <b/>
        <sz val="12"/>
        <color indexed="12"/>
        <rFont val="Calibri"/>
        <family val="2"/>
      </rPr>
      <t xml:space="preserve">UNDER W/O, DUE TO TBG LEAK, </t>
    </r>
    <r>
      <rPr>
        <b/>
        <sz val="12"/>
        <rFont val="Calibri"/>
        <family val="2"/>
      </rPr>
      <t xml:space="preserve">( </t>
    </r>
    <r>
      <rPr>
        <b/>
        <sz val="12"/>
        <color indexed="8"/>
        <rFont val="Calibri"/>
        <family val="2"/>
      </rPr>
      <t>FOUND HOLES &amp; CRACKS IN TBG. NO 45 , 52 , 55 , 56 , 60 ,62,81,82,84,173,179</t>
    </r>
    <r>
      <rPr>
        <b/>
        <sz val="12"/>
        <color indexed="12"/>
        <rFont val="Calibri"/>
        <family val="2"/>
      </rPr>
      <t xml:space="preserve">) , ( </t>
    </r>
    <r>
      <rPr>
        <b/>
        <u/>
        <sz val="12"/>
        <color indexed="17"/>
        <rFont val="Calibri"/>
        <family val="2"/>
      </rPr>
      <t>ALL INTERVALS B-I,III&amp;IV  ON PRODUCTION</t>
    </r>
    <r>
      <rPr>
        <b/>
        <sz val="12"/>
        <color indexed="12"/>
        <rFont val="Calibri"/>
        <family val="2"/>
      </rPr>
      <t xml:space="preserve"> ),  RIH WITH 1.75" DHP &amp; </t>
    </r>
    <r>
      <rPr>
        <b/>
        <u/>
        <sz val="12"/>
        <color indexed="10"/>
        <rFont val="Calibri"/>
        <family val="2"/>
      </rPr>
      <t>NEW S-88 S/R</t>
    </r>
    <r>
      <rPr>
        <b/>
        <sz val="12"/>
        <color indexed="12"/>
        <rFont val="Calibri"/>
        <family val="2"/>
      </rPr>
      <t xml:space="preserve"> (25X1"+118X7/8"+85X1" ) , ON STREAM </t>
    </r>
    <r>
      <rPr>
        <b/>
        <sz val="12"/>
        <color indexed="10"/>
        <rFont val="Calibri"/>
        <family val="2"/>
      </rPr>
      <t>12/4/2014</t>
    </r>
  </si>
  <si>
    <r>
      <t xml:space="preserve">VALVE RODE UNSCREW , FISHED OK , </t>
    </r>
    <r>
      <rPr>
        <b/>
        <u/>
        <sz val="12"/>
        <color indexed="10"/>
        <rFont val="Calibri"/>
        <family val="2"/>
      </rPr>
      <t>R.TRIP WITH 2" DHP</t>
    </r>
    <r>
      <rPr>
        <b/>
        <sz val="12"/>
        <rFont val="Calibri"/>
        <family val="2"/>
      </rPr>
      <t xml:space="preserve"> , ON STREAM</t>
    </r>
  </si>
  <si>
    <r>
      <t xml:space="preserve">NO PUMP ACTION, R.TRIP W/ 1.75" DHP  , NOT PRODUCE ,PERFORMED HYDROTEST , NOT HOLD, RESET DHP , FOUND ACTION &amp; SUCTION , R.TRIP WITH </t>
    </r>
    <r>
      <rPr>
        <b/>
        <u/>
        <sz val="12"/>
        <color indexed="10"/>
        <rFont val="Calibri"/>
        <family val="2"/>
      </rPr>
      <t>1.75 " ANCHOR PUMP</t>
    </r>
    <r>
      <rPr>
        <b/>
        <sz val="12"/>
        <rFont val="Calibri"/>
        <family val="2"/>
      </rPr>
      <t xml:space="preserve"> , RETRIEVED ( 10X1" ) RODS , </t>
    </r>
    <r>
      <rPr>
        <b/>
        <u/>
        <sz val="12"/>
        <color indexed="10"/>
        <rFont val="Calibri"/>
        <family val="2"/>
      </rPr>
      <t>SET ANCHOR PUMP @ 5450 FT</t>
    </r>
    <r>
      <rPr>
        <b/>
        <sz val="12"/>
        <color indexed="12"/>
        <rFont val="Calibri"/>
        <family val="2"/>
      </rPr>
      <t xml:space="preserve"> , ON STREAM.</t>
    </r>
  </si>
  <si>
    <r>
      <rPr>
        <b/>
        <sz val="12"/>
        <color indexed="12"/>
        <rFont val="Calibri"/>
        <family val="2"/>
      </rPr>
      <t>UNDER W/O ( NO LEAK OR CRACKS FOUND ON TBG ) , ( CASING OBSTRUCTION DETECTED @ 4847' TO 4907' ) , INSTALLED SELECTIVE COMPLETION ,</t>
    </r>
    <r>
      <rPr>
        <b/>
        <sz val="12"/>
        <rFont val="Calibri"/>
        <family val="2"/>
      </rPr>
      <t xml:space="preserve"> ( </t>
    </r>
    <r>
      <rPr>
        <b/>
        <sz val="12"/>
        <color indexed="17"/>
        <rFont val="Calibri"/>
        <family val="2"/>
      </rPr>
      <t>B-III ON PRODUCTION</t>
    </r>
    <r>
      <rPr>
        <b/>
        <sz val="12"/>
        <color indexed="12"/>
        <rFont val="Calibri"/>
        <family val="2"/>
      </rPr>
      <t xml:space="preserve"> ) , ( </t>
    </r>
    <r>
      <rPr>
        <b/>
        <u/>
        <sz val="12"/>
        <color indexed="10"/>
        <rFont val="Calibri"/>
        <family val="2"/>
      </rPr>
      <t>SSD CLOSED AGAINST B-I</t>
    </r>
    <r>
      <rPr>
        <b/>
        <sz val="12"/>
        <color indexed="12"/>
        <rFont val="Calibri"/>
        <family val="2"/>
      </rPr>
      <t xml:space="preserve"> ) , RIH WITH 2" DHP WITH THE </t>
    </r>
    <r>
      <rPr>
        <b/>
        <sz val="12"/>
        <color indexed="10"/>
        <rFont val="Calibri"/>
        <family val="2"/>
      </rPr>
      <t>NEW</t>
    </r>
    <r>
      <rPr>
        <b/>
        <sz val="12"/>
        <color indexed="12"/>
        <rFont val="Calibri"/>
        <family val="2"/>
      </rPr>
      <t xml:space="preserve"> D-78 S/R  ( 20X1" MOLDED + 110 X 7/8" + 99 X 1 " ) , ON STREAM </t>
    </r>
    <r>
      <rPr>
        <b/>
        <u/>
        <sz val="12"/>
        <color indexed="10"/>
        <rFont val="Calibri"/>
        <family val="2"/>
      </rPr>
      <t>18/5/13</t>
    </r>
  </si>
  <si>
    <r>
      <rPr>
        <b/>
        <sz val="12"/>
        <color indexed="12"/>
        <rFont val="Calibri"/>
        <family val="2"/>
      </rPr>
      <t>ROD NO.</t>
    </r>
    <r>
      <rPr>
        <b/>
        <sz val="12"/>
        <rFont val="Calibri"/>
        <family val="2"/>
      </rPr>
      <t xml:space="preserve"> ( </t>
    </r>
    <r>
      <rPr>
        <b/>
        <sz val="12"/>
        <color indexed="10"/>
        <rFont val="Calibri"/>
        <family val="2"/>
      </rPr>
      <t>22X1"</t>
    </r>
    <r>
      <rPr>
        <b/>
        <sz val="12"/>
        <rFont val="Calibri"/>
        <family val="2"/>
      </rPr>
      <t xml:space="preserve"> </t>
    </r>
    <r>
      <rPr>
        <b/>
        <sz val="12"/>
        <color indexed="12"/>
        <rFont val="Calibri"/>
        <family val="2"/>
      </rPr>
      <t xml:space="preserve">)  PARTED  , FISHED OK &amp; REPLACED , R.TRIP, NOT PROD., PERFORMED HYD. TEST, PRESS. NOT HOLD, R.TRIP W/ 2" </t>
    </r>
    <r>
      <rPr>
        <b/>
        <u/>
        <sz val="12"/>
        <color indexed="12"/>
        <rFont val="Calibri"/>
        <family val="2"/>
      </rPr>
      <t>ANCHOR PUMP</t>
    </r>
    <r>
      <rPr>
        <b/>
        <sz val="12"/>
        <color indexed="12"/>
        <rFont val="Calibri"/>
        <family val="2"/>
      </rPr>
      <t xml:space="preserve"> ( RET. 6 X 1" ROD),</t>
    </r>
    <r>
      <rPr>
        <b/>
        <sz val="12"/>
        <color indexed="10"/>
        <rFont val="Calibri"/>
        <family val="2"/>
      </rPr>
      <t xml:space="preserve"> SET PUMP @ 5575', </t>
    </r>
    <r>
      <rPr>
        <b/>
        <sz val="12"/>
        <color indexed="12"/>
        <rFont val="Calibri"/>
        <family val="2"/>
      </rPr>
      <t>ON STREAM</t>
    </r>
  </si>
  <si>
    <r>
      <rPr>
        <b/>
        <sz val="12"/>
        <color indexed="12"/>
        <rFont val="Calibri"/>
        <family val="2"/>
      </rPr>
      <t xml:space="preserve">BAKER , AFTER INSTALLING ANCHOR PUMP , </t>
    </r>
    <r>
      <rPr>
        <b/>
        <sz val="12"/>
        <rFont val="Calibri"/>
        <family val="2"/>
      </rPr>
      <t>(</t>
    </r>
    <r>
      <rPr>
        <b/>
        <sz val="12"/>
        <color indexed="17"/>
        <rFont val="Calibri"/>
        <family val="2"/>
      </rPr>
      <t>B-I,III ON PRODUCTION</t>
    </r>
    <r>
      <rPr>
        <b/>
        <sz val="12"/>
        <rFont val="Calibri"/>
        <family val="2"/>
      </rPr>
      <t xml:space="preserve"> )</t>
    </r>
  </si>
  <si>
    <r>
      <rPr>
        <b/>
        <sz val="12"/>
        <color indexed="12"/>
        <rFont val="Calibri"/>
        <family val="2"/>
      </rPr>
      <t>ROD NO</t>
    </r>
    <r>
      <rPr>
        <b/>
        <sz val="12"/>
        <rFont val="Calibri"/>
        <family val="2"/>
      </rPr>
      <t xml:space="preserve"> ( </t>
    </r>
    <r>
      <rPr>
        <b/>
        <sz val="12"/>
        <color indexed="10"/>
        <rFont val="Calibri"/>
        <family val="2"/>
      </rPr>
      <t>33 X1"</t>
    </r>
    <r>
      <rPr>
        <b/>
        <sz val="12"/>
        <color indexed="12"/>
        <rFont val="Calibri"/>
        <family val="2"/>
      </rPr>
      <t xml:space="preserve"> ) PARTED, FISHED OK, REPLACED  , R.TRIP W/ 2" ANCHOR PUMP ( RET. 1 X 1" ROD), </t>
    </r>
    <r>
      <rPr>
        <b/>
        <sz val="12"/>
        <color indexed="10"/>
        <rFont val="Calibri"/>
        <family val="2"/>
      </rPr>
      <t>SET ANCHPR PUMP @ 5550'</t>
    </r>
    <r>
      <rPr>
        <b/>
        <sz val="12"/>
        <color indexed="12"/>
        <rFont val="Calibri"/>
        <family val="2"/>
      </rPr>
      <t xml:space="preserve">, ON STREAM </t>
    </r>
  </si>
  <si>
    <r>
      <rPr>
        <b/>
        <sz val="12"/>
        <color indexed="12"/>
        <rFont val="Calibri"/>
        <family val="2"/>
      </rPr>
      <t>F.POUND,</t>
    </r>
    <r>
      <rPr>
        <b/>
        <sz val="12"/>
        <rFont val="Calibri"/>
        <family val="2"/>
      </rPr>
      <t xml:space="preserve"> </t>
    </r>
    <r>
      <rPr>
        <b/>
        <sz val="12"/>
        <color indexed="10"/>
        <rFont val="Calibri"/>
        <family val="2"/>
      </rPr>
      <t>P.FILLAGE 48%</t>
    </r>
  </si>
  <si>
    <r>
      <rPr>
        <b/>
        <sz val="12"/>
        <color indexed="12"/>
        <rFont val="Calibri"/>
        <family val="2"/>
      </rPr>
      <t>BAKER</t>
    </r>
    <r>
      <rPr>
        <b/>
        <sz val="12"/>
        <rFont val="Calibri"/>
        <family val="2"/>
      </rPr>
      <t xml:space="preserve">  </t>
    </r>
    <r>
      <rPr>
        <b/>
        <sz val="12"/>
        <color indexed="10"/>
        <rFont val="Calibri"/>
        <family val="2"/>
      </rPr>
      <t>(</t>
    </r>
    <r>
      <rPr>
        <b/>
        <sz val="12"/>
        <color indexed="17"/>
        <rFont val="Calibri"/>
        <family val="2"/>
      </rPr>
      <t xml:space="preserve"> B-I ONLY ON PROD.</t>
    </r>
    <r>
      <rPr>
        <b/>
        <sz val="12"/>
        <rFont val="Calibri"/>
        <family val="2"/>
      </rPr>
      <t xml:space="preserve">) , 
</t>
    </r>
    <r>
      <rPr>
        <b/>
        <sz val="12"/>
        <color indexed="10"/>
        <rFont val="Calibri"/>
        <family val="2"/>
      </rPr>
      <t xml:space="preserve"> ISOLATED B-III BY FWG PLUG</t>
    </r>
  </si>
  <si>
    <r>
      <rPr>
        <b/>
        <sz val="12"/>
        <color indexed="12"/>
        <rFont val="Calibri"/>
        <family val="2"/>
      </rPr>
      <t>ROD NO</t>
    </r>
    <r>
      <rPr>
        <b/>
        <sz val="12"/>
        <rFont val="Calibri"/>
        <family val="2"/>
      </rPr>
      <t xml:space="preserve"> ( </t>
    </r>
    <r>
      <rPr>
        <b/>
        <sz val="12"/>
        <color indexed="10"/>
        <rFont val="Calibri"/>
        <family val="2"/>
      </rPr>
      <t>81 X1"</t>
    </r>
    <r>
      <rPr>
        <b/>
        <sz val="12"/>
        <color indexed="12"/>
        <rFont val="Calibri"/>
        <family val="2"/>
      </rPr>
      <t xml:space="preserve"> ) PARTED, FISHED OK, REPLACED (19X1" ROD) ,</t>
    </r>
    <r>
      <rPr>
        <b/>
        <u/>
        <sz val="12"/>
        <color indexed="10"/>
        <rFont val="Calibri"/>
        <family val="2"/>
      </rPr>
      <t xml:space="preserve"> R.TRIP</t>
    </r>
    <r>
      <rPr>
        <b/>
        <sz val="12"/>
        <color indexed="12"/>
        <rFont val="Calibri"/>
        <family val="2"/>
      </rPr>
      <t xml:space="preserve">, ON STREAM </t>
    </r>
    <r>
      <rPr>
        <sz val="10"/>
        <rFont val="Arial"/>
        <family val="2"/>
      </rPr>
      <t/>
    </r>
  </si>
  <si>
    <r>
      <t xml:space="preserve">NO PUMP ACTION , </t>
    </r>
    <r>
      <rPr>
        <b/>
        <sz val="12"/>
        <color indexed="10"/>
        <rFont val="Calibri"/>
        <family val="2"/>
      </rPr>
      <t>2</t>
    </r>
    <r>
      <rPr>
        <b/>
        <sz val="12"/>
        <color indexed="12"/>
        <rFont val="Calibri"/>
        <family val="2"/>
      </rPr>
      <t xml:space="preserve"> R.TRIP WITH</t>
    </r>
    <r>
      <rPr>
        <b/>
        <u/>
        <sz val="12"/>
        <color indexed="10"/>
        <rFont val="Calibri"/>
        <family val="2"/>
      </rPr>
      <t xml:space="preserve"> 2 "ANCHOR PUMP</t>
    </r>
    <r>
      <rPr>
        <b/>
        <sz val="12"/>
        <color indexed="12"/>
        <rFont val="Calibri"/>
        <family val="2"/>
      </rPr>
      <t xml:space="preserve"> , ( </t>
    </r>
    <r>
      <rPr>
        <b/>
        <sz val="12"/>
        <color indexed="10"/>
        <rFont val="Calibri"/>
        <family val="2"/>
      </rPr>
      <t>FOUND RUBBER FOR ANCHOR DAMAGE &amp; ROD PLUNGER STUCK</t>
    </r>
    <r>
      <rPr>
        <b/>
        <sz val="12"/>
        <color indexed="12"/>
        <rFont val="Calibri"/>
        <family val="2"/>
      </rPr>
      <t xml:space="preserve"> ) ,  RETRIEVED ( </t>
    </r>
    <r>
      <rPr>
        <b/>
        <sz val="12"/>
        <color indexed="10"/>
        <rFont val="Calibri"/>
        <family val="2"/>
      </rPr>
      <t>3X1"</t>
    </r>
    <r>
      <rPr>
        <b/>
        <sz val="12"/>
        <color indexed="12"/>
        <rFont val="Calibri"/>
        <family val="2"/>
      </rPr>
      <t xml:space="preserve"> ) RODS , </t>
    </r>
    <r>
      <rPr>
        <b/>
        <sz val="12"/>
        <color indexed="10"/>
        <rFont val="Calibri"/>
        <family val="2"/>
      </rPr>
      <t>SET ANCHOR PUMP @ 5525 FT</t>
    </r>
    <r>
      <rPr>
        <b/>
        <sz val="12"/>
        <color indexed="12"/>
        <rFont val="Calibri"/>
        <family val="2"/>
      </rPr>
      <t xml:space="preserve"> , ON STREAM</t>
    </r>
  </si>
  <si>
    <r>
      <rPr>
        <b/>
        <sz val="12"/>
        <color indexed="12"/>
        <rFont val="Calibri"/>
        <family val="2"/>
      </rPr>
      <t>NO PUMP ACTION , R.TRIP W/1.75" ANCHOR PUMP, RETRIEVED</t>
    </r>
    <r>
      <rPr>
        <b/>
        <sz val="12"/>
        <rFont val="Calibri"/>
        <family val="2"/>
      </rPr>
      <t xml:space="preserve"> ( </t>
    </r>
    <r>
      <rPr>
        <b/>
        <sz val="12"/>
        <color indexed="10"/>
        <rFont val="Calibri"/>
        <family val="2"/>
      </rPr>
      <t>1X1"</t>
    </r>
    <r>
      <rPr>
        <b/>
        <sz val="12"/>
        <color indexed="12"/>
        <rFont val="Calibri"/>
        <family val="2"/>
      </rPr>
      <t xml:space="preserve"> ) ROD , </t>
    </r>
    <r>
      <rPr>
        <b/>
        <sz val="12"/>
        <color indexed="10"/>
        <rFont val="Calibri"/>
        <family val="2"/>
      </rPr>
      <t>SET ANCHOR PUMP@ 5600 FT</t>
    </r>
    <r>
      <rPr>
        <b/>
        <sz val="12"/>
        <color indexed="12"/>
        <rFont val="Calibri"/>
        <family val="2"/>
      </rPr>
      <t xml:space="preserve"> , ON STREAM.</t>
    </r>
  </si>
  <si>
    <r>
      <rPr>
        <b/>
        <sz val="12"/>
        <color indexed="12"/>
        <rFont val="Calibri"/>
        <family val="2"/>
      </rPr>
      <t>NO PUMP ACTION , R.TRIP W/1.75" ANCHOR PUMP, RETRIEVED</t>
    </r>
    <r>
      <rPr>
        <b/>
        <sz val="12"/>
        <rFont val="Calibri"/>
        <family val="2"/>
      </rPr>
      <t xml:space="preserve"> ( </t>
    </r>
    <r>
      <rPr>
        <b/>
        <sz val="12"/>
        <color indexed="10"/>
        <rFont val="Calibri"/>
        <family val="2"/>
      </rPr>
      <t>2X1"</t>
    </r>
    <r>
      <rPr>
        <b/>
        <sz val="12"/>
        <color indexed="12"/>
        <rFont val="Calibri"/>
        <family val="2"/>
      </rPr>
      <t xml:space="preserve"> ) ROD , </t>
    </r>
    <r>
      <rPr>
        <b/>
        <sz val="12"/>
        <color indexed="10"/>
        <rFont val="Calibri"/>
        <family val="2"/>
      </rPr>
      <t>SET ANCHOR PUMP@ 5500 FT</t>
    </r>
    <r>
      <rPr>
        <b/>
        <sz val="12"/>
        <color indexed="12"/>
        <rFont val="Calibri"/>
        <family val="2"/>
      </rPr>
      <t xml:space="preserve"> , NOT PRODUCE , WAITING FOR W/O</t>
    </r>
  </si>
  <si>
    <r>
      <rPr>
        <b/>
        <sz val="12"/>
        <color indexed="12"/>
        <rFont val="Calibri"/>
        <family val="2"/>
      </rPr>
      <t>UNDER W/O DUE TO TBG LEAK ,</t>
    </r>
    <r>
      <rPr>
        <b/>
        <sz val="12"/>
        <rFont val="Calibri"/>
        <family val="2"/>
      </rPr>
      <t xml:space="preserve"> ( </t>
    </r>
    <r>
      <rPr>
        <b/>
        <sz val="12"/>
        <color indexed="10"/>
        <rFont val="Calibri"/>
        <family val="2"/>
      </rPr>
      <t>FOUND CRACK IN JT 179 &amp; JT NO 185 DIRECTLY ABOVE P.S.N</t>
    </r>
    <r>
      <rPr>
        <b/>
        <sz val="12"/>
        <color indexed="12"/>
        <rFont val="Calibri"/>
        <family val="2"/>
      </rPr>
      <t xml:space="preserve">  ) , INSTALLED </t>
    </r>
    <r>
      <rPr>
        <b/>
        <u/>
        <sz val="12"/>
        <color indexed="12"/>
        <rFont val="Calibri"/>
        <family val="2"/>
      </rPr>
      <t>ANCHOR CATCHER</t>
    </r>
    <r>
      <rPr>
        <b/>
        <sz val="12"/>
        <color indexed="12"/>
        <rFont val="Calibri"/>
        <family val="2"/>
      </rPr>
      <t xml:space="preserve"> INSTAED OFF PHL PKR , ( </t>
    </r>
    <r>
      <rPr>
        <b/>
        <sz val="12"/>
        <color indexed="10"/>
        <rFont val="Calibri"/>
        <family val="2"/>
      </rPr>
      <t>B-I&amp;IV ON PRODUCTION</t>
    </r>
    <r>
      <rPr>
        <b/>
        <sz val="12"/>
        <color indexed="12"/>
        <rFont val="Calibri"/>
        <family val="2"/>
      </rPr>
      <t xml:space="preserve"> ) RIH WITH 1.75" DHP WITH THE SAME S/R EXCEPT 20X1" NEW H-CH (25X1"+117X7/8"+92X1") , ON STREAM </t>
    </r>
    <r>
      <rPr>
        <b/>
        <u/>
        <sz val="12"/>
        <color indexed="10"/>
        <rFont val="Calibri"/>
        <family val="2"/>
      </rPr>
      <t>16/10/13</t>
    </r>
  </si>
  <si>
    <r>
      <t xml:space="preserve">INCREASED </t>
    </r>
    <r>
      <rPr>
        <b/>
        <sz val="12"/>
        <color indexed="10"/>
        <rFont val="Calibri"/>
        <family val="2"/>
      </rPr>
      <t>SH.S F/8" TO 10"</t>
    </r>
  </si>
  <si>
    <r>
      <t xml:space="preserve">NO PUMP ACTION , R.TRIP </t>
    </r>
    <r>
      <rPr>
        <b/>
        <u/>
        <sz val="12"/>
        <color indexed="10"/>
        <rFont val="Calibri"/>
        <family val="2"/>
      </rPr>
      <t>WITH 1.5" DHP</t>
    </r>
    <r>
      <rPr>
        <b/>
        <sz val="12"/>
        <rFont val="Calibri"/>
        <family val="2"/>
      </rPr>
      <t xml:space="preserve"> , NOT PRODUCE , TRIED TO FILL TBG WITH WATER WITHOUT SUCCESS ,</t>
    </r>
    <r>
      <rPr>
        <b/>
        <sz val="12"/>
        <color indexed="10"/>
        <rFont val="Calibri"/>
        <family val="2"/>
      </rPr>
      <t xml:space="preserve"> 2</t>
    </r>
    <r>
      <rPr>
        <b/>
        <sz val="12"/>
        <rFont val="Calibri"/>
        <family val="2"/>
      </rPr>
      <t xml:space="preserve"> R.TRIP WITH</t>
    </r>
    <r>
      <rPr>
        <b/>
        <sz val="12"/>
        <color indexed="10"/>
        <rFont val="Calibri"/>
        <family val="2"/>
      </rPr>
      <t xml:space="preserve"> </t>
    </r>
    <r>
      <rPr>
        <b/>
        <u/>
        <sz val="12"/>
        <color indexed="10"/>
        <rFont val="Calibri"/>
        <family val="2"/>
      </rPr>
      <t>1.5" ANCHOR PUMP</t>
    </r>
    <r>
      <rPr>
        <b/>
        <sz val="12"/>
        <rFont val="Calibri"/>
        <family val="2"/>
      </rPr>
      <t>, RETRIEVED (10X1") RODS,</t>
    </r>
    <r>
      <rPr>
        <b/>
        <sz val="12"/>
        <color indexed="10"/>
        <rFont val="Calibri"/>
        <family val="2"/>
      </rPr>
      <t xml:space="preserve"> SET ANCHOR PUMP @5600 FT </t>
    </r>
    <r>
      <rPr>
        <b/>
        <sz val="12"/>
        <rFont val="Calibri"/>
        <family val="2"/>
      </rPr>
      <t>, ON STREAM</t>
    </r>
    <r>
      <rPr>
        <b/>
        <sz val="12"/>
        <color indexed="10"/>
        <rFont val="Calibri"/>
        <family val="2"/>
      </rPr>
      <t xml:space="preserve"> 25/11/14</t>
    </r>
  </si>
  <si>
    <r>
      <rPr>
        <b/>
        <sz val="12"/>
        <color indexed="12"/>
        <rFont val="Calibri"/>
        <family val="2"/>
      </rPr>
      <t>NO PUMP ACTION , R.TRIP W/ NEW 1.5" ANCHOR PUMP</t>
    </r>
    <r>
      <rPr>
        <b/>
        <sz val="12"/>
        <rFont val="Calibri"/>
        <family val="2"/>
      </rPr>
      <t xml:space="preserve"> </t>
    </r>
    <r>
      <rPr>
        <b/>
        <sz val="12"/>
        <color indexed="10"/>
        <rFont val="Calibri"/>
        <family val="2"/>
      </rPr>
      <t>(</t>
    </r>
    <r>
      <rPr>
        <b/>
        <sz val="12"/>
        <rFont val="Calibri"/>
        <family val="2"/>
      </rPr>
      <t xml:space="preserve"> FOUND SLIPS OF RETRIEVED  ANCHOR PUMP  PARTED</t>
    </r>
    <r>
      <rPr>
        <b/>
        <sz val="12"/>
        <color indexed="10"/>
        <rFont val="Calibri"/>
        <family val="2"/>
      </rPr>
      <t xml:space="preserve">) , </t>
    </r>
    <r>
      <rPr>
        <b/>
        <sz val="12"/>
        <color indexed="12"/>
        <rFont val="Calibri"/>
        <family val="2"/>
      </rPr>
      <t xml:space="preserve">RETRIEVED (5X1"  ) RODS , </t>
    </r>
    <r>
      <rPr>
        <b/>
        <sz val="12"/>
        <color indexed="10"/>
        <rFont val="Calibri"/>
        <family val="2"/>
      </rPr>
      <t>SET ANCHOR PUMP @ 5475 FT</t>
    </r>
    <r>
      <rPr>
        <b/>
        <sz val="12"/>
        <color indexed="12"/>
        <rFont val="Calibri"/>
        <family val="2"/>
      </rPr>
      <t xml:space="preserve"> , ON STREAM</t>
    </r>
  </si>
  <si>
    <r>
      <t xml:space="preserve">ROD NO </t>
    </r>
    <r>
      <rPr>
        <b/>
        <sz val="12"/>
        <color indexed="10"/>
        <rFont val="Calibri"/>
        <family val="2"/>
      </rPr>
      <t xml:space="preserve">( 53 X 1" ) </t>
    </r>
    <r>
      <rPr>
        <b/>
        <sz val="12"/>
        <color indexed="12"/>
        <rFont val="Calibri"/>
        <family val="2"/>
      </rPr>
      <t>PARTED ,  FISHED OK ,  REPLACED  (</t>
    </r>
    <r>
      <rPr>
        <b/>
        <sz val="12"/>
        <color indexed="10"/>
        <rFont val="Calibri"/>
        <family val="2"/>
      </rPr>
      <t xml:space="preserve"> 10X1"</t>
    </r>
    <r>
      <rPr>
        <b/>
        <sz val="12"/>
        <color indexed="12"/>
        <rFont val="Calibri"/>
        <family val="2"/>
      </rPr>
      <t xml:space="preserve"> ) RODS , </t>
    </r>
    <r>
      <rPr>
        <b/>
        <sz val="12"/>
        <color indexed="10"/>
        <rFont val="Calibri"/>
        <family val="2"/>
      </rPr>
      <t>2</t>
    </r>
    <r>
      <rPr>
        <b/>
        <sz val="12"/>
        <color indexed="12"/>
        <rFont val="Calibri"/>
        <family val="2"/>
      </rPr>
      <t xml:space="preserve"> R.TRIP , ON STREAM </t>
    </r>
    <r>
      <rPr>
        <b/>
        <sz val="12"/>
        <color indexed="10"/>
        <rFont val="Calibri"/>
        <family val="2"/>
      </rPr>
      <t xml:space="preserve">9/9/12 </t>
    </r>
  </si>
  <si>
    <r>
      <t xml:space="preserve">NO PUMP ACTION , R.TRIP , NOT PRODUCE , PERFORMED HYDR. TEST , NOT HOLD , 
</t>
    </r>
    <r>
      <rPr>
        <b/>
        <sz val="12"/>
        <color indexed="10"/>
        <rFont val="Calibri"/>
        <family val="2"/>
      </rPr>
      <t>3</t>
    </r>
    <r>
      <rPr>
        <b/>
        <sz val="12"/>
        <color indexed="12"/>
        <rFont val="Calibri"/>
        <family val="2"/>
      </rPr>
      <t xml:space="preserve"> R.TRIP , NOT PRODUCE ,  ( </t>
    </r>
    <r>
      <rPr>
        <b/>
        <u/>
        <sz val="12"/>
        <color indexed="10"/>
        <rFont val="Calibri"/>
        <family val="2"/>
      </rPr>
      <t>FOUND HOLE IN BARREL EVRY TIME</t>
    </r>
    <r>
      <rPr>
        <b/>
        <sz val="12"/>
        <color indexed="10"/>
        <rFont val="Calibri"/>
        <family val="2"/>
      </rPr>
      <t xml:space="preserve"> </t>
    </r>
    <r>
      <rPr>
        <b/>
        <sz val="12"/>
        <color indexed="12"/>
        <rFont val="Calibri"/>
        <family val="2"/>
      </rPr>
      <t xml:space="preserve">), , R.TRIP W/ 2.25 ANCHOR PUMP, RETRIEVED ( 7X1" ) RODS ,  NOT PRODUCE , </t>
    </r>
    <r>
      <rPr>
        <b/>
        <sz val="12"/>
        <color indexed="10"/>
        <rFont val="Calibri"/>
        <family val="2"/>
      </rPr>
      <t>WAITING W/O.</t>
    </r>
  </si>
  <si>
    <r>
      <t xml:space="preserve">N.P.A ,R/T W/ 2.25" ANCHOR PUMP ( </t>
    </r>
    <r>
      <rPr>
        <b/>
        <sz val="12"/>
        <color indexed="10"/>
        <rFont val="Calibri"/>
        <family val="2"/>
      </rPr>
      <t>RET. 6 X 1" ROD</t>
    </r>
    <r>
      <rPr>
        <b/>
        <sz val="12"/>
        <rFont val="Calibri"/>
        <family val="2"/>
      </rPr>
      <t xml:space="preserve"> ), SET PUMP @ 5525', NOT PROD, WAITING FOR  W/O</t>
    </r>
  </si>
  <si>
    <r>
      <t xml:space="preserve">NO PUMP ACTION , R.TRIP ,  ON STREAM ON </t>
    </r>
    <r>
      <rPr>
        <b/>
        <sz val="12"/>
        <color indexed="10"/>
        <rFont val="Calibri"/>
        <family val="2"/>
      </rPr>
      <t xml:space="preserve"> 22-2-2015</t>
    </r>
  </si>
  <si>
    <r>
      <t>NO PUMP ACTION,</t>
    </r>
    <r>
      <rPr>
        <b/>
        <u/>
        <sz val="12"/>
        <color indexed="12"/>
        <rFont val="Calibri"/>
        <family val="2"/>
      </rPr>
      <t xml:space="preserve"> </t>
    </r>
    <r>
      <rPr>
        <b/>
        <u/>
        <sz val="12"/>
        <color indexed="10"/>
        <rFont val="Calibri"/>
        <family val="2"/>
      </rPr>
      <t>R.TRIP  W/1.5"</t>
    </r>
    <r>
      <rPr>
        <b/>
        <sz val="12"/>
        <color indexed="12"/>
        <rFont val="Calibri"/>
        <family val="2"/>
      </rPr>
      <t>, ON STREAM.</t>
    </r>
  </si>
  <si>
    <r>
      <t xml:space="preserve">SLIGHT F. POUND, </t>
    </r>
    <r>
      <rPr>
        <b/>
        <sz val="12"/>
        <color indexed="10"/>
        <rFont val="Calibri"/>
        <family val="2"/>
      </rPr>
      <t>PUMP FILL. = 92 %</t>
    </r>
  </si>
  <si>
    <r>
      <rPr>
        <b/>
        <sz val="12"/>
        <color indexed="12"/>
        <rFont val="Calibri"/>
        <family val="2"/>
      </rPr>
      <t xml:space="preserve"> UNDER W/O DUE TO TBG. LEAK,</t>
    </r>
    <r>
      <rPr>
        <b/>
        <sz val="12"/>
        <rFont val="Calibri"/>
        <family val="2"/>
      </rPr>
      <t xml:space="preserve"> ( </t>
    </r>
    <r>
      <rPr>
        <b/>
        <sz val="12"/>
        <color indexed="10"/>
        <rFont val="Calibri"/>
        <family val="2"/>
      </rPr>
      <t xml:space="preserve">FOUND LEAK IN JT. NO. 157 &amp; 196 , TOTAL JT ABOVE P.S.N 199 JT'S </t>
    </r>
    <r>
      <rPr>
        <b/>
        <sz val="12"/>
        <color indexed="12"/>
        <rFont val="Calibri"/>
        <family val="2"/>
      </rPr>
      <t xml:space="preserve">), TAGGED TD @ 6199', RIH W/ 2" DHP ON </t>
    </r>
    <r>
      <rPr>
        <b/>
        <sz val="12"/>
        <color indexed="10"/>
        <rFont val="Calibri"/>
        <family val="2"/>
      </rPr>
      <t>NEW S-88 S/R</t>
    </r>
    <r>
      <rPr>
        <b/>
        <sz val="12"/>
        <color indexed="12"/>
        <rFont val="Calibri"/>
        <family val="2"/>
      </rPr>
      <t xml:space="preserve"> (106X1"+104 X 7/8"+ 30 X 1" ) ,  ON STREAM  </t>
    </r>
    <r>
      <rPr>
        <b/>
        <u/>
        <sz val="12"/>
        <color indexed="10"/>
        <rFont val="Calibri"/>
        <family val="2"/>
      </rPr>
      <t>27/2/14</t>
    </r>
  </si>
  <si>
    <r>
      <t>ROD NO. (</t>
    </r>
    <r>
      <rPr>
        <b/>
        <sz val="12"/>
        <color indexed="10"/>
        <rFont val="Calibri"/>
        <family val="2"/>
      </rPr>
      <t xml:space="preserve"> 26X1" </t>
    </r>
    <r>
      <rPr>
        <b/>
        <sz val="12"/>
        <rFont val="Calibri"/>
        <family val="2"/>
      </rPr>
      <t xml:space="preserve">) PARTED, FISHED OK, REPLACED, </t>
    </r>
    <r>
      <rPr>
        <b/>
        <u/>
        <sz val="12"/>
        <color indexed="10"/>
        <rFont val="Calibri"/>
        <family val="2"/>
      </rPr>
      <t>R.TRIP,</t>
    </r>
    <r>
      <rPr>
        <b/>
        <sz val="12"/>
        <rFont val="Calibri"/>
        <family val="2"/>
      </rPr>
      <t xml:space="preserve"> ON STREAM</t>
    </r>
  </si>
  <si>
    <r>
      <t xml:space="preserve">ROD NO. ( </t>
    </r>
    <r>
      <rPr>
        <b/>
        <sz val="12"/>
        <color indexed="10"/>
        <rFont val="Calibri"/>
        <family val="2"/>
      </rPr>
      <t>2X1"</t>
    </r>
    <r>
      <rPr>
        <b/>
        <sz val="12"/>
        <rFont val="Calibri"/>
        <family val="2"/>
      </rPr>
      <t xml:space="preserve"> ) PARTED, FISHED OK, REPLACED (3X1") RODS, ON STREAM</t>
    </r>
  </si>
  <si>
    <r>
      <t xml:space="preserve">ROD NO. ( </t>
    </r>
    <r>
      <rPr>
        <b/>
        <sz val="12"/>
        <color indexed="10"/>
        <rFont val="Calibri"/>
        <family val="2"/>
      </rPr>
      <t>28X1"</t>
    </r>
    <r>
      <rPr>
        <b/>
        <sz val="12"/>
        <rFont val="Calibri"/>
        <family val="2"/>
      </rPr>
      <t xml:space="preserve"> ) PARTED, FISHED OK, </t>
    </r>
    <r>
      <rPr>
        <b/>
        <u/>
        <sz val="12"/>
        <color indexed="10"/>
        <rFont val="Calibri"/>
        <family val="2"/>
      </rPr>
      <t>REPLACED (30X1") BY NEW S-88</t>
    </r>
    <r>
      <rPr>
        <b/>
        <sz val="12"/>
        <rFont val="Calibri"/>
        <family val="2"/>
      </rPr>
      <t xml:space="preserve"> , ON STREAM</t>
    </r>
  </si>
  <si>
    <r>
      <rPr>
        <b/>
        <sz val="12"/>
        <color indexed="12"/>
        <rFont val="Calibri"/>
        <family val="2"/>
      </rPr>
      <t xml:space="preserve"> UNDER W/O DUE TO TBG LEAK (</t>
    </r>
    <r>
      <rPr>
        <b/>
        <sz val="12"/>
        <rFont val="Calibri"/>
        <family val="2"/>
      </rPr>
      <t xml:space="preserve"> </t>
    </r>
    <r>
      <rPr>
        <b/>
        <sz val="12"/>
        <color indexed="10"/>
        <rFont val="Calibri"/>
        <family val="2"/>
      </rPr>
      <t xml:space="preserve">FOUND CRACK IN JT ABOVE P.S.N DIRECTLY 189 </t>
    </r>
    <r>
      <rPr>
        <b/>
        <sz val="12"/>
        <color indexed="12"/>
        <rFont val="Calibri"/>
        <family val="2"/>
      </rPr>
      <t xml:space="preserve">) , INSTALLED SELECTIVE COMPLETION , </t>
    </r>
    <r>
      <rPr>
        <b/>
        <sz val="12"/>
        <color indexed="10"/>
        <rFont val="Calibri"/>
        <family val="2"/>
      </rPr>
      <t xml:space="preserve">KEPT ALL INTERVALS IN PRODUCTION (B-I,III,IV,V </t>
    </r>
    <r>
      <rPr>
        <b/>
        <sz val="12"/>
        <color indexed="12"/>
        <rFont val="Calibri"/>
        <family val="2"/>
      </rPr>
      <t>)  , RIH W/ 2" DHP &amp;</t>
    </r>
    <r>
      <rPr>
        <b/>
        <sz val="12"/>
        <color indexed="10"/>
        <rFont val="Calibri"/>
        <family val="2"/>
      </rPr>
      <t xml:space="preserve"> NEW N-97 S/R </t>
    </r>
    <r>
      <rPr>
        <b/>
        <sz val="12"/>
        <color indexed="12"/>
        <rFont val="Calibri"/>
        <family val="2"/>
      </rPr>
      <t xml:space="preserve">( 83X1"+ 125X7/8" + 25X1" ) , ON STREAM </t>
    </r>
    <r>
      <rPr>
        <b/>
        <sz val="12"/>
        <color indexed="10"/>
        <rFont val="Calibri"/>
        <family val="2"/>
      </rPr>
      <t>6/12/2013</t>
    </r>
  </si>
  <si>
    <r>
      <t xml:space="preserve">NO PUMP ACTION,  , </t>
    </r>
    <r>
      <rPr>
        <b/>
        <u/>
        <sz val="12"/>
        <color indexed="10"/>
        <rFont val="Calibri"/>
        <family val="2"/>
      </rPr>
      <t>2</t>
    </r>
    <r>
      <rPr>
        <b/>
        <sz val="12"/>
        <rFont val="Calibri"/>
        <family val="2"/>
      </rPr>
      <t xml:space="preserve"> R.TRIP WITH ANCHOR PUMP , TOTAL RETRIEVED ( </t>
    </r>
    <r>
      <rPr>
        <b/>
        <sz val="12"/>
        <color indexed="10"/>
        <rFont val="Calibri"/>
        <family val="2"/>
      </rPr>
      <t>20X1"</t>
    </r>
    <r>
      <rPr>
        <b/>
        <sz val="12"/>
        <rFont val="Calibri"/>
        <family val="2"/>
      </rPr>
      <t xml:space="preserve"> ) RODS </t>
    </r>
    <r>
      <rPr>
        <b/>
        <sz val="12"/>
        <color indexed="10"/>
        <rFont val="Calibri"/>
        <family val="2"/>
      </rPr>
      <t>ON 4 TIMES</t>
    </r>
    <r>
      <rPr>
        <b/>
        <sz val="12"/>
        <rFont val="Calibri"/>
        <family val="2"/>
      </rPr>
      <t xml:space="preserve"> , SET ANCHOR PUMP @ 5200 FT , ON STREAM</t>
    </r>
    <r>
      <rPr>
        <b/>
        <sz val="12"/>
        <color indexed="10"/>
        <rFont val="Calibri"/>
        <family val="2"/>
      </rPr>
      <t xml:space="preserve"> 17/9/2014</t>
    </r>
  </si>
  <si>
    <r>
      <t xml:space="preserve">NO PUMP ACTION , PERFORMED HYDRO TEST,  NOT PROD.  , </t>
    </r>
    <r>
      <rPr>
        <b/>
        <sz val="12"/>
        <color indexed="10"/>
        <rFont val="Calibri"/>
        <family val="2"/>
      </rPr>
      <t>WAITING W/O</t>
    </r>
    <r>
      <rPr>
        <b/>
        <sz val="12"/>
        <color indexed="12"/>
        <rFont val="Calibri"/>
        <family val="2"/>
      </rPr>
      <t xml:space="preserve"> .</t>
    </r>
  </si>
  <si>
    <r>
      <t xml:space="preserve">W.C INCREASED F/ 5% TO 50 % , EXPECTED </t>
    </r>
    <r>
      <rPr>
        <b/>
        <sz val="12"/>
        <color indexed="10"/>
        <rFont val="Calibri"/>
        <family val="2"/>
      </rPr>
      <t>FWG</t>
    </r>
    <r>
      <rPr>
        <b/>
        <sz val="12"/>
        <color indexed="12"/>
        <rFont val="Calibri"/>
        <family val="2"/>
      </rPr>
      <t xml:space="preserve"> LEAK.</t>
    </r>
  </si>
  <si>
    <r>
      <t>NO PUMP ACTION , R.TRIP , NOT PROD. , REESET DHP &amp; FILLED W/ TREATED WATER , FOUND ACTION &amp; SUCTION , R.TRIP W/ 1.5 " ANCHOR PUMP , RETRIEVED 10 X1" RODS  FOUND PLUNGER STUK , R.TRIP W/ 1.5 " ANCHOR PUMP ,RETRIEVED 1 X1" RODS (TOTAL RETRIEVED 11X1" RODS ),</t>
    </r>
    <r>
      <rPr>
        <b/>
        <u/>
        <sz val="12"/>
        <color indexed="10"/>
        <rFont val="Calibri"/>
        <family val="2"/>
      </rPr>
      <t xml:space="preserve"> SET ANCHOR PUMP @ 5425 FT</t>
    </r>
    <r>
      <rPr>
        <b/>
        <sz val="12"/>
        <rFont val="Calibri"/>
        <family val="2"/>
      </rPr>
      <t xml:space="preserve"> , ON STREAM.</t>
    </r>
  </si>
  <si>
    <r>
      <t xml:space="preserve">NO PUMP ACTON , R.TRIP WITH 1.5" DHP , ON STREAM </t>
    </r>
    <r>
      <rPr>
        <b/>
        <sz val="12"/>
        <color indexed="10"/>
        <rFont val="Calibri"/>
        <family val="2"/>
      </rPr>
      <t>22/8/14</t>
    </r>
  </si>
  <si>
    <r>
      <t xml:space="preserve">NO PUMP ACTION, R.TRIP W/ </t>
    </r>
    <r>
      <rPr>
        <b/>
        <u/>
        <sz val="12"/>
        <color indexed="12"/>
        <rFont val="Calibri"/>
        <family val="2"/>
      </rPr>
      <t>1.5" DHP</t>
    </r>
    <r>
      <rPr>
        <b/>
        <sz val="12"/>
        <color indexed="12"/>
        <rFont val="Calibri"/>
        <family val="2"/>
      </rPr>
      <t>, ON STREAM</t>
    </r>
  </si>
  <si>
    <r>
      <t xml:space="preserve">SEVERE F. POUND ,  </t>
    </r>
    <r>
      <rPr>
        <b/>
        <sz val="12"/>
        <color indexed="10"/>
        <rFont val="Calibri"/>
        <family val="2"/>
      </rPr>
      <t>PUMP FILL. = 70 %</t>
    </r>
  </si>
  <si>
    <r>
      <rPr>
        <b/>
        <sz val="12"/>
        <color indexed="12"/>
        <rFont val="Calibri"/>
        <family val="2"/>
      </rPr>
      <t xml:space="preserve">UNDER W/O DUE TO TBG LEAK, AND ISOLATE B-IV AGAINST B. PLUG , </t>
    </r>
    <r>
      <rPr>
        <b/>
        <sz val="12"/>
        <rFont val="Calibri"/>
        <family val="2"/>
      </rPr>
      <t xml:space="preserve">( </t>
    </r>
    <r>
      <rPr>
        <b/>
        <sz val="12"/>
        <color indexed="10"/>
        <rFont val="Calibri"/>
        <family val="2"/>
      </rPr>
      <t>FOUND CRACK IN JT No. 131</t>
    </r>
    <r>
      <rPr>
        <b/>
        <sz val="12"/>
        <color indexed="12"/>
        <rFont val="Calibri"/>
        <family val="2"/>
      </rPr>
      <t xml:space="preserve"> , </t>
    </r>
    <r>
      <rPr>
        <b/>
        <sz val="12"/>
        <color indexed="10"/>
        <rFont val="Calibri"/>
        <family val="2"/>
      </rPr>
      <t>ABOVE P.S.N BY 51</t>
    </r>
    <r>
      <rPr>
        <b/>
        <sz val="12"/>
        <color indexed="12"/>
        <rFont val="Calibri"/>
        <family val="2"/>
      </rPr>
      <t xml:space="preserve"> ) ,TAGGED TD @  5967 FT. , (</t>
    </r>
    <r>
      <rPr>
        <b/>
        <sz val="12"/>
        <color indexed="17"/>
        <rFont val="Calibri"/>
        <family val="2"/>
      </rPr>
      <t xml:space="preserve"> RE-PERFORATED B-I, LOWER PART FOR B-III &amp; ADD. NEW INTERVAL FOR B-III  (5916-5922'</t>
    </r>
    <r>
      <rPr>
        <b/>
        <sz val="12"/>
        <color indexed="12"/>
        <rFont val="Calibri"/>
        <family val="2"/>
      </rPr>
      <t>) ) , ( B-I,II,III ON PROD. ) , RIH WITH 2" DHP &amp;</t>
    </r>
    <r>
      <rPr>
        <b/>
        <sz val="12"/>
        <color indexed="17"/>
        <rFont val="Calibri"/>
        <family val="2"/>
      </rPr>
      <t xml:space="preserve"> NEW N-97 S/R</t>
    </r>
    <r>
      <rPr>
        <b/>
        <sz val="12"/>
        <color indexed="12"/>
        <rFont val="Calibri"/>
        <family val="2"/>
      </rPr>
      <t xml:space="preserve">  (25 x 1" + 120 x 7/8" + 87 x 1") , ON STREAM </t>
    </r>
    <r>
      <rPr>
        <b/>
        <u/>
        <sz val="12"/>
        <color indexed="10"/>
        <rFont val="Calibri"/>
        <family val="2"/>
      </rPr>
      <t>12/11/13</t>
    </r>
  </si>
  <si>
    <r>
      <rPr>
        <b/>
        <sz val="12"/>
        <color indexed="12"/>
        <rFont val="Calibri"/>
        <family val="2"/>
      </rPr>
      <t xml:space="preserve">UNDER W/O DUE TO PRODUCE HIGH W.C, </t>
    </r>
    <r>
      <rPr>
        <b/>
        <sz val="12"/>
        <rFont val="Calibri"/>
        <family val="2"/>
      </rPr>
      <t>SET 2</t>
    </r>
    <r>
      <rPr>
        <b/>
        <u/>
        <sz val="12"/>
        <rFont val="Calibri"/>
        <family val="2"/>
      </rPr>
      <t>nd</t>
    </r>
    <r>
      <rPr>
        <b/>
        <sz val="12"/>
        <rFont val="Calibri"/>
        <family val="2"/>
      </rPr>
      <t xml:space="preserve"> BRIGDE PLUG @ 5965 FT ABOVE OLD ONE , NO VISUAL CRACKS FOUND</t>
    </r>
    <r>
      <rPr>
        <b/>
        <sz val="12"/>
        <color indexed="12"/>
        <rFont val="Calibri"/>
        <family val="2"/>
      </rPr>
      <t xml:space="preserve"> , TAGGED T.D @ 5966 FT , INSTALLED SELECTIVE COMPLETION ,  ( </t>
    </r>
    <r>
      <rPr>
        <b/>
        <sz val="12"/>
        <color indexed="10"/>
        <rFont val="Calibri"/>
        <family val="2"/>
      </rPr>
      <t>KEPT SSD CLOSED AGAINST B-I,II</t>
    </r>
    <r>
      <rPr>
        <b/>
        <sz val="12"/>
        <color indexed="12"/>
        <rFont val="Calibri"/>
        <family val="2"/>
      </rPr>
      <t xml:space="preserve"> ) , ( </t>
    </r>
    <r>
      <rPr>
        <b/>
        <sz val="12"/>
        <color indexed="17"/>
        <rFont val="Calibri"/>
        <family val="2"/>
      </rPr>
      <t>PRODUCE FROM B-III ONLY</t>
    </r>
    <r>
      <rPr>
        <b/>
        <sz val="12"/>
        <color indexed="12"/>
        <rFont val="Calibri"/>
        <family val="2"/>
      </rPr>
      <t xml:space="preserve"> ) ,   RIH W/ 2" DHP &amp; THE SAME S/R CONFIG. (25X1" + 120X7/8" + 86X1") </t>
    </r>
    <r>
      <rPr>
        <b/>
        <sz val="12"/>
        <color indexed="17"/>
        <rFont val="Calibri"/>
        <family val="2"/>
      </rPr>
      <t xml:space="preserve">EXCEPT (30X7/8" + 15X1") S-88 </t>
    </r>
    <r>
      <rPr>
        <b/>
        <sz val="12"/>
        <color indexed="12"/>
        <rFont val="Calibri"/>
        <family val="2"/>
      </rPr>
      <t>, ON STREAM</t>
    </r>
    <r>
      <rPr>
        <b/>
        <sz val="12"/>
        <color indexed="10"/>
        <rFont val="Calibri"/>
        <family val="2"/>
      </rPr>
      <t xml:space="preserve"> 31-7-2014</t>
    </r>
  </si>
  <si>
    <r>
      <rPr>
        <b/>
        <sz val="12"/>
        <color indexed="12"/>
        <rFont val="Calibri"/>
        <family val="2"/>
      </rPr>
      <t xml:space="preserve">NO PUMP ACTION , R.TRIP WITH </t>
    </r>
    <r>
      <rPr>
        <b/>
        <sz val="12"/>
        <color indexed="10"/>
        <rFont val="Calibri"/>
        <family val="2"/>
      </rPr>
      <t>1.5" DHP</t>
    </r>
    <r>
      <rPr>
        <b/>
        <sz val="12"/>
        <color indexed="12"/>
        <rFont val="Calibri"/>
        <family val="2"/>
      </rPr>
      <t>, ON STREAM 21/4/14</t>
    </r>
  </si>
  <si>
    <r>
      <rPr>
        <b/>
        <sz val="12"/>
        <color indexed="12"/>
        <rFont val="Calibri"/>
        <family val="2"/>
      </rPr>
      <t>UNDER W/O TO PERFORME W.S.O , AND SWITCH TO S/R SYSTEM ,</t>
    </r>
    <r>
      <rPr>
        <b/>
        <sz val="12"/>
        <rFont val="Calibri"/>
        <family val="2"/>
      </rPr>
      <t xml:space="preserve"> ( </t>
    </r>
    <r>
      <rPr>
        <b/>
        <sz val="12"/>
        <color indexed="10"/>
        <rFont val="Calibri"/>
        <family val="2"/>
      </rPr>
      <t xml:space="preserve">POOH ESP FOUND WATER IN SEAL SECTION , MOTOR HAS DIRTY OIL , SIDE PLAY IN PUMP </t>
    </r>
    <r>
      <rPr>
        <b/>
        <sz val="12"/>
        <color indexed="48"/>
        <rFont val="Calibri"/>
        <family val="2"/>
      </rPr>
      <t xml:space="preserve">) , ISOLATED B-IV BY B. PLUG , INSTALL SELECTIVE COMPLETION , KEEP SSD CLOSED AGAINST B-I , PRODUCED FROM B-III ONLY , R/U FOR 912 L.STAR UNIT ( </t>
    </r>
    <r>
      <rPr>
        <b/>
        <sz val="12"/>
        <color indexed="10"/>
        <rFont val="Calibri"/>
        <family val="2"/>
      </rPr>
      <t>FROM A-1</t>
    </r>
    <r>
      <rPr>
        <b/>
        <sz val="12"/>
        <color indexed="48"/>
        <rFont val="Calibri"/>
        <family val="2"/>
      </rPr>
      <t xml:space="preserve"> ) ( SH.S. 8"  , S.L. 123"  ) , RIH WITH 1.75" DHP WITH NEW N-97 S/R ( 25+85+120 ) , ON STREAM  </t>
    </r>
  </si>
  <si>
    <r>
      <t xml:space="preserve">NO PUMP ACTION , </t>
    </r>
    <r>
      <rPr>
        <b/>
        <sz val="12"/>
        <color indexed="10"/>
        <rFont val="Calibri"/>
        <family val="2"/>
      </rPr>
      <t>2</t>
    </r>
    <r>
      <rPr>
        <b/>
        <sz val="12"/>
        <color indexed="48"/>
        <rFont val="Calibri"/>
        <family val="2"/>
      </rPr>
      <t xml:space="preserve"> R.TRIP , NOT PRODUCE , PERFORMED HYDRO TEST , FOUND TBG LEAK ( </t>
    </r>
    <r>
      <rPr>
        <b/>
        <sz val="12"/>
        <color indexed="10"/>
        <rFont val="Calibri"/>
        <family val="2"/>
      </rPr>
      <t>ISOLATED B-III BY FWG , OPEND SSD AGINST B-I )</t>
    </r>
    <r>
      <rPr>
        <b/>
        <sz val="12"/>
        <color indexed="48"/>
        <rFont val="Calibri"/>
        <family val="2"/>
      </rPr>
      <t xml:space="preserve"> ,  R.TRIP WITH </t>
    </r>
    <r>
      <rPr>
        <b/>
        <sz val="12"/>
        <color indexed="10"/>
        <rFont val="Calibri"/>
        <family val="2"/>
      </rPr>
      <t>1.75" ANCHOR PUMP</t>
    </r>
    <r>
      <rPr>
        <b/>
        <sz val="12"/>
        <color indexed="48"/>
        <rFont val="Calibri"/>
        <family val="2"/>
      </rPr>
      <t xml:space="preserve"> , RETREIVED (</t>
    </r>
    <r>
      <rPr>
        <b/>
        <sz val="12"/>
        <color indexed="10"/>
        <rFont val="Calibri"/>
        <family val="2"/>
      </rPr>
      <t xml:space="preserve"> 8X1"</t>
    </r>
    <r>
      <rPr>
        <b/>
        <sz val="12"/>
        <color indexed="48"/>
        <rFont val="Calibri"/>
        <family val="2"/>
      </rPr>
      <t xml:space="preserve"> ) RODS , </t>
    </r>
    <r>
      <rPr>
        <b/>
        <sz val="12"/>
        <color indexed="10"/>
        <rFont val="Calibri"/>
        <family val="2"/>
      </rPr>
      <t>SET ANCHOR PUMP @ 5550</t>
    </r>
    <r>
      <rPr>
        <b/>
        <sz val="12"/>
        <color indexed="48"/>
        <rFont val="Calibri"/>
        <family val="2"/>
      </rPr>
      <t xml:space="preserve"> , ON STREAM </t>
    </r>
    <r>
      <rPr>
        <b/>
        <u/>
        <sz val="12"/>
        <color indexed="10"/>
        <rFont val="Calibri"/>
        <family val="2"/>
      </rPr>
      <t>14/12/11</t>
    </r>
    <r>
      <rPr>
        <b/>
        <sz val="12"/>
        <color indexed="10"/>
        <rFont val="Calibri"/>
        <family val="2"/>
      </rPr>
      <t xml:space="preserve">
</t>
    </r>
  </si>
  <si>
    <r>
      <t xml:space="preserve">NO PUMP ACTION, PERFORMED </t>
    </r>
    <r>
      <rPr>
        <b/>
        <sz val="12"/>
        <color indexed="10"/>
        <rFont val="Calibri"/>
        <family val="2"/>
      </rPr>
      <t xml:space="preserve">2 </t>
    </r>
    <r>
      <rPr>
        <b/>
        <sz val="12"/>
        <color indexed="48"/>
        <rFont val="Calibri"/>
        <family val="2"/>
      </rPr>
      <t xml:space="preserve">R.TRIP W/ </t>
    </r>
    <r>
      <rPr>
        <b/>
        <sz val="12"/>
        <color indexed="10"/>
        <rFont val="Calibri"/>
        <family val="2"/>
      </rPr>
      <t>1.75" ANCHOR PUMP</t>
    </r>
    <r>
      <rPr>
        <b/>
        <sz val="12"/>
        <color indexed="48"/>
        <rFont val="Calibri"/>
        <family val="2"/>
      </rPr>
      <t xml:space="preserve">,  </t>
    </r>
    <r>
      <rPr>
        <b/>
        <sz val="12"/>
        <color indexed="10"/>
        <rFont val="Calibri"/>
        <family val="2"/>
      </rPr>
      <t>RETRIEVED ( 4 X1" ) RODS</t>
    </r>
    <r>
      <rPr>
        <b/>
        <sz val="12"/>
        <color indexed="48"/>
        <rFont val="Calibri"/>
        <family val="2"/>
      </rPr>
      <t xml:space="preserve"> ON STEPS , </t>
    </r>
    <r>
      <rPr>
        <b/>
        <sz val="12"/>
        <color indexed="10"/>
        <rFont val="Calibri"/>
        <family val="2"/>
      </rPr>
      <t>SET ANCHOR PUMP @5450 FT</t>
    </r>
    <r>
      <rPr>
        <b/>
        <sz val="12"/>
        <color indexed="48"/>
        <rFont val="Calibri"/>
        <family val="2"/>
      </rPr>
      <t xml:space="preserve"> , ON STREAM </t>
    </r>
    <r>
      <rPr>
        <b/>
        <sz val="12"/>
        <color indexed="10"/>
        <rFont val="Calibri"/>
        <family val="2"/>
      </rPr>
      <t>21/12/11</t>
    </r>
  </si>
  <si>
    <r>
      <t xml:space="preserve">NO PUMP ACTION , </t>
    </r>
    <r>
      <rPr>
        <b/>
        <sz val="12"/>
        <color indexed="10"/>
        <rFont val="Calibri"/>
        <family val="2"/>
      </rPr>
      <t>2</t>
    </r>
    <r>
      <rPr>
        <b/>
        <sz val="12"/>
        <color indexed="48"/>
        <rFont val="Calibri"/>
        <family val="2"/>
      </rPr>
      <t xml:space="preserve"> R.TRIP WITH ANCHOR PUMP , RETRIEVED ( </t>
    </r>
    <r>
      <rPr>
        <b/>
        <sz val="12"/>
        <color indexed="10"/>
        <rFont val="Calibri"/>
        <family val="2"/>
      </rPr>
      <t>10X1"</t>
    </r>
    <r>
      <rPr>
        <b/>
        <sz val="12"/>
        <color indexed="48"/>
        <rFont val="Calibri"/>
        <family val="2"/>
      </rPr>
      <t xml:space="preserve"> ) RODS , ON STREAM</t>
    </r>
  </si>
  <si>
    <r>
      <t>SEVERE F. POUND,</t>
    </r>
    <r>
      <rPr>
        <b/>
        <sz val="12"/>
        <color indexed="10"/>
        <rFont val="Calibri"/>
        <family val="2"/>
      </rPr>
      <t xml:space="preserve"> PUMP FILLAGE +/- 25 %.</t>
    </r>
  </si>
  <si>
    <r>
      <t xml:space="preserve">PUMP STUCK ,POOH WITH DHP &amp; S/R ,  </t>
    </r>
    <r>
      <rPr>
        <b/>
        <sz val="12"/>
        <color indexed="10"/>
        <rFont val="Calibri"/>
        <family val="2"/>
      </rPr>
      <t>MANY TRAILS TO RETRIEVE FWG PLUG AGAINST ( B-IV,V ) WITHOUT SUCCESS</t>
    </r>
    <r>
      <rPr>
        <b/>
        <sz val="12"/>
        <color indexed="12"/>
        <rFont val="Calibri"/>
        <family val="2"/>
      </rPr>
      <t xml:space="preserve"> , </t>
    </r>
    <r>
      <rPr>
        <b/>
        <sz val="12"/>
        <color indexed="10"/>
        <rFont val="Calibri"/>
        <family val="2"/>
      </rPr>
      <t>2</t>
    </r>
    <r>
      <rPr>
        <b/>
        <sz val="12"/>
        <color indexed="12"/>
        <rFont val="Calibri"/>
        <family val="2"/>
      </rPr>
      <t xml:space="preserve"> R.TRIP , ON STREAM</t>
    </r>
  </si>
  <si>
    <r>
      <rPr>
        <b/>
        <sz val="12"/>
        <color indexed="12"/>
        <rFont val="Calibri"/>
        <family val="2"/>
      </rPr>
      <t>NO PUMP ACTION, PERFORMED</t>
    </r>
    <r>
      <rPr>
        <b/>
        <sz val="12"/>
        <rFont val="Calibri"/>
        <family val="2"/>
      </rPr>
      <t xml:space="preserve"> </t>
    </r>
    <r>
      <rPr>
        <b/>
        <sz val="12"/>
        <color indexed="10"/>
        <rFont val="Calibri"/>
        <family val="2"/>
      </rPr>
      <t>2</t>
    </r>
    <r>
      <rPr>
        <b/>
        <sz val="12"/>
        <color indexed="48"/>
        <rFont val="Calibri"/>
        <family val="2"/>
      </rPr>
      <t xml:space="preserve"> R.TRIP,  NOT PRODUC , RIH W/ 1.75" ANCHOR PUMP, ( </t>
    </r>
    <r>
      <rPr>
        <b/>
        <sz val="12"/>
        <color indexed="10"/>
        <rFont val="Calibri"/>
        <family val="2"/>
      </rPr>
      <t>RETRIEVED 5X1" RODS</t>
    </r>
    <r>
      <rPr>
        <b/>
        <sz val="12"/>
        <color indexed="48"/>
        <rFont val="Calibri"/>
        <family val="2"/>
      </rPr>
      <t xml:space="preserve"> ), </t>
    </r>
    <r>
      <rPr>
        <b/>
        <sz val="12"/>
        <color indexed="10"/>
        <rFont val="Calibri"/>
        <family val="2"/>
      </rPr>
      <t>SET ANCHOR PUMP @ 5575 FT</t>
    </r>
    <r>
      <rPr>
        <b/>
        <sz val="12"/>
        <color indexed="48"/>
        <rFont val="Calibri"/>
        <family val="2"/>
      </rPr>
      <t xml:space="preserve"> , ON STREAM.</t>
    </r>
  </si>
  <si>
    <r>
      <t xml:space="preserve">UNDER W/O DUE TO TBG LEAK , ( </t>
    </r>
    <r>
      <rPr>
        <b/>
        <sz val="12"/>
        <color indexed="10"/>
        <rFont val="Calibri"/>
        <family val="2"/>
      </rPr>
      <t>FOUND CRACK @ JT ABOVE P.S.N DIRECTILY</t>
    </r>
    <r>
      <rPr>
        <b/>
        <sz val="12"/>
        <color indexed="12"/>
        <rFont val="Calibri"/>
        <family val="2"/>
      </rPr>
      <t xml:space="preserve"> ) ,  
( </t>
    </r>
    <r>
      <rPr>
        <b/>
        <sz val="12"/>
        <color indexed="10"/>
        <rFont val="Calibri"/>
        <family val="2"/>
      </rPr>
      <t>ISOLATED B-III,IV BY B.P +10FT CMT INSTADE OFF FWG PLUG</t>
    </r>
    <r>
      <rPr>
        <b/>
        <sz val="12"/>
        <color indexed="12"/>
        <rFont val="Calibri"/>
        <family val="2"/>
      </rPr>
      <t xml:space="preserve"> ) , ( </t>
    </r>
    <r>
      <rPr>
        <b/>
        <sz val="12"/>
        <color indexed="10"/>
        <rFont val="Calibri"/>
        <family val="2"/>
      </rPr>
      <t>B-I  ON PROD.</t>
    </r>
    <r>
      <rPr>
        <b/>
        <sz val="12"/>
        <color indexed="12"/>
        <rFont val="Calibri"/>
        <family val="2"/>
      </rPr>
      <t xml:space="preserve"> ) , RIH WITH  </t>
    </r>
    <r>
      <rPr>
        <b/>
        <u/>
        <sz val="12"/>
        <color indexed="12"/>
        <rFont val="Calibri"/>
        <family val="2"/>
      </rPr>
      <t>1.75" DHP</t>
    </r>
    <r>
      <rPr>
        <b/>
        <sz val="12"/>
        <color indexed="12"/>
        <rFont val="Calibri"/>
        <family val="2"/>
      </rPr>
      <t xml:space="preserve"> ON S/R ( 30X1"+103X7/8"+96X1" )  , ( </t>
    </r>
    <r>
      <rPr>
        <b/>
        <sz val="12"/>
        <color indexed="10"/>
        <rFont val="Calibri"/>
        <family val="2"/>
      </rPr>
      <t>THE SAME S/R EXCEPT (45X1") H-CH FROM NE-25</t>
    </r>
    <r>
      <rPr>
        <b/>
        <sz val="12"/>
        <color indexed="12"/>
        <rFont val="Calibri"/>
        <family val="2"/>
      </rPr>
      <t xml:space="preserve"> ) , ON STREAM </t>
    </r>
    <r>
      <rPr>
        <b/>
        <u/>
        <sz val="12"/>
        <color indexed="10"/>
        <rFont val="Calibri"/>
        <family val="2"/>
      </rPr>
      <t>4/4/12</t>
    </r>
  </si>
  <si>
    <r>
      <t xml:space="preserve">NO PUMP ACTION , R.TRIP , FOUND OBSTRUCTION @ 5680' DURING , POOH, RIH W/ 2.85" G.C. TAGGED AT SAME DEPTH, RIH W/ IMPR. BLOCK TAGGED AT SAME DEPTH, HAD MARK AT IMPR. BLOCK SIDE , R.TRIP WITH 1.75" ANCHOR PUMP , </t>
    </r>
    <r>
      <rPr>
        <b/>
        <u/>
        <sz val="12"/>
        <color indexed="10"/>
        <rFont val="Calibri"/>
        <family val="2"/>
      </rPr>
      <t>REPLACED ( 7/8" SECTION 110 X7/8" BY  NEW D-78</t>
    </r>
    <r>
      <rPr>
        <b/>
        <sz val="12"/>
        <color indexed="12"/>
        <rFont val="Calibri"/>
        <family val="2"/>
      </rPr>
      <t xml:space="preserve">  ( RETRIEVED </t>
    </r>
    <r>
      <rPr>
        <b/>
        <sz val="12"/>
        <color indexed="10"/>
        <rFont val="Calibri"/>
        <family val="2"/>
      </rPr>
      <t>7 X 1"</t>
    </r>
    <r>
      <rPr>
        <b/>
        <sz val="12"/>
        <color indexed="12"/>
        <rFont val="Calibri"/>
        <family val="2"/>
      </rPr>
      <t xml:space="preserve"> ROD ABOVE OBSTRUCTION ), NOT PROD. , WAITING W/O</t>
    </r>
  </si>
  <si>
    <r>
      <t>NO PUMP ACTION</t>
    </r>
    <r>
      <rPr>
        <b/>
        <sz val="12"/>
        <color indexed="48"/>
        <rFont val="Calibri"/>
        <family val="2"/>
      </rPr>
      <t xml:space="preserve"> , R.TRIP WITH ANCHOR PUMP , RETRIEVED ( 1X1" ) , </t>
    </r>
    <r>
      <rPr>
        <b/>
        <sz val="12"/>
        <color indexed="10"/>
        <rFont val="Calibri"/>
        <family val="2"/>
      </rPr>
      <t>SET ANCHOR @ 5525 FT</t>
    </r>
    <r>
      <rPr>
        <b/>
        <sz val="12"/>
        <color indexed="48"/>
        <rFont val="Calibri"/>
        <family val="2"/>
      </rPr>
      <t xml:space="preserve"> , ON STREAM</t>
    </r>
  </si>
  <si>
    <r>
      <t xml:space="preserve">NO PUMP ACTION , </t>
    </r>
    <r>
      <rPr>
        <b/>
        <sz val="12"/>
        <color indexed="10"/>
        <rFont val="Calibri"/>
        <family val="2"/>
      </rPr>
      <t>2</t>
    </r>
    <r>
      <rPr>
        <b/>
        <sz val="12"/>
        <color indexed="48"/>
        <rFont val="Calibri"/>
        <family val="2"/>
      </rPr>
      <t xml:space="preserve"> R.TRIP W/2.25" ANCHOR PUMP (</t>
    </r>
    <r>
      <rPr>
        <b/>
        <sz val="12"/>
        <color indexed="10"/>
        <rFont val="Calibri"/>
        <family val="2"/>
      </rPr>
      <t>RETREIVED 6X1" ROD ON STEPS</t>
    </r>
    <r>
      <rPr>
        <b/>
        <sz val="12"/>
        <color indexed="48"/>
        <rFont val="Calibri"/>
        <family val="2"/>
      </rPr>
      <t xml:space="preserve"> )  , </t>
    </r>
    <r>
      <rPr>
        <b/>
        <sz val="12"/>
        <color indexed="10"/>
        <rFont val="Calibri"/>
        <family val="2"/>
      </rPr>
      <t xml:space="preserve">SET ANCHOR @ 5050 FT , </t>
    </r>
    <r>
      <rPr>
        <b/>
        <sz val="12"/>
        <color indexed="30"/>
        <rFont val="Calibri"/>
        <family val="2"/>
      </rPr>
      <t xml:space="preserve"> </t>
    </r>
    <r>
      <rPr>
        <b/>
        <sz val="12"/>
        <color indexed="48"/>
        <rFont val="Calibri"/>
        <family val="2"/>
      </rPr>
      <t xml:space="preserve">ON STREAM.  </t>
    </r>
  </si>
  <si>
    <r>
      <rPr>
        <b/>
        <sz val="12"/>
        <color indexed="12"/>
        <rFont val="Calibri"/>
        <family val="2"/>
      </rPr>
      <t>N.P.A, R.TRIP W/ 2" ANCHOR PUMP , RETRIEVED</t>
    </r>
    <r>
      <rPr>
        <b/>
        <sz val="12"/>
        <rFont val="Calibri"/>
        <family val="2"/>
      </rPr>
      <t xml:space="preserve"> ( </t>
    </r>
    <r>
      <rPr>
        <b/>
        <sz val="12"/>
        <color indexed="10"/>
        <rFont val="Calibri"/>
        <family val="2"/>
      </rPr>
      <t>10X1"</t>
    </r>
    <r>
      <rPr>
        <b/>
        <sz val="12"/>
        <color indexed="12"/>
        <rFont val="Calibri"/>
        <family val="2"/>
      </rPr>
      <t xml:space="preserve"> ) , </t>
    </r>
    <r>
      <rPr>
        <b/>
        <sz val="12"/>
        <color indexed="10"/>
        <rFont val="Calibri"/>
        <family val="2"/>
      </rPr>
      <t>SET ANCHOR @ 5475 FT</t>
    </r>
    <r>
      <rPr>
        <b/>
        <sz val="12"/>
        <color indexed="12"/>
        <rFont val="Calibri"/>
        <family val="2"/>
      </rPr>
      <t xml:space="preserve"> , ON STREAM</t>
    </r>
  </si>
  <si>
    <r>
      <rPr>
        <b/>
        <sz val="12"/>
        <color indexed="12"/>
        <rFont val="Calibri"/>
        <family val="2"/>
      </rPr>
      <t>N.P.A, R.TRIP W/ 2" ANCHOR PUMP , RETRIEVED</t>
    </r>
    <r>
      <rPr>
        <b/>
        <sz val="12"/>
        <rFont val="Calibri"/>
        <family val="2"/>
      </rPr>
      <t xml:space="preserve"> ( </t>
    </r>
    <r>
      <rPr>
        <b/>
        <sz val="12"/>
        <color indexed="10"/>
        <rFont val="Calibri"/>
        <family val="2"/>
      </rPr>
      <t>1X1"</t>
    </r>
    <r>
      <rPr>
        <b/>
        <sz val="12"/>
        <color indexed="12"/>
        <rFont val="Calibri"/>
        <family val="2"/>
      </rPr>
      <t xml:space="preserve"> ) , </t>
    </r>
    <r>
      <rPr>
        <b/>
        <sz val="12"/>
        <color indexed="10"/>
        <rFont val="Calibri"/>
        <family val="2"/>
      </rPr>
      <t>SET ANCHOR @ 5450 FT</t>
    </r>
    <r>
      <rPr>
        <b/>
        <sz val="12"/>
        <color indexed="12"/>
        <rFont val="Calibri"/>
        <family val="2"/>
      </rPr>
      <t xml:space="preserve"> , ON STREAM</t>
    </r>
  </si>
  <si>
    <r>
      <rPr>
        <b/>
        <sz val="12"/>
        <color indexed="12"/>
        <rFont val="Calibri"/>
        <family val="2"/>
      </rPr>
      <t>N.P.A, R.TRIP W/ 2" ANCHOR PUMP , RETRIEVED</t>
    </r>
    <r>
      <rPr>
        <b/>
        <sz val="12"/>
        <rFont val="Calibri"/>
        <family val="2"/>
      </rPr>
      <t xml:space="preserve"> ( </t>
    </r>
    <r>
      <rPr>
        <b/>
        <sz val="12"/>
        <color indexed="10"/>
        <rFont val="Calibri"/>
        <family val="2"/>
      </rPr>
      <t>16 X1"</t>
    </r>
    <r>
      <rPr>
        <b/>
        <sz val="12"/>
        <color indexed="12"/>
        <rFont val="Calibri"/>
        <family val="2"/>
      </rPr>
      <t xml:space="preserve"> ) , ON STEPS, </t>
    </r>
    <r>
      <rPr>
        <b/>
        <sz val="12"/>
        <color indexed="10"/>
        <rFont val="Calibri"/>
        <family val="2"/>
      </rPr>
      <t>SET ANCHOR @ 5050 FT</t>
    </r>
    <r>
      <rPr>
        <b/>
        <sz val="12"/>
        <color indexed="12"/>
        <rFont val="Calibri"/>
        <family val="2"/>
      </rPr>
      <t xml:space="preserve"> , ON STREAM</t>
    </r>
  </si>
  <si>
    <r>
      <rPr>
        <b/>
        <sz val="12"/>
        <color indexed="12"/>
        <rFont val="Calibri"/>
        <family val="2"/>
      </rPr>
      <t>UNDER W/O DUE TO TBG LEAK,  ( FOUND CRACK ( 1" LENGTH ) &amp; FOUND PUMP STUCK IN 2.78" P.S.N ) , INSTALLED SELECTIVE COMPLETION ,</t>
    </r>
    <r>
      <rPr>
        <b/>
        <sz val="12"/>
        <rFont val="Calibri"/>
        <family val="2"/>
      </rPr>
      <t xml:space="preserve"> ( </t>
    </r>
    <r>
      <rPr>
        <b/>
        <sz val="12"/>
        <color indexed="10"/>
        <rFont val="Calibri"/>
        <family val="2"/>
      </rPr>
      <t xml:space="preserve">KEPT SSD CLOSED AGAINST B-I&amp;III </t>
    </r>
    <r>
      <rPr>
        <b/>
        <sz val="12"/>
        <color indexed="12"/>
        <rFont val="Calibri"/>
        <family val="2"/>
      </rPr>
      <t xml:space="preserve">) , ( </t>
    </r>
    <r>
      <rPr>
        <b/>
        <sz val="12"/>
        <color indexed="17"/>
        <rFont val="Calibri"/>
        <family val="2"/>
      </rPr>
      <t>B-IV  ONLY ON PRODUCTION</t>
    </r>
    <r>
      <rPr>
        <b/>
        <sz val="12"/>
        <color indexed="12"/>
        <rFont val="Calibri"/>
        <family val="2"/>
      </rPr>
      <t xml:space="preserve"> ) , RIH WITH 2" DHP WITH THE SAME S/R EXCEPT </t>
    </r>
    <r>
      <rPr>
        <b/>
        <u/>
        <sz val="12"/>
        <color indexed="10"/>
        <rFont val="Calibri"/>
        <family val="2"/>
      </rPr>
      <t>30X1" NEW H-CH</t>
    </r>
    <r>
      <rPr>
        <b/>
        <sz val="12"/>
        <color indexed="12"/>
        <rFont val="Calibri"/>
        <family val="2"/>
      </rPr>
      <t xml:space="preserve">  (20X1"+108X7/8"+104X1") , ON STREAM </t>
    </r>
    <r>
      <rPr>
        <b/>
        <u/>
        <sz val="12"/>
        <color indexed="10"/>
        <rFont val="Calibri"/>
        <family val="2"/>
      </rPr>
      <t>9/7/13</t>
    </r>
  </si>
  <si>
    <r>
      <rPr>
        <b/>
        <sz val="12"/>
        <color indexed="12"/>
        <rFont val="Calibri"/>
        <family val="2"/>
      </rPr>
      <t>UNDER W/O DUE TO TBG LEAK ,</t>
    </r>
    <r>
      <rPr>
        <b/>
        <sz val="12"/>
        <rFont val="Calibri"/>
        <family val="2"/>
      </rPr>
      <t xml:space="preserve"> ( </t>
    </r>
    <r>
      <rPr>
        <b/>
        <sz val="12"/>
        <color indexed="8"/>
        <rFont val="Calibri"/>
        <family val="2"/>
      </rPr>
      <t xml:space="preserve"> FOUND JT NO 50 DAMAGE FROM PIN THREAD &amp; THE REST OF COMP. ASSY SLIPT OUT , FISHED OK</t>
    </r>
    <r>
      <rPr>
        <b/>
        <sz val="12"/>
        <color indexed="12"/>
        <rFont val="Calibri"/>
        <family val="2"/>
      </rPr>
      <t xml:space="preserve"> )  ,  RIH WITH SELECTIVE COMPLETION , </t>
    </r>
    <r>
      <rPr>
        <b/>
        <sz val="12"/>
        <color indexed="17"/>
        <rFont val="Calibri"/>
        <family val="2"/>
      </rPr>
      <t>KEEP ALL INTERVALS B-I,III,IV ON PROD</t>
    </r>
    <r>
      <rPr>
        <b/>
        <sz val="12"/>
        <color indexed="12"/>
        <rFont val="Calibri"/>
        <family val="2"/>
      </rPr>
      <t xml:space="preserve"> , RIH WITH 2" DHP &amp; SAME S/R EXCPT ( 30X1") N-97 COND.2 , ( 20*1"+ 100*7/8"+  112 *1") , ON STREAM </t>
    </r>
    <r>
      <rPr>
        <b/>
        <sz val="12"/>
        <color indexed="10"/>
        <rFont val="Calibri"/>
        <family val="2"/>
      </rPr>
      <t>28/6/2014</t>
    </r>
  </si>
  <si>
    <r>
      <rPr>
        <b/>
        <sz val="12"/>
        <color indexed="12"/>
        <rFont val="Calibri"/>
        <family val="2"/>
      </rPr>
      <t xml:space="preserve">NO PUMP ACTION , RESET DHP , NOT PROD. PERFORMED HYDROTEST , NOT HOLD , </t>
    </r>
    <r>
      <rPr>
        <b/>
        <sz val="12"/>
        <color indexed="10"/>
        <rFont val="Calibri"/>
        <family val="2"/>
      </rPr>
      <t>2</t>
    </r>
    <r>
      <rPr>
        <b/>
        <sz val="12"/>
        <color indexed="12"/>
        <rFont val="Calibri"/>
        <family val="2"/>
      </rPr>
      <t xml:space="preserve"> R.TRIP W/</t>
    </r>
    <r>
      <rPr>
        <b/>
        <sz val="12"/>
        <rFont val="Calibri"/>
        <family val="2"/>
      </rPr>
      <t xml:space="preserve"> </t>
    </r>
    <r>
      <rPr>
        <b/>
        <u/>
        <sz val="12"/>
        <color indexed="12"/>
        <rFont val="Calibri"/>
        <family val="2"/>
      </rPr>
      <t>2" ANCHOR PUMP</t>
    </r>
    <r>
      <rPr>
        <b/>
        <sz val="12"/>
        <color indexed="12"/>
        <rFont val="Calibri"/>
        <family val="2"/>
      </rPr>
      <t xml:space="preserve"> (RET. 10+10 +10  x1"), </t>
    </r>
    <r>
      <rPr>
        <b/>
        <u/>
        <sz val="12"/>
        <color indexed="10"/>
        <rFont val="Calibri"/>
        <family val="2"/>
      </rPr>
      <t>TOTAL RETRIEVED 30X1 "</t>
    </r>
    <r>
      <rPr>
        <b/>
        <sz val="12"/>
        <color indexed="12"/>
        <rFont val="Calibri"/>
        <family val="2"/>
      </rPr>
      <t xml:space="preserve"> , </t>
    </r>
    <r>
      <rPr>
        <b/>
        <u/>
        <sz val="12"/>
        <color indexed="10"/>
        <rFont val="Calibri"/>
        <family val="2"/>
      </rPr>
      <t>SET ANCHOR PUMP @ 5050 FT</t>
    </r>
    <r>
      <rPr>
        <b/>
        <sz val="12"/>
        <color indexed="12"/>
        <rFont val="Calibri"/>
        <family val="2"/>
      </rPr>
      <t xml:space="preserve"> , NOT PRODUCE , WAITING FOR W/O</t>
    </r>
  </si>
  <si>
    <r>
      <rPr>
        <b/>
        <sz val="12"/>
        <color indexed="12"/>
        <rFont val="Calibri"/>
        <family val="2"/>
      </rPr>
      <t>UNDER W/O DUE TO TBG LEAK ,</t>
    </r>
    <r>
      <rPr>
        <b/>
        <sz val="12"/>
        <rFont val="Calibri"/>
        <family val="2"/>
      </rPr>
      <t xml:space="preserve"> ( </t>
    </r>
    <r>
      <rPr>
        <b/>
        <sz val="12"/>
        <color indexed="10"/>
        <rFont val="Calibri"/>
        <family val="2"/>
      </rPr>
      <t xml:space="preserve">FOUND  HOLES IN TJ NO </t>
    </r>
    <r>
      <rPr>
        <b/>
        <sz val="12"/>
        <color indexed="30"/>
        <rFont val="Calibri"/>
        <family val="2"/>
      </rPr>
      <t>2</t>
    </r>
    <r>
      <rPr>
        <b/>
        <sz val="12"/>
        <color indexed="10"/>
        <rFont val="Calibri"/>
        <family val="2"/>
      </rPr>
      <t xml:space="preserve">  ON SURFACE</t>
    </r>
    <r>
      <rPr>
        <b/>
        <sz val="12"/>
        <color indexed="12"/>
        <rFont val="Calibri"/>
        <family val="2"/>
      </rPr>
      <t xml:space="preserve">), RIH WITH 2" DHP AND NEW S/R NEW N-97, </t>
    </r>
    <r>
      <rPr>
        <b/>
        <sz val="12"/>
        <color indexed="10"/>
        <rFont val="Calibri"/>
        <family val="2"/>
      </rPr>
      <t>EXCEPTE MOLDED RODS</t>
    </r>
    <r>
      <rPr>
        <b/>
        <sz val="12"/>
        <color indexed="12"/>
        <rFont val="Calibri"/>
        <family val="2"/>
      </rPr>
      <t xml:space="preserve"> ( 20X1" </t>
    </r>
    <r>
      <rPr>
        <b/>
        <sz val="12"/>
        <color indexed="10"/>
        <rFont val="Calibri"/>
        <family val="2"/>
      </rPr>
      <t>MOLDED</t>
    </r>
    <r>
      <rPr>
        <b/>
        <sz val="12"/>
        <color indexed="12"/>
        <rFont val="Calibri"/>
        <family val="2"/>
      </rPr>
      <t xml:space="preserve"> + 120X7/8" + 20X1" + 24X1" </t>
    </r>
    <r>
      <rPr>
        <b/>
        <sz val="12"/>
        <color indexed="10"/>
        <rFont val="Calibri"/>
        <family val="2"/>
      </rPr>
      <t>MOLDED</t>
    </r>
    <r>
      <rPr>
        <b/>
        <sz val="12"/>
        <color indexed="12"/>
        <rFont val="Calibri"/>
        <family val="2"/>
      </rPr>
      <t xml:space="preserve"> + 46X1" ) 7, ON STREAM</t>
    </r>
    <r>
      <rPr>
        <b/>
        <sz val="12"/>
        <color indexed="10"/>
        <rFont val="Calibri"/>
        <family val="2"/>
      </rPr>
      <t xml:space="preserve"> 4-11-2013</t>
    </r>
  </si>
  <si>
    <r>
      <rPr>
        <b/>
        <sz val="12"/>
        <color indexed="12"/>
        <rFont val="Calibri"/>
        <family val="2"/>
      </rPr>
      <t>UNDER W/O DUE TO TBG LEAK ,</t>
    </r>
    <r>
      <rPr>
        <b/>
        <sz val="12"/>
        <rFont val="Calibri"/>
        <family val="2"/>
      </rPr>
      <t xml:space="preserve">  ( </t>
    </r>
    <r>
      <rPr>
        <b/>
        <sz val="12"/>
        <color indexed="8"/>
        <rFont val="Calibri"/>
        <family val="2"/>
      </rPr>
      <t xml:space="preserve">FOUND HOLES ON JOINTS NO. (1, 20, 22, 23, 25, 27, 28, 31, 32, 33 &amp; 56) &amp; </t>
    </r>
    <r>
      <rPr>
        <b/>
        <sz val="12"/>
        <color indexed="12"/>
        <rFont val="Calibri"/>
        <family val="2"/>
      </rPr>
      <t>ALL TBG VISUALLY IN VERY BAD CONDITIONS DUE TO HIGH CORROSION  , TAGGED BTM @ 5940 FT , ( B-I,III ON PROD. ) , RIH WITH</t>
    </r>
    <r>
      <rPr>
        <b/>
        <sz val="12"/>
        <color indexed="8"/>
        <rFont val="Calibri"/>
        <family val="2"/>
      </rPr>
      <t xml:space="preserve"> </t>
    </r>
    <r>
      <rPr>
        <b/>
        <u/>
        <sz val="12"/>
        <color indexed="10"/>
        <rFont val="Calibri"/>
        <family val="2"/>
      </rPr>
      <t>2"HOLLOW PUMP</t>
    </r>
    <r>
      <rPr>
        <b/>
        <sz val="12"/>
        <color indexed="12"/>
        <rFont val="Calibri"/>
        <family val="2"/>
      </rPr>
      <t xml:space="preserve"> ON SAME  S/R </t>
    </r>
    <r>
      <rPr>
        <b/>
        <sz val="12"/>
        <color indexed="8"/>
        <rFont val="Calibri"/>
        <family val="2"/>
      </rPr>
      <t xml:space="preserve"> </t>
    </r>
    <r>
      <rPr>
        <b/>
        <sz val="12"/>
        <color indexed="10"/>
        <rFont val="Calibri"/>
        <family val="2"/>
      </rPr>
      <t>( 20X1" MOLDED + 120X7/8" + 20X1" + 24X1" MOLDED + 45X1" )</t>
    </r>
    <r>
      <rPr>
        <b/>
        <sz val="12"/>
        <color indexed="8"/>
        <rFont val="Calibri"/>
        <family val="2"/>
      </rPr>
      <t xml:space="preserve"> , </t>
    </r>
    <r>
      <rPr>
        <b/>
        <sz val="12"/>
        <color indexed="12"/>
        <rFont val="Calibri"/>
        <family val="2"/>
      </rPr>
      <t xml:space="preserve">ON STREAM </t>
    </r>
    <r>
      <rPr>
        <b/>
        <u/>
        <sz val="12"/>
        <color indexed="10"/>
        <rFont val="Calibri"/>
        <family val="2"/>
      </rPr>
      <t>3/12/14</t>
    </r>
  </si>
  <si>
    <r>
      <rPr>
        <b/>
        <sz val="12"/>
        <color indexed="12"/>
        <rFont val="Calibri"/>
        <family val="2"/>
      </rPr>
      <t xml:space="preserve"> UNDER W/O DUE TO TBG LEAK , (  </t>
    </r>
    <r>
      <rPr>
        <b/>
        <sz val="12"/>
        <rFont val="Calibri"/>
        <family val="2"/>
      </rPr>
      <t xml:space="preserve">FOUND HOLE IN JT #180 </t>
    </r>
    <r>
      <rPr>
        <b/>
        <sz val="12"/>
        <color indexed="12"/>
        <rFont val="Calibri"/>
        <family val="2"/>
      </rPr>
      <t>) ,  TAG TOP OF FILL @6095 FT. ,</t>
    </r>
    <r>
      <rPr>
        <b/>
        <sz val="12"/>
        <color indexed="10"/>
        <rFont val="Calibri"/>
        <family val="2"/>
      </rPr>
      <t>CLEAN SAND FILL TILL BPTD @6128 FT</t>
    </r>
    <r>
      <rPr>
        <b/>
        <sz val="12"/>
        <color indexed="12"/>
        <rFont val="Calibri"/>
        <family val="2"/>
      </rPr>
      <t xml:space="preserve">. ,  RIH </t>
    </r>
    <r>
      <rPr>
        <b/>
        <sz val="12"/>
        <color indexed="10"/>
        <rFont val="Calibri"/>
        <family val="2"/>
      </rPr>
      <t>W/ 2" DHP</t>
    </r>
    <r>
      <rPr>
        <b/>
        <sz val="12"/>
        <color indexed="12"/>
        <rFont val="Calibri"/>
        <family val="2"/>
      </rPr>
      <t xml:space="preserve"> &amp; SAME  S/R EXCPT</t>
    </r>
    <r>
      <rPr>
        <b/>
        <sz val="12"/>
        <color indexed="10"/>
        <rFont val="Calibri"/>
        <family val="2"/>
      </rPr>
      <t xml:space="preserve"> 30X1" NEW S-88</t>
    </r>
    <r>
      <rPr>
        <b/>
        <sz val="12"/>
        <color indexed="12"/>
        <rFont val="Calibri"/>
        <family val="2"/>
      </rPr>
      <t xml:space="preserve"> (25X1" + 119X7/8" + 88 X1" ), ON STREAM  </t>
    </r>
    <r>
      <rPr>
        <b/>
        <sz val="12"/>
        <color indexed="10"/>
        <rFont val="Calibri"/>
        <family val="2"/>
      </rPr>
      <t>7/12/14</t>
    </r>
  </si>
  <si>
    <t>NO PUMP ACTION , R.TRIP, FOUND SCALE ON PULLED DHP  ,  ON STREAM</t>
  </si>
  <si>
    <r>
      <t xml:space="preserve"> F.POUND, </t>
    </r>
    <r>
      <rPr>
        <b/>
        <sz val="12"/>
        <color indexed="12"/>
        <rFont val="Calibri"/>
        <family val="2"/>
      </rPr>
      <t>FILLAGE +/- 78 %</t>
    </r>
  </si>
  <si>
    <t>VALVE ROD PARTED , FISHED OK , R.TRIP , ON STREAM</t>
  </si>
  <si>
    <r>
      <t xml:space="preserve">NORMAL CARD HIGH HITTING 
</t>
    </r>
    <r>
      <rPr>
        <b/>
        <sz val="12"/>
        <color indexed="10"/>
        <rFont val="Calibri"/>
        <family val="2"/>
      </rPr>
      <t>( AFTER 12 HRS RUNNING)</t>
    </r>
  </si>
  <si>
    <r>
      <t>NO PUMP ACTION ,  R.TRIP WITH</t>
    </r>
    <r>
      <rPr>
        <b/>
        <sz val="12"/>
        <color indexed="10"/>
        <rFont val="Calibri"/>
        <family val="2"/>
      </rPr>
      <t xml:space="preserve"> 2 " ANCHOR PUMP</t>
    </r>
    <r>
      <rPr>
        <b/>
        <sz val="12"/>
        <rFont val="Calibri"/>
        <family val="2"/>
      </rPr>
      <t xml:space="preserve"> ,  RETRIEVED ( 1X1" ) RODS , SET ANCHOR PUMP @</t>
    </r>
    <r>
      <rPr>
        <b/>
        <sz val="12"/>
        <color indexed="10"/>
        <rFont val="Calibri"/>
        <family val="2"/>
      </rPr>
      <t xml:space="preserve"> 5425</t>
    </r>
    <r>
      <rPr>
        <b/>
        <sz val="12"/>
        <rFont val="Calibri"/>
        <family val="2"/>
      </rPr>
      <t xml:space="preserve"> FT , ON STREAM.</t>
    </r>
  </si>
  <si>
    <t xml:space="preserve">POLISHED ROD PARTED , FISHED OK, CHANGED, ON STREAM </t>
  </si>
  <si>
    <t>PERFORMED SPACE OUT FOR DHP.</t>
  </si>
  <si>
    <r>
      <t xml:space="preserve">NO PUMP ACTION , R.TRIP , NOT PRODUCE , FOUND ACTION &amp; SUCTION , R.TRIP </t>
    </r>
    <r>
      <rPr>
        <b/>
        <sz val="12"/>
        <color indexed="10"/>
        <rFont val="Calibri"/>
        <family val="2"/>
      </rPr>
      <t>WITH 2" ANCHOR PUMP</t>
    </r>
    <r>
      <rPr>
        <b/>
        <sz val="12"/>
        <rFont val="Calibri"/>
        <family val="2"/>
      </rPr>
      <t xml:space="preserve"> , RETRIEVED ( 12X1" ) RODS , SET ANCHOR PUMP @  5375 FT , ON STREAM </t>
    </r>
  </si>
  <si>
    <t>REPLACED WALKING BEAM BY ANOTHER</t>
  </si>
  <si>
    <t>ROTATING TBG HGR</t>
  </si>
  <si>
    <t>STOPPED  DUE TO HIGH W.C</t>
  </si>
  <si>
    <t>NO PUMP ACTION , RESET FOR  HOLLOW PUMP , ON STREAM</t>
  </si>
  <si>
    <r>
      <t>NORMAL CARD (</t>
    </r>
    <r>
      <rPr>
        <b/>
        <sz val="12"/>
        <color indexed="10"/>
        <rFont val="Calibri"/>
        <family val="2"/>
      </rPr>
      <t xml:space="preserve"> RES. IMPROVEMENT </t>
    </r>
    <r>
      <rPr>
        <b/>
        <sz val="12"/>
        <color indexed="12"/>
        <rFont val="Calibri"/>
        <family val="2"/>
      </rPr>
      <t>)</t>
    </r>
  </si>
  <si>
    <t>NO PUMP ACTION ,, R.TRIP W/ 2 " ANCHOR PUMP , RETRIEVED (2 RODS X1") ,  SET ANCHOR PUMP @ 5225' , ON STREAM</t>
  </si>
  <si>
    <r>
      <t xml:space="preserve">POLISHED ROD PARTED , FISHED OK , REPLACED , NOT PROD. , PERFORMED HYDRO-TEST , PRESS. NOT HOLD , R.TRIP W/ </t>
    </r>
    <r>
      <rPr>
        <b/>
        <sz val="12"/>
        <color indexed="10"/>
        <rFont val="Calibri"/>
        <family val="2"/>
      </rPr>
      <t>2.25" ANCHOR PUMP</t>
    </r>
    <r>
      <rPr>
        <b/>
        <sz val="12"/>
        <color indexed="12"/>
        <rFont val="Calibri"/>
        <family val="2"/>
      </rPr>
      <t>, RETRIEVED ( 1+5 X1" ) RODS , SET ANCHOR PUMP @</t>
    </r>
    <r>
      <rPr>
        <b/>
        <sz val="12"/>
        <color indexed="10"/>
        <rFont val="Calibri"/>
        <family val="2"/>
      </rPr>
      <t xml:space="preserve"> 5300 </t>
    </r>
    <r>
      <rPr>
        <b/>
        <sz val="12"/>
        <color indexed="12"/>
        <rFont val="Calibri"/>
        <family val="2"/>
      </rPr>
      <t>FT , ON STREAM</t>
    </r>
  </si>
  <si>
    <r>
      <t>NO PUMP ACTION , R.TRIP ,PERFORMED TBG. TEST, NOT HOLD, R.TRIP W/</t>
    </r>
    <r>
      <rPr>
        <b/>
        <sz val="12"/>
        <color indexed="10"/>
        <rFont val="Calibri"/>
        <family val="2"/>
      </rPr>
      <t xml:space="preserve"> 1.5" ANCHOR PUMP </t>
    </r>
    <r>
      <rPr>
        <b/>
        <sz val="12"/>
        <rFont val="Calibri"/>
        <family val="2"/>
      </rPr>
      <t xml:space="preserve">, RETRIEVED </t>
    </r>
    <r>
      <rPr>
        <b/>
        <sz val="12"/>
        <color indexed="10"/>
        <rFont val="Calibri"/>
        <family val="2"/>
      </rPr>
      <t>10 RODS X 1"</t>
    </r>
    <r>
      <rPr>
        <b/>
        <sz val="12"/>
        <rFont val="Calibri"/>
        <family val="2"/>
      </rPr>
      <t>, SET ANCHOR PUMP @</t>
    </r>
    <r>
      <rPr>
        <b/>
        <sz val="12"/>
        <color indexed="10"/>
        <rFont val="Calibri"/>
        <family val="2"/>
      </rPr>
      <t xml:space="preserve"> 5525 </t>
    </r>
    <r>
      <rPr>
        <b/>
        <sz val="12"/>
        <rFont val="Calibri"/>
        <family val="2"/>
      </rPr>
      <t>FT , ON STREAM.</t>
    </r>
  </si>
  <si>
    <r>
      <t xml:space="preserve">NO PUMP ACTION , R.TRIP </t>
    </r>
    <r>
      <rPr>
        <b/>
        <u/>
        <sz val="12"/>
        <color indexed="10"/>
        <rFont val="Calibri"/>
        <family val="2"/>
      </rPr>
      <t>WITH 2" DHP</t>
    </r>
    <r>
      <rPr>
        <b/>
        <sz val="12"/>
        <rFont val="Calibri"/>
        <family val="2"/>
      </rPr>
      <t xml:space="preserve"> , ON STREAM</t>
    </r>
  </si>
  <si>
    <r>
      <t>DECREASED SH.S F/</t>
    </r>
    <r>
      <rPr>
        <b/>
        <u/>
        <sz val="12"/>
        <color indexed="10"/>
        <rFont val="Calibri"/>
        <family val="2"/>
      </rPr>
      <t>10" TO 8"</t>
    </r>
  </si>
  <si>
    <r>
      <rPr>
        <b/>
        <sz val="12"/>
        <color indexed="12"/>
        <rFont val="Calibri"/>
        <family val="2"/>
      </rPr>
      <t>NO PUMP ACTION ,  R.TRIP W/</t>
    </r>
    <r>
      <rPr>
        <b/>
        <sz val="12"/>
        <color indexed="10"/>
        <rFont val="Calibri"/>
        <family val="2"/>
      </rPr>
      <t xml:space="preserve"> 2.25 ANCHOR PUMP</t>
    </r>
    <r>
      <rPr>
        <b/>
        <sz val="12"/>
        <color indexed="12"/>
        <rFont val="Calibri"/>
        <family val="2"/>
      </rPr>
      <t xml:space="preserve">, RETRIEVED ( </t>
    </r>
    <r>
      <rPr>
        <b/>
        <sz val="12"/>
        <color indexed="10"/>
        <rFont val="Calibri"/>
        <family val="2"/>
      </rPr>
      <t>10X7/8"</t>
    </r>
    <r>
      <rPr>
        <b/>
        <sz val="12"/>
        <color indexed="12"/>
        <rFont val="Calibri"/>
        <family val="2"/>
      </rPr>
      <t xml:space="preserve"> ) RODS , SET ANCHOR PUMP </t>
    </r>
    <r>
      <rPr>
        <b/>
        <sz val="12"/>
        <color indexed="10"/>
        <rFont val="Calibri"/>
        <family val="2"/>
      </rPr>
      <t xml:space="preserve">@ 5050 </t>
    </r>
    <r>
      <rPr>
        <b/>
        <sz val="12"/>
        <color indexed="12"/>
        <rFont val="Calibri"/>
        <family val="2"/>
      </rPr>
      <t>FT , ON STREAM</t>
    </r>
  </si>
  <si>
    <t xml:space="preserve">BAKER , ANCHOR PUMP
</t>
  </si>
  <si>
    <r>
      <t xml:space="preserve">BAKER , </t>
    </r>
    <r>
      <rPr>
        <b/>
        <sz val="12"/>
        <color indexed="10"/>
        <rFont val="Calibri"/>
        <family val="2"/>
      </rPr>
      <t>ANCHOR</t>
    </r>
  </si>
  <si>
    <r>
      <rPr>
        <b/>
        <sz val="12"/>
        <color indexed="12"/>
        <rFont val="Calibri"/>
        <family val="2"/>
      </rPr>
      <t>W.C  INCREASED TO   45 %</t>
    </r>
    <r>
      <rPr>
        <b/>
        <sz val="12"/>
        <color indexed="17"/>
        <rFont val="Calibri"/>
        <family val="2"/>
      </rPr>
      <t xml:space="preserve"> FOR B-III </t>
    </r>
  </si>
  <si>
    <r>
      <rPr>
        <b/>
        <sz val="12"/>
        <color indexed="12"/>
        <rFont val="Calibri"/>
        <family val="2"/>
      </rPr>
      <t>W.C  = +/- 30 %</t>
    </r>
    <r>
      <rPr>
        <b/>
        <sz val="12"/>
        <color indexed="17"/>
        <rFont val="Calibri"/>
        <family val="2"/>
      </rPr>
      <t xml:space="preserve"> FOR B-III ONLY</t>
    </r>
  </si>
  <si>
    <r>
      <rPr>
        <b/>
        <sz val="12"/>
        <color indexed="12"/>
        <rFont val="Calibri"/>
        <family val="2"/>
      </rPr>
      <t xml:space="preserve">BAKER </t>
    </r>
    <r>
      <rPr>
        <b/>
        <sz val="12"/>
        <rFont val="Calibri"/>
        <family val="2"/>
      </rPr>
      <t xml:space="preserve">, </t>
    </r>
    <r>
      <rPr>
        <b/>
        <sz val="12"/>
        <color indexed="10"/>
        <rFont val="Calibri"/>
        <family val="2"/>
      </rPr>
      <t>RES. DECLINE</t>
    </r>
  </si>
  <si>
    <r>
      <rPr>
        <b/>
        <sz val="12"/>
        <color indexed="12"/>
        <rFont val="Calibri"/>
        <family val="2"/>
      </rPr>
      <t>NO PUMP ACTION ,  R.TRIP W/</t>
    </r>
    <r>
      <rPr>
        <b/>
        <sz val="12"/>
        <color indexed="10"/>
        <rFont val="Calibri"/>
        <family val="2"/>
      </rPr>
      <t xml:space="preserve"> 2.25 ANCHOR PUMP</t>
    </r>
    <r>
      <rPr>
        <b/>
        <sz val="12"/>
        <color indexed="12"/>
        <rFont val="Calibri"/>
        <family val="2"/>
      </rPr>
      <t xml:space="preserve">, RETRIEVED ( </t>
    </r>
    <r>
      <rPr>
        <b/>
        <sz val="12"/>
        <color indexed="10"/>
        <rFont val="Calibri"/>
        <family val="2"/>
      </rPr>
      <t>10X7/8"</t>
    </r>
    <r>
      <rPr>
        <b/>
        <sz val="12"/>
        <color indexed="12"/>
        <rFont val="Calibri"/>
        <family val="2"/>
      </rPr>
      <t xml:space="preserve"> ) RODS ,+(1X1" SET ANCHOR PUMP </t>
    </r>
    <r>
      <rPr>
        <b/>
        <sz val="12"/>
        <color indexed="10"/>
        <rFont val="Calibri"/>
        <family val="2"/>
      </rPr>
      <t xml:space="preserve">@ 4775 </t>
    </r>
    <r>
      <rPr>
        <b/>
        <sz val="12"/>
        <color indexed="12"/>
        <rFont val="Calibri"/>
        <family val="2"/>
      </rPr>
      <t>FT , PERFORMED HYDRO TEST , NOT HOLD , WAITING FOR W/O.</t>
    </r>
  </si>
  <si>
    <r>
      <t xml:space="preserve">BAKER ( </t>
    </r>
    <r>
      <rPr>
        <b/>
        <sz val="12"/>
        <color indexed="10"/>
        <rFont val="Calibri"/>
        <family val="2"/>
      </rPr>
      <t xml:space="preserve">LOW PUMP EFF. </t>
    </r>
    <r>
      <rPr>
        <b/>
        <sz val="12"/>
        <rFont val="Calibri"/>
        <family val="2"/>
      </rPr>
      <t>)</t>
    </r>
  </si>
  <si>
    <t>NO PUMP ACTION, RESET FOR DHP , ON STREAM</t>
  </si>
  <si>
    <r>
      <t xml:space="preserve">NO PUMP ACTION </t>
    </r>
    <r>
      <rPr>
        <b/>
        <u/>
        <sz val="12"/>
        <rFont val="Calibri"/>
        <family val="2"/>
      </rPr>
      <t>,</t>
    </r>
    <r>
      <rPr>
        <b/>
        <u/>
        <sz val="12"/>
        <color indexed="10"/>
        <rFont val="Calibri"/>
        <family val="2"/>
      </rPr>
      <t xml:space="preserve"> R.TRIP</t>
    </r>
    <r>
      <rPr>
        <b/>
        <sz val="12"/>
        <color indexed="10"/>
        <rFont val="Calibri"/>
        <family val="2"/>
      </rPr>
      <t xml:space="preserve"> </t>
    </r>
    <r>
      <rPr>
        <b/>
        <sz val="12"/>
        <rFont val="Calibri"/>
        <family val="2"/>
      </rPr>
      <t>, ON STREAM</t>
    </r>
  </si>
  <si>
    <t>AVG. WHT = 120 PSI</t>
  </si>
  <si>
    <t>AVG. WHT = 115 PSI</t>
  </si>
  <si>
    <r>
      <t xml:space="preserve">EXPRO , </t>
    </r>
    <r>
      <rPr>
        <b/>
        <sz val="12"/>
        <color indexed="10"/>
        <rFont val="Calibri"/>
        <family val="2"/>
      </rPr>
      <t>P.S=2"</t>
    </r>
  </si>
  <si>
    <r>
      <t xml:space="preserve">EXPRO ,  </t>
    </r>
    <r>
      <rPr>
        <b/>
        <sz val="12"/>
        <color indexed="10"/>
        <rFont val="Calibri"/>
        <family val="2"/>
      </rPr>
      <t>P.S=1.75"</t>
    </r>
  </si>
  <si>
    <t>H-CH</t>
  </si>
  <si>
    <t>BAKER ( Wrong Test )</t>
  </si>
  <si>
    <r>
      <t>UNDER W/O DUE TO TBG LEAK</t>
    </r>
    <r>
      <rPr>
        <b/>
        <sz val="12"/>
        <color indexed="12"/>
        <rFont val="Calibri"/>
        <family val="2"/>
      </rPr>
      <t xml:space="preserve"> , ( </t>
    </r>
    <r>
      <rPr>
        <b/>
        <sz val="12"/>
        <rFont val="Calibri"/>
        <family val="2"/>
      </rPr>
      <t xml:space="preserve">FOUND CRACK IN JT # 166, 172 &amp; 185 </t>
    </r>
    <r>
      <rPr>
        <b/>
        <sz val="12"/>
        <color indexed="12"/>
        <rFont val="Calibri"/>
        <family val="2"/>
      </rPr>
      <t xml:space="preserve">) , TAGGED TD @ </t>
    </r>
    <r>
      <rPr>
        <b/>
        <sz val="12"/>
        <color indexed="12"/>
        <rFont val="Calibri"/>
        <family val="2"/>
      </rPr>
      <t>5979 F</t>
    </r>
    <r>
      <rPr>
        <b/>
        <sz val="12"/>
        <color indexed="12"/>
        <rFont val="Calibri"/>
        <family val="2"/>
      </rPr>
      <t xml:space="preserve">T , </t>
    </r>
    <r>
      <rPr>
        <b/>
        <u/>
        <sz val="12"/>
        <color indexed="10"/>
        <rFont val="Calibri"/>
        <family val="2"/>
      </rPr>
      <t>REPERFORATED</t>
    </r>
    <r>
      <rPr>
        <b/>
        <sz val="12"/>
        <color indexed="12"/>
        <rFont val="Calibri"/>
        <family val="2"/>
      </rPr>
      <t xml:space="preserve"> </t>
    </r>
    <r>
      <rPr>
        <b/>
        <sz val="12"/>
        <color indexed="17"/>
        <rFont val="Calibri"/>
        <family val="2"/>
      </rPr>
      <t>B-IV</t>
    </r>
    <r>
      <rPr>
        <b/>
        <sz val="12"/>
        <color indexed="12"/>
        <rFont val="Calibri"/>
        <family val="2"/>
      </rPr>
      <t xml:space="preserve">  (5978-5960) 18 FT  , </t>
    </r>
    <r>
      <rPr>
        <b/>
        <sz val="12"/>
        <color indexed="10"/>
        <rFont val="Calibri"/>
        <family val="2"/>
      </rPr>
      <t xml:space="preserve"> </t>
    </r>
    <r>
      <rPr>
        <b/>
        <sz val="12"/>
        <color indexed="17"/>
        <rFont val="Calibri"/>
        <family val="2"/>
      </rPr>
      <t xml:space="preserve">B-III </t>
    </r>
    <r>
      <rPr>
        <b/>
        <sz val="12"/>
        <color indexed="12"/>
        <rFont val="Calibri"/>
        <family val="2"/>
      </rPr>
      <t xml:space="preserve"> (5922-5913) 9 FT ,  </t>
    </r>
    <r>
      <rPr>
        <b/>
        <sz val="12"/>
        <color indexed="17"/>
        <rFont val="Calibri"/>
        <family val="2"/>
      </rPr>
      <t xml:space="preserve">B-I </t>
    </r>
    <r>
      <rPr>
        <b/>
        <sz val="12"/>
        <color indexed="12"/>
        <rFont val="Calibri"/>
        <family val="2"/>
      </rPr>
      <t xml:space="preserve"> (5783-5770)  &amp;  (5762-5757)  , INSTALLED SELECTIVE COMPLETION , KEPT ALL INTERVALS ON PROD. 
(</t>
    </r>
    <r>
      <rPr>
        <b/>
        <sz val="12"/>
        <color indexed="17"/>
        <rFont val="Calibri"/>
        <family val="2"/>
      </rPr>
      <t xml:space="preserve"> B-I,III,IV</t>
    </r>
    <r>
      <rPr>
        <b/>
        <sz val="12"/>
        <color indexed="12"/>
        <rFont val="Calibri"/>
        <family val="2"/>
      </rPr>
      <t xml:space="preserve"> ) ,( </t>
    </r>
    <r>
      <rPr>
        <b/>
        <sz val="12"/>
        <color indexed="10"/>
        <rFont val="Calibri"/>
        <family val="2"/>
      </rPr>
      <t>INSTALLED ROTAING TBG HANGER , STILL NOT WORKING DUE TO POWER SUPPLY PROBLEM</t>
    </r>
    <r>
      <rPr>
        <b/>
        <sz val="12"/>
        <color indexed="12"/>
        <rFont val="Calibri"/>
        <family val="2"/>
      </rPr>
      <t xml:space="preserve"> ) , RIH WITH 2.25" DHP &amp; </t>
    </r>
    <r>
      <rPr>
        <b/>
        <sz val="12"/>
        <color indexed="10"/>
        <rFont val="Calibri"/>
        <family val="2"/>
      </rPr>
      <t>NEW H-CH S/R</t>
    </r>
    <r>
      <rPr>
        <b/>
        <sz val="12"/>
        <color indexed="12"/>
        <rFont val="Calibri"/>
        <family val="2"/>
      </rPr>
      <t xml:space="preserve"> ( 15X1.5"+120X7/8"+100X1") , ON STREAM </t>
    </r>
    <r>
      <rPr>
        <b/>
        <sz val="12"/>
        <color indexed="10"/>
        <rFont val="Calibri"/>
        <family val="2"/>
      </rPr>
      <t>26/4/15</t>
    </r>
  </si>
  <si>
    <t>BAKER , WHT DECREASED F/140 F TO 120 F</t>
  </si>
  <si>
    <r>
      <t>EXPRO ,</t>
    </r>
    <r>
      <rPr>
        <b/>
        <sz val="12"/>
        <color indexed="10"/>
        <rFont val="Calibri"/>
        <family val="2"/>
      </rPr>
      <t xml:space="preserve"> P.S=2" , SH.S =8"</t>
    </r>
  </si>
  <si>
    <r>
      <t>ROD NO. (</t>
    </r>
    <r>
      <rPr>
        <b/>
        <sz val="12"/>
        <color indexed="10"/>
        <rFont val="Calibri"/>
        <family val="2"/>
      </rPr>
      <t xml:space="preserve"> 24X1"</t>
    </r>
    <r>
      <rPr>
        <b/>
        <sz val="12"/>
        <color indexed="12"/>
        <rFont val="Calibri"/>
        <family val="2"/>
      </rPr>
      <t xml:space="preserve"> ) PARTED, FISHED OK, REPLACED , ON STREAM</t>
    </r>
  </si>
  <si>
    <t>LOW PRODUCTIVITY DUE TO EXPECTED TBG &amp; CSG LEAK</t>
  </si>
  <si>
    <r>
      <rPr>
        <b/>
        <sz val="12"/>
        <color indexed="12"/>
        <rFont val="Calibri"/>
        <family val="2"/>
      </rPr>
      <t xml:space="preserve">ROD NO </t>
    </r>
    <r>
      <rPr>
        <b/>
        <sz val="12"/>
        <rFont val="Calibri"/>
        <family val="2"/>
      </rPr>
      <t xml:space="preserve">( </t>
    </r>
    <r>
      <rPr>
        <b/>
        <sz val="12"/>
        <color indexed="10"/>
        <rFont val="Calibri"/>
        <family val="2"/>
      </rPr>
      <t>8X7/8"</t>
    </r>
    <r>
      <rPr>
        <b/>
        <sz val="12"/>
        <color indexed="12"/>
        <rFont val="Calibri"/>
        <family val="2"/>
      </rPr>
      <t xml:space="preserve"> ) PARTED , FISHED  , </t>
    </r>
    <r>
      <rPr>
        <b/>
        <u/>
        <sz val="12"/>
        <color indexed="10"/>
        <rFont val="Calibri"/>
        <family val="2"/>
      </rPr>
      <t xml:space="preserve"> R.TRIP,</t>
    </r>
    <r>
      <rPr>
        <b/>
        <sz val="12"/>
        <color indexed="12"/>
        <rFont val="Calibri"/>
        <family val="2"/>
      </rPr>
      <t xml:space="preserve"> , ON STREAM</t>
    </r>
  </si>
  <si>
    <t xml:space="preserve">SPACE OUT FOR DHP </t>
  </si>
  <si>
    <r>
      <t xml:space="preserve">FLUID POUND, </t>
    </r>
    <r>
      <rPr>
        <b/>
        <sz val="12"/>
        <color indexed="10"/>
        <rFont val="Calibri"/>
        <family val="2"/>
      </rPr>
      <t>P.FILLAGE=59 %</t>
    </r>
  </si>
  <si>
    <r>
      <t xml:space="preserve">ROD PLUNGER  UNSCREW , FISHED OK , </t>
    </r>
    <r>
      <rPr>
        <b/>
        <sz val="12"/>
        <color indexed="10"/>
        <rFont val="Calibri"/>
        <family val="2"/>
      </rPr>
      <t>R.TRIP</t>
    </r>
    <r>
      <rPr>
        <b/>
        <sz val="12"/>
        <color indexed="12"/>
        <rFont val="Calibri"/>
        <family val="2"/>
      </rPr>
      <t xml:space="preserve"> , ON STREAM</t>
    </r>
  </si>
  <si>
    <t>S.F.L FOR B-I</t>
  </si>
  <si>
    <r>
      <t xml:space="preserve">TESTED THE WELL BY </t>
    </r>
    <r>
      <rPr>
        <b/>
        <sz val="12"/>
        <color indexed="10"/>
        <rFont val="Calibri"/>
        <family val="2"/>
      </rPr>
      <t>BAKER TEST SEP.</t>
    </r>
    <r>
      <rPr>
        <b/>
        <sz val="12"/>
        <rFont val="Calibri"/>
        <family val="2"/>
      </rPr>
      <t xml:space="preserve"> ,FOUND </t>
    </r>
    <r>
      <rPr>
        <b/>
        <sz val="12"/>
        <color indexed="10"/>
        <rFont val="Calibri"/>
        <family val="2"/>
      </rPr>
      <t xml:space="preserve">VERY LOW PUMP EFF. </t>
    </r>
    <r>
      <rPr>
        <b/>
        <sz val="12"/>
        <rFont val="Calibri"/>
        <family val="2"/>
      </rPr>
      <t>( PROD. RATE +/-10 B/D ).</t>
    </r>
  </si>
  <si>
    <r>
      <t xml:space="preserve">S.V. LEAK , </t>
    </r>
    <r>
      <rPr>
        <b/>
        <sz val="14"/>
        <color indexed="10"/>
        <rFont val="Calibri"/>
        <family val="2"/>
      </rPr>
      <t>NEED R.TRIP</t>
    </r>
  </si>
  <si>
    <t>SEVERE T.V LEAK</t>
  </si>
  <si>
    <r>
      <t>BAKER , AFTER W/O ,</t>
    </r>
    <r>
      <rPr>
        <b/>
        <sz val="12"/>
        <color indexed="17"/>
        <rFont val="Calibri"/>
        <family val="2"/>
      </rPr>
      <t xml:space="preserve"> B-I,III,IV</t>
    </r>
  </si>
  <si>
    <r>
      <t xml:space="preserve">F. POUND, </t>
    </r>
    <r>
      <rPr>
        <b/>
        <sz val="12"/>
        <color indexed="10"/>
        <rFont val="Calibri"/>
        <family val="2"/>
      </rPr>
      <t>P.FILLAGE= 85 %</t>
    </r>
  </si>
  <si>
    <r>
      <t xml:space="preserve">F. POUND, </t>
    </r>
    <r>
      <rPr>
        <b/>
        <sz val="12"/>
        <color indexed="10"/>
        <rFont val="Calibri"/>
        <family val="2"/>
      </rPr>
      <t>P.FILLAGE= 71 %</t>
    </r>
  </si>
  <si>
    <r>
      <t xml:space="preserve"> ROD NO ( </t>
    </r>
    <r>
      <rPr>
        <b/>
        <sz val="12"/>
        <color indexed="10"/>
        <rFont val="Calibri"/>
        <family val="2"/>
      </rPr>
      <t>68 X 1"</t>
    </r>
    <r>
      <rPr>
        <b/>
        <sz val="12"/>
        <rFont val="Calibri"/>
        <family val="2"/>
      </rPr>
      <t xml:space="preserve"> ) PARTED ,FISHED OK , </t>
    </r>
    <r>
      <rPr>
        <b/>
        <sz val="12"/>
        <color indexed="10"/>
        <rFont val="Calibri"/>
        <family val="2"/>
      </rPr>
      <t>CHANGED</t>
    </r>
    <r>
      <rPr>
        <b/>
        <sz val="12"/>
        <rFont val="Calibri"/>
        <family val="2"/>
      </rPr>
      <t xml:space="preserve"> 5 RODS X1 " , </t>
    </r>
    <r>
      <rPr>
        <b/>
        <u/>
        <sz val="12"/>
        <color indexed="10"/>
        <rFont val="Calibri"/>
        <family val="2"/>
      </rPr>
      <t>R.TRIP</t>
    </r>
    <r>
      <rPr>
        <b/>
        <sz val="12"/>
        <rFont val="Calibri"/>
        <family val="2"/>
      </rPr>
      <t xml:space="preserve"> , ON STREAM</t>
    </r>
  </si>
  <si>
    <t>AGIBA , RES. IMPROVEMENT</t>
  </si>
  <si>
    <t>CELLER FILLED W/SAND</t>
  </si>
  <si>
    <r>
      <t xml:space="preserve">BAKER , </t>
    </r>
    <r>
      <rPr>
        <b/>
        <sz val="12"/>
        <color indexed="10"/>
        <rFont val="Calibri"/>
        <family val="2"/>
      </rPr>
      <t>LOW PUMP EFF.</t>
    </r>
  </si>
  <si>
    <t>NORMAL CARD , AFTER W/O</t>
  </si>
  <si>
    <r>
      <t xml:space="preserve">NORMAL CARD , </t>
    </r>
    <r>
      <rPr>
        <b/>
        <sz val="12"/>
        <color indexed="10"/>
        <rFont val="Calibri"/>
        <family val="2"/>
      </rPr>
      <t>ANCHOR PUMP</t>
    </r>
  </si>
  <si>
    <r>
      <t>NORMAL CARD ,</t>
    </r>
    <r>
      <rPr>
        <b/>
        <sz val="12"/>
        <color indexed="10"/>
        <rFont val="Calibri"/>
        <family val="2"/>
      </rPr>
      <t xml:space="preserve"> ANCHOR PUMP</t>
    </r>
  </si>
  <si>
    <t>SPACE OUT FOR DHP</t>
  </si>
  <si>
    <r>
      <t xml:space="preserve">LOW PUMP EFF. , R.TRIP WITH </t>
    </r>
    <r>
      <rPr>
        <b/>
        <u/>
        <sz val="12"/>
        <color indexed="10"/>
        <rFont val="Calibri"/>
        <family val="2"/>
      </rPr>
      <t>1.5" DHP</t>
    </r>
    <r>
      <rPr>
        <b/>
        <sz val="12"/>
        <color indexed="12"/>
        <rFont val="Calibri"/>
        <family val="2"/>
      </rPr>
      <t xml:space="preserve"> ( </t>
    </r>
    <r>
      <rPr>
        <b/>
        <sz val="12"/>
        <color indexed="60"/>
        <rFont val="Calibri"/>
        <family val="2"/>
      </rPr>
      <t>IT WAS 2"</t>
    </r>
    <r>
      <rPr>
        <b/>
        <sz val="12"/>
        <color indexed="12"/>
        <rFont val="Calibri"/>
        <family val="2"/>
      </rPr>
      <t xml:space="preserve"> ) , ON STREAM</t>
    </r>
  </si>
  <si>
    <r>
      <t xml:space="preserve">SEVERE FLUID POUND, </t>
    </r>
    <r>
      <rPr>
        <b/>
        <sz val="12"/>
        <color indexed="10"/>
        <rFont val="Calibri"/>
        <family val="2"/>
      </rPr>
      <t>PUMP FILL. = 52 %</t>
    </r>
  </si>
  <si>
    <r>
      <t xml:space="preserve">SEVERE FLUID POUND, </t>
    </r>
    <r>
      <rPr>
        <b/>
        <sz val="12"/>
        <color indexed="10"/>
        <rFont val="Calibri"/>
        <family val="2"/>
      </rPr>
      <t>PUMP FILL. = 32 %</t>
    </r>
  </si>
  <si>
    <t>NORMAL CARD ( ANCHOR PUMP )</t>
  </si>
  <si>
    <r>
      <t xml:space="preserve">SLIGHT FLUID POUND, </t>
    </r>
    <r>
      <rPr>
        <b/>
        <sz val="12"/>
        <color indexed="10"/>
        <rFont val="Calibri"/>
        <family val="2"/>
      </rPr>
      <t>PUMP FILL. = 95 % , NEED PROD. TEST</t>
    </r>
  </si>
  <si>
    <t>NO D.F.L. DUE TO NO THREADED FLANGE</t>
  </si>
  <si>
    <t xml:space="preserve"> NORMAL CARD</t>
  </si>
  <si>
    <r>
      <t>SEVERE F.POUND ,</t>
    </r>
    <r>
      <rPr>
        <b/>
        <sz val="12"/>
        <color indexed="10"/>
        <rFont val="Calibri"/>
        <family val="2"/>
      </rPr>
      <t xml:space="preserve"> P.FILLAGE+/- 40 %</t>
    </r>
  </si>
  <si>
    <t xml:space="preserve">SLIGHT TV LEAK </t>
  </si>
  <si>
    <r>
      <t xml:space="preserve">NO PUMP ACTION , </t>
    </r>
    <r>
      <rPr>
        <b/>
        <sz val="12"/>
        <color indexed="10"/>
        <rFont val="Calibri"/>
        <family val="2"/>
      </rPr>
      <t xml:space="preserve">R.TRIP W/2 " DHP </t>
    </r>
    <r>
      <rPr>
        <b/>
        <sz val="12"/>
        <rFont val="Calibri"/>
        <family val="2"/>
      </rPr>
      <t xml:space="preserve">, PERFORMED HYDRO-TEST , NOT HOLD, POOH W/ </t>
    </r>
    <r>
      <rPr>
        <b/>
        <sz val="12"/>
        <color indexed="10"/>
        <rFont val="Calibri"/>
        <family val="2"/>
      </rPr>
      <t>R.TRIP  W/ NEW 2" ANCHOR PUMP</t>
    </r>
    <r>
      <rPr>
        <b/>
        <sz val="12"/>
        <rFont val="Calibri"/>
        <family val="2"/>
      </rPr>
      <t>, RETRIEVED</t>
    </r>
    <r>
      <rPr>
        <b/>
        <sz val="12"/>
        <color indexed="10"/>
        <rFont val="Calibri"/>
        <family val="2"/>
      </rPr>
      <t xml:space="preserve"> 10 RODS X 1"</t>
    </r>
    <r>
      <rPr>
        <b/>
        <sz val="12"/>
        <rFont val="Calibri"/>
        <family val="2"/>
      </rPr>
      <t xml:space="preserve">, SET ANCHOR @ </t>
    </r>
    <r>
      <rPr>
        <b/>
        <sz val="12"/>
        <color indexed="10"/>
        <rFont val="Calibri"/>
        <family val="2"/>
      </rPr>
      <t>5400</t>
    </r>
    <r>
      <rPr>
        <b/>
        <sz val="12"/>
        <rFont val="Calibri"/>
        <family val="2"/>
      </rPr>
      <t xml:space="preserve">   FT , STREAM </t>
    </r>
  </si>
  <si>
    <r>
      <t xml:space="preserve">SLIGHT F.POUND , </t>
    </r>
    <r>
      <rPr>
        <b/>
        <sz val="12"/>
        <color indexed="10"/>
        <rFont val="Calibri"/>
        <family val="2"/>
      </rPr>
      <t>P.FILL +/-94</t>
    </r>
  </si>
  <si>
    <t>SIGNAL NOT CLEAR</t>
  </si>
  <si>
    <r>
      <t>F.POUND,</t>
    </r>
    <r>
      <rPr>
        <b/>
        <sz val="12"/>
        <color indexed="10"/>
        <rFont val="Calibri"/>
        <family val="2"/>
      </rPr>
      <t xml:space="preserve"> P.FILLAGE= 94 %</t>
    </r>
    <r>
      <rPr>
        <b/>
        <sz val="12"/>
        <color indexed="12"/>
        <rFont val="Calibri"/>
        <family val="2"/>
      </rPr>
      <t xml:space="preserve"> , WHT DECREASED F/ 120 F T/102 F , (</t>
    </r>
    <r>
      <rPr>
        <b/>
        <u/>
        <sz val="12"/>
        <color indexed="10"/>
        <rFont val="Calibri"/>
        <family val="2"/>
      </rPr>
      <t>EXPECTED LOW PUMP EFF.</t>
    </r>
    <r>
      <rPr>
        <b/>
        <sz val="12"/>
        <color indexed="12"/>
        <rFont val="Calibri"/>
        <family val="2"/>
      </rPr>
      <t>)</t>
    </r>
  </si>
  <si>
    <r>
      <t xml:space="preserve">AGIBA , </t>
    </r>
    <r>
      <rPr>
        <b/>
        <sz val="12"/>
        <color indexed="10"/>
        <rFont val="Calibri"/>
        <family val="2"/>
      </rPr>
      <t>RES. IMPROVMENT</t>
    </r>
  </si>
  <si>
    <r>
      <t xml:space="preserve">BAKER , </t>
    </r>
    <r>
      <rPr>
        <b/>
        <sz val="12"/>
        <color indexed="10"/>
        <rFont val="Calibri"/>
        <family val="2"/>
      </rPr>
      <t>P.S=1.75" , SH.S =10"</t>
    </r>
  </si>
  <si>
    <r>
      <t>SLIGHT F.POUND ,</t>
    </r>
    <r>
      <rPr>
        <b/>
        <sz val="12"/>
        <color indexed="10"/>
        <rFont val="Calibri"/>
        <family val="2"/>
      </rPr>
      <t xml:space="preserve"> P.FILLAGE = 95 %</t>
    </r>
  </si>
  <si>
    <t xml:space="preserve">T.V LEAK  </t>
  </si>
  <si>
    <r>
      <t xml:space="preserve"> F.POUND , </t>
    </r>
    <r>
      <rPr>
        <b/>
        <sz val="12"/>
        <color indexed="10"/>
        <rFont val="Calibri"/>
        <family val="2"/>
      </rPr>
      <t>P.FILLAGE+/- 82%</t>
    </r>
  </si>
  <si>
    <r>
      <t xml:space="preserve">SLIGHT F.POUND , </t>
    </r>
    <r>
      <rPr>
        <b/>
        <sz val="12"/>
        <color indexed="10"/>
        <rFont val="Calibri"/>
        <family val="2"/>
      </rPr>
      <t>P.FILLAGE +/- 85 %</t>
    </r>
  </si>
  <si>
    <r>
      <t xml:space="preserve">ROD NO ( </t>
    </r>
    <r>
      <rPr>
        <b/>
        <sz val="12"/>
        <color indexed="10"/>
        <rFont val="Calibri"/>
        <family val="2"/>
      </rPr>
      <t>39 X 1"</t>
    </r>
    <r>
      <rPr>
        <b/>
        <sz val="12"/>
        <rFont val="Calibri"/>
        <family val="2"/>
      </rPr>
      <t>) PARTED , FISHED OK , REPLACED ,</t>
    </r>
    <r>
      <rPr>
        <b/>
        <sz val="12"/>
        <rFont val="Calibri"/>
        <family val="2"/>
      </rPr>
      <t xml:space="preserve"> ON STREAM</t>
    </r>
  </si>
  <si>
    <r>
      <t xml:space="preserve">NO PUMP ACTION , R.TRIP ,  NOT PROD., PERFORMED HYDRO TEST ,  NOT HOLD, R/T W/ ANCHOR PUMP ( </t>
    </r>
    <r>
      <rPr>
        <b/>
        <sz val="12"/>
        <color indexed="12"/>
        <rFont val="Calibri"/>
        <family val="2"/>
      </rPr>
      <t>RET. 11x1" ROD ), SET PUMP @ 5625', ON STREAM</t>
    </r>
  </si>
  <si>
    <r>
      <t>BAKER ,</t>
    </r>
    <r>
      <rPr>
        <b/>
        <sz val="12"/>
        <color indexed="17"/>
        <rFont val="Calibri"/>
        <family val="2"/>
      </rPr>
      <t xml:space="preserve"> B-V ONLY </t>
    </r>
  </si>
  <si>
    <r>
      <t>NO PUMP ACTION ,</t>
    </r>
    <r>
      <rPr>
        <b/>
        <sz val="12"/>
        <color indexed="12"/>
        <rFont val="Calibri"/>
        <family val="2"/>
      </rPr>
      <t xml:space="preserve"> R/T W/ 1.5 " DHP , ON STREAM.</t>
    </r>
  </si>
  <si>
    <r>
      <t xml:space="preserve">ROD NO. ( </t>
    </r>
    <r>
      <rPr>
        <b/>
        <sz val="12"/>
        <color indexed="10"/>
        <rFont val="Calibri"/>
        <family val="2"/>
      </rPr>
      <t>2X7/8"</t>
    </r>
    <r>
      <rPr>
        <b/>
        <sz val="12"/>
        <color indexed="12"/>
        <rFont val="Calibri"/>
        <family val="2"/>
      </rPr>
      <t xml:space="preserve"> ) PARTED, FISHED, </t>
    </r>
    <r>
      <rPr>
        <b/>
        <u/>
        <sz val="12"/>
        <color indexed="10"/>
        <rFont val="Calibri"/>
        <family val="2"/>
      </rPr>
      <t>R.TRIP</t>
    </r>
    <r>
      <rPr>
        <b/>
        <sz val="12"/>
        <color indexed="12"/>
        <rFont val="Calibri"/>
        <family val="2"/>
      </rPr>
      <t>, ON STREAM.</t>
    </r>
  </si>
  <si>
    <r>
      <t xml:space="preserve">EXPRO , </t>
    </r>
    <r>
      <rPr>
        <b/>
        <sz val="12"/>
        <color indexed="10"/>
        <rFont val="Calibri"/>
        <family val="2"/>
      </rPr>
      <t>RES. DECLINE</t>
    </r>
  </si>
  <si>
    <r>
      <t xml:space="preserve">Expro TMU # 1 ,  </t>
    </r>
    <r>
      <rPr>
        <b/>
        <sz val="12"/>
        <color indexed="10"/>
        <rFont val="Calibri"/>
        <family val="2"/>
      </rPr>
      <t>ANCHOR PUMP</t>
    </r>
  </si>
  <si>
    <t>Expro TMU # 1</t>
  </si>
  <si>
    <r>
      <t>Expro TMU # 1,</t>
    </r>
    <r>
      <rPr>
        <b/>
        <sz val="12"/>
        <color indexed="10"/>
        <rFont val="Calibri"/>
        <family val="2"/>
      </rPr>
      <t xml:space="preserve"> LOW PUMP EFF.</t>
    </r>
  </si>
  <si>
    <t>AVG. WHT = 110 PSI</t>
  </si>
  <si>
    <r>
      <t xml:space="preserve">UNDER W/O DUE TO TBG  LEAK , </t>
    </r>
    <r>
      <rPr>
        <b/>
        <sz val="12"/>
        <color indexed="10"/>
        <rFont val="Calibri"/>
        <family val="2"/>
      </rPr>
      <t>(THERE IS NO VISUAL CRACK OR HOLE</t>
    </r>
    <r>
      <rPr>
        <b/>
        <sz val="12"/>
        <color indexed="12"/>
        <rFont val="Calibri"/>
        <family val="2"/>
      </rPr>
      <t>) ,  TAGGED BTM @ 6235 FT  , RIH WITH</t>
    </r>
    <r>
      <rPr>
        <b/>
        <sz val="12"/>
        <color indexed="10"/>
        <rFont val="Calibri"/>
        <family val="2"/>
      </rPr>
      <t xml:space="preserve"> 2"</t>
    </r>
    <r>
      <rPr>
        <b/>
        <sz val="12"/>
        <color indexed="12"/>
        <rFont val="Calibri"/>
        <family val="2"/>
      </rPr>
      <t xml:space="preserve"> DHP ON S/R CONF. ( 25 X 1'' + 120 X 7/8'' + 86 X 1'') GRADE </t>
    </r>
    <r>
      <rPr>
        <b/>
        <sz val="12"/>
        <color indexed="10"/>
        <rFont val="Calibri"/>
        <family val="2"/>
      </rPr>
      <t xml:space="preserve">H-CH CON.2 </t>
    </r>
    <r>
      <rPr>
        <b/>
        <sz val="12"/>
        <color indexed="12"/>
        <rFont val="Calibri"/>
        <family val="2"/>
      </rPr>
      <t xml:space="preserve">, ON STREAM 
</t>
    </r>
    <r>
      <rPr>
        <b/>
        <u/>
        <sz val="12"/>
        <color indexed="10"/>
        <rFont val="Calibri"/>
        <family val="2"/>
      </rPr>
      <t xml:space="preserve">1-12-2014 </t>
    </r>
    <r>
      <rPr>
        <b/>
        <sz val="12"/>
        <color indexed="10"/>
        <rFont val="Calibri"/>
        <family val="2"/>
      </rPr>
      <t xml:space="preserve">( </t>
    </r>
    <r>
      <rPr>
        <b/>
        <sz val="12"/>
        <rFont val="Calibri"/>
        <family val="2"/>
      </rPr>
      <t>DURING W/O</t>
    </r>
    <r>
      <rPr>
        <b/>
        <sz val="12"/>
        <color indexed="10"/>
        <rFont val="Calibri"/>
        <family val="2"/>
      </rPr>
      <t xml:space="preserve"> </t>
    </r>
    <r>
      <rPr>
        <b/>
        <sz val="12"/>
        <rFont val="Calibri"/>
        <family val="2"/>
      </rPr>
      <t>RIG UNDER MTC FROM 6-11-14 TO 26-11-2014</t>
    </r>
    <r>
      <rPr>
        <b/>
        <sz val="12"/>
        <color indexed="10"/>
        <rFont val="Calibri"/>
        <family val="2"/>
      </rPr>
      <t xml:space="preserve"> )</t>
    </r>
  </si>
  <si>
    <r>
      <t xml:space="preserve">NO PUMP ACTION, R/T, HYDRO TEST, NOT HOLD, R/T W/1.5" ANCHOR PUMP, RET.(10*1") RODS,  </t>
    </r>
    <r>
      <rPr>
        <b/>
        <sz val="12"/>
        <color indexed="10"/>
        <rFont val="Calibri"/>
        <family val="2"/>
      </rPr>
      <t>SET PUMP @ 5525 F</t>
    </r>
    <r>
      <rPr>
        <b/>
        <sz val="12"/>
        <color indexed="12"/>
        <rFont val="Calibri"/>
        <family val="2"/>
      </rPr>
      <t xml:space="preserve">T,  ( </t>
    </r>
    <r>
      <rPr>
        <b/>
        <sz val="12"/>
        <color indexed="17"/>
        <rFont val="Calibri"/>
        <family val="2"/>
      </rPr>
      <t>B-I,II ,III  ON PRODUCTION</t>
    </r>
    <r>
      <rPr>
        <b/>
        <sz val="12"/>
        <color indexed="12"/>
        <rFont val="Calibri"/>
        <family val="2"/>
      </rPr>
      <t xml:space="preserve"> ),  ON STREAM.</t>
    </r>
  </si>
  <si>
    <t xml:space="preserve">Expro TMU # 4 </t>
  </si>
  <si>
    <t xml:space="preserve">Expro TMU # 1 </t>
  </si>
  <si>
    <t>INCREASED S.L F/112" TO 144"</t>
  </si>
  <si>
    <r>
      <t xml:space="preserve">EXPRO. , </t>
    </r>
    <r>
      <rPr>
        <b/>
        <sz val="12"/>
        <color indexed="10"/>
        <rFont val="Calibri"/>
        <family val="2"/>
      </rPr>
      <t xml:space="preserve">ANCHOR PUMP  , </t>
    </r>
    <r>
      <rPr>
        <b/>
        <sz val="12"/>
        <color indexed="17"/>
        <rFont val="Calibri"/>
        <family val="2"/>
      </rPr>
      <t>B-I,II ,III ON PRODUCTION</t>
    </r>
  </si>
  <si>
    <r>
      <t xml:space="preserve">EXPRO , </t>
    </r>
    <r>
      <rPr>
        <b/>
        <sz val="12"/>
        <color indexed="10"/>
        <rFont val="Calibri"/>
        <family val="2"/>
      </rPr>
      <t>P.S = 1.5" , S.L = 144"</t>
    </r>
  </si>
  <si>
    <r>
      <t>AGIBA ,</t>
    </r>
    <r>
      <rPr>
        <b/>
        <sz val="12"/>
        <color indexed="10"/>
        <rFont val="Calibri"/>
        <family val="2"/>
      </rPr>
      <t xml:space="preserve"> RES. IMPROVEMENT , P.S = 2" , S.L = 112"</t>
    </r>
  </si>
  <si>
    <r>
      <rPr>
        <b/>
        <sz val="12"/>
        <color indexed="12"/>
        <rFont val="Calibri"/>
        <family val="2"/>
      </rPr>
      <t>ROD NO</t>
    </r>
    <r>
      <rPr>
        <b/>
        <sz val="12"/>
        <rFont val="Calibri"/>
        <family val="2"/>
      </rPr>
      <t xml:space="preserve"> ( </t>
    </r>
    <r>
      <rPr>
        <b/>
        <sz val="12"/>
        <color indexed="10"/>
        <rFont val="Calibri"/>
        <family val="2"/>
      </rPr>
      <t>17X1"</t>
    </r>
    <r>
      <rPr>
        <b/>
        <sz val="12"/>
        <rFont val="Calibri"/>
        <family val="2"/>
      </rPr>
      <t xml:space="preserve"> ) </t>
    </r>
    <r>
      <rPr>
        <b/>
        <sz val="12"/>
        <color indexed="12"/>
        <rFont val="Calibri"/>
        <family val="2"/>
      </rPr>
      <t>PARTED , FISHED OK ,</t>
    </r>
    <r>
      <rPr>
        <b/>
        <sz val="12"/>
        <rFont val="Calibri"/>
        <family val="2"/>
      </rPr>
      <t xml:space="preserve"> </t>
    </r>
    <r>
      <rPr>
        <b/>
        <sz val="12"/>
        <color indexed="10"/>
        <rFont val="Calibri"/>
        <family val="2"/>
      </rPr>
      <t>REPLACED 1" SECTTION BY 
NEW S-88</t>
    </r>
    <r>
      <rPr>
        <b/>
        <sz val="12"/>
        <rFont val="Calibri"/>
        <family val="2"/>
      </rPr>
      <t xml:space="preserve"> , </t>
    </r>
    <r>
      <rPr>
        <b/>
        <sz val="12"/>
        <color indexed="12"/>
        <rFont val="Calibri"/>
        <family val="2"/>
      </rPr>
      <t>NEW CONFIG. ( 30X1"+120X7/8"+90X1" ) ,</t>
    </r>
    <r>
      <rPr>
        <b/>
        <sz val="12"/>
        <rFont val="Calibri"/>
        <family val="2"/>
      </rPr>
      <t xml:space="preserve"> </t>
    </r>
    <r>
      <rPr>
        <b/>
        <u/>
        <sz val="12"/>
        <color indexed="10"/>
        <rFont val="Calibri"/>
        <family val="2"/>
      </rPr>
      <t>R.TRIP WITH 1.5" DHP</t>
    </r>
    <r>
      <rPr>
        <b/>
        <sz val="12"/>
        <rFont val="Calibri"/>
        <family val="2"/>
      </rPr>
      <t xml:space="preserve"> , </t>
    </r>
    <r>
      <rPr>
        <b/>
        <sz val="12"/>
        <color indexed="12"/>
        <rFont val="Calibri"/>
        <family val="2"/>
      </rPr>
      <t>ON STREAM</t>
    </r>
  </si>
  <si>
    <r>
      <rPr>
        <b/>
        <sz val="12"/>
        <color indexed="12"/>
        <rFont val="Calibri"/>
        <family val="2"/>
      </rPr>
      <t>UNDER W/O DUE TO</t>
    </r>
    <r>
      <rPr>
        <b/>
        <sz val="12"/>
        <rFont val="Calibri"/>
        <family val="2"/>
      </rPr>
      <t xml:space="preserve"> </t>
    </r>
    <r>
      <rPr>
        <b/>
        <sz val="12"/>
        <color indexed="12"/>
        <rFont val="Calibri"/>
        <family val="2"/>
      </rPr>
      <t>TBG  LEAK</t>
    </r>
    <r>
      <rPr>
        <b/>
        <sz val="12"/>
        <rFont val="Calibri"/>
        <family val="2"/>
      </rPr>
      <t xml:space="preserve"> , ( HAD CRACK IN JT NO</t>
    </r>
    <r>
      <rPr>
        <b/>
        <sz val="12"/>
        <rFont val="Calibri"/>
        <family val="2"/>
      </rPr>
      <t>. 181</t>
    </r>
    <r>
      <rPr>
        <b/>
        <sz val="12"/>
        <rFont val="Calibri"/>
        <family val="2"/>
      </rPr>
      <t xml:space="preserve"> ) , </t>
    </r>
    <r>
      <rPr>
        <b/>
        <sz val="12"/>
        <color indexed="12"/>
        <rFont val="Calibri"/>
        <family val="2"/>
      </rPr>
      <t xml:space="preserve">TAGGED @ </t>
    </r>
    <r>
      <rPr>
        <b/>
        <sz val="12"/>
        <color indexed="10"/>
        <rFont val="Calibri"/>
        <family val="2"/>
      </rPr>
      <t>6185</t>
    </r>
    <r>
      <rPr>
        <b/>
        <sz val="12"/>
        <rFont val="Calibri"/>
        <family val="2"/>
      </rPr>
      <t xml:space="preserve"> FT , R</t>
    </r>
    <r>
      <rPr>
        <b/>
        <sz val="12"/>
        <color indexed="12"/>
        <rFont val="Calibri"/>
        <family val="2"/>
      </rPr>
      <t>IH W/</t>
    </r>
    <r>
      <rPr>
        <b/>
        <sz val="12"/>
        <rFont val="Calibri"/>
        <family val="2"/>
      </rPr>
      <t xml:space="preserve"> </t>
    </r>
    <r>
      <rPr>
        <b/>
        <sz val="12"/>
        <color indexed="10"/>
        <rFont val="Calibri"/>
        <family val="2"/>
      </rPr>
      <t>2" D.H.P</t>
    </r>
    <r>
      <rPr>
        <b/>
        <sz val="12"/>
        <rFont val="Calibri"/>
        <family val="2"/>
      </rPr>
      <t xml:space="preserve"> </t>
    </r>
    <r>
      <rPr>
        <b/>
        <sz val="12"/>
        <color indexed="12"/>
        <rFont val="Calibri"/>
        <family val="2"/>
      </rPr>
      <t xml:space="preserve">ON </t>
    </r>
    <r>
      <rPr>
        <b/>
        <u/>
        <sz val="12"/>
        <color indexed="10"/>
        <rFont val="Calibri"/>
        <family val="2"/>
      </rPr>
      <t>NEW H-CH S/R</t>
    </r>
    <r>
      <rPr>
        <b/>
        <sz val="12"/>
        <color indexed="12"/>
        <rFont val="Calibri"/>
        <family val="2"/>
      </rPr>
      <t xml:space="preserve"> (  25 X 1" + 114 X 7/8" + 85 X 1") , ON STREAM</t>
    </r>
    <r>
      <rPr>
        <b/>
        <sz val="12"/>
        <rFont val="Calibri"/>
        <family val="2"/>
      </rPr>
      <t xml:space="preserve">  </t>
    </r>
    <r>
      <rPr>
        <b/>
        <sz val="12"/>
        <color indexed="10"/>
        <rFont val="Calibri"/>
        <family val="2"/>
      </rPr>
      <t>18/6/2015</t>
    </r>
  </si>
  <si>
    <r>
      <t xml:space="preserve">TOTAL RETRIEVED ( </t>
    </r>
    <r>
      <rPr>
        <b/>
        <sz val="12"/>
        <color indexed="10"/>
        <rFont val="Calibri"/>
        <family val="2"/>
      </rPr>
      <t>31X1"</t>
    </r>
    <r>
      <rPr>
        <b/>
        <sz val="12"/>
        <color indexed="12"/>
        <rFont val="Calibri"/>
        <family val="2"/>
      </rPr>
      <t xml:space="preserve"> ) RODS</t>
    </r>
  </si>
  <si>
    <t>D-WF   (COND-II)</t>
  </si>
  <si>
    <r>
      <rPr>
        <b/>
        <sz val="12"/>
        <color indexed="17"/>
        <rFont val="Calibri"/>
        <family val="2"/>
      </rPr>
      <t>B-III</t>
    </r>
    <r>
      <rPr>
        <b/>
        <sz val="12"/>
        <color indexed="12"/>
        <rFont val="Calibri"/>
        <family val="2"/>
      </rPr>
      <t xml:space="preserve">  (5973-5986)</t>
    </r>
  </si>
  <si>
    <r>
      <t xml:space="preserve">UNDER W/O DUE TO </t>
    </r>
    <r>
      <rPr>
        <b/>
        <sz val="12"/>
        <color indexed="10"/>
        <rFont val="Calibri"/>
        <family val="2"/>
      </rPr>
      <t>TBG LEAK</t>
    </r>
    <r>
      <rPr>
        <b/>
        <sz val="12"/>
        <color indexed="12"/>
        <rFont val="Calibri"/>
        <family val="2"/>
      </rPr>
      <t xml:space="preserve"> , ( </t>
    </r>
    <r>
      <rPr>
        <b/>
        <sz val="12"/>
        <rFont val="Calibri"/>
        <family val="2"/>
      </rPr>
      <t>FOUND CRACK IN JT NO 172, 176, 180 &amp; 182.  , TOTAL JT'S = 186</t>
    </r>
    <r>
      <rPr>
        <b/>
        <sz val="12"/>
        <color indexed="12"/>
        <rFont val="Calibri"/>
        <family val="2"/>
      </rPr>
      <t xml:space="preserve">  ) , TAGGED TD @</t>
    </r>
    <r>
      <rPr>
        <b/>
        <sz val="12"/>
        <color indexed="10"/>
        <rFont val="Calibri"/>
        <family val="2"/>
      </rPr>
      <t xml:space="preserve"> 6213'</t>
    </r>
    <r>
      <rPr>
        <b/>
        <sz val="12"/>
        <color indexed="12"/>
        <rFont val="Calibri"/>
        <family val="2"/>
      </rPr>
      <t xml:space="preserve"> , RIH W/ </t>
    </r>
    <r>
      <rPr>
        <b/>
        <sz val="12"/>
        <color indexed="10"/>
        <rFont val="Calibri"/>
        <family val="2"/>
      </rPr>
      <t>2"</t>
    </r>
    <r>
      <rPr>
        <b/>
        <sz val="12"/>
        <color indexed="12"/>
        <rFont val="Calibri"/>
        <family val="2"/>
      </rPr>
      <t xml:space="preserve"> D.H.P ON S/R </t>
    </r>
    <r>
      <rPr>
        <b/>
        <u/>
        <sz val="12"/>
        <color indexed="10"/>
        <rFont val="Calibri"/>
        <family val="2"/>
      </rPr>
      <t xml:space="preserve"> D-WF  COND.2</t>
    </r>
    <r>
      <rPr>
        <b/>
        <sz val="12"/>
        <color indexed="12"/>
        <rFont val="Calibri"/>
        <family val="2"/>
      </rPr>
      <t xml:space="preserve">  ( 30 X 1" + 110 X 7/8" + 95 X 1") , ON STREAM </t>
    </r>
    <r>
      <rPr>
        <b/>
        <u/>
        <sz val="12"/>
        <color indexed="10"/>
        <rFont val="Calibri"/>
        <family val="2"/>
      </rPr>
      <t>21/6/2015</t>
    </r>
  </si>
  <si>
    <r>
      <t xml:space="preserve">Expro TMU # 1 , </t>
    </r>
    <r>
      <rPr>
        <b/>
        <sz val="12"/>
        <color indexed="10"/>
        <rFont val="Calibri"/>
        <family val="2"/>
      </rPr>
      <t xml:space="preserve"> ANCHOR PUMP</t>
    </r>
  </si>
  <si>
    <t xml:space="preserve">EXPRO TMU#1 </t>
  </si>
  <si>
    <r>
      <rPr>
        <b/>
        <sz val="12"/>
        <color indexed="12"/>
        <rFont val="Calibri"/>
        <family val="2"/>
      </rPr>
      <t>UNDER W/O DUE TO TBG LEAK,  (</t>
    </r>
    <r>
      <rPr>
        <b/>
        <sz val="12"/>
        <rFont val="Calibri"/>
        <family val="2"/>
      </rPr>
      <t>FOUND HOLE IN JT NO 2</t>
    </r>
    <r>
      <rPr>
        <b/>
        <sz val="12"/>
        <color indexed="12"/>
        <rFont val="Calibri"/>
        <family val="2"/>
      </rPr>
      <t xml:space="preserve"> ) , INSTALLED ANCHOR CATCHER INSTADE OF PHL PKR , ALL INTERVALS ON PRODUCTION (</t>
    </r>
    <r>
      <rPr>
        <b/>
        <sz val="12"/>
        <color indexed="10"/>
        <rFont val="Calibri"/>
        <family val="2"/>
      </rPr>
      <t xml:space="preserve"> B-I,III,IV</t>
    </r>
    <r>
      <rPr>
        <b/>
        <sz val="12"/>
        <color indexed="12"/>
        <rFont val="Calibri"/>
        <family val="2"/>
      </rPr>
      <t xml:space="preserve"> ) , RIH WITH</t>
    </r>
    <r>
      <rPr>
        <b/>
        <sz val="12"/>
        <color indexed="10"/>
        <rFont val="Calibri"/>
        <family val="2"/>
      </rPr>
      <t xml:space="preserve"> 2" HOLLOW PUMP</t>
    </r>
    <r>
      <rPr>
        <b/>
        <sz val="12"/>
        <color indexed="12"/>
        <rFont val="Calibri"/>
        <family val="2"/>
      </rPr>
      <t xml:space="preserve"> WITH NEW S-88 S/R (25X1" MOLDED S/R +115X7/8"+85X1" ) , ON STREAM</t>
    </r>
    <r>
      <rPr>
        <b/>
        <sz val="12"/>
        <color indexed="10"/>
        <rFont val="Calibri"/>
        <family val="2"/>
      </rPr>
      <t xml:space="preserve"> 1-3-2015</t>
    </r>
  </si>
  <si>
    <r>
      <rPr>
        <b/>
        <sz val="12"/>
        <color indexed="12"/>
        <rFont val="Calibri"/>
        <family val="2"/>
      </rPr>
      <t>VALAVE ROD STUCK  , R.TRIP</t>
    </r>
    <r>
      <rPr>
        <b/>
        <sz val="12"/>
        <rFont val="Calibri"/>
        <family val="2"/>
      </rPr>
      <t xml:space="preserve"> </t>
    </r>
    <r>
      <rPr>
        <b/>
        <u/>
        <sz val="12"/>
        <color indexed="10"/>
        <rFont val="Calibri"/>
        <family val="2"/>
      </rPr>
      <t>WITH 1.5" DHP</t>
    </r>
    <r>
      <rPr>
        <b/>
        <sz val="12"/>
        <color indexed="12"/>
        <rFont val="Calibri"/>
        <family val="2"/>
      </rPr>
      <t xml:space="preserve"> , ON STREAM</t>
    </r>
  </si>
  <si>
    <r>
      <rPr>
        <b/>
        <sz val="12"/>
        <color indexed="12"/>
        <rFont val="Calibri"/>
        <family val="2"/>
      </rPr>
      <t>DECREASED S.L. F</t>
    </r>
    <r>
      <rPr>
        <b/>
        <sz val="12"/>
        <rFont val="Calibri"/>
        <family val="2"/>
      </rPr>
      <t xml:space="preserve">/ </t>
    </r>
    <r>
      <rPr>
        <b/>
        <sz val="12"/>
        <color indexed="10"/>
        <rFont val="Calibri"/>
        <family val="2"/>
      </rPr>
      <t>126"</t>
    </r>
    <r>
      <rPr>
        <b/>
        <sz val="12"/>
        <color indexed="12"/>
        <rFont val="Calibri"/>
        <family val="2"/>
      </rPr>
      <t xml:space="preserve"> T/ </t>
    </r>
    <r>
      <rPr>
        <b/>
        <sz val="12"/>
        <color indexed="10"/>
        <rFont val="Calibri"/>
        <family val="2"/>
      </rPr>
      <t>88"</t>
    </r>
  </si>
  <si>
    <r>
      <t xml:space="preserve">VALVE ROD STUCKED , R.TRIP , FOUND ACTION &amp; SUCTION , R.TRIP W/ </t>
    </r>
    <r>
      <rPr>
        <b/>
        <sz val="12"/>
        <color indexed="10"/>
        <rFont val="Calibri"/>
        <family val="2"/>
      </rPr>
      <t>1.5 " ANCHOR PUMP</t>
    </r>
    <r>
      <rPr>
        <b/>
        <sz val="12"/>
        <rFont val="Calibri"/>
        <family val="2"/>
      </rPr>
      <t xml:space="preserve"> ,RET. 5X1 " RODS , SET ANCHOR @ </t>
    </r>
    <r>
      <rPr>
        <b/>
        <sz val="12"/>
        <color indexed="10"/>
        <rFont val="Calibri"/>
        <family val="2"/>
      </rPr>
      <t xml:space="preserve">5625 </t>
    </r>
    <r>
      <rPr>
        <b/>
        <sz val="12"/>
        <rFont val="Calibri"/>
        <family val="2"/>
      </rPr>
      <t xml:space="preserve">FT , ON STREAM </t>
    </r>
    <r>
      <rPr>
        <b/>
        <u/>
        <sz val="12"/>
        <color indexed="10"/>
        <rFont val="Calibri"/>
        <family val="2"/>
      </rPr>
      <t>29/6/15</t>
    </r>
  </si>
  <si>
    <t xml:space="preserve">INTERVALS </t>
  </si>
  <si>
    <r>
      <t>UNDER W/O DUE TO TBG LEAK , (</t>
    </r>
    <r>
      <rPr>
        <b/>
        <sz val="12"/>
        <rFont val="Calibri"/>
        <family val="2"/>
      </rPr>
      <t xml:space="preserve"> HAD HOLE IN JT. NO. 188 BELOW 2.78" P.S.N W/ ONE JT. , HAD CRACK ON JT NO. 184 ABOVE 2.78"P.S,N W/ 3 JTS</t>
    </r>
    <r>
      <rPr>
        <b/>
        <sz val="12"/>
        <color indexed="12"/>
        <rFont val="Calibri"/>
        <family val="2"/>
      </rPr>
      <t xml:space="preserve"> , </t>
    </r>
    <r>
      <rPr>
        <b/>
        <sz val="12"/>
        <color indexed="10"/>
        <rFont val="Calibri"/>
        <family val="2"/>
      </rPr>
      <t>TOTAL JT'S =187</t>
    </r>
    <r>
      <rPr>
        <b/>
        <sz val="12"/>
        <color indexed="12"/>
        <rFont val="Calibri"/>
        <family val="2"/>
      </rPr>
      <t xml:space="preserve"> ) ,  TAGGED TD @ 6220 FT , RIH WITH </t>
    </r>
    <r>
      <rPr>
        <b/>
        <u/>
        <sz val="12"/>
        <color indexed="10"/>
        <rFont val="Calibri"/>
        <family val="2"/>
      </rPr>
      <t>2" DHP</t>
    </r>
    <r>
      <rPr>
        <b/>
        <sz val="12"/>
        <color indexed="12"/>
        <rFont val="Calibri"/>
        <family val="2"/>
      </rPr>
      <t xml:space="preserve"> ON </t>
    </r>
    <r>
      <rPr>
        <b/>
        <sz val="12"/>
        <color indexed="10"/>
        <rFont val="Calibri"/>
        <family val="2"/>
      </rPr>
      <t>NEW H-CH S/R</t>
    </r>
    <r>
      <rPr>
        <b/>
        <sz val="12"/>
        <color indexed="12"/>
        <rFont val="Calibri"/>
        <family val="2"/>
      </rPr>
      <t xml:space="preserve"> , ( 25X1"+125X7/8"+82X1" ) , ON STREAM </t>
    </r>
    <r>
      <rPr>
        <b/>
        <sz val="12"/>
        <color indexed="17"/>
        <rFont val="Calibri"/>
        <family val="2"/>
      </rPr>
      <t>8/7/2015</t>
    </r>
  </si>
  <si>
    <t>NO PUMP ACTION , R.TRIP , NOT PRODUCE , PERFORMED HYDRO TEST , FOUND TBG LEAK , R.TRIP WITH 1.75 "ANCHOR PUMP, RETRIEVED ( 5X1" ) RODS  , SET ANCHOR PUMP @ 5775 FT , ON STREAM</t>
  </si>
  <si>
    <r>
      <t xml:space="preserve"> F.POUND , </t>
    </r>
    <r>
      <rPr>
        <b/>
        <sz val="12"/>
        <color indexed="10"/>
        <rFont val="Calibri"/>
        <family val="2"/>
      </rPr>
      <t>P.FILLAGE+/- 64%</t>
    </r>
  </si>
  <si>
    <r>
      <t xml:space="preserve">ROD NO. ( </t>
    </r>
    <r>
      <rPr>
        <b/>
        <sz val="12"/>
        <color indexed="10"/>
        <rFont val="Calibri"/>
        <family val="2"/>
      </rPr>
      <t>2X7/8"</t>
    </r>
    <r>
      <rPr>
        <b/>
        <sz val="12"/>
        <color indexed="12"/>
        <rFont val="Calibri"/>
        <family val="2"/>
      </rPr>
      <t xml:space="preserve"> ) PARTED, FISHED, REPLACED , ON STREAM</t>
    </r>
  </si>
  <si>
    <t>SV LEAK</t>
  </si>
  <si>
    <t>WING STUCK</t>
  </si>
  <si>
    <r>
      <t>NORMAL CARD</t>
    </r>
    <r>
      <rPr>
        <b/>
        <sz val="12"/>
        <color indexed="10"/>
        <rFont val="Calibri"/>
        <family val="2"/>
      </rPr>
      <t xml:space="preserve"> (ANCHOR PUMP)</t>
    </r>
  </si>
  <si>
    <r>
      <t xml:space="preserve">SEVER F.POUND , </t>
    </r>
    <r>
      <rPr>
        <b/>
        <sz val="12"/>
        <color indexed="10"/>
        <rFont val="Calibri"/>
        <family val="2"/>
      </rPr>
      <t>P.FILLAGE=53 %</t>
    </r>
  </si>
  <si>
    <r>
      <t xml:space="preserve"> F.POUND ,</t>
    </r>
    <r>
      <rPr>
        <b/>
        <sz val="12"/>
        <color indexed="10"/>
        <rFont val="Calibri"/>
        <family val="2"/>
      </rPr>
      <t xml:space="preserve"> P.FILLAGE=70 %</t>
    </r>
  </si>
  <si>
    <r>
      <t>BAKER</t>
    </r>
    <r>
      <rPr>
        <b/>
        <sz val="12"/>
        <color indexed="10"/>
        <rFont val="Calibri"/>
        <family val="2"/>
      </rPr>
      <t xml:space="preserve"> (1.5" ANCHOR PUMP)</t>
    </r>
  </si>
  <si>
    <t>TV LEAK</t>
  </si>
  <si>
    <t>SLIGHT TV LEAK</t>
  </si>
  <si>
    <r>
      <t xml:space="preserve">NO PUMP ACTION ,R.TRIP W/ 2 " ANCHOR PUMP , RETRIEVED (10 RODS X1") ,  SET ANCHOR PUMP @ 4975' , ON STREAM </t>
    </r>
    <r>
      <rPr>
        <b/>
        <u/>
        <sz val="12"/>
        <color indexed="10"/>
        <rFont val="Calibri"/>
        <family val="2"/>
      </rPr>
      <t>26/5/2015</t>
    </r>
  </si>
  <si>
    <r>
      <t xml:space="preserve">NO PUMP ACTION , R.TRIP WITH ANCHOR PUMP, RET. ( 3X1" ) RODS , SET PUMP @ 4900 FT, NO PROD, </t>
    </r>
    <r>
      <rPr>
        <b/>
        <sz val="12"/>
        <color indexed="10"/>
        <rFont val="Calibri"/>
        <family val="2"/>
      </rPr>
      <t>WAITING W/O</t>
    </r>
  </si>
  <si>
    <r>
      <t xml:space="preserve">BAKER , </t>
    </r>
    <r>
      <rPr>
        <b/>
        <sz val="12"/>
        <color indexed="10"/>
        <rFont val="Calibri"/>
        <family val="2"/>
      </rPr>
      <t>P.S = 2" , AFTER W/O</t>
    </r>
  </si>
  <si>
    <r>
      <t xml:space="preserve">Expro TMU # 1 , </t>
    </r>
    <r>
      <rPr>
        <b/>
        <sz val="12"/>
        <color indexed="10"/>
        <rFont val="Calibri"/>
        <family val="2"/>
      </rPr>
      <t>RES. DECLINE</t>
    </r>
  </si>
  <si>
    <r>
      <t xml:space="preserve">SV LEAK, </t>
    </r>
    <r>
      <rPr>
        <b/>
        <sz val="12"/>
        <color indexed="10"/>
        <rFont val="Calibri"/>
        <family val="2"/>
      </rPr>
      <t xml:space="preserve"> LOW PUMP EFF. , S.F.L FOR B-I</t>
    </r>
  </si>
  <si>
    <r>
      <t xml:space="preserve">NO PUMP ACTION , R.TRIP </t>
    </r>
    <r>
      <rPr>
        <b/>
        <u/>
        <sz val="12"/>
        <color indexed="10"/>
        <rFont val="Calibri"/>
        <family val="2"/>
      </rPr>
      <t>W/ 1.5" DHP</t>
    </r>
    <r>
      <rPr>
        <b/>
        <sz val="12"/>
        <rFont val="Calibri"/>
        <family val="2"/>
      </rPr>
      <t xml:space="preserve">,  ON STREAM </t>
    </r>
  </si>
  <si>
    <r>
      <rPr>
        <b/>
        <sz val="12"/>
        <color indexed="12"/>
        <rFont val="Calibri"/>
        <family val="2"/>
      </rPr>
      <t xml:space="preserve">NO PUMP ACTION , R.TRIP, NOT PROD., PERFORMED HYD. TEST, PRESS. NOT HOLD, R.TRIP W/ 1.5" </t>
    </r>
    <r>
      <rPr>
        <b/>
        <u/>
        <sz val="12"/>
        <color indexed="12"/>
        <rFont val="Calibri"/>
        <family val="2"/>
      </rPr>
      <t>ANCHOR PUMP</t>
    </r>
    <r>
      <rPr>
        <b/>
        <sz val="12"/>
        <color indexed="12"/>
        <rFont val="Calibri"/>
        <family val="2"/>
      </rPr>
      <t xml:space="preserve"> , RET. (10 X 1" RODS),</t>
    </r>
    <r>
      <rPr>
        <b/>
        <sz val="12"/>
        <color indexed="10"/>
        <rFont val="Calibri"/>
        <family val="2"/>
      </rPr>
      <t xml:space="preserve"> SET PUMP @ 5575', </t>
    </r>
    <r>
      <rPr>
        <b/>
        <sz val="12"/>
        <color indexed="12"/>
        <rFont val="Calibri"/>
        <family val="2"/>
      </rPr>
      <t>ON STREAM</t>
    </r>
  </si>
  <si>
    <r>
      <t xml:space="preserve">NO PUMP ACTION , </t>
    </r>
    <r>
      <rPr>
        <b/>
        <sz val="12"/>
        <color indexed="10"/>
        <rFont val="Calibri"/>
        <family val="2"/>
      </rPr>
      <t>R.TRIP</t>
    </r>
    <r>
      <rPr>
        <b/>
        <sz val="12"/>
        <rFont val="Calibri"/>
        <family val="2"/>
      </rPr>
      <t xml:space="preserve"> , ON STREAM </t>
    </r>
  </si>
  <si>
    <r>
      <t xml:space="preserve">BAKER , </t>
    </r>
    <r>
      <rPr>
        <b/>
        <sz val="12"/>
        <color indexed="10"/>
        <rFont val="Calibri"/>
        <family val="2"/>
      </rPr>
      <t>AFTER W/O</t>
    </r>
  </si>
  <si>
    <t>TRY TO RETRIEVE FWG PLUG &amp; REDRESS WITHOUT SUCCES, FOUND THE PLUG COVERED WITH 10 FT FILL</t>
  </si>
  <si>
    <r>
      <t xml:space="preserve">NO PUMP ACTION ,  </t>
    </r>
    <r>
      <rPr>
        <b/>
        <sz val="12"/>
        <color indexed="12"/>
        <rFont val="Calibri"/>
        <family val="2"/>
      </rPr>
      <t>R.TRIP WITH 1.5" ANCHOR PUMP , RETRIEVED</t>
    </r>
    <r>
      <rPr>
        <b/>
        <sz val="12"/>
        <color indexed="10"/>
        <rFont val="Calibri"/>
        <family val="2"/>
      </rPr>
      <t xml:space="preserve"> 5 RODS X1 "</t>
    </r>
    <r>
      <rPr>
        <b/>
        <sz val="12"/>
        <color indexed="12"/>
        <rFont val="Calibri"/>
        <family val="2"/>
      </rPr>
      <t xml:space="preserve"> , SET </t>
    </r>
    <r>
      <rPr>
        <b/>
        <sz val="12"/>
        <color indexed="10"/>
        <rFont val="Calibri"/>
        <family val="2"/>
      </rPr>
      <t xml:space="preserve">ANCHOR @ 5300 </t>
    </r>
    <r>
      <rPr>
        <b/>
        <sz val="12"/>
        <color indexed="12"/>
        <rFont val="Calibri"/>
        <family val="2"/>
      </rPr>
      <t xml:space="preserve">FT , ON STREAM </t>
    </r>
    <r>
      <rPr>
        <b/>
        <u/>
        <sz val="12"/>
        <color indexed="10"/>
        <rFont val="Calibri"/>
        <family val="2"/>
      </rPr>
      <t>2/8/2015</t>
    </r>
  </si>
  <si>
    <r>
      <t xml:space="preserve">LOW PUMP EFF, R.TRIP </t>
    </r>
    <r>
      <rPr>
        <b/>
        <u/>
        <sz val="12"/>
        <color indexed="10"/>
        <rFont val="Calibri"/>
        <family val="2"/>
      </rPr>
      <t>WITH 1.75" DHP</t>
    </r>
    <r>
      <rPr>
        <b/>
        <sz val="12"/>
        <color indexed="12"/>
        <rFont val="Calibri"/>
        <family val="2"/>
      </rPr>
      <t xml:space="preserve"> , ON STREAM</t>
    </r>
  </si>
  <si>
    <r>
      <t xml:space="preserve"> ROD NO ( </t>
    </r>
    <r>
      <rPr>
        <b/>
        <sz val="12"/>
        <color indexed="10"/>
        <rFont val="Calibri"/>
        <family val="2"/>
      </rPr>
      <t>75 X 1"</t>
    </r>
    <r>
      <rPr>
        <b/>
        <sz val="12"/>
        <rFont val="Calibri"/>
        <family val="2"/>
      </rPr>
      <t xml:space="preserve"> ) PARTED ,FISHED OK , </t>
    </r>
    <r>
      <rPr>
        <b/>
        <sz val="12"/>
        <color indexed="10"/>
        <rFont val="Calibri"/>
        <family val="2"/>
      </rPr>
      <t>REPLACED</t>
    </r>
    <r>
      <rPr>
        <b/>
        <sz val="12"/>
        <rFont val="Calibri"/>
        <family val="2"/>
      </rPr>
      <t xml:space="preserve"> (10 RODS X1 ") ,</t>
    </r>
    <r>
      <rPr>
        <b/>
        <sz val="12"/>
        <rFont val="Calibri"/>
        <family val="2"/>
      </rPr>
      <t xml:space="preserve"> ON STREAM</t>
    </r>
  </si>
  <si>
    <r>
      <t xml:space="preserve">LOW PUMP EFF. , </t>
    </r>
    <r>
      <rPr>
        <b/>
        <sz val="12"/>
        <color indexed="10"/>
        <rFont val="Calibri"/>
        <family val="2"/>
      </rPr>
      <t>R.TRIP</t>
    </r>
    <r>
      <rPr>
        <b/>
        <sz val="12"/>
        <rFont val="Calibri"/>
        <family val="2"/>
      </rPr>
      <t xml:space="preserve"> , ON STREAM</t>
    </r>
  </si>
  <si>
    <t>1.5'' ANCHOR PUMP</t>
  </si>
  <si>
    <r>
      <t xml:space="preserve">     BAKER     , </t>
    </r>
    <r>
      <rPr>
        <b/>
        <sz val="12"/>
        <color indexed="10"/>
        <rFont val="Calibri"/>
        <family val="2"/>
      </rPr>
      <t xml:space="preserve">AFTER R.TRIP WITH 1.75 " DHP         </t>
    </r>
    <r>
      <rPr>
        <b/>
        <sz val="12"/>
        <rFont val="Calibri"/>
        <family val="2"/>
      </rPr>
      <t xml:space="preserve"> </t>
    </r>
  </si>
  <si>
    <r>
      <t xml:space="preserve">NO PUMP ACTION , </t>
    </r>
    <r>
      <rPr>
        <b/>
        <sz val="12"/>
        <color indexed="10"/>
        <rFont val="Calibri"/>
        <family val="2"/>
      </rPr>
      <t>R.TRIP</t>
    </r>
    <r>
      <rPr>
        <b/>
        <sz val="12"/>
        <rFont val="Calibri"/>
        <family val="2"/>
      </rPr>
      <t xml:space="preserve"> , PERFORMED TBG AGAINST DHP, </t>
    </r>
    <r>
      <rPr>
        <b/>
        <sz val="12"/>
        <color indexed="10"/>
        <rFont val="Calibri"/>
        <family val="2"/>
      </rPr>
      <t>PRESSURE INCREASED TO 300 PSI, THEN DECREASED TO 80 PSI</t>
    </r>
    <r>
      <rPr>
        <b/>
        <sz val="12"/>
        <rFont val="Calibri"/>
        <family val="2"/>
      </rPr>
      <t>, EXPECTED TBG. LEAK, R.TRIP  W/ NEW</t>
    </r>
    <r>
      <rPr>
        <b/>
        <sz val="12"/>
        <color indexed="10"/>
        <rFont val="Calibri"/>
        <family val="2"/>
      </rPr>
      <t xml:space="preserve"> 1.5" ANCHOR PUMP</t>
    </r>
    <r>
      <rPr>
        <b/>
        <sz val="12"/>
        <rFont val="Calibri"/>
        <family val="2"/>
      </rPr>
      <t xml:space="preserve">  ,  RETRIEVED ( 10X1" ) RODS , SET ANCHOR PUMP @ 5250 FT , ON STREAM </t>
    </r>
    <r>
      <rPr>
        <b/>
        <sz val="12"/>
        <color indexed="10"/>
        <rFont val="Calibri"/>
        <family val="2"/>
      </rPr>
      <t>15/8/2015</t>
    </r>
  </si>
  <si>
    <r>
      <t xml:space="preserve">BAKER , </t>
    </r>
    <r>
      <rPr>
        <b/>
        <sz val="12"/>
        <color indexed="10"/>
        <rFont val="Calibri"/>
        <family val="2"/>
      </rPr>
      <t>ANCHOR PUMP</t>
    </r>
  </si>
  <si>
    <r>
      <t>NO PUMP ACTION ,</t>
    </r>
    <r>
      <rPr>
        <b/>
        <sz val="12"/>
        <color indexed="10"/>
        <rFont val="Calibri"/>
        <family val="2"/>
      </rPr>
      <t xml:space="preserve"> R.TRIP WITH 1.75 "ANCHOR PUMP</t>
    </r>
    <r>
      <rPr>
        <b/>
        <sz val="12"/>
        <rFont val="Calibri"/>
        <family val="2"/>
      </rPr>
      <t>, RETRIEVED (1X1" ) RODS  , SET ANCHOR PUMP @ 5750 FT , ON STREAM</t>
    </r>
  </si>
  <si>
    <r>
      <t xml:space="preserve">NO PUMP ACTION , RET. ( 1+1 X1") ROD , NO PROD.  , </t>
    </r>
    <r>
      <rPr>
        <b/>
        <u/>
        <sz val="12"/>
        <color indexed="10"/>
        <rFont val="Calibri"/>
        <family val="2"/>
      </rPr>
      <t>R.TRIP WITH 1.75 "ANCHOR PUMP</t>
    </r>
    <r>
      <rPr>
        <b/>
        <sz val="12"/>
        <rFont val="Calibri"/>
        <family val="2"/>
      </rPr>
      <t xml:space="preserve"> , SET ANCHOR PUMP @ 5700 FT , ON STREAM</t>
    </r>
  </si>
  <si>
    <r>
      <t xml:space="preserve">NO PUMP ACTION , R.TRIP W/ </t>
    </r>
    <r>
      <rPr>
        <b/>
        <sz val="12"/>
        <color indexed="10"/>
        <rFont val="Calibri"/>
        <family val="2"/>
      </rPr>
      <t>2 " DHP</t>
    </r>
    <r>
      <rPr>
        <b/>
        <sz val="12"/>
        <rFont val="Calibri"/>
        <family val="2"/>
      </rPr>
      <t xml:space="preserve">, ON STREAM </t>
    </r>
  </si>
  <si>
    <r>
      <t>EXPRO TMU#1 , (</t>
    </r>
    <r>
      <rPr>
        <b/>
        <sz val="12"/>
        <color indexed="10"/>
        <rFont val="Calibri"/>
        <family val="2"/>
      </rPr>
      <t xml:space="preserve"> WRONG TEST</t>
    </r>
    <r>
      <rPr>
        <b/>
        <sz val="12"/>
        <color indexed="12"/>
        <rFont val="Calibri"/>
        <family val="2"/>
      </rPr>
      <t>)</t>
    </r>
  </si>
  <si>
    <r>
      <t xml:space="preserve">NO PUMP ACTION, </t>
    </r>
    <r>
      <rPr>
        <b/>
        <sz val="16"/>
        <color indexed="10"/>
        <rFont val="Calibri"/>
        <family val="2"/>
      </rPr>
      <t>2</t>
    </r>
    <r>
      <rPr>
        <b/>
        <sz val="12"/>
        <rFont val="Calibri"/>
        <family val="2"/>
      </rPr>
      <t xml:space="preserve"> R.TRIP WITH 1.5" ANCHOR PUMP, RET. 6X1" RODS, SET PUMP @ </t>
    </r>
    <r>
      <rPr>
        <b/>
        <sz val="12"/>
        <color indexed="10"/>
        <rFont val="Calibri"/>
        <family val="2"/>
      </rPr>
      <t>5375</t>
    </r>
    <r>
      <rPr>
        <b/>
        <sz val="12"/>
        <rFont val="Calibri"/>
        <family val="2"/>
      </rPr>
      <t xml:space="preserve"> FT, ON STREAM.</t>
    </r>
  </si>
  <si>
    <r>
      <t xml:space="preserve">BAKER , </t>
    </r>
    <r>
      <rPr>
        <b/>
        <sz val="12"/>
        <color indexed="10"/>
        <rFont val="Calibri"/>
        <family val="2"/>
      </rPr>
      <t>AFTER R.TRIP</t>
    </r>
  </si>
  <si>
    <r>
      <t xml:space="preserve">BAKER , </t>
    </r>
    <r>
      <rPr>
        <b/>
        <sz val="12"/>
        <color indexed="10"/>
        <rFont val="Calibri"/>
        <family val="2"/>
      </rPr>
      <t>ANCHOR PUMP</t>
    </r>
  </si>
  <si>
    <r>
      <t xml:space="preserve">BAKER ( </t>
    </r>
    <r>
      <rPr>
        <b/>
        <sz val="12"/>
        <color indexed="10"/>
        <rFont val="Calibri"/>
        <family val="2"/>
      </rPr>
      <t>EXPECTED RES. IMPROVEMENT</t>
    </r>
    <r>
      <rPr>
        <b/>
        <sz val="12"/>
        <color indexed="12"/>
        <rFont val="Calibri"/>
        <family val="2"/>
      </rPr>
      <t xml:space="preserve"> )</t>
    </r>
  </si>
  <si>
    <t>WHT = 126 F</t>
  </si>
  <si>
    <t>WHT = 125 F</t>
  </si>
  <si>
    <t xml:space="preserve">WHT = 105 F , LOW PUMP EFF. </t>
  </si>
  <si>
    <t>BAKER , ANCHOR PUMP , RETRIEVED 16 RODS</t>
  </si>
  <si>
    <t>EXPRO , ANCHOR PUMP , RETRIEVED 10 RODS</t>
  </si>
  <si>
    <r>
      <t xml:space="preserve">NO PUMP ACTION , </t>
    </r>
    <r>
      <rPr>
        <b/>
        <sz val="12"/>
        <color indexed="10"/>
        <rFont val="Calibri"/>
        <family val="2"/>
      </rPr>
      <t>R.TRIP WITH 2" ANCHOR PUMP</t>
    </r>
    <r>
      <rPr>
        <b/>
        <sz val="12"/>
        <rFont val="Calibri"/>
        <family val="2"/>
      </rPr>
      <t xml:space="preserve"> , RETRIEVED (</t>
    </r>
    <r>
      <rPr>
        <b/>
        <sz val="12"/>
        <color indexed="10"/>
        <rFont val="Calibri"/>
        <family val="2"/>
      </rPr>
      <t>10+9</t>
    </r>
    <r>
      <rPr>
        <b/>
        <sz val="12"/>
        <rFont val="Calibri"/>
        <family val="2"/>
      </rPr>
      <t xml:space="preserve"> RODS X 1" ,SET ANCHOR PUMP @ </t>
    </r>
    <r>
      <rPr>
        <b/>
        <sz val="12"/>
        <color indexed="10"/>
        <rFont val="Calibri"/>
        <family val="2"/>
      </rPr>
      <t>4900</t>
    </r>
    <r>
      <rPr>
        <b/>
        <sz val="12"/>
        <rFont val="Calibri"/>
        <family val="2"/>
      </rPr>
      <t xml:space="preserve"> FT ,  ON STREAM </t>
    </r>
  </si>
  <si>
    <r>
      <t xml:space="preserve">LOW PUMP EFF. , </t>
    </r>
    <r>
      <rPr>
        <b/>
        <sz val="12"/>
        <color indexed="10"/>
        <rFont val="Calibri"/>
        <family val="2"/>
      </rPr>
      <t xml:space="preserve">R.TRIP  W/ NEW </t>
    </r>
    <r>
      <rPr>
        <b/>
        <u/>
        <sz val="12"/>
        <color indexed="10"/>
        <rFont val="Calibri"/>
        <family val="2"/>
      </rPr>
      <t>1.75" DHP</t>
    </r>
    <r>
      <rPr>
        <b/>
        <sz val="12"/>
        <color indexed="12"/>
        <rFont val="Calibri"/>
        <family val="2"/>
      </rPr>
      <t xml:space="preserve"> , ON STREAM </t>
    </r>
  </si>
  <si>
    <r>
      <t xml:space="preserve">LOW PUMP EFF., R.TRIP </t>
    </r>
    <r>
      <rPr>
        <b/>
        <u/>
        <sz val="12"/>
        <color indexed="10"/>
        <rFont val="Calibri"/>
        <family val="2"/>
      </rPr>
      <t>W /2 " DHP</t>
    </r>
    <r>
      <rPr>
        <b/>
        <sz val="12"/>
        <rFont val="Calibri"/>
        <family val="2"/>
      </rPr>
      <t xml:space="preserve"> , ON STREAM</t>
    </r>
  </si>
  <si>
    <r>
      <t xml:space="preserve">NO PUMP ACTION , R.TRIP , FOUND ACTION &amp; SUCTION  , R.TRIP WITH 2" ANCHOR PUMP , RETRIEVED ( 10 X1" ) , SET PUMP @ 5550', ON STREAM </t>
    </r>
    <r>
      <rPr>
        <b/>
        <sz val="12"/>
        <color indexed="10"/>
        <rFont val="Calibri"/>
        <family val="2"/>
      </rPr>
      <t>24/9/2015</t>
    </r>
  </si>
  <si>
    <r>
      <t xml:space="preserve">NO PUMP ACTION , R.TRIP </t>
    </r>
    <r>
      <rPr>
        <b/>
        <sz val="12"/>
        <rFont val="Calibri"/>
        <family val="2"/>
      </rPr>
      <t xml:space="preserve">,  ON STREAM </t>
    </r>
  </si>
  <si>
    <r>
      <t xml:space="preserve">ROD NO ( </t>
    </r>
    <r>
      <rPr>
        <b/>
        <sz val="12"/>
        <color indexed="10"/>
        <rFont val="Calibri"/>
        <family val="2"/>
      </rPr>
      <t>38 X 1"</t>
    </r>
    <r>
      <rPr>
        <b/>
        <sz val="12"/>
        <rFont val="Calibri"/>
        <family val="2"/>
      </rPr>
      <t xml:space="preserve">) PARTED , FISHED OK , REPLACED , </t>
    </r>
    <r>
      <rPr>
        <b/>
        <sz val="16"/>
        <color indexed="10"/>
        <rFont val="Calibri"/>
        <family val="2"/>
      </rPr>
      <t>2</t>
    </r>
    <r>
      <rPr>
        <b/>
        <sz val="14"/>
        <color indexed="10"/>
        <rFont val="Calibri"/>
        <family val="2"/>
      </rPr>
      <t xml:space="preserve"> </t>
    </r>
    <r>
      <rPr>
        <b/>
        <sz val="12"/>
        <color indexed="10"/>
        <rFont val="Calibri"/>
        <family val="2"/>
      </rPr>
      <t>R.TRIP WITH 1.75 "ANCHOR PUMP</t>
    </r>
    <r>
      <rPr>
        <b/>
        <sz val="12"/>
        <rFont val="Calibri"/>
        <family val="2"/>
      </rPr>
      <t xml:space="preserve"> ,  RETREIVED (</t>
    </r>
    <r>
      <rPr>
        <b/>
        <sz val="12"/>
        <color indexed="10"/>
        <rFont val="Calibri"/>
        <family val="2"/>
      </rPr>
      <t xml:space="preserve"> 9X1" </t>
    </r>
    <r>
      <rPr>
        <b/>
        <sz val="12"/>
        <rFont val="Calibri"/>
        <family val="2"/>
      </rPr>
      <t xml:space="preserve">) RODS , SET ANCHOR PUMP @ 5475 FT , ON STREAM </t>
    </r>
    <r>
      <rPr>
        <b/>
        <sz val="12"/>
        <color indexed="10"/>
        <rFont val="Calibri"/>
        <family val="2"/>
      </rPr>
      <t>24/9/2015</t>
    </r>
  </si>
  <si>
    <t>PLUNGER STUCKED ,  R.TRIP WITH 2" ANCHOR PUMP , RETRIEVED (4X 1") ,SET ANCHOR PUMP @ 4800 FT , NOT PRODUCE , WAITING W/O</t>
  </si>
  <si>
    <r>
      <t xml:space="preserve">BAKER , </t>
    </r>
    <r>
      <rPr>
        <b/>
        <sz val="12"/>
        <color indexed="10"/>
        <rFont val="Calibri"/>
        <family val="2"/>
      </rPr>
      <t>ANCHOR PUMP</t>
    </r>
  </si>
  <si>
    <t>BAKER , ANCHOR PUMP</t>
  </si>
  <si>
    <r>
      <t xml:space="preserve">NO PUMP ACTION , </t>
    </r>
    <r>
      <rPr>
        <b/>
        <sz val="18"/>
        <color indexed="12"/>
        <rFont val="Calibri"/>
        <family val="2"/>
      </rPr>
      <t>2</t>
    </r>
    <r>
      <rPr>
        <b/>
        <sz val="12"/>
        <color indexed="12"/>
        <rFont val="Calibri"/>
        <family val="2"/>
      </rPr>
      <t xml:space="preserve"> </t>
    </r>
    <r>
      <rPr>
        <b/>
        <sz val="12"/>
        <color indexed="10"/>
        <rFont val="Calibri"/>
        <family val="2"/>
      </rPr>
      <t xml:space="preserve">R.TRIP  W/ NEW </t>
    </r>
    <r>
      <rPr>
        <b/>
        <u/>
        <sz val="12"/>
        <color indexed="10"/>
        <rFont val="Calibri"/>
        <family val="2"/>
      </rPr>
      <t>2" DHP</t>
    </r>
    <r>
      <rPr>
        <b/>
        <sz val="12"/>
        <color indexed="12"/>
        <rFont val="Calibri"/>
        <family val="2"/>
      </rPr>
      <t xml:space="preserve"> , ON STREAM </t>
    </r>
    <r>
      <rPr>
        <b/>
        <sz val="12"/>
        <color indexed="10"/>
        <rFont val="Calibri"/>
        <family val="2"/>
      </rPr>
      <t>27/9/2015</t>
    </r>
  </si>
  <si>
    <t>71 X1''+  110 X 7/8''+   30 X1'' S.BAR</t>
  </si>
  <si>
    <r>
      <t xml:space="preserve">BAKER , </t>
    </r>
    <r>
      <rPr>
        <b/>
        <sz val="12"/>
        <color indexed="10"/>
        <rFont val="Calibri"/>
        <family val="2"/>
      </rPr>
      <t>AFTER W/O</t>
    </r>
  </si>
  <si>
    <r>
      <t>UNDER W/O DUE TO</t>
    </r>
    <r>
      <rPr>
        <b/>
        <sz val="12"/>
        <color indexed="10"/>
        <rFont val="Calibri"/>
        <family val="2"/>
      </rPr>
      <t xml:space="preserve"> </t>
    </r>
    <r>
      <rPr>
        <b/>
        <sz val="12"/>
        <rFont val="Calibri"/>
        <family val="2"/>
      </rPr>
      <t>TBG LEAK</t>
    </r>
    <r>
      <rPr>
        <b/>
        <sz val="12"/>
        <rFont val="Calibri"/>
        <family val="2"/>
      </rPr>
      <t xml:space="preserve"> ,( </t>
    </r>
    <r>
      <rPr>
        <b/>
        <sz val="12"/>
        <color indexed="10"/>
        <rFont val="Calibri"/>
        <family val="2"/>
      </rPr>
      <t xml:space="preserve">FOUND CRACKS IN JT NO 142 &amp; 160 / TOTAL JT'S =180 JT </t>
    </r>
    <r>
      <rPr>
        <b/>
        <sz val="12"/>
        <rFont val="Calibri"/>
        <family val="2"/>
      </rPr>
      <t xml:space="preserve">) ,TAGGED BTM @ 6203 FT , RIH WITH  </t>
    </r>
    <r>
      <rPr>
        <b/>
        <sz val="12"/>
        <color indexed="10"/>
        <rFont val="Calibri"/>
        <family val="2"/>
      </rPr>
      <t xml:space="preserve">2" DHP </t>
    </r>
    <r>
      <rPr>
        <b/>
        <sz val="12"/>
        <rFont val="Calibri"/>
        <family val="2"/>
      </rPr>
      <t xml:space="preserve">&amp; SAME S/R ( </t>
    </r>
    <r>
      <rPr>
        <b/>
        <sz val="12"/>
        <color indexed="10"/>
        <rFont val="Calibri"/>
        <family val="2"/>
      </rPr>
      <t>20X1"+110X7/8"+106X1"</t>
    </r>
    <r>
      <rPr>
        <b/>
        <sz val="12"/>
        <rFont val="Calibri"/>
        <family val="2"/>
      </rPr>
      <t xml:space="preserve"> ) EXCEPT</t>
    </r>
    <r>
      <rPr>
        <b/>
        <sz val="12"/>
        <color indexed="10"/>
        <rFont val="Calibri"/>
        <family val="2"/>
      </rPr>
      <t xml:space="preserve"> 30X1"</t>
    </r>
    <r>
      <rPr>
        <b/>
        <sz val="12"/>
        <rFont val="Calibri"/>
        <family val="2"/>
      </rPr>
      <t xml:space="preserve"> S-88 COND-II  ON TOP SEC. , ON STREAM ON </t>
    </r>
    <r>
      <rPr>
        <b/>
        <u/>
        <sz val="12"/>
        <color indexed="10"/>
        <rFont val="Calibri"/>
        <family val="2"/>
      </rPr>
      <t>4/10/2015</t>
    </r>
  </si>
  <si>
    <t xml:space="preserve">POLISHED ROD PARTED , FISHED OK , REPLACED , ON STREAM </t>
  </si>
  <si>
    <r>
      <t xml:space="preserve">NO PUMP ACTION ,  </t>
    </r>
    <r>
      <rPr>
        <b/>
        <sz val="12"/>
        <color indexed="12"/>
        <rFont val="Calibri"/>
        <family val="2"/>
      </rPr>
      <t>R.TRIP WITH 1.5" ANCHOR PUMP , TOTAL RETRIEVED</t>
    </r>
    <r>
      <rPr>
        <b/>
        <sz val="12"/>
        <color indexed="10"/>
        <rFont val="Calibri"/>
        <family val="2"/>
      </rPr>
      <t xml:space="preserve"> (5X1") RODS </t>
    </r>
    <r>
      <rPr>
        <b/>
        <sz val="12"/>
        <color indexed="12"/>
        <rFont val="Calibri"/>
        <family val="2"/>
      </rPr>
      <t xml:space="preserve"> , SET </t>
    </r>
    <r>
      <rPr>
        <b/>
        <sz val="12"/>
        <color indexed="10"/>
        <rFont val="Calibri"/>
        <family val="2"/>
      </rPr>
      <t xml:space="preserve">ANCHOR @ 5175 </t>
    </r>
    <r>
      <rPr>
        <b/>
        <sz val="12"/>
        <color indexed="12"/>
        <rFont val="Calibri"/>
        <family val="2"/>
      </rPr>
      <t xml:space="preserve">FT , ON STREAM </t>
    </r>
    <r>
      <rPr>
        <b/>
        <u/>
        <sz val="12"/>
        <color indexed="10"/>
        <rFont val="Calibri"/>
        <family val="2"/>
      </rPr>
      <t>11/10/2015</t>
    </r>
  </si>
  <si>
    <t>NORMAL WHT = 129 F</t>
  </si>
  <si>
    <t>F.POUND , P.FILLAGE=67 % , ANCHOR PUMP</t>
  </si>
  <si>
    <t>F.POUND , P.FILLAGE+/- 70%</t>
  </si>
  <si>
    <t>SLIGHT F. POUND, P.FILLAGE = 85 %</t>
  </si>
  <si>
    <t>SLIGHT F. POUND, P.FILLAGE = 88 %</t>
  </si>
  <si>
    <r>
      <t xml:space="preserve">NORMAL CARD , </t>
    </r>
    <r>
      <rPr>
        <b/>
        <sz val="12"/>
        <color indexed="10"/>
        <rFont val="Calibri"/>
        <family val="2"/>
      </rPr>
      <t>TBG MOVEMENT</t>
    </r>
  </si>
  <si>
    <r>
      <t xml:space="preserve">NO PUMP ACTION , </t>
    </r>
    <r>
      <rPr>
        <b/>
        <sz val="12"/>
        <color indexed="10"/>
        <rFont val="Calibri"/>
        <family val="2"/>
      </rPr>
      <t>R.TRIP</t>
    </r>
    <r>
      <rPr>
        <b/>
        <sz val="12"/>
        <color indexed="12"/>
        <rFont val="Calibri"/>
        <family val="2"/>
      </rPr>
      <t xml:space="preserve">  , NO PRODUCE , FOUND ACTION &amp; SUCTION , </t>
    </r>
    <r>
      <rPr>
        <b/>
        <sz val="12"/>
        <color indexed="10"/>
        <rFont val="Calibri"/>
        <family val="2"/>
      </rPr>
      <t>R.TRIP WITH ANCHOR PUMP</t>
    </r>
    <r>
      <rPr>
        <b/>
        <sz val="12"/>
        <color indexed="12"/>
        <rFont val="Calibri"/>
        <family val="2"/>
      </rPr>
      <t xml:space="preserve"> , RETRIEVED ( 10X1") RODS , SET ANCHOR PUMP @ </t>
    </r>
    <r>
      <rPr>
        <b/>
        <sz val="12"/>
        <color indexed="10"/>
        <rFont val="Calibri"/>
        <family val="2"/>
      </rPr>
      <t>5525</t>
    </r>
    <r>
      <rPr>
        <b/>
        <sz val="12"/>
        <color indexed="12"/>
        <rFont val="Calibri"/>
        <family val="2"/>
      </rPr>
      <t xml:space="preserve"> FT , ON STREAM ON</t>
    </r>
    <r>
      <rPr>
        <b/>
        <sz val="12"/>
        <color indexed="10"/>
        <rFont val="Calibri"/>
        <family val="2"/>
      </rPr>
      <t xml:space="preserve"> 17/10/2015</t>
    </r>
  </si>
  <si>
    <r>
      <t xml:space="preserve">NO PUMP ACTION , STARTED THE WELL </t>
    </r>
    <r>
      <rPr>
        <b/>
        <sz val="12"/>
        <color indexed="10"/>
        <rFont val="Calibri"/>
        <family val="2"/>
      </rPr>
      <t>ON 20-10-2015</t>
    </r>
    <r>
      <rPr>
        <b/>
        <sz val="12"/>
        <rFont val="Calibri"/>
        <family val="2"/>
      </rPr>
      <t xml:space="preserve"> , ON STREAM</t>
    </r>
  </si>
  <si>
    <r>
      <t xml:space="preserve">NO PUMP ACTION , STARTED THE WELL </t>
    </r>
    <r>
      <rPr>
        <b/>
        <sz val="12"/>
        <color indexed="10"/>
        <rFont val="Calibri"/>
        <family val="2"/>
      </rPr>
      <t>ON 19/10/2015</t>
    </r>
    <r>
      <rPr>
        <b/>
        <sz val="12"/>
        <rFont val="Calibri"/>
        <family val="2"/>
      </rPr>
      <t xml:space="preserve"> , ON STREAM </t>
    </r>
  </si>
  <si>
    <r>
      <t xml:space="preserve">NO PUMP ACTION , </t>
    </r>
    <r>
      <rPr>
        <b/>
        <sz val="16"/>
        <color indexed="10"/>
        <rFont val="Calibri"/>
        <family val="2"/>
      </rPr>
      <t>2</t>
    </r>
    <r>
      <rPr>
        <b/>
        <sz val="12"/>
        <rFont val="Calibri"/>
        <family val="2"/>
      </rPr>
      <t xml:space="preserve"> </t>
    </r>
    <r>
      <rPr>
        <b/>
        <sz val="12"/>
        <rFont val="Calibri"/>
        <family val="2"/>
      </rPr>
      <t xml:space="preserve">R.TRIP ,  NOT PRODUCE , PERFORMED HYDRO TEST , NOT HOLD , </t>
    </r>
    <r>
      <rPr>
        <b/>
        <sz val="18"/>
        <rFont val="Calibri"/>
        <family val="2"/>
      </rPr>
      <t xml:space="preserve">2 </t>
    </r>
    <r>
      <rPr>
        <b/>
        <u/>
        <sz val="12"/>
        <color indexed="10"/>
        <rFont val="Calibri"/>
        <family val="2"/>
      </rPr>
      <t xml:space="preserve">R.TRIP WITH 1.5" ANCHOR PUMP </t>
    </r>
    <r>
      <rPr>
        <b/>
        <sz val="12"/>
        <rFont val="Calibri"/>
        <family val="2"/>
      </rPr>
      <t xml:space="preserve">,  TOTAL RETRIEVED ( </t>
    </r>
    <r>
      <rPr>
        <b/>
        <sz val="12"/>
        <color indexed="10"/>
        <rFont val="Calibri"/>
        <family val="2"/>
      </rPr>
      <t>25X1"</t>
    </r>
    <r>
      <rPr>
        <b/>
        <sz val="12"/>
        <rFont val="Calibri"/>
        <family val="2"/>
      </rPr>
      <t>) RODS ,</t>
    </r>
    <r>
      <rPr>
        <b/>
        <sz val="12"/>
        <rFont val="Calibri"/>
        <family val="2"/>
      </rPr>
      <t xml:space="preserve"> , SET ANCHOR PUMP @ 5275 FT , NOT PRODUCE , </t>
    </r>
    <r>
      <rPr>
        <b/>
        <sz val="12"/>
        <color indexed="10"/>
        <rFont val="Calibri"/>
        <family val="2"/>
      </rPr>
      <t>WAITING FOR W/O</t>
    </r>
    <r>
      <rPr>
        <b/>
        <sz val="12"/>
        <rFont val="Calibri"/>
        <family val="2"/>
      </rPr>
      <t>.</t>
    </r>
  </si>
  <si>
    <r>
      <t xml:space="preserve">NO PUMP ACTION , </t>
    </r>
    <r>
      <rPr>
        <b/>
        <sz val="12"/>
        <color indexed="10"/>
        <rFont val="Calibri"/>
        <family val="2"/>
      </rPr>
      <t>ON 26-10-2015</t>
    </r>
    <r>
      <rPr>
        <b/>
        <sz val="12"/>
        <color indexed="12"/>
        <rFont val="Calibri"/>
        <family val="2"/>
      </rPr>
      <t xml:space="preserve"> R.TRIP WITH 1.5" ANCHOR PUMP ,RETRIEVED (5X1") RODS  , SET ANCHOR @ 5050 FT , ON STREAM </t>
    </r>
  </si>
  <si>
    <t>NO PUMP ACTION , R.TRIP ,  ON STREAM 19/10/2015</t>
  </si>
  <si>
    <r>
      <t xml:space="preserve">NO PUMP ACTION , R.TRIP </t>
    </r>
    <r>
      <rPr>
        <b/>
        <sz val="12"/>
        <color indexed="12"/>
        <rFont val="Calibri"/>
        <family val="2"/>
      </rPr>
      <t>,  , ON STREAM</t>
    </r>
  </si>
  <si>
    <r>
      <t>NO PUMP ACTION , R.TRIP , HYDROTEST , NOT HOLD , R.TRIP W /</t>
    </r>
    <r>
      <rPr>
        <b/>
        <sz val="12"/>
        <color indexed="12"/>
        <rFont val="Calibri"/>
        <family val="2"/>
      </rPr>
      <t>2 " ANCHOR PUMP  ,TOTAL RETRIEVED ( 25X1" ) RODS , SET ANCHOR PUMP @  5200 , NOT PRODUCE , WAITING FOR W/O</t>
    </r>
  </si>
  <si>
    <r>
      <t>NO PUMP ACTION ,</t>
    </r>
    <r>
      <rPr>
        <b/>
        <sz val="12"/>
        <rFont val="Calibri"/>
        <family val="2"/>
      </rPr>
      <t xml:space="preserve"> </t>
    </r>
    <r>
      <rPr>
        <b/>
        <sz val="12"/>
        <color indexed="10"/>
        <rFont val="Calibri"/>
        <family val="2"/>
      </rPr>
      <t>R.TRIP  W/ NEW 2" ANCHOR PUMP</t>
    </r>
    <r>
      <rPr>
        <b/>
        <sz val="12"/>
        <rFont val="Calibri"/>
        <family val="2"/>
      </rPr>
      <t>, RETRIEVED</t>
    </r>
    <r>
      <rPr>
        <b/>
        <sz val="12"/>
        <color indexed="10"/>
        <rFont val="Calibri"/>
        <family val="2"/>
      </rPr>
      <t xml:space="preserve"> 6 X 1"</t>
    </r>
    <r>
      <rPr>
        <b/>
        <sz val="12"/>
        <rFont val="Calibri"/>
        <family val="2"/>
      </rPr>
      <t xml:space="preserve">, SET ANCHOR @ </t>
    </r>
    <r>
      <rPr>
        <b/>
        <sz val="12"/>
        <color indexed="10"/>
        <rFont val="Calibri"/>
        <family val="2"/>
      </rPr>
      <t>5250</t>
    </r>
    <r>
      <rPr>
        <b/>
        <sz val="12"/>
        <rFont val="Calibri"/>
        <family val="2"/>
      </rPr>
      <t xml:space="preserve"> FT , STREAM </t>
    </r>
  </si>
  <si>
    <r>
      <t>SLIGHT F.POUND ,</t>
    </r>
    <r>
      <rPr>
        <b/>
        <sz val="12"/>
        <color indexed="10"/>
        <rFont val="Calibri"/>
        <family val="2"/>
      </rPr>
      <t xml:space="preserve"> P.FILLAGE+/- 85 %</t>
    </r>
  </si>
  <si>
    <r>
      <t xml:space="preserve">F. POUND, </t>
    </r>
    <r>
      <rPr>
        <b/>
        <sz val="12"/>
        <color indexed="10"/>
        <rFont val="Calibri"/>
        <family val="2"/>
      </rPr>
      <t>P.FILLAGE=65 %</t>
    </r>
  </si>
  <si>
    <r>
      <t xml:space="preserve">SEVERE F. POUND, </t>
    </r>
    <r>
      <rPr>
        <b/>
        <sz val="12"/>
        <color indexed="10"/>
        <rFont val="Calibri"/>
        <family val="2"/>
      </rPr>
      <t>P.FILLAGE= 45 %</t>
    </r>
  </si>
  <si>
    <r>
      <t xml:space="preserve">F. POUND, </t>
    </r>
    <r>
      <rPr>
        <b/>
        <sz val="12"/>
        <color indexed="10"/>
        <rFont val="Calibri"/>
        <family val="2"/>
      </rPr>
      <t>P.FILLAGE= 70 %</t>
    </r>
  </si>
  <si>
    <t>SEVERE F. POUND , P.FILLAGE= 25%</t>
  </si>
  <si>
    <t>SEVERE F. POUND , P.FILLAGE= 23%, ANCHOR PUMP</t>
  </si>
  <si>
    <t>F. POUND , P.FILLAGE= 65%</t>
  </si>
  <si>
    <t>NORMAL CARD, ANCHOR PUMP</t>
  </si>
  <si>
    <r>
      <t xml:space="preserve">SEVERE F.POUND , </t>
    </r>
    <r>
      <rPr>
        <b/>
        <sz val="12"/>
        <color indexed="10"/>
        <rFont val="Calibri"/>
        <family val="2"/>
      </rPr>
      <t>P.FILLAGE +/- 45 %</t>
    </r>
  </si>
  <si>
    <r>
      <t xml:space="preserve"> F. POUND ,</t>
    </r>
    <r>
      <rPr>
        <b/>
        <sz val="12"/>
        <color indexed="10"/>
        <rFont val="Calibri"/>
        <family val="2"/>
      </rPr>
      <t xml:space="preserve"> P.FILLAGE= 83 % , ANCHOR PUMP</t>
    </r>
  </si>
  <si>
    <r>
      <t xml:space="preserve">SEVERE FLUID POUND, </t>
    </r>
    <r>
      <rPr>
        <b/>
        <sz val="12"/>
        <color indexed="10"/>
        <rFont val="Calibri"/>
        <family val="2"/>
      </rPr>
      <t>FILLAGE = 34 %</t>
    </r>
  </si>
  <si>
    <r>
      <t xml:space="preserve">SLIGHT  F.POUND , </t>
    </r>
    <r>
      <rPr>
        <b/>
        <sz val="12"/>
        <color indexed="10"/>
        <rFont val="Calibri"/>
        <family val="2"/>
      </rPr>
      <t>P.FILLAGE +/- 95%</t>
    </r>
  </si>
  <si>
    <t>WHT = 130 F</t>
  </si>
  <si>
    <t>WHT = 125 F , AVG W.C = 20 %.</t>
  </si>
  <si>
    <t>WHT = 120 F , AVG W.C = 15 %.</t>
  </si>
  <si>
    <r>
      <t>SEVERE F. POUND ,</t>
    </r>
    <r>
      <rPr>
        <b/>
        <sz val="12"/>
        <color indexed="10"/>
        <rFont val="Calibri"/>
        <family val="2"/>
      </rPr>
      <t xml:space="preserve"> P.FILLAGE= 23%</t>
    </r>
  </si>
  <si>
    <t>SLIGHT FLUID POUND ( P.FILLAGE 90 %)</t>
  </si>
  <si>
    <t>SLIGHT FLUID POUND ( P.FILLAGE 92 %)</t>
  </si>
  <si>
    <t>SLIGHT FLUID POUND ( P.FILLAGE 84 %)</t>
  </si>
  <si>
    <t>HALL TMU #4</t>
  </si>
  <si>
    <t>SLIGHT F. POUND (P. FILLAGE= 90 %)</t>
  </si>
  <si>
    <t>SCALE IN RETRIEVED DHP ARE  
*Organic Compounds= 99%  *Carbonates Compounds(as Calcium Carbonate) = 0%  *Iron Compounds (as FeS)=0%  * Acid insoluble compounds (Sand , Clay... Etc)= 1%.</t>
  </si>
  <si>
    <t>HALL TMU#4</t>
  </si>
  <si>
    <t>FLUID POUND, P. FILLAGE 80 %</t>
  </si>
  <si>
    <t xml:space="preserve">EXPRO , ANCHOR PUMP </t>
  </si>
  <si>
    <t>EXPRO TMU#1</t>
  </si>
  <si>
    <r>
      <t xml:space="preserve">LOW PUMP EFF. , </t>
    </r>
    <r>
      <rPr>
        <b/>
        <sz val="12"/>
        <color indexed="10"/>
        <rFont val="Calibri"/>
        <family val="2"/>
      </rPr>
      <t>R.TRIP</t>
    </r>
    <r>
      <rPr>
        <b/>
        <sz val="12"/>
        <rFont val="Calibri"/>
        <family val="2"/>
      </rPr>
      <t xml:space="preserve"> , ON STREAM</t>
    </r>
  </si>
  <si>
    <t>NO PUMP ACTION , R.TRIP ,  ON STREAM.</t>
  </si>
  <si>
    <r>
      <t>ROD NO (</t>
    </r>
    <r>
      <rPr>
        <b/>
        <sz val="12"/>
        <color indexed="10"/>
        <rFont val="Calibri"/>
        <family val="2"/>
      </rPr>
      <t xml:space="preserve"> 54 X1"</t>
    </r>
    <r>
      <rPr>
        <b/>
        <sz val="12"/>
        <rFont val="Calibri"/>
        <family val="2"/>
      </rPr>
      <t xml:space="preserve"> ) PARTED, FISHED OK, REPLACED (20X1" ROD+16X7/8") BY D-78 COND-II  ,  </t>
    </r>
    <r>
      <rPr>
        <b/>
        <sz val="12"/>
        <color indexed="10"/>
        <rFont val="Calibri"/>
        <family val="2"/>
      </rPr>
      <t xml:space="preserve">R.TRIP W/ 1.5" ANCHOR PUMP </t>
    </r>
    <r>
      <rPr>
        <b/>
        <sz val="12"/>
        <rFont val="Calibri"/>
        <family val="2"/>
      </rPr>
      <t xml:space="preserve">, RET. (1 X 1" RODS), SET PUMP @5550', ON STREAM </t>
    </r>
  </si>
  <si>
    <r>
      <t xml:space="preserve">NO PUMP ACTION ,  </t>
    </r>
    <r>
      <rPr>
        <b/>
        <sz val="12"/>
        <color indexed="10"/>
        <rFont val="Calibri"/>
        <family val="2"/>
      </rPr>
      <t>R.TRIP</t>
    </r>
    <r>
      <rPr>
        <b/>
        <sz val="12"/>
        <color indexed="12"/>
        <rFont val="Calibri"/>
        <family val="2"/>
      </rPr>
      <t xml:space="preserve">, NO PROD, HYDROTEST AGAINST DHP , NO HOLD , R.TRIP W/ 1.5" ANCHOR PUMP,  RETRIEVED ( 2X1" ) RODS , SET ANCHOR PUMP @5725 FT , NO PROD. TEST , HYDROTEST AGAINST ANCHOR PUMP , NOT HOLD , </t>
    </r>
    <r>
      <rPr>
        <b/>
        <sz val="12"/>
        <color indexed="10"/>
        <rFont val="Calibri"/>
        <family val="2"/>
      </rPr>
      <t>WAITING W/O</t>
    </r>
  </si>
  <si>
    <r>
      <t xml:space="preserve">LOW PUMP EFF. ,  </t>
    </r>
    <r>
      <rPr>
        <b/>
        <sz val="12"/>
        <color indexed="10"/>
        <rFont val="Calibri"/>
        <family val="2"/>
      </rPr>
      <t>R.TRIP</t>
    </r>
    <r>
      <rPr>
        <b/>
        <sz val="12"/>
        <rFont val="Calibri"/>
        <family val="2"/>
      </rPr>
      <t xml:space="preserve"> , ON STREAM</t>
    </r>
  </si>
  <si>
    <r>
      <t xml:space="preserve">NO PUMP ACTION , R.TRIP </t>
    </r>
    <r>
      <rPr>
        <b/>
        <u/>
        <sz val="12"/>
        <color indexed="10"/>
        <rFont val="Calibri"/>
        <family val="2"/>
      </rPr>
      <t>WITH 2" DHP</t>
    </r>
    <r>
      <rPr>
        <b/>
        <sz val="12"/>
        <rFont val="Calibri"/>
        <family val="2"/>
      </rPr>
      <t xml:space="preserve"> , NO PROD, PERFORMED TBG TEST, NOT HOLD, R/T </t>
    </r>
    <r>
      <rPr>
        <b/>
        <sz val="12"/>
        <color indexed="10"/>
        <rFont val="Calibri"/>
        <family val="2"/>
      </rPr>
      <t xml:space="preserve">W/2" ANCHOR PUMP , </t>
    </r>
    <r>
      <rPr>
        <b/>
        <sz val="12"/>
        <rFont val="Calibri"/>
        <family val="2"/>
      </rPr>
      <t xml:space="preserve"> RET. 10*1" RODS SET PUMP @</t>
    </r>
    <r>
      <rPr>
        <b/>
        <sz val="12"/>
        <color indexed="10"/>
        <rFont val="Calibri"/>
        <family val="2"/>
      </rPr>
      <t xml:space="preserve"> 5625 FT </t>
    </r>
    <r>
      <rPr>
        <b/>
        <sz val="12"/>
        <rFont val="Calibri"/>
        <family val="2"/>
      </rPr>
      <t>, ON STREAM.</t>
    </r>
  </si>
  <si>
    <t>HALL TMU #4 , LOW PUMP EFF. ( WHT AFTER R.TRIP = 120 F )</t>
  </si>
  <si>
    <r>
      <t xml:space="preserve">SLIGHT FLUID POUND, </t>
    </r>
    <r>
      <rPr>
        <b/>
        <sz val="12"/>
        <color indexed="10"/>
        <rFont val="Calibri"/>
        <family val="2"/>
      </rPr>
      <t>P.FILLAGE 89 %</t>
    </r>
  </si>
  <si>
    <r>
      <t xml:space="preserve">NO PUMP ACTION  ,RET. (4X1") RODS  , HYDROTEST , NOT HOLD , R.TRIP WITH 1.5" ANCHOR PUMP ,RETRIEVED (1X1") RODS  ,TOT. RET.   (31X1") RODS, SET ANCHOR @ 4925 FT , HYDROTEST , NOT HOLD , </t>
    </r>
    <r>
      <rPr>
        <b/>
        <sz val="12"/>
        <color indexed="10"/>
        <rFont val="Calibri"/>
        <family val="2"/>
      </rPr>
      <t>WAITING W/O</t>
    </r>
  </si>
  <si>
    <t xml:space="preserve">NORMAL WHT =159 F </t>
  </si>
  <si>
    <t xml:space="preserve">AVG. WHT = 125 F </t>
  </si>
  <si>
    <r>
      <t xml:space="preserve">SLIGHT F.POUND , </t>
    </r>
    <r>
      <rPr>
        <b/>
        <sz val="12"/>
        <color indexed="10"/>
        <rFont val="Calibri"/>
        <family val="2"/>
      </rPr>
      <t xml:space="preserve">P.FILLAGE +/- 83% </t>
    </r>
  </si>
  <si>
    <t>EXPRO TMU#1 ( 2" ANCHOR PUMP)</t>
  </si>
  <si>
    <r>
      <t xml:space="preserve">( S.F.L. FOR B-I,III,IV) , </t>
    </r>
    <r>
      <rPr>
        <b/>
        <sz val="12"/>
        <color indexed="10"/>
        <rFont val="Calibri"/>
        <family val="2"/>
      </rPr>
      <t>NORMAL CARD FOR  B-V</t>
    </r>
  </si>
  <si>
    <t xml:space="preserve"> F.POUND , P.FILLAGE = 61 %</t>
  </si>
  <si>
    <t xml:space="preserve">EXPRO TMU#1           </t>
  </si>
  <si>
    <t xml:space="preserve">EXPRO TMU#1          </t>
  </si>
  <si>
    <t>INCREASED S.L. FROM 96 " TO 144 "</t>
  </si>
  <si>
    <r>
      <t xml:space="preserve">EXPRO TMU#1    , </t>
    </r>
    <r>
      <rPr>
        <b/>
        <sz val="12"/>
        <color indexed="10"/>
        <rFont val="Calibri"/>
        <family val="2"/>
      </rPr>
      <t xml:space="preserve">AFTER R.TRIP       </t>
    </r>
  </si>
  <si>
    <r>
      <t xml:space="preserve">UNDER W/O DUE TO ADD NEW INTERVALS ,  </t>
    </r>
    <r>
      <rPr>
        <b/>
        <u/>
        <sz val="12"/>
        <color indexed="10"/>
        <rFont val="Calibri"/>
        <family val="2"/>
      </rPr>
      <t>NO VISUAL CRACKS OR LEAKAGE</t>
    </r>
    <r>
      <rPr>
        <b/>
        <sz val="12"/>
        <rFont val="Calibri"/>
        <family val="2"/>
      </rPr>
      <t xml:space="preserve"> ,  PERFORATED</t>
    </r>
    <r>
      <rPr>
        <b/>
        <sz val="12"/>
        <color indexed="10"/>
        <rFont val="Calibri"/>
        <family val="2"/>
      </rPr>
      <t xml:space="preserve">  B-V</t>
    </r>
    <r>
      <rPr>
        <b/>
        <sz val="12"/>
        <rFont val="Calibri"/>
        <family val="2"/>
      </rPr>
      <t xml:space="preserve"> (6002-6020’) 18 FT, </t>
    </r>
    <r>
      <rPr>
        <b/>
        <sz val="12"/>
        <color indexed="10"/>
        <rFont val="Calibri"/>
        <family val="2"/>
      </rPr>
      <t>B-IV</t>
    </r>
    <r>
      <rPr>
        <b/>
        <sz val="12"/>
        <rFont val="Calibri"/>
        <family val="2"/>
      </rPr>
      <t xml:space="preserve"> (5972-5979’) 7 ft,</t>
    </r>
    <r>
      <rPr>
        <b/>
        <sz val="12"/>
        <color indexed="10"/>
        <rFont val="Calibri"/>
        <family val="2"/>
      </rPr>
      <t xml:space="preserve"> B-III</t>
    </r>
    <r>
      <rPr>
        <b/>
        <sz val="12"/>
        <rFont val="Calibri"/>
        <family val="2"/>
      </rPr>
      <t xml:space="preserve"> (5938-5950) 12 ft &amp; </t>
    </r>
    <r>
      <rPr>
        <b/>
        <sz val="12"/>
        <color indexed="10"/>
        <rFont val="Calibri"/>
        <family val="2"/>
      </rPr>
      <t xml:space="preserve">B-I </t>
    </r>
    <r>
      <rPr>
        <b/>
        <sz val="12"/>
        <rFont val="Calibri"/>
        <family val="2"/>
      </rPr>
      <t xml:space="preserve">(5762-5776’) 14 FT , </t>
    </r>
    <r>
      <rPr>
        <b/>
        <sz val="12"/>
        <color indexed="62"/>
        <rFont val="Calibri"/>
        <family val="2"/>
      </rPr>
      <t>ISOLATED</t>
    </r>
    <r>
      <rPr>
        <b/>
        <sz val="12"/>
        <color indexed="10"/>
        <rFont val="Calibri"/>
        <family val="2"/>
      </rPr>
      <t xml:space="preserve"> B-I , III &amp; IV</t>
    </r>
    <r>
      <rPr>
        <b/>
        <sz val="12"/>
        <color indexed="62"/>
        <rFont val="Calibri"/>
        <family val="2"/>
      </rPr>
      <t xml:space="preserve">  AGAINST SSD</t>
    </r>
    <r>
      <rPr>
        <b/>
        <sz val="12"/>
        <color indexed="10"/>
        <rFont val="Calibri"/>
        <family val="2"/>
      </rPr>
      <t xml:space="preserve"> </t>
    </r>
    <r>
      <rPr>
        <b/>
        <sz val="12"/>
        <rFont val="Calibri"/>
        <family val="2"/>
      </rPr>
      <t xml:space="preserve">, </t>
    </r>
    <r>
      <rPr>
        <b/>
        <sz val="12"/>
        <color indexed="10"/>
        <rFont val="Calibri"/>
        <family val="2"/>
      </rPr>
      <t>B-V</t>
    </r>
    <r>
      <rPr>
        <b/>
        <sz val="12"/>
        <color indexed="62"/>
        <rFont val="Calibri"/>
        <family val="2"/>
      </rPr>
      <t xml:space="preserve"> ONLY ON PROD.</t>
    </r>
    <r>
      <rPr>
        <b/>
        <sz val="12"/>
        <rFont val="Calibri"/>
        <family val="2"/>
      </rPr>
      <t xml:space="preserve"> , TAGGED BTM @ AT 6414  FT ,RIH WITH </t>
    </r>
    <r>
      <rPr>
        <b/>
        <sz val="12"/>
        <color indexed="10"/>
        <rFont val="Calibri"/>
        <family val="2"/>
      </rPr>
      <t>1.75" DHP</t>
    </r>
    <r>
      <rPr>
        <b/>
        <sz val="12"/>
        <rFont val="Calibri"/>
        <family val="2"/>
      </rPr>
      <t xml:space="preserve"> ON SAME S/R  ( 83X1"+120X7/8"+30X1" ) , ON STREAM ON </t>
    </r>
    <r>
      <rPr>
        <b/>
        <sz val="12"/>
        <color indexed="10"/>
        <rFont val="Calibri"/>
        <family val="2"/>
      </rPr>
      <t>17/11/2015</t>
    </r>
  </si>
  <si>
    <r>
      <t>ROD NO (</t>
    </r>
    <r>
      <rPr>
        <b/>
        <sz val="12"/>
        <color indexed="10"/>
        <rFont val="Calibri"/>
        <family val="2"/>
      </rPr>
      <t>9X7/8"</t>
    </r>
    <r>
      <rPr>
        <b/>
        <sz val="12"/>
        <rFont val="Calibri"/>
        <family val="2"/>
      </rPr>
      <t xml:space="preserve"> ) PARTED , FISHED  ,</t>
    </r>
    <r>
      <rPr>
        <b/>
        <sz val="12"/>
        <color indexed="10"/>
        <rFont val="Calibri"/>
        <family val="2"/>
      </rPr>
      <t xml:space="preserve"> R.TRIP</t>
    </r>
    <r>
      <rPr>
        <b/>
        <sz val="12"/>
        <rFont val="Calibri"/>
        <family val="2"/>
      </rPr>
      <t xml:space="preserve"> (SAME S/R CONF: 92 X1''+ 108 X 7/8''+ 20 X1'' ) , ON STREAM.</t>
    </r>
  </si>
  <si>
    <r>
      <t xml:space="preserve">NO PUMP ACTION, </t>
    </r>
    <r>
      <rPr>
        <b/>
        <sz val="12"/>
        <color indexed="12"/>
        <rFont val="Calibri"/>
        <family val="2"/>
      </rPr>
      <t xml:space="preserve"> R.TRIP WITH 1.5" ANCHOR PUMP, RET. 5X1" RODS, SET PUMP @ 5250 FT, NOT PRODUCE , WAITING FOR W/O</t>
    </r>
  </si>
  <si>
    <t xml:space="preserve">HALL TMU#4  , ANCHOR PUMP                                                                                                                </t>
  </si>
  <si>
    <t xml:space="preserve">HALL TMU#4                          </t>
  </si>
  <si>
    <t xml:space="preserve">NO PUMP ACTION , R.TRIP WITH 2" ANCHOR PUMP , RETRIEVED ( 5 X1" ) , SET PUMP @ 5425', ON STREAM </t>
  </si>
  <si>
    <t>EXPRO TMU #1</t>
  </si>
  <si>
    <r>
      <t>NO PUMP ACTION , STARTED THE WELL , ON STREAM.</t>
    </r>
    <r>
      <rPr>
        <b/>
        <sz val="16"/>
        <color indexed="10"/>
        <rFont val="Calibri"/>
        <family val="2"/>
      </rPr>
      <t xml:space="preserve">  (TIMER MODE )</t>
    </r>
  </si>
  <si>
    <t>2 7/8" TBG SIZE</t>
  </si>
  <si>
    <r>
      <t xml:space="preserve">BAKER ,  </t>
    </r>
    <r>
      <rPr>
        <b/>
        <sz val="12"/>
        <color indexed="17"/>
        <rFont val="Calibri"/>
        <family val="2"/>
      </rPr>
      <t>B-IV (5963-5986)</t>
    </r>
  </si>
  <si>
    <r>
      <t>BAKER ,</t>
    </r>
    <r>
      <rPr>
        <b/>
        <sz val="12"/>
        <color indexed="10"/>
        <rFont val="Calibri"/>
        <family val="2"/>
      </rPr>
      <t xml:space="preserve"> INCREASED S.L. FROM 96 " TO 144 "</t>
    </r>
  </si>
  <si>
    <r>
      <t>UNDER W/O DUE TO TBG LEAK (</t>
    </r>
    <r>
      <rPr>
        <b/>
        <sz val="12"/>
        <color indexed="10"/>
        <rFont val="Calibri"/>
        <family val="2"/>
      </rPr>
      <t xml:space="preserve"> NO VISUAL CRACK OR HOLES BEEN FOUND</t>
    </r>
    <r>
      <rPr>
        <b/>
        <sz val="12"/>
        <color indexed="12"/>
        <rFont val="Calibri"/>
        <family val="2"/>
      </rPr>
      <t xml:space="preserve"> ) , TAGGED BTTM @ 5955 FT , RIH W/2" DHP &amp;</t>
    </r>
    <r>
      <rPr>
        <b/>
        <sz val="12"/>
        <color indexed="12"/>
        <rFont val="Calibri"/>
        <family val="2"/>
      </rPr>
      <t xml:space="preserve"> SAME S/R EXCEPT </t>
    </r>
    <r>
      <rPr>
        <b/>
        <sz val="12"/>
        <color indexed="12"/>
        <rFont val="Calibri"/>
        <family val="2"/>
      </rPr>
      <t xml:space="preserve">(30X7/8" H-CH COND.2 ) , ( 25X1"+108X7/8"+105X1" ), ON STREAM ON </t>
    </r>
    <r>
      <rPr>
        <b/>
        <sz val="12"/>
        <color indexed="10"/>
        <rFont val="Calibri"/>
        <family val="2"/>
      </rPr>
      <t>2-11-2015</t>
    </r>
  </si>
  <si>
    <r>
      <t xml:space="preserve">EXPRO TMU #1 , </t>
    </r>
    <r>
      <rPr>
        <b/>
        <sz val="12"/>
        <color indexed="10"/>
        <rFont val="Calibri"/>
        <family val="2"/>
      </rPr>
      <t>SH.S = 10"</t>
    </r>
  </si>
  <si>
    <r>
      <t>EXPRO TMU #1 ,</t>
    </r>
    <r>
      <rPr>
        <b/>
        <sz val="12"/>
        <color indexed="10"/>
        <rFont val="Calibri"/>
        <family val="2"/>
      </rPr>
      <t xml:space="preserve"> INCREASED SH.S F/8" T/10"</t>
    </r>
  </si>
  <si>
    <r>
      <t xml:space="preserve">BAKER , AFTER W/O , ADD NEW INTERVALS  </t>
    </r>
    <r>
      <rPr>
        <b/>
        <sz val="12"/>
        <color indexed="10"/>
        <rFont val="Calibri"/>
        <family val="2"/>
      </rPr>
      <t>ISOLATED B-I , III &amp; IV  AGAINST SSD,</t>
    </r>
    <r>
      <rPr>
        <b/>
        <sz val="12"/>
        <color indexed="12"/>
        <rFont val="Calibri"/>
        <family val="2"/>
      </rPr>
      <t xml:space="preserve"> ( </t>
    </r>
    <r>
      <rPr>
        <b/>
        <sz val="12"/>
        <color indexed="17"/>
        <rFont val="Calibri"/>
        <family val="2"/>
      </rPr>
      <t>B-V ONLY PROD )</t>
    </r>
  </si>
  <si>
    <t xml:space="preserve">EXPRO TMU#1    , L.P.E                                                                  </t>
  </si>
  <si>
    <r>
      <t xml:space="preserve">BAKER , </t>
    </r>
    <r>
      <rPr>
        <b/>
        <sz val="12"/>
        <color indexed="10"/>
        <rFont val="Calibri"/>
        <family val="2"/>
      </rPr>
      <t>ANCHOR PUMP</t>
    </r>
  </si>
  <si>
    <t xml:space="preserve">EXPRO TMU#1                                                                                                                                                              </t>
  </si>
  <si>
    <r>
      <t xml:space="preserve">EXPRO TMU#1 , </t>
    </r>
    <r>
      <rPr>
        <b/>
        <sz val="12"/>
        <color indexed="17"/>
        <rFont val="Calibri"/>
        <family val="2"/>
      </rPr>
      <t>B-V (6067' - 6088')</t>
    </r>
    <r>
      <rPr>
        <b/>
        <sz val="12"/>
        <color indexed="10"/>
        <rFont val="Calibri"/>
        <family val="2"/>
      </rPr>
      <t xml:space="preserve">  ,  ISOLATED  B-I &amp; IV AGAINST SSD               </t>
    </r>
  </si>
  <si>
    <t>AVG. WHT = 90 F</t>
  </si>
  <si>
    <t>AVG. WHT = 95 F</t>
  </si>
  <si>
    <r>
      <t xml:space="preserve">BAKER, </t>
    </r>
    <r>
      <rPr>
        <b/>
        <sz val="12"/>
        <color indexed="10"/>
        <rFont val="Calibri"/>
        <family val="2"/>
      </rPr>
      <t>AFTER R.TRIP</t>
    </r>
  </si>
  <si>
    <t xml:space="preserve">HALL TMU #4 ,  L.P.E        </t>
  </si>
  <si>
    <r>
      <t>ROD NO (</t>
    </r>
    <r>
      <rPr>
        <b/>
        <sz val="12"/>
        <color indexed="10"/>
        <rFont val="Calibri"/>
        <family val="2"/>
      </rPr>
      <t xml:space="preserve"> 86X1"</t>
    </r>
    <r>
      <rPr>
        <b/>
        <sz val="12"/>
        <rFont val="Calibri"/>
        <family val="2"/>
      </rPr>
      <t xml:space="preserve"> ) PARTED, FISHED OK, R.TRIP W/ 1.5" ANCHOR PUMP , RET. (2 X 1" RODS), SET PUMP @5500', ON STREAM </t>
    </r>
    <r>
      <rPr>
        <b/>
        <sz val="12"/>
        <color indexed="10"/>
        <rFont val="Calibri"/>
        <family val="2"/>
      </rPr>
      <t>1/12/2015</t>
    </r>
  </si>
  <si>
    <r>
      <t xml:space="preserve">ROD NO ( </t>
    </r>
    <r>
      <rPr>
        <b/>
        <sz val="12"/>
        <color indexed="10"/>
        <rFont val="Calibri"/>
        <family val="2"/>
      </rPr>
      <t>8X7/8"</t>
    </r>
    <r>
      <rPr>
        <b/>
        <sz val="12"/>
        <color indexed="12"/>
        <rFont val="Calibri"/>
        <family val="2"/>
      </rPr>
      <t xml:space="preserve"> ) PARTED , FISHED  ,  R.TRIP, </t>
    </r>
    <r>
      <rPr>
        <b/>
        <sz val="12"/>
        <color indexed="10"/>
        <rFont val="Calibri"/>
        <family val="2"/>
      </rPr>
      <t xml:space="preserve"> REPLACE ( 7X1" S-88 CON.2+ 4X7/8" N-97 COND.2 )</t>
    </r>
    <r>
      <rPr>
        <b/>
        <sz val="12"/>
        <color indexed="12"/>
        <rFont val="Calibri"/>
        <family val="2"/>
      </rPr>
      <t xml:space="preserve"> , ON STREAM ON </t>
    </r>
    <r>
      <rPr>
        <b/>
        <sz val="12"/>
        <color indexed="10"/>
        <rFont val="Calibri"/>
        <family val="2"/>
      </rPr>
      <t>21/4/2015</t>
    </r>
  </si>
  <si>
    <r>
      <t>ROD NO (</t>
    </r>
    <r>
      <rPr>
        <b/>
        <sz val="12"/>
        <color indexed="10"/>
        <rFont val="Calibri"/>
        <family val="2"/>
      </rPr>
      <t>40X7/8"</t>
    </r>
    <r>
      <rPr>
        <b/>
        <sz val="12"/>
        <color indexed="12"/>
        <rFont val="Calibri"/>
        <family val="2"/>
      </rPr>
      <t xml:space="preserve">) PARTED , FISHED ,CHANGED 7/8" SEC </t>
    </r>
    <r>
      <rPr>
        <b/>
        <u/>
        <sz val="12"/>
        <color indexed="10"/>
        <rFont val="Calibri"/>
        <family val="2"/>
      </rPr>
      <t>BY N-97 CON-II</t>
    </r>
    <r>
      <rPr>
        <b/>
        <sz val="12"/>
        <color indexed="12"/>
        <rFont val="Calibri"/>
        <family val="2"/>
      </rPr>
      <t xml:space="preserve"> , R.TRIP</t>
    </r>
    <r>
      <rPr>
        <b/>
        <u/>
        <sz val="12"/>
        <color indexed="10"/>
        <rFont val="Calibri"/>
        <family val="2"/>
      </rPr>
      <t xml:space="preserve"> 2 " HOLLOW PUMP</t>
    </r>
    <r>
      <rPr>
        <b/>
        <sz val="12"/>
        <color indexed="12"/>
        <rFont val="Calibri"/>
        <family val="2"/>
      </rPr>
      <t xml:space="preserve"> , ON STREAM </t>
    </r>
  </si>
  <si>
    <t xml:space="preserve">B-I (5740-5744)4FT &amp; (5752-5780)28FT,
 B-III (5826-5838)12FT &amp; (5906 - 5914) 8 FT ,
 B-IV (5956-5968) 12FT &amp;  (5974-5980) 6FT .           </t>
  </si>
  <si>
    <t>AGIBA , B-V</t>
  </si>
  <si>
    <t xml:space="preserve">HALL#4(TMU)                    </t>
  </si>
  <si>
    <t xml:space="preserve">HALL#4(TMU)                                                    </t>
  </si>
  <si>
    <r>
      <t xml:space="preserve">NO PUMP ACTION ,  </t>
    </r>
    <r>
      <rPr>
        <b/>
        <sz val="12"/>
        <color indexed="12"/>
        <rFont val="Calibri"/>
        <family val="2"/>
      </rPr>
      <t>R.TRIP</t>
    </r>
    <r>
      <rPr>
        <b/>
        <sz val="12"/>
        <rFont val="Calibri"/>
        <family val="2"/>
      </rPr>
      <t xml:space="preserve"> , NO PROD. , HYDROTEST AGAINST DHP , NOT HOLD , </t>
    </r>
    <r>
      <rPr>
        <b/>
        <sz val="12"/>
        <color indexed="12"/>
        <rFont val="Calibri"/>
        <family val="2"/>
      </rPr>
      <t>R.TRIP WITH 2" ANCHOR PUMP</t>
    </r>
    <r>
      <rPr>
        <b/>
        <sz val="12"/>
        <rFont val="Calibri"/>
        <family val="2"/>
      </rPr>
      <t xml:space="preserve"> , RETRIEVED (5X1" ) RODS , SET ANCHOR PUMP @ 5575 FT , ON STREAM 15/12/15</t>
    </r>
  </si>
  <si>
    <r>
      <t xml:space="preserve">UNDER W/O DUE TO TBG LEAK , ( </t>
    </r>
    <r>
      <rPr>
        <b/>
        <sz val="12"/>
        <color indexed="10"/>
        <rFont val="Calibri"/>
        <family val="2"/>
      </rPr>
      <t xml:space="preserve">FOUND </t>
    </r>
    <r>
      <rPr>
        <b/>
        <sz val="12"/>
        <color indexed="10"/>
        <rFont val="Calibri"/>
        <family val="2"/>
      </rPr>
      <t>EROSION IN SINCKER BAR MOLDED ELEMENT</t>
    </r>
    <r>
      <rPr>
        <b/>
        <sz val="12"/>
        <color indexed="12"/>
        <rFont val="Calibri"/>
        <family val="2"/>
      </rPr>
      <t xml:space="preserve"> , ( </t>
    </r>
    <r>
      <rPr>
        <b/>
        <sz val="12"/>
        <rFont val="Calibri"/>
        <family val="2"/>
      </rPr>
      <t>NO VISULA LEAK FOUND</t>
    </r>
    <r>
      <rPr>
        <b/>
        <sz val="12"/>
        <color indexed="12"/>
        <rFont val="Calibri"/>
        <family val="2"/>
      </rPr>
      <t xml:space="preserve"> )  , TAGGED TD @ </t>
    </r>
    <r>
      <rPr>
        <b/>
        <sz val="12"/>
        <color indexed="10"/>
        <rFont val="Calibri"/>
        <family val="2"/>
      </rPr>
      <t>5940</t>
    </r>
    <r>
      <rPr>
        <b/>
        <sz val="12"/>
        <color indexed="12"/>
        <rFont val="Calibri"/>
        <family val="2"/>
      </rPr>
      <t xml:space="preserve"> FT ,</t>
    </r>
    <r>
      <rPr>
        <b/>
        <u/>
        <sz val="12"/>
        <color indexed="10"/>
        <rFont val="Calibri"/>
        <family val="2"/>
      </rPr>
      <t xml:space="preserve"> INSTALLED ROTATING TBG HGR</t>
    </r>
    <r>
      <rPr>
        <b/>
        <sz val="12"/>
        <color indexed="12"/>
        <rFont val="Calibri"/>
        <family val="2"/>
      </rPr>
      <t xml:space="preserve"> , RIH W/ 2" DHP ON SAME S/R  (20 X1'' MOLDED S.BAR+ 120X7/8"+ +20X1"+ 24X1"MOLDED+  40 X 1''  ) , ON STREAM </t>
    </r>
    <r>
      <rPr>
        <b/>
        <sz val="12"/>
        <color indexed="10"/>
        <rFont val="Calibri"/>
        <family val="2"/>
      </rPr>
      <t>12/5/2015</t>
    </r>
  </si>
  <si>
    <t>NEW D-78</t>
  </si>
  <si>
    <r>
      <rPr>
        <b/>
        <sz val="12"/>
        <color indexed="10"/>
        <rFont val="Calibri"/>
        <family val="2"/>
      </rPr>
      <t xml:space="preserve"> BONY ROD ABOVE VALVE ROD UNSCREW </t>
    </r>
    <r>
      <rPr>
        <b/>
        <sz val="12"/>
        <rFont val="Calibri"/>
        <family val="2"/>
      </rPr>
      <t xml:space="preserve">, MANY TRIALS TO FISH W/O SUCCESS , </t>
    </r>
    <r>
      <rPr>
        <b/>
        <sz val="12"/>
        <color indexed="10"/>
        <rFont val="Calibri"/>
        <family val="2"/>
      </rPr>
      <t>R.TRIP  W/ 1.5" ANCHOR PUMP</t>
    </r>
    <r>
      <rPr>
        <b/>
        <sz val="12"/>
        <rFont val="Calibri"/>
        <family val="2"/>
      </rPr>
      <t xml:space="preserve"> , RET. (1X1") ROD , SET ANCHOR @ 5725 FT , ON STREAM</t>
    </r>
  </si>
  <si>
    <t xml:space="preserve">NO PUMP ACTION , R.TRIP  W/ NEW 2" ANCHOR PUMP, RETRIEVED (1 X 1"), SET ANCHOR @ 5225 FT , ON STREAM  </t>
  </si>
  <si>
    <r>
      <t xml:space="preserve">UNDER W/O TO ISOLATE B-IV BY B.PLUG( DUE TO W.C 95%) , RE-PERF. B-I , AND ADD NEW INTERVAL IN B-I , B-III , (  </t>
    </r>
    <r>
      <rPr>
        <b/>
        <sz val="12"/>
        <color indexed="10"/>
        <rFont val="Calibri"/>
        <family val="2"/>
      </rPr>
      <t>FOUND CASING LEAK ABOVE 2400 '</t>
    </r>
    <r>
      <rPr>
        <b/>
        <sz val="12"/>
        <color indexed="48"/>
        <rFont val="Calibri"/>
        <family val="2"/>
      </rPr>
      <t xml:space="preserve"> ),  RIH WITH 1.75" DHP WITH NEW D-78 S/R ( 15X1.5"+90X7/8"+126X1" ) I</t>
    </r>
    <r>
      <rPr>
        <b/>
        <sz val="12"/>
        <color indexed="10"/>
        <rFont val="Calibri"/>
        <family val="2"/>
      </rPr>
      <t xml:space="preserve">NTSALL KTH WITH PKR. STRING UNDER TENSTION BY 20 KIB , ( PSN BELOW PKR </t>
    </r>
    <r>
      <rPr>
        <b/>
        <sz val="12"/>
        <color indexed="48"/>
        <rFont val="Calibri"/>
        <family val="2"/>
      </rPr>
      <t>)  , R/U FOR NEW  912 M-II S/U
 ( SH.S. 10" , S.L. 128" ) ,  ON STREAM</t>
    </r>
  </si>
  <si>
    <r>
      <t xml:space="preserve">NO PUMP ACTION, </t>
    </r>
    <r>
      <rPr>
        <b/>
        <u/>
        <sz val="12"/>
        <color indexed="10"/>
        <rFont val="Calibri"/>
        <family val="2"/>
      </rPr>
      <t>R.TRIP</t>
    </r>
    <r>
      <rPr>
        <b/>
        <sz val="12"/>
        <rFont val="Calibri"/>
        <family val="2"/>
      </rPr>
      <t xml:space="preserve"> , ON STREAM</t>
    </r>
  </si>
  <si>
    <r>
      <t xml:space="preserve">UNDER W/O DUE TO TBG LEAK ,  ( </t>
    </r>
    <r>
      <rPr>
        <b/>
        <sz val="12"/>
        <color indexed="10"/>
        <rFont val="Calibri"/>
        <family val="2"/>
      </rPr>
      <t>NO CRACK  FOUND</t>
    </r>
    <r>
      <rPr>
        <b/>
        <sz val="12"/>
        <color indexed="12"/>
        <rFont val="Calibri"/>
        <family val="2"/>
      </rPr>
      <t xml:space="preserve"> )  , TAGGED BTTM @  5986 FT  </t>
    </r>
    <r>
      <rPr>
        <b/>
        <u/>
        <sz val="12"/>
        <rFont val="Calibri"/>
        <family val="2"/>
      </rPr>
      <t>(BRIDGE PLUG DEPTH )</t>
    </r>
    <r>
      <rPr>
        <b/>
        <sz val="12"/>
        <color indexed="12"/>
        <rFont val="Calibri"/>
        <family val="2"/>
      </rPr>
      <t xml:space="preserve"> , </t>
    </r>
    <r>
      <rPr>
        <b/>
        <sz val="12"/>
        <color indexed="10"/>
        <rFont val="Calibri"/>
        <family val="2"/>
      </rPr>
      <t>ADD NEW PERF.</t>
    </r>
    <r>
      <rPr>
        <b/>
        <sz val="12"/>
        <color indexed="12"/>
        <rFont val="Calibri"/>
        <family val="2"/>
      </rPr>
      <t xml:space="preserve"> IN</t>
    </r>
    <r>
      <rPr>
        <b/>
        <sz val="12"/>
        <color indexed="10"/>
        <rFont val="Calibri"/>
        <family val="2"/>
      </rPr>
      <t xml:space="preserve"> </t>
    </r>
    <r>
      <rPr>
        <b/>
        <sz val="12"/>
        <rFont val="Calibri"/>
        <family val="2"/>
      </rPr>
      <t xml:space="preserve">B-III  (5906 - 5914  ) 8 FT </t>
    </r>
    <r>
      <rPr>
        <b/>
        <sz val="12"/>
        <color indexed="12"/>
        <rFont val="Calibri"/>
        <family val="2"/>
      </rPr>
      <t>,  (</t>
    </r>
    <r>
      <rPr>
        <b/>
        <sz val="12"/>
        <color indexed="17"/>
        <rFont val="Calibri"/>
        <family val="2"/>
      </rPr>
      <t>B-I,III,IV ON PROD.</t>
    </r>
    <r>
      <rPr>
        <b/>
        <sz val="12"/>
        <color indexed="12"/>
        <rFont val="Calibri"/>
        <family val="2"/>
      </rPr>
      <t xml:space="preserve">) , INSTALLED 2 7/8" TBG  , RIH WITH </t>
    </r>
    <r>
      <rPr>
        <b/>
        <u/>
        <sz val="12"/>
        <color indexed="10"/>
        <rFont val="Calibri"/>
        <family val="2"/>
      </rPr>
      <t>1.5" SLIM DH</t>
    </r>
    <r>
      <rPr>
        <b/>
        <sz val="12"/>
        <color indexed="10"/>
        <rFont val="Calibri"/>
        <family val="2"/>
      </rPr>
      <t>P</t>
    </r>
    <r>
      <rPr>
        <b/>
        <sz val="12"/>
        <color indexed="12"/>
        <rFont val="Calibri"/>
        <family val="2"/>
      </rPr>
      <t xml:space="preserve"> &amp; S/R </t>
    </r>
    <r>
      <rPr>
        <b/>
        <u/>
        <sz val="12"/>
        <color indexed="10"/>
        <rFont val="Calibri"/>
        <family val="2"/>
      </rPr>
      <t xml:space="preserve">N-97 COND.2 </t>
    </r>
    <r>
      <rPr>
        <b/>
        <sz val="12"/>
        <color indexed="12"/>
        <rFont val="Calibri"/>
        <family val="2"/>
      </rPr>
      <t>, ( 25X1" (SLIM COUPLING 2" )+110X7/8"+97X1" (</t>
    </r>
    <r>
      <rPr>
        <b/>
        <sz val="12"/>
        <color indexed="10"/>
        <rFont val="Calibri"/>
        <family val="2"/>
      </rPr>
      <t>COUPLING 2"</t>
    </r>
    <r>
      <rPr>
        <b/>
        <sz val="12"/>
        <color indexed="12"/>
        <rFont val="Calibri"/>
        <family val="2"/>
      </rPr>
      <t>) , ON STREAM FOR 7 HRS , THEN NO PUMP ACTION , R.TRIP , ON STREAM</t>
    </r>
    <r>
      <rPr>
        <b/>
        <sz val="12"/>
        <color indexed="10"/>
        <rFont val="Calibri"/>
        <family val="2"/>
      </rPr>
      <t xml:space="preserve"> 9/12/15</t>
    </r>
  </si>
  <si>
    <r>
      <t>HALL#4(TMU) ,</t>
    </r>
    <r>
      <rPr>
        <b/>
        <sz val="12"/>
        <color indexed="10"/>
        <rFont val="Calibri"/>
        <family val="2"/>
      </rPr>
      <t xml:space="preserve"> ADD NEW PERF. IN B-III  (5906 - 5914  ) 8 FT ,  (B-I,III,IV ON PROD.                    </t>
    </r>
  </si>
  <si>
    <t>BAKER , ( B-I,III)</t>
  </si>
  <si>
    <r>
      <t xml:space="preserve">EXPRO TMU#1 , </t>
    </r>
    <r>
      <rPr>
        <b/>
        <sz val="12"/>
        <color indexed="10"/>
        <rFont val="Calibri"/>
        <family val="2"/>
      </rPr>
      <t xml:space="preserve">LOW PUMP EFF.         </t>
    </r>
  </si>
  <si>
    <t>CELLAR FILLED W/ SAND</t>
  </si>
  <si>
    <t>NOT CLEAER</t>
  </si>
  <si>
    <t>SEVERE F. POUND (P. FILLAGE= 50 %) , GEAR BOX TORQ=1075 M IN-LB</t>
  </si>
  <si>
    <r>
      <t xml:space="preserve">BAKER , AFTER W/O, ( </t>
    </r>
    <r>
      <rPr>
        <b/>
        <sz val="12"/>
        <color indexed="17"/>
        <rFont val="Calibri"/>
        <family val="2"/>
      </rPr>
      <t>B-V ONLY</t>
    </r>
    <r>
      <rPr>
        <b/>
        <sz val="12"/>
        <color indexed="12"/>
        <rFont val="Calibri"/>
        <family val="2"/>
      </rPr>
      <t xml:space="preserve"> )</t>
    </r>
  </si>
  <si>
    <t xml:space="preserve">REPLACED CRANCK PINS </t>
  </si>
  <si>
    <t>ROD NO. (26X1") PARTED , R.TRIP W/ 1.5" ANCHOR PUMP , RET. (2 X 1" RODS), SET PUMP @5450', ON STREAM</t>
  </si>
  <si>
    <t>SLIGHT F.POUND P.FILLGE= 90%</t>
  </si>
  <si>
    <t xml:space="preserve">( S.F.L. FOR B-I,III,IV) , NORMAL CARD </t>
  </si>
  <si>
    <t>FLUID POUND, P. FILLAGE =+/-90%</t>
  </si>
  <si>
    <t>CELLER FILLED WITH OIL</t>
  </si>
  <si>
    <t>F. POUND (P. FILLAGE= 90 %)</t>
  </si>
  <si>
    <t xml:space="preserve"> F. POUND (P. FILLAGE= 60 %)</t>
  </si>
  <si>
    <t>SEVERAL SHOTS BUT L.L. IS NOT CLEAR</t>
  </si>
  <si>
    <t>SLIGHT F. POUND (P. FILLAGE= 95 %)</t>
  </si>
  <si>
    <t xml:space="preserve"> F. POUND (P. FILLAGE= 80 %) , ANCHOR PUMP</t>
  </si>
  <si>
    <t xml:space="preserve"> FLUID POUND , P.FILL.   +/- 64 %</t>
  </si>
  <si>
    <r>
      <t xml:space="preserve">UNDER W/O DUE TO TBG LEAK , ( </t>
    </r>
    <r>
      <rPr>
        <b/>
        <sz val="12"/>
        <color indexed="10"/>
        <rFont val="Calibri"/>
        <family val="2"/>
      </rPr>
      <t>FOUND PIN HOLES IN JT NO 2 )</t>
    </r>
    <r>
      <rPr>
        <b/>
        <sz val="12"/>
        <color indexed="12"/>
        <rFont val="Calibri"/>
        <family val="2"/>
      </rPr>
      <t xml:space="preserve">, ( </t>
    </r>
    <r>
      <rPr>
        <b/>
        <sz val="12"/>
        <color indexed="10"/>
        <rFont val="Calibri"/>
        <family val="2"/>
      </rPr>
      <t>B-I &amp; B-III ON PRODUCTION</t>
    </r>
    <r>
      <rPr>
        <b/>
        <sz val="12"/>
        <color indexed="12"/>
        <rFont val="Calibri"/>
        <family val="2"/>
      </rPr>
      <t xml:space="preserve"> ) RIH WITH 2" DHP WITH SAME S/R  ( 20x1" MOLDED + 120 x 7/8" + 90 x 1") , ON STREAM </t>
    </r>
    <r>
      <rPr>
        <b/>
        <sz val="12"/>
        <color indexed="10"/>
        <rFont val="Calibri"/>
        <family val="2"/>
      </rPr>
      <t xml:space="preserve">17/4/13 </t>
    </r>
  </si>
  <si>
    <t xml:space="preserve"> POLISHED ROD PARTED , FISHED , CHANGED , ON STREAM</t>
  </si>
  <si>
    <r>
      <t xml:space="preserve">NO PUMP ACTION, </t>
    </r>
    <r>
      <rPr>
        <b/>
        <sz val="12"/>
        <color indexed="10"/>
        <rFont val="Calibri"/>
        <family val="2"/>
      </rPr>
      <t xml:space="preserve">  R/T W/ NEW 2" HOLLOW PUMP</t>
    </r>
    <r>
      <rPr>
        <b/>
        <sz val="12"/>
        <rFont val="Calibri"/>
        <family val="2"/>
      </rPr>
      <t>, ON STREAM</t>
    </r>
  </si>
  <si>
    <t>SLIGHT F. POUND, P.FILLAGE = 90 %</t>
  </si>
  <si>
    <r>
      <t xml:space="preserve">SEVERE F. POUND (P. FILLAGE= 40 %), </t>
    </r>
    <r>
      <rPr>
        <b/>
        <sz val="12"/>
        <color indexed="10"/>
        <rFont val="Calibri"/>
        <family val="2"/>
      </rPr>
      <t xml:space="preserve">ANCHOR PUMP </t>
    </r>
  </si>
  <si>
    <r>
      <t xml:space="preserve">ROD NO ( </t>
    </r>
    <r>
      <rPr>
        <b/>
        <sz val="12"/>
        <color indexed="10"/>
        <rFont val="Calibri"/>
        <family val="2"/>
      </rPr>
      <t>54 X 1"</t>
    </r>
    <r>
      <rPr>
        <b/>
        <sz val="12"/>
        <rFont val="Calibri"/>
        <family val="2"/>
      </rPr>
      <t xml:space="preserve">) PARTED , FISHED OK , REPLACED , </t>
    </r>
    <r>
      <rPr>
        <b/>
        <sz val="14"/>
        <color indexed="8"/>
        <rFont val="Calibri"/>
        <family val="2"/>
      </rPr>
      <t xml:space="preserve"> </t>
    </r>
    <r>
      <rPr>
        <b/>
        <sz val="12"/>
        <color indexed="8"/>
        <rFont val="Calibri"/>
        <family val="2"/>
      </rPr>
      <t>R.TRIP WITH 1.75 "ANCHOR PUMP ,  RETREIVED ( 1X1" ) RODS , NO PROD. , RESET DHP , TBG TEST , NOT HOLD , RET. (7 X1 " RODS ) , NOT PRODUCE , R.TRIP WITH 1.75 "ANCHOR PUMP , HYDROTEST , NOT HOLD , RET. 5X1 "</t>
    </r>
    <r>
      <rPr>
        <b/>
        <sz val="12"/>
        <rFont val="Calibri"/>
        <family val="2"/>
      </rPr>
      <t>,</t>
    </r>
    <r>
      <rPr>
        <b/>
        <sz val="12"/>
        <color indexed="10"/>
        <rFont val="Calibri"/>
        <family val="2"/>
      </rPr>
      <t xml:space="preserve"> TOT. RET. (13X1")</t>
    </r>
    <r>
      <rPr>
        <b/>
        <sz val="12"/>
        <rFont val="Calibri"/>
        <family val="2"/>
      </rPr>
      <t xml:space="preserve"> , </t>
    </r>
    <r>
      <rPr>
        <b/>
        <sz val="12"/>
        <color indexed="10"/>
        <rFont val="Calibri"/>
        <family val="2"/>
      </rPr>
      <t xml:space="preserve"> SET ANCHOR PUMP @ 5150 FT</t>
    </r>
    <r>
      <rPr>
        <b/>
        <sz val="12"/>
        <rFont val="Calibri"/>
        <family val="2"/>
      </rPr>
      <t xml:space="preserve"> , ON STREAM ON </t>
    </r>
    <r>
      <rPr>
        <b/>
        <sz val="12"/>
        <color indexed="10"/>
        <rFont val="Calibri"/>
        <family val="2"/>
      </rPr>
      <t>10/1/2016</t>
    </r>
  </si>
  <si>
    <r>
      <t xml:space="preserve">NO PUMP ACTION ,  </t>
    </r>
    <r>
      <rPr>
        <b/>
        <sz val="12"/>
        <color indexed="10"/>
        <rFont val="Calibri"/>
        <family val="2"/>
      </rPr>
      <t>R.TRIP WITH 1.5" DHP</t>
    </r>
    <r>
      <rPr>
        <b/>
        <sz val="12"/>
        <rFont val="Calibri"/>
        <family val="2"/>
      </rPr>
      <t xml:space="preserve"> , NOT PRODUCE , </t>
    </r>
    <r>
      <rPr>
        <b/>
        <sz val="12"/>
        <color indexed="10"/>
        <rFont val="Calibri"/>
        <family val="2"/>
      </rPr>
      <t>RESET DHP</t>
    </r>
    <r>
      <rPr>
        <b/>
        <sz val="12"/>
        <rFont val="Calibri"/>
        <family val="2"/>
      </rPr>
      <t xml:space="preserve">  , PERFORMED HYDROTEST , NOT HOLD ,</t>
    </r>
    <r>
      <rPr>
        <b/>
        <sz val="12"/>
        <color indexed="10"/>
        <rFont val="Calibri"/>
        <family val="2"/>
      </rPr>
      <t xml:space="preserve"> R.TRIP WITH 1.5" ANCHOR PUMP</t>
    </r>
    <r>
      <rPr>
        <b/>
        <sz val="12"/>
        <rFont val="Calibri"/>
        <family val="2"/>
      </rPr>
      <t>, RETRIEVED (10X1") RODS, SET ANCHOR PUMP @ 5550 FT , ON STREAM</t>
    </r>
  </si>
  <si>
    <r>
      <t>VALVE ROD FOR 2" HOLLOW PUMP PARTED ,</t>
    </r>
    <r>
      <rPr>
        <b/>
        <sz val="12"/>
        <color indexed="30"/>
        <rFont val="Calibri"/>
        <family val="2"/>
      </rPr>
      <t xml:space="preserve"> NO SUITABLE FISHING TOOL FOR HOLLOW PUMP</t>
    </r>
    <r>
      <rPr>
        <b/>
        <sz val="12"/>
        <color indexed="10"/>
        <rFont val="Calibri"/>
        <family val="2"/>
      </rPr>
      <t xml:space="preserve"> </t>
    </r>
    <r>
      <rPr>
        <b/>
        <sz val="12"/>
        <rFont val="Calibri"/>
        <family val="2"/>
      </rPr>
      <t>,</t>
    </r>
    <r>
      <rPr>
        <b/>
        <sz val="12"/>
        <color indexed="10"/>
        <rFont val="Calibri"/>
        <family val="2"/>
      </rPr>
      <t xml:space="preserve"> R.TRIP WITH 2" ANCHOR PUMP</t>
    </r>
    <r>
      <rPr>
        <b/>
        <sz val="12"/>
        <rFont val="Calibri"/>
        <family val="2"/>
      </rPr>
      <t xml:space="preserve"> , RET. 1 ROD X 7/8" (ANCHOR DEPTH = 5600 FT)  TRY TO SET THE ANCHOR PUMP (MANY TIMES W/OUT SUCCESS),</t>
    </r>
    <r>
      <rPr>
        <b/>
        <sz val="12"/>
        <color indexed="10"/>
        <rFont val="Calibri"/>
        <family val="2"/>
      </rPr>
      <t xml:space="preserve"> R.TRIP  W/  ANCHOR PUMP</t>
    </r>
    <r>
      <rPr>
        <b/>
        <sz val="12"/>
        <rFont val="Calibri"/>
        <family val="2"/>
      </rPr>
      <t xml:space="preserve">,   RET. 2 X 1" RODS , SET ANCHOR @  5550 FT  , ON STREAM </t>
    </r>
    <r>
      <rPr>
        <b/>
        <sz val="12"/>
        <color indexed="10"/>
        <rFont val="Calibri"/>
        <family val="2"/>
      </rPr>
      <t>13/1/2016</t>
    </r>
  </si>
  <si>
    <r>
      <t xml:space="preserve">NO PUMP ACTION , </t>
    </r>
    <r>
      <rPr>
        <b/>
        <sz val="12"/>
        <color indexed="10"/>
        <rFont val="Calibri"/>
        <family val="2"/>
      </rPr>
      <t>R.TRIP W/ 1.5" ANCHOR PUMP</t>
    </r>
    <r>
      <rPr>
        <b/>
        <sz val="12"/>
        <rFont val="Calibri"/>
        <family val="2"/>
      </rPr>
      <t xml:space="preserve"> , RET. (</t>
    </r>
    <r>
      <rPr>
        <b/>
        <sz val="12"/>
        <color indexed="10"/>
        <rFont val="Calibri"/>
        <family val="2"/>
      </rPr>
      <t>4X1"</t>
    </r>
    <r>
      <rPr>
        <b/>
        <sz val="12"/>
        <rFont val="Calibri"/>
        <family val="2"/>
      </rPr>
      <t>) ROD , SET ANCHOR @ 5625 FT , ON STREAM</t>
    </r>
  </si>
  <si>
    <t>HALL#4 TMU</t>
  </si>
  <si>
    <t xml:space="preserve">NO PUMP ACTION , R.TRIP WITH 2" ANCHOR PUMP , RETRIEVED ( 10 X1" ) , SET PUMP @ 5175', ON STREAM </t>
  </si>
  <si>
    <r>
      <t xml:space="preserve">ROD NO ( </t>
    </r>
    <r>
      <rPr>
        <b/>
        <sz val="12"/>
        <color indexed="10"/>
        <rFont val="Calibri"/>
        <family val="2"/>
      </rPr>
      <t xml:space="preserve">13 X 7/8" </t>
    </r>
    <r>
      <rPr>
        <b/>
        <sz val="12"/>
        <rFont val="Calibri"/>
        <family val="2"/>
      </rPr>
      <t xml:space="preserve">) PARTED, FISHED OK , </t>
    </r>
    <r>
      <rPr>
        <b/>
        <sz val="12"/>
        <color indexed="10"/>
        <rFont val="Calibri"/>
        <family val="2"/>
      </rPr>
      <t>R.TRIP</t>
    </r>
    <r>
      <rPr>
        <b/>
        <sz val="12"/>
        <rFont val="Calibri"/>
        <family val="2"/>
      </rPr>
      <t xml:space="preserve">, ON STREAM </t>
    </r>
  </si>
  <si>
    <r>
      <t>ROD NO (</t>
    </r>
    <r>
      <rPr>
        <b/>
        <sz val="12"/>
        <color indexed="10"/>
        <rFont val="Calibri"/>
        <family val="2"/>
      </rPr>
      <t xml:space="preserve"> 74 X 1" </t>
    </r>
    <r>
      <rPr>
        <b/>
        <sz val="12"/>
        <rFont val="Calibri"/>
        <family val="2"/>
      </rPr>
      <t xml:space="preserve">) PARTED, FISHED OK , CHANGED 3X1" RODS , ON STREAM </t>
    </r>
  </si>
  <si>
    <t>B-I ( 5730-5748 ) , ( 5762-5768 ) , B-III ( 5902-5918 ) ,B-IV ( 5938-5980 ).</t>
  </si>
  <si>
    <r>
      <t xml:space="preserve">FINISHED DRILLING , COMPLETED THE WELL AS OIL PRODUCER , FROM 
( </t>
    </r>
    <r>
      <rPr>
        <b/>
        <sz val="12"/>
        <color indexed="10"/>
        <rFont val="Calibri"/>
        <family val="2"/>
      </rPr>
      <t xml:space="preserve">B-I (5780-5810), (5814-5827), (5831-5835), (5853-5868) , PRESS. = (475-2480) PSI , 62 FT </t>
    </r>
    <r>
      <rPr>
        <b/>
        <sz val="12"/>
        <color indexed="48"/>
        <rFont val="Calibri"/>
        <family val="2"/>
      </rPr>
      <t xml:space="preserve"> )  USING S/R SYSTEM , ( </t>
    </r>
    <r>
      <rPr>
        <b/>
        <sz val="12"/>
        <color indexed="10"/>
        <rFont val="Calibri"/>
        <family val="2"/>
      </rPr>
      <t>PSN ABOVE ANCHOR</t>
    </r>
    <r>
      <rPr>
        <b/>
        <sz val="12"/>
        <color indexed="48"/>
        <rFont val="Calibri"/>
        <family val="2"/>
      </rPr>
      <t xml:space="preserve"> ) , TAGGED TD @ 6212 FT , </t>
    </r>
    <r>
      <rPr>
        <b/>
        <sz val="12"/>
        <color indexed="10"/>
        <rFont val="Calibri"/>
        <family val="2"/>
      </rPr>
      <t xml:space="preserve">R/U FOR NEW C- 640 LUFKIN S/U </t>
    </r>
    <r>
      <rPr>
        <b/>
        <sz val="12"/>
        <color indexed="48"/>
        <rFont val="Calibri"/>
        <family val="2"/>
      </rPr>
      <t>(SH.S = 8 " , S.L. = 106 '' ), RIH WITH</t>
    </r>
    <r>
      <rPr>
        <b/>
        <sz val="12"/>
        <color indexed="10"/>
        <rFont val="Calibri"/>
        <family val="2"/>
      </rPr>
      <t xml:space="preserve">  1.75 " DHP</t>
    </r>
    <r>
      <rPr>
        <b/>
        <sz val="12"/>
        <color indexed="48"/>
        <rFont val="Calibri"/>
        <family val="2"/>
      </rPr>
      <t xml:space="preserve"> , WITH </t>
    </r>
    <r>
      <rPr>
        <b/>
        <sz val="12"/>
        <color indexed="10"/>
        <rFont val="Calibri"/>
        <family val="2"/>
      </rPr>
      <t xml:space="preserve">NEW H-CH S/R </t>
    </r>
    <r>
      <rPr>
        <b/>
        <sz val="12"/>
        <color indexed="48"/>
        <rFont val="Calibri"/>
        <family val="2"/>
      </rPr>
      <t>( 30X1"+80X7/8"+ 115X1" ) , ON STREAM</t>
    </r>
  </si>
  <si>
    <t xml:space="preserve">SEVERE  F. POUND , P.FILLAGE = 33 %. </t>
  </si>
  <si>
    <r>
      <t xml:space="preserve"> F.POUND , </t>
    </r>
    <r>
      <rPr>
        <b/>
        <sz val="12"/>
        <color indexed="10"/>
        <rFont val="Calibri"/>
        <family val="2"/>
      </rPr>
      <t>P.FILLAGE+/- 60%</t>
    </r>
  </si>
  <si>
    <r>
      <t xml:space="preserve">ROD NO ( </t>
    </r>
    <r>
      <rPr>
        <b/>
        <sz val="12"/>
        <color indexed="10"/>
        <rFont val="Calibri"/>
        <family val="2"/>
      </rPr>
      <t>47 X 1"</t>
    </r>
    <r>
      <rPr>
        <b/>
        <sz val="12"/>
        <rFont val="Calibri"/>
        <family val="2"/>
      </rPr>
      <t xml:space="preserve">) PARTED , FISHED OK , REPLACED ,  </t>
    </r>
    <r>
      <rPr>
        <b/>
        <sz val="12"/>
        <color indexed="10"/>
        <rFont val="Calibri"/>
        <family val="2"/>
      </rPr>
      <t>R.TRIP WITH 1.75 "ANCHOR PUMP</t>
    </r>
    <r>
      <rPr>
        <b/>
        <sz val="12"/>
        <rFont val="Calibri"/>
        <family val="2"/>
      </rPr>
      <t xml:space="preserve"> ,  SET ANCHOR PUMP @ 5150 FT , ON STREAM</t>
    </r>
  </si>
  <si>
    <t>TRANSFERRED S/U TO NE-22</t>
  </si>
  <si>
    <t>NO PUMP ACTION , R.TRIP WITH 1.75 "ANCHOR PUMP, RETRIEVED (5X1" ) RODS  , SET ANCHOR PUMP @ 5025 FT , NOT PRODUCE , WAITING FOR W/O</t>
  </si>
  <si>
    <t>STOPPED THE WELL TO FISH LOST DHP ,POOH W/ S/R &amp; ANCHOR PUMP, RIH W/ O-SHOT, MANY TRIALS TO FISH LOST DHP IN P.S.N. WITHOUT SUCCESS,  RIH W/ 1.5 " ANCHOR PUMP &amp; S/R , RETRIEVED 3 RODS X 1" &amp; 3 RODS X 7/8 " ,SET ANCHOR @ 5475 FT , ON STREAM</t>
  </si>
  <si>
    <t xml:space="preserve">SLIGHT F. POUND , P.FILLAGE= 86 % </t>
  </si>
  <si>
    <t>EXPRO#3</t>
  </si>
  <si>
    <t xml:space="preserve"> F.POUND , P.FILLAGE = 55 %</t>
  </si>
  <si>
    <r>
      <t xml:space="preserve">NO PUMP ACTION , </t>
    </r>
    <r>
      <rPr>
        <b/>
        <sz val="12"/>
        <rFont val="Calibri"/>
        <family val="2"/>
      </rPr>
      <t xml:space="preserve">R/T </t>
    </r>
    <r>
      <rPr>
        <b/>
        <sz val="12"/>
        <color indexed="10"/>
        <rFont val="Calibri"/>
        <family val="2"/>
      </rPr>
      <t xml:space="preserve">W/2" ANCHOR PUMP , </t>
    </r>
    <r>
      <rPr>
        <b/>
        <sz val="12"/>
        <rFont val="Calibri"/>
        <family val="2"/>
      </rPr>
      <t xml:space="preserve"> RET. (1X1" )RODS SET PUMP @</t>
    </r>
    <r>
      <rPr>
        <b/>
        <sz val="12"/>
        <color indexed="10"/>
        <rFont val="Calibri"/>
        <family val="2"/>
      </rPr>
      <t xml:space="preserve"> 5600 FT </t>
    </r>
    <r>
      <rPr>
        <b/>
        <sz val="12"/>
        <rFont val="Calibri"/>
        <family val="2"/>
      </rPr>
      <t>, ON STREAM.</t>
    </r>
  </si>
  <si>
    <t xml:space="preserve">W/L </t>
  </si>
  <si>
    <r>
      <t xml:space="preserve">POOH WITH S/R &amp; DHP  , RIH W/ 2.36" G.C. TO DEPTH </t>
    </r>
    <r>
      <rPr>
        <b/>
        <sz val="12"/>
        <color indexed="10"/>
        <rFont val="Calibri"/>
        <family val="2"/>
      </rPr>
      <t>6150</t>
    </r>
    <r>
      <rPr>
        <b/>
        <sz val="12"/>
        <color indexed="12"/>
        <rFont val="Calibri"/>
        <family val="2"/>
      </rPr>
      <t xml:space="preserve"> FT</t>
    </r>
  </si>
  <si>
    <r>
      <rPr>
        <b/>
        <sz val="12"/>
        <color indexed="12"/>
        <rFont val="Calibri"/>
        <family val="2"/>
      </rPr>
      <t>POOH WITH S/R &amp; DHP ,  RIH W/2.4" G.C , TAGGED</t>
    </r>
    <r>
      <rPr>
        <b/>
        <sz val="12"/>
        <color indexed="10"/>
        <rFont val="Calibri"/>
        <family val="2"/>
      </rPr>
      <t xml:space="preserve"> TD @ 6165</t>
    </r>
    <r>
      <rPr>
        <b/>
        <sz val="12"/>
        <rFont val="Calibri"/>
        <family val="2"/>
      </rPr>
      <t xml:space="preserve"> </t>
    </r>
    <r>
      <rPr>
        <b/>
        <sz val="12"/>
        <color indexed="12"/>
        <rFont val="Calibri"/>
        <family val="2"/>
      </rPr>
      <t xml:space="preserve">FT </t>
    </r>
  </si>
  <si>
    <t>EXPRO TMU#3</t>
  </si>
  <si>
    <r>
      <t xml:space="preserve">EXPRO TMU # 3 , </t>
    </r>
    <r>
      <rPr>
        <b/>
        <u/>
        <sz val="12"/>
        <color indexed="10"/>
        <rFont val="Calibri"/>
        <family val="2"/>
      </rPr>
      <t>RES. DECLINE</t>
    </r>
  </si>
  <si>
    <r>
      <t xml:space="preserve">EXPRO TMU#3, </t>
    </r>
    <r>
      <rPr>
        <b/>
        <u/>
        <sz val="12"/>
        <color indexed="10"/>
        <rFont val="Calibri"/>
        <family val="2"/>
      </rPr>
      <t>LOW PUMP EFF.</t>
    </r>
  </si>
  <si>
    <r>
      <t xml:space="preserve">EXPRO TMU#3, </t>
    </r>
    <r>
      <rPr>
        <b/>
        <u/>
        <sz val="12"/>
        <color indexed="10"/>
        <rFont val="Calibri"/>
        <family val="2"/>
      </rPr>
      <t xml:space="preserve">EXPECTED </t>
    </r>
    <r>
      <rPr>
        <b/>
        <u/>
        <sz val="12"/>
        <color indexed="10"/>
        <rFont val="Calibri"/>
        <family val="2"/>
      </rPr>
      <t>RES. DE</t>
    </r>
    <r>
      <rPr>
        <b/>
        <u/>
        <sz val="12"/>
        <color indexed="10"/>
        <rFont val="Calibri"/>
        <family val="2"/>
      </rPr>
      <t>CLINE</t>
    </r>
  </si>
  <si>
    <r>
      <t>NO PUMP ACTION ,</t>
    </r>
    <r>
      <rPr>
        <b/>
        <sz val="12"/>
        <color indexed="10"/>
        <rFont val="Calibri"/>
        <family val="2"/>
      </rPr>
      <t xml:space="preserve"> </t>
    </r>
    <r>
      <rPr>
        <b/>
        <sz val="20"/>
        <color indexed="10"/>
        <rFont val="Calibri"/>
        <family val="2"/>
      </rPr>
      <t>2</t>
    </r>
    <r>
      <rPr>
        <b/>
        <sz val="12"/>
        <color indexed="10"/>
        <rFont val="Calibri"/>
        <family val="2"/>
      </rPr>
      <t xml:space="preserve"> R.TRIP</t>
    </r>
    <r>
      <rPr>
        <b/>
        <sz val="12"/>
        <color indexed="12"/>
        <rFont val="Calibri"/>
        <family val="2"/>
      </rPr>
      <t xml:space="preserve"> , NOT PROD., RESET FOR DHP TWO TIMES, PERFORMING TBG., PRESS. NOT HOLD, </t>
    </r>
    <r>
      <rPr>
        <b/>
        <sz val="18"/>
        <color indexed="10"/>
        <rFont val="Calibri"/>
        <family val="2"/>
      </rPr>
      <t>2</t>
    </r>
    <r>
      <rPr>
        <b/>
        <sz val="12"/>
        <color indexed="12"/>
        <rFont val="Calibri"/>
        <family val="2"/>
      </rPr>
      <t xml:space="preserve"> R.TRIP W/</t>
    </r>
    <r>
      <rPr>
        <b/>
        <sz val="12"/>
        <color indexed="10"/>
        <rFont val="Calibri"/>
        <family val="2"/>
      </rPr>
      <t xml:space="preserve"> 2 " ANCHOR PUMP , </t>
    </r>
    <r>
      <rPr>
        <b/>
        <sz val="12"/>
        <color indexed="12"/>
        <rFont val="Calibri"/>
        <family val="2"/>
      </rPr>
      <t xml:space="preserve">TOTAL RETTRIEVED ( </t>
    </r>
    <r>
      <rPr>
        <b/>
        <sz val="12"/>
        <color indexed="10"/>
        <rFont val="Calibri"/>
        <family val="2"/>
      </rPr>
      <t>24X1"</t>
    </r>
    <r>
      <rPr>
        <b/>
        <sz val="12"/>
        <color indexed="12"/>
        <rFont val="Calibri"/>
        <family val="2"/>
      </rPr>
      <t xml:space="preserve"> ) RODS , SET ANCHOR PUMP @ 5275 FT ,  PERFORMED HYDRO TEST , NOT HOLD ,</t>
    </r>
    <r>
      <rPr>
        <b/>
        <sz val="12"/>
        <color indexed="10"/>
        <rFont val="Calibri"/>
        <family val="2"/>
      </rPr>
      <t>WAITING W/O</t>
    </r>
  </si>
  <si>
    <r>
      <t xml:space="preserve">NO PUMP ACTION , </t>
    </r>
    <r>
      <rPr>
        <b/>
        <sz val="12"/>
        <color indexed="10"/>
        <rFont val="Calibri"/>
        <family val="2"/>
      </rPr>
      <t>R.TRIP W/ 1.5" DHP INSTEAD OF 1.75" DHP</t>
    </r>
    <r>
      <rPr>
        <b/>
        <sz val="12"/>
        <rFont val="Calibri"/>
        <family val="2"/>
      </rPr>
      <t xml:space="preserve">  , ON STREAM</t>
    </r>
  </si>
  <si>
    <r>
      <t xml:space="preserve">NO PUMP ACTION ,  </t>
    </r>
    <r>
      <rPr>
        <b/>
        <sz val="12"/>
        <color indexed="10"/>
        <rFont val="Calibri"/>
        <family val="2"/>
      </rPr>
      <t>R.TRIP W/2" ANCHOR PUMP</t>
    </r>
    <r>
      <rPr>
        <b/>
        <sz val="12"/>
        <rFont val="Calibri"/>
        <family val="2"/>
      </rPr>
      <t xml:space="preserve"> ,  RET. 5 X 1" RODS , SET ANCHOR @  5425 FT  , ON STREAM</t>
    </r>
  </si>
  <si>
    <r>
      <t xml:space="preserve">RIH WITH 1.5 " DHP &amp; SAME S/R CONF  ( 110 X1''+  85 X 7/8''+  30 X1'' S.BAR )  ,   SPACE IN FOR DHP , ON STREAM </t>
    </r>
    <r>
      <rPr>
        <b/>
        <sz val="12"/>
        <color indexed="10"/>
        <rFont val="Calibri"/>
        <family val="2"/>
      </rPr>
      <t>26/2/2016</t>
    </r>
  </si>
  <si>
    <t>EXPRO #3 ANCHOR PUMP</t>
  </si>
  <si>
    <r>
      <rPr>
        <b/>
        <sz val="12"/>
        <color indexed="12"/>
        <rFont val="Calibri"/>
        <family val="2"/>
      </rPr>
      <t xml:space="preserve">FINISHED DRILLING , COMPLETED THE WELL AS OIL PRODUCER FROM B-I ( 5892'- 5897' )  5 FT   &amp; B-III( 5905'-5916')  10 FT,  </t>
    </r>
    <r>
      <rPr>
        <b/>
        <sz val="12"/>
        <color indexed="48"/>
        <rFont val="Calibri"/>
        <family val="2"/>
      </rPr>
      <t xml:space="preserve"> USING S/R SYSTEM  ,  RIH WITH </t>
    </r>
    <r>
      <rPr>
        <b/>
        <u/>
        <sz val="12"/>
        <color indexed="10"/>
        <rFont val="Calibri"/>
        <family val="2"/>
      </rPr>
      <t>1.5" DHP"</t>
    </r>
    <r>
      <rPr>
        <b/>
        <sz val="12"/>
        <color indexed="48"/>
        <rFont val="Calibri"/>
        <family val="2"/>
      </rPr>
      <t xml:space="preserve">  WITH </t>
    </r>
    <r>
      <rPr>
        <b/>
        <sz val="12"/>
        <color indexed="10"/>
        <rFont val="Calibri"/>
        <family val="2"/>
      </rPr>
      <t xml:space="preserve">NEW H CHINSE </t>
    </r>
    <r>
      <rPr>
        <b/>
        <sz val="12"/>
        <color indexed="48"/>
        <rFont val="Calibri"/>
        <family val="2"/>
      </rPr>
      <t xml:space="preserve">S/R ( </t>
    </r>
    <r>
      <rPr>
        <b/>
        <u/>
        <sz val="12"/>
        <color indexed="48"/>
        <rFont val="Calibri"/>
        <family val="2"/>
      </rPr>
      <t xml:space="preserve"> 25 x 1"+125 x 7/8"+ 82 x 1"</t>
    </r>
    <r>
      <rPr>
        <b/>
        <sz val="12"/>
        <color indexed="48"/>
        <rFont val="Calibri"/>
        <family val="2"/>
      </rPr>
      <t xml:space="preserve">), R/U FOR </t>
    </r>
    <r>
      <rPr>
        <b/>
        <u/>
        <sz val="12"/>
        <color indexed="10"/>
        <rFont val="Calibri"/>
        <family val="2"/>
      </rPr>
      <t xml:space="preserve"> 912 M-II S/U</t>
    </r>
    <r>
      <rPr>
        <b/>
        <sz val="12"/>
        <color indexed="48"/>
        <rFont val="Calibri"/>
        <family val="2"/>
      </rPr>
      <t xml:space="preserve"> 
FROM ARC-4 ( SH.S= 8", S.L= 144") , ON STREAM </t>
    </r>
  </si>
  <si>
    <t>EXPRO#3 , L.P.E</t>
  </si>
  <si>
    <t>EXPRO #3 ( AFTER ADD PERF B-V) , P.S=2" , 
( B-I,III,IV,V  ON PROD.)</t>
  </si>
  <si>
    <r>
      <t xml:space="preserve">AGIBA , ( </t>
    </r>
    <r>
      <rPr>
        <b/>
        <sz val="12"/>
        <color indexed="10"/>
        <rFont val="Calibri"/>
        <family val="2"/>
      </rPr>
      <t>B-I,III,IV  ON PROD</t>
    </r>
    <r>
      <rPr>
        <b/>
        <sz val="12"/>
        <color indexed="12"/>
        <rFont val="Calibri"/>
        <family val="2"/>
      </rPr>
      <t xml:space="preserve"> )</t>
    </r>
  </si>
  <si>
    <t>W.C +/- 65 FOR  B-I,III,IV</t>
  </si>
  <si>
    <t>W.C +/- 91 FOR  B-I,III,IV,V ,  ( AFTER ADD PERF B-V )</t>
  </si>
  <si>
    <t>EXPRO#3 (TMU)</t>
  </si>
  <si>
    <t xml:space="preserve"> EXPRO#3 ( TMU )</t>
  </si>
  <si>
    <t xml:space="preserve"> EXPRO#3 ( TMU ) , ANCHOR PUMP</t>
  </si>
  <si>
    <r>
      <t>ROD NO (</t>
    </r>
    <r>
      <rPr>
        <b/>
        <sz val="12"/>
        <color indexed="10"/>
        <rFont val="Calibri"/>
        <family val="2"/>
      </rPr>
      <t xml:space="preserve"> 3X7/8"</t>
    </r>
    <r>
      <rPr>
        <b/>
        <sz val="12"/>
        <rFont val="Calibri"/>
        <family val="2"/>
      </rPr>
      <t xml:space="preserve">) PARTED , FISHED OK , REPLACED , </t>
    </r>
    <r>
      <rPr>
        <b/>
        <u/>
        <sz val="12"/>
        <color indexed="10"/>
        <rFont val="Calibri"/>
        <family val="2"/>
      </rPr>
      <t>R.TRIP</t>
    </r>
    <r>
      <rPr>
        <b/>
        <sz val="12"/>
        <rFont val="Calibri"/>
        <family val="2"/>
      </rPr>
      <t xml:space="preserve"> , ON STREAM</t>
    </r>
  </si>
  <si>
    <r>
      <t xml:space="preserve">RIH WITH </t>
    </r>
    <r>
      <rPr>
        <b/>
        <sz val="12"/>
        <color indexed="10"/>
        <rFont val="Calibri"/>
        <family val="2"/>
      </rPr>
      <t>2</t>
    </r>
    <r>
      <rPr>
        <b/>
        <sz val="12"/>
        <color indexed="12"/>
        <rFont val="Calibri"/>
        <family val="2"/>
      </rPr>
      <t xml:space="preserve"> </t>
    </r>
    <r>
      <rPr>
        <b/>
        <sz val="12"/>
        <color indexed="10"/>
        <rFont val="Calibri"/>
        <family val="2"/>
      </rPr>
      <t>" DHP</t>
    </r>
    <r>
      <rPr>
        <b/>
        <sz val="12"/>
        <color indexed="12"/>
        <rFont val="Calibri"/>
        <family val="2"/>
      </rPr>
      <t xml:space="preserve"> &amp; SAME S/R , (AFTER ADDING NEW PERF. </t>
    </r>
    <r>
      <rPr>
        <b/>
        <sz val="12"/>
        <color indexed="10"/>
        <rFont val="Calibri"/>
        <family val="2"/>
      </rPr>
      <t>B-V</t>
    </r>
    <r>
      <rPr>
        <b/>
        <sz val="12"/>
        <color indexed="12"/>
        <rFont val="Calibri"/>
        <family val="2"/>
      </rPr>
      <t xml:space="preserve">) , ON STREAM   </t>
    </r>
  </si>
  <si>
    <r>
      <t xml:space="preserve">NO PUMP ACTION , </t>
    </r>
    <r>
      <rPr>
        <b/>
        <sz val="12"/>
        <color indexed="10"/>
        <rFont val="Calibri"/>
        <family val="2"/>
      </rPr>
      <t>R/T W/2" ANCHOR PUMP</t>
    </r>
    <r>
      <rPr>
        <b/>
        <sz val="12"/>
        <rFont val="Calibri"/>
        <family val="2"/>
      </rPr>
      <t xml:space="preserve"> ,  RET. (10X1" )RODS, ,  SET PUMP @</t>
    </r>
    <r>
      <rPr>
        <b/>
        <sz val="12"/>
        <color indexed="10"/>
        <rFont val="Calibri"/>
        <family val="2"/>
      </rPr>
      <t>5350</t>
    </r>
    <r>
      <rPr>
        <b/>
        <sz val="12"/>
        <rFont val="Calibri"/>
        <family val="2"/>
      </rPr>
      <t xml:space="preserve"> FT , ON STREAM 23/2/2016</t>
    </r>
  </si>
  <si>
    <t>TOT. RET. (21 RODS X1")</t>
  </si>
  <si>
    <t>TOT. RET. (11 RODS X1")</t>
  </si>
  <si>
    <t>TOT. RET. (10 RODS X1")</t>
  </si>
  <si>
    <t>EXPRO#3 ( TMU )</t>
  </si>
  <si>
    <t>2" HOLLOW PUMP STILL IN P.S.N
TOTAL RETRIEVED ( 2X1" ) RODS</t>
  </si>
  <si>
    <t>TOTAL RETRIEVED ( 7X1" ) RODS</t>
  </si>
  <si>
    <r>
      <t xml:space="preserve">NO PUMP ACTION , </t>
    </r>
    <r>
      <rPr>
        <b/>
        <sz val="12"/>
        <color indexed="12"/>
        <rFont val="Calibri"/>
        <family val="2"/>
      </rPr>
      <t>R.TRIP</t>
    </r>
    <r>
      <rPr>
        <b/>
        <sz val="12"/>
        <color indexed="12"/>
        <rFont val="Calibri"/>
        <family val="2"/>
      </rPr>
      <t xml:space="preserve"> , ON STREAM</t>
    </r>
  </si>
  <si>
    <r>
      <t>NO PUMP ACTION ,</t>
    </r>
    <r>
      <rPr>
        <b/>
        <sz val="12"/>
        <color indexed="12"/>
        <rFont val="Calibri"/>
        <family val="2"/>
      </rPr>
      <t>R.TRIP WITH 2" ANCHOR PUMP</t>
    </r>
    <r>
      <rPr>
        <b/>
        <sz val="12"/>
        <rFont val="Calibri"/>
        <family val="2"/>
      </rPr>
      <t xml:space="preserve"> , RETRIEVED (10X1" ) RODS , SET ANCHOR PUMP @ 5325 FT , ON STREAM</t>
    </r>
  </si>
  <si>
    <t>TOTAL RETRIEVED ( 15X1" ) RODS</t>
  </si>
  <si>
    <t>TOTAL RETRIEVED ( 5X1" ) RODS</t>
  </si>
  <si>
    <t>DECREASED S.L F/128" TO 112" DUE TO HOLE OF 128 " PROBLEM</t>
  </si>
  <si>
    <r>
      <t xml:space="preserve">NO PUMP ACTION , </t>
    </r>
    <r>
      <rPr>
        <b/>
        <sz val="12"/>
        <color indexed="12"/>
        <rFont val="Calibri"/>
        <family val="2"/>
      </rPr>
      <t>R.TRIP</t>
    </r>
    <r>
      <rPr>
        <b/>
        <sz val="12"/>
        <color indexed="12"/>
        <rFont val="Calibri"/>
        <family val="2"/>
      </rPr>
      <t xml:space="preserve"> , NOT PRODUCE , PERFORMED HYDRO TEST , NOT HOLD , R.TRIP WITH 1.5" ANCHOR PUMP , RETRIEVED ( 5X1" ) RODS , SET ANCHOR PUMP @ 5675 FT , ON STREAM</t>
    </r>
  </si>
  <si>
    <t xml:space="preserve">POLISHED ROD PARTED , FISHED OK , MANY TRIALS TO UNSETANCHOR PUMP WITHOUT SUCCESS , RIH WITH 1.75" ANCHOR ABOVE STUCKED PUMP , ( RETRIEVED 2X1") RODS , SET ANCHOR PUMP @5475 FT , ON STREAM </t>
  </si>
  <si>
    <t xml:space="preserve">HALL TMU#4  , ANCHOR PUMP  </t>
  </si>
  <si>
    <t xml:space="preserve">VALVE ROD UNSCREW , TRY TO FISH WITHOUT SUCCESS , R.TRIP WITH ANCHOR PUMP , RETRIEVED ( 2X1" ) RODS , SET ANCHOR PUMP @ 5575 FT , ON STREAM 29/2/2016 </t>
  </si>
  <si>
    <r>
      <t>NO PUMP ACTION , RESET DHP , ON STREAM</t>
    </r>
    <r>
      <rPr>
        <b/>
        <sz val="12"/>
        <color indexed="10"/>
        <rFont val="Calibri"/>
        <family val="2"/>
      </rPr>
      <t xml:space="preserve"> 6/3/2016</t>
    </r>
  </si>
  <si>
    <t>ROD NO. (5 &amp; 2 X1") PARTED , FISHED OK , CHANGED 1" SEC BY NEW S-88  , FOUND VALVE ROD UNSCREW ,  FISHED OK , R.TRIP,  ON STREAM 10/3/2016</t>
  </si>
  <si>
    <r>
      <t>EXPRO TMU #1 (</t>
    </r>
    <r>
      <rPr>
        <b/>
        <sz val="12"/>
        <color indexed="10"/>
        <rFont val="Calibri"/>
        <family val="2"/>
      </rPr>
      <t>WRONG TEST</t>
    </r>
    <r>
      <rPr>
        <b/>
        <sz val="12"/>
        <color indexed="12"/>
        <rFont val="Calibri"/>
        <family val="2"/>
      </rPr>
      <t>)</t>
    </r>
  </si>
  <si>
    <t>CHANGED C/ PIN BEARING (COND-B) &amp; CHANGED S.L. F/ 128" T/112" .</t>
  </si>
  <si>
    <t xml:space="preserve">NO PUMP ACTION , R.TRIP  W/ NEW 2" ANCHOR PUMP, RETRIEVED (5+5 X 1"), SET ANCHOR @ 4975  FT , ON STREAM  </t>
  </si>
  <si>
    <t xml:space="preserve">AVG. WHT = 123.5 F </t>
  </si>
  <si>
    <r>
      <t xml:space="preserve">BAKER ( </t>
    </r>
    <r>
      <rPr>
        <b/>
        <sz val="12"/>
        <color indexed="10"/>
        <rFont val="Calibri"/>
        <family val="2"/>
      </rPr>
      <t>ANCHOR PUMP</t>
    </r>
    <r>
      <rPr>
        <b/>
        <sz val="12"/>
        <rFont val="Calibri"/>
        <family val="2"/>
      </rPr>
      <t>)</t>
    </r>
  </si>
  <si>
    <t>NORMAL CARD , AFTER ADD PERF B-V</t>
  </si>
  <si>
    <t>CELLAR NOT CLEAN</t>
  </si>
  <si>
    <t>FLUID POUND, P. FILLAGE +/- 84 %</t>
  </si>
  <si>
    <t>SLIGHT F.POUND , P.FILL +/- 91 %</t>
  </si>
  <si>
    <t>SLIGHT F.POUND , P.FILL +/- 86 %</t>
  </si>
  <si>
    <r>
      <rPr>
        <b/>
        <sz val="12"/>
        <color indexed="12"/>
        <rFont val="Calibri"/>
        <family val="2"/>
      </rPr>
      <t>FINISHED DRILLING , COMPLETED THE WELL AS OIL PRODUCER FROM</t>
    </r>
    <r>
      <rPr>
        <b/>
        <sz val="12"/>
        <rFont val="Calibri"/>
        <family val="2"/>
      </rPr>
      <t xml:space="preserve"> </t>
    </r>
    <r>
      <rPr>
        <b/>
        <sz val="12"/>
        <color indexed="10"/>
        <rFont val="Calibri"/>
        <family val="2"/>
      </rPr>
      <t xml:space="preserve"> (</t>
    </r>
    <r>
      <rPr>
        <b/>
        <sz val="12"/>
        <color indexed="17"/>
        <rFont val="Calibri"/>
        <family val="2"/>
      </rPr>
      <t xml:space="preserve"> B-I (5769'-5773'), Formation Press. = 1486 PSI 04 FT  , B-I (5782'-5798'), Formation Press. = N/A PSI 16 FT</t>
    </r>
    <r>
      <rPr>
        <b/>
        <sz val="12"/>
        <color indexed="10"/>
        <rFont val="Calibri"/>
        <family val="2"/>
      </rPr>
      <t xml:space="preserve">  ) ,  ( HIWAY FRACTURED INTERVALS , PROPPED FRUCTURE HALF LENTH = 434.5 FT , EOJ HYD HIGHT AT THE WELL = 120 FT  ,  NET PRESSURE = 1422 PSI , FLUID EFFICIENCY = 0.469  , HIWAY CONDUCTIVITY =1438839 MD.FT , HIWAY FCD = 3311  ),  </t>
    </r>
    <r>
      <rPr>
        <b/>
        <sz val="12"/>
        <color indexed="12"/>
        <rFont val="Calibri"/>
        <family val="2"/>
      </rPr>
      <t>USING S/R SYSTEM , TAGGED TD @ 6210 FT</t>
    </r>
    <r>
      <rPr>
        <b/>
        <sz val="12"/>
        <color indexed="48"/>
        <rFont val="Calibri"/>
        <family val="2"/>
      </rPr>
      <t xml:space="preserve"> , </t>
    </r>
    <r>
      <rPr>
        <b/>
        <sz val="12"/>
        <color indexed="12"/>
        <rFont val="Calibri"/>
        <family val="2"/>
      </rPr>
      <t>RIH W/1.75" DHP WITH</t>
    </r>
    <r>
      <rPr>
        <b/>
        <sz val="12"/>
        <color indexed="48"/>
        <rFont val="Calibri"/>
        <family val="2"/>
      </rPr>
      <t xml:space="preserve"> </t>
    </r>
    <r>
      <rPr>
        <b/>
        <sz val="12"/>
        <color indexed="10"/>
        <rFont val="Calibri"/>
        <family val="2"/>
      </rPr>
      <t xml:space="preserve">NEW D-WF  S/R ( 86 X1" + 114X7/8" +28 X 1"  ) </t>
    </r>
    <r>
      <rPr>
        <b/>
        <sz val="12"/>
        <color indexed="48"/>
        <rFont val="Calibri"/>
        <family val="2"/>
      </rPr>
      <t>,</t>
    </r>
    <r>
      <rPr>
        <b/>
        <sz val="12"/>
        <color indexed="12"/>
        <rFont val="Calibri"/>
        <family val="2"/>
      </rPr>
      <t xml:space="preserve"> R/U FOR</t>
    </r>
    <r>
      <rPr>
        <b/>
        <sz val="12"/>
        <color indexed="10"/>
        <rFont val="Calibri"/>
        <family val="2"/>
      </rPr>
      <t xml:space="preserve">  </t>
    </r>
    <r>
      <rPr>
        <b/>
        <u/>
        <sz val="12"/>
        <color indexed="10"/>
        <rFont val="Calibri"/>
        <family val="2"/>
      </rPr>
      <t>912 M-II  S/U  FROM G-N-3</t>
    </r>
    <r>
      <rPr>
        <b/>
        <sz val="12"/>
        <color indexed="48"/>
        <rFont val="Calibri"/>
        <family val="2"/>
      </rPr>
      <t xml:space="preserve"> ,</t>
    </r>
    <r>
      <rPr>
        <b/>
        <sz val="12"/>
        <color indexed="12"/>
        <rFont val="Calibri"/>
        <family val="2"/>
      </rPr>
      <t xml:space="preserve"> ( SH.S=10", S.L=128" ), ON STREAM </t>
    </r>
  </si>
  <si>
    <t>AGIBA , S.L = 112"</t>
  </si>
  <si>
    <r>
      <t>NO PUMP ACTION ,</t>
    </r>
    <r>
      <rPr>
        <b/>
        <sz val="12"/>
        <color indexed="12"/>
        <rFont val="Calibri"/>
        <family val="2"/>
      </rPr>
      <t xml:space="preserve"> R.TRIP </t>
    </r>
    <r>
      <rPr>
        <b/>
        <u/>
        <sz val="12"/>
        <color indexed="10"/>
        <rFont val="Calibri"/>
        <family val="2"/>
      </rPr>
      <t>WITH 1.75" ANCHOR PUMP</t>
    </r>
    <r>
      <rPr>
        <b/>
        <sz val="12"/>
        <color indexed="12"/>
        <rFont val="Calibri"/>
        <family val="2"/>
      </rPr>
      <t xml:space="preserve"> , RETRIEVED (2X1" ) RODS , SET ANCHOR PUMP @ 5100 FT , PERFORMED HYDROTEST , PRESS.  HOLD OK  ,  ON STREAM  </t>
    </r>
    <r>
      <rPr>
        <sz val="10"/>
        <rFont val="Arial"/>
        <family val="2"/>
      </rPr>
      <t/>
    </r>
  </si>
  <si>
    <r>
      <t>NO PUMP ACTION ,</t>
    </r>
    <r>
      <rPr>
        <b/>
        <sz val="16"/>
        <color indexed="10"/>
        <rFont val="Calibri"/>
        <family val="2"/>
      </rPr>
      <t xml:space="preserve"> 2</t>
    </r>
    <r>
      <rPr>
        <b/>
        <sz val="12"/>
        <color indexed="12"/>
        <rFont val="Calibri"/>
        <family val="2"/>
      </rPr>
      <t xml:space="preserve"> R.TRIP </t>
    </r>
    <r>
      <rPr>
        <b/>
        <u/>
        <sz val="12"/>
        <color indexed="10"/>
        <rFont val="Calibri"/>
        <family val="2"/>
      </rPr>
      <t>WITH 1.5" ANCHOR PUMP</t>
    </r>
    <r>
      <rPr>
        <b/>
        <sz val="12"/>
        <color indexed="12"/>
        <rFont val="Calibri"/>
        <family val="2"/>
      </rPr>
      <t xml:space="preserve"> , RETRIEVED (5+2X1" ) RODS , SET ANCHOR PUMP @ 5150 FT , PERFORMED HYDROTEST , PRESS.  HOLD OK  ,  ON STREAM   12/3/2016</t>
    </r>
  </si>
  <si>
    <t>N.P.A</t>
  </si>
  <si>
    <t>L.L NOT CLEAR , NO PEAK DETECTED</t>
  </si>
  <si>
    <t>NORMAL CARD WITH HIT DOWN</t>
  </si>
  <si>
    <r>
      <t xml:space="preserve">BAKER </t>
    </r>
    <r>
      <rPr>
        <b/>
        <sz val="12"/>
        <color indexed="10"/>
        <rFont val="Calibri"/>
        <family val="2"/>
      </rPr>
      <t>( EXPECTED L.P.E.)</t>
    </r>
  </si>
  <si>
    <t>T.V. LEAK (L.P.E.)</t>
  </si>
  <si>
    <r>
      <t xml:space="preserve">SLIGHT  F.POUND , </t>
    </r>
    <r>
      <rPr>
        <b/>
        <sz val="12"/>
        <color indexed="10"/>
        <rFont val="Calibri"/>
        <family val="2"/>
      </rPr>
      <t>P.FILLAGE +/- 91 %</t>
    </r>
  </si>
  <si>
    <r>
      <rPr>
        <b/>
        <sz val="12"/>
        <rFont val="Calibri"/>
        <family val="2"/>
      </rPr>
      <t>POOH W/DHP &amp; S/R</t>
    </r>
    <r>
      <rPr>
        <b/>
        <sz val="12"/>
        <color indexed="12"/>
        <rFont val="Calibri"/>
        <family val="2"/>
      </rPr>
      <t>, RIH W/2.25" G.C. TAGGED T.D. @6180 FT (</t>
    </r>
    <r>
      <rPr>
        <b/>
        <u/>
        <sz val="12"/>
        <color indexed="12"/>
        <rFont val="Calibri"/>
        <family val="2"/>
      </rPr>
      <t>S/L DEPTH</t>
    </r>
    <r>
      <rPr>
        <b/>
        <sz val="12"/>
        <color indexed="12"/>
        <rFont val="Calibri"/>
        <family val="2"/>
      </rPr>
      <t xml:space="preserve">) , PERFORATED </t>
    </r>
    <r>
      <rPr>
        <b/>
        <sz val="12"/>
        <color indexed="10"/>
        <rFont val="Calibri"/>
        <family val="2"/>
      </rPr>
      <t>B-VI</t>
    </r>
    <r>
      <rPr>
        <b/>
        <sz val="12"/>
        <color indexed="12"/>
        <rFont val="Calibri"/>
        <family val="2"/>
      </rPr>
      <t xml:space="preserve"> (6135-6154) FT, </t>
    </r>
    <r>
      <rPr>
        <b/>
        <sz val="12"/>
        <rFont val="Calibri"/>
        <family val="2"/>
      </rPr>
      <t>RIH W/1.75" DHP &amp; SAME S/R, ON STREAM.</t>
    </r>
  </si>
  <si>
    <t>NO PUMP ACTION, R/T W/2.25" ANCHOR PUMP, RET. (2*1") RODS, SET ANCHOR PUMP @ 5575 FT, PERFORM TBG TEST, HOLD OK, ON STREAM.</t>
  </si>
  <si>
    <r>
      <t xml:space="preserve">NO PUMP ACTION , </t>
    </r>
    <r>
      <rPr>
        <b/>
        <sz val="12"/>
        <color indexed="10"/>
        <rFont val="Calibri"/>
        <family val="2"/>
      </rPr>
      <t>R.TRIP WITH ANCHOR PUMP</t>
    </r>
    <r>
      <rPr>
        <b/>
        <sz val="12"/>
        <rFont val="Calibri"/>
        <family val="2"/>
      </rPr>
      <t xml:space="preserve"> ,  RET. (6*1") RODS, SET ANCHOR PUMP @ 5275 FT , ON STREAM </t>
    </r>
    <r>
      <rPr>
        <sz val="10"/>
        <rFont val="Arial"/>
        <family val="2"/>
      </rPr>
      <t/>
    </r>
  </si>
  <si>
    <r>
      <t xml:space="preserve">NO PUMP ACTION , 3 </t>
    </r>
    <r>
      <rPr>
        <b/>
        <sz val="12"/>
        <color indexed="10"/>
        <rFont val="Calibri"/>
        <family val="2"/>
      </rPr>
      <t>R.TRIP WITH ANCHOR PUMP</t>
    </r>
    <r>
      <rPr>
        <b/>
        <sz val="12"/>
        <rFont val="Calibri"/>
        <family val="2"/>
      </rPr>
      <t xml:space="preserve"> , RETRIEVED ( 5X1" ) RODS , SET ANCHOR PUMP @ 5425 FT , ON STREAM ON 10/3/2016</t>
    </r>
  </si>
  <si>
    <r>
      <t xml:space="preserve">NO PUMP ACTION , </t>
    </r>
    <r>
      <rPr>
        <b/>
        <sz val="12"/>
        <color indexed="10"/>
        <rFont val="Calibri"/>
        <family val="2"/>
      </rPr>
      <t>R.TRIP WITH ANCHOR PUMP</t>
    </r>
    <r>
      <rPr>
        <b/>
        <sz val="12"/>
        <rFont val="Calibri"/>
        <family val="2"/>
      </rPr>
      <t xml:space="preserve"> ,  SET ANCHOR PUMP @ 5425 FT , ON STREAM </t>
    </r>
    <r>
      <rPr>
        <sz val="10"/>
        <rFont val="Arial"/>
        <family val="2"/>
      </rPr>
      <t/>
    </r>
  </si>
  <si>
    <t>NO PUMP ACTION , SPACE IN FOR DHP, ON STREAM.</t>
  </si>
  <si>
    <t>NO PUMP ACTION, SPACE IN DHP, ON STREAM.</t>
  </si>
  <si>
    <t xml:space="preserve">LOW PUMP EFF. , R.TRIP  W/ NEW 2" ANCHOR PUMP, RETRIEVED (3*7/8"), SET ANCHOR @ 4900 FT , ON STREAM  </t>
  </si>
  <si>
    <t>112"</t>
  </si>
  <si>
    <r>
      <rPr>
        <b/>
        <sz val="12"/>
        <rFont val="Calibri"/>
        <family val="2"/>
      </rPr>
      <t>POOH W/DHP &amp; S/R</t>
    </r>
    <r>
      <rPr>
        <b/>
        <sz val="12"/>
        <color indexed="12"/>
        <rFont val="Calibri"/>
        <family val="2"/>
      </rPr>
      <t>, RIH W/2.25" G.C. TAGGED T.D. @ 6165 FT (</t>
    </r>
    <r>
      <rPr>
        <b/>
        <u/>
        <sz val="12"/>
        <color indexed="12"/>
        <rFont val="Calibri"/>
        <family val="2"/>
      </rPr>
      <t>S/L DEPTH</t>
    </r>
    <r>
      <rPr>
        <b/>
        <sz val="12"/>
        <color indexed="12"/>
        <rFont val="Calibri"/>
        <family val="2"/>
      </rPr>
      <t xml:space="preserve">), </t>
    </r>
    <r>
      <rPr>
        <b/>
        <sz val="12"/>
        <color indexed="10"/>
        <rFont val="Calibri"/>
        <family val="2"/>
      </rPr>
      <t>PERFORATED B-III</t>
    </r>
    <r>
      <rPr>
        <b/>
        <sz val="12"/>
        <color indexed="12"/>
        <rFont val="Calibri"/>
        <family val="2"/>
      </rPr>
      <t xml:space="preserve"> (5904-5910), </t>
    </r>
    <r>
      <rPr>
        <b/>
        <sz val="12"/>
        <color indexed="10"/>
        <rFont val="Calibri"/>
        <family val="2"/>
      </rPr>
      <t>B-V</t>
    </r>
    <r>
      <rPr>
        <b/>
        <sz val="12"/>
        <color indexed="12"/>
        <rFont val="Calibri"/>
        <family val="2"/>
      </rPr>
      <t xml:space="preserve"> (6008-6018) &amp; (6035-6048), </t>
    </r>
    <r>
      <rPr>
        <b/>
        <sz val="12"/>
        <rFont val="Calibri"/>
        <family val="2"/>
      </rPr>
      <t>RIH W/</t>
    </r>
    <r>
      <rPr>
        <b/>
        <sz val="12"/>
        <color indexed="10"/>
        <rFont val="Calibri"/>
        <family val="2"/>
      </rPr>
      <t>1.75" DHP</t>
    </r>
    <r>
      <rPr>
        <b/>
        <sz val="12"/>
        <rFont val="Calibri"/>
        <family val="2"/>
      </rPr>
      <t xml:space="preserve"> &amp; SAME S/R, NO PROD, </t>
    </r>
    <r>
      <rPr>
        <b/>
        <sz val="12"/>
        <color indexed="10"/>
        <rFont val="Calibri"/>
        <family val="2"/>
      </rPr>
      <t>RESET</t>
    </r>
    <r>
      <rPr>
        <b/>
        <sz val="12"/>
        <rFont val="Calibri"/>
        <family val="2"/>
      </rPr>
      <t xml:space="preserve">, PERFORM HYDRO TEST, HOLD OK, NO PROD, PERFORMED </t>
    </r>
    <r>
      <rPr>
        <b/>
        <sz val="12"/>
        <color indexed="10"/>
        <rFont val="Calibri"/>
        <family val="2"/>
      </rPr>
      <t>SPACE IN</t>
    </r>
    <r>
      <rPr>
        <b/>
        <sz val="12"/>
        <rFont val="Calibri"/>
        <family val="2"/>
      </rPr>
      <t>, NO PROD,</t>
    </r>
    <r>
      <rPr>
        <b/>
        <sz val="12"/>
        <color indexed="10"/>
        <rFont val="Calibri"/>
        <family val="2"/>
      </rPr>
      <t xml:space="preserve"> SPACE IN </t>
    </r>
    <r>
      <rPr>
        <b/>
        <sz val="12"/>
        <rFont val="Calibri"/>
        <family val="2"/>
      </rPr>
      <t>AGAIN, ON STREAM.</t>
    </r>
  </si>
  <si>
    <t xml:space="preserve">BAKER ( AFTER ADD PERF B-III,V)
FOUND VALVE LEAK IN MINFOLD. </t>
  </si>
  <si>
    <r>
      <t xml:space="preserve">EXPRO TMU #3 , </t>
    </r>
    <r>
      <rPr>
        <b/>
        <sz val="12"/>
        <color indexed="17"/>
        <rFont val="Calibri"/>
        <family val="2"/>
      </rPr>
      <t>B-I (5740-5743),(5753-5763)
B-III (5954-5963) &amp; B-IV (5970-5976)</t>
    </r>
  </si>
  <si>
    <r>
      <t>SLIGHT F.POUND ,</t>
    </r>
    <r>
      <rPr>
        <b/>
        <sz val="12"/>
        <color indexed="10"/>
        <rFont val="Calibri"/>
        <family val="2"/>
      </rPr>
      <t xml:space="preserve"> P.FILLAGE = 85%</t>
    </r>
  </si>
  <si>
    <t>B-I,III,VI</t>
  </si>
  <si>
    <t>AGIBA,B-I,III</t>
  </si>
  <si>
    <r>
      <t xml:space="preserve">BAKER </t>
    </r>
    <r>
      <rPr>
        <b/>
        <sz val="12"/>
        <color indexed="10"/>
        <rFont val="Calibri"/>
        <family val="2"/>
      </rPr>
      <t xml:space="preserve">(AFTER ADD B-VI), ( </t>
    </r>
    <r>
      <rPr>
        <b/>
        <sz val="12"/>
        <color indexed="17"/>
        <rFont val="Calibri"/>
        <family val="2"/>
      </rPr>
      <t xml:space="preserve">B-I,III,VI </t>
    </r>
    <r>
      <rPr>
        <b/>
        <sz val="12"/>
        <color indexed="10"/>
        <rFont val="Calibri"/>
        <family val="2"/>
      </rPr>
      <t>)</t>
    </r>
  </si>
  <si>
    <r>
      <t>F.POUND ,</t>
    </r>
    <r>
      <rPr>
        <b/>
        <sz val="12"/>
        <color indexed="10"/>
        <rFont val="Calibri"/>
        <family val="2"/>
      </rPr>
      <t xml:space="preserve"> P.FILLAGE = 66%</t>
    </r>
    <r>
      <rPr>
        <b/>
        <sz val="12"/>
        <color indexed="12"/>
        <rFont val="Calibri"/>
        <family val="2"/>
      </rPr>
      <t xml:space="preserve"> , 
AFTER W/O, ( B-V ONLY )</t>
    </r>
  </si>
  <si>
    <r>
      <t>EXPRO TMU#3,</t>
    </r>
    <r>
      <rPr>
        <b/>
        <sz val="12"/>
        <color indexed="17"/>
        <rFont val="Calibri"/>
        <family val="2"/>
      </rPr>
      <t xml:space="preserve"> B-I&amp;III</t>
    </r>
  </si>
  <si>
    <t xml:space="preserve"> EXPRO#3 ( TMU ) , S.L = 112"</t>
  </si>
  <si>
    <t>BAKER ,  (S.L =128")</t>
  </si>
  <si>
    <t>BAKER, B-I</t>
  </si>
  <si>
    <r>
      <t xml:space="preserve">POOH WITH S/R &amp; DHP , RIH WITH 2.25" G.C TO DEPTH 6141 FT ( S.L DEPTH ) ,  PERFORMED PERFRATION FOR </t>
    </r>
    <r>
      <rPr>
        <b/>
        <sz val="12"/>
        <color indexed="10"/>
        <rFont val="Calibri"/>
        <family val="2"/>
      </rPr>
      <t>B-III ( 5930-5952 ) , B-IV (5980-5990 ) &amp; B-V ( 6036-6048 )</t>
    </r>
    <r>
      <rPr>
        <b/>
        <sz val="12"/>
        <rFont val="Calibri"/>
        <family val="2"/>
      </rPr>
      <t xml:space="preserve"> , RIH WITH</t>
    </r>
    <r>
      <rPr>
        <b/>
        <u/>
        <sz val="12"/>
        <color indexed="10"/>
        <rFont val="Calibri"/>
        <family val="2"/>
      </rPr>
      <t xml:space="preserve"> 1.75 " DHP</t>
    </r>
    <r>
      <rPr>
        <b/>
        <sz val="12"/>
        <rFont val="Calibri"/>
        <family val="2"/>
      </rPr>
      <t xml:space="preserve"> &amp; SAME S/R , ON STREAM </t>
    </r>
    <r>
      <rPr>
        <b/>
        <sz val="12"/>
        <color indexed="17"/>
        <rFont val="Calibri"/>
        <family val="2"/>
      </rPr>
      <t>1/4/2016</t>
    </r>
  </si>
  <si>
    <r>
      <t xml:space="preserve">BAKER , </t>
    </r>
    <r>
      <rPr>
        <b/>
        <sz val="12"/>
        <color indexed="17"/>
        <rFont val="Calibri"/>
        <family val="2"/>
      </rPr>
      <t xml:space="preserve">AFTER ADD PERF B-III,V , </t>
    </r>
    <r>
      <rPr>
        <b/>
        <sz val="12"/>
        <color indexed="10"/>
        <rFont val="Calibri"/>
        <family val="2"/>
      </rPr>
      <t>P.S=1.75"</t>
    </r>
    <r>
      <rPr>
        <b/>
        <sz val="12"/>
        <color indexed="12"/>
        <rFont val="Calibri"/>
        <family val="2"/>
      </rPr>
      <t xml:space="preserve">
B-I (5740-5743),(5753-5763)
B-III (5954-5963) &amp; (5904-5910)
B-IV (5970-5976)
 &amp; B-V (6008-6018) &amp; (6035-6048)</t>
    </r>
  </si>
  <si>
    <r>
      <t xml:space="preserve">NO PUMP ACTION , R.TRIP </t>
    </r>
    <r>
      <rPr>
        <b/>
        <u/>
        <sz val="12"/>
        <color indexed="10"/>
        <rFont val="Calibri"/>
        <family val="2"/>
      </rPr>
      <t>W/1.5" DHP</t>
    </r>
    <r>
      <rPr>
        <b/>
        <sz val="12"/>
        <rFont val="Calibri"/>
        <family val="2"/>
      </rPr>
      <t xml:space="preserve"> </t>
    </r>
    <r>
      <rPr>
        <b/>
        <sz val="12"/>
        <color indexed="10"/>
        <rFont val="Calibri"/>
        <family val="2"/>
      </rPr>
      <t>(HIGH CLEARANCE)</t>
    </r>
    <r>
      <rPr>
        <b/>
        <sz val="12"/>
        <rFont val="Calibri"/>
        <family val="2"/>
      </rPr>
      <t>, ON STREAM.</t>
    </r>
  </si>
  <si>
    <r>
      <t>BAKER, (</t>
    </r>
    <r>
      <rPr>
        <b/>
        <sz val="12"/>
        <color indexed="17"/>
        <rFont val="Calibri"/>
        <family val="2"/>
      </rPr>
      <t>B-I,III,IV,V</t>
    </r>
    <r>
      <rPr>
        <b/>
        <sz val="12"/>
        <color indexed="12"/>
        <rFont val="Calibri"/>
        <family val="2"/>
      </rPr>
      <t xml:space="preserve">) , </t>
    </r>
    <r>
      <rPr>
        <b/>
        <sz val="12"/>
        <color indexed="10"/>
        <rFont val="Calibri"/>
        <family val="2"/>
      </rPr>
      <t>P.S =1.5"</t>
    </r>
  </si>
  <si>
    <r>
      <t>BAKER ,  (</t>
    </r>
    <r>
      <rPr>
        <b/>
        <sz val="12"/>
        <color indexed="17"/>
        <rFont val="Calibri"/>
        <family val="2"/>
      </rPr>
      <t>B-I,III,IV,V</t>
    </r>
    <r>
      <rPr>
        <b/>
        <sz val="12"/>
        <color indexed="12"/>
        <rFont val="Calibri"/>
        <family val="2"/>
      </rPr>
      <t xml:space="preserve">) , </t>
    </r>
    <r>
      <rPr>
        <b/>
        <sz val="12"/>
        <color indexed="10"/>
        <rFont val="Calibri"/>
        <family val="2"/>
      </rPr>
      <t xml:space="preserve">P.S =2" </t>
    </r>
  </si>
  <si>
    <r>
      <rPr>
        <b/>
        <sz val="12"/>
        <rFont val="Calibri"/>
        <family val="2"/>
      </rPr>
      <t>POOH W/DHP &amp; S/R,</t>
    </r>
    <r>
      <rPr>
        <b/>
        <sz val="12"/>
        <color indexed="12"/>
        <rFont val="Calibri"/>
        <family val="2"/>
      </rPr>
      <t xml:space="preserve"> RIH W/2.25" G.C. TAGGED T.D. @ 6191  FT (ORKB) ,  END OF PERF. @ 5982 FT , PERFORATED B-IV (6000-6014) &amp; B-V (6020-6034) , (6038-6048) , (6054-6070) 54 FT'S, </t>
    </r>
    <r>
      <rPr>
        <b/>
        <sz val="12"/>
        <rFont val="Calibri"/>
        <family val="2"/>
      </rPr>
      <t xml:space="preserve">RIH </t>
    </r>
    <r>
      <rPr>
        <b/>
        <sz val="12"/>
        <color indexed="10"/>
        <rFont val="Calibri"/>
        <family val="2"/>
      </rPr>
      <t>W/2" DHP</t>
    </r>
    <r>
      <rPr>
        <b/>
        <sz val="12"/>
        <rFont val="Calibri"/>
        <family val="2"/>
      </rPr>
      <t xml:space="preserve"> &amp; SAME S/R, ON STREAM.</t>
    </r>
  </si>
  <si>
    <t>NO PUMP ACTION, R/T W/2.25" ANCHOR PUMP, RET. (5*7/8") RODS, SET ANCHOR PUMP @ 5450 FT, ON STREAM.</t>
  </si>
  <si>
    <t>NO PUMP ACTION  , R.TRIP W/ 1.5" ANCHOR PUMP , RET. (10+5+5 X 1" RODS), SET ANCHOR PUMP @4950' ,  PERFORMED TBG TEST , NOT HOLD , WAITING FOR W/O</t>
  </si>
  <si>
    <r>
      <t>AFTER W/O , F.POUND , P.FILLAGE+/- 70% ,
(</t>
    </r>
    <r>
      <rPr>
        <b/>
        <sz val="12"/>
        <color indexed="17"/>
        <rFont val="Calibri"/>
        <family val="2"/>
      </rPr>
      <t>B-V ONLY)</t>
    </r>
  </si>
  <si>
    <r>
      <t xml:space="preserve">BAKER, </t>
    </r>
    <r>
      <rPr>
        <b/>
        <sz val="12"/>
        <color indexed="10"/>
        <rFont val="Calibri"/>
        <family val="2"/>
      </rPr>
      <t>ANCHOR PUMP</t>
    </r>
  </si>
  <si>
    <r>
      <t>UNDER W/O DUE TBG LEAK , (</t>
    </r>
    <r>
      <rPr>
        <b/>
        <sz val="12"/>
        <color indexed="10"/>
        <rFont val="Calibri"/>
        <family val="2"/>
      </rPr>
      <t xml:space="preserve"> FOUND CRACK IN JT # 186 / TOTAL JT'S = 187</t>
    </r>
    <r>
      <rPr>
        <b/>
        <sz val="12"/>
        <color indexed="12"/>
        <rFont val="Calibri"/>
        <family val="2"/>
      </rPr>
      <t xml:space="preserve"> ) ,  INSTALLED SELECTIVE COMPLETION , TAGGED BTM @ 6181 FT , </t>
    </r>
    <r>
      <rPr>
        <b/>
        <sz val="12"/>
        <rFont val="Calibri"/>
        <family val="2"/>
      </rPr>
      <t xml:space="preserve">ADD NEW PERF. IN </t>
    </r>
    <r>
      <rPr>
        <b/>
        <sz val="12"/>
        <color indexed="12"/>
        <rFont val="Calibri"/>
        <family val="2"/>
      </rPr>
      <t xml:space="preserve"> </t>
    </r>
    <r>
      <rPr>
        <b/>
        <sz val="12"/>
        <color indexed="10"/>
        <rFont val="Calibri"/>
        <family val="2"/>
      </rPr>
      <t>B-V</t>
    </r>
    <r>
      <rPr>
        <b/>
        <sz val="12"/>
        <color indexed="12"/>
        <rFont val="Calibri"/>
        <family val="2"/>
      </rPr>
      <t xml:space="preserve"> (6067' - 6088') 21 ft, </t>
    </r>
    <r>
      <rPr>
        <b/>
        <sz val="12"/>
        <color indexed="10"/>
        <rFont val="Calibri"/>
        <family val="2"/>
      </rPr>
      <t>B-I</t>
    </r>
    <r>
      <rPr>
        <b/>
        <sz val="12"/>
        <color indexed="12"/>
        <rFont val="Calibri"/>
        <family val="2"/>
      </rPr>
      <t xml:space="preserve"> (5842' - 5854') 12 ft , (5791' – 5795')4 FT  , (5768' – 5784') 16 ft &amp; (5760' – 5763') 3 ft   ,</t>
    </r>
    <r>
      <rPr>
        <b/>
        <sz val="12"/>
        <color indexed="10"/>
        <rFont val="Calibri"/>
        <family val="2"/>
      </rPr>
      <t xml:space="preserve"> ISOLATED  B-I &amp; IV</t>
    </r>
    <r>
      <rPr>
        <b/>
        <sz val="12"/>
        <color indexed="12"/>
        <rFont val="Calibri"/>
        <family val="2"/>
      </rPr>
      <t xml:space="preserve"> AGAINST SSD ,</t>
    </r>
    <r>
      <rPr>
        <b/>
        <sz val="12"/>
        <color indexed="17"/>
        <rFont val="Calibri"/>
        <family val="2"/>
      </rPr>
      <t xml:space="preserve"> </t>
    </r>
    <r>
      <rPr>
        <b/>
        <u/>
        <sz val="14"/>
        <color indexed="17"/>
        <rFont val="Calibri"/>
        <family val="2"/>
      </rPr>
      <t>B-V ONLY ON PROD</t>
    </r>
    <r>
      <rPr>
        <b/>
        <u/>
        <sz val="12"/>
        <color indexed="12"/>
        <rFont val="Calibri"/>
        <family val="2"/>
      </rPr>
      <t>.</t>
    </r>
    <r>
      <rPr>
        <b/>
        <sz val="12"/>
        <color indexed="12"/>
        <rFont val="Calibri"/>
        <family val="2"/>
      </rPr>
      <t xml:space="preserve"> , RIH WITH</t>
    </r>
    <r>
      <rPr>
        <b/>
        <sz val="12"/>
        <color indexed="10"/>
        <rFont val="Calibri"/>
        <family val="2"/>
      </rPr>
      <t xml:space="preserve"> 1.75 "  DHP</t>
    </r>
    <r>
      <rPr>
        <b/>
        <sz val="12"/>
        <color indexed="12"/>
        <rFont val="Calibri"/>
        <family val="2"/>
      </rPr>
      <t xml:space="preserve"> &amp; SAME S/R EXCPT ( 30X1" NEW S-88 ) ( 25+122+91) , ON STREAM </t>
    </r>
    <r>
      <rPr>
        <b/>
        <sz val="12"/>
        <color indexed="10"/>
        <rFont val="Calibri"/>
        <family val="2"/>
      </rPr>
      <t>3/12/2015</t>
    </r>
  </si>
  <si>
    <r>
      <t xml:space="preserve">ROD NO. (48X1") SPLIT OUT , FISHED OK , CHANGED ALL S/R (25X1"+120X7/8"+92X1") BY </t>
    </r>
    <r>
      <rPr>
        <b/>
        <sz val="12"/>
        <color indexed="10"/>
        <rFont val="Calibri"/>
        <family val="2"/>
      </rPr>
      <t>NEW D-78</t>
    </r>
    <r>
      <rPr>
        <b/>
        <sz val="12"/>
        <color indexed="12"/>
        <rFont val="Calibri"/>
        <family val="2"/>
      </rPr>
      <t xml:space="preserve"> ,  R.TRIP W/1.75" DHP , ON STREAM.</t>
    </r>
  </si>
  <si>
    <r>
      <t xml:space="preserve">NO PUMP ACTION, R/T W/1.5" ANCHOR PUMP, RET.(1*1") RODS,  </t>
    </r>
    <r>
      <rPr>
        <b/>
        <sz val="12"/>
        <color indexed="10"/>
        <rFont val="Calibri"/>
        <family val="2"/>
      </rPr>
      <t xml:space="preserve">SET PUMP @ 5500 </t>
    </r>
    <r>
      <rPr>
        <b/>
        <sz val="12"/>
        <color indexed="10"/>
        <rFont val="Calibri"/>
        <family val="2"/>
      </rPr>
      <t>FT</t>
    </r>
    <r>
      <rPr>
        <b/>
        <sz val="12"/>
        <color indexed="12"/>
        <rFont val="Calibri"/>
        <family val="2"/>
      </rPr>
      <t xml:space="preserve">,  ON STREAM </t>
    </r>
  </si>
  <si>
    <t>NO PUMP ACTION , R/T W/2.25" ANCHOR PUMP, RET. (5*1") RODS, SET ANCHOR PUMP @ 5325 FT, ON STREAM.</t>
  </si>
  <si>
    <r>
      <t xml:space="preserve">UNDER W/O DUE TO TBG LEAK , ( </t>
    </r>
    <r>
      <rPr>
        <b/>
        <sz val="12"/>
        <color indexed="10"/>
        <rFont val="Calibri"/>
        <family val="2"/>
      </rPr>
      <t>FOUND CRACK IN JTS NO 52, 54, 189. &amp; HOLES IN JT NO 58</t>
    </r>
    <r>
      <rPr>
        <b/>
        <sz val="12"/>
        <rFont val="Calibri"/>
        <family val="2"/>
      </rPr>
      <t xml:space="preserve"> ) , TAGGED TD @ 6068 FT ,  RIH WITH 1.75" DHP ( SLIME HOLE ) WITH </t>
    </r>
    <r>
      <rPr>
        <b/>
        <sz val="12"/>
        <color indexed="10"/>
        <rFont val="Calibri"/>
        <family val="2"/>
      </rPr>
      <t xml:space="preserve">NEW D-WF </t>
    </r>
    <r>
      <rPr>
        <b/>
        <sz val="12"/>
        <rFont val="Calibri"/>
        <family val="2"/>
      </rPr>
      <t xml:space="preserve">S/R ( 15X1.5+133X7/8"+87X1") , ON STREAM </t>
    </r>
    <r>
      <rPr>
        <b/>
        <sz val="12"/>
        <color indexed="10"/>
        <rFont val="Calibri"/>
        <family val="2"/>
      </rPr>
      <t>16/4/2016</t>
    </r>
  </si>
  <si>
    <r>
      <t xml:space="preserve">NO PUMP ACTION , </t>
    </r>
    <r>
      <rPr>
        <b/>
        <sz val="18"/>
        <color indexed="10"/>
        <rFont val="Calibri"/>
        <family val="2"/>
      </rPr>
      <t xml:space="preserve">3 </t>
    </r>
    <r>
      <rPr>
        <b/>
        <sz val="12"/>
        <color indexed="12"/>
        <rFont val="Calibri"/>
        <family val="2"/>
      </rPr>
      <t>R/T W/1.5" ANCHOR PUMP, TOTAL RET.(25*1") RODS, SET ANCHOR @ 4875 , NOT PRODUCE ,WAITING FOR W/O</t>
    </r>
  </si>
  <si>
    <r>
      <t>NO PUMP ACTION , R.TRIP  W/ NEW 2" ANCHOR PUMP, RETRIEVED (</t>
    </r>
    <r>
      <rPr>
        <b/>
        <sz val="12"/>
        <color indexed="10"/>
        <rFont val="Calibri"/>
        <family val="2"/>
      </rPr>
      <t>2 X 7/8"</t>
    </r>
    <r>
      <rPr>
        <b/>
        <sz val="12"/>
        <rFont val="Calibri"/>
        <family val="2"/>
      </rPr>
      <t xml:space="preserve">), SET ANCHOR @ 4850  FT , ON STREAM  </t>
    </r>
  </si>
  <si>
    <r>
      <t>COUPLING OF ROD NO.</t>
    </r>
    <r>
      <rPr>
        <b/>
        <sz val="12"/>
        <color indexed="10"/>
        <rFont val="Calibri"/>
        <family val="2"/>
      </rPr>
      <t xml:space="preserve"> 3X7/8"</t>
    </r>
    <r>
      <rPr>
        <b/>
        <sz val="12"/>
        <rFont val="Calibri"/>
        <family val="2"/>
      </rPr>
      <t xml:space="preserve"> PARTED, FISHED OK, REPLACED, </t>
    </r>
    <r>
      <rPr>
        <b/>
        <sz val="12"/>
        <color indexed="12"/>
        <rFont val="Calibri"/>
        <family val="2"/>
      </rPr>
      <t xml:space="preserve">R.TRIP WITH 2" ANCHOR PUMP , RETRIEVED ( 1 X1" ) , SET PUMP @ 5150', ON STREAM </t>
    </r>
  </si>
  <si>
    <r>
      <t>NO PUMP ACTION ,</t>
    </r>
    <r>
      <rPr>
        <b/>
        <sz val="12"/>
        <color indexed="10"/>
        <rFont val="Calibri"/>
        <family val="2"/>
      </rPr>
      <t xml:space="preserve"> RESET </t>
    </r>
    <r>
      <rPr>
        <b/>
        <sz val="12"/>
        <color indexed="12"/>
        <rFont val="Calibri"/>
        <family val="2"/>
      </rPr>
      <t xml:space="preserve"> , ON STREAM</t>
    </r>
  </si>
  <si>
    <r>
      <t xml:space="preserve">NO PUMP ACTION ,R.TRIP WITH </t>
    </r>
    <r>
      <rPr>
        <b/>
        <u/>
        <sz val="12"/>
        <color indexed="10"/>
        <rFont val="Calibri"/>
        <family val="2"/>
      </rPr>
      <t>1.75" ANCHOR PUMP</t>
    </r>
    <r>
      <rPr>
        <b/>
        <sz val="12"/>
        <color indexed="12"/>
        <rFont val="Calibri"/>
        <family val="2"/>
      </rPr>
      <t xml:space="preserve"> , RETRIEVED (2X1" ) RODS , SET ANCHOR PUMP @ 5050 FT , ON STREAM</t>
    </r>
  </si>
  <si>
    <r>
      <t xml:space="preserve">NO PUMP ACTION ,  </t>
    </r>
    <r>
      <rPr>
        <b/>
        <sz val="12"/>
        <color indexed="10"/>
        <rFont val="Calibri"/>
        <family val="2"/>
      </rPr>
      <t>R.TRIP WITH 1.5 "DHP INSTEAD OF 1.75" DHP</t>
    </r>
    <r>
      <rPr>
        <b/>
        <sz val="12"/>
        <rFont val="Calibri"/>
        <family val="2"/>
      </rPr>
      <t xml:space="preserve">  , ON STREAM</t>
    </r>
  </si>
  <si>
    <r>
      <t xml:space="preserve">NO PUMP ACTION ,  R.TRIP WITH 2" ANCHOR PUMP , RETRIEVED ( 2+2X1" ) , TOT. RET. (30X1") ,  SET PUMP @ 5050', PEFORMED HYDROTEST , HOLD OK , NO PROD.  , </t>
    </r>
    <r>
      <rPr>
        <b/>
        <sz val="12"/>
        <color indexed="10"/>
        <rFont val="Calibri"/>
        <family val="2"/>
      </rPr>
      <t>WAITING W/O</t>
    </r>
  </si>
  <si>
    <r>
      <t>NO PUMP ACTION ,</t>
    </r>
    <r>
      <rPr>
        <b/>
        <sz val="18"/>
        <color indexed="10"/>
        <rFont val="Calibri"/>
        <family val="2"/>
      </rPr>
      <t xml:space="preserve"> 2</t>
    </r>
    <r>
      <rPr>
        <b/>
        <sz val="12"/>
        <color indexed="10"/>
        <rFont val="Calibri"/>
        <family val="2"/>
      </rPr>
      <t xml:space="preserve"> R.TRIP W/ ANCHOR PUMP</t>
    </r>
    <r>
      <rPr>
        <b/>
        <sz val="12"/>
        <rFont val="Calibri"/>
        <family val="2"/>
      </rPr>
      <t xml:space="preserve"> , RET. ( 2X1" RODS), SET ANCHOR @ 5375 FT  , ON STREAM </t>
    </r>
  </si>
  <si>
    <r>
      <t>NO PUMP ACTION , R.TRIP  W/ NEW 2" ANCHOR PUMP, RETRIEVED (</t>
    </r>
    <r>
      <rPr>
        <b/>
        <sz val="12"/>
        <color indexed="10"/>
        <rFont val="Calibri"/>
        <family val="2"/>
      </rPr>
      <t>3 X 1"</t>
    </r>
    <r>
      <rPr>
        <b/>
        <sz val="12"/>
        <rFont val="Calibri"/>
        <family val="2"/>
      </rPr>
      <t xml:space="preserve">), SET ANCHOR @ 4775  FT , ON STREAM  </t>
    </r>
  </si>
  <si>
    <r>
      <t>ROD NO (</t>
    </r>
    <r>
      <rPr>
        <b/>
        <sz val="12"/>
        <color indexed="10"/>
        <rFont val="Calibri"/>
        <family val="2"/>
      </rPr>
      <t>37X7/8"</t>
    </r>
    <r>
      <rPr>
        <b/>
        <sz val="12"/>
        <color indexed="12"/>
        <rFont val="Calibri"/>
        <family val="2"/>
      </rPr>
      <t xml:space="preserve">) UNSCREW , FISHED OK , </t>
    </r>
    <r>
      <rPr>
        <b/>
        <sz val="12"/>
        <color indexed="10"/>
        <rFont val="Calibri"/>
        <family val="2"/>
      </rPr>
      <t>R.TRIP</t>
    </r>
    <r>
      <rPr>
        <b/>
        <sz val="12"/>
        <color indexed="12"/>
        <rFont val="Calibri"/>
        <family val="2"/>
      </rPr>
      <t xml:space="preserve"> , ON STREAM</t>
    </r>
  </si>
  <si>
    <r>
      <t xml:space="preserve">NO PUMP ACTION , R.TRIP , PERFORMED HYDRO TEST , NOT HOLD , </t>
    </r>
    <r>
      <rPr>
        <b/>
        <sz val="16"/>
        <color indexed="10"/>
        <rFont val="Calibri"/>
        <family val="2"/>
      </rPr>
      <t xml:space="preserve">2 </t>
    </r>
    <r>
      <rPr>
        <b/>
        <sz val="12"/>
        <rFont val="Calibri"/>
        <family val="2"/>
      </rPr>
      <t>R.TRIP WITH 1.75" ANCHOR PUMP , RETRIEVED (</t>
    </r>
    <r>
      <rPr>
        <b/>
        <sz val="12"/>
        <color indexed="10"/>
        <rFont val="Calibri"/>
        <family val="2"/>
      </rPr>
      <t xml:space="preserve"> 6X1"</t>
    </r>
    <r>
      <rPr>
        <b/>
        <sz val="12"/>
        <rFont val="Calibri"/>
        <family val="2"/>
      </rPr>
      <t xml:space="preserve"> ) RODS , SET ANCHOR PUMP @ 5575 FT  , ON STREAM </t>
    </r>
  </si>
  <si>
    <t>NO PUMP ACTION , SPACE IN , ON STREAM</t>
  </si>
  <si>
    <r>
      <t xml:space="preserve">NO PUMP ACTION , RESET DHP , PERFORMED TBG TEST , NOT HOLD , R.TRIP , PERFORMED TBG TEST , NOT HOLD,   </t>
    </r>
    <r>
      <rPr>
        <b/>
        <sz val="12"/>
        <rFont val="Calibri"/>
        <family val="2"/>
      </rPr>
      <t>R.TRIP WITH 2" ANCHOR PUMP</t>
    </r>
    <r>
      <rPr>
        <b/>
        <sz val="12"/>
        <color indexed="12"/>
        <rFont val="Calibri"/>
        <family val="2"/>
      </rPr>
      <t xml:space="preserve"> , RETRIEVED ( 10X1" ) RODS , SET ANCHOR PUMP @</t>
    </r>
    <r>
      <rPr>
        <b/>
        <sz val="12"/>
        <rFont val="Calibri"/>
        <family val="2"/>
      </rPr>
      <t xml:space="preserve"> 5600 </t>
    </r>
    <r>
      <rPr>
        <b/>
        <sz val="12"/>
        <color indexed="12"/>
        <rFont val="Calibri"/>
        <family val="2"/>
      </rPr>
      <t>FT , ON STREAM 17/5/2016</t>
    </r>
  </si>
  <si>
    <r>
      <t xml:space="preserve">NO PUMP ACTION , R.TRIP WITH 1.75" ANCHOR PUMP , RETRIEVED ( </t>
    </r>
    <r>
      <rPr>
        <b/>
        <sz val="12"/>
        <color indexed="10"/>
        <rFont val="Calibri"/>
        <family val="2"/>
      </rPr>
      <t xml:space="preserve">1X1" </t>
    </r>
    <r>
      <rPr>
        <b/>
        <sz val="12"/>
        <rFont val="Calibri"/>
        <family val="2"/>
      </rPr>
      <t xml:space="preserve">) RODS , SET ANCHOR PUMP @ 5550 FT  , ON STREAM </t>
    </r>
  </si>
  <si>
    <t>S/U Send to NAYA-4</t>
  </si>
  <si>
    <t>NO PUMP ACTION , R/T W/2.25" ANCHOR PUMP, RET. (3*1") RODS, SET ANCHOR PUMP @ 5250 FT, ON STREAM.</t>
  </si>
  <si>
    <t>SLIGHT F.POUND , P.FILLAGE = 94 %</t>
  </si>
  <si>
    <t>EXPRO#8 TMU</t>
  </si>
  <si>
    <t>F.POUND, P. FILLAGE 94 %</t>
  </si>
  <si>
    <t>F. POUND, P. FILLAGE 52 %</t>
  </si>
  <si>
    <t>EXPRO. TMU # 8</t>
  </si>
  <si>
    <t>DECREASED S.L F/128" T/112"</t>
  </si>
  <si>
    <r>
      <t>NO PUMP ACTION ,  R/T W/ NEW</t>
    </r>
    <r>
      <rPr>
        <b/>
        <sz val="12"/>
        <color indexed="10"/>
        <rFont val="Calibri"/>
        <family val="2"/>
      </rPr>
      <t xml:space="preserve"> 2" HOLLOW PUMP</t>
    </r>
    <r>
      <rPr>
        <b/>
        <sz val="12"/>
        <rFont val="Calibri"/>
        <family val="2"/>
      </rPr>
      <t xml:space="preserve"> , RESET , PERFORMED HYDROTEST , NOT HOLD  , R.TRIP WITH </t>
    </r>
    <r>
      <rPr>
        <b/>
        <sz val="12"/>
        <color indexed="10"/>
        <rFont val="Calibri"/>
        <family val="2"/>
      </rPr>
      <t xml:space="preserve">2" ANCHOR PUMP </t>
    </r>
    <r>
      <rPr>
        <b/>
        <sz val="12"/>
        <rFont val="Calibri"/>
        <family val="2"/>
      </rPr>
      <t xml:space="preserve">, RETRIEVED ( 10X1" ) RODS , SET ANCHOR PUMP @ 5375 FT , ON STREAM </t>
    </r>
  </si>
  <si>
    <r>
      <t xml:space="preserve">BAKER </t>
    </r>
    <r>
      <rPr>
        <b/>
        <sz val="12"/>
        <color indexed="17"/>
        <rFont val="Calibri"/>
        <family val="2"/>
      </rPr>
      <t>(B-III  ONLY )</t>
    </r>
    <r>
      <rPr>
        <b/>
        <sz val="12"/>
        <color indexed="12"/>
        <rFont val="Calibri"/>
        <family val="2"/>
      </rPr>
      <t xml:space="preserve"> , KEPT SSD CLOSED AGAINST B-I&amp;II </t>
    </r>
  </si>
  <si>
    <t xml:space="preserve">EXPRO TMU#8 </t>
  </si>
  <si>
    <t>AGIBA , B-I ,B-II, B-III , B-IV</t>
  </si>
  <si>
    <t xml:space="preserve">   FINISHED DRILLING , COMPLETED THE WELL AS OIL PRODUCER , FROM ( B-I (5790-5806) ,   B-II (5844-5872) P= 920 PSI ) ,  ( B-III ( 5940-5954), ( 5960-5974) P= 1340 PSI ),  ( B-IV (5984-6010) P=936 PSI ) , USING S/R SYSTEM , R/U FOR 912 LS S/U FROM A-17  (SH.S =8 " , S.L. = 123 '' ), RIH WITH  2 " DHP , WITH NEW S/R S-88  (  25x 1" + 115 x 7/8" +  90x 1") ) , ON STREAM.</t>
  </si>
  <si>
    <t>POOH WITH 1.75" DHP , RIH WITH 2.25" DHP , ON STREAM</t>
  </si>
  <si>
    <t>POOH WITH 1.75" DHP , RIH WITH 2" DHP , ON STREAM</t>
  </si>
  <si>
    <t>INCREASED SH.S F/10 "T/12 "</t>
  </si>
  <si>
    <r>
      <t xml:space="preserve">NO PUMP ACTION ,R.TRIP WITH </t>
    </r>
    <r>
      <rPr>
        <b/>
        <u/>
        <sz val="12"/>
        <color indexed="10"/>
        <rFont val="Calibri"/>
        <family val="2"/>
      </rPr>
      <t>1.75" ANCHOR PUMP</t>
    </r>
    <r>
      <rPr>
        <b/>
        <sz val="12"/>
        <color indexed="12"/>
        <rFont val="Calibri"/>
        <family val="2"/>
      </rPr>
      <t xml:space="preserve"> , RETRIEVED (2X1" ) RODS , SET ANCHOR PUMP @ 5000 FT , PERFORMED HYDRO TEST , NOT HOLD , </t>
    </r>
    <r>
      <rPr>
        <b/>
        <sz val="12"/>
        <color indexed="10"/>
        <rFont val="Calibri"/>
        <family val="2"/>
      </rPr>
      <t>WAITING FOR W/O</t>
    </r>
  </si>
  <si>
    <t>BAKER, P.S. 2.25"</t>
  </si>
  <si>
    <r>
      <t xml:space="preserve">AGIBA , </t>
    </r>
    <r>
      <rPr>
        <b/>
        <sz val="12"/>
        <color indexed="10"/>
        <rFont val="Calibri"/>
        <family val="2"/>
      </rPr>
      <t>S.L =144"</t>
    </r>
  </si>
  <si>
    <t>BAKER , S.L=144"</t>
  </si>
  <si>
    <r>
      <t xml:space="preserve">POOH WITH 1.5" DHP , RIH WITH </t>
    </r>
    <r>
      <rPr>
        <b/>
        <sz val="12"/>
        <color indexed="10"/>
        <rFont val="Calibri"/>
        <family val="2"/>
      </rPr>
      <t xml:space="preserve">2" DHP </t>
    </r>
    <r>
      <rPr>
        <b/>
        <sz val="12"/>
        <rFont val="Calibri"/>
        <family val="2"/>
      </rPr>
      <t>, ON STREAM</t>
    </r>
  </si>
  <si>
    <t>BAKER , P.S =1.5"</t>
  </si>
  <si>
    <t xml:space="preserve">W.C INCREASED F/15 % TO 25 % </t>
  </si>
  <si>
    <t>NO PUMP ACTION , R.TRIP , PERFORMED HYDRO TEST , NOT HOLD , R.TRIP WITH 1.5" ANCHOR  PUMP , RETRIEVED ( 1+1 X1" ) , SET ANCHOR PUMP @ 5875 FT , PERFORMED HYDRO TEST , NOT HOLD , WAITING FOR W/O</t>
  </si>
  <si>
    <r>
      <t xml:space="preserve">NO PUMP ACTION , </t>
    </r>
    <r>
      <rPr>
        <b/>
        <sz val="12"/>
        <color indexed="10"/>
        <rFont val="Calibri"/>
        <family val="2"/>
      </rPr>
      <t>R.TRIP WITH 1.5" ANCHOR PUMP</t>
    </r>
    <r>
      <rPr>
        <b/>
        <sz val="12"/>
        <rFont val="Calibri"/>
        <family val="2"/>
      </rPr>
      <t>, RETRIEVED (1X1") RODS, SET ANCHOR PUMP @ 5525 FT , ON STREAM</t>
    </r>
  </si>
  <si>
    <t>AGIBA , P.S=2"</t>
  </si>
  <si>
    <t>BAKER,  (P.S.= 2" DHP)</t>
  </si>
  <si>
    <t xml:space="preserve">W.C INCREASED F/20 % TO 35% </t>
  </si>
  <si>
    <t>W.C INCREASED F/35 % TO 40 % AFTER INCREASING P.S F/1.75" TO 2.25"</t>
  </si>
  <si>
    <t>W.C INCREASED F/ 30 % TO 50 %</t>
  </si>
  <si>
    <t xml:space="preserve"> 2 7/8 " EUE TBG </t>
  </si>
  <si>
    <t>NO PUMP ACTION , STARTED , ON STREAM</t>
  </si>
  <si>
    <r>
      <t xml:space="preserve">NO PUMP ACTION, </t>
    </r>
    <r>
      <rPr>
        <b/>
        <sz val="12"/>
        <color rgb="FFFF0000"/>
        <rFont val="Calibri"/>
        <family val="2"/>
        <scheme val="minor"/>
      </rPr>
      <t>R.TRIP W/ 1.75" DHP INSTEAD OF 2" DHP</t>
    </r>
    <r>
      <rPr>
        <b/>
        <sz val="12"/>
        <rFont val="Calibri"/>
        <family val="2"/>
        <scheme val="minor"/>
      </rPr>
      <t xml:space="preserve">, HYDROTEST , NOT HOLD , </t>
    </r>
    <r>
      <rPr>
        <b/>
        <sz val="12"/>
        <color rgb="FFFF0000"/>
        <rFont val="Calibri"/>
        <family val="2"/>
        <scheme val="minor"/>
      </rPr>
      <t>R.TRIP W/ 1.75" ANCHOR</t>
    </r>
    <r>
      <rPr>
        <b/>
        <sz val="12"/>
        <rFont val="Calibri"/>
        <family val="2"/>
        <scheme val="minor"/>
      </rPr>
      <t xml:space="preserve"> , RET. (10X1") RODS, SET ANCHOR @ 5550  FT , ON STREAM</t>
    </r>
  </si>
  <si>
    <t>DECREASED SH.S. F/12" T/8"</t>
  </si>
  <si>
    <t>EXPRO#8 ( TMU )</t>
  </si>
  <si>
    <t>EXPRO#8 (TMU)</t>
  </si>
  <si>
    <t>EXPRO#8 TMU (LOW PUMP EFF.)</t>
  </si>
  <si>
    <t>EXPRO#8 (TMU) (ANCHOR PUMP)</t>
  </si>
  <si>
    <r>
      <t xml:space="preserve">NO PUMP ACTION , </t>
    </r>
    <r>
      <rPr>
        <b/>
        <sz val="12"/>
        <color rgb="FFFF0000"/>
        <rFont val="Calibri"/>
        <family val="2"/>
        <scheme val="minor"/>
      </rPr>
      <t>RESET</t>
    </r>
    <r>
      <rPr>
        <b/>
        <sz val="12"/>
        <color rgb="FF0000FF"/>
        <rFont val="Calibri"/>
        <family val="2"/>
        <scheme val="minor"/>
      </rPr>
      <t xml:space="preserve"> , ON STREAM</t>
    </r>
  </si>
  <si>
    <t>EXPRO#8 (TMU), ANCHOR PUMP</t>
  </si>
  <si>
    <t>EXPRO#8 (TMU) , ANCHOR PUMP</t>
  </si>
  <si>
    <t>S-88  &amp; D-78</t>
  </si>
  <si>
    <r>
      <t xml:space="preserve">POOH WITH S/R &amp; DHP , </t>
    </r>
    <r>
      <rPr>
        <b/>
        <sz val="12"/>
        <color indexed="10"/>
        <rFont val="Calibri"/>
        <family val="2"/>
      </rPr>
      <t>OPENED SSD AGAINST B-I,IV</t>
    </r>
    <r>
      <rPr>
        <b/>
        <sz val="12"/>
        <color indexed="12"/>
        <rFont val="Calibri"/>
        <family val="2"/>
      </rPr>
      <t xml:space="preserve"> , (</t>
    </r>
    <r>
      <rPr>
        <b/>
        <sz val="12"/>
        <color indexed="17"/>
        <rFont val="Calibri"/>
        <family val="2"/>
      </rPr>
      <t xml:space="preserve"> NOW B-I,IV,V ON PRODUCTION</t>
    </r>
    <r>
      <rPr>
        <b/>
        <sz val="12"/>
        <color indexed="12"/>
        <rFont val="Calibri"/>
        <family val="2"/>
      </rPr>
      <t xml:space="preserve"> ) RIH WITH 2" DHP , ON STREAM </t>
    </r>
  </si>
  <si>
    <r>
      <t xml:space="preserve">EXPRO#8 (TMU) , </t>
    </r>
    <r>
      <rPr>
        <b/>
        <sz val="12"/>
        <color rgb="FFFF0000"/>
        <rFont val="Calibri"/>
        <family val="2"/>
        <scheme val="minor"/>
      </rPr>
      <t>(B-I,III,IV,V), P.S=2.25"</t>
    </r>
  </si>
  <si>
    <r>
      <t xml:space="preserve">EXPRO#8 (TMU), </t>
    </r>
    <r>
      <rPr>
        <b/>
        <sz val="12"/>
        <color rgb="FFFF0000"/>
        <rFont val="Calibri"/>
        <family val="2"/>
        <scheme val="minor"/>
      </rPr>
      <t>SH.S. 8"</t>
    </r>
  </si>
  <si>
    <t>EXPRO#8 (TMU), AFTER R.TRIP , ANCHOR PUMP</t>
  </si>
  <si>
    <t>EXPRO#8 (TMU),  ANCHOR PUMP</t>
  </si>
  <si>
    <r>
      <t xml:space="preserve">EXPRO#8 (TMU), </t>
    </r>
    <r>
      <rPr>
        <b/>
        <sz val="12"/>
        <color rgb="FFFF0000"/>
        <rFont val="Calibri"/>
        <family val="2"/>
        <scheme val="minor"/>
      </rPr>
      <t xml:space="preserve">ANCHOR PUMP </t>
    </r>
  </si>
  <si>
    <r>
      <t>BAKER (</t>
    </r>
    <r>
      <rPr>
        <b/>
        <sz val="12"/>
        <color rgb="FFFF0000"/>
        <rFont val="Calibri"/>
        <family val="2"/>
        <scheme val="minor"/>
      </rPr>
      <t xml:space="preserve"> B-V</t>
    </r>
    <r>
      <rPr>
        <b/>
        <sz val="12"/>
        <color rgb="FF0000FF"/>
        <rFont val="Calibri"/>
        <family val="2"/>
        <scheme val="minor"/>
      </rPr>
      <t xml:space="preserve"> )</t>
    </r>
  </si>
  <si>
    <r>
      <t>BAKER, (</t>
    </r>
    <r>
      <rPr>
        <b/>
        <sz val="12"/>
        <color rgb="FFFF0000"/>
        <rFont val="Calibri"/>
        <family val="2"/>
        <scheme val="minor"/>
      </rPr>
      <t>B-I,II,III-V</t>
    </r>
    <r>
      <rPr>
        <b/>
        <sz val="12"/>
        <color rgb="FF0000FF"/>
        <rFont val="Calibri"/>
        <family val="2"/>
        <scheme val="minor"/>
      </rPr>
      <t>)</t>
    </r>
  </si>
  <si>
    <t>BAKER (B-I,IV)</t>
  </si>
  <si>
    <r>
      <t xml:space="preserve">W.C = 86% AFTER ADDING B-V ( </t>
    </r>
    <r>
      <rPr>
        <b/>
        <u/>
        <sz val="12"/>
        <color rgb="FFFF0000"/>
        <rFont val="Calibri"/>
        <family val="2"/>
        <scheme val="minor"/>
      </rPr>
      <t>B-I,III,IV ,V ON PRODUCTION</t>
    </r>
    <r>
      <rPr>
        <b/>
        <sz val="12"/>
        <color rgb="FF0000FF"/>
        <rFont val="Calibri"/>
        <family val="2"/>
        <scheme val="minor"/>
      </rPr>
      <t xml:space="preserve"> )</t>
    </r>
  </si>
  <si>
    <r>
      <t xml:space="preserve">UNDER W/O DUE TO TBG LEAK , </t>
    </r>
    <r>
      <rPr>
        <b/>
        <u/>
        <sz val="12"/>
        <color rgb="FFFF0000"/>
        <rFont val="Calibri"/>
        <family val="2"/>
        <scheme val="minor"/>
      </rPr>
      <t>FOUND LONG. CRACK ON JT NUM 178 , 181 .</t>
    </r>
    <r>
      <rPr>
        <b/>
        <sz val="12"/>
        <color rgb="FF0000FF"/>
        <rFont val="Calibri"/>
        <family val="2"/>
        <scheme val="minor"/>
      </rPr>
      <t xml:space="preserve">   ,   TAGGED BTM @ 6212 FT  ,  ADD NEW PERF. IN</t>
    </r>
    <r>
      <rPr>
        <b/>
        <sz val="12"/>
        <color rgb="FFFF0000"/>
        <rFont val="Calibri"/>
        <family val="2"/>
        <scheme val="minor"/>
      </rPr>
      <t xml:space="preserve"> B-V ( 6052-6066 ft ) 14 FT </t>
    </r>
    <r>
      <rPr>
        <b/>
        <sz val="12"/>
        <color rgb="FF0000FF"/>
        <rFont val="Calibri"/>
        <family val="2"/>
        <scheme val="minor"/>
      </rPr>
      <t xml:space="preserve">, TAGGED AT 6212 FT , </t>
    </r>
    <r>
      <rPr>
        <b/>
        <u/>
        <sz val="12"/>
        <color rgb="FFFF0000"/>
        <rFont val="Calibri"/>
        <family val="2"/>
        <scheme val="minor"/>
      </rPr>
      <t>INSTALLED  2 7/8 " EUE TBG</t>
    </r>
    <r>
      <rPr>
        <b/>
        <sz val="12"/>
        <color rgb="FF0000FF"/>
        <rFont val="Calibri"/>
        <family val="2"/>
        <scheme val="minor"/>
      </rPr>
      <t xml:space="preserve"> , ( </t>
    </r>
    <r>
      <rPr>
        <b/>
        <u/>
        <sz val="12"/>
        <color rgb="FFFF0000"/>
        <rFont val="Calibri"/>
        <family val="2"/>
        <scheme val="minor"/>
      </rPr>
      <t>B-I,III,IV,V ON PRODUCTION</t>
    </r>
    <r>
      <rPr>
        <b/>
        <sz val="12"/>
        <color rgb="FF0000FF"/>
        <rFont val="Calibri"/>
        <family val="2"/>
        <scheme val="minor"/>
      </rPr>
      <t xml:space="preserve"> ), RIH WITH </t>
    </r>
    <r>
      <rPr>
        <b/>
        <sz val="12"/>
        <color rgb="FFFF0000"/>
        <rFont val="Calibri"/>
        <family val="2"/>
        <scheme val="minor"/>
      </rPr>
      <t>1.75" DHP</t>
    </r>
    <r>
      <rPr>
        <b/>
        <sz val="12"/>
        <color rgb="FF0000FF"/>
        <rFont val="Calibri"/>
        <family val="2"/>
        <scheme val="minor"/>
      </rPr>
      <t xml:space="preserve"> ON SAME S/R  ( 29+117+87) , EXCPET (  6X7/8" S-88 COND.2 +76 COUPLING 1" SLIM HOLE + 43X1" N-97 NEW SLIM HOLE IN TOP ) , ON STREAM</t>
    </r>
    <r>
      <rPr>
        <b/>
        <sz val="12"/>
        <color rgb="FFFF0000"/>
        <rFont val="Calibri"/>
        <family val="2"/>
        <scheme val="minor"/>
      </rPr>
      <t xml:space="preserve"> 30/6/2016</t>
    </r>
  </si>
  <si>
    <t>W.C INCREASED F/25% TO 40 %  AFTER INCREASING SH.S F/10" TO 12"</t>
  </si>
  <si>
    <t xml:space="preserve"> TOT. RET. (31X1" ROD)  </t>
  </si>
  <si>
    <r>
      <t xml:space="preserve">STOPPED DUE TO </t>
    </r>
    <r>
      <rPr>
        <b/>
        <sz val="16"/>
        <rFont val="Calibri"/>
        <family val="2"/>
        <scheme val="minor"/>
      </rPr>
      <t>W.C 100%</t>
    </r>
    <r>
      <rPr>
        <b/>
        <sz val="16"/>
        <color rgb="FFFF0000"/>
        <rFont val="Calibri"/>
        <family val="2"/>
        <scheme val="minor"/>
      </rPr>
      <t xml:space="preserve"> (SALINITY : 128010 , 132120 MG/L) , EXPECTED</t>
    </r>
    <r>
      <rPr>
        <b/>
        <sz val="16"/>
        <rFont val="Calibri"/>
        <family val="2"/>
        <scheme val="minor"/>
      </rPr>
      <t xml:space="preserve"> CSG LEAK</t>
    </r>
    <r>
      <rPr>
        <b/>
        <sz val="16"/>
        <color rgb="FFFF0000"/>
        <rFont val="Calibri"/>
        <family val="2"/>
        <scheme val="minor"/>
      </rPr>
      <t xml:space="preserve">  FROM  </t>
    </r>
    <r>
      <rPr>
        <b/>
        <sz val="16"/>
        <rFont val="Calibri"/>
        <family val="2"/>
        <scheme val="minor"/>
      </rPr>
      <t>KHOMAN FORMATION</t>
    </r>
  </si>
  <si>
    <r>
      <t xml:space="preserve">NO PUMP ACTION , R/T W/2" ANCHOR PUMP ,  RET. (5+5X1" )RODS,  SET PUMP @ 5100 FT ,NOT PRODUCE , </t>
    </r>
    <r>
      <rPr>
        <b/>
        <sz val="12"/>
        <color rgb="FFFF0000"/>
        <rFont val="Calibri"/>
        <family val="2"/>
        <scheme val="minor"/>
      </rPr>
      <t>WAITING FOR W/O</t>
    </r>
  </si>
  <si>
    <r>
      <t xml:space="preserve">LOW  PUMP EFF. , </t>
    </r>
    <r>
      <rPr>
        <b/>
        <u/>
        <sz val="12"/>
        <color rgb="FFFF0000"/>
        <rFont val="Calibri"/>
        <family val="2"/>
        <scheme val="minor"/>
      </rPr>
      <t>R.TRIP</t>
    </r>
    <r>
      <rPr>
        <b/>
        <sz val="12"/>
        <color rgb="FF0000FF"/>
        <rFont val="Calibri"/>
        <family val="2"/>
        <scheme val="minor"/>
      </rPr>
      <t xml:space="preserve"> , ON STREAM</t>
    </r>
  </si>
  <si>
    <r>
      <t xml:space="preserve">LOW PUMP EFF. , </t>
    </r>
    <r>
      <rPr>
        <b/>
        <u/>
        <sz val="12"/>
        <color rgb="FFFF0000"/>
        <rFont val="Calibri"/>
        <family val="2"/>
        <scheme val="minor"/>
      </rPr>
      <t>R.TRIP</t>
    </r>
    <r>
      <rPr>
        <b/>
        <sz val="12"/>
        <rFont val="Calibri"/>
        <family val="2"/>
        <scheme val="minor"/>
      </rPr>
      <t xml:space="preserve"> , ON STREAM</t>
    </r>
  </si>
  <si>
    <r>
      <t>NO PUMP ACTION ,</t>
    </r>
    <r>
      <rPr>
        <b/>
        <sz val="12"/>
        <color rgb="FF0000FF"/>
        <rFont val="Calibri"/>
        <family val="2"/>
        <scheme val="minor"/>
      </rPr>
      <t xml:space="preserve"> R.TRIP</t>
    </r>
    <r>
      <rPr>
        <b/>
        <sz val="12"/>
        <rFont val="Calibri"/>
        <family val="2"/>
        <scheme val="minor"/>
      </rPr>
      <t xml:space="preserve"> , ON STREAM</t>
    </r>
  </si>
  <si>
    <t xml:space="preserve">BAKER ,AFTER W/O, ADD B-V,  (B-I,III,IV ,V ON PRODUCTION  ) </t>
  </si>
  <si>
    <t>NO PUMP ACTION , ADD B-V</t>
  </si>
  <si>
    <r>
      <t xml:space="preserve">POOH W/1.75" DHP , DETECTED S.F.L FOR B-V = 3200 FT BY S.L, OPENED 2.75" SSD  AGAINST </t>
    </r>
    <r>
      <rPr>
        <b/>
        <sz val="12"/>
        <color rgb="FFFF0000"/>
        <rFont val="Calibri"/>
        <family val="2"/>
        <scheme val="minor"/>
      </rPr>
      <t xml:space="preserve">B-I,II,III </t>
    </r>
    <r>
      <rPr>
        <b/>
        <sz val="12"/>
        <color rgb="FF0000FF"/>
        <rFont val="Calibri"/>
        <family val="2"/>
        <scheme val="minor"/>
      </rPr>
      <t>(</t>
    </r>
    <r>
      <rPr>
        <b/>
        <sz val="12"/>
        <color rgb="FF00B050"/>
        <rFont val="Calibri"/>
        <family val="2"/>
        <scheme val="minor"/>
      </rPr>
      <t xml:space="preserve"> NOW B-I,II,III,V </t>
    </r>
    <r>
      <rPr>
        <b/>
        <sz val="12"/>
        <color rgb="FF0000FF"/>
        <rFont val="Calibri"/>
        <family val="2"/>
        <scheme val="minor"/>
      </rPr>
      <t xml:space="preserve">ON PRODUCTION ) ,  ( </t>
    </r>
    <r>
      <rPr>
        <b/>
        <sz val="12"/>
        <color rgb="FFFF0000"/>
        <rFont val="Calibri"/>
        <family val="2"/>
        <scheme val="minor"/>
      </rPr>
      <t>B-IV (5984-6010) ISOLATED BETWEEN TWO PKR'S</t>
    </r>
    <r>
      <rPr>
        <b/>
        <sz val="12"/>
        <color rgb="FF0000FF"/>
        <rFont val="Calibri"/>
        <family val="2"/>
        <scheme val="minor"/>
      </rPr>
      <t xml:space="preserve"> )  ,RIH </t>
    </r>
    <r>
      <rPr>
        <b/>
        <sz val="12"/>
        <color rgb="FFFF0000"/>
        <rFont val="Calibri"/>
        <family val="2"/>
        <scheme val="minor"/>
      </rPr>
      <t>W/ 2" DHP</t>
    </r>
    <r>
      <rPr>
        <b/>
        <sz val="12"/>
        <color rgb="FF0000FF"/>
        <rFont val="Calibri"/>
        <family val="2"/>
        <scheme val="minor"/>
      </rPr>
      <t>, ON STREAM.</t>
    </r>
  </si>
  <si>
    <r>
      <t xml:space="preserve">BAKER </t>
    </r>
    <r>
      <rPr>
        <b/>
        <sz val="12"/>
        <color rgb="FFFF0000"/>
        <rFont val="Calibri"/>
        <family val="2"/>
        <scheme val="minor"/>
      </rPr>
      <t>(</t>
    </r>
    <r>
      <rPr>
        <b/>
        <sz val="12"/>
        <color rgb="FF00B050"/>
        <rFont val="Calibri"/>
        <family val="2"/>
        <scheme val="minor"/>
      </rPr>
      <t>B-V ONLY ON PROD.</t>
    </r>
    <r>
      <rPr>
        <b/>
        <sz val="12"/>
        <color indexed="12"/>
        <rFont val="Calibri"/>
        <family val="2"/>
        <scheme val="minor"/>
      </rPr>
      <t>) , (</t>
    </r>
    <r>
      <rPr>
        <b/>
        <sz val="12"/>
        <color rgb="FFFF0000"/>
        <rFont val="Calibri"/>
        <family val="2"/>
        <scheme val="minor"/>
      </rPr>
      <t>B-I,IV ISOLATED</t>
    </r>
    <r>
      <rPr>
        <b/>
        <sz val="12"/>
        <color indexed="12"/>
        <rFont val="Calibri"/>
        <family val="2"/>
        <scheme val="minor"/>
      </rPr>
      <t xml:space="preserve"> )</t>
    </r>
  </si>
  <si>
    <r>
      <t>UNDER W/O DUE TBG LEAK ,  FOUND</t>
    </r>
    <r>
      <rPr>
        <b/>
        <sz val="12"/>
        <color rgb="FFFF0000"/>
        <rFont val="Calibri"/>
        <family val="2"/>
        <scheme val="minor"/>
      </rPr>
      <t xml:space="preserve"> NO VISUAL CRACKS OR HOLES</t>
    </r>
    <r>
      <rPr>
        <b/>
        <sz val="12"/>
        <color rgb="FF0000FF"/>
        <rFont val="Calibri"/>
        <family val="2"/>
        <scheme val="minor"/>
      </rPr>
      <t xml:space="preserve">  , TAGGED BTM @ 6171 FT , ADD </t>
    </r>
    <r>
      <rPr>
        <b/>
        <sz val="12"/>
        <rFont val="Calibri"/>
        <family val="2"/>
        <scheme val="minor"/>
      </rPr>
      <t>NEW PERF</t>
    </r>
    <r>
      <rPr>
        <b/>
        <sz val="12"/>
        <color rgb="FF0000FF"/>
        <rFont val="Calibri"/>
        <family val="2"/>
        <scheme val="minor"/>
      </rPr>
      <t xml:space="preserve"> </t>
    </r>
    <r>
      <rPr>
        <b/>
        <sz val="12"/>
        <color rgb="FFFF0000"/>
        <rFont val="Calibri"/>
        <family val="2"/>
        <scheme val="minor"/>
      </rPr>
      <t>IN</t>
    </r>
    <r>
      <rPr>
        <b/>
        <sz val="12"/>
        <color rgb="FF0000FF"/>
        <rFont val="Calibri"/>
        <family val="2"/>
        <scheme val="minor"/>
      </rPr>
      <t xml:space="preserve"> FOLLOWING INTERVASLS :</t>
    </r>
    <r>
      <rPr>
        <b/>
        <sz val="12"/>
        <color rgb="FFFF0000"/>
        <rFont val="Calibri"/>
        <family val="2"/>
        <scheme val="minor"/>
      </rPr>
      <t xml:space="preserve"> B-V (6034-6048) 14 FT , B-IV (6000-6023) 23 FT </t>
    </r>
    <r>
      <rPr>
        <b/>
        <sz val="12"/>
        <color rgb="FF0000FF"/>
        <rFont val="Calibri"/>
        <family val="2"/>
        <scheme val="minor"/>
      </rPr>
      <t xml:space="preserve">,  INSTALLED SELECTIVE COMPLETION , ( </t>
    </r>
    <r>
      <rPr>
        <b/>
        <sz val="12"/>
        <color rgb="FFFF0000"/>
        <rFont val="Calibri"/>
        <family val="2"/>
        <scheme val="minor"/>
      </rPr>
      <t>KEPT B-I,IV , UPPER B-V((6034-6048) ISOLATED AGAINST SSD</t>
    </r>
    <r>
      <rPr>
        <b/>
        <sz val="12"/>
        <color rgb="FF0000FF"/>
        <rFont val="Calibri"/>
        <family val="2"/>
        <scheme val="minor"/>
      </rPr>
      <t xml:space="preserve"> ) , (</t>
    </r>
    <r>
      <rPr>
        <b/>
        <sz val="12"/>
        <color rgb="FF00B050"/>
        <rFont val="Calibri"/>
        <family val="2"/>
        <scheme val="minor"/>
      </rPr>
      <t xml:space="preserve"> LOWER B-V (6067' - 6088') ONLY ON PRODUCTION</t>
    </r>
    <r>
      <rPr>
        <b/>
        <sz val="12"/>
        <color rgb="FF0000FF"/>
        <rFont val="Calibri"/>
        <family val="2"/>
        <scheme val="minor"/>
      </rPr>
      <t xml:space="preserve"> ) , RIH WITH 1.75" DHP &amp; SAME S/R EXCEPT (74X1") NEW S-88 , ( 25X1"+120X7/8"+91X1") , ON STREAM </t>
    </r>
    <r>
      <rPr>
        <b/>
        <sz val="12"/>
        <color rgb="FFFF0000"/>
        <rFont val="Calibri"/>
        <family val="2"/>
        <scheme val="minor"/>
      </rPr>
      <t>17/7/2016</t>
    </r>
  </si>
  <si>
    <r>
      <t>N.P.A., R.TRIP W/NEW 2" DHP, PERFORMED TBG TEST, NOT HOLD, RIH W/NEW 2" ANCHOR PUMP, RET. (10+5X1") RODS, NOT PRODUCED, R.TRIP W/NEW 1.75" ANCHOR PUMP, RET. (5+5+5X1"), NOT PRODUCED,</t>
    </r>
    <r>
      <rPr>
        <b/>
        <sz val="12"/>
        <color rgb="FFFF0000"/>
        <rFont val="Calibri"/>
        <family val="2"/>
        <scheme val="minor"/>
      </rPr>
      <t xml:space="preserve"> TOTAL RET</t>
    </r>
    <r>
      <rPr>
        <b/>
        <sz val="12"/>
        <color rgb="FF0000FF"/>
        <rFont val="Calibri"/>
        <family val="2"/>
        <scheme val="minor"/>
      </rPr>
      <t xml:space="preserve">.(30X1").SET ANCHOR PUMP @ 5175 FT , </t>
    </r>
    <r>
      <rPr>
        <b/>
        <sz val="12"/>
        <color rgb="FFFF0000"/>
        <rFont val="Calibri"/>
        <family val="2"/>
        <scheme val="minor"/>
      </rPr>
      <t>WAITING FOR W/O</t>
    </r>
  </si>
  <si>
    <r>
      <t xml:space="preserve">BAKER , AFTER W/O,  </t>
    </r>
    <r>
      <rPr>
        <b/>
        <sz val="12"/>
        <color rgb="FFFF0000"/>
        <rFont val="Calibri"/>
        <family val="2"/>
        <scheme val="minor"/>
      </rPr>
      <t xml:space="preserve">( </t>
    </r>
    <r>
      <rPr>
        <b/>
        <sz val="12"/>
        <color rgb="FF00B050"/>
        <rFont val="Calibri"/>
        <family val="2"/>
        <scheme val="minor"/>
      </rPr>
      <t xml:space="preserve">B-I, IV, V </t>
    </r>
    <r>
      <rPr>
        <b/>
        <sz val="12"/>
        <color rgb="FFFF0000"/>
        <rFont val="Calibri"/>
        <family val="2"/>
        <scheme val="minor"/>
      </rPr>
      <t>)</t>
    </r>
  </si>
  <si>
    <t>NO PUMP ACTION , STARTED THE WELL  WITH TIMER MODE , ON STREAM</t>
  </si>
  <si>
    <r>
      <t xml:space="preserve">POOH WITH S/R &amp; 1.5" DHP , OPENED SSD AGAINST </t>
    </r>
    <r>
      <rPr>
        <b/>
        <sz val="12"/>
        <color rgb="FFFF0000"/>
        <rFont val="Calibri"/>
        <family val="2"/>
        <scheme val="minor"/>
      </rPr>
      <t>B-I, IV</t>
    </r>
    <r>
      <rPr>
        <b/>
        <sz val="12"/>
        <rFont val="Calibri"/>
        <family val="2"/>
        <scheme val="minor"/>
      </rPr>
      <t xml:space="preserve">, </t>
    </r>
    <r>
      <rPr>
        <b/>
        <sz val="12"/>
        <color rgb="FF00B050"/>
        <rFont val="Calibri"/>
        <family val="2"/>
        <scheme val="minor"/>
      </rPr>
      <t>NOW (B-I, IV, V) ON PRODUCTION</t>
    </r>
    <r>
      <rPr>
        <b/>
        <sz val="12"/>
        <rFont val="Calibri"/>
        <family val="2"/>
        <scheme val="minor"/>
      </rPr>
      <t xml:space="preserve"> , RIH </t>
    </r>
    <r>
      <rPr>
        <b/>
        <u/>
        <sz val="12"/>
        <color rgb="FFFF0000"/>
        <rFont val="Calibri"/>
        <family val="2"/>
        <scheme val="minor"/>
      </rPr>
      <t>W/ 1.75" DHP</t>
    </r>
    <r>
      <rPr>
        <b/>
        <sz val="12"/>
        <rFont val="Calibri"/>
        <family val="2"/>
        <scheme val="minor"/>
      </rPr>
      <t xml:space="preserve">  , ON STREAM</t>
    </r>
  </si>
  <si>
    <t>ROD NO ( 50X7/8") PARTED , FISHED OK ,  R/T W/2.25" ANCHOR PUMP, RET. (1*1") RODS, SET ANCHOR PUMP @ 5225 FT, ON STREAM.</t>
  </si>
  <si>
    <r>
      <t xml:space="preserve"> COUPLING OF ROD NO ( </t>
    </r>
    <r>
      <rPr>
        <b/>
        <sz val="12"/>
        <color rgb="FFFF0000"/>
        <rFont val="Calibri"/>
        <family val="2"/>
        <scheme val="minor"/>
      </rPr>
      <t>79 X 7/8 "</t>
    </r>
    <r>
      <rPr>
        <b/>
        <sz val="12"/>
        <color rgb="FF0000FF"/>
        <rFont val="Calibri"/>
        <family val="2"/>
        <scheme val="minor"/>
      </rPr>
      <t xml:space="preserve"> ) PARTED,REPLACED  (8X7/8")  RODS , R/T W/2.25" ANCHOR PUMP, RET. (1*1") RODS, SET ANCHOR PUMP @ 5200 FT, ON STREAM.</t>
    </r>
  </si>
  <si>
    <t>NORMAL CARD ,AFTER OPENING SSD AGAINST B-I, IV, NOW (B-I, IV, V) ON PRODUCTION</t>
  </si>
  <si>
    <t xml:space="preserve">NORMAL CARD, AFTER INCREASING P.S F/1.75" TO 2.25" </t>
  </si>
  <si>
    <r>
      <t xml:space="preserve">NORMAL CARD, AFTER  R.TRIP,  
 (  </t>
    </r>
    <r>
      <rPr>
        <b/>
        <sz val="12"/>
        <color rgb="FFFF0000"/>
        <rFont val="Calibri"/>
        <family val="2"/>
        <scheme val="minor"/>
      </rPr>
      <t>ADD B-V IN LAST W/O</t>
    </r>
    <r>
      <rPr>
        <b/>
        <sz val="12"/>
        <rFont val="Calibri"/>
        <family val="2"/>
        <scheme val="minor"/>
      </rPr>
      <t xml:space="preserve">  ) </t>
    </r>
  </si>
  <si>
    <r>
      <t xml:space="preserve">NORMAL CARD FOR LOWER B-V, 
</t>
    </r>
    <r>
      <rPr>
        <b/>
        <sz val="12"/>
        <color rgb="FFFF0000"/>
        <rFont val="Calibri"/>
        <family val="2"/>
        <scheme val="minor"/>
      </rPr>
      <t>S.F.L FOR B-I,IV , UPPER B-V</t>
    </r>
  </si>
  <si>
    <t xml:space="preserve"> F.POUND , P.FILLAGE+/- 70% , AFTER OPENING SSD  AGAINST B-I,II,III ( NOW B-I,II,III,V ON PRODUCTION )</t>
  </si>
  <si>
    <t>NORMAL CARD, AFTER OPENING SSD AGAINST 
B-I,III,IV , ( NOW B-I,III,IV,V ON PRODUCTION )</t>
  </si>
  <si>
    <r>
      <t>NO PUMP ACTION , R.TRIP (</t>
    </r>
    <r>
      <rPr>
        <b/>
        <u/>
        <sz val="12"/>
        <color rgb="FFFF0000"/>
        <rFont val="Calibri"/>
        <family val="2"/>
        <scheme val="minor"/>
      </rPr>
      <t>SPACED DHP IN</t>
    </r>
    <r>
      <rPr>
        <b/>
        <sz val="12"/>
        <color rgb="FF0000FF"/>
        <rFont val="Calibri"/>
        <family val="2"/>
        <scheme val="minor"/>
      </rPr>
      <t>), ON STREAM</t>
    </r>
  </si>
  <si>
    <r>
      <t xml:space="preserve">BAKER, </t>
    </r>
    <r>
      <rPr>
        <b/>
        <sz val="12"/>
        <color rgb="FFFF0000"/>
        <rFont val="Calibri"/>
        <family val="2"/>
        <scheme val="minor"/>
      </rPr>
      <t>AFTER R.TRIP , RES. DECLINE</t>
    </r>
  </si>
  <si>
    <t>BAKER,  (LOWER PART OF B-V)</t>
  </si>
  <si>
    <t xml:space="preserve">OLD HISTORY </t>
  </si>
  <si>
    <t>W/.C</t>
  </si>
  <si>
    <r>
      <t xml:space="preserve">NO PUMP ACTION , R.TRIP  W/ NEW 2" ANCHOR PUMP, RETRIEVED (1 X 1"), SET ANCHOR @ 4750  FT , (TOTAL RETRIEVED 36 RODS) , FOUND NO PRODUCTION , STOPPED THE  , </t>
    </r>
    <r>
      <rPr>
        <b/>
        <u/>
        <sz val="12"/>
        <color rgb="FFFF0000"/>
        <rFont val="Calibri"/>
        <family val="2"/>
        <scheme val="minor"/>
      </rPr>
      <t>WAITING W/O</t>
    </r>
    <r>
      <rPr>
        <b/>
        <sz val="12"/>
        <rFont val="Calibri"/>
        <family val="2"/>
        <scheme val="minor"/>
      </rPr>
      <t xml:space="preserve">. </t>
    </r>
  </si>
  <si>
    <t>SPACE IN FOR DHP</t>
  </si>
  <si>
    <t xml:space="preserve">FOUND POLISHED ROD PITTED , REPLACED , ON STREAM  </t>
  </si>
  <si>
    <r>
      <t xml:space="preserve">NO PUMP ACTION , RET.(1+2X1" ROD) , R.TRIP W/2 " ANCHOR PUMP , RET.( 2+3 X 1" ROD) , MANY TRIALS TO SET DHP W/O SUCCESS , RET. ( 5X1") ROD , SET ANCHOR @5050 FT , NO PROD. , </t>
    </r>
    <r>
      <rPr>
        <b/>
        <sz val="12"/>
        <color rgb="FFFF0000"/>
        <rFont val="Calibri"/>
        <family val="2"/>
        <scheme val="minor"/>
      </rPr>
      <t xml:space="preserve"> WAITING W/O</t>
    </r>
  </si>
  <si>
    <t>F.POUND, P. FILLAGE 76 %</t>
  </si>
  <si>
    <t>CELLER FILLED WITH SAND &amp; WING STUCK</t>
  </si>
  <si>
    <t>CELLER FILLED BY OIL</t>
  </si>
  <si>
    <t>NO PUMP ACTION ( ANCHOR PUMP )</t>
  </si>
  <si>
    <r>
      <t>SEVERE F. POUND (</t>
    </r>
    <r>
      <rPr>
        <b/>
        <sz val="12"/>
        <color rgb="FFFF0000"/>
        <rFont val="Calibri"/>
        <family val="2"/>
        <scheme val="minor"/>
      </rPr>
      <t>P. FILLAGE= 42 %</t>
    </r>
    <r>
      <rPr>
        <b/>
        <sz val="12"/>
        <color rgb="FF0000FF"/>
        <rFont val="Calibri"/>
        <family val="2"/>
        <scheme val="minor"/>
      </rPr>
      <t>)</t>
    </r>
  </si>
  <si>
    <r>
      <t xml:space="preserve">EXPRO#8 (TMU) </t>
    </r>
    <r>
      <rPr>
        <b/>
        <sz val="12"/>
        <color rgb="FFFF0000"/>
        <rFont val="Calibri"/>
        <family val="2"/>
        <scheme val="minor"/>
      </rPr>
      <t>(B-I,IV,V) , P.S=2"</t>
    </r>
  </si>
  <si>
    <t xml:space="preserve">BAKER , AFTER W/O , P.S=1.75'' SLIM HOLE </t>
  </si>
  <si>
    <t xml:space="preserve">BAKER ( B-III,IV ON PROD ) , ISOLATED B-V BY FWG PLUG </t>
  </si>
  <si>
    <r>
      <t xml:space="preserve">FLUID POUND , </t>
    </r>
    <r>
      <rPr>
        <b/>
        <sz val="12"/>
        <color rgb="FFFF0000"/>
        <rFont val="Calibri"/>
        <family val="2"/>
        <scheme val="minor"/>
      </rPr>
      <t>P.FILLAGE +/- 74 %</t>
    </r>
  </si>
  <si>
    <t>NORMAL CARD, AFTER INCR. S.L. F/112" T/144"</t>
  </si>
  <si>
    <t>FLUMPING, AFTER ADD INTERVALS IN B-I,IV,V</t>
  </si>
  <si>
    <t>BAKER  , (B-I, IV, V)</t>
  </si>
  <si>
    <r>
      <t xml:space="preserve"> FLUID POUND , </t>
    </r>
    <r>
      <rPr>
        <b/>
        <sz val="12"/>
        <color rgb="FFFF0000"/>
        <rFont val="Calibri"/>
        <family val="2"/>
        <scheme val="minor"/>
      </rPr>
      <t>P.FILLAGE +/- 59 %</t>
    </r>
  </si>
  <si>
    <t>PKR ( CSG LEAK )</t>
  </si>
  <si>
    <r>
      <t xml:space="preserve">SLIGHT F. POUND , </t>
    </r>
    <r>
      <rPr>
        <b/>
        <sz val="12"/>
        <color rgb="FFFF0000"/>
        <rFont val="Calibri"/>
        <family val="2"/>
        <scheme val="minor"/>
      </rPr>
      <t xml:space="preserve"> P. FILLAGE= 83 %</t>
    </r>
  </si>
  <si>
    <t>BAKER , ( B-I, IV, V )</t>
  </si>
  <si>
    <r>
      <t>ROD NO (</t>
    </r>
    <r>
      <rPr>
        <b/>
        <sz val="12"/>
        <color rgb="FFFF0000"/>
        <rFont val="Calibri"/>
        <family val="2"/>
        <scheme val="minor"/>
      </rPr>
      <t>42X1"</t>
    </r>
    <r>
      <rPr>
        <b/>
        <sz val="12"/>
        <rFont val="Calibri"/>
        <family val="2"/>
        <scheme val="minor"/>
      </rPr>
      <t xml:space="preserve">) PARTED , FISHED OK , REPLACED , </t>
    </r>
    <r>
      <rPr>
        <b/>
        <u/>
        <sz val="12"/>
        <color rgb="FFFF0000"/>
        <rFont val="Calibri"/>
        <family val="2"/>
        <scheme val="minor"/>
      </rPr>
      <t>R.TRIP W/2" DHP INSTEAD OF 2.25" DHP</t>
    </r>
    <r>
      <rPr>
        <b/>
        <sz val="12"/>
        <rFont val="Calibri"/>
        <family val="2"/>
        <scheme val="minor"/>
      </rPr>
      <t xml:space="preserve"> , SPACE IN , ON STREAM</t>
    </r>
  </si>
  <si>
    <r>
      <t xml:space="preserve">ROD NO. (71X1") PARTED , FISHED OK , REPLACED , </t>
    </r>
    <r>
      <rPr>
        <b/>
        <u/>
        <sz val="12"/>
        <color rgb="FFFF0000"/>
        <rFont val="Calibri"/>
        <family val="2"/>
        <scheme val="minor"/>
      </rPr>
      <t>R.TRIP</t>
    </r>
    <r>
      <rPr>
        <b/>
        <sz val="12"/>
        <rFont val="Calibri"/>
        <family val="2"/>
        <scheme val="minor"/>
      </rPr>
      <t xml:space="preserve"> , ON STREAM</t>
    </r>
  </si>
  <si>
    <r>
      <t>BAKER ,  ( B-I,IV,V ) ,</t>
    </r>
    <r>
      <rPr>
        <b/>
        <sz val="12"/>
        <color rgb="FFFF0000"/>
        <rFont val="Calibri"/>
        <family val="2"/>
        <scheme val="minor"/>
      </rPr>
      <t xml:space="preserve"> P.S=1.75"</t>
    </r>
  </si>
  <si>
    <r>
      <t xml:space="preserve">POOH WITH S/R  &amp; DHP , OPENED 2.75" SSD AGAINST B-I,IV,V UPPER PART, NOW 
(B-I,IV,V) ON PROD , RIH WITH </t>
    </r>
    <r>
      <rPr>
        <b/>
        <u/>
        <sz val="12"/>
        <color rgb="FFFF0000"/>
        <rFont val="Calibri"/>
        <family val="2"/>
        <scheme val="minor"/>
      </rPr>
      <t>1.75" DHP</t>
    </r>
    <r>
      <rPr>
        <b/>
        <sz val="12"/>
        <color rgb="FF0000FF"/>
        <rFont val="Calibri"/>
        <family val="2"/>
        <scheme val="minor"/>
      </rPr>
      <t xml:space="preserve"> &amp; S/R , ON STREAM</t>
    </r>
  </si>
  <si>
    <r>
      <t xml:space="preserve">NO PUMP ACTION , POOH , FOUND </t>
    </r>
    <r>
      <rPr>
        <b/>
        <sz val="12"/>
        <color rgb="FFFF0000"/>
        <rFont val="Calibri"/>
        <family val="2"/>
        <scheme val="minor"/>
      </rPr>
      <t>MOLDED SINKER BAR ERRODED</t>
    </r>
    <r>
      <rPr>
        <b/>
        <sz val="12"/>
        <rFont val="Calibri"/>
        <family val="2"/>
        <scheme val="minor"/>
      </rPr>
      <t xml:space="preserve"> , R.TRIP W/ ANCHOR PUMP , RET. (5+10 +10 X1" ROD &amp; CHANGE 25X1" MOLDEDED SINKER BAR ) , SET ANCHOR @ 4800  FT ,  NO PROD. , </t>
    </r>
    <r>
      <rPr>
        <b/>
        <sz val="12"/>
        <color rgb="FFFF0000"/>
        <rFont val="Calibri"/>
        <family val="2"/>
        <scheme val="minor"/>
      </rPr>
      <t xml:space="preserve">WAITING W/O </t>
    </r>
    <r>
      <rPr>
        <b/>
        <u/>
        <sz val="12"/>
        <color rgb="FFFF0000"/>
        <rFont val="Calibri"/>
        <family val="2"/>
        <scheme val="minor"/>
      </rPr>
      <t>28/7/2016</t>
    </r>
  </si>
  <si>
    <r>
      <t xml:space="preserve">NO PUMP ACTION , R.TRIP , NOT PRODUCE , PERFORMED HYDRO TEST , NOT HOLD , R.TRIP </t>
    </r>
    <r>
      <rPr>
        <b/>
        <sz val="12"/>
        <color indexed="10"/>
        <rFont val="Calibri"/>
        <family val="2"/>
      </rPr>
      <t>WITH 2" ANCHOR PUMP</t>
    </r>
    <r>
      <rPr>
        <b/>
        <sz val="12"/>
        <rFont val="Calibri"/>
        <family val="2"/>
      </rPr>
      <t xml:space="preserve"> , RETRIEVED ( 10X1" ) RODS , SET ANCHOR PUMP @  5375 FT , ON STREAM </t>
    </r>
  </si>
  <si>
    <t>NO PUMP ACTION ,  R.TRIP, ON STREAM</t>
  </si>
  <si>
    <t xml:space="preserve">VALVE ROD PARTED , FISHED OK , R.TRIP , ON STREAM </t>
  </si>
  <si>
    <t>NO PUMP ACTION , R/T W/2.25" ANCHOR PUMP, RET. (1+10*1") RODS, SET ANCHOR PUMP @ 4950 FT, ON STREAM.</t>
  </si>
  <si>
    <r>
      <t>ROD NO. (</t>
    </r>
    <r>
      <rPr>
        <b/>
        <sz val="12"/>
        <color rgb="FFFF0000"/>
        <rFont val="Calibri"/>
        <family val="2"/>
        <scheme val="minor"/>
      </rPr>
      <t>14X1"</t>
    </r>
    <r>
      <rPr>
        <b/>
        <sz val="12"/>
        <color rgb="FF0000FF"/>
        <rFont val="Calibri"/>
        <family val="2"/>
        <scheme val="minor"/>
      </rPr>
      <t>) , FISHED OK  , REPLACED , ON STREAM</t>
    </r>
  </si>
  <si>
    <r>
      <t>ROD NO. (</t>
    </r>
    <r>
      <rPr>
        <b/>
        <sz val="12"/>
        <color rgb="FFFF0000"/>
        <rFont val="Calibri"/>
        <family val="2"/>
        <scheme val="minor"/>
      </rPr>
      <t>3X1"</t>
    </r>
    <r>
      <rPr>
        <b/>
        <sz val="12"/>
        <color rgb="FF0000FF"/>
        <rFont val="Calibri"/>
        <family val="2"/>
        <scheme val="minor"/>
      </rPr>
      <t>) PARTED , FISHED OK  , REPLACED , ON STREAM</t>
    </r>
  </si>
  <si>
    <t xml:space="preserve">NO PUMP ACTION , SPACE IN , ON STREAM </t>
  </si>
  <si>
    <t>SLIGHT T.V. LEAK.</t>
  </si>
  <si>
    <r>
      <t>ROD NO. (</t>
    </r>
    <r>
      <rPr>
        <b/>
        <sz val="12"/>
        <color rgb="FFFF0000"/>
        <rFont val="Calibri"/>
        <family val="2"/>
        <scheme val="minor"/>
      </rPr>
      <t>15X1"</t>
    </r>
    <r>
      <rPr>
        <b/>
        <sz val="12"/>
        <color rgb="FF0000FF"/>
        <rFont val="Calibri"/>
        <family val="2"/>
        <scheme val="minor"/>
      </rPr>
      <t>) , FISHED OK  , REPLACED TOP 20X1" ROD BY NEW S-88 , ON STREAM</t>
    </r>
  </si>
  <si>
    <t xml:space="preserve"> ROD NO (61 X 1" ) PARTED ,FISHED OK , REPLACED , ON STREAM</t>
  </si>
  <si>
    <r>
      <t>NO PUMPACTION , RET. (5 RODS X1") ,NOT HOLD ,</t>
    </r>
    <r>
      <rPr>
        <b/>
        <sz val="12"/>
        <color rgb="FFFF0000"/>
        <rFont val="Calibri"/>
        <family val="2"/>
        <scheme val="minor"/>
      </rPr>
      <t xml:space="preserve">  R.TRIP WITH 2" ANCHOR PUMP</t>
    </r>
    <r>
      <rPr>
        <b/>
        <sz val="12"/>
        <rFont val="Calibri"/>
        <family val="2"/>
        <scheme val="minor"/>
      </rPr>
      <t xml:space="preserve"> , RET.( 2+5X1" ) RODS ,  PERFORMED HYDRO TEST , NOT HOLD ,</t>
    </r>
    <r>
      <rPr>
        <b/>
        <sz val="12"/>
        <color rgb="FFFF0000"/>
        <rFont val="Calibri"/>
        <family val="2"/>
        <scheme val="minor"/>
      </rPr>
      <t xml:space="preserve"> R.TRIP WITH 1.75" ANCHOR PUMP </t>
    </r>
    <r>
      <rPr>
        <b/>
        <sz val="12"/>
        <rFont val="Calibri"/>
        <family val="2"/>
        <scheme val="minor"/>
      </rPr>
      <t xml:space="preserve">, RET.( 5+5X1" ) RODS ,  TOT. RET. (32X1" ROD) , PERFORMED HYDRO TEST , NOT HOLD, SET ANCHOR PUMP @  5100 FT , </t>
    </r>
    <r>
      <rPr>
        <b/>
        <sz val="12"/>
        <color rgb="FFFF0000"/>
        <rFont val="Calibri"/>
        <family val="2"/>
        <scheme val="minor"/>
      </rPr>
      <t>WAITING W/O</t>
    </r>
  </si>
  <si>
    <r>
      <t xml:space="preserve">NO PUMP ACTION , RET. (5*1") RODS , PERFORMED HYDRO TEST , NOT HOLD , R/T W/2.25" , RET. (4*1") RODS , SET ANCHOR PUMP @ 4725 FT, PERFORMED HYDRO TEST , NOT HOLD , </t>
    </r>
    <r>
      <rPr>
        <b/>
        <sz val="12"/>
        <color rgb="FFFF0000"/>
        <rFont val="Calibri"/>
        <family val="2"/>
        <scheme val="minor"/>
      </rPr>
      <t>WAITING FOR W/O</t>
    </r>
  </si>
  <si>
    <t>912 LANSTAR</t>
  </si>
  <si>
    <t>BAKER, (B-I,III,UPER B-IV &amp; B-VI ON PRODUCTION )</t>
  </si>
  <si>
    <t>CELLER FILLED WITH SAND</t>
  </si>
  <si>
    <r>
      <t xml:space="preserve">F. POUND, </t>
    </r>
    <r>
      <rPr>
        <b/>
        <sz val="12"/>
        <color indexed="10"/>
        <rFont val="Calibri"/>
        <family val="2"/>
      </rPr>
      <t>P.FILLAGE = 71 %</t>
    </r>
  </si>
  <si>
    <r>
      <t xml:space="preserve">SLIGHT F.POUND , </t>
    </r>
    <r>
      <rPr>
        <b/>
        <sz val="12"/>
        <color indexed="10"/>
        <rFont val="Calibri"/>
        <family val="2"/>
      </rPr>
      <t xml:space="preserve">P.FILLAGE +/- 86% </t>
    </r>
  </si>
  <si>
    <t>F. POUND (P. FILLAGE= 80 %)</t>
  </si>
  <si>
    <t>SEVERE F. POUND (P. FILLAGE= 30 %)</t>
  </si>
  <si>
    <t>BAKER, CONFIRMATION TEST</t>
  </si>
  <si>
    <t>SLIGHT FLUID POUND, P. FILLAGE 93 %</t>
  </si>
  <si>
    <t>R.TRIP W/1.75 " ANCHOR PUMP ON S/R CONF. ( 20X1" + 110X7/8" +97X1" S.BAR) AS PER PET. ENG. RECOMMENDATION , SET ANCHOR PUMP @ 5675 FT ,NOT PRODUCE , WAITING FOR W/O</t>
  </si>
  <si>
    <r>
      <t xml:space="preserve">UNDER W/O DUE TO C/S FROM S/R TO ESP , </t>
    </r>
    <r>
      <rPr>
        <b/>
        <sz val="12"/>
        <color rgb="FFFF0000"/>
        <rFont val="Calibri"/>
        <family val="2"/>
        <scheme val="minor"/>
      </rPr>
      <t>FOUND LONG. CRACK ON JT NUM 158 &amp; HOLE IN PIN OF PUP JT ABOVE P.S.N</t>
    </r>
    <r>
      <rPr>
        <b/>
        <sz val="12"/>
        <color rgb="FF0000FF"/>
        <rFont val="Calibri"/>
        <family val="2"/>
        <scheme val="minor"/>
      </rPr>
      <t xml:space="preserve"> ,   TAGGED T.O.F @ 5975 FT ,</t>
    </r>
    <r>
      <rPr>
        <b/>
        <sz val="12"/>
        <color rgb="FFFF0000"/>
        <rFont val="Calibri"/>
        <family val="2"/>
        <scheme val="minor"/>
      </rPr>
      <t xml:space="preserve"> </t>
    </r>
    <r>
      <rPr>
        <b/>
        <u/>
        <sz val="12"/>
        <color rgb="FFFF0000"/>
        <rFont val="Calibri"/>
        <family val="2"/>
        <scheme val="minor"/>
      </rPr>
      <t>INSTALLED 2 7/8 " COMPLETION ASS.</t>
    </r>
    <r>
      <rPr>
        <b/>
        <sz val="12"/>
        <color rgb="FFFF0000"/>
        <rFont val="Calibri"/>
        <family val="2"/>
        <scheme val="minor"/>
      </rPr>
      <t xml:space="preserve"> </t>
    </r>
    <r>
      <rPr>
        <b/>
        <sz val="12"/>
        <color rgb="FF0000FF"/>
        <rFont val="Calibri"/>
        <family val="2"/>
        <scheme val="minor"/>
      </rPr>
      <t xml:space="preserve">, RIH W/  DN800  - 233 STAGES 400 SER. TO DEPTH 5656 FT   , STARTED W/  PARAMETERS ( FREQ=  50 HZ , CURR=14.7 A , PIP=379 PSI, PDP=2896  PSI , USP= 400 PSI , MT=234 F , BHT=193 F) , ON STREAM 9/8/2016 </t>
    </r>
  </si>
  <si>
    <r>
      <t xml:space="preserve">UNDER W/O DUE TO TBG LEAK , (   </t>
    </r>
    <r>
      <rPr>
        <b/>
        <sz val="12"/>
        <color rgb="FFFF0000"/>
        <rFont val="Calibri"/>
        <family val="2"/>
        <scheme val="minor"/>
      </rPr>
      <t xml:space="preserve">CUT OFF COMP ASSY,  KEPT INWELL  15' CUT JT + P.S.N + 3.5" EUE JT + 7" T.A.C + 3.5" EUE JT + F-NIPPLE + PERF PUP JT + R-NIPPLE + W.L.E.G  (TOTAL 94FT). , RATE HOLE : 146 FT. </t>
    </r>
    <r>
      <rPr>
        <b/>
        <sz val="12"/>
        <color rgb="FF0000FF"/>
        <rFont val="Calibri"/>
        <family val="2"/>
        <scheme val="minor"/>
      </rPr>
      <t xml:space="preserve">) , TAGGED TOP OF FISH @ 6111 FT ,  ADD NEW INTERVALS B-I (5,757- 5,784) (24 ft) 385 psi &amp; NEW INERVALS IN B-III (5,919 - 5924) (05 ft) 320 psi , INSTALLED SELECTIVE COMPELATION , </t>
    </r>
    <r>
      <rPr>
        <b/>
        <sz val="12"/>
        <color rgb="FFFF0000"/>
        <rFont val="Calibri"/>
        <family val="2"/>
        <scheme val="minor"/>
      </rPr>
      <t>KEPT SSD CLOSED AGAINST B-I&amp; UPPER B-III</t>
    </r>
    <r>
      <rPr>
        <b/>
        <sz val="12"/>
        <color rgb="FF0000FF"/>
        <rFont val="Calibri"/>
        <family val="2"/>
        <scheme val="minor"/>
      </rPr>
      <t xml:space="preserve"> , </t>
    </r>
    <r>
      <rPr>
        <b/>
        <sz val="12"/>
        <color rgb="FF00B050"/>
        <rFont val="Calibri"/>
        <family val="2"/>
        <scheme val="minor"/>
      </rPr>
      <t>LOWER B-III &amp; B-IV ON PRODUCTION</t>
    </r>
    <r>
      <rPr>
        <b/>
        <sz val="12"/>
        <color rgb="FF0000FF"/>
        <rFont val="Calibri"/>
        <family val="2"/>
        <scheme val="minor"/>
      </rPr>
      <t xml:space="preserve"> , RIH WITH 2" DHP WITH </t>
    </r>
    <r>
      <rPr>
        <b/>
        <sz val="12"/>
        <color rgb="FFFF0000"/>
        <rFont val="Calibri"/>
        <family val="2"/>
        <scheme val="minor"/>
      </rPr>
      <t>NEW N-97 S/R</t>
    </r>
    <r>
      <rPr>
        <b/>
        <sz val="12"/>
        <color rgb="FF0000FF"/>
        <rFont val="Calibri"/>
        <family val="2"/>
        <scheme val="minor"/>
      </rPr>
      <t xml:space="preserve"> ( 25X1"120X7/8"+89X1" ) , ON STREAM </t>
    </r>
    <r>
      <rPr>
        <b/>
        <sz val="12"/>
        <color rgb="FFFF0000"/>
        <rFont val="Calibri"/>
        <family val="2"/>
        <scheme val="minor"/>
      </rPr>
      <t>17-8-2016</t>
    </r>
  </si>
  <si>
    <t>INCREASED SH.S F/8" TO 12"</t>
  </si>
  <si>
    <t>NO PUMP ACTION , R.TRIP , FOUND ACTION &amp; SUCTION , RESET , HYDRO TEST , NOT HOLD , R.TRIP WITH ANCHOR PUMP , RETRIEVED ( 2X1" ) RODS , SET ANCHOR PUMP @5800 FT , ON STREAM</t>
  </si>
  <si>
    <r>
      <t xml:space="preserve">NO PUMP ACTION , </t>
    </r>
    <r>
      <rPr>
        <b/>
        <sz val="12"/>
        <color indexed="10"/>
        <rFont val="Calibri"/>
        <family val="2"/>
      </rPr>
      <t>R.TRIP WITH 1.5" ANCHOR PUMP</t>
    </r>
    <r>
      <rPr>
        <b/>
        <sz val="12"/>
        <rFont val="Calibri"/>
        <family val="2"/>
      </rPr>
      <t>, RETRIEVED (5X1") RODS, SET ANCHOR PUMP @ 5400 FT , ON STREAM</t>
    </r>
  </si>
  <si>
    <t>LOW PUMP EFF. , TR.RIP , ON STREAM</t>
  </si>
  <si>
    <r>
      <t xml:space="preserve">NO PUMP ACTION , </t>
    </r>
    <r>
      <rPr>
        <b/>
        <sz val="12"/>
        <color rgb="FFFF0000"/>
        <rFont val="Calibri"/>
        <family val="2"/>
        <scheme val="minor"/>
      </rPr>
      <t>R.TRIP WITH 1.75" ANCHOR PUMP</t>
    </r>
    <r>
      <rPr>
        <b/>
        <sz val="12"/>
        <color rgb="FF0000FF"/>
        <rFont val="Calibri"/>
        <family val="2"/>
        <scheme val="minor"/>
      </rPr>
      <t xml:space="preserve"> , ( RETRIEVED 2X1") RODS , SET ANCHOR PUMP @5425 FT , ON STREAM.</t>
    </r>
  </si>
  <si>
    <r>
      <t xml:space="preserve">EXPRO#3, </t>
    </r>
    <r>
      <rPr>
        <b/>
        <sz val="12"/>
        <color rgb="FFFF0000"/>
        <rFont val="Calibri"/>
        <family val="2"/>
        <scheme val="minor"/>
      </rPr>
      <t>SH.S = 12"</t>
    </r>
  </si>
  <si>
    <r>
      <t xml:space="preserve">EXPRO#3 , ( </t>
    </r>
    <r>
      <rPr>
        <b/>
        <sz val="12"/>
        <color rgb="FFFF0000"/>
        <rFont val="Calibri"/>
        <family val="2"/>
        <scheme val="minor"/>
      </rPr>
      <t xml:space="preserve">LOWER PART OF B-IV, V </t>
    </r>
    <r>
      <rPr>
        <b/>
        <sz val="12"/>
        <color indexed="12"/>
        <rFont val="Calibri"/>
        <family val="2"/>
        <scheme val="minor"/>
      </rPr>
      <t>)</t>
    </r>
  </si>
  <si>
    <t>EXPRO# 3 , SWITCHED TO ESP , (FREQ= 50 HZ , CURR. = 25 AMP , PIP= 266 PSI , PDP =2890  PSI ,  M.T= 231 F , WHP=300 PSI</t>
  </si>
  <si>
    <t>EXPRO #8 (TMU) ,INC. SH.S F/8" TO 10".</t>
  </si>
  <si>
    <t>EXPRO #8 (TMU)</t>
  </si>
  <si>
    <r>
      <t xml:space="preserve">UNDER W/O DUE TO DOWNHOLE PUMP PROPBLEM , FOUND </t>
    </r>
    <r>
      <rPr>
        <b/>
        <sz val="12"/>
        <color rgb="FFFF0000"/>
        <rFont val="Calibri"/>
        <family val="2"/>
        <scheme val="minor"/>
      </rPr>
      <t>(BROKEN 1ST PUMP: BROKEN PUMP HEAD CARRIER AND BEARING, SIDE PLAY FROM TOP &amp; BOTTOM, PUMP STUCK)</t>
    </r>
    <r>
      <rPr>
        <b/>
        <sz val="12"/>
        <color rgb="FF0000FF"/>
        <rFont val="Calibri"/>
        <family val="2"/>
        <scheme val="minor"/>
      </rPr>
      <t xml:space="preserve"> , TAGGED TOP OF FISH @ 5985 FT (RAT HOLE = 1 FT) , </t>
    </r>
    <r>
      <rPr>
        <b/>
        <u/>
        <sz val="12"/>
        <color rgb="FFFF0000"/>
        <rFont val="Calibri"/>
        <family val="2"/>
        <scheme val="minor"/>
      </rPr>
      <t xml:space="preserve">INSTALLED 2 7/8 " COMPLETION ASS. </t>
    </r>
    <r>
      <rPr>
        <b/>
        <sz val="12"/>
        <color rgb="FF0000FF"/>
        <rFont val="Calibri"/>
        <family val="2"/>
        <scheme val="minor"/>
      </rPr>
      <t xml:space="preserve"> ,  RIH W/</t>
    </r>
    <r>
      <rPr>
        <b/>
        <sz val="12"/>
        <color rgb="FFFF0000"/>
        <rFont val="Calibri"/>
        <family val="2"/>
        <scheme val="minor"/>
      </rPr>
      <t xml:space="preserve">  DN1050</t>
    </r>
    <r>
      <rPr>
        <b/>
        <sz val="12"/>
        <color rgb="FF0000FF"/>
        <rFont val="Calibri"/>
        <family val="2"/>
        <scheme val="minor"/>
      </rPr>
      <t xml:space="preserve">  - (66,126,126 ) 318 STAGES , 400 SER. TO DEPTH 5685  FT  , STARTED W/  PARAMETERS (FREQ= 50 HZ , CURR. = 25 AMP , PIP= 266 PSI , PDP =2890  PSI ,  M.T= 231 F , WHP=300 PSI) , ON STREAM</t>
    </r>
    <r>
      <rPr>
        <b/>
        <u/>
        <sz val="12"/>
        <color rgb="FFFF0000"/>
        <rFont val="Calibri"/>
        <family val="2"/>
        <scheme val="minor"/>
      </rPr>
      <t xml:space="preserve"> 23/8/2016</t>
    </r>
  </si>
  <si>
    <t>INCREASED BASE FREQUNCY F/ 52 HZ T/ 55 HZ, STARTED THE WELL GRADUALLY T/ 55 HZ,  CUR= 25.8 AMP, PIP= 158 PSI, PDP= 2388 PSI, Ti= 182 OF, Tm= 230 F, WHP = 100 PSI , WHT= 155 F</t>
  </si>
  <si>
    <t>FREQ.= 50 HZ, CUR= 23.1 AMP, PIP= 245 PSI, PDP= 2945 PSI, Ti= 190 F, Tm= 228 OF, WHP= 500 PSI, WHT= 152 F</t>
  </si>
  <si>
    <t>EXPRO#8 (TMU#) (FREQ=50 HZ, WHP= 500 PSI)</t>
  </si>
  <si>
    <t>EXPRO#8 (TMU#) (FREQ=51 HZ, WHP= 120 PSI)</t>
  </si>
  <si>
    <t>EXPRO#8 (TMU#) (FREQ=55 HZ, WHP= 150 PSI)</t>
  </si>
  <si>
    <t>EXPRO#8 ( TMU)</t>
  </si>
  <si>
    <t>EXPRO#8(TMU)</t>
  </si>
  <si>
    <t>EXPRO #8 (TMU) , AFTER R.TRIP</t>
  </si>
  <si>
    <r>
      <t xml:space="preserve">ROD NO. </t>
    </r>
    <r>
      <rPr>
        <b/>
        <sz val="12"/>
        <color rgb="FFFF0000"/>
        <rFont val="Calibri"/>
        <family val="2"/>
        <scheme val="minor"/>
      </rPr>
      <t>8 X 7/8"</t>
    </r>
    <r>
      <rPr>
        <b/>
        <sz val="12"/>
        <rFont val="Calibri"/>
        <family val="2"/>
        <scheme val="minor"/>
      </rPr>
      <t xml:space="preserve"> PARTED, FISHED OK,  </t>
    </r>
    <r>
      <rPr>
        <b/>
        <u/>
        <sz val="12"/>
        <color rgb="FFFF0000"/>
        <rFont val="Calibri"/>
        <family val="2"/>
        <scheme val="minor"/>
      </rPr>
      <t>R.TRIP</t>
    </r>
    <r>
      <rPr>
        <b/>
        <sz val="12"/>
        <rFont val="Calibri"/>
        <family val="2"/>
        <scheme val="minor"/>
      </rPr>
      <t xml:space="preserve"> ,  ON STREAM</t>
    </r>
  </si>
  <si>
    <t>TRANSFERRED S/U TO NAYA-7</t>
  </si>
  <si>
    <t>TRANSFERRED S/U TO M-96</t>
  </si>
  <si>
    <r>
      <rPr>
        <b/>
        <sz val="12"/>
        <color rgb="FFFF0000"/>
        <rFont val="Calibri"/>
        <family val="2"/>
      </rPr>
      <t>(B-I (5750-5764),B-III (5922-5945) ISOLATED 
B-IV (5950-5962) , (5976-5996 ) ISOLATED )</t>
    </r>
    <r>
      <rPr>
        <b/>
        <sz val="12"/>
        <color indexed="12"/>
        <rFont val="Calibri"/>
        <family val="2"/>
      </rPr>
      <t xml:space="preserve"> </t>
    </r>
    <r>
      <rPr>
        <b/>
        <sz val="12"/>
        <color rgb="FF00B050"/>
        <rFont val="Calibri"/>
        <family val="2"/>
      </rPr>
      <t>, 
B-V (6,006'-6,030')</t>
    </r>
  </si>
  <si>
    <r>
      <t xml:space="preserve">NO PUMP ACTION , </t>
    </r>
    <r>
      <rPr>
        <b/>
        <sz val="12"/>
        <rFont val="Calibri"/>
        <family val="2"/>
        <scheme val="minor"/>
      </rPr>
      <t>R.TRIP WITH ANCHOR PUMP , RET. (5 RODS X1" ) , SET ANCHOR PUMP @ 5675 FT , ON STREAM</t>
    </r>
  </si>
  <si>
    <t>NO PUMP ACTION , R.TRIP WITH ANCHOR PUMP , RET. (5 RODS X1" ) , SET ANCHOR PUMP @ 5550 FT , ON STREAM</t>
  </si>
  <si>
    <r>
      <t>ROD NO (</t>
    </r>
    <r>
      <rPr>
        <b/>
        <sz val="12"/>
        <color rgb="FFFF0000"/>
        <rFont val="Calibri"/>
        <family val="2"/>
        <scheme val="minor"/>
      </rPr>
      <t>52X1"</t>
    </r>
    <r>
      <rPr>
        <b/>
        <sz val="12"/>
        <rFont val="Calibri"/>
        <family val="2"/>
        <scheme val="minor"/>
      </rPr>
      <t>) PARTED , FISHED OK ,</t>
    </r>
    <r>
      <rPr>
        <b/>
        <sz val="12"/>
        <color rgb="FFFF0000"/>
        <rFont val="Calibri"/>
        <family val="2"/>
        <scheme val="minor"/>
      </rPr>
      <t xml:space="preserve"> REPLACED 20 RODS FROM (40X1" TO 60X1" )</t>
    </r>
    <r>
      <rPr>
        <b/>
        <sz val="12"/>
        <rFont val="Calibri"/>
        <family val="2"/>
        <scheme val="minor"/>
      </rPr>
      <t xml:space="preserve"> , ON STREAM</t>
    </r>
  </si>
  <si>
    <r>
      <t>NO PUMP ACTION , RET. (</t>
    </r>
    <r>
      <rPr>
        <b/>
        <sz val="12"/>
        <color rgb="FFFF0000"/>
        <rFont val="Calibri"/>
        <family val="2"/>
        <scheme val="minor"/>
      </rPr>
      <t>2X1"</t>
    </r>
    <r>
      <rPr>
        <b/>
        <sz val="12"/>
        <rFont val="Calibri"/>
        <family val="2"/>
        <scheme val="minor"/>
      </rPr>
      <t xml:space="preserve">) , SET ANCHOR @ 5500 FT , PERFORMED TBG TEST , NOT HOLD , </t>
    </r>
    <r>
      <rPr>
        <b/>
        <u/>
        <sz val="12"/>
        <color rgb="FFFF0000"/>
        <rFont val="Calibri"/>
        <family val="2"/>
        <scheme val="minor"/>
      </rPr>
      <t>WAITING W/O</t>
    </r>
  </si>
  <si>
    <t xml:space="preserve">NO PUMP ACTION , R.TRIP W/ 2.25 " ANCHOR PUMP , RET. (1 RODS X1" ) , SET ANCHOR PUMP @ 5525 FT , ON STREAM </t>
  </si>
  <si>
    <t>EXPRO#8</t>
  </si>
  <si>
    <t xml:space="preserve">EXPRO#3 </t>
  </si>
  <si>
    <t>NORMAL CARD 
 AFTER INCR. SH.S F/8" TO 10"</t>
  </si>
  <si>
    <t>NORMAL CARD
AFTER ADD NEW PERF</t>
  </si>
  <si>
    <r>
      <t xml:space="preserve">NORMAL CARD, </t>
    </r>
    <r>
      <rPr>
        <b/>
        <sz val="12"/>
        <color rgb="FFFF0000"/>
        <rFont val="Calibri"/>
        <family val="2"/>
        <scheme val="minor"/>
      </rPr>
      <t>SH.S=12"</t>
    </r>
  </si>
  <si>
    <r>
      <t xml:space="preserve">NO PUMP ACTION , R.TRIP W/ </t>
    </r>
    <r>
      <rPr>
        <b/>
        <sz val="12"/>
        <color rgb="FFFF0000"/>
        <rFont val="Calibri"/>
        <family val="2"/>
        <scheme val="minor"/>
      </rPr>
      <t>NEW H-CH S/R</t>
    </r>
    <r>
      <rPr>
        <b/>
        <sz val="12"/>
        <color rgb="FF0000FF"/>
        <rFont val="Calibri"/>
        <family val="2"/>
        <scheme val="minor"/>
      </rPr>
      <t xml:space="preserve"> STRING CONFG. (</t>
    </r>
    <r>
      <rPr>
        <b/>
        <sz val="12"/>
        <color rgb="FFFF0000"/>
        <rFont val="Calibri"/>
        <family val="2"/>
        <scheme val="minor"/>
      </rPr>
      <t xml:space="preserve"> 2" DHP</t>
    </r>
    <r>
      <rPr>
        <b/>
        <sz val="12"/>
        <color rgb="FF0000FF"/>
        <rFont val="Calibri"/>
        <family val="2"/>
        <scheme val="minor"/>
      </rPr>
      <t xml:space="preserve"> + 25X1" + 115 X 7/8" + 98 X 1" ) , ON STREAM </t>
    </r>
  </si>
  <si>
    <r>
      <t xml:space="preserve">ROD NO.(63X1") PARTED ,FISHED OK , REPLACED , CHANGED RODS F/60 T/80  RODS X 1 " , </t>
    </r>
    <r>
      <rPr>
        <b/>
        <sz val="12"/>
        <color rgb="FFFF0000"/>
        <rFont val="Calibri"/>
        <family val="2"/>
        <scheme val="minor"/>
      </rPr>
      <t>R.TRIP</t>
    </r>
    <r>
      <rPr>
        <b/>
        <sz val="12"/>
        <rFont val="Calibri"/>
        <family val="2"/>
        <scheme val="minor"/>
      </rPr>
      <t xml:space="preserve"> WITH 1.5", ON STREAM</t>
    </r>
  </si>
  <si>
    <t>EXPRO#3 (TMU), ANCHOR</t>
  </si>
  <si>
    <t>W.C INCREASE F/40 % TO 55 %</t>
  </si>
  <si>
    <r>
      <t>ROD NO (</t>
    </r>
    <r>
      <rPr>
        <b/>
        <sz val="12"/>
        <color indexed="10"/>
        <rFont val="Calibri"/>
        <family val="2"/>
      </rPr>
      <t xml:space="preserve"> 38 X 7/8" </t>
    </r>
    <r>
      <rPr>
        <b/>
        <sz val="12"/>
        <rFont val="Calibri"/>
        <family val="2"/>
      </rPr>
      <t xml:space="preserve">) PARTED, FISHED OK , REPLACED ,  </t>
    </r>
    <r>
      <rPr>
        <b/>
        <u/>
        <sz val="12"/>
        <color rgb="FFFF0000"/>
        <rFont val="Calibri"/>
        <family val="2"/>
      </rPr>
      <t>R.TRIP W/ 2 " ANCHOR PUMP</t>
    </r>
    <r>
      <rPr>
        <b/>
        <sz val="12"/>
        <rFont val="Calibri"/>
        <family val="2"/>
      </rPr>
      <t xml:space="preserve"> , RET. (1  X1" ) RODS , SET ANCHOR PUMP @ 5500 FT , ON STREAM </t>
    </r>
  </si>
  <si>
    <t>LOST FISH IN HOLE AS FOLLOWING :- ( 0.5 FT 3-1/2" EUE WLEG , 3-1/2" EUE GR-NIPPEL , 3-1/2" EUE PERF.PUB. JNT , 3-1/2" GF-NIPPEL  ,  31.63 FT 3-1/2" EUE TBG. , 3.27 FT 7" ANCHOUR CATCHER , 10 FT 3-1/2" EUE CUT JNT ) &amp; TOTAL LENGTH OF LOST FISH = 58.09 FT,  TAGGED T.O.F @ 6145 FT BY E/L</t>
  </si>
  <si>
    <t>2 7/8 " TBG</t>
  </si>
  <si>
    <t>F.POUND, P.FILLAGE +/- 47%</t>
  </si>
  <si>
    <t>F. POUND (P. FILLAGE= 57 %)</t>
  </si>
  <si>
    <t>T.V. LEAK.</t>
  </si>
  <si>
    <r>
      <t xml:space="preserve">NO PUMP ACTION ,  , RET. (1 RODS X1" ) , SET ANCHOR PUMP @ 5500 FT , FOUND ACTION &amp; SUCTION , </t>
    </r>
    <r>
      <rPr>
        <b/>
        <sz val="12"/>
        <color rgb="FFFF0000"/>
        <rFont val="Calibri"/>
        <family val="2"/>
        <scheme val="minor"/>
      </rPr>
      <t>WAITING FOR W/O</t>
    </r>
  </si>
  <si>
    <t>B-I (5,772'-5,788'),(5,760'-5,768')
B-III ( 5917-5930 )
BIV  (5,960'-5,968') (5,976'-5,986') ( 6002-6012 )</t>
  </si>
  <si>
    <t>T.O.F @ 6145 FT</t>
  </si>
  <si>
    <r>
      <t xml:space="preserve">NO PUMP ACTION , R.TRIP , NOT PRODUCE , PERFORMED HYDRO TEST , NOT HOLD ,  ( </t>
    </r>
    <r>
      <rPr>
        <b/>
        <sz val="12"/>
        <color rgb="FFFF0000"/>
        <rFont val="Calibri"/>
        <family val="2"/>
        <scheme val="minor"/>
      </rPr>
      <t>NO AVAILBILITY FOR ANCHOR PUMP</t>
    </r>
    <r>
      <rPr>
        <b/>
        <sz val="12"/>
        <rFont val="Calibri"/>
        <family val="2"/>
        <scheme val="minor"/>
      </rPr>
      <t xml:space="preserve"> ) , WAITING FOR ANCHOR PUMP 2/10/2016</t>
    </r>
  </si>
  <si>
    <r>
      <t>UNDER W/O DUE TO W.S.O &amp; ADD NEW PERF. ,( NO VAISUAL HOLE OR CRACKS DETECTED ON TBG ) , TAGGED T.O.F @ 6250 FT  (ORKB) ,</t>
    </r>
    <r>
      <rPr>
        <b/>
        <sz val="12"/>
        <color rgb="FF0000FF"/>
        <rFont val="Calibri"/>
        <family val="2"/>
        <scheme val="minor"/>
      </rPr>
      <t xml:space="preserve">  ADD NEW PERF.</t>
    </r>
    <r>
      <rPr>
        <b/>
        <sz val="12"/>
        <rFont val="Calibri"/>
        <family val="2"/>
        <scheme val="minor"/>
      </rPr>
      <t xml:space="preserve">   
</t>
    </r>
    <r>
      <rPr>
        <b/>
        <sz val="12"/>
        <color rgb="FF00B050"/>
        <rFont val="Calibri"/>
        <family val="2"/>
        <scheme val="minor"/>
      </rPr>
      <t>B-V ( 6056' - 6063') 8 FT  &amp; ( 6070' - 6076') 6 FT  - PRESS. = 2335 PSI  , BHT=183 F</t>
    </r>
    <r>
      <rPr>
        <b/>
        <sz val="12"/>
        <color rgb="FFFF0000"/>
        <rFont val="Calibri"/>
        <family val="2"/>
        <scheme val="minor"/>
      </rPr>
      <t xml:space="preserve"> </t>
    </r>
    <r>
      <rPr>
        <b/>
        <sz val="12"/>
        <color rgb="FF0000FF"/>
        <rFont val="Calibri"/>
        <family val="2"/>
        <scheme val="minor"/>
      </rPr>
      <t xml:space="preserve">, INSTALLED SELECTIVE COMPELATION , ( </t>
    </r>
    <r>
      <rPr>
        <b/>
        <sz val="12"/>
        <color rgb="FFFF0000"/>
        <rFont val="Calibri"/>
        <family val="2"/>
        <scheme val="minor"/>
      </rPr>
      <t>KEPT UPPER SSD CLOSED AGAINST B-I  &amp; LOWER SSD CLOSED AGAINST B-III &amp; IV</t>
    </r>
    <r>
      <rPr>
        <b/>
        <sz val="12"/>
        <color rgb="FF0000FF"/>
        <rFont val="Calibri"/>
        <family val="2"/>
        <scheme val="minor"/>
      </rPr>
      <t xml:space="preserve"> ) , (</t>
    </r>
    <r>
      <rPr>
        <b/>
        <sz val="12"/>
        <color rgb="FF00B050"/>
        <rFont val="Calibri"/>
        <family val="2"/>
        <scheme val="minor"/>
      </rPr>
      <t xml:space="preserve"> B-V ONLY ON PRODUCTION</t>
    </r>
    <r>
      <rPr>
        <b/>
        <sz val="12"/>
        <color rgb="FF0000FF"/>
        <rFont val="Calibri"/>
        <family val="2"/>
        <scheme val="minor"/>
      </rPr>
      <t xml:space="preserve"> ) , RIH W/1.75" DHP &amp; </t>
    </r>
    <r>
      <rPr>
        <b/>
        <sz val="12"/>
        <color rgb="FFFF0000"/>
        <rFont val="Calibri"/>
        <family val="2"/>
        <scheme val="minor"/>
      </rPr>
      <t>NEW H-CH S/R</t>
    </r>
    <r>
      <rPr>
        <b/>
        <sz val="12"/>
        <color rgb="FF0000FF"/>
        <rFont val="Calibri"/>
        <family val="2"/>
        <scheme val="minor"/>
      </rPr>
      <t xml:space="preserve"> (25 X 1'' + 110 X 7/8'' + 93X 1'' ), R/U FOR 
640 MAX-II FROM M-SW-1X , (SH.S=8" , S.L=119" ) , NOT PRODUCE , R.TRIP , REPLACED POLISHED ROD ,  ON STREAM </t>
    </r>
    <r>
      <rPr>
        <b/>
        <u/>
        <sz val="12"/>
        <color rgb="FFFF0000"/>
        <rFont val="Calibri"/>
        <family val="2"/>
        <scheme val="minor"/>
      </rPr>
      <t xml:space="preserve">10/10/2016 </t>
    </r>
  </si>
  <si>
    <t>EXPRO#3 (TMU), AFTER W/O   ( ONLY B-V )</t>
  </si>
  <si>
    <r>
      <t>W.H.T. DECREASED F/ 115 T/ 95 F</t>
    </r>
    <r>
      <rPr>
        <b/>
        <sz val="12"/>
        <color rgb="FFFF0000"/>
        <rFont val="Calibri"/>
        <family val="2"/>
        <scheme val="minor"/>
      </rPr>
      <t xml:space="preserve"> DUE TO L.P.E.</t>
    </r>
  </si>
  <si>
    <r>
      <t xml:space="preserve">NO PUMP ACTION , R.TRIP , </t>
    </r>
    <r>
      <rPr>
        <b/>
        <sz val="12"/>
        <color rgb="FFFF0000"/>
        <rFont val="Calibri"/>
        <family val="2"/>
        <scheme val="minor"/>
      </rPr>
      <t>PERFORMED HYDRO TEST AGINST FB-2 PLUG</t>
    </r>
    <r>
      <rPr>
        <b/>
        <sz val="12"/>
        <color rgb="FF0000FF"/>
        <rFont val="Calibri"/>
        <family val="2"/>
        <scheme val="minor"/>
      </rPr>
      <t xml:space="preserve">  , NOT HOLD , R.TRIP WITH ANCHOR PUMP , RETRIEVED (30X1") RODS , SET ANCHOR PUMP @ 5200 FT , PERFORMED HYDRO TEST , NOT HOLD. </t>
    </r>
  </si>
  <si>
    <t xml:space="preserve">RIH W/2.84" G.C. TAGGED P.S.N. @ 5839 FT (THF)                                                              RIH W/2.56" FB-2 CHECK VALVE, SET @ F-NIPPLE, PERFORMED TBG REST WITH 500 PSI, PRESS. DROPPED TO ZERO WITHIN FEW SECOND, CONFIRMED TBG LEAK, WAITING FOR W/O                                                              </t>
  </si>
  <si>
    <t>R.TRIP WITH 1.5" ANCHOR PUMP , RETRIEVED (10+10X1") RODS , SET ANCHOR PUMP @ 5275 FT , PERFORMED HYDRO TEST , NOT HOLD , WAITING FOR W/O</t>
  </si>
  <si>
    <r>
      <t>NO PUMP ACTION ,</t>
    </r>
    <r>
      <rPr>
        <b/>
        <u/>
        <sz val="12"/>
        <color rgb="FFFF0000"/>
        <rFont val="Calibri"/>
        <family val="2"/>
        <scheme val="minor"/>
      </rPr>
      <t xml:space="preserve"> WAITING FOR W/O</t>
    </r>
  </si>
  <si>
    <t>DOWN DUE TO OVER LOAD PROBLEM , MEGGERED DOWN HOLE SYSTEM @ TRANSFORMER , FOUND PHASE-PHASE = 8.1 Ω &amp; PHASE-GROUND = 100 MΩ , STARTED THE WELL GRADUALLY TO 37 HZ, DOWN AGAIN DUE TO OVERLOAD, ACCORDING TO SCHL. ENG. RECOMMENDATON INCREASED OVERLOAD SETTING POINT F/15 AMP T/17 AMP , STARTED SAME @ REVERSE DIRECTION FOR 10 MIN'S ,  STARTED AGAIN GRADUALLY @ RIGHT ROTATION TO 37 HZ , DOWN AGAIN DUE TO OVERLOAD PROBLEM, FOUND TRANSFORMER PROBLEM, CHANGED OK, STARTED THE WELL, INCREASED FREQ. GRADUALLY TILL REACHED 41 HZ, DOWN AGAIN DUE TO OVERLOAD PROBLEM, MANY TRIALS BY SLB TO START THE WELL, DOWN DUE TO OVERLOAD TRIP, PERFORMED BACK FLUSH WHP INCREASE F/ZERO T/1400 PSI AFTER PUMPING 22 BBLS OF WATER @ 0.6 BPM, STOPPED PUMPING, FOUND WHP DROPPED INSTANTANEOUSLY TO ZERO WITH SMALL INCREASE IN PIP (+/- 40 PSI), REPEATED LAST STEP FOUR TIMES, HAD SAME RESULTS , TRIED TO START ESP IN REVERSE DIRECTION, DOWN DUE TO OVERLOAD PROBLEM, BUT FOUND DIFFERENTIAL PRESS. DECREASED, PUMPED 40 BBLS @ 0.6 BPM WITH ZERO WHP, STOPPED PUMPING, STARTED ESP GRADUALLY TO 37 HZ, DOWN DUE TO OVERLOAD PROBLEM, CHANGED SUPPLY BY GENERATOR INSTED OF OVER HEAD, STARTED THE WELL, DOWN DUE TO OVERLOAD, STARTED THE WELL ON REVERSE DIRECTION, DOWN DUE TO OVERLOAD TRIP( 18 A, 37 HZ, DIFF. P.=158 PSI AFTER 0.5 HR), PERFORMED ROCKING FOR ESP, STARTED ON FORWARD DIRECTION AT NEMOLATE CURR. (15 A, 7 HZ ONLY), STOPPED SAME, THE WELL W/W/O.</t>
  </si>
  <si>
    <t>DOWN DUE TO SHORT CIRCUIT IN SURFACE CABLE , FIXED  , STARTED THE WELL OK</t>
  </si>
  <si>
    <r>
      <t xml:space="preserve">NO PUMP ACTION , R.TRIP , NOT PRODUCE , PERFORMED HYDRO TEST , NOT HOLD , R.TRIP </t>
    </r>
    <r>
      <rPr>
        <b/>
        <sz val="12"/>
        <color rgb="FFFF0000"/>
        <rFont val="Calibri"/>
        <family val="2"/>
        <scheme val="minor"/>
      </rPr>
      <t>WITH 2 "ANCHOR PUMP</t>
    </r>
    <r>
      <rPr>
        <b/>
        <sz val="12"/>
        <color rgb="FF0000FF"/>
        <rFont val="Calibri"/>
        <family val="2"/>
        <scheme val="minor"/>
      </rPr>
      <t xml:space="preserve"> , RETRIEVED ( 10X1") RODS , SET ANCHOR PUMP @ 5750 FT , ON STREAM</t>
    </r>
  </si>
  <si>
    <t xml:space="preserve"> NO PUMP ACTION , 2 RESET FOR DHP  , ON STREAM</t>
  </si>
  <si>
    <t xml:space="preserve">NO PUMP ACTION , RESET  DHP , ON STREAM </t>
  </si>
  <si>
    <t>1.5" SLIM DHP</t>
  </si>
  <si>
    <t>NEW N-97</t>
  </si>
  <si>
    <t>B-I</t>
  </si>
  <si>
    <t>B-I,III,IV</t>
  </si>
  <si>
    <t>B-III</t>
  </si>
  <si>
    <t xml:space="preserve">  </t>
  </si>
  <si>
    <r>
      <t xml:space="preserve">UNDER W/O DUE TO TBG , ( </t>
    </r>
    <r>
      <rPr>
        <b/>
        <sz val="12"/>
        <color rgb="FFFF0000"/>
        <rFont val="Calibri"/>
        <family val="2"/>
        <scheme val="minor"/>
      </rPr>
      <t>FOUND CRACK CRACK IN JNT NO# ( 163 , 169 , 173 , 182</t>
    </r>
    <r>
      <rPr>
        <b/>
        <sz val="12"/>
        <color rgb="FF0000FF"/>
        <rFont val="Calibri"/>
        <family val="2"/>
        <scheme val="minor"/>
      </rPr>
      <t xml:space="preserve"> ) ,  TAGGED TD @ 6224 FT  , </t>
    </r>
    <r>
      <rPr>
        <b/>
        <sz val="12"/>
        <rFont val="Calibri"/>
        <family val="2"/>
        <scheme val="minor"/>
      </rPr>
      <t xml:space="preserve">ADD NEW PERF. : </t>
    </r>
    <r>
      <rPr>
        <b/>
        <sz val="12"/>
        <color rgb="FF0000FF"/>
        <rFont val="Calibri"/>
        <family val="2"/>
        <scheme val="minor"/>
      </rPr>
      <t xml:space="preserve"> </t>
    </r>
    <r>
      <rPr>
        <b/>
        <sz val="12"/>
        <color rgb="FFFF0000"/>
        <rFont val="Calibri"/>
        <family val="2"/>
        <scheme val="minor"/>
      </rPr>
      <t xml:space="preserve">B-IV ( 5990'-6000' ) &amp; ( 5973'-5979' ) </t>
    </r>
    <r>
      <rPr>
        <b/>
        <sz val="12"/>
        <color rgb="FF0000FF"/>
        <rFont val="Calibri"/>
        <family val="2"/>
        <scheme val="minor"/>
      </rPr>
      <t xml:space="preserve">, </t>
    </r>
    <r>
      <rPr>
        <b/>
        <sz val="12"/>
        <color theme="1"/>
        <rFont val="Calibri"/>
        <family val="2"/>
        <scheme val="minor"/>
      </rPr>
      <t xml:space="preserve">INSTALLED SELECTIVE COMPLETION </t>
    </r>
    <r>
      <rPr>
        <b/>
        <sz val="12"/>
        <color rgb="FF0000FF"/>
        <rFont val="Calibri"/>
        <family val="2"/>
        <scheme val="minor"/>
      </rPr>
      <t xml:space="preserve">, ISOLATED </t>
    </r>
    <r>
      <rPr>
        <b/>
        <sz val="12"/>
        <color rgb="FFFF0000"/>
        <rFont val="Calibri"/>
        <family val="2"/>
        <scheme val="minor"/>
      </rPr>
      <t>B-V</t>
    </r>
    <r>
      <rPr>
        <b/>
        <sz val="12"/>
        <color rgb="FF0000FF"/>
        <rFont val="Calibri"/>
        <family val="2"/>
        <scheme val="minor"/>
      </rPr>
      <t xml:space="preserve"> (6035'-6040')  BY FWG PLUG IN THE 2.56'' GF-NIPPLE ,</t>
    </r>
    <r>
      <rPr>
        <b/>
        <sz val="12"/>
        <color rgb="FF00B050"/>
        <rFont val="Calibri"/>
        <family val="2"/>
        <scheme val="minor"/>
      </rPr>
      <t xml:space="preserve"> ( PRODUCE FROM B-III,IV )</t>
    </r>
    <r>
      <rPr>
        <b/>
        <sz val="12"/>
        <color rgb="FF0000FF"/>
        <rFont val="Calibri"/>
        <family val="2"/>
        <scheme val="minor"/>
      </rPr>
      <t xml:space="preserve"> RIH WITH  1.75 " DHP  WITH SAME S/R ( 25 x 1" + 114 x 7/8" +98 x 1") EXCEPT (47X1" RODS NEW S-88)  , ON STREAM ON 25/7/2016</t>
    </r>
  </si>
  <si>
    <t xml:space="preserve"> STILL  B-III  ISOLATED BETWEEN TWO PKR'S  ,   B-V ONLY ON PRODUCTION</t>
  </si>
  <si>
    <t xml:space="preserve">AVG. W.C = 60% FOR B-V </t>
  </si>
  <si>
    <r>
      <t xml:space="preserve">BAKER , </t>
    </r>
    <r>
      <rPr>
        <b/>
        <sz val="12"/>
        <color rgb="FFFF0000"/>
        <rFont val="Calibri"/>
        <family val="2"/>
        <scheme val="minor"/>
      </rPr>
      <t xml:space="preserve">2" </t>
    </r>
    <r>
      <rPr>
        <b/>
        <sz val="12"/>
        <color rgb="FFFF0000"/>
        <rFont val="Calibri"/>
        <family val="2"/>
      </rPr>
      <t>ANCHOR PUMP</t>
    </r>
    <r>
      <rPr>
        <b/>
        <sz val="12"/>
        <color indexed="10"/>
        <rFont val="Calibri"/>
        <family val="2"/>
      </rPr>
      <t xml:space="preserve"> ,
( STILL  B-III ISOLATED  )  </t>
    </r>
    <r>
      <rPr>
        <b/>
        <sz val="12"/>
        <color indexed="17"/>
        <rFont val="Calibri"/>
        <family val="2"/>
      </rPr>
      <t xml:space="preserve">B-V ONLY </t>
    </r>
  </si>
  <si>
    <r>
      <t xml:space="preserve">ROD NO. ( </t>
    </r>
    <r>
      <rPr>
        <b/>
        <sz val="12"/>
        <color rgb="FFFF0000"/>
        <rFont val="Calibri"/>
        <family val="2"/>
        <scheme val="minor"/>
      </rPr>
      <t>70X1"</t>
    </r>
    <r>
      <rPr>
        <b/>
        <sz val="12"/>
        <color rgb="FF0000FF"/>
        <rFont val="Calibri"/>
        <family val="2"/>
        <scheme val="minor"/>
      </rPr>
      <t xml:space="preserve"> ) PARTED, FISHED, REPLACED , </t>
    </r>
    <r>
      <rPr>
        <b/>
        <sz val="12"/>
        <color rgb="FFFF0000"/>
        <rFont val="Calibri"/>
        <family val="2"/>
        <scheme val="minor"/>
      </rPr>
      <t>R.TRIP</t>
    </r>
    <r>
      <rPr>
        <b/>
        <sz val="12"/>
        <color rgb="FF0000FF"/>
        <rFont val="Calibri"/>
        <family val="2"/>
        <scheme val="minor"/>
      </rPr>
      <t xml:space="preserve"> , ON STREAM</t>
    </r>
  </si>
  <si>
    <r>
      <t>NO PUMP ACTION , R.TRIP , PERFORMED HYDRO TEST , NOT HOLD , R.TRIP WITH</t>
    </r>
    <r>
      <rPr>
        <b/>
        <sz val="12"/>
        <color rgb="FFFF0000"/>
        <rFont val="Calibri"/>
        <family val="2"/>
        <scheme val="minor"/>
      </rPr>
      <t xml:space="preserve"> 1.5" ANCHOR PUMP</t>
    </r>
    <r>
      <rPr>
        <b/>
        <sz val="12"/>
        <color rgb="FF0000FF"/>
        <rFont val="Calibri"/>
        <family val="2"/>
        <scheme val="minor"/>
      </rPr>
      <t xml:space="preserve"> , RETRIEVED ( </t>
    </r>
    <r>
      <rPr>
        <b/>
        <sz val="12"/>
        <color rgb="FFFF0000"/>
        <rFont val="Calibri"/>
        <family val="2"/>
        <scheme val="minor"/>
      </rPr>
      <t>10X1"</t>
    </r>
    <r>
      <rPr>
        <b/>
        <sz val="12"/>
        <color rgb="FF0000FF"/>
        <rFont val="Calibri"/>
        <family val="2"/>
        <scheme val="minor"/>
      </rPr>
      <t xml:space="preserve">) RODS , SET ANCHOR PUMP @ 5375 FT ,  ON STREAM </t>
    </r>
  </si>
  <si>
    <t>STOPPED THE WELL TO FIX DOWNHOLE SENSOR, STARTED THE WELL OK</t>
  </si>
  <si>
    <t xml:space="preserve">EXPRO#8 </t>
  </si>
  <si>
    <t xml:space="preserve">EXPRO#8  </t>
  </si>
  <si>
    <t>W.C= 100%</t>
  </si>
  <si>
    <t xml:space="preserve">128" HOLE IS DAMAGE </t>
  </si>
  <si>
    <t xml:space="preserve">DECREASED S.L F/128" TO 112"  ( 128" &amp; 144" HOLES ARE DAMAGE ) </t>
  </si>
  <si>
    <t xml:space="preserve">128" &amp; 144" HOLES ARE DAMAGE </t>
  </si>
  <si>
    <t>INCREASED S.L. F/112" T/128" ( 112" &amp; 144 HOLES ARE DAMAGE )</t>
  </si>
  <si>
    <t>112" &amp; 144 HOLES ARE DAMAGE</t>
  </si>
  <si>
    <t xml:space="preserve"> EXPRO TMU#3</t>
  </si>
  <si>
    <t xml:space="preserve"> EXPRO TMU#3, (B-V ONLY ON PROD.)</t>
  </si>
  <si>
    <t xml:space="preserve"> EXPRO TMU#3, (B-V ON PROD.)</t>
  </si>
  <si>
    <r>
      <t xml:space="preserve">EXPRO TMU#3, </t>
    </r>
    <r>
      <rPr>
        <b/>
        <sz val="12"/>
        <color rgb="FFFF0000"/>
        <rFont val="Calibri"/>
        <family val="2"/>
        <scheme val="minor"/>
      </rPr>
      <t>AFTER W/O</t>
    </r>
  </si>
  <si>
    <t>EXPRO#3 TMU</t>
  </si>
  <si>
    <t>EXPRO#3 TMU, (B-I,III,IV,V)</t>
  </si>
  <si>
    <t xml:space="preserve">                                         EXPRO# 3(TMU)                                                     (FREQ= 50 HZ , CURR. = 22 AMP , PIP= 234 PSI , PDP =3000 PSI ,  M.T= 229 F , WHP=550 PSI, CSG.P=140 PSI.</t>
  </si>
  <si>
    <t>S.F.L FOR B-I &amp; UPPER B-III, NORMAL CARD</t>
  </si>
  <si>
    <t>SLIGHT T.V. LEAK, PUMP FILLIGE= 50 %</t>
  </si>
  <si>
    <r>
      <t xml:space="preserve">NO PUMP ACTION , R.TRIP </t>
    </r>
    <r>
      <rPr>
        <b/>
        <sz val="12"/>
        <color indexed="12"/>
        <rFont val="Calibri"/>
        <family val="2"/>
      </rPr>
      <t xml:space="preserve"> , ON STREAM</t>
    </r>
  </si>
  <si>
    <r>
      <t>BAKER (</t>
    </r>
    <r>
      <rPr>
        <b/>
        <sz val="12"/>
        <color rgb="FF00B050"/>
        <rFont val="Calibri"/>
        <family val="2"/>
        <scheme val="minor"/>
      </rPr>
      <t>B-I, IV, V</t>
    </r>
    <r>
      <rPr>
        <b/>
        <sz val="12"/>
        <color indexed="12"/>
        <rFont val="Calibri"/>
        <family val="2"/>
        <scheme val="minor"/>
      </rPr>
      <t>)</t>
    </r>
  </si>
  <si>
    <t>NO PUMP ACTION , RET. (6X1") RODS, SET ANCHOR @ 5400  FT , ON STREAM</t>
  </si>
  <si>
    <t>POOH W/ DHP &amp; S/R</t>
  </si>
  <si>
    <t>INSTALLED ROD ROTATOR</t>
  </si>
  <si>
    <t>RIH W/ 1.75 " DHP ON SAME S/R , ON STREAM</t>
  </si>
  <si>
    <t>RIH WITH 2" DHP &amp; S/R , ON STREAM</t>
  </si>
  <si>
    <t>POOH WITH S/R &amp; DHP</t>
  </si>
  <si>
    <t>THE WELL DOWN DUE TO OVERLOAD ,   INCREASE OVERLOAD SET POINT FROM 28 AMP TO 33 AMP ( SCHLB. RECOM.) , STARTED THE WELL @ 50 HZ , CURR. = 27 AMP , THEN DOWN DUE TO OVERLOAD ( CURR. = 40 AMP) ,  TRY TO START AGAIN@45HZ
                  THE WELL DOWN DUE TO OVERLOAD ( CURR. = 60 AMP), CHECK THE ESP SYSTEM FOUND ( PH-PH =5.7 OHM BALANCED ) &amp; PH-G = 24.5 M-OHM , STARTED THE WELL IN REVERSE ROTATION @ 50 HZ , CURR. = 22 AMP , THEN DIVERT TO RIGHT ROTATION @ 50 HZ  , CURR. = 24 AMP FOR 35 MIN ( DIFF. = 2100 PSI , WITHOUT PRODUCTION AT
                    SURFACE ) THEN THE WELL DOWN DUE TO OVERLOAD , CHANGED THE VSD , STARTED THE WELL  ,  ON RIGHT ROTATION @ 50 HZ  , CURR. = 24 AMP
                    FOR 20 MIN ( DIFF. = 2000 PSI , WITHOUT PRODUCTION AT  SURFACE ) THEN THE WELL DOWN DUE TO OVERLOAD</t>
  </si>
  <si>
    <t xml:space="preserve"> 144" HOLE PROBLEM </t>
  </si>
  <si>
    <t>TRANSFERED S/U TO A-41</t>
  </si>
  <si>
    <r>
      <t xml:space="preserve">  </t>
    </r>
    <r>
      <rPr>
        <b/>
        <sz val="12"/>
        <color rgb="FFFF0000"/>
        <rFont val="Calibri"/>
        <family val="2"/>
        <scheme val="minor"/>
      </rPr>
      <t xml:space="preserve">ISOLATED B-V (6130'-6150') </t>
    </r>
    <r>
      <rPr>
        <b/>
        <sz val="12"/>
        <rFont val="Calibri"/>
        <family val="2"/>
        <scheme val="minor"/>
      </rPr>
      <t>BY 2.56" FWG,</t>
    </r>
    <r>
      <rPr>
        <b/>
        <sz val="12"/>
        <color rgb="FFFF0000"/>
        <rFont val="Calibri"/>
        <family val="2"/>
        <scheme val="minor"/>
      </rPr>
      <t xml:space="preserve"> </t>
    </r>
    <r>
      <rPr>
        <b/>
        <sz val="12"/>
        <rFont val="Calibri"/>
        <family val="2"/>
        <scheme val="minor"/>
      </rPr>
      <t>B-I,III,IV ON PROD.</t>
    </r>
  </si>
  <si>
    <t>S.F.L FOR B-I,III,IV.V</t>
  </si>
  <si>
    <t>TWO CSG WING STUCK</t>
  </si>
  <si>
    <r>
      <t>SEVERE F.POUND,</t>
    </r>
    <r>
      <rPr>
        <b/>
        <sz val="12"/>
        <color rgb="FFFF0000"/>
        <rFont val="Calibri"/>
        <family val="2"/>
        <scheme val="minor"/>
      </rPr>
      <t xml:space="preserve"> P.FILLAGE +/- 24 %</t>
    </r>
  </si>
  <si>
    <r>
      <t xml:space="preserve">F.POUND ,  </t>
    </r>
    <r>
      <rPr>
        <b/>
        <sz val="12"/>
        <color rgb="FFFF0000"/>
        <rFont val="Calibri"/>
        <family val="2"/>
        <scheme val="minor"/>
      </rPr>
      <t>P.FILLAGE= 48%</t>
    </r>
  </si>
  <si>
    <t>N.P.A.</t>
  </si>
  <si>
    <t>EXPRO#1 ( TMU)</t>
  </si>
  <si>
    <t xml:space="preserve"> EXPRO TMU#1, (B-V ON PROD.)</t>
  </si>
  <si>
    <t>BAKER , (B-I,III,IV)</t>
  </si>
  <si>
    <r>
      <t xml:space="preserve">SEVERE F.POUND, P.FILLAGE +/- 29%  </t>
    </r>
    <r>
      <rPr>
        <b/>
        <sz val="12"/>
        <color rgb="FFFF0000"/>
        <rFont val="Calibri"/>
        <family val="2"/>
        <scheme val="minor"/>
      </rPr>
      <t>FOR B-V</t>
    </r>
  </si>
  <si>
    <r>
      <rPr>
        <b/>
        <sz val="12"/>
        <color rgb="FFFF0000"/>
        <rFont val="Calibri"/>
        <family val="2"/>
        <scheme val="minor"/>
      </rPr>
      <t>ISOLATED B-VI (6125'-6148')</t>
    </r>
    <r>
      <rPr>
        <b/>
        <sz val="12"/>
        <color rgb="FF0000FF"/>
        <rFont val="Calibri"/>
        <family val="2"/>
        <scheme val="minor"/>
      </rPr>
      <t xml:space="preserve"> BY 2.56" FWG PLUG @ F-NIPPLE</t>
    </r>
  </si>
  <si>
    <r>
      <t xml:space="preserve">SEVERE F.POUND , </t>
    </r>
    <r>
      <rPr>
        <b/>
        <sz val="12"/>
        <color rgb="FFFF0000"/>
        <rFont val="Calibri"/>
        <family val="2"/>
        <scheme val="minor"/>
      </rPr>
      <t xml:space="preserve"> P.FILLAGE= 19%</t>
    </r>
  </si>
  <si>
    <t>NORMAL CARD ( ANCHOR PUMP) B-I, IV</t>
  </si>
  <si>
    <r>
      <t xml:space="preserve">NO PUMP ACTION , R.TRIP </t>
    </r>
    <r>
      <rPr>
        <b/>
        <sz val="12"/>
        <rFont val="Calibri"/>
        <family val="2"/>
      </rPr>
      <t>WITH 2" ANCHOR PUMP</t>
    </r>
    <r>
      <rPr>
        <b/>
        <sz val="12"/>
        <color indexed="12"/>
        <rFont val="Calibri"/>
        <family val="2"/>
      </rPr>
      <t xml:space="preserve"> , RETRIEVED ( 10X1" ) RODS , SET ANCHOR PUMP @</t>
    </r>
    <r>
      <rPr>
        <b/>
        <sz val="12"/>
        <rFont val="Calibri"/>
        <family val="2"/>
      </rPr>
      <t xml:space="preserve"> 5350 </t>
    </r>
    <r>
      <rPr>
        <b/>
        <sz val="12"/>
        <color indexed="12"/>
        <rFont val="Calibri"/>
        <family val="2"/>
      </rPr>
      <t xml:space="preserve">FT , ON STREAM </t>
    </r>
  </si>
  <si>
    <t>CAN'T RUN DYNA DUE TO WEAK BRAKE , CELLER FILLED W/OIL</t>
  </si>
  <si>
    <r>
      <t xml:space="preserve">R/U FOR 912M-II S/U FROM ( A-32) , ( S.L=128" , SH.S=10" ) , </t>
    </r>
    <r>
      <rPr>
        <b/>
        <sz val="12"/>
        <color rgb="FFFF0000"/>
        <rFont val="Calibri"/>
        <family val="2"/>
        <scheme val="minor"/>
      </rPr>
      <t xml:space="preserve">(HOLE 144" DAMEGED) </t>
    </r>
    <r>
      <rPr>
        <b/>
        <sz val="12"/>
        <color rgb="FF0000FF"/>
        <rFont val="Calibri"/>
        <family val="2"/>
        <scheme val="minor"/>
      </rPr>
      <t>, RIH WITH</t>
    </r>
    <r>
      <rPr>
        <b/>
        <u/>
        <sz val="12"/>
        <color rgb="FFFF0000"/>
        <rFont val="Calibri"/>
        <family val="2"/>
        <scheme val="minor"/>
      </rPr>
      <t xml:space="preserve"> 1.75" SLIM SCHL. DHP</t>
    </r>
    <r>
      <rPr>
        <b/>
        <sz val="12"/>
        <color rgb="FF0000FF"/>
        <rFont val="Calibri"/>
        <family val="2"/>
        <scheme val="minor"/>
      </rPr>
      <t xml:space="preserve"> ON NEW N-97 S/R ( 25+120+78) , PUMP SET IN SSD , ON STREAM 12/11/2016</t>
    </r>
  </si>
  <si>
    <t xml:space="preserve">NO PUMP ACTION , RETRIEVED ( 5X1" ) RODS , SET ANCHOR PUMP @ 5225 FT , ON STREAM </t>
  </si>
  <si>
    <r>
      <t xml:space="preserve">NO PUMP ACTION , DEPPEN ANCHOR PUMP BY ADD (5X1") RODS , NOT PRODUC , RETRIEVED (10 RODS X1") , SET ANCHOR @ 5250 FT , NOT PROD. , </t>
    </r>
    <r>
      <rPr>
        <b/>
        <sz val="12"/>
        <color rgb="FFFF0000"/>
        <rFont val="Calibri"/>
        <family val="2"/>
        <scheme val="minor"/>
      </rPr>
      <t>WAITING FOR W/O</t>
    </r>
  </si>
  <si>
    <t>S.F.L  FOR B-I&amp;II , F.POUND, P. FILLAGE 60 %</t>
  </si>
  <si>
    <r>
      <rPr>
        <b/>
        <sz val="12"/>
        <color rgb="FFFF0000"/>
        <rFont val="Calibri"/>
        <family val="2"/>
        <scheme val="minor"/>
      </rPr>
      <t>S.F.L.</t>
    </r>
    <r>
      <rPr>
        <b/>
        <sz val="12"/>
        <rFont val="Calibri"/>
        <family val="2"/>
        <scheme val="minor"/>
      </rPr>
      <t xml:space="preserve"> AFTER 12 HR'S</t>
    </r>
  </si>
  <si>
    <r>
      <t xml:space="preserve">ROD NO. ( </t>
    </r>
    <r>
      <rPr>
        <b/>
        <sz val="12"/>
        <color rgb="FFFF0000"/>
        <rFont val="Calibri"/>
        <family val="2"/>
        <scheme val="minor"/>
      </rPr>
      <t xml:space="preserve">72X1" </t>
    </r>
    <r>
      <rPr>
        <b/>
        <sz val="12"/>
        <color rgb="FF0000FF"/>
        <rFont val="Calibri"/>
        <family val="2"/>
        <scheme val="minor"/>
      </rPr>
      <t>) PARTED, FISHED, REPLACED  , ON STREAM</t>
    </r>
  </si>
  <si>
    <r>
      <t xml:space="preserve">NO PUMP ACTION , </t>
    </r>
    <r>
      <rPr>
        <b/>
        <u/>
        <sz val="12"/>
        <color rgb="FFFF0000"/>
        <rFont val="Calibri"/>
        <family val="2"/>
        <scheme val="minor"/>
      </rPr>
      <t>WAITING FOR ANCHOR PUMP</t>
    </r>
  </si>
  <si>
    <t>ISOLATED B-IV (5947'-5954') BY  NEW 2.56" FWG PLUG</t>
  </si>
  <si>
    <t xml:space="preserve">S.F.L. BY  S/L FOR B-I,III,IV </t>
  </si>
  <si>
    <t>OPENED 2.31"  KILLING SSD</t>
  </si>
  <si>
    <t xml:space="preserve"> TOP OF THE FISH @ 6068 FT (7” PACKER + 3-1/2” TUBING+ F NIPPLE +WLEG) (since Jan-2008)</t>
  </si>
  <si>
    <r>
      <t>RIH W/ D-2 SHIFTING TOOL ,</t>
    </r>
    <r>
      <rPr>
        <b/>
        <sz val="12"/>
        <color rgb="FFFF0000"/>
        <rFont val="Calibri"/>
        <family val="2"/>
        <scheme val="minor"/>
      </rPr>
      <t xml:space="preserve">CHECKED SSD FOUND IT CLOSED, OPENED OK </t>
    </r>
  </si>
  <si>
    <t>NO PUMP ACTION, R.TRIP , ON STREAM 18/11/16</t>
  </si>
  <si>
    <t>THE WELL RUN WITH TIMER MODE , ( 3 HRS RUN , 2 HRS OFF )</t>
  </si>
  <si>
    <t xml:space="preserve">S.F.L  BY S/L FOR B-I,III,UPPER B-IV,VI </t>
  </si>
  <si>
    <t>BAKER , (B-I,III,IV ON PROD.)</t>
  </si>
  <si>
    <t>SEVERE F.POUND, P.FILLAGE=18%</t>
  </si>
  <si>
    <r>
      <t xml:space="preserve">UNDER W/O DUE TO TBG LEAK, </t>
    </r>
    <r>
      <rPr>
        <b/>
        <sz val="12"/>
        <color indexed="10"/>
        <rFont val="Calibri"/>
        <family val="2"/>
      </rPr>
      <t>( FOUND CRACK IN JT 186 ABOVE P.S.N DIRECTLY )</t>
    </r>
    <r>
      <rPr>
        <b/>
        <sz val="12"/>
        <color indexed="48"/>
        <rFont val="Calibri"/>
        <family val="2"/>
      </rPr>
      <t>, INSTALL SELECTIVE COMPLETION , (</t>
    </r>
    <r>
      <rPr>
        <b/>
        <sz val="12"/>
        <color indexed="10"/>
        <rFont val="Calibri"/>
        <family val="2"/>
      </rPr>
      <t xml:space="preserve"> ISOLATED LOWER PART FROM B-IV &amp; B-V BY FWG PLUG , (</t>
    </r>
    <r>
      <rPr>
        <b/>
        <sz val="12"/>
        <color rgb="FF00B050"/>
        <rFont val="Calibri"/>
        <family val="2"/>
      </rPr>
      <t>B-I &amp; UPPER PART FROM B-IV ON PROD</t>
    </r>
    <r>
      <rPr>
        <b/>
        <sz val="12"/>
        <color indexed="10"/>
        <rFont val="Calibri"/>
        <family val="2"/>
      </rPr>
      <t>.</t>
    </r>
    <r>
      <rPr>
        <b/>
        <sz val="12"/>
        <color indexed="48"/>
        <rFont val="Calibri"/>
        <family val="2"/>
      </rPr>
      <t xml:space="preserve"> ) , RIH WITH 1.75" &amp; SAME S/R ( 30X1"+110X7/8"+92X1" ) , ON STREAM </t>
    </r>
    <r>
      <rPr>
        <b/>
        <u/>
        <sz val="12"/>
        <color indexed="10"/>
        <rFont val="Calibri"/>
        <family val="2"/>
      </rPr>
      <t>17/2/12</t>
    </r>
  </si>
  <si>
    <t>EXPRO#1 (TMU), B-I,III</t>
  </si>
  <si>
    <t>EXPRO#8 (TMU),B-I,III,UPPER B-IV</t>
  </si>
  <si>
    <t xml:space="preserve">EXPRO TMU#1               </t>
  </si>
  <si>
    <r>
      <t xml:space="preserve">NO PUMP ACTION , </t>
    </r>
    <r>
      <rPr>
        <b/>
        <sz val="12"/>
        <color rgb="FFFF0000"/>
        <rFont val="Calibri"/>
        <family val="2"/>
        <scheme val="minor"/>
      </rPr>
      <t>R.TRIP</t>
    </r>
    <r>
      <rPr>
        <b/>
        <sz val="12"/>
        <rFont val="Calibri"/>
        <family val="2"/>
        <scheme val="minor"/>
      </rPr>
      <t xml:space="preserve"> , ON STREAM 18/11/16</t>
    </r>
  </si>
  <si>
    <t>POOH   W/ S/R (83X1"+99X7/8"+20X1") &amp;  1.5" ANCHOR PUMP</t>
  </si>
  <si>
    <t>DECREASED SH.S. F/11" T/8"</t>
  </si>
  <si>
    <r>
      <rPr>
        <b/>
        <sz val="12"/>
        <color indexed="12"/>
        <rFont val="Calibri"/>
        <family val="2"/>
      </rPr>
      <t>UNDER W/O DUE TO</t>
    </r>
    <r>
      <rPr>
        <b/>
        <sz val="12"/>
        <color indexed="12"/>
        <rFont val="Calibri"/>
        <family val="2"/>
      </rPr>
      <t xml:space="preserve"> TBG LEAK REPAIR TUBING LEAK</t>
    </r>
    <r>
      <rPr>
        <b/>
        <sz val="12"/>
        <color indexed="12"/>
        <rFont val="Calibri"/>
        <family val="2"/>
      </rPr>
      <t xml:space="preserve"> ,</t>
    </r>
    <r>
      <rPr>
        <b/>
        <sz val="12"/>
        <rFont val="Calibri"/>
        <family val="2"/>
      </rPr>
      <t xml:space="preserve">  ( FOUND LONGITUDINAL CRACK IN THE FIRST  JT DIRECTLY ABOVE P.S.N</t>
    </r>
    <r>
      <rPr>
        <b/>
        <sz val="12"/>
        <color indexed="10"/>
        <rFont val="Calibri"/>
        <family val="2"/>
      </rPr>
      <t xml:space="preserve"> ) </t>
    </r>
    <r>
      <rPr>
        <b/>
        <sz val="12"/>
        <color indexed="12"/>
        <rFont val="Calibri"/>
        <family val="2"/>
      </rPr>
      <t xml:space="preserve"> ,RIH </t>
    </r>
    <r>
      <rPr>
        <b/>
        <sz val="12"/>
        <color indexed="10"/>
        <rFont val="Calibri"/>
        <family val="2"/>
      </rPr>
      <t>W 2 " HOLLOW PUMP</t>
    </r>
    <r>
      <rPr>
        <b/>
        <sz val="12"/>
        <color indexed="12"/>
        <rFont val="Calibri"/>
        <family val="2"/>
      </rPr>
      <t xml:space="preserve">  S/R  (75X1"+125X7/8"+25X1" (MOLDED GUIDE ) , ON STREAM </t>
    </r>
    <r>
      <rPr>
        <b/>
        <sz val="12"/>
        <color indexed="10"/>
        <rFont val="Calibri"/>
        <family val="2"/>
      </rPr>
      <t xml:space="preserve">18-3-2015 </t>
    </r>
  </si>
  <si>
    <r>
      <t xml:space="preserve">NO PUMP ACTION , </t>
    </r>
    <r>
      <rPr>
        <b/>
        <sz val="12"/>
        <color rgb="FFFF0000"/>
        <rFont val="Calibri"/>
        <family val="2"/>
        <scheme val="minor"/>
      </rPr>
      <t>R.TRIP W/ ANCHOR PUMP</t>
    </r>
    <r>
      <rPr>
        <b/>
        <sz val="12"/>
        <rFont val="Calibri"/>
        <family val="2"/>
        <scheme val="minor"/>
      </rPr>
      <t xml:space="preserve">, SET ANCHOR @  RET. (3X1") ROD ,  SET ANCHOR @ 5200 FT ,  ON STREAM </t>
    </r>
  </si>
  <si>
    <r>
      <t xml:space="preserve">NO PUMP ACTION , </t>
    </r>
    <r>
      <rPr>
        <b/>
        <sz val="12"/>
        <color rgb="FFFF0000"/>
        <rFont val="Calibri"/>
        <family val="2"/>
        <scheme val="minor"/>
      </rPr>
      <t>R.TRIP</t>
    </r>
    <r>
      <rPr>
        <b/>
        <sz val="12"/>
        <rFont val="Calibri"/>
        <family val="2"/>
        <scheme val="minor"/>
      </rPr>
      <t xml:space="preserve"> , HYDRO TEST, NOT HOLD, </t>
    </r>
    <r>
      <rPr>
        <b/>
        <sz val="12"/>
        <color rgb="FFFF0000"/>
        <rFont val="Calibri"/>
        <family val="2"/>
        <scheme val="minor"/>
      </rPr>
      <t>R.TRIP W/NEW DHP</t>
    </r>
    <r>
      <rPr>
        <b/>
        <sz val="12"/>
        <rFont val="Calibri"/>
        <family val="2"/>
        <scheme val="minor"/>
      </rPr>
      <t xml:space="preserve">, HYDRO TEST, NOT HOLD, </t>
    </r>
    <r>
      <rPr>
        <b/>
        <sz val="12"/>
        <color rgb="FFFF0000"/>
        <rFont val="Calibri"/>
        <family val="2"/>
        <scheme val="minor"/>
      </rPr>
      <t>WAITING ANCHOR PUMP</t>
    </r>
  </si>
  <si>
    <r>
      <t xml:space="preserve">NO PUMP ACTION , R.TRIP </t>
    </r>
    <r>
      <rPr>
        <b/>
        <u/>
        <sz val="12"/>
        <color rgb="FFFF0000"/>
        <rFont val="Calibri"/>
        <family val="2"/>
        <scheme val="minor"/>
      </rPr>
      <t>W/ 2 " ANCHOR PUMP</t>
    </r>
    <r>
      <rPr>
        <b/>
        <sz val="12"/>
        <color rgb="FF0000FF"/>
        <rFont val="Calibri"/>
        <family val="2"/>
        <scheme val="minor"/>
      </rPr>
      <t xml:space="preserve"> INSTEAD OF ( 1.75" SLIM SCHL. DHP ) , RET. 2 RODS X1" , SET ANCHOR @ 5525 FT  , ON STREAM</t>
    </r>
  </si>
  <si>
    <t>NO PUMP ACTION , RETRIEVED ( 5X1" ) RODS , SET ANCHOR PUMP @ 5100 FT , NOT PRODUCE , WAITING FOR W/O</t>
  </si>
  <si>
    <t>S.F.L. FOR  B-I ( KILLING FLUID )</t>
  </si>
  <si>
    <t>EXPRO , (B-I,IV )</t>
  </si>
  <si>
    <r>
      <rPr>
        <b/>
        <sz val="12"/>
        <color indexed="12"/>
        <rFont val="Calibri"/>
        <family val="2"/>
      </rPr>
      <t xml:space="preserve">FINISHED DRILLING , COMPLETED THE WELL AS OIL PRODUCER , FROM </t>
    </r>
    <r>
      <rPr>
        <b/>
        <sz val="12"/>
        <color indexed="48"/>
        <rFont val="Calibri"/>
        <family val="2"/>
      </rPr>
      <t xml:space="preserve">
(</t>
    </r>
    <r>
      <rPr>
        <b/>
        <sz val="12"/>
        <color indexed="17"/>
        <rFont val="Calibri"/>
        <family val="2"/>
      </rPr>
      <t xml:space="preserve"> B-IV (5974-5988), Pressure = 1195 Psi ) ,( B-IV (6000-6004), t Pressure = 1229 Psi ), 
( B-IV (6020-6026)’,Pressure = 1274 Psi ) , B-V (6039-6048)’ 09 FT, at Pressure = 1909 Psi</t>
    </r>
    <r>
      <rPr>
        <b/>
        <sz val="12"/>
        <color indexed="12"/>
        <rFont val="Calibri"/>
        <family val="2"/>
      </rPr>
      <t>)  USING</t>
    </r>
    <r>
      <rPr>
        <b/>
        <sz val="12"/>
        <color indexed="48"/>
        <rFont val="Calibri"/>
        <family val="2"/>
      </rPr>
      <t xml:space="preserve"> </t>
    </r>
    <r>
      <rPr>
        <b/>
        <sz val="12"/>
        <color indexed="10"/>
        <rFont val="Calibri"/>
        <family val="2"/>
      </rPr>
      <t>S/R</t>
    </r>
    <r>
      <rPr>
        <b/>
        <sz val="12"/>
        <color indexed="12"/>
        <rFont val="Calibri"/>
        <family val="2"/>
      </rPr>
      <t xml:space="preserve"> SYSTEM, INSTALLED SELECTIVE COMPLETION , KEPT ALL INTERVALS ON PROD. , </t>
    </r>
    <r>
      <rPr>
        <b/>
        <sz val="12"/>
        <color indexed="10"/>
        <rFont val="Calibri"/>
        <family val="2"/>
      </rPr>
      <t xml:space="preserve">R/U FOR NEW 640 M-II S/U   </t>
    </r>
    <r>
      <rPr>
        <b/>
        <sz val="12"/>
        <color indexed="12"/>
        <rFont val="Calibri"/>
        <family val="2"/>
      </rPr>
      <t xml:space="preserve">(SH.S = 10 " , S.L. = 112 '' ), RIH WITH </t>
    </r>
    <r>
      <rPr>
        <b/>
        <sz val="12"/>
        <color indexed="10"/>
        <rFont val="Calibri"/>
        <family val="2"/>
      </rPr>
      <t xml:space="preserve"> 1.75 " DHP</t>
    </r>
    <r>
      <rPr>
        <b/>
        <sz val="12"/>
        <color indexed="48"/>
        <rFont val="Calibri"/>
        <family val="2"/>
      </rPr>
      <t xml:space="preserve"> , </t>
    </r>
    <r>
      <rPr>
        <b/>
        <sz val="12"/>
        <color indexed="12"/>
        <rFont val="Calibri"/>
        <family val="2"/>
      </rPr>
      <t xml:space="preserve">WITH </t>
    </r>
    <r>
      <rPr>
        <b/>
        <sz val="12"/>
        <color indexed="10"/>
        <rFont val="Calibri"/>
        <family val="2"/>
      </rPr>
      <t xml:space="preserve">N-97 CON.2 S/R </t>
    </r>
    <r>
      <rPr>
        <b/>
        <sz val="12"/>
        <color indexed="12"/>
        <rFont val="Calibri"/>
        <family val="2"/>
      </rPr>
      <t>( 25X1" + 125X7/8" + 85X1" ) , ON STREAM.</t>
    </r>
  </si>
  <si>
    <r>
      <rPr>
        <b/>
        <sz val="12"/>
        <color rgb="FF00B050"/>
        <rFont val="Calibri"/>
        <family val="2"/>
        <scheme val="minor"/>
      </rPr>
      <t>B-I (5756-5770)</t>
    </r>
    <r>
      <rPr>
        <b/>
        <sz val="12"/>
        <color rgb="FFFF0000"/>
        <rFont val="Calibri"/>
        <family val="2"/>
        <scheme val="minor"/>
      </rPr>
      <t xml:space="preserve">
B-III (5916-5923),(5940-5943), (5952-5964) ISOLATED
B-IV (5970-5980) ISOLATED</t>
    </r>
    <r>
      <rPr>
        <b/>
        <sz val="12"/>
        <color indexed="12"/>
        <rFont val="Calibri"/>
        <family val="2"/>
        <scheme val="minor"/>
      </rPr>
      <t xml:space="preserve">
</t>
    </r>
    <r>
      <rPr>
        <b/>
        <sz val="12"/>
        <color rgb="FF00B050"/>
        <rFont val="Calibri"/>
        <family val="2"/>
        <scheme val="minor"/>
      </rPr>
      <t>B-V (6056- 6063) , ( 6070- 6076)</t>
    </r>
  </si>
  <si>
    <r>
      <t>EXPRO#1 (TMU),</t>
    </r>
    <r>
      <rPr>
        <b/>
        <sz val="12"/>
        <color rgb="FFC00000"/>
        <rFont val="Calibri"/>
        <family val="2"/>
        <scheme val="minor"/>
      </rPr>
      <t>B-I</t>
    </r>
  </si>
  <si>
    <r>
      <t xml:space="preserve">UNDER W/O TO Add new Perforation of B-V , ( </t>
    </r>
    <r>
      <rPr>
        <b/>
        <sz val="12"/>
        <color indexed="10"/>
        <rFont val="Calibri"/>
        <family val="2"/>
      </rPr>
      <t>TESTED CASING , FOUND CAS LEAK BETWEEN 160 TO 280 FT FROM SURFACE</t>
    </r>
    <r>
      <rPr>
        <b/>
        <sz val="12"/>
        <color indexed="12"/>
        <rFont val="Calibri"/>
        <family val="2"/>
      </rPr>
      <t xml:space="preserve"> ) ,  Mill 7” B.P &amp; PUSH DOWN TO 6198 FT. , TAGGED TD @  6198 FT , </t>
    </r>
    <r>
      <rPr>
        <b/>
        <sz val="12"/>
        <rFont val="Calibri"/>
        <family val="2"/>
      </rPr>
      <t>PERFORATED</t>
    </r>
    <r>
      <rPr>
        <b/>
        <sz val="12"/>
        <color indexed="10"/>
        <rFont val="Calibri"/>
        <family val="2"/>
      </rPr>
      <t xml:space="preserve"> </t>
    </r>
    <r>
      <rPr>
        <b/>
        <sz val="12"/>
        <color indexed="12"/>
        <rFont val="Calibri"/>
        <family val="2"/>
      </rPr>
      <t xml:space="preserve">B-V (6010'-6025') , (6030'-6036') , (6046 – 6050),  Press= (1700-2000 psi)   , KEPT SSD CLOSED AGAINST ( B-I,III,IV ), 
 ( </t>
    </r>
    <r>
      <rPr>
        <b/>
        <sz val="12"/>
        <color indexed="17"/>
        <rFont val="Calibri"/>
        <family val="2"/>
      </rPr>
      <t>B-V ONLY ON PRODUCTION</t>
    </r>
    <r>
      <rPr>
        <b/>
        <sz val="12"/>
        <color indexed="12"/>
        <rFont val="Calibri"/>
        <family val="2"/>
      </rPr>
      <t xml:space="preserve"> ) , R/U S/U </t>
    </r>
    <r>
      <rPr>
        <b/>
        <sz val="12"/>
        <color indexed="10"/>
        <rFont val="Calibri"/>
        <family val="2"/>
      </rPr>
      <t>640 M-II</t>
    </r>
    <r>
      <rPr>
        <b/>
        <sz val="12"/>
        <color indexed="12"/>
        <rFont val="Calibri"/>
        <family val="2"/>
      </rPr>
      <t xml:space="preserve"> FROM M-12 </t>
    </r>
    <r>
      <rPr>
        <b/>
        <sz val="12"/>
        <rFont val="Calibri"/>
        <family val="2"/>
      </rPr>
      <t>( SH.S=8, S.L=112")</t>
    </r>
    <r>
      <rPr>
        <b/>
        <sz val="12"/>
        <color indexed="12"/>
        <rFont val="Calibri"/>
        <family val="2"/>
      </rPr>
      <t xml:space="preserve"> , RIH WITH </t>
    </r>
    <r>
      <rPr>
        <b/>
        <sz val="12"/>
        <color indexed="10"/>
        <rFont val="Calibri"/>
        <family val="2"/>
      </rPr>
      <t>1.75" DHP</t>
    </r>
    <r>
      <rPr>
        <b/>
        <sz val="12"/>
        <color indexed="12"/>
        <rFont val="Calibri"/>
        <family val="2"/>
      </rPr>
      <t xml:space="preserve"> &amp;</t>
    </r>
    <r>
      <rPr>
        <b/>
        <sz val="12"/>
        <color indexed="10"/>
        <rFont val="Calibri"/>
        <family val="2"/>
      </rPr>
      <t xml:space="preserve"> NEW D-78 </t>
    </r>
    <r>
      <rPr>
        <b/>
        <sz val="12"/>
        <color indexed="12"/>
        <rFont val="Calibri"/>
        <family val="2"/>
      </rPr>
      <t xml:space="preserve">S/R (25+125+84)  , ON STREAM </t>
    </r>
    <r>
      <rPr>
        <b/>
        <sz val="12"/>
        <color indexed="10"/>
        <rFont val="Calibri"/>
        <family val="2"/>
      </rPr>
      <t>28/12/2015</t>
    </r>
  </si>
  <si>
    <t>R.TRIP WITH 1.5" ANCHOR PUMP , RETRIEVED ( 2X1" ) RODS , SET ANCHOR PUMP @ 5650 FT , ON STREAM</t>
  </si>
  <si>
    <r>
      <t xml:space="preserve">UNDER W/O , DUE TO TBG LEAK , ( </t>
    </r>
    <r>
      <rPr>
        <b/>
        <sz val="12"/>
        <color rgb="FFFF0000"/>
        <rFont val="Calibri"/>
        <family val="2"/>
        <scheme val="minor"/>
      </rPr>
      <t>FOUND CRACK IN JT NO. 51 FROM SURFACE</t>
    </r>
    <r>
      <rPr>
        <b/>
        <sz val="12"/>
        <rFont val="Calibri"/>
        <family val="2"/>
        <scheme val="minor"/>
      </rPr>
      <t xml:space="preserve"> ) ,  </t>
    </r>
    <r>
      <rPr>
        <b/>
        <sz val="12"/>
        <color rgb="FFFF0000"/>
        <rFont val="Calibri"/>
        <family val="2"/>
        <scheme val="minor"/>
      </rPr>
      <t>TAGGED @ 5978 FT BY E.L</t>
    </r>
    <r>
      <rPr>
        <b/>
        <sz val="12"/>
        <rFont val="Calibri"/>
        <family val="2"/>
        <scheme val="minor"/>
      </rPr>
      <t xml:space="preserve"> ,  RIH WITH 1.5" DHP AND SAME S/R , EXCEPT ( 30X1") D-78 COND.2, (25X1"+120X7/8"+87X1"), R/U FOR </t>
    </r>
    <r>
      <rPr>
        <b/>
        <sz val="12"/>
        <color rgb="FFFF0000"/>
        <rFont val="Calibri"/>
        <family val="2"/>
        <scheme val="minor"/>
      </rPr>
      <t>S/U FROM G-N-5,  640 M-II</t>
    </r>
    <r>
      <rPr>
        <b/>
        <sz val="12"/>
        <rFont val="Calibri"/>
        <family val="2"/>
        <scheme val="minor"/>
      </rPr>
      <t xml:space="preserve"> , ( SH.S=8", S.L=112" ), ON STREAM </t>
    </r>
    <r>
      <rPr>
        <b/>
        <sz val="12"/>
        <color rgb="FFFF0000"/>
        <rFont val="Calibri"/>
        <family val="2"/>
        <scheme val="minor"/>
      </rPr>
      <t>14/12/2016</t>
    </r>
  </si>
  <si>
    <r>
      <t xml:space="preserve">POOH WITH S/R &amp; DHP , OPENED SSD AGAINST B-I ( </t>
    </r>
    <r>
      <rPr>
        <b/>
        <sz val="12"/>
        <color rgb="FF339966"/>
        <rFont val="Calibri"/>
        <family val="2"/>
        <scheme val="minor"/>
      </rPr>
      <t>NOW B-I &amp; V  ON PROD</t>
    </r>
    <r>
      <rPr>
        <b/>
        <sz val="12"/>
        <color rgb="FFFF0000"/>
        <rFont val="Calibri"/>
        <family val="2"/>
        <scheme val="minor"/>
      </rPr>
      <t xml:space="preserve"> </t>
    </r>
    <r>
      <rPr>
        <b/>
        <sz val="12"/>
        <color rgb="FF0000FF"/>
        <rFont val="Calibri"/>
        <family val="2"/>
        <scheme val="minor"/>
      </rPr>
      <t xml:space="preserve">) , ( </t>
    </r>
    <r>
      <rPr>
        <b/>
        <sz val="12"/>
        <color rgb="FFFF0000"/>
        <rFont val="Calibri"/>
        <family val="2"/>
        <scheme val="minor"/>
      </rPr>
      <t>LOWER SSD STILL CLOSED AGAINST B-III &amp; IV</t>
    </r>
    <r>
      <rPr>
        <b/>
        <sz val="12"/>
        <color rgb="FF0000FF"/>
        <rFont val="Calibri"/>
        <family val="2"/>
        <scheme val="minor"/>
      </rPr>
      <t>), RIH WITH 1.75" DHP , ON STREAM</t>
    </r>
  </si>
  <si>
    <r>
      <t>POOH WITH S/R &amp; DHP , OPENED 2.75" GL SSD AGAINST B-I,II NOW (</t>
    </r>
    <r>
      <rPr>
        <b/>
        <sz val="12"/>
        <color rgb="FF339966"/>
        <rFont val="Calibri"/>
        <family val="2"/>
        <scheme val="minor"/>
      </rPr>
      <t xml:space="preserve"> </t>
    </r>
    <r>
      <rPr>
        <b/>
        <u/>
        <sz val="12"/>
        <color rgb="FF339966"/>
        <rFont val="Calibri"/>
        <family val="2"/>
        <scheme val="minor"/>
      </rPr>
      <t>B-I, II, III ON PRODUCTION</t>
    </r>
    <r>
      <rPr>
        <b/>
        <sz val="12"/>
        <color rgb="FF0000FF"/>
        <rFont val="Calibri"/>
        <family val="2"/>
        <scheme val="minor"/>
      </rPr>
      <t xml:space="preserve"> ) , RIH WITH 1.75" DHP &amp; S/R  , ON STREAM</t>
    </r>
  </si>
  <si>
    <r>
      <t xml:space="preserve">BAKER,  </t>
    </r>
    <r>
      <rPr>
        <b/>
        <sz val="12"/>
        <color rgb="FF339966"/>
        <rFont val="Calibri"/>
        <family val="2"/>
        <scheme val="minor"/>
      </rPr>
      <t>(B-I, II, III ON PRODUCTION)</t>
    </r>
  </si>
  <si>
    <t xml:space="preserve">NO PUMP ACTION , R.TRIP , REPLACED ( 30X1") BY NEW  H-CH , PERFORMED HYDRO TEST , NOT HOLD , R.TRIP WITH ANCHOR PUMP , RETRIEVED (5X1" +  5X7/8" ) , SET ANCHOR PUMP @ 5625 FT ,  ON STREAM </t>
  </si>
  <si>
    <t xml:space="preserve">VALVE ROD PARTED , FISHED OK , R.TRIP W/ 1.5 " ANCHOR PUMP ,RET. 2X1 " RODS , SET ANCHOR @ 5575 FT , ON STREAM </t>
  </si>
  <si>
    <t>NO PUMP ACTION , R.TRIP W/ 1.75" SLIM DHP ,  ON STREAM</t>
  </si>
  <si>
    <t>BAKER, (B-I &amp;B-V ONLY ON PROD.)</t>
  </si>
  <si>
    <t>EXPRO#1 TMU</t>
  </si>
  <si>
    <t>EXPRO#1 (TMU)</t>
  </si>
  <si>
    <r>
      <t xml:space="preserve">NO PUMP ACTION , </t>
    </r>
    <r>
      <rPr>
        <b/>
        <u/>
        <sz val="12"/>
        <color rgb="FFFF0000"/>
        <rFont val="Calibri"/>
        <family val="2"/>
        <scheme val="minor"/>
      </rPr>
      <t>R.TRIP W/ 1.75" ANCHOR PUMP</t>
    </r>
    <r>
      <rPr>
        <b/>
        <sz val="12"/>
        <rFont val="Calibri"/>
        <family val="2"/>
        <scheme val="minor"/>
      </rPr>
      <t xml:space="preserve"> , RET. (5X1") RODS, SET ANCHOR @ 5400  FT , TOTAL RET. (21 RODS X 1") , ON STREAM</t>
    </r>
  </si>
  <si>
    <t>POOH W/ S/R &amp; DHP</t>
  </si>
  <si>
    <t>NO PUMP ACTION , PERFORMED HYDRO-TEST , HOLD OK ,  ON STREAM</t>
  </si>
  <si>
    <r>
      <t>NO PUMP ACTION ,</t>
    </r>
    <r>
      <rPr>
        <b/>
        <sz val="12"/>
        <color indexed="12"/>
        <rFont val="Calibri"/>
        <family val="2"/>
      </rPr>
      <t xml:space="preserve"> R.TRIP</t>
    </r>
    <r>
      <rPr>
        <b/>
        <u/>
        <sz val="12"/>
        <color rgb="FFFF0000"/>
        <rFont val="Calibri"/>
        <family val="2"/>
      </rPr>
      <t xml:space="preserve"> WITH 1.75" ANCHOR PUMP</t>
    </r>
    <r>
      <rPr>
        <b/>
        <sz val="12"/>
        <color indexed="12"/>
        <rFont val="Calibri"/>
        <family val="2"/>
      </rPr>
      <t xml:space="preserve"> , RETRIEVED ( 1X1" ) RODS , SET ANCHOR PUMP @ 5650 FT , ON STREAM</t>
    </r>
  </si>
  <si>
    <r>
      <t xml:space="preserve">EXPRO#3 (TMU) , </t>
    </r>
    <r>
      <rPr>
        <b/>
        <sz val="12"/>
        <color rgb="FF00B050"/>
        <rFont val="Calibri"/>
        <family val="2"/>
        <scheme val="minor"/>
      </rPr>
      <t xml:space="preserve">LOWER B-IV ONLY </t>
    </r>
  </si>
  <si>
    <r>
      <t xml:space="preserve">EXPRO#3 , CHECKED SSD , FOUND IT CLOSED, OPENED OK ( </t>
    </r>
    <r>
      <rPr>
        <b/>
        <sz val="12"/>
        <color rgb="FF00B050"/>
        <rFont val="Calibri"/>
        <family val="2"/>
        <scheme val="minor"/>
      </rPr>
      <t>B-I,III,IV</t>
    </r>
    <r>
      <rPr>
        <b/>
        <sz val="12"/>
        <rFont val="Calibri"/>
        <family val="2"/>
        <scheme val="minor"/>
      </rPr>
      <t xml:space="preserve"> )</t>
    </r>
  </si>
  <si>
    <r>
      <t xml:space="preserve">NO PUMP ACTION,  </t>
    </r>
    <r>
      <rPr>
        <b/>
        <sz val="12"/>
        <color rgb="FFFF0000"/>
        <rFont val="Calibri"/>
        <family val="2"/>
        <scheme val="minor"/>
      </rPr>
      <t>R.TRIP</t>
    </r>
    <r>
      <rPr>
        <b/>
        <sz val="12"/>
        <rFont val="Calibri"/>
        <family val="2"/>
        <scheme val="minor"/>
      </rPr>
      <t xml:space="preserve"> , ON STREAM</t>
    </r>
  </si>
  <si>
    <t>NO PUMP ACTION , RESET FOR ANCHOR PUMP, ON STREAM</t>
  </si>
  <si>
    <r>
      <t>UNDER W/O DUE TO TBG LEAK,</t>
    </r>
    <r>
      <rPr>
        <b/>
        <sz val="12"/>
        <color rgb="FFFF0000"/>
        <rFont val="Calibri"/>
        <family val="2"/>
        <scheme val="minor"/>
      </rPr>
      <t xml:space="preserve"> (FOUND HOLE IN JT NO.3 &amp;   LONGITUDINAL CRACK IN JT'S NO. 176, 184&amp; 187 ) </t>
    </r>
    <r>
      <rPr>
        <b/>
        <sz val="12"/>
        <color rgb="FF0000FF"/>
        <rFont val="Calibri"/>
        <family val="2"/>
        <scheme val="minor"/>
      </rPr>
      <t>,</t>
    </r>
    <r>
      <rPr>
        <b/>
        <sz val="12"/>
        <color theme="1"/>
        <rFont val="Calibri"/>
        <family val="2"/>
        <scheme val="minor"/>
      </rPr>
      <t xml:space="preserve"> ISOLATED  B-V BY 7” B.PLUG  @ 5,985 ft ( 6082-6103), (6064-6074) &amp; (5990-6026)</t>
    </r>
    <r>
      <rPr>
        <b/>
        <sz val="12"/>
        <color rgb="FF0000FF"/>
        <rFont val="Calibri"/>
        <family val="2"/>
        <scheme val="minor"/>
      </rPr>
      <t xml:space="preserve"> , (</t>
    </r>
    <r>
      <rPr>
        <b/>
        <sz val="12"/>
        <color rgb="FF339966"/>
        <rFont val="Calibri"/>
        <family val="2"/>
        <scheme val="minor"/>
      </rPr>
      <t>B-I,III,IV ON PRODUCTION</t>
    </r>
    <r>
      <rPr>
        <b/>
        <sz val="12"/>
        <color rgb="FF0000FF"/>
        <rFont val="Calibri"/>
        <family val="2"/>
        <scheme val="minor"/>
      </rPr>
      <t xml:space="preserve"> ) , RIH WITH 2'' DHP &amp; SAME S/R EXCEPT (34X1" NEW S-88) ,  (25 X 1'' + 120 X 7/8'' +87 X 1'' ) , ON STREAM </t>
    </r>
    <r>
      <rPr>
        <b/>
        <sz val="12"/>
        <color rgb="FFFF0000"/>
        <rFont val="Calibri"/>
        <family val="2"/>
        <scheme val="minor"/>
      </rPr>
      <t>31/12/2016</t>
    </r>
  </si>
  <si>
    <t>NO PUMP ACTION ,  R.TRIP W/ 1.75" ANCHOR PUMP , RET. (4X1") RODS, SET ANCHOR @5300 FT , TOTAL RET. (25 RODS X 1") , ON STREAM</t>
  </si>
  <si>
    <t>EXPRO#3 ( TMU)</t>
  </si>
  <si>
    <r>
      <t xml:space="preserve">EXPRO#3 (TMU), </t>
    </r>
    <r>
      <rPr>
        <b/>
        <sz val="12"/>
        <color rgb="FFFF0000"/>
        <rFont val="Calibri"/>
        <family val="2"/>
        <scheme val="minor"/>
      </rPr>
      <t>B-I,V</t>
    </r>
  </si>
  <si>
    <r>
      <t>Expro TMU # 4  ,</t>
    </r>
    <r>
      <rPr>
        <b/>
        <sz val="12"/>
        <color indexed="10"/>
        <rFont val="Calibri"/>
        <family val="2"/>
      </rPr>
      <t xml:space="preserve"> LOW PUMP EFF.</t>
    </r>
  </si>
  <si>
    <t>BAKER (B-I,III,IV ON PRODUCTION )</t>
  </si>
  <si>
    <t>EXPRO#1</t>
  </si>
  <si>
    <r>
      <t xml:space="preserve">UNDER W/O DUE TO </t>
    </r>
    <r>
      <rPr>
        <b/>
        <sz val="12"/>
        <color rgb="FFFF0000"/>
        <rFont val="Calibri"/>
        <family val="2"/>
        <scheme val="minor"/>
      </rPr>
      <t>TBG LEAK</t>
    </r>
    <r>
      <rPr>
        <b/>
        <sz val="12"/>
        <rFont val="Calibri"/>
        <family val="2"/>
        <scheme val="minor"/>
      </rPr>
      <t xml:space="preserve"> , FOUND</t>
    </r>
    <r>
      <rPr>
        <b/>
        <sz val="12"/>
        <color rgb="FFFF0000"/>
        <rFont val="Calibri"/>
        <family val="2"/>
        <scheme val="minor"/>
      </rPr>
      <t xml:space="preserve">  LONGTIDUAL CRACK @ JT #185</t>
    </r>
    <r>
      <rPr>
        <b/>
        <sz val="12"/>
        <rFont val="Calibri"/>
        <family val="2"/>
        <scheme val="minor"/>
      </rPr>
      <t xml:space="preserve">, TAGGED BTM @ 6172 FT , RE-PERFORATED </t>
    </r>
    <r>
      <rPr>
        <b/>
        <sz val="12"/>
        <color rgb="FF0000FF"/>
        <rFont val="Calibri"/>
        <family val="2"/>
        <scheme val="minor"/>
      </rPr>
      <t>B-I (5,862’-5,870’)</t>
    </r>
    <r>
      <rPr>
        <b/>
        <sz val="12"/>
        <rFont val="Calibri"/>
        <family val="2"/>
        <scheme val="minor"/>
      </rPr>
      <t xml:space="preserve"> , ADDED NEW PERF. IN </t>
    </r>
    <r>
      <rPr>
        <b/>
        <sz val="12"/>
        <color rgb="FF0000FF"/>
        <rFont val="Calibri"/>
        <family val="2"/>
        <scheme val="minor"/>
      </rPr>
      <t>B-I (5850-5862')(5,890’-5,912’) ,  ADD PERF. B-IV (6,048’-6,056’)(6,080’-6,090’) &amp; B-V (6,130’-6,150’),</t>
    </r>
    <r>
      <rPr>
        <b/>
        <sz val="12"/>
        <color rgb="FFFF0000"/>
        <rFont val="Calibri"/>
        <family val="2"/>
        <scheme val="minor"/>
      </rPr>
      <t xml:space="preserve"> INSTALLED SELECTIVE COMPLETION</t>
    </r>
    <r>
      <rPr>
        <b/>
        <sz val="12"/>
        <color rgb="FF0000FF"/>
        <rFont val="Calibri"/>
        <family val="2"/>
        <scheme val="minor"/>
      </rPr>
      <t xml:space="preserve"> , KEPT ALL INTERVALS ON PROD. </t>
    </r>
    <r>
      <rPr>
        <b/>
        <u/>
        <sz val="12"/>
        <color rgb="FF00B050"/>
        <rFont val="Calibri"/>
        <family val="2"/>
        <scheme val="minor"/>
      </rPr>
      <t>B-I , III , IV , V</t>
    </r>
    <r>
      <rPr>
        <b/>
        <sz val="12"/>
        <color rgb="FF0000FF"/>
        <rFont val="Calibri"/>
        <family val="2"/>
        <scheme val="minor"/>
      </rPr>
      <t xml:space="preserve"> ON PROD. , </t>
    </r>
    <r>
      <rPr>
        <b/>
        <sz val="12"/>
        <rFont val="Calibri"/>
        <family val="2"/>
        <scheme val="minor"/>
      </rPr>
      <t xml:space="preserve">RIH WITH </t>
    </r>
    <r>
      <rPr>
        <b/>
        <sz val="12"/>
        <color rgb="FF0000FF"/>
        <rFont val="Calibri"/>
        <family val="2"/>
        <scheme val="minor"/>
      </rPr>
      <t>1.75" DHP</t>
    </r>
    <r>
      <rPr>
        <b/>
        <sz val="12"/>
        <rFont val="Calibri"/>
        <family val="2"/>
        <scheme val="minor"/>
      </rPr>
      <t xml:space="preserve"> WITH THE SAME S/R EXCEPT(12X1" </t>
    </r>
    <r>
      <rPr>
        <b/>
        <sz val="12"/>
        <color rgb="FF0000FF"/>
        <rFont val="Calibri"/>
        <family val="2"/>
        <scheme val="minor"/>
      </rPr>
      <t>NEW S-88</t>
    </r>
    <r>
      <rPr>
        <b/>
        <sz val="12"/>
        <rFont val="Calibri"/>
        <family val="2"/>
        <scheme val="minor"/>
      </rPr>
      <t>+11X7/8"+D-78 ) (25X1"+120X7/8"+93X1") , ON STREAM ON</t>
    </r>
    <r>
      <rPr>
        <b/>
        <u/>
        <sz val="12"/>
        <color rgb="FFFF0000"/>
        <rFont val="Calibri"/>
        <family val="2"/>
        <scheme val="minor"/>
      </rPr>
      <t xml:space="preserve"> 22/9/2016</t>
    </r>
  </si>
  <si>
    <r>
      <t xml:space="preserve">UNDER W/O DUE TO TBG LEAK ,  </t>
    </r>
    <r>
      <rPr>
        <b/>
        <sz val="12"/>
        <color rgb="FFFF0000"/>
        <rFont val="Calibri"/>
        <family val="2"/>
        <scheme val="minor"/>
      </rPr>
      <t>FOUND CRACK IN JT NO 181 FROM SURFACE (2 JTS ABOVE PSN)</t>
    </r>
    <r>
      <rPr>
        <b/>
        <sz val="12"/>
        <color rgb="FF0000FF"/>
        <rFont val="Calibri"/>
        <family val="2"/>
        <scheme val="minor"/>
      </rPr>
      <t xml:space="preserve"> , TAGGED BTM @ 6195 FT  , </t>
    </r>
    <r>
      <rPr>
        <b/>
        <sz val="12"/>
        <rFont val="Calibri"/>
        <family val="2"/>
        <scheme val="minor"/>
      </rPr>
      <t>INSTALLED SELECTIVE COMPLETION</t>
    </r>
    <r>
      <rPr>
        <b/>
        <sz val="12"/>
        <color rgb="FF0000FF"/>
        <rFont val="Calibri"/>
        <family val="2"/>
        <scheme val="minor"/>
      </rPr>
      <t xml:space="preserve"> , ALL INTERVALS  , </t>
    </r>
    <r>
      <rPr>
        <b/>
        <sz val="12"/>
        <color rgb="FF00B050"/>
        <rFont val="Calibri"/>
        <family val="2"/>
        <scheme val="minor"/>
      </rPr>
      <t>(B-I &amp; V)</t>
    </r>
    <r>
      <rPr>
        <b/>
        <sz val="12"/>
        <color rgb="FF0000FF"/>
        <rFont val="Calibri"/>
        <family val="2"/>
        <scheme val="minor"/>
      </rPr>
      <t xml:space="preserve"> ON PROD. , RIH WITH</t>
    </r>
    <r>
      <rPr>
        <sz val="12"/>
        <color rgb="FF0000FF"/>
        <rFont val="Calibri"/>
        <family val="2"/>
        <scheme val="minor"/>
      </rPr>
      <t xml:space="preserve"> </t>
    </r>
    <r>
      <rPr>
        <b/>
        <sz val="12"/>
        <color rgb="FF0000FF"/>
        <rFont val="Calibri"/>
        <family val="2"/>
        <scheme val="minor"/>
      </rPr>
      <t xml:space="preserve"> 1.5</t>
    </r>
    <r>
      <rPr>
        <b/>
        <sz val="18"/>
        <color rgb="FF0000FF"/>
        <rFont val="Calibri"/>
        <family val="2"/>
        <scheme val="minor"/>
      </rPr>
      <t xml:space="preserve"> </t>
    </r>
    <r>
      <rPr>
        <b/>
        <sz val="12"/>
        <color rgb="FF0000FF"/>
        <rFont val="Calibri"/>
        <family val="2"/>
        <scheme val="minor"/>
      </rPr>
      <t xml:space="preserve">" DHP , WITH </t>
    </r>
    <r>
      <rPr>
        <b/>
        <u/>
        <sz val="12"/>
        <color rgb="FFFF0000"/>
        <rFont val="Calibri"/>
        <family val="2"/>
        <scheme val="minor"/>
      </rPr>
      <t>NEW S-88 S/R</t>
    </r>
    <r>
      <rPr>
        <b/>
        <sz val="12"/>
        <color rgb="FF0000FF"/>
        <rFont val="Calibri"/>
        <family val="2"/>
        <scheme val="minor"/>
      </rPr>
      <t xml:space="preserve"> (  25 X1"+ 125 X7/8"+80X1" ) , ON STREAM</t>
    </r>
    <r>
      <rPr>
        <b/>
        <sz val="12"/>
        <color rgb="FFFF0000"/>
        <rFont val="Calibri"/>
        <family val="2"/>
        <scheme val="minor"/>
      </rPr>
      <t xml:space="preserve"> 18/11/2016</t>
    </r>
  </si>
  <si>
    <r>
      <t xml:space="preserve">UNDER W/O DUE TO </t>
    </r>
    <r>
      <rPr>
        <b/>
        <sz val="12"/>
        <color indexed="12"/>
        <rFont val="Calibri"/>
        <family val="2"/>
      </rPr>
      <t xml:space="preserve">DHP STUCK  , TAGGED BTM @ 6225 FT , </t>
    </r>
    <r>
      <rPr>
        <b/>
        <u/>
        <sz val="12"/>
        <color indexed="17"/>
        <rFont val="Calibri"/>
        <family val="2"/>
      </rPr>
      <t>ADD NEW PERF.</t>
    </r>
    <r>
      <rPr>
        <b/>
        <sz val="12"/>
        <color indexed="17"/>
        <rFont val="Calibri"/>
        <family val="2"/>
      </rPr>
      <t xml:space="preserve">  
B-V  ( (6115'-6130'), (6086'-6106') , (6045'-6060')  &amp; RES. P. = 2500 PSI </t>
    </r>
    <r>
      <rPr>
        <b/>
        <sz val="12"/>
        <color indexed="12"/>
        <rFont val="Calibri"/>
        <family val="2"/>
      </rPr>
      <t xml:space="preserve">), INSTALLED SELECTIVE COMPLETION ,(  </t>
    </r>
    <r>
      <rPr>
        <b/>
        <sz val="12"/>
        <color indexed="10"/>
        <rFont val="Calibri"/>
        <family val="2"/>
      </rPr>
      <t>ISOLATED B-I , II , III AGAINST UPPER SSD) &amp;  B-IV (5984 - 6010) FT AGAINST LOWER SSD BETWEEN TWO STRADDLE PKR'S</t>
    </r>
    <r>
      <rPr>
        <b/>
        <sz val="12"/>
        <color indexed="12"/>
        <rFont val="Calibri"/>
        <family val="2"/>
      </rPr>
      <t xml:space="preserve"> &amp;  , </t>
    </r>
    <r>
      <rPr>
        <b/>
        <sz val="12"/>
        <color indexed="17"/>
        <rFont val="Calibri"/>
        <family val="2"/>
      </rPr>
      <t>NOW B-V ONLY ON PROD</t>
    </r>
    <r>
      <rPr>
        <b/>
        <sz val="12"/>
        <color indexed="12"/>
        <rFont val="Calibri"/>
        <family val="2"/>
      </rPr>
      <t>. ,   RIH WITH 1.75" DHP &amp; SAME S/R ( 25+120+90 ) EXCPET ( 15X7/8" NEW S-88 , NOT PRODUCE , R.TRIP , ON STREAM</t>
    </r>
    <r>
      <rPr>
        <b/>
        <sz val="12"/>
        <color indexed="10"/>
        <rFont val="Calibri"/>
        <family val="2"/>
      </rPr>
      <t xml:space="preserve"> 28/3/2016</t>
    </r>
  </si>
  <si>
    <t xml:space="preserve">EXPRO#1 TMU , ANCHOR PUMP </t>
  </si>
  <si>
    <t>NO PUMP ACTION , R.TRIP W/ SLIM DHP ,  ON STREAM</t>
  </si>
  <si>
    <r>
      <t>ROD NO. (</t>
    </r>
    <r>
      <rPr>
        <b/>
        <sz val="12"/>
        <color rgb="FFFF0000"/>
        <rFont val="Calibri"/>
        <family val="2"/>
        <scheme val="minor"/>
      </rPr>
      <t>53X1"</t>
    </r>
    <r>
      <rPr>
        <b/>
        <sz val="12"/>
        <color rgb="FF0000FF"/>
        <rFont val="Calibri"/>
        <family val="2"/>
        <scheme val="minor"/>
      </rPr>
      <t xml:space="preserve">) UNSCREWED , FISFED OK , </t>
    </r>
    <r>
      <rPr>
        <b/>
        <sz val="12"/>
        <color rgb="FFFF0000"/>
        <rFont val="Calibri"/>
        <family val="2"/>
        <scheme val="minor"/>
      </rPr>
      <t>R.TRIP</t>
    </r>
    <r>
      <rPr>
        <b/>
        <sz val="12"/>
        <color rgb="FF0000FF"/>
        <rFont val="Calibri"/>
        <family val="2"/>
        <scheme val="minor"/>
      </rPr>
      <t xml:space="preserve"> , ON STREAM</t>
    </r>
  </si>
  <si>
    <r>
      <t xml:space="preserve">POOH WITH S/R &amp; DHP , ISOLATE </t>
    </r>
    <r>
      <rPr>
        <b/>
        <sz val="12"/>
        <color rgb="FFFF0000"/>
        <rFont val="Calibri"/>
        <family val="2"/>
        <scheme val="minor"/>
      </rPr>
      <t>B-V</t>
    </r>
    <r>
      <rPr>
        <b/>
        <sz val="12"/>
        <color rgb="FF0000FF"/>
        <rFont val="Calibri"/>
        <family val="2"/>
        <scheme val="minor"/>
      </rPr>
      <t xml:space="preserve"> BY NEW 2.56" FWG , </t>
    </r>
    <r>
      <rPr>
        <b/>
        <sz val="12"/>
        <color rgb="FF339966"/>
        <rFont val="Calibri"/>
        <family val="2"/>
        <scheme val="minor"/>
      </rPr>
      <t>NOW ONLY B-I ON PRODUCTION</t>
    </r>
    <r>
      <rPr>
        <b/>
        <sz val="12"/>
        <color rgb="FF0000FF"/>
        <rFont val="Calibri"/>
        <family val="2"/>
        <scheme val="minor"/>
      </rPr>
      <t xml:space="preserve"> , RIH WITH WITH 1.5" DHP &amp; S/R , ON STREAM </t>
    </r>
  </si>
  <si>
    <t>W.C =+/-75 % FOR B-I &amp; V</t>
  </si>
  <si>
    <t>THE WELL RUN WITH TIMER MODE , ( 1 HRS RUN , 7 HRS OFF )</t>
  </si>
  <si>
    <r>
      <t>NO PUMP ACTION ,</t>
    </r>
    <r>
      <rPr>
        <b/>
        <sz val="12"/>
        <rFont val="Calibri"/>
        <family val="2"/>
        <scheme val="minor"/>
      </rPr>
      <t xml:space="preserve"> R.TRIP W/ 1.75" SLIM DHP </t>
    </r>
    <r>
      <rPr>
        <b/>
        <sz val="12"/>
        <color rgb="FF0000FF"/>
        <rFont val="Calibri"/>
        <family val="2"/>
        <scheme val="minor"/>
      </rPr>
      <t>,  ON STREAM</t>
    </r>
  </si>
  <si>
    <t>THE WELL RUN WITH TIMER MODE , ( 2 HRS RUN , 6 HRS OFF )</t>
  </si>
  <si>
    <r>
      <t xml:space="preserve">NO PUMP ACTION , </t>
    </r>
    <r>
      <rPr>
        <b/>
        <sz val="12"/>
        <rFont val="Calibri"/>
        <family val="2"/>
        <scheme val="minor"/>
      </rPr>
      <t xml:space="preserve">R.TRIP W/ 1.75" SLIM DHP </t>
    </r>
    <r>
      <rPr>
        <b/>
        <sz val="12"/>
        <color rgb="FF0000FF"/>
        <rFont val="Calibri"/>
        <family val="2"/>
        <scheme val="minor"/>
      </rPr>
      <t>, RESET DHP,   NO PROD. , VALVE ROD UNSCREWED , FISHED OK , POOH ,  CHECK  T.D @ 6192( S/L) , END OF PERF. @ 6066 FT , RIH W/1.5" DHP ( HIGH CLEARANCE ) , ON STREAM 23/1/2017</t>
    </r>
  </si>
  <si>
    <t xml:space="preserve">EXPRO TMU#1, B-I </t>
  </si>
  <si>
    <t>128"</t>
  </si>
  <si>
    <t>112" HOLE ERODED</t>
  </si>
  <si>
    <r>
      <t>REPLACED CRANK PIN BEARING BY NEW ONE ,</t>
    </r>
    <r>
      <rPr>
        <b/>
        <sz val="12"/>
        <color rgb="FFFF0000"/>
        <rFont val="Calibri"/>
        <family val="2"/>
        <scheme val="minor"/>
      </rPr>
      <t xml:space="preserve"> INCREASED S.L F/112" TO 128"</t>
    </r>
    <r>
      <rPr>
        <b/>
        <sz val="12"/>
        <rFont val="Calibri"/>
        <family val="2"/>
        <scheme val="minor"/>
      </rPr>
      <t xml:space="preserve"> DUE 112" HOLE ERODED</t>
    </r>
  </si>
  <si>
    <t>ROD NO ( 23X1"  SINKER BAR) UNSCREWED , FISHED OK, REPLACED ,  R. TRIP, ON STREAM.</t>
  </si>
  <si>
    <r>
      <t xml:space="preserve">NO PUMP ACTION , R.TRIP </t>
    </r>
    <r>
      <rPr>
        <b/>
        <sz val="12"/>
        <color rgb="FFFF0000"/>
        <rFont val="Calibri"/>
        <family val="2"/>
        <scheme val="minor"/>
      </rPr>
      <t>(FOUND CRACK IN BARREL &amp; SLIGHT WEAR IN VALVE ROD  OF PULLED DHP)</t>
    </r>
    <r>
      <rPr>
        <b/>
        <sz val="12"/>
        <rFont val="Calibri"/>
        <family val="2"/>
        <scheme val="minor"/>
      </rPr>
      <t xml:space="preserve"> , ON STREAM</t>
    </r>
  </si>
  <si>
    <t>EXPRO#3 (TMU), B-I,III</t>
  </si>
  <si>
    <t>EXPRO#3 (TMU),B-I,III,UPPER B-IV</t>
  </si>
  <si>
    <t>HALL#4 (TMU)</t>
  </si>
  <si>
    <r>
      <t xml:space="preserve">UNDER W/O DUE TO TBG , ( </t>
    </r>
    <r>
      <rPr>
        <b/>
        <sz val="12"/>
        <color rgb="FFFF0000"/>
        <rFont val="Calibri"/>
        <family val="2"/>
        <scheme val="minor"/>
      </rPr>
      <t>FOUND LARGE HOLES &amp; CRACK IN JT'S NO 32 &amp; 74</t>
    </r>
    <r>
      <rPr>
        <b/>
        <sz val="12"/>
        <color rgb="FF0000FF"/>
        <rFont val="Calibri"/>
        <family val="2"/>
        <scheme val="minor"/>
      </rPr>
      <t xml:space="preserve"> ) , &amp; FOUND STRING PARTED @ 2315 FT , FISHED OK  , TAGGED TD @ 6123 FT,  </t>
    </r>
    <r>
      <rPr>
        <b/>
        <sz val="12"/>
        <rFont val="Calibri"/>
        <family val="2"/>
        <scheme val="minor"/>
      </rPr>
      <t xml:space="preserve"> ADDED NEW PERF. IN</t>
    </r>
    <r>
      <rPr>
        <b/>
        <sz val="12"/>
        <color rgb="FF0000FF"/>
        <rFont val="Calibri"/>
        <family val="2"/>
        <scheme val="minor"/>
      </rPr>
      <t xml:space="preserve"> </t>
    </r>
    <r>
      <rPr>
        <b/>
        <u/>
        <sz val="12"/>
        <color rgb="FF00B050"/>
        <rFont val="Calibri"/>
        <family val="2"/>
        <scheme val="minor"/>
      </rPr>
      <t>B-I  (5888' - 5900') 12 FT &amp;  (5876' - 5884') 8 FT</t>
    </r>
    <r>
      <rPr>
        <b/>
        <sz val="12"/>
        <color rgb="FF0000FF"/>
        <rFont val="Calibri"/>
        <family val="2"/>
        <scheme val="minor"/>
      </rPr>
      <t xml:space="preserve"> ,</t>
    </r>
    <r>
      <rPr>
        <b/>
        <sz val="12"/>
        <rFont val="Calibri"/>
        <family val="2"/>
        <scheme val="minor"/>
      </rPr>
      <t xml:space="preserve"> INSTALLED 2 7/8 " TBG WITH ANCHOR CATCHER  </t>
    </r>
    <r>
      <rPr>
        <b/>
        <sz val="12"/>
        <color rgb="FF0000FF"/>
        <rFont val="Calibri"/>
        <family val="2"/>
        <scheme val="minor"/>
      </rPr>
      <t xml:space="preserve">,  RIH W/ </t>
    </r>
    <r>
      <rPr>
        <b/>
        <sz val="12"/>
        <color rgb="FFFF0000"/>
        <rFont val="Calibri"/>
        <family val="2"/>
        <scheme val="minor"/>
      </rPr>
      <t xml:space="preserve">1.5" SLIM DHP </t>
    </r>
    <r>
      <rPr>
        <b/>
        <sz val="12"/>
        <color rgb="FF0000FF"/>
        <rFont val="Calibri"/>
        <family val="2"/>
        <scheme val="minor"/>
      </rPr>
      <t xml:space="preserve">ON </t>
    </r>
    <r>
      <rPr>
        <b/>
        <sz val="12"/>
        <color rgb="FFFF0000"/>
        <rFont val="Calibri"/>
        <family val="2"/>
        <scheme val="minor"/>
      </rPr>
      <t>NEW N-97</t>
    </r>
    <r>
      <rPr>
        <b/>
        <sz val="12"/>
        <color rgb="FF0000FF"/>
        <rFont val="Calibri"/>
        <family val="2"/>
        <scheme val="minor"/>
      </rPr>
      <t xml:space="preserve"> S/R CONFIG  , ( 1" SLIM COUPLING ) , (83 X1''+120 X 7/8''+ 25 X1'' ), ON STREAM </t>
    </r>
    <r>
      <rPr>
        <b/>
        <sz val="12"/>
        <color rgb="FFFF0000"/>
        <rFont val="Calibri"/>
        <family val="2"/>
        <scheme val="minor"/>
      </rPr>
      <t>17/10/2016</t>
    </r>
  </si>
  <si>
    <t>CHECKED SSD , FOUND IT CLOSED, OPENED OK, B-I,III,IV ON PROD. , RIH WITH 1.5" SLIME DHP , ON STREAM</t>
  </si>
  <si>
    <r>
      <t>ROD NO (</t>
    </r>
    <r>
      <rPr>
        <b/>
        <sz val="12"/>
        <color rgb="FFFF0000"/>
        <rFont val="Calibri"/>
        <family val="2"/>
        <scheme val="minor"/>
      </rPr>
      <t>35X1"</t>
    </r>
    <r>
      <rPr>
        <b/>
        <sz val="12"/>
        <rFont val="Calibri"/>
        <family val="2"/>
        <scheme val="minor"/>
      </rPr>
      <t xml:space="preserve">) PARTED , FISHED OK , </t>
    </r>
    <r>
      <rPr>
        <b/>
        <sz val="12"/>
        <color rgb="FFFF0000"/>
        <rFont val="Calibri"/>
        <family val="2"/>
        <scheme val="minor"/>
      </rPr>
      <t>REPLACED ALL TOP SEC. 1" BY NEW D-78</t>
    </r>
    <r>
      <rPr>
        <b/>
        <sz val="12"/>
        <rFont val="Calibri"/>
        <family val="2"/>
        <scheme val="minor"/>
      </rPr>
      <t xml:space="preserve"> , HYDROTEST , NOT HOLD , 2 R.TRIP , HYDROTEST , NOT HOLD , R.TRIP W/ 2 " ANCHOR PUMP , RET. ( 10 +6 +4 RODS X1 " )  , R.TRIP W/ 1.75 " ANCHOR PUMP , RET. ( 1 RODS X1 " ) , TOT. RET. (21 RODS X1") , SET ANCHOR @ 5300 FT , ON STREAM</t>
    </r>
    <r>
      <rPr>
        <b/>
        <sz val="12"/>
        <color rgb="FFFF0000"/>
        <rFont val="Calibri"/>
        <family val="2"/>
        <scheme val="minor"/>
      </rPr>
      <t xml:space="preserve"> </t>
    </r>
    <r>
      <rPr>
        <b/>
        <u/>
        <sz val="12"/>
        <color rgb="FFFF0000"/>
        <rFont val="Calibri"/>
        <family val="2"/>
        <scheme val="minor"/>
      </rPr>
      <t>9/2/2017</t>
    </r>
  </si>
  <si>
    <r>
      <t xml:space="preserve">NO PUMP ACTION , R.TRIP </t>
    </r>
    <r>
      <rPr>
        <b/>
        <u/>
        <sz val="12"/>
        <color rgb="FFFF0000"/>
        <rFont val="Calibri"/>
        <family val="2"/>
        <scheme val="minor"/>
      </rPr>
      <t>W/ 1.5" DHP</t>
    </r>
    <r>
      <rPr>
        <b/>
        <sz val="12"/>
        <color rgb="FF0000FF"/>
        <rFont val="Calibri"/>
        <family val="2"/>
        <scheme val="minor"/>
      </rPr>
      <t xml:space="preserve"> INSTEAD OF 1.75 " DHP , ON STREAM</t>
    </r>
  </si>
  <si>
    <r>
      <t xml:space="preserve">NO PUMP ACTION  , R.TRIP WITH </t>
    </r>
    <r>
      <rPr>
        <b/>
        <u/>
        <sz val="12"/>
        <color rgb="FFFF0000"/>
        <rFont val="Calibri"/>
        <family val="2"/>
        <scheme val="minor"/>
      </rPr>
      <t>1.5" ANCHOR PUMP</t>
    </r>
    <r>
      <rPr>
        <b/>
        <sz val="12"/>
        <color rgb="FF0000FF"/>
        <rFont val="Calibri"/>
        <family val="2"/>
        <scheme val="minor"/>
      </rPr>
      <t xml:space="preserve"> , , RETRIEVED ( 1X1" ) RODS , SET ANCHOR PUMP @ 5625 FT , ON STREAM</t>
    </r>
  </si>
  <si>
    <r>
      <t xml:space="preserve">NO PUMP ACTION , </t>
    </r>
    <r>
      <rPr>
        <b/>
        <sz val="16"/>
        <color rgb="FFFF0000"/>
        <rFont val="Calibri"/>
        <family val="2"/>
        <scheme val="minor"/>
      </rPr>
      <t>2</t>
    </r>
    <r>
      <rPr>
        <b/>
        <sz val="12"/>
        <color rgb="FF0000FF"/>
        <rFont val="Calibri"/>
        <family val="2"/>
        <scheme val="minor"/>
      </rPr>
      <t xml:space="preserve"> R.TRIP , PERFORMED HYDRO TEST , NOT HOLD , R.TRIP WITH 1.75" ANCHOR PUMP , RETRIEVED ( 7X1"+3X7/8") , SET ANCHOR PUMP @ 5525 FT , ON STREAM</t>
    </r>
  </si>
  <si>
    <r>
      <t>S.F.L FOR B-I,III , SEVERE F. POUND ,</t>
    </r>
    <r>
      <rPr>
        <b/>
        <sz val="12"/>
        <color rgb="FFFF0000"/>
        <rFont val="Calibri"/>
        <family val="2"/>
        <scheme val="minor"/>
      </rPr>
      <t xml:space="preserve"> FILLAGE= 28 %</t>
    </r>
  </si>
  <si>
    <r>
      <t>S.F.L FOR B-I,III ,SEVERE F. POUND ,</t>
    </r>
    <r>
      <rPr>
        <b/>
        <sz val="12"/>
        <color rgb="FFFF0000"/>
        <rFont val="Calibri"/>
        <family val="2"/>
        <scheme val="minor"/>
      </rPr>
      <t xml:space="preserve"> FILLAGE= 28 %</t>
    </r>
  </si>
  <si>
    <t>S.F.L = 1400 FT ( S.L )</t>
  </si>
  <si>
    <r>
      <t xml:space="preserve">NO PUMP ACTION , R.TRIP W/1.75" ANCHOR PUMP , SET @ SAME DEPTH 5175 FT , HYDROTEST , NOT HOLD , R.TRIP W/1.75" ANCHOR PUMP , RET. ( 5 RODS X1" ) , SET @ 5050 FT , HYDROTEST , NOT HOLD , </t>
    </r>
    <r>
      <rPr>
        <b/>
        <u/>
        <sz val="12"/>
        <color rgb="FFFF0000"/>
        <rFont val="Calibri"/>
        <family val="2"/>
        <scheme val="minor"/>
      </rPr>
      <t>WAITING W/O</t>
    </r>
    <r>
      <rPr>
        <b/>
        <sz val="12"/>
        <rFont val="Calibri"/>
        <family val="2"/>
        <scheme val="minor"/>
      </rPr>
      <t>.</t>
    </r>
  </si>
  <si>
    <t>W.L</t>
  </si>
  <si>
    <r>
      <t xml:space="preserve"> PERFORMED PRFORATION FOR </t>
    </r>
    <r>
      <rPr>
        <b/>
        <sz val="12"/>
        <color indexed="10"/>
        <rFont val="Calibri"/>
        <family val="2"/>
      </rPr>
      <t>B-V</t>
    </r>
    <r>
      <rPr>
        <b/>
        <sz val="12"/>
        <color indexed="12"/>
        <rFont val="Calibri"/>
        <family val="2"/>
      </rPr>
      <t xml:space="preserve"> (6082-6103) 21 FT, (6064-6074) 10 FT &amp;</t>
    </r>
    <r>
      <rPr>
        <b/>
        <sz val="12"/>
        <color indexed="10"/>
        <rFont val="Calibri"/>
        <family val="2"/>
      </rPr>
      <t xml:space="preserve"> </t>
    </r>
    <r>
      <rPr>
        <b/>
        <sz val="12"/>
        <color indexed="12"/>
        <rFont val="Calibri"/>
        <family val="2"/>
      </rPr>
      <t>(5990-6026) 36 FT</t>
    </r>
  </si>
  <si>
    <t>87 X1''+  123 X 7/8''+  15 X1.5''  S.BAR</t>
  </si>
  <si>
    <r>
      <t xml:space="preserve">ROD NO. </t>
    </r>
    <r>
      <rPr>
        <b/>
        <sz val="12"/>
        <color rgb="FFFF0000"/>
        <rFont val="Calibri"/>
        <family val="2"/>
        <scheme val="minor"/>
      </rPr>
      <t>3 X 7/8"</t>
    </r>
    <r>
      <rPr>
        <b/>
        <sz val="12"/>
        <rFont val="Calibri"/>
        <family val="2"/>
        <scheme val="minor"/>
      </rPr>
      <t xml:space="preserve"> PARTED, FISHED OK,  </t>
    </r>
    <r>
      <rPr>
        <b/>
        <u/>
        <sz val="12"/>
        <color rgb="FFFF0000"/>
        <rFont val="Calibri"/>
        <family val="2"/>
        <scheme val="minor"/>
      </rPr>
      <t>R.TRIP</t>
    </r>
    <r>
      <rPr>
        <b/>
        <sz val="12"/>
        <rFont val="Calibri"/>
        <family val="2"/>
        <scheme val="minor"/>
      </rPr>
      <t xml:space="preserve"> , R.TRIP WITH 1.5" ANCHOR PUMP , RETRIEVED ( 1X1" ) RODS , SET ANCHOR PUMP @ 5625 FT , ON STREAM </t>
    </r>
    <r>
      <rPr>
        <b/>
        <u/>
        <sz val="12"/>
        <color rgb="FFFF0000"/>
        <rFont val="Calibri"/>
        <family val="2"/>
        <scheme val="minor"/>
      </rPr>
      <t>28/2/2017</t>
    </r>
  </si>
  <si>
    <t>NO PUMP ACTION , 2 R.TRIP W/ 2 " ANCHOR PUMP , TOTAL RET. 19 RODS X1" , SET ANCHOR @ 5050 FT  , PERFORMED HYDRO TEST , NOT HOLD , WAITING FOR W/O</t>
  </si>
  <si>
    <r>
      <t xml:space="preserve">W.C .+/- 89 % FOR  </t>
    </r>
    <r>
      <rPr>
        <b/>
        <sz val="12"/>
        <color rgb="FF339966"/>
        <rFont val="Calibri"/>
        <family val="2"/>
        <scheme val="minor"/>
      </rPr>
      <t>B-I, IV, V</t>
    </r>
  </si>
  <si>
    <t>CSG WING STUCKED</t>
  </si>
  <si>
    <r>
      <t xml:space="preserve">SEVERE FLUID POUND, </t>
    </r>
    <r>
      <rPr>
        <b/>
        <sz val="12"/>
        <color rgb="FFC00000"/>
        <rFont val="Calibri"/>
        <family val="2"/>
        <scheme val="minor"/>
      </rPr>
      <t>P.FILLAGE = 58 %</t>
    </r>
  </si>
  <si>
    <t>W.C INCREASED F/60 T/98 %</t>
  </si>
  <si>
    <r>
      <t xml:space="preserve">SLIGHT F.POUND , </t>
    </r>
    <r>
      <rPr>
        <b/>
        <sz val="12"/>
        <color rgb="FFC00000"/>
        <rFont val="Calibri"/>
        <family val="2"/>
        <scheme val="minor"/>
      </rPr>
      <t>P.FILLAGE= 88 %</t>
    </r>
  </si>
  <si>
    <r>
      <t xml:space="preserve">SLIGHT F. POUND, </t>
    </r>
    <r>
      <rPr>
        <b/>
        <sz val="12"/>
        <color rgb="FFC00000"/>
        <rFont val="Calibri"/>
        <family val="2"/>
        <scheme val="minor"/>
      </rPr>
      <t>P.FILLAGE = 91 %</t>
    </r>
  </si>
  <si>
    <r>
      <t xml:space="preserve">POOH WITH S/R &amp; DHP , </t>
    </r>
    <r>
      <rPr>
        <b/>
        <sz val="12"/>
        <color indexed="10"/>
        <rFont val="Calibri"/>
        <family val="2"/>
      </rPr>
      <t xml:space="preserve">OPENED SSD AGAINST </t>
    </r>
    <r>
      <rPr>
        <b/>
        <sz val="12"/>
        <color rgb="FF0000FF"/>
        <rFont val="Calibri"/>
        <family val="2"/>
      </rPr>
      <t>B-I,III,IV</t>
    </r>
    <r>
      <rPr>
        <b/>
        <sz val="12"/>
        <color indexed="10"/>
        <rFont val="Calibri"/>
        <family val="2"/>
      </rPr>
      <t xml:space="preserve"> , ( </t>
    </r>
    <r>
      <rPr>
        <b/>
        <sz val="12"/>
        <color rgb="FF0000FF"/>
        <rFont val="Calibri"/>
        <family val="2"/>
      </rPr>
      <t xml:space="preserve">NOW </t>
    </r>
    <r>
      <rPr>
        <b/>
        <sz val="12"/>
        <color rgb="FF339966"/>
        <rFont val="Calibri"/>
        <family val="2"/>
      </rPr>
      <t>B-I,III,IV,V</t>
    </r>
    <r>
      <rPr>
        <b/>
        <sz val="12"/>
        <color rgb="FF0000FF"/>
        <rFont val="Calibri"/>
        <family val="2"/>
      </rPr>
      <t xml:space="preserve"> ON PRODUCTION </t>
    </r>
    <r>
      <rPr>
        <b/>
        <sz val="12"/>
        <color indexed="10"/>
        <rFont val="Calibri"/>
        <family val="2"/>
      </rPr>
      <t>), RIH W/ 2.25" DHP INSTEAD OF 1.75" DHP, ON STREAM</t>
    </r>
  </si>
  <si>
    <t>B-I,III,IV,V</t>
  </si>
  <si>
    <r>
      <t xml:space="preserve">NO PUMP ACTION , R.TRIP , RESET &amp; SPACE IN , NO PROD, HYDROTEST , NOT HOLD , R.TRIP W/ 1.75" ANCHOR PUMP, RET. (10+5+5X1") , NOT PROD. , R.TRIP W/ 1.75" ANCHOR PUMP, RET. (10X1"), TOT. RET. (30 RODS X1") , SET ANCHOR @ 5150 FT, NO PROD . , </t>
    </r>
    <r>
      <rPr>
        <b/>
        <sz val="12"/>
        <color rgb="FFFF0000"/>
        <rFont val="Calibri"/>
        <family val="2"/>
        <scheme val="minor"/>
      </rPr>
      <t>WAITING W/O</t>
    </r>
  </si>
  <si>
    <t>NO PUMP ACTION,   R.TRIP W/ 1.75" ANCHOR PUMP , RET. (5X1") RODS, SET ANCHOR @5175 FT , TOTAL RET. (30 RODS X 1") , ON STREAM</t>
  </si>
  <si>
    <r>
      <t>AL.AHLIA , AFTER R.TRIP ,</t>
    </r>
    <r>
      <rPr>
        <b/>
        <sz val="22"/>
        <color rgb="FF25941C"/>
        <rFont val="Calibri"/>
        <family val="2"/>
        <scheme val="minor"/>
      </rPr>
      <t xml:space="preserve"> </t>
    </r>
    <r>
      <rPr>
        <b/>
        <sz val="22"/>
        <color rgb="FF25941C"/>
        <rFont val="Calibri"/>
        <family val="2"/>
      </rPr>
      <t xml:space="preserve">B-I,III,IV </t>
    </r>
  </si>
  <si>
    <t xml:space="preserve">B-V (6,006'-6,030') </t>
  </si>
  <si>
    <t xml:space="preserve">AL.AHLIA , AFTER W/O , </t>
  </si>
  <si>
    <t>B-I,III</t>
  </si>
  <si>
    <r>
      <t xml:space="preserve">UNDER W/O, TO REPIR TBG LEAK ( </t>
    </r>
    <r>
      <rPr>
        <b/>
        <sz val="12"/>
        <color indexed="10"/>
        <rFont val="Calibri"/>
        <family val="2"/>
      </rPr>
      <t>TBG IN GOOD CONDATION</t>
    </r>
    <r>
      <rPr>
        <b/>
        <sz val="12"/>
        <color indexed="48"/>
        <rFont val="Calibri"/>
        <family val="2"/>
      </rPr>
      <t xml:space="preserve"> )</t>
    </r>
    <r>
      <rPr>
        <b/>
        <sz val="12"/>
        <color indexed="10"/>
        <rFont val="Calibri"/>
        <family val="2"/>
      </rPr>
      <t xml:space="preserve"> EXPECTED PKR LEAK , </t>
    </r>
    <r>
      <rPr>
        <b/>
        <sz val="12"/>
        <color indexed="48"/>
        <rFont val="Calibri"/>
        <family val="2"/>
      </rPr>
      <t xml:space="preserve">TAGGED T.D @ 5938', </t>
    </r>
    <r>
      <rPr>
        <b/>
        <sz val="12"/>
        <color indexed="10"/>
        <rFont val="Calibri"/>
        <family val="2"/>
      </rPr>
      <t xml:space="preserve">TESTED CASING ABOVE UPPER PKR @ 5598 '  , HOLD OK . </t>
    </r>
    <r>
      <rPr>
        <b/>
        <sz val="12"/>
        <color indexed="48"/>
        <rFont val="Calibri"/>
        <family val="2"/>
      </rPr>
      <t xml:space="preserve">INSTALL SELECTIVE COMPLATION , CLOSED SSD AGAINST B-I, PRODUCED FROM </t>
    </r>
    <r>
      <rPr>
        <b/>
        <sz val="12"/>
        <color rgb="FF25941C"/>
        <rFont val="Calibri"/>
        <family val="2"/>
      </rPr>
      <t xml:space="preserve">B-III </t>
    </r>
    <r>
      <rPr>
        <b/>
        <sz val="12"/>
        <color indexed="48"/>
        <rFont val="Calibri"/>
        <family val="2"/>
      </rPr>
      <t xml:space="preserve">ONLY , ISTALL KTH WITH PKR , TENSION 18 KIB , RIH WITH 2" DHP WITH SAME S/R 
( 20X1"+125X7/8"+83X1") , ON STREAM </t>
    </r>
  </si>
  <si>
    <t xml:space="preserve"> B-III</t>
  </si>
  <si>
    <t xml:space="preserve"> B-I &amp; B-III</t>
  </si>
  <si>
    <t xml:space="preserve">BAKER , AFTER W/O </t>
  </si>
  <si>
    <t>( B-I &amp; III  )</t>
  </si>
  <si>
    <r>
      <t>AL.AHLIA ,</t>
    </r>
    <r>
      <rPr>
        <b/>
        <sz val="20"/>
        <color rgb="FF25941C"/>
        <rFont val="Calibri"/>
        <family val="2"/>
        <scheme val="minor"/>
      </rPr>
      <t xml:space="preserve"> </t>
    </r>
    <r>
      <rPr>
        <b/>
        <sz val="20"/>
        <color rgb="FF25941C"/>
        <rFont val="Calibri"/>
        <family val="2"/>
      </rPr>
      <t xml:space="preserve">B-I,III,IV </t>
    </r>
  </si>
  <si>
    <t xml:space="preserve"> B-I,III</t>
  </si>
  <si>
    <t xml:space="preserve"> B-I,III,IV</t>
  </si>
  <si>
    <r>
      <t>AL.AHLIA ,</t>
    </r>
    <r>
      <rPr>
        <b/>
        <sz val="12"/>
        <color indexed="10"/>
        <rFont val="Calibri"/>
        <family val="2"/>
      </rPr>
      <t xml:space="preserve"> </t>
    </r>
    <r>
      <rPr>
        <b/>
        <u/>
        <sz val="12"/>
        <color indexed="10"/>
        <rFont val="Calibri"/>
        <family val="2"/>
      </rPr>
      <t>2.25" HOLLOW PUMP</t>
    </r>
  </si>
  <si>
    <r>
      <t xml:space="preserve">NORMAL CARD, EGY OTS  </t>
    </r>
    <r>
      <rPr>
        <b/>
        <sz val="12"/>
        <color rgb="FF008000"/>
        <rFont val="Calibri"/>
        <family val="2"/>
        <scheme val="minor"/>
      </rPr>
      <t>B-I,III,IV,V</t>
    </r>
  </si>
  <si>
    <t>NORMAL CARD ( STATIC F.L. FOR B-I,III,IV )</t>
  </si>
  <si>
    <r>
      <t xml:space="preserve">NO PUMP ACTION,  R.TRIP </t>
    </r>
    <r>
      <rPr>
        <b/>
        <u/>
        <sz val="12"/>
        <color rgb="FFFF0000"/>
        <rFont val="Calibri"/>
        <family val="2"/>
        <scheme val="minor"/>
      </rPr>
      <t>WITH 1.5" DHP</t>
    </r>
    <r>
      <rPr>
        <b/>
        <sz val="12"/>
        <color rgb="FF0000FF"/>
        <rFont val="Calibri"/>
        <family val="2"/>
        <scheme val="minor"/>
      </rPr>
      <t xml:space="preserve"> , ON STREAM </t>
    </r>
  </si>
  <si>
    <r>
      <t xml:space="preserve">POOH WITH S/R &amp; DHP , </t>
    </r>
    <r>
      <rPr>
        <b/>
        <sz val="16"/>
        <color rgb="FFFF0000"/>
        <rFont val="Calibri"/>
        <family val="2"/>
        <scheme val="minor"/>
      </rPr>
      <t>TRY TO RETREIVE 2.56" FWG PLUG by S.ROD ,  RETRIVED PRONG ONLY</t>
    </r>
    <r>
      <rPr>
        <b/>
        <sz val="12"/>
        <color rgb="FF0000FF"/>
        <rFont val="Calibri"/>
        <family val="2"/>
        <scheme val="minor"/>
      </rPr>
      <t xml:space="preserve">, RIH WITH 2" DHP &amp; S/R , ON STREAM </t>
    </r>
  </si>
  <si>
    <t>B-I (5762-5776’) 14 FT &amp; (5790-5802)12 FT
B-III (5938-5950)12 FT
B-IV (5972-5979’) 7
B-V (6002-6020’) 18 FT</t>
  </si>
  <si>
    <r>
      <t xml:space="preserve">POOH W/ S/R &amp; DHP , S.F.L FOR B-I @ 4200 FT (S/L DEPTH) ,  RETRIEVED 2.25 FWG PLUG AGAINST </t>
    </r>
    <r>
      <rPr>
        <b/>
        <sz val="12"/>
        <color rgb="FFFF0000"/>
        <rFont val="Calibri"/>
        <family val="2"/>
        <scheme val="minor"/>
      </rPr>
      <t>B-III, IV</t>
    </r>
    <r>
      <rPr>
        <b/>
        <sz val="12"/>
        <rFont val="Calibri"/>
        <family val="2"/>
        <scheme val="minor"/>
      </rPr>
      <t xml:space="preserve"> , NOW </t>
    </r>
    <r>
      <rPr>
        <b/>
        <sz val="12"/>
        <color rgb="FF339966"/>
        <rFont val="Calibri"/>
        <family val="2"/>
        <scheme val="minor"/>
      </rPr>
      <t>B-I,III,IV</t>
    </r>
    <r>
      <rPr>
        <b/>
        <sz val="12"/>
        <rFont val="Calibri"/>
        <family val="2"/>
        <scheme val="minor"/>
      </rPr>
      <t xml:space="preserve"> ON PROD , RIH WITH </t>
    </r>
    <r>
      <rPr>
        <b/>
        <sz val="12"/>
        <color rgb="FFFF0000"/>
        <rFont val="Calibri"/>
        <family val="2"/>
        <scheme val="minor"/>
      </rPr>
      <t>2" DHP</t>
    </r>
    <r>
      <rPr>
        <b/>
        <sz val="12"/>
        <rFont val="Calibri"/>
        <family val="2"/>
        <scheme val="minor"/>
      </rPr>
      <t xml:space="preserve"> , ON STREAM</t>
    </r>
  </si>
  <si>
    <t xml:space="preserve">B-I (5734-5738) , (5744-5758)
B-III (5895-5940) 
B-IV (5948-5960), (5970-5976), (5988-5994)  </t>
  </si>
  <si>
    <r>
      <t xml:space="preserve">B-I,III,IV  </t>
    </r>
    <r>
      <rPr>
        <b/>
        <sz val="14"/>
        <color rgb="FFFF0000"/>
        <rFont val="Calibri"/>
        <family val="2"/>
        <scheme val="minor"/>
      </rPr>
      <t>S.F.L = 4200 FT ( S.L )</t>
    </r>
  </si>
  <si>
    <t>SLIGHT S.V LEAK</t>
  </si>
  <si>
    <r>
      <t xml:space="preserve">F.POUND , </t>
    </r>
    <r>
      <rPr>
        <b/>
        <sz val="12"/>
        <color rgb="FFFF0000"/>
        <rFont val="Calibri"/>
        <family val="2"/>
        <scheme val="minor"/>
      </rPr>
      <t>P.FILLAGE = 77 %</t>
    </r>
  </si>
  <si>
    <t>NORMAL CARD ( S.F.L FOR B-I,III )</t>
  </si>
  <si>
    <r>
      <t xml:space="preserve"> F. POUND , </t>
    </r>
    <r>
      <rPr>
        <b/>
        <sz val="12"/>
        <color rgb="FFFF0000"/>
        <rFont val="Calibri"/>
        <family val="2"/>
        <scheme val="minor"/>
      </rPr>
      <t xml:space="preserve">P.FILLAGE = 93 %. </t>
    </r>
  </si>
  <si>
    <t>PKR &amp; CSG LEAK</t>
  </si>
  <si>
    <t>NORMAL CARD ( S.F.L FOR B-I )</t>
  </si>
  <si>
    <r>
      <t xml:space="preserve">SLIGHT T.V. LEAK,  </t>
    </r>
    <r>
      <rPr>
        <b/>
        <sz val="12"/>
        <color rgb="FFFF0000"/>
        <rFont val="Calibri"/>
        <family val="2"/>
        <scheme val="minor"/>
      </rPr>
      <t>P.FILLAGE= 98%</t>
    </r>
  </si>
  <si>
    <t>EXPRO#2 (TMU)</t>
  </si>
  <si>
    <r>
      <t xml:space="preserve">SEVERE FLUID POUND </t>
    </r>
    <r>
      <rPr>
        <b/>
        <sz val="12"/>
        <color rgb="FFFF0000"/>
        <rFont val="Calibri"/>
        <family val="2"/>
        <scheme val="minor"/>
      </rPr>
      <t>( P.FILLAGE 18 %)</t>
    </r>
  </si>
  <si>
    <r>
      <t xml:space="preserve">SLIGHT F.POUND, </t>
    </r>
    <r>
      <rPr>
        <b/>
        <sz val="12"/>
        <color rgb="FFFF0000"/>
        <rFont val="Calibri"/>
        <family val="2"/>
        <scheme val="minor"/>
      </rPr>
      <t>P.FILLAGE +/- 69 %</t>
    </r>
  </si>
  <si>
    <t>TOTAL RET. (35 RODS X 1")</t>
  </si>
  <si>
    <t>NO PUMP ACTION,   R.TRIP W/ 1.75" ANCHOR PUMP , RET. (5X1") RODS, SET ANCHOR @5050 FT ,  ON STREAM</t>
  </si>
  <si>
    <t>EXPRO#3 ( TMU ) , B-I</t>
  </si>
  <si>
    <r>
      <t xml:space="preserve">      2 7/8" TBG        </t>
    </r>
    <r>
      <rPr>
        <b/>
        <sz val="28"/>
        <color rgb="FF339966"/>
        <rFont val="Calibri"/>
        <family val="2"/>
        <scheme val="minor"/>
      </rPr>
      <t>B-I,III,IV</t>
    </r>
  </si>
  <si>
    <t>B-V</t>
  </si>
  <si>
    <r>
      <rPr>
        <b/>
        <sz val="12"/>
        <color rgb="FF339966"/>
        <rFont val="Calibri"/>
        <family val="2"/>
      </rPr>
      <t>B-I (5760-5764) , (5772-5790) ,(5798-5802)
B-II (5890-5902) )</t>
    </r>
    <r>
      <rPr>
        <b/>
        <sz val="12"/>
        <color indexed="12"/>
        <rFont val="Calibri"/>
        <family val="2"/>
      </rPr>
      <t xml:space="preserve">
</t>
    </r>
    <r>
      <rPr>
        <b/>
        <sz val="12"/>
        <color rgb="FF339966"/>
        <rFont val="Calibri"/>
        <family val="2"/>
      </rPr>
      <t>B-III (5916-5922),(5952-5960)</t>
    </r>
  </si>
  <si>
    <t>B-I,II,III</t>
  </si>
  <si>
    <r>
      <t xml:space="preserve">UNDER W/O DUE TBG LEAK , ( </t>
    </r>
    <r>
      <rPr>
        <b/>
        <sz val="12"/>
        <color indexed="10"/>
        <rFont val="Calibri"/>
        <family val="2"/>
      </rPr>
      <t>FOUND CRACK IN JT 178 &amp; 184</t>
    </r>
    <r>
      <rPr>
        <b/>
        <sz val="12"/>
        <color indexed="12"/>
        <rFont val="Calibri"/>
        <family val="2"/>
      </rPr>
      <t xml:space="preserve"> ) , TAGGED TD @ 5952 FT ,</t>
    </r>
    <r>
      <rPr>
        <b/>
        <sz val="12"/>
        <color indexed="10"/>
        <rFont val="Calibri"/>
        <family val="2"/>
      </rPr>
      <t>KEPT SSD CLOSED AGAINST B-I &amp; II</t>
    </r>
    <r>
      <rPr>
        <b/>
        <sz val="12"/>
        <color indexed="12"/>
        <rFont val="Calibri"/>
        <family val="2"/>
      </rPr>
      <t xml:space="preserve"> , ( </t>
    </r>
    <r>
      <rPr>
        <b/>
        <sz val="12"/>
        <color indexed="17"/>
        <rFont val="Calibri"/>
        <family val="2"/>
      </rPr>
      <t>B-III ONLY ON PRODUCTION</t>
    </r>
    <r>
      <rPr>
        <b/>
        <sz val="12"/>
        <color indexed="12"/>
        <rFont val="Calibri"/>
        <family val="2"/>
      </rPr>
      <t xml:space="preserve"> ) ,  RIH WITH 1.75" &amp; SAME S/R EXCPT ( 24X1"+8X7/8" S-88 COND.1 ) (25X1"+116X7/8"+90X1" ) , ON STREAM </t>
    </r>
    <r>
      <rPr>
        <b/>
        <u/>
        <sz val="12"/>
        <color indexed="10"/>
        <rFont val="Calibri"/>
        <family val="2"/>
      </rPr>
      <t xml:space="preserve">10/5/2016 </t>
    </r>
  </si>
  <si>
    <t>B-I, UPPER B-III</t>
  </si>
  <si>
    <t>B-I, III, IV</t>
  </si>
  <si>
    <t>B-I, III</t>
  </si>
  <si>
    <r>
      <t xml:space="preserve">                                              </t>
    </r>
    <r>
      <rPr>
        <b/>
        <sz val="24"/>
        <color rgb="FF00B050"/>
        <rFont val="Calibri"/>
        <family val="2"/>
        <scheme val="minor"/>
      </rPr>
      <t>B-I, V</t>
    </r>
    <r>
      <rPr>
        <b/>
        <sz val="12"/>
        <color rgb="FF00B050"/>
        <rFont val="Calibri"/>
        <family val="2"/>
        <scheme val="minor"/>
      </rPr>
      <t xml:space="preserve">                                           </t>
    </r>
    <r>
      <rPr>
        <b/>
        <sz val="12"/>
        <color rgb="FF0000FF"/>
        <rFont val="Calibri"/>
        <family val="2"/>
        <scheme val="minor"/>
      </rPr>
      <t>S.F.L. @ 600 FT AFTER OPENING SSD</t>
    </r>
  </si>
  <si>
    <t>B-I,III &amp; UPPER B-IV</t>
  </si>
  <si>
    <t>B-V &amp; LOWER B-IV</t>
  </si>
  <si>
    <t>B-I, III, UPPER B-IV &amp; B-VI</t>
  </si>
  <si>
    <r>
      <t xml:space="preserve">                       </t>
    </r>
    <r>
      <rPr>
        <b/>
        <sz val="12"/>
        <color rgb="FF339966"/>
        <rFont val="Calibri"/>
        <family val="2"/>
        <scheme val="minor"/>
      </rPr>
      <t xml:space="preserve">  B-I, III, UPPER B-IV    </t>
    </r>
    <r>
      <rPr>
        <b/>
        <sz val="12"/>
        <color rgb="FFFF0000"/>
        <rFont val="Calibri"/>
        <family val="2"/>
        <scheme val="minor"/>
      </rPr>
      <t xml:space="preserve">                    EXPECTED F-NIPPLE PROBLEM</t>
    </r>
  </si>
  <si>
    <t>B-I, UPPER B-IV</t>
  </si>
  <si>
    <t>B-IV</t>
  </si>
  <si>
    <r>
      <t xml:space="preserve">UNDER W/O DUE TO </t>
    </r>
    <r>
      <rPr>
        <b/>
        <sz val="12"/>
        <color indexed="10"/>
        <rFont val="Calibri"/>
        <family val="2"/>
      </rPr>
      <t>TBG LEAK</t>
    </r>
    <r>
      <rPr>
        <b/>
        <sz val="12"/>
        <color indexed="12"/>
        <rFont val="Calibri"/>
        <family val="2"/>
      </rPr>
      <t xml:space="preserve"> , FOUND LONG CRACK @ </t>
    </r>
    <r>
      <rPr>
        <b/>
        <sz val="12"/>
        <color indexed="10"/>
        <rFont val="Calibri"/>
        <family val="2"/>
      </rPr>
      <t xml:space="preserve">JNT NO. 185 </t>
    </r>
    <r>
      <rPr>
        <b/>
        <sz val="12"/>
        <color indexed="12"/>
        <rFont val="Calibri"/>
        <family val="2"/>
      </rPr>
      <t xml:space="preserve">,  </t>
    </r>
    <r>
      <rPr>
        <b/>
        <u/>
        <sz val="12"/>
        <color indexed="21"/>
        <rFont val="Calibri"/>
        <family val="2"/>
      </rPr>
      <t>LOST FISH IN HOLE</t>
    </r>
    <r>
      <rPr>
        <b/>
        <sz val="12"/>
        <color indexed="21"/>
        <rFont val="Calibri"/>
        <family val="2"/>
      </rPr>
      <t xml:space="preserve"> </t>
    </r>
    <r>
      <rPr>
        <b/>
        <sz val="12"/>
        <color indexed="12"/>
        <rFont val="Calibri"/>
        <family val="2"/>
      </rPr>
      <t>AS FOLLOWING :-</t>
    </r>
    <r>
      <rPr>
        <b/>
        <sz val="12"/>
        <color indexed="21"/>
        <rFont val="Calibri"/>
        <family val="2"/>
      </rPr>
      <t xml:space="preserve"> </t>
    </r>
    <r>
      <rPr>
        <b/>
        <sz val="12"/>
        <color indexed="12"/>
        <rFont val="Calibri"/>
        <family val="2"/>
      </rPr>
      <t xml:space="preserve">( </t>
    </r>
    <r>
      <rPr>
        <b/>
        <sz val="12"/>
        <rFont val="Calibri"/>
        <family val="2"/>
      </rPr>
      <t xml:space="preserve">0.5 FT 3-1/2" EUE WLEG , 3-1/2" EUE GR-NIPPEL , 3-1/2" EUE PERF.PUB. JNT , 3-1/2" GF-NIPPEL  ,  31.63 FT 3-1/2" EUE TBG. , 3.27 FT 7" ANCHOUR CATCHER , 10 FT 3-1/2" EUE CUT JNT </t>
    </r>
    <r>
      <rPr>
        <b/>
        <sz val="12"/>
        <color indexed="12"/>
        <rFont val="Calibri"/>
        <family val="2"/>
      </rPr>
      <t xml:space="preserve">) &amp; </t>
    </r>
    <r>
      <rPr>
        <b/>
        <u/>
        <sz val="12"/>
        <color indexed="12"/>
        <rFont val="Calibri"/>
        <family val="2"/>
      </rPr>
      <t>TOTAL LENGTH OF LOST FISH = 58.09 FT</t>
    </r>
    <r>
      <rPr>
        <b/>
        <sz val="12"/>
        <color indexed="12"/>
        <rFont val="Calibri"/>
        <family val="2"/>
      </rPr>
      <t xml:space="preserve">,  TAGGED </t>
    </r>
    <r>
      <rPr>
        <b/>
        <sz val="12"/>
        <color indexed="10"/>
        <rFont val="Calibri"/>
        <family val="2"/>
      </rPr>
      <t>T.O.F</t>
    </r>
    <r>
      <rPr>
        <b/>
        <sz val="12"/>
        <color indexed="12"/>
        <rFont val="Calibri"/>
        <family val="2"/>
      </rPr>
      <t xml:space="preserve"> @</t>
    </r>
    <r>
      <rPr>
        <b/>
        <sz val="12"/>
        <color indexed="10"/>
        <rFont val="Calibri"/>
        <family val="2"/>
      </rPr>
      <t xml:space="preserve"> 6157</t>
    </r>
    <r>
      <rPr>
        <b/>
        <sz val="12"/>
        <color indexed="12"/>
        <rFont val="Calibri"/>
        <family val="2"/>
      </rPr>
      <t xml:space="preserve"> FT ,  REPERFORATED INTERVAL </t>
    </r>
    <r>
      <rPr>
        <b/>
        <sz val="12"/>
        <color indexed="10"/>
        <rFont val="Calibri"/>
        <family val="2"/>
      </rPr>
      <t>B-IV</t>
    </r>
    <r>
      <rPr>
        <b/>
        <sz val="12"/>
        <color indexed="12"/>
        <rFont val="Calibri"/>
        <family val="2"/>
      </rPr>
      <t xml:space="preserve"> </t>
    </r>
    <r>
      <rPr>
        <b/>
        <sz val="12"/>
        <color indexed="10"/>
        <rFont val="Calibri"/>
        <family val="2"/>
      </rPr>
      <t xml:space="preserve">( 5960-5968 ),  </t>
    </r>
    <r>
      <rPr>
        <b/>
        <sz val="12"/>
        <color indexed="12"/>
        <rFont val="Calibri"/>
        <family val="2"/>
      </rPr>
      <t xml:space="preserve">INSTALLED </t>
    </r>
    <r>
      <rPr>
        <b/>
        <sz val="12"/>
        <color indexed="10"/>
        <rFont val="Calibri"/>
        <family val="2"/>
      </rPr>
      <t>SELECTIVE COMPLETION</t>
    </r>
    <r>
      <rPr>
        <b/>
        <sz val="12"/>
        <color indexed="12"/>
        <rFont val="Calibri"/>
        <family val="2"/>
      </rPr>
      <t xml:space="preserve"> INSTEAD OF ANCHOR CATCHER ,  ( </t>
    </r>
    <r>
      <rPr>
        <b/>
        <sz val="12"/>
        <color indexed="10"/>
        <rFont val="Calibri"/>
        <family val="2"/>
      </rPr>
      <t>B-I ISOLATED AGAINST SSD</t>
    </r>
    <r>
      <rPr>
        <b/>
        <sz val="12"/>
        <color indexed="12"/>
        <rFont val="Calibri"/>
        <family val="2"/>
      </rPr>
      <t xml:space="preserve">  ) &amp; </t>
    </r>
    <r>
      <rPr>
        <b/>
        <sz val="12"/>
        <color indexed="10"/>
        <rFont val="Calibri"/>
        <family val="2"/>
      </rPr>
      <t xml:space="preserve"> (</t>
    </r>
    <r>
      <rPr>
        <b/>
        <sz val="12"/>
        <color indexed="17"/>
        <rFont val="Calibri"/>
        <family val="2"/>
      </rPr>
      <t xml:space="preserve"> B-IV ONLY ON PROD</t>
    </r>
    <r>
      <rPr>
        <b/>
        <sz val="12"/>
        <color indexed="12"/>
        <rFont val="Calibri"/>
        <family val="2"/>
      </rPr>
      <t xml:space="preserve">.) , RIH WITH </t>
    </r>
    <r>
      <rPr>
        <b/>
        <sz val="12"/>
        <color indexed="10"/>
        <rFont val="Calibri"/>
        <family val="2"/>
      </rPr>
      <t>1.5" DHP</t>
    </r>
    <r>
      <rPr>
        <b/>
        <sz val="12"/>
        <color indexed="12"/>
        <rFont val="Calibri"/>
        <family val="2"/>
      </rPr>
      <t xml:space="preserve"> WITH NEW </t>
    </r>
    <r>
      <rPr>
        <b/>
        <sz val="12"/>
        <color indexed="10"/>
        <rFont val="Calibri"/>
        <family val="2"/>
      </rPr>
      <t>S-88</t>
    </r>
    <r>
      <rPr>
        <b/>
        <sz val="12"/>
        <color indexed="12"/>
        <rFont val="Calibri"/>
        <family val="2"/>
      </rPr>
      <t xml:space="preserve">  S/R  (25X1"+118 X7/8"+89X1") , ON STREAM ON</t>
    </r>
    <r>
      <rPr>
        <b/>
        <sz val="12"/>
        <color indexed="10"/>
        <rFont val="Calibri"/>
        <family val="2"/>
      </rPr>
      <t xml:space="preserve"> 19-2-2015</t>
    </r>
  </si>
  <si>
    <t>B-I,IV</t>
  </si>
  <si>
    <r>
      <t xml:space="preserve">AGIBA ( </t>
    </r>
    <r>
      <rPr>
        <b/>
        <sz val="12"/>
        <color indexed="10"/>
        <rFont val="Calibri"/>
        <family val="2"/>
      </rPr>
      <t>B-IV ONLY</t>
    </r>
    <r>
      <rPr>
        <b/>
        <sz val="12"/>
        <rFont val="Calibri"/>
        <family val="2"/>
      </rPr>
      <t xml:space="preserve"> ) </t>
    </r>
  </si>
  <si>
    <t>B-I, IV, V</t>
  </si>
  <si>
    <t>LOWER B-IV &amp; V</t>
  </si>
  <si>
    <t>B-I, V</t>
  </si>
  <si>
    <t>LOWER B-III,IV</t>
  </si>
  <si>
    <t>LOWER B-III, B-IV</t>
  </si>
  <si>
    <r>
      <rPr>
        <b/>
        <sz val="24"/>
        <color rgb="FF339966"/>
        <rFont val="Calibri"/>
        <family val="2"/>
        <scheme val="minor"/>
      </rPr>
      <t>LOWER B-V</t>
    </r>
    <r>
      <rPr>
        <b/>
        <sz val="12"/>
        <rFont val="Calibri"/>
        <family val="2"/>
        <scheme val="minor"/>
      </rPr>
      <t xml:space="preserve">                                 </t>
    </r>
  </si>
  <si>
    <r>
      <rPr>
        <b/>
        <sz val="24"/>
        <color rgb="FF339966"/>
        <rFont val="Calibri"/>
        <family val="2"/>
        <scheme val="minor"/>
      </rPr>
      <t xml:space="preserve">B-I,IV,V         </t>
    </r>
    <r>
      <rPr>
        <b/>
        <sz val="12"/>
        <rFont val="Calibri"/>
        <family val="2"/>
        <scheme val="minor"/>
      </rPr>
      <t xml:space="preserve">                                               DETECTED S.F.L FOR B-V = 1650 FT BY S/L</t>
    </r>
  </si>
  <si>
    <t>B-I,IV,V</t>
  </si>
  <si>
    <r>
      <rPr>
        <b/>
        <sz val="24"/>
        <color rgb="FF339966"/>
        <rFont val="Calibri"/>
        <family val="2"/>
        <scheme val="minor"/>
      </rPr>
      <t>B-III,IV</t>
    </r>
    <r>
      <rPr>
        <b/>
        <sz val="12"/>
        <rFont val="Calibri"/>
        <family val="2"/>
        <scheme val="minor"/>
      </rPr>
      <t xml:space="preserve">                       </t>
    </r>
  </si>
  <si>
    <r>
      <rPr>
        <b/>
        <sz val="24"/>
        <color rgb="FF339966"/>
        <rFont val="Calibri"/>
        <family val="2"/>
        <scheme val="minor"/>
      </rPr>
      <t>B-V</t>
    </r>
    <r>
      <rPr>
        <b/>
        <sz val="12"/>
        <rFont val="Calibri"/>
        <family val="2"/>
        <scheme val="minor"/>
      </rPr>
      <t xml:space="preserve">                       </t>
    </r>
  </si>
  <si>
    <r>
      <rPr>
        <b/>
        <sz val="24"/>
        <color rgb="FF339966"/>
        <rFont val="Calibri"/>
        <family val="2"/>
        <scheme val="minor"/>
      </rPr>
      <t xml:space="preserve">NOW B-I,II,III,V    </t>
    </r>
    <r>
      <rPr>
        <b/>
        <sz val="12"/>
        <color rgb="FF0000FF"/>
        <rFont val="Calibri"/>
        <family val="2"/>
        <scheme val="minor"/>
      </rPr>
      <t xml:space="preserve">                                                        DETECTED S.F.L FOR B-V = 3200 FT BY S.L</t>
    </r>
  </si>
  <si>
    <t>B-I,II,III,IV</t>
  </si>
  <si>
    <t>B-IV,V</t>
  </si>
  <si>
    <t>B-III,V</t>
  </si>
  <si>
    <r>
      <t xml:space="preserve">B-III ( 5964-5975 ) 
</t>
    </r>
    <r>
      <rPr>
        <b/>
        <sz val="12"/>
        <rFont val="Calibri"/>
        <family val="2"/>
        <scheme val="minor"/>
      </rPr>
      <t xml:space="preserve">ISOLATED B-V (5985-5990) BY B.PLUG </t>
    </r>
  </si>
  <si>
    <r>
      <rPr>
        <b/>
        <sz val="24"/>
        <color rgb="FF339966"/>
        <rFont val="Calibri"/>
        <family val="2"/>
        <scheme val="minor"/>
      </rPr>
      <t xml:space="preserve">             B-I,III,IV,V    </t>
    </r>
    <r>
      <rPr>
        <b/>
        <sz val="12"/>
        <rFont val="Calibri"/>
        <family val="2"/>
        <scheme val="minor"/>
      </rPr>
      <t xml:space="preserve">               DETECTED S.F.L FOR B-V = 2200 FT BY S.L</t>
    </r>
  </si>
  <si>
    <r>
      <t xml:space="preserve">NO PUMP ACTION ,  R.TRIP WITH 1.75" DHP ( SLIME HOLE ) , HYDROTEST , NOT HOLD , R.TRIP WITH 1.75 "ANCHOR PUMP , RET. (10+10+10) RODS X1" , SET ANCHOR @ 5125 FT , NOT PRODUCE , </t>
    </r>
    <r>
      <rPr>
        <b/>
        <sz val="12"/>
        <color rgb="FFFF0000"/>
        <rFont val="Calibri"/>
        <family val="2"/>
        <scheme val="minor"/>
      </rPr>
      <t xml:space="preserve">WAITING FOR W/O </t>
    </r>
  </si>
  <si>
    <r>
      <t xml:space="preserve">NO PUMP ACTION , R.TRIP , PERFORMED HYDRO TEST , NOT HOLD , R.TRIP WITH 2" ANCHOR PUMP , RETRIEVED ( 15X1" ) , SET ANCHOR PUMP @ 5225 , PERFORMED HYDRO TEST , NOT HOLD , ( </t>
    </r>
    <r>
      <rPr>
        <b/>
        <sz val="12"/>
        <color rgb="FFFF0000"/>
        <rFont val="Calibri"/>
        <family val="2"/>
        <scheme val="minor"/>
      </rPr>
      <t>LEAK THROUGH KTH FANGE , EXPECTED TBG LEAK  NEAR THE SURFACE</t>
    </r>
    <r>
      <rPr>
        <b/>
        <sz val="12"/>
        <color rgb="FF0000FF"/>
        <rFont val="Calibri"/>
        <family val="2"/>
        <scheme val="minor"/>
      </rPr>
      <t xml:space="preserve"> ) WAITING FOR W/O</t>
    </r>
  </si>
  <si>
    <t xml:space="preserve">EXPRO TMU#2               </t>
  </si>
  <si>
    <r>
      <t xml:space="preserve">UNDER W/O DUE TO TBG LEAK ,  ( </t>
    </r>
    <r>
      <rPr>
        <b/>
        <sz val="12"/>
        <color rgb="FFFF0000"/>
        <rFont val="Calibri"/>
        <family val="2"/>
        <scheme val="minor"/>
      </rPr>
      <t>FOUND  CRACK IN THE JT RIGHT BELOW PKR JT NO 183</t>
    </r>
    <r>
      <rPr>
        <b/>
        <sz val="12"/>
        <rFont val="Calibri"/>
        <family val="2"/>
        <scheme val="minor"/>
      </rPr>
      <t xml:space="preserve">  , </t>
    </r>
    <r>
      <rPr>
        <b/>
        <sz val="12"/>
        <color rgb="FFFF0000"/>
        <rFont val="Calibri"/>
        <family val="2"/>
        <scheme val="minor"/>
      </rPr>
      <t>TOTAL JT'S 190</t>
    </r>
    <r>
      <rPr>
        <b/>
        <sz val="12"/>
        <rFont val="Calibri"/>
        <family val="2"/>
        <scheme val="minor"/>
      </rPr>
      <t xml:space="preserve"> ),  TAGGED TD @ 6058,  RIH WITH 1.75" DHP &amp; SAME S/R ( 15X1.5"+125X7/8"+97X1" ) EXCEPT </t>
    </r>
    <r>
      <rPr>
        <b/>
        <sz val="12"/>
        <color rgb="FFFF0000"/>
        <rFont val="Calibri"/>
        <family val="2"/>
        <scheme val="minor"/>
      </rPr>
      <t>14 X7/8" RODS H-CHINESE</t>
    </r>
    <r>
      <rPr>
        <b/>
        <sz val="12"/>
        <rFont val="Calibri"/>
        <family val="2"/>
        <scheme val="minor"/>
      </rPr>
      <t xml:space="preserve"> , ON STREAM ON </t>
    </r>
    <r>
      <rPr>
        <b/>
        <sz val="12"/>
        <color rgb="FFFF0000"/>
        <rFont val="Calibri"/>
        <family val="2"/>
        <scheme val="minor"/>
      </rPr>
      <t xml:space="preserve">29/3/2017 </t>
    </r>
  </si>
  <si>
    <t>DECREASED SH.S F/10" TO 8" , &amp; S.L F/144" TO 119"</t>
  </si>
  <si>
    <r>
      <t xml:space="preserve">UNDER W/O DUE TO TBG LEAK , </t>
    </r>
    <r>
      <rPr>
        <b/>
        <sz val="12"/>
        <color rgb="FFFF0000"/>
        <rFont val="Calibri"/>
        <family val="2"/>
        <scheme val="minor"/>
      </rPr>
      <t>FOUND CRACK IN JT NUM. 181</t>
    </r>
    <r>
      <rPr>
        <b/>
        <sz val="12"/>
        <rFont val="Calibri"/>
        <family val="2"/>
        <scheme val="minor"/>
      </rPr>
      <t xml:space="preserve"> , TAGGED T.O.F AT 6054 FT  , </t>
    </r>
    <r>
      <rPr>
        <b/>
        <sz val="12"/>
        <color rgb="FF0000FF"/>
        <rFont val="Calibri"/>
        <family val="2"/>
        <scheme val="minor"/>
      </rPr>
      <t>INSTALLED SELECTIVE COMPLETION</t>
    </r>
    <r>
      <rPr>
        <b/>
        <sz val="12"/>
        <rFont val="Calibri"/>
        <family val="2"/>
        <scheme val="minor"/>
      </rPr>
      <t xml:space="preserve"> , ISOLATED </t>
    </r>
    <r>
      <rPr>
        <b/>
        <u/>
        <sz val="12"/>
        <color rgb="FFFF0000"/>
        <rFont val="Calibri"/>
        <family val="2"/>
        <scheme val="minor"/>
      </rPr>
      <t>B- III,IV</t>
    </r>
    <r>
      <rPr>
        <b/>
        <sz val="12"/>
        <rFont val="Calibri"/>
        <family val="2"/>
        <scheme val="minor"/>
      </rPr>
      <t xml:space="preserve">  BY 2.25" FWG PLUG </t>
    </r>
    <r>
      <rPr>
        <b/>
        <sz val="12"/>
        <color rgb="FFFF0000"/>
        <rFont val="Calibri"/>
        <family val="2"/>
        <scheme val="minor"/>
      </rPr>
      <t xml:space="preserve">( </t>
    </r>
    <r>
      <rPr>
        <b/>
        <sz val="12"/>
        <color rgb="FF00B050"/>
        <rFont val="Calibri"/>
        <family val="2"/>
        <scheme val="minor"/>
      </rPr>
      <t>B-I ONLY ON PROD.</t>
    </r>
    <r>
      <rPr>
        <b/>
        <sz val="12"/>
        <color rgb="FFFF0000"/>
        <rFont val="Calibri"/>
        <family val="2"/>
        <scheme val="minor"/>
      </rPr>
      <t xml:space="preserve"> ) </t>
    </r>
    <r>
      <rPr>
        <b/>
        <sz val="12"/>
        <rFont val="Calibri"/>
        <family val="2"/>
        <scheme val="minor"/>
      </rPr>
      <t xml:space="preserve">, RIH WITH </t>
    </r>
    <r>
      <rPr>
        <b/>
        <sz val="12"/>
        <color rgb="FFFF0000"/>
        <rFont val="Calibri"/>
        <family val="2"/>
        <scheme val="minor"/>
      </rPr>
      <t>2" DHP</t>
    </r>
    <r>
      <rPr>
        <b/>
        <sz val="12"/>
        <rFont val="Calibri"/>
        <family val="2"/>
        <scheme val="minor"/>
      </rPr>
      <t xml:space="preserve"> ON SAME S/R (</t>
    </r>
    <r>
      <rPr>
        <b/>
        <sz val="16"/>
        <color rgb="FF002060"/>
        <rFont val="Calibri"/>
        <family val="2"/>
        <scheme val="minor"/>
      </rPr>
      <t>25X1" MOLDED</t>
    </r>
    <r>
      <rPr>
        <b/>
        <sz val="12"/>
        <rFont val="Calibri"/>
        <family val="2"/>
        <scheme val="minor"/>
      </rPr>
      <t xml:space="preserve"> S/R +119X7/8"+83X1" ) EXCEPT (28X1"+11 X7/8" S-88 COND-II) , </t>
    </r>
    <r>
      <rPr>
        <b/>
        <sz val="12"/>
        <color rgb="FFFF0000"/>
        <rFont val="Calibri"/>
        <family val="2"/>
        <scheme val="minor"/>
      </rPr>
      <t>INSTALLED ROD ROTATOR</t>
    </r>
    <r>
      <rPr>
        <b/>
        <sz val="12"/>
        <rFont val="Calibri"/>
        <family val="2"/>
        <scheme val="minor"/>
      </rPr>
      <t xml:space="preserve">, ON STREAM ON </t>
    </r>
    <r>
      <rPr>
        <b/>
        <u/>
        <sz val="12"/>
        <color rgb="FFFF0000"/>
        <rFont val="Calibri"/>
        <family val="2"/>
        <scheme val="minor"/>
      </rPr>
      <t>15/11/2016</t>
    </r>
  </si>
  <si>
    <t xml:space="preserve">CELLAR FILLED W/ SAND </t>
  </si>
  <si>
    <t>FLUID POUND, P. FILLAGE = 78%</t>
  </si>
  <si>
    <t>EXPRO 2 TMU</t>
  </si>
  <si>
    <t>EXPRO TMU#2</t>
  </si>
  <si>
    <t>NO PUMP ACTION , R.TRIP WITH 1.5" SLIME DHP , ON STREAM</t>
  </si>
  <si>
    <t>POLISHED ROD PARTED , FISHEDOK , REPLACED , ON STREAM</t>
  </si>
  <si>
    <t>PERFORMED ALIGNMENT FOR S/U</t>
  </si>
  <si>
    <t>PERFORM SPACE OUT FOR DHP</t>
  </si>
  <si>
    <r>
      <t xml:space="preserve">EXPRO#2 (TMU) , ( </t>
    </r>
    <r>
      <rPr>
        <b/>
        <sz val="12"/>
        <color rgb="FFFF0000"/>
        <rFont val="Calibri"/>
        <family val="2"/>
        <scheme val="minor"/>
      </rPr>
      <t>ANCHOR PUMP</t>
    </r>
    <r>
      <rPr>
        <b/>
        <sz val="12"/>
        <color indexed="12"/>
        <rFont val="Calibri"/>
        <family val="2"/>
        <scheme val="minor"/>
      </rPr>
      <t xml:space="preserve"> )</t>
    </r>
  </si>
  <si>
    <r>
      <t xml:space="preserve">UNDER W/O , DUE TO TBG &amp; ( LEAK FROM KTH FLANGE ) , ( </t>
    </r>
    <r>
      <rPr>
        <b/>
        <sz val="12"/>
        <color rgb="FFFF0000"/>
        <rFont val="Calibri"/>
        <family val="2"/>
        <scheme val="minor"/>
      </rPr>
      <t>KTH FLANGE ASSY IN GOOD CONDITION , NO VISUAL LEAK FOUND</t>
    </r>
    <r>
      <rPr>
        <b/>
        <sz val="12"/>
        <color rgb="FF0000FF"/>
        <rFont val="Calibri"/>
        <family val="2"/>
        <scheme val="minor"/>
      </rPr>
      <t xml:space="preserve"> ) , TAGGED TD @ 6204 FT , RIH WITH 2" DHP &amp; THE SAME S/R EXCEPT ( 23X1" + 7 X 7/8" H-CH COND. 2 ) ( 25 X 1" + 120 X 7/8"+ 79X 1" ), ON STREAM </t>
    </r>
    <r>
      <rPr>
        <b/>
        <u/>
        <sz val="12"/>
        <color rgb="FFFF0000"/>
        <rFont val="Calibri"/>
        <family val="2"/>
        <scheme val="minor"/>
      </rPr>
      <t>1/4/2017</t>
    </r>
  </si>
  <si>
    <r>
      <t xml:space="preserve"> </t>
    </r>
    <r>
      <rPr>
        <b/>
        <sz val="12"/>
        <color indexed="17"/>
        <rFont val="Calibri"/>
        <family val="2"/>
      </rPr>
      <t>B-I</t>
    </r>
    <r>
      <rPr>
        <b/>
        <sz val="12"/>
        <color indexed="12"/>
        <rFont val="Calibri"/>
        <family val="2"/>
      </rPr>
      <t xml:space="preserve"> (5764-5780)
    </t>
    </r>
    <r>
      <rPr>
        <b/>
        <sz val="12"/>
        <color indexed="17"/>
        <rFont val="Calibri"/>
        <family val="2"/>
      </rPr>
      <t xml:space="preserve">B-III </t>
    </r>
    <r>
      <rPr>
        <b/>
        <sz val="12"/>
        <color indexed="12"/>
        <rFont val="Calibri"/>
        <family val="2"/>
      </rPr>
      <t xml:space="preserve">(5919-5925) ,  (5933-5940) ,  (5970-5982)   </t>
    </r>
    <r>
      <rPr>
        <b/>
        <sz val="12"/>
        <color indexed="17"/>
        <rFont val="Calibri"/>
        <family val="2"/>
      </rPr>
      <t xml:space="preserve">B-IV </t>
    </r>
    <r>
      <rPr>
        <b/>
        <sz val="12"/>
        <color indexed="12"/>
        <rFont val="Calibri"/>
        <family val="2"/>
      </rPr>
      <t xml:space="preserve">(6000-6014)  
</t>
    </r>
    <r>
      <rPr>
        <b/>
        <sz val="12"/>
        <color indexed="17"/>
        <rFont val="Calibri"/>
        <family val="2"/>
      </rPr>
      <t>B-V</t>
    </r>
    <r>
      <rPr>
        <b/>
        <sz val="12"/>
        <color indexed="12"/>
        <rFont val="Calibri"/>
        <family val="2"/>
      </rPr>
      <t xml:space="preserve"> (6020-6034) , (6038-6048) , (6054-6070)</t>
    </r>
  </si>
  <si>
    <r>
      <t xml:space="preserve">VLAVE ROD PARTED , FISHED OK , </t>
    </r>
    <r>
      <rPr>
        <b/>
        <sz val="12"/>
        <color rgb="FFFF0000"/>
        <rFont val="Calibri"/>
        <family val="2"/>
        <scheme val="minor"/>
      </rPr>
      <t>R.TRIP , REPLACED 25X1" MOLDED RODS BY NEW ONE</t>
    </r>
    <r>
      <rPr>
        <b/>
        <sz val="12"/>
        <rFont val="Calibri"/>
        <family val="2"/>
        <scheme val="minor"/>
      </rPr>
      <t xml:space="preserve"> , R.TRIP , ON STREAM</t>
    </r>
  </si>
  <si>
    <r>
      <rPr>
        <b/>
        <sz val="12"/>
        <color rgb="FF339966"/>
        <rFont val="Calibri"/>
        <family val="2"/>
        <scheme val="minor"/>
      </rPr>
      <t>B-I</t>
    </r>
    <r>
      <rPr>
        <b/>
        <sz val="12"/>
        <color indexed="12"/>
        <rFont val="Calibri"/>
        <family val="2"/>
        <scheme val="minor"/>
      </rPr>
      <t xml:space="preserve">                                   
  </t>
    </r>
    <r>
      <rPr>
        <b/>
        <sz val="12"/>
        <color rgb="FFFF0000"/>
        <rFont val="Calibri"/>
        <family val="2"/>
        <scheme val="minor"/>
      </rPr>
      <t>B-III ISOLATED BY FWG</t>
    </r>
  </si>
  <si>
    <t>WATER CUT = 45%</t>
  </si>
  <si>
    <r>
      <t xml:space="preserve">ROD NO. (4X7/8") PARTED , LATCHED OK  , MANY TRIALS TO UNSET ANCHOR PUMP (56000 LBS) W/O SUCCESS , </t>
    </r>
    <r>
      <rPr>
        <b/>
        <sz val="12"/>
        <color rgb="FFFF0000"/>
        <rFont val="Calibri"/>
        <family val="2"/>
        <scheme val="minor"/>
      </rPr>
      <t>WAITING W/O</t>
    </r>
  </si>
  <si>
    <t>NO PUMP ACTION , R.TRIP, RESET DHP , ON STREAM  17/4/2017</t>
  </si>
  <si>
    <t xml:space="preserve">NO PUMP ACTION , R.TRIP, ON STREAM  </t>
  </si>
  <si>
    <r>
      <t xml:space="preserve">NO PUMP ACTION , 2  R.TRIP , HYDROTEST , NOT HOLD , RESET DHP , ACTION &amp; SUCTION , R.TRIP W/1.5 " ANCHOR PUMP , RET. 10+10 RODS X1"  , RESET ANCHOR , SET ANCHOR @ 5250 FT ,  HYDROTEST , NOT HOLD , R.RTIP W/1.5 " ANCHOR , RET. 10 RODS X 7/8 "  , SET ANCHOR @ 5000 FT , NO PROD , </t>
    </r>
    <r>
      <rPr>
        <b/>
        <sz val="12"/>
        <color rgb="FFFF0000"/>
        <rFont val="Calibri"/>
        <family val="2"/>
        <scheme val="minor"/>
      </rPr>
      <t>WAITING W/O</t>
    </r>
  </si>
  <si>
    <t xml:space="preserve"> T.O.FISH @ 6250 FT</t>
  </si>
  <si>
    <t>PERFORM TBG TEST AGAINST FB-2 PLUG, CONFIRMED TBG LEAK.</t>
  </si>
  <si>
    <r>
      <t xml:space="preserve">ANALYSIS SCALE FROM DHP AS CARBONATES </t>
    </r>
    <r>
      <rPr>
        <b/>
        <sz val="12"/>
        <color rgb="FFFF0000"/>
        <rFont val="Calibri"/>
        <family val="2"/>
        <scheme val="minor"/>
      </rPr>
      <t>CA CO3</t>
    </r>
    <r>
      <rPr>
        <b/>
        <sz val="12"/>
        <color rgb="FF0000FF"/>
        <rFont val="Calibri"/>
        <family val="2"/>
        <scheme val="minor"/>
      </rPr>
      <t xml:space="preserve"> = 57 % , IRON AS </t>
    </r>
    <r>
      <rPr>
        <b/>
        <sz val="12"/>
        <color rgb="FFFF0000"/>
        <rFont val="Calibri"/>
        <family val="2"/>
        <scheme val="minor"/>
      </rPr>
      <t>FE S</t>
    </r>
    <r>
      <rPr>
        <b/>
        <sz val="12"/>
        <color rgb="FF0000FF"/>
        <rFont val="Calibri"/>
        <family val="2"/>
        <scheme val="minor"/>
      </rPr>
      <t xml:space="preserve"> = 41%, AND ACID INSOULBLE = 2%</t>
    </r>
  </si>
  <si>
    <r>
      <t>NO PUMP ACTION ,  (</t>
    </r>
    <r>
      <rPr>
        <b/>
        <sz val="12"/>
        <color rgb="FFFF0000"/>
        <rFont val="Calibri"/>
        <family val="2"/>
        <scheme val="minor"/>
      </rPr>
      <t xml:space="preserve"> FOUND PUMP SLIPT OUT , FISHED OK</t>
    </r>
    <r>
      <rPr>
        <b/>
        <sz val="12"/>
        <color rgb="FF0000FF"/>
        <rFont val="Calibri"/>
        <family val="2"/>
        <scheme val="minor"/>
      </rPr>
      <t xml:space="preserve"> ) , R.TRIP   , ON STREAM</t>
    </r>
  </si>
  <si>
    <r>
      <t xml:space="preserve">ROD NO ( </t>
    </r>
    <r>
      <rPr>
        <b/>
        <sz val="12"/>
        <color rgb="FFFF0000"/>
        <rFont val="Calibri"/>
        <family val="2"/>
        <scheme val="minor"/>
      </rPr>
      <t>1X7/8"</t>
    </r>
    <r>
      <rPr>
        <b/>
        <sz val="12"/>
        <color rgb="FF0000FF"/>
        <rFont val="Calibri"/>
        <family val="2"/>
        <scheme val="minor"/>
      </rPr>
      <t xml:space="preserve">) PARTED , FISHED OK , RPLACED , R.TRIP </t>
    </r>
    <r>
      <rPr>
        <b/>
        <u/>
        <sz val="12"/>
        <color rgb="FFFF0000"/>
        <rFont val="Calibri"/>
        <family val="2"/>
        <scheme val="minor"/>
      </rPr>
      <t>WITH 1.5" DHP</t>
    </r>
    <r>
      <rPr>
        <b/>
        <sz val="12"/>
        <color rgb="FF0000FF"/>
        <rFont val="Calibri"/>
        <family val="2"/>
        <scheme val="minor"/>
      </rPr>
      <t xml:space="preserve"> , NOT PRODUCE , RESET , PERFORMED TBG TEST , HOLD OK , ON STREAM</t>
    </r>
    <r>
      <rPr>
        <b/>
        <sz val="12"/>
        <color rgb="FFFF0000"/>
        <rFont val="Calibri"/>
        <family val="2"/>
        <scheme val="minor"/>
      </rPr>
      <t xml:space="preserve"> 25/4/2017</t>
    </r>
  </si>
  <si>
    <r>
      <t>ROD NO. (</t>
    </r>
    <r>
      <rPr>
        <b/>
        <sz val="12"/>
        <color rgb="FFFF0000"/>
        <rFont val="Calibri"/>
        <family val="2"/>
        <scheme val="minor"/>
      </rPr>
      <t>6X1"</t>
    </r>
    <r>
      <rPr>
        <b/>
        <sz val="12"/>
        <color rgb="FF0000FF"/>
        <rFont val="Calibri"/>
        <family val="2"/>
        <scheme val="minor"/>
      </rPr>
      <t xml:space="preserve">) , &amp; </t>
    </r>
    <r>
      <rPr>
        <b/>
        <sz val="12"/>
        <color rgb="FFFF0000"/>
        <rFont val="Calibri"/>
        <family val="2"/>
        <scheme val="minor"/>
      </rPr>
      <t>POLISHED ROD PARTED DURING UNSET FOR DHP</t>
    </r>
    <r>
      <rPr>
        <b/>
        <sz val="12"/>
        <color rgb="FF0000FF"/>
        <rFont val="Calibri"/>
        <family val="2"/>
        <scheme val="minor"/>
      </rPr>
      <t xml:space="preserve"> ,  FISHED OK  , REPLACED , R.TRIP WITH ANCHOR PUMP ,  RETRIEVED (</t>
    </r>
    <r>
      <rPr>
        <b/>
        <sz val="12"/>
        <color rgb="FFFF0000"/>
        <rFont val="Calibri"/>
        <family val="2"/>
        <scheme val="minor"/>
      </rPr>
      <t xml:space="preserve"> 1X1")</t>
    </r>
    <r>
      <rPr>
        <b/>
        <sz val="12"/>
        <color rgb="FF0000FF"/>
        <rFont val="Calibri"/>
        <family val="2"/>
        <scheme val="minor"/>
      </rPr>
      <t xml:space="preserve"> RODS , SET ANCHOR PUMP @ 5725 FT , ON STREAM</t>
    </r>
  </si>
  <si>
    <t>B-I (5780-5810)(5814-5827)(5831-5835)(5853-5868) 
B-III (5940-5944 ) 4FT
B-IV (6008-6016 )8FT
 B-V (6024-6054)</t>
  </si>
  <si>
    <t>NO PUMP ACTION , R.TRIP WITH 1.5" ANCHOR PUMP , RETRIEVED ( 1X1") RODS , SET ANCHOR PUMP @ 5225 FT , ON STREAM</t>
  </si>
  <si>
    <t>NO PUMP ACTION , R.TRIP WITH 1.5" ANCHOR PUMP , RETRIEVED ( 1X1") RODS , SET ANCHOR PUMP @ 5600 FT , ON STREAM</t>
  </si>
  <si>
    <t>NO PUMP ACTION , R.TRIP , PERFORMED HYDRO TEST , NOT HOLD , R.TRIP WITH 2" ANCHOR PUMP , RETRIEVED ( 10X1") RODS , SET ANCHOR PUMP @ 5650 FT , ON STREAM</t>
  </si>
  <si>
    <t>TOTAL RET. (36 RODS X 1")</t>
  </si>
  <si>
    <r>
      <t xml:space="preserve">UNDER W/O DUE TO TBG LEAK ,(  </t>
    </r>
    <r>
      <rPr>
        <b/>
        <u/>
        <sz val="12"/>
        <color rgb="FFFF0000"/>
        <rFont val="Calibri"/>
        <family val="2"/>
        <scheme val="minor"/>
      </rPr>
      <t>FOUND CRACK IN TBG JT NO 73</t>
    </r>
    <r>
      <rPr>
        <b/>
        <sz val="12"/>
        <color rgb="FF0000CC"/>
        <rFont val="Calibri"/>
        <family val="2"/>
        <scheme val="minor"/>
      </rPr>
      <t xml:space="preserve"> ) ,   TAGGED TD 6195  FT  , </t>
    </r>
    <r>
      <rPr>
        <b/>
        <sz val="12"/>
        <color rgb="FFFF0000"/>
        <rFont val="Calibri"/>
        <family val="2"/>
        <scheme val="minor"/>
      </rPr>
      <t>ADD NEW INTERVALS B-III (5940-5944 ) 4FT &amp; B-IV (6008-6016 )8FT</t>
    </r>
    <r>
      <rPr>
        <b/>
        <sz val="12"/>
        <color rgb="FF0000CC"/>
        <rFont val="Calibri"/>
        <family val="2"/>
        <scheme val="minor"/>
      </rPr>
      <t>,   INSTALLED SELECTIVE COMPLETION , ALL INTERVALS  , (</t>
    </r>
    <r>
      <rPr>
        <b/>
        <sz val="12"/>
        <color rgb="FF00B050"/>
        <rFont val="Calibri"/>
        <family val="2"/>
        <scheme val="minor"/>
      </rPr>
      <t>B-I,III,IV &amp; V) ON PROD</t>
    </r>
    <r>
      <rPr>
        <b/>
        <sz val="12"/>
        <color rgb="FF0000CC"/>
        <rFont val="Calibri"/>
        <family val="2"/>
        <scheme val="minor"/>
      </rPr>
      <t>. , RIH WITH</t>
    </r>
    <r>
      <rPr>
        <b/>
        <u/>
        <sz val="12"/>
        <color rgb="FFFF0000"/>
        <rFont val="Calibri"/>
        <family val="2"/>
        <scheme val="minor"/>
      </rPr>
      <t xml:space="preserve">  1.75 " DHP</t>
    </r>
    <r>
      <rPr>
        <b/>
        <sz val="12"/>
        <color rgb="FF0000CC"/>
        <rFont val="Calibri"/>
        <family val="2"/>
        <scheme val="minor"/>
      </rPr>
      <t xml:space="preserve"> , WITH THE SAME S/R EXCEPT (15X1" S-88 COND.2 ) (  25 X1"+ 120 X7/8"+89X1" ) , ON STREAM ON </t>
    </r>
    <r>
      <rPr>
        <b/>
        <sz val="12"/>
        <color rgb="FFFF0000"/>
        <rFont val="Calibri"/>
        <family val="2"/>
        <scheme val="minor"/>
      </rPr>
      <t xml:space="preserve">28/4/2017 </t>
    </r>
  </si>
  <si>
    <t>B-I,III,IV &amp; V</t>
  </si>
  <si>
    <r>
      <t xml:space="preserve">UNDER W/O DUE TO </t>
    </r>
    <r>
      <rPr>
        <b/>
        <sz val="12"/>
        <rFont val="Calibri"/>
        <family val="2"/>
        <scheme val="minor"/>
      </rPr>
      <t xml:space="preserve">C/S F/ ESP T/ S/R &amp; REPAIR TBG LEAK </t>
    </r>
    <r>
      <rPr>
        <b/>
        <sz val="12"/>
        <color rgb="FF0000FF"/>
        <rFont val="Calibri"/>
        <family val="2"/>
        <scheme val="minor"/>
      </rPr>
      <t>,  FOUND (* CABLE HAS DAMAGED AREA AGAINST THE 1ST STAND ABOVE THE PUMP &amp; *</t>
    </r>
    <r>
      <rPr>
        <b/>
        <u/>
        <sz val="12"/>
        <color rgb="FFFF0000"/>
        <rFont val="Calibri"/>
        <family val="2"/>
        <scheme val="minor"/>
      </rPr>
      <t xml:space="preserve"> HOLE IN STD NO. 12 ABOVE ESP PUMP</t>
    </r>
    <r>
      <rPr>
        <b/>
        <sz val="12"/>
        <color rgb="FF0000FF"/>
        <rFont val="Calibri"/>
        <family val="2"/>
        <scheme val="minor"/>
      </rPr>
      <t xml:space="preserve">) ,  TAGGED TOP OF FISH </t>
    </r>
    <r>
      <rPr>
        <b/>
        <sz val="12"/>
        <color rgb="FFFF0000"/>
        <rFont val="Calibri"/>
        <family val="2"/>
        <scheme val="minor"/>
      </rPr>
      <t>(</t>
    </r>
    <r>
      <rPr>
        <b/>
        <u/>
        <sz val="12"/>
        <color rgb="FFFF0000"/>
        <rFont val="Calibri"/>
        <family val="2"/>
        <scheme val="minor"/>
      </rPr>
      <t>LOST IN HOLE 7" NWD PERMENENT PACKER W/ TILL ASSYMBLY)</t>
    </r>
    <r>
      <rPr>
        <b/>
        <sz val="12"/>
        <color rgb="FF0000FF"/>
        <rFont val="Calibri"/>
        <family val="2"/>
        <scheme val="minor"/>
      </rPr>
      <t xml:space="preserve">  , CLEAN OUT FILL TO 5985 FT  ,</t>
    </r>
    <r>
      <rPr>
        <b/>
        <sz val="12"/>
        <rFont val="Calibri"/>
        <family val="2"/>
        <scheme val="minor"/>
      </rPr>
      <t xml:space="preserve"> INSTALLED SELECTIVE COMPLETION</t>
    </r>
    <r>
      <rPr>
        <b/>
        <sz val="12"/>
        <color rgb="FF0000FF"/>
        <rFont val="Calibri"/>
        <family val="2"/>
        <scheme val="minor"/>
      </rPr>
      <t xml:space="preserve"> , NOW</t>
    </r>
    <r>
      <rPr>
        <b/>
        <sz val="12"/>
        <color rgb="FF339966"/>
        <rFont val="Calibri"/>
        <family val="2"/>
        <scheme val="minor"/>
      </rPr>
      <t xml:space="preserve"> 
B-I,III,IV</t>
    </r>
    <r>
      <rPr>
        <b/>
        <sz val="12"/>
        <color rgb="FF0000FF"/>
        <rFont val="Calibri"/>
        <family val="2"/>
        <scheme val="minor"/>
      </rPr>
      <t xml:space="preserve"> ON PROD.  ,  RIH WITH 2.5" DHP ON</t>
    </r>
    <r>
      <rPr>
        <b/>
        <u/>
        <sz val="12"/>
        <color rgb="FFFF0000"/>
        <rFont val="Calibri"/>
        <family val="2"/>
        <scheme val="minor"/>
      </rPr>
      <t xml:space="preserve"> NEW N-97 S/R</t>
    </r>
    <r>
      <rPr>
        <b/>
        <sz val="12"/>
        <color rgb="FF0000FF"/>
        <rFont val="Calibri"/>
        <family val="2"/>
        <scheme val="minor"/>
      </rPr>
      <t xml:space="preserve"> (25+120+87) ,  ON STREAM ON </t>
    </r>
    <r>
      <rPr>
        <b/>
        <sz val="12"/>
        <color rgb="FFFF0000"/>
        <rFont val="Calibri"/>
        <family val="2"/>
        <scheme val="minor"/>
      </rPr>
      <t>21/4/2017</t>
    </r>
  </si>
  <si>
    <t>NO PUMP ACTION , R.TRIP , PERFORMED HYDRO TEST , NOT HOLD , R.TRIP WITH 1.75" ANCHOR  PUMP  , RETRIEVED ( 10X7/8" ) , ON S/R ( 97 X1''+  107 X 7/8''+  24 X1'' S.BAR) , SET ANCHOR PUMP @ 5700 FT , ON STREAM</t>
  </si>
  <si>
    <t>RIH W/2.5 RB, RETREIVE PRONG OK @ 6025 FT ( S/L DEPTH ), MANY TRIALS TO RETREIVE 2.56" FWG PLUG W/O SUCCESS.</t>
  </si>
  <si>
    <r>
      <t xml:space="preserve">NO PUMP ACTION , R.TRIP , NO  PROD , HYDROTEST , NOT HOLD , TRY TO RETRIEVE FWG PLUG WITHOUT SUCCESS , </t>
    </r>
    <r>
      <rPr>
        <b/>
        <sz val="12"/>
        <color rgb="FFFF0000"/>
        <rFont val="Calibri"/>
        <family val="2"/>
        <scheme val="minor"/>
      </rPr>
      <t>R.TRIP W/ 2 " ANCHOR PUMP</t>
    </r>
    <r>
      <rPr>
        <b/>
        <sz val="12"/>
        <color rgb="FF0000FF"/>
        <rFont val="Calibri"/>
        <family val="2"/>
        <scheme val="minor"/>
      </rPr>
      <t xml:space="preserve"> , RET. (10 RODS X1") , SET ANCHOR @ 5675 FT , HYDROTERST , HOLD OK ,ON STREAM</t>
    </r>
  </si>
  <si>
    <r>
      <t>POOH WITH S/R &amp; DHP , OPENED SSD AGAINST</t>
    </r>
    <r>
      <rPr>
        <b/>
        <sz val="12"/>
        <color rgb="FF339966"/>
        <rFont val="Calibri"/>
        <family val="2"/>
        <scheme val="minor"/>
      </rPr>
      <t xml:space="preserve"> B-I,III,IV</t>
    </r>
    <r>
      <rPr>
        <b/>
        <sz val="12"/>
        <color rgb="FF0000FF"/>
        <rFont val="Calibri"/>
        <family val="2"/>
        <scheme val="minor"/>
      </rPr>
      <t xml:space="preserve"> , ISOLATED</t>
    </r>
    <r>
      <rPr>
        <b/>
        <sz val="12"/>
        <color rgb="FFFF0000"/>
        <rFont val="Calibri"/>
        <family val="2"/>
        <scheme val="minor"/>
      </rPr>
      <t xml:space="preserve"> B-V</t>
    </r>
    <r>
      <rPr>
        <b/>
        <sz val="12"/>
        <color rgb="FF0000FF"/>
        <rFont val="Calibri"/>
        <family val="2"/>
        <scheme val="minor"/>
      </rPr>
      <t xml:space="preserve"> BY 2.25" RZG PLUG SET @ R-NIPPLE , NOW</t>
    </r>
    <r>
      <rPr>
        <b/>
        <sz val="12"/>
        <color rgb="FF339966"/>
        <rFont val="Calibri"/>
        <family val="2"/>
        <scheme val="minor"/>
      </rPr>
      <t xml:space="preserve"> B-I,III,IV</t>
    </r>
    <r>
      <rPr>
        <b/>
        <sz val="12"/>
        <color rgb="FF0000FF"/>
        <rFont val="Calibri"/>
        <family val="2"/>
        <scheme val="minor"/>
      </rPr>
      <t xml:space="preserve"> ON PROD. , RIH W/ 1.75" SLIM DHP, ON STREAM </t>
    </r>
  </si>
  <si>
    <r>
      <t>RIH W/ 1.75 " DHP ON SAME S/R , ON STREAM THEN NO PUMP ACTION , RESET DHP , ON STREAM</t>
    </r>
    <r>
      <rPr>
        <b/>
        <sz val="12"/>
        <color rgb="FFFF0000"/>
        <rFont val="Calibri"/>
        <family val="2"/>
        <scheme val="minor"/>
      </rPr>
      <t xml:space="preserve"> (B-I,III,IV ON PROD.)</t>
    </r>
  </si>
  <si>
    <r>
      <t xml:space="preserve">NO PUMP ACTION , R.TRIP WITH </t>
    </r>
    <r>
      <rPr>
        <b/>
        <u/>
        <sz val="12"/>
        <color rgb="FF0000FF"/>
        <rFont val="Calibri"/>
        <family val="2"/>
      </rPr>
      <t>1.5" DHP</t>
    </r>
    <r>
      <rPr>
        <b/>
        <sz val="12"/>
        <color rgb="FF0000FF"/>
        <rFont val="Calibri"/>
        <family val="2"/>
      </rPr>
      <t xml:space="preserve"> , ON STREAM.</t>
    </r>
  </si>
  <si>
    <r>
      <t xml:space="preserve">POOH WITH S/R &amp; DHP , </t>
    </r>
    <r>
      <rPr>
        <b/>
        <u/>
        <sz val="12"/>
        <color rgb="FFFF0000"/>
        <rFont val="Calibri"/>
        <family val="2"/>
        <scheme val="minor"/>
      </rPr>
      <t>TRY TO RETRIEVE FWG PLUG USING O-SHOT ON  S/R WITHOUT SUCCESS</t>
    </r>
    <r>
      <rPr>
        <b/>
        <sz val="12"/>
        <color rgb="FF0000FF"/>
        <rFont val="Calibri"/>
        <family val="2"/>
        <scheme val="minor"/>
      </rPr>
      <t xml:space="preserve"> , RIH WITH ANCHOR PUMP , SET ANCHOR @ 5675 FT , ON STREAM</t>
    </r>
  </si>
  <si>
    <t>POLISHED ROD PARTED , FISHED , REPLACED , ON STREAM</t>
  </si>
  <si>
    <t>PUT THE WELL ON TIMER MODE RUN/OFF = 1/3 HRS</t>
  </si>
  <si>
    <r>
      <t xml:space="preserve">UNDER W/O DUE TO TBG LEAK  ,  FOUND </t>
    </r>
    <r>
      <rPr>
        <b/>
        <sz val="12"/>
        <color rgb="FFFF0000"/>
        <rFont val="Calibri"/>
        <family val="2"/>
        <scheme val="minor"/>
      </rPr>
      <t>HOLE  &amp; CRACKS  IN TBG FROM JTS NO 3, TO JT. NO. 8 &amp; FROM JT. NO 25 T/ 32 &amp; F/ 35 T/ 69   &amp;  19 jt from PKR  to PSN have CRAKS</t>
    </r>
    <r>
      <rPr>
        <b/>
        <sz val="12"/>
        <rFont val="Calibri"/>
        <family val="2"/>
        <scheme val="minor"/>
      </rPr>
      <t xml:space="preserve"> ,  TAGGED BTM @  6128 FT ,   ADD NEW PERF. </t>
    </r>
    <r>
      <rPr>
        <b/>
        <sz val="12"/>
        <color rgb="FF00B050"/>
        <rFont val="Calibri"/>
        <family val="2"/>
        <scheme val="minor"/>
      </rPr>
      <t>B-V (6,006'-6,030') 24' FT</t>
    </r>
    <r>
      <rPr>
        <b/>
        <sz val="12"/>
        <rFont val="Calibri"/>
        <family val="2"/>
        <scheme val="minor"/>
      </rPr>
      <t xml:space="preserve">  P= 2300 PSI ,  </t>
    </r>
    <r>
      <rPr>
        <b/>
        <sz val="12"/>
        <color rgb="FFFF0000"/>
        <rFont val="Calibri"/>
        <family val="2"/>
        <scheme val="minor"/>
      </rPr>
      <t>INSTALLED SELECTIVE COMPLETION</t>
    </r>
    <r>
      <rPr>
        <b/>
        <sz val="12"/>
        <rFont val="Calibri"/>
        <family val="2"/>
        <scheme val="minor"/>
      </rPr>
      <t xml:space="preserve"> , ISOLATED </t>
    </r>
    <r>
      <rPr>
        <b/>
        <sz val="12"/>
        <color rgb="FFFF0000"/>
        <rFont val="Calibri"/>
        <family val="2"/>
        <scheme val="minor"/>
      </rPr>
      <t>B-I, III,&amp;IV</t>
    </r>
    <r>
      <rPr>
        <b/>
        <sz val="12"/>
        <rFont val="Calibri"/>
        <family val="2"/>
        <scheme val="minor"/>
      </rPr>
      <t xml:space="preserve"> AGAINST SSD , 
</t>
    </r>
    <r>
      <rPr>
        <b/>
        <sz val="12"/>
        <color rgb="FF00B050"/>
        <rFont val="Calibri"/>
        <family val="2"/>
        <scheme val="minor"/>
      </rPr>
      <t>B-V</t>
    </r>
    <r>
      <rPr>
        <b/>
        <sz val="12"/>
        <rFont val="Calibri"/>
        <family val="2"/>
        <scheme val="minor"/>
      </rPr>
      <t xml:space="preserve"> ONLY ON PROD. , RIH W/ </t>
    </r>
    <r>
      <rPr>
        <b/>
        <sz val="12"/>
        <color rgb="FFFF0000"/>
        <rFont val="Calibri"/>
        <family val="2"/>
        <scheme val="minor"/>
      </rPr>
      <t>1.75"</t>
    </r>
    <r>
      <rPr>
        <b/>
        <sz val="12"/>
        <rFont val="Calibri"/>
        <family val="2"/>
        <scheme val="minor"/>
      </rPr>
      <t xml:space="preserve"> DHP ON NEW D-78 S/R  (25X1" + 120X7/8" + 87X1" ), ON STREAM  ON </t>
    </r>
    <r>
      <rPr>
        <b/>
        <sz val="12"/>
        <color rgb="FFFF0000"/>
        <rFont val="Calibri"/>
        <family val="2"/>
        <scheme val="minor"/>
      </rPr>
      <t>7/9/2016</t>
    </r>
  </si>
  <si>
    <t>TRANSFERRED S/U TO M-10</t>
  </si>
  <si>
    <t xml:space="preserve">  INTERVALS</t>
  </si>
  <si>
    <t>TRANSFERRED S/U TO NE-21</t>
  </si>
  <si>
    <r>
      <t>NO PUMP ACTION ,</t>
    </r>
    <r>
      <rPr>
        <b/>
        <sz val="16"/>
        <rFont val="Calibri"/>
        <family val="2"/>
        <scheme val="minor"/>
      </rPr>
      <t xml:space="preserve"> 2</t>
    </r>
    <r>
      <rPr>
        <b/>
        <sz val="12"/>
        <rFont val="Calibri"/>
        <family val="2"/>
        <scheme val="minor"/>
      </rPr>
      <t xml:space="preserve"> R.TRIP , HYDROTEST , NOT HOLD , 2 R.TRIP WITH ANCHOR PUMP , TOTAL RETRIEVED ( 31X1") RODS , SET ANCHOR @ 5175 FT ,  HYDRO TEST , NOT HOLD , </t>
    </r>
    <r>
      <rPr>
        <b/>
        <sz val="12"/>
        <color rgb="FFFF0000"/>
        <rFont val="Calibri"/>
        <family val="2"/>
        <scheme val="minor"/>
      </rPr>
      <t>WAITING FOR W/O</t>
    </r>
  </si>
  <si>
    <t>POOH WITH S/R &amp; DHP , CHECKED  SSD  , FOUND IT CLOSED , OPEN OK , 2 RIH W/ 1.75" SLIM ANCHOR PUMP , RTREIVED ( 2X1") , PERFORMED TBG TEST ,  NOT HOLD , RET. (1+3 X1 " RODS) , SET ANCHOR @ 5800 FT , ON STREAM</t>
  </si>
  <si>
    <t>NO PUMP ACTION, R.TRIP W/1.75" SLIM ANCHOR PUMP , RTREIVED ( 1X1") , SET ANCHOR @ 5775 FT , ON STREAM</t>
  </si>
  <si>
    <r>
      <t xml:space="preserve">ROD NO. ( </t>
    </r>
    <r>
      <rPr>
        <b/>
        <sz val="12"/>
        <color rgb="FFFF0000"/>
        <rFont val="Calibri"/>
        <family val="2"/>
        <scheme val="minor"/>
      </rPr>
      <t xml:space="preserve">70X1" </t>
    </r>
    <r>
      <rPr>
        <b/>
        <sz val="12"/>
        <color rgb="FF0000FF"/>
        <rFont val="Calibri"/>
        <family val="2"/>
        <scheme val="minor"/>
      </rPr>
      <t>) PARTED, FISHED, REPLACED  , ON STREAM</t>
    </r>
  </si>
  <si>
    <t xml:space="preserve"> INCREASED SH.S. F/8" T/10"</t>
  </si>
  <si>
    <r>
      <t>B-I,III,IV 
(</t>
    </r>
    <r>
      <rPr>
        <b/>
        <sz val="24"/>
        <rFont val="Calibri"/>
        <family val="2"/>
        <scheme val="minor"/>
      </rPr>
      <t>ISOLATED B-V BY  B.P</t>
    </r>
    <r>
      <rPr>
        <b/>
        <sz val="24"/>
        <color rgb="FF339966"/>
        <rFont val="Calibri"/>
        <family val="2"/>
        <scheme val="minor"/>
      </rPr>
      <t>)</t>
    </r>
  </si>
  <si>
    <r>
      <t xml:space="preserve">UNDER W/O DUE TO TBG LEAK , ( </t>
    </r>
    <r>
      <rPr>
        <b/>
        <sz val="12"/>
        <color rgb="FFFF0000"/>
        <rFont val="Calibri"/>
        <family val="2"/>
        <scheme val="minor"/>
      </rPr>
      <t xml:space="preserve">FOUND  CRACK IN JNT # 8 ) </t>
    </r>
    <r>
      <rPr>
        <b/>
        <sz val="12"/>
        <rFont val="Calibri"/>
        <family val="2"/>
        <scheme val="minor"/>
      </rPr>
      <t xml:space="preserve"> ,  ISOLATED </t>
    </r>
    <r>
      <rPr>
        <b/>
        <sz val="12"/>
        <color rgb="FFFF0000"/>
        <rFont val="Calibri"/>
        <family val="2"/>
        <scheme val="minor"/>
      </rPr>
      <t>B-V</t>
    </r>
    <r>
      <rPr>
        <b/>
        <sz val="12"/>
        <rFont val="Calibri"/>
        <family val="2"/>
        <scheme val="minor"/>
      </rPr>
      <t xml:space="preserve"> BY 7" HALL E-Z DRILL B.P.  SET  6125 FT ,  TOC @ 6120 FT  , INSTALLED SELECTIVE COMPLETION, NOW  ALL INTERVALS ( </t>
    </r>
    <r>
      <rPr>
        <b/>
        <sz val="12"/>
        <color rgb="FF00B050"/>
        <rFont val="Calibri"/>
        <family val="2"/>
        <scheme val="minor"/>
      </rPr>
      <t xml:space="preserve">B-I,III,IV </t>
    </r>
    <r>
      <rPr>
        <b/>
        <sz val="12"/>
        <rFont val="Calibri"/>
        <family val="2"/>
        <scheme val="minor"/>
      </rPr>
      <t xml:space="preserve">) ON PROD. , RIH W/ 1.75"  DHP ON </t>
    </r>
    <r>
      <rPr>
        <b/>
        <u/>
        <sz val="12"/>
        <color rgb="FF00B050"/>
        <rFont val="Calibri"/>
        <family val="2"/>
        <scheme val="minor"/>
      </rPr>
      <t>NEW D-78 S/R</t>
    </r>
    <r>
      <rPr>
        <b/>
        <sz val="12"/>
        <rFont val="Calibri"/>
        <family val="2"/>
        <scheme val="minor"/>
      </rPr>
      <t xml:space="preserve"> ( 25 X 1" + 120 X 7/8" + 87 X 1" ) , ON STREAM</t>
    </r>
    <r>
      <rPr>
        <b/>
        <sz val="12"/>
        <color rgb="FFFF0000"/>
        <rFont val="Calibri"/>
        <family val="2"/>
        <scheme val="minor"/>
      </rPr>
      <t xml:space="preserve"> 20/5/2017</t>
    </r>
  </si>
  <si>
    <t>BAKER ,  B-I,III,IV</t>
  </si>
  <si>
    <r>
      <rPr>
        <b/>
        <sz val="12"/>
        <color rgb="FF0000FF"/>
        <rFont val="Calibri"/>
        <family val="2"/>
        <scheme val="minor"/>
      </rPr>
      <t>ROD NO (</t>
    </r>
    <r>
      <rPr>
        <b/>
        <sz val="12"/>
        <color rgb="FFFF0000"/>
        <rFont val="Calibri"/>
        <family val="2"/>
        <scheme val="minor"/>
      </rPr>
      <t>68X1"</t>
    </r>
    <r>
      <rPr>
        <b/>
        <sz val="12"/>
        <color rgb="FF0000FF"/>
        <rFont val="Calibri"/>
        <family val="2"/>
        <scheme val="minor"/>
      </rPr>
      <t>) PARTED , MANY TRIELS TO FISH WITHOUT SUCCESS , WAITING FOR W/O</t>
    </r>
  </si>
  <si>
    <t>B-I (5908' - 5919') , (5927' - 5933')</t>
  </si>
  <si>
    <t>D.V.T. @  5385 FT</t>
  </si>
  <si>
    <r>
      <t>NO PUMP ACTION , R.TRIP , PERFORMED HYDROTEST , NOT HOLD , R.TRIP WITH 2" ANCHOR PUMP, RETRIEVED (</t>
    </r>
    <r>
      <rPr>
        <b/>
        <sz val="12"/>
        <color rgb="FFFF0000"/>
        <rFont val="Calibri"/>
        <family val="2"/>
        <scheme val="minor"/>
      </rPr>
      <t xml:space="preserve"> 10X1"</t>
    </r>
    <r>
      <rPr>
        <b/>
        <sz val="12"/>
        <color rgb="FF0000FF"/>
        <rFont val="Calibri"/>
        <family val="2"/>
        <scheme val="minor"/>
      </rPr>
      <t>) , SET ANCHOR PUMP @ 5600 FT , ON STREAM</t>
    </r>
  </si>
  <si>
    <r>
      <t xml:space="preserve">A/R-G , 
</t>
    </r>
    <r>
      <rPr>
        <b/>
        <sz val="22"/>
        <color rgb="FFFF0000"/>
        <rFont val="Calibri"/>
        <family val="2"/>
        <scheme val="minor"/>
      </rPr>
      <t>(ISOLATED</t>
    </r>
    <r>
      <rPr>
        <b/>
        <u/>
        <sz val="22"/>
        <color rgb="FFFF0000"/>
        <rFont val="Calibri"/>
        <family val="2"/>
        <scheme val="minor"/>
      </rPr>
      <t xml:space="preserve"> B-I &amp; UPPER B-III</t>
    </r>
    <r>
      <rPr>
        <b/>
        <sz val="22"/>
        <color rgb="FFFF0000"/>
        <rFont val="Calibri"/>
        <family val="2"/>
        <scheme val="minor"/>
      </rPr>
      <t xml:space="preserve"> BY FWG PLUG)</t>
    </r>
  </si>
  <si>
    <r>
      <t xml:space="preserve">B-I ,III,IV , </t>
    </r>
    <r>
      <rPr>
        <b/>
        <sz val="16"/>
        <color rgb="FF339966"/>
        <rFont val="Calibri"/>
        <family val="2"/>
        <scheme val="minor"/>
      </rPr>
      <t>ANCHOR PUMP</t>
    </r>
  </si>
  <si>
    <r>
      <t xml:space="preserve">NO PUMP ACTION , R.TRIP </t>
    </r>
    <r>
      <rPr>
        <b/>
        <sz val="12"/>
        <color indexed="12"/>
        <rFont val="Calibri"/>
        <family val="2"/>
      </rPr>
      <t xml:space="preserve"> , NOT PRODUCE , PERFORMED HYDROTEST , NOT HOLD , R.TRIP WITH 1.5" ANCHOR PUMP , RETRIEVED ( 10X1") RODS , SET ANCHOR PUMP @ 5500 FT , ON STREAM</t>
    </r>
  </si>
  <si>
    <t>LOW PUMP EFF. , R.TRIP WITH 1.75" SLIME HOLE DHP , ON STREAM</t>
  </si>
  <si>
    <t>SURVAY</t>
  </si>
  <si>
    <t xml:space="preserve"> VALVE ROD UNSCREW , FISHED OK , R.TRIP , NOT PRODUCE , STOPPED THE WELL</t>
  </si>
  <si>
    <t>A/R-G</t>
  </si>
  <si>
    <t xml:space="preserve"> INCREASED SH.S. F/10" T/12"</t>
  </si>
  <si>
    <r>
      <t>UNDER W/O DUE TO TBG LEAK , (</t>
    </r>
    <r>
      <rPr>
        <b/>
        <sz val="12"/>
        <color rgb="FFFF0000"/>
        <rFont val="Calibri"/>
        <family val="2"/>
        <scheme val="minor"/>
      </rPr>
      <t xml:space="preserve"> FOUND HOLE IN JT NO 186 </t>
    </r>
    <r>
      <rPr>
        <b/>
        <sz val="12"/>
        <color rgb="FF0000FF"/>
        <rFont val="Calibri"/>
        <family val="2"/>
        <scheme val="minor"/>
      </rPr>
      <t xml:space="preserve"> ) , TAGGED TD AT DEPTH 6243 FT , RIH 1.75' DHP &amp; SAME </t>
    </r>
    <r>
      <rPr>
        <b/>
        <sz val="12"/>
        <color rgb="FFFF0000"/>
        <rFont val="Calibri"/>
        <family val="2"/>
        <scheme val="minor"/>
      </rPr>
      <t xml:space="preserve">S/R  EXCEPT (20X1"+5X7/8") H-CH COND.2 </t>
    </r>
    <r>
      <rPr>
        <b/>
        <sz val="12"/>
        <color rgb="FF0000FF"/>
        <rFont val="Calibri"/>
        <family val="2"/>
        <scheme val="minor"/>
      </rPr>
      <t xml:space="preserve"> (25 X 1'' + 120 X 7/8'' + 90 X 1'' ) , ON STREAM</t>
    </r>
    <r>
      <rPr>
        <b/>
        <sz val="12"/>
        <color rgb="FFFF0000"/>
        <rFont val="Calibri"/>
        <family val="2"/>
        <scheme val="minor"/>
      </rPr>
      <t xml:space="preserve"> 24/12/2016</t>
    </r>
  </si>
  <si>
    <r>
      <t>NO PUMP ACTION , R.TRIP</t>
    </r>
    <r>
      <rPr>
        <b/>
        <u/>
        <sz val="12"/>
        <color rgb="FFFF0000"/>
        <rFont val="Calibri"/>
        <family val="2"/>
        <scheme val="minor"/>
      </rPr>
      <t xml:space="preserve"> WITH 1.5" DHP</t>
    </r>
    <r>
      <rPr>
        <b/>
        <sz val="12"/>
        <color rgb="FF0000FF"/>
        <rFont val="Calibri"/>
        <family val="2"/>
        <scheme val="minor"/>
      </rPr>
      <t xml:space="preserve"> , PERFORMED HYDROTEST , NOT HOLD , R.TRIP </t>
    </r>
    <r>
      <rPr>
        <b/>
        <u/>
        <sz val="12"/>
        <color rgb="FFFF0000"/>
        <rFont val="Calibri"/>
        <family val="2"/>
        <scheme val="minor"/>
      </rPr>
      <t>WITH 1.75" ANCHOR PUMP</t>
    </r>
    <r>
      <rPr>
        <b/>
        <sz val="12"/>
        <color rgb="FF0000FF"/>
        <rFont val="Calibri"/>
        <family val="2"/>
        <scheme val="minor"/>
      </rPr>
      <t xml:space="preserve"> , RETRIEVED ( 5X1" ) RODS , SET  ANCHOR PUMP @5750  FT , ON STREAM</t>
    </r>
  </si>
  <si>
    <r>
      <t>LOW PUMP EFF. , R.TRIP</t>
    </r>
    <r>
      <rPr>
        <b/>
        <u/>
        <sz val="12"/>
        <color rgb="FFFF0000"/>
        <rFont val="Calibri"/>
        <family val="2"/>
        <scheme val="minor"/>
      </rPr>
      <t xml:space="preserve"> WITH 1.75" ANCHOR PUMP</t>
    </r>
    <r>
      <rPr>
        <b/>
        <sz val="12"/>
        <rFont val="Calibri"/>
        <family val="2"/>
        <scheme val="minor"/>
      </rPr>
      <t xml:space="preserve"> ,RETRIEVED ( 1X1") RODS, SET ANCHOR PUMP @ 5200 FT  ,ON STREAM</t>
    </r>
  </si>
  <si>
    <t>TOTAL RETRIEVED ( 23X1" ) RODS</t>
  </si>
  <si>
    <t>AGIBA ,  RETREIVE PRONG OF FWG PLUG</t>
  </si>
  <si>
    <t xml:space="preserve">W.C DECREASED F/90% TO 45 % AFTER RETRIEVING PRONG OF FWG PLUG </t>
  </si>
  <si>
    <t>THE WELL NOT PRODUCE ALSO IN TIMER MODE ( WHP= 80 PSI ) 
PLAN TO RETRIVED FWG PLUG</t>
  </si>
  <si>
    <r>
      <t xml:space="preserve">UNDER W/O TO  ROD PARTED &amp; MANY TRIELS TO FISH WITHOUT SUCCESS ,  ( </t>
    </r>
    <r>
      <rPr>
        <b/>
        <sz val="12"/>
        <color rgb="FFFF0000"/>
        <rFont val="Calibri"/>
        <family val="2"/>
        <scheme val="minor"/>
      </rPr>
      <t xml:space="preserve">FOUND 2 HOLES IN 1ST JT BELOW TBG HGR &amp; HOLES IN JT NO  4 &amp; 8 </t>
    </r>
    <r>
      <rPr>
        <b/>
        <sz val="12"/>
        <color rgb="FF0000FF"/>
        <rFont val="Calibri"/>
        <family val="2"/>
        <scheme val="minor"/>
      </rPr>
      <t xml:space="preserve"> ) , ( </t>
    </r>
    <r>
      <rPr>
        <b/>
        <sz val="12"/>
        <color rgb="FFFF0000"/>
        <rFont val="Calibri"/>
        <family val="2"/>
        <scheme val="minor"/>
      </rPr>
      <t>FISHED S/R &amp; COMPLETION AFTER MANY TRIALS</t>
    </r>
    <r>
      <rPr>
        <b/>
        <sz val="12"/>
        <color rgb="FF0000FF"/>
        <rFont val="Calibri"/>
        <family val="2"/>
        <scheme val="minor"/>
      </rPr>
      <t xml:space="preserve"> ) , TAGGED TD @ @ 5962 FT ,  </t>
    </r>
    <r>
      <rPr>
        <b/>
        <sz val="12"/>
        <color rgb="FFFF0000"/>
        <rFont val="Calibri"/>
        <family val="2"/>
        <scheme val="minor"/>
      </rPr>
      <t xml:space="preserve">SET B.PLUG @ 5957 FT ABOVE THE OLD B.PLUG,  </t>
    </r>
    <r>
      <rPr>
        <b/>
        <sz val="12"/>
        <color rgb="FF0000FF"/>
        <rFont val="Calibri"/>
        <family val="2"/>
        <scheme val="minor"/>
      </rPr>
      <t xml:space="preserve">ADD NEW INTERVAL </t>
    </r>
    <r>
      <rPr>
        <b/>
        <sz val="12"/>
        <color rgb="FFFF0000"/>
        <rFont val="Calibri"/>
        <family val="2"/>
        <scheme val="minor"/>
      </rPr>
      <t xml:space="preserve">A/R-G ( 5676'-5696') 20 FT. </t>
    </r>
    <r>
      <rPr>
        <b/>
        <sz val="12"/>
        <color rgb="FF0000FF"/>
        <rFont val="Calibri"/>
        <family val="2"/>
        <scheme val="minor"/>
      </rPr>
      <t xml:space="preserve">pressure 2350 psi , INSTALLED SELECTIVE COMPLETION, </t>
    </r>
    <r>
      <rPr>
        <b/>
        <u/>
        <sz val="12"/>
        <color rgb="FFFF0000"/>
        <rFont val="Calibri"/>
        <family val="2"/>
        <scheme val="minor"/>
      </rPr>
      <t>PRESS. INCREASED AGAINST A/R-G (5676'-5696') AND BETWEEN UPPER &amp; LOWER PKR AFTER OPENING SSD TO 500 PSI (</t>
    </r>
    <r>
      <rPr>
        <b/>
        <sz val="12"/>
        <color rgb="FF0000FF"/>
        <rFont val="Calibri"/>
        <family val="2"/>
        <scheme val="minor"/>
      </rPr>
      <t xml:space="preserve"> CONFIRMED SSD OPENED ) , </t>
    </r>
    <r>
      <rPr>
        <b/>
        <sz val="12"/>
        <color rgb="FFFF0000"/>
        <rFont val="Calibri"/>
        <family val="2"/>
        <scheme val="minor"/>
      </rPr>
      <t>ISOLATED B-I &amp; UPPER B-III BY NEW 2.56" FWG HALL. PLUG</t>
    </r>
    <r>
      <rPr>
        <b/>
        <sz val="12"/>
        <color rgb="FF339966"/>
        <rFont val="Calibri"/>
        <family val="2"/>
        <scheme val="minor"/>
      </rPr>
      <t xml:space="preserve"> , A/R-G ONLY ON PRODUCTION , </t>
    </r>
    <r>
      <rPr>
        <b/>
        <sz val="12"/>
        <color rgb="FF0000FF"/>
        <rFont val="Calibri"/>
        <family val="2"/>
        <scheme val="minor"/>
      </rPr>
      <t xml:space="preserve">, RIH WITH P.S=1.5" &amp; </t>
    </r>
    <r>
      <rPr>
        <b/>
        <sz val="12"/>
        <color rgb="FFFF0000"/>
        <rFont val="Calibri"/>
        <family val="2"/>
        <scheme val="minor"/>
      </rPr>
      <t>NEW N-97 S/R</t>
    </r>
    <r>
      <rPr>
        <b/>
        <sz val="12"/>
        <color rgb="FF0000FF"/>
        <rFont val="Calibri"/>
        <family val="2"/>
        <scheme val="minor"/>
      </rPr>
      <t xml:space="preserve"> ( 25X1"+110X7/8"+90X1" ) , ON STREAM</t>
    </r>
    <r>
      <rPr>
        <b/>
        <sz val="12"/>
        <color rgb="FFFF0000"/>
        <rFont val="Calibri"/>
        <family val="2"/>
        <scheme val="minor"/>
      </rPr>
      <t xml:space="preserve"> 28/5/2017 </t>
    </r>
  </si>
  <si>
    <r>
      <t xml:space="preserve">  POOH WITH S/R &amp; DHP CHECKED SSD FOUND IT OPEN ,</t>
    </r>
    <r>
      <rPr>
        <b/>
        <sz val="14"/>
        <color rgb="FFFF0000"/>
        <rFont val="Calibri"/>
        <family val="2"/>
        <scheme val="minor"/>
      </rPr>
      <t xml:space="preserve"> PERFORMED PRESSURE SURVEY FOR A/R-G , PS=2008 PSI @ 5700 FT , GRADIENT= 0.46 PSI/FT (WATER), S.F.L. @ 1370 FT.</t>
    </r>
    <r>
      <rPr>
        <b/>
        <sz val="12"/>
        <color rgb="FF0000FF"/>
        <rFont val="Calibri"/>
        <family val="2"/>
        <scheme val="minor"/>
      </rPr>
      <t xml:space="preserve">  , RIH WITH 1.5" DHP &amp; S/R , ON STREAM FOR  1 HR , THEN NO PUMP ACTION , FOUND THE WELL SUFFERING FROM SEVER FLUID  POUND , (</t>
    </r>
    <r>
      <rPr>
        <b/>
        <u/>
        <sz val="12"/>
        <color rgb="FFFF0000"/>
        <rFont val="Calibri"/>
        <family val="2"/>
        <scheme val="minor"/>
      </rPr>
      <t xml:space="preserve"> FORMATION NOT COMPENSATE</t>
    </r>
    <r>
      <rPr>
        <b/>
        <sz val="12"/>
        <color rgb="FF0000FF"/>
        <rFont val="Calibri"/>
        <family val="2"/>
        <scheme val="minor"/>
      </rPr>
      <t xml:space="preserve"> ) , SWITCHED THE WELL TO TIMER MODE 2HRS  RUN , 6 HRS OFF</t>
    </r>
  </si>
  <si>
    <r>
      <t xml:space="preserve">NO PUMP ACTION , RETRIEVED (10X1" )RODS PERFORMED HYDRO TEST , NOT HOLD  R.TRIP WITH 1.5" ANCHOR PUMP , RETRIEVED ( 5X1") RODS , TOTAL RETRIEVED ( 15X1" ) ,  SET ANCHOR PUMP @ 5225 FT , PERFORMED HYDROTEST , NOT HOLD , </t>
    </r>
    <r>
      <rPr>
        <b/>
        <sz val="14"/>
        <color rgb="FFFF0000"/>
        <rFont val="Calibri"/>
        <family val="2"/>
        <scheme val="minor"/>
      </rPr>
      <t>WAITING WWO</t>
    </r>
  </si>
  <si>
    <t xml:space="preserve">POOH W/ S/R &amp; DHP , MANY TRAILS TO RETRIVE 2.56" FWG PLUG WITHOUT SUCCESS, CLOSED SSD AGAINST A/R"G" FM </t>
  </si>
  <si>
    <t>AGIBA , SH.S=12"</t>
  </si>
  <si>
    <t>AGIBA , SH.S=8"</t>
  </si>
  <si>
    <t xml:space="preserve">AVG. W.C = 70 % FOR B-III, IV </t>
  </si>
  <si>
    <t>EXPRO # 2 (TMU)</t>
  </si>
  <si>
    <t>RIH W/2" HYDROSTATIC BAILER, TAGGED 2.56" FWG @ 5764 FT (S/L DEPTH). (CAN'T TAKE SAMPLE)</t>
  </si>
  <si>
    <t>EXPRO#2 (TMU), LOW PUMP EFF.</t>
  </si>
  <si>
    <t>EXPRO#2 TMU, SH.S=12"</t>
  </si>
  <si>
    <t>EXPRO#2 (TMU), ANCHOR</t>
  </si>
  <si>
    <r>
      <t xml:space="preserve">NO PUMP ACTION , R.TRIP , RESET DHP , </t>
    </r>
    <r>
      <rPr>
        <b/>
        <sz val="12"/>
        <color rgb="FFFF0000"/>
        <rFont val="Calibri"/>
        <family val="2"/>
        <scheme val="minor"/>
      </rPr>
      <t>(TRIED TO FILL TBG , FOUND WATER COME FROM CSG , EXPECTED TBG LEAK)</t>
    </r>
    <r>
      <rPr>
        <b/>
        <sz val="12"/>
        <color rgb="FF0000FF"/>
        <rFont val="Calibri"/>
        <family val="2"/>
        <scheme val="minor"/>
      </rPr>
      <t xml:space="preserve"> ,  R/T W/1.75" ANCHOR PUMP ,  RET. (10X1" )RODS, ,  SET PUMP @5625 FT , ON STREAM </t>
    </r>
  </si>
  <si>
    <t xml:space="preserve">NO PUMP ACTION , R.TRIP , HYDROTEST , NOT HOLD ,  R.TRIP WITH 2" ANCHOR PUMP , RETRIEVED ( 10X1" ) RODS , SET ANCHOR PUMP @ 5550 FT , ON STREAM </t>
  </si>
  <si>
    <t>TRANSFERRED S/U TO M-130</t>
  </si>
  <si>
    <t>BAKER , B-I, UPPER B-III</t>
  </si>
  <si>
    <r>
      <t xml:space="preserve">PERFORMED </t>
    </r>
    <r>
      <rPr>
        <b/>
        <u/>
        <sz val="12"/>
        <color rgb="FFFF0000"/>
        <rFont val="Calibri"/>
        <family val="2"/>
        <scheme val="minor"/>
      </rPr>
      <t>TBG PUNCHER</t>
    </r>
    <r>
      <rPr>
        <b/>
        <sz val="12"/>
        <color rgb="FF0000FF"/>
        <rFont val="Calibri"/>
        <family val="2"/>
        <scheme val="minor"/>
      </rPr>
      <t xml:space="preserve"> AGAINST B-I,III ( </t>
    </r>
    <r>
      <rPr>
        <b/>
        <u/>
        <sz val="12"/>
        <color rgb="FFFF0000"/>
        <rFont val="Calibri"/>
        <family val="2"/>
        <scheme val="minor"/>
      </rPr>
      <t xml:space="preserve">GUN HOUSING 3 FT+CENTRALIZER 1 FT LOST IN HOLE ABOVE FWG PLUG </t>
    </r>
    <r>
      <rPr>
        <b/>
        <sz val="12"/>
        <color rgb="FF0000FF"/>
        <rFont val="Calibri"/>
        <family val="2"/>
        <scheme val="minor"/>
      </rPr>
      <t>) , RIH WITH 1.75" DHP &amp; S/R (25+110+90 ) , ON STREAM</t>
    </r>
  </si>
  <si>
    <r>
      <t xml:space="preserve">NO PUMP ACTION , R.TRIP ,FOUND ( </t>
    </r>
    <r>
      <rPr>
        <b/>
        <u/>
        <sz val="12"/>
        <color rgb="FFFF0000"/>
        <rFont val="Calibri"/>
        <family val="2"/>
        <scheme val="minor"/>
      </rPr>
      <t>3 FT OF BARREL+STANDING VALVE+STRAINER) LOST IN THE WELL</t>
    </r>
    <r>
      <rPr>
        <b/>
        <sz val="12"/>
        <color rgb="FF0000FF"/>
        <rFont val="Calibri"/>
        <family val="2"/>
        <scheme val="minor"/>
      </rPr>
      <t xml:space="preserve"> , HYDROTEST , HOLD OK ,  ON STREAM</t>
    </r>
  </si>
  <si>
    <t>TOTAL RETRIEVED ( 10X1" ) RODS</t>
  </si>
  <si>
    <r>
      <t>ROD NO. (</t>
    </r>
    <r>
      <rPr>
        <b/>
        <sz val="12"/>
        <color rgb="FFFF0000"/>
        <rFont val="Calibri"/>
        <family val="2"/>
        <scheme val="minor"/>
      </rPr>
      <t>13X1"</t>
    </r>
    <r>
      <rPr>
        <b/>
        <sz val="12"/>
        <color rgb="FF0000FF"/>
        <rFont val="Calibri"/>
        <family val="2"/>
        <scheme val="minor"/>
      </rPr>
      <t xml:space="preserve">) PARTED ,  FISHED OK  , TRIED TO UNSET ANCHOR PUMP UP TO 55000 LB W/O SUCCESS, </t>
    </r>
    <r>
      <rPr>
        <b/>
        <u/>
        <sz val="12"/>
        <color rgb="FFFF0000"/>
        <rFont val="Calibri"/>
        <family val="2"/>
        <scheme val="minor"/>
      </rPr>
      <t>STARTED W/ O-SHOT</t>
    </r>
    <r>
      <rPr>
        <b/>
        <sz val="12"/>
        <color rgb="FF0000FF"/>
        <rFont val="Calibri"/>
        <family val="2"/>
        <scheme val="minor"/>
      </rPr>
      <t xml:space="preserve"> , ON STREAM </t>
    </r>
  </si>
  <si>
    <t>TOTAL RETRIEVED (10X1")</t>
  </si>
  <si>
    <t>TOTAL RETRIEVED (11X1")</t>
  </si>
  <si>
    <t>H2S = 1.5 PPM</t>
  </si>
  <si>
    <t>H2S = 2 PPM</t>
  </si>
  <si>
    <t xml:space="preserve">NO PUMP ACTION , R.TRIP WITH 2" ANCHOR PUMP , RETRIEVED ( 1X1" ) RODS , SET ANCHOR PUMP @ 5525 FT , ON STREAM </t>
  </si>
  <si>
    <t>EXPRO#2 , B-III,IV &amp; RETREIVED PRONG OF FWG PLUG AGINAST B-V</t>
  </si>
  <si>
    <t>EXPRO#2 (TMU), WHT=140 F</t>
  </si>
  <si>
    <t xml:space="preserve">NO PUMP ACTION , R.TRIP WITH 2" ANCHOR PUMP , RETRIEVED ( 10X1") RODS , SET ANCHOR PUMP @ 5400 FT , ON STREAM </t>
  </si>
  <si>
    <r>
      <t xml:space="preserve">NO PUMP ACTION , RET. (1 RODS X1") , HYDROTEST , NOT HOLD , POOH W/  1.75" SLIM ANCHOR ( </t>
    </r>
    <r>
      <rPr>
        <b/>
        <sz val="12"/>
        <color rgb="FFFF0000"/>
        <rFont val="Calibri"/>
        <family val="2"/>
        <scheme val="minor"/>
      </rPr>
      <t>FOUND</t>
    </r>
    <r>
      <rPr>
        <b/>
        <sz val="12"/>
        <color rgb="FF0000FF"/>
        <rFont val="Calibri"/>
        <family val="2"/>
        <scheme val="minor"/>
      </rPr>
      <t xml:space="preserve"> </t>
    </r>
    <r>
      <rPr>
        <b/>
        <sz val="12"/>
        <color rgb="FFFF0000"/>
        <rFont val="Calibri"/>
        <family val="2"/>
        <scheme val="minor"/>
      </rPr>
      <t>ANCHOR BODY ERRODED &amp; CRACKED</t>
    </r>
    <r>
      <rPr>
        <b/>
        <sz val="12"/>
        <color rgb="FF0000FF"/>
        <rFont val="Calibri"/>
        <family val="2"/>
        <scheme val="minor"/>
      </rPr>
      <t xml:space="preserve"> ) , L/D FOR S/R BESIDE THE WELL , </t>
    </r>
    <r>
      <rPr>
        <b/>
        <sz val="12"/>
        <color rgb="FFFF0000"/>
        <rFont val="Calibri"/>
        <family val="2"/>
        <scheme val="minor"/>
      </rPr>
      <t>WAITING W/O</t>
    </r>
  </si>
  <si>
    <t>NO PUMP ACTION, RET. (1X1") RODS , HYDROTEST , NOT HOLD , R.TRIP W/ 2" ANCHOR PUMP, RET. (5 RODS X1" ) , SET ANCHOR @ 5450 FT, HYDROTEST , HOLD OK , ON STREAM</t>
  </si>
  <si>
    <r>
      <t>UNDER W/O DUE TO</t>
    </r>
    <r>
      <rPr>
        <b/>
        <sz val="12"/>
        <color rgb="FF0000FF"/>
        <rFont val="Calibri"/>
        <family val="2"/>
        <scheme val="minor"/>
      </rPr>
      <t xml:space="preserve"> TBG LEAK</t>
    </r>
    <r>
      <rPr>
        <b/>
        <sz val="12"/>
        <rFont val="Calibri"/>
        <family val="2"/>
        <scheme val="minor"/>
      </rPr>
      <t xml:space="preserve"> , FOUND </t>
    </r>
    <r>
      <rPr>
        <b/>
        <sz val="12"/>
        <color rgb="FF0000FF"/>
        <rFont val="Calibri"/>
        <family val="2"/>
        <scheme val="minor"/>
      </rPr>
      <t>HOLE IN  LAST JT ABOVE P.S.N</t>
    </r>
    <r>
      <rPr>
        <b/>
        <sz val="12"/>
        <rFont val="Calibri"/>
        <family val="2"/>
        <scheme val="minor"/>
      </rPr>
      <t xml:space="preserve"> , FISH LENGTH =58 FT LOST IN HOLE   , TAG T.O.F @ 6122' , </t>
    </r>
    <r>
      <rPr>
        <b/>
        <sz val="12"/>
        <color rgb="FFFF0000"/>
        <rFont val="Calibri"/>
        <family val="2"/>
        <scheme val="minor"/>
      </rPr>
      <t>INSTALLED 2 7/8 " TBG (SELECTIVE COMPLETION)</t>
    </r>
    <r>
      <rPr>
        <b/>
        <sz val="12"/>
        <rFont val="Calibri"/>
        <family val="2"/>
        <scheme val="minor"/>
      </rPr>
      <t xml:space="preserve"> , ( ISOLATED</t>
    </r>
    <r>
      <rPr>
        <b/>
        <sz val="12"/>
        <color rgb="FFFF0000"/>
        <rFont val="Calibri"/>
        <family val="2"/>
        <scheme val="minor"/>
      </rPr>
      <t xml:space="preserve"> B-I, III, IV</t>
    </r>
    <r>
      <rPr>
        <b/>
        <sz val="12"/>
        <rFont val="Calibri"/>
        <family val="2"/>
        <scheme val="minor"/>
      </rPr>
      <t xml:space="preserve">  AGAINST SSD , NOW </t>
    </r>
    <r>
      <rPr>
        <b/>
        <sz val="12"/>
        <color rgb="FF00B050"/>
        <rFont val="Calibri"/>
        <family val="2"/>
        <scheme val="minor"/>
      </rPr>
      <t>B-V</t>
    </r>
    <r>
      <rPr>
        <b/>
        <sz val="12"/>
        <rFont val="Calibri"/>
        <family val="2"/>
        <scheme val="minor"/>
      </rPr>
      <t xml:space="preserve"> ON PROD ). , RIH WITH 1.75" SLIM DHP ( SET IN SSD ) &amp; (</t>
    </r>
    <r>
      <rPr>
        <b/>
        <sz val="12"/>
        <color rgb="FFFF0000"/>
        <rFont val="Calibri"/>
        <family val="2"/>
        <scheme val="minor"/>
      </rPr>
      <t>NEW S/R 1" SLIM S/R N-97 &amp; 7/8" H-CH</t>
    </r>
    <r>
      <rPr>
        <b/>
        <sz val="12"/>
        <rFont val="Calibri"/>
        <family val="2"/>
        <scheme val="minor"/>
      </rPr>
      <t xml:space="preserve"> ) , (25X1" MOLDED ROD +125X7/8"+88X1") , ( </t>
    </r>
    <r>
      <rPr>
        <b/>
        <sz val="12"/>
        <color rgb="FFFF0000"/>
        <rFont val="Calibri"/>
        <family val="2"/>
        <scheme val="minor"/>
      </rPr>
      <t>INSTALLED ROD ROTATOR</t>
    </r>
    <r>
      <rPr>
        <b/>
        <sz val="12"/>
        <rFont val="Calibri"/>
        <family val="2"/>
        <scheme val="minor"/>
      </rPr>
      <t xml:space="preserve"> ), ON STREAM</t>
    </r>
    <r>
      <rPr>
        <b/>
        <u/>
        <sz val="12"/>
        <color rgb="FFFF0000"/>
        <rFont val="Calibri"/>
        <family val="2"/>
        <scheme val="minor"/>
      </rPr>
      <t xml:space="preserve"> 6-10-2016</t>
    </r>
  </si>
  <si>
    <t>NO PUMP ACTION  R.TRIP WITH 1.75" ANCHOR PUMP ,RETRIEVED ( 1X1") RODS, SET ANCHOR PUMP @ 5175 FT  ,  PERFORMED HYDRO TEST , NOT HOLD , THEN FOUND ROD NO (96X7/8") UNSCREW , TRY TO UNSET ANCHOR PUMP WITHOUT SUCCESS ( OVER PULL 58 K LB ) , WAITING W/O</t>
  </si>
  <si>
    <t>REPLACED POLISHED ROD BY ANOTHER ONE ( MODIFIDED 25 FT ) , ON STREAM</t>
  </si>
  <si>
    <t xml:space="preserve">TOTAL RETRIEVED ( 20X1") </t>
  </si>
  <si>
    <t xml:space="preserve">TOTAL RETRIEVED (10X1") </t>
  </si>
  <si>
    <t>B-I ( 5825-5840) , (5816-5821) , (5827-5852)</t>
  </si>
  <si>
    <t xml:space="preserve"> LOST IN HOLE 5-7/8" OVER SHOT , BOTTOM SUB FOR BUMBER SUB &amp; BUMBER SUB MANDREL</t>
  </si>
  <si>
    <t xml:space="preserve">** 2 7/8" TBG </t>
  </si>
  <si>
    <t>EXPRO # 2 ( TMU )</t>
  </si>
  <si>
    <t xml:space="preserve"> TRY TO UNSET DHP TO PERFORM TBG PUNCHER WITHOUT SUCCESS , STARTED THE WELL , ON STREAM</t>
  </si>
  <si>
    <t>NO PUMP ACTION , RET. (2X1") , TBG TEST , NOT HOLD ,  R.TRIP WITH 1.75" ANCHOR PUMP , RETRIEVED ( 1X1" ) RODS , HYDROTEST ,HOLD OK ,  SET  ANCHOR PUMP @5675 FT , ON STREAM</t>
  </si>
  <si>
    <r>
      <t xml:space="preserve">NO PUMP ACTION, RESET DHP ,STARTED THE WELL , NO PROD. , R.TRIP W/1.75" SLIM DHP, ON STREAM </t>
    </r>
    <r>
      <rPr>
        <b/>
        <sz val="14"/>
        <color rgb="FFFF0000"/>
        <rFont val="Calibri"/>
        <family val="2"/>
        <scheme val="minor"/>
      </rPr>
      <t>( TIMER MODE DUE TO P.FILLAGE +/- 25 % )</t>
    </r>
  </si>
  <si>
    <t>POOH WITH S/R &amp; DHP , TRY TO RETRIEVE FWG PLUG WITHOUT SUCCESS , RIH WITH ANCHOR PUMP ,RETRIEVED (1X1") RODS ,  SET ANCHOR @ 5650 FT , ON STREAM</t>
  </si>
  <si>
    <r>
      <t xml:space="preserve">POOH WITH S/R &amp; ANCHOR PUMP , </t>
    </r>
    <r>
      <rPr>
        <b/>
        <sz val="12"/>
        <color rgb="FFFF0000"/>
        <rFont val="Calibri"/>
        <family val="2"/>
        <scheme val="minor"/>
      </rPr>
      <t>PERFORMED TBG PUNCHER ABOVE FWG PLUG @ (6022-6025) FT , 3 FT</t>
    </r>
    <r>
      <rPr>
        <b/>
        <sz val="12"/>
        <color rgb="FF0000FF"/>
        <rFont val="Calibri"/>
        <family val="2"/>
        <scheme val="minor"/>
      </rPr>
      <t xml:space="preserve"> ,  RIH WITH ANCHOR PUMP , SET ANCHOR @ 5650 FT , ON STREAM</t>
    </r>
  </si>
  <si>
    <t>NO THREADED FLANG</t>
  </si>
  <si>
    <r>
      <t>SEVERE F.POUND ,</t>
    </r>
    <r>
      <rPr>
        <b/>
        <sz val="12"/>
        <color rgb="FFFF0000"/>
        <rFont val="Calibri"/>
        <family val="2"/>
        <scheme val="minor"/>
      </rPr>
      <t xml:space="preserve"> P.FILLAGE = 47 %</t>
    </r>
  </si>
  <si>
    <r>
      <t xml:space="preserve">F.POUND , </t>
    </r>
    <r>
      <rPr>
        <b/>
        <sz val="12"/>
        <color rgb="FFFF0000"/>
        <rFont val="Calibri"/>
        <family val="2"/>
        <scheme val="minor"/>
      </rPr>
      <t>P.FILLAGE = 91 %</t>
    </r>
  </si>
  <si>
    <t>SEVERE F.POUND , P.FILLAGE +/- 24 %</t>
  </si>
  <si>
    <t>NO PUMP ACTION , SPACE OUT FOR DHP , ON STREAM</t>
  </si>
  <si>
    <t>EXPRO 3 TMU</t>
  </si>
  <si>
    <t>NO PUMPACTION , RESET DHP , ON STREAM</t>
  </si>
  <si>
    <t>PKR CSG LEAK</t>
  </si>
  <si>
    <t>SLIGHT F.POUND , P.FILLAGE= 89 %</t>
  </si>
  <si>
    <t>FLUID POUND, P. FILLAGE = 70%</t>
  </si>
  <si>
    <t xml:space="preserve"> F. POUND , P.FILLAGE = 80 %. </t>
  </si>
  <si>
    <r>
      <rPr>
        <b/>
        <sz val="24"/>
        <color rgb="FF339966"/>
        <rFont val="Calibri"/>
        <family val="2"/>
        <scheme val="minor"/>
      </rPr>
      <t xml:space="preserve">               B-I,III,IV                 </t>
    </r>
    <r>
      <rPr>
        <b/>
        <sz val="12"/>
        <rFont val="Calibri"/>
        <family val="2"/>
        <scheme val="minor"/>
      </rPr>
      <t>S.F.L. @4400 FT</t>
    </r>
  </si>
  <si>
    <t>NO PUMP ACTON , R.TRIP  , ON STREAM</t>
  </si>
  <si>
    <r>
      <t>PONY ROD FOR DHP PARTED , FISHED OK , R.TRIP</t>
    </r>
    <r>
      <rPr>
        <b/>
        <sz val="12"/>
        <color rgb="FFFF0000"/>
        <rFont val="Calibri"/>
        <family val="2"/>
        <scheme val="minor"/>
      </rPr>
      <t xml:space="preserve"> WITH 1.5" SLIM DHP</t>
    </r>
    <r>
      <rPr>
        <b/>
        <sz val="12"/>
        <color rgb="FF0000FF"/>
        <rFont val="Calibri"/>
        <family val="2"/>
        <scheme val="minor"/>
      </rPr>
      <t xml:space="preserve"> , ON STREAM</t>
    </r>
  </si>
  <si>
    <t>CHECKED 2.31" SSD , FOUND IT PARTIALLY OPEN, OPENED OK, RIH W/1.5" RHBC PUMP ( WITH 4 CUPS )</t>
  </si>
  <si>
    <t>NO PUMP ACTION , RESET , HYDRO TEST , HOLD OK , ON STREAM</t>
  </si>
  <si>
    <t>TRANSFERRED S/U TO NE-57</t>
  </si>
  <si>
    <t>S/L</t>
  </si>
  <si>
    <t>R.TRIP W/ 1.75" ANCHOR PUMP , RET. ( 5+3 RODS X1" ) , SET ANCHOR @ 5700 FT , ON STREAM</t>
  </si>
  <si>
    <r>
      <t xml:space="preserve">CHECKED SSD , </t>
    </r>
    <r>
      <rPr>
        <b/>
        <sz val="12"/>
        <rFont val="Calibri"/>
        <family val="2"/>
        <scheme val="minor"/>
      </rPr>
      <t>FOUND IT CLOSED</t>
    </r>
    <r>
      <rPr>
        <b/>
        <sz val="12"/>
        <color rgb="FF0000FF"/>
        <rFont val="Calibri"/>
        <family val="2"/>
        <scheme val="minor"/>
      </rPr>
      <t xml:space="preserve">, OPENED OK </t>
    </r>
  </si>
  <si>
    <t>NO PUMP ACTION , R.TRIP WITH 2" ANCHOR PUMP , RETRIEVED ( 1X1"+11 X7/8") RODS , SET ANCHOR PUMP @ 5075 FT , ON STREAM</t>
  </si>
  <si>
    <t>NO PUMP ACTION ,R.TRIP W/ 1.75" ANCHOR PUMP , RET. ( 10 RODS X1" ) , SET ANCHOR @ 5450 FT , ON STREAM</t>
  </si>
  <si>
    <t>TOTAL RETRIEVED ( 4X1") RODS</t>
  </si>
  <si>
    <r>
      <t xml:space="preserve">NO PUMP ACTION , </t>
    </r>
    <r>
      <rPr>
        <b/>
        <sz val="20"/>
        <color rgb="FFFF0000"/>
        <rFont val="Calibri"/>
        <family val="2"/>
        <scheme val="minor"/>
      </rPr>
      <t>3</t>
    </r>
    <r>
      <rPr>
        <b/>
        <sz val="12"/>
        <color rgb="FF0000FF"/>
        <rFont val="Calibri"/>
        <family val="2"/>
        <scheme val="minor"/>
      </rPr>
      <t xml:space="preserve"> R.TRIP , HYDROTEST , NOT HOLD , NO PROD. ,FOUND ACTION F/ CSG (F.L.  +/- 100 FT ABOVEB DHP)  ,  R.TRIP WITH 1.75" ANCHOR PUMP , RETRIEVED ( 4X1") RODS , SET ANCHOR PUMP @ 5775 FT , ON STREAM </t>
    </r>
    <r>
      <rPr>
        <b/>
        <sz val="12"/>
        <color rgb="FFFF0000"/>
        <rFont val="Calibri"/>
        <family val="2"/>
        <scheme val="minor"/>
      </rPr>
      <t>29-8-2017</t>
    </r>
  </si>
  <si>
    <t xml:space="preserve">TOTAL RETRIEVED ( 18X1") </t>
  </si>
  <si>
    <t xml:space="preserve">TOTAL RETRIEVED ( 8X1") </t>
  </si>
  <si>
    <t xml:space="preserve">VALVE ROD UN SCREWED , FISHED OK , REPLACED , R.TRIP W/1.75" ANCHOR PUMP ,  RET. (1 X1" )RODS, ,  SET PUMP @5600 FT , ON STREAM </t>
  </si>
  <si>
    <r>
      <t xml:space="preserve">NO PUMP ACTION , R.TRIP W/ REDRESSED S.H. DHP , NOT PRODUCE , R.TRIP WITH 1.75" SLIM DHP , NOT PRODUCE , PERFORMED TBG TEST AGAINST FB-2 , NOT HOLD , R.TRIP W/ 1.75" SLIM ANCHOR PUMP , RET. (10 RODS X1") , SET ANCHOR @ 5575  FT ,  HYDROTEST , HOLD OK , ON STREAM </t>
    </r>
    <r>
      <rPr>
        <b/>
        <sz val="12"/>
        <color rgb="FFFF0000"/>
        <rFont val="Calibri"/>
        <family val="2"/>
        <scheme val="minor"/>
      </rPr>
      <t>3/9/2017</t>
    </r>
  </si>
  <si>
    <t>NO PUMP ACTION ,  R.TRIP WITH 1.75" ANCHOR PUMP , RETRIEVED ( 1X1") RODS , SET ANCHOR PUMP @ 5750 FT , ON STREAM</t>
  </si>
  <si>
    <r>
      <t xml:space="preserve">NO PUMP ACTION, R.TRIP, RET. (5X1") RODS , </t>
    </r>
    <r>
      <rPr>
        <b/>
        <sz val="12"/>
        <color rgb="FFFF0000"/>
        <rFont val="Calibri"/>
        <family val="2"/>
        <scheme val="minor"/>
      </rPr>
      <t>SET ANCHOR @ 5325 FT</t>
    </r>
    <r>
      <rPr>
        <b/>
        <sz val="12"/>
        <color rgb="FF0000FF"/>
        <rFont val="Calibri"/>
        <family val="2"/>
        <scheme val="minor"/>
      </rPr>
      <t>, ON STREAM</t>
    </r>
  </si>
  <si>
    <t>VALVE ROD PARTED , FISHED OK , R.TRIP W/ 2" ANCHOR PUMP, RET. (1X1") RODS , SET ANCHOR @ 5300 FT, ON STREAM</t>
  </si>
  <si>
    <r>
      <t xml:space="preserve">NO PUMP ACTION , TRIED TO UNSET ANCHOR PUMP UP TO 50000 LBS W/OSUCCESS , </t>
    </r>
    <r>
      <rPr>
        <b/>
        <sz val="12"/>
        <color rgb="FFFF0000"/>
        <rFont val="Calibri"/>
        <family val="2"/>
        <scheme val="minor"/>
      </rPr>
      <t>WAITING FOR W/O</t>
    </r>
  </si>
  <si>
    <r>
      <t xml:space="preserve">NO PUMP ACTION ,  RET. (10 RODS X1")  , SET @ 5300 FT , NOT PRODUCE  , </t>
    </r>
    <r>
      <rPr>
        <b/>
        <u/>
        <sz val="12"/>
        <color rgb="FFFF0000"/>
        <rFont val="Calibri"/>
        <family val="2"/>
        <scheme val="minor"/>
      </rPr>
      <t xml:space="preserve">WAITING FOR SLIM ANCHOR PUMP </t>
    </r>
  </si>
  <si>
    <t>POOH WITH S/R &amp; DHP , L/D THE SAME BESIDE THE WELL</t>
  </si>
  <si>
    <t>TOTAL RETRIEVED (21X1")</t>
  </si>
  <si>
    <t>NO PUMPACTION,  R.TRIP WITH 2" ANCHOR PUMP , RETRIEVED ( 1+9 X1" ) RODS , SET ANCHOR PUMP @ 5275 FT , ON STREAM</t>
  </si>
  <si>
    <t>1.75" SLIM DHP</t>
  </si>
  <si>
    <t xml:space="preserve">PUMP TYPE             </t>
  </si>
  <si>
    <t>CHOKE SIZE</t>
  </si>
  <si>
    <t xml:space="preserve">BAH-IV  (6018'-6000')(5980'-5969') </t>
  </si>
  <si>
    <r>
      <t>FINISHED DRILLING , COMPLEATED THE WELL AS</t>
    </r>
    <r>
      <rPr>
        <b/>
        <sz val="12"/>
        <color rgb="FFFF0000"/>
        <rFont val="Calibri"/>
        <family val="2"/>
      </rPr>
      <t xml:space="preserve"> </t>
    </r>
    <r>
      <rPr>
        <b/>
        <sz val="12"/>
        <color rgb="FF0000FF"/>
        <rFont val="Calibri"/>
        <family val="2"/>
      </rPr>
      <t xml:space="preserve">OIL PRODUCER FROM </t>
    </r>
    <r>
      <rPr>
        <b/>
        <sz val="12"/>
        <color rgb="FF169A77"/>
        <rFont val="Calibri"/>
        <family val="2"/>
      </rPr>
      <t xml:space="preserve"> BAH-IV  (6018'-6000')(5980'-5969') </t>
    </r>
    <r>
      <rPr>
        <b/>
        <sz val="12"/>
        <color rgb="FF0000FF"/>
        <rFont val="Calibri"/>
        <family val="2"/>
      </rPr>
      <t xml:space="preserve"> ,  USING </t>
    </r>
    <r>
      <rPr>
        <b/>
        <sz val="12"/>
        <color rgb="FFFF0000"/>
        <rFont val="Calibri"/>
        <family val="2"/>
      </rPr>
      <t>ESP  SYSTEM</t>
    </r>
    <r>
      <rPr>
        <b/>
        <sz val="12"/>
        <color rgb="FF0000FF"/>
        <rFont val="Calibri"/>
        <family val="2"/>
      </rPr>
      <t xml:space="preserve"> , RIH  W/ 3 PUMPS</t>
    </r>
    <r>
      <rPr>
        <b/>
        <sz val="12"/>
        <color rgb="FFFF0000"/>
        <rFont val="Calibri"/>
        <family val="2"/>
      </rPr>
      <t xml:space="preserve"> SER 400 , 269 STG, FLEX-10  </t>
    </r>
    <r>
      <rPr>
        <b/>
        <sz val="12"/>
        <color rgb="FF0000FF"/>
        <rFont val="Calibri"/>
        <family val="2"/>
      </rPr>
      <t xml:space="preserve">TO DEPTH 5815  FT ON </t>
    </r>
    <r>
      <rPr>
        <b/>
        <sz val="16"/>
        <rFont val="Calibri"/>
        <family val="2"/>
      </rPr>
      <t>2 7/8 " TBG</t>
    </r>
    <r>
      <rPr>
        <b/>
        <sz val="12"/>
        <color rgb="FF0000FF"/>
        <rFont val="Calibri"/>
        <family val="2"/>
      </rPr>
      <t xml:space="preserve">  , STARTED W/ PARAMETERS ( FREQ. = 50 HZ ,  CURRENT = 33 AP ,  WHP= 500 PSI, Pi= 1505 PSI, Pd= 2772 PSI, Tm= 125 C , TI=86 C
ON STREAM</t>
    </r>
    <r>
      <rPr>
        <b/>
        <sz val="12"/>
        <color rgb="FFFF0000"/>
        <rFont val="Calibri"/>
        <family val="2"/>
      </rPr>
      <t xml:space="preserve">  </t>
    </r>
  </si>
  <si>
    <r>
      <t xml:space="preserve">NO PUMP ACTION ,  HYDRO TEST NOT HOLD, RET. (1+4)*1" RODS, HYDRO TEST NOT HOLD, </t>
    </r>
    <r>
      <rPr>
        <b/>
        <sz val="12"/>
        <color rgb="FFFF0000"/>
        <rFont val="Calibri"/>
        <family val="2"/>
        <scheme val="minor"/>
      </rPr>
      <t>WAITING W/O</t>
    </r>
  </si>
  <si>
    <r>
      <t xml:space="preserve">ROD NO (34X1") PARTED , FISHED OK , R.TRIP W/ ANCHOR PUMP, 3 R.TRIP WITH ANCHOR PUMP , TOTAL RETRIEVED ( 14X1") RODS, SET ANCHOR PUMP @ 4850 FT ,  NOT PRODUCE , </t>
    </r>
    <r>
      <rPr>
        <b/>
        <sz val="12"/>
        <color rgb="FFFF0000"/>
        <rFont val="Calibri"/>
        <family val="2"/>
        <scheme val="minor"/>
      </rPr>
      <t>WAITING FOR W/O</t>
    </r>
  </si>
  <si>
    <t>BAKER  FREQ. = 50 HZ, CURR. = 32 A, PIP = 1400 PSI, PDP = 2495 PSI, Tm =125 C, WHP = 500 PSI</t>
  </si>
  <si>
    <t>INCREASED FREQ. F/50 T/54 HZ &amp; DECREASED WHP F/500 T/300 PSI.</t>
  </si>
  <si>
    <r>
      <rPr>
        <b/>
        <sz val="26"/>
        <color rgb="FF008000"/>
        <rFont val="Calibri"/>
        <family val="2"/>
        <scheme val="minor"/>
      </rPr>
      <t xml:space="preserve">B-I,III,IV,V
</t>
    </r>
    <r>
      <rPr>
        <b/>
        <sz val="16"/>
        <color rgb="FFFF0000"/>
        <rFont val="Calibri"/>
        <family val="2"/>
        <scheme val="minor"/>
      </rPr>
      <t>S/R CONF. BY MISTAKE FROM RIG HT-101 (  RIH WITH 19X1" S.BR INSTEAD OF 29X1" )</t>
    </r>
  </si>
  <si>
    <t xml:space="preserve"> PUT THE WELL ON TMER MODE 3 HRS ON / 3 HRS OFF</t>
  </si>
  <si>
    <t xml:space="preserve">NO PUMP ACTON , RESET , ON STREAM </t>
  </si>
  <si>
    <r>
      <t>UNDER W/O DUE TO TBG LEAK  , FOUND (</t>
    </r>
    <r>
      <rPr>
        <b/>
        <sz val="12"/>
        <color rgb="FFFF0000"/>
        <rFont val="Calibri"/>
        <family val="2"/>
        <scheme val="minor"/>
      </rPr>
      <t>HOLE IN JT N0 189 , HAD THREAD DAMAGED &amp; HAD SCALE ON OD OF TBG</t>
    </r>
    <r>
      <rPr>
        <b/>
        <sz val="12"/>
        <color rgb="FF0000FF"/>
        <rFont val="Calibri"/>
        <family val="2"/>
        <scheme val="minor"/>
      </rPr>
      <t>) , INSTALLED 2 7/8" ANCHORED CATCHER TBG , RIH WITH 1.75" SLIM DHP &amp; SAME S/R EXCEPT ( 35X1" NEW N-97 SLIM S/R  ON TOP SECTION ) , (19X1"+117X7/8" +98X1" ) , ON STREAM</t>
    </r>
    <r>
      <rPr>
        <b/>
        <sz val="12"/>
        <color rgb="FFFF0000"/>
        <rFont val="Calibri"/>
        <family val="2"/>
        <scheme val="minor"/>
      </rPr>
      <t xml:space="preserve"> 11-10-2017</t>
    </r>
  </si>
  <si>
    <t>POOH WITH S/R &amp; DHP , L/D THE SAME</t>
  </si>
  <si>
    <r>
      <t>NO PUMP ACTION ,</t>
    </r>
    <r>
      <rPr>
        <b/>
        <sz val="16"/>
        <color rgb="FFFF0000"/>
        <rFont val="Calibri"/>
        <family val="2"/>
        <scheme val="minor"/>
      </rPr>
      <t xml:space="preserve"> 2 </t>
    </r>
    <r>
      <rPr>
        <b/>
        <sz val="12"/>
        <color rgb="FF0000FF"/>
        <rFont val="Calibri"/>
        <family val="2"/>
        <scheme val="minor"/>
      </rPr>
      <t>R.TRIP , PERFORMED HYDRO TEST , NOT HOLD , R.TRIP WITH 2.25" ANCHOR PUMP , RETRIEVED ( 10X1") RODS , SET ANCHOR PUMP @ 5550 FT , ON STREAM</t>
    </r>
  </si>
  <si>
    <t xml:space="preserve">SEVERE F.POUND, P.FILLAGE +/- 24%  </t>
  </si>
  <si>
    <t>SLIGHT F.POUND, P.FILLAGE +/-65 %</t>
  </si>
  <si>
    <t>SLIGHT T.V. LEAK,  P.FILLAGE= 88%</t>
  </si>
  <si>
    <t>SLIGHT F.POUND , P.FILLAGE=90 %</t>
  </si>
  <si>
    <r>
      <t xml:space="preserve">UNDER W/O DUE TO TBG LEAK &amp; ADD PERF., ( FOUND CRACKS IN JT N0 62 , 184 &amp; COLLAPSE &amp; CRACK IN JT N0 63 ) , TAGGED TD AT 6225 FT BY SCRAPER , </t>
    </r>
    <r>
      <rPr>
        <b/>
        <sz val="12"/>
        <color rgb="FF339966"/>
        <rFont val="Calibri"/>
        <family val="2"/>
        <scheme val="minor"/>
      </rPr>
      <t xml:space="preserve"> ADD NEW PERF. B-VI (6129 – 6140) (11 FT)&amp; (6177 – 6190) (13 FT )</t>
    </r>
    <r>
      <rPr>
        <b/>
        <sz val="12"/>
        <color rgb="FF0000FF"/>
        <rFont val="Calibri"/>
        <family val="2"/>
        <scheme val="minor"/>
      </rPr>
      <t xml:space="preserve"> , INSTALLED SELECTIVE COMPLETION , </t>
    </r>
    <r>
      <rPr>
        <b/>
        <sz val="12"/>
        <color rgb="FFFF0000"/>
        <rFont val="Calibri"/>
        <family val="2"/>
        <scheme val="minor"/>
      </rPr>
      <t>OPEN SSD</t>
    </r>
    <r>
      <rPr>
        <b/>
        <sz val="12"/>
        <color rgb="FF0000FF"/>
        <rFont val="Calibri"/>
        <family val="2"/>
        <scheme val="minor"/>
      </rPr>
      <t xml:space="preserve">, </t>
    </r>
    <r>
      <rPr>
        <b/>
        <sz val="12"/>
        <color rgb="FF00B050"/>
        <rFont val="Calibri"/>
        <family val="2"/>
        <scheme val="minor"/>
      </rPr>
      <t xml:space="preserve">ALL PERFS ON PROD. (B-I,II,III,IV,V,VI), </t>
    </r>
    <r>
      <rPr>
        <b/>
        <sz val="12"/>
        <color rgb="FF0000FF"/>
        <rFont val="Calibri"/>
        <family val="2"/>
        <scheme val="minor"/>
      </rPr>
      <t xml:space="preserve">RIH WITH 1.75" DHP &amp; SAME S/R EXCEPT ( 20X1" + 5X7/8" ) S-88  COND.2 , ( 25*1" + 120*7/8" + 94*1" ), </t>
    </r>
    <r>
      <rPr>
        <b/>
        <sz val="12"/>
        <color rgb="FFFF0000"/>
        <rFont val="Calibri"/>
        <family val="2"/>
        <scheme val="minor"/>
      </rPr>
      <t>ON STREAM ON 17-10-2017</t>
    </r>
  </si>
  <si>
    <t>F.POUND ,  P.FILLAGE= 68%</t>
  </si>
  <si>
    <t>BAKER  FREQ. = 54 HZ, CURR. = 35 A, PIP = 1032 PSI, PDP = 2122 PSI, Tm =268 F</t>
  </si>
  <si>
    <t>BAKER  FREQ. = 54 HZ, CURR. = 35 A, PIP = 1248 PSI, PDP = 2435 PSI, Tm =271F , WHP = 440 PSI</t>
  </si>
  <si>
    <t>B-I,II,III,,IV,V,VI</t>
  </si>
  <si>
    <r>
      <t xml:space="preserve">UNDER W/O DUE TO TBG LEAK , ( </t>
    </r>
    <r>
      <rPr>
        <b/>
        <sz val="12"/>
        <color rgb="FFFF0000"/>
        <rFont val="Calibri"/>
        <family val="2"/>
        <scheme val="minor"/>
      </rPr>
      <t>FOUND HOLE IN JT. NO. 192 ABOVE P.S.N</t>
    </r>
    <r>
      <rPr>
        <b/>
        <sz val="12"/>
        <color rgb="FF0000FF"/>
        <rFont val="Calibri"/>
        <family val="2"/>
        <scheme val="minor"/>
      </rPr>
      <t xml:space="preserve">  ),  TAGGED BTM @ 6192 FT ,  INSTALLED  2 7/8" ANCHORED CATCHER TBG ,  </t>
    </r>
    <r>
      <rPr>
        <b/>
        <sz val="12"/>
        <color rgb="FFFF0000"/>
        <rFont val="Calibri"/>
        <family val="2"/>
        <scheme val="minor"/>
      </rPr>
      <t>INSTALLED 7 1/16"-3K KTH FLANGE ,  KEPT STRG UNDER TENSION 20 KLBS</t>
    </r>
    <r>
      <rPr>
        <b/>
        <sz val="12"/>
        <color rgb="FF0000FF"/>
        <rFont val="Calibri"/>
        <family val="2"/>
        <scheme val="minor"/>
      </rPr>
      <t xml:space="preserve">,    RIH W/ 1.75" SLIM DHP ON NEW N-97 S/R (87X1" (SLIM) +124 X 7/8"+ 30 X 1" (SLIM) ) ,  ON STREAM </t>
    </r>
    <r>
      <rPr>
        <b/>
        <sz val="12"/>
        <color rgb="FFFF0000"/>
        <rFont val="Calibri"/>
        <family val="2"/>
        <scheme val="minor"/>
      </rPr>
      <t xml:space="preserve">5/10/2017   </t>
    </r>
  </si>
  <si>
    <t>NO PUMP ACTION, R/T W/1.75" ANCHOR PUMP, RET.(10*1") , SET ANCHOR PUMP AT 5275 FT, ON STREAM</t>
  </si>
  <si>
    <t>TOTAL RET.(20 RODS)</t>
  </si>
  <si>
    <t xml:space="preserve">POLISHED ROD PARTED, FISHED OK, REPLACED , ON STREAM </t>
  </si>
  <si>
    <r>
      <rPr>
        <b/>
        <sz val="12"/>
        <color indexed="17"/>
        <rFont val="Calibri"/>
        <family val="2"/>
      </rPr>
      <t>B-I</t>
    </r>
    <r>
      <rPr>
        <b/>
        <sz val="12"/>
        <color indexed="12"/>
        <rFont val="Calibri"/>
        <family val="2"/>
      </rPr>
      <t xml:space="preserve"> ( 5892'- 5897' ) 
</t>
    </r>
    <r>
      <rPr>
        <b/>
        <sz val="12"/>
        <color indexed="17"/>
        <rFont val="Calibri"/>
        <family val="2"/>
      </rPr>
      <t xml:space="preserve"> B-III</t>
    </r>
    <r>
      <rPr>
        <b/>
        <sz val="12"/>
        <color indexed="12"/>
        <rFont val="Calibri"/>
        <family val="2"/>
      </rPr>
      <t xml:space="preserve"> ( 5905'-5916') ,  ( 6038-6042') 4 FT &amp;  6074-6079') 5 FT 
</t>
    </r>
    <r>
      <rPr>
        <b/>
        <sz val="12"/>
        <color rgb="FF339966"/>
        <rFont val="Calibri"/>
        <family val="2"/>
      </rPr>
      <t>B-IV</t>
    </r>
    <r>
      <rPr>
        <b/>
        <sz val="12"/>
        <color indexed="12"/>
        <rFont val="Calibri"/>
        <family val="2"/>
      </rPr>
      <t xml:space="preserve"> ( 6084-6095') 11 FT</t>
    </r>
  </si>
  <si>
    <t>TOTAL RETRIEVED ( 36 X1") RODS</t>
  </si>
  <si>
    <r>
      <t>UNDER W/O DUE TO</t>
    </r>
    <r>
      <rPr>
        <b/>
        <sz val="12"/>
        <color rgb="FFFF0000"/>
        <rFont val="Calibri"/>
        <family val="2"/>
        <scheme val="minor"/>
      </rPr>
      <t xml:space="preserve"> TBG LEAK &amp; CSG LEAK</t>
    </r>
    <r>
      <rPr>
        <b/>
        <sz val="12"/>
        <rFont val="Calibri"/>
        <family val="2"/>
        <scheme val="minor"/>
      </rPr>
      <t xml:space="preserve"> , FOUND </t>
    </r>
    <r>
      <rPr>
        <b/>
        <sz val="12"/>
        <color rgb="FFFF0000"/>
        <rFont val="Calibri"/>
        <family val="2"/>
        <scheme val="minor"/>
      </rPr>
      <t>NO VISUAL CRACKS OR HOLES ( DURING INSPECTION FOUND PITTING &amp; WEAR )</t>
    </r>
    <r>
      <rPr>
        <b/>
        <sz val="12"/>
        <rFont val="Calibri"/>
        <family val="2"/>
        <scheme val="minor"/>
      </rPr>
      <t xml:space="preserve"> , TAGGED </t>
    </r>
    <r>
      <rPr>
        <b/>
        <u/>
        <sz val="12"/>
        <rFont val="Calibri"/>
        <family val="2"/>
        <scheme val="minor"/>
      </rPr>
      <t>TOP OF BACK OFF SUB @ 5583 FT</t>
    </r>
    <r>
      <rPr>
        <b/>
        <sz val="12"/>
        <rFont val="Calibri"/>
        <family val="2"/>
        <scheme val="minor"/>
      </rPr>
      <t xml:space="preserve"> , </t>
    </r>
    <r>
      <rPr>
        <b/>
        <u/>
        <sz val="12"/>
        <color rgb="FF0000FF"/>
        <rFont val="Calibri"/>
        <family val="2"/>
        <scheme val="minor"/>
      </rPr>
      <t>ISOLATED SUSPECTED CSG LEAK BY PHL PKR @ 5500 FT</t>
    </r>
    <r>
      <rPr>
        <b/>
        <sz val="12"/>
        <color rgb="FF0000FF"/>
        <rFont val="Calibri"/>
        <family val="2"/>
        <scheme val="minor"/>
      </rPr>
      <t xml:space="preserve"> </t>
    </r>
    <r>
      <rPr>
        <b/>
        <sz val="12"/>
        <rFont val="Calibri"/>
        <family val="2"/>
        <scheme val="minor"/>
      </rPr>
      <t xml:space="preserve">, 
</t>
    </r>
    <r>
      <rPr>
        <b/>
        <sz val="12"/>
        <color rgb="FF00B050"/>
        <rFont val="Calibri"/>
        <family val="2"/>
        <scheme val="minor"/>
      </rPr>
      <t>B-I ONLY ON PRODUCTION</t>
    </r>
    <r>
      <rPr>
        <b/>
        <sz val="12"/>
        <rFont val="Calibri"/>
        <family val="2"/>
        <scheme val="minor"/>
      </rPr>
      <t xml:space="preserve"> , RIH W/</t>
    </r>
    <r>
      <rPr>
        <b/>
        <sz val="12"/>
        <color rgb="FF0000FF"/>
        <rFont val="Calibri"/>
        <family val="2"/>
        <scheme val="minor"/>
      </rPr>
      <t xml:space="preserve"> 1.75" SLIMHOLE  DHP</t>
    </r>
    <r>
      <rPr>
        <b/>
        <sz val="12"/>
        <rFont val="Calibri"/>
        <family val="2"/>
        <scheme val="minor"/>
      </rPr>
      <t xml:space="preserve"> ON </t>
    </r>
    <r>
      <rPr>
        <b/>
        <sz val="12"/>
        <color rgb="FF0000FF"/>
        <rFont val="Calibri"/>
        <family val="2"/>
        <scheme val="minor"/>
      </rPr>
      <t xml:space="preserve">NEW D-78 </t>
    </r>
    <r>
      <rPr>
        <b/>
        <sz val="12"/>
        <rFont val="Calibri"/>
        <family val="2"/>
        <scheme val="minor"/>
      </rPr>
      <t xml:space="preserve">S/R ( 20 X 1" + 110 X 7/8" +89 X 1")  , ON STREAM </t>
    </r>
    <r>
      <rPr>
        <b/>
        <u/>
        <sz val="12"/>
        <color rgb="FFFF0000"/>
        <rFont val="Calibri"/>
        <family val="2"/>
        <scheme val="minor"/>
      </rPr>
      <t>16/7/2016</t>
    </r>
  </si>
  <si>
    <r>
      <t>UNDER W/O DUE TO TBG LEAK ,  (</t>
    </r>
    <r>
      <rPr>
        <b/>
        <sz val="12"/>
        <color theme="1"/>
        <rFont val="Calibri"/>
        <family val="2"/>
        <scheme val="minor"/>
      </rPr>
      <t xml:space="preserve"> FOUND 5-7/8" OVER SHOT , BOTTOM SUB FOR BUMBER SUB &amp; BUMBER SUB MANDREL LOST IN HOLE</t>
    </r>
    <r>
      <rPr>
        <b/>
        <sz val="12"/>
        <color rgb="FF0000FF"/>
        <rFont val="Calibri"/>
        <family val="2"/>
        <scheme val="minor"/>
      </rPr>
      <t xml:space="preserve"> )</t>
    </r>
    <r>
      <rPr>
        <b/>
        <sz val="12"/>
        <color rgb="FFFF0000"/>
        <rFont val="Calibri"/>
        <family val="2"/>
        <scheme val="minor"/>
      </rPr>
      <t xml:space="preserve"> ( DURING INSPECTION FOUND PITTING &amp; HOLE )</t>
    </r>
    <r>
      <rPr>
        <b/>
        <sz val="12"/>
        <color rgb="FF0000FF"/>
        <rFont val="Calibri"/>
        <family val="2"/>
        <scheme val="minor"/>
      </rPr>
      <t xml:space="preserve"> , TAGGED TOP OF FISH "BUMPER SUB MANDREL </t>
    </r>
    <r>
      <rPr>
        <b/>
        <sz val="12"/>
        <color rgb="FFFF0000"/>
        <rFont val="Calibri"/>
        <family val="2"/>
        <scheme val="minor"/>
      </rPr>
      <t>5516 FT</t>
    </r>
    <r>
      <rPr>
        <b/>
        <sz val="12"/>
        <color rgb="FF0000FF"/>
        <rFont val="Calibri"/>
        <family val="2"/>
        <scheme val="minor"/>
      </rPr>
      <t xml:space="preserve"> BY SCRAPER , RIH WITH </t>
    </r>
    <r>
      <rPr>
        <b/>
        <sz val="12"/>
        <color rgb="FFFF0000"/>
        <rFont val="Calibri"/>
        <family val="2"/>
        <scheme val="minor"/>
      </rPr>
      <t>1.75"</t>
    </r>
    <r>
      <rPr>
        <b/>
        <sz val="12"/>
        <color rgb="FF0000FF"/>
        <rFont val="Calibri"/>
        <family val="2"/>
        <scheme val="minor"/>
      </rPr>
      <t xml:space="preserve"> </t>
    </r>
    <r>
      <rPr>
        <b/>
        <sz val="12"/>
        <color rgb="FFFF0000"/>
        <rFont val="Calibri"/>
        <family val="2"/>
        <scheme val="minor"/>
      </rPr>
      <t xml:space="preserve">SLIM DHP , &amp; NEW D-78  S/R </t>
    </r>
    <r>
      <rPr>
        <b/>
        <sz val="12"/>
        <color rgb="FF0000FF"/>
        <rFont val="Calibri"/>
        <family val="2"/>
        <scheme val="minor"/>
      </rPr>
      <t xml:space="preserve">( 1" IS SLIM S/R ) , ( 25X1"+120X7/8"+72X1"), ON STREAM </t>
    </r>
    <r>
      <rPr>
        <b/>
        <sz val="12"/>
        <color rgb="FFFF0000"/>
        <rFont val="Calibri"/>
        <family val="2"/>
        <scheme val="minor"/>
      </rPr>
      <t>20-7-2017</t>
    </r>
  </si>
  <si>
    <r>
      <t>UNDER W/O DUE TO</t>
    </r>
    <r>
      <rPr>
        <b/>
        <sz val="12"/>
        <color theme="1"/>
        <rFont val="Calibri"/>
        <family val="2"/>
        <scheme val="minor"/>
      </rPr>
      <t xml:space="preserve"> TBG LEAK</t>
    </r>
    <r>
      <rPr>
        <b/>
        <sz val="12"/>
        <rFont val="Calibri"/>
        <family val="2"/>
        <scheme val="minor"/>
      </rPr>
      <t xml:space="preserve"> , NO HOLE OR CRACKS DETECTED VISUALLY </t>
    </r>
    <r>
      <rPr>
        <b/>
        <sz val="12"/>
        <color rgb="FFFF0000"/>
        <rFont val="Calibri"/>
        <family val="2"/>
        <scheme val="minor"/>
      </rPr>
      <t>( DURING INSPECTION FOUND PITTING , WEAR , MASH &amp; HOLE )</t>
    </r>
    <r>
      <rPr>
        <b/>
        <sz val="12"/>
        <rFont val="Calibri"/>
        <family val="2"/>
        <scheme val="minor"/>
      </rPr>
      <t xml:space="preserve">, TAGGED T.O.F. @ 6200 FT, </t>
    </r>
    <r>
      <rPr>
        <b/>
        <sz val="12"/>
        <color rgb="FFFF0000"/>
        <rFont val="Calibri"/>
        <family val="2"/>
        <scheme val="minor"/>
      </rPr>
      <t>ISOLATED B-I,IV</t>
    </r>
    <r>
      <rPr>
        <b/>
        <sz val="12"/>
        <rFont val="Calibri"/>
        <family val="2"/>
        <scheme val="minor"/>
      </rPr>
      <t xml:space="preserve"> AGAINST SSD, PERFORATED B-V (6059'-6066') 7FT,  </t>
    </r>
    <r>
      <rPr>
        <b/>
        <sz val="12"/>
        <color rgb="FF00B050"/>
        <rFont val="Calibri"/>
        <family val="2"/>
        <scheme val="minor"/>
      </rPr>
      <t>ONLY B-V ON PROD.</t>
    </r>
    <r>
      <rPr>
        <b/>
        <sz val="12"/>
        <rFont val="Calibri"/>
        <family val="2"/>
        <scheme val="minor"/>
      </rPr>
      <t xml:space="preserve"> RIH W/1.5" DHP WITH</t>
    </r>
    <r>
      <rPr>
        <b/>
        <sz val="12"/>
        <color rgb="FFFF0000"/>
        <rFont val="Calibri"/>
        <family val="2"/>
        <scheme val="minor"/>
      </rPr>
      <t xml:space="preserve"> NEW S-88X1" &amp; D-78X7/8" S/R (101X1"+ 110X7/8" +25X1"), ON STREAM ON 5-7-2016</t>
    </r>
  </si>
  <si>
    <r>
      <t xml:space="preserve">UNDER W/O DUE TO TBG LEAK &amp;  ISOLATING B-V BY B.P. , ( </t>
    </r>
    <r>
      <rPr>
        <b/>
        <sz val="12"/>
        <color rgb="FFFF0000"/>
        <rFont val="Calibri"/>
        <family val="2"/>
        <scheme val="minor"/>
      </rPr>
      <t xml:space="preserve"> NO LEAKS OR CRACKS DETECTED ON TBG .</t>
    </r>
    <r>
      <rPr>
        <b/>
        <sz val="12"/>
        <color rgb="FF0000FF"/>
        <rFont val="Calibri"/>
        <family val="2"/>
        <scheme val="minor"/>
      </rPr>
      <t xml:space="preserve"> ) </t>
    </r>
    <r>
      <rPr>
        <b/>
        <sz val="12"/>
        <color rgb="FFFF0000"/>
        <rFont val="Calibri"/>
        <family val="2"/>
        <scheme val="minor"/>
      </rPr>
      <t>( DURING INSPECTION FOUND PITTING &amp; MASH  )</t>
    </r>
    <r>
      <rPr>
        <b/>
        <sz val="12"/>
        <color rgb="FF0000FF"/>
        <rFont val="Calibri"/>
        <family val="2"/>
        <scheme val="minor"/>
      </rPr>
      <t xml:space="preserve"> , TAGGED TD @  T.O.F AT 6122 FT .  BY E/L ,</t>
    </r>
    <r>
      <rPr>
        <b/>
        <sz val="12"/>
        <rFont val="Calibri"/>
        <family val="2"/>
        <scheme val="minor"/>
      </rPr>
      <t xml:space="preserve"> SET 7" EZ B.P AT 6003 FT TO ISOLATE B-V</t>
    </r>
    <r>
      <rPr>
        <b/>
        <sz val="12"/>
        <color rgb="FF0000FF"/>
        <rFont val="Calibri"/>
        <family val="2"/>
        <scheme val="minor"/>
      </rPr>
      <t xml:space="preserve"> , RIH WITH 1.75" SLIM DHP , &amp; </t>
    </r>
    <r>
      <rPr>
        <b/>
        <sz val="12"/>
        <color rgb="FFFF0000"/>
        <rFont val="Calibri"/>
        <family val="2"/>
        <scheme val="minor"/>
      </rPr>
      <t>NEW D-78 S/R ( 1" IS SLIM S/R )</t>
    </r>
    <r>
      <rPr>
        <b/>
        <sz val="12"/>
        <color rgb="FF0000FF"/>
        <rFont val="Calibri"/>
        <family val="2"/>
        <scheme val="minor"/>
      </rPr>
      <t xml:space="preserve"> ( 25X1"+120X7/8"+79X1" ) , ON STREAM </t>
    </r>
    <r>
      <rPr>
        <b/>
        <u/>
        <sz val="12"/>
        <color rgb="FFFF0000"/>
        <rFont val="Calibri"/>
        <family val="2"/>
        <scheme val="minor"/>
      </rPr>
      <t>21-7-2017</t>
    </r>
  </si>
  <si>
    <r>
      <t xml:space="preserve">UNDER W/O DUE TO </t>
    </r>
    <r>
      <rPr>
        <b/>
        <sz val="12"/>
        <color rgb="FFFF0000"/>
        <rFont val="Calibri"/>
        <family val="2"/>
        <scheme val="minor"/>
      </rPr>
      <t>TBG LEAK</t>
    </r>
    <r>
      <rPr>
        <b/>
        <sz val="12"/>
        <rFont val="Calibri"/>
        <family val="2"/>
        <scheme val="minor"/>
      </rPr>
      <t xml:space="preserve"> , </t>
    </r>
    <r>
      <rPr>
        <b/>
        <u/>
        <sz val="12"/>
        <color rgb="FFFF0000"/>
        <rFont val="Calibri"/>
        <family val="2"/>
        <scheme val="minor"/>
      </rPr>
      <t>NO VISUAL CRACKS OR HOLES ARE DETECTED</t>
    </r>
    <r>
      <rPr>
        <b/>
        <sz val="12"/>
        <color rgb="FFFF0000"/>
        <rFont val="Calibri"/>
        <family val="2"/>
        <scheme val="minor"/>
      </rPr>
      <t xml:space="preserve"> ( DURING INSPECTION FOUND PITTING , WEAR &amp; HOLE )</t>
    </r>
    <r>
      <rPr>
        <b/>
        <sz val="12"/>
        <rFont val="Calibri"/>
        <family val="2"/>
        <scheme val="minor"/>
      </rPr>
      <t xml:space="preserve"> ,  TAGGED BTM @ 6196 FT , ADD </t>
    </r>
    <r>
      <rPr>
        <b/>
        <sz val="12"/>
        <color rgb="FFFF0000"/>
        <rFont val="Calibri"/>
        <family val="2"/>
        <scheme val="minor"/>
      </rPr>
      <t>NEW PERF.</t>
    </r>
    <r>
      <rPr>
        <b/>
        <sz val="12"/>
        <rFont val="Calibri"/>
        <family val="2"/>
        <scheme val="minor"/>
      </rPr>
      <t xml:space="preserve"> IN INTERVALS ((</t>
    </r>
    <r>
      <rPr>
        <b/>
        <sz val="12"/>
        <color rgb="FFFF0000"/>
        <rFont val="Calibri"/>
        <family val="2"/>
        <scheme val="minor"/>
      </rPr>
      <t>B-V</t>
    </r>
    <r>
      <rPr>
        <b/>
        <sz val="12"/>
        <rFont val="Calibri"/>
        <family val="2"/>
        <scheme val="minor"/>
      </rPr>
      <t xml:space="preserve"> (6078-6084) 6 FT, </t>
    </r>
    <r>
      <rPr>
        <b/>
        <sz val="12"/>
        <color rgb="FFFF0000"/>
        <rFont val="Calibri"/>
        <family val="2"/>
        <scheme val="minor"/>
      </rPr>
      <t>B-IV</t>
    </r>
    <r>
      <rPr>
        <b/>
        <sz val="12"/>
        <rFont val="Calibri"/>
        <family val="2"/>
        <scheme val="minor"/>
      </rPr>
      <t xml:space="preserve"> (6004-6012) 8 FT , </t>
    </r>
    <r>
      <rPr>
        <b/>
        <sz val="12"/>
        <color rgb="FFFF0000"/>
        <rFont val="Calibri"/>
        <family val="2"/>
        <scheme val="minor"/>
      </rPr>
      <t xml:space="preserve">B-I </t>
    </r>
    <r>
      <rPr>
        <b/>
        <sz val="12"/>
        <rFont val="Calibri"/>
        <family val="2"/>
        <scheme val="minor"/>
      </rPr>
      <t xml:space="preserve"> (5789-5800) 11 FT ) , INSTALLED </t>
    </r>
    <r>
      <rPr>
        <b/>
        <sz val="12"/>
        <color rgb="FF0000FF"/>
        <rFont val="Calibri"/>
        <family val="2"/>
        <scheme val="minor"/>
      </rPr>
      <t>SELECTIVE COMPLETION</t>
    </r>
    <r>
      <rPr>
        <b/>
        <sz val="12"/>
        <rFont val="Calibri"/>
        <family val="2"/>
        <scheme val="minor"/>
      </rPr>
      <t xml:space="preserve"> ,  KEPT ALL INTERVALS ON PROD. </t>
    </r>
    <r>
      <rPr>
        <b/>
        <sz val="12"/>
        <color rgb="FFFF0000"/>
        <rFont val="Calibri"/>
        <family val="2"/>
        <scheme val="minor"/>
      </rPr>
      <t>B-I,IV, V</t>
    </r>
    <r>
      <rPr>
        <b/>
        <sz val="12"/>
        <rFont val="Calibri"/>
        <family val="2"/>
        <scheme val="minor"/>
      </rPr>
      <t xml:space="preserve">  , RIH WITH</t>
    </r>
    <r>
      <rPr>
        <b/>
        <sz val="12"/>
        <color rgb="FF0000FF"/>
        <rFont val="Calibri"/>
        <family val="2"/>
        <scheme val="minor"/>
      </rPr>
      <t xml:space="preserve">  2 " DHP</t>
    </r>
    <r>
      <rPr>
        <b/>
        <sz val="12"/>
        <rFont val="Calibri"/>
        <family val="2"/>
        <scheme val="minor"/>
      </rPr>
      <t xml:space="preserve"> , WITH SAME S/R</t>
    </r>
    <r>
      <rPr>
        <b/>
        <sz val="12"/>
        <color rgb="FF0000FF"/>
        <rFont val="Calibri"/>
        <family val="2"/>
        <scheme val="minor"/>
      </rPr>
      <t xml:space="preserve"> ( 25X1" + 120X7/8" + 90X1" )</t>
    </r>
    <r>
      <rPr>
        <b/>
        <sz val="12"/>
        <rFont val="Calibri"/>
        <family val="2"/>
        <scheme val="minor"/>
      </rPr>
      <t xml:space="preserve"> EXCEPT (49X1" NEW S-88 ON TOP SEC.)  , ON STREAM ON  </t>
    </r>
    <r>
      <rPr>
        <b/>
        <sz val="12"/>
        <color rgb="FFFF0000"/>
        <rFont val="Calibri"/>
        <family val="2"/>
        <scheme val="minor"/>
      </rPr>
      <t>10/7/2016</t>
    </r>
  </si>
  <si>
    <r>
      <t xml:space="preserve">UNDER W/O DUE TO TBG LEAK ,  </t>
    </r>
    <r>
      <rPr>
        <b/>
        <sz val="12"/>
        <color rgb="FFFF0000"/>
        <rFont val="Calibri"/>
        <family val="2"/>
        <scheme val="minor"/>
      </rPr>
      <t>FOUND NO VISUAL CRACK OR HOLE ( DURING INSPECTION FOUND HOLE IN  2 JT'S  &amp;   PITTING )</t>
    </r>
    <r>
      <rPr>
        <b/>
        <sz val="12"/>
        <rFont val="Calibri"/>
        <family val="2"/>
        <scheme val="minor"/>
      </rPr>
      <t xml:space="preserve"> ( </t>
    </r>
    <r>
      <rPr>
        <b/>
        <sz val="12"/>
        <color rgb="FF0000FF"/>
        <rFont val="Calibri"/>
        <family val="2"/>
        <scheme val="minor"/>
      </rPr>
      <t xml:space="preserve">FOUND 3-1/2" EUE COUPLING IN STAND NO.21 LOOSEN (CAN BE DISCONNECTED BY HAND) , PUMPED 70 BBL'S FILT. KH. WATER </t>
    </r>
    <r>
      <rPr>
        <b/>
        <sz val="12"/>
        <rFont val="Calibri"/>
        <family val="2"/>
        <scheme val="minor"/>
      </rPr>
      <t>(TUBING CAPACITY: 53 BBL ( 30 BBL TO FLUID LEVEL))</t>
    </r>
    <r>
      <rPr>
        <b/>
        <sz val="12"/>
        <color rgb="FF0000FF"/>
        <rFont val="Calibri"/>
        <family val="2"/>
        <scheme val="minor"/>
      </rPr>
      <t xml:space="preserve"> P/T EXISTING COMPLETION STRING, HAD NO PRESSURE INCREASE </t>
    </r>
    <r>
      <rPr>
        <b/>
        <sz val="12"/>
        <color rgb="FFFF0000"/>
        <rFont val="Calibri"/>
        <family val="2"/>
        <scheme val="minor"/>
      </rPr>
      <t>( CONFIRMED TUBING LEAK )</t>
    </r>
    <r>
      <rPr>
        <b/>
        <sz val="12"/>
        <rFont val="Calibri"/>
        <family val="2"/>
        <scheme val="minor"/>
      </rPr>
      <t>) ,  TAGGED @ 6349 FT , INSTALLED SELECTIVE COMPLETION , NOW</t>
    </r>
    <r>
      <rPr>
        <b/>
        <sz val="12"/>
        <color rgb="FF339966"/>
        <rFont val="Calibri"/>
        <family val="2"/>
        <scheme val="minor"/>
      </rPr>
      <t xml:space="preserve"> B-I,III,IV,V</t>
    </r>
    <r>
      <rPr>
        <b/>
        <sz val="12"/>
        <rFont val="Calibri"/>
        <family val="2"/>
        <scheme val="minor"/>
      </rPr>
      <t xml:space="preserve"> ON PROD., RIH </t>
    </r>
    <r>
      <rPr>
        <b/>
        <u/>
        <sz val="12"/>
        <color rgb="FFFF0000"/>
        <rFont val="Calibri"/>
        <family val="2"/>
        <scheme val="minor"/>
      </rPr>
      <t>2'' DHP</t>
    </r>
    <r>
      <rPr>
        <b/>
        <sz val="12"/>
        <rFont val="Calibri"/>
        <family val="2"/>
        <scheme val="minor"/>
      </rPr>
      <t xml:space="preserve"> ON THE SAME S/R EXCEPT ( 28X1"+8X7/8" NEW H-CH ),  (83X1"+120X7/8"+30X1") , ON STREAM</t>
    </r>
    <r>
      <rPr>
        <b/>
        <sz val="12"/>
        <color rgb="FFFF0000"/>
        <rFont val="Calibri"/>
        <family val="2"/>
        <scheme val="minor"/>
      </rPr>
      <t xml:space="preserve"> 10/3/2017</t>
    </r>
  </si>
  <si>
    <r>
      <t xml:space="preserve">UNDER W/O DUE TO TBG LEAK ,( </t>
    </r>
    <r>
      <rPr>
        <b/>
        <sz val="12"/>
        <color rgb="FFFF0000"/>
        <rFont val="Calibri"/>
        <family val="2"/>
        <scheme val="minor"/>
      </rPr>
      <t>FOUND 1 FT CRACK IN JT NO 190 ,  FOUND SAND FILL PLUGGING LAST PUP JT</t>
    </r>
    <r>
      <rPr>
        <b/>
        <sz val="12"/>
        <color rgb="FF0000FF"/>
        <rFont val="Calibri"/>
        <family val="2"/>
        <scheme val="minor"/>
      </rPr>
      <t xml:space="preserve"> ) ,TAGGED TD @ 6211 FT , </t>
    </r>
    <r>
      <rPr>
        <b/>
        <sz val="12"/>
        <rFont val="Calibri"/>
        <family val="2"/>
        <scheme val="minor"/>
      </rPr>
      <t>ADD NEW PERF.</t>
    </r>
    <r>
      <rPr>
        <b/>
        <sz val="12"/>
        <color rgb="FF0000FF"/>
        <rFont val="Calibri"/>
        <family val="2"/>
        <scheme val="minor"/>
      </rPr>
      <t xml:space="preserve"> , B-IV ( 6084-6095') 11 FT , B-III ( 6074-6079') 5 FT &amp;  ( 6038-6042') 4 FT , INSTALLED ANCHOR CATCHER COMPLETION 2 7/8" TBG  ,</t>
    </r>
    <r>
      <rPr>
        <b/>
        <sz val="12"/>
        <color rgb="FF339966"/>
        <rFont val="Calibri"/>
        <family val="2"/>
        <scheme val="minor"/>
      </rPr>
      <t xml:space="preserve"> B-I,III,IV</t>
    </r>
    <r>
      <rPr>
        <b/>
        <sz val="12"/>
        <color rgb="FF0000FF"/>
        <rFont val="Calibri"/>
        <family val="2"/>
        <scheme val="minor"/>
      </rPr>
      <t xml:space="preserve"> ON PRODUCTION , RIH WITH 1.5" SLIM DHP   &amp; </t>
    </r>
    <r>
      <rPr>
        <b/>
        <sz val="12"/>
        <color rgb="FFFF0000"/>
        <rFont val="Calibri"/>
        <family val="2"/>
        <scheme val="minor"/>
      </rPr>
      <t>S/R N-97</t>
    </r>
    <r>
      <rPr>
        <b/>
        <sz val="12"/>
        <color rgb="FF0000FF"/>
        <rFont val="Calibri"/>
        <family val="2"/>
        <scheme val="minor"/>
      </rPr>
      <t xml:space="preserve">  (</t>
    </r>
    <r>
      <rPr>
        <b/>
        <sz val="12"/>
        <color rgb="FFFF0000"/>
        <rFont val="Calibri"/>
        <family val="2"/>
        <scheme val="minor"/>
      </rPr>
      <t xml:space="preserve"> 1"  SLIM COND.2  , 7/8" NEW</t>
    </r>
    <r>
      <rPr>
        <b/>
        <sz val="12"/>
        <color rgb="FF0000FF"/>
        <rFont val="Calibri"/>
        <family val="2"/>
        <scheme val="minor"/>
      </rPr>
      <t xml:space="preserve"> ) , (30X1"+125X7/8"+83X1") , R/U FOR S/U LAN STAR FROM  NE-28 , (  S.L. 123", SH.S.8" ) , ON STREAM </t>
    </r>
    <r>
      <rPr>
        <b/>
        <sz val="12"/>
        <rFont val="Calibri"/>
        <family val="2"/>
        <scheme val="minor"/>
      </rPr>
      <t>28/10/2017</t>
    </r>
  </si>
  <si>
    <t xml:space="preserve">RIH W/ 1.75" ANCHOR PUMP ,  RET. (1+5 X1" )RODS , SET PUMP @ 5450 FT , ON STREAM </t>
  </si>
  <si>
    <t>TRANSFERED S/U TO A-32</t>
  </si>
  <si>
    <t>WELL ( S/R ) :    A-61 ( Deviated well AT 7560 FT )</t>
  </si>
  <si>
    <t xml:space="preserve">BAKER , B-I,III,IV , AFTER W/O </t>
  </si>
  <si>
    <r>
      <t xml:space="preserve">NO PUMP ACTION , POOH , </t>
    </r>
    <r>
      <rPr>
        <b/>
        <sz val="12"/>
        <color rgb="FFFF0000"/>
        <rFont val="Calibri"/>
        <family val="2"/>
        <scheme val="minor"/>
      </rPr>
      <t>RETRIVED 2.56" FWG , RIH W/ NEW 2.56" FWG, SET OK IN 
F-NIPPLE.</t>
    </r>
  </si>
  <si>
    <r>
      <rPr>
        <b/>
        <sz val="12"/>
        <color rgb="FF339966"/>
        <rFont val="Calibri"/>
        <family val="2"/>
        <scheme val="minor"/>
      </rPr>
      <t>B-I ( 5762-5766), (5775-5788)&amp; (5798-5802)</t>
    </r>
    <r>
      <rPr>
        <b/>
        <sz val="12"/>
        <color indexed="12"/>
        <rFont val="Calibri"/>
        <family val="2"/>
        <scheme val="minor"/>
      </rPr>
      <t xml:space="preserve">
</t>
    </r>
    <r>
      <rPr>
        <b/>
        <sz val="12"/>
        <rFont val="Calibri"/>
        <family val="2"/>
        <scheme val="minor"/>
      </rPr>
      <t>ISOLATED BY B.PLUG B-III(5929-5938), 
B-IV(5958-5962), (5968-5984)&amp; 
B-V ( 6013-6017)</t>
    </r>
  </si>
  <si>
    <t>GRAD-D</t>
  </si>
  <si>
    <t>1.75"  SLIM DHP</t>
  </si>
  <si>
    <t xml:space="preserve">2 7/8" TBG
</t>
  </si>
  <si>
    <t xml:space="preserve">NO PUMP ACTION , STOPPED THE WELL FOR 48 HRS , STARTED OK , SWITCHED THE WELL TO TIMER MODE </t>
  </si>
  <si>
    <r>
      <t xml:space="preserve">NO PUMP ACTION , R.TRIP WITH 1.75" ANCHOR  PUMP  , RETRIEVED ( 10+5X1" ) , TOTAL RET. (25 RODS) , HYDROTEST , NOT HOLD , R.TRIP WITH 1.75" ANCHOR  PUMP  ,  RETRIEVED ( 5X1" ) , ON S/R ( 72 X1''+  106 X 7/8''+  24 X1'' S.BAR)  , SET ANCHOR PUMP 5050 FT , STILL NO PRODUCTION, </t>
    </r>
    <r>
      <rPr>
        <b/>
        <sz val="12"/>
        <color rgb="FFFF0000"/>
        <rFont val="Calibri"/>
        <family val="2"/>
        <scheme val="minor"/>
      </rPr>
      <t>WAITING W/O.</t>
    </r>
  </si>
  <si>
    <t xml:space="preserve"> EXPRO TMU#2</t>
  </si>
  <si>
    <t>84X1''+  120 X 7/8''+  25X1"</t>
  </si>
  <si>
    <r>
      <t xml:space="preserve">UNDER W/O DUE TO TBG LEAK &amp; RE-PERF. , ( </t>
    </r>
    <r>
      <rPr>
        <b/>
        <sz val="12"/>
        <color rgb="FFFF0000"/>
        <rFont val="Calibri"/>
        <family val="2"/>
        <scheme val="minor"/>
      </rPr>
      <t>FOUND CRACK  IN JT # 172 &amp; FOUND 2.56" FWG STUCK IN 2.56" GF-NIPPLE</t>
    </r>
    <r>
      <rPr>
        <b/>
        <sz val="12"/>
        <color rgb="FF0000FF"/>
        <rFont val="Calibri"/>
        <family val="2"/>
        <scheme val="minor"/>
      </rPr>
      <t xml:space="preserve"> ) ,  TAGGED PERM. PKR @ 5838 FT BY E/L , </t>
    </r>
    <r>
      <rPr>
        <b/>
        <sz val="12"/>
        <rFont val="Calibri"/>
        <family val="2"/>
        <scheme val="minor"/>
      </rPr>
      <t>SET SLB 7" B.PLUG @  5834 FT , SPOT 10 ft CMT ABOVE B.PLUG TO ISOLATE B-V ( 6013-6017), (6029-6033 ) , &amp; STILL ISOLATED B-III(5929-5938), B-IV(5958-5962), (5968-5984) BY B.PLUG ALO AND BETWWEN TWO PERM. PKR</t>
    </r>
    <r>
      <rPr>
        <b/>
        <sz val="12"/>
        <color rgb="FF0000FF"/>
        <rFont val="Calibri"/>
        <family val="2"/>
        <scheme val="minor"/>
      </rPr>
      <t xml:space="preserve"> , </t>
    </r>
    <r>
      <rPr>
        <b/>
        <sz val="12"/>
        <color rgb="FF339966"/>
        <rFont val="Calibri"/>
        <family val="2"/>
        <scheme val="minor"/>
      </rPr>
      <t>RE-PERFORATED B-I ( 5762-5766), (5775-5788)&amp; (5798-5802)</t>
    </r>
    <r>
      <rPr>
        <b/>
        <sz val="12"/>
        <color rgb="FF0000FF"/>
        <rFont val="Calibri"/>
        <family val="2"/>
        <scheme val="minor"/>
      </rPr>
      <t xml:space="preserve"> , INSTALLED ANCHOR CATCHER COMPLETION ON 2 7/8" TBG , RIH W/ 1.75" SLIM DHP &amp;  S/R </t>
    </r>
    <r>
      <rPr>
        <b/>
        <sz val="12"/>
        <color rgb="FFFF0000"/>
        <rFont val="Calibri"/>
        <family val="2"/>
        <scheme val="minor"/>
      </rPr>
      <t>NEW GRAD-D</t>
    </r>
    <r>
      <rPr>
        <b/>
        <sz val="12"/>
        <color rgb="FF0000FF"/>
        <rFont val="Calibri"/>
        <family val="2"/>
        <scheme val="minor"/>
      </rPr>
      <t xml:space="preserve"> ( </t>
    </r>
    <r>
      <rPr>
        <b/>
        <sz val="12"/>
        <color rgb="FFFF0000"/>
        <rFont val="Calibri"/>
        <family val="2"/>
        <scheme val="minor"/>
      </rPr>
      <t>1" SLIM ROD</t>
    </r>
    <r>
      <rPr>
        <b/>
        <sz val="12"/>
        <color rgb="FF0000FF"/>
        <rFont val="Calibri"/>
        <family val="2"/>
        <scheme val="minor"/>
      </rPr>
      <t xml:space="preserve"> ) ( 25 X 1"+ 120 X 7/8" + 84X1" ) , R/U FOR</t>
    </r>
    <r>
      <rPr>
        <b/>
        <sz val="12"/>
        <color rgb="FFFF0000"/>
        <rFont val="Calibri"/>
        <family val="2"/>
        <scheme val="minor"/>
      </rPr>
      <t xml:space="preserve"> MAX-II 640 FROM A-25</t>
    </r>
    <r>
      <rPr>
        <b/>
        <sz val="12"/>
        <color rgb="FF0000FF"/>
        <rFont val="Calibri"/>
        <family val="2"/>
        <scheme val="minor"/>
      </rPr>
      <t xml:space="preserve"> ( S.L=96" , SH.S=8" ) , ON STREAM </t>
    </r>
    <r>
      <rPr>
        <b/>
        <sz val="12"/>
        <color rgb="FFFF0000"/>
        <rFont val="Calibri"/>
        <family val="2"/>
        <scheme val="minor"/>
      </rPr>
      <t>9-11-2017</t>
    </r>
  </si>
  <si>
    <t>NO PUMP ACTIOJN , RESET , ON STREAM</t>
  </si>
  <si>
    <t>NO PUMP ACTION , RETRIEVED (5X1") RODS , SET ANCHOR PUMP @  5525 FT , HYDRO TEST , HOLD OK , ON STREAM</t>
  </si>
  <si>
    <t>TOTAL RETRIEVED ( 31X1" ) RODS</t>
  </si>
  <si>
    <t>FREQ=54 HZ, CUR=36 A, Pi=839 PSI, Pd=2141 PSI, Ti=190 F, Tm=262 F</t>
  </si>
  <si>
    <t>BAKER  FREQ. = 54 HZ, CURR. = 36 A, PIP = 840 PSI, PDP = 2141 PSI, Tm =262 F</t>
  </si>
  <si>
    <r>
      <t xml:space="preserve">VALVE RODE PARTED , </t>
    </r>
    <r>
      <rPr>
        <b/>
        <sz val="12"/>
        <color rgb="FFFF0000"/>
        <rFont val="Calibri"/>
        <family val="2"/>
        <scheme val="minor"/>
      </rPr>
      <t>MANY TRAILS TO FISH WITHOUT SUCCESS</t>
    </r>
    <r>
      <rPr>
        <b/>
        <sz val="12"/>
        <color rgb="FF0000FF"/>
        <rFont val="Calibri"/>
        <family val="2"/>
        <scheme val="minor"/>
      </rPr>
      <t xml:space="preserve">  , ( </t>
    </r>
    <r>
      <rPr>
        <b/>
        <sz val="18"/>
        <rFont val="Calibri"/>
        <family val="2"/>
        <scheme val="minor"/>
      </rPr>
      <t>DHP STILL IN WELL</t>
    </r>
    <r>
      <rPr>
        <b/>
        <sz val="12"/>
        <color rgb="FF0000FF"/>
        <rFont val="Calibri"/>
        <family val="2"/>
        <scheme val="minor"/>
      </rPr>
      <t xml:space="preserve"> ) ,  RIH WITH 2" ANCHOR PUMP, RETRIEVED (3X1" ) RODS , SET ANCHOR PUMP @ 5750 FT , ON STREAM</t>
    </r>
  </si>
  <si>
    <t>NO PUMP ACTION ,  RETRIEVED (5X1" ) RODS , SET ANCHOR PUMP @ 5625 FT , HYDROTEST , HOLD OK , ON STREAM</t>
  </si>
  <si>
    <r>
      <t xml:space="preserve">ROD NO. ( </t>
    </r>
    <r>
      <rPr>
        <b/>
        <sz val="12"/>
        <color rgb="FFFF0000"/>
        <rFont val="Calibri"/>
        <family val="2"/>
        <scheme val="minor"/>
      </rPr>
      <t>67X1"</t>
    </r>
    <r>
      <rPr>
        <b/>
        <sz val="12"/>
        <color rgb="FF0000FF"/>
        <rFont val="Calibri"/>
        <family val="2"/>
        <scheme val="minor"/>
      </rPr>
      <t xml:space="preserve"> ) PARTED, FISHED, REPLACED  , </t>
    </r>
    <r>
      <rPr>
        <b/>
        <sz val="12"/>
        <color rgb="FFFF0000"/>
        <rFont val="Calibri"/>
        <family val="2"/>
        <scheme val="minor"/>
      </rPr>
      <t>R.TRIP</t>
    </r>
    <r>
      <rPr>
        <b/>
        <sz val="12"/>
        <color rgb="FF0000FF"/>
        <rFont val="Calibri"/>
        <family val="2"/>
        <scheme val="minor"/>
      </rPr>
      <t xml:space="preserve"> , ON STREAM</t>
    </r>
  </si>
  <si>
    <r>
      <rPr>
        <b/>
        <sz val="12"/>
        <color rgb="FF00B050"/>
        <rFont val="Calibri"/>
        <family val="2"/>
        <scheme val="minor"/>
      </rPr>
      <t>B-I</t>
    </r>
    <r>
      <rPr>
        <b/>
        <sz val="12"/>
        <color indexed="12"/>
        <rFont val="Calibri"/>
        <family val="2"/>
        <scheme val="minor"/>
      </rPr>
      <t xml:space="preserve"> (5,796  - 5,814)( 5822 -5838 )( 5874 - 5896 )
</t>
    </r>
    <r>
      <rPr>
        <b/>
        <sz val="12"/>
        <color rgb="FF00B050"/>
        <rFont val="Calibri"/>
        <family val="2"/>
        <scheme val="minor"/>
      </rPr>
      <t>B-IV</t>
    </r>
    <r>
      <rPr>
        <b/>
        <sz val="12"/>
        <color indexed="12"/>
        <rFont val="Calibri"/>
        <family val="2"/>
        <scheme val="minor"/>
      </rPr>
      <t xml:space="preserve"> (6,006 - 6,021 )(6,030  - 6,040 ) 
</t>
    </r>
    <r>
      <rPr>
        <b/>
        <sz val="12"/>
        <color rgb="FF00B050"/>
        <rFont val="Calibri"/>
        <family val="2"/>
        <scheme val="minor"/>
      </rPr>
      <t>B-V</t>
    </r>
    <r>
      <rPr>
        <b/>
        <sz val="12"/>
        <color indexed="12"/>
        <rFont val="Calibri"/>
        <family val="2"/>
        <scheme val="minor"/>
      </rPr>
      <t xml:space="preserve"> (6,059  - 6,066 )( 6070 -6086 )</t>
    </r>
  </si>
  <si>
    <t>B-I , IV &amp; V</t>
  </si>
  <si>
    <r>
      <rPr>
        <b/>
        <sz val="12"/>
        <color indexed="12"/>
        <rFont val="Calibri"/>
        <family val="2"/>
      </rPr>
      <t>FINISHED DRILLING ,</t>
    </r>
    <r>
      <rPr>
        <b/>
        <sz val="12"/>
        <color rgb="FFFF0000"/>
        <rFont val="Calibri"/>
        <family val="2"/>
      </rPr>
      <t xml:space="preserve"> PERFORMED CBL-VDL-GR-CCL LOG ( GOOD CEMENT FOR INTERESTED INTERVAL ), FREE PIPE F/4100 T/SURFACE</t>
    </r>
    <r>
      <rPr>
        <b/>
        <sz val="12"/>
        <color indexed="12"/>
        <rFont val="Calibri"/>
        <family val="2"/>
      </rPr>
      <t xml:space="preserve">, TAGGED TD @ 7310 BY E/L,   COMPLETED THE WELL AS OIL PRODUCER , FROM </t>
    </r>
    <r>
      <rPr>
        <b/>
        <sz val="12"/>
        <color indexed="48"/>
        <rFont val="Calibri"/>
        <family val="2"/>
      </rPr>
      <t>(</t>
    </r>
    <r>
      <rPr>
        <b/>
        <sz val="12"/>
        <color indexed="17"/>
        <rFont val="Calibri"/>
        <family val="2"/>
      </rPr>
      <t xml:space="preserve"> B-I   [5737-5760], [5822-5828] , P = 792:2140  psi ,  B-III   [5918 – 5924] , P = 650  psi , B-IV  [5962 – 5980] , P = 740:1160  psi  &amp; BAH-V [6000 – 6008]  , [6012-6018], P =890:940 psi </t>
    </r>
    <r>
      <rPr>
        <b/>
        <sz val="12"/>
        <color indexed="12"/>
        <rFont val="Calibri"/>
        <family val="2"/>
      </rPr>
      <t>)  USING</t>
    </r>
    <r>
      <rPr>
        <b/>
        <sz val="12"/>
        <color indexed="48"/>
        <rFont val="Calibri"/>
        <family val="2"/>
      </rPr>
      <t xml:space="preserve"> </t>
    </r>
    <r>
      <rPr>
        <b/>
        <sz val="12"/>
        <color indexed="10"/>
        <rFont val="Calibri"/>
        <family val="2"/>
      </rPr>
      <t>S/R</t>
    </r>
    <r>
      <rPr>
        <b/>
        <sz val="12"/>
        <color indexed="12"/>
        <rFont val="Calibri"/>
        <family val="2"/>
      </rPr>
      <t xml:space="preserve"> SYSTEM, ,   INSTALLED SELECTIVE COMPLETION , KEPT ALL INTERVALS ON PROD 
</t>
    </r>
    <r>
      <rPr>
        <b/>
        <sz val="12"/>
        <color rgb="FF339966"/>
        <rFont val="Calibri"/>
        <family val="2"/>
      </rPr>
      <t>B-I,III,IV,V</t>
    </r>
    <r>
      <rPr>
        <b/>
        <sz val="12"/>
        <color indexed="12"/>
        <rFont val="Calibri"/>
        <family val="2"/>
      </rPr>
      <t xml:space="preserve"> , </t>
    </r>
    <r>
      <rPr>
        <b/>
        <sz val="12"/>
        <color indexed="10"/>
        <rFont val="Calibri"/>
        <family val="2"/>
      </rPr>
      <t xml:space="preserve">R/U FOR 640 M-II S/U FROM SE-23   </t>
    </r>
    <r>
      <rPr>
        <b/>
        <sz val="12"/>
        <color indexed="12"/>
        <rFont val="Calibri"/>
        <family val="2"/>
      </rPr>
      <t xml:space="preserve">(SH.S = 8 " , S.L. = 112 ''), RIH WITH </t>
    </r>
    <r>
      <rPr>
        <b/>
        <sz val="12"/>
        <color indexed="10"/>
        <rFont val="Calibri"/>
        <family val="2"/>
      </rPr>
      <t xml:space="preserve"> 2 " DHP</t>
    </r>
    <r>
      <rPr>
        <b/>
        <sz val="12"/>
        <color indexed="48"/>
        <rFont val="Calibri"/>
        <family val="2"/>
      </rPr>
      <t xml:space="preserve"> , </t>
    </r>
    <r>
      <rPr>
        <b/>
        <sz val="12"/>
        <color indexed="12"/>
        <rFont val="Calibri"/>
        <family val="2"/>
      </rPr>
      <t xml:space="preserve">WITH </t>
    </r>
    <r>
      <rPr>
        <b/>
        <sz val="12"/>
        <color indexed="10"/>
        <rFont val="Calibri"/>
        <family val="2"/>
      </rPr>
      <t xml:space="preserve">NEW N-97 S/R </t>
    </r>
    <r>
      <rPr>
        <b/>
        <sz val="12"/>
        <color indexed="12"/>
        <rFont val="Calibri"/>
        <family val="2"/>
      </rPr>
      <t xml:space="preserve">( 30X1" + 115X7/8" +91X1" ) , ON STREAM </t>
    </r>
    <r>
      <rPr>
        <b/>
        <sz val="12"/>
        <rFont val="Calibri"/>
        <family val="2"/>
      </rPr>
      <t>12/11/2017</t>
    </r>
  </si>
  <si>
    <r>
      <t xml:space="preserve">UNDER W/O DUE TO TBG &amp; ADD NEW PERF.,  (HAD 7 FT LONGITUDINAL CRACK IN CUT OFF JT SECOND JT ABOVE P.S.N.), TAGGED T.D. @ 6125' </t>
    </r>
    <r>
      <rPr>
        <b/>
        <sz val="12"/>
        <color rgb="FFFF0000"/>
        <rFont val="Calibri"/>
        <family val="2"/>
        <scheme val="minor"/>
      </rPr>
      <t xml:space="preserve"> </t>
    </r>
    <r>
      <rPr>
        <b/>
        <sz val="12"/>
        <rFont val="Calibri"/>
        <family val="2"/>
        <scheme val="minor"/>
      </rPr>
      <t xml:space="preserve"> ,   ,  ADD NEW PERF. IN INTERVALS : </t>
    </r>
    <r>
      <rPr>
        <b/>
        <sz val="12"/>
        <color rgb="FFFF0000"/>
        <rFont val="Calibri"/>
        <family val="2"/>
        <scheme val="minor"/>
      </rPr>
      <t>B-I</t>
    </r>
    <r>
      <rPr>
        <b/>
        <sz val="12"/>
        <rFont val="Calibri"/>
        <family val="2"/>
        <scheme val="minor"/>
      </rPr>
      <t xml:space="preserve"> (5,820'-5,834')(5,872'-5,884') &amp;</t>
    </r>
    <r>
      <rPr>
        <b/>
        <sz val="12"/>
        <color rgb="FFFF0000"/>
        <rFont val="Calibri"/>
        <family val="2"/>
        <scheme val="minor"/>
      </rPr>
      <t xml:space="preserve"> B-IV</t>
    </r>
    <r>
      <rPr>
        <b/>
        <sz val="12"/>
        <rFont val="Calibri"/>
        <family val="2"/>
        <scheme val="minor"/>
      </rPr>
      <t xml:space="preserve">  (6022'-6040')(6009'-6017')  &amp; ADD NEW PERF. :  </t>
    </r>
    <r>
      <rPr>
        <b/>
        <sz val="12"/>
        <color rgb="FFFF0000"/>
        <rFont val="Calibri"/>
        <family val="2"/>
        <scheme val="minor"/>
      </rPr>
      <t>B-II</t>
    </r>
    <r>
      <rPr>
        <b/>
        <sz val="12"/>
        <rFont val="Calibri"/>
        <family val="2"/>
        <scheme val="minor"/>
      </rPr>
      <t xml:space="preserve">  (5912'-5930') &amp; </t>
    </r>
    <r>
      <rPr>
        <b/>
        <sz val="12"/>
        <color rgb="FFFF0000"/>
        <rFont val="Calibri"/>
        <family val="2"/>
        <scheme val="minor"/>
      </rPr>
      <t>B-V</t>
    </r>
    <r>
      <rPr>
        <b/>
        <sz val="12"/>
        <rFont val="Calibri"/>
        <family val="2"/>
        <scheme val="minor"/>
      </rPr>
      <t xml:space="preserve">  (6104-6114')(6066'-6072') (6046'-6060') &amp;,</t>
    </r>
    <r>
      <rPr>
        <b/>
        <sz val="12"/>
        <color rgb="FF0000FF"/>
        <rFont val="Calibri"/>
        <family val="2"/>
        <scheme val="minor"/>
      </rPr>
      <t xml:space="preserve"> INSTALLED SELECTIVE COMPLETION </t>
    </r>
    <r>
      <rPr>
        <b/>
        <sz val="12"/>
        <rFont val="Calibri"/>
        <family val="2"/>
        <scheme val="minor"/>
      </rPr>
      <t xml:space="preserve">, </t>
    </r>
    <r>
      <rPr>
        <b/>
        <sz val="12"/>
        <color rgb="FF0000FF"/>
        <rFont val="Calibri"/>
        <family val="2"/>
        <scheme val="minor"/>
      </rPr>
      <t>ISOLATED</t>
    </r>
    <r>
      <rPr>
        <b/>
        <sz val="12"/>
        <rFont val="Calibri"/>
        <family val="2"/>
        <scheme val="minor"/>
      </rPr>
      <t xml:space="preserve"> </t>
    </r>
    <r>
      <rPr>
        <b/>
        <u/>
        <sz val="12"/>
        <color rgb="FFFF0000"/>
        <rFont val="Calibri"/>
        <family val="2"/>
        <scheme val="minor"/>
      </rPr>
      <t>B-III (5,950'-5,958') &amp;  UPPER PART OF B-IV (5,985'-6,002')</t>
    </r>
    <r>
      <rPr>
        <b/>
        <sz val="12"/>
        <rFont val="Calibri"/>
        <family val="2"/>
        <scheme val="minor"/>
      </rPr>
      <t xml:space="preserve"> BY PHL STRADDEL PACKER , </t>
    </r>
    <r>
      <rPr>
        <b/>
        <sz val="12"/>
        <color rgb="FF0000FF"/>
        <rFont val="Calibri"/>
        <family val="2"/>
        <scheme val="minor"/>
      </rPr>
      <t>ISOLATED</t>
    </r>
    <r>
      <rPr>
        <b/>
        <sz val="12"/>
        <rFont val="Calibri"/>
        <family val="2"/>
        <scheme val="minor"/>
      </rPr>
      <t xml:space="preserve"> </t>
    </r>
    <r>
      <rPr>
        <b/>
        <u/>
        <sz val="12"/>
        <color rgb="FFFF0000"/>
        <rFont val="Calibri"/>
        <family val="2"/>
        <scheme val="minor"/>
      </rPr>
      <t xml:space="preserve">B-I, B-II </t>
    </r>
    <r>
      <rPr>
        <b/>
        <sz val="12"/>
        <color theme="1"/>
        <rFont val="Calibri"/>
        <family val="2"/>
        <scheme val="minor"/>
      </rPr>
      <t>AGAINST UPPER SSD</t>
    </r>
    <r>
      <rPr>
        <b/>
        <sz val="12"/>
        <rFont val="Calibri"/>
        <family val="2"/>
        <scheme val="minor"/>
      </rPr>
      <t xml:space="preserve"> , </t>
    </r>
    <r>
      <rPr>
        <b/>
        <sz val="12"/>
        <color rgb="FF00B050"/>
        <rFont val="Calibri"/>
        <family val="2"/>
        <scheme val="minor"/>
      </rPr>
      <t xml:space="preserve">NOW </t>
    </r>
    <r>
      <rPr>
        <b/>
        <u/>
        <sz val="12"/>
        <color rgb="FF00B050"/>
        <rFont val="Calibri"/>
        <family val="2"/>
        <scheme val="minor"/>
      </rPr>
      <t>LOWER PART OF IV ,V</t>
    </r>
    <r>
      <rPr>
        <b/>
        <sz val="12"/>
        <color rgb="FF00B050"/>
        <rFont val="Calibri"/>
        <family val="2"/>
        <scheme val="minor"/>
      </rPr>
      <t xml:space="preserve"> ON PROD.</t>
    </r>
    <r>
      <rPr>
        <b/>
        <sz val="12"/>
        <rFont val="Calibri"/>
        <family val="2"/>
        <scheme val="minor"/>
      </rPr>
      <t xml:space="preserve">  , RIH W/ </t>
    </r>
    <r>
      <rPr>
        <b/>
        <sz val="12"/>
        <color rgb="FFFF0000"/>
        <rFont val="Calibri"/>
        <family val="2"/>
        <scheme val="minor"/>
      </rPr>
      <t>2'' D.H.P</t>
    </r>
    <r>
      <rPr>
        <b/>
        <sz val="12"/>
        <rFont val="Calibri"/>
        <family val="2"/>
        <scheme val="minor"/>
      </rPr>
      <t xml:space="preserve"> ON SAME S/R   (25 X 1'' + 118 X 7/8'' + 90 X1") EXCEPT (18X1" ) NEW S-88 ON TOP , R/U FOR </t>
    </r>
    <r>
      <rPr>
        <b/>
        <sz val="12"/>
        <color rgb="FFFF0000"/>
        <rFont val="Calibri"/>
        <family val="2"/>
        <scheme val="minor"/>
      </rPr>
      <t>912 LANSTAR</t>
    </r>
    <r>
      <rPr>
        <b/>
        <sz val="12"/>
        <rFont val="Calibri"/>
        <family val="2"/>
        <scheme val="minor"/>
      </rPr>
      <t xml:space="preserve"> S/U FROM </t>
    </r>
    <r>
      <rPr>
        <b/>
        <sz val="12"/>
        <color rgb="FFFF0000"/>
        <rFont val="Calibri"/>
        <family val="2"/>
        <scheme val="minor"/>
      </rPr>
      <t>A-37</t>
    </r>
    <r>
      <rPr>
        <b/>
        <sz val="12"/>
        <rFont val="Calibri"/>
        <family val="2"/>
        <scheme val="minor"/>
      </rPr>
      <t xml:space="preserve"> , ( S.L=</t>
    </r>
    <r>
      <rPr>
        <b/>
        <sz val="12"/>
        <color rgb="FFFF0000"/>
        <rFont val="Calibri"/>
        <family val="2"/>
        <scheme val="minor"/>
      </rPr>
      <t>144</t>
    </r>
    <r>
      <rPr>
        <b/>
        <sz val="12"/>
        <rFont val="Calibri"/>
        <family val="2"/>
        <scheme val="minor"/>
      </rPr>
      <t>" , SH.S=</t>
    </r>
    <r>
      <rPr>
        <b/>
        <sz val="12"/>
        <color rgb="FFFF0000"/>
        <rFont val="Calibri"/>
        <family val="2"/>
        <scheme val="minor"/>
      </rPr>
      <t>8</t>
    </r>
    <r>
      <rPr>
        <b/>
        <sz val="12"/>
        <rFont val="Calibri"/>
        <family val="2"/>
        <scheme val="minor"/>
      </rPr>
      <t xml:space="preserve">" ) , ON STREAM </t>
    </r>
    <r>
      <rPr>
        <b/>
        <sz val="12"/>
        <color rgb="FFFF0000"/>
        <rFont val="Calibri"/>
        <family val="2"/>
        <scheme val="minor"/>
      </rPr>
      <t>13/8/2016</t>
    </r>
  </si>
  <si>
    <r>
      <t xml:space="preserve">NO PUMP ACTION , R.TRIP WITH ANCHOR PUMP , TOTAL RETIEVED ( 14X1" ) RODS , SET ANCHOR PUMP @ 5100 FT  ,  PERFORMED HYRO TEST , HOLD OK , NO PROD. , </t>
    </r>
    <r>
      <rPr>
        <b/>
        <u/>
        <sz val="12"/>
        <color rgb="FFFF0000"/>
        <rFont val="Calibri"/>
        <family val="2"/>
        <scheme val="minor"/>
      </rPr>
      <t>WAITING W/O</t>
    </r>
  </si>
  <si>
    <r>
      <t xml:space="preserve">NO PUMP ACTION , R.TRIP W/ NEW 2" ANCHOR PUMP , RETRIEVED (3X1") RODS , SET ANCHOR PUMP @ 5000 FT , ON STREAM </t>
    </r>
    <r>
      <rPr>
        <b/>
        <sz val="12"/>
        <color rgb="FFFF0000"/>
        <rFont val="Calibri"/>
        <family val="2"/>
        <scheme val="minor"/>
      </rPr>
      <t>16-11-2017</t>
    </r>
  </si>
  <si>
    <t xml:space="preserve">TOTAL RETRIEVED ( 32X1") </t>
  </si>
  <si>
    <t xml:space="preserve">TOTAL RETRIEVED ( 35X1") </t>
  </si>
  <si>
    <r>
      <t xml:space="preserve">EXPRO#2 (TMU) , </t>
    </r>
    <r>
      <rPr>
        <b/>
        <sz val="12"/>
        <color rgb="FF00B050"/>
        <rFont val="Calibri"/>
        <family val="2"/>
        <scheme val="minor"/>
      </rPr>
      <t>B-I,III,IV,V</t>
    </r>
  </si>
  <si>
    <r>
      <t xml:space="preserve">NO PUMP ACTION, R.TRIP , HYDROTEST ,NOT HOLD , R.TRIP W/ 1.5" ANCHOR PUMP , RET. (10 RODS X1") , SET ANCHOR @ 5600 FT , ON STREAM </t>
    </r>
    <r>
      <rPr>
        <b/>
        <sz val="12"/>
        <color rgb="FFFF0000"/>
        <rFont val="Calibri"/>
        <family val="2"/>
        <scheme val="minor"/>
      </rPr>
      <t>13/11/2017</t>
    </r>
  </si>
  <si>
    <t>NO PUMP ACTION  , R.TRIP W/ 2" ANCHOR PUMP, RET. (2 ROD X 1"), NOT PRODUCE ,  R.TRIP W/ 2" ANCHOR PUMP, RET. (1 ROD X 1" ) ,  SET ANCHOR @ 5550  FT , NO PRODUCE  
( EXPECTED DHP IS PLUGGING ) , WAITING FOR W/O</t>
  </si>
  <si>
    <t xml:space="preserve"> 912 MAX-II</t>
  </si>
  <si>
    <r>
      <t xml:space="preserve">UNDER W/O DUE TO TBG LEAK &amp; ADD PERF ,  ( </t>
    </r>
    <r>
      <rPr>
        <b/>
        <sz val="12"/>
        <color rgb="FFFF0000"/>
        <rFont val="Calibri"/>
        <family val="2"/>
        <scheme val="minor"/>
      </rPr>
      <t>FOUND LONG. CRACK 1 FT IN JT ABOVE P.S.N</t>
    </r>
    <r>
      <rPr>
        <b/>
        <sz val="12"/>
        <color rgb="FF0000FF"/>
        <rFont val="Calibri"/>
        <family val="2"/>
        <scheme val="minor"/>
      </rPr>
      <t xml:space="preserve"> ) ,TAGGED T.D @ 6197 FT  (BY E/L) ,  </t>
    </r>
    <r>
      <rPr>
        <b/>
        <sz val="12"/>
        <rFont val="Calibri"/>
        <family val="2"/>
        <scheme val="minor"/>
      </rPr>
      <t>ADDED NEW PERF</t>
    </r>
    <r>
      <rPr>
        <b/>
        <sz val="12"/>
        <color rgb="FFFF0000"/>
        <rFont val="Calibri"/>
        <family val="2"/>
        <scheme val="minor"/>
      </rPr>
      <t>. IN B-I  ( 5822 -5838 )( 5874 - 5896 )  ,  Pr = 2000 Psi &amp;ADD NEW PERF. IN B-V ( 6070 -6086 ) , Pr = 1500 Psi</t>
    </r>
    <r>
      <rPr>
        <b/>
        <sz val="12"/>
        <color rgb="FF0000FF"/>
        <rFont val="Calibri"/>
        <family val="2"/>
        <scheme val="minor"/>
      </rPr>
      <t xml:space="preserve"> ,  </t>
    </r>
    <r>
      <rPr>
        <b/>
        <sz val="12"/>
        <rFont val="Calibri"/>
        <family val="2"/>
        <scheme val="minor"/>
      </rPr>
      <t>INSTALLED SELECTIVE COMPLETION</t>
    </r>
    <r>
      <rPr>
        <b/>
        <sz val="12"/>
        <color rgb="FF0000FF"/>
        <rFont val="Calibri"/>
        <family val="2"/>
        <scheme val="minor"/>
      </rPr>
      <t xml:space="preserve"> , ALL INTERVALS </t>
    </r>
    <r>
      <rPr>
        <b/>
        <sz val="12"/>
        <color rgb="FF339966"/>
        <rFont val="Calibri"/>
        <family val="2"/>
        <scheme val="minor"/>
      </rPr>
      <t>B-I,IV &amp; V</t>
    </r>
    <r>
      <rPr>
        <b/>
        <sz val="12"/>
        <color rgb="FF0000FF"/>
        <rFont val="Calibri"/>
        <family val="2"/>
        <scheme val="minor"/>
      </rPr>
      <t xml:space="preserve"> ON PROD. , RIH W/ 2" S.R DHP ON SAME S.R ( 24 X 1" + 120 X 7/8" + 92 X 1 " ) EXCEPT (14 X 7/8"+30X1" S-88 COND-II), ON STREAM </t>
    </r>
    <r>
      <rPr>
        <b/>
        <sz val="12"/>
        <color rgb="FFFF0000"/>
        <rFont val="Calibri"/>
        <family val="2"/>
        <scheme val="minor"/>
      </rPr>
      <t>16-11-2017</t>
    </r>
  </si>
  <si>
    <t>BAKER , B-I , IV &amp; V</t>
  </si>
  <si>
    <t>TOTAL RETRIEVED ( 10X1")</t>
  </si>
  <si>
    <t>TOTAL RETRIEVED ( 20X1")</t>
  </si>
  <si>
    <t>TOTAL RETRIEVED (38X1")</t>
  </si>
  <si>
    <r>
      <t xml:space="preserve">FINISHED DRILLING , TAGGED TOC @ PERFORMED CAST-CBL-VDL-GR-CCL LOG ( BAD CEMENT FOR INTERESTED INTERVAL ),  COMPLETED THE WELL AS OIL PRODUCER , FROM ( B-I (5,928 – 5,93 4) (06 ft) P= 2,116 psi) ,  </t>
    </r>
    <r>
      <rPr>
        <b/>
        <sz val="12"/>
        <color rgb="FFFF0000"/>
        <rFont val="Calibri"/>
        <family val="2"/>
      </rPr>
      <t>PERFORMED INJECTIVITY TEST W/ 40 BBLS  ( 0.25 BPM &amp; 1000 PSI , 0.5 BPM &amp; 960 PSI,  0.75 BPM &amp; 1030 PSI, 1 BPM &amp; 1100 PSI, 1.25 BPM &amp; 1150 PSI, 1.5 BPM &amp; 1180 PSI, 1.75 BPM &amp; 1200 PSI, 2 BPM &amp; 1220 PSI, CONT. W/ 2 BPM TILL HAVE STEADY PREASSURE 1400 PSI, STOPPED PUMPING, PRESSURE DROPPED TO ZERO PSI IN 30 MINUTES &amp; HAD NO RETURN</t>
    </r>
    <r>
      <rPr>
        <b/>
        <sz val="12"/>
        <color rgb="FF0000FF"/>
        <rFont val="Calibri"/>
        <family val="2"/>
      </rPr>
      <t xml:space="preserve"> )   USING S/R SYSTEM, INSTALLED ANCHOR CATCHER COMPLETION with 2-7/8” tubing , R/U FOR 912 MAX-II S/U FROM DORRA-1   (SH.S = 8 " , S.L. = 119 ''), RIH WITH </t>
    </r>
    <r>
      <rPr>
        <b/>
        <sz val="12"/>
        <color rgb="FFFF0000"/>
        <rFont val="Calibri"/>
        <family val="2"/>
      </rPr>
      <t xml:space="preserve"> 1.5 " SLIM DHP</t>
    </r>
    <r>
      <rPr>
        <b/>
        <sz val="12"/>
        <color rgb="FF0000FF"/>
        <rFont val="Calibri"/>
        <family val="2"/>
      </rPr>
      <t xml:space="preserve"> , WITH </t>
    </r>
    <r>
      <rPr>
        <b/>
        <sz val="12"/>
        <color rgb="FFFF0000"/>
        <rFont val="Calibri"/>
        <family val="2"/>
      </rPr>
      <t>NEW D-78 S/R ( 1" SLIM RODS )</t>
    </r>
    <r>
      <rPr>
        <b/>
        <sz val="12"/>
        <color rgb="FF0000FF"/>
        <rFont val="Calibri"/>
        <family val="2"/>
      </rPr>
      <t xml:space="preserve"> ( 30X1" + 115X7/8" +88X1" ) , ON STREAM  </t>
    </r>
    <r>
      <rPr>
        <b/>
        <sz val="12"/>
        <color rgb="FFFF0000"/>
        <rFont val="Calibri"/>
        <family val="2"/>
      </rPr>
      <t>24/11/2017</t>
    </r>
  </si>
  <si>
    <r>
      <t xml:space="preserve">NO PUMP ACTION , RETRIEVED ( 10X1") RODS , PERFORMED HYDRO TEST , NOT HOLD , R.TRIP WITH 2.25" ANCHOR PUMP , TOTAL RETRIEVED ( 16X1") RODS , SET ANCHOR PUMP @ 4900 FT ,  PERFORMED HYDRO TEST , NOT HOLD , </t>
    </r>
    <r>
      <rPr>
        <b/>
        <u/>
        <sz val="12"/>
        <color rgb="FFFF0000"/>
        <rFont val="Calibri"/>
        <family val="2"/>
        <scheme val="minor"/>
      </rPr>
      <t>WAITING FOR W/O</t>
    </r>
  </si>
  <si>
    <t xml:space="preserve">D-78 NEW </t>
  </si>
  <si>
    <t xml:space="preserve">NO PUMP ACTION , RETRIEVED (5X1") RODS , SET ANCHOR PUMP @ 4875 FT , HYDROTEST , HOLD OK , ON STREAM </t>
  </si>
  <si>
    <t xml:space="preserve">TOTAL RETRIEVED (40X1") </t>
  </si>
  <si>
    <t>SSD OPENED , NOT CONFIRMED BY CIRCULATION</t>
  </si>
  <si>
    <t>EXPRO#3(TMU)</t>
  </si>
  <si>
    <t>F.POUND, P.FILLAGE +/- 27%</t>
  </si>
  <si>
    <t>POOH W/ S/R &amp; DHP  (85X1"+120X7/8"+30X1") &amp; L/D</t>
  </si>
  <si>
    <t>NO PUMP ACTION , R.TRIP , NO PROD. , R.TRIP WITH ANCHOR PUMP ,  RET. ( 10 RODS X1") , SET ANCHOR @5425 FT , HYDROTEST , HOLD OK , ON STREAM</t>
  </si>
  <si>
    <r>
      <t xml:space="preserve">UNDER W/O DUE TO TBG LEAK ,  ( </t>
    </r>
    <r>
      <rPr>
        <b/>
        <sz val="12"/>
        <color rgb="FFFF0000"/>
        <rFont val="Calibri"/>
        <family val="2"/>
        <scheme val="minor"/>
      </rPr>
      <t xml:space="preserve">FOUND CRACKS IN JTS # 170, 172 &amp;186 ) ,  </t>
    </r>
    <r>
      <rPr>
        <b/>
        <sz val="12"/>
        <color rgb="FF0000FF"/>
        <rFont val="Calibri"/>
        <family val="2"/>
        <scheme val="minor"/>
      </rPr>
      <t xml:space="preserve">, ADDED NEW PERF. IN </t>
    </r>
    <r>
      <rPr>
        <b/>
        <sz val="12"/>
        <color rgb="FF339966"/>
        <rFont val="Calibri"/>
        <family val="2"/>
        <scheme val="minor"/>
      </rPr>
      <t>B-I (5,722 - 5,730) 8 FT</t>
    </r>
    <r>
      <rPr>
        <b/>
        <sz val="12"/>
        <color rgb="FF0000FF"/>
        <rFont val="Calibri"/>
        <family val="2"/>
        <scheme val="minor"/>
      </rPr>
      <t xml:space="preserve">  </t>
    </r>
    <r>
      <rPr>
        <b/>
        <sz val="12"/>
        <color rgb="FF339966"/>
        <rFont val="Calibri"/>
        <family val="2"/>
        <scheme val="minor"/>
      </rPr>
      <t>&amp; ( 5748- 5760 )</t>
    </r>
    <r>
      <rPr>
        <b/>
        <sz val="12"/>
        <color rgb="FF0000FF"/>
        <rFont val="Calibri"/>
        <family val="2"/>
        <scheme val="minor"/>
      </rPr>
      <t>, TAGGED TD @ 5982 FT (E/L DEPTH)  , INSTALLED SELECTIVE COMPLETION , ALL INTERVALS</t>
    </r>
    <r>
      <rPr>
        <b/>
        <sz val="12"/>
        <color rgb="FF339966"/>
        <rFont val="Calibri"/>
        <family val="2"/>
        <scheme val="minor"/>
      </rPr>
      <t xml:space="preserve"> </t>
    </r>
    <r>
      <rPr>
        <b/>
        <u/>
        <sz val="12"/>
        <color rgb="FF339966"/>
        <rFont val="Calibri"/>
        <family val="2"/>
        <scheme val="minor"/>
      </rPr>
      <t>B-I,III,IV</t>
    </r>
    <r>
      <rPr>
        <b/>
        <sz val="12"/>
        <color rgb="FF0000FF"/>
        <rFont val="Calibri"/>
        <family val="2"/>
        <scheme val="minor"/>
      </rPr>
      <t xml:space="preserve">  ON PROD. , RIH WITH 2'' DHP &amp; </t>
    </r>
    <r>
      <rPr>
        <b/>
        <sz val="12"/>
        <color rgb="FFFF0000"/>
        <rFont val="Calibri"/>
        <family val="2"/>
        <scheme val="minor"/>
      </rPr>
      <t>NEW D-78 S/R</t>
    </r>
    <r>
      <rPr>
        <b/>
        <sz val="12"/>
        <color rgb="FF0000FF"/>
        <rFont val="Calibri"/>
        <family val="2"/>
        <scheme val="minor"/>
      </rPr>
      <t xml:space="preserve">  (25 X 1'' + 128 X 7/8'' +79X 1'' ) , ON STREAM</t>
    </r>
    <r>
      <rPr>
        <b/>
        <sz val="12"/>
        <color rgb="FFFF0000"/>
        <rFont val="Calibri"/>
        <family val="2"/>
        <scheme val="minor"/>
      </rPr>
      <t xml:space="preserve"> 3/12/2017</t>
    </r>
  </si>
  <si>
    <t xml:space="preserve">TOTAL RETRIEVED ( 28X1") </t>
  </si>
  <si>
    <r>
      <t xml:space="preserve">UNDER W/O DUE TO TBG LEAK , ( </t>
    </r>
    <r>
      <rPr>
        <b/>
        <sz val="12"/>
        <color rgb="FFFF0000"/>
        <rFont val="Calibri"/>
        <family val="2"/>
        <scheme val="minor"/>
      </rPr>
      <t>FOUND CRACK IN JT NO. 49 BELOW TBG HGR</t>
    </r>
    <r>
      <rPr>
        <b/>
        <sz val="12"/>
        <color rgb="FF0000FF"/>
        <rFont val="Calibri"/>
        <family val="2"/>
        <scheme val="minor"/>
      </rPr>
      <t xml:space="preserve"> ) , TAGGED BTM @ 6151 FT , INSTALLED SELECTIVE COMPELATION KEPT ALL INTERVALS 
 </t>
    </r>
    <r>
      <rPr>
        <b/>
        <sz val="12"/>
        <color rgb="FF00B050"/>
        <rFont val="Calibri"/>
        <family val="2"/>
        <scheme val="minor"/>
      </rPr>
      <t xml:space="preserve"> B-I,IV,V </t>
    </r>
    <r>
      <rPr>
        <b/>
        <sz val="12"/>
        <color rgb="FF0000FF"/>
        <rFont val="Calibri"/>
        <family val="2"/>
        <scheme val="minor"/>
      </rPr>
      <t>ON PRODUCTION , RIH WITH</t>
    </r>
    <r>
      <rPr>
        <b/>
        <u/>
        <sz val="12"/>
        <color rgb="FFFF0000"/>
        <rFont val="Calibri"/>
        <family val="2"/>
        <scheme val="minor"/>
      </rPr>
      <t xml:space="preserve"> P.S. = 1.5 "</t>
    </r>
    <r>
      <rPr>
        <b/>
        <sz val="12"/>
        <color rgb="FF0000FF"/>
        <rFont val="Calibri"/>
        <family val="2"/>
        <scheme val="minor"/>
      </rPr>
      <t>&amp;  SAME S/R EXPECT 30X1" S-88 COND-2 ( 25X1"+120X7/8"+90X1") ,ON STREAM 29/3/2017</t>
    </r>
  </si>
  <si>
    <t>TOTAL RETRIEVED ( 20X1" ) RODS</t>
  </si>
  <si>
    <t>NO PUMP ACTION , RET. ( 5+5 RODS X1") , PERFORMED HYDRO TEST , NOT HOLD , R.TRIP WITH 2" ANCHOR PUMP,   SET ANCHOR @5175 FT ,  ON STREAM</t>
  </si>
  <si>
    <r>
      <t xml:space="preserve"> 2" </t>
    </r>
    <r>
      <rPr>
        <b/>
        <u/>
        <sz val="12"/>
        <color indexed="10"/>
        <rFont val="Calibri"/>
        <family val="2"/>
      </rPr>
      <t>ANCHOR PUMP</t>
    </r>
  </si>
  <si>
    <t>ANCHOR PUMP STUCKED , R.TRIP W/ 2" ANCHOR PUMP, RET. (6X1") RODS , SET ANCHOR @ 5150 FT, PERFORMED HYDRO TEST , HOLD OK ,  ON STREAM</t>
  </si>
  <si>
    <t>TOTAL RETRIEVED ( 28X1" ) RODS</t>
  </si>
  <si>
    <t xml:space="preserve"> SEVERE F.POUND , P.FILLAGE = 63 %</t>
  </si>
  <si>
    <t>SLIGHT F.POUND , P.FILLAGE= 90 %</t>
  </si>
  <si>
    <r>
      <t xml:space="preserve">SLIGHT F. POUND, </t>
    </r>
    <r>
      <rPr>
        <b/>
        <sz val="12"/>
        <color rgb="FFC00000"/>
        <rFont val="Calibri"/>
        <family val="2"/>
        <scheme val="minor"/>
      </rPr>
      <t>P.FILLAGE = 95 %</t>
    </r>
  </si>
  <si>
    <t>CELLER FILL W/OIL</t>
  </si>
  <si>
    <t>B-I,II,III,IV,V</t>
  </si>
  <si>
    <t>NO PUMP ACTION , R/T W/1.75" ANCHOR PUMP, RET.(9*1") , SET ANCHOR PUMP @ 5050 FT, ON STREAM</t>
  </si>
  <si>
    <t>TOTAL RET.(29 RODS)</t>
  </si>
  <si>
    <t>ROD ROTATOR</t>
  </si>
  <si>
    <r>
      <t xml:space="preserve">UNDER W/O DUE TO TBG , RIH W/ RCT TOOL, CUT STRING @ 5733'  (  </t>
    </r>
    <r>
      <rPr>
        <b/>
        <sz val="12"/>
        <color rgb="FFFF0000"/>
        <rFont val="Calibri"/>
        <family val="2"/>
        <scheme val="minor"/>
      </rPr>
      <t>FOUND CRACK IN JT NO. 162</t>
    </r>
    <r>
      <rPr>
        <b/>
        <sz val="12"/>
        <color rgb="FF0000FF"/>
        <rFont val="Calibri"/>
        <family val="2"/>
        <scheme val="minor"/>
      </rPr>
      <t xml:space="preserve">, </t>
    </r>
    <r>
      <rPr>
        <b/>
        <sz val="12"/>
        <color rgb="FFFF0000"/>
        <rFont val="Calibri"/>
        <family val="2"/>
        <scheme val="minor"/>
      </rPr>
      <t>CUT OFF JT 14' LONG, HAD CUT IN A CRACK</t>
    </r>
    <r>
      <rPr>
        <b/>
        <sz val="12"/>
        <color rgb="FF0000FF"/>
        <rFont val="Calibri"/>
        <family val="2"/>
        <scheme val="minor"/>
      </rPr>
      <t xml:space="preserve">) , TAGGED T.O.FILL @ 6070 FT (SCRAPPER) , INSTALLED SELECTIVE COMPLETION , KEPT ALL INTERVALS  </t>
    </r>
    <r>
      <rPr>
        <b/>
        <u/>
        <sz val="16"/>
        <color rgb="FF339966"/>
        <rFont val="Calibri"/>
        <family val="2"/>
        <scheme val="minor"/>
      </rPr>
      <t>B-I,II,III,IV,V</t>
    </r>
    <r>
      <rPr>
        <b/>
        <sz val="12"/>
        <color rgb="FF0000FF"/>
        <rFont val="Calibri"/>
        <family val="2"/>
        <scheme val="minor"/>
      </rPr>
      <t xml:space="preserve">  ON PROD. , 
RIH W/ 2" DHP ON </t>
    </r>
    <r>
      <rPr>
        <b/>
        <sz val="12"/>
        <color rgb="FFFF0000"/>
        <rFont val="Calibri"/>
        <family val="2"/>
        <scheme val="minor"/>
      </rPr>
      <t>NEW N-97 S/R</t>
    </r>
    <r>
      <rPr>
        <b/>
        <sz val="12"/>
        <color rgb="FF0000FF"/>
        <rFont val="Calibri"/>
        <family val="2"/>
        <scheme val="minor"/>
      </rPr>
      <t xml:space="preserve"> (87X1"+119X7/8"+25X1" MOLDED) , </t>
    </r>
    <r>
      <rPr>
        <b/>
        <sz val="12"/>
        <color rgb="FFFF0000"/>
        <rFont val="Calibri"/>
        <family val="2"/>
        <scheme val="minor"/>
      </rPr>
      <t xml:space="preserve">INSTALLED ROD ROTATOR </t>
    </r>
    <r>
      <rPr>
        <b/>
        <sz val="12"/>
        <color rgb="FF0000FF"/>
        <rFont val="Calibri"/>
        <family val="2"/>
        <scheme val="minor"/>
      </rPr>
      <t xml:space="preserve">,  ON STREAM ON </t>
    </r>
    <r>
      <rPr>
        <b/>
        <u/>
        <sz val="12"/>
        <color rgb="FFFF0000"/>
        <rFont val="Calibri"/>
        <family val="2"/>
        <scheme val="minor"/>
      </rPr>
      <t>13/12/2017</t>
    </r>
  </si>
  <si>
    <t xml:space="preserve">WELL ( S/R ) :    A-66 </t>
  </si>
  <si>
    <t>B-I   (5767-5780), (5788-5793), (5800-5804), (5809-5814),  (5850-5866)  
B-III (5934-5946)
 B-IV (5973-5978)
 B-V (6026-6056)</t>
  </si>
  <si>
    <r>
      <t xml:space="preserve">NO PUMP ACTION, TOTAL RETRIEVED 40X1" RODS, </t>
    </r>
    <r>
      <rPr>
        <b/>
        <sz val="12"/>
        <color rgb="FFFF0000"/>
        <rFont val="Calibri"/>
        <family val="2"/>
        <scheme val="minor"/>
      </rPr>
      <t>WAITING W/O.</t>
    </r>
  </si>
  <si>
    <t>W.C FOR B-V +/- 0 %</t>
  </si>
  <si>
    <t>91 X1''+  110 X 7/8''+  25 X1'' S.BAR</t>
  </si>
  <si>
    <t>NO PUMP ACTION , R.TRIP W/1.75 " SLIM  DHP , ON STREAM</t>
  </si>
  <si>
    <r>
      <t xml:space="preserve">NO PUMP ACTION ,R.TRIP W/ 1.75" ANCHOR PUMP , RET. ( 10 RODS X1" ) , S/R (62X1"+120X7/8"+24X1") ,SET ANCHOR @ 5150 FT , NOT PRODUCE ,  </t>
    </r>
    <r>
      <rPr>
        <b/>
        <u/>
        <sz val="12"/>
        <color rgb="FFFF0000"/>
        <rFont val="Calibri"/>
        <family val="2"/>
        <scheme val="minor"/>
      </rPr>
      <t>WAITING W/O</t>
    </r>
  </si>
  <si>
    <t xml:space="preserve">                                       BAKER                                          FREQ. = 54 HZ, USP/DSP =130/120 PSI , CURR. = 37 A, PIP = 814 PSI, PDP = 2290 PSI, Tm =266 F</t>
  </si>
  <si>
    <r>
      <rPr>
        <b/>
        <sz val="24"/>
        <color rgb="FF339966"/>
        <rFont val="Calibri"/>
        <family val="2"/>
        <scheme val="minor"/>
      </rPr>
      <t xml:space="preserve">             B-I,IV,V </t>
    </r>
    <r>
      <rPr>
        <b/>
        <sz val="12"/>
        <rFont val="Calibri"/>
        <family val="2"/>
        <scheme val="minor"/>
      </rPr>
      <t xml:space="preserve">                                  S.F.L FOR LOWER PART OF B-V  = 1450 FT BY S.L</t>
    </r>
  </si>
  <si>
    <t>2 7/8" TBG</t>
  </si>
  <si>
    <r>
      <rPr>
        <b/>
        <sz val="12"/>
        <color rgb="FF00B050"/>
        <rFont val="Calibri"/>
        <family val="2"/>
      </rPr>
      <t>B-I (5740-5743),(5753-5763)
B-III (5954-5963) &amp; (5904-5910) 
B-IV (5970-5976)</t>
    </r>
    <r>
      <rPr>
        <b/>
        <sz val="12"/>
        <color rgb="FFFF0000"/>
        <rFont val="Calibri"/>
        <family val="2"/>
      </rPr>
      <t xml:space="preserve"> </t>
    </r>
    <r>
      <rPr>
        <b/>
        <sz val="12"/>
        <color indexed="12"/>
        <rFont val="Calibri"/>
        <family val="2"/>
      </rPr>
      <t xml:space="preserve">
</t>
    </r>
    <r>
      <rPr>
        <b/>
        <sz val="12"/>
        <rFont val="Calibri"/>
        <family val="2"/>
      </rPr>
      <t xml:space="preserve"> B-V (6008-6018) &amp; (6035-6048) ISOLATED B.PLUG @ 6003 FT</t>
    </r>
  </si>
  <si>
    <t>TRANSFERED S/U TO A-66</t>
  </si>
  <si>
    <r>
      <t xml:space="preserve">POOH WITH S/R &amp; DHP,  </t>
    </r>
    <r>
      <rPr>
        <b/>
        <sz val="12"/>
        <color rgb="FFFF0000"/>
        <rFont val="Calibri"/>
        <family val="2"/>
        <scheme val="minor"/>
      </rPr>
      <t>ISOLATED B-III &amp; UPPER PART OF B-IV AGAINST LOWER SSD</t>
    </r>
    <r>
      <rPr>
        <b/>
        <sz val="12"/>
        <color rgb="FF0000FF"/>
        <rFont val="Calibri"/>
        <family val="2"/>
        <scheme val="minor"/>
      </rPr>
      <t xml:space="preserve"> , CHECKED UPPER SSD IN OPEN POSITION OK AGAINST B-I &amp; II  , </t>
    </r>
    <r>
      <rPr>
        <b/>
        <sz val="12"/>
        <color rgb="FF339966"/>
        <rFont val="Calibri"/>
        <family val="2"/>
        <scheme val="minor"/>
      </rPr>
      <t>NOW B-I,II, LOWER PART OF B-IV &amp; B-V ONLY ON PROD</t>
    </r>
    <r>
      <rPr>
        <b/>
        <sz val="12"/>
        <color rgb="FF0000FF"/>
        <rFont val="Calibri"/>
        <family val="2"/>
        <scheme val="minor"/>
      </rPr>
      <t>, RIH WITH 2" DHP &amp; S/R , ON STREAM</t>
    </r>
  </si>
  <si>
    <t>WELL ( S/R ) :    A-69</t>
  </si>
  <si>
    <t>B-I &amp; IV</t>
  </si>
  <si>
    <t>B-I  [5740 - 5776],        
 B-IV [5960 - 5978]  &amp; [5988 - 6006]</t>
  </si>
  <si>
    <r>
      <t xml:space="preserve">NO PUMP ACTION , R.TRIP , HYDROTEST , NOT HOLD ,  </t>
    </r>
    <r>
      <rPr>
        <b/>
        <sz val="12"/>
        <color rgb="FFFF0000"/>
        <rFont val="Calibri"/>
        <family val="2"/>
        <scheme val="minor"/>
      </rPr>
      <t>R.RTIP W/1.75 " ANCHOR</t>
    </r>
    <r>
      <rPr>
        <b/>
        <sz val="12"/>
        <color rgb="FF0000FF"/>
        <rFont val="Calibri"/>
        <family val="2"/>
        <scheme val="minor"/>
      </rPr>
      <t xml:space="preserve"> , RET. 10 RODS X 1 "  , SET ANCHOR @ 5600 FT , ON STREAM</t>
    </r>
  </si>
  <si>
    <r>
      <t xml:space="preserve">BAKER , </t>
    </r>
    <r>
      <rPr>
        <b/>
        <sz val="12"/>
        <color rgb="FFFF0000"/>
        <rFont val="Calibri"/>
        <family val="2"/>
        <scheme val="minor"/>
      </rPr>
      <t>ANCHOR</t>
    </r>
  </si>
  <si>
    <t>144"</t>
  </si>
  <si>
    <r>
      <t>UNDER W/O DUE TO TBG LEAK , (</t>
    </r>
    <r>
      <rPr>
        <b/>
        <sz val="12"/>
        <color rgb="FFFF0000"/>
        <rFont val="Calibri"/>
        <family val="2"/>
        <scheme val="minor"/>
      </rPr>
      <t xml:space="preserve"> FOUND CRACK  IN JT NO. 35 BELOW TBG HGR ,  FOUND JT NO. 183 UNSCREW (  183 / 189  JT'S )</t>
    </r>
    <r>
      <rPr>
        <b/>
        <sz val="12"/>
        <color rgb="FF0000FF"/>
        <rFont val="Calibri"/>
        <family val="2"/>
        <scheme val="minor"/>
      </rPr>
      <t xml:space="preserve"> ) ,  INSTALLED  2 7/8" ANCHORED CATCHER TBG, RIH WITH 1.5" SLIM DHP AND </t>
    </r>
    <r>
      <rPr>
        <b/>
        <sz val="12"/>
        <color rgb="FFFF0000"/>
        <rFont val="Calibri"/>
        <family val="2"/>
        <scheme val="minor"/>
      </rPr>
      <t>NEW N-97 S/R</t>
    </r>
    <r>
      <rPr>
        <b/>
        <sz val="12"/>
        <color rgb="FF0000FF"/>
        <rFont val="Calibri"/>
        <family val="2"/>
        <scheme val="minor"/>
      </rPr>
      <t xml:space="preserve"> , ( </t>
    </r>
    <r>
      <rPr>
        <b/>
        <sz val="12"/>
        <color rgb="FFFF0000"/>
        <rFont val="Calibri"/>
        <family val="2"/>
        <scheme val="minor"/>
      </rPr>
      <t>1" SLIM S/R</t>
    </r>
    <r>
      <rPr>
        <b/>
        <sz val="12"/>
        <color rgb="FF0000FF"/>
        <rFont val="Calibri"/>
        <family val="2"/>
        <scheme val="minor"/>
      </rPr>
      <t xml:space="preserve"> ) , ( 25X1"+125X7/8"+86X1" ), ON STREAM </t>
    </r>
    <r>
      <rPr>
        <b/>
        <sz val="12"/>
        <color rgb="FFFF0000"/>
        <rFont val="Calibri"/>
        <family val="2"/>
        <scheme val="minor"/>
      </rPr>
      <t>5-1-2018</t>
    </r>
  </si>
  <si>
    <t>EXPRO TMU #2</t>
  </si>
  <si>
    <t>DECREASE FREQ F/54 HZ T/ 50 HZ DUE TO W.C INCREASED T/ 40%</t>
  </si>
  <si>
    <t>CELLER FILLED W/WATER
, CSG WING PLUGGED</t>
  </si>
  <si>
    <t xml:space="preserve">   BAKER
 FREQ. = 50 HZ, USP/DSP =131/122 PSI , CURR. = 34 A, PIP = 1018 PSI, PDP = 2349 PSI.</t>
  </si>
  <si>
    <r>
      <rPr>
        <b/>
        <sz val="12"/>
        <color indexed="12"/>
        <rFont val="Calibri"/>
        <family val="2"/>
      </rPr>
      <t>FINISHED DRILLING ,</t>
    </r>
    <r>
      <rPr>
        <b/>
        <sz val="12"/>
        <color rgb="FF0000FF"/>
        <rFont val="Calibri"/>
        <family val="2"/>
      </rPr>
      <t xml:space="preserve"> C</t>
    </r>
    <r>
      <rPr>
        <b/>
        <sz val="12"/>
        <color indexed="12"/>
        <rFont val="Calibri"/>
        <family val="2"/>
      </rPr>
      <t>OMPLETED THE WELL AS OIL PRODUCER ,  B-I  [5740 - 5776],  Pr = 700  Psi,      
 B-IV [5960 - 5978],  =Pr = 750 Psi &amp; [5988 - 6006], Pr = 740  Psi,  
  USING</t>
    </r>
    <r>
      <rPr>
        <b/>
        <sz val="12"/>
        <color indexed="48"/>
        <rFont val="Calibri"/>
        <family val="2"/>
      </rPr>
      <t xml:space="preserve"> </t>
    </r>
    <r>
      <rPr>
        <b/>
        <sz val="12"/>
        <color indexed="10"/>
        <rFont val="Calibri"/>
        <family val="2"/>
      </rPr>
      <t>S/R</t>
    </r>
    <r>
      <rPr>
        <b/>
        <sz val="12"/>
        <color indexed="12"/>
        <rFont val="Calibri"/>
        <family val="2"/>
      </rPr>
      <t xml:space="preserve"> SYSTEM, ,   INSTALLED</t>
    </r>
    <r>
      <rPr>
        <b/>
        <sz val="12"/>
        <rFont val="Calibri"/>
        <family val="2"/>
      </rPr>
      <t xml:space="preserve"> 2 7/8" SELECTIVE COMPLETION</t>
    </r>
    <r>
      <rPr>
        <b/>
        <sz val="12"/>
        <color indexed="12"/>
        <rFont val="Calibri"/>
        <family val="2"/>
      </rPr>
      <t xml:space="preserve"> ,  ALL INTERVALS ON PROD 
</t>
    </r>
    <r>
      <rPr>
        <b/>
        <sz val="12"/>
        <color rgb="FF339966"/>
        <rFont val="Calibri"/>
        <family val="2"/>
      </rPr>
      <t>B-I,IV</t>
    </r>
    <r>
      <rPr>
        <b/>
        <sz val="12"/>
        <color indexed="12"/>
        <rFont val="Calibri"/>
        <family val="2"/>
      </rPr>
      <t xml:space="preserve"> , </t>
    </r>
    <r>
      <rPr>
        <b/>
        <sz val="12"/>
        <color indexed="10"/>
        <rFont val="Calibri"/>
        <family val="2"/>
      </rPr>
      <t xml:space="preserve">R/U FOR 640 M-II S/U FROM Z-23 </t>
    </r>
    <r>
      <rPr>
        <b/>
        <sz val="12"/>
        <color indexed="12"/>
        <rFont val="Calibri"/>
        <family val="2"/>
      </rPr>
      <t xml:space="preserve">(SH.S = 8" , S.L. = 144''), RIH WITH </t>
    </r>
    <r>
      <rPr>
        <b/>
        <sz val="12"/>
        <color indexed="10"/>
        <rFont val="Calibri"/>
        <family val="2"/>
      </rPr>
      <t xml:space="preserve"> 1.75" SLIM DHP</t>
    </r>
    <r>
      <rPr>
        <b/>
        <sz val="12"/>
        <color indexed="48"/>
        <rFont val="Calibri"/>
        <family val="2"/>
      </rPr>
      <t xml:space="preserve"> , </t>
    </r>
    <r>
      <rPr>
        <b/>
        <sz val="12"/>
        <color indexed="12"/>
        <rFont val="Calibri"/>
        <family val="2"/>
      </rPr>
      <t xml:space="preserve">WITH </t>
    </r>
    <r>
      <rPr>
        <b/>
        <sz val="12"/>
        <color rgb="FFFF0000"/>
        <rFont val="Calibri"/>
        <family val="2"/>
      </rPr>
      <t>NEW</t>
    </r>
    <r>
      <rPr>
        <b/>
        <sz val="12"/>
        <color indexed="12"/>
        <rFont val="Calibri"/>
        <family val="2"/>
      </rPr>
      <t xml:space="preserve">  </t>
    </r>
    <r>
      <rPr>
        <b/>
        <sz val="12"/>
        <color indexed="10"/>
        <rFont val="Calibri"/>
        <family val="2"/>
      </rPr>
      <t xml:space="preserve">N-97  S/R </t>
    </r>
    <r>
      <rPr>
        <b/>
        <sz val="12"/>
        <color indexed="12"/>
        <rFont val="Calibri"/>
        <family val="2"/>
      </rPr>
      <t>( 25X1" + 120X7/8" + 85X1" ) , ON STREAM 7/1/2018</t>
    </r>
  </si>
  <si>
    <t>85X1"+120X7/8"+25X1"</t>
  </si>
  <si>
    <t>WELL ( S/R ) :    A-68</t>
  </si>
  <si>
    <r>
      <rPr>
        <b/>
        <sz val="12"/>
        <color rgb="FF0000FF"/>
        <rFont val="Calibri"/>
        <family val="2"/>
        <scheme val="minor"/>
      </rPr>
      <t>POOH WITH S/R &amp; 2" DHP</t>
    </r>
    <r>
      <rPr>
        <b/>
        <sz val="12"/>
        <rFont val="Calibri"/>
        <family val="2"/>
        <scheme val="minor"/>
      </rPr>
      <t xml:space="preserve"> , </t>
    </r>
    <r>
      <rPr>
        <b/>
        <sz val="12"/>
        <color rgb="FFFF0000"/>
        <rFont val="Calibri"/>
        <family val="2"/>
        <scheme val="minor"/>
      </rPr>
      <t xml:space="preserve">ISOLATED LOWER B-V BY NEW 2.56" FWG PLUG ( 6078-6084) </t>
    </r>
    <r>
      <rPr>
        <b/>
        <sz val="12"/>
        <rFont val="Calibri"/>
        <family val="2"/>
        <scheme val="minor"/>
      </rPr>
      <t xml:space="preserve"> , </t>
    </r>
    <r>
      <rPr>
        <b/>
        <sz val="12"/>
        <color rgb="FF00B050"/>
        <rFont val="Calibri"/>
        <family val="2"/>
        <scheme val="minor"/>
      </rPr>
      <t>B-I , IV &amp; UPPER B-V ONLY ON PRODUCTION</t>
    </r>
    <r>
      <rPr>
        <b/>
        <sz val="12"/>
        <rFont val="Calibri"/>
        <family val="2"/>
        <scheme val="minor"/>
      </rPr>
      <t>,</t>
    </r>
    <r>
      <rPr>
        <b/>
        <sz val="12"/>
        <color rgb="FF0000FF"/>
        <rFont val="Calibri"/>
        <family val="2"/>
        <scheme val="minor"/>
      </rPr>
      <t xml:space="preserve"> RIH WITH </t>
    </r>
    <r>
      <rPr>
        <b/>
        <u/>
        <sz val="12"/>
        <color rgb="FFFF0000"/>
        <rFont val="Calibri"/>
        <family val="2"/>
        <scheme val="minor"/>
      </rPr>
      <t>1.75" DHP</t>
    </r>
    <r>
      <rPr>
        <b/>
        <sz val="12"/>
        <color rgb="FF0000FF"/>
        <rFont val="Calibri"/>
        <family val="2"/>
        <scheme val="minor"/>
      </rPr>
      <t xml:space="preserve"> &amp; S/R , ON STREAM</t>
    </r>
    <r>
      <rPr>
        <b/>
        <sz val="12"/>
        <rFont val="Calibri"/>
        <family val="2"/>
        <scheme val="minor"/>
      </rPr>
      <t xml:space="preserve"> </t>
    </r>
  </si>
  <si>
    <r>
      <rPr>
        <b/>
        <sz val="24"/>
        <color rgb="FF339966"/>
        <rFont val="Calibri"/>
        <family val="2"/>
        <scheme val="minor"/>
      </rPr>
      <t xml:space="preserve">     B-I,IV &amp; UPPER B-V     </t>
    </r>
    <r>
      <rPr>
        <b/>
        <sz val="12"/>
        <rFont val="Calibri"/>
        <family val="2"/>
        <scheme val="minor"/>
      </rPr>
      <t xml:space="preserve">       S.F.L @ 1500 FT ( S.L DEPTH )</t>
    </r>
  </si>
  <si>
    <t>BAKER, B-I,IV &amp; UPPER B-V</t>
  </si>
  <si>
    <t xml:space="preserve"> B-I,IV &amp; UPPER B-V  </t>
  </si>
  <si>
    <r>
      <t xml:space="preserve">NO PUMP ACTION, 2 R.TRIP , CHANGED 19X1" SINKER BAR , HYDROTEST , NOT HOLD ,  R.TRIP W/ 2 " ANCHOR PUMP , RET. (  </t>
    </r>
    <r>
      <rPr>
        <b/>
        <sz val="12"/>
        <color rgb="FFFF0000"/>
        <rFont val="Calibri"/>
        <family val="2"/>
        <scheme val="minor"/>
      </rPr>
      <t>10 RODS X1 "</t>
    </r>
    <r>
      <rPr>
        <b/>
        <sz val="12"/>
        <color rgb="FF0000FF"/>
        <rFont val="Calibri"/>
        <family val="2"/>
        <scheme val="minor"/>
      </rPr>
      <t xml:space="preserve"> ) , SET ANCHOR PUMP @ 5575 FT , ON STREAM</t>
    </r>
  </si>
  <si>
    <t xml:space="preserve">TOTAL RETRIEVED ( 15X1" ) RODS </t>
  </si>
  <si>
    <t xml:space="preserve">N-97 </t>
  </si>
  <si>
    <r>
      <t xml:space="preserve">BAKER
</t>
    </r>
    <r>
      <rPr>
        <b/>
        <sz val="12"/>
        <color rgb="FFFF0000"/>
        <rFont val="Calibri"/>
        <family val="2"/>
        <scheme val="minor"/>
      </rPr>
      <t>FREQ=45 HZ,</t>
    </r>
    <r>
      <rPr>
        <b/>
        <sz val="12"/>
        <color rgb="FF0000FF"/>
        <rFont val="Calibri"/>
        <family val="2"/>
        <scheme val="minor"/>
      </rPr>
      <t xml:space="preserve"> CUR= 14.5 A, </t>
    </r>
    <r>
      <rPr>
        <b/>
        <sz val="12"/>
        <color rgb="FFFF0000"/>
        <rFont val="Calibri"/>
        <family val="2"/>
        <scheme val="minor"/>
      </rPr>
      <t>PIP = 385 PSI,</t>
    </r>
    <r>
      <rPr>
        <b/>
        <sz val="12"/>
        <color rgb="FF0000FF"/>
        <rFont val="Calibri"/>
        <family val="2"/>
        <scheme val="minor"/>
      </rPr>
      <t xml:space="preserve"> PDP = 2720 PSI, Ti = 192 F,  Tm = 222 F,  WHP=500 PSI</t>
    </r>
  </si>
  <si>
    <r>
      <t xml:space="preserve">                                        BAKER                                          </t>
    </r>
    <r>
      <rPr>
        <b/>
        <sz val="12"/>
        <color rgb="FFFF0000"/>
        <rFont val="Calibri"/>
        <family val="2"/>
        <scheme val="minor"/>
      </rPr>
      <t>FREQ=50 HZ</t>
    </r>
    <r>
      <rPr>
        <b/>
        <sz val="12"/>
        <color rgb="FF0000FF"/>
        <rFont val="Calibri"/>
        <family val="2"/>
        <scheme val="minor"/>
      </rPr>
      <t xml:space="preserve">, </t>
    </r>
    <r>
      <rPr>
        <b/>
        <sz val="12"/>
        <color rgb="FFFF0000"/>
        <rFont val="Calibri"/>
        <family val="2"/>
        <scheme val="minor"/>
      </rPr>
      <t>Pi=166 PSI</t>
    </r>
    <r>
      <rPr>
        <b/>
        <sz val="12"/>
        <color rgb="FF0000FF"/>
        <rFont val="Calibri"/>
        <family val="2"/>
        <scheme val="minor"/>
      </rPr>
      <t>, CUR=18.3 A, WHP=500 PSI, Pd=2660 PSI, Tm=232 F, Ti=192 F</t>
    </r>
  </si>
  <si>
    <t>B-I  , III, IV</t>
  </si>
  <si>
    <r>
      <t>UNDER W/O DUE TO TBG LEAK &amp; ADD PERF. , (</t>
    </r>
    <r>
      <rPr>
        <b/>
        <sz val="12"/>
        <color rgb="FFFF0000"/>
        <rFont val="Calibri"/>
        <family val="2"/>
        <scheme val="minor"/>
      </rPr>
      <t xml:space="preserve"> FOUND  LONGITUDINAL CRACK IN 1ST TBG JT ABOVE PSN</t>
    </r>
    <r>
      <rPr>
        <b/>
        <sz val="12"/>
        <color rgb="FF0000FF"/>
        <rFont val="Calibri"/>
        <family val="2"/>
        <scheme val="minor"/>
      </rPr>
      <t xml:space="preserve"> ) , TAGGED T.D. AT DEPTH 6363' , </t>
    </r>
    <r>
      <rPr>
        <b/>
        <sz val="12"/>
        <color rgb="FFFF0000"/>
        <rFont val="Calibri"/>
        <family val="2"/>
        <scheme val="minor"/>
      </rPr>
      <t>ADD NEW INTERVALS B-V ( 6230'-6242' )</t>
    </r>
    <r>
      <rPr>
        <b/>
        <sz val="12"/>
        <color rgb="FF0000FF"/>
        <rFont val="Calibri"/>
        <family val="2"/>
        <scheme val="minor"/>
      </rPr>
      <t xml:space="preserve"> ,  INSTALLED SELECTIVE COMPLETION ,</t>
    </r>
    <r>
      <rPr>
        <b/>
        <sz val="12"/>
        <color rgb="FF00B050"/>
        <rFont val="Calibri"/>
        <family val="2"/>
        <scheme val="minor"/>
      </rPr>
      <t xml:space="preserve"> B-I &amp; V ON PRODUCTION</t>
    </r>
    <r>
      <rPr>
        <b/>
        <sz val="12"/>
        <color rgb="FF0000FF"/>
        <rFont val="Calibri"/>
        <family val="2"/>
        <scheme val="minor"/>
      </rPr>
      <t xml:space="preserve"> , RIH 1.5' DHP &amp; </t>
    </r>
    <r>
      <rPr>
        <b/>
        <u/>
        <sz val="12"/>
        <color rgb="FFFF0000"/>
        <rFont val="Calibri"/>
        <family val="2"/>
        <scheme val="minor"/>
      </rPr>
      <t>S/R</t>
    </r>
    <r>
      <rPr>
        <b/>
        <sz val="12"/>
        <color rgb="FF0000FF"/>
        <rFont val="Calibri"/>
        <family val="2"/>
        <scheme val="minor"/>
      </rPr>
      <t xml:space="preserve"> </t>
    </r>
    <r>
      <rPr>
        <b/>
        <u/>
        <sz val="12"/>
        <color rgb="FFFF0000"/>
        <rFont val="Calibri"/>
        <family val="2"/>
        <scheme val="minor"/>
      </rPr>
      <t xml:space="preserve">S-88 COND.2 </t>
    </r>
    <r>
      <rPr>
        <b/>
        <sz val="12"/>
        <color rgb="FFFF0000"/>
        <rFont val="Calibri"/>
        <family val="2"/>
        <scheme val="minor"/>
      </rPr>
      <t xml:space="preserve"> </t>
    </r>
    <r>
      <rPr>
        <b/>
        <sz val="12"/>
        <color rgb="FF0000FF"/>
        <rFont val="Calibri"/>
        <family val="2"/>
        <scheme val="minor"/>
      </rPr>
      <t xml:space="preserve"> (25 X 1'' + 123 X 7/8'' + 92 X 1'' ) , ON STREAM </t>
    </r>
    <r>
      <rPr>
        <b/>
        <u/>
        <sz val="12"/>
        <color rgb="FFFF0000"/>
        <rFont val="Calibri"/>
        <family val="2"/>
        <scheme val="minor"/>
      </rPr>
      <t>21/12/2016</t>
    </r>
  </si>
  <si>
    <t xml:space="preserve">DOWN DUE TO LOW PIP, DECREASED FREQ. F/ 50 T/ 45 HZ ,  DUE TO SHARP RES. DECLINE, ( FREQ. 45 HZ , CURR. 14.7 AMP , PIP= 370 PSI , PDP= 2712 PSI , Tm= 224 F , Ti= 192 F , WHT= 500 PSI, WHP=500 PSI ) </t>
  </si>
  <si>
    <r>
      <t xml:space="preserve">UNDER W/O DUE TO TBG LEAK ,( </t>
    </r>
    <r>
      <rPr>
        <b/>
        <sz val="12"/>
        <color rgb="FFFF0000"/>
        <rFont val="Calibri"/>
        <family val="2"/>
        <scheme val="minor"/>
      </rPr>
      <t>FOUND CRACK IN   JT # 188 (DIRECTLY ABOVE P.S.N)</t>
    </r>
    <r>
      <rPr>
        <b/>
        <sz val="12"/>
        <color rgb="FF0000FF"/>
        <rFont val="Calibri"/>
        <family val="2"/>
        <scheme val="minor"/>
      </rPr>
      <t xml:space="preserve"> ) ,  TAGGED BTM @ 6118 FT , </t>
    </r>
    <r>
      <rPr>
        <b/>
        <sz val="12"/>
        <color theme="1"/>
        <rFont val="Calibri"/>
        <family val="2"/>
        <scheme val="minor"/>
      </rPr>
      <t xml:space="preserve"> ISOLATED LOWER B-V (6078-6084) BY 7” Bridge plug @ 6075 FT , spot 10 ft cement ABVE B.P, </t>
    </r>
    <r>
      <rPr>
        <b/>
        <sz val="12"/>
        <color rgb="FFFF0000"/>
        <rFont val="Calibri"/>
        <family val="2"/>
        <scheme val="minor"/>
      </rPr>
      <t xml:space="preserve"> INSTALLED 2 7/8" TBG</t>
    </r>
    <r>
      <rPr>
        <b/>
        <sz val="12"/>
        <color theme="1"/>
        <rFont val="Calibri"/>
        <family val="2"/>
        <scheme val="minor"/>
      </rPr>
      <t xml:space="preserve"> , </t>
    </r>
    <r>
      <rPr>
        <b/>
        <sz val="12"/>
        <color rgb="FF0000FF"/>
        <rFont val="Calibri"/>
        <family val="2"/>
        <scheme val="minor"/>
      </rPr>
      <t xml:space="preserve">RIH WITH  1.75 " SLIM DHP AND </t>
    </r>
    <r>
      <rPr>
        <b/>
        <sz val="12"/>
        <color rgb="FFFF0000"/>
        <rFont val="Calibri"/>
        <family val="2"/>
        <scheme val="minor"/>
      </rPr>
      <t>NEW N-97 S/R</t>
    </r>
    <r>
      <rPr>
        <b/>
        <sz val="12"/>
        <color rgb="FF0000FF"/>
        <rFont val="Calibri"/>
        <family val="2"/>
        <scheme val="minor"/>
      </rPr>
      <t xml:space="preserve"> ( </t>
    </r>
    <r>
      <rPr>
        <b/>
        <sz val="12"/>
        <color rgb="FFFF0000"/>
        <rFont val="Calibri"/>
        <family val="2"/>
        <scheme val="minor"/>
      </rPr>
      <t>1" SLIM S/R</t>
    </r>
    <r>
      <rPr>
        <b/>
        <sz val="12"/>
        <color rgb="FF0000FF"/>
        <rFont val="Calibri"/>
        <family val="2"/>
        <scheme val="minor"/>
      </rPr>
      <t xml:space="preserve"> ),  ( 25X1" + 125X7/8" + 86X1" ) ON STREAM</t>
    </r>
    <r>
      <rPr>
        <b/>
        <sz val="12"/>
        <color rgb="FFFF0000"/>
        <rFont val="Calibri"/>
        <family val="2"/>
        <scheme val="minor"/>
      </rPr>
      <t xml:space="preserve"> ON 20-1-2018</t>
    </r>
  </si>
  <si>
    <t xml:space="preserve">A/R-G , B-I,II,III,IV,V,VI </t>
  </si>
  <si>
    <r>
      <t xml:space="preserve">UNDER W/O TO ADD A/R-G &amp; FRAC JOB , (TBG IN GOOD CONDITION) , </t>
    </r>
    <r>
      <rPr>
        <b/>
        <sz val="12"/>
        <color rgb="FFFF0000"/>
        <rFont val="Calibri"/>
        <family val="2"/>
        <scheme val="minor"/>
      </rPr>
      <t xml:space="preserve">COVERED B-I,II,III,IV,V,VI WITH PROPANT 16/30 (470 FT) </t>
    </r>
    <r>
      <rPr>
        <b/>
        <sz val="12"/>
        <color rgb="FF0000FF"/>
        <rFont val="Calibri"/>
        <family val="2"/>
        <scheme val="minor"/>
      </rPr>
      <t xml:space="preserve">TAGGED T.O.SAND PLUG AT 5740 FT, PERFORRATE </t>
    </r>
    <r>
      <rPr>
        <b/>
        <sz val="12"/>
        <color rgb="FF339966"/>
        <rFont val="Calibri"/>
        <family val="2"/>
        <scheme val="minor"/>
      </rPr>
      <t xml:space="preserve">A/R-G (5,700 – 5,710) 10 FT , (5,678 – 5,690) 12 FT, </t>
    </r>
    <r>
      <rPr>
        <b/>
        <sz val="12"/>
        <color rgb="FF0000FF"/>
        <rFont val="Calibri"/>
        <family val="2"/>
        <scheme val="minor"/>
      </rPr>
      <t xml:space="preserve">PEERFORM DATA FRAC FOR A/R-G (MAX PRESS= 6240 PSI, MONITOR PRESS DECLINE ( PRESS @ SHUT DOWN = 1634 PSI , INCREASED TO 1694 PSI IN 45 MIN'S &amp; FINALLY DECREASED TO 1668 FT )) </t>
    </r>
    <r>
      <rPr>
        <b/>
        <sz val="12"/>
        <color rgb="FFFF0000"/>
        <rFont val="Calibri"/>
        <family val="2"/>
        <scheme val="minor"/>
      </rPr>
      <t>CANCELLED FRAC JOB</t>
    </r>
    <r>
      <rPr>
        <b/>
        <sz val="12"/>
        <color rgb="FF0000FF"/>
        <rFont val="Calibri"/>
        <family val="2"/>
        <scheme val="minor"/>
      </rPr>
      <t xml:space="preserve">, </t>
    </r>
    <r>
      <rPr>
        <b/>
        <sz val="12"/>
        <color rgb="FF339966"/>
        <rFont val="Calibri"/>
        <family val="2"/>
        <scheme val="minor"/>
      </rPr>
      <t xml:space="preserve">CLEANED SAND PLUG, </t>
    </r>
    <r>
      <rPr>
        <b/>
        <sz val="12"/>
        <color rgb="FFFF0000"/>
        <rFont val="Calibri"/>
        <family val="2"/>
        <scheme val="minor"/>
      </rPr>
      <t>HARD TAG AT 6230 FT</t>
    </r>
    <r>
      <rPr>
        <b/>
        <sz val="12"/>
        <color rgb="FF339966"/>
        <rFont val="Calibri"/>
        <family val="2"/>
        <scheme val="minor"/>
      </rPr>
      <t>,</t>
    </r>
    <r>
      <rPr>
        <b/>
        <sz val="12"/>
        <color rgb="FF0000FF"/>
        <rFont val="Calibri"/>
        <family val="2"/>
        <scheme val="minor"/>
      </rPr>
      <t xml:space="preserve"> RIH WITH SELECTIVE COMPLETION , KEPT ALL INTERVALS ON PRODUCTION  </t>
    </r>
    <r>
      <rPr>
        <b/>
        <sz val="12"/>
        <color rgb="FF339966"/>
        <rFont val="Calibri"/>
        <family val="2"/>
        <scheme val="minor"/>
      </rPr>
      <t xml:space="preserve"> A/R-G , B-I,II,III,IV,V,VI</t>
    </r>
    <r>
      <rPr>
        <b/>
        <sz val="12"/>
        <color rgb="FF0000FF"/>
        <rFont val="Calibri"/>
        <family val="2"/>
        <scheme val="minor"/>
      </rPr>
      <t xml:space="preserve"> , RIH WITH 1.75" DHP AND SAME S/R , ( 25X1"+120X7/8"+92X1" ) , ON STREAM </t>
    </r>
    <r>
      <rPr>
        <b/>
        <sz val="12"/>
        <color rgb="FFFF0000"/>
        <rFont val="Calibri"/>
        <family val="2"/>
        <scheme val="minor"/>
      </rPr>
      <t>29-1-2018</t>
    </r>
  </si>
  <si>
    <r>
      <t>UNDER W/O DUE TO TBG LEAK , (</t>
    </r>
    <r>
      <rPr>
        <b/>
        <sz val="12"/>
        <color rgb="FFFF0000"/>
        <rFont val="Calibri"/>
        <family val="2"/>
        <scheme val="minor"/>
      </rPr>
      <t xml:space="preserve"> FOUND CRACK IN JT # 187 ABOVE P.S.N </t>
    </r>
    <r>
      <rPr>
        <b/>
        <sz val="12"/>
        <color rgb="FF0000FF"/>
        <rFont val="Calibri"/>
        <family val="2"/>
        <scheme val="minor"/>
      </rPr>
      <t xml:space="preserve">) , TAGGED TD @ 5978 FT ( E/L ) , RIH W/2 7/8" TBG, RIH WITH  1.5 "  SLIM DHP ON S/R </t>
    </r>
    <r>
      <rPr>
        <b/>
        <sz val="12"/>
        <color rgb="FFFF0000"/>
        <rFont val="Calibri"/>
        <family val="2"/>
        <scheme val="minor"/>
      </rPr>
      <t>(1" SLIM  NEW D-78)+(7/8" NEW D-78)</t>
    </r>
    <r>
      <rPr>
        <b/>
        <sz val="12"/>
        <color rgb="FF0000FF"/>
        <rFont val="Calibri"/>
        <family val="2"/>
        <scheme val="minor"/>
      </rPr>
      <t xml:space="preserve"> WITH CONFIG (25X1" + 120X7/8" + 87X1"), ON STREAM ON </t>
    </r>
    <r>
      <rPr>
        <b/>
        <sz val="12"/>
        <color rgb="FFFF0000"/>
        <rFont val="Calibri"/>
        <family val="2"/>
        <scheme val="minor"/>
      </rPr>
      <t>23/1/2018</t>
    </r>
  </si>
  <si>
    <r>
      <t xml:space="preserve">NO PUMP ACTION, </t>
    </r>
    <r>
      <rPr>
        <b/>
        <sz val="18"/>
        <color rgb="FFFF0000"/>
        <rFont val="Calibri"/>
        <family val="2"/>
        <scheme val="minor"/>
      </rPr>
      <t>2</t>
    </r>
    <r>
      <rPr>
        <b/>
        <sz val="12"/>
        <color rgb="FF0000FF"/>
        <rFont val="Calibri"/>
        <family val="2"/>
        <scheme val="minor"/>
      </rPr>
      <t xml:space="preserve"> R.TRIP, NO PROD,  PERFORM TBG TEST, NOT HOLD, R.TRIP W/1.75" ANCHOR PUMP, RET. (</t>
    </r>
    <r>
      <rPr>
        <b/>
        <sz val="12"/>
        <color rgb="FFFF0000"/>
        <rFont val="Calibri"/>
        <family val="2"/>
        <scheme val="minor"/>
      </rPr>
      <t>10*1"</t>
    </r>
    <r>
      <rPr>
        <b/>
        <sz val="12"/>
        <color rgb="FF0000FF"/>
        <rFont val="Calibri"/>
        <family val="2"/>
        <scheme val="minor"/>
      </rPr>
      <t>) RODS, SET ANCHOR PUMP AT 5675 FT, ON STREAM.</t>
    </r>
  </si>
  <si>
    <t>NO PUMP ACTION , R.TRIP WITH 2" ANCHOR PUMP , RETRIEVED (5X1") RODS , SET ANCHOR PUMP @  5400 FT , ON STREAM</t>
  </si>
  <si>
    <t>POLISHED ROD PARTED,  FISHED OK , REPLACED, ON STREAM.</t>
  </si>
  <si>
    <t>NO PUMP ACTION,R.TRIP WITH 1.75" ANCHOR PUMP , RETRIEVED ( 10X1" ) RODS , S/R CONF ( 24X1"+117X7/8"+72X1") ,  SET  ANCHOR PUMP @5325 FT , ON STREAM</t>
  </si>
  <si>
    <r>
      <t xml:space="preserve">ROD NO ( </t>
    </r>
    <r>
      <rPr>
        <b/>
        <sz val="12"/>
        <color rgb="FFFF0000"/>
        <rFont val="Calibri"/>
        <family val="2"/>
        <scheme val="minor"/>
      </rPr>
      <t>15X1"</t>
    </r>
    <r>
      <rPr>
        <b/>
        <sz val="12"/>
        <color rgb="FF0000FF"/>
        <rFont val="Calibri"/>
        <family val="2"/>
        <scheme val="minor"/>
      </rPr>
      <t xml:space="preserve"> ) PARTED , FISHED OK , </t>
    </r>
    <r>
      <rPr>
        <b/>
        <u/>
        <sz val="12"/>
        <color rgb="FFFF0000"/>
        <rFont val="Calibri"/>
        <family val="2"/>
        <scheme val="minor"/>
      </rPr>
      <t>R.TRIP</t>
    </r>
    <r>
      <rPr>
        <b/>
        <sz val="12"/>
        <color rgb="FF0000FF"/>
        <rFont val="Calibri"/>
        <family val="2"/>
        <scheme val="minor"/>
      </rPr>
      <t xml:space="preserve"> , ON STREAM</t>
    </r>
  </si>
  <si>
    <r>
      <t xml:space="preserve">NO PUMP ACTION, </t>
    </r>
    <r>
      <rPr>
        <b/>
        <sz val="20"/>
        <color rgb="FFFF0000"/>
        <rFont val="Calibri"/>
        <family val="2"/>
        <scheme val="minor"/>
      </rPr>
      <t>2</t>
    </r>
    <r>
      <rPr>
        <b/>
        <sz val="12"/>
        <color rgb="FF0000FF"/>
        <rFont val="Calibri"/>
        <family val="2"/>
        <scheme val="minor"/>
      </rPr>
      <t xml:space="preserve"> R.TRIP, CHANGED (26*7/8"+32*1") RODS,  NO PROD, , PERFORM HYDRO TEST, NOT HOLD, R.TRIP W/1.5" ANCHOR PUMP, RET. (10+5*1") RODS, SET ANCHOR PUMP AT 5625 FT, LAST CONFIG (25*1" + 122*7/8" + 78*1"), NOT PRODUCE , </t>
    </r>
    <r>
      <rPr>
        <b/>
        <sz val="12"/>
        <color rgb="FFFF0000"/>
        <rFont val="Calibri"/>
        <family val="2"/>
        <scheme val="minor"/>
      </rPr>
      <t>FOUND F.L AT P.DEPTH</t>
    </r>
    <r>
      <rPr>
        <b/>
        <sz val="12"/>
        <color rgb="FF0000FF"/>
        <rFont val="Calibri"/>
        <family val="2"/>
        <scheme val="minor"/>
      </rPr>
      <t xml:space="preserve"> , WAITING FOR W/O</t>
    </r>
  </si>
  <si>
    <r>
      <t xml:space="preserve">B-I ( 5920-5958) 
</t>
    </r>
    <r>
      <rPr>
        <b/>
        <sz val="12"/>
        <rFont val="Calibri"/>
        <family val="2"/>
        <scheme val="minor"/>
      </rPr>
      <t>B-V (6230'-6242' )  ISOLATED BY B.PLUG @ 6220</t>
    </r>
  </si>
  <si>
    <t>W.C = 100% , SALINITY = 58018 CL-</t>
  </si>
  <si>
    <r>
      <t xml:space="preserve">NO PUMP ACTON , R.TRIP W/1.5" S.H.DHP (4 CUPS RHBC) , NO PROD, </t>
    </r>
    <r>
      <rPr>
        <b/>
        <sz val="12"/>
        <color rgb="FFFF0000"/>
        <rFont val="Calibri"/>
        <family val="2"/>
        <scheme val="minor"/>
      </rPr>
      <t>CLOSED SSD AGAINST B-I,III, UPPER B-IV</t>
    </r>
    <r>
      <rPr>
        <b/>
        <sz val="12"/>
        <color rgb="FF0000FF"/>
        <rFont val="Calibri"/>
        <family val="2"/>
        <scheme val="minor"/>
      </rPr>
      <t xml:space="preserve"> , RIH WITH DHP &amp; S/R , </t>
    </r>
    <r>
      <rPr>
        <b/>
        <sz val="12"/>
        <color rgb="FFFF0000"/>
        <rFont val="Calibri"/>
        <family val="2"/>
        <scheme val="minor"/>
      </rPr>
      <t xml:space="preserve"> NOT PRODUCE</t>
    </r>
    <r>
      <rPr>
        <b/>
        <sz val="12"/>
        <color rgb="FF0000FF"/>
        <rFont val="Calibri"/>
        <family val="2"/>
        <scheme val="minor"/>
      </rPr>
      <t xml:space="preserve"> , </t>
    </r>
    <r>
      <rPr>
        <b/>
        <sz val="12"/>
        <color rgb="FF00B050"/>
        <rFont val="Calibri"/>
        <family val="2"/>
        <scheme val="minor"/>
      </rPr>
      <t xml:space="preserve">OPENED SSD AGAINST B-I,III, UPPER B-IV </t>
    </r>
    <r>
      <rPr>
        <b/>
        <sz val="12"/>
        <color rgb="FF0000FF"/>
        <rFont val="Calibri"/>
        <family val="2"/>
        <scheme val="minor"/>
      </rPr>
      <t xml:space="preserve">, RIH WITH DHP AND S/R , </t>
    </r>
    <r>
      <rPr>
        <b/>
        <sz val="12"/>
        <color rgb="FFFF0000"/>
        <rFont val="Calibri"/>
        <family val="2"/>
        <scheme val="minor"/>
      </rPr>
      <t>PERFORMED TBG TEST , NOT HOLD</t>
    </r>
    <r>
      <rPr>
        <b/>
        <sz val="12"/>
        <color rgb="FF0000FF"/>
        <rFont val="Calibri"/>
        <family val="2"/>
        <scheme val="minor"/>
      </rPr>
      <t xml:space="preserve"> , R.TRIP WITH 1.5" SLIM ANCHR PUMP , RETRIEVED ( 10X1" ) RODS , SET ANCHOR PUMP @5700 FT , ON STREAM  </t>
    </r>
    <r>
      <rPr>
        <b/>
        <sz val="12"/>
        <color rgb="FFFF0000"/>
        <rFont val="Calibri"/>
        <family val="2"/>
        <scheme val="minor"/>
      </rPr>
      <t>31/1/2018</t>
    </r>
  </si>
  <si>
    <t>EXPRO#3 ( TMU) ( ANCHOR PUMP )</t>
  </si>
  <si>
    <r>
      <t xml:space="preserve">SEVERE F.POUND, </t>
    </r>
    <r>
      <rPr>
        <b/>
        <sz val="12"/>
        <color rgb="FFFF0000"/>
        <rFont val="Calibri"/>
        <family val="2"/>
        <scheme val="minor"/>
      </rPr>
      <t>P.FILLAGE +/- 20 %</t>
    </r>
  </si>
  <si>
    <t>62X1" +119X7/8"+25X1" MOLDED S/R</t>
  </si>
  <si>
    <t>NO PUMP ACTION , RESET DHP , NO PROD. , R.TRIP W/  2" ANCHOR PUMP , REPLACED 25X1" MOLDED SINKER BAR BY S-88 ON S/R (62X1" +119X7/8"+25X1" MOLDED S/R) , TOT RET. (21 RODS X1") , SET ANCHOR @ 5150 FT , ON STREAM</t>
  </si>
  <si>
    <t>ANCHOR PUMP</t>
  </si>
  <si>
    <t>1.5'' SLIM DHP</t>
  </si>
  <si>
    <r>
      <t>UNDER W/O DUE TO TBG LEAK , TAGGED T.O.FILL @ 6350 FT  ,</t>
    </r>
    <r>
      <rPr>
        <b/>
        <sz val="12"/>
        <rFont val="Calibri"/>
        <family val="2"/>
        <scheme val="minor"/>
      </rPr>
      <t xml:space="preserve"> ISOLATED B-V BY 7" B.PLUG @ 6220 FT INSTEAD OF FWG PLUG , DUMPED 10 FT CMT ABOVE 7" B.PLUG,     </t>
    </r>
    <r>
      <rPr>
        <b/>
        <sz val="12"/>
        <color rgb="FF339966"/>
        <rFont val="Calibri"/>
        <family val="2"/>
        <scheme val="minor"/>
      </rPr>
      <t>B-I ONLY ON PROD.</t>
    </r>
    <r>
      <rPr>
        <b/>
        <sz val="12"/>
        <color rgb="FF0000FF"/>
        <rFont val="Calibri"/>
        <family val="2"/>
        <scheme val="minor"/>
      </rPr>
      <t xml:space="preserve"> ,  INSTALLED 2 7/8" ANCHORED CATCHER TBG , RIH WITH 1.5" SLIM DHP AND S/R N-97 ( 1" NEW SLIM , 7/8" COND.2 ), ( 30X1"+120X7/8"+81X1") , ON STREAM </t>
    </r>
    <r>
      <rPr>
        <b/>
        <sz val="12"/>
        <color rgb="FFFF0000"/>
        <rFont val="Calibri"/>
        <family val="2"/>
        <scheme val="minor"/>
      </rPr>
      <t>4/2/2018</t>
    </r>
  </si>
  <si>
    <t>WELL ( S/R ) :    A-70</t>
  </si>
  <si>
    <t>B-I ,IV &amp;V</t>
  </si>
  <si>
    <t>SEVERE FLUID POUND, PUMP FILL. = 19 %</t>
  </si>
  <si>
    <t>BAKER, ANCHOR PUMP</t>
  </si>
  <si>
    <t>WEAK BRAKES</t>
  </si>
  <si>
    <t>BAKER   ( B-I &amp; B-IV )</t>
  </si>
  <si>
    <t>EXPRO TMU-3
FREQ=45 HZ, CUR= 13.9 A, PIP = 190 PSI, PDP = 2520 PSI, Ti = 192 F,  Tm = 222 F,  WHP=500 PSI</t>
  </si>
  <si>
    <t>EXPRO TMU-3</t>
  </si>
  <si>
    <t xml:space="preserve">EXPRO TMU-2 </t>
  </si>
  <si>
    <t xml:space="preserve">POLISHED ROD PARTERD , CHANGED OK , ON STREAM </t>
  </si>
  <si>
    <t>NO PUMP ACTION , R.TRIP , NO PROD. , HYDROTEST , NO PROD. , R.TRIP WITH 1.75" ANCHOR PUMP , TOTAL RETRIEVED ( 10 X1") RODS , SET ANCHOR @ 5550 FT ,  HYDRO TEST , ON STREAM 13/2/2018</t>
  </si>
  <si>
    <t>EXPRO#2 (TMU), L.P.E.</t>
  </si>
  <si>
    <t>B-I,IV,U B-V</t>
  </si>
  <si>
    <t>VALVE ROD PARTED , FAILED TO FISH VALVE ROD AFTER MANY TRIALS, R.TRIP WITH 1.75" ANCHOR PUMP , RETRIEVED (5X1") RODS , HYDROTEST , HOLD OK ,  SET  ANCHOR PUMP @5200 FT , ON STREAM</t>
  </si>
  <si>
    <r>
      <t>NO PUMP ACTION ,   RETRIEVED ( 10X1" ) RODS , PERFORMED TBG TEST , NOT HOLD , R.TRIP W/ 1.5" SLIM ANCHOR PUMP ,</t>
    </r>
    <r>
      <rPr>
        <b/>
        <sz val="12"/>
        <color rgb="FFFF0000"/>
        <rFont val="Calibri"/>
        <family val="2"/>
        <scheme val="minor"/>
      </rPr>
      <t xml:space="preserve"> SET @ SAME DEPTH 5700 FT</t>
    </r>
    <r>
      <rPr>
        <b/>
        <sz val="12"/>
        <color rgb="FF0000FF"/>
        <rFont val="Calibri"/>
        <family val="2"/>
        <scheme val="minor"/>
      </rPr>
      <t xml:space="preserve"> , ON STREAM </t>
    </r>
  </si>
  <si>
    <t>WELL ( ESP ) :    A-71</t>
  </si>
  <si>
    <r>
      <t xml:space="preserve">B-I
</t>
    </r>
    <r>
      <rPr>
        <b/>
        <sz val="22"/>
        <color theme="1"/>
        <rFont val="Calibri"/>
        <family val="2"/>
        <scheme val="minor"/>
      </rPr>
      <t xml:space="preserve">B-V   ISOLATED BY B.PLUG </t>
    </r>
  </si>
  <si>
    <r>
      <t>POOH WITH S/R &amp; DHP , CLOSED SSD AGAINST</t>
    </r>
    <r>
      <rPr>
        <b/>
        <sz val="12"/>
        <color rgb="FFFF0000"/>
        <rFont val="Calibri"/>
        <family val="2"/>
        <scheme val="minor"/>
      </rPr>
      <t xml:space="preserve"> ( A/R-G</t>
    </r>
    <r>
      <rPr>
        <b/>
        <sz val="12"/>
        <color rgb="FF0000FF"/>
        <rFont val="Calibri"/>
        <family val="2"/>
        <scheme val="minor"/>
      </rPr>
      <t xml:space="preserve"> </t>
    </r>
    <r>
      <rPr>
        <b/>
        <sz val="12"/>
        <color rgb="FFFF0000"/>
        <rFont val="Calibri"/>
        <family val="2"/>
        <scheme val="minor"/>
      </rPr>
      <t>,B-I,II,III,IV &amp; UPPER B-V</t>
    </r>
    <r>
      <rPr>
        <b/>
        <sz val="12"/>
        <color rgb="FF0000FF"/>
        <rFont val="Calibri"/>
        <family val="2"/>
        <scheme val="minor"/>
      </rPr>
      <t xml:space="preserve"> ) , </t>
    </r>
    <r>
      <rPr>
        <b/>
        <sz val="12"/>
        <color rgb="FF339966"/>
        <rFont val="Calibri"/>
        <family val="2"/>
        <scheme val="minor"/>
      </rPr>
      <t>ONLY LOWER B-V &amp;B-VI  ON PROD</t>
    </r>
    <r>
      <rPr>
        <b/>
        <sz val="12"/>
        <color rgb="FF0000FF"/>
        <rFont val="Calibri"/>
        <family val="2"/>
        <scheme val="minor"/>
      </rPr>
      <t>.  , RIH WITH</t>
    </r>
    <r>
      <rPr>
        <b/>
        <sz val="12"/>
        <color rgb="FFFF0000"/>
        <rFont val="Calibri"/>
        <family val="2"/>
        <scheme val="minor"/>
      </rPr>
      <t xml:space="preserve"> 1.75" DHP </t>
    </r>
    <r>
      <rPr>
        <b/>
        <sz val="12"/>
        <color rgb="FF0000FF"/>
        <rFont val="Calibri"/>
        <family val="2"/>
        <scheme val="minor"/>
      </rPr>
      <t xml:space="preserve">&amp; S/R , ON STREAM </t>
    </r>
  </si>
  <si>
    <r>
      <rPr>
        <b/>
        <sz val="12"/>
        <color indexed="12"/>
        <rFont val="Calibri"/>
        <family val="2"/>
      </rPr>
      <t>FINISHED DRILLING ,</t>
    </r>
    <r>
      <rPr>
        <b/>
        <sz val="12"/>
        <color rgb="FF0000FF"/>
        <rFont val="Calibri"/>
        <family val="2"/>
      </rPr>
      <t xml:space="preserve"> C</t>
    </r>
    <r>
      <rPr>
        <b/>
        <sz val="12"/>
        <color indexed="12"/>
        <rFont val="Calibri"/>
        <family val="2"/>
      </rPr>
      <t>OMPLETED THE WELL AS OIL PRODUCER FROM ( B-I (5,780 – 5,794)  P=1466 PSI,  B-I (5,804 – 5,810)  P=1040 PSI,B -I (5,865 – 5,876)  P=N/A , B-IV (5,972 – 5,982) P=2100 PSI , B-V (6,032 – 6,050)  P=1530 PSI ) USING</t>
    </r>
    <r>
      <rPr>
        <b/>
        <sz val="12"/>
        <color indexed="48"/>
        <rFont val="Calibri"/>
        <family val="2"/>
      </rPr>
      <t xml:space="preserve"> </t>
    </r>
    <r>
      <rPr>
        <b/>
        <sz val="12"/>
        <color indexed="10"/>
        <rFont val="Calibri"/>
        <family val="2"/>
      </rPr>
      <t>S/R</t>
    </r>
    <r>
      <rPr>
        <b/>
        <sz val="12"/>
        <color indexed="12"/>
        <rFont val="Calibri"/>
        <family val="2"/>
      </rPr>
      <t xml:space="preserve"> SYSTEM, INSTALLED</t>
    </r>
    <r>
      <rPr>
        <b/>
        <sz val="12"/>
        <rFont val="Calibri"/>
        <family val="2"/>
      </rPr>
      <t xml:space="preserve"> SELECTIVE COMPLETION</t>
    </r>
    <r>
      <rPr>
        <b/>
        <sz val="12"/>
        <color indexed="12"/>
        <rFont val="Calibri"/>
        <family val="2"/>
      </rPr>
      <t xml:space="preserve"> ,  ALL INTERVALS </t>
    </r>
    <r>
      <rPr>
        <b/>
        <sz val="12"/>
        <color rgb="FF339966"/>
        <rFont val="Calibri"/>
        <family val="2"/>
      </rPr>
      <t>B-I ,IV &amp;V</t>
    </r>
    <r>
      <rPr>
        <b/>
        <sz val="12"/>
        <color indexed="12"/>
        <rFont val="Calibri"/>
        <family val="2"/>
      </rPr>
      <t xml:space="preserve"> ON PROD , </t>
    </r>
    <r>
      <rPr>
        <b/>
        <sz val="12"/>
        <color indexed="10"/>
        <rFont val="Calibri"/>
        <family val="2"/>
      </rPr>
      <t xml:space="preserve">R/U FOR M-II 640 S/U FROM DORAR-18 </t>
    </r>
    <r>
      <rPr>
        <b/>
        <sz val="12"/>
        <color indexed="12"/>
        <rFont val="Calibri"/>
        <family val="2"/>
      </rPr>
      <t xml:space="preserve">(SH.S =12" , S.L. = 128''), RIH WITH </t>
    </r>
    <r>
      <rPr>
        <b/>
        <sz val="12"/>
        <color indexed="10"/>
        <rFont val="Calibri"/>
        <family val="2"/>
      </rPr>
      <t xml:space="preserve"> 2"  DHP</t>
    </r>
    <r>
      <rPr>
        <b/>
        <sz val="12"/>
        <color indexed="48"/>
        <rFont val="Calibri"/>
        <family val="2"/>
      </rPr>
      <t xml:space="preserve"> , </t>
    </r>
    <r>
      <rPr>
        <b/>
        <sz val="12"/>
        <color indexed="12"/>
        <rFont val="Calibri"/>
        <family val="2"/>
      </rPr>
      <t xml:space="preserve">WITH </t>
    </r>
    <r>
      <rPr>
        <b/>
        <sz val="12"/>
        <color rgb="FFFF0000"/>
        <rFont val="Calibri"/>
        <family val="2"/>
      </rPr>
      <t>NEW N-97</t>
    </r>
    <r>
      <rPr>
        <b/>
        <sz val="12"/>
        <color indexed="10"/>
        <rFont val="Calibri"/>
        <family val="2"/>
      </rPr>
      <t xml:space="preserve">  S/R </t>
    </r>
    <r>
      <rPr>
        <b/>
        <sz val="12"/>
        <color indexed="12"/>
        <rFont val="Calibri"/>
        <family val="2"/>
      </rPr>
      <t>(  90X1" + 120X7/8" + 25X1" ) , ON STREAM 13/2/2018</t>
    </r>
  </si>
  <si>
    <t>BAKER ( B-I,III,IV )</t>
  </si>
  <si>
    <r>
      <t>UNDER W/O DUE TO TBG LEAK,</t>
    </r>
    <r>
      <rPr>
        <b/>
        <sz val="12"/>
        <color rgb="FFFF0000"/>
        <rFont val="Calibri"/>
        <family val="2"/>
        <scheme val="minor"/>
      </rPr>
      <t xml:space="preserve"> FOUND CRACK IN JOINT# 10 ABOVE P.S.N</t>
    </r>
    <r>
      <rPr>
        <b/>
        <sz val="12"/>
        <color rgb="FF0000FF"/>
        <rFont val="Calibri"/>
        <family val="2"/>
        <scheme val="minor"/>
      </rPr>
      <t xml:space="preserve"> , TAGGED T.O.FILL @ 5984 FT (NO FILL ) (E/L) ,  INSTALLED SELECTIVE COMPLETION , ISOLATED </t>
    </r>
    <r>
      <rPr>
        <b/>
        <sz val="12"/>
        <color rgb="FFFF0000"/>
        <rFont val="Calibri"/>
        <family val="2"/>
        <scheme val="minor"/>
      </rPr>
      <t>B-I &amp; III</t>
    </r>
    <r>
      <rPr>
        <b/>
        <sz val="12"/>
        <color rgb="FF0000FF"/>
        <rFont val="Calibri"/>
        <family val="2"/>
        <scheme val="minor"/>
      </rPr>
      <t xml:space="preserve"> AGAINST SSD , ONLY </t>
    </r>
    <r>
      <rPr>
        <b/>
        <sz val="12"/>
        <color rgb="FF339966"/>
        <rFont val="Calibri"/>
        <family val="2"/>
        <scheme val="minor"/>
      </rPr>
      <t>B-IV</t>
    </r>
    <r>
      <rPr>
        <b/>
        <sz val="12"/>
        <color rgb="FF0000FF"/>
        <rFont val="Calibri"/>
        <family val="2"/>
        <scheme val="minor"/>
      </rPr>
      <t xml:space="preserve"> ON PROD. ,  RIH W/ 2'' DHP ON SAME S/R EXCEPT (41X1" NEW N-97 ON TOP) AS FOLLOWS :- (24 X 1'' + 118 X 7/8"+89X 1'' ) , ON STREAM </t>
    </r>
    <r>
      <rPr>
        <b/>
        <sz val="12"/>
        <color rgb="FFFF0000"/>
        <rFont val="Calibri"/>
        <family val="2"/>
        <scheme val="minor"/>
      </rPr>
      <t>15/2/2018</t>
    </r>
  </si>
  <si>
    <r>
      <t xml:space="preserve">B-IV , 
</t>
    </r>
    <r>
      <rPr>
        <b/>
        <sz val="16"/>
        <color rgb="FFFF0000"/>
        <rFont val="Calibri"/>
        <family val="2"/>
        <scheme val="minor"/>
      </rPr>
      <t xml:space="preserve"> ISOLATED B-I &amp; III AGAINST SSD</t>
    </r>
  </si>
  <si>
    <t>S.F.L FOR B-I,III , PUMP FILLAGE 92 % FOR B-IV</t>
  </si>
  <si>
    <r>
      <t>NO PUMP ACTION , TRY TO UNSET DHP ( TOTAL TENSION 50000 LBS TO 15000 LBS) , POOH , FOUND VALVE ROD PARTED, RIH W/ O-SHOT , FOUND OBSTRUCTION AFTER 37 RODS (925 FT) , RIH W/ 2.34" G.C. &amp; 2.25" G.C.  , NOT PASSED , RIH W/2 " LIB PASSED OK , POOH , FOUND SCALE , SPOTTED +/- 20 LITRE HCL , RIH W /2.34" G.C. ON S/R , PASSDED OK , MANY TRAILS TO FISH WITHOUT SUCCESS ,</t>
    </r>
    <r>
      <rPr>
        <b/>
        <sz val="18"/>
        <color rgb="FFFF0000"/>
        <rFont val="Calibri"/>
        <family val="2"/>
        <scheme val="minor"/>
      </rPr>
      <t xml:space="preserve"> 2</t>
    </r>
    <r>
      <rPr>
        <b/>
        <sz val="12"/>
        <color rgb="FF0000FF"/>
        <rFont val="Calibri"/>
        <family val="2"/>
        <scheme val="minor"/>
      </rPr>
      <t xml:space="preserve"> R.TRIP WITH ANCHOR PUMP , TOTAL RETIEVED ( 5X1" ) RODS , MANY TRAILS TO SET ANCHOR PUMP IN BOTH R.TRIP WITHOUT SUCCESS , FOUND SCALE ON RETIEVED ANCHOR PUMPS,  POOH WITH ANCHOR PUMP AND S/R , L/D THE SAME , WAITING FOR W/O   </t>
    </r>
  </si>
  <si>
    <t>THE WELL PRODUCE 100% WATER</t>
  </si>
  <si>
    <t>LOWER B-V (6115'-6130') &amp; B-VI</t>
  </si>
  <si>
    <t>USP = 500 PSI , FREQ= 50 HZ</t>
  </si>
  <si>
    <t>BAH-I [5,955 – 5,964] (09 FT), [5,974 – 5,985] (11 FT) 
 BAH-III [6,114 – 6,121] (07 FT), [6,128 – 6,150] (22 FT) 
 BAH-IV [6,157 – 6,166] (09 FT) , [6,173 – 6,178] (05 FT)</t>
  </si>
  <si>
    <r>
      <t>NO PUMP ACTION,  R.TRIP W/1.75" ANCHOR PUMP, RET. (</t>
    </r>
    <r>
      <rPr>
        <b/>
        <sz val="12"/>
        <color rgb="FFFF0000"/>
        <rFont val="Calibri"/>
        <family val="2"/>
        <scheme val="minor"/>
      </rPr>
      <t>3*1"</t>
    </r>
    <r>
      <rPr>
        <b/>
        <sz val="12"/>
        <color rgb="FF0000FF"/>
        <rFont val="Calibri"/>
        <family val="2"/>
        <scheme val="minor"/>
      </rPr>
      <t>) RODS, SET ANCHOR PUMP AT 5675 FT, PERFORMED TBG TEST , HOLD OK,  ON STREAM.</t>
    </r>
  </si>
  <si>
    <r>
      <t xml:space="preserve">POOH WITH S/R AND DHP , CHECKED SSD , FOUND CLOSED ( S.F.L FOR LOWER B-V = 1200 FT ) , </t>
    </r>
    <r>
      <rPr>
        <b/>
        <sz val="12"/>
        <color rgb="FFFF0000"/>
        <rFont val="Calibri"/>
        <family val="2"/>
        <scheme val="minor"/>
      </rPr>
      <t>SET 2.56" NEW HALL FWG PLUG TO ISOLATE LOWER B-V &amp;B-VI</t>
    </r>
    <r>
      <rPr>
        <b/>
        <sz val="12"/>
        <color rgb="FF0000FF"/>
        <rFont val="Calibri"/>
        <family val="2"/>
        <scheme val="minor"/>
      </rPr>
      <t xml:space="preserve">  , TESTED TBG AGAINST PLUG,  HOLD @550 PSI FOR 15 MIN., OPENED SSD AGAINST A/R-G,B-I,II,III,IV&amp; UPPER B-V ( S.F.L. AFTER OPENING SSD = 2300 FT ) , RIH WITH 1.75" DHP AND S/R , ON STREAM</t>
    </r>
    <r>
      <rPr>
        <b/>
        <sz val="12"/>
        <color rgb="FFFF0000"/>
        <rFont val="Calibri"/>
        <family val="2"/>
        <scheme val="minor"/>
      </rPr>
      <t xml:space="preserve"> 28-2-2018</t>
    </r>
  </si>
  <si>
    <t>DECREASED SH.S FROM 10" TO 8"</t>
  </si>
  <si>
    <r>
      <t xml:space="preserve">POOH W/ S/R &amp; 1.75" S.H DHP, RIH </t>
    </r>
    <r>
      <rPr>
        <b/>
        <u/>
        <sz val="12"/>
        <color rgb="FFFF0000"/>
        <rFont val="Calibri"/>
        <family val="2"/>
        <scheme val="minor"/>
      </rPr>
      <t>W/ 1.5"SLIM DHP</t>
    </r>
    <r>
      <rPr>
        <b/>
        <sz val="12"/>
        <color rgb="FF0000FF"/>
        <rFont val="Calibri"/>
        <family val="2"/>
        <scheme val="minor"/>
      </rPr>
      <t xml:space="preserve"> &amp; S/R, ON STREAM</t>
    </r>
  </si>
  <si>
    <t xml:space="preserve"> B-I,V</t>
  </si>
  <si>
    <r>
      <t xml:space="preserve">POOH W/ S/R  &amp; 2" DHP, RIH W/ 2.84" G.C , TAGGED P.S.N @ 5807 FT (S/L DEPTH).
        , </t>
    </r>
    <r>
      <rPr>
        <b/>
        <sz val="12"/>
        <color rgb="FFFF0000"/>
        <rFont val="Calibri"/>
        <family val="2"/>
        <scheme val="minor"/>
      </rPr>
      <t>CLOSED LOWER SSD @ 5940 FT AGAINST B-IV.</t>
    </r>
    <r>
      <rPr>
        <b/>
        <sz val="12"/>
        <color rgb="FF0000FF"/>
        <rFont val="Calibri"/>
        <family val="2"/>
        <scheme val="minor"/>
      </rPr>
      <t xml:space="preserve">  , CHECKED UPPER SSD AGAINST B-I, FOUND IT OPENED ,  </t>
    </r>
    <r>
      <rPr>
        <b/>
        <sz val="12"/>
        <color rgb="FF339966"/>
        <rFont val="Calibri"/>
        <family val="2"/>
        <scheme val="minor"/>
      </rPr>
      <t>NOW B-I,V ON PRODUCTION</t>
    </r>
    <r>
      <rPr>
        <b/>
        <sz val="12"/>
        <color rgb="FF0000FF"/>
        <rFont val="Calibri"/>
        <family val="2"/>
        <scheme val="minor"/>
      </rPr>
      <t xml:space="preserve">., RIH </t>
    </r>
    <r>
      <rPr>
        <b/>
        <sz val="12"/>
        <color rgb="FFFF0000"/>
        <rFont val="Calibri"/>
        <family val="2"/>
        <scheme val="minor"/>
      </rPr>
      <t>W/ 1.75" DHP</t>
    </r>
    <r>
      <rPr>
        <b/>
        <sz val="12"/>
        <color rgb="FF0000FF"/>
        <rFont val="Calibri"/>
        <family val="2"/>
        <scheme val="minor"/>
      </rPr>
      <t xml:space="preserve"> &amp; S/R, ON STREAM </t>
    </r>
  </si>
  <si>
    <r>
      <t xml:space="preserve">BAKER , </t>
    </r>
    <r>
      <rPr>
        <b/>
        <sz val="12"/>
        <color rgb="FFFF0000"/>
        <rFont val="Calibri"/>
        <family val="2"/>
        <scheme val="minor"/>
      </rPr>
      <t>SH.S=10"</t>
    </r>
  </si>
  <si>
    <t xml:space="preserve">                                      EXPRO TMU-3                               FREQ=45 HZ, CUR=14 A, PIP = 190 PSI, PDP =2547 PSI, Ti = 192 F,  Tm =  222 F,  WHP=525 PSI</t>
  </si>
  <si>
    <t xml:space="preserve">BAH-I, III, IV </t>
  </si>
  <si>
    <t>A/R-G,B-I,II,III,IV &amp; UPPER B-V</t>
  </si>
  <si>
    <r>
      <t xml:space="preserve">NO PUMP ACTION, PERFORMED RESET FOR DHP,  </t>
    </r>
    <r>
      <rPr>
        <b/>
        <sz val="12"/>
        <color rgb="FFFF0000"/>
        <rFont val="Calibri"/>
        <family val="2"/>
        <scheme val="minor"/>
      </rPr>
      <t>ON STREAM</t>
    </r>
  </si>
  <si>
    <t xml:space="preserve">EXPRO #2 (TMU)
FREQ.= 50 HZ, CURR.=24 A , USP = 500 PSI , PIP/PDP= 827/2490  PSI, TI/TM= 195/ 256  F </t>
  </si>
  <si>
    <t>FLUID POUND , P.FILLAGE +/- 75 %</t>
  </si>
  <si>
    <t>SLIGHT FLUID POUND</t>
  </si>
  <si>
    <r>
      <rPr>
        <b/>
        <sz val="12"/>
        <color rgb="FF00B050"/>
        <rFont val="Calibri"/>
        <family val="2"/>
        <scheme val="minor"/>
      </rPr>
      <t xml:space="preserve">B-I </t>
    </r>
    <r>
      <rPr>
        <b/>
        <sz val="12"/>
        <color indexed="12"/>
        <rFont val="Calibri"/>
        <family val="2"/>
        <scheme val="minor"/>
      </rPr>
      <t xml:space="preserve">(5770'-5800') 
</t>
    </r>
    <r>
      <rPr>
        <b/>
        <sz val="12"/>
        <color rgb="FFFF0000"/>
        <rFont val="Calibri"/>
        <family val="2"/>
        <scheme val="minor"/>
      </rPr>
      <t xml:space="preserve"> B-IV (5954'-5960')(5964'-5990') ISOLATED BY EXPANDABLE PLUG @  5813
B-V (6008-6018) , (6028-6034 ) ISOLATED BY B.PLUG
</t>
    </r>
  </si>
  <si>
    <t xml:space="preserve"> B-I, II, III</t>
  </si>
  <si>
    <t xml:space="preserve">2 7/8" TBG </t>
  </si>
  <si>
    <r>
      <t>FINISHED DRILLING , COMPLEATED THE WELL AS</t>
    </r>
    <r>
      <rPr>
        <b/>
        <sz val="12"/>
        <color rgb="FFFF0000"/>
        <rFont val="Calibri"/>
        <family val="2"/>
      </rPr>
      <t xml:space="preserve"> </t>
    </r>
    <r>
      <rPr>
        <b/>
        <sz val="12"/>
        <color rgb="FF0000FF"/>
        <rFont val="Calibri"/>
        <family val="2"/>
      </rPr>
      <t xml:space="preserve">OIL PRODUCER FROM </t>
    </r>
    <r>
      <rPr>
        <b/>
        <sz val="12"/>
        <color rgb="FF169A77"/>
        <rFont val="Calibri"/>
        <family val="2"/>
      </rPr>
      <t xml:space="preserve"> BAH-I [5,955 – 5,964] (09 FT) Pr = 1503 Psi, BAH-I [5,974 – 5,985] (11 FT) Pr = 2137 Psi, BAH-III [6,114 – 6,121] (07 FT) Pr = 917 Psi, BAH-III [6,128 – 6,150] (22 FT) Pr = 1780 Psi, BAH-IV [6,157 – 6,166] (09 FT) Pr = 1887 Psi
 , BAH-IV [6,173 – 6,178] (05 FT)) Pr = 1057 Psi </t>
    </r>
    <r>
      <rPr>
        <b/>
        <sz val="12"/>
        <color rgb="FF0000FF"/>
        <rFont val="Calibri"/>
        <family val="2"/>
      </rPr>
      <t xml:space="preserve"> ,  USING </t>
    </r>
    <r>
      <rPr>
        <b/>
        <sz val="12"/>
        <color rgb="FFFF0000"/>
        <rFont val="Calibri"/>
        <family val="2"/>
      </rPr>
      <t>ESP  SYSTEM</t>
    </r>
    <r>
      <rPr>
        <b/>
        <sz val="12"/>
        <color rgb="FF0000FF"/>
        <rFont val="Calibri"/>
        <family val="2"/>
      </rPr>
      <t xml:space="preserve"> , RIH  W/ 3 SECTION ESP</t>
    </r>
    <r>
      <rPr>
        <b/>
        <sz val="12"/>
        <color rgb="FFFF0000"/>
        <rFont val="Calibri"/>
        <family val="2"/>
      </rPr>
      <t xml:space="preserve"> 400 SER ,FLEX-10 , 250 STG </t>
    </r>
    <r>
      <rPr>
        <b/>
        <sz val="12"/>
        <color rgb="FF0000FF"/>
        <rFont val="Calibri"/>
        <family val="2"/>
      </rPr>
      <t>TO DEPTH 5794  FT ON</t>
    </r>
    <r>
      <rPr>
        <b/>
        <sz val="18"/>
        <color rgb="FFFF0000"/>
        <rFont val="Calibri"/>
        <family val="2"/>
      </rPr>
      <t xml:space="preserve"> 2 7/8</t>
    </r>
    <r>
      <rPr>
        <b/>
        <sz val="16"/>
        <rFont val="Calibri"/>
        <family val="2"/>
      </rPr>
      <t xml:space="preserve"> " TBG</t>
    </r>
    <r>
      <rPr>
        <b/>
        <sz val="12"/>
        <color rgb="FF0000FF"/>
        <rFont val="Calibri"/>
        <family val="2"/>
      </rPr>
      <t xml:space="preserve">  , STARTED W/ PARAMETERS ( FREQ. = 50 HZ ,  CURRENT = 24 A ,  WHP= 500 PSI, Pi= 1130 PSI, Pd= 2615PSI,TI=190 F,  Tm=254 F , ON STREAM</t>
    </r>
    <r>
      <rPr>
        <b/>
        <sz val="12"/>
        <color rgb="FFFF0000"/>
        <rFont val="Calibri"/>
        <family val="2"/>
      </rPr>
      <t xml:space="preserve">  </t>
    </r>
  </si>
  <si>
    <t>CHEMICAL SKID CONNECTED</t>
  </si>
  <si>
    <t>SEVERE S.V. LEAK</t>
  </si>
  <si>
    <t>CHECK S.L = 128"</t>
  </si>
  <si>
    <r>
      <t xml:space="preserve">BAKER ,  </t>
    </r>
    <r>
      <rPr>
        <b/>
        <sz val="12"/>
        <color rgb="FFFF0000"/>
        <rFont val="Calibri"/>
        <family val="2"/>
        <scheme val="minor"/>
      </rPr>
      <t>B-I,V</t>
    </r>
  </si>
  <si>
    <t>EXPRO TMU-3 , B-I ,IV &amp;V</t>
  </si>
  <si>
    <t>LOW PUMP EFF. , R.TRIP ,  ON STREAM</t>
  </si>
  <si>
    <r>
      <t>NO PUMP ACTION , R.TRIP</t>
    </r>
    <r>
      <rPr>
        <b/>
        <u/>
        <sz val="12"/>
        <color rgb="FFFF0000"/>
        <rFont val="Calibri"/>
        <family val="2"/>
        <scheme val="minor"/>
      </rPr>
      <t xml:space="preserve"> W/1.5" DHP</t>
    </r>
    <r>
      <rPr>
        <b/>
        <sz val="12"/>
        <color rgb="FF0000FF"/>
        <rFont val="Calibri"/>
        <family val="2"/>
        <scheme val="minor"/>
      </rPr>
      <t xml:space="preserve"> INSTEAD OF 1.75" DHP ,</t>
    </r>
    <r>
      <rPr>
        <b/>
        <u/>
        <sz val="16"/>
        <rFont val="Calibri"/>
        <family val="2"/>
        <scheme val="minor"/>
      </rPr>
      <t xml:space="preserve"> FOUND SCREEN LOST IN THE WELL</t>
    </r>
    <r>
      <rPr>
        <b/>
        <sz val="12"/>
        <color rgb="FF0000FF"/>
        <rFont val="Calibri"/>
        <family val="2"/>
        <scheme val="minor"/>
      </rPr>
      <t xml:space="preserve"> , ON STREAM  </t>
    </r>
  </si>
  <si>
    <t>1" N-97 &amp;  7/8" D-78</t>
  </si>
  <si>
    <r>
      <t>UNDER W/O DUE TO TBG LEAK,</t>
    </r>
    <r>
      <rPr>
        <b/>
        <sz val="12"/>
        <color rgb="FFFF0000"/>
        <rFont val="Calibri"/>
        <family val="2"/>
        <scheme val="minor"/>
      </rPr>
      <t xml:space="preserve"> ( FOUND  CRACK AT JOINT NO.1 ABOVE P.S.N )</t>
    </r>
    <r>
      <rPr>
        <b/>
        <sz val="12"/>
        <color rgb="FF0000FF"/>
        <rFont val="Calibri"/>
        <family val="2"/>
        <scheme val="minor"/>
      </rPr>
      <t xml:space="preserve"> , TAGGED TD @ 5959 FT (E/L DEPTH) , </t>
    </r>
    <r>
      <rPr>
        <b/>
        <sz val="12"/>
        <rFont val="Calibri"/>
        <family val="2"/>
        <scheme val="minor"/>
      </rPr>
      <t>INSTALLED 2 7/8 " ANCHORED CATCHER TBG</t>
    </r>
    <r>
      <rPr>
        <b/>
        <sz val="12"/>
        <color rgb="FF0000FF"/>
        <rFont val="Calibri"/>
        <family val="2"/>
        <scheme val="minor"/>
      </rPr>
      <t xml:space="preserve">  ,  RIH WITH 1.75" SLIM DHP ON S/R ( </t>
    </r>
    <r>
      <rPr>
        <b/>
        <sz val="12"/>
        <color rgb="FFFF0000"/>
        <rFont val="Calibri"/>
        <family val="2"/>
        <scheme val="minor"/>
      </rPr>
      <t>1" SEC NEW SLIM N-97+ 7/8" SEC NEW D-78</t>
    </r>
    <r>
      <rPr>
        <b/>
        <sz val="12"/>
        <color rgb="FF0000FF"/>
        <rFont val="Calibri"/>
        <family val="2"/>
        <scheme val="minor"/>
      </rPr>
      <t xml:space="preserve"> ) (25X1"+119X7/8"+88X1" ) , ON STREAM </t>
    </r>
    <r>
      <rPr>
        <b/>
        <sz val="12"/>
        <color rgb="FFFF0000"/>
        <rFont val="Calibri"/>
        <family val="2"/>
        <scheme val="minor"/>
      </rPr>
      <t>12/3/2018</t>
    </r>
  </si>
  <si>
    <r>
      <t xml:space="preserve">POLISHED ROD PARTED , FISHED OK , REPLACED , NOT PRODUCE , </t>
    </r>
    <r>
      <rPr>
        <b/>
        <sz val="12"/>
        <color rgb="FFFF0000"/>
        <rFont val="Calibri"/>
        <family val="2"/>
        <scheme val="minor"/>
      </rPr>
      <t>R.TRIP</t>
    </r>
    <r>
      <rPr>
        <b/>
        <sz val="12"/>
        <color rgb="FF0000FF"/>
        <rFont val="Calibri"/>
        <family val="2"/>
        <scheme val="minor"/>
      </rPr>
      <t xml:space="preserve"> , ON STREAM</t>
    </r>
  </si>
  <si>
    <t xml:space="preserve">    </t>
  </si>
  <si>
    <t xml:space="preserve"> 2 7/8 " TBG    </t>
  </si>
  <si>
    <r>
      <t xml:space="preserve">SLIGHT F.POUND , </t>
    </r>
    <r>
      <rPr>
        <b/>
        <sz val="12"/>
        <color rgb="FFFF0000"/>
        <rFont val="Calibri"/>
        <family val="2"/>
        <scheme val="minor"/>
      </rPr>
      <t>P.FILLAGE 87 %</t>
    </r>
  </si>
  <si>
    <r>
      <t xml:space="preserve">SEVERE FLUID POUND, </t>
    </r>
    <r>
      <rPr>
        <b/>
        <sz val="12"/>
        <color rgb="FFFF0000"/>
        <rFont val="Calibri"/>
        <family val="2"/>
        <scheme val="minor"/>
      </rPr>
      <t>P.FILLAGE 66%</t>
    </r>
  </si>
  <si>
    <t xml:space="preserve">LOW PUMP EFF., R.TRIP, ON STREAM </t>
  </si>
  <si>
    <t>SEVER F.POUND , P.FILLAGE 30 %</t>
  </si>
  <si>
    <t>84 X1''+  120 X 7/8''+  25 X1''</t>
  </si>
  <si>
    <t>POLISED ROD PARTED, FISHED OK, REPLACED, ON STREAM.</t>
  </si>
  <si>
    <r>
      <t xml:space="preserve"> POOH W/ 1.75" S/R &amp; DHP ,</t>
    </r>
    <r>
      <rPr>
        <b/>
        <sz val="12"/>
        <color rgb="FFFF0000"/>
        <rFont val="Calibri"/>
        <family val="2"/>
        <scheme val="minor"/>
      </rPr>
      <t>CLOSED SSD AGAINST B-I</t>
    </r>
    <r>
      <rPr>
        <b/>
        <sz val="12"/>
        <color rgb="FF0000FF"/>
        <rFont val="Calibri"/>
        <family val="2"/>
        <scheme val="minor"/>
      </rPr>
      <t xml:space="preserve">, HAD SLACK WEIGHT , NO CLEAR INDICATION FOR CLOSING SSD, </t>
    </r>
    <r>
      <rPr>
        <b/>
        <sz val="12"/>
        <color rgb="FF339966"/>
        <rFont val="Calibri"/>
        <family val="2"/>
        <scheme val="minor"/>
      </rPr>
      <t>B-V ONLY ON PROD.</t>
    </r>
    <r>
      <rPr>
        <b/>
        <sz val="12"/>
        <color rgb="FF0000FF"/>
        <rFont val="Calibri"/>
        <family val="2"/>
        <scheme val="minor"/>
      </rPr>
      <t xml:space="preserve"> ( S.F.L FOR B-I,IV @ 3700 FT ) CONFIRMED SSD IS CLOSED, RIH </t>
    </r>
    <r>
      <rPr>
        <b/>
        <sz val="12"/>
        <color rgb="FFFF0000"/>
        <rFont val="Calibri"/>
        <family val="2"/>
        <scheme val="minor"/>
      </rPr>
      <t>W/ 1.5" DHP</t>
    </r>
    <r>
      <rPr>
        <b/>
        <sz val="12"/>
        <color rgb="FF0000FF"/>
        <rFont val="Calibri"/>
        <family val="2"/>
        <scheme val="minor"/>
      </rPr>
      <t xml:space="preserve"> &amp; S/R, </t>
    </r>
    <r>
      <rPr>
        <b/>
        <sz val="12"/>
        <color rgb="FFFF0000"/>
        <rFont val="Calibri"/>
        <family val="2"/>
        <scheme val="minor"/>
      </rPr>
      <t xml:space="preserve">ON STREAM, </t>
    </r>
    <r>
      <rPr>
        <b/>
        <sz val="12"/>
        <color rgb="FF0000FF"/>
        <rFont val="Calibri"/>
        <family val="2"/>
        <scheme val="minor"/>
      </rPr>
      <t>THE WELL PRODUCED INTERMITTENTLY</t>
    </r>
  </si>
  <si>
    <t>DECREASED SH.S. F/ 12" TO 8"</t>
  </si>
  <si>
    <r>
      <t xml:space="preserve">UNDER W/O DUE TO TBG LEAK , ( </t>
    </r>
    <r>
      <rPr>
        <b/>
        <sz val="12"/>
        <color rgb="FFFF0000"/>
        <rFont val="Calibri"/>
        <family val="2"/>
        <scheme val="minor"/>
      </rPr>
      <t>FOUND LONGITUDINAL CRACK AT JOINT NO.42 BELOW TBG HGR  SCALE FILLED TBG JT ABOVE P.S.N.</t>
    </r>
    <r>
      <rPr>
        <b/>
        <sz val="12"/>
        <color rgb="FF0000FF"/>
        <rFont val="Calibri"/>
        <family val="2"/>
        <scheme val="minor"/>
      </rPr>
      <t xml:space="preserve"> ), TAGGED T.D. @ 6107 FT, INSTALLED 2 7/8 " TBG WITH ANCHOR CATCHER, RIH </t>
    </r>
    <r>
      <rPr>
        <b/>
        <sz val="12"/>
        <color rgb="FFFF0000"/>
        <rFont val="Calibri"/>
        <family val="2"/>
        <scheme val="minor"/>
      </rPr>
      <t>W/ 1.5''</t>
    </r>
    <r>
      <rPr>
        <b/>
        <sz val="12"/>
        <color rgb="FF0000FF"/>
        <rFont val="Calibri"/>
        <family val="2"/>
        <scheme val="minor"/>
      </rPr>
      <t xml:space="preserve"> SLIM DHP &amp; </t>
    </r>
    <r>
      <rPr>
        <b/>
        <sz val="12"/>
        <color rgb="FFFF0000"/>
        <rFont val="Calibri"/>
        <family val="2"/>
        <scheme val="minor"/>
      </rPr>
      <t>NEW S/R  D-78</t>
    </r>
    <r>
      <rPr>
        <b/>
        <sz val="12"/>
        <color rgb="FF0000FF"/>
        <rFont val="Calibri"/>
        <family val="2"/>
        <scheme val="minor"/>
      </rPr>
      <t xml:space="preserve"> ( 1"SLIM ) , CONFIG. ( 25X1" +120X7/8"+84X1" ), ON STREAM ON </t>
    </r>
    <r>
      <rPr>
        <b/>
        <sz val="12"/>
        <color rgb="FFFF0000"/>
        <rFont val="Calibri"/>
        <family val="2"/>
        <scheme val="minor"/>
      </rPr>
      <t>15-3-2018</t>
    </r>
  </si>
  <si>
    <t>EXPRO # 3 (TMU)</t>
  </si>
  <si>
    <t xml:space="preserve">S.F.L. FOR B-I , 
SEVERE F.POUND FOR B-V ( FILLAGE= 55 % ) </t>
  </si>
  <si>
    <t>POLISHED ROD PARTED, FISHED OK., REPLACED, ON STREAM</t>
  </si>
  <si>
    <t>DECREASED S.L F/ 128" TO 112"</t>
  </si>
  <si>
    <t>10"</t>
  </si>
  <si>
    <r>
      <rPr>
        <b/>
        <sz val="12"/>
        <color indexed="12"/>
        <rFont val="Calibri"/>
        <family val="2"/>
      </rPr>
      <t>FINISHED DRILLING ,</t>
    </r>
    <r>
      <rPr>
        <b/>
        <sz val="12"/>
        <color rgb="FF0000FF"/>
        <rFont val="Calibri"/>
        <family val="2"/>
      </rPr>
      <t xml:space="preserve"> C</t>
    </r>
    <r>
      <rPr>
        <b/>
        <sz val="12"/>
        <color indexed="12"/>
        <rFont val="Calibri"/>
        <family val="2"/>
      </rPr>
      <t xml:space="preserve">OMPLETED THE WELL AS OIL PRODUCER  FROM  </t>
    </r>
    <r>
      <rPr>
        <b/>
        <sz val="12"/>
        <color rgb="FF339933"/>
        <rFont val="Calibri"/>
        <family val="2"/>
      </rPr>
      <t xml:space="preserve">BAH-I    [5788 - 5818]
  USING </t>
    </r>
    <r>
      <rPr>
        <b/>
        <sz val="12"/>
        <color indexed="10"/>
        <rFont val="Calibri"/>
        <family val="2"/>
      </rPr>
      <t>S/R</t>
    </r>
    <r>
      <rPr>
        <b/>
        <sz val="12"/>
        <color rgb="FF339933"/>
        <rFont val="Calibri"/>
        <family val="2"/>
      </rPr>
      <t xml:space="preserve"> SYSTEM,</t>
    </r>
    <r>
      <rPr>
        <b/>
        <sz val="12"/>
        <color rgb="FF0000FF"/>
        <rFont val="Calibri"/>
        <family val="2"/>
      </rPr>
      <t xml:space="preserve"> ,   </t>
    </r>
    <r>
      <rPr>
        <b/>
        <sz val="12"/>
        <color rgb="FFFF0000"/>
        <rFont val="Calibri"/>
        <family val="2"/>
      </rPr>
      <t>PERFORMED FRAC JOB FOR  BAH-I</t>
    </r>
    <r>
      <rPr>
        <b/>
        <sz val="12"/>
        <color rgb="FF0000FF"/>
        <rFont val="Calibri"/>
        <family val="2"/>
      </rPr>
      <t xml:space="preserve">    [5788 - 5818] :  (  PROPPED FRUCTURE HALF LENTH = 340 FT , FRAC HIGHT = 190  FT  ,  NET PRESSURE =1296 PSI , FLUID EFFICIENCY = 48 %   ,   CONDUCTIVITY  =  20739 MD.FT  ) , PERFORATED </t>
    </r>
    <r>
      <rPr>
        <b/>
        <sz val="12"/>
        <color rgb="FF339966"/>
        <rFont val="Calibri"/>
        <family val="2"/>
      </rPr>
      <t>B-III (5,983 – 5,995) (12 FT)</t>
    </r>
    <r>
      <rPr>
        <b/>
        <sz val="12"/>
        <color rgb="FF0000FF"/>
        <rFont val="Calibri"/>
        <family val="2"/>
      </rPr>
      <t xml:space="preserve"> P= 1810 Psi
,  </t>
    </r>
    <r>
      <rPr>
        <b/>
        <sz val="12"/>
        <color rgb="FF339966"/>
        <rFont val="Calibri"/>
        <family val="2"/>
      </rPr>
      <t>B-IV (6,001 – 6,008)</t>
    </r>
    <r>
      <rPr>
        <b/>
        <sz val="12"/>
        <color rgb="FF0000FF"/>
        <rFont val="Calibri"/>
        <family val="2"/>
      </rPr>
      <t xml:space="preserve"> (07 FT) P= 1810 Psi,  </t>
    </r>
    <r>
      <rPr>
        <b/>
        <sz val="12"/>
        <color rgb="FF339966"/>
        <rFont val="Calibri"/>
        <family val="2"/>
      </rPr>
      <t>B-IV (6,017 – 6,028)</t>
    </r>
    <r>
      <rPr>
        <b/>
        <sz val="12"/>
        <color rgb="FF0000FF"/>
        <rFont val="Calibri"/>
        <family val="2"/>
      </rPr>
      <t xml:space="preserve"> (11 FT) P= 970 Psi , RIH WITH 2" DHP &amp; </t>
    </r>
    <r>
      <rPr>
        <b/>
        <sz val="12"/>
        <color rgb="FFFF0000"/>
        <rFont val="Calibri"/>
        <family val="2"/>
      </rPr>
      <t xml:space="preserve">NEW N-97 S/R </t>
    </r>
    <r>
      <rPr>
        <b/>
        <sz val="12"/>
        <color rgb="FF0000FF"/>
        <rFont val="Calibri"/>
        <family val="2"/>
      </rPr>
      <t xml:space="preserve"> </t>
    </r>
    <r>
      <rPr>
        <b/>
        <u/>
        <sz val="12"/>
        <color rgb="FFFF0000"/>
        <rFont val="Calibri"/>
        <family val="2"/>
      </rPr>
      <t>( 25X1"+115X7/8"+86X1")</t>
    </r>
    <r>
      <rPr>
        <b/>
        <sz val="12"/>
        <color rgb="FF0000FF"/>
        <rFont val="Calibri"/>
        <family val="2"/>
      </rPr>
      <t xml:space="preserve"> , R/U FOR </t>
    </r>
    <r>
      <rPr>
        <b/>
        <sz val="12"/>
        <color rgb="FFFF0000"/>
        <rFont val="Calibri"/>
        <family val="2"/>
      </rPr>
      <t>640 MAX-II S/U FROM A-33</t>
    </r>
    <r>
      <rPr>
        <b/>
        <sz val="12"/>
        <color rgb="FF0000FF"/>
        <rFont val="Calibri"/>
        <family val="2"/>
      </rPr>
      <t xml:space="preserve"> , ( S.L=119" , SH.S=10" ) , ON STREAM </t>
    </r>
    <r>
      <rPr>
        <b/>
        <sz val="12"/>
        <color rgb="FFFF0000"/>
        <rFont val="Calibri"/>
        <family val="2"/>
      </rPr>
      <t xml:space="preserve"> ON 21-1-2018</t>
    </r>
  </si>
  <si>
    <t>EXPRO#2 (TMU), AFTER R.TRIP</t>
  </si>
  <si>
    <t>EXPRO#2 (TMU) , (B-V)</t>
  </si>
  <si>
    <t>SEVERE F.POUND, P. FILLAGE 51 %</t>
  </si>
  <si>
    <t xml:space="preserve">NO PUMP ACTION , RESET DHP , ON STREAM </t>
  </si>
  <si>
    <r>
      <t xml:space="preserve">NO PUMP ACTION, R.TRIP , RET. ( </t>
    </r>
    <r>
      <rPr>
        <b/>
        <sz val="12"/>
        <color rgb="FFFF0000"/>
        <rFont val="Calibri"/>
        <family val="2"/>
        <scheme val="minor"/>
      </rPr>
      <t xml:space="preserve"> 5</t>
    </r>
    <r>
      <rPr>
        <b/>
        <sz val="12"/>
        <color rgb="FF0000FF"/>
        <rFont val="Calibri"/>
        <family val="2"/>
        <scheme val="minor"/>
      </rPr>
      <t xml:space="preserve"> </t>
    </r>
    <r>
      <rPr>
        <b/>
        <sz val="12"/>
        <color rgb="FFFF0000"/>
        <rFont val="Calibri"/>
        <family val="2"/>
        <scheme val="minor"/>
      </rPr>
      <t>RODS X1 "</t>
    </r>
    <r>
      <rPr>
        <b/>
        <sz val="12"/>
        <color rgb="FF0000FF"/>
        <rFont val="Calibri"/>
        <family val="2"/>
        <scheme val="minor"/>
      </rPr>
      <t xml:space="preserve"> ) , SET ANCHOR PUMP @ 5175 FT , ON STREAM, LAST CONFIG (30*1" + 116*7/8" + 61*1")</t>
    </r>
  </si>
  <si>
    <r>
      <t xml:space="preserve">ROD NO. (33X1") PARTED , FISHED OK , R.TRIP W/ 2 " ANCHOR PUMP , RET. (  </t>
    </r>
    <r>
      <rPr>
        <b/>
        <sz val="12"/>
        <color rgb="FFFF0000"/>
        <rFont val="Calibri"/>
        <family val="2"/>
        <scheme val="minor"/>
      </rPr>
      <t>3 RODS X7/8"+ 1  RODS X1"</t>
    </r>
    <r>
      <rPr>
        <b/>
        <sz val="12"/>
        <color rgb="FF0000FF"/>
        <rFont val="Calibri"/>
        <family val="2"/>
        <scheme val="minor"/>
      </rPr>
      <t xml:space="preserve"> ) , S/R (  61X1"+113X7/8"+30X1" ) , SET ANCHOR PUMP @ 5100   FT , ON STREAM</t>
    </r>
  </si>
  <si>
    <t xml:space="preserve">TOT. RET. (29 RODS X1") </t>
  </si>
  <si>
    <t>NO PUMP ACTION , R.TRIP W/1.75" SLIM DHP , ON STREAM</t>
  </si>
  <si>
    <t>RETRIEVED DHP SCREEN LOST IN WELL</t>
  </si>
  <si>
    <r>
      <t xml:space="preserve">ROD UNSCREWED , SCREW IN ,  R.RTIP W/1.75 " ANCHOR , RET. (1+5) RODS*1 "  ,  TBG TEST NOT HOLD, R.TRIP , RET. 5 RODS*1 ", S/R  (68*1'' +  119*7/8'' +  25*1'') , SET ANCHOR AT 5300 FT , NO PROD. , </t>
    </r>
    <r>
      <rPr>
        <b/>
        <u/>
        <sz val="12"/>
        <color rgb="FFFF0000"/>
        <rFont val="Calibri"/>
        <family val="2"/>
        <scheme val="minor"/>
      </rPr>
      <t>WAITING W/O</t>
    </r>
  </si>
  <si>
    <t>INCREASED SH.S. F/8" T/12"</t>
  </si>
  <si>
    <t>12"</t>
  </si>
  <si>
    <r>
      <t xml:space="preserve">EXPRO#2 (TMU) , </t>
    </r>
    <r>
      <rPr>
        <b/>
        <sz val="12"/>
        <color rgb="FFFF0000"/>
        <rFont val="Calibri"/>
        <family val="2"/>
        <scheme val="minor"/>
      </rPr>
      <t xml:space="preserve">AFTER R.TRIP </t>
    </r>
  </si>
  <si>
    <t xml:space="preserve">EXPRO #3 (TMU ) (B-I ,IV &amp;V)  P.S.= 2" , S.L.= 112" ,SH.S.=8" </t>
  </si>
  <si>
    <t>EXPRO TMU-3
 FREQ. = 50 HZ , USP/DSP =140/125 PSI , CURR. = 34 A, PIP/PDP = 930/2480 PSI, Ti=87 C, Tm=124 C, WHT=164 F</t>
  </si>
  <si>
    <t>EXPRO TMU-3
 FREQ. = 50 HZ, USP/DSP =140/121 PSI , CURR. = 34 A, PIP/PDP = 979/2411 PSI, Ti=88 C, Tm=124 C, WHT=161 F</t>
  </si>
  <si>
    <t>EXPRO TMU-3
 FREQ. = 50 HZ, USP/DSP =150/140 PSI , CURR. = 34 A, PIP/PDP = 990/2418 PSI, Ti=88 C, Tm=124 C, WHT=160 F, H2S=7 PPM, CO2= 2%</t>
  </si>
  <si>
    <t xml:space="preserve">   BAKER
 FREQ. = 50 HZ, USP/DSP =140/130 PSI , CURR. = 43/44 A, PIP/PDP = 1035/2365 PSI, Ti=88 C, Tm=125 C, WHT=158 F, H2S=7 PPM, CO2= 2%</t>
  </si>
  <si>
    <t xml:space="preserve"> FREQ= 50 HZ , CURR=23  AMP , PIP= 535  PSI , PDP =2437   PSI , TM =262 TI = 196  , USP/DSP=500/170 psi   , WHT=140 f</t>
  </si>
  <si>
    <t>EXBRO#2, A/R-G,B-I,II,III,IV &amp; UPPER B-V</t>
  </si>
  <si>
    <t>N-97 COND.2</t>
  </si>
  <si>
    <r>
      <t xml:space="preserve">UNDER W/O DUE TO TBG LEAK, ( </t>
    </r>
    <r>
      <rPr>
        <b/>
        <sz val="12"/>
        <color rgb="FFFF0000"/>
        <rFont val="Calibri"/>
        <family val="2"/>
        <scheme val="minor"/>
      </rPr>
      <t xml:space="preserve">FOUND LONGITUDINAL CRACK @ JOINT NO 3 ABOVE P.S.N </t>
    </r>
    <r>
      <rPr>
        <b/>
        <sz val="12"/>
        <color rgb="FF0000FF"/>
        <rFont val="Calibri"/>
        <family val="2"/>
        <scheme val="minor"/>
      </rPr>
      <t xml:space="preserve">), INSTALLED SELECTIVE COMPLETION , ALL INTERVALS </t>
    </r>
    <r>
      <rPr>
        <b/>
        <sz val="12"/>
        <color rgb="FF339966"/>
        <rFont val="Calibri"/>
        <family val="2"/>
        <scheme val="minor"/>
      </rPr>
      <t>(B-I,III,IV &amp; V) ON PROD. )</t>
    </r>
    <r>
      <rPr>
        <b/>
        <sz val="12"/>
        <color rgb="FF0000FF"/>
        <rFont val="Calibri"/>
        <family val="2"/>
        <scheme val="minor"/>
      </rPr>
      <t xml:space="preserve">, RIH W/  </t>
    </r>
    <r>
      <rPr>
        <b/>
        <sz val="12"/>
        <color rgb="FFFF0000"/>
        <rFont val="Calibri"/>
        <family val="2"/>
        <scheme val="minor"/>
      </rPr>
      <t xml:space="preserve">1.75 " DHP </t>
    </r>
    <r>
      <rPr>
        <b/>
        <sz val="12"/>
        <color rgb="FF0000FF"/>
        <rFont val="Calibri"/>
        <family val="2"/>
        <scheme val="minor"/>
      </rPr>
      <t xml:space="preserve">ON S/R ( 25X1" + 125X7/8" + 85X1" ),ON STREAM ON </t>
    </r>
    <r>
      <rPr>
        <b/>
        <sz val="12"/>
        <color rgb="FFFF0000"/>
        <rFont val="Calibri"/>
        <family val="2"/>
        <scheme val="minor"/>
      </rPr>
      <t>1/4/2018.</t>
    </r>
  </si>
  <si>
    <r>
      <rPr>
        <b/>
        <sz val="12"/>
        <color indexed="12"/>
        <rFont val="Calibri"/>
        <family val="2"/>
      </rPr>
      <t>FINISHED DRILLING ,</t>
    </r>
    <r>
      <rPr>
        <b/>
        <sz val="12"/>
        <color rgb="FFFF0000"/>
        <rFont val="Calibri"/>
        <family val="2"/>
      </rPr>
      <t xml:space="preserve"> </t>
    </r>
    <r>
      <rPr>
        <b/>
        <sz val="12"/>
        <color rgb="FF0000FF"/>
        <rFont val="Calibri"/>
        <family val="2"/>
      </rPr>
      <t>C</t>
    </r>
    <r>
      <rPr>
        <b/>
        <sz val="12"/>
        <color indexed="12"/>
        <rFont val="Calibri"/>
        <family val="2"/>
      </rPr>
      <t>OMPLETED THE WELL AS OIL PRODUCER , FROM</t>
    </r>
    <r>
      <rPr>
        <b/>
        <sz val="12"/>
        <color rgb="FF339966"/>
        <rFont val="Calibri"/>
        <family val="2"/>
      </rPr>
      <t xml:space="preserve"> B-I   </t>
    </r>
    <r>
      <rPr>
        <b/>
        <sz val="12"/>
        <color rgb="FF0000FF"/>
        <rFont val="Calibri"/>
        <family val="2"/>
      </rPr>
      <t>(5767-5780); P=570-960 psi (5788-5793); P=700 psi, (5800-5804); p= 700 psi, (5809-5814); p=990 psi,  (5850-5866) p= 1990 psi</t>
    </r>
    <r>
      <rPr>
        <b/>
        <sz val="12"/>
        <color rgb="FF339966"/>
        <rFont val="Calibri"/>
        <family val="2"/>
      </rPr>
      <t xml:space="preserve"> , </t>
    </r>
    <r>
      <rPr>
        <b/>
        <sz val="12"/>
        <color indexed="12"/>
        <rFont val="Calibri"/>
        <family val="2"/>
      </rPr>
      <t xml:space="preserve"> </t>
    </r>
    <r>
      <rPr>
        <b/>
        <sz val="12"/>
        <color rgb="FF339966"/>
        <rFont val="Calibri"/>
        <family val="2"/>
      </rPr>
      <t>B-III</t>
    </r>
    <r>
      <rPr>
        <b/>
        <sz val="12"/>
        <color indexed="12"/>
        <rFont val="Calibri"/>
        <family val="2"/>
      </rPr>
      <t xml:space="preserve"> (5934-5946); p=1455 psi , </t>
    </r>
    <r>
      <rPr>
        <b/>
        <sz val="12"/>
        <color rgb="FF339966"/>
        <rFont val="Calibri"/>
        <family val="2"/>
      </rPr>
      <t>B-IV</t>
    </r>
    <r>
      <rPr>
        <b/>
        <sz val="12"/>
        <color indexed="12"/>
        <rFont val="Calibri"/>
        <family val="2"/>
      </rPr>
      <t xml:space="preserve"> (5973-5978); P=1820 psi &amp; </t>
    </r>
    <r>
      <rPr>
        <b/>
        <sz val="12"/>
        <color rgb="FF339966"/>
        <rFont val="Calibri"/>
        <family val="2"/>
      </rPr>
      <t>B-V</t>
    </r>
    <r>
      <rPr>
        <b/>
        <sz val="12"/>
        <color indexed="12"/>
        <rFont val="Calibri"/>
        <family val="2"/>
      </rPr>
      <t xml:space="preserve"> (6026-6056); p= 1820 psi  USING</t>
    </r>
    <r>
      <rPr>
        <b/>
        <sz val="12"/>
        <color indexed="48"/>
        <rFont val="Calibri"/>
        <family val="2"/>
      </rPr>
      <t xml:space="preserve"> </t>
    </r>
    <r>
      <rPr>
        <b/>
        <sz val="12"/>
        <color indexed="10"/>
        <rFont val="Calibri"/>
        <family val="2"/>
      </rPr>
      <t>S/R</t>
    </r>
    <r>
      <rPr>
        <b/>
        <sz val="12"/>
        <color indexed="12"/>
        <rFont val="Calibri"/>
        <family val="2"/>
      </rPr>
      <t xml:space="preserve"> SYSTEM,    KEPT ALL INTERVALS ON PROD </t>
    </r>
    <r>
      <rPr>
        <b/>
        <sz val="12"/>
        <color rgb="FF339966"/>
        <rFont val="Calibri"/>
        <family val="2"/>
      </rPr>
      <t>B-I,III,IV,V</t>
    </r>
    <r>
      <rPr>
        <b/>
        <sz val="12"/>
        <color indexed="12"/>
        <rFont val="Calibri"/>
        <family val="2"/>
      </rPr>
      <t xml:space="preserve"> , </t>
    </r>
    <r>
      <rPr>
        <b/>
        <sz val="12"/>
        <color indexed="10"/>
        <rFont val="Calibri"/>
        <family val="2"/>
      </rPr>
      <t xml:space="preserve">R/U FOR 912 MII S/U FROM A-34   </t>
    </r>
    <r>
      <rPr>
        <b/>
        <sz val="12"/>
        <color indexed="12"/>
        <rFont val="Calibri"/>
        <family val="2"/>
      </rPr>
      <t xml:space="preserve">(SH.S = 10" , S.L. = 128 ''), RIH WITH </t>
    </r>
    <r>
      <rPr>
        <b/>
        <sz val="12"/>
        <color indexed="10"/>
        <rFont val="Calibri"/>
        <family val="2"/>
      </rPr>
      <t xml:space="preserve"> 1.5" SLIM DHP</t>
    </r>
    <r>
      <rPr>
        <b/>
        <sz val="12"/>
        <color indexed="48"/>
        <rFont val="Calibri"/>
        <family val="2"/>
      </rPr>
      <t xml:space="preserve"> , </t>
    </r>
    <r>
      <rPr>
        <b/>
        <sz val="12"/>
        <color indexed="12"/>
        <rFont val="Calibri"/>
        <family val="2"/>
      </rPr>
      <t xml:space="preserve">WITH </t>
    </r>
    <r>
      <rPr>
        <b/>
        <sz val="12"/>
        <color indexed="10"/>
        <rFont val="Calibri"/>
        <family val="2"/>
      </rPr>
      <t xml:space="preserve">D-78 COND-2 S/R </t>
    </r>
    <r>
      <rPr>
        <b/>
        <sz val="12"/>
        <color indexed="12"/>
        <rFont val="Calibri"/>
        <family val="2"/>
      </rPr>
      <t xml:space="preserve">( 30X1" + 114X7/8" +88X1" ) , ON STREAM </t>
    </r>
    <r>
      <rPr>
        <b/>
        <sz val="12"/>
        <color rgb="FFFF0000"/>
        <rFont val="Calibri"/>
        <family val="2"/>
      </rPr>
      <t>27/12/2017</t>
    </r>
  </si>
  <si>
    <r>
      <t xml:space="preserve">F.POUND , </t>
    </r>
    <r>
      <rPr>
        <b/>
        <sz val="12"/>
        <color rgb="FFFF0000"/>
        <rFont val="Calibri"/>
        <family val="2"/>
        <scheme val="minor"/>
      </rPr>
      <t>P.FILLAGE = 65 %</t>
    </r>
  </si>
  <si>
    <t>NO PUMP ACTION, RESET DHP ,  ON STREAM</t>
  </si>
  <si>
    <r>
      <t xml:space="preserve">ROD NO ( </t>
    </r>
    <r>
      <rPr>
        <b/>
        <sz val="12"/>
        <color rgb="FFFF0000"/>
        <rFont val="Calibri"/>
        <family val="2"/>
        <scheme val="minor"/>
      </rPr>
      <t>60 X1"</t>
    </r>
    <r>
      <rPr>
        <b/>
        <sz val="12"/>
        <color rgb="FF0000FF"/>
        <rFont val="Calibri"/>
        <family val="2"/>
        <scheme val="minor"/>
      </rPr>
      <t xml:space="preserve"> ) SPLIT OUT , FISHED OK, </t>
    </r>
    <r>
      <rPr>
        <b/>
        <u/>
        <sz val="12"/>
        <color rgb="FFFF0000"/>
        <rFont val="Calibri"/>
        <family val="2"/>
        <scheme val="minor"/>
      </rPr>
      <t>R.TRIP</t>
    </r>
    <r>
      <rPr>
        <b/>
        <sz val="12"/>
        <color rgb="FF0000FF"/>
        <rFont val="Calibri"/>
        <family val="2"/>
        <scheme val="minor"/>
      </rPr>
      <t xml:space="preserve"> , ON STREAM</t>
    </r>
  </si>
  <si>
    <t>STOPPED THE WELL  , WAITING FOR W/O</t>
  </si>
  <si>
    <t>D-CH</t>
  </si>
  <si>
    <r>
      <t xml:space="preserve">POOH W/ 1.5" S/R &amp; DHP , </t>
    </r>
    <r>
      <rPr>
        <b/>
        <sz val="12"/>
        <color rgb="FF339966"/>
        <rFont val="Calibri"/>
        <family val="2"/>
        <scheme val="minor"/>
      </rPr>
      <t xml:space="preserve">OPENED TWO SSD AGAINST B-I,IV, NOW B-I, IV &amp; V ON PRODUCTION </t>
    </r>
    <r>
      <rPr>
        <b/>
        <sz val="12"/>
        <color rgb="FF0000FF"/>
        <rFont val="Calibri"/>
        <family val="2"/>
        <scheme val="minor"/>
      </rPr>
      <t xml:space="preserve"> , RIH W/2" DHP &amp; S/R , ON STREAM.</t>
    </r>
  </si>
  <si>
    <r>
      <t xml:space="preserve">NO PUMP ACTION, R.TRIP , NOT PRODUCE , R.TRIP WITH 1.5" ANCHOR PUMP , RETRIEVED ( 2X1" ) RODS , SET ANCHOR PUMP @ 5650 FT , PERFORMED HYDRO TEST , NOT HOLD , </t>
    </r>
    <r>
      <rPr>
        <b/>
        <sz val="12"/>
        <color rgb="FFFF0000"/>
        <rFont val="Calibri"/>
        <family val="2"/>
        <scheme val="minor"/>
      </rPr>
      <t xml:space="preserve">WAITING FOR W/O </t>
    </r>
  </si>
  <si>
    <r>
      <t>NO PUMP ACTION , RET. (</t>
    </r>
    <r>
      <rPr>
        <b/>
        <sz val="12"/>
        <color rgb="FFFF0000"/>
        <rFont val="Calibri"/>
        <family val="2"/>
        <scheme val="minor"/>
      </rPr>
      <t>1X1"</t>
    </r>
    <r>
      <rPr>
        <b/>
        <sz val="12"/>
        <color rgb="FF0000FF"/>
        <rFont val="Calibri"/>
        <family val="2"/>
        <scheme val="minor"/>
      </rPr>
      <t xml:space="preserve">) RODS, SET ANCHOR @5025 FT , PERFORMED HYDRO TEST , HOLD OK,   NO PROD. , </t>
    </r>
    <r>
      <rPr>
        <b/>
        <sz val="12"/>
        <color rgb="FFFF0000"/>
        <rFont val="Calibri"/>
        <family val="2"/>
        <scheme val="minor"/>
      </rPr>
      <t>WAITING W/O</t>
    </r>
  </si>
  <si>
    <r>
      <t xml:space="preserve">ROD NO ( </t>
    </r>
    <r>
      <rPr>
        <b/>
        <sz val="12"/>
        <color indexed="10"/>
        <rFont val="Calibri"/>
        <family val="2"/>
      </rPr>
      <t>61X1"</t>
    </r>
    <r>
      <rPr>
        <b/>
        <sz val="12"/>
        <color indexed="48"/>
        <rFont val="Calibri"/>
        <family val="2"/>
      </rPr>
      <t xml:space="preserve"> )PARTED, FISHED OK, R.TRIP , FOUND ACTION &amp; SUCTION , R.TRIP WITH ANCHOR PUMP , RETREIVED ( 15X1" ON STEPS ) , ( NO F.L ABOVE DHP ) , </t>
    </r>
    <r>
      <rPr>
        <b/>
        <sz val="12"/>
        <color rgb="FFFF0000"/>
        <rFont val="Calibri"/>
        <family val="2"/>
      </rPr>
      <t>WAITING FOR W/O.</t>
    </r>
  </si>
  <si>
    <r>
      <t xml:space="preserve">UNDER W/O DUE TO TBG LEAK , ( </t>
    </r>
    <r>
      <rPr>
        <b/>
        <sz val="12"/>
        <color rgb="FFFF0000"/>
        <rFont val="Calibri"/>
        <family val="2"/>
        <scheme val="minor"/>
      </rPr>
      <t>FOUND 1" DIA. HOLE IN 5TH JT ABOVE P.S.N &amp; 1/2' CRACK IN 1ST JT ABOVE P.S.N , FOUND S/R ANCHOR PUMP STUCK INSIDE STD# 88</t>
    </r>
    <r>
      <rPr>
        <b/>
        <sz val="12"/>
        <color rgb="FF0000FF"/>
        <rFont val="Calibri"/>
        <family val="2"/>
        <scheme val="minor"/>
      </rPr>
      <t xml:space="preserve"> )  INSTALLED 2 7/8" TBG WITH ANCHOR CATCHER , RIH WITH  1.5" SLIM DHP ON </t>
    </r>
    <r>
      <rPr>
        <b/>
        <sz val="12"/>
        <color rgb="FFFF0000"/>
        <rFont val="Calibri"/>
        <family val="2"/>
        <scheme val="minor"/>
      </rPr>
      <t>NEW D-CH S/R</t>
    </r>
    <r>
      <rPr>
        <b/>
        <sz val="12"/>
        <color rgb="FF0000FF"/>
        <rFont val="Calibri"/>
        <family val="2"/>
        <scheme val="minor"/>
      </rPr>
      <t xml:space="preserve"> (  232X7/8" ) , ON STREAM </t>
    </r>
    <r>
      <rPr>
        <b/>
        <sz val="12"/>
        <color rgb="FFFF0000"/>
        <rFont val="Calibri"/>
        <family val="2"/>
        <scheme val="minor"/>
      </rPr>
      <t>12/4/2018</t>
    </r>
  </si>
  <si>
    <r>
      <t xml:space="preserve">EXPRO #3 (TMU )
   FREQ.=  50 HZ, CURR.=23 A , </t>
    </r>
    <r>
      <rPr>
        <b/>
        <sz val="14"/>
        <color rgb="FFFF0000"/>
        <rFont val="Calibri"/>
        <family val="2"/>
        <scheme val="minor"/>
      </rPr>
      <t>USP = 350</t>
    </r>
    <r>
      <rPr>
        <b/>
        <sz val="12"/>
        <color rgb="FF0000FF"/>
        <rFont val="Calibri"/>
        <family val="2"/>
        <scheme val="minor"/>
      </rPr>
      <t xml:space="preserve"> PSI , WHT= 125 F, </t>
    </r>
    <r>
      <rPr>
        <b/>
        <sz val="12"/>
        <color rgb="FFFF0000"/>
        <rFont val="Calibri"/>
        <family val="2"/>
        <scheme val="minor"/>
      </rPr>
      <t>PIP/PDP=690/2298  PSI</t>
    </r>
    <r>
      <rPr>
        <b/>
        <sz val="12"/>
        <color rgb="FF0000FF"/>
        <rFont val="Calibri"/>
        <family val="2"/>
        <scheme val="minor"/>
      </rPr>
      <t xml:space="preserve">,TI/TM=195/284  F </t>
    </r>
  </si>
  <si>
    <r>
      <t xml:space="preserve">      EXPRO #3 (TMU )                                              
   FREQ.=  50 HZ, CURR.=23 A , USP = 480 PSI , WHT= 140 F , PIP/PDP=525/2415  PSI</t>
    </r>
    <r>
      <rPr>
        <b/>
        <sz val="12"/>
        <color rgb="FFFF0000"/>
        <rFont val="Calibri"/>
        <family val="2"/>
        <scheme val="minor"/>
      </rPr>
      <t>,</t>
    </r>
    <r>
      <rPr>
        <b/>
        <sz val="12"/>
        <color rgb="FF0000FF"/>
        <rFont val="Calibri"/>
        <family val="2"/>
        <scheme val="minor"/>
      </rPr>
      <t xml:space="preserve"> TI/TM=195/ 260  F </t>
    </r>
  </si>
  <si>
    <t>NO PUMP ACTION , RESET DHP , R.TRIP ,  NOT PROD., RESET DHP , PERFORMED HYDRO TEST ,  NOT HOLD, R/T W/ 2" ANCHOR PUMP ( RET. 8  ROD X 1" +3 ROD X 7/8" ), SET PUMP @ 5525 FT , ON STREAM</t>
  </si>
  <si>
    <r>
      <t xml:space="preserve">POLISHED ROD PARTED , FISHED OK , REPLACED , NOT PODUCE,  </t>
    </r>
    <r>
      <rPr>
        <b/>
        <u/>
        <sz val="12"/>
        <color rgb="FFFF0000"/>
        <rFont val="Calibri"/>
        <family val="2"/>
        <scheme val="minor"/>
      </rPr>
      <t>R.TRIP WITH 1.75" ANCHOR PUMP</t>
    </r>
    <r>
      <rPr>
        <b/>
        <sz val="12"/>
        <color rgb="FF0000FF"/>
        <rFont val="Calibri"/>
        <family val="2"/>
        <scheme val="minor"/>
      </rPr>
      <t xml:space="preserve"> , SET ANCHOR @ 5150 FT, ON STREAM</t>
    </r>
  </si>
  <si>
    <t>POLISHED ROD PARTED , FISHED OK , REPLACED , NOT PODUCE,  R.TRIP WITH 1.75" ANCHOR PUMP , RET. (1 RODS X 1") , SET ANCHOR @ 5125 FT, ON STREAM</t>
  </si>
  <si>
    <t>TOT. RET. 11 RODS</t>
  </si>
  <si>
    <t>PERFORMED PRESSURE TEST FOR  TUBING UP TO  415 PSI, HOLD OK, STARTED THE WELL AT FREQ. 50 HZ</t>
  </si>
  <si>
    <t xml:space="preserve">BAKER
 FREQ.=  50 HZ, CURR.=23 A , USP = 350 PSI , WHT= 143 F, PIP/PDP=400/2300  PSI,TI/TM=195/173  F </t>
  </si>
  <si>
    <t>BAKER , (2" ANCHOR PUMP)</t>
  </si>
  <si>
    <t xml:space="preserve">EXPRO#3 (TMU) 
</t>
  </si>
  <si>
    <t>EXPRO#3 (TMU) , ANCHOR PUMP</t>
  </si>
  <si>
    <t>EXPRO#3 (TMU) , AFTER R.TRIP.</t>
  </si>
  <si>
    <t>EXPRO#3 (TMU), ANCHOR PUMP</t>
  </si>
  <si>
    <t>STOPPED DUE TO LOW PRODUCTIVITY</t>
  </si>
  <si>
    <t>DOWN DUE TO OVERLOAD PROBLEM, STARTED NORMALLY.</t>
  </si>
  <si>
    <t>TRANSFERE S/U TO M-144</t>
  </si>
  <si>
    <t xml:space="preserve">EXPRO#3 (TMU) </t>
  </si>
  <si>
    <t>EXPRO#3 (TMU) , LOWER B-III &amp; B-IV</t>
  </si>
  <si>
    <t xml:space="preserve">BAKER
 FREQ.=  50 HZ, CURR.= 23 A , WHT= 142 F,
 PIP/PDP= 365/ 2300 PSI, TI/TM=196/ 261  F </t>
  </si>
  <si>
    <t xml:space="preserve">   EXPRO TMU-3                              
 FREQ=45 HZ, CUR=13.6 A, PIP = 165 PSI, PDP =2430 PSI, Ti = 192 F, Tm =  223 F,  WHP=525 PSI</t>
  </si>
  <si>
    <t>FREQ. = 50 HZ, CURR. = 22/23 A, PIP = 333 PSI, PDP = 2290 PSI, Ti = 196 F, Tm = 260 F, WHT = 142 PSI,  USP/DSP = 350/130 PSI.</t>
  </si>
  <si>
    <r>
      <t xml:space="preserve">UNDER W/O DUE TO TBG LEAK , ( </t>
    </r>
    <r>
      <rPr>
        <b/>
        <sz val="12"/>
        <color rgb="FFFF0000"/>
        <rFont val="Calibri"/>
        <family val="2"/>
        <scheme val="minor"/>
      </rPr>
      <t xml:space="preserve">FOUND 3 FT CRACK IN STD#83,  1 FT CRACK IN STD#86, 4 FT CRACK IN STD#92 </t>
    </r>
    <r>
      <rPr>
        <b/>
        <sz val="12"/>
        <color rgb="FF0000FF"/>
        <rFont val="Calibri"/>
        <family val="2"/>
        <scheme val="minor"/>
      </rPr>
      <t xml:space="preserve">) , TAGGED BTM @ 6108' FT , INSTALLED SELECTIVE COMPLETION , </t>
    </r>
    <r>
      <rPr>
        <b/>
        <sz val="12"/>
        <color rgb="FFFF0000"/>
        <rFont val="Calibri"/>
        <family val="2"/>
        <scheme val="minor"/>
      </rPr>
      <t>KEPT SSD CLOSED AGAINST B-I &amp; UPPER B-III</t>
    </r>
    <r>
      <rPr>
        <b/>
        <sz val="12"/>
        <color rgb="FF0000FF"/>
        <rFont val="Calibri"/>
        <family val="2"/>
        <scheme val="minor"/>
      </rPr>
      <t xml:space="preserve"> , </t>
    </r>
    <r>
      <rPr>
        <b/>
        <sz val="12"/>
        <color rgb="FF339966"/>
        <rFont val="Calibri"/>
        <family val="2"/>
        <scheme val="minor"/>
      </rPr>
      <t>LOWER B-III &amp; B-IV ON PRODUCTION</t>
    </r>
    <r>
      <rPr>
        <b/>
        <sz val="12"/>
        <color rgb="FF0000FF"/>
        <rFont val="Calibri"/>
        <family val="2"/>
        <scheme val="minor"/>
      </rPr>
      <t xml:space="preserve"> , RIH WITH </t>
    </r>
    <r>
      <rPr>
        <b/>
        <sz val="12"/>
        <color rgb="FFFF0000"/>
        <rFont val="Calibri"/>
        <family val="2"/>
        <scheme val="minor"/>
      </rPr>
      <t>2" DHP WITH NEW D-78 S/R</t>
    </r>
    <r>
      <rPr>
        <b/>
        <sz val="12"/>
        <color rgb="FF0000FF"/>
        <rFont val="Calibri"/>
        <family val="2"/>
        <scheme val="minor"/>
      </rPr>
      <t xml:space="preserve"> ( 25*1"120*7/8"+86*1" ) , ON STREAM</t>
    </r>
    <r>
      <rPr>
        <b/>
        <sz val="12"/>
        <color rgb="FFFF0000"/>
        <rFont val="Calibri"/>
        <family val="2"/>
        <scheme val="minor"/>
      </rPr>
      <t xml:space="preserve"> 29/4/2018</t>
    </r>
  </si>
  <si>
    <r>
      <t xml:space="preserve">LOWER B-III &amp; B-IV
</t>
    </r>
    <r>
      <rPr>
        <b/>
        <sz val="24"/>
        <color rgb="FFFF0000"/>
        <rFont val="Calibri"/>
        <family val="2"/>
        <scheme val="minor"/>
      </rPr>
      <t xml:space="preserve">ISOLATED B-I &amp; UPPER B-III </t>
    </r>
  </si>
  <si>
    <r>
      <t xml:space="preserve">NO PUMP ACTION , TRY TO UNSET DHP , FOUND POLISHED ROD PARTED , REPLACED BY 1.5" S.BR , R.TRIP , REPLACED ( </t>
    </r>
    <r>
      <rPr>
        <b/>
        <sz val="12"/>
        <color rgb="FFFF0000"/>
        <rFont val="Calibri"/>
        <family val="2"/>
        <scheme val="minor"/>
      </rPr>
      <t>25X1"+110X7/8" BY H-CH COND.2</t>
    </r>
    <r>
      <rPr>
        <b/>
        <sz val="12"/>
        <color rgb="FF0000FF"/>
        <rFont val="Calibri"/>
        <family val="2"/>
        <scheme val="minor"/>
      </rPr>
      <t xml:space="preserve"> ) , RET. 3X1" RODS &amp; S/R CONF. (</t>
    </r>
    <r>
      <rPr>
        <b/>
        <sz val="12"/>
        <color rgb="FFFF0000"/>
        <rFont val="Calibri"/>
        <family val="2"/>
        <scheme val="minor"/>
      </rPr>
      <t xml:space="preserve"> 25X1" + 110X7/8" + 81X1" )</t>
    </r>
    <r>
      <rPr>
        <b/>
        <sz val="12"/>
        <color rgb="FF0000FF"/>
        <rFont val="Calibri"/>
        <family val="2"/>
        <scheme val="minor"/>
      </rPr>
      <t xml:space="preserve">, </t>
    </r>
    <r>
      <rPr>
        <b/>
        <sz val="12"/>
        <color rgb="FFFF0000"/>
        <rFont val="Calibri"/>
        <family val="2"/>
        <scheme val="minor"/>
      </rPr>
      <t>SET ANCHOR 5400 FT</t>
    </r>
    <r>
      <rPr>
        <b/>
        <sz val="12"/>
        <color rgb="FF0000FF"/>
        <rFont val="Calibri"/>
        <family val="2"/>
        <scheme val="minor"/>
      </rPr>
      <t xml:space="preserve"> @ HYDRO TEST, HOLD OK, ON STREAM , THEN NO PUMP ACTION , HYDO TEST , NOT HOLD , RETRIEVED ( 4X1") , SET ANCHOR AT 5300 FT , HYDRO TEST , NOT HOLD , R.TRIP W/1.75" , RET. ( 5+10X1" ) RODS, SET ANCHOR @ 4925 FT , HYDRO TEST, NOT HOLD , WAITING W/O</t>
    </r>
  </si>
  <si>
    <t>TOTAL RETRIEVED ( 35 RODS )</t>
  </si>
  <si>
    <t>DOWN , WAITING FOR V-BELTS AVAILABILITY</t>
  </si>
  <si>
    <r>
      <t xml:space="preserve">NO PUMPACTION,  </t>
    </r>
    <r>
      <rPr>
        <b/>
        <sz val="18"/>
        <color rgb="FFFF0000"/>
        <rFont val="Calibri"/>
        <family val="2"/>
        <scheme val="minor"/>
      </rPr>
      <t>2</t>
    </r>
    <r>
      <rPr>
        <b/>
        <sz val="12"/>
        <color rgb="FF0000FF"/>
        <rFont val="Calibri"/>
        <family val="2"/>
        <scheme val="minor"/>
      </rPr>
      <t xml:space="preserve"> R.TRIP WITH 2" ANCHOR PUMP , RETRIEVED ( 2 X1" ) RODS , SET ANCHOR PUMP @ 5225 FT , NOT PRODUCE , NOT PRODUCE , R.TRIP WITH ANCHOR PUMP , RETRIEVED ( 15X1") RODS , SET ANCHOR PUMP @ 4850 FT , PERFORMED HYDRO TEST , NOT HOLD , </t>
    </r>
    <r>
      <rPr>
        <b/>
        <sz val="12"/>
        <color rgb="FFFF0000"/>
        <rFont val="Calibri"/>
        <family val="2"/>
        <scheme val="minor"/>
      </rPr>
      <t>WAITING FOR W/O</t>
    </r>
  </si>
  <si>
    <t xml:space="preserve">S.F.L FOR B-I,III, NORMAL CARD </t>
  </si>
  <si>
    <r>
      <t xml:space="preserve">F.POUND , </t>
    </r>
    <r>
      <rPr>
        <b/>
        <sz val="12"/>
        <color rgb="FFFF0000"/>
        <rFont val="Calibri"/>
        <family val="2"/>
        <scheme val="minor"/>
      </rPr>
      <t>P.FILLAGE 70 %</t>
    </r>
  </si>
  <si>
    <r>
      <t xml:space="preserve"> F.POUND, </t>
    </r>
    <r>
      <rPr>
        <b/>
        <sz val="12"/>
        <color rgb="FFFF0000"/>
        <rFont val="Calibri"/>
        <family val="2"/>
        <scheme val="minor"/>
      </rPr>
      <t>P.FILLAGE 85 %</t>
    </r>
  </si>
  <si>
    <t>TOTAL RET. 33 RODS</t>
  </si>
  <si>
    <t>NO PUMP ACTION , R.TRIP , RET. 12 RODS ( 10X1" + 2X 7/8" ) , SET ANCHOR @ 5100 FT, HYDROTEST, HOLD OK, ON STREAM.</t>
  </si>
  <si>
    <t>RECORDED CBL- VDL- GR-CCL LOG BY HALL.,TAGGED TD @ 6352 ft, HAD VERY GOOD CEMENT , TOP OF CMT @ 2650 FT</t>
  </si>
  <si>
    <r>
      <t xml:space="preserve">UNDER W/O DUE TO TBG LEAK, </t>
    </r>
    <r>
      <rPr>
        <b/>
        <sz val="12"/>
        <color rgb="FF339966"/>
        <rFont val="Calibri"/>
        <family val="2"/>
        <scheme val="minor"/>
      </rPr>
      <t>ADD PERF B-I (5837-5846) FT &amp; B-III (6006-6020) FT</t>
    </r>
    <r>
      <rPr>
        <b/>
        <sz val="12"/>
        <color rgb="FF0000FF"/>
        <rFont val="Calibri"/>
        <family val="2"/>
        <scheme val="minor"/>
      </rPr>
      <t xml:space="preserve">, INSTALLED 2-7/8" TBG WITH ANCHOR CATCHER, RIH W/1.75" SLIM DHP ON </t>
    </r>
    <r>
      <rPr>
        <b/>
        <u/>
        <sz val="12"/>
        <color rgb="FFFF0000"/>
        <rFont val="Calibri"/>
        <family val="2"/>
        <scheme val="minor"/>
      </rPr>
      <t>S/R  S-88 COND.2</t>
    </r>
    <r>
      <rPr>
        <b/>
        <sz val="12"/>
        <color rgb="FF0000FF"/>
        <rFont val="Calibri"/>
        <family val="2"/>
        <scheme val="minor"/>
      </rPr>
      <t xml:space="preserve">  (231*7/8"), ON STREAM ON </t>
    </r>
    <r>
      <rPr>
        <b/>
        <sz val="12"/>
        <color rgb="FFFF0000"/>
        <rFont val="Calibri"/>
        <family val="2"/>
        <scheme val="minor"/>
      </rPr>
      <t>19/5/2018</t>
    </r>
  </si>
  <si>
    <r>
      <t xml:space="preserve">B-I, III, IV
</t>
    </r>
    <r>
      <rPr>
        <b/>
        <sz val="12"/>
        <color rgb="FF339966"/>
        <rFont val="Calibri"/>
        <family val="2"/>
        <scheme val="minor"/>
      </rPr>
      <t>NEW PERF.B-I (5837-5846) FT &amp; B-III (6006-6020) FT</t>
    </r>
  </si>
  <si>
    <t>B-III (5964-5978) (5981-5988) (5990-6000)</t>
  </si>
  <si>
    <t>NO PUMP ACTION , RESET DHP, ON STREAM.</t>
  </si>
  <si>
    <t>NO PUMP ACTION , R.TRIP , FOUND SUCTION , TBG TEST NOT HOLD, R.TRIP W/1.5" ANCHOR PUMP, RET. (10+10+10)*1" RODS, SET PUMP AT 5075 FT, ON STREAM.</t>
  </si>
  <si>
    <t>RET. 30*1"</t>
  </si>
  <si>
    <t>EXPRO-2 TMU</t>
  </si>
  <si>
    <t>NO PUMP ACTION , R.TRIP W/ 1.5" SLIM DHP , ON STREAM</t>
  </si>
  <si>
    <t>NO PUMP ACTION , R.TRIP W/1.75" SLIM DHP ,  NO PROD. , HYDROTEST , NOT HOLD , R.TRIP W/ 1.75" SLIM ANCHOR PUMP , RET. (10 RODS X1") , SET ANCHOR @5600 FT ,  HYDROTEST , HOLD OK , ON STREAM</t>
  </si>
  <si>
    <r>
      <t xml:space="preserve">NO PUMP ACTION , R.TRIP W/1.5" ANCHOR PUMP , DEEPEN BY (10 RODS X1") , NEW S/R CONF : (77 X1''+  108X 7/8''+  28 X1'' S.BAR) , FOUND SUCTION , RET (11+4 RODS X1) , SET PUMP @ 5950  FT, FOUND ACTION &amp; SUCTION , </t>
    </r>
    <r>
      <rPr>
        <b/>
        <u/>
        <sz val="12"/>
        <color rgb="FFFF0000"/>
        <rFont val="Calibri"/>
        <family val="2"/>
        <scheme val="minor"/>
      </rPr>
      <t>WAITING W/O</t>
    </r>
    <r>
      <rPr>
        <b/>
        <sz val="12"/>
        <rFont val="Calibri"/>
        <family val="2"/>
        <scheme val="minor"/>
      </rPr>
      <t xml:space="preserve"> </t>
    </r>
  </si>
  <si>
    <r>
      <t xml:space="preserve">FINISHED DRILLING , COMPLETED THE WELL AS OIL PRODUCER FROM </t>
    </r>
    <r>
      <rPr>
        <b/>
        <sz val="12"/>
        <color theme="6" tint="-0.249977111117893"/>
        <rFont val="Calibri"/>
        <family val="2"/>
        <scheme val="minor"/>
      </rPr>
      <t>BAH-III (5,964 – 5,978) (14 FT) P = 1200 Psi &amp; 0.5 mD/cP,  (5,981 – 5,988) (07 FT) P = 1110 Psi &amp; 2.0 mD/cP
&amp; (5,990 – 6,000) (10 FT) P = 1330 Psi &amp; 3.0 mD/cP</t>
    </r>
    <r>
      <rPr>
        <b/>
        <sz val="12"/>
        <color rgb="FF0000FF"/>
        <rFont val="Calibri"/>
        <family val="2"/>
        <scheme val="minor"/>
      </rPr>
      <t xml:space="preserve">,  USING S/R SYSTEM, INSTALLED 2-7/8" ANCHOR CATCHER COMPLETION ,  </t>
    </r>
    <r>
      <rPr>
        <b/>
        <sz val="12"/>
        <color theme="5" tint="-0.249977111117893"/>
        <rFont val="Calibri"/>
        <family val="2"/>
        <scheme val="minor"/>
      </rPr>
      <t xml:space="preserve">R/U FOR 912 M-II S/U FORM DORRA-22 (S.L.=112", SH.S.=8"), </t>
    </r>
    <r>
      <rPr>
        <b/>
        <sz val="12"/>
        <color theme="3"/>
        <rFont val="Calibri"/>
        <family val="2"/>
        <scheme val="minor"/>
      </rPr>
      <t xml:space="preserve">RIH W/1.75" DHP ON NEW S/R D-78  (229*7/8"), ON STREAM </t>
    </r>
  </si>
  <si>
    <t>POOH WITH S/R N-97 121 X1''+85 X 7/8''+  25 X1'' S.BAR &amp; DHP , L/D THE SAME</t>
  </si>
  <si>
    <t>ROD NO ( 21X1") PARTED , FISHED OK , RPLACED , ON STREAM</t>
  </si>
  <si>
    <t>POOH W/ S/R &amp; DHP   &amp; L/D THE SAME</t>
  </si>
  <si>
    <t xml:space="preserve">
B-I &amp; UPPER B-IV
</t>
  </si>
  <si>
    <t>CMT BALIER LOST IN WELL ABOVE B.PLUG ,  LENGTH= 10 FT</t>
  </si>
  <si>
    <r>
      <t xml:space="preserve">FREQ=45 HZ, CUR=13.6 A, PIP = 152 PSI, PDP =2460 PSI, Ti = 192 F, Tm =  223 F,  </t>
    </r>
    <r>
      <rPr>
        <b/>
        <sz val="12"/>
        <color rgb="FFFF0000"/>
        <rFont val="Calibri"/>
        <family val="2"/>
        <scheme val="minor"/>
      </rPr>
      <t xml:space="preserve">WHP=120 PSI WHT= 58C </t>
    </r>
  </si>
  <si>
    <t>NO PUMP ACTION,  R.TRIP W/ NEW 1.5" DHP , ON STREAM.</t>
  </si>
  <si>
    <r>
      <t>NO PUMP ACTION , TRY TO UNSET WITH 55 KLB WITHOUT SUCCESS,</t>
    </r>
    <r>
      <rPr>
        <b/>
        <u/>
        <sz val="12"/>
        <color rgb="FFFF0000"/>
        <rFont val="Calibri"/>
        <family val="2"/>
        <scheme val="minor"/>
      </rPr>
      <t xml:space="preserve"> WAITING W/O</t>
    </r>
  </si>
  <si>
    <r>
      <t xml:space="preserve">ROD NO. (33X1") PARTED , FISHED OK , RET. (2X1") RODS, PERFORMED TBG. TEST, NOT HOLD, RET. (4X1") RODS, TOT. RETRIEVED (35X1"), PERFORMED TBG. TEST, NOT HOLD, </t>
    </r>
    <r>
      <rPr>
        <b/>
        <u/>
        <sz val="12"/>
        <color rgb="FFFF0000"/>
        <rFont val="Calibri"/>
        <family val="2"/>
        <scheme val="minor"/>
      </rPr>
      <t>WAITING FOR W/O.</t>
    </r>
  </si>
  <si>
    <t xml:space="preserve">TOT. RET. (35 RODS X1") </t>
  </si>
  <si>
    <t>TOT. RET. 10*1" RODS</t>
  </si>
  <si>
    <t>NO PUMP ACTION , 2 R.TRIP W/ 1.5" SLIM  DHP , TBG TEST NOT HOLD, NO PROD, CHANGED PUMP SETTING CUPS, RIH AGAIN, TNG TEST NOT HOLD, R.TRIP W/1.5" ANCHOR PUMP RET. (10*1" RODS) S/R CONFIG (30*1" + 125*7/8" + 72*1"), SET PUMP AT 5675 FT, ON STREAM.</t>
  </si>
  <si>
    <t>NO PUMP ACTION , WAITING W/O</t>
  </si>
  <si>
    <t>POOH W/ 1.75" ANCHOR PUMP &amp; S/R (70X1''+  94 X 7/8''+  22 X1'' S.BAR) , L/D</t>
  </si>
  <si>
    <t>EXPRO (TMU-3)</t>
  </si>
  <si>
    <t>EXPRO(TMU-3)</t>
  </si>
  <si>
    <t>EXPRO TMU-3
 FREQ. = 50 HZ , USP =150 PSI , CURR. = 34 A, PIP/PDP = 726/2562 PSI, Ti=87 C, Tm=124 C, WHT=167 F</t>
  </si>
  <si>
    <t>FREQ=50 HZ, CUR=35 A, PIP = 735 PSI, PDP =2565 PSI, Ti = 87.5 C , Tm = 123.5 C , 
 USP/DSP= N/A / 142 PSI WHT= 168 F</t>
  </si>
  <si>
    <r>
      <t xml:space="preserve">EXPRO (TMU-3) </t>
    </r>
    <r>
      <rPr>
        <b/>
        <sz val="24"/>
        <color rgb="FF0000FF"/>
        <rFont val="Calibri"/>
        <family val="2"/>
        <scheme val="minor"/>
      </rPr>
      <t>A-71+ A-81</t>
    </r>
    <r>
      <rPr>
        <b/>
        <sz val="12"/>
        <color rgb="FF0000FF"/>
        <rFont val="Calibri"/>
        <family val="2"/>
        <scheme val="minor"/>
      </rPr>
      <t xml:space="preserve">
A-71 (ESP DATA ) FREQ.=  50 HZ, CURR.= 22/23 A ,  PIP/PDP= 210/ 2230 PSI, TI/TM=197/ 261  F WHT= 139 F, DSP= 135 F
 </t>
    </r>
  </si>
  <si>
    <t>NO PUMP ACTION, RESET , ON STREAM.</t>
  </si>
  <si>
    <r>
      <t xml:space="preserve">FREQ=45 HZ, CUR=14.1 A, PIP = 167 PSI, PDP =2466 PSI, Ti = 192 F, Tm =  222 F,  </t>
    </r>
    <r>
      <rPr>
        <b/>
        <sz val="12"/>
        <color rgb="FFFF0000"/>
        <rFont val="Calibri"/>
        <family val="2"/>
        <scheme val="minor"/>
      </rPr>
      <t xml:space="preserve">USP/DSP=120 PSI WHT= 57C </t>
    </r>
  </si>
  <si>
    <r>
      <t xml:space="preserve">UNDER W/O DUE TO TBG LEAK , ( </t>
    </r>
    <r>
      <rPr>
        <b/>
        <sz val="12"/>
        <color rgb="FFFF0000"/>
        <rFont val="Calibri"/>
        <family val="2"/>
        <scheme val="minor"/>
      </rPr>
      <t>FOUND  CRACK IN JTS NO. 185/188 JTS</t>
    </r>
    <r>
      <rPr>
        <b/>
        <sz val="12"/>
        <color rgb="FF0000FF"/>
        <rFont val="Calibri"/>
        <family val="2"/>
        <scheme val="minor"/>
      </rPr>
      <t xml:space="preserve"> ) , INSTALLED 
2 7/8 "  ANCHORED CATCHER TBG , RIH WITH </t>
    </r>
    <r>
      <rPr>
        <b/>
        <sz val="12"/>
        <color rgb="FFFF0000"/>
        <rFont val="Calibri"/>
        <family val="2"/>
        <scheme val="minor"/>
      </rPr>
      <t>NEW 1.75" SLIM DHP</t>
    </r>
    <r>
      <rPr>
        <b/>
        <sz val="12"/>
        <color rgb="FF0000FF"/>
        <rFont val="Calibri"/>
        <family val="2"/>
        <scheme val="minor"/>
      </rPr>
      <t xml:space="preserve"> WITH </t>
    </r>
    <r>
      <rPr>
        <b/>
        <sz val="12"/>
        <color rgb="FFFF0000"/>
        <rFont val="Calibri"/>
        <family val="2"/>
        <scheme val="minor"/>
      </rPr>
      <t>NEW D-78</t>
    </r>
    <r>
      <rPr>
        <b/>
        <sz val="12"/>
        <color rgb="FF0000FF"/>
        <rFont val="Calibri"/>
        <family val="2"/>
        <scheme val="minor"/>
      </rPr>
      <t xml:space="preserve"> S/R ( 224X7/8"), </t>
    </r>
    <r>
      <rPr>
        <b/>
        <sz val="12"/>
        <color rgb="FFFF0000"/>
        <rFont val="Calibri"/>
        <family val="2"/>
        <scheme val="minor"/>
      </rPr>
      <t>ON STREAM 16/6/2018.</t>
    </r>
  </si>
  <si>
    <r>
      <t xml:space="preserve">UNDER W/O DUE TO </t>
    </r>
    <r>
      <rPr>
        <b/>
        <sz val="12"/>
        <color rgb="FFFF0000"/>
        <rFont val="Calibri"/>
        <family val="2"/>
        <scheme val="minor"/>
      </rPr>
      <t>TBG LEAK &amp; ADD PERF.</t>
    </r>
    <r>
      <rPr>
        <b/>
        <sz val="12"/>
        <color rgb="FF0000FF"/>
        <rFont val="Calibri"/>
        <family val="2"/>
        <scheme val="minor"/>
      </rPr>
      <t xml:space="preserve"> , ( </t>
    </r>
    <r>
      <rPr>
        <b/>
        <sz val="12"/>
        <color rgb="FFFF0000"/>
        <rFont val="Calibri"/>
        <family val="2"/>
        <scheme val="minor"/>
      </rPr>
      <t>FOUND</t>
    </r>
    <r>
      <rPr>
        <b/>
        <sz val="12"/>
        <color rgb="FF0000FF"/>
        <rFont val="Calibri"/>
        <family val="2"/>
        <scheme val="minor"/>
      </rPr>
      <t xml:space="preserve"> </t>
    </r>
    <r>
      <rPr>
        <b/>
        <sz val="12"/>
        <color rgb="FFFF0000"/>
        <rFont val="Calibri"/>
        <family val="2"/>
        <scheme val="minor"/>
      </rPr>
      <t>TWO LONG. CRACKS ON JT'S NUM. 176 &amp; 186</t>
    </r>
    <r>
      <rPr>
        <b/>
        <sz val="12"/>
        <color rgb="FF0000FF"/>
        <rFont val="Calibri"/>
        <family val="2"/>
        <scheme val="minor"/>
      </rPr>
      <t xml:space="preserve"> ) , TAGGED TOF @ 6145 FT  , </t>
    </r>
    <r>
      <rPr>
        <b/>
        <sz val="12"/>
        <color theme="1"/>
        <rFont val="Calibri"/>
        <family val="2"/>
        <scheme val="minor"/>
      </rPr>
      <t>ADD NEW INTERVALS</t>
    </r>
    <r>
      <rPr>
        <b/>
        <sz val="12"/>
        <color rgb="FF0000FF"/>
        <rFont val="Calibri"/>
        <family val="2"/>
        <scheme val="minor"/>
      </rPr>
      <t xml:space="preserve"> </t>
    </r>
    <r>
      <rPr>
        <b/>
        <sz val="12"/>
        <color rgb="FF00B050"/>
        <rFont val="Calibri"/>
        <family val="2"/>
        <scheme val="minor"/>
      </rPr>
      <t xml:space="preserve">B-III (5917-5930 ) </t>
    </r>
    <r>
      <rPr>
        <b/>
        <sz val="12"/>
        <color rgb="FF0000FF"/>
        <rFont val="Calibri"/>
        <family val="2"/>
        <scheme val="minor"/>
      </rPr>
      <t xml:space="preserve">&amp; </t>
    </r>
    <r>
      <rPr>
        <b/>
        <sz val="12"/>
        <color theme="1"/>
        <rFont val="Calibri"/>
        <family val="2"/>
        <scheme val="minor"/>
      </rPr>
      <t>ADD NEW INTERVALS IN</t>
    </r>
    <r>
      <rPr>
        <b/>
        <sz val="12"/>
        <color rgb="FF0000FF"/>
        <rFont val="Calibri"/>
        <family val="2"/>
        <scheme val="minor"/>
      </rPr>
      <t xml:space="preserve"> </t>
    </r>
    <r>
      <rPr>
        <b/>
        <sz val="12"/>
        <color rgb="FF00B050"/>
        <rFont val="Calibri"/>
        <family val="2"/>
        <scheme val="minor"/>
      </rPr>
      <t xml:space="preserve">B-IV ( 6002-6012 ) </t>
    </r>
    <r>
      <rPr>
        <b/>
        <sz val="12"/>
        <color rgb="FF0000FF"/>
        <rFont val="Calibri"/>
        <family val="2"/>
        <scheme val="minor"/>
      </rPr>
      <t>,</t>
    </r>
    <r>
      <rPr>
        <b/>
        <sz val="12"/>
        <color theme="1"/>
        <rFont val="Calibri"/>
        <family val="2"/>
        <scheme val="minor"/>
      </rPr>
      <t xml:space="preserve"> RE-PERFORATED</t>
    </r>
    <r>
      <rPr>
        <b/>
        <sz val="12"/>
        <color rgb="FF00B050"/>
        <rFont val="Calibri"/>
        <family val="2"/>
        <scheme val="minor"/>
      </rPr>
      <t xml:space="preserve"> B-IV ( 5961-5966 )</t>
    </r>
    <r>
      <rPr>
        <b/>
        <sz val="12"/>
        <color rgb="FF0000FF"/>
        <rFont val="Calibri"/>
        <family val="2"/>
        <scheme val="minor"/>
      </rPr>
      <t xml:space="preserve"> ,  </t>
    </r>
    <r>
      <rPr>
        <b/>
        <sz val="12"/>
        <color theme="1"/>
        <rFont val="Calibri"/>
        <family val="2"/>
        <scheme val="minor"/>
      </rPr>
      <t>INSTALLED 2 7/8" TBG WITH SELECTIVE COMPLETION</t>
    </r>
    <r>
      <rPr>
        <b/>
        <sz val="12"/>
        <color rgb="FF0000FF"/>
        <rFont val="Calibri"/>
        <family val="2"/>
        <scheme val="minor"/>
      </rPr>
      <t xml:space="preserve"> , KEPT ALL INTERVALS ON PRODUCTION ( </t>
    </r>
    <r>
      <rPr>
        <b/>
        <sz val="12"/>
        <color rgb="FF00B050"/>
        <rFont val="Calibri"/>
        <family val="2"/>
        <scheme val="minor"/>
      </rPr>
      <t>B-I,III,IV</t>
    </r>
    <r>
      <rPr>
        <b/>
        <sz val="12"/>
        <color rgb="FF0000FF"/>
        <rFont val="Calibri"/>
        <family val="2"/>
        <scheme val="minor"/>
      </rPr>
      <t xml:space="preserve"> ) ,RIH WITH </t>
    </r>
    <r>
      <rPr>
        <b/>
        <sz val="12"/>
        <color rgb="FFFF0000"/>
        <rFont val="Calibri"/>
        <family val="2"/>
        <scheme val="minor"/>
      </rPr>
      <t>1.5" SLIM DHP</t>
    </r>
    <r>
      <rPr>
        <b/>
        <sz val="12"/>
        <color rgb="FF0000FF"/>
        <rFont val="Calibri"/>
        <family val="2"/>
        <scheme val="minor"/>
      </rPr>
      <t xml:space="preserve"> SET @ </t>
    </r>
    <r>
      <rPr>
        <b/>
        <sz val="12"/>
        <color rgb="FFFF0000"/>
        <rFont val="Calibri"/>
        <family val="2"/>
        <scheme val="minor"/>
      </rPr>
      <t xml:space="preserve">SSD (5975 FT) </t>
    </r>
    <r>
      <rPr>
        <b/>
        <sz val="12"/>
        <color rgb="FF0000FF"/>
        <rFont val="Calibri"/>
        <family val="2"/>
        <scheme val="minor"/>
      </rPr>
      <t xml:space="preserve"> ,  ON </t>
    </r>
    <r>
      <rPr>
        <b/>
        <sz val="12"/>
        <color rgb="FFFF0000"/>
        <rFont val="Calibri"/>
        <family val="2"/>
        <scheme val="minor"/>
      </rPr>
      <t>NEW N-97  SLIM S/R</t>
    </r>
    <r>
      <rPr>
        <b/>
        <sz val="12"/>
        <color rgb="FF0000FF"/>
        <rFont val="Calibri"/>
        <family val="2"/>
        <scheme val="minor"/>
      </rPr>
      <t xml:space="preserve"> ( 25X1"+125X 7/8"+89X1") , NOT PRODUCE , R.TRIP ,  ON STREAM </t>
    </r>
    <r>
      <rPr>
        <b/>
        <u/>
        <sz val="12"/>
        <color rgb="FFFF0000"/>
        <rFont val="Calibri"/>
        <family val="2"/>
        <scheme val="minor"/>
      </rPr>
      <t>3/10/2016</t>
    </r>
  </si>
  <si>
    <t>1" H-CH COND-II,  7/8" H-CH NEW</t>
  </si>
  <si>
    <t>B-III,IV,V</t>
  </si>
  <si>
    <t>W.C FROM ( 55 TO 85 % )</t>
  </si>
  <si>
    <r>
      <t xml:space="preserve">UNDER W/O DUE TO PUMP STUCK , ( </t>
    </r>
    <r>
      <rPr>
        <b/>
        <sz val="12"/>
        <color indexed="10"/>
        <rFont val="Calibri"/>
        <family val="2"/>
      </rPr>
      <t>FOUND HOLE @ JT  NO. 178</t>
    </r>
    <r>
      <rPr>
        <b/>
        <sz val="12"/>
        <color indexed="48"/>
        <rFont val="Calibri"/>
        <family val="2"/>
      </rPr>
      <t xml:space="preserve"> ) , RIH WITH 1.75" WITH S/R (</t>
    </r>
    <r>
      <rPr>
        <b/>
        <sz val="12"/>
        <color indexed="10"/>
        <rFont val="Calibri"/>
        <family val="2"/>
      </rPr>
      <t xml:space="preserve"> 20 X 1" MOLDED </t>
    </r>
    <r>
      <rPr>
        <b/>
        <sz val="12"/>
        <color indexed="48"/>
        <rFont val="Calibri"/>
        <family val="2"/>
      </rPr>
      <t>+ 82 X 7/8" + 130 X1" )  , ( THE SAME S/R EXCEPT</t>
    </r>
    <r>
      <rPr>
        <b/>
        <sz val="12"/>
        <color indexed="10"/>
        <rFont val="Calibri"/>
        <family val="2"/>
      </rPr>
      <t xml:space="preserve"> (20 X1") S.BR MOLDED &amp; (20 X 7/8") NEW S-88</t>
    </r>
    <r>
      <rPr>
        <b/>
        <sz val="12"/>
        <color indexed="48"/>
        <rFont val="Calibri"/>
        <family val="2"/>
      </rPr>
      <t xml:space="preserve"> ) , ON STREAM </t>
    </r>
    <r>
      <rPr>
        <b/>
        <u/>
        <sz val="12"/>
        <color indexed="10"/>
        <rFont val="Calibri"/>
        <family val="2"/>
      </rPr>
      <t>7/6/12</t>
    </r>
  </si>
  <si>
    <r>
      <t xml:space="preserve">NO PUMP ACTION , R.TRIP WITH 1.5" SLIM DHP , PERFORMED HYDRO TEST , NOT HOLD , R.TRIP WITH 1.5" SLIM ANCHOR PUMP , RETRIEVED ( </t>
    </r>
    <r>
      <rPr>
        <b/>
        <sz val="12"/>
        <color rgb="FFFF0000"/>
        <rFont val="Calibri"/>
        <family val="2"/>
        <scheme val="minor"/>
      </rPr>
      <t xml:space="preserve">15X1" </t>
    </r>
    <r>
      <rPr>
        <b/>
        <sz val="12"/>
        <color rgb="FF0000FF"/>
        <rFont val="Calibri"/>
        <family val="2"/>
        <scheme val="minor"/>
      </rPr>
      <t xml:space="preserve">) RODS , SET ANCHOR PUMP @ 5425 FT , PERFORMED HYDRO TEST , NOT HOLD , NOT HOLD , </t>
    </r>
    <r>
      <rPr>
        <b/>
        <sz val="12"/>
        <color rgb="FFFF0000"/>
        <rFont val="Calibri"/>
        <family val="2"/>
        <scheme val="minor"/>
      </rPr>
      <t>WAITING FOR W/O</t>
    </r>
  </si>
  <si>
    <t>POLISHED ROD PARTED , REPLACED OK , ON STREAM</t>
  </si>
  <si>
    <r>
      <t xml:space="preserve">UNDER W/O DUE TO TBG , ( </t>
    </r>
    <r>
      <rPr>
        <b/>
        <sz val="12"/>
        <color rgb="FFFF0000"/>
        <rFont val="Calibri"/>
        <family val="2"/>
        <scheme val="minor"/>
      </rPr>
      <t>FOUND CRACK CRACK IN  JT'S NO. 167, 169, 176, 179 AND HOLE IN JT NO. 189</t>
    </r>
    <r>
      <rPr>
        <b/>
        <sz val="12"/>
        <color rgb="FF0000FF"/>
        <rFont val="Calibri"/>
        <family val="2"/>
        <scheme val="minor"/>
      </rPr>
      <t xml:space="preserve"> ) , TAGGED BTM @ 6208' ( BY GR-CCL TOOL ), </t>
    </r>
    <r>
      <rPr>
        <b/>
        <sz val="12"/>
        <rFont val="Calibri"/>
        <family val="2"/>
        <scheme val="minor"/>
      </rPr>
      <t xml:space="preserve">INSTALLED SELECTIVE COMPLETION,  </t>
    </r>
    <r>
      <rPr>
        <b/>
        <sz val="12"/>
        <color rgb="FF339966"/>
        <rFont val="Calibri"/>
        <family val="2"/>
        <scheme val="minor"/>
      </rPr>
      <t>KEPT ALL INTERVALS ON PRODUCTION ( B-III,IV,V )</t>
    </r>
    <r>
      <rPr>
        <b/>
        <sz val="12"/>
        <rFont val="Calibri"/>
        <family val="2"/>
        <scheme val="minor"/>
      </rPr>
      <t xml:space="preserve"> , </t>
    </r>
    <r>
      <rPr>
        <b/>
        <sz val="12"/>
        <color rgb="FF0000FF"/>
        <rFont val="Calibri"/>
        <family val="2"/>
        <scheme val="minor"/>
      </rPr>
      <t xml:space="preserve">RIH W/ 2" DHP  &amp; S/R </t>
    </r>
    <r>
      <rPr>
        <b/>
        <sz val="12"/>
        <color rgb="FFFF0000"/>
        <rFont val="Calibri"/>
        <family val="2"/>
        <scheme val="minor"/>
      </rPr>
      <t>H-CH</t>
    </r>
    <r>
      <rPr>
        <b/>
        <sz val="12"/>
        <color rgb="FF0000FF"/>
        <rFont val="Calibri"/>
        <family val="2"/>
        <scheme val="minor"/>
      </rPr>
      <t xml:space="preserve">  (  </t>
    </r>
    <r>
      <rPr>
        <b/>
        <sz val="12"/>
        <color rgb="FFFF0000"/>
        <rFont val="Calibri"/>
        <family val="2"/>
        <scheme val="minor"/>
      </rPr>
      <t>1" COND-II, 7/8" NEW</t>
    </r>
    <r>
      <rPr>
        <b/>
        <sz val="12"/>
        <color rgb="FF0000FF"/>
        <rFont val="Calibri"/>
        <family val="2"/>
        <scheme val="minor"/>
      </rPr>
      <t xml:space="preserve"> ) ,  S/R CONF. ( 30 x 1" + 102 x 7/8" +</t>
    </r>
    <r>
      <rPr>
        <b/>
        <sz val="12"/>
        <color rgb="FFFF0000"/>
        <rFont val="Calibri"/>
        <family val="2"/>
        <scheme val="minor"/>
      </rPr>
      <t xml:space="preserve">105 </t>
    </r>
    <r>
      <rPr>
        <b/>
        <sz val="12"/>
        <color rgb="FF0000FF"/>
        <rFont val="Calibri"/>
        <family val="2"/>
        <scheme val="minor"/>
      </rPr>
      <t xml:space="preserve">x 1"), ON STREAM </t>
    </r>
    <r>
      <rPr>
        <b/>
        <sz val="12"/>
        <color rgb="FFFF0000"/>
        <rFont val="Calibri"/>
        <family val="2"/>
        <scheme val="minor"/>
      </rPr>
      <t>23/6/2018</t>
    </r>
  </si>
  <si>
    <r>
      <t xml:space="preserve">UNDER W/O DUE TO TBG LEAK ,  (  </t>
    </r>
    <r>
      <rPr>
        <b/>
        <sz val="12"/>
        <color rgb="FFFF0000"/>
        <rFont val="Calibri"/>
        <family val="2"/>
        <scheme val="minor"/>
      </rPr>
      <t xml:space="preserve">FOUND PUMP ROD PLUNGER CUT , FOUND  CRACK IN STD ABOVE SSD  ) </t>
    </r>
    <r>
      <rPr>
        <b/>
        <sz val="12"/>
        <color rgb="FF0000FF"/>
        <rFont val="Calibri"/>
        <family val="2"/>
        <scheme val="minor"/>
      </rPr>
      <t xml:space="preserve">, </t>
    </r>
    <r>
      <rPr>
        <b/>
        <sz val="12"/>
        <rFont val="Calibri"/>
        <family val="2"/>
        <scheme val="minor"/>
      </rPr>
      <t xml:space="preserve"> INSTALLED 2 7/8" ANCHORED CATCHER TBG</t>
    </r>
    <r>
      <rPr>
        <b/>
        <sz val="12"/>
        <color rgb="FF0000FF"/>
        <rFont val="Calibri"/>
        <family val="2"/>
        <scheme val="minor"/>
      </rPr>
      <t xml:space="preserve"> , NOW ALL INTERVLAS </t>
    </r>
    <r>
      <rPr>
        <b/>
        <sz val="12"/>
        <color rgb="FF339966"/>
        <rFont val="Calibri"/>
        <family val="2"/>
        <scheme val="minor"/>
      </rPr>
      <t xml:space="preserve"> B-I,III,IV </t>
    </r>
    <r>
      <rPr>
        <b/>
        <sz val="12"/>
        <color rgb="FF0000FF"/>
        <rFont val="Calibri"/>
        <family val="2"/>
        <scheme val="minor"/>
      </rPr>
      <t>ON PROD , RIH W/ 1.5" SLIM DHP ON</t>
    </r>
    <r>
      <rPr>
        <b/>
        <sz val="12"/>
        <color rgb="FFFF0000"/>
        <rFont val="Calibri"/>
        <family val="2"/>
        <scheme val="minor"/>
      </rPr>
      <t xml:space="preserve"> S/R D-78 COND.2</t>
    </r>
    <r>
      <rPr>
        <b/>
        <sz val="12"/>
        <color rgb="FF0000FF"/>
        <rFont val="Calibri"/>
        <family val="2"/>
        <scheme val="minor"/>
      </rPr>
      <t xml:space="preserve"> (25X1" + 124X7/8" +78X1") , ON STREAM </t>
    </r>
    <r>
      <rPr>
        <b/>
        <sz val="12"/>
        <color rgb="FFFF0000"/>
        <rFont val="Calibri"/>
        <family val="2"/>
        <scheme val="minor"/>
      </rPr>
      <t>28/6/2018</t>
    </r>
  </si>
  <si>
    <t xml:space="preserve"> TOTAL RET. (10 RODS X1")</t>
  </si>
  <si>
    <t>NO PUMP ACTION , R.TRIP W/1.75 SLIM DHP , ACTION &amp;SUCTION , HYDROTEST , NOT HOLD , R.TRIP W/1.75 SLIM ANCHOR  PUMP RET. (10 RODS X1") , SET ANCHOR @ 5650 FT , ON STREAM</t>
  </si>
  <si>
    <t>NO PUMP ACTION , RESET ,  ON STREAM</t>
  </si>
  <si>
    <t xml:space="preserve">TOTAL RETRIEVED ( 10X1" ) RODS </t>
  </si>
  <si>
    <t xml:space="preserve">NO PUMP ACTION , R.TRIP WITH 1.75" DHP  , FOUND ACTION AND SUCTION , RESET , PERFORMED HYDRO TEST , NOT HOLD , R.TRIP WITH 1.75" ANCHOR PUMP , RETRIEVED ( 10X1" ) , SET ANCHOR PUMP @ DEPTH  5650 FT , ON STREAM </t>
  </si>
  <si>
    <t>WELL ( S/R ) :   A-E-1X</t>
  </si>
  <si>
    <r>
      <t xml:space="preserve">NO PUMP ACTION, R.TRIP, PERFORMED HYDRO-TEST, NOT HOLD , </t>
    </r>
    <r>
      <rPr>
        <b/>
        <sz val="12"/>
        <color rgb="FFFF0000"/>
        <rFont val="Calibri"/>
        <family val="2"/>
        <scheme val="minor"/>
      </rPr>
      <t>RH W/2.23", G.C, TAGGED@ R-NIPPLE (5960'), POOH, RIH W/ 2.25" RB-2 PLUG (SFL BY W/L IS 1000 FT), PERFORMED PRESSURE TEST TO 600 PSI,  DROPPED TO ZERO IN 5  MINUTES, OPENED CSG VALVE, HAD RETURNED WATER, CONFIRMED TBG LEAK</t>
    </r>
    <r>
      <rPr>
        <b/>
        <sz val="12"/>
        <color rgb="FF0000FF"/>
        <rFont val="Calibri"/>
        <family val="2"/>
        <scheme val="minor"/>
      </rPr>
      <t xml:space="preserve"> , RIH W/ NEW 1.5" SLIM ANCHOR PUMP, RETRIEVED 10 X1" RODS, PERFORMED TBG. TEST, HOLD OK., SET ANCHOR PUMP @ 5650 FT , ON STREAM</t>
    </r>
  </si>
  <si>
    <t>FREQ=45 HZ, CUR=13/14 A, PIP = 174 PSI, PDP =2445 PSI, Ti = 192 F, Tm =  224 F</t>
  </si>
  <si>
    <t>THE WELL HAD FLCTUATION , FREQ=45 HZ, CUR= 12 TO 20 A, PIP = 150 TO 250 PSI, PDP =2435/2470  PSI, Ti = 192 F, Tm =  222 TO 227  F</t>
  </si>
  <si>
    <t xml:space="preserve">THE WELL DOWN DUE TO OVER LOAD , CHECKED THE WELL , FOUND PH-GR 50 Mohm , PH-PH = 7.4 Ohm BALANCED , BLEED OFF CASING OK , STARTED THE WELL ON FREQ. = 43 HZ. </t>
  </si>
  <si>
    <t xml:space="preserve">FREQ=43 HZ, CUR=13 A, PIP = 320 PSI, PDP =2600 PSI, Ti = 195 F, Tm =  229 F , </t>
  </si>
  <si>
    <t xml:space="preserve">THE WELL CURR. REACH TO 21 AMP, AND DOWN AGAIN DUE TO OVER LOAD , START THE WELL IN REVERSE ROTATION FOR 1 Hr. , THEN STARTED IN RIGHT ROTATION AGAIN WITH :-   FREQ.= 45 Hz, CURR.=   14   A, PIP=    172   psi, PDP=   2430    psi, Ti=   192.7  F, Tm= 225.3      F. </t>
  </si>
  <si>
    <t xml:space="preserve"> FREQ.= 45 HZ, CURR.= 14.4 AMP, PIP= 167 PSI, PDP= 2410 PSI, TI= 192.6 F, TM= 226 F. </t>
  </si>
  <si>
    <r>
      <t>EXPRO#2 (TMU) ,</t>
    </r>
    <r>
      <rPr>
        <b/>
        <sz val="12"/>
        <color rgb="FFFF0000"/>
        <rFont val="Calibri"/>
        <family val="2"/>
        <scheme val="minor"/>
      </rPr>
      <t xml:space="preserve"> </t>
    </r>
    <r>
      <rPr>
        <b/>
        <sz val="20"/>
        <color rgb="FF339966"/>
        <rFont val="Calibri"/>
        <family val="2"/>
        <scheme val="minor"/>
      </rPr>
      <t>B-I,III,IV ,V</t>
    </r>
    <r>
      <rPr>
        <b/>
        <sz val="12"/>
        <color rgb="FFFF0000"/>
        <rFont val="Calibri"/>
        <family val="2"/>
        <scheme val="minor"/>
      </rPr>
      <t xml:space="preserve">  , ANCHOR PUMP</t>
    </r>
  </si>
  <si>
    <r>
      <t xml:space="preserve">EXPRO (TMU-2) </t>
    </r>
    <r>
      <rPr>
        <b/>
        <sz val="24"/>
        <color rgb="FF0000FF"/>
        <rFont val="Calibri"/>
        <family val="2"/>
        <scheme val="minor"/>
      </rPr>
      <t>A-71+ A-81</t>
    </r>
    <r>
      <rPr>
        <b/>
        <sz val="12"/>
        <color rgb="FF0000FF"/>
        <rFont val="Calibri"/>
        <family val="2"/>
        <scheme val="minor"/>
      </rPr>
      <t xml:space="preserve">
A-71 (ESP DATA ) FREQ.=  50 HZ, CURR.= 22/23 A ,  PIP/PDP= 189/ 2218PSI, TI/TM=197/ 259  F WHT= 137 F, DSP= 115 F
 </t>
    </r>
  </si>
  <si>
    <t xml:space="preserve"> PERFORMED BACK FLUSHING THROUGH WATER INJ. LINE WITH PRESS. UP TO 500 PSIPRESS. DROPPED DIRECTLY TO ZERO, STARTED THE WELL WITH THE FOLLOWING PARAMETERS ( FER. 45 HZ , CURR. 19.3 A, PI= 435 PSI , PD= 2485 PSI , TM= 257 F , WHP= 120 PSI , WHT= 50 C)</t>
  </si>
  <si>
    <t>NO PUMP ACTION , RESET DHP , FOUND ACTION &amp; SUCTION , R.TRIP , ON STREAM</t>
  </si>
  <si>
    <t>EXPRO (TMU-2)</t>
  </si>
  <si>
    <r>
      <t xml:space="preserve">EXPRO (TMU-2) </t>
    </r>
    <r>
      <rPr>
        <b/>
        <sz val="24"/>
        <color rgb="FF0000FF"/>
        <rFont val="Calibri"/>
        <family val="2"/>
        <scheme val="minor"/>
      </rPr>
      <t>A-71+ A-81</t>
    </r>
    <r>
      <rPr>
        <b/>
        <sz val="12"/>
        <color rgb="FF0000FF"/>
        <rFont val="Calibri"/>
        <family val="2"/>
        <scheme val="minor"/>
      </rPr>
      <t xml:space="preserve">
A-71 (ESP DATA ) FREQ.=  50 HZ, CURR.= 22/23 A ,  PIP/PDP= 189/ 2218PSI, TI/TM=197/ 259  F WHT= 137 F, DSP= 115 F</t>
    </r>
  </si>
  <si>
    <r>
      <t xml:space="preserve">EXPRO (TMU-3) </t>
    </r>
    <r>
      <rPr>
        <b/>
        <sz val="24"/>
        <color rgb="FF0000FF"/>
        <rFont val="Calibri"/>
        <family val="2"/>
        <scheme val="minor"/>
      </rPr>
      <t>A-71+ A-81</t>
    </r>
    <r>
      <rPr>
        <b/>
        <sz val="12"/>
        <color rgb="FF0000FF"/>
        <rFont val="Calibri"/>
        <family val="2"/>
        <scheme val="minor"/>
      </rPr>
      <t xml:space="preserve">
A-71 (ESP DATA ) FREQ.=  50 HZ, CURR.= 22/23 A ,  PIP/PDP= 210/ 2230 PSI, TI/TM=197/ 261  F WHT= 139 F, DSP= 135 F</t>
    </r>
  </si>
  <si>
    <t>AVG. W.C = 60 %</t>
  </si>
  <si>
    <t>DOWN  DUE TO OVERLOAD</t>
  </si>
  <si>
    <t>FLUSH</t>
  </si>
  <si>
    <t>THE WELL DOWN  DUE TO OVERLOAD , STARTED THE WELL @FREQ=50 HZ, USP= 1000 PSI ( AS READ ENG. RECOMMENDATION ) ,   THE WELL DOWN AGAIN , STARTED @ 49 HZ, THEN @ 48 HZ WITH USP= 1000 PSI, THE WELL DOWN AGAIN DUE TO OVERLOAD , STARTED THE WELL AT FREQ. = 45HZ , CURR. 13.6 A, PI= 170 PSI , PD= 2420 PSI , TM= 225 F , Ti = 192 F</t>
  </si>
  <si>
    <t>NO PUMP ACTION, RIH W/1.5" INSTEAD OF 1.75"</t>
  </si>
  <si>
    <r>
      <t xml:space="preserve">UNDER W/O DUE TO TBG LEAK , ( </t>
    </r>
    <r>
      <rPr>
        <b/>
        <sz val="12"/>
        <color rgb="FFFF0000"/>
        <rFont val="Calibri"/>
        <family val="2"/>
        <scheme val="minor"/>
      </rPr>
      <t>FOUND SMALL HOLE IN JT NO 3 ABOVE PSN</t>
    </r>
    <r>
      <rPr>
        <b/>
        <sz val="12"/>
        <color rgb="FF0000FF"/>
        <rFont val="Calibri"/>
        <family val="2"/>
        <scheme val="minor"/>
      </rPr>
      <t xml:space="preserve">) , TAGGED BTM  @ 6227 FT  , INSTALLED  2 7/8" TBG WITH ANCHOR CATCHER , </t>
    </r>
    <r>
      <rPr>
        <b/>
        <sz val="12"/>
        <color rgb="FFFF0000"/>
        <rFont val="Calibri"/>
        <family val="2"/>
        <scheme val="minor"/>
      </rPr>
      <t>RIH WITH 1.75" S.H.DHP</t>
    </r>
    <r>
      <rPr>
        <b/>
        <sz val="12"/>
        <color rgb="FF0000FF"/>
        <rFont val="Calibri"/>
        <family val="2"/>
        <scheme val="minor"/>
      </rPr>
      <t xml:space="preserve"> ON NEW H-CH S/R , ( 242*7/8" ) , ON STREAM </t>
    </r>
    <r>
      <rPr>
        <b/>
        <sz val="12"/>
        <color rgb="FFFF0000"/>
        <rFont val="Calibri"/>
        <family val="2"/>
        <scheme val="minor"/>
      </rPr>
      <t>30/4/2018</t>
    </r>
  </si>
  <si>
    <t>CSG PRESS. = 125 PSI</t>
  </si>
  <si>
    <t>VALVE ROD PARTED , FISHED , REPLACED ( 13X1" ) , ON STREAM</t>
  </si>
  <si>
    <r>
      <t xml:space="preserve">NO PUMP ACTION, R.TRIP, </t>
    </r>
    <r>
      <rPr>
        <b/>
        <sz val="12"/>
        <color rgb="FFFF0000"/>
        <rFont val="Calibri"/>
        <family val="2"/>
        <scheme val="minor"/>
      </rPr>
      <t>RET. (10*1")</t>
    </r>
    <r>
      <rPr>
        <b/>
        <sz val="12"/>
        <color rgb="FF0000FF"/>
        <rFont val="Calibri"/>
        <family val="2"/>
        <scheme val="minor"/>
      </rPr>
      <t>, S/R (25*1" + 126*7/8" + 65*1") SET ANCHOR PUMP AT 5400 FT, ON STREAM.</t>
    </r>
  </si>
  <si>
    <t>THE WELL DOWN  DUE TO OVERLOAD , STARTED THE WELL @FREQ=45 HZ, CURR. 15.5 A, PI= 206 PSI ,PD= 2400 PSI , TM= 233 F , Ti = 204 F, WHP=120 PSI.</t>
  </si>
  <si>
    <t>EXPRO #3 (TMU)</t>
  </si>
  <si>
    <t>EXPRO #3 (TMU)
ANCHOR PUMP , RET. 10 RODS</t>
  </si>
  <si>
    <t>W.C DECREASED FROM ( 90 TO 55 % )</t>
  </si>
  <si>
    <t xml:space="preserve">EXPRO#3 (TMU), AFTER R.TRIP BY ANCHOR PUMP </t>
  </si>
  <si>
    <t>W.C INCREASED F/10% TO 25%</t>
  </si>
  <si>
    <t>W.C INCREASED F/70% TO 75%</t>
  </si>
  <si>
    <t>W.C = 55%</t>
  </si>
  <si>
    <t>W.C INCREASED TO 45%</t>
  </si>
  <si>
    <t>TOTAL RET. 10X1" RODS</t>
  </si>
  <si>
    <t>TOTAL RET. 20X1" RODS</t>
  </si>
  <si>
    <r>
      <t xml:space="preserve">NO PUMP ACTION, R.TRIP, RET. ( 3X7/8" ) RODS, HYDROTEST, HOLD OK, </t>
    </r>
    <r>
      <rPr>
        <b/>
        <sz val="12"/>
        <color rgb="FFFF0000"/>
        <rFont val="Calibri"/>
        <family val="2"/>
        <scheme val="minor"/>
      </rPr>
      <t>SET ANCHOR @ 5200 FT</t>
    </r>
    <r>
      <rPr>
        <b/>
        <sz val="12"/>
        <color rgb="FF0000FF"/>
        <rFont val="Calibri"/>
        <family val="2"/>
        <scheme val="minor"/>
      </rPr>
      <t xml:space="preserve"> ,ON STREAM.</t>
    </r>
  </si>
  <si>
    <t>NO PUMP ACTION, RET. ( 10X1" ) RODS ON SAME ANCHOR, HYDROTEST, HOLD OK, ON STREAM.</t>
  </si>
  <si>
    <t>S.F.L. FOR BAH.( I &amp; III )</t>
  </si>
  <si>
    <t xml:space="preserve"> THE WELL DOWN  DUE TO OVERLOAD ,  STATIC PIP = 445 PSI AFTER 3.5 HRS , STARTED THE WELL @ FREQ=45 HZ , </t>
  </si>
  <si>
    <t>NO PUMP ACTION, RESET, HYDROTEST, HOLD OK, ON STREAM.</t>
  </si>
  <si>
    <r>
      <t xml:space="preserve">NO PUMP ACTION, </t>
    </r>
    <r>
      <rPr>
        <b/>
        <sz val="20"/>
        <rFont val="Calibri"/>
        <family val="2"/>
        <scheme val="minor"/>
      </rPr>
      <t>2</t>
    </r>
    <r>
      <rPr>
        <b/>
        <sz val="12"/>
        <rFont val="Calibri"/>
        <family val="2"/>
        <scheme val="minor"/>
      </rPr>
      <t xml:space="preserve"> R.TRIP, RET. ( 13X1" ) RODS, HYDROTEST, HOLD OK, </t>
    </r>
    <r>
      <rPr>
        <b/>
        <sz val="12"/>
        <color rgb="FFFF0000"/>
        <rFont val="Calibri"/>
        <family val="2"/>
        <scheme val="minor"/>
      </rPr>
      <t>SET ANCHOR @ 5275 FT</t>
    </r>
    <r>
      <rPr>
        <b/>
        <sz val="12"/>
        <rFont val="Calibri"/>
        <family val="2"/>
        <scheme val="minor"/>
      </rPr>
      <t>, ON STREAM</t>
    </r>
  </si>
  <si>
    <t>TOTAL RET. ( 33X1" ) RODS</t>
  </si>
  <si>
    <t>2-7/8" TBG</t>
  </si>
  <si>
    <r>
      <rPr>
        <b/>
        <sz val="18"/>
        <color rgb="FFFF0000"/>
        <rFont val="Calibri"/>
        <family val="2"/>
        <scheme val="minor"/>
      </rPr>
      <t>TOTAL RET. = 23 RODS</t>
    </r>
    <r>
      <rPr>
        <b/>
        <sz val="18"/>
        <color rgb="FF339966"/>
        <rFont val="Calibri"/>
        <family val="2"/>
        <scheme val="minor"/>
      </rPr>
      <t xml:space="preserve"> ( 20X1" + 3X7/8" )</t>
    </r>
  </si>
  <si>
    <t>TOTAL RET. ( 33 RODS )</t>
  </si>
  <si>
    <r>
      <t>NO PUMP ACTION, RET. ( 10X1" ) RODS, HYDROTEST, NOT HOLD,</t>
    </r>
    <r>
      <rPr>
        <b/>
        <sz val="12"/>
        <color rgb="FFFF0000"/>
        <rFont val="Calibri"/>
        <family val="2"/>
        <scheme val="minor"/>
      </rPr>
      <t xml:space="preserve"> SET ANCHOR @ 4925 FT, WAITING W/O.</t>
    </r>
  </si>
  <si>
    <t>EXPRO # 1 (TMU)</t>
  </si>
  <si>
    <r>
      <t xml:space="preserve">NO PUMP ACTION, RESET, NO PROD. </t>
    </r>
    <r>
      <rPr>
        <b/>
        <sz val="12"/>
        <color rgb="FFFF0000"/>
        <rFont val="Calibri"/>
        <family val="2"/>
        <scheme val="minor"/>
      </rPr>
      <t>R.TRIP</t>
    </r>
    <r>
      <rPr>
        <b/>
        <sz val="12"/>
        <color rgb="FF0000FF"/>
        <rFont val="Calibri"/>
        <family val="2"/>
        <scheme val="minor"/>
      </rPr>
      <t xml:space="preserve">, HYDROTEST, HOLD OK, STARTED THE WELL, FOUND NO PUMP ACTION, FOUND ACTION &amp; SUCTION, </t>
    </r>
    <r>
      <rPr>
        <b/>
        <sz val="12"/>
        <color rgb="FFFF0000"/>
        <rFont val="Calibri"/>
        <family val="2"/>
        <scheme val="minor"/>
      </rPr>
      <t>R.TRIP</t>
    </r>
    <r>
      <rPr>
        <b/>
        <sz val="12"/>
        <color rgb="FF0000FF"/>
        <rFont val="Calibri"/>
        <family val="2"/>
        <scheme val="minor"/>
      </rPr>
      <t xml:space="preserve">, HYDROTEST, NOT HOLD, </t>
    </r>
    <r>
      <rPr>
        <b/>
        <sz val="12"/>
        <color rgb="FFFF0000"/>
        <rFont val="Calibri"/>
        <family val="2"/>
        <scheme val="minor"/>
      </rPr>
      <t>R.TRIP</t>
    </r>
    <r>
      <rPr>
        <b/>
        <sz val="12"/>
        <color rgb="FF0000FF"/>
        <rFont val="Calibri"/>
        <family val="2"/>
        <scheme val="minor"/>
      </rPr>
      <t xml:space="preserve"> W/ 4 CUPS 1.75" ANCHOR SLIM DHP, HYDROTEST, NOT HOLD, </t>
    </r>
    <r>
      <rPr>
        <b/>
        <sz val="12"/>
        <color rgb="FFFF0000"/>
        <rFont val="Calibri"/>
        <family val="2"/>
        <scheme val="minor"/>
      </rPr>
      <t>R.TRIP W/ 1.75" ANCHOR SLIM DHP</t>
    </r>
    <r>
      <rPr>
        <b/>
        <sz val="12"/>
        <color rgb="FF0000FF"/>
        <rFont val="Calibri"/>
        <family val="2"/>
        <scheme val="minor"/>
      </rPr>
      <t xml:space="preserve">, RET. </t>
    </r>
    <r>
      <rPr>
        <b/>
        <sz val="12"/>
        <color rgb="FFFF0000"/>
        <rFont val="Calibri"/>
        <family val="2"/>
        <scheme val="minor"/>
      </rPr>
      <t>( 10X1" )</t>
    </r>
    <r>
      <rPr>
        <b/>
        <sz val="12"/>
        <color rgb="FF0000FF"/>
        <rFont val="Calibri"/>
        <family val="2"/>
        <scheme val="minor"/>
      </rPr>
      <t xml:space="preserve"> RODS SET ACNHOR AT 5775 FT, HOLD OK, </t>
    </r>
    <r>
      <rPr>
        <b/>
        <sz val="12"/>
        <color rgb="FFFF0000"/>
        <rFont val="Calibri"/>
        <family val="2"/>
        <scheme val="minor"/>
      </rPr>
      <t>ON STREAM ON 26-7-2018</t>
    </r>
  </si>
  <si>
    <t>TOTAL RET. RODS 10*1"</t>
  </si>
  <si>
    <t>NO PUMP ACTION , R.TRIP , RESET DHP , NOT PRODUCE ,  R.TRIP W/1.75" ANCHOR PUMP , RET. (10 RODS X1") , S/R (81X1"+115X7/8"+25X1") , SET ANCHOR @ 5525 FT , ON STREAM</t>
  </si>
  <si>
    <t>NO PUMP ACTION , RET. 5 RODSX1", FILLED TBG. W/ TREATED WATER, NOT HOLD, R.TRIP  W/ NEW 1.75" ANCHOR PUMP , RET. (5 RODS x1") , S/R (71X1"+115X7/8"+25X1") , SET ANCHOR @ 5275 FT , ON STREAM</t>
  </si>
  <si>
    <t>TOTAL RET. ( 20X1" ) RODS</t>
  </si>
  <si>
    <t>NO PUMP ACTION, R.TRIP, STARTED THE WELL, FOUND WEAK ACTION, RESET, HYDROTEST, NOT HOLD, R.TRIP W/2" ANCHOR PUMP RET. 10 RODS, SET ANCHOR AT 5550 FT, S/R CONF. (25*1" + 126*7/8" + 71*1"), HYDRO TEST HOLD, ON STREAM.</t>
  </si>
  <si>
    <t>TOTAL RET. RODS 10</t>
  </si>
  <si>
    <t>EXPRO TMU 3</t>
  </si>
  <si>
    <t>EXPRO(TMU-2)</t>
  </si>
  <si>
    <t>EXBRO#3 TMU</t>
  </si>
  <si>
    <t>INCREASED SH.S. F/8" T/10"</t>
  </si>
  <si>
    <t>EXPRO#2 (TMU) , ANCHOR PUMP</t>
  </si>
  <si>
    <t>TOTAL RET.(10 RODS)</t>
  </si>
  <si>
    <t>POLISHED ROD PARTED, REPLACED, ON STREAM.</t>
  </si>
  <si>
    <t xml:space="preserve">EXPRO #3 (TMU) </t>
  </si>
  <si>
    <t>EXPRO #3 (TMU) ( ANCHOR PUMP )</t>
  </si>
  <si>
    <t>EXPRO #3 (TMU) , AFTER R.TRIP</t>
  </si>
  <si>
    <t>NO PUMP ACTION, R.TRIP,  ON STREAM.</t>
  </si>
  <si>
    <t xml:space="preserve">EXPRO #3 (TMU)
 FER. 45  HZ , CURR.  11.2 A, PI=  180.4 PSI , PD= 2338  PSI , TM=  223 F  , TI= 192 F         </t>
  </si>
  <si>
    <t>EXPRO TMU-3
 FREQ. = 50 HZ , USP =129 PSI , CURR. = 34 A, PIP/PDP = 666/2605 PSI, Ti=87 C, Tm=123 C, WHT=167 F</t>
  </si>
  <si>
    <t>EXPRO #2 (TMU)</t>
  </si>
  <si>
    <t>NO PUMP ACTION, R.TRIP W/1.5" DHP, ON STREAM.</t>
  </si>
  <si>
    <t>S.F.L FOR B-I,III&amp;IV</t>
  </si>
  <si>
    <t xml:space="preserve">UPPER B-V </t>
  </si>
  <si>
    <t xml:space="preserve">EXPRO#3 (TMU) , UPPER B-V </t>
  </si>
  <si>
    <r>
      <t xml:space="preserve">UNDER W/O DUE TO TBG LEAK , ( </t>
    </r>
    <r>
      <rPr>
        <b/>
        <sz val="12"/>
        <color rgb="FFFF0000"/>
        <rFont val="Calibri"/>
        <family val="2"/>
        <scheme val="minor"/>
      </rPr>
      <t>NO HOLE OR CRACK DETECTED IN TBG</t>
    </r>
    <r>
      <rPr>
        <b/>
        <sz val="12"/>
        <color rgb="FF0000FF"/>
        <rFont val="Calibri"/>
        <family val="2"/>
        <scheme val="minor"/>
      </rPr>
      <t xml:space="preserve"> ) </t>
    </r>
    <r>
      <rPr>
        <b/>
        <sz val="12"/>
        <color rgb="FFFF0000"/>
        <rFont val="Calibri"/>
        <family val="2"/>
        <scheme val="minor"/>
      </rPr>
      <t>( DURING INSPECTION FOUND PITTING &amp; WEAR )</t>
    </r>
    <r>
      <rPr>
        <b/>
        <sz val="12"/>
        <color rgb="FF0000FF"/>
        <rFont val="Calibri"/>
        <family val="2"/>
        <scheme val="minor"/>
      </rPr>
      <t xml:space="preserve"> , </t>
    </r>
    <r>
      <rPr>
        <b/>
        <sz val="12"/>
        <color rgb="FFFF0000"/>
        <rFont val="Calibri"/>
        <family val="2"/>
        <scheme val="minor"/>
      </rPr>
      <t>CLEANED OUT FILL F/ 5935' T/ 5955</t>
    </r>
    <r>
      <rPr>
        <b/>
        <sz val="12"/>
        <color rgb="FF0000FF"/>
        <rFont val="Calibri"/>
        <family val="2"/>
        <scheme val="minor"/>
      </rPr>
      <t xml:space="preserve">' , TAGGED TD @  5955 FT , </t>
    </r>
    <r>
      <rPr>
        <b/>
        <sz val="12"/>
        <color rgb="FF00B050"/>
        <rFont val="Calibri"/>
        <family val="2"/>
        <scheme val="minor"/>
      </rPr>
      <t>RE-PERFORATE B-IV (5947-5954)</t>
    </r>
    <r>
      <rPr>
        <b/>
        <sz val="12"/>
        <color rgb="FF0000FF"/>
        <rFont val="Calibri"/>
        <family val="2"/>
        <scheme val="minor"/>
      </rPr>
      <t xml:space="preserve"> , INSTALLED SELECTIVE COMPLETION , NOW </t>
    </r>
    <r>
      <rPr>
        <b/>
        <sz val="12"/>
        <color rgb="FF00B050"/>
        <rFont val="Calibri"/>
        <family val="2"/>
        <scheme val="minor"/>
      </rPr>
      <t>B-I, III, IV</t>
    </r>
    <r>
      <rPr>
        <b/>
        <sz val="12"/>
        <color rgb="FF0000FF"/>
        <rFont val="Calibri"/>
        <family val="2"/>
        <scheme val="minor"/>
      </rPr>
      <t xml:space="preserve"> ON PROD. , RIH WITH</t>
    </r>
    <r>
      <rPr>
        <b/>
        <sz val="12"/>
        <color rgb="FFFF0000"/>
        <rFont val="Calibri"/>
        <family val="2"/>
        <scheme val="minor"/>
      </rPr>
      <t xml:space="preserve"> 2" DHP</t>
    </r>
    <r>
      <rPr>
        <b/>
        <sz val="12"/>
        <color rgb="FF0000FF"/>
        <rFont val="Calibri"/>
        <family val="2"/>
        <scheme val="minor"/>
      </rPr>
      <t xml:space="preserve"> ON SAME S/R ( 25X1"(SLIM) +115X7/8" +93X1"(SLIM)) EXCPET ( 30X1" H-CH COND.2 ) , ON STREAM ON </t>
    </r>
    <r>
      <rPr>
        <b/>
        <sz val="12"/>
        <rFont val="Calibri"/>
        <family val="2"/>
        <scheme val="minor"/>
      </rPr>
      <t>16/10/2016</t>
    </r>
  </si>
  <si>
    <t xml:space="preserve"> FREQ.= 45  HZ , CURR.  14.3 A, PI=  169 PSI , PD= 2390  PSI , TM=  225 F  , USP/DSP= 50/50 PSI.         </t>
  </si>
  <si>
    <r>
      <t xml:space="preserve">NO PUMP ACTION, RESET DHP, NO PROD, R.TRIP W/ 1.75" SLIM DHP, TBG TEST NOT HOLD, RESET, NOT PROD, </t>
    </r>
    <r>
      <rPr>
        <b/>
        <sz val="12"/>
        <color rgb="FFFF0000"/>
        <rFont val="Calibri"/>
        <family val="2"/>
        <scheme val="minor"/>
      </rPr>
      <t>R.TRIP W/1.75" SLIM ANCHOR PUMP</t>
    </r>
    <r>
      <rPr>
        <b/>
        <sz val="12"/>
        <color rgb="FF0000FF"/>
        <rFont val="Calibri"/>
        <family val="2"/>
        <scheme val="minor"/>
      </rPr>
      <t>, RET.10*1" RODS, SET ANCHOR AT 5550 FT, TBG TEST HOLD, ON STREAM.</t>
    </r>
  </si>
  <si>
    <t>TOT. RET. 12 RODS</t>
  </si>
  <si>
    <t>LOW PUMP EFF, R.TRIP W/2" DHP , HYDRO TEST, HOLD OK, ON STREAM.</t>
  </si>
  <si>
    <t>PERFORMED BACK FLUSH BY WATER INJECTION LINE WITH PRESS. UP TO 400 PSI, PRESS. DROPPED DIRECTLY TO ZERO ,  TRY TO START THE WELL , DOWN DUE TO OVER LOAD PROBLEM  , WAITING FOR SLB. REPRESENTATIVE  .</t>
  </si>
  <si>
    <t>TOTAL RET. 30X1" RODS</t>
  </si>
  <si>
    <t>NO PUMP ACTION, RET. ( 10X1" ) RODS, TRY TO SET ANCHOR W/O SUCCESS, FOUND VALVE ROD UNSCREWED, FISHED OK ,  R.TRIP W/1.75 SLIM ANCHOR  PUMP RET. (1+9 RODS X1") , S/R CONF ( 55X1"+126X7/8"+25X1" ) , SET ANCHOR @ 5150 FT , ON STREAM</t>
  </si>
  <si>
    <t xml:space="preserve">LOW PUMP EFFICIENCY , R.TRIP , STARTED THE WELL, ON STREAM  </t>
  </si>
  <si>
    <t>TRIED TO START THE WELL ON  DIFFERENT MODE( THERMAL STALL ,VOLTAGE BOOST ) BY SCHL. REP. , TRIPPED DUE TO OVERLOAD , TRY TO START BY SWITCHBOARD INSTEAD OF VSD TRIPPED DUE TO OVERLOAD PROBLEM</t>
  </si>
  <si>
    <t>FLUID POUND, P.FILLAGE +/- 75%</t>
  </si>
  <si>
    <t xml:space="preserve"> S.F.L FOR B-I,III&amp;IV , NORMAL CARD</t>
  </si>
  <si>
    <r>
      <t xml:space="preserve">UNDER W/O DUE TO TBG LEAK, TAGGED TD @ 6242 FT (SCRAPPER),  RIH W/ 7" BRIDGE PLUG SET @ 6042 FT ( E/L ), RIH W/ DUMP BAILER FILLED W/ 10 FT CMT, SPOTTED SAME ABOVE 7" BRIDGE PLUG, , P/T CSG @ 5760 FT  T/ 800 PSI, HOLD OK. , </t>
    </r>
    <r>
      <rPr>
        <b/>
        <sz val="12"/>
        <rFont val="Calibri"/>
        <family val="2"/>
        <scheme val="minor"/>
      </rPr>
      <t>INSTALLED 2 7/8" SELECTIVE COMPLETION</t>
    </r>
    <r>
      <rPr>
        <b/>
        <sz val="12"/>
        <color rgb="FF0000FF"/>
        <rFont val="Calibri"/>
        <family val="2"/>
        <scheme val="minor"/>
      </rPr>
      <t xml:space="preserve">, ISOLATED  </t>
    </r>
    <r>
      <rPr>
        <b/>
        <sz val="12"/>
        <color rgb="FFFF0000"/>
        <rFont val="Calibri"/>
        <family val="2"/>
        <scheme val="minor"/>
      </rPr>
      <t>B-I,III&amp;IV</t>
    </r>
    <r>
      <rPr>
        <b/>
        <sz val="12"/>
        <color rgb="FF0000FF"/>
        <rFont val="Calibri"/>
        <family val="2"/>
        <scheme val="minor"/>
      </rPr>
      <t xml:space="preserve"> AGAINST SSD , LOWER B-V &amp; B-VI ISOLATED BY B.PLUG @ 6042 FT + 10FT CEMENT, NOW ONLY UPPER </t>
    </r>
    <r>
      <rPr>
        <b/>
        <sz val="12"/>
        <color rgb="FF339966"/>
        <rFont val="Calibri"/>
        <family val="2"/>
        <scheme val="minor"/>
      </rPr>
      <t xml:space="preserve">B-V </t>
    </r>
    <r>
      <rPr>
        <b/>
        <sz val="12"/>
        <color rgb="FF0000FF"/>
        <rFont val="Calibri"/>
        <family val="2"/>
        <scheme val="minor"/>
      </rPr>
      <t>ON PROD.</t>
    </r>
    <r>
      <rPr>
        <b/>
        <sz val="12"/>
        <color rgb="FFFF0000"/>
        <rFont val="Calibri"/>
        <family val="2"/>
        <scheme val="minor"/>
      </rPr>
      <t>RIH W/ 1.75" SLIM</t>
    </r>
    <r>
      <rPr>
        <b/>
        <sz val="12"/>
        <color rgb="FF0000FF"/>
        <rFont val="Calibri"/>
        <family val="2"/>
        <scheme val="minor"/>
      </rPr>
      <t xml:space="preserve"> </t>
    </r>
    <r>
      <rPr>
        <b/>
        <sz val="12"/>
        <color rgb="FFFF0000"/>
        <rFont val="Calibri"/>
        <family val="2"/>
        <scheme val="minor"/>
      </rPr>
      <t>DHP</t>
    </r>
    <r>
      <rPr>
        <b/>
        <sz val="12"/>
        <color rgb="FF0000FF"/>
        <rFont val="Calibri"/>
        <family val="2"/>
        <scheme val="minor"/>
      </rPr>
      <t xml:space="preserve"> ON </t>
    </r>
    <r>
      <rPr>
        <b/>
        <sz val="12"/>
        <color rgb="FFFF0000"/>
        <rFont val="Calibri"/>
        <family val="2"/>
        <scheme val="minor"/>
      </rPr>
      <t>NEW N-97</t>
    </r>
    <r>
      <rPr>
        <b/>
        <sz val="12"/>
        <color rgb="FF0000FF"/>
        <rFont val="Calibri"/>
        <family val="2"/>
        <scheme val="minor"/>
      </rPr>
      <t xml:space="preserve"> ( 25X1" + 125X7/8" + 85X1" )   1" SLIM S/R , R/U FOR 640 M-II S/U FROM WELL DORRA-11 ( S.L. = 112, SH.S = 8 " ) , </t>
    </r>
    <r>
      <rPr>
        <b/>
        <sz val="12"/>
        <color rgb="FFFF0000"/>
        <rFont val="Calibri"/>
        <family val="2"/>
        <scheme val="minor"/>
      </rPr>
      <t>ON STREAM 5/8/2018.</t>
    </r>
  </si>
  <si>
    <r>
      <rPr>
        <b/>
        <sz val="12"/>
        <color rgb="FFFF0000"/>
        <rFont val="Calibri"/>
        <family val="2"/>
        <charset val="204"/>
        <scheme val="minor"/>
      </rPr>
      <t>SLIGHT T.V. LEAK</t>
    </r>
    <r>
      <rPr>
        <b/>
        <sz val="12"/>
        <color rgb="FF0000FF"/>
        <rFont val="Calibri"/>
        <family val="2"/>
        <scheme val="minor"/>
      </rPr>
      <t xml:space="preserve"> , P.FILLAGE 78% ( ANCHOR PUMP ) </t>
    </r>
  </si>
  <si>
    <t>F.POUND , P.FILLAGE 76% , ANCHOR PUMP</t>
  </si>
  <si>
    <t>WELL ( S/R ) :    A-81</t>
  </si>
  <si>
    <t>DECREASED S.L. F/128" T/112".</t>
  </si>
  <si>
    <t>DECREASED SH. S. F/10" T/8"</t>
  </si>
  <si>
    <t>EXPRO # 2(TMU)
FREQ.= 50 HZ , CURR.= 22/23 A , PIP/PDP= 143/2205 PSI , TI/TM= 196.6/257.3 F , USP/DSP= 125/125 PSI , WHT= 128 F.</t>
  </si>
  <si>
    <t>EXPRO # 2(TMU)</t>
  </si>
  <si>
    <r>
      <t>FINISHED DRILLING , COMPLEATED THE WELL AS</t>
    </r>
    <r>
      <rPr>
        <b/>
        <sz val="12"/>
        <color rgb="FFFF0000"/>
        <rFont val="Calibri"/>
        <family val="2"/>
      </rPr>
      <t xml:space="preserve"> </t>
    </r>
    <r>
      <rPr>
        <b/>
        <sz val="12"/>
        <color rgb="FF0000FF"/>
        <rFont val="Calibri"/>
        <family val="2"/>
      </rPr>
      <t xml:space="preserve">OIL PRODUCER FROM </t>
    </r>
    <r>
      <rPr>
        <b/>
        <sz val="12"/>
        <color rgb="FF169A77"/>
        <rFont val="Calibri"/>
        <family val="2"/>
      </rPr>
      <t xml:space="preserve"> B-IV (5,990 – 6,002) (12 FT) P= 1750 Psi &amp; T= 180 DegF </t>
    </r>
    <r>
      <rPr>
        <b/>
        <sz val="12"/>
        <color rgb="FF0000FF"/>
        <rFont val="Calibri"/>
        <family val="2"/>
      </rPr>
      <t xml:space="preserve"> ,TAGGED TD @ 6675 FT ( E/L ),  USING </t>
    </r>
    <r>
      <rPr>
        <b/>
        <sz val="12"/>
        <color rgb="FFFF0000"/>
        <rFont val="Calibri"/>
        <family val="2"/>
      </rPr>
      <t>ESP  SYSTEM</t>
    </r>
    <r>
      <rPr>
        <b/>
        <sz val="12"/>
        <color rgb="FF0000FF"/>
        <rFont val="Calibri"/>
        <family val="2"/>
      </rPr>
      <t xml:space="preserve"> , RIH  W/ 4 SECTION ESP</t>
    </r>
    <r>
      <rPr>
        <b/>
        <sz val="12"/>
        <color rgb="FFFF0000"/>
        <rFont val="Calibri"/>
        <family val="2"/>
      </rPr>
      <t xml:space="preserve"> 400SER ,DN-1050 , 352 STG  </t>
    </r>
    <r>
      <rPr>
        <b/>
        <sz val="12"/>
        <color rgb="FF0000FF"/>
        <rFont val="Calibri"/>
        <family val="2"/>
      </rPr>
      <t xml:space="preserve">TO DEPTH 5863  FT ON </t>
    </r>
    <r>
      <rPr>
        <b/>
        <sz val="16"/>
        <rFont val="Calibri"/>
        <family val="2"/>
      </rPr>
      <t>2 7/8 " TBG</t>
    </r>
    <r>
      <rPr>
        <b/>
        <sz val="12"/>
        <color rgb="FF0000FF"/>
        <rFont val="Calibri"/>
        <family val="2"/>
      </rPr>
      <t xml:space="preserve">  , STARTED W/ PARAMETERS ( FREQ. = 50 HZ ,  CURRENT = 20 A ,  WHP= 500 PSI, Pi= 817 PSI, Pd= 2682 PSI, Tm= 236 F , TI=192 F , ON STREAM</t>
    </r>
    <r>
      <rPr>
        <b/>
        <sz val="12"/>
        <color rgb="FFFF0000"/>
        <rFont val="Calibri"/>
        <family val="2"/>
      </rPr>
      <t xml:space="preserve">  </t>
    </r>
  </si>
  <si>
    <t>WELL ( S/R) :    A-67</t>
  </si>
  <si>
    <t>SHORT JT @ 5652 FT</t>
  </si>
  <si>
    <t>B-I (5769 - 5786)
B-II (5796 - 5810)
B-III (5919 - 5926)
B-V (6008 - 6026)</t>
  </si>
  <si>
    <t>NEW  N-97</t>
  </si>
  <si>
    <t>B-I, II, III, V</t>
  </si>
  <si>
    <t>F.POUND, P.FILLAGE 84 %</t>
  </si>
  <si>
    <t>TOTAL RET. (10 RODS)</t>
  </si>
  <si>
    <t>TOTAL RET. (13 RODS)</t>
  </si>
  <si>
    <t>TOTAL RET. (18 RODS)</t>
  </si>
  <si>
    <t>NO PUMP ACTION, R.TRIP, RET.(5*1")RODS, SET ANCHOR AT 5475 FT, TBG TEST HOLD OK, ON STREAM</t>
  </si>
  <si>
    <r>
      <t xml:space="preserve">NO PUMP ACTION, R.TRIP, TBG TEST NOT HOLD, R.TRIP W/2" ANCHOR PUMP, RET. (2+2)*1" RODS, TBG TEST NOT HOLD, R.TRIP W/1.75" ANCHOR PUMP, TBG TEST NOT HOLD, </t>
    </r>
    <r>
      <rPr>
        <b/>
        <sz val="12"/>
        <color rgb="FFFF0000"/>
        <rFont val="Calibri"/>
        <family val="2"/>
        <scheme val="minor"/>
      </rPr>
      <t>WAITING W/O</t>
    </r>
  </si>
  <si>
    <t>NO PUMP ACTION, R.TRIP W/ ANCHOR PUMP, TBG TEST HOLD OK, ON STREAM</t>
  </si>
  <si>
    <t>EXPRO TMU-2</t>
  </si>
  <si>
    <t xml:space="preserve">DECREASED SH.S. F/10" T/8" </t>
  </si>
  <si>
    <t>NO PUMP ACTION , R.TRIP W/ 1.5 "  SLIM  HOLE DHP INSTEAD OF 1.75" SLIM DHP , ON STREAM</t>
  </si>
  <si>
    <r>
      <rPr>
        <b/>
        <sz val="12"/>
        <color rgb="FFFF0000"/>
        <rFont val="Calibri"/>
        <family val="2"/>
        <charset val="204"/>
        <scheme val="minor"/>
      </rPr>
      <t>S.F.L. FOR ( B-  I &amp; III )</t>
    </r>
    <r>
      <rPr>
        <b/>
        <sz val="12"/>
        <color indexed="12"/>
        <rFont val="Calibri"/>
        <family val="2"/>
        <scheme val="minor"/>
      </rPr>
      <t>, NORMAL CARD</t>
    </r>
  </si>
  <si>
    <r>
      <t xml:space="preserve">UNDER W/O TO CHANGE STATUS F/ESP T/ S/R, ( </t>
    </r>
    <r>
      <rPr>
        <b/>
        <sz val="12"/>
        <color rgb="FFFF0000"/>
        <rFont val="Calibri"/>
        <family val="2"/>
        <scheme val="minor"/>
      </rPr>
      <t>FOUND FIRST SECTION OF PUMP STUCK COMPLETELY, SLIGHT SAND ON THE HEAD OF ESP EQUIPMENT</t>
    </r>
    <r>
      <rPr>
        <b/>
        <sz val="12"/>
        <color rgb="FF0000FF"/>
        <rFont val="Calibri"/>
        <family val="2"/>
        <scheme val="minor"/>
      </rPr>
      <t xml:space="preserve"> ), TAGGED T.D. @ 6575 FT ( BY GR-CCL TOOL ), PERFORATED </t>
    </r>
    <r>
      <rPr>
        <b/>
        <sz val="12"/>
        <color rgb="FF339966"/>
        <rFont val="Calibri"/>
        <family val="2"/>
        <scheme val="minor"/>
      </rPr>
      <t>B-III (5927 – 5939) 12 FT &amp; B-I (5842 – 5858) 16 FT, (5804 – 5828) 24 FT, (5770 – 5790) 20 FT</t>
    </r>
    <r>
      <rPr>
        <b/>
        <sz val="12"/>
        <color rgb="FF0000FF"/>
        <rFont val="Calibri"/>
        <family val="2"/>
        <scheme val="minor"/>
      </rPr>
      <t xml:space="preserve">,  </t>
    </r>
    <r>
      <rPr>
        <b/>
        <sz val="12"/>
        <rFont val="Calibri"/>
        <family val="2"/>
        <scheme val="minor"/>
      </rPr>
      <t>INSTALLED SELECTIVE COMPLETION</t>
    </r>
    <r>
      <rPr>
        <b/>
        <sz val="12"/>
        <color rgb="FF0000FF"/>
        <rFont val="Calibri"/>
        <family val="2"/>
        <scheme val="minor"/>
      </rPr>
      <t xml:space="preserve">, KEPT ALL INTERVALS ON PROD. , RIH </t>
    </r>
    <r>
      <rPr>
        <b/>
        <sz val="12"/>
        <color rgb="FFFF0000"/>
        <rFont val="Calibri"/>
        <family val="2"/>
        <scheme val="minor"/>
      </rPr>
      <t>W/ 2.25" DHP</t>
    </r>
    <r>
      <rPr>
        <b/>
        <sz val="12"/>
        <color rgb="FF0000FF"/>
        <rFont val="Calibri"/>
        <family val="2"/>
        <scheme val="minor"/>
      </rPr>
      <t xml:space="preserve"> &amp;  COND. 2 (1" N-97 &amp; 7/8" H-CH)( 90X1" + 116X7/8" + 25X1" ) , R/U FOR </t>
    </r>
    <r>
      <rPr>
        <b/>
        <sz val="12"/>
        <color rgb="FFFF0000"/>
        <rFont val="Calibri"/>
        <family val="2"/>
        <scheme val="minor"/>
      </rPr>
      <t>S/U FROM M-80, 640 M-II</t>
    </r>
    <r>
      <rPr>
        <b/>
        <sz val="12"/>
        <color rgb="FF0000FF"/>
        <rFont val="Calibri"/>
        <family val="2"/>
        <scheme val="minor"/>
      </rPr>
      <t xml:space="preserve">, SH.S = 8" , S.L. = 112" , </t>
    </r>
    <r>
      <rPr>
        <b/>
        <sz val="12"/>
        <color rgb="FFFF0000"/>
        <rFont val="Calibri"/>
        <family val="2"/>
        <scheme val="minor"/>
      </rPr>
      <t>ON STREAM 30/9/2018.</t>
    </r>
  </si>
  <si>
    <t xml:space="preserve">B-I, III, IV
</t>
  </si>
  <si>
    <r>
      <t xml:space="preserve">FINISHED DRILLING, </t>
    </r>
    <r>
      <rPr>
        <b/>
        <sz val="12"/>
        <color rgb="FFFF0000"/>
        <rFont val="Calibri"/>
        <family val="2"/>
        <charset val="204"/>
        <scheme val="minor"/>
      </rPr>
      <t>PERFORMED CBL-VDL- LOG BY SHCL. E/L , TAGGED TD @ 6350 FT , Top Of Cement (TOC) = 1400 FT , VERY GOOD CEMENT @ INTERASED ZONE</t>
    </r>
    <r>
      <rPr>
        <b/>
        <sz val="12"/>
        <color rgb="FF0000FF"/>
        <rFont val="Calibri"/>
        <family val="2"/>
        <scheme val="minor"/>
      </rPr>
      <t xml:space="preserve"> . , COMPLETED THE WELL AS OIL PRODUCER FROM </t>
    </r>
    <r>
      <rPr>
        <b/>
        <sz val="11"/>
        <color rgb="FF339966"/>
        <rFont val="Arial"/>
        <family val="2"/>
      </rPr>
      <t>B-V (6008 - 6026) 18 FT ( P = 1150 - 1464 ), B-III (5919 - 5926) 7 FT ( P = 2125 ), B-II (5796 - 5810) 14 FT ( P = 1092-1222 )&amp; B-I (5769 - 5786) 17 FT ( P = 530 - 760 PSI)</t>
    </r>
    <r>
      <rPr>
        <b/>
        <sz val="12"/>
        <color rgb="FF0000FF"/>
        <rFont val="Calibri"/>
        <family val="2"/>
        <scheme val="minor"/>
      </rPr>
      <t xml:space="preserve">  , </t>
    </r>
    <r>
      <rPr>
        <b/>
        <sz val="12"/>
        <color theme="1"/>
        <rFont val="Calibri"/>
        <family val="2"/>
        <scheme val="minor"/>
      </rPr>
      <t>HAD SHORT JT @ 5652 FT, INSTALLED SELECTIVE COMPLETION,</t>
    </r>
    <r>
      <rPr>
        <b/>
        <sz val="12"/>
        <color rgb="FF0000FF"/>
        <rFont val="Calibri"/>
        <family val="2"/>
        <scheme val="minor"/>
      </rPr>
      <t xml:space="preserve"> USING S/R SYSTEM, </t>
    </r>
    <r>
      <rPr>
        <b/>
        <sz val="12"/>
        <color rgb="FFFF0000"/>
        <rFont val="Calibri"/>
        <family val="2"/>
        <scheme val="minor"/>
      </rPr>
      <t>RIH W/2.25" DHP</t>
    </r>
    <r>
      <rPr>
        <b/>
        <sz val="12"/>
        <color rgb="FF0000FF"/>
        <rFont val="Calibri"/>
        <family val="2"/>
        <scheme val="minor"/>
      </rPr>
      <t xml:space="preserve"> &amp; NEW N-97 S/R ( 25X1" + 125X7/8" + 78X1" ), S/U 640 M-II FROM M-59 ( S.L. = 112" &amp; SH.S = 8" ), ON STREAM ON </t>
    </r>
    <r>
      <rPr>
        <b/>
        <sz val="12"/>
        <color rgb="FFFF0000"/>
        <rFont val="Calibri"/>
        <family val="2"/>
        <charset val="204"/>
        <scheme val="minor"/>
      </rPr>
      <t>1-10-2018</t>
    </r>
  </si>
  <si>
    <t>AVG. WHT= 133 F</t>
  </si>
  <si>
    <t>TOTAL RETRIEVED ( 21X1" ) RODS</t>
  </si>
  <si>
    <t>TOTAL RETRIEVED ( 26X1" ) RODS</t>
  </si>
  <si>
    <r>
      <t xml:space="preserve">NO PUMP ACTION, R.TRIP, RET. ( 5X1" ) RODS, HYDRO TEST, HOLD OK, </t>
    </r>
    <r>
      <rPr>
        <b/>
        <sz val="12"/>
        <color rgb="FFFF0000"/>
        <rFont val="Calibri"/>
        <family val="2"/>
        <scheme val="minor"/>
      </rPr>
      <t>SET ANCHOR @ 5250 FT</t>
    </r>
    <r>
      <rPr>
        <b/>
        <sz val="12"/>
        <color rgb="FF0000FF"/>
        <rFont val="Calibri"/>
        <family val="2"/>
        <scheme val="minor"/>
      </rPr>
      <t>, ON STREAM.</t>
    </r>
  </si>
  <si>
    <r>
      <t xml:space="preserve">TRANSFERED S/U TO A-68, </t>
    </r>
    <r>
      <rPr>
        <b/>
        <sz val="12"/>
        <color rgb="FFFF0000"/>
        <rFont val="Calibri"/>
        <family val="2"/>
        <scheme val="minor"/>
      </rPr>
      <t>POOH W/ S/R &amp; L/D BESIDE THE WELL.</t>
    </r>
  </si>
  <si>
    <t>CHANGED CRANK PINS FOR S/U , INCREASED S.L F/ 96" T/ 119"</t>
  </si>
  <si>
    <r>
      <t xml:space="preserve">NO PUMP ACTION, RESET, NO PROD, POOH W/ DHP </t>
    </r>
    <r>
      <rPr>
        <b/>
        <sz val="12"/>
        <color rgb="FF339966"/>
        <rFont val="Calibri"/>
        <family val="2"/>
        <scheme val="minor"/>
      </rPr>
      <t xml:space="preserve">(FOUND ONLY TOP PLUNGER AND VALVE ROD GUIDE ON SURFACE), </t>
    </r>
    <r>
      <rPr>
        <b/>
        <sz val="12"/>
        <color rgb="FF0000FF"/>
        <rFont val="Calibri"/>
        <family val="2"/>
        <scheme val="minor"/>
      </rPr>
      <t>R.TRIP W/ 2" ANCHOR PUMP, RET ( 2+6+4 )X1" RODS, SET ANCHOR PUMP AT 5475 FT, ON STREAM.</t>
    </r>
  </si>
  <si>
    <t>DECREASED SH.S. F/10" T/8"</t>
  </si>
  <si>
    <t>DECREASED S.L. F/ 144" T/96"</t>
  </si>
  <si>
    <t xml:space="preserve"> FLUID POUND, P.FILLAGE +/- 70%</t>
  </si>
  <si>
    <t>TOTAL RET. (15X1" RODS)</t>
  </si>
  <si>
    <r>
      <t xml:space="preserve">NO PUMP ACTION, R.TRIP, RET. ( 5X1" ) RODS, </t>
    </r>
    <r>
      <rPr>
        <b/>
        <sz val="12"/>
        <color rgb="FFFF0000"/>
        <rFont val="Calibri"/>
        <family val="2"/>
        <scheme val="minor"/>
      </rPr>
      <t>SET ANCHOR PUMP @ 5425 FT</t>
    </r>
    <r>
      <rPr>
        <b/>
        <sz val="12"/>
        <color rgb="FF0000FF"/>
        <rFont val="Calibri"/>
        <family val="2"/>
        <scheme val="minor"/>
      </rPr>
      <t>, HYDRO TEST, HOLD OK, ON STREAM.</t>
    </r>
  </si>
  <si>
    <t>TOT. RET. 21 RODS</t>
  </si>
  <si>
    <t xml:space="preserve">EXPRO #2 (TMU) </t>
  </si>
  <si>
    <r>
      <t xml:space="preserve">UNDER W/O DUE TO TBG LEAK, ( </t>
    </r>
    <r>
      <rPr>
        <b/>
        <sz val="12"/>
        <color rgb="FFFF0000"/>
        <rFont val="Calibri"/>
        <family val="2"/>
        <scheme val="minor"/>
      </rPr>
      <t>FOUND JT NO 39 ABOVE P.S.N HAD DAMAGE IN THREAD, NO HOLE OR CRACK OBSERVED</t>
    </r>
    <r>
      <rPr>
        <b/>
        <sz val="12"/>
        <color rgb="FF0000FF"/>
        <rFont val="Calibri"/>
        <family val="2"/>
        <scheme val="minor"/>
      </rPr>
      <t xml:space="preserve"> ), TAGGED T.D. @ 6191 FT BY GR-CCL TOOL, </t>
    </r>
    <r>
      <rPr>
        <b/>
        <sz val="12"/>
        <rFont val="Calibri"/>
        <family val="2"/>
        <scheme val="minor"/>
      </rPr>
      <t xml:space="preserve">INSTALLED 3 1/2" TBG ANCHOR CATCHER, </t>
    </r>
    <r>
      <rPr>
        <b/>
        <sz val="12"/>
        <color rgb="FF0000FF"/>
        <rFont val="Calibri"/>
        <family val="2"/>
        <scheme val="minor"/>
      </rPr>
      <t xml:space="preserve">RIH W/ 1.75" DHP &amp; NEW N-97  S/R CONF. ( 25 X 1" + 123 X 7/8"+ 83X 1" ), SH.S. = 8" , S.L. = 119, </t>
    </r>
    <r>
      <rPr>
        <b/>
        <sz val="12"/>
        <color rgb="FFFF0000"/>
        <rFont val="Calibri"/>
        <family val="2"/>
        <scheme val="minor"/>
      </rPr>
      <t>ON STREAM 12-10-2018.</t>
    </r>
  </si>
  <si>
    <t>DECREASED SH.S F/ 12" TO 8"</t>
  </si>
  <si>
    <t>L.S.</t>
  </si>
  <si>
    <t>102"</t>
  </si>
  <si>
    <t>EXPRO #2(TMU)</t>
  </si>
  <si>
    <t>EXPRO #2 TMU</t>
  </si>
  <si>
    <t xml:space="preserve">EXPRO #3 (TMU), W.C AFTER W/O 
STILL UNDER CLEANNING </t>
  </si>
  <si>
    <r>
      <t xml:space="preserve">NO PUMP ACTION, FOUND </t>
    </r>
    <r>
      <rPr>
        <b/>
        <sz val="12"/>
        <color rgb="FFFF0000"/>
        <rFont val="Calibri"/>
        <family val="2"/>
        <scheme val="minor"/>
      </rPr>
      <t>ROD VALVE PARTED</t>
    </r>
    <r>
      <rPr>
        <b/>
        <sz val="12"/>
        <color rgb="FF0000FF"/>
        <rFont val="Calibri"/>
        <family val="2"/>
        <scheme val="minor"/>
      </rPr>
      <t>, MANY TRIALS TO FISH W/O SUCCESS,</t>
    </r>
    <r>
      <rPr>
        <b/>
        <u/>
        <sz val="16"/>
        <rFont val="Calibri"/>
        <family val="2"/>
        <scheme val="minor"/>
      </rPr>
      <t xml:space="preserve"> DHP LOST IN WELL</t>
    </r>
    <r>
      <rPr>
        <b/>
        <sz val="12"/>
        <color rgb="FF0000FF"/>
        <rFont val="Calibri"/>
        <family val="2"/>
        <scheme val="minor"/>
      </rPr>
      <t xml:space="preserve">, </t>
    </r>
    <r>
      <rPr>
        <b/>
        <sz val="12"/>
        <color rgb="FFFF0000"/>
        <rFont val="Calibri"/>
        <family val="2"/>
        <scheme val="minor"/>
      </rPr>
      <t>RIH W/ NEW 1.5"  ANCHOR PUMP</t>
    </r>
    <r>
      <rPr>
        <b/>
        <sz val="12"/>
        <color rgb="FF0000FF"/>
        <rFont val="Calibri"/>
        <family val="2"/>
        <scheme val="minor"/>
      </rPr>
      <t xml:space="preserve">, </t>
    </r>
    <r>
      <rPr>
        <b/>
        <sz val="12"/>
        <color rgb="FFFF0000"/>
        <rFont val="Calibri"/>
        <family val="2"/>
        <scheme val="minor"/>
      </rPr>
      <t>SET ANCHOR PUMP @ 5675 FT,</t>
    </r>
    <r>
      <rPr>
        <b/>
        <sz val="12"/>
        <color rgb="FF0000FF"/>
        <rFont val="Calibri"/>
        <family val="2"/>
        <scheme val="minor"/>
      </rPr>
      <t xml:space="preserve"> RET. ( 2X1" ), HYDRO TEST, HOLD OK, ON STREAM.</t>
    </r>
  </si>
  <si>
    <r>
      <t xml:space="preserve">NO PUMP ACTION, R.TRIP, RET. ( 5+1+5 )X1" RODS, TRY TO SET PUMP 2 TIMES W/O SUCCESS, </t>
    </r>
    <r>
      <rPr>
        <b/>
        <sz val="12"/>
        <color rgb="FFFF0000"/>
        <rFont val="Calibri"/>
        <family val="2"/>
        <scheme val="minor"/>
      </rPr>
      <t xml:space="preserve">RIH W/ ( 2X1" ) RODS, </t>
    </r>
    <r>
      <rPr>
        <b/>
        <sz val="12"/>
        <color rgb="FF0000FF"/>
        <rFont val="Calibri"/>
        <family val="2"/>
        <scheme val="minor"/>
      </rPr>
      <t>R.TRIP W/ 1.75 " ANCHOR,</t>
    </r>
    <r>
      <rPr>
        <b/>
        <sz val="12"/>
        <color rgb="FFFF0000"/>
        <rFont val="Calibri"/>
        <family val="2"/>
        <scheme val="minor"/>
      </rPr>
      <t xml:space="preserve"> SET ANCHOR @ 5450 FT</t>
    </r>
    <r>
      <rPr>
        <b/>
        <sz val="12"/>
        <color rgb="FF0000FF"/>
        <rFont val="Calibri"/>
        <family val="2"/>
        <scheme val="minor"/>
      </rPr>
      <t>, HYDRO TEST, HOLD OK, ON STREAM.</t>
    </r>
  </si>
  <si>
    <t>EXPRO #3 (TMU) , L.P.E.</t>
  </si>
  <si>
    <t xml:space="preserve"> NO PUMP ACTION , RESET 1.5" DHP , ON STREAM</t>
  </si>
  <si>
    <t>DECREASED S.L.  F/128" T/112"</t>
  </si>
  <si>
    <r>
      <t xml:space="preserve">UNDER W/O DUE TO TBG LEAK , ( </t>
    </r>
    <r>
      <rPr>
        <b/>
        <sz val="12"/>
        <color rgb="FFFF0000"/>
        <rFont val="Calibri"/>
        <family val="2"/>
        <scheme val="minor"/>
      </rPr>
      <t>NO VISUAL LEAK FOUND</t>
    </r>
    <r>
      <rPr>
        <b/>
        <sz val="12"/>
        <color rgb="FF0000FF"/>
        <rFont val="Calibri"/>
        <family val="2"/>
        <scheme val="minor"/>
      </rPr>
      <t xml:space="preserve"> )</t>
    </r>
    <r>
      <rPr>
        <b/>
        <sz val="12"/>
        <color rgb="FFFF0000"/>
        <rFont val="Calibri"/>
        <family val="2"/>
        <scheme val="minor"/>
      </rPr>
      <t xml:space="preserve"> ( DURING INSPECTION FOUND  3  JT'S HAD HOLE )</t>
    </r>
    <r>
      <rPr>
        <b/>
        <sz val="12"/>
        <color rgb="FF0000FF"/>
        <rFont val="Calibri"/>
        <family val="2"/>
        <scheme val="minor"/>
      </rPr>
      <t xml:space="preserve">, TAGGED TD @ 6242'  , </t>
    </r>
    <r>
      <rPr>
        <b/>
        <sz val="12"/>
        <color rgb="FF00B050"/>
        <rFont val="Calibri"/>
        <family val="2"/>
        <scheme val="minor"/>
      </rPr>
      <t>ADD NEW INTERVALS B-VI (6125-6148 ) FT</t>
    </r>
    <r>
      <rPr>
        <b/>
        <sz val="12"/>
        <color rgb="FF0000FF"/>
        <rFont val="Calibri"/>
        <family val="2"/>
        <scheme val="minor"/>
      </rPr>
      <t xml:space="preserve"> , INSTALLED SELECTIVE COMPLETION , OPENED UPPER SSD AGAINST B-I,III UPPER INTERVALS B-IV (5927-5943) , (5946-5956) , CLOSED LOWER SSD AGAINST LOWER B-IV(5962-5965)(5968-5983) &amp; B-V , ( </t>
    </r>
    <r>
      <rPr>
        <b/>
        <sz val="12"/>
        <color rgb="FF00B050"/>
        <rFont val="Calibri"/>
        <family val="2"/>
        <scheme val="minor"/>
      </rPr>
      <t>B-I,III,UPPER B-IV &amp;B-VI ON PRODUCTION</t>
    </r>
    <r>
      <rPr>
        <b/>
        <sz val="12"/>
        <color rgb="FF0000FF"/>
        <rFont val="Calibri"/>
        <family val="2"/>
        <scheme val="minor"/>
      </rPr>
      <t xml:space="preserve"> ) , (</t>
    </r>
    <r>
      <rPr>
        <b/>
        <sz val="12"/>
        <color rgb="FFFF0000"/>
        <rFont val="Calibri"/>
        <family val="2"/>
        <scheme val="minor"/>
      </rPr>
      <t xml:space="preserve"> LOWER B-IV &amp; B-V ISOLATED </t>
    </r>
    <r>
      <rPr>
        <b/>
        <sz val="12"/>
        <color rgb="FF0000FF"/>
        <rFont val="Calibri"/>
        <family val="2"/>
        <scheme val="minor"/>
      </rPr>
      <t xml:space="preserve">) , RIH WITH </t>
    </r>
    <r>
      <rPr>
        <b/>
        <sz val="12"/>
        <color rgb="FFFF0000"/>
        <rFont val="Calibri"/>
        <family val="2"/>
        <scheme val="minor"/>
      </rPr>
      <t>2" DHP</t>
    </r>
    <r>
      <rPr>
        <b/>
        <sz val="12"/>
        <color rgb="FF0000FF"/>
        <rFont val="Calibri"/>
        <family val="2"/>
        <scheme val="minor"/>
      </rPr>
      <t xml:space="preserve"> ON SAME S/R EXCEPT (25X1" S.BR +18X1" ON TOP N-97 COND.2 ) , (25X1"+124X7/8"+86X1" ), ON STREAM </t>
    </r>
    <r>
      <rPr>
        <b/>
        <sz val="12"/>
        <color rgb="FFFF0000"/>
        <rFont val="Calibri"/>
        <family val="2"/>
        <scheme val="minor"/>
      </rPr>
      <t>4/8/2016</t>
    </r>
  </si>
  <si>
    <t>EXPRO(TMU-1)</t>
  </si>
  <si>
    <t>EXPRO 1 TMU</t>
  </si>
  <si>
    <r>
      <t xml:space="preserve"> NO PUMP ACTION , RESET , NOT. PROD. , </t>
    </r>
    <r>
      <rPr>
        <b/>
        <sz val="12"/>
        <color rgb="FFFF0000"/>
        <rFont val="Calibri"/>
        <family val="2"/>
        <scheme val="minor"/>
      </rPr>
      <t xml:space="preserve">R.TRIP W/ 1.75" ANCHOR PUMP INSTEAD OF 1.5" </t>
    </r>
    <r>
      <rPr>
        <b/>
        <sz val="12"/>
        <color rgb="FF0000FF"/>
        <rFont val="Calibri"/>
        <family val="2"/>
        <scheme val="minor"/>
      </rPr>
      <t xml:space="preserve"> </t>
    </r>
    <r>
      <rPr>
        <b/>
        <sz val="12"/>
        <color rgb="FFFF0000"/>
        <rFont val="Calibri"/>
        <family val="2"/>
        <scheme val="minor"/>
      </rPr>
      <t>ANCHOR PUMP</t>
    </r>
    <r>
      <rPr>
        <b/>
        <sz val="12"/>
        <color rgb="FF0000FF"/>
        <rFont val="Calibri"/>
        <family val="2"/>
        <scheme val="minor"/>
      </rPr>
      <t xml:space="preserve">, REPLACED ( 3 RODSX1.5" BY 3X1" ), RET. ( 5X1" ) RODS, HYDRO TEST, NOT HOLD, ANCHOR PUMP ABOVE D.F.L. , </t>
    </r>
    <r>
      <rPr>
        <b/>
        <sz val="12"/>
        <color rgb="FFFF0000"/>
        <rFont val="Calibri"/>
        <family val="2"/>
        <scheme val="minor"/>
      </rPr>
      <t>WAITING W/O.</t>
    </r>
  </si>
  <si>
    <r>
      <t xml:space="preserve">NO PUMP ACTION, RET. ( 5X1" ), HYDRO TEST, HOLD OK, STARTED THE WELL, NOT PROD. </t>
    </r>
    <r>
      <rPr>
        <b/>
        <sz val="12"/>
        <color rgb="FFFF0000"/>
        <rFont val="Calibri"/>
        <family val="2"/>
        <scheme val="minor"/>
      </rPr>
      <t>WAITING W/O.</t>
    </r>
  </si>
  <si>
    <t>TOTAL RET. 38X1" RODS</t>
  </si>
  <si>
    <t>EXPRO TMU 1</t>
  </si>
  <si>
    <t>EXPRO TMU-1</t>
  </si>
  <si>
    <t>EXPRO #1 (TMU)</t>
  </si>
  <si>
    <t>LOW PUMP EFF. , RESET, NOT PROD. R.TRIP W/2" DHP INSTEAD OF 1.75" , ON STREAM.</t>
  </si>
  <si>
    <t>RIH W/ 1.75" S.H.DHP, ON STREAM</t>
  </si>
  <si>
    <t>119"</t>
  </si>
  <si>
    <t xml:space="preserve"> B-I (5788 - 5818]
 B-III (5,983 – 5,995) (12 FT)
B-IV (6,001 – 6,008) , (6,017 – 6,028)</t>
  </si>
  <si>
    <r>
      <t xml:space="preserve">LOW PUMP EFF., </t>
    </r>
    <r>
      <rPr>
        <b/>
        <sz val="12"/>
        <color rgb="FFFF0000"/>
        <rFont val="Calibri"/>
        <family val="2"/>
        <scheme val="minor"/>
      </rPr>
      <t>R.TRIP W/2.25" INSTEAD OF 2"</t>
    </r>
    <r>
      <rPr>
        <b/>
        <sz val="12"/>
        <color rgb="FF0000FF"/>
        <rFont val="Calibri"/>
        <family val="2"/>
        <scheme val="minor"/>
      </rPr>
      <t xml:space="preserve"> , ON STREAM.</t>
    </r>
  </si>
  <si>
    <t>NO PUMP ACTION, R.TRIP W/1.75" ANCHOR PUMP, RET. (1*1") RODS, S/R CONFIG. (24*1" + 120*7/8" + 81*1"), HYDRO TEST HOLD OK, ON STREAM.</t>
  </si>
  <si>
    <t xml:space="preserve">TOTAL RETRIEVED ( 11X1" ) RODS </t>
  </si>
  <si>
    <t>1.75 '' ANCHOR</t>
  </si>
  <si>
    <r>
      <t xml:space="preserve">NO PUMP ACTION, </t>
    </r>
    <r>
      <rPr>
        <b/>
        <sz val="12"/>
        <color rgb="FFFF0000"/>
        <rFont val="Calibri"/>
        <family val="2"/>
        <scheme val="minor"/>
      </rPr>
      <t>R.TRIP W/1.5" SH DHP</t>
    </r>
    <r>
      <rPr>
        <b/>
        <sz val="12"/>
        <color rgb="FF0000FF"/>
        <rFont val="Calibri"/>
        <family val="2"/>
        <scheme val="minor"/>
      </rPr>
      <t>, ON STREAM.</t>
    </r>
  </si>
  <si>
    <t>EXPRO TMU-3
 FREQ. = 50 HZ , USP =130 PSI , CURR. = 35 A, PIP/PDP = 790/2625 PSI, Ti=87 C, Tm=123 C, WHT=168 F</t>
  </si>
  <si>
    <t>EXPRO (TMU-1)</t>
  </si>
  <si>
    <t>EXPRO #1 TMU</t>
  </si>
  <si>
    <t>S/R</t>
  </si>
  <si>
    <t>POOH W/ S/R &amp; DHP , L/D SAME BESIDE THE WELL</t>
  </si>
  <si>
    <t>EXPRO #3 (TMU)  , ANCHOR PUMP</t>
  </si>
  <si>
    <t>SWITCHED TO TIMER MODE 3 HRS RUN /3 HRS OFF</t>
  </si>
  <si>
    <t>T.V LEAK ,  P.FILLAGE=95%</t>
  </si>
  <si>
    <t>SLIGH T.V. LEAK</t>
  </si>
  <si>
    <t>FLUID POUND, P.FILLAGE=82%</t>
  </si>
  <si>
    <t>S.FLUID POUND, P.FILLAGE=85%</t>
  </si>
  <si>
    <t>S.FLUID POUND, P.FILLAGE=86%</t>
  </si>
  <si>
    <r>
      <rPr>
        <b/>
        <sz val="12"/>
        <color rgb="FFFF0000"/>
        <rFont val="Calibri"/>
        <family val="2"/>
        <scheme val="minor"/>
      </rPr>
      <t>UNDER W/O DUE TO TBG LEAK</t>
    </r>
    <r>
      <rPr>
        <b/>
        <sz val="12"/>
        <color rgb="FF0000FF"/>
        <rFont val="Calibri"/>
        <family val="2"/>
        <scheme val="minor"/>
      </rPr>
      <t xml:space="preserve">, FOUND CRACK IN JT. NO. 191 ABOVE P.S.N. BY 95 FT, TAGGED BTM BY 1-11/16 CCL AT 6201 FT, INSTALL </t>
    </r>
    <r>
      <rPr>
        <b/>
        <sz val="12"/>
        <color rgb="FF339966"/>
        <rFont val="Calibri"/>
        <family val="2"/>
        <scheme val="minor"/>
      </rPr>
      <t>ANCHOR CATCHER COMPLETION</t>
    </r>
    <r>
      <rPr>
        <b/>
        <sz val="12"/>
        <color rgb="FF0000FF"/>
        <rFont val="Calibri"/>
        <family val="2"/>
        <scheme val="minor"/>
      </rPr>
      <t xml:space="preserve"> W/2-7/8" TBG, </t>
    </r>
    <r>
      <rPr>
        <b/>
        <sz val="12"/>
        <color rgb="FFFF0000"/>
        <rFont val="Calibri"/>
        <family val="2"/>
        <scheme val="minor"/>
      </rPr>
      <t xml:space="preserve">RIH W/1.75" S.H.DHP </t>
    </r>
    <r>
      <rPr>
        <b/>
        <sz val="12"/>
        <color rgb="FF0000FF"/>
        <rFont val="Calibri"/>
        <family val="2"/>
        <scheme val="minor"/>
      </rPr>
      <t>ON SAME S/R EXCEPT (6*7/8" + 34*1") N-97, CONFIG. (25*1" + 120*7/8" + 89*1"), ON STREAM ON 26-10-2018</t>
    </r>
  </si>
  <si>
    <t>TOTAL RET. ( 10X1" ) RODS</t>
  </si>
  <si>
    <t xml:space="preserve"> B-I (5928 – 5934) </t>
  </si>
  <si>
    <t>PKR. ( CSG LEAK )</t>
  </si>
  <si>
    <t>SLIGHT F.POUND ( P.FILLAGE= 90%)</t>
  </si>
  <si>
    <t>SLIGHT F.POUND ( P.FILLAGE= 92%)</t>
  </si>
  <si>
    <t>OIL IN CELLER</t>
  </si>
  <si>
    <t>F.POUND ,  P.FILLAGE= 79%</t>
  </si>
  <si>
    <t>FLUID POUND ( PUMP FILLAGE +/- 72 %)</t>
  </si>
  <si>
    <t xml:space="preserve">PKR ( CSG LEAK ) </t>
  </si>
  <si>
    <t>NO PUMP ACTION, R.TRIP W/ ANCHOR PUMP, RET. ( 2+4+5 )X1" ROODS, SET PUMP AT 5525 FT , HYDRO TEST, HOLD OK, ON STREAM.</t>
  </si>
  <si>
    <t>TOTAL RETRIEVED ( 24X1"  + 1X7/8") RODS</t>
  </si>
  <si>
    <r>
      <t>NO PUMP ACTION, RESET DHP , FOUND ACTION &amp; SUCTION , R.TRIP W/1.5" SH DHP</t>
    </r>
    <r>
      <rPr>
        <b/>
        <sz val="12"/>
        <color rgb="FFFF0000"/>
        <rFont val="Calibri"/>
        <family val="2"/>
        <scheme val="minor"/>
      </rPr>
      <t xml:space="preserve"> </t>
    </r>
    <r>
      <rPr>
        <b/>
        <sz val="12"/>
        <color rgb="FF0000FF"/>
        <rFont val="Calibri"/>
        <family val="2"/>
        <scheme val="minor"/>
      </rPr>
      <t xml:space="preserve">, HYDROTEST , NOT HOLD , </t>
    </r>
    <r>
      <rPr>
        <b/>
        <sz val="12"/>
        <color rgb="FFFF0000"/>
        <rFont val="Calibri"/>
        <family val="2"/>
        <scheme val="minor"/>
      </rPr>
      <t>R.TRIP W/1.75" SH ANCHOR DHP</t>
    </r>
    <r>
      <rPr>
        <b/>
        <sz val="12"/>
        <color rgb="FF0000FF"/>
        <rFont val="Calibri"/>
        <family val="2"/>
        <scheme val="minor"/>
      </rPr>
      <t xml:space="preserve"> , RET. ( 10 RODS X1") , HOLD OK , </t>
    </r>
    <r>
      <rPr>
        <b/>
        <sz val="12"/>
        <color rgb="FFFF0000"/>
        <rFont val="Calibri"/>
        <family val="2"/>
        <scheme val="minor"/>
      </rPr>
      <t>SET ANCHOR @ 5575 FT</t>
    </r>
    <r>
      <rPr>
        <b/>
        <sz val="12"/>
        <color rgb="FF0000FF"/>
        <rFont val="Calibri"/>
        <family val="2"/>
        <scheme val="minor"/>
      </rPr>
      <t xml:space="preserve"> ,  ON STREAM </t>
    </r>
  </si>
  <si>
    <r>
      <t xml:space="preserve">NO PUMP ACTION, R.TRIP, RET. ( 2+8+8 X1" ) RODS, STRATED THE WELL, NOT PROD., STOPPED THE WELL DUE TO LEAK AT KTH &amp; ANNULUS, </t>
    </r>
    <r>
      <rPr>
        <b/>
        <sz val="12"/>
        <color rgb="FFFF0000"/>
        <rFont val="Calibri"/>
        <family val="2"/>
        <scheme val="minor"/>
      </rPr>
      <t>WAITING W/O.</t>
    </r>
  </si>
  <si>
    <t>2 7/8"</t>
  </si>
  <si>
    <t xml:space="preserve">T.V LEAK, P.FILLAGE 99% </t>
  </si>
  <si>
    <t>WING STUCKED &amp; OTHER WING CONNECTED TO CHEMICAL SKID</t>
  </si>
  <si>
    <r>
      <t xml:space="preserve">NO PUMP ACTION, R.TRIP W/ 1.75" SLIM ANCHOR DHP &amp; 22 RODS X1" S.BAR, FOUND DRAG WHILE RIH, POOH W/ 1.75" DHP SLIM ANCHOR, FOUND ANCHOR BODY, SLIPS &amp; STRAINER STUK @ 550 FT,RETRIEVED ONLY DHP W/O ANCHOR, L/D S/R BESIDE THE WELL, </t>
    </r>
    <r>
      <rPr>
        <b/>
        <sz val="12"/>
        <color rgb="FFFF0000"/>
        <rFont val="Calibri"/>
        <family val="2"/>
        <scheme val="minor"/>
      </rPr>
      <t>WAITING W/O.</t>
    </r>
  </si>
  <si>
    <t>POLISHED ROD PARTED, REPLACED OK, ON STREAM.</t>
  </si>
  <si>
    <t>NO PUMP ACTION, SWITCHED THE WELL TO TIMER MODE, ON STREAM.</t>
  </si>
  <si>
    <r>
      <t xml:space="preserve">NO PUMP ACTION, R.TRIP W/ 1.5" SLIM ANCHOR PUMP, RET. ( 5X1" + 1X7/8") RODS &amp; </t>
    </r>
    <r>
      <rPr>
        <b/>
        <sz val="12"/>
        <color rgb="FFFF0000"/>
        <rFont val="Calibri"/>
        <family val="2"/>
        <scheme val="minor"/>
      </rPr>
      <t>RIH W/( 6X1" ) RODS</t>
    </r>
    <r>
      <rPr>
        <b/>
        <sz val="12"/>
        <color rgb="FF0000FF"/>
        <rFont val="Calibri"/>
        <family val="2"/>
        <scheme val="minor"/>
      </rPr>
      <t xml:space="preserve">, HYDRO TEST, HOLD OK, </t>
    </r>
    <r>
      <rPr>
        <b/>
        <sz val="12"/>
        <color rgb="FFFF0000"/>
        <rFont val="Calibri"/>
        <family val="2"/>
        <scheme val="minor"/>
      </rPr>
      <t>SET ANCHOR @ 5275 FT</t>
    </r>
    <r>
      <rPr>
        <b/>
        <sz val="12"/>
        <color rgb="FF0000FF"/>
        <rFont val="Calibri"/>
        <family val="2"/>
        <scheme val="minor"/>
      </rPr>
      <t>, ON STREAM.</t>
    </r>
  </si>
  <si>
    <r>
      <t xml:space="preserve">UNDER W/O DUE TO TBG LEAK, ( </t>
    </r>
    <r>
      <rPr>
        <b/>
        <sz val="10"/>
        <color rgb="FFFF0000"/>
        <rFont val="Arial"/>
        <family val="2"/>
      </rPr>
      <t>FOUND CRACK IN JT NO. 11 ABOVE P.S.N., DAMAGE THREAD FOR JT NO. 31 ABOVE P.S.N., DAMAGE BOX FOR JT NO. 30 ABOVE P.S.N &amp; HOLE ON JT NO. 1 ABOVE P.S.N.</t>
    </r>
    <r>
      <rPr>
        <b/>
        <sz val="12"/>
        <color rgb="FF0000FF"/>
        <rFont val="Calibri"/>
        <family val="2"/>
        <scheme val="minor"/>
      </rPr>
      <t xml:space="preserve"> ), </t>
    </r>
    <r>
      <rPr>
        <b/>
        <sz val="12"/>
        <rFont val="Calibri"/>
        <family val="2"/>
        <scheme val="minor"/>
      </rPr>
      <t>INSTALLED  2 7/8" ANCHORED CATCHER TBG,  CHANGED KTH FLANGE BY NEW ONE &amp; CHANGED RING JASKET</t>
    </r>
    <r>
      <rPr>
        <b/>
        <sz val="12"/>
        <color rgb="FF0000FF"/>
        <rFont val="Calibri"/>
        <family val="2"/>
        <scheme val="minor"/>
      </rPr>
      <t xml:space="preserve">, RIH W/ 1.75" SLIM DHP ON THE SAME N-97 S/R </t>
    </r>
    <r>
      <rPr>
        <b/>
        <sz val="12"/>
        <color rgb="FFFF0000"/>
        <rFont val="Calibri"/>
        <family val="2"/>
        <scheme val="minor"/>
      </rPr>
      <t>EXCEPT  ( 20X1" ) RODS NEW</t>
    </r>
    <r>
      <rPr>
        <b/>
        <sz val="12"/>
        <color rgb="FF0000FF"/>
        <rFont val="Calibri"/>
        <family val="2"/>
        <scheme val="minor"/>
      </rPr>
      <t xml:space="preserve">, CONF. (85X1" +124 X 7/8"+ 30 X 1" ) , </t>
    </r>
    <r>
      <rPr>
        <b/>
        <sz val="12"/>
        <color rgb="FFFF0000"/>
        <rFont val="Calibri"/>
        <family val="2"/>
        <scheme val="minor"/>
      </rPr>
      <t>ON STREAM 25/11/2018.</t>
    </r>
  </si>
  <si>
    <t>N-97 COND.A</t>
  </si>
  <si>
    <t>25 X 1" + 120 X 7/8'' + 93 X 1"</t>
  </si>
  <si>
    <r>
      <t xml:space="preserve">FINISHED DRILLING , COMPLETED THE WELL AS OIL PRODUCER FROM ( </t>
    </r>
    <r>
      <rPr>
        <b/>
        <sz val="12"/>
        <color rgb="FF339966"/>
        <rFont val="Calibri"/>
        <family val="2"/>
        <scheme val="minor"/>
      </rPr>
      <t xml:space="preserve">B-I (5730 – 5765) &amp; B-III (5925 – 5935), &amp; B-IV (5943 – 5954), [5960 – 5974], (5982 – 5994) &amp; B-V (6080-6086) </t>
    </r>
    <r>
      <rPr>
        <b/>
        <sz val="12"/>
        <color rgb="FF0000FF"/>
        <rFont val="Calibri"/>
        <family val="2"/>
        <scheme val="minor"/>
      </rPr>
      <t>)</t>
    </r>
    <r>
      <rPr>
        <b/>
        <sz val="12"/>
        <color rgb="FFFF0000"/>
        <rFont val="Calibri"/>
        <family val="2"/>
        <scheme val="minor"/>
      </rPr>
      <t xml:space="preserve"> </t>
    </r>
    <r>
      <rPr>
        <b/>
        <sz val="12"/>
        <color rgb="FF0000FF"/>
        <rFont val="Calibri"/>
        <family val="2"/>
        <scheme val="minor"/>
      </rPr>
      <t xml:space="preserve">USING S/R SYSTEM, INSTALLED 2 7/8" SELECTIVE COMPLETION, </t>
    </r>
    <r>
      <rPr>
        <b/>
        <sz val="12"/>
        <color rgb="FFFF0000"/>
        <rFont val="Calibri"/>
        <family val="2"/>
        <scheme val="minor"/>
      </rPr>
      <t>KEPT SSD CLOSED AGAINST (B-I, III, IV)</t>
    </r>
    <r>
      <rPr>
        <b/>
        <sz val="12"/>
        <color rgb="FF0000FF"/>
        <rFont val="Calibri"/>
        <family val="2"/>
        <scheme val="minor"/>
      </rPr>
      <t xml:space="preserve">, </t>
    </r>
    <r>
      <rPr>
        <b/>
        <sz val="12"/>
        <color rgb="FF339966"/>
        <rFont val="Calibri"/>
        <family val="2"/>
        <scheme val="minor"/>
      </rPr>
      <t>B-V ONLY ON PROD.</t>
    </r>
    <r>
      <rPr>
        <b/>
        <sz val="12"/>
        <color rgb="FF0000FF"/>
        <rFont val="Calibri"/>
        <family val="2"/>
        <scheme val="minor"/>
      </rPr>
      <t xml:space="preserve"> , RIH W/ 1.75'' ON S/R (1" SLIM &amp; 7/8") N-97 COND.A (25 X 1" + 120 X 7/8'' + 91 X 1"), S/U F/M-62 (640 M-II, SH.S.10", S.L.128"), </t>
    </r>
    <r>
      <rPr>
        <b/>
        <sz val="12"/>
        <color rgb="FFFF0000"/>
        <rFont val="Calibri"/>
        <family val="2"/>
        <scheme val="minor"/>
      </rPr>
      <t>ON STREAM ON 27/11/2018</t>
    </r>
  </si>
  <si>
    <r>
      <t xml:space="preserve">NO PUMP ACTION, R.TRIP W/ANCHOR PUMP, RET. (1+9+10) RODS, TBG TEST NOT HOLD, </t>
    </r>
    <r>
      <rPr>
        <b/>
        <sz val="12"/>
        <color rgb="FFFF0000"/>
        <rFont val="Calibri"/>
        <family val="2"/>
        <scheme val="minor"/>
      </rPr>
      <t>WAITING W/O</t>
    </r>
  </si>
  <si>
    <t xml:space="preserve">TOTAL RETRIEVED ( 31X1" ) RODS </t>
  </si>
  <si>
    <t>24*1" + 120*7/8" + 61*1"</t>
  </si>
  <si>
    <t xml:space="preserve">B-I, III, IV
PLAN FOR SH.S=10". </t>
  </si>
  <si>
    <r>
      <t xml:space="preserve">UNDER W/O DUE TO TBG LEAK ,FOUND BUCKLING IN JT. 104 , TAGGED TD @ 6196 FT BY 1-11/16" GR-CCL TOOL , ADD NEW PERF. </t>
    </r>
    <r>
      <rPr>
        <b/>
        <sz val="12"/>
        <color rgb="FF25941C"/>
        <rFont val="Calibri"/>
        <family val="2"/>
        <scheme val="minor"/>
      </rPr>
      <t>B-I (5970-5985)</t>
    </r>
    <r>
      <rPr>
        <b/>
        <sz val="12"/>
        <color rgb="FF0000FF"/>
        <rFont val="Calibri"/>
        <family val="2"/>
        <scheme val="minor"/>
      </rPr>
      <t xml:space="preserve"> , INSTALLED ANCHOR CATCHER COMPLETION ON 2-7/8" TBG , RIH W/1.75" SLIM DHP, ON S/R N-97 COND.A WITH CONF. (30*1" + 125*7/8" + 78*1") , ON STREAM ON 29-11-2018</t>
    </r>
  </si>
  <si>
    <t>AT CSG Pr. 250 PSI</t>
  </si>
  <si>
    <t>BAKER
FREQ. = 50 HZ , WHP =155 PSI , CUR. = 35 A, Pi=820 PSI, Pd=2660 PSI, Tm=122.6 C, WHT=169 F</t>
  </si>
  <si>
    <t>AFTER BLEED OFF CSG</t>
  </si>
  <si>
    <r>
      <t xml:space="preserve">FINISHED DRILLING, STARTED THE WELL AS NATURAL FLOW WELL FORM </t>
    </r>
    <r>
      <rPr>
        <b/>
        <u/>
        <sz val="14"/>
        <color rgb="FFFF0000"/>
        <rFont val="Calibri"/>
        <family val="2"/>
      </rPr>
      <t>MASAJID (11790-11814) &amp; (11824-11850) , P= 5,988 PSI, T = 263 F</t>
    </r>
    <r>
      <rPr>
        <b/>
        <sz val="12"/>
        <color rgb="FF0000FF"/>
        <rFont val="Calibri"/>
        <family val="2"/>
      </rPr>
      <t xml:space="preserve">, </t>
    </r>
    <r>
      <rPr>
        <b/>
        <u/>
        <sz val="12"/>
        <color rgb="FFFF0000"/>
        <rFont val="Calibri"/>
        <family val="2"/>
      </rPr>
      <t>PERFORATED BY TCP WITH UNDERBALANCE</t>
    </r>
    <r>
      <rPr>
        <b/>
        <sz val="12"/>
        <color rgb="FF0000FF"/>
        <rFont val="Calibri"/>
        <family val="2"/>
      </rPr>
      <t xml:space="preserve"> 1500 PSI, DROPPED THE FIRING BAR TO PERFORATE MASAJID FM, HAD GOOD SOUND INDICATION, OBSERVED WHP ALMOST THE 
           SAME, BLEEDED OFF WHP TO ZERO ON FLARE, NO RETURN, SHUT IN THE WELL FOR 1HR ( SIWHP=ZERO ) 
     - RIH W/C.T. TO DEPTH 9000' ,N2 RATE 400 SCFM , CIR. PRESS. 3200 PSI , WHP ZERO , RET. N2+ KILLING FLUID
 - C.T. DEPTH 10000' , N2 RATE 400 SCFM , CIR. PRESS. 3200 PSI , WHP ZERO , RETURN: N2+ FORMATION WATER , 
                                     SALINITY 200,000 NACL, </t>
    </r>
    <r>
      <rPr>
        <b/>
        <u/>
        <sz val="12"/>
        <color rgb="FFFF0000"/>
        <rFont val="Calibri"/>
        <family val="2"/>
      </rPr>
      <t>CONSUMED ALL N2</t>
    </r>
    <r>
      <rPr>
        <b/>
        <sz val="12"/>
        <color rgb="FF0000FF"/>
        <rFont val="Calibri"/>
        <family val="2"/>
      </rPr>
      <t xml:space="preserve"> QUINTITY (</t>
    </r>
    <r>
      <rPr>
        <b/>
        <u/>
        <sz val="12"/>
        <color rgb="FFFF0000"/>
        <rFont val="Calibri"/>
        <family val="2"/>
      </rPr>
      <t xml:space="preserve"> 3500 GAL)</t>
    </r>
    <r>
      <rPr>
        <b/>
        <sz val="12"/>
        <color rgb="FF0000FF"/>
        <rFont val="Calibri"/>
        <family val="2"/>
      </rPr>
      <t xml:space="preserve">, KEPT THE WELL OPEN  , OBSERVED NO FLOW FOR BUILD UP PERIOD FOR 5 HRS, CON'T LIFTING OPERATION AS FOLLOWING:  
                                     - </t>
    </r>
    <r>
      <rPr>
        <b/>
        <u/>
        <sz val="14"/>
        <color rgb="FFFF0000"/>
        <rFont val="Calibri"/>
        <family val="2"/>
      </rPr>
      <t>C.T. DEPTH 10000',</t>
    </r>
    <r>
      <rPr>
        <b/>
        <sz val="12"/>
        <color rgb="FF0000FF"/>
        <rFont val="Calibri"/>
        <family val="2"/>
      </rPr>
      <t xml:space="preserve"> N2 RATE 400 SCFM, CIR. PRESS. 3200  PSI, </t>
    </r>
    <r>
      <rPr>
        <b/>
        <u/>
        <sz val="12"/>
        <color rgb="FFFF0000"/>
        <rFont val="Calibri"/>
        <family val="2"/>
      </rPr>
      <t>WHP ZERO, RETURN:  N2 + WATER SLUG , SALINITY 200,000 NACL,</t>
    </r>
    <r>
      <rPr>
        <b/>
        <sz val="12"/>
        <color rgb="FF0000FF"/>
        <rFont val="Calibri"/>
        <family val="2"/>
      </rPr>
      <t xml:space="preserve"> CONSUMED ALL N2 QUANTITY, KEEPING THE WELL OPEN , FIN'D PUMPING LAST </t>
    </r>
    <r>
      <rPr>
        <b/>
        <u/>
        <sz val="12"/>
        <color rgb="FFFF0000"/>
        <rFont val="Calibri"/>
        <family val="2"/>
      </rPr>
      <t>TWO N2 TANKS</t>
    </r>
    <r>
      <rPr>
        <b/>
        <sz val="12"/>
        <color rgb="FF0000FF"/>
        <rFont val="Calibri"/>
        <family val="2"/>
      </rPr>
      <t xml:space="preserve"> , LAST RETURN N2+WATER SLUGS ( SALINITY 200000 NACL  BY EXPRO ) .SENT SAMPLES TO AGIBA LABORATORY FOR ANALYSIS,  ( SALINITY 125000 MG/L, WEIGHT 9.6 PPG).
                                      POOH W/ C.T. , R/D SAME</t>
    </r>
  </si>
  <si>
    <t xml:space="preserve">                                   BAKER                                                
A-71 (ESP DATA ) FREQ.= 50 HZ, CURR.=  22/23 A ,  PIP/PDP=280/2275 PSI, TI/TM=  195/256  F WHT=135 F, DSP=150 F</t>
  </si>
  <si>
    <t>W.C =+/- 99 % , SALINITY=59000 CL- FOR B-V FM .</t>
  </si>
  <si>
    <t xml:space="preserve">            BAKER     </t>
  </si>
  <si>
    <r>
      <t xml:space="preserve">UNDER W/O DUE TO TBG LEAK &amp; W.S.O. , ( </t>
    </r>
    <r>
      <rPr>
        <b/>
        <sz val="12"/>
        <color rgb="FFFF0000"/>
        <rFont val="Calibri"/>
        <family val="2"/>
        <scheme val="minor"/>
      </rPr>
      <t>FOUND SMALL HOLE AT STD# 91</t>
    </r>
    <r>
      <rPr>
        <b/>
        <sz val="12"/>
        <color rgb="FF0000FF"/>
        <rFont val="Calibri"/>
        <family val="2"/>
        <scheme val="minor"/>
      </rPr>
      <t xml:space="preserve"> ), TAGGED T.D @ 6021 FT ( E/L), SET HALL. 7" EZ B.PLUG AT 5970 FT </t>
    </r>
    <r>
      <rPr>
        <b/>
        <sz val="12"/>
        <rFont val="Calibri"/>
        <family val="2"/>
        <scheme val="minor"/>
      </rPr>
      <t>(ISOLATED B-IV )</t>
    </r>
    <r>
      <rPr>
        <b/>
        <sz val="12"/>
        <color rgb="FF0000FF"/>
        <rFont val="Calibri"/>
        <family val="2"/>
        <scheme val="minor"/>
      </rPr>
      <t xml:space="preserve"> , SPOT 10 FT CMT ABOVE 7” B.PLUG , </t>
    </r>
    <r>
      <rPr>
        <b/>
        <sz val="12"/>
        <rFont val="Calibri"/>
        <family val="2"/>
        <scheme val="minor"/>
      </rPr>
      <t>INSTALLED  2 7/8" SELECTIVE COMPLETION</t>
    </r>
    <r>
      <rPr>
        <b/>
        <sz val="12"/>
        <color rgb="FF0000FF"/>
        <rFont val="Calibri"/>
        <family val="2"/>
        <scheme val="minor"/>
      </rPr>
      <t>, OPENED</t>
    </r>
    <r>
      <rPr>
        <b/>
        <sz val="12"/>
        <color rgb="FF339966"/>
        <rFont val="Calibri"/>
        <family val="2"/>
        <scheme val="minor"/>
      </rPr>
      <t xml:space="preserve"> B-I</t>
    </r>
    <r>
      <rPr>
        <b/>
        <sz val="12"/>
        <color rgb="FF0000FF"/>
        <rFont val="Calibri"/>
        <family val="2"/>
        <scheme val="minor"/>
      </rPr>
      <t xml:space="preserve"> AGAINST SSD , </t>
    </r>
    <r>
      <rPr>
        <b/>
        <sz val="12"/>
        <color rgb="FF339966"/>
        <rFont val="Calibri"/>
        <family val="2"/>
        <scheme val="minor"/>
      </rPr>
      <t>NOW ONLY B-I,III ON PROD.</t>
    </r>
    <r>
      <rPr>
        <b/>
        <sz val="12"/>
        <color rgb="FF0000FF"/>
        <rFont val="Calibri"/>
        <family val="2"/>
        <scheme val="minor"/>
      </rPr>
      <t xml:space="preserve"> , RIH W/ 1.5 '' SLIM DHP &amp; NEW D-78 S/R  ( 25X1" + 120 X 7/8''+ 85X 1'' )  , </t>
    </r>
    <r>
      <rPr>
        <b/>
        <sz val="12"/>
        <color rgb="FFFF0000"/>
        <rFont val="Calibri"/>
        <family val="2"/>
        <scheme val="minor"/>
      </rPr>
      <t>ON STREAM 12/11/2018</t>
    </r>
  </si>
  <si>
    <t xml:space="preserve">B-I,III   </t>
  </si>
  <si>
    <r>
      <t>UNDER W/O DUE TO TBG LEAK, TAGGED T.D. AT 5954 FT,</t>
    </r>
    <r>
      <rPr>
        <b/>
        <sz val="12"/>
        <rFont val="Calibri"/>
        <family val="2"/>
        <scheme val="minor"/>
      </rPr>
      <t xml:space="preserve"> INSTALLED 2-7/8" SELECTIVE COMPLETION</t>
    </r>
    <r>
      <rPr>
        <b/>
        <sz val="12"/>
        <color rgb="FF0000FF"/>
        <rFont val="Calibri"/>
        <family val="2"/>
        <scheme val="minor"/>
      </rPr>
      <t>,</t>
    </r>
    <r>
      <rPr>
        <b/>
        <sz val="12"/>
        <color theme="1"/>
        <rFont val="Calibri"/>
        <family val="2"/>
        <charset val="204"/>
        <scheme val="minor"/>
      </rPr>
      <t xml:space="preserve"> ISOLATED  UPPER B-IV BY 7" EZ B.PLUG AT  5940 FT</t>
    </r>
    <r>
      <rPr>
        <b/>
        <sz val="12"/>
        <color rgb="FF0000FF"/>
        <rFont val="Calibri"/>
        <family val="2"/>
        <scheme val="minor"/>
      </rPr>
      <t xml:space="preserve"> + 5 FT CMT, </t>
    </r>
    <r>
      <rPr>
        <b/>
        <sz val="12"/>
        <color rgb="FF339966"/>
        <rFont val="Calibri"/>
        <family val="2"/>
        <scheme val="minor"/>
      </rPr>
      <t>B-I,III ON PRODUCTION</t>
    </r>
    <r>
      <rPr>
        <b/>
        <sz val="12"/>
        <color rgb="FF0000FF"/>
        <rFont val="Calibri"/>
        <family val="2"/>
        <scheme val="minor"/>
      </rPr>
      <t xml:space="preserve">,  RIH W/1.75" SLIM DHP ON NEW N-97 S/R CONF. (25*1" + 113*7/8" + 91*1"), ON STREAM ON </t>
    </r>
    <r>
      <rPr>
        <b/>
        <sz val="12"/>
        <color rgb="FFFF0000"/>
        <rFont val="Calibri"/>
        <family val="2"/>
        <scheme val="minor"/>
      </rPr>
      <t>10-8-2018</t>
    </r>
  </si>
  <si>
    <t>PUMPED VOLUME, BBL</t>
  </si>
  <si>
    <t>INJ. RATE, BPM</t>
  </si>
  <si>
    <t>PRESS, PSI</t>
  </si>
  <si>
    <t>1-10</t>
  </si>
  <si>
    <t>10-20</t>
  </si>
  <si>
    <t>20-30</t>
  </si>
  <si>
    <t>30-40</t>
  </si>
  <si>
    <t>40-50</t>
  </si>
  <si>
    <t>50-60</t>
  </si>
  <si>
    <t>60-70</t>
  </si>
  <si>
    <t>70-80</t>
  </si>
  <si>
    <t>80-90</t>
  </si>
  <si>
    <t>90-100</t>
  </si>
  <si>
    <t>100-110</t>
  </si>
  <si>
    <t>110-120</t>
  </si>
  <si>
    <t>120-127</t>
  </si>
  <si>
    <t>ZERO</t>
  </si>
  <si>
    <t>0-18</t>
  </si>
  <si>
    <t>18-32</t>
  </si>
  <si>
    <t>32-60</t>
  </si>
  <si>
    <t>60-146</t>
  </si>
  <si>
    <t>146-190</t>
  </si>
  <si>
    <t>190-240</t>
  </si>
  <si>
    <t>240-300</t>
  </si>
  <si>
    <t>300-700</t>
  </si>
  <si>
    <t>700-1250</t>
  </si>
  <si>
    <t>1250-1650</t>
  </si>
  <si>
    <t xml:space="preserve">   BAKER , NEW WELL,  B-V (6080-6086)                               </t>
  </si>
  <si>
    <t>BAH-I,III,IV</t>
  </si>
  <si>
    <r>
      <t xml:space="preserve">POOH WITH 2" DHP &amp; S/R ,  RIH W/2.64" G.C TAGGED F-NIPPLE @ 5964', RIH W/2.75" D-SHIFTING TOOL OPENED SSD AGAINST B-I&amp; UPPER B-III, </t>
    </r>
    <r>
      <rPr>
        <b/>
        <sz val="12"/>
        <color rgb="FF2E798E"/>
        <rFont val="Calibri"/>
        <family val="2"/>
        <charset val="204"/>
        <scheme val="minor"/>
      </rPr>
      <t>BAH-I,III,IV</t>
    </r>
    <r>
      <rPr>
        <b/>
        <sz val="12"/>
        <color rgb="FF0000FF"/>
        <rFont val="Calibri"/>
        <family val="2"/>
        <scheme val="minor"/>
      </rPr>
      <t xml:space="preserve"> ON PRODUCTION , RIH W</t>
    </r>
    <r>
      <rPr>
        <b/>
        <sz val="12"/>
        <color rgb="FFFF0000"/>
        <rFont val="Calibri"/>
        <family val="2"/>
        <charset val="204"/>
        <scheme val="minor"/>
      </rPr>
      <t xml:space="preserve"> 2.25" DHP</t>
    </r>
    <r>
      <rPr>
        <b/>
        <sz val="12"/>
        <color rgb="FF0000FF"/>
        <rFont val="Calibri"/>
        <family val="2"/>
        <scheme val="minor"/>
      </rPr>
      <t xml:space="preserve"> &amp; S/R,  ON STREAM</t>
    </r>
  </si>
  <si>
    <r>
      <t xml:space="preserve">NO PUMP ACTION , RET. (9*1") RODS ,SET ANCHOR @ 5225 FT, PERFORMED HYDRO TEST ,  HOLD , FOUND NO PROD. , </t>
    </r>
    <r>
      <rPr>
        <b/>
        <sz val="12"/>
        <color rgb="FFFF0000"/>
        <rFont val="Calibri"/>
        <family val="2"/>
        <scheme val="minor"/>
      </rPr>
      <t>WAITING W/O.</t>
    </r>
  </si>
  <si>
    <t>TOT. RET. 30 RODS</t>
  </si>
  <si>
    <t>BAKER , B-I, III, IV</t>
  </si>
  <si>
    <t xml:space="preserve">       BAKER </t>
  </si>
  <si>
    <t>TOTAL RET. (20X1" RODS)</t>
  </si>
  <si>
    <r>
      <t xml:space="preserve">NO PUMP ACTION, RET. ( 5X1" ) RODS, </t>
    </r>
    <r>
      <rPr>
        <b/>
        <sz val="12"/>
        <color rgb="FFFF0000"/>
        <rFont val="Calibri"/>
        <family val="2"/>
        <scheme val="minor"/>
      </rPr>
      <t>SET ANCHOR PUMP @ 5300 FT</t>
    </r>
    <r>
      <rPr>
        <b/>
        <sz val="12"/>
        <color rgb="FF0000FF"/>
        <rFont val="Calibri"/>
        <family val="2"/>
        <scheme val="minor"/>
      </rPr>
      <t>, HYDRO TEST, HOLD OK, ON STREAM.</t>
    </r>
  </si>
  <si>
    <r>
      <t xml:space="preserve">NO PUMP ACTION, </t>
    </r>
    <r>
      <rPr>
        <b/>
        <sz val="12"/>
        <color rgb="FFFF0000"/>
        <rFont val="Calibri"/>
        <family val="2"/>
        <scheme val="minor"/>
      </rPr>
      <t>R.TRIP</t>
    </r>
    <r>
      <rPr>
        <b/>
        <sz val="12"/>
        <color rgb="FF0000FF"/>
        <rFont val="Calibri"/>
        <family val="2"/>
        <scheme val="minor"/>
      </rPr>
      <t xml:space="preserve">, HYDRO TEST, NOT HOLD, FOUND SUCTION, </t>
    </r>
    <r>
      <rPr>
        <b/>
        <sz val="12"/>
        <color rgb="FFFF0000"/>
        <rFont val="Calibri"/>
        <family val="2"/>
        <scheme val="minor"/>
      </rPr>
      <t>R.TRIP</t>
    </r>
    <r>
      <rPr>
        <b/>
        <sz val="12"/>
        <color rgb="FF0000FF"/>
        <rFont val="Calibri"/>
        <family val="2"/>
        <scheme val="minor"/>
      </rPr>
      <t xml:space="preserve">,  HYDRO TEST, NOT HOLD , </t>
    </r>
    <r>
      <rPr>
        <b/>
        <sz val="12"/>
        <color rgb="FFFF0000"/>
        <rFont val="Calibri"/>
        <family val="2"/>
        <scheme val="minor"/>
      </rPr>
      <t>WAITING FOR  SLIM ANCHOR PUMP MATERIAL , WAITING W/O</t>
    </r>
  </si>
  <si>
    <t>STOPPED THE WELL , 2 R.TRIP , ON STREAM.</t>
  </si>
  <si>
    <r>
      <t xml:space="preserve">NO PUMP ACTION , RIH W/ S/R STRING ONLY (77X1"+116X7/8" +31X1") SAME S/R  , WATING FOR MATERIAL , </t>
    </r>
    <r>
      <rPr>
        <b/>
        <u/>
        <sz val="12"/>
        <rFont val="Calibri"/>
        <family val="2"/>
        <scheme val="minor"/>
      </rPr>
      <t>WAITING W/O</t>
    </r>
  </si>
  <si>
    <t>BAKER , BAH-I,III,IV</t>
  </si>
  <si>
    <t>WELL (S/R) :    A-78</t>
  </si>
  <si>
    <r>
      <t xml:space="preserve">B-I (5730 – 5765)
B-III (5925 – 5935), 
B-IV (5943 – 5954), (5960 – 5974), (5982 – 5994)
</t>
    </r>
    <r>
      <rPr>
        <b/>
        <sz val="12"/>
        <color rgb="FFFF0000"/>
        <rFont val="Calibri"/>
        <family val="2"/>
      </rPr>
      <t>B-V (6080-6086)</t>
    </r>
  </si>
  <si>
    <r>
      <t xml:space="preserve">POOH WITH DHP &amp; S/R , RIH W/ 1.81" RZG PLUG STOPPED @ 6017 FT (SSD DEPTH), MANY TRIALS TO PASS WITHOUT SUCCESS,  POOH FOUND C-RUNNING TOOL SHEARED WITH RZG PLUG IN SSD, PERFORMED HYDRO TEST WITH WATER INJ. Pr=400 PSI, HOLD FOR 15 MIN'S, RIH W/ RB TOOL, RETRIEVED 1.81" RZG PLUG OK, REDRESSED IT AND RERUN, SET SAME IN R-NIPPLE @ DEPTH 6062 FT, </t>
    </r>
    <r>
      <rPr>
        <b/>
        <sz val="12"/>
        <color rgb="FFFF0000"/>
        <rFont val="Calibri"/>
        <family val="2"/>
        <scheme val="minor"/>
      </rPr>
      <t>ISOLATED B-V</t>
    </r>
    <r>
      <rPr>
        <b/>
        <sz val="12"/>
        <color rgb="FF0000FF"/>
        <rFont val="Calibri"/>
        <family val="2"/>
        <scheme val="minor"/>
      </rPr>
      <t xml:space="preserve">, </t>
    </r>
    <r>
      <rPr>
        <b/>
        <sz val="12"/>
        <color rgb="FF339966"/>
        <rFont val="Calibri"/>
        <family val="2"/>
        <scheme val="minor"/>
      </rPr>
      <t>OPENED 1.87" SSD AGAINST B-I, III, IV.</t>
    </r>
  </si>
  <si>
    <t>TOTAL RET. 35X1" RODS</t>
  </si>
  <si>
    <t>NO PUMP ACTION, RET. (5X1" ) RODS, TBG TEST NOT HOLD, WAITING W/O</t>
  </si>
  <si>
    <t>NO PUMP ACTION, R.TRIP, NO PROD, RESET DHP, R.TRIP, ON STREAM</t>
  </si>
  <si>
    <r>
      <t xml:space="preserve">UNDER W/O DUE TO TBG LEAK, </t>
    </r>
    <r>
      <rPr>
        <b/>
        <sz val="12"/>
        <color rgb="FFFF0000"/>
        <rFont val="Calibri"/>
        <family val="2"/>
        <scheme val="minor"/>
      </rPr>
      <t>FOUND CRACK IN JTS NO 157 &amp;168 &amp;179 &amp;187</t>
    </r>
    <r>
      <rPr>
        <b/>
        <sz val="12"/>
        <color rgb="FF0000FF"/>
        <rFont val="Calibri"/>
        <family val="2"/>
        <scheme val="minor"/>
      </rPr>
      <t xml:space="preserve"> , TAGGED BTM @ 6050 FT (E/L) , INSTALLED 2-7/8" ANCHORED TBG , RIH WITH  1.75 " SLIM DHP ON SAME ( 25X1" + 125X7/8" + 88X1"), ON STREAM ON 29/12/2018 </t>
    </r>
  </si>
  <si>
    <t>NO PUMP ACTION, R.TRIP W/ 1.75" DHP INSTEAD OF 2" DHP , ON STREAM</t>
  </si>
  <si>
    <r>
      <t xml:space="preserve">NO PUMP ACTION,  MEASURED </t>
    </r>
    <r>
      <rPr>
        <b/>
        <sz val="14"/>
        <color rgb="FFFF0000"/>
        <rFont val="Calibri"/>
        <family val="2"/>
        <scheme val="minor"/>
      </rPr>
      <t>S.F.L @ 4960 FT ( FOR B-I,III,IV)</t>
    </r>
    <r>
      <rPr>
        <b/>
        <sz val="12"/>
        <color rgb="FF0000FF"/>
        <rFont val="Calibri"/>
        <family val="2"/>
        <scheme val="minor"/>
      </rPr>
      <t xml:space="preserve"> , </t>
    </r>
    <r>
      <rPr>
        <b/>
        <sz val="12"/>
        <color rgb="FFFF0000"/>
        <rFont val="Calibri"/>
        <family val="2"/>
        <charset val="204"/>
        <scheme val="minor"/>
      </rPr>
      <t>CHECKED KILLING SSD , FOUND SAME IN OPEN POSITION</t>
    </r>
    <r>
      <rPr>
        <b/>
        <sz val="12"/>
        <color rgb="FF0000FF"/>
        <rFont val="Calibri"/>
        <family val="2"/>
        <scheme val="minor"/>
      </rPr>
      <t xml:space="preserve"> , R.TRIP W/1.5" SLIM DHP INSTEAD OF 1.75" SLIM DHP , OPERTAED ON </t>
    </r>
    <r>
      <rPr>
        <b/>
        <sz val="16"/>
        <color rgb="FFFF0000"/>
        <rFont val="Calibri"/>
        <family val="2"/>
        <scheme val="minor"/>
      </rPr>
      <t xml:space="preserve">TIMER MODE </t>
    </r>
    <r>
      <rPr>
        <b/>
        <u/>
        <sz val="14"/>
        <rFont val="Calibri"/>
        <family val="2"/>
        <scheme val="minor"/>
      </rPr>
      <t>(TILL OPTIMIZING SH.S. F/10" T/8" &amp; S.L. F/128" T/112")</t>
    </r>
    <r>
      <rPr>
        <b/>
        <sz val="12"/>
        <color rgb="FF0000FF"/>
        <rFont val="Calibri"/>
        <family val="2"/>
        <scheme val="minor"/>
      </rPr>
      <t xml:space="preserve"> , ON STREAM </t>
    </r>
  </si>
  <si>
    <t xml:space="preserve">EXPRO # 2 (TMU) </t>
  </si>
  <si>
    <t xml:space="preserve">EXPRO # 3 (TMU) </t>
  </si>
  <si>
    <t xml:space="preserve">     EXPRO # 2 (TMU)     1.75 " DHP</t>
  </si>
  <si>
    <t>EXPRO # 3 (TMU) , B-I,III,IV , 1.5" DHP , TIMER MODE</t>
  </si>
  <si>
    <t>NO PUMP ACTION , POOH W/ S/R, FOUND VALVE ROD PARTED, FISHED OK, REPLACED, ON STREAM.</t>
  </si>
  <si>
    <t>NO PUMP ACTION, RESET FOR DHP, HYDRO TEST, HOLD OK, ON STREAM.</t>
  </si>
  <si>
    <r>
      <rPr>
        <b/>
        <sz val="20"/>
        <color rgb="FF339966"/>
        <rFont val="Calibri"/>
        <family val="2"/>
        <scheme val="minor"/>
      </rPr>
      <t>B-I</t>
    </r>
    <r>
      <rPr>
        <b/>
        <sz val="20"/>
        <color indexed="12"/>
        <rFont val="Calibri"/>
        <family val="2"/>
        <scheme val="minor"/>
      </rPr>
      <t xml:space="preserve">
</t>
    </r>
    <r>
      <rPr>
        <b/>
        <sz val="20"/>
        <rFont val="Calibri"/>
        <family val="2"/>
        <scheme val="minor"/>
      </rPr>
      <t xml:space="preserve">B-V   ISOLATED BY B.PLUG </t>
    </r>
  </si>
  <si>
    <r>
      <t xml:space="preserve">UNDER W/O DUE TO TBG LEAK , </t>
    </r>
    <r>
      <rPr>
        <b/>
        <sz val="12"/>
        <rFont val="Calibri"/>
        <family val="2"/>
        <scheme val="minor"/>
      </rPr>
      <t>INSTALLED 2 7/8" ANCHORED CATCHER TBG</t>
    </r>
    <r>
      <rPr>
        <b/>
        <sz val="12"/>
        <color rgb="FF0000FF"/>
        <rFont val="Calibri"/>
        <family val="2"/>
        <scheme val="minor"/>
      </rPr>
      <t xml:space="preserve">, RIH WITH 1.5" SLIM DHP </t>
    </r>
    <r>
      <rPr>
        <b/>
        <sz val="12"/>
        <color rgb="FFFF0000"/>
        <rFont val="Calibri"/>
        <family val="2"/>
        <scheme val="minor"/>
      </rPr>
      <t>AND SAME S/R</t>
    </r>
    <r>
      <rPr>
        <b/>
        <sz val="12"/>
        <color rgb="FF0000FF"/>
        <rFont val="Calibri"/>
        <family val="2"/>
        <scheme val="minor"/>
      </rPr>
      <t xml:space="preserve"> N-97 EXCEPT ( 4 RODS X7/8" ) N-97 COND.2, S/R CONF. AS FOLLOW ( 30X1"+123X7/8"+79X1") ,</t>
    </r>
    <r>
      <rPr>
        <b/>
        <sz val="12"/>
        <color rgb="FFFF0000"/>
        <rFont val="Calibri"/>
        <family val="2"/>
        <scheme val="minor"/>
      </rPr>
      <t xml:space="preserve"> ON STREAM 2/1/2019</t>
    </r>
  </si>
  <si>
    <r>
      <t xml:space="preserve">NO PUMP ACTION, RET. ( 5X1" ) RODS, </t>
    </r>
    <r>
      <rPr>
        <b/>
        <sz val="12"/>
        <color rgb="FFFF0000"/>
        <rFont val="Calibri"/>
        <family val="2"/>
        <scheme val="minor"/>
      </rPr>
      <t>SET ANCHOR @ 5150 FT</t>
    </r>
    <r>
      <rPr>
        <b/>
        <sz val="12"/>
        <color rgb="FF0000FF"/>
        <rFont val="Calibri"/>
        <family val="2"/>
        <scheme val="minor"/>
      </rPr>
      <t>, HYDRO TEST, HOLD OK, ON STREAM.</t>
    </r>
  </si>
  <si>
    <t>TOTAL RETRIEVED ( 29X1"  + 1X7/8") RODS</t>
  </si>
  <si>
    <t>S.F.L FOR B-I,III,IV</t>
  </si>
  <si>
    <r>
      <t xml:space="preserve">NO PUMP ACTION, TRY TO UNSET ANCHOR PUMP </t>
    </r>
    <r>
      <rPr>
        <b/>
        <sz val="14"/>
        <rFont val="Calibri"/>
        <family val="2"/>
        <scheme val="minor"/>
      </rPr>
      <t>2</t>
    </r>
    <r>
      <rPr>
        <b/>
        <sz val="12"/>
        <rFont val="Calibri"/>
        <family val="2"/>
        <scheme val="minor"/>
      </rPr>
      <t xml:space="preserve"> TIMES W/ O-PULL +/- 56 KLDs W/O SUCCESS, </t>
    </r>
    <r>
      <rPr>
        <b/>
        <sz val="12"/>
        <color rgb="FFFF0000"/>
        <rFont val="Calibri"/>
        <family val="2"/>
        <scheme val="minor"/>
      </rPr>
      <t>WAITING W/O</t>
    </r>
  </si>
  <si>
    <t>TOTAL RETRIEVED ( 39X1"  + 1X7/8") RODS</t>
  </si>
  <si>
    <t>NO PUMP ACTION , R.TRIP W/ 1.5" DHP  (AVAILABLE) INSTEAD OF 2 " DHP  , ON STREAM</t>
  </si>
  <si>
    <t>NO PUMP ACTION , R.TRIP W/ 1.5" DHP (AVIALABLE) INSTEAD OF 2" DHP , ON STREAM</t>
  </si>
  <si>
    <r>
      <t xml:space="preserve">NO PUMP ACTION, RET. ( 10X1" ) RODS, </t>
    </r>
    <r>
      <rPr>
        <b/>
        <sz val="12"/>
        <color rgb="FFFF0000"/>
        <rFont val="Calibri"/>
        <family val="2"/>
        <scheme val="minor"/>
      </rPr>
      <t>SET ANCHOR @ 4900 FT</t>
    </r>
    <r>
      <rPr>
        <b/>
        <sz val="12"/>
        <color rgb="FF0000FF"/>
        <rFont val="Calibri"/>
        <family val="2"/>
        <scheme val="minor"/>
      </rPr>
      <t xml:space="preserve">, HYDRO TEST, HOLD OK, </t>
    </r>
    <r>
      <rPr>
        <b/>
        <sz val="12"/>
        <color rgb="FFFF0000"/>
        <rFont val="Calibri"/>
        <family val="2"/>
        <scheme val="minor"/>
      </rPr>
      <t>WAITING W/O</t>
    </r>
  </si>
  <si>
    <r>
      <t xml:space="preserve">NO PUMP ACTION, RET. ( 10+5X1" ) RODS ON SAME PUMP, SET ANCHOR @ 5300 FT , HYDRO TEST, NOT HOLD , NO LEVEL , </t>
    </r>
    <r>
      <rPr>
        <b/>
        <sz val="12"/>
        <color rgb="FFFF0000"/>
        <rFont val="Calibri"/>
        <family val="2"/>
        <scheme val="minor"/>
      </rPr>
      <t>WAITING W/O</t>
    </r>
  </si>
  <si>
    <r>
      <rPr>
        <b/>
        <sz val="12"/>
        <color rgb="FFFF0000"/>
        <rFont val="Calibri"/>
        <family val="2"/>
        <scheme val="minor"/>
      </rPr>
      <t>STOPPED THE WELL DUE TO PROCESS OVER CAPACITY</t>
    </r>
    <r>
      <rPr>
        <b/>
        <sz val="12"/>
        <rFont val="Calibri"/>
        <family val="2"/>
        <scheme val="minor"/>
      </rPr>
      <t xml:space="preserve"> ( AFTER DIVERTING PART OF EMRY DEEP PROD. TO PROCEES SEP. )</t>
    </r>
  </si>
  <si>
    <r>
      <t xml:space="preserve">NO PUMP ACTION ,  </t>
    </r>
    <r>
      <rPr>
        <b/>
        <sz val="12"/>
        <color rgb="FFFF0000"/>
        <rFont val="Calibri"/>
        <family val="2"/>
        <scheme val="minor"/>
      </rPr>
      <t>STOPPED THE WELL DUE TO LOW PRODUCTIVITY</t>
    </r>
  </si>
  <si>
    <t xml:space="preserve">STOPPED THE WELL DUE TO PRODUCING 100 % WATER </t>
  </si>
  <si>
    <t>DECREASED S.L. F/ 128" T/ 112"</t>
  </si>
  <si>
    <r>
      <t xml:space="preserve">UNDER W/O DUE TO TBG LEAK, </t>
    </r>
    <r>
      <rPr>
        <b/>
        <sz val="12"/>
        <color rgb="FFFF0000"/>
        <rFont val="Calibri"/>
        <family val="2"/>
        <scheme val="minor"/>
      </rPr>
      <t>NO CRACKS OR HOLES WERE OBSERVED</t>
    </r>
    <r>
      <rPr>
        <b/>
        <sz val="12"/>
        <color rgb="FF0000FF"/>
        <rFont val="Calibri"/>
        <family val="2"/>
        <scheme val="minor"/>
      </rPr>
      <t xml:space="preserve">, INSTALL 2-7/8" ANCHORED COMPLETION, RIH W/ </t>
    </r>
    <r>
      <rPr>
        <b/>
        <sz val="12"/>
        <color rgb="FFFF0000"/>
        <rFont val="Calibri"/>
        <family val="2"/>
        <scheme val="minor"/>
      </rPr>
      <t>1.75"</t>
    </r>
    <r>
      <rPr>
        <b/>
        <sz val="12"/>
        <color rgb="FF0000FF"/>
        <rFont val="Calibri"/>
        <family val="2"/>
        <scheme val="minor"/>
      </rPr>
      <t xml:space="preserve"> SLIM DHP ON </t>
    </r>
    <r>
      <rPr>
        <b/>
        <sz val="12"/>
        <color rgb="FFFF0000"/>
        <rFont val="Calibri"/>
        <family val="2"/>
        <scheme val="minor"/>
      </rPr>
      <t>SAME S/R</t>
    </r>
    <r>
      <rPr>
        <b/>
        <sz val="12"/>
        <color rgb="FF0000FF"/>
        <rFont val="Calibri"/>
        <family val="2"/>
        <scheme val="minor"/>
      </rPr>
      <t xml:space="preserve"> WITH CONFG (30*1" + 115*7/8" + 91*1"), ON STREAM </t>
    </r>
    <r>
      <rPr>
        <b/>
        <sz val="12"/>
        <color rgb="FFFF0000"/>
        <rFont val="Calibri"/>
        <family val="2"/>
        <scheme val="minor"/>
      </rPr>
      <t xml:space="preserve"> 27/12/2018</t>
    </r>
  </si>
  <si>
    <t>EXPRO # 2 (TMU)
FREQ. = 50 HZ , USP/DSP =155 PSI , CUR. = 35/36 A, Pi=1090 PSI, Pd=2690 PSI, Ti = 87 C Tm=124 C, WHT=148 F</t>
  </si>
  <si>
    <r>
      <t xml:space="preserve">NO PUMP ACTION , 2 R.TRIP W/1.5" DHP, TBG TEST, NOT HOLD, RIH W/ ANCHOR PUMP, NO PROD. , </t>
    </r>
    <r>
      <rPr>
        <b/>
        <sz val="12"/>
        <color rgb="FFFF0000"/>
        <rFont val="Calibri"/>
        <family val="2"/>
        <scheme val="minor"/>
      </rPr>
      <t>WAITING FOR ANCHOR PUMP.</t>
    </r>
  </si>
  <si>
    <t>EXPRO # 2 (TMU) , P.S=1.5" , SH.S =12"</t>
  </si>
  <si>
    <t>EXPRO #2 (TMU) , P.S=2" , SH.S =8"</t>
  </si>
  <si>
    <t>75 X1''+  125X 7/8''+  25 X1''</t>
  </si>
  <si>
    <r>
      <t xml:space="preserve">NO PUMP ACTION, </t>
    </r>
    <r>
      <rPr>
        <b/>
        <sz val="12"/>
        <rFont val="Calibri"/>
        <family val="2"/>
        <scheme val="minor"/>
      </rPr>
      <t>R.TRIP W/ 1.75"</t>
    </r>
    <r>
      <rPr>
        <b/>
        <sz val="16"/>
        <rFont val="Calibri"/>
        <family val="2"/>
        <scheme val="minor"/>
      </rPr>
      <t xml:space="preserve"> SLB</t>
    </r>
    <r>
      <rPr>
        <b/>
        <sz val="12"/>
        <rFont val="Calibri"/>
        <family val="2"/>
        <scheme val="minor"/>
      </rPr>
      <t xml:space="preserve"> ANCHOR DHP</t>
    </r>
    <r>
      <rPr>
        <b/>
        <sz val="12"/>
        <color rgb="FF0000FF"/>
        <rFont val="Calibri"/>
        <family val="2"/>
        <scheme val="minor"/>
      </rPr>
      <t xml:space="preserve">, RET. ( 10X1" ) RODS, </t>
    </r>
    <r>
      <rPr>
        <b/>
        <sz val="12"/>
        <color rgb="FFFF0000"/>
        <rFont val="Calibri"/>
        <family val="2"/>
        <scheme val="minor"/>
      </rPr>
      <t>SET ANCHOR PUMP @ 5625 FT</t>
    </r>
    <r>
      <rPr>
        <b/>
        <sz val="12"/>
        <color rgb="FF0000FF"/>
        <rFont val="Calibri"/>
        <family val="2"/>
        <scheme val="minor"/>
      </rPr>
      <t>, HYDRO TEST, HOLD OK, ON STREAM</t>
    </r>
  </si>
  <si>
    <t>TOTAL RET. RODS 43X1"</t>
  </si>
  <si>
    <t>EXPRO # 2 (TMU) ,  1.5" DHP (AVIALABLE)</t>
  </si>
  <si>
    <r>
      <t xml:space="preserve">NO PUMP ACTION , RET. (10+10+10+3 RODS X1) , HYDROTEST , NOT HOLD ,  </t>
    </r>
    <r>
      <rPr>
        <b/>
        <sz val="12"/>
        <color rgb="FFFF0000"/>
        <rFont val="Calibri"/>
        <family val="2"/>
        <scheme val="minor"/>
      </rPr>
      <t>SET ANCHOR @ 4725 FT</t>
    </r>
    <r>
      <rPr>
        <b/>
        <sz val="12"/>
        <color rgb="FF0000FF"/>
        <rFont val="Calibri"/>
        <family val="2"/>
        <scheme val="minor"/>
      </rPr>
      <t xml:space="preserve">, </t>
    </r>
    <r>
      <rPr>
        <b/>
        <sz val="12"/>
        <rFont val="Calibri"/>
        <family val="2"/>
        <scheme val="minor"/>
      </rPr>
      <t xml:space="preserve">R.TRIP W/ 1.75" </t>
    </r>
    <r>
      <rPr>
        <b/>
        <sz val="16"/>
        <rFont val="Calibri"/>
        <family val="2"/>
        <scheme val="minor"/>
      </rPr>
      <t>SLB</t>
    </r>
    <r>
      <rPr>
        <b/>
        <sz val="12"/>
        <rFont val="Calibri"/>
        <family val="2"/>
        <scheme val="minor"/>
      </rPr>
      <t xml:space="preserve"> ANCHOR PUMP</t>
    </r>
    <r>
      <rPr>
        <b/>
        <sz val="12"/>
        <color rgb="FF0000FF"/>
        <rFont val="Calibri"/>
        <family val="2"/>
        <scheme val="minor"/>
      </rPr>
      <t xml:space="preserve">, HYDRO TEST, NOT HOLD, </t>
    </r>
    <r>
      <rPr>
        <b/>
        <sz val="12"/>
        <color rgb="FFFF0000"/>
        <rFont val="Calibri"/>
        <family val="2"/>
        <scheme val="minor"/>
      </rPr>
      <t>WAITING W/O.</t>
    </r>
  </si>
  <si>
    <t>POLISHED ROD PARTED, REPLACED, R.TRIP, ON STREAM.</t>
  </si>
  <si>
    <r>
      <t xml:space="preserve">STOPPED PUMPING, PRESS. DECREASED TO ZERO PSI, CHECK &amp; OBSERVE FOR 10 MIN., </t>
    </r>
    <r>
      <rPr>
        <b/>
        <sz val="12"/>
        <color rgb="FFFF0000"/>
        <rFont val="Calibri"/>
        <family val="2"/>
      </rPr>
      <t>FOUND NO RETURN</t>
    </r>
    <r>
      <rPr>
        <b/>
        <sz val="12"/>
        <color rgb="FF0000FF"/>
        <rFont val="Calibri"/>
        <family val="2"/>
      </rPr>
      <t xml:space="preserve">, RIH HALL. E/L (CAST-V-CBL, VDL-GR-CCL) LOGGING TOOLS, RECORD REPEAT SECTION F/ 11900 FT  T/ 11600 FT, RECORD MAIN PASS LOG F/ 12020 FT  T/ 11000 FT, </t>
    </r>
    <r>
      <rPr>
        <b/>
        <sz val="12"/>
        <rFont val="Calibri"/>
        <family val="2"/>
      </rPr>
      <t>RIH WEATHERFORD 7" EZ-DRILL BRIDGE PLUG ON GR-CCL, SET SAME @ 11900 FT</t>
    </r>
    <r>
      <rPr>
        <b/>
        <sz val="12"/>
        <color rgb="FF0000FF"/>
        <rFont val="Calibri"/>
        <family val="2"/>
      </rPr>
      <t xml:space="preserve">, </t>
    </r>
    <r>
      <rPr>
        <b/>
        <sz val="12"/>
        <color rgb="FFFF0000"/>
        <rFont val="Calibri"/>
        <family val="2"/>
      </rPr>
      <t>RIH WEATHERFORD 7" CMT RETAINER ON (GR-CCL), SET SAME @ 11710 FT.</t>
    </r>
  </si>
  <si>
    <r>
      <rPr>
        <b/>
        <sz val="14"/>
        <color rgb="FF339966"/>
        <rFont val="Calibri"/>
        <family val="2"/>
      </rPr>
      <t xml:space="preserve">Masajid (11,790-11,814) </t>
    </r>
    <r>
      <rPr>
        <b/>
        <sz val="12"/>
        <color rgb="FF0000FF"/>
        <rFont val="Calibri"/>
        <family val="2"/>
      </rPr>
      <t xml:space="preserve">  </t>
    </r>
  </si>
  <si>
    <r>
      <rPr>
        <b/>
        <sz val="12"/>
        <color rgb="FF0000FF"/>
        <rFont val="Calibri"/>
        <family val="2"/>
        <scheme val="minor"/>
      </rPr>
      <t xml:space="preserve">UNDER W/O DUE TO TBG LEAK, ( </t>
    </r>
    <r>
      <rPr>
        <b/>
        <sz val="12"/>
        <color rgb="FFFF0000"/>
        <rFont val="Calibri"/>
        <family val="2"/>
        <scheme val="minor"/>
      </rPr>
      <t xml:space="preserve">FOUND CRACK @  JOINT #2 &amp; 10 ABOVE P.S.N </t>
    </r>
    <r>
      <rPr>
        <b/>
        <sz val="12"/>
        <color rgb="FF0000FF"/>
        <rFont val="Calibri"/>
        <family val="2"/>
        <scheme val="minor"/>
      </rPr>
      <t xml:space="preserve">), TAGGED T.D. @ 6038 FT ( BY E/L ) , ISOLATED CASING LEAK  BY PKR , RIH WITH 2.5" DHP ON S/R ( 92X1" + 120X7/8" + 25X1" ), ALL 1" H-CH COND. 2 &amp; ALL 7/8" N-97 COND. 2 , </t>
    </r>
    <r>
      <rPr>
        <b/>
        <sz val="12"/>
        <color rgb="FFFF0000"/>
        <rFont val="Calibri"/>
        <family val="2"/>
        <scheme val="minor"/>
      </rPr>
      <t>ON STREAM 21/1/2019</t>
    </r>
  </si>
  <si>
    <t>230*7/8"</t>
  </si>
  <si>
    <t>TOTAL RET. 24 RODS</t>
  </si>
  <si>
    <t>EXPRO # 2 (TMU) , (SH.S. 8" &amp; S.L. 112")</t>
  </si>
  <si>
    <t>DOWN DUE TO INTAKE TEMP. ALARM (MALFUNCTION) , BYPASSED OK ,  STARTED GRADUALLY TO 50 HZ</t>
  </si>
  <si>
    <r>
      <t xml:space="preserve">UNDER W/O DUE TO SQUEEZE CMT,  TAGGED  7 " B.PLUG @ DEPTH 11893 FT , PERFORMED  HESITATION  SQUEEZE CMT JOB FOR </t>
    </r>
    <r>
      <rPr>
        <b/>
        <sz val="12"/>
        <color rgb="FFFF0000"/>
        <rFont val="Calibri"/>
        <family val="2"/>
      </rPr>
      <t>Masajid (11,824-11,850)</t>
    </r>
    <r>
      <rPr>
        <b/>
        <sz val="12"/>
        <color rgb="FF0000FF"/>
        <rFont val="Calibri"/>
        <family val="2"/>
      </rPr>
      <t xml:space="preserve"> , </t>
    </r>
    <r>
      <rPr>
        <b/>
        <sz val="12"/>
        <rFont val="Calibri"/>
        <family val="2"/>
      </rPr>
      <t xml:space="preserve">REPERF. </t>
    </r>
    <r>
      <rPr>
        <b/>
        <sz val="12"/>
        <color rgb="FF0000FF"/>
        <rFont val="Calibri"/>
        <family val="2"/>
      </rPr>
      <t xml:space="preserve">Masajid  (11,790-11,814 ) FT , NOW </t>
    </r>
    <r>
      <rPr>
        <b/>
        <sz val="12"/>
        <color rgb="FF339966"/>
        <rFont val="Calibri"/>
        <family val="2"/>
      </rPr>
      <t>Masajid (11,790-11,814)</t>
    </r>
    <r>
      <rPr>
        <b/>
        <sz val="12"/>
        <color rgb="FF0000FF"/>
        <rFont val="Calibri"/>
        <family val="2"/>
      </rPr>
      <t xml:space="preserve">  ONLY ON PROD. , PERFORMED LIFTING BY N2 (RIGLESS) AS THE FOLLOWING : </t>
    </r>
  </si>
  <si>
    <t>THE WELL DOWN MANY TIMES , STOPPED THE WELL TO SAVE ESP , WAITING FOR W/O</t>
  </si>
  <si>
    <t xml:space="preserve"> R/U FOR SAPESCO C/T, DEPTH=9950 FT, INJECTION RATE= 350 SCF/M, WHP= 50 PSI, RETURN ( N2 + WATER), SALINITY=280000 NACL., C.T DEPTH=11,500 FT, INJECTION RATE= 400 SCF/M, WHP= 55 PSI, CIR. PRESS. =2500 PSI ,RETURN ( N2 + WATER+ TRACES OF OIL), SALINITY=264,000 NACL , GROSS=510 BPD , W.C = 100,100,99,99% , SEP.P=60 PSI, INJECTION RATE= 400 SCF/M, WHP= 100 PSI, CIR. PRESS. =2100 PSI , RETURN ( N2 + WATER+TRACES OF OIL), SALINITY=264,000 NACL , GROSS=800 BPD , W.C = 99,99,99,99 % , SEP.P=90 PS INJECTION RATE= 400 SCF/M, WHP= 100 PSI, CIR. PRESS. =2300 PSI ,RETURN ( N2 + WATER+ ), SALINITY=250,000 NACL , GROSS=995 BPD , W.C = 100,99 % , SEP.P=90 PSI , TOTAL CONSUMED N2 16,000 GAL, CLOSED THE WELL FOR 48 HRS SIWHP= ZERO, PERFORMED PRE. SURVEY  </t>
  </si>
  <si>
    <t>TOTAL RET. (30X1" RODS)</t>
  </si>
  <si>
    <r>
      <t xml:space="preserve">NO PUMP ACTION, R.TRIP, RET. ( 10X1" ) RODS, SET ANCHOR PUMP @ 5050 FT, TBG TEST NOT HOLD , </t>
    </r>
    <r>
      <rPr>
        <b/>
        <u/>
        <sz val="12"/>
        <color rgb="FFFF0000"/>
        <rFont val="Calibri"/>
        <family val="2"/>
      </rPr>
      <t>WAITING W/O</t>
    </r>
  </si>
  <si>
    <r>
      <t xml:space="preserve">NO PUMP ACTION, R.TRIP W/ 2.25" DHP INSTEAD OF 2" DHP , HYDROTEST , NOT HOLD , R.TRIP W/2.25" ANCHOR PUMP , RET. (10 + 14 RODS) , S/R ( 60X1"+120X7/8"+25X1") , NO PROD, MANY TRIALS TO UNSET PUMP W/OUT SUCCESS, </t>
    </r>
    <r>
      <rPr>
        <b/>
        <u/>
        <sz val="12"/>
        <color rgb="FFFF0000"/>
        <rFont val="Calibri"/>
        <family val="2"/>
        <scheme val="minor"/>
      </rPr>
      <t>WAITING W/O</t>
    </r>
  </si>
  <si>
    <t xml:space="preserve"> RIH W/2.25" BLIND BOX TO DEPTH 11600 FT , SETECTED F.L. AT 1800 FT , POOH 
           - RIH W/2 M.G'S TO DPETH 11600 FT , HANGE FOR 1 HR ( PS= 4755 FT ) , RECORDED PRESS. STOPS TO SUFACE WHILE POOH AS PER PROGRAM
            - P.GR. IS WATER ( 0.47-0.5 )  F/ 11600 FT TO  1800 T  , FROM 1800 FT TO SURFACE IS ZERO </t>
  </si>
  <si>
    <t>NO PUMP ACTION, R.TRIP, HYDRO TEST, HOLD OK, ON STREAM.</t>
  </si>
  <si>
    <t>NO PUMP ACTION, RESET FOR DHP, ON STREAM.</t>
  </si>
  <si>
    <r>
      <t xml:space="preserve">UNDER W/O DUE TO TBG LEAK, </t>
    </r>
    <r>
      <rPr>
        <b/>
        <sz val="12"/>
        <color rgb="FF00B0F0"/>
        <rFont val="Calibri"/>
        <family val="2"/>
        <scheme val="minor"/>
      </rPr>
      <t>FOUND NO HOLES &amp; RETRIEVED DHP</t>
    </r>
    <r>
      <rPr>
        <b/>
        <sz val="12"/>
        <color rgb="FF0000FF"/>
        <rFont val="Calibri"/>
        <family val="2"/>
        <scheme val="minor"/>
      </rPr>
      <t xml:space="preserve">, TAGGED BTM BY GR-CCL AT 6192 FT, </t>
    </r>
    <r>
      <rPr>
        <b/>
        <sz val="12"/>
        <color rgb="FFFF0000"/>
        <rFont val="Calibri"/>
        <family val="2"/>
        <scheme val="minor"/>
      </rPr>
      <t>RIH W/ 2-7/8" ANCHOR CATCHER COMPLETION</t>
    </r>
    <r>
      <rPr>
        <b/>
        <sz val="12"/>
        <color rgb="FF0000FF"/>
        <rFont val="Calibri"/>
        <family val="2"/>
        <scheme val="minor"/>
      </rPr>
      <t xml:space="preserve">, RIH W/1.5'' SLIM DHP ON NEW S/R CONFIG (230*7/8''), ON STREAM ON </t>
    </r>
    <r>
      <rPr>
        <b/>
        <sz val="12"/>
        <color rgb="FFFF0000"/>
        <rFont val="Calibri"/>
        <family val="2"/>
        <charset val="204"/>
        <scheme val="minor"/>
      </rPr>
      <t>26-1-2019</t>
    </r>
  </si>
  <si>
    <t>EXPRO TMU 2</t>
  </si>
  <si>
    <t>P. ROD</t>
  </si>
  <si>
    <t>EXPRO-2 TMU , AFTER W/O</t>
  </si>
  <si>
    <t>EXPRO #2 (TMU) , ANCHOR PUMP</t>
  </si>
  <si>
    <t>BAKER, S/R (AFTER W/O) (LOWER BAH-IV [6000 – 6018])</t>
  </si>
  <si>
    <t>W.C =+/- 99 %  FOR B-I,III,IV FM .</t>
  </si>
  <si>
    <t>BAKER , SH.S= 8"</t>
  </si>
  <si>
    <r>
      <t xml:space="preserve"> LOWER  B-IV  [6000 – 6018]
</t>
    </r>
    <r>
      <rPr>
        <b/>
        <sz val="18"/>
        <color rgb="FFFF0000"/>
        <rFont val="Calibri"/>
        <family val="2"/>
        <charset val="204"/>
        <scheme val="minor"/>
      </rPr>
      <t>B-I    ISOLATED AGAINST  UPPER  SSD
UPPER B-IV   ISOLATED AGAINST  LOWER  SSD</t>
    </r>
  </si>
  <si>
    <r>
      <t>ROD NO.</t>
    </r>
    <r>
      <rPr>
        <b/>
        <sz val="12"/>
        <color rgb="FFFF0000"/>
        <rFont val="Calibri"/>
        <family val="2"/>
        <charset val="204"/>
        <scheme val="minor"/>
      </rPr>
      <t>(69*1"</t>
    </r>
    <r>
      <rPr>
        <b/>
        <sz val="12"/>
        <color rgb="FF0000FF"/>
        <rFont val="Calibri"/>
        <family val="2"/>
        <scheme val="minor"/>
      </rPr>
      <t xml:space="preserve">) PARTED, FISHED, </t>
    </r>
    <r>
      <rPr>
        <b/>
        <sz val="12"/>
        <color rgb="FFFF0000"/>
        <rFont val="Calibri"/>
        <family val="2"/>
        <scheme val="minor"/>
      </rPr>
      <t xml:space="preserve">CHANGED F/69 T/86, </t>
    </r>
    <r>
      <rPr>
        <b/>
        <sz val="12"/>
        <color rgb="FF0000FF"/>
        <rFont val="Calibri"/>
        <family val="2"/>
        <scheme val="minor"/>
      </rPr>
      <t>, TBG TEST HOLD, ON STREAM.</t>
    </r>
  </si>
  <si>
    <r>
      <rPr>
        <b/>
        <sz val="22"/>
        <color rgb="FFFF0000"/>
        <rFont val="Calibri"/>
        <family val="2"/>
        <charset val="204"/>
        <scheme val="minor"/>
      </rPr>
      <t>UPPER B-I   ISOLATED AGAINST SSD</t>
    </r>
    <r>
      <rPr>
        <b/>
        <sz val="22"/>
        <color rgb="FF00B050"/>
        <rFont val="Calibri"/>
        <family val="2"/>
        <scheme val="minor"/>
      </rPr>
      <t xml:space="preserve">
 LOWER B-I  &amp;   B-IV   ON PRODUCTION
</t>
    </r>
    <r>
      <rPr>
        <b/>
        <sz val="22"/>
        <rFont val="Calibri"/>
        <family val="2"/>
        <charset val="204"/>
        <scheme val="minor"/>
      </rPr>
      <t>BAH-V ISOLATED BY B.PLUG</t>
    </r>
  </si>
  <si>
    <t>POLISHED ROD PARTED, REPLACED ,ON STREAM.</t>
  </si>
  <si>
    <r>
      <t xml:space="preserve">ROD NO. ( </t>
    </r>
    <r>
      <rPr>
        <b/>
        <sz val="12"/>
        <color rgb="FFFF0000"/>
        <rFont val="Calibri"/>
        <family val="2"/>
        <charset val="204"/>
        <scheme val="minor"/>
      </rPr>
      <t xml:space="preserve">26X1" </t>
    </r>
    <r>
      <rPr>
        <b/>
        <sz val="12"/>
        <color rgb="FF0000FF"/>
        <rFont val="Calibri"/>
        <family val="2"/>
        <scheme val="minor"/>
      </rPr>
      <t>) PARTED, FISHED OK, REPLACED, ON STREAM.</t>
    </r>
  </si>
  <si>
    <t>POOH WITH S/R &amp; ANCHOR PUMP ,L/D THE SAME</t>
  </si>
  <si>
    <r>
      <t>UNDER W/O DUE TO TBG LEAK ,(</t>
    </r>
    <r>
      <rPr>
        <b/>
        <sz val="12"/>
        <color rgb="FFFF0000"/>
        <rFont val="Calibri"/>
        <family val="2"/>
        <charset val="204"/>
      </rPr>
      <t xml:space="preserve"> FOUND 1/2 FT LONGTUIDINAL CRACK IN JT# 162 @ +/-4940' (P.S.N @ 5810'), FOUND S/R ANCHOR PUMP STUCK INSIDE JT# 172</t>
    </r>
    <r>
      <rPr>
        <b/>
        <sz val="12"/>
        <color rgb="FF0000FF"/>
        <rFont val="Calibri"/>
        <family val="2"/>
        <charset val="204"/>
      </rPr>
      <t xml:space="preserve"> ) , TAGGED TD @ 6200 FT , </t>
    </r>
    <r>
      <rPr>
        <b/>
        <sz val="12"/>
        <rFont val="Calibri"/>
        <family val="2"/>
        <charset val="204"/>
      </rPr>
      <t>RIH  W/ 7” B.PLUG SET SAME @ 6020 FT &amp; SPOT 20 FT CMT TO ISOLATE BAH-V (6032-6050)'</t>
    </r>
    <r>
      <rPr>
        <b/>
        <sz val="12"/>
        <color rgb="FF0000FF"/>
        <rFont val="Calibri"/>
        <family val="2"/>
        <charset val="204"/>
      </rPr>
      <t xml:space="preserve"> , INSTALLED SELECTIVE COMPLETION</t>
    </r>
    <r>
      <rPr>
        <b/>
        <sz val="12"/>
        <color rgb="FFFF0000"/>
        <rFont val="Calibri"/>
        <family val="2"/>
        <charset val="204"/>
      </rPr>
      <t xml:space="preserve"> , KEPT UPPER B-I (5,780 – 5,794)  ISOLATED AGAINST SSD</t>
    </r>
    <r>
      <rPr>
        <b/>
        <sz val="12"/>
        <color rgb="FF0000FF"/>
        <rFont val="Calibri"/>
        <family val="2"/>
        <charset val="204"/>
      </rPr>
      <t xml:space="preserve"> </t>
    </r>
    <r>
      <rPr>
        <b/>
        <sz val="12"/>
        <color rgb="FF339966"/>
        <rFont val="Calibri"/>
        <family val="2"/>
        <charset val="204"/>
      </rPr>
      <t>, LOWER B-I (5,804 – 5,810)(5,865 – 5,876) &amp;   B-IV (5,972 – 5,982)  ON PRODUCTION</t>
    </r>
    <r>
      <rPr>
        <b/>
        <sz val="12"/>
        <color rgb="FF0000FF"/>
        <rFont val="Calibri"/>
        <family val="2"/>
        <charset val="204"/>
      </rPr>
      <t xml:space="preserve"> , RIH WITH 2.25" DHP &amp; NEW N-97 S/R ( 25X1"+118X7/8"+83X1" ) , ON STREAM</t>
    </r>
    <r>
      <rPr>
        <b/>
        <sz val="12"/>
        <color rgb="FFFF0000"/>
        <rFont val="Calibri"/>
        <family val="2"/>
        <charset val="204"/>
      </rPr>
      <t xml:space="preserve"> 28-2-2019</t>
    </r>
  </si>
  <si>
    <r>
      <t xml:space="preserve">ROD NO. ( </t>
    </r>
    <r>
      <rPr>
        <b/>
        <sz val="12"/>
        <color rgb="FFFF0000"/>
        <rFont val="Calibri"/>
        <family val="2"/>
        <charset val="204"/>
        <scheme val="minor"/>
      </rPr>
      <t xml:space="preserve">13X1" </t>
    </r>
    <r>
      <rPr>
        <b/>
        <sz val="12"/>
        <color rgb="FF0000FF"/>
        <rFont val="Calibri"/>
        <family val="2"/>
        <scheme val="minor"/>
      </rPr>
      <t>) PARTED, FISHED OK, REPLACED, ON STREAM.</t>
    </r>
  </si>
  <si>
    <r>
      <t xml:space="preserve">ROD NO. ( </t>
    </r>
    <r>
      <rPr>
        <b/>
        <sz val="12"/>
        <color rgb="FFFF0000"/>
        <rFont val="Calibri"/>
        <family val="2"/>
        <scheme val="minor"/>
      </rPr>
      <t>21X1"</t>
    </r>
    <r>
      <rPr>
        <b/>
        <sz val="12"/>
        <color rgb="FF0000FF"/>
        <rFont val="Calibri"/>
        <family val="2"/>
        <scheme val="minor"/>
      </rPr>
      <t xml:space="preserve"> ) PARTED, FISHED OK, REPLACED, ON STREAM.</t>
    </r>
  </si>
  <si>
    <r>
      <t xml:space="preserve">ROD NO. ( </t>
    </r>
    <r>
      <rPr>
        <b/>
        <sz val="12"/>
        <color rgb="FFFF0000"/>
        <rFont val="Calibri"/>
        <family val="2"/>
        <scheme val="minor"/>
      </rPr>
      <t xml:space="preserve">22X1" </t>
    </r>
    <r>
      <rPr>
        <b/>
        <sz val="12"/>
        <color rgb="FF0000FF"/>
        <rFont val="Calibri"/>
        <family val="2"/>
        <scheme val="minor"/>
      </rPr>
      <t>) PARTED, FISHED OK, REPLACED, R.TRIP W/ 1.75 ''  SLIM DHP , REPLACED 20 RODS X1 " TOP SEC BY N-97 SLIM  (FROM ROD NO. 10 TO ROD NO. 30)  , ON STREAM.</t>
    </r>
  </si>
  <si>
    <t>MAX INCLINATION 15.38 @ 11670 FT</t>
  </si>
  <si>
    <t>WELL (S/R) : A-63</t>
  </si>
  <si>
    <t>25X1"+120X7/8"+75X1"</t>
  </si>
  <si>
    <t>640 MII</t>
  </si>
  <si>
    <t>POOH WITH S/R &amp; DHP , RIH W/2.34" G.C. , TAGGED P.S.N. AT 5956 FT ( S/L DEPTH )
                   - RIH W/1.75" RB TOOL , STOPPED AT 6057 (S/L DEPTH ) , FAILED TO LATCH 1.81" RZG PLUG , POOH ( THREE TRIALS )
                    - RIH W / 1.5" LIB , STOPPED AT 6057 FT , HA NO MARK 
                  - RIH W/1.8" PUMP BAILER , HAD A SAMPLE OF FILL  , ( ORGANIC COMPOUNDS=5% , IRON COMPOUNDS = 20 % , SAND = 75 % )</t>
  </si>
  <si>
    <r>
      <t xml:space="preserve">   BAKER  </t>
    </r>
    <r>
      <rPr>
        <b/>
        <sz val="26"/>
        <color rgb="FF0000FF"/>
        <rFont val="Calibri"/>
        <family val="2"/>
        <scheme val="minor"/>
      </rPr>
      <t xml:space="preserve"> A-71+ A-81       </t>
    </r>
    <r>
      <rPr>
        <b/>
        <sz val="12"/>
        <color rgb="FF0000FF"/>
        <rFont val="Calibri"/>
        <family val="2"/>
        <scheme val="minor"/>
      </rPr>
      <t xml:space="preserve">                                                                           A-71 (ESP DATA)   FREQ.= 50 HZ, CURR.= 23 A ,  PIP/PDP=346/2330 PSI, TI/TM=  195/255  F WHT=137 F, DSP=150 F</t>
    </r>
  </si>
  <si>
    <t>EXPRO # 2 (TMU)
FREQ= 50 HZ, CUR= 23 A, PIP/PDP=320/2300 PSI, Ti/Tm= 195/256.5 F, WHT=140 F, DSP=150 F</t>
  </si>
  <si>
    <r>
      <rPr>
        <b/>
        <sz val="16"/>
        <color rgb="FFFF0000"/>
        <rFont val="Calibri"/>
        <family val="2"/>
        <charset val="204"/>
        <scheme val="minor"/>
      </rPr>
      <t>B-I   [5854-5870], [5816-5834] ,[5772-5808], ISOLATED AGAINST  UPPER  SSD</t>
    </r>
    <r>
      <rPr>
        <b/>
        <sz val="16"/>
        <color rgb="FF00B050"/>
        <rFont val="Calibri"/>
        <family val="2"/>
        <charset val="204"/>
        <scheme val="minor"/>
      </rPr>
      <t xml:space="preserve">
UPPER B-IV  [5969 – 5980]
</t>
    </r>
    <r>
      <rPr>
        <b/>
        <sz val="16"/>
        <color rgb="FFFF0000"/>
        <rFont val="Calibri"/>
        <family val="2"/>
        <charset val="204"/>
        <scheme val="minor"/>
      </rPr>
      <t>LOWER B-IV  [6000 – 6018] ISOLATED BY FWG PLUG</t>
    </r>
  </si>
  <si>
    <r>
      <t xml:space="preserve">POOH WITH S/R &amp; DHP ,  RIH W/ 2.70" G.C. TAGGED F-NIPLE.
        - </t>
    </r>
    <r>
      <rPr>
        <b/>
        <sz val="12"/>
        <color rgb="FFFF0000"/>
        <rFont val="Calibri"/>
        <family val="2"/>
        <charset val="204"/>
        <scheme val="minor"/>
      </rPr>
      <t>SET NEW 2.56" FWG IN F-NIPPLE TO ISOLATE LOWER B-IV</t>
    </r>
    <r>
      <rPr>
        <b/>
        <sz val="12"/>
        <color rgb="FF0000FF"/>
        <rFont val="Calibri"/>
        <family val="2"/>
        <scheme val="minor"/>
      </rPr>
      <t xml:space="preserve">, PERFORM HYDRO TEST AT 600 PSI.
      - </t>
    </r>
    <r>
      <rPr>
        <b/>
        <sz val="12"/>
        <color rgb="FF339966"/>
        <rFont val="Calibri"/>
        <family val="2"/>
        <charset val="204"/>
        <scheme val="minor"/>
      </rPr>
      <t>OPENED LOWER SSD AGAINST UPPER B-IV</t>
    </r>
    <r>
      <rPr>
        <b/>
        <sz val="12"/>
        <color rgb="FF0000FF"/>
        <rFont val="Calibri"/>
        <family val="2"/>
        <scheme val="minor"/>
      </rPr>
      <t xml:space="preserve"> ,  </t>
    </r>
    <r>
      <rPr>
        <b/>
        <sz val="12"/>
        <color rgb="FFFF0000"/>
        <rFont val="Calibri"/>
        <family val="2"/>
        <charset val="204"/>
        <scheme val="minor"/>
      </rPr>
      <t>CHECKED UPPER SSD CLOSED (KEPT B-I ISOLATED)</t>
    </r>
    <r>
      <rPr>
        <b/>
        <sz val="12"/>
        <color rgb="FF0000FF"/>
        <rFont val="Calibri"/>
        <family val="2"/>
        <scheme val="minor"/>
      </rPr>
      <t>.
               - NOW UPPER B-IV ONLY ON PRODUCTION , RIH W/ NEW 1.75" DHP , ON STREAM</t>
    </r>
  </si>
  <si>
    <t>L/D FOR S/R &amp; DHP BESIDE THE WELL &amp; SECURE THE WELL.</t>
  </si>
  <si>
    <t>LIFTING</t>
  </si>
  <si>
    <t xml:space="preserve">EXPRO (TMU-3)
AFTER CHANGE STATUS FROM N.F TO S/R
 </t>
  </si>
  <si>
    <r>
      <t xml:space="preserve">NO PUMP ACTION, R.TRIP, RET. ( 1X1" ) ROD, </t>
    </r>
    <r>
      <rPr>
        <b/>
        <sz val="12"/>
        <color rgb="FFFF0000"/>
        <rFont val="Calibri"/>
        <family val="2"/>
        <scheme val="minor"/>
      </rPr>
      <t>SET ANCHOR PUMP @ 5475 FT</t>
    </r>
    <r>
      <rPr>
        <b/>
        <sz val="12"/>
        <color rgb="FF0000FF"/>
        <rFont val="Calibri"/>
        <family val="2"/>
        <scheme val="minor"/>
      </rPr>
      <t>, ON STREAM.</t>
    </r>
  </si>
  <si>
    <t>TOTAL RET. ( 11X1" ) RODS</t>
  </si>
  <si>
    <t>NO PUMP ACTION, RESET FOR DHP, NOT PROD., R.TRIP, HYDRO TEST, NOT HOLD , RESET FOR DHP , HYDROTEST , NOT HOLD , R.TRIP W/ 1.5" ANCHOR PUMP , RET. (12+8) RODS X1" , TBGTEST , NOT HOLD,  R.TRIP W/ 1.5" ANCHOR PUMP , RET. (10) RODS  , S/R (57X 1'' + 120 X 7/8'' + 25 X1" MOLDED) , , HYDROTEST , NOT HOLD , RET. ( 5 RODS X1") , TOT. RET. (35 RODS X1") , SET ANCHOR @4925 FT , NO PROD. , WAITING W/O</t>
  </si>
  <si>
    <r>
      <rPr>
        <b/>
        <sz val="12"/>
        <color rgb="FF339966"/>
        <rFont val="Calibri"/>
        <family val="2"/>
      </rPr>
      <t xml:space="preserve">BAH-I (5,870-5,882), BAH-IV (5,993 - 6,000)    
</t>
    </r>
    <r>
      <rPr>
        <b/>
        <sz val="12"/>
        <rFont val="Calibri"/>
        <family val="2"/>
        <charset val="204"/>
      </rPr>
      <t xml:space="preserve">MASAJID (11,790 – 11,814) (24 FT)
 &amp; (11,824 – 11,850) (26 FT) ISOLATED BY  CMT PLUG
PUNCHER JOB IS REQUIRED (THERE IS NO SSD IN COMPLETION) </t>
    </r>
  </si>
  <si>
    <r>
      <t xml:space="preserve">BAH-I (5,870-5,882)
BAH-IV (5,993 - 6,000)
  </t>
    </r>
    <r>
      <rPr>
        <b/>
        <sz val="12"/>
        <rFont val="Calibri"/>
        <family val="2"/>
        <charset val="204"/>
      </rPr>
      <t xml:space="preserve">MASAJID (11,790 – 11,814) (24 FT)
 &amp; (11,824 – 11,850) (26 FT) ISOLATED BY  CMT PLUG </t>
    </r>
  </si>
  <si>
    <t>EXPRO # 2 (TMU) , UPPER B-IV  [5969 – 5980]</t>
  </si>
  <si>
    <r>
      <t xml:space="preserve">ROD NO. </t>
    </r>
    <r>
      <rPr>
        <b/>
        <sz val="12"/>
        <color rgb="FFFF0000"/>
        <rFont val="Calibri"/>
        <family val="2"/>
        <scheme val="minor"/>
      </rPr>
      <t>(14X7/8")</t>
    </r>
    <r>
      <rPr>
        <b/>
        <sz val="12"/>
        <color rgb="FF0000FF"/>
        <rFont val="Calibri"/>
        <family val="2"/>
        <scheme val="minor"/>
      </rPr>
      <t xml:space="preserve"> PARTED, CHANGED</t>
    </r>
    <r>
      <rPr>
        <b/>
        <sz val="12"/>
        <color rgb="FFFF0000"/>
        <rFont val="Calibri"/>
        <family val="2"/>
        <scheme val="minor"/>
      </rPr>
      <t xml:space="preserve"> (15X1"+14X7/8") COUPLINGS</t>
    </r>
    <r>
      <rPr>
        <b/>
        <sz val="12"/>
        <color rgb="FF0000FF"/>
        <rFont val="Calibri"/>
        <family val="2"/>
        <scheme val="minor"/>
      </rPr>
      <t xml:space="preserve"> DUE TO SEVERE ERODED, FISHED OK , FOUND ROD NO.</t>
    </r>
    <r>
      <rPr>
        <b/>
        <sz val="12"/>
        <color rgb="FFFF0000"/>
        <rFont val="Calibri"/>
        <family val="2"/>
        <scheme val="minor"/>
      </rPr>
      <t xml:space="preserve"> (18X7/8")</t>
    </r>
    <r>
      <rPr>
        <b/>
        <sz val="12"/>
        <color rgb="FF0000FF"/>
        <rFont val="Calibri"/>
        <family val="2"/>
        <scheme val="minor"/>
      </rPr>
      <t xml:space="preserve"> PARTED, RIH W/ LONG O-SHOT , TRIED TO FISH W/O SUCCESS, RIH W/ 68X1"+13X7/8") , </t>
    </r>
    <r>
      <rPr>
        <b/>
        <sz val="12"/>
        <color rgb="FFFF0000"/>
        <rFont val="Calibri"/>
        <family val="2"/>
        <scheme val="minor"/>
      </rPr>
      <t>WAITING W/O</t>
    </r>
  </si>
  <si>
    <t>1.75" DHP</t>
  </si>
  <si>
    <t xml:space="preserve"> B-I  ,III ,IV ,V  </t>
  </si>
  <si>
    <t>TOTAL RET. 15*1''</t>
  </si>
  <si>
    <r>
      <t xml:space="preserve">NO PUMP ACTION, PERFORMED </t>
    </r>
    <r>
      <rPr>
        <b/>
        <sz val="14"/>
        <color rgb="FFFF0000"/>
        <rFont val="Calibri"/>
        <family val="2"/>
        <scheme val="minor"/>
      </rPr>
      <t>2</t>
    </r>
    <r>
      <rPr>
        <b/>
        <sz val="12"/>
        <color rgb="FF0000FF"/>
        <rFont val="Calibri"/>
        <family val="2"/>
        <scheme val="minor"/>
      </rPr>
      <t xml:space="preserve"> R.TRIPS, PERFORMED TUBING TEST, NOT HOLD,RET. </t>
    </r>
    <r>
      <rPr>
        <b/>
        <sz val="12"/>
        <color rgb="FFFF0000"/>
        <rFont val="Calibri"/>
        <family val="2"/>
        <scheme val="minor"/>
      </rPr>
      <t>10X1" RODS</t>
    </r>
    <r>
      <rPr>
        <b/>
        <sz val="12"/>
        <color rgb="FF0000FF"/>
        <rFont val="Calibri"/>
        <family val="2"/>
        <scheme val="minor"/>
      </rPr>
      <t xml:space="preserve">, R.TRIP WITH 2.25" ANCHOR PUMP, NO PRODUCTION, </t>
    </r>
    <r>
      <rPr>
        <b/>
        <sz val="12"/>
        <color rgb="FF339966"/>
        <rFont val="Calibri"/>
        <family val="2"/>
        <scheme val="minor"/>
      </rPr>
      <t>RET.  5X1"</t>
    </r>
    <r>
      <rPr>
        <b/>
        <sz val="12"/>
        <color rgb="FF0000FF"/>
        <rFont val="Calibri"/>
        <family val="2"/>
        <scheme val="minor"/>
      </rPr>
      <t xml:space="preserve">, NO PRODUCTION,R/TRIP </t>
    </r>
    <r>
      <rPr>
        <b/>
        <sz val="12"/>
        <color rgb="FFFF0000"/>
        <rFont val="Calibri"/>
        <family val="2"/>
        <scheme val="minor"/>
      </rPr>
      <t xml:space="preserve">W/1.75'' ANCHOR </t>
    </r>
    <r>
      <rPr>
        <b/>
        <sz val="12"/>
        <color rgb="FF0000FF"/>
        <rFont val="Calibri"/>
        <family val="2"/>
        <scheme val="minor"/>
      </rPr>
      <t xml:space="preserve">PUMP, HYDRO TEST, HOLD OK, </t>
    </r>
    <r>
      <rPr>
        <b/>
        <sz val="12"/>
        <color rgb="FFFF0000"/>
        <rFont val="Calibri"/>
        <family val="2"/>
        <scheme val="minor"/>
      </rPr>
      <t>NO PROD., WWO.</t>
    </r>
  </si>
  <si>
    <r>
      <rPr>
        <b/>
        <sz val="12"/>
        <color rgb="FF339966"/>
        <rFont val="Calibri"/>
        <family val="2"/>
        <scheme val="minor"/>
      </rPr>
      <t xml:space="preserve"> </t>
    </r>
    <r>
      <rPr>
        <b/>
        <sz val="12"/>
        <color rgb="FF339966"/>
        <rFont val="Calibri"/>
        <family val="2"/>
      </rPr>
      <t xml:space="preserve">B-I (5770-5788) , (5788-5794)
B-III (5930-5944)  
B-IV (5962-5966) , (5973-6000)
B-V (6010 – 6025),(6030 – 6036) &amp;(6046 – 6050) </t>
    </r>
  </si>
  <si>
    <r>
      <t>UNDER W/O DUE TO TBG LEAK</t>
    </r>
    <r>
      <rPr>
        <b/>
        <sz val="12"/>
        <color rgb="FFFF0000"/>
        <rFont val="Calibri"/>
        <family val="2"/>
        <scheme val="minor"/>
      </rPr>
      <t>, FOUND CRACK IN JT NO. 164, 168, 179</t>
    </r>
    <r>
      <rPr>
        <b/>
        <sz val="12"/>
        <color rgb="FF0000FF"/>
        <rFont val="Calibri"/>
        <family val="2"/>
        <scheme val="minor"/>
      </rPr>
      <t xml:space="preserve"> , TAGGED BTM @ 6193 FT BY 1-11/16 GR/CCL, </t>
    </r>
    <r>
      <rPr>
        <b/>
        <sz val="12"/>
        <color rgb="FF339966"/>
        <rFont val="Calibri"/>
        <family val="2"/>
        <scheme val="minor"/>
      </rPr>
      <t>INSTALLED SELECTIVE COMPLETION W/ STRADDLE PKR ON 3-1/2" TBG</t>
    </r>
    <r>
      <rPr>
        <b/>
        <sz val="12"/>
        <color rgb="FF0000FF"/>
        <rFont val="Calibri"/>
        <family val="2"/>
        <scheme val="minor"/>
      </rPr>
      <t xml:space="preserve">, </t>
    </r>
    <r>
      <rPr>
        <b/>
        <sz val="12"/>
        <color rgb="FF339966"/>
        <rFont val="Calibri"/>
        <family val="2"/>
        <scheme val="minor"/>
      </rPr>
      <t>ALL INTERVALS ON PROD (B-I,III,IV,V)</t>
    </r>
    <r>
      <rPr>
        <b/>
        <sz val="12"/>
        <color rgb="FF0000FF"/>
        <rFont val="Calibri"/>
        <family val="2"/>
        <scheme val="minor"/>
      </rPr>
      <t xml:space="preserve">, RIH W/1.75" DHP ON S/R NEW D-78 (25*1" + 125*7/8" + 82*1"), </t>
    </r>
    <r>
      <rPr>
        <b/>
        <sz val="12"/>
        <color rgb="FFFF0000"/>
        <rFont val="Calibri"/>
        <family val="2"/>
        <scheme val="minor"/>
      </rPr>
      <t>ON STREAM 26-3-2019</t>
    </r>
  </si>
  <si>
    <t>B-I, II
LOWER B-IV (6022-6040)
B-V</t>
  </si>
  <si>
    <t>NO PUMP ACTION, RESET DHP, NO PROD., R.TRIP, ON STREAM.</t>
  </si>
  <si>
    <t>EXPRO#2 (TMU) ,LOW PUMP EFF., WHT DROPPED FROM 133 F TO 107 F</t>
  </si>
  <si>
    <r>
      <t xml:space="preserve">NO PUMP ACTION, R.TRIP W/1.75" SH DHP, TBG TEST NOT HOLD, R.TRIP W/1.75" SLIM ANCHOR PUMP, RET. 10*7/8" RODS, HYDROTEST, NOT HOLD, RET. ANOTHER 10 ROD X 7/8" , HYDROTEST, NOT HOLD, R.TRIP W/ 1.5" SLIM ANCHOR PUMP , RET. ANOTHER ( 10  X 7/8" RODS ) , TOTAL RET ( 30 X 7/8"  RODS ) , SET ANCHOR @ 4850 FT , FILLED TBG. W/ TREATED WTR. , NOT HOLD , </t>
    </r>
    <r>
      <rPr>
        <b/>
        <sz val="12"/>
        <color rgb="FFFF0000"/>
        <rFont val="Calibri"/>
        <family val="2"/>
        <scheme val="minor"/>
      </rPr>
      <t>WAITING FOR W/O</t>
    </r>
  </si>
  <si>
    <t>FREQ. = 50 HZ, CURR. = N/A A, PIP = 293 PSI, PDP = 2318 PSI, Ti = 195 F, Tm = 255 F, WHT = 142 PSI,  USP/DSP = 150/139 PSI.</t>
  </si>
  <si>
    <r>
      <t xml:space="preserve">UNDER W/O DUE TO TBG LEAK, </t>
    </r>
    <r>
      <rPr>
        <b/>
        <sz val="12"/>
        <color rgb="FFFF0000"/>
        <rFont val="Calibri"/>
        <family val="2"/>
        <scheme val="minor"/>
      </rPr>
      <t>FOUND CRACK IN JT#190</t>
    </r>
    <r>
      <rPr>
        <b/>
        <sz val="12"/>
        <color rgb="FF0000FF"/>
        <rFont val="Calibri"/>
        <family val="2"/>
        <scheme val="minor"/>
      </rPr>
      <t xml:space="preserve">, </t>
    </r>
    <r>
      <rPr>
        <b/>
        <sz val="12"/>
        <color rgb="FF339966"/>
        <rFont val="Calibri"/>
        <family val="2"/>
        <scheme val="minor"/>
      </rPr>
      <t>TAGGED BTM AT 6136 FT BY 1-11/16" GR/CCL</t>
    </r>
    <r>
      <rPr>
        <b/>
        <sz val="12"/>
        <color rgb="FF0000FF"/>
        <rFont val="Calibri"/>
        <family val="2"/>
        <scheme val="minor"/>
      </rPr>
      <t xml:space="preserve">, </t>
    </r>
    <r>
      <rPr>
        <b/>
        <sz val="12"/>
        <color rgb="FFFF0000"/>
        <rFont val="Calibri"/>
        <family val="2"/>
        <scheme val="minor"/>
      </rPr>
      <t>RIH W/TAPPER MILL TO 6116 FT</t>
    </r>
    <r>
      <rPr>
        <b/>
        <sz val="12"/>
        <color rgb="FF0000FF"/>
        <rFont val="Calibri"/>
        <family val="2"/>
        <scheme val="minor"/>
      </rPr>
      <t xml:space="preserve">, INSTALLED SELECTIVE COMPLETION WITH STRADDLE PKR ON 3-1/2" TBG, </t>
    </r>
    <r>
      <rPr>
        <b/>
        <sz val="12"/>
        <color rgb="FF339966"/>
        <rFont val="Calibri"/>
        <family val="2"/>
        <scheme val="minor"/>
      </rPr>
      <t>OPENED UPPER SSD AGINST B-I,II</t>
    </r>
    <r>
      <rPr>
        <b/>
        <sz val="12"/>
        <color rgb="FF0000FF"/>
        <rFont val="Calibri"/>
        <family val="2"/>
        <scheme val="minor"/>
      </rPr>
      <t xml:space="preserve"> , </t>
    </r>
    <r>
      <rPr>
        <b/>
        <sz val="12"/>
        <rFont val="Calibri"/>
        <family val="2"/>
        <scheme val="minor"/>
      </rPr>
      <t>NOW B-I,II, LOWER B-IV , B-V ON PRODUCTION</t>
    </r>
    <r>
      <rPr>
        <b/>
        <sz val="12"/>
        <color rgb="FF0000FF"/>
        <rFont val="Calibri"/>
        <family val="2"/>
        <scheme val="minor"/>
      </rPr>
      <t xml:space="preserve">, </t>
    </r>
    <r>
      <rPr>
        <b/>
        <sz val="12"/>
        <color rgb="FFFF0000"/>
        <rFont val="Calibri"/>
        <family val="2"/>
        <scheme val="minor"/>
      </rPr>
      <t>ISOLATE UPPER B-IV,III BY  LOWER SSD</t>
    </r>
    <r>
      <rPr>
        <b/>
        <sz val="12"/>
        <color rgb="FF0000FF"/>
        <rFont val="Calibri"/>
        <family val="2"/>
        <scheme val="minor"/>
      </rPr>
      <t>, RIH W/1.75" DHP ON S/R N-97 COND-2 ( 25*1" + 120*7/8" + 87*1") , ON STREAM 5-4-2019</t>
    </r>
  </si>
  <si>
    <t>B-I,II, LOWER PART OF B-IV &amp;
 B-V ONLY ON PROD</t>
  </si>
  <si>
    <t xml:space="preserve">W.C +/- 70 %  B-I,II, LOWER PART OF B-IV &amp; B-V </t>
  </si>
  <si>
    <r>
      <t xml:space="preserve">NO PUMP ACTION , R.TRIP , R.TRIP, HYDRO TEST, NOT HOLD, RIH W/1.5" ANCHOR PUMP, FOUND OBSTRUCTION @ 31 FT, POOH W/ ANCHOR PUMP, FOUND SLIPS DAMAGED, R.TRIP W/ 1.5" SLIM ANCHOR PUMP, RET. ( 10X1" ) RODS, </t>
    </r>
    <r>
      <rPr>
        <b/>
        <sz val="12"/>
        <color rgb="FFFF0000"/>
        <rFont val="Calibri"/>
        <family val="2"/>
        <scheme val="minor"/>
      </rPr>
      <t>SET ANCHOR PUMP @ 5425 FT</t>
    </r>
    <r>
      <rPr>
        <b/>
        <sz val="12"/>
        <color rgb="FF0000FF"/>
        <rFont val="Calibri"/>
        <family val="2"/>
        <scheme val="minor"/>
      </rPr>
      <t>, ON STREAM.</t>
    </r>
  </si>
  <si>
    <t>TOTAL RET. 36X1" RODS</t>
  </si>
  <si>
    <t>POLISHED ROD PARTED, FISHED OK, REPLACED, ON STREAM.</t>
  </si>
  <si>
    <t>POLISHED ROD PARTED , FISHED, CHANGED OK , NO PROD, R.TRIP W/ 1.5"  DHP ,  ON STREAM</t>
  </si>
  <si>
    <t>LOWER B-III (5935'-5943'),  
B-IV (5961'-5965')</t>
  </si>
  <si>
    <t>FLUID POUND, P.F=90%</t>
  </si>
  <si>
    <t>NO PUMP ACTION, R.TRIP, NOT PROD. , RESET FOR DHP, NOT PROD. , R.TRIP W/ NEW 1.5" ANCHOR PUMP, RET. ( 26+10 X1" ) RODS, FAILED TO SET ANCHOR PUMP IN DIFF. DEPTH, STARTED THE WELL, FOUND SUCTION, WAITING W/O</t>
  </si>
  <si>
    <t xml:space="preserve">NO PUMP ACTION , R.TRIP , HYDROTEST , HOLD OK , ON STREAM </t>
  </si>
  <si>
    <t>D-78  COND-2</t>
  </si>
  <si>
    <r>
      <t xml:space="preserve">UNDER W/O DUE TO TBG LEAK , ( </t>
    </r>
    <r>
      <rPr>
        <b/>
        <sz val="12"/>
        <color rgb="FFFF0000"/>
        <rFont val="Calibri"/>
        <family val="2"/>
        <scheme val="minor"/>
      </rPr>
      <t>FOUND NO VISUAL CRACK</t>
    </r>
    <r>
      <rPr>
        <b/>
        <sz val="12"/>
        <color rgb="FF0000FF"/>
        <rFont val="Calibri"/>
        <family val="2"/>
        <scheme val="minor"/>
      </rPr>
      <t xml:space="preserve"> </t>
    </r>
    <r>
      <rPr>
        <b/>
        <sz val="12"/>
        <color rgb="FFFF0000"/>
        <rFont val="Calibri"/>
        <family val="2"/>
        <scheme val="minor"/>
      </rPr>
      <t>&amp;  THREAD DAMAGE @ JT NO. (48, 49, 112, 113, 141, 142, 163, 164 &amp; 183 )</t>
    </r>
    <r>
      <rPr>
        <b/>
        <sz val="12"/>
        <color rgb="FF0000FF"/>
        <rFont val="Calibri"/>
        <family val="2"/>
        <scheme val="minor"/>
      </rPr>
      <t>) , INSTALLED SELECTIVE COMPLETION , ALL</t>
    </r>
    <r>
      <rPr>
        <b/>
        <sz val="12"/>
        <color rgb="FF339966"/>
        <rFont val="Calibri"/>
        <family val="2"/>
        <scheme val="minor"/>
      </rPr>
      <t xml:space="preserve"> B-I,III,IV,V</t>
    </r>
    <r>
      <rPr>
        <b/>
        <sz val="12"/>
        <color rgb="FF0000FF"/>
        <rFont val="Calibri"/>
        <family val="2"/>
        <scheme val="minor"/>
      </rPr>
      <t xml:space="preserve"> INTERVALS ON PROD. , RIH WITH NEW 1.75"  DHP WITH  D-78 S/R COND-2 (89X1"+120X7/8"+25X1"), ON STREAM 18/4/2019</t>
    </r>
  </si>
  <si>
    <t>SEVERE S. VALVE LEAK</t>
  </si>
  <si>
    <t>FLUID POUND, PUMP FILL. = 76 %</t>
  </si>
  <si>
    <t>SEVER F.POUND , P.FILLAGE 25 %</t>
  </si>
  <si>
    <t xml:space="preserve"> SLIGHT  FLUID POUND, P.FILLAGE +/- 90%</t>
  </si>
  <si>
    <t>EXPRO #2 (TMU) , L-BAH-III , B-IV</t>
  </si>
  <si>
    <t>EXPRO TMU#3, AFTER W/O</t>
  </si>
  <si>
    <t>EXPRO TMU#3 , ANCHOR PUMP</t>
  </si>
  <si>
    <t xml:space="preserve"> F.POUND , P.FILLAGE = 66 %</t>
  </si>
  <si>
    <t>2 WINGS STUCKED</t>
  </si>
  <si>
    <t>SEVER F.POUND , P.FILLAGE =47 %</t>
  </si>
  <si>
    <t xml:space="preserve"> F.POUND , P.FILLAGE =80 %</t>
  </si>
  <si>
    <t xml:space="preserve"> F.POUND , P.FILLAGE =89 %</t>
  </si>
  <si>
    <t>SLIGHT F. POUND, PUMP FILL. = 68 %.</t>
  </si>
  <si>
    <t>SLIGHT F. POUND, PUMP FILL. = 90 %.</t>
  </si>
  <si>
    <t>SLIGHT F. POUND, PUMP FILL. = 86 %.</t>
  </si>
  <si>
    <t>SLIGHT F. POUND, PUMP FILL. = 95 %.</t>
  </si>
  <si>
    <t xml:space="preserve">EXPRO TMU#3 </t>
  </si>
  <si>
    <t>CELLER FILLED W/ OIL</t>
  </si>
  <si>
    <r>
      <t xml:space="preserve">UNDER W/O DUE TO TBG LEAK ,( </t>
    </r>
    <r>
      <rPr>
        <b/>
        <sz val="12"/>
        <color rgb="FFFF0000"/>
        <rFont val="Calibri"/>
        <family val="2"/>
        <charset val="204"/>
        <scheme val="minor"/>
      </rPr>
      <t>HAD 1 FT LONGTUIDINAL CRACK IN TBG JTs# 175, 178 &amp; 185. (HAD TOTAL 187 JT ABOVE PSN</t>
    </r>
    <r>
      <rPr>
        <b/>
        <sz val="12"/>
        <color rgb="FF0000FF"/>
        <rFont val="Calibri"/>
        <family val="2"/>
        <scheme val="minor"/>
      </rPr>
      <t>) , TAGGED BTM @ 5958' by E/L</t>
    </r>
    <r>
      <rPr>
        <b/>
        <sz val="12"/>
        <color rgb="FFFF0000"/>
        <rFont val="Calibri"/>
        <family val="2"/>
        <scheme val="minor"/>
      </rPr>
      <t xml:space="preserve"> (END OF PERF @ 5960'
&amp; HAD 2' FROM TOTAL 52' PERF. COVERED W/ FILL)</t>
    </r>
    <r>
      <rPr>
        <b/>
        <sz val="12"/>
        <color rgb="FF0000FF"/>
        <rFont val="Calibri"/>
        <family val="2"/>
        <scheme val="minor"/>
      </rPr>
      <t xml:space="preserve"> , INSTALLED 2 7/8" ANCHORED CATHER TBG , RIH WITH 1.5"SLIM DHP ON THE SAME S/R (25*1''+119*7/8''+95*1''), ON STREAM </t>
    </r>
    <r>
      <rPr>
        <b/>
        <sz val="12"/>
        <color rgb="FFFF0000"/>
        <rFont val="Calibri"/>
        <family val="2"/>
        <charset val="204"/>
        <scheme val="minor"/>
      </rPr>
      <t>3/3/2019</t>
    </r>
  </si>
  <si>
    <t xml:space="preserve"> F. POUND, PUMP FILL. = 70 %.</t>
  </si>
  <si>
    <t>CELLER FILLED W/WATER</t>
  </si>
  <si>
    <t>CELLAR FILLED W/SAND, OIL</t>
  </si>
  <si>
    <t>SLIGHT F. POUND , P.FILLAGE 85%</t>
  </si>
  <si>
    <t>A-80 (S/R)</t>
  </si>
  <si>
    <t>A-75 (S/R)</t>
  </si>
  <si>
    <t>A-77 (S/R)</t>
  </si>
  <si>
    <r>
      <t xml:space="preserve">NO PUMP ACTION, R.TRIP, NOT PROD. , HYDROTEST , NOT HOLD , 1.75" SLIM ANCHOR DHP  , RET. (10+5)*1", TBG TEST NOT HOLD, PUMP AT D.F.L., </t>
    </r>
    <r>
      <rPr>
        <b/>
        <u/>
        <sz val="12"/>
        <color rgb="FFFF0000"/>
        <rFont val="Calibri"/>
        <family val="2"/>
        <scheme val="minor"/>
      </rPr>
      <t>WAITING W/O</t>
    </r>
  </si>
  <si>
    <t>TOTAL RET. 15*1"</t>
  </si>
  <si>
    <r>
      <t xml:space="preserve">UNDER W/O DUE TO TBG LEAK, </t>
    </r>
    <r>
      <rPr>
        <b/>
        <sz val="12"/>
        <color theme="1"/>
        <rFont val="Calibri"/>
        <family val="2"/>
        <scheme val="minor"/>
      </rPr>
      <t xml:space="preserve">FOUND CRACK IN JT NO 191, </t>
    </r>
    <r>
      <rPr>
        <b/>
        <sz val="12"/>
        <color rgb="FF0000FF"/>
        <rFont val="Calibri"/>
        <family val="2"/>
        <scheme val="minor"/>
      </rPr>
      <t>INSTALL SELECTIVE COMPLETION ON 3-1/2" TBG,</t>
    </r>
    <r>
      <rPr>
        <b/>
        <sz val="12"/>
        <color rgb="FFFF0000"/>
        <rFont val="Calibri"/>
        <family val="2"/>
        <scheme val="minor"/>
      </rPr>
      <t xml:space="preserve"> KEPT B-III,IV ISOLATED BY SSD</t>
    </r>
    <r>
      <rPr>
        <b/>
        <sz val="12"/>
        <color rgb="FF0000FF"/>
        <rFont val="Calibri"/>
        <family val="2"/>
        <scheme val="minor"/>
      </rPr>
      <t xml:space="preserve">, </t>
    </r>
    <r>
      <rPr>
        <b/>
        <sz val="12"/>
        <color rgb="FF339966"/>
        <rFont val="Calibri"/>
        <family val="2"/>
        <scheme val="minor"/>
      </rPr>
      <t>B-V ONLY ON PROD</t>
    </r>
    <r>
      <rPr>
        <b/>
        <sz val="12"/>
        <color rgb="FF0000FF"/>
        <rFont val="Calibri"/>
        <family val="2"/>
        <scheme val="minor"/>
      </rPr>
      <t>, RIH W/1.75" DHP ON SAME S/R (25*1" + 120*7/8" + 89*1), ON STREAM ON 21/4/2019</t>
    </r>
  </si>
  <si>
    <t>25*1" + 120*7/8" + 89*1"</t>
  </si>
  <si>
    <t>** 2 7/8" TBG</t>
  </si>
  <si>
    <t>NO PUMP ACTION, RESET S.H. DHP, TBG TEST NOT HOLD, R.TRIP W/1.75" S.H. ANCHOR PUMP, RET.(2*1"), SET PUMP AT 5800 FT, TBG TEST HOLD, ON STREAM.</t>
  </si>
  <si>
    <t>EXPRO #2 (TMU), B-IV</t>
  </si>
  <si>
    <t>NEW S-88</t>
  </si>
  <si>
    <t>B-I ( 5792 - 5808 ), B-I ( 5946-5952 )
B-III ( 5876-5884 )</t>
  </si>
  <si>
    <t>B-I, B-III</t>
  </si>
  <si>
    <r>
      <t xml:space="preserve">FINISHED DRILLING , COMPLEATED THE WELL AS OIL PRODUCER FROM </t>
    </r>
    <r>
      <rPr>
        <b/>
        <sz val="12"/>
        <color rgb="FF008000"/>
        <rFont val="Calibri"/>
        <family val="2"/>
        <scheme val="minor"/>
      </rPr>
      <t>B-I ( 5792 - 5808 ) 16 FT</t>
    </r>
    <r>
      <rPr>
        <b/>
        <sz val="12"/>
        <color rgb="FF0000FF"/>
        <rFont val="Calibri"/>
        <family val="2"/>
        <scheme val="minor"/>
      </rPr>
      <t xml:space="preserve">, </t>
    </r>
    <r>
      <rPr>
        <b/>
        <sz val="12"/>
        <color rgb="FFFF0000"/>
        <rFont val="Calibri"/>
        <family val="2"/>
        <scheme val="minor"/>
      </rPr>
      <t xml:space="preserve">PERFORMED DATA FRAC JOB </t>
    </r>
    <r>
      <rPr>
        <b/>
        <sz val="12"/>
        <color rgb="FF0000FF"/>
        <rFont val="Calibri"/>
        <family val="2"/>
        <scheme val="minor"/>
      </rPr>
      <t xml:space="preserve">
* ISIP @ SURFACE = 1555 PSI , ISIP@ BH = 4128 PSI , ISIP GRADIANT = 0.71 PSI/FT * P.CLOSURE = 3305 PSI  * CLOSURE GR.= 0.57 PSI/FT *TR.PRESS. @ E.O.JOB = 2834 PSI * NET PRESS = 823 PSI .  * FLUID EFFECIENCY = 41 % , </t>
    </r>
    <r>
      <rPr>
        <b/>
        <sz val="12"/>
        <color rgb="FFFF0000"/>
        <rFont val="Calibri"/>
        <family val="2"/>
        <scheme val="minor"/>
      </rPr>
      <t>PERFORMED MAIN FRAC JOB</t>
    </r>
    <r>
      <rPr>
        <b/>
        <sz val="12"/>
        <color rgb="FF0000FF"/>
        <rFont val="Calibri"/>
        <family val="2"/>
        <scheme val="minor"/>
      </rPr>
      <t xml:space="preserve"> 
* AVG PRESS=2950 PSI * MAX PRESS=3537 PSI * TOTAL PROPANT =78400 LB'S (16/30=11000 LB'S + 12/18 =60800 LB'S + S-810 = 6600 LB'S ) * FLUID EFFECIENCY = 41 %, </t>
    </r>
    <r>
      <rPr>
        <b/>
        <sz val="12"/>
        <color rgb="FFFF0000"/>
        <rFont val="Calibri"/>
        <family val="2"/>
        <scheme val="minor"/>
      </rPr>
      <t>START LIFITNG WELL WITH N2</t>
    </r>
    <r>
      <rPr>
        <b/>
        <sz val="12"/>
        <color rgb="FF0000FF"/>
        <rFont val="Calibri"/>
        <family val="2"/>
        <scheme val="minor"/>
      </rPr>
      <t xml:space="preserve"> AT 450 SCF/M HAD OIL &amp; WTR IN RETURN "  W.C =  +/- 60  % "  . 
** MAX PRESS. = 2000 PSI                   ** MIN PRESS. = 1000 PSI                               ** TOTAL N2 PUMPED = 4000 GALLON , TAGGED T.D  6441 FT, </t>
    </r>
    <r>
      <rPr>
        <b/>
        <sz val="12"/>
        <color rgb="FF339966"/>
        <rFont val="Calibri"/>
        <family val="2"/>
        <scheme val="minor"/>
      </rPr>
      <t xml:space="preserve">PERFORATED B-I ( 5946-5952 ),  B-III ( 5876-5884 ), </t>
    </r>
    <r>
      <rPr>
        <b/>
        <sz val="12"/>
        <rFont val="Calibri"/>
        <family val="2"/>
        <scheme val="minor"/>
      </rPr>
      <t>INSTALLED SINGLE COMLETION ON 3 1/2" TBG</t>
    </r>
    <r>
      <rPr>
        <b/>
        <sz val="12"/>
        <color rgb="FF339966"/>
        <rFont val="Calibri"/>
        <family val="2"/>
        <scheme val="minor"/>
      </rPr>
      <t xml:space="preserve">,  </t>
    </r>
    <r>
      <rPr>
        <b/>
        <sz val="12"/>
        <color rgb="FF0000FF"/>
        <rFont val="Calibri"/>
        <family val="2"/>
        <scheme val="minor"/>
      </rPr>
      <t xml:space="preserve">RIH W/2" DHP ON NEW S-88 S/R (25X1" + 120X7/8" + 79X1" ), R/U </t>
    </r>
    <r>
      <rPr>
        <b/>
        <sz val="12"/>
        <color rgb="FFFF0000"/>
        <rFont val="Calibri"/>
        <family val="2"/>
        <scheme val="minor"/>
      </rPr>
      <t xml:space="preserve"> S/U M-II FROM A-78</t>
    </r>
    <r>
      <rPr>
        <b/>
        <sz val="12"/>
        <color rgb="FF0000FF"/>
        <rFont val="Calibri"/>
        <family val="2"/>
        <scheme val="minor"/>
      </rPr>
      <t xml:space="preserve">  ( S.L = 128 " SH.S = 10" ),</t>
    </r>
    <r>
      <rPr>
        <b/>
        <sz val="12"/>
        <color rgb="FFFF0000"/>
        <rFont val="Calibri"/>
        <family val="2"/>
        <scheme val="minor"/>
      </rPr>
      <t xml:space="preserve"> ON STREAM  10/5/2019</t>
    </r>
  </si>
  <si>
    <t>NO PUMP ACTION, RESET FOR DHP, FOUND NO PROD. , R.TRIP, ON STRAM.</t>
  </si>
  <si>
    <t>NO PUMP ACTION, RESET FOR DHP, FOUND NO PROD. , FOUND VLV ROD PARTED, FISHED OK, REPLACED, ON STREAM.</t>
  </si>
  <si>
    <t>INCREASED SH.S. F/8 " T/10"</t>
  </si>
  <si>
    <r>
      <t xml:space="preserve">UNDER W/O DUE TO TBG LEAK, </t>
    </r>
    <r>
      <rPr>
        <b/>
        <sz val="12"/>
        <color rgb="FF339966"/>
        <rFont val="Calibri"/>
        <family val="2"/>
        <scheme val="minor"/>
      </rPr>
      <t>INSTALL SELECTIVE COMPLETION ON 3-1/2" TBG</t>
    </r>
    <r>
      <rPr>
        <b/>
        <sz val="12"/>
        <color rgb="FF0000FF"/>
        <rFont val="Calibri"/>
        <family val="2"/>
        <scheme val="minor"/>
      </rPr>
      <t xml:space="preserve">, KEPT
 </t>
    </r>
    <r>
      <rPr>
        <b/>
        <sz val="12"/>
        <color rgb="FFFF0000"/>
        <rFont val="Calibri"/>
        <family val="2"/>
        <scheme val="minor"/>
      </rPr>
      <t>B-I,III ISOLATED BY SSD</t>
    </r>
    <r>
      <rPr>
        <b/>
        <sz val="12"/>
        <color rgb="FF0000FF"/>
        <rFont val="Calibri"/>
        <family val="2"/>
        <scheme val="minor"/>
      </rPr>
      <t xml:space="preserve">, </t>
    </r>
    <r>
      <rPr>
        <b/>
        <sz val="12"/>
        <color rgb="FF339966"/>
        <rFont val="Calibri"/>
        <family val="2"/>
        <scheme val="minor"/>
      </rPr>
      <t>B-IV ON PROD</t>
    </r>
    <r>
      <rPr>
        <b/>
        <sz val="12"/>
        <color rgb="FF0000FF"/>
        <rFont val="Calibri"/>
        <family val="2"/>
        <scheme val="minor"/>
      </rPr>
      <t>, RIH W/1.75" ON S/R NEW D-78 ( 25*1" + 120*7/8" + 88*1" ), ON STREAM ON 24/4/2019</t>
    </r>
  </si>
  <si>
    <r>
      <t xml:space="preserve">NO PUMP ACTION,  R.TRIP W/ 1.5" ANCHOR PUMP , RET. (10 RODS X1") , SET ANCHOR @ 5350 FT , ON STREAM </t>
    </r>
    <r>
      <rPr>
        <b/>
        <sz val="12"/>
        <color rgb="FFFF0000"/>
        <rFont val="Calibri"/>
        <family val="2"/>
        <scheme val="minor"/>
      </rPr>
      <t>20/11/2017</t>
    </r>
  </si>
  <si>
    <t>FREQ. = 50 HZ, CURR. = 9.8 A, PIP = 294 PSI, PDP = 2380 PSI, Ti = 195 F, Tm = 255 F, WHT = 140 F,
  USP/DSP = 250/200 PSI.</t>
  </si>
  <si>
    <r>
      <rPr>
        <b/>
        <sz val="16"/>
        <color rgb="FF0000FF"/>
        <rFont val="Calibri"/>
        <family val="2"/>
        <scheme val="minor"/>
      </rPr>
      <t>A-70+75</t>
    </r>
    <r>
      <rPr>
        <b/>
        <sz val="12"/>
        <color rgb="FF0000FF"/>
        <rFont val="Calibri"/>
        <family val="2"/>
        <scheme val="minor"/>
      </rPr>
      <t xml:space="preserve">
EXPRO # 2 (TMU) ,  ISOLATED B-V BY B.P &amp; CEMENT , ISOLATED UPPER B-I BY SSD , NOW LOWER B-I &amp; B-IV ON PRODUCTION.</t>
    </r>
  </si>
  <si>
    <t>A-76 (S/R)</t>
  </si>
  <si>
    <t>UPPER PKR @ 5795 FT , LOWER PKR @ 5952 FT</t>
  </si>
  <si>
    <t>25X1" + 120X7/8" + 80X1"</t>
  </si>
  <si>
    <r>
      <t xml:space="preserve">FINISHED DRILLING, COMPLETED THE WELL AS OIL PRODUCER FROM </t>
    </r>
    <r>
      <rPr>
        <b/>
        <sz val="11"/>
        <color rgb="FF339966"/>
        <rFont val="Arial"/>
        <family val="2"/>
      </rPr>
      <t>B-I (5796-5820), P = 615-706 psi, B-I (5840-5850), P = N/A, B-I (5888-5900) P = N/A, B-IV (5,990 – 6,002)(12 FT) P = 1982 Psi,  B-IV (6,014 – 6,022)(08 FT) P = 1947 Psi</t>
    </r>
    <r>
      <rPr>
        <b/>
        <sz val="12"/>
        <color rgb="FF0000FF"/>
        <rFont val="Calibri"/>
        <family val="2"/>
        <scheme val="minor"/>
      </rPr>
      <t xml:space="preserve">, ISOLATED B-I AGAINST LOWER SSD &amp; PKR </t>
    </r>
    <r>
      <rPr>
        <b/>
        <sz val="12"/>
        <color theme="1"/>
        <rFont val="Calibri"/>
        <family val="2"/>
        <scheme val="minor"/>
      </rPr>
      <t xml:space="preserve">, </t>
    </r>
    <r>
      <rPr>
        <b/>
        <sz val="12"/>
        <color rgb="FF339966"/>
        <rFont val="Calibri"/>
        <family val="2"/>
        <scheme val="minor"/>
      </rPr>
      <t>B-IV ONLY ON PROD. ,</t>
    </r>
    <r>
      <rPr>
        <b/>
        <sz val="12"/>
        <color theme="1"/>
        <rFont val="Calibri"/>
        <family val="2"/>
        <scheme val="minor"/>
      </rPr>
      <t xml:space="preserve">  INSTALLED SELECTIVE COMPLETION,</t>
    </r>
    <r>
      <rPr>
        <b/>
        <sz val="12"/>
        <color rgb="FF0000FF"/>
        <rFont val="Calibri"/>
        <family val="2"/>
        <scheme val="minor"/>
      </rPr>
      <t xml:space="preserve"> USING S/R SYSTEM, </t>
    </r>
    <r>
      <rPr>
        <b/>
        <sz val="12"/>
        <color rgb="FFFF0000"/>
        <rFont val="Calibri"/>
        <family val="2"/>
        <scheme val="minor"/>
      </rPr>
      <t>RIH W/1.5" DHP</t>
    </r>
    <r>
      <rPr>
        <b/>
        <sz val="12"/>
        <color rgb="FF0000FF"/>
        <rFont val="Calibri"/>
        <family val="2"/>
        <scheme val="minor"/>
      </rPr>
      <t xml:space="preserve"> &amp; NEW D-78 S/R ( 25X1" + 120X7/8" + 80X1" ), S/U 912 M-II FROM M-SW-3 ( S.L. = 112" &amp; SH.S = 10" ), </t>
    </r>
    <r>
      <rPr>
        <b/>
        <sz val="12"/>
        <color rgb="FFFF0000"/>
        <rFont val="Calibri"/>
        <family val="2"/>
        <scheme val="minor"/>
      </rPr>
      <t>ON STREAM 24/5/2019</t>
    </r>
  </si>
  <si>
    <t>SET REDRSSED 2.56" FWG PLUG AT F-NIPPLE TO ISOLATE B-IV , OPEN SSD AGAINST B-I,III.</t>
  </si>
  <si>
    <t xml:space="preserve"> EXPRO # 2 (TMU) </t>
  </si>
  <si>
    <t>EXPRO#2 (TMU),SH.S= 10"</t>
  </si>
  <si>
    <t>EXPRO # 2 (TMU) ,  A-70+75</t>
  </si>
  <si>
    <r>
      <rPr>
        <b/>
        <sz val="12"/>
        <color rgb="FF339966"/>
        <rFont val="Calibri"/>
        <family val="2"/>
        <charset val="204"/>
        <scheme val="minor"/>
      </rPr>
      <t>B-I (5722-5730)( 5730-5748 )(5748-5760 )( 5762-5768 )
B-III ( 5902-5918 )</t>
    </r>
    <r>
      <rPr>
        <b/>
        <sz val="12"/>
        <color rgb="FF339966"/>
        <rFont val="Calibri"/>
        <family val="2"/>
        <scheme val="minor"/>
      </rPr>
      <t xml:space="preserve">
</t>
    </r>
    <r>
      <rPr>
        <b/>
        <sz val="12"/>
        <color rgb="FFFF0000"/>
        <rFont val="Calibri"/>
        <family val="2"/>
        <charset val="204"/>
        <scheme val="minor"/>
      </rPr>
      <t>B-IV ( 5938-5980 ) ISOLATED BY FWG PLUG</t>
    </r>
    <r>
      <rPr>
        <b/>
        <sz val="12"/>
        <color indexed="12"/>
        <rFont val="Calibri"/>
        <family val="2"/>
        <scheme val="minor"/>
      </rPr>
      <t xml:space="preserve">
</t>
    </r>
    <r>
      <rPr>
        <b/>
        <u/>
        <sz val="12"/>
        <color theme="1"/>
        <rFont val="Calibri"/>
        <family val="2"/>
        <scheme val="minor"/>
      </rPr>
      <t xml:space="preserve">B-V ( 6082-6103), (6064-6074) &amp; (5990-6026) ISOLATED BY B.PLUG </t>
    </r>
  </si>
  <si>
    <r>
      <t xml:space="preserve">NO PUMP ACTION, R.TRIP W/1.75" S.H. DHP, ( </t>
    </r>
    <r>
      <rPr>
        <b/>
        <sz val="12"/>
        <color rgb="FFFF0000"/>
        <rFont val="Calibri"/>
        <family val="2"/>
        <charset val="204"/>
        <scheme val="minor"/>
      </rPr>
      <t xml:space="preserve">PERFORMED REDRESS FOR SLIM DHP , RIH WITH THE SAME </t>
    </r>
    <r>
      <rPr>
        <b/>
        <sz val="12"/>
        <color rgb="FF0000FF"/>
        <rFont val="Calibri"/>
        <family val="2"/>
        <scheme val="minor"/>
      </rPr>
      <t>),  TBG TEST HOLD, ON STREAM.</t>
    </r>
  </si>
  <si>
    <t>3-1/2" TBG</t>
  </si>
  <si>
    <t>B-I, III, IV, UPPER-V</t>
  </si>
  <si>
    <r>
      <t xml:space="preserve">UNDER W/O DUE TO TBG LEAK, FOUND CRACK IN JT#10 &amp; COLLAPSE IN JT#197, </t>
    </r>
    <r>
      <rPr>
        <b/>
        <sz val="12"/>
        <color theme="9" tint="-0.499984740745262"/>
        <rFont val="Calibri"/>
        <family val="2"/>
        <scheme val="minor"/>
      </rPr>
      <t>TAGGED TD @ 6029 W/ 1-11/16" GR-CCL</t>
    </r>
    <r>
      <rPr>
        <b/>
        <sz val="12"/>
        <color rgb="FF0000FF"/>
        <rFont val="Calibri"/>
        <family val="2"/>
        <scheme val="minor"/>
      </rPr>
      <t xml:space="preserve">,  </t>
    </r>
    <r>
      <rPr>
        <b/>
        <sz val="12"/>
        <color rgb="FF339966"/>
        <rFont val="Calibri"/>
        <family val="2"/>
        <scheme val="minor"/>
      </rPr>
      <t>INSTALLED SELECTIVE COMPLETION ON 3-1/2" TBG</t>
    </r>
    <r>
      <rPr>
        <b/>
        <sz val="12"/>
        <color rgb="FF0000FF"/>
        <rFont val="Calibri"/>
        <family val="2"/>
        <scheme val="minor"/>
      </rPr>
      <t xml:space="preserve">, </t>
    </r>
    <r>
      <rPr>
        <b/>
        <sz val="12"/>
        <color rgb="FFFF0000"/>
        <rFont val="Calibri"/>
        <family val="2"/>
        <scheme val="minor"/>
      </rPr>
      <t>OPENED SSD</t>
    </r>
    <r>
      <rPr>
        <b/>
        <sz val="12"/>
        <color rgb="FF0000FF"/>
        <rFont val="Calibri"/>
        <family val="2"/>
        <scheme val="minor"/>
      </rPr>
      <t>, KEPT ALL INTERVALS OPENED, RIH W/1.75" DHP ON S/R N-97 COND.2 (25*1" + 120*7/8" + 92*1"), ON STREAM ON 25/5/2019</t>
    </r>
  </si>
  <si>
    <r>
      <t xml:space="preserve">BAKER  </t>
    </r>
    <r>
      <rPr>
        <b/>
        <sz val="24"/>
        <color rgb="FF0000FF"/>
        <rFont val="Calibri"/>
        <family val="2"/>
        <scheme val="minor"/>
      </rPr>
      <t xml:space="preserve">A-71+ A-81
</t>
    </r>
    <r>
      <rPr>
        <b/>
        <sz val="12"/>
        <color rgb="FF0000FF"/>
        <rFont val="Calibri"/>
        <family val="2"/>
        <scheme val="minor"/>
      </rPr>
      <t>A-71 (ESP DATA ) FREQ.= 50 HZ, CURR.=  22/23 A ,  PIP/PDP=280/2275 PSI, TI/TM=  195/256  F WHT=135 F, DSP=150 F</t>
    </r>
  </si>
  <si>
    <t>WELL ( S/R ) :    A-72</t>
  </si>
  <si>
    <t>NO PUMP ACTION, RESET FOR DHP, NOT PROD. , FOUND PLUNGER UNSCREW, FISHED OK, R.TRIP, ON STREAM</t>
  </si>
  <si>
    <t>TOTAL RET. ( 14X1" ) RODS</t>
  </si>
  <si>
    <r>
      <t xml:space="preserve">NO PUMP ACTION, R.TRIP, RET. ( 3X1" ) ROD, </t>
    </r>
    <r>
      <rPr>
        <b/>
        <sz val="12"/>
        <color rgb="FFFF0000"/>
        <rFont val="Calibri"/>
        <family val="2"/>
        <scheme val="minor"/>
      </rPr>
      <t>SET ANCHOR PUMP @ 5400 FT</t>
    </r>
    <r>
      <rPr>
        <b/>
        <sz val="12"/>
        <color rgb="FF0000FF"/>
        <rFont val="Calibri"/>
        <family val="2"/>
        <scheme val="minor"/>
      </rPr>
      <t xml:space="preserve">, NOT PROD. , </t>
    </r>
    <r>
      <rPr>
        <b/>
        <sz val="12"/>
        <color rgb="FFFF0000"/>
        <rFont val="Calibri"/>
        <family val="2"/>
        <scheme val="minor"/>
      </rPr>
      <t>WAITING W/O</t>
    </r>
  </si>
  <si>
    <t>NO PUMP ACTION, R.TRIP, STARTED THE WELL, FOUND SUCTION &amp; ACTION, RESET FOR DHP, ON STREAM.</t>
  </si>
  <si>
    <r>
      <t xml:space="preserve">NPA , RET. (5+5) RODS , NOT HOLD , R/T W/ SAME PUMP AFTER REDRESSING , RET. 1 ROD , SET ANCHOR , FOUND ROD PLUNGER STUCK , HYDROTEST , NOT HOLD , </t>
    </r>
    <r>
      <rPr>
        <b/>
        <sz val="12"/>
        <color rgb="FFFF0000"/>
        <rFont val="Calibri"/>
        <family val="2"/>
        <scheme val="minor"/>
      </rPr>
      <t>WAITING FOR SLIM ANCHOR MATERIAL.</t>
    </r>
  </si>
  <si>
    <r>
      <t>1.55''</t>
    </r>
    <r>
      <rPr>
        <b/>
        <sz val="12"/>
        <color indexed="12"/>
        <rFont val="Calibri"/>
        <family val="2"/>
        <scheme val="minor"/>
      </rPr>
      <t xml:space="preserve"> ANCHOR DHP</t>
    </r>
  </si>
  <si>
    <r>
      <t xml:space="preserve">NPA , R/T W/ SAME SLB ANCHOR PUMP AFTER REDRESSING , RET. (2+10) RODS , TBG TEST , NOT HOLD , </t>
    </r>
    <r>
      <rPr>
        <b/>
        <sz val="12"/>
        <color rgb="FFFF0000"/>
        <rFont val="Calibri"/>
        <family val="2"/>
        <scheme val="minor"/>
      </rPr>
      <t>R/T W/ 1.5" ANCHOR</t>
    </r>
    <r>
      <rPr>
        <b/>
        <sz val="12"/>
        <color rgb="FF0000FF"/>
        <rFont val="Calibri"/>
        <family val="2"/>
        <scheme val="minor"/>
      </rPr>
      <t xml:space="preserve"> PUMP , RET. 8 RODS , </t>
    </r>
    <r>
      <rPr>
        <b/>
        <sz val="12"/>
        <color rgb="FFFF0000"/>
        <rFont val="Calibri"/>
        <family val="2"/>
        <scheme val="minor"/>
      </rPr>
      <t>TOT. RET. 30X1" RODS</t>
    </r>
    <r>
      <rPr>
        <b/>
        <sz val="12"/>
        <color rgb="FF0000FF"/>
        <rFont val="Calibri"/>
        <family val="2"/>
        <scheme val="minor"/>
      </rPr>
      <t xml:space="preserve"> , TBG TEST , NOT HOLD , </t>
    </r>
    <r>
      <rPr>
        <b/>
        <sz val="12"/>
        <color rgb="FFFF0000"/>
        <rFont val="Calibri"/>
        <family val="2"/>
        <scheme val="minor"/>
      </rPr>
      <t>WWO</t>
    </r>
  </si>
  <si>
    <t>A-85 (S/R)</t>
  </si>
  <si>
    <t>B-I,III &amp; IV</t>
  </si>
  <si>
    <t>BAH-I (5,784-5,799)
BAH-III (5,968-5,974)
BAH-IV (5,992-6,014)</t>
  </si>
  <si>
    <t>S-88 NEW</t>
  </si>
  <si>
    <t xml:space="preserve">  BAKER , SH.S = 10 " </t>
  </si>
  <si>
    <t xml:space="preserve">  BAKER , SH.S = 8 " </t>
  </si>
  <si>
    <t xml:space="preserve"> 640 M-II </t>
  </si>
  <si>
    <r>
      <t xml:space="preserve">FINISHED DRILLING, COMPLETED THE WELL AS OIL PRODUCER FROM </t>
    </r>
    <r>
      <rPr>
        <b/>
        <sz val="11"/>
        <color rgb="FF339966"/>
        <rFont val="Arial"/>
        <family val="2"/>
      </rPr>
      <t xml:space="preserve">BAH-I (5,784-5,799) , BAH-III (5,968-5,974) 6FT &amp; BAH-IV (5,992-6,014) 22FT </t>
    </r>
    <r>
      <rPr>
        <b/>
        <sz val="12"/>
        <color rgb="FF0000FF"/>
        <rFont val="Calibri"/>
        <family val="2"/>
        <scheme val="minor"/>
      </rPr>
      <t>,</t>
    </r>
    <r>
      <rPr>
        <b/>
        <sz val="12"/>
        <color rgb="FF339966"/>
        <rFont val="Calibri"/>
        <family val="2"/>
        <scheme val="minor"/>
      </rPr>
      <t xml:space="preserve"> </t>
    </r>
    <r>
      <rPr>
        <b/>
        <sz val="12"/>
        <color theme="1"/>
        <rFont val="Calibri"/>
        <family val="2"/>
        <scheme val="minor"/>
      </rPr>
      <t xml:space="preserve">  INSTALLED SELECTIVE COMPLETION,</t>
    </r>
    <r>
      <rPr>
        <b/>
        <sz val="12"/>
        <color rgb="FF0000FF"/>
        <rFont val="Calibri"/>
        <family val="2"/>
        <scheme val="minor"/>
      </rPr>
      <t xml:space="preserve">  ALL INTERVALS ARE  ON PROD. , USING S/R SYSTEM , </t>
    </r>
    <r>
      <rPr>
        <b/>
        <sz val="12"/>
        <color rgb="FFFF0000"/>
        <rFont val="Calibri"/>
        <family val="2"/>
        <scheme val="minor"/>
      </rPr>
      <t>RIH W/ 1.75 " DHP</t>
    </r>
    <r>
      <rPr>
        <b/>
        <sz val="12"/>
        <color rgb="FF0000FF"/>
        <rFont val="Calibri"/>
        <family val="2"/>
        <scheme val="minor"/>
      </rPr>
      <t xml:space="preserve"> &amp; NEW D-78 S/R ( 25X1" + 125X7/8" + 83X1" ), R/U S/U 640 M-II FROM A-57 ( S.L. = 128" &amp; SH.S = 8" ), </t>
    </r>
    <r>
      <rPr>
        <b/>
        <sz val="12"/>
        <color rgb="FFFF0000"/>
        <rFont val="Calibri"/>
        <family val="2"/>
        <scheme val="minor"/>
      </rPr>
      <t>ON STREAM 14/6/2019</t>
    </r>
  </si>
  <si>
    <t>1.5" ANCHOR PUMP</t>
  </si>
  <si>
    <t>25X1" + 120X7/8" + 57X1"</t>
  </si>
  <si>
    <t>NO PUMP ACTION , R.TRIP W/ 1.5" SLIM DHP INSTEAD OF 1.75 " SLIM DHP , ON STREAM</t>
  </si>
  <si>
    <t>A-84 (S/R)</t>
  </si>
  <si>
    <t>B-I (5777'-5783')
B-III (5946'-5950')(5962'-5966')
B-IV (5986'-5995')</t>
  </si>
  <si>
    <r>
      <t xml:space="preserve">NO PUMP ACTION, </t>
    </r>
    <r>
      <rPr>
        <b/>
        <sz val="12"/>
        <color rgb="FFFF0000"/>
        <rFont val="Calibri"/>
        <family val="2"/>
        <charset val="204"/>
        <scheme val="minor"/>
      </rPr>
      <t>NO SLIM DHP AVAILABLE</t>
    </r>
  </si>
  <si>
    <t xml:space="preserve">EXPRO#2 (TMU) </t>
  </si>
  <si>
    <r>
      <t xml:space="preserve">FINISHED DRILLING, </t>
    </r>
    <r>
      <rPr>
        <b/>
        <sz val="12"/>
        <rFont val="Calibri"/>
        <family val="2"/>
        <scheme val="minor"/>
      </rPr>
      <t>COMPLETED THE WELL AS OIL PRODUCER WITH S/R SYSTEM,</t>
    </r>
    <r>
      <rPr>
        <b/>
        <sz val="12"/>
        <color rgb="FF0000FF"/>
        <rFont val="Calibri"/>
        <family val="2"/>
        <scheme val="minor"/>
      </rPr>
      <t xml:space="preserve"> FROM </t>
    </r>
    <r>
      <rPr>
        <b/>
        <sz val="12"/>
        <color rgb="FF339966"/>
        <rFont val="Calibri"/>
        <family val="2"/>
        <scheme val="minor"/>
      </rPr>
      <t>B-I (5777'-5783') &amp; B-III (5946'-5950')(5962'-5966') &amp; B-IV (5986'-5995')</t>
    </r>
    <r>
      <rPr>
        <b/>
        <sz val="12"/>
        <color rgb="FF0000FF"/>
        <rFont val="Calibri"/>
        <family val="2"/>
        <scheme val="minor"/>
      </rPr>
      <t xml:space="preserve">, INSTALL SELECTIVE COMPL W/ STRADDLE PKR ON 3-1/2" TBG, </t>
    </r>
    <r>
      <rPr>
        <b/>
        <sz val="12"/>
        <rFont val="Calibri"/>
        <family val="2"/>
        <scheme val="minor"/>
      </rPr>
      <t xml:space="preserve">OPENED UPPER &amp; LOWER SSD AGAINST B-I,III, </t>
    </r>
    <r>
      <rPr>
        <b/>
        <sz val="12"/>
        <color rgb="FF339966"/>
        <rFont val="Calibri"/>
        <family val="2"/>
        <scheme val="minor"/>
      </rPr>
      <t>KEPT ALL ON PRODUCTION</t>
    </r>
    <r>
      <rPr>
        <b/>
        <sz val="12"/>
        <color rgb="FF0000FF"/>
        <rFont val="Calibri"/>
        <family val="2"/>
        <scheme val="minor"/>
      </rPr>
      <t xml:space="preserve">, </t>
    </r>
    <r>
      <rPr>
        <b/>
        <sz val="12"/>
        <color rgb="FFFF0000"/>
        <rFont val="Calibri"/>
        <family val="2"/>
        <scheme val="minor"/>
      </rPr>
      <t>RIH W/ 1.75" DHP</t>
    </r>
    <r>
      <rPr>
        <b/>
        <sz val="12"/>
        <color rgb="FF0000FF"/>
        <rFont val="Calibri"/>
        <family val="2"/>
        <scheme val="minor"/>
      </rPr>
      <t xml:space="preserve"> &amp; NEW D-78 S/R (25*1" + 120*7/8" + 83*1"), R/U S/U L.S. </t>
    </r>
    <r>
      <rPr>
        <b/>
        <sz val="12"/>
        <color rgb="FFFF0000"/>
        <rFont val="Calibri"/>
        <family val="2"/>
        <scheme val="minor"/>
      </rPr>
      <t>FROM A-59</t>
    </r>
    <r>
      <rPr>
        <b/>
        <sz val="12"/>
        <color rgb="FF0000FF"/>
        <rFont val="Calibri"/>
        <family val="2"/>
        <scheme val="minor"/>
      </rPr>
      <t xml:space="preserve"> ( S.L. = 123" &amp; SH.S = 8" ), ON STREAM </t>
    </r>
    <r>
      <rPr>
        <b/>
        <sz val="12"/>
        <color rgb="FFFF0000"/>
        <rFont val="Calibri"/>
        <family val="2"/>
        <scheme val="minor"/>
      </rPr>
      <t>ON 27-6-2019</t>
    </r>
  </si>
  <si>
    <t>PLAN TO PERFORM D.F.L</t>
  </si>
  <si>
    <r>
      <t>POOH W/ S/R &amp; L/D THE SAME BESIDE THE WELL</t>
    </r>
    <r>
      <rPr>
        <b/>
        <sz val="12"/>
        <color rgb="FFFF0000"/>
        <rFont val="Calibri"/>
        <family val="2"/>
        <scheme val="minor"/>
      </rPr>
      <t xml:space="preserve"> ( RETRIEVED ONLY 69X1" )</t>
    </r>
  </si>
  <si>
    <t>A-79 (S/R)</t>
  </si>
  <si>
    <t>C.T</t>
  </si>
  <si>
    <t>OPENED 1.81" KILLING SSD</t>
  </si>
  <si>
    <t>A-74 (S/R)</t>
  </si>
  <si>
    <t>1.75 " SLIM DHP</t>
  </si>
  <si>
    <t xml:space="preserve">   B-I,III,IV  </t>
  </si>
  <si>
    <t>NEW  S-88</t>
  </si>
  <si>
    <t>88*1''+  118*7/8''+ 25*1'' S.BAR</t>
  </si>
  <si>
    <t>POOH W/ S/R &amp; DHP , L/D</t>
  </si>
  <si>
    <r>
      <t xml:space="preserve">UNDER W/O DDUE TO TBG LEAK, ( </t>
    </r>
    <r>
      <rPr>
        <b/>
        <sz val="12"/>
        <color rgb="FFFF0000"/>
        <rFont val="Calibri"/>
        <family val="2"/>
        <scheme val="minor"/>
      </rPr>
      <t>FOUND NO VISUAL CRACKS</t>
    </r>
    <r>
      <rPr>
        <b/>
        <sz val="12"/>
        <color rgb="FF0000FF"/>
        <rFont val="Calibri"/>
        <family val="2"/>
        <scheme val="minor"/>
      </rPr>
      <t xml:space="preserve"> ) , INSTALLED 2 7/8" ANCHORED TBG , RIH W/1.5 " SLIM DHP, ON  SAME S/R   WITH CONF. (30*1" + 125*7/8" + 78*1") , </t>
    </r>
    <r>
      <rPr>
        <b/>
        <sz val="12"/>
        <color rgb="FFFF0000"/>
        <rFont val="Calibri"/>
        <family val="2"/>
        <scheme val="minor"/>
      </rPr>
      <t>ON STREAM ON 15/7/2019</t>
    </r>
  </si>
  <si>
    <r>
      <t xml:space="preserve">NO PUMP ACTION , R.TRIP , HYDROTEST , NOT HOLD , R.TRIP W/ 1.5" ANCHOR PUMP , RET. ( 10 RODS X1" ) , HYDROTEST , NOT HOLD , RET. ( 20 RODS X1) , SET ANCHOR @ 5050     FT ,  HYDROTEST , NOT HOLD , </t>
    </r>
    <r>
      <rPr>
        <b/>
        <sz val="12"/>
        <color rgb="FFFF0000"/>
        <rFont val="Calibri"/>
        <family val="2"/>
        <scheme val="minor"/>
      </rPr>
      <t xml:space="preserve">WAITING W/O </t>
    </r>
  </si>
  <si>
    <t>23X1"  + 120*7/8" +  25*1"S.BR</t>
  </si>
  <si>
    <r>
      <t xml:space="preserve">FOUND ROD NO. </t>
    </r>
    <r>
      <rPr>
        <b/>
        <sz val="12"/>
        <color rgb="FFFF0000"/>
        <rFont val="Calibri"/>
        <family val="2"/>
        <scheme val="minor"/>
      </rPr>
      <t>( 21X7/8" )</t>
    </r>
    <r>
      <rPr>
        <b/>
        <sz val="12"/>
        <color rgb="FF0000FF"/>
        <rFont val="Calibri"/>
        <family val="2"/>
        <scheme val="minor"/>
      </rPr>
      <t xml:space="preserve"> PARTED, FISHED OK, REPLACED, ON STREAM.</t>
    </r>
  </si>
  <si>
    <r>
      <t xml:space="preserve">ROD NO. </t>
    </r>
    <r>
      <rPr>
        <b/>
        <sz val="12"/>
        <color rgb="FFFF0000"/>
        <rFont val="Calibri"/>
        <family val="2"/>
        <scheme val="minor"/>
      </rPr>
      <t>( 23X7/8" )</t>
    </r>
    <r>
      <rPr>
        <b/>
        <sz val="12"/>
        <color rgb="FF0000FF"/>
        <rFont val="Calibri"/>
        <family val="2"/>
        <scheme val="minor"/>
      </rPr>
      <t xml:space="preserve"> PARTED, FISHED OK, REPLACED, ON STREAM.</t>
    </r>
  </si>
  <si>
    <r>
      <t xml:space="preserve">ROD NO </t>
    </r>
    <r>
      <rPr>
        <b/>
        <sz val="12"/>
        <color rgb="FFFF0000"/>
        <rFont val="Calibri"/>
        <family val="2"/>
        <scheme val="minor"/>
      </rPr>
      <t>( 22 X 7/8" )</t>
    </r>
    <r>
      <rPr>
        <b/>
        <sz val="12"/>
        <color rgb="FF0000FF"/>
        <rFont val="Calibri"/>
        <family val="2"/>
        <scheme val="minor"/>
      </rPr>
      <t xml:space="preserve"> PARTED , FISHED OK , R.TRIP , ON STREAM</t>
    </r>
  </si>
  <si>
    <r>
      <t xml:space="preserve">ROD NO </t>
    </r>
    <r>
      <rPr>
        <b/>
        <sz val="12"/>
        <color rgb="FFFF0000"/>
        <rFont val="Calibri"/>
        <family val="2"/>
        <scheme val="minor"/>
      </rPr>
      <t>49*7/8"</t>
    </r>
    <r>
      <rPr>
        <b/>
        <sz val="12"/>
        <color rgb="FF0000FF"/>
        <rFont val="Calibri"/>
        <family val="2"/>
        <scheme val="minor"/>
      </rPr>
      <t xml:space="preserve"> PARTED , FISHED , REPLACED, ON STREAM </t>
    </r>
  </si>
  <si>
    <r>
      <t xml:space="preserve">ROD NO </t>
    </r>
    <r>
      <rPr>
        <b/>
        <sz val="12"/>
        <color rgb="FFFF0000"/>
        <rFont val="Calibri"/>
        <family val="2"/>
        <scheme val="minor"/>
      </rPr>
      <t>39X7/8"</t>
    </r>
    <r>
      <rPr>
        <b/>
        <sz val="12"/>
        <color rgb="FF0000FF"/>
        <rFont val="Calibri"/>
        <family val="2"/>
        <scheme val="minor"/>
      </rPr>
      <t xml:space="preserve"> PARTED , FISHED , REPLACED, R/TRIP, ON STREAM </t>
    </r>
  </si>
  <si>
    <r>
      <t xml:space="preserve">ROD NO. </t>
    </r>
    <r>
      <rPr>
        <b/>
        <sz val="12"/>
        <color rgb="FFFF0000"/>
        <rFont val="Calibri"/>
        <family val="2"/>
        <scheme val="minor"/>
      </rPr>
      <t>( 4X1" )</t>
    </r>
    <r>
      <rPr>
        <b/>
        <sz val="12"/>
        <color rgb="FF0000FF"/>
        <rFont val="Calibri"/>
        <family val="2"/>
        <scheme val="minor"/>
      </rPr>
      <t xml:space="preserve"> PARTED, FISHED OK, REPLACED, ON STREAM.</t>
    </r>
  </si>
  <si>
    <r>
      <t>ROD NO.</t>
    </r>
    <r>
      <rPr>
        <b/>
        <sz val="12"/>
        <color rgb="FFFF0000"/>
        <rFont val="Calibri"/>
        <family val="2"/>
        <scheme val="minor"/>
      </rPr>
      <t xml:space="preserve"> ( 4X1" ) </t>
    </r>
    <r>
      <rPr>
        <b/>
        <sz val="12"/>
        <color rgb="FF0000FF"/>
        <rFont val="Calibri"/>
        <family val="2"/>
        <scheme val="minor"/>
      </rPr>
      <t>PARTED, FISHED OK, REPLACED 10X1" RODS, ON STREAM.</t>
    </r>
  </si>
  <si>
    <r>
      <t>ROD NO</t>
    </r>
    <r>
      <rPr>
        <b/>
        <sz val="12"/>
        <color rgb="FFFF0000"/>
        <rFont val="Calibri"/>
        <family val="2"/>
        <scheme val="minor"/>
      </rPr>
      <t xml:space="preserve"> ( 8X7/8" ) </t>
    </r>
    <r>
      <rPr>
        <b/>
        <sz val="12"/>
        <color rgb="FF0000FF"/>
        <rFont val="Calibri"/>
        <family val="2"/>
        <scheme val="minor"/>
      </rPr>
      <t>PARTED, FISHED, REPLACED, R.TRIP, HYDRO TEST, HOLD OK, ON STREAM.</t>
    </r>
  </si>
  <si>
    <r>
      <t xml:space="preserve">ROD NO. </t>
    </r>
    <r>
      <rPr>
        <b/>
        <sz val="12"/>
        <color rgb="FFFF0000"/>
        <rFont val="Calibri"/>
        <family val="2"/>
        <scheme val="minor"/>
      </rPr>
      <t>( 18X7/8" )</t>
    </r>
    <r>
      <rPr>
        <b/>
        <sz val="12"/>
        <color rgb="FF0000FF"/>
        <rFont val="Calibri"/>
        <family val="2"/>
        <scheme val="minor"/>
      </rPr>
      <t xml:space="preserve"> PARTED, FISHED OK, REPLACED, ON STREAM.</t>
    </r>
  </si>
  <si>
    <r>
      <t xml:space="preserve">ROD NO. </t>
    </r>
    <r>
      <rPr>
        <b/>
        <sz val="12"/>
        <color rgb="FFFF0000"/>
        <rFont val="Calibri"/>
        <family val="2"/>
        <scheme val="minor"/>
      </rPr>
      <t>( 10X7/8" )</t>
    </r>
    <r>
      <rPr>
        <b/>
        <sz val="12"/>
        <color rgb="FF0000FF"/>
        <rFont val="Calibri"/>
        <family val="2"/>
        <scheme val="minor"/>
      </rPr>
      <t xml:space="preserve"> PARTED, FISHED OK, REPLACED, ON STREAM.</t>
    </r>
  </si>
  <si>
    <r>
      <t xml:space="preserve">ROD NO. </t>
    </r>
    <r>
      <rPr>
        <b/>
        <sz val="12"/>
        <color rgb="FFFF0000"/>
        <rFont val="Calibri"/>
        <family val="2"/>
        <scheme val="minor"/>
      </rPr>
      <t>( 6X7/8" )</t>
    </r>
    <r>
      <rPr>
        <b/>
        <sz val="12"/>
        <color rgb="FF0000FF"/>
        <rFont val="Calibri"/>
        <family val="2"/>
        <scheme val="minor"/>
      </rPr>
      <t xml:space="preserve"> PARTED, FISHED OK, REPLACED, R.TRIP, CHANGED ( 4X7/8" ) RODS, ON STREAM.</t>
    </r>
  </si>
  <si>
    <r>
      <t xml:space="preserve">ROD NO. </t>
    </r>
    <r>
      <rPr>
        <b/>
        <sz val="12"/>
        <color rgb="FFFF0000"/>
        <rFont val="Calibri"/>
        <family val="2"/>
        <scheme val="minor"/>
      </rPr>
      <t xml:space="preserve">( 10X7/8" ) </t>
    </r>
    <r>
      <rPr>
        <b/>
        <sz val="12"/>
        <color rgb="FF0000FF"/>
        <rFont val="Calibri"/>
        <family val="2"/>
        <scheme val="minor"/>
      </rPr>
      <t xml:space="preserve">PARTED, FISHED OK, CHANGED </t>
    </r>
    <r>
      <rPr>
        <b/>
        <sz val="12"/>
        <color rgb="FF339966"/>
        <rFont val="Calibri"/>
        <family val="2"/>
        <scheme val="minor"/>
      </rPr>
      <t>(60*7/8") BY (60*1"SLIM)</t>
    </r>
    <r>
      <rPr>
        <b/>
        <sz val="12"/>
        <color rgb="FF0000FF"/>
        <rFont val="Calibri"/>
        <family val="2"/>
        <scheme val="minor"/>
      </rPr>
      <t xml:space="preserve"> RODS, ON STREAM.</t>
    </r>
  </si>
  <si>
    <r>
      <t xml:space="preserve">ROD NO. </t>
    </r>
    <r>
      <rPr>
        <b/>
        <sz val="12"/>
        <color rgb="FFFF0000"/>
        <rFont val="Calibri"/>
        <family val="2"/>
        <scheme val="minor"/>
      </rPr>
      <t>( 16X7/8" )</t>
    </r>
    <r>
      <rPr>
        <b/>
        <sz val="12"/>
        <color rgb="FF0000FF"/>
        <rFont val="Calibri"/>
        <family val="2"/>
        <scheme val="minor"/>
      </rPr>
      <t xml:space="preserve"> PARTED, FISHED OK, REPLACED, HYDRO TEST, HOLD OK, ON STREAM.</t>
    </r>
  </si>
  <si>
    <t>NO PUMP ACTION , R.TRIP W/1.5" SLIM DHP, ON STREAM.</t>
  </si>
  <si>
    <r>
      <t xml:space="preserve">ROD NO. </t>
    </r>
    <r>
      <rPr>
        <b/>
        <sz val="12"/>
        <color rgb="FFFF0000"/>
        <rFont val="Calibri"/>
        <family val="2"/>
        <scheme val="minor"/>
      </rPr>
      <t>(58*1")</t>
    </r>
    <r>
      <rPr>
        <b/>
        <sz val="12"/>
        <color rgb="FF0000FF"/>
        <rFont val="Calibri"/>
        <family val="2"/>
        <scheme val="minor"/>
      </rPr>
      <t xml:space="preserve"> PARTED, FISHED, REPLACED, </t>
    </r>
    <r>
      <rPr>
        <b/>
        <sz val="12"/>
        <color rgb="FFFF0000"/>
        <rFont val="Calibri"/>
        <family val="2"/>
        <charset val="204"/>
        <scheme val="minor"/>
      </rPr>
      <t>R.TRIP</t>
    </r>
    <r>
      <rPr>
        <b/>
        <sz val="12"/>
        <color rgb="FF0000FF"/>
        <rFont val="Calibri"/>
        <family val="2"/>
        <scheme val="minor"/>
      </rPr>
      <t xml:space="preserve"> ,REPLACED (20X1" FROM 48 TO 68 ) ,  , ON STREAM.</t>
    </r>
  </si>
  <si>
    <r>
      <t xml:space="preserve">ROD NO. </t>
    </r>
    <r>
      <rPr>
        <b/>
        <sz val="12"/>
        <color rgb="FFFF0000"/>
        <rFont val="Calibri"/>
        <family val="2"/>
        <scheme val="minor"/>
      </rPr>
      <t>( 81X1" )</t>
    </r>
    <r>
      <rPr>
        <b/>
        <sz val="12"/>
        <color rgb="FF0000FF"/>
        <rFont val="Calibri"/>
        <family val="2"/>
        <scheme val="minor"/>
      </rPr>
      <t xml:space="preserve"> PARTED, FISHED OK, REPLACED, R.TRIP, CHANGED TOP SECTION ( 84X1" ), ON STREAM</t>
    </r>
  </si>
  <si>
    <r>
      <t xml:space="preserve">ROD NO. </t>
    </r>
    <r>
      <rPr>
        <b/>
        <sz val="12"/>
        <color rgb="FFFF0000"/>
        <rFont val="Calibri"/>
        <family val="2"/>
        <scheme val="minor"/>
      </rPr>
      <t xml:space="preserve">( 1X7/8" ) </t>
    </r>
    <r>
      <rPr>
        <b/>
        <sz val="12"/>
        <color rgb="FF0000FF"/>
        <rFont val="Calibri"/>
        <family val="2"/>
        <scheme val="minor"/>
      </rPr>
      <t>PARTED, FISHED OK, REPLACED, R.TRIP, ON STREAM</t>
    </r>
  </si>
  <si>
    <r>
      <t xml:space="preserve">ROD NO. </t>
    </r>
    <r>
      <rPr>
        <b/>
        <sz val="12"/>
        <color rgb="FFFF0000"/>
        <rFont val="Calibri"/>
        <family val="2"/>
        <scheme val="minor"/>
      </rPr>
      <t xml:space="preserve">(44X7/8") </t>
    </r>
    <r>
      <rPr>
        <b/>
        <sz val="12"/>
        <color rgb="FF0000FF"/>
        <rFont val="Calibri"/>
        <family val="2"/>
        <scheme val="minor"/>
      </rPr>
      <t>PARTED ,</t>
    </r>
    <r>
      <rPr>
        <b/>
        <sz val="12"/>
        <color rgb="FFFF0000"/>
        <rFont val="Calibri"/>
        <family val="2"/>
        <scheme val="minor"/>
      </rPr>
      <t xml:space="preserve"> </t>
    </r>
    <r>
      <rPr>
        <b/>
        <sz val="12"/>
        <color rgb="FF0000FF"/>
        <rFont val="Calibri"/>
        <family val="2"/>
        <scheme val="minor"/>
      </rPr>
      <t>(ALL STRING IS 7/8") , FISHED OK , ON STREAM.</t>
    </r>
  </si>
  <si>
    <t>NO PUMP ACTION, R.TRIP W/REDRESS 1.5" DHP, ON STREAM.</t>
  </si>
  <si>
    <r>
      <t xml:space="preserve">FINISHED DRILLING , COMPLETED THE WELL AS </t>
    </r>
    <r>
      <rPr>
        <b/>
        <sz val="12"/>
        <color rgb="FFFF0000"/>
        <rFont val="Calibri"/>
        <family val="2"/>
        <scheme val="minor"/>
      </rPr>
      <t>OIL PRODUCER</t>
    </r>
    <r>
      <rPr>
        <b/>
        <sz val="12"/>
        <color rgb="FF0000FF"/>
        <rFont val="Calibri"/>
        <family val="2"/>
        <scheme val="minor"/>
      </rPr>
      <t xml:space="preserve"> FROM</t>
    </r>
    <r>
      <rPr>
        <b/>
        <sz val="12"/>
        <color rgb="FF339966"/>
        <rFont val="Calibri"/>
        <family val="2"/>
        <scheme val="minor"/>
      </rPr>
      <t xml:space="preserve"> ( BAH-I (5,778 – 5,786) (08 FT)</t>
    </r>
    <r>
      <rPr>
        <b/>
        <sz val="12"/>
        <color rgb="FF0000FF"/>
        <rFont val="Calibri"/>
        <family val="2"/>
        <scheme val="minor"/>
      </rPr>
      <t xml:space="preserve"> P = 2,747 Psi ) USING S/R SYSTEM, INSTALLED 3 1/2" TBG EXCEPT LAST 2 JTS ABOVE 2.28" P.S.N   ,  ON 10/7/2019</t>
    </r>
  </si>
  <si>
    <t>UNLOADING THE WELL BY N2 ( FOR BAH-I)  AT DEPTH 5500 FT , HAD RETURN OIL DIVERTED TO EXPRO, RATE =1000 B/D WITH N2, STOPPED LIFTING HAD NO RETURN, WHP= ZERO PSI.</t>
  </si>
  <si>
    <r>
      <t xml:space="preserve">RIH W/ 1.75'' SLIM DHP ON S/R (25X1"+125X7/8"+90X1"))  NEW S-88  EXCEPT LAST 5 ROD SLIM , R/U S/U FROM  SE-21 (640 M-II, SH.S.10", S.L.144"), </t>
    </r>
    <r>
      <rPr>
        <b/>
        <sz val="12"/>
        <color rgb="FFFF0000"/>
        <rFont val="Calibri"/>
        <family val="2"/>
        <scheme val="minor"/>
      </rPr>
      <t>ON STREAM 10/7/2019</t>
    </r>
  </si>
  <si>
    <t xml:space="preserve"> - RIH W/ 1.7" G.C STOPPED AT R-N AT 5700 FT (CAN'T PASS)
-RIH W/ 1.6"G.C TAGGED T.D AT 6360 FT, RUN AGAIN W/1.7"G.C , MANY JARS TILL PASS OK F/ R-N 1.76"
-R/U SETCORE, RUN W/ 1 11/16" CCL, PASSED OK F/ R-N
- RUN 1ST PERF. RUN W 1 11/16 LINKAGE GUN STOPPED AT 1.76 R-N, HAD O-PULL  AT 1.87 SSD, POOH , CANCELLED PERF.</t>
  </si>
  <si>
    <t>B-I, BIII</t>
  </si>
  <si>
    <r>
      <t xml:space="preserve">NO PUMP ACTION, RET. (5*1") RODS, SET ANCHOR PUMP AT 5300 FT, TBG TEST HOLD, NO PROD, </t>
    </r>
    <r>
      <rPr>
        <b/>
        <sz val="12"/>
        <color rgb="FFFF0000"/>
        <rFont val="Calibri"/>
        <family val="2"/>
      </rPr>
      <t>WAITING W/O</t>
    </r>
  </si>
  <si>
    <t>TOTAL RET. ( 15X1" ) RODS</t>
  </si>
  <si>
    <t>2-7/8"</t>
  </si>
  <si>
    <t>B-I (5746 - 5762) &amp; (5776 - 5782) FRAC
B-III (5890 – 5904)
B-IV (5971 – 5980) (5954 – 5962)</t>
  </si>
  <si>
    <r>
      <rPr>
        <b/>
        <sz val="12"/>
        <color rgb="FF339966"/>
        <rFont val="Calibri"/>
        <family val="2"/>
        <scheme val="minor"/>
      </rPr>
      <t xml:space="preserve">B-I (5757-5762), (5770-5783)  
B-III (5913-5922) </t>
    </r>
    <r>
      <rPr>
        <b/>
        <sz val="12"/>
        <color indexed="12"/>
        <rFont val="Calibri"/>
        <family val="2"/>
        <scheme val="minor"/>
      </rPr>
      <t xml:space="preserve">
</t>
    </r>
    <r>
      <rPr>
        <b/>
        <sz val="12"/>
        <color rgb="FF339966"/>
        <rFont val="Calibri"/>
        <family val="2"/>
        <scheme val="minor"/>
      </rPr>
      <t>B-IV (5960-5984)</t>
    </r>
  </si>
  <si>
    <t>NPA , WAITING FOR S.D.H. MATERIAL</t>
  </si>
  <si>
    <r>
      <t xml:space="preserve">R/U FOR GHARIB S/L , RIH W/1.81" G.C. , TAGGED R-NIPPLE AT 5725 FT/RKB , POOH , R/D SAME 
               - R/U FOR SAPESCO E/L UNIT , PCE 
               - RIH W/RCT ON CCL , CORRELATED DEPTH OK , </t>
    </r>
    <r>
      <rPr>
        <b/>
        <sz val="12"/>
        <color rgb="FFFF0000"/>
        <rFont val="Calibri"/>
        <family val="2"/>
        <charset val="204"/>
        <scheme val="minor"/>
      </rPr>
      <t>CUT TBG AT 5710 FT</t>
    </r>
    <r>
      <rPr>
        <b/>
        <sz val="12"/>
        <color rgb="FF0000FF"/>
        <rFont val="Calibri"/>
        <family val="2"/>
        <scheme val="minor"/>
      </rPr>
      <t xml:space="preserve"> , HAD GOOD INDICATION , POOH , R/D SAME .
               - R/U FOR GHARIB S/L 
               - RIH W/1.83" BLIND BOX , TAGGED R-NIPPLE AT SAME DEPTH (5725 FT) , WORKING ON IT BY JARRING  TILL PUSHED DOWN , DROPPED IN RAT HOLE 
               , CON'T RIH TILL TAGGED TD AT 6350 FT ( S/L DEPTH )CUT TBG AT 5710 FT , </t>
    </r>
  </si>
  <si>
    <t>PERFORATED B-I (5796-5800) 4 FT &amp; B-III (5972-5978) 6 FT</t>
  </si>
  <si>
    <t>BAKER  ,  B-I (5778 - 5786),(5796-5800)
B-III ( 5972-5978 )</t>
  </si>
  <si>
    <t>EXPRO TMU # 2 (B-I,III,IV)</t>
  </si>
  <si>
    <t xml:space="preserve">BAKER  , AFTER W/O </t>
  </si>
  <si>
    <r>
      <t xml:space="preserve">AFTER ADD PERFS B-I, III </t>
    </r>
    <r>
      <rPr>
        <b/>
        <sz val="12"/>
        <color rgb="FFFF0000"/>
        <rFont val="Calibri"/>
        <family val="2"/>
        <scheme val="minor"/>
      </rPr>
      <t xml:space="preserve">( This D.F.L. after 12 hrs running only ) </t>
    </r>
  </si>
  <si>
    <t>LAN STAR</t>
  </si>
  <si>
    <t>B-I, III, IV &amp; UPPER PART OF B-V</t>
  </si>
  <si>
    <t>POOH W/ S/R &amp; DHP ,  L/D SAME BESIDE WELL</t>
  </si>
  <si>
    <t>EXPRO #2 (TMU), L.P.E.</t>
  </si>
  <si>
    <t>LOW PUMP EFF. , R.TRIP , HYDROTEST , HOLD OK , ON STREAM</t>
  </si>
  <si>
    <t xml:space="preserve">ROD NO. ( 40X7/8" ) PARTED , FISHED , REPLACED , R.TRIP, ON STREAM </t>
  </si>
  <si>
    <r>
      <t xml:space="preserve">UNDER W/O DUE TO TBG LEAK , </t>
    </r>
    <r>
      <rPr>
        <b/>
        <sz val="12"/>
        <color rgb="FFFF0000"/>
        <rFont val="Calibri"/>
        <family val="2"/>
        <scheme val="minor"/>
      </rPr>
      <t xml:space="preserve"> FOUND  CRACK ON J.TS NO 181-182   </t>
    </r>
    <r>
      <rPr>
        <b/>
        <sz val="12"/>
        <color rgb="FF0000FF"/>
        <rFont val="Calibri"/>
        <family val="2"/>
        <scheme val="minor"/>
      </rPr>
      <t>, TAGGED @ 6142 FT (E/L)  , SET 7" EZ HALL B.P. @ 6061 FT (E/L)</t>
    </r>
    <r>
      <rPr>
        <b/>
        <sz val="12"/>
        <rFont val="Calibri"/>
        <family val="2"/>
        <scheme val="minor"/>
      </rPr>
      <t xml:space="preserve"> ( ISOLATED LOWER PART OF B-V ) </t>
    </r>
    <r>
      <rPr>
        <b/>
        <sz val="12"/>
        <color rgb="FF0000FF"/>
        <rFont val="Calibri"/>
        <family val="2"/>
        <scheme val="minor"/>
      </rPr>
      <t xml:space="preserve"> , SPOT 5 FT CMT ABOVE B.P. , </t>
    </r>
    <r>
      <rPr>
        <b/>
        <sz val="12"/>
        <rFont val="Calibri"/>
        <family val="2"/>
        <scheme val="minor"/>
      </rPr>
      <t xml:space="preserve"> ADDED NEW PERF.</t>
    </r>
    <r>
      <rPr>
        <b/>
        <sz val="12"/>
        <color rgb="FF339966"/>
        <rFont val="Calibri"/>
        <family val="2"/>
        <scheme val="minor"/>
      </rPr>
      <t xml:space="preserve"> BAH-III  (5940-5954)</t>
    </r>
    <r>
      <rPr>
        <b/>
        <sz val="12"/>
        <color rgb="FF0000FF"/>
        <rFont val="Calibri"/>
        <family val="2"/>
        <scheme val="minor"/>
      </rPr>
      <t xml:space="preserve"> , INSTALLED 2 7/8 " SELECTIVE COMPLETION , ALL INTERVALS </t>
    </r>
    <r>
      <rPr>
        <b/>
        <sz val="12"/>
        <color rgb="FF339966"/>
        <rFont val="Calibri"/>
        <family val="2"/>
        <scheme val="minor"/>
      </rPr>
      <t xml:space="preserve">B-I, III, IV &amp; UPPER PART OF B-V </t>
    </r>
    <r>
      <rPr>
        <b/>
        <sz val="12"/>
        <color rgb="FF0000FF"/>
        <rFont val="Calibri"/>
        <family val="2"/>
        <scheme val="minor"/>
      </rPr>
      <t xml:space="preserve">ON PROD. , RIH W/ 1.5" SLIM PUMP W/ S/R CONFIG. ( 25X1" + 125X7/8" + 82X1" ), </t>
    </r>
    <r>
      <rPr>
        <b/>
        <sz val="12"/>
        <color rgb="FFFF0000"/>
        <rFont val="Calibri"/>
        <family val="2"/>
        <scheme val="minor"/>
      </rPr>
      <t>ON STREAM 5/8/208</t>
    </r>
  </si>
  <si>
    <r>
      <t xml:space="preserve">NO PUMP ACTION, R,TRIP, HYDRO TEST, NOT HOLD, </t>
    </r>
    <r>
      <rPr>
        <b/>
        <sz val="12"/>
        <color rgb="FFFF0000"/>
        <rFont val="Calibri"/>
        <family val="2"/>
        <scheme val="minor"/>
      </rPr>
      <t>WAITING FOR ANCHOR PUMP.</t>
    </r>
  </si>
  <si>
    <t>NO PUMP ACTION, RESET FOR DHP, NOT PROD. , R.TRIP, ON STREAM.</t>
  </si>
  <si>
    <t>S.F.L FOR B-I , NORMAL CARD</t>
  </si>
  <si>
    <r>
      <t>ROD NO. (</t>
    </r>
    <r>
      <rPr>
        <b/>
        <sz val="12"/>
        <color rgb="FFFF0000"/>
        <rFont val="Calibri"/>
        <family val="2"/>
        <scheme val="minor"/>
      </rPr>
      <t xml:space="preserve"> 4X7/8" </t>
    </r>
    <r>
      <rPr>
        <b/>
        <sz val="12"/>
        <color rgb="FF0000FF"/>
        <rFont val="Calibri"/>
        <family val="2"/>
        <scheme val="minor"/>
      </rPr>
      <t>) PARTED, FISHED OK, REPLACED,  ON STREAM</t>
    </r>
  </si>
  <si>
    <r>
      <t xml:space="preserve">ROD NO. ( </t>
    </r>
    <r>
      <rPr>
        <b/>
        <sz val="12"/>
        <color rgb="FFFF0000"/>
        <rFont val="Calibri"/>
        <family val="2"/>
        <scheme val="minor"/>
      </rPr>
      <t xml:space="preserve">2X7/8" </t>
    </r>
    <r>
      <rPr>
        <b/>
        <sz val="12"/>
        <color rgb="FF0000FF"/>
        <rFont val="Calibri"/>
        <family val="2"/>
        <scheme val="minor"/>
      </rPr>
      <t>) PARTED, FISHED OK, REPLACED FIRST 10 RODS IN 7/8" ,  ON STREAM</t>
    </r>
  </si>
  <si>
    <t>TOTAL RET. 30 RODS</t>
  </si>
  <si>
    <r>
      <rPr>
        <b/>
        <sz val="12"/>
        <color indexed="17"/>
        <rFont val="Calibri"/>
        <family val="2"/>
      </rPr>
      <t xml:space="preserve"> </t>
    </r>
    <r>
      <rPr>
        <b/>
        <sz val="12"/>
        <color rgb="FF339966"/>
        <rFont val="Calibri"/>
        <family val="2"/>
      </rPr>
      <t xml:space="preserve">B-I  (5789-5800)
</t>
    </r>
    <r>
      <rPr>
        <b/>
        <sz val="12"/>
        <color indexed="17"/>
        <rFont val="Calibri"/>
        <family val="2"/>
      </rPr>
      <t>B-IV</t>
    </r>
    <r>
      <rPr>
        <b/>
        <sz val="12"/>
        <color rgb="FF339966"/>
        <rFont val="Calibri"/>
        <family val="2"/>
      </rPr>
      <t xml:space="preserve"> (5974-5988) ,(6000-6004) , (6004-6012) ,(6020-6026)</t>
    </r>
    <r>
      <rPr>
        <b/>
        <sz val="12"/>
        <color indexed="12"/>
        <rFont val="Calibri"/>
        <family val="2"/>
      </rPr>
      <t xml:space="preserve">
</t>
    </r>
    <r>
      <rPr>
        <b/>
        <sz val="12"/>
        <color rgb="FF339966"/>
        <rFont val="Calibri"/>
        <family val="2"/>
      </rPr>
      <t xml:space="preserve">B-V (6039-6048)
</t>
    </r>
    <r>
      <rPr>
        <b/>
        <sz val="12"/>
        <color theme="1"/>
        <rFont val="Calibri"/>
        <family val="2"/>
      </rPr>
      <t xml:space="preserve"> B-V</t>
    </r>
    <r>
      <rPr>
        <b/>
        <sz val="12"/>
        <color rgb="FF339966"/>
        <rFont val="Calibri"/>
        <family val="2"/>
      </rPr>
      <t xml:space="preserve"> </t>
    </r>
    <r>
      <rPr>
        <b/>
        <sz val="12"/>
        <color theme="1"/>
        <rFont val="Calibri"/>
        <family val="2"/>
      </rPr>
      <t>(6078-6084) ISOLATED 7” Bridge plug @ 6075 FT</t>
    </r>
  </si>
  <si>
    <r>
      <t xml:space="preserve">R.TRIP W / REDRESSED SLIM ANCHOR PUMP , NO PROD, RET. (2+10+11+7) RODS, SET ANCHOR PUMP AT 5200 FT, NO PROD, RET. 5 RODS, TBG TEST NOT HOLD,
</t>
    </r>
    <r>
      <rPr>
        <b/>
        <sz val="12"/>
        <color rgb="FFFF0000"/>
        <rFont val="Calibri"/>
        <family val="2"/>
        <scheme val="minor"/>
      </rPr>
      <t>WAITING W/O</t>
    </r>
  </si>
  <si>
    <r>
      <t>RIH W/1.75" SLIM DHP, NO PROD, TBG TEST NOT HOLD, R.TRIP W/1.75" SLIM ANCHOR PUMP, RET. (10*1") RODS, SET PUMP AT 5475 FT</t>
    </r>
    <r>
      <rPr>
        <b/>
        <sz val="12"/>
        <color rgb="FFFF0000"/>
        <rFont val="Calibri"/>
        <family val="2"/>
        <scheme val="minor"/>
      </rPr>
      <t>, ON STREAM.</t>
    </r>
  </si>
  <si>
    <t>TOT. RET. 10 RODS</t>
  </si>
  <si>
    <r>
      <t>FINISHED DRILLING, TAGGED T.D. BY C.O. ASS. AT 7030 FT, RECORD CBL LOG (GOOD CMT), PERFORATE</t>
    </r>
    <r>
      <rPr>
        <b/>
        <sz val="12"/>
        <color rgb="FF339966"/>
        <rFont val="Calibri"/>
        <family val="2"/>
        <scheme val="minor"/>
      </rPr>
      <t xml:space="preserve"> B-I (5746 - 5762) &amp; (5776 - 5782)</t>
    </r>
    <r>
      <rPr>
        <b/>
        <sz val="12"/>
        <color rgb="FF0000FF"/>
        <rFont val="Calibri"/>
        <family val="2"/>
        <scheme val="minor"/>
      </rPr>
      <t xml:space="preserve">.
</t>
    </r>
    <r>
      <rPr>
        <b/>
        <sz val="12"/>
        <rFont val="Calibri"/>
        <family val="2"/>
        <scheme val="minor"/>
      </rPr>
      <t xml:space="preserve">PERFORMED DATA FRAC (ISIP= 4079 PSI  , CLOSURE PRESS = 3264 PSI , CLOSURE GR. = 0.57 PSI/FT , NET PRESS = 815 PSI , FLUID EFF. = 55%) AND MAIN FRAC (MAX PRESS = 4637 PSI , AVG PRESS = 3576 PSI ), 
</t>
    </r>
    <r>
      <rPr>
        <b/>
        <sz val="12"/>
        <color rgb="FF0000FF"/>
        <rFont val="Calibri"/>
        <family val="2"/>
        <scheme val="minor"/>
      </rPr>
      <t xml:space="preserve">TAGGED T.D. BY C.T. AT 6740 FT, FOUND OBSTRUCTION AT 5760 FT, </t>
    </r>
    <r>
      <rPr>
        <b/>
        <sz val="12"/>
        <color rgb="FFFF0000"/>
        <rFont val="Calibri"/>
        <family val="2"/>
        <scheme val="minor"/>
      </rPr>
      <t>RIH W/6" C.O ASS. TAG AT 6696 FT</t>
    </r>
    <r>
      <rPr>
        <b/>
        <sz val="12"/>
        <color rgb="FF0000FF"/>
        <rFont val="Calibri"/>
        <family val="2"/>
        <scheme val="minor"/>
      </rPr>
      <t xml:space="preserve">, </t>
    </r>
    <r>
      <rPr>
        <b/>
        <sz val="12"/>
        <color rgb="FF339966"/>
        <rFont val="Calibri"/>
        <family val="2"/>
        <scheme val="minor"/>
      </rPr>
      <t>PERFORATE B-IV (5971 – 5980) (5954 – 5962) &amp; B-III (5890 – 5904)</t>
    </r>
    <r>
      <rPr>
        <b/>
        <sz val="12"/>
        <color rgb="FF0000FF"/>
        <rFont val="Calibri"/>
        <family val="2"/>
        <scheme val="minor"/>
      </rPr>
      <t>, INSTALL SINGLE COMPL. WITH ANCHOR CATCHER ON 2-7/8" TBG, RIH W/1.75" SLIM DHP ON NEW D-78 SLIM S/R (79X1"+120X7/8"+25X1") , R/U S/U FROM M-37 (SH.S. =8" , S.L/ = 102") , ON STREAM ON 29/7/2019</t>
    </r>
  </si>
  <si>
    <t>WELL ( S/R ) :    A-41</t>
  </si>
  <si>
    <t>STOPPED TO TRANSFER TO GEN. TO M-150</t>
  </si>
  <si>
    <t xml:space="preserve">1" SEC D-78 COND-A SLIM+7/8" D-78 COND-A </t>
  </si>
  <si>
    <t xml:space="preserve">2 7/8 " EUE TBG </t>
  </si>
  <si>
    <t>87X1"+121X7/8"+25X1"</t>
  </si>
  <si>
    <t>UNDER W/O DUE TO TBG LEAK , FOUND 1 FT CRACK IN JNT # 175 &amp; 181 BELOW TBG. HANGER , INSTALLED  2 7/8 " ANCHORED CATCHER TBG , RIH W/ 1.5" SLIM DHP ON  1" NEW D-78 SLIM , 7/8" COD-2 D-78 S/R CONF ( 25X1"+120X7/8"+86X1"), ON STREAM 29/8/2019</t>
  </si>
  <si>
    <t>1" NEW D-78 SLIM , 7/8" COD-2 D-78</t>
  </si>
  <si>
    <t>NO PUMP ACTION , R.TRIP W/NEW 1.5" DHP, ON PROD, TBG TEST NOT HOLD ,
TOT. RETRI. (30X1"),RIH W/ 1.5" SLIM ANCHOR, NO PROD, WWO.</t>
  </si>
  <si>
    <t>F.POUND , PUMP FILLAGE 84 %</t>
  </si>
  <si>
    <t>SEVERE F. POUND , P.F 25%</t>
  </si>
  <si>
    <t>F.POUND , P.F.= 94%</t>
  </si>
  <si>
    <t xml:space="preserve">F.POUND , P.FILL. 69% </t>
  </si>
  <si>
    <t>CELLER FILLED WITH OIL &amp; SAND</t>
  </si>
  <si>
    <t>EXPRO TMU-2 , B-I, III, IV &amp; UPPER PART OF B-V</t>
  </si>
  <si>
    <t>SEVERE F. POUND, PUMP FILL. +/- 16 %</t>
  </si>
  <si>
    <t>SEVERE F. POUND, PUMP FILL. +/- 60 %</t>
  </si>
  <si>
    <t xml:space="preserve">EXPRO TMU-2 , </t>
  </si>
  <si>
    <t>SLIGHT F.POUND , P.FILL 95%</t>
  </si>
  <si>
    <t>SEVERE T.V. LEAK AND HITTING UP</t>
  </si>
  <si>
    <t>NO PUMP ACTION , R.TRIP IN PROGRESS</t>
  </si>
  <si>
    <t xml:space="preserve">SEVERE F.POUND , PUMP FILL. +/- 52% </t>
  </si>
  <si>
    <t>CHANGE SH.S F/ 8" T/  10".</t>
  </si>
  <si>
    <t>E/L</t>
  </si>
  <si>
    <r>
      <t xml:space="preserve">SETCORE , </t>
    </r>
    <r>
      <rPr>
        <b/>
        <sz val="18"/>
        <color rgb="FF339966"/>
        <rFont val="Calibri"/>
        <family val="2"/>
        <charset val="204"/>
        <scheme val="minor"/>
      </rPr>
      <t>B-I,III</t>
    </r>
  </si>
  <si>
    <t>BAKER (SH.S. 10")</t>
  </si>
  <si>
    <t>NO PUMP ACTION , R.TRIP , RIH W/ 1.5" SLIM DHP &amp; NEW CONFIG. ( 25 X 1" + 124 X 7/8" + 83 X 1"), ON STREAM</t>
  </si>
  <si>
    <r>
      <t xml:space="preserve">NO PUMP ACTION , R.TRIP , TBG TEST NOT HOLD, </t>
    </r>
    <r>
      <rPr>
        <b/>
        <sz val="12"/>
        <color rgb="FFFF0000"/>
        <rFont val="Calibri"/>
        <family val="2"/>
        <scheme val="minor"/>
      </rPr>
      <t>R.TRIP W/ 2.25" ANCHOR PUMP</t>
    </r>
    <r>
      <rPr>
        <b/>
        <sz val="12"/>
        <color rgb="FF0000FF"/>
        <rFont val="Calibri"/>
        <family val="2"/>
        <scheme val="minor"/>
      </rPr>
      <t>, RET. (10*1")RODS, SET ANCHOR PUMP AT 5525 FT, TBG TEST HOLD, ON STREAM.</t>
    </r>
  </si>
  <si>
    <t>NO PUMP ACTION , R.TRIP W/1.5" DHP , ON STREAM.</t>
  </si>
  <si>
    <t>B-I, III, IV, V</t>
  </si>
  <si>
    <r>
      <t xml:space="preserve">UNDER W/O DUE TO TBG LEAK, </t>
    </r>
    <r>
      <rPr>
        <b/>
        <sz val="12"/>
        <rFont val="Calibri"/>
        <family val="2"/>
        <scheme val="minor"/>
      </rPr>
      <t>FOUND CRACK IN JT NO. 194 ABOVE PSN</t>
    </r>
    <r>
      <rPr>
        <b/>
        <sz val="12"/>
        <color rgb="FF0000FF"/>
        <rFont val="Calibri"/>
        <family val="2"/>
        <scheme val="minor"/>
      </rPr>
      <t xml:space="preserve">, </t>
    </r>
    <r>
      <rPr>
        <b/>
        <sz val="12"/>
        <color rgb="FF339966"/>
        <rFont val="Calibri"/>
        <family val="2"/>
        <scheme val="minor"/>
      </rPr>
      <t>INSTALLED ANCHOR CATCHER COMPL. ON 2-7/8" TBG (</t>
    </r>
    <r>
      <rPr>
        <b/>
        <sz val="12"/>
        <color theme="7"/>
        <rFont val="Calibri"/>
        <family val="2"/>
        <scheme val="minor"/>
      </rPr>
      <t>WITH 3-1/2" 16 JT THERMO PLASTIC TBG ABOVE P.S.N</t>
    </r>
    <r>
      <rPr>
        <b/>
        <sz val="12"/>
        <color rgb="FF339966"/>
        <rFont val="Calibri"/>
        <family val="2"/>
        <scheme val="minor"/>
      </rPr>
      <t>)</t>
    </r>
    <r>
      <rPr>
        <b/>
        <sz val="12"/>
        <color rgb="FF0000FF"/>
        <rFont val="Calibri"/>
        <family val="2"/>
        <scheme val="minor"/>
      </rPr>
      <t xml:space="preserve">, </t>
    </r>
    <r>
      <rPr>
        <b/>
        <sz val="12"/>
        <color rgb="FFFF0000"/>
        <rFont val="Calibri"/>
        <family val="2"/>
        <scheme val="minor"/>
      </rPr>
      <t>RIH W/ 1.75" S.H.DHP</t>
    </r>
    <r>
      <rPr>
        <b/>
        <sz val="12"/>
        <color rgb="FF0000FF"/>
        <rFont val="Calibri"/>
        <family val="2"/>
        <scheme val="minor"/>
      </rPr>
      <t xml:space="preserve"> ON SAME S/R EXCEPT (</t>
    </r>
    <r>
      <rPr>
        <b/>
        <sz val="12"/>
        <color theme="3" tint="0.39997558519241921"/>
        <rFont val="Calibri"/>
        <family val="2"/>
        <scheme val="minor"/>
      </rPr>
      <t>6X7/8" N-97 COND-2, 24X1" N-97 NEW SLIM</t>
    </r>
    <r>
      <rPr>
        <b/>
        <sz val="12"/>
        <color rgb="FF0000FF"/>
        <rFont val="Calibri"/>
        <family val="2"/>
        <scheme val="minor"/>
      </rPr>
      <t>) CONFIG. ( 30*1" + 125*7/8" + 84*1"), ON STREAM ON 13/9/2019</t>
    </r>
  </si>
  <si>
    <r>
      <t xml:space="preserve">ROD NO. </t>
    </r>
    <r>
      <rPr>
        <b/>
        <sz val="12"/>
        <color rgb="FFFF0000"/>
        <rFont val="Calibri"/>
        <family val="2"/>
        <scheme val="minor"/>
      </rPr>
      <t xml:space="preserve">(72X7/8") </t>
    </r>
    <r>
      <rPr>
        <b/>
        <sz val="12"/>
        <color rgb="FF0000FF"/>
        <rFont val="Calibri"/>
        <family val="2"/>
        <scheme val="minor"/>
      </rPr>
      <t>PARTED ,</t>
    </r>
    <r>
      <rPr>
        <b/>
        <sz val="12"/>
        <color rgb="FFFF0000"/>
        <rFont val="Calibri"/>
        <family val="2"/>
        <scheme val="minor"/>
      </rPr>
      <t xml:space="preserve"> </t>
    </r>
    <r>
      <rPr>
        <b/>
        <sz val="12"/>
        <color rgb="FF0000FF"/>
        <rFont val="Calibri"/>
        <family val="2"/>
        <scheme val="minor"/>
      </rPr>
      <t>FISHED OK , REPLACED, ON STREAM.</t>
    </r>
  </si>
  <si>
    <t>EXPRO # 2  (TMU)</t>
  </si>
  <si>
    <t>RIH W/1.75" SLIM DHP ON S/R CONFIG. (25*1" + 125*7/8" + 70*1"), ON STREAM.</t>
  </si>
  <si>
    <t>N.P.A, RESET DHP, ON STREAM.</t>
  </si>
  <si>
    <t>BAKER , 1.75" DHP , WHT decreased from 135 F to 114 F, expected LPE</t>
  </si>
  <si>
    <t xml:space="preserve">NORMAL CARD  </t>
  </si>
  <si>
    <t>BAKER (SH.S. 8")</t>
  </si>
  <si>
    <t>EXPRO #2  (TMU) , L.P.E</t>
  </si>
  <si>
    <t>BAKER , AFTER ADD PERF.</t>
  </si>
  <si>
    <t>Baker</t>
  </si>
  <si>
    <t>N.P.A, RESET FOR DHP, ON STREAM</t>
  </si>
  <si>
    <t>RIH W/ 1.75" SLIM DHP ON S/R CONFIG. (25*1" + 127*7/8" + 69*1"), ON STREAM.</t>
  </si>
  <si>
    <r>
      <t>LOW PUMP EFF. , R.TRIP W/</t>
    </r>
    <r>
      <rPr>
        <b/>
        <sz val="12"/>
        <color rgb="FFFF0000"/>
        <rFont val="Calibri"/>
        <family val="2"/>
        <scheme val="minor"/>
      </rPr>
      <t>1.75" SLIM DHP INSTEAD OF 1.5" SLIM DHP</t>
    </r>
    <r>
      <rPr>
        <b/>
        <sz val="12"/>
        <color rgb="FF0000FF"/>
        <rFont val="Calibri"/>
        <family val="2"/>
        <scheme val="minor"/>
      </rPr>
      <t>, ON STREAM</t>
    </r>
  </si>
  <si>
    <t>AFTER ADD PERF. B-I, III</t>
  </si>
  <si>
    <r>
      <t xml:space="preserve">NO PUMP ACTION, RET. (5*1" RODS), NO PROD, POOH W/ ANCHOR PUMP, STUCK BELOW W/H BY 2 FT , MANY TRIALS TO FREE W/O SUCCESS BY HAMMERING, RIH W/ S/R &amp; SLIM ANCHOR PUMP, STUCK AGAIN AFTER  21 RODS, RETRIEVING  21 RODS &amp; SLIM ANCHOR PUMP &amp; L/D SAME , FOUND TUBING MOVED UP,  </t>
    </r>
    <r>
      <rPr>
        <b/>
        <sz val="12"/>
        <color rgb="FFFF0000"/>
        <rFont val="Calibri"/>
        <family val="2"/>
        <scheme val="minor"/>
      </rPr>
      <t>WAITING FOR W/O.</t>
    </r>
  </si>
  <si>
    <t>Expro # 3 (TMU)</t>
  </si>
  <si>
    <t>INCREASED SH.S. F/8 " T/ 10"</t>
  </si>
  <si>
    <t>A-90 (S/R)</t>
  </si>
  <si>
    <t>EXPRO # 3 (TMU) , After R.Trip</t>
  </si>
  <si>
    <t>Expro # 3 (TMU) , ANCHOR PUMP</t>
  </si>
  <si>
    <r>
      <t xml:space="preserve">UNDER W/O DUE TO TBG LEAK, (  </t>
    </r>
    <r>
      <rPr>
        <b/>
        <sz val="12"/>
        <color rgb="FFFF0000"/>
        <rFont val="Calibri"/>
        <family val="2"/>
        <scheme val="minor"/>
      </rPr>
      <t>FOUND VERTICAL CRACK 9'' @ JT NO. 4 ABOVE P.S.N. &amp; VERTICAL CRACK 9'' @ JT NO. 188 FROM SURFACE</t>
    </r>
    <r>
      <rPr>
        <b/>
        <sz val="12"/>
        <color rgb="FF0000FF"/>
        <rFont val="Calibri"/>
        <family val="2"/>
        <scheme val="minor"/>
      </rPr>
      <t xml:space="preserve"> ), </t>
    </r>
    <r>
      <rPr>
        <b/>
        <sz val="12"/>
        <rFont val="Calibri"/>
        <family val="2"/>
        <scheme val="minor"/>
      </rPr>
      <t>INSTALLED 2 7/8" COMPLETION</t>
    </r>
    <r>
      <rPr>
        <b/>
        <sz val="12"/>
        <color rgb="FF0000FF"/>
        <rFont val="Calibri"/>
        <family val="2"/>
        <scheme val="minor"/>
      </rPr>
      <t xml:space="preserve">, </t>
    </r>
    <r>
      <rPr>
        <b/>
        <sz val="12"/>
        <color rgb="FFFF0000"/>
        <rFont val="Calibri"/>
        <family val="2"/>
        <scheme val="minor"/>
      </rPr>
      <t>ISOLATED B-I, UPPER B-III</t>
    </r>
    <r>
      <rPr>
        <b/>
        <sz val="12"/>
        <color rgb="FF0000FF"/>
        <rFont val="Calibri"/>
        <family val="2"/>
        <scheme val="minor"/>
      </rPr>
      <t xml:space="preserve"> BY 7" PHL PKR, </t>
    </r>
    <r>
      <rPr>
        <b/>
        <sz val="14"/>
        <rFont val="Calibri"/>
        <family val="2"/>
        <scheme val="minor"/>
      </rPr>
      <t>NO SSD IN COMPLETION</t>
    </r>
    <r>
      <rPr>
        <sz val="12"/>
        <color rgb="FF0000FF"/>
        <rFont val="Calibri"/>
        <family val="2"/>
        <scheme val="minor"/>
      </rPr>
      <t>,</t>
    </r>
    <r>
      <rPr>
        <b/>
        <sz val="12"/>
        <color rgb="FF0000FF"/>
        <rFont val="Calibri"/>
        <family val="2"/>
        <charset val="204"/>
        <scheme val="minor"/>
      </rPr>
      <t xml:space="preserve"> </t>
    </r>
    <r>
      <rPr>
        <b/>
        <sz val="12"/>
        <color rgb="FF339966"/>
        <rFont val="Calibri"/>
        <family val="2"/>
        <charset val="204"/>
        <scheme val="minor"/>
      </rPr>
      <t xml:space="preserve">LOWER B-III &amp; B-IV ONLY ON PROD. , </t>
    </r>
    <r>
      <rPr>
        <b/>
        <sz val="12"/>
        <color rgb="FF0000FF"/>
        <rFont val="Calibri"/>
        <family val="2"/>
        <charset val="204"/>
        <scheme val="minor"/>
      </rPr>
      <t xml:space="preserve">RIH WITH 1.75" SLIM DHP WITH SAME D-78 S/R EXCEPRT 116X7/8" D-78 NEW, CONFIG. ( 236X7/8" ) , </t>
    </r>
    <r>
      <rPr>
        <b/>
        <sz val="12"/>
        <color rgb="FFFF0000"/>
        <rFont val="Calibri"/>
        <family val="2"/>
        <charset val="204"/>
        <scheme val="minor"/>
      </rPr>
      <t>ON STREAM 12/4/2019</t>
    </r>
  </si>
  <si>
    <t>S.F.L FOR B-I &amp; III , SEVERE GAS INTER. , P.F =35 %.</t>
  </si>
  <si>
    <t>EXPRO # 3 (TMU) , low pump eff.</t>
  </si>
  <si>
    <t>EXPRO # 3 (TMU) , L-BAH-III , B-IV</t>
  </si>
  <si>
    <t>Baker , sh.s.=8"</t>
  </si>
  <si>
    <t xml:space="preserve">EXPRO # 3 (TMU) 
A-71+ A-81             </t>
  </si>
  <si>
    <t>BY SUBTRACTION
FREQ= 50 HZ, CUR= 23 A, PIP/PDP=290/2380 PSI, Ti/Tm= 195/255 F, WHT=140 F,  USP/DSP = 250/200 PSI.</t>
  </si>
  <si>
    <t>BAKER , Sh.S.=10"</t>
  </si>
  <si>
    <t>EXPRO # 3 ( TMU )</t>
  </si>
  <si>
    <t>EXPRO TMU # 2</t>
  </si>
  <si>
    <t>NO PUMP ACTION,  PERFORMED  R/T W/ NEW 2.25" DHP , ON STRAM.</t>
  </si>
  <si>
    <t>LOW  PUMP EFF.,  R/T W/ NEW 1.75" SLIM DHP, ON STREAM.</t>
  </si>
  <si>
    <t xml:space="preserve"> BAH-I (5837 –5842), (5784 –5794) FRAC
B-III (5926'-5934'),
B-IV (5946'-5957')</t>
  </si>
  <si>
    <r>
      <t xml:space="preserve">NO PUMP ACTION, R.TRIP W/ NEW 1.5" SLIM DHP, FOUND PUMP STRAINER LOST IN WELL, NO PROD., RESET DHP, FILLED TBG W/ WTR , NOT HOLD, </t>
    </r>
    <r>
      <rPr>
        <b/>
        <sz val="12"/>
        <color rgb="FFFF0000"/>
        <rFont val="Calibri"/>
        <family val="2"/>
        <scheme val="minor"/>
      </rPr>
      <t>R.TRIP W/1.75" SLIM ANCHOR</t>
    </r>
    <r>
      <rPr>
        <b/>
        <sz val="12"/>
        <color rgb="FF0000FF"/>
        <rFont val="Calibri"/>
        <family val="2"/>
        <scheme val="minor"/>
      </rPr>
      <t>, RET. (10*1") RODS, SET ANCHOR PUMP AT 5550 FT, ON STREAM ON 3-10-2019</t>
    </r>
  </si>
  <si>
    <r>
      <t xml:space="preserve">NO PUMP ACTION, R.TRIP W/2.25" DHP, NO PROD, FOUND RETURN FROM CASING WING VALVE, EXPECTED TBG LEAK , </t>
    </r>
    <r>
      <rPr>
        <b/>
        <u/>
        <sz val="12"/>
        <color rgb="FFFF0000"/>
        <rFont val="Calibri"/>
        <family val="2"/>
        <scheme val="minor"/>
      </rPr>
      <t>WAITING W/O</t>
    </r>
  </si>
  <si>
    <t>B-I, IV</t>
  </si>
  <si>
    <t>B-I (5796-5820), (5840-5850), (5888-5900) 
 B-IV (5,990 – 6,002), (6,014 – 6,022)</t>
  </si>
  <si>
    <t>TOT. RET. 18 RODS</t>
  </si>
  <si>
    <t>EXPRO #3  (TMU) , after R.trip</t>
  </si>
  <si>
    <t>POOH with S/R &amp; DHP , OPENED SSD AGAINST B-I, NOW B-I,IV ON PROD. 
RIH W/1.5" DHP, ON STREAM.</t>
  </si>
  <si>
    <t xml:space="preserve">F.L FOR B-IV , SEVERE GAS INTERFERENCE , P.F.=23 % </t>
  </si>
  <si>
    <t>BAKER (B-I, B-IV)</t>
  </si>
  <si>
    <r>
      <t xml:space="preserve">NO PUMP ACTION, RET. 8 RODS,  SET ANCHOR PUMP AT 5350 FT, NO PROD. , HYDRO TEST, NOT HOLD, </t>
    </r>
    <r>
      <rPr>
        <b/>
        <sz val="12"/>
        <color rgb="FFFF0000"/>
        <rFont val="Calibri"/>
        <family val="2"/>
        <scheme val="minor"/>
      </rPr>
      <t>WAITING FOR 3.5" TBG, ANCHOR SLIM ANCHOR PUMP</t>
    </r>
    <r>
      <rPr>
        <b/>
        <sz val="12"/>
        <color rgb="FF0000FF"/>
        <rFont val="Calibri"/>
        <family val="2"/>
        <scheme val="minor"/>
      </rPr>
      <t>.</t>
    </r>
  </si>
  <si>
    <t>B-I (FRAC) ,B-III,IV</t>
  </si>
  <si>
    <r>
      <t xml:space="preserve">NO PUMP ACTION , RET. (10 + 10 X1") RODS, </t>
    </r>
    <r>
      <rPr>
        <b/>
        <sz val="12"/>
        <color rgb="FFFF0000"/>
        <rFont val="Calibri"/>
        <family val="2"/>
        <scheme val="minor"/>
      </rPr>
      <t>SET ANCHOR PUMP AT 5025 FT</t>
    </r>
    <r>
      <rPr>
        <b/>
        <sz val="12"/>
        <color rgb="FF0000FF"/>
        <rFont val="Calibri"/>
        <family val="2"/>
        <scheme val="minor"/>
      </rPr>
      <t xml:space="preserve">, HYDRO TEST , NOT HOLD, </t>
    </r>
    <r>
      <rPr>
        <b/>
        <sz val="12"/>
        <color rgb="FFFF0000"/>
        <rFont val="Calibri"/>
        <family val="2"/>
        <scheme val="minor"/>
      </rPr>
      <t>WAITING W/O</t>
    </r>
  </si>
  <si>
    <t>1.5" SLIM ANCHOR</t>
  </si>
  <si>
    <t>25 X 1" + 124 X 7/8" + 55 X 1"</t>
  </si>
  <si>
    <r>
      <t xml:space="preserve">NO PUMP ACTION, R.TRIP W/  1.5" SLIM DHP, RET. ( 10X1" ) RODS, </t>
    </r>
    <r>
      <rPr>
        <b/>
        <sz val="12"/>
        <color rgb="FFFF0000"/>
        <rFont val="Calibri"/>
        <family val="2"/>
        <scheme val="minor"/>
      </rPr>
      <t>SET ANCHOR PUMP @ DEPTH 5100 FT</t>
    </r>
    <r>
      <rPr>
        <b/>
        <sz val="12"/>
        <color rgb="FF0000FF"/>
        <rFont val="Calibri"/>
        <family val="2"/>
        <scheme val="minor"/>
      </rPr>
      <t>, ON STREAM</t>
    </r>
  </si>
  <si>
    <t>TOT. RET. 28 RODS</t>
  </si>
  <si>
    <t xml:space="preserve">
 LOWER B-I  &amp;   B-IV   ON PRODUCTION
</t>
  </si>
  <si>
    <r>
      <t xml:space="preserve">UNDER W/O DUE TO TBG LEAK, ( </t>
    </r>
    <r>
      <rPr>
        <b/>
        <sz val="12"/>
        <color rgb="FFFF0000"/>
        <rFont val="Calibri"/>
        <family val="2"/>
        <scheme val="minor"/>
      </rPr>
      <t xml:space="preserve">HAD LONGITUDINAL CRACK IN JT NO 180 OF  LENGTH 1 FT 
&amp; CRACK IN JT NO 184 OF 3.8 FT </t>
    </r>
    <r>
      <rPr>
        <b/>
        <sz val="12"/>
        <color rgb="FF0000FF"/>
        <rFont val="Calibri"/>
        <family val="2"/>
        <scheme val="minor"/>
      </rPr>
      <t>),</t>
    </r>
    <r>
      <rPr>
        <b/>
        <sz val="12"/>
        <color rgb="FFFF0000"/>
        <rFont val="Calibri"/>
        <family val="2"/>
        <scheme val="minor"/>
      </rPr>
      <t xml:space="preserve"> </t>
    </r>
    <r>
      <rPr>
        <b/>
        <sz val="12"/>
        <color rgb="FF0000FF"/>
        <rFont val="Calibri"/>
        <family val="2"/>
        <scheme val="minor"/>
      </rPr>
      <t xml:space="preserve"> TAGGED T.O.F @ 5817 FT ,  RETREIVED FISH (  3.5" EUE COLLAR + P.S.N ( CONTAINING SMALL PART OF S.ROD DHP ) + 2 X 3.5 " EUE TBG JT + SSD 2.75" + 3.5" EUE TBG JT + 7" HALL PHL PKR + 3.5" EUE TBG JT + F-NIPPLE + PUP JT + W.L.E.G ), FOUND S.ROD D.H.P STUCK IN SSD AND SMALL PIECE OF PKR RUBBER MISSED IN HOLE )  ,  CLEAN OUT SOFT FILL FROM 5940' T/ 5980', THEN HAD NO PROGRESS  ,   </t>
    </r>
    <r>
      <rPr>
        <b/>
        <sz val="12"/>
        <rFont val="Calibri"/>
        <family val="2"/>
        <scheme val="minor"/>
      </rPr>
      <t>RE-PERF</t>
    </r>
    <r>
      <rPr>
        <b/>
        <sz val="12"/>
        <color rgb="FF0000FF"/>
        <rFont val="Calibri"/>
        <family val="2"/>
        <scheme val="minor"/>
      </rPr>
      <t xml:space="preserve"> ( B-IV (5,960' - 5975') ,  B-III (5,913' - 5922') &amp; B-I  (5770' - 5783')( 5757'-5762')) ,  INSTALLED 2 7/8" SELECTIVE COMPLETION</t>
    </r>
    <r>
      <rPr>
        <b/>
        <sz val="12"/>
        <color rgb="FFFF0000"/>
        <rFont val="Calibri"/>
        <family val="2"/>
        <scheme val="minor"/>
      </rPr>
      <t xml:space="preserve"> (176 JT ABOVE P.S.N  Thermoplastic lined TBG)</t>
    </r>
    <r>
      <rPr>
        <b/>
        <sz val="12"/>
        <color rgb="FF0000FF"/>
        <rFont val="Calibri"/>
        <family val="2"/>
        <scheme val="minor"/>
      </rPr>
      <t xml:space="preserve"> , ALL INTERVALS  </t>
    </r>
    <r>
      <rPr>
        <b/>
        <sz val="12"/>
        <color rgb="FF339966"/>
        <rFont val="Calibri"/>
        <family val="2"/>
        <scheme val="minor"/>
      </rPr>
      <t>B-I, III &amp; IV</t>
    </r>
    <r>
      <rPr>
        <b/>
        <sz val="12"/>
        <color rgb="FF0000FF"/>
        <rFont val="Calibri"/>
        <family val="2"/>
        <scheme val="minor"/>
      </rPr>
      <t xml:space="preserve"> ON PROD. , RIH W/ 1.75" SLIM DHP ON NEW S-88  S.ROD CONF. AS FOLLOWS: (  25X 1"  +  118 X 7/8" + 88 X 1”) , </t>
    </r>
    <r>
      <rPr>
        <b/>
        <sz val="12"/>
        <color rgb="FFFF0000"/>
        <rFont val="Calibri"/>
        <family val="2"/>
        <scheme val="minor"/>
      </rPr>
      <t>ON STREAM 17/7/2019.</t>
    </r>
  </si>
  <si>
    <t>STOPPED THE WELL,Changed  from Gen. to O.H.L. , detected right rotation , started the well ok.</t>
  </si>
  <si>
    <t>NO PUMP ACTION,R/T W/1.75" SLIM DHP, ON STREAM.</t>
  </si>
  <si>
    <t>FOUND POLISHED ROD PARTED, FISHED AND CHANGED OK, ON STREAM</t>
  </si>
  <si>
    <t>SAME S/R  EXCEPT ( 33X 1" N-97 COND.2 &amp; 
5X 7/8" S-88 COND.2 )</t>
  </si>
  <si>
    <t>B- IV</t>
  </si>
  <si>
    <t>BAKER  B-IV</t>
  </si>
  <si>
    <t>A-88 (S/R)</t>
  </si>
  <si>
    <t>EXPRO 2 (TMU)</t>
  </si>
  <si>
    <r>
      <t xml:space="preserve">UNDER W/O DUE TO TBG LEAK , </t>
    </r>
    <r>
      <rPr>
        <b/>
        <sz val="12"/>
        <rFont val="Calibri"/>
        <family val="2"/>
        <scheme val="minor"/>
      </rPr>
      <t>INSTALLED SELECTIVE COMPLETION on 3-1/2" TBG</t>
    </r>
    <r>
      <rPr>
        <b/>
        <sz val="12"/>
        <color rgb="FF0000FF"/>
        <rFont val="Calibri"/>
        <family val="2"/>
        <scheme val="minor"/>
      </rPr>
      <t xml:space="preserve">, </t>
    </r>
    <r>
      <rPr>
        <b/>
        <sz val="12"/>
        <color rgb="FFC00000"/>
        <rFont val="Calibri"/>
        <family val="2"/>
        <charset val="204"/>
        <scheme val="minor"/>
      </rPr>
      <t>ISOLATED B-I,III BY SSD, B-IV ONLY ON PROD</t>
    </r>
    <r>
      <rPr>
        <b/>
        <sz val="12"/>
        <color rgb="FF0000FF"/>
        <rFont val="Calibri"/>
        <family val="2"/>
        <scheme val="minor"/>
      </rPr>
      <t>, RIH W/</t>
    </r>
    <r>
      <rPr>
        <b/>
        <sz val="12"/>
        <color rgb="FFC00000"/>
        <rFont val="Calibri"/>
        <family val="2"/>
        <charset val="204"/>
        <scheme val="minor"/>
      </rPr>
      <t xml:space="preserve"> 1.75" DHP</t>
    </r>
    <r>
      <rPr>
        <b/>
        <sz val="12"/>
        <color rgb="FF0000FF"/>
        <rFont val="Calibri"/>
        <family val="2"/>
        <scheme val="minor"/>
      </rPr>
      <t xml:space="preserve"> &amp; </t>
    </r>
    <r>
      <rPr>
        <b/>
        <sz val="12"/>
        <color theme="1"/>
        <rFont val="Calibri"/>
        <family val="2"/>
        <charset val="204"/>
        <scheme val="minor"/>
      </rPr>
      <t xml:space="preserve"> SAME S/R  EXCEPT ( 33X 1" N-97 COND.2 &amp; 5X 7/8" S-88 COND.2 ) </t>
    </r>
    <r>
      <rPr>
        <b/>
        <sz val="12"/>
        <color rgb="FF0000FF"/>
        <rFont val="Calibri"/>
        <family val="2"/>
        <scheme val="minor"/>
      </rPr>
      <t xml:space="preserve">, S/R CONF. </t>
    </r>
    <r>
      <rPr>
        <b/>
        <sz val="12"/>
        <color rgb="FFC00000"/>
        <rFont val="Calibri"/>
        <family val="2"/>
        <charset val="204"/>
        <scheme val="minor"/>
      </rPr>
      <t>( 25 X 1" + 120 X 7/8" + 87 X 1")</t>
    </r>
    <r>
      <rPr>
        <b/>
        <sz val="12"/>
        <color rgb="FF0000FF"/>
        <rFont val="Calibri"/>
        <family val="2"/>
        <scheme val="minor"/>
      </rPr>
      <t xml:space="preserve">, ON STREAM </t>
    </r>
    <r>
      <rPr>
        <b/>
        <sz val="12"/>
        <color rgb="FFC00000"/>
        <rFont val="Calibri"/>
        <family val="2"/>
        <charset val="204"/>
        <scheme val="minor"/>
      </rPr>
      <t>16-10-2019</t>
    </r>
  </si>
  <si>
    <t>NO PUMP ACTION, R.TRIP W/1.5" SLIM DHP, ON STREAM.</t>
  </si>
  <si>
    <t>B- I,III &amp; IV</t>
  </si>
  <si>
    <t>NO PUMP ACTION , RESET DHP, NO ACTION, R/T, ON STREAM</t>
  </si>
  <si>
    <t>NO PUMP ACTION , R.TRIP W/ 1.75 " DHP , ON STREAM</t>
  </si>
  <si>
    <r>
      <t xml:space="preserve">POOH W/ </t>
    </r>
    <r>
      <rPr>
        <b/>
        <sz val="12"/>
        <color rgb="FFFF0000"/>
        <rFont val="Calibri"/>
        <family val="2"/>
        <scheme val="minor"/>
      </rPr>
      <t>1.75" DHP</t>
    </r>
    <r>
      <rPr>
        <b/>
        <sz val="12"/>
        <color rgb="FF0000FF"/>
        <rFont val="Calibri"/>
        <family val="2"/>
        <scheme val="minor"/>
      </rPr>
      <t xml:space="preserve"> &amp;  S/R, R/U for Sapesco S/L unit , RIH with 2.60" G.C. , tagged R-Nipple @ 5993 ft (S/L depth ) , POOH, RIH with shifting tool , opened SSD against </t>
    </r>
    <r>
      <rPr>
        <b/>
        <sz val="12"/>
        <color rgb="FF339966"/>
        <rFont val="Calibri"/>
        <family val="2"/>
        <scheme val="minor"/>
      </rPr>
      <t>B-I &amp;III</t>
    </r>
    <r>
      <rPr>
        <b/>
        <sz val="12"/>
        <color rgb="FF0000FF"/>
        <rFont val="Calibri"/>
        <family val="2"/>
        <scheme val="minor"/>
      </rPr>
      <t xml:space="preserve"> , now </t>
    </r>
    <r>
      <rPr>
        <b/>
        <sz val="12"/>
        <color rgb="FF339966"/>
        <rFont val="Calibri"/>
        <family val="2"/>
        <scheme val="minor"/>
      </rPr>
      <t xml:space="preserve">B- I,III &amp; IV </t>
    </r>
    <r>
      <rPr>
        <b/>
        <sz val="12"/>
        <color rgb="FF0000FF"/>
        <rFont val="Calibri"/>
        <family val="2"/>
        <scheme val="minor"/>
      </rPr>
      <t xml:space="preserve">on production, RIH with </t>
    </r>
    <r>
      <rPr>
        <b/>
        <sz val="12"/>
        <color rgb="FFFF0000"/>
        <rFont val="Calibri"/>
        <family val="2"/>
        <scheme val="minor"/>
      </rPr>
      <t>2" DHP</t>
    </r>
    <r>
      <rPr>
        <b/>
        <sz val="12"/>
        <color rgb="FF0000FF"/>
        <rFont val="Calibri"/>
        <family val="2"/>
        <scheme val="minor"/>
      </rPr>
      <t xml:space="preserve"> and S/R , on stream</t>
    </r>
  </si>
  <si>
    <t xml:space="preserve"> 640 MII</t>
  </si>
  <si>
    <t xml:space="preserve">NEW S-88 (SLIM) </t>
  </si>
  <si>
    <t xml:space="preserve"> Can't perform F/L as Cellar filled with oil.</t>
  </si>
  <si>
    <t>other</t>
  </si>
  <si>
    <t>Can't perform F/L as CSG Flange connected with pluge.</t>
  </si>
  <si>
    <t>B-I (5842 – 5858), (5,804 – 5,828), (5770 – 5790) 
B-III (5927 – 5939)) 
B-IV (5990 – 6002)</t>
  </si>
  <si>
    <t>BAKER  
B- I,III &amp; IV</t>
  </si>
  <si>
    <t>TOT. RET. (14 RODS)</t>
  </si>
  <si>
    <r>
      <t xml:space="preserve">NO PUMP ACTION, R.TRIP, TBG TEST NOT HOLD, </t>
    </r>
    <r>
      <rPr>
        <b/>
        <sz val="12"/>
        <color rgb="FFFF0000"/>
        <rFont val="Calibri"/>
        <family val="2"/>
      </rPr>
      <t>R.TRIP W/1.5" SLIM ANCHOR PUMP</t>
    </r>
    <r>
      <rPr>
        <b/>
        <sz val="12"/>
        <color rgb="FF0000FF"/>
        <rFont val="Calibri"/>
        <family val="2"/>
      </rPr>
      <t xml:space="preserve">, RET. 10*1" RODS, NO PROD, </t>
    </r>
    <r>
      <rPr>
        <b/>
        <sz val="12"/>
        <color rgb="FFFF0000"/>
        <rFont val="Calibri"/>
        <family val="2"/>
      </rPr>
      <t>REDRESS SAME PUMP</t>
    </r>
    <r>
      <rPr>
        <b/>
        <sz val="12"/>
        <color rgb="FF0000FF"/>
        <rFont val="Calibri"/>
        <family val="2"/>
      </rPr>
      <t xml:space="preserve">, RET. 4*1" RODS, SET PUMP AT 5425 FT, </t>
    </r>
    <r>
      <rPr>
        <b/>
        <sz val="12"/>
        <color rgb="FFFF0000"/>
        <rFont val="Calibri"/>
        <family val="2"/>
      </rPr>
      <t>WAITING W/O</t>
    </r>
  </si>
  <si>
    <t>BAKER , 1.75" DHP , After R.TRIP</t>
  </si>
  <si>
    <r>
      <t xml:space="preserve">UNDER W/O DUE TO TBG LEAK , FOUND LONGTIUDINAL CRACK IN 1ST JT ABOVE 7" T.A.C (JT#189) , TAGGED BTM @ 6044 FT ( E/L) , (4 FT FROM PERF. COVERED WITH FILL) , </t>
    </r>
    <r>
      <rPr>
        <b/>
        <sz val="12"/>
        <rFont val="Calibri"/>
        <family val="2"/>
        <scheme val="minor"/>
      </rPr>
      <t xml:space="preserve"> INSTALLED 2 7/8" SELECTIVE COMPLETION ( </t>
    </r>
    <r>
      <rPr>
        <b/>
        <sz val="12"/>
        <color rgb="FFFF0000"/>
        <rFont val="Calibri"/>
        <family val="2"/>
        <charset val="204"/>
        <scheme val="minor"/>
      </rPr>
      <t xml:space="preserve">32 JT ABOVE P.S.N THERMOPLASTIC TBG </t>
    </r>
    <r>
      <rPr>
        <b/>
        <sz val="12"/>
        <rFont val="Calibri"/>
        <family val="2"/>
        <scheme val="minor"/>
      </rPr>
      <t>)</t>
    </r>
    <r>
      <rPr>
        <b/>
        <sz val="12"/>
        <color rgb="FF0000FF"/>
        <rFont val="Calibri"/>
        <family val="2"/>
        <scheme val="minor"/>
      </rPr>
      <t xml:space="preserve">  , RIH W/  1-3/4” SLIM DHP ON (  25 X 1”  D-78 COND-A SLIM + 121x 7/8" D-78 COND-A +87X1" D-78 COND-A SLIM  ) , ON STREAM  28/8/2019</t>
    </r>
  </si>
  <si>
    <r>
      <t>FOUND ROD NO.</t>
    </r>
    <r>
      <rPr>
        <b/>
        <sz val="12"/>
        <color rgb="FFFF0000"/>
        <rFont val="Calibri"/>
        <family val="2"/>
        <scheme val="minor"/>
      </rPr>
      <t xml:space="preserve"> ( 32X1" )</t>
    </r>
    <r>
      <rPr>
        <b/>
        <sz val="12"/>
        <color rgb="FF0000FF"/>
        <rFont val="Calibri"/>
        <family val="2"/>
        <scheme val="minor"/>
      </rPr>
      <t xml:space="preserve"> PARTED, FISHED OK, RIH W/ NEW 1.75" SLIM DHP &amp; NEW CONFIG. ( 25X1" + 120X7/8" + 86X1" ) </t>
    </r>
    <r>
      <rPr>
        <b/>
        <sz val="12"/>
        <color rgb="FFFF0000"/>
        <rFont val="Calibri"/>
        <family val="2"/>
        <charset val="204"/>
        <scheme val="minor"/>
      </rPr>
      <t>( 1" NEW N-97 )</t>
    </r>
    <r>
      <rPr>
        <b/>
        <sz val="12"/>
        <color rgb="FF0000FF"/>
        <rFont val="Calibri"/>
        <family val="2"/>
        <scheme val="minor"/>
      </rPr>
      <t>, ON STREAM.</t>
    </r>
  </si>
  <si>
    <t>( 1" NEW N-97 )</t>
  </si>
  <si>
    <r>
      <t xml:space="preserve">UNDER W/O DUE TO TBG LEAK, </t>
    </r>
    <r>
      <rPr>
        <b/>
        <sz val="12"/>
        <rFont val="Calibri"/>
        <family val="2"/>
        <scheme val="minor"/>
      </rPr>
      <t>FOUND CRACK IN 4th &amp; 5th JT ABOVE P.S.N</t>
    </r>
    <r>
      <rPr>
        <b/>
        <sz val="12"/>
        <color rgb="FF0000FF"/>
        <rFont val="Calibri"/>
        <family val="2"/>
        <scheme val="minor"/>
      </rPr>
      <t xml:space="preserve">, </t>
    </r>
    <r>
      <rPr>
        <b/>
        <sz val="12"/>
        <color rgb="FF339966"/>
        <rFont val="Calibri"/>
        <family val="2"/>
        <scheme val="minor"/>
      </rPr>
      <t>TAGGED BTM AT 6180 FT BY 7" SCRAPPER ASSY.</t>
    </r>
    <r>
      <rPr>
        <b/>
        <sz val="12"/>
        <color rgb="FF0000FF"/>
        <rFont val="Calibri"/>
        <family val="2"/>
        <scheme val="minor"/>
      </rPr>
      <t xml:space="preserve"> , INSTALL ANCHOR CATCHER COMPL. ON 3.5" TBG (</t>
    </r>
    <r>
      <rPr>
        <b/>
        <sz val="12"/>
        <color rgb="FFFF0000"/>
        <rFont val="Calibri"/>
        <family val="2"/>
        <scheme val="minor"/>
      </rPr>
      <t>PERFORM ADDITIONAL ROTATIONS TO SET T.A.C.</t>
    </r>
    <r>
      <rPr>
        <b/>
        <sz val="12"/>
        <color rgb="FF0000FF"/>
        <rFont val="Calibri"/>
        <family val="2"/>
        <scheme val="minor"/>
      </rPr>
      <t>), RIH W/1.75" DHP ON SAME S/R EXCEPT 24*1" MOLDED W/CONFIG (24*1" MOLDED + 125X7/8"+82X1") , ON STREAM 6/11/2019</t>
    </r>
  </si>
  <si>
    <t xml:space="preserve"> N-97 COND.2</t>
  </si>
  <si>
    <r>
      <rPr>
        <b/>
        <sz val="12"/>
        <color indexed="17"/>
        <rFont val="Calibri"/>
        <family val="2"/>
      </rPr>
      <t>B-l</t>
    </r>
    <r>
      <rPr>
        <b/>
        <sz val="12"/>
        <color indexed="12"/>
        <rFont val="Calibri"/>
        <family val="2"/>
      </rPr>
      <t xml:space="preserve"> (5818-5834) (5837-5846) (5850-5870)(5,890’-5,912’)
</t>
    </r>
    <r>
      <rPr>
        <b/>
        <sz val="12"/>
        <color indexed="17"/>
        <rFont val="Calibri"/>
        <family val="2"/>
      </rPr>
      <t xml:space="preserve">B-III </t>
    </r>
    <r>
      <rPr>
        <b/>
        <sz val="12"/>
        <color indexed="12"/>
        <rFont val="Calibri"/>
        <family val="2"/>
      </rPr>
      <t xml:space="preserve">(5968'-5994') (6006-6020)
</t>
    </r>
    <r>
      <rPr>
        <b/>
        <sz val="12"/>
        <color rgb="FF339933"/>
        <rFont val="Calibri"/>
        <family val="2"/>
      </rPr>
      <t>B-IV</t>
    </r>
    <r>
      <rPr>
        <b/>
        <sz val="12"/>
        <color indexed="12"/>
        <rFont val="Calibri"/>
        <family val="2"/>
      </rPr>
      <t xml:space="preserve"> (6,048’-6,056’)(6,080’-6,090’) ,
</t>
    </r>
    <r>
      <rPr>
        <b/>
        <u/>
        <sz val="12"/>
        <rFont val="Calibri"/>
        <family val="2"/>
      </rPr>
      <t>B-V (6,130’-6,150’)</t>
    </r>
    <r>
      <rPr>
        <b/>
        <sz val="12"/>
        <rFont val="Calibri"/>
        <family val="2"/>
      </rPr>
      <t xml:space="preserve"> ISOLATED by 7" HALL E-Z DRILL B.P. </t>
    </r>
  </si>
  <si>
    <t>A-87 (S/R)</t>
  </si>
  <si>
    <t>A-92 (S/R)</t>
  </si>
  <si>
    <r>
      <rPr>
        <b/>
        <sz val="12"/>
        <color rgb="FFFF0000"/>
        <rFont val="Calibri"/>
        <family val="2"/>
        <scheme val="minor"/>
      </rPr>
      <t>FINISHED DRILLING</t>
    </r>
    <r>
      <rPr>
        <b/>
        <sz val="12"/>
        <color rgb="FF0000FF"/>
        <rFont val="Calibri"/>
        <family val="2"/>
        <scheme val="minor"/>
      </rPr>
      <t xml:space="preserve">, </t>
    </r>
    <r>
      <rPr>
        <b/>
        <sz val="12"/>
        <rFont val="Calibri"/>
        <family val="2"/>
        <scheme val="minor"/>
      </rPr>
      <t>COMPLETED THE WELL AS OIL PRODUCER USING S/R SYSTEM</t>
    </r>
    <r>
      <rPr>
        <b/>
        <sz val="12"/>
        <color rgb="FF0000FF"/>
        <rFont val="Calibri"/>
        <family val="2"/>
        <scheme val="minor"/>
      </rPr>
      <t xml:space="preserve">
</t>
    </r>
    <r>
      <rPr>
        <b/>
        <sz val="12"/>
        <color rgb="FF339966"/>
        <rFont val="Calibri"/>
        <family val="2"/>
        <scheme val="minor"/>
      </rPr>
      <t>PERFOTATED BAH-I (5772 –5786) ft</t>
    </r>
    <r>
      <rPr>
        <b/>
        <sz val="12"/>
        <color rgb="FF0000FF"/>
        <rFont val="Calibri"/>
        <family val="2"/>
        <scheme val="minor"/>
      </rPr>
      <t xml:space="preserve">
</t>
    </r>
    <r>
      <rPr>
        <b/>
        <sz val="12"/>
        <rFont val="Calibri"/>
        <family val="2"/>
        <scheme val="minor"/>
      </rPr>
      <t>performed conductor frac job for B-I (5772 –5786) ft as following (MAX. TREAT. Pr=3900 PSI, FRAC GR.= .71 PSI/FT, CLOSURE Pr=3234 PSI, FLUID EFF. =53.22 %, ISIP = 4125 PSI &amp; CLOSURE Gr = .0.56 PSI/FT ), CLEANED ROPANT TO DEPTH 6129 FT</t>
    </r>
    <r>
      <rPr>
        <b/>
        <sz val="12"/>
        <color rgb="FF0000FF"/>
        <rFont val="Calibri"/>
        <family val="2"/>
        <scheme val="minor"/>
      </rPr>
      <t xml:space="preserve">
</t>
    </r>
    <r>
      <rPr>
        <b/>
        <sz val="12"/>
        <color rgb="FF339966"/>
        <rFont val="Calibri"/>
        <family val="2"/>
        <scheme val="minor"/>
      </rPr>
      <t>PERFORATED B-III (5926'-5930') &amp; B-IV (5963'-5966')</t>
    </r>
    <r>
      <rPr>
        <b/>
        <sz val="12"/>
        <color rgb="FF0000FF"/>
        <rFont val="Calibri"/>
        <family val="2"/>
        <scheme val="minor"/>
      </rPr>
      <t xml:space="preserve">, INSTALLED 2 7/8" ANCHORED CATCHER TBG , </t>
    </r>
    <r>
      <rPr>
        <b/>
        <sz val="12"/>
        <color rgb="FFFF0000"/>
        <rFont val="Calibri"/>
        <family val="2"/>
        <scheme val="minor"/>
      </rPr>
      <t>ALL INTERVALS B-I,III&amp;IV ON PROD.</t>
    </r>
    <r>
      <rPr>
        <b/>
        <sz val="12"/>
        <color rgb="FF0000FF"/>
        <rFont val="Calibri"/>
        <family val="2"/>
        <scheme val="minor"/>
      </rPr>
      <t xml:space="preserve">,  RIH W/ 1.5 " SLIM DHP &amp; NEW S-88 (SLIM)  S/R ( 25X1" + 125X7/8" + 87X1" ), R/U S/U 640 M-II FROM NE-47 ( S.L. =112" &amp; SH.S = 8" ) , </t>
    </r>
    <r>
      <rPr>
        <b/>
        <sz val="12"/>
        <color rgb="FFFF0000"/>
        <rFont val="Calibri"/>
        <family val="2"/>
        <scheme val="minor"/>
      </rPr>
      <t>ON STREAM 24/10/2019</t>
    </r>
  </si>
  <si>
    <t>B-I, III, I V</t>
  </si>
  <si>
    <t>POOH W/ S/R &amp; L/D SAME, R/D FOR S/U</t>
  </si>
  <si>
    <r>
      <t xml:space="preserve">NO PUMP ACTION, R.TRIP W/1.75" DHP, TBG TEST USING KILLING LINE , NOT HOLD , CONFIRMED TBG LEAK , </t>
    </r>
    <r>
      <rPr>
        <b/>
        <u/>
        <sz val="12"/>
        <color rgb="FFFF0000"/>
        <rFont val="Calibri"/>
        <family val="2"/>
        <scheme val="minor"/>
      </rPr>
      <t xml:space="preserve">WAITING W/O DUE TO 3.5" ANCHOR PUMP MATERIALS </t>
    </r>
  </si>
  <si>
    <t>A-93 (S/R)</t>
  </si>
  <si>
    <t>EXPRO #3 (TMU) , After R.trip</t>
  </si>
  <si>
    <t>L.P.E</t>
  </si>
  <si>
    <t>NO PUMP ACTION, R.TIP W/1.75" DHP, ON STREAM.</t>
  </si>
  <si>
    <r>
      <rPr>
        <b/>
        <sz val="12"/>
        <color rgb="FFFF0000"/>
        <rFont val="Calibri"/>
        <family val="2"/>
        <scheme val="minor"/>
      </rPr>
      <t>FINISHED DRILLING</t>
    </r>
    <r>
      <rPr>
        <b/>
        <sz val="12"/>
        <color rgb="FF0000FF"/>
        <rFont val="Calibri"/>
        <family val="2"/>
        <scheme val="minor"/>
      </rPr>
      <t xml:space="preserve">, </t>
    </r>
    <r>
      <rPr>
        <b/>
        <sz val="12"/>
        <rFont val="Calibri"/>
        <family val="2"/>
        <scheme val="minor"/>
      </rPr>
      <t>COMPLETED THE WELL AS OIL PRODUCER USING S/R SYSTEM</t>
    </r>
    <r>
      <rPr>
        <b/>
        <sz val="12"/>
        <color rgb="FF0000FF"/>
        <rFont val="Calibri"/>
        <family val="2"/>
        <scheme val="minor"/>
      </rPr>
      <t xml:space="preserve"> , </t>
    </r>
    <r>
      <rPr>
        <b/>
        <sz val="12"/>
        <color rgb="FF339966"/>
        <rFont val="Calibri"/>
        <family val="2"/>
        <scheme val="minor"/>
      </rPr>
      <t>PERFORATED B-I (5812-5858) &amp; B-III (5990-6004) &amp; B-IV (6041-6049),(6072-6080)</t>
    </r>
    <r>
      <rPr>
        <b/>
        <sz val="12"/>
        <color rgb="FF0000FF"/>
        <rFont val="Calibri"/>
        <family val="2"/>
        <scheme val="minor"/>
      </rPr>
      <t xml:space="preserve">, INSTALL SELECTIVE COMPL STRADDLE PKR ON 3-1/2" TBG, </t>
    </r>
    <r>
      <rPr>
        <b/>
        <sz val="12"/>
        <rFont val="Calibri"/>
        <family val="2"/>
        <scheme val="minor"/>
      </rPr>
      <t>OPENED LOWER SSD AGAINST B-III</t>
    </r>
    <r>
      <rPr>
        <b/>
        <sz val="12"/>
        <color rgb="FF0000FF"/>
        <rFont val="Calibri"/>
        <family val="2"/>
        <scheme val="minor"/>
      </rPr>
      <t xml:space="preserve">, </t>
    </r>
    <r>
      <rPr>
        <b/>
        <sz val="12"/>
        <color rgb="FF339966"/>
        <rFont val="Calibri"/>
        <family val="2"/>
        <scheme val="minor"/>
      </rPr>
      <t>NOW B-III, IV ON PROD.</t>
    </r>
    <r>
      <rPr>
        <b/>
        <sz val="12"/>
        <color rgb="FF0000FF"/>
        <rFont val="Calibri"/>
        <family val="2"/>
        <scheme val="minor"/>
      </rPr>
      <t xml:space="preserve"> , </t>
    </r>
    <r>
      <rPr>
        <b/>
        <sz val="12"/>
        <color rgb="FFFF0000"/>
        <rFont val="Calibri"/>
        <family val="2"/>
        <scheme val="minor"/>
      </rPr>
      <t>KEPT UPPER SSD CLOSED AGAINST B-I</t>
    </r>
    <r>
      <rPr>
        <b/>
        <sz val="12"/>
        <color rgb="FF0000FF"/>
        <rFont val="Calibri"/>
        <family val="2"/>
        <scheme val="minor"/>
      </rPr>
      <t xml:space="preserve">,  RIH W/1.75" DHP &amp; NEW D-78 ON S/R (25*1" + 124*7/8" + 84*1"), R/U S/U FROM NE-6  912 M-II ( S.L. =128" &amp; SH.S = 8" ), ON STREAM </t>
    </r>
    <r>
      <rPr>
        <b/>
        <sz val="12"/>
        <color rgb="FFFF0000"/>
        <rFont val="Calibri"/>
        <family val="2"/>
        <scheme val="minor"/>
      </rPr>
      <t>18/11/2019.</t>
    </r>
  </si>
  <si>
    <t>B-III, IV</t>
  </si>
  <si>
    <t>B-I (5784-5800), (5856-5864)
B-III (5972-5979) (5983-5990)</t>
  </si>
  <si>
    <t>WELL ( S/R ) :    A-62</t>
  </si>
  <si>
    <t>EXPRO #2 (TMU) , After R.Trip</t>
  </si>
  <si>
    <r>
      <t xml:space="preserve">EXPRO #2 (TMU) ( </t>
    </r>
    <r>
      <rPr>
        <b/>
        <sz val="12"/>
        <color rgb="FFFF0000"/>
        <rFont val="Calibri"/>
        <family val="2"/>
        <charset val="204"/>
        <scheme val="minor"/>
      </rPr>
      <t>A-68+79</t>
    </r>
    <r>
      <rPr>
        <b/>
        <sz val="12"/>
        <rFont val="Calibri"/>
        <family val="2"/>
        <scheme val="minor"/>
      </rPr>
      <t>)</t>
    </r>
  </si>
  <si>
    <t>EXPRO #2 (TMU) ( A-68+79)</t>
  </si>
  <si>
    <t>NO PUMP ACTION,R/T W/1.75" SLIM DHP, HYDRO TEST, HOLD, ON STREAM.</t>
  </si>
  <si>
    <r>
      <t xml:space="preserve">NO PUMP ACTION, R.TRIP W/1.5" SLIM DHP, FOUND ACTION &amp; SUCTION, </t>
    </r>
    <r>
      <rPr>
        <b/>
        <sz val="12"/>
        <color rgb="FFFF0000"/>
        <rFont val="Calibri"/>
        <family val="2"/>
        <scheme val="minor"/>
      </rPr>
      <t>WAITING FOR SLIM ANCHOR PUMP MATRIAL.</t>
    </r>
  </si>
  <si>
    <r>
      <t xml:space="preserve">UNDER W/O DUE TO REPAIR TBG LEAK , </t>
    </r>
    <r>
      <rPr>
        <b/>
        <sz val="12"/>
        <color rgb="FFFF0000"/>
        <rFont val="Calibri"/>
        <family val="2"/>
      </rPr>
      <t>( FOUND NO VISUAL CRACK ON TBG )</t>
    </r>
    <r>
      <rPr>
        <b/>
        <sz val="12"/>
        <color rgb="FF0000FF"/>
        <rFont val="Calibri"/>
        <family val="2"/>
      </rPr>
      <t xml:space="preserve"> , TAGGED T.D. @ 6110 FT ( BY 1-11/16" GR-CCL TOOL ), </t>
    </r>
    <r>
      <rPr>
        <b/>
        <sz val="12"/>
        <rFont val="Calibri"/>
        <family val="2"/>
      </rPr>
      <t>INSTALLED ANCHOR CATCHER ON 3 1/2" TBG</t>
    </r>
    <r>
      <rPr>
        <b/>
        <sz val="12"/>
        <color rgb="FF0000FF"/>
        <rFont val="Calibri"/>
        <family val="2"/>
      </rPr>
      <t xml:space="preserve">, </t>
    </r>
    <r>
      <rPr>
        <b/>
        <sz val="12"/>
        <color rgb="FF339933"/>
        <rFont val="Calibri"/>
        <family val="2"/>
      </rPr>
      <t xml:space="preserve">KEPT ALL INTERVAL ( B-I, III, IV ) ON PROD. , </t>
    </r>
    <r>
      <rPr>
        <b/>
        <sz val="12"/>
        <color rgb="FF0000FF"/>
        <rFont val="Calibri"/>
        <family val="2"/>
      </rPr>
      <t xml:space="preserve">RIH W/ 1.75'' DHP &amp; NEW S/R S-88 ( 25X1" + 125X7/8'' + 80X1" ), ON STREAM ON </t>
    </r>
    <r>
      <rPr>
        <b/>
        <sz val="12"/>
        <color rgb="FFFF0000"/>
        <rFont val="Calibri"/>
        <family val="2"/>
      </rPr>
      <t>12/11/2019</t>
    </r>
  </si>
  <si>
    <t>LS UNIT</t>
  </si>
  <si>
    <t xml:space="preserve"> B-I ( 5844 - 5858)14 FT,( 5830 - 5844 ) 14 FT
B-III (5858 – 5872) 14 FT, (5997 – 6010) 13 FT
B-IV (6030 – 6038) 8 FT</t>
  </si>
  <si>
    <t>BAKER , After R.Trip</t>
  </si>
  <si>
    <t xml:space="preserve">B-I,III, IV </t>
  </si>
  <si>
    <t xml:space="preserve">TRANSFERRED S/U TO A-93 </t>
  </si>
  <si>
    <t xml:space="preserve">B-I &amp; III </t>
  </si>
  <si>
    <t>ROD NO (52X1") PARTED , FISHED OK , R.TRIP , ON STREAM</t>
  </si>
  <si>
    <t xml:space="preserve">BAKER  </t>
  </si>
  <si>
    <r>
      <rPr>
        <b/>
        <sz val="12"/>
        <color rgb="FFFF0000"/>
        <rFont val="Calibri"/>
        <family val="2"/>
        <scheme val="minor"/>
      </rPr>
      <t>UNDER W/O DUE TO TBG LEAK</t>
    </r>
    <r>
      <rPr>
        <b/>
        <sz val="12"/>
        <color rgb="FF0000FF"/>
        <rFont val="Calibri"/>
        <family val="2"/>
        <scheme val="minor"/>
      </rPr>
      <t xml:space="preserve">,   FOUND 2 PIN HOLES IN THE 3rd TBG JT FROM SURFACE (DEPTH: +/- 70 FT) , </t>
    </r>
    <r>
      <rPr>
        <b/>
        <sz val="12"/>
        <rFont val="Calibri"/>
        <family val="2"/>
        <scheme val="minor"/>
      </rPr>
      <t>TAGGED BTM @ 5935 FT  (E/L )</t>
    </r>
    <r>
      <rPr>
        <b/>
        <sz val="12"/>
        <color rgb="FF0000FF"/>
        <rFont val="Calibri"/>
        <family val="2"/>
        <scheme val="minor"/>
      </rPr>
      <t xml:space="preserve">, SO </t>
    </r>
    <r>
      <rPr>
        <b/>
        <u/>
        <sz val="14"/>
        <color rgb="FFFF0000"/>
        <rFont val="Calibri"/>
        <family val="2"/>
        <scheme val="minor"/>
      </rPr>
      <t>RAT HOLE 9 FT FROM END OF PERF. 5926 FT</t>
    </r>
    <r>
      <rPr>
        <b/>
        <sz val="12"/>
        <color rgb="FF0000FF"/>
        <rFont val="Calibri"/>
        <family val="2"/>
        <scheme val="minor"/>
      </rPr>
      <t xml:space="preserve"> , </t>
    </r>
    <r>
      <rPr>
        <b/>
        <sz val="12"/>
        <color rgb="FF339966"/>
        <rFont val="Calibri"/>
        <family val="2"/>
        <scheme val="minor"/>
      </rPr>
      <t>INSTALLED 3-1/2" SELECTIVE COMPLETION</t>
    </r>
    <r>
      <rPr>
        <b/>
        <sz val="12"/>
        <color rgb="FF0000FF"/>
        <rFont val="Calibri"/>
        <family val="2"/>
        <scheme val="minor"/>
      </rPr>
      <t xml:space="preserve"> , ALL INTERVALS </t>
    </r>
    <r>
      <rPr>
        <b/>
        <sz val="12"/>
        <color rgb="FF339966"/>
        <rFont val="Calibri"/>
        <family val="2"/>
        <scheme val="minor"/>
      </rPr>
      <t xml:space="preserve"> B-I &amp; III</t>
    </r>
    <r>
      <rPr>
        <b/>
        <sz val="12"/>
        <color rgb="FF0000FF"/>
        <rFont val="Calibri"/>
        <family val="2"/>
        <scheme val="minor"/>
      </rPr>
      <t xml:space="preserve"> ON PROD , RIH W/ 1.75" D.H.P ON COND-A D-78  S/R ( 25 X 1" + 114 X 7/8" + 91 X 1") , ON STREAM </t>
    </r>
    <r>
      <rPr>
        <b/>
        <sz val="12"/>
        <color rgb="FFFF0000"/>
        <rFont val="Calibri"/>
        <family val="2"/>
        <scheme val="minor"/>
      </rPr>
      <t>25/11/2019</t>
    </r>
  </si>
  <si>
    <r>
      <t xml:space="preserve">NO PUMP ACTION, AFTER POOH 18 RODS FOUND PUMP STUCK (@ 5350 FT)  ,  MANY TRIALS TO POOH &amp; RIH W/ OUT SUCCESS, PUMP SPOT DIESEL, TRYING TO POOH WHILE APPLIED ROTATION , W/ OUT SUCCESS , SECURED THE WELL BY POLISHED ROD , </t>
    </r>
    <r>
      <rPr>
        <b/>
        <sz val="12"/>
        <color rgb="FFFF0000"/>
        <rFont val="Calibri"/>
        <family val="2"/>
        <scheme val="minor"/>
      </rPr>
      <t>WAITING W/O</t>
    </r>
    <r>
      <rPr>
        <b/>
        <sz val="12"/>
        <color rgb="FF0000FF"/>
        <rFont val="Calibri"/>
        <family val="2"/>
        <scheme val="minor"/>
      </rPr>
      <t>.</t>
    </r>
  </si>
  <si>
    <t>NO PUMP ACTION , R.TRIP , HYDROTEST , NOT HOD , WAITING FOR SLIM ANCHOR PUMP MATERIALS</t>
  </si>
  <si>
    <t xml:space="preserve"> EXPRO #3 (TMU) , AFTER R.TRIP (1.5" DHP)</t>
  </si>
  <si>
    <t>S.F.L FOR  B-I , NORMAL CARD</t>
  </si>
  <si>
    <t>B-I &amp; UPPER B-III</t>
  </si>
  <si>
    <t>Normal card</t>
  </si>
  <si>
    <t>Sever  F.pound , P.fillage +/- 26 %</t>
  </si>
  <si>
    <t xml:space="preserve">Celler filled with oil </t>
  </si>
  <si>
    <r>
      <t xml:space="preserve">N.P.A., RESET , ON STREAM </t>
    </r>
    <r>
      <rPr>
        <b/>
        <sz val="12"/>
        <color rgb="FFFF0000"/>
        <rFont val="Calibri"/>
        <family val="2"/>
        <scheme val="minor"/>
      </rPr>
      <t>11/12/19</t>
    </r>
  </si>
  <si>
    <r>
      <t xml:space="preserve">DECREASED SH.S. F/10" T/8" , ON STREAM </t>
    </r>
    <r>
      <rPr>
        <b/>
        <sz val="12"/>
        <color rgb="FFFF0000"/>
        <rFont val="Calibri"/>
        <family val="2"/>
        <scheme val="minor"/>
      </rPr>
      <t>13/12/19</t>
    </r>
  </si>
  <si>
    <t>Cellar Filled W/ Sand</t>
  </si>
  <si>
    <t>Normal Card</t>
  </si>
  <si>
    <t xml:space="preserve">TV LEAK, LOW PUMP EFF. (LOSSES +/- 75 BOPD) </t>
  </si>
  <si>
    <r>
      <t xml:space="preserve">UNDER W/O DUE TO TBG LEAK , FOUND 2 CRACKS IN 2 JOINTS ABOVE P.S.N. , TAG BOTTOM @ 5964 FT (E/L DEPTH) , INSTALLED 2 7/8 " SELECTIVE COMPLETION , NOW </t>
    </r>
    <r>
      <rPr>
        <b/>
        <sz val="12"/>
        <color rgb="FF169A77"/>
        <rFont val="Calibri"/>
        <family val="2"/>
        <scheme val="minor"/>
      </rPr>
      <t xml:space="preserve">B-I,III </t>
    </r>
    <r>
      <rPr>
        <b/>
        <sz val="12"/>
        <color rgb="FF0000FF"/>
        <rFont val="Calibri"/>
        <family val="2"/>
        <scheme val="minor"/>
      </rPr>
      <t xml:space="preserve">ON PROD. , RIH W/ </t>
    </r>
    <r>
      <rPr>
        <b/>
        <sz val="12"/>
        <color rgb="FFFF0000"/>
        <rFont val="Calibri"/>
        <family val="2"/>
        <scheme val="minor"/>
      </rPr>
      <t>1.5"</t>
    </r>
    <r>
      <rPr>
        <b/>
        <sz val="12"/>
        <color rgb="FF0000FF"/>
        <rFont val="Calibri"/>
        <family val="2"/>
        <scheme val="minor"/>
      </rPr>
      <t xml:space="preserve"> S.DHP ON SAME S/R (</t>
    </r>
    <r>
      <rPr>
        <b/>
        <sz val="12"/>
        <color rgb="FFFF0000"/>
        <rFont val="Calibri"/>
        <family val="2"/>
        <scheme val="minor"/>
      </rPr>
      <t>25X1"+120X7/8"+85X1"</t>
    </r>
    <r>
      <rPr>
        <b/>
        <sz val="12"/>
        <color rgb="FF0000FF"/>
        <rFont val="Calibri"/>
        <family val="2"/>
        <scheme val="minor"/>
      </rPr>
      <t xml:space="preserve">) , ON STREAM </t>
    </r>
    <r>
      <rPr>
        <b/>
        <sz val="12"/>
        <color rgb="FFFF0000"/>
        <rFont val="Calibri"/>
        <family val="2"/>
        <scheme val="minor"/>
      </rPr>
      <t>10/12/2019</t>
    </r>
  </si>
  <si>
    <t>BAKER, SH.S=8"</t>
  </si>
  <si>
    <t>BAKER,  SH.S=10"</t>
  </si>
  <si>
    <t>CELLAR FILLED W/WATER</t>
  </si>
  <si>
    <t xml:space="preserve">F.POUND , P.FILL. +/- 85% </t>
  </si>
  <si>
    <t xml:space="preserve">F.POUND , P.FILL. +/- 83% </t>
  </si>
  <si>
    <t xml:space="preserve"> F.POUND , P.FILLAGE =85 %</t>
  </si>
  <si>
    <t xml:space="preserve">B-I, II , LOWER PART OF B-IV &amp; V   ON PROD. </t>
  </si>
  <si>
    <r>
      <t xml:space="preserve">ROD NO. </t>
    </r>
    <r>
      <rPr>
        <b/>
        <sz val="12"/>
        <color rgb="FFFF0000"/>
        <rFont val="Calibri"/>
        <family val="2"/>
        <scheme val="minor"/>
      </rPr>
      <t>( 13X7/8" )</t>
    </r>
    <r>
      <rPr>
        <b/>
        <sz val="12"/>
        <color rgb="FF0000FF"/>
        <rFont val="Calibri"/>
        <family val="2"/>
        <scheme val="minor"/>
      </rPr>
      <t xml:space="preserve"> PARTED , FISHED OK , </t>
    </r>
    <r>
      <rPr>
        <b/>
        <sz val="12"/>
        <color rgb="FFFF0000"/>
        <rFont val="Calibri"/>
        <family val="2"/>
        <scheme val="minor"/>
      </rPr>
      <t>R.TRIP W/</t>
    </r>
    <r>
      <rPr>
        <b/>
        <sz val="12"/>
        <color rgb="FF0000FF"/>
        <rFont val="Calibri"/>
        <family val="2"/>
        <scheme val="minor"/>
      </rPr>
      <t xml:space="preserve"> </t>
    </r>
    <r>
      <rPr>
        <b/>
        <sz val="12"/>
        <color rgb="FFFF0000"/>
        <rFont val="Calibri"/>
        <family val="2"/>
        <scheme val="minor"/>
      </rPr>
      <t xml:space="preserve">2.25" DHP INSTEAD OF 2 " DHP </t>
    </r>
  </si>
  <si>
    <r>
      <t>ROD NO. ( 11X7/8" ) PARTED, FISHED OK, REPLACED ,</t>
    </r>
    <r>
      <rPr>
        <b/>
        <sz val="12"/>
        <color rgb="FFFF0000"/>
        <rFont val="Calibri"/>
        <family val="2"/>
        <scheme val="minor"/>
      </rPr>
      <t xml:space="preserve"> R.TRIP W/ 2 " DHP  </t>
    </r>
    <r>
      <rPr>
        <b/>
        <sz val="12"/>
        <color rgb="FF0000FF"/>
        <rFont val="Calibri"/>
        <family val="2"/>
        <scheme val="minor"/>
      </rPr>
      <t xml:space="preserve"> , NEW S/R CONF : ( 88X1"+110X7/8"+25X1") , ON STREAM</t>
    </r>
  </si>
  <si>
    <t xml:space="preserve"> INCREASE  SH.S. F/8" T/10" </t>
  </si>
  <si>
    <t>INCREASED SH.S. F/ 8" T/10"</t>
  </si>
  <si>
    <r>
      <t xml:space="preserve">EXPRO #2 (TMU) , NEW WELL, </t>
    </r>
    <r>
      <rPr>
        <b/>
        <sz val="12"/>
        <color rgb="FFFF0000"/>
        <rFont val="Calibri"/>
        <family val="2"/>
        <scheme val="minor"/>
      </rPr>
      <t>SH.S=8"</t>
    </r>
  </si>
  <si>
    <r>
      <t xml:space="preserve">BAKER, </t>
    </r>
    <r>
      <rPr>
        <b/>
        <sz val="12"/>
        <color rgb="FFFF0000"/>
        <rFont val="Calibri"/>
        <family val="2"/>
        <scheme val="minor"/>
      </rPr>
      <t>SH.S=10"</t>
    </r>
  </si>
  <si>
    <r>
      <rPr>
        <b/>
        <sz val="12"/>
        <color rgb="FFFF0000"/>
        <rFont val="Calibri"/>
        <family val="2"/>
        <scheme val="minor"/>
      </rPr>
      <t>B-I (5751-5754) , 5760-5792) CLOSED AGAINST 2.75" SSD</t>
    </r>
    <r>
      <rPr>
        <b/>
        <sz val="12"/>
        <color rgb="FF339966"/>
        <rFont val="Calibri"/>
        <family val="2"/>
        <scheme val="minor"/>
      </rPr>
      <t xml:space="preserve">
B-III (5915-5926)</t>
    </r>
    <r>
      <rPr>
        <b/>
        <sz val="12"/>
        <color indexed="12"/>
        <rFont val="Calibri"/>
        <family val="2"/>
        <scheme val="minor"/>
      </rPr>
      <t xml:space="preserve">
</t>
    </r>
    <r>
      <rPr>
        <b/>
        <sz val="12"/>
        <color theme="1"/>
        <rFont val="Calibri"/>
        <family val="2"/>
        <charset val="204"/>
        <scheme val="minor"/>
      </rPr>
      <t>UPPER B-IV (5947-5954</t>
    </r>
    <r>
      <rPr>
        <b/>
        <sz val="12"/>
        <rFont val="Calibri"/>
        <family val="2"/>
        <scheme val="minor"/>
      </rPr>
      <t>), ISOLATED BY 7" B.P. @  5940  Ft +5 FT CMT
 LOWER B-IV (5964-5974) ISOLATED BY 7" B.P. @  5962  Ft 
B-V (6021-6026), (6032-6046) ISOLATED BY BY 7" E.Z RETAINER @ 6010 FT ( T.O.C @ 5990 FT )</t>
    </r>
  </si>
  <si>
    <t>B-III ONLY ON PRODUCTION</t>
  </si>
  <si>
    <t>SLIGHT F.POUND, P.FILLAGE 92%</t>
  </si>
  <si>
    <t>NORMAL  CARD</t>
  </si>
  <si>
    <t>S.F.L FOR  B-I , F.POUND, P.FII. 71%</t>
  </si>
  <si>
    <t>N.P.A (EXPECTED ROD PARTED)</t>
  </si>
  <si>
    <r>
      <t xml:space="preserve">UNDER W/O DUE TO TBG LEAK, RE-PERF. &amp; ADD PERF. , ( </t>
    </r>
    <r>
      <rPr>
        <b/>
        <sz val="12"/>
        <color rgb="FFFF0000"/>
        <rFont val="Calibri"/>
        <family val="2"/>
        <scheme val="minor"/>
      </rPr>
      <t>CRACK IN JOINT #182 (JT ABOVE P.S.N) (1 FT LONG, 0.5 CM WIDTH)</t>
    </r>
    <r>
      <rPr>
        <b/>
        <sz val="12"/>
        <color rgb="FF0000FF"/>
        <rFont val="Calibri"/>
        <family val="2"/>
        <scheme val="minor"/>
      </rPr>
      <t xml:space="preserve"> ), TAGGED DEPTH @ 5916 FT, CLEAN FILL F/ 5916 FT T/ 5921 FT, </t>
    </r>
    <r>
      <rPr>
        <b/>
        <sz val="12"/>
        <color rgb="FF339966"/>
        <rFont val="Calibri"/>
        <family val="2"/>
        <scheme val="minor"/>
      </rPr>
      <t xml:space="preserve">RE-PERFORATED  B-III (5914 - 5919) &amp; ADD PERF. IN B-I (5800 - 5815), </t>
    </r>
    <r>
      <rPr>
        <b/>
        <sz val="12"/>
        <color rgb="FFFF0000"/>
        <rFont val="Calibri"/>
        <family val="2"/>
        <scheme val="minor"/>
      </rPr>
      <t>KEPT LOWER B-III, IV ISOLATED BY B.P</t>
    </r>
    <r>
      <rPr>
        <b/>
        <sz val="12"/>
        <color rgb="FF339966"/>
        <rFont val="Calibri"/>
        <family val="2"/>
        <scheme val="minor"/>
      </rPr>
      <t xml:space="preserve"> , ONLY B-I &amp; UPPER B-III ON PROD. , </t>
    </r>
    <r>
      <rPr>
        <b/>
        <sz val="12"/>
        <rFont val="Calibri"/>
        <family val="2"/>
        <scheme val="minor"/>
      </rPr>
      <t xml:space="preserve">INSTALLED ANCHORED CATCHER COMP. ON 3 1/2" TBG , </t>
    </r>
    <r>
      <rPr>
        <b/>
        <sz val="12"/>
        <color rgb="FF0000FF"/>
        <rFont val="Calibri"/>
        <family val="2"/>
        <scheme val="minor"/>
      </rPr>
      <t>RIH W/1.5" DHP ON S/R NEW D-78 (25X1" + 125X7/8" + 80X1")</t>
    </r>
    <r>
      <rPr>
        <b/>
        <sz val="12"/>
        <rFont val="Calibri"/>
        <family val="2"/>
        <scheme val="minor"/>
      </rPr>
      <t xml:space="preserve">, </t>
    </r>
    <r>
      <rPr>
        <b/>
        <sz val="12"/>
        <color rgb="FFFF0000"/>
        <rFont val="Calibri"/>
        <family val="2"/>
        <scheme val="minor"/>
      </rPr>
      <t>ON STREAM 6/12/2019</t>
    </r>
  </si>
  <si>
    <t>BAKER, add perf. In  B-I (5800 - 5815)</t>
  </si>
  <si>
    <t>NO PUMP ACTION , R.TRIP W/ 1.75" SLIM DHP INSTEAD OF 1.5" SLIM DHP, STARTED THE WELL, NO PROD. , R.TRIP W/ NEW 1.75" SLIM DHP, HYDRO TEST, HOLD OK. ON STREAM</t>
  </si>
  <si>
    <t>DECREASED S.L F/ 123" T/102"</t>
  </si>
  <si>
    <t>A-86 (S/R)</t>
  </si>
  <si>
    <t>NO PUMP ACTION, W/P/U</t>
  </si>
  <si>
    <t>2.75" SSD TYPE WXO (JAR DOWN TO OPEN)</t>
  </si>
  <si>
    <r>
      <t xml:space="preserve">NO PUMP ACTION, R.TRIP, </t>
    </r>
    <r>
      <rPr>
        <b/>
        <sz val="12"/>
        <color rgb="FFFF0000"/>
        <rFont val="Calibri"/>
        <family val="2"/>
        <scheme val="minor"/>
      </rPr>
      <t>ON STREAM 23/12/2019</t>
    </r>
  </si>
  <si>
    <r>
      <t xml:space="preserve">NO PUMP ACTION, R.TRIP, FOUND SUCTION, RESET FOR DHP, HYDRO TEST, NOT HOLD, R.TRIP W/ 1.75" ANCHOR PUMP, RET. ( 2X1" ) RODS, </t>
    </r>
    <r>
      <rPr>
        <b/>
        <sz val="12"/>
        <color rgb="FFFF0000"/>
        <rFont val="Calibri"/>
        <family val="2"/>
        <scheme val="minor"/>
      </rPr>
      <t>SET ANCHOR PUMP @ 5575 FT</t>
    </r>
    <r>
      <rPr>
        <b/>
        <sz val="12"/>
        <color rgb="FF0000FF"/>
        <rFont val="Calibri"/>
        <family val="2"/>
        <scheme val="minor"/>
      </rPr>
      <t>, HYDRO TEST, HOLD OK, NOT PROD. , RIH W/ 4 CUPS 1.75" SLIM ANCHOR PUMP, ON STREAM.</t>
    </r>
  </si>
  <si>
    <t>911 M-II</t>
  </si>
  <si>
    <t>EXPECTED FWG LEAK (WHT INCREASED FROM 87 TO 105) F</t>
  </si>
  <si>
    <t>BAKER , EXPECTED FWG LEAK (B-I,III,IV)</t>
  </si>
  <si>
    <t>B-I,III, IV</t>
  </si>
  <si>
    <r>
      <rPr>
        <b/>
        <sz val="12"/>
        <color indexed="12"/>
        <rFont val="Calibri"/>
        <family val="2"/>
      </rPr>
      <t>FINISHED DRILLING ,</t>
    </r>
    <r>
      <rPr>
        <b/>
        <sz val="12"/>
        <color rgb="FF0000FF"/>
        <rFont val="Calibri"/>
        <family val="2"/>
      </rPr>
      <t xml:space="preserve"> C</t>
    </r>
    <r>
      <rPr>
        <b/>
        <sz val="12"/>
        <color indexed="12"/>
        <rFont val="Calibri"/>
        <family val="2"/>
      </rPr>
      <t>OMPLETED THE WELL AS OIL PRODUCER FROM (</t>
    </r>
    <r>
      <rPr>
        <b/>
        <sz val="12"/>
        <color rgb="FF339966"/>
        <rFont val="Calibri"/>
        <family val="2"/>
      </rPr>
      <t xml:space="preserve"> B-IV (5,966 - 5,970) 4 FT,</t>
    </r>
    <r>
      <rPr>
        <b/>
        <sz val="12"/>
        <color indexed="12"/>
        <rFont val="Calibri"/>
        <family val="2"/>
      </rPr>
      <t xml:space="preserve"> </t>
    </r>
    <r>
      <rPr>
        <b/>
        <sz val="12"/>
        <color rgb="FF339966"/>
        <rFont val="Calibri"/>
        <family val="2"/>
      </rPr>
      <t xml:space="preserve">B-III ( 5948'-5956' ) , 8 FT &amp;  BAH-III ( 5921'-5932' ) , 11 FT &amp; BAH-I( 5808'-5820' ) 12 FT &amp; B-I ( 5786'-5792' ) 6 FT &amp; BAH-I ( 5766'-55774' )8 FT </t>
    </r>
    <r>
      <rPr>
        <b/>
        <sz val="12"/>
        <color indexed="12"/>
        <rFont val="Calibri"/>
        <family val="2"/>
      </rPr>
      <t>) USING</t>
    </r>
    <r>
      <rPr>
        <b/>
        <sz val="12"/>
        <color indexed="48"/>
        <rFont val="Calibri"/>
        <family val="2"/>
      </rPr>
      <t xml:space="preserve"> </t>
    </r>
    <r>
      <rPr>
        <b/>
        <sz val="12"/>
        <color indexed="10"/>
        <rFont val="Calibri"/>
        <family val="2"/>
      </rPr>
      <t>S/R</t>
    </r>
    <r>
      <rPr>
        <b/>
        <sz val="12"/>
        <color indexed="12"/>
        <rFont val="Calibri"/>
        <family val="2"/>
      </rPr>
      <t xml:space="preserve"> SYSTEM, INSTALLED</t>
    </r>
    <r>
      <rPr>
        <b/>
        <sz val="12"/>
        <rFont val="Calibri"/>
        <family val="2"/>
      </rPr>
      <t xml:space="preserve"> SELECTIVE COMPLETION</t>
    </r>
    <r>
      <rPr>
        <b/>
        <sz val="12"/>
        <color indexed="12"/>
        <rFont val="Calibri"/>
        <family val="2"/>
      </rPr>
      <t xml:space="preserve"> ,  ALL INTERVALS </t>
    </r>
    <r>
      <rPr>
        <b/>
        <sz val="12"/>
        <color rgb="FF339966"/>
        <rFont val="Calibri"/>
        <family val="2"/>
      </rPr>
      <t>(B-I ,III &amp; IV)</t>
    </r>
    <r>
      <rPr>
        <b/>
        <sz val="12"/>
        <color indexed="12"/>
        <rFont val="Calibri"/>
        <family val="2"/>
      </rPr>
      <t xml:space="preserve"> ON PROD , </t>
    </r>
    <r>
      <rPr>
        <b/>
        <sz val="12"/>
        <color indexed="10"/>
        <rFont val="Calibri"/>
        <family val="2"/>
      </rPr>
      <t xml:space="preserve">R/U FOR M-II 640 S/U FROM L-W-1X </t>
    </r>
    <r>
      <rPr>
        <b/>
        <sz val="12"/>
        <color indexed="12"/>
        <rFont val="Calibri"/>
        <family val="2"/>
      </rPr>
      <t xml:space="preserve">(SH.S =8" , S.L. = 112''), RIH WITH </t>
    </r>
    <r>
      <rPr>
        <b/>
        <sz val="12"/>
        <color indexed="10"/>
        <rFont val="Calibri"/>
        <family val="2"/>
      </rPr>
      <t xml:space="preserve"> 2.25"  DHP</t>
    </r>
    <r>
      <rPr>
        <b/>
        <sz val="12"/>
        <color indexed="48"/>
        <rFont val="Calibri"/>
        <family val="2"/>
      </rPr>
      <t xml:space="preserve"> , </t>
    </r>
    <r>
      <rPr>
        <b/>
        <sz val="12"/>
        <color indexed="12"/>
        <rFont val="Calibri"/>
        <family val="2"/>
      </rPr>
      <t xml:space="preserve">WITH </t>
    </r>
    <r>
      <rPr>
        <b/>
        <sz val="12"/>
        <color rgb="FFFF0000"/>
        <rFont val="Calibri"/>
        <family val="2"/>
      </rPr>
      <t>NEW S-88</t>
    </r>
    <r>
      <rPr>
        <b/>
        <sz val="12"/>
        <color indexed="10"/>
        <rFont val="Calibri"/>
        <family val="2"/>
      </rPr>
      <t xml:space="preserve">  S/R </t>
    </r>
    <r>
      <rPr>
        <b/>
        <sz val="12"/>
        <color indexed="12"/>
        <rFont val="Calibri"/>
        <family val="2"/>
      </rPr>
      <t xml:space="preserve">(  89X1" + 119X7/8" + 25X1" + 12' PONY ROD ) , </t>
    </r>
    <r>
      <rPr>
        <b/>
        <sz val="12"/>
        <color rgb="FFFF0000"/>
        <rFont val="Calibri"/>
        <family val="2"/>
      </rPr>
      <t>ON STREAM 11/6/19</t>
    </r>
  </si>
  <si>
    <t>BAH-I ( 5766'-5774' ) ( 5786'-5792' ) ( 5808'-5820' )  
BAH-III ( 5921'-5932' ) ( 5948'-5956' ) 
B-IV (5966 - 5970)</t>
  </si>
  <si>
    <r>
      <t xml:space="preserve">SEVERE F.POUND , </t>
    </r>
    <r>
      <rPr>
        <b/>
        <sz val="12"/>
        <color rgb="FFFF0000"/>
        <rFont val="Calibri"/>
        <family val="2"/>
        <scheme val="minor"/>
      </rPr>
      <t>P.FILLAGE = 21 %</t>
    </r>
  </si>
  <si>
    <t>SEVER F.POUND P.FILLAGE +/- 38 %</t>
  </si>
  <si>
    <t>NO THREADED FLANGE</t>
  </si>
  <si>
    <t>CELLER FILLED W/ WTR</t>
  </si>
  <si>
    <t>SLIGHT F.POUND, P.FILLAGE 89 %</t>
  </si>
  <si>
    <t xml:space="preserve">W.C INCRESED F/25 % T/ 45% </t>
  </si>
  <si>
    <t>EXPRO #3 TMU 
FREQ= 50 HZ, CUR= 24 A, PIP/PDP=348/2468 PSI, Ti/Tm= 194/255 F, WHT=140 F,  USP/DSP = 250/200 PSI.</t>
  </si>
  <si>
    <t>CELLER/SAND</t>
  </si>
  <si>
    <t>SLIGHT F. POUND, PUMP FILL. = 85 %.</t>
  </si>
  <si>
    <t xml:space="preserve">SEVERE F.POUND , PUMP FILL. +/- 45% </t>
  </si>
  <si>
    <t>F.POUND , P.F.= 77%</t>
  </si>
  <si>
    <t>S.F.L FOR  B-I , F.POUND, P.FII. 67%</t>
  </si>
  <si>
    <t xml:space="preserve">L.P.E </t>
  </si>
  <si>
    <r>
      <t xml:space="preserve">N.P.A, R.TRIP W/ 1.75" DHP INSTEAD OF 1.5" SLIM DHP , NO PROD , RESET FOR SLIM, NOT PROD. , R.TRIP 1.5" SLIM ANCHOR PUMP, RET. ( 20X1" ) RODS, NO PROD, R.TRIP W/1.5" SLIM ANCHOR PUMP, RET. (10 RODS), </t>
    </r>
    <r>
      <rPr>
        <b/>
        <sz val="12"/>
        <color rgb="FFFF0000"/>
        <rFont val="Calibri"/>
        <family val="2"/>
        <scheme val="minor"/>
      </rPr>
      <t>SET ANCHOR @ 5150 FT</t>
    </r>
    <r>
      <rPr>
        <b/>
        <sz val="12"/>
        <color rgb="FF0000FF"/>
        <rFont val="Calibri"/>
        <family val="2"/>
        <scheme val="minor"/>
      </rPr>
      <t>, ON STREAM.</t>
    </r>
  </si>
  <si>
    <t>NO PUMP ACTION, RESET 4 CUPS 1.75" SLIM ANCHOR PUMP, ON STREAM.</t>
  </si>
  <si>
    <t>ROD NO (19X1") PARTED , FISHED OK , REPLACED , SET DHP, ON STREAM</t>
  </si>
  <si>
    <t>EXPRO (TMU-3).         L.P.E</t>
  </si>
  <si>
    <t>SEVERE F. POUND, PUMP FILL. +/- 59 %</t>
  </si>
  <si>
    <t xml:space="preserve">DYNA CARD NOT CLEAR F.POUND &amp; P.FILL. F/16 % T/ 80 % </t>
  </si>
  <si>
    <t>F.POUND , PUMP FILLAGE 76 %</t>
  </si>
  <si>
    <t xml:space="preserve">PERFORMED TBG TEST AGAINST 2.25" RB-2 PLUG , PRESS. HOLD AT 300 PSI FOR 10 MINS , OK </t>
  </si>
  <si>
    <t>S.F.L FOR B-III,IV , NORMAL CARD</t>
  </si>
  <si>
    <t>S.F.L FOR B-I, NORMAL CARD</t>
  </si>
  <si>
    <t>F.POUND, P.FILLAGE 68 %</t>
  </si>
  <si>
    <t xml:space="preserve">EXPRO #3 (TMU) , B-I, II , LOWER PART OF B-IV &amp; V   ON PROD. </t>
  </si>
  <si>
    <t xml:space="preserve"> F.POUND , P.FILLAGE =80 % </t>
  </si>
  <si>
    <t>CELLAR FILLED WITH OIL &amp; SAND</t>
  </si>
  <si>
    <t>SLIGHT F.POND, P.FILLAGE 91%</t>
  </si>
  <si>
    <t xml:space="preserve">1.75" SLIM DHP </t>
  </si>
  <si>
    <t xml:space="preserve">2 7/8" TBG
SSSV </t>
  </si>
  <si>
    <t>SLIGHT F.POUND, P.FILLAGE = 91 %</t>
  </si>
  <si>
    <t>EXPRO #3 TMU</t>
  </si>
  <si>
    <r>
      <t xml:space="preserve">FINISHED DRILLING, COMPLETED THE WELL AS OIL PRODUCER , </t>
    </r>
    <r>
      <rPr>
        <b/>
        <sz val="12"/>
        <color rgb="FFC00000"/>
        <rFont val="Calibri"/>
        <family val="2"/>
        <scheme val="minor"/>
      </rPr>
      <t>PERFOTATED BAH-I (5837 –5842), (5784 –5794),</t>
    </r>
    <r>
      <rPr>
        <b/>
        <sz val="12"/>
        <color rgb="FF0000FF"/>
        <rFont val="Calibri"/>
        <family val="2"/>
        <scheme val="minor"/>
      </rPr>
      <t xml:space="preserve"> </t>
    </r>
    <r>
      <rPr>
        <b/>
        <sz val="12"/>
        <color rgb="FF339966"/>
        <rFont val="Calibri"/>
        <family val="2"/>
        <scheme val="minor"/>
      </rPr>
      <t>PERFORMED FRAC JOB FOR B-I,</t>
    </r>
    <r>
      <rPr>
        <b/>
        <sz val="12"/>
        <color rgb="FF0000FF"/>
        <rFont val="Calibri"/>
        <family val="2"/>
        <scheme val="minor"/>
      </rPr>
      <t xml:space="preserve"> TAGGED W/</t>
    </r>
    <r>
      <rPr>
        <b/>
        <sz val="12"/>
        <color rgb="FFFF0000"/>
        <rFont val="Calibri"/>
        <family val="2"/>
        <scheme val="minor"/>
      </rPr>
      <t xml:space="preserve"> C.T</t>
    </r>
    <r>
      <rPr>
        <b/>
        <sz val="12"/>
        <color rgb="FF0000FF"/>
        <rFont val="Calibri"/>
        <family val="2"/>
        <scheme val="minor"/>
      </rPr>
      <t xml:space="preserve"> @ 6207 FT, </t>
    </r>
    <r>
      <rPr>
        <b/>
        <sz val="12"/>
        <color rgb="FFC00000"/>
        <rFont val="Calibri"/>
        <family val="2"/>
        <scheme val="minor"/>
      </rPr>
      <t>PERFORATED  B-III (5926'-5934'), B-IV (5946'-5957')</t>
    </r>
    <r>
      <rPr>
        <b/>
        <sz val="12"/>
        <color rgb="FF0000FF"/>
        <rFont val="Calibri"/>
        <family val="2"/>
        <scheme val="minor"/>
      </rPr>
      <t xml:space="preserve">, INSTALLED ANCHOR CATCHER COMPL. ON 2 7/8"TBG , </t>
    </r>
    <r>
      <rPr>
        <b/>
        <sz val="12"/>
        <color rgb="FFFF0000"/>
        <rFont val="Calibri"/>
        <family val="2"/>
        <scheme val="minor"/>
      </rPr>
      <t>RIH W/ 1.75" SLIM DHP, S/R CONFIG  ( 25X1" SLIM + 123X 7/8" + 80X 1" SLIM) S-88 NEW</t>
    </r>
    <r>
      <rPr>
        <b/>
        <sz val="12"/>
        <color rgb="FF0000FF"/>
        <rFont val="Calibri"/>
        <family val="2"/>
        <scheme val="minor"/>
      </rPr>
      <t>, S/U F/NE-37 640 M-II (SH.S. 8" , S.L.112"), ON STREAM ON 4/10/2019</t>
    </r>
  </si>
  <si>
    <t>NO PUMP ACTION , WAITING P/U</t>
  </si>
  <si>
    <t>NO PUMP ACTION , R.TRIP W/1.5" DHP INSTEAD OF 1.75" DHP, ON STREAM</t>
  </si>
  <si>
    <t>RIH  W/ 1.5" SLIM DHP, ……..</t>
  </si>
  <si>
    <r>
      <t xml:space="preserve">NO PUMP ACTION, R.TRIP W/ 4 CUPS 1.5" SLIM DHP, SPACE IN , NO PORD , </t>
    </r>
    <r>
      <rPr>
        <b/>
        <sz val="12"/>
        <color rgb="FFFF0000"/>
        <rFont val="Calibri"/>
        <family val="2"/>
        <scheme val="minor"/>
      </rPr>
      <t xml:space="preserve"> WAITING P/U</t>
    </r>
  </si>
  <si>
    <r>
      <t xml:space="preserve">NO PUMP ACTION , R.TRIP, HYDRO TEST, NOT HOLD, R.TRIP W/ 1.75" ANCHOR PUMP, RET. ( 10+10+10+5 X1" ) RODS, SET ANCHOR PUMP @ 5050 FT, HYDRO TEST, NOT HOLD, </t>
    </r>
    <r>
      <rPr>
        <b/>
        <sz val="12"/>
        <color rgb="FFFF0000"/>
        <rFont val="Calibri"/>
        <family val="2"/>
        <scheme val="minor"/>
      </rPr>
      <t>WAITING W/O.</t>
    </r>
  </si>
  <si>
    <t>FOUND ROD NO. ( 226X7/8" ) PARTED, FISHED OK, REPLACED, R.TRIP, ON STREAM.</t>
  </si>
  <si>
    <t>PERFORMED PRESS. TEST AGAINST SLIM PUMP UP TO 90 PSI ( KILLING LINE PRESS. ), HOLD OK</t>
  </si>
  <si>
    <t>A-89 (S/R)</t>
  </si>
  <si>
    <t xml:space="preserve"> EXPRO # 3 (TMU)</t>
  </si>
  <si>
    <t>EXPRO #3  (TMU)</t>
  </si>
  <si>
    <t>S.F.L FOR B-I,UPPER B-III , NORMAL CARD</t>
  </si>
  <si>
    <t>R/U gharib s.l , RIH W/ 2.35" blind box, tagged P.S.N @5733ft ( s.l depth ) , detected F.L at 1600 ft, RIH W/ 2" sample bailer. , Tagged TD @ 6186 ( correlated depth ) ft. End of perf. At 5957 ft</t>
  </si>
  <si>
    <t>R/U gharib s.l , RIH W/ 2.34" G.C, Tagged @ 4390 ft ( S/L depth),  RIH W/ 2.25" LIB, had mechanical mark 
at the same depth.</t>
  </si>
  <si>
    <t xml:space="preserve"> RIH W/ 2.34" blind box, tagged P.S.N @ 5714 ft ( s.l depth ) , detected F.L at 420 ft, RIH W/ 2" sample bailer. , Tagged TD @ 6112 ( correlated depth ) ft, End of perf. At 5966 ft .</t>
  </si>
  <si>
    <t>TBG TEST AGAINST ANCHOR PUMP NOT HOLD, RET. (10*1") RODS, TBG TEST NOT HOLD, POOH W/ ANCHOR PUMP, STUCK IN WELL HEAD, WWO</t>
  </si>
  <si>
    <t>NO PUMP ACTION, R.TRIP W/1.75" DHP, ON STREAM.</t>
  </si>
  <si>
    <t>BAH-I, III</t>
  </si>
  <si>
    <t>MAX-640</t>
  </si>
  <si>
    <t>96"</t>
  </si>
  <si>
    <t>ROD NO. 6*1" PARTED, FISHED, START, ON STREAM</t>
  </si>
  <si>
    <t>NO PUMP ACTION, R.TRIP W/1.5" S.H.DHP, ON STREAM.</t>
  </si>
  <si>
    <t>ROD NO. 2*1" PARTED, REPLACED, R.TRIP W/1.5" DHP, ON STREAM</t>
  </si>
  <si>
    <t>FOUND PLASTIC PIECES IN RET. PUMP MANDREL</t>
  </si>
  <si>
    <r>
      <rPr>
        <b/>
        <sz val="12"/>
        <color rgb="FFFF0000"/>
        <rFont val="Calibri"/>
        <family val="2"/>
        <scheme val="minor"/>
      </rPr>
      <t>FINISHED DRILLING</t>
    </r>
    <r>
      <rPr>
        <b/>
        <sz val="12"/>
        <color rgb="FF0000FF"/>
        <rFont val="Calibri"/>
        <family val="2"/>
        <scheme val="minor"/>
      </rPr>
      <t xml:space="preserve">, </t>
    </r>
    <r>
      <rPr>
        <b/>
        <sz val="12"/>
        <rFont val="Calibri"/>
        <family val="2"/>
        <scheme val="minor"/>
      </rPr>
      <t>COMPLETED THE WELL AS OIL PRODUCER USING S/R SYSTEM</t>
    </r>
    <r>
      <rPr>
        <b/>
        <sz val="12"/>
        <color rgb="FF0000FF"/>
        <rFont val="Calibri"/>
        <family val="2"/>
        <scheme val="minor"/>
      </rPr>
      <t xml:space="preserve">
</t>
    </r>
    <r>
      <rPr>
        <b/>
        <sz val="12"/>
        <color rgb="FF339966"/>
        <rFont val="Calibri"/>
        <family val="2"/>
        <scheme val="minor"/>
      </rPr>
      <t>PERFORATE BAH-I (5812-5816), (5822-5850) &amp; BAH-III (5973-5986), (5992-5998)</t>
    </r>
    <r>
      <rPr>
        <b/>
        <sz val="12"/>
        <color rgb="FF0000FF"/>
        <rFont val="Calibri"/>
        <family val="2"/>
        <scheme val="minor"/>
      </rPr>
      <t xml:space="preserve">, </t>
    </r>
    <r>
      <rPr>
        <b/>
        <sz val="12"/>
        <rFont val="Calibri"/>
        <family val="2"/>
        <scheme val="minor"/>
      </rPr>
      <t>INSTALL SELECTIVE COMPL. ON 3-1/2" TBG</t>
    </r>
    <r>
      <rPr>
        <b/>
        <sz val="12"/>
        <color rgb="FF0000FF"/>
        <rFont val="Calibri"/>
        <family val="2"/>
        <scheme val="minor"/>
      </rPr>
      <t xml:space="preserve">, </t>
    </r>
    <r>
      <rPr>
        <b/>
        <sz val="12"/>
        <color rgb="FFFF0000"/>
        <rFont val="Calibri"/>
        <family val="2"/>
        <scheme val="minor"/>
      </rPr>
      <t>OPEN SSD AGAINST B-I</t>
    </r>
    <r>
      <rPr>
        <b/>
        <sz val="12"/>
        <color rgb="FF0000FF"/>
        <rFont val="Calibri"/>
        <family val="2"/>
        <scheme val="minor"/>
      </rPr>
      <t xml:space="preserve">, NOW ALL INTERVALS ON PROD. (B-I,III), RIH W/ 2" DHP ON S/R S-88 (25*1" + 125*7/8" + 82*1") R/U S/U FROM A-32 (MAX-640, S.L. 96", SH.S. 10"), </t>
    </r>
    <r>
      <rPr>
        <b/>
        <sz val="12"/>
        <color rgb="FFFF0000"/>
        <rFont val="Calibri"/>
        <family val="2"/>
        <scheme val="minor"/>
      </rPr>
      <t>ON STREAM ON 10/1/2020</t>
    </r>
    <r>
      <rPr>
        <b/>
        <sz val="12"/>
        <rFont val="Calibri"/>
        <family val="2"/>
        <scheme val="minor"/>
      </rPr>
      <t/>
    </r>
  </si>
  <si>
    <t>R/D &amp; TRANSFER S/U TO A-89</t>
  </si>
  <si>
    <t>1.5" DHP</t>
  </si>
  <si>
    <r>
      <t xml:space="preserve">UNDER W/O DUE TO TBG LEAK &amp; PUMP STUCK , </t>
    </r>
    <r>
      <rPr>
        <b/>
        <sz val="12"/>
        <color rgb="FFFF0000"/>
        <rFont val="Calibri"/>
        <family val="2"/>
        <scheme val="minor"/>
      </rPr>
      <t>FOUND 1 FT CRACK IN THE LAST JNT BEFORE THE P.S.N</t>
    </r>
    <r>
      <rPr>
        <b/>
        <sz val="12"/>
        <color rgb="FF0000FF"/>
        <rFont val="Calibri"/>
        <family val="2"/>
        <scheme val="minor"/>
      </rPr>
      <t xml:space="preserve"> , TAGGED BTM @ 6119 FT (E/L DEPTH), CLEAN OUT &amp; DRY TAG BTM @ 6135 FT , </t>
    </r>
    <r>
      <rPr>
        <b/>
        <sz val="12"/>
        <rFont val="Calibri"/>
        <family val="2"/>
        <scheme val="minor"/>
      </rPr>
      <t>INSTALLED 3 1/2 " SELECTIVE COMPLETION</t>
    </r>
    <r>
      <rPr>
        <b/>
        <sz val="12"/>
        <color rgb="FF0000FF"/>
        <rFont val="Calibri"/>
        <family val="2"/>
        <scheme val="minor"/>
      </rPr>
      <t xml:space="preserve"> , </t>
    </r>
    <r>
      <rPr>
        <b/>
        <sz val="12"/>
        <color rgb="FFFF0000"/>
        <rFont val="Calibri"/>
        <family val="2"/>
        <scheme val="minor"/>
      </rPr>
      <t>KEPT</t>
    </r>
    <r>
      <rPr>
        <b/>
        <sz val="12"/>
        <color rgb="FF0000FF"/>
        <rFont val="Calibri"/>
        <family val="2"/>
        <scheme val="minor"/>
      </rPr>
      <t xml:space="preserve"> </t>
    </r>
    <r>
      <rPr>
        <b/>
        <sz val="12"/>
        <color rgb="FFFF0000"/>
        <rFont val="Calibri"/>
        <family val="2"/>
        <scheme val="minor"/>
      </rPr>
      <t>B-III &amp; UPPER PART OF B-IV</t>
    </r>
    <r>
      <rPr>
        <b/>
        <sz val="12"/>
        <color rgb="FF0000FF"/>
        <rFont val="Calibri"/>
        <family val="2"/>
        <scheme val="minor"/>
      </rPr>
      <t xml:space="preserve"> AGAINST LOWER SSD , NOW  B-I, II , LOWER PART OF B-IV &amp; V   ON PROD. , RIH W/ 1.75" DHP ON  NEW S-88 , S/R (25X1"+125X7/8"+84X1") ,  </t>
    </r>
    <r>
      <rPr>
        <b/>
        <sz val="12"/>
        <color rgb="FFFF0000"/>
        <rFont val="Calibri"/>
        <family val="2"/>
        <scheme val="minor"/>
      </rPr>
      <t>ON STREAM 20/12/2019</t>
    </r>
  </si>
  <si>
    <t>( LOST IN HOLE 7" NWD PERMANENT PACKER W/ TAIL ASSYMBELY )</t>
  </si>
  <si>
    <t>TRANSFERRED S/U T/ M.SW-3</t>
  </si>
  <si>
    <t>B-I &amp; UPPER B-IV</t>
  </si>
  <si>
    <t>NO PUMP ACTION, R.TRIP, HYDRO TEST TWO TIMES, NOT HOLD, FOUND OIL COMING FROM CSG, RET. ( 15+15 X1" ) RODS, SET ANCHOR PUMP @ 5300 FT, HYDRO TEST, NOT HOLD, FOUND ACTION &amp; SUCTION, TRIED TO RET. 5 RODS, PUMP STUCK, SECURED, W/W/O</t>
  </si>
  <si>
    <t>INCREASED S.L. F/112" TO 144"</t>
  </si>
  <si>
    <t>NO PUMP ACTION, RIH W/ 1.5" SLIM DHP INSTEAD OF 1.75" SLIM DHP, ON STREAM.</t>
  </si>
  <si>
    <r>
      <t>ROD NO.</t>
    </r>
    <r>
      <rPr>
        <b/>
        <sz val="12"/>
        <color rgb="FFFF0000"/>
        <rFont val="Calibri"/>
        <family val="2"/>
        <scheme val="minor"/>
      </rPr>
      <t xml:space="preserve"> ( 2X7/8" ) </t>
    </r>
    <r>
      <rPr>
        <b/>
        <sz val="12"/>
        <color rgb="FF0000FF"/>
        <rFont val="Calibri"/>
        <family val="2"/>
        <scheme val="minor"/>
      </rPr>
      <t xml:space="preserve">PARTED, FISHED OK, </t>
    </r>
    <r>
      <rPr>
        <b/>
        <sz val="12"/>
        <color rgb="FFFF0000"/>
        <rFont val="Calibri"/>
        <family val="2"/>
        <scheme val="minor"/>
      </rPr>
      <t>REPLACED  50X1" RODS H-CH (COND-2 )</t>
    </r>
    <r>
      <rPr>
        <b/>
        <sz val="12"/>
        <color rgb="FF0000FF"/>
        <rFont val="Calibri"/>
        <family val="2"/>
        <scheme val="minor"/>
      </rPr>
      <t xml:space="preserve"> IN TOP , ON STREAM.</t>
    </r>
  </si>
  <si>
    <t>EXPRO 2 TMU  P.SIZE 1.5"</t>
  </si>
  <si>
    <t>WELL ( S/R ) : A-DOME-3</t>
  </si>
  <si>
    <t>FOUND ROD NO. ( 16 X 7/8" ) PARTED, FISHED OK, REPLACED, R.TRIP W/1.5" DHP, ON STREAM.</t>
  </si>
  <si>
    <r>
      <t xml:space="preserve">NO PUMP ACTION, FOUND ANCHOR PUMP STUCK, </t>
    </r>
    <r>
      <rPr>
        <b/>
        <sz val="12"/>
        <color rgb="FFFF0000"/>
        <rFont val="Calibri"/>
        <family val="2"/>
        <scheme val="minor"/>
      </rPr>
      <t>WAITING W/O</t>
    </r>
  </si>
  <si>
    <r>
      <t xml:space="preserve">UNDER W/O DUE TO TBG LEAK, </t>
    </r>
    <r>
      <rPr>
        <b/>
        <sz val="12"/>
        <color rgb="FFFF0000"/>
        <rFont val="Calibri"/>
        <family val="2"/>
        <scheme val="minor"/>
      </rPr>
      <t>FOUND HOLE IN 1st JT ABOVE P.S.N</t>
    </r>
    <r>
      <rPr>
        <b/>
        <sz val="12"/>
        <color rgb="FF0000FF"/>
        <rFont val="Calibri"/>
        <family val="2"/>
        <scheme val="minor"/>
      </rPr>
      <t xml:space="preserve">, </t>
    </r>
    <r>
      <rPr>
        <b/>
        <sz val="12"/>
        <rFont val="Calibri"/>
        <family val="2"/>
        <scheme val="minor"/>
      </rPr>
      <t>INSTALL ANCHOR CATCHER COMPL. ON 3-1/2 TBG</t>
    </r>
    <r>
      <rPr>
        <b/>
        <sz val="12"/>
        <color rgb="FF0000FF"/>
        <rFont val="Calibri"/>
        <family val="2"/>
        <scheme val="minor"/>
      </rPr>
      <t xml:space="preserve">, </t>
    </r>
    <r>
      <rPr>
        <b/>
        <sz val="12"/>
        <color rgb="FF339966"/>
        <rFont val="Calibri"/>
        <family val="2"/>
        <scheme val="minor"/>
      </rPr>
      <t>RIH W/1.75" DHP ON S/R NEW D-78 (30*1" + 125*7/8" + 84*1")</t>
    </r>
    <r>
      <rPr>
        <b/>
        <sz val="12"/>
        <color rgb="FF0000FF"/>
        <rFont val="Calibri"/>
        <family val="2"/>
        <scheme val="minor"/>
      </rPr>
      <t xml:space="preserve">, </t>
    </r>
    <r>
      <rPr>
        <b/>
        <sz val="12"/>
        <color rgb="FFFF0000"/>
        <rFont val="Calibri"/>
        <family val="2"/>
        <scheme val="minor"/>
      </rPr>
      <t>ON STREAM ON 6/2/2020</t>
    </r>
  </si>
  <si>
    <t>B-I (5884- 5901)(5910-5916) 
B-III (6056-6071)</t>
  </si>
  <si>
    <t>EXPRO # 2 (TMU) , P.S= 2.25"</t>
  </si>
  <si>
    <t>POOH WITH 1.75" DHP , RIH w/2.75" D-2 shifting tool , opened upper SSD against B-I , had clear indication for opening. , RIH W/2.25" DHP , ON STREAM</t>
  </si>
  <si>
    <t>F.POUND , PUMP FILL. % = 74%</t>
  </si>
  <si>
    <t>B-I (5778-5795),(5806-5812), (5854-5858) , 
B-III (5932-5938) , (5950-5962) , 
B-IV (5970-5982) ,(5988-6002) ,(6008-6017),
B-V (6022-6028),(6042-6046)</t>
  </si>
  <si>
    <t>RIH w/2.32" G.C , stopped at 5645 ft ( inside thermoplastic tubing  by 146 ft ), trials to pass with slight jars , passed ok , stopped again at 6000 ft, many trials to pass without success .
- RIH w/2.24" G.C , stopped at 6000 ft , POOH 
 - RIH w/2.25" LIB , stopped at same depth 6000 ft , had mark on edge , POOH 
 - RIH w/1.6" pump bailer , stopped at same depth , passed ok after many jars to 6150 ft 
 - RIH w/2" G.C , stopped at same depth 6000 ft , working on it by Jarring down till passed free to depth 6150 ft .
-RIH w/2.24" G.C , slight slack at 6000 ft , then passed free , tagged at 2.25" R-Nipple at 6118 ft , POOH , found a piece of thermoplastic TBG ( Rubber inside G.C )</t>
  </si>
  <si>
    <t>A-95 (S/R)</t>
  </si>
  <si>
    <t>2" DHP</t>
  </si>
  <si>
    <t>NEW N-97 + S-88</t>
  </si>
  <si>
    <r>
      <t xml:space="preserve">NO PUMP ACTION, R.TRIP W/ </t>
    </r>
    <r>
      <rPr>
        <b/>
        <sz val="12"/>
        <color rgb="FFFF0000"/>
        <rFont val="Calibri"/>
        <family val="2"/>
        <scheme val="minor"/>
      </rPr>
      <t>1.75" SLIM DHP INSTEAD OF 1.5" SLIM DHP</t>
    </r>
    <r>
      <rPr>
        <b/>
        <sz val="12"/>
        <color rgb="FF0000FF"/>
        <rFont val="Calibri"/>
        <family val="2"/>
        <scheme val="minor"/>
      </rPr>
      <t>, HYDRO TEST ,NOT HOLD, L/D S/R TO PERFORM RIGLESS JOB.</t>
    </r>
  </si>
  <si>
    <t>NO PUMP ACTION, R.TRIP, HYDRO TEST, NOT HOLD, R.TRIP W/ 2.25" DHP INSTEAD OF 2.5" , NOT PROD. , R.TRIP W/ 2.5" ANCHOR PUMP, RET. ( 15+20 X1" ) RODS, SET PUMP @ 5050 FT, HYDRO TEST, NOT HOLD, W/W/O</t>
  </si>
  <si>
    <r>
      <t xml:space="preserve">FOUND ROD NO. ( 60X7/8" ) PARTED, FISHED OK, REPLACED, R.TRIP, W/ 1.5" SLIM DHP, </t>
    </r>
    <r>
      <rPr>
        <b/>
        <sz val="12"/>
        <color rgb="FFFF0000"/>
        <rFont val="Calibri"/>
        <family val="2"/>
        <scheme val="minor"/>
      </rPr>
      <t>REPLACED S/R BY NEW SLIM S-88</t>
    </r>
    <r>
      <rPr>
        <b/>
        <sz val="12"/>
        <color rgb="FF0000FF"/>
        <rFont val="Calibri"/>
        <family val="2"/>
        <scheme val="minor"/>
      </rPr>
      <t>, CONFIG. ( 82X1" + 120X7/8" + 25X1" ), ON STREAM.</t>
    </r>
  </si>
  <si>
    <t>TOTAL RET. ( 22*7/8" ) RODS</t>
  </si>
  <si>
    <r>
      <t xml:space="preserve">NO PUMP ACTION, R.TRIP W/1.75" S.H.DHP (FOUND OBST. @3475 FT MANY TRIALS TO PASS W/O SUCCESS) </t>
    </r>
    <r>
      <rPr>
        <b/>
        <sz val="12"/>
        <color rgb="FFFF0000"/>
        <rFont val="Calibri"/>
        <family val="2"/>
      </rPr>
      <t>WAITING W/O</t>
    </r>
  </si>
  <si>
    <r>
      <t xml:space="preserve">NO PUMP ACTION , </t>
    </r>
    <r>
      <rPr>
        <b/>
        <sz val="12"/>
        <color rgb="FFFF0000"/>
        <rFont val="Calibri"/>
        <family val="2"/>
      </rPr>
      <t>WAITING W/O</t>
    </r>
  </si>
  <si>
    <t>NO PUMP ACTION, R.TRIP W/2" DHP, ON STREAM.</t>
  </si>
  <si>
    <t>R.TRIP W/1.5" S.H.ANCHOR PUMP, RET.15 RODS, SET ANCHOR PUMP AT 5600 FT, ON STREAM.</t>
  </si>
  <si>
    <t>1.5" S.H.ANCHOR</t>
  </si>
  <si>
    <t>B-I,III, V</t>
  </si>
  <si>
    <t>25*1" + 125*7/8" + 83*1"</t>
  </si>
  <si>
    <t>B-I (5724 - 5728),(5736 - 5755),(5812 – 5817)
B-III (5906 – 5926)
B-V (6005 – 6010)</t>
  </si>
  <si>
    <t>EXPRO # 3   TMU</t>
  </si>
  <si>
    <t>EXPRO # 3 TMU</t>
  </si>
  <si>
    <t>EXPRO #2 (TMU),  LPE</t>
  </si>
  <si>
    <t>NO PUMP ACTION, R.TRIP W/ 1.75" DHP INSTEAD OF 1.5" DHP, ON STREAM.</t>
  </si>
  <si>
    <t>POLISHED ROD PARTED, FISHED, REPLACED, R.TRIP W/1.5" DHP, ON STREAM.</t>
  </si>
  <si>
    <r>
      <t xml:space="preserve">NO PUMP ACTION, FOUND SLIPS DAMAGED &amp; CAN'T REDRESS
</t>
    </r>
    <r>
      <rPr>
        <b/>
        <sz val="12"/>
        <color rgb="FFFF0000"/>
        <rFont val="Calibri"/>
        <family val="2"/>
        <scheme val="minor"/>
      </rPr>
      <t>WAITING W/O</t>
    </r>
  </si>
  <si>
    <t>RIH W/ 1.5" SLIM ANCHOR PUMP, RET. ( 22X7/8" ) RODS, SET ANCHOR @ 5425 FT, HYDRO TEST HOLD, ON STREAM.</t>
  </si>
  <si>
    <t>CHANGED SH. SIZE F/10" T/8"</t>
  </si>
  <si>
    <t>ALL 1" &amp; 7/8" S/R ARE (  S-88 , COND-A )</t>
  </si>
  <si>
    <r>
      <rPr>
        <b/>
        <sz val="12"/>
        <color rgb="FFFF0000"/>
        <rFont val="Calibri"/>
        <family val="2"/>
        <scheme val="minor"/>
      </rPr>
      <t>FINISHED DRILLING</t>
    </r>
    <r>
      <rPr>
        <b/>
        <sz val="12"/>
        <color rgb="FF0000FF"/>
        <rFont val="Calibri"/>
        <family val="2"/>
        <scheme val="minor"/>
      </rPr>
      <t xml:space="preserve">, </t>
    </r>
    <r>
      <rPr>
        <b/>
        <sz val="12"/>
        <rFont val="Calibri"/>
        <family val="2"/>
        <scheme val="minor"/>
      </rPr>
      <t xml:space="preserve">COMPLETED THE WELL AS OIL PRODUCER USING S/R SYSTEM, </t>
    </r>
    <r>
      <rPr>
        <b/>
        <sz val="12"/>
        <color rgb="FF0000FF"/>
        <rFont val="Calibri"/>
        <family val="2"/>
        <scheme val="minor"/>
      </rPr>
      <t>TAGGED T.D. BY CBL-VDL-GR-CCL LOGGING TOOL @ 6356 FT</t>
    </r>
    <r>
      <rPr>
        <b/>
        <sz val="12"/>
        <rFont val="Calibri"/>
        <family val="2"/>
        <scheme val="minor"/>
      </rPr>
      <t xml:space="preserve">, </t>
    </r>
    <r>
      <rPr>
        <b/>
        <sz val="12"/>
        <color rgb="FF339933"/>
        <rFont val="Calibri"/>
        <family val="2"/>
        <scheme val="minor"/>
      </rPr>
      <t>PERFORATED B-I ( 5724 - 5728)4 FT,( 5736 - 5755 ) 19 FT, (5812 – 5816) 5 FT, B-III (5906 – 5926) 20 FT &amp; B-V (6005 – 6010) 5 FT</t>
    </r>
    <r>
      <rPr>
        <b/>
        <sz val="12"/>
        <color rgb="FF339966"/>
        <rFont val="Calibri"/>
        <family val="2"/>
        <scheme val="minor"/>
      </rPr>
      <t xml:space="preserve"> , </t>
    </r>
    <r>
      <rPr>
        <b/>
        <sz val="12"/>
        <rFont val="Calibri"/>
        <family val="2"/>
        <scheme val="minor"/>
      </rPr>
      <t>INSTALL SELECTIVE COMPL. ON 3-1/2" TBG</t>
    </r>
    <r>
      <rPr>
        <b/>
        <sz val="12"/>
        <color rgb="FF339966"/>
        <rFont val="Calibri"/>
        <family val="2"/>
        <scheme val="minor"/>
      </rPr>
      <t xml:space="preserve">, </t>
    </r>
    <r>
      <rPr>
        <b/>
        <sz val="12"/>
        <color rgb="FFFF0000"/>
        <rFont val="Calibri"/>
        <family val="2"/>
        <scheme val="minor"/>
      </rPr>
      <t>OPENED SSD</t>
    </r>
    <r>
      <rPr>
        <b/>
        <sz val="12"/>
        <color rgb="FF339966"/>
        <rFont val="Calibri"/>
        <family val="2"/>
        <scheme val="minor"/>
      </rPr>
      <t xml:space="preserve">, </t>
    </r>
    <r>
      <rPr>
        <b/>
        <sz val="12"/>
        <rFont val="Calibri"/>
        <family val="2"/>
        <scheme val="minor"/>
      </rPr>
      <t xml:space="preserve">ALL INTERVALS </t>
    </r>
    <r>
      <rPr>
        <b/>
        <sz val="12"/>
        <color rgb="FF0000FF"/>
        <rFont val="Calibri"/>
        <family val="2"/>
        <scheme val="minor"/>
      </rPr>
      <t>B-I,III, V</t>
    </r>
    <r>
      <rPr>
        <b/>
        <sz val="12"/>
        <rFont val="Calibri"/>
        <family val="2"/>
        <scheme val="minor"/>
      </rPr>
      <t xml:space="preserve"> ON PROD</t>
    </r>
    <r>
      <rPr>
        <b/>
        <sz val="12"/>
        <color rgb="FF339966"/>
        <rFont val="Calibri"/>
        <family val="2"/>
        <scheme val="minor"/>
      </rPr>
      <t xml:space="preserve">, </t>
    </r>
    <r>
      <rPr>
        <b/>
        <sz val="12"/>
        <color rgb="FF0000FF"/>
        <rFont val="Calibri"/>
        <family val="2"/>
        <scheme val="minor"/>
      </rPr>
      <t xml:space="preserve">RIH W/2" DHP ON S/R   S-88  COND-A (25*1" + 125*7/8" + 83*1") S/U FROM NE-44 (640 M-II, S.L.112 ", SH.S.8"), </t>
    </r>
    <r>
      <rPr>
        <b/>
        <sz val="12"/>
        <color rgb="FFFF0000"/>
        <rFont val="Calibri"/>
        <family val="2"/>
        <scheme val="minor"/>
      </rPr>
      <t>ON STREAM ON 16/2/2020</t>
    </r>
  </si>
  <si>
    <t xml:space="preserve"> N-97 COND. 2</t>
  </si>
  <si>
    <r>
      <rPr>
        <b/>
        <sz val="12"/>
        <color indexed="17"/>
        <rFont val="Calibri"/>
        <family val="2"/>
      </rPr>
      <t>B-I</t>
    </r>
    <r>
      <rPr>
        <b/>
        <sz val="12"/>
        <color indexed="12"/>
        <rFont val="Calibri"/>
        <family val="2"/>
      </rPr>
      <t xml:space="preserve"> (5736-5766) ,
</t>
    </r>
    <r>
      <rPr>
        <b/>
        <sz val="12"/>
        <color indexed="17"/>
        <rFont val="Calibri"/>
        <family val="2"/>
      </rPr>
      <t xml:space="preserve">B-III </t>
    </r>
    <r>
      <rPr>
        <b/>
        <sz val="12"/>
        <color indexed="12"/>
        <rFont val="Calibri"/>
        <family val="2"/>
      </rPr>
      <t xml:space="preserve">(5904-5912),(5928-5932),
</t>
    </r>
    <r>
      <rPr>
        <b/>
        <sz val="12"/>
        <color indexed="17"/>
        <rFont val="Calibri"/>
        <family val="2"/>
      </rPr>
      <t xml:space="preserve">B-IV </t>
    </r>
    <r>
      <rPr>
        <b/>
        <sz val="12"/>
        <color indexed="12"/>
        <rFont val="Calibri"/>
        <family val="2"/>
      </rPr>
      <t xml:space="preserve">(5944-5956),(5962-5974),(5979-5986),(5993-6002) &amp; 
</t>
    </r>
    <r>
      <rPr>
        <b/>
        <sz val="12"/>
        <color indexed="17"/>
        <rFont val="Calibri"/>
        <family val="2"/>
      </rPr>
      <t xml:space="preserve">B-V </t>
    </r>
    <r>
      <rPr>
        <b/>
        <sz val="12"/>
        <color indexed="12"/>
        <rFont val="Calibri"/>
        <family val="2"/>
      </rPr>
      <t>(6014-6026)</t>
    </r>
  </si>
  <si>
    <r>
      <t xml:space="preserve">UNDER W/O DUE TO TBG LEAK , </t>
    </r>
    <r>
      <rPr>
        <b/>
        <sz val="12"/>
        <color rgb="FFFF0000"/>
        <rFont val="Calibri"/>
        <family val="2"/>
        <scheme val="minor"/>
      </rPr>
      <t xml:space="preserve"> FOUND LONG. CRACK ON JT NO. 2 ABOVE P.S.N , FOUND 2 PKR RUBBBER SEGMENT LOST IN HOLE</t>
    </r>
    <r>
      <rPr>
        <b/>
        <sz val="12"/>
        <color rgb="FF0000FF"/>
        <rFont val="Calibri"/>
        <family val="2"/>
        <scheme val="minor"/>
      </rPr>
      <t xml:space="preserve"> , TAGGED T.O.F @ 6030  FT ORKB  " RATE HOLE = 4 FT "'  , PERF. END AT 6026 " , INSTALLED 3 1/2" SELECTIVE COMPLETION (ISOLATE CSG LEAK)  , RIH W/ 1.5” D.H.P ON S.R N-97 COND-II (25 X 1” + 120 X 7/8” +89 X 1”) , ON STREAM 24/2/2020</t>
    </r>
  </si>
  <si>
    <r>
      <t>NO PUMP ACTION, POOH W/ 1.5" SLIM DHP , TRIED TO REDRESS  SLIM DHP W/O SUCCESS , RIH W/ S/R STRING ONLY ,</t>
    </r>
    <r>
      <rPr>
        <b/>
        <sz val="12"/>
        <color rgb="FFFF0000"/>
        <rFont val="Calibri"/>
        <family val="2"/>
        <scheme val="minor"/>
      </rPr>
      <t xml:space="preserve"> WAITING FOR SLIM DHP MATERIALS </t>
    </r>
  </si>
  <si>
    <t>FOUND D.F.L @ PUMP DEPTH</t>
  </si>
  <si>
    <t>STOPPED THE WELL TO MONITOR S.F.L</t>
  </si>
  <si>
    <t>AFTER STOPPINF 24 HRS</t>
  </si>
  <si>
    <t>RIH W/ 2.34" G.C, tagged 2.28" P.S.N @ 5740 Ft (S/l depth), RIH W/ 2" G.C, tagged T.D @5995 Ft (S/l depth).
 - N.B: P.S.N depth in completion sketch @ 5819 Ft (ORKB)
 - RIH W/ 1st run W/ 2 1/8" linkage gun, correlated by GR-CCL to open hole log, confirmed P.S.N @ 5721 Ft  (ORKB).
- RIH w/ GR-CCL , tagged TD at 6192 ft ( ORKB |), POOH 
- Performed RCT job , correlated depth , cut TBG @ 5775 ft, POOH.
 - RIH W/ 2.25" blind box, passed free to depth 6000 ft ( confirmed tbg cut &amp; all future perf. are clear ), POOH. 
 - R/U for setcore E/L , RIH with 2 1/8" through tubing linkage gun ,perforated B-I (5790-5818)' 28 FT, (5874-5888)' 14 FT</t>
  </si>
  <si>
    <t>B-I (5790-5818)' 28 FT, (5874-5888)' 14 FT
TBG END @ 5775 ft</t>
  </si>
  <si>
    <t>B-I (5790-5818)' 28 FT, (5874-5888)' 14 FT
B-III (5931-5954)23 ft, (5962-5974)12 ft</t>
  </si>
  <si>
    <t>TIMER MODE 
12 HRS ON / 12HRS OFF</t>
  </si>
  <si>
    <t>A-94 (S/R)</t>
  </si>
  <si>
    <t>TOT. RET. 10</t>
  </si>
  <si>
    <t>2" ANCHOR PUMP</t>
  </si>
  <si>
    <t>DECR. SH.S. F/12" T/10"</t>
  </si>
  <si>
    <r>
      <t>NO PUMP ACTION, R.TRIP W/</t>
    </r>
    <r>
      <rPr>
        <b/>
        <sz val="12"/>
        <color rgb="FFFF0000"/>
        <rFont val="Calibri"/>
        <family val="2"/>
        <scheme val="minor"/>
      </rPr>
      <t>2" DHP INSTEAD OF 2.25" DHP</t>
    </r>
    <r>
      <rPr>
        <b/>
        <sz val="12"/>
        <color rgb="FF0000FF"/>
        <rFont val="Calibri"/>
        <family val="2"/>
        <scheme val="minor"/>
      </rPr>
      <t>, ON STREAM.</t>
    </r>
  </si>
  <si>
    <t>NO PUMP ACTION , R.TRIP W/1.5" DHP, ON STREAM</t>
  </si>
  <si>
    <t>ROD NO. 105*7/8" PARTED, FISHED, R.TRIP W/2" ANCHOR PUMP, SET ANCHOR PUMP AT 5600 FT, ON STREAM.</t>
  </si>
  <si>
    <t>FAILED TO RET. FWG PLUG</t>
  </si>
  <si>
    <t>DOWN DUE TO HIGH MOTOR TEMP. REASON.</t>
  </si>
  <si>
    <t>DECREASED FREQ. F/50 HZ TO 45 HZ</t>
  </si>
  <si>
    <t>EXPRO TMU # 3, EXPECTED FWG LEAK (B-I,III,IV)</t>
  </si>
  <si>
    <t>FLUID POUND P.FILL. 85 %</t>
  </si>
  <si>
    <t>N-97 COND-B</t>
  </si>
  <si>
    <t>ONLY UPPER B-V ON PROD.</t>
  </si>
  <si>
    <r>
      <rPr>
        <b/>
        <sz val="12"/>
        <color rgb="FFFF0000"/>
        <rFont val="Calibri"/>
        <family val="2"/>
        <scheme val="minor"/>
      </rPr>
      <t>UNDER W/O DUE TO TBG LEAK</t>
    </r>
    <r>
      <rPr>
        <b/>
        <sz val="12"/>
        <color rgb="FF0000FF"/>
        <rFont val="Calibri"/>
        <family val="2"/>
        <scheme val="minor"/>
      </rPr>
      <t xml:space="preserve">, </t>
    </r>
    <r>
      <rPr>
        <b/>
        <sz val="12"/>
        <rFont val="Calibri"/>
        <family val="2"/>
        <scheme val="minor"/>
      </rPr>
      <t xml:space="preserve">FOUND  VISUALLY NO HOLE OR CRACK OBSERVED </t>
    </r>
    <r>
      <rPr>
        <b/>
        <sz val="12"/>
        <color rgb="FF0000FF"/>
        <rFont val="Calibri"/>
        <family val="2"/>
        <scheme val="minor"/>
      </rPr>
      <t xml:space="preserve">, INSTALLED SELECTIVE COMPL. ON 3-1/2" TBG, ISOLATED </t>
    </r>
    <r>
      <rPr>
        <b/>
        <sz val="12"/>
        <color rgb="FFFF0000"/>
        <rFont val="Calibri"/>
        <family val="2"/>
        <scheme val="minor"/>
      </rPr>
      <t xml:space="preserve">B-I,III,IV </t>
    </r>
    <r>
      <rPr>
        <b/>
        <sz val="12"/>
        <color rgb="FF0000FF"/>
        <rFont val="Calibri"/>
        <family val="2"/>
        <scheme val="minor"/>
      </rPr>
      <t xml:space="preserve"> AGAINST SSD , NOW  ONLY </t>
    </r>
    <r>
      <rPr>
        <b/>
        <sz val="12"/>
        <color rgb="FF339933"/>
        <rFont val="Calibri"/>
        <family val="2"/>
        <scheme val="minor"/>
      </rPr>
      <t>UPPER B-V</t>
    </r>
    <r>
      <rPr>
        <b/>
        <sz val="12"/>
        <color rgb="FF0000FF"/>
        <rFont val="Calibri"/>
        <family val="2"/>
        <scheme val="minor"/>
      </rPr>
      <t xml:space="preserve"> ON PROD. , RIH W/1.75" DHP ON S/R N-97 COND-B (25*1" + 120*7/8" + 89*1"), ON STREAM 10/3/2020</t>
    </r>
  </si>
  <si>
    <t>N-97 COND.B</t>
  </si>
  <si>
    <r>
      <t xml:space="preserve">RIH W/ BLIND BOX ON S/R (25*1" + 125*7/8" + 80*1") TO FREE STUCK SLIPS W/O SUCCESS
</t>
    </r>
    <r>
      <rPr>
        <b/>
        <sz val="12"/>
        <color rgb="FFFF0000"/>
        <rFont val="Calibri"/>
        <family val="2"/>
        <scheme val="minor"/>
      </rPr>
      <t>WAITING FOR SLIM ANCHOR  PUMP MATERIAL.</t>
    </r>
  </si>
  <si>
    <r>
      <t xml:space="preserve">ROD NO. 68*7/8" PARTED, FISHED, </t>
    </r>
    <r>
      <rPr>
        <b/>
        <sz val="12"/>
        <color rgb="FFFF0000"/>
        <rFont val="Calibri"/>
        <family val="2"/>
        <scheme val="minor"/>
      </rPr>
      <t xml:space="preserve">FOUND DHP SCREEN LOST IN HOLE, FAILED TO RET. FISH. ABOVE FWG PLUG, </t>
    </r>
    <r>
      <rPr>
        <b/>
        <sz val="12"/>
        <color rgb="FF0000FF"/>
        <rFont val="Calibri"/>
        <family val="2"/>
        <scheme val="minor"/>
      </rPr>
      <t>RIH W/1.75" DHP, NO PROD. , STOPPED THE WELL</t>
    </r>
  </si>
  <si>
    <r>
      <rPr>
        <b/>
        <sz val="12"/>
        <color rgb="FFFF0000"/>
        <rFont val="Calibri"/>
        <family val="2"/>
        <scheme val="minor"/>
      </rPr>
      <t>UNDER W/O DUE TO THERMOPALSTIC TBG FAILURE</t>
    </r>
    <r>
      <rPr>
        <b/>
        <sz val="12"/>
        <color rgb="FF0000FF"/>
        <rFont val="Calibri"/>
        <family val="2"/>
        <scheme val="minor"/>
      </rPr>
      <t xml:space="preserve">, </t>
    </r>
    <r>
      <rPr>
        <b/>
        <sz val="12"/>
        <rFont val="Calibri"/>
        <family val="2"/>
        <scheme val="minor"/>
      </rPr>
      <t xml:space="preserve">FOUND;
</t>
    </r>
    <r>
      <rPr>
        <b/>
        <sz val="12"/>
        <color theme="2" tint="-0.749992370372631"/>
        <rFont val="Calibri"/>
        <family val="2"/>
        <scheme val="minor"/>
      </rPr>
      <t>* HOLE IN THERMOPLASTIC TBG JT ABOVE P.S.N BY 10 JTS &amp; PLASTIC COATING WAS OUT
* SEVERE EROSION IN THERMOPLASTIC TBG JT ABOVE P.S.N BY 7 JTS &amp; PLASTIC COATING WAS OUT
* THERMOPLASTIC TBG JT ABOVE P.S.N HAD A TINY HOLE AND PLASTIC COATING IS COMING OUT 
* ALL THERMOPLASTIC TBG JTS WERE OVERLY TORQUED &amp; WITH DAMAGED THREADS AFTER B/O</t>
    </r>
    <r>
      <rPr>
        <b/>
        <sz val="12"/>
        <color rgb="FF0000FF"/>
        <rFont val="Calibri"/>
        <family val="2"/>
        <scheme val="minor"/>
      </rPr>
      <t xml:space="preserve">
INSTALL ANCHOR CATCHER COMPL. ON 3-1/2" TBG,</t>
    </r>
    <r>
      <rPr>
        <b/>
        <sz val="12"/>
        <color rgb="FF0000FF"/>
        <rFont val="Calibri"/>
        <family val="2"/>
        <scheme val="minor"/>
      </rPr>
      <t xml:space="preserve"> RIH W/ 2"  DHP ON  N-97 COND.B S/R , CONF. (83X1" +127 X 7/8"+ 30 X 1" ) , ON STREAM 11/3/2020</t>
    </r>
  </si>
  <si>
    <t>TOTAL RET. 28X1" RODS</t>
  </si>
  <si>
    <t>POLISHED ROD PARTED, FISHED OK, REPLACED OK, ON STREAM</t>
  </si>
  <si>
    <t xml:space="preserve"> - RIH w/fabricated fishing tool , fished DHP screen ( was lost in the well above FWG plug ) 
 - RIH w/2.5" SB pulling tool , ret. FWG plug after many trials . , POOH  , R/D same, RIH W/ S/R's &amp; 1.75" DHP , (Now B-III,IV on prod. ), ON STREAM</t>
  </si>
  <si>
    <t>FOUND ROD NO. ( 13X7/8" ) PARTED, FISHED OK, REPLACED OK, R.TRIP W/ 1.75" DHP INSTEAD OF 2.25" , ON STREAM</t>
  </si>
  <si>
    <t>(25*1" + 125*7/8" + 79*1")</t>
  </si>
  <si>
    <r>
      <t xml:space="preserve">NO PUMP ACTION, R.TRIP W/ 1.5" SLIM ANCHOR(GROOVED PLUNGER)  ,  RET. (8+10 RODS X1) , SET ANCHOR @ 5250 FT ,  S/R CONF (25X1"+123X7/8"+72X1") , NO PROD. , RET. ( 10 RODS X1") , FOUND ACTION &amp; SUCTION , R.TRIP W/ 1.75" SLIM ANCHOR , TBG TEST , HOLD OK, FOUND NO PROD. , RET. (10X1") RODS, SET ANCHOR PUMP @ 5000 FT, HYDRO TEST, HOLD OK, STARTED THE WELL, FOUND NO PROD. , </t>
    </r>
    <r>
      <rPr>
        <b/>
        <sz val="14"/>
        <color rgb="FFFF0000"/>
        <rFont val="Calibri"/>
        <family val="2"/>
        <charset val="204"/>
      </rPr>
      <t>KEPT CLOSED.</t>
    </r>
  </si>
  <si>
    <t>EXPRO #3 (TMU) ANCHOR PUMP</t>
  </si>
  <si>
    <t>EXPRO #3 (TMU), SH.S=8"</t>
  </si>
  <si>
    <t>CELLAR FILLED W/ WATER</t>
  </si>
  <si>
    <t>F.POUND</t>
  </si>
  <si>
    <t xml:space="preserve"> EXPRO # 2 (TMU)   1.75 " DHP</t>
  </si>
  <si>
    <t xml:space="preserve"> EXPRO # 2 (TMU)   2 " DHP</t>
  </si>
  <si>
    <t>S.F.L FOR B-I,III&amp;IV, F.POUND, P.FILL.= 55%</t>
  </si>
  <si>
    <t>SLIGHT T.V LEAK, P.FILL.= 98%</t>
  </si>
  <si>
    <t>SLIGHT TV LEAK,  P.FILL.= 98 %</t>
  </si>
  <si>
    <t>PUT ON TIMER MODE 12/12 HRS</t>
  </si>
  <si>
    <t>F.POUND , PUMP FILLAGE 79 %</t>
  </si>
  <si>
    <t>SLIGHT F.pound , P.fillage +/- 90 %</t>
  </si>
  <si>
    <t>F.POUND, P.FILL.= 82%</t>
  </si>
  <si>
    <t>CSG CONNECTED TO CHEMICAL PUMP</t>
  </si>
  <si>
    <t xml:space="preserve"> F.pound , P.fillage +/- 68 %</t>
  </si>
  <si>
    <t>SLIGHT F.POUND P.FILLAGE +/- 98 %</t>
  </si>
  <si>
    <t xml:space="preserve"> F.POUND , P.FILLAGE =78 % </t>
  </si>
  <si>
    <t>F.POUND, P.FILL.= 70%</t>
  </si>
  <si>
    <t xml:space="preserve"> F. POUND, PUMP FILL. +/- 70 %</t>
  </si>
  <si>
    <t>F.POUND, P.FILLAGE 62 %</t>
  </si>
  <si>
    <t>SLIGHT F.POUND, P.FILL= 96%</t>
  </si>
  <si>
    <t>SLIGH TV LEAK</t>
  </si>
  <si>
    <t>PROD F/ CSG</t>
  </si>
  <si>
    <r>
      <rPr>
        <b/>
        <sz val="12"/>
        <color rgb="FFFF0000"/>
        <rFont val="Calibri"/>
        <family val="2"/>
        <scheme val="minor"/>
      </rPr>
      <t>FINISHED DRILLING</t>
    </r>
    <r>
      <rPr>
        <b/>
        <sz val="12"/>
        <color rgb="FF0000FF"/>
        <rFont val="Calibri"/>
        <family val="2"/>
        <scheme val="minor"/>
      </rPr>
      <t xml:space="preserve">, </t>
    </r>
    <r>
      <rPr>
        <b/>
        <sz val="12"/>
        <rFont val="Calibri"/>
        <family val="2"/>
        <scheme val="minor"/>
      </rPr>
      <t xml:space="preserve">COMPLETED THE WELL AS OIL PRODUCER USING S/R SYSTEM, Tagged with CBL Tool @6400 ft, </t>
    </r>
    <r>
      <rPr>
        <b/>
        <sz val="12"/>
        <color rgb="FF339933"/>
        <rFont val="Calibri"/>
        <family val="2"/>
        <scheme val="minor"/>
      </rPr>
      <t xml:space="preserve">PERFORATED   B-I (5768-5771) 3 ft, (5776-5796) 20 ft &amp; B-III (5921-5940) 19 ft &amp; B-IV (5971-5974) 3 ft </t>
    </r>
    <r>
      <rPr>
        <b/>
        <sz val="12"/>
        <color rgb="FF0000FF"/>
        <rFont val="Calibri"/>
        <family val="2"/>
        <scheme val="minor"/>
      </rPr>
      <t xml:space="preserve">, INSTALL STRADDLE PKR COMPL. ON 3-1/2" TBG, OPENED LOWER &amp; UPPER SSD, ALL INTERVALS </t>
    </r>
    <r>
      <rPr>
        <b/>
        <sz val="12"/>
        <color rgb="FF339933"/>
        <rFont val="Calibri"/>
        <family val="2"/>
        <scheme val="minor"/>
      </rPr>
      <t xml:space="preserve">B-I,III,IV </t>
    </r>
    <r>
      <rPr>
        <b/>
        <sz val="12"/>
        <color rgb="FF0000FF"/>
        <rFont val="Calibri"/>
        <family val="2"/>
        <scheme val="minor"/>
      </rPr>
      <t>ON PROD,</t>
    </r>
    <r>
      <rPr>
        <b/>
        <sz val="12"/>
        <color rgb="FF339966"/>
        <rFont val="Calibri"/>
        <family val="2"/>
        <scheme val="minor"/>
      </rPr>
      <t xml:space="preserve"> </t>
    </r>
    <r>
      <rPr>
        <b/>
        <sz val="12"/>
        <color rgb="FF0000FF"/>
        <rFont val="Calibri"/>
        <family val="2"/>
        <scheme val="minor"/>
      </rPr>
      <t xml:space="preserve">RIH W/ 1.75" DHP ON S-88 COND-A S/R (25*1" + 125*7/8" +79*1") , R/U  S/U FROM DORRA-4 (640 M-II, S.L.128 ", SH.S.8"), </t>
    </r>
    <r>
      <rPr>
        <b/>
        <sz val="12"/>
        <color rgb="FFFF0000"/>
        <rFont val="Calibri"/>
        <family val="2"/>
        <scheme val="minor"/>
      </rPr>
      <t>ON STREAM ON 15/3/2020</t>
    </r>
  </si>
  <si>
    <r>
      <t xml:space="preserve">UNDER W/O DUE TO TBG LEAK &amp; PUMP STUCK, </t>
    </r>
    <r>
      <rPr>
        <b/>
        <sz val="12"/>
        <color theme="1"/>
        <rFont val="Calibri"/>
        <family val="2"/>
        <charset val="204"/>
        <scheme val="minor"/>
      </rPr>
      <t xml:space="preserve">FREE STUCK PIPE &amp; </t>
    </r>
    <r>
      <rPr>
        <b/>
        <sz val="12"/>
        <color rgb="FFFF0000"/>
        <rFont val="Calibri"/>
        <family val="2"/>
        <scheme val="minor"/>
      </rPr>
      <t>FOUND CRACK IN JT#186</t>
    </r>
    <r>
      <rPr>
        <b/>
        <sz val="12"/>
        <color rgb="FF0000FF"/>
        <rFont val="Calibri"/>
        <family val="2"/>
        <scheme val="minor"/>
      </rPr>
      <t xml:space="preserve">, </t>
    </r>
    <r>
      <rPr>
        <b/>
        <sz val="12"/>
        <color rgb="FFFF0000"/>
        <rFont val="Calibri"/>
        <family val="2"/>
        <scheme val="minor"/>
      </rPr>
      <t>RECOVERED PUMP ANCHOR  STUCKED INSIDE  JT NUM. 157,</t>
    </r>
    <r>
      <rPr>
        <b/>
        <sz val="10"/>
        <color theme="1"/>
        <rFont val="Arial"/>
        <family val="2"/>
      </rPr>
      <t xml:space="preserve"> INSTALL ANCHOR CATCHER COMPL. ON 2-7/8" TBG</t>
    </r>
    <r>
      <rPr>
        <b/>
        <sz val="10"/>
        <color theme="1"/>
        <rFont val="Calibri"/>
        <family val="2"/>
        <scheme val="minor"/>
      </rPr>
      <t>,</t>
    </r>
    <r>
      <rPr>
        <b/>
        <sz val="12"/>
        <color rgb="FF0000FF"/>
        <rFont val="Calibri"/>
        <family val="2"/>
        <scheme val="minor"/>
      </rPr>
      <t xml:space="preserve"> RIH W/1.75" DHP ON S/R NEW D-78 (30*1" + 115*7/8" + 88*1"), ON STREAM ON </t>
    </r>
    <r>
      <rPr>
        <b/>
        <sz val="10"/>
        <color rgb="FFFF0000"/>
        <rFont val="Arial"/>
        <family val="2"/>
      </rPr>
      <t>20-3-2020</t>
    </r>
  </si>
  <si>
    <t>PERFORMED SPACE OUT FOR DHP, STARTED THE WELL.</t>
  </si>
  <si>
    <t>TOT. RET. 15</t>
  </si>
  <si>
    <t>INC. SH.S F/ 10" T/12"</t>
  </si>
  <si>
    <t>LOW PUMP EFF. , R.TRIP W/2" DHP, ON STREAM.</t>
  </si>
  <si>
    <t>FOUND ROD NO (5X7/8") PARTED, FISHED OK, REPLACED OK, R.TRIP, ON STREAM.</t>
  </si>
  <si>
    <r>
      <t xml:space="preserve">LOW PUMP EFFICIENCY, TRIED TO RIH W/ NEW 1.75" SLIM DHP, FOUND OBSTRUCTION @ 4975 FT DUE TO THERMOPLASTIC TBG., POOH W/ S/R &amp; L/D SAME, </t>
    </r>
    <r>
      <rPr>
        <b/>
        <sz val="12"/>
        <color rgb="FFFF0000"/>
        <rFont val="Calibri"/>
        <family val="2"/>
        <scheme val="minor"/>
      </rPr>
      <t>WAITING W/O</t>
    </r>
  </si>
  <si>
    <t>S.F.L FOR B-I,III,IV,V</t>
  </si>
  <si>
    <r>
      <t xml:space="preserve">NO PUMP ACTION, RESET DHP, FOUND ELEC. PROBLEM, CONNECTED GEN., STARTED THE WELL, NO PROD., R/T W/ NEW 1.5" DHP, </t>
    </r>
    <r>
      <rPr>
        <b/>
        <u/>
        <sz val="22"/>
        <color rgb="FFFF0000"/>
        <rFont val="Calibri"/>
        <family val="2"/>
        <scheme val="minor"/>
      </rPr>
      <t>NO PROD.</t>
    </r>
  </si>
  <si>
    <t>TOT. RET. 25</t>
  </si>
  <si>
    <t>25X1" + 125X7/8" + 79X1"</t>
  </si>
  <si>
    <r>
      <t xml:space="preserve">FOUND ROD NO. (77X7/8") &amp; ROD NO.(97X7/8") PARTED, FISHED OK, REPLACED OK, CHANGED 3 RODS, </t>
    </r>
    <r>
      <rPr>
        <b/>
        <sz val="12"/>
        <color rgb="FFFF0000"/>
        <rFont val="Calibri"/>
        <family val="2"/>
        <scheme val="minor"/>
      </rPr>
      <t xml:space="preserve">CHANGED ALL S/R WITH CONF. ( 25X1" + 125X7/8" + 79X1" ) </t>
    </r>
    <r>
      <rPr>
        <b/>
        <sz val="12"/>
        <color rgb="FF0000FF"/>
        <rFont val="Calibri"/>
        <family val="2"/>
        <scheme val="minor"/>
      </rPr>
      <t>NEW D-78 &amp; P.SIZE = 1.75" SLIM DHP</t>
    </r>
    <r>
      <rPr>
        <b/>
        <sz val="12"/>
        <color rgb="FFFF0000"/>
        <rFont val="Calibri"/>
        <family val="2"/>
        <scheme val="minor"/>
      </rPr>
      <t xml:space="preserve"> , ON STREAM</t>
    </r>
  </si>
  <si>
    <r>
      <t xml:space="preserve">NO PUMP ACTION, RESET DHP, NO PROD. , </t>
    </r>
    <r>
      <rPr>
        <b/>
        <sz val="16"/>
        <color rgb="FF0000FF"/>
        <rFont val="Calibri"/>
        <family val="2"/>
        <scheme val="minor"/>
      </rPr>
      <t>2</t>
    </r>
    <r>
      <rPr>
        <b/>
        <sz val="12"/>
        <color rgb="FF0000FF"/>
        <rFont val="Calibri"/>
        <family val="2"/>
        <scheme val="minor"/>
      </rPr>
      <t xml:space="preserve"> R.TRIP, HYDRO TEST , HOLD OK, ON STREAM</t>
    </r>
  </si>
  <si>
    <r>
      <t xml:space="preserve">NO PUMP ACTION, REST DHP , NOT PROD. , </t>
    </r>
    <r>
      <rPr>
        <b/>
        <sz val="14"/>
        <color rgb="FF0000FF"/>
        <rFont val="Calibri"/>
        <family val="2"/>
        <scheme val="minor"/>
      </rPr>
      <t>2</t>
    </r>
    <r>
      <rPr>
        <b/>
        <sz val="12"/>
        <color rgb="FF0000FF"/>
        <rFont val="Calibri"/>
        <family val="2"/>
        <scheme val="minor"/>
      </rPr>
      <t xml:space="preserve"> R/T W/ 1.5" DHP , HYDROTEST , HOLD OK , ON STREAM 26/3/2020</t>
    </r>
  </si>
  <si>
    <r>
      <t xml:space="preserve">FOUND ROD NO. ( 6X1" ) PARTED, </t>
    </r>
    <r>
      <rPr>
        <b/>
        <sz val="12"/>
        <color rgb="FFFF0000"/>
        <rFont val="Calibri"/>
        <family val="2"/>
        <scheme val="minor"/>
      </rPr>
      <t>CHANGED ALL S/R WITH NEW S-88</t>
    </r>
    <r>
      <rPr>
        <b/>
        <sz val="12"/>
        <color rgb="FF0000FF"/>
        <rFont val="Calibri"/>
        <family val="2"/>
        <scheme val="minor"/>
      </rPr>
      <t xml:space="preserve"> ( 80X1" + 120X7/8" + 25X1" ), ON STREAM.</t>
    </r>
  </si>
  <si>
    <t>FOUND VLV ROD PARTED, FAILED TO FISH, RET. (2X1") RODS, SET ANCHOR PUMP @ 5800 FT, ON STREAM.</t>
  </si>
  <si>
    <t>24X1" MOLDED + 125X7/8" + 72X1"</t>
  </si>
  <si>
    <t>TOTAL RET. 10X1"</t>
  </si>
  <si>
    <t>ROD NO. 3*7/8" PARTED, CHANGED, SET DHP, ON STREAM.</t>
  </si>
  <si>
    <t xml:space="preserve"> EXPRO # 2 (TMU)</t>
  </si>
  <si>
    <t>POOH W/ ALL S/R AND ANCHOR PUMP.</t>
  </si>
  <si>
    <t>CHANGED S.L. F/128" T/112"</t>
  </si>
  <si>
    <t>WAITING FOR PRODUCTION, AFTER R/T W/ 1.5" DHP., 
STILL NO PRODUCTION, STOPPED THE WELL.</t>
  </si>
  <si>
    <t>* POOH with S/R &amp; 1.5" DHP
- RIH with 2.84" G.C, tagged PSN @ 5867 ft ( S/L depth ).
- RIH with JUC  pulling tool to 6001 ft ( S/L depth ) to retrieve FWG plug from F-Nipple, no indication for latch.  - RIH with 2.5" LIB, had a mark of fill ( sand ).
- RIH with sand bailer ( 4 runs ), a small amount of sand is recoved in each run.
- RIH with JUC pulling tool, also had no indication for latch, POOH. 
- RIH with SB pulling tool, had no indication for latch, POOH
*RIH with S/R &amp; 1.5" DHP</t>
  </si>
  <si>
    <r>
      <t xml:space="preserve">EXPRO # 3 (TMU) , </t>
    </r>
    <r>
      <rPr>
        <b/>
        <sz val="12"/>
        <color rgb="FFFF0000"/>
        <rFont val="Calibri"/>
        <family val="2"/>
        <scheme val="minor"/>
      </rPr>
      <t>ONLY UPPER B-V ON PROD</t>
    </r>
  </si>
  <si>
    <t>2.25" ANCHOR PUMP</t>
  </si>
  <si>
    <t>25*1" + 123*7/8" + 77*1"</t>
  </si>
  <si>
    <t>BAH-I, III, IV</t>
  </si>
  <si>
    <r>
      <t xml:space="preserve">POOH W/2" DHP &amp; S/R
- R/U Gharib S/L unit, RIH W/2.84" G.C. tagged PSN at 5835 ft (S/L depth).
                    - RIH W/ B-shifting tool at 5890 ft (S/L depth), confirmed in open position </t>
    </r>
    <r>
      <rPr>
        <b/>
        <sz val="12"/>
        <color rgb="FFFF0000"/>
        <rFont val="Calibri"/>
        <family val="2"/>
        <scheme val="minor"/>
      </rPr>
      <t>against B-I.</t>
    </r>
    <r>
      <rPr>
        <b/>
        <sz val="12"/>
        <color rgb="FF0000FF"/>
        <rFont val="Calibri"/>
        <family val="2"/>
        <scheme val="minor"/>
      </rPr>
      <t xml:space="preserve">
                - RIH W/2.34" G.C. tagged TD at 6375 ft (ORKB correlated depth) </t>
    </r>
    <r>
      <rPr>
        <b/>
        <sz val="12"/>
        <color rgb="FFFF0000"/>
        <rFont val="Calibri"/>
        <family val="2"/>
        <scheme val="minor"/>
      </rPr>
      <t>all perfs. are clear.</t>
    </r>
    <r>
      <rPr>
        <b/>
        <sz val="12"/>
        <color rgb="FF0000FF"/>
        <rFont val="Calibri"/>
        <family val="2"/>
        <scheme val="minor"/>
      </rPr>
      <t xml:space="preserve">
RIH W/1.75" DHP, ON STREAM</t>
    </r>
  </si>
  <si>
    <t>S-88 (TOP 30*1" RODS ARE COND-I)</t>
  </si>
  <si>
    <r>
      <t xml:space="preserve">NO PUMP ACTION, R.TRIP, HYDRO TEST, HOLD OK, FOUND ACTION &amp; SUCTION, </t>
    </r>
    <r>
      <rPr>
        <b/>
        <sz val="12"/>
        <color rgb="FFFF0000"/>
        <rFont val="Calibri"/>
        <family val="2"/>
        <scheme val="minor"/>
      </rPr>
      <t>R.TRIP W/ 1.75" ANCHOR PUMP INSTEAD OF 1.5" DHP</t>
    </r>
    <r>
      <rPr>
        <b/>
        <sz val="12"/>
        <color rgb="FF0000FF"/>
        <rFont val="Calibri"/>
        <family val="2"/>
        <scheme val="minor"/>
      </rPr>
      <t xml:space="preserve">, RET. ( 10X1") RODS, SET ANCHOR PUMP @ 5550 FT, HYDRO TEST, HOLD OK, </t>
    </r>
    <r>
      <rPr>
        <b/>
        <sz val="12"/>
        <color rgb="FFFF0000"/>
        <rFont val="Calibri"/>
        <family val="2"/>
        <scheme val="minor"/>
      </rPr>
      <t>ON STREAM.</t>
    </r>
  </si>
  <si>
    <t>1.75" ANCHOR PUMP</t>
  </si>
  <si>
    <t>R.TRIP W/ NEW 1.5" DHP, FOUND ACTION &amp; SUCTION, RESET,WAITING FOR PRODUCTION</t>
  </si>
  <si>
    <t>NO PUMP ACTION, R.TRIP W/ NEW 1.5" DHP, ON STREAM ON 6/4/2020</t>
  </si>
  <si>
    <t>LOW PUMP EFF. , R.TRIP W/ NEW 2" DHP, ON STREAM.</t>
  </si>
  <si>
    <t>DHP SCREEN LOST IN HOLE
TOTAL RET. 10X1" RODS</t>
  </si>
  <si>
    <r>
      <t xml:space="preserve">NO PUMP ACTION, RESET DHP, NO PROD, R.TRIP W/2.25" DHP, TBG TEST NOT HOLD, R.TRIP W/2.25" ANCHOR PUMP, RET. 10 RODS, </t>
    </r>
    <r>
      <rPr>
        <b/>
        <sz val="12"/>
        <color rgb="FFFF0000"/>
        <rFont val="Calibri"/>
        <family val="2"/>
        <scheme val="minor"/>
      </rPr>
      <t>SET ANCHOR PUMP AT 5575 FT</t>
    </r>
    <r>
      <rPr>
        <b/>
        <sz val="12"/>
        <color rgb="FF0000FF"/>
        <rFont val="Calibri"/>
        <family val="2"/>
        <scheme val="minor"/>
      </rPr>
      <t>, TBG TEST HOLD, ON STREAM.</t>
    </r>
  </si>
  <si>
    <t xml:space="preserve">1.5'' SLIM DHP </t>
  </si>
  <si>
    <t>POOH W/ S/R &amp; DHP, L/D SAME</t>
  </si>
  <si>
    <t xml:space="preserve">   </t>
  </si>
  <si>
    <t>BAH-I [5750 – 5780]
BAH-III [5914 – 5929],[5940 – 5946]
BAH-IV [5954 – 5962], [5971 – 5981], [6002 – 6014]</t>
  </si>
  <si>
    <r>
      <t xml:space="preserve">ROD NO. (52X7/8") PARTED, FISHED, R.TRIP, REPLACED ALL S/R CONF. AS ALL 7/8" COUPLING ERRODED, TBG.TEST, HOLD OK, </t>
    </r>
    <r>
      <rPr>
        <b/>
        <sz val="12"/>
        <color rgb="FFFF0000"/>
        <rFont val="Calibri"/>
        <family val="2"/>
        <scheme val="minor"/>
      </rPr>
      <t>ON STREAM 17/4/2020</t>
    </r>
  </si>
  <si>
    <t>W.C +/- 32 % ( LAST GROSS RATE WAS = 33 BFPD  FROM B-I,III,IV )</t>
  </si>
  <si>
    <t>W.C INCREASD TO 65 %</t>
  </si>
  <si>
    <t>W.C INCREASD TO 75 %</t>
  </si>
  <si>
    <t xml:space="preserve">W.C REATCHED TO 100 % ( KHOMAN FORMATION) WAITING FOR W/O </t>
  </si>
  <si>
    <t>RUN THE WELL ON TIMER MODE DUE TO HIGH W.C ( 2 HRs ON / 2 HRs OFF )</t>
  </si>
  <si>
    <t>W.C +/- 90% FOR B-I,III,IV,V</t>
  </si>
  <si>
    <t>W.C INCREASED F/ 25 % OT 30 %</t>
  </si>
  <si>
    <t xml:space="preserve">W.C +/- 85 % </t>
  </si>
  <si>
    <t xml:space="preserve">W.C +/- 60 % </t>
  </si>
  <si>
    <t>W.C +/- 50 %</t>
  </si>
  <si>
    <t>W.C FOR B-I,III = 50 %</t>
  </si>
  <si>
    <t xml:space="preserve">W.C STILL +/- 80 %  AFTER W/O </t>
  </si>
  <si>
    <t>REPLACED THE FWG PLUG , WITH NEW ONE , DUE TO W.C INCREASED F/ 3% TO 90 %</t>
  </si>
  <si>
    <t>W.C 5 %</t>
  </si>
  <si>
    <t xml:space="preserve">W.C AFTER W/O RANGED FROM 90 TO 75 % , SALINILTY = 90,000 PPM ( KHOMAN FORMATION ), EXPECTED CASING LEAK </t>
  </si>
  <si>
    <t>W.C +/- 30 %</t>
  </si>
  <si>
    <t>W.C INCREASED FROM 35 % TO 50 %</t>
  </si>
  <si>
    <t>W.C  FOR A/R-G = 98  %   &amp; SALINITY = 72900 CL- ( KILLING WATER )</t>
  </si>
  <si>
    <t>W.C DECREASED FROM 40 % TO 10 %</t>
  </si>
  <si>
    <t xml:space="preserve">W.C INCREASED F/ 80 % TO 90 % </t>
  </si>
  <si>
    <t>W.C INCREASED F/ 50 % TO 75 %</t>
  </si>
  <si>
    <t>W.C +/- 80 %</t>
  </si>
  <si>
    <t>W.C +/- 90 %</t>
  </si>
  <si>
    <t>W.C = 60 %</t>
  </si>
  <si>
    <t>W.C +/- 75 % FROM B-I,IV,V</t>
  </si>
  <si>
    <t>W.C INCRESED F/ 30% TO 45 %</t>
  </si>
  <si>
    <t>W.C INCRESED F/ 50% TO 65 %</t>
  </si>
  <si>
    <t>W.C = 70 %</t>
  </si>
  <si>
    <t xml:space="preserve">W.C INCREASED FROM 5 % TO 50 % AFTER PERF. B-VI </t>
  </si>
  <si>
    <t xml:space="preserve">W.C INCREASED FROM 55 % TO 70 % AFTER INCREASE P.S. </t>
  </si>
  <si>
    <t>W.C INCRESED F/ 20 % TO 40 %</t>
  </si>
  <si>
    <t xml:space="preserve">W.C DECREASED FROM 35 % TO 10 %. </t>
  </si>
  <si>
    <t xml:space="preserve">W.C INCRASED  FROM 10 % TO 35 %. </t>
  </si>
  <si>
    <t xml:space="preserve">AVG W.C = 55 - 60 % </t>
  </si>
  <si>
    <t>AVG W.C = 90 %  FOR B-V ONLY</t>
  </si>
  <si>
    <t xml:space="preserve">W.C DECREASED F/ 70 % TO 15 % </t>
  </si>
  <si>
    <t xml:space="preserve">W.C INCREASED F/ 15 % TO 20 % </t>
  </si>
  <si>
    <t xml:space="preserve">W.C INCREASED F/ 20 % TO 25 % </t>
  </si>
  <si>
    <t xml:space="preserve">W.C INCREASED F/ 25 % TO 40 % </t>
  </si>
  <si>
    <t xml:space="preserve">W.C INCREASED F/ 40 % TO 85 % </t>
  </si>
  <si>
    <t>AVG. W.C = 35 %</t>
  </si>
  <si>
    <t>W.C INCREASED F/ 15 % TO 30 %.</t>
  </si>
  <si>
    <t>UNDER W/O TO ISOLATE MASAJED FM BY B.PLUG ,   ADD NEW PERF.  &amp; C/S F/ FLOWING T/ S/R ,TAGGED @   9527  FT (E/L) , PERFORM BALANCED CMT PLUG  F/ 11850' T/11250' ( ISOLATED MASSAJED ) , SET 7" HALL EZ DRILL B.PLUG @ 6520 FT (E/L) , SPOT 10 FT OF CMT ABOVE B.PLUG , ADDED NEW PERF. BAH-I (5,870-5,882) (12 ft) Pr = 2,305 psi &amp; BAH-IV (5,993 - 6,000) (7 ft) Pr = 852 psi ,  LIFTING OPERATION FOR B-I , IV .
              C.T DEPTH 5600 FT , AVG CIRCULATING PRESSURE: 850 PSI  *AVG WHP:20 PSI    , CIR. PRESS.= 350 PSI , RETURN MAINLY N2+ TRACES OF OIL ,COULDN'T MEASURE PROD. RATE BY TESTING PACKAGE ,DUE TO VERY LOW PROD. RATE , W.C = ZERO , API = 37  , TOTAL CONSUMED NITROGEN 4000 GALLON, 
 INSTALLED 2 7/8" TBG SINGLE COMPLETION WITH PKR, RIH W/ 1.75 " SLIM DHP , (25X1"+120X7/8"+75X1") NEW D-78 REPLACED 1" COUPLING BY SLIM COUPLING , S/U 640 M-II FROM NE-24 (SH.S.=8" &amp; S.L. =112") , ON STREAM 9/3/2019</t>
  </si>
  <si>
    <t>STOPPED THE WELL DUE TO 100 % W.C</t>
  </si>
  <si>
    <t>CLOSED SSD AGAINST B-I,III,IV , PERFORMED TBG TEST AGAINST FWG PLUG , HOLD @ 250 PSI FOR 30 MIN. CONFIRMED HIGH W.C FROM B-I,III,IV , SECURE THE WELL</t>
  </si>
  <si>
    <t>FINISHED DRILLING , COMPLEAT THE WELL AS OIL PRODUCER FROM B-I  USING S/R SYSTEM , RIH WITH 1.75" DHP WITH COND-II D-78 S/R ( 231X1") , R/U FOR L.STAR S/U ( FROM G-NW-3 ) , SH.S. 8" , S.L. 123" , ON STREAM , W.C 1%</t>
  </si>
  <si>
    <t xml:space="preserve"> W.C +/- 25 % </t>
  </si>
  <si>
    <t>W.C INCREASED FROM 25 % TO 45 %</t>
  </si>
  <si>
    <t>W.C DECREASED  FROM 45 % TO 20 %</t>
  </si>
  <si>
    <t xml:space="preserve">W.C +/- 1% </t>
  </si>
  <si>
    <t xml:space="preserve">W.C INCREASED FROM 25 % TO 55 %. </t>
  </si>
  <si>
    <t xml:space="preserve"> EXPRO # 3 (TMU)  , AFTER R.TRIP</t>
  </si>
  <si>
    <t xml:space="preserve"> EXPRO # 3 (TMU)  </t>
  </si>
  <si>
    <t xml:space="preserve"> B-I &amp; B-III ONLY ON PROD </t>
  </si>
  <si>
    <r>
      <t xml:space="preserve"> Down many times due to high Tm , inc. setting to 310 f , down again , </t>
    </r>
    <r>
      <rPr>
        <b/>
        <sz val="12"/>
        <color rgb="FFFF0000"/>
        <rFont val="Calibri"/>
        <family val="2"/>
        <scheme val="minor"/>
      </rPr>
      <t xml:space="preserve">plan to perform TBG test </t>
    </r>
  </si>
  <si>
    <t xml:space="preserve">B-I,III,IV
</t>
  </si>
  <si>
    <r>
      <rPr>
        <b/>
        <sz val="12"/>
        <color rgb="FFFF0000"/>
        <rFont val="Calibri"/>
        <family val="2"/>
        <scheme val="minor"/>
      </rPr>
      <t>FINISHED DRILLING</t>
    </r>
    <r>
      <rPr>
        <b/>
        <sz val="12"/>
        <color rgb="FF0000FF"/>
        <rFont val="Calibri"/>
        <family val="2"/>
        <scheme val="minor"/>
      </rPr>
      <t xml:space="preserve">, </t>
    </r>
    <r>
      <rPr>
        <b/>
        <sz val="12"/>
        <rFont val="Calibri"/>
        <family val="2"/>
        <scheme val="minor"/>
      </rPr>
      <t xml:space="preserve">COMPLETED THE WELL AS OIL PRODUCER USING S/R SYSTEM, </t>
    </r>
    <r>
      <rPr>
        <b/>
        <sz val="12"/>
        <color rgb="FFFF0000"/>
        <rFont val="Calibri"/>
        <family val="2"/>
        <scheme val="minor"/>
      </rPr>
      <t>TAGGED BY E/L @ 6301</t>
    </r>
    <r>
      <rPr>
        <b/>
        <sz val="12"/>
        <rFont val="Calibri"/>
        <family val="2"/>
        <scheme val="minor"/>
      </rPr>
      <t xml:space="preserve">,  </t>
    </r>
    <r>
      <rPr>
        <b/>
        <sz val="12"/>
        <color rgb="FF0000FF"/>
        <rFont val="Calibri"/>
        <family val="2"/>
        <scheme val="minor"/>
      </rPr>
      <t>PERFORATED BAH-I   [5750 – 5780], Pr =  488 - 702 Psi, BAH-III [5914 – 5929], Pr = 531 Psi, BAH-III [5940 – 5946], BAH-IV [5954 – 5962], [5971 – 5981], [6002 – 6014]</t>
    </r>
    <r>
      <rPr>
        <b/>
        <sz val="12"/>
        <rFont val="Calibri"/>
        <family val="2"/>
        <scheme val="minor"/>
      </rPr>
      <t xml:space="preserve">, INSTALLED SELECTIVE COMPLETION ON 3.5" TBG. STRING, </t>
    </r>
    <r>
      <rPr>
        <b/>
        <sz val="12"/>
        <color rgb="FFFF0000"/>
        <rFont val="Calibri"/>
        <family val="2"/>
        <scheme val="minor"/>
      </rPr>
      <t>OPENED SSD AGAINST B-I,</t>
    </r>
    <r>
      <rPr>
        <b/>
        <sz val="12"/>
        <rFont val="Calibri"/>
        <family val="2"/>
        <scheme val="minor"/>
      </rPr>
      <t xml:space="preserve"> </t>
    </r>
    <r>
      <rPr>
        <b/>
        <sz val="12"/>
        <color rgb="FF339933"/>
        <rFont val="Calibri"/>
        <family val="2"/>
        <scheme val="minor"/>
      </rPr>
      <t>NOW B-I,III,IV ON PRODUCTION</t>
    </r>
    <r>
      <rPr>
        <b/>
        <sz val="12"/>
        <rFont val="Calibri"/>
        <family val="2"/>
        <scheme val="minor"/>
      </rPr>
      <t xml:space="preserve">, RIH W/ 2"D.H.P ON S-88 COND-A S/R CONFG. ( 25 * 1" + 125 X 7/8' + 79 X 1''), R/U S/U FROM AGHAR FIELD (640 MAX-II, SH.S=8" &amp; S.L.=144"), </t>
    </r>
    <r>
      <rPr>
        <b/>
        <sz val="12"/>
        <color rgb="FFFF0000"/>
        <rFont val="Calibri"/>
        <family val="2"/>
        <scheme val="minor"/>
      </rPr>
      <t>ON STREAM 21/4/2020</t>
    </r>
  </si>
  <si>
    <r>
      <rPr>
        <b/>
        <sz val="12"/>
        <color rgb="FFFF0000"/>
        <rFont val="Calibri"/>
        <family val="2"/>
        <scheme val="minor"/>
      </rPr>
      <t>UNDER W/O DUE TO PROPPANT PROD.</t>
    </r>
    <r>
      <rPr>
        <b/>
        <sz val="12"/>
        <color rgb="FF0000FF"/>
        <rFont val="Calibri"/>
        <family val="2"/>
        <scheme val="minor"/>
      </rPr>
      <t xml:space="preserve">, TAGGED T.D. AT 6173 FT BY 7" C/O ASSY. , </t>
    </r>
    <r>
      <rPr>
        <b/>
        <sz val="12"/>
        <color rgb="FF339933"/>
        <rFont val="Calibri"/>
        <family val="2"/>
        <scheme val="minor"/>
      </rPr>
      <t>INSTALL ANCHOR CATCHER COMPL. ON 2-7/8" TBG</t>
    </r>
    <r>
      <rPr>
        <b/>
        <sz val="12"/>
        <color rgb="FF0000FF"/>
        <rFont val="Calibri"/>
        <family val="2"/>
        <scheme val="minor"/>
      </rPr>
      <t xml:space="preserve">, RIH W/1.75" SLIM DHP ON SAME S/R CONFG (25*1" + 123*7/8" + 77*1"), </t>
    </r>
    <r>
      <rPr>
        <b/>
        <sz val="12"/>
        <color rgb="FFFF0000"/>
        <rFont val="Calibri"/>
        <family val="2"/>
        <scheme val="minor"/>
      </rPr>
      <t>ON STREAM ON 12/4/2020</t>
    </r>
  </si>
  <si>
    <t>TOT. RET. 15X1" RODS</t>
  </si>
  <si>
    <t>1.5" SLIM ANCHOR PUMP</t>
  </si>
  <si>
    <r>
      <t xml:space="preserve">NO PUMP ACTION, </t>
    </r>
    <r>
      <rPr>
        <b/>
        <sz val="14"/>
        <color rgb="FF0000FF"/>
        <rFont val="Calibri"/>
        <family val="2"/>
        <scheme val="minor"/>
      </rPr>
      <t>2</t>
    </r>
    <r>
      <rPr>
        <b/>
        <sz val="12"/>
        <color rgb="FF0000FF"/>
        <rFont val="Calibri"/>
        <family val="2"/>
        <scheme val="minor"/>
      </rPr>
      <t xml:space="preserve"> R.TRIP &amp; RESET DHP, FOUND ACTION &amp; SUCTION, HYFRO TEST, NOT HOLD, RET. (10X1") RODS, </t>
    </r>
    <r>
      <rPr>
        <b/>
        <sz val="12"/>
        <color rgb="FFFF0000"/>
        <rFont val="Calibri"/>
        <family val="2"/>
        <scheme val="minor"/>
      </rPr>
      <t>SET ANCHOR PUMP @ 5575 FT</t>
    </r>
    <r>
      <rPr>
        <b/>
        <sz val="12"/>
        <color rgb="FF0000FF"/>
        <rFont val="Calibri"/>
        <family val="2"/>
        <scheme val="minor"/>
      </rPr>
      <t>, HYDRO TEST, HOLD OK, ON STREAM.</t>
    </r>
  </si>
  <si>
    <t>NO PUMP ACTION, R.TRIP, FOUND PUMP STUCK AFTER RUNNING W/ 4 RODS, POOH , FOUND SCALE TRACES AROUND PUMP SLIPS RODS, MANY TRIALS TO RIH W/ THE SAME W/O SUCCESS, RIH W/ BRUSH, PASSED OK, HYDRO TEST, HOLD OK, ON STREAM.</t>
  </si>
  <si>
    <r>
      <t xml:space="preserve">NO PUMP ACTION, HYDRO TEST, NOT HOLD, RET. (10+10X1"), </t>
    </r>
    <r>
      <rPr>
        <b/>
        <sz val="12"/>
        <color rgb="FFFF0000"/>
        <rFont val="Calibri"/>
        <family val="2"/>
        <scheme val="minor"/>
      </rPr>
      <t>SET ANCHOR PUMP @ 5225 FT</t>
    </r>
    <r>
      <rPr>
        <b/>
        <sz val="12"/>
        <color rgb="FF0000FF"/>
        <rFont val="Calibri"/>
        <family val="2"/>
        <scheme val="minor"/>
      </rPr>
      <t>, NO PROD. , R.TRIP, HYDRO TEST,  HOLD, HOLD OK, ON STREAM</t>
    </r>
  </si>
  <si>
    <t>TOT. RET. 40 RODS (35X1" + 5X7/8")</t>
  </si>
  <si>
    <t>TOT. RET. 47X1" RODS (35X1" + 12X7/8")</t>
  </si>
  <si>
    <r>
      <t xml:space="preserve">NO PUMP ACTION, </t>
    </r>
    <r>
      <rPr>
        <b/>
        <sz val="12"/>
        <color rgb="FFFF0000"/>
        <rFont val="Calibri"/>
        <family val="2"/>
        <scheme val="minor"/>
      </rPr>
      <t>POOH ALL S/R (25*1" + 106*7/8" + 61*1"), WAITING W/O</t>
    </r>
  </si>
  <si>
    <t xml:space="preserve">S/L </t>
  </si>
  <si>
    <r>
      <t xml:space="preserve">* RIH with 2.25 FB2 plug in F-nipple, pressure test TBG, NOT hold, </t>
    </r>
    <r>
      <rPr>
        <b/>
        <sz val="12"/>
        <color rgb="FFFF0000"/>
        <rFont val="Calibri"/>
        <family val="2"/>
        <scheme val="minor"/>
      </rPr>
      <t>confirmed TBG leak, WWO</t>
    </r>
  </si>
  <si>
    <t>A-S-5 (S/R)</t>
  </si>
  <si>
    <t>EXPRO # 2  ( TMU)</t>
  </si>
  <si>
    <t>EXPRO # 2  ( TMU),  S.L. 112"</t>
  </si>
  <si>
    <t>UNDER W/O DUE TO TBG LEAK ,  FOUND NO CRACKS OR HOLES IN TBG  &amp; SCREEN  DISCONNECTED FROM DHP ,  INSTALLED ANCHORED TBG CATCHER on 3-1/2" tbg , RIH W/1.5" DHP ON SAME S/R CONFIG. (25X1" + 125X7/8" + 83X1") EXCEPT (40 RODS X1" + 20 RODS X 7/8" NEW S-88) , ON STREAM ON 15-6-2019</t>
  </si>
  <si>
    <t>MAX 640</t>
  </si>
  <si>
    <r>
      <t xml:space="preserve">ROD NO. 3*1" PARTED, FISHED, FOUND OBSTRUCTION AT 127 FT, MANY TRIALS TO RIH W/DHP W/O SUCCESS, USED DIESEL AND BRUSH TO CLEAN, BRUSH STUCK NO MOVE UP OR DOWN, </t>
    </r>
    <r>
      <rPr>
        <b/>
        <sz val="12"/>
        <color rgb="FFFF0000"/>
        <rFont val="Calibri"/>
        <family val="2"/>
        <scheme val="minor"/>
      </rPr>
      <t>WAITING W/O</t>
    </r>
  </si>
  <si>
    <t>ROD NO. 125*7/8" UNSCREW, FISHED, R.TRIP W/1.75" DHP, ON STREAM.</t>
  </si>
  <si>
    <t>EXPRO # 3  ( TMU)</t>
  </si>
  <si>
    <t>B-I, IV
S.L.96", SH.S.8" &amp; P.SIZE=1.5" DHP</t>
  </si>
  <si>
    <r>
      <rPr>
        <b/>
        <sz val="12"/>
        <color rgb="FFFF0000"/>
        <rFont val="Calibri"/>
        <family val="2"/>
        <scheme val="minor"/>
      </rPr>
      <t>FINISHED DRILLING</t>
    </r>
    <r>
      <rPr>
        <b/>
        <sz val="12"/>
        <color rgb="FF0000FF"/>
        <rFont val="Calibri"/>
        <family val="2"/>
        <scheme val="minor"/>
      </rPr>
      <t xml:space="preserve">, </t>
    </r>
    <r>
      <rPr>
        <b/>
        <sz val="12"/>
        <rFont val="Calibri"/>
        <family val="2"/>
        <scheme val="minor"/>
      </rPr>
      <t xml:space="preserve">COMPLETED THE WELL AS OIL PRODUCER USING S/R SYSTEM, </t>
    </r>
    <r>
      <rPr>
        <b/>
        <sz val="12"/>
        <color rgb="FFFF0000"/>
        <rFont val="Calibri"/>
        <family val="2"/>
        <scheme val="minor"/>
      </rPr>
      <t>TAGGED</t>
    </r>
    <r>
      <rPr>
        <b/>
        <sz val="12"/>
        <rFont val="Calibri"/>
        <family val="2"/>
        <scheme val="minor"/>
      </rPr>
      <t xml:space="preserve"> </t>
    </r>
    <r>
      <rPr>
        <b/>
        <sz val="12"/>
        <color rgb="FFFF0000"/>
        <rFont val="Calibri"/>
        <family val="2"/>
        <scheme val="minor"/>
      </rPr>
      <t xml:space="preserve">TD @ 6270 FT BY CBL </t>
    </r>
    <r>
      <rPr>
        <b/>
        <sz val="12"/>
        <rFont val="Calibri"/>
        <family val="2"/>
        <scheme val="minor"/>
      </rPr>
      <t xml:space="preserve">,  </t>
    </r>
    <r>
      <rPr>
        <b/>
        <sz val="12"/>
        <color rgb="FF339966"/>
        <rFont val="Calibri"/>
        <family val="2"/>
        <scheme val="minor"/>
      </rPr>
      <t>PERFORATED B-I (5870-5875) 5ft (5888-5895) 7ft (5900-5913) 13ft &amp; B-IV (5992-5996) 4ft (6006-6010) 4ft</t>
    </r>
    <r>
      <rPr>
        <b/>
        <sz val="12"/>
        <color rgb="FF0000FF"/>
        <rFont val="Calibri"/>
        <family val="2"/>
        <scheme val="minor"/>
      </rPr>
      <t xml:space="preserve">, </t>
    </r>
    <r>
      <rPr>
        <b/>
        <sz val="12"/>
        <rFont val="Calibri"/>
        <family val="2"/>
        <scheme val="minor"/>
      </rPr>
      <t>INSTALL SELECTIVE COMPL. ON  3-1/2" TBG</t>
    </r>
    <r>
      <rPr>
        <b/>
        <sz val="12"/>
        <color rgb="FF0000FF"/>
        <rFont val="Calibri"/>
        <family val="2"/>
        <scheme val="minor"/>
      </rPr>
      <t xml:space="preserve">, </t>
    </r>
    <r>
      <rPr>
        <b/>
        <sz val="12"/>
        <color rgb="FFFF0000"/>
        <rFont val="Calibri"/>
        <family val="2"/>
        <scheme val="minor"/>
      </rPr>
      <t xml:space="preserve">OPENED SSD AGAINST B-I, </t>
    </r>
    <r>
      <rPr>
        <b/>
        <sz val="12"/>
        <color rgb="FF339933"/>
        <rFont val="Calibri"/>
        <family val="2"/>
        <scheme val="minor"/>
      </rPr>
      <t>ALL INTERVALS ON PROD.</t>
    </r>
    <r>
      <rPr>
        <b/>
        <sz val="12"/>
        <color rgb="FF0000FF"/>
        <rFont val="Calibri"/>
        <family val="2"/>
        <scheme val="minor"/>
      </rPr>
      <t xml:space="preserve"> , RIH W/1.5" DHP ON S/R NEW S-88 W/CONFG (25*1" + 125* 7/8" + 84* 1"), R/U S/U F/AGHAR MAX-640, S.L.96", SH.S.8", </t>
    </r>
    <r>
      <rPr>
        <b/>
        <sz val="12"/>
        <color rgb="FFFF0000"/>
        <rFont val="Calibri"/>
        <family val="2"/>
        <scheme val="minor"/>
      </rPr>
      <t>ON STREAM ON 9/5/2020</t>
    </r>
  </si>
  <si>
    <t>25*1" + 106*7/8" + 61*1"</t>
  </si>
  <si>
    <t>400 SER ,FLEX-10 , 253 STG</t>
  </si>
  <si>
    <t xml:space="preserve"> POOH W/ 1.5" DHP
- RIH W/ 2.6" G.C, tagged F-Nipple @6015ft (S/L depth), POOH.
- RIH W/2.75" Shifting tool , opened SSD against B-I,III,IV . Now B-I , III , IV &amp; V  on production.
- RIH W/ 1.75" DHP                               </t>
  </si>
  <si>
    <t xml:space="preserve">Expro #2 (TMU), NEW WELL
at wellhead </t>
  </si>
  <si>
    <t xml:space="preserve"> EXPRO # 3 (TMU)   , B-I , III , IV &amp; V</t>
  </si>
  <si>
    <t xml:space="preserve">R.TRIP, TBG TEST, HOLD OK, ON STREAM </t>
  </si>
  <si>
    <t xml:space="preserve"> LOW PUMP EFF. </t>
  </si>
  <si>
    <t>EXPRO # 2 (TMU) , P.S= 2" AVAILABLE</t>
  </si>
  <si>
    <t>FOUND POLISHED ROD CLAMP BROKEN, CHANGED OK, R.TRIP, ON STREAM.</t>
  </si>
  <si>
    <t>POOH W/ 1.75" DHP, RIH W/ 2.75" SHIFTING TOOL, CLOSED SSD AGAINST B-I, RIH W/1.75" DHP, NOW B-III ONLY ON PRODUCTION</t>
  </si>
  <si>
    <r>
      <t xml:space="preserve">UNDER W/O DUE TO TBG LEAK, </t>
    </r>
    <r>
      <rPr>
        <b/>
        <sz val="12"/>
        <color rgb="FFFF0000"/>
        <rFont val="Calibri"/>
        <family val="2"/>
        <scheme val="minor"/>
      </rPr>
      <t>NO VISUAL HOLE OR CRACK DETECTED</t>
    </r>
    <r>
      <rPr>
        <b/>
        <sz val="12"/>
        <color rgb="FF0000FF"/>
        <rFont val="Calibri"/>
        <family val="2"/>
        <scheme val="minor"/>
      </rPr>
      <t xml:space="preserve">, RIH W/ESP FLEX 10, SERIES 400, 253 STAGES ON 2 7/8" TBG STRING TO DEPTH 5848 FT , KEPT ALL </t>
    </r>
    <r>
      <rPr>
        <b/>
        <sz val="12"/>
        <color rgb="FF339933"/>
        <rFont val="Calibri"/>
        <family val="2"/>
        <scheme val="minor"/>
      </rPr>
      <t>INTERVALS B-I,III,IV</t>
    </r>
    <r>
      <rPr>
        <b/>
        <sz val="12"/>
        <color rgb="FF0000FF"/>
        <rFont val="Calibri"/>
        <family val="2"/>
        <scheme val="minor"/>
      </rPr>
      <t xml:space="preserve"> ON PROD. ,  STARTED THE WELL WITH THE FOLLOWING PARAMETERS: ( FREQ.=50 HZ,    CURR=33 A,   Pi=1279 PSI,     Pd=  2295 PSI,   Ti=196 F,    Tm=185  F), </t>
    </r>
    <r>
      <rPr>
        <b/>
        <sz val="12"/>
        <color rgb="FFFF0000"/>
        <rFont val="Calibri"/>
        <family val="2"/>
        <scheme val="minor"/>
      </rPr>
      <t>ON STREAM 14/5/2020</t>
    </r>
  </si>
  <si>
    <t>DECREASED SH.S F/10" T/8"</t>
  </si>
  <si>
    <t>B-III,  B-IV</t>
  </si>
  <si>
    <r>
      <t xml:space="preserve">FINISHED DRILLING , COMPLETED THE WELL AS OIL PRODUCER USING S/R SYSTEM, </t>
    </r>
    <r>
      <rPr>
        <b/>
        <sz val="12"/>
        <color rgb="FF169A77"/>
        <rFont val="Calibri"/>
        <family val="2"/>
        <scheme val="minor"/>
      </rPr>
      <t xml:space="preserve">PERFORATED B-IV (6056'-6066') 10 FT ( Pr = 1670 PSI, MOBILITY = 9 MD/CP ), B-IV (6030'-6036') 6 FT ( Pr = 770 PSI , MOBILITY = 8 MD/CP ),B-III (5987' – 5994') 7 FT ( Pr = 2020 PSI, MOBILITY = 3.5 MD/CP ), B-III (5979' – 5983') 4 FT, B-III (5966' – 5976') 10 FT, </t>
    </r>
    <r>
      <rPr>
        <b/>
        <sz val="12"/>
        <rFont val="Calibri"/>
        <family val="2"/>
        <scheme val="minor"/>
      </rPr>
      <t xml:space="preserve">INSTALLED SELECTIVE COMP. ON 3 1/2" TBG, </t>
    </r>
    <r>
      <rPr>
        <b/>
        <sz val="12"/>
        <color rgb="FF0000FF"/>
        <rFont val="Calibri"/>
        <family val="2"/>
        <scheme val="minor"/>
      </rPr>
      <t>,</t>
    </r>
    <r>
      <rPr>
        <b/>
        <sz val="12"/>
        <color rgb="FF339966"/>
        <rFont val="Calibri"/>
        <family val="2"/>
        <scheme val="minor"/>
      </rPr>
      <t xml:space="preserve"> NOW B-III, IV ON PROD.</t>
    </r>
    <r>
      <rPr>
        <b/>
        <sz val="12"/>
        <color rgb="FF0000FF"/>
        <rFont val="Calibri"/>
        <family val="2"/>
        <scheme val="minor"/>
      </rPr>
      <t xml:space="preserve"> , RIH W/ 2" DHP ON NEW S-88 S/R CONFIG. ( 25X1" + 123X7/8" + 88X1" ), S/U FROM SE-6 912 M-II ( SH.S = 8" , S.L = 128"), ON STREAM </t>
    </r>
    <r>
      <rPr>
        <b/>
        <sz val="12"/>
        <color rgb="FFFF0000"/>
        <rFont val="Calibri"/>
        <family val="2"/>
        <scheme val="minor"/>
      </rPr>
      <t>27/12/2019</t>
    </r>
  </si>
  <si>
    <t xml:space="preserve">B-III,IV  </t>
  </si>
  <si>
    <r>
      <t xml:space="preserve">POOH W/2" DHP, PREPARE FOR W/L
* R/U for Gharib S/L Unit, RIH W/ 2.84" G.C, Tagged PSN @ 5981 Ft (S.L Depth).
* RIH W/ 2.56" FWG Plug, set Same @ F-Nipple @ 6117 Ft (S.L Depth) against </t>
    </r>
    <r>
      <rPr>
        <b/>
        <sz val="12"/>
        <color rgb="FFFF0000"/>
        <rFont val="Calibri"/>
        <family val="2"/>
        <scheme val="minor"/>
      </rPr>
      <t>lower B-IV</t>
    </r>
    <r>
      <rPr>
        <b/>
        <sz val="12"/>
        <color rgb="FF0000FF"/>
        <rFont val="Calibri"/>
        <family val="2"/>
        <scheme val="minor"/>
      </rPr>
      <t xml:space="preserve">
RIH W/1.5" DHP, NO PROD, RESET DHP, NO PROD. CHECK D.F.L.</t>
    </r>
  </si>
  <si>
    <t>L.P.E., R.TRIP, ON STREAM</t>
  </si>
  <si>
    <r>
      <t xml:space="preserve">B-III &amp; UPPER B-IV ONLY ON PROD. </t>
    </r>
    <r>
      <rPr>
        <b/>
        <sz val="16"/>
        <color rgb="FFFF0000"/>
        <rFont val="Calibri"/>
        <family val="2"/>
        <scheme val="minor"/>
      </rPr>
      <t>(LOWER B-IV ISOLATED BY FWG)</t>
    </r>
  </si>
  <si>
    <r>
      <t xml:space="preserve">NO PUMP ACTION, R.TRIP, NOT PROD. , RESET FOR DHP, HYDRO TEST, NOT HOLD, RIH W/ 1.5" ANCHOR PUMP, RET. ( 10X1" ) RODS, </t>
    </r>
    <r>
      <rPr>
        <b/>
        <sz val="12"/>
        <color rgb="FFFF0000"/>
        <rFont val="Calibri"/>
        <family val="2"/>
        <scheme val="minor"/>
      </rPr>
      <t>SET ANCHOR PUMP @ 5550 FT</t>
    </r>
    <r>
      <rPr>
        <b/>
        <sz val="12"/>
        <color rgb="FF0000FF"/>
        <rFont val="Calibri"/>
        <family val="2"/>
        <scheme val="minor"/>
      </rPr>
      <t>, HYDRO TEST, HOLD OK, ON STREAM</t>
    </r>
  </si>
  <si>
    <t>1.5'' SLIM ANCHOR</t>
  </si>
  <si>
    <t>NO PUMP ACTION, RESET FOR DHP, R.TRIP W/ 2.25" DHP INSTEAD OF 2" DHP, HYDRO TEST, NOT HOLD, R.TRIP W/ 2.25" ANCHOR PUMP, RET. (10X1") RODS, HYDRO TEST, HOLD OK, ON STREAM.</t>
  </si>
  <si>
    <t>54 X1''+  120 X 7/8''+  25 X1'' S.BAR</t>
  </si>
  <si>
    <t>TOTAL RET. 32X1"</t>
  </si>
  <si>
    <r>
      <t xml:space="preserve">NO PUMP ACTION, RESET FOR DHP, NOT PROD. , R.TRIP, HYDRO TEST, NOT HOLD, R.TRIP W/ 1.75" SLIM ANCHOR PUMP, RET. (10+11+10+1 X1") RODS, SET ANCHOR @ 4975 FT, HYDRO TEST, POOH W/ S/R , PUMP &amp; L/D SAME, </t>
    </r>
    <r>
      <rPr>
        <b/>
        <sz val="12"/>
        <color rgb="FFFF0000"/>
        <rFont val="Calibri"/>
        <family val="2"/>
        <scheme val="minor"/>
      </rPr>
      <t>W/W/O</t>
    </r>
  </si>
  <si>
    <t>FOUND ROD NO. ( 15 X 7/8" ) PARTED, FISHED OK, REPLACED, R.TRIP , ON STREAM.</t>
  </si>
  <si>
    <r>
      <t xml:space="preserve"> B-I (5768-5771) 3 ft, (5776-5796) 20 ft &amp; 
B-III (5921-5940) 19 ft
</t>
    </r>
    <r>
      <rPr>
        <b/>
        <sz val="12"/>
        <color rgb="FFFF0000"/>
        <rFont val="Calibri"/>
        <family val="2"/>
      </rPr>
      <t>B-IV (5971-5974) 3 ft ISOLATED BY FWG</t>
    </r>
  </si>
  <si>
    <r>
      <t xml:space="preserve">RIH W/ 2.6" G.C, tagged F-Nipple @ 6010 ft (S/L depth), POOH.
- RIH W/ 2.56" FWG plug, set same in F-Nipple to </t>
    </r>
    <r>
      <rPr>
        <b/>
        <sz val="12"/>
        <color rgb="FFFF0000"/>
        <rFont val="Calibri"/>
        <family val="2"/>
        <scheme val="minor"/>
      </rPr>
      <t>isolate B-IV</t>
    </r>
    <r>
      <rPr>
        <b/>
        <sz val="12"/>
        <color rgb="FF0000FF"/>
        <rFont val="Calibri"/>
        <family val="2"/>
        <scheme val="minor"/>
      </rPr>
      <t>. Now</t>
    </r>
    <r>
      <rPr>
        <b/>
        <sz val="12"/>
        <color rgb="FF339966"/>
        <rFont val="Calibri"/>
        <family val="2"/>
        <scheme val="minor"/>
      </rPr>
      <t xml:space="preserve"> B-I &amp; B-III </t>
    </r>
    <r>
      <rPr>
        <b/>
        <sz val="12"/>
        <color rgb="FF0000FF"/>
        <rFont val="Calibri"/>
        <family val="2"/>
        <scheme val="minor"/>
      </rPr>
      <t>only on production.</t>
    </r>
  </si>
  <si>
    <t>NO PUMP ACTION, R.TRIP W/1.75" ANCHOR PUMP, RET. (1*1") ROD, ON STREAM.</t>
  </si>
  <si>
    <t>TOT. RET. 3X1"</t>
  </si>
  <si>
    <t>25*1" + 125*7/8" + 84*1"</t>
  </si>
  <si>
    <t xml:space="preserve"> B-I (5781 – 5785), (5790 – 5806), (5814 – 5827), (5879 – 5888) 
B-III (5954 – 5979)
B-IV (5998-6014)
B-V ( 6052-6066 ft )</t>
  </si>
  <si>
    <t>TOT. RET. 20 RODS</t>
  </si>
  <si>
    <r>
      <t>NO PUMP ACTION, R.TRIP W/</t>
    </r>
    <r>
      <rPr>
        <b/>
        <sz val="12"/>
        <color rgb="FFFF0000"/>
        <rFont val="Calibri"/>
        <family val="2"/>
        <scheme val="minor"/>
      </rPr>
      <t>1.5" DHP INSTEAD OF 1.75" DHP</t>
    </r>
    <r>
      <rPr>
        <b/>
        <sz val="12"/>
        <color rgb="FF0000FF"/>
        <rFont val="Calibri"/>
        <family val="2"/>
        <scheme val="minor"/>
      </rPr>
      <t>, ON STREAM.</t>
    </r>
  </si>
  <si>
    <t>1.5'' SLIM ANCHOR PUMP</t>
  </si>
  <si>
    <t>77 X1''+  120 X 7/8''+  25 X1''</t>
  </si>
  <si>
    <r>
      <t xml:space="preserve">ROD NO. 54*1" PARTED, FISHED, </t>
    </r>
    <r>
      <rPr>
        <b/>
        <sz val="12"/>
        <color rgb="FFFF0000"/>
        <rFont val="Calibri"/>
        <family val="2"/>
        <scheme val="minor"/>
      </rPr>
      <t>R.TRIP W/1.75" DHP INSTEAD OF 2"</t>
    </r>
    <r>
      <rPr>
        <b/>
        <sz val="12"/>
        <color rgb="FF0000FF"/>
        <rFont val="Calibri"/>
        <family val="2"/>
        <scheme val="minor"/>
      </rPr>
      <t>, ON STREAM.</t>
    </r>
  </si>
  <si>
    <r>
      <t xml:space="preserve">NO PUMP ACTION, R.TRIP W/1.5" SLIM DHP, TBG TEST NOT HOLD
</t>
    </r>
    <r>
      <rPr>
        <b/>
        <sz val="12"/>
        <color rgb="FFFF0000"/>
        <rFont val="Calibri"/>
        <family val="2"/>
        <scheme val="minor"/>
      </rPr>
      <t>R.TRIP W/1.5" SLIM ANCHOR PUMP</t>
    </r>
    <r>
      <rPr>
        <b/>
        <sz val="12"/>
        <color rgb="FF0000FF"/>
        <rFont val="Calibri"/>
        <family val="2"/>
        <scheme val="minor"/>
      </rPr>
      <t>, RET. 10 RODS, SET ANCHOR PUMP AT 5550 FT, TBG TEST HOLD, ON STREAM.</t>
    </r>
  </si>
  <si>
    <r>
      <t xml:space="preserve">NO PUMP ACTION, RIH W/5 RODS, RESET ANCHOR, NO PROD., RET. 4 RODS, RESET ANCHOR PUMP, TBG TEST NOT HOLD
</t>
    </r>
    <r>
      <rPr>
        <b/>
        <sz val="12"/>
        <color rgb="FFFF0000"/>
        <rFont val="Calibri"/>
        <family val="2"/>
        <scheme val="minor"/>
      </rPr>
      <t>WAITING W/O</t>
    </r>
    <r>
      <rPr>
        <b/>
        <sz val="12"/>
        <color rgb="FF0000FF"/>
        <rFont val="Calibri"/>
        <family val="2"/>
        <scheme val="minor"/>
      </rPr>
      <t>, POOH W/ S/R &amp; PUMP BESIDE THE WELL.</t>
    </r>
  </si>
  <si>
    <t>A-96 (S/R)</t>
  </si>
  <si>
    <t>EXPRO #3 ( TMU )</t>
  </si>
  <si>
    <t xml:space="preserve">EXPRO#3 ( BY SUBSTRACTION) </t>
  </si>
  <si>
    <t>EXPRO # 2 (TMU) , 1.75" ANCHOR PUMP</t>
  </si>
  <si>
    <r>
      <t xml:space="preserve">ROD NO. 5*1" UNSCREWED, FISHED, </t>
    </r>
    <r>
      <rPr>
        <b/>
        <sz val="12"/>
        <color rgb="FFFF0000"/>
        <rFont val="Calibri"/>
        <family val="2"/>
      </rPr>
      <t>R.TRIP W/1.5" SLIM DHP INSTEAD OF 1.75" SLIM DHP</t>
    </r>
    <r>
      <rPr>
        <b/>
        <sz val="12"/>
        <color rgb="FF0000FF"/>
        <rFont val="Calibri"/>
        <family val="2"/>
      </rPr>
      <t>, ON STREAM.</t>
    </r>
  </si>
  <si>
    <t>EXPRO #3 (TMU) ( A-20+90)</t>
  </si>
  <si>
    <r>
      <rPr>
        <b/>
        <sz val="12"/>
        <color rgb="FF0000FF"/>
        <rFont val="Calibri"/>
        <family val="2"/>
        <scheme val="minor"/>
      </rPr>
      <t>EXPRO #3 (TMU)</t>
    </r>
    <r>
      <rPr>
        <b/>
        <sz val="12"/>
        <color rgb="FFFF0000"/>
        <rFont val="Calibri"/>
        <family val="2"/>
        <scheme val="minor"/>
      </rPr>
      <t xml:space="preserve">   (A-20 + A-90)</t>
    </r>
  </si>
  <si>
    <r>
      <t xml:space="preserve"> POOH W/ 1.75" DHP
Measured D.F.L at 4285 ft ( Expected LPE ) , POOH with S/R , DHP , found valve rod parted 
                      - </t>
    </r>
    <r>
      <rPr>
        <b/>
        <u/>
        <sz val="12"/>
        <color rgb="FF339933"/>
        <rFont val="Calibri"/>
        <family val="2"/>
        <scheme val="minor"/>
      </rPr>
      <t xml:space="preserve">Checked SSD against B-I,III,IV , found same in open position </t>
    </r>
    <r>
      <rPr>
        <b/>
        <sz val="12"/>
        <color rgb="FF0000FF"/>
        <rFont val="Calibri"/>
        <family val="2"/>
        <scheme val="minor"/>
      </rPr>
      <t xml:space="preserve"> , RIH W/ 1.5" DHP , ON STREAM</t>
    </r>
  </si>
  <si>
    <r>
      <t xml:space="preserve">NO PUMP ACTION, R.TRIP W/1.5" DHP, TBG TEST NOT HOLD, WATER COMING FROM CSG, </t>
    </r>
    <r>
      <rPr>
        <b/>
        <sz val="12"/>
        <color rgb="FFFF0000"/>
        <rFont val="Calibri"/>
        <family val="2"/>
        <scheme val="minor"/>
      </rPr>
      <t>CONFIRMED TBG LEAK</t>
    </r>
    <r>
      <rPr>
        <b/>
        <sz val="12"/>
        <color rgb="FF0000FF"/>
        <rFont val="Calibri"/>
        <family val="2"/>
        <scheme val="minor"/>
      </rPr>
      <t xml:space="preserve">, R.TRIP W/1.5" ANCHOR PUMP, RET. (10+5) RODS, TBG TEST NOT HOLD, </t>
    </r>
    <r>
      <rPr>
        <b/>
        <sz val="12"/>
        <color rgb="FFFF0000"/>
        <rFont val="Calibri"/>
        <family val="2"/>
        <scheme val="minor"/>
      </rPr>
      <t>WAITING W/O, POOH W/ S/R.</t>
    </r>
  </si>
  <si>
    <r>
      <rPr>
        <b/>
        <sz val="12"/>
        <color theme="1"/>
        <rFont val="Calibri"/>
        <family val="2"/>
        <scheme val="minor"/>
      </rPr>
      <t>UNDER W/O DUE TO TBG LEAK</t>
    </r>
    <r>
      <rPr>
        <b/>
        <sz val="12"/>
        <color rgb="FF0000FF"/>
        <rFont val="Calibri"/>
        <family val="2"/>
        <scheme val="minor"/>
      </rPr>
      <t xml:space="preserve">, </t>
    </r>
    <r>
      <rPr>
        <b/>
        <sz val="12"/>
        <color rgb="FFFF0000"/>
        <rFont val="Calibri"/>
        <family val="2"/>
        <scheme val="minor"/>
      </rPr>
      <t>NO VISUAL CRACKS</t>
    </r>
    <r>
      <rPr>
        <b/>
        <sz val="12"/>
        <color rgb="FF0000FF"/>
        <rFont val="Calibri"/>
        <family val="2"/>
        <scheme val="minor"/>
      </rPr>
      <t xml:space="preserve">, TAGGED BTM @ 6190 FT BY 1-11/16" GR-CCL , </t>
    </r>
    <r>
      <rPr>
        <b/>
        <sz val="12"/>
        <color theme="1"/>
        <rFont val="Calibri"/>
        <family val="2"/>
        <scheme val="minor"/>
      </rPr>
      <t>INSTALL ANCHOR CATCHER COMPL. ON 2-7/8" TBG, RIH W/1.75" SLIM DHP ON S/R NEW D-78 CONFG (25*1" + 125*7/8" + 84*1")</t>
    </r>
    <r>
      <rPr>
        <b/>
        <sz val="12"/>
        <color rgb="FF0000FF"/>
        <rFont val="Calibri"/>
        <family val="2"/>
        <scheme val="minor"/>
      </rPr>
      <t xml:space="preserve">, </t>
    </r>
    <r>
      <rPr>
        <b/>
        <sz val="12"/>
        <color rgb="FFFF0000"/>
        <rFont val="Calibri"/>
        <family val="2"/>
        <scheme val="minor"/>
      </rPr>
      <t>ON STREAM ON 8/6/2020</t>
    </r>
  </si>
  <si>
    <t>NEW S-88 (WFD)</t>
  </si>
  <si>
    <t>B-I,III,IV
P.S.=2" , S.S.=8" , S.L.=128"</t>
  </si>
  <si>
    <t>25*1" + 125*7/8" + 78*1"</t>
  </si>
  <si>
    <t>NO S/R IN THE WELL</t>
  </si>
  <si>
    <t>TOTAL RET. 29X1" RODS</t>
  </si>
  <si>
    <t>BAKER , PLAN TO CHECK LOSSES BY D.F.L</t>
  </si>
  <si>
    <t>EXPRO TMU #3</t>
  </si>
  <si>
    <t>BAKER B-I, III, IV &amp; V , AFTER R/T</t>
  </si>
  <si>
    <r>
      <t xml:space="preserve">EXPRO #3 (TMU)
</t>
    </r>
    <r>
      <rPr>
        <b/>
        <sz val="12"/>
        <color rgb="FFFF0000"/>
        <rFont val="Calibri"/>
        <family val="2"/>
        <scheme val="minor"/>
      </rPr>
      <t>FREQ= 48 HZ</t>
    </r>
    <r>
      <rPr>
        <b/>
        <sz val="12"/>
        <color rgb="FF0000FF"/>
        <rFont val="Calibri"/>
        <family val="2"/>
        <scheme val="minor"/>
      </rPr>
      <t xml:space="preserve">, CUR= 27 A, PIP/PDP=280/2525 PSI, 
Ti/Tm= 195/ N/AF, </t>
    </r>
    <r>
      <rPr>
        <b/>
        <sz val="14"/>
        <color rgb="FFFF0000"/>
        <rFont val="Calibri"/>
        <family val="2"/>
        <scheme val="minor"/>
      </rPr>
      <t>USP/DSP= N/A/145 PSI</t>
    </r>
    <r>
      <rPr>
        <b/>
        <sz val="12"/>
        <color rgb="FF0000FF"/>
        <rFont val="Calibri"/>
        <family val="2"/>
        <scheme val="minor"/>
      </rPr>
      <t>, WHT = 146 F</t>
    </r>
  </si>
  <si>
    <r>
      <t xml:space="preserve"> Expro #3  (TMU) AFTER W/O
</t>
    </r>
    <r>
      <rPr>
        <b/>
        <sz val="12"/>
        <color rgb="FFFF0000"/>
        <rFont val="Calibri"/>
        <family val="2"/>
        <scheme val="minor"/>
      </rPr>
      <t>FREQ= 50 HZ</t>
    </r>
    <r>
      <rPr>
        <b/>
        <sz val="12"/>
        <color rgb="FF0000FF"/>
        <rFont val="Calibri"/>
        <family val="2"/>
        <scheme val="minor"/>
      </rPr>
      <t xml:space="preserve">, CUR= 27 A, PIP/PDP=275/2598 PSI, Ti/Tm= 194/N/A F, </t>
    </r>
    <r>
      <rPr>
        <b/>
        <sz val="12"/>
        <color rgb="FFFF0000"/>
        <rFont val="Calibri"/>
        <family val="2"/>
        <scheme val="minor"/>
      </rPr>
      <t>USP = 500 PSI.</t>
    </r>
  </si>
  <si>
    <t>EXPRO #3 (TMU) , EXPECTED LOW PUMP EFF. , PLAN TO CHECK BY D.F.L</t>
  </si>
  <si>
    <t>EXPRO TMU-3 , PLAN TO VERIFY LOSSES BY D.F.L</t>
  </si>
  <si>
    <t>EXPRO #3(TMU)</t>
  </si>
  <si>
    <t>EXPRO #3 (TMU), NEW WELL</t>
  </si>
  <si>
    <t>FOUND ROD NO. (7X1" ) PARTED, FISHED OK, REPLACED OK, R.TRIP, ON STREAM.</t>
  </si>
  <si>
    <t>INCREASED SH.S F/8" T/ 12"</t>
  </si>
  <si>
    <r>
      <t>NO PUMP ACTION, HYDRO TEST, NOT HOLD, RET. 5 RODS , TRY TO UNSET ANCHOR PUMP W/ OVERPULL 54 KLBS W/O SUCCESS, POURING HCL &amp; KEEP ANCHOR PUMP UNDER TESION W/30 KLBS W/O SUCCESS,</t>
    </r>
    <r>
      <rPr>
        <b/>
        <sz val="12"/>
        <color rgb="FFFF0000"/>
        <rFont val="Calibri"/>
        <family val="2"/>
        <scheme val="minor"/>
      </rPr>
      <t xml:space="preserve"> W.W.O</t>
    </r>
  </si>
  <si>
    <r>
      <t xml:space="preserve">NO PUMP ACTION, R.TRIP W/ 2.25" ANCHOR PUMP, RET. (10X1") RODS, </t>
    </r>
    <r>
      <rPr>
        <b/>
        <sz val="12"/>
        <color rgb="FFFF0000"/>
        <rFont val="Calibri"/>
        <family val="2"/>
        <scheme val="minor"/>
      </rPr>
      <t>SET ANCHOR PUMP AT 5525 FT</t>
    </r>
    <r>
      <rPr>
        <b/>
        <sz val="12"/>
        <color rgb="FF0000FF"/>
        <rFont val="Calibri"/>
        <family val="2"/>
        <scheme val="minor"/>
      </rPr>
      <t>, HYDRO TEST, HOLD OK, ON STREAM.</t>
    </r>
  </si>
  <si>
    <t>TOT. RET. 9 RODS</t>
  </si>
  <si>
    <t>BAKER, SH.S.= 12"</t>
  </si>
  <si>
    <r>
      <t xml:space="preserve">FOUND ROD NO. ( 12X7/8" ) PARTED, FISHED OK, REPLACED OK, R.TRIP, </t>
    </r>
    <r>
      <rPr>
        <b/>
        <sz val="12"/>
        <color rgb="FFFF0000"/>
        <rFont val="Calibri"/>
        <family val="2"/>
        <scheme val="minor"/>
      </rPr>
      <t>CHANGED FIRST 20X7/8"</t>
    </r>
    <r>
      <rPr>
        <b/>
        <sz val="12"/>
        <color rgb="FF0000FF"/>
        <rFont val="Calibri"/>
        <family val="2"/>
        <scheme val="minor"/>
      </rPr>
      <t>, ON STREAM</t>
    </r>
  </si>
  <si>
    <t>L.P.E. , R.TRIP W/ 1.75" INSTEAD OF 1.5" , ON STREAM.</t>
  </si>
  <si>
    <t>L.P.E. , R.TRIP, ON STREAM.</t>
  </si>
  <si>
    <t>BAKER, SH.S.= 10"</t>
  </si>
  <si>
    <t>BAKER, AFTER R/T  , PLAN TO CHECK</t>
  </si>
  <si>
    <r>
      <t xml:space="preserve">NO PUMP ACTION, RESET FOR DHP, HYDRO TEST, HOLD OK, STARTED THE WELL, </t>
    </r>
    <r>
      <rPr>
        <b/>
        <sz val="12"/>
        <color rgb="FFFF0000"/>
        <rFont val="Calibri"/>
        <family val="2"/>
        <scheme val="minor"/>
      </rPr>
      <t>FOUND L.P.E.</t>
    </r>
    <r>
      <rPr>
        <b/>
        <sz val="12"/>
        <color rgb="FF0000FF"/>
        <rFont val="Calibri"/>
        <family val="2"/>
        <scheme val="minor"/>
      </rPr>
      <t xml:space="preserve"> , R.TRIP, ON STREAM.</t>
    </r>
  </si>
  <si>
    <r>
      <t xml:space="preserve">
</t>
    </r>
    <r>
      <rPr>
        <b/>
        <sz val="12"/>
        <color rgb="FFFF0000"/>
        <rFont val="Calibri"/>
        <family val="2"/>
        <scheme val="minor"/>
      </rPr>
      <t>KTH FLANGE</t>
    </r>
  </si>
  <si>
    <t>CASING LEAK
ISOLATED BY  PKR</t>
  </si>
  <si>
    <t>NO PUMP ACTION, R.TRIP W/2.25" ANCHOR PUMP, RET. (1+9+9) RODS, SET ANCHOR AT 5100 FT, HYDRO TEST, NOT HOLD, POOH W/ S/R &amp; L/D BESIDE THE WELL</t>
  </si>
  <si>
    <t>TRANSFER S/U (912 MAX-II , SH.S 8" , S.L 119") TO NE-78</t>
  </si>
  <si>
    <t>TOTAL RET. 49X1" RODS</t>
  </si>
  <si>
    <t>40X1" + 119X7/8" + 25X1"</t>
  </si>
  <si>
    <t>TOT. RET. 13X1"</t>
  </si>
  <si>
    <t xml:space="preserve">CHANGE SH.SIZE F/8" T/10" </t>
  </si>
  <si>
    <t>INCREASED FREQ. F/ 48 HZ T/ 50 HZ (AS DESIGNED)</t>
  </si>
  <si>
    <t>OBSERVED Pi DECREASED T/ 140 PSI , DECREASED FREQ. F/ 50 HZ T/ 48 HZ</t>
  </si>
  <si>
    <r>
      <rPr>
        <b/>
        <sz val="12"/>
        <color rgb="FFFF0000"/>
        <rFont val="Calibri"/>
        <family val="2"/>
        <scheme val="minor"/>
      </rPr>
      <t>FINISHED DRILLING</t>
    </r>
    <r>
      <rPr>
        <b/>
        <sz val="12"/>
        <color rgb="FF0000FF"/>
        <rFont val="Calibri"/>
        <family val="2"/>
        <scheme val="minor"/>
      </rPr>
      <t xml:space="preserve">, </t>
    </r>
    <r>
      <rPr>
        <b/>
        <sz val="12"/>
        <rFont val="Calibri"/>
        <family val="2"/>
        <scheme val="minor"/>
      </rPr>
      <t>COMPLETED THE WELL AS OIL PRODUCER USING S/R SYSTEM</t>
    </r>
    <r>
      <rPr>
        <b/>
        <sz val="12"/>
        <color rgb="FF0000FF"/>
        <rFont val="Calibri"/>
        <family val="2"/>
        <scheme val="minor"/>
      </rPr>
      <t xml:space="preserve">
</t>
    </r>
    <r>
      <rPr>
        <b/>
        <sz val="12"/>
        <color rgb="FF339966"/>
        <rFont val="Calibri"/>
        <family val="2"/>
        <scheme val="minor"/>
      </rPr>
      <t xml:space="preserve">PERFORATED B-I ( 5844 - 5858)14 FT,( 5830 - 5844 ) 14 FT, B-III (5858 – 5872) 14 FT, (5997 – 6010) 13 FT &amp; B-IV (6030 – 6038) 8 FT , </t>
    </r>
    <r>
      <rPr>
        <b/>
        <sz val="12"/>
        <rFont val="Calibri"/>
        <family val="2"/>
        <scheme val="minor"/>
      </rPr>
      <t xml:space="preserve">INSTALLED ANCHOR CATCHER COMP. ON 3 1/2" TBG, </t>
    </r>
    <r>
      <rPr>
        <b/>
        <sz val="12"/>
        <color rgb="FF0000FF"/>
        <rFont val="Calibri"/>
        <family val="2"/>
        <scheme val="minor"/>
      </rPr>
      <t xml:space="preserve">ALL INTERVALS </t>
    </r>
    <r>
      <rPr>
        <b/>
        <sz val="12"/>
        <color rgb="FF339966"/>
        <rFont val="Calibri"/>
        <family val="2"/>
        <scheme val="minor"/>
      </rPr>
      <t>B-I,III,IV</t>
    </r>
    <r>
      <rPr>
        <b/>
        <sz val="12"/>
        <color rgb="FF0000FF"/>
        <rFont val="Calibri"/>
        <family val="2"/>
        <scheme val="minor"/>
      </rPr>
      <t xml:space="preserve"> ON PROD. ,  RIH W/ 1.75" DHP, S/R CONFIG.  ( 25X1" + 120X 7/8" + 82X 1" ) NEW S-88, S/U F/</t>
    </r>
    <r>
      <rPr>
        <b/>
        <sz val="12"/>
        <color rgb="FFFF0000"/>
        <rFont val="Calibri"/>
        <family val="2"/>
        <scheme val="minor"/>
      </rPr>
      <t xml:space="preserve"> A-2</t>
    </r>
    <r>
      <rPr>
        <b/>
        <sz val="12"/>
        <color rgb="FF0000FF"/>
        <rFont val="Calibri"/>
        <family val="2"/>
        <scheme val="minor"/>
      </rPr>
      <t xml:space="preserve">  (</t>
    </r>
    <r>
      <rPr>
        <b/>
        <sz val="12"/>
        <color rgb="FFFF0000"/>
        <rFont val="Calibri"/>
        <family val="2"/>
        <scheme val="minor"/>
      </rPr>
      <t>SH.S. 8" , S.L.123"</t>
    </r>
    <r>
      <rPr>
        <b/>
        <sz val="12"/>
        <color rgb="FF0000FF"/>
        <rFont val="Calibri"/>
        <family val="2"/>
        <scheme val="minor"/>
      </rPr>
      <t xml:space="preserve">), </t>
    </r>
    <r>
      <rPr>
        <b/>
        <sz val="12"/>
        <color rgb="FFFF0000"/>
        <rFont val="Calibri"/>
        <family val="2"/>
        <scheme val="minor"/>
      </rPr>
      <t>ON STREAM 24/11/2019</t>
    </r>
  </si>
  <si>
    <t>NO PUMP ACTION , R.TRIP W/ 1.5" DHP (AVAILABLE) INSTEAD OF 1.75 " DHP , NO PROD. , HYDROTEST , NOT HOLD , R.TRIP W/1.5" ANCHOR PUMP, RET. ( 15 RODS X1"), SET ANCHOR @ 5425 FT , ON STREAM</t>
  </si>
  <si>
    <t>TOT. RET. 15 rods</t>
  </si>
  <si>
    <r>
      <rPr>
        <b/>
        <sz val="12"/>
        <color rgb="FFFF0000"/>
        <rFont val="Calibri"/>
        <family val="2"/>
        <scheme val="minor"/>
      </rPr>
      <t>FINISHED DRILLING</t>
    </r>
    <r>
      <rPr>
        <b/>
        <sz val="12"/>
        <color rgb="FF0000FF"/>
        <rFont val="Calibri"/>
        <family val="2"/>
        <scheme val="minor"/>
      </rPr>
      <t xml:space="preserve">, </t>
    </r>
    <r>
      <rPr>
        <b/>
        <sz val="12"/>
        <rFont val="Calibri"/>
        <family val="2"/>
        <scheme val="minor"/>
      </rPr>
      <t>COMPLETED THE WELL AS OIL PRODUCER USING S/R SYSTEM</t>
    </r>
    <r>
      <rPr>
        <b/>
        <sz val="12"/>
        <color rgb="FF0000FF"/>
        <rFont val="Calibri"/>
        <family val="2"/>
        <scheme val="minor"/>
      </rPr>
      <t xml:space="preserve">
</t>
    </r>
    <r>
      <rPr>
        <b/>
        <sz val="12"/>
        <color rgb="FF339966"/>
        <rFont val="Calibri"/>
        <family val="2"/>
        <scheme val="minor"/>
      </rPr>
      <t>PERFORATED B-I (5784-5800), (5856-5864)</t>
    </r>
    <r>
      <rPr>
        <b/>
        <sz val="12"/>
        <color rgb="FF0000FF"/>
        <rFont val="Calibri"/>
        <family val="2"/>
        <scheme val="minor"/>
      </rPr>
      <t xml:space="preserve">
PERFORMED DATA FRAC &amp; MAIN HIWAY FRAC AS FOLLOWING DATA: (AVG Pr=3267 PSI, MAX Pr= 4177 PSI  , MIN. TREAT Pr=227 PSI, AVG INJ. RATE: 25 BBL/MIN, TOT. PROPANT =82500  LBS), CLEANED PROPANT BY N2 TO DPETH 6187 FT
</t>
    </r>
    <r>
      <rPr>
        <b/>
        <sz val="12"/>
        <color rgb="FF339966"/>
        <rFont val="Calibri"/>
        <family val="2"/>
        <scheme val="minor"/>
      </rPr>
      <t>PERFORATED B-III (5972-5979), (5983-5990)</t>
    </r>
    <r>
      <rPr>
        <b/>
        <sz val="12"/>
        <color rgb="FF0000FF"/>
        <rFont val="Calibri"/>
        <family val="2"/>
        <scheme val="minor"/>
      </rPr>
      <t xml:space="preserve">, </t>
    </r>
    <r>
      <rPr>
        <b/>
        <sz val="12"/>
        <rFont val="Calibri"/>
        <family val="2"/>
        <scheme val="minor"/>
      </rPr>
      <t>INSTALL ANCHOR CATCHER COMPL. ON 3-1/2" TBG</t>
    </r>
    <r>
      <rPr>
        <b/>
        <sz val="12"/>
        <color rgb="FF0000FF"/>
        <rFont val="Calibri"/>
        <family val="2"/>
        <scheme val="minor"/>
      </rPr>
      <t xml:space="preserve">, </t>
    </r>
    <r>
      <rPr>
        <b/>
        <sz val="12"/>
        <color rgb="FF339966"/>
        <rFont val="Calibri"/>
        <family val="2"/>
        <scheme val="minor"/>
      </rPr>
      <t>ALL INTERVAL B-I &amp; B-III ON PROD.</t>
    </r>
    <r>
      <rPr>
        <b/>
        <sz val="12"/>
        <color rgb="FF0000FF"/>
        <rFont val="Calibri"/>
        <family val="2"/>
        <scheme val="minor"/>
      </rPr>
      <t xml:space="preserve">, RIH W/ 1.75" DHP, S/R CONFIG.  ( 25X1" + 125X 7/8" + 74X 1" ) D-78 NEW, S/U F/NE-16 L.S (SH.S. 8" , S.L.144"), </t>
    </r>
    <r>
      <rPr>
        <b/>
        <sz val="12"/>
        <color rgb="FFFF0000"/>
        <rFont val="Calibri"/>
        <family val="2"/>
        <scheme val="minor"/>
      </rPr>
      <t>ON STREAM 21/11/2019</t>
    </r>
  </si>
  <si>
    <r>
      <t xml:space="preserve">* RIH W/ 2.84" G.C, tagged PSN @ 5888 ft (S/L depth).
*  RIH W/ 2.34" G.C, tagged @ 6322 ft (Correlated depth), Confirmed DHP's screen is in rat hole.
*  RIH W/ 2.56" FWG plug, set same @ F-nipple @ 6021 ft (S/L depth) </t>
    </r>
    <r>
      <rPr>
        <b/>
        <sz val="12"/>
        <color rgb="FFC00000"/>
        <rFont val="Calibri"/>
        <family val="2"/>
        <scheme val="minor"/>
      </rPr>
      <t>to isolate B-IV</t>
    </r>
  </si>
  <si>
    <r>
      <t xml:space="preserve"> </t>
    </r>
    <r>
      <rPr>
        <b/>
        <sz val="16"/>
        <color rgb="FF339933"/>
        <rFont val="Calibri"/>
        <family val="2"/>
        <scheme val="minor"/>
      </rPr>
      <t>Now B-I &amp; III are on production.</t>
    </r>
  </si>
  <si>
    <t xml:space="preserve"> W.C  100 % , salinity  86522 mg\l .c</t>
  </si>
  <si>
    <t>8 Hrs ON
16 Hrs off</t>
  </si>
  <si>
    <t>By substraction from A-76 test ( 6-7-2020)</t>
  </si>
  <si>
    <t xml:space="preserve">EXPRO#2 (TMU)
A(21+76 ) </t>
  </si>
  <si>
    <t>EXPRO 3 TMU,  SH.SIZE 10"</t>
  </si>
  <si>
    <t>BAKER , LPE</t>
  </si>
  <si>
    <t>EXPRO #2 (TMU), 1.5" DHP 
B-I,III</t>
  </si>
  <si>
    <t>At pump depth</t>
  </si>
  <si>
    <t>S.F.L,   NPA</t>
  </si>
  <si>
    <t>TOT. RET. 30 rods</t>
  </si>
  <si>
    <t>LOW PUMP EFF. , R.TRIP W/1.5" ANCHOR PUMP, RET. (1+4+10)*1" ROD, SET ANCHOR PUMP AT 5050 FT, TBG TEST NOT HOLD, OIL COMING F/CSG.</t>
  </si>
  <si>
    <t>CHANGE SH.S. F/10" T/8"</t>
  </si>
  <si>
    <t>CHANGE S.L. F/128" T/112"</t>
  </si>
  <si>
    <t>After  Stopped (68 HRS )</t>
  </si>
  <si>
    <t>LOW PUMP EFF. , R.TRIP W/1.5" SLIM ANCHOR PUMP, RET. 1 ROD, SET ANCHOR AT 5550 FT, TBG TEST HOLD, ON STREAM</t>
  </si>
  <si>
    <r>
      <t xml:space="preserve">SET PUMP AT 5600 FT, S/R (25*1" + 125*7/8" + 74*1"), CLOSED CSG WING, STARTED THE WELL, NO PRODUCTION, STOPPED THE WELL, </t>
    </r>
    <r>
      <rPr>
        <b/>
        <sz val="12"/>
        <color rgb="FFFF0000"/>
        <rFont val="Calibri"/>
        <family val="2"/>
        <scheme val="minor"/>
      </rPr>
      <t>WAITING W/O, POOH W/ S/R BESIDE WELL.</t>
    </r>
  </si>
  <si>
    <r>
      <t xml:space="preserve">UNDER W/O DUE TO TBG. OBSTRUCTION , </t>
    </r>
    <r>
      <rPr>
        <b/>
        <sz val="12"/>
        <color rgb="FFFF0000"/>
        <rFont val="Calibri"/>
        <family val="2"/>
        <scheme val="minor"/>
      </rPr>
      <t xml:space="preserve">NO VISUAL CRACKS DETECTED </t>
    </r>
    <r>
      <rPr>
        <b/>
        <sz val="12"/>
        <color rgb="FF0000FF"/>
        <rFont val="Calibri"/>
        <family val="2"/>
        <scheme val="minor"/>
      </rPr>
      <t xml:space="preserve">,  </t>
    </r>
    <r>
      <rPr>
        <b/>
        <sz val="12"/>
        <color theme="1"/>
        <rFont val="Calibri"/>
        <family val="2"/>
        <scheme val="minor"/>
      </rPr>
      <t>TAGGED WITH 2 7/8" TBG @ TOP OF FISH 5995 FT (15 FT 2 7/8" TBG, 7" * 3 1/2" ANCHOR CATCHER, 2 7/8" TBG JT, 2.28" PSN, 2 * 2 7/8" TBG JT, 2.25" GR NIPPLE, WEG. (FISH LENGTH OF 116 FT))</t>
    </r>
    <r>
      <rPr>
        <b/>
        <sz val="12"/>
        <color rgb="FF0000FF"/>
        <rFont val="Calibri"/>
        <family val="2"/>
        <scheme val="minor"/>
      </rPr>
      <t xml:space="preserve">, INSTALLED ANCHOR COMPLETION ON 2 7/8" TBG, </t>
    </r>
    <r>
      <rPr>
        <b/>
        <sz val="12"/>
        <color rgb="FF25941C"/>
        <rFont val="Calibri"/>
        <family val="2"/>
        <scheme val="minor"/>
      </rPr>
      <t xml:space="preserve">RIH WITH 1.5" SLIM DHP </t>
    </r>
    <r>
      <rPr>
        <b/>
        <sz val="12"/>
        <color rgb="FF0000FF"/>
        <rFont val="Calibri"/>
        <family val="2"/>
        <scheme val="minor"/>
      </rPr>
      <t xml:space="preserve">ON NEW D-78 (APERGY) S/R CONFG. ( 25X1"+120X7/8"+84X1"), </t>
    </r>
    <r>
      <rPr>
        <b/>
        <sz val="12"/>
        <color rgb="FFFF0000"/>
        <rFont val="Calibri"/>
        <family val="2"/>
        <scheme val="minor"/>
      </rPr>
      <t>ON STREAM 30/6/2020</t>
    </r>
  </si>
  <si>
    <t>TRANSEFERED S/U TO M-155</t>
  </si>
  <si>
    <r>
      <t xml:space="preserve">RIH W/1.75" ANCHOR PUMP, RET. (10 + 10)RODS, TBG TEST NOT HOLD, FOUND RETURN F/CSG, </t>
    </r>
    <r>
      <rPr>
        <b/>
        <sz val="12"/>
        <color rgb="FFFF0000"/>
        <rFont val="Calibri"/>
        <family val="2"/>
        <scheme val="minor"/>
      </rPr>
      <t>WAITING W/O</t>
    </r>
    <r>
      <rPr>
        <b/>
        <sz val="12"/>
        <color rgb="FF0000FF"/>
        <rFont val="Calibri"/>
        <family val="2"/>
        <scheme val="minor"/>
      </rPr>
      <t xml:space="preserve">
POOH W/ ANCHOR PUMP AND S/R AND L/D SAME BESIDE THE WELL</t>
    </r>
  </si>
  <si>
    <t>ROD NO 2*7/8" PARTED, FISHED, R.TRIP W/ NEW 2" DHP, ON STREAM.</t>
  </si>
  <si>
    <t>NO PUMP ACTION, R.TRIP W/ NEW 1.75" ANCHOR PUMP, RET. (10*1") RODS, SET ANCHOR PUMP AT 5525 FT, ON STREAM.</t>
  </si>
  <si>
    <t>CHANGE SH.S. F/12" T/8"</t>
  </si>
  <si>
    <t>82X1''+117 X 7/8''+ 25 X1'' MOLDED ROD</t>
  </si>
  <si>
    <t>FOUND ROD NO. (27X1" ) PARTED, FISHED OK, REPLACED OK, ON STREAM.</t>
  </si>
  <si>
    <t>NO PUMP ACTION, RESET DHP, ON STREAM</t>
  </si>
  <si>
    <t>A-98 (S/R)</t>
  </si>
  <si>
    <t xml:space="preserve">Expro # 3 (TMU) </t>
  </si>
  <si>
    <r>
      <t xml:space="preserve">Expro # 3 (TMU),  
</t>
    </r>
    <r>
      <rPr>
        <b/>
        <sz val="12"/>
        <color rgb="FFFF0000"/>
        <rFont val="Calibri"/>
        <family val="2"/>
        <scheme val="minor"/>
      </rPr>
      <t>FREQ= 48 HZ</t>
    </r>
    <r>
      <rPr>
        <b/>
        <sz val="12"/>
        <color rgb="FF0000FF"/>
        <rFont val="Calibri"/>
        <family val="2"/>
        <scheme val="minor"/>
      </rPr>
      <t>, CUR= 25 A, PIP/PDP=272/2520 PSI, 
Ti/Tm= 195/ N/A F, USP/DSP= N/A/133 PSI, WHT = 144 F</t>
    </r>
  </si>
  <si>
    <t>Expro # 2 (TMU) , Plan to verify losses by DFL</t>
  </si>
  <si>
    <t>After Changing SH.S F/8" T/10"</t>
  </si>
  <si>
    <t>D-78 COND-1</t>
  </si>
  <si>
    <t>FOUND ROD NO. ( 15X7/8" ) PARTED, FISHED OK, CHANGED ALL S/R BY ( 30X1" + 114X7/8" + 87X1" ) D-78 COND-1, R.TRIP, ON STREAM.</t>
  </si>
  <si>
    <t>NEW S-88 WFD</t>
  </si>
  <si>
    <t>EXPRO # 2 (TMU), ANCHOR PUMP , RET. 11 RODS</t>
  </si>
  <si>
    <t>EXPRO # 3  ( TMU) , LPE</t>
  </si>
  <si>
    <t>WELL ( S/R ) :    A-83</t>
  </si>
  <si>
    <t xml:space="preserve">EXPRO #2 (TMU), SH.S.  8" </t>
  </si>
  <si>
    <t>TOT. RET. 2 RODS</t>
  </si>
  <si>
    <t>S.F.L,   NO PUMP ACTION</t>
  </si>
  <si>
    <t>NO PUMP ACTION, R.TRIP W/1.5" SLIM DHP, NO PROD. , STOPPED THE WELL TO BUILD UP</t>
  </si>
  <si>
    <t>NO PUMP ACTION.</t>
  </si>
  <si>
    <t xml:space="preserve">B-I (5766'-5780') 14 FT
B-III (5934'-5945') 11 FT 
B-IV (5982'-5998') 16 FT </t>
  </si>
  <si>
    <t>640  M-II</t>
  </si>
  <si>
    <t xml:space="preserve"> EXPRO #3 (TMU) </t>
  </si>
  <si>
    <t xml:space="preserve">EXPRO # 2 (TMU) , SH.S=8" </t>
  </si>
  <si>
    <t>EXPRO#2 (TMU), S.L. 112"</t>
  </si>
  <si>
    <t xml:space="preserve">BAKER, SH.S. 8" </t>
  </si>
  <si>
    <t>Sever F. pound, P.F. 36%</t>
  </si>
  <si>
    <t>BAKER
P.S 1.5", Sh.Size 8"</t>
  </si>
  <si>
    <r>
      <t xml:space="preserve">ROD NO. 37*7/8" PARTED, FISHED, </t>
    </r>
    <r>
      <rPr>
        <b/>
        <sz val="12"/>
        <color rgb="FFFF0000"/>
        <rFont val="Calibri"/>
        <family val="2"/>
        <scheme val="minor"/>
      </rPr>
      <t>R.TRIP W/1.75" DHP INSTEAD OF 2" DHP</t>
    </r>
    <r>
      <rPr>
        <b/>
        <sz val="12"/>
        <color rgb="FF0000FF"/>
        <rFont val="Calibri"/>
        <family val="2"/>
        <scheme val="minor"/>
      </rPr>
      <t>, ON STREAM.</t>
    </r>
  </si>
  <si>
    <t>B-I , (5769'-5773')
B-III ( 5930-5952 )
B-IV (5980-5990 )
B-V ( 6036-6048 )</t>
  </si>
  <si>
    <t>CHANGED S.L. F/144" T/112"</t>
  </si>
  <si>
    <t>BAKER, S.L. 112"</t>
  </si>
  <si>
    <t>B-I, III, UPPER B-IV</t>
  </si>
  <si>
    <t>SLIGHT F.POUND , P.FILLAGE 85 %</t>
  </si>
  <si>
    <t>NORMAL CARD , P.FILLAGE 94 %</t>
  </si>
  <si>
    <t>F.POUND , PUMP FILL. 82 %</t>
  </si>
  <si>
    <t>T.V. Leak</t>
  </si>
  <si>
    <t>Flumping</t>
  </si>
  <si>
    <r>
      <rPr>
        <b/>
        <sz val="12"/>
        <color rgb="FFFF0000"/>
        <rFont val="Calibri"/>
        <family val="2"/>
        <scheme val="minor"/>
      </rPr>
      <t>B-I</t>
    </r>
    <r>
      <rPr>
        <b/>
        <sz val="12"/>
        <color indexed="12"/>
        <rFont val="Calibri"/>
        <family val="2"/>
        <scheme val="minor"/>
      </rPr>
      <t xml:space="preserve">  (5806-5819) ,(5876-5884) ,(5888-5900)
</t>
    </r>
    <r>
      <rPr>
        <b/>
        <sz val="12"/>
        <color rgb="FFFF0000"/>
        <rFont val="Calibri"/>
        <family val="2"/>
      </rPr>
      <t xml:space="preserve">B-III </t>
    </r>
    <r>
      <rPr>
        <b/>
        <sz val="12"/>
        <color indexed="12"/>
        <rFont val="Calibri"/>
        <family val="2"/>
      </rPr>
      <t>(5952-5970) 18 FT</t>
    </r>
  </si>
  <si>
    <t>BAKER, TIMER</t>
  </si>
  <si>
    <t>SEVERE F.POUND, P.FILL.= 26 %</t>
  </si>
  <si>
    <t xml:space="preserve"> F.POUND , P.FILLAGE =75 % </t>
  </si>
  <si>
    <t>F.POUND, P.FILL.= 72%</t>
  </si>
  <si>
    <t>F.POUND , P.FILL.  72%</t>
  </si>
  <si>
    <t>SEVERE F.POUND , P.FILL. +/-47 %</t>
  </si>
  <si>
    <t>Sever F. pound, PILL.Fill. 25%</t>
  </si>
  <si>
    <t>TRANSEFERED S/U TO A-98</t>
  </si>
  <si>
    <r>
      <t xml:space="preserve">FINISHED DRILLING , COMPLETED THE WELL AS OIL PRODUCER USING S/R FROM </t>
    </r>
    <r>
      <rPr>
        <b/>
        <sz val="12"/>
        <color rgb="FF339933"/>
        <rFont val="Calibri"/>
        <family val="2"/>
        <scheme val="minor"/>
      </rPr>
      <t>B-I [5740’ – 5751’] , (11 FT) Pr = 750 Psi, B-I [5758' – 5770'], (12 FT) Pr = 430 Psi, B-I [5792' – 5800'], (8 FT) , B-III [5910' – 5920'] (10 FT), B-IV [5946' – 5958'] (12 FT), Pr = 800 Psi, B-IV [5965' – 5971'] (6 FT), B-V [6021' - 6027'] (6 FT), B-V  [6042' - 6050'] (8 FT) Pr = 1910 Psi</t>
    </r>
    <r>
      <rPr>
        <b/>
        <sz val="12"/>
        <color rgb="FF0000FF"/>
        <rFont val="Calibri"/>
        <family val="2"/>
        <scheme val="minor"/>
      </rPr>
      <t xml:space="preserve">, </t>
    </r>
    <r>
      <rPr>
        <b/>
        <sz val="12"/>
        <rFont val="Calibri"/>
        <family val="2"/>
        <scheme val="minor"/>
      </rPr>
      <t>INSTALLED SELECTIVE COMPLETION ON 3.5 TBG.</t>
    </r>
    <r>
      <rPr>
        <b/>
        <sz val="12"/>
        <color rgb="FF0000FF"/>
        <rFont val="Calibri"/>
        <family val="2"/>
        <scheme val="minor"/>
      </rPr>
      <t xml:space="preserve">, </t>
    </r>
    <r>
      <rPr>
        <b/>
        <sz val="12"/>
        <color rgb="FFFF0000"/>
        <rFont val="Calibri"/>
        <family val="2"/>
        <scheme val="minor"/>
      </rPr>
      <t>KEPT SSD CLOSED AGAINST B-I,B-III,B-IV &amp; UPPER B-V</t>
    </r>
    <r>
      <rPr>
        <b/>
        <sz val="12"/>
        <color rgb="FF0000FF"/>
        <rFont val="Calibri"/>
        <family val="2"/>
        <scheme val="minor"/>
      </rPr>
      <t xml:space="preserve">, </t>
    </r>
    <r>
      <rPr>
        <b/>
        <sz val="12"/>
        <color rgb="FF339933"/>
        <rFont val="Calibri"/>
        <family val="2"/>
        <scheme val="minor"/>
      </rPr>
      <t>NOW LOWER B-V ONLY ON PRODUCTION</t>
    </r>
    <r>
      <rPr>
        <b/>
        <sz val="12"/>
        <color rgb="FF0000FF"/>
        <rFont val="Calibri"/>
        <family val="2"/>
        <scheme val="minor"/>
      </rPr>
      <t xml:space="preserve">, RIH W/ 2" DHP ON NEW S-88 (WFD) S/R CONFG. (25X1"+130X7/8"+83X1"), S/U 912 M-II ( SH.S = 10" , S.L. = 112" ), FROM A-43 , </t>
    </r>
    <r>
      <rPr>
        <b/>
        <sz val="12"/>
        <color rgb="FFFF0000"/>
        <rFont val="Calibri"/>
        <family val="2"/>
        <scheme val="minor"/>
      </rPr>
      <t>ON STREAM 25/7/2020</t>
    </r>
  </si>
  <si>
    <t>D-78 NEW (APERGY)</t>
  </si>
  <si>
    <t xml:space="preserve"> 25*1" + 125*7/8" + 83*1"</t>
  </si>
  <si>
    <t>TRANSEFERED S/U TO A-83</t>
  </si>
  <si>
    <r>
      <t xml:space="preserve">B - I, III, IV  
</t>
    </r>
    <r>
      <rPr>
        <b/>
        <sz val="16"/>
        <color rgb="FF339966"/>
        <rFont val="Calibri"/>
        <family val="2"/>
        <scheme val="minor"/>
      </rPr>
      <t xml:space="preserve">PUMP SIZE= 1.75" DHP,  S.L. =112",  SH.S=8"
</t>
    </r>
  </si>
  <si>
    <r>
      <t xml:space="preserve">FINISHED DRILLING, COMPLETED THE WELL AS OIL PRODUCER WITH S/R SYSTEM, FROM </t>
    </r>
    <r>
      <rPr>
        <b/>
        <sz val="12"/>
        <color rgb="FF339933"/>
        <rFont val="Calibri"/>
        <family val="2"/>
        <scheme val="minor"/>
      </rPr>
      <t xml:space="preserve">B-I (5766'-5780') 14 FT, Pr =  428 Psi, B-III (5934'-5945') 11 FT, Pr =  706 Psi &amp; B-IV (5982'-5998') 16 FT, Pr =  554 Psi, </t>
    </r>
    <r>
      <rPr>
        <b/>
        <sz val="12"/>
        <color rgb="FF0000FF"/>
        <rFont val="Calibri"/>
        <family val="2"/>
        <scheme val="minor"/>
      </rPr>
      <t xml:space="preserve"> </t>
    </r>
    <r>
      <rPr>
        <b/>
        <sz val="12"/>
        <color theme="1"/>
        <rFont val="Calibri"/>
        <family val="2"/>
        <scheme val="minor"/>
      </rPr>
      <t>INSTALL SELECTIVE COMPL. ON 3-1/2" TBG,</t>
    </r>
    <r>
      <rPr>
        <b/>
        <sz val="12"/>
        <color rgb="FF0000FF"/>
        <rFont val="Calibri"/>
        <family val="2"/>
        <scheme val="minor"/>
      </rPr>
      <t xml:space="preserve"> </t>
    </r>
    <r>
      <rPr>
        <b/>
        <sz val="12"/>
        <color rgb="FFFF0000"/>
        <rFont val="Calibri"/>
        <family val="2"/>
        <scheme val="minor"/>
      </rPr>
      <t>OPEN SSD AGAINST B-I &amp; B-III</t>
    </r>
    <r>
      <rPr>
        <b/>
        <sz val="12"/>
        <color rgb="FF0000FF"/>
        <rFont val="Calibri"/>
        <family val="2"/>
        <scheme val="minor"/>
      </rPr>
      <t xml:space="preserve"> , </t>
    </r>
    <r>
      <rPr>
        <b/>
        <sz val="12"/>
        <color rgb="FF339933"/>
        <rFont val="Calibri"/>
        <family val="2"/>
        <scheme val="minor"/>
      </rPr>
      <t>NOW ALL INTERVALS ON PROD.</t>
    </r>
    <r>
      <rPr>
        <b/>
        <sz val="12"/>
        <color rgb="FF0000FF"/>
        <rFont val="Calibri"/>
        <family val="2"/>
        <scheme val="minor"/>
      </rPr>
      <t xml:space="preserve"> </t>
    </r>
    <r>
      <rPr>
        <b/>
        <sz val="12"/>
        <color rgb="FF339966"/>
        <rFont val="Calibri"/>
        <family val="2"/>
        <scheme val="minor"/>
      </rPr>
      <t>(B-I,III &amp; IV)</t>
    </r>
    <r>
      <rPr>
        <b/>
        <sz val="12"/>
        <color rgb="FF0000FF"/>
        <rFont val="Calibri"/>
        <family val="2"/>
        <scheme val="minor"/>
      </rPr>
      <t xml:space="preserve">, RIH W/ 1.75" DHP ON S/R 
D-78 NEW (APERGY)  (25*1" + 125*7/8" + 83*1") , R/U S/U  FROM A-72 (640 M-II, S.L. 144", SH.S. 8 "),
 </t>
    </r>
    <r>
      <rPr>
        <b/>
        <sz val="12"/>
        <color rgb="FFFF0000"/>
        <rFont val="Calibri"/>
        <family val="2"/>
        <scheme val="minor"/>
      </rPr>
      <t>ON STREAM 2/8/2020</t>
    </r>
  </si>
  <si>
    <r>
      <t>NO PUMP ACTION, R.TRIP W/1.5" DHP, TBG TEST NOT HOLD, R.TRIP W/1.5" ANCHOR PUMP, RET. 2 RODS*1" ,</t>
    </r>
    <r>
      <rPr>
        <b/>
        <sz val="12"/>
        <color rgb="FFFF0000"/>
        <rFont val="Calibri"/>
        <family val="2"/>
        <scheme val="minor"/>
      </rPr>
      <t xml:space="preserve"> SET ANCHOR PUMP AT 5725 FT</t>
    </r>
    <r>
      <rPr>
        <b/>
        <sz val="12"/>
        <color rgb="FF0000FF"/>
        <rFont val="Calibri"/>
        <family val="2"/>
        <scheme val="minor"/>
      </rPr>
      <t>, TBG TEST HOLD, ON STREAM.</t>
    </r>
  </si>
  <si>
    <t>TOT. RET. 5 RODS</t>
  </si>
  <si>
    <t>30X1"+114X7/8"+82X1"</t>
  </si>
  <si>
    <r>
      <t xml:space="preserve">NO PUMP ACTION, RESET ANCHOR PUMP, RET. 5 RODS*1" , SET ANCHOR PUMP AT 5650 FT, TBG TEST NOT HOLD, </t>
    </r>
    <r>
      <rPr>
        <b/>
        <sz val="12"/>
        <color rgb="FFFF0000"/>
        <rFont val="Calibri"/>
        <family val="2"/>
        <scheme val="minor"/>
      </rPr>
      <t>WAITING W/O</t>
    </r>
  </si>
  <si>
    <t>LOW PUMP EFF. , MANY TRIALS TO UNSET DHP W/OVERPULL 56000 IB W/OUT SUCCESS, STARTED WELL, ON STREAM.</t>
  </si>
  <si>
    <r>
      <t xml:space="preserve">NO PUMP ACTION, RESET DHP, NO PROD., R.TRIP W/2.25" DHP, ON STREAM </t>
    </r>
    <r>
      <rPr>
        <b/>
        <sz val="12"/>
        <color rgb="FFFF0000"/>
        <rFont val="Calibri"/>
        <family val="2"/>
        <scheme val="minor"/>
      </rPr>
      <t>(FOUND RET. DHP SCREEN + BUSHING BARREL CAGE LOST IN WELL)</t>
    </r>
  </si>
  <si>
    <t>TOT. RET. 31 RODS</t>
  </si>
  <si>
    <r>
      <t xml:space="preserve">NO PUMP ACTION, R.TRIP W/1.75" DHP, TBG TEST NOT HOLD, RESET DHP, TBG TEST, NOT HOLD, </t>
    </r>
    <r>
      <rPr>
        <b/>
        <sz val="12"/>
        <color rgb="FFFF0000"/>
        <rFont val="Calibri"/>
        <family val="2"/>
        <scheme val="minor"/>
      </rPr>
      <t>R.TRIP W/1.75" ANCHOR PUMP</t>
    </r>
    <r>
      <rPr>
        <b/>
        <sz val="12"/>
        <color rgb="FF0000FF"/>
        <rFont val="Calibri"/>
        <family val="2"/>
        <scheme val="minor"/>
      </rPr>
      <t>, RET. 18 RODS, SET ANCHOR PUMP AT 5450 FT, TBG TEST HOLD, S/R CONFG (25*1" + 111*7/8" + 82*1"), ON STREAM.</t>
    </r>
  </si>
  <si>
    <r>
      <t xml:space="preserve">NO PUMP ACTION, R.TRIP W/1.5" DHP, TBG TEST, NOT HOLD, RESET DHP, TBG TEST, NOT HOLD, </t>
    </r>
    <r>
      <rPr>
        <b/>
        <sz val="12"/>
        <color rgb="FFFF0000"/>
        <rFont val="Calibri"/>
        <family val="2"/>
        <scheme val="minor"/>
      </rPr>
      <t>R.TRIP W/1.5" ANCHOR PUMP</t>
    </r>
    <r>
      <rPr>
        <b/>
        <sz val="12"/>
        <color rgb="FF0000FF"/>
        <rFont val="Calibri"/>
        <family val="2"/>
        <scheme val="minor"/>
      </rPr>
      <t xml:space="preserve">, RET. (15*1") RODS, TBG TEST NOT HOLD, ROD PLUNGER STUCK, </t>
    </r>
    <r>
      <rPr>
        <b/>
        <sz val="12"/>
        <color rgb="FFFF0000"/>
        <rFont val="Calibri"/>
        <family val="2"/>
        <scheme val="minor"/>
      </rPr>
      <t>R.TRIP W/1.5" ANCHOR PUMP</t>
    </r>
    <r>
      <rPr>
        <b/>
        <sz val="12"/>
        <color rgb="FF0000FF"/>
        <rFont val="Calibri"/>
        <family val="2"/>
        <scheme val="minor"/>
      </rPr>
      <t xml:space="preserve">, RET. (4+10+2)*1" RODS, TBG TEST NOT HOLD, NO PROD, </t>
    </r>
    <r>
      <rPr>
        <b/>
        <sz val="12"/>
        <color rgb="FFFF0000"/>
        <rFont val="Calibri"/>
        <family val="2"/>
        <scheme val="minor"/>
      </rPr>
      <t>R.TRIP W/1.5" ANCHOR PUMP</t>
    </r>
    <r>
      <rPr>
        <b/>
        <sz val="12"/>
        <color rgb="FF0000FF"/>
        <rFont val="Calibri"/>
        <family val="2"/>
        <scheme val="minor"/>
      </rPr>
      <t xml:space="preserve">, TBG TEST HOLD, SET ANCHOR PUMP AT 5175 FT, S/R (23*1" + 104*7/8" + 80*1"), </t>
    </r>
    <r>
      <rPr>
        <b/>
        <sz val="12"/>
        <color rgb="FFFF0000"/>
        <rFont val="Calibri"/>
        <family val="2"/>
        <scheme val="minor"/>
      </rPr>
      <t>ON STREAM 6/8/2020</t>
    </r>
  </si>
  <si>
    <r>
      <t xml:space="preserve">** NO PUMP ACTION, R.TRIP W/1.5" DHP, NO PORD, FILLED TBG. W/ WATER, NO PROD. AGAIN, MEASURED F.L IN CSG. FOUND AT 570 FT
</t>
    </r>
    <r>
      <rPr>
        <b/>
        <sz val="12"/>
        <color rgb="FFFF0000"/>
        <rFont val="Calibri"/>
        <family val="2"/>
        <scheme val="minor"/>
      </rPr>
      <t>**</t>
    </r>
    <r>
      <rPr>
        <b/>
        <u/>
        <sz val="12"/>
        <color rgb="FFFF0000"/>
        <rFont val="Calibri"/>
        <family val="2"/>
        <scheme val="minor"/>
      </rPr>
      <t>PERFORMED S/L JOB AS FOLLOWING:-</t>
    </r>
    <r>
      <rPr>
        <b/>
        <sz val="12"/>
        <color rgb="FF0000FF"/>
        <rFont val="Calibri"/>
        <family val="2"/>
        <scheme val="minor"/>
      </rPr>
      <t xml:space="preserve">
RIH W/ 2.70" Blind Box, Detect fluid level @ 710 ft (S/L depth).
RIH W/ 2.75" Shifting tool, tagged 2.75" Upper SSD @ 5965 ft (S/L depth), Checked found in open position. </t>
    </r>
    <r>
      <rPr>
        <b/>
        <sz val="12"/>
        <color rgb="FFFF0000"/>
        <rFont val="Calibri"/>
        <family val="2"/>
        <scheme val="minor"/>
      </rPr>
      <t xml:space="preserve">(SUPPOSED TO BE CLOSED)
</t>
    </r>
    <r>
      <rPr>
        <b/>
        <sz val="12"/>
        <color rgb="FF0000FF"/>
        <rFont val="Calibri"/>
        <family val="2"/>
        <scheme val="minor"/>
      </rPr>
      <t xml:space="preserve">** R.TRIP W/1.5" ANCHOR PUMP, RET. (10+10+10)*1" RODS, SET PUMP AT 5100 FT, S/R CONFG (25*1" + 120*7/8" + 59*1"), TBG. TEST, NOT HOLD, POOH W/ S/R &amp; ANCHOR PUMP, </t>
    </r>
    <r>
      <rPr>
        <b/>
        <sz val="12"/>
        <color rgb="FFFF0000"/>
        <rFont val="Calibri"/>
        <family val="2"/>
        <scheme val="minor"/>
      </rPr>
      <t>WWO</t>
    </r>
  </si>
  <si>
    <t>LOW PUMP EFF., R.TRIP W/1.5" DHP INSTEAD OF 1.75" DHP, TBG.TEST, HOLD, ON STREAM</t>
  </si>
  <si>
    <t>PKR (CSG LEAK)</t>
  </si>
  <si>
    <t xml:space="preserve">F.POUND , P. FILL = 86 % </t>
  </si>
  <si>
    <t>F.POUND , , PUMP FILLAGE 80 %</t>
  </si>
  <si>
    <r>
      <t xml:space="preserve">SEVERE F.POUND , P.FILL +/- 10%  , </t>
    </r>
    <r>
      <rPr>
        <b/>
        <sz val="12"/>
        <color rgb="FFFF0000"/>
        <rFont val="Calibri"/>
        <family val="2"/>
        <scheme val="minor"/>
      </rPr>
      <t xml:space="preserve">PLAN TO DECREASE S.L. F/144" T/128" </t>
    </r>
    <r>
      <rPr>
        <b/>
        <sz val="12"/>
        <color indexed="12"/>
        <rFont val="Calibri"/>
        <family val="2"/>
        <scheme val="minor"/>
      </rPr>
      <t xml:space="preserve">, (HITTING DOWN , </t>
    </r>
    <r>
      <rPr>
        <b/>
        <sz val="12"/>
        <color rgb="FFFF0000"/>
        <rFont val="Calibri"/>
        <family val="2"/>
        <scheme val="minor"/>
      </rPr>
      <t>PLAN TO PERFORM SPACE OUT</t>
    </r>
    <r>
      <rPr>
        <b/>
        <sz val="12"/>
        <color indexed="12"/>
        <rFont val="Calibri"/>
        <family val="2"/>
        <scheme val="minor"/>
      </rPr>
      <t xml:space="preserve">)    </t>
    </r>
  </si>
  <si>
    <t>NORMAL CARD  , PLAN TO PERFORM PROD. TEST</t>
  </si>
  <si>
    <t>AT SURFACE</t>
  </si>
  <si>
    <t>F.POUND , P.FILL=91%</t>
  </si>
  <si>
    <t>S.F.L FOR B-I,B-III,B-IV &amp; UPPER B-V  , NORMAL CARD</t>
  </si>
  <si>
    <r>
      <t xml:space="preserve">LOW PUMP EFF., </t>
    </r>
    <r>
      <rPr>
        <b/>
        <sz val="12"/>
        <color rgb="FFFF0000"/>
        <rFont val="Calibri"/>
        <family val="2"/>
        <scheme val="minor"/>
      </rPr>
      <t>2</t>
    </r>
    <r>
      <rPr>
        <b/>
        <sz val="12"/>
        <color rgb="FF0000FF"/>
        <rFont val="Calibri"/>
        <family val="2"/>
        <scheme val="minor"/>
      </rPr>
      <t xml:space="preserve"> R.TRIP W/2.25" DHP, HYDRO TEST, HOLD OK, ON STREAM</t>
    </r>
  </si>
  <si>
    <r>
      <t xml:space="preserve">NO PUMP ACTION, </t>
    </r>
    <r>
      <rPr>
        <b/>
        <sz val="12"/>
        <color rgb="FFFF0000"/>
        <rFont val="Calibri"/>
        <family val="2"/>
        <scheme val="minor"/>
      </rPr>
      <t>R.TRIP WITH 2" DHP INSTEAD OF 2.25" DHP</t>
    </r>
    <r>
      <rPr>
        <b/>
        <sz val="12"/>
        <color rgb="FF0000FF"/>
        <rFont val="Calibri"/>
        <family val="2"/>
        <scheme val="minor"/>
      </rPr>
      <t>, ON STREAM</t>
    </r>
  </si>
  <si>
    <t>S.F.L FOR UPPER B-I , NORMAL CARD</t>
  </si>
  <si>
    <t>S.F.L FOR UPPER B-I  ,  FLUMPING</t>
  </si>
  <si>
    <t>PERF</t>
  </si>
  <si>
    <r>
      <rPr>
        <b/>
        <sz val="12"/>
        <color rgb="FF00B050"/>
        <rFont val="Calibri"/>
        <family val="2"/>
        <scheme val="minor"/>
      </rPr>
      <t xml:space="preserve">       B-I  (5746-5749), (5756-5768)</t>
    </r>
    <r>
      <rPr>
        <b/>
        <sz val="12"/>
        <color indexed="12"/>
        <rFont val="Calibri"/>
        <family val="2"/>
        <scheme val="minor"/>
      </rPr>
      <t xml:space="preserve">
 </t>
    </r>
    <r>
      <rPr>
        <b/>
        <sz val="12"/>
        <color rgb="FF00B050"/>
        <rFont val="Calibri"/>
        <family val="2"/>
        <scheme val="minor"/>
      </rPr>
      <t>UPPER</t>
    </r>
    <r>
      <rPr>
        <b/>
        <sz val="12"/>
        <color indexed="12"/>
        <rFont val="Calibri"/>
        <family val="2"/>
        <scheme val="minor"/>
      </rPr>
      <t xml:space="preserve"> </t>
    </r>
    <r>
      <rPr>
        <b/>
        <sz val="12"/>
        <color rgb="FF00B050"/>
        <rFont val="Calibri"/>
        <family val="2"/>
        <scheme val="minor"/>
      </rPr>
      <t>B-IV  (5938'-5961') ,  (5964'-5969')</t>
    </r>
    <r>
      <rPr>
        <b/>
        <sz val="12"/>
        <color rgb="FF339966"/>
        <rFont val="Calibri"/>
        <family val="2"/>
        <scheme val="minor"/>
      </rPr>
      <t xml:space="preserve">
</t>
    </r>
    <r>
      <rPr>
        <b/>
        <sz val="12"/>
        <rFont val="Calibri"/>
        <family val="2"/>
        <scheme val="minor"/>
      </rPr>
      <t xml:space="preserve">LOWER B- IV (5982'-5988') ISOLATED BY B.PLUG @ 5978      </t>
    </r>
    <r>
      <rPr>
        <b/>
        <sz val="12"/>
        <color indexed="12"/>
        <rFont val="Calibri"/>
        <family val="2"/>
        <scheme val="minor"/>
      </rPr>
      <t xml:space="preserve">      
</t>
    </r>
    <r>
      <rPr>
        <b/>
        <sz val="12"/>
        <rFont val="Calibri"/>
        <family val="2"/>
        <scheme val="minor"/>
      </rPr>
      <t>B-V ( 6010' - 6034') ISOLATED BY B.PLUG  @ 5978</t>
    </r>
  </si>
  <si>
    <r>
      <t xml:space="preserve">A/R-G (5,700 – 5,710) 10 FT ISOLATED AGAINST SSD , 
(5,678 – 5,690) 12 FT CANCELLED FRAC JOB DUE TO VERY TIGHT FM
B-I (5790-5806)
B-II (5844 - 5872)'
B-III ( 5940-5954), ( 5960-5974),
B-IV (5984-6010),
UPPER B-V (6045'-6060') (6086'-6108') 
</t>
    </r>
    <r>
      <rPr>
        <b/>
        <sz val="12"/>
        <color rgb="FFFF0000"/>
        <rFont val="Calibri"/>
        <family val="2"/>
      </rPr>
      <t>LOWER B-V(6115'-6130') ISOLATED BY 2.56" FWG PLUG
B-VI (6129 – 6140), (6177 – 6190) ISOLATED BY 2.56" FWG PLUG</t>
    </r>
  </si>
  <si>
    <r>
      <rPr>
        <b/>
        <sz val="12"/>
        <color indexed="12"/>
        <rFont val="Calibri"/>
        <family val="2"/>
      </rPr>
      <t xml:space="preserve">FINISHED DRILLING , COMPLETED THE WELL AS OIL PRODUCER USING S/R SYSTEM FROM </t>
    </r>
    <r>
      <rPr>
        <b/>
        <sz val="12"/>
        <color rgb="FF339933"/>
        <rFont val="Calibri"/>
        <family val="2"/>
        <charset val="204"/>
      </rPr>
      <t>B-I (5884- 5901) 17 ft, (5910-5916) 6 FT &amp; B-III (6056-6071) 15 FT,</t>
    </r>
    <r>
      <rPr>
        <b/>
        <sz val="12"/>
        <color indexed="12"/>
        <rFont val="Calibri"/>
        <family val="2"/>
      </rPr>
      <t xml:space="preserve"> </t>
    </r>
    <r>
      <rPr>
        <b/>
        <sz val="12"/>
        <rFont val="Calibri"/>
        <family val="2"/>
      </rPr>
      <t>INSTALL SELECTIVE COMPL. ON 3-1/2" TBG</t>
    </r>
    <r>
      <rPr>
        <b/>
        <sz val="12"/>
        <color indexed="12"/>
        <rFont val="Calibri"/>
        <family val="2"/>
      </rPr>
      <t>,</t>
    </r>
    <r>
      <rPr>
        <b/>
        <sz val="12"/>
        <color rgb="FF0000FF"/>
        <rFont val="Calibri"/>
        <family val="2"/>
        <charset val="204"/>
      </rPr>
      <t xml:space="preserve"> </t>
    </r>
    <r>
      <rPr>
        <b/>
        <sz val="12"/>
        <color rgb="FFFF0000"/>
        <rFont val="Calibri"/>
        <family val="2"/>
      </rPr>
      <t>KEPT SSD OPEN</t>
    </r>
    <r>
      <rPr>
        <b/>
        <sz val="12"/>
        <color rgb="FF0000FF"/>
        <rFont val="Calibri"/>
        <family val="2"/>
        <charset val="204"/>
      </rPr>
      <t>,</t>
    </r>
    <r>
      <rPr>
        <b/>
        <sz val="12"/>
        <color rgb="FF0000FF"/>
        <rFont val="Calibri"/>
        <family val="2"/>
      </rPr>
      <t xml:space="preserve"> ALL INTERVAL </t>
    </r>
    <r>
      <rPr>
        <b/>
        <sz val="12"/>
        <color rgb="FF339933"/>
        <rFont val="Calibri"/>
        <family val="2"/>
      </rPr>
      <t xml:space="preserve">B-I, III </t>
    </r>
    <r>
      <rPr>
        <b/>
        <sz val="12"/>
        <color rgb="FF0000FF"/>
        <rFont val="Calibri"/>
        <family val="2"/>
      </rPr>
      <t xml:space="preserve">ON PROD. </t>
    </r>
    <r>
      <rPr>
        <b/>
        <sz val="12"/>
        <color rgb="FF0000FF"/>
        <rFont val="Calibri"/>
        <family val="2"/>
        <charset val="204"/>
      </rPr>
      <t>, RIH WITH</t>
    </r>
    <r>
      <rPr>
        <b/>
        <sz val="12"/>
        <color rgb="FFFF0000"/>
        <rFont val="Calibri"/>
        <family val="2"/>
        <charset val="204"/>
      </rPr>
      <t xml:space="preserve"> </t>
    </r>
    <r>
      <rPr>
        <b/>
        <sz val="12"/>
        <color rgb="FF0000FF"/>
        <rFont val="Calibri"/>
        <family val="2"/>
      </rPr>
      <t>2" DHP,</t>
    </r>
    <r>
      <rPr>
        <b/>
        <sz val="12"/>
        <color indexed="48"/>
        <rFont val="Calibri"/>
        <family val="2"/>
      </rPr>
      <t xml:space="preserve"> </t>
    </r>
    <r>
      <rPr>
        <b/>
        <sz val="12"/>
        <color rgb="FF0000FF"/>
        <rFont val="Calibri"/>
        <family val="2"/>
      </rPr>
      <t xml:space="preserve">S/R CONF. 
( 25X1" + 130X7/8" +79X1" ) ALL 1" S/R ARE N-97 COND.A &amp; ALL 7/8" S/R ARE S-88 COND.A , </t>
    </r>
    <r>
      <rPr>
        <b/>
        <sz val="12"/>
        <color rgb="FF0000FF"/>
        <rFont val="Calibri"/>
        <family val="2"/>
        <charset val="204"/>
      </rPr>
      <t xml:space="preserve">S/U FROM G-N-4 (640 M-II, S.L.112", SH.S.8"), </t>
    </r>
    <r>
      <rPr>
        <b/>
        <sz val="12"/>
        <color rgb="FFFF0000"/>
        <rFont val="Calibri"/>
        <family val="2"/>
      </rPr>
      <t>ON STREAM ON 13/2/2020</t>
    </r>
  </si>
  <si>
    <t>B-I,III (UPPER)</t>
  </si>
  <si>
    <t>B-I(5738-5746) (5754-5762),III</t>
  </si>
  <si>
    <t>B-I,III(5826-5838),B-IV(5956-5968)</t>
  </si>
  <si>
    <t>B-I,III(5826-5838),IV</t>
  </si>
  <si>
    <t>B-I,II,III(5952-5960)</t>
  </si>
  <si>
    <r>
      <rPr>
        <b/>
        <sz val="24"/>
        <color rgb="FF339966"/>
        <rFont val="Calibri"/>
        <family val="2"/>
        <scheme val="minor"/>
      </rPr>
      <t xml:space="preserve">B-I, II, III
</t>
    </r>
    <r>
      <rPr>
        <b/>
        <sz val="14"/>
        <color rgb="FFFF0000"/>
        <rFont val="Calibri"/>
        <family val="2"/>
        <scheme val="minor"/>
      </rPr>
      <t>S.F.L. AFTER OPEN SSD @ 2200 FT</t>
    </r>
  </si>
  <si>
    <t>NORMAL CARD , PLAN TO CHECK</t>
  </si>
  <si>
    <t>B-I,III(UPPER)</t>
  </si>
  <si>
    <t>B-I,III,IV(UPPER)</t>
  </si>
  <si>
    <t>B-I, III, IV (UPPER)</t>
  </si>
  <si>
    <t>B-I,V</t>
  </si>
  <si>
    <t>PERFORMED S/L JOB BY 1.88" D-2 SHIFTING TOOL , OPENED SSD AGAINEST B-I,III,IV 
S.F.L CHANGED AFTER OPENED SSD BY S.L.</t>
  </si>
  <si>
    <t>B-I,III ,IV,V</t>
  </si>
  <si>
    <t>B-IV(LOWER),V</t>
  </si>
  <si>
    <t>B-I,III,IV(UPPER),VI</t>
  </si>
  <si>
    <t>B-V(UPPER)</t>
  </si>
  <si>
    <t>B-I,III,IV,V(UPPER)</t>
  </si>
  <si>
    <r>
      <t xml:space="preserve">  </t>
    </r>
    <r>
      <rPr>
        <b/>
        <sz val="12"/>
        <color rgb="FF339933"/>
        <rFont val="Calibri"/>
        <family val="2"/>
      </rPr>
      <t>B-I  (5792-5804) , (5812-5816) 
  B-III  (5941-5945) ,  (5954-5957) 
  B-IV (5967-5984) 17 Ft
B-V (6047-6057) 10 Ft</t>
    </r>
  </si>
  <si>
    <t>B-III,IV</t>
  </si>
  <si>
    <r>
      <rPr>
        <b/>
        <sz val="12"/>
        <color rgb="FF339933"/>
        <rFont val="Calibri"/>
        <family val="2"/>
        <scheme val="minor"/>
      </rPr>
      <t>B-I (5761-5765)  (5773-5786)</t>
    </r>
    <r>
      <rPr>
        <b/>
        <sz val="12"/>
        <rFont val="Calibri"/>
        <family val="2"/>
        <scheme val="minor"/>
      </rPr>
      <t xml:space="preserve">
</t>
    </r>
    <r>
      <rPr>
        <b/>
        <u/>
        <sz val="12"/>
        <rFont val="Calibri"/>
        <family val="2"/>
        <scheme val="minor"/>
      </rPr>
      <t>B-III</t>
    </r>
    <r>
      <rPr>
        <b/>
        <sz val="12"/>
        <rFont val="Calibri"/>
        <family val="2"/>
        <scheme val="minor"/>
      </rPr>
      <t xml:space="preserve"> (5924-5928) (5938-5944),   </t>
    </r>
    <r>
      <rPr>
        <b/>
        <u/>
        <sz val="12"/>
        <rFont val="Calibri"/>
        <family val="2"/>
        <scheme val="minor"/>
      </rPr>
      <t>B-IV</t>
    </r>
    <r>
      <rPr>
        <b/>
        <sz val="12"/>
        <rFont val="Calibri"/>
        <family val="2"/>
        <scheme val="minor"/>
      </rPr>
      <t xml:space="preserve"> (6006-6020) ISOLATED BY FWG</t>
    </r>
  </si>
  <si>
    <t>UNDER W/O TO REPAIR TBG LEAK, TAGGED T.D @6125', RIH WITH 1.75" RHAC PUMP WITH SAME S/R (EXPECT 10X1" NEW N-97 ) ( 18+106+106) , ON STREAM</t>
  </si>
  <si>
    <r>
      <t>PLUNGER STUCK , R.TRIP WITH</t>
    </r>
    <r>
      <rPr>
        <b/>
        <u/>
        <sz val="12"/>
        <color indexed="12"/>
        <rFont val="Calibri"/>
        <family val="2"/>
      </rPr>
      <t xml:space="preserve"> 2" DHP</t>
    </r>
    <r>
      <rPr>
        <b/>
        <sz val="12"/>
        <color indexed="12"/>
        <rFont val="Calibri"/>
        <family val="2"/>
      </rPr>
      <t xml:space="preserve"> (</t>
    </r>
    <r>
      <rPr>
        <b/>
        <sz val="12"/>
        <color indexed="10"/>
        <rFont val="Calibri"/>
        <family val="2"/>
      </rPr>
      <t>AVALIBALE DHP</t>
    </r>
    <r>
      <rPr>
        <b/>
        <sz val="12"/>
        <color indexed="12"/>
        <rFont val="Calibri"/>
        <family val="2"/>
      </rPr>
      <t>), ON STREAM</t>
    </r>
  </si>
  <si>
    <r>
      <t xml:space="preserve">AL.AHLIA  , </t>
    </r>
    <r>
      <rPr>
        <b/>
        <sz val="12"/>
        <color indexed="10"/>
        <rFont val="Calibri"/>
        <family val="2"/>
      </rPr>
      <t>SH.S = 10"</t>
    </r>
  </si>
  <si>
    <t>B-I,IV(UPPER)</t>
  </si>
  <si>
    <r>
      <t xml:space="preserve">UNDER W/O DUE TO TBG LEAK,  (  </t>
    </r>
    <r>
      <rPr>
        <b/>
        <sz val="12"/>
        <color rgb="FFFF0000"/>
        <rFont val="Calibri"/>
        <family val="2"/>
        <scheme val="minor"/>
      </rPr>
      <t>FOUND HOLE IN JT NO 114 FROM SURFACE</t>
    </r>
    <r>
      <rPr>
        <b/>
        <sz val="12"/>
        <color rgb="FF0000FF"/>
        <rFont val="Calibri"/>
        <family val="2"/>
        <scheme val="minor"/>
      </rPr>
      <t xml:space="preserve"> ) , TAGGED BTM @ 6178 FT , </t>
    </r>
    <r>
      <rPr>
        <b/>
        <sz val="12"/>
        <rFont val="Calibri"/>
        <family val="2"/>
        <scheme val="minor"/>
      </rPr>
      <t>ISOLATED LOWER B-IV &amp; B-V   BY 7" HALL. B.P @ 5978 FT INSTADE OF FWG PLUG</t>
    </r>
    <r>
      <rPr>
        <b/>
        <sz val="12"/>
        <color rgb="FF0000FF"/>
        <rFont val="Calibri"/>
        <family val="2"/>
        <scheme val="minor"/>
      </rPr>
      <t xml:space="preserve"> ,</t>
    </r>
    <r>
      <rPr>
        <b/>
        <u/>
        <sz val="12"/>
        <color rgb="FFFF0000"/>
        <rFont val="Calibri"/>
        <family val="2"/>
        <scheme val="minor"/>
      </rPr>
      <t xml:space="preserve"> RIH W/ CMT BAILER  SPOT 5 FT CMT ABOVE 7" BP@ 5978 FT, POOH FOUND CMT BAILER SLIP FROM THREAD &amp; LOST IN HOLE , CMT BALIER LENGTH= 10 FT OD= 5.5" TOP IS 3-1/8" THREAD FROM INSIDE  WITHOUT FISH NECK </t>
    </r>
    <r>
      <rPr>
        <b/>
        <sz val="12"/>
        <color rgb="FFFF0000"/>
        <rFont val="Calibri"/>
        <family val="2"/>
        <scheme val="minor"/>
      </rPr>
      <t xml:space="preserve">, </t>
    </r>
    <r>
      <rPr>
        <b/>
        <sz val="12"/>
        <color rgb="FF0000FF"/>
        <rFont val="Calibri"/>
        <family val="2"/>
        <scheme val="minor"/>
      </rPr>
      <t xml:space="preserve">INSTALLED  2 7/8" TBG WITH ANCHOR CATCHER ,RIH WITH 1.75" SLIM DHP &amp; </t>
    </r>
    <r>
      <rPr>
        <b/>
        <sz val="12"/>
        <color rgb="FFFF0000"/>
        <rFont val="Calibri"/>
        <family val="2"/>
        <scheme val="minor"/>
      </rPr>
      <t>NEW D-78</t>
    </r>
    <r>
      <rPr>
        <b/>
        <sz val="12"/>
        <color rgb="FF0000FF"/>
        <rFont val="Calibri"/>
        <family val="2"/>
        <scheme val="minor"/>
      </rPr>
      <t xml:space="preserve"> S/R ( 227 X 7/8" ) ,  ON STREAM ON </t>
    </r>
    <r>
      <rPr>
        <b/>
        <sz val="12"/>
        <color rgb="FFFF0000"/>
        <rFont val="Calibri"/>
        <family val="2"/>
        <scheme val="minor"/>
      </rPr>
      <t>8/6/2018</t>
    </r>
  </si>
  <si>
    <t>B-IV(6002-6012)</t>
  </si>
  <si>
    <r>
      <t xml:space="preserve">NORMAL CARD ,
</t>
    </r>
    <r>
      <rPr>
        <b/>
        <sz val="12"/>
        <color indexed="10"/>
        <rFont val="Calibri"/>
        <family val="2"/>
      </rPr>
      <t>RES. IMPROVEMENT BUT W.C INCREASED</t>
    </r>
  </si>
  <si>
    <r>
      <t>*B-I (5,788'-5,802')(5,820'-5,834)(5,872'-5,884'),
*B-II (5,912'-5,930')
*</t>
    </r>
    <r>
      <rPr>
        <b/>
        <sz val="12"/>
        <color rgb="FFFF0000"/>
        <rFont val="Calibri"/>
        <family val="2"/>
        <scheme val="minor"/>
      </rPr>
      <t xml:space="preserve">B-III (5,950'-5,958') ISOLATED BY LOWER SSD 
*UPPER B-IV (5,985'-6,002')(6,009'-6,017')  ISOLATED BY LOWER SSD </t>
    </r>
    <r>
      <rPr>
        <b/>
        <sz val="12"/>
        <color rgb="FF339966"/>
        <rFont val="Calibri"/>
        <family val="2"/>
        <scheme val="minor"/>
      </rPr>
      <t xml:space="preserve">
*LOWER B-IV (6,022-6,040')
*B-V (6,046'-6,060')(6,066'-6,072')(6,104'-6,114')</t>
    </r>
  </si>
  <si>
    <t>B-IV(UPPER)</t>
  </si>
  <si>
    <t>B-I,IV(LOWER),V</t>
  </si>
  <si>
    <t>B-I,II,IV(LOWER),V</t>
  </si>
  <si>
    <r>
      <rPr>
        <b/>
        <sz val="12"/>
        <color indexed="12"/>
        <rFont val="Calibri"/>
        <family val="2"/>
      </rPr>
      <t xml:space="preserve"> PERFORMED PRFORATION FOR</t>
    </r>
    <r>
      <rPr>
        <b/>
        <sz val="12"/>
        <rFont val="Calibri"/>
        <family val="2"/>
      </rPr>
      <t xml:space="preserve"> </t>
    </r>
    <r>
      <rPr>
        <b/>
        <sz val="12"/>
        <color indexed="10"/>
        <rFont val="Calibri"/>
        <family val="2"/>
      </rPr>
      <t>B-V (6024-6054) 30 FT</t>
    </r>
  </si>
  <si>
    <r>
      <t>BAKER ,</t>
    </r>
    <r>
      <rPr>
        <b/>
        <sz val="12"/>
        <color indexed="10"/>
        <rFont val="Calibri"/>
        <family val="2"/>
      </rPr>
      <t xml:space="preserve"> ADD NEW PERF. B-V (6024-6054) 30 FT ,  ( B-I &amp; V ON PRODUCTION )</t>
    </r>
  </si>
  <si>
    <r>
      <rPr>
        <b/>
        <sz val="12"/>
        <color rgb="FFFF0000"/>
        <rFont val="Calibri"/>
        <family val="2"/>
      </rPr>
      <t>B-I (5,757- 5,784) ISOLATED BY 7" PHL PKR
UPPER B-III(5,919'-5924') ISOLATED BY 7" PHL PKR</t>
    </r>
    <r>
      <rPr>
        <b/>
        <sz val="12"/>
        <color indexed="17"/>
        <rFont val="Calibri"/>
        <family val="2"/>
      </rPr>
      <t xml:space="preserve">
LOWER </t>
    </r>
    <r>
      <rPr>
        <b/>
        <sz val="12"/>
        <color rgb="FF339933"/>
        <rFont val="Calibri"/>
        <family val="2"/>
      </rPr>
      <t>B-III (5935'-5943'),  
B-IV (5961'-5965')</t>
    </r>
  </si>
  <si>
    <t>B-III(LOWER),B-IV</t>
  </si>
  <si>
    <t>B-V(LOWER)</t>
  </si>
  <si>
    <t>B-I,II,III,V</t>
  </si>
  <si>
    <t>B-I,II,III,IV,V,VI</t>
  </si>
  <si>
    <t>A/R-G,B-I,II,III,IV,V,VI</t>
  </si>
  <si>
    <t>B-V(LOWER),B-VI</t>
  </si>
  <si>
    <t>A/R-G,B-I,II,III,IV,V(UPPER)</t>
  </si>
  <si>
    <t>B-IV,V(6039-6048)</t>
  </si>
  <si>
    <t>B-I,IV,V(6039-6048)</t>
  </si>
  <si>
    <t>B-IV(LOWER)</t>
  </si>
  <si>
    <r>
      <t xml:space="preserve">UNDER W/O DUE TO CMT SQUEEZE, </t>
    </r>
    <r>
      <rPr>
        <b/>
        <sz val="12"/>
        <color rgb="FFFF0000"/>
        <rFont val="Calibri"/>
        <family val="2"/>
      </rPr>
      <t>PERFORMED INJECTIVITY TEST FOR MASAJID FM AS THE FOLLOWING</t>
    </r>
    <r>
      <rPr>
        <b/>
        <sz val="12"/>
        <color rgb="FF0000FF"/>
        <rFont val="Calibri"/>
        <family val="2"/>
      </rPr>
      <t xml:space="preserve"> :-</t>
    </r>
  </si>
  <si>
    <t>B-I(LOWER),IV</t>
  </si>
  <si>
    <t>BAKER , L-BAH-I , IV AFTER W/O</t>
  </si>
  <si>
    <t>TAGGED TD BY G.C. 1.72 " AT 6370 FT 
Perforated interval B-III (5978-5988) 10 FT ,( 5950-5958)8 ft , B-I (5800-5810) 10 FT</t>
  </si>
  <si>
    <t xml:space="preserve">B-III (5987-5994),(5979-5983),(5966-5976)
UPPER B-IV (6030-6036)
LOWER B-IV (6056,6066) </t>
  </si>
  <si>
    <t>B-I   (5772 - 5786 )
B-III   (5926 - 5930 )
B-IV  (5963 - 5966 )</t>
  </si>
  <si>
    <t>B-I,III,V</t>
  </si>
  <si>
    <t>SEVERE F.POUND  , P.FILL +/- 62 %</t>
  </si>
  <si>
    <t>THRADED FLANGE</t>
  </si>
  <si>
    <t>FLUID POUND , P.FILL +/- 65%</t>
  </si>
  <si>
    <t>FLUID POUND , P.FILL +/-87%</t>
  </si>
  <si>
    <t>S.F.L FOR  B-I ,  FLUID POUND , P.FILL +/-67%</t>
  </si>
  <si>
    <t>FLUID POUND , P.FILL +/- 72%</t>
  </si>
  <si>
    <t>SPACE OUT FOR DHP , ON STREAM</t>
  </si>
  <si>
    <r>
      <t xml:space="preserve">UNDER W/O DUE TO TBG LEAK, ( </t>
    </r>
    <r>
      <rPr>
        <b/>
        <sz val="12"/>
        <color rgb="FFFF0000"/>
        <rFont val="Calibri"/>
        <family val="2"/>
        <scheme val="minor"/>
      </rPr>
      <t>FOUND 2 FT CRACK IN JT NO. 181</t>
    </r>
    <r>
      <rPr>
        <b/>
        <sz val="12"/>
        <color rgb="FF0000FF"/>
        <rFont val="Calibri"/>
        <family val="2"/>
        <scheme val="minor"/>
      </rPr>
      <t xml:space="preserve"> ), TAGGED TD @ 6014 FT ( 7" SCRAPER ), </t>
    </r>
    <r>
      <rPr>
        <b/>
        <sz val="12"/>
        <color rgb="FFFF0000"/>
        <rFont val="Calibri"/>
        <family val="2"/>
        <scheme val="minor"/>
      </rPr>
      <t>KEPT B-V (6032-6050)' ISOLATED</t>
    </r>
    <r>
      <rPr>
        <b/>
        <sz val="12"/>
        <color rgb="FF0000FF"/>
        <rFont val="Calibri"/>
        <family val="2"/>
        <scheme val="minor"/>
      </rPr>
      <t xml:space="preserve"> BY B.PLUG @ 6020 FT &amp; SPOT 20 FT CMT, </t>
    </r>
    <r>
      <rPr>
        <b/>
        <sz val="12"/>
        <rFont val="Calibri"/>
        <family val="2"/>
        <scheme val="minor"/>
      </rPr>
      <t xml:space="preserve">INSTALLED SELECTIVE COMPLETION , </t>
    </r>
    <r>
      <rPr>
        <b/>
        <sz val="12"/>
        <color rgb="FFFF0000"/>
        <rFont val="Calibri"/>
        <family val="2"/>
        <scheme val="minor"/>
      </rPr>
      <t>KEPT UPPER B-I (5,780 – 5,794)  ISOLATED AGAINST SSD</t>
    </r>
    <r>
      <rPr>
        <b/>
        <sz val="12"/>
        <rFont val="Calibri"/>
        <family val="2"/>
        <scheme val="minor"/>
      </rPr>
      <t xml:space="preserve"> , </t>
    </r>
    <r>
      <rPr>
        <b/>
        <sz val="12"/>
        <color rgb="FF339966"/>
        <rFont val="Calibri"/>
        <family val="2"/>
        <scheme val="minor"/>
      </rPr>
      <t xml:space="preserve">LOWER B-I (5,804 – 5,810)(5,865 – 5,876) &amp;   B-IV (5,972 – 5,982)  ON PRODUCTION </t>
    </r>
    <r>
      <rPr>
        <b/>
        <sz val="12"/>
        <color rgb="FF0000FF"/>
        <rFont val="Calibri"/>
        <family val="2"/>
        <scheme val="minor"/>
      </rPr>
      <t xml:space="preserve">, RIH WITH 1.75" DHP &amp; SAME S/R N-97 ( 25X1"+115X7/8"+86X1" ) , </t>
    </r>
    <r>
      <rPr>
        <b/>
        <sz val="12"/>
        <color rgb="FFFF0000"/>
        <rFont val="Calibri"/>
        <family val="2"/>
        <scheme val="minor"/>
      </rPr>
      <t>ON STREAM 12/10/2019</t>
    </r>
  </si>
  <si>
    <t>UPPER B-I</t>
  </si>
  <si>
    <r>
      <t xml:space="preserve">Isolated </t>
    </r>
    <r>
      <rPr>
        <b/>
        <sz val="16"/>
        <color rgb="FFFF0000"/>
        <rFont val="Calibri"/>
        <family val="2"/>
        <scheme val="minor"/>
      </rPr>
      <t>Lower B-I &amp; B-IV</t>
    </r>
    <r>
      <rPr>
        <b/>
        <sz val="16"/>
        <rFont val="Calibri"/>
        <family val="2"/>
        <scheme val="minor"/>
      </rPr>
      <t xml:space="preserve"> BY 2.56" FWG , Now </t>
    </r>
    <r>
      <rPr>
        <b/>
        <sz val="16"/>
        <color rgb="FF00B050"/>
        <rFont val="Calibri"/>
        <family val="2"/>
        <scheme val="minor"/>
      </rPr>
      <t>UPPER B-I</t>
    </r>
    <r>
      <rPr>
        <b/>
        <sz val="16"/>
        <rFont val="Calibri"/>
        <family val="2"/>
        <scheme val="minor"/>
      </rPr>
      <t xml:space="preserve"> only on Production</t>
    </r>
  </si>
  <si>
    <r>
      <t xml:space="preserve"> 
             - RIH W/ 2.84" G.C, TAGGED P.S.N. 25730 Ft (S/L Depth)
             - Detected F.L. @1360 Ft
             - RIH W/2.56" FWG, Set Same in F-Nipple @5862 Ft (S/L Depth) ,Isolated </t>
    </r>
    <r>
      <rPr>
        <b/>
        <sz val="12"/>
        <color rgb="FFFF0000"/>
        <rFont val="Calibri"/>
        <family val="2"/>
        <scheme val="minor"/>
      </rPr>
      <t>Lower B-I &amp; B-IV</t>
    </r>
    <r>
      <rPr>
        <b/>
        <sz val="12"/>
        <color rgb="FF0000FF"/>
        <rFont val="Calibri"/>
        <family val="2"/>
        <scheme val="minor"/>
      </rPr>
      <t xml:space="preserve">
             - RIH W/ D2 Shifting Tool to Open SSD Against UPPER B-I
               Now </t>
    </r>
    <r>
      <rPr>
        <b/>
        <sz val="12"/>
        <color rgb="FF339966"/>
        <rFont val="Calibri"/>
        <family val="2"/>
        <scheme val="minor"/>
      </rPr>
      <t>UPPER B-I</t>
    </r>
    <r>
      <rPr>
        <b/>
        <sz val="12"/>
        <color rgb="FF0000FF"/>
        <rFont val="Calibri"/>
        <family val="2"/>
        <scheme val="minor"/>
      </rPr>
      <t xml:space="preserve"> only on Production</t>
    </r>
  </si>
  <si>
    <t>TV LEAK , PLAN TO PERFORM PROD. TEST</t>
  </si>
  <si>
    <r>
      <t>FLUID POUND , P.FILLAGE +/- 64 % ,</t>
    </r>
    <r>
      <rPr>
        <b/>
        <sz val="12"/>
        <color rgb="FFFF0000"/>
        <rFont val="Calibri"/>
        <family val="2"/>
        <scheme val="minor"/>
      </rPr>
      <t xml:space="preserve"> Plan to decrease SH.S F/10" T/8"</t>
    </r>
  </si>
  <si>
    <r>
      <t>UPPER B-I (5,780 – 5,794) ISOLATED AGAINST SSD</t>
    </r>
    <r>
      <rPr>
        <b/>
        <sz val="12"/>
        <color rgb="FFFF0000"/>
        <rFont val="Calibri"/>
        <family val="2"/>
        <charset val="204"/>
      </rPr>
      <t xml:space="preserve">
</t>
    </r>
    <r>
      <rPr>
        <b/>
        <sz val="12"/>
        <color rgb="FFFF0000"/>
        <rFont val="Calibri"/>
        <family val="2"/>
      </rPr>
      <t>LOWER B-I (5,804 – 5,810)(5,865 – 5,876) ISOLATED BY 2.56" FWG PLUG      
B-IV (5,972 – 5,982) ISOLATED BY 2.56" FWG PLUG</t>
    </r>
    <r>
      <rPr>
        <b/>
        <sz val="12"/>
        <color rgb="FF339966"/>
        <rFont val="Calibri"/>
        <family val="2"/>
      </rPr>
      <t xml:space="preserve">                              
</t>
    </r>
    <r>
      <rPr>
        <b/>
        <sz val="12"/>
        <rFont val="Calibri"/>
        <family val="2"/>
        <charset val="204"/>
      </rPr>
      <t>B-V (6,032 – 6,050) ISOLATED BY B.PLUG @ 6020 FT + 20 FT   CMT</t>
    </r>
  </si>
  <si>
    <t>TOTAL RET. 40 RODS</t>
  </si>
  <si>
    <t>46X1"+115X7/8"+25X1"</t>
  </si>
  <si>
    <t>ROD NO. ( 30*1") PARTED, REPLACED, R.TRIP W/1.75" DHP, ON STREAM.</t>
  </si>
  <si>
    <t>TOT. RET. 35X1"</t>
  </si>
  <si>
    <t>ROD NO. ( 24*7/8") PARTED, FISHED OK, REPLACED, ON STREAM.</t>
  </si>
  <si>
    <r>
      <t xml:space="preserve">FOUND ROD NO. ( 17*7/8") PARTED, FISHED OK, </t>
    </r>
    <r>
      <rPr>
        <b/>
        <sz val="12"/>
        <color rgb="FFFF0000"/>
        <rFont val="Calibri"/>
        <family val="2"/>
        <scheme val="minor"/>
      </rPr>
      <t>R.TRIP W/ 1.75" DHP INSTEAD OF 2" DHP</t>
    </r>
    <r>
      <rPr>
        <b/>
        <sz val="12"/>
        <color rgb="FF0000FF"/>
        <rFont val="Calibri"/>
        <family val="2"/>
        <scheme val="minor"/>
      </rPr>
      <t>, ON STREAM.</t>
    </r>
  </si>
  <si>
    <t>NO PUMP ACTION, R.TRIP W/1.75" SLIM DHP, TBG TEST HOLD, ON STREAM.</t>
  </si>
  <si>
    <t>BAKER, L.P.E</t>
  </si>
  <si>
    <t>BAKER, B-I, III, UPPER B-IV</t>
  </si>
  <si>
    <t>NPA</t>
  </si>
  <si>
    <t>SEVERE F.POUND, P.FILLAGE= 32%</t>
  </si>
  <si>
    <t>PROD. FROM CSG</t>
  </si>
  <si>
    <t>SEVER F.POUND, P.FILLAGE 22 %</t>
  </si>
  <si>
    <t>F.POUND, P.FILLAGE 88 %</t>
  </si>
  <si>
    <t>F.POUND, P.FILLAGE 74 %</t>
  </si>
  <si>
    <t>F.POUND, P.FILLAGE 71 %</t>
  </si>
  <si>
    <t xml:space="preserve">DYNA CARD NOT CLEAR F.POUND &amp; P.FILL. F/18 % T/ 80 % </t>
  </si>
  <si>
    <t>SLIGHT SV LEAK</t>
  </si>
  <si>
    <t>BAKER, B-I,III&amp;IV</t>
  </si>
  <si>
    <t xml:space="preserve">F.POUND &amp; P.FILL.  83 % </t>
  </si>
  <si>
    <t xml:space="preserve">F.POUND &amp; P.FILL.  76 % </t>
  </si>
  <si>
    <r>
      <t xml:space="preserve">POOH W/1.75" DHP &amp; S/R
RIH with 2.56" G.C, tagged F-nipple at 6100 ft ( s/l depth ).
RIH with 2.75" D2 shifting tool, </t>
    </r>
    <r>
      <rPr>
        <b/>
        <sz val="12"/>
        <color rgb="FF339933"/>
        <rFont val="Calibri"/>
        <family val="2"/>
        <scheme val="minor"/>
      </rPr>
      <t>opened upper SSD against B-I</t>
    </r>
    <r>
      <rPr>
        <b/>
        <sz val="12"/>
        <color rgb="FF0000FF"/>
        <rFont val="Calibri"/>
        <family val="2"/>
        <scheme val="minor"/>
      </rPr>
      <t>, had good indication for opening.
RIH W/1.75" DHP, ON STREAM</t>
    </r>
  </si>
  <si>
    <r>
      <rPr>
        <b/>
        <sz val="12"/>
        <color rgb="FF339933"/>
        <rFont val="Calibri"/>
        <family val="2"/>
      </rPr>
      <t xml:space="preserve">B-I (5812-5858) </t>
    </r>
    <r>
      <rPr>
        <b/>
        <sz val="12"/>
        <color rgb="FF339966"/>
        <rFont val="Calibri"/>
        <family val="2"/>
      </rPr>
      <t xml:space="preserve">
B-III (5990-6004)
B-IV (6041-6049),(6072-6080)</t>
    </r>
  </si>
  <si>
    <t xml:space="preserve">  B-I,III &amp; IV on production</t>
  </si>
  <si>
    <t>1.75'' SLIM ANCHOR PUMP</t>
  </si>
  <si>
    <t xml:space="preserve">70X1" + 120X7/8" + 25X1" </t>
  </si>
  <si>
    <t>S-88 WFD COND-I</t>
  </si>
  <si>
    <r>
      <rPr>
        <b/>
        <sz val="12"/>
        <color rgb="FFFF0000"/>
        <rFont val="Calibri"/>
        <family val="2"/>
        <scheme val="minor"/>
      </rPr>
      <t>2</t>
    </r>
    <r>
      <rPr>
        <b/>
        <sz val="12"/>
        <color rgb="FF0000FF"/>
        <rFont val="Calibri"/>
        <family val="2"/>
        <scheme val="minor"/>
      </rPr>
      <t xml:space="preserve"> R.TRIP WITH 1.75" DHP, NOT PROD. , FOUND SUCTION, HYDRO TEST, NOT HOLD, FOUND OBSTRUCTION, CLEANING BY BRUSH, RIH W/ 1.75" ANCHOR PUMP, RET. (10+20+10)X1" RODS, </t>
    </r>
    <r>
      <rPr>
        <b/>
        <sz val="12"/>
        <color rgb="FFFF0000"/>
        <rFont val="Calibri"/>
        <family val="2"/>
        <scheme val="minor"/>
      </rPr>
      <t>SET ANCHOR PUMP AT 4650 FT</t>
    </r>
    <r>
      <rPr>
        <b/>
        <sz val="12"/>
        <color rgb="FF0000FF"/>
        <rFont val="Calibri"/>
        <family val="2"/>
        <scheme val="minor"/>
      </rPr>
      <t xml:space="preserve">, FOUND ACTION &amp; SUCTION, </t>
    </r>
    <r>
      <rPr>
        <b/>
        <sz val="12"/>
        <color rgb="FFFF0000"/>
        <rFont val="Calibri"/>
        <family val="2"/>
        <scheme val="minor"/>
      </rPr>
      <t>WAITING W/O.</t>
    </r>
  </si>
  <si>
    <r>
      <t xml:space="preserve">NO PUMP ACTION, </t>
    </r>
    <r>
      <rPr>
        <b/>
        <sz val="12"/>
        <color rgb="FFFF0000"/>
        <rFont val="Calibri"/>
        <family val="2"/>
        <scheme val="minor"/>
      </rPr>
      <t>R.TRIP W/ NEW 1.75" ANCHOR PUMP</t>
    </r>
    <r>
      <rPr>
        <b/>
        <sz val="12"/>
        <color rgb="FF0000FF"/>
        <rFont val="Calibri"/>
        <family val="2"/>
        <scheme val="minor"/>
      </rPr>
      <t xml:space="preserve">, RET. (10*1") RODS, TBG TEST HOLD, ACTION &amp; SUCTION, </t>
    </r>
    <r>
      <rPr>
        <b/>
        <sz val="12"/>
        <color rgb="FFFF0000"/>
        <rFont val="Calibri"/>
        <family val="2"/>
        <scheme val="minor"/>
      </rPr>
      <t>R.TRIP W/1.75" ANCHOR PUMP</t>
    </r>
    <r>
      <rPr>
        <b/>
        <sz val="12"/>
        <color rgb="FF0000FF"/>
        <rFont val="Calibri"/>
        <family val="2"/>
        <scheme val="minor"/>
      </rPr>
      <t xml:space="preserve">, RET. (2+5+5)*1" RODS, TBG TEST HOLD, </t>
    </r>
    <r>
      <rPr>
        <b/>
        <sz val="12"/>
        <color rgb="FFFF0000"/>
        <rFont val="Calibri"/>
        <family val="2"/>
        <scheme val="minor"/>
      </rPr>
      <t>SET ANCHOR AT 4975 FT</t>
    </r>
    <r>
      <rPr>
        <b/>
        <sz val="12"/>
        <color rgb="FF0000FF"/>
        <rFont val="Calibri"/>
        <family val="2"/>
        <scheme val="minor"/>
      </rPr>
      <t xml:space="preserve">, ON STREAM ON </t>
    </r>
    <r>
      <rPr>
        <b/>
        <sz val="12"/>
        <color rgb="FFFF0000"/>
        <rFont val="Calibri"/>
        <family val="2"/>
        <scheme val="minor"/>
      </rPr>
      <t>28/8/2020</t>
    </r>
  </si>
  <si>
    <t>NEW D-78 (APERGY)</t>
  </si>
  <si>
    <r>
      <t xml:space="preserve">NO PUMP ACTION, </t>
    </r>
    <r>
      <rPr>
        <b/>
        <sz val="12"/>
        <color rgb="FFFF0000"/>
        <rFont val="Calibri"/>
        <family val="2"/>
        <scheme val="minor"/>
      </rPr>
      <t>2</t>
    </r>
    <r>
      <rPr>
        <b/>
        <sz val="12"/>
        <color rgb="FF0000FF"/>
        <rFont val="Calibri"/>
        <family val="2"/>
        <scheme val="minor"/>
      </rPr>
      <t xml:space="preserve"> R.TRIP W/1.75" SLIM DHP, TBG TEST NOT HOLD, R.TRIP W/1.75" SLIM ANCHOR PUMP, RET. (10+2)*1" RODS, </t>
    </r>
    <r>
      <rPr>
        <b/>
        <sz val="12"/>
        <color rgb="FFFF0000"/>
        <rFont val="Calibri"/>
        <family val="2"/>
        <scheme val="minor"/>
      </rPr>
      <t>SET ANCHOR PUMP AT 5375 FT</t>
    </r>
    <r>
      <rPr>
        <b/>
        <sz val="12"/>
        <color rgb="FF0000FF"/>
        <rFont val="Calibri"/>
        <family val="2"/>
        <scheme val="minor"/>
      </rPr>
      <t xml:space="preserve">, TBG TEST NOT HOLD, </t>
    </r>
    <r>
      <rPr>
        <b/>
        <sz val="12"/>
        <color rgb="FFFF0000"/>
        <rFont val="Calibri"/>
        <family val="2"/>
        <scheme val="minor"/>
      </rPr>
      <t>WAITING W/O</t>
    </r>
  </si>
  <si>
    <t>ROD NO. ( 27*7/8") PARTED, FISHED OK, REPLACED, R.TRIP W/1.75" DHP, CHANGED 7/8" SECTION F/ 15 T/30 W/ NEW S-88, S/R CONG. ( 25X1" + 98X7/8" + 15X7/8 MOLDED +15X7/8" + 81X1" ), ON STREAM</t>
  </si>
  <si>
    <t>DECREASED SH.S F/ 12" T/10"</t>
  </si>
  <si>
    <t>B-I ( Isolated B-IV by 2.56" FWG )</t>
  </si>
  <si>
    <t>TOT. RET. 7X1" RODS</t>
  </si>
  <si>
    <r>
      <t xml:space="preserve">NO PUMP ACTION, R.TRIP, NO PROD. , HYDRO TEST, NOT HOLD, RET. ( 5+2X1" ) RODS, TRY TO SET PUMP W/O SUCCESS, R.TRIP W/ 1.75", SET ANCHOR PUMP @ 5550 FT, HYDRO TEST, NOT HOLD, POOH W/ S/R, L/D, SECURED THE WELL, </t>
    </r>
    <r>
      <rPr>
        <b/>
        <sz val="12"/>
        <color rgb="FFFF0000"/>
        <rFont val="Calibri"/>
        <family val="2"/>
        <scheme val="minor"/>
      </rPr>
      <t>WAITING W/O</t>
    </r>
  </si>
  <si>
    <t>FOUND POLISHED ROD PARTED, REPLACED, ON STREAM.</t>
  </si>
  <si>
    <t>NO PUMP ACTION, FOUND VALVE ROD PARTED, FISHED OK, R.TRIP, ON STREAM.</t>
  </si>
  <si>
    <r>
      <t xml:space="preserve">NO PUMP ACTION, R.TRIP W/2" DHP, TBG TEST NOT HOLD, R.TRIP W/2" ANCHOR PUMP, RET. 10*1" RODS, </t>
    </r>
    <r>
      <rPr>
        <b/>
        <sz val="12"/>
        <color rgb="FFFF0000"/>
        <rFont val="Calibri"/>
        <family val="2"/>
      </rPr>
      <t>SET ANCHOR PUMP AT 5550 FT</t>
    </r>
    <r>
      <rPr>
        <b/>
        <sz val="12"/>
        <color rgb="FF0000FF"/>
        <rFont val="Calibri"/>
        <family val="2"/>
      </rPr>
      <t>, TBG TEST HOLD, ON STREAM.</t>
    </r>
  </si>
  <si>
    <r>
      <t xml:space="preserve">BAKER , </t>
    </r>
    <r>
      <rPr>
        <b/>
        <sz val="12"/>
        <color theme="1"/>
        <rFont val="Calibri"/>
        <family val="2"/>
        <scheme val="minor"/>
      </rPr>
      <t xml:space="preserve">Confirmed low pump eff. </t>
    </r>
    <r>
      <rPr>
        <b/>
        <sz val="12"/>
        <color indexed="12"/>
        <rFont val="Calibri"/>
        <family val="2"/>
        <scheme val="minor"/>
      </rPr>
      <t xml:space="preserve">, Losses +/- 85 BOPD , Plan to perform R.trip  </t>
    </r>
  </si>
  <si>
    <t>DECREASED S.L. F/ 144" T/ 96"</t>
  </si>
  <si>
    <t>EXPRO # 2 (TMU)  , LOW PRESS. 
B-I</t>
  </si>
  <si>
    <t>After isolating B-IV, Now B-I only on production.</t>
  </si>
  <si>
    <r>
      <t xml:space="preserve">HIGH W.C, SALINITY= 86522 CL, </t>
    </r>
    <r>
      <rPr>
        <b/>
        <sz val="12"/>
        <color rgb="FFFF0000"/>
        <rFont val="Calibri"/>
        <family val="2"/>
        <scheme val="minor"/>
      </rPr>
      <t>EXPECTED CSG. LEAK</t>
    </r>
  </si>
  <si>
    <r>
      <t xml:space="preserve">VALVE ROD PARTED, FISHED OK, R.TRIP, HYDROTEST , NOT HOLD , RESET DHP , HYDROTEST , NOT HOLD , FOUND OIL COMING FROM CSG , </t>
    </r>
    <r>
      <rPr>
        <b/>
        <sz val="12"/>
        <color rgb="FFFF0000"/>
        <rFont val="Calibri"/>
        <family val="2"/>
        <scheme val="minor"/>
      </rPr>
      <t>WAITING FOR SLIM ANCHOR PUMP, WAITING W/O</t>
    </r>
  </si>
  <si>
    <r>
      <rPr>
        <b/>
        <sz val="12"/>
        <color rgb="FFFF0000"/>
        <rFont val="Calibri"/>
        <family val="2"/>
        <scheme val="minor"/>
      </rPr>
      <t>FINISHED DRILLING</t>
    </r>
    <r>
      <rPr>
        <b/>
        <sz val="12"/>
        <color rgb="FF0000FF"/>
        <rFont val="Calibri"/>
        <family val="2"/>
        <scheme val="minor"/>
      </rPr>
      <t xml:space="preserve">,  </t>
    </r>
    <r>
      <rPr>
        <b/>
        <sz val="12"/>
        <color rgb="FF339966"/>
        <rFont val="Calibri"/>
        <family val="2"/>
        <scheme val="minor"/>
      </rPr>
      <t>PERFORATEB-I ( 5727 - 5752' ) &amp; B-III ( 5902' - 5912' ) &amp; B-V ( 5998' - 6012' )( 6044' - 6050' )</t>
    </r>
    <r>
      <rPr>
        <b/>
        <sz val="12"/>
        <color rgb="FF0000FF"/>
        <rFont val="Calibri"/>
        <family val="2"/>
        <scheme val="minor"/>
      </rPr>
      <t xml:space="preserve">, </t>
    </r>
    <r>
      <rPr>
        <b/>
        <sz val="12"/>
        <rFont val="Calibri"/>
        <family val="2"/>
        <scheme val="minor"/>
      </rPr>
      <t>INSTALL SELECTIVE COMPLETION ON 3-1/2" TBG</t>
    </r>
    <r>
      <rPr>
        <b/>
        <sz val="12"/>
        <color rgb="FF0000FF"/>
        <rFont val="Calibri"/>
        <family val="2"/>
        <scheme val="minor"/>
      </rPr>
      <t xml:space="preserve">, BOTH SSD ARE OPEN, </t>
    </r>
    <r>
      <rPr>
        <b/>
        <sz val="12"/>
        <color rgb="FF339966"/>
        <rFont val="Calibri"/>
        <family val="2"/>
        <scheme val="minor"/>
      </rPr>
      <t>B-I, III, V ON PRODUCTION</t>
    </r>
    <r>
      <rPr>
        <b/>
        <sz val="12"/>
        <color rgb="FF0000FF"/>
        <rFont val="Calibri"/>
        <family val="2"/>
        <scheme val="minor"/>
      </rPr>
      <t xml:space="preserve">, RIH W/2.25" S.H. DHP ON NEW S-88 S/R (25*1" + 120*7/8" + 89*1" ), R/U NEW S/U 912 M-II ( S.L = 128 " SH.S = 10" ), </t>
    </r>
    <r>
      <rPr>
        <b/>
        <sz val="12"/>
        <color rgb="FFFF0000"/>
        <rFont val="Calibri"/>
        <family val="2"/>
        <scheme val="minor"/>
      </rPr>
      <t>ON STREAM ON 5-5-2019</t>
    </r>
  </si>
  <si>
    <t>B-I, III, V</t>
  </si>
  <si>
    <t xml:space="preserve"> SEVERE F.POUND , P.F.= 14%</t>
  </si>
  <si>
    <t xml:space="preserve"> SLIGHT F.POUND P.FILL 92 %</t>
  </si>
  <si>
    <r>
      <rPr>
        <b/>
        <sz val="12"/>
        <color rgb="FFFF0000"/>
        <rFont val="Calibri"/>
        <family val="2"/>
        <scheme val="minor"/>
      </rPr>
      <t>UNDER W/O DUE TO TBG LEAK</t>
    </r>
    <r>
      <rPr>
        <b/>
        <sz val="12"/>
        <color rgb="FF0000FF"/>
        <rFont val="Calibri"/>
        <family val="2"/>
        <scheme val="minor"/>
      </rPr>
      <t xml:space="preserve">, </t>
    </r>
    <r>
      <rPr>
        <b/>
        <sz val="12"/>
        <color theme="1"/>
        <rFont val="Calibri"/>
        <family val="2"/>
        <scheme val="minor"/>
      </rPr>
      <t>FOUND 1 FT CRACK IN JT#76 ABOVE P.S.N.</t>
    </r>
    <r>
      <rPr>
        <b/>
        <sz val="12"/>
        <color rgb="FF0000FF"/>
        <rFont val="Calibri"/>
        <family val="2"/>
        <scheme val="minor"/>
      </rPr>
      <t xml:space="preserve"> , INSTALL STRADDLE PKR COMPL. ON 3-1/2" TBG, </t>
    </r>
    <r>
      <rPr>
        <b/>
        <sz val="12"/>
        <color rgb="FFFF0000"/>
        <rFont val="Calibri"/>
        <family val="2"/>
        <scheme val="minor"/>
      </rPr>
      <t xml:space="preserve"> CLOSED UPPER SSD AGAINST B-I,III</t>
    </r>
    <r>
      <rPr>
        <b/>
        <sz val="12"/>
        <color rgb="FF0000FF"/>
        <rFont val="Calibri"/>
        <family val="2"/>
        <scheme val="minor"/>
      </rPr>
      <t xml:space="preserve">, </t>
    </r>
    <r>
      <rPr>
        <b/>
        <sz val="12"/>
        <color rgb="FF339933"/>
        <rFont val="Calibri"/>
        <family val="2"/>
        <scheme val="minor"/>
      </rPr>
      <t>B-V ONLY ON PROD.</t>
    </r>
    <r>
      <rPr>
        <b/>
        <sz val="12"/>
        <color rgb="FF0000FF"/>
        <rFont val="Calibri"/>
        <family val="2"/>
        <scheme val="minor"/>
      </rPr>
      <t xml:space="preserve">, RIH W/1.75" DHP ON S-88 COND-I (WFD) S/R (25*1" + 120*7/8" + 83*1"), </t>
    </r>
    <r>
      <rPr>
        <b/>
        <sz val="12"/>
        <color rgb="FFFF0000"/>
        <rFont val="Calibri"/>
        <family val="2"/>
        <scheme val="minor"/>
      </rPr>
      <t>ON STREAM ON 3/9/2020</t>
    </r>
  </si>
  <si>
    <t>FOUND NO PUMP ACTION, RESET FOR DHP, ON STREAM.</t>
  </si>
  <si>
    <t>TRANSEFERED S/U TO E.DEEP-19</t>
  </si>
  <si>
    <t>EXPRO # 2 (TMU) , AFTER W/O , (ONLY B-V ON PROD.)</t>
  </si>
  <si>
    <t>S.F.L FOR  B-I,III</t>
  </si>
  <si>
    <r>
      <rPr>
        <b/>
        <sz val="12"/>
        <color rgb="FFFF0000"/>
        <rFont val="Calibri"/>
        <family val="2"/>
        <scheme val="minor"/>
      </rPr>
      <t xml:space="preserve"> (closed SSD against B-I to check CSG LEAK)</t>
    </r>
    <r>
      <rPr>
        <b/>
        <sz val="12"/>
        <color rgb="FF0000FF"/>
        <rFont val="Calibri"/>
        <family val="2"/>
        <scheme val="minor"/>
      </rPr>
      <t xml:space="preserve">
                -RIH W/ 2.84" G.C., Tagged P.S.N. @ 5840 ft ( S.L. depth ), POOH.
                - Detected F.L. @ </t>
    </r>
    <r>
      <rPr>
        <b/>
        <sz val="12"/>
        <color rgb="FFFF0000"/>
        <rFont val="Calibri"/>
        <family val="2"/>
        <scheme val="minor"/>
      </rPr>
      <t>3000</t>
    </r>
    <r>
      <rPr>
        <b/>
        <sz val="12"/>
        <color rgb="FF0000FF"/>
        <rFont val="Calibri"/>
        <family val="2"/>
        <scheme val="minor"/>
      </rPr>
      <t xml:space="preserve"> ft. 
                - RIH W/ B2-Shifting tool, Closed  2.75" SSD @ 5902 ft (S/L depth) against B-I, POOH
               - R/D for Ghraib S.L Unit, Now B-III only on production.</t>
    </r>
  </si>
  <si>
    <t>B-III ONLY ON PROD. (ISOLATED B-I AGAINST SSD)</t>
  </si>
  <si>
    <r>
      <rPr>
        <b/>
        <sz val="12"/>
        <color rgb="FFFF0000"/>
        <rFont val="Calibri"/>
        <family val="2"/>
      </rPr>
      <t>BAH-I (5812-5816), (5822-5850) ISOLATED AGAINST SSD</t>
    </r>
    <r>
      <rPr>
        <b/>
        <sz val="12"/>
        <color rgb="FF339966"/>
        <rFont val="Calibri"/>
        <family val="2"/>
      </rPr>
      <t xml:space="preserve">
BAH-III (5973-5986), (5992-5998)</t>
    </r>
  </si>
  <si>
    <t>B-I 
B-IV</t>
  </si>
  <si>
    <t xml:space="preserve">B-I  &amp; B-IV </t>
  </si>
  <si>
    <t>Baker, B-III
P.S 1.5", SH.S 8"</t>
  </si>
  <si>
    <t xml:space="preserve">CSG LEAK </t>
  </si>
  <si>
    <r>
      <t xml:space="preserve">AFTER ISOLATED B-I TO CONFIRM CSG LEAK , W.C DECr. F/90% T/5% , </t>
    </r>
    <r>
      <rPr>
        <b/>
        <sz val="14"/>
        <color rgb="FFFF0000"/>
        <rFont val="Calibri"/>
        <family val="2"/>
        <charset val="204"/>
        <scheme val="minor"/>
      </rPr>
      <t xml:space="preserve">CONFIRMED CSG LEAK </t>
    </r>
  </si>
  <si>
    <t xml:space="preserve">EXPRO # 2  (TMU), Confirmed low pump eff. , Losses +/- 68 BOPD , Plan to perform R.trip  </t>
  </si>
  <si>
    <r>
      <t xml:space="preserve">POOH W/1.5" DHP &amp; S/R
RIH with JUC pulling tool, Retreived 2.56" FWG plug from F-Nipple, Now  </t>
    </r>
    <r>
      <rPr>
        <b/>
        <sz val="12"/>
        <color rgb="FF339933"/>
        <rFont val="Calibri"/>
        <family val="2"/>
        <scheme val="minor"/>
      </rPr>
      <t xml:space="preserve">B-I &amp; B-IV </t>
    </r>
    <r>
      <rPr>
        <b/>
        <sz val="12"/>
        <color rgb="FF0000FF"/>
        <rFont val="Calibri"/>
        <family val="2"/>
        <scheme val="minor"/>
      </rPr>
      <t xml:space="preserve"> on production. 
</t>
    </r>
    <r>
      <rPr>
        <b/>
        <sz val="12"/>
        <color rgb="FFFF0000"/>
        <rFont val="Calibri"/>
        <family val="2"/>
        <charset val="204"/>
        <scheme val="minor"/>
      </rPr>
      <t>RIH W/2.5" DHP</t>
    </r>
    <r>
      <rPr>
        <b/>
        <sz val="12"/>
        <color rgb="FF0000FF"/>
        <rFont val="Calibri"/>
        <family val="2"/>
        <scheme val="minor"/>
      </rPr>
      <t>, ON STREAM.</t>
    </r>
  </si>
  <si>
    <r>
      <t xml:space="preserve">B-I (5870-5875) (5888-5895) (5900-5913)
</t>
    </r>
    <r>
      <rPr>
        <b/>
        <sz val="12"/>
        <color rgb="FF339966"/>
        <rFont val="Calibri"/>
        <family val="2"/>
        <charset val="204"/>
      </rPr>
      <t>B-IV (5992-5996) (6006-6010)</t>
    </r>
  </si>
  <si>
    <t>Expro # 2 (TMU) , 2" DHP INSTEAD OF 2.25" DHP</t>
  </si>
  <si>
    <t xml:space="preserve">Baker 2.5" DHP
B-I  &amp; B-IV </t>
  </si>
  <si>
    <t>BAKER  
 1.75" DHP &amp; SH.S 10"</t>
  </si>
  <si>
    <t>NO PUMP ACTION, R.TRIP W/1.75" DHP, NO PROD, RESET DHP, TBG TEST NOT HOLD, R.TRIP W/1.75" ANCHOR PUMP, RET. (10*1") RODS, SET PUMP AT 5450 FT, TBG TEST HOLD, ON STREAM.</t>
  </si>
  <si>
    <t>25*1" + 125*7/8" + 86*1"</t>
  </si>
  <si>
    <r>
      <t xml:space="preserve">NO PUMP ACTION, R.TRIP W/1.75" S.H.DHP ON </t>
    </r>
    <r>
      <rPr>
        <b/>
        <sz val="12"/>
        <color rgb="FFFF0000"/>
        <rFont val="Calibri"/>
        <family val="2"/>
        <charset val="204"/>
        <scheme val="minor"/>
      </rPr>
      <t>NEW CONFG. (25*1" + 125*7/8" + 86*1")</t>
    </r>
    <r>
      <rPr>
        <b/>
        <sz val="12"/>
        <color rgb="FF0000FF"/>
        <rFont val="Calibri"/>
        <family val="2"/>
        <scheme val="minor"/>
      </rPr>
      <t>, ON STREAM.</t>
    </r>
  </si>
  <si>
    <t>ROD NO. 4*7/8" PARTED, FISHED, R.TRIP W/1.75" DHP, CHANGED 40*7/8" ROD S-88 MOULDED GUIDE, ON STREAM.</t>
  </si>
  <si>
    <r>
      <t xml:space="preserve">                               - RIH with 2.64" G.C., tagged F-Nipple at 6070 Ft (S.L depth), POOH.
                               - RIH with 2.56" FWG plug, Set same in F-Nipple, POOH.
                               - Isolated </t>
    </r>
    <r>
      <rPr>
        <b/>
        <sz val="12"/>
        <color rgb="FFFF0000"/>
        <rFont val="Calibri"/>
        <family val="2"/>
        <scheme val="minor"/>
      </rPr>
      <t>B-IV</t>
    </r>
    <r>
      <rPr>
        <b/>
        <sz val="12"/>
        <color rgb="FF0000FF"/>
        <rFont val="Calibri"/>
        <family val="2"/>
        <scheme val="minor"/>
      </rPr>
      <t xml:space="preserve"> by 2.56" FWG plug, Kept</t>
    </r>
    <r>
      <rPr>
        <b/>
        <sz val="12"/>
        <color rgb="FF339933"/>
        <rFont val="Calibri"/>
        <family val="2"/>
        <scheme val="minor"/>
      </rPr>
      <t xml:space="preserve"> B-I </t>
    </r>
    <r>
      <rPr>
        <b/>
        <sz val="12"/>
        <color rgb="FF0000FF"/>
        <rFont val="Calibri"/>
        <family val="2"/>
        <scheme val="minor"/>
      </rPr>
      <t xml:space="preserve">only on production.       </t>
    </r>
  </si>
  <si>
    <r>
      <t xml:space="preserve">NO PUMP ACTION, R.TRIP W/1.75" DHP, NO PROD, TBG TEST NOT HOLD, R.TRIP W/1.5" ANCHOR PUMP, RET. 5*1" RODS, TBG TEST NOT HOLD, </t>
    </r>
    <r>
      <rPr>
        <b/>
        <sz val="12"/>
        <color rgb="FFFF0000"/>
        <rFont val="Calibri"/>
        <family val="2"/>
        <charset val="204"/>
      </rPr>
      <t>WAITING W/O</t>
    </r>
  </si>
  <si>
    <r>
      <t xml:space="preserve">NO PUMP ACTION, R.TRIP W/2" DHP, TBG TEST NOT HOLD, </t>
    </r>
    <r>
      <rPr>
        <b/>
        <sz val="12"/>
        <color rgb="FFFF0000"/>
        <rFont val="Calibri"/>
        <family val="2"/>
        <charset val="204"/>
        <scheme val="minor"/>
      </rPr>
      <t>R.TRIP W/2" ANCHOR PUMP</t>
    </r>
    <r>
      <rPr>
        <b/>
        <sz val="12"/>
        <color rgb="FF0000FF"/>
        <rFont val="Calibri"/>
        <family val="2"/>
        <scheme val="minor"/>
      </rPr>
      <t>, RET. 10 RODS, SET PUMP AT 5750 FT, TBG TEST HOLD, ON STREAM.</t>
    </r>
  </si>
  <si>
    <r>
      <t>NO PUMP ACTION, RESET DHP, NO PROD,</t>
    </r>
    <r>
      <rPr>
        <b/>
        <sz val="12"/>
        <color rgb="FFFF0000"/>
        <rFont val="Calibri"/>
        <family val="2"/>
        <charset val="204"/>
        <scheme val="minor"/>
      </rPr>
      <t xml:space="preserve"> R.TRIP W/1.75" DHP</t>
    </r>
    <r>
      <rPr>
        <b/>
        <sz val="12"/>
        <color rgb="FF0000FF"/>
        <rFont val="Calibri"/>
        <family val="2"/>
        <scheme val="minor"/>
      </rPr>
      <t>, ON STREAM.</t>
    </r>
  </si>
  <si>
    <t>B-III, IV, V</t>
  </si>
  <si>
    <r>
      <rPr>
        <b/>
        <sz val="12"/>
        <color rgb="FF339933"/>
        <rFont val="Calibri"/>
        <family val="2"/>
        <charset val="204"/>
        <scheme val="minor"/>
      </rPr>
      <t xml:space="preserve">B-III (5928-5944)  
B-IV (5990-6000)(5973-5979) </t>
    </r>
    <r>
      <rPr>
        <b/>
        <sz val="12"/>
        <color indexed="12"/>
        <rFont val="Calibri"/>
        <family val="2"/>
        <scheme val="minor"/>
      </rPr>
      <t xml:space="preserve">
</t>
    </r>
    <r>
      <rPr>
        <b/>
        <sz val="12"/>
        <color rgb="FF339966"/>
        <rFont val="Calibri"/>
        <family val="2"/>
        <scheme val="minor"/>
      </rPr>
      <t xml:space="preserve">B-V (6035-6040) </t>
    </r>
  </si>
  <si>
    <r>
      <t xml:space="preserve">NO PUMP ACTION, R.TRIP W/1.5" S.H.ANCHOR PUMP, RET. 1 ROD, TBG TEST HOLD, </t>
    </r>
    <r>
      <rPr>
        <b/>
        <sz val="12"/>
        <color rgb="FFFF0000"/>
        <rFont val="Calibri"/>
        <family val="2"/>
        <charset val="204"/>
        <scheme val="minor"/>
      </rPr>
      <t>SET ANCHOR PUMP AT 5525 FT</t>
    </r>
    <r>
      <rPr>
        <b/>
        <sz val="12"/>
        <color rgb="FF0000FF"/>
        <rFont val="Calibri"/>
        <family val="2"/>
        <scheme val="minor"/>
      </rPr>
      <t>, ON STREAM.</t>
    </r>
  </si>
  <si>
    <t xml:space="preserve">B-I &amp; Upper B-IV </t>
  </si>
  <si>
    <r>
      <t xml:space="preserve">B-I &amp; Upper B-IV only on production </t>
    </r>
    <r>
      <rPr>
        <b/>
        <sz val="12"/>
        <color rgb="FFFF0000"/>
        <rFont val="Calibri"/>
        <family val="2"/>
        <charset val="204"/>
        <scheme val="minor"/>
      </rPr>
      <t>( B-III ISOLATED AGAINST  lower  2.75" SSD GL- type )</t>
    </r>
  </si>
  <si>
    <t xml:space="preserve">S.F.L </t>
  </si>
  <si>
    <r>
      <rPr>
        <b/>
        <sz val="12"/>
        <color rgb="FFFF0000"/>
        <rFont val="Calibri"/>
        <family val="2"/>
        <charset val="204"/>
        <scheme val="minor"/>
      </rPr>
      <t xml:space="preserve"> (Opened SSD against B-III,IV)</t>
    </r>
    <r>
      <rPr>
        <b/>
        <sz val="12"/>
        <color rgb="FF0000FF"/>
        <rFont val="Calibri"/>
        <family val="2"/>
        <scheme val="minor"/>
      </rPr>
      <t xml:space="preserve">
             -POOH W/ 2" ANCHOR PUMP
  - RIH with 2.84" G.C, tagged P.S.N at 5951ft (S/L depth), POOH.
- Detected F.L at 4300 ft.
               - RIH with D2 shifting tool, opened 2.75" SSD GL- type against </t>
    </r>
    <r>
      <rPr>
        <b/>
        <sz val="12"/>
        <color rgb="FF339933"/>
        <rFont val="Calibri"/>
        <family val="2"/>
        <charset val="204"/>
        <scheme val="minor"/>
      </rPr>
      <t>B-III, B-IV</t>
    </r>
    <r>
      <rPr>
        <b/>
        <sz val="12"/>
        <color rgb="FF0000FF"/>
        <rFont val="Calibri"/>
        <family val="2"/>
        <scheme val="minor"/>
      </rPr>
      <t xml:space="preserve">, POOH, now </t>
    </r>
    <r>
      <rPr>
        <b/>
        <sz val="12"/>
        <color rgb="FF339933"/>
        <rFont val="Calibri"/>
        <family val="2"/>
        <charset val="204"/>
        <scheme val="minor"/>
      </rPr>
      <t>B-III, IV, V</t>
    </r>
    <r>
      <rPr>
        <b/>
        <sz val="12"/>
        <color rgb="FF0000FF"/>
        <rFont val="Calibri"/>
        <family val="2"/>
        <scheme val="minor"/>
      </rPr>
      <t xml:space="preserve"> on production.
- RIH W/ 2" ANCHOR PUMP</t>
    </r>
  </si>
  <si>
    <r>
      <rPr>
        <b/>
        <sz val="18"/>
        <color rgb="FFFF0000"/>
        <rFont val="Calibri"/>
        <family val="2"/>
        <charset val="204"/>
        <scheme val="minor"/>
      </rPr>
      <t>(Closed SSD against B-III)</t>
    </r>
    <r>
      <rPr>
        <b/>
        <sz val="12"/>
        <color rgb="FF0000FF"/>
        <rFont val="Calibri"/>
        <family val="2"/>
        <scheme val="minor"/>
      </rPr>
      <t xml:space="preserve">
              - POOH W/ 2" DHP
 - RIH with 2.84" G.C, tagged P.S.N at 5914 ft (S/L depth), POOH.
               - Detected F.L @ 2000 ft (S/L depth)
               - RIH with D2 shifting tool, Closed lower  2.75" SSD GL- type against</t>
    </r>
    <r>
      <rPr>
        <b/>
        <sz val="12"/>
        <color rgb="FFFF0000"/>
        <rFont val="Calibri"/>
        <family val="2"/>
        <charset val="204"/>
        <scheme val="minor"/>
      </rPr>
      <t xml:space="preserve"> B-III</t>
    </r>
    <r>
      <rPr>
        <b/>
        <sz val="12"/>
        <color rgb="FF0000FF"/>
        <rFont val="Calibri"/>
        <family val="2"/>
        <scheme val="minor"/>
      </rPr>
      <t xml:space="preserve">, POOH.
               - RIH with D2 shifting tool, Checked upper  2.75" SSD GL- type  in open position against B-I, found same open, POOH
               - </t>
    </r>
    <r>
      <rPr>
        <b/>
        <sz val="12"/>
        <color rgb="FF339933"/>
        <rFont val="Calibri"/>
        <family val="2"/>
        <charset val="204"/>
        <scheme val="minor"/>
      </rPr>
      <t>B-I &amp; Upper B-IV only on production.</t>
    </r>
    <r>
      <rPr>
        <b/>
        <sz val="12"/>
        <color rgb="FF0000FF"/>
        <rFont val="Calibri"/>
        <family val="2"/>
        <scheme val="minor"/>
      </rPr>
      <t xml:space="preserve">
 - R/D for Gharib S/L.
- RIH W/ 2" DHP</t>
    </r>
  </si>
  <si>
    <t>25X1"+125X7/8"+70X1"</t>
  </si>
  <si>
    <r>
      <t xml:space="preserve">NO PUMP ACTION, </t>
    </r>
    <r>
      <rPr>
        <b/>
        <sz val="14"/>
        <color rgb="FFFF0000"/>
        <rFont val="Calibri"/>
        <family val="2"/>
        <charset val="204"/>
        <scheme val="minor"/>
      </rPr>
      <t>2</t>
    </r>
    <r>
      <rPr>
        <b/>
        <sz val="12"/>
        <color rgb="FF0000FF"/>
        <rFont val="Calibri"/>
        <family val="2"/>
        <scheme val="minor"/>
      </rPr>
      <t xml:space="preserve"> </t>
    </r>
    <r>
      <rPr>
        <b/>
        <sz val="12"/>
        <color rgb="FFFF0000"/>
        <rFont val="Calibri"/>
        <family val="2"/>
        <charset val="204"/>
        <scheme val="minor"/>
      </rPr>
      <t>R.TRIP W/1.5" DHP INSTEAD OF 1.75" DHP</t>
    </r>
    <r>
      <rPr>
        <b/>
        <sz val="12"/>
        <color rgb="FF0000FF"/>
        <rFont val="Calibri"/>
        <family val="2"/>
        <scheme val="minor"/>
      </rPr>
      <t xml:space="preserve">, NO PROD., TBG.TEST, NOT HOLD, R.TRIP WITH 1.75" ANCHOR PUMP, RET. 5*1" RODS, TBG. TEST, NOT HOLD, R.TRIP W/ NEW 1.5" ANCHOR PUMP, RET. 9*1" RODS, </t>
    </r>
    <r>
      <rPr>
        <b/>
        <sz val="12"/>
        <color rgb="FFFF0000"/>
        <rFont val="Calibri"/>
        <family val="2"/>
        <charset val="204"/>
        <scheme val="minor"/>
      </rPr>
      <t xml:space="preserve">SET ANCHOR PUMP AT 5500 FT, </t>
    </r>
    <r>
      <rPr>
        <b/>
        <sz val="12"/>
        <color rgb="FF0000FF"/>
        <rFont val="Calibri"/>
        <family val="2"/>
        <charset val="204"/>
        <scheme val="minor"/>
      </rPr>
      <t xml:space="preserve">TBG.TEST, NOT HOLD, </t>
    </r>
    <r>
      <rPr>
        <b/>
        <sz val="12"/>
        <color rgb="FFFF0000"/>
        <rFont val="Calibri"/>
        <family val="2"/>
        <charset val="204"/>
        <scheme val="minor"/>
      </rPr>
      <t>WWO</t>
    </r>
  </si>
  <si>
    <t>TOTAL RET. 14*1" RODS</t>
  </si>
  <si>
    <t xml:space="preserve">
            </t>
  </si>
  <si>
    <t xml:space="preserve">Found PIP increased F/272 psi to 528 psi and current decreased F/25 A to 22 A
                - Opened the well to flare pit , not produce.
                - Stopped the well, waiting for back spin.
                - Started the well in reverse rotation for 40 mins , stopped , returned back to normal rotation with the following parameters:
                 ( Freq. 48 hz , curr. 28 A , Pi= 450 psi , Pd= 2350 psi , Tm= 192 F ) </t>
  </si>
  <si>
    <t>EXPRO #3 (TMU)
FREQ= 48 HZ, CUR= 25/26 A, PIP/PDP=275/2520 PSI, 
Tm= 195 F, USP/DSP= N/A/125 PSI, WHT = 147 F</t>
  </si>
  <si>
    <t>EXPRO #3 (TMU) , (B-I &amp; Upper B-IV only on prod. )</t>
  </si>
  <si>
    <t>30X1" + 119X7/8" + 57X1"</t>
  </si>
  <si>
    <r>
      <t xml:space="preserve">NO PUMP ACTION, R.TRIP,  RET.(6*1"+4*7/8"), NO PROD., R.TRIP, RET 5*1" RODS, </t>
    </r>
    <r>
      <rPr>
        <b/>
        <sz val="12"/>
        <color rgb="FFFF0000"/>
        <rFont val="Calibri"/>
        <family val="2"/>
        <charset val="204"/>
        <scheme val="minor"/>
      </rPr>
      <t>SET ANCHOR PUMP AT 5150 FT</t>
    </r>
    <r>
      <rPr>
        <b/>
        <sz val="12"/>
        <color rgb="FF0000FF"/>
        <rFont val="Calibri"/>
        <family val="2"/>
        <scheme val="minor"/>
      </rPr>
      <t xml:space="preserve">, TBG.TEST, NOT HOLD, </t>
    </r>
    <r>
      <rPr>
        <b/>
        <sz val="12"/>
        <color rgb="FFFF0000"/>
        <rFont val="Calibri"/>
        <family val="2"/>
        <charset val="204"/>
        <scheme val="minor"/>
      </rPr>
      <t xml:space="preserve">WWO </t>
    </r>
  </si>
  <si>
    <t>TOTAL RET. ( 26X1" ) RODS</t>
  </si>
  <si>
    <t xml:space="preserve">EXPRO #2 ( TMU ), SEVERE TV LEAK </t>
  </si>
  <si>
    <r>
      <t xml:space="preserve">NO PUMP ACTION, </t>
    </r>
    <r>
      <rPr>
        <b/>
        <sz val="12"/>
        <color rgb="FFFF0000"/>
        <rFont val="Calibri"/>
        <family val="2"/>
        <charset val="204"/>
        <scheme val="minor"/>
      </rPr>
      <t>R.TRIP WITH 1.75" ANCHOR PUMP INSTEAD OF 2" ANCHOR PUMP</t>
    </r>
    <r>
      <rPr>
        <b/>
        <sz val="12"/>
        <color rgb="FF0000FF"/>
        <rFont val="Calibri"/>
        <family val="2"/>
        <scheme val="minor"/>
      </rPr>
      <t>, TBG.TEST, NOT HOLD, ON STREAM</t>
    </r>
  </si>
  <si>
    <t>ROD NO 27*1" PARTED, REPLACED, ON STREAM</t>
  </si>
  <si>
    <t>BAKER, ANCHOR PUMP (RET. 25 RODS), B-III, IV, V
P.S.=2", SH.S=10"</t>
  </si>
  <si>
    <r>
      <t>NO PUMP ACTION, R.TRIP, NO PROD., TBG.TEST, NOT HOLD, RIH WITH 1.75" ANCHOR PUMP, RET. 15*1" RODS,</t>
    </r>
    <r>
      <rPr>
        <b/>
        <sz val="12"/>
        <color rgb="FFFF0000"/>
        <rFont val="Calibri"/>
        <family val="2"/>
        <charset val="204"/>
      </rPr>
      <t xml:space="preserve"> SET ANCHOR PUMP AT 5375 FT</t>
    </r>
    <r>
      <rPr>
        <b/>
        <sz val="12"/>
        <color rgb="FF0000FF"/>
        <rFont val="Calibri"/>
        <family val="2"/>
      </rPr>
      <t xml:space="preserve">, TBG.TEST, HOLD ON STREAM </t>
    </r>
    <r>
      <rPr>
        <b/>
        <sz val="12"/>
        <color rgb="FFFF0000"/>
        <rFont val="Calibri"/>
        <family val="2"/>
        <charset val="204"/>
      </rPr>
      <t>16/10/2020</t>
    </r>
  </si>
  <si>
    <t>TOTAL RET. 15*1" RODS</t>
  </si>
  <si>
    <t>25X1"+120X7/8"+84X1"</t>
  </si>
  <si>
    <t>ANCHOR CATCHER</t>
  </si>
  <si>
    <r>
      <t xml:space="preserve">UNDER W/O DUE TO TBG LEAK, </t>
    </r>
    <r>
      <rPr>
        <b/>
        <sz val="12"/>
        <color rgb="FFFF0000"/>
        <rFont val="Calibri"/>
        <family val="2"/>
        <charset val="204"/>
        <scheme val="minor"/>
      </rPr>
      <t>NO VISUAL CRACKS ON TBG</t>
    </r>
    <r>
      <rPr>
        <b/>
        <sz val="12"/>
        <color rgb="FF0000FF"/>
        <rFont val="Calibri"/>
        <family val="2"/>
        <scheme val="minor"/>
      </rPr>
      <t xml:space="preserve">, </t>
    </r>
    <r>
      <rPr>
        <b/>
        <sz val="12"/>
        <rFont val="Calibri"/>
        <family val="2"/>
        <charset val="204"/>
        <scheme val="minor"/>
      </rPr>
      <t>INSTALLED ANCHOR CATCHER COMPL. ON 3-1/2 TBG</t>
    </r>
    <r>
      <rPr>
        <b/>
        <sz val="12"/>
        <color rgb="FF0000FF"/>
        <rFont val="Calibri"/>
        <family val="2"/>
        <scheme val="minor"/>
      </rPr>
      <t xml:space="preserve">, RIH W/ 1.75" DHP W/ S/R CONF. ( 25X1"+120X7/8"+84X1" ) COND.2, S-88, </t>
    </r>
    <r>
      <rPr>
        <b/>
        <sz val="12"/>
        <color rgb="FFFF0000"/>
        <rFont val="Calibri"/>
        <family val="2"/>
        <charset val="204"/>
        <scheme val="minor"/>
      </rPr>
      <t>ON STREAM 18/10/2020</t>
    </r>
  </si>
  <si>
    <t>LOW PUMP EFF. , R.TRIP W/1.75" S.H.DHP, ON STREAM.</t>
  </si>
  <si>
    <r>
      <t xml:space="preserve">LOW PUMP EFF. , </t>
    </r>
    <r>
      <rPr>
        <b/>
        <sz val="12"/>
        <color rgb="FFFF0000"/>
        <rFont val="Calibri"/>
        <family val="2"/>
        <charset val="204"/>
        <scheme val="minor"/>
      </rPr>
      <t>R.TRIP W/1.5" S.H.DHP INSTEAD OF 1.75" S.H.DHP</t>
    </r>
    <r>
      <rPr>
        <b/>
        <sz val="12"/>
        <color rgb="FF0000FF"/>
        <rFont val="Calibri"/>
        <family val="2"/>
        <scheme val="minor"/>
      </rPr>
      <t>, ON STREAM.</t>
    </r>
  </si>
  <si>
    <t>ROD NO.27*1" PARTED, FISHED, MANY TRIALS TO UNSET W/O SUCCESS, ON STREAM</t>
  </si>
  <si>
    <t>NO PUMP ACTION, R.TRIP W/1.75" S.H.DHP, ON STREAM.</t>
  </si>
  <si>
    <t>ROD NO. 47*7/8" PARTED, REPLACED, R.TRIP W/1.75" DHP, ON STREAM.</t>
  </si>
  <si>
    <r>
      <t xml:space="preserve">ROD NO. 14*7/8" PARTED, REPLACED, </t>
    </r>
    <r>
      <rPr>
        <b/>
        <sz val="12"/>
        <color rgb="FFFF0000"/>
        <rFont val="Calibri"/>
        <family val="2"/>
        <charset val="204"/>
        <scheme val="minor"/>
      </rPr>
      <t>R.TRIP W/1.75" DHP</t>
    </r>
    <r>
      <rPr>
        <b/>
        <sz val="12"/>
        <color rgb="FF0000FF"/>
        <rFont val="Calibri"/>
        <family val="2"/>
        <scheme val="minor"/>
      </rPr>
      <t>, ON STREAM.</t>
    </r>
  </si>
  <si>
    <t>AFTER STOPPING FOR 10 HRS</t>
  </si>
  <si>
    <t>NO PUMP ACTION, VLV ROD UNSCREWED, R.TRIP W/1.5" ANCHOR PUMP, RET. 1 ROD (TOTAL 16 ROD) ,NO PROD. RETREIVED 12 ROD TOTAL (28 ROD) STARTED THE WELL FOUND ACTION THEN SUCTION ,R/T W/1.5" DHP AND RET. 10 ROD TOTAL (38 )TBG.TEST HOLD ,ON STREAM 27-10-2020.</t>
  </si>
  <si>
    <t>TOTAL RET. 38*1" RODS</t>
  </si>
  <si>
    <t>NO PUMP ACTION, RESET DHP, NO PROD,RESET DHP,PERFORMED SPACE IN , ON STREAM 26-10-2020</t>
  </si>
  <si>
    <t xml:space="preserve">NO PUMP ACTION, RESET DHP, PERFORMED SPACE IN , ON STREAM </t>
  </si>
  <si>
    <t>DECREASED SH.S F/ 10" T/8"</t>
  </si>
  <si>
    <t>NO PUMP ACTION, DHP REST , ON STREAM.</t>
  </si>
  <si>
    <t xml:space="preserve">CHANGE SH.SIZE F/10" T/12" </t>
  </si>
  <si>
    <t>DFL @ PUMP DEPTH</t>
  </si>
  <si>
    <t>BAKER, Res. Decline</t>
  </si>
  <si>
    <t>STOPPED THE WELL AS PER CAIRO DECISION</t>
  </si>
  <si>
    <t>SFL AFTER 1 HR</t>
  </si>
  <si>
    <t>SFL AFTER 7 HR</t>
  </si>
  <si>
    <t>POOH W/ S/R &amp; 1.75" SLIM ANCHOR PUMP, L/D SAME BESIDE THE WELL.</t>
  </si>
  <si>
    <t>POOH W/ S/R &amp; 1.5" DHP, L/D SAME BESIDE THE WELL.</t>
  </si>
  <si>
    <t>POOH W/ S/R &amp; 1.75" ANCHOR PUMP, L/D SAME BESIDE THE WELL.</t>
  </si>
  <si>
    <t>1.75 " ANCHOR PUMP</t>
  </si>
  <si>
    <t>NO PUMP ACTION, FOUND VLV ROD STUCK, R.TRIP, HYDRO TEST, NOT HOLD, RIH W/ 1.5" ANCHOR PUMP INSTEAD OF 1.75" DHP, RET. (5X1") RODS, SET ANCHOR PUMP AT 5775 FT, ON STREAM.</t>
  </si>
  <si>
    <t>TOT. RET. 5X1" RODS</t>
  </si>
  <si>
    <r>
      <t>UNDER W/O DUE TO TBG LEAK</t>
    </r>
    <r>
      <rPr>
        <b/>
        <sz val="12"/>
        <color rgb="FFFF0000"/>
        <rFont val="Calibri"/>
        <family val="2"/>
        <scheme val="minor"/>
      </rPr>
      <t>, FOUND 8" , 19" , 7" , 5" LONGITUDINAL CRACKS IN JT NO. 2, 147, 149, 150</t>
    </r>
    <r>
      <rPr>
        <b/>
        <sz val="12"/>
        <color rgb="FF0000FF"/>
        <rFont val="Calibri"/>
        <family val="2"/>
        <scheme val="minor"/>
      </rPr>
      <t xml:space="preserve"> </t>
    </r>
    <r>
      <rPr>
        <b/>
        <sz val="12"/>
        <color rgb="FFFF0000"/>
        <rFont val="Calibri"/>
        <family val="2"/>
        <scheme val="minor"/>
      </rPr>
      <t>ABOVE P.S.N</t>
    </r>
    <r>
      <rPr>
        <b/>
        <sz val="12"/>
        <color rgb="FF0000FF"/>
        <rFont val="Calibri"/>
        <family val="2"/>
        <scheme val="minor"/>
      </rPr>
      <t xml:space="preserve">, TAGGED BTM @ 6193 FT BY 1-11/16 GR/CCL, </t>
    </r>
    <r>
      <rPr>
        <b/>
        <sz val="12"/>
        <color rgb="FF339966"/>
        <rFont val="Calibri"/>
        <family val="2"/>
        <scheme val="minor"/>
      </rPr>
      <t>INSTALLED SINGLE COMPLETION ON 3-1/2" TBG</t>
    </r>
    <r>
      <rPr>
        <b/>
        <sz val="12"/>
        <color rgb="FF0000FF"/>
        <rFont val="Calibri"/>
        <family val="2"/>
        <scheme val="minor"/>
      </rPr>
      <t xml:space="preserve">, </t>
    </r>
    <r>
      <rPr>
        <b/>
        <sz val="12"/>
        <color rgb="FF339966"/>
        <rFont val="Calibri"/>
        <family val="2"/>
        <scheme val="minor"/>
      </rPr>
      <t>ALL INTERVALS ON PROD (B-I,III,IV,V)</t>
    </r>
    <r>
      <rPr>
        <b/>
        <sz val="12"/>
        <color rgb="FF0000FF"/>
        <rFont val="Calibri"/>
        <family val="2"/>
        <scheme val="minor"/>
      </rPr>
      <t xml:space="preserve">, RIH W/1.75" DHP ON S/R NEW D-78 APERGY (25*1" + 124*7/8" + 89*1"), </t>
    </r>
    <r>
      <rPr>
        <b/>
        <sz val="12"/>
        <color rgb="FFFF0000"/>
        <rFont val="Calibri"/>
        <family val="2"/>
        <scheme val="minor"/>
      </rPr>
      <t>ON STREAM 9/9/2020</t>
    </r>
  </si>
  <si>
    <t>TOT. RET. 36X1"</t>
  </si>
  <si>
    <t>B-III,IV(UPPER)</t>
  </si>
  <si>
    <r>
      <t xml:space="preserve">UNDER W/O, </t>
    </r>
    <r>
      <rPr>
        <b/>
        <sz val="12"/>
        <color rgb="FFFF0000"/>
        <rFont val="Calibri"/>
        <family val="2"/>
        <scheme val="minor"/>
      </rPr>
      <t>PERFORM TBG TEST BY RB-2 500-1000 PSI HOLD</t>
    </r>
    <r>
      <rPr>
        <b/>
        <sz val="12"/>
        <color rgb="FF0000FF"/>
        <rFont val="Calibri"/>
        <family val="2"/>
        <scheme val="minor"/>
      </rPr>
      <t xml:space="preserve">, </t>
    </r>
    <r>
      <rPr>
        <b/>
        <sz val="12"/>
        <rFont val="Calibri"/>
        <family val="2"/>
        <scheme val="minor"/>
      </rPr>
      <t>TAGGED BTM BY 1.5" G.C. @ 6136 FT (170' RAT HOLE)</t>
    </r>
    <r>
      <rPr>
        <b/>
        <sz val="12"/>
        <color rgb="FF0000FF"/>
        <rFont val="Calibri"/>
        <family val="2"/>
        <scheme val="minor"/>
      </rPr>
      <t>, INSTALLED SINGLE COMPL. ON 3-1/2" TBG,</t>
    </r>
    <r>
      <rPr>
        <b/>
        <sz val="12"/>
        <color rgb="FFFF0000"/>
        <rFont val="Calibri"/>
        <family val="2"/>
        <scheme val="minor"/>
      </rPr>
      <t xml:space="preserve"> </t>
    </r>
    <r>
      <rPr>
        <b/>
        <u/>
        <sz val="16"/>
        <color rgb="FFFF0000"/>
        <rFont val="Calibri"/>
        <family val="2"/>
        <scheme val="minor"/>
      </rPr>
      <t>KEPT KILL SSD CLOSED</t>
    </r>
    <r>
      <rPr>
        <b/>
        <sz val="12"/>
        <color rgb="FFFF0000"/>
        <rFont val="Calibri"/>
        <family val="2"/>
        <scheme val="minor"/>
      </rPr>
      <t>,</t>
    </r>
    <r>
      <rPr>
        <b/>
        <sz val="12"/>
        <color rgb="FF0000FF"/>
        <rFont val="Calibri"/>
        <family val="2"/>
        <scheme val="minor"/>
      </rPr>
      <t xml:space="preserve"> </t>
    </r>
    <r>
      <rPr>
        <b/>
        <sz val="12"/>
        <color rgb="FF339933"/>
        <rFont val="Calibri"/>
        <family val="2"/>
        <scheme val="minor"/>
      </rPr>
      <t>RIH W/1.5" DHP ON SAME S/R (25*1" + 125*7/8" + 80*1")</t>
    </r>
    <r>
      <rPr>
        <b/>
        <sz val="12"/>
        <color rgb="FF0000FF"/>
        <rFont val="Calibri"/>
        <family val="2"/>
        <scheme val="minor"/>
      </rPr>
      <t xml:space="preserve">, </t>
    </r>
    <r>
      <rPr>
        <b/>
        <sz val="12"/>
        <color rgb="FFFF0000"/>
        <rFont val="Calibri"/>
        <family val="2"/>
        <scheme val="minor"/>
      </rPr>
      <t>ON STREAM ON 13/1/2020</t>
    </r>
  </si>
  <si>
    <t>EXPRO 3 TMU,  SH.SIZE 12"</t>
  </si>
  <si>
    <t>EXPRO #3 ( TMU ), Anchor Pump</t>
  </si>
  <si>
    <t xml:space="preserve">NO PUMP ACTION, PERFORMED SPACE IN , ON STREAM </t>
  </si>
  <si>
    <t>POOH W/S/R &amp;DHP, L/D SAME BSEIDE THE WELL.</t>
  </si>
  <si>
    <r>
      <t xml:space="preserve">ROD VLV PARTED </t>
    </r>
    <r>
      <rPr>
        <b/>
        <sz val="12"/>
        <color rgb="FFFF0000"/>
        <rFont val="Calibri"/>
        <family val="2"/>
        <charset val="204"/>
        <scheme val="minor"/>
      </rPr>
      <t>FROM 29/3/2020</t>
    </r>
    <r>
      <rPr>
        <b/>
        <sz val="12"/>
        <color rgb="FF0000FF"/>
        <rFont val="Calibri"/>
        <family val="2"/>
        <scheme val="minor"/>
      </rPr>
      <t xml:space="preserve"> , RIH W/ O-SHOT TO FISH THE DHP W/O SUCCESS, RIH W/ LIB, HAD NO MARK, RIH W/ SAMPLE BAILER 4 TIMES, FOUND SAND &amp; RUBBER ABOVE LOST PUMP, RIH W/ LIB, HAD CLEAR MARK OF VALVE ROD GUIDE, RIH W/ O-SHOT, MANY TRIALS TO FISH W/O SUCCESS, R.TRIP W/ 1.75" ANCHOR PUMP, RET. (1X1") ROD , SET ANCHOR AT 4950 FT, </t>
    </r>
    <r>
      <rPr>
        <b/>
        <sz val="12"/>
        <color rgb="FFFF0000"/>
        <rFont val="Calibri"/>
        <family val="2"/>
        <charset val="204"/>
        <scheme val="minor"/>
      </rPr>
      <t>ON STREAM 9/11/2020</t>
    </r>
  </si>
  <si>
    <r>
      <t xml:space="preserve">1.75'' </t>
    </r>
    <r>
      <rPr>
        <b/>
        <sz val="12"/>
        <color rgb="FF0000FF"/>
        <rFont val="Calibri"/>
        <family val="2"/>
      </rPr>
      <t xml:space="preserve"> ANCHOR PUMP</t>
    </r>
  </si>
  <si>
    <t>TOT. RET. (42X1" RODS)</t>
  </si>
  <si>
    <t xml:space="preserve"> 25X1" + 125X7/8" + 38X1"</t>
  </si>
  <si>
    <t>BAKER, ANCHOR PUMP (RET. 25 RODS), B-III, IV, V</t>
  </si>
  <si>
    <r>
      <t xml:space="preserve">NO PUMP ACTION, RESET FOR DHP, NOT PROD. , R.TRIP W/ 1.5" ANCHOR PUMP INSTEAD OF 1.75" DHP, RET. (10+10+2+10 X1") RODS, R.TRIP W/1.75" ANCHOR PUMP, RET. (5+5X1") RODS, </t>
    </r>
    <r>
      <rPr>
        <b/>
        <sz val="12"/>
        <color rgb="FFFF0000"/>
        <rFont val="Calibri"/>
        <family val="2"/>
        <charset val="204"/>
        <scheme val="minor"/>
      </rPr>
      <t>SET ANCHOR PUMP AT 4700 FT</t>
    </r>
    <r>
      <rPr>
        <b/>
        <sz val="12"/>
        <rFont val="Calibri"/>
        <family val="2"/>
        <scheme val="minor"/>
      </rPr>
      <t xml:space="preserve">, NO PROD. , </t>
    </r>
    <r>
      <rPr>
        <b/>
        <sz val="12"/>
        <color rgb="FFFF0000"/>
        <rFont val="Calibri"/>
        <family val="2"/>
        <charset val="204"/>
        <scheme val="minor"/>
      </rPr>
      <t>W/W/O</t>
    </r>
  </si>
  <si>
    <t>WELL ( S/R ) : A-DOME-2</t>
  </si>
  <si>
    <t xml:space="preserve">Telemetry </t>
  </si>
  <si>
    <t>TELEMETRY</t>
  </si>
  <si>
    <t>NO PUMP ACTION, RESET FOR DHP, NO PROD. , R.TRIP, ON STREAM.</t>
  </si>
  <si>
    <t>STOPPED THE WELL DUE TO LOW PRODUCTIVITY , POOH W/ S/R &amp; L/D SAME.</t>
  </si>
  <si>
    <t>SFL AFTER 3 DAYS</t>
  </si>
  <si>
    <t>AFTER 4 HRS FROM START</t>
  </si>
  <si>
    <t>BEFORE START</t>
  </si>
  <si>
    <r>
      <t xml:space="preserve"> RIH W/ 2.84"  G.C, tagged P.S.N @5934 ft (S/L depth), POOH.
- RIH W/2.75" Shifting tool , </t>
    </r>
    <r>
      <rPr>
        <b/>
        <sz val="12"/>
        <color rgb="FFFF0000"/>
        <rFont val="Calibri"/>
        <family val="2"/>
        <charset val="204"/>
        <scheme val="minor"/>
      </rPr>
      <t xml:space="preserve">CLOSED  SSD against B-I,III,IV </t>
    </r>
    <r>
      <rPr>
        <b/>
        <sz val="12"/>
        <color rgb="FF0000FF"/>
        <rFont val="Calibri"/>
        <family val="2"/>
        <scheme val="minor"/>
      </rPr>
      <t>. Now only upper B- V  on production</t>
    </r>
  </si>
  <si>
    <t xml:space="preserve"> Now only upper B- V  on production</t>
  </si>
  <si>
    <r>
      <rPr>
        <b/>
        <sz val="12"/>
        <color rgb="FFFF0000"/>
        <rFont val="Calibri"/>
        <family val="2"/>
        <charset val="204"/>
        <scheme val="minor"/>
      </rPr>
      <t xml:space="preserve">B-I (5723-5727,(5732-57248),(5757-5762) isolated BY SSD 
B-III (5885-5889), (5900-5907),(5912-5918) isolated BY SSD    
UPPER B-IV (5927-5943), (5946-5956), isolated BY SSD 
LOWER B-IV (5962-5965), (5968-5983) isolated BY SSD </t>
    </r>
    <r>
      <rPr>
        <b/>
        <sz val="12"/>
        <color rgb="FFFF0000"/>
        <rFont val="Calibri"/>
        <family val="2"/>
        <scheme val="minor"/>
      </rPr>
      <t xml:space="preserve">
</t>
    </r>
    <r>
      <rPr>
        <b/>
        <sz val="12"/>
        <color rgb="FF339933"/>
        <rFont val="Calibri"/>
        <family val="2"/>
        <scheme val="minor"/>
      </rPr>
      <t>UPPER B-V (6009-6023)</t>
    </r>
    <r>
      <rPr>
        <b/>
        <sz val="12"/>
        <color rgb="FF339966"/>
        <rFont val="Calibri"/>
        <family val="2"/>
        <scheme val="minor"/>
      </rPr>
      <t xml:space="preserve"> 
</t>
    </r>
    <r>
      <rPr>
        <b/>
        <u/>
        <sz val="12"/>
        <color rgb="FF339966"/>
        <rFont val="Calibri"/>
        <family val="2"/>
        <scheme val="minor"/>
      </rPr>
      <t xml:space="preserve"> </t>
    </r>
    <r>
      <rPr>
        <b/>
        <u/>
        <sz val="12"/>
        <rFont val="Calibri"/>
        <family val="2"/>
        <scheme val="minor"/>
      </rPr>
      <t>LOWER</t>
    </r>
    <r>
      <rPr>
        <b/>
        <u/>
        <sz val="12"/>
        <color rgb="FF339966"/>
        <rFont val="Calibri"/>
        <family val="2"/>
        <scheme val="minor"/>
      </rPr>
      <t xml:space="preserve"> </t>
    </r>
    <r>
      <rPr>
        <b/>
        <u/>
        <sz val="12"/>
        <rFont val="Calibri"/>
        <family val="2"/>
        <scheme val="minor"/>
      </rPr>
      <t>B-V</t>
    </r>
    <r>
      <rPr>
        <b/>
        <sz val="12"/>
        <rFont val="Calibri"/>
        <family val="2"/>
        <scheme val="minor"/>
      </rPr>
      <t xml:space="preserve"> (6048-6055) , </t>
    </r>
    <r>
      <rPr>
        <b/>
        <u/>
        <sz val="12"/>
        <rFont val="Calibri"/>
        <family val="2"/>
        <scheme val="minor"/>
      </rPr>
      <t>B-VI</t>
    </r>
    <r>
      <rPr>
        <b/>
        <sz val="12"/>
        <rFont val="Calibri"/>
        <family val="2"/>
        <scheme val="minor"/>
      </rPr>
      <t xml:space="preserve"> (6125-6148) ISOLATED BY B.PLUG @ 6042 FT + 10 FT CEMENT.</t>
    </r>
  </si>
  <si>
    <t>Baker , 1.5" ANCHOR PUMP, RET. 38*1" RODS</t>
  </si>
  <si>
    <t>BAKER, UPPER B-V</t>
  </si>
  <si>
    <t>BAKER, SH.S 10 "</t>
  </si>
  <si>
    <t>EXPRO #2 (TMU), ANCHOR PUMP, RET. (10*1") RODS</t>
  </si>
  <si>
    <t xml:space="preserve"> B-I (5830 – 5834),(5921 – 5929)
B-III (5995 – 6001)
B-IV (6020 – 6027),(6036 – 6044)</t>
  </si>
  <si>
    <t>RUN IN TIMER MOOD</t>
  </si>
  <si>
    <t>EXPRO #3 (TMU), Res. Decline  , plan to Run the well on Timer mode.</t>
  </si>
  <si>
    <t>EXPRO #2 (TMU), 2" Anchor DHP</t>
  </si>
  <si>
    <t>EXPRO #2 (TMU), 1.75" DHP</t>
  </si>
  <si>
    <t>BAKER (W.H)</t>
  </si>
  <si>
    <t>S.F.L AFTER 24 HRS</t>
  </si>
  <si>
    <t>NO PUMP ACTION, STOP 24 Hr'S</t>
  </si>
  <si>
    <t>1.5" S.H.ANCHOR PUMP</t>
  </si>
  <si>
    <r>
      <t xml:space="preserve">B-I </t>
    </r>
    <r>
      <rPr>
        <b/>
        <sz val="12"/>
        <color indexed="17"/>
        <rFont val="Calibri"/>
        <family val="2"/>
      </rPr>
      <t xml:space="preserve"> (5760' – 5763')(5768' – 5784')(5791' – 5795')(5842' - 5854')
</t>
    </r>
    <r>
      <rPr>
        <b/>
        <sz val="12"/>
        <rFont val="Calibri"/>
        <family val="2"/>
      </rPr>
      <t>B-III</t>
    </r>
    <r>
      <rPr>
        <b/>
        <sz val="12"/>
        <color indexed="17"/>
        <rFont val="Calibri"/>
        <family val="2"/>
      </rPr>
      <t xml:space="preserve"> (5940-5954)
</t>
    </r>
    <r>
      <rPr>
        <b/>
        <sz val="12"/>
        <rFont val="Calibri"/>
        <family val="2"/>
      </rPr>
      <t xml:space="preserve">B-IV </t>
    </r>
    <r>
      <rPr>
        <b/>
        <sz val="12"/>
        <color indexed="17"/>
        <rFont val="Calibri"/>
        <family val="2"/>
      </rPr>
      <t>(5963-5986) (6000-6023)</t>
    </r>
    <r>
      <rPr>
        <b/>
        <sz val="12"/>
        <rFont val="Calibri"/>
        <family val="2"/>
      </rPr>
      <t xml:space="preserve">
B-V  </t>
    </r>
    <r>
      <rPr>
        <b/>
        <sz val="12"/>
        <color indexed="17"/>
        <rFont val="Calibri"/>
        <family val="2"/>
      </rPr>
      <t xml:space="preserve">(6034-6048)
</t>
    </r>
    <r>
      <rPr>
        <b/>
        <sz val="12"/>
        <color theme="1"/>
        <rFont val="Calibri"/>
        <family val="2"/>
        <charset val="204"/>
      </rPr>
      <t>B-V (6067' - 6088') ISOLATED BY B.P.</t>
    </r>
  </si>
  <si>
    <r>
      <t xml:space="preserve">NO PUMP ACTION, </t>
    </r>
    <r>
      <rPr>
        <b/>
        <sz val="12"/>
        <color rgb="FFFF0000"/>
        <rFont val="Calibri"/>
        <family val="2"/>
        <charset val="204"/>
        <scheme val="minor"/>
      </rPr>
      <t>R.TRIP W/1.5" DHP INSTEAD OF 1.75" DHP</t>
    </r>
    <r>
      <rPr>
        <b/>
        <sz val="12"/>
        <color rgb="FF0000FF"/>
        <rFont val="Calibri"/>
        <family val="2"/>
        <scheme val="minor"/>
      </rPr>
      <t>, ON STREAM.</t>
    </r>
  </si>
  <si>
    <t>CHANGED S.L. F/123" T/102"</t>
  </si>
  <si>
    <t>TOT. RET. 48X1"</t>
  </si>
  <si>
    <t>25*1" + 118*7/8" + 43*1"</t>
  </si>
  <si>
    <t>1.5"  ANCHOR PUMP</t>
  </si>
  <si>
    <r>
      <t xml:space="preserve">NO PUMP ACTION, </t>
    </r>
    <r>
      <rPr>
        <b/>
        <sz val="12"/>
        <color rgb="FFFF0000"/>
        <rFont val="Calibri"/>
        <family val="2"/>
        <charset val="204"/>
        <scheme val="minor"/>
      </rPr>
      <t>R.TRIP W/1.5" ANCHOR PUMP INSTEAD OF 1.75" PUMP</t>
    </r>
    <r>
      <rPr>
        <b/>
        <sz val="12"/>
        <color rgb="FF0000FF"/>
        <rFont val="Calibri"/>
        <family val="2"/>
        <scheme val="minor"/>
      </rPr>
      <t>, RET. 12 RODS, S/R CONFG (25*1" + 118*7/8" + 43*1"), ON STREAM.</t>
    </r>
  </si>
  <si>
    <t>FOUND CRANK PIN HOLE 112" DAMAGED, CHANGED S.L. F/112" T/128" AND DECREASED SH.S. F/10" T/8"</t>
  </si>
  <si>
    <r>
      <t xml:space="preserve">STARTED THE WELL, NO PROD, </t>
    </r>
    <r>
      <rPr>
        <b/>
        <sz val="12"/>
        <color rgb="FFFF0000"/>
        <rFont val="Calibri"/>
        <family val="2"/>
        <charset val="204"/>
        <scheme val="minor"/>
      </rPr>
      <t>WAITING W/O.</t>
    </r>
  </si>
  <si>
    <t>INCREASED S.L. F/112" T/144"</t>
  </si>
  <si>
    <t>S.F.L. After 6 hr's</t>
  </si>
  <si>
    <t>S-88 COND-II (WFD)</t>
  </si>
  <si>
    <r>
      <t xml:space="preserve">NO PUMP ACTION, R.TRIP, TBG TEST NOT HOLD, </t>
    </r>
    <r>
      <rPr>
        <b/>
        <sz val="12"/>
        <color rgb="FFFF0000"/>
        <rFont val="Calibri"/>
        <family val="2"/>
        <charset val="204"/>
        <scheme val="minor"/>
      </rPr>
      <t>R.TRIP W/1.75" SLIM ANCHOR PUMP</t>
    </r>
    <r>
      <rPr>
        <b/>
        <sz val="12"/>
        <color rgb="FF0000FF"/>
        <rFont val="Calibri"/>
        <family val="2"/>
        <scheme val="minor"/>
      </rPr>
      <t xml:space="preserve">, RET. (13+5)*1"+1*7/8" RODS, TBG TEST NOT HOLD, RET. (6-5)*1" RODS, </t>
    </r>
    <r>
      <rPr>
        <b/>
        <sz val="12"/>
        <color rgb="FFFF0000"/>
        <rFont val="Calibri"/>
        <family val="2"/>
        <charset val="204"/>
        <scheme val="minor"/>
      </rPr>
      <t>R.TRIP W/1.75" SLIM ANCHOR PUMP</t>
    </r>
    <r>
      <rPr>
        <b/>
        <sz val="12"/>
        <color rgb="FF0000FF"/>
        <rFont val="Calibri"/>
        <family val="2"/>
        <scheme val="minor"/>
      </rPr>
      <t xml:space="preserve">, RET. 10*1" RODS, FAILED TO SET ANCHOR, RIH W/ BRUSH CLEANED, RIH W/1.75" S.H.ANCHOR PUMP, FAILED TO SET PUMP, </t>
    </r>
    <r>
      <rPr>
        <b/>
        <sz val="12"/>
        <color rgb="FFFF0000"/>
        <rFont val="Calibri"/>
        <family val="2"/>
        <charset val="204"/>
        <scheme val="minor"/>
      </rPr>
      <t>WAITING W/O</t>
    </r>
  </si>
  <si>
    <t xml:space="preserve">    Upper B-IV</t>
  </si>
  <si>
    <t>S.F.L DURING RUN-OFF PERIOD (TIMER MODE)</t>
  </si>
  <si>
    <t>BAKER , EXPECTED LPE</t>
  </si>
  <si>
    <t>S.F.L After closing SSD against B-I,III,IV</t>
  </si>
  <si>
    <r>
      <t xml:space="preserve"> </t>
    </r>
    <r>
      <rPr>
        <b/>
        <sz val="16"/>
        <color rgb="FF339933"/>
        <rFont val="Calibri"/>
        <family val="2"/>
        <charset val="204"/>
        <scheme val="minor"/>
      </rPr>
      <t xml:space="preserve">   Upper B-IV only on prod. </t>
    </r>
    <r>
      <rPr>
        <b/>
        <sz val="16"/>
        <color rgb="FFFF0000"/>
        <rFont val="Calibri"/>
        <family val="2"/>
        <charset val="204"/>
        <scheme val="minor"/>
      </rPr>
      <t>( B-I &amp; B-III ISOLATED AGAINST TWO SSD)</t>
    </r>
  </si>
  <si>
    <t xml:space="preserve"> B-I (5778 - 5786),(5796-5810)
B-III (5950-5958),( 5972-5988 ) </t>
  </si>
  <si>
    <r>
      <rPr>
        <b/>
        <sz val="12"/>
        <color rgb="FFFF0000"/>
        <rFont val="Calibri"/>
        <family val="2"/>
        <scheme val="minor"/>
      </rPr>
      <t>UNDER W/O DUE TO  TBG LEAK &amp; PUMP STUCK &amp; ADD NEW INTERVAL B-III</t>
    </r>
    <r>
      <rPr>
        <b/>
        <sz val="12"/>
        <color rgb="FF0000FF"/>
        <rFont val="Calibri"/>
        <family val="2"/>
        <scheme val="minor"/>
      </rPr>
      <t xml:space="preserve"> , </t>
    </r>
    <r>
      <rPr>
        <b/>
        <sz val="12"/>
        <rFont val="Calibri"/>
        <family val="2"/>
        <scheme val="minor"/>
      </rPr>
      <t>FOUND CRACK IN JT. NO. 8 ABOVE P.S.N. &amp; COLLAPSE IN THE JNTs # 81, 82, &amp; 84</t>
    </r>
    <r>
      <rPr>
        <b/>
        <sz val="12"/>
        <color theme="1"/>
        <rFont val="Calibri"/>
        <family val="2"/>
        <scheme val="minor"/>
      </rPr>
      <t>, FOUND S.ROD ANCHORED PUMP STUCK @ JT # 165,</t>
    </r>
    <r>
      <rPr>
        <b/>
        <sz val="12"/>
        <color rgb="FF0000FF"/>
        <rFont val="Calibri"/>
        <family val="2"/>
        <scheme val="minor"/>
      </rPr>
      <t xml:space="preserve"> TAGGED BTM BY 6-1/8" C/O ASY AT 6360 FT,  </t>
    </r>
    <r>
      <rPr>
        <b/>
        <sz val="12"/>
        <color rgb="FFFF0000"/>
        <rFont val="Calibri"/>
        <family val="2"/>
        <scheme val="minor"/>
      </rPr>
      <t>SET 7" B.PLUG @ 5990 FT (E/L) + 5 FT OF CMT ABOVE B.PLUG ( T.D. @ 5985 FT )</t>
    </r>
    <r>
      <rPr>
        <b/>
        <sz val="12"/>
        <color rgb="FF0000FF"/>
        <rFont val="Calibri"/>
        <family val="2"/>
        <scheme val="minor"/>
      </rPr>
      <t xml:space="preserve"> , </t>
    </r>
    <r>
      <rPr>
        <b/>
        <sz val="12"/>
        <color rgb="FF339933"/>
        <rFont val="Calibri"/>
        <family val="2"/>
        <scheme val="minor"/>
      </rPr>
      <t xml:space="preserve">ADDED NEW PERF. B-III  ((5927-5937) 10 ft P= 2070 PSI, </t>
    </r>
    <r>
      <rPr>
        <b/>
        <sz val="12"/>
        <color theme="1"/>
        <rFont val="Calibri"/>
        <family val="2"/>
        <scheme val="minor"/>
      </rPr>
      <t>INSTALL STRADDLE PKR COMPL. ON 3-1/2" TBG</t>
    </r>
    <r>
      <rPr>
        <b/>
        <sz val="12"/>
        <color rgb="FF0000FF"/>
        <rFont val="Calibri"/>
        <family val="2"/>
        <scheme val="minor"/>
      </rPr>
      <t xml:space="preserve">, </t>
    </r>
    <r>
      <rPr>
        <b/>
        <sz val="12"/>
        <color rgb="FFFF0000"/>
        <rFont val="Calibri"/>
        <family val="2"/>
        <scheme val="minor"/>
      </rPr>
      <t>OPENED BOTH SSD</t>
    </r>
    <r>
      <rPr>
        <b/>
        <sz val="12"/>
        <color rgb="FF0000FF"/>
        <rFont val="Calibri"/>
        <family val="2"/>
        <scheme val="minor"/>
      </rPr>
      <t>,</t>
    </r>
    <r>
      <rPr>
        <b/>
        <sz val="12"/>
        <color rgb="FF339966"/>
        <rFont val="Calibri"/>
        <family val="2"/>
        <scheme val="minor"/>
      </rPr>
      <t xml:space="preserve"> ALL INTERVALS ON PRODUCTION B-I, III, UPPER B-IV,</t>
    </r>
    <r>
      <rPr>
        <b/>
        <sz val="12"/>
        <color rgb="FF0000FF"/>
        <rFont val="Calibri"/>
        <family val="2"/>
        <scheme val="minor"/>
      </rPr>
      <t xml:space="preserve">  RIH W/2" DHP ON S/R S-88 NEW CONFG (25*1" + 120*7/8" +84*1"), </t>
    </r>
    <r>
      <rPr>
        <b/>
        <sz val="12"/>
        <color rgb="FFFF0000"/>
        <rFont val="Calibri"/>
        <family val="2"/>
        <scheme val="minor"/>
      </rPr>
      <t xml:space="preserve">ON STREAM ON  </t>
    </r>
    <r>
      <rPr>
        <b/>
        <u/>
        <sz val="12"/>
        <color rgb="FFFF0000"/>
        <rFont val="Calibri"/>
        <family val="2"/>
        <scheme val="minor"/>
      </rPr>
      <t>9/8/2020</t>
    </r>
  </si>
  <si>
    <t xml:space="preserve">EXPRO #3 (TMU) , L.P.E </t>
  </si>
  <si>
    <t>EXPRO TMU 2 , S.L =144"</t>
  </si>
  <si>
    <t>S.F.L. FOR B-I</t>
  </si>
  <si>
    <t>BAKER, S.L =112"</t>
  </si>
  <si>
    <t>25*1" + 129*7/8" + 71*1"</t>
  </si>
  <si>
    <t>EXPRO #3 (TMU) , wrong test</t>
  </si>
  <si>
    <t>EXPRO #2 (TMU) , (AFTER R.TRIP)</t>
  </si>
  <si>
    <r>
      <t xml:space="preserve"> Tested the well after performing R.trip  , found produced with very low prod. +/- 10 bpd , F.L at p.depth ,  </t>
    </r>
    <r>
      <rPr>
        <b/>
        <sz val="12"/>
        <rFont val="Calibri"/>
        <family val="2"/>
        <charset val="204"/>
        <scheme val="minor"/>
      </rPr>
      <t>Plan to stop the well for 24 hrs and measure SFL .</t>
    </r>
  </si>
  <si>
    <t>TOTAL RET. 10*1" RODS</t>
  </si>
  <si>
    <r>
      <t xml:space="preserve">NO PUMP ACTION, </t>
    </r>
    <r>
      <rPr>
        <b/>
        <sz val="14"/>
        <color rgb="FFFF0000"/>
        <rFont val="Calibri"/>
        <family val="2"/>
        <charset val="204"/>
        <scheme val="minor"/>
      </rPr>
      <t>2</t>
    </r>
    <r>
      <rPr>
        <b/>
        <sz val="12"/>
        <color rgb="FF0000FF"/>
        <rFont val="Calibri"/>
        <family val="2"/>
        <scheme val="minor"/>
      </rPr>
      <t xml:space="preserve"> R.TRIP W/1.5" S.H.DHP, NO PROD. , TBG TEST, NOT HOLD, </t>
    </r>
    <r>
      <rPr>
        <b/>
        <sz val="12"/>
        <color rgb="FFFF0000"/>
        <rFont val="Calibri"/>
        <family val="2"/>
        <charset val="204"/>
        <scheme val="minor"/>
      </rPr>
      <t>R. TRIP W/ 1.5" S.H ANCHOR PUMP</t>
    </r>
    <r>
      <rPr>
        <b/>
        <sz val="12"/>
        <color rgb="FF0000FF"/>
        <rFont val="Calibri"/>
        <family val="2"/>
        <scheme val="minor"/>
      </rPr>
      <t xml:space="preserve">, RET. 10*1" RODS, </t>
    </r>
    <r>
      <rPr>
        <b/>
        <sz val="12"/>
        <color rgb="FFFF0000"/>
        <rFont val="Calibri"/>
        <family val="2"/>
        <charset val="204"/>
        <scheme val="minor"/>
      </rPr>
      <t xml:space="preserve">SET ANCHOR PUMP AT 5500 FT, </t>
    </r>
    <r>
      <rPr>
        <b/>
        <sz val="12"/>
        <color rgb="FF0000FF"/>
        <rFont val="Calibri"/>
        <family val="2"/>
        <scheme val="minor"/>
      </rPr>
      <t>TBG.TEST HOLD, ON STREAM</t>
    </r>
  </si>
  <si>
    <t xml:space="preserve">STARTED THE WELL </t>
  </si>
  <si>
    <t>LOW PUMP EFF., R.TRIP, NO PROD., TBG. TEST HOLD, ON STREAM</t>
  </si>
  <si>
    <t>TOTAL RET. 20*1" RODS</t>
  </si>
  <si>
    <r>
      <t xml:space="preserve">NO PUMP ACTION, R.TRIP W/ 1.5" S.H ANCHOR PUMP, RET. (5+5)*1" ROD, </t>
    </r>
    <r>
      <rPr>
        <b/>
        <sz val="12"/>
        <color rgb="FFFF0000"/>
        <rFont val="Calibri"/>
        <family val="2"/>
        <charset val="204"/>
        <scheme val="minor"/>
      </rPr>
      <t>SET ANCHOR AT 5250 FT</t>
    </r>
    <r>
      <rPr>
        <b/>
        <sz val="12"/>
        <color rgb="FF0000FF"/>
        <rFont val="Calibri"/>
        <family val="2"/>
        <scheme val="minor"/>
      </rPr>
      <t xml:space="preserve">, TBG.TEST HOLD, NO PROD., DFL ABOVE PUMP DEPTH, </t>
    </r>
    <r>
      <rPr>
        <b/>
        <sz val="12"/>
        <color rgb="FFFF0000"/>
        <rFont val="Calibri"/>
        <family val="2"/>
        <charset val="204"/>
        <scheme val="minor"/>
      </rPr>
      <t>WAITING W/O</t>
    </r>
  </si>
  <si>
    <t>CELLAR FILLED W/ OIL</t>
  </si>
  <si>
    <t>AFTER RESTART THE WELL AT 29/11/2020</t>
  </si>
  <si>
    <r>
      <t xml:space="preserve">B-I only on prod </t>
    </r>
    <r>
      <rPr>
        <b/>
        <sz val="14"/>
        <color rgb="FFFF0000"/>
        <rFont val="Calibri"/>
        <family val="2"/>
        <charset val="204"/>
        <scheme val="minor"/>
      </rPr>
      <t>( ISOLATE UPPER B-IV BY FWG )</t>
    </r>
    <r>
      <rPr>
        <b/>
        <sz val="14"/>
        <color rgb="FF0000FF"/>
        <rFont val="Calibri"/>
        <family val="2"/>
        <scheme val="minor"/>
      </rPr>
      <t xml:space="preserve">
               </t>
    </r>
  </si>
  <si>
    <t>B-I , III ONLY ON PROD.</t>
  </si>
  <si>
    <r>
      <t xml:space="preserve">B-I   [5854-5870], [5816-5834] ,[5772-5808] </t>
    </r>
    <r>
      <rPr>
        <b/>
        <sz val="12"/>
        <color rgb="FFFF0000"/>
        <rFont val="Calibri"/>
        <family val="2"/>
        <charset val="204"/>
      </rPr>
      <t xml:space="preserve">
</t>
    </r>
    <r>
      <rPr>
        <b/>
        <sz val="12"/>
        <color rgb="FF339966"/>
        <rFont val="Calibri"/>
        <family val="2"/>
        <charset val="204"/>
      </rPr>
      <t xml:space="preserve">B-III (5927-5937) 10 ft </t>
    </r>
    <r>
      <rPr>
        <b/>
        <sz val="12"/>
        <color rgb="FF339966"/>
        <rFont val="Calibri"/>
        <family val="2"/>
      </rPr>
      <t xml:space="preserve">
</t>
    </r>
    <r>
      <rPr>
        <b/>
        <sz val="12"/>
        <color rgb="FFFF0000"/>
        <rFont val="Calibri"/>
        <family val="2"/>
        <charset val="204"/>
      </rPr>
      <t>UPPER B-IV  [5969 – 5980] ISOLATED BY FWG</t>
    </r>
    <r>
      <rPr>
        <b/>
        <sz val="12"/>
        <color rgb="FF339966"/>
        <rFont val="Calibri"/>
        <family val="2"/>
      </rPr>
      <t xml:space="preserve">
</t>
    </r>
    <r>
      <rPr>
        <b/>
        <sz val="12"/>
        <color rgb="FFFF0000"/>
        <rFont val="Calibri"/>
        <family val="2"/>
        <charset val="204"/>
      </rPr>
      <t>LOWER B-IV  [6000 – 6018] ISOLATED BY B.PLUG AT 5990 FT +5 FT CMT</t>
    </r>
  </si>
  <si>
    <r>
      <t xml:space="preserve">   - POOH W/ 2" DHP
 - RIH with 2.84" G.C, tagged P.S.N at 5805 ft (S/L depth), POOH.
                             - RIH with D2 shifting tool,</t>
    </r>
    <r>
      <rPr>
        <b/>
        <sz val="12"/>
        <color rgb="FFFF0000"/>
        <rFont val="Calibri"/>
        <family val="2"/>
        <charset val="204"/>
        <scheme val="minor"/>
      </rPr>
      <t xml:space="preserve"> Closed upper  SSD GL- type against B-I.</t>
    </r>
    <r>
      <rPr>
        <b/>
        <sz val="12"/>
        <color rgb="FF0000FF"/>
        <rFont val="Calibri"/>
        <family val="2"/>
        <charset val="204"/>
        <scheme val="minor"/>
      </rPr>
      <t xml:space="preserve">
               - Checked </t>
    </r>
    <r>
      <rPr>
        <b/>
        <sz val="12"/>
        <color rgb="FFFF0000"/>
        <rFont val="Calibri"/>
        <family val="2"/>
        <charset val="204"/>
        <scheme val="minor"/>
      </rPr>
      <t>lower   SSD, found same closed against B-III</t>
    </r>
    <r>
      <rPr>
        <b/>
        <sz val="12"/>
        <color rgb="FF0000FF"/>
        <rFont val="Calibri"/>
        <family val="2"/>
        <charset val="204"/>
        <scheme val="minor"/>
      </rPr>
      <t xml:space="preserve"> , POOH
           </t>
    </r>
    <r>
      <rPr>
        <b/>
        <sz val="12"/>
        <color rgb="FF339933"/>
        <rFont val="Calibri"/>
        <family val="2"/>
        <charset val="204"/>
        <scheme val="minor"/>
      </rPr>
      <t xml:space="preserve">    -  Upper B-IV only on production.
</t>
    </r>
    <r>
      <rPr>
        <b/>
        <sz val="12"/>
        <color rgb="FF0000FF"/>
        <rFont val="Calibri"/>
        <family val="2"/>
        <charset val="204"/>
        <scheme val="minor"/>
      </rPr>
      <t xml:space="preserve">   - RIH W/ 1.75" DHP</t>
    </r>
  </si>
  <si>
    <r>
      <rPr>
        <b/>
        <sz val="14"/>
        <color rgb="FFFF0000"/>
        <rFont val="Calibri"/>
        <family val="2"/>
        <charset val="204"/>
        <scheme val="minor"/>
      </rPr>
      <t xml:space="preserve">  </t>
    </r>
    <r>
      <rPr>
        <b/>
        <sz val="14"/>
        <color rgb="FF0000FF"/>
        <rFont val="Calibri"/>
        <family val="2"/>
        <charset val="204"/>
        <scheme val="minor"/>
      </rPr>
      <t xml:space="preserve"> - POOH W/ 1.75" DHP</t>
    </r>
    <r>
      <rPr>
        <b/>
        <sz val="14"/>
        <color rgb="FFFF0000"/>
        <rFont val="Calibri"/>
        <family val="2"/>
        <charset val="204"/>
        <scheme val="minor"/>
      </rPr>
      <t xml:space="preserve">
 Isolate U-B-IV , produce from B-I</t>
    </r>
    <r>
      <rPr>
        <b/>
        <sz val="14"/>
        <color rgb="FF0000FF"/>
        <rFont val="Calibri"/>
        <family val="2"/>
        <scheme val="minor"/>
      </rPr>
      <t xml:space="preserve">           
                - RIH with 2.64" G.C, found level at 1970 ft,  tagged F-nipple at 5997 ft  (S/L depth), POOH.
                - RIH with 2.56" FWG plug, </t>
    </r>
    <r>
      <rPr>
        <b/>
        <sz val="14"/>
        <color rgb="FFFF0000"/>
        <rFont val="Calibri"/>
        <family val="2"/>
        <charset val="204"/>
        <scheme val="minor"/>
      </rPr>
      <t>set same at F-nipple to isolate upper B-IV</t>
    </r>
    <r>
      <rPr>
        <b/>
        <sz val="14"/>
        <color rgb="FF0000FF"/>
        <rFont val="Calibri"/>
        <family val="2"/>
        <scheme val="minor"/>
      </rPr>
      <t xml:space="preserve">, POOH.
                - RIH with D2 shifting tool, </t>
    </r>
    <r>
      <rPr>
        <b/>
        <sz val="14"/>
        <color rgb="FF339966"/>
        <rFont val="Calibri"/>
        <family val="2"/>
        <charset val="204"/>
        <scheme val="minor"/>
      </rPr>
      <t>opened upper SSD against B-I</t>
    </r>
    <r>
      <rPr>
        <b/>
        <sz val="14"/>
        <color rgb="FF0000FF"/>
        <rFont val="Calibri"/>
        <family val="2"/>
        <scheme val="minor"/>
      </rPr>
      <t>, POOH.
                - Now</t>
    </r>
    <r>
      <rPr>
        <b/>
        <sz val="14"/>
        <color rgb="FF339966"/>
        <rFont val="Calibri"/>
        <family val="2"/>
        <charset val="204"/>
        <scheme val="minor"/>
      </rPr>
      <t xml:space="preserve"> B-I only</t>
    </r>
    <r>
      <rPr>
        <b/>
        <sz val="14"/>
        <color rgb="FF0000FF"/>
        <rFont val="Calibri"/>
        <family val="2"/>
        <scheme val="minor"/>
      </rPr>
      <t xml:space="preserve"> on production.
                - RIH W/ 1.75" DHP</t>
    </r>
  </si>
  <si>
    <t>GUN HOUSING 3 FT + CENTRALIZER 1 FT LOST IN HOLE ABOVE FWG PLUG</t>
  </si>
  <si>
    <t>EXPRO #2 (TMU), S.L= 128", SH.S = 8"</t>
  </si>
  <si>
    <t>SFL for B-I, III 
After Stopping The Well for 24 Hrs</t>
  </si>
  <si>
    <r>
      <t xml:space="preserve">UNDER W/O DUE TO ADD NEW INTERVALS B-I &amp; C/S FROM ESP TO S/R. , </t>
    </r>
    <r>
      <rPr>
        <b/>
        <sz val="12"/>
        <color rgb="FFFF0000"/>
        <rFont val="Calibri"/>
        <family val="2"/>
        <charset val="204"/>
        <scheme val="minor"/>
      </rPr>
      <t xml:space="preserve">FOUND  HOLE ( 2" X 1" ) IN 1st 2-7/8" EUE TBG BELOW HNGR &amp; HAD  HOLE (2") IN JNT NO.75 </t>
    </r>
    <r>
      <rPr>
        <b/>
        <sz val="12"/>
        <color rgb="FF0000FF"/>
        <rFont val="Calibri"/>
        <family val="2"/>
        <scheme val="minor"/>
      </rPr>
      <t xml:space="preserve">, </t>
    </r>
    <r>
      <rPr>
        <b/>
        <sz val="12"/>
        <color rgb="FF339966"/>
        <rFont val="Calibri"/>
        <family val="2"/>
        <charset val="204"/>
        <scheme val="minor"/>
      </rPr>
      <t xml:space="preserve">ADD NEW PERF. B-I (5,772’–5,808’) (36 ft) Res. Pressure: 717 - 840 psi , (5,816'–5,834') (18 ft) Res. Pressure: 526 psi
&amp;  (5,854'–5,870') (16 ft) Res. Pressure: N/A psi </t>
    </r>
    <r>
      <rPr>
        <b/>
        <sz val="12"/>
        <color rgb="FF0000FF"/>
        <rFont val="Calibri"/>
        <family val="2"/>
        <scheme val="minor"/>
      </rPr>
      <t xml:space="preserve">, RIH TO DEPTH 6350' ( BY GR-CCL TOOL ) ON GAUGE RING , </t>
    </r>
    <r>
      <rPr>
        <b/>
        <sz val="12"/>
        <rFont val="Calibri"/>
        <family val="2"/>
        <scheme val="minor"/>
      </rPr>
      <t>INSTALLED S/R SELECTIVE COMPLETION  ,</t>
    </r>
    <r>
      <rPr>
        <b/>
        <sz val="12"/>
        <color rgb="FFFF0000"/>
        <rFont val="Calibri"/>
        <family val="2"/>
        <charset val="204"/>
        <scheme val="minor"/>
      </rPr>
      <t xml:space="preserve"> ISOLATED B-I AGAINST  UPPER  SSD , ISOLATED UPPER B-IV AGAINST  LOWER  SSD, </t>
    </r>
    <r>
      <rPr>
        <b/>
        <sz val="12"/>
        <rFont val="Calibri"/>
        <family val="2"/>
        <scheme val="minor"/>
      </rPr>
      <t xml:space="preserve"> </t>
    </r>
    <r>
      <rPr>
        <b/>
        <sz val="12"/>
        <color rgb="FF339966"/>
        <rFont val="Calibri"/>
        <family val="2"/>
        <scheme val="minor"/>
      </rPr>
      <t xml:space="preserve">KEPT LOWER B-IV ONLY ON PRODUCTION ) </t>
    </r>
    <r>
      <rPr>
        <b/>
        <sz val="12"/>
        <rFont val="Calibri"/>
        <family val="2"/>
        <scheme val="minor"/>
      </rPr>
      <t xml:space="preserve"> ,  </t>
    </r>
    <r>
      <rPr>
        <b/>
        <sz val="12"/>
        <color rgb="FF0000FF"/>
        <rFont val="Calibri"/>
        <family val="2"/>
        <charset val="204"/>
        <scheme val="minor"/>
      </rPr>
      <t xml:space="preserve">R/U FOR 640 M-II , ( S.L = 128" , SH.S= 10" ) FROM M-71 , </t>
    </r>
    <r>
      <rPr>
        <b/>
        <sz val="12"/>
        <color rgb="FF0000FF"/>
        <rFont val="Calibri"/>
        <family val="2"/>
        <scheme val="minor"/>
      </rPr>
      <t xml:space="preserve">RIH W/ 1.75" DHP  &amp; S/R </t>
    </r>
    <r>
      <rPr>
        <b/>
        <sz val="12"/>
        <color rgb="FFFF0000"/>
        <rFont val="Calibri"/>
        <family val="2"/>
        <scheme val="minor"/>
      </rPr>
      <t>N-97</t>
    </r>
    <r>
      <rPr>
        <b/>
        <sz val="12"/>
        <color rgb="FF0000FF"/>
        <rFont val="Calibri"/>
        <family val="2"/>
        <scheme val="minor"/>
      </rPr>
      <t xml:space="preserve">  (  </t>
    </r>
    <r>
      <rPr>
        <b/>
        <sz val="12"/>
        <color rgb="FFFF0000"/>
        <rFont val="Calibri"/>
        <family val="2"/>
        <scheme val="minor"/>
      </rPr>
      <t>1" , 7/8" NEW</t>
    </r>
    <r>
      <rPr>
        <b/>
        <sz val="12"/>
        <color rgb="FF0000FF"/>
        <rFont val="Calibri"/>
        <family val="2"/>
        <scheme val="minor"/>
      </rPr>
      <t xml:space="preserve"> ) ,  S/R CONF. ( 25 x 1" + 119 x 7/8" +</t>
    </r>
    <r>
      <rPr>
        <b/>
        <sz val="12"/>
        <color rgb="FF0000FF"/>
        <rFont val="Calibri"/>
        <family val="2"/>
        <charset val="204"/>
        <scheme val="minor"/>
      </rPr>
      <t>87</t>
    </r>
    <r>
      <rPr>
        <b/>
        <sz val="12"/>
        <color rgb="FFFF0000"/>
        <rFont val="Calibri"/>
        <family val="2"/>
        <scheme val="minor"/>
      </rPr>
      <t xml:space="preserve"> </t>
    </r>
    <r>
      <rPr>
        <b/>
        <sz val="12"/>
        <color rgb="FF0000FF"/>
        <rFont val="Calibri"/>
        <family val="2"/>
        <scheme val="minor"/>
      </rPr>
      <t xml:space="preserve">x 1"), ON STREAM </t>
    </r>
    <r>
      <rPr>
        <b/>
        <sz val="12"/>
        <color rgb="FFFF0000"/>
        <rFont val="Calibri"/>
        <family val="2"/>
        <scheme val="minor"/>
      </rPr>
      <t>21/2/2019</t>
    </r>
  </si>
  <si>
    <t>NO PUMP ACTION , R.TRIP W/ 1.5" DHP INSTEAD OF 1.75" DHP, ON STREAM.</t>
  </si>
  <si>
    <t xml:space="preserve">STARTED THE WELL ON TIMER MODE </t>
  </si>
  <si>
    <t>DECREASED S.L. F/128" T/112" &amp; SH.S. F/10" T/8"</t>
  </si>
  <si>
    <r>
      <t xml:space="preserve">LOWER B-V
</t>
    </r>
    <r>
      <rPr>
        <b/>
        <sz val="16"/>
        <color rgb="FF339966"/>
        <rFont val="Calibri"/>
        <family val="2"/>
        <scheme val="minor"/>
      </rPr>
      <t>PUMP SIZE= 2" DHP,  S.L. =112",  SH.S=10"</t>
    </r>
  </si>
  <si>
    <r>
      <t xml:space="preserve">B-I [5737-5760], [5822-5828]
B-III [5918 – 5924]
B-IV [5962 – 5980]
</t>
    </r>
    <r>
      <rPr>
        <b/>
        <sz val="12"/>
        <color rgb="FF339933"/>
        <rFont val="Calibri"/>
        <family val="2"/>
        <charset val="204"/>
      </rPr>
      <t xml:space="preserve"> BAH-V [6000 – 6008] [6012-6018]</t>
    </r>
  </si>
  <si>
    <t>1.75" BRASS NICKEL CARBIDE TOP HOLD DOWN DHP</t>
  </si>
  <si>
    <r>
      <rPr>
        <b/>
        <sz val="12"/>
        <color rgb="FFFF0000"/>
        <rFont val="Calibri"/>
        <family val="2"/>
        <charset val="204"/>
      </rPr>
      <t>FINISHED DRILLING</t>
    </r>
    <r>
      <rPr>
        <b/>
        <sz val="12"/>
        <color indexed="12"/>
        <rFont val="Calibri"/>
        <family val="2"/>
      </rPr>
      <t xml:space="preserve"> , COMPLETED THE WELL AS OIL PRODUCER USING S/R SYSTEM, TAGGED AT 7166 FT BY CCL, </t>
    </r>
    <r>
      <rPr>
        <b/>
        <sz val="12"/>
        <color rgb="FF008000"/>
        <rFont val="Calibri"/>
        <family val="2"/>
        <charset val="204"/>
      </rPr>
      <t>PERFORATED</t>
    </r>
    <r>
      <rPr>
        <b/>
        <sz val="12"/>
        <color indexed="12"/>
        <rFont val="Calibri"/>
        <family val="2"/>
      </rPr>
      <t xml:space="preserve"> </t>
    </r>
    <r>
      <rPr>
        <b/>
        <sz val="12"/>
        <color rgb="FF339933"/>
        <rFont val="Calibri"/>
        <family val="2"/>
        <charset val="204"/>
      </rPr>
      <t xml:space="preserve">B-I (5830 – 5834) P=1645 PSI,(5921 – 5929) P=2328 PSI &amp; B-III (5995 – 6001) P=1120 PSI &amp; B-IV (6020 – 6027) P= 1465 PSI,(6036 – 6044) P=1672 PSI, </t>
    </r>
    <r>
      <rPr>
        <b/>
        <sz val="12"/>
        <rFont val="Calibri"/>
        <family val="2"/>
        <charset val="204"/>
      </rPr>
      <t>INSTALL SELECTIVE COMPL. ON 3-1/2" TBG,</t>
    </r>
    <r>
      <rPr>
        <b/>
        <sz val="12"/>
        <color rgb="FF339933"/>
        <rFont val="Calibri"/>
        <family val="2"/>
        <charset val="204"/>
      </rPr>
      <t xml:space="preserve"> </t>
    </r>
    <r>
      <rPr>
        <b/>
        <sz val="12"/>
        <color rgb="FFFF0000"/>
        <rFont val="Calibri"/>
        <family val="2"/>
        <charset val="204"/>
      </rPr>
      <t xml:space="preserve">OPENED SSD AGAINST B-I,III, </t>
    </r>
    <r>
      <rPr>
        <b/>
        <sz val="12"/>
        <color rgb="FF008000"/>
        <rFont val="Calibri"/>
        <family val="2"/>
        <charset val="204"/>
      </rPr>
      <t>ALL INTERVALS ON PROD. B-I,III,IV,</t>
    </r>
    <r>
      <rPr>
        <b/>
        <sz val="12"/>
        <color rgb="FF339933"/>
        <rFont val="Calibri"/>
        <family val="2"/>
        <charset val="204"/>
      </rPr>
      <t xml:space="preserve"> </t>
    </r>
    <r>
      <rPr>
        <b/>
        <sz val="12"/>
        <color rgb="FF0000FF"/>
        <rFont val="Calibri"/>
        <family val="2"/>
        <charset val="204"/>
      </rPr>
      <t xml:space="preserve">RIH W/ 1.75" DHP ON S/R S-88 COND-II (WFD) W/ CONFG (25*1" + 125*7/8" + 86*1"), R/U S/U F/NE-42 M-II 912 (SH.S. 8", S.L. 112"), </t>
    </r>
    <r>
      <rPr>
        <b/>
        <sz val="12"/>
        <color rgb="FFFF0000"/>
        <rFont val="Calibri"/>
        <family val="2"/>
        <charset val="204"/>
      </rPr>
      <t>ON STREAM 20/11/2020</t>
    </r>
  </si>
  <si>
    <r>
      <t xml:space="preserve">B-I, III, IV
</t>
    </r>
    <r>
      <rPr>
        <b/>
        <sz val="16"/>
        <color rgb="FF008000"/>
        <rFont val="Calibri"/>
        <family val="2"/>
        <charset val="204"/>
        <scheme val="minor"/>
      </rPr>
      <t>P.SIZE= 1.75" DHP, SH.S=8" &amp; S.L=112"</t>
    </r>
  </si>
  <si>
    <t>well keep upper B-V ssd close due to big pressure diff. Between lower B-V and other intervals</t>
  </si>
  <si>
    <t>EXPRO #2 (TMU)
1.5" DHP &amp; S.L 112"</t>
  </si>
  <si>
    <t>EXPRO TMU 2 , SH.S =12"</t>
  </si>
  <si>
    <t>C/S</t>
  </si>
  <si>
    <t>A-99 (S/R)</t>
  </si>
  <si>
    <t>B-I (5838 – 5849) 11 FT
B-IV (6010 - 6014) 4 FT , (6020 - 6024) 4 FT , (6027 - 6031) 4 FT &amp; 
(6034 - 6046) 12 FT</t>
  </si>
  <si>
    <t>Before start PCP</t>
  </si>
  <si>
    <t xml:space="preserve">EXPRO 2 TMU  </t>
  </si>
  <si>
    <t xml:space="preserve"> 640-MAX</t>
  </si>
  <si>
    <t>EXPRO #2 (TMU) , PLAN TO CHECK</t>
  </si>
  <si>
    <r>
      <t xml:space="preserve">TOT. RET. 2X1"
</t>
    </r>
    <r>
      <rPr>
        <b/>
        <sz val="18"/>
        <color rgb="FFFF0000"/>
        <rFont val="Calibri"/>
        <family val="2"/>
        <charset val="204"/>
        <scheme val="minor"/>
      </rPr>
      <t>FAILED TO FISH STUCK DHP</t>
    </r>
  </si>
  <si>
    <t>Baker,  PCP, NETZSCH350-240DIT-25  , Speed:200 rpm</t>
  </si>
  <si>
    <t>BAKER , wrong test</t>
  </si>
  <si>
    <t>18 FT JT 2-7/8" EUE TBG + 2.25" R-NIPPLE + 2 7/8" W.L.E.G. LOST IN HOLE</t>
  </si>
  <si>
    <t>2 7/8" TBG.</t>
  </si>
  <si>
    <r>
      <t xml:space="preserve">UNDER W/O DUE TO TBG LEAK, </t>
    </r>
    <r>
      <rPr>
        <b/>
        <sz val="12"/>
        <color rgb="FFFF0000"/>
        <rFont val="Calibri"/>
        <family val="2"/>
        <charset val="204"/>
        <scheme val="minor"/>
      </rPr>
      <t>NO VISUAL HOLE OR CRACK DETECTED</t>
    </r>
    <r>
      <rPr>
        <b/>
        <sz val="12"/>
        <color rgb="FF0000FF"/>
        <rFont val="Calibri"/>
        <family val="2"/>
        <scheme val="minor"/>
      </rPr>
      <t xml:space="preserve"> ,</t>
    </r>
    <r>
      <rPr>
        <b/>
        <sz val="12"/>
        <color theme="1"/>
        <rFont val="Calibri"/>
        <family val="2"/>
        <charset val="204"/>
        <scheme val="minor"/>
      </rPr>
      <t xml:space="preserve"> TAGGED T.O.F AT 6200 FT ( BY 1-11/16" GR-CCL )</t>
    </r>
    <r>
      <rPr>
        <b/>
        <sz val="12"/>
        <color rgb="FF0000FF"/>
        <rFont val="Calibri"/>
        <family val="2"/>
        <scheme val="minor"/>
      </rPr>
      <t xml:space="preserve">, </t>
    </r>
    <r>
      <rPr>
        <b/>
        <sz val="12"/>
        <color rgb="FF0000FF"/>
        <rFont val="Calibri"/>
        <family val="2"/>
        <charset val="204"/>
        <scheme val="minor"/>
      </rPr>
      <t>INSTALL ANCHOR CATCHER COMPL. ON 2-7/8" TBG</t>
    </r>
    <r>
      <rPr>
        <b/>
        <sz val="12"/>
        <color rgb="FF0000FF"/>
        <rFont val="Calibri"/>
        <family val="2"/>
        <scheme val="minor"/>
      </rPr>
      <t xml:space="preserve">, </t>
    </r>
    <r>
      <rPr>
        <b/>
        <sz val="12"/>
        <color rgb="FF339966"/>
        <rFont val="Calibri"/>
        <family val="2"/>
        <charset val="204"/>
        <scheme val="minor"/>
      </rPr>
      <t>KEPT ALL INTERVALS B-I,III ON PROD.</t>
    </r>
    <r>
      <rPr>
        <b/>
        <sz val="12"/>
        <color rgb="FF0000FF"/>
        <rFont val="Calibri"/>
        <family val="2"/>
        <scheme val="minor"/>
      </rPr>
      <t xml:space="preserve"> , RIH WITH 1.75" SLIM DHP &amp; S/R S-88 COND-II (WFD), CONFIG. ( 25X1"+125X7/8"+80X1" ) (1" SLIM) , </t>
    </r>
    <r>
      <rPr>
        <b/>
        <sz val="12"/>
        <color rgb="FFFF0000"/>
        <rFont val="Calibri"/>
        <family val="2"/>
        <charset val="204"/>
        <scheme val="minor"/>
      </rPr>
      <t>ON STREAM 9/12/2020</t>
    </r>
  </si>
  <si>
    <t xml:space="preserve"> S-88 COND-II (WFD)</t>
  </si>
  <si>
    <t>STOPPED THE WELL DUE TO HIGH W.C</t>
  </si>
  <si>
    <r>
      <rPr>
        <b/>
        <sz val="12"/>
        <color rgb="FFFF0000"/>
        <rFont val="Calibri"/>
        <family val="2"/>
        <charset val="204"/>
        <scheme val="minor"/>
      </rPr>
      <t>UNDER W/O DUE TO TBG LEAK</t>
    </r>
    <r>
      <rPr>
        <b/>
        <sz val="12"/>
        <color rgb="FF0000FF"/>
        <rFont val="Calibri"/>
        <family val="2"/>
        <scheme val="minor"/>
      </rPr>
      <t xml:space="preserve">, </t>
    </r>
    <r>
      <rPr>
        <b/>
        <sz val="12"/>
        <rFont val="Calibri"/>
        <family val="2"/>
        <charset val="204"/>
        <scheme val="minor"/>
      </rPr>
      <t>FOUND LONGTUDINAL CRACK IN 1st JT ABOVE P.S.N.</t>
    </r>
    <r>
      <rPr>
        <b/>
        <sz val="12"/>
        <color rgb="FF0000FF"/>
        <rFont val="Calibri"/>
        <family val="2"/>
        <scheme val="minor"/>
      </rPr>
      <t xml:space="preserve"> , TAGGED BTM @ 7116 FT BY 5.9" G-RING &amp; JUNK BASKET ON CCL, </t>
    </r>
    <r>
      <rPr>
        <b/>
        <sz val="12"/>
        <rFont val="Calibri"/>
        <family val="2"/>
        <charset val="204"/>
        <scheme val="minor"/>
      </rPr>
      <t>INSTALL SELECTIVE COMPL. ON 3-1/2" TBG</t>
    </r>
    <r>
      <rPr>
        <b/>
        <sz val="12"/>
        <color rgb="FF0000FF"/>
        <rFont val="Calibri"/>
        <family val="2"/>
        <scheme val="minor"/>
      </rPr>
      <t xml:space="preserve">, </t>
    </r>
    <r>
      <rPr>
        <b/>
        <sz val="12"/>
        <color rgb="FF0000FF"/>
        <rFont val="Calibri"/>
        <family val="2"/>
        <charset val="204"/>
        <scheme val="minor"/>
      </rPr>
      <t>OPEN SSD AGAINST B-I,III,IV</t>
    </r>
    <r>
      <rPr>
        <b/>
        <sz val="12"/>
        <color rgb="FF0000FF"/>
        <rFont val="Calibri"/>
        <family val="2"/>
        <scheme val="minor"/>
      </rPr>
      <t xml:space="preserve">, </t>
    </r>
    <r>
      <rPr>
        <b/>
        <sz val="12"/>
        <color rgb="FF339933"/>
        <rFont val="Calibri"/>
        <family val="2"/>
        <charset val="204"/>
        <scheme val="minor"/>
      </rPr>
      <t>KEPT ALL INTERVALS ON PRODUCTION</t>
    </r>
    <r>
      <rPr>
        <b/>
        <sz val="12"/>
        <color rgb="FF0000FF"/>
        <rFont val="Calibri"/>
        <family val="2"/>
        <scheme val="minor"/>
      </rPr>
      <t>, RIH W/</t>
    </r>
    <r>
      <rPr>
        <b/>
        <sz val="12"/>
        <color rgb="FFFF0000"/>
        <rFont val="Calibri"/>
        <family val="2"/>
        <charset val="204"/>
        <scheme val="minor"/>
      </rPr>
      <t>1.75" BRASS NICKEL CARBIDE TOP HOLD DOWN DHP</t>
    </r>
    <r>
      <rPr>
        <b/>
        <sz val="12"/>
        <color rgb="FF0000FF"/>
        <rFont val="Calibri"/>
        <family val="2"/>
        <scheme val="minor"/>
      </rPr>
      <t xml:space="preserve"> ON S/R D-78 COND-A (APERGY) (25*1" + 125*7/8" + 84*1"), ON STREAM ON </t>
    </r>
    <r>
      <rPr>
        <b/>
        <sz val="12"/>
        <color rgb="FFFF0000"/>
        <rFont val="Calibri"/>
        <family val="2"/>
        <charset val="204"/>
        <scheme val="minor"/>
      </rPr>
      <t>22/12/2020</t>
    </r>
  </si>
  <si>
    <t>D-78 COND-I (APERGY)</t>
  </si>
  <si>
    <r>
      <t xml:space="preserve">UNDER W/O DUE TO TBG LEAK , </t>
    </r>
    <r>
      <rPr>
        <b/>
        <sz val="12"/>
        <color rgb="FFFF0000"/>
        <rFont val="Calibri"/>
        <family val="2"/>
        <charset val="204"/>
        <scheme val="minor"/>
      </rPr>
      <t>HAD LONGITUDINAL CRACK IN 2 ND JNT ABOVE P.S.N</t>
    </r>
    <r>
      <rPr>
        <b/>
        <sz val="12"/>
        <color rgb="FF0000FF"/>
        <rFont val="Calibri"/>
        <family val="2"/>
        <scheme val="minor"/>
      </rPr>
      <t xml:space="preserve"> , </t>
    </r>
    <r>
      <rPr>
        <b/>
        <sz val="12"/>
        <color theme="1"/>
        <rFont val="Calibri"/>
        <family val="2"/>
        <charset val="204"/>
        <scheme val="minor"/>
      </rPr>
      <t>TAGGED BOTTOM @ 5963.5 FT BY 5.9" G-RING &amp; JUNK BASKET</t>
    </r>
    <r>
      <rPr>
        <b/>
        <sz val="12"/>
        <color rgb="FF0000FF"/>
        <rFont val="Calibri"/>
        <family val="2"/>
        <scheme val="minor"/>
      </rPr>
      <t xml:space="preserve">, INSTALLED SELECTIVE COMPL. ON 3.5" EUE TBG., </t>
    </r>
    <r>
      <rPr>
        <b/>
        <sz val="12"/>
        <color theme="1"/>
        <rFont val="Calibri"/>
        <family val="2"/>
        <charset val="204"/>
        <scheme val="minor"/>
      </rPr>
      <t>OPENED SSD AGAINST B-I,</t>
    </r>
    <r>
      <rPr>
        <b/>
        <sz val="12"/>
        <color rgb="FF0000FF"/>
        <rFont val="Calibri"/>
        <family val="2"/>
        <scheme val="minor"/>
      </rPr>
      <t xml:space="preserve"> </t>
    </r>
    <r>
      <rPr>
        <b/>
        <sz val="12"/>
        <color rgb="FF339933"/>
        <rFont val="Calibri"/>
        <family val="2"/>
        <charset val="204"/>
        <scheme val="minor"/>
      </rPr>
      <t>KEPT B-I,III ON PROD.</t>
    </r>
    <r>
      <rPr>
        <b/>
        <sz val="12"/>
        <color rgb="FF0000FF"/>
        <rFont val="Calibri"/>
        <family val="2"/>
        <scheme val="minor"/>
      </rPr>
      <t xml:space="preserve">, RIH W/ 1.5" DHP ON S/R CONFG. (85X1"+120X7/8"+25X1") S-88 COND. II (WFD), </t>
    </r>
    <r>
      <rPr>
        <b/>
        <sz val="12"/>
        <color rgb="FFFF0000"/>
        <rFont val="Calibri"/>
        <family val="2"/>
        <charset val="204"/>
        <scheme val="minor"/>
      </rPr>
      <t>ON STREAM 26/12/2020</t>
    </r>
  </si>
  <si>
    <t>BAKER , (@ LOW PRESS.) (B-I,III ONLY ON PROD ,  UPPER B-IV ISOLATED BY FWG  )</t>
  </si>
  <si>
    <t>EXPRO #2 (TMU) , NEW WELL</t>
  </si>
  <si>
    <t>DECREASE SH.S. F/10" T/ 8 "</t>
  </si>
  <si>
    <t>B-I,IV
SH.S=10" , S.L.= 119", P.S= 2" DHP</t>
  </si>
  <si>
    <t>25X1"+119X7/8"+88X1"</t>
  </si>
  <si>
    <r>
      <rPr>
        <b/>
        <sz val="14"/>
        <color rgb="FFFF0000"/>
        <rFont val="Calibri"/>
        <family val="2"/>
        <charset val="204"/>
        <scheme val="minor"/>
      </rPr>
      <t xml:space="preserve">( Opening SSD against B-III) 
</t>
    </r>
    <r>
      <rPr>
        <b/>
        <sz val="14"/>
        <color rgb="FF0000FF"/>
        <rFont val="Calibri"/>
        <family val="2"/>
        <charset val="204"/>
        <scheme val="minor"/>
      </rPr>
      <t xml:space="preserve">POOH W/ 1.75" DHP
                - Recorded D.F.L by echometer for B-I , found close to pump depth .      
                - RIH with 2.84" G.C,   tagged PSN at 5820 ft  (S/L depth), POOH.       
                - RIH with D2 shifting tool, opened lower SSD against </t>
    </r>
    <r>
      <rPr>
        <b/>
        <sz val="14"/>
        <color rgb="FF339966"/>
        <rFont val="Calibri"/>
        <family val="2"/>
        <charset val="204"/>
        <scheme val="minor"/>
      </rPr>
      <t>B-III</t>
    </r>
    <r>
      <rPr>
        <b/>
        <sz val="14"/>
        <color rgb="FF0000FF"/>
        <rFont val="Calibri"/>
        <family val="2"/>
        <charset val="204"/>
        <scheme val="minor"/>
      </rPr>
      <t xml:space="preserve">, POOH.
- Now </t>
    </r>
    <r>
      <rPr>
        <b/>
        <sz val="14"/>
        <color rgb="FF339933"/>
        <rFont val="Calibri"/>
        <family val="2"/>
        <charset val="204"/>
        <scheme val="minor"/>
      </rPr>
      <t xml:space="preserve">B-I , B-III </t>
    </r>
    <r>
      <rPr>
        <b/>
        <sz val="14"/>
        <color rgb="FF0000FF"/>
        <rFont val="Calibri"/>
        <family val="2"/>
        <charset val="204"/>
        <scheme val="minor"/>
      </rPr>
      <t>on production.
RIH W/ 1.75 " DHP ON SAME S/R</t>
    </r>
  </si>
  <si>
    <t>FOUND THE WELL NOT PRODUCE</t>
  </si>
  <si>
    <t>NOT PRODUCE, STOPPED THE WELL FOR 24 HRS</t>
  </si>
  <si>
    <t>CAN,T RUN DYNA TEST DUE TO WEAK BRAKE , Plan  to increase SH.S . to 12"</t>
  </si>
  <si>
    <t>BAKER, PCP, NETZSCH350-240DIT-14.6 (smaller pump size)  , Speed:150 rpm , amp=31.6 , torque =281 Ib.ft</t>
  </si>
  <si>
    <t>DHP SCREEN + BUSHING BARREL CAGE LOST IN WELL</t>
  </si>
  <si>
    <t>EXPRO #3 (TMU), SH.S= 8"</t>
  </si>
  <si>
    <t>F.pound, P.F= 85 % , plan to dec. P.Size F/1.75" T/1.5" in first R.Trip</t>
  </si>
  <si>
    <t>after R/T W/  PCP(smaller pump size)  , Speed:150 rpm</t>
  </si>
  <si>
    <r>
      <t xml:space="preserve">NO PUMP ACTION, R.TRIP, TBG. TEST, NOT HOLD, RESET DHP, TBG. TEST, NOT HOLD, </t>
    </r>
    <r>
      <rPr>
        <b/>
        <sz val="12"/>
        <color rgb="FFFF0000"/>
        <rFont val="Calibri"/>
        <family val="2"/>
        <charset val="204"/>
        <scheme val="minor"/>
      </rPr>
      <t>R.TRIP W/ 1.5" ANCHOR PUMP INSTEAD OF 1.75" DHP</t>
    </r>
    <r>
      <rPr>
        <b/>
        <sz val="12"/>
        <color rgb="FF0000FF"/>
        <rFont val="Calibri"/>
        <family val="2"/>
        <scheme val="minor"/>
      </rPr>
      <t>, RET. 10*1" RODS, SET ANCHOE PUMP AT 5600 FT, TBG.TEST, HOLD, ON STREAM</t>
    </r>
  </si>
  <si>
    <t>NORMAL CARD , AFTER W/O, 1.75" DHP brass nickle carbide top hold down</t>
  </si>
  <si>
    <t>NORMAL CARD , S.F.L FOR  B-I,III</t>
  </si>
  <si>
    <t>N-97 Cond-B (APERGY)</t>
  </si>
  <si>
    <r>
      <t xml:space="preserve">FINISHED DRILLING , COMPLETED THE WELL AS OIL PRODUCER USING S/R, </t>
    </r>
    <r>
      <rPr>
        <b/>
        <sz val="12"/>
        <color theme="1"/>
        <rFont val="Calibri"/>
        <family val="2"/>
        <charset val="204"/>
        <scheme val="minor"/>
      </rPr>
      <t xml:space="preserve">TAGGED T.D= 6323 FT BY CBL-VDL TOOL, </t>
    </r>
    <r>
      <rPr>
        <b/>
        <sz val="12"/>
        <color rgb="FF339933"/>
        <rFont val="Calibri"/>
        <family val="2"/>
        <charset val="204"/>
        <scheme val="minor"/>
      </rPr>
      <t>PERFORATED</t>
    </r>
    <r>
      <rPr>
        <b/>
        <sz val="12"/>
        <color rgb="FF0000FF"/>
        <rFont val="Calibri"/>
        <family val="2"/>
        <scheme val="minor"/>
      </rPr>
      <t xml:space="preserve"> </t>
    </r>
    <r>
      <rPr>
        <b/>
        <sz val="12"/>
        <color rgb="FF339933"/>
        <rFont val="Calibri"/>
        <family val="2"/>
        <scheme val="minor"/>
      </rPr>
      <t>B-I (5838 – 5849) 11 FT Pr = 750 Psi, B-IV (6010 - 6014) 4 FT, Pr = 1800 Psi, B-IV (6020 - 6024) 4 FT, Pr= 1670 PSI , B-IV (6027 - 6031) 4 FT &amp; B-IV (6034 - 6046) 12 FT, Pr = 1890 Psi</t>
    </r>
    <r>
      <rPr>
        <b/>
        <sz val="12"/>
        <color rgb="FF0000FF"/>
        <rFont val="Calibri"/>
        <family val="2"/>
        <scheme val="minor"/>
      </rPr>
      <t xml:space="preserve">, </t>
    </r>
    <r>
      <rPr>
        <b/>
        <sz val="12"/>
        <color rgb="FF0000FF"/>
        <rFont val="Calibri"/>
        <family val="2"/>
        <charset val="204"/>
        <scheme val="minor"/>
      </rPr>
      <t>INSTALLED SELECTIVE COMPLETION ON 3.5 TBG</t>
    </r>
    <r>
      <rPr>
        <b/>
        <sz val="12"/>
        <rFont val="Calibri"/>
        <family val="2"/>
        <scheme val="minor"/>
      </rPr>
      <t>.</t>
    </r>
    <r>
      <rPr>
        <b/>
        <sz val="12"/>
        <color rgb="FF0000FF"/>
        <rFont val="Calibri"/>
        <family val="2"/>
        <scheme val="minor"/>
      </rPr>
      <t xml:space="preserve">, </t>
    </r>
    <r>
      <rPr>
        <b/>
        <sz val="12"/>
        <color theme="1"/>
        <rFont val="Calibri"/>
        <family val="2"/>
        <charset val="204"/>
        <scheme val="minor"/>
      </rPr>
      <t>OPENED SSD AGAINST B-I</t>
    </r>
    <r>
      <rPr>
        <b/>
        <sz val="12"/>
        <color rgb="FF0000FF"/>
        <rFont val="Calibri"/>
        <family val="2"/>
        <scheme val="minor"/>
      </rPr>
      <t xml:space="preserve">, </t>
    </r>
    <r>
      <rPr>
        <b/>
        <sz val="12"/>
        <color rgb="FF339933"/>
        <rFont val="Calibri"/>
        <family val="2"/>
        <scheme val="minor"/>
      </rPr>
      <t>NOW B-I,IV ON PRODUCTION</t>
    </r>
    <r>
      <rPr>
        <b/>
        <sz val="12"/>
        <color rgb="FF0000FF"/>
        <rFont val="Calibri"/>
        <family val="2"/>
        <scheme val="minor"/>
      </rPr>
      <t xml:space="preserve">, RIH W/ 2" DHP ON N-97 Cond-B, S/R CONFG (APERGY). (25X1"+119X7/8"+88X1"), S/U 640 MAX ( SH.S = 10" , S.L. = 119" ), FROM NE-70 , </t>
    </r>
    <r>
      <rPr>
        <b/>
        <sz val="12"/>
        <color rgb="FFFF0000"/>
        <rFont val="Calibri"/>
        <family val="2"/>
        <scheme val="minor"/>
      </rPr>
      <t>ON STREAM 1/1/2021</t>
    </r>
  </si>
  <si>
    <t>SEVERE F.POUND, P.F= 25% , ANCHOR PUMP (TOTAL RET. 32 RODS) , PLAN TO DEC. SH.S F/10" T/ 8"</t>
  </si>
  <si>
    <r>
      <t xml:space="preserve">FLUID POUND , P.F= 70% , TIMER MODE (RES. DECLINE)
</t>
    </r>
    <r>
      <rPr>
        <b/>
        <sz val="12"/>
        <color rgb="FFFF0000"/>
        <rFont val="Calibri"/>
        <family val="2"/>
        <charset val="204"/>
        <scheme val="minor"/>
      </rPr>
      <t>PLAN TO DEC. P.SIZE F/1.75" T/ 1.5" IN NEXT R/T</t>
    </r>
  </si>
  <si>
    <t>PRODUCE F/ CSG.</t>
  </si>
  <si>
    <t>FLUID POUND , P.F= 68%</t>
  </si>
  <si>
    <t>SEVERE F.POUND, P.F= 30% , PLAN TO PERFORM PROD. TEST</t>
  </si>
  <si>
    <t>SLIGHT F.POUND, P.F=95%</t>
  </si>
  <si>
    <r>
      <t xml:space="preserve">TV LEAK , </t>
    </r>
    <r>
      <rPr>
        <b/>
        <sz val="12"/>
        <color rgb="FFFF0000"/>
        <rFont val="Calibri"/>
        <family val="2"/>
        <charset val="204"/>
        <scheme val="minor"/>
      </rPr>
      <t>PLAN TO PERFORM R/T W/ 2.25 " DHP</t>
    </r>
  </si>
  <si>
    <t>EXPRO #3 (TMU)
PCP,  Pump Speed:150 rpm , amp=27-35 , torque =280-320 Ib.ft</t>
  </si>
  <si>
    <t>FLUID POUND, P.F=30 % , S.F.L FOR B-I,III,IV</t>
  </si>
  <si>
    <r>
      <t xml:space="preserve">SEVERE F.POUND, P.F=30% , AFTER CLOSING SSD AGAINST B-I DUE TO CSG.LEAK , </t>
    </r>
    <r>
      <rPr>
        <b/>
        <sz val="12"/>
        <color rgb="FFFF0000"/>
        <rFont val="Calibri"/>
        <family val="2"/>
        <charset val="204"/>
        <scheme val="minor"/>
      </rPr>
      <t>PLAN TO RUN ON TIMER MODE</t>
    </r>
  </si>
  <si>
    <t>NORMAL CARD , plan to inc. Sh.S F/10" T/12"</t>
  </si>
  <si>
    <t>PLAN TO CHECK THE WELL</t>
  </si>
  <si>
    <t>EXPRO #3 (TMU) , PLAN TO CONFIRM BY BAKER</t>
  </si>
  <si>
    <t>F.POUND, P.F=80 %</t>
  </si>
  <si>
    <t xml:space="preserve">S.F.L FOR B-I,B-III,B-IV &amp; UPPER B-V , NORMAL CARD </t>
  </si>
  <si>
    <t>F.POUND , P.FILL +/- 84 %  , PLAN TO PERFORM PROD. TEST</t>
  </si>
  <si>
    <t>PUMP DEPTH</t>
  </si>
  <si>
    <r>
      <t xml:space="preserve">NO PUMP ACTION, 2 R.TRIP W/1.5" ACHOR PUMP, RET. (1+6) RODS, TBG TEST NOT HOLD, </t>
    </r>
    <r>
      <rPr>
        <b/>
        <sz val="12"/>
        <color rgb="FFFF0000"/>
        <rFont val="Calibri"/>
        <family val="2"/>
        <charset val="204"/>
        <scheme val="minor"/>
      </rPr>
      <t>WAITING W/O
POOH W/ANCHOR PUMP &amp; S/R BESIDE WELL.</t>
    </r>
  </si>
  <si>
    <t>TOT. RET. 12X1" RODS</t>
  </si>
  <si>
    <t>25X1" + 123X7/8" + 76X1"</t>
  </si>
  <si>
    <t>Slight T.V. Leak</t>
  </si>
  <si>
    <r>
      <t xml:space="preserve">DOWN DUE TO HIGH TORQUE &amp; CURRENT, MANY TRIALS TO RESTART W/O SUCCESS, R.TRIP WITH </t>
    </r>
    <r>
      <rPr>
        <b/>
        <sz val="12"/>
        <color rgb="FFFF0000"/>
        <rFont val="Calibri"/>
        <family val="2"/>
        <charset val="204"/>
        <scheme val="minor"/>
      </rPr>
      <t xml:space="preserve">PCP </t>
    </r>
    <r>
      <rPr>
        <b/>
        <sz val="16"/>
        <color rgb="FFFF0000"/>
        <rFont val="Calibri"/>
        <family val="2"/>
        <charset val="204"/>
        <scheme val="minor"/>
      </rPr>
      <t>(NETZSCH350-240DIT-14.6 (smaller pump size), Speed:150 rpm)</t>
    </r>
    <r>
      <rPr>
        <b/>
        <sz val="12"/>
        <color rgb="FFFF0000"/>
        <rFont val="Calibri"/>
        <family val="2"/>
        <charset val="204"/>
        <scheme val="minor"/>
      </rPr>
      <t xml:space="preserve">, </t>
    </r>
    <r>
      <rPr>
        <b/>
        <sz val="12"/>
        <color rgb="FF0000FF"/>
        <rFont val="Calibri"/>
        <family val="2"/>
        <scheme val="minor"/>
      </rPr>
      <t>ON STREAM</t>
    </r>
  </si>
  <si>
    <r>
      <t xml:space="preserve">POOH W/ S/R &amp; 2" DHP , RIH W/ </t>
    </r>
    <r>
      <rPr>
        <b/>
        <sz val="16"/>
        <color rgb="FFFF0000"/>
        <rFont val="Calibri"/>
        <family val="2"/>
        <charset val="204"/>
        <scheme val="minor"/>
      </rPr>
      <t>PCP (NETZSCH350-240DIT-25  , Speed:200 rpm)</t>
    </r>
    <r>
      <rPr>
        <b/>
        <sz val="12"/>
        <color rgb="FF0000FF"/>
        <rFont val="Calibri"/>
        <family val="2"/>
        <scheme val="minor"/>
      </rPr>
      <t xml:space="preserve"> &amp; REPLACED 7/8" SECTION BY 1" S-88 COND-II (WFD) , N/U PCP D/H , </t>
    </r>
    <r>
      <rPr>
        <b/>
        <sz val="12"/>
        <color rgb="FFFF0000"/>
        <rFont val="Calibri"/>
        <family val="2"/>
        <charset val="204"/>
        <scheme val="minor"/>
      </rPr>
      <t>ON STREAM 25/12/2020</t>
    </r>
  </si>
  <si>
    <t xml:space="preserve">                                          </t>
  </si>
  <si>
    <t>BAKER, PCP
Pump Speed= 200 rpm , Curr.= 28-36 A, Torque = 270-350 Ib.ft</t>
  </si>
  <si>
    <t>SEVER  F.POUND P.FILL 26 %, 
Plan to downgrade P.S F/ 1.75" T/ 1.5" DHP</t>
  </si>
  <si>
    <t>Normal Card, P.Fill 99 %</t>
  </si>
  <si>
    <t>after incr RPM F/150 T/200</t>
  </si>
  <si>
    <t>B-III (5971-5978) 7 ft &amp; (5948-5956) 8 ft
B-V (6038-6050) 12 ft</t>
  </si>
  <si>
    <t>A-101 (S/R)</t>
  </si>
  <si>
    <r>
      <t xml:space="preserve">BAKER
</t>
    </r>
    <r>
      <rPr>
        <b/>
        <sz val="12"/>
        <color rgb="FFFF0000"/>
        <rFont val="Calibri"/>
        <family val="2"/>
        <charset val="204"/>
        <scheme val="minor"/>
      </rPr>
      <t>FREQ= 50 HZ</t>
    </r>
    <r>
      <rPr>
        <b/>
        <sz val="12"/>
        <color rgb="FF0000FF"/>
        <rFont val="Calibri"/>
        <family val="2"/>
        <scheme val="minor"/>
      </rPr>
      <t>, CUR= 27/29 A, PIP/PDP=230/2500 PSI, Ti/Tm= 195/188 F, USP/DSP= 125/125 PSI, WHT =159 F</t>
    </r>
  </si>
  <si>
    <r>
      <t xml:space="preserve">BAKER,
</t>
    </r>
    <r>
      <rPr>
        <b/>
        <sz val="12"/>
        <color rgb="FFFF0000"/>
        <rFont val="Calibri"/>
        <family val="2"/>
        <charset val="204"/>
        <scheme val="minor"/>
      </rPr>
      <t>FREQ= 48 HZ</t>
    </r>
    <r>
      <rPr>
        <b/>
        <sz val="12"/>
        <color rgb="FF0000FF"/>
        <rFont val="Calibri"/>
        <family val="2"/>
        <scheme val="minor"/>
      </rPr>
      <t>, CUR= 25/26 A, PIP/PDP=360/2535 PSI, 
Ti=200 F, USP/DSP= N/A/145 PSI, WHT = 140 F</t>
    </r>
  </si>
  <si>
    <t>Normal Card, Pump Fill. 98 %</t>
  </si>
  <si>
    <t>Normal Card, Pump Fill. 99%</t>
  </si>
  <si>
    <t>CHEMICAL INJECTION</t>
  </si>
  <si>
    <t>Normal Card, Pump Fill. 95%</t>
  </si>
  <si>
    <t>F.Pound, Pump Fill. 70%</t>
  </si>
  <si>
    <t>Sever F.Pound, Pump Fill. 28%</t>
  </si>
  <si>
    <r>
      <t xml:space="preserve">NO PUMP ACTION, R.TRIP W/1.5" S.H.DHP, NO PROD. , </t>
    </r>
    <r>
      <rPr>
        <b/>
        <sz val="14"/>
        <color rgb="FFFF0000"/>
        <rFont val="Calibri"/>
        <family val="2"/>
        <charset val="204"/>
        <scheme val="minor"/>
      </rPr>
      <t xml:space="preserve">3 </t>
    </r>
    <r>
      <rPr>
        <b/>
        <sz val="12"/>
        <color rgb="FF0000FF"/>
        <rFont val="Calibri"/>
        <family val="2"/>
        <scheme val="minor"/>
      </rPr>
      <t xml:space="preserve">R.TRIP W/1.5" S.H.ANCHOR PUMP, MANY TRIALS TO SET W/O SUCCESS, RIH W/BRUSH, </t>
    </r>
    <r>
      <rPr>
        <b/>
        <sz val="12"/>
        <color rgb="FFFF0000"/>
        <rFont val="Calibri"/>
        <family val="2"/>
        <charset val="204"/>
        <scheme val="minor"/>
      </rPr>
      <t>R.TRIP W/1.5" S.H.ANCHOR PUMP</t>
    </r>
    <r>
      <rPr>
        <b/>
        <sz val="12"/>
        <color rgb="FF0000FF"/>
        <rFont val="Calibri"/>
        <family val="2"/>
        <scheme val="minor"/>
      </rPr>
      <t xml:space="preserve">, RET. (4-2)*1" RODS, NO PROD., </t>
    </r>
    <r>
      <rPr>
        <b/>
        <sz val="12"/>
        <color rgb="FFFF0000"/>
        <rFont val="Calibri"/>
        <family val="2"/>
        <charset val="204"/>
        <scheme val="minor"/>
      </rPr>
      <t>MEASURED S.F.L= 4950 FT 100% LIQ.</t>
    </r>
    <r>
      <rPr>
        <b/>
        <sz val="12"/>
        <color rgb="FF0000FF"/>
        <rFont val="Calibri"/>
        <family val="2"/>
        <scheme val="minor"/>
      </rPr>
      <t xml:space="preserve">, R.TRIP, RET. (1+2)*1" ROD, TBG. TEST, NOT HOLD, R.TRIP, TBG. TEST, NOT HOLD, </t>
    </r>
    <r>
      <rPr>
        <b/>
        <sz val="12"/>
        <color rgb="FFFF0000"/>
        <rFont val="Calibri"/>
        <family val="2"/>
        <charset val="204"/>
        <scheme val="minor"/>
      </rPr>
      <t>PUMP DEPTH AT FLUID LEVEL, WAITING W/O
POOH S/R AND PUMP BESIDE WELL</t>
    </r>
  </si>
  <si>
    <t>POOH S/R AND PUMP BESIDE WELL</t>
  </si>
  <si>
    <t>SPACE OUT DHP</t>
  </si>
  <si>
    <t>B-III &amp; V</t>
  </si>
  <si>
    <t xml:space="preserve">Checked the annulus found +/- 100 psi, vented  to zero. ( small improvement @ the well performance).
PERFORMED SHUT-IN FOR ESP 2 mints. SIWHP +/-  500 Psi.( slow increasing ), DIVERTED TO FLARE, weak return of oil ,water &amp; gasses.
Increased Freq. F/48 Hz. T/ 50 Hz. And keep on fare pit for 1 Hr. , the well performance improved and the RETURN INCREASED.
Diverted TO prod. Stream &amp; Re-Adjusted the Freq. again to 48 hz (normal).
</t>
  </si>
  <si>
    <t>INCR. FREQ. F/48 Hz T/50 Hz</t>
  </si>
  <si>
    <t>DEC. FREQ. F/50 Hz T/49 Hz</t>
  </si>
  <si>
    <t>A-97 (S/R)</t>
  </si>
  <si>
    <t>912 MAX</t>
  </si>
  <si>
    <t>DECREASED SH.S. F/10 " T/ 8"</t>
  </si>
  <si>
    <t>RET. PCP FOUND ROTOR BROKEN IN TOP SECTION</t>
  </si>
  <si>
    <t>DECREASED S.L. F/128" T/ 112"</t>
  </si>
  <si>
    <t>N-97 COND-II (APERGY)</t>
  </si>
  <si>
    <r>
      <rPr>
        <b/>
        <sz val="12"/>
        <color rgb="FFFF0000"/>
        <rFont val="Calibri"/>
        <family val="2"/>
        <charset val="204"/>
        <scheme val="minor"/>
      </rPr>
      <t>FINISHED DRILLING</t>
    </r>
    <r>
      <rPr>
        <b/>
        <sz val="12"/>
        <color rgb="FF0000FF"/>
        <rFont val="Calibri"/>
        <family val="2"/>
        <scheme val="minor"/>
      </rPr>
      <t xml:space="preserve"> , COMPLETED THE WELL AS OIL PRODUCER USING S/R, </t>
    </r>
    <r>
      <rPr>
        <b/>
        <sz val="12"/>
        <color rgb="FF339933"/>
        <rFont val="Calibri"/>
        <family val="2"/>
        <charset val="204"/>
        <scheme val="minor"/>
      </rPr>
      <t>PERFORATED</t>
    </r>
    <r>
      <rPr>
        <b/>
        <sz val="12"/>
        <color rgb="FF0000FF"/>
        <rFont val="Calibri"/>
        <family val="2"/>
        <scheme val="minor"/>
      </rPr>
      <t xml:space="preserve">
</t>
    </r>
    <r>
      <rPr>
        <b/>
        <sz val="12"/>
        <color rgb="FF339933"/>
        <rFont val="Calibri"/>
        <family val="2"/>
        <charset val="204"/>
        <scheme val="minor"/>
      </rPr>
      <t>B-III (5948 – 5956) 8 FT P=1395 Psi, T=181 F, B-III (5971-5978) 7 FT P=1397 Psi, T=181 F, B-V (6038 - 6050) 12 FT P=1670 Psi, T =180 F</t>
    </r>
    <r>
      <rPr>
        <b/>
        <sz val="12"/>
        <color rgb="FF0000FF"/>
        <rFont val="Calibri"/>
        <family val="2"/>
        <scheme val="minor"/>
      </rPr>
      <t xml:space="preserve">
</t>
    </r>
    <r>
      <rPr>
        <b/>
        <sz val="12"/>
        <rFont val="Calibri"/>
        <family val="2"/>
        <charset val="204"/>
        <scheme val="minor"/>
      </rPr>
      <t>INSTALLED SELECTIVE COMPLETION ON 3.5 TBG.</t>
    </r>
    <r>
      <rPr>
        <b/>
        <sz val="12"/>
        <color rgb="FF0000FF"/>
        <rFont val="Calibri"/>
        <family val="2"/>
        <scheme val="minor"/>
      </rPr>
      <t xml:space="preserve">, </t>
    </r>
    <r>
      <rPr>
        <b/>
        <sz val="12"/>
        <color rgb="FFFF0000"/>
        <rFont val="Calibri"/>
        <family val="2"/>
        <charset val="204"/>
        <scheme val="minor"/>
      </rPr>
      <t>OPENED SSD AGAINST B-III "CONFIRMED BY CIRC."</t>
    </r>
    <r>
      <rPr>
        <b/>
        <sz val="12"/>
        <color rgb="FF0000FF"/>
        <rFont val="Calibri"/>
        <family val="2"/>
        <scheme val="minor"/>
      </rPr>
      <t xml:space="preserve">, </t>
    </r>
    <r>
      <rPr>
        <b/>
        <sz val="12"/>
        <color rgb="FF339933"/>
        <rFont val="Calibri"/>
        <family val="2"/>
        <charset val="204"/>
        <scheme val="minor"/>
      </rPr>
      <t>NOW B-III &amp; B-V ON PRODUCTION</t>
    </r>
    <r>
      <rPr>
        <b/>
        <sz val="12"/>
        <color rgb="FF0000FF"/>
        <rFont val="Calibri"/>
        <family val="2"/>
        <scheme val="minor"/>
      </rPr>
      <t xml:space="preserve">, RIH W/1.75" DHP ON N-97 Cond-B (APERGY) S/R CONFG. (25*1" + 125*7/8" + 83*1"), S/U 912 MAX ( SH.S = 8" , S.L. = 96" ), FROM KARNAK-5 , ON STREAM </t>
    </r>
    <r>
      <rPr>
        <b/>
        <sz val="12"/>
        <color rgb="FFFF0000"/>
        <rFont val="Calibri"/>
        <family val="2"/>
        <charset val="204"/>
        <scheme val="minor"/>
      </rPr>
      <t>23/1/2021</t>
    </r>
  </si>
  <si>
    <r>
      <t xml:space="preserve">ROD NO. (26*1") PARTED, FISHED, </t>
    </r>
    <r>
      <rPr>
        <b/>
        <sz val="12"/>
        <color rgb="FFFF0000"/>
        <rFont val="Calibri"/>
        <family val="2"/>
        <charset val="204"/>
        <scheme val="minor"/>
      </rPr>
      <t>MANY TRIALS TO UNSET ANCHOR PUMP W/O SUCCESS</t>
    </r>
    <r>
      <rPr>
        <b/>
        <sz val="12"/>
        <color rgb="FF0000FF"/>
        <rFont val="Calibri"/>
        <family val="2"/>
        <scheme val="minor"/>
      </rPr>
      <t>, ON STREAM</t>
    </r>
    <r>
      <rPr>
        <b/>
        <sz val="12"/>
        <color rgb="FFFF0000"/>
        <rFont val="Calibri"/>
        <family val="2"/>
        <charset val="204"/>
        <scheme val="minor"/>
      </rPr>
      <t xml:space="preserve"> </t>
    </r>
  </si>
  <si>
    <t>RUN W/ 2 OVER SHOTS</t>
  </si>
  <si>
    <r>
      <t xml:space="preserve">NO PUMP ACTION, R.TRIP W/1.5" ANCHOR PUMP, RET. 1*1" ROD, </t>
    </r>
    <r>
      <rPr>
        <b/>
        <sz val="12"/>
        <color rgb="FFFF0000"/>
        <rFont val="Calibri"/>
        <family val="2"/>
        <charset val="204"/>
        <scheme val="minor"/>
      </rPr>
      <t>SET ANCHOR AT 5150 FT</t>
    </r>
    <r>
      <rPr>
        <b/>
        <sz val="12"/>
        <color rgb="FF0000FF"/>
        <rFont val="Calibri"/>
        <family val="2"/>
        <scheme val="minor"/>
      </rPr>
      <t>, ON STREAM</t>
    </r>
  </si>
  <si>
    <t>TOT. RET. 32 RODS</t>
  </si>
  <si>
    <r>
      <t xml:space="preserve">NO PUMP ACTION, </t>
    </r>
    <r>
      <rPr>
        <b/>
        <sz val="12"/>
        <color rgb="FFFF0000"/>
        <rFont val="Calibri"/>
        <family val="2"/>
        <charset val="204"/>
        <scheme val="minor"/>
      </rPr>
      <t>R.TRIP W/1.75" DHP INSTEAD OF NETZSCH350-240DIT-14.6</t>
    </r>
    <r>
      <rPr>
        <b/>
        <sz val="12"/>
        <color rgb="FF0000FF"/>
        <rFont val="Calibri"/>
        <family val="2"/>
        <scheme val="minor"/>
      </rPr>
      <t xml:space="preserve"> , TBG.TEST, HOLD, S/R CONFG (25*1" + 125*7/8" + 79*1"), ON STREAM.</t>
    </r>
  </si>
  <si>
    <t>BAKER
FREQ= 49 HZ, CUR= 26/28 A, PIP/PDP= 298/2535 PSI, Ti/Tm= 194.8/190 F, USP/DSP= 130/130 PSI, WHT =156 F</t>
  </si>
  <si>
    <t>S.V Leak, Pump Fill. 89%</t>
  </si>
  <si>
    <t>Slight F.Pound, Pump Fill. 91% , The well is runnung with 2 O.Shots due to stuck anchor DHP</t>
  </si>
  <si>
    <t>Normal Card, Pump Fill. 97%</t>
  </si>
  <si>
    <t>F.Pound, Pump Fill. 77% , After R.Trip, Total ret. 32 rod</t>
  </si>
  <si>
    <t>normal card  , After installing anchor DHP, Total Ret. 10 rods</t>
  </si>
  <si>
    <t>Fluid Pound, P.fillage 87%</t>
  </si>
  <si>
    <t>Fluid Pound, P.fillage 72%</t>
  </si>
  <si>
    <t>SEVER F.POUND, P.FILL. +/- 45 % The well is running with minimum parameters</t>
  </si>
  <si>
    <r>
      <t>Slight F.Pound,</t>
    </r>
    <r>
      <rPr>
        <b/>
        <sz val="12"/>
        <color rgb="FFFF0000"/>
        <rFont val="Calibri"/>
        <family val="2"/>
        <charset val="204"/>
        <scheme val="minor"/>
      </rPr>
      <t xml:space="preserve"> Hitting down </t>
    </r>
    <r>
      <rPr>
        <b/>
        <sz val="12"/>
        <rFont val="Calibri"/>
        <family val="2"/>
        <scheme val="minor"/>
      </rPr>
      <t>, Pump Fill. 96%</t>
    </r>
  </si>
  <si>
    <r>
      <t xml:space="preserve">BAKER , </t>
    </r>
    <r>
      <rPr>
        <b/>
        <sz val="12"/>
        <color rgb="FFFF0000"/>
        <rFont val="Calibri"/>
        <family val="2"/>
        <charset val="204"/>
        <scheme val="minor"/>
      </rPr>
      <t>SH.S. =8"</t>
    </r>
  </si>
  <si>
    <t>BAKER, NEW WELL</t>
  </si>
  <si>
    <t>FOUND ROD NO. (58X1") PARTED, FISHED OK, R.TRIP, ON STREAM</t>
  </si>
  <si>
    <t>L.P.E. , R.TRIP, HYDRO TEST, HOLD OK, ON STREAM</t>
  </si>
  <si>
    <r>
      <t xml:space="preserve">L.P.E. , </t>
    </r>
    <r>
      <rPr>
        <b/>
        <sz val="12"/>
        <color rgb="FFFF0000"/>
        <rFont val="Calibri"/>
        <family val="2"/>
        <charset val="204"/>
        <scheme val="minor"/>
      </rPr>
      <t>R.TRIP W/ 1.75'' SLIM DHP INSTEAD OF 1.5" SLIM DHP</t>
    </r>
    <r>
      <rPr>
        <b/>
        <sz val="12"/>
        <color rgb="FF0000FF"/>
        <rFont val="Calibri"/>
        <family val="2"/>
        <scheme val="minor"/>
      </rPr>
      <t xml:space="preserve"> , HYDRO TEST, HOLD OK , ON STREAM</t>
    </r>
  </si>
  <si>
    <t>WHT Decreased from 128 F to 116 F, D.F.L increased F/ 4975 T/ 3860 ft, L.P.E</t>
  </si>
  <si>
    <t>LOW PUMP EFF., R.TRIP W/2.25" INSTEAD OF 2" , TBG.TEST, HOLD, ON STREAM</t>
  </si>
  <si>
    <t>67X1"+120X7/8"+25X1"</t>
  </si>
  <si>
    <t>SEVERE F.POUND, P.F=17% , AFTER DEC. S.L. F/128" T/112", PLAN TO RUN ON TIMER MODE</t>
  </si>
  <si>
    <t>SLIGHT  TV LEAK , PLAN TO TEST THE WELL</t>
  </si>
  <si>
    <t>NORMAL CARD , AFTER R.TRIP W/1.75" DHP INSTEAD OF PCP (NETZSCH350-240DIT-14.6)</t>
  </si>
  <si>
    <t>NORMAL CARD , PLAN TO INC. SH.S F/10" T/12"</t>
  </si>
  <si>
    <t>NO PUMP ACTION, R.TRIP, HYDRO TEST, HOLD OK , ON STREAM.</t>
  </si>
  <si>
    <t>F.POUND , P.FILL.  +/- 90%</t>
  </si>
  <si>
    <t>361/1</t>
  </si>
  <si>
    <r>
      <t xml:space="preserve">NO PUMP ACTION, </t>
    </r>
    <r>
      <rPr>
        <b/>
        <sz val="12"/>
        <color rgb="FFFF0000"/>
        <rFont val="Calibri"/>
        <family val="2"/>
        <charset val="204"/>
        <scheme val="minor"/>
      </rPr>
      <t>R.TRIP W/1.75" SLIM DHP</t>
    </r>
    <r>
      <rPr>
        <b/>
        <sz val="12"/>
        <color rgb="FF0000FF"/>
        <rFont val="Calibri"/>
        <family val="2"/>
        <scheme val="minor"/>
      </rPr>
      <t>, ON STREAM.</t>
    </r>
  </si>
  <si>
    <t>30X1" + 125X7/8" + 47X1"</t>
  </si>
  <si>
    <r>
      <t xml:space="preserve">NO PUMP ACTION, </t>
    </r>
    <r>
      <rPr>
        <b/>
        <sz val="12"/>
        <color rgb="FFFF0000"/>
        <rFont val="Calibri"/>
        <family val="2"/>
        <charset val="204"/>
        <scheme val="minor"/>
      </rPr>
      <t>R.TRIP W/1.5" SLIM ANCHOR PUMP</t>
    </r>
    <r>
      <rPr>
        <b/>
        <sz val="12"/>
        <color rgb="FF0000FF"/>
        <rFont val="Calibri"/>
        <family val="2"/>
        <scheme val="minor"/>
      </rPr>
      <t xml:space="preserve">, RET. (8+11) RODS, NO PROD, S/R CONFG (30X1" + 125X7/8" + 47X1"), </t>
    </r>
    <r>
      <rPr>
        <b/>
        <sz val="12"/>
        <color rgb="FFFF0000"/>
        <rFont val="Calibri"/>
        <family val="2"/>
        <charset val="204"/>
        <scheme val="minor"/>
      </rPr>
      <t>WAITING W/O
POOH ANCHOR &amp; S/R BESIDE WELL</t>
    </r>
  </si>
  <si>
    <t>INCR. SH.S. F/10" T/12"</t>
  </si>
  <si>
    <t>INCR. S.L. F/ 112" T/ 128"</t>
  </si>
  <si>
    <t>EXPRO #3 (TMU), 2.25" DHP</t>
  </si>
  <si>
    <t>EXPRO # 3(TMU)
SH.S 12"</t>
  </si>
  <si>
    <t>WELL ( S/R ) : A-DOME-9</t>
  </si>
  <si>
    <t>BAKER  
P.SIZE 1.75"    S.L 128"</t>
  </si>
  <si>
    <r>
      <t xml:space="preserve">NO PUMP ACTION, RET. ( 10X1" ) RODS, MANY TRIALS TO RIH W/ 2" ANCHOR PUMP W/O SUCCESS, </t>
    </r>
    <r>
      <rPr>
        <b/>
        <sz val="12"/>
        <color rgb="FFFF0000"/>
        <rFont val="Calibri"/>
        <family val="2"/>
        <charset val="204"/>
        <scheme val="minor"/>
      </rPr>
      <t>RIH W/ 1.75" INSTREAD OF 2" ANCHOR PUMP</t>
    </r>
    <r>
      <rPr>
        <b/>
        <sz val="12"/>
        <color rgb="FF0000FF"/>
        <rFont val="Calibri"/>
        <family val="2"/>
        <scheme val="minor"/>
      </rPr>
      <t>, ON STREAM.</t>
    </r>
  </si>
  <si>
    <t>LOW PUMP EFF. , R.TRIP W/2.25" ELKAM RUSSIAN DHP (ALLOY STEEL W/GROOVED PLUNGER), ON STREAM</t>
  </si>
  <si>
    <r>
      <t xml:space="preserve">NO PUMP ACTION, MANY TRIALS TO UNSET ANCHOR PUMP W/O SUCCESS, O.PULL REACHED 50,000 IB, </t>
    </r>
    <r>
      <rPr>
        <b/>
        <sz val="12"/>
        <color rgb="FFFF0000"/>
        <rFont val="Calibri"/>
        <family val="2"/>
        <charset val="204"/>
        <scheme val="minor"/>
      </rPr>
      <t>WWO</t>
    </r>
  </si>
  <si>
    <t>30*1" + 127*7/8" + 48*1"</t>
  </si>
  <si>
    <r>
      <t xml:space="preserve">NO PUMP ACTION, R. TRIP, RET. (5+10)*1", TBG.TEST, NOT HOLD, R.TRIP, RET. 10*1" RODS, </t>
    </r>
    <r>
      <rPr>
        <b/>
        <sz val="12"/>
        <color rgb="FFFF0000"/>
        <rFont val="Calibri"/>
        <family val="2"/>
        <charset val="204"/>
        <scheme val="minor"/>
      </rPr>
      <t>SET ANCHOR AT 5125 FT</t>
    </r>
    <r>
      <rPr>
        <b/>
        <sz val="12"/>
        <color rgb="FF0000FF"/>
        <rFont val="Calibri"/>
        <family val="2"/>
        <scheme val="minor"/>
      </rPr>
      <t>, ON STREAM</t>
    </r>
  </si>
  <si>
    <t>TOT. RET. 35 RODS</t>
  </si>
  <si>
    <t>25*1" + 120*7/8" + 49*1"</t>
  </si>
  <si>
    <t>TOTAL RET. 40*1" RODS</t>
  </si>
  <si>
    <t xml:space="preserve">EXPRO #2 (TMU), AFTER W/O, 1.75" DHP brass nickle carbide top hold down </t>
  </si>
  <si>
    <t>25 X 1" + 123 X 7/8" + 89 X 1"</t>
  </si>
  <si>
    <r>
      <t xml:space="preserve">FINISHED DRILLING , COMPLETED THE WELL AS OIL PRODUCER USING S/R SYSTEM FROM </t>
    </r>
    <r>
      <rPr>
        <b/>
        <sz val="12"/>
        <color rgb="FF339966"/>
        <rFont val="Calibri"/>
        <family val="2"/>
        <charset val="204"/>
      </rPr>
      <t>BAH-I (5872 – 5878) (06 FT) P=1671 Psi, (5906 – 5911) (05 FT) P=2073 Psi, BAH-III (6042 – 6052)(10 FT) P=880 Psi, BAH-IV (6070 – 6078) (08 FT) P=1403 Psi &amp; (6106 – 6110) (04 FT) P=1660 Psi,</t>
    </r>
    <r>
      <rPr>
        <b/>
        <sz val="12"/>
        <color indexed="12"/>
        <rFont val="Calibri"/>
        <family val="2"/>
      </rPr>
      <t xml:space="preserve"> INSTALLED SELECTIVE COML. ON 3.5" TBG, OPENED SSD AGAINST B-I &amp; B-III, RIH W/ 1.75" DHP ON S/R CONFG. (25 X 1" + 123 X 7/8" + 89 X 1") S-88 COND-II (WFD), </t>
    </r>
    <r>
      <rPr>
        <b/>
        <sz val="12"/>
        <color rgb="FFFF0000"/>
        <rFont val="Calibri"/>
        <family val="2"/>
        <charset val="204"/>
      </rPr>
      <t>ON STREAM 22/2/2021</t>
    </r>
  </si>
  <si>
    <t>B-I,III,IV
SH.S=8", S.L.=128", P.SIZE= 1.75"</t>
  </si>
  <si>
    <t>BAKER, ANCHOR PUMP (RET. 32 RODS), B-III, IV, V</t>
  </si>
  <si>
    <r>
      <t xml:space="preserve">NO PUMP ACTION, R.TRIP W/1.75" ANCHOR PUMP, RET.(1+10)*1" ROD, </t>
    </r>
    <r>
      <rPr>
        <b/>
        <sz val="12"/>
        <color rgb="FFFF0000"/>
        <rFont val="Calibri"/>
        <family val="2"/>
        <charset val="204"/>
        <scheme val="minor"/>
      </rPr>
      <t>SET PUMP AT 5175 FT</t>
    </r>
    <r>
      <rPr>
        <b/>
        <sz val="12"/>
        <color rgb="FF0000FF"/>
        <rFont val="Calibri"/>
        <family val="2"/>
        <scheme val="minor"/>
      </rPr>
      <t>, TBG.TEST, HOLD, ON STREAM</t>
    </r>
  </si>
  <si>
    <t>A-100 (S/R)</t>
  </si>
  <si>
    <r>
      <t xml:space="preserve">NO PUMP ACTION, </t>
    </r>
    <r>
      <rPr>
        <b/>
        <sz val="14"/>
        <color rgb="FFFF0000"/>
        <rFont val="Calibri"/>
        <family val="2"/>
        <charset val="204"/>
        <scheme val="minor"/>
      </rPr>
      <t>2</t>
    </r>
    <r>
      <rPr>
        <b/>
        <sz val="12"/>
        <color rgb="FF0000FF"/>
        <rFont val="Calibri"/>
        <family val="2"/>
        <scheme val="minor"/>
      </rPr>
      <t xml:space="preserve"> R.TRIP W/1.5" SLIM DHP, TBG.TEST NOT HOLD, </t>
    </r>
    <r>
      <rPr>
        <b/>
        <sz val="12"/>
        <color rgb="FFFF0000"/>
        <rFont val="Calibri"/>
        <family val="2"/>
        <charset val="204"/>
        <scheme val="minor"/>
      </rPr>
      <t>R.TRIP W/ 1.5" S.H ANCHOR PUMP</t>
    </r>
    <r>
      <rPr>
        <b/>
        <sz val="12"/>
        <color rgb="FF0000FF"/>
        <rFont val="Calibri"/>
        <family val="2"/>
        <scheme val="minor"/>
      </rPr>
      <t xml:space="preserve">, RET. 7*1" RODS, </t>
    </r>
    <r>
      <rPr>
        <b/>
        <sz val="12"/>
        <color rgb="FFFF0000"/>
        <rFont val="Calibri"/>
        <family val="2"/>
        <charset val="204"/>
        <scheme val="minor"/>
      </rPr>
      <t>SET PUMP AT 5250 FT</t>
    </r>
    <r>
      <rPr>
        <b/>
        <sz val="12"/>
        <color rgb="FF0000FF"/>
        <rFont val="Calibri"/>
        <family val="2"/>
        <scheme val="minor"/>
      </rPr>
      <t xml:space="preserve">, ON STREAM </t>
    </r>
  </si>
  <si>
    <t>TOTAL RET. 7*1" RODS</t>
  </si>
  <si>
    <t>baker, 2" DHP &amp; TOT. RET. 35 RODS</t>
  </si>
  <si>
    <t>97X1"+116X7/8" MOLDED GUIDE "4 GUIDES" + 25X1"</t>
  </si>
  <si>
    <t>EXPRO TMU# 2 , 
P.S. 2.25" RUSSIAN DHP (ALLOY STEEL)</t>
  </si>
  <si>
    <t>EXPRO # 3(TMU)</t>
  </si>
  <si>
    <t xml:space="preserve">Baker </t>
  </si>
  <si>
    <t>EXPRO TMU# 2</t>
  </si>
  <si>
    <r>
      <rPr>
        <b/>
        <sz val="16"/>
        <color rgb="FF339966"/>
        <rFont val="Calibri"/>
        <family val="2"/>
        <charset val="204"/>
        <scheme val="minor"/>
      </rPr>
      <t>B-I,III</t>
    </r>
    <r>
      <rPr>
        <b/>
        <sz val="12"/>
        <color indexed="12"/>
        <rFont val="Calibri"/>
        <family val="2"/>
        <scheme val="minor"/>
      </rPr>
      <t xml:space="preserve">
</t>
    </r>
    <r>
      <rPr>
        <b/>
        <sz val="18"/>
        <color rgb="FFFF0000"/>
        <rFont val="Calibri"/>
        <family val="2"/>
        <charset val="204"/>
        <scheme val="minor"/>
      </rPr>
      <t>B-IV</t>
    </r>
  </si>
  <si>
    <r>
      <t xml:space="preserve">NO PUMP ACTION, RESET FOR DHP, NOT PROD. , R.TRIP W/ 2" DHP INSTEAD OF 1.75" , FOUND ACTION &amp; SUCTION, RESET FOR DHP, HYFRO TEST TEST, NOT HOLD, OIL COMING FROM CSG, R.TRIP W/2" ANCHOR PUMP, </t>
    </r>
    <r>
      <rPr>
        <b/>
        <sz val="12"/>
        <color rgb="FFFF0000"/>
        <rFont val="Calibri"/>
        <family val="2"/>
        <charset val="204"/>
        <scheme val="minor"/>
      </rPr>
      <t>RET.(10*1")</t>
    </r>
    <r>
      <rPr>
        <b/>
        <sz val="12"/>
        <color rgb="FF0000FF"/>
        <rFont val="Calibri"/>
        <family val="2"/>
        <scheme val="minor"/>
      </rPr>
      <t xml:space="preserve">RODS, SET ANCHOR PUMP AT 5600 FT, TBG TEST HOLD, </t>
    </r>
    <r>
      <rPr>
        <b/>
        <sz val="12"/>
        <color rgb="FFFF0000"/>
        <rFont val="Calibri"/>
        <family val="2"/>
        <scheme val="minor"/>
      </rPr>
      <t>ON STREAM ON 2/3/2020</t>
    </r>
  </si>
  <si>
    <r>
      <t xml:space="preserve">NO PUMP ACTION, </t>
    </r>
    <r>
      <rPr>
        <b/>
        <sz val="12"/>
        <color rgb="FFFF0000"/>
        <rFont val="Calibri"/>
        <family val="2"/>
        <charset val="204"/>
        <scheme val="minor"/>
      </rPr>
      <t xml:space="preserve">RET.(5*1") </t>
    </r>
    <r>
      <rPr>
        <b/>
        <sz val="12"/>
        <color rgb="FF0000FF"/>
        <rFont val="Calibri"/>
        <family val="2"/>
        <scheme val="minor"/>
      </rPr>
      <t>RODS, R.TRIP W/2" ANCHOR PUMP, S/R CONFIG (25*1" + 117*7/8" + 75*1") SET PUMP AT 5425 FT, ON STREAM.</t>
    </r>
  </si>
  <si>
    <r>
      <t xml:space="preserve">NO PUMP ACTION, R.TRIP W/2" ANCHOR PUMP, </t>
    </r>
    <r>
      <rPr>
        <b/>
        <sz val="12"/>
        <color rgb="FFFF0000"/>
        <rFont val="Calibri"/>
        <family val="2"/>
        <charset val="204"/>
        <scheme val="minor"/>
      </rPr>
      <t>RET. (10X1")</t>
    </r>
    <r>
      <rPr>
        <b/>
        <sz val="12"/>
        <color rgb="FF0000FF"/>
        <rFont val="Calibri"/>
        <family val="2"/>
        <scheme val="minor"/>
      </rPr>
      <t xml:space="preserve"> RODS , SET ANCHOR PUMP @ 5300 FT, ON STREAM</t>
    </r>
  </si>
  <si>
    <r>
      <t>NO PUMP ACTION, R.TRIP W/1.75" ANCHOR PUMP,</t>
    </r>
    <r>
      <rPr>
        <b/>
        <sz val="12"/>
        <color rgb="FFFF0000"/>
        <rFont val="Calibri"/>
        <family val="2"/>
        <charset val="204"/>
        <scheme val="minor"/>
      </rPr>
      <t xml:space="preserve"> RET. 10 RODS</t>
    </r>
    <r>
      <rPr>
        <b/>
        <sz val="12"/>
        <color rgb="FF0000FF"/>
        <rFont val="Calibri"/>
        <family val="2"/>
        <scheme val="minor"/>
      </rPr>
      <t xml:space="preserve">, TBG. TEST, HOLD, S/R CONFG (25*1" + 114*7/8" + 54*1"), SET PUMP AT 4825 FT, TBG TEST HOLD, </t>
    </r>
    <r>
      <rPr>
        <b/>
        <sz val="12"/>
        <color rgb="FFFF0000"/>
        <rFont val="Calibri"/>
        <family val="2"/>
        <charset val="204"/>
        <scheme val="minor"/>
      </rPr>
      <t>ON STREAM 28/11/2020</t>
    </r>
  </si>
  <si>
    <r>
      <rPr>
        <b/>
        <sz val="12"/>
        <color rgb="FFFF0000"/>
        <rFont val="Calibri"/>
        <family val="2"/>
        <charset val="204"/>
        <scheme val="minor"/>
      </rPr>
      <t xml:space="preserve">(BARREL+CAGE CLOSED BARREL +STRAINER) LOST IN HOLE
</t>
    </r>
    <r>
      <rPr>
        <b/>
        <sz val="16"/>
        <color rgb="FF339933"/>
        <rFont val="Calibri"/>
        <family val="2"/>
        <scheme val="minor"/>
      </rPr>
      <t>TOT. RET. 35 RODS</t>
    </r>
  </si>
  <si>
    <t>1" S-88 COND. 2 , 7/8" D-78 MOULDED GUIDE NEW</t>
  </si>
  <si>
    <t>TOT. RET. 46 RODS</t>
  </si>
  <si>
    <r>
      <rPr>
        <b/>
        <sz val="12"/>
        <color rgb="FFFF0000"/>
        <rFont val="Calibri"/>
        <family val="2"/>
        <charset val="204"/>
        <scheme val="minor"/>
      </rPr>
      <t xml:space="preserve">(BARREL + CAGE CLOSED BARREL + STREINER) LOST IN THE WELL,     </t>
    </r>
    <r>
      <rPr>
        <b/>
        <sz val="16"/>
        <color rgb="FF339933"/>
        <rFont val="Calibri"/>
        <family val="2"/>
        <scheme val="minor"/>
      </rPr>
      <t>TOT. RET. 41 RODS</t>
    </r>
  </si>
  <si>
    <t>54*1" + 109*7/8" + 25*1</t>
  </si>
  <si>
    <t>EXPRO #2 (TMU), New Well</t>
  </si>
  <si>
    <t xml:space="preserve">F.L </t>
  </si>
  <si>
    <t>BAKER (B-I,III)</t>
  </si>
  <si>
    <t>B-I (5810 – 5826)' (16 FT)
B-IV (6021 – 6024)' (3 FT) (6066 – 6077)' (11 FT)
B-V (6086 – 6100)' (14 FT)</t>
  </si>
  <si>
    <r>
      <rPr>
        <b/>
        <sz val="12"/>
        <color rgb="FFFF0000"/>
        <rFont val="Calibri"/>
        <family val="2"/>
        <charset val="204"/>
        <scheme val="minor"/>
      </rPr>
      <t>FINISHED DRILLING</t>
    </r>
    <r>
      <rPr>
        <b/>
        <sz val="12"/>
        <color rgb="FF0000FF"/>
        <rFont val="Calibri"/>
        <family val="2"/>
        <scheme val="minor"/>
      </rPr>
      <t xml:space="preserve"> , COMPLETED THE WELL AS OIL PRODUCER USING S/R, </t>
    </r>
    <r>
      <rPr>
        <b/>
        <sz val="12"/>
        <color rgb="FF339933"/>
        <rFont val="Calibri"/>
        <family val="2"/>
        <charset val="204"/>
        <scheme val="minor"/>
      </rPr>
      <t>PERFORATED BAH-V (6086 – 6100)' (14 FT) P=475 Psi, BAH-IV (6066 – 6077)' (11 FT) P=600 Psi, (6021 – 6024)' (3 FT) P=600 Psi &amp; BAH-I (5810 – 5826)' (16 FT) P=600 Psi</t>
    </r>
    <r>
      <rPr>
        <b/>
        <sz val="12"/>
        <color rgb="FF0000FF"/>
        <rFont val="Calibri"/>
        <family val="2"/>
        <scheme val="minor"/>
      </rPr>
      <t xml:space="preserve">, RIH W/ S/R SELECTIVE COMPL. ON 3.5" EUE TBG, </t>
    </r>
    <r>
      <rPr>
        <b/>
        <sz val="12"/>
        <color theme="1"/>
        <rFont val="Calibri"/>
        <family val="2"/>
        <charset val="204"/>
        <scheme val="minor"/>
      </rPr>
      <t>OPEN SSD AGAINST B-I,IV,</t>
    </r>
    <r>
      <rPr>
        <b/>
        <sz val="12"/>
        <color rgb="FF0000FF"/>
        <rFont val="Calibri"/>
        <family val="2"/>
        <scheme val="minor"/>
      </rPr>
      <t xml:space="preserve"> </t>
    </r>
    <r>
      <rPr>
        <b/>
        <sz val="12"/>
        <color rgb="FF339966"/>
        <rFont val="Calibri"/>
        <family val="2"/>
        <charset val="204"/>
        <scheme val="minor"/>
      </rPr>
      <t>KEPT ALL INTERVALS ON PRODUCTION.</t>
    </r>
    <r>
      <rPr>
        <b/>
        <sz val="12"/>
        <color rgb="FF0000FF"/>
        <rFont val="Calibri"/>
        <family val="2"/>
        <scheme val="minor"/>
      </rPr>
      <t xml:space="preserve">
R/U S/U LUFKIN </t>
    </r>
    <r>
      <rPr>
        <b/>
        <sz val="12"/>
        <color rgb="FFFF0000"/>
        <rFont val="Calibri"/>
        <family val="2"/>
        <charset val="204"/>
        <scheme val="minor"/>
      </rPr>
      <t xml:space="preserve">M-II 912-365-144, S.S. = 10", S.L. = 112" , </t>
    </r>
    <r>
      <rPr>
        <b/>
        <sz val="12"/>
        <color rgb="FF0000FF"/>
        <rFont val="Calibri"/>
        <family val="2"/>
        <scheme val="minor"/>
      </rPr>
      <t xml:space="preserve">RIH W/ </t>
    </r>
    <r>
      <rPr>
        <b/>
        <sz val="12"/>
        <color rgb="FFFF0000"/>
        <rFont val="Calibri"/>
        <family val="2"/>
        <charset val="204"/>
        <scheme val="minor"/>
      </rPr>
      <t xml:space="preserve">1.75" DHP </t>
    </r>
    <r>
      <rPr>
        <b/>
        <sz val="12"/>
        <color rgb="FF0000FF"/>
        <rFont val="Calibri"/>
        <family val="2"/>
        <scheme val="minor"/>
      </rPr>
      <t>RUSSIAN BRASS CHROME PLATED, S/R CONF. (</t>
    </r>
    <r>
      <rPr>
        <b/>
        <sz val="12"/>
        <color rgb="FFFF0000"/>
        <rFont val="Calibri"/>
        <family val="2"/>
        <charset val="204"/>
        <scheme val="minor"/>
      </rPr>
      <t>97X1"+116X7/8" MOLDED GUIDE "4 GUIDES" + 25X1"</t>
    </r>
    <r>
      <rPr>
        <b/>
        <sz val="12"/>
        <color rgb="FF0000FF"/>
        <rFont val="Calibri"/>
        <family val="2"/>
        <scheme val="minor"/>
      </rPr>
      <t xml:space="preserve">), </t>
    </r>
    <r>
      <rPr>
        <b/>
        <sz val="12"/>
        <color rgb="FFFF0000"/>
        <rFont val="Calibri"/>
        <family val="2"/>
        <charset val="204"/>
        <scheme val="minor"/>
      </rPr>
      <t>ON STREAM 6/3/2021</t>
    </r>
  </si>
  <si>
    <t>1.75" RUSSIAN BRASS CHROME PLATED</t>
  </si>
  <si>
    <t>P.SIZE= 1.75" DHP, S.S. = 10", S.L. = 112"</t>
  </si>
  <si>
    <r>
      <t>NO PUMP ACTION, POOH W/ DHP ,</t>
    </r>
    <r>
      <rPr>
        <b/>
        <sz val="12"/>
        <color rgb="FFFF0000"/>
        <rFont val="Calibri"/>
        <family val="2"/>
        <charset val="204"/>
        <scheme val="minor"/>
      </rPr>
      <t xml:space="preserve"> FOUND (BARREL + CAGE CLOSED BARREL + STREINER) LOST IN THE WELL</t>
    </r>
    <r>
      <rPr>
        <b/>
        <sz val="12"/>
        <color rgb="FF0000FF"/>
        <rFont val="Calibri"/>
        <family val="2"/>
        <scheme val="minor"/>
      </rPr>
      <t xml:space="preserve"> , R.TRIP W/ 1.75" ANCHOR PUMP INSTEAD OF 1.5" ANCHOR PUMP, </t>
    </r>
    <r>
      <rPr>
        <b/>
        <sz val="12"/>
        <color rgb="FFFF0000"/>
        <rFont val="Calibri"/>
        <family val="2"/>
        <charset val="204"/>
        <scheme val="minor"/>
      </rPr>
      <t>RET. 1 ROD</t>
    </r>
    <r>
      <rPr>
        <b/>
        <sz val="12"/>
        <color rgb="FF0000FF"/>
        <rFont val="Calibri"/>
        <family val="2"/>
        <scheme val="minor"/>
      </rPr>
      <t>, ON STREAM</t>
    </r>
  </si>
  <si>
    <r>
      <t xml:space="preserve">NO PUMP ACTION, </t>
    </r>
    <r>
      <rPr>
        <b/>
        <sz val="12"/>
        <color rgb="FFFF0000"/>
        <rFont val="Calibri"/>
        <family val="2"/>
        <charset val="204"/>
        <scheme val="minor"/>
      </rPr>
      <t>R.TRIP W/ 1.5" ANCHOR PUMP INSTEAD OF 1.75" ANCHOR DHP</t>
    </r>
    <r>
      <rPr>
        <b/>
        <sz val="12"/>
        <color rgb="FF0000FF"/>
        <rFont val="Calibri"/>
        <family val="2"/>
        <scheme val="minor"/>
      </rPr>
      <t xml:space="preserve">, </t>
    </r>
    <r>
      <rPr>
        <b/>
        <sz val="12"/>
        <color rgb="FF0000FF"/>
        <rFont val="Calibri"/>
        <family val="2"/>
        <charset val="204"/>
        <scheme val="minor"/>
      </rPr>
      <t>RET. 5 RODS , SET PUMP AT 4700 FT, ON STREAM</t>
    </r>
  </si>
  <si>
    <r>
      <t xml:space="preserve">POOH W/ 1.75" DHP,
- R/U for Gharib S/L.
 RIH with 2.65" G.C, tagged F-Nipple @ 6128 ft ( S/L depth ).
RIH with 2.56" FWG plug,set same  against B-IV @ 6132 ft ( S/L depth).
POOH &amp; R/D for Gharib S/L,  </t>
    </r>
    <r>
      <rPr>
        <b/>
        <sz val="12"/>
        <color rgb="FFFF0000"/>
        <rFont val="Calibri"/>
        <family val="2"/>
        <charset val="204"/>
        <scheme val="minor"/>
      </rPr>
      <t>Now B-IV is isolated</t>
    </r>
    <r>
      <rPr>
        <b/>
        <sz val="12"/>
        <color rgb="FF0000FF"/>
        <rFont val="Calibri"/>
        <family val="2"/>
        <scheme val="minor"/>
      </rPr>
      <t xml:space="preserve"> and producing from B-I &amp; B-III
RIH W/ NEW</t>
    </r>
    <r>
      <rPr>
        <b/>
        <sz val="12"/>
        <color rgb="FFFF0000"/>
        <rFont val="Calibri"/>
        <family val="2"/>
        <charset val="204"/>
        <scheme val="minor"/>
      </rPr>
      <t xml:space="preserve"> 1.5" DHP INSTEAD OF 1.75" DHP </t>
    </r>
    <r>
      <rPr>
        <b/>
        <sz val="12"/>
        <color rgb="FF0000FF"/>
        <rFont val="Calibri"/>
        <family val="2"/>
        <scheme val="minor"/>
      </rPr>
      <t>, ON STREAM</t>
    </r>
  </si>
  <si>
    <r>
      <t xml:space="preserve">NO PUMP ACTION , CHANGED 42X7/8" RODS , R.TRIP , TBG TEST , NOT HOLD , </t>
    </r>
    <r>
      <rPr>
        <b/>
        <sz val="12"/>
        <color rgb="FFFF0000"/>
        <rFont val="Calibri"/>
        <family val="2"/>
        <charset val="204"/>
        <scheme val="minor"/>
      </rPr>
      <t xml:space="preserve">WWO
</t>
    </r>
    <r>
      <rPr>
        <b/>
        <sz val="12"/>
        <color rgb="FF0000FF"/>
        <rFont val="Calibri"/>
        <family val="2"/>
        <charset val="204"/>
        <scheme val="minor"/>
      </rPr>
      <t>L/D S/R BESIDE THE WELL</t>
    </r>
  </si>
  <si>
    <t>74X1''+  120 X 7/8''+  25 X1''  S.BAR</t>
  </si>
  <si>
    <r>
      <t xml:space="preserve">NO PUMP ACTION, FOUND VALVE ROD UNSCREW, FISHED, R.TRIP, RET. (2+5)*1" RODS, </t>
    </r>
    <r>
      <rPr>
        <b/>
        <sz val="12"/>
        <color rgb="FFFF0000"/>
        <rFont val="Calibri"/>
        <family val="2"/>
        <charset val="204"/>
        <scheme val="minor"/>
      </rPr>
      <t>SET PUMP AT 5475 FT</t>
    </r>
    <r>
      <rPr>
        <b/>
        <sz val="12"/>
        <color rgb="FF0000FF"/>
        <rFont val="Calibri"/>
        <family val="2"/>
        <scheme val="minor"/>
      </rPr>
      <t>, TBG.TEST ON STREAM</t>
    </r>
  </si>
  <si>
    <t>TOTAL RET. 17*1" RODS</t>
  </si>
  <si>
    <r>
      <t xml:space="preserve">NO PUMP ACTION, </t>
    </r>
    <r>
      <rPr>
        <b/>
        <sz val="14"/>
        <color rgb="FFFF0000"/>
        <rFont val="Calibri"/>
        <family val="2"/>
        <charset val="204"/>
        <scheme val="minor"/>
      </rPr>
      <t>2</t>
    </r>
    <r>
      <rPr>
        <b/>
        <sz val="12"/>
        <color rgb="FF0000FF"/>
        <rFont val="Calibri"/>
        <family val="2"/>
        <scheme val="minor"/>
      </rPr>
      <t xml:space="preserve"> R.TRIP, ON STREAM</t>
    </r>
  </si>
  <si>
    <t>A-105 (S/R)</t>
  </si>
  <si>
    <t>B-I (5835-5860)' 25 FT , (5894-5900)' 6 FT, (5928-5944)' 16 FT</t>
  </si>
  <si>
    <t xml:space="preserve">B-IV (6026-6040)' 14 FT </t>
  </si>
  <si>
    <t>25 * 1" + 120 * 7/8"  + 88 * 1"</t>
  </si>
  <si>
    <t>640M-II</t>
  </si>
  <si>
    <r>
      <t xml:space="preserve">POOH W/ 1.5" DHP 
                         - RIH W/ 2.63" G.C, tagged F-Nipple  at 5785 (S/L depth), POOH.
                         - RIH W/ shifting tool, latched </t>
    </r>
    <r>
      <rPr>
        <b/>
        <sz val="16"/>
        <color rgb="FFFF0000"/>
        <rFont val="Calibri"/>
        <family val="2"/>
        <charset val="204"/>
        <scheme val="minor"/>
      </rPr>
      <t>killing SSD at 5717 ft, opened ok</t>
    </r>
    <r>
      <rPr>
        <b/>
        <sz val="12"/>
        <color rgb="FFFF0000"/>
        <rFont val="Calibri"/>
        <family val="2"/>
        <charset val="204"/>
        <scheme val="minor"/>
      </rPr>
      <t>,</t>
    </r>
    <r>
      <rPr>
        <b/>
        <sz val="12"/>
        <color rgb="FF0000FF"/>
        <rFont val="Calibri"/>
        <family val="2"/>
        <scheme val="minor"/>
      </rPr>
      <t xml:space="preserve"> POOH.
                         - Checked tool on surface, not sheared, confirmed SSD is open.
RIH W/ 1.75" SHP                   </t>
    </r>
  </si>
  <si>
    <r>
      <t xml:space="preserve">NO PUMP ACTION, </t>
    </r>
    <r>
      <rPr>
        <b/>
        <sz val="14"/>
        <color rgb="FFFF0000"/>
        <rFont val="Calibri"/>
        <family val="2"/>
        <charset val="204"/>
        <scheme val="minor"/>
      </rPr>
      <t xml:space="preserve">2 </t>
    </r>
    <r>
      <rPr>
        <b/>
        <sz val="12"/>
        <color rgb="FF0000FF"/>
        <rFont val="Calibri"/>
        <family val="2"/>
        <scheme val="minor"/>
      </rPr>
      <t xml:space="preserve">R.TRIP, TBG.TEST, NOT HOLD, </t>
    </r>
    <r>
      <rPr>
        <b/>
        <sz val="12"/>
        <color rgb="FFFF0000"/>
        <rFont val="Calibri"/>
        <family val="2"/>
        <charset val="204"/>
        <scheme val="minor"/>
      </rPr>
      <t xml:space="preserve">R.TRIP W/ 1.5" ANCHOR PUMP, </t>
    </r>
    <r>
      <rPr>
        <b/>
        <sz val="12"/>
        <color rgb="FF0000FF"/>
        <rFont val="Calibri"/>
        <family val="2"/>
        <charset val="204"/>
        <scheme val="minor"/>
      </rPr>
      <t xml:space="preserve">RET. (10+12+8+10)*1" RODS, </t>
    </r>
    <r>
      <rPr>
        <b/>
        <sz val="12"/>
        <color rgb="FFFF0000"/>
        <rFont val="Calibri"/>
        <family val="2"/>
        <charset val="204"/>
        <scheme val="minor"/>
      </rPr>
      <t>SET ANCHOR AT 4850 FT</t>
    </r>
    <r>
      <rPr>
        <b/>
        <sz val="12"/>
        <color rgb="FF0000FF"/>
        <rFont val="Calibri"/>
        <family val="2"/>
        <charset val="204"/>
        <scheme val="minor"/>
      </rPr>
      <t xml:space="preserve">, TBG.TEST NOT HOLD, </t>
    </r>
    <r>
      <rPr>
        <b/>
        <sz val="12"/>
        <color rgb="FFFF0000"/>
        <rFont val="Calibri"/>
        <family val="2"/>
        <charset val="204"/>
        <scheme val="minor"/>
      </rPr>
      <t>WWO</t>
    </r>
  </si>
  <si>
    <r>
      <t xml:space="preserve">NO PUMP ACTION, TBG.TEST, NOT HOLD, R.TRIP, TBG.TEST, NOT HOLD, </t>
    </r>
    <r>
      <rPr>
        <b/>
        <sz val="12"/>
        <color rgb="FFFF0000"/>
        <rFont val="Calibri"/>
        <family val="2"/>
        <charset val="204"/>
        <scheme val="minor"/>
      </rPr>
      <t>R.TRIP W/ 1.75" ANCHOR PUMP</t>
    </r>
    <r>
      <rPr>
        <b/>
        <sz val="12"/>
        <color rgb="FF0000FF"/>
        <rFont val="Calibri"/>
        <family val="2"/>
        <scheme val="minor"/>
      </rPr>
      <t xml:space="preserve">, RET. (5+10)*1" RODS, </t>
    </r>
    <r>
      <rPr>
        <b/>
        <sz val="12"/>
        <color rgb="FFFF0000"/>
        <rFont val="Calibri"/>
        <family val="2"/>
        <charset val="204"/>
        <scheme val="minor"/>
      </rPr>
      <t>SET PUMP AT 5375 FT</t>
    </r>
    <r>
      <rPr>
        <b/>
        <sz val="12"/>
        <color rgb="FF0000FF"/>
        <rFont val="Calibri"/>
        <family val="2"/>
        <scheme val="minor"/>
      </rPr>
      <t>, TBG.TEST HOLD, ON STREAM</t>
    </r>
  </si>
  <si>
    <t>ROD NO. 12*1" PARTED, FISHED, REPLACED, ON STREAM.</t>
  </si>
  <si>
    <r>
      <t>POOH W/S/R &amp; 1.5" DHP,  R/U for Gharib S/L &amp; PCE.
                         * RIH with 2.84" G.C, tagged P.S.N @  6007 ft (S/L depth).
                         * RIH with 2.50" JUC pulling tool, Retrieved prong of FWG plug Ok.
                         * RIH with 2.50" JUC pulling tool, After some trials tool latched @ 6135 ft (S/L depth)</t>
    </r>
    <r>
      <rPr>
        <b/>
        <sz val="12"/>
        <color rgb="FF339966"/>
        <rFont val="Calibri"/>
        <family val="2"/>
        <charset val="204"/>
        <scheme val="minor"/>
      </rPr>
      <t>, retrieve the 2.56" FWG plug against B-IV.</t>
    </r>
    <r>
      <rPr>
        <b/>
        <sz val="12"/>
        <color rgb="FF0000FF"/>
        <rFont val="Calibri"/>
        <family val="2"/>
        <scheme val="minor"/>
      </rPr>
      <t xml:space="preserve">
* RIH with 2.75" D2-Shifting tool, </t>
    </r>
    <r>
      <rPr>
        <b/>
        <sz val="12"/>
        <color rgb="FFFF0000"/>
        <rFont val="Calibri"/>
        <family val="2"/>
        <charset val="204"/>
        <scheme val="minor"/>
      </rPr>
      <t>closed upper SSD against B-I,III Ok.</t>
    </r>
    <r>
      <rPr>
        <b/>
        <sz val="12"/>
        <color rgb="FF0000FF"/>
        <rFont val="Calibri"/>
        <family val="2"/>
        <scheme val="minor"/>
      </rPr>
      <t xml:space="preserve">
*RIH W/1.5" DHP, ON STREAM.</t>
    </r>
  </si>
  <si>
    <r>
      <rPr>
        <b/>
        <sz val="12"/>
        <color rgb="FFFF0000"/>
        <rFont val="Calibri"/>
        <family val="2"/>
        <charset val="204"/>
        <scheme val="minor"/>
      </rPr>
      <t>B-I,III</t>
    </r>
    <r>
      <rPr>
        <b/>
        <sz val="12"/>
        <color indexed="12"/>
        <rFont val="Calibri"/>
        <family val="2"/>
        <scheme val="minor"/>
      </rPr>
      <t xml:space="preserve">
</t>
    </r>
    <r>
      <rPr>
        <b/>
        <sz val="16"/>
        <color rgb="FF339933"/>
        <rFont val="Calibri"/>
        <family val="2"/>
        <charset val="204"/>
        <scheme val="minor"/>
      </rPr>
      <t>B-IV</t>
    </r>
  </si>
  <si>
    <r>
      <rPr>
        <b/>
        <sz val="12"/>
        <color rgb="FFFF0000"/>
        <rFont val="Calibri"/>
        <family val="2"/>
        <charset val="204"/>
      </rPr>
      <t>BAH-I (5872 – 5878) (06 FT), (5906 – 5911) (05 FT)
BAH-III (6042 – 6052)(10 FT) Isolated by upper SSD.</t>
    </r>
    <r>
      <rPr>
        <b/>
        <sz val="12"/>
        <color rgb="FF339933"/>
        <rFont val="Calibri"/>
        <family val="2"/>
        <charset val="204"/>
      </rPr>
      <t xml:space="preserve">
BAH-IV (6070 – 6078) (08 FT), (6106 – 6110) (04 FT) </t>
    </r>
  </si>
  <si>
    <t>A-106 (S/R)</t>
  </si>
  <si>
    <t>POOH W/ S/R &amp; ANCHOR DHP, L/D BESIDE THE WELL</t>
  </si>
  <si>
    <r>
      <t xml:space="preserve">NO PUMP ACTION, R.TRIP, W/ 1.75" SLIM DHP, </t>
    </r>
    <r>
      <rPr>
        <b/>
        <sz val="12"/>
        <color rgb="FFFF0000"/>
        <rFont val="Calibri"/>
        <family val="2"/>
        <charset val="204"/>
        <scheme val="minor"/>
      </rPr>
      <t>ON STREAM</t>
    </r>
  </si>
  <si>
    <t>B-I, B-III, B-IV, B-V</t>
  </si>
  <si>
    <t>25*1" + 116*7/8" + 96*1"</t>
  </si>
  <si>
    <t>BAH-I [5830 – 5836], [5840 – 5858], [5910 – 5926]
BAH-III [5993 – 5997], [6012 – 6022]
BAH-IV (6022' - 6032')
BAH-IV (6056' - 6067')
BAH-V (6077' - 6102')</t>
  </si>
  <si>
    <t>S.S. = 8", S.L. = 128"</t>
  </si>
  <si>
    <r>
      <rPr>
        <b/>
        <sz val="12"/>
        <color rgb="FFFF0000"/>
        <rFont val="Calibri"/>
        <family val="2"/>
        <charset val="204"/>
        <scheme val="minor"/>
      </rPr>
      <t>FINISHED DRILLING</t>
    </r>
    <r>
      <rPr>
        <b/>
        <sz val="12"/>
        <color rgb="FF0000FF"/>
        <rFont val="Calibri"/>
        <family val="2"/>
        <scheme val="minor"/>
      </rPr>
      <t xml:space="preserve"> , COMPLETED THE WELL AS OIL PRODUCER USING S/R, </t>
    </r>
    <r>
      <rPr>
        <b/>
        <sz val="12"/>
        <color theme="1"/>
        <rFont val="Calibri"/>
        <family val="2"/>
        <charset val="204"/>
        <scheme val="minor"/>
      </rPr>
      <t>TAGGED BOTTOM AT 6350 FT  BY CBL TOOL</t>
    </r>
    <r>
      <rPr>
        <b/>
        <sz val="12"/>
        <color rgb="FF0000FF"/>
        <rFont val="Calibri"/>
        <family val="2"/>
        <scheme val="minor"/>
      </rPr>
      <t>,</t>
    </r>
    <r>
      <rPr>
        <b/>
        <sz val="12"/>
        <color rgb="FF339933"/>
        <rFont val="Calibri"/>
        <family val="2"/>
        <charset val="204"/>
        <scheme val="minor"/>
      </rPr>
      <t xml:space="preserve"> PERFORATED BAH-I [5830 – 5836], [5840 – 5858], [5910 – 5926], BAH-III [5993 – 5997], [6012 – 6022], BAH-IV (6022' - 6032') (10 Ft), (6056' - 6067') (11 Ft), BAH-V (6077' - 6102') (25Ft).
</t>
    </r>
    <r>
      <rPr>
        <b/>
        <sz val="12"/>
        <rFont val="Calibri"/>
        <family val="2"/>
        <charset val="204"/>
        <scheme val="minor"/>
      </rPr>
      <t>INSTALLED SELECTIVE COMPL. ON 3-1/2" TBG</t>
    </r>
    <r>
      <rPr>
        <b/>
        <sz val="12"/>
        <color rgb="FF339933"/>
        <rFont val="Calibri"/>
        <family val="2"/>
        <charset val="204"/>
        <scheme val="minor"/>
      </rPr>
      <t xml:space="preserve">, </t>
    </r>
    <r>
      <rPr>
        <b/>
        <sz val="12"/>
        <color rgb="FFFF0000"/>
        <rFont val="Calibri"/>
        <family val="2"/>
        <charset val="204"/>
        <scheme val="minor"/>
      </rPr>
      <t>OPENED SSD &amp; CHECKED BY CIRC.</t>
    </r>
    <r>
      <rPr>
        <b/>
        <sz val="12"/>
        <color rgb="FF339933"/>
        <rFont val="Calibri"/>
        <family val="2"/>
        <charset val="204"/>
        <scheme val="minor"/>
      </rPr>
      <t xml:space="preserve"> </t>
    </r>
    <r>
      <rPr>
        <b/>
        <sz val="12"/>
        <color rgb="FF0000FF"/>
        <rFont val="Calibri"/>
        <family val="2"/>
        <charset val="204"/>
        <scheme val="minor"/>
      </rPr>
      <t xml:space="preserve">, </t>
    </r>
    <r>
      <rPr>
        <b/>
        <sz val="12"/>
        <color rgb="FF339933"/>
        <rFont val="Calibri"/>
        <family val="2"/>
        <charset val="204"/>
        <scheme val="minor"/>
      </rPr>
      <t>ALL INTERVALS ON PROD.</t>
    </r>
    <r>
      <rPr>
        <b/>
        <sz val="12"/>
        <color rgb="FF0000FF"/>
        <rFont val="Calibri"/>
        <family val="2"/>
        <charset val="204"/>
        <scheme val="minor"/>
      </rPr>
      <t xml:space="preserve"> , RIH W/ 1.75" DHP ON S/R S-88 COND-II (WFD) CONF. (25*1" + 116*7/8" + 96*1"), R/U S/U FROM NE-52</t>
    </r>
    <r>
      <rPr>
        <b/>
        <sz val="12"/>
        <color rgb="FFFF0000"/>
        <rFont val="Calibri"/>
        <family val="2"/>
        <charset val="204"/>
        <scheme val="minor"/>
      </rPr>
      <t xml:space="preserve"> (640 M-II, S.L 112", SH.S 8"), ON STREAM ON 7/4/2021</t>
    </r>
  </si>
  <si>
    <t>S-88 COND-B (WFD)</t>
  </si>
  <si>
    <t xml:space="preserve">  EXPRO #2 (TMU) plan to check by D.F.L</t>
  </si>
  <si>
    <t>EXPRO #2 (TMU), AFTER R.TRIP</t>
  </si>
  <si>
    <t xml:space="preserve">  EXPRO #2 (TMU) , PLAN TO VERIFY D.F.L </t>
  </si>
  <si>
    <r>
      <t xml:space="preserve">NO PUMP ACTION, R.TRIP W/ 1.5" DHP, </t>
    </r>
    <r>
      <rPr>
        <b/>
        <sz val="12"/>
        <color rgb="FFFF0000"/>
        <rFont val="Calibri"/>
        <family val="2"/>
        <charset val="204"/>
        <scheme val="minor"/>
      </rPr>
      <t>CHANGED 46 RODS X7/8" (N-97) &amp; 12X1" COUPLINGS</t>
    </r>
    <r>
      <rPr>
        <b/>
        <sz val="12"/>
        <color rgb="FF0000FF"/>
        <rFont val="Calibri"/>
        <family val="2"/>
        <scheme val="minor"/>
      </rPr>
      <t>, ON STREAM</t>
    </r>
  </si>
  <si>
    <r>
      <t xml:space="preserve">NO PUMP ACTION, TBG TEST, NOT HOLD, R.TRIP W/ 1.5" ANCHOR DHP, RET. 11 RODS, TBG TEST, NOT HOLD, </t>
    </r>
    <r>
      <rPr>
        <b/>
        <sz val="12"/>
        <color rgb="FFFF0000"/>
        <rFont val="Calibri"/>
        <family val="2"/>
        <charset val="204"/>
        <scheme val="minor"/>
      </rPr>
      <t>WWO</t>
    </r>
  </si>
  <si>
    <r>
      <t xml:space="preserve">NO PUMP ACTION, </t>
    </r>
    <r>
      <rPr>
        <b/>
        <sz val="12"/>
        <color rgb="FFFF0000"/>
        <rFont val="Calibri"/>
        <family val="2"/>
        <charset val="204"/>
        <scheme val="minor"/>
      </rPr>
      <t>R.TRIP W/ 1.5" DHP INSTEAD OF 1.75" DHP</t>
    </r>
    <r>
      <rPr>
        <b/>
        <sz val="12"/>
        <color rgb="FF0000FF"/>
        <rFont val="Calibri"/>
        <family val="2"/>
        <scheme val="minor"/>
      </rPr>
      <t>, ON STREAM</t>
    </r>
  </si>
  <si>
    <r>
      <rPr>
        <b/>
        <sz val="12"/>
        <color rgb="FFFF0000"/>
        <rFont val="Calibri"/>
        <family val="2"/>
        <charset val="204"/>
        <scheme val="minor"/>
      </rPr>
      <t>STOPPED</t>
    </r>
    <r>
      <rPr>
        <b/>
        <sz val="12"/>
        <color rgb="FF0000FF"/>
        <rFont val="Calibri"/>
        <family val="2"/>
        <scheme val="minor"/>
      </rPr>
      <t xml:space="preserve"> THE WELL DUE TO TBG LEAK REACHED CSG LEAK (W.C= 100%, SAL. 98,580 CL), </t>
    </r>
    <r>
      <rPr>
        <b/>
        <sz val="12"/>
        <color rgb="FFFF0000"/>
        <rFont val="Calibri"/>
        <family val="2"/>
        <charset val="204"/>
        <scheme val="minor"/>
      </rPr>
      <t>WWO
POOH W/ S/R &amp; ANCHOR PUMP, L/D SAME BESIDE THE WELL</t>
    </r>
  </si>
  <si>
    <r>
      <t xml:space="preserve">ROD NO 2X7/8" PARTED, FISHED OK, </t>
    </r>
    <r>
      <rPr>
        <b/>
        <sz val="12"/>
        <color rgb="FFFF0000"/>
        <rFont val="Calibri"/>
        <family val="2"/>
        <charset val="204"/>
        <scheme val="minor"/>
      </rPr>
      <t>CHANGED ALL 7/8" SECTION W/ NEW S-88</t>
    </r>
    <r>
      <rPr>
        <b/>
        <sz val="12"/>
        <color rgb="FF0000FF"/>
        <rFont val="Calibri"/>
        <family val="2"/>
        <scheme val="minor"/>
      </rPr>
      <t>, R.TRIP, ON STREAM</t>
    </r>
  </si>
  <si>
    <r>
      <t xml:space="preserve">POLISHED ROD PARTED , FISHED OK, MANY TRIALS UNSET ANCHOR PUMP W/O SUCCESS, TBG.TEST, HOLD, SPACE OUT FOR PUMP, ON STREAM </t>
    </r>
    <r>
      <rPr>
        <b/>
        <sz val="12"/>
        <color rgb="FFFF0000"/>
        <rFont val="Calibri"/>
        <family val="2"/>
        <charset val="204"/>
        <scheme val="minor"/>
      </rPr>
      <t>15/4/2021</t>
    </r>
  </si>
  <si>
    <r>
      <t xml:space="preserve">NO PUMP ACTION, R.TRIP, RET. 5X1" RODS, </t>
    </r>
    <r>
      <rPr>
        <b/>
        <sz val="12"/>
        <color rgb="FFFF0000"/>
        <rFont val="Calibri"/>
        <family val="2"/>
        <charset val="204"/>
        <scheme val="minor"/>
      </rPr>
      <t>SET PUMP AT 5250 FT</t>
    </r>
    <r>
      <rPr>
        <b/>
        <sz val="12"/>
        <color rgb="FF0000FF"/>
        <rFont val="Calibri"/>
        <family val="2"/>
        <scheme val="minor"/>
      </rPr>
      <t>, TBG.TEST HOLD, ON STREAM</t>
    </r>
  </si>
  <si>
    <t xml:space="preserve">CASING LEAK ISOLATED BY  PKR &amp;
2 7/8" TBG </t>
  </si>
  <si>
    <r>
      <t xml:space="preserve">NO PUMP ACTION, R.TRIP, NOT PRODUCE, TBG.TEST, NOT HOLD, </t>
    </r>
    <r>
      <rPr>
        <b/>
        <sz val="12"/>
        <color rgb="FFFF0000"/>
        <rFont val="Calibri"/>
        <family val="2"/>
        <charset val="204"/>
        <scheme val="minor"/>
      </rPr>
      <t>R.TRIP W/ 2.25" ANCHOR PUMP</t>
    </r>
    <r>
      <rPr>
        <b/>
        <sz val="12"/>
        <color rgb="FF0000FF"/>
        <rFont val="Calibri"/>
        <family val="2"/>
        <scheme val="minor"/>
      </rPr>
      <t>, RET. 10*1" RODS, SET PUMP AT 5375 FT, ON STREAM</t>
    </r>
  </si>
  <si>
    <r>
      <t xml:space="preserve">UNDER W/O DUE TO TBG LEAK, </t>
    </r>
    <r>
      <rPr>
        <b/>
        <sz val="12"/>
        <color rgb="FFFF0000"/>
        <rFont val="Calibri"/>
        <family val="2"/>
        <charset val="204"/>
        <scheme val="minor"/>
      </rPr>
      <t>FOUND LONGITUDINAL CRACK IN JT NO. 115,</t>
    </r>
    <r>
      <rPr>
        <b/>
        <sz val="12"/>
        <color rgb="FF0000FF"/>
        <rFont val="Calibri"/>
        <family val="2"/>
        <scheme val="minor"/>
      </rPr>
      <t xml:space="preserve"> </t>
    </r>
    <r>
      <rPr>
        <b/>
        <sz val="12"/>
        <color theme="1"/>
        <rFont val="Calibri"/>
        <family val="2"/>
        <charset val="204"/>
        <scheme val="minor"/>
      </rPr>
      <t>TAGGED BACK OFF SUB AT DEPTH 5583 FT BY 6" C/O ASSY.</t>
    </r>
    <r>
      <rPr>
        <b/>
        <sz val="12"/>
        <color rgb="FF0000FF"/>
        <rFont val="Calibri"/>
        <family val="2"/>
        <scheme val="minor"/>
      </rPr>
      <t>,</t>
    </r>
    <r>
      <rPr>
        <b/>
        <u/>
        <sz val="12"/>
        <color rgb="FF0000FF"/>
        <rFont val="Calibri"/>
        <family val="2"/>
        <charset val="204"/>
        <scheme val="minor"/>
      </rPr>
      <t xml:space="preserve"> ISOLATED SUSPECTED CSG LEAK BY PHL PKR @ 5445 FT</t>
    </r>
    <r>
      <rPr>
        <b/>
        <sz val="12"/>
        <color rgb="FF0000FF"/>
        <rFont val="Calibri"/>
        <family val="2"/>
        <scheme val="minor"/>
      </rPr>
      <t xml:space="preserve"> , RIH WITH 1.5" SLIM DHP ON S/R (25x1"+120x7/8"+75x1") D-78 COND-I, R/U S/U, ON STREAM </t>
    </r>
    <r>
      <rPr>
        <b/>
        <sz val="12"/>
        <color rgb="FFFF0000"/>
        <rFont val="Calibri"/>
        <family val="2"/>
        <charset val="204"/>
        <scheme val="minor"/>
      </rPr>
      <t>22/4/2021</t>
    </r>
  </si>
  <si>
    <t>25x1"+120x7/8"+75x1"</t>
  </si>
  <si>
    <t>BAKER, 1.75" DHP</t>
  </si>
  <si>
    <t>TOTAL RET. 25*1" RODS</t>
  </si>
  <si>
    <t xml:space="preserve">25X1" + 125X7/8" + 55X1" </t>
  </si>
  <si>
    <r>
      <t xml:space="preserve">NO PUMP ACTION, RET. (5*1" RODS), </t>
    </r>
    <r>
      <rPr>
        <b/>
        <sz val="12"/>
        <color rgb="FFFF0000"/>
        <rFont val="Calibri"/>
        <family val="2"/>
        <charset val="204"/>
        <scheme val="minor"/>
      </rPr>
      <t>SET PUMP AT 5125 FT</t>
    </r>
    <r>
      <rPr>
        <b/>
        <sz val="12"/>
        <color rgb="FF0000FF"/>
        <rFont val="Calibri"/>
        <family val="2"/>
        <scheme val="minor"/>
      </rPr>
      <t>, TBG.TEST, HOLD, ON STREAM</t>
    </r>
  </si>
  <si>
    <t>TOTAL RET. 11*1" RODS</t>
  </si>
  <si>
    <r>
      <t xml:space="preserve">NO PUMP ACTION, R.TRIP WITH 1.75" DHP (ELKAM ALLOY STEEL), NOT PRODUCE, TBG.TEST, NOT HOLD, R.TRIP WITH 1.75" DHP, TBG.TEST, NOT HOLD, </t>
    </r>
    <r>
      <rPr>
        <b/>
        <sz val="12"/>
        <color rgb="FFFF0000"/>
        <rFont val="Calibri"/>
        <family val="2"/>
        <charset val="204"/>
        <scheme val="minor"/>
      </rPr>
      <t>R.TRIP WITH 1.75" ANCHOR PUMP</t>
    </r>
    <r>
      <rPr>
        <b/>
        <sz val="12"/>
        <color rgb="FF0000FF"/>
        <rFont val="Calibri"/>
        <family val="2"/>
        <scheme val="minor"/>
      </rPr>
      <t>, RET. 11*1" RODS, SET PUMP AT 5700 FT, TBG.TEST, HOLD, ON STREAM</t>
    </r>
  </si>
  <si>
    <r>
      <t xml:space="preserve">NO PUMP ACTION, RET. (10+2)X1" RODS, TBG.TEST, NOT HOLD, </t>
    </r>
    <r>
      <rPr>
        <b/>
        <sz val="12"/>
        <color rgb="FFFF0000"/>
        <rFont val="Calibri"/>
        <family val="2"/>
        <charset val="204"/>
        <scheme val="minor"/>
      </rPr>
      <t>WWO</t>
    </r>
  </si>
  <si>
    <t>TOTAL RET. 22*1" RODS</t>
  </si>
  <si>
    <t>BAKER
FREQ= 49 HZ, CUR= 26/27 A, PIP/PDP= 286/2562 PSI, Ti/Tm= 194.8/190 F, USP/DSP= 120/120 PSI, WHT =152 F</t>
  </si>
  <si>
    <t>CELLER FILLED/ OIL</t>
  </si>
  <si>
    <t>Baker, after R/T</t>
  </si>
  <si>
    <t>BAKER , AFTER R.TRIP W/ ANCHOR PUMP (TOTAL RET. 11 RODS)</t>
  </si>
  <si>
    <t>Test</t>
  </si>
  <si>
    <t>S.U</t>
  </si>
  <si>
    <t>25X1"+120X7/8"+88X1"</t>
  </si>
  <si>
    <t>B-I ( 5770-5800)</t>
  </si>
  <si>
    <t>25X1" + 13X7/8"+ 15X7/8" MOLDED+ 98X7/8" +83X1"</t>
  </si>
  <si>
    <t>CHANGED SH. SIZE FROM 12" TO 14".</t>
  </si>
  <si>
    <t>14"</t>
  </si>
  <si>
    <t>Plan to RIH ( DHP 1.75 slim ,  25x1" + 125 x 7/8+84x 1") S-88 COND. II</t>
  </si>
  <si>
    <t>S-88 COND-II</t>
  </si>
  <si>
    <r>
      <rPr>
        <b/>
        <sz val="12"/>
        <color rgb="FF0000FF"/>
        <rFont val="Calibri"/>
        <family val="2"/>
        <charset val="204"/>
        <scheme val="minor"/>
      </rPr>
      <t>UNDER W/O DUE TO TBG LEAK</t>
    </r>
    <r>
      <rPr>
        <b/>
        <sz val="12"/>
        <rFont val="Calibri"/>
        <family val="2"/>
        <scheme val="minor"/>
      </rPr>
      <t xml:space="preserve">, </t>
    </r>
    <r>
      <rPr>
        <b/>
        <sz val="12"/>
        <color rgb="FFFF0000"/>
        <rFont val="Calibri"/>
        <family val="2"/>
        <charset val="204"/>
        <scheme val="minor"/>
      </rPr>
      <t>FOUND HOLE IN JT BELOW P.S.N. (WAS AGAINST PERFORATION INTERVAL), ALL STRING BELOW T.A.C. HAD HARD SCALE ON OUTSIDE, R-NIPPLE IS PLUGGED WITH SCALE.</t>
    </r>
    <r>
      <rPr>
        <b/>
        <sz val="12"/>
        <color rgb="FF339966"/>
        <rFont val="Calibri"/>
        <family val="2"/>
        <scheme val="minor"/>
      </rPr>
      <t xml:space="preserve">
</t>
    </r>
    <r>
      <rPr>
        <b/>
        <sz val="12"/>
        <color rgb="FF339933"/>
        <rFont val="Calibri"/>
        <family val="2"/>
        <charset val="204"/>
        <scheme val="minor"/>
      </rPr>
      <t>(SCALE LAB ANALYSIS IS 8 % SAND &amp; 92 % IRON CARBONATE),</t>
    </r>
    <r>
      <rPr>
        <b/>
        <sz val="12"/>
        <color rgb="FF0000FF"/>
        <rFont val="Calibri"/>
        <family val="2"/>
        <charset val="204"/>
        <scheme val="minor"/>
      </rPr>
      <t xml:space="preserve"> </t>
    </r>
    <r>
      <rPr>
        <b/>
        <sz val="12"/>
        <color theme="1"/>
        <rFont val="Calibri"/>
        <family val="2"/>
        <charset val="204"/>
        <scheme val="minor"/>
      </rPr>
      <t xml:space="preserve">TAGGED BOTTOM AT 5915 FT BY 6" C/O ASSY., </t>
    </r>
    <r>
      <rPr>
        <b/>
        <sz val="12"/>
        <color rgb="FF0000FF"/>
        <rFont val="Calibri"/>
        <family val="2"/>
        <charset val="204"/>
        <scheme val="minor"/>
      </rPr>
      <t>INSTALLED ANCHOR CATCHER COMPLETION ON 3.5" TBG</t>
    </r>
    <r>
      <rPr>
        <b/>
        <sz val="12"/>
        <color indexed="12"/>
        <rFont val="Calibri"/>
        <family val="2"/>
      </rPr>
      <t>,</t>
    </r>
    <r>
      <rPr>
        <b/>
        <sz val="12"/>
        <color rgb="FF339933"/>
        <rFont val="Calibri"/>
        <family val="2"/>
        <charset val="204"/>
      </rPr>
      <t xml:space="preserve"> </t>
    </r>
    <r>
      <rPr>
        <b/>
        <sz val="12"/>
        <color indexed="12"/>
        <rFont val="Calibri"/>
        <family val="2"/>
      </rPr>
      <t xml:space="preserve">RIH WITH </t>
    </r>
    <r>
      <rPr>
        <b/>
        <sz val="12"/>
        <color indexed="12"/>
        <rFont val="Calibri"/>
        <family val="2"/>
        <charset val="204"/>
      </rPr>
      <t xml:space="preserve"> 1.5" DHP </t>
    </r>
    <r>
      <rPr>
        <b/>
        <sz val="12"/>
        <color indexed="12"/>
        <rFont val="Calibri"/>
        <family val="2"/>
      </rPr>
      <t xml:space="preserve">ON S/R (25X1"+120X7/8"+88X1" ) S-88 COND. B , ON STREAM </t>
    </r>
    <r>
      <rPr>
        <b/>
        <u/>
        <sz val="12"/>
        <color indexed="10"/>
        <rFont val="Calibri"/>
        <family val="2"/>
      </rPr>
      <t>29/4/2021</t>
    </r>
  </si>
  <si>
    <r>
      <t>UNDER W/O DUE TO TBG LEAK</t>
    </r>
    <r>
      <rPr>
        <b/>
        <sz val="12"/>
        <color rgb="FF0000FF"/>
        <rFont val="Calibri"/>
        <family val="2"/>
        <scheme val="minor"/>
      </rPr>
      <t xml:space="preserve">, </t>
    </r>
    <r>
      <rPr>
        <b/>
        <sz val="12"/>
        <color rgb="FFFF0000"/>
        <rFont val="Calibri"/>
        <family val="2"/>
        <charset val="204"/>
        <scheme val="minor"/>
      </rPr>
      <t xml:space="preserve">FOUND CRACK IN JT#2 ABOVE P.S.N, TWO DHP SCREENS HANGED IN F-NIPPLE </t>
    </r>
    <r>
      <rPr>
        <b/>
        <sz val="12"/>
        <color theme="1"/>
        <rFont val="Calibri"/>
        <family val="2"/>
        <charset val="204"/>
        <scheme val="minor"/>
      </rPr>
      <t>TAGGED BTM AT 6200 FT W/6" C/O ASSY,</t>
    </r>
    <r>
      <rPr>
        <b/>
        <sz val="12"/>
        <color rgb="FF0000FF"/>
        <rFont val="Calibri"/>
        <family val="2"/>
        <scheme val="minor"/>
      </rPr>
      <t xml:space="preserve"> </t>
    </r>
    <r>
      <rPr>
        <b/>
        <sz val="12"/>
        <color rgb="FF0000FF"/>
        <rFont val="Calibri"/>
        <family val="2"/>
        <charset val="204"/>
        <scheme val="minor"/>
      </rPr>
      <t>INSTALLED ANCHOR CATCHER COMPL. ON 3-1/2" TBG</t>
    </r>
    <r>
      <rPr>
        <b/>
        <sz val="12"/>
        <color rgb="FF0000FF"/>
        <rFont val="Calibri"/>
        <family val="2"/>
        <scheme val="minor"/>
      </rPr>
      <t xml:space="preserve">, </t>
    </r>
    <r>
      <rPr>
        <b/>
        <sz val="12"/>
        <color rgb="FF339933"/>
        <rFont val="Calibri"/>
        <family val="2"/>
        <charset val="204"/>
        <scheme val="minor"/>
      </rPr>
      <t>ALL INTERVALS ARE ON PROD.,</t>
    </r>
    <r>
      <rPr>
        <b/>
        <sz val="12"/>
        <color rgb="FF0000FF"/>
        <rFont val="Calibri"/>
        <family val="2"/>
        <scheme val="minor"/>
      </rPr>
      <t xml:space="preserve"> RIH W/2" DHP ON S/R N-97 COND-II (APERGY) (25*1" + 125*7/8" + 78*1"), </t>
    </r>
    <r>
      <rPr>
        <b/>
        <sz val="12"/>
        <color rgb="FFFF0000"/>
        <rFont val="Calibri"/>
        <family val="2"/>
        <charset val="204"/>
        <scheme val="minor"/>
      </rPr>
      <t>ON STREAM ON 6/5/2021</t>
    </r>
  </si>
  <si>
    <r>
      <t xml:space="preserve">NO PUMP ACTION, POOH W/ 7 RODS FROM TOP OF STRING, </t>
    </r>
    <r>
      <rPr>
        <b/>
        <sz val="12"/>
        <color rgb="FFFF0000"/>
        <rFont val="Calibri"/>
        <family val="2"/>
        <charset val="204"/>
        <scheme val="minor"/>
      </rPr>
      <t>FOUND OBSTRUCTION, MANY TRIALS TO FREE STRING WITHOUT SUCCESS,</t>
    </r>
    <r>
      <rPr>
        <b/>
        <sz val="12"/>
        <color rgb="FF0000FF"/>
        <rFont val="Calibri"/>
        <family val="2"/>
        <scheme val="minor"/>
      </rPr>
      <t xml:space="preserve"> SPOT HCL, TRY TO FREE STRING, FOUND ROD NO. 110X7/8" PARTED, CHANGED (5X1"+2X7/8) COUBLINGS+15X7/8" RODS, RET. ONLY 3X1" RODS &amp; FOUND O.PULL UP TO 55 KLB, SPOT HCL, STILL S/R STRING STUCK,CONT`D PUT S/R STRING UNDER TENSION TILL REACHED 55 KLB  WITH OUT  SUCCESS  </t>
    </r>
    <r>
      <rPr>
        <b/>
        <sz val="12"/>
        <color rgb="FFFF0000"/>
        <rFont val="Calibri"/>
        <family val="2"/>
        <charset val="204"/>
        <scheme val="minor"/>
      </rPr>
      <t>W.W.O</t>
    </r>
  </si>
  <si>
    <r>
      <rPr>
        <b/>
        <sz val="12"/>
        <color rgb="FFFF0000"/>
        <rFont val="Calibri"/>
        <family val="2"/>
        <scheme val="minor"/>
      </rPr>
      <t>FINISHED DRILLING</t>
    </r>
    <r>
      <rPr>
        <b/>
        <sz val="12"/>
        <color rgb="FF0000FF"/>
        <rFont val="Calibri"/>
        <family val="2"/>
        <scheme val="minor"/>
      </rPr>
      <t xml:space="preserve">, </t>
    </r>
    <r>
      <rPr>
        <b/>
        <sz val="12"/>
        <rFont val="Calibri"/>
        <family val="2"/>
        <scheme val="minor"/>
      </rPr>
      <t xml:space="preserve">COMPLETED THE WELL AS OIL PRODUCER USING S/R SYSTEM, </t>
    </r>
    <r>
      <rPr>
        <b/>
        <sz val="12"/>
        <color rgb="FF339933"/>
        <rFont val="Calibri"/>
        <family val="2"/>
        <scheme val="minor"/>
      </rPr>
      <t>PERFORATED B-I (5762-5788) P=810-1950 PSI &amp; B-III (5934-5944) P=1112 PSI, (5912-5921) P=1813 PSI &amp; B-IV (5956-5964) FT</t>
    </r>
    <r>
      <rPr>
        <b/>
        <sz val="12"/>
        <color rgb="FF339966"/>
        <rFont val="Calibri"/>
        <family val="2"/>
        <scheme val="minor"/>
      </rPr>
      <t xml:space="preserve"> P=1910 PSI, </t>
    </r>
    <r>
      <rPr>
        <b/>
        <sz val="12"/>
        <rFont val="Calibri"/>
        <family val="2"/>
        <scheme val="minor"/>
      </rPr>
      <t>INSTALL STRADDLE PKR COMPL. ON 3-1/2" TBG</t>
    </r>
    <r>
      <rPr>
        <b/>
        <sz val="12"/>
        <color rgb="FF339966"/>
        <rFont val="Calibri"/>
        <family val="2"/>
        <scheme val="minor"/>
      </rPr>
      <t xml:space="preserve">, </t>
    </r>
    <r>
      <rPr>
        <b/>
        <sz val="12"/>
        <color rgb="FFFF0000"/>
        <rFont val="Calibri"/>
        <family val="2"/>
        <scheme val="minor"/>
      </rPr>
      <t>OPEND UPPER &amp; LOWER SSD</t>
    </r>
    <r>
      <rPr>
        <b/>
        <sz val="12"/>
        <color rgb="FF339966"/>
        <rFont val="Calibri"/>
        <family val="2"/>
        <scheme val="minor"/>
      </rPr>
      <t xml:space="preserve">, ALL INTERVALS ARE ON PRODUCTION, </t>
    </r>
    <r>
      <rPr>
        <b/>
        <sz val="12"/>
        <color rgb="FF0000FF"/>
        <rFont val="Calibri"/>
        <family val="2"/>
        <scheme val="minor"/>
      </rPr>
      <t xml:space="preserve">RIH W/2" DHP ON S/R S-88 (WFD) COND-A (25*1" + 125*7/8" + 78*1") S/U FROM Z-37 (912 M-II, S.L.=128 ", SH.S=8"), </t>
    </r>
    <r>
      <rPr>
        <b/>
        <sz val="12"/>
        <color rgb="FFFF0000"/>
        <rFont val="Calibri"/>
        <family val="2"/>
        <scheme val="minor"/>
      </rPr>
      <t>ON STREAM ON 17/6/2020</t>
    </r>
  </si>
  <si>
    <r>
      <t xml:space="preserve">NO PUMP ACTION, R.TRIP W/1.75" DHP, TBG.TEST NOT HOLD, </t>
    </r>
    <r>
      <rPr>
        <b/>
        <sz val="12"/>
        <color rgb="FFFF0000"/>
        <rFont val="Calibri"/>
        <family val="2"/>
        <charset val="204"/>
        <scheme val="minor"/>
      </rPr>
      <t>R.TRIP W/1.75"ANCHOR PUMP</t>
    </r>
    <r>
      <rPr>
        <b/>
        <sz val="12"/>
        <color rgb="FF0000FF"/>
        <rFont val="Calibri"/>
        <family val="2"/>
        <scheme val="minor"/>
      </rPr>
      <t xml:space="preserve">, RET. 10 RODS, </t>
    </r>
    <r>
      <rPr>
        <b/>
        <sz val="12"/>
        <color rgb="FFFF0000"/>
        <rFont val="Calibri"/>
        <family val="2"/>
        <charset val="204"/>
        <scheme val="minor"/>
      </rPr>
      <t>SET PUMP AT 5475 FT</t>
    </r>
    <r>
      <rPr>
        <b/>
        <sz val="12"/>
        <color rgb="FF0000FF"/>
        <rFont val="Calibri"/>
        <family val="2"/>
        <scheme val="minor"/>
      </rPr>
      <t>, ON STREAM.</t>
    </r>
  </si>
  <si>
    <t>S-88 COND-I EXCEPT (125*7/8") COND-II (WFD)</t>
  </si>
  <si>
    <r>
      <t>NO PUMP ACTION, R.TRIP W/</t>
    </r>
    <r>
      <rPr>
        <b/>
        <sz val="12"/>
        <color rgb="FFFF0000"/>
        <rFont val="Calibri"/>
        <family val="2"/>
        <charset val="204"/>
        <scheme val="minor"/>
      </rPr>
      <t>1.5" ANCHOR PUMP INSTEAD OF 1.75"</t>
    </r>
    <r>
      <rPr>
        <b/>
        <sz val="12"/>
        <color rgb="FF0000FF"/>
        <rFont val="Calibri"/>
        <family val="2"/>
        <scheme val="minor"/>
      </rPr>
      <t xml:space="preserve">, RET. (4+5)*1" RODS, </t>
    </r>
    <r>
      <rPr>
        <b/>
        <sz val="12"/>
        <color rgb="FFFF0000"/>
        <rFont val="Calibri"/>
        <family val="2"/>
        <charset val="204"/>
        <scheme val="minor"/>
      </rPr>
      <t>SET ANCHOR PUMP AT 4950 FT</t>
    </r>
    <r>
      <rPr>
        <b/>
        <sz val="12"/>
        <color rgb="FF0000FF"/>
        <rFont val="Calibri"/>
        <family val="2"/>
        <scheme val="minor"/>
      </rPr>
      <t>, TBG.TEST HOLD, ON STREAM</t>
    </r>
  </si>
  <si>
    <t>BAKER   SH.S= 14"   S.L.= 112"</t>
  </si>
  <si>
    <r>
      <t xml:space="preserve">FOUND SURFACE UNIT CRANK PINS NOISE, DISMANTLED CRANK PINS , FOUND 128"  CRANK PINS HOLE DAMAGED , </t>
    </r>
    <r>
      <rPr>
        <b/>
        <sz val="12"/>
        <color rgb="FFFF0000"/>
        <rFont val="Calibri"/>
        <family val="2"/>
        <charset val="204"/>
        <scheme val="minor"/>
      </rPr>
      <t>CHECKED 144" CRANK PIN HOLE FOUND DAMADED</t>
    </r>
    <r>
      <rPr>
        <b/>
        <sz val="12"/>
        <color rgb="FF0000FF"/>
        <rFont val="Calibri"/>
        <family val="2"/>
        <scheme val="minor"/>
      </rPr>
      <t xml:space="preserve"> ALSO, CHANGED STROKE LENGTH TO</t>
    </r>
    <r>
      <rPr>
        <b/>
        <sz val="12"/>
        <color rgb="FFFF0000"/>
        <rFont val="Calibri"/>
        <family val="2"/>
        <scheme val="minor"/>
      </rPr>
      <t xml:space="preserve"> 112"</t>
    </r>
    <r>
      <rPr>
        <b/>
        <sz val="12"/>
        <color rgb="FF0000FF"/>
        <rFont val="Calibri"/>
        <family val="2"/>
        <scheme val="minor"/>
      </rPr>
      <t xml:space="preserve"> , STARTED THE WELL  ON STREAM </t>
    </r>
  </si>
  <si>
    <r>
      <rPr>
        <b/>
        <sz val="12"/>
        <color rgb="FFFF0000"/>
        <rFont val="Calibri"/>
        <family val="2"/>
        <charset val="204"/>
        <scheme val="minor"/>
      </rPr>
      <t>FINISHED DRILLING</t>
    </r>
    <r>
      <rPr>
        <b/>
        <sz val="12"/>
        <color rgb="FF0000FF"/>
        <rFont val="Calibri"/>
        <family val="2"/>
        <scheme val="minor"/>
      </rPr>
      <t xml:space="preserve"> , COMPLETED THE WELL AS OIL PRODUCER USING S/R, </t>
    </r>
    <r>
      <rPr>
        <b/>
        <sz val="12"/>
        <color theme="1"/>
        <rFont val="Calibri"/>
        <family val="2"/>
        <charset val="204"/>
        <scheme val="minor"/>
      </rPr>
      <t>TAGGED BOTTOM AT 6350 FT  BY CBL TOOL</t>
    </r>
    <r>
      <rPr>
        <b/>
        <sz val="12"/>
        <color rgb="FF0000FF"/>
        <rFont val="Calibri"/>
        <family val="2"/>
        <scheme val="minor"/>
      </rPr>
      <t>,</t>
    </r>
    <r>
      <rPr>
        <b/>
        <sz val="12"/>
        <color rgb="FF339933"/>
        <rFont val="Calibri"/>
        <family val="2"/>
        <charset val="204"/>
        <scheme val="minor"/>
      </rPr>
      <t xml:space="preserve"> PERFORATED B-I (5835-5860)' 25 FT P=960 PSI, (5894-5900)' 6 FT, (5928-5944)' 16 FT &amp; B-IV (6026-6040)' 14 FT P= 1750-1985 PSI,</t>
    </r>
    <r>
      <rPr>
        <b/>
        <sz val="12"/>
        <color rgb="FF0000FF"/>
        <rFont val="Calibri"/>
        <family val="2"/>
        <scheme val="minor"/>
      </rPr>
      <t xml:space="preserve"> RIH W/ SELECTIVE COMPL. ON 3.5" TBG., </t>
    </r>
    <r>
      <rPr>
        <b/>
        <sz val="12"/>
        <color rgb="FFFF0000"/>
        <rFont val="Calibri"/>
        <family val="2"/>
        <charset val="204"/>
        <scheme val="minor"/>
      </rPr>
      <t>OPENED SSD AGAINST B-I,</t>
    </r>
    <r>
      <rPr>
        <b/>
        <sz val="12"/>
        <color rgb="FF0000FF"/>
        <rFont val="Calibri"/>
        <family val="2"/>
        <scheme val="minor"/>
      </rPr>
      <t xml:space="preserve"> </t>
    </r>
    <r>
      <rPr>
        <b/>
        <sz val="12"/>
        <color rgb="FF339966"/>
        <rFont val="Calibri"/>
        <family val="2"/>
        <charset val="204"/>
        <scheme val="minor"/>
      </rPr>
      <t>ALL INTERVALS ARE ON PROD.</t>
    </r>
    <r>
      <rPr>
        <b/>
        <sz val="12"/>
        <color rgb="FF0000FF"/>
        <rFont val="Calibri"/>
        <family val="2"/>
        <scheme val="minor"/>
      </rPr>
      <t xml:space="preserve">, RIH W/ 1.75" DHP ON S/R CONFG. ( 25 * 1" + 120 * 7/8"  + 88 * 1") S-88 COND-II (WFD), R/U S/U 640M-II FROM AGHAR FIELD (S.S. = 8", S.L. = 128"), </t>
    </r>
    <r>
      <rPr>
        <b/>
        <sz val="12"/>
        <color rgb="FFFF0000"/>
        <rFont val="Calibri"/>
        <family val="2"/>
        <charset val="204"/>
        <scheme val="minor"/>
      </rPr>
      <t>ON STREAM ON 26/3/2021</t>
    </r>
  </si>
  <si>
    <t>Res. Decline</t>
  </si>
  <si>
    <t>TOTAL RET. 21*1" RODS</t>
  </si>
  <si>
    <t>30*1" + 125*7/8" + 63*1"</t>
  </si>
  <si>
    <r>
      <t xml:space="preserve">NO PUMP ACTION, RET. 9X1" RODS, TBG.TEST, NOT HOLD, 
R/T, RET. 1X1", TBG TEST, HOLD, ON STREAM </t>
    </r>
    <r>
      <rPr>
        <b/>
        <sz val="12"/>
        <color rgb="FFFF0000"/>
        <rFont val="Calibri"/>
        <family val="2"/>
        <charset val="204"/>
        <scheme val="minor"/>
      </rPr>
      <t>16-5-2021</t>
    </r>
  </si>
  <si>
    <t>TOTAL RET. 16*1" RODS</t>
  </si>
  <si>
    <r>
      <t xml:space="preserve">NO PUMP ACTION, </t>
    </r>
    <r>
      <rPr>
        <b/>
        <sz val="12"/>
        <color rgb="FFFF0000"/>
        <rFont val="Calibri"/>
        <family val="2"/>
        <charset val="204"/>
        <scheme val="minor"/>
      </rPr>
      <t>R/T</t>
    </r>
    <r>
      <rPr>
        <b/>
        <sz val="12"/>
        <color rgb="FF0000FF"/>
        <rFont val="Calibri"/>
        <family val="2"/>
        <scheme val="minor"/>
      </rPr>
      <t xml:space="preserve">, TBG.TEST, NOT HOLD, </t>
    </r>
    <r>
      <rPr>
        <b/>
        <sz val="12"/>
        <color rgb="FFFF0000"/>
        <rFont val="Calibri"/>
        <family val="2"/>
        <charset val="204"/>
        <scheme val="minor"/>
      </rPr>
      <t>R/T W/ NEW 1.5" DHP</t>
    </r>
    <r>
      <rPr>
        <b/>
        <sz val="12"/>
        <color rgb="FF0000FF"/>
        <rFont val="Calibri"/>
        <family val="2"/>
        <scheme val="minor"/>
      </rPr>
      <t xml:space="preserve">, TBG TEST, NOT HOLD, 
RESET, TBG TEST, NOT HOLD, </t>
    </r>
    <r>
      <rPr>
        <b/>
        <sz val="12"/>
        <color rgb="FFFF0000"/>
        <rFont val="Calibri"/>
        <family val="2"/>
        <charset val="204"/>
        <scheme val="minor"/>
      </rPr>
      <t>R/T W/1.5" ANCHOR DHP</t>
    </r>
    <r>
      <rPr>
        <b/>
        <sz val="12"/>
        <color rgb="FF0000FF"/>
        <rFont val="Calibri"/>
        <family val="2"/>
        <scheme val="minor"/>
      </rPr>
      <t xml:space="preserve">, </t>
    </r>
    <r>
      <rPr>
        <b/>
        <sz val="12"/>
        <color rgb="FF339933"/>
        <rFont val="Calibri"/>
        <family val="2"/>
        <charset val="204"/>
        <scheme val="minor"/>
      </rPr>
      <t>RET. (3+3+10)X1"</t>
    </r>
    <r>
      <rPr>
        <b/>
        <sz val="12"/>
        <color rgb="FF0000FF"/>
        <rFont val="Calibri"/>
        <family val="2"/>
        <scheme val="minor"/>
      </rPr>
      <t xml:space="preserve">, TBG TEST, NOT HOLD, 
</t>
    </r>
    <r>
      <rPr>
        <b/>
        <sz val="12"/>
        <color rgb="FFFF0000"/>
        <rFont val="Calibri"/>
        <family val="2"/>
        <charset val="204"/>
        <scheme val="minor"/>
      </rPr>
      <t>R/T</t>
    </r>
    <r>
      <rPr>
        <b/>
        <sz val="12"/>
        <color rgb="FF0000FF"/>
        <rFont val="Calibri"/>
        <family val="2"/>
        <scheme val="minor"/>
      </rPr>
      <t xml:space="preserve">, </t>
    </r>
    <r>
      <rPr>
        <b/>
        <sz val="12"/>
        <color rgb="FF339933"/>
        <rFont val="Calibri"/>
        <family val="2"/>
        <charset val="204"/>
        <scheme val="minor"/>
      </rPr>
      <t>RIH 5X1"</t>
    </r>
    <r>
      <rPr>
        <b/>
        <sz val="12"/>
        <color rgb="FF0000FF"/>
        <rFont val="Calibri"/>
        <family val="2"/>
        <scheme val="minor"/>
      </rPr>
      <t xml:space="preserve">,RET. 5X1", TBG TEST, NOT HOLD, </t>
    </r>
    <r>
      <rPr>
        <b/>
        <sz val="12"/>
        <color rgb="FFFF0000"/>
        <rFont val="Calibri"/>
        <family val="2"/>
        <charset val="204"/>
        <scheme val="minor"/>
      </rPr>
      <t>WWO</t>
    </r>
  </si>
  <si>
    <r>
      <t>NO PUMP ACTION, R.TRIP W/</t>
    </r>
    <r>
      <rPr>
        <b/>
        <sz val="12"/>
        <color rgb="FFFF0000"/>
        <rFont val="Calibri"/>
        <family val="2"/>
        <charset val="204"/>
        <scheme val="minor"/>
      </rPr>
      <t>1.75" ANCHOR PUMP INSTEAD OF 1.5"</t>
    </r>
    <r>
      <rPr>
        <b/>
        <sz val="12"/>
        <color rgb="FF0000FF"/>
        <rFont val="Calibri"/>
        <family val="2"/>
        <scheme val="minor"/>
      </rPr>
      <t xml:space="preserve">, </t>
    </r>
    <r>
      <rPr>
        <b/>
        <sz val="12"/>
        <color rgb="FF0000FF"/>
        <rFont val="Calibri"/>
        <family val="2"/>
        <scheme val="minor"/>
      </rPr>
      <t>ON STREAM</t>
    </r>
  </si>
  <si>
    <r>
      <t xml:space="preserve">NPA, MANY ATTEMPTS TO RIH W/1.75" ANCHOR PUMP, </t>
    </r>
    <r>
      <rPr>
        <b/>
        <sz val="12"/>
        <color rgb="FFFF0000"/>
        <rFont val="Calibri"/>
        <family val="2"/>
        <charset val="204"/>
        <scheme val="minor"/>
      </rPr>
      <t>FOUND OBSTRUCTION</t>
    </r>
    <r>
      <rPr>
        <b/>
        <sz val="12"/>
        <color rgb="FF0000FF"/>
        <rFont val="Calibri"/>
        <family val="2"/>
        <scheme val="minor"/>
      </rPr>
      <t xml:space="preserve"> IN ROD 16X7/8", POOH, SPOTTED HCL &amp; DIESEL, SOAKING FOR 1 HR, RIH W/ CLEANING SCRAPPER, 
CLEANED OK, RIH W/ ANCHOR PUMP, RET. 5 X 1" RODS, TBG TEST, NOT HOLD, 
FOUND WTR COMING FROM CSG,</t>
    </r>
    <r>
      <rPr>
        <b/>
        <sz val="12"/>
        <color rgb="FFFF0000"/>
        <rFont val="Calibri"/>
        <family val="2"/>
        <charset val="204"/>
        <scheme val="minor"/>
      </rPr>
      <t xml:space="preserve"> SECURED THE WELL, WWO</t>
    </r>
  </si>
  <si>
    <t>TOT. RET. 6 RODS</t>
  </si>
  <si>
    <r>
      <t xml:space="preserve">NO PUMP ACTION, </t>
    </r>
    <r>
      <rPr>
        <b/>
        <sz val="12"/>
        <color rgb="FFFF0000"/>
        <rFont val="Calibri"/>
        <family val="2"/>
        <charset val="204"/>
        <scheme val="minor"/>
      </rPr>
      <t>R.TRIP W/1.75" ANCHOR PUMP</t>
    </r>
    <r>
      <rPr>
        <b/>
        <sz val="12"/>
        <color rgb="FF0000FF"/>
        <rFont val="Calibri"/>
        <family val="2"/>
        <scheme val="minor"/>
      </rPr>
      <t>, RET. (1*1")RODS, SET PUMP AT 5575 FT (25*1" + 122*7/8" + 76*1"), ON STREAM.</t>
    </r>
  </si>
  <si>
    <r>
      <t xml:space="preserve">NO PUMP ACTION, FOUND DHP STUCK, R.TRIP W/1.75" DHP, NO PROD., TBG TEST NOT HOLD, </t>
    </r>
    <r>
      <rPr>
        <b/>
        <sz val="12"/>
        <color rgb="FFFF0000"/>
        <rFont val="Calibri"/>
        <family val="2"/>
        <charset val="204"/>
        <scheme val="minor"/>
      </rPr>
      <t>R.TRIP W/1.75" ANCHOR PUMP</t>
    </r>
    <r>
      <rPr>
        <b/>
        <sz val="12"/>
        <color rgb="FF0000FF"/>
        <rFont val="Calibri"/>
        <family val="2"/>
        <scheme val="minor"/>
      </rPr>
      <t>, RET. (5*1")RODS, ON STREAM.</t>
    </r>
  </si>
  <si>
    <t>TOT. RET 12 RODS</t>
  </si>
  <si>
    <t xml:space="preserve"> 25*1" + 119*7/8" + 53*1" </t>
  </si>
  <si>
    <r>
      <t>NO PUMP ACTION, R.TRIP W/</t>
    </r>
    <r>
      <rPr>
        <b/>
        <sz val="12"/>
        <color rgb="FFFF0000"/>
        <rFont val="Calibri"/>
        <family val="2"/>
        <charset val="204"/>
        <scheme val="minor"/>
      </rPr>
      <t>1.75" ANCHOR PUMP</t>
    </r>
    <r>
      <rPr>
        <b/>
        <sz val="12"/>
        <color rgb="FF0000FF"/>
        <rFont val="Calibri"/>
        <family val="2"/>
        <scheme val="minor"/>
      </rPr>
      <t>, RET. 1*1" ROD, SET PUMP AT 4925 FT, ON STREAM</t>
    </r>
  </si>
  <si>
    <t>ROD NO. ( 8*7/8") PARTED, FISHED OK, R.TRIP, CHANGED TOP 13 RODS OF 7/8" SECTION, ON STREAM</t>
  </si>
  <si>
    <r>
      <t xml:space="preserve">ROD NO. 1*7/8" PARTED, FISHED REPLACED, R.TRIP W/1.75" DHP, </t>
    </r>
    <r>
      <rPr>
        <b/>
        <sz val="12"/>
        <color rgb="FFFF0000"/>
        <rFont val="Calibri"/>
        <family val="2"/>
        <charset val="204"/>
        <scheme val="minor"/>
      </rPr>
      <t>CHANGED 50*7/8" RODS (15 ABOVE MOLDED &amp; 35 BELOW MOLDED),</t>
    </r>
    <r>
      <rPr>
        <b/>
        <sz val="12"/>
        <color rgb="FF0000FF"/>
        <rFont val="Calibri"/>
        <family val="2"/>
        <scheme val="minor"/>
      </rPr>
      <t xml:space="preserve"> ON STREAM.</t>
    </r>
  </si>
  <si>
    <t xml:space="preserve"> 1.5" SLIM DHP</t>
  </si>
  <si>
    <t>NORMAL CARD, After Decreasing S.L F/ 128" T/ 112" &amp; Increasing Sh.S F/ 12" T/ 14".</t>
  </si>
  <si>
    <t>NORMAL CARD, AFTER decreasing P.S F/ 2.25" T/ 2".</t>
  </si>
  <si>
    <t xml:space="preserve">Collected W.C sample = 68% &amp; Salinity (100 ,706 MG/L ) while normal W.C=25% </t>
  </si>
  <si>
    <t>Expected CSG leak</t>
  </si>
  <si>
    <t>DECREASED S.L. F/128" T/112"</t>
  </si>
  <si>
    <t>23*1" + 104*7/8" + 78*1"</t>
  </si>
  <si>
    <t>TOT. RET. 33 RODS</t>
  </si>
  <si>
    <r>
      <t xml:space="preserve">NO PUMP ACTION, R.TRIP W/1.5" ANCHOR PUMP, RET. 1*1" ROD, </t>
    </r>
    <r>
      <rPr>
        <b/>
        <sz val="12"/>
        <color rgb="FFFF0000"/>
        <rFont val="Calibri"/>
        <family val="2"/>
        <charset val="204"/>
        <scheme val="minor"/>
      </rPr>
      <t>TBG TEST NOT HOLD, WAITING W/O</t>
    </r>
  </si>
  <si>
    <r>
      <t xml:space="preserve">NO PUMP ACTION, </t>
    </r>
    <r>
      <rPr>
        <b/>
        <sz val="12"/>
        <color rgb="FFFF0000"/>
        <rFont val="Calibri"/>
        <family val="2"/>
        <charset val="204"/>
        <scheme val="minor"/>
      </rPr>
      <t>R.TRIP W/1.5" DHP</t>
    </r>
    <r>
      <rPr>
        <b/>
        <sz val="12"/>
        <color rgb="FF0000FF"/>
        <rFont val="Calibri"/>
        <family val="2"/>
        <scheme val="minor"/>
      </rPr>
      <t>, ON STREAM.</t>
    </r>
  </si>
  <si>
    <t>INSTALL LWM</t>
  </si>
  <si>
    <t>STUCK CSG WING</t>
  </si>
  <si>
    <t>F.POUND, P.FILL. 80%</t>
  </si>
  <si>
    <t>PROD. F/ CSG</t>
  </si>
  <si>
    <t>FLUID POUND , P.F= 70%</t>
  </si>
  <si>
    <t>SLIGHT F.POUND, P.FILL. 85%</t>
  </si>
  <si>
    <t>SEVERE F.POUND, P.FILL. 24%</t>
  </si>
  <si>
    <t>S.F.L FOR B-I , HITTING DOWN</t>
  </si>
  <si>
    <t>F.POUND, P.FILL. 71%</t>
  </si>
  <si>
    <t>NORMAL CARD, S.F.L FOR B-I,III</t>
  </si>
  <si>
    <r>
      <t xml:space="preserve">LOW PUMP EFF., </t>
    </r>
    <r>
      <rPr>
        <b/>
        <sz val="12"/>
        <color rgb="FFFF0000"/>
        <rFont val="Calibri"/>
        <family val="2"/>
        <charset val="204"/>
        <scheme val="minor"/>
      </rPr>
      <t>R.TRIP W/1.75" SLIM DHP</t>
    </r>
    <r>
      <rPr>
        <b/>
        <sz val="12"/>
        <color rgb="FF0000FF"/>
        <rFont val="Calibri"/>
        <family val="2"/>
        <scheme val="minor"/>
      </rPr>
      <t>, ON STREAM.</t>
    </r>
  </si>
  <si>
    <t xml:space="preserve">F.POUND , P.FILL +/- 90 % </t>
  </si>
  <si>
    <t>F.POUND , P.FILL +/- 90</t>
  </si>
  <si>
    <t>S.F.L FOR B-I,III,IV , UPPER B-V  &amp; SLIGHT T.V LEAK</t>
  </si>
  <si>
    <t>SLIGHT F.POUND, P.Fill. 94 %</t>
  </si>
  <si>
    <t>F.Pound, P.Fill. 70 %</t>
  </si>
  <si>
    <t xml:space="preserve"> F.Pound, P.Fill. 80 %</t>
  </si>
  <si>
    <t>TOTAL RET. 15X1" RODS</t>
  </si>
  <si>
    <t>NO PUMP ACTION, R.TRIP, TBG. TEST, ON STREAM</t>
  </si>
  <si>
    <t>TRANSEFERED S/U TO NAYA-12</t>
  </si>
  <si>
    <r>
      <rPr>
        <b/>
        <sz val="12"/>
        <color rgb="FFFF0000"/>
        <rFont val="Calibri"/>
        <family val="2"/>
        <charset val="204"/>
        <scheme val="minor"/>
      </rPr>
      <t>UNDER W/O DUE TO TBG LEAK</t>
    </r>
    <r>
      <rPr>
        <b/>
        <sz val="12"/>
        <color rgb="FF0000FF"/>
        <rFont val="Calibri"/>
        <family val="2"/>
        <scheme val="minor"/>
      </rPr>
      <t xml:space="preserve">, </t>
    </r>
    <r>
      <rPr>
        <b/>
        <sz val="12"/>
        <rFont val="Calibri"/>
        <family val="2"/>
        <charset val="204"/>
        <scheme val="minor"/>
      </rPr>
      <t>FOUND CRACK IN JT#116</t>
    </r>
    <r>
      <rPr>
        <b/>
        <sz val="12"/>
        <color rgb="FF0000FF"/>
        <rFont val="Calibri"/>
        <family val="2"/>
        <scheme val="minor"/>
      </rPr>
      <t xml:space="preserve">, TAGGED BTM AT 6400 FT W/5.9" G.RING &amp; JUNK BASKET, </t>
    </r>
    <r>
      <rPr>
        <b/>
        <sz val="12"/>
        <color rgb="FF0000FF"/>
        <rFont val="Calibri"/>
        <family val="2"/>
        <charset val="204"/>
        <scheme val="minor"/>
      </rPr>
      <t>INSTALL SELECTIVE COMPL. ON 3-1/2" TBG,</t>
    </r>
    <r>
      <rPr>
        <b/>
        <sz val="12"/>
        <color rgb="FF0000FF"/>
        <rFont val="Calibri"/>
        <family val="2"/>
        <scheme val="minor"/>
      </rPr>
      <t xml:space="preserve"> </t>
    </r>
    <r>
      <rPr>
        <b/>
        <sz val="12"/>
        <color theme="1"/>
        <rFont val="Calibri"/>
        <family val="2"/>
        <charset val="204"/>
        <scheme val="minor"/>
      </rPr>
      <t>KEPT SSD OPENED &amp; CONFIRM BY CIRCULATYION</t>
    </r>
    <r>
      <rPr>
        <b/>
        <sz val="12"/>
        <color rgb="FF0000FF"/>
        <rFont val="Calibri"/>
        <family val="2"/>
        <scheme val="minor"/>
      </rPr>
      <t xml:space="preserve">, </t>
    </r>
    <r>
      <rPr>
        <b/>
        <sz val="12"/>
        <color rgb="FF339966"/>
        <rFont val="Calibri"/>
        <family val="2"/>
        <charset val="204"/>
        <scheme val="minor"/>
      </rPr>
      <t>ALL INTERVALS ON PROD.,</t>
    </r>
    <r>
      <rPr>
        <b/>
        <sz val="12"/>
        <color rgb="FF0000FF"/>
        <rFont val="Calibri"/>
        <family val="2"/>
        <scheme val="minor"/>
      </rPr>
      <t xml:space="preserve"> </t>
    </r>
    <r>
      <rPr>
        <b/>
        <sz val="12"/>
        <color rgb="FF0000FF"/>
        <rFont val="Calibri"/>
        <family val="2"/>
        <charset val="204"/>
        <scheme val="minor"/>
      </rPr>
      <t>RIH W/1.75" DHP O</t>
    </r>
    <r>
      <rPr>
        <b/>
        <sz val="12"/>
        <color rgb="FF0000FF"/>
        <rFont val="Calibri"/>
        <family val="2"/>
        <scheme val="minor"/>
      </rPr>
      <t xml:space="preserve">N S/R S-88 COND-II (WFD) (25*1" + 125*7/8" + 84*1"), </t>
    </r>
    <r>
      <rPr>
        <b/>
        <sz val="12"/>
        <color rgb="FFFF0000"/>
        <rFont val="Calibri"/>
        <family val="2"/>
        <charset val="204"/>
        <scheme val="minor"/>
      </rPr>
      <t>ON STREAM ON 4/6/2021</t>
    </r>
  </si>
  <si>
    <t xml:space="preserve">EXPRO #2 (TMU)                                                                       </t>
  </si>
  <si>
    <r>
      <t xml:space="preserve">NO PUMP ACTION, RESET DHP, NO PROD, R.TRIP, ON STREAM </t>
    </r>
    <r>
      <rPr>
        <b/>
        <sz val="12"/>
        <color rgb="FFFF0000"/>
        <rFont val="Calibri"/>
        <family val="2"/>
        <charset val="204"/>
        <scheme val="minor"/>
      </rPr>
      <t>(TIMER MODE)</t>
    </r>
  </si>
  <si>
    <t>CHANGED POLISHED ROD</t>
  </si>
  <si>
    <t>1.5'' DHP</t>
  </si>
  <si>
    <r>
      <t xml:space="preserve">NO PUMP ACTION, </t>
    </r>
    <r>
      <rPr>
        <b/>
        <sz val="14"/>
        <color rgb="FFFF0000"/>
        <rFont val="Calibri"/>
        <family val="2"/>
        <charset val="204"/>
        <scheme val="minor"/>
      </rPr>
      <t xml:space="preserve">2 </t>
    </r>
    <r>
      <rPr>
        <b/>
        <sz val="12"/>
        <color rgb="FF0000FF"/>
        <rFont val="Calibri"/>
        <family val="2"/>
        <scheme val="minor"/>
      </rPr>
      <t>R.TRIP W/1.5" DHP, ON STREAM.</t>
    </r>
  </si>
  <si>
    <r>
      <t xml:space="preserve">NO PUMP ACTION, </t>
    </r>
    <r>
      <rPr>
        <b/>
        <sz val="12"/>
        <color rgb="FFFF0000"/>
        <rFont val="Calibri"/>
        <family val="2"/>
        <charset val="204"/>
        <scheme val="minor"/>
      </rPr>
      <t xml:space="preserve">2 </t>
    </r>
    <r>
      <rPr>
        <b/>
        <sz val="12"/>
        <color rgb="FF0000FF"/>
        <rFont val="Calibri"/>
        <family val="2"/>
        <scheme val="minor"/>
      </rPr>
      <t>R.TRIP, ON STREAM</t>
    </r>
  </si>
  <si>
    <r>
      <t xml:space="preserve">UNDER W/O DUE TO TBG.LEAK, </t>
    </r>
    <r>
      <rPr>
        <b/>
        <sz val="12"/>
        <color rgb="FFFF0000"/>
        <rFont val="Calibri"/>
        <family val="2"/>
        <charset val="204"/>
        <scheme val="minor"/>
      </rPr>
      <t>NO VISUAL CRACKS DETECTED</t>
    </r>
    <r>
      <rPr>
        <b/>
        <sz val="12"/>
        <color rgb="FF0000FF"/>
        <rFont val="Calibri"/>
        <family val="2"/>
        <scheme val="minor"/>
      </rPr>
      <t xml:space="preserve">, INSTALLED ANCHOR COMPL. ON 2 7/8" TBG, </t>
    </r>
    <r>
      <rPr>
        <b/>
        <sz val="12"/>
        <color rgb="FF339966"/>
        <rFont val="Calibri"/>
        <family val="2"/>
        <charset val="204"/>
        <scheme val="minor"/>
      </rPr>
      <t>ALL INTERVALS ARE ON PROD.</t>
    </r>
    <r>
      <rPr>
        <b/>
        <sz val="12"/>
        <color rgb="FF0000FF"/>
        <rFont val="Calibri"/>
        <family val="2"/>
        <scheme val="minor"/>
      </rPr>
      <t xml:space="preserve">, RIH W/ 1.75" SLIM DHP ON S/R CONFG. (25*1"+125*7/8"+75*1"), R/U FOR S/U, ON STREAM </t>
    </r>
    <r>
      <rPr>
        <b/>
        <sz val="12"/>
        <color rgb="FFFF0000"/>
        <rFont val="Calibri"/>
        <family val="2"/>
        <charset val="204"/>
        <scheme val="minor"/>
      </rPr>
      <t>10/6/2021</t>
    </r>
  </si>
  <si>
    <t>25*1"+125*7/8"+75*1"</t>
  </si>
  <si>
    <r>
      <t xml:space="preserve">NO PUMP ACTION, </t>
    </r>
    <r>
      <rPr>
        <b/>
        <sz val="14"/>
        <color rgb="FFFF0000"/>
        <rFont val="Calibri"/>
        <family val="2"/>
        <charset val="204"/>
        <scheme val="minor"/>
      </rPr>
      <t>2</t>
    </r>
    <r>
      <rPr>
        <b/>
        <sz val="12"/>
        <color rgb="FF0000FF"/>
        <rFont val="Calibri"/>
        <family val="2"/>
        <scheme val="minor"/>
      </rPr>
      <t xml:space="preserve"> R.TRIP W/1.5" DHP, NO PROD, TBG TEST NOT HOLD, R.TRIP W/ 1.5" ANCHOR PUMP, RET. (6+6) RODS, TBG TEST NOT HOLD
</t>
    </r>
    <r>
      <rPr>
        <b/>
        <sz val="12"/>
        <color rgb="FFFF0000"/>
        <rFont val="Calibri"/>
        <family val="2"/>
        <charset val="204"/>
        <scheme val="minor"/>
      </rPr>
      <t>WAITING W/O</t>
    </r>
  </si>
  <si>
    <r>
      <t xml:space="preserve">NO PUMP ACTION, </t>
    </r>
    <r>
      <rPr>
        <b/>
        <sz val="14"/>
        <color rgb="FF0000FF"/>
        <rFont val="Calibri"/>
        <family val="2"/>
        <charset val="204"/>
        <scheme val="minor"/>
      </rPr>
      <t>2</t>
    </r>
    <r>
      <rPr>
        <b/>
        <sz val="12"/>
        <color rgb="FF0000FF"/>
        <rFont val="Calibri"/>
        <family val="2"/>
        <scheme val="minor"/>
      </rPr>
      <t xml:space="preserve"> </t>
    </r>
    <r>
      <rPr>
        <b/>
        <sz val="12"/>
        <color rgb="FFFF0000"/>
        <rFont val="Calibri"/>
        <family val="2"/>
        <charset val="204"/>
        <scheme val="minor"/>
      </rPr>
      <t>R.TRIP W/1.75"ANCHOR PUMP</t>
    </r>
    <r>
      <rPr>
        <b/>
        <sz val="12"/>
        <color rgb="FF0000FF"/>
        <rFont val="Calibri"/>
        <family val="2"/>
        <scheme val="minor"/>
      </rPr>
      <t xml:space="preserve">, RET. (11+9) RODS, TBG TEST NOT HOLD, FOUND WTR CMG F/CSG, </t>
    </r>
    <r>
      <rPr>
        <b/>
        <sz val="12"/>
        <color rgb="FFFF0000"/>
        <rFont val="Calibri"/>
        <family val="2"/>
        <charset val="204"/>
        <scheme val="minor"/>
      </rPr>
      <t>WAITING W/O</t>
    </r>
  </si>
  <si>
    <t>LWM</t>
  </si>
  <si>
    <r>
      <t xml:space="preserve">NO PUMP ACTION, R.TRIP, RET. 3*1" RODS, </t>
    </r>
    <r>
      <rPr>
        <b/>
        <sz val="12"/>
        <color rgb="FFFF0000"/>
        <rFont val="Calibri"/>
        <family val="2"/>
        <charset val="204"/>
        <scheme val="minor"/>
      </rPr>
      <t>SET PUMP AT 5175 FT,</t>
    </r>
    <r>
      <rPr>
        <b/>
        <sz val="12"/>
        <color rgb="FF0000FF"/>
        <rFont val="Calibri"/>
        <family val="2"/>
        <scheme val="minor"/>
      </rPr>
      <t xml:space="preserve"> ON STREAM</t>
    </r>
  </si>
  <si>
    <t>Normal Card , Plan To Perform Prod. Test</t>
  </si>
  <si>
    <t>F.Pound,  P.Fill. 82 %</t>
  </si>
  <si>
    <t>F. POUND, P.F = 92%</t>
  </si>
  <si>
    <t>F.POUND, P.FILL +/- 79 %, PLAN TO PERFORM PROD. TEST</t>
  </si>
  <si>
    <t>SEVER FLUID POUND, P.F=26%, 
PLAN TO DEC. P.S = 1.75" T/1.5"</t>
  </si>
  <si>
    <t>SEVER S.V LEAK, PLAN TO PERFORM R.T</t>
  </si>
  <si>
    <t>EXPRO #2 (TMU), PLAN TO MEASURE F/L &amp; DYNA</t>
  </si>
  <si>
    <t>SLIGHT F. POUND, P.F = +/-95%</t>
  </si>
  <si>
    <t>F. POUND, P.F = +/- 80%, 
RUNNING W/ MIN. PARAMETERS</t>
  </si>
  <si>
    <t>POLISHED ROD PARTED, FISHED, CHANGED OK, ON STREAM</t>
  </si>
  <si>
    <t>NO PUMP ACTION, RESET FOR DHP, NO PROD., R.TRIP, ON STREAM</t>
  </si>
  <si>
    <t xml:space="preserve">  F.Pound, P.Fill. 62 % </t>
  </si>
  <si>
    <t>SEVERE F.POUND, P.F= 29%</t>
  </si>
  <si>
    <t>TOTAL RET. 12*1" RODS</t>
  </si>
  <si>
    <r>
      <t xml:space="preserve">NO PUMP ACTION, RET. 2*1" RODS, TBG.TEST, </t>
    </r>
    <r>
      <rPr>
        <b/>
        <sz val="12"/>
        <color rgb="FFFF0000"/>
        <rFont val="Calibri"/>
        <family val="2"/>
        <charset val="204"/>
        <scheme val="minor"/>
      </rPr>
      <t>SET PUMP AT 5125 FT</t>
    </r>
    <r>
      <rPr>
        <b/>
        <sz val="12"/>
        <color rgb="FF0000FF"/>
        <rFont val="Calibri"/>
        <family val="2"/>
        <scheme val="minor"/>
      </rPr>
      <t>, ON STREAM</t>
    </r>
  </si>
  <si>
    <r>
      <t xml:space="preserve">VALVE ROD STUCK, </t>
    </r>
    <r>
      <rPr>
        <b/>
        <sz val="14"/>
        <color rgb="FFFF0000"/>
        <rFont val="Calibri"/>
        <family val="2"/>
        <charset val="204"/>
        <scheme val="minor"/>
      </rPr>
      <t>3</t>
    </r>
    <r>
      <rPr>
        <b/>
        <sz val="12"/>
        <color rgb="FF0000FF"/>
        <rFont val="Calibri"/>
        <family val="2"/>
        <scheme val="minor"/>
      </rPr>
      <t xml:space="preserve"> R.TRIP, TBG.TEST, HOLD, ON STREAM</t>
    </r>
  </si>
  <si>
    <t>BAKER, AFTER R/T</t>
  </si>
  <si>
    <t>NORMAL CARD, AFTER W/O</t>
  </si>
  <si>
    <t xml:space="preserve">                                                                                                                                                                                                           </t>
  </si>
  <si>
    <t>FLUID POUND, P.F = +/- 67%
AFTER DEC. P.S F/1.75" T/1.5", TIMER MODE</t>
  </si>
  <si>
    <t>NORMAL CARD, PLAN TO PERFORM PROD. TEST</t>
  </si>
  <si>
    <t>S.F.L FOR B-I , NORMAL CARD
HITTING DOWN, PLAN TO PERFORM SPACE OUT</t>
  </si>
  <si>
    <t>SEVER  F.POUND P.FILL. 31 %, 
Plan to downgrade P.S F/ 1.75" T/ 1.5" DHP</t>
  </si>
  <si>
    <t>INSTALLED LWM</t>
  </si>
  <si>
    <t>SLIGHT F.POUND, P.F= 94%</t>
  </si>
  <si>
    <t>F.Pound, Pump Fill. 60%</t>
  </si>
  <si>
    <t>TIMER MOOD   6/6</t>
  </si>
  <si>
    <t>baker</t>
  </si>
  <si>
    <t>NORMAL CARD, Pump fillage 99 % 
AFTER TIMER MODE  (6/6 )</t>
  </si>
  <si>
    <r>
      <t>NO PUMP ACTION,</t>
    </r>
    <r>
      <rPr>
        <b/>
        <sz val="12"/>
        <color rgb="FF0000FF"/>
        <rFont val="Calibri"/>
        <family val="2"/>
        <charset val="204"/>
        <scheme val="minor"/>
      </rPr>
      <t xml:space="preserve"> R.TRIP W/2.5" DHP</t>
    </r>
    <r>
      <rPr>
        <b/>
        <sz val="12"/>
        <color rgb="FF0000FF"/>
        <rFont val="Calibri"/>
        <family val="2"/>
        <scheme val="minor"/>
      </rPr>
      <t xml:space="preserve">, NO PROD., TBG TEST, NOT HOLD, </t>
    </r>
    <r>
      <rPr>
        <b/>
        <sz val="12"/>
        <color rgb="FFFF0000"/>
        <rFont val="Calibri"/>
        <family val="2"/>
        <charset val="204"/>
        <scheme val="minor"/>
      </rPr>
      <t>2 R.TRIP W/ 2.25" ANCHOR PUMP INSTEAD OF 2.5 DHP</t>
    </r>
    <r>
      <rPr>
        <b/>
        <sz val="12"/>
        <color rgb="FF0000FF"/>
        <rFont val="Calibri"/>
        <family val="2"/>
        <scheme val="minor"/>
      </rPr>
      <t xml:space="preserve">, RET. 15X1" RODS, </t>
    </r>
    <r>
      <rPr>
        <b/>
        <sz val="12"/>
        <color rgb="FFFF0000"/>
        <rFont val="Calibri"/>
        <family val="2"/>
        <charset val="204"/>
        <scheme val="minor"/>
      </rPr>
      <t>SET PUMP AT 5475 FT</t>
    </r>
    <r>
      <rPr>
        <b/>
        <sz val="12"/>
        <color rgb="FF0000FF"/>
        <rFont val="Calibri"/>
        <family val="2"/>
        <scheme val="minor"/>
      </rPr>
      <t>, ON STREAM 7/6/2021</t>
    </r>
  </si>
  <si>
    <t>TOTAL RET. 10 RODS</t>
  </si>
  <si>
    <t>76 X1''+  125 X 7/8''+  25 X1''</t>
  </si>
  <si>
    <t>1.75" S.H. ANCHOR PUMP</t>
  </si>
  <si>
    <t>D-78 COND. II</t>
  </si>
  <si>
    <t>POLISHED ROD PARTED, FISHED OK, CHANGED, ON STREAM</t>
  </si>
  <si>
    <t>TOTAL RET. 2 RODS</t>
  </si>
  <si>
    <t>1.5" ANCHOR DHP</t>
  </si>
  <si>
    <r>
      <t xml:space="preserve">NO PUMP ACTION, PUMP DEPTH @ F.L, </t>
    </r>
    <r>
      <rPr>
        <b/>
        <sz val="12"/>
        <color rgb="FFFF0000"/>
        <rFont val="Calibri"/>
        <family val="2"/>
        <charset val="204"/>
        <scheme val="minor"/>
      </rPr>
      <t>WWO</t>
    </r>
  </si>
  <si>
    <r>
      <rPr>
        <b/>
        <sz val="12"/>
        <color rgb="FF339933"/>
        <rFont val="Calibri"/>
        <family val="2"/>
        <scheme val="minor"/>
      </rPr>
      <t xml:space="preserve">B-I (5738 -5746),(5754 -5762),(5800 -5815) 
B-III (5894 -5900), (5914 -5919)
</t>
    </r>
    <r>
      <rPr>
        <b/>
        <sz val="12"/>
        <color theme="1"/>
        <rFont val="Calibri"/>
        <family val="2"/>
        <charset val="204"/>
        <scheme val="minor"/>
      </rPr>
      <t>B-III (5928 -5932) ISOLATED BY B.P
B-IV (5940-5946) ISOLATED BY B.P
B-IV (5953-5962) ISOLATED BY B.P</t>
    </r>
  </si>
  <si>
    <r>
      <t xml:space="preserve">POLISHED ROD PARTED, CHANGED, </t>
    </r>
    <r>
      <rPr>
        <b/>
        <sz val="12"/>
        <color rgb="FFFF0000"/>
        <rFont val="Calibri"/>
        <family val="2"/>
        <charset val="204"/>
        <scheme val="minor"/>
      </rPr>
      <t>R.TRIP W/ 1.5" DHP INSTEAD OF 1.75" DHP</t>
    </r>
    <r>
      <rPr>
        <b/>
        <sz val="12"/>
        <color rgb="FF0000FF"/>
        <rFont val="Calibri"/>
        <family val="2"/>
        <scheme val="minor"/>
      </rPr>
      <t>, ON STREAM</t>
    </r>
  </si>
  <si>
    <t>POOH W/ DHP &amp; S/R, L/D BESIDE THE WELL</t>
  </si>
  <si>
    <r>
      <t xml:space="preserve">UNDER W/O DUE TO TBG LEAK, </t>
    </r>
    <r>
      <rPr>
        <b/>
        <sz val="12"/>
        <color rgb="FFFF0000"/>
        <rFont val="Calibri"/>
        <family val="2"/>
        <charset val="204"/>
        <scheme val="minor"/>
      </rPr>
      <t>NO VISUAL CRACKS DETECTED</t>
    </r>
    <r>
      <rPr>
        <b/>
        <sz val="12"/>
        <color rgb="FF0000FF"/>
        <rFont val="Calibri"/>
        <family val="2"/>
        <scheme val="minor"/>
      </rPr>
      <t xml:space="preserve">, </t>
    </r>
    <r>
      <rPr>
        <b/>
        <sz val="12"/>
        <color theme="1"/>
        <rFont val="Calibri"/>
        <family val="2"/>
        <charset val="204"/>
        <scheme val="minor"/>
      </rPr>
      <t>TAGGED BTM AT 5920 FT BY G.RING &amp; JUNK BASKET,</t>
    </r>
    <r>
      <rPr>
        <b/>
        <sz val="12"/>
        <color rgb="FF0000FF"/>
        <rFont val="Calibri"/>
        <family val="2"/>
        <scheme val="minor"/>
      </rPr>
      <t xml:space="preserve"> INSTALLED ANCHOR CATCHER COMPL. ON 3.5" EUE TBG., </t>
    </r>
    <r>
      <rPr>
        <b/>
        <sz val="12"/>
        <color rgb="FF339966"/>
        <rFont val="Calibri"/>
        <family val="2"/>
        <charset val="204"/>
        <scheme val="minor"/>
      </rPr>
      <t>KEPT B-I, UPPER B-III ON PROD.</t>
    </r>
    <r>
      <rPr>
        <b/>
        <sz val="12"/>
        <color rgb="FF0000FF"/>
        <rFont val="Calibri"/>
        <family val="2"/>
        <scheme val="minor"/>
      </rPr>
      <t xml:space="preserve">, RIH W/ 1.5" DHP, (76X1" + 125X7/8" + 25X1"), </t>
    </r>
    <r>
      <rPr>
        <b/>
        <sz val="12"/>
        <color rgb="FFFF0000"/>
        <rFont val="Calibri"/>
        <family val="2"/>
        <charset val="204"/>
        <scheme val="minor"/>
      </rPr>
      <t>ON STREAM 21/6/2021</t>
    </r>
  </si>
  <si>
    <r>
      <t>NO PUMP ACTION, R.TRIP, TBG TEST, NOT HOLD,</t>
    </r>
    <r>
      <rPr>
        <b/>
        <sz val="12"/>
        <color rgb="FFFF0000"/>
        <rFont val="Calibri"/>
        <family val="2"/>
        <charset val="204"/>
        <scheme val="minor"/>
      </rPr>
      <t xml:space="preserve"> R.TRIP W/ 1.75" SLIM ANCHOR DHP</t>
    </r>
    <r>
      <rPr>
        <b/>
        <sz val="12"/>
        <color rgb="FF0000FF"/>
        <rFont val="Calibri"/>
        <family val="2"/>
        <scheme val="minor"/>
      </rPr>
      <t>, RET. 10 RODS, SET PUMP AT 5575 FT, TBG TEST, HOLD OK, ON STREAM</t>
    </r>
  </si>
  <si>
    <r>
      <t xml:space="preserve">NO PUMP ACTION, R.TRIP, TBG TEST, NOT HOLD, </t>
    </r>
    <r>
      <rPr>
        <b/>
        <sz val="12"/>
        <color rgb="FFFF0000"/>
        <rFont val="Calibri"/>
        <family val="2"/>
        <charset val="204"/>
        <scheme val="minor"/>
      </rPr>
      <t>R.TRIP W/ 1.5" ANCHOR DHP</t>
    </r>
    <r>
      <rPr>
        <b/>
        <sz val="12"/>
        <color rgb="FF0000FF"/>
        <rFont val="Calibri"/>
        <family val="2"/>
        <scheme val="minor"/>
      </rPr>
      <t xml:space="preserve">, RET. 2 RODS, </t>
    </r>
    <r>
      <rPr>
        <b/>
        <sz val="12"/>
        <color rgb="FFFF0000"/>
        <rFont val="Calibri"/>
        <family val="2"/>
        <charset val="204"/>
        <scheme val="minor"/>
      </rPr>
      <t>SET PUMP AT 5775 FT</t>
    </r>
    <r>
      <rPr>
        <b/>
        <sz val="12"/>
        <color rgb="FF0000FF"/>
        <rFont val="Calibri"/>
        <family val="2"/>
        <scheme val="minor"/>
      </rPr>
      <t>, TBG TEST, HOLD OK, ON STREAM</t>
    </r>
  </si>
  <si>
    <t xml:space="preserve">THP = 100 psi, CSG.P = 0 psi , not running, two exit ports without control lines conneced and not marked, no external leak observed, missing a needle valve at the CSG gate valve right side, installed it. </t>
  </si>
  <si>
    <r>
      <t xml:space="preserve">ROD NO. </t>
    </r>
    <r>
      <rPr>
        <b/>
        <sz val="12"/>
        <color rgb="FFFF0000"/>
        <rFont val="Calibri"/>
        <family val="2"/>
        <charset val="204"/>
        <scheme val="minor"/>
      </rPr>
      <t>(8*7/8")</t>
    </r>
    <r>
      <rPr>
        <b/>
        <sz val="12"/>
        <color rgb="FF0000FF"/>
        <rFont val="Calibri"/>
        <family val="2"/>
        <scheme val="minor"/>
      </rPr>
      <t xml:space="preserve"> PARTED, FISHED</t>
    </r>
    <r>
      <rPr>
        <b/>
        <sz val="12"/>
        <color rgb="FF0000FF"/>
        <rFont val="Calibri"/>
        <family val="2"/>
        <charset val="204"/>
        <scheme val="minor"/>
      </rPr>
      <t>, R.TRIP W/1.5" SLIM DHP</t>
    </r>
    <r>
      <rPr>
        <b/>
        <sz val="12"/>
        <color rgb="FF0000FF"/>
        <rFont val="Calibri"/>
        <family val="2"/>
        <scheme val="minor"/>
      </rPr>
      <t>, ON STREAM</t>
    </r>
    <r>
      <rPr>
        <b/>
        <sz val="12"/>
        <color rgb="FFFF0000"/>
        <rFont val="Calibri"/>
        <family val="2"/>
        <charset val="204"/>
        <scheme val="minor"/>
      </rPr>
      <t xml:space="preserve"> 29/5/2021</t>
    </r>
  </si>
  <si>
    <r>
      <t xml:space="preserve">ROD NO. </t>
    </r>
    <r>
      <rPr>
        <b/>
        <sz val="12"/>
        <color rgb="FFFF0000"/>
        <rFont val="Calibri"/>
        <family val="2"/>
        <charset val="204"/>
        <scheme val="minor"/>
      </rPr>
      <t>(11*7/8")</t>
    </r>
    <r>
      <rPr>
        <b/>
        <sz val="12"/>
        <color rgb="FF0000FF"/>
        <rFont val="Calibri"/>
        <family val="2"/>
        <scheme val="minor"/>
      </rPr>
      <t xml:space="preserve"> PARTED, FISHED, R.TRIP W/1.5" S.H.DHP, ON STREAM</t>
    </r>
  </si>
  <si>
    <r>
      <t xml:space="preserve">ROD NO. </t>
    </r>
    <r>
      <rPr>
        <b/>
        <sz val="12"/>
        <color rgb="FFFF0000"/>
        <rFont val="Calibri"/>
        <family val="2"/>
        <charset val="204"/>
        <scheme val="minor"/>
      </rPr>
      <t>( 13X7/8" )</t>
    </r>
    <r>
      <rPr>
        <b/>
        <sz val="12"/>
        <color rgb="FF0000FF"/>
        <rFont val="Calibri"/>
        <family val="2"/>
        <scheme val="minor"/>
      </rPr>
      <t xml:space="preserve"> PARTED, FISHED, R.TRIP W/1.5" SLIM DHP, ON STREAM</t>
    </r>
  </si>
  <si>
    <r>
      <t xml:space="preserve">FOUND ROD NO. </t>
    </r>
    <r>
      <rPr>
        <b/>
        <sz val="12"/>
        <color rgb="FFFF0000"/>
        <rFont val="Calibri"/>
        <family val="2"/>
        <charset val="204"/>
        <scheme val="minor"/>
      </rPr>
      <t>( 12X7/8" )</t>
    </r>
    <r>
      <rPr>
        <b/>
        <sz val="12"/>
        <color rgb="FF0000FF"/>
        <rFont val="Calibri"/>
        <family val="2"/>
        <scheme val="minor"/>
      </rPr>
      <t xml:space="preserve"> PARTED, FISHED OK, REPLACED OK, R.TRIP, HYDRO TEST, HOLD OK, ON STREAM.</t>
    </r>
  </si>
  <si>
    <t>1"D-78 NEW , 7/8" S-88 COND.2</t>
  </si>
  <si>
    <t>EXPRO #2 TMU, 1.5" DHP</t>
  </si>
  <si>
    <t>EXPRO #2 TMU, 1.75" ANCHOR PUMP</t>
  </si>
  <si>
    <t xml:space="preserve">79 X1''+  125 X 7/8''+ 25 X1'' </t>
  </si>
  <si>
    <t>S-88 COND. 2</t>
  </si>
  <si>
    <r>
      <rPr>
        <b/>
        <sz val="12"/>
        <color rgb="FF339933"/>
        <rFont val="Calibri"/>
        <family val="2"/>
        <scheme val="minor"/>
      </rPr>
      <t>A/R-G (5,675’- 5,697’)</t>
    </r>
    <r>
      <rPr>
        <b/>
        <sz val="12"/>
        <color rgb="FF339966"/>
        <rFont val="Calibri"/>
        <family val="2"/>
        <scheme val="minor"/>
      </rPr>
      <t xml:space="preserve">
B-I (5764-5722),(5776-5804) 
  UPPER B-III ( 5924-5930), (5937-5948)  </t>
    </r>
    <r>
      <rPr>
        <b/>
        <sz val="12"/>
        <color rgb="FFFF0000"/>
        <rFont val="Calibri"/>
        <family val="2"/>
        <scheme val="minor"/>
      </rPr>
      <t xml:space="preserve">      </t>
    </r>
    <r>
      <rPr>
        <b/>
        <sz val="12"/>
        <color theme="1"/>
        <rFont val="Calibri"/>
        <family val="2"/>
        <scheme val="minor"/>
      </rPr>
      <t xml:space="preserve"> 
LOWER B-III (5966-5986)  ISOLATE BY B.PLUG @5957 FT
B-IV (5990-5996) , (6001-6005)  ISOLATE BY B.PLUG @5957 FT</t>
    </r>
  </si>
  <si>
    <t xml:space="preserve">A/R-G 
B-I 
  UPPER B-III </t>
  </si>
  <si>
    <r>
      <t xml:space="preserve">NO PUMP ACTION, R/U FOR P/U, MANY TRIALS TO UNSET ANCHOR PUMP W/OUT SUCCESS (O-PULL UP TO 50 KLB), 
</t>
    </r>
    <r>
      <rPr>
        <b/>
        <sz val="12"/>
        <color rgb="FFFF0000"/>
        <rFont val="Calibri"/>
        <family val="2"/>
        <scheme val="minor"/>
      </rPr>
      <t>WAITING W/O.</t>
    </r>
  </si>
  <si>
    <t>EXPRO #2 (TMU),</t>
  </si>
  <si>
    <t>EXPRO #2 (TMU) &amp; 1.75" Anchor Pump</t>
  </si>
  <si>
    <t>BAKER  (AFTER W/O)</t>
  </si>
  <si>
    <t xml:space="preserve">  - Found Change In ESP Parameters From Normal &amp; ESP Parameters as Following:Freq. = 49 Hz, Curr. = 23 A, Pi/Pd = 647,6/2667.6 Psi, Ti/Tm = 237.9/231.1 F, WHP = 95 Psi, WHT = 92 F
- Troubleshooting ESP As Following:
- Found Gases In A-Ann., Vented Same Ok
- Directed TBG to Flare Pit, Found Well Not Producing
- Stopped ESP, Waited For Back Spin, Started the Well on Reverse Direction for 20 mins, Then Started the Well on Right Rotation
- The Well is Producing with Current Parameters:
Freq. = 49 Hz, Curr. = 28-29 A, Pi/Pd = 440/2530 Psi, Ti/Tm = 196.7/190.2 F, WHP = 110 Psi, WHT = 155 F
</t>
  </si>
  <si>
    <t xml:space="preserve">ANALYSIS OF TWO SCALE SAMPLES:-
FIRST ONE (ON COLLARS OF TOP 40 JT) :- 92 % ORGANIC &amp; 8 % IRON + SAND.
SECOND ONE (ON OUTER SIDE OF TBG. F/ JT NO. 59 TO BOTTOM) :- 90 % IRON COMPONENTS &amp; 10 % SAND.
</t>
  </si>
  <si>
    <r>
      <t xml:space="preserve">UNDER W/O DUE TO TBG LEAK, </t>
    </r>
    <r>
      <rPr>
        <b/>
        <sz val="12"/>
        <color rgb="FFFF0000"/>
        <rFont val="Calibri"/>
        <family val="2"/>
        <charset val="204"/>
        <scheme val="minor"/>
      </rPr>
      <t>FOUND HOLES IN TBG FROM JT NO.(59) TO JT NO 68, FOUND HOLES IN JT NO. 73, 77, 79, 82, 83, 84 &amp; 173</t>
    </r>
    <r>
      <rPr>
        <b/>
        <sz val="12"/>
        <rFont val="Calibri"/>
        <family val="2"/>
        <charset val="204"/>
        <scheme val="minor"/>
      </rPr>
      <t>, TAGGED BTM AT 5952 FT BY 1 11/16 GR-CCL</t>
    </r>
    <r>
      <rPr>
        <b/>
        <sz val="12"/>
        <color rgb="FFFF0000"/>
        <rFont val="Calibri"/>
        <family val="2"/>
        <scheme val="minor"/>
      </rPr>
      <t xml:space="preserve"> </t>
    </r>
    <r>
      <rPr>
        <b/>
        <sz val="12"/>
        <color rgb="FF0000FF"/>
        <rFont val="Calibri"/>
        <family val="2"/>
        <scheme val="minor"/>
      </rPr>
      <t xml:space="preserve">, INTSALL 3 1/2" SELECTIVE COMPLETION, </t>
    </r>
    <r>
      <rPr>
        <b/>
        <sz val="12"/>
        <color rgb="FFFF0000"/>
        <rFont val="Calibri"/>
        <family val="2"/>
        <scheme val="minor"/>
      </rPr>
      <t xml:space="preserve">OPENED SSD AGAINST A/R-G, B-I, </t>
    </r>
    <r>
      <rPr>
        <b/>
        <sz val="12"/>
        <color rgb="FF339933"/>
        <rFont val="Calibri"/>
        <family val="2"/>
        <charset val="204"/>
        <scheme val="minor"/>
      </rPr>
      <t>NOW A/R-G, B-I, UPPER B-III ON PROD.</t>
    </r>
    <r>
      <rPr>
        <b/>
        <sz val="12"/>
        <color rgb="FFFF0000"/>
        <rFont val="Calibri"/>
        <family val="2"/>
        <scheme val="minor"/>
      </rPr>
      <t xml:space="preserve"> </t>
    </r>
    <r>
      <rPr>
        <b/>
        <sz val="12"/>
        <color rgb="FF0000FF"/>
        <rFont val="Calibri"/>
        <family val="2"/>
        <scheme val="minor"/>
      </rPr>
      <t xml:space="preserve"> 
RIH W/ S/R</t>
    </r>
    <r>
      <rPr>
        <b/>
        <sz val="12"/>
        <color rgb="FFFF0000"/>
        <rFont val="Calibri"/>
        <family val="2"/>
        <scheme val="minor"/>
      </rPr>
      <t xml:space="preserve"> S-88 COND. 2</t>
    </r>
    <r>
      <rPr>
        <b/>
        <sz val="12"/>
        <color rgb="FF0000FF"/>
        <rFont val="Calibri"/>
        <family val="2"/>
        <scheme val="minor"/>
      </rPr>
      <t xml:space="preserve"> (79 X1''+  125 X 7/8''+ 25 X1'' ), 1.5" DHP, </t>
    </r>
    <r>
      <rPr>
        <b/>
        <sz val="12"/>
        <color rgb="FFFF0000"/>
        <rFont val="Calibri"/>
        <family val="2"/>
        <scheme val="minor"/>
      </rPr>
      <t>ON STREAM @ 23/7/2021</t>
    </r>
  </si>
  <si>
    <r>
      <t xml:space="preserve">ROD NO. </t>
    </r>
    <r>
      <rPr>
        <b/>
        <sz val="12"/>
        <color rgb="FFFF0000"/>
        <rFont val="Calibri"/>
        <family val="2"/>
        <charset val="204"/>
        <scheme val="minor"/>
      </rPr>
      <t>( 14X7/8" )</t>
    </r>
    <r>
      <rPr>
        <b/>
        <sz val="12"/>
        <color rgb="FF0000FF"/>
        <rFont val="Calibri"/>
        <family val="2"/>
        <scheme val="minor"/>
      </rPr>
      <t xml:space="preserve"> PARTED, FISHED OK, R.TRIP, </t>
    </r>
    <r>
      <rPr>
        <b/>
        <sz val="12"/>
        <color rgb="FFFF0000"/>
        <rFont val="Calibri"/>
        <family val="2"/>
        <charset val="204"/>
        <scheme val="minor"/>
      </rPr>
      <t>CHANGED 7/8 SECTION BY S-88 COND.2</t>
    </r>
    <r>
      <rPr>
        <b/>
        <sz val="12"/>
        <color rgb="FF0000FF"/>
        <rFont val="Calibri"/>
        <family val="2"/>
        <scheme val="minor"/>
      </rPr>
      <t xml:space="preserve">, ON STREAM </t>
    </r>
  </si>
  <si>
    <t>25X1" + 121X 7/8" + 65X 1"</t>
  </si>
  <si>
    <t>TOTAL RET. 13*1" RODS</t>
  </si>
  <si>
    <r>
      <t xml:space="preserve">NO PUMP ACTION, RESET DHP, NO PROD., R.TRIP, TBG.TEST, NOT HOLD, </t>
    </r>
    <r>
      <rPr>
        <b/>
        <sz val="12"/>
        <color rgb="FFFF0000"/>
        <rFont val="Calibri"/>
        <family val="2"/>
        <charset val="204"/>
        <scheme val="minor"/>
      </rPr>
      <t>2 R.TRIP W/ 1.75" ANCHOR PUMP INSTEAD OF 1.75" DHP</t>
    </r>
    <r>
      <rPr>
        <b/>
        <sz val="12"/>
        <color rgb="FF0000FF"/>
        <rFont val="Calibri"/>
        <family val="2"/>
        <scheme val="minor"/>
      </rPr>
      <t xml:space="preserve">, RET. (5+5)*1" RODS, TBG.TEST, NOT HOLD, R.TRIP, RET. 3*1" RODS, TBG.TEST, HOLD, ON STREAM THEN FOUND NO PROD., MEASURED SFL AT 4150 FT, </t>
    </r>
    <r>
      <rPr>
        <b/>
        <sz val="12"/>
        <color rgb="FFFF0000"/>
        <rFont val="Calibri"/>
        <family val="2"/>
        <charset val="204"/>
        <scheme val="minor"/>
      </rPr>
      <t>R.TRIP W/ 1.5" ANCHOR PUMP INSTEAD OF 1.75" ANCHOR PUMP</t>
    </r>
    <r>
      <rPr>
        <b/>
        <sz val="12"/>
        <color rgb="FF0000FF"/>
        <rFont val="Calibri"/>
        <family val="2"/>
        <scheme val="minor"/>
      </rPr>
      <t>, ON STREAM 9/8/2021</t>
    </r>
  </si>
  <si>
    <t>BAKER
FREQ= 49 HZ, CUR= 27/28 A, PIP/PDP= 370/2550 PSI, Ti/Tm= 195/189 F, USP= 100PSI, WHT =156 F</t>
  </si>
  <si>
    <t>Observed change in ESP parameters, Check the well , found not produce, stopped the well , started on reverse rotation for 30 mins , waited for backspin, started again on right rotation, the well parameters is returned back to normal operation. (Freq.=49 hz, Curr.28-29 A, Pi/Pd=455/2455 psi,Ti/Tm=200/193 F , WHT=149 f.)</t>
  </si>
  <si>
    <t>BAKER
FREQ= 49 HZ, CUR= 26/27 A, PIP/PDP= 355/2566 PSI, Ti/Tm= 195/191 F, USP= 114 PSI, WHT =145 F</t>
  </si>
  <si>
    <t>25*1" + 125*7/8" + 62*1"</t>
  </si>
  <si>
    <r>
      <t xml:space="preserve">NO PUMP ACTION, RESET DHP, NO PROD., R.TRIP, NO PROD., RIH W/1.5" ANCHOR PUMP, RET. (10+10)*1" RODS, </t>
    </r>
    <r>
      <rPr>
        <b/>
        <sz val="12"/>
        <color rgb="FFFF0000"/>
        <rFont val="Calibri"/>
        <family val="2"/>
        <charset val="204"/>
        <scheme val="minor"/>
      </rPr>
      <t>SET ANCHOR PUMP AT 5300 FT</t>
    </r>
    <r>
      <rPr>
        <b/>
        <sz val="12"/>
        <color rgb="FF0000FF"/>
        <rFont val="Calibri"/>
        <family val="2"/>
        <scheme val="minor"/>
      </rPr>
      <t>, ONSTREAM</t>
    </r>
  </si>
  <si>
    <t>TOTAL RET. 30*1" RODS</t>
  </si>
  <si>
    <r>
      <t xml:space="preserve">NO PUMP ACTION, R.TRIP W/1.5" ANCHOR PUMP, RET. (5+5)*1" RODS, </t>
    </r>
    <r>
      <rPr>
        <b/>
        <sz val="12"/>
        <color rgb="FF0000FF"/>
        <rFont val="Calibri"/>
        <family val="2"/>
        <charset val="204"/>
        <scheme val="minor"/>
      </rPr>
      <t>TBG TEST NOT HOLD</t>
    </r>
    <r>
      <rPr>
        <b/>
        <sz val="12"/>
        <color rgb="FFFF0000"/>
        <rFont val="Calibri"/>
        <family val="2"/>
        <charset val="204"/>
        <scheme val="minor"/>
      </rPr>
      <t>, WAITING W/O</t>
    </r>
  </si>
  <si>
    <r>
      <rPr>
        <b/>
        <sz val="12"/>
        <color rgb="FF339966"/>
        <rFont val="Calibri"/>
        <family val="2"/>
        <charset val="204"/>
        <scheme val="minor"/>
      </rPr>
      <t xml:space="preserve"> B-I,III,IV &amp; upper B-V</t>
    </r>
    <r>
      <rPr>
        <b/>
        <sz val="12"/>
        <rFont val="Calibri"/>
        <family val="2"/>
        <scheme val="minor"/>
      </rPr>
      <t xml:space="preserve">
</t>
    </r>
    <r>
      <rPr>
        <b/>
        <sz val="12"/>
        <color rgb="FFC00000"/>
        <rFont val="Calibri"/>
        <family val="2"/>
        <charset val="204"/>
        <scheme val="minor"/>
      </rPr>
      <t>B-V.  SOLATED BY 2.56" FWG PLUG</t>
    </r>
  </si>
  <si>
    <r>
      <t xml:space="preserve">B-I [5740’ – 5751’] , [5758' – 5770'] , [5792' – 5800']  
 B-III [5910' – 5920']  
           B-IV [5946' – 5958'] ,[5965' – 5971']  
UPPER B-V [6021' - 6027'] </t>
    </r>
    <r>
      <rPr>
        <b/>
        <sz val="12"/>
        <color rgb="FFFF0000"/>
        <rFont val="Calibri"/>
        <family val="2"/>
      </rPr>
      <t xml:space="preserve">
</t>
    </r>
    <r>
      <rPr>
        <b/>
        <sz val="12"/>
        <color rgb="FFC00000"/>
        <rFont val="Calibri"/>
        <family val="2"/>
        <charset val="204"/>
      </rPr>
      <t>LOWER B-V [6042' - 6050'] ISOLATED BY 2.56" FWG PLUG</t>
    </r>
  </si>
  <si>
    <t>Observed change in ESP parameters, Check the well , found not produce, stopped the well , Checked CSG press. found zero press.  Started on reverse rotation for 30 mins , waited for backspin, started again on right rotation, the well parameters is returned back to normal operation. (Freq.=49 hz, Curr.28-29 A, Pi/Pd=375/2485 psi,Ti/Tm=198/188 F , WHP= 95 psi, WHT=151 f.)</t>
  </si>
  <si>
    <r>
      <t xml:space="preserve">* POOH W/2" DHP &amp; S/R, R/U for Gharib S/L &amp; PCE.
 * RIH with 2.64" G.C, tagged F.N. @  6105 ft (S/L depth).
 * RIH with 2.56" FWG plug &amp; set same to </t>
    </r>
    <r>
      <rPr>
        <b/>
        <sz val="12"/>
        <color rgb="FFC00000"/>
        <rFont val="Calibri"/>
        <family val="2"/>
        <charset val="204"/>
        <scheme val="minor"/>
      </rPr>
      <t>isolate lower B-V.</t>
    </r>
    <r>
      <rPr>
        <b/>
        <sz val="12"/>
        <color rgb="FF0000FF"/>
        <rFont val="Calibri"/>
        <family val="2"/>
        <scheme val="minor"/>
      </rPr>
      <t xml:space="preserve">
* RIH with 2.75" D2-Shifting tool, latched  SSD @ 6040 ft (S/L depth), worked on it till </t>
    </r>
    <r>
      <rPr>
        <b/>
        <sz val="12"/>
        <color rgb="FF339966"/>
        <rFont val="Calibri"/>
        <family val="2"/>
        <charset val="204"/>
        <scheme val="minor"/>
      </rPr>
      <t>opened against
 B-I,III,IV &amp; upper B-V.</t>
    </r>
    <r>
      <rPr>
        <b/>
        <sz val="12"/>
        <color rgb="FF0000FF"/>
        <rFont val="Calibri"/>
        <family val="2"/>
        <scheme val="minor"/>
      </rPr>
      <t xml:space="preserve"> Checked tool on surface, not sheared.
RIH W/2" DHP &amp; S/R, NO PROD.</t>
    </r>
  </si>
  <si>
    <r>
      <t xml:space="preserve">R.TRIP W/2" DHP, TBG TEST NOT HOLD, </t>
    </r>
    <r>
      <rPr>
        <b/>
        <sz val="12"/>
        <color rgb="FFFF0000"/>
        <rFont val="Calibri"/>
        <family val="2"/>
        <charset val="204"/>
        <scheme val="minor"/>
      </rPr>
      <t>R.TRIP W/2" ANCHOR PUMP</t>
    </r>
    <r>
      <rPr>
        <b/>
        <sz val="12"/>
        <color rgb="FF0000FF"/>
        <rFont val="Calibri"/>
        <family val="2"/>
        <scheme val="minor"/>
      </rPr>
      <t>, RET. (11+9)*1" RODS, TBG TEST HOLD, ON STREAM.</t>
    </r>
  </si>
  <si>
    <r>
      <t xml:space="preserve">NO PUMP ACTION, R.TRIP W/1.75" SLIM DHP, TBG TEST NOT HOLD, </t>
    </r>
    <r>
      <rPr>
        <b/>
        <sz val="12"/>
        <color rgb="FFFF0000"/>
        <rFont val="Calibri"/>
        <family val="2"/>
        <charset val="204"/>
        <scheme val="minor"/>
      </rPr>
      <t>R.TRIP W/1.75" SLIM ANCHOR PUMP</t>
    </r>
    <r>
      <rPr>
        <b/>
        <sz val="12"/>
        <color rgb="FF0000FF"/>
        <rFont val="Calibri"/>
        <family val="2"/>
        <scheme val="minor"/>
      </rPr>
      <t>, RET. 10 RODS, TBG TEST HOLD, ON STREAM.</t>
    </r>
  </si>
  <si>
    <t>1.75" SLIM ANCHOR PUMP</t>
  </si>
  <si>
    <t>25*1" + 125*7/8" + 74*1"</t>
  </si>
  <si>
    <t>TOTAL RET. 20 RODS</t>
  </si>
  <si>
    <r>
      <t xml:space="preserve">NO PUMP ACTION, R.TRIP, TBG.TEST, NOT HOLD, </t>
    </r>
    <r>
      <rPr>
        <b/>
        <sz val="12"/>
        <color rgb="FFFF0000"/>
        <rFont val="Calibri"/>
        <family val="2"/>
        <charset val="204"/>
        <scheme val="minor"/>
      </rPr>
      <t>R. TRIP W/ 2.25" ANCHOR DHP</t>
    </r>
    <r>
      <rPr>
        <b/>
        <sz val="12"/>
        <color rgb="FF0000FF"/>
        <rFont val="Calibri"/>
        <family val="2"/>
        <scheme val="minor"/>
      </rPr>
      <t>,</t>
    </r>
    <r>
      <rPr>
        <b/>
        <sz val="12"/>
        <color rgb="FFFF0000"/>
        <rFont val="Calibri"/>
        <family val="2"/>
        <charset val="204"/>
        <scheme val="minor"/>
      </rPr>
      <t xml:space="preserve"> RET. 10X1" RODS</t>
    </r>
    <r>
      <rPr>
        <b/>
        <sz val="12"/>
        <color rgb="FF0000FF"/>
        <rFont val="Calibri"/>
        <family val="2"/>
        <scheme val="minor"/>
      </rPr>
      <t>, SET PUMP AT 5450 FT, TBG TEST, HOLD OK, ON STREAM</t>
    </r>
  </si>
  <si>
    <t>PERFORMED REBALANCE FOR S/U</t>
  </si>
  <si>
    <r>
      <t xml:space="preserve">NO PUMP ACTION, </t>
    </r>
    <r>
      <rPr>
        <b/>
        <sz val="12"/>
        <color rgb="FF0000FF"/>
        <rFont val="Calibri"/>
        <family val="2"/>
        <charset val="204"/>
        <scheme val="minor"/>
      </rPr>
      <t xml:space="preserve">R.TRIP W/1.75" SLIM DHP, TBG TEST, NOT HOLD, </t>
    </r>
    <r>
      <rPr>
        <b/>
        <sz val="12"/>
        <color rgb="FFFF0000"/>
        <rFont val="Calibri"/>
        <family val="2"/>
        <charset val="204"/>
        <scheme val="minor"/>
      </rPr>
      <t>R.TRIP W/ 1.75" SLIM ANCHOR PUMP</t>
    </r>
    <r>
      <rPr>
        <b/>
        <sz val="12"/>
        <color rgb="FF0000FF"/>
        <rFont val="Calibri"/>
        <family val="2"/>
        <charset val="204"/>
        <scheme val="minor"/>
      </rPr>
      <t xml:space="preserve">, RET. (5+3) RODS, NOT HOLD, ANCHOR PUMP @ F.L, </t>
    </r>
    <r>
      <rPr>
        <b/>
        <sz val="12"/>
        <color rgb="FFFF0000"/>
        <rFont val="Calibri"/>
        <family val="2"/>
        <charset val="204"/>
        <scheme val="minor"/>
      </rPr>
      <t>WWO</t>
    </r>
  </si>
  <si>
    <r>
      <t xml:space="preserve">NO PUMP ACTION, POOH with S/R &amp; 2.25" ANCHOR DHP, R/U for Gharib S/L &amp; PCE
RIH with 2.64" G.C. tagged F-Nipple @ 6045 ft ( S/L depth).
 RIH with 2.56" FWG plug, </t>
    </r>
    <r>
      <rPr>
        <b/>
        <sz val="12"/>
        <color rgb="FFFF0000"/>
        <rFont val="Calibri"/>
        <family val="2"/>
        <charset val="204"/>
        <scheme val="minor"/>
      </rPr>
      <t>set same in F-Nipple to isolate B-IV.</t>
    </r>
    <r>
      <rPr>
        <b/>
        <sz val="12"/>
        <color rgb="FF0000FF"/>
        <rFont val="Calibri"/>
        <family val="2"/>
        <scheme val="minor"/>
      </rPr>
      <t xml:space="preserve">
R.TRIP W/ 2.25" ANCHOR PUMP, </t>
    </r>
    <r>
      <rPr>
        <b/>
        <sz val="12"/>
        <color rgb="FFFF0000"/>
        <rFont val="Calibri"/>
        <family val="2"/>
        <charset val="204"/>
        <scheme val="minor"/>
      </rPr>
      <t>RET. 10 RODS</t>
    </r>
    <r>
      <rPr>
        <b/>
        <sz val="12"/>
        <color rgb="FF0000FF"/>
        <rFont val="Calibri"/>
        <family val="2"/>
        <scheme val="minor"/>
      </rPr>
      <t xml:space="preserve"> , ON STREAM</t>
    </r>
  </si>
  <si>
    <r>
      <t xml:space="preserve">B-I (5762-5788)'
B-III (5934-5944)' , (5912-5921)'
</t>
    </r>
    <r>
      <rPr>
        <b/>
        <sz val="12"/>
        <color rgb="FFFF0000"/>
        <rFont val="Calibri"/>
        <family val="2"/>
        <charset val="204"/>
      </rPr>
      <t>B-IV (5956-5964)' isolated by FWG plug.</t>
    </r>
  </si>
  <si>
    <t>B-I &amp; III</t>
  </si>
  <si>
    <t>Fluid Pound, P.Fillage 84 %</t>
  </si>
  <si>
    <t>Fluid Pound, P.Fillage 70 %</t>
  </si>
  <si>
    <t>1" S-88 COND-I , 7/8" S-88 COND. II</t>
  </si>
  <si>
    <t>NO PUMP ACTION, RET. 5 RODS, ON STREAM</t>
  </si>
  <si>
    <t>TOTAL RET. 25 RODS</t>
  </si>
  <si>
    <t>TOTAL RET. 35 RODS</t>
  </si>
  <si>
    <t>25*1" + 111*7/8" + 57*1"</t>
  </si>
  <si>
    <r>
      <t xml:space="preserve">NO PUMP ACTION, R.TRIP, RET. 10 RODS, </t>
    </r>
    <r>
      <rPr>
        <b/>
        <sz val="12"/>
        <color rgb="FFFF0000"/>
        <rFont val="Calibri"/>
        <family val="2"/>
        <charset val="204"/>
        <scheme val="minor"/>
      </rPr>
      <t>S/R CONF. (25X 1"+ 111 X7/8"+ 57 X1")</t>
    </r>
    <r>
      <rPr>
        <b/>
        <sz val="12"/>
        <color rgb="FF0000FF"/>
        <rFont val="Calibri"/>
        <family val="2"/>
        <scheme val="minor"/>
      </rPr>
      <t>, ON STREAM</t>
    </r>
  </si>
  <si>
    <t>EXPRO#2 (TMU)
FREQ= 50 HZ, CUR= 26/28 A, PIP/PDP= 264/2550 PSI, Ti/Tm= 195/190 F, USP= 100 PSI,
WHT =148 F</t>
  </si>
  <si>
    <t>EXPRO#2 (TMU), 1.5" Anchor DHP</t>
  </si>
  <si>
    <t xml:space="preserve"> After troubleshooted the well due to no prod. and  Started for 30 mints on reverse rotation then increased Freq F/49 hz T/ 50 hz.</t>
  </si>
  <si>
    <t xml:space="preserve">S.V leak , PLAN TO PERFORM R.TRIP </t>
  </si>
  <si>
    <t>SLIGHT F.POUND , P.FILL.  +/- 95%</t>
  </si>
  <si>
    <t>128"&amp; 144"  holes  damage</t>
  </si>
  <si>
    <t>SLIGHT F.POUND , P.FILL +/- 97%</t>
  </si>
  <si>
    <t>Fluid Pound, P.Fillage 88 %</t>
  </si>
  <si>
    <r>
      <t>TRANSFERED S/U TO</t>
    </r>
    <r>
      <rPr>
        <b/>
        <sz val="12"/>
        <color rgb="FFFF0000"/>
        <rFont val="Calibri"/>
        <family val="2"/>
        <charset val="204"/>
        <scheme val="minor"/>
      </rPr>
      <t xml:space="preserve"> GAW.NW-3</t>
    </r>
  </si>
  <si>
    <t>POOH WITH S/R N-97 10X1"+24X1" MOLDED + 20 X1" + 120 X 7/8''+  20 X1'' S.BAR &amp; ANCHOR PUMP , L/D THE SAME</t>
  </si>
  <si>
    <t>EXPRO#2 (TMU) ,Normal mode</t>
  </si>
  <si>
    <t>EXPRO#2 (TMU) , AFTER R.TFRIP , POC (LWM controller)</t>
  </si>
  <si>
    <t>F. POUND, P.F = 70%</t>
  </si>
  <si>
    <t>F. POUND, P.F = 79%</t>
  </si>
  <si>
    <t xml:space="preserve"> F.POUND, P.F = 84%</t>
  </si>
  <si>
    <t>F. POUND, P.F = 61%</t>
  </si>
  <si>
    <t>NORMAL CARD , Plan to inc. P.S f/1.75" t/2"</t>
  </si>
  <si>
    <t>F.POUND, P.FILL.= 80 %</t>
  </si>
  <si>
    <t xml:space="preserve">25*1" + 120*7/8" +74*1" </t>
  </si>
  <si>
    <r>
      <t xml:space="preserve">NO PUMP ACTION, R.TRIP W/ 1.5" DHP LUFKIN CS 1026, CHANGED 7/8" &amp; S.BAR SECTIONS W/ GRADW S-88 COND. II, FOUND NO PROD., HYDRO TEST, NOT HOLD, TRY TO RIH W/ 1.5" ANCHOR, FOUND OBSTRUCTION AT ROD NO. 60 X 7/8", R.TRIP W/ CLEANING SCRUBBER, RIH W/ NEW PUMP, RET. (10X1")  RODS, SET ANCHOR PUMP AT 5475 FT, HYDRO TEST, HOLD OK, </t>
    </r>
    <r>
      <rPr>
        <b/>
        <sz val="12"/>
        <color rgb="FFFF0000"/>
        <rFont val="Calibri"/>
        <family val="2"/>
        <charset val="204"/>
        <scheme val="minor"/>
      </rPr>
      <t>ON STREAM 5/9/2021</t>
    </r>
  </si>
  <si>
    <t>SLIGHT TV LEAK  , PLAN TO PERFORM PROD. TEST</t>
  </si>
  <si>
    <t>SEVERE F.POUND , P.FILL. +/- 21 % , AFTER R.TRIP W/ 1.5" ANCHOR PUMP , TOTAL RET. 10X1"</t>
  </si>
  <si>
    <t xml:space="preserve">Normal Card </t>
  </si>
  <si>
    <t>F.POUND , P.FILL. +/- 87%</t>
  </si>
  <si>
    <t xml:space="preserve">NORMAL card , HITTING UP, AFTER DECREASING SH.S F/ 10" T/ 8" , PLAN TO PERFORM PROD. TEST  </t>
  </si>
  <si>
    <t>Prod. F/ CSG.</t>
  </si>
  <si>
    <t>FLUID POUND , P.F= 77%</t>
  </si>
  <si>
    <t>Normal card و Anchor Pump, Ret. 35 RODS</t>
  </si>
  <si>
    <r>
      <t xml:space="preserve">Severe F.Pound, P.Fill.=40 % , After R.Trip, 
</t>
    </r>
    <r>
      <rPr>
        <b/>
        <sz val="12"/>
        <color rgb="FFFF0000"/>
        <rFont val="Calibri"/>
        <family val="2"/>
        <charset val="204"/>
        <scheme val="minor"/>
      </rPr>
      <t>Plan to decrease S.L from 128" to 112"</t>
    </r>
  </si>
  <si>
    <t xml:space="preserve">        DECREASED S.L. F/128" TO/112"</t>
  </si>
  <si>
    <t>BAKER  ( B-I,III,IV, Upper B-V on Prod. 
, Lower B-V isolated by FWG plug) , After R.trip w/ 2" Anchor pump (Tot. ret. 20 rods)</t>
  </si>
  <si>
    <t xml:space="preserve">Expected FWG plug leak, Plan to replace same by new one. </t>
  </si>
  <si>
    <t>SEVER F.POUND, P.FILLAGE 50 %</t>
  </si>
  <si>
    <r>
      <t xml:space="preserve">* POOH W/2" DHP &amp; S/R, R/U for Gharib S/L &amp; PCE.
 * Retrived FWG plug from F-nipple, OK.
 * RIH with new 2.56" FWG plug &amp; set same to </t>
    </r>
    <r>
      <rPr>
        <b/>
        <sz val="12"/>
        <color rgb="FFC00000"/>
        <rFont val="Calibri"/>
        <family val="2"/>
        <charset val="204"/>
        <scheme val="minor"/>
      </rPr>
      <t>isolate lower B-V.</t>
    </r>
    <r>
      <rPr>
        <b/>
        <sz val="12"/>
        <color rgb="FF0000FF"/>
        <rFont val="Calibri"/>
        <family val="2"/>
        <scheme val="minor"/>
      </rPr>
      <t xml:space="preserve">
* Now </t>
    </r>
    <r>
      <rPr>
        <b/>
        <sz val="12"/>
        <color rgb="FF339966"/>
        <rFont val="Calibri"/>
        <family val="2"/>
        <charset val="204"/>
        <scheme val="minor"/>
      </rPr>
      <t>B-I,III,IV &amp; upper B-V.</t>
    </r>
    <r>
      <rPr>
        <b/>
        <sz val="12"/>
        <color rgb="FF0000FF"/>
        <rFont val="Calibri"/>
        <family val="2"/>
        <scheme val="minor"/>
      </rPr>
      <t xml:space="preserve">  On production.
RIH W      xxxxxx</t>
    </r>
  </si>
  <si>
    <t>Sever F.Pound, Pump Fill. 52 %</t>
  </si>
  <si>
    <t>Fluid .POUND, P.FILL.= 74%</t>
  </si>
  <si>
    <t>Fluid .POUND, P.FILL.= 75%</t>
  </si>
  <si>
    <t>SLIGHT F.POUND, P.Fill. 91 %</t>
  </si>
  <si>
    <r>
      <rPr>
        <b/>
        <sz val="12"/>
        <color rgb="FFFF0000"/>
        <rFont val="Calibri"/>
        <family val="2"/>
        <charset val="204"/>
        <scheme val="minor"/>
      </rPr>
      <t xml:space="preserve">BAKER, 
</t>
    </r>
    <r>
      <rPr>
        <b/>
        <sz val="12"/>
        <rFont val="Calibri"/>
        <family val="2"/>
        <scheme val="minor"/>
      </rPr>
      <t>After replacing leaking FWG plug.</t>
    </r>
  </si>
  <si>
    <t>24X1" + 122X7/8" + 77X1"</t>
  </si>
  <si>
    <t xml:space="preserve"> 24*1" + 110*7/8" + 56*1" </t>
  </si>
  <si>
    <t>PERF.</t>
  </si>
  <si>
    <t xml:space="preserve">KHARITA  ( 6798-6804 ) 6 FT </t>
  </si>
  <si>
    <t xml:space="preserve">Down due to overload trip, Started with parameters: Freq= 52 Hz, Curr.=29-30 A, Pi/Pd= 185/2460 Psi, 
Ti/Tm= 194/287 F, WHP=158 psi, DSP=100 psi </t>
  </si>
  <si>
    <t>KHARITA</t>
  </si>
  <si>
    <r>
      <t xml:space="preserve">FINISHED DRILLING, COMPLETE THE WELL AS OIL PRODUCER USING ESP SYSTEM FROM
</t>
    </r>
    <r>
      <rPr>
        <b/>
        <sz val="12"/>
        <color rgb="FF00B050"/>
        <rFont val="Calibri"/>
        <family val="2"/>
      </rPr>
      <t xml:space="preserve">KHARITA  ( 6798-6804 ) 6 FT , </t>
    </r>
    <r>
      <rPr>
        <b/>
        <sz val="12"/>
        <color rgb="FF0000FF"/>
        <rFont val="Calibri"/>
        <family val="2"/>
        <charset val="204"/>
      </rPr>
      <t xml:space="preserve">RIH W/ ESP COMPLETION STRG ON  2 7/8 " EUE, ESP PUMP NOVOMET 
NHV 3 PUMPS X 84 STG, MOTOR SERIES 460, STARTED THE WELL, DETECTED RIGHT &amp; WRONG ROTATION, PARAMETERS: FREQ. 90 HZ, CURR. 7.9 A, PI/PD= 2480/3005 PSI, TI/TM= 204/228 F, 
</t>
    </r>
    <r>
      <rPr>
        <b/>
        <sz val="12"/>
        <color rgb="FFFF0000"/>
        <rFont val="Calibri"/>
        <family val="2"/>
        <charset val="204"/>
      </rPr>
      <t>ON STREAM 21/9/2021</t>
    </r>
  </si>
  <si>
    <r>
      <t xml:space="preserve">NO PUMP ACTION, FOUND SCALE DEPOSITS ON DHP AND S/R, RIH W/ SCRABBER, R.TRIP, FOUND OBSTRUCTION AFTER RIH W/ 2 RODS, SPOT HCL &amp; DIESEL, PASSED OK, RET. 2 RODS, TBG TEST, NOT HOLD, </t>
    </r>
    <r>
      <rPr>
        <b/>
        <sz val="12"/>
        <color rgb="FFFF0000"/>
        <rFont val="Calibri"/>
        <family val="2"/>
        <charset val="204"/>
        <scheme val="minor"/>
      </rPr>
      <t>WWO</t>
    </r>
  </si>
  <si>
    <t>EXPRO #2 (TMU) at Manifold
 Freq=50 Hz, Cur=8 A, Pi/Pd=1140/3018 psi, Ti/Tm=207/229 F, WHP=130 psi</t>
  </si>
  <si>
    <t>Collected samples  W.C = ( 100 , 10 , 9 )% , SALINITY AS CL = ( 71274 ) CL</t>
  </si>
  <si>
    <r>
      <t xml:space="preserve">Freq=60 Hz, Cur=12 A, Pi/Pd=585 /3035psi, Ti/Tm=209/244 F
</t>
    </r>
    <r>
      <rPr>
        <b/>
        <sz val="12"/>
        <color rgb="FFFF0000"/>
        <rFont val="Calibri"/>
        <family val="2"/>
        <charset val="204"/>
        <scheme val="minor"/>
      </rPr>
      <t xml:space="preserve"> on flare pit</t>
    </r>
  </si>
  <si>
    <r>
      <t xml:space="preserve">POOH W/ 1.75" DHP
R/U for Gharib S/L to open upper SSD against B-I,III.
 - RIH with 2.81" G.C, tagged P.S.N @ 5918 ft (S/L depth).
 - Tried to fill TBG by +/- 100 bbl water, withut return.
 - Opened CSG win, found suction, </t>
    </r>
    <r>
      <rPr>
        <b/>
        <sz val="12"/>
        <color rgb="FFFF0000"/>
        <rFont val="Calibri"/>
        <family val="2"/>
        <charset val="204"/>
        <scheme val="minor"/>
      </rPr>
      <t>confirmed TBG leak, Cancelled job</t>
    </r>
  </si>
  <si>
    <t>Expro #2 (TMU)</t>
  </si>
  <si>
    <t>Expro #2 (TMU) ,  12 HRS</t>
  </si>
  <si>
    <t>Expro #2 (TMU) ,  24 HRS</t>
  </si>
  <si>
    <t xml:space="preserve">Expro #2 (TMU) , PLAN TO CHECK BY D.F.L </t>
  </si>
  <si>
    <r>
      <t>* Stopped the well to R/U expro test package @ Well head ,Rstarted  again  observed</t>
    </r>
    <r>
      <rPr>
        <b/>
        <sz val="12"/>
        <color rgb="FFFF0000"/>
        <rFont val="Calibri"/>
        <family val="2"/>
        <charset val="204"/>
        <scheme val="minor"/>
      </rPr>
      <t xml:space="preserve"> PI decreased F/1250 Psi T/300 psi  via 3 hrs</t>
    </r>
    <r>
      <rPr>
        <b/>
        <sz val="12"/>
        <color rgb="FF0000FF"/>
        <rFont val="Calibri"/>
        <family val="2"/>
        <scheme val="minor"/>
      </rPr>
      <t xml:space="preserve"> ,   and the well tripped due to PI trip.
* Started the well Freq=60 Hz after reached PI over 900 psi as per cairo office recommenditons.
Pi declined from 900 psi to 250 psi within 5 hrs, The well tripped again due to low Pi. 
</t>
    </r>
    <r>
      <rPr>
        <b/>
        <sz val="14"/>
        <color rgb="FFFF0000"/>
        <rFont val="Calibri"/>
        <family val="2"/>
        <charset val="204"/>
        <scheme val="minor"/>
      </rPr>
      <t xml:space="preserve"> ** Not able to have accurate  prod. test for the well due to Intermitent flow .
** The well is under W/O activity to Convert to S.R well </t>
    </r>
  </si>
  <si>
    <r>
      <t xml:space="preserve">UNDER W/O TO C/S F/ ESP T/ S/R, POOH W/ NOVOMET ESP STRG ON 2-7/8" EUE TBG, </t>
    </r>
    <r>
      <rPr>
        <b/>
        <sz val="12"/>
        <color rgb="FF339933"/>
        <rFont val="Calibri"/>
        <family val="2"/>
        <charset val="204"/>
        <scheme val="minor"/>
      </rPr>
      <t>PERFORATED BAH-III ( 5998'-6,005' ) 07 FT</t>
    </r>
    <r>
      <rPr>
        <b/>
        <sz val="12"/>
        <color rgb="FF0000FF"/>
        <rFont val="Calibri"/>
        <family val="2"/>
        <scheme val="minor"/>
      </rPr>
      <t xml:space="preserve">, INSTALLED S/R SELECTIVE COMPL ON 3.5" EUE TBG, </t>
    </r>
    <r>
      <rPr>
        <b/>
        <sz val="12"/>
        <color rgb="FFFF0000"/>
        <rFont val="Calibri"/>
        <family val="2"/>
        <charset val="204"/>
        <scheme val="minor"/>
      </rPr>
      <t>OPENED SSD AGAINST B-III</t>
    </r>
    <r>
      <rPr>
        <b/>
        <sz val="12"/>
        <color rgb="FF0000FF"/>
        <rFont val="Calibri"/>
        <family val="2"/>
        <scheme val="minor"/>
      </rPr>
      <t xml:space="preserve">, </t>
    </r>
    <r>
      <rPr>
        <b/>
        <sz val="12"/>
        <color rgb="FF339933"/>
        <rFont val="Calibri"/>
        <family val="2"/>
        <charset val="204"/>
        <scheme val="minor"/>
      </rPr>
      <t>ALL INTERVALS ON PROD.</t>
    </r>
    <r>
      <rPr>
        <b/>
        <sz val="12"/>
        <color rgb="FF0000FF"/>
        <rFont val="Calibri"/>
        <family val="2"/>
        <scheme val="minor"/>
      </rPr>
      <t xml:space="preserve">, RIH W/ 1.75" DHP ON S/R CONFG. (25*1"+130*7/8"+86*1") D-78 COND-II, R/U S/U FROM ROSA.N-11 (640 M-II, SH.S=8", S.L.= 112"), </t>
    </r>
    <r>
      <rPr>
        <b/>
        <sz val="12"/>
        <color rgb="FFFF0000"/>
        <rFont val="Calibri"/>
        <family val="2"/>
        <charset val="204"/>
        <scheme val="minor"/>
      </rPr>
      <t>ON STREAM 29/9/2021</t>
    </r>
  </si>
  <si>
    <t>D-78 COND-II APERGY</t>
  </si>
  <si>
    <t>25 X 1" + 130 X 7/8" + 86 X 1"</t>
  </si>
  <si>
    <t>WELL ( S/R) :    A-DOME-10</t>
  </si>
  <si>
    <t xml:space="preserve">BAH-III ( 5998'-6,005' ) 7 FT
KHARITA  ( 6798-6804 ) 6 FT </t>
  </si>
  <si>
    <t>B-III, KHARITA</t>
  </si>
  <si>
    <t>ADD B-III (5998'-6,005' ) 07 FT</t>
  </si>
  <si>
    <t>Baker , losses +/- 40 bopd where F.L dropped F/3070 ft T/3290 ft</t>
  </si>
  <si>
    <r>
      <t xml:space="preserve">NO PUMP ACTION, R.TRIP, SET AT SAME DEPTH, TBG TEST, HOLD OK, </t>
    </r>
    <r>
      <rPr>
        <b/>
        <sz val="12"/>
        <color rgb="FFFF0000"/>
        <rFont val="Calibri"/>
        <family val="2"/>
        <charset val="204"/>
        <scheme val="minor"/>
      </rPr>
      <t>S/R CONF. (77X1"+122X7/8"+24X1")</t>
    </r>
    <r>
      <rPr>
        <b/>
        <sz val="12"/>
        <color rgb="FF0000FF"/>
        <rFont val="Calibri"/>
        <family val="2"/>
        <scheme val="minor"/>
      </rPr>
      <t>, ON STREAM</t>
    </r>
  </si>
  <si>
    <t>NO PUMP ACTION, R.TRIP, RET. 10 RODS, ON STREAM</t>
  </si>
  <si>
    <t xml:space="preserve">Expro #2 (TMU) , Tested with  test package . found LPE ( losses = 114 bopd) </t>
  </si>
  <si>
    <t>TOTAL RET. 25X1" RODS</t>
  </si>
  <si>
    <t>FOUND PLUGER STUCK, R.TRIP, RET. 10 RODS, TBG.TEST, HOLD, ON STREAM</t>
  </si>
  <si>
    <t>25*1" + 125* 7/8" + 59* 1"</t>
  </si>
  <si>
    <t>NO PUMP ACTION, R.TRIP, ………</t>
  </si>
  <si>
    <t>NO PUMP ACTION, R.TRIP, SET ANCHOR PUMP AT SAME DEPTH, ON STREAM</t>
  </si>
  <si>
    <r>
      <t xml:space="preserve">BAKER
</t>
    </r>
    <r>
      <rPr>
        <b/>
        <sz val="12"/>
        <color rgb="FFFF0000"/>
        <rFont val="Calibri"/>
        <family val="2"/>
        <charset val="204"/>
        <scheme val="minor"/>
      </rPr>
      <t>B-III &amp; KHARITA</t>
    </r>
  </si>
  <si>
    <t>ROD NO. 48*7/8" PARTED, FISHED, R.TRIP W/1.75" DHP, ON STREAM.</t>
  </si>
  <si>
    <t>25*1" + 124*7/8" + 74*1"</t>
  </si>
  <si>
    <t>D.F.L AT PUMP DEPTH</t>
  </si>
  <si>
    <t>25*1" + 118*7/8" + 84*1"</t>
  </si>
  <si>
    <r>
      <rPr>
        <b/>
        <sz val="12"/>
        <color rgb="FFFF0000"/>
        <rFont val="Calibri"/>
        <family val="2"/>
        <charset val="204"/>
        <scheme val="minor"/>
      </rPr>
      <t>UNDER W/O DUE TO TBG LEAK</t>
    </r>
    <r>
      <rPr>
        <b/>
        <sz val="12"/>
        <color rgb="FF0000FF"/>
        <rFont val="Calibri"/>
        <family val="2"/>
        <scheme val="minor"/>
      </rPr>
      <t xml:space="preserve">,  </t>
    </r>
    <r>
      <rPr>
        <b/>
        <sz val="12"/>
        <rFont val="Calibri"/>
        <family val="2"/>
        <charset val="204"/>
        <scheme val="minor"/>
      </rPr>
      <t>TAGGED BTM @ 6699 FT BY 5.8” G.RING &amp; J.BASKET ON CCL TOOL</t>
    </r>
    <r>
      <rPr>
        <b/>
        <sz val="12"/>
        <color rgb="FF0000FF"/>
        <rFont val="Calibri"/>
        <family val="2"/>
        <scheme val="minor"/>
      </rPr>
      <t xml:space="preserve">, </t>
    </r>
    <r>
      <rPr>
        <b/>
        <sz val="12"/>
        <color rgb="FF339966"/>
        <rFont val="Calibri"/>
        <family val="2"/>
        <charset val="204"/>
        <scheme val="minor"/>
      </rPr>
      <t>INSTALL SELECTIVE COMPL. ON 2-7/8" TBG</t>
    </r>
    <r>
      <rPr>
        <b/>
        <sz val="12"/>
        <color rgb="FF0000FF"/>
        <rFont val="Calibri"/>
        <family val="2"/>
        <scheme val="minor"/>
      </rPr>
      <t xml:space="preserve">, RIH W/1.5" SLIM DHP ON S/R S-88 (25*1" + 118*7/8" + 84*1"), ON STREAM ON </t>
    </r>
    <r>
      <rPr>
        <b/>
        <sz val="12"/>
        <color rgb="FFFF0000"/>
        <rFont val="Calibri"/>
        <family val="2"/>
        <charset val="204"/>
        <scheme val="minor"/>
      </rPr>
      <t>20/10/2021</t>
    </r>
    <r>
      <rPr>
        <b/>
        <sz val="12"/>
        <color rgb="FF0000FF"/>
        <rFont val="Calibri"/>
        <family val="2"/>
        <scheme val="minor"/>
      </rPr>
      <t>.</t>
    </r>
  </si>
  <si>
    <t>1" S-88 SLIM NEW      7/8" S-88 COND.2</t>
  </si>
  <si>
    <t>EXPRO #2 (TMU), after R/T</t>
  </si>
  <si>
    <r>
      <t>ROD NO.</t>
    </r>
    <r>
      <rPr>
        <b/>
        <sz val="12"/>
        <color rgb="FFFF0000"/>
        <rFont val="Calibri"/>
        <family val="2"/>
        <charset val="204"/>
        <scheme val="minor"/>
      </rPr>
      <t xml:space="preserve"> (15X1")</t>
    </r>
    <r>
      <rPr>
        <b/>
        <sz val="12"/>
        <color rgb="FF0000FF"/>
        <rFont val="Calibri"/>
        <family val="2"/>
        <scheme val="minor"/>
      </rPr>
      <t xml:space="preserve"> PARTED, FISHED OK, R.TRIP W/</t>
    </r>
    <r>
      <rPr>
        <b/>
        <sz val="12"/>
        <color rgb="FFFF0000"/>
        <rFont val="Calibri"/>
        <family val="2"/>
        <charset val="204"/>
        <scheme val="minor"/>
      </rPr>
      <t xml:space="preserve"> 2" DHP INSTEAD OF 1.75" DHP</t>
    </r>
    <r>
      <rPr>
        <b/>
        <sz val="12"/>
        <color rgb="FF0000FF"/>
        <rFont val="Calibri"/>
        <family val="2"/>
        <scheme val="minor"/>
      </rPr>
      <t>, ON STREAM</t>
    </r>
  </si>
  <si>
    <t>NO PUMP ACTION, RESET DHP 2 TIMES , ON STREAM</t>
  </si>
  <si>
    <t>25X1" + 125X7/8" + 70X1"</t>
  </si>
  <si>
    <r>
      <t xml:space="preserve">NO PUMP ACTION, R.TRIP W/ </t>
    </r>
    <r>
      <rPr>
        <b/>
        <sz val="12"/>
        <color rgb="FFFF0000"/>
        <rFont val="Calibri"/>
        <family val="2"/>
        <charset val="204"/>
        <scheme val="minor"/>
      </rPr>
      <t>1.5" S.DHP INSTEAD OF 1.75"</t>
    </r>
    <r>
      <rPr>
        <b/>
        <sz val="12"/>
        <color rgb="FF0000FF"/>
        <rFont val="Calibri"/>
        <family val="2"/>
        <scheme val="minor"/>
      </rPr>
      <t xml:space="preserve"> S.DHP, NO PROD, RESET, TBG.TEST, NOT HOLD, </t>
    </r>
    <r>
      <rPr>
        <b/>
        <sz val="12"/>
        <color rgb="FFFF0000"/>
        <rFont val="Calibri"/>
        <family val="2"/>
        <charset val="204"/>
        <scheme val="minor"/>
      </rPr>
      <t>R.TRIP W/ 1.75" SLIM ANCHOR PUMP</t>
    </r>
    <r>
      <rPr>
        <b/>
        <sz val="12"/>
        <color rgb="FF0000FF"/>
        <rFont val="Calibri"/>
        <family val="2"/>
        <scheme val="minor"/>
      </rPr>
      <t>, RET. 10 RODS, SET PUMP AT 5500 FT, TBG.TEST HOLD, ON STREAM</t>
    </r>
  </si>
  <si>
    <t>75X1"+120X7/8"+25X1"</t>
  </si>
  <si>
    <r>
      <t xml:space="preserve">NO PUMP ACTION, R.TRIP W/ 1.5" DHP, NO PROD., TBG.TEST, NOT HOLD, </t>
    </r>
    <r>
      <rPr>
        <b/>
        <sz val="12"/>
        <color rgb="FFFF0000"/>
        <rFont val="Calibri"/>
        <family val="2"/>
        <charset val="204"/>
        <scheme val="minor"/>
      </rPr>
      <t>R.TRIP W/1.5" ANCHOR PUMP</t>
    </r>
    <r>
      <rPr>
        <b/>
        <sz val="12"/>
        <color rgb="FF0000FF"/>
        <rFont val="Calibri"/>
        <family val="2"/>
        <scheme val="minor"/>
      </rPr>
      <t>, RET. 10 RODS, SET PUMP AT 5500 FT, TBG.TEST HOLD, ON STREAM</t>
    </r>
  </si>
  <si>
    <r>
      <t xml:space="preserve">1.5'' </t>
    </r>
    <r>
      <rPr>
        <b/>
        <sz val="12"/>
        <color rgb="FF0000FF"/>
        <rFont val="Calibri"/>
        <family val="2"/>
        <scheme val="minor"/>
      </rPr>
      <t>ANCHOR PUMP</t>
    </r>
  </si>
  <si>
    <r>
      <rPr>
        <b/>
        <sz val="12"/>
        <color rgb="FF339966"/>
        <rFont val="Calibri"/>
        <family val="2"/>
        <scheme val="minor"/>
      </rPr>
      <t xml:space="preserve">B-I  (5766 - 5790 FT) </t>
    </r>
    <r>
      <rPr>
        <b/>
        <sz val="12"/>
        <color indexed="12"/>
        <rFont val="Calibri"/>
        <family val="2"/>
        <scheme val="minor"/>
      </rPr>
      <t xml:space="preserve">
</t>
    </r>
    <r>
      <rPr>
        <b/>
        <sz val="12"/>
        <color rgb="FFFF0000"/>
        <rFont val="Calibri"/>
        <family val="2"/>
        <scheme val="minor"/>
      </rPr>
      <t xml:space="preserve"> </t>
    </r>
    <r>
      <rPr>
        <b/>
        <sz val="12"/>
        <color rgb="FF339966"/>
        <rFont val="Calibri"/>
        <family val="2"/>
        <scheme val="minor"/>
      </rPr>
      <t xml:space="preserve"> B-III (5942 - 5950 FT) </t>
    </r>
    <r>
      <rPr>
        <b/>
        <sz val="12"/>
        <color rgb="FFFF0000"/>
        <rFont val="Calibri"/>
        <family val="2"/>
        <scheme val="minor"/>
      </rPr>
      <t xml:space="preserve">
</t>
    </r>
    <r>
      <rPr>
        <b/>
        <sz val="12"/>
        <color theme="1"/>
        <rFont val="Calibri"/>
        <family val="2"/>
        <charset val="204"/>
        <scheme val="minor"/>
      </rPr>
      <t>B-IV (5978 - 5984 FT)(5988 - 5994 FT) ISOLATED BY 7” B.PLUG + 10 FT CMT   
 B -IV  (6006 - 6016)(6020 -6030) ISOLATED BY B.PLUG + 5 FT CEMENT</t>
    </r>
  </si>
  <si>
    <r>
      <t xml:space="preserve">NO PUMP ACTION, </t>
    </r>
    <r>
      <rPr>
        <b/>
        <sz val="14"/>
        <color rgb="FF0000FF"/>
        <rFont val="Calibri"/>
        <family val="2"/>
        <charset val="204"/>
        <scheme val="minor"/>
      </rPr>
      <t>2</t>
    </r>
    <r>
      <rPr>
        <b/>
        <sz val="12"/>
        <color rgb="FF0000FF"/>
        <rFont val="Calibri"/>
        <family val="2"/>
        <scheme val="minor"/>
      </rPr>
      <t xml:space="preserve"> R.TRIP W/1.75" DHP, TBG TEST NOT HOLD, </t>
    </r>
    <r>
      <rPr>
        <b/>
        <sz val="12"/>
        <color rgb="FFFF0000"/>
        <rFont val="Calibri"/>
        <family val="2"/>
        <charset val="204"/>
        <scheme val="minor"/>
      </rPr>
      <t>R.TRIP W/1.75" ANCHOR PUMP</t>
    </r>
    <r>
      <rPr>
        <b/>
        <sz val="12"/>
        <color rgb="FF0000FF"/>
        <rFont val="Calibri"/>
        <family val="2"/>
        <scheme val="minor"/>
      </rPr>
      <t xml:space="preserve">, RET. (10+5)*1" RODS, </t>
    </r>
    <r>
      <rPr>
        <b/>
        <sz val="12"/>
        <color rgb="FFFF0000"/>
        <rFont val="Calibri"/>
        <family val="2"/>
        <charset val="204"/>
        <scheme val="minor"/>
      </rPr>
      <t>SET PUMP AT 5575 FT</t>
    </r>
    <r>
      <rPr>
        <b/>
        <sz val="12"/>
        <color rgb="FF0000FF"/>
        <rFont val="Calibri"/>
        <family val="2"/>
        <scheme val="minor"/>
      </rPr>
      <t>, TBG TEST HOLD, ON STREAM.</t>
    </r>
  </si>
  <si>
    <t>NO PUMP ACTION, RET. 5 RODS, TBG.TEST NOT HOLD, R.TRIP, RET. 5 RODS, ON STREAM</t>
  </si>
  <si>
    <t>29*1" + 115*7/8" + 59*1"</t>
  </si>
  <si>
    <r>
      <t>NO PUMP ACTION,</t>
    </r>
    <r>
      <rPr>
        <b/>
        <sz val="12"/>
        <color rgb="FFFF0000"/>
        <rFont val="Calibri"/>
        <family val="2"/>
        <charset val="204"/>
        <scheme val="minor"/>
      </rPr>
      <t xml:space="preserve"> R.TRIP W/1.5" ANCHOR PUMP</t>
    </r>
    <r>
      <rPr>
        <b/>
        <sz val="12"/>
        <color rgb="FF0000FF"/>
        <rFont val="Calibri"/>
        <family val="2"/>
        <scheme val="minor"/>
      </rPr>
      <t>, SET PUMP AT SAME DEPTH, ON STREAM.</t>
    </r>
  </si>
  <si>
    <r>
      <t xml:space="preserve">NO PUMP ACTION, </t>
    </r>
    <r>
      <rPr>
        <b/>
        <sz val="12"/>
        <color rgb="FFFF0000"/>
        <rFont val="Calibri"/>
        <family val="2"/>
        <charset val="204"/>
        <scheme val="minor"/>
      </rPr>
      <t>R.TRIP W/1.5" DHP</t>
    </r>
    <r>
      <rPr>
        <b/>
        <sz val="12"/>
        <color rgb="FF0000FF"/>
        <rFont val="Calibri"/>
        <family val="2"/>
        <scheme val="minor"/>
      </rPr>
      <t>, ON STREAM</t>
    </r>
  </si>
  <si>
    <t>25X1" + 130X7/8" + 53X1"</t>
  </si>
  <si>
    <r>
      <t xml:space="preserve">NO PUMP ACTION, </t>
    </r>
    <r>
      <rPr>
        <b/>
        <sz val="12"/>
        <color rgb="FFFF0000"/>
        <rFont val="Calibri"/>
        <family val="2"/>
        <charset val="204"/>
        <scheme val="minor"/>
      </rPr>
      <t>R.TRIP W/2" ANCHOR PUMP</t>
    </r>
    <r>
      <rPr>
        <b/>
        <sz val="12"/>
        <color rgb="FF0000FF"/>
        <rFont val="Calibri"/>
        <family val="2"/>
        <scheme val="minor"/>
      </rPr>
      <t>, RET. 10*1" RODS, SET PUMP AT 5200 FT, TBG TEST HOLD, ON STREAM.</t>
    </r>
  </si>
  <si>
    <r>
      <rPr>
        <b/>
        <sz val="12"/>
        <color rgb="FFFF0000"/>
        <rFont val="Calibri"/>
        <family val="2"/>
        <charset val="204"/>
      </rPr>
      <t>B-I ( 5727 - 5752' ) &amp; B-III ( 5902' - 5912' ) ISOLATED SSD</t>
    </r>
    <r>
      <rPr>
        <b/>
        <sz val="12"/>
        <color rgb="FF339933"/>
        <rFont val="Calibri"/>
        <family val="2"/>
      </rPr>
      <t xml:space="preserve">
UPPER B-V ( 5998' - 6012' )
</t>
    </r>
    <r>
      <rPr>
        <b/>
        <sz val="11"/>
        <rFont val="Calibri"/>
        <family val="2"/>
        <charset val="204"/>
      </rPr>
      <t>LOWER B-V ( 6044' - 6050' ) ISOLATED BY 2 B.P. AT 6035 FT</t>
    </r>
  </si>
  <si>
    <t>EXPRO #3 (TMU), Normal Mode</t>
  </si>
  <si>
    <t>BAKER, LWM, NORMAL MODE</t>
  </si>
  <si>
    <t>BAKER, LWM, NORMAL MODE
ANCHOR PUMP, RET.10 RODS</t>
  </si>
  <si>
    <t>BAKER, LWM, NORMAL MODE 
W/H</t>
  </si>
  <si>
    <t xml:space="preserve">EXPRO TMU# 2 , LWM, NORMAL MODE
</t>
  </si>
  <si>
    <t>BAKER (P.S. 2")</t>
  </si>
  <si>
    <t>S/R  D-78 COND-II 25*1" + 145*7/8" + 61*1"
TBG 2-7/8" P.S. 1.5" DHP</t>
  </si>
  <si>
    <t>65 X1''+  114 X 7/8''+  25 X1''  S.BAR</t>
  </si>
  <si>
    <r>
      <t xml:space="preserve">NO PUMP ACTION, </t>
    </r>
    <r>
      <rPr>
        <b/>
        <sz val="12"/>
        <color rgb="FFFF0000"/>
        <rFont val="Calibri"/>
        <family val="2"/>
        <charset val="204"/>
        <scheme val="minor"/>
      </rPr>
      <t>R.TRIP W/1.5" SLIM ANCHOR PUMP</t>
    </r>
    <r>
      <rPr>
        <b/>
        <sz val="12"/>
        <color rgb="FF0000FF"/>
        <rFont val="Calibri"/>
        <family val="2"/>
        <scheme val="minor"/>
      </rPr>
      <t>, RET. 1*1" ROD, TBG TEST HOLD, NO PRODUCTION, BUILD UP PERIOD, ….</t>
    </r>
  </si>
  <si>
    <t>VLV ROD</t>
  </si>
  <si>
    <t xml:space="preserve"> 25*1" + 120*7/8" + 88*1"</t>
  </si>
  <si>
    <r>
      <t xml:space="preserve">CLEANED TBG BY SCRABBER DUE TO OBSTRUCTION, </t>
    </r>
    <r>
      <rPr>
        <b/>
        <sz val="12"/>
        <color rgb="FFFF0000"/>
        <rFont val="Calibri"/>
        <family val="2"/>
        <charset val="204"/>
        <scheme val="minor"/>
      </rPr>
      <t>RIH W/ 1.75" ANCHOR PUMP INSTEAD OF 1.75" DHP</t>
    </r>
    <r>
      <rPr>
        <b/>
        <sz val="12"/>
        <color rgb="FF0000FF"/>
        <rFont val="Calibri"/>
        <family val="2"/>
        <scheme val="minor"/>
      </rPr>
      <t xml:space="preserve">, RET. (10+5+5) RODS, TBG.TEST, NOT HOLD, </t>
    </r>
    <r>
      <rPr>
        <b/>
        <sz val="12"/>
        <color rgb="FFFF0000"/>
        <rFont val="Calibri"/>
        <family val="2"/>
        <charset val="204"/>
        <scheme val="minor"/>
      </rPr>
      <t>WWO</t>
    </r>
  </si>
  <si>
    <t>TOTAL RET. 23 RODS</t>
  </si>
  <si>
    <r>
      <t xml:space="preserve">VLV ROD PARTED, FISHED OK, </t>
    </r>
    <r>
      <rPr>
        <b/>
        <sz val="12"/>
        <color rgb="FFFF0000"/>
        <rFont val="Calibri"/>
        <family val="2"/>
        <charset val="204"/>
        <scheme val="minor"/>
      </rPr>
      <t>R.TRIP W/1.5" DHP</t>
    </r>
    <r>
      <rPr>
        <b/>
        <sz val="12"/>
        <color rgb="FF0000FF"/>
        <rFont val="Calibri"/>
        <family val="2"/>
        <scheme val="minor"/>
      </rPr>
      <t xml:space="preserve">, NO PROD, RESET DHP, TBG TEST NOT HOLD &amp; WTR COMING F/CSG, </t>
    </r>
    <r>
      <rPr>
        <b/>
        <sz val="12"/>
        <color rgb="FFFF0000"/>
        <rFont val="Calibri"/>
        <family val="2"/>
        <charset val="204"/>
        <scheme val="minor"/>
      </rPr>
      <t>R.TRIP W/1.5" ANCHOR PUMP</t>
    </r>
    <r>
      <rPr>
        <b/>
        <sz val="12"/>
        <color rgb="FF0000FF"/>
        <rFont val="Calibri"/>
        <family val="2"/>
        <scheme val="minor"/>
      </rPr>
      <t xml:space="preserve">, RET. (10+13) RODS, FOUND WTR COMING FROM CSG, EXPECTED TBG LEAK, S/R CONF. (25 X 1" + 120 X 7/8" + 56 X 1"), </t>
    </r>
    <r>
      <rPr>
        <b/>
        <sz val="12"/>
        <color rgb="FFFF0000"/>
        <rFont val="Calibri"/>
        <family val="2"/>
        <charset val="204"/>
        <scheme val="minor"/>
      </rPr>
      <t>WWO</t>
    </r>
  </si>
  <si>
    <t>25X1" + 120X7/8" + 56X1"</t>
  </si>
  <si>
    <r>
      <rPr>
        <b/>
        <sz val="12"/>
        <color rgb="FFC00000"/>
        <rFont val="Calibri"/>
        <family val="2"/>
        <charset val="204"/>
        <scheme val="minor"/>
      </rPr>
      <t>UNDER W/O DUE TO TBG LEAK &amp; WSO</t>
    </r>
    <r>
      <rPr>
        <b/>
        <sz val="12"/>
        <color rgb="FF0000FF"/>
        <rFont val="Calibri"/>
        <family val="2"/>
        <scheme val="minor"/>
      </rPr>
      <t xml:space="preserve">, </t>
    </r>
    <r>
      <rPr>
        <b/>
        <sz val="12"/>
        <rFont val="Calibri"/>
        <family val="2"/>
        <charset val="204"/>
        <scheme val="minor"/>
      </rPr>
      <t>FOUND CRAKS IN JT#190, 191, 192, 193</t>
    </r>
    <r>
      <rPr>
        <b/>
        <sz val="12"/>
        <color rgb="FF0000FF"/>
        <rFont val="Calibri"/>
        <family val="2"/>
        <scheme val="minor"/>
      </rPr>
      <t xml:space="preserve"> , TAGGED BTM BY 5.85" G.RING &amp; J.BASKET AT 6100 FT, </t>
    </r>
    <r>
      <rPr>
        <b/>
        <sz val="12"/>
        <color rgb="FFFF0000"/>
        <rFont val="Calibri"/>
        <family val="2"/>
        <charset val="204"/>
        <scheme val="minor"/>
      </rPr>
      <t>SET 7" B.PLUG AT 6040 FT &amp; 7" B.PLUG AT 6035 FT</t>
    </r>
    <r>
      <rPr>
        <b/>
        <sz val="12"/>
        <color rgb="FF0000FF"/>
        <rFont val="Calibri"/>
        <family val="2"/>
        <scheme val="minor"/>
      </rPr>
      <t xml:space="preserve"> ,</t>
    </r>
    <r>
      <rPr>
        <b/>
        <sz val="12"/>
        <color rgb="FF339966"/>
        <rFont val="Calibri"/>
        <family val="2"/>
        <charset val="204"/>
        <scheme val="minor"/>
      </rPr>
      <t xml:space="preserve"> INSTALL SELECTIVE COMPL. ON 3-1/2" TBG </t>
    </r>
    <r>
      <rPr>
        <b/>
        <sz val="12"/>
        <color rgb="FF0000FF"/>
        <rFont val="Calibri"/>
        <family val="2"/>
        <scheme val="minor"/>
      </rPr>
      <t xml:space="preserve">, </t>
    </r>
    <r>
      <rPr>
        <b/>
        <sz val="12"/>
        <rFont val="Calibri"/>
        <family val="2"/>
        <charset val="204"/>
        <scheme val="minor"/>
      </rPr>
      <t>KEPT SSD CLOSED, ISOLATE B-I &amp; B-III</t>
    </r>
    <r>
      <rPr>
        <b/>
        <sz val="12"/>
        <color rgb="FF0000FF"/>
        <rFont val="Calibri"/>
        <family val="2"/>
        <scheme val="minor"/>
      </rPr>
      <t xml:space="preserve">, </t>
    </r>
    <r>
      <rPr>
        <b/>
        <sz val="12"/>
        <color rgb="FF339966"/>
        <rFont val="Calibri"/>
        <family val="2"/>
        <charset val="204"/>
        <scheme val="minor"/>
      </rPr>
      <t xml:space="preserve">B-V ONLY ON PROD. </t>
    </r>
    <r>
      <rPr>
        <b/>
        <sz val="12"/>
        <color rgb="FF0000FF"/>
        <rFont val="Calibri"/>
        <family val="2"/>
        <scheme val="minor"/>
      </rPr>
      <t xml:space="preserve">, RIH W/1.75" DHP ON S/R CONFG (25*1" + 120*7/8" + 88*1"), </t>
    </r>
    <r>
      <rPr>
        <b/>
        <sz val="12"/>
        <color rgb="FFFF0000"/>
        <rFont val="Calibri"/>
        <family val="2"/>
        <charset val="204"/>
        <scheme val="minor"/>
      </rPr>
      <t>WAITING ON PRODUCTION 14/11/2021</t>
    </r>
  </si>
  <si>
    <t>STILL NO PROD., RESET 2 TIMES, R.TRIP W/ 1.75" DHP, ON STREAM</t>
  </si>
  <si>
    <r>
      <t xml:space="preserve">NO PUMP ACTION, R.TRIP, RET. 1 ROD, TBG TEST, NOT HOLD, </t>
    </r>
    <r>
      <rPr>
        <b/>
        <sz val="12"/>
        <color rgb="FFFF0000"/>
        <rFont val="Calibri"/>
        <family val="2"/>
        <charset val="204"/>
        <scheme val="minor"/>
      </rPr>
      <t>WWO</t>
    </r>
  </si>
  <si>
    <t>TOT. RET. 47 RODS</t>
  </si>
  <si>
    <t>NO PUMP ACTION, XXXXXXXXXX</t>
  </si>
  <si>
    <t>D-78, COND. 2</t>
  </si>
  <si>
    <t>25*1" + 145*7/8" + 58*1"</t>
  </si>
  <si>
    <r>
      <t xml:space="preserve">UNDER W/O DUE TO </t>
    </r>
    <r>
      <rPr>
        <b/>
        <sz val="12"/>
        <color rgb="FFFF0000"/>
        <rFont val="Calibri"/>
        <family val="2"/>
        <charset val="204"/>
        <scheme val="minor"/>
      </rPr>
      <t>TBG LEAK</t>
    </r>
    <r>
      <rPr>
        <b/>
        <sz val="12"/>
        <color rgb="FF0000FF"/>
        <rFont val="Calibri"/>
        <family val="2"/>
        <scheme val="minor"/>
      </rPr>
      <t xml:space="preserve">, POOH W/ S.R COMPL. ASSY. ON 3.5" EUE TBG, </t>
    </r>
    <r>
      <rPr>
        <b/>
        <sz val="12"/>
        <color rgb="FFFF0000"/>
        <rFont val="Calibri"/>
        <family val="2"/>
        <charset val="204"/>
        <scheme val="minor"/>
      </rPr>
      <t>DETECTED 1 FT LONGITUDINAL CRACK @ JT # 192 ( 1ST JT ABOVE P.S.N)</t>
    </r>
    <r>
      <rPr>
        <b/>
        <sz val="12"/>
        <color rgb="FF0000FF"/>
        <rFont val="Calibri"/>
        <family val="2"/>
        <scheme val="minor"/>
      </rPr>
      <t xml:space="preserve">, </t>
    </r>
    <r>
      <rPr>
        <b/>
        <sz val="12"/>
        <rFont val="Calibri"/>
        <family val="2"/>
        <charset val="204"/>
        <scheme val="minor"/>
      </rPr>
      <t>TAGGED @ 6,292 FT BY G.RING</t>
    </r>
    <r>
      <rPr>
        <b/>
        <sz val="12"/>
        <color rgb="FF0000FF"/>
        <rFont val="Calibri"/>
        <family val="2"/>
        <scheme val="minor"/>
      </rPr>
      <t>, RIH W/ TANMIA 7" T.A.C ON 2-7/8" EUE TBG, RIH W/</t>
    </r>
    <r>
      <rPr>
        <b/>
        <sz val="12"/>
        <color rgb="FFFF0000"/>
        <rFont val="Calibri"/>
        <family val="2"/>
        <charset val="204"/>
        <scheme val="minor"/>
      </rPr>
      <t xml:space="preserve"> 1.5"</t>
    </r>
    <r>
      <rPr>
        <b/>
        <sz val="12"/>
        <color rgb="FF0000FF"/>
        <rFont val="Calibri"/>
        <family val="2"/>
        <scheme val="minor"/>
      </rPr>
      <t xml:space="preserve"> S.DHP, S/R CONF. (25X1" + 145X7/8" + 58X1"), D-78 COND. 2, SLIM, RIG RELEASED 18/11/2021</t>
    </r>
  </si>
  <si>
    <t>LPE, PLAN TO PERFORM R.TRIP</t>
  </si>
  <si>
    <t>EXPRO (TMU-2), 1.75" Anchor Pump</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</si>
</sst>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409]dd\-mmm\-yy;@"/>
    <numFmt numFmtId="165" formatCode="[$-409]d\-mmm\-yy;@"/>
    <numFmt numFmtId="166" formatCode="[$-409]mmm/yy;@"/>
    <numFmt numFmtId="167" formatCode="[$-409]d/mmm/yy;@"/>
    <numFmt numFmtId="168" formatCode="[$-409]mmm\-yy;@"/>
  </numFmts>
  <fonts count="225" x14ac:knownFonts="1">
    <font>
      <sz val="10"/>
      <name val="Arial"/>
      <charset val="178"/>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u/>
      <sz val="10"/>
      <color indexed="12"/>
      <name val="Arial"/>
      <family val="2"/>
    </font>
    <font>
      <sz val="8"/>
      <name val="Arial"/>
      <family val="2"/>
    </font>
    <font>
      <sz val="10"/>
      <name val="Arial"/>
      <family val="2"/>
    </font>
    <font>
      <sz val="12"/>
      <name val="Arial"/>
      <family val="2"/>
    </font>
    <font>
      <b/>
      <sz val="12"/>
      <name val="Calibri"/>
      <family val="2"/>
    </font>
    <font>
      <b/>
      <sz val="12"/>
      <color indexed="12"/>
      <name val="Calibri"/>
      <family val="2"/>
    </font>
    <font>
      <b/>
      <sz val="12"/>
      <color indexed="17"/>
      <name val="Calibri"/>
      <family val="2"/>
    </font>
    <font>
      <b/>
      <sz val="12"/>
      <color indexed="10"/>
      <name val="Calibri"/>
      <family val="2"/>
    </font>
    <font>
      <b/>
      <sz val="12"/>
      <color indexed="48"/>
      <name val="Calibri"/>
      <family val="2"/>
    </font>
    <font>
      <b/>
      <u/>
      <sz val="12"/>
      <color indexed="10"/>
      <name val="Calibri"/>
      <family val="2"/>
    </font>
    <font>
      <b/>
      <u/>
      <sz val="12"/>
      <color indexed="60"/>
      <name val="Calibri"/>
      <family val="2"/>
    </font>
    <font>
      <b/>
      <u/>
      <sz val="12"/>
      <color indexed="12"/>
      <name val="Calibri"/>
      <family val="2"/>
    </font>
    <font>
      <b/>
      <u/>
      <sz val="12"/>
      <color indexed="48"/>
      <name val="Calibri"/>
      <family val="2"/>
    </font>
    <font>
      <b/>
      <sz val="12"/>
      <color indexed="30"/>
      <name val="Calibri"/>
      <family val="2"/>
    </font>
    <font>
      <b/>
      <sz val="12"/>
      <color indexed="8"/>
      <name val="Calibri"/>
      <family val="2"/>
    </font>
    <font>
      <b/>
      <sz val="12"/>
      <color indexed="56"/>
      <name val="Calibri"/>
      <family val="2"/>
    </font>
    <font>
      <b/>
      <sz val="12"/>
      <color indexed="57"/>
      <name val="Calibri"/>
      <family val="2"/>
    </font>
    <font>
      <b/>
      <sz val="12"/>
      <color indexed="36"/>
      <name val="Calibri"/>
      <family val="2"/>
    </font>
    <font>
      <b/>
      <u/>
      <sz val="12"/>
      <color indexed="63"/>
      <name val="Calibri"/>
      <family val="2"/>
    </font>
    <font>
      <b/>
      <u/>
      <sz val="12"/>
      <name val="Calibri"/>
      <family val="2"/>
    </font>
    <font>
      <b/>
      <u/>
      <sz val="12"/>
      <color indexed="17"/>
      <name val="Calibri"/>
      <family val="2"/>
    </font>
    <font>
      <b/>
      <sz val="12"/>
      <color indexed="62"/>
      <name val="Calibri"/>
      <family val="2"/>
    </font>
    <font>
      <b/>
      <u/>
      <sz val="12"/>
      <color indexed="21"/>
      <name val="Calibri"/>
      <family val="2"/>
    </font>
    <font>
      <b/>
      <sz val="12"/>
      <color indexed="21"/>
      <name val="Calibri"/>
      <family val="2"/>
    </font>
    <font>
      <b/>
      <sz val="14"/>
      <color indexed="10"/>
      <name val="Calibri"/>
      <family val="2"/>
    </font>
    <font>
      <b/>
      <sz val="12"/>
      <color indexed="60"/>
      <name val="Calibri"/>
      <family val="2"/>
    </font>
    <font>
      <b/>
      <sz val="16"/>
      <color indexed="10"/>
      <name val="Calibri"/>
      <family val="2"/>
    </font>
    <font>
      <b/>
      <sz val="18"/>
      <color indexed="12"/>
      <name val="Calibri"/>
      <family val="2"/>
    </font>
    <font>
      <b/>
      <sz val="20"/>
      <color indexed="10"/>
      <name val="Calibri"/>
      <family val="2"/>
    </font>
    <font>
      <b/>
      <sz val="18"/>
      <color indexed="10"/>
      <name val="Calibri"/>
      <family val="2"/>
    </font>
    <font>
      <b/>
      <sz val="18"/>
      <name val="Calibri"/>
      <family val="2"/>
    </font>
    <font>
      <b/>
      <u/>
      <sz val="14"/>
      <color indexed="17"/>
      <name val="Calibri"/>
      <family val="2"/>
    </font>
    <font>
      <b/>
      <sz val="14"/>
      <color indexed="8"/>
      <name val="Calibri"/>
      <family val="2"/>
    </font>
    <font>
      <sz val="11"/>
      <color theme="1"/>
      <name val="Calibri"/>
      <family val="2"/>
      <scheme val="minor"/>
    </font>
    <font>
      <b/>
      <sz val="12"/>
      <name val="Calibri"/>
      <family val="2"/>
      <scheme val="minor"/>
    </font>
    <font>
      <b/>
      <sz val="12"/>
      <color indexed="12"/>
      <name val="Calibri"/>
      <family val="2"/>
      <scheme val="minor"/>
    </font>
    <font>
      <b/>
      <sz val="12"/>
      <color indexed="10"/>
      <name val="Calibri"/>
      <family val="2"/>
      <scheme val="minor"/>
    </font>
    <font>
      <b/>
      <sz val="12"/>
      <color indexed="17"/>
      <name val="Calibri"/>
      <family val="2"/>
      <scheme val="minor"/>
    </font>
    <font>
      <b/>
      <sz val="12"/>
      <color rgb="FF0000CC"/>
      <name val="Calibri"/>
      <family val="2"/>
      <scheme val="minor"/>
    </font>
    <font>
      <b/>
      <sz val="12"/>
      <color rgb="FF0000FF"/>
      <name val="Calibri"/>
      <family val="2"/>
      <scheme val="minor"/>
    </font>
    <font>
      <b/>
      <sz val="12"/>
      <color rgb="FFFF0000"/>
      <name val="Calibri"/>
      <family val="2"/>
      <scheme val="minor"/>
    </font>
    <font>
      <b/>
      <sz val="14"/>
      <color rgb="FFFF0000"/>
      <name val="Cambria"/>
      <family val="1"/>
      <scheme val="major"/>
    </font>
    <font>
      <b/>
      <sz val="12"/>
      <color rgb="FF0000FF"/>
      <name val="Calibri"/>
      <family val="2"/>
    </font>
    <font>
      <b/>
      <sz val="12"/>
      <color rgb="FFFF0000"/>
      <name val="Cambria"/>
      <family val="1"/>
      <scheme val="major"/>
    </font>
    <font>
      <b/>
      <sz val="11"/>
      <color rgb="FF0000FF"/>
      <name val="Calibri"/>
      <family val="2"/>
      <scheme val="minor"/>
    </font>
    <font>
      <b/>
      <sz val="12"/>
      <color rgb="FF00B050"/>
      <name val="Calibri"/>
      <family val="2"/>
    </font>
    <font>
      <b/>
      <sz val="12"/>
      <color rgb="FF00B050"/>
      <name val="Calibri"/>
      <family val="2"/>
      <scheme val="minor"/>
    </font>
    <font>
      <b/>
      <sz val="28"/>
      <color indexed="12"/>
      <name val="Calibri"/>
      <family val="2"/>
      <scheme val="minor"/>
    </font>
    <font>
      <b/>
      <u/>
      <sz val="12"/>
      <color rgb="FFFF0000"/>
      <name val="Calibri"/>
      <family val="2"/>
      <scheme val="minor"/>
    </font>
    <font>
      <b/>
      <sz val="24"/>
      <name val="Calibri"/>
      <family val="2"/>
      <scheme val="minor"/>
    </font>
    <font>
      <b/>
      <sz val="18"/>
      <name val="Calibri"/>
      <family val="2"/>
      <scheme val="minor"/>
    </font>
    <font>
      <b/>
      <sz val="14"/>
      <color rgb="FFFF0000"/>
      <name val="Calibri"/>
      <family val="2"/>
      <scheme val="minor"/>
    </font>
    <font>
      <b/>
      <sz val="16"/>
      <color rgb="FFFF0000"/>
      <name val="Cambria"/>
      <family val="1"/>
      <scheme val="major"/>
    </font>
    <font>
      <b/>
      <sz val="20"/>
      <name val="Calibri"/>
      <family val="2"/>
      <scheme val="minor"/>
    </font>
    <font>
      <b/>
      <sz val="16"/>
      <name val="Calibri"/>
      <family val="2"/>
      <scheme val="minor"/>
    </font>
    <font>
      <b/>
      <sz val="12"/>
      <color rgb="FFFF0000"/>
      <name val="Calibri"/>
      <family val="2"/>
    </font>
    <font>
      <b/>
      <sz val="12"/>
      <color theme="1"/>
      <name val="Calibri"/>
      <family val="2"/>
      <scheme val="minor"/>
    </font>
    <font>
      <b/>
      <sz val="16"/>
      <color rgb="FFFF0000"/>
      <name val="Calibri"/>
      <family val="2"/>
      <scheme val="minor"/>
    </font>
    <font>
      <b/>
      <u/>
      <sz val="12"/>
      <color rgb="FF0000FF"/>
      <name val="Calibri"/>
      <family val="2"/>
      <scheme val="minor"/>
    </font>
    <font>
      <b/>
      <u/>
      <sz val="12"/>
      <name val="Calibri"/>
      <family val="2"/>
      <scheme val="minor"/>
    </font>
    <font>
      <b/>
      <i/>
      <u/>
      <sz val="14"/>
      <color rgb="FFFF0000"/>
      <name val="Arial"/>
      <family val="2"/>
    </font>
    <font>
      <b/>
      <u/>
      <sz val="12"/>
      <color rgb="FF00B050"/>
      <name val="Calibri"/>
      <family val="2"/>
      <scheme val="minor"/>
    </font>
    <font>
      <b/>
      <u/>
      <sz val="12"/>
      <color rgb="FFFF0000"/>
      <name val="Calibri"/>
      <family val="2"/>
    </font>
    <font>
      <b/>
      <sz val="18"/>
      <color rgb="FF0000FF"/>
      <name val="Calibri"/>
      <family val="2"/>
      <scheme val="minor"/>
    </font>
    <font>
      <sz val="12"/>
      <color rgb="FF0000FF"/>
      <name val="Calibri"/>
      <family val="2"/>
      <scheme val="minor"/>
    </font>
    <font>
      <b/>
      <sz val="12"/>
      <color rgb="FFC00000"/>
      <name val="Calibri"/>
      <family val="2"/>
      <scheme val="minor"/>
    </font>
    <font>
      <b/>
      <sz val="12"/>
      <color rgb="FF339966"/>
      <name val="Calibri"/>
      <family val="2"/>
    </font>
    <font>
      <b/>
      <sz val="12"/>
      <color rgb="FF339966"/>
      <name val="Calibri"/>
      <family val="2"/>
      <scheme val="minor"/>
    </font>
    <font>
      <b/>
      <u/>
      <sz val="12"/>
      <color rgb="FF339966"/>
      <name val="Calibri"/>
      <family val="2"/>
      <scheme val="minor"/>
    </font>
    <font>
      <b/>
      <u/>
      <sz val="12"/>
      <color theme="1"/>
      <name val="Calibri"/>
      <family val="2"/>
      <scheme val="minor"/>
    </font>
    <font>
      <b/>
      <u/>
      <sz val="12"/>
      <color indexed="17"/>
      <name val="Calibri"/>
      <family val="2"/>
      <scheme val="minor"/>
    </font>
    <font>
      <b/>
      <sz val="22"/>
      <color rgb="FF25941C"/>
      <name val="Calibri"/>
      <family val="2"/>
      <scheme val="minor"/>
    </font>
    <font>
      <b/>
      <sz val="22"/>
      <color rgb="FF25941C"/>
      <name val="Calibri"/>
      <family val="2"/>
    </font>
    <font>
      <u/>
      <sz val="20"/>
      <color indexed="12"/>
      <name val="Arial"/>
      <family val="2"/>
    </font>
    <font>
      <u/>
      <sz val="20"/>
      <color rgb="FF25941C"/>
      <name val="Arial"/>
      <family val="2"/>
    </font>
    <font>
      <b/>
      <sz val="20"/>
      <color rgb="FF25941C"/>
      <name val="Calibri"/>
      <family val="2"/>
      <scheme val="minor"/>
    </font>
    <font>
      <b/>
      <sz val="12"/>
      <color rgb="FF25941C"/>
      <name val="Calibri"/>
      <family val="2"/>
    </font>
    <font>
      <b/>
      <sz val="20"/>
      <color rgb="FF25941C"/>
      <name val="Calibri"/>
      <family val="2"/>
    </font>
    <font>
      <b/>
      <sz val="12"/>
      <color rgb="FF008000"/>
      <name val="Calibri"/>
      <family val="2"/>
      <scheme val="minor"/>
    </font>
    <font>
      <b/>
      <sz val="22"/>
      <color rgb="FF339966"/>
      <name val="Calibri"/>
      <family val="2"/>
      <scheme val="minor"/>
    </font>
    <font>
      <b/>
      <sz val="20"/>
      <color rgb="FF339966"/>
      <name val="Calibri"/>
      <family val="2"/>
      <scheme val="minor"/>
    </font>
    <font>
      <b/>
      <sz val="24"/>
      <color rgb="FF0000FF"/>
      <name val="Calibri"/>
      <family val="2"/>
      <scheme val="minor"/>
    </font>
    <font>
      <b/>
      <sz val="24"/>
      <color rgb="FF339966"/>
      <name val="Calibri"/>
      <family val="2"/>
      <scheme val="minor"/>
    </font>
    <font>
      <b/>
      <sz val="26"/>
      <color rgb="FF339966"/>
      <name val="Calibri"/>
      <family val="2"/>
      <scheme val="minor"/>
    </font>
    <font>
      <b/>
      <sz val="28"/>
      <color rgb="FF339966"/>
      <name val="Calibri"/>
      <family val="2"/>
      <scheme val="minor"/>
    </font>
    <font>
      <b/>
      <sz val="24"/>
      <color rgb="FF00B050"/>
      <name val="Calibri"/>
      <family val="2"/>
      <scheme val="minor"/>
    </font>
    <font>
      <b/>
      <sz val="16"/>
      <color rgb="FF002060"/>
      <name val="Calibri"/>
      <family val="2"/>
      <scheme val="minor"/>
    </font>
    <font>
      <b/>
      <sz val="22"/>
      <color rgb="FF00B050"/>
      <name val="Calibri"/>
      <family val="2"/>
      <scheme val="minor"/>
    </font>
    <font>
      <b/>
      <u/>
      <sz val="12"/>
      <color rgb="FF0000FF"/>
      <name val="Calibri"/>
      <family val="2"/>
    </font>
    <font>
      <b/>
      <sz val="22"/>
      <color rgb="FFFF0000"/>
      <name val="Calibri"/>
      <family val="2"/>
      <scheme val="minor"/>
    </font>
    <font>
      <b/>
      <u/>
      <sz val="22"/>
      <color rgb="FFFF0000"/>
      <name val="Calibri"/>
      <family val="2"/>
      <scheme val="minor"/>
    </font>
    <font>
      <b/>
      <sz val="16"/>
      <color rgb="FF339966"/>
      <name val="Calibri"/>
      <family val="2"/>
      <scheme val="minor"/>
    </font>
    <font>
      <b/>
      <sz val="26"/>
      <color rgb="FF00B050"/>
      <name val="Calibri"/>
      <family val="2"/>
      <scheme val="minor"/>
    </font>
    <font>
      <b/>
      <sz val="16"/>
      <color rgb="FF0000FF"/>
      <name val="Calibri"/>
      <family val="2"/>
      <scheme val="minor"/>
    </font>
    <font>
      <b/>
      <sz val="16"/>
      <color indexed="12"/>
      <name val="Calibri"/>
      <family val="2"/>
    </font>
    <font>
      <b/>
      <sz val="20"/>
      <color rgb="FFFF0000"/>
      <name val="Calibri"/>
      <family val="2"/>
      <scheme val="minor"/>
    </font>
    <font>
      <b/>
      <sz val="12"/>
      <color theme="0" tint="-0.249977111117893"/>
      <name val="Calibri"/>
      <family val="2"/>
    </font>
    <font>
      <b/>
      <sz val="12"/>
      <color rgb="FF169A77"/>
      <name val="Calibri"/>
      <family val="2"/>
    </font>
    <font>
      <b/>
      <sz val="16"/>
      <name val="Calibri"/>
      <family val="2"/>
    </font>
    <font>
      <b/>
      <sz val="12"/>
      <color rgb="FF008000"/>
      <name val="Calibri"/>
      <family val="2"/>
    </font>
    <font>
      <b/>
      <sz val="26"/>
      <color rgb="FF008000"/>
      <name val="Calibri"/>
      <family val="2"/>
      <scheme val="minor"/>
    </font>
    <font>
      <b/>
      <sz val="18"/>
      <color rgb="FF00B050"/>
      <name val="Calibri"/>
      <family val="2"/>
      <scheme val="minor"/>
    </font>
    <font>
      <b/>
      <sz val="18"/>
      <color rgb="FFFF0000"/>
      <name val="Calibri"/>
      <family val="2"/>
      <scheme val="minor"/>
    </font>
    <font>
      <b/>
      <u/>
      <sz val="16"/>
      <color rgb="FF339966"/>
      <name val="Calibri"/>
      <family val="2"/>
      <scheme val="minor"/>
    </font>
    <font>
      <b/>
      <sz val="20"/>
      <color rgb="FF008000"/>
      <name val="Calibri"/>
      <family val="2"/>
      <scheme val="minor"/>
    </font>
    <font>
      <b/>
      <sz val="12"/>
      <color rgb="FF339933"/>
      <name val="Calibri"/>
      <family val="2"/>
    </font>
    <font>
      <b/>
      <sz val="12"/>
      <color theme="1"/>
      <name val="Calibri"/>
      <family val="2"/>
    </font>
    <font>
      <b/>
      <sz val="22"/>
      <name val="Calibri"/>
      <family val="2"/>
      <scheme val="minor"/>
    </font>
    <font>
      <b/>
      <sz val="22"/>
      <color theme="1"/>
      <name val="Calibri"/>
      <family val="2"/>
      <scheme val="minor"/>
    </font>
    <font>
      <b/>
      <sz val="18"/>
      <color rgb="FFFF0000"/>
      <name val="Calibri"/>
      <family val="2"/>
    </font>
    <font>
      <b/>
      <sz val="14"/>
      <color rgb="FF00B050"/>
      <name val="Calibri"/>
      <family val="2"/>
      <scheme val="minor"/>
    </font>
    <font>
      <b/>
      <u/>
      <sz val="16"/>
      <name val="Calibri"/>
      <family val="2"/>
      <scheme val="minor"/>
    </font>
    <font>
      <b/>
      <sz val="24"/>
      <color rgb="FFFF0000"/>
      <name val="Calibri"/>
      <family val="2"/>
      <scheme val="minor"/>
    </font>
    <font>
      <b/>
      <sz val="12"/>
      <color theme="3"/>
      <name val="Calibri"/>
      <family val="2"/>
      <scheme val="minor"/>
    </font>
    <font>
      <b/>
      <sz val="12"/>
      <color theme="5" tint="-0.249977111117893"/>
      <name val="Calibri"/>
      <family val="2"/>
      <scheme val="minor"/>
    </font>
    <font>
      <b/>
      <sz val="12"/>
      <color theme="6" tint="-0.249977111117893"/>
      <name val="Calibri"/>
      <family val="2"/>
      <scheme val="minor"/>
    </font>
    <font>
      <b/>
      <sz val="18"/>
      <color rgb="FF339966"/>
      <name val="Calibri"/>
      <family val="2"/>
      <scheme val="minor"/>
    </font>
    <font>
      <b/>
      <sz val="20"/>
      <color rgb="FF0000FF"/>
      <name val="Calibri"/>
      <family val="2"/>
      <scheme val="minor"/>
    </font>
    <font>
      <b/>
      <sz val="18"/>
      <color rgb="FF339966"/>
      <name val="Calibri"/>
      <family val="2"/>
    </font>
    <font>
      <b/>
      <sz val="12"/>
      <color theme="1"/>
      <name val="Calibri"/>
      <family val="2"/>
      <charset val="204"/>
      <scheme val="minor"/>
    </font>
    <font>
      <b/>
      <sz val="22"/>
      <name val="Calibri"/>
      <family val="2"/>
    </font>
    <font>
      <b/>
      <sz val="12"/>
      <color rgb="FFFF0000"/>
      <name val="Calibri"/>
      <family val="2"/>
      <charset val="204"/>
      <scheme val="minor"/>
    </font>
    <font>
      <b/>
      <sz val="12"/>
      <color rgb="FF0000FF"/>
      <name val="Calibri"/>
      <family val="2"/>
      <charset val="204"/>
      <scheme val="minor"/>
    </font>
    <font>
      <b/>
      <sz val="11"/>
      <color rgb="FF339966"/>
      <name val="Arial"/>
      <family val="2"/>
    </font>
    <font>
      <b/>
      <sz val="12"/>
      <color indexed="12"/>
      <name val="Calibri"/>
      <family val="2"/>
      <charset val="204"/>
      <scheme val="minor"/>
    </font>
    <font>
      <b/>
      <sz val="14"/>
      <color rgb="FF0000FF"/>
      <name val="Calibri"/>
      <family val="2"/>
      <scheme val="minor"/>
    </font>
    <font>
      <b/>
      <sz val="12"/>
      <color rgb="FF339966"/>
      <name val="Calibri"/>
      <family val="2"/>
      <charset val="204"/>
      <scheme val="minor"/>
    </font>
    <font>
      <b/>
      <sz val="12"/>
      <color rgb="FF25941C"/>
      <name val="Calibri"/>
      <family val="2"/>
      <scheme val="minor"/>
    </font>
    <font>
      <b/>
      <sz val="10"/>
      <color rgb="FFFF0000"/>
      <name val="Arial"/>
      <family val="2"/>
    </font>
    <font>
      <b/>
      <sz val="28"/>
      <color rgb="FF339933"/>
      <name val="Calibri"/>
      <family val="2"/>
      <scheme val="minor"/>
    </font>
    <font>
      <b/>
      <sz val="14"/>
      <color rgb="FF339966"/>
      <name val="Calibri"/>
      <family val="2"/>
      <scheme val="minor"/>
    </font>
    <font>
      <b/>
      <u/>
      <sz val="14"/>
      <color rgb="FFFF0000"/>
      <name val="Calibri"/>
      <family val="2"/>
    </font>
    <font>
      <b/>
      <sz val="12"/>
      <color rgb="FF2E798E"/>
      <name val="Calibri"/>
      <family val="2"/>
      <charset val="204"/>
      <scheme val="minor"/>
    </font>
    <font>
      <b/>
      <sz val="12"/>
      <color rgb="FF339966"/>
      <name val="Calibri"/>
      <family val="2"/>
      <charset val="204"/>
    </font>
    <font>
      <b/>
      <sz val="36"/>
      <color rgb="FF339966"/>
      <name val="Calibri"/>
      <family val="2"/>
      <scheme val="minor"/>
    </font>
    <font>
      <b/>
      <u/>
      <sz val="20"/>
      <color rgb="FF339966"/>
      <name val="Calibri"/>
      <family val="2"/>
      <scheme val="minor"/>
    </font>
    <font>
      <b/>
      <u/>
      <sz val="14"/>
      <name val="Calibri"/>
      <family val="2"/>
      <scheme val="minor"/>
    </font>
    <font>
      <b/>
      <sz val="20"/>
      <color indexed="12"/>
      <name val="Calibri"/>
      <family val="2"/>
      <scheme val="minor"/>
    </font>
    <font>
      <b/>
      <sz val="14"/>
      <name val="Calibri"/>
      <family val="2"/>
      <scheme val="minor"/>
    </font>
    <font>
      <b/>
      <sz val="14"/>
      <color rgb="FF339966"/>
      <name val="Calibri"/>
      <family val="2"/>
    </font>
    <font>
      <b/>
      <sz val="24"/>
      <color rgb="FF25941C"/>
      <name val="Calibri"/>
      <family val="2"/>
      <scheme val="minor"/>
    </font>
    <font>
      <b/>
      <sz val="12"/>
      <color rgb="FF00B0F0"/>
      <name val="Calibri"/>
      <family val="2"/>
      <scheme val="minor"/>
    </font>
    <font>
      <b/>
      <sz val="12"/>
      <color rgb="FFFF0000"/>
      <name val="Calibri"/>
      <family val="2"/>
      <charset val="204"/>
    </font>
    <font>
      <b/>
      <sz val="18"/>
      <color rgb="FFFF0000"/>
      <name val="Calibri"/>
      <family val="2"/>
      <charset val="204"/>
      <scheme val="minor"/>
    </font>
    <font>
      <b/>
      <sz val="12"/>
      <color rgb="FF0000FF"/>
      <name val="Calibri"/>
      <family val="2"/>
      <charset val="204"/>
    </font>
    <font>
      <b/>
      <sz val="12"/>
      <name val="Calibri"/>
      <family val="2"/>
      <charset val="204"/>
    </font>
    <font>
      <b/>
      <sz val="22"/>
      <color rgb="FFFF0000"/>
      <name val="Calibri"/>
      <family val="2"/>
      <charset val="204"/>
      <scheme val="minor"/>
    </font>
    <font>
      <b/>
      <sz val="22"/>
      <color rgb="FF00B050"/>
      <name val="Calibri"/>
      <family val="2"/>
      <charset val="204"/>
      <scheme val="minor"/>
    </font>
    <font>
      <b/>
      <sz val="22"/>
      <name val="Calibri"/>
      <family val="2"/>
      <charset val="204"/>
      <scheme val="minor"/>
    </font>
    <font>
      <b/>
      <sz val="20"/>
      <color rgb="FF00B050"/>
      <name val="Calibri"/>
      <family val="2"/>
      <scheme val="minor"/>
    </font>
    <font>
      <b/>
      <sz val="26"/>
      <color rgb="FF0000FF"/>
      <name val="Calibri"/>
      <family val="2"/>
      <scheme val="minor"/>
    </font>
    <font>
      <b/>
      <sz val="16"/>
      <color rgb="FF00B050"/>
      <name val="Calibri"/>
      <family val="2"/>
      <charset val="204"/>
      <scheme val="minor"/>
    </font>
    <font>
      <b/>
      <sz val="16"/>
      <color rgb="FFFF0000"/>
      <name val="Calibri"/>
      <family val="2"/>
      <charset val="204"/>
      <scheme val="minor"/>
    </font>
    <font>
      <b/>
      <sz val="24"/>
      <color rgb="FF1C9A16"/>
      <name val="Calibri"/>
      <family val="2"/>
      <scheme val="minor"/>
    </font>
    <font>
      <b/>
      <sz val="12"/>
      <color theme="9" tint="-0.499984740745262"/>
      <name val="Calibri"/>
      <family val="2"/>
      <scheme val="minor"/>
    </font>
    <font>
      <b/>
      <sz val="12"/>
      <color rgb="FFFF0000"/>
      <name val="Arial"/>
      <family val="2"/>
    </font>
    <font>
      <sz val="10"/>
      <name val="Arial"/>
      <family val="2"/>
      <charset val="204"/>
    </font>
    <font>
      <b/>
      <sz val="12"/>
      <color rgb="FF169A77"/>
      <name val="Calibri"/>
      <family val="2"/>
      <scheme val="minor"/>
    </font>
    <font>
      <b/>
      <sz val="18"/>
      <color rgb="FF339966"/>
      <name val="Calibri"/>
      <family val="2"/>
      <charset val="204"/>
      <scheme val="minor"/>
    </font>
    <font>
      <b/>
      <sz val="12"/>
      <color theme="3" tint="0.39997558519241921"/>
      <name val="Calibri"/>
      <family val="2"/>
      <scheme val="minor"/>
    </font>
    <font>
      <b/>
      <sz val="12"/>
      <color theme="7"/>
      <name val="Calibri"/>
      <family val="2"/>
      <scheme val="minor"/>
    </font>
    <font>
      <b/>
      <sz val="12"/>
      <color rgb="FFC00000"/>
      <name val="Calibri"/>
      <family val="2"/>
      <charset val="204"/>
      <scheme val="minor"/>
    </font>
    <font>
      <b/>
      <sz val="20"/>
      <color rgb="FF339966"/>
      <name val="Calibri"/>
      <family val="2"/>
      <charset val="204"/>
      <scheme val="minor"/>
    </font>
    <font>
      <b/>
      <sz val="20"/>
      <color rgb="FF339933"/>
      <name val="Calibri"/>
      <family val="2"/>
      <scheme val="minor"/>
    </font>
    <font>
      <b/>
      <sz val="12"/>
      <color theme="1"/>
      <name val="Calibri"/>
      <family val="2"/>
      <charset val="204"/>
    </font>
    <font>
      <b/>
      <u/>
      <sz val="14"/>
      <color rgb="FFFF0000"/>
      <name val="Calibri"/>
      <family val="2"/>
      <scheme val="minor"/>
    </font>
    <font>
      <b/>
      <sz val="12"/>
      <color rgb="FF339933"/>
      <name val="Calibri"/>
      <family val="2"/>
      <scheme val="minor"/>
    </font>
    <font>
      <b/>
      <sz val="20"/>
      <color rgb="FF169A77"/>
      <name val="Calibri"/>
      <family val="2"/>
      <scheme val="minor"/>
    </font>
    <font>
      <b/>
      <sz val="16"/>
      <color rgb="FF339933"/>
      <name val="Calibri"/>
      <family val="2"/>
      <scheme val="minor"/>
    </font>
    <font>
      <b/>
      <sz val="18"/>
      <color rgb="FF339933"/>
      <name val="Calibri"/>
      <family val="2"/>
      <scheme val="minor"/>
    </font>
    <font>
      <b/>
      <sz val="14"/>
      <color rgb="FFFF0000"/>
      <name val="Calibri"/>
      <family val="2"/>
    </font>
    <font>
      <b/>
      <sz val="20"/>
      <color rgb="FF00CC66"/>
      <name val="Calibri"/>
      <family val="2"/>
      <scheme val="minor"/>
    </font>
    <font>
      <b/>
      <sz val="12"/>
      <color rgb="FF339933"/>
      <name val="Calibri"/>
      <family val="2"/>
      <charset val="204"/>
    </font>
    <font>
      <b/>
      <sz val="18"/>
      <color rgb="FF25941C"/>
      <name val="Calibri"/>
      <family val="2"/>
      <scheme val="minor"/>
    </font>
    <font>
      <b/>
      <sz val="16"/>
      <color rgb="FF00B050"/>
      <name val="Calibri"/>
      <family val="2"/>
      <scheme val="minor"/>
    </font>
    <font>
      <b/>
      <sz val="12"/>
      <color rgb="FF00B050"/>
      <name val="Calibri"/>
      <family val="2"/>
      <charset val="204"/>
      <scheme val="minor"/>
    </font>
    <font>
      <b/>
      <sz val="16"/>
      <color rgb="FF008000"/>
      <name val="Calibri"/>
      <family val="2"/>
      <scheme val="minor"/>
    </font>
    <font>
      <b/>
      <sz val="12"/>
      <color theme="2" tint="-0.749992370372631"/>
      <name val="Calibri"/>
      <family val="2"/>
      <scheme val="minor"/>
    </font>
    <font>
      <b/>
      <sz val="14"/>
      <color rgb="FFFF0000"/>
      <name val="Calibri"/>
      <family val="2"/>
      <charset val="204"/>
    </font>
    <font>
      <b/>
      <sz val="10"/>
      <color theme="1"/>
      <name val="Arial"/>
      <family val="2"/>
    </font>
    <font>
      <b/>
      <sz val="10"/>
      <color theme="1"/>
      <name val="Calibri"/>
      <family val="2"/>
      <scheme val="minor"/>
    </font>
    <font>
      <b/>
      <u/>
      <sz val="12"/>
      <color rgb="FF339933"/>
      <name val="Calibri"/>
      <family val="2"/>
      <scheme val="minor"/>
    </font>
    <font>
      <b/>
      <sz val="14"/>
      <color rgb="FF339933"/>
      <name val="Calibri"/>
      <family val="2"/>
      <scheme val="minor"/>
    </font>
    <font>
      <b/>
      <sz val="14"/>
      <color rgb="FF009900"/>
      <name val="Calibri"/>
      <family val="2"/>
    </font>
    <font>
      <b/>
      <sz val="16"/>
      <color rgb="FF009900"/>
      <name val="Calibri"/>
      <family val="2"/>
      <scheme val="minor"/>
    </font>
    <font>
      <b/>
      <u/>
      <sz val="16"/>
      <color rgb="FFFF0000"/>
      <name val="Calibri"/>
      <family val="2"/>
      <scheme val="minor"/>
    </font>
    <font>
      <b/>
      <sz val="11"/>
      <name val="Calibri"/>
      <family val="2"/>
      <scheme val="minor"/>
    </font>
    <font>
      <b/>
      <sz val="10"/>
      <name val="Calibri"/>
      <family val="2"/>
      <scheme val="minor"/>
    </font>
    <font>
      <b/>
      <sz val="8"/>
      <name val="Calibri"/>
      <family val="2"/>
      <scheme val="minor"/>
    </font>
    <font>
      <b/>
      <sz val="20"/>
      <name val="Calibri"/>
      <family val="2"/>
    </font>
    <font>
      <b/>
      <sz val="14"/>
      <color rgb="FFFF0000"/>
      <name val="Calibri"/>
      <family val="2"/>
      <charset val="204"/>
      <scheme val="minor"/>
    </font>
    <font>
      <b/>
      <sz val="12"/>
      <color rgb="FF339933"/>
      <name val="Calibri"/>
      <family val="2"/>
      <charset val="204"/>
      <scheme val="minor"/>
    </font>
    <font>
      <b/>
      <sz val="18"/>
      <color rgb="FF339933"/>
      <name val="Calibri"/>
      <family val="2"/>
    </font>
    <font>
      <b/>
      <sz val="12"/>
      <name val="Calibri"/>
      <family val="2"/>
      <charset val="204"/>
      <scheme val="minor"/>
    </font>
    <font>
      <b/>
      <sz val="18"/>
      <color rgb="FF339933"/>
      <name val="Calibri"/>
      <family val="2"/>
      <charset val="204"/>
      <scheme val="minor"/>
    </font>
    <font>
      <b/>
      <sz val="16"/>
      <color rgb="FF339933"/>
      <name val="Calibri"/>
      <family val="2"/>
      <charset val="204"/>
      <scheme val="minor"/>
    </font>
    <font>
      <b/>
      <sz val="14"/>
      <color indexed="17"/>
      <name val="Calibri"/>
      <family val="2"/>
      <scheme val="minor"/>
    </font>
    <font>
      <b/>
      <sz val="14"/>
      <color indexed="12"/>
      <name val="Calibri"/>
      <family val="2"/>
      <scheme val="minor"/>
    </font>
    <font>
      <b/>
      <sz val="12"/>
      <color rgb="FF008000"/>
      <name val="Calibri"/>
      <family val="2"/>
      <charset val="204"/>
    </font>
    <font>
      <b/>
      <sz val="16"/>
      <color rgb="FF008000"/>
      <name val="Calibri"/>
      <family val="2"/>
      <charset val="204"/>
      <scheme val="minor"/>
    </font>
    <font>
      <b/>
      <sz val="14"/>
      <color rgb="FF0000FF"/>
      <name val="Calibri"/>
      <family val="2"/>
      <charset val="204"/>
      <scheme val="minor"/>
    </font>
    <font>
      <b/>
      <sz val="14"/>
      <color rgb="FF339966"/>
      <name val="Calibri"/>
      <family val="2"/>
      <charset val="204"/>
      <scheme val="minor"/>
    </font>
    <font>
      <b/>
      <sz val="14"/>
      <color rgb="FF339933"/>
      <name val="Calibri"/>
      <family val="2"/>
      <charset val="204"/>
      <scheme val="minor"/>
    </font>
    <font>
      <b/>
      <sz val="20"/>
      <color rgb="FF339933"/>
      <name val="Calibri"/>
      <family val="2"/>
      <charset val="204"/>
      <scheme val="minor"/>
    </font>
    <font>
      <b/>
      <sz val="22"/>
      <color rgb="FF339933"/>
      <name val="Calibri"/>
      <family val="2"/>
      <scheme val="minor"/>
    </font>
    <font>
      <sz val="12"/>
      <color rgb="FF0000FF"/>
      <name val="Calibri"/>
      <family val="2"/>
      <charset val="204"/>
      <scheme val="minor"/>
    </font>
    <font>
      <b/>
      <sz val="12"/>
      <color rgb="FF000000"/>
      <name val="Arial"/>
      <family val="2"/>
      <charset val="204"/>
    </font>
    <font>
      <b/>
      <sz val="16"/>
      <color rgb="FF339966"/>
      <name val="Calibri"/>
      <family val="2"/>
      <charset val="204"/>
      <scheme val="minor"/>
    </font>
    <font>
      <b/>
      <sz val="14"/>
      <color rgb="FF008000"/>
      <name val="Calibri"/>
      <family val="2"/>
      <scheme val="minor"/>
    </font>
    <font>
      <b/>
      <u/>
      <sz val="12"/>
      <color rgb="FF0000FF"/>
      <name val="Calibri"/>
      <family val="2"/>
      <charset val="204"/>
      <scheme val="minor"/>
    </font>
    <font>
      <b/>
      <sz val="12"/>
      <color indexed="12"/>
      <name val="Calibri"/>
      <family val="2"/>
      <charset val="204"/>
    </font>
    <font>
      <b/>
      <sz val="10"/>
      <color indexed="12"/>
      <name val="Arial"/>
      <family val="2"/>
    </font>
    <font>
      <b/>
      <sz val="12"/>
      <color rgb="FFC00000"/>
      <name val="Calibri"/>
      <family val="2"/>
      <charset val="204"/>
    </font>
    <font>
      <sz val="12"/>
      <name val="Calibri"/>
      <family val="2"/>
      <charset val="204"/>
      <scheme val="minor"/>
    </font>
    <font>
      <sz val="12"/>
      <name val="Arial"/>
      <family val="2"/>
      <charset val="204"/>
    </font>
    <font>
      <b/>
      <sz val="22"/>
      <color rgb="FF009900"/>
      <name val="Calibri"/>
      <family val="2"/>
      <scheme val="minor"/>
    </font>
    <font>
      <b/>
      <sz val="11"/>
      <name val="Calibri"/>
      <family val="2"/>
      <charset val="204"/>
    </font>
  </fonts>
  <fills count="27">
    <fill>
      <patternFill patternType="none"/>
    </fill>
    <fill>
      <patternFill patternType="gray125"/>
    </fill>
    <fill>
      <patternFill patternType="solid">
        <fgColor theme="0"/>
        <bgColor indexed="64"/>
      </patternFill>
    </fill>
    <fill>
      <gradientFill>
        <stop position="0">
          <color theme="6" tint="0.59999389629810485"/>
        </stop>
        <stop position="1">
          <color theme="6" tint="0.59999389629810485"/>
        </stop>
      </gradientFill>
    </fill>
    <fill>
      <patternFill patternType="solid">
        <fgColor rgb="FFFFFF00"/>
        <bgColor indexed="64"/>
      </patternFill>
    </fill>
    <fill>
      <patternFill patternType="solid">
        <fgColor theme="6" tint="0.39997558519241921"/>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2" tint="-9.9978637043366805E-2"/>
        <bgColor indexed="64"/>
      </patternFill>
    </fill>
    <fill>
      <patternFill patternType="solid">
        <fgColor theme="5" tint="0.59999389629810485"/>
        <bgColor indexed="64"/>
      </patternFill>
    </fill>
    <fill>
      <patternFill patternType="solid">
        <fgColor theme="3" tint="0.59999389629810485"/>
        <bgColor indexed="64"/>
      </patternFill>
    </fill>
    <fill>
      <patternFill patternType="solid">
        <fgColor rgb="FF92D050"/>
        <bgColor indexed="64"/>
      </patternFill>
    </fill>
    <fill>
      <patternFill patternType="solid">
        <fgColor rgb="FF00B0F0"/>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rgb="FF339966"/>
        <bgColor indexed="64"/>
      </patternFill>
    </fill>
    <fill>
      <gradientFill degree="135">
        <stop position="0">
          <color theme="6" tint="0.80001220740379042"/>
        </stop>
        <stop position="1">
          <color theme="6" tint="0.59999389629810485"/>
        </stop>
      </gradientFill>
    </fill>
    <fill>
      <patternFill patternType="solid">
        <fgColor theme="2"/>
        <bgColor indexed="64"/>
      </patternFill>
    </fill>
    <fill>
      <patternFill patternType="solid">
        <fgColor theme="3" tint="0.39997558519241921"/>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rgb="FF00CC00"/>
        <bgColor indexed="64"/>
      </patternFill>
    </fill>
    <fill>
      <patternFill patternType="solid">
        <fgColor theme="0"/>
        <bgColor rgb="FF000000"/>
      </patternFill>
    </fill>
    <fill>
      <patternFill patternType="solid">
        <fgColor theme="5" tint="0.79998168889431442"/>
        <bgColor indexed="64"/>
      </patternFill>
    </fill>
    <fill>
      <patternFill patternType="solid">
        <fgColor theme="8" tint="0.39997558519241921"/>
        <bgColor indexed="64"/>
      </patternFill>
    </fill>
  </fills>
  <borders count="110">
    <border>
      <left/>
      <right/>
      <top/>
      <bottom/>
      <diagonal/>
    </border>
    <border>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style="thin">
        <color indexed="64"/>
      </left>
      <right style="thick">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ck">
        <color indexed="64"/>
      </right>
      <top/>
      <bottom style="thick">
        <color indexed="64"/>
      </bottom>
      <diagonal/>
    </border>
    <border>
      <left style="thick">
        <color indexed="64"/>
      </left>
      <right style="thin">
        <color indexed="64"/>
      </right>
      <top style="thick">
        <color indexed="64"/>
      </top>
      <bottom style="thin">
        <color indexed="64"/>
      </bottom>
      <diagonal/>
    </border>
    <border>
      <left style="thin">
        <color indexed="64"/>
      </left>
      <right style="thick">
        <color indexed="64"/>
      </right>
      <top style="thick">
        <color indexed="64"/>
      </top>
      <bottom style="thin">
        <color indexed="64"/>
      </bottom>
      <diagonal/>
    </border>
    <border>
      <left style="thin">
        <color indexed="64"/>
      </left>
      <right style="thin">
        <color indexed="64"/>
      </right>
      <top style="thin">
        <color indexed="64"/>
      </top>
      <bottom/>
      <diagonal/>
    </border>
    <border>
      <left style="thin">
        <color indexed="64"/>
      </left>
      <right style="thick">
        <color indexed="64"/>
      </right>
      <top style="thin">
        <color indexed="64"/>
      </top>
      <bottom/>
      <diagonal/>
    </border>
    <border>
      <left style="thick">
        <color indexed="64"/>
      </left>
      <right style="thin">
        <color indexed="64"/>
      </right>
      <top style="thin">
        <color indexed="64"/>
      </top>
      <bottom/>
      <diagonal/>
    </border>
    <border>
      <left style="thick">
        <color indexed="64"/>
      </left>
      <right style="thin">
        <color indexed="64"/>
      </right>
      <top style="thick">
        <color indexed="64"/>
      </top>
      <bottom style="thick">
        <color indexed="64"/>
      </bottom>
      <diagonal/>
    </border>
    <border>
      <left style="thin">
        <color indexed="64"/>
      </left>
      <right style="thin">
        <color indexed="64"/>
      </right>
      <top style="thick">
        <color indexed="64"/>
      </top>
      <bottom style="thick">
        <color indexed="64"/>
      </bottom>
      <diagonal/>
    </border>
    <border>
      <left style="thin">
        <color indexed="64"/>
      </left>
      <right style="thick">
        <color indexed="64"/>
      </right>
      <top style="thick">
        <color indexed="64"/>
      </top>
      <bottom style="thick">
        <color indexed="64"/>
      </bottom>
      <diagonal/>
    </border>
    <border>
      <left style="thick">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thin">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top/>
      <bottom style="thick">
        <color indexed="64"/>
      </bottom>
      <diagonal/>
    </border>
    <border>
      <left/>
      <right/>
      <top/>
      <bottom style="thick">
        <color indexed="64"/>
      </bottom>
      <diagonal/>
    </border>
    <border>
      <left style="thick">
        <color indexed="64"/>
      </left>
      <right style="thin">
        <color indexed="64"/>
      </right>
      <top style="thick">
        <color indexed="64"/>
      </top>
      <bottom/>
      <diagonal/>
    </border>
    <border>
      <left style="thin">
        <color indexed="64"/>
      </left>
      <right style="thin">
        <color indexed="64"/>
      </right>
      <top style="thick">
        <color indexed="64"/>
      </top>
      <bottom/>
      <diagonal/>
    </border>
    <border>
      <left style="thin">
        <color indexed="64"/>
      </left>
      <right style="thick">
        <color indexed="64"/>
      </right>
      <top style="thick">
        <color indexed="64"/>
      </top>
      <bottom/>
      <diagonal/>
    </border>
    <border>
      <left style="thick">
        <color indexed="64"/>
      </left>
      <right style="thin">
        <color indexed="64"/>
      </right>
      <top/>
      <bottom/>
      <diagonal/>
    </border>
    <border>
      <left style="thin">
        <color indexed="64"/>
      </left>
      <right style="thin">
        <color indexed="64"/>
      </right>
      <top/>
      <bottom/>
      <diagonal/>
    </border>
    <border>
      <left style="thin">
        <color indexed="64"/>
      </left>
      <right style="thick">
        <color indexed="64"/>
      </right>
      <top/>
      <bottom/>
      <diagonal/>
    </border>
    <border>
      <left style="thick">
        <color indexed="64"/>
      </left>
      <right/>
      <top style="thick">
        <color indexed="64"/>
      </top>
      <bottom style="thick">
        <color indexed="64"/>
      </bottom>
      <diagonal/>
    </border>
    <border>
      <left/>
      <right style="thick">
        <color indexed="64"/>
      </right>
      <top style="thick">
        <color indexed="64"/>
      </top>
      <bottom style="thick">
        <color indexed="64"/>
      </bottom>
      <diagonal/>
    </border>
    <border>
      <left/>
      <right style="thick">
        <color indexed="64"/>
      </right>
      <top style="thin">
        <color indexed="64"/>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top style="thick">
        <color indexed="64"/>
      </top>
      <bottom style="thin">
        <color indexed="64"/>
      </bottom>
      <diagonal/>
    </border>
    <border>
      <left style="thin">
        <color indexed="64"/>
      </left>
      <right/>
      <top style="thin">
        <color indexed="64"/>
      </top>
      <bottom/>
      <diagonal/>
    </border>
    <border>
      <left style="thin">
        <color indexed="64"/>
      </left>
      <right/>
      <top style="thin">
        <color indexed="64"/>
      </top>
      <bottom style="thick">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style="thick">
        <color indexed="64"/>
      </top>
      <bottom style="thick">
        <color indexed="64"/>
      </bottom>
      <diagonal/>
    </border>
    <border>
      <left/>
      <right/>
      <top style="thick">
        <color indexed="64"/>
      </top>
      <bottom style="thick">
        <color indexed="64"/>
      </bottom>
      <diagonal/>
    </border>
    <border>
      <left/>
      <right style="thin">
        <color indexed="64"/>
      </right>
      <top style="thick">
        <color indexed="64"/>
      </top>
      <bottom style="thick">
        <color indexed="64"/>
      </bottom>
      <diagonal/>
    </border>
    <border>
      <left style="thick">
        <color indexed="64"/>
      </left>
      <right/>
      <top style="thin">
        <color indexed="64"/>
      </top>
      <bottom style="thick">
        <color indexed="64"/>
      </bottom>
      <diagonal/>
    </border>
    <border>
      <left/>
      <right style="thin">
        <color indexed="64"/>
      </right>
      <top style="thin">
        <color indexed="64"/>
      </top>
      <bottom style="thick">
        <color indexed="64"/>
      </bottom>
      <diagonal/>
    </border>
    <border>
      <left/>
      <right/>
      <top style="thin">
        <color indexed="64"/>
      </top>
      <bottom style="thick">
        <color indexed="64"/>
      </bottom>
      <diagonal/>
    </border>
    <border>
      <left style="thick">
        <color indexed="64"/>
      </left>
      <right/>
      <top style="thin">
        <color indexed="64"/>
      </top>
      <bottom style="thin">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right/>
      <top style="thick">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style="thick">
        <color indexed="64"/>
      </bottom>
      <diagonal/>
    </border>
    <border>
      <left style="thin">
        <color indexed="64"/>
      </left>
      <right/>
      <top style="thick">
        <color indexed="64"/>
      </top>
      <bottom/>
      <diagonal/>
    </border>
    <border>
      <left/>
      <right style="thin">
        <color indexed="64"/>
      </right>
      <top style="thick">
        <color indexed="64"/>
      </top>
      <bottom/>
      <diagonal/>
    </border>
    <border>
      <left style="thick">
        <color indexed="64"/>
      </left>
      <right style="thin">
        <color indexed="64"/>
      </right>
      <top/>
      <bottom style="thick">
        <color indexed="64"/>
      </bottom>
      <diagonal/>
    </border>
    <border>
      <left style="thin">
        <color indexed="64"/>
      </left>
      <right/>
      <top style="medium">
        <color indexed="64"/>
      </top>
      <bottom style="thick">
        <color indexed="64"/>
      </bottom>
      <diagonal/>
    </border>
    <border>
      <left/>
      <right style="thin">
        <color indexed="64"/>
      </right>
      <top style="medium">
        <color indexed="64"/>
      </top>
      <bottom style="thick">
        <color indexed="64"/>
      </bottom>
      <diagonal/>
    </border>
    <border>
      <left style="thick">
        <color indexed="64"/>
      </left>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bottom style="medium">
        <color indexed="64"/>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ck">
        <color indexed="64"/>
      </left>
      <right/>
      <top style="thin">
        <color indexed="64"/>
      </top>
      <bottom/>
      <diagonal/>
    </border>
    <border>
      <left/>
      <right style="thick">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style="thin">
        <color indexed="64"/>
      </bottom>
      <diagonal/>
    </border>
    <border>
      <left/>
      <right style="thick">
        <color indexed="64"/>
      </right>
      <top style="thick">
        <color indexed="64"/>
      </top>
      <bottom style="thin">
        <color indexed="64"/>
      </bottom>
      <diagonal/>
    </border>
    <border>
      <left style="thick">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ck">
        <color indexed="64"/>
      </right>
      <top style="thin">
        <color indexed="64"/>
      </top>
      <bottom style="medium">
        <color indexed="64"/>
      </bottom>
      <diagonal/>
    </border>
    <border>
      <left style="thin">
        <color indexed="64"/>
      </left>
      <right/>
      <top style="double">
        <color indexed="64"/>
      </top>
      <bottom style="double">
        <color indexed="64"/>
      </bottom>
      <diagonal/>
    </border>
    <border>
      <left/>
      <right style="thin">
        <color indexed="64"/>
      </right>
      <top style="double">
        <color indexed="64"/>
      </top>
      <bottom style="double">
        <color indexed="64"/>
      </bottom>
      <diagonal/>
    </border>
    <border>
      <left/>
      <right/>
      <top style="double">
        <color indexed="64"/>
      </top>
      <bottom style="double">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ck">
        <color indexed="64"/>
      </left>
      <right/>
      <top/>
      <bottom/>
      <diagonal/>
    </border>
    <border>
      <left/>
      <right style="thick">
        <color indexed="64"/>
      </right>
      <top/>
      <bottom style="thin">
        <color indexed="64"/>
      </bottom>
      <diagonal/>
    </border>
    <border>
      <left/>
      <right style="thick">
        <color indexed="64"/>
      </right>
      <top style="thin">
        <color indexed="64"/>
      </top>
      <bottom style="thick">
        <color indexed="64"/>
      </bottom>
      <diagonal/>
    </border>
    <border>
      <left style="thick">
        <color indexed="64"/>
      </left>
      <right/>
      <top/>
      <bottom style="thick">
        <color indexed="64"/>
      </bottom>
      <diagonal/>
    </border>
    <border>
      <left/>
      <right style="thick">
        <color indexed="64"/>
      </right>
      <top style="thin">
        <color indexed="64"/>
      </top>
      <bottom/>
      <diagonal/>
    </border>
  </borders>
  <cellStyleXfs count="17">
    <xf numFmtId="0" fontId="0" fillId="0" borderId="0"/>
    <xf numFmtId="0" fontId="8" fillId="0" borderId="0" applyNumberFormat="0" applyFill="0" applyBorder="0" applyAlignment="0" applyProtection="0">
      <alignment vertical="top"/>
      <protection locked="0"/>
    </xf>
    <xf numFmtId="0" fontId="10" fillId="0" borderId="0">
      <alignment horizontal="left" wrapText="1"/>
    </xf>
    <xf numFmtId="0" fontId="10" fillId="0" borderId="0"/>
    <xf numFmtId="0" fontId="11" fillId="0" borderId="0"/>
    <xf numFmtId="0" fontId="41" fillId="0" borderId="0"/>
    <xf numFmtId="0" fontId="41" fillId="0" borderId="0"/>
    <xf numFmtId="0" fontId="10" fillId="0" borderId="0">
      <alignment horizontal="left" wrapText="1"/>
    </xf>
    <xf numFmtId="0" fontId="7" fillId="0" borderId="0"/>
    <xf numFmtId="0" fontId="7" fillId="0" borderId="0"/>
    <xf numFmtId="0" fontId="6" fillId="0" borderId="0"/>
    <xf numFmtId="0" fontId="5" fillId="0" borderId="0"/>
    <xf numFmtId="0" fontId="4" fillId="0" borderId="0"/>
    <xf numFmtId="0" fontId="3" fillId="0" borderId="0"/>
    <xf numFmtId="0" fontId="2" fillId="0" borderId="0"/>
    <xf numFmtId="0" fontId="1" fillId="0" borderId="0"/>
    <xf numFmtId="0" fontId="222" fillId="0" borderId="0"/>
  </cellStyleXfs>
  <cellXfs count="4464">
    <xf numFmtId="0" fontId="0" fillId="0" borderId="0" xfId="0"/>
    <xf numFmtId="0" fontId="42" fillId="0" borderId="1" xfId="0" applyFont="1" applyBorder="1" applyAlignment="1">
      <alignment horizontal="center"/>
    </xf>
    <xf numFmtId="0" fontId="42" fillId="0" borderId="2" xfId="0" applyFont="1" applyBorder="1" applyAlignment="1">
      <alignment horizontal="center"/>
    </xf>
    <xf numFmtId="0" fontId="43" fillId="0" borderId="3" xfId="0" applyFont="1" applyBorder="1" applyAlignment="1">
      <alignment horizontal="center" wrapText="1"/>
    </xf>
    <xf numFmtId="0" fontId="42" fillId="0" borderId="4" xfId="0" applyFont="1" applyBorder="1" applyAlignment="1">
      <alignment horizontal="center"/>
    </xf>
    <xf numFmtId="0" fontId="42" fillId="0" borderId="5" xfId="0" applyFont="1" applyBorder="1" applyAlignment="1">
      <alignment horizontal="center"/>
    </xf>
    <xf numFmtId="0" fontId="43" fillId="2" borderId="6" xfId="0" applyFont="1" applyFill="1" applyBorder="1" applyAlignment="1">
      <alignment horizontal="center" wrapText="1"/>
    </xf>
    <xf numFmtId="15" fontId="42" fillId="3" borderId="7" xfId="0" applyNumberFormat="1" applyFont="1" applyFill="1" applyBorder="1" applyAlignment="1">
      <alignment horizontal="center" vertical="center"/>
    </xf>
    <xf numFmtId="0" fontId="42" fillId="3" borderId="2" xfId="0" applyFont="1" applyFill="1" applyBorder="1" applyAlignment="1">
      <alignment horizontal="center" vertical="center"/>
    </xf>
    <xf numFmtId="15" fontId="42" fillId="3" borderId="8" xfId="0" applyNumberFormat="1" applyFont="1" applyFill="1" applyBorder="1" applyAlignment="1">
      <alignment horizontal="center" vertical="center"/>
    </xf>
    <xf numFmtId="0" fontId="42" fillId="0" borderId="0" xfId="0" applyFont="1"/>
    <xf numFmtId="0" fontId="44" fillId="0" borderId="5" xfId="0" applyFont="1" applyBorder="1" applyAlignment="1">
      <alignment horizontal="center" vertical="center"/>
    </xf>
    <xf numFmtId="0" fontId="44" fillId="0" borderId="9" xfId="0" applyFont="1" applyBorder="1" applyAlignment="1">
      <alignment horizontal="center" vertical="center"/>
    </xf>
    <xf numFmtId="0" fontId="43" fillId="0" borderId="10" xfId="0" applyFont="1" applyBorder="1" applyAlignment="1">
      <alignment horizontal="center" wrapText="1"/>
    </xf>
    <xf numFmtId="165" fontId="45" fillId="4" borderId="11" xfId="0" applyNumberFormat="1" applyFont="1" applyFill="1" applyBorder="1" applyAlignment="1">
      <alignment horizontal="center" vertical="center" wrapText="1"/>
    </xf>
    <xf numFmtId="0" fontId="44" fillId="4" borderId="9" xfId="0" applyFont="1" applyFill="1" applyBorder="1" applyAlignment="1">
      <alignment horizontal="center" vertical="center"/>
    </xf>
    <xf numFmtId="165" fontId="45" fillId="4" borderId="12" xfId="0" applyNumberFormat="1" applyFont="1" applyFill="1" applyBorder="1" applyAlignment="1">
      <alignment horizontal="center" vertical="center" wrapText="1"/>
    </xf>
    <xf numFmtId="0" fontId="44" fillId="4" borderId="13" xfId="0" applyFont="1" applyFill="1" applyBorder="1" applyAlignment="1">
      <alignment horizontal="center" vertical="center"/>
    </xf>
    <xf numFmtId="0" fontId="43" fillId="4" borderId="14" xfId="0" applyFont="1" applyFill="1" applyBorder="1" applyAlignment="1">
      <alignment horizontal="center" wrapText="1"/>
    </xf>
    <xf numFmtId="165" fontId="45" fillId="0" borderId="15" xfId="0" applyNumberFormat="1" applyFont="1" applyBorder="1" applyAlignment="1">
      <alignment horizontal="center" vertical="center" wrapText="1"/>
    </xf>
    <xf numFmtId="0" fontId="44" fillId="0" borderId="16" xfId="0" applyFont="1" applyBorder="1" applyAlignment="1">
      <alignment horizontal="center" vertical="center"/>
    </xf>
    <xf numFmtId="0" fontId="43" fillId="0" borderId="17" xfId="0" applyFont="1" applyBorder="1" applyAlignment="1">
      <alignment horizontal="center" wrapText="1"/>
    </xf>
    <xf numFmtId="165" fontId="45" fillId="0" borderId="18" xfId="0" applyNumberFormat="1" applyFont="1" applyBorder="1" applyAlignment="1">
      <alignment horizontal="center" vertical="center" wrapText="1"/>
    </xf>
    <xf numFmtId="0" fontId="42" fillId="0" borderId="5" xfId="0" applyFont="1" applyBorder="1" applyAlignment="1">
      <alignment horizontal="center" vertical="center"/>
    </xf>
    <xf numFmtId="15" fontId="42" fillId="0" borderId="18" xfId="0" applyNumberFormat="1" applyFont="1" applyBorder="1" applyAlignment="1">
      <alignment horizontal="center" vertical="center"/>
    </xf>
    <xf numFmtId="15" fontId="42" fillId="3" borderId="12" xfId="0" applyNumberFormat="1" applyFont="1" applyFill="1" applyBorder="1" applyAlignment="1">
      <alignment horizontal="center" vertical="center"/>
    </xf>
    <xf numFmtId="0" fontId="42" fillId="3" borderId="13" xfId="0" applyFont="1" applyFill="1" applyBorder="1" applyAlignment="1">
      <alignment horizontal="center" vertical="center"/>
    </xf>
    <xf numFmtId="15" fontId="42" fillId="3" borderId="14" xfId="0" applyNumberFormat="1" applyFont="1" applyFill="1" applyBorder="1" applyAlignment="1">
      <alignment horizontal="center" vertical="center"/>
    </xf>
    <xf numFmtId="165" fontId="45" fillId="0" borderId="11" xfId="0" applyNumberFormat="1" applyFont="1" applyBorder="1" applyAlignment="1">
      <alignment horizontal="center" vertical="center" wrapText="1"/>
    </xf>
    <xf numFmtId="165" fontId="45" fillId="4" borderId="7" xfId="0" applyNumberFormat="1" applyFont="1" applyFill="1" applyBorder="1" applyAlignment="1">
      <alignment horizontal="center" vertical="center" wrapText="1"/>
    </xf>
    <xf numFmtId="0" fontId="44" fillId="4" borderId="2" xfId="0" applyFont="1" applyFill="1" applyBorder="1" applyAlignment="1">
      <alignment horizontal="center" vertical="center"/>
    </xf>
    <xf numFmtId="0" fontId="43" fillId="4" borderId="8" xfId="0" applyFont="1" applyFill="1" applyBorder="1" applyAlignment="1">
      <alignment horizontal="center" wrapText="1"/>
    </xf>
    <xf numFmtId="0" fontId="43" fillId="0" borderId="3" xfId="0" applyFont="1" applyBorder="1" applyAlignment="1">
      <alignment horizontal="center" vertical="center" wrapText="1"/>
    </xf>
    <xf numFmtId="165" fontId="45" fillId="0" borderId="19" xfId="0" applyNumberFormat="1" applyFont="1" applyBorder="1" applyAlignment="1">
      <alignment horizontal="center" vertical="center" wrapText="1"/>
    </xf>
    <xf numFmtId="0" fontId="44" fillId="0" borderId="20" xfId="0" applyFont="1" applyBorder="1" applyAlignment="1">
      <alignment horizontal="center" vertical="center"/>
    </xf>
    <xf numFmtId="0" fontId="43" fillId="0" borderId="21" xfId="0" applyFont="1" applyBorder="1" applyAlignment="1">
      <alignment horizontal="center" wrapText="1"/>
    </xf>
    <xf numFmtId="165" fontId="45" fillId="4" borderId="18"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0" fontId="43" fillId="4" borderId="3" xfId="0" applyFont="1" applyFill="1" applyBorder="1" applyAlignment="1">
      <alignment horizontal="center" wrapText="1"/>
    </xf>
    <xf numFmtId="165" fontId="45" fillId="0" borderId="7" xfId="0" applyNumberFormat="1" applyFont="1" applyBorder="1" applyAlignment="1">
      <alignment horizontal="center" vertical="center" wrapText="1"/>
    </xf>
    <xf numFmtId="0" fontId="44" fillId="0" borderId="2" xfId="0" applyFont="1" applyBorder="1" applyAlignment="1">
      <alignment horizontal="center" vertical="center"/>
    </xf>
    <xf numFmtId="0" fontId="43" fillId="0" borderId="8" xfId="0" applyFont="1" applyBorder="1" applyAlignment="1">
      <alignment horizontal="center" wrapText="1"/>
    </xf>
    <xf numFmtId="165" fontId="45" fillId="0" borderId="18" xfId="0" applyNumberFormat="1" applyFont="1" applyBorder="1" applyAlignment="1">
      <alignment horizontal="center" vertical="center" wrapText="1"/>
    </xf>
    <xf numFmtId="0" fontId="43" fillId="4" borderId="2" xfId="0" applyFont="1" applyFill="1" applyBorder="1" applyAlignment="1">
      <alignment horizontal="center" wrapText="1"/>
    </xf>
    <xf numFmtId="0" fontId="43" fillId="0" borderId="21" xfId="0" applyFont="1" applyBorder="1" applyAlignment="1">
      <alignment horizontal="center" vertical="center" wrapText="1"/>
    </xf>
    <xf numFmtId="165" fontId="45" fillId="4" borderId="15" xfId="0" applyNumberFormat="1" applyFont="1" applyFill="1" applyBorder="1" applyAlignment="1">
      <alignment horizontal="center" vertical="center" wrapText="1"/>
    </xf>
    <xf numFmtId="0" fontId="44" fillId="4" borderId="16" xfId="0" applyFont="1" applyFill="1" applyBorder="1" applyAlignment="1">
      <alignment horizontal="center" vertical="center"/>
    </xf>
    <xf numFmtId="0" fontId="43" fillId="4" borderId="17" xfId="0" applyFont="1" applyFill="1" applyBorder="1" applyAlignment="1">
      <alignment horizontal="center" wrapText="1"/>
    </xf>
    <xf numFmtId="0" fontId="42" fillId="2" borderId="22" xfId="0" applyFont="1" applyFill="1" applyBorder="1" applyAlignment="1">
      <alignment vertical="center"/>
    </xf>
    <xf numFmtId="0" fontId="42" fillId="2" borderId="23" xfId="0" applyFont="1" applyFill="1" applyBorder="1" applyAlignment="1">
      <alignment vertical="center"/>
    </xf>
    <xf numFmtId="0" fontId="43" fillId="4" borderId="5" xfId="0" applyFont="1" applyFill="1" applyBorder="1" applyAlignment="1">
      <alignment horizontal="center" wrapText="1"/>
    </xf>
    <xf numFmtId="165" fontId="45" fillId="0" borderId="11" xfId="0" applyNumberFormat="1" applyFont="1" applyBorder="1" applyAlignment="1">
      <alignment vertical="center" wrapText="1"/>
    </xf>
    <xf numFmtId="165" fontId="45" fillId="0" borderId="24" xfId="0" applyNumberFormat="1" applyFont="1" applyBorder="1" applyAlignment="1">
      <alignment horizontal="center" vertical="center" wrapText="1"/>
    </xf>
    <xf numFmtId="0" fontId="44" fillId="0" borderId="25" xfId="0" applyFont="1" applyBorder="1" applyAlignment="1">
      <alignment horizontal="center" vertical="center"/>
    </xf>
    <xf numFmtId="0" fontId="43" fillId="0" borderId="26" xfId="0" applyFont="1" applyBorder="1" applyAlignment="1">
      <alignment horizontal="center" wrapText="1"/>
    </xf>
    <xf numFmtId="0" fontId="43" fillId="4" borderId="10" xfId="0" applyFont="1" applyFill="1" applyBorder="1" applyAlignment="1">
      <alignment horizontal="center" wrapText="1"/>
    </xf>
    <xf numFmtId="0" fontId="44" fillId="5" borderId="5" xfId="0" applyFont="1" applyFill="1" applyBorder="1" applyAlignment="1">
      <alignment horizontal="center" vertical="center"/>
    </xf>
    <xf numFmtId="0" fontId="43" fillId="5" borderId="5" xfId="0" applyFont="1" applyFill="1" applyBorder="1" applyAlignment="1">
      <alignment horizontal="center" wrapText="1"/>
    </xf>
    <xf numFmtId="165" fontId="45" fillId="2" borderId="15" xfId="0" applyNumberFormat="1" applyFont="1" applyFill="1" applyBorder="1" applyAlignment="1">
      <alignment horizontal="center" vertical="center" wrapText="1"/>
    </xf>
    <xf numFmtId="165" fontId="45" fillId="2" borderId="18" xfId="0" applyNumberFormat="1" applyFont="1" applyFill="1" applyBorder="1" applyAlignment="1">
      <alignment horizontal="center" vertical="center" wrapText="1"/>
    </xf>
    <xf numFmtId="0" fontId="44" fillId="2" borderId="5" xfId="0" applyFont="1" applyFill="1" applyBorder="1" applyAlignment="1">
      <alignment horizontal="center" vertical="center"/>
    </xf>
    <xf numFmtId="0" fontId="43" fillId="2" borderId="3" xfId="0" applyFont="1" applyFill="1" applyBorder="1" applyAlignment="1">
      <alignment horizontal="center" wrapText="1"/>
    </xf>
    <xf numFmtId="165" fontId="45" fillId="0" borderId="18" xfId="0" applyNumberFormat="1" applyFont="1" applyFill="1" applyBorder="1" applyAlignment="1">
      <alignment horizontal="center" vertical="center" wrapText="1"/>
    </xf>
    <xf numFmtId="0" fontId="44" fillId="0" borderId="5" xfId="0" applyFont="1" applyFill="1" applyBorder="1" applyAlignment="1">
      <alignment horizontal="center" vertical="center"/>
    </xf>
    <xf numFmtId="0" fontId="43" fillId="0" borderId="3" xfId="0" applyFont="1" applyFill="1" applyBorder="1" applyAlignment="1">
      <alignment horizontal="center" wrapText="1"/>
    </xf>
    <xf numFmtId="165" fontId="45" fillId="5" borderId="18" xfId="0" applyNumberFormat="1" applyFont="1" applyFill="1" applyBorder="1" applyAlignment="1">
      <alignment horizontal="center" vertical="center" wrapText="1"/>
    </xf>
    <xf numFmtId="0" fontId="43" fillId="5" borderId="3" xfId="0" applyFont="1" applyFill="1" applyBorder="1" applyAlignment="1">
      <alignment horizontal="center" wrapText="1"/>
    </xf>
    <xf numFmtId="165" fontId="45" fillId="4" borderId="19" xfId="0" applyNumberFormat="1" applyFont="1" applyFill="1" applyBorder="1" applyAlignment="1">
      <alignment horizontal="center" vertical="center" wrapText="1"/>
    </xf>
    <xf numFmtId="0" fontId="44" fillId="4" borderId="20" xfId="0" applyFont="1" applyFill="1" applyBorder="1" applyAlignment="1">
      <alignment horizontal="center" vertical="center"/>
    </xf>
    <xf numFmtId="0" fontId="43" fillId="4" borderId="21" xfId="0" applyFont="1" applyFill="1" applyBorder="1" applyAlignment="1">
      <alignment horizontal="center" wrapText="1"/>
    </xf>
    <xf numFmtId="0" fontId="43" fillId="4" borderId="3" xfId="0" applyFont="1" applyFill="1" applyBorder="1" applyAlignment="1">
      <alignment horizontal="center" vertical="center" wrapText="1"/>
    </xf>
    <xf numFmtId="0" fontId="43" fillId="0" borderId="3" xfId="0" applyFont="1" applyFill="1" applyBorder="1" applyAlignment="1">
      <alignment horizontal="center" vertical="center" wrapText="1"/>
    </xf>
    <xf numFmtId="0" fontId="43" fillId="2" borderId="3" xfId="0" applyFont="1" applyFill="1" applyBorder="1" applyAlignment="1">
      <alignment horizontal="center" vertical="center" wrapText="1"/>
    </xf>
    <xf numFmtId="0" fontId="43" fillId="0" borderId="8" xfId="0" applyFont="1" applyBorder="1" applyAlignment="1">
      <alignment horizontal="center" vertical="center" wrapText="1"/>
    </xf>
    <xf numFmtId="0" fontId="43" fillId="4" borderId="8" xfId="0" applyFont="1" applyFill="1" applyBorder="1" applyAlignment="1">
      <alignment horizontal="center" vertical="center" wrapText="1"/>
    </xf>
    <xf numFmtId="0" fontId="43" fillId="0" borderId="10" xfId="0" applyFont="1" applyBorder="1" applyAlignment="1">
      <alignment horizontal="center" vertical="center" wrapText="1"/>
    </xf>
    <xf numFmtId="0" fontId="43" fillId="4" borderId="10" xfId="0" applyFont="1" applyFill="1" applyBorder="1" applyAlignment="1">
      <alignment horizontal="center" vertical="center" wrapText="1"/>
    </xf>
    <xf numFmtId="0" fontId="43" fillId="0" borderId="17" xfId="0" applyFont="1" applyBorder="1" applyAlignment="1">
      <alignment horizontal="center" vertical="center" wrapText="1"/>
    </xf>
    <xf numFmtId="0" fontId="44" fillId="2" borderId="16" xfId="0" applyFont="1" applyFill="1" applyBorder="1" applyAlignment="1">
      <alignment horizontal="center" vertical="center"/>
    </xf>
    <xf numFmtId="0" fontId="43" fillId="2" borderId="17" xfId="0" applyFont="1" applyFill="1" applyBorder="1" applyAlignment="1">
      <alignment horizontal="center" wrapText="1"/>
    </xf>
    <xf numFmtId="165" fontId="45" fillId="2" borderId="7" xfId="0" applyNumberFormat="1" applyFont="1" applyFill="1" applyBorder="1" applyAlignment="1">
      <alignment horizontal="center" vertical="center" wrapText="1"/>
    </xf>
    <xf numFmtId="0" fontId="44" fillId="2" borderId="2" xfId="0" applyFont="1" applyFill="1" applyBorder="1" applyAlignment="1">
      <alignment horizontal="center" vertical="center"/>
    </xf>
    <xf numFmtId="0" fontId="43" fillId="2" borderId="8" xfId="0" applyFont="1" applyFill="1" applyBorder="1" applyAlignment="1">
      <alignment horizontal="center" wrapText="1"/>
    </xf>
    <xf numFmtId="165" fontId="45" fillId="4" borderId="27" xfId="0" applyNumberFormat="1" applyFont="1" applyFill="1" applyBorder="1" applyAlignment="1">
      <alignment horizontal="center" vertical="center" wrapText="1"/>
    </xf>
    <xf numFmtId="0" fontId="44" fillId="4" borderId="28" xfId="0" applyFont="1" applyFill="1" applyBorder="1" applyAlignment="1">
      <alignment horizontal="center" vertical="center"/>
    </xf>
    <xf numFmtId="0" fontId="43" fillId="4" borderId="29" xfId="0" applyFont="1" applyFill="1" applyBorder="1" applyAlignment="1">
      <alignment horizontal="center" wrapText="1"/>
    </xf>
    <xf numFmtId="165" fontId="45" fillId="0" borderId="12" xfId="0" applyNumberFormat="1" applyFont="1" applyBorder="1" applyAlignment="1">
      <alignment horizontal="center" vertical="center" wrapText="1"/>
    </xf>
    <xf numFmtId="0" fontId="44" fillId="0" borderId="13" xfId="0" applyFont="1" applyBorder="1" applyAlignment="1">
      <alignment horizontal="center" vertical="center"/>
    </xf>
    <xf numFmtId="0" fontId="43" fillId="0" borderId="14" xfId="0" applyFont="1" applyBorder="1" applyAlignment="1">
      <alignment horizontal="center" wrapText="1"/>
    </xf>
    <xf numFmtId="0" fontId="43" fillId="0" borderId="32" xfId="0" applyFont="1" applyBorder="1" applyAlignment="1">
      <alignment horizontal="center" wrapText="1"/>
    </xf>
    <xf numFmtId="0" fontId="42" fillId="4" borderId="5" xfId="0" applyFont="1" applyFill="1" applyBorder="1" applyAlignment="1">
      <alignment horizontal="center" vertical="center"/>
    </xf>
    <xf numFmtId="14" fontId="44" fillId="0" borderId="5" xfId="0" applyNumberFormat="1" applyFont="1" applyBorder="1" applyAlignment="1">
      <alignment horizontal="center" vertical="center"/>
    </xf>
    <xf numFmtId="0" fontId="43" fillId="4" borderId="2" xfId="0" applyFont="1" applyFill="1" applyBorder="1" applyAlignment="1">
      <alignment horizontal="center" vertical="center" wrapText="1"/>
    </xf>
    <xf numFmtId="0" fontId="44" fillId="0" borderId="5" xfId="0" applyFont="1" applyBorder="1" applyAlignment="1">
      <alignment horizontal="center" vertical="center"/>
    </xf>
    <xf numFmtId="165" fontId="45" fillId="6" borderId="7" xfId="0" applyNumberFormat="1" applyFont="1" applyFill="1" applyBorder="1" applyAlignment="1">
      <alignment horizontal="center" vertical="center" wrapText="1"/>
    </xf>
    <xf numFmtId="0" fontId="44" fillId="6" borderId="2" xfId="0" applyFont="1" applyFill="1" applyBorder="1" applyAlignment="1">
      <alignment horizontal="center" vertical="center"/>
    </xf>
    <xf numFmtId="0" fontId="43" fillId="6" borderId="8" xfId="0" applyFont="1" applyFill="1" applyBorder="1" applyAlignment="1">
      <alignment horizont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65" fontId="45" fillId="0" borderId="18" xfId="0" applyNumberFormat="1" applyFont="1" applyBorder="1" applyAlignment="1">
      <alignment vertical="center" wrapText="1"/>
    </xf>
    <xf numFmtId="164" fontId="45" fillId="0" borderId="11" xfId="0" applyNumberFormat="1" applyFont="1" applyBorder="1" applyAlignment="1">
      <alignment horizontal="center" vertical="center" wrapText="1"/>
    </xf>
    <xf numFmtId="0" fontId="43" fillId="0" borderId="5" xfId="0" applyFont="1" applyBorder="1" applyAlignment="1">
      <alignment horizontal="center" vertical="center" wrapText="1"/>
    </xf>
    <xf numFmtId="165" fontId="45" fillId="0" borderId="27" xfId="0" applyNumberFormat="1" applyFont="1" applyBorder="1" applyAlignment="1">
      <alignment horizontal="center" vertical="center" wrapText="1"/>
    </xf>
    <xf numFmtId="0" fontId="44" fillId="0" borderId="28" xfId="0" applyFont="1" applyBorder="1" applyAlignment="1">
      <alignment horizontal="center" vertical="center"/>
    </xf>
    <xf numFmtId="0" fontId="43" fillId="0" borderId="29" xfId="0" applyFont="1" applyBorder="1" applyAlignment="1">
      <alignment horizontal="center" wrapText="1"/>
    </xf>
    <xf numFmtId="0" fontId="42" fillId="0" borderId="2" xfId="0" applyFont="1" applyBorder="1" applyAlignment="1">
      <alignment horizontal="center" vertical="center"/>
    </xf>
    <xf numFmtId="0" fontId="42" fillId="0" borderId="16" xfId="0" applyFont="1" applyBorder="1" applyAlignment="1">
      <alignment horizontal="center" vertical="center"/>
    </xf>
    <xf numFmtId="1" fontId="42" fillId="0" borderId="33" xfId="0" applyNumberFormat="1" applyFont="1" applyBorder="1" applyAlignment="1">
      <alignment horizontal="center" vertical="center" wrapText="1"/>
    </xf>
    <xf numFmtId="1" fontId="42" fillId="0" borderId="34" xfId="0" applyNumberFormat="1" applyFont="1" applyBorder="1" applyAlignment="1">
      <alignment horizontal="center" vertical="center" wrapText="1"/>
    </xf>
    <xf numFmtId="0" fontId="42" fillId="0" borderId="5" xfId="0" applyFont="1" applyBorder="1" applyAlignment="1">
      <alignment horizontal="center" vertical="center" wrapText="1"/>
    </xf>
    <xf numFmtId="1" fontId="42" fillId="0" borderId="5" xfId="0" applyNumberFormat="1" applyFont="1" applyBorder="1" applyAlignment="1">
      <alignment horizontal="center" vertical="center"/>
    </xf>
    <xf numFmtId="1" fontId="42" fillId="0" borderId="16" xfId="0" applyNumberFormat="1" applyFont="1" applyBorder="1" applyAlignment="1">
      <alignment horizontal="center" vertical="center"/>
    </xf>
    <xf numFmtId="0" fontId="42" fillId="4" borderId="16" xfId="0" applyFont="1" applyFill="1" applyBorder="1" applyAlignment="1">
      <alignment horizontal="center" vertical="center"/>
    </xf>
    <xf numFmtId="1" fontId="42" fillId="4" borderId="5" xfId="0" applyNumberFormat="1" applyFont="1" applyFill="1" applyBorder="1" applyAlignment="1">
      <alignment horizontal="center" vertical="center"/>
    </xf>
    <xf numFmtId="1" fontId="42" fillId="0" borderId="2" xfId="0" applyNumberFormat="1" applyFont="1" applyBorder="1" applyAlignment="1">
      <alignment horizontal="center" vertical="center"/>
    </xf>
    <xf numFmtId="1" fontId="42" fillId="0" borderId="35" xfId="0" applyNumberFormat="1" applyFont="1" applyBorder="1" applyAlignment="1">
      <alignment horizontal="center" vertical="center" wrapText="1"/>
    </xf>
    <xf numFmtId="0" fontId="42" fillId="0" borderId="9" xfId="0" applyFont="1" applyBorder="1" applyAlignment="1">
      <alignment horizontal="center" vertical="center"/>
    </xf>
    <xf numFmtId="0" fontId="42" fillId="0" borderId="20" xfId="0" applyFont="1" applyBorder="1" applyAlignment="1">
      <alignment horizontal="center" vertical="center"/>
    </xf>
    <xf numFmtId="1" fontId="42" fillId="0" borderId="20" xfId="0" applyNumberFormat="1" applyFont="1" applyBorder="1" applyAlignment="1">
      <alignment horizontal="center" vertical="center"/>
    </xf>
    <xf numFmtId="1" fontId="42" fillId="4" borderId="16" xfId="0" applyNumberFormat="1" applyFont="1" applyFill="1" applyBorder="1" applyAlignment="1">
      <alignment horizontal="center" vertical="center"/>
    </xf>
    <xf numFmtId="0" fontId="42" fillId="4" borderId="2" xfId="0" applyFont="1" applyFill="1" applyBorder="1" applyAlignment="1">
      <alignment horizontal="center" vertical="center"/>
    </xf>
    <xf numFmtId="1" fontId="42" fillId="4" borderId="2" xfId="0" applyNumberFormat="1" applyFont="1" applyFill="1" applyBorder="1" applyAlignment="1">
      <alignment horizontal="center" vertical="center"/>
    </xf>
    <xf numFmtId="1" fontId="42" fillId="4" borderId="5" xfId="0" applyNumberFormat="1" applyFont="1" applyFill="1" applyBorder="1" applyAlignment="1">
      <alignment horizontal="center" vertical="center" wrapText="1"/>
    </xf>
    <xf numFmtId="1" fontId="42" fillId="4" borderId="34" xfId="0" applyNumberFormat="1" applyFont="1" applyFill="1" applyBorder="1" applyAlignment="1">
      <alignment horizontal="center" vertical="center" wrapText="1"/>
    </xf>
    <xf numFmtId="0" fontId="42" fillId="0" borderId="3" xfId="0" applyFont="1" applyBorder="1" applyAlignment="1">
      <alignment horizontal="center" wrapText="1"/>
    </xf>
    <xf numFmtId="0" fontId="42" fillId="4" borderId="3" xfId="0" applyFont="1" applyFill="1" applyBorder="1" applyAlignment="1">
      <alignment horizontal="center" wrapText="1"/>
    </xf>
    <xf numFmtId="0" fontId="42" fillId="2" borderId="3" xfId="0" applyFont="1" applyFill="1" applyBorder="1" applyAlignment="1">
      <alignment horizontal="center" vertical="center" wrapText="1"/>
    </xf>
    <xf numFmtId="1" fontId="42" fillId="0" borderId="36" xfId="0" applyNumberFormat="1" applyFont="1" applyBorder="1" applyAlignment="1">
      <alignment horizontal="center" vertical="center" wrapText="1"/>
    </xf>
    <xf numFmtId="0" fontId="42" fillId="0" borderId="10" xfId="0" applyFont="1" applyBorder="1" applyAlignment="1">
      <alignment horizontal="center" wrapText="1"/>
    </xf>
    <xf numFmtId="1" fontId="42" fillId="0" borderId="9" xfId="0" applyNumberFormat="1" applyFont="1" applyBorder="1" applyAlignment="1">
      <alignment horizontal="center" vertical="center"/>
    </xf>
    <xf numFmtId="0" fontId="42" fillId="4" borderId="9" xfId="0" applyFont="1" applyFill="1" applyBorder="1" applyAlignment="1">
      <alignment horizontal="center" vertical="center"/>
    </xf>
    <xf numFmtId="1" fontId="42" fillId="4" borderId="36" xfId="0" applyNumberFormat="1" applyFont="1" applyFill="1" applyBorder="1" applyAlignment="1">
      <alignment horizontal="center" vertical="center" wrapText="1"/>
    </xf>
    <xf numFmtId="1" fontId="42" fillId="4" borderId="33" xfId="0" applyNumberFormat="1" applyFont="1" applyFill="1" applyBorder="1" applyAlignment="1">
      <alignment horizontal="center" vertical="center" wrapText="1"/>
    </xf>
    <xf numFmtId="0" fontId="42" fillId="2" borderId="5" xfId="0" applyFont="1" applyFill="1" applyBorder="1" applyAlignment="1">
      <alignment horizontal="center" vertical="center"/>
    </xf>
    <xf numFmtId="1" fontId="42" fillId="2" borderId="34" xfId="0" applyNumberFormat="1" applyFont="1" applyFill="1" applyBorder="1" applyAlignment="1">
      <alignment horizontal="center" vertical="center" wrapText="1"/>
    </xf>
    <xf numFmtId="1" fontId="42" fillId="2" borderId="5" xfId="0" applyNumberFormat="1" applyFont="1" applyFill="1" applyBorder="1" applyAlignment="1">
      <alignment horizontal="center" vertical="center"/>
    </xf>
    <xf numFmtId="0" fontId="42" fillId="0" borderId="5" xfId="0" applyFont="1" applyFill="1" applyBorder="1" applyAlignment="1">
      <alignment horizontal="center" vertical="center"/>
    </xf>
    <xf numFmtId="1" fontId="42" fillId="0" borderId="34" xfId="0" applyNumberFormat="1" applyFont="1" applyFill="1" applyBorder="1" applyAlignment="1">
      <alignment horizontal="center" vertical="center" wrapText="1"/>
    </xf>
    <xf numFmtId="1" fontId="42" fillId="0" borderId="37" xfId="0" applyNumberFormat="1" applyFont="1" applyBorder="1" applyAlignment="1">
      <alignment horizontal="center" vertical="center" wrapText="1"/>
    </xf>
    <xf numFmtId="1" fontId="42" fillId="2" borderId="20" xfId="0" applyNumberFormat="1" applyFont="1" applyFill="1" applyBorder="1" applyAlignment="1">
      <alignment horizontal="center" vertical="center"/>
    </xf>
    <xf numFmtId="0" fontId="42" fillId="0" borderId="8" xfId="0" applyFont="1" applyBorder="1" applyAlignment="1">
      <alignment horizontal="center" wrapText="1"/>
    </xf>
    <xf numFmtId="0" fontId="42" fillId="0" borderId="3" xfId="0" applyFont="1" applyBorder="1" applyAlignment="1">
      <alignment horizontal="center" vertical="center"/>
    </xf>
    <xf numFmtId="1" fontId="42" fillId="0" borderId="3" xfId="0" applyNumberFormat="1" applyFont="1" applyBorder="1" applyAlignment="1">
      <alignment horizontal="center" vertical="center"/>
    </xf>
    <xf numFmtId="1" fontId="42" fillId="4" borderId="3" xfId="0" applyNumberFormat="1" applyFont="1" applyFill="1" applyBorder="1" applyAlignment="1">
      <alignment horizontal="center" vertical="center"/>
    </xf>
    <xf numFmtId="0" fontId="42" fillId="0" borderId="21" xfId="0" applyFont="1" applyBorder="1" applyAlignment="1">
      <alignment horizontal="center" wrapText="1"/>
    </xf>
    <xf numFmtId="0" fontId="42" fillId="4" borderId="20" xfId="0" applyFont="1" applyFill="1" applyBorder="1" applyAlignment="1">
      <alignment horizontal="center" vertical="center"/>
    </xf>
    <xf numFmtId="1" fontId="42" fillId="4" borderId="37" xfId="0" applyNumberFormat="1" applyFont="1" applyFill="1" applyBorder="1" applyAlignment="1">
      <alignment horizontal="center" vertical="center" wrapText="1"/>
    </xf>
    <xf numFmtId="1" fontId="42" fillId="0" borderId="21" xfId="0" applyNumberFormat="1" applyFont="1" applyBorder="1" applyAlignment="1">
      <alignment horizontal="center" vertical="center"/>
    </xf>
    <xf numFmtId="0" fontId="42" fillId="4" borderId="3" xfId="0" applyFont="1" applyFill="1" applyBorder="1" applyAlignment="1">
      <alignment horizontal="center" vertical="center" wrapText="1"/>
    </xf>
    <xf numFmtId="0" fontId="42" fillId="4" borderId="10" xfId="0" applyFont="1" applyFill="1" applyBorder="1" applyAlignment="1">
      <alignment horizontal="center" vertical="center" wrapText="1"/>
    </xf>
    <xf numFmtId="1" fontId="42" fillId="4" borderId="9" xfId="0" applyNumberFormat="1" applyFont="1" applyFill="1" applyBorder="1" applyAlignment="1">
      <alignment horizontal="center" vertical="center"/>
    </xf>
    <xf numFmtId="165" fontId="42" fillId="0" borderId="11" xfId="0" applyNumberFormat="1" applyFont="1" applyBorder="1" applyAlignment="1">
      <alignment horizontal="center" vertical="center" wrapText="1"/>
    </xf>
    <xf numFmtId="165" fontId="42" fillId="0" borderId="7" xfId="0" applyNumberFormat="1" applyFont="1" applyBorder="1" applyAlignment="1">
      <alignment horizontal="center" vertical="center" wrapText="1"/>
    </xf>
    <xf numFmtId="165" fontId="42" fillId="0" borderId="15" xfId="0" applyNumberFormat="1" applyFont="1" applyBorder="1" applyAlignment="1">
      <alignment horizontal="center" vertical="center" wrapText="1"/>
    </xf>
    <xf numFmtId="0" fontId="42" fillId="0" borderId="17" xfId="0" applyFont="1" applyBorder="1" applyAlignment="1">
      <alignment horizontal="center" wrapText="1"/>
    </xf>
    <xf numFmtId="0" fontId="42" fillId="2" borderId="3" xfId="0" applyFont="1" applyFill="1" applyBorder="1" applyAlignment="1">
      <alignment horizontal="center" wrapText="1"/>
    </xf>
    <xf numFmtId="1" fontId="42" fillId="4" borderId="35" xfId="0" applyNumberFormat="1" applyFont="1" applyFill="1" applyBorder="1" applyAlignment="1">
      <alignment horizontal="center" vertical="center" wrapText="1"/>
    </xf>
    <xf numFmtId="0" fontId="42" fillId="4" borderId="8" xfId="0" applyFont="1" applyFill="1" applyBorder="1" applyAlignment="1">
      <alignment horizontal="center" wrapText="1"/>
    </xf>
    <xf numFmtId="0" fontId="42" fillId="0" borderId="3" xfId="0" applyFont="1" applyBorder="1" applyAlignment="1">
      <alignment horizontal="center" vertical="center" wrapText="1"/>
    </xf>
    <xf numFmtId="0" fontId="42" fillId="0" borderId="3" xfId="0" applyFont="1" applyFill="1" applyBorder="1" applyAlignment="1">
      <alignment horizontal="center" wrapText="1"/>
    </xf>
    <xf numFmtId="0" fontId="42" fillId="7" borderId="5" xfId="0" applyFont="1" applyFill="1" applyBorder="1" applyAlignment="1">
      <alignment horizontal="center" vertical="center"/>
    </xf>
    <xf numFmtId="1" fontId="42" fillId="7" borderId="34" xfId="0" applyNumberFormat="1" applyFont="1" applyFill="1" applyBorder="1" applyAlignment="1">
      <alignment horizontal="center" vertical="center" wrapText="1"/>
    </xf>
    <xf numFmtId="0" fontId="42" fillId="7" borderId="3" xfId="0" applyFont="1" applyFill="1" applyBorder="1" applyAlignment="1">
      <alignment horizontal="center" wrapText="1"/>
    </xf>
    <xf numFmtId="1" fontId="42" fillId="0" borderId="5" xfId="0" applyNumberFormat="1" applyFont="1" applyFill="1" applyBorder="1" applyAlignment="1">
      <alignment horizontal="center" vertical="center"/>
    </xf>
    <xf numFmtId="0" fontId="42" fillId="2" borderId="16" xfId="0" applyFont="1" applyFill="1" applyBorder="1" applyAlignment="1">
      <alignment horizontal="center" vertical="center"/>
    </xf>
    <xf numFmtId="1" fontId="42" fillId="2" borderId="16" xfId="0" applyNumberFormat="1" applyFont="1" applyFill="1" applyBorder="1" applyAlignment="1">
      <alignment horizontal="center" vertical="center"/>
    </xf>
    <xf numFmtId="0" fontId="42" fillId="2" borderId="2" xfId="0" applyFont="1" applyFill="1" applyBorder="1" applyAlignment="1">
      <alignment horizontal="center" vertical="center"/>
    </xf>
    <xf numFmtId="1" fontId="42" fillId="2" borderId="2" xfId="0" applyNumberFormat="1" applyFont="1" applyFill="1" applyBorder="1" applyAlignment="1">
      <alignment horizontal="center" vertical="center"/>
    </xf>
    <xf numFmtId="1" fontId="42" fillId="0" borderId="34" xfId="0" applyNumberFormat="1" applyFont="1" applyBorder="1" applyAlignment="1">
      <alignment horizontal="center" vertical="center"/>
    </xf>
    <xf numFmtId="2" fontId="42" fillId="0" borderId="5" xfId="0" applyNumberFormat="1" applyFont="1" applyBorder="1" applyAlignment="1">
      <alignment horizontal="center" vertical="center"/>
    </xf>
    <xf numFmtId="1" fontId="42" fillId="0" borderId="5" xfId="4" applyNumberFormat="1" applyFont="1" applyBorder="1" applyAlignment="1">
      <alignment horizontal="center" vertical="center"/>
    </xf>
    <xf numFmtId="0" fontId="42" fillId="2" borderId="17" xfId="0" applyFont="1" applyFill="1" applyBorder="1" applyAlignment="1">
      <alignment horizontal="center" wrapText="1"/>
    </xf>
    <xf numFmtId="2" fontId="42" fillId="0" borderId="2" xfId="0" applyNumberFormat="1" applyFont="1" applyBorder="1" applyAlignment="1">
      <alignment horizontal="center" vertical="center"/>
    </xf>
    <xf numFmtId="1" fontId="42" fillId="0" borderId="8" xfId="0" applyNumberFormat="1" applyFont="1" applyBorder="1" applyAlignment="1">
      <alignment horizontal="center" vertical="center"/>
    </xf>
    <xf numFmtId="1" fontId="42" fillId="0" borderId="10" xfId="0" applyNumberFormat="1" applyFont="1" applyBorder="1" applyAlignment="1">
      <alignment horizontal="center" vertical="center"/>
    </xf>
    <xf numFmtId="1" fontId="42" fillId="0" borderId="33" xfId="0" applyNumberFormat="1" applyFont="1" applyBorder="1" applyAlignment="1">
      <alignment horizontal="center" vertical="center"/>
    </xf>
    <xf numFmtId="1" fontId="42" fillId="0" borderId="17" xfId="0" applyNumberFormat="1" applyFont="1" applyBorder="1" applyAlignment="1">
      <alignment horizontal="center" vertical="center"/>
    </xf>
    <xf numFmtId="0" fontId="42" fillId="4" borderId="1" xfId="0" applyFont="1" applyFill="1" applyBorder="1" applyAlignment="1">
      <alignment horizontal="center" vertical="center"/>
    </xf>
    <xf numFmtId="1" fontId="42" fillId="0" borderId="2" xfId="0" applyNumberFormat="1" applyFont="1" applyBorder="1" applyAlignment="1">
      <alignment horizontal="center" vertical="center" wrapText="1"/>
    </xf>
    <xf numFmtId="0" fontId="42" fillId="4" borderId="10" xfId="0" applyFont="1" applyFill="1" applyBorder="1" applyAlignment="1">
      <alignment horizontal="center" wrapText="1"/>
    </xf>
    <xf numFmtId="0" fontId="42" fillId="0" borderId="8" xfId="0" applyFont="1" applyBorder="1" applyAlignment="1">
      <alignment horizontal="center" vertical="center" wrapText="1"/>
    </xf>
    <xf numFmtId="1" fontId="42" fillId="6" borderId="35" xfId="0" applyNumberFormat="1" applyFont="1" applyFill="1" applyBorder="1" applyAlignment="1">
      <alignment horizontal="center" vertical="center" wrapText="1"/>
    </xf>
    <xf numFmtId="165" fontId="42" fillId="0" borderId="18" xfId="0" applyNumberFormat="1" applyFont="1" applyBorder="1" applyAlignment="1">
      <alignment horizontal="center" vertical="center" wrapText="1"/>
    </xf>
    <xf numFmtId="165" fontId="42" fillId="0" borderId="19" xfId="0" applyNumberFormat="1" applyFont="1" applyBorder="1" applyAlignment="1">
      <alignment horizontal="center" vertical="center" wrapText="1"/>
    </xf>
    <xf numFmtId="1" fontId="42" fillId="2" borderId="5" xfId="4" applyNumberFormat="1" applyFont="1" applyFill="1" applyBorder="1" applyAlignment="1">
      <alignment horizontal="center" vertical="center"/>
    </xf>
    <xf numFmtId="0" fontId="42" fillId="0" borderId="10" xfId="0" applyFont="1" applyBorder="1" applyAlignment="1">
      <alignment horizontal="center" vertical="center" wrapText="1"/>
    </xf>
    <xf numFmtId="1" fontId="42" fillId="4" borderId="20" xfId="0" applyNumberFormat="1" applyFont="1" applyFill="1" applyBorder="1" applyAlignment="1">
      <alignment horizontal="center" vertical="center"/>
    </xf>
    <xf numFmtId="0" fontId="46" fillId="0" borderId="5" xfId="0" applyFont="1" applyBorder="1" applyAlignment="1">
      <alignment horizontal="center" vertical="center"/>
    </xf>
    <xf numFmtId="1" fontId="46" fillId="0" borderId="5" xfId="0" applyNumberFormat="1" applyFont="1" applyBorder="1" applyAlignment="1">
      <alignment horizontal="center" vertical="center"/>
    </xf>
    <xf numFmtId="0" fontId="46" fillId="0" borderId="3" xfId="0" applyFont="1" applyBorder="1" applyAlignment="1">
      <alignment horizontal="center" wrapText="1"/>
    </xf>
    <xf numFmtId="0" fontId="44" fillId="0" borderId="5" xfId="0" applyFont="1" applyBorder="1" applyAlignment="1">
      <alignment horizontal="center" vertical="center"/>
    </xf>
    <xf numFmtId="165" fontId="45" fillId="0" borderId="15"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2" fillId="0" borderId="33" xfId="0" applyFont="1" applyBorder="1" applyAlignment="1">
      <alignment horizontal="center" vertical="center"/>
    </xf>
    <xf numFmtId="0" fontId="42" fillId="0" borderId="38" xfId="0" applyFont="1" applyBorder="1" applyAlignment="1">
      <alignment horizontal="center" vertical="center"/>
    </xf>
    <xf numFmtId="0" fontId="42" fillId="0" borderId="39"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165" fontId="14" fillId="0" borderId="18" xfId="0" applyNumberFormat="1" applyFont="1" applyBorder="1" applyAlignment="1">
      <alignment horizontal="center" vertical="center" wrapText="1"/>
    </xf>
    <xf numFmtId="0" fontId="15" fillId="0" borderId="5" xfId="0" applyFont="1" applyBorder="1" applyAlignment="1">
      <alignment horizontal="center" vertical="center"/>
    </xf>
    <xf numFmtId="1" fontId="42" fillId="2" borderId="34"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 fontId="42" fillId="0" borderId="34" xfId="0" applyNumberFormat="1" applyFont="1" applyBorder="1" applyAlignment="1">
      <alignment horizontal="center" vertical="center" wrapText="1"/>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1" fontId="42" fillId="4" borderId="34" xfId="0" applyNumberFormat="1" applyFont="1" applyFill="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0" fontId="47" fillId="0" borderId="5" xfId="0" applyFont="1" applyBorder="1" applyAlignment="1">
      <alignment horizontal="center" vertical="center"/>
    </xf>
    <xf numFmtId="1" fontId="47" fillId="2" borderId="34" xfId="0" applyNumberFormat="1" applyFont="1" applyFill="1" applyBorder="1" applyAlignment="1">
      <alignment horizontal="center" vertical="center" wrapText="1"/>
    </xf>
    <xf numFmtId="0" fontId="47" fillId="0" borderId="3" xfId="0" applyFont="1" applyBorder="1" applyAlignment="1">
      <alignment horizontal="center" wrapText="1"/>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165" fontId="45" fillId="0" borderId="11"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2" fillId="2" borderId="10" xfId="0" applyFont="1" applyFill="1" applyBorder="1" applyAlignment="1">
      <alignment horizontal="center" vertical="center" wrapText="1"/>
    </xf>
    <xf numFmtId="165" fontId="45" fillId="4" borderId="11" xfId="0" applyNumberFormat="1" applyFont="1" applyFill="1" applyBorder="1" applyAlignment="1">
      <alignment horizontal="center" vertical="center" wrapText="1"/>
    </xf>
    <xf numFmtId="0" fontId="44"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0" fontId="47" fillId="0" borderId="9" xfId="0" applyFont="1" applyBorder="1" applyAlignment="1">
      <alignment horizontal="center" vertical="center"/>
    </xf>
    <xf numFmtId="1" fontId="47" fillId="0" borderId="36" xfId="0" applyNumberFormat="1" applyFont="1" applyBorder="1" applyAlignment="1">
      <alignment horizontal="center" vertical="center" wrapText="1"/>
    </xf>
    <xf numFmtId="0" fontId="47" fillId="0" borderId="2" xfId="0" applyFont="1" applyBorder="1" applyAlignment="1">
      <alignment horizontal="center" vertical="center"/>
    </xf>
    <xf numFmtId="1" fontId="47" fillId="0" borderId="35" xfId="0" applyNumberFormat="1" applyFont="1" applyBorder="1" applyAlignment="1">
      <alignment horizontal="center" vertical="center" wrapText="1"/>
    </xf>
    <xf numFmtId="0" fontId="47" fillId="4" borderId="5" xfId="0" applyFont="1" applyFill="1" applyBorder="1" applyAlignment="1">
      <alignment horizontal="center" vertical="center"/>
    </xf>
    <xf numFmtId="1" fontId="47" fillId="4" borderId="34" xfId="0" applyNumberFormat="1" applyFont="1" applyFill="1" applyBorder="1" applyAlignment="1">
      <alignment horizontal="center" vertical="center" wrapText="1"/>
    </xf>
    <xf numFmtId="1" fontId="47" fillId="0" borderId="5" xfId="0" applyNumberFormat="1"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1" fontId="47" fillId="0" borderId="34" xfId="0" applyNumberFormat="1" applyFont="1" applyBorder="1" applyAlignment="1">
      <alignment horizontal="center" vertical="center" wrapText="1"/>
    </xf>
    <xf numFmtId="0" fontId="44" fillId="0" borderId="5" xfId="0" applyFont="1" applyBorder="1" applyAlignment="1">
      <alignment horizontal="center" vertical="center"/>
    </xf>
    <xf numFmtId="0" fontId="48" fillId="0" borderId="5" xfId="0" applyFont="1" applyBorder="1" applyAlignment="1">
      <alignment horizontal="center" vertical="center"/>
    </xf>
    <xf numFmtId="1" fontId="42" fillId="2" borderId="34"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1" fontId="47" fillId="0" borderId="34" xfId="0" applyNumberFormat="1" applyFont="1" applyBorder="1" applyAlignment="1">
      <alignment horizontal="center" vertical="center" wrapText="1"/>
    </xf>
    <xf numFmtId="1" fontId="42" fillId="4" borderId="34" xfId="0" applyNumberFormat="1" applyFont="1" applyFill="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 fontId="42" fillId="2" borderId="34" xfId="0" applyNumberFormat="1" applyFont="1" applyFill="1" applyBorder="1" applyAlignment="1">
      <alignment horizontal="center" vertical="center" wrapText="1"/>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1" fontId="42" fillId="0" borderId="40" xfId="0" applyNumberFormat="1" applyFont="1" applyBorder="1" applyAlignment="1">
      <alignment horizontal="center" vertical="center" wrapText="1"/>
    </xf>
    <xf numFmtId="0" fontId="42" fillId="0" borderId="5" xfId="0" applyFont="1" applyBorder="1" applyAlignment="1">
      <alignment horizontal="center" vertical="center"/>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2" fillId="4" borderId="34" xfId="0" applyFont="1" applyFill="1" applyBorder="1" applyAlignment="1">
      <alignment horizontal="center" vertical="center"/>
    </xf>
    <xf numFmtId="0" fontId="42" fillId="4" borderId="4" xfId="0" applyFont="1" applyFill="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 fontId="49" fillId="4" borderId="5" xfId="2" applyNumberFormat="1" applyFont="1" applyFill="1" applyBorder="1" applyAlignment="1">
      <alignment horizontal="center" vertical="center" wrapText="1"/>
    </xf>
    <xf numFmtId="0" fontId="42"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2" fillId="4" borderId="34" xfId="0" applyNumberFormat="1" applyFont="1" applyFill="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65" fontId="14" fillId="0" borderId="18" xfId="3" applyNumberFormat="1" applyFont="1" applyBorder="1" applyAlignment="1">
      <alignment horizontal="center" vertical="center" wrapText="1"/>
    </xf>
    <xf numFmtId="0" fontId="15" fillId="0" borderId="5" xfId="3" applyFont="1" applyBorder="1" applyAlignment="1">
      <alignment horizontal="center" vertical="center"/>
    </xf>
    <xf numFmtId="0" fontId="50" fillId="0" borderId="5" xfId="3" applyFont="1" applyBorder="1" applyAlignment="1">
      <alignment horizontal="center" vertical="center"/>
    </xf>
    <xf numFmtId="1" fontId="50" fillId="0" borderId="5" xfId="3" applyNumberFormat="1" applyFont="1" applyBorder="1" applyAlignment="1">
      <alignment horizontal="center" vertical="center"/>
    </xf>
    <xf numFmtId="0" fontId="12" fillId="0" borderId="5" xfId="3" applyFont="1" applyBorder="1" applyAlignment="1">
      <alignment horizontal="center"/>
    </xf>
    <xf numFmtId="1" fontId="47" fillId="0" borderId="34" xfId="0" applyNumberFormat="1" applyFont="1" applyBorder="1" applyAlignment="1">
      <alignment horizontal="center" vertical="center" wrapText="1"/>
    </xf>
    <xf numFmtId="0" fontId="44"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 fontId="47" fillId="0" borderId="3" xfId="0" applyNumberFormat="1" applyFont="1" applyBorder="1" applyAlignment="1">
      <alignment horizontal="center" vertical="center"/>
    </xf>
    <xf numFmtId="0" fontId="48" fillId="4" borderId="5" xfId="0" applyFont="1" applyFill="1" applyBorder="1" applyAlignment="1">
      <alignment horizontal="center" vertical="center"/>
    </xf>
    <xf numFmtId="0" fontId="48" fillId="0" borderId="20" xfId="0" applyFont="1" applyBorder="1" applyAlignment="1">
      <alignment horizontal="center" vertical="center"/>
    </xf>
    <xf numFmtId="0" fontId="48" fillId="0" borderId="16" xfId="0" applyFont="1" applyBorder="1" applyAlignment="1">
      <alignment horizontal="center" vertical="center"/>
    </xf>
    <xf numFmtId="1" fontId="47" fillId="0" borderId="34" xfId="0" applyNumberFormat="1" applyFont="1" applyBorder="1" applyAlignment="1">
      <alignment horizontal="center" vertical="center" wrapText="1"/>
    </xf>
    <xf numFmtId="0" fontId="47" fillId="0" borderId="16" xfId="0" applyFont="1" applyBorder="1" applyAlignment="1">
      <alignment horizontal="center" vertical="center"/>
    </xf>
    <xf numFmtId="1" fontId="47" fillId="0" borderId="2" xfId="0" applyNumberFormat="1" applyFont="1" applyBorder="1" applyAlignment="1">
      <alignment horizontal="center" vertical="center"/>
    </xf>
    <xf numFmtId="1" fontId="47" fillId="4" borderId="5" xfId="0" applyNumberFormat="1" applyFont="1" applyFill="1" applyBorder="1" applyAlignment="1">
      <alignment horizontal="center" vertical="center"/>
    </xf>
    <xf numFmtId="0" fontId="47" fillId="0" borderId="20" xfId="0" applyFont="1" applyBorder="1" applyAlignment="1">
      <alignment horizontal="center" vertical="center"/>
    </xf>
    <xf numFmtId="1" fontId="47" fillId="0" borderId="20" xfId="0" applyNumberFormat="1" applyFont="1" applyBorder="1" applyAlignment="1">
      <alignment horizontal="center" vertical="center"/>
    </xf>
    <xf numFmtId="1" fontId="47" fillId="0" borderId="16" xfId="0" applyNumberFormat="1" applyFont="1" applyBorder="1" applyAlignment="1">
      <alignment horizontal="center" vertical="center"/>
    </xf>
    <xf numFmtId="0" fontId="47" fillId="2" borderId="5" xfId="0" applyFont="1" applyFill="1" applyBorder="1" applyAlignment="1">
      <alignment horizontal="center" vertical="center"/>
    </xf>
    <xf numFmtId="1" fontId="47" fillId="2" borderId="5" xfId="0" applyNumberFormat="1" applyFont="1" applyFill="1" applyBorder="1" applyAlignment="1">
      <alignment horizontal="center" vertical="center"/>
    </xf>
    <xf numFmtId="1" fontId="47" fillId="0" borderId="9" xfId="0" applyNumberFormat="1" applyFont="1" applyBorder="1" applyAlignment="1">
      <alignment horizontal="center" vertical="center"/>
    </xf>
    <xf numFmtId="0" fontId="47" fillId="4" borderId="9" xfId="0" applyFont="1" applyFill="1" applyBorder="1" applyAlignment="1">
      <alignment horizontal="center" vertical="center"/>
    </xf>
    <xf numFmtId="1" fontId="47" fillId="4" borderId="36" xfId="0" applyNumberFormat="1" applyFont="1" applyFill="1" applyBorder="1" applyAlignment="1">
      <alignment horizontal="center" vertical="center" wrapText="1"/>
    </xf>
    <xf numFmtId="0" fontId="47" fillId="4" borderId="2" xfId="0" applyFont="1" applyFill="1" applyBorder="1" applyAlignment="1">
      <alignment horizontal="center" vertical="center"/>
    </xf>
    <xf numFmtId="1" fontId="47" fillId="4" borderId="35" xfId="0" applyNumberFormat="1" applyFont="1" applyFill="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0" borderId="5" xfId="0" applyFont="1" applyBorder="1" applyAlignment="1">
      <alignment horizontal="center" vertical="center"/>
    </xf>
    <xf numFmtId="0" fontId="44" fillId="0" borderId="5" xfId="0" applyFont="1" applyBorder="1" applyAlignment="1">
      <alignment horizontal="center" vertical="center"/>
    </xf>
    <xf numFmtId="1" fontId="42" fillId="2" borderId="34" xfId="0" applyNumberFormat="1" applyFont="1" applyFill="1" applyBorder="1" applyAlignment="1">
      <alignment horizontal="center" vertical="center" wrapText="1"/>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2" fillId="2" borderId="34" xfId="0" applyFont="1" applyFill="1" applyBorder="1" applyAlignment="1">
      <alignment horizontal="center" vertical="center"/>
    </xf>
    <xf numFmtId="0" fontId="42" fillId="2" borderId="4" xfId="0" applyFont="1" applyFill="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4" fillId="0" borderId="5" xfId="0" applyFont="1" applyBorder="1" applyAlignment="1">
      <alignment horizontal="center" vertical="center"/>
    </xf>
    <xf numFmtId="1" fontId="51" fillId="2" borderId="5" xfId="2"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0" fontId="47" fillId="4" borderId="3" xfId="0" applyFont="1" applyFill="1" applyBorder="1" applyAlignment="1">
      <alignment horizontal="center" vertical="center" wrapText="1"/>
    </xf>
    <xf numFmtId="0" fontId="47" fillId="4" borderId="3" xfId="0" applyFont="1" applyFill="1" applyBorder="1" applyAlignment="1">
      <alignment horizont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4" fillId="0" borderId="5" xfId="0" applyFont="1" applyBorder="1" applyAlignment="1">
      <alignment horizontal="center" vertical="center"/>
    </xf>
    <xf numFmtId="0" fontId="47" fillId="2" borderId="3" xfId="0" applyFont="1" applyFill="1" applyBorder="1" applyAlignment="1">
      <alignment horizontal="center" wrapText="1"/>
    </xf>
    <xf numFmtId="1" fontId="47" fillId="0" borderId="34"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0" borderId="0" xfId="0" applyFont="1" applyAlignment="1">
      <alignment vertical="center"/>
    </xf>
    <xf numFmtId="1" fontId="47" fillId="0" borderId="34" xfId="0" applyNumberFormat="1" applyFont="1" applyBorder="1" applyAlignment="1">
      <alignment horizontal="center" vertical="center" wrapText="1"/>
    </xf>
    <xf numFmtId="0" fontId="47" fillId="0" borderId="5" xfId="0" applyFont="1" applyBorder="1" applyAlignment="1">
      <alignment horizontal="center" vertical="center"/>
    </xf>
    <xf numFmtId="0" fontId="47" fillId="0" borderId="20" xfId="0" applyFont="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2" xfId="0" applyNumberFormat="1" applyFont="1" applyFill="1" applyBorder="1" applyAlignment="1">
      <alignment horizontal="center" vertical="center"/>
    </xf>
    <xf numFmtId="0" fontId="47" fillId="0" borderId="5" xfId="0" applyFont="1" applyFill="1" applyBorder="1" applyAlignment="1">
      <alignment horizontal="center" vertical="center"/>
    </xf>
    <xf numFmtId="1" fontId="47" fillId="0" borderId="34" xfId="0" applyNumberFormat="1" applyFont="1" applyFill="1" applyBorder="1" applyAlignment="1">
      <alignment horizontal="center" vertical="center" wrapText="1"/>
    </xf>
    <xf numFmtId="1" fontId="47" fillId="0" borderId="37" xfId="0" applyNumberFormat="1" applyFont="1" applyBorder="1" applyAlignment="1">
      <alignment horizontal="center" vertical="center" wrapText="1"/>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2" fillId="0" borderId="0" xfId="0" applyFont="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0" fontId="47" fillId="0" borderId="3" xfId="0" applyFont="1" applyBorder="1" applyAlignment="1">
      <alignment horizontal="center" vertical="center" wrapText="1"/>
    </xf>
    <xf numFmtId="1" fontId="42" fillId="0" borderId="34" xfId="0" applyNumberFormat="1" applyFont="1" applyBorder="1" applyAlignment="1">
      <alignment horizontal="center" vertical="center" wrapText="1"/>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 fontId="42" fillId="2" borderId="34"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2" fillId="0" borderId="5" xfId="0" applyFont="1" applyBorder="1" applyAlignment="1">
      <alignment horizontal="center" vertical="center"/>
    </xf>
    <xf numFmtId="1" fontId="42" fillId="0" borderId="34"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0" borderId="34" xfId="0" applyNumberFormat="1" applyFont="1" applyBorder="1" applyAlignment="1">
      <alignment horizontal="center" vertical="center" wrapText="1"/>
    </xf>
    <xf numFmtId="0" fontId="44" fillId="0" borderId="5" xfId="0" applyFont="1" applyBorder="1" applyAlignment="1">
      <alignment horizontal="center" vertical="center"/>
    </xf>
    <xf numFmtId="1" fontId="47" fillId="0" borderId="36" xfId="0" applyNumberFormat="1" applyFont="1" applyBorder="1" applyAlignment="1">
      <alignment horizontal="center" vertical="center" wrapText="1"/>
    </xf>
    <xf numFmtId="0" fontId="47"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4" fillId="0" borderId="5" xfId="0" applyFont="1" applyBorder="1" applyAlignment="1">
      <alignment horizontal="center" vertical="center"/>
    </xf>
    <xf numFmtId="0" fontId="8" fillId="0" borderId="5" xfId="1" applyBorder="1" applyAlignment="1" applyProtection="1">
      <alignment horizontal="center" vertical="center"/>
    </xf>
    <xf numFmtId="0" fontId="8" fillId="0" borderId="9" xfId="1" applyBorder="1" applyAlignment="1" applyProtection="1">
      <alignment horizontal="center" vertical="center"/>
    </xf>
    <xf numFmtId="0" fontId="8" fillId="0" borderId="16" xfId="1" applyBorder="1" applyAlignment="1" applyProtection="1">
      <alignment horizontal="center" vertical="center"/>
    </xf>
    <xf numFmtId="1" fontId="42" fillId="2"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6" fillId="4" borderId="5" xfId="0" applyFont="1" applyFill="1" applyBorder="1" applyAlignment="1">
      <alignment horizontal="center" vertical="center"/>
    </xf>
    <xf numFmtId="1" fontId="46" fillId="4" borderId="5" xfId="0" applyNumberFormat="1" applyFont="1" applyFill="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 fontId="42" fillId="2" borderId="34" xfId="0" applyNumberFormat="1" applyFont="1" applyFill="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0" borderId="5" xfId="0" applyFont="1" applyBorder="1" applyAlignment="1">
      <alignment horizontal="center" vertical="center"/>
    </xf>
    <xf numFmtId="0" fontId="52" fillId="4" borderId="5" xfId="0" applyFont="1" applyFill="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4"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165" fontId="45" fillId="4" borderId="18" xfId="0" applyNumberFormat="1" applyFont="1" applyFill="1" applyBorder="1" applyAlignment="1">
      <alignment horizontal="center" vertical="center" wrapText="1"/>
    </xf>
    <xf numFmtId="0" fontId="44" fillId="0" borderId="5" xfId="0" applyFont="1" applyBorder="1" applyAlignment="1">
      <alignment horizontal="center" vertical="center"/>
    </xf>
    <xf numFmtId="1" fontId="42" fillId="0" borderId="34" xfId="0" applyNumberFormat="1" applyFont="1" applyBorder="1" applyAlignment="1">
      <alignment horizontal="center" vertical="center" wrapText="1"/>
    </xf>
    <xf numFmtId="0" fontId="44" fillId="0" borderId="5" xfId="0" applyFont="1" applyBorder="1" applyAlignment="1">
      <alignment horizontal="center" vertical="center"/>
    </xf>
    <xf numFmtId="165" fontId="45" fillId="4" borderId="18" xfId="0" applyNumberFormat="1" applyFont="1" applyFill="1" applyBorder="1" applyAlignment="1">
      <alignment horizontal="center" vertical="center" wrapText="1"/>
    </xf>
    <xf numFmtId="1" fontId="47" fillId="0" borderId="34"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48" fillId="2" borderId="5" xfId="0" applyFont="1" applyFill="1" applyBorder="1" applyAlignment="1">
      <alignment horizontal="center" vertical="center"/>
    </xf>
    <xf numFmtId="165" fontId="45" fillId="0" borderId="18" xfId="0" applyNumberFormat="1" applyFont="1" applyBorder="1" applyAlignment="1">
      <alignment horizontal="center" vertical="center" wrapText="1"/>
    </xf>
    <xf numFmtId="0" fontId="42" fillId="0" borderId="5" xfId="0" applyFont="1" applyBorder="1" applyAlignment="1">
      <alignment horizontal="center" vertical="center"/>
    </xf>
    <xf numFmtId="1" fontId="42" fillId="0" borderId="34" xfId="0" applyNumberFormat="1" applyFont="1" applyBorder="1" applyAlignment="1">
      <alignment horizontal="center" vertical="center" wrapText="1"/>
    </xf>
    <xf numFmtId="1" fontId="47" fillId="0" borderId="34"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44" fillId="0" borderId="5" xfId="0" applyFont="1" applyBorder="1" applyAlignment="1">
      <alignment horizontal="center" vertical="center"/>
    </xf>
    <xf numFmtId="1" fontId="50" fillId="0" borderId="5" xfId="0" applyNumberFormat="1" applyFont="1" applyBorder="1" applyAlignment="1">
      <alignment horizontal="center" vertical="center"/>
    </xf>
    <xf numFmtId="0" fontId="13" fillId="0" borderId="5" xfId="0" applyFont="1" applyBorder="1" applyAlignment="1">
      <alignment horizontal="center" wrapText="1"/>
    </xf>
    <xf numFmtId="0" fontId="12" fillId="0" borderId="5" xfId="0" applyFont="1" applyBorder="1" applyAlignment="1">
      <alignment horizontal="center"/>
    </xf>
    <xf numFmtId="0" fontId="44"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2" fillId="0" borderId="5" xfId="0" applyFont="1" applyBorder="1" applyAlignment="1">
      <alignment horizontal="center" vertical="center"/>
    </xf>
    <xf numFmtId="1" fontId="42" fillId="0" borderId="34" xfId="0" applyNumberFormat="1" applyFont="1" applyBorder="1" applyAlignment="1">
      <alignment horizontal="center" vertical="center" wrapText="1"/>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2" fillId="0" borderId="5" xfId="0" applyFont="1" applyBorder="1" applyAlignment="1">
      <alignment horizontal="center" vertical="center"/>
    </xf>
    <xf numFmtId="0" fontId="44" fillId="0" borderId="5" xfId="0" applyFont="1" applyBorder="1" applyAlignment="1">
      <alignment horizontal="center" vertical="center"/>
    </xf>
    <xf numFmtId="165" fontId="45" fillId="4" borderId="18"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2" fillId="4" borderId="5" xfId="0" applyFont="1" applyFill="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1" fontId="42" fillId="2" borderId="34" xfId="0" applyNumberFormat="1" applyFont="1" applyFill="1" applyBorder="1" applyAlignment="1">
      <alignment horizontal="center" vertical="center" wrapText="1"/>
    </xf>
    <xf numFmtId="1" fontId="42" fillId="4" borderId="34" xfId="0" applyNumberFormat="1" applyFont="1" applyFill="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65" fontId="45" fillId="0" borderId="18" xfId="0" applyNumberFormat="1" applyFont="1" applyBorder="1" applyAlignment="1">
      <alignment horizontal="center" vertical="center" wrapText="1"/>
    </xf>
    <xf numFmtId="0" fontId="42" fillId="0" borderId="5" xfId="0" applyFont="1" applyBorder="1" applyAlignment="1">
      <alignment horizontal="center" vertical="center"/>
    </xf>
    <xf numFmtId="1" fontId="42" fillId="0" borderId="34" xfId="0" applyNumberFormat="1" applyFont="1" applyBorder="1" applyAlignment="1">
      <alignment horizontal="center" vertical="center" wrapText="1"/>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 fontId="42" fillId="2" borderId="34" xfId="0" applyNumberFormat="1" applyFont="1" applyFill="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50" fillId="0" borderId="5" xfId="0" applyFont="1" applyBorder="1" applyAlignment="1">
      <alignment horizontal="center" vertical="center"/>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0" borderId="5" xfId="0" applyFont="1" applyBorder="1" applyAlignment="1">
      <alignment horizontal="center" vertical="center"/>
    </xf>
    <xf numFmtId="165" fontId="45" fillId="4" borderId="18" xfId="0" applyNumberFormat="1" applyFont="1" applyFill="1" applyBorder="1" applyAlignment="1">
      <alignment horizontal="center" vertical="center" wrapText="1"/>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3" xfId="0" applyFont="1" applyFill="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1" fontId="47" fillId="0" borderId="34"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7" fillId="0" borderId="5" xfId="0" applyFont="1" applyBorder="1" applyAlignment="1">
      <alignment horizontal="center" vertical="center"/>
    </xf>
    <xf numFmtId="0" fontId="44"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1" fontId="47" fillId="0" borderId="35" xfId="0" applyNumberFormat="1" applyFont="1" applyBorder="1" applyAlignment="1">
      <alignment horizontal="center" vertical="center" wrapText="1"/>
    </xf>
    <xf numFmtId="0" fontId="47" fillId="0" borderId="5" xfId="0" applyFont="1" applyBorder="1" applyAlignment="1">
      <alignment horizontal="center" vertical="center"/>
    </xf>
    <xf numFmtId="0" fontId="47" fillId="0" borderId="8" xfId="0" applyFont="1" applyBorder="1" applyAlignment="1">
      <alignment horizontal="center" vertical="center" wrapText="1"/>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0" borderId="16"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1" fontId="42" fillId="2" borderId="34" xfId="0" applyNumberFormat="1" applyFont="1" applyFill="1" applyBorder="1" applyAlignment="1">
      <alignment horizontal="center" vertical="center" wrapText="1"/>
    </xf>
    <xf numFmtId="1" fontId="42" fillId="4" borderId="34" xfId="0" applyNumberFormat="1" applyFont="1" applyFill="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56" fillId="0" borderId="3" xfId="0" applyFont="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6" fillId="4" borderId="3" xfId="0" applyFont="1" applyFill="1" applyBorder="1" applyAlignment="1">
      <alignment horizont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0" fontId="42" fillId="4" borderId="5" xfId="0" applyFont="1" applyFill="1" applyBorder="1" applyAlignment="1">
      <alignment horizontal="center" vertical="center"/>
    </xf>
    <xf numFmtId="1" fontId="42" fillId="4" borderId="34" xfId="0" applyNumberFormat="1" applyFont="1" applyFill="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4"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 fontId="42" fillId="0" borderId="34" xfId="0" applyNumberFormat="1" applyFont="1" applyBorder="1" applyAlignment="1">
      <alignment horizontal="center" vertical="center" wrapText="1"/>
    </xf>
    <xf numFmtId="0" fontId="42"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1" fontId="47" fillId="0" borderId="34"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2" borderId="3" xfId="0" applyFont="1" applyFill="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42" fillId="0" borderId="34" xfId="0" applyNumberFormat="1" applyFont="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67" fillId="3" borderId="13" xfId="0" applyFont="1" applyFill="1" applyBorder="1" applyAlignment="1">
      <alignment horizontal="center" vertical="center"/>
    </xf>
    <xf numFmtId="1" fontId="42" fillId="2" borderId="34" xfId="0" applyNumberFormat="1" applyFont="1" applyFill="1" applyBorder="1" applyAlignment="1">
      <alignment horizontal="center" vertical="center" wrapText="1"/>
    </xf>
    <xf numFmtId="1" fontId="42" fillId="2" borderId="34" xfId="0" applyNumberFormat="1" applyFont="1" applyFill="1" applyBorder="1" applyAlignment="1">
      <alignment horizontal="center" vertical="center" wrapText="1"/>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 fontId="47" fillId="0" borderId="5" xfId="0" applyNumberFormat="1" applyFont="1" applyFill="1" applyBorder="1" applyAlignment="1">
      <alignment horizontal="center" vertical="center"/>
    </xf>
    <xf numFmtId="0" fontId="47" fillId="0" borderId="3" xfId="0" applyFont="1" applyFill="1" applyBorder="1" applyAlignment="1">
      <alignment horizontal="center" wrapText="1"/>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 fontId="42" fillId="0" borderId="34" xfId="0" applyNumberFormat="1" applyFont="1" applyBorder="1" applyAlignment="1">
      <alignment horizontal="center" vertical="center" wrapText="1"/>
    </xf>
    <xf numFmtId="0" fontId="42"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2" fillId="4" borderId="0" xfId="0" applyFont="1" applyFill="1"/>
    <xf numFmtId="0" fontId="47" fillId="0" borderId="5" xfId="0" applyFont="1" applyBorder="1" applyAlignment="1">
      <alignment horizontal="center" vertical="center"/>
    </xf>
    <xf numFmtId="0" fontId="48" fillId="0" borderId="5" xfId="0" applyFont="1" applyFill="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1" fontId="42" fillId="0" borderId="34" xfId="0" applyNumberFormat="1" applyFont="1" applyFill="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61" fillId="0" borderId="58" xfId="0" applyFont="1" applyBorder="1" applyAlignment="1">
      <alignment horizontal="center"/>
    </xf>
    <xf numFmtId="0" fontId="61" fillId="0" borderId="2" xfId="0" applyFont="1" applyBorder="1" applyAlignment="1">
      <alignment horizontal="center"/>
    </xf>
    <xf numFmtId="1" fontId="42" fillId="0" borderId="34" xfId="0" applyNumberFormat="1" applyFont="1" applyBorder="1" applyAlignment="1">
      <alignment horizontal="center" vertical="center" wrapText="1"/>
    </xf>
    <xf numFmtId="0" fontId="42"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6" fillId="2" borderId="5" xfId="0" applyFont="1" applyFill="1" applyBorder="1" applyAlignment="1">
      <alignment horizontal="center" vertical="center"/>
    </xf>
    <xf numFmtId="1" fontId="46" fillId="2" borderId="5" xfId="0" applyNumberFormat="1" applyFont="1" applyFill="1" applyBorder="1" applyAlignment="1">
      <alignment horizontal="center" vertical="center"/>
    </xf>
    <xf numFmtId="0" fontId="46" fillId="2" borderId="3" xfId="0" applyFont="1" applyFill="1" applyBorder="1" applyAlignment="1">
      <alignment horizont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0" borderId="5" xfId="0" applyFont="1" applyBorder="1" applyAlignment="1">
      <alignment horizontal="center" vertical="center"/>
    </xf>
    <xf numFmtId="0" fontId="44"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1" fontId="42" fillId="4" borderId="34" xfId="0" applyNumberFormat="1" applyFont="1" applyFill="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0" fontId="42" fillId="4" borderId="5" xfId="0" applyFont="1" applyFill="1" applyBorder="1" applyAlignment="1">
      <alignment horizontal="center" vertical="center"/>
    </xf>
    <xf numFmtId="0" fontId="42" fillId="0" borderId="5" xfId="0" applyFont="1" applyBorder="1" applyAlignment="1">
      <alignment horizontal="center" vertical="center"/>
    </xf>
    <xf numFmtId="1" fontId="42" fillId="0" borderId="34"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165" fontId="45" fillId="0" borderId="15"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1" fontId="47" fillId="0" borderId="34"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0" borderId="34"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44" fillId="0" borderId="9" xfId="0" applyFont="1" applyBorder="1" applyAlignment="1">
      <alignment horizontal="center" vertical="center"/>
    </xf>
    <xf numFmtId="1" fontId="47" fillId="0" borderId="32" xfId="0" applyNumberFormat="1" applyFont="1" applyBorder="1" applyAlignment="1">
      <alignment vertical="center" wrapText="1"/>
    </xf>
    <xf numFmtId="0" fontId="44" fillId="0" borderId="5" xfId="0" applyFont="1" applyBorder="1" applyAlignment="1">
      <alignment horizontal="center" vertical="center"/>
    </xf>
    <xf numFmtId="165" fontId="45" fillId="2" borderId="11" xfId="0" applyNumberFormat="1" applyFont="1" applyFill="1" applyBorder="1" applyAlignment="1">
      <alignment horizontal="center" vertical="center" wrapText="1"/>
    </xf>
    <xf numFmtId="1" fontId="42" fillId="2" borderId="34" xfId="0" applyNumberFormat="1" applyFont="1" applyFill="1" applyBorder="1" applyAlignment="1">
      <alignment horizontal="center" vertical="center" wrapText="1"/>
    </xf>
    <xf numFmtId="165" fontId="45" fillId="0" borderId="15"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16" xfId="0" applyFont="1" applyBorder="1" applyAlignment="1">
      <alignment horizontal="center" vertical="center"/>
    </xf>
    <xf numFmtId="165" fontId="45" fillId="4" borderId="11" xfId="0" applyNumberFormat="1" applyFont="1" applyFill="1" applyBorder="1" applyAlignment="1">
      <alignment vertical="center" wrapText="1"/>
    </xf>
    <xf numFmtId="1" fontId="47" fillId="0" borderId="34" xfId="0" applyNumberFormat="1" applyFont="1" applyBorder="1" applyAlignment="1">
      <alignment horizontal="center" vertical="center" wrapText="1"/>
    </xf>
    <xf numFmtId="0" fontId="47" fillId="0" borderId="5" xfId="0" applyFont="1" applyBorder="1" applyAlignment="1">
      <alignment horizontal="center" vertical="center"/>
    </xf>
    <xf numFmtId="0" fontId="44"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8" fillId="12" borderId="4" xfId="0" applyFont="1" applyFill="1" applyBorder="1" applyAlignment="1">
      <alignment horizontal="center"/>
    </xf>
    <xf numFmtId="0" fontId="44"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0" fontId="47" fillId="0" borderId="5" xfId="0" applyFont="1" applyBorder="1" applyAlignment="1">
      <alignment horizontal="center" vertical="center"/>
    </xf>
    <xf numFmtId="0" fontId="44" fillId="0" borderId="5" xfId="0" applyFont="1" applyBorder="1" applyAlignment="1">
      <alignment horizontal="center" vertical="center"/>
    </xf>
    <xf numFmtId="165" fontId="45" fillId="0" borderId="15" xfId="0" applyNumberFormat="1" applyFont="1" applyBorder="1" applyAlignment="1">
      <alignment horizontal="center" vertical="center" wrapText="1"/>
    </xf>
    <xf numFmtId="0" fontId="42"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1" fontId="47" fillId="0" borderId="34"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44"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1" fontId="47" fillId="0" borderId="34"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44" fillId="0" borderId="5" xfId="0" applyFont="1" applyBorder="1" applyAlignment="1">
      <alignment horizontal="center" vertical="center"/>
    </xf>
    <xf numFmtId="1" fontId="47" fillId="2" borderId="34" xfId="0" applyNumberFormat="1" applyFont="1" applyFill="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10" fillId="0" borderId="0" xfId="0" applyFont="1"/>
    <xf numFmtId="0" fontId="54" fillId="0" borderId="3" xfId="0" applyFont="1" applyBorder="1" applyAlignment="1">
      <alignment horizontal="center" vertical="center" wrapText="1"/>
    </xf>
    <xf numFmtId="1" fontId="47" fillId="0" borderId="34" xfId="0" applyNumberFormat="1" applyFont="1" applyBorder="1" applyAlignment="1">
      <alignment horizontal="center" vertical="center" wrapText="1"/>
    </xf>
    <xf numFmtId="0" fontId="47"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1" fontId="42"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2" fillId="0" borderId="5" xfId="0" applyFont="1" applyBorder="1" applyAlignment="1">
      <alignment horizontal="center" vertical="center"/>
    </xf>
    <xf numFmtId="0" fontId="44"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0" fontId="47"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65" fontId="45" fillId="0" borderId="18" xfId="0" applyNumberFormat="1" applyFont="1" applyBorder="1" applyAlignment="1">
      <alignment horizontal="center" vertical="center" wrapText="1"/>
    </xf>
    <xf numFmtId="1" fontId="47" fillId="0" borderId="34" xfId="0" applyNumberFormat="1" applyFont="1" applyBorder="1" applyAlignment="1">
      <alignment horizontal="center" vertical="center" wrapText="1"/>
    </xf>
    <xf numFmtId="0" fontId="44"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65" fontId="45" fillId="0" borderId="40" xfId="0" applyNumberFormat="1" applyFont="1" applyBorder="1" applyAlignment="1">
      <alignment horizontal="center" vertical="center" wrapText="1"/>
    </xf>
    <xf numFmtId="165" fontId="45" fillId="0" borderId="11" xfId="0" applyNumberFormat="1" applyFont="1" applyBorder="1" applyAlignment="1">
      <alignment horizontal="center" vertical="center" wrapText="1"/>
    </xf>
    <xf numFmtId="0" fontId="44" fillId="0" borderId="9" xfId="0" applyFont="1" applyBorder="1" applyAlignment="1">
      <alignment horizontal="center" vertical="center"/>
    </xf>
    <xf numFmtId="0" fontId="42" fillId="0" borderId="9" xfId="0" applyFont="1" applyBorder="1" applyAlignment="1">
      <alignment horizontal="center" vertical="center"/>
    </xf>
    <xf numFmtId="1" fontId="42" fillId="0" borderId="36"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0" borderId="5" xfId="0" applyFont="1" applyBorder="1" applyAlignment="1">
      <alignment horizontal="center" vertical="center"/>
    </xf>
    <xf numFmtId="165" fontId="78" fillId="0" borderId="4" xfId="0" applyNumberFormat="1" applyFont="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65" fontId="45" fillId="0" borderId="11" xfId="0" applyNumberFormat="1" applyFont="1" applyBorder="1" applyAlignment="1">
      <alignment horizontal="center" vertical="center" wrapText="1"/>
    </xf>
    <xf numFmtId="1" fontId="47" fillId="0" borderId="36" xfId="0" applyNumberFormat="1" applyFont="1" applyBorder="1" applyAlignment="1">
      <alignment horizontal="center" vertical="center" wrapText="1"/>
    </xf>
    <xf numFmtId="0" fontId="44" fillId="0" borderId="9" xfId="0" applyFont="1" applyBorder="1" applyAlignment="1">
      <alignment horizontal="center" vertical="center"/>
    </xf>
    <xf numFmtId="0" fontId="47" fillId="0" borderId="10" xfId="0" applyFont="1" applyBorder="1" applyAlignment="1">
      <alignment horizontal="center" vertical="center" wrapText="1"/>
    </xf>
    <xf numFmtId="0" fontId="47" fillId="0" borderId="8" xfId="0" applyFont="1" applyBorder="1" applyAlignment="1">
      <alignment horizontal="center" wrapText="1"/>
    </xf>
    <xf numFmtId="165" fontId="45" fillId="0" borderId="5"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165" fontId="45" fillId="0" borderId="11" xfId="0" applyNumberFormat="1" applyFont="1" applyBorder="1" applyAlignment="1">
      <alignment horizontal="center" vertical="center" wrapText="1"/>
    </xf>
    <xf numFmtId="1" fontId="47" fillId="0" borderId="34" xfId="0" applyNumberFormat="1" applyFont="1" applyBorder="1" applyAlignment="1">
      <alignment horizontal="center" vertical="center" wrapText="1"/>
    </xf>
    <xf numFmtId="1" fontId="42" fillId="0" borderId="35" xfId="0" applyNumberFormat="1" applyFont="1" applyBorder="1" applyAlignment="1">
      <alignment horizontal="center" vertical="center" wrapText="1"/>
    </xf>
    <xf numFmtId="1" fontId="42" fillId="4" borderId="34" xfId="0" applyNumberFormat="1" applyFont="1" applyFill="1" applyBorder="1" applyAlignment="1">
      <alignment horizontal="center" vertical="center" wrapText="1"/>
    </xf>
    <xf numFmtId="1" fontId="47" fillId="0" borderId="36" xfId="0" applyNumberFormat="1" applyFont="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4" fillId="0" borderId="9" xfId="0" applyFont="1" applyBorder="1" applyAlignment="1">
      <alignment horizontal="center" vertical="center"/>
    </xf>
    <xf numFmtId="0" fontId="42" fillId="0" borderId="9" xfId="0" applyFont="1" applyBorder="1" applyAlignment="1">
      <alignment horizontal="center" vertical="center"/>
    </xf>
    <xf numFmtId="0" fontId="47" fillId="0" borderId="5" xfId="0" applyFont="1" applyBorder="1" applyAlignment="1">
      <alignment horizontal="center" vertical="center"/>
    </xf>
    <xf numFmtId="1" fontId="42" fillId="0" borderId="36" xfId="0" applyNumberFormat="1" applyFont="1" applyBorder="1" applyAlignment="1">
      <alignment horizontal="center" vertical="center" wrapText="1"/>
    </xf>
    <xf numFmtId="165" fontId="45" fillId="0" borderId="15"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16" xfId="0" applyFont="1" applyBorder="1" applyAlignment="1">
      <alignment horizontal="center" vertical="center"/>
    </xf>
    <xf numFmtId="0" fontId="47" fillId="0" borderId="20" xfId="0" applyFont="1" applyBorder="1" applyAlignment="1">
      <alignment horizontal="center" vertical="center"/>
    </xf>
    <xf numFmtId="165" fontId="45" fillId="0" borderId="11"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9" xfId="0" applyFont="1" applyBorder="1" applyAlignment="1">
      <alignment horizontal="center" vertical="center"/>
    </xf>
    <xf numFmtId="0" fontId="47" fillId="0" borderId="5" xfId="0" applyFont="1" applyBorder="1" applyAlignment="1">
      <alignment horizontal="center" vertical="center"/>
    </xf>
    <xf numFmtId="0" fontId="47" fillId="0" borderId="17" xfId="0" applyFont="1" applyBorder="1" applyAlignment="1">
      <alignment horizontal="center" wrapText="1"/>
    </xf>
    <xf numFmtId="0" fontId="47" fillId="0" borderId="21" xfId="0" applyFont="1" applyBorder="1" applyAlignment="1">
      <alignment horizontal="center" wrapText="1"/>
    </xf>
    <xf numFmtId="1" fontId="47" fillId="0" borderId="33" xfId="0" applyNumberFormat="1" applyFont="1" applyBorder="1" applyAlignment="1">
      <alignment horizontal="center" vertical="center" wrapText="1"/>
    </xf>
    <xf numFmtId="165" fontId="45" fillId="2" borderId="19" xfId="0" applyNumberFormat="1" applyFont="1" applyFill="1" applyBorder="1" applyAlignment="1">
      <alignment horizontal="center" vertical="center" wrapText="1"/>
    </xf>
    <xf numFmtId="0" fontId="44" fillId="2" borderId="20" xfId="0" applyFont="1" applyFill="1" applyBorder="1" applyAlignment="1">
      <alignment horizontal="center" vertical="center"/>
    </xf>
    <xf numFmtId="0" fontId="47" fillId="2" borderId="20" xfId="0" applyFont="1" applyFill="1" applyBorder="1" applyAlignment="1">
      <alignment horizontal="center" vertical="center"/>
    </xf>
    <xf numFmtId="1" fontId="47" fillId="2" borderId="37" xfId="0" applyNumberFormat="1" applyFont="1" applyFill="1" applyBorder="1" applyAlignment="1">
      <alignment horizontal="center" vertical="center" wrapText="1"/>
    </xf>
    <xf numFmtId="0" fontId="43" fillId="2" borderId="21" xfId="0" applyFont="1" applyFill="1" applyBorder="1" applyAlignment="1">
      <alignment horizontal="center" wrapText="1"/>
    </xf>
    <xf numFmtId="165" fontId="45" fillId="0" borderId="15" xfId="0" applyNumberFormat="1" applyFont="1" applyBorder="1" applyAlignment="1">
      <alignment horizontal="center" vertical="center" wrapText="1"/>
    </xf>
    <xf numFmtId="0" fontId="44" fillId="0" borderId="5" xfId="0" applyFont="1" applyBorder="1" applyAlignment="1">
      <alignment horizontal="center" vertical="center"/>
    </xf>
    <xf numFmtId="1" fontId="42" fillId="4" borderId="37"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9" xfId="0" applyNumberFormat="1" applyFont="1" applyFill="1" applyBorder="1" applyAlignment="1">
      <alignment horizontal="center" vertical="center" wrapText="1"/>
    </xf>
    <xf numFmtId="0" fontId="42" fillId="4" borderId="20" xfId="0" applyFont="1" applyFill="1" applyBorder="1" applyAlignment="1">
      <alignment horizontal="center" vertical="center"/>
    </xf>
    <xf numFmtId="0" fontId="44" fillId="0" borderId="16" xfId="0" applyFont="1" applyBorder="1" applyAlignment="1">
      <alignment horizontal="center" vertical="center"/>
    </xf>
    <xf numFmtId="0" fontId="47" fillId="0" borderId="20" xfId="0" applyFont="1" applyBorder="1" applyAlignment="1">
      <alignment horizontal="center" vertical="center"/>
    </xf>
    <xf numFmtId="0" fontId="47" fillId="0" borderId="5" xfId="0" applyFont="1" applyBorder="1" applyAlignment="1">
      <alignment horizontal="center" vertical="center"/>
    </xf>
    <xf numFmtId="1" fontId="47" fillId="0" borderId="33" xfId="0" applyNumberFormat="1" applyFont="1" applyBorder="1" applyAlignment="1">
      <alignment horizontal="center" vertical="center" wrapText="1"/>
    </xf>
    <xf numFmtId="0" fontId="47" fillId="0" borderId="17" xfId="0" applyFont="1" applyBorder="1" applyAlignment="1">
      <alignment horizontal="center" vertical="center" wrapText="1"/>
    </xf>
    <xf numFmtId="0" fontId="42" fillId="4" borderId="21" xfId="0" applyFont="1" applyFill="1" applyBorder="1" applyAlignment="1">
      <alignment horizontal="center" wrapText="1"/>
    </xf>
    <xf numFmtId="0" fontId="46" fillId="0" borderId="16" xfId="0" applyFont="1" applyBorder="1" applyAlignment="1">
      <alignment horizontal="center" vertical="center"/>
    </xf>
    <xf numFmtId="1" fontId="46" fillId="0" borderId="16" xfId="0" applyNumberFormat="1" applyFont="1" applyBorder="1" applyAlignment="1">
      <alignment horizontal="center" vertical="center"/>
    </xf>
    <xf numFmtId="0" fontId="46" fillId="0" borderId="17" xfId="0" applyFont="1" applyBorder="1" applyAlignment="1">
      <alignment horizontal="center" wrapText="1"/>
    </xf>
    <xf numFmtId="0" fontId="46" fillId="0" borderId="20" xfId="0" applyFont="1" applyBorder="1" applyAlignment="1">
      <alignment horizontal="center" vertical="center"/>
    </xf>
    <xf numFmtId="1" fontId="46" fillId="0" borderId="20" xfId="0" applyNumberFormat="1" applyFont="1" applyBorder="1" applyAlignment="1">
      <alignment horizontal="center" vertical="center"/>
    </xf>
    <xf numFmtId="0" fontId="46" fillId="0" borderId="21" xfId="0" applyFont="1" applyBorder="1" applyAlignment="1">
      <alignment horizontal="center" wrapText="1"/>
    </xf>
    <xf numFmtId="0" fontId="44" fillId="0" borderId="5" xfId="0" applyFont="1" applyBorder="1" applyAlignment="1">
      <alignment horizontal="center" vertical="center"/>
    </xf>
    <xf numFmtId="0" fontId="82" fillId="0" borderId="5" xfId="1" applyFont="1" applyBorder="1" applyAlignment="1" applyProtection="1">
      <alignment horizontal="center" vertical="center"/>
    </xf>
    <xf numFmtId="0" fontId="83" fillId="0" borderId="5" xfId="0" applyFont="1" applyBorder="1" applyAlignment="1">
      <alignment horizontal="center" vertical="center"/>
    </xf>
    <xf numFmtId="0" fontId="83" fillId="0" borderId="3" xfId="0" applyFont="1" applyBorder="1" applyAlignment="1">
      <alignment horizontal="center" wrapText="1"/>
    </xf>
    <xf numFmtId="0" fontId="83" fillId="0" borderId="3" xfId="0" applyFont="1" applyBorder="1" applyAlignment="1">
      <alignment horizontal="center" vertical="center" wrapText="1"/>
    </xf>
    <xf numFmtId="0" fontId="83" fillId="2" borderId="3" xfId="0"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1" fontId="47" fillId="0" borderId="5" xfId="0" applyNumberFormat="1" applyFont="1" applyBorder="1" applyAlignment="1">
      <alignment horizontal="center" vertical="center" wrapText="1"/>
    </xf>
    <xf numFmtId="0" fontId="87" fillId="0" borderId="3" xfId="0" applyFont="1" applyBorder="1" applyAlignment="1">
      <alignment horizontal="center" vertical="center" wrapText="1"/>
    </xf>
    <xf numFmtId="0" fontId="42" fillId="0" borderId="5" xfId="0" applyFont="1" applyBorder="1" applyAlignment="1">
      <alignment horizontal="center" vertical="center"/>
    </xf>
    <xf numFmtId="165" fontId="45" fillId="0" borderId="11" xfId="0" applyNumberFormat="1" applyFont="1" applyBorder="1" applyAlignment="1">
      <alignment horizontal="center" vertical="center" wrapText="1"/>
    </xf>
    <xf numFmtId="165" fontId="45" fillId="0" borderId="15" xfId="0" applyNumberFormat="1" applyFont="1" applyBorder="1" applyAlignment="1">
      <alignment horizontal="center" vertical="center" wrapText="1"/>
    </xf>
    <xf numFmtId="1" fontId="42"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2"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1" fontId="42" fillId="0" borderId="35" xfId="0" applyNumberFormat="1" applyFont="1" applyBorder="1" applyAlignment="1">
      <alignment horizontal="center" vertical="center" wrapText="1"/>
    </xf>
    <xf numFmtId="1" fontId="42" fillId="2" borderId="34" xfId="0" applyNumberFormat="1" applyFont="1" applyFill="1" applyBorder="1" applyAlignment="1">
      <alignment horizontal="center" vertical="center" wrapText="1"/>
    </xf>
    <xf numFmtId="0" fontId="44" fillId="0" borderId="9" xfId="0" applyFont="1" applyBorder="1" applyAlignment="1">
      <alignment horizontal="center" vertical="center"/>
    </xf>
    <xf numFmtId="0" fontId="44" fillId="0" borderId="28" xfId="0" applyFont="1" applyBorder="1" applyAlignment="1">
      <alignment horizontal="center" vertical="center"/>
    </xf>
    <xf numFmtId="0" fontId="44" fillId="0" borderId="16" xfId="0" applyFont="1" applyBorder="1" applyAlignment="1">
      <alignment horizontal="center" vertical="center"/>
    </xf>
    <xf numFmtId="165" fontId="45" fillId="0" borderId="27" xfId="0" applyNumberFormat="1" applyFont="1" applyBorder="1" applyAlignment="1">
      <alignment horizontal="center" vertical="center" wrapText="1"/>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7" fillId="0" borderId="5" xfId="0" applyFont="1" applyBorder="1" applyAlignment="1">
      <alignment horizontal="center" vertical="center"/>
    </xf>
    <xf numFmtId="1" fontId="42" fillId="0" borderId="36" xfId="0" applyNumberFormat="1" applyFont="1" applyBorder="1" applyAlignment="1">
      <alignment horizontal="center" vertical="center" wrapText="1"/>
    </xf>
    <xf numFmtId="165" fontId="45" fillId="0" borderId="15" xfId="0" applyNumberFormat="1" applyFont="1" applyBorder="1" applyAlignment="1">
      <alignment horizontal="center" vertical="center" wrapText="1"/>
    </xf>
    <xf numFmtId="1" fontId="42" fillId="0" borderId="37" xfId="0" applyNumberFormat="1" applyFont="1" applyBorder="1" applyAlignment="1">
      <alignment horizontal="center" vertical="center" wrapText="1"/>
    </xf>
    <xf numFmtId="0" fontId="44" fillId="0" borderId="16" xfId="0" applyFont="1" applyBorder="1" applyAlignment="1">
      <alignment horizontal="center" vertical="center"/>
    </xf>
    <xf numFmtId="0" fontId="44" fillId="0" borderId="5" xfId="0" applyFont="1" applyBorder="1" applyAlignment="1">
      <alignment horizontal="center" vertical="center"/>
    </xf>
    <xf numFmtId="1" fontId="42" fillId="4" borderId="37" xfId="0" applyNumberFormat="1" applyFont="1" applyFill="1" applyBorder="1" applyAlignment="1">
      <alignment horizontal="center" vertical="center" wrapText="1"/>
    </xf>
    <xf numFmtId="165" fontId="45" fillId="4" borderId="15" xfId="0" applyNumberFormat="1" applyFont="1" applyFill="1" applyBorder="1" applyAlignment="1">
      <alignment horizontal="center" vertical="center" wrapText="1"/>
    </xf>
    <xf numFmtId="165" fontId="45" fillId="4" borderId="19" xfId="0" applyNumberFormat="1" applyFont="1" applyFill="1" applyBorder="1" applyAlignment="1">
      <alignment horizontal="center" vertical="center" wrapText="1"/>
    </xf>
    <xf numFmtId="0" fontId="42" fillId="4" borderId="20" xfId="0" applyFont="1" applyFill="1" applyBorder="1" applyAlignment="1">
      <alignment horizontal="center" vertical="center"/>
    </xf>
    <xf numFmtId="1" fontId="42" fillId="0" borderId="33" xfId="0" applyNumberFormat="1" applyFont="1" applyBorder="1" applyAlignment="1">
      <alignment horizontal="center" vertical="center" wrapText="1"/>
    </xf>
    <xf numFmtId="0" fontId="42" fillId="0" borderId="16" xfId="0" applyFont="1" applyBorder="1" applyAlignment="1">
      <alignment horizontal="center" vertical="center"/>
    </xf>
    <xf numFmtId="0" fontId="47" fillId="0" borderId="20" xfId="0" applyFont="1" applyBorder="1" applyAlignment="1">
      <alignment horizontal="center" vertical="center"/>
    </xf>
    <xf numFmtId="0" fontId="44" fillId="4" borderId="16" xfId="0" applyFont="1" applyFill="1" applyBorder="1" applyAlignment="1">
      <alignment horizontal="center" vertical="center"/>
    </xf>
    <xf numFmtId="1" fontId="47" fillId="0" borderId="37" xfId="0" applyNumberFormat="1" applyFont="1" applyBorder="1" applyAlignment="1">
      <alignment horizontal="center" vertical="center" wrapText="1"/>
    </xf>
    <xf numFmtId="0" fontId="88" fillId="0" borderId="3" xfId="0" applyFont="1" applyBorder="1" applyAlignment="1">
      <alignment horizontal="center" vertical="center" wrapText="1"/>
    </xf>
    <xf numFmtId="165" fontId="45" fillId="0" borderId="15"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16" xfId="0" applyFont="1" applyBorder="1" applyAlignment="1">
      <alignment horizontal="center" vertical="center"/>
    </xf>
    <xf numFmtId="1" fontId="47" fillId="0" borderId="37" xfId="0" applyNumberFormat="1" applyFont="1" applyBorder="1" applyAlignment="1">
      <alignment horizontal="center" vertical="center" wrapText="1"/>
    </xf>
    <xf numFmtId="1" fontId="47" fillId="0" borderId="33" xfId="0" applyNumberFormat="1" applyFont="1" applyBorder="1" applyAlignment="1">
      <alignment horizontal="center" vertical="center" wrapText="1"/>
    </xf>
    <xf numFmtId="165" fontId="45" fillId="0" borderId="15" xfId="0" applyNumberFormat="1" applyFont="1" applyBorder="1" applyAlignment="1">
      <alignment horizontal="center" vertical="center" wrapText="1"/>
    </xf>
    <xf numFmtId="0" fontId="44" fillId="0" borderId="16" xfId="0" applyFont="1" applyBorder="1" applyAlignment="1">
      <alignment horizontal="center" vertical="center"/>
    </xf>
    <xf numFmtId="0" fontId="42" fillId="0" borderId="16" xfId="0" applyFont="1" applyBorder="1" applyAlignment="1">
      <alignment horizontal="center" vertical="center"/>
    </xf>
    <xf numFmtId="1" fontId="47" fillId="0" borderId="37" xfId="0" applyNumberFormat="1" applyFont="1" applyBorder="1" applyAlignment="1">
      <alignment horizontal="center" vertical="center" wrapText="1"/>
    </xf>
    <xf numFmtId="1" fontId="47" fillId="0" borderId="33" xfId="0" applyNumberFormat="1" applyFont="1" applyBorder="1" applyAlignment="1">
      <alignment horizontal="center" vertical="center" wrapText="1"/>
    </xf>
    <xf numFmtId="1" fontId="47" fillId="4" borderId="33" xfId="0" applyNumberFormat="1" applyFont="1" applyFill="1" applyBorder="1" applyAlignment="1">
      <alignment horizontal="center" vertical="center" wrapText="1"/>
    </xf>
    <xf numFmtId="0" fontId="44" fillId="0" borderId="5" xfId="0" applyFont="1" applyBorder="1" applyAlignment="1">
      <alignment horizontal="center" vertical="center"/>
    </xf>
    <xf numFmtId="1" fontId="89" fillId="0" borderId="5" xfId="0" applyNumberFormat="1" applyFont="1" applyBorder="1" applyAlignment="1">
      <alignment horizontal="center" vertical="center"/>
    </xf>
    <xf numFmtId="0" fontId="90" fillId="0" borderId="3" xfId="0" applyFont="1" applyBorder="1" applyAlignment="1">
      <alignment horizontal="center" vertical="center" wrapText="1"/>
    </xf>
    <xf numFmtId="0" fontId="92" fillId="0" borderId="3" xfId="0" applyFont="1" applyBorder="1" applyAlignment="1">
      <alignment horizontal="center" vertical="center" wrapText="1"/>
    </xf>
    <xf numFmtId="0" fontId="90" fillId="14" borderId="3" xfId="0" applyFont="1" applyFill="1" applyBorder="1" applyAlignment="1">
      <alignment horizontal="center" vertical="center" wrapText="1"/>
    </xf>
    <xf numFmtId="0" fontId="48" fillId="14" borderId="3" xfId="0" applyFont="1" applyFill="1" applyBorder="1" applyAlignment="1">
      <alignment horizontal="center" wrapText="1"/>
    </xf>
    <xf numFmtId="0" fontId="42" fillId="14" borderId="3" xfId="0" applyFont="1" applyFill="1" applyBorder="1" applyAlignment="1">
      <alignment horizontal="center" vertical="center" wrapText="1"/>
    </xf>
    <xf numFmtId="0" fontId="47" fillId="14" borderId="3" xfId="0" applyFont="1" applyFill="1" applyBorder="1" applyAlignment="1">
      <alignment horizontal="center" vertical="center" wrapText="1"/>
    </xf>
    <xf numFmtId="0" fontId="90" fillId="14" borderId="21" xfId="0" applyFont="1" applyFill="1" applyBorder="1" applyAlignment="1">
      <alignment horizontal="center" vertical="center" wrapText="1"/>
    </xf>
    <xf numFmtId="0" fontId="90" fillId="14" borderId="17" xfId="0" applyFont="1" applyFill="1" applyBorder="1" applyAlignment="1">
      <alignment horizontal="center" vertical="center" wrapText="1"/>
    </xf>
    <xf numFmtId="165" fontId="45" fillId="4" borderId="19" xfId="0" applyNumberFormat="1" applyFont="1" applyFill="1" applyBorder="1" applyAlignment="1">
      <alignment horizontal="center" vertical="center" wrapText="1"/>
    </xf>
    <xf numFmtId="0" fontId="47" fillId="4" borderId="20" xfId="0" applyFont="1" applyFill="1" applyBorder="1" applyAlignment="1">
      <alignment horizontal="center" vertical="center"/>
    </xf>
    <xf numFmtId="1" fontId="47" fillId="4" borderId="37" xfId="0" applyNumberFormat="1" applyFont="1" applyFill="1" applyBorder="1" applyAlignment="1">
      <alignment horizontal="center" vertical="center" wrapText="1"/>
    </xf>
    <xf numFmtId="0" fontId="43" fillId="0" borderId="3" xfId="0" applyFont="1" applyBorder="1" applyAlignment="1">
      <alignment horizontal="center" vertical="center"/>
    </xf>
    <xf numFmtId="0" fontId="43" fillId="4" borderId="21" xfId="0" applyFont="1" applyFill="1" applyBorder="1" applyAlignment="1">
      <alignment horizontal="center" vertical="center" wrapText="1"/>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65" fontId="45" fillId="0" borderId="11" xfId="0" applyNumberFormat="1" applyFont="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8" fillId="2" borderId="9" xfId="0" applyFont="1" applyFill="1" applyBorder="1" applyAlignment="1">
      <alignment horizontal="center" vertical="center"/>
    </xf>
    <xf numFmtId="0" fontId="48" fillId="2" borderId="2" xfId="0" applyFont="1" applyFill="1" applyBorder="1" applyAlignment="1">
      <alignment horizontal="center" vertical="center"/>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4" fillId="0" borderId="5" xfId="0" applyFont="1" applyBorder="1" applyAlignment="1">
      <alignment horizontal="center" vertical="center"/>
    </xf>
    <xf numFmtId="0" fontId="47"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65" fontId="45" fillId="0" borderId="11" xfId="0" applyNumberFormat="1" applyFont="1" applyBorder="1" applyAlignment="1">
      <alignment horizontal="center" vertical="center" wrapText="1"/>
    </xf>
    <xf numFmtId="165" fontId="45" fillId="0" borderId="15" xfId="0" applyNumberFormat="1" applyFont="1" applyBorder="1" applyAlignment="1">
      <alignment horizontal="center" vertical="center" wrapText="1"/>
    </xf>
    <xf numFmtId="1" fontId="42" fillId="0" borderId="34" xfId="0" applyNumberFormat="1" applyFont="1" applyBorder="1" applyAlignment="1">
      <alignment horizontal="center" vertical="center" wrapText="1"/>
    </xf>
    <xf numFmtId="1" fontId="42" fillId="0" borderId="37"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2" fillId="0" borderId="5" xfId="0" applyFont="1" applyBorder="1" applyAlignment="1">
      <alignment horizontal="center" vertical="center"/>
    </xf>
    <xf numFmtId="165" fontId="45" fillId="2" borderId="11" xfId="0" applyNumberFormat="1" applyFont="1" applyFill="1" applyBorder="1" applyAlignment="1">
      <alignment horizontal="center" vertical="center" wrapText="1"/>
    </xf>
    <xf numFmtId="1" fontId="42" fillId="2" borderId="34" xfId="0" applyNumberFormat="1" applyFont="1" applyFill="1" applyBorder="1" applyAlignment="1">
      <alignment horizontal="center" vertical="center" wrapText="1"/>
    </xf>
    <xf numFmtId="1" fontId="47" fillId="0" borderId="34" xfId="0" applyNumberFormat="1" applyFont="1" applyBorder="1" applyAlignment="1">
      <alignment horizontal="center" vertical="center" wrapText="1"/>
    </xf>
    <xf numFmtId="1" fontId="42" fillId="0" borderId="35" xfId="0" applyNumberFormat="1" applyFont="1" applyBorder="1" applyAlignment="1">
      <alignment horizontal="center" vertical="center" wrapText="1"/>
    </xf>
    <xf numFmtId="1" fontId="42" fillId="0" borderId="33" xfId="0" applyNumberFormat="1" applyFont="1" applyBorder="1" applyAlignment="1">
      <alignment horizontal="center" vertical="center" wrapText="1"/>
    </xf>
    <xf numFmtId="1" fontId="42" fillId="4" borderId="34" xfId="0" applyNumberFormat="1" applyFont="1" applyFill="1" applyBorder="1" applyAlignment="1">
      <alignment horizontal="center" vertical="center" wrapText="1"/>
    </xf>
    <xf numFmtId="0" fontId="44" fillId="0" borderId="5" xfId="0" applyFont="1" applyBorder="1" applyAlignment="1">
      <alignment horizontal="center" vertical="center"/>
    </xf>
    <xf numFmtId="1" fontId="42" fillId="4" borderId="36" xfId="0" applyNumberFormat="1" applyFont="1" applyFill="1" applyBorder="1" applyAlignment="1">
      <alignment horizontal="center" vertical="center" wrapText="1"/>
    </xf>
    <xf numFmtId="1" fontId="47" fillId="0" borderId="36" xfId="0" applyNumberFormat="1" applyFont="1" applyBorder="1" applyAlignment="1">
      <alignment horizontal="center" vertical="center" wrapText="1"/>
    </xf>
    <xf numFmtId="1" fontId="47" fillId="0" borderId="35" xfId="0" applyNumberFormat="1" applyFont="1" applyBorder="1" applyAlignment="1">
      <alignment horizontal="center" vertical="center" wrapText="1"/>
    </xf>
    <xf numFmtId="165" fontId="45" fillId="4" borderId="11" xfId="0" applyNumberFormat="1" applyFont="1" applyFill="1" applyBorder="1" applyAlignment="1">
      <alignment horizontal="center" vertical="center" wrapText="1"/>
    </xf>
    <xf numFmtId="165" fontId="45" fillId="4" borderId="15"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65" fontId="45" fillId="4" borderId="19"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4" fillId="0" borderId="9" xfId="0" applyFont="1" applyBorder="1" applyAlignment="1">
      <alignment horizontal="center" vertical="center"/>
    </xf>
    <xf numFmtId="0" fontId="44" fillId="0" borderId="16" xfId="0" applyFont="1" applyBorder="1" applyAlignment="1">
      <alignment horizontal="center" vertical="center"/>
    </xf>
    <xf numFmtId="0" fontId="42" fillId="0" borderId="16" xfId="0" applyFont="1" applyBorder="1" applyAlignment="1">
      <alignment horizontal="center" vertical="center"/>
    </xf>
    <xf numFmtId="0" fontId="42" fillId="0" borderId="9" xfId="0" applyFont="1" applyBorder="1" applyAlignment="1">
      <alignment horizontal="center" vertical="center"/>
    </xf>
    <xf numFmtId="1" fontId="42" fillId="2" borderId="36" xfId="0" applyNumberFormat="1" applyFont="1" applyFill="1" applyBorder="1" applyAlignment="1">
      <alignment horizontal="center" vertical="center" wrapText="1"/>
    </xf>
    <xf numFmtId="0" fontId="47" fillId="0" borderId="20" xfId="0" applyFont="1" applyBorder="1" applyAlignment="1">
      <alignment horizontal="center" vertical="center"/>
    </xf>
    <xf numFmtId="0" fontId="47" fillId="0" borderId="5" xfId="0" applyFont="1" applyBorder="1" applyAlignment="1">
      <alignment horizontal="center" vertical="center"/>
    </xf>
    <xf numFmtId="1" fontId="42" fillId="0" borderId="36" xfId="0" applyNumberFormat="1" applyFont="1" applyBorder="1" applyAlignment="1">
      <alignment horizontal="center" vertical="center" wrapText="1"/>
    </xf>
    <xf numFmtId="0" fontId="44" fillId="4" borderId="9" xfId="0" applyFont="1" applyFill="1" applyBorder="1" applyAlignment="1">
      <alignment horizontal="center" vertical="center"/>
    </xf>
    <xf numFmtId="0" fontId="44" fillId="4" borderId="16" xfId="0" applyFont="1" applyFill="1" applyBorder="1" applyAlignment="1">
      <alignment horizontal="center" vertical="center"/>
    </xf>
    <xf numFmtId="1" fontId="47" fillId="0" borderId="37" xfId="0" applyNumberFormat="1" applyFont="1" applyBorder="1" applyAlignment="1">
      <alignment horizontal="center" vertical="center" wrapText="1"/>
    </xf>
    <xf numFmtId="1" fontId="47" fillId="0" borderId="34" xfId="0" applyNumberFormat="1" applyFont="1" applyFill="1" applyBorder="1" applyAlignment="1">
      <alignment horizontal="center" vertical="center" wrapText="1"/>
    </xf>
    <xf numFmtId="1" fontId="47" fillId="0" borderId="33" xfId="0" applyNumberFormat="1" applyFont="1" applyBorder="1" applyAlignment="1">
      <alignment horizontal="center" vertical="center" wrapText="1"/>
    </xf>
    <xf numFmtId="0" fontId="47" fillId="0" borderId="10" xfId="0" applyFont="1" applyBorder="1" applyAlignment="1">
      <alignment horizontal="center" wrapText="1"/>
    </xf>
    <xf numFmtId="0" fontId="47" fillId="0" borderId="14" xfId="0" applyFont="1" applyBorder="1" applyAlignment="1">
      <alignment horizontal="center" wrapText="1"/>
    </xf>
    <xf numFmtId="0" fontId="43" fillId="2" borderId="10" xfId="0" applyFont="1" applyFill="1" applyBorder="1" applyAlignment="1">
      <alignment horizontal="center" wrapText="1"/>
    </xf>
    <xf numFmtId="0" fontId="47" fillId="0" borderId="21" xfId="0" applyFont="1" applyBorder="1" applyAlignment="1">
      <alignment horizontal="center" vertical="center" wrapText="1"/>
    </xf>
    <xf numFmtId="165" fontId="14" fillId="0" borderId="11" xfId="0" applyNumberFormat="1" applyFont="1" applyBorder="1" applyAlignment="1">
      <alignment horizontal="center" vertical="center" wrapText="1"/>
    </xf>
    <xf numFmtId="0" fontId="15" fillId="0" borderId="9" xfId="0" applyFont="1" applyBorder="1" applyAlignment="1">
      <alignment horizontal="center" vertical="center"/>
    </xf>
    <xf numFmtId="0" fontId="44" fillId="2" borderId="9" xfId="0" applyFont="1" applyFill="1" applyBorder="1" applyAlignment="1">
      <alignment horizontal="center" vertical="center"/>
    </xf>
    <xf numFmtId="0" fontId="42" fillId="2" borderId="9" xfId="0" applyFont="1" applyFill="1" applyBorder="1" applyAlignment="1">
      <alignment horizontal="center" vertical="center"/>
    </xf>
    <xf numFmtId="1" fontId="42" fillId="2" borderId="35" xfId="0" applyNumberFormat="1" applyFont="1" applyFill="1" applyBorder="1" applyAlignment="1">
      <alignment horizontal="center" vertical="center" wrapText="1"/>
    </xf>
    <xf numFmtId="0" fontId="42" fillId="2" borderId="10" xfId="0" applyFont="1" applyFill="1" applyBorder="1" applyAlignment="1">
      <alignment horizontal="center" wrapText="1"/>
    </xf>
    <xf numFmtId="0" fontId="8" fillId="0" borderId="0" xfId="1" applyBorder="1" applyAlignment="1" applyProtection="1">
      <alignment horizontal="center" vertical="center"/>
    </xf>
    <xf numFmtId="165" fontId="45" fillId="0" borderId="15" xfId="0" applyNumberFormat="1" applyFont="1" applyBorder="1" applyAlignment="1">
      <alignment horizontal="center" vertical="center" wrapText="1"/>
    </xf>
    <xf numFmtId="0" fontId="44" fillId="0" borderId="16" xfId="0" applyFont="1" applyBorder="1" applyAlignment="1">
      <alignment horizontal="center" vertical="center"/>
    </xf>
    <xf numFmtId="0" fontId="47"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2" fillId="3" borderId="67" xfId="0" applyFont="1" applyFill="1" applyBorder="1" applyAlignment="1">
      <alignment horizontal="center" vertical="center"/>
    </xf>
    <xf numFmtId="15" fontId="42" fillId="3" borderId="68" xfId="0" applyNumberFormat="1" applyFont="1" applyFill="1" applyBorder="1" applyAlignment="1">
      <alignment horizontal="center" vertical="center"/>
    </xf>
    <xf numFmtId="15" fontId="42" fillId="3" borderId="59" xfId="0" applyNumberFormat="1" applyFont="1" applyFill="1" applyBorder="1" applyAlignment="1">
      <alignment horizontal="center" vertical="center"/>
    </xf>
    <xf numFmtId="0" fontId="44" fillId="0" borderId="5" xfId="0" applyFont="1" applyBorder="1" applyAlignment="1">
      <alignment horizontal="center" vertical="center"/>
    </xf>
    <xf numFmtId="0" fontId="44" fillId="0" borderId="16"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 fontId="47" fillId="0" borderId="34" xfId="0" applyNumberFormat="1" applyFont="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165" fontId="45" fillId="0" borderId="15"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1" fontId="47" fillId="0" borderId="34" xfId="0" applyNumberFormat="1" applyFont="1" applyBorder="1" applyAlignment="1">
      <alignment horizontal="center" vertical="center" wrapText="1"/>
    </xf>
    <xf numFmtId="0" fontId="44" fillId="0" borderId="5" xfId="0" applyFont="1" applyBorder="1" applyAlignment="1">
      <alignment horizontal="center" vertical="center"/>
    </xf>
    <xf numFmtId="1" fontId="47" fillId="0" borderId="37" xfId="0" applyNumberFormat="1" applyFont="1" applyBorder="1" applyAlignment="1">
      <alignment horizontal="center" vertical="center" wrapText="1"/>
    </xf>
    <xf numFmtId="0" fontId="44" fillId="0" borderId="16" xfId="0" applyFont="1" applyBorder="1" applyAlignment="1">
      <alignment horizontal="center" vertical="center"/>
    </xf>
    <xf numFmtId="0" fontId="47" fillId="0" borderId="20" xfId="0" applyFont="1" applyBorder="1" applyAlignment="1">
      <alignment horizontal="center" vertical="center"/>
    </xf>
    <xf numFmtId="0" fontId="47" fillId="0" borderId="5" xfId="0" applyFont="1" applyBorder="1" applyAlignment="1">
      <alignment horizontal="center" vertical="center"/>
    </xf>
    <xf numFmtId="1" fontId="47" fillId="0" borderId="33"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1" fontId="47" fillId="0" borderId="37" xfId="0" applyNumberFormat="1" applyFont="1" applyBorder="1" applyAlignment="1">
      <alignment horizontal="center" vertical="center" wrapText="1"/>
    </xf>
    <xf numFmtId="1" fontId="47" fillId="0" borderId="36" xfId="0" applyNumberFormat="1" applyFont="1" applyBorder="1" applyAlignment="1">
      <alignment horizontal="center" vertical="center" wrapText="1"/>
    </xf>
    <xf numFmtId="0" fontId="44" fillId="4" borderId="5" xfId="0" applyFont="1" applyFill="1" applyBorder="1" applyAlignment="1">
      <alignment horizontal="center" vertical="center"/>
    </xf>
    <xf numFmtId="0" fontId="42" fillId="4" borderId="5" xfId="0" applyFont="1" applyFill="1" applyBorder="1" applyAlignment="1">
      <alignment horizontal="center" vertical="center"/>
    </xf>
    <xf numFmtId="0" fontId="47" fillId="0" borderId="20" xfId="0" applyFont="1" applyBorder="1" applyAlignment="1">
      <alignment horizontal="center" vertical="center"/>
    </xf>
    <xf numFmtId="0" fontId="47" fillId="0" borderId="5" xfId="0" applyFont="1" applyBorder="1" applyAlignment="1">
      <alignment horizontal="center" vertical="center"/>
    </xf>
    <xf numFmtId="1" fontId="47" fillId="0" borderId="33" xfId="0" applyNumberFormat="1" applyFont="1" applyBorder="1" applyAlignment="1">
      <alignment horizontal="center" vertical="center" wrapText="1"/>
    </xf>
    <xf numFmtId="165" fontId="45" fillId="0" borderId="15" xfId="0" applyNumberFormat="1" applyFont="1" applyBorder="1" applyAlignment="1">
      <alignment horizontal="center" vertical="center" wrapText="1"/>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4" fillId="0" borderId="16"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47" fillId="2" borderId="34"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0" fontId="47" fillId="0" borderId="5" xfId="0" applyFont="1" applyBorder="1" applyAlignment="1">
      <alignment horizontal="center" vertical="center"/>
    </xf>
    <xf numFmtId="1" fontId="47" fillId="0" borderId="33" xfId="0" applyNumberFormat="1" applyFont="1" applyBorder="1" applyAlignment="1">
      <alignment horizontal="center" vertical="center" wrapText="1"/>
    </xf>
    <xf numFmtId="1" fontId="47" fillId="0" borderId="34" xfId="0" applyNumberFormat="1" applyFont="1" applyBorder="1" applyAlignment="1">
      <alignment horizontal="center" vertical="center" wrapText="1"/>
    </xf>
    <xf numFmtId="1" fontId="47" fillId="0" borderId="37"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0" borderId="9" xfId="0" applyFont="1" applyBorder="1" applyAlignment="1">
      <alignment horizontal="center" vertical="center"/>
    </xf>
    <xf numFmtId="0" fontId="47" fillId="0" borderId="5" xfId="0" applyFont="1" applyBorder="1" applyAlignment="1">
      <alignment horizontal="center" vertical="center"/>
    </xf>
    <xf numFmtId="0" fontId="47" fillId="0" borderId="20" xfId="0" applyFont="1" applyBorder="1" applyAlignment="1">
      <alignment horizontal="center" vertical="center"/>
    </xf>
    <xf numFmtId="1" fontId="47" fillId="0" borderId="34" xfId="0" applyNumberFormat="1" applyFont="1" applyFill="1" applyBorder="1" applyAlignment="1">
      <alignment horizontal="center" vertical="center" wrapText="1"/>
    </xf>
    <xf numFmtId="1" fontId="47" fillId="0" borderId="33" xfId="0" applyNumberFormat="1" applyFont="1" applyBorder="1" applyAlignment="1">
      <alignment horizontal="center" vertical="center" wrapText="1"/>
    </xf>
    <xf numFmtId="0" fontId="44" fillId="4" borderId="5" xfId="0" applyFont="1" applyFill="1" applyBorder="1" applyAlignment="1">
      <alignment horizontal="center" vertical="center"/>
    </xf>
    <xf numFmtId="0" fontId="100" fillId="0" borderId="3" xfId="0" applyFont="1" applyBorder="1" applyAlignment="1">
      <alignment horizontal="center" vertical="center" wrapText="1"/>
    </xf>
    <xf numFmtId="0" fontId="59" fillId="5" borderId="3" xfId="0" applyFont="1" applyFill="1" applyBorder="1" applyAlignment="1">
      <alignment horizontal="center" vertical="center" wrapText="1"/>
    </xf>
    <xf numFmtId="0" fontId="65" fillId="4" borderId="3" xfId="0" applyFont="1" applyFill="1" applyBorder="1" applyAlignment="1">
      <alignment horizontal="center" vertical="center" wrapText="1"/>
    </xf>
    <xf numFmtId="1" fontId="42" fillId="2" borderId="34"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165" fontId="45" fillId="4" borderId="18" xfId="0" applyNumberFormat="1" applyFont="1" applyFill="1" applyBorder="1" applyAlignment="1">
      <alignment horizontal="center" vertical="center" wrapText="1"/>
    </xf>
    <xf numFmtId="0" fontId="47"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0" borderId="5" xfId="0" applyFont="1" applyBorder="1" applyAlignment="1">
      <alignment horizontal="center" vertical="center"/>
    </xf>
    <xf numFmtId="1" fontId="47" fillId="2" borderId="34" xfId="0" applyNumberFormat="1" applyFont="1" applyFill="1" applyBorder="1" applyAlignment="1">
      <alignment horizontal="center" vertical="center" wrapText="1"/>
    </xf>
    <xf numFmtId="0" fontId="47" fillId="0" borderId="5" xfId="0" applyFont="1" applyBorder="1" applyAlignment="1">
      <alignment horizontal="center" vertical="center"/>
    </xf>
    <xf numFmtId="1" fontId="47" fillId="0" borderId="37" xfId="0" applyNumberFormat="1" applyFont="1" applyBorder="1" applyAlignment="1">
      <alignment horizontal="center" vertical="center" wrapText="1"/>
    </xf>
    <xf numFmtId="0" fontId="44" fillId="0" borderId="16" xfId="0" applyFont="1" applyBorder="1" applyAlignment="1">
      <alignment horizontal="center" vertical="center"/>
    </xf>
    <xf numFmtId="0" fontId="47" fillId="0" borderId="20" xfId="0" applyFont="1" applyBorder="1" applyAlignment="1">
      <alignment horizontal="center" vertical="center"/>
    </xf>
    <xf numFmtId="1" fontId="47" fillId="0" borderId="33" xfId="0" applyNumberFormat="1" applyFont="1" applyBorder="1" applyAlignment="1">
      <alignment horizontal="center" vertical="center" wrapText="1"/>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0" fontId="47"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65" fontId="45" fillId="0" borderId="11" xfId="0" applyNumberFormat="1" applyFont="1" applyBorder="1" applyAlignment="1">
      <alignment horizontal="center" vertical="center" wrapText="1"/>
    </xf>
    <xf numFmtId="165" fontId="45" fillId="0" borderId="15" xfId="0" applyNumberFormat="1" applyFont="1" applyBorder="1" applyAlignment="1">
      <alignment horizontal="center" vertical="center" wrapText="1"/>
    </xf>
    <xf numFmtId="0" fontId="44" fillId="0" borderId="9" xfId="0" applyFont="1" applyBorder="1" applyAlignment="1">
      <alignment horizontal="center" vertical="center"/>
    </xf>
    <xf numFmtId="0" fontId="44" fillId="0" borderId="16" xfId="0" applyFont="1" applyBorder="1" applyAlignment="1">
      <alignment horizontal="center" vertical="center"/>
    </xf>
    <xf numFmtId="0" fontId="42" fillId="0" borderId="9" xfId="0" applyFont="1" applyBorder="1" applyAlignment="1">
      <alignment horizontal="center" vertical="center"/>
    </xf>
    <xf numFmtId="1" fontId="42" fillId="0" borderId="36" xfId="0" applyNumberFormat="1" applyFont="1" applyBorder="1" applyAlignment="1">
      <alignment horizontal="center" vertical="center" wrapText="1"/>
    </xf>
    <xf numFmtId="0" fontId="102" fillId="0" borderId="5" xfId="0" applyFont="1" applyBorder="1" applyAlignment="1">
      <alignment horizontal="center" vertical="center" wrapText="1"/>
    </xf>
    <xf numFmtId="165" fontId="45" fillId="0" borderId="15" xfId="0" applyNumberFormat="1" applyFont="1" applyBorder="1" applyAlignment="1">
      <alignment horizontal="center" vertical="center" wrapText="1"/>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16" xfId="0" applyFont="1" applyBorder="1" applyAlignment="1">
      <alignment horizontal="center" vertical="center"/>
    </xf>
    <xf numFmtId="0" fontId="47" fillId="0" borderId="5" xfId="0" applyFont="1" applyBorder="1" applyAlignment="1">
      <alignment horizontal="center" vertical="center"/>
    </xf>
    <xf numFmtId="1" fontId="47" fillId="0" borderId="33" xfId="0" applyNumberFormat="1" applyFont="1" applyBorder="1" applyAlignment="1">
      <alignment horizontal="center" vertical="center" wrapText="1"/>
    </xf>
    <xf numFmtId="0" fontId="44" fillId="0" borderId="5" xfId="0" applyFont="1" applyBorder="1" applyAlignment="1">
      <alignment horizontal="center" vertical="center"/>
    </xf>
    <xf numFmtId="1" fontId="47" fillId="2"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1" fontId="47" fillId="0" borderId="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43" fillId="0" borderId="5" xfId="0" applyFont="1" applyBorder="1" applyAlignment="1">
      <alignment horizont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0" fontId="47" fillId="0" borderId="5" xfId="0" applyFont="1" applyBorder="1" applyAlignment="1">
      <alignment horizontal="center" vertical="center"/>
    </xf>
    <xf numFmtId="0" fontId="44"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0" fontId="47"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1" fontId="47" fillId="0" borderId="34" xfId="0" applyNumberFormat="1" applyFont="1" applyBorder="1" applyAlignment="1">
      <alignment horizontal="center" vertical="center" wrapText="1"/>
    </xf>
    <xf numFmtId="1" fontId="47" fillId="0" borderId="37" xfId="0" applyNumberFormat="1" applyFont="1" applyBorder="1" applyAlignment="1">
      <alignment horizontal="center" vertical="center" wrapText="1"/>
    </xf>
    <xf numFmtId="0" fontId="47" fillId="0" borderId="20" xfId="0" applyFont="1" applyBorder="1" applyAlignment="1">
      <alignment horizontal="center" vertical="center"/>
    </xf>
    <xf numFmtId="0" fontId="47" fillId="0" borderId="5" xfId="0" applyFont="1" applyBorder="1" applyAlignment="1">
      <alignment horizontal="center" vertical="center"/>
    </xf>
    <xf numFmtId="0" fontId="44" fillId="0" borderId="5" xfId="0" applyFont="1" applyBorder="1" applyAlignment="1">
      <alignment horizontal="center" vertical="center"/>
    </xf>
    <xf numFmtId="165" fontId="45" fillId="15" borderId="18" xfId="0" applyNumberFormat="1" applyFont="1" applyFill="1" applyBorder="1" applyAlignment="1">
      <alignment horizontal="center" vertical="center" wrapText="1"/>
    </xf>
    <xf numFmtId="0" fontId="44" fillId="15" borderId="5" xfId="0" applyFont="1" applyFill="1" applyBorder="1" applyAlignment="1">
      <alignment horizontal="center" vertical="center"/>
    </xf>
    <xf numFmtId="0" fontId="88" fillId="15" borderId="3" xfId="0" applyFont="1" applyFill="1" applyBorder="1" applyAlignment="1">
      <alignment horizontal="center" vertical="center" wrapText="1"/>
    </xf>
    <xf numFmtId="0" fontId="42" fillId="0" borderId="1" xfId="4" applyFont="1" applyBorder="1" applyAlignment="1">
      <alignment horizontal="center"/>
    </xf>
    <xf numFmtId="0" fontId="42" fillId="0" borderId="2" xfId="4" applyFont="1" applyBorder="1" applyAlignment="1">
      <alignment horizontal="center"/>
    </xf>
    <xf numFmtId="0" fontId="13" fillId="2" borderId="83" xfId="3" applyFont="1" applyFill="1" applyBorder="1" applyAlignment="1">
      <alignment horizontal="center" wrapText="1"/>
    </xf>
    <xf numFmtId="0" fontId="12" fillId="2" borderId="23" xfId="3" applyFont="1" applyFill="1" applyBorder="1" applyAlignment="1">
      <alignment vertical="center"/>
    </xf>
    <xf numFmtId="0" fontId="12" fillId="2" borderId="23" xfId="3" applyFont="1" applyFill="1" applyBorder="1" applyAlignment="1">
      <alignment horizontal="center" vertical="center"/>
    </xf>
    <xf numFmtId="0" fontId="13" fillId="2" borderId="23" xfId="3" applyFont="1" applyFill="1" applyBorder="1" applyAlignment="1">
      <alignment horizontal="center" wrapText="1"/>
    </xf>
    <xf numFmtId="0" fontId="12" fillId="0" borderId="0" xfId="3" applyFont="1" applyBorder="1" applyAlignment="1">
      <alignment horizontal="center"/>
    </xf>
    <xf numFmtId="15" fontId="42" fillId="3" borderId="12" xfId="4" applyNumberFormat="1" applyFont="1" applyFill="1" applyBorder="1" applyAlignment="1">
      <alignment horizontal="center" vertical="center"/>
    </xf>
    <xf numFmtId="0" fontId="42" fillId="3" borderId="13" xfId="4" applyFont="1" applyFill="1" applyBorder="1" applyAlignment="1">
      <alignment horizontal="center" vertical="center"/>
    </xf>
    <xf numFmtId="15" fontId="42" fillId="3" borderId="14" xfId="4" applyNumberFormat="1" applyFont="1" applyFill="1" applyBorder="1" applyAlignment="1">
      <alignment horizontal="center" vertical="center"/>
    </xf>
    <xf numFmtId="0" fontId="42" fillId="0" borderId="0" xfId="4" applyFont="1"/>
    <xf numFmtId="165" fontId="45" fillId="0" borderId="18" xfId="4" applyNumberFormat="1" applyFont="1" applyBorder="1" applyAlignment="1">
      <alignment horizontal="center" vertical="center" wrapText="1"/>
    </xf>
    <xf numFmtId="0" fontId="44" fillId="0" borderId="5" xfId="4" applyFont="1" applyBorder="1" applyAlignment="1">
      <alignment horizontal="center" vertical="center"/>
    </xf>
    <xf numFmtId="0" fontId="47" fillId="0" borderId="5" xfId="4" applyFont="1" applyBorder="1" applyAlignment="1">
      <alignment horizontal="center" vertical="center"/>
    </xf>
    <xf numFmtId="1" fontId="47" fillId="0" borderId="5" xfId="4" applyNumberFormat="1" applyFont="1" applyBorder="1" applyAlignment="1">
      <alignment horizontal="center" vertical="center"/>
    </xf>
    <xf numFmtId="0" fontId="47" fillId="0" borderId="3" xfId="4" applyFont="1" applyBorder="1" applyAlignment="1">
      <alignment horizontal="center" wrapText="1"/>
    </xf>
    <xf numFmtId="0" fontId="42" fillId="0" borderId="5" xfId="4" applyFont="1" applyBorder="1" applyAlignment="1">
      <alignment horizontal="center" vertical="center"/>
    </xf>
    <xf numFmtId="0" fontId="43" fillId="0" borderId="3" xfId="4" applyFont="1" applyBorder="1" applyAlignment="1">
      <alignment horizontal="center" wrapText="1"/>
    </xf>
    <xf numFmtId="15" fontId="42" fillId="0" borderId="18" xfId="4" applyNumberFormat="1" applyFont="1" applyBorder="1" applyAlignment="1">
      <alignment horizontal="center" vertical="center"/>
    </xf>
    <xf numFmtId="1" fontId="47" fillId="0" borderId="34" xfId="0" applyNumberFormat="1" applyFont="1" applyBorder="1" applyAlignment="1">
      <alignment horizontal="center" vertical="center" wrapText="1"/>
    </xf>
    <xf numFmtId="1" fontId="47" fillId="0" borderId="37" xfId="0" applyNumberFormat="1" applyFont="1" applyBorder="1" applyAlignment="1">
      <alignment horizontal="center" vertical="center" wrapText="1"/>
    </xf>
    <xf numFmtId="1" fontId="47" fillId="2" borderId="34" xfId="0" applyNumberFormat="1" applyFont="1" applyFill="1" applyBorder="1" applyAlignment="1">
      <alignment horizontal="center" vertical="center" wrapText="1"/>
    </xf>
    <xf numFmtId="0" fontId="47" fillId="0" borderId="20" xfId="0" applyFont="1" applyBorder="1" applyAlignment="1">
      <alignment horizontal="center" vertical="center"/>
    </xf>
    <xf numFmtId="0" fontId="47" fillId="0" borderId="5" xfId="0" applyFont="1" applyBorder="1" applyAlignment="1">
      <alignment horizontal="center" vertical="center"/>
    </xf>
    <xf numFmtId="1" fontId="47" fillId="0" borderId="33" xfId="0" applyNumberFormat="1" applyFont="1" applyBorder="1" applyAlignment="1">
      <alignment horizontal="center" vertical="center" wrapText="1"/>
    </xf>
    <xf numFmtId="1" fontId="47" fillId="4" borderId="34" xfId="0" applyNumberFormat="1" applyFont="1" applyFill="1" applyBorder="1" applyAlignment="1">
      <alignment horizontal="center" vertical="center" wrapText="1"/>
    </xf>
    <xf numFmtId="14" fontId="44" fillId="0" borderId="5" xfId="4" applyNumberFormat="1" applyFont="1" applyBorder="1" applyAlignment="1">
      <alignment horizontal="center" vertical="center"/>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165" fontId="45" fillId="0" borderId="11" xfId="0" applyNumberFormat="1" applyFont="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0" borderId="9" xfId="0" applyFont="1" applyBorder="1" applyAlignment="1">
      <alignment horizontal="center" vertical="center"/>
    </xf>
    <xf numFmtId="165" fontId="45" fillId="16" borderId="18" xfId="0" applyNumberFormat="1" applyFont="1" applyFill="1" applyBorder="1" applyAlignment="1">
      <alignment horizontal="center" vertical="center" wrapText="1"/>
    </xf>
    <xf numFmtId="0" fontId="44" fillId="16" borderId="5" xfId="0" applyFont="1" applyFill="1" applyBorder="1" applyAlignment="1">
      <alignment horizontal="center" vertical="center"/>
    </xf>
    <xf numFmtId="0" fontId="91" fillId="16" borderId="3" xfId="0" applyFont="1" applyFill="1" applyBorder="1" applyAlignment="1">
      <alignment horizontal="center" vertical="center" wrapText="1"/>
    </xf>
    <xf numFmtId="0" fontId="42"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91" fillId="15" borderId="3" xfId="0" applyFont="1" applyFill="1" applyBorder="1" applyAlignment="1">
      <alignment horizontal="center" vertical="center" wrapText="1"/>
    </xf>
    <xf numFmtId="165" fontId="45" fillId="15" borderId="15" xfId="0" applyNumberFormat="1" applyFont="1" applyFill="1" applyBorder="1" applyAlignment="1">
      <alignment horizontal="center" vertical="center" wrapText="1"/>
    </xf>
    <xf numFmtId="0" fontId="8" fillId="15" borderId="16" xfId="1" applyFill="1" applyBorder="1" applyAlignment="1" applyProtection="1">
      <alignment horizontal="center" vertical="center"/>
    </xf>
    <xf numFmtId="0" fontId="87" fillId="15" borderId="3" xfId="0" applyFont="1" applyFill="1" applyBorder="1" applyAlignment="1">
      <alignment horizontal="center" vertical="center" wrapText="1"/>
    </xf>
    <xf numFmtId="0" fontId="42" fillId="15" borderId="3" xfId="0" applyFont="1" applyFill="1" applyBorder="1" applyAlignment="1">
      <alignment horizontal="center" wrapText="1"/>
    </xf>
    <xf numFmtId="1" fontId="47" fillId="0" borderId="34" xfId="0" applyNumberFormat="1" applyFont="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0" borderId="5" xfId="0" applyFont="1" applyBorder="1" applyAlignment="1">
      <alignment horizontal="center" vertical="center"/>
    </xf>
    <xf numFmtId="1" fontId="47" fillId="4" borderId="34" xfId="0" applyNumberFormat="1" applyFont="1" applyFill="1" applyBorder="1" applyAlignment="1">
      <alignment horizontal="center" vertical="center" wrapText="1"/>
    </xf>
    <xf numFmtId="0" fontId="90" fillId="0" borderId="5" xfId="0" applyFont="1" applyBorder="1" applyAlignment="1">
      <alignment horizontal="center" vertical="center"/>
    </xf>
    <xf numFmtId="0" fontId="92" fillId="16" borderId="3" xfId="0" applyFont="1" applyFill="1" applyBorder="1" applyAlignment="1">
      <alignment horizontal="center" vertical="center" wrapText="1"/>
    </xf>
    <xf numFmtId="0" fontId="90" fillId="15" borderId="3" xfId="0" applyFont="1" applyFill="1" applyBorder="1" applyAlignment="1">
      <alignment horizontal="center" vertical="center" wrapText="1"/>
    </xf>
    <xf numFmtId="0" fontId="44"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2"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7" fillId="0" borderId="5" xfId="0" applyFont="1" applyBorder="1" applyAlignment="1">
      <alignment horizontal="center" vertical="center"/>
    </xf>
    <xf numFmtId="1" fontId="47" fillId="4" borderId="34" xfId="0" applyNumberFormat="1" applyFont="1" applyFill="1" applyBorder="1" applyAlignment="1">
      <alignment horizontal="center" vertical="center" wrapText="1"/>
    </xf>
    <xf numFmtId="165" fontId="45" fillId="15" borderId="24" xfId="0" applyNumberFormat="1" applyFont="1" applyFill="1" applyBorder="1" applyAlignment="1">
      <alignment horizontal="center" vertical="center" wrapText="1"/>
    </xf>
    <xf numFmtId="0" fontId="44" fillId="15" borderId="16" xfId="0" applyFont="1" applyFill="1" applyBorder="1" applyAlignment="1">
      <alignment horizontal="center" vertical="center"/>
    </xf>
    <xf numFmtId="0" fontId="100" fillId="15" borderId="3" xfId="0" applyFont="1" applyFill="1" applyBorder="1" applyAlignment="1">
      <alignment horizontal="center" vertical="center" wrapText="1"/>
    </xf>
    <xf numFmtId="0" fontId="101" fillId="0" borderId="3" xfId="0" applyFont="1" applyBorder="1" applyAlignment="1">
      <alignment horizontal="center" vertical="center" wrapText="1"/>
    </xf>
    <xf numFmtId="0" fontId="44" fillId="0" borderId="5" xfId="0" applyFont="1" applyBorder="1" applyAlignment="1">
      <alignment horizontal="center" vertical="center"/>
    </xf>
    <xf numFmtId="0" fontId="8" fillId="15" borderId="5" xfId="1" applyFill="1" applyBorder="1" applyAlignment="1" applyProtection="1">
      <alignment horizontal="center" vertical="center"/>
    </xf>
    <xf numFmtId="165" fontId="45" fillId="15" borderId="19" xfId="0" applyNumberFormat="1" applyFont="1" applyFill="1" applyBorder="1" applyAlignment="1">
      <alignment horizontal="center" vertical="center" wrapText="1"/>
    </xf>
    <xf numFmtId="0" fontId="44" fillId="15" borderId="20" xfId="0" applyFont="1" applyFill="1" applyBorder="1" applyAlignment="1">
      <alignment horizontal="center" vertical="center"/>
    </xf>
    <xf numFmtId="0" fontId="90" fillId="15" borderId="21" xfId="0"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 fontId="47" fillId="4" borderId="34" xfId="0" applyNumberFormat="1" applyFont="1" applyFill="1" applyBorder="1" applyAlignment="1">
      <alignment horizontal="center" vertical="center" wrapText="1"/>
    </xf>
    <xf numFmtId="0" fontId="42" fillId="4" borderId="0" xfId="0" applyFont="1" applyFill="1" applyAlignment="1">
      <alignment horizontal="center" vertical="center" wrapText="1"/>
    </xf>
    <xf numFmtId="0" fontId="48" fillId="0" borderId="3" xfId="0"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92" fillId="15" borderId="3" xfId="0" applyFont="1" applyFill="1" applyBorder="1" applyAlignment="1">
      <alignment horizontal="center" vertical="center" wrapText="1"/>
    </xf>
    <xf numFmtId="0" fontId="75" fillId="0" borderId="3" xfId="0" applyFont="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65" fontId="45" fillId="4" borderId="30" xfId="0" applyNumberFormat="1" applyFont="1" applyFill="1" applyBorder="1" applyAlignment="1">
      <alignment horizontal="center" vertical="center" wrapText="1"/>
    </xf>
    <xf numFmtId="0" fontId="43" fillId="4" borderId="31" xfId="0" applyFont="1" applyFill="1" applyBorder="1" applyAlignment="1">
      <alignment horizont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42"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48" fillId="15" borderId="5" xfId="0" applyFont="1" applyFill="1" applyBorder="1" applyAlignment="1">
      <alignment horizontal="center" vertical="center"/>
    </xf>
    <xf numFmtId="0" fontId="8" fillId="15" borderId="0" xfId="1" applyFill="1" applyAlignment="1" applyProtection="1">
      <alignment horizontal="center" vertical="center"/>
    </xf>
    <xf numFmtId="0" fontId="42" fillId="15" borderId="3" xfId="0" applyFont="1" applyFill="1" applyBorder="1" applyAlignment="1">
      <alignment horizontal="center" vertical="center" wrapText="1"/>
    </xf>
    <xf numFmtId="1" fontId="112" fillId="15" borderId="3" xfId="0" applyNumberFormat="1" applyFont="1" applyFill="1" applyBorder="1" applyAlignment="1">
      <alignment horizontal="center" vertical="center"/>
    </xf>
    <xf numFmtId="165" fontId="45" fillId="0" borderId="11" xfId="0" applyNumberFormat="1" applyFont="1" applyBorder="1" applyAlignment="1">
      <alignment horizontal="center" vertical="center" wrapText="1"/>
    </xf>
    <xf numFmtId="165" fontId="45" fillId="0" borderId="15" xfId="0" applyNumberFormat="1" applyFont="1" applyBorder="1" applyAlignment="1">
      <alignment horizontal="center" vertical="center" wrapText="1"/>
    </xf>
    <xf numFmtId="0" fontId="42"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0" borderId="9" xfId="0" applyFont="1" applyBorder="1" applyAlignment="1">
      <alignment horizontal="center" vertical="center"/>
    </xf>
    <xf numFmtId="0" fontId="47" fillId="0" borderId="5" xfId="0" applyFont="1" applyBorder="1" applyAlignment="1">
      <alignment horizontal="center" vertical="center"/>
    </xf>
    <xf numFmtId="1" fontId="47" fillId="4" borderId="34" xfId="0" applyNumberFormat="1" applyFont="1" applyFill="1" applyBorder="1" applyAlignment="1">
      <alignment horizontal="center" vertical="center" wrapText="1"/>
    </xf>
    <xf numFmtId="0" fontId="48" fillId="2" borderId="16" xfId="0" applyFont="1" applyFill="1" applyBorder="1" applyAlignment="1">
      <alignment horizontal="center" vertical="center"/>
    </xf>
    <xf numFmtId="0" fontId="48" fillId="15" borderId="20" xfId="0" applyFont="1" applyFill="1" applyBorder="1" applyAlignment="1">
      <alignment horizontal="center" vertical="center"/>
    </xf>
    <xf numFmtId="0" fontId="87" fillId="15" borderId="21" xfId="0" applyFont="1" applyFill="1" applyBorder="1" applyAlignment="1">
      <alignment horizontal="center" vertical="center" wrapText="1"/>
    </xf>
    <xf numFmtId="165" fontId="45" fillId="15" borderId="24" xfId="4" applyNumberFormat="1" applyFont="1" applyFill="1" applyBorder="1" applyAlignment="1">
      <alignment horizontal="center" vertical="center" wrapText="1"/>
    </xf>
    <xf numFmtId="0" fontId="44" fillId="15" borderId="16" xfId="4" applyFont="1" applyFill="1" applyBorder="1" applyAlignment="1">
      <alignment horizontal="center" vertical="center"/>
    </xf>
    <xf numFmtId="0" fontId="109" fillId="15" borderId="3" xfId="4"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165" fontId="45" fillId="0" borderId="11" xfId="0" applyNumberFormat="1" applyFont="1" applyBorder="1" applyAlignment="1">
      <alignment horizontal="center" vertical="center" wrapText="1"/>
    </xf>
    <xf numFmtId="1" fontId="42" fillId="0" borderId="35" xfId="0" applyNumberFormat="1" applyFont="1" applyBorder="1" applyAlignment="1">
      <alignment horizontal="center" vertical="center" wrapText="1"/>
    </xf>
    <xf numFmtId="1" fontId="47" fillId="0" borderId="36" xfId="0" applyNumberFormat="1" applyFont="1" applyBorder="1" applyAlignment="1">
      <alignment horizontal="center" vertical="center" wrapText="1"/>
    </xf>
    <xf numFmtId="0" fontId="44" fillId="0" borderId="9" xfId="0" applyFont="1" applyBorder="1" applyAlignment="1">
      <alignment horizontal="center" vertical="center"/>
    </xf>
    <xf numFmtId="165" fontId="45" fillId="2" borderId="15"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47" fillId="2" borderId="16" xfId="0" applyFont="1" applyFill="1" applyBorder="1" applyAlignment="1">
      <alignment horizontal="center" vertical="center"/>
    </xf>
    <xf numFmtId="1" fontId="47" fillId="2" borderId="33" xfId="0" applyNumberFormat="1" applyFont="1" applyFill="1" applyBorder="1" applyAlignment="1">
      <alignment horizontal="center" vertical="center" wrapText="1"/>
    </xf>
    <xf numFmtId="0" fontId="42"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165" fontId="45" fillId="0" borderId="11" xfId="0" applyNumberFormat="1" applyFont="1" applyBorder="1" applyAlignment="1">
      <alignment horizontal="center" vertical="center" wrapText="1"/>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4" fillId="0" borderId="9" xfId="0" applyFont="1" applyBorder="1" applyAlignment="1">
      <alignment horizontal="center" vertical="center"/>
    </xf>
    <xf numFmtId="165" fontId="45" fillId="0" borderId="11" xfId="4" applyNumberFormat="1" applyFont="1" applyBorder="1" applyAlignment="1">
      <alignment horizontal="center" vertical="center" wrapText="1"/>
    </xf>
    <xf numFmtId="1" fontId="47" fillId="4" borderId="34" xfId="0" applyNumberFormat="1" applyFont="1" applyFill="1" applyBorder="1" applyAlignment="1">
      <alignment horizontal="center" vertical="center" wrapText="1"/>
    </xf>
    <xf numFmtId="165" fontId="45" fillId="0" borderId="11" xfId="0" applyNumberFormat="1" applyFont="1" applyBorder="1" applyAlignment="1">
      <alignment horizontal="center" vertical="center" wrapText="1"/>
    </xf>
    <xf numFmtId="1" fontId="47" fillId="0" borderId="35" xfId="0" applyNumberFormat="1" applyFont="1" applyBorder="1" applyAlignment="1">
      <alignment horizontal="center" vertical="center" wrapText="1"/>
    </xf>
    <xf numFmtId="1" fontId="47" fillId="0" borderId="36" xfId="0" applyNumberFormat="1" applyFont="1" applyBorder="1" applyAlignment="1">
      <alignment horizontal="center" vertical="center" wrapText="1"/>
    </xf>
    <xf numFmtId="0" fontId="44" fillId="0" borderId="9" xfId="0" applyFont="1" applyBorder="1" applyAlignment="1">
      <alignment horizontal="center" vertical="center"/>
    </xf>
    <xf numFmtId="0" fontId="44" fillId="0" borderId="9" xfId="4" applyFont="1" applyBorder="1" applyAlignment="1">
      <alignment horizontal="center" vertical="center"/>
    </xf>
    <xf numFmtId="0" fontId="47" fillId="0" borderId="9" xfId="4" applyFont="1" applyBorder="1" applyAlignment="1">
      <alignment horizontal="center" vertical="center"/>
    </xf>
    <xf numFmtId="1" fontId="47" fillId="0" borderId="9" xfId="4" applyNumberFormat="1" applyFont="1" applyBorder="1" applyAlignment="1">
      <alignment horizontal="center" vertical="center"/>
    </xf>
    <xf numFmtId="0" fontId="47" fillId="0" borderId="10" xfId="4" applyFont="1" applyBorder="1" applyAlignment="1">
      <alignment horizontal="center" wrapText="1"/>
    </xf>
    <xf numFmtId="165" fontId="45" fillId="0" borderId="7" xfId="4" applyNumberFormat="1" applyFont="1" applyBorder="1" applyAlignment="1">
      <alignment horizontal="center" vertical="center" wrapText="1"/>
    </xf>
    <xf numFmtId="0" fontId="44" fillId="0" borderId="2" xfId="4" applyFont="1" applyBorder="1" applyAlignment="1">
      <alignment horizontal="center" vertical="center"/>
    </xf>
    <xf numFmtId="0" fontId="47" fillId="0" borderId="8" xfId="4" applyFont="1" applyBorder="1" applyAlignment="1">
      <alignment horizontal="center" wrapText="1"/>
    </xf>
    <xf numFmtId="0" fontId="55" fillId="15" borderId="3" xfId="0" applyFont="1" applyFill="1" applyBorder="1" applyAlignment="1">
      <alignment horizontal="center" vertical="center" wrapText="1"/>
    </xf>
    <xf numFmtId="0" fontId="48" fillId="0" borderId="10" xfId="0" applyFont="1" applyBorder="1" applyAlignment="1">
      <alignment horizontal="center" vertical="center" wrapText="1"/>
    </xf>
    <xf numFmtId="165" fontId="45" fillId="15" borderId="7" xfId="0" applyNumberFormat="1" applyFont="1" applyFill="1" applyBorder="1" applyAlignment="1">
      <alignment horizontal="center" vertical="center" wrapText="1"/>
    </xf>
    <xf numFmtId="0" fontId="44" fillId="15" borderId="2" xfId="0" applyFont="1" applyFill="1" applyBorder="1" applyAlignment="1">
      <alignment horizontal="center" vertical="center"/>
    </xf>
    <xf numFmtId="0" fontId="88" fillId="15" borderId="2" xfId="0" applyFont="1" applyFill="1" applyBorder="1" applyAlignment="1">
      <alignment horizontal="center" vertical="center" wrapText="1"/>
    </xf>
    <xf numFmtId="165" fontId="45" fillId="4" borderId="18" xfId="4" applyNumberFormat="1" applyFont="1" applyFill="1" applyBorder="1" applyAlignment="1">
      <alignment horizontal="center" vertical="center" wrapText="1"/>
    </xf>
    <xf numFmtId="0" fontId="44" fillId="4" borderId="5" xfId="4" applyFont="1" applyFill="1" applyBorder="1" applyAlignment="1">
      <alignment horizontal="center" vertical="center"/>
    </xf>
    <xf numFmtId="0" fontId="47" fillId="4" borderId="5" xfId="4" applyFont="1" applyFill="1" applyBorder="1" applyAlignment="1">
      <alignment horizontal="center" vertical="center"/>
    </xf>
    <xf numFmtId="1" fontId="47" fillId="4" borderId="5" xfId="4" applyNumberFormat="1" applyFont="1" applyFill="1" applyBorder="1" applyAlignment="1">
      <alignment horizontal="center" vertical="center"/>
    </xf>
    <xf numFmtId="165" fontId="45" fillId="0" borderId="11" xfId="0" applyNumberFormat="1" applyFont="1" applyBorder="1" applyAlignment="1">
      <alignment horizontal="center" vertical="center" wrapText="1"/>
    </xf>
    <xf numFmtId="165" fontId="45" fillId="4" borderId="11" xfId="0" applyNumberFormat="1" applyFont="1" applyFill="1" applyBorder="1" applyAlignment="1">
      <alignment horizontal="center" vertical="center" wrapText="1"/>
    </xf>
    <xf numFmtId="0" fontId="44" fillId="0" borderId="9" xfId="0" applyFont="1" applyBorder="1" applyAlignment="1">
      <alignment horizontal="center" vertical="center"/>
    </xf>
    <xf numFmtId="0" fontId="44" fillId="4" borderId="9" xfId="0" applyFont="1" applyFill="1" applyBorder="1" applyAlignment="1">
      <alignment horizontal="center" vertical="center"/>
    </xf>
    <xf numFmtId="1" fontId="47" fillId="4" borderId="9" xfId="0" applyNumberFormat="1" applyFont="1" applyFill="1" applyBorder="1" applyAlignment="1">
      <alignment horizontal="center" vertical="center"/>
    </xf>
    <xf numFmtId="0" fontId="47" fillId="4" borderId="10" xfId="0" applyFont="1" applyFill="1" applyBorder="1" applyAlignment="1">
      <alignment horizontal="center" wrapText="1"/>
    </xf>
    <xf numFmtId="0" fontId="48" fillId="0" borderId="21" xfId="0"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4" borderId="3" xfId="4"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7" fillId="0" borderId="5" xfId="0" applyFont="1" applyBorder="1" applyAlignment="1">
      <alignment horizontal="center" vertical="center"/>
    </xf>
    <xf numFmtId="165" fontId="45" fillId="0" borderId="11" xfId="0" applyNumberFormat="1" applyFont="1" applyBorder="1" applyAlignment="1">
      <alignment horizontal="center" vertical="center" wrapText="1"/>
    </xf>
    <xf numFmtId="1" fontId="47" fillId="0" borderId="34" xfId="0" applyNumberFormat="1" applyFont="1" applyBorder="1" applyAlignment="1">
      <alignment horizontal="center" vertical="center" wrapText="1"/>
    </xf>
    <xf numFmtId="1" fontId="47" fillId="0" borderId="37" xfId="0" applyNumberFormat="1" applyFont="1" applyBorder="1" applyAlignment="1">
      <alignment horizontal="center" vertical="center" wrapText="1"/>
    </xf>
    <xf numFmtId="1" fontId="47" fillId="0" borderId="35" xfId="0" applyNumberFormat="1" applyFont="1" applyBorder="1" applyAlignment="1">
      <alignment horizontal="center" vertical="center" wrapText="1"/>
    </xf>
    <xf numFmtId="1" fontId="47" fillId="0" borderId="36" xfId="0" applyNumberFormat="1" applyFont="1" applyBorder="1" applyAlignment="1">
      <alignment horizontal="center" vertical="center" wrapText="1"/>
    </xf>
    <xf numFmtId="165" fontId="45" fillId="4" borderId="11"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0" borderId="9" xfId="0" applyFont="1" applyBorder="1" applyAlignment="1">
      <alignment horizontal="center" vertical="center"/>
    </xf>
    <xf numFmtId="0" fontId="47" fillId="0" borderId="20" xfId="0" applyFont="1" applyBorder="1" applyAlignment="1">
      <alignment horizontal="center" vertical="center"/>
    </xf>
    <xf numFmtId="0" fontId="47" fillId="0" borderId="5" xfId="0" applyFont="1" applyBorder="1" applyAlignment="1">
      <alignment horizontal="center" vertical="center"/>
    </xf>
    <xf numFmtId="0" fontId="44" fillId="4" borderId="9" xfId="0" applyFont="1" applyFill="1" applyBorder="1" applyAlignment="1">
      <alignment horizontal="center" vertical="center"/>
    </xf>
    <xf numFmtId="1" fontId="47" fillId="4" borderId="34" xfId="0" applyNumberFormat="1" applyFont="1" applyFill="1" applyBorder="1" applyAlignment="1">
      <alignment horizontal="center" vertical="center" wrapText="1"/>
    </xf>
    <xf numFmtId="0" fontId="91" fillId="15" borderId="8" xfId="0" applyFont="1" applyFill="1" applyBorder="1" applyAlignment="1">
      <alignment horizontal="center" vertical="center" wrapText="1"/>
    </xf>
    <xf numFmtId="165" fontId="45" fillId="4" borderId="18" xfId="0" applyNumberFormat="1" applyFont="1" applyFill="1" applyBorder="1" applyAlignment="1">
      <alignment horizontal="center" vertical="center" wrapText="1"/>
    </xf>
    <xf numFmtId="0" fontId="90" fillId="15" borderId="17" xfId="0" applyFont="1" applyFill="1" applyBorder="1" applyAlignment="1">
      <alignment horizontal="center" vertical="center" wrapText="1"/>
    </xf>
    <xf numFmtId="1" fontId="90" fillId="15" borderId="5" xfId="0" applyNumberFormat="1" applyFont="1" applyFill="1" applyBorder="1" applyAlignment="1">
      <alignment horizontal="center" vertical="center"/>
    </xf>
    <xf numFmtId="0" fontId="43" fillId="15" borderId="3" xfId="0" applyFont="1" applyFill="1" applyBorder="1" applyAlignment="1">
      <alignment horizontal="center" wrapText="1"/>
    </xf>
    <xf numFmtId="0" fontId="47" fillId="4" borderId="16" xfId="0" applyFont="1" applyFill="1" applyBorder="1" applyAlignment="1">
      <alignment horizontal="center" vertical="center"/>
    </xf>
    <xf numFmtId="165" fontId="45" fillId="15" borderId="11" xfId="0" applyNumberFormat="1" applyFont="1" applyFill="1" applyBorder="1" applyAlignment="1">
      <alignment horizontal="center" vertical="center" wrapText="1"/>
    </xf>
    <xf numFmtId="0" fontId="44" fillId="15" borderId="9" xfId="0" applyFont="1" applyFill="1" applyBorder="1" applyAlignment="1">
      <alignment horizontal="center" vertical="center"/>
    </xf>
    <xf numFmtId="0" fontId="99" fillId="15" borderId="10" xfId="0" applyFont="1" applyFill="1" applyBorder="1" applyAlignment="1">
      <alignment horizontal="center" vertical="center" wrapText="1"/>
    </xf>
    <xf numFmtId="1" fontId="47" fillId="0" borderId="37" xfId="0" applyNumberFormat="1" applyFont="1" applyBorder="1" applyAlignment="1">
      <alignment horizontal="center" vertical="center" wrapText="1"/>
    </xf>
    <xf numFmtId="1" fontId="47" fillId="2" borderId="34" xfId="0" applyNumberFormat="1" applyFont="1" applyFill="1" applyBorder="1" applyAlignment="1">
      <alignment horizontal="center" vertical="center" wrapText="1"/>
    </xf>
    <xf numFmtId="0" fontId="44" fillId="0" borderId="16" xfId="0" applyFont="1" applyBorder="1" applyAlignment="1">
      <alignment horizontal="center" vertical="center"/>
    </xf>
    <xf numFmtId="0" fontId="47" fillId="0" borderId="20" xfId="0" applyFont="1" applyBorder="1" applyAlignment="1">
      <alignment horizontal="center" vertical="center"/>
    </xf>
    <xf numFmtId="1" fontId="47" fillId="0" borderId="33" xfId="0" applyNumberFormat="1" applyFont="1" applyBorder="1" applyAlignment="1">
      <alignment horizontal="center" vertical="center" wrapText="1"/>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42"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165" fontId="45" fillId="0" borderId="15"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16" xfId="0" applyFont="1" applyBorder="1" applyAlignment="1">
      <alignment horizontal="center" vertical="center"/>
    </xf>
    <xf numFmtId="0" fontId="47" fillId="0" borderId="20" xfId="0" applyFont="1" applyBorder="1" applyAlignment="1">
      <alignment horizontal="center" vertical="center"/>
    </xf>
    <xf numFmtId="0" fontId="47" fillId="0" borderId="29" xfId="0" applyFont="1" applyBorder="1" applyAlignment="1">
      <alignment horizontal="center" wrapText="1"/>
    </xf>
    <xf numFmtId="165" fontId="45" fillId="0" borderId="18" xfId="0" applyNumberFormat="1" applyFont="1" applyBorder="1" applyAlignment="1">
      <alignment horizontal="center" vertical="center" wrapText="1"/>
    </xf>
    <xf numFmtId="165" fontId="45" fillId="4" borderId="15"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4" borderId="16" xfId="0" applyFont="1" applyFill="1" applyBorder="1" applyAlignment="1">
      <alignment horizontal="center" vertical="center"/>
    </xf>
    <xf numFmtId="1" fontId="47" fillId="4" borderId="34" xfId="0" applyNumberFormat="1" applyFont="1" applyFill="1" applyBorder="1" applyAlignment="1">
      <alignment horizontal="center" vertical="center" wrapText="1"/>
    </xf>
    <xf numFmtId="1" fontId="47" fillId="2" borderId="34" xfId="0" applyNumberFormat="1" applyFont="1" applyFill="1" applyBorder="1" applyAlignment="1">
      <alignment horizontal="center" vertical="center" wrapText="1"/>
    </xf>
    <xf numFmtId="165" fontId="45" fillId="0" borderId="11" xfId="0" applyNumberFormat="1" applyFont="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0" borderId="9" xfId="0" applyFont="1" applyBorder="1" applyAlignment="1">
      <alignment horizontal="center" vertical="center"/>
    </xf>
    <xf numFmtId="1" fontId="47" fillId="4" borderId="34"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47" fillId="0" borderId="35" xfId="0" applyNumberFormat="1" applyFont="1" applyBorder="1" applyAlignment="1">
      <alignment horizontal="center" vertical="center" wrapText="1"/>
    </xf>
    <xf numFmtId="165" fontId="45" fillId="4" borderId="11" xfId="0" applyNumberFormat="1" applyFont="1" applyFill="1" applyBorder="1" applyAlignment="1">
      <alignment horizontal="center" vertical="center" wrapText="1"/>
    </xf>
    <xf numFmtId="0" fontId="44" fillId="4" borderId="9" xfId="0" applyFont="1" applyFill="1" applyBorder="1" applyAlignment="1">
      <alignment horizontal="center" vertical="center"/>
    </xf>
    <xf numFmtId="0" fontId="47" fillId="4" borderId="34" xfId="4" applyFont="1" applyFill="1" applyBorder="1" applyAlignment="1">
      <alignment horizont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118" fillId="15" borderId="3" xfId="4"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42" fillId="4" borderId="34" xfId="0" applyFont="1" applyFill="1" applyBorder="1" applyAlignment="1">
      <alignment horizontal="center" wrapText="1"/>
    </xf>
    <xf numFmtId="0" fontId="59" fillId="15" borderId="3" xfId="0"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65" fontId="45" fillId="0" borderId="15" xfId="0" applyNumberFormat="1" applyFont="1" applyBorder="1" applyAlignment="1">
      <alignment horizontal="center" vertical="center" wrapText="1"/>
    </xf>
    <xf numFmtId="0" fontId="44" fillId="0" borderId="16" xfId="0" applyFont="1" applyBorder="1" applyAlignment="1">
      <alignment horizontal="center" vertical="center"/>
    </xf>
    <xf numFmtId="0" fontId="47" fillId="0" borderId="20" xfId="0" applyFont="1" applyBorder="1" applyAlignment="1">
      <alignment horizontal="center" vertical="center"/>
    </xf>
    <xf numFmtId="1" fontId="47" fillId="0" borderId="33" xfId="0" applyNumberFormat="1" applyFont="1" applyBorder="1" applyAlignment="1">
      <alignment horizontal="center" vertical="center" wrapText="1"/>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165" fontId="45" fillId="0" borderId="11" xfId="0" applyNumberFormat="1" applyFont="1" applyBorder="1" applyAlignment="1">
      <alignment horizontal="center" vertical="center" wrapText="1"/>
    </xf>
    <xf numFmtId="0" fontId="44" fillId="0" borderId="9" xfId="0" applyFont="1" applyBorder="1" applyAlignment="1">
      <alignment horizontal="center" vertical="center"/>
    </xf>
    <xf numFmtId="165" fontId="45" fillId="0" borderId="11"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47" fillId="0" borderId="36" xfId="0" applyNumberFormat="1" applyFont="1" applyBorder="1" applyAlignment="1">
      <alignment horizontal="center" vertical="center" wrapText="1"/>
    </xf>
    <xf numFmtId="165" fontId="45" fillId="4" borderId="15"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0" borderId="9" xfId="0" applyFont="1" applyBorder="1" applyAlignment="1">
      <alignment horizontal="center" vertical="center"/>
    </xf>
    <xf numFmtId="0" fontId="47" fillId="0" borderId="5" xfId="0" applyFont="1" applyBorder="1" applyAlignment="1">
      <alignment horizontal="center" vertical="center"/>
    </xf>
    <xf numFmtId="0" fontId="44" fillId="4" borderId="16" xfId="0" applyFont="1" applyFill="1" applyBorder="1" applyAlignment="1">
      <alignment horizontal="center" vertical="center"/>
    </xf>
    <xf numFmtId="0" fontId="65" fillId="0" borderId="10" xfId="0" applyFont="1" applyBorder="1" applyAlignment="1">
      <alignment horizontal="center" vertical="center" wrapText="1"/>
    </xf>
    <xf numFmtId="0" fontId="99" fillId="15" borderId="8" xfId="0" applyFont="1" applyFill="1" applyBorder="1" applyAlignment="1">
      <alignment horizontal="center" vertical="center" wrapText="1"/>
    </xf>
    <xf numFmtId="0" fontId="95" fillId="15" borderId="3" xfId="0" applyFont="1" applyFill="1" applyBorder="1" applyAlignment="1">
      <alignment horizontal="center" vertical="center" wrapText="1"/>
    </xf>
    <xf numFmtId="0" fontId="43" fillId="4" borderId="17" xfId="0" applyFont="1" applyFill="1" applyBorder="1" applyAlignment="1">
      <alignment horizontal="center" vertical="center" wrapText="1"/>
    </xf>
    <xf numFmtId="0" fontId="47" fillId="0" borderId="3" xfId="0" applyFont="1" applyBorder="1" applyAlignment="1">
      <alignment horizontal="center" vertical="center"/>
    </xf>
    <xf numFmtId="0" fontId="90" fillId="16" borderId="3" xfId="0" applyFont="1" applyFill="1" applyBorder="1" applyAlignment="1">
      <alignment horizontal="center" vertical="center"/>
    </xf>
    <xf numFmtId="0" fontId="47" fillId="0" borderId="34" xfId="0" applyFont="1" applyBorder="1" applyAlignment="1">
      <alignment vertical="center"/>
    </xf>
    <xf numFmtId="1" fontId="47" fillId="0" borderId="34" xfId="0" applyNumberFormat="1" applyFont="1" applyBorder="1" applyAlignment="1">
      <alignment horizontal="center" vertical="center" wrapText="1"/>
    </xf>
    <xf numFmtId="0" fontId="44" fillId="0" borderId="5" xfId="0" applyFont="1" applyBorder="1" applyAlignment="1">
      <alignment horizontal="center" vertical="center"/>
    </xf>
    <xf numFmtId="1" fontId="47" fillId="2" borderId="34" xfId="0" applyNumberFormat="1" applyFont="1" applyFill="1" applyBorder="1" applyAlignment="1">
      <alignment horizontal="center" vertical="center" wrapText="1"/>
    </xf>
    <xf numFmtId="0" fontId="47"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90" fillId="16" borderId="3" xfId="0" applyFont="1" applyFill="1" applyBorder="1" applyAlignment="1">
      <alignment horizontal="center" vertical="center" wrapText="1"/>
    </xf>
    <xf numFmtId="0" fontId="42" fillId="16" borderId="3" xfId="0" applyFont="1" applyFill="1" applyBorder="1" applyAlignment="1">
      <alignment horizont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4" borderId="3" xfId="4" applyFont="1" applyFill="1" applyBorder="1" applyAlignment="1">
      <alignment horizont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0" borderId="5" xfId="0" applyFont="1" applyBorder="1" applyAlignment="1">
      <alignment horizontal="center" vertical="center" wrapText="1"/>
    </xf>
    <xf numFmtId="1" fontId="47" fillId="4" borderId="34" xfId="0" applyNumberFormat="1" applyFont="1" applyFill="1" applyBorder="1" applyAlignment="1">
      <alignment horizontal="center" vertical="center" wrapText="1"/>
    </xf>
    <xf numFmtId="0" fontId="44" fillId="0" borderId="5" xfId="0" applyFont="1" applyBorder="1" applyAlignment="1">
      <alignment horizontal="center" vertical="center"/>
    </xf>
    <xf numFmtId="165" fontId="45" fillId="0" borderId="11" xfId="0" applyNumberFormat="1" applyFont="1" applyBorder="1" applyAlignment="1">
      <alignment horizontal="center" vertical="center" wrapText="1"/>
    </xf>
    <xf numFmtId="1" fontId="42" fillId="0" borderId="35" xfId="0" applyNumberFormat="1" applyFont="1" applyBorder="1" applyAlignment="1">
      <alignment horizontal="center" vertical="center" wrapText="1"/>
    </xf>
    <xf numFmtId="1" fontId="42" fillId="4" borderId="34" xfId="0" applyNumberFormat="1" applyFont="1" applyFill="1" applyBorder="1" applyAlignment="1">
      <alignment horizontal="center" vertical="center" wrapText="1"/>
    </xf>
    <xf numFmtId="1" fontId="47" fillId="0" borderId="35" xfId="0" applyNumberFormat="1" applyFont="1" applyBorder="1" applyAlignment="1">
      <alignment horizontal="center" vertical="center" wrapText="1"/>
    </xf>
    <xf numFmtId="1" fontId="47" fillId="0" borderId="36" xfId="0" applyNumberFormat="1" applyFont="1" applyBorder="1" applyAlignment="1">
      <alignment horizontal="center" vertical="center" wrapText="1"/>
    </xf>
    <xf numFmtId="165" fontId="45" fillId="4" borderId="11" xfId="0" applyNumberFormat="1" applyFont="1" applyFill="1" applyBorder="1" applyAlignment="1">
      <alignment horizontal="center" vertical="center" wrapText="1"/>
    </xf>
    <xf numFmtId="1" fontId="42" fillId="4" borderId="36"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4" fillId="0" borderId="9" xfId="0" applyFont="1" applyBorder="1" applyAlignment="1">
      <alignment horizontal="center" vertical="center"/>
    </xf>
    <xf numFmtId="0" fontId="44" fillId="4" borderId="9" xfId="0" applyFont="1" applyFill="1" applyBorder="1" applyAlignment="1">
      <alignment horizontal="center" vertical="center"/>
    </xf>
    <xf numFmtId="1" fontId="47" fillId="4" borderId="34" xfId="0" applyNumberFormat="1" applyFont="1" applyFill="1" applyBorder="1" applyAlignment="1">
      <alignment horizontal="center" vertical="center" wrapText="1"/>
    </xf>
    <xf numFmtId="165" fontId="45" fillId="0" borderId="11" xfId="0" applyNumberFormat="1" applyFont="1" applyBorder="1" applyAlignment="1">
      <alignment horizontal="center" vertical="center" wrapText="1"/>
    </xf>
    <xf numFmtId="165" fontId="45" fillId="0" borderId="15" xfId="0" applyNumberFormat="1" applyFont="1" applyBorder="1" applyAlignment="1">
      <alignment horizontal="center" vertical="center" wrapText="1"/>
    </xf>
    <xf numFmtId="165" fontId="45" fillId="2" borderId="11" xfId="0" applyNumberFormat="1" applyFont="1" applyFill="1" applyBorder="1" applyAlignment="1">
      <alignment horizontal="center" vertical="center" wrapText="1"/>
    </xf>
    <xf numFmtId="165" fontId="45" fillId="0" borderId="24" xfId="0" applyNumberFormat="1" applyFont="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47"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95" fillId="0" borderId="3" xfId="0" applyFont="1" applyBorder="1" applyAlignment="1">
      <alignment horizontal="center" vertical="center" wrapText="1"/>
    </xf>
    <xf numFmtId="0" fontId="65" fillId="0" borderId="3" xfId="0" applyFont="1" applyBorder="1" applyAlignment="1">
      <alignment horizontal="center" vertical="center" wrapText="1"/>
    </xf>
    <xf numFmtId="0" fontId="124" fillId="15" borderId="3" xfId="0" applyFont="1" applyFill="1" applyBorder="1" applyAlignment="1">
      <alignment horizontal="center" vertical="center" wrapText="1"/>
    </xf>
    <xf numFmtId="165" fontId="45" fillId="0" borderId="11" xfId="0" applyNumberFormat="1" applyFont="1" applyBorder="1" applyAlignment="1">
      <alignment horizontal="center" vertical="center" wrapText="1"/>
    </xf>
    <xf numFmtId="1" fontId="47" fillId="0" borderId="36" xfId="0" applyNumberFormat="1" applyFont="1" applyBorder="1" applyAlignment="1">
      <alignment horizontal="center" vertical="center" wrapText="1"/>
    </xf>
    <xf numFmtId="0" fontId="44" fillId="0" borderId="9" xfId="0" applyFont="1" applyBorder="1" applyAlignment="1">
      <alignment horizontal="center" vertical="center"/>
    </xf>
    <xf numFmtId="1" fontId="47" fillId="0" borderId="34" xfId="0" applyNumberFormat="1" applyFont="1" applyBorder="1" applyAlignment="1">
      <alignment horizontal="center" vertical="center" wrapText="1"/>
    </xf>
    <xf numFmtId="0" fontId="47"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1" fontId="47" fillId="0" borderId="37" xfId="0" applyNumberFormat="1" applyFont="1" applyBorder="1" applyAlignment="1">
      <alignment horizontal="center" vertical="center" wrapText="1"/>
    </xf>
    <xf numFmtId="1" fontId="47" fillId="0" borderId="35" xfId="0" applyNumberFormat="1" applyFont="1" applyBorder="1" applyAlignment="1">
      <alignment horizontal="center" vertical="center" wrapText="1"/>
    </xf>
    <xf numFmtId="1" fontId="47" fillId="0" borderId="36" xfId="0" applyNumberFormat="1" applyFont="1" applyBorder="1" applyAlignment="1">
      <alignment horizontal="center" vertical="center" wrapText="1"/>
    </xf>
    <xf numFmtId="0" fontId="47" fillId="0" borderId="20" xfId="0" applyFont="1" applyBorder="1" applyAlignment="1">
      <alignment horizontal="center" vertical="center"/>
    </xf>
    <xf numFmtId="0" fontId="47" fillId="0" borderId="5" xfId="0" applyFont="1" applyBorder="1" applyAlignment="1">
      <alignment horizontal="center" vertical="center"/>
    </xf>
    <xf numFmtId="1" fontId="47" fillId="0" borderId="33" xfId="0" applyNumberFormat="1" applyFont="1" applyBorder="1" applyAlignment="1">
      <alignment horizontal="center" vertical="center" wrapText="1"/>
    </xf>
    <xf numFmtId="1" fontId="47" fillId="4" borderId="34"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165" fontId="45" fillId="15" borderId="18" xfId="4" applyNumberFormat="1" applyFont="1" applyFill="1" applyBorder="1" applyAlignment="1">
      <alignment horizontal="center" vertical="center" wrapText="1"/>
    </xf>
    <xf numFmtId="0" fontId="44" fillId="15" borderId="5" xfId="4" applyFont="1" applyFill="1" applyBorder="1" applyAlignment="1">
      <alignment horizontal="center" vertical="center"/>
    </xf>
    <xf numFmtId="0" fontId="47" fillId="15" borderId="5" xfId="4" applyFont="1" applyFill="1" applyBorder="1" applyAlignment="1">
      <alignment horizontal="center" vertical="center"/>
    </xf>
    <xf numFmtId="1" fontId="47" fillId="15" borderId="5" xfId="4" applyNumberFormat="1" applyFont="1" applyFill="1" applyBorder="1" applyAlignment="1">
      <alignment horizontal="center" vertical="center"/>
    </xf>
    <xf numFmtId="0" fontId="47" fillId="15" borderId="3" xfId="4"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81" fillId="16" borderId="5" xfId="1" applyFont="1" applyFill="1" applyBorder="1" applyAlignment="1" applyProtection="1">
      <alignment horizontal="center" vertical="center"/>
    </xf>
    <xf numFmtId="0" fontId="79" fillId="16" borderId="3" xfId="0" applyFont="1" applyFill="1" applyBorder="1" applyAlignment="1">
      <alignment horizontal="center" vertical="center" wrapText="1"/>
    </xf>
    <xf numFmtId="0" fontId="8" fillId="16" borderId="5" xfId="1" applyFill="1" applyBorder="1" applyAlignment="1" applyProtection="1">
      <alignment horizontal="center" vertical="center"/>
    </xf>
    <xf numFmtId="0" fontId="110" fillId="0" borderId="3" xfId="0"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47" fillId="0" borderId="5" xfId="0" applyFont="1" applyBorder="1" applyAlignment="1">
      <alignment horizontal="center" vertical="center"/>
    </xf>
    <xf numFmtId="165" fontId="45" fillId="2" borderId="18" xfId="4" applyNumberFormat="1" applyFont="1" applyFill="1" applyBorder="1" applyAlignment="1">
      <alignment horizontal="center" vertical="center" wrapText="1"/>
    </xf>
    <xf numFmtId="0" fontId="44" fillId="2" borderId="5" xfId="4" applyFont="1" applyFill="1" applyBorder="1" applyAlignment="1">
      <alignment horizontal="center" vertical="center"/>
    </xf>
    <xf numFmtId="0" fontId="47" fillId="2" borderId="5" xfId="4" applyFont="1" applyFill="1" applyBorder="1" applyAlignment="1">
      <alignment horizontal="center" vertical="center"/>
    </xf>
    <xf numFmtId="1" fontId="47" fillId="2" borderId="5" xfId="4" applyNumberFormat="1" applyFont="1" applyFill="1" applyBorder="1" applyAlignment="1">
      <alignment horizontal="center" vertical="center"/>
    </xf>
    <xf numFmtId="0" fontId="47" fillId="2" borderId="3" xfId="4"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47" fillId="0" borderId="35" xfId="0" applyNumberFormat="1" applyFont="1" applyBorder="1" applyAlignment="1">
      <alignment horizontal="center" vertical="center" wrapText="1"/>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2" fillId="2" borderId="22" xfId="0" applyFont="1" applyFill="1" applyBorder="1" applyAlignment="1">
      <alignment horizontal="center" vertical="center"/>
    </xf>
    <xf numFmtId="0" fontId="42" fillId="2" borderId="23" xfId="0" applyFont="1" applyFill="1" applyBorder="1" applyAlignment="1">
      <alignment horizontal="center" vertical="center"/>
    </xf>
    <xf numFmtId="165" fontId="45" fillId="0" borderId="18" xfId="0" applyNumberFormat="1" applyFont="1" applyBorder="1" applyAlignment="1">
      <alignment horizontal="center" vertical="center" wrapText="1"/>
    </xf>
    <xf numFmtId="0" fontId="42" fillId="0" borderId="5" xfId="0" applyFont="1" applyBorder="1" applyAlignment="1">
      <alignment horizontal="center" vertical="center"/>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42" fillId="0" borderId="0" xfId="0" applyFont="1" applyAlignment="1">
      <alignment horizont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124" fillId="0" borderId="3" xfId="0"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2" borderId="34"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 fontId="47" fillId="4" borderId="34"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 fontId="47"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1" fontId="47" fillId="2" borderId="34" xfId="0" applyNumberFormat="1" applyFont="1" applyFill="1" applyBorder="1" applyAlignment="1">
      <alignment horizontal="center" vertical="center" wrapText="1"/>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165" fontId="45" fillId="16" borderId="7" xfId="0" applyNumberFormat="1" applyFont="1" applyFill="1" applyBorder="1" applyAlignment="1">
      <alignment horizontal="center" vertical="center" wrapText="1"/>
    </xf>
    <xf numFmtId="0" fontId="44" fillId="16" borderId="2" xfId="0" applyFont="1" applyFill="1" applyBorder="1" applyAlignment="1">
      <alignment horizontal="center" vertical="center"/>
    </xf>
    <xf numFmtId="0" fontId="99" fillId="0" borderId="3" xfId="0" applyFont="1" applyBorder="1" applyAlignment="1">
      <alignment horizontal="center" vertical="center" wrapText="1"/>
    </xf>
    <xf numFmtId="0" fontId="88"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15" fontId="12" fillId="18" borderId="7" xfId="0" applyNumberFormat="1" applyFont="1" applyFill="1" applyBorder="1" applyAlignment="1">
      <alignment horizontal="center" vertical="center"/>
    </xf>
    <xf numFmtId="0" fontId="12" fillId="18" borderId="2" xfId="0" applyFont="1" applyFill="1" applyBorder="1" applyAlignment="1">
      <alignment horizontal="center" vertical="center"/>
    </xf>
    <xf numFmtId="15" fontId="12" fillId="18" borderId="8" xfId="0" applyNumberFormat="1" applyFont="1" applyFill="1" applyBorder="1" applyAlignment="1">
      <alignment horizontal="center" vertical="center"/>
    </xf>
    <xf numFmtId="165" fontId="14" fillId="16" borderId="11" xfId="0" applyNumberFormat="1" applyFont="1" applyFill="1" applyBorder="1" applyAlignment="1">
      <alignment horizontal="center" vertical="center" wrapText="1"/>
    </xf>
    <xf numFmtId="0" fontId="15" fillId="16" borderId="9" xfId="0" applyFont="1" applyFill="1" applyBorder="1" applyAlignment="1">
      <alignment horizontal="center" vertical="center"/>
    </xf>
    <xf numFmtId="0" fontId="50" fillId="16" borderId="3" xfId="0" applyFont="1" applyFill="1" applyBorder="1" applyAlignment="1">
      <alignment horizontal="center" vertical="center" wrapText="1"/>
    </xf>
    <xf numFmtId="0" fontId="12" fillId="0" borderId="5" xfId="0" applyFont="1" applyBorder="1" applyAlignment="1">
      <alignment horizontal="center" vertical="center"/>
    </xf>
    <xf numFmtId="0" fontId="50" fillId="0" borderId="3" xfId="0" applyFont="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87" fillId="15" borderId="3" xfId="4"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2" borderId="34"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132" fillId="0" borderId="3" xfId="0" applyFont="1" applyBorder="1" applyAlignment="1">
      <alignment horizontal="center" wrapText="1"/>
    </xf>
    <xf numFmtId="0" fontId="133" fillId="0" borderId="3" xfId="0" applyFont="1" applyBorder="1" applyAlignment="1">
      <alignment horizontal="center" vertical="center" wrapText="1"/>
    </xf>
    <xf numFmtId="1" fontId="47" fillId="0" borderId="34" xfId="0" applyNumberFormat="1" applyFont="1" applyBorder="1" applyAlignment="1">
      <alignment horizontal="center" vertical="center" wrapText="1"/>
    </xf>
    <xf numFmtId="0" fontId="47" fillId="0" borderId="5" xfId="0" applyFont="1" applyBorder="1" applyAlignment="1">
      <alignment horizontal="center" vertical="center"/>
    </xf>
    <xf numFmtId="0" fontId="124" fillId="0" borderId="10" xfId="0" applyFont="1" applyBorder="1" applyAlignment="1">
      <alignment horizontal="center" vertical="center" wrapText="1"/>
    </xf>
    <xf numFmtId="1" fontId="47" fillId="2" borderId="34" xfId="0" applyNumberFormat="1" applyFont="1" applyFill="1" applyBorder="1" applyAlignment="1">
      <alignment horizontal="center" vertical="center" wrapText="1"/>
    </xf>
    <xf numFmtId="165" fontId="45" fillId="0" borderId="15" xfId="0" applyNumberFormat="1" applyFont="1" applyBorder="1" applyAlignment="1">
      <alignment horizontal="center" vertical="center" wrapText="1"/>
    </xf>
    <xf numFmtId="0" fontId="44" fillId="0" borderId="16" xfId="0" applyFont="1" applyBorder="1" applyAlignment="1">
      <alignment horizontal="center" vertical="center"/>
    </xf>
    <xf numFmtId="1" fontId="47" fillId="0" borderId="33" xfId="0" applyNumberFormat="1" applyFont="1" applyBorder="1" applyAlignment="1">
      <alignment horizontal="center" vertical="center" wrapText="1"/>
    </xf>
    <xf numFmtId="165" fontId="45" fillId="0" borderId="94" xfId="0" applyNumberFormat="1" applyFont="1" applyBorder="1" applyAlignment="1">
      <alignment horizontal="center" vertical="center" wrapText="1"/>
    </xf>
    <xf numFmtId="0" fontId="44" fillId="0" borderId="95" xfId="0" applyFont="1" applyBorder="1" applyAlignment="1">
      <alignment horizontal="center" vertical="center"/>
    </xf>
    <xf numFmtId="0" fontId="43" fillId="0" borderId="96" xfId="0" applyFont="1" applyBorder="1" applyAlignment="1">
      <alignment horizont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65" fontId="45" fillId="0" borderId="15" xfId="0" applyNumberFormat="1" applyFont="1" applyBorder="1" applyAlignment="1">
      <alignment horizontal="center" vertical="center" wrapText="1"/>
    </xf>
    <xf numFmtId="0" fontId="47" fillId="0" borderId="34" xfId="0" applyFont="1" applyBorder="1" applyAlignment="1">
      <alignment horizontal="center" vertical="center"/>
    </xf>
    <xf numFmtId="0" fontId="47" fillId="0" borderId="4" xfId="0" applyFont="1" applyBorder="1" applyAlignment="1">
      <alignment horizontal="center" vertical="center"/>
    </xf>
    <xf numFmtId="0" fontId="47" fillId="0" borderId="40" xfId="0" applyFont="1" applyBorder="1" applyAlignment="1">
      <alignment horizontal="center" vertical="center"/>
    </xf>
    <xf numFmtId="0" fontId="44" fillId="0" borderId="5" xfId="0" applyFont="1" applyBorder="1" applyAlignment="1">
      <alignment horizontal="center" vertical="center"/>
    </xf>
    <xf numFmtId="1" fontId="47" fillId="0" borderId="40" xfId="0" applyNumberFormat="1" applyFont="1" applyBorder="1" applyAlignment="1">
      <alignment horizontal="center" vertical="center"/>
    </xf>
    <xf numFmtId="0" fontId="47"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0" borderId="5" xfId="0" applyFont="1" applyBorder="1" applyAlignment="1">
      <alignment horizontal="center" vertical="center"/>
    </xf>
    <xf numFmtId="1" fontId="47" fillId="4" borderId="34" xfId="0" applyNumberFormat="1" applyFont="1" applyFill="1" applyBorder="1" applyAlignment="1">
      <alignment horizontal="center" vertical="center" wrapText="1"/>
    </xf>
    <xf numFmtId="0" fontId="43" fillId="16" borderId="3" xfId="0" applyFont="1" applyFill="1" applyBorder="1" applyAlignment="1">
      <alignment horizontal="center" wrapText="1"/>
    </xf>
    <xf numFmtId="0" fontId="87" fillId="16" borderId="3" xfId="0" applyFont="1" applyFill="1" applyBorder="1" applyAlignment="1">
      <alignment horizontal="center" vertical="center" wrapText="1"/>
    </xf>
    <xf numFmtId="15" fontId="135" fillId="0" borderId="18" xfId="0" applyNumberFormat="1" applyFont="1" applyBorder="1" applyAlignment="1">
      <alignment horizontal="center" vertical="center"/>
    </xf>
    <xf numFmtId="0" fontId="130" fillId="0" borderId="3" xfId="0"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137" fillId="15" borderId="3" xfId="0" applyFont="1" applyFill="1" applyBorder="1" applyAlignment="1">
      <alignment horizontal="center" vertical="center" wrapText="1"/>
    </xf>
    <xf numFmtId="0" fontId="138" fillId="15" borderId="3" xfId="0"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88" fillId="16" borderId="3" xfId="0" applyFont="1" applyFill="1" applyBorder="1" applyAlignment="1">
      <alignment horizontal="center" vertical="center" wrapText="1"/>
    </xf>
    <xf numFmtId="0" fontId="50" fillId="16" borderId="10" xfId="0" applyFont="1" applyFill="1" applyBorder="1" applyAlignment="1">
      <alignment horizontal="center" vertical="center" wrapText="1"/>
    </xf>
    <xf numFmtId="0" fontId="50" fillId="16" borderId="8" xfId="0" applyFont="1" applyFill="1" applyBorder="1" applyAlignment="1">
      <alignment horizontal="center" vertical="center" wrapText="1"/>
    </xf>
    <xf numFmtId="0" fontId="142" fillId="16" borderId="3" xfId="0" applyFont="1" applyFill="1" applyBorder="1" applyAlignment="1">
      <alignment horizontal="center" vertical="center" wrapText="1"/>
    </xf>
    <xf numFmtId="0" fontId="44" fillId="0" borderId="5" xfId="0" applyFont="1" applyBorder="1" applyAlignment="1">
      <alignment horizontal="center" vertical="center"/>
    </xf>
    <xf numFmtId="0" fontId="143" fillId="0" borderId="5" xfId="0" applyFont="1" applyBorder="1" applyAlignment="1">
      <alignment horizontal="center" vertical="center"/>
    </xf>
    <xf numFmtId="165" fontId="45" fillId="0" borderId="15" xfId="0" applyNumberFormat="1" applyFont="1" applyBorder="1" applyAlignment="1">
      <alignment horizontal="center" vertical="center" wrapText="1"/>
    </xf>
    <xf numFmtId="1" fontId="47" fillId="0" borderId="37" xfId="0" applyNumberFormat="1" applyFont="1" applyBorder="1" applyAlignment="1">
      <alignment horizontal="center" vertical="center" wrapText="1"/>
    </xf>
    <xf numFmtId="0" fontId="44" fillId="0" borderId="16" xfId="0" applyFont="1" applyBorder="1" applyAlignment="1">
      <alignment horizontal="center" vertical="center"/>
    </xf>
    <xf numFmtId="0" fontId="47" fillId="0" borderId="20" xfId="0" applyFont="1" applyBorder="1" applyAlignment="1">
      <alignment horizontal="center" vertical="center"/>
    </xf>
    <xf numFmtId="0" fontId="99" fillId="0" borderId="21" xfId="0" applyFont="1" applyBorder="1" applyAlignment="1">
      <alignment horizontal="center" vertical="center" wrapText="1"/>
    </xf>
    <xf numFmtId="165" fontId="45" fillId="0" borderId="15" xfId="0" applyNumberFormat="1" applyFont="1" applyBorder="1" applyAlignment="1">
      <alignment horizontal="center" vertical="center" wrapText="1"/>
    </xf>
    <xf numFmtId="1" fontId="47" fillId="0" borderId="37" xfId="0" applyNumberFormat="1" applyFont="1" applyBorder="1" applyAlignment="1">
      <alignment horizontal="center" vertical="center" wrapText="1"/>
    </xf>
    <xf numFmtId="0" fontId="44" fillId="0" borderId="16" xfId="0" applyFont="1" applyBorder="1" applyAlignment="1">
      <alignment horizontal="center" vertical="center"/>
    </xf>
    <xf numFmtId="0" fontId="47" fillId="0" borderId="20" xfId="0" applyFont="1" applyBorder="1" applyAlignment="1">
      <alignment horizontal="center" vertical="center"/>
    </xf>
    <xf numFmtId="165" fontId="45" fillId="0" borderId="18" xfId="0" applyNumberFormat="1" applyFont="1" applyBorder="1" applyAlignment="1">
      <alignment horizontal="center" vertical="center" wrapText="1"/>
    </xf>
    <xf numFmtId="165" fontId="45" fillId="0" borderId="11" xfId="0" applyNumberFormat="1" applyFont="1" applyBorder="1" applyAlignment="1">
      <alignment horizontal="center" vertical="center" wrapText="1"/>
    </xf>
    <xf numFmtId="1" fontId="47" fillId="0" borderId="36" xfId="0" applyNumberFormat="1" applyFont="1" applyBorder="1" applyAlignment="1">
      <alignment horizontal="center" vertical="center" wrapText="1"/>
    </xf>
    <xf numFmtId="0" fontId="44" fillId="0" borderId="9" xfId="0" applyFont="1" applyBorder="1" applyAlignment="1">
      <alignment horizontal="center" vertical="center"/>
    </xf>
    <xf numFmtId="165" fontId="45" fillId="0" borderId="11" xfId="0" applyNumberFormat="1" applyFont="1" applyBorder="1" applyAlignment="1">
      <alignment horizontal="center" vertical="center" wrapText="1"/>
    </xf>
    <xf numFmtId="1" fontId="47" fillId="0" borderId="35" xfId="0" applyNumberFormat="1" applyFont="1" applyBorder="1" applyAlignment="1">
      <alignment horizontal="center" vertical="center" wrapText="1"/>
    </xf>
    <xf numFmtId="1" fontId="47" fillId="0" borderId="36" xfId="0" applyNumberFormat="1" applyFont="1" applyBorder="1" applyAlignment="1">
      <alignment horizontal="center" vertical="center" wrapText="1"/>
    </xf>
    <xf numFmtId="0" fontId="44" fillId="0" borderId="9" xfId="0" applyFont="1" applyBorder="1" applyAlignment="1">
      <alignment horizontal="center" vertical="center"/>
    </xf>
    <xf numFmtId="0" fontId="87" fillId="15" borderId="10" xfId="0" applyFont="1" applyFill="1" applyBorder="1" applyAlignment="1">
      <alignment horizontal="center" vertical="center" wrapText="1"/>
    </xf>
    <xf numFmtId="165" fontId="45" fillId="0" borderId="11"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47" fillId="0" borderId="35" xfId="0" applyNumberFormat="1" applyFont="1" applyBorder="1" applyAlignment="1">
      <alignment horizontal="center" vertical="center" wrapText="1"/>
    </xf>
    <xf numFmtId="0" fontId="44" fillId="0" borderId="9" xfId="0" applyFont="1" applyBorder="1" applyAlignment="1">
      <alignment horizontal="center" vertical="center"/>
    </xf>
    <xf numFmtId="165" fontId="45" fillId="0" borderId="15" xfId="0" applyNumberFormat="1" applyFont="1" applyBorder="1" applyAlignment="1">
      <alignment horizontal="center" vertical="center" wrapText="1"/>
    </xf>
    <xf numFmtId="0" fontId="44" fillId="0" borderId="16" xfId="0" applyFont="1" applyBorder="1" applyAlignment="1">
      <alignment horizontal="center" vertical="center"/>
    </xf>
    <xf numFmtId="0" fontId="47" fillId="0" borderId="20" xfId="0" applyFont="1" applyBorder="1" applyAlignment="1">
      <alignment horizontal="center" vertical="center"/>
    </xf>
    <xf numFmtId="165" fontId="45" fillId="0" borderId="11" xfId="0" applyNumberFormat="1" applyFont="1" applyBorder="1" applyAlignment="1">
      <alignment horizontal="center" vertical="center" wrapText="1"/>
    </xf>
    <xf numFmtId="165" fontId="45" fillId="0" borderId="15" xfId="0" applyNumberFormat="1" applyFont="1" applyBorder="1" applyAlignment="1">
      <alignment horizontal="center" vertical="center" wrapText="1"/>
    </xf>
    <xf numFmtId="1" fontId="47" fillId="0" borderId="34" xfId="0" applyNumberFormat="1" applyFont="1" applyBorder="1" applyAlignment="1">
      <alignment horizontal="center" vertical="center" wrapText="1"/>
    </xf>
    <xf numFmtId="1" fontId="47" fillId="0" borderId="36" xfId="0" applyNumberFormat="1" applyFont="1" applyBorder="1" applyAlignment="1">
      <alignment horizontal="center" vertical="center" wrapText="1"/>
    </xf>
    <xf numFmtId="1" fontId="47" fillId="0" borderId="35" xfId="0" applyNumberFormat="1" applyFont="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0" borderId="9" xfId="0" applyFont="1" applyBorder="1" applyAlignment="1">
      <alignment horizontal="center" vertical="center"/>
    </xf>
    <xf numFmtId="0" fontId="44" fillId="0" borderId="16" xfId="0" applyFont="1" applyBorder="1" applyAlignment="1">
      <alignment horizontal="center" vertical="center"/>
    </xf>
    <xf numFmtId="1" fontId="47" fillId="0" borderId="33" xfId="0" applyNumberFormat="1" applyFont="1" applyBorder="1" applyAlignment="1">
      <alignment horizontal="center" vertical="center" wrapText="1"/>
    </xf>
    <xf numFmtId="1" fontId="47" fillId="4" borderId="34" xfId="0" applyNumberFormat="1" applyFont="1" applyFill="1" applyBorder="1" applyAlignment="1">
      <alignment horizontal="center" vertical="center" wrapText="1"/>
    </xf>
    <xf numFmtId="0" fontId="47" fillId="2" borderId="17" xfId="0" applyFont="1" applyFill="1" applyBorder="1" applyAlignment="1">
      <alignment horizontal="center" wrapText="1"/>
    </xf>
    <xf numFmtId="0" fontId="47" fillId="4" borderId="21" xfId="0" applyFont="1" applyFill="1" applyBorder="1" applyAlignment="1">
      <alignment horizontal="center" wrapText="1"/>
    </xf>
    <xf numFmtId="165" fontId="45" fillId="0" borderId="15" xfId="0" applyNumberFormat="1" applyFont="1" applyBorder="1" applyAlignment="1">
      <alignment horizontal="center" vertical="center" wrapText="1"/>
    </xf>
    <xf numFmtId="1" fontId="47" fillId="0" borderId="37" xfId="0" applyNumberFormat="1" applyFont="1" applyBorder="1" applyAlignment="1">
      <alignment horizontal="center" vertical="center" wrapText="1"/>
    </xf>
    <xf numFmtId="0" fontId="44" fillId="0" borderId="16" xfId="0" applyFont="1" applyBorder="1" applyAlignment="1">
      <alignment horizontal="center" vertical="center"/>
    </xf>
    <xf numFmtId="0" fontId="47" fillId="0" borderId="20" xfId="0" applyFont="1" applyBorder="1" applyAlignment="1">
      <alignment horizontal="center" vertical="center"/>
    </xf>
    <xf numFmtId="1" fontId="47" fillId="0" borderId="33" xfId="0" applyNumberFormat="1" applyFont="1" applyBorder="1" applyAlignment="1">
      <alignment horizontal="center" vertical="center" wrapText="1"/>
    </xf>
    <xf numFmtId="0" fontId="15" fillId="16" borderId="28" xfId="0" applyFont="1" applyFill="1" applyBorder="1" applyAlignment="1">
      <alignment horizontal="center" vertical="center"/>
    </xf>
    <xf numFmtId="165" fontId="14" fillId="16" borderId="27" xfId="0" applyNumberFormat="1" applyFont="1" applyFill="1" applyBorder="1" applyAlignment="1">
      <alignment horizontal="center" vertical="center" wrapText="1"/>
    </xf>
    <xf numFmtId="15" fontId="54" fillId="4" borderId="7" xfId="0" applyNumberFormat="1" applyFont="1" applyFill="1" applyBorder="1" applyAlignment="1">
      <alignment horizontal="center" vertical="center"/>
    </xf>
    <xf numFmtId="0" fontId="50" fillId="16" borderId="21" xfId="0" applyFont="1" applyFill="1" applyBorder="1" applyAlignment="1">
      <alignment horizontal="center" vertical="center" wrapText="1"/>
    </xf>
    <xf numFmtId="0" fontId="50" fillId="16" borderId="17" xfId="0"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148" fillId="15" borderId="3" xfId="0" applyFont="1" applyFill="1" applyBorder="1" applyAlignment="1">
      <alignment horizontal="center" vertical="center" wrapText="1"/>
    </xf>
    <xf numFmtId="0" fontId="88" fillId="0" borderId="17" xfId="0" applyFont="1" applyBorder="1" applyAlignment="1">
      <alignment horizontal="center" vertical="center" wrapText="1"/>
    </xf>
    <xf numFmtId="165" fontId="45" fillId="0" borderId="11" xfId="0" applyNumberFormat="1" applyFont="1" applyBorder="1" applyAlignment="1">
      <alignment horizontal="center" vertical="center" wrapText="1"/>
    </xf>
    <xf numFmtId="165" fontId="45" fillId="0" borderId="15" xfId="0" applyNumberFormat="1" applyFont="1" applyBorder="1" applyAlignment="1">
      <alignment horizontal="center" vertical="center" wrapText="1"/>
    </xf>
    <xf numFmtId="1" fontId="47" fillId="0" borderId="36" xfId="0" applyNumberFormat="1" applyFont="1" applyBorder="1" applyAlignment="1">
      <alignment horizontal="center" vertical="center" wrapText="1"/>
    </xf>
    <xf numFmtId="1" fontId="47" fillId="0" borderId="34" xfId="0" applyNumberFormat="1" applyFont="1" applyBorder="1" applyAlignment="1">
      <alignment horizontal="center" vertical="center" wrapText="1"/>
    </xf>
    <xf numFmtId="1" fontId="47" fillId="0" borderId="37"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1" fontId="42" fillId="0" borderId="35" xfId="0" applyNumberFormat="1" applyFont="1" applyBorder="1" applyAlignment="1">
      <alignment horizontal="center" vertical="center" wrapText="1"/>
    </xf>
    <xf numFmtId="1" fontId="42" fillId="0" borderId="33" xfId="0" applyNumberFormat="1" applyFont="1" applyBorder="1" applyAlignment="1">
      <alignment horizontal="center" vertical="center" wrapText="1"/>
    </xf>
    <xf numFmtId="0" fontId="44" fillId="0" borderId="5" xfId="0" applyFont="1" applyBorder="1" applyAlignment="1">
      <alignment horizontal="center" vertical="center"/>
    </xf>
    <xf numFmtId="1" fontId="47" fillId="0" borderId="35" xfId="0" applyNumberFormat="1" applyFont="1" applyBorder="1" applyAlignment="1">
      <alignment horizontal="center" vertical="center" wrapText="1"/>
    </xf>
    <xf numFmtId="165" fontId="45" fillId="4" borderId="11" xfId="0" applyNumberFormat="1" applyFont="1" applyFill="1" applyBorder="1" applyAlignment="1">
      <alignment horizontal="center" vertical="center" wrapText="1"/>
    </xf>
    <xf numFmtId="165" fontId="45" fillId="0" borderId="27" xfId="0" applyNumberFormat="1" applyFont="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65" fontId="45" fillId="4" borderId="19" xfId="0" applyNumberFormat="1" applyFont="1" applyFill="1" applyBorder="1" applyAlignment="1">
      <alignment horizontal="center" vertical="center" wrapText="1"/>
    </xf>
    <xf numFmtId="0" fontId="44" fillId="0" borderId="9" xfId="0" applyFont="1" applyBorder="1" applyAlignment="1">
      <alignment horizontal="center" vertical="center"/>
    </xf>
    <xf numFmtId="0" fontId="44" fillId="0" borderId="16" xfId="0" applyFont="1" applyBorder="1" applyAlignment="1">
      <alignment horizontal="center" vertical="center"/>
    </xf>
    <xf numFmtId="0" fontId="42" fillId="0" borderId="16" xfId="0" applyFont="1" applyBorder="1" applyAlignment="1">
      <alignment horizontal="center" vertical="center"/>
    </xf>
    <xf numFmtId="1" fontId="47" fillId="2" borderId="34" xfId="0" applyNumberFormat="1" applyFont="1" applyFill="1" applyBorder="1" applyAlignment="1">
      <alignment horizontal="center" vertical="center" wrapText="1"/>
    </xf>
    <xf numFmtId="0" fontId="47" fillId="0" borderId="20" xfId="0" applyFont="1" applyBorder="1" applyAlignment="1">
      <alignment horizontal="center" vertical="center"/>
    </xf>
    <xf numFmtId="0" fontId="47" fillId="0" borderId="5" xfId="0" applyFont="1" applyBorder="1" applyAlignment="1">
      <alignment horizontal="center" vertical="center"/>
    </xf>
    <xf numFmtId="0" fontId="44" fillId="4" borderId="9" xfId="0" applyFont="1" applyFill="1" applyBorder="1" applyAlignment="1">
      <alignment horizontal="center" vertical="center"/>
    </xf>
    <xf numFmtId="1" fontId="47" fillId="0" borderId="33" xfId="0" applyNumberFormat="1" applyFont="1" applyBorder="1" applyAlignment="1">
      <alignment horizontal="center" vertical="center" wrapText="1"/>
    </xf>
    <xf numFmtId="165" fontId="45" fillId="0" borderId="15" xfId="4" applyNumberFormat="1" applyFont="1" applyBorder="1" applyAlignment="1">
      <alignment horizontal="center" vertical="center" wrapText="1"/>
    </xf>
    <xf numFmtId="1" fontId="47" fillId="4" borderId="34" xfId="0" applyNumberFormat="1" applyFont="1" applyFill="1" applyBorder="1" applyAlignment="1">
      <alignment horizontal="center" vertical="center" wrapText="1"/>
    </xf>
    <xf numFmtId="165" fontId="14" fillId="15" borderId="11" xfId="0" applyNumberFormat="1" applyFont="1" applyFill="1" applyBorder="1" applyAlignment="1">
      <alignment horizontal="center" vertical="center" wrapText="1"/>
    </xf>
    <xf numFmtId="0" fontId="15" fillId="15" borderId="9" xfId="0" applyFont="1" applyFill="1" applyBorder="1" applyAlignment="1">
      <alignment horizontal="center" vertical="center"/>
    </xf>
    <xf numFmtId="0" fontId="50" fillId="15" borderId="3" xfId="0" applyFont="1" applyFill="1" applyBorder="1" applyAlignment="1">
      <alignment horizontal="center" vertical="center" wrapText="1"/>
    </xf>
    <xf numFmtId="0" fontId="88" fillId="15" borderId="10" xfId="0" applyFont="1" applyFill="1" applyBorder="1" applyAlignment="1">
      <alignment horizontal="center" vertical="center" wrapText="1"/>
    </xf>
    <xf numFmtId="2" fontId="42" fillId="0" borderId="9" xfId="0" applyNumberFormat="1" applyFont="1" applyBorder="1" applyAlignment="1">
      <alignment horizontal="center" vertical="center"/>
    </xf>
    <xf numFmtId="165" fontId="42" fillId="0" borderId="12" xfId="0" applyNumberFormat="1" applyFont="1" applyBorder="1" applyAlignment="1">
      <alignment horizontal="center" vertical="center" wrapText="1"/>
    </xf>
    <xf numFmtId="0" fontId="42" fillId="0" borderId="13" xfId="0" applyFont="1" applyBorder="1" applyAlignment="1">
      <alignment horizontal="center" vertical="center"/>
    </xf>
    <xf numFmtId="1" fontId="42" fillId="0" borderId="43" xfId="0" applyNumberFormat="1" applyFont="1" applyBorder="1" applyAlignment="1">
      <alignment horizontal="center" vertical="center" wrapText="1"/>
    </xf>
    <xf numFmtId="15" fontId="135" fillId="0" borderId="11" xfId="0" applyNumberFormat="1" applyFont="1" applyBorder="1" applyAlignment="1">
      <alignment horizontal="center" vertical="center"/>
    </xf>
    <xf numFmtId="0" fontId="48" fillId="0" borderId="9" xfId="0" applyFont="1" applyBorder="1" applyAlignment="1">
      <alignment horizontal="center" vertical="center"/>
    </xf>
    <xf numFmtId="0" fontId="99" fillId="0" borderId="8" xfId="0" applyFont="1" applyBorder="1" applyAlignment="1">
      <alignment horizontal="center" vertical="center" wrapText="1"/>
    </xf>
    <xf numFmtId="0" fontId="88" fillId="15" borderId="8" xfId="0" applyFont="1" applyFill="1" applyBorder="1" applyAlignment="1">
      <alignment horizontal="center" vertical="center" wrapText="1"/>
    </xf>
    <xf numFmtId="0" fontId="88" fillId="0" borderId="8" xfId="0" applyFont="1" applyBorder="1" applyAlignment="1">
      <alignment horizontal="center" vertical="center" wrapText="1"/>
    </xf>
    <xf numFmtId="0" fontId="87" fillId="15" borderId="8" xfId="0" applyFont="1" applyFill="1" applyBorder="1" applyAlignment="1">
      <alignment horizontal="center" vertical="center" wrapText="1"/>
    </xf>
    <xf numFmtId="1" fontId="42" fillId="0" borderId="13" xfId="0" applyNumberFormat="1" applyFont="1" applyBorder="1" applyAlignment="1">
      <alignment horizontal="center" vertical="center"/>
    </xf>
    <xf numFmtId="2" fontId="42" fillId="0" borderId="13" xfId="0" applyNumberFormat="1" applyFont="1" applyBorder="1" applyAlignment="1">
      <alignment horizontal="center" vertical="center"/>
    </xf>
    <xf numFmtId="1" fontId="42" fillId="0" borderId="14" xfId="0" applyNumberFormat="1" applyFont="1" applyBorder="1" applyAlignment="1">
      <alignment horizontal="center" vertical="center"/>
    </xf>
    <xf numFmtId="0" fontId="48" fillId="0" borderId="2" xfId="0" applyFont="1" applyBorder="1" applyAlignment="1">
      <alignment horizontal="center" vertical="center"/>
    </xf>
    <xf numFmtId="0" fontId="124" fillId="0" borderId="21" xfId="0" applyFont="1" applyBorder="1" applyAlignment="1">
      <alignment horizontal="center" vertical="center" wrapText="1"/>
    </xf>
    <xf numFmtId="0" fontId="87" fillId="0" borderId="8" xfId="0" applyFont="1" applyBorder="1" applyAlignment="1">
      <alignment horizontal="center" vertical="center" wrapText="1"/>
    </xf>
    <xf numFmtId="0" fontId="110" fillId="0" borderId="21" xfId="0" applyFont="1" applyBorder="1" applyAlignment="1">
      <alignment horizontal="center" vertical="center" wrapText="1"/>
    </xf>
    <xf numFmtId="0" fontId="87" fillId="15" borderId="9" xfId="0" applyFont="1" applyFill="1" applyBorder="1" applyAlignment="1">
      <alignment horizontal="center" vertical="center"/>
    </xf>
    <xf numFmtId="0" fontId="44" fillId="0" borderId="16" xfId="4" applyFont="1" applyBorder="1" applyAlignment="1">
      <alignment horizontal="center" vertical="center"/>
    </xf>
    <xf numFmtId="0" fontId="47" fillId="0" borderId="16" xfId="4" applyFont="1" applyBorder="1" applyAlignment="1">
      <alignment horizontal="center" vertical="center"/>
    </xf>
    <xf numFmtId="1" fontId="47" fillId="0" borderId="16" xfId="4" applyNumberFormat="1" applyFont="1" applyBorder="1" applyAlignment="1">
      <alignment horizontal="center" vertical="center"/>
    </xf>
    <xf numFmtId="0" fontId="47" fillId="0" borderId="17" xfId="4" applyFont="1" applyBorder="1" applyAlignment="1">
      <alignment horizontal="center" wrapText="1"/>
    </xf>
    <xf numFmtId="165" fontId="45" fillId="0" borderId="19" xfId="4" applyNumberFormat="1" applyFont="1" applyBorder="1" applyAlignment="1">
      <alignment horizontal="center" vertical="center" wrapText="1"/>
    </xf>
    <xf numFmtId="0" fontId="44" fillId="0" borderId="20" xfId="4" applyFont="1" applyBorder="1" applyAlignment="1">
      <alignment horizontal="center" vertical="center"/>
    </xf>
    <xf numFmtId="0" fontId="47" fillId="0" borderId="20" xfId="4" applyFont="1" applyBorder="1" applyAlignment="1">
      <alignment horizontal="center" vertical="center"/>
    </xf>
    <xf numFmtId="1" fontId="47" fillId="0" borderId="20" xfId="4" applyNumberFormat="1" applyFont="1" applyBorder="1" applyAlignment="1">
      <alignment horizontal="center" vertical="center"/>
    </xf>
    <xf numFmtId="0" fontId="47" fillId="0" borderId="21" xfId="4" applyFont="1" applyBorder="1" applyAlignment="1">
      <alignment horizontal="center" wrapText="1"/>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165" fontId="45" fillId="2" borderId="15" xfId="0" applyNumberFormat="1" applyFont="1" applyFill="1" applyBorder="1" applyAlignment="1">
      <alignment horizontal="center" vertical="center" wrapText="1"/>
    </xf>
    <xf numFmtId="0" fontId="99" fillId="0" borderId="10" xfId="0" applyFont="1" applyBorder="1" applyAlignment="1">
      <alignment horizontal="center" vertical="center" wrapText="1"/>
    </xf>
    <xf numFmtId="165" fontId="45" fillId="0" borderId="11" xfId="4" applyNumberFormat="1" applyFont="1" applyBorder="1" applyAlignment="1">
      <alignment horizontal="center" vertical="center" wrapText="1"/>
    </xf>
    <xf numFmtId="165" fontId="45" fillId="0" borderId="15" xfId="4" applyNumberFormat="1" applyFont="1" applyBorder="1" applyAlignment="1">
      <alignment horizontal="center" vertical="center" wrapText="1"/>
    </xf>
    <xf numFmtId="0" fontId="12" fillId="0" borderId="4" xfId="3" applyFont="1" applyBorder="1" applyAlignment="1">
      <alignment horizontal="center"/>
    </xf>
    <xf numFmtId="0" fontId="42" fillId="3" borderId="67" xfId="4" applyFont="1" applyFill="1" applyBorder="1" applyAlignment="1">
      <alignment horizontal="center" vertical="center"/>
    </xf>
    <xf numFmtId="15" fontId="42" fillId="3" borderId="68" xfId="4" applyNumberFormat="1" applyFont="1" applyFill="1" applyBorder="1" applyAlignment="1">
      <alignment horizontal="center" vertical="center"/>
    </xf>
    <xf numFmtId="165" fontId="45" fillId="15" borderId="100" xfId="4" applyNumberFormat="1" applyFont="1" applyFill="1" applyBorder="1" applyAlignment="1">
      <alignment horizontal="center" vertical="center" wrapText="1"/>
    </xf>
    <xf numFmtId="0" fontId="44" fillId="15" borderId="101" xfId="4" applyFont="1" applyFill="1" applyBorder="1" applyAlignment="1">
      <alignment horizontal="center" vertical="center"/>
    </xf>
    <xf numFmtId="0" fontId="109" fillId="15" borderId="104" xfId="4" applyFont="1" applyFill="1" applyBorder="1" applyAlignment="1">
      <alignment horizontal="center" vertical="center" wrapText="1"/>
    </xf>
    <xf numFmtId="0" fontId="44" fillId="0" borderId="5" xfId="0" applyFont="1" applyBorder="1" applyAlignment="1">
      <alignment horizontal="center" vertical="center"/>
    </xf>
    <xf numFmtId="165" fontId="45" fillId="4" borderId="19" xfId="0" applyNumberFormat="1" applyFont="1" applyFill="1" applyBorder="1" applyAlignment="1">
      <alignment horizontal="center" vertical="center" wrapText="1"/>
    </xf>
    <xf numFmtId="0" fontId="155" fillId="15" borderId="3" xfId="0" applyFont="1" applyFill="1" applyBorder="1" applyAlignment="1">
      <alignment horizontal="center" vertical="center" wrapText="1"/>
    </xf>
    <xf numFmtId="0" fontId="157" fillId="15" borderId="3" xfId="0" applyFont="1" applyFill="1" applyBorder="1" applyAlignment="1">
      <alignment horizontal="center" vertical="center" wrapText="1"/>
    </xf>
    <xf numFmtId="0" fontId="47" fillId="15" borderId="3" xfId="0" applyFont="1" applyFill="1" applyBorder="1" applyAlignment="1">
      <alignment horizontal="center" wrapText="1"/>
    </xf>
    <xf numFmtId="0" fontId="159" fillId="15" borderId="72" xfId="4"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99" fillId="0" borderId="17" xfId="0" applyFont="1" applyBorder="1" applyAlignment="1">
      <alignment horizontal="center" vertical="center" wrapText="1"/>
    </xf>
    <xf numFmtId="165" fontId="45" fillId="0" borderId="11" xfId="0" applyNumberFormat="1" applyFont="1" applyBorder="1" applyAlignment="1">
      <alignment horizontal="center" vertical="center" wrapText="1"/>
    </xf>
    <xf numFmtId="0" fontId="44" fillId="0" borderId="9"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165" fontId="45" fillId="0" borderId="15" xfId="0" applyNumberFormat="1" applyFont="1" applyBorder="1" applyAlignment="1">
      <alignment horizontal="center" vertical="center" wrapText="1"/>
    </xf>
    <xf numFmtId="0" fontId="44" fillId="0" borderId="16" xfId="0" applyFont="1" applyBorder="1" applyAlignment="1">
      <alignment horizontal="center" vertical="center"/>
    </xf>
    <xf numFmtId="0" fontId="109" fillId="0" borderId="3" xfId="0" applyFont="1" applyBorder="1" applyAlignment="1">
      <alignment horizontal="center" vertical="center" wrapText="1"/>
    </xf>
    <xf numFmtId="0" fontId="161" fillId="15" borderId="3" xfId="0" applyFont="1" applyFill="1" applyBorder="1" applyAlignment="1">
      <alignment horizontal="center" vertical="center" wrapText="1"/>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0" borderId="5" xfId="0" applyFont="1" applyBorder="1" applyAlignment="1">
      <alignment horizontal="center" vertical="center"/>
    </xf>
    <xf numFmtId="1" fontId="47" fillId="4" borderId="34"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165" fontId="45" fillId="0" borderId="15" xfId="0" applyNumberFormat="1" applyFont="1" applyBorder="1" applyAlignment="1">
      <alignment vertical="center" wrapText="1"/>
    </xf>
    <xf numFmtId="165" fontId="45" fillId="0" borderId="11" xfId="0" applyNumberFormat="1" applyFont="1" applyBorder="1" applyAlignment="1">
      <alignment horizontal="center" vertical="center" wrapText="1"/>
    </xf>
    <xf numFmtId="1" fontId="47" fillId="0" borderId="36" xfId="0" applyNumberFormat="1" applyFont="1" applyBorder="1" applyAlignment="1">
      <alignment horizontal="center" vertical="center" wrapText="1"/>
    </xf>
    <xf numFmtId="1" fontId="47" fillId="0" borderId="35" xfId="0" applyNumberFormat="1" applyFont="1" applyBorder="1" applyAlignment="1">
      <alignment horizontal="center" vertical="center" wrapText="1"/>
    </xf>
    <xf numFmtId="0" fontId="44" fillId="0" borderId="9" xfId="0" applyFont="1" applyBorder="1" applyAlignment="1">
      <alignment horizontal="center" vertical="center"/>
    </xf>
    <xf numFmtId="0" fontId="47"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165" fontId="45" fillId="11" borderId="18" xfId="4" applyNumberFormat="1" applyFont="1" applyFill="1" applyBorder="1" applyAlignment="1">
      <alignment horizontal="center" vertical="center" wrapText="1"/>
    </xf>
    <xf numFmtId="0" fontId="44" fillId="11" borderId="5" xfId="4" applyFont="1" applyFill="1" applyBorder="1" applyAlignment="1">
      <alignment horizontal="center" vertical="center"/>
    </xf>
    <xf numFmtId="0" fontId="47" fillId="11" borderId="5" xfId="0" applyFont="1" applyFill="1" applyBorder="1" applyAlignment="1">
      <alignment horizontal="center" vertical="center"/>
    </xf>
    <xf numFmtId="1" fontId="47" fillId="11" borderId="5" xfId="0" applyNumberFormat="1" applyFont="1" applyFill="1" applyBorder="1" applyAlignment="1">
      <alignment horizontal="center" vertical="center"/>
    </xf>
    <xf numFmtId="0" fontId="47" fillId="11" borderId="3" xfId="0" applyFont="1" applyFill="1" applyBorder="1" applyAlignment="1">
      <alignment horizont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1" fontId="47" fillId="0" borderId="34" xfId="0" applyNumberFormat="1" applyFont="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47" fillId="0" borderId="5" xfId="0" applyFont="1" applyBorder="1" applyAlignment="1">
      <alignment horizontal="center" vertical="center"/>
    </xf>
    <xf numFmtId="165" fontId="45" fillId="12" borderId="18" xfId="0" applyNumberFormat="1" applyFont="1" applyFill="1" applyBorder="1" applyAlignment="1">
      <alignment horizontal="center" vertical="center" wrapText="1"/>
    </xf>
    <xf numFmtId="0" fontId="44" fillId="12" borderId="5" xfId="0" applyFont="1" applyFill="1" applyBorder="1" applyAlignment="1">
      <alignment horizontal="center" vertical="center"/>
    </xf>
    <xf numFmtId="0" fontId="47" fillId="12" borderId="5" xfId="0" applyFont="1" applyFill="1" applyBorder="1" applyAlignment="1">
      <alignment horizontal="center" vertical="center"/>
    </xf>
    <xf numFmtId="1" fontId="47" fillId="12" borderId="5" xfId="0" applyNumberFormat="1" applyFont="1" applyFill="1" applyBorder="1" applyAlignment="1">
      <alignment horizontal="center" vertical="center"/>
    </xf>
    <xf numFmtId="0" fontId="42" fillId="12" borderId="3" xfId="0" applyFont="1" applyFill="1" applyBorder="1" applyAlignment="1">
      <alignment horizontal="center" wrapText="1"/>
    </xf>
    <xf numFmtId="165" fontId="45" fillId="0" borderId="18" xfId="0" applyNumberFormat="1" applyFont="1" applyBorder="1" applyAlignment="1">
      <alignment horizontal="center" vertical="center" wrapText="1"/>
    </xf>
    <xf numFmtId="0" fontId="42" fillId="0" borderId="5" xfId="0" applyFont="1" applyBorder="1" applyAlignment="1">
      <alignment horizontal="center" vertical="center"/>
    </xf>
    <xf numFmtId="0" fontId="44" fillId="0" borderId="5" xfId="0" applyFont="1" applyBorder="1" applyAlignment="1">
      <alignment horizontal="center" vertical="center"/>
    </xf>
    <xf numFmtId="0" fontId="47"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42" fillId="0" borderId="5" xfId="0" applyFont="1" applyBorder="1" applyAlignment="1">
      <alignment horizontal="center" vertical="center"/>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61" fillId="0" borderId="105" xfId="0" applyFont="1" applyBorder="1" applyAlignment="1">
      <alignment horizontal="center"/>
    </xf>
    <xf numFmtId="0" fontId="61" fillId="0" borderId="0" xfId="0" applyFont="1" applyBorder="1" applyAlignment="1">
      <alignment horizontal="center"/>
    </xf>
    <xf numFmtId="0" fontId="61" fillId="0" borderId="16" xfId="0" applyFont="1" applyBorder="1" applyAlignment="1">
      <alignment horizontal="center"/>
    </xf>
    <xf numFmtId="0" fontId="42" fillId="0" borderId="105" xfId="0" applyFont="1" applyBorder="1" applyAlignment="1">
      <alignment horizontal="center"/>
    </xf>
    <xf numFmtId="0" fontId="42" fillId="0" borderId="0" xfId="0" applyFont="1" applyBorder="1" applyAlignment="1">
      <alignment horizontal="center"/>
    </xf>
    <xf numFmtId="15" fontId="54" fillId="15" borderId="24" xfId="0" applyNumberFormat="1" applyFont="1" applyFill="1" applyBorder="1" applyAlignment="1">
      <alignment horizontal="center" vertical="center"/>
    </xf>
    <xf numFmtId="0" fontId="163" fillId="15" borderId="0" xfId="1" applyFont="1" applyFill="1" applyAlignment="1" applyProtection="1">
      <alignment horizontal="center" vertical="center"/>
    </xf>
    <xf numFmtId="0" fontId="79" fillId="15" borderId="17" xfId="0" applyFont="1" applyFill="1" applyBorder="1" applyAlignment="1">
      <alignment horizontal="center" vertical="center" wrapText="1"/>
    </xf>
    <xf numFmtId="0" fontId="47" fillId="0" borderId="105" xfId="0" applyFont="1" applyBorder="1" applyAlignment="1">
      <alignment horizontal="center"/>
    </xf>
    <xf numFmtId="0" fontId="47" fillId="0" borderId="0" xfId="0" applyFont="1" applyBorder="1" applyAlignment="1">
      <alignment horizontal="center"/>
    </xf>
    <xf numFmtId="0" fontId="47" fillId="0" borderId="5" xfId="0" applyFont="1" applyBorder="1" applyAlignment="1">
      <alignment horizontal="center"/>
    </xf>
    <xf numFmtId="15" fontId="54" fillId="0" borderId="11" xfId="0" applyNumberFormat="1" applyFont="1" applyBorder="1" applyAlignment="1">
      <alignment horizontal="center" vertical="center"/>
    </xf>
    <xf numFmtId="15" fontId="47" fillId="0" borderId="18" xfId="0" applyNumberFormat="1"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0" borderId="5" xfId="0" applyFont="1" applyBorder="1" applyAlignment="1">
      <alignment horizontal="center" vertical="center"/>
    </xf>
    <xf numFmtId="1" fontId="47" fillId="4" borderId="34"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4" borderId="5" xfId="0" applyFont="1" applyFill="1" applyBorder="1" applyAlignment="1">
      <alignment horizontal="center" vertical="center"/>
    </xf>
    <xf numFmtId="15" fontId="54" fillId="15" borderId="11" xfId="0" applyNumberFormat="1" applyFont="1" applyFill="1" applyBorder="1" applyAlignment="1">
      <alignment horizontal="center" vertical="center"/>
    </xf>
    <xf numFmtId="0" fontId="47" fillId="15" borderId="3" xfId="0" applyFont="1" applyFill="1" applyBorder="1" applyAlignment="1">
      <alignment horizontal="center" vertical="center" wrapText="1"/>
    </xf>
    <xf numFmtId="15" fontId="54" fillId="4" borderId="11" xfId="0" applyNumberFormat="1" applyFont="1" applyFill="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99" fillId="15" borderId="17" xfId="0" applyFont="1" applyFill="1" applyBorder="1" applyAlignment="1">
      <alignment horizontal="center" vertical="center" wrapText="1"/>
    </xf>
    <xf numFmtId="0" fontId="44"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65" fontId="45" fillId="19" borderId="18" xfId="0" applyNumberFormat="1" applyFont="1" applyFill="1" applyBorder="1" applyAlignment="1">
      <alignment horizontal="center" vertical="center" wrapText="1"/>
    </xf>
    <xf numFmtId="0" fontId="44" fillId="19" borderId="5" xfId="0" applyFont="1" applyFill="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0" borderId="5" xfId="0" applyFont="1" applyBorder="1" applyAlignment="1">
      <alignment horizontal="center" vertical="center"/>
    </xf>
    <xf numFmtId="1" fontId="47" fillId="4" borderId="34" xfId="0" applyNumberFormat="1" applyFont="1" applyFill="1" applyBorder="1" applyAlignment="1">
      <alignment horizontal="center" vertical="center" wrapText="1"/>
    </xf>
    <xf numFmtId="0" fontId="48" fillId="16" borderId="5" xfId="0" applyFont="1" applyFill="1" applyBorder="1" applyAlignment="1">
      <alignment horizontal="center" vertical="center"/>
    </xf>
    <xf numFmtId="0" fontId="138" fillId="16" borderId="3" xfId="0" applyFont="1" applyFill="1" applyBorder="1" applyAlignment="1">
      <alignment horizontal="center" vertical="center" wrapText="1"/>
    </xf>
    <xf numFmtId="1" fontId="47" fillId="0" borderId="34" xfId="0" applyNumberFormat="1" applyFont="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15" fontId="135" fillId="2" borderId="18" xfId="0" applyNumberFormat="1" applyFont="1" applyFill="1" applyBorder="1" applyAlignment="1">
      <alignment horizontal="center" vertical="center"/>
    </xf>
    <xf numFmtId="0" fontId="44" fillId="0" borderId="5" xfId="0" applyFont="1" applyBorder="1" applyAlignment="1">
      <alignment horizontal="center" vertical="center"/>
    </xf>
    <xf numFmtId="165" fontId="45" fillId="11" borderId="18" xfId="0" applyNumberFormat="1" applyFont="1" applyFill="1" applyBorder="1" applyAlignment="1">
      <alignment horizontal="center" vertical="center" wrapText="1"/>
    </xf>
    <xf numFmtId="0" fontId="44" fillId="11" borderId="5" xfId="0" applyFont="1" applyFill="1" applyBorder="1" applyAlignment="1">
      <alignment horizontal="center" vertical="center"/>
    </xf>
    <xf numFmtId="0" fontId="42" fillId="11" borderId="3" xfId="0" applyFont="1" applyFill="1" applyBorder="1" applyAlignment="1">
      <alignment horizontal="center" wrapText="1"/>
    </xf>
    <xf numFmtId="0" fontId="62" fillId="0" borderId="3" xfId="0"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15" fontId="165" fillId="0" borderId="18" xfId="0" applyNumberFormat="1" applyFont="1" applyBorder="1" applyAlignment="1">
      <alignment horizontal="center" vertical="center"/>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7" fillId="0" borderId="3" xfId="4" applyFont="1" applyBorder="1" applyAlignment="1">
      <alignment horizontal="center" vertical="center" wrapText="1"/>
    </xf>
    <xf numFmtId="16" fontId="44" fillId="0" borderId="5" xfId="0" applyNumberFormat="1"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0" borderId="5" xfId="0" applyFont="1" applyBorder="1" applyAlignment="1">
      <alignment horizontal="center" vertical="center"/>
    </xf>
    <xf numFmtId="1" fontId="47"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0" fontId="47" fillId="0" borderId="5" xfId="0" applyFont="1" applyBorder="1" applyAlignment="1">
      <alignment horizontal="center" vertical="center"/>
    </xf>
    <xf numFmtId="0" fontId="47" fillId="15" borderId="3" xfId="4" applyFont="1" applyFill="1" applyBorder="1" applyAlignment="1">
      <alignment horizont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124" fillId="0" borderId="3" xfId="4" applyFont="1" applyBorder="1" applyAlignment="1">
      <alignment horizontal="center" vertical="center" wrapText="1"/>
    </xf>
    <xf numFmtId="0" fontId="48" fillId="0" borderId="5" xfId="4" applyFont="1" applyBorder="1" applyAlignment="1">
      <alignment horizontal="center" vertical="center"/>
    </xf>
    <xf numFmtId="0" fontId="42" fillId="0" borderId="1" xfId="3" applyFont="1" applyBorder="1" applyAlignment="1">
      <alignment horizontal="center"/>
    </xf>
    <xf numFmtId="0" fontId="42" fillId="0" borderId="2" xfId="3" applyFont="1" applyBorder="1" applyAlignment="1">
      <alignment horizontal="center"/>
    </xf>
    <xf numFmtId="0" fontId="42" fillId="0" borderId="3" xfId="3" applyFont="1" applyBorder="1" applyAlignment="1">
      <alignment horizontal="center" wrapText="1"/>
    </xf>
    <xf numFmtId="0" fontId="42" fillId="0" borderId="4" xfId="3" applyFont="1" applyBorder="1" applyAlignment="1">
      <alignment horizontal="center"/>
    </xf>
    <xf numFmtId="0" fontId="42" fillId="0" borderId="5" xfId="3" applyFont="1" applyBorder="1" applyAlignment="1">
      <alignment horizontal="center"/>
    </xf>
    <xf numFmtId="15" fontId="42" fillId="3" borderId="12" xfId="3" applyNumberFormat="1" applyFont="1" applyFill="1" applyBorder="1" applyAlignment="1">
      <alignment horizontal="center" vertical="center"/>
    </xf>
    <xf numFmtId="0" fontId="42" fillId="3" borderId="13" xfId="3" applyFont="1" applyFill="1" applyBorder="1" applyAlignment="1">
      <alignment horizontal="center" vertical="center"/>
    </xf>
    <xf numFmtId="15" fontId="42" fillId="3" borderId="14" xfId="3" applyNumberFormat="1" applyFont="1" applyFill="1" applyBorder="1" applyAlignment="1">
      <alignment horizontal="center" vertical="center"/>
    </xf>
    <xf numFmtId="0" fontId="10" fillId="0" borderId="0" xfId="3"/>
    <xf numFmtId="0" fontId="42" fillId="0" borderId="0" xfId="3" applyFont="1"/>
    <xf numFmtId="165" fontId="45" fillId="15" borderId="18" xfId="3" applyNumberFormat="1" applyFont="1" applyFill="1" applyBorder="1" applyAlignment="1">
      <alignment horizontal="center" vertical="center" wrapText="1"/>
    </xf>
    <xf numFmtId="0" fontId="44" fillId="15" borderId="5" xfId="3" applyFont="1" applyFill="1" applyBorder="1" applyAlignment="1">
      <alignment horizontal="center" vertical="center"/>
    </xf>
    <xf numFmtId="0" fontId="124" fillId="15" borderId="3" xfId="3" applyFont="1" applyFill="1" applyBorder="1" applyAlignment="1">
      <alignment horizontal="center" vertical="center" wrapText="1"/>
    </xf>
    <xf numFmtId="165" fontId="45" fillId="0" borderId="18" xfId="3" applyNumberFormat="1" applyFont="1" applyBorder="1" applyAlignment="1">
      <alignment horizontal="center" vertical="center" wrapText="1"/>
    </xf>
    <xf numFmtId="0" fontId="44" fillId="0" borderId="5" xfId="3" applyFont="1" applyBorder="1" applyAlignment="1">
      <alignment horizontal="center" vertical="center"/>
    </xf>
    <xf numFmtId="0" fontId="47" fillId="0" borderId="5" xfId="3" applyFont="1" applyBorder="1" applyAlignment="1">
      <alignment horizontal="center" vertical="center"/>
    </xf>
    <xf numFmtId="1" fontId="47" fillId="0" borderId="5" xfId="3" applyNumberFormat="1" applyFont="1" applyBorder="1" applyAlignment="1">
      <alignment horizontal="center" vertical="center"/>
    </xf>
    <xf numFmtId="0" fontId="47" fillId="0" borderId="3" xfId="3" applyFont="1" applyBorder="1" applyAlignment="1">
      <alignment horizont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8" fillId="15" borderId="5" xfId="4" applyFont="1" applyFill="1" applyBorder="1" applyAlignment="1">
      <alignment horizontal="center" vertical="center"/>
    </xf>
    <xf numFmtId="165" fontId="14" fillId="2" borderId="11" xfId="0" applyNumberFormat="1" applyFont="1" applyFill="1" applyBorder="1" applyAlignment="1">
      <alignment horizontal="center" vertical="center" wrapText="1"/>
    </xf>
    <xf numFmtId="0" fontId="15" fillId="2" borderId="9" xfId="0" applyFont="1" applyFill="1" applyBorder="1" applyAlignment="1">
      <alignment horizontal="center" vertical="center"/>
    </xf>
    <xf numFmtId="0" fontId="50" fillId="2" borderId="5" xfId="0" applyFont="1" applyFill="1" applyBorder="1" applyAlignment="1">
      <alignment horizontal="center" vertical="center"/>
    </xf>
    <xf numFmtId="1" fontId="50" fillId="2" borderId="5" xfId="0" applyNumberFormat="1" applyFont="1" applyFill="1" applyBorder="1" applyAlignment="1">
      <alignment horizontal="center" vertical="center"/>
    </xf>
    <xf numFmtId="0" fontId="12" fillId="2" borderId="5" xfId="0" applyFont="1" applyFill="1" applyBorder="1" applyAlignment="1">
      <alignment horizontal="center" vertical="center"/>
    </xf>
    <xf numFmtId="0" fontId="50" fillId="2" borderId="3" xfId="0" applyFont="1" applyFill="1" applyBorder="1" applyAlignment="1">
      <alignment horizontal="center" vertical="center" wrapText="1"/>
    </xf>
    <xf numFmtId="0" fontId="170" fillId="15" borderId="3" xfId="4" applyFont="1" applyFill="1" applyBorder="1" applyAlignment="1">
      <alignment horizontal="center" vertical="center" wrapText="1"/>
    </xf>
    <xf numFmtId="0" fontId="13" fillId="0" borderId="5" xfId="0" applyFont="1" applyBorder="1" applyAlignment="1">
      <alignment horizontal="center" vertical="center" wrapText="1"/>
    </xf>
    <xf numFmtId="0" fontId="15" fillId="15" borderId="5" xfId="0" applyFont="1" applyFill="1" applyBorder="1" applyAlignment="1">
      <alignment horizontal="center" vertical="center"/>
    </xf>
    <xf numFmtId="165" fontId="14" fillId="15" borderId="18" xfId="0" applyNumberFormat="1" applyFont="1" applyFill="1" applyBorder="1" applyAlignment="1">
      <alignment horizontal="center" vertical="center" wrapText="1"/>
    </xf>
    <xf numFmtId="0" fontId="171" fillId="15" borderId="3" xfId="0" applyFont="1" applyFill="1" applyBorder="1" applyAlignment="1">
      <alignment horizontal="center" vertical="center" wrapText="1"/>
    </xf>
    <xf numFmtId="0" fontId="12" fillId="0" borderId="5" xfId="3"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65" fontId="45" fillId="6" borderId="18" xfId="0" applyNumberFormat="1" applyFont="1" applyFill="1" applyBorder="1" applyAlignment="1">
      <alignment horizontal="center" vertical="center" wrapText="1"/>
    </xf>
    <xf numFmtId="0" fontId="44" fillId="6" borderId="5" xfId="0" applyFont="1" applyFill="1" applyBorder="1" applyAlignment="1">
      <alignment horizontal="center" vertical="center"/>
    </xf>
    <xf numFmtId="0" fontId="47" fillId="6" borderId="5" xfId="0" applyFont="1" applyFill="1" applyBorder="1" applyAlignment="1">
      <alignment horizontal="center" vertical="center"/>
    </xf>
    <xf numFmtId="1" fontId="47" fillId="6" borderId="5" xfId="0" applyNumberFormat="1" applyFont="1" applyFill="1" applyBorder="1" applyAlignment="1">
      <alignment horizontal="center" vertical="center"/>
    </xf>
    <xf numFmtId="15" fontId="54" fillId="6" borderId="11" xfId="0" applyNumberFormat="1" applyFont="1" applyFill="1" applyBorder="1" applyAlignment="1">
      <alignment horizontal="center" vertical="center"/>
    </xf>
    <xf numFmtId="0" fontId="47" fillId="6" borderId="3" xfId="0" applyFont="1" applyFill="1" applyBorder="1" applyAlignment="1">
      <alignment horizontal="center" vertical="center" wrapText="1"/>
    </xf>
    <xf numFmtId="0" fontId="47"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13" fillId="0" borderId="5" xfId="3" applyFont="1" applyBorder="1" applyAlignment="1">
      <alignment horizontal="center" wrapText="1"/>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47" fillId="0" borderId="5" xfId="0" applyFont="1" applyBorder="1" applyAlignment="1">
      <alignment horizontal="center" vertical="center"/>
    </xf>
    <xf numFmtId="0" fontId="44" fillId="0" borderId="5" xfId="0" applyFont="1" applyBorder="1" applyAlignment="1">
      <alignment horizontal="center" vertical="center"/>
    </xf>
    <xf numFmtId="0" fontId="47" fillId="4" borderId="3" xfId="0" applyFont="1" applyFill="1" applyBorder="1" applyAlignment="1">
      <alignment horizontal="center"/>
    </xf>
    <xf numFmtId="0" fontId="175" fillId="15" borderId="3" xfId="0" applyFont="1" applyFill="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44" fillId="4" borderId="5" xfId="3" applyFont="1" applyFill="1" applyBorder="1" applyAlignment="1">
      <alignment horizontal="center" vertical="center"/>
    </xf>
    <xf numFmtId="0" fontId="47" fillId="4" borderId="5" xfId="3" applyFont="1" applyFill="1" applyBorder="1" applyAlignment="1">
      <alignment horizontal="center" vertical="center"/>
    </xf>
    <xf numFmtId="1" fontId="47" fillId="4" borderId="5" xfId="3" applyNumberFormat="1" applyFont="1" applyFill="1" applyBorder="1" applyAlignment="1">
      <alignment horizontal="center" vertical="center"/>
    </xf>
    <xf numFmtId="0" fontId="47" fillId="4" borderId="3" xfId="3" applyFont="1" applyFill="1" applyBorder="1" applyAlignment="1">
      <alignment horizontal="center" wrapText="1"/>
    </xf>
    <xf numFmtId="0" fontId="99" fillId="15" borderId="3" xfId="0" applyFont="1" applyFill="1" applyBorder="1" applyAlignment="1">
      <alignment horizontal="center" vertical="center" wrapText="1"/>
    </xf>
    <xf numFmtId="165" fontId="45" fillId="4" borderId="11" xfId="3" applyNumberFormat="1" applyFont="1" applyFill="1" applyBorder="1" applyAlignment="1">
      <alignment vertical="center" wrapText="1"/>
    </xf>
    <xf numFmtId="165" fontId="45" fillId="2" borderId="15" xfId="3" applyNumberFormat="1" applyFont="1" applyFill="1" applyBorder="1" applyAlignment="1">
      <alignment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47" fillId="0" borderId="5" xfId="0" applyFont="1" applyBorder="1" applyAlignment="1">
      <alignment horizontal="center" vertical="center"/>
    </xf>
    <xf numFmtId="0" fontId="47"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176" fillId="0" borderId="3" xfId="0" applyFont="1" applyBorder="1" applyAlignment="1">
      <alignment horizontal="center" vertical="center" wrapText="1"/>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42" fillId="0" borderId="3" xfId="3" applyFont="1" applyBorder="1" applyAlignment="1">
      <alignment horizontal="center" vertical="center" wrapText="1"/>
    </xf>
    <xf numFmtId="0" fontId="42" fillId="15" borderId="3" xfId="3" applyFont="1" applyFill="1" applyBorder="1" applyAlignment="1">
      <alignment horizontal="center" wrapText="1"/>
    </xf>
    <xf numFmtId="0" fontId="177" fillId="15" borderId="3" xfId="0" applyFont="1" applyFill="1" applyBorder="1" applyAlignment="1">
      <alignment horizontal="center" vertical="center" wrapText="1"/>
    </xf>
    <xf numFmtId="165" fontId="14" fillId="4" borderId="11" xfId="0" applyNumberFormat="1" applyFont="1" applyFill="1" applyBorder="1" applyAlignment="1">
      <alignment horizontal="center" vertical="center" wrapText="1"/>
    </xf>
    <xf numFmtId="0" fontId="15" fillId="4" borderId="9" xfId="0" applyFont="1" applyFill="1" applyBorder="1" applyAlignment="1">
      <alignment horizontal="center" vertical="center"/>
    </xf>
    <xf numFmtId="0" fontId="50" fillId="4" borderId="5" xfId="0" applyFont="1" applyFill="1" applyBorder="1" applyAlignment="1">
      <alignment horizontal="center" vertical="center"/>
    </xf>
    <xf numFmtId="1" fontId="50" fillId="4" borderId="5" xfId="0" applyNumberFormat="1" applyFont="1" applyFill="1" applyBorder="1" applyAlignment="1">
      <alignment horizontal="center" vertical="center"/>
    </xf>
    <xf numFmtId="0" fontId="12" fillId="4" borderId="5" xfId="0" applyFont="1" applyFill="1" applyBorder="1" applyAlignment="1">
      <alignment horizontal="center" vertical="center"/>
    </xf>
    <xf numFmtId="0" fontId="50" fillId="4" borderId="3" xfId="0" applyFont="1" applyFill="1" applyBorder="1" applyAlignment="1">
      <alignment horizontal="center" vertical="center" wrapText="1"/>
    </xf>
    <xf numFmtId="1" fontId="47" fillId="0" borderId="34"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0" borderId="5" xfId="0" applyFont="1" applyBorder="1" applyAlignment="1">
      <alignment horizontal="center" vertical="center"/>
    </xf>
    <xf numFmtId="1" fontId="47" fillId="4" borderId="34"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178" fillId="0" borderId="3" xfId="0" applyFont="1" applyBorder="1" applyAlignment="1">
      <alignment horizontal="center" vertical="center" wrapText="1"/>
    </xf>
    <xf numFmtId="0" fontId="177" fillId="15" borderId="3" xfId="3"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165" fontId="45" fillId="4" borderId="11" xfId="0" applyNumberFormat="1" applyFont="1" applyFill="1" applyBorder="1" applyAlignment="1">
      <alignment horizontal="center" vertical="center" wrapText="1"/>
    </xf>
    <xf numFmtId="165" fontId="45" fillId="4" borderId="18" xfId="0" applyNumberFormat="1" applyFont="1" applyFill="1" applyBorder="1" applyAlignment="1">
      <alignment horizontal="center" vertical="center" wrapText="1"/>
    </xf>
    <xf numFmtId="165" fontId="45" fillId="0" borderId="15" xfId="0" applyNumberFormat="1" applyFont="1" applyBorder="1" applyAlignment="1">
      <alignment horizontal="center" vertical="center" wrapText="1"/>
    </xf>
    <xf numFmtId="1" fontId="47" fillId="0" borderId="37" xfId="0" applyNumberFormat="1" applyFont="1" applyBorder="1" applyAlignment="1">
      <alignment horizontal="center" vertical="center" wrapText="1"/>
    </xf>
    <xf numFmtId="0" fontId="44" fillId="0" borderId="16" xfId="0" applyFont="1" applyBorder="1" applyAlignment="1">
      <alignment horizontal="center" vertical="center"/>
    </xf>
    <xf numFmtId="0" fontId="47" fillId="0" borderId="20" xfId="0" applyFont="1" applyBorder="1" applyAlignment="1">
      <alignment horizontal="center" vertical="center"/>
    </xf>
    <xf numFmtId="0" fontId="179" fillId="0" borderId="17" xfId="0" applyFont="1" applyBorder="1" applyAlignment="1">
      <alignment horizontal="center" vertical="center" wrapText="1"/>
    </xf>
    <xf numFmtId="1" fontId="47" fillId="2" borderId="34" xfId="0" applyNumberFormat="1" applyFont="1" applyFill="1" applyBorder="1" applyAlignment="1">
      <alignment horizontal="center" vertical="center" wrapText="1"/>
    </xf>
    <xf numFmtId="1" fontId="47" fillId="0" borderId="34" xfId="0" applyNumberFormat="1" applyFont="1" applyBorder="1" applyAlignment="1">
      <alignment horizontal="center" vertical="center" wrapText="1"/>
    </xf>
    <xf numFmtId="1" fontId="42"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2" fillId="0" borderId="5" xfId="0" applyFont="1" applyBorder="1" applyAlignment="1">
      <alignment horizontal="center" vertical="center"/>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136" fillId="15" borderId="16" xfId="1" applyFont="1" applyFill="1" applyBorder="1" applyAlignment="1" applyProtection="1">
      <alignment horizontal="center" vertical="center"/>
    </xf>
    <xf numFmtId="0" fontId="181" fillId="0" borderId="3" xfId="0" applyFont="1" applyBorder="1" applyAlignment="1">
      <alignment horizontal="center" vertical="center" wrapText="1"/>
    </xf>
    <xf numFmtId="1" fontId="47" fillId="0" borderId="34" xfId="0" applyNumberFormat="1" applyFont="1" applyBorder="1" applyAlignment="1">
      <alignment horizontal="center" vertical="center" wrapText="1"/>
    </xf>
    <xf numFmtId="0" fontId="47" fillId="0" borderId="5" xfId="0" applyFont="1" applyBorder="1" applyAlignment="1">
      <alignment horizontal="center" vertical="center"/>
    </xf>
    <xf numFmtId="165" fontId="45" fillId="4" borderId="18" xfId="3" applyNumberFormat="1" applyFont="1" applyFill="1" applyBorder="1" applyAlignment="1">
      <alignment horizontal="center" vertical="center" wrapText="1"/>
    </xf>
    <xf numFmtId="0" fontId="42" fillId="4" borderId="3" xfId="3" applyFont="1" applyFill="1" applyBorder="1" applyAlignment="1">
      <alignment horizontal="center" wrapText="1"/>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2" fillId="0" borderId="5" xfId="0" applyFont="1" applyBorder="1" applyAlignment="1">
      <alignment horizontal="center" vertical="center"/>
    </xf>
    <xf numFmtId="0" fontId="47" fillId="0" borderId="5" xfId="0" applyFont="1" applyBorder="1" applyAlignment="1">
      <alignment horizontal="center" vertical="center"/>
    </xf>
    <xf numFmtId="0" fontId="182" fillId="15" borderId="3" xfId="0" applyFont="1" applyFill="1" applyBorder="1" applyAlignment="1">
      <alignment horizontal="center" vertical="center" wrapText="1"/>
    </xf>
    <xf numFmtId="165" fontId="45" fillId="0" borderId="15" xfId="4" applyNumberFormat="1" applyFont="1" applyBorder="1" applyAlignment="1">
      <alignment horizontal="center" vertical="center" wrapText="1"/>
    </xf>
    <xf numFmtId="0" fontId="184" fillId="15" borderId="3" xfId="0" applyFont="1" applyFill="1" applyBorder="1" applyAlignment="1">
      <alignment horizontal="center" vertical="center" wrapText="1"/>
    </xf>
    <xf numFmtId="1" fontId="47" fillId="0" borderId="34" xfId="0" applyNumberFormat="1" applyFont="1" applyBorder="1" applyAlignment="1">
      <alignment horizontal="center" vertical="center" wrapText="1"/>
    </xf>
    <xf numFmtId="165" fontId="45" fillId="15" borderId="11" xfId="0" applyNumberFormat="1" applyFont="1" applyFill="1" applyBorder="1" applyAlignment="1">
      <alignment vertical="center" wrapText="1"/>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1" fontId="47" fillId="2" borderId="34" xfId="0" applyNumberFormat="1" applyFont="1" applyFill="1" applyBorder="1" applyAlignment="1">
      <alignment horizontal="center" vertical="center" wrapText="1"/>
    </xf>
    <xf numFmtId="0" fontId="47"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0" borderId="5" xfId="0" applyFont="1" applyBorder="1" applyAlignment="1">
      <alignment horizontal="center" vertical="center"/>
    </xf>
    <xf numFmtId="0" fontId="48" fillId="4" borderId="5" xfId="4" applyFont="1" applyFill="1" applyBorder="1" applyAlignment="1">
      <alignment horizontal="center" vertical="center"/>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176" fillId="15" borderId="3" xfId="0"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7" fillId="0" borderId="5" xfId="0" applyFont="1" applyBorder="1" applyAlignment="1">
      <alignment horizontal="center" vertical="center"/>
    </xf>
    <xf numFmtId="165" fontId="45" fillId="21" borderId="18" xfId="0" applyNumberFormat="1" applyFont="1" applyFill="1" applyBorder="1" applyAlignment="1">
      <alignment horizontal="center" vertical="center" wrapText="1"/>
    </xf>
    <xf numFmtId="0" fontId="44" fillId="21" borderId="5" xfId="0" applyFont="1" applyFill="1" applyBorder="1" applyAlignment="1">
      <alignment horizontal="center" vertical="center"/>
    </xf>
    <xf numFmtId="1" fontId="47" fillId="21" borderId="34" xfId="0" applyNumberFormat="1" applyFont="1" applyFill="1" applyBorder="1" applyAlignment="1">
      <alignment horizontal="center" vertical="center" wrapText="1"/>
    </xf>
    <xf numFmtId="0" fontId="43" fillId="21" borderId="3" xfId="0" applyFont="1" applyFill="1" applyBorder="1" applyAlignment="1">
      <alignment horizontal="center" wrapText="1"/>
    </xf>
    <xf numFmtId="1" fontId="42" fillId="21" borderId="34" xfId="0" applyNumberFormat="1" applyFont="1" applyFill="1" applyBorder="1" applyAlignment="1">
      <alignment horizontal="center" vertical="center" wrapText="1"/>
    </xf>
    <xf numFmtId="0" fontId="42" fillId="21" borderId="3" xfId="0" applyFont="1" applyFill="1" applyBorder="1" applyAlignment="1">
      <alignment horizontal="center" wrapText="1"/>
    </xf>
    <xf numFmtId="0" fontId="47" fillId="21" borderId="5" xfId="0" applyFont="1" applyFill="1" applyBorder="1" applyAlignment="1">
      <alignment horizontal="center" vertical="center"/>
    </xf>
    <xf numFmtId="1" fontId="47" fillId="21" borderId="5" xfId="0" applyNumberFormat="1" applyFont="1" applyFill="1" applyBorder="1" applyAlignment="1">
      <alignment horizontal="center" vertical="center"/>
    </xf>
    <xf numFmtId="0" fontId="47" fillId="21" borderId="3" xfId="0" applyFont="1" applyFill="1" applyBorder="1" applyAlignment="1">
      <alignment horizontal="center" wrapText="1"/>
    </xf>
    <xf numFmtId="0" fontId="48" fillId="21" borderId="5" xfId="0" applyFont="1" applyFill="1" applyBorder="1" applyAlignment="1">
      <alignment horizontal="center" vertical="center"/>
    </xf>
    <xf numFmtId="0" fontId="43" fillId="21" borderId="3" xfId="0" applyFont="1" applyFill="1" applyBorder="1" applyAlignment="1">
      <alignment horizontal="center" vertical="center" wrapText="1"/>
    </xf>
    <xf numFmtId="0" fontId="15" fillId="21" borderId="5" xfId="3" applyFont="1" applyFill="1" applyBorder="1" applyAlignment="1">
      <alignment horizontal="center" vertical="center"/>
    </xf>
    <xf numFmtId="0" fontId="42" fillId="21" borderId="5" xfId="0" applyFont="1" applyFill="1" applyBorder="1" applyAlignment="1">
      <alignment horizontal="center" vertical="center"/>
    </xf>
    <xf numFmtId="1" fontId="42"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2" fillId="0" borderId="5" xfId="0" applyFont="1" applyBorder="1" applyAlignment="1">
      <alignment horizontal="center" vertical="center"/>
    </xf>
    <xf numFmtId="0" fontId="44" fillId="0" borderId="5" xfId="0" applyFont="1" applyBorder="1" applyAlignment="1">
      <alignment horizontal="center" vertical="center"/>
    </xf>
    <xf numFmtId="0" fontId="44" fillId="21" borderId="5" xfId="4" applyFont="1" applyFill="1" applyBorder="1" applyAlignment="1">
      <alignment horizontal="center" vertical="center"/>
    </xf>
    <xf numFmtId="0" fontId="47" fillId="21" borderId="5" xfId="4" applyFont="1" applyFill="1" applyBorder="1" applyAlignment="1">
      <alignment horizontal="center" vertical="center"/>
    </xf>
    <xf numFmtId="0" fontId="47" fillId="21" borderId="3" xfId="4" applyFont="1" applyFill="1" applyBorder="1" applyAlignment="1">
      <alignment horizontal="center" wrapText="1"/>
    </xf>
    <xf numFmtId="0" fontId="15" fillId="21" borderId="9" xfId="0" applyFont="1" applyFill="1" applyBorder="1" applyAlignment="1">
      <alignment horizontal="center" vertical="center"/>
    </xf>
    <xf numFmtId="0" fontId="50" fillId="21" borderId="5" xfId="0" applyFont="1" applyFill="1" applyBorder="1" applyAlignment="1">
      <alignment horizontal="center" vertical="center"/>
    </xf>
    <xf numFmtId="1" fontId="50" fillId="21" borderId="5" xfId="0" applyNumberFormat="1" applyFont="1" applyFill="1" applyBorder="1" applyAlignment="1">
      <alignment horizontal="center" vertical="center"/>
    </xf>
    <xf numFmtId="0" fontId="12" fillId="21" borderId="5" xfId="0" applyFont="1" applyFill="1" applyBorder="1" applyAlignment="1">
      <alignment horizontal="center" vertical="center"/>
    </xf>
    <xf numFmtId="0" fontId="50" fillId="21" borderId="3" xfId="0" applyFont="1" applyFill="1" applyBorder="1" applyAlignment="1">
      <alignment horizontal="center" vertical="center" wrapText="1"/>
    </xf>
    <xf numFmtId="0" fontId="48" fillId="21" borderId="5" xfId="4" applyFont="1" applyFill="1" applyBorder="1" applyAlignment="1">
      <alignment horizontal="center" vertical="center"/>
    </xf>
    <xf numFmtId="1" fontId="47" fillId="21" borderId="5" xfId="4" applyNumberFormat="1" applyFont="1" applyFill="1" applyBorder="1" applyAlignment="1">
      <alignment horizontal="center" vertical="center"/>
    </xf>
    <xf numFmtId="0" fontId="47" fillId="21" borderId="3" xfId="0" applyFont="1" applyFill="1" applyBorder="1" applyAlignment="1">
      <alignment horizontal="center" vertical="center" wrapText="1"/>
    </xf>
    <xf numFmtId="0" fontId="44" fillId="21" borderId="5" xfId="3" applyFont="1" applyFill="1" applyBorder="1" applyAlignment="1">
      <alignment horizontal="center" vertical="center"/>
    </xf>
    <xf numFmtId="0" fontId="47" fillId="21" borderId="5" xfId="3" applyFont="1" applyFill="1" applyBorder="1" applyAlignment="1">
      <alignment horizontal="center" vertical="center"/>
    </xf>
    <xf numFmtId="1" fontId="47" fillId="21" borderId="5" xfId="3" applyNumberFormat="1" applyFont="1" applyFill="1" applyBorder="1" applyAlignment="1">
      <alignment horizontal="center" vertical="center"/>
    </xf>
    <xf numFmtId="0" fontId="42" fillId="21" borderId="3" xfId="3" applyFont="1" applyFill="1" applyBorder="1" applyAlignment="1">
      <alignment horizontal="center" wrapText="1"/>
    </xf>
    <xf numFmtId="0" fontId="47" fillId="21" borderId="3" xfId="3" applyFont="1" applyFill="1" applyBorder="1" applyAlignment="1">
      <alignment horizontal="center" wrapText="1"/>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1" fontId="47" fillId="0" borderId="34" xfId="0" applyNumberFormat="1" applyFont="1" applyBorder="1" applyAlignment="1">
      <alignment horizontal="center" vertical="center" wrapText="1"/>
    </xf>
    <xf numFmtId="0" fontId="47"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1" fontId="42" fillId="21" borderId="5" xfId="0" applyNumberFormat="1" applyFont="1" applyFill="1" applyBorder="1" applyAlignment="1">
      <alignment horizontal="center" vertical="center" wrapText="1"/>
    </xf>
    <xf numFmtId="1" fontId="47" fillId="21" borderId="5" xfId="0" applyNumberFormat="1" applyFont="1" applyFill="1" applyBorder="1" applyAlignment="1">
      <alignment horizontal="center" vertical="center" wrapText="1"/>
    </xf>
    <xf numFmtId="0" fontId="44" fillId="22" borderId="5" xfId="0" applyFont="1" applyFill="1" applyBorder="1" applyAlignment="1">
      <alignment horizontal="center" vertical="center"/>
    </xf>
    <xf numFmtId="0" fontId="47" fillId="22" borderId="5" xfId="0" applyFont="1" applyFill="1" applyBorder="1" applyAlignment="1">
      <alignment horizontal="center" vertical="center"/>
    </xf>
    <xf numFmtId="1" fontId="47" fillId="22" borderId="5" xfId="0" applyNumberFormat="1" applyFont="1" applyFill="1" applyBorder="1" applyAlignment="1">
      <alignment horizontal="center" vertical="center"/>
    </xf>
    <xf numFmtId="0" fontId="42" fillId="22" borderId="3" xfId="0" applyFont="1" applyFill="1" applyBorder="1" applyAlignment="1">
      <alignment horizontal="center" wrapText="1"/>
    </xf>
    <xf numFmtId="0" fontId="44" fillId="22" borderId="5" xfId="3" applyFont="1" applyFill="1" applyBorder="1" applyAlignment="1">
      <alignment horizontal="center" vertical="center"/>
    </xf>
    <xf numFmtId="0" fontId="47" fillId="22" borderId="5" xfId="3" applyFont="1" applyFill="1" applyBorder="1" applyAlignment="1">
      <alignment horizontal="center" vertical="center"/>
    </xf>
    <xf numFmtId="1" fontId="47" fillId="22" borderId="5" xfId="3" applyNumberFormat="1" applyFont="1" applyFill="1" applyBorder="1" applyAlignment="1">
      <alignment horizontal="center" vertical="center"/>
    </xf>
    <xf numFmtId="0" fontId="42" fillId="22" borderId="3" xfId="3" applyFont="1" applyFill="1" applyBorder="1" applyAlignment="1">
      <alignment horizont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 fontId="47" fillId="4" borderId="34"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88" fillId="15" borderId="3" xfId="4" applyFont="1" applyFill="1" applyBorder="1" applyAlignment="1">
      <alignment horizontal="center" vertical="center" wrapText="1"/>
    </xf>
    <xf numFmtId="0" fontId="171" fillId="0" borderId="3" xfId="0" applyFont="1" applyBorder="1" applyAlignment="1">
      <alignment horizontal="center" vertical="center" wrapText="1"/>
    </xf>
    <xf numFmtId="1" fontId="47" fillId="0" borderId="34" xfId="0" applyNumberFormat="1" applyFont="1" applyBorder="1" applyAlignment="1">
      <alignment horizontal="center" vertical="center" wrapText="1"/>
    </xf>
    <xf numFmtId="165" fontId="45" fillId="5" borderId="11" xfId="0" applyNumberFormat="1" applyFont="1" applyFill="1" applyBorder="1" applyAlignment="1">
      <alignment horizontal="center" vertical="center" wrapText="1"/>
    </xf>
    <xf numFmtId="1" fontId="47" fillId="5" borderId="34" xfId="0" applyNumberFormat="1" applyFont="1" applyFill="1" applyBorder="1" applyAlignment="1">
      <alignment horizontal="center" vertical="center" wrapText="1"/>
    </xf>
    <xf numFmtId="0" fontId="43" fillId="5" borderId="3" xfId="0" applyFont="1" applyFill="1" applyBorder="1" applyAlignment="1">
      <alignment horizontal="center" vertical="center" wrapText="1"/>
    </xf>
    <xf numFmtId="1" fontId="47" fillId="5" borderId="5" xfId="0" applyNumberFormat="1" applyFont="1" applyFill="1" applyBorder="1" applyAlignment="1">
      <alignment horizontal="center" vertical="center"/>
    </xf>
    <xf numFmtId="0" fontId="47" fillId="5" borderId="5" xfId="0" applyFont="1" applyFill="1" applyBorder="1" applyAlignment="1">
      <alignment horizontal="center" vertical="center"/>
    </xf>
    <xf numFmtId="14" fontId="44" fillId="5" borderId="9" xfId="0" applyNumberFormat="1" applyFont="1" applyFill="1" applyBorder="1" applyAlignment="1">
      <alignment horizontal="center" vertical="center"/>
    </xf>
    <xf numFmtId="0" fontId="48" fillId="5" borderId="3" xfId="0" applyFont="1" applyFill="1" applyBorder="1" applyAlignment="1">
      <alignment horizontal="center" vertical="center" wrapText="1"/>
    </xf>
    <xf numFmtId="1" fontId="47" fillId="0" borderId="34" xfId="0" applyNumberFormat="1" applyFont="1" applyBorder="1" applyAlignment="1">
      <alignment horizontal="center" vertical="center" wrapText="1"/>
    </xf>
    <xf numFmtId="0" fontId="47"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7" fillId="0" borderId="5" xfId="0" applyFont="1" applyBorder="1" applyAlignment="1">
      <alignment horizontal="center" vertical="center"/>
    </xf>
    <xf numFmtId="1" fontId="47" fillId="4" borderId="34" xfId="0" applyNumberFormat="1" applyFont="1" applyFill="1" applyBorder="1" applyAlignment="1">
      <alignment horizontal="center" vertical="center" wrapText="1"/>
    </xf>
    <xf numFmtId="0" fontId="190" fillId="0" borderId="3" xfId="4" applyFont="1" applyBorder="1" applyAlignment="1">
      <alignment horizontal="center" vertical="center" wrapText="1"/>
    </xf>
    <xf numFmtId="0" fontId="190" fillId="0" borderId="3" xfId="0" applyFont="1" applyBorder="1" applyAlignment="1">
      <alignment horizontal="center" vertical="center" wrapText="1"/>
    </xf>
    <xf numFmtId="1" fontId="47" fillId="0" borderId="34" xfId="0" applyNumberFormat="1" applyFont="1" applyBorder="1" applyAlignment="1">
      <alignment horizontal="center" vertical="center" wrapText="1"/>
    </xf>
    <xf numFmtId="1" fontId="42" fillId="2"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42" fillId="2" borderId="0" xfId="0" applyFont="1" applyFill="1"/>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0" borderId="34" xfId="0" applyNumberFormat="1" applyFont="1" applyBorder="1" applyAlignment="1">
      <alignment horizontal="center" vertical="center" wrapText="1"/>
    </xf>
    <xf numFmtId="0" fontId="47" fillId="0" borderId="5" xfId="0" applyFont="1" applyBorder="1" applyAlignment="1">
      <alignment horizontal="center" vertical="center"/>
    </xf>
    <xf numFmtId="1" fontId="47" fillId="4" borderId="34" xfId="0" applyNumberFormat="1" applyFont="1" applyFill="1" applyBorder="1" applyAlignment="1">
      <alignment horizontal="center" vertical="center" wrapText="1"/>
    </xf>
    <xf numFmtId="0" fontId="15" fillId="4" borderId="5" xfId="3" applyFont="1" applyFill="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 fontId="47" fillId="4" borderId="34" xfId="0" applyNumberFormat="1" applyFont="1" applyFill="1" applyBorder="1" applyAlignment="1">
      <alignment horizontal="center" vertical="center" wrapText="1"/>
    </xf>
    <xf numFmtId="0" fontId="146" fillId="15" borderId="3" xfId="0" applyFont="1" applyFill="1" applyBorder="1" applyAlignment="1">
      <alignment horizontal="center" vertical="center" wrapText="1"/>
    </xf>
    <xf numFmtId="1" fontId="47" fillId="6" borderId="34" xfId="0" applyNumberFormat="1" applyFont="1" applyFill="1" applyBorder="1" applyAlignment="1">
      <alignment horizontal="center" vertical="center" wrapText="1"/>
    </xf>
    <xf numFmtId="0" fontId="43" fillId="6" borderId="3" xfId="0" applyFont="1" applyFill="1" applyBorder="1" applyAlignment="1">
      <alignment horizontal="center" wrapText="1"/>
    </xf>
    <xf numFmtId="165" fontId="45" fillId="0" borderId="18" xfId="0" applyNumberFormat="1" applyFont="1" applyBorder="1" applyAlignment="1">
      <alignment horizontal="center" vertical="center" wrapText="1"/>
    </xf>
    <xf numFmtId="165" fontId="45" fillId="0" borderId="15"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191" fillId="0" borderId="5" xfId="3" applyFont="1" applyBorder="1" applyAlignment="1">
      <alignment horizontal="center" vertical="center" wrapText="1"/>
    </xf>
    <xf numFmtId="0" fontId="192" fillId="0" borderId="3" xfId="0" applyFont="1" applyBorder="1" applyAlignment="1">
      <alignment horizontal="center" vertical="center" wrapText="1"/>
    </xf>
    <xf numFmtId="166" fontId="45" fillId="21" borderId="18" xfId="0" applyNumberFormat="1" applyFont="1" applyFill="1" applyBorder="1" applyAlignment="1">
      <alignment horizontal="center" vertical="center" wrapText="1"/>
    </xf>
    <xf numFmtId="166" fontId="14" fillId="21" borderId="11" xfId="0" applyNumberFormat="1" applyFont="1" applyFill="1" applyBorder="1" applyAlignment="1">
      <alignment horizontal="center" vertical="center" wrapText="1"/>
    </xf>
    <xf numFmtId="166" fontId="45" fillId="21" borderId="18" xfId="4" applyNumberFormat="1" applyFont="1" applyFill="1" applyBorder="1" applyAlignment="1">
      <alignment horizontal="center" vertical="center" wrapText="1"/>
    </xf>
    <xf numFmtId="166" fontId="54" fillId="21" borderId="11" xfId="0" applyNumberFormat="1" applyFont="1" applyFill="1" applyBorder="1" applyAlignment="1">
      <alignment horizontal="center" vertical="center"/>
    </xf>
    <xf numFmtId="166" fontId="45" fillId="21" borderId="18" xfId="3" applyNumberFormat="1" applyFont="1" applyFill="1" applyBorder="1" applyAlignment="1">
      <alignment horizontal="center" vertical="center" wrapText="1"/>
    </xf>
    <xf numFmtId="166" fontId="45" fillId="22" borderId="18" xfId="0" applyNumberFormat="1" applyFont="1" applyFill="1" applyBorder="1" applyAlignment="1">
      <alignment horizontal="center" vertical="center" wrapText="1"/>
    </xf>
    <xf numFmtId="166" fontId="45" fillId="0" borderId="18" xfId="3" applyNumberFormat="1" applyFont="1" applyBorder="1" applyAlignment="1">
      <alignment horizontal="center" vertical="center" wrapText="1"/>
    </xf>
    <xf numFmtId="166" fontId="45" fillId="22" borderId="18" xfId="3" applyNumberFormat="1" applyFont="1" applyFill="1" applyBorder="1" applyAlignment="1">
      <alignment horizontal="center" vertical="center" wrapText="1"/>
    </xf>
    <xf numFmtId="1" fontId="47" fillId="0" borderId="34" xfId="0" applyNumberFormat="1" applyFont="1" applyBorder="1" applyAlignment="1">
      <alignment horizontal="center" vertical="center" wrapText="1"/>
    </xf>
    <xf numFmtId="0" fontId="47"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 fontId="47" fillId="4" borderId="34"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138" fillId="0" borderId="3" xfId="0" applyFont="1" applyBorder="1" applyAlignment="1">
      <alignment horizontal="center" vertical="center" wrapText="1"/>
    </xf>
    <xf numFmtId="0" fontId="42"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2" fillId="0" borderId="5" xfId="0" applyFont="1" applyBorder="1" applyAlignment="1">
      <alignment horizontal="center" vertical="center"/>
    </xf>
    <xf numFmtId="0" fontId="48" fillId="0" borderId="3" xfId="0" applyFont="1" applyBorder="1" applyAlignment="1">
      <alignment horizont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4" fillId="4" borderId="5" xfId="0" applyFont="1" applyFill="1" applyBorder="1" applyAlignment="1">
      <alignment horizontal="center" vertical="center"/>
    </xf>
    <xf numFmtId="167" fontId="45" fillId="0" borderId="18" xfId="0" applyNumberFormat="1" applyFont="1" applyBorder="1" applyAlignment="1">
      <alignment horizontal="center" vertical="center" wrapText="1"/>
    </xf>
    <xf numFmtId="0" fontId="48" fillId="4" borderId="3" xfId="3" applyFont="1" applyFill="1" applyBorder="1" applyAlignment="1">
      <alignment horizont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47" fillId="0" borderId="5" xfId="0" applyFont="1" applyBorder="1" applyAlignment="1">
      <alignment horizontal="center" vertical="center"/>
    </xf>
    <xf numFmtId="0" fontId="42" fillId="7" borderId="34" xfId="0" applyFont="1" applyFill="1" applyBorder="1" applyAlignment="1">
      <alignment horizontal="center" vertical="center"/>
    </xf>
    <xf numFmtId="0" fontId="44" fillId="4" borderId="44" xfId="0" applyFont="1" applyFill="1" applyBorder="1" applyAlignment="1">
      <alignment horizontal="center" vertical="center"/>
    </xf>
    <xf numFmtId="0" fontId="42" fillId="0" borderId="34" xfId="0" applyFont="1" applyBorder="1" applyAlignment="1">
      <alignment horizontal="center" vertical="center"/>
    </xf>
    <xf numFmtId="0" fontId="42" fillId="0" borderId="40" xfId="0" applyFont="1" applyBorder="1" applyAlignment="1">
      <alignment horizontal="center" vertical="center"/>
    </xf>
    <xf numFmtId="0" fontId="42" fillId="0" borderId="4" xfId="0" applyFont="1" applyBorder="1" applyAlignment="1">
      <alignment horizontal="center" vertical="center"/>
    </xf>
    <xf numFmtId="0" fontId="42" fillId="0" borderId="37" xfId="0" applyFont="1" applyBorder="1" applyAlignment="1">
      <alignment horizontal="center" vertical="center"/>
    </xf>
    <xf numFmtId="0" fontId="42" fillId="0" borderId="48" xfId="0" applyFont="1" applyBorder="1" applyAlignment="1">
      <alignment horizontal="center" vertical="center"/>
    </xf>
    <xf numFmtId="0" fontId="42" fillId="2" borderId="23" xfId="0" applyFont="1" applyFill="1" applyBorder="1" applyAlignment="1">
      <alignment horizontal="center" vertical="center"/>
    </xf>
    <xf numFmtId="0" fontId="42" fillId="0" borderId="34" xfId="0" applyFont="1" applyBorder="1" applyAlignment="1">
      <alignment horizontal="center" vertical="center" wrapText="1"/>
    </xf>
    <xf numFmtId="0" fontId="42" fillId="0" borderId="40" xfId="0" applyFont="1" applyBorder="1" applyAlignment="1">
      <alignment horizontal="center" vertical="center" wrapText="1"/>
    </xf>
    <xf numFmtId="1" fontId="42" fillId="0" borderId="34" xfId="0" applyNumberFormat="1" applyFont="1" applyBorder="1" applyAlignment="1">
      <alignment horizontal="center" vertical="center"/>
    </xf>
    <xf numFmtId="1" fontId="42" fillId="0" borderId="40" xfId="0" applyNumberFormat="1" applyFont="1" applyBorder="1" applyAlignment="1">
      <alignment horizontal="center" vertical="center"/>
    </xf>
    <xf numFmtId="1" fontId="42" fillId="0" borderId="4" xfId="0" applyNumberFormat="1" applyFont="1" applyBorder="1" applyAlignment="1">
      <alignment horizontal="center" vertical="center"/>
    </xf>
    <xf numFmtId="1" fontId="47" fillId="0" borderId="34" xfId="0" applyNumberFormat="1" applyFont="1" applyBorder="1" applyAlignment="1">
      <alignment horizontal="center" vertical="center" wrapText="1"/>
    </xf>
    <xf numFmtId="1" fontId="47" fillId="0" borderId="40" xfId="0" applyNumberFormat="1" applyFont="1" applyBorder="1" applyAlignment="1">
      <alignment horizontal="center" vertical="center" wrapText="1"/>
    </xf>
    <xf numFmtId="1" fontId="47" fillId="0" borderId="4" xfId="0" applyNumberFormat="1" applyFont="1" applyBorder="1" applyAlignment="1">
      <alignment horizontal="center" vertical="center" wrapText="1"/>
    </xf>
    <xf numFmtId="1" fontId="42" fillId="0" borderId="34" xfId="0" applyNumberFormat="1" applyFont="1" applyBorder="1" applyAlignment="1">
      <alignment horizontal="center" vertical="center" wrapText="1"/>
    </xf>
    <xf numFmtId="1" fontId="42" fillId="0" borderId="4" xfId="0" applyNumberFormat="1" applyFont="1" applyBorder="1" applyAlignment="1">
      <alignment horizontal="center" vertical="center" wrapText="1"/>
    </xf>
    <xf numFmtId="1" fontId="42" fillId="0" borderId="40" xfId="0" applyNumberFormat="1" applyFont="1" applyBorder="1" applyAlignment="1">
      <alignment horizontal="center" vertical="center" wrapText="1"/>
    </xf>
    <xf numFmtId="1" fontId="42" fillId="16" borderId="40" xfId="0" applyNumberFormat="1" applyFont="1" applyFill="1" applyBorder="1" applyAlignment="1">
      <alignment horizontal="center" vertical="center" wrapText="1"/>
    </xf>
    <xf numFmtId="0" fontId="47" fillId="0" borderId="34" xfId="0" applyFont="1" applyBorder="1" applyAlignment="1">
      <alignment horizontal="center" vertical="center"/>
    </xf>
    <xf numFmtId="0" fontId="47" fillId="0" borderId="4" xfId="0" applyFont="1" applyBorder="1" applyAlignment="1">
      <alignment horizontal="center" vertical="center"/>
    </xf>
    <xf numFmtId="1" fontId="42" fillId="0" borderId="35" xfId="0" applyNumberFormat="1" applyFont="1" applyBorder="1" applyAlignment="1">
      <alignment horizontal="center" vertical="center"/>
    </xf>
    <xf numFmtId="1" fontId="42" fillId="0" borderId="1" xfId="0" applyNumberFormat="1" applyFont="1" applyBorder="1" applyAlignment="1">
      <alignment horizontal="center" vertical="center"/>
    </xf>
    <xf numFmtId="0" fontId="42" fillId="0" borderId="40" xfId="0" applyFont="1" applyBorder="1"/>
    <xf numFmtId="0" fontId="42" fillId="0" borderId="5" xfId="0" applyFont="1" applyBorder="1" applyAlignment="1">
      <alignment horizontal="center" vertical="center"/>
    </xf>
    <xf numFmtId="1" fontId="42" fillId="0" borderId="37" xfId="0" applyNumberFormat="1" applyFont="1" applyBorder="1" applyAlignment="1">
      <alignment horizontal="center" vertical="center"/>
    </xf>
    <xf numFmtId="1" fontId="42" fillId="0" borderId="48" xfId="0" applyNumberFormat="1" applyFont="1" applyBorder="1" applyAlignment="1">
      <alignment horizontal="center" vertical="center"/>
    </xf>
    <xf numFmtId="1" fontId="42" fillId="0" borderId="47" xfId="0" applyNumberFormat="1" applyFont="1" applyBorder="1" applyAlignment="1">
      <alignment horizontal="center" vertical="center"/>
    </xf>
    <xf numFmtId="1" fontId="42" fillId="4" borderId="34" xfId="0" applyNumberFormat="1" applyFont="1" applyFill="1" applyBorder="1" applyAlignment="1">
      <alignment horizontal="center" vertical="center"/>
    </xf>
    <xf numFmtId="1" fontId="42" fillId="4" borderId="40" xfId="0" applyNumberFormat="1" applyFont="1" applyFill="1" applyBorder="1" applyAlignment="1">
      <alignment horizontal="center" vertical="center"/>
    </xf>
    <xf numFmtId="1" fontId="42" fillId="4" borderId="4" xfId="0" applyNumberFormat="1" applyFont="1" applyFill="1" applyBorder="1" applyAlignment="1">
      <alignment horizontal="center" vertical="center"/>
    </xf>
    <xf numFmtId="0" fontId="47" fillId="0" borderId="36" xfId="0" applyFont="1" applyBorder="1" applyAlignment="1">
      <alignment horizontal="center" vertical="center"/>
    </xf>
    <xf numFmtId="1" fontId="42" fillId="0" borderId="53" xfId="0" applyNumberFormat="1" applyFont="1" applyBorder="1" applyAlignment="1">
      <alignment horizontal="center" vertical="center"/>
    </xf>
    <xf numFmtId="0" fontId="47" fillId="0" borderId="40" xfId="0" applyFont="1" applyBorder="1" applyAlignment="1">
      <alignment horizontal="center" vertical="center"/>
    </xf>
    <xf numFmtId="1" fontId="50" fillId="0" borderId="40" xfId="0" applyNumberFormat="1" applyFont="1" applyBorder="1" applyAlignment="1">
      <alignment horizontal="center" vertical="center" wrapText="1"/>
    </xf>
    <xf numFmtId="1" fontId="50" fillId="0" borderId="4" xfId="0" applyNumberFormat="1" applyFont="1" applyBorder="1" applyAlignment="1">
      <alignment horizontal="center" vertical="center" wrapText="1"/>
    </xf>
    <xf numFmtId="1" fontId="47" fillId="0" borderId="37" xfId="0" applyNumberFormat="1" applyFont="1" applyBorder="1" applyAlignment="1">
      <alignment horizontal="center" vertical="center" wrapText="1"/>
    </xf>
    <xf numFmtId="1" fontId="47" fillId="0" borderId="48" xfId="0" applyNumberFormat="1" applyFont="1" applyBorder="1" applyAlignment="1">
      <alignment horizontal="center" vertical="center" wrapText="1"/>
    </xf>
    <xf numFmtId="1" fontId="47" fillId="0" borderId="36" xfId="0" applyNumberFormat="1" applyFont="1" applyBorder="1" applyAlignment="1">
      <alignment horizontal="center" vertical="center" wrapText="1"/>
    </xf>
    <xf numFmtId="1" fontId="47" fillId="0" borderId="54" xfId="0" applyNumberFormat="1" applyFont="1" applyBorder="1" applyAlignment="1">
      <alignment horizontal="center" vertical="center" wrapText="1"/>
    </xf>
    <xf numFmtId="1" fontId="47" fillId="0" borderId="55" xfId="0" applyNumberFormat="1" applyFont="1" applyBorder="1" applyAlignment="1">
      <alignment horizontal="center" vertical="center" wrapText="1"/>
    </xf>
    <xf numFmtId="1" fontId="42" fillId="0" borderId="36" xfId="0" applyNumberFormat="1" applyFont="1" applyBorder="1" applyAlignment="1">
      <alignment horizontal="center" vertical="center"/>
    </xf>
    <xf numFmtId="1" fontId="42" fillId="0" borderId="54" xfId="0" applyNumberFormat="1" applyFont="1" applyBorder="1" applyAlignment="1">
      <alignment horizontal="center" vertical="center"/>
    </xf>
    <xf numFmtId="1" fontId="42" fillId="0" borderId="55" xfId="0" applyNumberFormat="1" applyFont="1" applyBorder="1" applyAlignment="1">
      <alignment horizontal="center" vertical="center"/>
    </xf>
    <xf numFmtId="0" fontId="42" fillId="0" borderId="35" xfId="0" applyFont="1" applyBorder="1" applyAlignment="1">
      <alignment horizontal="center" vertical="center"/>
    </xf>
    <xf numFmtId="0" fontId="42" fillId="0" borderId="53" xfId="0" applyFont="1" applyBorder="1" applyAlignment="1">
      <alignment horizontal="center" vertical="center"/>
    </xf>
    <xf numFmtId="1" fontId="42" fillId="2" borderId="40" xfId="0" applyNumberFormat="1" applyFont="1" applyFill="1" applyBorder="1" applyAlignment="1">
      <alignment horizontal="center" vertical="center" wrapText="1"/>
    </xf>
    <xf numFmtId="1" fontId="42" fillId="0" borderId="35" xfId="0" applyNumberFormat="1" applyFont="1" applyBorder="1" applyAlignment="1">
      <alignment horizontal="center" vertical="center" wrapText="1"/>
    </xf>
    <xf numFmtId="1" fontId="42" fillId="0" borderId="53" xfId="0" applyNumberFormat="1" applyFont="1" applyBorder="1" applyAlignment="1">
      <alignment horizontal="center" vertical="center" wrapText="1"/>
    </xf>
    <xf numFmtId="1" fontId="42" fillId="0" borderId="36" xfId="0" applyNumberFormat="1" applyFont="1" applyBorder="1" applyAlignment="1">
      <alignment horizontal="center" vertical="center" wrapText="1"/>
    </xf>
    <xf numFmtId="1" fontId="42" fillId="0" borderId="54" xfId="0" applyNumberFormat="1" applyFont="1" applyBorder="1" applyAlignment="1">
      <alignment horizontal="center" vertical="center" wrapText="1"/>
    </xf>
    <xf numFmtId="1" fontId="42" fillId="0" borderId="55" xfId="0" applyNumberFormat="1" applyFont="1" applyBorder="1" applyAlignment="1">
      <alignment horizontal="center" vertical="center" wrapText="1"/>
    </xf>
    <xf numFmtId="1" fontId="47" fillId="4" borderId="40" xfId="0" applyNumberFormat="1" applyFont="1" applyFill="1" applyBorder="1" applyAlignment="1">
      <alignment horizontal="center" vertical="center" wrapText="1"/>
    </xf>
    <xf numFmtId="1" fontId="42" fillId="0" borderId="37" xfId="0" applyNumberFormat="1" applyFont="1" applyBorder="1" applyAlignment="1">
      <alignment horizontal="center" vertical="center" wrapText="1"/>
    </xf>
    <xf numFmtId="1" fontId="42" fillId="0" borderId="48" xfId="0" applyNumberFormat="1" applyFont="1" applyBorder="1" applyAlignment="1">
      <alignment horizontal="center" vertical="center" wrapText="1"/>
    </xf>
    <xf numFmtId="1" fontId="42" fillId="0" borderId="33" xfId="0" applyNumberFormat="1" applyFont="1" applyBorder="1" applyAlignment="1">
      <alignment horizontal="center" vertical="center" wrapText="1"/>
    </xf>
    <xf numFmtId="1" fontId="42" fillId="0" borderId="38" xfId="0" applyNumberFormat="1" applyFont="1" applyBorder="1" applyAlignment="1">
      <alignment horizontal="center" vertical="center" wrapText="1"/>
    </xf>
    <xf numFmtId="0" fontId="42" fillId="4" borderId="34" xfId="0" applyFont="1" applyFill="1" applyBorder="1" applyAlignment="1">
      <alignment horizontal="center" vertical="center" wrapText="1"/>
    </xf>
    <xf numFmtId="0" fontId="42" fillId="4" borderId="40" xfId="0" applyFont="1" applyFill="1" applyBorder="1" applyAlignment="1">
      <alignment horizontal="center" vertical="center" wrapText="1"/>
    </xf>
    <xf numFmtId="1" fontId="42" fillId="0" borderId="33" xfId="0" applyNumberFormat="1" applyFont="1" applyBorder="1" applyAlignment="1">
      <alignment horizontal="center" vertical="center"/>
    </xf>
    <xf numFmtId="1" fontId="42" fillId="0" borderId="38" xfId="0" applyNumberFormat="1" applyFont="1" applyBorder="1" applyAlignment="1">
      <alignment horizontal="center" vertical="center"/>
    </xf>
    <xf numFmtId="1" fontId="42" fillId="0" borderId="39" xfId="0" applyNumberFormat="1" applyFont="1" applyBorder="1" applyAlignment="1">
      <alignment horizontal="center" vertical="center"/>
    </xf>
    <xf numFmtId="1" fontId="42" fillId="4" borderId="34" xfId="0" applyNumberFormat="1" applyFont="1" applyFill="1" applyBorder="1" applyAlignment="1">
      <alignment horizontal="center" vertical="center" wrapText="1"/>
    </xf>
    <xf numFmtId="1" fontId="42" fillId="4" borderId="35" xfId="0" applyNumberFormat="1" applyFont="1" applyFill="1" applyBorder="1" applyAlignment="1">
      <alignment horizontal="center" vertical="center"/>
    </xf>
    <xf numFmtId="1" fontId="42" fillId="4" borderId="1" xfId="0" applyNumberFormat="1" applyFont="1" applyFill="1" applyBorder="1" applyAlignment="1">
      <alignment horizontal="center" vertical="center"/>
    </xf>
    <xf numFmtId="1" fontId="42" fillId="15" borderId="40" xfId="0" applyNumberFormat="1" applyFont="1" applyFill="1" applyBorder="1" applyAlignment="1">
      <alignment horizontal="center" vertical="center" wrapText="1"/>
    </xf>
    <xf numFmtId="1" fontId="47" fillId="15" borderId="40" xfId="0" applyNumberFormat="1" applyFont="1" applyFill="1" applyBorder="1" applyAlignment="1">
      <alignment horizontal="center" vertical="center" wrapText="1"/>
    </xf>
    <xf numFmtId="1" fontId="42" fillId="16" borderId="40" xfId="0" applyNumberFormat="1" applyFont="1" applyFill="1" applyBorder="1" applyAlignment="1">
      <alignment horizontal="center" vertical="center"/>
    </xf>
    <xf numFmtId="0" fontId="42" fillId="0" borderId="54" xfId="0" applyFont="1" applyBorder="1" applyAlignment="1">
      <alignment horizontal="center" vertical="center" wrapText="1"/>
    </xf>
    <xf numFmtId="1" fontId="47" fillId="0" borderId="35" xfId="0" applyNumberFormat="1" applyFont="1" applyBorder="1" applyAlignment="1">
      <alignment horizontal="center" vertical="center" wrapText="1"/>
    </xf>
    <xf numFmtId="1" fontId="47" fillId="0" borderId="53" xfId="0" applyNumberFormat="1" applyFont="1" applyBorder="1" applyAlignment="1">
      <alignment horizontal="center" vertical="center" wrapText="1"/>
    </xf>
    <xf numFmtId="0" fontId="42" fillId="4" borderId="34" xfId="0" applyFont="1" applyFill="1" applyBorder="1" applyAlignment="1">
      <alignment horizontal="center" vertical="center"/>
    </xf>
    <xf numFmtId="0" fontId="42" fillId="4" borderId="40" xfId="0" applyFont="1" applyFill="1" applyBorder="1" applyAlignment="1">
      <alignment horizontal="center" vertical="center"/>
    </xf>
    <xf numFmtId="0" fontId="47" fillId="0" borderId="4" xfId="0" applyFont="1" applyBorder="1" applyAlignment="1">
      <alignment horizontal="center" vertical="center" wrapText="1"/>
    </xf>
    <xf numFmtId="1" fontId="42" fillId="4" borderId="54" xfId="0" applyNumberFormat="1" applyFont="1" applyFill="1" applyBorder="1" applyAlignment="1">
      <alignment horizontal="center" vertical="center" wrapText="1"/>
    </xf>
    <xf numFmtId="1" fontId="42" fillId="4" borderId="48" xfId="0" applyNumberFormat="1" applyFont="1" applyFill="1" applyBorder="1" applyAlignment="1">
      <alignment horizontal="center" vertical="center" wrapText="1"/>
    </xf>
    <xf numFmtId="1" fontId="42" fillId="0" borderId="51" xfId="0" applyNumberFormat="1" applyFont="1" applyBorder="1" applyAlignment="1">
      <alignment horizontal="center" vertical="center" wrapText="1"/>
    </xf>
    <xf numFmtId="0" fontId="42" fillId="2" borderId="34" xfId="0" applyFont="1" applyFill="1" applyBorder="1" applyAlignment="1">
      <alignment horizontal="center" vertical="center"/>
    </xf>
    <xf numFmtId="0" fontId="42" fillId="2" borderId="40" xfId="0" applyFont="1" applyFill="1" applyBorder="1" applyAlignment="1">
      <alignment horizontal="center" vertical="center"/>
    </xf>
    <xf numFmtId="0" fontId="42" fillId="2" borderId="4" xfId="0" applyFont="1" applyFill="1" applyBorder="1" applyAlignment="1">
      <alignment horizontal="center" vertical="center"/>
    </xf>
    <xf numFmtId="1" fontId="42" fillId="2" borderId="34" xfId="0" applyNumberFormat="1" applyFont="1" applyFill="1" applyBorder="1" applyAlignment="1">
      <alignment horizontal="center" vertical="center"/>
    </xf>
    <xf numFmtId="1" fontId="42" fillId="2" borderId="40" xfId="0" applyNumberFormat="1" applyFont="1" applyFill="1" applyBorder="1" applyAlignment="1">
      <alignment horizontal="center" vertical="center"/>
    </xf>
    <xf numFmtId="0" fontId="42" fillId="0" borderId="36" xfId="0" applyFont="1" applyBorder="1" applyAlignment="1">
      <alignment horizontal="center" vertical="center"/>
    </xf>
    <xf numFmtId="0" fontId="42" fillId="0" borderId="54" xfId="0" applyFont="1" applyBorder="1" applyAlignment="1">
      <alignment horizontal="center" vertical="center"/>
    </xf>
    <xf numFmtId="0" fontId="42" fillId="15" borderId="40" xfId="0" applyFont="1" applyFill="1" applyBorder="1" applyAlignment="1">
      <alignment horizontal="center" vertical="center" wrapText="1"/>
    </xf>
    <xf numFmtId="1" fontId="47" fillId="15" borderId="53" xfId="0" applyNumberFormat="1" applyFont="1" applyFill="1" applyBorder="1" applyAlignment="1">
      <alignment horizontal="center" vertical="center" wrapText="1"/>
    </xf>
    <xf numFmtId="1" fontId="47" fillId="15" borderId="1" xfId="0" applyNumberFormat="1" applyFont="1" applyFill="1" applyBorder="1" applyAlignment="1">
      <alignment horizontal="center" vertical="center" wrapText="1"/>
    </xf>
    <xf numFmtId="0" fontId="42" fillId="0" borderId="35" xfId="0" applyFont="1" applyBorder="1" applyAlignment="1">
      <alignment horizontal="center" vertical="center" wrapText="1"/>
    </xf>
    <xf numFmtId="0" fontId="42" fillId="0" borderId="53" xfId="0" applyFont="1" applyBorder="1" applyAlignment="1">
      <alignment horizontal="center" vertical="center" wrapText="1"/>
    </xf>
    <xf numFmtId="1" fontId="42" fillId="0" borderId="43" xfId="0" applyNumberFormat="1" applyFont="1" applyBorder="1" applyAlignment="1">
      <alignment horizontal="center" vertical="center" wrapText="1"/>
    </xf>
    <xf numFmtId="1" fontId="42" fillId="0" borderId="44" xfId="0" applyNumberFormat="1" applyFont="1" applyBorder="1" applyAlignment="1">
      <alignment horizontal="center" vertical="center" wrapText="1"/>
    </xf>
    <xf numFmtId="1" fontId="48" fillId="4" borderId="40" xfId="0" applyNumberFormat="1" applyFont="1" applyFill="1" applyBorder="1" applyAlignment="1">
      <alignment horizontal="center" vertical="center" wrapText="1"/>
    </xf>
    <xf numFmtId="0" fontId="47" fillId="16" borderId="40" xfId="0" applyFont="1" applyFill="1" applyBorder="1" applyAlignment="1">
      <alignment horizontal="center" vertical="center" wrapText="1"/>
    </xf>
    <xf numFmtId="166" fontId="47" fillId="0" borderId="40" xfId="0" applyNumberFormat="1" applyFont="1" applyBorder="1" applyAlignment="1">
      <alignment horizontal="center" vertical="center" wrapText="1"/>
    </xf>
    <xf numFmtId="1" fontId="47" fillId="0" borderId="34" xfId="0" applyNumberFormat="1" applyFont="1" applyBorder="1" applyAlignment="1">
      <alignment horizontal="center" vertical="center"/>
    </xf>
    <xf numFmtId="1" fontId="47" fillId="0" borderId="40" xfId="0" applyNumberFormat="1" applyFont="1" applyBorder="1" applyAlignment="1">
      <alignment horizontal="center" vertical="center"/>
    </xf>
    <xf numFmtId="1" fontId="47" fillId="0" borderId="4" xfId="0" applyNumberFormat="1" applyFont="1" applyBorder="1" applyAlignment="1">
      <alignment horizontal="center" vertical="center"/>
    </xf>
    <xf numFmtId="1" fontId="47" fillId="0" borderId="38" xfId="0" applyNumberFormat="1" applyFont="1" applyBorder="1" applyAlignment="1">
      <alignment horizontal="center" vertical="center"/>
    </xf>
    <xf numFmtId="0" fontId="47" fillId="4" borderId="34" xfId="0" applyFont="1" applyFill="1" applyBorder="1" applyAlignment="1">
      <alignment horizontal="center" vertical="center"/>
    </xf>
    <xf numFmtId="0" fontId="47" fillId="0" borderId="35" xfId="0" applyFont="1" applyBorder="1" applyAlignment="1">
      <alignment horizontal="center" vertical="center"/>
    </xf>
    <xf numFmtId="1" fontId="47" fillId="0" borderId="80" xfId="0" applyNumberFormat="1" applyFont="1" applyBorder="1" applyAlignment="1">
      <alignment horizontal="center" vertical="center" wrapText="1"/>
    </xf>
    <xf numFmtId="0" fontId="42" fillId="4" borderId="36" xfId="0" applyFont="1" applyFill="1" applyBorder="1" applyAlignment="1">
      <alignment horizontal="center" vertical="center"/>
    </xf>
    <xf numFmtId="1" fontId="42" fillId="4" borderId="53" xfId="0" applyNumberFormat="1" applyFont="1" applyFill="1" applyBorder="1" applyAlignment="1">
      <alignment horizontal="center" vertical="center"/>
    </xf>
    <xf numFmtId="1" fontId="50" fillId="0" borderId="40" xfId="3" applyNumberFormat="1" applyFont="1" applyBorder="1" applyAlignment="1">
      <alignment horizontal="center" vertical="center" wrapText="1"/>
    </xf>
    <xf numFmtId="1" fontId="50" fillId="0" borderId="4" xfId="3" applyNumberFormat="1" applyFont="1" applyBorder="1" applyAlignment="1">
      <alignment horizontal="center" vertical="center" wrapText="1"/>
    </xf>
    <xf numFmtId="1" fontId="47" fillId="2" borderId="34" xfId="0" applyNumberFormat="1" applyFont="1" applyFill="1" applyBorder="1" applyAlignment="1">
      <alignment horizontal="center" vertical="center" wrapText="1"/>
    </xf>
    <xf numFmtId="1" fontId="47" fillId="2" borderId="40" xfId="0" applyNumberFormat="1" applyFont="1" applyFill="1" applyBorder="1" applyAlignment="1">
      <alignment horizontal="center" vertical="center" wrapText="1"/>
    </xf>
    <xf numFmtId="0" fontId="50" fillId="0" borderId="53" xfId="0" applyFont="1" applyBorder="1" applyAlignment="1">
      <alignment horizontal="center" vertical="center" wrapText="1"/>
    </xf>
    <xf numFmtId="0" fontId="42" fillId="4" borderId="37" xfId="0" applyFont="1" applyFill="1" applyBorder="1" applyAlignment="1">
      <alignment horizontal="center" vertical="center"/>
    </xf>
    <xf numFmtId="1" fontId="47" fillId="0" borderId="53" xfId="0" applyNumberFormat="1" applyFont="1" applyBorder="1" applyAlignment="1">
      <alignment horizontal="center" vertical="center"/>
    </xf>
    <xf numFmtId="0" fontId="47" fillId="15" borderId="40" xfId="0" applyFont="1" applyFill="1" applyBorder="1" applyAlignment="1">
      <alignment horizontal="center" vertical="center" wrapText="1"/>
    </xf>
    <xf numFmtId="0" fontId="47" fillId="0" borderId="40" xfId="0" applyFont="1" applyBorder="1" applyAlignment="1">
      <alignment horizontal="center" vertical="center" wrapText="1"/>
    </xf>
    <xf numFmtId="0" fontId="47" fillId="4" borderId="53" xfId="0" applyFont="1" applyFill="1" applyBorder="1" applyAlignment="1">
      <alignment horizontal="center" vertical="center" wrapText="1"/>
    </xf>
    <xf numFmtId="0" fontId="47" fillId="0" borderId="37" xfId="0" applyFont="1" applyBorder="1" applyAlignment="1">
      <alignment horizontal="center" vertical="center"/>
    </xf>
    <xf numFmtId="0" fontId="47" fillId="2" borderId="34" xfId="0" applyFont="1" applyFill="1" applyBorder="1" applyAlignment="1">
      <alignment horizontal="center" vertical="center"/>
    </xf>
    <xf numFmtId="0" fontId="47" fillId="2" borderId="40" xfId="0" applyFont="1" applyFill="1" applyBorder="1" applyAlignment="1">
      <alignment horizontal="center" vertical="center"/>
    </xf>
    <xf numFmtId="0" fontId="47" fillId="4" borderId="40" xfId="0" applyFont="1" applyFill="1" applyBorder="1" applyAlignment="1">
      <alignment horizontal="center" vertical="center"/>
    </xf>
    <xf numFmtId="1" fontId="47" fillId="16" borderId="40" xfId="0" applyNumberFormat="1" applyFont="1" applyFill="1" applyBorder="1" applyAlignment="1">
      <alignment horizontal="center" vertical="center" wrapText="1"/>
    </xf>
    <xf numFmtId="1" fontId="47" fillId="0" borderId="44" xfId="0" applyNumberFormat="1" applyFont="1" applyBorder="1" applyAlignment="1">
      <alignment horizontal="center" vertical="center" wrapText="1"/>
    </xf>
    <xf numFmtId="0" fontId="43" fillId="0" borderId="54" xfId="0" applyFont="1" applyBorder="1" applyAlignment="1">
      <alignment horizontal="center" vertical="center" wrapText="1"/>
    </xf>
    <xf numFmtId="1" fontId="42" fillId="4" borderId="40" xfId="0" applyNumberFormat="1" applyFont="1" applyFill="1" applyBorder="1" applyAlignment="1">
      <alignment horizontal="center" vertical="center" wrapText="1"/>
    </xf>
    <xf numFmtId="1" fontId="42" fillId="12" borderId="40" xfId="0" applyNumberFormat="1" applyFont="1" applyFill="1" applyBorder="1" applyAlignment="1">
      <alignment horizontal="center" vertical="center" wrapText="1"/>
    </xf>
    <xf numFmtId="1" fontId="42" fillId="2" borderId="48" xfId="0" applyNumberFormat="1" applyFont="1" applyFill="1" applyBorder="1" applyAlignment="1">
      <alignment horizontal="center" vertical="center" wrapText="1"/>
    </xf>
    <xf numFmtId="1" fontId="42" fillId="2" borderId="54" xfId="0" applyNumberFormat="1" applyFont="1" applyFill="1" applyBorder="1" applyAlignment="1">
      <alignment horizontal="center" vertical="center" wrapText="1"/>
    </xf>
    <xf numFmtId="1" fontId="47" fillId="16" borderId="40" xfId="0" applyNumberFormat="1" applyFont="1" applyFill="1" applyBorder="1" applyAlignment="1">
      <alignment horizontal="center" vertical="center"/>
    </xf>
    <xf numFmtId="0" fontId="47" fillId="4" borderId="35" xfId="0" applyFont="1" applyFill="1" applyBorder="1" applyAlignment="1">
      <alignment horizontal="center" vertical="center"/>
    </xf>
    <xf numFmtId="0" fontId="47" fillId="4" borderId="53" xfId="0" applyFont="1" applyFill="1" applyBorder="1" applyAlignment="1">
      <alignment horizontal="center" vertical="center"/>
    </xf>
    <xf numFmtId="0" fontId="47" fillId="0" borderId="53" xfId="0" applyFont="1" applyBorder="1" applyAlignment="1">
      <alignment horizontal="center" vertical="center" wrapText="1"/>
    </xf>
    <xf numFmtId="0" fontId="47" fillId="0" borderId="5" xfId="0" applyFont="1" applyBorder="1" applyAlignment="1">
      <alignment horizontal="center" vertical="center"/>
    </xf>
    <xf numFmtId="0" fontId="47" fillId="0" borderId="54" xfId="0" applyFont="1" applyBorder="1" applyAlignment="1">
      <alignment horizontal="center" vertical="center"/>
    </xf>
    <xf numFmtId="0" fontId="47" fillId="0" borderId="20" xfId="0" applyFont="1" applyBorder="1" applyAlignment="1">
      <alignment horizontal="center" vertical="center"/>
    </xf>
    <xf numFmtId="1" fontId="47" fillId="4" borderId="40" xfId="0" applyNumberFormat="1" applyFont="1" applyFill="1" applyBorder="1" applyAlignment="1">
      <alignment horizontal="center" vertical="center"/>
    </xf>
    <xf numFmtId="1" fontId="47" fillId="4" borderId="4" xfId="0" applyNumberFormat="1" applyFont="1" applyFill="1" applyBorder="1" applyAlignment="1">
      <alignment horizontal="center" vertical="center"/>
    </xf>
    <xf numFmtId="0" fontId="47" fillId="15" borderId="40" xfId="0" applyFont="1" applyFill="1" applyBorder="1" applyAlignment="1">
      <alignment horizontal="center" vertical="center"/>
    </xf>
    <xf numFmtId="0" fontId="47" fillId="0" borderId="40" xfId="0" applyFont="1" applyFill="1" applyBorder="1" applyAlignment="1">
      <alignment horizontal="center" vertical="center"/>
    </xf>
    <xf numFmtId="0" fontId="43" fillId="0" borderId="40" xfId="0" applyFont="1" applyBorder="1" applyAlignment="1">
      <alignment horizontal="center" vertical="center" wrapText="1"/>
    </xf>
    <xf numFmtId="1" fontId="42" fillId="4" borderId="44" xfId="0" applyNumberFormat="1" applyFont="1" applyFill="1" applyBorder="1" applyAlignment="1">
      <alignment horizontal="center" vertical="center" wrapText="1"/>
    </xf>
    <xf numFmtId="0" fontId="44" fillId="4" borderId="54" xfId="0" applyFont="1" applyFill="1" applyBorder="1" applyAlignment="1">
      <alignment horizontal="center" vertical="center"/>
    </xf>
    <xf numFmtId="0" fontId="42" fillId="0" borderId="33" xfId="0" applyFont="1" applyBorder="1" applyAlignment="1">
      <alignment horizontal="center" vertical="center" wrapText="1"/>
    </xf>
    <xf numFmtId="0" fontId="42" fillId="0" borderId="38" xfId="0" applyFont="1" applyBorder="1" applyAlignment="1">
      <alignment horizontal="center" vertical="center" wrapText="1"/>
    </xf>
    <xf numFmtId="0" fontId="47" fillId="2" borderId="40" xfId="0" applyFont="1" applyFill="1" applyBorder="1" applyAlignment="1">
      <alignment horizontal="center" vertical="center" wrapText="1"/>
    </xf>
    <xf numFmtId="0" fontId="42" fillId="0" borderId="53" xfId="0" applyNumberFormat="1" applyFont="1" applyBorder="1" applyAlignment="1">
      <alignment horizontal="center" vertical="center" wrapText="1"/>
    </xf>
    <xf numFmtId="1" fontId="47" fillId="15" borderId="40" xfId="0" applyNumberFormat="1" applyFont="1" applyFill="1" applyBorder="1" applyAlignment="1">
      <alignment horizontal="left" vertical="center"/>
    </xf>
    <xf numFmtId="1" fontId="47" fillId="15" borderId="48" xfId="0" applyNumberFormat="1" applyFont="1" applyFill="1" applyBorder="1" applyAlignment="1">
      <alignment horizontal="center" vertical="center" wrapText="1"/>
    </xf>
    <xf numFmtId="0" fontId="42" fillId="2" borderId="40" xfId="0" applyFont="1" applyFill="1" applyBorder="1" applyAlignment="1">
      <alignment horizontal="center" vertical="center" wrapText="1"/>
    </xf>
    <xf numFmtId="0" fontId="42" fillId="0" borderId="32" xfId="0" applyFont="1" applyBorder="1" applyAlignment="1">
      <alignment horizontal="center" vertical="center" wrapText="1"/>
    </xf>
    <xf numFmtId="0" fontId="42" fillId="2" borderId="48" xfId="0" applyFont="1" applyFill="1" applyBorder="1" applyAlignment="1">
      <alignment horizontal="center" vertical="center" wrapText="1"/>
    </xf>
    <xf numFmtId="0" fontId="47" fillId="4" borderId="48" xfId="0" applyFont="1" applyFill="1" applyBorder="1" applyAlignment="1">
      <alignment horizontal="center" vertical="center" wrapText="1"/>
    </xf>
    <xf numFmtId="1" fontId="47" fillId="0" borderId="34" xfId="0" applyNumberFormat="1" applyFont="1" applyFill="1" applyBorder="1" applyAlignment="1">
      <alignment horizontal="center" vertical="center" wrapText="1"/>
    </xf>
    <xf numFmtId="1" fontId="47" fillId="0" borderId="40" xfId="0" applyNumberFormat="1" applyFont="1" applyFill="1" applyBorder="1" applyAlignment="1">
      <alignment horizontal="center" vertical="center" wrapText="1"/>
    </xf>
    <xf numFmtId="0" fontId="47" fillId="21" borderId="34" xfId="0" applyFont="1" applyFill="1" applyBorder="1" applyAlignment="1">
      <alignment horizontal="center" vertical="center"/>
    </xf>
    <xf numFmtId="0" fontId="47" fillId="21" borderId="40" xfId="0" applyFont="1" applyFill="1" applyBorder="1" applyAlignment="1">
      <alignment horizontal="center" vertical="center"/>
    </xf>
    <xf numFmtId="1" fontId="50" fillId="4" borderId="54" xfId="0" applyNumberFormat="1" applyFont="1" applyFill="1" applyBorder="1" applyAlignment="1">
      <alignment horizontal="center" vertical="center"/>
    </xf>
    <xf numFmtId="1" fontId="47" fillId="15" borderId="54" xfId="0" applyNumberFormat="1" applyFont="1" applyFill="1" applyBorder="1" applyAlignment="1">
      <alignment horizontal="center" vertical="center" wrapText="1"/>
    </xf>
    <xf numFmtId="1" fontId="50" fillId="4" borderId="40" xfId="0" applyNumberFormat="1" applyFont="1" applyFill="1" applyBorder="1" applyAlignment="1">
      <alignment horizontal="center" vertical="center"/>
    </xf>
    <xf numFmtId="0" fontId="50" fillId="0" borderId="40" xfId="3" applyFont="1" applyBorder="1" applyAlignment="1">
      <alignment horizontal="center" vertical="center" wrapText="1"/>
    </xf>
    <xf numFmtId="0" fontId="50" fillId="0" borderId="4" xfId="3" applyFont="1" applyBorder="1" applyAlignment="1">
      <alignment horizontal="center" vertical="center" wrapText="1"/>
    </xf>
    <xf numFmtId="0" fontId="47" fillId="0" borderId="54" xfId="0" applyFont="1" applyBorder="1" applyAlignment="1">
      <alignment horizontal="center" vertical="center" wrapText="1"/>
    </xf>
    <xf numFmtId="0" fontId="50" fillId="15" borderId="40" xfId="0" applyFont="1" applyFill="1" applyBorder="1" applyAlignment="1">
      <alignment horizontal="center" vertical="center" wrapText="1"/>
    </xf>
    <xf numFmtId="0" fontId="47" fillId="4" borderId="44" xfId="0" applyFont="1" applyFill="1" applyBorder="1" applyAlignment="1">
      <alignment horizontal="center" vertical="center"/>
    </xf>
    <xf numFmtId="1" fontId="47" fillId="2" borderId="40" xfId="0" applyNumberFormat="1" applyFont="1" applyFill="1" applyBorder="1" applyAlignment="1">
      <alignment horizontal="center" vertical="center"/>
    </xf>
    <xf numFmtId="1" fontId="47" fillId="0" borderId="33" xfId="0" applyNumberFormat="1" applyFont="1" applyBorder="1" applyAlignment="1">
      <alignment horizontal="center" vertical="center" wrapText="1"/>
    </xf>
    <xf numFmtId="1" fontId="47" fillId="0" borderId="38" xfId="0" applyNumberFormat="1" applyFont="1" applyBorder="1" applyAlignment="1">
      <alignment horizontal="center" vertical="center" wrapText="1"/>
    </xf>
    <xf numFmtId="1" fontId="42" fillId="5" borderId="40" xfId="0" applyNumberFormat="1" applyFont="1" applyFill="1" applyBorder="1" applyAlignment="1">
      <alignment horizontal="center" vertical="center"/>
    </xf>
    <xf numFmtId="1" fontId="42" fillId="5" borderId="4" xfId="0" applyNumberFormat="1" applyFont="1" applyFill="1" applyBorder="1" applyAlignment="1">
      <alignment horizontal="center" vertical="center"/>
    </xf>
    <xf numFmtId="0" fontId="42" fillId="11" borderId="40" xfId="0" applyFont="1" applyFill="1" applyBorder="1" applyAlignment="1">
      <alignment horizontal="center" vertical="center"/>
    </xf>
    <xf numFmtId="1" fontId="46" fillId="0" borderId="40" xfId="0" applyNumberFormat="1" applyFont="1" applyBorder="1" applyAlignment="1">
      <alignment horizontal="center" vertical="center"/>
    </xf>
    <xf numFmtId="1" fontId="46" fillId="0" borderId="40" xfId="0" applyNumberFormat="1" applyFont="1" applyBorder="1" applyAlignment="1">
      <alignment horizontal="center" vertical="center" wrapText="1"/>
    </xf>
    <xf numFmtId="0" fontId="46" fillId="0" borderId="34" xfId="0" applyFont="1" applyBorder="1" applyAlignment="1">
      <alignment horizontal="center" vertical="center"/>
    </xf>
    <xf numFmtId="0" fontId="46" fillId="0" borderId="40" xfId="0" applyFont="1" applyBorder="1" applyAlignment="1">
      <alignment horizontal="center" vertical="center"/>
    </xf>
    <xf numFmtId="0" fontId="47" fillId="0" borderId="33" xfId="0" applyFont="1" applyBorder="1" applyAlignment="1">
      <alignment horizontal="center" vertical="center"/>
    </xf>
    <xf numFmtId="0" fontId="47" fillId="0" borderId="38" xfId="0" applyFont="1" applyBorder="1" applyAlignment="1">
      <alignment horizontal="center" vertical="center"/>
    </xf>
    <xf numFmtId="0" fontId="48" fillId="0" borderId="34" xfId="0" applyFont="1" applyBorder="1" applyAlignment="1">
      <alignment horizontal="center" vertical="center"/>
    </xf>
    <xf numFmtId="0" fontId="47" fillId="0" borderId="38" xfId="0" applyFont="1" applyBorder="1" applyAlignment="1">
      <alignment horizontal="center" vertical="center" wrapText="1"/>
    </xf>
    <xf numFmtId="0" fontId="47" fillId="0" borderId="48" xfId="0" applyFont="1" applyBorder="1" applyAlignment="1">
      <alignment horizontal="center" vertical="center" wrapText="1"/>
    </xf>
    <xf numFmtId="0" fontId="47" fillId="0" borderId="48" xfId="0" applyFont="1" applyBorder="1" applyAlignment="1">
      <alignment horizontal="center" vertical="center"/>
    </xf>
    <xf numFmtId="1" fontId="48" fillId="4" borderId="48" xfId="0" applyNumberFormat="1" applyFont="1" applyFill="1" applyBorder="1" applyAlignment="1">
      <alignment horizontal="center" vertical="center" wrapText="1"/>
    </xf>
    <xf numFmtId="1" fontId="47" fillId="15" borderId="40" xfId="0" applyNumberFormat="1" applyFont="1" applyFill="1" applyBorder="1" applyAlignment="1">
      <alignment horizontal="center" vertical="center"/>
    </xf>
    <xf numFmtId="0" fontId="47" fillId="15" borderId="55" xfId="0" applyFont="1" applyFill="1" applyBorder="1" applyAlignment="1">
      <alignment horizontal="center" vertical="center" wrapText="1"/>
    </xf>
    <xf numFmtId="1" fontId="47" fillId="0" borderId="36" xfId="0" applyNumberFormat="1" applyFont="1" applyBorder="1" applyAlignment="1">
      <alignment horizontal="center" vertical="center"/>
    </xf>
    <xf numFmtId="1" fontId="47" fillId="0" borderId="54" xfId="0" applyNumberFormat="1" applyFont="1" applyBorder="1" applyAlignment="1">
      <alignment horizontal="center" vertical="center"/>
    </xf>
    <xf numFmtId="1" fontId="47" fillId="0" borderId="55" xfId="0" applyNumberFormat="1" applyFont="1" applyBorder="1" applyAlignment="1">
      <alignment horizontal="center" vertical="center"/>
    </xf>
    <xf numFmtId="0" fontId="12" fillId="2" borderId="0" xfId="3" applyFont="1" applyFill="1" applyBorder="1" applyAlignment="1">
      <alignment horizontal="center" vertical="center"/>
    </xf>
    <xf numFmtId="0" fontId="47" fillId="0" borderId="40" xfId="4" applyFont="1" applyBorder="1" applyAlignment="1">
      <alignment horizontal="center" vertical="center" wrapText="1"/>
    </xf>
    <xf numFmtId="0" fontId="47" fillId="0" borderId="34" xfId="4" applyFont="1" applyBorder="1" applyAlignment="1">
      <alignment horizontal="center" vertical="center"/>
    </xf>
    <xf numFmtId="0" fontId="47" fillId="0" borderId="40" xfId="4" applyFont="1" applyBorder="1" applyAlignment="1">
      <alignment horizontal="center" vertical="center"/>
    </xf>
    <xf numFmtId="1" fontId="47" fillId="0" borderId="40" xfId="4" applyNumberFormat="1" applyFont="1" applyBorder="1" applyAlignment="1">
      <alignment horizontal="center" vertical="center"/>
    </xf>
    <xf numFmtId="1" fontId="47" fillId="0" borderId="53" xfId="4" applyNumberFormat="1" applyFont="1" applyBorder="1" applyAlignment="1">
      <alignment horizontal="center" vertical="center"/>
    </xf>
    <xf numFmtId="0" fontId="47" fillId="15" borderId="40" xfId="4" applyFont="1" applyFill="1" applyBorder="1" applyAlignment="1">
      <alignment horizontal="center" vertical="center" wrapText="1"/>
    </xf>
    <xf numFmtId="1" fontId="47" fillId="0" borderId="54" xfId="4" applyNumberFormat="1" applyFont="1" applyBorder="1" applyAlignment="1">
      <alignment horizontal="center" vertical="center"/>
    </xf>
    <xf numFmtId="1" fontId="47" fillId="0" borderId="40" xfId="4" applyNumberFormat="1" applyFont="1" applyBorder="1" applyAlignment="1">
      <alignment horizontal="center" vertical="center" wrapText="1"/>
    </xf>
    <xf numFmtId="0" fontId="50" fillId="16" borderId="40" xfId="0" applyFont="1" applyFill="1" applyBorder="1" applyAlignment="1">
      <alignment horizontal="center" vertical="center"/>
    </xf>
    <xf numFmtId="0" fontId="12" fillId="0" borderId="34" xfId="0" applyFont="1" applyBorder="1" applyAlignment="1">
      <alignment horizontal="center" vertical="center"/>
    </xf>
    <xf numFmtId="1" fontId="50" fillId="0" borderId="40" xfId="0" applyNumberFormat="1" applyFont="1" applyBorder="1" applyAlignment="1">
      <alignment horizontal="center" vertical="center"/>
    </xf>
    <xf numFmtId="1" fontId="50" fillId="0" borderId="4" xfId="0" applyNumberFormat="1" applyFont="1" applyBorder="1" applyAlignment="1">
      <alignment horizontal="center" vertical="center"/>
    </xf>
    <xf numFmtId="0" fontId="50" fillId="15" borderId="40" xfId="0" applyFont="1" applyFill="1" applyBorder="1" applyAlignment="1">
      <alignment horizontal="center" vertical="center"/>
    </xf>
    <xf numFmtId="1" fontId="50" fillId="16" borderId="51" xfId="0" applyNumberFormat="1" applyFont="1" applyFill="1" applyBorder="1" applyAlignment="1">
      <alignment horizontal="center" vertical="center"/>
    </xf>
    <xf numFmtId="0" fontId="50" fillId="16" borderId="48" xfId="0" applyFont="1" applyFill="1" applyBorder="1" applyAlignment="1">
      <alignment horizontal="center" vertical="center" wrapText="1"/>
    </xf>
    <xf numFmtId="0" fontId="50" fillId="16" borderId="38" xfId="0" applyFont="1" applyFill="1" applyBorder="1" applyAlignment="1">
      <alignment horizontal="center" vertical="center"/>
    </xf>
    <xf numFmtId="1" fontId="50" fillId="16" borderId="54" xfId="0" applyNumberFormat="1" applyFont="1" applyFill="1" applyBorder="1" applyAlignment="1">
      <alignment horizontal="center" vertical="center"/>
    </xf>
    <xf numFmtId="0" fontId="50" fillId="0" borderId="40" xfId="0" applyFont="1" applyBorder="1" applyAlignment="1">
      <alignment horizontal="center" vertical="center" wrapText="1"/>
    </xf>
    <xf numFmtId="1" fontId="47" fillId="2" borderId="40" xfId="4" applyNumberFormat="1" applyFont="1" applyFill="1" applyBorder="1" applyAlignment="1">
      <alignment horizontal="center" vertical="center" wrapText="1"/>
    </xf>
    <xf numFmtId="0" fontId="125" fillId="15" borderId="40" xfId="4" applyFont="1" applyFill="1" applyBorder="1" applyAlignment="1">
      <alignment horizontal="center" vertical="center"/>
    </xf>
    <xf numFmtId="0" fontId="47" fillId="0" borderId="34" xfId="3" applyFont="1" applyBorder="1" applyAlignment="1">
      <alignment horizontal="center" vertical="center"/>
    </xf>
    <xf numFmtId="0" fontId="47" fillId="0" borderId="40" xfId="3" applyFont="1" applyBorder="1" applyAlignment="1">
      <alignment horizontal="center" vertical="center"/>
    </xf>
    <xf numFmtId="1" fontId="47" fillId="0" borderId="40" xfId="3" applyNumberFormat="1" applyFont="1" applyBorder="1" applyAlignment="1">
      <alignment horizontal="center" vertical="center"/>
    </xf>
    <xf numFmtId="1" fontId="47" fillId="15" borderId="40" xfId="3" applyNumberFormat="1" applyFont="1" applyFill="1" applyBorder="1" applyAlignment="1">
      <alignment horizontal="center" vertical="center" wrapText="1"/>
    </xf>
    <xf numFmtId="0" fontId="47" fillId="0" borderId="40" xfId="3" applyFont="1" applyBorder="1" applyAlignment="1">
      <alignment horizontal="center" vertical="center" wrapText="1"/>
    </xf>
    <xf numFmtId="1" fontId="47" fillId="15" borderId="40" xfId="3" applyNumberFormat="1" applyFont="1" applyFill="1" applyBorder="1" applyAlignment="1">
      <alignment horizontal="center" vertical="center"/>
    </xf>
    <xf numFmtId="1" fontId="47" fillId="0" borderId="40" xfId="3" applyNumberFormat="1" applyFont="1" applyBorder="1" applyAlignment="1">
      <alignment horizontal="center" vertical="center" wrapText="1"/>
    </xf>
    <xf numFmtId="0" fontId="47" fillId="21" borderId="34" xfId="3" applyFont="1" applyFill="1" applyBorder="1" applyAlignment="1">
      <alignment horizontal="center" vertical="center"/>
    </xf>
    <xf numFmtId="1" fontId="42" fillId="0" borderId="51" xfId="0" applyNumberFormat="1" applyFont="1" applyBorder="1" applyAlignment="1">
      <alignment horizontal="center" vertical="center"/>
    </xf>
    <xf numFmtId="1" fontId="47" fillId="4" borderId="34" xfId="0" applyNumberFormat="1" applyFont="1" applyFill="1" applyBorder="1" applyAlignment="1">
      <alignment horizontal="center" vertical="center" wrapText="1"/>
    </xf>
    <xf numFmtId="0" fontId="42" fillId="0" borderId="33" xfId="0" applyFont="1" applyBorder="1" applyAlignment="1">
      <alignment horizontal="center" vertical="center"/>
    </xf>
    <xf numFmtId="0" fontId="42" fillId="0" borderId="38" xfId="0" applyFont="1" applyBorder="1" applyAlignment="1">
      <alignment horizontal="center" vertical="center"/>
    </xf>
    <xf numFmtId="1" fontId="12" fillId="0" borderId="40" xfId="0" applyNumberFormat="1" applyFont="1" applyBorder="1" applyAlignment="1">
      <alignment horizontal="center" vertical="center"/>
    </xf>
    <xf numFmtId="1" fontId="47" fillId="5" borderId="4" xfId="0" applyNumberFormat="1" applyFont="1" applyFill="1" applyBorder="1" applyAlignment="1">
      <alignment horizontal="center" vertical="center"/>
    </xf>
    <xf numFmtId="0" fontId="50" fillId="4" borderId="40" xfId="0" applyFont="1" applyFill="1" applyBorder="1" applyAlignment="1">
      <alignment horizontal="center" vertical="center"/>
    </xf>
    <xf numFmtId="0" fontId="47" fillId="0" borderId="5" xfId="0" applyFont="1" applyBorder="1" applyAlignment="1">
      <alignment horizontal="center" vertical="center"/>
    </xf>
    <xf numFmtId="0" fontId="42" fillId="3" borderId="35" xfId="0" applyFont="1" applyFill="1" applyBorder="1" applyAlignment="1">
      <alignment horizontal="center" vertical="center"/>
    </xf>
    <xf numFmtId="0" fontId="42" fillId="4" borderId="36" xfId="0" applyFont="1" applyFill="1" applyBorder="1" applyAlignment="1">
      <alignment horizontal="center" vertical="center" wrapText="1"/>
    </xf>
    <xf numFmtId="0" fontId="42" fillId="3" borderId="43" xfId="0" applyFont="1" applyFill="1" applyBorder="1" applyAlignment="1">
      <alignment horizontal="center" vertical="center"/>
    </xf>
    <xf numFmtId="0" fontId="42" fillId="4" borderId="33" xfId="0" applyFont="1" applyFill="1" applyBorder="1" applyAlignment="1">
      <alignment horizontal="center" vertical="center"/>
    </xf>
    <xf numFmtId="0" fontId="44" fillId="0" borderId="34" xfId="0" applyFont="1" applyBorder="1" applyAlignment="1">
      <alignment horizontal="center" vertical="center"/>
    </xf>
    <xf numFmtId="0" fontId="47" fillId="2" borderId="33" xfId="0" applyFont="1" applyFill="1" applyBorder="1" applyAlignment="1">
      <alignment horizontal="center" vertical="center"/>
    </xf>
    <xf numFmtId="0" fontId="58" fillId="0" borderId="34" xfId="0" applyFont="1" applyBorder="1" applyAlignment="1">
      <alignment horizontal="center" vertical="center"/>
    </xf>
    <xf numFmtId="0" fontId="61" fillId="0" borderId="34" xfId="0" applyFont="1" applyBorder="1" applyAlignment="1">
      <alignment horizontal="center" vertical="center"/>
    </xf>
    <xf numFmtId="0" fontId="115" fillId="0" borderId="34" xfId="0" applyFont="1" applyBorder="1" applyAlignment="1">
      <alignment horizontal="center" vertical="center"/>
    </xf>
    <xf numFmtId="1" fontId="146" fillId="16" borderId="40" xfId="0" applyNumberFormat="1" applyFont="1" applyFill="1" applyBorder="1" applyAlignment="1">
      <alignment horizontal="center" vertical="center" wrapText="1"/>
    </xf>
    <xf numFmtId="1" fontId="115" fillId="16" borderId="40" xfId="0" applyNumberFormat="1" applyFont="1" applyFill="1" applyBorder="1" applyAlignment="1">
      <alignment horizontal="center" vertical="center" wrapText="1"/>
    </xf>
    <xf numFmtId="0" fontId="115" fillId="0" borderId="34" xfId="0" applyFont="1" applyBorder="1" applyAlignment="1">
      <alignment horizontal="center" vertical="center" wrapText="1"/>
    </xf>
    <xf numFmtId="1" fontId="115" fillId="0" borderId="40" xfId="0" applyNumberFormat="1" applyFont="1" applyBorder="1" applyAlignment="1">
      <alignment horizontal="center" vertical="center" wrapText="1"/>
    </xf>
    <xf numFmtId="0" fontId="44" fillId="4" borderId="34" xfId="0" applyFont="1" applyFill="1" applyBorder="1" applyAlignment="1">
      <alignment horizontal="center" vertical="center"/>
    </xf>
    <xf numFmtId="1" fontId="42" fillId="4" borderId="37" xfId="0" applyNumberFormat="1" applyFont="1" applyFill="1" applyBorder="1" applyAlignment="1">
      <alignment horizontal="center" vertical="center"/>
    </xf>
    <xf numFmtId="0" fontId="44" fillId="0" borderId="33" xfId="0" applyFont="1" applyBorder="1" applyAlignment="1">
      <alignment horizontal="center" vertical="center"/>
    </xf>
    <xf numFmtId="0" fontId="42" fillId="4" borderId="35" xfId="0" applyFont="1" applyFill="1" applyBorder="1" applyAlignment="1">
      <alignment horizontal="center" vertical="center"/>
    </xf>
    <xf numFmtId="1" fontId="42" fillId="0" borderId="0" xfId="0" applyNumberFormat="1" applyFont="1" applyBorder="1" applyAlignment="1">
      <alignment horizontal="center" vertical="center"/>
    </xf>
    <xf numFmtId="1" fontId="42" fillId="0" borderId="0" xfId="0" applyNumberFormat="1" applyFont="1" applyBorder="1" applyAlignment="1">
      <alignment horizontal="center" vertical="center" wrapText="1"/>
    </xf>
    <xf numFmtId="1" fontId="47" fillId="15" borderId="38" xfId="0" applyNumberFormat="1" applyFont="1" applyFill="1" applyBorder="1" applyAlignment="1">
      <alignment horizontal="center" vertical="center" wrapText="1"/>
    </xf>
    <xf numFmtId="0" fontId="42" fillId="4" borderId="0" xfId="0" applyFont="1" applyFill="1" applyBorder="1" applyAlignment="1">
      <alignment horizontal="center" vertical="center"/>
    </xf>
    <xf numFmtId="1" fontId="42" fillId="4" borderId="36" xfId="0" applyNumberFormat="1" applyFont="1" applyFill="1" applyBorder="1" applyAlignment="1">
      <alignment horizontal="center" vertical="center"/>
    </xf>
    <xf numFmtId="0" fontId="47" fillId="0" borderId="34" xfId="0" applyFont="1" applyFill="1" applyBorder="1" applyAlignment="1">
      <alignment horizontal="center" vertical="center"/>
    </xf>
    <xf numFmtId="0" fontId="44" fillId="0" borderId="36" xfId="0" applyFont="1" applyBorder="1" applyAlignment="1">
      <alignment horizontal="center" vertical="center"/>
    </xf>
    <xf numFmtId="0" fontId="47" fillId="6" borderId="34" xfId="0" applyFont="1" applyFill="1" applyBorder="1" applyAlignment="1">
      <alignment horizontal="center" vertical="center"/>
    </xf>
    <xf numFmtId="0" fontId="47" fillId="4" borderId="36" xfId="0" applyFont="1" applyFill="1" applyBorder="1" applyAlignment="1">
      <alignment horizontal="center" vertical="center"/>
    </xf>
    <xf numFmtId="0" fontId="42" fillId="0" borderId="34" xfId="0" applyFont="1" applyFill="1" applyBorder="1" applyAlignment="1">
      <alignment horizontal="center" vertical="center"/>
    </xf>
    <xf numFmtId="0" fontId="42" fillId="16" borderId="38" xfId="0" applyFont="1" applyFill="1" applyBorder="1" applyAlignment="1">
      <alignment horizontal="center" vertical="center" wrapText="1"/>
    </xf>
    <xf numFmtId="0" fontId="42" fillId="2" borderId="35" xfId="0" applyFont="1" applyFill="1" applyBorder="1" applyAlignment="1">
      <alignment horizontal="center" vertical="center"/>
    </xf>
    <xf numFmtId="1" fontId="42" fillId="0" borderId="41" xfId="0" applyNumberFormat="1" applyFont="1" applyBorder="1" applyAlignment="1">
      <alignment horizontal="center" vertical="center"/>
    </xf>
    <xf numFmtId="0" fontId="42" fillId="4" borderId="53" xfId="0" applyFont="1" applyFill="1" applyBorder="1" applyAlignment="1">
      <alignment horizontal="center" vertical="center"/>
    </xf>
    <xf numFmtId="0" fontId="52" fillId="4" borderId="34" xfId="0" applyFont="1" applyFill="1" applyBorder="1" applyAlignment="1">
      <alignment horizontal="center" vertical="center"/>
    </xf>
    <xf numFmtId="1" fontId="47" fillId="0" borderId="0" xfId="0" applyNumberFormat="1" applyFont="1" applyBorder="1" applyAlignment="1">
      <alignment horizontal="center" vertical="center" wrapText="1"/>
    </xf>
    <xf numFmtId="0" fontId="42" fillId="3" borderId="22" xfId="0" applyFont="1" applyFill="1" applyBorder="1" applyAlignment="1">
      <alignment horizontal="center" vertical="center"/>
    </xf>
    <xf numFmtId="1" fontId="42" fillId="2" borderId="33" xfId="0" applyNumberFormat="1" applyFont="1" applyFill="1" applyBorder="1" applyAlignment="1">
      <alignment horizontal="center" vertical="center"/>
    </xf>
    <xf numFmtId="1" fontId="42" fillId="0" borderId="34" xfId="0" applyNumberFormat="1" applyFont="1" applyFill="1" applyBorder="1" applyAlignment="1">
      <alignment horizontal="center" vertical="center"/>
    </xf>
    <xf numFmtId="0" fontId="47" fillId="4" borderId="37" xfId="0" applyFont="1" applyFill="1" applyBorder="1" applyAlignment="1">
      <alignment horizontal="center" vertical="center"/>
    </xf>
    <xf numFmtId="0" fontId="47" fillId="4" borderId="33" xfId="0" applyFont="1" applyFill="1" applyBorder="1" applyAlignment="1">
      <alignment horizontal="center" vertical="center"/>
    </xf>
    <xf numFmtId="0" fontId="44" fillId="4" borderId="33" xfId="0" applyFont="1" applyFill="1" applyBorder="1" applyAlignment="1">
      <alignment horizontal="center" vertical="center"/>
    </xf>
    <xf numFmtId="0" fontId="42" fillId="2" borderId="37" xfId="0" applyFont="1" applyFill="1" applyBorder="1" applyAlignment="1">
      <alignment horizontal="center" vertical="center"/>
    </xf>
    <xf numFmtId="0" fontId="42" fillId="4" borderId="0" xfId="0" applyFont="1" applyFill="1" applyBorder="1" applyAlignment="1">
      <alignment horizontal="center" vertical="center" wrapText="1"/>
    </xf>
    <xf numFmtId="0" fontId="42" fillId="0" borderId="43" xfId="0" applyFont="1" applyBorder="1" applyAlignment="1">
      <alignment horizontal="center" vertical="center" wrapText="1"/>
    </xf>
    <xf numFmtId="1" fontId="42" fillId="0" borderId="43" xfId="0" applyNumberFormat="1" applyFont="1" applyBorder="1" applyAlignment="1">
      <alignment horizontal="center" vertical="center"/>
    </xf>
    <xf numFmtId="0" fontId="44" fillId="2" borderId="33" xfId="0" applyFont="1" applyFill="1" applyBorder="1" applyAlignment="1">
      <alignment horizontal="center" vertical="center"/>
    </xf>
    <xf numFmtId="0" fontId="44" fillId="2" borderId="34" xfId="0" applyFont="1" applyFill="1" applyBorder="1" applyAlignment="1">
      <alignment horizontal="center" vertical="center"/>
    </xf>
    <xf numFmtId="0" fontId="44" fillId="0" borderId="38" xfId="0" applyFont="1" applyBorder="1" applyAlignment="1">
      <alignment horizontal="center" vertical="center"/>
    </xf>
    <xf numFmtId="0" fontId="44" fillId="0" borderId="37" xfId="0" applyFont="1" applyBorder="1" applyAlignment="1">
      <alignment horizontal="center" vertical="center"/>
    </xf>
    <xf numFmtId="0" fontId="42" fillId="2" borderId="36" xfId="0" applyFont="1" applyFill="1" applyBorder="1" applyAlignment="1">
      <alignment horizontal="center" vertical="center"/>
    </xf>
    <xf numFmtId="0" fontId="42" fillId="21" borderId="34" xfId="0" applyFont="1" applyFill="1" applyBorder="1" applyAlignment="1">
      <alignment horizontal="center" vertical="center"/>
    </xf>
    <xf numFmtId="1" fontId="46" fillId="0" borderId="38" xfId="0" applyNumberFormat="1" applyFont="1" applyBorder="1" applyAlignment="1">
      <alignment horizontal="center" vertical="center"/>
    </xf>
    <xf numFmtId="0" fontId="46" fillId="4" borderId="34" xfId="0" applyFont="1" applyFill="1" applyBorder="1" applyAlignment="1">
      <alignment horizontal="center" vertical="center"/>
    </xf>
    <xf numFmtId="0" fontId="46" fillId="2" borderId="34" xfId="0" applyFont="1" applyFill="1" applyBorder="1" applyAlignment="1">
      <alignment horizontal="center" vertical="center"/>
    </xf>
    <xf numFmtId="0" fontId="46" fillId="0" borderId="37" xfId="0" applyFont="1" applyBorder="1" applyAlignment="1">
      <alignment horizontal="center" vertical="center"/>
    </xf>
    <xf numFmtId="0" fontId="46" fillId="0" borderId="33" xfId="0" applyFont="1" applyBorder="1" applyAlignment="1">
      <alignment horizontal="center" vertical="center"/>
    </xf>
    <xf numFmtId="0" fontId="47" fillId="0" borderId="0" xfId="0" applyFont="1" applyBorder="1" applyAlignment="1">
      <alignment horizontal="center" vertical="center" wrapText="1"/>
    </xf>
    <xf numFmtId="0" fontId="42" fillId="3" borderId="22" xfId="4" applyFont="1" applyFill="1" applyBorder="1" applyAlignment="1">
      <alignment horizontal="center" vertical="center"/>
    </xf>
    <xf numFmtId="0" fontId="47" fillId="0" borderId="36" xfId="4" applyFont="1" applyBorder="1" applyAlignment="1">
      <alignment horizontal="center" vertical="center"/>
    </xf>
    <xf numFmtId="0" fontId="47" fillId="4" borderId="34" xfId="4" applyFont="1" applyFill="1" applyBorder="1" applyAlignment="1">
      <alignment horizontal="center" vertical="center"/>
    </xf>
    <xf numFmtId="0" fontId="47" fillId="0" borderId="33" xfId="4" applyFont="1" applyBorder="1" applyAlignment="1">
      <alignment horizontal="center" vertical="center"/>
    </xf>
    <xf numFmtId="0" fontId="47" fillId="21" borderId="34" xfId="4" applyFont="1" applyFill="1" applyBorder="1" applyAlignment="1">
      <alignment horizontal="center" vertical="center"/>
    </xf>
    <xf numFmtId="0" fontId="42" fillId="0" borderId="34" xfId="4" applyFont="1" applyBorder="1" applyAlignment="1">
      <alignment horizontal="center" vertical="center"/>
    </xf>
    <xf numFmtId="0" fontId="12" fillId="18" borderId="35" xfId="0" applyFont="1" applyFill="1" applyBorder="1" applyAlignment="1">
      <alignment horizontal="center" vertical="center"/>
    </xf>
    <xf numFmtId="0" fontId="12" fillId="16" borderId="0" xfId="0" applyFont="1" applyFill="1" applyBorder="1" applyAlignment="1">
      <alignment horizontal="center" vertical="center"/>
    </xf>
    <xf numFmtId="0" fontId="50" fillId="16" borderId="38" xfId="0" applyFont="1" applyFill="1" applyBorder="1" applyAlignment="1">
      <alignment horizontal="center" vertical="center" wrapText="1"/>
    </xf>
    <xf numFmtId="0" fontId="12" fillId="2" borderId="34" xfId="0" applyFont="1" applyFill="1" applyBorder="1" applyAlignment="1">
      <alignment horizontal="center" vertical="center"/>
    </xf>
    <xf numFmtId="0" fontId="12" fillId="4" borderId="34" xfId="0" applyFont="1" applyFill="1" applyBorder="1" applyAlignment="1">
      <alignment horizontal="center" vertical="center"/>
    </xf>
    <xf numFmtId="0" fontId="12" fillId="21" borderId="34" xfId="0" applyFont="1" applyFill="1" applyBorder="1" applyAlignment="1">
      <alignment horizontal="center" vertical="center"/>
    </xf>
    <xf numFmtId="0" fontId="42" fillId="3" borderId="43" xfId="4" applyFont="1" applyFill="1" applyBorder="1" applyAlignment="1">
      <alignment horizontal="center" vertical="center"/>
    </xf>
    <xf numFmtId="0" fontId="47" fillId="2" borderId="34" xfId="4" applyFont="1" applyFill="1" applyBorder="1" applyAlignment="1">
      <alignment horizontal="center" vertical="center"/>
    </xf>
    <xf numFmtId="0" fontId="47" fillId="0" borderId="37" xfId="4" applyFont="1" applyBorder="1" applyAlignment="1">
      <alignment horizontal="center" vertical="center"/>
    </xf>
    <xf numFmtId="0" fontId="47" fillId="11" borderId="34" xfId="0" applyFont="1" applyFill="1" applyBorder="1" applyAlignment="1">
      <alignment horizontal="center" vertical="center"/>
    </xf>
    <xf numFmtId="0" fontId="47" fillId="15" borderId="34" xfId="4" applyFont="1" applyFill="1" applyBorder="1" applyAlignment="1">
      <alignment horizontal="center" vertical="center"/>
    </xf>
    <xf numFmtId="0" fontId="47" fillId="12" borderId="34" xfId="0" applyFont="1" applyFill="1" applyBorder="1" applyAlignment="1">
      <alignment horizontal="center" vertical="center"/>
    </xf>
    <xf numFmtId="0" fontId="42" fillId="3" borderId="43" xfId="3" applyFont="1" applyFill="1" applyBorder="1" applyAlignment="1">
      <alignment horizontal="center" vertical="center"/>
    </xf>
    <xf numFmtId="0" fontId="47" fillId="4" borderId="34" xfId="3" applyFont="1" applyFill="1" applyBorder="1" applyAlignment="1">
      <alignment horizontal="center" vertical="center"/>
    </xf>
    <xf numFmtId="0" fontId="47" fillId="22" borderId="34" xfId="0" applyFont="1" applyFill="1" applyBorder="1" applyAlignment="1">
      <alignment horizontal="center" vertical="center"/>
    </xf>
    <xf numFmtId="0" fontId="47" fillId="5" borderId="34" xfId="0" applyFont="1" applyFill="1" applyBorder="1" applyAlignment="1">
      <alignment horizontal="center" vertical="center"/>
    </xf>
    <xf numFmtId="0" fontId="47" fillId="22" borderId="34" xfId="3" applyFont="1" applyFill="1" applyBorder="1" applyAlignment="1">
      <alignment horizontal="center" vertical="center"/>
    </xf>
    <xf numFmtId="1" fontId="42" fillId="4" borderId="33" xfId="0" applyNumberFormat="1" applyFont="1" applyFill="1" applyBorder="1" applyAlignment="1">
      <alignment horizontal="center" vertical="center"/>
    </xf>
    <xf numFmtId="1" fontId="43" fillId="0" borderId="54" xfId="0" applyNumberFormat="1" applyFont="1" applyBorder="1" applyAlignment="1">
      <alignment horizontal="center" vertical="center" wrapText="1"/>
    </xf>
    <xf numFmtId="0" fontId="47" fillId="2" borderId="37" xfId="0" applyFont="1" applyFill="1" applyBorder="1" applyAlignment="1">
      <alignment horizontal="center" vertical="center"/>
    </xf>
    <xf numFmtId="1" fontId="42" fillId="0" borderId="38" xfId="0" applyNumberFormat="1" applyFont="1" applyFill="1" applyBorder="1" applyAlignment="1">
      <alignment horizontal="center" vertical="center" wrapText="1"/>
    </xf>
    <xf numFmtId="0" fontId="50" fillId="0" borderId="36" xfId="3" applyFont="1" applyBorder="1" applyAlignment="1">
      <alignment horizontal="center" vertical="center"/>
    </xf>
    <xf numFmtId="1" fontId="146" fillId="0" borderId="40" xfId="0" applyNumberFormat="1" applyFont="1" applyBorder="1" applyAlignment="1">
      <alignment horizontal="center" vertical="center" wrapText="1"/>
    </xf>
    <xf numFmtId="1" fontId="62" fillId="0" borderId="40" xfId="0" applyNumberFormat="1" applyFont="1" applyBorder="1" applyAlignment="1">
      <alignment horizontal="center" vertical="center" wrapText="1"/>
    </xf>
    <xf numFmtId="1" fontId="58" fillId="0" borderId="40" xfId="0" applyNumberFormat="1" applyFont="1" applyBorder="1" applyAlignment="1">
      <alignment horizontal="center" vertical="center" wrapText="1"/>
    </xf>
    <xf numFmtId="1" fontId="61" fillId="0" borderId="40" xfId="0" applyNumberFormat="1" applyFont="1" applyBorder="1" applyAlignment="1">
      <alignment horizontal="center" vertical="center" wrapText="1"/>
    </xf>
    <xf numFmtId="1" fontId="115" fillId="0" borderId="53" xfId="0" applyNumberFormat="1" applyFont="1" applyBorder="1" applyAlignment="1">
      <alignment horizontal="center" vertical="center" wrapText="1"/>
    </xf>
    <xf numFmtId="1" fontId="146" fillId="15" borderId="40" xfId="0" applyNumberFormat="1" applyFont="1" applyFill="1" applyBorder="1" applyAlignment="1">
      <alignment horizontal="center" vertical="center" wrapText="1"/>
    </xf>
    <xf numFmtId="1" fontId="58" fillId="15" borderId="40" xfId="0" applyNumberFormat="1" applyFont="1" applyFill="1" applyBorder="1" applyAlignment="1">
      <alignment horizontal="center" vertical="center" wrapText="1"/>
    </xf>
    <xf numFmtId="1" fontId="58" fillId="0" borderId="38" xfId="0" applyNumberFormat="1" applyFont="1" applyBorder="1" applyAlignment="1">
      <alignment horizontal="center" vertical="center" wrapText="1"/>
    </xf>
    <xf numFmtId="1" fontId="61" fillId="0" borderId="4" xfId="0" applyNumberFormat="1" applyFont="1" applyBorder="1" applyAlignment="1">
      <alignment horizontal="center" vertical="center" wrapText="1"/>
    </xf>
    <xf numFmtId="1" fontId="61" fillId="15" borderId="40" xfId="0" applyNumberFormat="1" applyFont="1" applyFill="1" applyBorder="1" applyAlignment="1">
      <alignment horizontal="center" vertical="center" wrapText="1"/>
    </xf>
    <xf numFmtId="1" fontId="61" fillId="0" borderId="38" xfId="0" applyNumberFormat="1" applyFont="1" applyBorder="1" applyAlignment="1">
      <alignment horizontal="center" vertical="center" wrapText="1"/>
    </xf>
    <xf numFmtId="1" fontId="115" fillId="15" borderId="40" xfId="0" applyNumberFormat="1" applyFont="1" applyFill="1" applyBorder="1" applyAlignment="1">
      <alignment horizontal="center" vertical="center" wrapText="1"/>
    </xf>
    <xf numFmtId="1" fontId="62" fillId="15" borderId="40" xfId="0" applyNumberFormat="1" applyFont="1" applyFill="1" applyBorder="1" applyAlignment="1">
      <alignment horizontal="center" vertical="center" wrapText="1"/>
    </xf>
    <xf numFmtId="0" fontId="194" fillId="0" borderId="34" xfId="0" applyFont="1" applyBorder="1" applyAlignment="1">
      <alignment horizontal="center" vertical="center"/>
    </xf>
    <xf numFmtId="1" fontId="194" fillId="15" borderId="40" xfId="0" applyNumberFormat="1" applyFont="1" applyFill="1" applyBorder="1" applyAlignment="1">
      <alignment horizontal="center" vertical="center" wrapText="1"/>
    </xf>
    <xf numFmtId="0" fontId="62" fillId="0" borderId="33" xfId="0" applyFont="1" applyBorder="1" applyAlignment="1">
      <alignment horizontal="center" vertical="center"/>
    </xf>
    <xf numFmtId="0" fontId="58" fillId="0" borderId="33" xfId="0" applyFont="1" applyBorder="1" applyAlignment="1">
      <alignment horizontal="center" vertical="center"/>
    </xf>
    <xf numFmtId="0" fontId="61" fillId="0" borderId="33" xfId="0" applyFont="1" applyBorder="1" applyAlignment="1">
      <alignment horizontal="center" vertical="center"/>
    </xf>
    <xf numFmtId="0" fontId="196" fillId="0" borderId="34" xfId="0" applyFont="1" applyBorder="1" applyAlignment="1">
      <alignment horizontal="center" vertical="center"/>
    </xf>
    <xf numFmtId="1" fontId="62" fillId="2" borderId="40" xfId="0" applyNumberFormat="1" applyFont="1" applyFill="1" applyBorder="1" applyAlignment="1">
      <alignment horizontal="center" vertical="center" wrapText="1"/>
    </xf>
    <xf numFmtId="1" fontId="61" fillId="2" borderId="40" xfId="0" applyNumberFormat="1" applyFont="1" applyFill="1" applyBorder="1" applyAlignment="1">
      <alignment horizontal="center" vertical="center" wrapText="1"/>
    </xf>
    <xf numFmtId="0" fontId="58" fillId="15" borderId="40" xfId="0" applyFont="1" applyFill="1" applyBorder="1" applyAlignment="1">
      <alignment horizontal="center" vertical="center" wrapText="1"/>
    </xf>
    <xf numFmtId="0" fontId="61" fillId="15" borderId="40" xfId="0" applyFont="1" applyFill="1" applyBorder="1" applyAlignment="1">
      <alignment horizontal="center" vertical="center" wrapText="1"/>
    </xf>
    <xf numFmtId="0" fontId="58" fillId="0" borderId="40" xfId="0" applyFont="1" applyBorder="1" applyAlignment="1">
      <alignment horizontal="center" vertical="center"/>
    </xf>
    <xf numFmtId="0" fontId="61" fillId="0" borderId="53" xfId="0" applyFont="1" applyBorder="1" applyAlignment="1">
      <alignment horizontal="center" vertical="center" wrapText="1"/>
    </xf>
    <xf numFmtId="0" fontId="58" fillId="16" borderId="40" xfId="0" applyFont="1" applyFill="1" applyBorder="1" applyAlignment="1">
      <alignment horizontal="center" vertical="center" wrapText="1"/>
    </xf>
    <xf numFmtId="1" fontId="61" fillId="0" borderId="35" xfId="0" applyNumberFormat="1" applyFont="1" applyBorder="1" applyAlignment="1">
      <alignment horizontal="center" vertical="center" wrapText="1"/>
    </xf>
    <xf numFmtId="1" fontId="58" fillId="0" borderId="40" xfId="0" applyNumberFormat="1" applyFont="1" applyBorder="1" applyAlignment="1">
      <alignment horizontal="center" vertical="center"/>
    </xf>
    <xf numFmtId="1" fontId="58" fillId="15" borderId="53" xfId="0" applyNumberFormat="1" applyFont="1" applyFill="1" applyBorder="1" applyAlignment="1">
      <alignment horizontal="center" vertical="center" wrapText="1"/>
    </xf>
    <xf numFmtId="0" fontId="42" fillId="16" borderId="40" xfId="0" applyFont="1" applyFill="1" applyBorder="1" applyAlignment="1">
      <alignment horizontal="center" vertical="center"/>
    </xf>
    <xf numFmtId="0" fontId="62" fillId="16" borderId="40" xfId="0" applyFont="1" applyFill="1" applyBorder="1" applyAlignment="1">
      <alignment horizontal="center" vertical="center"/>
    </xf>
    <xf numFmtId="0" fontId="58" fillId="15" borderId="34" xfId="0" applyFont="1" applyFill="1" applyBorder="1" applyAlignment="1">
      <alignment horizontal="center" vertical="center" wrapText="1"/>
    </xf>
    <xf numFmtId="1" fontId="58" fillId="15" borderId="38" xfId="0" applyNumberFormat="1" applyFont="1" applyFill="1" applyBorder="1" applyAlignment="1">
      <alignment horizontal="center" vertical="center"/>
    </xf>
    <xf numFmtId="1" fontId="58" fillId="15" borderId="48" xfId="0" applyNumberFormat="1" applyFont="1" applyFill="1" applyBorder="1" applyAlignment="1">
      <alignment horizontal="center" vertical="center" wrapText="1"/>
    </xf>
    <xf numFmtId="0" fontId="99" fillId="0" borderId="3" xfId="0" applyFont="1" applyBorder="1" applyAlignment="1">
      <alignment horizontal="center" wrapText="1"/>
    </xf>
    <xf numFmtId="1" fontId="61" fillId="0" borderId="54" xfId="0" applyNumberFormat="1" applyFont="1" applyBorder="1" applyAlignment="1">
      <alignment horizontal="center" vertical="center" wrapText="1"/>
    </xf>
    <xf numFmtId="0" fontId="62" fillId="0" borderId="40" xfId="0" applyFont="1" applyBorder="1" applyAlignment="1">
      <alignment horizontal="center" vertical="center" wrapText="1"/>
    </xf>
    <xf numFmtId="1" fontId="61" fillId="0" borderId="40" xfId="0" applyNumberFormat="1" applyFont="1" applyBorder="1" applyAlignment="1">
      <alignment horizontal="center" vertical="center"/>
    </xf>
    <xf numFmtId="1" fontId="195" fillId="15" borderId="40" xfId="0" applyNumberFormat="1" applyFont="1" applyFill="1" applyBorder="1" applyAlignment="1">
      <alignment horizontal="center" vertical="center" wrapText="1"/>
    </xf>
    <xf numFmtId="0" fontId="194" fillId="0" borderId="33" xfId="0" applyFont="1" applyBorder="1" applyAlignment="1">
      <alignment horizontal="center" vertical="center"/>
    </xf>
    <xf numFmtId="1" fontId="195" fillId="15" borderId="54" xfId="0" applyNumberFormat="1" applyFont="1" applyFill="1" applyBorder="1" applyAlignment="1">
      <alignment horizontal="center" vertical="center" wrapText="1"/>
    </xf>
    <xf numFmtId="0" fontId="195" fillId="15" borderId="40" xfId="0" applyFont="1" applyFill="1" applyBorder="1" applyAlignment="1">
      <alignment horizontal="center" vertical="center" wrapText="1"/>
    </xf>
    <xf numFmtId="1" fontId="58" fillId="19" borderId="40" xfId="0" applyNumberFormat="1" applyFont="1" applyFill="1" applyBorder="1" applyAlignment="1">
      <alignment horizontal="center" vertical="center" wrapText="1"/>
    </xf>
    <xf numFmtId="0" fontId="58" fillId="0" borderId="33" xfId="0" applyFont="1" applyBorder="1" applyAlignment="1">
      <alignment horizontal="center" vertical="center" wrapText="1"/>
    </xf>
    <xf numFmtId="0" fontId="61" fillId="0" borderId="33" xfId="0" applyFont="1" applyBorder="1" applyAlignment="1">
      <alignment horizontal="center" vertical="center" wrapText="1"/>
    </xf>
    <xf numFmtId="0" fontId="146" fillId="15" borderId="33" xfId="0" applyFont="1" applyFill="1" applyBorder="1" applyAlignment="1">
      <alignment horizontal="center" vertical="center" wrapText="1"/>
    </xf>
    <xf numFmtId="0" fontId="62" fillId="15" borderId="33" xfId="0" applyFont="1" applyFill="1" applyBorder="1" applyAlignment="1">
      <alignment horizontal="center" vertical="center" wrapText="1"/>
    </xf>
    <xf numFmtId="0" fontId="58" fillId="15" borderId="33" xfId="0" applyFont="1" applyFill="1" applyBorder="1" applyAlignment="1">
      <alignment horizontal="center" vertical="center" wrapText="1"/>
    </xf>
    <xf numFmtId="0" fontId="61" fillId="15" borderId="33" xfId="0" applyFont="1" applyFill="1" applyBorder="1" applyAlignment="1">
      <alignment horizontal="center" vertical="center" wrapText="1"/>
    </xf>
    <xf numFmtId="0" fontId="61" fillId="15" borderId="34" xfId="0" applyFont="1" applyFill="1" applyBorder="1" applyAlignment="1">
      <alignment horizontal="center" vertical="center" wrapText="1"/>
    </xf>
    <xf numFmtId="0" fontId="115" fillId="0" borderId="33" xfId="0" applyFont="1" applyBorder="1" applyAlignment="1">
      <alignment horizontal="center" vertical="center" wrapText="1"/>
    </xf>
    <xf numFmtId="0" fontId="195" fillId="0" borderId="34" xfId="0" applyFont="1" applyFill="1" applyBorder="1" applyAlignment="1">
      <alignment horizontal="center" vertical="center" wrapText="1"/>
    </xf>
    <xf numFmtId="1" fontId="196" fillId="16" borderId="40" xfId="0" applyNumberFormat="1" applyFont="1" applyFill="1" applyBorder="1" applyAlignment="1">
      <alignment horizontal="center" vertical="center" wrapText="1"/>
    </xf>
    <xf numFmtId="0" fontId="58" fillId="0" borderId="40" xfId="0" applyFont="1" applyBorder="1" applyAlignment="1">
      <alignment horizontal="center" vertical="center" wrapText="1"/>
    </xf>
    <xf numFmtId="1" fontId="195" fillId="15" borderId="53" xfId="0" applyNumberFormat="1" applyFont="1" applyFill="1" applyBorder="1" applyAlignment="1">
      <alignment horizontal="center" vertical="center" wrapText="1"/>
    </xf>
    <xf numFmtId="1" fontId="196" fillId="15" borderId="40" xfId="0" applyNumberFormat="1" applyFont="1" applyFill="1" applyBorder="1" applyAlignment="1">
      <alignment horizontal="center" vertical="center"/>
    </xf>
    <xf numFmtId="0" fontId="194" fillId="15" borderId="33" xfId="0" applyFont="1" applyFill="1" applyBorder="1" applyAlignment="1">
      <alignment horizontal="center" vertical="center" wrapText="1"/>
    </xf>
    <xf numFmtId="0" fontId="62" fillId="15" borderId="33" xfId="4" applyFont="1" applyFill="1" applyBorder="1" applyAlignment="1">
      <alignment horizontal="center" vertical="center" wrapText="1"/>
    </xf>
    <xf numFmtId="0" fontId="58" fillId="15" borderId="33" xfId="4" applyFont="1" applyFill="1" applyBorder="1" applyAlignment="1">
      <alignment horizontal="center" vertical="center" wrapText="1"/>
    </xf>
    <xf numFmtId="0" fontId="61" fillId="15" borderId="33" xfId="4" applyFont="1" applyFill="1" applyBorder="1" applyAlignment="1">
      <alignment horizontal="center" vertical="center" wrapText="1"/>
    </xf>
    <xf numFmtId="1" fontId="42" fillId="15" borderId="65" xfId="0" applyNumberFormat="1" applyFont="1" applyFill="1" applyBorder="1" applyAlignment="1">
      <alignment horizontal="center" vertical="center" wrapText="1"/>
    </xf>
    <xf numFmtId="0" fontId="42" fillId="15" borderId="40" xfId="4" applyFont="1" applyFill="1" applyBorder="1" applyAlignment="1">
      <alignment horizontal="center" vertical="center"/>
    </xf>
    <xf numFmtId="0" fontId="146" fillId="15" borderId="40" xfId="4" applyFont="1" applyFill="1" applyBorder="1" applyAlignment="1">
      <alignment horizontal="center" vertical="center"/>
    </xf>
    <xf numFmtId="0" fontId="42" fillId="15" borderId="40" xfId="4" applyFont="1" applyFill="1" applyBorder="1" applyAlignment="1">
      <alignment horizontal="center" vertical="center" wrapText="1"/>
    </xf>
    <xf numFmtId="0" fontId="197" fillId="15" borderId="40" xfId="0" applyFont="1" applyFill="1" applyBorder="1" applyAlignment="1">
      <alignment horizontal="center" vertical="center" wrapText="1"/>
    </xf>
    <xf numFmtId="0" fontId="62" fillId="15" borderId="40" xfId="4" applyFont="1" applyFill="1" applyBorder="1" applyAlignment="1">
      <alignment horizontal="center" vertical="center"/>
    </xf>
    <xf numFmtId="0" fontId="61" fillId="15" borderId="40" xfId="4" applyFont="1" applyFill="1" applyBorder="1" applyAlignment="1">
      <alignment horizontal="center" vertical="center" wrapText="1"/>
    </xf>
    <xf numFmtId="1" fontId="146" fillId="15" borderId="40" xfId="4" applyNumberFormat="1" applyFont="1" applyFill="1" applyBorder="1" applyAlignment="1">
      <alignment horizontal="center" vertical="center"/>
    </xf>
    <xf numFmtId="0" fontId="115" fillId="15" borderId="33" xfId="0" applyFont="1" applyFill="1" applyBorder="1" applyAlignment="1">
      <alignment horizontal="center" vertical="center" wrapText="1"/>
    </xf>
    <xf numFmtId="1" fontId="61" fillId="15" borderId="40" xfId="0" applyNumberFormat="1" applyFont="1" applyFill="1" applyBorder="1" applyAlignment="1">
      <alignment horizontal="center" vertical="center"/>
    </xf>
    <xf numFmtId="0" fontId="115" fillId="16" borderId="40" xfId="0" applyFont="1" applyFill="1" applyBorder="1" applyAlignment="1">
      <alignment horizontal="center" vertical="center" wrapText="1"/>
    </xf>
    <xf numFmtId="1" fontId="115" fillId="15" borderId="40" xfId="0" applyNumberFormat="1" applyFont="1" applyFill="1" applyBorder="1" applyAlignment="1">
      <alignment horizontal="center" vertical="center"/>
    </xf>
    <xf numFmtId="1" fontId="61" fillId="15" borderId="38" xfId="0" applyNumberFormat="1" applyFont="1" applyFill="1" applyBorder="1" applyAlignment="1">
      <alignment horizontal="center" vertical="center" wrapText="1"/>
    </xf>
    <xf numFmtId="1" fontId="195" fillId="15" borderId="40" xfId="0" applyNumberFormat="1" applyFont="1" applyFill="1" applyBorder="1" applyAlignment="1">
      <alignment horizontal="center" vertical="center"/>
    </xf>
    <xf numFmtId="0" fontId="58" fillId="15" borderId="40" xfId="0" applyFont="1" applyFill="1" applyBorder="1" applyAlignment="1">
      <alignment horizontal="center" vertical="center"/>
    </xf>
    <xf numFmtId="1" fontId="42" fillId="15" borderId="40" xfId="3" applyNumberFormat="1" applyFont="1" applyFill="1" applyBorder="1" applyAlignment="1">
      <alignment horizontal="center" vertical="center" wrapText="1"/>
    </xf>
    <xf numFmtId="1" fontId="62" fillId="15" borderId="40" xfId="3" applyNumberFormat="1" applyFont="1" applyFill="1" applyBorder="1" applyAlignment="1">
      <alignment horizontal="center" vertical="center" wrapText="1"/>
    </xf>
    <xf numFmtId="1" fontId="58" fillId="15" borderId="40" xfId="3" applyNumberFormat="1" applyFont="1" applyFill="1" applyBorder="1" applyAlignment="1">
      <alignment horizontal="center" vertical="center" wrapText="1"/>
    </xf>
    <xf numFmtId="1" fontId="61" fillId="15" borderId="40" xfId="3" applyNumberFormat="1" applyFont="1" applyFill="1" applyBorder="1" applyAlignment="1">
      <alignment horizontal="center" vertical="center" wrapText="1"/>
    </xf>
    <xf numFmtId="1" fontId="58" fillId="0" borderId="48" xfId="0" applyNumberFormat="1" applyFont="1" applyBorder="1" applyAlignment="1">
      <alignment horizontal="center" vertical="center" wrapText="1"/>
    </xf>
    <xf numFmtId="0" fontId="58" fillId="0" borderId="38" xfId="0" applyFont="1" applyBorder="1" applyAlignment="1">
      <alignment horizontal="center" vertical="center" wrapText="1"/>
    </xf>
    <xf numFmtId="0" fontId="115" fillId="0" borderId="38" xfId="0" applyFont="1" applyBorder="1" applyAlignment="1">
      <alignment horizontal="center" vertical="center" wrapText="1"/>
    </xf>
    <xf numFmtId="0" fontId="58" fillId="15" borderId="38" xfId="0" applyFont="1" applyFill="1" applyBorder="1" applyAlignment="1">
      <alignment horizontal="center" vertical="center" wrapText="1"/>
    </xf>
    <xf numFmtId="0" fontId="61" fillId="15" borderId="38" xfId="0" applyFont="1" applyFill="1" applyBorder="1" applyAlignment="1">
      <alignment horizontal="center" vertical="center" wrapText="1"/>
    </xf>
    <xf numFmtId="167" fontId="45" fillId="15" borderId="18" xfId="0" applyNumberFormat="1" applyFont="1" applyFill="1" applyBorder="1" applyAlignment="1">
      <alignment horizontal="center" vertical="center" wrapText="1"/>
    </xf>
    <xf numFmtId="167" fontId="45" fillId="4" borderId="18" xfId="0" applyNumberFormat="1" applyFont="1" applyFill="1" applyBorder="1" applyAlignment="1">
      <alignment horizontal="center" vertical="center" wrapText="1"/>
    </xf>
    <xf numFmtId="165" fontId="45" fillId="0" borderId="15" xfId="3" applyNumberFormat="1" applyFont="1" applyBorder="1" applyAlignment="1">
      <alignment horizontal="center" vertical="center" wrapText="1"/>
    </xf>
    <xf numFmtId="0" fontId="47" fillId="0" borderId="34" xfId="3"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47" fillId="0" borderId="34" xfId="0" applyNumberFormat="1"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47" fillId="0" borderId="34" xfId="0" applyNumberFormat="1" applyFont="1" applyBorder="1" applyAlignment="1">
      <alignment horizontal="center" vertical="center"/>
    </xf>
    <xf numFmtId="1" fontId="47" fillId="15" borderId="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0" fontId="47" fillId="4" borderId="34" xfId="0" applyFont="1" applyFill="1" applyBorder="1" applyAlignment="1">
      <alignment horizontal="center" vertical="center"/>
    </xf>
    <xf numFmtId="0" fontId="62" fillId="15" borderId="3" xfId="0" applyFont="1" applyFill="1" applyBorder="1" applyAlignment="1">
      <alignment horizontal="center" vertical="center" wrapText="1"/>
    </xf>
    <xf numFmtId="0" fontId="47" fillId="21" borderId="34" xfId="0" applyFont="1" applyFill="1" applyBorder="1" applyAlignment="1">
      <alignment horizontal="center" vertical="center"/>
    </xf>
    <xf numFmtId="0" fontId="47" fillId="21" borderId="34" xfId="3" applyFont="1" applyFill="1" applyBorder="1" applyAlignment="1">
      <alignment horizontal="center" vertical="center"/>
    </xf>
    <xf numFmtId="168" fontId="45" fillId="21" borderId="18" xfId="0" applyNumberFormat="1" applyFont="1" applyFill="1" applyBorder="1" applyAlignment="1">
      <alignment horizontal="center" vertical="center" wrapText="1"/>
    </xf>
    <xf numFmtId="168" fontId="45" fillId="21" borderId="18" xfId="3" applyNumberFormat="1" applyFont="1" applyFill="1" applyBorder="1" applyAlignment="1">
      <alignment horizontal="center" vertical="center" wrapText="1"/>
    </xf>
    <xf numFmtId="0" fontId="177" fillId="0" borderId="3" xfId="0" applyFont="1" applyBorder="1" applyAlignment="1">
      <alignment horizontal="center" vertical="center" wrapText="1"/>
    </xf>
    <xf numFmtId="0" fontId="47" fillId="0" borderId="5" xfId="0" applyFont="1" applyBorder="1" applyAlignment="1">
      <alignment vertical="center"/>
    </xf>
    <xf numFmtId="0" fontId="47" fillId="15" borderId="34" xfId="3" applyFont="1" applyFill="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4" borderId="34" xfId="0" applyFont="1" applyFill="1" applyBorder="1" applyAlignment="1">
      <alignment horizontal="center" vertical="center"/>
    </xf>
    <xf numFmtId="1" fontId="47" fillId="4" borderId="34" xfId="0" applyNumberFormat="1" applyFont="1" applyFill="1" applyBorder="1" applyAlignment="1">
      <alignment horizontal="center" vertical="center" wrapText="1"/>
    </xf>
    <xf numFmtId="165" fontId="45" fillId="0" borderId="15" xfId="0" applyNumberFormat="1" applyFont="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4" borderId="34" xfId="0" applyFont="1" applyFill="1" applyBorder="1" applyAlignment="1">
      <alignment horizontal="center" vertical="center"/>
    </xf>
    <xf numFmtId="0" fontId="44" fillId="0" borderId="16" xfId="0" applyFont="1" applyBorder="1" applyAlignment="1">
      <alignment horizontal="center" vertical="center"/>
    </xf>
    <xf numFmtId="1" fontId="47" fillId="0" borderId="33" xfId="0" applyNumberFormat="1" applyFont="1" applyBorder="1" applyAlignment="1">
      <alignment horizontal="center" vertical="center" wrapText="1"/>
    </xf>
    <xf numFmtId="0" fontId="47" fillId="0" borderId="33" xfId="0" applyFont="1" applyBorder="1" applyAlignment="1">
      <alignment horizontal="center" vertical="center"/>
    </xf>
    <xf numFmtId="1" fontId="47" fillId="4" borderId="34"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47" fillId="0" borderId="34" xfId="0" applyNumberFormat="1" applyFont="1" applyBorder="1" applyAlignment="1">
      <alignment horizontal="center" vertical="center"/>
    </xf>
    <xf numFmtId="0" fontId="177" fillId="15" borderId="34" xfId="0" applyFont="1" applyFill="1" applyBorder="1" applyAlignment="1">
      <alignment horizontal="center" vertical="center"/>
    </xf>
    <xf numFmtId="165" fontId="45" fillId="0" borderId="18"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2" fillId="15" borderId="3" xfId="3" applyFont="1" applyFill="1" applyBorder="1" applyAlignment="1">
      <alignment horizontal="center" vertical="center" wrapText="1"/>
    </xf>
    <xf numFmtId="1" fontId="47" fillId="2" borderId="34" xfId="0" applyNumberFormat="1" applyFont="1" applyFill="1" applyBorder="1" applyAlignment="1">
      <alignment horizontal="center" vertical="center" wrapText="1"/>
    </xf>
    <xf numFmtId="0" fontId="47" fillId="2" borderId="34" xfId="0" applyFont="1" applyFill="1" applyBorder="1" applyAlignment="1">
      <alignment horizontal="center" vertical="center"/>
    </xf>
    <xf numFmtId="1" fontId="47" fillId="0" borderId="34" xfId="0" applyNumberFormat="1" applyFont="1" applyBorder="1" applyAlignment="1">
      <alignment horizontal="center" vertical="center" wrapText="1"/>
    </xf>
    <xf numFmtId="1" fontId="42" fillId="2" borderId="34" xfId="0" applyNumberFormat="1" applyFont="1" applyFill="1" applyBorder="1" applyAlignment="1">
      <alignment horizontal="center" vertical="center" wrapText="1"/>
    </xf>
    <xf numFmtId="0" fontId="47" fillId="21" borderId="34" xfId="0" applyFont="1" applyFill="1" applyBorder="1" applyAlignment="1">
      <alignment horizontal="center" vertical="center"/>
    </xf>
    <xf numFmtId="1" fontId="47" fillId="0" borderId="34" xfId="0" applyNumberFormat="1" applyFont="1" applyBorder="1" applyAlignment="1">
      <alignment horizontal="center" vertical="center" wrapText="1"/>
    </xf>
    <xf numFmtId="0" fontId="42" fillId="4" borderId="5" xfId="0" applyFont="1" applyFill="1" applyBorder="1" applyAlignment="1">
      <alignment horizontal="center" vertical="center"/>
    </xf>
    <xf numFmtId="0" fontId="47" fillId="21" borderId="34" xfId="0" applyFont="1" applyFill="1" applyBorder="1" applyAlignment="1">
      <alignment horizontal="center" vertical="center"/>
    </xf>
    <xf numFmtId="0" fontId="47" fillId="21" borderId="34" xfId="3" applyFont="1" applyFill="1" applyBorder="1" applyAlignment="1">
      <alignment horizontal="center" vertical="center"/>
    </xf>
    <xf numFmtId="168" fontId="45" fillId="21" borderId="18" xfId="4"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4" borderId="34" xfId="0" applyFont="1" applyFill="1" applyBorder="1" applyAlignment="1">
      <alignment horizontal="center" vertical="center"/>
    </xf>
    <xf numFmtId="1" fontId="47" fillId="4" borderId="34" xfId="0" applyNumberFormat="1" applyFont="1" applyFill="1" applyBorder="1" applyAlignment="1">
      <alignment horizontal="center" vertical="center" wrapText="1"/>
    </xf>
    <xf numFmtId="0" fontId="64" fillId="4" borderId="5" xfId="3" applyFont="1" applyFill="1" applyBorder="1" applyAlignment="1">
      <alignment horizontal="center" vertical="center"/>
    </xf>
    <xf numFmtId="1" fontId="176" fillId="15" borderId="40" xfId="0" applyNumberFormat="1" applyFont="1" applyFill="1" applyBorder="1" applyAlignment="1">
      <alignment horizontal="center" vertical="center" wrapText="1"/>
    </xf>
    <xf numFmtId="0" fontId="174" fillId="15" borderId="34" xfId="3" applyFont="1" applyFill="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4" borderId="34" xfId="0" applyFont="1" applyFill="1" applyBorder="1" applyAlignment="1">
      <alignment horizontal="center" vertical="center"/>
    </xf>
    <xf numFmtId="1" fontId="47" fillId="4" borderId="34" xfId="0" applyNumberFormat="1" applyFont="1" applyFill="1" applyBorder="1" applyAlignment="1">
      <alignment horizontal="center" vertical="center" wrapText="1"/>
    </xf>
    <xf numFmtId="0" fontId="75" fillId="15" borderId="34" xfId="3" applyFont="1" applyFill="1" applyBorder="1" applyAlignment="1">
      <alignment horizontal="center" vertical="center" wrapText="1"/>
    </xf>
    <xf numFmtId="0" fontId="166" fillId="15" borderId="3" xfId="3"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0" fontId="47" fillId="0" borderId="34"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2" fillId="0" borderId="5" xfId="0" applyFont="1" applyBorder="1" applyAlignment="1">
      <alignment horizontal="center" vertical="center"/>
    </xf>
    <xf numFmtId="0" fontId="47" fillId="15" borderId="34" xfId="4" applyFont="1" applyFill="1" applyBorder="1" applyAlignment="1">
      <alignment horizontal="center" vertical="center" wrapText="1"/>
    </xf>
    <xf numFmtId="0" fontId="177" fillId="0" borderId="5" xfId="0" applyFont="1" applyBorder="1" applyAlignment="1">
      <alignment horizontal="center" vertical="center" wrapText="1"/>
    </xf>
    <xf numFmtId="1" fontId="47" fillId="0" borderId="34" xfId="0" applyNumberFormat="1" applyFont="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0" fontId="42"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200" fillId="0" borderId="5" xfId="3" applyFont="1" applyBorder="1" applyAlignment="1">
      <alignment horizontal="center" vertical="center" wrapText="1"/>
    </xf>
    <xf numFmtId="0" fontId="47" fillId="15" borderId="4" xfId="3" applyFont="1" applyFill="1" applyBorder="1" applyAlignment="1">
      <alignment vertical="center" wrapText="1"/>
    </xf>
    <xf numFmtId="1" fontId="47" fillId="0" borderId="34" xfId="0" applyNumberFormat="1"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65" fontId="45" fillId="15" borderId="15" xfId="0" applyNumberFormat="1" applyFont="1" applyFill="1" applyBorder="1" applyAlignment="1">
      <alignment horizontal="center" vertical="center" wrapText="1"/>
    </xf>
    <xf numFmtId="0" fontId="88" fillId="15" borderId="40" xfId="0" applyFont="1" applyFill="1" applyBorder="1" applyAlignment="1">
      <alignment horizontal="center" vertical="center" wrapText="1"/>
    </xf>
    <xf numFmtId="0" fontId="8" fillId="15" borderId="25" xfId="1" applyFill="1" applyBorder="1" applyAlignment="1" applyProtection="1">
      <alignment horizontal="center" vertical="center"/>
    </xf>
    <xf numFmtId="0" fontId="61" fillId="15" borderId="0" xfId="0" applyFont="1" applyFill="1" applyBorder="1" applyAlignment="1">
      <alignment horizontal="center" vertical="center" wrapText="1"/>
    </xf>
    <xf numFmtId="0" fontId="90" fillId="15" borderId="10" xfId="0" applyFont="1" applyFill="1" applyBorder="1" applyAlignment="1">
      <alignment horizontal="center" vertical="center" wrapText="1"/>
    </xf>
    <xf numFmtId="0" fontId="61" fillId="15" borderId="41" xfId="0" applyFont="1" applyFill="1" applyBorder="1" applyAlignment="1">
      <alignment horizontal="center" vertical="center" wrapText="1"/>
    </xf>
    <xf numFmtId="0" fontId="47" fillId="0" borderId="34" xfId="3" applyFont="1" applyBorder="1" applyAlignment="1">
      <alignment horizontal="center" vertical="center"/>
    </xf>
    <xf numFmtId="165" fontId="45" fillId="2" borderId="18" xfId="3" applyNumberFormat="1" applyFont="1" applyFill="1" applyBorder="1" applyAlignment="1">
      <alignment horizontal="center" vertical="center" wrapText="1"/>
    </xf>
    <xf numFmtId="0" fontId="44" fillId="2" borderId="5" xfId="3" applyFont="1" applyFill="1" applyBorder="1" applyAlignment="1">
      <alignment horizontal="center" vertical="center"/>
    </xf>
    <xf numFmtId="0" fontId="47" fillId="2" borderId="5" xfId="3" applyFont="1" applyFill="1" applyBorder="1" applyAlignment="1">
      <alignment horizontal="center" vertical="center"/>
    </xf>
    <xf numFmtId="1" fontId="47" fillId="2" borderId="5" xfId="3" applyNumberFormat="1" applyFont="1" applyFill="1" applyBorder="1" applyAlignment="1">
      <alignment horizontal="center" vertical="center"/>
    </xf>
    <xf numFmtId="0" fontId="47" fillId="2" borderId="34" xfId="3" applyFont="1" applyFill="1" applyBorder="1" applyAlignment="1">
      <alignment horizontal="center" vertical="center"/>
    </xf>
    <xf numFmtId="0" fontId="42" fillId="2" borderId="3" xfId="3" applyFont="1" applyFill="1" applyBorder="1" applyAlignment="1">
      <alignment horizontal="center" wrapText="1"/>
    </xf>
    <xf numFmtId="0" fontId="202" fillId="0" borderId="3" xfId="0" applyFont="1" applyBorder="1" applyAlignment="1">
      <alignment horizontal="center" vertical="center" wrapText="1"/>
    </xf>
    <xf numFmtId="0" fontId="47" fillId="0" borderId="34"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5" xfId="3" applyFont="1" applyFill="1" applyBorder="1" applyAlignment="1">
      <alignment horizontal="center" vertical="center"/>
    </xf>
    <xf numFmtId="0" fontId="47" fillId="0" borderId="5" xfId="3" applyFont="1" applyFill="1" applyBorder="1" applyAlignment="1">
      <alignment horizontal="center" vertical="center"/>
    </xf>
    <xf numFmtId="1" fontId="47" fillId="0" borderId="5" xfId="3" applyNumberFormat="1" applyFont="1" applyFill="1" applyBorder="1" applyAlignment="1">
      <alignment horizontal="center" vertical="center"/>
    </xf>
    <xf numFmtId="0" fontId="42" fillId="0" borderId="34" xfId="0" applyFont="1" applyBorder="1" applyAlignment="1">
      <alignment horizontal="center" vertical="center"/>
    </xf>
    <xf numFmtId="1" fontId="47" fillId="0" borderId="34" xfId="0" applyNumberFormat="1" applyFont="1" applyBorder="1" applyAlignment="1">
      <alignment horizontal="center" vertical="center" wrapText="1"/>
    </xf>
    <xf numFmtId="1" fontId="42" fillId="0" borderId="34" xfId="0" applyNumberFormat="1" applyFont="1" applyBorder="1" applyAlignment="1">
      <alignment horizontal="center" vertical="center" wrapText="1"/>
    </xf>
    <xf numFmtId="0" fontId="47" fillId="0" borderId="34" xfId="0" applyFont="1" applyBorder="1" applyAlignment="1">
      <alignment horizontal="center" vertical="center"/>
    </xf>
    <xf numFmtId="165" fontId="45" fillId="0" borderId="18" xfId="0" applyNumberFormat="1" applyFont="1" applyBorder="1" applyAlignment="1">
      <alignment horizontal="center" vertical="center" wrapText="1"/>
    </xf>
    <xf numFmtId="0" fontId="42" fillId="0" borderId="5" xfId="0" applyFont="1" applyBorder="1" applyAlignment="1">
      <alignment horizontal="center" vertical="center"/>
    </xf>
    <xf numFmtId="0" fontId="44" fillId="0" borderId="5" xfId="0" applyFont="1" applyBorder="1" applyAlignment="1">
      <alignment horizontal="center" vertical="center"/>
    </xf>
    <xf numFmtId="0" fontId="47" fillId="0" borderId="5" xfId="0" applyFont="1" applyBorder="1" applyAlignment="1">
      <alignment horizontal="center" vertical="center"/>
    </xf>
    <xf numFmtId="165" fontId="45" fillId="15" borderId="15" xfId="0" applyNumberFormat="1" applyFont="1" applyFill="1" applyBorder="1" applyAlignment="1">
      <alignment horizontal="center" vertical="center" wrapText="1"/>
    </xf>
    <xf numFmtId="0" fontId="42" fillId="0" borderId="34" xfId="0" applyFont="1" applyBorder="1" applyAlignment="1">
      <alignment horizontal="center" vertical="center"/>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2" fillId="0" borderId="5" xfId="0" applyFont="1" applyBorder="1" applyAlignment="1">
      <alignment horizontal="center" vertical="center"/>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0" borderId="5" xfId="0" applyFont="1" applyBorder="1" applyAlignment="1">
      <alignment horizontal="center" vertical="center"/>
    </xf>
    <xf numFmtId="0" fontId="47" fillId="15" borderId="34" xfId="4"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47" fillId="15" borderId="5" xfId="0" applyNumberFormat="1" applyFont="1" applyFill="1" applyBorder="1" applyAlignment="1">
      <alignment vertical="center"/>
    </xf>
    <xf numFmtId="0" fontId="203" fillId="15" borderId="3" xfId="0" applyFont="1" applyFill="1" applyBorder="1" applyAlignment="1">
      <alignment horizontal="center" vertical="center" wrapText="1"/>
    </xf>
    <xf numFmtId="165" fontId="204" fillId="0" borderId="18" xfId="4" applyNumberFormat="1" applyFont="1" applyBorder="1" applyAlignment="1">
      <alignment horizontal="center" vertical="center" wrapText="1"/>
    </xf>
    <xf numFmtId="0" fontId="146" fillId="0" borderId="5" xfId="4" applyFont="1" applyBorder="1" applyAlignment="1">
      <alignment horizontal="center" vertical="center"/>
    </xf>
    <xf numFmtId="0" fontId="133" fillId="0" borderId="5" xfId="4" applyFont="1" applyBorder="1" applyAlignment="1">
      <alignment horizontal="center" vertical="center"/>
    </xf>
    <xf numFmtId="1" fontId="133" fillId="0" borderId="5" xfId="4" applyNumberFormat="1" applyFont="1" applyBorder="1" applyAlignment="1">
      <alignment horizontal="center" vertical="center"/>
    </xf>
    <xf numFmtId="0" fontId="133" fillId="0" borderId="34" xfId="4" applyFont="1" applyBorder="1" applyAlignment="1">
      <alignment horizontal="center" vertical="center"/>
    </xf>
    <xf numFmtId="0" fontId="133" fillId="0" borderId="3" xfId="4" applyFont="1" applyBorder="1" applyAlignment="1">
      <alignment horizontal="center" wrapText="1"/>
    </xf>
    <xf numFmtId="0" fontId="146" fillId="0" borderId="0" xfId="4" applyFont="1"/>
    <xf numFmtId="0" fontId="48" fillId="2" borderId="5" xfId="4" applyFont="1" applyFill="1" applyBorder="1" applyAlignment="1">
      <alignment horizontal="center" vertical="center"/>
    </xf>
    <xf numFmtId="0" fontId="47" fillId="2" borderId="34" xfId="4"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47" fillId="0" borderId="34" xfId="0" applyNumberFormat="1" applyFont="1" applyBorder="1" applyAlignment="1">
      <alignment horizontal="center" vertical="center"/>
    </xf>
    <xf numFmtId="0" fontId="42" fillId="6" borderId="3" xfId="0" applyFont="1" applyFill="1" applyBorder="1" applyAlignment="1">
      <alignment horizontal="center" vertical="center" wrapText="1"/>
    </xf>
    <xf numFmtId="0" fontId="42" fillId="21" borderId="3" xfId="0" applyFont="1" applyFill="1" applyBorder="1" applyAlignment="1">
      <alignment horizontal="center" vertical="center" wrapText="1"/>
    </xf>
    <xf numFmtId="0" fontId="47" fillId="0" borderId="34"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146" fillId="0" borderId="34" xfId="4" applyFont="1" applyBorder="1" applyAlignment="1">
      <alignment horizontal="center" vertical="center"/>
    </xf>
    <xf numFmtId="0" fontId="205" fillId="0" borderId="3" xfId="4" applyFont="1" applyBorder="1" applyAlignment="1">
      <alignment horizontal="center" wrapText="1"/>
    </xf>
    <xf numFmtId="0" fontId="112" fillId="15" borderId="38" xfId="0" applyFont="1" applyFill="1" applyBorder="1" applyAlignment="1">
      <alignment horizontal="center" vertical="center" wrapText="1"/>
    </xf>
    <xf numFmtId="0" fontId="61" fillId="15" borderId="2" xfId="0"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4" borderId="34" xfId="0" applyFont="1" applyFill="1" applyBorder="1" applyAlignment="1">
      <alignment horizontal="center" vertical="center"/>
    </xf>
    <xf numFmtId="0" fontId="47" fillId="0" borderId="5" xfId="0" applyFont="1" applyBorder="1" applyAlignment="1">
      <alignment horizontal="center" vertical="center"/>
    </xf>
    <xf numFmtId="1" fontId="47" fillId="4" borderId="34" xfId="0" applyNumberFormat="1" applyFont="1" applyFill="1" applyBorder="1" applyAlignment="1">
      <alignment horizontal="center" vertical="center" wrapText="1"/>
    </xf>
    <xf numFmtId="0" fontId="184" fillId="0" borderId="3" xfId="0" applyFont="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4" borderId="34" xfId="0" applyFont="1" applyFill="1" applyBorder="1" applyAlignment="1">
      <alignment horizontal="center" vertical="center"/>
    </xf>
    <xf numFmtId="0" fontId="47" fillId="2" borderId="34" xfId="0" applyFont="1" applyFill="1" applyBorder="1" applyAlignment="1">
      <alignment horizontal="center" vertical="center"/>
    </xf>
    <xf numFmtId="0" fontId="203" fillId="0" borderId="3" xfId="0"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21" borderId="5" xfId="0" applyFont="1" applyFill="1" applyBorder="1" applyAlignment="1">
      <alignment horizontal="center" vertical="center" wrapText="1"/>
    </xf>
    <xf numFmtId="0" fontId="133" fillId="15" borderId="9" xfId="4" applyFont="1" applyFill="1" applyBorder="1" applyAlignment="1">
      <alignment horizontal="center" vertical="center"/>
    </xf>
    <xf numFmtId="0" fontId="133" fillId="15" borderId="10" xfId="4" applyFont="1" applyFill="1" applyBorder="1" applyAlignment="1">
      <alignment horizontal="center" vertical="center" wrapText="1"/>
    </xf>
    <xf numFmtId="0" fontId="47" fillId="15" borderId="34" xfId="0" applyFont="1" applyFill="1" applyBorder="1" applyAlignment="1">
      <alignment horizontal="center" vertical="center"/>
    </xf>
    <xf numFmtId="15" fontId="54" fillId="15" borderId="11" xfId="0" applyNumberFormat="1" applyFont="1" applyFill="1" applyBorder="1" applyAlignment="1">
      <alignment horizontal="center" vertical="center"/>
    </xf>
    <xf numFmtId="0" fontId="211" fillId="15" borderId="3" xfId="0"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59" fillId="15" borderId="9" xfId="4" applyFont="1" applyFill="1" applyBorder="1" applyAlignment="1">
      <alignment horizontal="center" vertical="center"/>
    </xf>
    <xf numFmtId="0" fontId="59" fillId="0" borderId="5" xfId="4" applyFont="1" applyBorder="1" applyAlignment="1">
      <alignment horizontal="center" vertical="center"/>
    </xf>
    <xf numFmtId="1" fontId="47" fillId="0" borderId="34" xfId="0" applyNumberFormat="1" applyFont="1" applyBorder="1" applyAlignment="1">
      <alignment horizontal="center" vertical="center"/>
    </xf>
    <xf numFmtId="0" fontId="47" fillId="15" borderId="34" xfId="0" applyFont="1" applyFill="1" applyBorder="1" applyAlignment="1">
      <alignment horizontal="center" vertical="center"/>
    </xf>
    <xf numFmtId="0" fontId="47" fillId="0" borderId="34" xfId="3" applyFont="1" applyBorder="1" applyAlignment="1">
      <alignment horizontal="center" vertical="center"/>
    </xf>
    <xf numFmtId="0" fontId="146" fillId="4" borderId="5" xfId="4" applyFont="1" applyFill="1" applyBorder="1" applyAlignment="1">
      <alignment horizontal="center" vertical="center"/>
    </xf>
    <xf numFmtId="0" fontId="212" fillId="15" borderId="3" xfId="0" applyFont="1" applyFill="1" applyBorder="1" applyAlignment="1">
      <alignment horizontal="center" vertical="center" wrapText="1"/>
    </xf>
    <xf numFmtId="0" fontId="212" fillId="15" borderId="34" xfId="0" applyFont="1" applyFill="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7" fillId="4" borderId="34" xfId="0" applyFont="1" applyFill="1" applyBorder="1" applyAlignment="1">
      <alignment horizontal="center" vertical="center"/>
    </xf>
    <xf numFmtId="1" fontId="47" fillId="4" borderId="34" xfId="0" applyNumberFormat="1" applyFont="1" applyFill="1" applyBorder="1" applyAlignment="1">
      <alignment horizontal="center" vertical="center" wrapText="1"/>
    </xf>
    <xf numFmtId="0" fontId="151" fillId="15" borderId="3" xfId="0" applyFont="1" applyFill="1" applyBorder="1" applyAlignment="1">
      <alignment horizontal="center" vertical="center" wrapText="1"/>
    </xf>
    <xf numFmtId="165" fontId="204" fillId="15" borderId="11" xfId="4" applyNumberFormat="1" applyFont="1" applyFill="1" applyBorder="1" applyAlignment="1">
      <alignment horizontal="center" vertical="center" wrapText="1"/>
    </xf>
    <xf numFmtId="0" fontId="47"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0" fontId="47"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7"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0" fontId="47" fillId="0" borderId="5" xfId="0" applyFont="1" applyBorder="1" applyAlignment="1">
      <alignment horizontal="center" vertical="center"/>
    </xf>
    <xf numFmtId="0" fontId="42" fillId="0" borderId="5" xfId="0" applyFont="1" applyBorder="1" applyAlignment="1">
      <alignment horizontal="center" vertical="center"/>
    </xf>
    <xf numFmtId="0" fontId="44" fillId="0" borderId="5" xfId="0" applyFont="1" applyBorder="1" applyAlignment="1">
      <alignment horizontal="center" vertical="center"/>
    </xf>
    <xf numFmtId="0" fontId="47"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65" fontId="45" fillId="4" borderId="18" xfId="0" applyNumberFormat="1" applyFont="1" applyFill="1" applyBorder="1" applyAlignment="1">
      <alignment horizontal="center" vertical="center" wrapText="1"/>
    </xf>
    <xf numFmtId="0" fontId="47" fillId="0" borderId="5" xfId="0" applyFont="1" applyBorder="1" applyAlignment="1">
      <alignment horizontal="center" vertical="center"/>
    </xf>
    <xf numFmtId="0" fontId="213" fillId="0" borderId="5" xfId="3" applyFont="1" applyBorder="1" applyAlignment="1">
      <alignment horizontal="center" vertical="center"/>
    </xf>
    <xf numFmtId="165" fontId="45" fillId="4" borderId="18" xfId="0" applyNumberFormat="1" applyFont="1" applyFill="1" applyBorder="1" applyAlignment="1">
      <alignment horizontal="center" vertical="center" wrapText="1"/>
    </xf>
    <xf numFmtId="0" fontId="47" fillId="0" borderId="34" xfId="3" applyFont="1" applyBorder="1" applyAlignment="1">
      <alignment horizontal="center" vertical="center"/>
    </xf>
    <xf numFmtId="1" fontId="47" fillId="0" borderId="34" xfId="0" applyNumberFormat="1" applyFont="1" applyBorder="1" applyAlignment="1">
      <alignment horizontal="center" vertical="center" wrapText="1"/>
    </xf>
    <xf numFmtId="0" fontId="47" fillId="0" borderId="34" xfId="3" applyFont="1" applyBorder="1" applyAlignment="1">
      <alignment horizontal="center" vertical="center"/>
    </xf>
    <xf numFmtId="0" fontId="47" fillId="0" borderId="34" xfId="4" applyFont="1" applyBorder="1" applyAlignment="1">
      <alignment horizontal="center" vertical="center"/>
    </xf>
    <xf numFmtId="0" fontId="110" fillId="0" borderId="3" xfId="3" applyFont="1" applyBorder="1" applyAlignment="1">
      <alignment horizontal="center" vertical="center" wrapText="1"/>
    </xf>
    <xf numFmtId="0" fontId="42" fillId="0" borderId="34" xfId="0" applyFont="1" applyBorder="1" applyAlignment="1">
      <alignment horizontal="center" vertical="center" wrapText="1"/>
    </xf>
    <xf numFmtId="1" fontId="47" fillId="0" borderId="34" xfId="0" applyNumberFormat="1" applyFont="1" applyBorder="1" applyAlignment="1">
      <alignment horizontal="center" vertical="center" wrapText="1"/>
    </xf>
    <xf numFmtId="0" fontId="42" fillId="0" borderId="5" xfId="0" applyFont="1" applyBorder="1" applyAlignment="1">
      <alignment horizontal="center" vertical="center"/>
    </xf>
    <xf numFmtId="0" fontId="42" fillId="4" borderId="34"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7" fillId="0" borderId="5" xfId="0" applyFont="1" applyBorder="1" applyAlignment="1">
      <alignment horizontal="center" vertical="center"/>
    </xf>
    <xf numFmtId="0" fontId="59" fillId="0" borderId="3" xfId="0" applyFont="1" applyBorder="1" applyAlignment="1">
      <alignment horizontal="center" vertical="center" wrapText="1"/>
    </xf>
    <xf numFmtId="0" fontId="42" fillId="0" borderId="34" xfId="0" applyFont="1" applyBorder="1" applyAlignment="1">
      <alignment vertical="center"/>
    </xf>
    <xf numFmtId="0" fontId="42" fillId="0" borderId="40" xfId="0" applyFont="1" applyBorder="1" applyAlignment="1">
      <alignment vertical="center"/>
    </xf>
    <xf numFmtId="0" fontId="194" fillId="0" borderId="4" xfId="0" applyFont="1" applyBorder="1" applyAlignment="1">
      <alignment vertical="center" wrapText="1"/>
    </xf>
    <xf numFmtId="0" fontId="47" fillId="0" borderId="5" xfId="0" applyFont="1" applyBorder="1" applyAlignment="1">
      <alignment horizontal="center" vertical="center"/>
    </xf>
    <xf numFmtId="0" fontId="42" fillId="0" borderId="34" xfId="0" applyFont="1" applyBorder="1" applyAlignment="1">
      <alignment horizontal="center" vertical="center"/>
    </xf>
    <xf numFmtId="1" fontId="47" fillId="0" borderId="34" xfId="0" applyNumberFormat="1" applyFont="1" applyBorder="1" applyAlignment="1">
      <alignment horizontal="center" vertical="center" wrapText="1"/>
    </xf>
    <xf numFmtId="0" fontId="47" fillId="0" borderId="34" xfId="0" applyFont="1" applyBorder="1" applyAlignment="1">
      <alignment horizontal="center" vertical="center"/>
    </xf>
    <xf numFmtId="1" fontId="42" fillId="0" borderId="34" xfId="0" applyNumberFormat="1" applyFont="1" applyBorder="1" applyAlignment="1">
      <alignment horizontal="center" vertical="center" wrapText="1"/>
    </xf>
    <xf numFmtId="0" fontId="42"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165" fontId="45" fillId="15" borderId="15" xfId="0" applyNumberFormat="1" applyFont="1" applyFill="1" applyBorder="1" applyAlignment="1">
      <alignment horizontal="center" vertical="center" wrapText="1"/>
    </xf>
    <xf numFmtId="0" fontId="47"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2" fillId="2" borderId="42" xfId="0" applyFont="1" applyFill="1" applyBorder="1" applyAlignment="1">
      <alignment vertical="center"/>
    </xf>
    <xf numFmtId="0" fontId="42" fillId="2" borderId="41" xfId="0" applyFont="1" applyFill="1" applyBorder="1" applyAlignment="1">
      <alignment vertical="center"/>
    </xf>
    <xf numFmtId="0" fontId="42" fillId="2" borderId="56" xfId="0" applyFont="1" applyFill="1" applyBorder="1" applyAlignment="1">
      <alignment vertical="center"/>
    </xf>
    <xf numFmtId="0" fontId="47" fillId="2" borderId="34" xfId="0" applyFont="1" applyFill="1" applyBorder="1" applyAlignment="1">
      <alignment horizontal="center" vertical="center"/>
    </xf>
    <xf numFmtId="0" fontId="42" fillId="0" borderId="34" xfId="0" applyFont="1" applyBorder="1" applyAlignment="1">
      <alignment horizontal="center" vertical="center"/>
    </xf>
    <xf numFmtId="0" fontId="42" fillId="0" borderId="37" xfId="0" applyFont="1" applyBorder="1" applyAlignment="1">
      <alignment horizontal="center" vertical="center"/>
    </xf>
    <xf numFmtId="1" fontId="42" fillId="0" borderId="34" xfId="0" applyNumberFormat="1" applyFont="1" applyBorder="1" applyAlignment="1">
      <alignment horizontal="center" vertical="center"/>
    </xf>
    <xf numFmtId="1" fontId="47" fillId="0" borderId="40" xfId="0" applyNumberFormat="1" applyFont="1" applyBorder="1" applyAlignment="1">
      <alignment horizontal="center" vertical="center" wrapText="1"/>
    </xf>
    <xf numFmtId="1" fontId="42" fillId="0" borderId="34" xfId="0" applyNumberFormat="1" applyFont="1" applyBorder="1" applyAlignment="1">
      <alignment horizontal="center" vertical="center" wrapText="1"/>
    </xf>
    <xf numFmtId="1" fontId="42" fillId="0" borderId="40" xfId="0" applyNumberFormat="1" applyFont="1" applyBorder="1" applyAlignment="1">
      <alignment horizontal="center" vertical="center" wrapText="1"/>
    </xf>
    <xf numFmtId="0" fontId="47" fillId="0" borderId="34" xfId="0" applyFont="1" applyBorder="1" applyAlignment="1">
      <alignment horizontal="center" vertical="center"/>
    </xf>
    <xf numFmtId="1" fontId="42" fillId="0" borderId="37" xfId="0" applyNumberFormat="1" applyFont="1" applyBorder="1" applyAlignment="1">
      <alignment horizontal="center" vertical="center"/>
    </xf>
    <xf numFmtId="0" fontId="47" fillId="0" borderId="36" xfId="0" applyFont="1" applyBorder="1" applyAlignment="1">
      <alignment horizontal="center" vertical="center"/>
    </xf>
    <xf numFmtId="0" fontId="47" fillId="0" borderId="40" xfId="0" applyFont="1" applyBorder="1" applyAlignment="1">
      <alignment horizontal="center" vertical="center"/>
    </xf>
    <xf numFmtId="1" fontId="47" fillId="0" borderId="54" xfId="0" applyNumberFormat="1" applyFont="1" applyBorder="1" applyAlignment="1">
      <alignment horizontal="center" vertical="center" wrapText="1"/>
    </xf>
    <xf numFmtId="1" fontId="42" fillId="0" borderId="33" xfId="0" applyNumberFormat="1" applyFont="1" applyBorder="1" applyAlignment="1">
      <alignment horizontal="center" vertical="center"/>
    </xf>
    <xf numFmtId="1" fontId="42" fillId="0" borderId="38" xfId="0" applyNumberFormat="1" applyFont="1" applyBorder="1" applyAlignment="1">
      <alignment horizontal="center" vertical="center"/>
    </xf>
    <xf numFmtId="1" fontId="47" fillId="15" borderId="40" xfId="0" applyNumberFormat="1" applyFont="1" applyFill="1" applyBorder="1" applyAlignment="1">
      <alignment horizontal="center" vertical="center" wrapText="1"/>
    </xf>
    <xf numFmtId="1" fontId="47" fillId="0" borderId="53" xfId="0" applyNumberFormat="1" applyFont="1" applyBorder="1" applyAlignment="1">
      <alignment horizontal="center" vertical="center" wrapText="1"/>
    </xf>
    <xf numFmtId="0" fontId="42" fillId="4" borderId="34" xfId="0" applyFont="1" applyFill="1" applyBorder="1" applyAlignment="1">
      <alignment horizontal="center" vertical="center"/>
    </xf>
    <xf numFmtId="1" fontId="47" fillId="0" borderId="34" xfId="0" applyNumberFormat="1" applyFont="1" applyBorder="1" applyAlignment="1">
      <alignment horizontal="center" vertical="center"/>
    </xf>
    <xf numFmtId="1" fontId="47" fillId="0" borderId="40" xfId="0" applyNumberFormat="1" applyFont="1" applyBorder="1" applyAlignment="1">
      <alignment horizontal="center" vertical="center"/>
    </xf>
    <xf numFmtId="0" fontId="47" fillId="4" borderId="34" xfId="0" applyFont="1" applyFill="1" applyBorder="1" applyAlignment="1">
      <alignment horizontal="center" vertical="center"/>
    </xf>
    <xf numFmtId="1" fontId="47" fillId="0" borderId="53" xfId="0" applyNumberFormat="1" applyFont="1" applyBorder="1" applyAlignment="1">
      <alignment horizontal="center" vertical="center"/>
    </xf>
    <xf numFmtId="0" fontId="47" fillId="0" borderId="40" xfId="0" applyFont="1" applyBorder="1" applyAlignment="1">
      <alignment horizontal="center" vertical="center" wrapText="1"/>
    </xf>
    <xf numFmtId="0" fontId="42" fillId="0" borderId="33" xfId="0" applyFont="1" applyBorder="1" applyAlignment="1">
      <alignment horizontal="center" vertical="center" wrapText="1"/>
    </xf>
    <xf numFmtId="0" fontId="47" fillId="21" borderId="34" xfId="0" applyFont="1" applyFill="1" applyBorder="1" applyAlignment="1">
      <alignment horizontal="center" vertical="center"/>
    </xf>
    <xf numFmtId="0" fontId="47" fillId="8" borderId="40" xfId="0" applyFont="1" applyFill="1" applyBorder="1" applyAlignment="1">
      <alignment horizontal="center" vertical="center" wrapText="1"/>
    </xf>
    <xf numFmtId="0" fontId="47" fillId="0" borderId="34" xfId="3" applyFont="1" applyBorder="1" applyAlignment="1">
      <alignment horizontal="center" vertical="center"/>
    </xf>
    <xf numFmtId="0" fontId="47" fillId="15" borderId="34" xfId="0" applyFont="1" applyFill="1" applyBorder="1" applyAlignment="1">
      <alignment horizontal="center" vertical="center"/>
    </xf>
    <xf numFmtId="1" fontId="47" fillId="0" borderId="34" xfId="0" applyNumberFormat="1" applyFont="1" applyBorder="1" applyAlignment="1">
      <alignment horizontal="center" vertical="center" wrapText="1"/>
    </xf>
    <xf numFmtId="0" fontId="10" fillId="0" borderId="0" xfId="3" applyAlignment="1">
      <alignment vertical="center"/>
    </xf>
    <xf numFmtId="0" fontId="42" fillId="0" borderId="21" xfId="0" applyFont="1" applyBorder="1" applyAlignment="1">
      <alignment horizontal="center" vertical="center" wrapText="1"/>
    </xf>
    <xf numFmtId="0" fontId="42" fillId="4" borderId="17" xfId="0" applyFont="1" applyFill="1" applyBorder="1" applyAlignment="1">
      <alignment horizontal="center" vertical="center" wrapText="1"/>
    </xf>
    <xf numFmtId="0" fontId="132" fillId="15" borderId="3" xfId="0" applyFont="1" applyFill="1" applyBorder="1" applyAlignment="1">
      <alignment horizontal="center" vertical="center" wrapText="1"/>
    </xf>
    <xf numFmtId="0" fontId="203" fillId="0" borderId="3" xfId="0" applyFont="1" applyFill="1" applyBorder="1" applyAlignment="1">
      <alignment horizontal="center" vertical="center" wrapText="1"/>
    </xf>
    <xf numFmtId="1" fontId="176" fillId="15" borderId="40" xfId="3" applyNumberFormat="1" applyFont="1" applyFill="1" applyBorder="1" applyAlignment="1">
      <alignment horizontal="center" vertical="center" wrapText="1"/>
    </xf>
    <xf numFmtId="1" fontId="42" fillId="0" borderId="34" xfId="0" applyNumberFormat="1" applyFont="1" applyBorder="1" applyAlignment="1">
      <alignment horizontal="center" vertical="center" wrapText="1"/>
    </xf>
    <xf numFmtId="0" fontId="42"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21" borderId="34" xfId="0" applyFont="1" applyFill="1" applyBorder="1" applyAlignment="1">
      <alignment horizontal="center" vertical="center"/>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7" fillId="0" borderId="34" xfId="3" applyFont="1" applyBorder="1" applyAlignment="1">
      <alignment horizontal="center" vertical="center"/>
    </xf>
    <xf numFmtId="0" fontId="47" fillId="0" borderId="5" xfId="0" applyFont="1" applyBorder="1" applyAlignment="1">
      <alignment horizontal="center" vertical="center"/>
    </xf>
    <xf numFmtId="0" fontId="209" fillId="15" borderId="3" xfId="3" applyFont="1" applyFill="1" applyBorder="1" applyAlignment="1">
      <alignment horizontal="center" vertical="center" wrapText="1"/>
    </xf>
    <xf numFmtId="0" fontId="42" fillId="0" borderId="0" xfId="3" applyFont="1" applyBorder="1" applyAlignment="1">
      <alignment horizontal="center"/>
    </xf>
    <xf numFmtId="1" fontId="47" fillId="0" borderId="34" xfId="0" applyNumberFormat="1" applyFont="1" applyBorder="1" applyAlignment="1">
      <alignment horizontal="center" vertical="center" wrapText="1"/>
    </xf>
    <xf numFmtId="0" fontId="47" fillId="0" borderId="34" xfId="0" applyFont="1" applyBorder="1" applyAlignment="1">
      <alignment horizontal="center" vertical="center"/>
    </xf>
    <xf numFmtId="1" fontId="42" fillId="0" borderId="34" xfId="0" applyNumberFormat="1" applyFont="1" applyBorder="1" applyAlignment="1">
      <alignment horizontal="center" vertical="center" wrapText="1"/>
    </xf>
    <xf numFmtId="0" fontId="42"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21" borderId="34" xfId="0" applyFont="1" applyFill="1" applyBorder="1" applyAlignment="1">
      <alignment horizontal="center" vertical="center"/>
    </xf>
    <xf numFmtId="0" fontId="47" fillId="21" borderId="34" xfId="3" applyFont="1" applyFill="1" applyBorder="1" applyAlignment="1">
      <alignment horizontal="center" vertical="center"/>
    </xf>
    <xf numFmtId="15" fontId="54" fillId="21" borderId="11" xfId="0" applyNumberFormat="1" applyFont="1" applyFill="1" applyBorder="1" applyAlignment="1">
      <alignment horizontal="center" vertical="center"/>
    </xf>
    <xf numFmtId="1" fontId="47" fillId="0" borderId="34" xfId="0" applyNumberFormat="1" applyFont="1" applyBorder="1" applyAlignment="1">
      <alignment horizontal="center" vertical="center" wrapText="1"/>
    </xf>
    <xf numFmtId="0" fontId="47" fillId="15" borderId="34" xfId="0" applyFont="1" applyFill="1" applyBorder="1" applyAlignment="1">
      <alignment horizontal="center" vertical="center"/>
    </xf>
    <xf numFmtId="0" fontId="47" fillId="0" borderId="34" xfId="3" applyFont="1" applyBorder="1" applyAlignment="1">
      <alignment horizontal="center" vertical="center"/>
    </xf>
    <xf numFmtId="0" fontId="42" fillId="0" borderId="34" xfId="0" applyFont="1" applyBorder="1" applyAlignment="1">
      <alignment horizontal="center" vertical="center"/>
    </xf>
    <xf numFmtId="1" fontId="47" fillId="0" borderId="34" xfId="0" applyNumberFormat="1" applyFont="1" applyBorder="1" applyAlignment="1">
      <alignment horizontal="center" vertical="center" wrapText="1"/>
    </xf>
    <xf numFmtId="1" fontId="47" fillId="0" borderId="40" xfId="0" applyNumberFormat="1" applyFont="1" applyBorder="1" applyAlignment="1">
      <alignment horizontal="center" vertical="center" wrapText="1"/>
    </xf>
    <xf numFmtId="0" fontId="47" fillId="0" borderId="34" xfId="0" applyFont="1" applyBorder="1" applyAlignment="1">
      <alignment horizontal="center" vertical="center"/>
    </xf>
    <xf numFmtId="1" fontId="42" fillId="0" borderId="34" xfId="0" applyNumberFormat="1" applyFont="1" applyBorder="1" applyAlignment="1">
      <alignment horizontal="center" vertical="center" wrapText="1"/>
    </xf>
    <xf numFmtId="1" fontId="42" fillId="0" borderId="40" xfId="0" applyNumberFormat="1" applyFont="1" applyBorder="1" applyAlignment="1">
      <alignment horizontal="center" vertical="center" wrapText="1"/>
    </xf>
    <xf numFmtId="1" fontId="42" fillId="0" borderId="4" xfId="0" applyNumberFormat="1" applyFont="1" applyBorder="1" applyAlignment="1">
      <alignment horizontal="center" vertical="center" wrapText="1"/>
    </xf>
    <xf numFmtId="1" fontId="42" fillId="0" borderId="34" xfId="0" applyNumberFormat="1" applyFont="1" applyBorder="1" applyAlignment="1">
      <alignment horizontal="center" vertical="center"/>
    </xf>
    <xf numFmtId="1" fontId="42" fillId="0" borderId="4" xfId="0" applyNumberFormat="1" applyFont="1" applyBorder="1" applyAlignment="1">
      <alignment horizontal="center" vertical="center"/>
    </xf>
    <xf numFmtId="1" fontId="42" fillId="4" borderId="4" xfId="0" applyNumberFormat="1" applyFont="1" applyFill="1" applyBorder="1" applyAlignment="1">
      <alignment horizontal="center" vertical="center"/>
    </xf>
    <xf numFmtId="1" fontId="42" fillId="2" borderId="4" xfId="0" applyNumberFormat="1" applyFont="1" applyFill="1" applyBorder="1" applyAlignment="1">
      <alignment horizontal="center" vertical="center" wrapText="1"/>
    </xf>
    <xf numFmtId="0" fontId="42" fillId="0" borderId="35" xfId="0" applyFont="1" applyBorder="1" applyAlignment="1">
      <alignment horizontal="center" vertical="center"/>
    </xf>
    <xf numFmtId="1" fontId="42" fillId="0" borderId="54" xfId="0" applyNumberFormat="1" applyFont="1" applyBorder="1" applyAlignment="1">
      <alignment horizontal="center" vertical="center"/>
    </xf>
    <xf numFmtId="1" fontId="42" fillId="0" borderId="55" xfId="0" applyNumberFormat="1" applyFont="1" applyBorder="1" applyAlignment="1">
      <alignment horizontal="center" vertical="center"/>
    </xf>
    <xf numFmtId="1" fontId="42" fillId="0" borderId="39" xfId="0" applyNumberFormat="1" applyFont="1" applyBorder="1" applyAlignment="1">
      <alignment horizontal="center" vertical="center"/>
    </xf>
    <xf numFmtId="1" fontId="42" fillId="0" borderId="38" xfId="0" applyNumberFormat="1" applyFont="1" applyBorder="1" applyAlignment="1">
      <alignment horizontal="center" vertical="center" wrapText="1"/>
    </xf>
    <xf numFmtId="1" fontId="42" fillId="15" borderId="40" xfId="0" applyNumberFormat="1" applyFont="1" applyFill="1" applyBorder="1" applyAlignment="1">
      <alignment horizontal="center" vertical="center" wrapText="1"/>
    </xf>
    <xf numFmtId="1" fontId="42" fillId="15" borderId="4" xfId="0" applyNumberFormat="1" applyFont="1" applyFill="1" applyBorder="1" applyAlignment="1">
      <alignment horizontal="center" vertical="center" wrapText="1"/>
    </xf>
    <xf numFmtId="1" fontId="47" fillId="15" borderId="40" xfId="0" applyNumberFormat="1" applyFont="1" applyFill="1" applyBorder="1" applyAlignment="1">
      <alignment horizontal="center" vertical="center" wrapText="1"/>
    </xf>
    <xf numFmtId="1" fontId="42" fillId="4" borderId="34" xfId="0" applyNumberFormat="1" applyFont="1" applyFill="1" applyBorder="1" applyAlignment="1">
      <alignment horizontal="center" vertical="center" wrapText="1"/>
    </xf>
    <xf numFmtId="1" fontId="42" fillId="4" borderId="35" xfId="0" applyNumberFormat="1" applyFont="1" applyFill="1" applyBorder="1" applyAlignment="1">
      <alignment horizontal="center" vertical="center"/>
    </xf>
    <xf numFmtId="0" fontId="42" fillId="4" borderId="34" xfId="0" applyFont="1" applyFill="1" applyBorder="1" applyAlignment="1">
      <alignment horizontal="center" vertical="center"/>
    </xf>
    <xf numFmtId="0" fontId="42" fillId="0" borderId="36" xfId="0" applyFont="1" applyBorder="1" applyAlignment="1">
      <alignment horizontal="center" vertical="center"/>
    </xf>
    <xf numFmtId="0" fontId="47" fillId="0" borderId="35" xfId="0" applyFont="1" applyBorder="1" applyAlignment="1">
      <alignment horizontal="center" vertical="center"/>
    </xf>
    <xf numFmtId="0" fontId="48" fillId="22" borderId="5" xfId="0" applyFont="1" applyFill="1" applyBorder="1" applyAlignment="1">
      <alignment horizontal="center" vertical="center"/>
    </xf>
    <xf numFmtId="0" fontId="43" fillId="4" borderId="5" xfId="0" applyFont="1" applyFill="1" applyBorder="1" applyAlignment="1">
      <alignment horizontal="center" vertical="center" wrapText="1"/>
    </xf>
    <xf numFmtId="0" fontId="47" fillId="4" borderId="21" xfId="0" applyFont="1" applyFill="1" applyBorder="1" applyAlignment="1">
      <alignment horizontal="center" vertical="center" wrapText="1"/>
    </xf>
    <xf numFmtId="0" fontId="42" fillId="0" borderId="17" xfId="0" applyFont="1" applyBorder="1" applyAlignment="1">
      <alignment horizontal="center" vertical="center" wrapText="1"/>
    </xf>
    <xf numFmtId="0" fontId="42" fillId="4" borderId="34" xfId="0" applyFont="1" applyFill="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7" fillId="4" borderId="34" xfId="0" applyFont="1" applyFill="1" applyBorder="1" applyAlignment="1">
      <alignment horizontal="center" vertical="center"/>
    </xf>
    <xf numFmtId="0" fontId="216" fillId="0" borderId="3" xfId="0" applyFont="1" applyBorder="1" applyAlignment="1">
      <alignment horizontal="center" vertical="center" wrapText="1"/>
    </xf>
    <xf numFmtId="1" fontId="47" fillId="0" borderId="34" xfId="0" applyNumberFormat="1" applyFont="1" applyBorder="1" applyAlignment="1">
      <alignment horizontal="center" vertical="center" wrapText="1"/>
    </xf>
    <xf numFmtId="0" fontId="176" fillId="0" borderId="3" xfId="3" applyFont="1" applyBorder="1" applyAlignment="1">
      <alignment horizontal="center" vertical="center" wrapText="1"/>
    </xf>
    <xf numFmtId="0" fontId="176" fillId="0" borderId="3" xfId="3" applyFont="1" applyBorder="1" applyAlignment="1">
      <alignment horizontal="center" wrapText="1"/>
    </xf>
    <xf numFmtId="165" fontId="45" fillId="0" borderId="18" xfId="0" applyNumberFormat="1" applyFont="1" applyBorder="1" applyAlignment="1">
      <alignment horizontal="center" vertical="center" wrapText="1"/>
    </xf>
    <xf numFmtId="1" fontId="47" fillId="15" borderId="5" xfId="0" applyNumberFormat="1" applyFont="1" applyFill="1" applyBorder="1" applyAlignment="1">
      <alignment vertical="center" wrapText="1"/>
    </xf>
    <xf numFmtId="0" fontId="42" fillId="15" borderId="5" xfId="0" applyFont="1" applyFill="1" applyBorder="1" applyAlignment="1">
      <alignment horizontal="center" vertical="center"/>
    </xf>
    <xf numFmtId="0" fontId="42" fillId="15" borderId="34" xfId="0" applyFont="1" applyFill="1" applyBorder="1" applyAlignment="1">
      <alignment horizontal="center" vertical="center"/>
    </xf>
    <xf numFmtId="1" fontId="47" fillId="0" borderId="34" xfId="0" applyNumberFormat="1" applyFont="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4" borderId="34" xfId="0" applyFont="1" applyFill="1" applyBorder="1" applyAlignment="1">
      <alignment horizontal="center" vertical="center"/>
    </xf>
    <xf numFmtId="1" fontId="47" fillId="4" borderId="34" xfId="0" applyNumberFormat="1" applyFont="1" applyFill="1" applyBorder="1" applyAlignment="1">
      <alignment horizontal="center" vertical="center" wrapText="1"/>
    </xf>
    <xf numFmtId="1" fontId="42" fillId="15" borderId="40" xfId="0" applyNumberFormat="1" applyFont="1" applyFill="1" applyBorder="1" applyAlignment="1">
      <alignment horizontal="center" vertical="center"/>
    </xf>
    <xf numFmtId="1" fontId="47" fillId="0" borderId="5" xfId="0" applyNumberFormat="1" applyFont="1" applyBorder="1" applyAlignment="1">
      <alignment vertical="center" wrapText="1"/>
    </xf>
    <xf numFmtId="0" fontId="219" fillId="15" borderId="5" xfId="1" applyFont="1" applyFill="1" applyBorder="1" applyAlignment="1" applyProtection="1">
      <alignment horizontal="center" vertical="center"/>
    </xf>
    <xf numFmtId="0" fontId="42" fillId="2" borderId="3" xfId="3" applyFont="1" applyFill="1" applyBorder="1" applyAlignment="1">
      <alignment horizontal="center" vertical="center" wrapText="1"/>
    </xf>
    <xf numFmtId="0" fontId="44"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214" fillId="24" borderId="5" xfId="14" applyNumberFormat="1" applyFont="1" applyFill="1" applyBorder="1" applyAlignment="1">
      <alignment horizontal="center" vertical="center" wrapText="1"/>
    </xf>
    <xf numFmtId="0" fontId="174" fillId="0" borderId="3" xfId="0" applyFont="1" applyBorder="1" applyAlignment="1">
      <alignment horizontal="center" vertical="center" wrapText="1"/>
    </xf>
    <xf numFmtId="1" fontId="47" fillId="0" borderId="4" xfId="0" applyNumberFormat="1" applyFont="1" applyBorder="1" applyAlignment="1">
      <alignment vertical="center" wrapText="1"/>
    </xf>
    <xf numFmtId="1" fontId="47" fillId="4" borderId="34"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15" borderId="34" xfId="0" applyFont="1" applyFill="1" applyBorder="1" applyAlignment="1">
      <alignment horizontal="center" vertical="center"/>
    </xf>
    <xf numFmtId="0" fontId="47" fillId="0" borderId="34" xfId="0" applyFont="1" applyBorder="1" applyAlignment="1">
      <alignment horizontal="center" vertical="center"/>
    </xf>
    <xf numFmtId="165" fontId="45" fillId="0" borderId="18" xfId="0" applyNumberFormat="1" applyFont="1" applyBorder="1" applyAlignment="1">
      <alignment horizontal="center" vertical="center" wrapText="1"/>
    </xf>
    <xf numFmtId="0" fontId="47" fillId="0" borderId="5" xfId="0" applyFont="1" applyBorder="1" applyAlignment="1">
      <alignment horizontal="center" vertical="center"/>
    </xf>
    <xf numFmtId="15" fontId="135" fillId="10" borderId="18" xfId="0" applyNumberFormat="1" applyFont="1" applyFill="1" applyBorder="1" applyAlignment="1">
      <alignment horizontal="center" vertical="center"/>
    </xf>
    <xf numFmtId="0" fontId="48" fillId="10" borderId="5" xfId="0" applyFont="1" applyFill="1" applyBorder="1" applyAlignment="1">
      <alignment horizontal="center" vertical="center"/>
    </xf>
    <xf numFmtId="0" fontId="47" fillId="10" borderId="34" xfId="0" applyFont="1" applyFill="1" applyBorder="1" applyAlignment="1">
      <alignment horizontal="center" vertical="center"/>
    </xf>
    <xf numFmtId="0" fontId="47" fillId="10" borderId="3" xfId="0" applyFont="1" applyFill="1" applyBorder="1" applyAlignment="1">
      <alignment horizontal="center" wrapText="1"/>
    </xf>
    <xf numFmtId="1" fontId="47" fillId="0" borderId="34" xfId="0" applyNumberFormat="1" applyFont="1" applyBorder="1" applyAlignment="1">
      <alignment horizontal="center" vertical="center" wrapText="1"/>
    </xf>
    <xf numFmtId="0" fontId="47"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0" fontId="138" fillId="0" borderId="3" xfId="3" applyFont="1" applyBorder="1" applyAlignment="1">
      <alignment horizontal="center" vertical="center" wrapText="1"/>
    </xf>
    <xf numFmtId="1" fontId="47" fillId="0" borderId="34" xfId="0" applyNumberFormat="1" applyFont="1" applyBorder="1" applyAlignment="1">
      <alignment horizontal="center" vertical="center" wrapText="1"/>
    </xf>
    <xf numFmtId="1" fontId="47" fillId="2" borderId="34" xfId="0" applyNumberFormat="1" applyFont="1" applyFill="1" applyBorder="1" applyAlignment="1">
      <alignment horizontal="center" vertical="center" wrapText="1"/>
    </xf>
    <xf numFmtId="0" fontId="47" fillId="2" borderId="34" xfId="0" applyFont="1" applyFill="1" applyBorder="1" applyAlignment="1">
      <alignment horizontal="center" vertical="center"/>
    </xf>
    <xf numFmtId="0" fontId="109" fillId="15" borderId="3" xfId="3" applyFont="1" applyFill="1" applyBorder="1" applyAlignment="1">
      <alignment horizontal="center" vertical="center" wrapText="1"/>
    </xf>
    <xf numFmtId="0" fontId="42" fillId="4" borderId="5" xfId="0" applyFont="1" applyFill="1" applyBorder="1" applyAlignment="1">
      <alignment horizontal="center" vertical="center"/>
    </xf>
    <xf numFmtId="1" fontId="47" fillId="4" borderId="34" xfId="0" applyNumberFormat="1" applyFont="1" applyFill="1" applyBorder="1" applyAlignment="1">
      <alignment horizontal="center" vertical="center" wrapText="1"/>
    </xf>
    <xf numFmtId="165" fontId="45" fillId="4" borderId="18" xfId="0" applyNumberFormat="1" applyFont="1" applyFill="1" applyBorder="1" applyAlignment="1">
      <alignment horizontal="center" vertical="center" wrapText="1"/>
    </xf>
    <xf numFmtId="0" fontId="47" fillId="4" borderId="34" xfId="0" applyFont="1" applyFill="1" applyBorder="1" applyAlignment="1">
      <alignment horizontal="center" vertical="center"/>
    </xf>
    <xf numFmtId="0" fontId="42" fillId="4" borderId="3" xfId="3" applyFont="1" applyFill="1" applyBorder="1" applyAlignment="1">
      <alignment horizontal="center" vertical="center" wrapText="1"/>
    </xf>
    <xf numFmtId="0" fontId="43" fillId="0" borderId="3" xfId="4" applyFont="1" applyBorder="1" applyAlignment="1">
      <alignment horizontal="center" vertical="center" wrapText="1"/>
    </xf>
    <xf numFmtId="165" fontId="45" fillId="10" borderId="18" xfId="3" applyNumberFormat="1" applyFont="1" applyFill="1" applyBorder="1" applyAlignment="1">
      <alignment horizontal="center" vertical="center" wrapText="1"/>
    </xf>
    <xf numFmtId="0" fontId="44" fillId="10" borderId="5" xfId="3" applyFont="1" applyFill="1" applyBorder="1" applyAlignment="1">
      <alignment horizontal="center" vertical="center"/>
    </xf>
    <xf numFmtId="0" fontId="47" fillId="10" borderId="34" xfId="3" applyFont="1" applyFill="1" applyBorder="1" applyAlignment="1">
      <alignment horizontal="center" vertical="center"/>
    </xf>
    <xf numFmtId="0" fontId="42" fillId="10" borderId="3" xfId="3" applyFont="1" applyFill="1" applyBorder="1" applyAlignment="1">
      <alignment horizontal="center" wrapText="1"/>
    </xf>
    <xf numFmtId="0" fontId="44" fillId="0" borderId="5" xfId="0" applyFont="1" applyBorder="1" applyAlignment="1">
      <alignment horizontal="center" vertical="center"/>
    </xf>
    <xf numFmtId="0" fontId="42" fillId="0" borderId="34" xfId="0" applyFont="1" applyBorder="1" applyAlignment="1">
      <alignment horizontal="center" vertical="center"/>
    </xf>
    <xf numFmtId="1" fontId="47" fillId="0" borderId="40" xfId="0" applyNumberFormat="1" applyFont="1" applyBorder="1" applyAlignment="1">
      <alignment horizontal="center" vertical="center" wrapText="1"/>
    </xf>
    <xf numFmtId="0" fontId="47" fillId="0" borderId="34" xfId="0" applyFont="1" applyBorder="1" applyAlignment="1">
      <alignment horizontal="center" vertical="center"/>
    </xf>
    <xf numFmtId="0" fontId="47" fillId="0" borderId="40" xfId="0" applyFont="1" applyBorder="1" applyAlignment="1">
      <alignment horizontal="center" vertical="center"/>
    </xf>
    <xf numFmtId="0" fontId="47" fillId="15" borderId="40" xfId="0" applyFont="1" applyFill="1" applyBorder="1" applyAlignment="1">
      <alignment horizontal="center" vertical="center" wrapText="1"/>
    </xf>
    <xf numFmtId="1" fontId="47" fillId="0" borderId="40" xfId="0" applyNumberFormat="1" applyFont="1" applyBorder="1" applyAlignment="1">
      <alignment horizontal="center" vertical="center"/>
    </xf>
    <xf numFmtId="0" fontId="47" fillId="4" borderId="34" xfId="0" applyFont="1" applyFill="1" applyBorder="1" applyAlignment="1">
      <alignment horizontal="center" vertical="center"/>
    </xf>
    <xf numFmtId="0" fontId="47" fillId="0" borderId="35" xfId="0" applyFont="1" applyBorder="1" applyAlignment="1">
      <alignment horizontal="center" vertical="center"/>
    </xf>
    <xf numFmtId="0" fontId="47" fillId="0" borderId="40" xfId="0" applyFont="1" applyBorder="1" applyAlignment="1">
      <alignment horizontal="center" vertical="center" wrapText="1"/>
    </xf>
    <xf numFmtId="0" fontId="47" fillId="0" borderId="37" xfId="0" applyFont="1" applyBorder="1" applyAlignment="1">
      <alignment horizontal="center" vertical="center"/>
    </xf>
    <xf numFmtId="0" fontId="47" fillId="2" borderId="34" xfId="0" applyFont="1" applyFill="1" applyBorder="1" applyAlignment="1">
      <alignment horizontal="center" vertical="center"/>
    </xf>
    <xf numFmtId="1" fontId="47" fillId="15" borderId="54" xfId="0" applyNumberFormat="1" applyFont="1" applyFill="1" applyBorder="1" applyAlignment="1">
      <alignment horizontal="center" vertical="center" wrapText="1"/>
    </xf>
    <xf numFmtId="0" fontId="47" fillId="0" borderId="33" xfId="0" applyFont="1" applyBorder="1" applyAlignment="1">
      <alignment horizontal="center" vertical="center"/>
    </xf>
    <xf numFmtId="0" fontId="47" fillId="0" borderId="34" xfId="3" applyFont="1" applyBorder="1" applyAlignment="1">
      <alignment horizontal="center" vertical="center"/>
    </xf>
    <xf numFmtId="0" fontId="47" fillId="0" borderId="40" xfId="3" applyFont="1" applyBorder="1" applyAlignment="1">
      <alignment horizontal="center" vertical="center"/>
    </xf>
    <xf numFmtId="1" fontId="47" fillId="0" borderId="40" xfId="3" applyNumberFormat="1" applyFont="1" applyBorder="1" applyAlignment="1">
      <alignment horizontal="center" vertical="center"/>
    </xf>
    <xf numFmtId="1" fontId="47" fillId="15" borderId="40" xfId="3" applyNumberFormat="1" applyFont="1" applyFill="1" applyBorder="1" applyAlignment="1">
      <alignment horizontal="center" vertical="center" wrapText="1"/>
    </xf>
    <xf numFmtId="1" fontId="47" fillId="0" borderId="40" xfId="3" applyNumberFormat="1" applyFont="1" applyBorder="1" applyAlignment="1">
      <alignment horizontal="center" vertical="center" wrapText="1"/>
    </xf>
    <xf numFmtId="0" fontId="47" fillId="21" borderId="34" xfId="3" applyFont="1" applyFill="1" applyBorder="1" applyAlignment="1">
      <alignment horizontal="center" vertical="center"/>
    </xf>
    <xf numFmtId="0" fontId="47" fillId="0" borderId="34" xfId="3" applyFont="1" applyFill="1" applyBorder="1" applyAlignment="1">
      <alignment horizontal="center" vertical="center"/>
    </xf>
    <xf numFmtId="0" fontId="42" fillId="21" borderId="3" xfId="3" applyFont="1" applyFill="1" applyBorder="1" applyAlignment="1">
      <alignment horizontal="center" vertical="center" wrapText="1"/>
    </xf>
    <xf numFmtId="0" fontId="48" fillId="4" borderId="3" xfId="3" applyFont="1" applyFill="1" applyBorder="1" applyAlignment="1">
      <alignment horizontal="center" vertical="center" wrapText="1"/>
    </xf>
    <xf numFmtId="0" fontId="47" fillId="0" borderId="3" xfId="3" applyFont="1" applyBorder="1" applyAlignment="1">
      <alignment horizontal="center" vertical="center" wrapText="1"/>
    </xf>
    <xf numFmtId="0" fontId="47" fillId="0" borderId="3" xfId="3" applyFont="1" applyFill="1" applyBorder="1" applyAlignment="1">
      <alignment horizontal="center" vertical="center" wrapText="1"/>
    </xf>
    <xf numFmtId="0" fontId="47" fillId="10" borderId="3" xfId="0" applyFont="1" applyFill="1" applyBorder="1" applyAlignment="1">
      <alignment horizontal="center" vertical="center" wrapText="1"/>
    </xf>
    <xf numFmtId="0" fontId="190" fillId="0" borderId="3" xfId="3" applyFont="1" applyBorder="1" applyAlignment="1">
      <alignment horizontal="center" vertical="center" wrapText="1"/>
    </xf>
    <xf numFmtId="0" fontId="47" fillId="22" borderId="3" xfId="0" applyFont="1" applyFill="1" applyBorder="1" applyAlignment="1">
      <alignment horizontal="center" vertical="center" wrapText="1"/>
    </xf>
    <xf numFmtId="0" fontId="215" fillId="15" borderId="3" xfId="0" applyFont="1" applyFill="1" applyBorder="1" applyAlignment="1">
      <alignment horizontal="center" vertical="center" wrapText="1"/>
    </xf>
    <xf numFmtId="1" fontId="215" fillId="15"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4" borderId="34" xfId="0" applyFont="1" applyFill="1" applyBorder="1" applyAlignment="1">
      <alignment horizontal="center" vertical="center"/>
    </xf>
    <xf numFmtId="1" fontId="47" fillId="4" borderId="34" xfId="0" applyNumberFormat="1" applyFont="1" applyFill="1" applyBorder="1" applyAlignment="1">
      <alignment horizontal="center" vertical="center" wrapText="1"/>
    </xf>
    <xf numFmtId="1" fontId="47" fillId="0" borderId="34" xfId="0" applyNumberFormat="1" applyFont="1" applyBorder="1" applyAlignment="1">
      <alignment horizontal="center" vertical="center" wrapText="1"/>
    </xf>
    <xf numFmtId="0" fontId="174" fillId="15" borderId="34" xfId="0" applyFont="1" applyFill="1" applyBorder="1" applyAlignment="1">
      <alignment horizontal="center" vertical="center" wrapText="1"/>
    </xf>
    <xf numFmtId="1" fontId="47" fillId="0" borderId="34" xfId="0" applyNumberFormat="1" applyFont="1" applyBorder="1" applyAlignment="1">
      <alignment horizontal="center" vertical="center" wrapText="1"/>
    </xf>
    <xf numFmtId="0" fontId="47" fillId="0" borderId="5" xfId="0" applyFont="1" applyBorder="1" applyAlignment="1">
      <alignment horizontal="center" vertical="center"/>
    </xf>
    <xf numFmtId="0" fontId="47" fillId="0" borderId="5" xfId="0" applyFont="1" applyBorder="1" applyAlignment="1">
      <alignment horizontal="center" vertical="center"/>
    </xf>
    <xf numFmtId="0" fontId="47" fillId="0" borderId="34" xfId="4" applyFont="1" applyBorder="1" applyAlignment="1">
      <alignment horizontal="center" vertical="center"/>
    </xf>
    <xf numFmtId="1" fontId="47" fillId="0" borderId="34" xfId="0" applyNumberFormat="1" applyFont="1" applyBorder="1" applyAlignment="1">
      <alignment horizontal="center" vertical="center" wrapText="1"/>
    </xf>
    <xf numFmtId="0" fontId="47" fillId="0" borderId="5" xfId="0" applyFont="1" applyBorder="1" applyAlignment="1">
      <alignment horizontal="center" vertical="center"/>
    </xf>
    <xf numFmtId="165" fontId="45" fillId="0" borderId="11" xfId="3" applyNumberFormat="1" applyFont="1" applyBorder="1" applyAlignment="1">
      <alignment horizontal="center" vertical="center" wrapText="1"/>
    </xf>
    <xf numFmtId="0" fontId="44" fillId="0" borderId="9" xfId="3" applyFont="1" applyBorder="1" applyAlignment="1">
      <alignment horizontal="center" vertical="center"/>
    </xf>
    <xf numFmtId="0" fontId="47" fillId="10" borderId="3" xfId="3" applyFont="1" applyFill="1" applyBorder="1" applyAlignment="1">
      <alignment horizontal="center" wrapText="1"/>
    </xf>
    <xf numFmtId="165" fontId="45" fillId="10" borderId="18" xfId="0" applyNumberFormat="1" applyFont="1" applyFill="1" applyBorder="1" applyAlignment="1">
      <alignment horizontal="center" vertical="center" wrapText="1"/>
    </xf>
    <xf numFmtId="0" fontId="44" fillId="10" borderId="5" xfId="0" applyFont="1" applyFill="1" applyBorder="1" applyAlignment="1">
      <alignment horizontal="center" vertical="center"/>
    </xf>
    <xf numFmtId="0" fontId="42" fillId="10" borderId="3" xfId="0" applyFont="1" applyFill="1" applyBorder="1" applyAlignment="1">
      <alignment horizontal="center" wrapText="1"/>
    </xf>
    <xf numFmtId="0" fontId="201" fillId="15" borderId="3" xfId="3" applyFont="1" applyFill="1" applyBorder="1" applyAlignment="1">
      <alignment horizontal="center" vertical="center" wrapText="1"/>
    </xf>
    <xf numFmtId="165" fontId="174" fillId="0" borderId="18" xfId="0" applyNumberFormat="1" applyFont="1" applyBorder="1" applyAlignment="1">
      <alignment horizontal="center" vertical="center" wrapText="1"/>
    </xf>
    <xf numFmtId="166" fontId="174" fillId="21" borderId="18" xfId="0" applyNumberFormat="1" applyFont="1" applyFill="1" applyBorder="1" applyAlignment="1">
      <alignment horizontal="center" vertical="center" wrapText="1"/>
    </xf>
    <xf numFmtId="15" fontId="174" fillId="0" borderId="18" xfId="0" applyNumberFormat="1" applyFont="1" applyBorder="1" applyAlignment="1">
      <alignment horizontal="center" vertical="center"/>
    </xf>
    <xf numFmtId="15" fontId="174" fillId="4" borderId="18" xfId="0" applyNumberFormat="1" applyFont="1" applyFill="1" applyBorder="1" applyAlignment="1">
      <alignment horizontal="center" vertical="center"/>
    </xf>
    <xf numFmtId="165" fontId="190" fillId="0" borderId="18" xfId="4" applyNumberFormat="1" applyFont="1" applyBorder="1" applyAlignment="1">
      <alignment horizontal="center" vertical="center" wrapText="1"/>
    </xf>
    <xf numFmtId="15" fontId="174" fillId="10" borderId="18" xfId="0" applyNumberFormat="1" applyFont="1" applyFill="1" applyBorder="1" applyAlignment="1">
      <alignment horizontal="center" vertical="center"/>
    </xf>
    <xf numFmtId="15" fontId="174" fillId="0" borderId="18" xfId="4" applyNumberFormat="1" applyFont="1" applyBorder="1" applyAlignment="1">
      <alignment horizontal="center" vertical="center"/>
    </xf>
    <xf numFmtId="0" fontId="190" fillId="15" borderId="3" xfId="3" applyFont="1" applyFill="1" applyBorder="1" applyAlignment="1">
      <alignment horizontal="center" vertical="center" wrapText="1"/>
    </xf>
    <xf numFmtId="0" fontId="134" fillId="15" borderId="34" xfId="3" applyFont="1" applyFill="1" applyBorder="1" applyAlignment="1">
      <alignment horizontal="center" vertical="center"/>
    </xf>
    <xf numFmtId="0" fontId="47" fillId="0" borderId="34" xfId="3" applyFont="1" applyBorder="1" applyAlignment="1">
      <alignment horizontal="center" vertical="center"/>
    </xf>
    <xf numFmtId="0" fontId="42" fillId="0" borderId="34" xfId="0" applyFont="1" applyBorder="1" applyAlignment="1">
      <alignment horizontal="center" vertical="center"/>
    </xf>
    <xf numFmtId="0" fontId="42" fillId="0" borderId="40" xfId="0" applyFont="1" applyBorder="1" applyAlignment="1">
      <alignment horizontal="center" vertical="center"/>
    </xf>
    <xf numFmtId="0" fontId="42" fillId="0" borderId="40" xfId="0" applyFont="1" applyBorder="1" applyAlignment="1">
      <alignment horizontal="center" vertical="center" wrapText="1"/>
    </xf>
    <xf numFmtId="1" fontId="47" fillId="0" borderId="40" xfId="0" applyNumberFormat="1" applyFont="1" applyBorder="1" applyAlignment="1">
      <alignment horizontal="center" vertical="center" wrapText="1"/>
    </xf>
    <xf numFmtId="1" fontId="47" fillId="0" borderId="54" xfId="0" applyNumberFormat="1" applyFont="1" applyBorder="1" applyAlignment="1">
      <alignment horizontal="center" vertical="center" wrapText="1"/>
    </xf>
    <xf numFmtId="0" fontId="47" fillId="0" borderId="34" xfId="0" applyFont="1" applyBorder="1" applyAlignment="1">
      <alignment horizontal="center" vertical="center"/>
    </xf>
    <xf numFmtId="1" fontId="42" fillId="0" borderId="40" xfId="0" applyNumberFormat="1" applyFont="1" applyBorder="1" applyAlignment="1">
      <alignment horizontal="center" vertical="center" wrapText="1"/>
    </xf>
    <xf numFmtId="1" fontId="47" fillId="0" borderId="48" xfId="0" applyNumberFormat="1" applyFont="1" applyBorder="1" applyAlignment="1">
      <alignment horizontal="center" vertical="center" wrapText="1"/>
    </xf>
    <xf numFmtId="1" fontId="42" fillId="0" borderId="48" xfId="0" applyNumberFormat="1" applyFont="1" applyBorder="1" applyAlignment="1">
      <alignment horizontal="center" vertical="center"/>
    </xf>
    <xf numFmtId="1" fontId="42" fillId="0" borderId="34" xfId="0" applyNumberFormat="1" applyFont="1" applyBorder="1" applyAlignment="1">
      <alignment horizontal="center" vertical="center"/>
    </xf>
    <xf numFmtId="1" fontId="42" fillId="0" borderId="40" xfId="0" applyNumberFormat="1" applyFont="1" applyBorder="1" applyAlignment="1">
      <alignment horizontal="center" vertical="center"/>
    </xf>
    <xf numFmtId="1" fontId="42" fillId="0" borderId="53" xfId="0" applyNumberFormat="1" applyFont="1" applyBorder="1" applyAlignment="1">
      <alignment horizontal="center" vertical="center" wrapText="1"/>
    </xf>
    <xf numFmtId="1" fontId="42" fillId="2" borderId="40" xfId="0" applyNumberFormat="1" applyFont="1" applyFill="1" applyBorder="1" applyAlignment="1">
      <alignment horizontal="center" vertical="center" wrapText="1"/>
    </xf>
    <xf numFmtId="0" fontId="42" fillId="0" borderId="35" xfId="0" applyFont="1" applyBorder="1" applyAlignment="1">
      <alignment horizontal="center" vertical="center"/>
    </xf>
    <xf numFmtId="1" fontId="42" fillId="0" borderId="33" xfId="0" applyNumberFormat="1" applyFont="1" applyBorder="1" applyAlignment="1">
      <alignment horizontal="center" vertical="center"/>
    </xf>
    <xf numFmtId="1" fontId="47" fillId="15" borderId="40" xfId="0" applyNumberFormat="1" applyFont="1" applyFill="1" applyBorder="1" applyAlignment="1">
      <alignment horizontal="center" vertical="center" wrapText="1"/>
    </xf>
    <xf numFmtId="0" fontId="42" fillId="4" borderId="34" xfId="0" applyFont="1" applyFill="1" applyBorder="1" applyAlignment="1">
      <alignment horizontal="center" vertical="center"/>
    </xf>
    <xf numFmtId="0" fontId="42" fillId="2" borderId="34" xfId="0" applyFont="1" applyFill="1" applyBorder="1" applyAlignment="1">
      <alignment horizontal="center" vertical="center"/>
    </xf>
    <xf numFmtId="1" fontId="47" fillId="0" borderId="40" xfId="0" applyNumberFormat="1" applyFont="1" applyBorder="1" applyAlignment="1">
      <alignment horizontal="center" vertical="center"/>
    </xf>
    <xf numFmtId="0" fontId="47" fillId="4" borderId="34" xfId="0" applyFont="1" applyFill="1" applyBorder="1" applyAlignment="1">
      <alignment horizontal="center" vertical="center"/>
    </xf>
    <xf numFmtId="0" fontId="42" fillId="4" borderId="36" xfId="0" applyFont="1" applyFill="1" applyBorder="1" applyAlignment="1">
      <alignment horizontal="center" vertical="center"/>
    </xf>
    <xf numFmtId="0" fontId="47" fillId="0" borderId="40" xfId="0" applyFont="1" applyBorder="1" applyAlignment="1">
      <alignment horizontal="center" vertical="center" wrapText="1"/>
    </xf>
    <xf numFmtId="0" fontId="47" fillId="0" borderId="37" xfId="0" applyFont="1" applyBorder="1" applyAlignment="1">
      <alignment horizontal="center" vertical="center"/>
    </xf>
    <xf numFmtId="0" fontId="42" fillId="0" borderId="33" xfId="0" applyFont="1" applyBorder="1" applyAlignment="1">
      <alignment horizontal="center" vertical="center" wrapText="1"/>
    </xf>
    <xf numFmtId="0" fontId="47" fillId="0" borderId="38" xfId="0" applyFont="1" applyBorder="1" applyAlignment="1">
      <alignment horizontal="center" vertical="center"/>
    </xf>
    <xf numFmtId="0" fontId="42" fillId="4" borderId="8" xfId="0" applyFont="1" applyFill="1" applyBorder="1" applyAlignment="1">
      <alignment horizontal="center" vertical="center" wrapText="1"/>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2" fillId="0" borderId="5" xfId="0" applyFont="1" applyBorder="1" applyAlignment="1">
      <alignment horizontal="center" vertical="center"/>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47" fillId="0" borderId="34" xfId="4" applyFont="1" applyBorder="1" applyAlignment="1">
      <alignment horizontal="center" vertical="center"/>
    </xf>
    <xf numFmtId="0" fontId="47" fillId="21" borderId="34" xfId="3" applyFont="1" applyFill="1" applyBorder="1" applyAlignment="1">
      <alignment horizontal="center" vertical="center"/>
    </xf>
    <xf numFmtId="0" fontId="47" fillId="0" borderId="5" xfId="0" applyFont="1" applyBorder="1" applyAlignment="1">
      <alignment horizontal="center" vertical="center"/>
    </xf>
    <xf numFmtId="165" fontId="45" fillId="26" borderId="18" xfId="3" applyNumberFormat="1" applyFont="1" applyFill="1" applyBorder="1" applyAlignment="1">
      <alignment horizontal="center" vertical="center" wrapText="1"/>
    </xf>
    <xf numFmtId="0" fontId="44" fillId="26" borderId="5" xfId="3" applyFont="1" applyFill="1" applyBorder="1" applyAlignment="1">
      <alignment horizontal="center" vertical="center"/>
    </xf>
    <xf numFmtId="0" fontId="47" fillId="26" borderId="34" xfId="3" applyFont="1" applyFill="1" applyBorder="1" applyAlignment="1">
      <alignment horizontal="center" vertical="center"/>
    </xf>
    <xf numFmtId="0" fontId="42" fillId="26" borderId="3" xfId="3" applyFont="1" applyFill="1" applyBorder="1" applyAlignment="1">
      <alignment horizontal="center" vertical="center" wrapText="1"/>
    </xf>
    <xf numFmtId="0" fontId="47" fillId="26" borderId="5" xfId="3" applyFont="1" applyFill="1" applyBorder="1" applyAlignment="1">
      <alignment horizontal="center" vertical="center"/>
    </xf>
    <xf numFmtId="1" fontId="47" fillId="26" borderId="5" xfId="3" applyNumberFormat="1" applyFont="1" applyFill="1" applyBorder="1" applyAlignment="1">
      <alignment horizontal="center" vertical="center"/>
    </xf>
    <xf numFmtId="1" fontId="221" fillId="0" borderId="36" xfId="0" applyNumberFormat="1" applyFont="1" applyBorder="1" applyAlignment="1">
      <alignment horizontal="center" vertical="center" wrapText="1"/>
    </xf>
    <xf numFmtId="165" fontId="45" fillId="21" borderId="18" xfId="3"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2" fillId="0" borderId="5" xfId="0" applyFont="1" applyBorder="1" applyAlignment="1">
      <alignment horizontal="center" vertical="center"/>
    </xf>
    <xf numFmtId="0" fontId="47" fillId="0" borderId="5" xfId="0" applyFont="1" applyBorder="1" applyAlignment="1">
      <alignment horizontal="center" vertical="center"/>
    </xf>
    <xf numFmtId="0" fontId="166" fillId="0" borderId="3" xfId="4" applyFont="1" applyBorder="1" applyAlignment="1">
      <alignment horizontal="center" vertical="center" wrapText="1"/>
    </xf>
    <xf numFmtId="0" fontId="47"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0" fontId="42" fillId="0" borderId="34" xfId="0" applyFont="1" applyBorder="1" applyAlignment="1">
      <alignment horizontal="center" vertical="center"/>
    </xf>
    <xf numFmtId="0" fontId="42" fillId="0" borderId="40" xfId="0" applyFont="1" applyBorder="1" applyAlignment="1">
      <alignment horizontal="center" vertical="center"/>
    </xf>
    <xf numFmtId="1" fontId="47" fillId="0" borderId="40" xfId="0" applyNumberFormat="1" applyFont="1" applyBorder="1" applyAlignment="1">
      <alignment horizontal="center" vertical="center" wrapText="1"/>
    </xf>
    <xf numFmtId="0" fontId="47" fillId="0" borderId="34" xfId="0" applyFont="1" applyBorder="1" applyAlignment="1">
      <alignment horizontal="center" vertical="center"/>
    </xf>
    <xf numFmtId="0" fontId="47" fillId="0" borderId="40" xfId="0" applyFont="1" applyBorder="1" applyAlignment="1">
      <alignment horizontal="center" vertical="center"/>
    </xf>
    <xf numFmtId="0" fontId="47" fillId="0" borderId="36" xfId="0" applyFont="1" applyBorder="1" applyAlignment="1">
      <alignment horizontal="center" vertical="center"/>
    </xf>
    <xf numFmtId="1" fontId="42" fillId="0" borderId="40" xfId="0" applyNumberFormat="1" applyFont="1" applyBorder="1" applyAlignment="1">
      <alignment horizontal="center" vertical="center" wrapText="1"/>
    </xf>
    <xf numFmtId="1" fontId="42" fillId="0" borderId="48" xfId="0" applyNumberFormat="1" applyFont="1" applyBorder="1" applyAlignment="1">
      <alignment horizontal="center" vertical="center"/>
    </xf>
    <xf numFmtId="1" fontId="42" fillId="4" borderId="4" xfId="0" applyNumberFormat="1" applyFont="1" applyFill="1" applyBorder="1" applyAlignment="1">
      <alignment horizontal="center" vertical="center"/>
    </xf>
    <xf numFmtId="1" fontId="42" fillId="0" borderId="53" xfId="0" applyNumberFormat="1" applyFont="1" applyBorder="1" applyAlignment="1">
      <alignment horizontal="center" vertical="center" wrapText="1"/>
    </xf>
    <xf numFmtId="1" fontId="42" fillId="0" borderId="38" xfId="0" applyNumberFormat="1" applyFont="1" applyBorder="1" applyAlignment="1">
      <alignment horizontal="center" vertical="center"/>
    </xf>
    <xf numFmtId="1" fontId="47" fillId="15" borderId="40" xfId="0" applyNumberFormat="1" applyFont="1" applyFill="1" applyBorder="1" applyAlignment="1">
      <alignment horizontal="center" vertical="center" wrapText="1"/>
    </xf>
    <xf numFmtId="1" fontId="47" fillId="0" borderId="53" xfId="0" applyNumberFormat="1" applyFont="1" applyBorder="1" applyAlignment="1">
      <alignment horizontal="center" vertical="center" wrapText="1"/>
    </xf>
    <xf numFmtId="0" fontId="42" fillId="0" borderId="36" xfId="0" applyFont="1" applyBorder="1" applyAlignment="1">
      <alignment horizontal="center" vertical="center"/>
    </xf>
    <xf numFmtId="0" fontId="42" fillId="0" borderId="54" xfId="0" applyFont="1" applyBorder="1" applyAlignment="1">
      <alignment horizontal="center" vertical="center"/>
    </xf>
    <xf numFmtId="0" fontId="42" fillId="2" borderId="34" xfId="0" applyFont="1" applyFill="1" applyBorder="1" applyAlignment="1">
      <alignment horizontal="center" vertical="center"/>
    </xf>
    <xf numFmtId="0" fontId="47" fillId="4" borderId="34" xfId="0" applyFont="1" applyFill="1" applyBorder="1" applyAlignment="1">
      <alignment horizontal="center" vertical="center"/>
    </xf>
    <xf numFmtId="0" fontId="42" fillId="4" borderId="36" xfId="0" applyFont="1" applyFill="1" applyBorder="1" applyAlignment="1">
      <alignment horizontal="center" vertical="center"/>
    </xf>
    <xf numFmtId="0" fontId="47" fillId="0" borderId="40" xfId="0" applyFont="1" applyBorder="1" applyAlignment="1">
      <alignment horizontal="center" vertical="center" wrapText="1"/>
    </xf>
    <xf numFmtId="0" fontId="47" fillId="0" borderId="37" xfId="0" applyFont="1" applyBorder="1" applyAlignment="1">
      <alignment horizontal="center" vertical="center"/>
    </xf>
    <xf numFmtId="0" fontId="47" fillId="4" borderId="40" xfId="0" applyFont="1" applyFill="1" applyBorder="1" applyAlignment="1">
      <alignment horizontal="center" vertical="center"/>
    </xf>
    <xf numFmtId="1" fontId="47" fillId="16" borderId="40" xfId="0" applyNumberFormat="1" applyFont="1" applyFill="1" applyBorder="1" applyAlignment="1">
      <alignment horizontal="center" vertical="center" wrapText="1"/>
    </xf>
    <xf numFmtId="0" fontId="47" fillId="2" borderId="40" xfId="0" applyFont="1" applyFill="1" applyBorder="1" applyAlignment="1">
      <alignment horizontal="center" vertical="center"/>
    </xf>
    <xf numFmtId="0" fontId="47" fillId="21" borderId="34" xfId="0" applyFont="1" applyFill="1" applyBorder="1" applyAlignment="1">
      <alignment horizontal="center" vertical="center"/>
    </xf>
    <xf numFmtId="1" fontId="47" fillId="0" borderId="38" xfId="0" applyNumberFormat="1" applyFont="1" applyBorder="1" applyAlignment="1">
      <alignment horizontal="center" vertical="center" wrapText="1"/>
    </xf>
    <xf numFmtId="0" fontId="47" fillId="0" borderId="33" xfId="0" applyFont="1" applyBorder="1" applyAlignment="1">
      <alignment horizontal="center" vertical="center"/>
    </xf>
    <xf numFmtId="0" fontId="42" fillId="0" borderId="33" xfId="0" applyFont="1" applyBorder="1" applyAlignment="1">
      <alignment horizontal="center" vertical="center"/>
    </xf>
    <xf numFmtId="0" fontId="201" fillId="0" borderId="3" xfId="3" applyFont="1" applyBorder="1" applyAlignment="1">
      <alignment horizontal="center" wrapText="1"/>
    </xf>
    <xf numFmtId="0" fontId="43" fillId="2" borderId="8" xfId="0" applyFont="1" applyFill="1" applyBorder="1" applyAlignment="1">
      <alignment horizontal="center" vertical="center" wrapText="1"/>
    </xf>
    <xf numFmtId="1" fontId="47" fillId="0" borderId="34" xfId="0" applyNumberFormat="1" applyFont="1" applyBorder="1" applyAlignment="1">
      <alignment horizontal="center" vertical="center" wrapText="1"/>
    </xf>
    <xf numFmtId="0" fontId="61" fillId="0" borderId="1" xfId="16" applyFont="1" applyBorder="1" applyAlignment="1">
      <alignment horizontal="center"/>
    </xf>
    <xf numFmtId="0" fontId="61" fillId="0" borderId="2" xfId="16" applyFont="1" applyBorder="1" applyAlignment="1">
      <alignment horizontal="center"/>
    </xf>
    <xf numFmtId="15" fontId="42" fillId="3" borderId="12" xfId="16" applyNumberFormat="1" applyFont="1" applyFill="1" applyBorder="1" applyAlignment="1">
      <alignment horizontal="center" vertical="center"/>
    </xf>
    <xf numFmtId="0" fontId="42" fillId="3" borderId="13" xfId="16" applyFont="1" applyFill="1" applyBorder="1" applyAlignment="1">
      <alignment horizontal="center" vertical="center"/>
    </xf>
    <xf numFmtId="0" fontId="42" fillId="3" borderId="67" xfId="16" applyFont="1" applyFill="1" applyBorder="1" applyAlignment="1">
      <alignment horizontal="center" vertical="center"/>
    </xf>
    <xf numFmtId="0" fontId="42" fillId="0" borderId="0" xfId="16" applyFont="1"/>
    <xf numFmtId="165" fontId="45" fillId="15" borderId="24" xfId="16" applyNumberFormat="1" applyFont="1" applyFill="1" applyBorder="1" applyAlignment="1">
      <alignment horizontal="center" vertical="center" wrapText="1"/>
    </xf>
    <xf numFmtId="0" fontId="44" fillId="15" borderId="16" xfId="16" applyFont="1" applyFill="1" applyBorder="1" applyAlignment="1">
      <alignment horizontal="center" vertical="center"/>
    </xf>
    <xf numFmtId="0" fontId="223" fillId="15" borderId="33" xfId="16" applyFont="1" applyFill="1" applyBorder="1" applyAlignment="1">
      <alignment horizontal="center" vertical="center" wrapText="1"/>
    </xf>
    <xf numFmtId="0" fontId="87" fillId="15" borderId="3" xfId="16" applyFont="1" applyFill="1" applyBorder="1" applyAlignment="1">
      <alignment horizontal="center" vertical="center" wrapText="1"/>
    </xf>
    <xf numFmtId="15" fontId="135" fillId="0" borderId="18" xfId="16" applyNumberFormat="1" applyFont="1" applyBorder="1" applyAlignment="1">
      <alignment horizontal="center" vertical="center"/>
    </xf>
    <xf numFmtId="0" fontId="48" fillId="0" borderId="5" xfId="16" applyFont="1" applyBorder="1" applyAlignment="1">
      <alignment horizontal="center" vertical="center"/>
    </xf>
    <xf numFmtId="0" fontId="47" fillId="0" borderId="34" xfId="16" applyFont="1" applyBorder="1" applyAlignment="1">
      <alignment horizontal="center" vertical="center"/>
    </xf>
    <xf numFmtId="0" fontId="47" fillId="0" borderId="3" xfId="16" applyFont="1" applyBorder="1" applyAlignment="1">
      <alignment horizontal="center" wrapText="1"/>
    </xf>
    <xf numFmtId="1" fontId="47" fillId="0" borderId="5" xfId="16" applyNumberFormat="1" applyFont="1" applyBorder="1" applyAlignment="1">
      <alignment horizontal="center" vertical="center"/>
    </xf>
    <xf numFmtId="0" fontId="47" fillId="0" borderId="5" xfId="16" applyFont="1" applyBorder="1" applyAlignment="1">
      <alignment horizontal="center" vertical="center"/>
    </xf>
    <xf numFmtId="15" fontId="47" fillId="0" borderId="18" xfId="16" applyNumberFormat="1" applyFont="1" applyBorder="1" applyAlignment="1">
      <alignment horizontal="center" vertical="center"/>
    </xf>
    <xf numFmtId="0" fontId="47" fillId="0" borderId="0" xfId="16" applyFont="1"/>
    <xf numFmtId="15" fontId="42" fillId="0" borderId="18" xfId="16" applyNumberFormat="1" applyFont="1" applyBorder="1" applyAlignment="1">
      <alignment horizontal="center" vertical="center"/>
    </xf>
    <xf numFmtId="0" fontId="42" fillId="0" borderId="5" xfId="16" applyFont="1" applyBorder="1" applyAlignment="1">
      <alignment horizontal="center" vertical="center"/>
    </xf>
    <xf numFmtId="0" fontId="42" fillId="0" borderId="34" xfId="16" applyFont="1" applyBorder="1" applyAlignment="1">
      <alignment horizontal="center" vertical="center"/>
    </xf>
    <xf numFmtId="0" fontId="43" fillId="0" borderId="3" xfId="16" applyFont="1" applyBorder="1" applyAlignment="1">
      <alignment horizontal="center" wrapText="1"/>
    </xf>
    <xf numFmtId="1" fontId="47" fillId="0" borderId="40" xfId="0" applyNumberFormat="1" applyFont="1" applyBorder="1" applyAlignment="1">
      <alignment horizontal="center" vertical="center" wrapText="1"/>
    </xf>
    <xf numFmtId="0" fontId="47" fillId="0" borderId="34" xfId="0" applyFont="1" applyBorder="1" applyAlignment="1">
      <alignment horizontal="center" vertical="center"/>
    </xf>
    <xf numFmtId="0" fontId="47" fillId="0" borderId="40" xfId="0" applyFont="1" applyBorder="1" applyAlignment="1">
      <alignment horizontal="center" vertical="center"/>
    </xf>
    <xf numFmtId="1" fontId="47" fillId="0" borderId="40" xfId="0" applyNumberFormat="1" applyFont="1" applyBorder="1" applyAlignment="1">
      <alignment horizontal="center" vertical="center"/>
    </xf>
    <xf numFmtId="0" fontId="47" fillId="4" borderId="34" xfId="0" applyFont="1" applyFill="1" applyBorder="1" applyAlignment="1">
      <alignment horizontal="center" vertical="center"/>
    </xf>
    <xf numFmtId="0" fontId="47" fillId="0" borderId="40" xfId="0" applyFont="1" applyBorder="1" applyAlignment="1">
      <alignment horizontal="center" vertical="center" wrapText="1"/>
    </xf>
    <xf numFmtId="0" fontId="47" fillId="21" borderId="34" xfId="0" applyFont="1" applyFill="1" applyBorder="1" applyAlignment="1">
      <alignment horizontal="center" vertical="center"/>
    </xf>
    <xf numFmtId="0" fontId="47" fillId="0" borderId="34" xfId="4" applyFont="1" applyBorder="1" applyAlignment="1">
      <alignment horizontal="center" vertical="center"/>
    </xf>
    <xf numFmtId="0" fontId="47" fillId="15" borderId="34" xfId="0" applyFont="1" applyFill="1" applyBorder="1" applyAlignment="1">
      <alignment horizontal="center" vertical="center"/>
    </xf>
    <xf numFmtId="0" fontId="47" fillId="0" borderId="3" xfId="16" applyFont="1" applyBorder="1" applyAlignment="1">
      <alignment horizontal="center" vertical="center" wrapText="1"/>
    </xf>
    <xf numFmtId="15" fontId="135" fillId="15" borderId="18" xfId="16" applyNumberFormat="1" applyFont="1" applyFill="1" applyBorder="1" applyAlignment="1">
      <alignment horizontal="center" vertical="center"/>
    </xf>
    <xf numFmtId="0" fontId="48" fillId="15" borderId="5" xfId="16" applyFont="1" applyFill="1" applyBorder="1" applyAlignment="1">
      <alignment horizontal="center" vertical="center"/>
    </xf>
    <xf numFmtId="0" fontId="47" fillId="15" borderId="3" xfId="16" applyFont="1" applyFill="1" applyBorder="1" applyAlignment="1">
      <alignment horizontal="center" vertical="center" wrapText="1"/>
    </xf>
    <xf numFmtId="0" fontId="0" fillId="0" borderId="0" xfId="0" applyAlignment="1">
      <alignment vertical="center"/>
    </xf>
    <xf numFmtId="1" fontId="47" fillId="0" borderId="40" xfId="0" applyNumberFormat="1" applyFont="1" applyBorder="1" applyAlignment="1">
      <alignment horizontal="center" vertical="center" wrapText="1"/>
    </xf>
    <xf numFmtId="0" fontId="47" fillId="0" borderId="34" xfId="0" applyFont="1" applyBorder="1" applyAlignment="1">
      <alignment horizontal="center" vertical="center"/>
    </xf>
    <xf numFmtId="1" fontId="47" fillId="0" borderId="40" xfId="0" applyNumberFormat="1" applyFont="1" applyBorder="1" applyAlignment="1">
      <alignment horizontal="center" vertical="center"/>
    </xf>
    <xf numFmtId="0" fontId="47" fillId="4" borderId="34" xfId="0" applyFont="1" applyFill="1" applyBorder="1" applyAlignment="1">
      <alignment horizontal="center" vertical="center"/>
    </xf>
    <xf numFmtId="0" fontId="47" fillId="0" borderId="37" xfId="0" applyFont="1" applyBorder="1" applyAlignment="1">
      <alignment horizontal="center" vertical="center"/>
    </xf>
    <xf numFmtId="0" fontId="47" fillId="21" borderId="34" xfId="0" applyFont="1" applyFill="1" applyBorder="1" applyAlignment="1">
      <alignment horizontal="center" vertical="center"/>
    </xf>
    <xf numFmtId="0" fontId="47" fillId="0" borderId="33" xfId="0" applyFont="1" applyBorder="1" applyAlignment="1">
      <alignment horizontal="center" vertical="center"/>
    </xf>
    <xf numFmtId="0" fontId="47" fillId="0" borderId="38" xfId="0" applyFont="1" applyBorder="1" applyAlignment="1">
      <alignment horizontal="center" vertical="center" wrapText="1"/>
    </xf>
    <xf numFmtId="0" fontId="125" fillId="15" borderId="40" xfId="4" applyFont="1" applyFill="1" applyBorder="1" applyAlignment="1">
      <alignment horizontal="center" vertical="center"/>
    </xf>
    <xf numFmtId="0" fontId="47" fillId="0" borderId="5" xfId="0" applyFont="1" applyBorder="1" applyAlignment="1">
      <alignment horizontal="center" vertical="center"/>
    </xf>
    <xf numFmtId="0" fontId="47" fillId="4" borderId="3" xfId="16" applyFont="1" applyFill="1" applyBorder="1" applyAlignment="1">
      <alignment horizontal="center" wrapText="1"/>
    </xf>
    <xf numFmtId="1" fontId="47" fillId="0" borderId="34" xfId="0" applyNumberFormat="1" applyFont="1" applyBorder="1" applyAlignment="1">
      <alignment horizontal="center" vertical="center" wrapText="1"/>
    </xf>
    <xf numFmtId="0" fontId="47" fillId="15" borderId="34" xfId="0" applyFont="1" applyFill="1" applyBorder="1" applyAlignment="1">
      <alignment horizontal="center" vertical="center"/>
    </xf>
    <xf numFmtId="165" fontId="190" fillId="4" borderId="18" xfId="4" applyNumberFormat="1" applyFont="1" applyFill="1" applyBorder="1" applyAlignment="1">
      <alignment horizontal="center" vertical="center" wrapText="1"/>
    </xf>
    <xf numFmtId="0" fontId="59" fillId="4" borderId="5" xfId="4" applyFont="1" applyFill="1" applyBorder="1" applyAlignment="1">
      <alignment horizontal="center" vertical="center"/>
    </xf>
    <xf numFmtId="0" fontId="42" fillId="4" borderId="5" xfId="4" applyFont="1" applyFill="1" applyBorder="1" applyAlignment="1">
      <alignment horizontal="center" vertical="center"/>
    </xf>
    <xf numFmtId="0" fontId="42" fillId="4" borderId="34" xfId="4" applyFont="1" applyFill="1" applyBorder="1" applyAlignment="1">
      <alignment horizontal="center" vertical="center"/>
    </xf>
    <xf numFmtId="0" fontId="43" fillId="4" borderId="3" xfId="4" applyFont="1" applyFill="1" applyBorder="1" applyAlignment="1">
      <alignment horizontal="center" wrapText="1"/>
    </xf>
    <xf numFmtId="0" fontId="47" fillId="0" borderId="34" xfId="0" applyFont="1" applyBorder="1" applyAlignment="1">
      <alignment horizontal="center" vertical="center"/>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4" borderId="34" xfId="0" applyFont="1" applyFill="1" applyBorder="1" applyAlignment="1">
      <alignment horizontal="center" vertical="center"/>
    </xf>
    <xf numFmtId="0" fontId="47" fillId="0" borderId="5" xfId="0" applyFont="1" applyBorder="1" applyAlignment="1">
      <alignment horizontal="center" vertical="center"/>
    </xf>
    <xf numFmtId="0" fontId="47" fillId="0" borderId="34" xfId="3" applyFont="1" applyBorder="1" applyAlignment="1">
      <alignment horizontal="center" vertical="center"/>
    </xf>
    <xf numFmtId="1" fontId="47" fillId="4" borderId="34" xfId="0" applyNumberFormat="1" applyFont="1" applyFill="1" applyBorder="1" applyAlignment="1">
      <alignment horizontal="center" vertical="center" wrapText="1"/>
    </xf>
    <xf numFmtId="0" fontId="47" fillId="0" borderId="5" xfId="3"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13" fillId="15" borderId="3" xfId="0" applyFont="1" applyFill="1" applyBorder="1" applyAlignment="1">
      <alignment horizontal="center" vertical="center" wrapText="1"/>
    </xf>
    <xf numFmtId="1" fontId="47" fillId="0" borderId="40" xfId="0" applyNumberFormat="1" applyFont="1" applyBorder="1" applyAlignment="1">
      <alignment horizontal="center" vertical="center" wrapText="1"/>
    </xf>
    <xf numFmtId="0" fontId="47" fillId="0" borderId="34" xfId="0" applyFont="1" applyBorder="1" applyAlignment="1">
      <alignment horizontal="center" vertical="center"/>
    </xf>
    <xf numFmtId="0" fontId="47" fillId="2" borderId="34" xfId="0" applyFont="1" applyFill="1" applyBorder="1" applyAlignment="1">
      <alignment horizontal="center" vertical="center"/>
    </xf>
    <xf numFmtId="0" fontId="47" fillId="0" borderId="5" xfId="0" applyFont="1" applyBorder="1" applyAlignment="1">
      <alignment horizontal="center" vertical="center"/>
    </xf>
    <xf numFmtId="0" fontId="47" fillId="21" borderId="34" xfId="0" applyFont="1" applyFill="1" applyBorder="1" applyAlignment="1">
      <alignment horizontal="center" vertical="center"/>
    </xf>
    <xf numFmtId="0" fontId="47" fillId="0" borderId="34" xfId="4" applyFont="1" applyBorder="1" applyAlignment="1">
      <alignment horizontal="center" vertical="center"/>
    </xf>
    <xf numFmtId="0" fontId="138" fillId="15" borderId="34" xfId="0" applyFont="1" applyFill="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2" fillId="0" borderId="34" xfId="0" applyFont="1" applyBorder="1" applyAlignment="1">
      <alignment horizontal="center" vertical="center"/>
    </xf>
    <xf numFmtId="1" fontId="47" fillId="0" borderId="34" xfId="0" applyNumberFormat="1" applyFont="1" applyBorder="1" applyAlignment="1">
      <alignment horizontal="center" vertical="center" wrapText="1"/>
    </xf>
    <xf numFmtId="0" fontId="42" fillId="0" borderId="5" xfId="0" applyFont="1" applyBorder="1" applyAlignment="1">
      <alignment horizontal="center" vertical="center"/>
    </xf>
    <xf numFmtId="0" fontId="68" fillId="4" borderId="0" xfId="0" applyFont="1" applyFill="1" applyAlignment="1">
      <alignment horizontal="center"/>
    </xf>
    <xf numFmtId="0" fontId="68" fillId="4" borderId="38" xfId="0" applyFont="1" applyFill="1" applyBorder="1" applyAlignment="1">
      <alignment horizontal="center"/>
    </xf>
    <xf numFmtId="0" fontId="42" fillId="0" borderId="34" xfId="0" applyFont="1" applyFill="1" applyBorder="1" applyAlignment="1">
      <alignment horizontal="center" vertical="center"/>
    </xf>
    <xf numFmtId="0" fontId="42" fillId="0" borderId="32" xfId="0" applyFont="1" applyFill="1" applyBorder="1" applyAlignment="1">
      <alignment horizontal="center" vertical="center"/>
    </xf>
    <xf numFmtId="0" fontId="42" fillId="4" borderId="9" xfId="0" applyFont="1" applyFill="1" applyBorder="1" applyAlignment="1">
      <alignment horizontal="center" vertical="center" wrapText="1"/>
    </xf>
    <xf numFmtId="0" fontId="42" fillId="7" borderId="34" xfId="0" applyFont="1" applyFill="1" applyBorder="1" applyAlignment="1">
      <alignment horizontal="center" vertical="center"/>
    </xf>
    <xf numFmtId="0" fontId="42" fillId="7" borderId="4" xfId="0" applyFont="1" applyFill="1" applyBorder="1" applyAlignment="1">
      <alignment horizontal="center" vertical="center"/>
    </xf>
    <xf numFmtId="0" fontId="42" fillId="0" borderId="5" xfId="0" applyFont="1" applyBorder="1" applyAlignment="1">
      <alignment horizontal="center" vertical="center" wrapText="1"/>
    </xf>
    <xf numFmtId="0" fontId="42" fillId="0" borderId="41" xfId="0" applyFont="1" applyBorder="1" applyAlignment="1">
      <alignment horizontal="center" vertical="center"/>
    </xf>
    <xf numFmtId="0" fontId="42" fillId="0" borderId="42" xfId="0" applyFont="1" applyBorder="1" applyAlignment="1">
      <alignment horizontal="center" vertical="center"/>
    </xf>
    <xf numFmtId="0" fontId="44" fillId="4" borderId="43" xfId="0" applyFont="1" applyFill="1" applyBorder="1" applyAlignment="1">
      <alignment horizontal="center" vertical="center"/>
    </xf>
    <xf numFmtId="0" fontId="44" fillId="4" borderId="44" xfId="0" applyFont="1" applyFill="1" applyBorder="1" applyAlignment="1">
      <alignment horizontal="center" vertical="center"/>
    </xf>
    <xf numFmtId="0" fontId="44" fillId="4" borderId="45" xfId="0" applyFont="1" applyFill="1" applyBorder="1" applyAlignment="1">
      <alignment horizontal="center" vertical="center"/>
    </xf>
    <xf numFmtId="0" fontId="42" fillId="0" borderId="34" xfId="0" applyFont="1" applyBorder="1" applyAlignment="1">
      <alignment horizontal="center" vertical="center"/>
    </xf>
    <xf numFmtId="0" fontId="42" fillId="0" borderId="40" xfId="0" applyFont="1" applyBorder="1" applyAlignment="1">
      <alignment horizontal="center" vertical="center"/>
    </xf>
    <xf numFmtId="0" fontId="42" fillId="0" borderId="4" xfId="0" applyFont="1" applyBorder="1" applyAlignment="1">
      <alignment horizontal="center" vertical="center"/>
    </xf>
    <xf numFmtId="15" fontId="42" fillId="7" borderId="46" xfId="0" applyNumberFormat="1" applyFont="1" applyFill="1" applyBorder="1" applyAlignment="1">
      <alignment horizontal="center" vertical="center" wrapText="1"/>
    </xf>
    <xf numFmtId="15" fontId="42" fillId="7" borderId="47" xfId="0" applyNumberFormat="1" applyFont="1" applyFill="1" applyBorder="1" applyAlignment="1">
      <alignment horizontal="center" vertical="center" wrapText="1"/>
    </xf>
    <xf numFmtId="0" fontId="42" fillId="0" borderId="37" xfId="0" applyFont="1" applyBorder="1" applyAlignment="1">
      <alignment horizontal="center" vertical="center"/>
    </xf>
    <xf numFmtId="0" fontId="42" fillId="0" borderId="48" xfId="0" applyFont="1" applyBorder="1" applyAlignment="1">
      <alignment horizontal="center" vertical="center"/>
    </xf>
    <xf numFmtId="0" fontId="42" fillId="0" borderId="47" xfId="0" applyFont="1" applyBorder="1" applyAlignment="1">
      <alignment horizontal="center" vertical="center"/>
    </xf>
    <xf numFmtId="0" fontId="42" fillId="2" borderId="22" xfId="0" applyFont="1" applyFill="1" applyBorder="1" applyAlignment="1">
      <alignment horizontal="center" vertical="center"/>
    </xf>
    <xf numFmtId="0" fontId="42" fillId="2" borderId="23" xfId="0" applyFont="1" applyFill="1" applyBorder="1" applyAlignment="1">
      <alignment horizontal="center" vertical="center"/>
    </xf>
    <xf numFmtId="0" fontId="42" fillId="2" borderId="48" xfId="0" applyFont="1" applyFill="1" applyBorder="1" applyAlignment="1">
      <alignment horizontal="center" vertical="center"/>
    </xf>
    <xf numFmtId="0" fontId="42" fillId="0" borderId="34" xfId="0" applyFont="1" applyBorder="1" applyAlignment="1">
      <alignment horizontal="center" vertical="center" wrapText="1"/>
    </xf>
    <xf numFmtId="0" fontId="42" fillId="0" borderId="40" xfId="0" applyFont="1" applyBorder="1" applyAlignment="1">
      <alignment horizontal="center" vertical="center" wrapText="1"/>
    </xf>
    <xf numFmtId="0" fontId="42" fillId="0" borderId="4" xfId="0" applyFont="1" applyBorder="1" applyAlignment="1">
      <alignment horizontal="center" vertical="center" wrapText="1"/>
    </xf>
    <xf numFmtId="165" fontId="45" fillId="0" borderId="11" xfId="0" applyNumberFormat="1" applyFont="1" applyBorder="1" applyAlignment="1">
      <alignment horizontal="center" vertical="center" wrapText="1"/>
    </xf>
    <xf numFmtId="165" fontId="45" fillId="0" borderId="15" xfId="0" applyNumberFormat="1" applyFont="1" applyBorder="1" applyAlignment="1">
      <alignment horizontal="center" vertical="center" wrapText="1"/>
    </xf>
    <xf numFmtId="0" fontId="42" fillId="2" borderId="41" xfId="0" applyFont="1" applyFill="1" applyBorder="1" applyAlignment="1">
      <alignment horizontal="center" vertical="center"/>
    </xf>
    <xf numFmtId="0" fontId="42" fillId="2" borderId="42" xfId="0" applyFont="1" applyFill="1" applyBorder="1" applyAlignment="1">
      <alignment horizontal="center" vertical="center"/>
    </xf>
    <xf numFmtId="15" fontId="42" fillId="7" borderId="49" xfId="0" applyNumberFormat="1" applyFont="1" applyFill="1" applyBorder="1" applyAlignment="1">
      <alignment horizontal="center" vertical="center" wrapText="1"/>
    </xf>
    <xf numFmtId="15" fontId="42" fillId="7" borderId="4" xfId="0" applyNumberFormat="1" applyFont="1" applyFill="1" applyBorder="1" applyAlignment="1">
      <alignment horizontal="center" vertical="center" wrapText="1"/>
    </xf>
    <xf numFmtId="15" fontId="42" fillId="4" borderId="50" xfId="0" applyNumberFormat="1" applyFont="1" applyFill="1" applyBorder="1" applyAlignment="1">
      <alignment horizontal="center" vertical="center"/>
    </xf>
    <xf numFmtId="15" fontId="42" fillId="4" borderId="51" xfId="0" applyNumberFormat="1" applyFont="1" applyFill="1" applyBorder="1" applyAlignment="1">
      <alignment horizontal="center" vertical="center"/>
    </xf>
    <xf numFmtId="15" fontId="42" fillId="4" borderId="52" xfId="0" applyNumberFormat="1" applyFont="1" applyFill="1" applyBorder="1" applyAlignment="1">
      <alignment horizontal="center" vertical="center"/>
    </xf>
    <xf numFmtId="0" fontId="13" fillId="0" borderId="37" xfId="0" applyFont="1" applyBorder="1" applyAlignment="1">
      <alignment horizontal="center" vertical="center" wrapText="1"/>
    </xf>
    <xf numFmtId="0" fontId="13" fillId="0" borderId="107" xfId="0" applyFont="1" applyBorder="1" applyAlignment="1">
      <alignment horizontal="center" vertical="center" wrapText="1"/>
    </xf>
    <xf numFmtId="1" fontId="42" fillId="0" borderId="34" xfId="0" applyNumberFormat="1" applyFont="1" applyBorder="1" applyAlignment="1">
      <alignment horizontal="center" vertical="center"/>
    </xf>
    <xf numFmtId="1" fontId="42" fillId="0" borderId="40" xfId="0" applyNumberFormat="1" applyFont="1" applyBorder="1" applyAlignment="1">
      <alignment horizontal="center" vertical="center"/>
    </xf>
    <xf numFmtId="1" fontId="42" fillId="0" borderId="4" xfId="0" applyNumberFormat="1" applyFont="1" applyBorder="1" applyAlignment="1">
      <alignment horizontal="center" vertical="center"/>
    </xf>
    <xf numFmtId="1" fontId="47" fillId="0" borderId="34" xfId="0" applyNumberFormat="1" applyFont="1" applyBorder="1" applyAlignment="1">
      <alignment horizontal="center" vertical="center" wrapText="1"/>
    </xf>
    <xf numFmtId="1" fontId="47" fillId="0" borderId="40" xfId="0" applyNumberFormat="1" applyFont="1" applyBorder="1" applyAlignment="1">
      <alignment horizontal="center" vertical="center" wrapText="1"/>
    </xf>
    <xf numFmtId="1" fontId="47" fillId="0" borderId="4" xfId="0" applyNumberFormat="1" applyFont="1" applyBorder="1" applyAlignment="1">
      <alignment horizontal="center" vertical="center" wrapText="1"/>
    </xf>
    <xf numFmtId="1" fontId="42" fillId="0" borderId="34" xfId="0" applyNumberFormat="1" applyFont="1" applyBorder="1" applyAlignment="1">
      <alignment horizontal="center" vertical="center" wrapText="1"/>
    </xf>
    <xf numFmtId="1" fontId="42" fillId="0" borderId="4" xfId="0" applyNumberFormat="1" applyFont="1" applyBorder="1" applyAlignment="1">
      <alignment horizontal="center" vertical="center" wrapText="1"/>
    </xf>
    <xf numFmtId="1" fontId="42" fillId="0" borderId="40" xfId="0" applyNumberFormat="1" applyFont="1" applyBorder="1" applyAlignment="1">
      <alignment horizontal="center" vertical="center" wrapText="1"/>
    </xf>
    <xf numFmtId="1" fontId="42" fillId="16" borderId="34" xfId="0" applyNumberFormat="1" applyFont="1" applyFill="1" applyBorder="1" applyAlignment="1">
      <alignment horizontal="center" vertical="center" wrapText="1"/>
    </xf>
    <xf numFmtId="1" fontId="42" fillId="16" borderId="40" xfId="0" applyNumberFormat="1" applyFont="1" applyFill="1" applyBorder="1" applyAlignment="1">
      <alignment horizontal="center" vertical="center" wrapText="1"/>
    </xf>
    <xf numFmtId="1" fontId="42" fillId="16" borderId="4" xfId="0" applyNumberFormat="1" applyFont="1" applyFill="1" applyBorder="1" applyAlignment="1">
      <alignment horizontal="center" vertical="center" wrapText="1"/>
    </xf>
    <xf numFmtId="0" fontId="47" fillId="0" borderId="34" xfId="0" applyFont="1" applyBorder="1" applyAlignment="1">
      <alignment horizontal="center" vertical="center"/>
    </xf>
    <xf numFmtId="0" fontId="47" fillId="0" borderId="4" xfId="0" applyFont="1" applyBorder="1" applyAlignment="1">
      <alignment horizontal="center" vertical="center"/>
    </xf>
    <xf numFmtId="165" fontId="45" fillId="0" borderId="18" xfId="0" applyNumberFormat="1" applyFont="1" applyBorder="1" applyAlignment="1">
      <alignment horizontal="center" vertical="center" wrapText="1"/>
    </xf>
    <xf numFmtId="1" fontId="42" fillId="0" borderId="35" xfId="0" applyNumberFormat="1" applyFont="1" applyBorder="1" applyAlignment="1">
      <alignment horizontal="center" vertical="center"/>
    </xf>
    <xf numFmtId="1" fontId="42" fillId="0" borderId="1" xfId="0" applyNumberFormat="1" applyFont="1" applyBorder="1" applyAlignment="1">
      <alignment horizontal="center" vertical="center"/>
    </xf>
    <xf numFmtId="0" fontId="42" fillId="0" borderId="40" xfId="0" applyFont="1" applyBorder="1"/>
    <xf numFmtId="0" fontId="42" fillId="0" borderId="4" xfId="0" applyFont="1" applyBorder="1"/>
    <xf numFmtId="0" fontId="42" fillId="0" borderId="5" xfId="0" applyFont="1" applyBorder="1" applyAlignment="1">
      <alignment horizontal="center" vertical="center"/>
    </xf>
    <xf numFmtId="1" fontId="42" fillId="0" borderId="37" xfId="0" applyNumberFormat="1" applyFont="1" applyBorder="1" applyAlignment="1">
      <alignment horizontal="center" vertical="center"/>
    </xf>
    <xf numFmtId="1" fontId="42" fillId="0" borderId="48" xfId="0" applyNumberFormat="1" applyFont="1" applyBorder="1" applyAlignment="1">
      <alignment horizontal="center" vertical="center"/>
    </xf>
    <xf numFmtId="1" fontId="42" fillId="0" borderId="47" xfId="0" applyNumberFormat="1" applyFont="1" applyBorder="1" applyAlignment="1">
      <alignment horizontal="center" vertical="center"/>
    </xf>
    <xf numFmtId="1" fontId="42" fillId="4" borderId="34" xfId="0" applyNumberFormat="1" applyFont="1" applyFill="1" applyBorder="1" applyAlignment="1">
      <alignment horizontal="center" vertical="center"/>
    </xf>
    <xf numFmtId="1" fontId="42" fillId="4" borderId="40" xfId="0" applyNumberFormat="1" applyFont="1" applyFill="1" applyBorder="1" applyAlignment="1">
      <alignment horizontal="center" vertical="center"/>
    </xf>
    <xf numFmtId="1" fontId="42" fillId="4" borderId="4" xfId="0" applyNumberFormat="1" applyFont="1" applyFill="1" applyBorder="1" applyAlignment="1">
      <alignment horizontal="center" vertical="center"/>
    </xf>
    <xf numFmtId="0" fontId="42" fillId="13" borderId="41" xfId="0" applyFont="1" applyFill="1" applyBorder="1" applyAlignment="1">
      <alignment horizontal="center" vertical="center"/>
    </xf>
    <xf numFmtId="0" fontId="42" fillId="13" borderId="42" xfId="0" applyFont="1" applyFill="1" applyBorder="1" applyAlignment="1">
      <alignment horizontal="center" vertical="center"/>
    </xf>
    <xf numFmtId="0" fontId="42" fillId="4" borderId="41" xfId="0" applyFont="1" applyFill="1" applyBorder="1" applyAlignment="1">
      <alignment horizontal="center" vertical="center" wrapText="1"/>
    </xf>
    <xf numFmtId="0" fontId="42" fillId="4" borderId="42" xfId="0" applyFont="1" applyFill="1" applyBorder="1" applyAlignment="1">
      <alignment horizontal="center" vertical="center" wrapText="1"/>
    </xf>
    <xf numFmtId="0" fontId="43" fillId="0" borderId="34" xfId="0" applyFont="1" applyBorder="1" applyAlignment="1">
      <alignment horizontal="center" wrapText="1"/>
    </xf>
    <xf numFmtId="0" fontId="43" fillId="0" borderId="32" xfId="0" applyFont="1" applyBorder="1" applyAlignment="1">
      <alignment horizontal="center" wrapText="1"/>
    </xf>
    <xf numFmtId="0" fontId="47" fillId="0" borderId="36" xfId="0" applyFont="1" applyBorder="1" applyAlignment="1">
      <alignment horizontal="center" vertical="center"/>
    </xf>
    <xf numFmtId="0" fontId="47" fillId="0" borderId="55" xfId="0" applyFont="1" applyBorder="1" applyAlignment="1">
      <alignment horizontal="center" vertical="center"/>
    </xf>
    <xf numFmtId="1" fontId="42" fillId="0" borderId="53" xfId="0" applyNumberFormat="1" applyFont="1" applyBorder="1" applyAlignment="1">
      <alignment horizontal="center" vertical="center"/>
    </xf>
    <xf numFmtId="0" fontId="47" fillId="0" borderId="40" xfId="0" applyFont="1" applyBorder="1" applyAlignment="1">
      <alignment horizontal="center" vertical="center"/>
    </xf>
    <xf numFmtId="1" fontId="50" fillId="0" borderId="34" xfId="0" applyNumberFormat="1" applyFont="1" applyBorder="1" applyAlignment="1">
      <alignment horizontal="center" vertical="center" wrapText="1"/>
    </xf>
    <xf numFmtId="1" fontId="50" fillId="0" borderId="40" xfId="0" applyNumberFormat="1" applyFont="1" applyBorder="1" applyAlignment="1">
      <alignment horizontal="center" vertical="center" wrapText="1"/>
    </xf>
    <xf numFmtId="1" fontId="50" fillId="0" borderId="4" xfId="0" applyNumberFormat="1" applyFont="1" applyBorder="1" applyAlignment="1">
      <alignment horizontal="center" vertical="center" wrapText="1"/>
    </xf>
    <xf numFmtId="1" fontId="47" fillId="0" borderId="37" xfId="0" applyNumberFormat="1" applyFont="1" applyBorder="1" applyAlignment="1">
      <alignment horizontal="center" vertical="center" wrapText="1"/>
    </xf>
    <xf numFmtId="1" fontId="47" fillId="0" borderId="48" xfId="0" applyNumberFormat="1" applyFont="1" applyBorder="1" applyAlignment="1">
      <alignment horizontal="center" vertical="center" wrapText="1"/>
    </xf>
    <xf numFmtId="1" fontId="47" fillId="0" borderId="47" xfId="0" applyNumberFormat="1" applyFont="1" applyBorder="1" applyAlignment="1">
      <alignment horizontal="center" vertical="center" wrapText="1"/>
    </xf>
    <xf numFmtId="1" fontId="12" fillId="0" borderId="34" xfId="0" applyNumberFormat="1" applyFont="1" applyBorder="1" applyAlignment="1">
      <alignment horizontal="center" vertical="center" wrapText="1"/>
    </xf>
    <xf numFmtId="1" fontId="47" fillId="0" borderId="36" xfId="0" applyNumberFormat="1" applyFont="1" applyBorder="1" applyAlignment="1">
      <alignment horizontal="center" vertical="center" wrapText="1"/>
    </xf>
    <xf numFmtId="1" fontId="47" fillId="0" borderId="54" xfId="0" applyNumberFormat="1" applyFont="1" applyBorder="1" applyAlignment="1">
      <alignment horizontal="center" vertical="center" wrapText="1"/>
    </xf>
    <xf numFmtId="1" fontId="47" fillId="0" borderId="55" xfId="0" applyNumberFormat="1" applyFont="1" applyBorder="1" applyAlignment="1">
      <alignment horizontal="center" vertical="center" wrapText="1"/>
    </xf>
    <xf numFmtId="0" fontId="42" fillId="4" borderId="5" xfId="0" applyFont="1" applyFill="1" applyBorder="1" applyAlignment="1">
      <alignment horizontal="center" vertical="center" wrapText="1"/>
    </xf>
    <xf numFmtId="0" fontId="43" fillId="0" borderId="37" xfId="0" applyFont="1" applyFill="1" applyBorder="1" applyAlignment="1">
      <alignment horizontal="center" wrapText="1"/>
    </xf>
    <xf numFmtId="0" fontId="43" fillId="0" borderId="107" xfId="0" applyFont="1" applyFill="1" applyBorder="1" applyAlignment="1">
      <alignment horizontal="center" wrapText="1"/>
    </xf>
    <xf numFmtId="1" fontId="42" fillId="0" borderId="36" xfId="0" applyNumberFormat="1" applyFont="1" applyBorder="1" applyAlignment="1">
      <alignment horizontal="center" vertical="center"/>
    </xf>
    <xf numFmtId="1" fontId="42" fillId="0" borderId="54" xfId="0" applyNumberFormat="1" applyFont="1" applyBorder="1" applyAlignment="1">
      <alignment horizontal="center" vertical="center"/>
    </xf>
    <xf numFmtId="1" fontId="42" fillId="0" borderId="55" xfId="0" applyNumberFormat="1" applyFont="1" applyBorder="1" applyAlignment="1">
      <alignment horizontal="center" vertical="center"/>
    </xf>
    <xf numFmtId="15" fontId="57" fillId="4" borderId="50" xfId="0" applyNumberFormat="1" applyFont="1" applyFill="1" applyBorder="1" applyAlignment="1">
      <alignment horizontal="center" vertical="center"/>
    </xf>
    <xf numFmtId="15" fontId="57" fillId="4" borderId="51" xfId="0" applyNumberFormat="1" applyFont="1" applyFill="1" applyBorder="1" applyAlignment="1">
      <alignment horizontal="center" vertical="center"/>
    </xf>
    <xf numFmtId="15" fontId="57" fillId="4" borderId="52" xfId="0" applyNumberFormat="1" applyFont="1" applyFill="1" applyBorder="1" applyAlignment="1">
      <alignment horizontal="center" vertical="center"/>
    </xf>
    <xf numFmtId="0" fontId="42" fillId="7" borderId="40" xfId="0" applyFont="1" applyFill="1" applyBorder="1" applyAlignment="1">
      <alignment horizontal="center" vertical="center"/>
    </xf>
    <xf numFmtId="0" fontId="42" fillId="0" borderId="37" xfId="0" applyFont="1" applyBorder="1" applyAlignment="1">
      <alignment horizontal="center" vertical="center" wrapText="1"/>
    </xf>
    <xf numFmtId="0" fontId="42" fillId="0" borderId="48" xfId="0" applyFont="1" applyBorder="1" applyAlignment="1">
      <alignment horizontal="center" vertical="center" wrapText="1"/>
    </xf>
    <xf numFmtId="0" fontId="42" fillId="9" borderId="30" xfId="0" applyFont="1" applyFill="1" applyBorder="1" applyAlignment="1">
      <alignment horizontal="center" vertical="center"/>
    </xf>
    <xf numFmtId="0" fontId="42" fillId="9" borderId="31" xfId="0" applyFont="1" applyFill="1" applyBorder="1" applyAlignment="1">
      <alignment horizontal="center" vertical="center"/>
    </xf>
    <xf numFmtId="0" fontId="42" fillId="0" borderId="35" xfId="0" applyFont="1" applyBorder="1" applyAlignment="1">
      <alignment horizontal="center" vertical="center"/>
    </xf>
    <xf numFmtId="0" fontId="42" fillId="0" borderId="53" xfId="0" applyFont="1" applyBorder="1" applyAlignment="1">
      <alignment horizontal="center" vertical="center"/>
    </xf>
    <xf numFmtId="0" fontId="42" fillId="0" borderId="1" xfId="0" applyFont="1" applyBorder="1" applyAlignment="1">
      <alignment horizontal="center" vertical="center"/>
    </xf>
    <xf numFmtId="1" fontId="42" fillId="2" borderId="34" xfId="0" applyNumberFormat="1" applyFont="1" applyFill="1" applyBorder="1" applyAlignment="1">
      <alignment horizontal="center" vertical="center" wrapText="1"/>
    </xf>
    <xf numFmtId="1" fontId="42" fillId="2" borderId="40" xfId="0" applyNumberFormat="1" applyFont="1" applyFill="1" applyBorder="1" applyAlignment="1">
      <alignment horizontal="center" vertical="center" wrapText="1"/>
    </xf>
    <xf numFmtId="1" fontId="42" fillId="2" borderId="4" xfId="0" applyNumberFormat="1" applyFont="1" applyFill="1" applyBorder="1" applyAlignment="1">
      <alignment horizontal="center" vertical="center" wrapText="1"/>
    </xf>
    <xf numFmtId="1" fontId="42" fillId="0" borderId="35" xfId="0" applyNumberFormat="1" applyFont="1" applyBorder="1" applyAlignment="1">
      <alignment horizontal="center" vertical="center" wrapText="1"/>
    </xf>
    <xf numFmtId="1" fontId="42" fillId="0" borderId="1" xfId="0" applyNumberFormat="1" applyFont="1" applyBorder="1" applyAlignment="1">
      <alignment horizontal="center" vertical="center" wrapText="1"/>
    </xf>
    <xf numFmtId="1" fontId="12" fillId="2" borderId="34" xfId="0" applyNumberFormat="1" applyFont="1" applyFill="1" applyBorder="1" applyAlignment="1">
      <alignment horizontal="center" vertical="center" wrapText="1"/>
    </xf>
    <xf numFmtId="1" fontId="42" fillId="0" borderId="53" xfId="0" applyNumberFormat="1" applyFont="1" applyBorder="1" applyAlignment="1">
      <alignment horizontal="center" vertical="center" wrapText="1"/>
    </xf>
    <xf numFmtId="1" fontId="42" fillId="0" borderId="36" xfId="0" applyNumberFormat="1" applyFont="1" applyBorder="1" applyAlignment="1">
      <alignment horizontal="center" vertical="center" wrapText="1"/>
    </xf>
    <xf numFmtId="1" fontId="42" fillId="0" borderId="54" xfId="0" applyNumberFormat="1" applyFont="1" applyBorder="1" applyAlignment="1">
      <alignment horizontal="center" vertical="center" wrapText="1"/>
    </xf>
    <xf numFmtId="1" fontId="42" fillId="0" borderId="55" xfId="0" applyNumberFormat="1" applyFont="1" applyBorder="1" applyAlignment="1">
      <alignment horizontal="center" vertical="center" wrapText="1"/>
    </xf>
    <xf numFmtId="0" fontId="43" fillId="0" borderId="34" xfId="0" applyFont="1" applyFill="1" applyBorder="1" applyAlignment="1">
      <alignment horizontal="center" wrapText="1"/>
    </xf>
    <xf numFmtId="0" fontId="43" fillId="0" borderId="32" xfId="0" applyFont="1" applyFill="1" applyBorder="1" applyAlignment="1">
      <alignment horizontal="center" wrapText="1"/>
    </xf>
    <xf numFmtId="0" fontId="47" fillId="0" borderId="37" xfId="0" applyFont="1" applyFill="1" applyBorder="1" applyAlignment="1">
      <alignment horizontal="center" vertical="center" wrapText="1"/>
    </xf>
    <xf numFmtId="0" fontId="47" fillId="0" borderId="107" xfId="0" applyFont="1" applyFill="1" applyBorder="1" applyAlignment="1">
      <alignment horizontal="center" vertical="center" wrapText="1"/>
    </xf>
    <xf numFmtId="0" fontId="42" fillId="4" borderId="22" xfId="0" applyFont="1" applyFill="1" applyBorder="1" applyAlignment="1">
      <alignment horizontal="center" vertical="center" wrapText="1"/>
    </xf>
    <xf numFmtId="0" fontId="42" fillId="4" borderId="56" xfId="0" applyFont="1" applyFill="1" applyBorder="1" applyAlignment="1">
      <alignment horizontal="center" vertical="center" wrapText="1"/>
    </xf>
    <xf numFmtId="1" fontId="42" fillId="0" borderId="37" xfId="0" applyNumberFormat="1" applyFont="1" applyBorder="1" applyAlignment="1">
      <alignment horizontal="center" vertical="center" wrapText="1"/>
    </xf>
    <xf numFmtId="1" fontId="42" fillId="0" borderId="48" xfId="0" applyNumberFormat="1" applyFont="1" applyBorder="1" applyAlignment="1">
      <alignment horizontal="center" vertical="center" wrapText="1"/>
    </xf>
    <xf numFmtId="1" fontId="42" fillId="0" borderId="47" xfId="0" applyNumberFormat="1" applyFont="1" applyBorder="1" applyAlignment="1">
      <alignment horizontal="center" vertical="center" wrapText="1"/>
    </xf>
    <xf numFmtId="0" fontId="42" fillId="4" borderId="34" xfId="0" applyFont="1" applyFill="1" applyBorder="1" applyAlignment="1">
      <alignment horizontal="center" vertical="center" wrapText="1"/>
    </xf>
    <xf numFmtId="0" fontId="42" fillId="4" borderId="40" xfId="0" applyFont="1" applyFill="1" applyBorder="1" applyAlignment="1">
      <alignment horizontal="center" vertical="center" wrapText="1"/>
    </xf>
    <xf numFmtId="0" fontId="42" fillId="4" borderId="4" xfId="0" applyFont="1" applyFill="1" applyBorder="1" applyAlignment="1">
      <alignment horizontal="center" vertical="center" wrapText="1"/>
    </xf>
    <xf numFmtId="1" fontId="48" fillId="0" borderId="34" xfId="0" applyNumberFormat="1" applyFont="1" applyBorder="1" applyAlignment="1">
      <alignment horizontal="center" vertical="center" wrapText="1"/>
    </xf>
    <xf numFmtId="1" fontId="48" fillId="4" borderId="34" xfId="0" applyNumberFormat="1" applyFont="1" applyFill="1" applyBorder="1" applyAlignment="1">
      <alignment horizontal="center" vertical="center" wrapText="1"/>
    </xf>
    <xf numFmtId="1" fontId="47" fillId="4" borderId="40" xfId="0" applyNumberFormat="1" applyFont="1" applyFill="1" applyBorder="1" applyAlignment="1">
      <alignment horizontal="center" vertical="center" wrapText="1"/>
    </xf>
    <xf numFmtId="1" fontId="47" fillId="4" borderId="4" xfId="0" applyNumberFormat="1" applyFont="1" applyFill="1" applyBorder="1" applyAlignment="1">
      <alignment horizontal="center" vertical="center" wrapText="1"/>
    </xf>
    <xf numFmtId="1" fontId="42" fillId="0" borderId="33" xfId="0" applyNumberFormat="1" applyFont="1" applyBorder="1" applyAlignment="1">
      <alignment horizontal="center" vertical="center" wrapText="1"/>
    </xf>
    <xf numFmtId="1" fontId="42" fillId="0" borderId="38" xfId="0" applyNumberFormat="1" applyFont="1" applyBorder="1" applyAlignment="1">
      <alignment horizontal="center" vertical="center" wrapText="1"/>
    </xf>
    <xf numFmtId="1" fontId="42" fillId="0" borderId="39" xfId="0" applyNumberFormat="1" applyFont="1" applyBorder="1" applyAlignment="1">
      <alignment horizontal="center" vertical="center" wrapText="1"/>
    </xf>
    <xf numFmtId="15" fontId="58" fillId="4" borderId="50" xfId="0" applyNumberFormat="1" applyFont="1" applyFill="1" applyBorder="1" applyAlignment="1">
      <alignment horizontal="center" vertical="center"/>
    </xf>
    <xf numFmtId="15" fontId="58" fillId="4" borderId="51" xfId="0" applyNumberFormat="1" applyFont="1" applyFill="1" applyBorder="1" applyAlignment="1">
      <alignment horizontal="center" vertical="center"/>
    </xf>
    <xf numFmtId="15" fontId="58" fillId="4" borderId="52" xfId="0" applyNumberFormat="1" applyFont="1" applyFill="1" applyBorder="1" applyAlignment="1">
      <alignment horizontal="center" vertical="center"/>
    </xf>
    <xf numFmtId="1" fontId="42" fillId="0" borderId="33" xfId="0" applyNumberFormat="1" applyFont="1" applyBorder="1" applyAlignment="1">
      <alignment horizontal="center" vertical="center"/>
    </xf>
    <xf numFmtId="1" fontId="42" fillId="0" borderId="38" xfId="0" applyNumberFormat="1" applyFont="1" applyBorder="1" applyAlignment="1">
      <alignment horizontal="center" vertical="center"/>
    </xf>
    <xf numFmtId="1" fontId="42" fillId="0" borderId="39" xfId="0" applyNumberFormat="1" applyFont="1" applyBorder="1" applyAlignment="1">
      <alignment horizontal="center" vertical="center"/>
    </xf>
    <xf numFmtId="0" fontId="42" fillId="0" borderId="2" xfId="0" applyFont="1" applyBorder="1" applyAlignment="1">
      <alignment horizontal="center" vertical="center" wrapText="1"/>
    </xf>
    <xf numFmtId="0" fontId="43" fillId="0" borderId="34" xfId="0" applyFont="1" applyBorder="1" applyAlignment="1">
      <alignment horizontal="center" vertical="center" wrapText="1"/>
    </xf>
    <xf numFmtId="0" fontId="43" fillId="0" borderId="32" xfId="0" applyFont="1" applyBorder="1" applyAlignment="1">
      <alignment horizontal="center" vertical="center" wrapText="1"/>
    </xf>
    <xf numFmtId="0" fontId="42" fillId="11" borderId="41" xfId="0" applyFont="1" applyFill="1" applyBorder="1" applyAlignment="1">
      <alignment horizontal="center" vertical="center"/>
    </xf>
    <xf numFmtId="0" fontId="42" fillId="11" borderId="42" xfId="0" applyFont="1" applyFill="1" applyBorder="1" applyAlignment="1">
      <alignment horizontal="center" vertical="center"/>
    </xf>
    <xf numFmtId="0" fontId="44" fillId="0" borderId="5" xfId="0" applyFont="1" applyBorder="1" applyAlignment="1">
      <alignment horizontal="center" vertical="center"/>
    </xf>
    <xf numFmtId="0" fontId="42" fillId="4" borderId="56" xfId="0" applyFont="1" applyFill="1" applyBorder="1" applyAlignment="1">
      <alignment horizontal="center" vertical="center"/>
    </xf>
    <xf numFmtId="1" fontId="42" fillId="4" borderId="34" xfId="0" applyNumberFormat="1" applyFont="1" applyFill="1" applyBorder="1" applyAlignment="1">
      <alignment horizontal="center" vertical="center" wrapText="1"/>
    </xf>
    <xf numFmtId="1" fontId="42" fillId="4" borderId="4" xfId="0" applyNumberFormat="1" applyFont="1" applyFill="1" applyBorder="1" applyAlignment="1">
      <alignment horizontal="center" vertical="center" wrapText="1"/>
    </xf>
    <xf numFmtId="1" fontId="42" fillId="4" borderId="35" xfId="0" applyNumberFormat="1" applyFont="1" applyFill="1" applyBorder="1" applyAlignment="1">
      <alignment horizontal="center" vertical="center"/>
    </xf>
    <xf numFmtId="1" fontId="42" fillId="4" borderId="1" xfId="0" applyNumberFormat="1" applyFont="1" applyFill="1" applyBorder="1" applyAlignment="1">
      <alignment horizontal="center" vertical="center"/>
    </xf>
    <xf numFmtId="1" fontId="42" fillId="15" borderId="34" xfId="0" applyNumberFormat="1" applyFont="1" applyFill="1" applyBorder="1" applyAlignment="1">
      <alignment horizontal="center" vertical="center" wrapText="1"/>
    </xf>
    <xf numFmtId="1" fontId="42" fillId="15" borderId="40" xfId="0" applyNumberFormat="1" applyFont="1" applyFill="1" applyBorder="1" applyAlignment="1">
      <alignment horizontal="center" vertical="center" wrapText="1"/>
    </xf>
    <xf numFmtId="1" fontId="42" fillId="15" borderId="4" xfId="0" applyNumberFormat="1" applyFont="1" applyFill="1" applyBorder="1" applyAlignment="1">
      <alignment horizontal="center" vertical="center" wrapText="1"/>
    </xf>
    <xf numFmtId="1" fontId="130" fillId="0" borderId="34" xfId="0" applyNumberFormat="1" applyFont="1" applyBorder="1" applyAlignment="1">
      <alignment horizontal="center" vertical="center" wrapText="1"/>
    </xf>
    <xf numFmtId="1" fontId="47" fillId="15" borderId="34" xfId="0" applyNumberFormat="1" applyFont="1" applyFill="1" applyBorder="1" applyAlignment="1">
      <alignment horizontal="center" vertical="center" wrapText="1"/>
    </xf>
    <xf numFmtId="1" fontId="47" fillId="15" borderId="40" xfId="0" applyNumberFormat="1" applyFont="1" applyFill="1" applyBorder="1" applyAlignment="1">
      <alignment horizontal="center" vertical="center" wrapText="1"/>
    </xf>
    <xf numFmtId="1" fontId="47" fillId="15" borderId="4" xfId="0" applyNumberFormat="1" applyFont="1" applyFill="1" applyBorder="1" applyAlignment="1">
      <alignment horizontal="center" vertical="center" wrapText="1"/>
    </xf>
    <xf numFmtId="1" fontId="42" fillId="16" borderId="40" xfId="0" applyNumberFormat="1" applyFont="1" applyFill="1" applyBorder="1" applyAlignment="1">
      <alignment horizontal="center" vertical="center"/>
    </xf>
    <xf numFmtId="1" fontId="42" fillId="16" borderId="4" xfId="0" applyNumberFormat="1" applyFont="1" applyFill="1" applyBorder="1" applyAlignment="1">
      <alignment horizontal="center" vertical="center"/>
    </xf>
    <xf numFmtId="0" fontId="42" fillId="0" borderId="36" xfId="0" applyFont="1" applyBorder="1" applyAlignment="1">
      <alignment horizontal="center" vertical="center" wrapText="1"/>
    </xf>
    <xf numFmtId="0" fontId="42" fillId="0" borderId="54" xfId="0" applyFont="1" applyBorder="1" applyAlignment="1">
      <alignment horizontal="center" vertical="center" wrapText="1"/>
    </xf>
    <xf numFmtId="0" fontId="42" fillId="0" borderId="55" xfId="0" applyFont="1" applyBorder="1" applyAlignment="1">
      <alignment horizontal="center" vertical="center" wrapText="1"/>
    </xf>
    <xf numFmtId="0" fontId="43" fillId="0" borderId="37" xfId="0" applyFont="1" applyBorder="1" applyAlignment="1">
      <alignment horizontal="center" wrapText="1"/>
    </xf>
    <xf numFmtId="0" fontId="43" fillId="0" borderId="107" xfId="0" applyFont="1" applyBorder="1" applyAlignment="1">
      <alignment horizontal="center" wrapText="1"/>
    </xf>
    <xf numFmtId="0" fontId="42" fillId="4" borderId="41" xfId="0" applyFont="1" applyFill="1" applyBorder="1" applyAlignment="1">
      <alignment horizontal="center" vertical="center"/>
    </xf>
    <xf numFmtId="0" fontId="42" fillId="4" borderId="42" xfId="0" applyFont="1" applyFill="1" applyBorder="1" applyAlignment="1">
      <alignment horizontal="center" vertical="center"/>
    </xf>
    <xf numFmtId="1" fontId="47" fillId="0" borderId="35" xfId="0" applyNumberFormat="1" applyFont="1" applyBorder="1" applyAlignment="1">
      <alignment horizontal="center" vertical="center" wrapText="1"/>
    </xf>
    <xf numFmtId="1" fontId="47" fillId="0" borderId="53" xfId="0" applyNumberFormat="1" applyFont="1" applyBorder="1" applyAlignment="1">
      <alignment horizontal="center" vertical="center" wrapText="1"/>
    </xf>
    <xf numFmtId="1" fontId="47" fillId="0" borderId="1" xfId="0" applyNumberFormat="1" applyFont="1" applyBorder="1" applyAlignment="1">
      <alignment horizontal="center" vertical="center" wrapText="1"/>
    </xf>
    <xf numFmtId="1" fontId="201" fillId="15" borderId="34" xfId="0" applyNumberFormat="1" applyFont="1" applyFill="1" applyBorder="1" applyAlignment="1">
      <alignment horizontal="center" vertical="center" wrapText="1"/>
    </xf>
    <xf numFmtId="1" fontId="42" fillId="15" borderId="40" xfId="0" applyNumberFormat="1" applyFont="1" applyFill="1" applyBorder="1" applyAlignment="1">
      <alignment horizontal="center" vertical="center"/>
    </xf>
    <xf numFmtId="1" fontId="42" fillId="15" borderId="4" xfId="0" applyNumberFormat="1" applyFont="1" applyFill="1" applyBorder="1" applyAlignment="1">
      <alignment horizontal="center" vertical="center"/>
    </xf>
    <xf numFmtId="0" fontId="42" fillId="4" borderId="49" xfId="0" applyFont="1" applyFill="1" applyBorder="1" applyAlignment="1">
      <alignment horizontal="left"/>
    </xf>
    <xf numFmtId="0" fontId="42" fillId="4" borderId="40" xfId="0" applyFont="1" applyFill="1" applyBorder="1" applyAlignment="1">
      <alignment horizontal="left"/>
    </xf>
    <xf numFmtId="0" fontId="42" fillId="4" borderId="4" xfId="0" applyFont="1" applyFill="1" applyBorder="1" applyAlignment="1">
      <alignment horizontal="left"/>
    </xf>
    <xf numFmtId="1" fontId="42" fillId="0" borderId="22" xfId="0" applyNumberFormat="1" applyFont="1" applyBorder="1" applyAlignment="1">
      <alignment horizontal="center" vertical="center"/>
    </xf>
    <xf numFmtId="1" fontId="42" fillId="0" borderId="23" xfId="0" applyNumberFormat="1" applyFont="1" applyBorder="1" applyAlignment="1">
      <alignment horizontal="center" vertical="center"/>
    </xf>
    <xf numFmtId="1" fontId="42" fillId="0" borderId="56" xfId="0" applyNumberFormat="1" applyFont="1" applyBorder="1" applyAlignment="1">
      <alignment horizontal="center" vertical="center"/>
    </xf>
    <xf numFmtId="0" fontId="42" fillId="4" borderId="34" xfId="0" applyFont="1" applyFill="1" applyBorder="1" applyAlignment="1">
      <alignment horizontal="center" vertical="center"/>
    </xf>
    <xf numFmtId="0" fontId="42" fillId="4" borderId="40" xfId="0" applyFont="1" applyFill="1" applyBorder="1" applyAlignment="1">
      <alignment horizontal="center" vertical="center"/>
    </xf>
    <xf numFmtId="0" fontId="42" fillId="4" borderId="4" xfId="0" applyFont="1" applyFill="1" applyBorder="1" applyAlignment="1">
      <alignment horizontal="center" vertical="center"/>
    </xf>
    <xf numFmtId="0" fontId="43" fillId="0" borderId="37" xfId="0" applyFont="1" applyBorder="1" applyAlignment="1">
      <alignment horizontal="center" vertical="center" wrapText="1"/>
    </xf>
    <xf numFmtId="0" fontId="43" fillId="0" borderId="107" xfId="0" applyFont="1" applyBorder="1" applyAlignment="1">
      <alignment horizontal="center" vertical="center" wrapText="1"/>
    </xf>
    <xf numFmtId="0" fontId="42" fillId="0" borderId="40" xfId="0" applyFont="1" applyFill="1" applyBorder="1" applyAlignment="1">
      <alignment horizontal="center" vertical="center"/>
    </xf>
    <xf numFmtId="0" fontId="42" fillId="0" borderId="4" xfId="0" applyFont="1" applyFill="1" applyBorder="1" applyAlignment="1">
      <alignment horizontal="center" vertical="center"/>
    </xf>
    <xf numFmtId="0" fontId="47" fillId="0" borderId="34" xfId="0" applyFont="1" applyBorder="1" applyAlignment="1">
      <alignment horizontal="center" vertical="center" wrapText="1"/>
    </xf>
    <xf numFmtId="0" fontId="47" fillId="0" borderId="4" xfId="0" applyFont="1" applyBorder="1" applyAlignment="1">
      <alignment horizontal="center" vertical="center" wrapText="1"/>
    </xf>
    <xf numFmtId="1" fontId="42" fillId="4" borderId="36" xfId="0" applyNumberFormat="1" applyFont="1" applyFill="1" applyBorder="1" applyAlignment="1">
      <alignment horizontal="center" vertical="center" wrapText="1"/>
    </xf>
    <xf numFmtId="1" fontId="42" fillId="4" borderId="54" xfId="0" applyNumberFormat="1" applyFont="1" applyFill="1" applyBorder="1" applyAlignment="1">
      <alignment horizontal="center" vertical="center" wrapText="1"/>
    </xf>
    <xf numFmtId="1" fontId="42" fillId="4" borderId="55" xfId="0" applyNumberFormat="1" applyFont="1" applyFill="1" applyBorder="1" applyAlignment="1">
      <alignment horizontal="center" vertical="center" wrapText="1"/>
    </xf>
    <xf numFmtId="1" fontId="42" fillId="4" borderId="37" xfId="0" applyNumberFormat="1" applyFont="1" applyFill="1" applyBorder="1" applyAlignment="1">
      <alignment horizontal="center" vertical="center" wrapText="1"/>
    </xf>
    <xf numFmtId="1" fontId="42" fillId="4" borderId="48" xfId="0" applyNumberFormat="1" applyFont="1" applyFill="1" applyBorder="1" applyAlignment="1">
      <alignment horizontal="center" vertical="center" wrapText="1"/>
    </xf>
    <xf numFmtId="1" fontId="42" fillId="4" borderId="47" xfId="0" applyNumberFormat="1" applyFont="1" applyFill="1" applyBorder="1" applyAlignment="1">
      <alignment horizontal="center" vertical="center" wrapText="1"/>
    </xf>
    <xf numFmtId="1" fontId="42" fillId="0" borderId="57" xfId="0" applyNumberFormat="1" applyFont="1" applyBorder="1" applyAlignment="1">
      <alignment horizontal="center" vertical="center" wrapText="1"/>
    </xf>
    <xf numFmtId="1" fontId="42" fillId="0" borderId="51" xfId="0" applyNumberFormat="1" applyFont="1" applyBorder="1" applyAlignment="1">
      <alignment horizontal="center" vertical="center" wrapText="1"/>
    </xf>
    <xf numFmtId="1" fontId="42" fillId="0" borderId="58" xfId="0" applyNumberFormat="1" applyFont="1" applyBorder="1" applyAlignment="1">
      <alignment horizontal="center" vertical="center" wrapText="1"/>
    </xf>
    <xf numFmtId="0" fontId="47" fillId="0" borderId="34" xfId="0" applyFont="1" applyBorder="1" applyAlignment="1">
      <alignment horizontal="center" wrapText="1"/>
    </xf>
    <xf numFmtId="0" fontId="47" fillId="0" borderId="32" xfId="0" applyFont="1" applyBorder="1" applyAlignment="1">
      <alignment horizontal="center" wrapText="1"/>
    </xf>
    <xf numFmtId="0" fontId="53" fillId="0" borderId="37" xfId="0" applyFont="1" applyBorder="1" applyAlignment="1">
      <alignment horizontal="center" vertical="center" wrapText="1"/>
    </xf>
    <xf numFmtId="0" fontId="53" fillId="0" borderId="107" xfId="0" applyFont="1" applyBorder="1" applyAlignment="1">
      <alignment horizontal="center" vertical="center" wrapText="1"/>
    </xf>
    <xf numFmtId="1" fontId="42" fillId="2" borderId="34" xfId="0" applyNumberFormat="1" applyFont="1" applyFill="1" applyBorder="1" applyAlignment="1">
      <alignment horizontal="center" vertical="center"/>
    </xf>
    <xf numFmtId="1" fontId="42" fillId="2" borderId="40" xfId="0" applyNumberFormat="1" applyFont="1" applyFill="1" applyBorder="1" applyAlignment="1">
      <alignment horizontal="center" vertical="center"/>
    </xf>
    <xf numFmtId="1" fontId="42" fillId="2" borderId="4" xfId="0" applyNumberFormat="1" applyFont="1" applyFill="1" applyBorder="1" applyAlignment="1">
      <alignment horizontal="center" vertical="center"/>
    </xf>
    <xf numFmtId="0" fontId="42" fillId="2" borderId="34" xfId="0" applyFont="1" applyFill="1" applyBorder="1" applyAlignment="1">
      <alignment horizontal="center" vertical="center"/>
    </xf>
    <xf numFmtId="0" fontId="42" fillId="2" borderId="40" xfId="0" applyFont="1" applyFill="1" applyBorder="1" applyAlignment="1">
      <alignment horizontal="center" vertical="center"/>
    </xf>
    <xf numFmtId="0" fontId="42" fillId="2" borderId="4" xfId="0" applyFont="1" applyFill="1" applyBorder="1" applyAlignment="1">
      <alignment horizontal="center" vertical="center"/>
    </xf>
    <xf numFmtId="165" fontId="45" fillId="4" borderId="11" xfId="0" applyNumberFormat="1" applyFont="1" applyFill="1" applyBorder="1" applyAlignment="1">
      <alignment horizontal="center" vertical="center" wrapText="1"/>
    </xf>
    <xf numFmtId="165" fontId="45" fillId="4" borderId="15" xfId="0" applyNumberFormat="1" applyFont="1" applyFill="1" applyBorder="1" applyAlignment="1">
      <alignment horizontal="center" vertical="center" wrapText="1"/>
    </xf>
    <xf numFmtId="0" fontId="42" fillId="0" borderId="36" xfId="0" applyFont="1" applyBorder="1" applyAlignment="1">
      <alignment horizontal="center" vertical="center"/>
    </xf>
    <xf numFmtId="0" fontId="42" fillId="0" borderId="54" xfId="0" applyFont="1" applyBorder="1" applyAlignment="1">
      <alignment horizontal="center" vertical="center"/>
    </xf>
    <xf numFmtId="0" fontId="42" fillId="0" borderId="55" xfId="0" applyFont="1" applyBorder="1" applyAlignment="1">
      <alignment horizontal="center" vertical="center"/>
    </xf>
    <xf numFmtId="0" fontId="42" fillId="15" borderId="34" xfId="0" applyFont="1" applyFill="1" applyBorder="1" applyAlignment="1">
      <alignment horizontal="center" vertical="center" wrapText="1"/>
    </xf>
    <xf numFmtId="0" fontId="42" fillId="15" borderId="40" xfId="0" applyFont="1" applyFill="1" applyBorder="1" applyAlignment="1">
      <alignment horizontal="center" vertical="center" wrapText="1"/>
    </xf>
    <xf numFmtId="0" fontId="42" fillId="15" borderId="4" xfId="0" applyFont="1" applyFill="1" applyBorder="1" applyAlignment="1">
      <alignment horizontal="center" vertical="center" wrapText="1"/>
    </xf>
    <xf numFmtId="0" fontId="59" fillId="4" borderId="22" xfId="0" applyFont="1" applyFill="1" applyBorder="1" applyAlignment="1">
      <alignment horizontal="center" vertical="center"/>
    </xf>
    <xf numFmtId="0" fontId="59" fillId="4" borderId="56" xfId="0" applyFont="1" applyFill="1" applyBorder="1" applyAlignment="1">
      <alignment horizontal="center" vertical="center"/>
    </xf>
    <xf numFmtId="1" fontId="47" fillId="15" borderId="35" xfId="0" applyNumberFormat="1" applyFont="1" applyFill="1" applyBorder="1" applyAlignment="1">
      <alignment horizontal="center" vertical="center" wrapText="1"/>
    </xf>
    <xf numFmtId="1" fontId="47" fillId="15" borderId="53" xfId="0" applyNumberFormat="1" applyFont="1" applyFill="1" applyBorder="1" applyAlignment="1">
      <alignment horizontal="center" vertical="center" wrapText="1"/>
    </xf>
    <xf numFmtId="1" fontId="47" fillId="15" borderId="1" xfId="0" applyNumberFormat="1" applyFont="1" applyFill="1" applyBorder="1" applyAlignment="1">
      <alignment horizontal="center" vertical="center" wrapText="1"/>
    </xf>
    <xf numFmtId="0" fontId="42" fillId="0" borderId="35" xfId="0" applyFont="1" applyBorder="1" applyAlignment="1">
      <alignment horizontal="center" vertical="center" wrapText="1"/>
    </xf>
    <xf numFmtId="0" fontId="42" fillId="0" borderId="53" xfId="0" applyFont="1" applyBorder="1" applyAlignment="1">
      <alignment horizontal="center" vertical="center" wrapText="1"/>
    </xf>
    <xf numFmtId="0" fontId="42" fillId="0" borderId="1" xfId="0" applyFont="1" applyBorder="1" applyAlignment="1">
      <alignment horizontal="center" vertical="center" wrapText="1"/>
    </xf>
    <xf numFmtId="1" fontId="42" fillId="0" borderId="43" xfId="0" applyNumberFormat="1" applyFont="1" applyBorder="1" applyAlignment="1">
      <alignment horizontal="center" vertical="center" wrapText="1"/>
    </xf>
    <xf numFmtId="1" fontId="42" fillId="0" borderId="44" xfId="0" applyNumberFormat="1" applyFont="1" applyBorder="1" applyAlignment="1">
      <alignment horizontal="center" vertical="center" wrapText="1"/>
    </xf>
    <xf numFmtId="1" fontId="42" fillId="0" borderId="45" xfId="0" applyNumberFormat="1" applyFont="1" applyBorder="1" applyAlignment="1">
      <alignment horizontal="center" vertical="center" wrapText="1"/>
    </xf>
    <xf numFmtId="165" fontId="45" fillId="0" borderId="27" xfId="0" applyNumberFormat="1" applyFont="1" applyBorder="1" applyAlignment="1">
      <alignment horizontal="center" vertical="center" wrapText="1"/>
    </xf>
    <xf numFmtId="1" fontId="48" fillId="4" borderId="40" xfId="0" applyNumberFormat="1" applyFont="1" applyFill="1" applyBorder="1" applyAlignment="1">
      <alignment horizontal="center" vertical="center" wrapText="1"/>
    </xf>
    <xf numFmtId="1" fontId="48" fillId="4" borderId="4" xfId="0" applyNumberFormat="1" applyFont="1" applyFill="1" applyBorder="1" applyAlignment="1">
      <alignment horizontal="center" vertical="center" wrapText="1"/>
    </xf>
    <xf numFmtId="0" fontId="75" fillId="0" borderId="37" xfId="0" applyFont="1" applyBorder="1" applyAlignment="1">
      <alignment horizontal="center" wrapText="1"/>
    </xf>
    <xf numFmtId="0" fontId="75" fillId="0" borderId="107" xfId="0" applyFont="1" applyBorder="1" applyAlignment="1">
      <alignment horizontal="center" wrapText="1"/>
    </xf>
    <xf numFmtId="0" fontId="47" fillId="15" borderId="34" xfId="0" applyFont="1" applyFill="1" applyBorder="1" applyAlignment="1">
      <alignment horizontal="center" vertical="center" wrapText="1"/>
    </xf>
    <xf numFmtId="0" fontId="47" fillId="15" borderId="40" xfId="0" applyFont="1" applyFill="1" applyBorder="1" applyAlignment="1">
      <alignment horizontal="center" vertical="center" wrapText="1"/>
    </xf>
    <xf numFmtId="0" fontId="47" fillId="15" borderId="4" xfId="0" applyFont="1" applyFill="1" applyBorder="1" applyAlignment="1">
      <alignment horizontal="center" vertical="center" wrapText="1"/>
    </xf>
    <xf numFmtId="166" fontId="47" fillId="0" borderId="34" xfId="0" applyNumberFormat="1" applyFont="1" applyBorder="1" applyAlignment="1">
      <alignment horizontal="center" vertical="center" wrapText="1"/>
    </xf>
    <xf numFmtId="166" fontId="47" fillId="0" borderId="40" xfId="0" applyNumberFormat="1" applyFont="1" applyBorder="1" applyAlignment="1">
      <alignment horizontal="center" vertical="center" wrapText="1"/>
    </xf>
    <xf numFmtId="166" fontId="47" fillId="0" borderId="4" xfId="0" applyNumberFormat="1" applyFont="1" applyBorder="1" applyAlignment="1">
      <alignment horizontal="center" vertical="center" wrapText="1"/>
    </xf>
    <xf numFmtId="0" fontId="42" fillId="15" borderId="16" xfId="0" applyFont="1" applyFill="1" applyBorder="1" applyAlignment="1">
      <alignment horizontal="center" vertical="center" wrapText="1"/>
    </xf>
    <xf numFmtId="1" fontId="47" fillId="0" borderId="34" xfId="0" applyNumberFormat="1" applyFont="1" applyBorder="1" applyAlignment="1">
      <alignment horizontal="center" vertical="center"/>
    </xf>
    <xf numFmtId="1" fontId="47" fillId="0" borderId="40" xfId="0" applyNumberFormat="1" applyFont="1" applyBorder="1" applyAlignment="1">
      <alignment horizontal="center" vertical="center"/>
    </xf>
    <xf numFmtId="1" fontId="47" fillId="0" borderId="4" xfId="0" applyNumberFormat="1" applyFont="1" applyBorder="1" applyAlignment="1">
      <alignment horizontal="center" vertical="center"/>
    </xf>
    <xf numFmtId="0" fontId="42" fillId="4" borderId="84" xfId="0" applyFont="1" applyFill="1" applyBorder="1" applyAlignment="1">
      <alignment horizontal="center" vertical="center" wrapText="1"/>
    </xf>
    <xf numFmtId="0" fontId="42" fillId="4" borderId="85" xfId="0" applyFont="1" applyFill="1" applyBorder="1" applyAlignment="1">
      <alignment horizontal="center" vertical="center" wrapText="1"/>
    </xf>
    <xf numFmtId="0" fontId="42" fillId="4" borderId="86" xfId="0" applyFont="1" applyFill="1" applyBorder="1" applyAlignment="1">
      <alignment horizontal="center" vertical="center" wrapText="1"/>
    </xf>
    <xf numFmtId="0" fontId="42" fillId="4" borderId="87" xfId="0" applyFont="1" applyFill="1" applyBorder="1" applyAlignment="1">
      <alignment horizontal="center" vertical="center" wrapText="1"/>
    </xf>
    <xf numFmtId="0" fontId="42" fillId="4" borderId="88" xfId="0" applyFont="1" applyFill="1" applyBorder="1" applyAlignment="1">
      <alignment horizontal="center" vertical="center" wrapText="1"/>
    </xf>
    <xf numFmtId="0" fontId="42" fillId="4" borderId="89" xfId="0"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65" fontId="45" fillId="4" borderId="19" xfId="0" applyNumberFormat="1" applyFont="1" applyFill="1" applyBorder="1" applyAlignment="1">
      <alignment horizontal="center" vertical="center" wrapText="1"/>
    </xf>
    <xf numFmtId="0" fontId="42" fillId="4" borderId="20" xfId="0" applyFont="1" applyFill="1" applyBorder="1" applyAlignment="1">
      <alignment horizontal="center" vertical="center"/>
    </xf>
    <xf numFmtId="0" fontId="42" fillId="4" borderId="5" xfId="0" applyFont="1" applyFill="1" applyBorder="1" applyAlignment="1">
      <alignment horizontal="center" vertical="center"/>
    </xf>
    <xf numFmtId="0" fontId="47" fillId="15" borderId="57" xfId="0" applyFont="1" applyFill="1" applyBorder="1" applyAlignment="1">
      <alignment horizontal="center" vertical="center" wrapText="1"/>
    </xf>
    <xf numFmtId="0" fontId="47" fillId="15" borderId="51" xfId="0" applyFont="1" applyFill="1" applyBorder="1" applyAlignment="1">
      <alignment horizontal="center" vertical="center" wrapText="1"/>
    </xf>
    <xf numFmtId="0" fontId="47" fillId="15" borderId="58" xfId="0" applyFont="1" applyFill="1" applyBorder="1" applyAlignment="1">
      <alignment horizontal="center" vertical="center" wrapText="1"/>
    </xf>
    <xf numFmtId="1" fontId="47" fillId="0" borderId="33" xfId="0" applyNumberFormat="1" applyFont="1" applyBorder="1" applyAlignment="1">
      <alignment horizontal="center" vertical="center"/>
    </xf>
    <xf numFmtId="1" fontId="47" fillId="0" borderId="38" xfId="0" applyNumberFormat="1" applyFont="1" applyBorder="1" applyAlignment="1">
      <alignment horizontal="center" vertical="center"/>
    </xf>
    <xf numFmtId="1" fontId="47" fillId="0" borderId="39" xfId="0" applyNumberFormat="1" applyFont="1" applyBorder="1" applyAlignment="1">
      <alignment horizontal="center" vertical="center"/>
    </xf>
    <xf numFmtId="0" fontId="42" fillId="4" borderId="57" xfId="0" applyFont="1" applyFill="1" applyBorder="1" applyAlignment="1">
      <alignment horizontal="center" vertical="center"/>
    </xf>
    <xf numFmtId="0" fontId="42" fillId="4" borderId="51" xfId="0" applyFont="1" applyFill="1" applyBorder="1" applyAlignment="1">
      <alignment horizontal="center" vertical="center"/>
    </xf>
    <xf numFmtId="0" fontId="42" fillId="4" borderId="58" xfId="0" applyFont="1" applyFill="1" applyBorder="1" applyAlignment="1">
      <alignment horizontal="center" vertical="center"/>
    </xf>
    <xf numFmtId="165" fontId="45" fillId="5" borderId="11" xfId="0" applyNumberFormat="1" applyFont="1" applyFill="1" applyBorder="1" applyAlignment="1">
      <alignment horizontal="center" vertical="center" wrapText="1"/>
    </xf>
    <xf numFmtId="165" fontId="45" fillId="5" borderId="15" xfId="0" applyNumberFormat="1" applyFont="1" applyFill="1" applyBorder="1" applyAlignment="1">
      <alignment horizontal="center" vertical="center" wrapText="1"/>
    </xf>
    <xf numFmtId="0" fontId="44" fillId="5" borderId="9" xfId="0" applyFont="1" applyFill="1" applyBorder="1" applyAlignment="1">
      <alignment horizontal="center" vertical="center"/>
    </xf>
    <xf numFmtId="0" fontId="44" fillId="5" borderId="16" xfId="0" applyFont="1" applyFill="1" applyBorder="1" applyAlignment="1">
      <alignment horizontal="center" vertical="center"/>
    </xf>
    <xf numFmtId="0" fontId="47" fillId="4" borderId="34" xfId="0" applyFont="1" applyFill="1" applyBorder="1" applyAlignment="1">
      <alignment horizontal="center" vertical="center"/>
    </xf>
    <xf numFmtId="0" fontId="47" fillId="4" borderId="4" xfId="0" applyFont="1" applyFill="1" applyBorder="1" applyAlignment="1">
      <alignment horizontal="center" vertical="center"/>
    </xf>
    <xf numFmtId="1" fontId="65" fillId="0" borderId="34" xfId="0" applyNumberFormat="1" applyFont="1" applyBorder="1" applyAlignment="1">
      <alignment horizontal="center" vertical="center" wrapText="1"/>
    </xf>
    <xf numFmtId="1" fontId="60" fillId="0" borderId="34" xfId="2" applyNumberFormat="1" applyFont="1" applyBorder="1" applyAlignment="1">
      <alignment horizontal="center" vertical="center"/>
    </xf>
    <xf numFmtId="1" fontId="60" fillId="0" borderId="4" xfId="2" applyNumberFormat="1" applyFont="1" applyBorder="1" applyAlignment="1">
      <alignment horizontal="center" vertical="center"/>
    </xf>
    <xf numFmtId="1" fontId="50" fillId="0" borderId="34" xfId="3" applyNumberFormat="1" applyFont="1" applyBorder="1" applyAlignment="1">
      <alignment horizontal="center" vertical="center" wrapText="1"/>
    </xf>
    <xf numFmtId="1" fontId="50" fillId="0" borderId="40" xfId="3" applyNumberFormat="1" applyFont="1" applyBorder="1" applyAlignment="1">
      <alignment horizontal="center" vertical="center" wrapText="1"/>
    </xf>
    <xf numFmtId="1" fontId="50" fillId="0" borderId="4" xfId="3" applyNumberFormat="1" applyFont="1" applyBorder="1" applyAlignment="1">
      <alignment horizontal="center" vertical="center" wrapText="1"/>
    </xf>
    <xf numFmtId="0" fontId="54" fillId="0" borderId="37" xfId="0" applyFont="1" applyBorder="1" applyAlignment="1">
      <alignment horizontal="center" vertical="center" wrapText="1"/>
    </xf>
    <xf numFmtId="0" fontId="54" fillId="0" borderId="107" xfId="0" applyFont="1" applyBorder="1" applyAlignment="1">
      <alignment horizontal="center" vertical="center" wrapText="1"/>
    </xf>
    <xf numFmtId="0" fontId="47" fillId="0" borderId="35" xfId="0" applyFont="1" applyBorder="1" applyAlignment="1">
      <alignment horizontal="center" vertical="center"/>
    </xf>
    <xf numFmtId="0" fontId="47" fillId="0" borderId="53" xfId="0" applyFont="1" applyBorder="1" applyAlignment="1">
      <alignment horizontal="center" vertical="center"/>
    </xf>
    <xf numFmtId="0" fontId="47" fillId="0" borderId="1" xfId="0" applyFont="1" applyBorder="1" applyAlignment="1">
      <alignment horizontal="center" vertical="center"/>
    </xf>
    <xf numFmtId="1" fontId="47" fillId="0" borderId="79" xfId="0" applyNumberFormat="1" applyFont="1" applyBorder="1" applyAlignment="1">
      <alignment horizontal="center" vertical="center" wrapText="1"/>
    </xf>
    <xf numFmtId="1" fontId="47" fillId="0" borderId="80" xfId="0" applyNumberFormat="1" applyFont="1" applyBorder="1" applyAlignment="1">
      <alignment horizontal="center" vertical="center" wrapText="1"/>
    </xf>
    <xf numFmtId="1" fontId="47" fillId="0" borderId="74" xfId="0" applyNumberFormat="1" applyFont="1" applyBorder="1" applyAlignment="1">
      <alignment horizontal="center" vertical="center" wrapText="1"/>
    </xf>
    <xf numFmtId="0" fontId="42" fillId="4" borderId="82" xfId="0" applyFont="1" applyFill="1" applyBorder="1" applyAlignment="1">
      <alignment horizontal="center" wrapText="1"/>
    </xf>
    <xf numFmtId="0" fontId="42" fillId="4" borderId="54" xfId="0" applyFont="1" applyFill="1" applyBorder="1" applyAlignment="1">
      <alignment horizontal="center" wrapText="1"/>
    </xf>
    <xf numFmtId="0" fontId="42" fillId="4" borderId="55" xfId="0" applyFont="1" applyFill="1" applyBorder="1" applyAlignment="1">
      <alignment horizontal="center" wrapText="1"/>
    </xf>
    <xf numFmtId="0" fontId="42" fillId="4" borderId="62" xfId="0" applyFont="1" applyFill="1" applyBorder="1" applyAlignment="1">
      <alignment horizontal="center" wrapText="1"/>
    </xf>
    <xf numFmtId="0" fontId="42" fillId="4" borderId="38" xfId="0" applyFont="1" applyFill="1" applyBorder="1" applyAlignment="1">
      <alignment horizontal="center" wrapText="1"/>
    </xf>
    <xf numFmtId="0" fontId="42" fillId="4" borderId="39" xfId="0" applyFont="1" applyFill="1" applyBorder="1" applyAlignment="1">
      <alignment horizontal="center" wrapText="1"/>
    </xf>
    <xf numFmtId="0" fontId="42" fillId="4" borderId="36" xfId="0" applyFont="1" applyFill="1" applyBorder="1" applyAlignment="1">
      <alignment horizontal="center" vertical="center"/>
    </xf>
    <xf numFmtId="0" fontId="42" fillId="4" borderId="55" xfId="0" applyFont="1" applyFill="1" applyBorder="1" applyAlignment="1">
      <alignment horizontal="center" vertical="center"/>
    </xf>
    <xf numFmtId="0" fontId="42" fillId="4" borderId="22" xfId="0" applyFont="1" applyFill="1" applyBorder="1" applyAlignment="1">
      <alignment horizontal="center" vertical="center"/>
    </xf>
    <xf numFmtId="1" fontId="42" fillId="4" borderId="53" xfId="0" applyNumberFormat="1" applyFont="1" applyFill="1" applyBorder="1" applyAlignment="1">
      <alignment horizontal="center" vertical="center"/>
    </xf>
    <xf numFmtId="0" fontId="13" fillId="2" borderId="37" xfId="0" applyFont="1" applyFill="1" applyBorder="1" applyAlignment="1">
      <alignment horizontal="center" wrapText="1"/>
    </xf>
    <xf numFmtId="0" fontId="13" fillId="2" borderId="107" xfId="0" applyFont="1" applyFill="1" applyBorder="1" applyAlignment="1">
      <alignment horizontal="center" wrapText="1"/>
    </xf>
    <xf numFmtId="0" fontId="42" fillId="4" borderId="37" xfId="0" applyFont="1" applyFill="1" applyBorder="1" applyAlignment="1">
      <alignment horizontal="center" vertical="center"/>
    </xf>
    <xf numFmtId="0" fontId="42" fillId="4" borderId="47" xfId="0" applyFont="1" applyFill="1" applyBorder="1" applyAlignment="1">
      <alignment horizontal="center" vertical="center"/>
    </xf>
    <xf numFmtId="1" fontId="47" fillId="0" borderId="35" xfId="0" applyNumberFormat="1" applyFont="1" applyBorder="1" applyAlignment="1">
      <alignment horizontal="center" vertical="center"/>
    </xf>
    <xf numFmtId="1" fontId="47" fillId="0" borderId="53" xfId="0" applyNumberFormat="1" applyFont="1" applyBorder="1" applyAlignment="1">
      <alignment horizontal="center" vertical="center"/>
    </xf>
    <xf numFmtId="1" fontId="47" fillId="0" borderId="1" xfId="0" applyNumberFormat="1" applyFont="1" applyBorder="1" applyAlignment="1">
      <alignment horizontal="center" vertical="center"/>
    </xf>
    <xf numFmtId="1" fontId="47" fillId="2" borderId="34" xfId="0" applyNumberFormat="1" applyFont="1" applyFill="1" applyBorder="1" applyAlignment="1">
      <alignment horizontal="center" vertical="center" wrapText="1"/>
    </xf>
    <xf numFmtId="1" fontId="47" fillId="2" borderId="40" xfId="0" applyNumberFormat="1" applyFont="1" applyFill="1" applyBorder="1" applyAlignment="1">
      <alignment horizontal="center" vertical="center" wrapText="1"/>
    </xf>
    <xf numFmtId="1" fontId="47" fillId="2" borderId="4" xfId="0" applyNumberFormat="1" applyFont="1" applyFill="1" applyBorder="1" applyAlignment="1">
      <alignment horizontal="center" vertical="center" wrapText="1"/>
    </xf>
    <xf numFmtId="0" fontId="50" fillId="0" borderId="35" xfId="0" applyFont="1" applyBorder="1" applyAlignment="1">
      <alignment horizontal="center" vertical="center" wrapText="1"/>
    </xf>
    <xf numFmtId="0" fontId="50" fillId="0" borderId="53" xfId="0" applyFont="1" applyBorder="1" applyAlignment="1">
      <alignment horizontal="center" vertical="center" wrapText="1"/>
    </xf>
    <xf numFmtId="0" fontId="50" fillId="0" borderId="1" xfId="0" applyFont="1" applyBorder="1" applyAlignment="1">
      <alignment horizontal="center" vertical="center" wrapText="1"/>
    </xf>
    <xf numFmtId="1" fontId="12" fillId="15" borderId="34" xfId="0" applyNumberFormat="1" applyFont="1" applyFill="1" applyBorder="1" applyAlignment="1">
      <alignment horizontal="center" vertical="center" wrapText="1"/>
    </xf>
    <xf numFmtId="0" fontId="47" fillId="0" borderId="40" xfId="0" applyFont="1" applyBorder="1" applyAlignment="1">
      <alignment horizontal="center" vertical="center" wrapText="1"/>
    </xf>
    <xf numFmtId="0" fontId="47" fillId="4" borderId="35" xfId="0" applyFont="1" applyFill="1" applyBorder="1" applyAlignment="1">
      <alignment horizontal="center" vertical="center" wrapText="1"/>
    </xf>
    <xf numFmtId="0" fontId="47" fillId="4" borderId="53" xfId="0" applyFont="1" applyFill="1" applyBorder="1" applyAlignment="1">
      <alignment horizontal="center" vertical="center" wrapText="1"/>
    </xf>
    <xf numFmtId="0" fontId="47" fillId="4" borderId="1" xfId="0" applyFont="1" applyFill="1" applyBorder="1" applyAlignment="1">
      <alignment horizontal="center" vertical="center" wrapText="1"/>
    </xf>
    <xf numFmtId="0" fontId="42" fillId="0" borderId="47" xfId="0" applyFont="1" applyBorder="1" applyAlignment="1">
      <alignment horizontal="center" vertical="center" wrapText="1"/>
    </xf>
    <xf numFmtId="0" fontId="42" fillId="2" borderId="56" xfId="0" applyFont="1" applyFill="1" applyBorder="1" applyAlignment="1">
      <alignment horizontal="center" vertical="center"/>
    </xf>
    <xf numFmtId="0" fontId="47" fillId="15" borderId="40" xfId="0" applyFont="1" applyFill="1" applyBorder="1" applyAlignment="1">
      <alignment horizontal="center" vertical="center"/>
    </xf>
    <xf numFmtId="0" fontId="47" fillId="15" borderId="4" xfId="0" applyFont="1" applyFill="1" applyBorder="1" applyAlignment="1">
      <alignment horizontal="center" vertical="center"/>
    </xf>
    <xf numFmtId="0" fontId="42" fillId="4" borderId="49" xfId="0" applyFont="1" applyFill="1" applyBorder="1" applyAlignment="1">
      <alignment horizontal="center" vertical="center" wrapText="1"/>
    </xf>
    <xf numFmtId="0" fontId="47" fillId="0" borderId="37" xfId="0" applyFont="1" applyBorder="1" applyAlignment="1">
      <alignment horizontal="center" vertical="center"/>
    </xf>
    <xf numFmtId="0" fontId="47" fillId="0" borderId="47" xfId="0" applyFont="1" applyBorder="1" applyAlignment="1">
      <alignment horizontal="center" vertical="center"/>
    </xf>
    <xf numFmtId="0" fontId="47" fillId="4" borderId="40" xfId="0" applyFont="1" applyFill="1" applyBorder="1" applyAlignment="1">
      <alignment horizontal="center" vertical="center"/>
    </xf>
    <xf numFmtId="1" fontId="47" fillId="16" borderId="34" xfId="0" applyNumberFormat="1" applyFont="1" applyFill="1" applyBorder="1" applyAlignment="1">
      <alignment horizontal="center" vertical="center" wrapText="1"/>
    </xf>
    <xf numFmtId="1" fontId="47" fillId="16" borderId="40" xfId="0" applyNumberFormat="1" applyFont="1" applyFill="1" applyBorder="1" applyAlignment="1">
      <alignment horizontal="center" vertical="center" wrapText="1"/>
    </xf>
    <xf numFmtId="1" fontId="47" fillId="16" borderId="4" xfId="0" applyNumberFormat="1" applyFont="1" applyFill="1" applyBorder="1" applyAlignment="1">
      <alignment horizontal="center" vertical="center" wrapText="1"/>
    </xf>
    <xf numFmtId="0" fontId="42" fillId="16" borderId="35" xfId="0" applyFont="1" applyFill="1" applyBorder="1" applyAlignment="1">
      <alignment horizontal="center" vertical="center" wrapText="1"/>
    </xf>
    <xf numFmtId="0" fontId="42" fillId="16" borderId="53" xfId="0" applyFont="1" applyFill="1" applyBorder="1" applyAlignment="1">
      <alignment horizontal="center" vertical="center" wrapText="1"/>
    </xf>
    <xf numFmtId="0" fontId="42" fillId="16" borderId="1" xfId="0" applyFont="1" applyFill="1" applyBorder="1" applyAlignment="1">
      <alignment horizontal="center" vertical="center" wrapText="1"/>
    </xf>
    <xf numFmtId="0" fontId="47" fillId="2" borderId="34" xfId="0" applyFont="1" applyFill="1" applyBorder="1" applyAlignment="1">
      <alignment horizontal="center" vertical="center"/>
    </xf>
    <xf numFmtId="0" fontId="47" fillId="2" borderId="40" xfId="0" applyFont="1" applyFill="1" applyBorder="1" applyAlignment="1">
      <alignment horizontal="center" vertical="center"/>
    </xf>
    <xf numFmtId="0" fontId="47" fillId="2" borderId="4" xfId="0" applyFont="1" applyFill="1" applyBorder="1" applyAlignment="1">
      <alignment horizontal="center" vertical="center"/>
    </xf>
    <xf numFmtId="165" fontId="45" fillId="0" borderId="24" xfId="0" applyNumberFormat="1" applyFont="1" applyBorder="1" applyAlignment="1">
      <alignment horizontal="center" vertical="center" wrapText="1"/>
    </xf>
    <xf numFmtId="1" fontId="47" fillId="0" borderId="43" xfId="0" applyNumberFormat="1" applyFont="1" applyBorder="1" applyAlignment="1">
      <alignment horizontal="center" vertical="center" wrapText="1"/>
    </xf>
    <xf numFmtId="1" fontId="47" fillId="0" borderId="44" xfId="0" applyNumberFormat="1" applyFont="1" applyBorder="1" applyAlignment="1">
      <alignment horizontal="center" vertical="center" wrapText="1"/>
    </xf>
    <xf numFmtId="1" fontId="47" fillId="0" borderId="45" xfId="0" applyNumberFormat="1" applyFont="1" applyBorder="1" applyAlignment="1">
      <alignment horizontal="center" vertical="center" wrapText="1"/>
    </xf>
    <xf numFmtId="0" fontId="43" fillId="0" borderId="36" xfId="0" applyFont="1" applyBorder="1" applyAlignment="1">
      <alignment horizontal="center" vertical="center" wrapText="1"/>
    </xf>
    <xf numFmtId="0" fontId="43" fillId="0" borderId="54" xfId="0" applyFont="1" applyBorder="1" applyAlignment="1">
      <alignment horizontal="center" vertical="center" wrapText="1"/>
    </xf>
    <xf numFmtId="0" fontId="43" fillId="0" borderId="55" xfId="0" applyFont="1" applyBorder="1" applyAlignment="1">
      <alignment horizontal="center" vertical="center" wrapText="1"/>
    </xf>
    <xf numFmtId="1" fontId="42" fillId="4" borderId="40" xfId="0" applyNumberFormat="1" applyFont="1" applyFill="1" applyBorder="1" applyAlignment="1">
      <alignment horizontal="center" vertical="center" wrapText="1"/>
    </xf>
    <xf numFmtId="0" fontId="43" fillId="0" borderId="37" xfId="0" applyFont="1" applyFill="1" applyBorder="1" applyAlignment="1">
      <alignment horizontal="center" vertical="center" wrapText="1"/>
    </xf>
    <xf numFmtId="0" fontId="43" fillId="0" borderId="107" xfId="0" applyFont="1" applyFill="1" applyBorder="1" applyAlignment="1">
      <alignment horizontal="center" vertical="center" wrapText="1"/>
    </xf>
    <xf numFmtId="0" fontId="42" fillId="0" borderId="78" xfId="0" applyFont="1" applyFill="1" applyBorder="1" applyAlignment="1">
      <alignment horizontal="center" vertical="center"/>
    </xf>
    <xf numFmtId="0" fontId="43" fillId="0" borderId="78" xfId="0" applyFont="1" applyBorder="1" applyAlignment="1">
      <alignment horizontal="center" wrapText="1"/>
    </xf>
    <xf numFmtId="0" fontId="43" fillId="0" borderId="79" xfId="0" applyFont="1" applyBorder="1" applyAlignment="1">
      <alignment horizontal="center" wrapText="1"/>
    </xf>
    <xf numFmtId="0" fontId="43" fillId="0" borderId="81" xfId="0" applyFont="1" applyBorder="1" applyAlignment="1">
      <alignment horizontal="center" wrapText="1"/>
    </xf>
    <xf numFmtId="0" fontId="42" fillId="0" borderId="16" xfId="0" applyFont="1" applyBorder="1" applyAlignment="1">
      <alignment horizontal="center" vertical="center"/>
    </xf>
    <xf numFmtId="15" fontId="42" fillId="4" borderId="63" xfId="0" applyNumberFormat="1" applyFont="1" applyFill="1" applyBorder="1" applyAlignment="1">
      <alignment horizontal="center" vertical="center"/>
    </xf>
    <xf numFmtId="15" fontId="42" fillId="4" borderId="65" xfId="0" applyNumberFormat="1" applyFont="1" applyFill="1" applyBorder="1" applyAlignment="1">
      <alignment horizontal="center" vertical="center"/>
    </xf>
    <xf numFmtId="15" fontId="42" fillId="4" borderId="64" xfId="0" applyNumberFormat="1" applyFont="1" applyFill="1" applyBorder="1" applyAlignment="1">
      <alignment horizontal="center" vertical="center"/>
    </xf>
    <xf numFmtId="15" fontId="42" fillId="7" borderId="69" xfId="0" applyNumberFormat="1" applyFont="1" applyFill="1" applyBorder="1" applyAlignment="1">
      <alignment horizontal="center" vertical="center" wrapText="1"/>
    </xf>
    <xf numFmtId="15" fontId="42" fillId="7" borderId="70" xfId="0" applyNumberFormat="1" applyFont="1" applyFill="1" applyBorder="1" applyAlignment="1">
      <alignment horizontal="center" vertical="center" wrapText="1"/>
    </xf>
    <xf numFmtId="0" fontId="42" fillId="0" borderId="75" xfId="0" applyFont="1" applyBorder="1" applyAlignment="1">
      <alignment horizontal="center" vertical="center"/>
    </xf>
    <xf numFmtId="0" fontId="42" fillId="0" borderId="76" xfId="0" applyFont="1" applyBorder="1" applyAlignment="1">
      <alignment horizontal="center" vertical="center"/>
    </xf>
    <xf numFmtId="0" fontId="42" fillId="0" borderId="77" xfId="0" applyFont="1" applyBorder="1" applyAlignment="1">
      <alignment horizontal="center" vertical="center"/>
    </xf>
    <xf numFmtId="0" fontId="42" fillId="4" borderId="66" xfId="0" applyFont="1" applyFill="1" applyBorder="1" applyAlignment="1">
      <alignment horizontal="center" vertical="center" wrapText="1"/>
    </xf>
    <xf numFmtId="0" fontId="42" fillId="7" borderId="69" xfId="0" applyFont="1" applyFill="1" applyBorder="1" applyAlignment="1">
      <alignment horizontal="center" vertical="center"/>
    </xf>
    <xf numFmtId="0" fontId="42" fillId="7" borderId="70" xfId="0" applyFont="1" applyFill="1" applyBorder="1" applyAlignment="1">
      <alignment horizontal="center" vertical="center"/>
    </xf>
    <xf numFmtId="0" fontId="42" fillId="0" borderId="75" xfId="0" applyFont="1" applyFill="1" applyBorder="1" applyAlignment="1">
      <alignment horizontal="center" vertical="center"/>
    </xf>
    <xf numFmtId="0" fontId="42" fillId="0" borderId="77" xfId="0" applyFont="1" applyFill="1" applyBorder="1" applyAlignment="1">
      <alignment horizontal="center" vertical="center"/>
    </xf>
    <xf numFmtId="15" fontId="42" fillId="7" borderId="71" xfId="0" applyNumberFormat="1" applyFont="1" applyFill="1" applyBorder="1" applyAlignment="1">
      <alignment horizontal="center" vertical="center" wrapText="1"/>
    </xf>
    <xf numFmtId="0" fontId="42" fillId="7" borderId="71" xfId="0" applyFont="1" applyFill="1" applyBorder="1" applyAlignment="1">
      <alignment horizontal="center" vertical="center"/>
    </xf>
    <xf numFmtId="15" fontId="42" fillId="7" borderId="73" xfId="0" applyNumberFormat="1" applyFont="1" applyFill="1" applyBorder="1" applyAlignment="1">
      <alignment horizontal="center" vertical="center" wrapText="1"/>
    </xf>
    <xf numFmtId="15" fontId="42" fillId="7" borderId="74" xfId="0" applyNumberFormat="1" applyFont="1" applyFill="1" applyBorder="1" applyAlignment="1">
      <alignment horizontal="center" vertical="center" wrapText="1"/>
    </xf>
    <xf numFmtId="0" fontId="42" fillId="0" borderId="0" xfId="0" applyFont="1" applyBorder="1" applyAlignment="1">
      <alignment horizontal="center" vertical="center"/>
    </xf>
    <xf numFmtId="0" fontId="42" fillId="0" borderId="78" xfId="0" applyFont="1" applyBorder="1" applyAlignment="1">
      <alignment horizontal="center" vertical="center"/>
    </xf>
    <xf numFmtId="0" fontId="42" fillId="2" borderId="0" xfId="0" applyFont="1" applyFill="1" applyBorder="1" applyAlignment="1">
      <alignment horizontal="center" vertical="center"/>
    </xf>
    <xf numFmtId="0" fontId="42" fillId="0" borderId="79" xfId="0" applyFont="1" applyBorder="1" applyAlignment="1">
      <alignment horizontal="center" vertical="center"/>
    </xf>
    <xf numFmtId="0" fontId="42" fillId="0" borderId="80" xfId="0" applyFont="1" applyBorder="1" applyAlignment="1">
      <alignment horizontal="center" vertical="center"/>
    </xf>
    <xf numFmtId="0" fontId="42" fillId="0" borderId="81" xfId="0" applyFont="1" applyBorder="1" applyAlignment="1">
      <alignment horizontal="center" vertical="center"/>
    </xf>
    <xf numFmtId="0" fontId="42" fillId="7" borderId="73" xfId="0" applyFont="1" applyFill="1" applyBorder="1" applyAlignment="1">
      <alignment horizontal="center" vertical="center"/>
    </xf>
    <xf numFmtId="0" fontId="42" fillId="7" borderId="74" xfId="0" applyFont="1" applyFill="1" applyBorder="1" applyAlignment="1">
      <alignment horizontal="center" vertical="center"/>
    </xf>
    <xf numFmtId="0" fontId="42" fillId="4" borderId="90" xfId="0" applyFont="1" applyFill="1" applyBorder="1" applyAlignment="1">
      <alignment horizontal="center" vertical="center"/>
    </xf>
    <xf numFmtId="0" fontId="42" fillId="4" borderId="91" xfId="0" applyFont="1" applyFill="1" applyBorder="1" applyAlignment="1">
      <alignment horizontal="center" vertical="center"/>
    </xf>
    <xf numFmtId="0" fontId="44" fillId="0" borderId="9" xfId="0" applyFont="1" applyBorder="1" applyAlignment="1">
      <alignment horizontal="center" vertical="center"/>
    </xf>
    <xf numFmtId="0" fontId="44" fillId="0" borderId="16" xfId="0" applyFont="1" applyBorder="1" applyAlignment="1">
      <alignment horizontal="center" vertical="center"/>
    </xf>
    <xf numFmtId="0" fontId="132" fillId="0" borderId="37" xfId="0" applyFont="1" applyBorder="1" applyAlignment="1">
      <alignment horizontal="center" vertical="center" wrapText="1"/>
    </xf>
    <xf numFmtId="165" fontId="45" fillId="16" borderId="11" xfId="0" applyNumberFormat="1" applyFont="1" applyFill="1" applyBorder="1" applyAlignment="1">
      <alignment horizontal="center" vertical="center" wrapText="1"/>
    </xf>
    <xf numFmtId="165" fontId="45" fillId="16" borderId="15" xfId="0" applyNumberFormat="1" applyFont="1" applyFill="1" applyBorder="1" applyAlignment="1">
      <alignment horizontal="center" vertical="center" wrapText="1"/>
    </xf>
    <xf numFmtId="0" fontId="47" fillId="16" borderId="34" xfId="0" applyFont="1" applyFill="1" applyBorder="1" applyAlignment="1">
      <alignment horizontal="center" vertical="center" wrapText="1"/>
    </xf>
    <xf numFmtId="0" fontId="47" fillId="16" borderId="40" xfId="0" applyFont="1" applyFill="1" applyBorder="1" applyAlignment="1">
      <alignment horizontal="center" vertical="center"/>
    </xf>
    <xf numFmtId="0" fontId="47" fillId="16" borderId="4" xfId="0" applyFont="1" applyFill="1" applyBorder="1" applyAlignment="1">
      <alignment horizontal="center" vertical="center"/>
    </xf>
    <xf numFmtId="0" fontId="42" fillId="0" borderId="9" xfId="0" applyFont="1" applyBorder="1" applyAlignment="1">
      <alignment horizontal="center" vertical="center"/>
    </xf>
    <xf numFmtId="1" fontId="12" fillId="2" borderId="36" xfId="0" applyNumberFormat="1" applyFont="1" applyFill="1" applyBorder="1" applyAlignment="1">
      <alignment horizontal="center" vertical="center" wrapText="1"/>
    </xf>
    <xf numFmtId="1" fontId="42" fillId="2" borderId="54" xfId="0" applyNumberFormat="1" applyFont="1" applyFill="1" applyBorder="1" applyAlignment="1">
      <alignment horizontal="center" vertical="center" wrapText="1"/>
    </xf>
    <xf numFmtId="1" fontId="42" fillId="2" borderId="55" xfId="0" applyNumberFormat="1" applyFont="1" applyFill="1" applyBorder="1" applyAlignment="1">
      <alignment horizontal="center" vertical="center" wrapText="1"/>
    </xf>
    <xf numFmtId="1" fontId="42" fillId="12" borderId="34" xfId="0" applyNumberFormat="1" applyFont="1" applyFill="1" applyBorder="1" applyAlignment="1">
      <alignment horizontal="center" vertical="center" wrapText="1"/>
    </xf>
    <xf numFmtId="1" fontId="42" fillId="12" borderId="40" xfId="0" applyNumberFormat="1" applyFont="1" applyFill="1" applyBorder="1" applyAlignment="1">
      <alignment horizontal="center" vertical="center" wrapText="1"/>
    </xf>
    <xf numFmtId="1" fontId="42" fillId="12" borderId="4" xfId="0" applyNumberFormat="1" applyFont="1" applyFill="1" applyBorder="1" applyAlignment="1">
      <alignment horizontal="center" vertical="center" wrapText="1"/>
    </xf>
    <xf numFmtId="1" fontId="42" fillId="2" borderId="37" xfId="0" applyNumberFormat="1" applyFont="1" applyFill="1" applyBorder="1" applyAlignment="1">
      <alignment horizontal="center" vertical="center" wrapText="1"/>
    </xf>
    <xf numFmtId="1" fontId="42" fillId="2" borderId="48" xfId="0" applyNumberFormat="1" applyFont="1" applyFill="1" applyBorder="1" applyAlignment="1">
      <alignment horizontal="center" vertical="center" wrapText="1"/>
    </xf>
    <xf numFmtId="1" fontId="42" fillId="2" borderId="47" xfId="0" applyNumberFormat="1" applyFont="1" applyFill="1" applyBorder="1" applyAlignment="1">
      <alignment horizontal="center" vertical="center" wrapText="1"/>
    </xf>
    <xf numFmtId="0" fontId="42" fillId="2" borderId="22" xfId="0" applyFont="1" applyFill="1" applyBorder="1" applyAlignment="1">
      <alignment horizontal="center" vertical="center" wrapText="1"/>
    </xf>
    <xf numFmtId="0" fontId="42" fillId="2" borderId="56" xfId="0" applyFont="1" applyFill="1" applyBorder="1" applyAlignment="1">
      <alignment horizontal="center" vertical="center" wrapText="1"/>
    </xf>
    <xf numFmtId="1" fontId="42" fillId="2" borderId="36" xfId="0" applyNumberFormat="1" applyFont="1" applyFill="1" applyBorder="1" applyAlignment="1">
      <alignment horizontal="center" vertical="center" wrapText="1"/>
    </xf>
    <xf numFmtId="1" fontId="47" fillId="15" borderId="40" xfId="0" applyNumberFormat="1" applyFont="1" applyFill="1" applyBorder="1" applyAlignment="1">
      <alignment horizontal="center" vertical="center"/>
    </xf>
    <xf numFmtId="1" fontId="47" fillId="16" borderId="34" xfId="0" applyNumberFormat="1" applyFont="1" applyFill="1" applyBorder="1" applyAlignment="1">
      <alignment horizontal="center" vertical="center"/>
    </xf>
    <xf numFmtId="1" fontId="47" fillId="16" borderId="40" xfId="0" applyNumberFormat="1" applyFont="1" applyFill="1" applyBorder="1" applyAlignment="1">
      <alignment horizontal="center" vertical="center"/>
    </xf>
    <xf numFmtId="1" fontId="47" fillId="16" borderId="4" xfId="0" applyNumberFormat="1" applyFont="1" applyFill="1" applyBorder="1" applyAlignment="1">
      <alignment horizontal="center" vertical="center"/>
    </xf>
    <xf numFmtId="0" fontId="47" fillId="15" borderId="34" xfId="0" applyFont="1" applyFill="1" applyBorder="1" applyAlignment="1">
      <alignment horizontal="left" vertical="center" wrapText="1"/>
    </xf>
    <xf numFmtId="0" fontId="47" fillId="15" borderId="40" xfId="0" applyFont="1" applyFill="1" applyBorder="1" applyAlignment="1">
      <alignment horizontal="left" vertical="center" wrapText="1"/>
    </xf>
    <xf numFmtId="0" fontId="47" fillId="15" borderId="4" xfId="0" applyFont="1" applyFill="1" applyBorder="1" applyAlignment="1">
      <alignment horizontal="left" vertical="center" wrapText="1"/>
    </xf>
    <xf numFmtId="1" fontId="47" fillId="10" borderId="34" xfId="0" applyNumberFormat="1" applyFont="1" applyFill="1" applyBorder="1" applyAlignment="1">
      <alignment horizontal="center" vertical="center" wrapText="1"/>
    </xf>
    <xf numFmtId="1" fontId="47" fillId="10" borderId="40" xfId="0" applyNumberFormat="1" applyFont="1" applyFill="1" applyBorder="1" applyAlignment="1">
      <alignment horizontal="center" vertical="center" wrapText="1"/>
    </xf>
    <xf numFmtId="1" fontId="47" fillId="10" borderId="4" xfId="0" applyNumberFormat="1" applyFont="1" applyFill="1" applyBorder="1" applyAlignment="1">
      <alignment horizontal="center" vertical="center" wrapText="1"/>
    </xf>
    <xf numFmtId="0" fontId="174" fillId="0" borderId="37" xfId="0" applyFont="1" applyBorder="1" applyAlignment="1">
      <alignment horizontal="center" wrapText="1"/>
    </xf>
    <xf numFmtId="0" fontId="174" fillId="0" borderId="107" xfId="0" applyFont="1" applyBorder="1" applyAlignment="1">
      <alignment horizontal="center" wrapText="1"/>
    </xf>
    <xf numFmtId="0" fontId="47" fillId="0" borderId="35" xfId="0" applyFont="1" applyBorder="1" applyAlignment="1">
      <alignment horizontal="center" vertical="center" wrapText="1"/>
    </xf>
    <xf numFmtId="0" fontId="47" fillId="0" borderId="53" xfId="0" applyFont="1" applyBorder="1" applyAlignment="1">
      <alignment horizontal="center" vertical="center" wrapText="1"/>
    </xf>
    <xf numFmtId="0" fontId="47" fillId="0" borderId="1" xfId="0" applyFont="1" applyBorder="1" applyAlignment="1">
      <alignment horizontal="center" vertical="center" wrapText="1"/>
    </xf>
    <xf numFmtId="0" fontId="47" fillId="4" borderId="35" xfId="0" applyFont="1" applyFill="1" applyBorder="1" applyAlignment="1">
      <alignment horizontal="center" vertical="center"/>
    </xf>
    <xf numFmtId="0" fontId="47" fillId="4" borderId="53" xfId="0" applyFont="1" applyFill="1" applyBorder="1" applyAlignment="1">
      <alignment horizontal="center" vertical="center"/>
    </xf>
    <xf numFmtId="0" fontId="47" fillId="4" borderId="1" xfId="0" applyFont="1" applyFill="1" applyBorder="1" applyAlignment="1">
      <alignment horizontal="center" vertical="center"/>
    </xf>
    <xf numFmtId="0" fontId="42" fillId="25" borderId="41" xfId="0" applyFont="1" applyFill="1" applyBorder="1" applyAlignment="1">
      <alignment horizontal="center" vertical="center"/>
    </xf>
    <xf numFmtId="0" fontId="42" fillId="25" borderId="42" xfId="0" applyFont="1" applyFill="1" applyBorder="1" applyAlignment="1">
      <alignment horizontal="center" vertical="center"/>
    </xf>
    <xf numFmtId="165" fontId="45" fillId="0" borderId="59" xfId="0" applyNumberFormat="1" applyFont="1" applyBorder="1" applyAlignment="1">
      <alignment horizontal="center" vertical="center" wrapText="1"/>
    </xf>
    <xf numFmtId="0" fontId="47" fillId="0" borderId="5" xfId="0" applyFont="1" applyBorder="1" applyAlignment="1">
      <alignment horizontal="center" vertical="center"/>
    </xf>
    <xf numFmtId="165" fontId="45" fillId="2" borderId="11" xfId="0" applyNumberFormat="1" applyFont="1" applyFill="1" applyBorder="1" applyAlignment="1">
      <alignment horizontal="center" vertical="center" wrapText="1"/>
    </xf>
    <xf numFmtId="165" fontId="45" fillId="2" borderId="15" xfId="0" applyNumberFormat="1" applyFont="1" applyFill="1" applyBorder="1" applyAlignment="1">
      <alignment horizontal="center" vertical="center" wrapText="1"/>
    </xf>
    <xf numFmtId="0" fontId="47" fillId="0" borderId="20" xfId="0" applyFont="1" applyBorder="1" applyAlignment="1">
      <alignment horizontal="center" vertical="center"/>
    </xf>
    <xf numFmtId="1" fontId="47" fillId="4" borderId="34" xfId="0" applyNumberFormat="1" applyFont="1" applyFill="1" applyBorder="1" applyAlignment="1">
      <alignment horizontal="center" vertical="center"/>
    </xf>
    <xf numFmtId="1" fontId="47" fillId="4" borderId="40" xfId="0" applyNumberFormat="1" applyFont="1" applyFill="1" applyBorder="1" applyAlignment="1">
      <alignment horizontal="center" vertical="center"/>
    </xf>
    <xf numFmtId="1" fontId="47" fillId="4" borderId="4" xfId="0" applyNumberFormat="1" applyFont="1" applyFill="1" applyBorder="1" applyAlignment="1">
      <alignment horizontal="center" vertical="center"/>
    </xf>
    <xf numFmtId="0" fontId="47" fillId="0" borderId="54" xfId="0" applyFont="1" applyBorder="1" applyAlignment="1">
      <alignment horizontal="center" vertical="center"/>
    </xf>
    <xf numFmtId="0" fontId="113" fillId="0" borderId="37" xfId="0" applyFont="1" applyBorder="1" applyAlignment="1">
      <alignment horizontal="center" vertical="center" wrapText="1"/>
    </xf>
    <xf numFmtId="0" fontId="113" fillId="0" borderId="107" xfId="0" applyFont="1" applyBorder="1" applyAlignment="1">
      <alignment horizontal="center" vertical="center" wrapText="1"/>
    </xf>
    <xf numFmtId="0" fontId="47" fillId="0" borderId="34" xfId="0" applyFont="1" applyFill="1" applyBorder="1" applyAlignment="1">
      <alignment horizontal="center" vertical="center" wrapText="1"/>
    </xf>
    <xf numFmtId="0" fontId="47" fillId="0" borderId="40" xfId="0" applyFont="1" applyFill="1" applyBorder="1" applyAlignment="1">
      <alignment horizontal="center" vertical="center"/>
    </xf>
    <xf numFmtId="0" fontId="47" fillId="0" borderId="4" xfId="0" applyFont="1" applyFill="1" applyBorder="1" applyAlignment="1">
      <alignment horizontal="center" vertical="center"/>
    </xf>
    <xf numFmtId="0" fontId="43" fillId="0" borderId="40" xfId="0" applyFont="1" applyBorder="1" applyAlignment="1">
      <alignment horizontal="center" vertical="center" wrapText="1"/>
    </xf>
    <xf numFmtId="0" fontId="43" fillId="0" borderId="4" xfId="0" applyFont="1" applyBorder="1" applyAlignment="1">
      <alignment horizontal="center" vertical="center" wrapText="1"/>
    </xf>
    <xf numFmtId="15" fontId="61" fillId="4" borderId="50" xfId="0" applyNumberFormat="1" applyFont="1" applyFill="1" applyBorder="1" applyAlignment="1">
      <alignment horizontal="center" vertical="center"/>
    </xf>
    <xf numFmtId="15" fontId="61" fillId="4" borderId="51" xfId="0" applyNumberFormat="1" applyFont="1" applyFill="1" applyBorder="1" applyAlignment="1">
      <alignment horizontal="center" vertical="center"/>
    </xf>
    <xf numFmtId="15" fontId="61" fillId="4" borderId="52" xfId="0" applyNumberFormat="1" applyFont="1" applyFill="1" applyBorder="1" applyAlignment="1">
      <alignment horizontal="center" vertical="center"/>
    </xf>
    <xf numFmtId="0" fontId="42" fillId="0" borderId="34" xfId="0" applyFont="1" applyFill="1" applyBorder="1" applyAlignment="1">
      <alignment horizontal="center" vertical="center" wrapText="1"/>
    </xf>
    <xf numFmtId="1" fontId="42" fillId="4" borderId="44" xfId="0" applyNumberFormat="1" applyFont="1" applyFill="1" applyBorder="1" applyAlignment="1">
      <alignment horizontal="center" vertical="center" wrapText="1"/>
    </xf>
    <xf numFmtId="0" fontId="42" fillId="0" borderId="13" xfId="0" applyFont="1" applyBorder="1" applyAlignment="1">
      <alignment horizontal="center" vertical="center" wrapText="1"/>
    </xf>
    <xf numFmtId="0" fontId="44" fillId="4" borderId="36" xfId="0" applyFont="1" applyFill="1" applyBorder="1" applyAlignment="1">
      <alignment horizontal="center" vertical="center"/>
    </xf>
    <xf numFmtId="0" fontId="44" fillId="4" borderId="54" xfId="0" applyFont="1" applyFill="1" applyBorder="1" applyAlignment="1">
      <alignment horizontal="center" vertical="center"/>
    </xf>
    <xf numFmtId="0" fontId="44" fillId="4" borderId="55" xfId="0" applyFont="1" applyFill="1" applyBorder="1" applyAlignment="1">
      <alignment horizontal="center" vertical="center"/>
    </xf>
    <xf numFmtId="0" fontId="42" fillId="4" borderId="57" xfId="0" applyFont="1" applyFill="1" applyBorder="1" applyAlignment="1">
      <alignment horizontal="center" vertical="center" wrapText="1"/>
    </xf>
    <xf numFmtId="0" fontId="42" fillId="4" borderId="51" xfId="0" applyFont="1" applyFill="1" applyBorder="1" applyAlignment="1">
      <alignment horizontal="center" vertical="center" wrapText="1"/>
    </xf>
    <xf numFmtId="0" fontId="42" fillId="4" borderId="58" xfId="0" applyFont="1" applyFill="1" applyBorder="1" applyAlignment="1">
      <alignment horizontal="center" vertical="center" wrapText="1"/>
    </xf>
    <xf numFmtId="0" fontId="42" fillId="2" borderId="20" xfId="0" applyFont="1" applyFill="1" applyBorder="1" applyAlignment="1">
      <alignment horizontal="center" vertical="center"/>
    </xf>
    <xf numFmtId="0" fontId="47" fillId="15" borderId="5" xfId="0" applyFont="1" applyFill="1" applyBorder="1" applyAlignment="1">
      <alignment horizontal="center" vertical="center" wrapText="1"/>
    </xf>
    <xf numFmtId="0" fontId="42" fillId="0" borderId="16" xfId="0" applyFont="1" applyBorder="1" applyAlignment="1">
      <alignment horizontal="center" vertical="center" wrapText="1"/>
    </xf>
    <xf numFmtId="165" fontId="45" fillId="2" borderId="24" xfId="0" applyNumberFormat="1" applyFont="1" applyFill="1" applyBorder="1" applyAlignment="1">
      <alignment horizontal="center" vertical="center" wrapText="1"/>
    </xf>
    <xf numFmtId="0" fontId="43" fillId="2" borderId="37" xfId="0" applyFont="1" applyFill="1" applyBorder="1" applyAlignment="1">
      <alignment horizontal="center" vertical="center" wrapText="1"/>
    </xf>
    <xf numFmtId="0" fontId="43" fillId="2" borderId="107" xfId="0" applyFont="1" applyFill="1" applyBorder="1" applyAlignment="1">
      <alignment horizontal="center" vertical="center" wrapText="1"/>
    </xf>
    <xf numFmtId="0" fontId="47" fillId="2" borderId="34" xfId="0" applyFont="1" applyFill="1" applyBorder="1" applyAlignment="1">
      <alignment horizontal="center" vertical="center" wrapText="1"/>
    </xf>
    <xf numFmtId="0" fontId="47" fillId="2" borderId="40" xfId="0" applyFont="1" applyFill="1" applyBorder="1" applyAlignment="1">
      <alignment horizontal="center" vertical="center" wrapText="1"/>
    </xf>
    <xf numFmtId="0" fontId="47" fillId="2" borderId="4" xfId="0" applyFont="1" applyFill="1" applyBorder="1" applyAlignment="1">
      <alignment horizontal="center" vertical="center" wrapText="1"/>
    </xf>
    <xf numFmtId="0" fontId="42" fillId="15" borderId="49" xfId="0" applyFont="1" applyFill="1" applyBorder="1" applyAlignment="1">
      <alignment horizontal="center" wrapText="1"/>
    </xf>
    <xf numFmtId="0" fontId="42" fillId="15" borderId="40" xfId="0" applyFont="1" applyFill="1" applyBorder="1" applyAlignment="1">
      <alignment horizontal="center" wrapText="1"/>
    </xf>
    <xf numFmtId="0" fontId="42" fillId="15" borderId="4" xfId="0" applyFont="1" applyFill="1" applyBorder="1" applyAlignment="1">
      <alignment horizontal="center" wrapText="1"/>
    </xf>
    <xf numFmtId="0" fontId="42" fillId="0" borderId="33" xfId="0" applyFont="1" applyBorder="1" applyAlignment="1">
      <alignment horizontal="center" vertical="center" wrapText="1"/>
    </xf>
    <xf numFmtId="0" fontId="42" fillId="0" borderId="38" xfId="0" applyFont="1" applyBorder="1" applyAlignment="1">
      <alignment horizontal="center" vertical="center" wrapText="1"/>
    </xf>
    <xf numFmtId="0" fontId="42" fillId="0" borderId="39" xfId="0" applyFont="1" applyBorder="1" applyAlignment="1">
      <alignment horizontal="center" vertical="center" wrapText="1"/>
    </xf>
    <xf numFmtId="165" fontId="45" fillId="4" borderId="27" xfId="0" applyNumberFormat="1" applyFont="1" applyFill="1" applyBorder="1" applyAlignment="1">
      <alignment horizontal="center" vertical="center" wrapText="1"/>
    </xf>
    <xf numFmtId="0" fontId="44" fillId="4" borderId="9" xfId="0" applyFont="1" applyFill="1" applyBorder="1" applyAlignment="1">
      <alignment horizontal="center" vertical="center"/>
    </xf>
    <xf numFmtId="0" fontId="44" fillId="4" borderId="28" xfId="0" applyFont="1" applyFill="1" applyBorder="1" applyAlignment="1">
      <alignment horizontal="center" vertical="center"/>
    </xf>
    <xf numFmtId="0" fontId="44" fillId="4" borderId="16" xfId="0" applyFont="1" applyFill="1" applyBorder="1" applyAlignment="1">
      <alignment horizontal="center" vertical="center"/>
    </xf>
    <xf numFmtId="1" fontId="43" fillId="0" borderId="34" xfId="0" applyNumberFormat="1" applyFont="1" applyBorder="1" applyAlignment="1">
      <alignment horizontal="center" vertical="center" wrapText="1"/>
    </xf>
    <xf numFmtId="0" fontId="42" fillId="0" borderId="35" xfId="0" applyNumberFormat="1" applyFont="1" applyBorder="1" applyAlignment="1">
      <alignment horizontal="center" vertical="center" wrapText="1"/>
    </xf>
    <xf numFmtId="0" fontId="42" fillId="0" borderId="53" xfId="0" applyNumberFormat="1" applyFont="1" applyBorder="1" applyAlignment="1">
      <alignment horizontal="center" vertical="center" wrapText="1"/>
    </xf>
    <xf numFmtId="0" fontId="42" fillId="0" borderId="1" xfId="0" applyNumberFormat="1" applyFont="1" applyBorder="1" applyAlignment="1">
      <alignment horizontal="center" vertical="center" wrapText="1"/>
    </xf>
    <xf numFmtId="0" fontId="48" fillId="12" borderId="49" xfId="0" applyFont="1" applyFill="1" applyBorder="1" applyAlignment="1">
      <alignment horizontal="left"/>
    </xf>
    <xf numFmtId="0" fontId="48" fillId="12" borderId="40" xfId="0" applyFont="1" applyFill="1" applyBorder="1" applyAlignment="1">
      <alignment horizontal="left"/>
    </xf>
    <xf numFmtId="0" fontId="48" fillId="12" borderId="4" xfId="0" applyFont="1" applyFill="1" applyBorder="1" applyAlignment="1">
      <alignment horizontal="left"/>
    </xf>
    <xf numFmtId="1" fontId="47" fillId="15" borderId="53" xfId="0" applyNumberFormat="1" applyFont="1" applyFill="1" applyBorder="1" applyAlignment="1">
      <alignment horizontal="center" vertical="center"/>
    </xf>
    <xf numFmtId="1" fontId="47" fillId="15" borderId="1" xfId="0" applyNumberFormat="1" applyFont="1" applyFill="1" applyBorder="1" applyAlignment="1">
      <alignment horizontal="center" vertical="center"/>
    </xf>
    <xf numFmtId="0" fontId="132" fillId="0" borderId="107" xfId="0" applyFont="1" applyBorder="1" applyAlignment="1">
      <alignment horizontal="center" vertical="center" wrapText="1"/>
    </xf>
    <xf numFmtId="1" fontId="47" fillId="15" borderId="34" xfId="0" applyNumberFormat="1" applyFont="1" applyFill="1" applyBorder="1" applyAlignment="1">
      <alignment horizontal="left" vertical="center" wrapText="1"/>
    </xf>
    <xf numFmtId="1" fontId="47" fillId="15" borderId="40" xfId="0" applyNumberFormat="1" applyFont="1" applyFill="1" applyBorder="1" applyAlignment="1">
      <alignment horizontal="left" vertical="center"/>
    </xf>
    <xf numFmtId="1" fontId="47" fillId="15" borderId="4" xfId="0" applyNumberFormat="1" applyFont="1" applyFill="1" applyBorder="1" applyAlignment="1">
      <alignment horizontal="left" vertical="center"/>
    </xf>
    <xf numFmtId="0" fontId="52" fillId="0" borderId="34" xfId="0" applyFont="1" applyBorder="1" applyAlignment="1">
      <alignment horizontal="center" vertical="center"/>
    </xf>
    <xf numFmtId="0" fontId="52" fillId="0" borderId="4" xfId="0" applyFont="1" applyBorder="1" applyAlignment="1">
      <alignment horizontal="center" vertical="center"/>
    </xf>
    <xf numFmtId="1" fontId="47" fillId="15" borderId="37" xfId="0" applyNumberFormat="1" applyFont="1" applyFill="1" applyBorder="1" applyAlignment="1">
      <alignment horizontal="center" vertical="center" wrapText="1"/>
    </xf>
    <xf numFmtId="1" fontId="47" fillId="15" borderId="48" xfId="0" applyNumberFormat="1" applyFont="1" applyFill="1" applyBorder="1" applyAlignment="1">
      <alignment horizontal="center" vertical="center" wrapText="1"/>
    </xf>
    <xf numFmtId="1" fontId="47" fillId="15" borderId="47" xfId="0" applyNumberFormat="1" applyFont="1" applyFill="1" applyBorder="1" applyAlignment="1">
      <alignment horizontal="center" vertical="center" wrapText="1"/>
    </xf>
    <xf numFmtId="0" fontId="42" fillId="2" borderId="34" xfId="0" applyFont="1" applyFill="1" applyBorder="1" applyAlignment="1">
      <alignment horizontal="center" vertical="center" wrapText="1"/>
    </xf>
    <xf numFmtId="0" fontId="42" fillId="2" borderId="40" xfId="0" applyFont="1" applyFill="1" applyBorder="1" applyAlignment="1">
      <alignment horizontal="center" vertical="center" wrapText="1"/>
    </xf>
    <xf numFmtId="0" fontId="42" fillId="2" borderId="4" xfId="0" applyFont="1" applyFill="1" applyBorder="1" applyAlignment="1">
      <alignment horizontal="center" vertical="center" wrapText="1"/>
    </xf>
    <xf numFmtId="0" fontId="42" fillId="0" borderId="32" xfId="0" applyFont="1" applyBorder="1" applyAlignment="1">
      <alignment horizontal="center" vertical="center" wrapText="1"/>
    </xf>
    <xf numFmtId="0" fontId="44" fillId="0" borderId="35" xfId="0" applyFont="1" applyBorder="1" applyAlignment="1">
      <alignment horizontal="center" vertical="center"/>
    </xf>
    <xf numFmtId="0" fontId="44" fillId="0" borderId="53" xfId="0" applyFont="1" applyBorder="1" applyAlignment="1">
      <alignment horizontal="center" vertical="center"/>
    </xf>
    <xf numFmtId="0" fontId="44" fillId="0" borderId="1" xfId="0" applyFont="1" applyBorder="1" applyAlignment="1">
      <alignment horizontal="center" vertical="center"/>
    </xf>
    <xf numFmtId="0" fontId="42" fillId="2" borderId="37" xfId="0" applyFont="1" applyFill="1" applyBorder="1" applyAlignment="1">
      <alignment horizontal="center" vertical="center" wrapText="1"/>
    </xf>
    <xf numFmtId="0" fontId="42" fillId="2" borderId="48" xfId="0" applyFont="1" applyFill="1" applyBorder="1" applyAlignment="1">
      <alignment horizontal="center" vertical="center" wrapText="1"/>
    </xf>
    <xf numFmtId="0" fontId="42" fillId="2" borderId="47" xfId="0" applyFont="1" applyFill="1" applyBorder="1" applyAlignment="1">
      <alignment horizontal="center" vertical="center" wrapText="1"/>
    </xf>
    <xf numFmtId="0" fontId="42" fillId="4" borderId="30" xfId="0" applyFont="1" applyFill="1" applyBorder="1" applyAlignment="1">
      <alignment horizontal="center" vertical="center"/>
    </xf>
    <xf numFmtId="0" fontId="42" fillId="4" borderId="31" xfId="0" applyFont="1" applyFill="1" applyBorder="1" applyAlignment="1">
      <alignment horizontal="center" vertical="center"/>
    </xf>
    <xf numFmtId="1" fontId="12" fillId="0" borderId="35" xfId="0" applyNumberFormat="1" applyFont="1" applyBorder="1" applyAlignment="1">
      <alignment horizontal="center" vertical="center" wrapText="1"/>
    </xf>
    <xf numFmtId="0" fontId="42" fillId="10" borderId="41" xfId="0" applyFont="1" applyFill="1" applyBorder="1" applyAlignment="1">
      <alignment horizontal="center" vertical="center"/>
    </xf>
    <xf numFmtId="0" fontId="42" fillId="10" borderId="42" xfId="0" applyFont="1" applyFill="1" applyBorder="1" applyAlignment="1">
      <alignment horizontal="center" vertical="center"/>
    </xf>
    <xf numFmtId="1" fontId="43" fillId="0" borderId="36" xfId="0" applyNumberFormat="1" applyFont="1" applyBorder="1" applyAlignment="1">
      <alignment horizontal="center" vertical="center" wrapText="1"/>
    </xf>
    <xf numFmtId="0" fontId="47" fillId="4" borderId="37" xfId="0" applyFont="1" applyFill="1" applyBorder="1" applyAlignment="1">
      <alignment horizontal="center" vertical="center" wrapText="1"/>
    </xf>
    <xf numFmtId="0" fontId="47" fillId="4" borderId="48" xfId="0" applyFont="1" applyFill="1" applyBorder="1" applyAlignment="1">
      <alignment horizontal="center" vertical="center" wrapText="1"/>
    </xf>
    <xf numFmtId="0" fontId="47" fillId="4" borderId="47" xfId="0" applyFont="1" applyFill="1" applyBorder="1" applyAlignment="1">
      <alignment horizontal="center" vertical="center" wrapText="1"/>
    </xf>
    <xf numFmtId="0" fontId="47" fillId="21" borderId="34" xfId="0" applyFont="1" applyFill="1" applyBorder="1" applyAlignment="1">
      <alignment horizontal="center" vertical="center"/>
    </xf>
    <xf numFmtId="0" fontId="47" fillId="21" borderId="40" xfId="0" applyFont="1" applyFill="1" applyBorder="1" applyAlignment="1">
      <alignment horizontal="center" vertical="center"/>
    </xf>
    <xf numFmtId="0" fontId="47" fillId="21" borderId="4" xfId="0" applyFont="1" applyFill="1" applyBorder="1" applyAlignment="1">
      <alignment horizontal="center" vertical="center"/>
    </xf>
    <xf numFmtId="1" fontId="47" fillId="0" borderId="34" xfId="0" applyNumberFormat="1" applyFont="1" applyFill="1" applyBorder="1" applyAlignment="1">
      <alignment horizontal="center" vertical="center" wrapText="1"/>
    </xf>
    <xf numFmtId="1" fontId="47" fillId="0" borderId="40" xfId="0" applyNumberFormat="1" applyFont="1" applyFill="1" applyBorder="1" applyAlignment="1">
      <alignment horizontal="center" vertical="center" wrapText="1"/>
    </xf>
    <xf numFmtId="1" fontId="47" fillId="0" borderId="4" xfId="0" applyNumberFormat="1" applyFont="1" applyFill="1" applyBorder="1" applyAlignment="1">
      <alignment horizontal="center" vertical="center" wrapText="1"/>
    </xf>
    <xf numFmtId="165" fontId="45" fillId="0" borderId="11" xfId="0" applyNumberFormat="1" applyFont="1" applyFill="1" applyBorder="1" applyAlignment="1">
      <alignment horizontal="center" vertical="center" wrapText="1"/>
    </xf>
    <xf numFmtId="165" fontId="45" fillId="0" borderId="15" xfId="0" applyNumberFormat="1" applyFont="1" applyFill="1" applyBorder="1" applyAlignment="1">
      <alignment horizontal="center" vertical="center" wrapText="1"/>
    </xf>
    <xf numFmtId="0" fontId="42" fillId="20" borderId="5" xfId="0" applyFont="1" applyFill="1" applyBorder="1" applyAlignment="1">
      <alignment horizontal="center" vertical="center" wrapText="1"/>
    </xf>
    <xf numFmtId="1" fontId="47" fillId="0" borderId="34" xfId="0" applyNumberFormat="1" applyFont="1" applyBorder="1" applyAlignment="1">
      <alignment horizontal="center" vertical="top" wrapText="1"/>
    </xf>
    <xf numFmtId="1" fontId="47" fillId="0" borderId="40" xfId="0" applyNumberFormat="1" applyFont="1" applyBorder="1" applyAlignment="1">
      <alignment horizontal="center" vertical="top" wrapText="1"/>
    </xf>
    <xf numFmtId="1" fontId="47" fillId="0" borderId="4" xfId="0" applyNumberFormat="1" applyFont="1" applyBorder="1" applyAlignment="1">
      <alignment horizontal="center" vertical="top" wrapText="1"/>
    </xf>
    <xf numFmtId="0" fontId="75" fillId="0" borderId="37" xfId="0" applyFont="1" applyBorder="1" applyAlignment="1">
      <alignment horizontal="center" vertical="center" wrapText="1"/>
    </xf>
    <xf numFmtId="0" fontId="75" fillId="0" borderId="107" xfId="0" applyFont="1" applyBorder="1" applyAlignment="1">
      <alignment horizontal="center" vertical="center" wrapText="1"/>
    </xf>
    <xf numFmtId="1" fontId="50" fillId="4" borderId="36" xfId="0" applyNumberFormat="1" applyFont="1" applyFill="1" applyBorder="1" applyAlignment="1">
      <alignment horizontal="center" vertical="center"/>
    </xf>
    <xf numFmtId="1" fontId="50" fillId="4" borderId="54" xfId="0" applyNumberFormat="1" applyFont="1" applyFill="1" applyBorder="1" applyAlignment="1">
      <alignment horizontal="center" vertical="center"/>
    </xf>
    <xf numFmtId="1" fontId="50" fillId="4" borderId="55" xfId="0" applyNumberFormat="1" applyFont="1" applyFill="1" applyBorder="1" applyAlignment="1">
      <alignment horizontal="center" vertical="center"/>
    </xf>
    <xf numFmtId="1" fontId="47" fillId="15" borderId="36" xfId="0" applyNumberFormat="1" applyFont="1" applyFill="1" applyBorder="1" applyAlignment="1">
      <alignment horizontal="center" vertical="center" wrapText="1"/>
    </xf>
    <xf numFmtId="1" fontId="47" fillId="15" borderId="54" xfId="0" applyNumberFormat="1" applyFont="1" applyFill="1" applyBorder="1" applyAlignment="1">
      <alignment horizontal="center" vertical="center" wrapText="1"/>
    </xf>
    <xf numFmtId="1" fontId="47" fillId="15" borderId="55" xfId="0" applyNumberFormat="1" applyFont="1" applyFill="1" applyBorder="1" applyAlignment="1">
      <alignment horizontal="center" vertical="center" wrapText="1"/>
    </xf>
    <xf numFmtId="1" fontId="50" fillId="4" borderId="34" xfId="0" applyNumberFormat="1" applyFont="1" applyFill="1" applyBorder="1" applyAlignment="1">
      <alignment horizontal="center" vertical="center"/>
    </xf>
    <xf numFmtId="1" fontId="50" fillId="4" borderId="40" xfId="0" applyNumberFormat="1" applyFont="1" applyFill="1" applyBorder="1" applyAlignment="1">
      <alignment horizontal="center" vertical="center"/>
    </xf>
    <xf numFmtId="1" fontId="50" fillId="4" borderId="4" xfId="0" applyNumberFormat="1" applyFont="1" applyFill="1" applyBorder="1" applyAlignment="1">
      <alignment horizontal="center" vertical="center"/>
    </xf>
    <xf numFmtId="0" fontId="50" fillId="0" borderId="34" xfId="3" applyFont="1" applyBorder="1" applyAlignment="1">
      <alignment horizontal="center" vertical="center" wrapText="1"/>
    </xf>
    <xf numFmtId="0" fontId="50" fillId="0" borderId="40" xfId="3" applyFont="1" applyBorder="1" applyAlignment="1">
      <alignment horizontal="center" vertical="center" wrapText="1"/>
    </xf>
    <xf numFmtId="0" fontId="50" fillId="0" borderId="4" xfId="3" applyFont="1" applyBorder="1" applyAlignment="1">
      <alignment horizontal="center" vertical="center" wrapText="1"/>
    </xf>
    <xf numFmtId="0" fontId="44" fillId="7" borderId="9" xfId="0" applyFont="1" applyFill="1" applyBorder="1" applyAlignment="1">
      <alignment horizontal="center" vertical="center"/>
    </xf>
    <xf numFmtId="0" fontId="44" fillId="7" borderId="16" xfId="0" applyFont="1" applyFill="1" applyBorder="1" applyAlignment="1">
      <alignment horizontal="center" vertical="center"/>
    </xf>
    <xf numFmtId="165" fontId="45" fillId="7" borderId="11" xfId="0" applyNumberFormat="1" applyFont="1" applyFill="1" applyBorder="1" applyAlignment="1">
      <alignment horizontal="center" vertical="center" wrapText="1"/>
    </xf>
    <xf numFmtId="165" fontId="45" fillId="7" borderId="15" xfId="0" applyNumberFormat="1" applyFont="1" applyFill="1" applyBorder="1" applyAlignment="1">
      <alignment horizontal="center" vertical="center" wrapText="1"/>
    </xf>
    <xf numFmtId="1" fontId="42" fillId="19" borderId="34" xfId="0" applyNumberFormat="1" applyFont="1" applyFill="1" applyBorder="1" applyAlignment="1">
      <alignment horizontal="center" vertical="center" wrapText="1"/>
    </xf>
    <xf numFmtId="1" fontId="42" fillId="19" borderId="40" xfId="0" applyNumberFormat="1" applyFont="1" applyFill="1" applyBorder="1" applyAlignment="1">
      <alignment horizontal="center" vertical="center" wrapText="1"/>
    </xf>
    <xf numFmtId="1" fontId="42" fillId="19" borderId="4" xfId="0" applyNumberFormat="1" applyFont="1" applyFill="1" applyBorder="1" applyAlignment="1">
      <alignment horizontal="center" vertical="center" wrapText="1"/>
    </xf>
    <xf numFmtId="0" fontId="47" fillId="0" borderId="36" xfId="0" applyFont="1" applyBorder="1" applyAlignment="1">
      <alignment horizontal="center" vertical="center" wrapText="1"/>
    </xf>
    <xf numFmtId="0" fontId="47" fillId="0" borderId="54" xfId="0" applyFont="1" applyBorder="1" applyAlignment="1">
      <alignment horizontal="center" vertical="center" wrapText="1"/>
    </xf>
    <xf numFmtId="0" fontId="47" fillId="0" borderId="55" xfId="0" applyFont="1" applyBorder="1" applyAlignment="1">
      <alignment horizontal="center" vertical="center" wrapText="1"/>
    </xf>
    <xf numFmtId="0" fontId="50" fillId="15" borderId="34" xfId="0" applyFont="1" applyFill="1" applyBorder="1" applyAlignment="1">
      <alignment horizontal="center" vertical="center" wrapText="1"/>
    </xf>
    <xf numFmtId="0" fontId="50" fillId="15" borderId="40" xfId="0" applyFont="1" applyFill="1" applyBorder="1" applyAlignment="1">
      <alignment horizontal="center" vertical="center" wrapText="1"/>
    </xf>
    <xf numFmtId="0" fontId="50" fillId="15" borderId="4" xfId="0" applyFont="1" applyFill="1" applyBorder="1" applyAlignment="1">
      <alignment horizontal="center" vertical="center" wrapText="1"/>
    </xf>
    <xf numFmtId="0" fontId="47" fillId="4" borderId="43" xfId="0" applyFont="1" applyFill="1" applyBorder="1" applyAlignment="1">
      <alignment horizontal="center" vertical="center"/>
    </xf>
    <xf numFmtId="0" fontId="47" fillId="4" borderId="44" xfId="0" applyFont="1" applyFill="1" applyBorder="1" applyAlignment="1">
      <alignment horizontal="center" vertical="center"/>
    </xf>
    <xf numFmtId="0" fontId="47" fillId="4" borderId="45" xfId="0" applyFont="1" applyFill="1" applyBorder="1" applyAlignment="1">
      <alignment horizontal="center" vertical="center"/>
    </xf>
    <xf numFmtId="0" fontId="42" fillId="15" borderId="5" xfId="0" applyFont="1" applyFill="1" applyBorder="1" applyAlignment="1">
      <alignment horizontal="center" vertical="center" wrapText="1"/>
    </xf>
    <xf numFmtId="1" fontId="47" fillId="2" borderId="40" xfId="0" applyNumberFormat="1" applyFont="1" applyFill="1" applyBorder="1" applyAlignment="1">
      <alignment horizontal="center" vertical="center"/>
    </xf>
    <xf numFmtId="1" fontId="47" fillId="2" borderId="4" xfId="0" applyNumberFormat="1" applyFont="1" applyFill="1" applyBorder="1" applyAlignment="1">
      <alignment horizontal="center" vertical="center"/>
    </xf>
    <xf numFmtId="1" fontId="47" fillId="0" borderId="33" xfId="0" applyNumberFormat="1" applyFont="1" applyBorder="1" applyAlignment="1">
      <alignment horizontal="center" vertical="center" wrapText="1"/>
    </xf>
    <xf numFmtId="1" fontId="47" fillId="0" borderId="38" xfId="0" applyNumberFormat="1" applyFont="1" applyBorder="1" applyAlignment="1">
      <alignment horizontal="center" vertical="center" wrapText="1"/>
    </xf>
    <xf numFmtId="1" fontId="47" fillId="0" borderId="39" xfId="0" applyNumberFormat="1" applyFont="1" applyBorder="1" applyAlignment="1">
      <alignment horizontal="center" vertical="center" wrapText="1"/>
    </xf>
    <xf numFmtId="1" fontId="50" fillId="15" borderId="34" xfId="0" applyNumberFormat="1" applyFont="1" applyFill="1" applyBorder="1" applyAlignment="1">
      <alignment horizontal="center" vertical="center" wrapText="1"/>
    </xf>
    <xf numFmtId="0" fontId="13" fillId="0" borderId="37" xfId="0" applyFont="1" applyBorder="1" applyAlignment="1">
      <alignment horizontal="center" wrapText="1"/>
    </xf>
    <xf numFmtId="0" fontId="13" fillId="0" borderId="107" xfId="0" applyFont="1" applyBorder="1" applyAlignment="1">
      <alignment horizontal="center" wrapText="1"/>
    </xf>
    <xf numFmtId="0" fontId="42" fillId="4" borderId="60" xfId="0" applyFont="1" applyFill="1" applyBorder="1" applyAlignment="1">
      <alignment horizontal="center" vertical="center" wrapText="1"/>
    </xf>
    <xf numFmtId="0" fontId="42" fillId="4" borderId="61" xfId="0" applyFont="1" applyFill="1" applyBorder="1" applyAlignment="1">
      <alignment horizontal="center" vertical="center"/>
    </xf>
    <xf numFmtId="0" fontId="42" fillId="11" borderId="34" xfId="0" applyFont="1" applyFill="1" applyBorder="1" applyAlignment="1">
      <alignment horizontal="center" vertical="center"/>
    </xf>
    <xf numFmtId="0" fontId="42" fillId="11" borderId="40" xfId="0" applyFont="1" applyFill="1" applyBorder="1" applyAlignment="1">
      <alignment horizontal="center" vertical="center"/>
    </xf>
    <xf numFmtId="0" fontId="42" fillId="11" borderId="4" xfId="0" applyFont="1" applyFill="1" applyBorder="1" applyAlignment="1">
      <alignment horizontal="center" vertical="center"/>
    </xf>
    <xf numFmtId="0" fontId="42" fillId="17" borderId="41" xfId="0" applyFont="1" applyFill="1" applyBorder="1" applyAlignment="1">
      <alignment horizontal="center" vertical="center"/>
    </xf>
    <xf numFmtId="0" fontId="42" fillId="17" borderId="42" xfId="0" applyFont="1" applyFill="1" applyBorder="1" applyAlignment="1">
      <alignment horizontal="center" vertical="center"/>
    </xf>
    <xf numFmtId="0" fontId="12" fillId="15" borderId="16" xfId="0" applyFont="1" applyFill="1" applyBorder="1" applyAlignment="1">
      <alignment horizontal="center" vertical="center" wrapText="1"/>
    </xf>
    <xf numFmtId="1" fontId="42" fillId="5" borderId="34" xfId="0" applyNumberFormat="1" applyFont="1" applyFill="1" applyBorder="1" applyAlignment="1">
      <alignment horizontal="center" vertical="center"/>
    </xf>
    <xf numFmtId="1" fontId="42" fillId="5" borderId="40" xfId="0" applyNumberFormat="1" applyFont="1" applyFill="1" applyBorder="1" applyAlignment="1">
      <alignment horizontal="center" vertical="center"/>
    </xf>
    <xf numFmtId="1" fontId="42" fillId="5" borderId="4" xfId="0" applyNumberFormat="1" applyFont="1" applyFill="1" applyBorder="1" applyAlignment="1">
      <alignment horizontal="center" vertical="center"/>
    </xf>
    <xf numFmtId="1" fontId="46" fillId="0" borderId="34" xfId="0" applyNumberFormat="1" applyFont="1" applyBorder="1" applyAlignment="1">
      <alignment horizontal="center" vertical="center"/>
    </xf>
    <xf numFmtId="1" fontId="46" fillId="0" borderId="40" xfId="0" applyNumberFormat="1" applyFont="1" applyBorder="1" applyAlignment="1">
      <alignment horizontal="center" vertical="center"/>
    </xf>
    <xf numFmtId="1" fontId="46" fillId="0" borderId="4" xfId="0" applyNumberFormat="1" applyFont="1" applyBorder="1" applyAlignment="1">
      <alignment horizontal="center" vertical="center"/>
    </xf>
    <xf numFmtId="0" fontId="46" fillId="0" borderId="34" xfId="0" applyFont="1" applyBorder="1" applyAlignment="1">
      <alignment horizontal="center" vertical="center"/>
    </xf>
    <xf numFmtId="0" fontId="46" fillId="0" borderId="40" xfId="0" applyFont="1" applyBorder="1" applyAlignment="1">
      <alignment horizontal="center" vertical="center"/>
    </xf>
    <xf numFmtId="0" fontId="46" fillId="0" borderId="4" xfId="0" applyFont="1" applyBorder="1" applyAlignment="1">
      <alignment horizontal="center" vertical="center"/>
    </xf>
    <xf numFmtId="1" fontId="12" fillId="0" borderId="34" xfId="0" applyNumberFormat="1" applyFont="1" applyBorder="1" applyAlignment="1">
      <alignment horizontal="center" vertical="center"/>
    </xf>
    <xf numFmtId="1" fontId="13" fillId="0" borderId="34" xfId="0" applyNumberFormat="1" applyFont="1" applyBorder="1" applyAlignment="1">
      <alignment horizontal="center" vertical="center" wrapText="1"/>
    </xf>
    <xf numFmtId="1" fontId="46" fillId="0" borderId="35" xfId="0" applyNumberFormat="1" applyFont="1" applyBorder="1" applyAlignment="1">
      <alignment horizontal="center" vertical="center"/>
    </xf>
    <xf numFmtId="1" fontId="46" fillId="0" borderId="53" xfId="0" applyNumberFormat="1" applyFont="1" applyBorder="1" applyAlignment="1">
      <alignment horizontal="center" vertical="center"/>
    </xf>
    <xf numFmtId="1" fontId="46" fillId="0" borderId="1" xfId="0" applyNumberFormat="1" applyFont="1" applyBorder="1" applyAlignment="1">
      <alignment horizontal="center" vertical="center"/>
    </xf>
    <xf numFmtId="1" fontId="46" fillId="0" borderId="34" xfId="0" applyNumberFormat="1" applyFont="1" applyBorder="1" applyAlignment="1">
      <alignment horizontal="center" vertical="center" wrapText="1"/>
    </xf>
    <xf numFmtId="1" fontId="46" fillId="0" borderId="40" xfId="0" applyNumberFormat="1" applyFont="1" applyBorder="1" applyAlignment="1">
      <alignment horizontal="center" vertical="center" wrapText="1"/>
    </xf>
    <xf numFmtId="1" fontId="46" fillId="0" borderId="4" xfId="0" applyNumberFormat="1" applyFont="1" applyBorder="1" applyAlignment="1">
      <alignment horizontal="center" vertical="center" wrapText="1"/>
    </xf>
    <xf numFmtId="1" fontId="46" fillId="15" borderId="34" xfId="0" applyNumberFormat="1" applyFont="1" applyFill="1" applyBorder="1" applyAlignment="1">
      <alignment horizontal="center" vertical="center" wrapText="1"/>
    </xf>
    <xf numFmtId="1" fontId="46" fillId="15" borderId="40" xfId="0" applyNumberFormat="1" applyFont="1" applyFill="1" applyBorder="1" applyAlignment="1">
      <alignment horizontal="center" vertical="center" wrapText="1"/>
    </xf>
    <xf numFmtId="1" fontId="46" fillId="15" borderId="4" xfId="0" applyNumberFormat="1" applyFont="1" applyFill="1" applyBorder="1" applyAlignment="1">
      <alignment horizontal="center" vertical="center" wrapText="1"/>
    </xf>
    <xf numFmtId="0" fontId="43" fillId="7" borderId="34" xfId="0" applyFont="1" applyFill="1" applyBorder="1" applyAlignment="1">
      <alignment horizontal="center" vertical="center" wrapText="1"/>
    </xf>
    <xf numFmtId="0" fontId="43" fillId="7" borderId="32" xfId="0" applyFont="1" applyFill="1" applyBorder="1" applyAlignment="1">
      <alignment horizontal="center" vertical="center" wrapText="1"/>
    </xf>
    <xf numFmtId="0" fontId="107" fillId="0" borderId="37" xfId="0" applyFont="1" applyBorder="1" applyAlignment="1">
      <alignment horizontal="center" vertical="center" wrapText="1"/>
    </xf>
    <xf numFmtId="0" fontId="107" fillId="0" borderId="107" xfId="0" applyFont="1" applyBorder="1" applyAlignment="1">
      <alignment horizontal="center" vertical="center" wrapText="1"/>
    </xf>
    <xf numFmtId="0" fontId="47" fillId="0" borderId="33" xfId="0" applyFont="1" applyBorder="1" applyAlignment="1">
      <alignment horizontal="center" vertical="center"/>
    </xf>
    <xf numFmtId="0" fontId="47" fillId="0" borderId="38" xfId="0" applyFont="1" applyBorder="1" applyAlignment="1">
      <alignment horizontal="center" vertical="center"/>
    </xf>
    <xf numFmtId="0" fontId="47" fillId="0" borderId="39" xfId="0" applyFont="1" applyBorder="1" applyAlignment="1">
      <alignment horizontal="center" vertical="center"/>
    </xf>
    <xf numFmtId="0" fontId="43" fillId="2" borderId="34" xfId="0" applyFont="1" applyFill="1" applyBorder="1" applyAlignment="1">
      <alignment horizontal="center" wrapText="1"/>
    </xf>
    <xf numFmtId="0" fontId="43" fillId="2" borderId="32" xfId="0" applyFont="1" applyFill="1" applyBorder="1" applyAlignment="1">
      <alignment horizontal="center" wrapText="1"/>
    </xf>
    <xf numFmtId="0" fontId="42" fillId="0" borderId="5" xfId="0" applyFont="1" applyFill="1" applyBorder="1" applyAlignment="1">
      <alignment horizontal="center" vertical="center" wrapText="1"/>
    </xf>
    <xf numFmtId="0" fontId="12" fillId="15" borderId="5" xfId="0" applyFont="1" applyFill="1" applyBorder="1" applyAlignment="1">
      <alignment horizontal="center" vertical="center" wrapText="1"/>
    </xf>
    <xf numFmtId="0" fontId="48" fillId="0" borderId="34" xfId="0" applyFont="1" applyBorder="1" applyAlignment="1">
      <alignment horizontal="center" vertical="center"/>
    </xf>
    <xf numFmtId="0" fontId="42" fillId="0" borderId="32" xfId="0" applyFont="1" applyBorder="1" applyAlignment="1">
      <alignment horizontal="center" vertical="center"/>
    </xf>
    <xf numFmtId="0" fontId="12" fillId="0" borderId="37" xfId="0" applyFont="1" applyBorder="1" applyAlignment="1">
      <alignment horizontal="center" vertical="center" wrapText="1"/>
    </xf>
    <xf numFmtId="0" fontId="12" fillId="0" borderId="107" xfId="0" applyFont="1" applyBorder="1" applyAlignment="1">
      <alignment horizontal="center" vertical="center" wrapText="1"/>
    </xf>
    <xf numFmtId="0" fontId="47" fillId="0" borderId="33" xfId="0" applyFont="1" applyBorder="1" applyAlignment="1">
      <alignment horizontal="center" vertical="center" wrapText="1"/>
    </xf>
    <xf numFmtId="0" fontId="47" fillId="0" borderId="38" xfId="0" applyFont="1" applyBorder="1" applyAlignment="1">
      <alignment horizontal="center" vertical="center" wrapText="1"/>
    </xf>
    <xf numFmtId="0" fontId="47" fillId="0" borderId="39" xfId="0" applyFont="1" applyBorder="1" applyAlignment="1">
      <alignment horizontal="center" vertical="center" wrapText="1"/>
    </xf>
    <xf numFmtId="0" fontId="47" fillId="0" borderId="37" xfId="0" applyFont="1" applyBorder="1" applyAlignment="1">
      <alignment horizontal="center" vertical="center" wrapText="1"/>
    </xf>
    <xf numFmtId="0" fontId="47" fillId="0" borderId="48" xfId="0" applyFont="1" applyBorder="1" applyAlignment="1">
      <alignment horizontal="center" vertical="center" wrapText="1"/>
    </xf>
    <xf numFmtId="0" fontId="47" fillId="0" borderId="47" xfId="0" applyFont="1" applyBorder="1" applyAlignment="1">
      <alignment horizontal="center" vertical="center" wrapText="1"/>
    </xf>
    <xf numFmtId="0" fontId="47" fillId="0" borderId="48" xfId="0" applyFont="1" applyBorder="1" applyAlignment="1">
      <alignment horizontal="center" vertical="center"/>
    </xf>
    <xf numFmtId="0" fontId="12" fillId="0" borderId="16" xfId="0" applyFont="1" applyBorder="1" applyAlignment="1">
      <alignment horizontal="center" vertical="center" wrapText="1"/>
    </xf>
    <xf numFmtId="0" fontId="47" fillId="8" borderId="34" xfId="0" applyFont="1" applyFill="1" applyBorder="1" applyAlignment="1">
      <alignment horizontal="center" vertical="center" wrapText="1"/>
    </xf>
    <xf numFmtId="0" fontId="47" fillId="8" borderId="40" xfId="0" applyFont="1" applyFill="1" applyBorder="1" applyAlignment="1">
      <alignment horizontal="center" vertical="center" wrapText="1"/>
    </xf>
    <xf numFmtId="0" fontId="47" fillId="8" borderId="4" xfId="0" applyFont="1" applyFill="1" applyBorder="1" applyAlignment="1">
      <alignment horizontal="center" vertical="center" wrapText="1"/>
    </xf>
    <xf numFmtId="15" fontId="62" fillId="4" borderId="50" xfId="0" applyNumberFormat="1" applyFont="1" applyFill="1" applyBorder="1" applyAlignment="1">
      <alignment horizontal="center" vertical="center"/>
    </xf>
    <xf numFmtId="15" fontId="62" fillId="4" borderId="51" xfId="0" applyNumberFormat="1" applyFont="1" applyFill="1" applyBorder="1" applyAlignment="1">
      <alignment horizontal="center" vertical="center"/>
    </xf>
    <xf numFmtId="15" fontId="62" fillId="4" borderId="52" xfId="0" applyNumberFormat="1" applyFont="1" applyFill="1" applyBorder="1" applyAlignment="1">
      <alignment horizontal="center" vertical="center"/>
    </xf>
    <xf numFmtId="1" fontId="130" fillId="15" borderId="34" xfId="0" applyNumberFormat="1" applyFont="1" applyFill="1" applyBorder="1" applyAlignment="1">
      <alignment horizontal="center" vertical="center" wrapText="1"/>
    </xf>
    <xf numFmtId="1" fontId="47" fillId="15" borderId="4" xfId="0" applyNumberFormat="1" applyFont="1" applyFill="1" applyBorder="1" applyAlignment="1">
      <alignment horizontal="center" vertical="center"/>
    </xf>
    <xf numFmtId="0" fontId="74" fillId="0" borderId="37" xfId="0" applyFont="1" applyBorder="1" applyAlignment="1">
      <alignment horizontal="center" vertical="center" wrapText="1"/>
    </xf>
    <xf numFmtId="0" fontId="74" fillId="0" borderId="107" xfId="0" applyFont="1" applyBorder="1" applyAlignment="1">
      <alignment horizontal="center" vertical="center" wrapText="1"/>
    </xf>
    <xf numFmtId="1" fontId="48" fillId="4" borderId="37" xfId="0" applyNumberFormat="1" applyFont="1" applyFill="1" applyBorder="1" applyAlignment="1">
      <alignment horizontal="center" vertical="center" wrapText="1"/>
    </xf>
    <xf numFmtId="1" fontId="48" fillId="4" borderId="48" xfId="0" applyNumberFormat="1" applyFont="1" applyFill="1" applyBorder="1" applyAlignment="1">
      <alignment horizontal="center" vertical="center" wrapText="1"/>
    </xf>
    <xf numFmtId="1" fontId="48" fillId="4" borderId="47" xfId="0" applyNumberFormat="1" applyFont="1" applyFill="1" applyBorder="1" applyAlignment="1">
      <alignment horizontal="center" vertical="center" wrapText="1"/>
    </xf>
    <xf numFmtId="1" fontId="12" fillId="0" borderId="36" xfId="0" applyNumberFormat="1" applyFont="1" applyBorder="1" applyAlignment="1">
      <alignment horizontal="center" vertical="center" wrapText="1"/>
    </xf>
    <xf numFmtId="0" fontId="42" fillId="0" borderId="41" xfId="0" applyFont="1" applyBorder="1" applyAlignment="1">
      <alignment horizontal="center" wrapText="1"/>
    </xf>
    <xf numFmtId="0" fontId="42" fillId="0" borderId="0" xfId="0" applyFont="1" applyAlignment="1">
      <alignment horizontal="center" wrapText="1"/>
    </xf>
    <xf numFmtId="0" fontId="47" fillId="15" borderId="36" xfId="0" applyFont="1" applyFill="1" applyBorder="1" applyAlignment="1">
      <alignment horizontal="center" vertical="center" wrapText="1"/>
    </xf>
    <xf numFmtId="0" fontId="47" fillId="15" borderId="54" xfId="0" applyFont="1" applyFill="1" applyBorder="1" applyAlignment="1">
      <alignment horizontal="center" vertical="center" wrapText="1"/>
    </xf>
    <xf numFmtId="0" fontId="47" fillId="15" borderId="55" xfId="0" applyFont="1" applyFill="1" applyBorder="1" applyAlignment="1">
      <alignment horizontal="center" vertical="center" wrapText="1"/>
    </xf>
    <xf numFmtId="1" fontId="47" fillId="0" borderId="36" xfId="0" applyNumberFormat="1" applyFont="1" applyBorder="1" applyAlignment="1">
      <alignment horizontal="center" vertical="center"/>
    </xf>
    <xf numFmtId="1" fontId="47" fillId="0" borderId="54" xfId="0" applyNumberFormat="1" applyFont="1" applyBorder="1" applyAlignment="1">
      <alignment horizontal="center" vertical="center"/>
    </xf>
    <xf numFmtId="1" fontId="47" fillId="0" borderId="55" xfId="0" applyNumberFormat="1" applyFont="1" applyBorder="1" applyAlignment="1">
      <alignment horizontal="center" vertical="center"/>
    </xf>
    <xf numFmtId="1" fontId="130" fillId="15" borderId="34" xfId="4" applyNumberFormat="1" applyFont="1" applyFill="1" applyBorder="1" applyAlignment="1">
      <alignment horizontal="center" vertical="center" wrapText="1"/>
    </xf>
    <xf numFmtId="1" fontId="47" fillId="15" borderId="40" xfId="4" applyNumberFormat="1" applyFont="1" applyFill="1" applyBorder="1" applyAlignment="1">
      <alignment horizontal="center" vertical="center"/>
    </xf>
    <xf numFmtId="1" fontId="47" fillId="15" borderId="4" xfId="4" applyNumberFormat="1" applyFont="1" applyFill="1" applyBorder="1" applyAlignment="1">
      <alignment horizontal="center" vertical="center"/>
    </xf>
    <xf numFmtId="0" fontId="48" fillId="0" borderId="34" xfId="4" applyFont="1" applyBorder="1" applyAlignment="1">
      <alignment horizontal="center" vertical="center"/>
    </xf>
    <xf numFmtId="0" fontId="47" fillId="0" borderId="40" xfId="4" applyFont="1" applyBorder="1" applyAlignment="1">
      <alignment horizontal="center" vertical="center"/>
    </xf>
    <xf numFmtId="0" fontId="47" fillId="0" borderId="4" xfId="4" applyFont="1" applyBorder="1" applyAlignment="1">
      <alignment horizontal="center" vertical="center"/>
    </xf>
    <xf numFmtId="0" fontId="47" fillId="0" borderId="34" xfId="4" applyFont="1" applyBorder="1" applyAlignment="1">
      <alignment horizontal="center" vertical="center"/>
    </xf>
    <xf numFmtId="165" fontId="45" fillId="0" borderId="11" xfId="4" applyNumberFormat="1" applyFont="1" applyBorder="1" applyAlignment="1">
      <alignment horizontal="center" vertical="center" wrapText="1"/>
    </xf>
    <xf numFmtId="165" fontId="45" fillId="0" borderId="15" xfId="4" applyNumberFormat="1" applyFont="1" applyBorder="1" applyAlignment="1">
      <alignment horizontal="center" vertical="center" wrapText="1"/>
    </xf>
    <xf numFmtId="0" fontId="106" fillId="4" borderId="36" xfId="3" applyFont="1" applyFill="1" applyBorder="1" applyAlignment="1">
      <alignment horizontal="center" vertical="center"/>
    </xf>
    <xf numFmtId="0" fontId="106" fillId="4" borderId="54" xfId="3" applyFont="1" applyFill="1" applyBorder="1" applyAlignment="1">
      <alignment horizontal="center" vertical="center"/>
    </xf>
    <xf numFmtId="0" fontId="106" fillId="4" borderId="22" xfId="3" applyFont="1" applyFill="1" applyBorder="1" applyAlignment="1">
      <alignment horizontal="center" vertical="center"/>
    </xf>
    <xf numFmtId="0" fontId="106" fillId="4" borderId="23" xfId="3" applyFont="1" applyFill="1" applyBorder="1" applyAlignment="1">
      <alignment horizontal="center" vertical="center"/>
    </xf>
    <xf numFmtId="15" fontId="12" fillId="7" borderId="49" xfId="3" applyNumberFormat="1" applyFont="1" applyFill="1" applyBorder="1" applyAlignment="1">
      <alignment horizontal="center" vertical="center" wrapText="1"/>
    </xf>
    <xf numFmtId="15" fontId="12" fillId="7" borderId="4" xfId="3" applyNumberFormat="1" applyFont="1" applyFill="1" applyBorder="1" applyAlignment="1">
      <alignment horizontal="center" vertical="center" wrapText="1"/>
    </xf>
    <xf numFmtId="0" fontId="114" fillId="2" borderId="37" xfId="3" applyFont="1" applyFill="1" applyBorder="1" applyAlignment="1">
      <alignment horizontal="center" vertical="center" wrapText="1"/>
    </xf>
    <xf numFmtId="0" fontId="74" fillId="2" borderId="48" xfId="3" applyFont="1" applyFill="1" applyBorder="1" applyAlignment="1">
      <alignment horizontal="center" vertical="center" wrapText="1"/>
    </xf>
    <xf numFmtId="0" fontId="12" fillId="2" borderId="36" xfId="3" applyFont="1" applyFill="1" applyBorder="1" applyAlignment="1">
      <alignment horizontal="center" vertical="center"/>
    </xf>
    <xf numFmtId="0" fontId="104" fillId="2" borderId="54" xfId="3" applyFont="1" applyFill="1" applyBorder="1" applyAlignment="1">
      <alignment horizontal="center" vertical="center"/>
    </xf>
    <xf numFmtId="0" fontId="104" fillId="2" borderId="55" xfId="3" applyFont="1" applyFill="1" applyBorder="1" applyAlignment="1">
      <alignment horizontal="center" vertical="center"/>
    </xf>
    <xf numFmtId="0" fontId="50" fillId="15" borderId="16" xfId="4" applyFont="1" applyFill="1" applyBorder="1" applyAlignment="1">
      <alignment horizontal="center" vertical="center" wrapText="1"/>
    </xf>
    <xf numFmtId="0" fontId="47" fillId="15" borderId="16" xfId="4" applyFont="1" applyFill="1" applyBorder="1" applyAlignment="1">
      <alignment horizontal="center" vertical="center" wrapText="1"/>
    </xf>
    <xf numFmtId="1" fontId="47" fillId="0" borderId="34" xfId="4" applyNumberFormat="1" applyFont="1" applyBorder="1" applyAlignment="1">
      <alignment horizontal="center" vertical="center" wrapText="1"/>
    </xf>
    <xf numFmtId="1" fontId="47" fillId="0" borderId="40" xfId="4" applyNumberFormat="1" applyFont="1" applyBorder="1" applyAlignment="1">
      <alignment horizontal="center" vertical="center"/>
    </xf>
    <xf numFmtId="1" fontId="47" fillId="0" borderId="4" xfId="4" applyNumberFormat="1" applyFont="1" applyBorder="1" applyAlignment="1">
      <alignment horizontal="center" vertical="center"/>
    </xf>
    <xf numFmtId="1" fontId="47" fillId="0" borderId="35" xfId="4" applyNumberFormat="1" applyFont="1" applyBorder="1" applyAlignment="1">
      <alignment horizontal="center" vertical="center"/>
    </xf>
    <xf numFmtId="1" fontId="47" fillId="0" borderId="53" xfId="4" applyNumberFormat="1" applyFont="1" applyBorder="1" applyAlignment="1">
      <alignment horizontal="center" vertical="center"/>
    </xf>
    <xf numFmtId="1" fontId="47" fillId="0" borderId="1" xfId="4" applyNumberFormat="1" applyFont="1" applyBorder="1" applyAlignment="1">
      <alignment horizontal="center" vertical="center"/>
    </xf>
    <xf numFmtId="0" fontId="47" fillId="15" borderId="34" xfId="4" applyFont="1" applyFill="1" applyBorder="1" applyAlignment="1">
      <alignment horizontal="center" vertical="center" wrapText="1"/>
    </xf>
    <xf numFmtId="0" fontId="47" fillId="15" borderId="40" xfId="4" applyFont="1" applyFill="1" applyBorder="1" applyAlignment="1">
      <alignment horizontal="center" vertical="center" wrapText="1"/>
    </xf>
    <xf numFmtId="0" fontId="47" fillId="15" borderId="4" xfId="4" applyFont="1" applyFill="1" applyBorder="1" applyAlignment="1">
      <alignment horizontal="center" vertical="center" wrapText="1"/>
    </xf>
    <xf numFmtId="1" fontId="47" fillId="0" borderId="34" xfId="4" applyNumberFormat="1" applyFont="1" applyBorder="1" applyAlignment="1">
      <alignment horizontal="center" vertical="center"/>
    </xf>
    <xf numFmtId="0" fontId="47" fillId="15" borderId="40" xfId="4" applyFont="1" applyFill="1" applyBorder="1" applyAlignment="1">
      <alignment horizontal="center" vertical="center"/>
    </xf>
    <xf numFmtId="0" fontId="47" fillId="15" borderId="4" xfId="4" applyFont="1" applyFill="1" applyBorder="1" applyAlignment="1">
      <alignment horizontal="center" vertical="center"/>
    </xf>
    <xf numFmtId="1" fontId="47" fillId="15" borderId="102" xfId="0" applyNumberFormat="1" applyFont="1" applyFill="1" applyBorder="1" applyAlignment="1">
      <alignment horizontal="center" vertical="center" wrapText="1"/>
    </xf>
    <xf numFmtId="1" fontId="47" fillId="15" borderId="65" xfId="0" applyNumberFormat="1" applyFont="1" applyFill="1" applyBorder="1" applyAlignment="1">
      <alignment horizontal="center" vertical="center" wrapText="1"/>
    </xf>
    <xf numFmtId="1" fontId="47" fillId="15" borderId="103" xfId="0" applyNumberFormat="1" applyFont="1" applyFill="1" applyBorder="1" applyAlignment="1">
      <alignment horizontal="center" vertical="center" wrapText="1"/>
    </xf>
    <xf numFmtId="1" fontId="47" fillId="0" borderId="36" xfId="4" applyNumberFormat="1" applyFont="1" applyBorder="1" applyAlignment="1">
      <alignment horizontal="center" vertical="center"/>
    </xf>
    <xf numFmtId="1" fontId="47" fillId="0" borderId="54" xfId="4" applyNumberFormat="1" applyFont="1" applyBorder="1" applyAlignment="1">
      <alignment horizontal="center" vertical="center"/>
    </xf>
    <xf numFmtId="1" fontId="47" fillId="0" borderId="55" xfId="4" applyNumberFormat="1" applyFont="1" applyBorder="1" applyAlignment="1">
      <alignment horizontal="center" vertical="center"/>
    </xf>
    <xf numFmtId="0" fontId="47" fillId="0" borderId="34" xfId="4" applyFont="1" applyBorder="1" applyAlignment="1">
      <alignment horizontal="center" vertical="center" wrapText="1"/>
    </xf>
    <xf numFmtId="0" fontId="47" fillId="0" borderId="40" xfId="4" applyFont="1" applyBorder="1" applyAlignment="1">
      <alignment horizontal="center" vertical="center" wrapText="1"/>
    </xf>
    <xf numFmtId="0" fontId="47" fillId="0" borderId="4" xfId="4" applyFont="1" applyBorder="1" applyAlignment="1">
      <alignment horizontal="center" vertical="center" wrapText="1"/>
    </xf>
    <xf numFmtId="1" fontId="47" fillId="0" borderId="40" xfId="4" applyNumberFormat="1" applyFont="1" applyBorder="1" applyAlignment="1">
      <alignment horizontal="center" vertical="center" wrapText="1"/>
    </xf>
    <xf numFmtId="1" fontId="47" fillId="0" borderId="4" xfId="4" applyNumberFormat="1" applyFont="1" applyBorder="1" applyAlignment="1">
      <alignment horizontal="center" vertical="center" wrapText="1"/>
    </xf>
    <xf numFmtId="0" fontId="47" fillId="0" borderId="34" xfId="3" applyFont="1" applyBorder="1" applyAlignment="1">
      <alignment horizontal="center" vertical="center"/>
    </xf>
    <xf numFmtId="0" fontId="47" fillId="0" borderId="40" xfId="3" applyFont="1" applyBorder="1" applyAlignment="1">
      <alignment horizontal="center" vertical="center"/>
    </xf>
    <xf numFmtId="0" fontId="47" fillId="0" borderId="4" xfId="3" applyFont="1" applyBorder="1" applyAlignment="1">
      <alignment horizontal="center" vertical="center"/>
    </xf>
    <xf numFmtId="15" fontId="58" fillId="4" borderId="5" xfId="4" applyNumberFormat="1" applyFont="1" applyFill="1" applyBorder="1" applyAlignment="1">
      <alignment horizontal="center" vertical="center"/>
    </xf>
    <xf numFmtId="15" fontId="12" fillId="7" borderId="62" xfId="3" applyNumberFormat="1" applyFont="1" applyFill="1" applyBorder="1" applyAlignment="1">
      <alignment horizontal="center" vertical="center" wrapText="1"/>
    </xf>
    <xf numFmtId="15" fontId="12" fillId="7" borderId="39" xfId="3" applyNumberFormat="1" applyFont="1" applyFill="1" applyBorder="1" applyAlignment="1">
      <alignment horizontal="center" vertical="center" wrapText="1"/>
    </xf>
    <xf numFmtId="0" fontId="12" fillId="2" borderId="33" xfId="3" applyFont="1" applyFill="1" applyBorder="1" applyAlignment="1">
      <alignment horizontal="center" vertical="center"/>
    </xf>
    <xf numFmtId="0" fontId="12" fillId="2" borderId="38" xfId="3" applyFont="1" applyFill="1" applyBorder="1" applyAlignment="1">
      <alignment horizontal="center" vertical="center"/>
    </xf>
    <xf numFmtId="0" fontId="12" fillId="2" borderId="39" xfId="3" applyFont="1" applyFill="1" applyBorder="1" applyAlignment="1">
      <alignment horizontal="center" vertical="center"/>
    </xf>
    <xf numFmtId="0" fontId="141" fillId="0" borderId="34" xfId="0" applyFont="1" applyBorder="1" applyAlignment="1">
      <alignment horizontal="center" vertical="center" wrapText="1"/>
    </xf>
    <xf numFmtId="0" fontId="74" fillId="0" borderId="32" xfId="0" applyFont="1" applyBorder="1" applyAlignment="1">
      <alignment horizontal="center" vertical="center" wrapText="1"/>
    </xf>
    <xf numFmtId="0" fontId="12" fillId="2" borderId="34" xfId="3" applyFont="1" applyFill="1" applyBorder="1" applyAlignment="1">
      <alignment horizontal="center" vertical="center"/>
    </xf>
    <xf numFmtId="0" fontId="104" fillId="2" borderId="40" xfId="3" applyFont="1" applyFill="1" applyBorder="1" applyAlignment="1">
      <alignment horizontal="center" vertical="center"/>
    </xf>
    <xf numFmtId="0" fontId="104" fillId="2" borderId="4" xfId="3" applyFont="1" applyFill="1" applyBorder="1" applyAlignment="1">
      <alignment horizontal="center" vertical="center"/>
    </xf>
    <xf numFmtId="0" fontId="12" fillId="10" borderId="41" xfId="3" applyFont="1" applyFill="1" applyBorder="1" applyAlignment="1">
      <alignment horizontal="center" vertical="center"/>
    </xf>
    <xf numFmtId="0" fontId="12" fillId="10" borderId="0" xfId="3" applyFont="1" applyFill="1" applyBorder="1" applyAlignment="1">
      <alignment horizontal="center" vertical="center"/>
    </xf>
    <xf numFmtId="165" fontId="204" fillId="0" borderId="11" xfId="4" applyNumberFormat="1" applyFont="1" applyBorder="1" applyAlignment="1">
      <alignment horizontal="center" vertical="center" wrapText="1"/>
    </xf>
    <xf numFmtId="165" fontId="204" fillId="0" borderId="15" xfId="4" applyNumberFormat="1" applyFont="1" applyBorder="1" applyAlignment="1">
      <alignment horizontal="center" vertical="center" wrapText="1"/>
    </xf>
    <xf numFmtId="0" fontId="133" fillId="0" borderId="34" xfId="4" applyFont="1" applyBorder="1" applyAlignment="1">
      <alignment horizontal="center" vertical="center" wrapText="1"/>
    </xf>
    <xf numFmtId="0" fontId="133" fillId="0" borderId="40" xfId="4" applyFont="1" applyBorder="1" applyAlignment="1">
      <alignment horizontal="center" vertical="center" wrapText="1"/>
    </xf>
    <xf numFmtId="0" fontId="133" fillId="0" borderId="4" xfId="4" applyFont="1" applyBorder="1" applyAlignment="1">
      <alignment horizontal="center" vertical="center" wrapText="1"/>
    </xf>
    <xf numFmtId="1" fontId="133" fillId="0" borderId="34" xfId="4" applyNumberFormat="1" applyFont="1" applyBorder="1" applyAlignment="1">
      <alignment horizontal="center" vertical="center" wrapText="1"/>
    </xf>
    <xf numFmtId="1" fontId="133" fillId="0" borderId="40" xfId="4" applyNumberFormat="1" applyFont="1" applyBorder="1" applyAlignment="1">
      <alignment horizontal="center" vertical="center" wrapText="1"/>
    </xf>
    <xf numFmtId="1" fontId="133" fillId="0" borderId="4" xfId="4" applyNumberFormat="1" applyFont="1" applyBorder="1" applyAlignment="1">
      <alignment horizontal="center" vertical="center" wrapText="1"/>
    </xf>
    <xf numFmtId="0" fontId="146" fillId="15" borderId="9" xfId="4" applyFont="1" applyFill="1" applyBorder="1" applyAlignment="1">
      <alignment horizontal="center" vertical="center"/>
    </xf>
    <xf numFmtId="0" fontId="146" fillId="15" borderId="16" xfId="4" applyFont="1" applyFill="1" applyBorder="1" applyAlignment="1">
      <alignment horizontal="center" vertical="center"/>
    </xf>
    <xf numFmtId="165" fontId="204" fillId="15" borderId="11" xfId="4" applyNumberFormat="1" applyFont="1" applyFill="1" applyBorder="1" applyAlignment="1">
      <alignment horizontal="center" vertical="center" wrapText="1"/>
    </xf>
    <xf numFmtId="165" fontId="204" fillId="15" borderId="15" xfId="4" applyNumberFormat="1" applyFont="1" applyFill="1" applyBorder="1" applyAlignment="1">
      <alignment horizontal="center" vertical="center" wrapText="1"/>
    </xf>
    <xf numFmtId="0" fontId="133" fillId="15" borderId="9" xfId="4" applyFont="1" applyFill="1" applyBorder="1" applyAlignment="1">
      <alignment horizontal="center" vertical="center"/>
    </xf>
    <xf numFmtId="0" fontId="133" fillId="15" borderId="16" xfId="4" applyFont="1" applyFill="1" applyBorder="1" applyAlignment="1">
      <alignment horizontal="center" vertical="center"/>
    </xf>
    <xf numFmtId="0" fontId="133" fillId="15" borderId="10" xfId="4" applyFont="1" applyFill="1" applyBorder="1" applyAlignment="1">
      <alignment horizontal="center" vertical="center" wrapText="1"/>
    </xf>
    <xf numFmtId="0" fontId="133" fillId="15" borderId="17" xfId="4" applyFont="1" applyFill="1" applyBorder="1" applyAlignment="1">
      <alignment horizontal="center" vertical="center" wrapText="1"/>
    </xf>
    <xf numFmtId="1" fontId="133" fillId="0" borderId="34" xfId="4" applyNumberFormat="1" applyFont="1" applyBorder="1" applyAlignment="1">
      <alignment horizontal="center" vertical="center"/>
    </xf>
    <xf numFmtId="1" fontId="133" fillId="0" borderId="40" xfId="4" applyNumberFormat="1" applyFont="1" applyBorder="1" applyAlignment="1">
      <alignment horizontal="center" vertical="center"/>
    </xf>
    <xf numFmtId="1" fontId="133" fillId="0" borderId="4" xfId="4" applyNumberFormat="1" applyFont="1" applyBorder="1" applyAlignment="1">
      <alignment horizontal="center" vertical="center"/>
    </xf>
    <xf numFmtId="1" fontId="208" fillId="15" borderId="36" xfId="4" applyNumberFormat="1" applyFont="1" applyFill="1" applyBorder="1" applyAlignment="1">
      <alignment horizontal="center" vertical="center" wrapText="1"/>
    </xf>
    <xf numFmtId="1" fontId="133" fillId="15" borderId="54" xfId="4" applyNumberFormat="1" applyFont="1" applyFill="1" applyBorder="1" applyAlignment="1">
      <alignment horizontal="center" vertical="center" wrapText="1"/>
    </xf>
    <xf numFmtId="1" fontId="133" fillId="15" borderId="55" xfId="4" applyNumberFormat="1" applyFont="1" applyFill="1" applyBorder="1" applyAlignment="1">
      <alignment horizontal="center" vertical="center" wrapText="1"/>
    </xf>
    <xf numFmtId="1" fontId="130" fillId="2" borderId="34" xfId="4" applyNumberFormat="1" applyFont="1" applyFill="1" applyBorder="1" applyAlignment="1">
      <alignment horizontal="center" vertical="center" wrapText="1"/>
    </xf>
    <xf numFmtId="1" fontId="47" fillId="2" borderId="40" xfId="4" applyNumberFormat="1" applyFont="1" applyFill="1" applyBorder="1" applyAlignment="1">
      <alignment horizontal="center" vertical="center"/>
    </xf>
    <xf numFmtId="1" fontId="47" fillId="2" borderId="4" xfId="4" applyNumberFormat="1" applyFont="1" applyFill="1" applyBorder="1" applyAlignment="1">
      <alignment horizontal="center" vertical="center"/>
    </xf>
    <xf numFmtId="1" fontId="133" fillId="15" borderId="33" xfId="4" applyNumberFormat="1" applyFont="1" applyFill="1" applyBorder="1" applyAlignment="1">
      <alignment horizontal="center" vertical="center" wrapText="1"/>
    </xf>
    <xf numFmtId="1" fontId="133" fillId="15" borderId="38" xfId="4" applyNumberFormat="1" applyFont="1" applyFill="1" applyBorder="1" applyAlignment="1">
      <alignment horizontal="center" vertical="center" wrapText="1"/>
    </xf>
    <xf numFmtId="1" fontId="133" fillId="15" borderId="39" xfId="4" applyNumberFormat="1" applyFont="1" applyFill="1" applyBorder="1" applyAlignment="1">
      <alignment horizontal="center" vertical="center" wrapText="1"/>
    </xf>
    <xf numFmtId="0" fontId="50" fillId="16" borderId="34" xfId="0" applyFont="1" applyFill="1" applyBorder="1" applyAlignment="1">
      <alignment horizontal="center" vertical="center"/>
    </xf>
    <xf numFmtId="0" fontId="50" fillId="16" borderId="40" xfId="0" applyFont="1" applyFill="1" applyBorder="1" applyAlignment="1">
      <alignment horizontal="center" vertical="center"/>
    </xf>
    <xf numFmtId="0" fontId="50" fillId="16" borderId="4" xfId="0" applyFont="1" applyFill="1" applyBorder="1" applyAlignment="1">
      <alignment horizontal="center" vertical="center"/>
    </xf>
    <xf numFmtId="49" fontId="50" fillId="16" borderId="34" xfId="0" applyNumberFormat="1" applyFont="1" applyFill="1" applyBorder="1" applyAlignment="1">
      <alignment horizontal="center" vertical="center" wrapText="1"/>
    </xf>
    <xf numFmtId="49" fontId="50" fillId="16" borderId="4" xfId="0" applyNumberFormat="1" applyFont="1" applyFill="1" applyBorder="1" applyAlignment="1">
      <alignment horizontal="center" vertical="center"/>
    </xf>
    <xf numFmtId="0" fontId="12" fillId="0" borderId="34" xfId="0" applyFont="1" applyBorder="1" applyAlignment="1">
      <alignment horizontal="center" vertical="center"/>
    </xf>
    <xf numFmtId="0" fontId="12" fillId="0" borderId="4" xfId="0" applyFont="1" applyBorder="1" applyAlignment="1">
      <alignment horizontal="center" vertical="center"/>
    </xf>
    <xf numFmtId="0" fontId="50" fillId="0" borderId="34" xfId="0" applyFont="1" applyBorder="1" applyAlignment="1">
      <alignment horizontal="center" vertical="center" wrapText="1"/>
    </xf>
    <xf numFmtId="0" fontId="50" fillId="0" borderId="40" xfId="0" applyFont="1" applyBorder="1" applyAlignment="1">
      <alignment horizontal="center" vertical="center" wrapText="1"/>
    </xf>
    <xf numFmtId="0" fontId="50" fillId="0" borderId="4" xfId="0" applyFont="1" applyBorder="1" applyAlignment="1">
      <alignment horizontal="center" vertical="center" wrapText="1"/>
    </xf>
    <xf numFmtId="0" fontId="50" fillId="0" borderId="34" xfId="0" applyFont="1" applyBorder="1" applyAlignment="1">
      <alignment horizontal="center" vertical="center"/>
    </xf>
    <xf numFmtId="0" fontId="50" fillId="0" borderId="4" xfId="0" applyFont="1" applyBorder="1" applyAlignment="1">
      <alignment horizontal="center" vertical="center"/>
    </xf>
    <xf numFmtId="0" fontId="50" fillId="16" borderId="35" xfId="0" applyFont="1" applyFill="1" applyBorder="1" applyAlignment="1">
      <alignment horizontal="center" vertical="center" wrapText="1"/>
    </xf>
    <xf numFmtId="0" fontId="50" fillId="16" borderId="53" xfId="0" applyFont="1" applyFill="1" applyBorder="1" applyAlignment="1">
      <alignment horizontal="center" vertical="center" wrapText="1"/>
    </xf>
    <xf numFmtId="0" fontId="50" fillId="16" borderId="1" xfId="0" applyFont="1" applyFill="1" applyBorder="1" applyAlignment="1">
      <alignment horizontal="center" vertical="center" wrapText="1"/>
    </xf>
    <xf numFmtId="1" fontId="50" fillId="0" borderId="34" xfId="0" applyNumberFormat="1" applyFont="1" applyBorder="1" applyAlignment="1">
      <alignment horizontal="center" vertical="center"/>
    </xf>
    <xf numFmtId="1" fontId="50" fillId="0" borderId="40" xfId="0" applyNumberFormat="1" applyFont="1" applyBorder="1" applyAlignment="1">
      <alignment horizontal="center" vertical="center"/>
    </xf>
    <xf numFmtId="1" fontId="50" fillId="0" borderId="4" xfId="0" applyNumberFormat="1" applyFont="1" applyBorder="1" applyAlignment="1">
      <alignment horizontal="center" vertical="center"/>
    </xf>
    <xf numFmtId="0" fontId="50" fillId="15" borderId="40" xfId="0" applyFont="1" applyFill="1" applyBorder="1" applyAlignment="1">
      <alignment horizontal="center" vertical="center"/>
    </xf>
    <xf numFmtId="0" fontId="50" fillId="15" borderId="4" xfId="0" applyFont="1" applyFill="1" applyBorder="1" applyAlignment="1">
      <alignment horizontal="center" vertical="center"/>
    </xf>
    <xf numFmtId="0" fontId="15" fillId="16" borderId="25" xfId="0" applyFont="1" applyFill="1" applyBorder="1" applyAlignment="1">
      <alignment horizontal="center" vertical="center"/>
    </xf>
    <xf numFmtId="0" fontId="15" fillId="16" borderId="28" xfId="0" applyFont="1" applyFill="1" applyBorder="1" applyAlignment="1">
      <alignment horizontal="center" vertical="center"/>
    </xf>
    <xf numFmtId="0" fontId="15" fillId="16" borderId="67" xfId="0" applyFont="1" applyFill="1" applyBorder="1" applyAlignment="1">
      <alignment horizontal="center" vertical="center"/>
    </xf>
    <xf numFmtId="15" fontId="128" fillId="4" borderId="92" xfId="0" applyNumberFormat="1" applyFont="1" applyFill="1" applyBorder="1" applyAlignment="1">
      <alignment horizontal="center" vertical="center"/>
    </xf>
    <xf numFmtId="15" fontId="128" fillId="4" borderId="53" xfId="0" applyNumberFormat="1" applyFont="1" applyFill="1" applyBorder="1" applyAlignment="1">
      <alignment horizontal="center" vertical="center"/>
    </xf>
    <xf numFmtId="15" fontId="128" fillId="4" borderId="93" xfId="0" applyNumberFormat="1" applyFont="1" applyFill="1" applyBorder="1" applyAlignment="1">
      <alignment horizontal="center" vertical="center"/>
    </xf>
    <xf numFmtId="1" fontId="50" fillId="16" borderId="57" xfId="0" applyNumberFormat="1" applyFont="1" applyFill="1" applyBorder="1" applyAlignment="1">
      <alignment horizontal="center" vertical="center" wrapText="1"/>
    </xf>
    <xf numFmtId="1" fontId="50" fillId="16" borderId="51" xfId="0" applyNumberFormat="1" applyFont="1" applyFill="1" applyBorder="1" applyAlignment="1">
      <alignment horizontal="center" vertical="center"/>
    </xf>
    <xf numFmtId="1" fontId="50" fillId="16" borderId="58" xfId="0" applyNumberFormat="1" applyFont="1" applyFill="1" applyBorder="1" applyAlignment="1">
      <alignment horizontal="center" vertical="center"/>
    </xf>
    <xf numFmtId="0" fontId="12" fillId="16" borderId="97" xfId="0" applyFont="1" applyFill="1" applyBorder="1" applyAlignment="1">
      <alignment horizontal="center" vertical="center"/>
    </xf>
    <xf numFmtId="0" fontId="50" fillId="16" borderId="98" xfId="0" applyFont="1" applyFill="1" applyBorder="1" applyAlignment="1">
      <alignment horizontal="center" vertical="center"/>
    </xf>
    <xf numFmtId="0" fontId="50" fillId="16" borderId="99" xfId="0" applyFont="1" applyFill="1" applyBorder="1" applyAlignment="1">
      <alignment horizontal="center" vertical="center"/>
    </xf>
    <xf numFmtId="0" fontId="12" fillId="16" borderId="99" xfId="0" applyFont="1" applyFill="1" applyBorder="1" applyAlignment="1">
      <alignment horizontal="center" vertical="center"/>
    </xf>
    <xf numFmtId="0" fontId="12" fillId="16" borderId="98" xfId="0" applyFont="1" applyFill="1" applyBorder="1" applyAlignment="1">
      <alignment horizontal="center" vertical="center"/>
    </xf>
    <xf numFmtId="165" fontId="14" fillId="16" borderId="24" xfId="0" applyNumberFormat="1" applyFont="1" applyFill="1" applyBorder="1" applyAlignment="1">
      <alignment horizontal="center" vertical="center" wrapText="1"/>
    </xf>
    <xf numFmtId="165" fontId="14" fillId="16" borderId="27" xfId="0" applyNumberFormat="1" applyFont="1" applyFill="1" applyBorder="1" applyAlignment="1">
      <alignment horizontal="center" vertical="center" wrapText="1"/>
    </xf>
    <xf numFmtId="165" fontId="14" fillId="16" borderId="59" xfId="0" applyNumberFormat="1" applyFont="1" applyFill="1" applyBorder="1" applyAlignment="1">
      <alignment horizontal="center" vertical="center" wrapText="1"/>
    </xf>
    <xf numFmtId="0" fontId="50" fillId="16" borderId="37" xfId="0" applyFont="1" applyFill="1" applyBorder="1" applyAlignment="1">
      <alignment horizontal="center" vertical="center" wrapText="1"/>
    </xf>
    <xf numFmtId="0" fontId="50" fillId="16" borderId="48" xfId="0" applyFont="1" applyFill="1" applyBorder="1" applyAlignment="1">
      <alignment horizontal="center" vertical="center" wrapText="1"/>
    </xf>
    <xf numFmtId="0" fontId="50" fillId="16" borderId="47" xfId="0" applyFont="1" applyFill="1" applyBorder="1" applyAlignment="1">
      <alignment horizontal="center" vertical="center" wrapText="1"/>
    </xf>
    <xf numFmtId="49" fontId="50" fillId="16" borderId="33" xfId="0" applyNumberFormat="1" applyFont="1" applyFill="1" applyBorder="1" applyAlignment="1">
      <alignment horizontal="center" vertical="center" wrapText="1"/>
    </xf>
    <xf numFmtId="49" fontId="50" fillId="16" borderId="39" xfId="0" applyNumberFormat="1" applyFont="1" applyFill="1" applyBorder="1" applyAlignment="1">
      <alignment horizontal="center" vertical="center"/>
    </xf>
    <xf numFmtId="0" fontId="50" fillId="16" borderId="33" xfId="0" applyFont="1" applyFill="1" applyBorder="1" applyAlignment="1">
      <alignment horizontal="center" vertical="center"/>
    </xf>
    <xf numFmtId="0" fontId="50" fillId="16" borderId="38" xfId="0" applyFont="1" applyFill="1" applyBorder="1" applyAlignment="1">
      <alignment horizontal="center" vertical="center"/>
    </xf>
    <xf numFmtId="0" fontId="50" fillId="16" borderId="39" xfId="0" applyFont="1" applyFill="1" applyBorder="1" applyAlignment="1">
      <alignment horizontal="center" vertical="center"/>
    </xf>
    <xf numFmtId="49" fontId="50" fillId="16" borderId="4" xfId="0" applyNumberFormat="1" applyFont="1" applyFill="1" applyBorder="1" applyAlignment="1">
      <alignment horizontal="center" vertical="center" wrapText="1"/>
    </xf>
    <xf numFmtId="1" fontId="50" fillId="16" borderId="36" xfId="0" applyNumberFormat="1" applyFont="1" applyFill="1" applyBorder="1" applyAlignment="1">
      <alignment horizontal="center" vertical="center" wrapText="1"/>
    </xf>
    <xf numFmtId="1" fontId="50" fillId="16" borderId="54" xfId="0" applyNumberFormat="1" applyFont="1" applyFill="1" applyBorder="1" applyAlignment="1">
      <alignment horizontal="center" vertical="center"/>
    </xf>
    <xf numFmtId="1" fontId="50" fillId="16" borderId="55" xfId="0" applyNumberFormat="1" applyFont="1" applyFill="1" applyBorder="1" applyAlignment="1">
      <alignment horizontal="center" vertical="center"/>
    </xf>
    <xf numFmtId="0" fontId="42" fillId="0" borderId="41" xfId="0" applyFont="1" applyBorder="1" applyAlignment="1">
      <alignment horizontal="center" vertical="center" wrapText="1"/>
    </xf>
    <xf numFmtId="0" fontId="42" fillId="0" borderId="42" xfId="0" applyFont="1" applyBorder="1" applyAlignment="1">
      <alignment horizontal="center" vertical="center" wrapText="1"/>
    </xf>
    <xf numFmtId="0" fontId="42" fillId="0" borderId="22" xfId="0" applyFont="1" applyBorder="1" applyAlignment="1">
      <alignment horizontal="center" vertical="center" wrapText="1"/>
    </xf>
    <xf numFmtId="0" fontId="42" fillId="0" borderId="56" xfId="0" applyFont="1" applyBorder="1" applyAlignment="1">
      <alignment horizontal="center" vertical="center" wrapText="1"/>
    </xf>
    <xf numFmtId="0" fontId="12" fillId="4" borderId="105" xfId="0" applyFont="1" applyFill="1" applyBorder="1" applyAlignment="1">
      <alignment horizontal="center" vertical="center" wrapText="1"/>
    </xf>
    <xf numFmtId="0" fontId="12" fillId="4" borderId="0" xfId="0" applyFont="1" applyFill="1" applyBorder="1" applyAlignment="1">
      <alignment horizontal="center" vertical="center" wrapText="1"/>
    </xf>
    <xf numFmtId="1" fontId="47" fillId="15" borderId="34" xfId="4" applyNumberFormat="1" applyFont="1" applyFill="1" applyBorder="1" applyAlignment="1">
      <alignment horizontal="center" vertical="center" wrapText="1"/>
    </xf>
    <xf numFmtId="1" fontId="47" fillId="2" borderId="34" xfId="4" applyNumberFormat="1" applyFont="1" applyFill="1" applyBorder="1" applyAlignment="1">
      <alignment horizontal="center" vertical="center" wrapText="1"/>
    </xf>
    <xf numFmtId="1" fontId="47" fillId="2" borderId="40" xfId="4" applyNumberFormat="1" applyFont="1" applyFill="1" applyBorder="1" applyAlignment="1">
      <alignment horizontal="center" vertical="center" wrapText="1"/>
    </xf>
    <xf numFmtId="1" fontId="47" fillId="2" borderId="4" xfId="4" applyNumberFormat="1" applyFont="1" applyFill="1" applyBorder="1" applyAlignment="1">
      <alignment horizontal="center" vertical="center" wrapText="1"/>
    </xf>
    <xf numFmtId="15" fontId="58" fillId="4" borderId="50" xfId="4" applyNumberFormat="1" applyFont="1" applyFill="1" applyBorder="1" applyAlignment="1">
      <alignment horizontal="center" vertical="center"/>
    </xf>
    <xf numFmtId="15" fontId="58" fillId="4" borderId="51" xfId="4" applyNumberFormat="1" applyFont="1" applyFill="1" applyBorder="1" applyAlignment="1">
      <alignment horizontal="center" vertical="center"/>
    </xf>
    <xf numFmtId="15" fontId="58" fillId="4" borderId="52" xfId="4" applyNumberFormat="1" applyFont="1" applyFill="1" applyBorder="1" applyAlignment="1">
      <alignment horizontal="center" vertical="center"/>
    </xf>
    <xf numFmtId="165" fontId="45" fillId="15" borderId="11" xfId="0" applyNumberFormat="1" applyFont="1" applyFill="1" applyBorder="1" applyAlignment="1">
      <alignment horizontal="center" vertical="center" wrapText="1"/>
    </xf>
    <xf numFmtId="165" fontId="45" fillId="15" borderId="15" xfId="0" applyNumberFormat="1" applyFont="1" applyFill="1" applyBorder="1" applyAlignment="1">
      <alignment horizontal="center" vertical="center" wrapText="1"/>
    </xf>
    <xf numFmtId="0" fontId="141" fillId="0" borderId="107" xfId="0" applyFont="1" applyBorder="1" applyAlignment="1">
      <alignment horizontal="center" vertical="center" wrapText="1"/>
    </xf>
    <xf numFmtId="0" fontId="47" fillId="16" borderId="40" xfId="0" applyFont="1" applyFill="1" applyBorder="1" applyAlignment="1">
      <alignment horizontal="center" vertical="center" wrapText="1"/>
    </xf>
    <xf numFmtId="0" fontId="47" fillId="16" borderId="4" xfId="0" applyFont="1" applyFill="1" applyBorder="1" applyAlignment="1">
      <alignment horizontal="center" vertical="center" wrapText="1"/>
    </xf>
    <xf numFmtId="1" fontId="47" fillId="15" borderId="40" xfId="0" applyNumberFormat="1" applyFont="1" applyFill="1" applyBorder="1" applyAlignment="1">
      <alignment horizontal="left" vertical="center" wrapText="1"/>
    </xf>
    <xf numFmtId="1" fontId="47" fillId="15" borderId="4" xfId="0" applyNumberFormat="1" applyFont="1" applyFill="1" applyBorder="1" applyAlignment="1">
      <alignment horizontal="left" vertical="center" wrapText="1"/>
    </xf>
    <xf numFmtId="0" fontId="152" fillId="15" borderId="16" xfId="0" applyFont="1" applyFill="1" applyBorder="1" applyAlignment="1">
      <alignment horizontal="center" vertical="center" wrapText="1"/>
    </xf>
    <xf numFmtId="0" fontId="47" fillId="0" borderId="34" xfId="4" applyFont="1" applyBorder="1" applyAlignment="1">
      <alignment horizontal="left" vertical="center" wrapText="1"/>
    </xf>
    <xf numFmtId="0" fontId="47" fillId="0" borderId="40" xfId="4" applyFont="1" applyBorder="1" applyAlignment="1">
      <alignment horizontal="left" vertical="center" wrapText="1"/>
    </xf>
    <xf numFmtId="0" fontId="47" fillId="0" borderId="4" xfId="4" applyFont="1" applyBorder="1" applyAlignment="1">
      <alignment horizontal="left" vertical="center" wrapText="1"/>
    </xf>
    <xf numFmtId="1" fontId="47" fillId="0" borderId="34" xfId="4" applyNumberFormat="1" applyFont="1" applyBorder="1" applyAlignment="1">
      <alignment horizontal="left" vertical="center" wrapText="1"/>
    </xf>
    <xf numFmtId="1" fontId="47" fillId="0" borderId="40" xfId="4" applyNumberFormat="1" applyFont="1" applyBorder="1" applyAlignment="1">
      <alignment horizontal="left" vertical="center" wrapText="1"/>
    </xf>
    <xf numFmtId="1" fontId="47" fillId="0" borderId="4" xfId="4" applyNumberFormat="1" applyFont="1" applyBorder="1" applyAlignment="1">
      <alignment horizontal="left" vertical="center" wrapText="1"/>
    </xf>
    <xf numFmtId="0" fontId="125" fillId="15" borderId="34" xfId="4" applyFont="1" applyFill="1" applyBorder="1" applyAlignment="1">
      <alignment horizontal="center" vertical="center"/>
    </xf>
    <xf numFmtId="0" fontId="125" fillId="15" borderId="40" xfId="4" applyFont="1" applyFill="1" applyBorder="1" applyAlignment="1">
      <alignment horizontal="center" vertical="center"/>
    </xf>
    <xf numFmtId="0" fontId="125" fillId="15" borderId="4" xfId="4" applyFont="1" applyFill="1" applyBorder="1" applyAlignment="1">
      <alignment horizontal="center" vertical="center"/>
    </xf>
    <xf numFmtId="0" fontId="12" fillId="2" borderId="40" xfId="3" applyFont="1" applyFill="1" applyBorder="1" applyAlignment="1">
      <alignment horizontal="center" vertical="center"/>
    </xf>
    <xf numFmtId="0" fontId="12" fillId="2" borderId="4" xfId="3" applyFont="1" applyFill="1" applyBorder="1" applyAlignment="1">
      <alignment horizontal="center" vertical="center"/>
    </xf>
    <xf numFmtId="0" fontId="12" fillId="2" borderId="0" xfId="3" applyFont="1" applyFill="1" applyBorder="1" applyAlignment="1">
      <alignment horizontal="center" vertical="center"/>
    </xf>
    <xf numFmtId="0" fontId="12" fillId="2" borderId="41" xfId="3" applyFont="1" applyFill="1" applyBorder="1" applyAlignment="1">
      <alignment horizontal="center" vertical="center"/>
    </xf>
    <xf numFmtId="0" fontId="106" fillId="4" borderId="55" xfId="3" applyFont="1" applyFill="1" applyBorder="1" applyAlignment="1">
      <alignment horizontal="center" vertical="center"/>
    </xf>
    <xf numFmtId="0" fontId="106" fillId="4" borderId="56" xfId="3" applyFont="1" applyFill="1" applyBorder="1" applyAlignment="1">
      <alignment horizontal="center" vertical="center"/>
    </xf>
    <xf numFmtId="15" fontId="126" fillId="2" borderId="0" xfId="3" applyNumberFormat="1" applyFont="1" applyFill="1" applyBorder="1" applyAlignment="1">
      <alignment horizontal="left" vertical="center" wrapText="1"/>
    </xf>
    <xf numFmtId="15" fontId="126" fillId="2" borderId="42" xfId="3" applyNumberFormat="1" applyFont="1" applyFill="1" applyBorder="1" applyAlignment="1">
      <alignment horizontal="left" vertical="center" wrapText="1"/>
    </xf>
    <xf numFmtId="0" fontId="74" fillId="2" borderId="37" xfId="3" applyFont="1" applyFill="1" applyBorder="1" applyAlignment="1">
      <alignment horizontal="center" vertical="center" wrapText="1"/>
    </xf>
    <xf numFmtId="0" fontId="141" fillId="0" borderId="37" xfId="0" applyFont="1" applyBorder="1" applyAlignment="1">
      <alignment horizontal="center" vertical="center" wrapText="1"/>
    </xf>
    <xf numFmtId="0" fontId="164" fillId="0" borderId="105" xfId="0" applyFont="1" applyFill="1" applyBorder="1" applyAlignment="1">
      <alignment horizontal="center" vertical="center" wrapText="1"/>
    </xf>
    <xf numFmtId="0" fontId="0" fillId="0" borderId="0" xfId="0" applyFill="1" applyAlignment="1">
      <alignment horizontal="center" vertical="center" wrapText="1"/>
    </xf>
    <xf numFmtId="0" fontId="43" fillId="7" borderId="34" xfId="0" applyFont="1" applyFill="1" applyBorder="1" applyAlignment="1">
      <alignment horizontal="center" wrapText="1"/>
    </xf>
    <xf numFmtId="0" fontId="43" fillId="7" borderId="32" xfId="0" applyFont="1" applyFill="1" applyBorder="1" applyAlignment="1">
      <alignment horizontal="center" wrapText="1"/>
    </xf>
    <xf numFmtId="0" fontId="42" fillId="2" borderId="41" xfId="0" applyFont="1" applyFill="1" applyBorder="1" applyAlignment="1">
      <alignment horizontal="center" vertical="center" wrapText="1"/>
    </xf>
    <xf numFmtId="0" fontId="42" fillId="2" borderId="42" xfId="0" applyFont="1" applyFill="1" applyBorder="1" applyAlignment="1">
      <alignment horizontal="center" vertical="center" wrapText="1"/>
    </xf>
    <xf numFmtId="0" fontId="43" fillId="0" borderId="34" xfId="0" applyFont="1" applyFill="1" applyBorder="1" applyAlignment="1">
      <alignment horizontal="center" vertical="center" wrapText="1"/>
    </xf>
    <xf numFmtId="0" fontId="43" fillId="0" borderId="32" xfId="0" applyFont="1" applyFill="1" applyBorder="1" applyAlignment="1">
      <alignment horizontal="center" vertical="center" wrapText="1"/>
    </xf>
    <xf numFmtId="0" fontId="180" fillId="0" borderId="37" xfId="0" applyFont="1" applyBorder="1" applyAlignment="1">
      <alignment horizontal="center" vertical="center" wrapText="1"/>
    </xf>
    <xf numFmtId="0" fontId="42" fillId="0" borderId="22" xfId="0" applyFont="1" applyFill="1" applyBorder="1" applyAlignment="1">
      <alignment horizontal="center" vertical="center"/>
    </xf>
    <xf numFmtId="0" fontId="42" fillId="0" borderId="56" xfId="0" applyFont="1" applyFill="1" applyBorder="1" applyAlignment="1">
      <alignment horizontal="center" vertical="center"/>
    </xf>
    <xf numFmtId="15" fontId="54" fillId="0" borderId="11" xfId="0" applyNumberFormat="1" applyFont="1" applyBorder="1" applyAlignment="1">
      <alignment horizontal="center" vertical="center"/>
    </xf>
    <xf numFmtId="15" fontId="54" fillId="0" borderId="15" xfId="0" applyNumberFormat="1" applyFont="1" applyBorder="1" applyAlignment="1">
      <alignment horizontal="center" vertical="center"/>
    </xf>
    <xf numFmtId="15" fontId="61" fillId="4" borderId="62" xfId="0" applyNumberFormat="1" applyFont="1" applyFill="1" applyBorder="1" applyAlignment="1">
      <alignment horizontal="center" vertical="center"/>
    </xf>
    <xf numFmtId="15" fontId="61" fillId="4" borderId="38" xfId="0" applyNumberFormat="1" applyFont="1" applyFill="1" applyBorder="1" applyAlignment="1">
      <alignment horizontal="center" vertical="center"/>
    </xf>
    <xf numFmtId="15" fontId="61" fillId="4" borderId="106" xfId="0" applyNumberFormat="1" applyFont="1" applyFill="1" applyBorder="1" applyAlignment="1">
      <alignment horizontal="center" vertical="center"/>
    </xf>
    <xf numFmtId="15" fontId="54" fillId="15" borderId="11" xfId="0" applyNumberFormat="1" applyFont="1" applyFill="1" applyBorder="1" applyAlignment="1">
      <alignment horizontal="center" vertical="center"/>
    </xf>
    <xf numFmtId="15" fontId="54" fillId="15" borderId="15" xfId="0" applyNumberFormat="1" applyFont="1" applyFill="1" applyBorder="1" applyAlignment="1">
      <alignment horizontal="center" vertical="center"/>
    </xf>
    <xf numFmtId="0" fontId="42" fillId="23" borderId="41" xfId="0" applyFont="1" applyFill="1" applyBorder="1" applyAlignment="1">
      <alignment horizontal="center" vertical="center"/>
    </xf>
    <xf numFmtId="0" fontId="42" fillId="23" borderId="42" xfId="0" applyFont="1" applyFill="1" applyBorder="1" applyAlignment="1">
      <alignment horizontal="center" vertical="center"/>
    </xf>
    <xf numFmtId="0" fontId="47" fillId="15" borderId="34" xfId="0" applyFont="1" applyFill="1" applyBorder="1" applyAlignment="1">
      <alignment horizontal="center" vertical="center"/>
    </xf>
    <xf numFmtId="0" fontId="42" fillId="20" borderId="41" xfId="0" applyFont="1" applyFill="1" applyBorder="1" applyAlignment="1">
      <alignment horizontal="center" vertical="center"/>
    </xf>
    <xf numFmtId="0" fontId="42" fillId="20" borderId="42" xfId="0" applyFont="1" applyFill="1" applyBorder="1" applyAlignment="1">
      <alignment horizontal="center" vertical="center"/>
    </xf>
    <xf numFmtId="1" fontId="47" fillId="10" borderId="34" xfId="0" applyNumberFormat="1" applyFont="1" applyFill="1" applyBorder="1" applyAlignment="1">
      <alignment horizontal="center" vertical="center"/>
    </xf>
    <xf numFmtId="1" fontId="47" fillId="10" borderId="40" xfId="0" applyNumberFormat="1" applyFont="1" applyFill="1" applyBorder="1" applyAlignment="1">
      <alignment horizontal="center" vertical="center"/>
    </xf>
    <xf numFmtId="1" fontId="47" fillId="10" borderId="4" xfId="0" applyNumberFormat="1" applyFont="1" applyFill="1" applyBorder="1" applyAlignment="1">
      <alignment horizontal="center" vertical="center"/>
    </xf>
    <xf numFmtId="0" fontId="42" fillId="20" borderId="41" xfId="0" applyFont="1" applyFill="1" applyBorder="1" applyAlignment="1">
      <alignment horizontal="center" vertical="center" wrapText="1"/>
    </xf>
    <xf numFmtId="0" fontId="42" fillId="20" borderId="42" xfId="0" applyFont="1" applyFill="1" applyBorder="1" applyAlignment="1">
      <alignment horizontal="center" vertical="center" wrapText="1"/>
    </xf>
    <xf numFmtId="15" fontId="61" fillId="4" borderId="50" xfId="3" applyNumberFormat="1" applyFont="1" applyFill="1" applyBorder="1" applyAlignment="1">
      <alignment horizontal="center" vertical="center"/>
    </xf>
    <xf numFmtId="15" fontId="61" fillId="4" borderId="51" xfId="3" applyNumberFormat="1" applyFont="1" applyFill="1" applyBorder="1" applyAlignment="1">
      <alignment horizontal="center" vertical="center"/>
    </xf>
    <xf numFmtId="15" fontId="61" fillId="4" borderId="52" xfId="3" applyNumberFormat="1" applyFont="1" applyFill="1" applyBorder="1" applyAlignment="1">
      <alignment horizontal="center" vertical="center"/>
    </xf>
    <xf numFmtId="15" fontId="42" fillId="7" borderId="49" xfId="3" applyNumberFormat="1" applyFont="1" applyFill="1" applyBorder="1" applyAlignment="1">
      <alignment horizontal="center" vertical="center" wrapText="1"/>
    </xf>
    <xf numFmtId="15" fontId="42" fillId="7" borderId="4" xfId="3" applyNumberFormat="1" applyFont="1" applyFill="1" applyBorder="1" applyAlignment="1">
      <alignment horizontal="center" vertical="center" wrapText="1"/>
    </xf>
    <xf numFmtId="0" fontId="42" fillId="7" borderId="34" xfId="3" applyFont="1" applyFill="1" applyBorder="1" applyAlignment="1">
      <alignment horizontal="center" vertical="center"/>
    </xf>
    <xf numFmtId="0" fontId="42" fillId="7" borderId="4" xfId="3" applyFont="1" applyFill="1" applyBorder="1" applyAlignment="1">
      <alignment horizontal="center" vertical="center"/>
    </xf>
    <xf numFmtId="0" fontId="47" fillId="0" borderId="34" xfId="3" applyFont="1" applyBorder="1" applyAlignment="1">
      <alignment horizontal="center" vertical="center" wrapText="1"/>
    </xf>
    <xf numFmtId="0" fontId="47" fillId="0" borderId="32" xfId="3" applyFont="1" applyBorder="1" applyAlignment="1">
      <alignment horizontal="center" vertical="center" wrapText="1"/>
    </xf>
    <xf numFmtId="165" fontId="45" fillId="0" borderId="11" xfId="3" applyNumberFormat="1" applyFont="1" applyBorder="1" applyAlignment="1">
      <alignment horizontal="center" vertical="center" wrapText="1"/>
    </xf>
    <xf numFmtId="165" fontId="45" fillId="0" borderId="15" xfId="3" applyNumberFormat="1" applyFont="1" applyBorder="1" applyAlignment="1">
      <alignment horizontal="center" vertical="center" wrapText="1"/>
    </xf>
    <xf numFmtId="0" fontId="42" fillId="4" borderId="41" xfId="3" applyFont="1" applyFill="1" applyBorder="1" applyAlignment="1">
      <alignment horizontal="center" vertical="center"/>
    </xf>
    <xf numFmtId="0" fontId="42" fillId="4" borderId="42" xfId="3" applyFont="1" applyFill="1" applyBorder="1" applyAlignment="1">
      <alignment horizontal="center" vertical="center"/>
    </xf>
    <xf numFmtId="1" fontId="47" fillId="0" borderId="34" xfId="3" applyNumberFormat="1" applyFont="1" applyBorder="1" applyAlignment="1">
      <alignment horizontal="center" vertical="center"/>
    </xf>
    <xf numFmtId="1" fontId="47" fillId="0" borderId="40" xfId="3" applyNumberFormat="1" applyFont="1" applyBorder="1" applyAlignment="1">
      <alignment horizontal="center" vertical="center"/>
    </xf>
    <xf numFmtId="1" fontId="47" fillId="0" borderId="4" xfId="3" applyNumberFormat="1" applyFont="1" applyBorder="1" applyAlignment="1">
      <alignment horizontal="center" vertical="center"/>
    </xf>
    <xf numFmtId="15" fontId="42" fillId="7" borderId="46" xfId="3" applyNumberFormat="1" applyFont="1" applyFill="1" applyBorder="1" applyAlignment="1">
      <alignment horizontal="center" vertical="center" wrapText="1"/>
    </xf>
    <xf numFmtId="15" fontId="42" fillId="7" borderId="47" xfId="3" applyNumberFormat="1" applyFont="1" applyFill="1" applyBorder="1" applyAlignment="1">
      <alignment horizontal="center" vertical="center" wrapText="1"/>
    </xf>
    <xf numFmtId="0" fontId="47" fillId="0" borderId="37" xfId="3" applyFont="1" applyBorder="1" applyAlignment="1">
      <alignment horizontal="center" vertical="center" wrapText="1"/>
    </xf>
    <xf numFmtId="0" fontId="47" fillId="0" borderId="48" xfId="3" applyFont="1" applyBorder="1" applyAlignment="1">
      <alignment horizontal="center" vertical="center" wrapText="1"/>
    </xf>
    <xf numFmtId="0" fontId="47" fillId="0" borderId="47" xfId="3" applyFont="1" applyBorder="1" applyAlignment="1">
      <alignment horizontal="center" vertical="center" wrapText="1"/>
    </xf>
    <xf numFmtId="0" fontId="42" fillId="2" borderId="41" xfId="3" applyFont="1" applyFill="1" applyBorder="1" applyAlignment="1">
      <alignment horizontal="center" vertical="center" wrapText="1"/>
    </xf>
    <xf numFmtId="0" fontId="42" fillId="2" borderId="42" xfId="3" applyFont="1" applyFill="1" applyBorder="1" applyAlignment="1">
      <alignment horizontal="center" vertical="center" wrapText="1"/>
    </xf>
    <xf numFmtId="1" fontId="47" fillId="15" borderId="34" xfId="3" applyNumberFormat="1" applyFont="1" applyFill="1" applyBorder="1" applyAlignment="1">
      <alignment horizontal="center" vertical="center" wrapText="1"/>
    </xf>
    <xf numFmtId="1" fontId="47" fillId="15" borderId="40" xfId="3" applyNumberFormat="1" applyFont="1" applyFill="1" applyBorder="1" applyAlignment="1">
      <alignment horizontal="center" vertical="center" wrapText="1"/>
    </xf>
    <xf numFmtId="1" fontId="47" fillId="15" borderId="4" xfId="3" applyNumberFormat="1" applyFont="1" applyFill="1" applyBorder="1" applyAlignment="1">
      <alignment horizontal="center" vertical="center" wrapText="1"/>
    </xf>
    <xf numFmtId="0" fontId="47" fillId="7" borderId="34" xfId="3" applyFont="1" applyFill="1" applyBorder="1" applyAlignment="1">
      <alignment horizontal="center" vertical="center" wrapText="1"/>
    </xf>
    <xf numFmtId="0" fontId="47" fillId="7" borderId="32" xfId="3" applyFont="1" applyFill="1" applyBorder="1" applyAlignment="1">
      <alignment horizontal="center" vertical="center" wrapText="1"/>
    </xf>
    <xf numFmtId="0" fontId="74" fillId="0" borderId="37" xfId="3" applyFont="1" applyBorder="1" applyAlignment="1">
      <alignment horizontal="center" vertical="center" wrapText="1"/>
    </xf>
    <xf numFmtId="0" fontId="74" fillId="0" borderId="107" xfId="3" applyFont="1" applyBorder="1" applyAlignment="1">
      <alignment horizontal="center" vertical="center" wrapText="1"/>
    </xf>
    <xf numFmtId="0" fontId="42" fillId="0" borderId="34" xfId="3" applyFont="1" applyFill="1" applyBorder="1" applyAlignment="1">
      <alignment horizontal="center" vertical="center"/>
    </xf>
    <xf numFmtId="0" fontId="42" fillId="0" borderId="4" xfId="3" applyFont="1" applyFill="1" applyBorder="1" applyAlignment="1">
      <alignment horizontal="center" vertical="center"/>
    </xf>
    <xf numFmtId="0" fontId="47" fillId="0" borderId="40" xfId="3" applyFont="1" applyBorder="1" applyAlignment="1">
      <alignment horizontal="center" vertical="center" wrapText="1"/>
    </xf>
    <xf numFmtId="0" fontId="47" fillId="0" borderId="4" xfId="3" applyFont="1" applyBorder="1" applyAlignment="1">
      <alignment horizontal="center" vertical="center" wrapText="1"/>
    </xf>
    <xf numFmtId="0" fontId="47" fillId="15" borderId="34" xfId="3" applyFont="1" applyFill="1" applyBorder="1" applyAlignment="1">
      <alignment horizontal="center" vertical="center" wrapText="1"/>
    </xf>
    <xf numFmtId="0" fontId="47" fillId="15" borderId="40" xfId="3" applyFont="1" applyFill="1" applyBorder="1" applyAlignment="1">
      <alignment horizontal="center" vertical="center" wrapText="1"/>
    </xf>
    <xf numFmtId="0" fontId="47" fillId="15" borderId="4" xfId="3" applyFont="1" applyFill="1" applyBorder="1" applyAlignment="1">
      <alignment horizontal="center" vertical="center" wrapText="1"/>
    </xf>
    <xf numFmtId="0" fontId="42" fillId="0" borderId="34" xfId="3" applyFont="1" applyBorder="1" applyAlignment="1">
      <alignment horizontal="center" wrapText="1"/>
    </xf>
    <xf numFmtId="0" fontId="42" fillId="0" borderId="32" xfId="3" applyFont="1" applyBorder="1" applyAlignment="1">
      <alignment horizontal="center" wrapText="1"/>
    </xf>
    <xf numFmtId="0" fontId="42" fillId="0" borderId="34" xfId="3" applyFont="1" applyFill="1" applyBorder="1" applyAlignment="1">
      <alignment horizontal="center" wrapText="1"/>
    </xf>
    <xf numFmtId="0" fontId="42" fillId="0" borderId="32" xfId="3" applyFont="1" applyFill="1" applyBorder="1" applyAlignment="1">
      <alignment horizontal="center" wrapText="1"/>
    </xf>
    <xf numFmtId="0" fontId="42" fillId="0" borderId="37" xfId="3" applyFont="1" applyBorder="1" applyAlignment="1">
      <alignment horizontal="center" vertical="center" wrapText="1"/>
    </xf>
    <xf numFmtId="0" fontId="42" fillId="0" borderId="48" xfId="3" applyFont="1" applyBorder="1" applyAlignment="1">
      <alignment horizontal="center" vertical="center" wrapText="1"/>
    </xf>
    <xf numFmtId="0" fontId="42" fillId="0" borderId="47" xfId="3" applyFont="1" applyBorder="1" applyAlignment="1">
      <alignment horizontal="center" vertical="center" wrapText="1"/>
    </xf>
    <xf numFmtId="1" fontId="47" fillId="0" borderId="34" xfId="3" applyNumberFormat="1" applyFont="1" applyBorder="1" applyAlignment="1">
      <alignment horizontal="center" vertical="center" wrapText="1"/>
    </xf>
    <xf numFmtId="1" fontId="47" fillId="0" borderId="40" xfId="3" applyNumberFormat="1" applyFont="1" applyBorder="1" applyAlignment="1">
      <alignment horizontal="center" vertical="center" wrapText="1"/>
    </xf>
    <xf numFmtId="1" fontId="47" fillId="0" borderId="4" xfId="3" applyNumberFormat="1" applyFont="1" applyBorder="1" applyAlignment="1">
      <alignment horizontal="center" vertical="center" wrapText="1"/>
    </xf>
    <xf numFmtId="165" fontId="45" fillId="15" borderId="11" xfId="3" applyNumberFormat="1" applyFont="1" applyFill="1" applyBorder="1" applyAlignment="1">
      <alignment horizontal="center" vertical="center" wrapText="1"/>
    </xf>
    <xf numFmtId="165" fontId="45" fillId="15" borderId="15" xfId="3" applyNumberFormat="1" applyFont="1" applyFill="1" applyBorder="1" applyAlignment="1">
      <alignment horizontal="center" vertical="center" wrapText="1"/>
    </xf>
    <xf numFmtId="1" fontId="47" fillId="15" borderId="34" xfId="3" applyNumberFormat="1" applyFont="1" applyFill="1" applyBorder="1" applyAlignment="1">
      <alignment horizontal="center" vertical="center"/>
    </xf>
    <xf numFmtId="1" fontId="47" fillId="15" borderId="40" xfId="3" applyNumberFormat="1" applyFont="1" applyFill="1" applyBorder="1" applyAlignment="1">
      <alignment horizontal="center" vertical="center"/>
    </xf>
    <xf numFmtId="1" fontId="47" fillId="15" borderId="4" xfId="3" applyNumberFormat="1" applyFont="1" applyFill="1" applyBorder="1" applyAlignment="1">
      <alignment horizontal="center" vertical="center"/>
    </xf>
    <xf numFmtId="0" fontId="42" fillId="0" borderId="34" xfId="3" applyFont="1" applyBorder="1" applyAlignment="1">
      <alignment horizontal="center" vertical="center"/>
    </xf>
    <xf numFmtId="0" fontId="42" fillId="0" borderId="40" xfId="3" applyFont="1" applyBorder="1" applyAlignment="1">
      <alignment horizontal="center" vertical="center"/>
    </xf>
    <xf numFmtId="0" fontId="42" fillId="0" borderId="4" xfId="3" applyFont="1" applyBorder="1" applyAlignment="1">
      <alignment horizontal="center" vertical="center"/>
    </xf>
    <xf numFmtId="0" fontId="42" fillId="0" borderId="41" xfId="3" applyFont="1" applyBorder="1" applyAlignment="1">
      <alignment horizontal="center" vertical="center"/>
    </xf>
    <xf numFmtId="0" fontId="42" fillId="0" borderId="42" xfId="3" applyFont="1" applyBorder="1" applyAlignment="1">
      <alignment horizontal="center" vertical="center"/>
    </xf>
    <xf numFmtId="0" fontId="47" fillId="21" borderId="34" xfId="3" applyFont="1" applyFill="1" applyBorder="1" applyAlignment="1">
      <alignment horizontal="center" vertical="center"/>
    </xf>
    <xf numFmtId="0" fontId="47" fillId="21" borderId="4" xfId="3" applyFont="1" applyFill="1" applyBorder="1" applyAlignment="1">
      <alignment horizontal="center" vertical="center"/>
    </xf>
    <xf numFmtId="0" fontId="42" fillId="2" borderId="34" xfId="3" applyFont="1" applyFill="1" applyBorder="1" applyAlignment="1">
      <alignment horizontal="center" vertical="center" wrapText="1"/>
    </xf>
    <xf numFmtId="0" fontId="42" fillId="2" borderId="32" xfId="3" applyFont="1" applyFill="1" applyBorder="1" applyAlignment="1">
      <alignment horizontal="center" vertical="center" wrapText="1"/>
    </xf>
    <xf numFmtId="0" fontId="129" fillId="2" borderId="41" xfId="3" applyFont="1" applyFill="1" applyBorder="1" applyAlignment="1">
      <alignment horizontal="center" vertical="center"/>
    </xf>
    <xf numFmtId="0" fontId="129" fillId="2" borderId="42" xfId="3" applyFont="1" applyFill="1" applyBorder="1" applyAlignment="1">
      <alignment horizontal="center" vertical="center"/>
    </xf>
    <xf numFmtId="0" fontId="129" fillId="2" borderId="33" xfId="3" applyFont="1" applyFill="1" applyBorder="1" applyAlignment="1">
      <alignment horizontal="center" vertical="center"/>
    </xf>
    <xf numFmtId="0" fontId="129" fillId="2" borderId="39" xfId="3" applyFont="1" applyFill="1" applyBorder="1" applyAlignment="1">
      <alignment horizontal="center" vertical="center"/>
    </xf>
    <xf numFmtId="0" fontId="74" fillId="2" borderId="107" xfId="3" applyFont="1" applyFill="1" applyBorder="1" applyAlignment="1">
      <alignment horizontal="center" vertical="center" wrapText="1"/>
    </xf>
    <xf numFmtId="0" fontId="42" fillId="2" borderId="34" xfId="3" applyFont="1" applyFill="1" applyBorder="1" applyAlignment="1">
      <alignment horizontal="center" vertical="center"/>
    </xf>
    <xf numFmtId="0" fontId="42" fillId="2" borderId="4" xfId="3" applyFont="1" applyFill="1" applyBorder="1" applyAlignment="1">
      <alignment horizontal="center" vertical="center"/>
    </xf>
    <xf numFmtId="1" fontId="47" fillId="15" borderId="34" xfId="3" applyNumberFormat="1" applyFont="1" applyFill="1" applyBorder="1" applyAlignment="1">
      <alignment horizontal="left" vertical="center" wrapText="1"/>
    </xf>
    <xf numFmtId="1" fontId="47" fillId="15" borderId="40" xfId="3" applyNumberFormat="1" applyFont="1" applyFill="1" applyBorder="1" applyAlignment="1">
      <alignment horizontal="left" vertical="center"/>
    </xf>
    <xf numFmtId="1" fontId="47" fillId="15" borderId="4" xfId="3" applyNumberFormat="1" applyFont="1" applyFill="1" applyBorder="1" applyAlignment="1">
      <alignment horizontal="left" vertical="center"/>
    </xf>
    <xf numFmtId="20" fontId="42" fillId="0" borderId="34" xfId="3" applyNumberFormat="1" applyFont="1" applyBorder="1" applyAlignment="1">
      <alignment horizontal="center" wrapText="1"/>
    </xf>
    <xf numFmtId="20" fontId="42" fillId="0" borderId="32" xfId="3" applyNumberFormat="1" applyFont="1" applyBorder="1" applyAlignment="1">
      <alignment horizontal="center" wrapText="1"/>
    </xf>
    <xf numFmtId="0" fontId="47" fillId="0" borderId="34" xfId="3" applyFont="1" applyBorder="1" applyAlignment="1">
      <alignment horizontal="center" wrapText="1"/>
    </xf>
    <xf numFmtId="0" fontId="47" fillId="0" borderId="32" xfId="3" applyFont="1" applyBorder="1" applyAlignment="1">
      <alignment horizontal="center" wrapText="1"/>
    </xf>
    <xf numFmtId="0" fontId="42" fillId="10" borderId="41" xfId="3" applyFont="1" applyFill="1" applyBorder="1" applyAlignment="1">
      <alignment horizontal="center" vertical="center"/>
    </xf>
    <xf numFmtId="0" fontId="42" fillId="10" borderId="42" xfId="3" applyFont="1" applyFill="1" applyBorder="1" applyAlignment="1">
      <alignment horizontal="center" vertical="center"/>
    </xf>
    <xf numFmtId="0" fontId="42" fillId="16" borderId="41" xfId="3" applyFont="1" applyFill="1" applyBorder="1" applyAlignment="1">
      <alignment horizontal="center" vertical="center" wrapText="1"/>
    </xf>
    <xf numFmtId="0" fontId="42" fillId="16" borderId="42" xfId="3" applyFont="1" applyFill="1" applyBorder="1" applyAlignment="1">
      <alignment horizontal="center" vertical="center" wrapText="1"/>
    </xf>
    <xf numFmtId="1" fontId="47" fillId="10" borderId="34" xfId="3" applyNumberFormat="1" applyFont="1" applyFill="1" applyBorder="1" applyAlignment="1">
      <alignment horizontal="center" vertical="center"/>
    </xf>
    <xf numFmtId="1" fontId="47" fillId="10" borderId="40" xfId="3" applyNumberFormat="1" applyFont="1" applyFill="1" applyBorder="1" applyAlignment="1">
      <alignment horizontal="center" vertical="center"/>
    </xf>
    <xf numFmtId="1" fontId="47" fillId="10" borderId="4" xfId="3" applyNumberFormat="1" applyFont="1" applyFill="1" applyBorder="1" applyAlignment="1">
      <alignment horizontal="center" vertical="center"/>
    </xf>
    <xf numFmtId="165" fontId="45" fillId="0" borderId="27" xfId="3" applyNumberFormat="1" applyFont="1" applyBorder="1" applyAlignment="1">
      <alignment horizontal="center" vertical="center" wrapText="1"/>
    </xf>
    <xf numFmtId="0" fontId="48" fillId="0" borderId="34" xfId="3" applyFont="1" applyBorder="1" applyAlignment="1">
      <alignment horizontal="center" vertical="center"/>
    </xf>
    <xf numFmtId="0" fontId="48" fillId="0" borderId="40" xfId="3" applyFont="1" applyBorder="1" applyAlignment="1">
      <alignment horizontal="center" vertical="center"/>
    </xf>
    <xf numFmtId="0" fontId="48" fillId="0" borderId="4" xfId="3" applyFont="1" applyBorder="1" applyAlignment="1">
      <alignment horizontal="center" vertical="center"/>
    </xf>
    <xf numFmtId="165" fontId="45" fillId="0" borderId="11" xfId="3" applyNumberFormat="1" applyFont="1" applyFill="1" applyBorder="1" applyAlignment="1">
      <alignment horizontal="center" vertical="center" wrapText="1"/>
    </xf>
    <xf numFmtId="165" fontId="45" fillId="0" borderId="15" xfId="3" applyNumberFormat="1" applyFont="1" applyFill="1" applyBorder="1" applyAlignment="1">
      <alignment horizontal="center" vertical="center" wrapText="1"/>
    </xf>
    <xf numFmtId="0" fontId="47" fillId="15" borderId="40" xfId="3" applyFont="1" applyFill="1" applyBorder="1" applyAlignment="1">
      <alignment horizontal="center" vertical="center"/>
    </xf>
    <xf numFmtId="0" fontId="47" fillId="15" borderId="4" xfId="3" applyFont="1" applyFill="1" applyBorder="1" applyAlignment="1">
      <alignment horizontal="center" vertical="center"/>
    </xf>
    <xf numFmtId="0" fontId="42" fillId="0" borderId="34" xfId="3" applyFont="1" applyBorder="1" applyAlignment="1">
      <alignment horizontal="center" vertical="center" wrapText="1"/>
    </xf>
    <xf numFmtId="0" fontId="42" fillId="0" borderId="32" xfId="3" applyFont="1" applyBorder="1" applyAlignment="1">
      <alignment horizontal="center" vertical="center" wrapText="1"/>
    </xf>
    <xf numFmtId="0" fontId="42" fillId="4" borderId="49" xfId="3" applyFont="1" applyFill="1" applyBorder="1" applyAlignment="1">
      <alignment horizontal="center" vertical="center"/>
    </xf>
    <xf numFmtId="0" fontId="42" fillId="4" borderId="4" xfId="3" applyFont="1" applyFill="1" applyBorder="1" applyAlignment="1">
      <alignment horizontal="center" vertical="center"/>
    </xf>
    <xf numFmtId="0" fontId="42" fillId="25" borderId="41" xfId="3" applyFont="1" applyFill="1" applyBorder="1" applyAlignment="1">
      <alignment horizontal="center" vertical="center"/>
    </xf>
    <xf numFmtId="0" fontId="42" fillId="25" borderId="42" xfId="3" applyFont="1" applyFill="1" applyBorder="1" applyAlignment="1">
      <alignment horizontal="center" vertical="center"/>
    </xf>
    <xf numFmtId="0" fontId="141" fillId="0" borderId="37" xfId="3" applyFont="1" applyBorder="1" applyAlignment="1">
      <alignment horizontal="center" vertical="center" wrapText="1"/>
    </xf>
    <xf numFmtId="1" fontId="47" fillId="4" borderId="34" xfId="3" applyNumberFormat="1" applyFont="1" applyFill="1" applyBorder="1" applyAlignment="1">
      <alignment horizontal="center" vertical="center"/>
    </xf>
    <xf numFmtId="1" fontId="47" fillId="4" borderId="40" xfId="3" applyNumberFormat="1" applyFont="1" applyFill="1" applyBorder="1" applyAlignment="1">
      <alignment horizontal="center" vertical="center"/>
    </xf>
    <xf numFmtId="1" fontId="47" fillId="4" borderId="4" xfId="3" applyNumberFormat="1" applyFont="1" applyFill="1" applyBorder="1" applyAlignment="1">
      <alignment horizontal="center" vertical="center"/>
    </xf>
    <xf numFmtId="0" fontId="42" fillId="11" borderId="41" xfId="3" applyFont="1" applyFill="1" applyBorder="1" applyAlignment="1">
      <alignment horizontal="center" vertical="center"/>
    </xf>
    <xf numFmtId="0" fontId="42" fillId="11" borderId="42" xfId="3" applyFont="1" applyFill="1" applyBorder="1" applyAlignment="1">
      <alignment horizontal="center" vertical="center"/>
    </xf>
    <xf numFmtId="0" fontId="113" fillId="0" borderId="37" xfId="3" applyFont="1" applyBorder="1" applyAlignment="1">
      <alignment horizontal="center" vertical="center" wrapText="1"/>
    </xf>
    <xf numFmtId="0" fontId="113" fillId="0" borderId="107" xfId="3" applyFont="1" applyBorder="1" applyAlignment="1">
      <alignment horizontal="center" vertical="center" wrapText="1"/>
    </xf>
    <xf numFmtId="0" fontId="48" fillId="10" borderId="41" xfId="3" applyFont="1" applyFill="1" applyBorder="1" applyAlignment="1">
      <alignment horizontal="center" vertical="center"/>
    </xf>
    <xf numFmtId="0" fontId="48" fillId="10" borderId="42" xfId="3" applyFont="1" applyFill="1" applyBorder="1" applyAlignment="1">
      <alignment horizontal="center" vertical="center"/>
    </xf>
    <xf numFmtId="0" fontId="180" fillId="0" borderId="37" xfId="3" applyFont="1" applyBorder="1" applyAlignment="1">
      <alignment horizontal="center" vertical="center" wrapText="1"/>
    </xf>
    <xf numFmtId="0" fontId="50" fillId="0" borderId="107" xfId="3" applyFont="1" applyBorder="1" applyAlignment="1">
      <alignment horizontal="center" vertical="center" wrapText="1"/>
    </xf>
    <xf numFmtId="1" fontId="130" fillId="15" borderId="34" xfId="3" applyNumberFormat="1" applyFont="1" applyFill="1" applyBorder="1" applyAlignment="1">
      <alignment horizontal="center" vertical="center" wrapText="1"/>
    </xf>
    <xf numFmtId="0" fontId="47" fillId="0" borderId="41" xfId="3" applyFont="1" applyBorder="1" applyAlignment="1">
      <alignment horizontal="center" vertical="center"/>
    </xf>
    <xf numFmtId="0" fontId="47" fillId="0" borderId="42" xfId="3" applyFont="1" applyBorder="1" applyAlignment="1">
      <alignment horizontal="center" vertical="center"/>
    </xf>
    <xf numFmtId="0" fontId="47" fillId="2" borderId="41" xfId="3" applyFont="1" applyFill="1" applyBorder="1" applyAlignment="1">
      <alignment horizontal="center" vertical="center" wrapText="1"/>
    </xf>
    <xf numFmtId="0" fontId="47" fillId="2" borderId="42" xfId="3" applyFont="1" applyFill="1" applyBorder="1" applyAlignment="1">
      <alignment horizontal="center" vertical="center" wrapText="1"/>
    </xf>
    <xf numFmtId="0" fontId="47" fillId="0" borderId="34" xfId="3" applyFont="1" applyFill="1" applyBorder="1" applyAlignment="1">
      <alignment horizontal="center" vertical="center"/>
    </xf>
    <xf numFmtId="0" fontId="47" fillId="0" borderId="4" xfId="3" applyFont="1" applyFill="1" applyBorder="1" applyAlignment="1">
      <alignment horizontal="center" vertical="center"/>
    </xf>
    <xf numFmtId="0" fontId="47" fillId="0" borderId="36" xfId="3" applyFont="1" applyFill="1" applyBorder="1" applyAlignment="1">
      <alignment horizontal="center" vertical="center"/>
    </xf>
    <xf numFmtId="0" fontId="47" fillId="0" borderId="55" xfId="3" applyFont="1" applyFill="1" applyBorder="1" applyAlignment="1">
      <alignment horizontal="center" vertical="center"/>
    </xf>
    <xf numFmtId="0" fontId="47" fillId="0" borderId="22" xfId="3" applyFont="1" applyFill="1" applyBorder="1" applyAlignment="1">
      <alignment horizontal="center" vertical="center"/>
    </xf>
    <xf numFmtId="0" fontId="47" fillId="0" borderId="56" xfId="3" applyFont="1" applyFill="1" applyBorder="1" applyAlignment="1">
      <alignment horizontal="center" vertical="center"/>
    </xf>
    <xf numFmtId="0" fontId="174" fillId="0" borderId="34" xfId="3" applyFont="1" applyBorder="1" applyAlignment="1">
      <alignment horizontal="center" vertical="center" wrapText="1"/>
    </xf>
    <xf numFmtId="0" fontId="174" fillId="0" borderId="32" xfId="3" applyFont="1" applyBorder="1" applyAlignment="1">
      <alignment horizontal="center" vertical="center" wrapText="1"/>
    </xf>
    <xf numFmtId="0" fontId="42" fillId="7" borderId="36" xfId="3" applyFont="1" applyFill="1" applyBorder="1" applyAlignment="1">
      <alignment horizontal="center" vertical="center"/>
    </xf>
    <xf numFmtId="0" fontId="42" fillId="7" borderId="55" xfId="3" applyFont="1" applyFill="1" applyBorder="1" applyAlignment="1">
      <alignment horizontal="center" vertical="center"/>
    </xf>
    <xf numFmtId="0" fontId="42" fillId="7" borderId="22" xfId="3" applyFont="1" applyFill="1" applyBorder="1" applyAlignment="1">
      <alignment horizontal="center" vertical="center"/>
    </xf>
    <xf numFmtId="0" fontId="42" fillId="7" borderId="56" xfId="3" applyFont="1" applyFill="1" applyBorder="1" applyAlignment="1">
      <alignment horizontal="center" vertical="center"/>
    </xf>
    <xf numFmtId="15" fontId="42" fillId="7" borderId="82" xfId="3" applyNumberFormat="1" applyFont="1" applyFill="1" applyBorder="1" applyAlignment="1">
      <alignment horizontal="center" vertical="center" wrapText="1"/>
    </xf>
    <xf numFmtId="15" fontId="42" fillId="7" borderId="55" xfId="3" applyNumberFormat="1" applyFont="1" applyFill="1" applyBorder="1" applyAlignment="1">
      <alignment horizontal="center" vertical="center" wrapText="1"/>
    </xf>
    <xf numFmtId="15" fontId="42" fillId="7" borderId="108" xfId="3" applyNumberFormat="1" applyFont="1" applyFill="1" applyBorder="1" applyAlignment="1">
      <alignment horizontal="center" vertical="center" wrapText="1"/>
    </xf>
    <xf numFmtId="15" fontId="42" fillId="7" borderId="56" xfId="3" applyNumberFormat="1" applyFont="1" applyFill="1" applyBorder="1" applyAlignment="1">
      <alignment horizontal="center" vertical="center" wrapText="1"/>
    </xf>
    <xf numFmtId="0" fontId="47" fillId="0" borderId="36" xfId="3" applyFont="1" applyBorder="1" applyAlignment="1">
      <alignment horizontal="center" vertical="center"/>
    </xf>
    <xf numFmtId="0" fontId="47" fillId="0" borderId="54" xfId="3" applyFont="1" applyBorder="1" applyAlignment="1">
      <alignment horizontal="center" vertical="center"/>
    </xf>
    <xf numFmtId="0" fontId="47" fillId="0" borderId="55" xfId="3" applyFont="1" applyBorder="1" applyAlignment="1">
      <alignment horizontal="center" vertical="center"/>
    </xf>
    <xf numFmtId="0" fontId="47" fillId="0" borderId="22" xfId="3" applyFont="1" applyBorder="1" applyAlignment="1">
      <alignment horizontal="center" vertical="center"/>
    </xf>
    <xf numFmtId="0" fontId="47" fillId="0" borderId="23" xfId="3" applyFont="1" applyBorder="1" applyAlignment="1">
      <alignment horizontal="center" vertical="center"/>
    </xf>
    <xf numFmtId="0" fontId="47" fillId="0" borderId="56" xfId="3" applyFont="1" applyBorder="1" applyAlignment="1">
      <alignment horizontal="center" vertical="center"/>
    </xf>
    <xf numFmtId="0" fontId="174" fillId="0" borderId="36" xfId="3" applyFont="1" applyBorder="1" applyAlignment="1">
      <alignment horizontal="center" vertical="center" wrapText="1"/>
    </xf>
    <xf numFmtId="0" fontId="174" fillId="0" borderId="109" xfId="3" applyFont="1" applyBorder="1" applyAlignment="1">
      <alignment horizontal="center" vertical="center" wrapText="1"/>
    </xf>
    <xf numFmtId="0" fontId="174" fillId="0" borderId="22" xfId="3" applyFont="1" applyBorder="1" applyAlignment="1">
      <alignment horizontal="center" vertical="center" wrapText="1"/>
    </xf>
    <xf numFmtId="0" fontId="174" fillId="0" borderId="6" xfId="3" applyFont="1" applyBorder="1" applyAlignment="1">
      <alignment horizontal="center" vertical="center" wrapText="1"/>
    </xf>
    <xf numFmtId="1" fontId="43" fillId="0" borderId="40" xfId="0" applyNumberFormat="1" applyFont="1" applyBorder="1" applyAlignment="1">
      <alignment horizontal="center" vertical="center" wrapText="1"/>
    </xf>
    <xf numFmtId="1" fontId="43" fillId="0" borderId="4" xfId="0" applyNumberFormat="1" applyFont="1" applyBorder="1" applyAlignment="1">
      <alignment horizontal="center" vertical="center" wrapText="1"/>
    </xf>
    <xf numFmtId="1" fontId="42" fillId="0" borderId="57" xfId="0" applyNumberFormat="1" applyFont="1" applyBorder="1" applyAlignment="1">
      <alignment horizontal="center" vertical="center"/>
    </xf>
    <xf numFmtId="1" fontId="42" fillId="0" borderId="51" xfId="0" applyNumberFormat="1" applyFont="1" applyBorder="1" applyAlignment="1">
      <alignment horizontal="center" vertical="center"/>
    </xf>
    <xf numFmtId="1" fontId="42" fillId="0" borderId="58" xfId="0" applyNumberFormat="1" applyFont="1" applyBorder="1" applyAlignment="1">
      <alignment horizontal="center" vertical="center"/>
    </xf>
    <xf numFmtId="1" fontId="47" fillId="4" borderId="34" xfId="0" applyNumberFormat="1" applyFont="1" applyFill="1" applyBorder="1" applyAlignment="1">
      <alignment horizontal="center" vertical="center" wrapText="1"/>
    </xf>
    <xf numFmtId="15" fontId="115" fillId="4" borderId="30" xfId="0" applyNumberFormat="1" applyFont="1" applyFill="1" applyBorder="1" applyAlignment="1">
      <alignment horizontal="center" vertical="center"/>
    </xf>
    <xf numFmtId="15" fontId="115" fillId="4" borderId="44" xfId="0" applyNumberFormat="1" applyFont="1" applyFill="1" applyBorder="1" applyAlignment="1">
      <alignment horizontal="center" vertical="center"/>
    </xf>
    <xf numFmtId="15" fontId="115" fillId="4" borderId="31" xfId="0" applyNumberFormat="1" applyFont="1" applyFill="1" applyBorder="1" applyAlignment="1">
      <alignment horizontal="center" vertical="center"/>
    </xf>
    <xf numFmtId="15" fontId="42" fillId="7" borderId="62" xfId="0" applyNumberFormat="1" applyFont="1" applyFill="1" applyBorder="1" applyAlignment="1">
      <alignment horizontal="center" vertical="center" wrapText="1"/>
    </xf>
    <xf numFmtId="15" fontId="42" fillId="7" borderId="39" xfId="0" applyNumberFormat="1" applyFont="1" applyFill="1" applyBorder="1" applyAlignment="1">
      <alignment horizontal="center" vertical="center" wrapText="1"/>
    </xf>
    <xf numFmtId="0" fontId="42" fillId="0" borderId="33" xfId="0" applyFont="1" applyBorder="1" applyAlignment="1">
      <alignment horizontal="center" vertical="center"/>
    </xf>
    <xf numFmtId="0" fontId="42" fillId="0" borderId="38" xfId="0" applyFont="1" applyBorder="1" applyAlignment="1">
      <alignment horizontal="center" vertical="center"/>
    </xf>
    <xf numFmtId="0" fontId="42" fillId="0" borderId="39" xfId="0" applyFont="1" applyBorder="1" applyAlignment="1">
      <alignment horizontal="center" vertical="center"/>
    </xf>
    <xf numFmtId="0" fontId="42" fillId="7" borderId="33" xfId="0" applyFont="1" applyFill="1" applyBorder="1" applyAlignment="1">
      <alignment horizontal="center" vertical="center"/>
    </xf>
    <xf numFmtId="0" fontId="42" fillId="7" borderId="39" xfId="0" applyFont="1" applyFill="1" applyBorder="1" applyAlignment="1">
      <alignment horizontal="center" vertical="center"/>
    </xf>
    <xf numFmtId="0" fontId="43" fillId="0" borderId="35" xfId="0" applyFont="1" applyBorder="1" applyAlignment="1">
      <alignment horizontal="center" vertical="center" wrapText="1"/>
    </xf>
    <xf numFmtId="0" fontId="43" fillId="0" borderId="93" xfId="0" applyFont="1" applyBorder="1" applyAlignment="1">
      <alignment horizontal="center" vertical="center" wrapText="1"/>
    </xf>
    <xf numFmtId="0" fontId="183" fillId="2" borderId="37" xfId="0" applyFont="1" applyFill="1" applyBorder="1" applyAlignment="1">
      <alignment horizontal="center" vertical="center" wrapText="1"/>
    </xf>
    <xf numFmtId="0" fontId="183" fillId="2" borderId="107" xfId="0" applyFont="1" applyFill="1" applyBorder="1" applyAlignment="1">
      <alignment horizontal="center" vertical="center" wrapText="1"/>
    </xf>
    <xf numFmtId="1" fontId="12" fillId="0" borderId="40" xfId="0" applyNumberFormat="1" applyFont="1" applyBorder="1" applyAlignment="1">
      <alignment horizontal="center" vertical="center"/>
    </xf>
    <xf numFmtId="1" fontId="12" fillId="0" borderId="4" xfId="0" applyNumberFormat="1" applyFont="1" applyBorder="1" applyAlignment="1">
      <alignment horizontal="center" vertical="center"/>
    </xf>
    <xf numFmtId="1" fontId="42" fillId="0" borderId="34" xfId="0" applyNumberFormat="1" applyFont="1" applyFill="1" applyBorder="1" applyAlignment="1">
      <alignment horizontal="center" vertical="center" wrapText="1"/>
    </xf>
    <xf numFmtId="1" fontId="42" fillId="0" borderId="40" xfId="0" applyNumberFormat="1" applyFont="1" applyFill="1" applyBorder="1" applyAlignment="1">
      <alignment horizontal="center" vertical="center" wrapText="1"/>
    </xf>
    <xf numFmtId="1" fontId="42" fillId="0" borderId="4" xfId="0" applyNumberFormat="1" applyFont="1" applyFill="1" applyBorder="1" applyAlignment="1">
      <alignment horizontal="center" vertical="center" wrapText="1"/>
    </xf>
    <xf numFmtId="0" fontId="42" fillId="0" borderId="34" xfId="3" applyFont="1" applyFill="1" applyBorder="1" applyAlignment="1">
      <alignment horizontal="center" vertical="center" wrapText="1"/>
    </xf>
    <xf numFmtId="0" fontId="42" fillId="0" borderId="32" xfId="3" applyFont="1" applyFill="1" applyBorder="1" applyAlignment="1">
      <alignment horizontal="center" vertical="center" wrapText="1"/>
    </xf>
    <xf numFmtId="0" fontId="42" fillId="7" borderId="34" xfId="3" applyFont="1" applyFill="1" applyBorder="1" applyAlignment="1">
      <alignment horizontal="center" vertical="center" wrapText="1"/>
    </xf>
    <xf numFmtId="0" fontId="42" fillId="7" borderId="32" xfId="3" applyFont="1" applyFill="1" applyBorder="1" applyAlignment="1">
      <alignment horizontal="center" vertical="center" wrapText="1"/>
    </xf>
    <xf numFmtId="0" fontId="74" fillId="0" borderId="37" xfId="3" applyFont="1" applyFill="1" applyBorder="1" applyAlignment="1">
      <alignment horizontal="center" vertical="center" wrapText="1"/>
    </xf>
    <xf numFmtId="0" fontId="74" fillId="0" borderId="107" xfId="3" applyFont="1" applyFill="1" applyBorder="1" applyAlignment="1">
      <alignment horizontal="center" vertical="center" wrapText="1"/>
    </xf>
    <xf numFmtId="0" fontId="42" fillId="2" borderId="41" xfId="3" applyFont="1" applyFill="1" applyBorder="1" applyAlignment="1">
      <alignment horizontal="center" vertical="center"/>
    </xf>
    <xf numFmtId="0" fontId="42" fillId="2" borderId="42" xfId="3" applyFont="1" applyFill="1" applyBorder="1" applyAlignment="1">
      <alignment horizontal="center" vertical="center"/>
    </xf>
    <xf numFmtId="0" fontId="53" fillId="0" borderId="37" xfId="0" applyFont="1" applyFill="1" applyBorder="1" applyAlignment="1">
      <alignment horizontal="center" vertical="center" wrapText="1"/>
    </xf>
    <xf numFmtId="0" fontId="53" fillId="0" borderId="107" xfId="0" applyFont="1" applyFill="1" applyBorder="1" applyAlignment="1">
      <alignment horizontal="center" vertical="center" wrapText="1"/>
    </xf>
    <xf numFmtId="1" fontId="129" fillId="0" borderId="34" xfId="0" applyNumberFormat="1" applyFont="1" applyBorder="1" applyAlignment="1">
      <alignment horizontal="center" vertical="center"/>
    </xf>
    <xf numFmtId="1" fontId="48" fillId="0" borderId="40" xfId="0" applyNumberFormat="1" applyFont="1" applyBorder="1" applyAlignment="1">
      <alignment horizontal="center" vertical="center" wrapText="1"/>
    </xf>
    <xf numFmtId="1" fontId="48" fillId="0" borderId="4" xfId="0" applyNumberFormat="1" applyFont="1" applyBorder="1" applyAlignment="1">
      <alignment horizontal="center" vertical="center" wrapText="1"/>
    </xf>
    <xf numFmtId="0" fontId="12" fillId="0" borderId="35" xfId="0" applyFont="1" applyBorder="1" applyAlignment="1">
      <alignment horizontal="center" vertical="center" wrapText="1"/>
    </xf>
    <xf numFmtId="0" fontId="50" fillId="15" borderId="16" xfId="0" applyFont="1" applyFill="1" applyBorder="1" applyAlignment="1">
      <alignment horizontal="center" vertical="center" wrapText="1"/>
    </xf>
    <xf numFmtId="0" fontId="47" fillId="15" borderId="16" xfId="0" applyFont="1" applyFill="1" applyBorder="1" applyAlignment="1">
      <alignment horizontal="center" vertical="center" wrapText="1"/>
    </xf>
    <xf numFmtId="0" fontId="42" fillId="7" borderId="37" xfId="0" applyFont="1" applyFill="1" applyBorder="1" applyAlignment="1">
      <alignment horizontal="center" vertical="center"/>
    </xf>
    <xf numFmtId="0" fontId="42" fillId="7" borderId="47" xfId="0" applyFont="1" applyFill="1" applyBorder="1" applyAlignment="1">
      <alignment horizontal="center" vertical="center"/>
    </xf>
    <xf numFmtId="0" fontId="12" fillId="15" borderId="35" xfId="0" applyFont="1" applyFill="1" applyBorder="1" applyAlignment="1">
      <alignment horizontal="center" vertical="center" wrapText="1"/>
    </xf>
    <xf numFmtId="0" fontId="42" fillId="15" borderId="53" xfId="0" applyFont="1" applyFill="1" applyBorder="1" applyAlignment="1">
      <alignment horizontal="center" vertical="center" wrapText="1"/>
    </xf>
    <xf numFmtId="0" fontId="42" fillId="15" borderId="1" xfId="0" applyFont="1" applyFill="1" applyBorder="1" applyAlignment="1">
      <alignment horizontal="center" vertical="center" wrapText="1"/>
    </xf>
    <xf numFmtId="1" fontId="47" fillId="5" borderId="34" xfId="0" applyNumberFormat="1" applyFont="1" applyFill="1" applyBorder="1" applyAlignment="1">
      <alignment horizontal="center" vertical="center"/>
    </xf>
    <xf numFmtId="1" fontId="47" fillId="5" borderId="40" xfId="0" applyNumberFormat="1" applyFont="1" applyFill="1" applyBorder="1" applyAlignment="1">
      <alignment horizontal="center" vertical="center"/>
    </xf>
    <xf numFmtId="1" fontId="47" fillId="5" borderId="4" xfId="0" applyNumberFormat="1" applyFont="1" applyFill="1" applyBorder="1" applyAlignment="1">
      <alignment horizontal="center" vertical="center"/>
    </xf>
    <xf numFmtId="0" fontId="50" fillId="4" borderId="34" xfId="0" applyFont="1" applyFill="1" applyBorder="1" applyAlignment="1">
      <alignment horizontal="center" vertical="center"/>
    </xf>
    <xf numFmtId="0" fontId="50" fillId="4" borderId="40" xfId="0" applyFont="1" applyFill="1" applyBorder="1" applyAlignment="1">
      <alignment horizontal="center" vertical="center"/>
    </xf>
    <xf numFmtId="0" fontId="50" fillId="4" borderId="4" xfId="0" applyFont="1" applyFill="1" applyBorder="1" applyAlignment="1">
      <alignment horizontal="center" vertical="center"/>
    </xf>
    <xf numFmtId="0" fontId="153" fillId="15" borderId="35" xfId="0" applyFont="1" applyFill="1" applyBorder="1" applyAlignment="1">
      <alignment horizontal="center" vertical="center" wrapText="1"/>
    </xf>
    <xf numFmtId="0" fontId="180" fillId="0" borderId="37" xfId="0" applyFont="1" applyFill="1" applyBorder="1" applyAlignment="1">
      <alignment horizontal="center" vertical="center" wrapText="1"/>
    </xf>
    <xf numFmtId="0" fontId="180" fillId="0" borderId="107" xfId="0" applyFont="1" applyFill="1" applyBorder="1" applyAlignment="1">
      <alignment horizontal="center" vertical="center" wrapText="1"/>
    </xf>
    <xf numFmtId="0" fontId="42" fillId="11" borderId="41" xfId="0" applyFont="1" applyFill="1" applyBorder="1" applyAlignment="1">
      <alignment horizontal="center" vertical="center" wrapText="1"/>
    </xf>
    <xf numFmtId="0" fontId="42" fillId="11" borderId="42" xfId="0" applyFont="1" applyFill="1" applyBorder="1" applyAlignment="1">
      <alignment horizontal="center" vertical="center" wrapText="1"/>
    </xf>
    <xf numFmtId="0" fontId="13" fillId="15" borderId="35" xfId="0" applyFont="1" applyFill="1" applyBorder="1" applyAlignment="1">
      <alignment horizontal="center" vertical="center" wrapText="1"/>
    </xf>
    <xf numFmtId="1" fontId="47" fillId="0" borderId="34" xfId="16" applyNumberFormat="1" applyFont="1" applyBorder="1" applyAlignment="1">
      <alignment horizontal="center" vertical="center"/>
    </xf>
    <xf numFmtId="1" fontId="47" fillId="0" borderId="40" xfId="16" applyNumberFormat="1" applyFont="1" applyBorder="1" applyAlignment="1">
      <alignment horizontal="center" vertical="center"/>
    </xf>
    <xf numFmtId="1" fontId="47" fillId="0" borderId="4" xfId="16" applyNumberFormat="1" applyFont="1" applyBorder="1" applyAlignment="1">
      <alignment horizontal="center" vertical="center"/>
    </xf>
    <xf numFmtId="15" fontId="61" fillId="4" borderId="50" xfId="16" applyNumberFormat="1" applyFont="1" applyFill="1" applyBorder="1" applyAlignment="1">
      <alignment horizontal="center" vertical="center"/>
    </xf>
    <xf numFmtId="15" fontId="61" fillId="4" borderId="51" xfId="16" applyNumberFormat="1" applyFont="1" applyFill="1" applyBorder="1" applyAlignment="1">
      <alignment horizontal="center" vertical="center"/>
    </xf>
    <xf numFmtId="15" fontId="61" fillId="4" borderId="52" xfId="16" applyNumberFormat="1" applyFont="1" applyFill="1" applyBorder="1" applyAlignment="1">
      <alignment horizontal="center" vertical="center"/>
    </xf>
    <xf numFmtId="15" fontId="135" fillId="0" borderId="11" xfId="16" applyNumberFormat="1" applyFont="1" applyBorder="1" applyAlignment="1">
      <alignment horizontal="center" vertical="center"/>
    </xf>
    <xf numFmtId="15" fontId="135" fillId="0" borderId="15" xfId="16" applyNumberFormat="1" applyFont="1" applyBorder="1" applyAlignment="1">
      <alignment horizontal="center" vertical="center"/>
    </xf>
    <xf numFmtId="1" fontId="47" fillId="0" borderId="34" xfId="16" applyNumberFormat="1" applyFont="1" applyBorder="1" applyAlignment="1">
      <alignment horizontal="center" vertical="center" wrapText="1"/>
    </xf>
    <xf numFmtId="1" fontId="47" fillId="0" borderId="40" xfId="16" applyNumberFormat="1" applyFont="1" applyBorder="1" applyAlignment="1">
      <alignment horizontal="center" vertical="center" wrapText="1"/>
    </xf>
    <xf numFmtId="1" fontId="47" fillId="0" borderId="4" xfId="16" applyNumberFormat="1" applyFont="1" applyBorder="1" applyAlignment="1">
      <alignment horizontal="center" vertical="center" wrapText="1"/>
    </xf>
    <xf numFmtId="1" fontId="47" fillId="15" borderId="34" xfId="16" applyNumberFormat="1" applyFont="1" applyFill="1" applyBorder="1" applyAlignment="1">
      <alignment horizontal="center" vertical="center" wrapText="1"/>
    </xf>
    <xf numFmtId="1" fontId="47" fillId="15" borderId="40" xfId="16" applyNumberFormat="1" applyFont="1" applyFill="1" applyBorder="1" applyAlignment="1">
      <alignment horizontal="center" vertical="center" wrapText="1"/>
    </xf>
    <xf numFmtId="1" fontId="47" fillId="15" borderId="4" xfId="16" applyNumberFormat="1" applyFont="1" applyFill="1" applyBorder="1" applyAlignment="1">
      <alignment horizontal="center" vertical="center" wrapText="1"/>
    </xf>
    <xf numFmtId="0" fontId="50" fillId="15" borderId="16" xfId="16" applyFont="1" applyFill="1" applyBorder="1" applyAlignment="1">
      <alignment horizontal="center" vertical="center" wrapText="1"/>
    </xf>
    <xf numFmtId="0" fontId="47" fillId="15" borderId="16" xfId="16" applyFont="1" applyFill="1" applyBorder="1" applyAlignment="1">
      <alignment horizontal="center" vertical="center" wrapText="1"/>
    </xf>
  </cellXfs>
  <cellStyles count="17">
    <cellStyle name="Hyperlink" xfId="1" builtinId="8"/>
    <cellStyle name="Normal" xfId="0" builtinId="0"/>
    <cellStyle name="Normal 10" xfId="2"/>
    <cellStyle name="Normal 11" xfId="3"/>
    <cellStyle name="Normal 2" xfId="16"/>
    <cellStyle name="Normal 3" xfId="4"/>
    <cellStyle name="Normal 48" xfId="7"/>
    <cellStyle name="Normal 55 2" xfId="8"/>
    <cellStyle name="Normal 55 2 2 2 2 2 2 2" xfId="5"/>
    <cellStyle name="Normal 55 2 2 2 2 2 2 2 2 2" xfId="9"/>
    <cellStyle name="Normal 55 2 2 2 2 2 2 2 2 2 3" xfId="6"/>
    <cellStyle name="Normal 55 2 2 2 2 2 2 2 2 2 3 2 2 2 2 2 2 2 5 2 2 2 2 2 2 2 2 3" xfId="10"/>
    <cellStyle name="Normal 55 2 2 2 2 2 2 2 2 2 3 2 2 2 2 2 2 2 5 2 2 2 2 2 2 2 2 3 2" xfId="11"/>
    <cellStyle name="Normal 55 2 2 2 2 2 2 2 2 2 3 2 2 2 2 2 2 2 5 2 2 2 2 2 2 2 2 3 2 2" xfId="12"/>
    <cellStyle name="Normal 55 2 2 2 2 2 2 2 2 2 3 2 2 2 2 2 2 2 5 2 2 2 2 2 2 2 2 3 2 2 2 2" xfId="13"/>
    <cellStyle name="Normal 55 2 2 2 2 2 2 2 2 2 3 2 2 2 2 2 2 2 5 2 2 2 2 2 2 2 2 3 2 2 2 2 2" xfId="14"/>
    <cellStyle name="Normal 55 2 2 2 2 2 2 2 2 2 3 2 2 2 2 2 2 2 5 2 2 2 2 2 2 2 2 3 2 2 2 2 2 2" xfId="15"/>
  </cellStyles>
  <dxfs count="0"/>
  <tableStyles count="0" defaultTableStyle="TableStyleMedium9" defaultPivotStyle="PivotStyleLight16"/>
  <colors>
    <mruColors>
      <color rgb="FF339966"/>
      <color rgb="FF0000FF"/>
      <color rgb="FF339933"/>
      <color rgb="FF00CC00"/>
      <color rgb="FF00CC66"/>
      <color rgb="FF2E79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calcChain" Target="calcChain.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theme" Target="theme/theme1.xml"/><Relationship Id="rId10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hyperlink" Target="../7-Workover%20Reports/1-MEL/2-AMAN" TargetMode="External"/><Relationship Id="rId2" Type="http://schemas.openxmlformats.org/officeDocument/2006/relationships/image" Target="../media/image1.emf"/><Relationship Id="rId1" Type="http://schemas.openxmlformats.org/officeDocument/2006/relationships/hyperlink" Target="1-WELL%20HISTORY%20before%202011/2)%20AMAN.xls" TargetMode="External"/><Relationship Id="rId4" Type="http://schemas.openxmlformats.org/officeDocument/2006/relationships/hyperlink" Target="../9-MONTHLY%20W.C/1-MEL/3-2017/2017.xlsx" TargetMode="External"/></Relationships>
</file>

<file path=xl/drawings/drawing1.xml><?xml version="1.0" encoding="utf-8"?>
<xdr:wsDr xmlns:xdr="http://schemas.openxmlformats.org/drawingml/2006/spreadsheetDrawing" xmlns:a="http://schemas.openxmlformats.org/drawingml/2006/main">
  <xdr:twoCellAnchor editAs="oneCell">
    <xdr:from>
      <xdr:col>1</xdr:col>
      <xdr:colOff>447675</xdr:colOff>
      <xdr:row>2</xdr:row>
      <xdr:rowOff>19050</xdr:rowOff>
    </xdr:from>
    <xdr:to>
      <xdr:col>6</xdr:col>
      <xdr:colOff>85725</xdr:colOff>
      <xdr:row>28</xdr:row>
      <xdr:rowOff>38100</xdr:rowOff>
    </xdr:to>
    <xdr:pic>
      <xdr:nvPicPr>
        <xdr:cNvPr id="70318" name="Picture 1">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1057275" y="342900"/>
          <a:ext cx="2924175" cy="4229100"/>
        </a:xfrm>
        <a:prstGeom prst="rect">
          <a:avLst/>
        </a:prstGeom>
        <a:noFill/>
        <a:ln w="9525">
          <a:noFill/>
          <a:miter lim="800000"/>
          <a:headEnd/>
          <a:tailEnd/>
        </a:ln>
      </xdr:spPr>
    </xdr:pic>
    <xdr:clientData/>
  </xdr:twoCellAnchor>
  <xdr:twoCellAnchor editAs="oneCell">
    <xdr:from>
      <xdr:col>8</xdr:col>
      <xdr:colOff>314325</xdr:colOff>
      <xdr:row>3</xdr:row>
      <xdr:rowOff>0</xdr:rowOff>
    </xdr:from>
    <xdr:to>
      <xdr:col>13</xdr:col>
      <xdr:colOff>190500</xdr:colOff>
      <xdr:row>29</xdr:row>
      <xdr:rowOff>19050</xdr:rowOff>
    </xdr:to>
    <xdr:pic>
      <xdr:nvPicPr>
        <xdr:cNvPr id="3" name="Picture 1">
          <a:hlinkClick xmlns:r="http://schemas.openxmlformats.org/officeDocument/2006/relationships" r:id="rId3"/>
        </xdr:cNvPr>
        <xdr:cNvPicPr>
          <a:picLocks noChangeAspect="1" noChangeArrowheads="1"/>
        </xdr:cNvPicPr>
      </xdr:nvPicPr>
      <xdr:blipFill>
        <a:blip xmlns:r="http://schemas.openxmlformats.org/officeDocument/2006/relationships" r:embed="rId2" cstate="print"/>
        <a:srcRect/>
        <a:stretch>
          <a:fillRect/>
        </a:stretch>
      </xdr:blipFill>
      <xdr:spPr bwMode="auto">
        <a:xfrm>
          <a:off x="5429250" y="485775"/>
          <a:ext cx="2924175" cy="4229100"/>
        </a:xfrm>
        <a:prstGeom prst="rect">
          <a:avLst/>
        </a:prstGeom>
        <a:noFill/>
        <a:ln w="9525">
          <a:noFill/>
          <a:miter lim="800000"/>
          <a:headEnd/>
          <a:tailEnd/>
        </a:ln>
      </xdr:spPr>
    </xdr:pic>
    <xdr:clientData/>
  </xdr:twoCellAnchor>
  <xdr:twoCellAnchor editAs="oneCell">
    <xdr:from>
      <xdr:col>16</xdr:col>
      <xdr:colOff>266700</xdr:colOff>
      <xdr:row>3</xdr:row>
      <xdr:rowOff>0</xdr:rowOff>
    </xdr:from>
    <xdr:to>
      <xdr:col>21</xdr:col>
      <xdr:colOff>142875</xdr:colOff>
      <xdr:row>29</xdr:row>
      <xdr:rowOff>19050</xdr:rowOff>
    </xdr:to>
    <xdr:pic>
      <xdr:nvPicPr>
        <xdr:cNvPr id="5" name="Picture 1">
          <a:hlinkClick xmlns:r="http://schemas.openxmlformats.org/officeDocument/2006/relationships" r:id="rId4"/>
        </xdr:cNvPr>
        <xdr:cNvPicPr>
          <a:picLocks noChangeAspect="1" noChangeArrowheads="1"/>
        </xdr:cNvPicPr>
      </xdr:nvPicPr>
      <xdr:blipFill>
        <a:blip xmlns:r="http://schemas.openxmlformats.org/officeDocument/2006/relationships" r:embed="rId2" cstate="print"/>
        <a:srcRect/>
        <a:stretch>
          <a:fillRect/>
        </a:stretch>
      </xdr:blipFill>
      <xdr:spPr bwMode="auto">
        <a:xfrm>
          <a:off x="10258425" y="485775"/>
          <a:ext cx="2924175" cy="4229100"/>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7.bin"/><Relationship Id="rId7" Type="http://schemas.openxmlformats.org/officeDocument/2006/relationships/printerSettings" Target="../printerSettings/printerSettings8.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hyperlink" Target="../../../mel12/AppData/Roaming/mel71.AGIBA/AppData/Roaming/mel05/AppData/mel05/AppData/Roaming/Microsoft/7-Workover%20Reports/1-MEL/2-AMAN/A-2/3-(30-8-2016)/Sketch/AMAN-2%20STRRADEL%20COMPLETION%20SKETCH%20%20FINIAL.xls" TargetMode="External"/><Relationship Id="rId5" Type="http://schemas.openxmlformats.org/officeDocument/2006/relationships/hyperlink" Target="../../../mel12/AppData/Roaming/mel71.AGIBA/AppData/Roaming/mel05/AppData/mel05/AppData/Roaming/Microsoft/7-Workover%20Reports/1-MEL/2-AMAN/A-2/1-(21-2-2013)/SKETCH/sketch.xlsx" TargetMode="External"/><Relationship Id="rId4" Type="http://schemas.openxmlformats.org/officeDocument/2006/relationships/hyperlink" Target="../../../mel12/AppData/Roaming/mel71.AGIBA/AppData/Roaming/mel05/AppData/mel05/AppData/Roaming/Microsoft/7-Workover%20Reports/1-MEL/2-AMAN/A-2/2-(2-12-2014)/sketch/AMAN-2%20PHL%20SR%20SKETCH.xlsx" TargetMode="Externa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12.bin"/><Relationship Id="rId3" Type="http://schemas.openxmlformats.org/officeDocument/2006/relationships/printerSettings" Target="../printerSettings/printerSettings11.bin"/><Relationship Id="rId7" Type="http://schemas.openxmlformats.org/officeDocument/2006/relationships/hyperlink" Target="../../../mel12/AppData/Roaming/mel71.AGIBA/AppData/Roaming/mel05/AppData/mel05/AppData/Roaming/Microsoft/7-Workover%20Reports/1-MEL/2-AMAN/A-4/1-(12-4-2103)/SKETCH/Aman-4%20sketch%20.xls" TargetMode="External"/><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 Id="rId6" Type="http://schemas.openxmlformats.org/officeDocument/2006/relationships/hyperlink" Target="../../../mel12/AppData/Roaming/mel71.AGIBA/AppData/Roaming/mel05/AppData/mel05/AppData/Roaming/Microsoft/7-Workover%20Reports/1-MEL/2-AMAN/A-4/2-(30-10-13)/SKETCH/Aman-4%20sketch%20.xls" TargetMode="External"/><Relationship Id="rId5" Type="http://schemas.openxmlformats.org/officeDocument/2006/relationships/hyperlink" Target="../../../mel12/AppData/Roaming/mel71.AGIBA/AppData/Roaming/mel05/AppData/mel05/AppData/Roaming/Microsoft/7-Workover%20Reports/1-MEL/2-AMAN/A-4/3-(26-11-2014)/SKETCH/Aman-04%20Final%20comp.%20sketch.xlsx" TargetMode="External"/><Relationship Id="rId4" Type="http://schemas.openxmlformats.org/officeDocument/2006/relationships/hyperlink" Target="../../../mel12/AppData/Roaming/mel71.AGIBA/AppData/Roaming/mel05/AppData/mel05/AppData/Roaming/Microsoft/7-Workover%20Reports/1-MEL/2-AMAN/A-4/4-(5-5-2015)/SKETCH/AMAN-04%20FINAL%20SKETCH.xls" TargetMode="External"/></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16.bin"/><Relationship Id="rId3" Type="http://schemas.openxmlformats.org/officeDocument/2006/relationships/printerSettings" Target="../printerSettings/printerSettings15.bin"/><Relationship Id="rId7" Type="http://schemas.openxmlformats.org/officeDocument/2006/relationships/hyperlink" Target="../../../mel12/AppData/Roaming/mel71.AGIBA/AppData/Roaming/mel05/AppData/mel05/AppData/Roaming/Microsoft/7-Workover%20Reports/1-MEL/2-AMAN/A-5/4-(10-11-2016)/SKETCH/AMAN%20-%205%20%20COMPLETION%20SKETCH%2013-11-2016.xls" TargetMode="External"/><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6" Type="http://schemas.openxmlformats.org/officeDocument/2006/relationships/hyperlink" Target="../../../mel12/AppData/Roaming/mel71.AGIBA/AppData/Roaming/mel05/AppData/mel05/AppData/Roaming/Microsoft/7-Workover%20Reports/1-MEL/2-AMAN/A-5/1-(4-7-2013)/SKETCH/AMAN-5(FINAL%20Completion%20Sketch).xlsx" TargetMode="External"/><Relationship Id="rId5" Type="http://schemas.openxmlformats.org/officeDocument/2006/relationships/hyperlink" Target="../../../mel12/AppData/Roaming/mel71.AGIBA/AppData/Roaming/mel05/AppData/mel05/AppData/Roaming/Microsoft/7-Workover%20Reports/1-MEL/2-AMAN/A-5/2-(23-6-2014)/SKETCH/A-5-FINAL%20SKETCH.xls" TargetMode="External"/><Relationship Id="rId4" Type="http://schemas.openxmlformats.org/officeDocument/2006/relationships/hyperlink" Target="../../../mel12/AppData/Roaming/mel71.AGIBA/AppData/Roaming/mel05/AppData/mel05/AppData/Roaming/Microsoft/7-Workover%20Reports/1-MEL/2-AMAN/A-5/3-(24-2-2015)/SKETCH/AMAN-5%20FINAL%20SKETCH,%2028-02-2015.xlsx"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19.bin"/><Relationship Id="rId7" Type="http://schemas.openxmlformats.org/officeDocument/2006/relationships/printerSettings" Target="../printerSettings/printerSettings20.bin"/><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6" Type="http://schemas.openxmlformats.org/officeDocument/2006/relationships/hyperlink" Target="../../../mel12/AppData/Roaming/mel71.AGIBA/AppData/Roaming/mel05/AppData/mel05/AppData/Roaming/Microsoft/7-Workover%20Reports/1-MEL/2-AMAN/A-6/3-(12-4-2016)/SKETCH/Aman-6%20Final%20completion%20sketch%2015-4-2016.xlsx" TargetMode="External"/><Relationship Id="rId5" Type="http://schemas.openxmlformats.org/officeDocument/2006/relationships/hyperlink" Target="../../../mel12/AppData/Roaming/mel71.AGIBA/AppData/Roaming/mel05/AppData/mel05/AppData/Roaming/Microsoft/7-Workover%20Reports/1-MEL/2-AMAN/A-6/1-(1-9-2013)/SKETCH/FINAL%20SKETCH%20A-6.xlsx" TargetMode="External"/><Relationship Id="rId4" Type="http://schemas.openxmlformats.org/officeDocument/2006/relationships/hyperlink" Target="../../../mel12/AppData/Roaming/mel71.AGIBA/AppData/Roaming/mel05/AppData/mel05/AppData/Roaming/Microsoft/7-Workover%20Reports/1-MEL/2-AMAN/A-6/2-(6-8-2014)/SKETCH/A-6%20SKETCH.xls"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 Id="rId6" Type="http://schemas.openxmlformats.org/officeDocument/2006/relationships/printerSettings" Target="../printerSettings/printerSettings24.bin"/><Relationship Id="rId5" Type="http://schemas.openxmlformats.org/officeDocument/2006/relationships/hyperlink" Target="../../../mel12/AppData/Roaming/mel71.AGIBA/AppData/Roaming/mel05/AppData/mel05/AppData/Roaming/Microsoft/7-Workover%20Reports/1-MEL/2-AMAN/A-7/0-(2-4-2012)/SKETCH/A-7.jpeg" TargetMode="External"/><Relationship Id="rId4" Type="http://schemas.openxmlformats.org/officeDocument/2006/relationships/hyperlink" Target="../../../mel12/AppData/Roaming/mel71.AGIBA/AppData/Roaming/mel05/AppData/mel05/AppData/Roaming/Microsoft/7-Workover%20Reports/1-MEL/2-AMAN/A-7/0-(2-4-2012)/SKETCH/A-7.jpeg"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4" Type="http://schemas.openxmlformats.org/officeDocument/2006/relationships/printerSettings" Target="../printerSettings/printerSettings28.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printerSettings" Target="../printerSettings/printerSettings30.bin"/><Relationship Id="rId1" Type="http://schemas.openxmlformats.org/officeDocument/2006/relationships/printerSettings" Target="../printerSettings/printerSettings29.bin"/><Relationship Id="rId4" Type="http://schemas.openxmlformats.org/officeDocument/2006/relationships/printerSettings" Target="../printerSettings/printerSettings32.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35.bin"/><Relationship Id="rId2" Type="http://schemas.openxmlformats.org/officeDocument/2006/relationships/printerSettings" Target="../printerSettings/printerSettings34.bin"/><Relationship Id="rId1" Type="http://schemas.openxmlformats.org/officeDocument/2006/relationships/printerSettings" Target="../printerSettings/printerSettings33.bin"/><Relationship Id="rId6" Type="http://schemas.openxmlformats.org/officeDocument/2006/relationships/printerSettings" Target="../printerSettings/printerSettings36.bin"/><Relationship Id="rId5" Type="http://schemas.openxmlformats.org/officeDocument/2006/relationships/hyperlink" Target="../../../mel12/AppData/Roaming/mel71.AGIBA/AppData/Roaming/mel05/AppData/mel05/AppData/Roaming/Microsoft/7-Workover%20Reports/1-MEL/2-AMAN/A-13/0-(6-6-2012)/SKETCH/A-13.jpeg" TargetMode="External"/><Relationship Id="rId4" Type="http://schemas.openxmlformats.org/officeDocument/2006/relationships/hyperlink" Target="../../../mel12/AppData/Roaming/mel71.AGIBA/AppData/Roaming/mel05/AppData/mel05/AppData/Roaming/Microsoft/7-Workover%20Reports/1-MEL/2-AMAN/A-13/1-(3-12-2015)/SKETCH/AMAN-13%20FINAL%20%20COMP.SKETCH-%20DEC,2015.xls" TargetMode="Externa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39.bin"/><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 Id="rId4" Type="http://schemas.openxmlformats.org/officeDocument/2006/relationships/printerSettings" Target="../printerSettings/printerSettings40.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43.bin"/><Relationship Id="rId2" Type="http://schemas.openxmlformats.org/officeDocument/2006/relationships/printerSettings" Target="../printerSettings/printerSettings42.bin"/><Relationship Id="rId1" Type="http://schemas.openxmlformats.org/officeDocument/2006/relationships/printerSettings" Target="../printerSettings/printerSettings41.bin"/><Relationship Id="rId6" Type="http://schemas.openxmlformats.org/officeDocument/2006/relationships/printerSettings" Target="../printerSettings/printerSettings44.bin"/><Relationship Id="rId5" Type="http://schemas.openxmlformats.org/officeDocument/2006/relationships/hyperlink" Target="../../../mel12/AppData/Roaming/mel71.AGIBA/AppData/Roaming/mel05/AppData/mel05/AppData/Roaming/Microsoft/7-Workover%20Reports/1-MEL/2-AMAN/A-18/0-(3-4-2011)/SKETCH/A-18.jpeg" TargetMode="External"/><Relationship Id="rId4" Type="http://schemas.openxmlformats.org/officeDocument/2006/relationships/hyperlink" Target="../../../mel12/AppData/Roaming/mel71.AGIBA/AppData/Roaming/mel05/AppData/mel05/AppData/Roaming/Microsoft/7-Workover%20Reports/1-MEL/2-AMAN/A-18/1-(20-12-2015)/SKETCH/COMPLETION%20SCKETCH%20AMAN-18%20straddle%20packer%20PHL%20FINAL%20.xlsx" TargetMode="Externa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47.bin"/><Relationship Id="rId2" Type="http://schemas.openxmlformats.org/officeDocument/2006/relationships/printerSettings" Target="../printerSettings/printerSettings46.bin"/><Relationship Id="rId1" Type="http://schemas.openxmlformats.org/officeDocument/2006/relationships/printerSettings" Target="../printerSettings/printerSettings45.bin"/><Relationship Id="rId5" Type="http://schemas.openxmlformats.org/officeDocument/2006/relationships/printerSettings" Target="../printerSettings/printerSettings48.bin"/><Relationship Id="rId4" Type="http://schemas.openxmlformats.org/officeDocument/2006/relationships/hyperlink" Target="../../../mel12/AppData/Roaming/mel71.AGIBA/AppData/Roaming/mel05/AppData/mel05/AppData/Roaming/Microsoft/7-Workover%20Reports/1-MEL/2-AMAN/A-20/1-(12-7-2016)/SKETCH/AMAN-20.xls" TargetMode="Externa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51.bin"/><Relationship Id="rId2" Type="http://schemas.openxmlformats.org/officeDocument/2006/relationships/printerSettings" Target="../printerSettings/printerSettings50.bin"/><Relationship Id="rId1" Type="http://schemas.openxmlformats.org/officeDocument/2006/relationships/printerSettings" Target="../printerSettings/printerSettings49.bin"/><Relationship Id="rId4" Type="http://schemas.openxmlformats.org/officeDocument/2006/relationships/printerSettings" Target="../printerSettings/printerSettings52.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55.bin"/><Relationship Id="rId7" Type="http://schemas.openxmlformats.org/officeDocument/2006/relationships/printerSettings" Target="../printerSettings/printerSettings56.bin"/><Relationship Id="rId2" Type="http://schemas.openxmlformats.org/officeDocument/2006/relationships/printerSettings" Target="../printerSettings/printerSettings54.bin"/><Relationship Id="rId1" Type="http://schemas.openxmlformats.org/officeDocument/2006/relationships/printerSettings" Target="../printerSettings/printerSettings53.bin"/><Relationship Id="rId6" Type="http://schemas.openxmlformats.org/officeDocument/2006/relationships/hyperlink" Target="../../../mel12/AppData/Roaming/mel71.AGIBA/AppData/Roaming/mel05/AppData/mel05/AppData/Roaming/Microsoft/7-Workover%20Reports/1-MEL/2-AMAN/A-22/3-(7-5-2016)/SKETCH/PHL%20%20.AMAN%2022" TargetMode="External"/><Relationship Id="rId5" Type="http://schemas.openxmlformats.org/officeDocument/2006/relationships/hyperlink" Target="../../../mel12/AppData/Roaming/mel71.AGIBA/AppData/Roaming/mel05/AppData/mel05/AppData/Roaming/Microsoft/AppData/Roaming/Microsoft/8-Workover%20Reports/1-MEL/2-AMAN/A-22/1-(6-11-2013)/SKETCH/A-22%20final%20comp%20sketch%20.xls" TargetMode="External"/><Relationship Id="rId4" Type="http://schemas.openxmlformats.org/officeDocument/2006/relationships/hyperlink" Target="../../../mel12/AppData/Roaming/mel71.AGIBA/AppData/Roaming/mel05/AppData/mel05/AppData/Roaming/Microsoft/AppData/Roaming/Microsoft/8-Workover%20Reports/1-MEL/2-AMAN/A-22/2-(26-7-2014)/SKETCH/Aman-22%20Sketch.xlsx" TargetMode="Externa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59.bin"/><Relationship Id="rId2" Type="http://schemas.openxmlformats.org/officeDocument/2006/relationships/printerSettings" Target="../printerSettings/printerSettings58.bin"/><Relationship Id="rId1" Type="http://schemas.openxmlformats.org/officeDocument/2006/relationships/printerSettings" Target="../printerSettings/printerSettings57.bin"/><Relationship Id="rId5" Type="http://schemas.openxmlformats.org/officeDocument/2006/relationships/printerSettings" Target="../printerSettings/printerSettings60.bin"/><Relationship Id="rId4" Type="http://schemas.openxmlformats.org/officeDocument/2006/relationships/hyperlink" Target="../../../mel12/AppData/Roaming/mel71.AGIBA/AppData/Roaming/mel05/AppData/mel05/AppData/Roaming/Microsoft/AppData/Roaming/Microsoft/8-Workover%20Reports/1-MEL/2-AMAN/A-25/1-(13-9-2013)/shetch/Aman-25_final_comp,_sketch.xls" TargetMode="Externa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63.bin"/><Relationship Id="rId2" Type="http://schemas.openxmlformats.org/officeDocument/2006/relationships/printerSettings" Target="../printerSettings/printerSettings62.bin"/><Relationship Id="rId1" Type="http://schemas.openxmlformats.org/officeDocument/2006/relationships/printerSettings" Target="../printerSettings/printerSettings61.bin"/><Relationship Id="rId4" Type="http://schemas.openxmlformats.org/officeDocument/2006/relationships/printerSettings" Target="../printerSettings/printerSettings64.bin"/></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67.bin"/><Relationship Id="rId2" Type="http://schemas.openxmlformats.org/officeDocument/2006/relationships/printerSettings" Target="../printerSettings/printerSettings66.bin"/><Relationship Id="rId1" Type="http://schemas.openxmlformats.org/officeDocument/2006/relationships/printerSettings" Target="../printerSettings/printerSettings65.bin"/><Relationship Id="rId4" Type="http://schemas.openxmlformats.org/officeDocument/2006/relationships/printerSettings" Target="../printerSettings/printerSettings68.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71.bin"/><Relationship Id="rId2" Type="http://schemas.openxmlformats.org/officeDocument/2006/relationships/printerSettings" Target="../printerSettings/printerSettings70.bin"/><Relationship Id="rId1" Type="http://schemas.openxmlformats.org/officeDocument/2006/relationships/printerSettings" Target="../printerSettings/printerSettings69.bin"/><Relationship Id="rId5" Type="http://schemas.openxmlformats.org/officeDocument/2006/relationships/printerSettings" Target="../printerSettings/printerSettings72.bin"/><Relationship Id="rId4" Type="http://schemas.openxmlformats.org/officeDocument/2006/relationships/hyperlink" Target="../../../mel12/AppData/Roaming/mel71.AGIBA/AppData/Roaming/mel05/AppData/mel05/AppData/Roaming/Microsoft/AppData/Roaming/Microsoft/8-Workover%20Reports/1-MEL/2-AMAN/A-28/1-(27-10-2015)/SKETCH/FINALCOMPLETION%20SKETCHAMAN-28" TargetMode="Externa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75.bin"/><Relationship Id="rId2" Type="http://schemas.openxmlformats.org/officeDocument/2006/relationships/printerSettings" Target="../printerSettings/printerSettings74.bin"/><Relationship Id="rId1" Type="http://schemas.openxmlformats.org/officeDocument/2006/relationships/printerSettings" Target="../printerSettings/printerSettings73.bin"/><Relationship Id="rId4" Type="http://schemas.openxmlformats.org/officeDocument/2006/relationships/printerSettings" Target="../printerSettings/printerSettings76.bin"/></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79.bin"/><Relationship Id="rId2" Type="http://schemas.openxmlformats.org/officeDocument/2006/relationships/printerSettings" Target="../printerSettings/printerSettings78.bin"/><Relationship Id="rId1" Type="http://schemas.openxmlformats.org/officeDocument/2006/relationships/printerSettings" Target="../printerSettings/printerSettings77.bin"/><Relationship Id="rId5" Type="http://schemas.openxmlformats.org/officeDocument/2006/relationships/printerSettings" Target="../printerSettings/printerSettings80.bin"/><Relationship Id="rId4" Type="http://schemas.openxmlformats.org/officeDocument/2006/relationships/hyperlink" Target="../../../mel12/AppData/Roaming/mel71.AGIBA/AppData/Roaming/mel05/AppData/mel05/AppData/Roaming/Microsoft/AppData/Roaming/Microsoft/8-Workover%20Reports/1-MEL/2-AMAN/A-33/1-(5-5-2013)/sketch/Aman-33MK.xlsx" TargetMode="Externa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83.bin"/><Relationship Id="rId2" Type="http://schemas.openxmlformats.org/officeDocument/2006/relationships/printerSettings" Target="../printerSettings/printerSettings82.bin"/><Relationship Id="rId1" Type="http://schemas.openxmlformats.org/officeDocument/2006/relationships/printerSettings" Target="../printerSettings/printerSettings81.bin"/><Relationship Id="rId6" Type="http://schemas.openxmlformats.org/officeDocument/2006/relationships/printerSettings" Target="../printerSettings/printerSettings84.bin"/><Relationship Id="rId5" Type="http://schemas.openxmlformats.org/officeDocument/2006/relationships/hyperlink" Target="../../../mel12/AppData/Roaming/mel71.AGIBA/AppData/Roaming/mel05/AppData/mel05/AppData/Roaming/Microsoft/AppData/Roaming/Microsoft/8-Workover%20Reports/1-MEL/2-AMAN/A-34/1-(3-12-2013)/sketch/Aman-34%20Sketch.xls" TargetMode="External"/><Relationship Id="rId4" Type="http://schemas.openxmlformats.org/officeDocument/2006/relationships/hyperlink" Target="../../../mel12/AppData/Roaming/mel71.AGIBA/AppData/Roaming/mel05/AppData/mel05/AppData/Roaming/Microsoft/AppData/Roaming/Microsoft/8-Workover%20Reports/1-MEL/2-AMAN/A-34/2-(3-3-2015)/sketch/Aman-34%20Final%20completion%20sketch.xlsx" TargetMode="Externa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87.bin"/><Relationship Id="rId2" Type="http://schemas.openxmlformats.org/officeDocument/2006/relationships/printerSettings" Target="../printerSettings/printerSettings86.bin"/><Relationship Id="rId1" Type="http://schemas.openxmlformats.org/officeDocument/2006/relationships/printerSettings" Target="../printerSettings/printerSettings85.bin"/><Relationship Id="rId5" Type="http://schemas.openxmlformats.org/officeDocument/2006/relationships/printerSettings" Target="../printerSettings/printerSettings88.bin"/><Relationship Id="rId4" Type="http://schemas.openxmlformats.org/officeDocument/2006/relationships/hyperlink" Target="../../../mel12/AppData/Roaming/mel71.AGIBA/AppData/Roaming/mel05/AppData/mel05/AppData/Roaming/Microsoft/AppData/Roaming/Microsoft/8-Workover%20Reports/1-MEL/2-AMAN/A-35/1-(5-7-2015)/SKETCH/comp.%20sketch%20Aman-35%20(1).xlsx" TargetMode="External"/></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91.bin"/><Relationship Id="rId2" Type="http://schemas.openxmlformats.org/officeDocument/2006/relationships/printerSettings" Target="../printerSettings/printerSettings90.bin"/><Relationship Id="rId1" Type="http://schemas.openxmlformats.org/officeDocument/2006/relationships/printerSettings" Target="../printerSettings/printerSettings89.bin"/><Relationship Id="rId5" Type="http://schemas.openxmlformats.org/officeDocument/2006/relationships/printerSettings" Target="../printerSettings/printerSettings92.bin"/><Relationship Id="rId4" Type="http://schemas.openxmlformats.org/officeDocument/2006/relationships/hyperlink" Target="../../../mel12/AppData/Roaming/mel71.AGIBA/AppData/Roaming/mel05/AppData/mel05/AppData/Roaming/Microsoft/AppData/Roaming/Microsoft/8-Workover%20Reports/1-MEL/2-AMAN/A-36/1-(23-2-14)/COMPLETION%20SKETCH/A-36%20sketch.xls" TargetMode="External"/></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95.bin"/><Relationship Id="rId2" Type="http://schemas.openxmlformats.org/officeDocument/2006/relationships/printerSettings" Target="../printerSettings/printerSettings94.bin"/><Relationship Id="rId1" Type="http://schemas.openxmlformats.org/officeDocument/2006/relationships/printerSettings" Target="../printerSettings/printerSettings93.bin"/><Relationship Id="rId4" Type="http://schemas.openxmlformats.org/officeDocument/2006/relationships/printerSettings" Target="../printerSettings/printerSettings96.bin"/></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99.bin"/><Relationship Id="rId2" Type="http://schemas.openxmlformats.org/officeDocument/2006/relationships/printerSettings" Target="../printerSettings/printerSettings98.bin"/><Relationship Id="rId1" Type="http://schemas.openxmlformats.org/officeDocument/2006/relationships/printerSettings" Target="../printerSettings/printerSettings97.bin"/><Relationship Id="rId4" Type="http://schemas.openxmlformats.org/officeDocument/2006/relationships/printerSettings" Target="../printerSettings/printerSettings100.bin"/></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103.bin"/><Relationship Id="rId2" Type="http://schemas.openxmlformats.org/officeDocument/2006/relationships/printerSettings" Target="../printerSettings/printerSettings102.bin"/><Relationship Id="rId1" Type="http://schemas.openxmlformats.org/officeDocument/2006/relationships/printerSettings" Target="../printerSettings/printerSettings101.bin"/><Relationship Id="rId4" Type="http://schemas.openxmlformats.org/officeDocument/2006/relationships/printerSettings" Target="../printerSettings/printerSettings104.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107.bin"/><Relationship Id="rId7" Type="http://schemas.openxmlformats.org/officeDocument/2006/relationships/printerSettings" Target="../printerSettings/printerSettings108.bin"/><Relationship Id="rId2" Type="http://schemas.openxmlformats.org/officeDocument/2006/relationships/printerSettings" Target="../printerSettings/printerSettings106.bin"/><Relationship Id="rId1" Type="http://schemas.openxmlformats.org/officeDocument/2006/relationships/printerSettings" Target="../printerSettings/printerSettings105.bin"/><Relationship Id="rId6" Type="http://schemas.openxmlformats.org/officeDocument/2006/relationships/hyperlink" Target="../../../mel12/AppData/Roaming/mel71.AGIBA/AppData/Roaming/mel05/AppData/mel05/AppData/Roaming/Microsoft/AppData/Roaming/Microsoft/8-Workover%20Reports/1-MEL/2-AMAN/A-41/1-(25-7-2013)/sketch/Aman-41%20Sketch.xls" TargetMode="External"/><Relationship Id="rId5" Type="http://schemas.openxmlformats.org/officeDocument/2006/relationships/hyperlink" Target="../../../mel12/AppData/Roaming/mel71.AGIBA/AppData/Roaming/mel05/AppData/mel05/AppData/Roaming/Microsoft/AppData/Roaming/Microsoft/8-Workover%20Reports/1-MEL/2-AMAN/A-41/2-(13-5-2014)/Sketch/Aman%20-41sketch%20FINAL.xls" TargetMode="External"/><Relationship Id="rId4" Type="http://schemas.openxmlformats.org/officeDocument/2006/relationships/hyperlink" Target="../../../mel12/AppData/Roaming/mel71.AGIBA/AppData/Roaming/mel05/AppData/mel05/AppData/Roaming/Microsoft/AppData/Roaming/Microsoft/8-Workover%20Reports/1-MEL/2-AMAN/A-41/3-(21-4-2015)/SKETCH/AMAN-%2041%20SKETCH.xlsx" TargetMode="External"/></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111.bin"/><Relationship Id="rId2" Type="http://schemas.openxmlformats.org/officeDocument/2006/relationships/printerSettings" Target="../printerSettings/printerSettings110.bin"/><Relationship Id="rId1" Type="http://schemas.openxmlformats.org/officeDocument/2006/relationships/printerSettings" Target="../printerSettings/printerSettings109.bin"/><Relationship Id="rId5" Type="http://schemas.openxmlformats.org/officeDocument/2006/relationships/printerSettings" Target="../printerSettings/printerSettings112.bin"/><Relationship Id="rId4" Type="http://schemas.openxmlformats.org/officeDocument/2006/relationships/hyperlink" Target="../../../mel12/AppData/Roaming/mel71.AGIBA/AppData/Roaming/mel05/AppData/mel05/AppData/Roaming/Microsoft/AppData/Roaming/Microsoft/8-Workover%20Reports/1-MEL/2-AMAN/A-42/1-(11-2-2015)/sketch/ANCKOR%20MELEHA%20Aman-42%20NOT%20FINAL.xlsx" TargetMode="Externa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115.bin"/><Relationship Id="rId2" Type="http://schemas.openxmlformats.org/officeDocument/2006/relationships/printerSettings" Target="../printerSettings/printerSettings114.bin"/><Relationship Id="rId1" Type="http://schemas.openxmlformats.org/officeDocument/2006/relationships/printerSettings" Target="../printerSettings/printerSettings113.bin"/><Relationship Id="rId6" Type="http://schemas.openxmlformats.org/officeDocument/2006/relationships/printerSettings" Target="../printerSettings/printerSettings116.bin"/><Relationship Id="rId5" Type="http://schemas.openxmlformats.org/officeDocument/2006/relationships/hyperlink" Target="../../../mel12/AppData/Roaming/mel71.AGIBA/AppData/Roaming/mel05/AppData/mel05/AppData/Roaming/Microsoft/AppData/Roaming/Microsoft/8-Workover%20Reports/1-MEL/2-AMAN/A-43/2-(13-2-2015)/SKETCH/PHL.AMAN" TargetMode="External"/><Relationship Id="rId4" Type="http://schemas.openxmlformats.org/officeDocument/2006/relationships/hyperlink" Target="../../../mel12/AppData/Roaming/mel71.AGIBA/AppData/Roaming/mel05/AppData/mel05/AppData/Roaming/Microsoft/AppData/Roaming/Microsoft/8-Workover%20Reports/1-MEL/2-AMAN/A-43/1-(9-10-2013)/sketch/AMAN-43%20sketch.xlsx" TargetMode="External"/></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119.bin"/><Relationship Id="rId2" Type="http://schemas.openxmlformats.org/officeDocument/2006/relationships/printerSettings" Target="../printerSettings/printerSettings118.bin"/><Relationship Id="rId1" Type="http://schemas.openxmlformats.org/officeDocument/2006/relationships/printerSettings" Target="../printerSettings/printerSettings117.bin"/><Relationship Id="rId6" Type="http://schemas.openxmlformats.org/officeDocument/2006/relationships/printerSettings" Target="../printerSettings/printerSettings120.bin"/><Relationship Id="rId5" Type="http://schemas.openxmlformats.org/officeDocument/2006/relationships/hyperlink" Target="../../../mel12/AppData/Roaming/mel71.AGIBA/AppData/Roaming/mel05/AppData/mel05/AppData/Roaming/Microsoft/8-Workover%20Reports/1-MEL/2-AMAN/A-44/2-(28-6-2016)/sketch/PHL.%20AMAN" TargetMode="External"/><Relationship Id="rId4" Type="http://schemas.openxmlformats.org/officeDocument/2006/relationships/hyperlink" Target="../../../mel12/AppData/Roaming/mel71.AGIBA/AppData/Roaming/mel05/AppData/mel05/AppData/Roaming/Microsoft/AppData/Roaming/Microsoft/8-Workover%20Reports/1-MEL/2-AMAN/A-44/1-(4-3-2013)/sketch/ANCHOR%20AMAN-44.xlsx" TargetMode="External"/></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123.bin"/><Relationship Id="rId7" Type="http://schemas.openxmlformats.org/officeDocument/2006/relationships/printerSettings" Target="../printerSettings/printerSettings124.bin"/><Relationship Id="rId2" Type="http://schemas.openxmlformats.org/officeDocument/2006/relationships/printerSettings" Target="../printerSettings/printerSettings122.bin"/><Relationship Id="rId1" Type="http://schemas.openxmlformats.org/officeDocument/2006/relationships/printerSettings" Target="../printerSettings/printerSettings121.bin"/><Relationship Id="rId6" Type="http://schemas.openxmlformats.org/officeDocument/2006/relationships/hyperlink" Target="../../../mel12/AppData/Roaming/mel71.AGIBA/AppData/Roaming/mel05/AppData/mel05/AppData/Roaming/Microsoft/8-Workover%20Reports/1-MEL/2-AMAN/A-45/3-(11-10-2016)/SKETCH/ANCKOR%20AMAN-45%20FINAL.xls" TargetMode="External"/><Relationship Id="rId5" Type="http://schemas.openxmlformats.org/officeDocument/2006/relationships/hyperlink" Target="../../../mel12/AppData/Roaming/mel71.AGIBA/AppData/Roaming/mel05/AppData/mel05/AppData/Roaming/Microsoft/AppData/Roaming/Microsoft/8-Workover%20Reports/1-MEL/2-AMAN/A-45/1-(8-5-2013)/sketch/AMAN-45%20completion%20sketch.xls" TargetMode="External"/><Relationship Id="rId4" Type="http://schemas.openxmlformats.org/officeDocument/2006/relationships/hyperlink" Target="../../../mel12/AppData/Roaming/mel71.AGIBA/AppData/Roaming/mel05/AppData/mel05/AppData/Roaming/Microsoft/AppData/Roaming/Microsoft/8-Workover%20Reports/1-MEL/2-AMAN/A-45/2-(20-5-2014)/SKETCH/completion_sketch%20Aman_45.xls" TargetMode="External"/></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127.bin"/><Relationship Id="rId2" Type="http://schemas.openxmlformats.org/officeDocument/2006/relationships/printerSettings" Target="../printerSettings/printerSettings126.bin"/><Relationship Id="rId1" Type="http://schemas.openxmlformats.org/officeDocument/2006/relationships/printerSettings" Target="../printerSettings/printerSettings125.bin"/><Relationship Id="rId6" Type="http://schemas.openxmlformats.org/officeDocument/2006/relationships/printerSettings" Target="../printerSettings/printerSettings128.bin"/><Relationship Id="rId5" Type="http://schemas.openxmlformats.org/officeDocument/2006/relationships/hyperlink" Target="../../../mel12/AppData/Roaming/mel71.AGIBA/AppData/Roaming/mel05/AppData/mel05/AppData/Roaming/Microsoft/AppData/Roaming/Microsoft/8-Workover%20Reports/1-MEL/2-AMAN/A-46/1-(6-4-2014)/SKETCH/Aman-46%20Final%20comp%5b1%5d.%20sketch.xls" TargetMode="External"/><Relationship Id="rId4" Type="http://schemas.openxmlformats.org/officeDocument/2006/relationships/hyperlink" Target="../../../mel12/AppData/Roaming/mel71.AGIBA/AppData/Roaming/mel05/AppData/mel05/AppData/Roaming/Microsoft/AppData/Roaming/Microsoft/8-Workover%20Reports/1-MEL/2-AMAN/A-46/1-(6-4-2014)/SKETCH/Aman-46%20Final%20comp%5b1%5d.%20sketch.xls" TargetMode="External"/></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132.bin"/><Relationship Id="rId2" Type="http://schemas.openxmlformats.org/officeDocument/2006/relationships/printerSettings" Target="../printerSettings/printerSettings131.bin"/><Relationship Id="rId1" Type="http://schemas.openxmlformats.org/officeDocument/2006/relationships/printerSettings" Target="../printerSettings/printerSettings130.bin"/><Relationship Id="rId6" Type="http://schemas.openxmlformats.org/officeDocument/2006/relationships/printerSettings" Target="../printerSettings/printerSettings133.bin"/><Relationship Id="rId5" Type="http://schemas.openxmlformats.org/officeDocument/2006/relationships/hyperlink" Target="../../../mel12/AppData/Roaming/mel71.AGIBA/AppData/Roaming/mel05/AppData/mel05/AppData/Roaming/Microsoft/AppData/Roaming/Microsoft/8-Workover%20Reports/1-MEL/2-AMAN/A-48/1-(6-12-2012)/SKETCH/A-48%20SKETCH%20.pdf" TargetMode="External"/><Relationship Id="rId4" Type="http://schemas.openxmlformats.org/officeDocument/2006/relationships/hyperlink" Target="../../../mel12/AppData/Roaming/mel71.AGIBA/AppData/Roaming/mel05/AppData/mel05/AppData/Roaming/Microsoft/AppData/Roaming/Microsoft/8-Workover%20Reports/1-MEL/2-AMAN/A-48/2-(2-2-2015)/SKETCH/AMAN-48%20SKETCH.xls" TargetMode="External"/></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136.bin"/><Relationship Id="rId2" Type="http://schemas.openxmlformats.org/officeDocument/2006/relationships/printerSettings" Target="../printerSettings/printerSettings135.bin"/><Relationship Id="rId1" Type="http://schemas.openxmlformats.org/officeDocument/2006/relationships/printerSettings" Target="../printerSettings/printerSettings134.bin"/><Relationship Id="rId6" Type="http://schemas.openxmlformats.org/officeDocument/2006/relationships/printerSettings" Target="../printerSettings/printerSettings137.bin"/><Relationship Id="rId5" Type="http://schemas.openxmlformats.org/officeDocument/2006/relationships/hyperlink" Target="../../../mel12/AppData/Roaming/mel71.AGIBA/AppData/Roaming/mel05/AppData/mel05/AppData/Roaming/Microsoft/AppData/Roaming/Microsoft/8-Workover%20Reports/1-MEL/2-AMAN/A-49/1-(20-10-2013)/SKETCH/FINAL%20SKETCH%20aman-49.xls" TargetMode="External"/><Relationship Id="rId4" Type="http://schemas.openxmlformats.org/officeDocument/2006/relationships/hyperlink" Target="../../../mel12/AppData/Roaming/mel71.AGIBA/AppData/Roaming/mel05/AppData/mel05/AppData/Roaming/Microsoft/AppData/Roaming/Microsoft/8-Workover%20Reports/1-MEL/2-AMAN/A-49/2-(18-6-2015)/SKETCH/FINAL%20SKETCH%20AMAN-49(20-6-2015)..xls" TargetMode="External"/></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140.bin"/><Relationship Id="rId2" Type="http://schemas.openxmlformats.org/officeDocument/2006/relationships/printerSettings" Target="../printerSettings/printerSettings139.bin"/><Relationship Id="rId1" Type="http://schemas.openxmlformats.org/officeDocument/2006/relationships/printerSettings" Target="../printerSettings/printerSettings138.bin"/><Relationship Id="rId6" Type="http://schemas.openxmlformats.org/officeDocument/2006/relationships/printerSettings" Target="../printerSettings/printerSettings141.bin"/><Relationship Id="rId5" Type="http://schemas.openxmlformats.org/officeDocument/2006/relationships/hyperlink" Target="../../../mel12/AppData/Roaming/mel71.AGIBA/AppData/Roaming/mel05/AppData/mel05/AppData/Roaming/Microsoft/AppData/Roaming/Microsoft/8-Workover%20Reports/1-MEL/2-AMAN/A-50/2-(15-6-2015)/SKETCH/AMAN-50%20SKETCH.xls" TargetMode="External"/><Relationship Id="rId4" Type="http://schemas.openxmlformats.org/officeDocument/2006/relationships/hyperlink" Target="../../../mel12/AppData/Roaming/mel71.AGIBA/AppData/Roaming/mel05/AppData/mel05/AppData/Roaming/Microsoft/AppData/Roaming/Microsoft/8-Workover%20Reports/1-MEL/2-AMAN/A-50/1-(21-8-2013)/sketch/AMAN-50%20completion%20sketch.xls" TargetMode="Externa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144.bin"/><Relationship Id="rId2" Type="http://schemas.openxmlformats.org/officeDocument/2006/relationships/printerSettings" Target="../printerSettings/printerSettings143.bin"/><Relationship Id="rId1" Type="http://schemas.openxmlformats.org/officeDocument/2006/relationships/printerSettings" Target="../printerSettings/printerSettings142.bin"/><Relationship Id="rId6" Type="http://schemas.openxmlformats.org/officeDocument/2006/relationships/printerSettings" Target="../printerSettings/printerSettings145.bin"/><Relationship Id="rId5" Type="http://schemas.openxmlformats.org/officeDocument/2006/relationships/hyperlink" Target="../../../mel12/AppData/Roaming/mel71.AGIBA/AppData/Roaming/mel05/AppData/mel05/AppData/Roaming/Microsoft/8-Workover%20Reports/1-MEL/2-AMAN/A-51/2-1-10-2016/SKETCH/AMAN-51%20FINAL%20COMPLETION%20SKETCH%204-10-2016.xls" TargetMode="External"/><Relationship Id="rId4" Type="http://schemas.openxmlformats.org/officeDocument/2006/relationships/hyperlink" Target="../../../mel12/AppData/Roaming/mel71.AGIBA/AppData/Roaming/mel05/AppData/mel05/AppData/Roaming/Microsoft/AppData/Roaming/Microsoft/8-Workover%20Reports/1-MEL/2-AMAN/A-51/(1)%2025-7-2013/AMAN-51(Completion_Sketch).xlsx" TargetMode="External"/></Relationships>
</file>

<file path=xl/worksheets/_rels/sheet40.xml.rels><?xml version="1.0" encoding="UTF-8" standalone="yes"?>
<Relationships xmlns="http://schemas.openxmlformats.org/package/2006/relationships"><Relationship Id="rId3" Type="http://schemas.openxmlformats.org/officeDocument/2006/relationships/printerSettings" Target="../printerSettings/printerSettings148.bin"/><Relationship Id="rId2" Type="http://schemas.openxmlformats.org/officeDocument/2006/relationships/printerSettings" Target="../printerSettings/printerSettings147.bin"/><Relationship Id="rId1" Type="http://schemas.openxmlformats.org/officeDocument/2006/relationships/printerSettings" Target="../printerSettings/printerSettings146.bin"/><Relationship Id="rId4" Type="http://schemas.openxmlformats.org/officeDocument/2006/relationships/printerSettings" Target="../printerSettings/printerSettings149.bin"/></Relationships>
</file>

<file path=xl/worksheets/_rels/sheet41.xml.rels><?xml version="1.0" encoding="UTF-8" standalone="yes"?>
<Relationships xmlns="http://schemas.openxmlformats.org/package/2006/relationships"><Relationship Id="rId3" Type="http://schemas.openxmlformats.org/officeDocument/2006/relationships/printerSettings" Target="../printerSettings/printerSettings152.bin"/><Relationship Id="rId2" Type="http://schemas.openxmlformats.org/officeDocument/2006/relationships/printerSettings" Target="../printerSettings/printerSettings151.bin"/><Relationship Id="rId1" Type="http://schemas.openxmlformats.org/officeDocument/2006/relationships/printerSettings" Target="../printerSettings/printerSettings150.bin"/><Relationship Id="rId6" Type="http://schemas.openxmlformats.org/officeDocument/2006/relationships/printerSettings" Target="../printerSettings/printerSettings153.bin"/><Relationship Id="rId5" Type="http://schemas.openxmlformats.org/officeDocument/2006/relationships/hyperlink" Target="../../../mel12/AppData/Roaming/mel71.AGIBA/AppData/Roaming/mel05/AppData/mel05/AppData/Roaming/Microsoft/8-Workover%20Reports/1-MEL/2-AMAN/A-53/2-(24-6-2016)/COMP.SKETCH/COMP.%20SKETCH%20AMAN-53" TargetMode="External"/><Relationship Id="rId4" Type="http://schemas.openxmlformats.org/officeDocument/2006/relationships/hyperlink" Target="../../../mel12/AppData/Roaming/mel71.AGIBA/AppData/Roaming/mel05/AppData/mel05/AppData/Roaming/Microsoft/AppData/Roaming/Microsoft/8-Workover%20Reports/1-MEL/2-AMAN/A-53/1-(14-1-2015)/SKETCH/Aman-53%20completion%20Sketch.xls" TargetMode="External"/></Relationships>
</file>

<file path=xl/worksheets/_rels/sheet42.xml.rels><?xml version="1.0" encoding="UTF-8" standalone="yes"?>
<Relationships xmlns="http://schemas.openxmlformats.org/package/2006/relationships"><Relationship Id="rId3" Type="http://schemas.openxmlformats.org/officeDocument/2006/relationships/printerSettings" Target="../printerSettings/printerSettings156.bin"/><Relationship Id="rId2" Type="http://schemas.openxmlformats.org/officeDocument/2006/relationships/printerSettings" Target="../printerSettings/printerSettings155.bin"/><Relationship Id="rId1" Type="http://schemas.openxmlformats.org/officeDocument/2006/relationships/printerSettings" Target="../printerSettings/printerSettings154.bin"/><Relationship Id="rId6" Type="http://schemas.openxmlformats.org/officeDocument/2006/relationships/printerSettings" Target="../printerSettings/printerSettings157.bin"/><Relationship Id="rId5" Type="http://schemas.openxmlformats.org/officeDocument/2006/relationships/hyperlink" Target="../../../mel12/AppData/Roaming/mel71.AGIBA/AppData/Roaming/mel05/AppData/mel05/AppData/Roaming/Microsoft/AppData/Roaming/Microsoft/8-Workover%20Reports/1-MEL/2-AMAN/A-55/2-(30-9-15)/SKETCH/Aman-55%20SKETCH.xlsx" TargetMode="External"/><Relationship Id="rId4" Type="http://schemas.openxmlformats.org/officeDocument/2006/relationships/hyperlink" Target="../../../mel12/AppData/Roaming/mel71.AGIBA/AppData/Roaming/mel05/AppData/mel05/AppData/Roaming/Microsoft/AppData/Roaming/Microsoft/8-Workover%20Reports/1-MEL/2-AMAN/A-55/1-(12-2-2014)/SKETCH/SKETCH%20AMAN-55%20(S.T%2021).xlsx" TargetMode="Externa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160.bin"/><Relationship Id="rId2" Type="http://schemas.openxmlformats.org/officeDocument/2006/relationships/printerSettings" Target="../printerSettings/printerSettings159.bin"/><Relationship Id="rId1" Type="http://schemas.openxmlformats.org/officeDocument/2006/relationships/printerSettings" Target="../printerSettings/printerSettings158.bin"/><Relationship Id="rId5" Type="http://schemas.openxmlformats.org/officeDocument/2006/relationships/printerSettings" Target="../printerSettings/printerSettings161.bin"/><Relationship Id="rId4" Type="http://schemas.openxmlformats.org/officeDocument/2006/relationships/hyperlink" Target="../../../mel12/AppData/Roaming/mel71.AGIBA/AppData/Roaming/mel05/AppData/mel05/AppData/Roaming/Microsoft/AppData/Roaming/Microsoft/8-Workover%20Reports/1-MEL/2-AMAN/A-56/1-(23-1-2014)/SKETCH/Aman-56.xlsx" TargetMode="External"/></Relationships>
</file>

<file path=xl/worksheets/_rels/sheet44.xml.rels><?xml version="1.0" encoding="UTF-8" standalone="yes"?>
<Relationships xmlns="http://schemas.openxmlformats.org/package/2006/relationships"><Relationship Id="rId3" Type="http://schemas.openxmlformats.org/officeDocument/2006/relationships/printerSettings" Target="../printerSettings/printerSettings164.bin"/><Relationship Id="rId2" Type="http://schemas.openxmlformats.org/officeDocument/2006/relationships/printerSettings" Target="../printerSettings/printerSettings163.bin"/><Relationship Id="rId1" Type="http://schemas.openxmlformats.org/officeDocument/2006/relationships/printerSettings" Target="../printerSettings/printerSettings162.bin"/><Relationship Id="rId6" Type="http://schemas.openxmlformats.org/officeDocument/2006/relationships/printerSettings" Target="../printerSettings/printerSettings165.bin"/><Relationship Id="rId5" Type="http://schemas.openxmlformats.org/officeDocument/2006/relationships/hyperlink" Target="../../../mel12/AppData/Roaming/mel71.AGIBA/AppData/Roaming/mel05/AppData/mel05/AppData/Roaming/Microsoft/8-Workover%20Reports/1-MEL/2-AMAN/A-57/2-(26-11-2015)/SKETCH/FINAL%20COM.SKETCH%20AMAN-57.xls" TargetMode="External"/><Relationship Id="rId4" Type="http://schemas.openxmlformats.org/officeDocument/2006/relationships/hyperlink" Target="../../../mel12/AppData/Roaming/mel71.AGIBA/AppData/Roaming/mel05/AppData/mel05/AppData/Roaming/Microsoft/AppData/Roaming/Microsoft/8-Workover%20Reports/1-MEL/2-AMAN/A-57/1-(27-5-2014)/sketch/SKETCH%20AMAN-57(HITECH-103).xlsx" TargetMode="External"/></Relationships>
</file>

<file path=xl/worksheets/_rels/sheet45.xml.rels><?xml version="1.0" encoding="UTF-8" standalone="yes"?>
<Relationships xmlns="http://schemas.openxmlformats.org/package/2006/relationships"><Relationship Id="rId3" Type="http://schemas.openxmlformats.org/officeDocument/2006/relationships/printerSettings" Target="../printerSettings/printerSettings168.bin"/><Relationship Id="rId2" Type="http://schemas.openxmlformats.org/officeDocument/2006/relationships/printerSettings" Target="../printerSettings/printerSettings167.bin"/><Relationship Id="rId1" Type="http://schemas.openxmlformats.org/officeDocument/2006/relationships/printerSettings" Target="../printerSettings/printerSettings166.bin"/><Relationship Id="rId5" Type="http://schemas.openxmlformats.org/officeDocument/2006/relationships/printerSettings" Target="../printerSettings/printerSettings169.bin"/><Relationship Id="rId4" Type="http://schemas.openxmlformats.org/officeDocument/2006/relationships/hyperlink" Target="../../../mel12/AppData/Roaming/mel71.AGIBA/AppData/Roaming/mel05/AppData/mel05/AppData/Roaming/Microsoft/AppData/Roaming/Microsoft/8-Workover%20Reports/1-MEL/2-AMAN/A-58/1-(24-5-2014)/SKETCH/Aman-58%20Sketch.xls" TargetMode="External"/></Relationships>
</file>

<file path=xl/worksheets/_rels/sheet46.xml.rels><?xml version="1.0" encoding="UTF-8" standalone="yes"?>
<Relationships xmlns="http://schemas.openxmlformats.org/package/2006/relationships"><Relationship Id="rId3" Type="http://schemas.openxmlformats.org/officeDocument/2006/relationships/printerSettings" Target="../printerSettings/printerSettings172.bin"/><Relationship Id="rId2" Type="http://schemas.openxmlformats.org/officeDocument/2006/relationships/printerSettings" Target="../printerSettings/printerSettings171.bin"/><Relationship Id="rId1" Type="http://schemas.openxmlformats.org/officeDocument/2006/relationships/printerSettings" Target="../printerSettings/printerSettings170.bin"/><Relationship Id="rId5" Type="http://schemas.openxmlformats.org/officeDocument/2006/relationships/printerSettings" Target="../printerSettings/printerSettings173.bin"/><Relationship Id="rId4" Type="http://schemas.openxmlformats.org/officeDocument/2006/relationships/hyperlink" Target="../../../mel12/AppData/Roaming/mel71.AGIBA/AppData/Roaming/mel05/AppData/mel05/AppData/Roaming/Microsoft/AppData/Roaming/Microsoft/8-Workover%20Reports/1-MEL/2-AMAN/A-59/1-(03-10-2014)/Sketch/AMAN-59%20SKETCH.xlsx" TargetMode="External"/></Relationships>
</file>

<file path=xl/worksheets/_rels/sheet47.xml.rels><?xml version="1.0" encoding="UTF-8" standalone="yes"?>
<Relationships xmlns="http://schemas.openxmlformats.org/package/2006/relationships"><Relationship Id="rId3" Type="http://schemas.openxmlformats.org/officeDocument/2006/relationships/printerSettings" Target="../printerSettings/printerSettings176.bin"/><Relationship Id="rId2" Type="http://schemas.openxmlformats.org/officeDocument/2006/relationships/printerSettings" Target="../printerSettings/printerSettings175.bin"/><Relationship Id="rId1" Type="http://schemas.openxmlformats.org/officeDocument/2006/relationships/printerSettings" Target="../printerSettings/printerSettings174.bin"/><Relationship Id="rId5" Type="http://schemas.openxmlformats.org/officeDocument/2006/relationships/printerSettings" Target="../printerSettings/printerSettings177.bin"/><Relationship Id="rId4" Type="http://schemas.openxmlformats.org/officeDocument/2006/relationships/hyperlink" Target="../../../mel12/AppData/Roaming/mel71.AGIBA/AppData/Roaming/mel05/AppData/mel05/AppData/Roaming/Microsoft/AppData/Roaming/Microsoft/8-Workover%20Reports/1-MEL/2-AMAN/A-60/1-(20-8-2014)/sketch/Aman-60%20%20PHL%20Sketch.xls" TargetMode="External"/></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178.bin"/></Relationships>
</file>

<file path=xl/worksheets/_rels/sheet49.xml.rels><?xml version="1.0" encoding="UTF-8" standalone="yes"?>
<Relationships xmlns="http://schemas.openxmlformats.org/package/2006/relationships"><Relationship Id="rId2" Type="http://schemas.openxmlformats.org/officeDocument/2006/relationships/printerSettings" Target="../printerSettings/printerSettings179.bin"/><Relationship Id="rId1" Type="http://schemas.openxmlformats.org/officeDocument/2006/relationships/hyperlink" Target="../../../mel12/AppData/Roaming/mel71.AGIBA/AppData/Roaming/mel05/AppData/Roaming/Microsoft/8-Workover%20Reports/1-MEL/3-NE/NE-50/1-(14-2-2016)/SKETCH/NE-50%20Comp_Sketch.xls" TargetMode="External"/></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180.bin"/></Relationships>
</file>

<file path=xl/worksheets/_rels/sheet52.xml.rels><?xml version="1.0" encoding="UTF-8" standalone="yes"?>
<Relationships xmlns="http://schemas.openxmlformats.org/package/2006/relationships"><Relationship Id="rId2" Type="http://schemas.openxmlformats.org/officeDocument/2006/relationships/printerSettings" Target="../printerSettings/printerSettings181.bin"/><Relationship Id="rId1" Type="http://schemas.openxmlformats.org/officeDocument/2006/relationships/hyperlink" Target="../../../mel12/AppData/Roaming/mel71.AGIBA/AppData/Roaming/mel05/AppData/Roaming/Microsoft/8-Workover%20Reports/1-MEL/3-NE/NE-50/1-(14-2-2016)/SKETCH/NE-50%20Comp_Sketch.xls" TargetMode="External"/></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182.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183.bin"/></Relationships>
</file>

<file path=xl/worksheets/_rels/sheet56.xml.rels><?xml version="1.0" encoding="UTF-8" standalone="yes"?>
<Relationships xmlns="http://schemas.openxmlformats.org/package/2006/relationships"><Relationship Id="rId2" Type="http://schemas.openxmlformats.org/officeDocument/2006/relationships/printerSettings" Target="../printerSettings/printerSettings184.bin"/><Relationship Id="rId1" Type="http://schemas.openxmlformats.org/officeDocument/2006/relationships/hyperlink" Target="../../../mel12/AppData/Roaming/mel71.AGIBA/AppData/Roaming/mel05/AppData/Roaming/Microsoft/8-Workover%20Reports/1-MEL/3-NE/NE-50/1-(14-2-2016)/SKETCH/NE-50%20Comp_Sketch.xls" TargetMode="External"/></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185.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186.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187.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88.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18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90.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191.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192.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93.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194.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95.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196.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97.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198.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199.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200.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201.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202.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203.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204.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205.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206.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207.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208.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209.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210.bin"/></Relationships>
</file>

<file path=xl/worksheets/_rels/sheet86.xml.rels><?xml version="1.0" encoding="UTF-8" standalone="yes"?>
<Relationships xmlns="http://schemas.openxmlformats.org/package/2006/relationships"><Relationship Id="rId2" Type="http://schemas.openxmlformats.org/officeDocument/2006/relationships/hyperlink" Target="../../../mel12/AppData/Roaming/mel71.AGIBA/AppData/Roaming/mel05/AppData/mel05/AppData/Roaming/Microsoft/AppData/Roaming/Microsoft/8-Workover%20Reports/1-MEL/2-AMAN/A-SW-1X/1-(11-5-2013)/SKETCH/AMAN.xls" TargetMode="External"/><Relationship Id="rId1" Type="http://schemas.openxmlformats.org/officeDocument/2006/relationships/hyperlink" Target="../../../mel12/AppData/Roaming/mel71.AGIBA/AppData/Roaming/mel05/AppData/mel05/AppData/Roaming/Microsoft/AppData/Roaming/Microsoft/8-Workover%20Reports/1-MEL/2-AMAN/A-SW-1X/2-(4-11-2014)/SKETCH/7%20T.A.C%20AMAN%20SW%201x.xlsx" TargetMode="External"/></Relationships>
</file>

<file path=xl/worksheets/_rels/sheet87.xml.rels><?xml version="1.0" encoding="UTF-8" standalone="yes"?>
<Relationships xmlns="http://schemas.openxmlformats.org/package/2006/relationships"><Relationship Id="rId3" Type="http://schemas.openxmlformats.org/officeDocument/2006/relationships/printerSettings" Target="../printerSettings/printerSettings213.bin"/><Relationship Id="rId2" Type="http://schemas.openxmlformats.org/officeDocument/2006/relationships/printerSettings" Target="../printerSettings/printerSettings212.bin"/><Relationship Id="rId1" Type="http://schemas.openxmlformats.org/officeDocument/2006/relationships/printerSettings" Target="../printerSettings/printerSettings211.bin"/><Relationship Id="rId4" Type="http://schemas.openxmlformats.org/officeDocument/2006/relationships/printerSettings" Target="../printerSettings/printerSettings214.bin"/></Relationships>
</file>

<file path=xl/worksheets/_rels/sheet88.xml.rels><?xml version="1.0" encoding="UTF-8" standalone="yes"?>
<Relationships xmlns="http://schemas.openxmlformats.org/package/2006/relationships"><Relationship Id="rId3" Type="http://schemas.openxmlformats.org/officeDocument/2006/relationships/printerSettings" Target="../printerSettings/printerSettings217.bin"/><Relationship Id="rId2" Type="http://schemas.openxmlformats.org/officeDocument/2006/relationships/printerSettings" Target="../printerSettings/printerSettings216.bin"/><Relationship Id="rId1" Type="http://schemas.openxmlformats.org/officeDocument/2006/relationships/printerSettings" Target="../printerSettings/printerSettings215.bin"/><Relationship Id="rId4" Type="http://schemas.openxmlformats.org/officeDocument/2006/relationships/printerSettings" Target="../printerSettings/printerSettings218.bin"/></Relationships>
</file>

<file path=xl/worksheets/_rels/sheet89.xml.rels><?xml version="1.0" encoding="UTF-8" standalone="yes"?>
<Relationships xmlns="http://schemas.openxmlformats.org/package/2006/relationships"><Relationship Id="rId3" Type="http://schemas.openxmlformats.org/officeDocument/2006/relationships/printerSettings" Target="../printerSettings/printerSettings221.bin"/><Relationship Id="rId2" Type="http://schemas.openxmlformats.org/officeDocument/2006/relationships/printerSettings" Target="../printerSettings/printerSettings220.bin"/><Relationship Id="rId1" Type="http://schemas.openxmlformats.org/officeDocument/2006/relationships/printerSettings" Target="../printerSettings/printerSettings219.bin"/><Relationship Id="rId4" Type="http://schemas.openxmlformats.org/officeDocument/2006/relationships/printerSettings" Target="../printerSettings/printerSettings222.bin"/></Relationships>
</file>

<file path=xl/worksheets/_rels/sheet90.xml.rels><?xml version="1.0" encoding="UTF-8" standalone="yes"?>
<Relationships xmlns="http://schemas.openxmlformats.org/package/2006/relationships"><Relationship Id="rId3" Type="http://schemas.openxmlformats.org/officeDocument/2006/relationships/printerSettings" Target="../printerSettings/printerSettings225.bin"/><Relationship Id="rId2" Type="http://schemas.openxmlformats.org/officeDocument/2006/relationships/printerSettings" Target="../printerSettings/printerSettings224.bin"/><Relationship Id="rId1" Type="http://schemas.openxmlformats.org/officeDocument/2006/relationships/printerSettings" Target="../printerSettings/printerSettings223.bin"/><Relationship Id="rId6" Type="http://schemas.openxmlformats.org/officeDocument/2006/relationships/printerSettings" Target="../printerSettings/printerSettings226.bin"/><Relationship Id="rId5" Type="http://schemas.openxmlformats.org/officeDocument/2006/relationships/hyperlink" Target="../../../mel12/AppData/Roaming/mel71.AGIBA/AppData/Roaming/mel05/AppData/mel05/AppData/Roaming/Microsoft/AppData/Roaming/Microsoft/8-Workover%20Reports/1-MEL/2-AMAN/A-S-2/2-(14-8-2014)/SKETCH/AMAN%20S-2%20completion%20sketch.xls" TargetMode="External"/><Relationship Id="rId4" Type="http://schemas.openxmlformats.org/officeDocument/2006/relationships/hyperlink" Target="../../../mel12/AppData/Roaming/mel71.AGIBA/AppData/Roaming/mel05/AppData/mel05/AppData/Roaming/Microsoft/AppData/Roaming/Microsoft/8-Workover%20Reports/1-MEL/2-AMAN/A-S-2/1-(9-4-2013)/sketch/AMN-S2%20Sketch.xlsx" TargetMode="External"/></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227.bin"/></Relationships>
</file>

<file path=xl/worksheets/_rels/sheet92.xml.rels><?xml version="1.0" encoding="UTF-8" standalone="yes"?>
<Relationships xmlns="http://schemas.openxmlformats.org/package/2006/relationships"><Relationship Id="rId3" Type="http://schemas.openxmlformats.org/officeDocument/2006/relationships/printerSettings" Target="../printerSettings/printerSettings230.bin"/><Relationship Id="rId2" Type="http://schemas.openxmlformats.org/officeDocument/2006/relationships/printerSettings" Target="../printerSettings/printerSettings229.bin"/><Relationship Id="rId1" Type="http://schemas.openxmlformats.org/officeDocument/2006/relationships/printerSettings" Target="../printerSettings/printerSettings228.bin"/><Relationship Id="rId6" Type="http://schemas.openxmlformats.org/officeDocument/2006/relationships/printerSettings" Target="../printerSettings/printerSettings231.bin"/><Relationship Id="rId5" Type="http://schemas.openxmlformats.org/officeDocument/2006/relationships/hyperlink" Target="../../../mel12/AppData/Roaming/mel71.AGIBA/AppData/Roaming/mel05/AppData/mel05/AppData/Roaming/Microsoft/AppData/Roaming/Microsoft/8-Workover%20Reports/1-MEL/2-AMAN/AMAN-DEEP-1x/2-(13-11-2015)/SKETCH/AMAN%20D-1X%20Sketch.xlsx" TargetMode="External"/><Relationship Id="rId4" Type="http://schemas.openxmlformats.org/officeDocument/2006/relationships/hyperlink" Target="../../../mel12/AppData/Roaming/mel71.AGIBA/AppData/Roaming/mel05/AppData/mel05/AppData/Roaming/Microsoft/AppData/Roaming/Microsoft/8-Workover%20Reports/1-MEL/2-AMAN/AMAN%20-DEEP-1x/SKETCH/SKETCH.pdf" TargetMode="External"/></Relationships>
</file>

<file path=xl/worksheets/_rels/sheet93.xml.rels><?xml version="1.0" encoding="UTF-8" standalone="yes"?>
<Relationships xmlns="http://schemas.openxmlformats.org/package/2006/relationships"><Relationship Id="rId2" Type="http://schemas.openxmlformats.org/officeDocument/2006/relationships/printerSettings" Target="../printerSettings/printerSettings232.bin"/><Relationship Id="rId1" Type="http://schemas.openxmlformats.org/officeDocument/2006/relationships/hyperlink" Target="../../../mel12/AppData/Roaming/mel71.AGIBA/AppData/Roaming/mel05/AppData/Roaming/Microsoft/8-Workover%20Reports/1-MEL/3-NE/NE-50/1-(14-2-2016)/SKETCH/NE-50%20Comp_Sketch.xls" TargetMode="External"/></Relationships>
</file>

<file path=xl/worksheets/_rels/sheet94.xml.rels><?xml version="1.0" encoding="UTF-8" standalone="yes"?>
<Relationships xmlns="http://schemas.openxmlformats.org/package/2006/relationships"><Relationship Id="rId3" Type="http://schemas.openxmlformats.org/officeDocument/2006/relationships/printerSettings" Target="../printerSettings/printerSettings235.bin"/><Relationship Id="rId2" Type="http://schemas.openxmlformats.org/officeDocument/2006/relationships/printerSettings" Target="../printerSettings/printerSettings234.bin"/><Relationship Id="rId1" Type="http://schemas.openxmlformats.org/officeDocument/2006/relationships/printerSettings" Target="../printerSettings/printerSettings233.bin"/><Relationship Id="rId5" Type="http://schemas.openxmlformats.org/officeDocument/2006/relationships/printerSettings" Target="../printerSettings/printerSettings236.bin"/><Relationship Id="rId4" Type="http://schemas.openxmlformats.org/officeDocument/2006/relationships/hyperlink" Target="../../../mel12/AppData/Roaming/mel71.AGIBA/AppData/Roaming/mel05/AppData/mel05/AppData/Roaming/Microsoft/AppData/Roaming/Microsoft/8-Workover%20Reports/1-MEL/2-AMAN/AMAN-DOME-1x/1-(30-7-2013)/sketch/AMAN-DOME-1X%20COMP.SKETCH%20.xls" TargetMode="External"/></Relationships>
</file>

<file path=xl/worksheets/_rels/sheet95.xml.rels><?xml version="1.0" encoding="UTF-8" standalone="yes"?>
<Relationships xmlns="http://schemas.openxmlformats.org/package/2006/relationships"><Relationship Id="rId2" Type="http://schemas.openxmlformats.org/officeDocument/2006/relationships/printerSettings" Target="../printerSettings/printerSettings237.bin"/><Relationship Id="rId1" Type="http://schemas.openxmlformats.org/officeDocument/2006/relationships/hyperlink" Target="../../../mel12/AppData/Roaming/mel71.AGIBA/AppData/Roaming/mel05/AppData/mel05/AppData/Roaming/Microsoft/AppData/Roaming/Microsoft/8-Workover%20Reports/1-MEL/2-AMAN/AMAN-DOME-1x/1-(30-7-2013)/sketch/AMAN-DOME-1X%20COMP.SKETCH%20.xls" TargetMode="External"/></Relationships>
</file>

<file path=xl/worksheets/_rels/sheet96.xml.rels><?xml version="1.0" encoding="UTF-8" standalone="yes"?>
<Relationships xmlns="http://schemas.openxmlformats.org/package/2006/relationships"><Relationship Id="rId2" Type="http://schemas.openxmlformats.org/officeDocument/2006/relationships/printerSettings" Target="../printerSettings/printerSettings238.bin"/><Relationship Id="rId1" Type="http://schemas.openxmlformats.org/officeDocument/2006/relationships/hyperlink" Target="../../../mel12/AppData/Roaming/mel71.AGIBA/AppData/Roaming/mel05/AppData/mel05/AppData/Roaming/Microsoft/AppData/Roaming/Microsoft/8-Workover%20Reports/1-MEL/2-AMAN/AMAN-DOME-1x/1-(30-7-2013)/sketch/AMAN-DOME-1X%20COMP.SKETCH%20.xls" TargetMode="External"/></Relationships>
</file>

<file path=xl/worksheets/_rels/sheet97.xml.rels><?xml version="1.0" encoding="UTF-8" standalone="yes"?>
<Relationships xmlns="http://schemas.openxmlformats.org/package/2006/relationships"><Relationship Id="rId2" Type="http://schemas.openxmlformats.org/officeDocument/2006/relationships/printerSettings" Target="../printerSettings/printerSettings239.bin"/><Relationship Id="rId1" Type="http://schemas.openxmlformats.org/officeDocument/2006/relationships/hyperlink" Target="../../../mel12/AppData/Roaming/mel71.AGIBA/AppData/Roaming/mel05/AppData/mel05/AppData/Roaming/Microsoft/AppData/Roaming/Microsoft/8-Workover%20Reports/1-MEL/2-AMAN/AMAN-DOME-1x/1-(30-7-2013)/sketch/AMAN-DOME-1X%20COMP.SKETCH%20.xls" TargetMode="External"/></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24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D26:T31"/>
  <sheetViews>
    <sheetView workbookViewId="0">
      <selection activeCell="C163" sqref="C163:J163"/>
    </sheetView>
  </sheetViews>
  <sheetFormatPr defaultRowHeight="12.75" x14ac:dyDescent="0.2"/>
  <cols>
    <col min="5" max="5" width="12.7109375" customWidth="1"/>
  </cols>
  <sheetData>
    <row r="26" spans="4:20" x14ac:dyDescent="0.2">
      <c r="I26" s="874" t="s">
        <v>301</v>
      </c>
    </row>
    <row r="31" spans="4:20" ht="18.75" x14ac:dyDescent="0.3">
      <c r="D31" s="3432" t="s">
        <v>1796</v>
      </c>
      <c r="E31" s="3432"/>
      <c r="K31" s="3433" t="s">
        <v>31</v>
      </c>
      <c r="L31" s="3433"/>
      <c r="S31" s="3433" t="s">
        <v>1797</v>
      </c>
      <c r="T31" s="3433"/>
    </row>
  </sheetData>
  <customSheetViews>
    <customSheetView guid="{A61807DE-1A9F-4D9E-AA9C-2C2A4B8D3195}" topLeftCell="A10">
      <selection activeCell="O25" sqref="O25"/>
      <pageMargins left="0.7" right="0.7" top="0.75" bottom="0.75" header="0.3" footer="0.3"/>
    </customSheetView>
    <customSheetView guid="{C5727CAE-36E7-4F5C-A23D-3D3BFC529126}" topLeftCell="A10">
      <selection activeCell="O25" sqref="O25"/>
      <pageMargins left="0.7" right="0.7" top="0.75" bottom="0.75" header="0.3" footer="0.3"/>
    </customSheetView>
    <customSheetView guid="{DA733677-58EB-43A1-AB08-BCD2B2774334}" topLeftCell="A10">
      <selection activeCell="O25" sqref="O25"/>
      <pageMargins left="0.7" right="0.7" top="0.75" bottom="0.75" header="0.3" footer="0.3"/>
    </customSheetView>
  </customSheetViews>
  <mergeCells count="3">
    <mergeCell ref="D31:E31"/>
    <mergeCell ref="K31:L31"/>
    <mergeCell ref="S31:T31"/>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FF0000"/>
  </sheetPr>
  <dimension ref="A1:M156"/>
  <sheetViews>
    <sheetView topLeftCell="A7" workbookViewId="0">
      <selection activeCell="C16" sqref="C16"/>
    </sheetView>
  </sheetViews>
  <sheetFormatPr defaultRowHeight="15.75" x14ac:dyDescent="0.25"/>
  <cols>
    <col min="1" max="1" width="11" style="24" customWidth="1"/>
    <col min="2" max="10" width="10.140625" style="23" customWidth="1"/>
    <col min="11" max="11" width="20.7109375" style="2453" customWidth="1"/>
    <col min="12" max="12" width="43.85546875" style="3" customWidth="1"/>
    <col min="13" max="16384" width="9.140625" style="10"/>
  </cols>
  <sheetData>
    <row r="1" spans="1:13" s="2" customFormat="1" ht="30.75" customHeight="1" thickTop="1" x14ac:dyDescent="0.25">
      <c r="A1" s="3465" t="s">
        <v>558</v>
      </c>
      <c r="B1" s="3466"/>
      <c r="C1" s="3466"/>
      <c r="D1" s="3466"/>
      <c r="E1" s="3466"/>
      <c r="F1" s="3466"/>
      <c r="G1" s="3466"/>
      <c r="H1" s="3466"/>
      <c r="I1" s="3466"/>
      <c r="J1" s="3466"/>
      <c r="K1" s="3466"/>
      <c r="L1" s="3467"/>
      <c r="M1" s="1"/>
    </row>
    <row r="2" spans="1:13" s="5" customFormat="1" ht="20.25" customHeight="1" x14ac:dyDescent="0.25">
      <c r="A2" s="3463" t="s">
        <v>259</v>
      </c>
      <c r="B2" s="3464"/>
      <c r="C2" s="3445"/>
      <c r="D2" s="3446"/>
      <c r="E2" s="3446"/>
      <c r="F2" s="3447"/>
      <c r="G2" s="3461"/>
      <c r="H2" s="3462"/>
      <c r="I2" s="3437" t="s">
        <v>260</v>
      </c>
      <c r="J2" s="3438"/>
      <c r="K2" s="3434"/>
      <c r="L2" s="3435"/>
      <c r="M2" s="4"/>
    </row>
    <row r="3" spans="1:13" s="5" customFormat="1" ht="20.25" customHeight="1" x14ac:dyDescent="0.25">
      <c r="A3" s="3463" t="s">
        <v>261</v>
      </c>
      <c r="B3" s="3464"/>
      <c r="C3" s="3445"/>
      <c r="D3" s="3446"/>
      <c r="E3" s="3446"/>
      <c r="F3" s="3447"/>
      <c r="G3" s="3440"/>
      <c r="H3" s="3441"/>
      <c r="I3" s="3437" t="s">
        <v>262</v>
      </c>
      <c r="J3" s="3438"/>
      <c r="K3" s="3434"/>
      <c r="L3" s="3435"/>
      <c r="M3" s="4"/>
    </row>
    <row r="4" spans="1:13" s="5" customFormat="1" ht="20.25" customHeight="1" x14ac:dyDescent="0.25">
      <c r="A4" s="3463" t="s">
        <v>263</v>
      </c>
      <c r="B4" s="3464"/>
      <c r="C4" s="3445"/>
      <c r="D4" s="3446"/>
      <c r="E4" s="3446"/>
      <c r="F4" s="3447"/>
      <c r="G4" s="3461"/>
      <c r="H4" s="3462"/>
      <c r="I4" s="3437" t="s">
        <v>264</v>
      </c>
      <c r="J4" s="3438"/>
      <c r="K4" s="3434"/>
      <c r="L4" s="3435"/>
      <c r="M4" s="4"/>
    </row>
    <row r="5" spans="1:13" s="5" customFormat="1" ht="20.25" customHeight="1" thickBot="1" x14ac:dyDescent="0.3">
      <c r="A5" s="3448" t="s">
        <v>265</v>
      </c>
      <c r="B5" s="3449"/>
      <c r="C5" s="3450"/>
      <c r="D5" s="3451"/>
      <c r="E5" s="3451"/>
      <c r="F5" s="3452"/>
      <c r="G5" s="3453"/>
      <c r="H5" s="3454"/>
      <c r="I5" s="3455"/>
      <c r="J5" s="3455"/>
      <c r="K5" s="2458"/>
      <c r="L5" s="6"/>
      <c r="M5" s="4"/>
    </row>
    <row r="6" spans="1:13" ht="43.5" customHeight="1" thickTop="1" x14ac:dyDescent="0.25">
      <c r="A6" s="7" t="s">
        <v>1</v>
      </c>
      <c r="B6" s="8" t="s">
        <v>0</v>
      </c>
      <c r="C6" s="8" t="s">
        <v>2</v>
      </c>
      <c r="D6" s="8" t="s">
        <v>3</v>
      </c>
      <c r="E6" s="8" t="s">
        <v>4</v>
      </c>
      <c r="F6" s="8" t="s">
        <v>5</v>
      </c>
      <c r="G6" s="8" t="s">
        <v>6</v>
      </c>
      <c r="H6" s="8" t="s">
        <v>7</v>
      </c>
      <c r="I6" s="8" t="s">
        <v>8</v>
      </c>
      <c r="J6" s="8" t="s">
        <v>9</v>
      </c>
      <c r="K6" s="2671" t="s">
        <v>3817</v>
      </c>
      <c r="L6" s="9" t="s">
        <v>10</v>
      </c>
    </row>
    <row r="7" spans="1:13" ht="35.25" customHeight="1" x14ac:dyDescent="0.25">
      <c r="A7" s="3459">
        <v>40561</v>
      </c>
      <c r="B7" s="11" t="s">
        <v>14</v>
      </c>
      <c r="C7" s="3439" t="s">
        <v>610</v>
      </c>
      <c r="D7" s="3439"/>
      <c r="E7" s="3439"/>
      <c r="F7" s="3439"/>
      <c r="G7" s="3439"/>
      <c r="H7" s="3439"/>
      <c r="I7" s="3439"/>
      <c r="J7" s="3439"/>
      <c r="K7" s="2682" t="s">
        <v>1909</v>
      </c>
    </row>
    <row r="8" spans="1:13" ht="20.25" customHeight="1" x14ac:dyDescent="0.25">
      <c r="A8" s="3460"/>
      <c r="B8" s="12" t="s">
        <v>4</v>
      </c>
      <c r="C8" s="3456" t="s">
        <v>3552</v>
      </c>
      <c r="D8" s="3457"/>
      <c r="E8" s="3457"/>
      <c r="F8" s="3457"/>
      <c r="G8" s="3457"/>
      <c r="H8" s="3457"/>
      <c r="I8" s="3457"/>
      <c r="J8" s="3458"/>
      <c r="K8" s="2520"/>
      <c r="L8" s="13"/>
    </row>
    <row r="9" spans="1:13" ht="20.100000000000001" customHeight="1" thickBot="1" x14ac:dyDescent="0.3">
      <c r="A9" s="14">
        <v>40669</v>
      </c>
      <c r="B9" s="15" t="s">
        <v>26</v>
      </c>
      <c r="C9" s="3436" t="s">
        <v>106</v>
      </c>
      <c r="D9" s="3436"/>
      <c r="E9" s="3436"/>
      <c r="F9" s="3436"/>
      <c r="G9" s="3436"/>
      <c r="H9" s="3436"/>
      <c r="I9" s="3436"/>
      <c r="J9" s="3436"/>
      <c r="K9" s="2672"/>
      <c r="L9" s="13"/>
    </row>
    <row r="10" spans="1:13" ht="27" customHeight="1" thickTop="1" thickBot="1" x14ac:dyDescent="0.3">
      <c r="A10" s="16">
        <v>41081</v>
      </c>
      <c r="B10" s="17" t="s">
        <v>14</v>
      </c>
      <c r="C10" s="3442" t="s">
        <v>230</v>
      </c>
      <c r="D10" s="3443"/>
      <c r="E10" s="3443"/>
      <c r="F10" s="3443"/>
      <c r="G10" s="3443"/>
      <c r="H10" s="3443"/>
      <c r="I10" s="3443"/>
      <c r="J10" s="3444"/>
      <c r="K10" s="2452"/>
      <c r="L10" s="18"/>
    </row>
    <row r="11" spans="1:13" ht="20.100000000000001" customHeight="1" thickTop="1" x14ac:dyDescent="0.25">
      <c r="A11" s="19"/>
      <c r="B11" s="20"/>
      <c r="C11" s="106"/>
      <c r="D11" s="107"/>
      <c r="E11" s="106"/>
      <c r="F11" s="106"/>
      <c r="G11" s="106"/>
      <c r="H11" s="106"/>
      <c r="I11" s="106"/>
      <c r="J11" s="106"/>
      <c r="K11" s="2665"/>
      <c r="L11" s="21"/>
    </row>
    <row r="12" spans="1:13" ht="20.100000000000001" customHeight="1" x14ac:dyDescent="0.25">
      <c r="A12" s="22"/>
      <c r="B12" s="11"/>
      <c r="D12" s="108"/>
    </row>
    <row r="13" spans="1:13" ht="20.100000000000001" customHeight="1" x14ac:dyDescent="0.25">
      <c r="A13" s="22"/>
      <c r="B13" s="11"/>
      <c r="D13" s="108"/>
    </row>
    <row r="14" spans="1:13" x14ac:dyDescent="0.25">
      <c r="A14" s="22"/>
      <c r="B14" s="11"/>
      <c r="D14" s="108"/>
    </row>
    <row r="15" spans="1:13" ht="20.100000000000001" customHeight="1" x14ac:dyDescent="0.25">
      <c r="A15" s="22"/>
      <c r="B15" s="11"/>
      <c r="D15" s="108"/>
    </row>
    <row r="16" spans="1:13" ht="20.100000000000001" customHeight="1" x14ac:dyDescent="0.25">
      <c r="A16" s="22"/>
      <c r="B16" s="11"/>
      <c r="D16" s="108"/>
    </row>
    <row r="17" spans="1:4" ht="20.100000000000001" customHeight="1" x14ac:dyDescent="0.25">
      <c r="A17" s="22"/>
      <c r="B17" s="11"/>
      <c r="D17" s="108"/>
    </row>
    <row r="18" spans="1:4" ht="20.100000000000001" customHeight="1" x14ac:dyDescent="0.25">
      <c r="A18" s="22"/>
      <c r="B18" s="11"/>
      <c r="D18" s="108"/>
    </row>
    <row r="19" spans="1:4" ht="20.100000000000001" customHeight="1" x14ac:dyDescent="0.25">
      <c r="A19" s="22"/>
      <c r="B19" s="11"/>
      <c r="D19" s="108"/>
    </row>
    <row r="20" spans="1:4" ht="20.100000000000001" customHeight="1" x14ac:dyDescent="0.25">
      <c r="A20" s="22"/>
      <c r="B20" s="11"/>
      <c r="D20" s="108"/>
    </row>
    <row r="21" spans="1:4" ht="20.100000000000001" customHeight="1" x14ac:dyDescent="0.25">
      <c r="A21" s="22"/>
      <c r="B21" s="11"/>
      <c r="D21" s="108"/>
    </row>
    <row r="22" spans="1:4" ht="20.100000000000001" customHeight="1" x14ac:dyDescent="0.25">
      <c r="A22" s="22"/>
      <c r="B22" s="11"/>
      <c r="D22" s="108"/>
    </row>
    <row r="23" spans="1:4" ht="20.100000000000001" customHeight="1" x14ac:dyDescent="0.25">
      <c r="A23" s="22"/>
      <c r="B23" s="11"/>
      <c r="D23" s="108"/>
    </row>
    <row r="24" spans="1:4" ht="20.100000000000001" customHeight="1" x14ac:dyDescent="0.25">
      <c r="A24" s="22"/>
      <c r="B24" s="11"/>
      <c r="D24" s="108"/>
    </row>
    <row r="25" spans="1:4" ht="20.100000000000001" customHeight="1" x14ac:dyDescent="0.25">
      <c r="A25" s="22"/>
      <c r="B25" s="11"/>
      <c r="D25" s="108"/>
    </row>
    <row r="26" spans="1:4" ht="20.100000000000001" customHeight="1" x14ac:dyDescent="0.25">
      <c r="A26" s="22"/>
      <c r="B26" s="11"/>
      <c r="D26" s="108"/>
    </row>
    <row r="27" spans="1:4" ht="20.100000000000001" customHeight="1" x14ac:dyDescent="0.25">
      <c r="A27" s="22"/>
      <c r="B27" s="11"/>
      <c r="D27" s="108"/>
    </row>
    <row r="28" spans="1:4" x14ac:dyDescent="0.25">
      <c r="A28" s="22"/>
      <c r="B28" s="11"/>
      <c r="D28" s="108"/>
    </row>
    <row r="29" spans="1:4" ht="20.100000000000001" customHeight="1" x14ac:dyDescent="0.25">
      <c r="A29" s="22"/>
      <c r="B29" s="11"/>
      <c r="D29" s="108"/>
    </row>
    <row r="30" spans="1:4" x14ac:dyDescent="0.25">
      <c r="A30" s="22"/>
      <c r="B30" s="11"/>
      <c r="D30" s="108"/>
    </row>
    <row r="31" spans="1:4" x14ac:dyDescent="0.25">
      <c r="A31" s="22"/>
      <c r="B31" s="11"/>
      <c r="D31" s="108"/>
    </row>
    <row r="32" spans="1:4" ht="20.100000000000001" customHeight="1" x14ac:dyDescent="0.25">
      <c r="A32" s="22"/>
      <c r="B32" s="11"/>
      <c r="D32" s="108"/>
    </row>
    <row r="33" spans="1:4" x14ac:dyDescent="0.25">
      <c r="A33" s="22"/>
      <c r="B33" s="11"/>
      <c r="D33" s="108"/>
    </row>
    <row r="34" spans="1:4" ht="20.100000000000001" customHeight="1" x14ac:dyDescent="0.25">
      <c r="A34" s="22"/>
      <c r="B34" s="11"/>
      <c r="D34" s="108"/>
    </row>
    <row r="35" spans="1:4" ht="20.100000000000001" customHeight="1" x14ac:dyDescent="0.25">
      <c r="A35" s="22"/>
      <c r="B35" s="11"/>
      <c r="D35" s="108"/>
    </row>
    <row r="36" spans="1:4" x14ac:dyDescent="0.25">
      <c r="A36" s="22"/>
      <c r="B36" s="11"/>
      <c r="D36" s="108"/>
    </row>
    <row r="37" spans="1:4" ht="20.100000000000001" customHeight="1" x14ac:dyDescent="0.25">
      <c r="A37" s="22"/>
      <c r="B37" s="11"/>
      <c r="D37" s="108"/>
    </row>
    <row r="38" spans="1:4" ht="20.100000000000001" customHeight="1" x14ac:dyDescent="0.25">
      <c r="A38" s="22"/>
      <c r="B38" s="11"/>
      <c r="D38" s="108"/>
    </row>
    <row r="39" spans="1:4" x14ac:dyDescent="0.25">
      <c r="A39" s="22"/>
      <c r="B39" s="11"/>
      <c r="D39" s="108"/>
    </row>
    <row r="40" spans="1:4" x14ac:dyDescent="0.25">
      <c r="A40" s="22"/>
      <c r="B40" s="11"/>
      <c r="D40" s="108"/>
    </row>
    <row r="41" spans="1:4" ht="20.100000000000001" customHeight="1" x14ac:dyDescent="0.25">
      <c r="A41" s="22"/>
      <c r="B41" s="11"/>
      <c r="D41" s="108"/>
    </row>
    <row r="42" spans="1:4" ht="20.100000000000001" customHeight="1" x14ac:dyDescent="0.25">
      <c r="A42" s="22"/>
      <c r="B42" s="11"/>
      <c r="D42" s="108"/>
    </row>
    <row r="43" spans="1:4" ht="20.100000000000001" customHeight="1" x14ac:dyDescent="0.25">
      <c r="A43" s="22"/>
      <c r="B43" s="11"/>
      <c r="D43" s="108"/>
    </row>
    <row r="44" spans="1:4" ht="20.100000000000001" customHeight="1" x14ac:dyDescent="0.25">
      <c r="A44" s="22"/>
      <c r="B44" s="11"/>
      <c r="D44" s="108"/>
    </row>
    <row r="45" spans="1:4" ht="20.100000000000001" customHeight="1" x14ac:dyDescent="0.25">
      <c r="A45" s="22"/>
      <c r="B45" s="11"/>
      <c r="D45" s="108"/>
    </row>
    <row r="46" spans="1:4" x14ac:dyDescent="0.25">
      <c r="A46" s="22"/>
      <c r="B46" s="11"/>
      <c r="D46" s="108"/>
    </row>
    <row r="47" spans="1:4" ht="20.100000000000001" customHeight="1" x14ac:dyDescent="0.25">
      <c r="A47" s="22"/>
      <c r="B47" s="11"/>
      <c r="D47" s="108"/>
    </row>
    <row r="48" spans="1:4" x14ac:dyDescent="0.25">
      <c r="A48" s="22"/>
      <c r="B48" s="11"/>
      <c r="D48" s="108"/>
    </row>
    <row r="49" spans="1:4" x14ac:dyDescent="0.25">
      <c r="A49" s="22"/>
      <c r="B49" s="11"/>
      <c r="D49" s="108"/>
    </row>
    <row r="50" spans="1:4" x14ac:dyDescent="0.25">
      <c r="A50" s="22"/>
      <c r="B50" s="11"/>
      <c r="D50" s="108"/>
    </row>
    <row r="51" spans="1:4" x14ac:dyDescent="0.25">
      <c r="A51" s="22"/>
      <c r="B51" s="11"/>
      <c r="D51" s="108"/>
    </row>
    <row r="52" spans="1:4" x14ac:dyDescent="0.25">
      <c r="A52" s="22"/>
      <c r="B52" s="11"/>
      <c r="D52" s="108"/>
    </row>
    <row r="53" spans="1:4" ht="20.100000000000001" customHeight="1" x14ac:dyDescent="0.25">
      <c r="A53" s="22"/>
      <c r="B53" s="11"/>
      <c r="D53" s="108"/>
    </row>
    <row r="54" spans="1:4" ht="20.100000000000001" customHeight="1" x14ac:dyDescent="0.25">
      <c r="A54" s="22"/>
      <c r="B54" s="11"/>
      <c r="D54" s="108"/>
    </row>
    <row r="55" spans="1:4" x14ac:dyDescent="0.25">
      <c r="A55" s="22"/>
      <c r="B55" s="11"/>
      <c r="D55" s="108"/>
    </row>
    <row r="56" spans="1:4" ht="29.25" customHeight="1" x14ac:dyDescent="0.25">
      <c r="A56" s="22"/>
      <c r="B56" s="11"/>
      <c r="D56" s="108"/>
    </row>
    <row r="57" spans="1:4" ht="20.100000000000001" customHeight="1" x14ac:dyDescent="0.25">
      <c r="A57" s="22"/>
      <c r="B57" s="11"/>
      <c r="D57" s="108"/>
    </row>
    <row r="58" spans="1:4" ht="20.100000000000001" customHeight="1" x14ac:dyDescent="0.25">
      <c r="A58" s="22"/>
      <c r="B58" s="11"/>
      <c r="D58" s="108"/>
    </row>
    <row r="59" spans="1:4" ht="20.100000000000001" customHeight="1" x14ac:dyDescent="0.25">
      <c r="A59" s="22"/>
      <c r="B59" s="11"/>
      <c r="D59" s="108"/>
    </row>
    <row r="60" spans="1:4" ht="20.100000000000001" customHeight="1" x14ac:dyDescent="0.25">
      <c r="A60" s="22"/>
      <c r="B60" s="11"/>
      <c r="D60" s="108"/>
    </row>
    <row r="61" spans="1:4" ht="20.100000000000001" customHeight="1" x14ac:dyDescent="0.25">
      <c r="A61" s="22"/>
      <c r="B61" s="11"/>
      <c r="D61" s="108"/>
    </row>
    <row r="62" spans="1:4" x14ac:dyDescent="0.25">
      <c r="A62" s="22"/>
      <c r="B62" s="11"/>
      <c r="D62" s="108"/>
    </row>
    <row r="63" spans="1:4" ht="20.100000000000001" customHeight="1" x14ac:dyDescent="0.25">
      <c r="A63" s="22"/>
      <c r="B63" s="11"/>
      <c r="D63" s="108"/>
    </row>
    <row r="64" spans="1:4" ht="20.100000000000001" customHeight="1" x14ac:dyDescent="0.25">
      <c r="A64" s="22"/>
      <c r="B64" s="11"/>
      <c r="D64" s="108"/>
    </row>
    <row r="65" spans="1:4" x14ac:dyDescent="0.25">
      <c r="A65" s="22"/>
      <c r="B65" s="11"/>
      <c r="D65" s="108"/>
    </row>
    <row r="66" spans="1:4" x14ac:dyDescent="0.25">
      <c r="A66" s="22"/>
      <c r="B66" s="11"/>
      <c r="D66" s="108"/>
    </row>
    <row r="67" spans="1:4" x14ac:dyDescent="0.25">
      <c r="A67" s="22"/>
      <c r="B67" s="11"/>
      <c r="D67" s="108"/>
    </row>
    <row r="68" spans="1:4" x14ac:dyDescent="0.25">
      <c r="A68" s="22"/>
      <c r="B68" s="11"/>
      <c r="D68" s="108"/>
    </row>
    <row r="69" spans="1:4" x14ac:dyDescent="0.25">
      <c r="A69" s="22"/>
      <c r="B69" s="11"/>
      <c r="D69" s="108"/>
    </row>
    <row r="70" spans="1:4" x14ac:dyDescent="0.25">
      <c r="A70" s="22"/>
      <c r="B70" s="11"/>
      <c r="D70" s="108"/>
    </row>
    <row r="71" spans="1:4" ht="20.100000000000001" customHeight="1" x14ac:dyDescent="0.25">
      <c r="A71" s="22"/>
      <c r="B71" s="11"/>
      <c r="D71" s="108"/>
    </row>
    <row r="72" spans="1:4" x14ac:dyDescent="0.25">
      <c r="A72" s="22"/>
      <c r="B72" s="11"/>
      <c r="D72" s="108"/>
    </row>
    <row r="73" spans="1:4" ht="20.100000000000001" customHeight="1" x14ac:dyDescent="0.25">
      <c r="A73" s="22"/>
      <c r="B73" s="11"/>
      <c r="D73" s="108"/>
    </row>
    <row r="74" spans="1:4" x14ac:dyDescent="0.25">
      <c r="A74" s="22"/>
      <c r="B74" s="11"/>
      <c r="D74" s="108"/>
    </row>
    <row r="75" spans="1:4" x14ac:dyDescent="0.25">
      <c r="A75" s="22"/>
      <c r="B75" s="11"/>
      <c r="D75" s="108"/>
    </row>
    <row r="76" spans="1:4" x14ac:dyDescent="0.25">
      <c r="A76" s="22"/>
      <c r="B76" s="11"/>
      <c r="D76" s="108"/>
    </row>
    <row r="77" spans="1:4" x14ac:dyDescent="0.25">
      <c r="A77" s="22"/>
      <c r="B77" s="11"/>
      <c r="D77" s="108"/>
    </row>
    <row r="78" spans="1:4" x14ac:dyDescent="0.25">
      <c r="A78" s="22"/>
      <c r="B78" s="11"/>
      <c r="D78" s="108"/>
    </row>
    <row r="79" spans="1:4" ht="20.100000000000001" customHeight="1" x14ac:dyDescent="0.25">
      <c r="A79" s="22"/>
      <c r="B79" s="11"/>
      <c r="D79" s="108"/>
    </row>
    <row r="80" spans="1:4" ht="20.100000000000001" customHeight="1" x14ac:dyDescent="0.25">
      <c r="A80" s="22"/>
      <c r="B80" s="11"/>
      <c r="D80" s="108"/>
    </row>
    <row r="81" spans="1:4" ht="20.100000000000001" customHeight="1" x14ac:dyDescent="0.25">
      <c r="A81" s="22"/>
      <c r="B81" s="11"/>
      <c r="D81" s="108"/>
    </row>
    <row r="82" spans="1:4" ht="20.100000000000001" customHeight="1" x14ac:dyDescent="0.25">
      <c r="A82" s="22"/>
      <c r="B82" s="11"/>
      <c r="D82" s="108"/>
    </row>
    <row r="83" spans="1:4" ht="20.100000000000001" customHeight="1" x14ac:dyDescent="0.25">
      <c r="A83" s="22"/>
      <c r="B83" s="11"/>
      <c r="D83" s="108"/>
    </row>
    <row r="84" spans="1:4" ht="20.100000000000001" customHeight="1" x14ac:dyDescent="0.25">
      <c r="A84" s="22"/>
      <c r="B84" s="11"/>
      <c r="D84" s="108"/>
    </row>
    <row r="85" spans="1:4" ht="20.100000000000001" customHeight="1" x14ac:dyDescent="0.25">
      <c r="A85" s="22"/>
      <c r="B85" s="11"/>
      <c r="D85" s="108"/>
    </row>
    <row r="86" spans="1:4" ht="20.100000000000001" customHeight="1" x14ac:dyDescent="0.25">
      <c r="A86" s="22"/>
      <c r="B86" s="11"/>
      <c r="D86" s="108"/>
    </row>
    <row r="87" spans="1:4" x14ac:dyDescent="0.25">
      <c r="A87" s="22"/>
      <c r="B87" s="11"/>
      <c r="D87" s="108"/>
    </row>
    <row r="88" spans="1:4" ht="20.100000000000001" customHeight="1" x14ac:dyDescent="0.25">
      <c r="A88" s="22"/>
      <c r="B88" s="11"/>
      <c r="D88" s="108"/>
    </row>
    <row r="89" spans="1:4" x14ac:dyDescent="0.25">
      <c r="A89" s="22"/>
      <c r="B89" s="11"/>
      <c r="D89" s="108"/>
    </row>
    <row r="90" spans="1:4" ht="20.100000000000001" customHeight="1" x14ac:dyDescent="0.25">
      <c r="A90" s="22"/>
      <c r="B90" s="11"/>
      <c r="D90" s="108"/>
    </row>
    <row r="91" spans="1:4" x14ac:dyDescent="0.25">
      <c r="A91" s="22"/>
      <c r="B91" s="11"/>
      <c r="D91" s="108"/>
    </row>
    <row r="92" spans="1:4" x14ac:dyDescent="0.25">
      <c r="A92" s="22"/>
      <c r="B92" s="11"/>
      <c r="D92" s="108"/>
    </row>
    <row r="93" spans="1:4" x14ac:dyDescent="0.25">
      <c r="A93" s="22"/>
      <c r="B93" s="11"/>
      <c r="D93" s="108"/>
    </row>
    <row r="94" spans="1:4" ht="20.100000000000001" customHeight="1" x14ac:dyDescent="0.25">
      <c r="A94" s="22"/>
      <c r="B94" s="11"/>
      <c r="D94" s="108"/>
    </row>
    <row r="95" spans="1:4" ht="20.100000000000001" customHeight="1" x14ac:dyDescent="0.25">
      <c r="A95" s="22"/>
      <c r="B95" s="11"/>
      <c r="D95" s="108"/>
    </row>
    <row r="96" spans="1:4" ht="20.100000000000001" customHeight="1" x14ac:dyDescent="0.25">
      <c r="A96" s="22"/>
      <c r="B96" s="11"/>
      <c r="D96" s="108"/>
    </row>
    <row r="97" spans="1:4" ht="20.100000000000001" customHeight="1" x14ac:dyDescent="0.25">
      <c r="A97" s="22"/>
      <c r="B97" s="11"/>
      <c r="D97" s="108"/>
    </row>
    <row r="98" spans="1:4" x14ac:dyDescent="0.25">
      <c r="A98" s="22"/>
      <c r="B98" s="11"/>
      <c r="D98" s="108"/>
    </row>
    <row r="99" spans="1:4" x14ac:dyDescent="0.25">
      <c r="A99" s="22"/>
      <c r="B99" s="11"/>
      <c r="D99" s="108"/>
    </row>
    <row r="100" spans="1:4" x14ac:dyDescent="0.25">
      <c r="A100" s="22"/>
      <c r="B100" s="11"/>
      <c r="D100" s="108"/>
    </row>
    <row r="101" spans="1:4" ht="20.100000000000001" customHeight="1" x14ac:dyDescent="0.25">
      <c r="A101" s="22"/>
      <c r="B101" s="11"/>
      <c r="D101" s="108"/>
    </row>
    <row r="102" spans="1:4" x14ac:dyDescent="0.25">
      <c r="A102" s="22"/>
      <c r="B102" s="11"/>
      <c r="D102" s="108"/>
    </row>
    <row r="103" spans="1:4" x14ac:dyDescent="0.25">
      <c r="A103" s="22"/>
      <c r="B103" s="11"/>
      <c r="D103" s="108"/>
    </row>
    <row r="104" spans="1:4" x14ac:dyDescent="0.25">
      <c r="A104" s="22"/>
      <c r="B104" s="11"/>
      <c r="D104" s="108"/>
    </row>
    <row r="105" spans="1:4" ht="20.100000000000001" customHeight="1" x14ac:dyDescent="0.25">
      <c r="A105" s="22"/>
      <c r="B105" s="11"/>
      <c r="D105" s="108"/>
    </row>
    <row r="106" spans="1:4" ht="20.100000000000001" customHeight="1" x14ac:dyDescent="0.25">
      <c r="A106" s="22"/>
      <c r="B106" s="11"/>
      <c r="D106" s="108"/>
    </row>
    <row r="107" spans="1:4" x14ac:dyDescent="0.25">
      <c r="A107" s="22"/>
      <c r="B107" s="11"/>
      <c r="D107" s="108"/>
    </row>
    <row r="108" spans="1:4" x14ac:dyDescent="0.25">
      <c r="A108" s="22"/>
      <c r="B108" s="11"/>
      <c r="D108" s="108"/>
    </row>
    <row r="109" spans="1:4" x14ac:dyDescent="0.25">
      <c r="A109" s="22"/>
      <c r="B109" s="11"/>
      <c r="D109" s="108"/>
    </row>
    <row r="110" spans="1:4" x14ac:dyDescent="0.25">
      <c r="A110" s="22"/>
      <c r="B110" s="11"/>
      <c r="D110" s="108"/>
    </row>
    <row r="111" spans="1:4" x14ac:dyDescent="0.25">
      <c r="A111" s="22"/>
      <c r="B111" s="11"/>
      <c r="D111" s="108"/>
    </row>
    <row r="112" spans="1:4" x14ac:dyDescent="0.25">
      <c r="A112" s="22"/>
      <c r="B112" s="11"/>
      <c r="D112" s="108"/>
    </row>
    <row r="113" spans="1:4" ht="20.100000000000001" customHeight="1" x14ac:dyDescent="0.25">
      <c r="A113" s="22"/>
      <c r="B113" s="11"/>
      <c r="D113" s="108"/>
    </row>
    <row r="114" spans="1:4" ht="20.100000000000001" customHeight="1" x14ac:dyDescent="0.25">
      <c r="A114" s="22"/>
      <c r="B114" s="11"/>
      <c r="D114" s="108"/>
    </row>
    <row r="115" spans="1:4" ht="20.100000000000001" customHeight="1" x14ac:dyDescent="0.25">
      <c r="A115" s="22"/>
      <c r="B115" s="11"/>
      <c r="D115" s="108"/>
    </row>
    <row r="116" spans="1:4" ht="20.100000000000001" customHeight="1" x14ac:dyDescent="0.25">
      <c r="A116" s="22"/>
      <c r="B116" s="11"/>
      <c r="D116" s="108"/>
    </row>
    <row r="117" spans="1:4" x14ac:dyDescent="0.25">
      <c r="A117" s="22"/>
      <c r="B117" s="11"/>
      <c r="D117" s="108"/>
    </row>
    <row r="118" spans="1:4" ht="20.100000000000001" customHeight="1" x14ac:dyDescent="0.25">
      <c r="A118" s="22"/>
      <c r="B118" s="11"/>
      <c r="D118" s="108"/>
    </row>
    <row r="119" spans="1:4" ht="20.100000000000001" customHeight="1" x14ac:dyDescent="0.25">
      <c r="A119" s="22"/>
      <c r="B119" s="11"/>
      <c r="D119" s="108"/>
    </row>
    <row r="120" spans="1:4" ht="20.100000000000001" customHeight="1" x14ac:dyDescent="0.25">
      <c r="A120" s="22"/>
      <c r="B120" s="11"/>
      <c r="D120" s="108"/>
    </row>
    <row r="121" spans="1:4" ht="20.100000000000001" customHeight="1" x14ac:dyDescent="0.25">
      <c r="A121" s="22"/>
      <c r="B121" s="11"/>
      <c r="D121" s="108"/>
    </row>
    <row r="122" spans="1:4" ht="20.100000000000001" customHeight="1" x14ac:dyDescent="0.25">
      <c r="A122" s="22"/>
      <c r="B122" s="11"/>
      <c r="D122" s="108"/>
    </row>
    <row r="123" spans="1:4" ht="20.100000000000001" customHeight="1" x14ac:dyDescent="0.25">
      <c r="A123" s="22"/>
      <c r="B123" s="11"/>
      <c r="D123" s="108"/>
    </row>
    <row r="124" spans="1:4" ht="20.100000000000001" customHeight="1" x14ac:dyDescent="0.25">
      <c r="A124" s="22"/>
      <c r="B124" s="11"/>
      <c r="D124" s="108"/>
    </row>
    <row r="125" spans="1:4" ht="20.100000000000001" customHeight="1" x14ac:dyDescent="0.25">
      <c r="A125" s="22"/>
      <c r="B125" s="11"/>
      <c r="D125" s="108"/>
    </row>
    <row r="126" spans="1:4" x14ac:dyDescent="0.25">
      <c r="A126" s="22"/>
      <c r="B126" s="11"/>
      <c r="D126" s="108"/>
    </row>
    <row r="127" spans="1:4" ht="20.100000000000001" customHeight="1" x14ac:dyDescent="0.25">
      <c r="A127" s="22"/>
      <c r="B127" s="11"/>
      <c r="D127" s="108"/>
    </row>
    <row r="128" spans="1:4" x14ac:dyDescent="0.25">
      <c r="A128" s="22"/>
      <c r="B128" s="11"/>
      <c r="D128" s="108"/>
    </row>
    <row r="129" spans="1:4" x14ac:dyDescent="0.25">
      <c r="A129" s="22"/>
      <c r="B129" s="11"/>
      <c r="D129" s="108"/>
    </row>
    <row r="130" spans="1:4" x14ac:dyDescent="0.25">
      <c r="A130" s="22"/>
      <c r="D130" s="108"/>
    </row>
    <row r="131" spans="1:4" x14ac:dyDescent="0.25">
      <c r="A131" s="22"/>
      <c r="D131" s="108"/>
    </row>
    <row r="132" spans="1:4" x14ac:dyDescent="0.25">
      <c r="A132" s="22"/>
      <c r="D132" s="108"/>
    </row>
    <row r="133" spans="1:4" x14ac:dyDescent="0.25">
      <c r="A133" s="22"/>
      <c r="D133" s="108"/>
    </row>
    <row r="134" spans="1:4" x14ac:dyDescent="0.25">
      <c r="A134" s="22"/>
      <c r="D134" s="108"/>
    </row>
    <row r="135" spans="1:4" x14ac:dyDescent="0.25">
      <c r="A135" s="22"/>
      <c r="D135" s="108"/>
    </row>
    <row r="136" spans="1:4" x14ac:dyDescent="0.25">
      <c r="A136" s="22"/>
      <c r="D136" s="108"/>
    </row>
    <row r="137" spans="1:4" x14ac:dyDescent="0.25">
      <c r="A137" s="22"/>
      <c r="D137" s="108"/>
    </row>
    <row r="138" spans="1:4" x14ac:dyDescent="0.25">
      <c r="A138" s="22"/>
      <c r="D138" s="108"/>
    </row>
    <row r="139" spans="1:4" x14ac:dyDescent="0.25">
      <c r="A139" s="22"/>
      <c r="D139" s="108"/>
    </row>
    <row r="140" spans="1:4" x14ac:dyDescent="0.25">
      <c r="A140" s="22"/>
      <c r="D140" s="108"/>
    </row>
    <row r="141" spans="1:4" x14ac:dyDescent="0.25">
      <c r="A141" s="22"/>
      <c r="D141" s="108"/>
    </row>
    <row r="142" spans="1:4" x14ac:dyDescent="0.25">
      <c r="A142" s="22"/>
      <c r="D142" s="108"/>
    </row>
    <row r="143" spans="1:4" x14ac:dyDescent="0.25">
      <c r="A143" s="22"/>
      <c r="D143" s="108"/>
    </row>
    <row r="144" spans="1:4" x14ac:dyDescent="0.25">
      <c r="A144" s="22"/>
      <c r="D144" s="108"/>
    </row>
    <row r="145" spans="1:4" x14ac:dyDescent="0.25">
      <c r="A145" s="22"/>
      <c r="D145" s="108"/>
    </row>
    <row r="146" spans="1:4" x14ac:dyDescent="0.25">
      <c r="A146" s="22"/>
      <c r="D146" s="108"/>
    </row>
    <row r="147" spans="1:4" x14ac:dyDescent="0.25">
      <c r="A147" s="22"/>
      <c r="D147" s="108"/>
    </row>
    <row r="148" spans="1:4" x14ac:dyDescent="0.25">
      <c r="A148" s="22"/>
      <c r="D148" s="108"/>
    </row>
    <row r="149" spans="1:4" x14ac:dyDescent="0.25">
      <c r="A149" s="22"/>
      <c r="D149" s="108"/>
    </row>
    <row r="150" spans="1:4" x14ac:dyDescent="0.25">
      <c r="A150" s="22"/>
      <c r="D150" s="108"/>
    </row>
    <row r="151" spans="1:4" x14ac:dyDescent="0.25">
      <c r="A151" s="22"/>
    </row>
    <row r="152" spans="1:4" x14ac:dyDescent="0.25">
      <c r="A152" s="22"/>
    </row>
    <row r="153" spans="1:4" x14ac:dyDescent="0.25">
      <c r="A153" s="22"/>
    </row>
    <row r="154" spans="1:4" x14ac:dyDescent="0.25">
      <c r="A154" s="22"/>
    </row>
    <row r="155" spans="1:4" x14ac:dyDescent="0.25">
      <c r="A155" s="22"/>
    </row>
    <row r="156" spans="1:4" x14ac:dyDescent="0.25">
      <c r="A156" s="22"/>
    </row>
  </sheetData>
  <autoFilter ref="B6:K6"/>
  <customSheetViews>
    <customSheetView guid="{A61807DE-1A9F-4D9E-AA9C-2C2A4B8D3195}" showAutoFilter="1">
      <selection activeCell="C14" sqref="C14"/>
      <pageMargins left="0.7" right="0.7" top="0.75" bottom="0.75" header="0.3" footer="0.3"/>
      <pageSetup orientation="portrait" r:id="rId1"/>
      <autoFilter ref="B6:B171"/>
    </customSheetView>
    <customSheetView guid="{C5727CAE-36E7-4F5C-A23D-3D3BFC529126}" showAutoFilter="1">
      <selection activeCell="C14" sqref="C14"/>
      <pageMargins left="0.7" right="0.7" top="0.75" bottom="0.75" header="0.3" footer="0.3"/>
      <pageSetup orientation="portrait" r:id="rId2"/>
      <autoFilter ref="B6:B171"/>
    </customSheetView>
    <customSheetView guid="{DA733677-58EB-43A1-AB08-BCD2B2774334}" showAutoFilter="1">
      <selection activeCell="C14" sqref="C14"/>
      <pageMargins left="0.7" right="0.7" top="0.75" bottom="0.75" header="0.3" footer="0.3"/>
      <pageSetup orientation="portrait" r:id="rId3"/>
      <autoFilter ref="B6:B171"/>
    </customSheetView>
  </customSheetViews>
  <mergeCells count="24">
    <mergeCell ref="A1:L1"/>
    <mergeCell ref="A2:B2"/>
    <mergeCell ref="C2:F2"/>
    <mergeCell ref="G2:H2"/>
    <mergeCell ref="I2:J2"/>
    <mergeCell ref="K2:L2"/>
    <mergeCell ref="C10:J10"/>
    <mergeCell ref="I4:J4"/>
    <mergeCell ref="C3:F3"/>
    <mergeCell ref="A5:B5"/>
    <mergeCell ref="C5:F5"/>
    <mergeCell ref="G5:J5"/>
    <mergeCell ref="C4:F4"/>
    <mergeCell ref="C8:J8"/>
    <mergeCell ref="A7:A8"/>
    <mergeCell ref="G4:H4"/>
    <mergeCell ref="A4:B4"/>
    <mergeCell ref="A3:B3"/>
    <mergeCell ref="K4:L4"/>
    <mergeCell ref="C9:J9"/>
    <mergeCell ref="I3:J3"/>
    <mergeCell ref="C7:J7"/>
    <mergeCell ref="G3:H3"/>
    <mergeCell ref="K3:L3"/>
  </mergeCells>
  <pageMargins left="0.7" right="0.7" top="0.75" bottom="0.75" header="0.3" footer="0.3"/>
  <pageSetup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FF00"/>
  </sheetPr>
  <dimension ref="A1:M158"/>
  <sheetViews>
    <sheetView workbookViewId="0">
      <pane ySplit="6" topLeftCell="A28" activePane="bottomLeft" state="frozen"/>
      <selection activeCell="C163" sqref="C163:J163"/>
      <selection pane="bottomLeft" activeCell="C93" sqref="C93:E93"/>
    </sheetView>
  </sheetViews>
  <sheetFormatPr defaultRowHeight="15.75" x14ac:dyDescent="0.25"/>
  <cols>
    <col min="1" max="1" width="11" style="24" customWidth="1"/>
    <col min="2" max="8" width="10.140625" style="23" customWidth="1"/>
    <col min="9" max="9" width="11.5703125" style="23" customWidth="1"/>
    <col min="10" max="10" width="12.42578125" style="23" customWidth="1"/>
    <col min="11" max="11" width="20.7109375" style="2453" customWidth="1"/>
    <col min="12" max="12" width="43.85546875" style="3" customWidth="1"/>
    <col min="13" max="16384" width="9.140625" style="10"/>
  </cols>
  <sheetData>
    <row r="1" spans="1:13" s="2" customFormat="1" ht="30.75" customHeight="1" thickTop="1" x14ac:dyDescent="0.25">
      <c r="A1" s="3465" t="s">
        <v>609</v>
      </c>
      <c r="B1" s="3466"/>
      <c r="C1" s="3466"/>
      <c r="D1" s="3466"/>
      <c r="E1" s="3466"/>
      <c r="F1" s="3466"/>
      <c r="G1" s="3466"/>
      <c r="H1" s="3466"/>
      <c r="I1" s="3466"/>
      <c r="J1" s="3466"/>
      <c r="K1" s="3466"/>
      <c r="L1" s="3467"/>
      <c r="M1" s="1"/>
    </row>
    <row r="2" spans="1:13" s="5" customFormat="1" ht="20.25" customHeight="1" x14ac:dyDescent="0.25">
      <c r="A2" s="3463" t="s">
        <v>259</v>
      </c>
      <c r="B2" s="3464"/>
      <c r="C2" s="3445">
        <f>(25+120+57)*25</f>
        <v>5050</v>
      </c>
      <c r="D2" s="3446"/>
      <c r="E2" s="3446"/>
      <c r="F2" s="3447"/>
      <c r="G2" s="3498" t="s">
        <v>430</v>
      </c>
      <c r="H2" s="3499"/>
      <c r="I2" s="3437" t="s">
        <v>260</v>
      </c>
      <c r="J2" s="3438"/>
      <c r="K2" s="3500" t="s">
        <v>267</v>
      </c>
      <c r="L2" s="3501"/>
      <c r="M2" s="4"/>
    </row>
    <row r="3" spans="1:13" s="5" customFormat="1" ht="20.25" customHeight="1" x14ac:dyDescent="0.25">
      <c r="A3" s="3463" t="s">
        <v>261</v>
      </c>
      <c r="B3" s="3464"/>
      <c r="C3" s="3445" t="s">
        <v>266</v>
      </c>
      <c r="D3" s="3446"/>
      <c r="E3" s="3446"/>
      <c r="F3" s="3447"/>
      <c r="G3" s="3498"/>
      <c r="H3" s="3499"/>
      <c r="I3" s="3437" t="s">
        <v>262</v>
      </c>
      <c r="J3" s="3438"/>
      <c r="K3" s="3500" t="s">
        <v>268</v>
      </c>
      <c r="L3" s="3501"/>
      <c r="M3" s="4"/>
    </row>
    <row r="4" spans="1:13" s="5" customFormat="1" ht="20.25" customHeight="1" x14ac:dyDescent="0.25">
      <c r="A4" s="3463" t="s">
        <v>263</v>
      </c>
      <c r="B4" s="3464"/>
      <c r="C4" s="3445" t="s">
        <v>278</v>
      </c>
      <c r="D4" s="3446"/>
      <c r="E4" s="3446"/>
      <c r="F4" s="3447"/>
      <c r="G4" s="3498"/>
      <c r="H4" s="3499"/>
      <c r="I4" s="3437" t="s">
        <v>264</v>
      </c>
      <c r="J4" s="3438"/>
      <c r="K4" s="3500" t="s">
        <v>3083</v>
      </c>
      <c r="L4" s="3501"/>
      <c r="M4" s="4"/>
    </row>
    <row r="5" spans="1:13" s="5" customFormat="1" ht="68.25" customHeight="1" thickBot="1" x14ac:dyDescent="0.3">
      <c r="A5" s="3448" t="s">
        <v>265</v>
      </c>
      <c r="B5" s="3449"/>
      <c r="C5" s="3450" t="s">
        <v>3084</v>
      </c>
      <c r="D5" s="3451"/>
      <c r="E5" s="3451"/>
      <c r="F5" s="3452"/>
      <c r="G5" s="3496" t="s">
        <v>383</v>
      </c>
      <c r="H5" s="3497"/>
      <c r="I5" s="3437" t="s">
        <v>521</v>
      </c>
      <c r="J5" s="3438"/>
      <c r="K5" s="3468" t="s">
        <v>1869</v>
      </c>
      <c r="L5" s="3469"/>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3" ht="20.100000000000001" customHeight="1" thickTop="1" x14ac:dyDescent="0.25">
      <c r="A7" s="45">
        <v>40581</v>
      </c>
      <c r="B7" s="46" t="s">
        <v>12</v>
      </c>
      <c r="C7" s="112">
        <v>130</v>
      </c>
      <c r="D7" s="112">
        <v>72</v>
      </c>
      <c r="E7" s="112">
        <v>45</v>
      </c>
      <c r="F7" s="112">
        <v>36</v>
      </c>
      <c r="G7" s="112">
        <v>113</v>
      </c>
      <c r="H7" s="112"/>
      <c r="I7" s="112"/>
      <c r="J7" s="112"/>
      <c r="K7" s="2674"/>
      <c r="L7" s="47" t="s">
        <v>1187</v>
      </c>
    </row>
    <row r="8" spans="1:13" ht="20.100000000000001" customHeight="1" x14ac:dyDescent="0.25">
      <c r="A8" s="22">
        <v>40583</v>
      </c>
      <c r="B8" s="11" t="s">
        <v>186</v>
      </c>
      <c r="L8" s="3" t="s">
        <v>40</v>
      </c>
    </row>
    <row r="9" spans="1:13" ht="20.100000000000001" customHeight="1" x14ac:dyDescent="0.25">
      <c r="A9" s="3484">
        <v>40584</v>
      </c>
      <c r="B9" s="11" t="s">
        <v>14</v>
      </c>
      <c r="C9" s="3489" t="s">
        <v>47</v>
      </c>
      <c r="D9" s="3489"/>
      <c r="E9" s="3489"/>
      <c r="F9" s="3489"/>
      <c r="G9" s="3489"/>
      <c r="H9" s="3489"/>
      <c r="I9" s="3489"/>
      <c r="J9" s="3489"/>
    </row>
    <row r="10" spans="1:13" ht="20.100000000000001" customHeight="1" x14ac:dyDescent="0.25">
      <c r="A10" s="3484"/>
      <c r="B10" s="11" t="s">
        <v>26</v>
      </c>
      <c r="C10" s="3489" t="s">
        <v>46</v>
      </c>
      <c r="D10" s="3489"/>
      <c r="E10" s="3489"/>
      <c r="F10" s="3489"/>
      <c r="G10" s="3489"/>
      <c r="H10" s="3489"/>
      <c r="I10" s="3489"/>
      <c r="J10" s="3489"/>
    </row>
    <row r="11" spans="1:13" ht="30.75" customHeight="1" x14ac:dyDescent="0.45">
      <c r="A11" s="22">
        <v>40591</v>
      </c>
      <c r="B11" s="11" t="s">
        <v>12</v>
      </c>
      <c r="C11" s="23">
        <v>200</v>
      </c>
      <c r="D11" s="23">
        <v>110</v>
      </c>
      <c r="E11" s="23">
        <v>45</v>
      </c>
      <c r="G11" s="23">
        <v>110</v>
      </c>
      <c r="K11" s="2679" t="s">
        <v>1909</v>
      </c>
      <c r="L11" s="3" t="s">
        <v>2069</v>
      </c>
    </row>
    <row r="12" spans="1:13" ht="19.5" customHeight="1" x14ac:dyDescent="0.25">
      <c r="A12" s="22">
        <v>40599</v>
      </c>
      <c r="B12" s="11" t="s">
        <v>16</v>
      </c>
      <c r="C12" s="3489" t="s">
        <v>52</v>
      </c>
      <c r="D12" s="3489"/>
      <c r="E12" s="3489"/>
      <c r="F12" s="3489"/>
      <c r="G12" s="3489"/>
      <c r="H12" s="3489"/>
      <c r="I12" s="3489"/>
      <c r="J12" s="3489"/>
    </row>
    <row r="13" spans="1:13" ht="20.100000000000001" customHeight="1" x14ac:dyDescent="0.25">
      <c r="A13" s="22">
        <v>40603</v>
      </c>
      <c r="B13" s="11" t="s">
        <v>186</v>
      </c>
      <c r="C13" s="11"/>
      <c r="D13" s="11"/>
      <c r="E13" s="11"/>
      <c r="F13" s="11"/>
      <c r="G13" s="11"/>
      <c r="H13" s="23" t="s">
        <v>69</v>
      </c>
      <c r="I13" s="11"/>
      <c r="J13" s="11"/>
      <c r="K13" s="2675"/>
      <c r="L13" s="3" t="s">
        <v>40</v>
      </c>
    </row>
    <row r="14" spans="1:13" ht="20.100000000000001" customHeight="1" x14ac:dyDescent="0.25">
      <c r="A14" s="22">
        <v>40632</v>
      </c>
      <c r="B14" s="11" t="s">
        <v>186</v>
      </c>
      <c r="C14" s="11"/>
      <c r="D14" s="11"/>
      <c r="E14" s="11"/>
      <c r="F14" s="11"/>
      <c r="G14" s="11"/>
      <c r="H14" s="23" t="s">
        <v>69</v>
      </c>
      <c r="I14" s="11"/>
      <c r="J14" s="11"/>
      <c r="K14" s="2675"/>
      <c r="L14" s="3" t="s">
        <v>40</v>
      </c>
    </row>
    <row r="15" spans="1:13" ht="30.75" customHeight="1" x14ac:dyDescent="0.25">
      <c r="A15" s="22">
        <v>40670</v>
      </c>
      <c r="B15" s="11" t="s">
        <v>14</v>
      </c>
      <c r="C15" s="3439" t="s">
        <v>107</v>
      </c>
      <c r="D15" s="3439"/>
      <c r="E15" s="3439"/>
      <c r="F15" s="3439"/>
      <c r="G15" s="3439"/>
      <c r="H15" s="3439"/>
      <c r="I15" s="3439"/>
      <c r="J15" s="3439"/>
      <c r="K15" s="2459"/>
    </row>
    <row r="16" spans="1:13" ht="43.5" customHeight="1" x14ac:dyDescent="0.25">
      <c r="A16" s="22">
        <v>40739</v>
      </c>
      <c r="B16" s="11" t="s">
        <v>14</v>
      </c>
      <c r="C16" s="3439" t="s">
        <v>147</v>
      </c>
      <c r="D16" s="3439"/>
      <c r="E16" s="3439"/>
      <c r="F16" s="3439"/>
      <c r="G16" s="3439"/>
      <c r="H16" s="3439"/>
      <c r="I16" s="3439"/>
      <c r="J16" s="3439"/>
      <c r="K16" s="2459"/>
    </row>
    <row r="17" spans="1:12" ht="48" customHeight="1" x14ac:dyDescent="0.25">
      <c r="A17" s="22">
        <v>40748</v>
      </c>
      <c r="B17" s="11" t="s">
        <v>31</v>
      </c>
      <c r="C17" s="3439" t="s">
        <v>1188</v>
      </c>
      <c r="D17" s="3439"/>
      <c r="E17" s="3439"/>
      <c r="F17" s="3439"/>
      <c r="G17" s="3439"/>
      <c r="H17" s="3439"/>
      <c r="I17" s="3439"/>
      <c r="J17" s="3439"/>
      <c r="K17" s="2459"/>
    </row>
    <row r="18" spans="1:12" ht="20.25" customHeight="1" x14ac:dyDescent="0.25">
      <c r="A18" s="22">
        <v>40754</v>
      </c>
      <c r="B18" s="11" t="s">
        <v>4</v>
      </c>
      <c r="C18" s="3456" t="s">
        <v>163</v>
      </c>
      <c r="D18" s="3457"/>
      <c r="E18" s="3457"/>
      <c r="F18" s="3457"/>
      <c r="G18" s="3457"/>
      <c r="H18" s="3457"/>
      <c r="I18" s="3457"/>
      <c r="J18" s="3458"/>
      <c r="K18" s="2460"/>
    </row>
    <row r="19" spans="1:12" ht="20.100000000000001" customHeight="1" x14ac:dyDescent="0.25">
      <c r="A19" s="22">
        <v>40759</v>
      </c>
      <c r="B19" s="11" t="s">
        <v>186</v>
      </c>
      <c r="H19" s="23" t="s">
        <v>69</v>
      </c>
      <c r="L19" s="3" t="s">
        <v>40</v>
      </c>
    </row>
    <row r="20" spans="1:12" ht="20.100000000000001" customHeight="1" x14ac:dyDescent="0.25">
      <c r="A20" s="22">
        <v>40763</v>
      </c>
      <c r="B20" s="11" t="s">
        <v>4</v>
      </c>
      <c r="C20" s="3456" t="s">
        <v>166</v>
      </c>
      <c r="D20" s="3457"/>
      <c r="E20" s="3457"/>
      <c r="F20" s="3457"/>
      <c r="G20" s="3457"/>
      <c r="H20" s="3457"/>
      <c r="I20" s="3457"/>
      <c r="J20" s="3458"/>
      <c r="K20" s="2460"/>
    </row>
    <row r="21" spans="1:12" ht="20.100000000000001" customHeight="1" thickBot="1" x14ac:dyDescent="0.3">
      <c r="A21" s="33">
        <v>40871</v>
      </c>
      <c r="B21" s="34" t="s">
        <v>186</v>
      </c>
      <c r="C21" s="117"/>
      <c r="D21" s="117"/>
      <c r="E21" s="117"/>
      <c r="F21" s="117"/>
      <c r="G21" s="117"/>
      <c r="H21" s="117" t="s">
        <v>69</v>
      </c>
      <c r="I21" s="117"/>
      <c r="J21" s="117"/>
      <c r="K21" s="2456"/>
      <c r="L21" s="44" t="s">
        <v>40</v>
      </c>
    </row>
    <row r="22" spans="1:12" ht="20.100000000000001" customHeight="1" thickTop="1" x14ac:dyDescent="0.25">
      <c r="A22" s="19">
        <v>41004</v>
      </c>
      <c r="B22" s="20" t="s">
        <v>186</v>
      </c>
      <c r="C22" s="106"/>
      <c r="D22" s="106"/>
      <c r="E22" s="106"/>
      <c r="F22" s="106"/>
      <c r="G22" s="106"/>
      <c r="H22" s="106"/>
      <c r="I22" s="106"/>
      <c r="J22" s="106"/>
      <c r="K22" s="2665"/>
      <c r="L22" s="21" t="s">
        <v>40</v>
      </c>
    </row>
    <row r="23" spans="1:12" ht="46.5" customHeight="1" x14ac:dyDescent="0.25">
      <c r="A23" s="22">
        <v>41043</v>
      </c>
      <c r="B23" s="11" t="s">
        <v>14</v>
      </c>
      <c r="C23" s="3456" t="s">
        <v>1189</v>
      </c>
      <c r="D23" s="3457"/>
      <c r="E23" s="3457"/>
      <c r="F23" s="3457"/>
      <c r="G23" s="3457"/>
      <c r="H23" s="3457"/>
      <c r="I23" s="3457"/>
      <c r="J23" s="3458"/>
      <c r="K23" s="2460"/>
    </row>
    <row r="24" spans="1:12" ht="69.75" customHeight="1" x14ac:dyDescent="0.25">
      <c r="A24" s="22">
        <v>41052</v>
      </c>
      <c r="B24" s="966" t="s">
        <v>31</v>
      </c>
      <c r="C24" s="3456" t="s">
        <v>1190</v>
      </c>
      <c r="D24" s="3457"/>
      <c r="E24" s="3457"/>
      <c r="F24" s="3457"/>
      <c r="G24" s="3457"/>
      <c r="H24" s="3457"/>
      <c r="I24" s="3457"/>
      <c r="J24" s="3458"/>
      <c r="K24" s="2460"/>
    </row>
    <row r="25" spans="1:12" ht="20.100000000000001" customHeight="1" x14ac:dyDescent="0.25">
      <c r="A25" s="36">
        <v>41082</v>
      </c>
      <c r="B25" s="37" t="s">
        <v>190</v>
      </c>
      <c r="C25" s="3493" t="s">
        <v>191</v>
      </c>
      <c r="D25" s="3494"/>
      <c r="E25" s="3494"/>
      <c r="F25" s="3494"/>
      <c r="G25" s="3494"/>
      <c r="H25" s="3494"/>
      <c r="I25" s="3494"/>
      <c r="J25" s="3495"/>
      <c r="K25" s="2482"/>
      <c r="L25" s="50"/>
    </row>
    <row r="26" spans="1:12" ht="20.100000000000001" customHeight="1" x14ac:dyDescent="0.25">
      <c r="A26" s="36">
        <v>41101</v>
      </c>
      <c r="B26" s="37" t="s">
        <v>12</v>
      </c>
      <c r="C26" s="90">
        <v>140</v>
      </c>
      <c r="D26" s="113">
        <f>+C26*(100-E26)/100</f>
        <v>63</v>
      </c>
      <c r="E26" s="90">
        <v>55</v>
      </c>
      <c r="F26" s="90"/>
      <c r="G26" s="90">
        <v>100</v>
      </c>
      <c r="H26" s="90"/>
      <c r="I26" s="90"/>
      <c r="J26" s="90"/>
      <c r="K26" s="2523"/>
      <c r="L26" s="38" t="s">
        <v>650</v>
      </c>
    </row>
    <row r="27" spans="1:12" ht="20.100000000000001" customHeight="1" x14ac:dyDescent="0.25">
      <c r="A27" s="22">
        <v>41140</v>
      </c>
      <c r="B27" s="11" t="s">
        <v>14</v>
      </c>
      <c r="C27" s="3470" t="s">
        <v>242</v>
      </c>
      <c r="D27" s="3471"/>
      <c r="E27" s="3471"/>
      <c r="F27" s="3471"/>
      <c r="G27" s="3471"/>
      <c r="H27" s="3471"/>
      <c r="I27" s="3471"/>
      <c r="J27" s="3472"/>
      <c r="K27" s="2462"/>
    </row>
    <row r="28" spans="1:12" ht="20.100000000000001" customHeight="1" x14ac:dyDescent="0.25">
      <c r="A28" s="22">
        <v>41183</v>
      </c>
      <c r="B28" s="11" t="s">
        <v>14</v>
      </c>
      <c r="C28" s="3470" t="s">
        <v>242</v>
      </c>
      <c r="D28" s="3471"/>
      <c r="E28" s="3471"/>
      <c r="F28" s="3471"/>
      <c r="G28" s="3471"/>
      <c r="H28" s="3471"/>
      <c r="I28" s="3471"/>
      <c r="J28" s="3472"/>
      <c r="K28" s="2462"/>
    </row>
    <row r="29" spans="1:12" ht="20.100000000000001" customHeight="1" x14ac:dyDescent="0.25">
      <c r="A29" s="22">
        <v>41206</v>
      </c>
      <c r="B29" s="11" t="s">
        <v>12</v>
      </c>
      <c r="C29" s="110">
        <v>180</v>
      </c>
      <c r="D29" s="110">
        <f>+C29*(100-E29)/100</f>
        <v>81</v>
      </c>
      <c r="E29" s="110">
        <v>55</v>
      </c>
      <c r="F29" s="110"/>
      <c r="G29" s="110">
        <v>115</v>
      </c>
      <c r="H29" s="110"/>
      <c r="I29" s="110"/>
      <c r="J29" s="110"/>
      <c r="K29" s="2461"/>
      <c r="L29" s="3" t="s">
        <v>850</v>
      </c>
    </row>
    <row r="30" spans="1:12" ht="20.100000000000001" customHeight="1" thickBot="1" x14ac:dyDescent="0.3">
      <c r="A30" s="33">
        <v>41272</v>
      </c>
      <c r="B30" s="34" t="s">
        <v>16</v>
      </c>
      <c r="C30" s="3490" t="s">
        <v>1191</v>
      </c>
      <c r="D30" s="3491"/>
      <c r="E30" s="3491"/>
      <c r="F30" s="3491"/>
      <c r="G30" s="3491"/>
      <c r="H30" s="3491"/>
      <c r="I30" s="3491"/>
      <c r="J30" s="3492"/>
      <c r="K30" s="2478"/>
      <c r="L30" s="35"/>
    </row>
    <row r="31" spans="1:12" ht="16.5" thickTop="1" x14ac:dyDescent="0.25">
      <c r="A31" s="19">
        <v>41284</v>
      </c>
      <c r="B31" s="20" t="s">
        <v>186</v>
      </c>
      <c r="C31" s="111"/>
      <c r="D31" s="111"/>
      <c r="E31" s="111"/>
      <c r="F31" s="111"/>
      <c r="G31" s="111"/>
      <c r="H31" s="3485" t="s">
        <v>69</v>
      </c>
      <c r="I31" s="3486"/>
      <c r="J31" s="111"/>
      <c r="K31" s="2511"/>
      <c r="L31" s="154" t="s">
        <v>299</v>
      </c>
    </row>
    <row r="32" spans="1:12" ht="20.100000000000001" customHeight="1" x14ac:dyDescent="0.25">
      <c r="A32" s="22">
        <v>41306</v>
      </c>
      <c r="B32" s="11" t="s">
        <v>14</v>
      </c>
      <c r="C32" s="3470" t="s">
        <v>1192</v>
      </c>
      <c r="D32" s="3471"/>
      <c r="E32" s="3471"/>
      <c r="F32" s="3471"/>
      <c r="G32" s="3471"/>
      <c r="H32" s="3471"/>
      <c r="I32" s="3471"/>
      <c r="J32" s="3472"/>
      <c r="K32" s="2462"/>
    </row>
    <row r="33" spans="1:12" ht="56.25" customHeight="1" x14ac:dyDescent="0.25">
      <c r="A33" s="22">
        <v>41309</v>
      </c>
      <c r="B33" s="11" t="s">
        <v>14</v>
      </c>
      <c r="C33" s="3476" t="s">
        <v>1193</v>
      </c>
      <c r="D33" s="3478"/>
      <c r="E33" s="3478"/>
      <c r="F33" s="3478"/>
      <c r="G33" s="3478"/>
      <c r="H33" s="3478"/>
      <c r="I33" s="3478"/>
      <c r="J33" s="3477"/>
      <c r="K33" s="2469"/>
    </row>
    <row r="34" spans="1:12" ht="45.75" customHeight="1" x14ac:dyDescent="0.25">
      <c r="A34" s="22">
        <v>41317</v>
      </c>
      <c r="B34" s="11" t="s">
        <v>16</v>
      </c>
      <c r="C34" s="3476" t="s">
        <v>311</v>
      </c>
      <c r="D34" s="3487"/>
      <c r="E34" s="3487"/>
      <c r="F34" s="3487"/>
      <c r="G34" s="3487"/>
      <c r="H34" s="3487"/>
      <c r="I34" s="3487"/>
      <c r="J34" s="3488"/>
      <c r="K34" s="2475"/>
    </row>
    <row r="35" spans="1:12" ht="65.25" customHeight="1" x14ac:dyDescent="0.25">
      <c r="A35" s="22">
        <v>41326</v>
      </c>
      <c r="B35" s="965" t="s">
        <v>31</v>
      </c>
      <c r="C35" s="3476" t="s">
        <v>1194</v>
      </c>
      <c r="D35" s="3478"/>
      <c r="E35" s="3478"/>
      <c r="F35" s="3478"/>
      <c r="G35" s="3478"/>
      <c r="H35" s="3478"/>
      <c r="I35" s="3478"/>
      <c r="J35" s="3477"/>
      <c r="K35" s="2469"/>
    </row>
    <row r="36" spans="1:12" ht="24" customHeight="1" x14ac:dyDescent="0.25">
      <c r="A36" s="22">
        <v>41337</v>
      </c>
      <c r="B36" s="11" t="s">
        <v>14</v>
      </c>
      <c r="C36" s="3470" t="s">
        <v>1195</v>
      </c>
      <c r="D36" s="3471"/>
      <c r="E36" s="3471"/>
      <c r="F36" s="3471"/>
      <c r="G36" s="3471"/>
      <c r="H36" s="3471"/>
      <c r="I36" s="3471"/>
      <c r="J36" s="3472"/>
      <c r="K36" s="2462"/>
    </row>
    <row r="37" spans="1:12" ht="20.100000000000001" customHeight="1" x14ac:dyDescent="0.25">
      <c r="A37" s="22">
        <v>41349</v>
      </c>
      <c r="B37" s="11" t="s">
        <v>14</v>
      </c>
      <c r="C37" s="3470" t="s">
        <v>316</v>
      </c>
      <c r="D37" s="3471"/>
      <c r="E37" s="3471"/>
      <c r="F37" s="3471"/>
      <c r="G37" s="3471"/>
      <c r="H37" s="3471"/>
      <c r="I37" s="3471"/>
      <c r="J37" s="3472"/>
      <c r="K37" s="2462"/>
    </row>
    <row r="38" spans="1:12" ht="20.100000000000001" customHeight="1" x14ac:dyDescent="0.25">
      <c r="A38" s="22">
        <v>41366</v>
      </c>
      <c r="B38" s="11" t="s">
        <v>14</v>
      </c>
      <c r="C38" s="3470" t="s">
        <v>316</v>
      </c>
      <c r="D38" s="3471"/>
      <c r="E38" s="3471"/>
      <c r="F38" s="3471"/>
      <c r="G38" s="3471"/>
      <c r="H38" s="3471"/>
      <c r="I38" s="3471"/>
      <c r="J38" s="3472"/>
      <c r="K38" s="2462"/>
    </row>
    <row r="39" spans="1:12" x14ac:dyDescent="0.25">
      <c r="A39" s="36">
        <v>41390</v>
      </c>
      <c r="B39" s="37" t="s">
        <v>12</v>
      </c>
      <c r="C39" s="113">
        <v>85</v>
      </c>
      <c r="D39" s="113">
        <f>+C39*(100-E39)/100</f>
        <v>38.25</v>
      </c>
      <c r="E39" s="113">
        <v>55</v>
      </c>
      <c r="F39" s="113"/>
      <c r="G39" s="113">
        <v>60</v>
      </c>
      <c r="H39" s="113"/>
      <c r="I39" s="113"/>
      <c r="J39" s="113"/>
      <c r="K39" s="2480"/>
      <c r="L39" s="38" t="s">
        <v>428</v>
      </c>
    </row>
    <row r="40" spans="1:12" ht="20.100000000000001" customHeight="1" x14ac:dyDescent="0.25">
      <c r="A40" s="3459">
        <v>41551</v>
      </c>
      <c r="B40" s="11" t="s">
        <v>186</v>
      </c>
      <c r="C40" s="110"/>
      <c r="D40" s="110"/>
      <c r="E40" s="110"/>
      <c r="F40" s="110"/>
      <c r="G40" s="110"/>
      <c r="H40" s="3470" t="s">
        <v>69</v>
      </c>
      <c r="I40" s="3472"/>
      <c r="J40" s="110"/>
      <c r="K40" s="2461"/>
      <c r="L40" s="3" t="s">
        <v>40</v>
      </c>
    </row>
    <row r="41" spans="1:12" ht="20.100000000000001" customHeight="1" x14ac:dyDescent="0.25">
      <c r="A41" s="3460"/>
      <c r="B41" s="11" t="s">
        <v>33</v>
      </c>
      <c r="C41" s="3476" t="s">
        <v>443</v>
      </c>
      <c r="D41" s="3478"/>
      <c r="E41" s="3478"/>
      <c r="F41" s="3478"/>
      <c r="G41" s="3478"/>
      <c r="H41" s="3478"/>
      <c r="I41" s="3478"/>
      <c r="J41" s="3477"/>
      <c r="K41" s="2469"/>
    </row>
    <row r="42" spans="1:12" ht="20.100000000000001" customHeight="1" thickBot="1" x14ac:dyDescent="0.3">
      <c r="A42" s="28">
        <v>41559</v>
      </c>
      <c r="B42" s="12" t="s">
        <v>12</v>
      </c>
      <c r="C42" s="129">
        <v>75</v>
      </c>
      <c r="D42" s="129">
        <f>+C42*(100-E42)/100</f>
        <v>22.5</v>
      </c>
      <c r="E42" s="129">
        <v>70</v>
      </c>
      <c r="F42" s="129"/>
      <c r="G42" s="129">
        <v>85</v>
      </c>
      <c r="H42" s="129"/>
      <c r="I42" s="129"/>
      <c r="J42" s="129"/>
      <c r="K42" s="2493"/>
      <c r="L42" s="13" t="s">
        <v>1196</v>
      </c>
    </row>
    <row r="43" spans="1:12" ht="16.5" thickTop="1" x14ac:dyDescent="0.25">
      <c r="A43" s="39">
        <v>41736</v>
      </c>
      <c r="B43" s="40" t="s">
        <v>33</v>
      </c>
      <c r="C43" s="3485" t="s">
        <v>427</v>
      </c>
      <c r="D43" s="3504"/>
      <c r="E43" s="3504"/>
      <c r="F43" s="3504"/>
      <c r="G43" s="3504"/>
      <c r="H43" s="3504"/>
      <c r="I43" s="3504"/>
      <c r="J43" s="3486"/>
      <c r="K43" s="2484"/>
      <c r="L43" s="41"/>
    </row>
    <row r="44" spans="1:12" x14ac:dyDescent="0.25">
      <c r="A44" s="22">
        <v>41748</v>
      </c>
      <c r="B44" s="11" t="s">
        <v>12</v>
      </c>
      <c r="C44" s="108">
        <v>160</v>
      </c>
      <c r="D44" s="108">
        <f>+C44*(100-E44)/100</f>
        <v>48</v>
      </c>
      <c r="E44" s="108">
        <v>70</v>
      </c>
      <c r="F44" s="108"/>
      <c r="G44" s="108">
        <v>102</v>
      </c>
      <c r="L44" s="3" t="s">
        <v>429</v>
      </c>
    </row>
    <row r="45" spans="1:12" ht="30.75" customHeight="1" x14ac:dyDescent="0.25">
      <c r="A45" s="22">
        <v>41790</v>
      </c>
      <c r="B45" s="11" t="s">
        <v>16</v>
      </c>
      <c r="C45" s="3476" t="s">
        <v>1197</v>
      </c>
      <c r="D45" s="3478"/>
      <c r="E45" s="3478"/>
      <c r="F45" s="3478"/>
      <c r="G45" s="3478"/>
      <c r="H45" s="3478"/>
      <c r="I45" s="3478"/>
      <c r="J45" s="3477"/>
      <c r="K45" s="2469"/>
    </row>
    <row r="46" spans="1:12" ht="38.25" customHeight="1" x14ac:dyDescent="0.25">
      <c r="A46" s="22">
        <v>41800</v>
      </c>
      <c r="B46" s="11" t="s">
        <v>14</v>
      </c>
      <c r="C46" s="3476" t="s">
        <v>463</v>
      </c>
      <c r="D46" s="3478"/>
      <c r="E46" s="3478"/>
      <c r="F46" s="3478"/>
      <c r="G46" s="3478"/>
      <c r="H46" s="3478"/>
      <c r="I46" s="3478"/>
      <c r="J46" s="3477"/>
      <c r="K46" s="2469"/>
    </row>
    <row r="47" spans="1:12" ht="39" customHeight="1" x14ac:dyDescent="0.25">
      <c r="A47" s="22">
        <v>41814</v>
      </c>
      <c r="B47" s="11" t="s">
        <v>14</v>
      </c>
      <c r="C47" s="3476" t="s">
        <v>468</v>
      </c>
      <c r="D47" s="3478"/>
      <c r="E47" s="3478"/>
      <c r="F47" s="3478"/>
      <c r="G47" s="3478"/>
      <c r="H47" s="3478"/>
      <c r="I47" s="3478"/>
      <c r="J47" s="3477"/>
      <c r="K47" s="2469"/>
    </row>
    <row r="48" spans="1:12" ht="33.75" customHeight="1" x14ac:dyDescent="0.25">
      <c r="A48" s="22">
        <v>41820</v>
      </c>
      <c r="B48" s="11" t="s">
        <v>14</v>
      </c>
      <c r="C48" s="3476" t="s">
        <v>467</v>
      </c>
      <c r="D48" s="3478"/>
      <c r="E48" s="3478"/>
      <c r="F48" s="3478"/>
      <c r="G48" s="3478"/>
      <c r="H48" s="3478"/>
      <c r="I48" s="3478"/>
      <c r="J48" s="3477"/>
      <c r="K48" s="2469"/>
    </row>
    <row r="49" spans="1:12" ht="20.100000000000001" customHeight="1" x14ac:dyDescent="0.25">
      <c r="A49" s="22">
        <v>41871</v>
      </c>
      <c r="B49" s="11" t="s">
        <v>186</v>
      </c>
      <c r="D49" s="108"/>
      <c r="L49" s="3" t="s">
        <v>1198</v>
      </c>
    </row>
    <row r="50" spans="1:12" x14ac:dyDescent="0.25">
      <c r="A50" s="36">
        <v>41899</v>
      </c>
      <c r="B50" s="37" t="s">
        <v>12</v>
      </c>
      <c r="C50" s="90">
        <v>75</v>
      </c>
      <c r="D50" s="123">
        <f>+C50*(100-E50)/100</f>
        <v>22.5</v>
      </c>
      <c r="E50" s="90">
        <v>70</v>
      </c>
      <c r="F50" s="90"/>
      <c r="G50" s="90">
        <v>80</v>
      </c>
      <c r="H50" s="90"/>
      <c r="I50" s="90"/>
      <c r="J50" s="90"/>
      <c r="K50" s="2523"/>
      <c r="L50" s="38" t="s">
        <v>808</v>
      </c>
    </row>
    <row r="51" spans="1:12" ht="30.75" customHeight="1" x14ac:dyDescent="0.25">
      <c r="A51" s="22">
        <v>41944</v>
      </c>
      <c r="B51" s="11" t="s">
        <v>14</v>
      </c>
      <c r="C51" s="3476" t="s">
        <v>513</v>
      </c>
      <c r="D51" s="3478"/>
      <c r="E51" s="3478"/>
      <c r="F51" s="3478"/>
      <c r="G51" s="3478"/>
      <c r="H51" s="3478"/>
      <c r="I51" s="3478"/>
      <c r="J51" s="3477"/>
      <c r="K51" s="2469"/>
    </row>
    <row r="52" spans="1:12" ht="56.25" customHeight="1" x14ac:dyDescent="0.25">
      <c r="A52" s="22">
        <v>41974</v>
      </c>
      <c r="B52" s="420" t="s">
        <v>31</v>
      </c>
      <c r="C52" s="3512" t="s">
        <v>1296</v>
      </c>
      <c r="D52" s="3478"/>
      <c r="E52" s="3478"/>
      <c r="F52" s="3478"/>
      <c r="G52" s="3478"/>
      <c r="H52" s="3478"/>
      <c r="I52" s="3478"/>
      <c r="J52" s="3477"/>
      <c r="K52" s="2469"/>
    </row>
    <row r="53" spans="1:12" ht="16.5" thickBot="1" x14ac:dyDescent="0.3">
      <c r="A53" s="28">
        <v>41994</v>
      </c>
      <c r="B53" s="12" t="s">
        <v>12</v>
      </c>
      <c r="C53" s="116">
        <v>195</v>
      </c>
      <c r="D53" s="127">
        <f>+C53*(100-E53)/100</f>
        <v>58.5</v>
      </c>
      <c r="E53" s="116">
        <v>70</v>
      </c>
      <c r="F53" s="116"/>
      <c r="G53" s="116">
        <v>60</v>
      </c>
      <c r="H53" s="116"/>
      <c r="I53" s="116"/>
      <c r="J53" s="116"/>
      <c r="K53" s="2534"/>
      <c r="L53" s="13" t="s">
        <v>1199</v>
      </c>
    </row>
    <row r="54" spans="1:12" ht="16.5" thickTop="1" x14ac:dyDescent="0.25">
      <c r="A54" s="39">
        <v>42028</v>
      </c>
      <c r="B54" s="40" t="s">
        <v>12</v>
      </c>
      <c r="C54" s="105">
        <v>220</v>
      </c>
      <c r="D54" s="115">
        <f>+C54*(100-E54)/100</f>
        <v>44</v>
      </c>
      <c r="E54" s="105">
        <v>80</v>
      </c>
      <c r="F54" s="105"/>
      <c r="G54" s="105">
        <v>73</v>
      </c>
      <c r="H54" s="105"/>
      <c r="I54" s="105"/>
      <c r="J54" s="105"/>
      <c r="K54" s="2496"/>
      <c r="L54" s="41" t="s">
        <v>538</v>
      </c>
    </row>
    <row r="55" spans="1:12" x14ac:dyDescent="0.25">
      <c r="A55" s="22">
        <v>42031</v>
      </c>
      <c r="B55" s="11" t="s">
        <v>186</v>
      </c>
      <c r="C55" s="108"/>
      <c r="D55" s="108"/>
      <c r="E55" s="108"/>
      <c r="F55" s="108"/>
      <c r="G55" s="108"/>
      <c r="H55" s="3476" t="s">
        <v>69</v>
      </c>
      <c r="I55" s="3477"/>
      <c r="J55" s="108"/>
      <c r="K55" s="2467"/>
      <c r="L55" s="124" t="s">
        <v>40</v>
      </c>
    </row>
    <row r="56" spans="1:12" ht="21.75" customHeight="1" x14ac:dyDescent="0.25">
      <c r="A56" s="22">
        <v>42150</v>
      </c>
      <c r="B56" s="302" t="s">
        <v>186</v>
      </c>
      <c r="D56" s="108"/>
      <c r="H56" s="3476" t="s">
        <v>69</v>
      </c>
      <c r="I56" s="3477"/>
      <c r="L56" s="124" t="s">
        <v>40</v>
      </c>
    </row>
    <row r="57" spans="1:12" ht="20.100000000000001" customHeight="1" x14ac:dyDescent="0.25">
      <c r="A57" s="22">
        <v>42168</v>
      </c>
      <c r="B57" s="361" t="s">
        <v>12</v>
      </c>
      <c r="C57" s="23">
        <v>195</v>
      </c>
      <c r="D57" s="108">
        <f>+C57*(100-E57)/100</f>
        <v>39</v>
      </c>
      <c r="E57" s="23">
        <v>80</v>
      </c>
      <c r="G57" s="23">
        <v>75</v>
      </c>
      <c r="L57" s="3" t="s">
        <v>1381</v>
      </c>
    </row>
    <row r="58" spans="1:12" ht="36.75" customHeight="1" x14ac:dyDescent="0.25">
      <c r="A58" s="22">
        <v>42264</v>
      </c>
      <c r="B58" s="454" t="s">
        <v>14</v>
      </c>
      <c r="C58" s="3456" t="s">
        <v>1451</v>
      </c>
      <c r="D58" s="3457"/>
      <c r="E58" s="3457"/>
      <c r="F58" s="3457"/>
      <c r="G58" s="3457"/>
      <c r="H58" s="3457"/>
      <c r="I58" s="3457"/>
      <c r="J58" s="3458"/>
      <c r="K58" s="2460"/>
    </row>
    <row r="59" spans="1:12" ht="20.100000000000001" customHeight="1" x14ac:dyDescent="0.25">
      <c r="A59" s="641">
        <v>42274</v>
      </c>
      <c r="B59" s="640" t="s">
        <v>12</v>
      </c>
      <c r="C59" s="642">
        <v>265</v>
      </c>
      <c r="D59" s="639">
        <f>+C59*(100-E59)/100</f>
        <v>39.75</v>
      </c>
      <c r="E59" s="642">
        <v>85</v>
      </c>
      <c r="F59" s="642"/>
      <c r="G59" s="642">
        <v>100</v>
      </c>
      <c r="H59" s="642"/>
      <c r="I59" s="642"/>
      <c r="J59" s="642"/>
      <c r="K59" s="2523"/>
      <c r="L59" s="38" t="s">
        <v>1455</v>
      </c>
    </row>
    <row r="60" spans="1:12" ht="20.100000000000001" customHeight="1" x14ac:dyDescent="0.25">
      <c r="A60" s="22">
        <v>42317</v>
      </c>
      <c r="B60" s="498" t="s">
        <v>186</v>
      </c>
      <c r="D60" s="108"/>
      <c r="H60" s="496" t="s">
        <v>69</v>
      </c>
      <c r="L60" s="3" t="s">
        <v>40</v>
      </c>
    </row>
    <row r="61" spans="1:12" ht="36.75" customHeight="1" x14ac:dyDescent="0.25">
      <c r="A61" s="22">
        <v>42337</v>
      </c>
      <c r="B61" s="542" t="s">
        <v>14</v>
      </c>
      <c r="C61" s="3476" t="s">
        <v>1528</v>
      </c>
      <c r="D61" s="3478"/>
      <c r="E61" s="3478"/>
      <c r="F61" s="3478"/>
      <c r="G61" s="3478"/>
      <c r="H61" s="3478"/>
      <c r="I61" s="3478"/>
      <c r="J61" s="3477"/>
      <c r="K61" s="2469"/>
    </row>
    <row r="62" spans="1:12" ht="20.100000000000001" customHeight="1" x14ac:dyDescent="0.25">
      <c r="A62" s="22">
        <v>42346</v>
      </c>
      <c r="B62" s="561" t="s">
        <v>12</v>
      </c>
      <c r="C62" s="23">
        <v>235</v>
      </c>
      <c r="D62" s="108">
        <f>+C62*(100-E62)/100</f>
        <v>35.25</v>
      </c>
      <c r="E62" s="23">
        <v>85</v>
      </c>
      <c r="G62" s="23">
        <v>160</v>
      </c>
      <c r="L62" s="3" t="s">
        <v>1456</v>
      </c>
    </row>
    <row r="63" spans="1:12" ht="30.75" customHeight="1" x14ac:dyDescent="0.25">
      <c r="A63" s="22">
        <v>42399</v>
      </c>
      <c r="B63" s="611" t="s">
        <v>14</v>
      </c>
      <c r="C63" s="3476" t="s">
        <v>1590</v>
      </c>
      <c r="D63" s="3478"/>
      <c r="E63" s="3478"/>
      <c r="F63" s="3478"/>
      <c r="G63" s="3478"/>
      <c r="H63" s="3478"/>
      <c r="I63" s="3478"/>
      <c r="J63" s="3477"/>
      <c r="K63" s="2469"/>
    </row>
    <row r="64" spans="1:12" x14ac:dyDescent="0.25">
      <c r="A64" s="22">
        <v>42431</v>
      </c>
      <c r="B64" s="638" t="s">
        <v>12</v>
      </c>
      <c r="C64" s="23">
        <v>210</v>
      </c>
      <c r="D64" s="108">
        <f>+C64*(100-E64)/100</f>
        <v>21</v>
      </c>
      <c r="E64" s="23">
        <v>90</v>
      </c>
      <c r="G64" s="23">
        <v>70</v>
      </c>
      <c r="L64" s="3" t="s">
        <v>1625</v>
      </c>
    </row>
    <row r="65" spans="1:12" ht="30" customHeight="1" x14ac:dyDescent="0.25">
      <c r="A65" s="22">
        <v>42482</v>
      </c>
      <c r="B65" s="11" t="s">
        <v>16</v>
      </c>
      <c r="C65" s="3476" t="s">
        <v>1704</v>
      </c>
      <c r="D65" s="3478"/>
      <c r="E65" s="3478"/>
      <c r="F65" s="3478"/>
      <c r="G65" s="3478"/>
      <c r="H65" s="3478"/>
      <c r="I65" s="3478"/>
      <c r="J65" s="3477"/>
      <c r="K65" s="2469"/>
    </row>
    <row r="66" spans="1:12" ht="51.75" customHeight="1" x14ac:dyDescent="0.25">
      <c r="A66" s="22">
        <v>42491</v>
      </c>
      <c r="B66" s="691" t="s">
        <v>14</v>
      </c>
      <c r="C66" s="3476" t="s">
        <v>1708</v>
      </c>
      <c r="D66" s="3478"/>
      <c r="E66" s="3478"/>
      <c r="F66" s="3478"/>
      <c r="G66" s="3478"/>
      <c r="H66" s="3478"/>
      <c r="I66" s="3478"/>
      <c r="J66" s="3477"/>
      <c r="K66" s="2469"/>
    </row>
    <row r="67" spans="1:12" ht="108" customHeight="1" x14ac:dyDescent="0.25">
      <c r="A67" s="1296">
        <v>42612</v>
      </c>
      <c r="B67" s="1620" t="s">
        <v>31</v>
      </c>
      <c r="C67" s="3479" t="s">
        <v>2184</v>
      </c>
      <c r="D67" s="3480"/>
      <c r="E67" s="3480"/>
      <c r="F67" s="3480"/>
      <c r="G67" s="3480"/>
      <c r="H67" s="3480"/>
      <c r="I67" s="3480"/>
      <c r="J67" s="3481"/>
      <c r="K67" s="2681" t="s">
        <v>2104</v>
      </c>
      <c r="L67" s="1621" t="s">
        <v>2070</v>
      </c>
    </row>
    <row r="68" spans="1:12" x14ac:dyDescent="0.25">
      <c r="A68" s="22">
        <v>42638</v>
      </c>
      <c r="B68" s="11" t="s">
        <v>186</v>
      </c>
      <c r="C68" s="1133"/>
      <c r="D68" s="1128"/>
      <c r="E68" s="1133"/>
      <c r="F68" s="1133"/>
      <c r="G68" s="1133"/>
      <c r="H68" s="3482" t="s">
        <v>69</v>
      </c>
      <c r="I68" s="3483"/>
      <c r="J68" s="1133"/>
      <c r="K68" s="2471"/>
      <c r="L68" s="234" t="s">
        <v>1887</v>
      </c>
    </row>
    <row r="69" spans="1:12" x14ac:dyDescent="0.25">
      <c r="A69" s="826">
        <v>42649</v>
      </c>
      <c r="B69" s="829" t="s">
        <v>12</v>
      </c>
      <c r="C69" s="1133">
        <v>50</v>
      </c>
      <c r="D69" s="1128">
        <f>+C69*(100-E69)/100</f>
        <v>49.5</v>
      </c>
      <c r="E69" s="1133">
        <v>1</v>
      </c>
      <c r="F69" s="1133"/>
      <c r="G69" s="1133">
        <v>90</v>
      </c>
      <c r="H69" s="1133"/>
      <c r="I69" s="1133"/>
      <c r="J69" s="1133" t="s">
        <v>301</v>
      </c>
      <c r="K69" s="2471"/>
      <c r="L69" s="234" t="s">
        <v>1895</v>
      </c>
    </row>
    <row r="70" spans="1:12" ht="15.75" customHeight="1" x14ac:dyDescent="0.25">
      <c r="A70" s="22">
        <v>42706</v>
      </c>
      <c r="B70" s="873" t="s">
        <v>14</v>
      </c>
      <c r="C70" s="3506" t="s">
        <v>2180</v>
      </c>
      <c r="D70" s="3507"/>
      <c r="E70" s="3507"/>
      <c r="F70" s="3507"/>
      <c r="G70" s="3507"/>
      <c r="H70" s="3507"/>
      <c r="I70" s="3507"/>
      <c r="J70" s="3508"/>
      <c r="K70" s="2486"/>
      <c r="L70" s="234"/>
    </row>
    <row r="71" spans="1:12" x14ac:dyDescent="0.25">
      <c r="A71" s="22">
        <v>42727</v>
      </c>
      <c r="B71" s="880" t="s">
        <v>12</v>
      </c>
      <c r="C71" s="1133">
        <v>60</v>
      </c>
      <c r="D71" s="1128">
        <f>+C71*(100-E71)/100</f>
        <v>59.4</v>
      </c>
      <c r="E71" s="1133">
        <v>1</v>
      </c>
      <c r="F71" s="1133"/>
      <c r="G71" s="1133">
        <v>80</v>
      </c>
      <c r="H71" s="1133"/>
      <c r="I71" s="1133"/>
      <c r="J71" s="1133"/>
      <c r="K71" s="2471"/>
      <c r="L71" s="234" t="s">
        <v>2007</v>
      </c>
    </row>
    <row r="72" spans="1:12" x14ac:dyDescent="0.25">
      <c r="A72" s="22">
        <v>42729</v>
      </c>
      <c r="B72" s="881" t="s">
        <v>14</v>
      </c>
      <c r="C72" s="3473" t="s">
        <v>546</v>
      </c>
      <c r="D72" s="3474"/>
      <c r="E72" s="3474"/>
      <c r="F72" s="3474"/>
      <c r="G72" s="3474"/>
      <c r="H72" s="3474"/>
      <c r="I72" s="3474"/>
      <c r="J72" s="3475"/>
      <c r="K72" s="2465"/>
      <c r="L72" s="234"/>
    </row>
    <row r="73" spans="1:12" ht="20.100000000000001" customHeight="1" thickBot="1" x14ac:dyDescent="0.3">
      <c r="A73" s="33">
        <v>42735</v>
      </c>
      <c r="B73" s="34" t="s">
        <v>14</v>
      </c>
      <c r="C73" s="3509" t="s">
        <v>546</v>
      </c>
      <c r="D73" s="3510"/>
      <c r="E73" s="3510"/>
      <c r="F73" s="3510"/>
      <c r="G73" s="3510"/>
      <c r="H73" s="3510"/>
      <c r="I73" s="3510"/>
      <c r="J73" s="3511"/>
      <c r="K73" s="2489"/>
      <c r="L73" s="939"/>
    </row>
    <row r="74" spans="1:12" ht="16.5" thickTop="1" x14ac:dyDescent="0.25">
      <c r="A74" s="1393">
        <v>42809</v>
      </c>
      <c r="B74" s="78" t="s">
        <v>12</v>
      </c>
      <c r="C74" s="1397">
        <v>40</v>
      </c>
      <c r="D74" s="1398">
        <f>+C74*(100-E74)/100</f>
        <v>39.6</v>
      </c>
      <c r="E74" s="1397">
        <v>1</v>
      </c>
      <c r="F74" s="1397"/>
      <c r="G74" s="1397">
        <v>80</v>
      </c>
      <c r="H74" s="1397"/>
      <c r="I74" s="1397"/>
      <c r="J74" s="1397"/>
      <c r="K74" s="2676"/>
      <c r="L74" s="367" t="s">
        <v>2097</v>
      </c>
    </row>
    <row r="75" spans="1:12" ht="20.100000000000001" customHeight="1" x14ac:dyDescent="0.25">
      <c r="A75" s="22">
        <v>42864</v>
      </c>
      <c r="B75" s="11" t="s">
        <v>14</v>
      </c>
      <c r="C75" s="3473" t="s">
        <v>15</v>
      </c>
      <c r="D75" s="3474"/>
      <c r="E75" s="3474"/>
      <c r="F75" s="3474"/>
      <c r="G75" s="3474"/>
      <c r="H75" s="3474"/>
      <c r="I75" s="3474"/>
      <c r="J75" s="3475"/>
      <c r="K75" s="2465"/>
      <c r="L75" s="234"/>
    </row>
    <row r="76" spans="1:12" x14ac:dyDescent="0.25">
      <c r="A76" s="22">
        <v>42866</v>
      </c>
      <c r="B76" s="11" t="s">
        <v>14</v>
      </c>
      <c r="C76" s="3473" t="s">
        <v>546</v>
      </c>
      <c r="D76" s="3474"/>
      <c r="E76" s="3474"/>
      <c r="F76" s="3474"/>
      <c r="G76" s="3474"/>
      <c r="H76" s="3474"/>
      <c r="I76" s="3474"/>
      <c r="J76" s="3475"/>
      <c r="K76" s="2465"/>
      <c r="L76" s="234"/>
    </row>
    <row r="77" spans="1:12" ht="17.25" customHeight="1" x14ac:dyDescent="0.25">
      <c r="A77" s="22">
        <v>42867</v>
      </c>
      <c r="B77" s="11" t="s">
        <v>33</v>
      </c>
      <c r="C77" s="3482" t="s">
        <v>2183</v>
      </c>
      <c r="D77" s="3505"/>
      <c r="E77" s="3505"/>
      <c r="F77" s="3505"/>
      <c r="G77" s="3505"/>
      <c r="H77" s="3505"/>
      <c r="I77" s="3505"/>
      <c r="J77" s="3483"/>
      <c r="K77" s="2485"/>
      <c r="L77" s="234"/>
    </row>
    <row r="78" spans="1:12" x14ac:dyDescent="0.25">
      <c r="A78" s="22">
        <v>42870</v>
      </c>
      <c r="B78" s="1139" t="s">
        <v>14</v>
      </c>
      <c r="C78" s="3473" t="s">
        <v>1354</v>
      </c>
      <c r="D78" s="3474"/>
      <c r="E78" s="3474"/>
      <c r="F78" s="3474"/>
      <c r="G78" s="3474"/>
      <c r="H78" s="3474"/>
      <c r="I78" s="3474"/>
      <c r="J78" s="3475"/>
      <c r="K78" s="2465"/>
      <c r="L78" s="234"/>
    </row>
    <row r="79" spans="1:12" x14ac:dyDescent="0.25">
      <c r="A79" s="1395">
        <v>42908</v>
      </c>
      <c r="B79" s="1394" t="s">
        <v>12</v>
      </c>
      <c r="C79" s="256">
        <v>25</v>
      </c>
      <c r="D79" s="1396">
        <f t="shared" ref="D79:D88" si="0">+C79*(100-E79)/100</f>
        <v>21.25</v>
      </c>
      <c r="E79" s="256">
        <v>15</v>
      </c>
      <c r="F79" s="256"/>
      <c r="G79" s="256">
        <v>110</v>
      </c>
      <c r="H79" s="256"/>
      <c r="I79" s="256"/>
      <c r="J79" s="256"/>
      <c r="K79" s="2550"/>
      <c r="L79" s="359" t="s">
        <v>2097</v>
      </c>
    </row>
    <row r="80" spans="1:12" x14ac:dyDescent="0.25">
      <c r="A80" s="22">
        <v>42995</v>
      </c>
      <c r="B80" s="1246" t="s">
        <v>14</v>
      </c>
      <c r="C80" s="3473" t="s">
        <v>546</v>
      </c>
      <c r="D80" s="3474"/>
      <c r="E80" s="3474"/>
      <c r="F80" s="3474"/>
      <c r="G80" s="3474"/>
      <c r="H80" s="3474"/>
      <c r="I80" s="3474"/>
      <c r="J80" s="3475"/>
      <c r="K80" s="2465"/>
      <c r="L80" s="234"/>
    </row>
    <row r="81" spans="1:12" ht="20.100000000000001" customHeight="1" thickBot="1" x14ac:dyDescent="0.3">
      <c r="A81" s="1411">
        <v>43074</v>
      </c>
      <c r="B81" s="1414" t="s">
        <v>186</v>
      </c>
      <c r="C81" s="252"/>
      <c r="D81" s="1413">
        <f t="shared" si="0"/>
        <v>0</v>
      </c>
      <c r="E81" s="252"/>
      <c r="F81" s="252"/>
      <c r="G81" s="252"/>
      <c r="H81" s="3502" t="s">
        <v>69</v>
      </c>
      <c r="I81" s="3503"/>
      <c r="J81" s="252"/>
      <c r="K81" s="2483"/>
      <c r="L81" s="1089" t="s">
        <v>2378</v>
      </c>
    </row>
    <row r="82" spans="1:12" ht="20.100000000000001" customHeight="1" thickTop="1" x14ac:dyDescent="0.25">
      <c r="A82" s="39">
        <v>43107</v>
      </c>
      <c r="B82" s="40" t="s">
        <v>12</v>
      </c>
      <c r="C82" s="254">
        <v>55</v>
      </c>
      <c r="D82" s="1412">
        <f t="shared" si="0"/>
        <v>44</v>
      </c>
      <c r="E82" s="254">
        <v>20</v>
      </c>
      <c r="F82" s="254"/>
      <c r="G82" s="254">
        <v>120</v>
      </c>
      <c r="H82" s="254"/>
      <c r="I82" s="254"/>
      <c r="J82" s="254"/>
      <c r="K82" s="2551"/>
      <c r="L82" s="913" t="s">
        <v>1623</v>
      </c>
    </row>
    <row r="83" spans="1:12" ht="20.100000000000001" customHeight="1" x14ac:dyDescent="0.25">
      <c r="A83" s="22">
        <v>43169</v>
      </c>
      <c r="B83" s="11" t="s">
        <v>496</v>
      </c>
      <c r="C83" s="3473" t="s">
        <v>2512</v>
      </c>
      <c r="D83" s="3474"/>
      <c r="E83" s="3474"/>
      <c r="F83" s="3474"/>
      <c r="G83" s="3474"/>
      <c r="H83" s="3474"/>
      <c r="I83" s="3474"/>
      <c r="J83" s="3475"/>
      <c r="K83" s="2465"/>
      <c r="L83" s="234"/>
    </row>
    <row r="84" spans="1:12" ht="20.100000000000001" customHeight="1" x14ac:dyDescent="0.25">
      <c r="A84" s="3459">
        <v>43174</v>
      </c>
      <c r="B84" s="11" t="s">
        <v>186</v>
      </c>
      <c r="C84" s="1133"/>
      <c r="D84" s="1128"/>
      <c r="E84" s="1133"/>
      <c r="F84" s="1133"/>
      <c r="G84" s="1133"/>
      <c r="H84" s="3482" t="s">
        <v>69</v>
      </c>
      <c r="I84" s="3483"/>
      <c r="J84" s="1133"/>
      <c r="K84" s="2471"/>
      <c r="L84" s="234" t="s">
        <v>40</v>
      </c>
    </row>
    <row r="85" spans="1:12" ht="20.100000000000001" customHeight="1" x14ac:dyDescent="0.25">
      <c r="A85" s="3460"/>
      <c r="B85" s="1624" t="s">
        <v>4</v>
      </c>
      <c r="C85" s="3482" t="s">
        <v>3553</v>
      </c>
      <c r="D85" s="3505"/>
      <c r="E85" s="3505"/>
      <c r="F85" s="3505"/>
      <c r="G85" s="3505"/>
      <c r="H85" s="3505"/>
      <c r="I85" s="3505"/>
      <c r="J85" s="3483"/>
      <c r="K85" s="2485"/>
      <c r="L85" s="234"/>
    </row>
    <row r="86" spans="1:12" ht="20.100000000000001" customHeight="1" x14ac:dyDescent="0.25">
      <c r="A86" s="22">
        <v>43214</v>
      </c>
      <c r="B86" s="11" t="s">
        <v>12</v>
      </c>
      <c r="C86" s="1133">
        <v>45</v>
      </c>
      <c r="D86" s="1128">
        <f t="shared" si="0"/>
        <v>15.75</v>
      </c>
      <c r="E86" s="1133">
        <v>65</v>
      </c>
      <c r="F86" s="1133"/>
      <c r="G86" s="1133">
        <v>120</v>
      </c>
      <c r="H86" s="1133"/>
      <c r="I86" s="1133"/>
      <c r="J86" s="1133"/>
      <c r="K86" s="2471"/>
      <c r="L86" s="234" t="s">
        <v>1623</v>
      </c>
    </row>
    <row r="87" spans="1:12" ht="20.100000000000001" customHeight="1" x14ac:dyDescent="0.25">
      <c r="A87" s="22">
        <v>43276</v>
      </c>
      <c r="B87" s="11" t="s">
        <v>4</v>
      </c>
      <c r="C87" s="3482" t="s">
        <v>3554</v>
      </c>
      <c r="D87" s="3505"/>
      <c r="E87" s="3505"/>
      <c r="F87" s="3505"/>
      <c r="G87" s="3505"/>
      <c r="H87" s="3505"/>
      <c r="I87" s="3505"/>
      <c r="J87" s="3483"/>
      <c r="K87" s="2485"/>
      <c r="L87" s="234"/>
    </row>
    <row r="88" spans="1:12" ht="20.100000000000001" customHeight="1" x14ac:dyDescent="0.25">
      <c r="A88" s="22">
        <v>43312</v>
      </c>
      <c r="B88" s="11" t="s">
        <v>12</v>
      </c>
      <c r="C88" s="1133">
        <v>155</v>
      </c>
      <c r="D88" s="1128">
        <f t="shared" si="0"/>
        <v>34.1</v>
      </c>
      <c r="E88" s="1133">
        <v>78</v>
      </c>
      <c r="F88" s="1133"/>
      <c r="G88" s="1133">
        <v>110</v>
      </c>
      <c r="H88" s="1133"/>
      <c r="I88" s="1133"/>
      <c r="J88" s="1133"/>
      <c r="K88" s="2471"/>
      <c r="L88" s="234" t="s">
        <v>1623</v>
      </c>
    </row>
    <row r="89" spans="1:12" x14ac:dyDescent="0.25">
      <c r="A89" s="22">
        <v>43385</v>
      </c>
      <c r="B89" s="11" t="s">
        <v>12</v>
      </c>
      <c r="C89" s="1133">
        <v>170</v>
      </c>
      <c r="D89" s="1128">
        <f t="shared" ref="D89:D139" si="1">+C89*(100-E89)/100</f>
        <v>42.5</v>
      </c>
      <c r="E89" s="1133">
        <v>75</v>
      </c>
      <c r="F89" s="1133" t="s">
        <v>159</v>
      </c>
      <c r="G89" s="1133">
        <v>110</v>
      </c>
      <c r="H89" s="1133"/>
      <c r="I89" s="1133"/>
      <c r="J89" s="1133"/>
      <c r="K89" s="2471"/>
      <c r="L89" s="234" t="s">
        <v>2710</v>
      </c>
    </row>
    <row r="90" spans="1:12" ht="20.100000000000001" customHeight="1" x14ac:dyDescent="0.25">
      <c r="A90" s="22">
        <v>43414</v>
      </c>
      <c r="B90" s="11" t="s">
        <v>186</v>
      </c>
      <c r="C90" s="1133"/>
      <c r="D90" s="1128"/>
      <c r="E90" s="1133"/>
      <c r="F90" s="1133"/>
      <c r="G90" s="1133"/>
      <c r="H90" s="3482" t="s">
        <v>2814</v>
      </c>
      <c r="I90" s="3483"/>
      <c r="J90" s="1133"/>
      <c r="K90" s="2471"/>
      <c r="L90" s="234" t="s">
        <v>40</v>
      </c>
    </row>
    <row r="91" spans="1:12" x14ac:dyDescent="0.25">
      <c r="A91" s="22">
        <v>43462</v>
      </c>
      <c r="B91" s="11" t="s">
        <v>12</v>
      </c>
      <c r="C91" s="1133">
        <v>160</v>
      </c>
      <c r="D91" s="1128">
        <f t="shared" si="1"/>
        <v>32</v>
      </c>
      <c r="E91" s="1133">
        <v>80</v>
      </c>
      <c r="F91" s="1133"/>
      <c r="G91" s="1133">
        <v>130</v>
      </c>
      <c r="H91" s="1133"/>
      <c r="I91" s="1133"/>
      <c r="J91" s="1133"/>
      <c r="K91" s="2471"/>
      <c r="L91" s="234" t="s">
        <v>2710</v>
      </c>
    </row>
    <row r="92" spans="1:12" ht="33.75" customHeight="1" thickBot="1" x14ac:dyDescent="0.3">
      <c r="A92" s="1829">
        <v>43464</v>
      </c>
      <c r="B92" s="1833" t="s">
        <v>14</v>
      </c>
      <c r="C92" s="3513" t="s">
        <v>2904</v>
      </c>
      <c r="D92" s="3514"/>
      <c r="E92" s="3514"/>
      <c r="F92" s="3514"/>
      <c r="G92" s="3514"/>
      <c r="H92" s="3514"/>
      <c r="I92" s="3514"/>
      <c r="J92" s="3515"/>
      <c r="K92" s="2491"/>
      <c r="L92" s="1089"/>
    </row>
    <row r="93" spans="1:12" ht="16.5" thickTop="1" x14ac:dyDescent="0.25">
      <c r="A93" s="39">
        <v>43483</v>
      </c>
      <c r="B93" s="40" t="s">
        <v>12</v>
      </c>
      <c r="C93" s="254">
        <v>165</v>
      </c>
      <c r="D93" s="1832">
        <f t="shared" si="1"/>
        <v>33</v>
      </c>
      <c r="E93" s="254">
        <v>80</v>
      </c>
      <c r="F93" s="254"/>
      <c r="G93" s="254">
        <v>125</v>
      </c>
      <c r="H93" s="254"/>
      <c r="I93" s="254"/>
      <c r="J93" s="254"/>
      <c r="K93" s="2551"/>
      <c r="L93" s="913" t="s">
        <v>2222</v>
      </c>
    </row>
    <row r="94" spans="1:12" x14ac:dyDescent="0.25">
      <c r="A94" s="22">
        <v>43578</v>
      </c>
      <c r="B94" s="11" t="s">
        <v>186</v>
      </c>
      <c r="C94" s="1133"/>
      <c r="D94" s="1128"/>
      <c r="E94" s="1133"/>
      <c r="F94" s="1133"/>
      <c r="G94" s="1133"/>
      <c r="H94" s="3482" t="s">
        <v>2814</v>
      </c>
      <c r="I94" s="3483"/>
      <c r="J94" s="1133"/>
      <c r="K94" s="2471"/>
      <c r="L94" s="234" t="s">
        <v>40</v>
      </c>
    </row>
    <row r="95" spans="1:12" x14ac:dyDescent="0.25">
      <c r="A95" s="1985">
        <v>43608</v>
      </c>
      <c r="B95" s="1984" t="s">
        <v>12</v>
      </c>
      <c r="C95" s="256">
        <v>95</v>
      </c>
      <c r="D95" s="1986">
        <f t="shared" si="1"/>
        <v>19</v>
      </c>
      <c r="E95" s="256">
        <v>80</v>
      </c>
      <c r="F95" s="256"/>
      <c r="G95" s="256">
        <v>150</v>
      </c>
      <c r="H95" s="256"/>
      <c r="I95" s="256"/>
      <c r="J95" s="256"/>
      <c r="K95" s="2550"/>
      <c r="L95" s="359" t="s">
        <v>2222</v>
      </c>
    </row>
    <row r="96" spans="1:12" ht="66" customHeight="1" x14ac:dyDescent="0.25">
      <c r="A96" s="22">
        <v>43633</v>
      </c>
      <c r="B96" s="11" t="s">
        <v>14</v>
      </c>
      <c r="C96" s="3473" t="s">
        <v>3103</v>
      </c>
      <c r="D96" s="3474"/>
      <c r="E96" s="3474"/>
      <c r="F96" s="3474"/>
      <c r="G96" s="3474"/>
      <c r="H96" s="3474"/>
      <c r="I96" s="3474"/>
      <c r="J96" s="3475"/>
      <c r="K96" s="2465"/>
      <c r="L96" s="234"/>
    </row>
    <row r="97" spans="1:12" ht="20.100000000000001" customHeight="1" x14ac:dyDescent="0.25">
      <c r="A97" s="22">
        <v>43793</v>
      </c>
      <c r="B97" s="11" t="s">
        <v>26</v>
      </c>
      <c r="C97" s="3473" t="s">
        <v>3294</v>
      </c>
      <c r="D97" s="3474"/>
      <c r="E97" s="3474"/>
      <c r="F97" s="3474"/>
      <c r="G97" s="3474"/>
      <c r="H97" s="3474"/>
      <c r="I97" s="3474"/>
      <c r="J97" s="3475"/>
      <c r="K97" s="2465"/>
      <c r="L97" s="234"/>
    </row>
    <row r="98" spans="1:12" ht="20.100000000000001" customHeight="1" x14ac:dyDescent="0.25">
      <c r="A98" s="22">
        <v>43938</v>
      </c>
      <c r="B98" s="11" t="s">
        <v>33</v>
      </c>
      <c r="C98" s="3473" t="s">
        <v>3548</v>
      </c>
      <c r="D98" s="3474"/>
      <c r="E98" s="3474"/>
      <c r="F98" s="3474"/>
      <c r="G98" s="3474"/>
      <c r="H98" s="3474"/>
      <c r="I98" s="3474"/>
      <c r="J98" s="3475"/>
      <c r="K98" s="2465"/>
      <c r="L98" s="234"/>
    </row>
    <row r="99" spans="1:12" ht="20.100000000000001" customHeight="1" x14ac:dyDescent="0.25">
      <c r="A99" s="22"/>
      <c r="B99" s="11"/>
      <c r="C99" s="1133"/>
      <c r="D99" s="1128">
        <f t="shared" si="1"/>
        <v>0</v>
      </c>
      <c r="E99" s="1133"/>
      <c r="F99" s="1133"/>
      <c r="G99" s="1133"/>
      <c r="H99" s="1133"/>
      <c r="I99" s="1133"/>
      <c r="J99" s="1133"/>
      <c r="K99" s="2471"/>
      <c r="L99" s="234"/>
    </row>
    <row r="100" spans="1:12" x14ac:dyDescent="0.25">
      <c r="A100" s="22"/>
      <c r="B100" s="11"/>
      <c r="C100" s="1133"/>
      <c r="D100" s="1128">
        <f t="shared" si="1"/>
        <v>0</v>
      </c>
      <c r="E100" s="1133"/>
      <c r="F100" s="1133"/>
      <c r="G100" s="1133"/>
      <c r="H100" s="1133"/>
      <c r="I100" s="1133"/>
      <c r="J100" s="1133"/>
      <c r="K100" s="2471"/>
      <c r="L100" s="234"/>
    </row>
    <row r="101" spans="1:12" x14ac:dyDescent="0.25">
      <c r="A101" s="22"/>
      <c r="B101" s="11"/>
      <c r="C101" s="1133"/>
      <c r="D101" s="1128">
        <f t="shared" si="1"/>
        <v>0</v>
      </c>
      <c r="E101" s="1133"/>
      <c r="F101" s="1133"/>
      <c r="G101" s="1133"/>
      <c r="H101" s="1133"/>
      <c r="I101" s="1133"/>
      <c r="J101" s="1133"/>
      <c r="K101" s="2471"/>
      <c r="L101" s="234"/>
    </row>
    <row r="102" spans="1:12" x14ac:dyDescent="0.25">
      <c r="A102" s="22"/>
      <c r="B102" s="11"/>
      <c r="C102" s="1133"/>
      <c r="D102" s="1128">
        <f t="shared" si="1"/>
        <v>0</v>
      </c>
      <c r="E102" s="1133"/>
      <c r="F102" s="1133"/>
      <c r="G102" s="1133"/>
      <c r="H102" s="1133"/>
      <c r="I102" s="1133"/>
      <c r="J102" s="1133"/>
      <c r="K102" s="2471"/>
      <c r="L102" s="234"/>
    </row>
    <row r="103" spans="1:12" ht="20.100000000000001" customHeight="1" x14ac:dyDescent="0.25">
      <c r="A103" s="22"/>
      <c r="B103" s="11"/>
      <c r="C103" s="1133"/>
      <c r="D103" s="1128">
        <f t="shared" si="1"/>
        <v>0</v>
      </c>
      <c r="E103" s="1133"/>
      <c r="F103" s="1133"/>
      <c r="G103" s="1133"/>
      <c r="H103" s="1133"/>
      <c r="I103" s="1133"/>
      <c r="J103" s="1133"/>
      <c r="K103" s="2471"/>
      <c r="L103" s="234"/>
    </row>
    <row r="104" spans="1:12" x14ac:dyDescent="0.25">
      <c r="A104" s="22"/>
      <c r="B104" s="11"/>
      <c r="C104" s="1133"/>
      <c r="D104" s="1128">
        <f t="shared" si="1"/>
        <v>0</v>
      </c>
      <c r="E104" s="1133"/>
      <c r="F104" s="1133"/>
      <c r="G104" s="1133"/>
      <c r="H104" s="1133"/>
      <c r="I104" s="1133"/>
      <c r="J104" s="1133"/>
      <c r="K104" s="2471"/>
      <c r="L104" s="234"/>
    </row>
    <row r="105" spans="1:12" x14ac:dyDescent="0.25">
      <c r="A105" s="22"/>
      <c r="B105" s="11"/>
      <c r="C105" s="1133"/>
      <c r="D105" s="1128">
        <f t="shared" si="1"/>
        <v>0</v>
      </c>
      <c r="E105" s="1133"/>
      <c r="F105" s="1133"/>
      <c r="G105" s="1133"/>
      <c r="H105" s="1133"/>
      <c r="I105" s="1133"/>
      <c r="J105" s="1133"/>
      <c r="K105" s="2471"/>
      <c r="L105" s="234"/>
    </row>
    <row r="106" spans="1:12" x14ac:dyDescent="0.25">
      <c r="A106" s="22"/>
      <c r="B106" s="11"/>
      <c r="C106" s="1133"/>
      <c r="D106" s="1128">
        <f t="shared" si="1"/>
        <v>0</v>
      </c>
      <c r="E106" s="1133"/>
      <c r="F106" s="1133"/>
      <c r="G106" s="1133"/>
      <c r="H106" s="1133"/>
      <c r="I106" s="1133"/>
      <c r="J106" s="1133"/>
      <c r="K106" s="2471"/>
      <c r="L106" s="234"/>
    </row>
    <row r="107" spans="1:12" ht="20.100000000000001" customHeight="1" x14ac:dyDescent="0.25">
      <c r="A107" s="22"/>
      <c r="B107" s="11"/>
      <c r="C107" s="1133"/>
      <c r="D107" s="1128">
        <f t="shared" si="1"/>
        <v>0</v>
      </c>
      <c r="E107" s="1133"/>
      <c r="F107" s="1133"/>
      <c r="G107" s="1133"/>
      <c r="H107" s="1133"/>
      <c r="I107" s="1133"/>
      <c r="J107" s="1133"/>
      <c r="K107" s="2471"/>
      <c r="L107" s="234"/>
    </row>
    <row r="108" spans="1:12" ht="20.100000000000001" customHeight="1" x14ac:dyDescent="0.25">
      <c r="A108" s="22"/>
      <c r="B108" s="11"/>
      <c r="C108" s="1133"/>
      <c r="D108" s="1128">
        <f t="shared" si="1"/>
        <v>0</v>
      </c>
      <c r="E108" s="1133"/>
      <c r="F108" s="1133"/>
      <c r="G108" s="1133"/>
      <c r="H108" s="1133"/>
      <c r="I108" s="1133"/>
      <c r="J108" s="1133"/>
      <c r="K108" s="2471"/>
      <c r="L108" s="234"/>
    </row>
    <row r="109" spans="1:12" x14ac:dyDescent="0.25">
      <c r="A109" s="22"/>
      <c r="B109" s="11"/>
      <c r="C109" s="1133"/>
      <c r="D109" s="1128">
        <f t="shared" si="1"/>
        <v>0</v>
      </c>
      <c r="E109" s="1133"/>
      <c r="F109" s="1133"/>
      <c r="G109" s="1133"/>
      <c r="H109" s="1133"/>
      <c r="I109" s="1133"/>
      <c r="J109" s="1133"/>
      <c r="K109" s="2471"/>
      <c r="L109" s="234"/>
    </row>
    <row r="110" spans="1:12" x14ac:dyDescent="0.25">
      <c r="A110" s="22"/>
      <c r="B110" s="11"/>
      <c r="C110" s="1133"/>
      <c r="D110" s="1128">
        <f t="shared" si="1"/>
        <v>0</v>
      </c>
      <c r="E110" s="1133"/>
      <c r="F110" s="1133"/>
      <c r="G110" s="1133"/>
      <c r="H110" s="1133"/>
      <c r="I110" s="1133"/>
      <c r="J110" s="1133"/>
      <c r="K110" s="2471"/>
      <c r="L110" s="234"/>
    </row>
    <row r="111" spans="1:12" x14ac:dyDescent="0.25">
      <c r="A111" s="22"/>
      <c r="B111" s="11"/>
      <c r="C111" s="1133"/>
      <c r="D111" s="1128">
        <f t="shared" si="1"/>
        <v>0</v>
      </c>
      <c r="E111" s="1133"/>
      <c r="F111" s="1133"/>
      <c r="G111" s="1133"/>
      <c r="H111" s="1133"/>
      <c r="I111" s="1133"/>
      <c r="J111" s="1133"/>
      <c r="K111" s="2471"/>
      <c r="L111" s="234"/>
    </row>
    <row r="112" spans="1:12" x14ac:dyDescent="0.25">
      <c r="A112" s="22"/>
      <c r="B112" s="11"/>
      <c r="C112" s="1133"/>
      <c r="D112" s="1128">
        <f t="shared" si="1"/>
        <v>0</v>
      </c>
      <c r="E112" s="1133"/>
      <c r="F112" s="1133"/>
      <c r="G112" s="1133"/>
      <c r="H112" s="1133"/>
      <c r="I112" s="1133"/>
      <c r="J112" s="1133"/>
      <c r="K112" s="2471"/>
      <c r="L112" s="234"/>
    </row>
    <row r="113" spans="1:12" x14ac:dyDescent="0.25">
      <c r="A113" s="22"/>
      <c r="B113" s="11"/>
      <c r="C113" s="1133"/>
      <c r="D113" s="1128">
        <f t="shared" si="1"/>
        <v>0</v>
      </c>
      <c r="E113" s="1133"/>
      <c r="F113" s="1133"/>
      <c r="G113" s="1133"/>
      <c r="H113" s="1133"/>
      <c r="I113" s="1133"/>
      <c r="J113" s="1133"/>
      <c r="K113" s="2471"/>
      <c r="L113" s="234"/>
    </row>
    <row r="114" spans="1:12" x14ac:dyDescent="0.25">
      <c r="A114" s="22"/>
      <c r="B114" s="11"/>
      <c r="C114" s="1133"/>
      <c r="D114" s="1128">
        <f t="shared" si="1"/>
        <v>0</v>
      </c>
      <c r="E114" s="1133"/>
      <c r="F114" s="1133"/>
      <c r="G114" s="1133"/>
      <c r="H114" s="1133"/>
      <c r="I114" s="1133"/>
      <c r="J114" s="1133"/>
      <c r="K114" s="2471"/>
      <c r="L114" s="234"/>
    </row>
    <row r="115" spans="1:12" ht="20.100000000000001" customHeight="1" x14ac:dyDescent="0.25">
      <c r="A115" s="22"/>
      <c r="B115" s="11"/>
      <c r="C115" s="1133"/>
      <c r="D115" s="1128">
        <f t="shared" si="1"/>
        <v>0</v>
      </c>
      <c r="E115" s="1133"/>
      <c r="F115" s="1133"/>
      <c r="G115" s="1133"/>
      <c r="H115" s="1133"/>
      <c r="I115" s="1133"/>
      <c r="J115" s="1133"/>
      <c r="K115" s="2471"/>
      <c r="L115" s="234"/>
    </row>
    <row r="116" spans="1:12" ht="20.100000000000001" customHeight="1" x14ac:dyDescent="0.25">
      <c r="A116" s="22"/>
      <c r="B116" s="11"/>
      <c r="C116" s="1133"/>
      <c r="D116" s="1128">
        <f t="shared" si="1"/>
        <v>0</v>
      </c>
      <c r="E116" s="1133"/>
      <c r="F116" s="1133"/>
      <c r="G116" s="1133"/>
      <c r="H116" s="1133"/>
      <c r="I116" s="1133"/>
      <c r="J116" s="1133"/>
      <c r="K116" s="2471"/>
      <c r="L116" s="234"/>
    </row>
    <row r="117" spans="1:12" ht="20.100000000000001" customHeight="1" x14ac:dyDescent="0.25">
      <c r="A117" s="22"/>
      <c r="B117" s="11"/>
      <c r="C117" s="1133"/>
      <c r="D117" s="1128">
        <f t="shared" si="1"/>
        <v>0</v>
      </c>
      <c r="E117" s="1133"/>
      <c r="F117" s="1133"/>
      <c r="G117" s="1133"/>
      <c r="H117" s="1133"/>
      <c r="I117" s="1133"/>
      <c r="J117" s="1133"/>
      <c r="K117" s="2471"/>
      <c r="L117" s="234"/>
    </row>
    <row r="118" spans="1:12" ht="20.100000000000001" customHeight="1" x14ac:dyDescent="0.25">
      <c r="A118" s="22"/>
      <c r="B118" s="11"/>
      <c r="C118" s="1133"/>
      <c r="D118" s="1128">
        <f t="shared" si="1"/>
        <v>0</v>
      </c>
      <c r="E118" s="1133"/>
      <c r="F118" s="1133"/>
      <c r="G118" s="1133"/>
      <c r="H118" s="1133"/>
      <c r="I118" s="1133"/>
      <c r="J118" s="1133"/>
      <c r="K118" s="2471"/>
      <c r="L118" s="234"/>
    </row>
    <row r="119" spans="1:12" x14ac:dyDescent="0.25">
      <c r="A119" s="22"/>
      <c r="B119" s="11"/>
      <c r="C119" s="1133"/>
      <c r="D119" s="1128">
        <f t="shared" si="1"/>
        <v>0</v>
      </c>
      <c r="E119" s="1133"/>
      <c r="F119" s="1133"/>
      <c r="G119" s="1133"/>
      <c r="H119" s="1133"/>
      <c r="I119" s="1133"/>
      <c r="J119" s="1133"/>
      <c r="K119" s="2471"/>
      <c r="L119" s="234"/>
    </row>
    <row r="120" spans="1:12" ht="20.100000000000001" customHeight="1" x14ac:dyDescent="0.25">
      <c r="A120" s="22"/>
      <c r="B120" s="11"/>
      <c r="C120" s="1133"/>
      <c r="D120" s="1128">
        <f t="shared" si="1"/>
        <v>0</v>
      </c>
      <c r="E120" s="1133"/>
      <c r="F120" s="1133"/>
      <c r="G120" s="1133"/>
      <c r="H120" s="1133"/>
      <c r="I120" s="1133"/>
      <c r="J120" s="1133"/>
      <c r="K120" s="2471"/>
      <c r="L120" s="234"/>
    </row>
    <row r="121" spans="1:12" ht="20.100000000000001" customHeight="1" x14ac:dyDescent="0.25">
      <c r="A121" s="22"/>
      <c r="B121" s="11"/>
      <c r="C121" s="1133"/>
      <c r="D121" s="1128">
        <f t="shared" si="1"/>
        <v>0</v>
      </c>
      <c r="E121" s="1133"/>
      <c r="F121" s="1133"/>
      <c r="G121" s="1133"/>
      <c r="H121" s="1133"/>
      <c r="I121" s="1133"/>
      <c r="J121" s="1133"/>
      <c r="K121" s="2471"/>
      <c r="L121" s="234"/>
    </row>
    <row r="122" spans="1:12" ht="20.100000000000001" customHeight="1" x14ac:dyDescent="0.25">
      <c r="A122" s="22"/>
      <c r="B122" s="11"/>
      <c r="C122" s="1133"/>
      <c r="D122" s="1128">
        <f t="shared" si="1"/>
        <v>0</v>
      </c>
      <c r="E122" s="1133"/>
      <c r="F122" s="1133"/>
      <c r="G122" s="1133"/>
      <c r="H122" s="1133"/>
      <c r="I122" s="1133"/>
      <c r="J122" s="1133"/>
      <c r="K122" s="2471"/>
      <c r="L122" s="234"/>
    </row>
    <row r="123" spans="1:12" ht="20.100000000000001" customHeight="1" x14ac:dyDescent="0.25">
      <c r="A123" s="22"/>
      <c r="B123" s="11"/>
      <c r="C123" s="1133"/>
      <c r="D123" s="1128">
        <f t="shared" si="1"/>
        <v>0</v>
      </c>
      <c r="E123" s="1133"/>
      <c r="F123" s="1133"/>
      <c r="G123" s="1133"/>
      <c r="H123" s="1133"/>
      <c r="I123" s="1133"/>
      <c r="J123" s="1133"/>
      <c r="K123" s="2471"/>
      <c r="L123" s="234"/>
    </row>
    <row r="124" spans="1:12" ht="20.100000000000001" customHeight="1" x14ac:dyDescent="0.25">
      <c r="A124" s="22"/>
      <c r="B124" s="11"/>
      <c r="C124" s="1133"/>
      <c r="D124" s="1128">
        <f t="shared" si="1"/>
        <v>0</v>
      </c>
      <c r="E124" s="1133"/>
      <c r="F124" s="1133"/>
      <c r="G124" s="1133"/>
      <c r="H124" s="1133"/>
      <c r="I124" s="1133"/>
      <c r="J124" s="1133"/>
      <c r="K124" s="2471"/>
      <c r="L124" s="234"/>
    </row>
    <row r="125" spans="1:12" ht="20.100000000000001" customHeight="1" x14ac:dyDescent="0.25">
      <c r="A125" s="22"/>
      <c r="B125" s="11"/>
      <c r="C125" s="1133"/>
      <c r="D125" s="1128">
        <f t="shared" si="1"/>
        <v>0</v>
      </c>
      <c r="E125" s="1133"/>
      <c r="F125" s="1133"/>
      <c r="G125" s="1133"/>
      <c r="H125" s="1133"/>
      <c r="I125" s="1133"/>
      <c r="J125" s="1133"/>
      <c r="K125" s="2471"/>
      <c r="L125" s="234"/>
    </row>
    <row r="126" spans="1:12" ht="20.100000000000001" customHeight="1" x14ac:dyDescent="0.25">
      <c r="A126" s="22"/>
      <c r="B126" s="11"/>
      <c r="C126" s="1133"/>
      <c r="D126" s="1128">
        <f t="shared" si="1"/>
        <v>0</v>
      </c>
      <c r="E126" s="1133"/>
      <c r="F126" s="1133"/>
      <c r="G126" s="1133"/>
      <c r="H126" s="1133"/>
      <c r="I126" s="1133"/>
      <c r="J126" s="1133"/>
      <c r="K126" s="2471"/>
      <c r="L126" s="234"/>
    </row>
    <row r="127" spans="1:12" ht="20.100000000000001" customHeight="1" x14ac:dyDescent="0.25">
      <c r="A127" s="22"/>
      <c r="B127" s="11"/>
      <c r="C127" s="1133"/>
      <c r="D127" s="1128">
        <f t="shared" si="1"/>
        <v>0</v>
      </c>
      <c r="E127" s="1133"/>
      <c r="F127" s="1133"/>
      <c r="G127" s="1133"/>
      <c r="H127" s="1133"/>
      <c r="I127" s="1133"/>
      <c r="J127" s="1133"/>
      <c r="K127" s="2471"/>
      <c r="L127" s="234"/>
    </row>
    <row r="128" spans="1:12" x14ac:dyDescent="0.25">
      <c r="A128" s="22"/>
      <c r="B128" s="11"/>
      <c r="C128" s="1133"/>
      <c r="D128" s="1128">
        <f t="shared" si="1"/>
        <v>0</v>
      </c>
      <c r="E128" s="1133"/>
      <c r="F128" s="1133"/>
      <c r="G128" s="1133"/>
      <c r="H128" s="1133"/>
      <c r="I128" s="1133"/>
      <c r="J128" s="1133"/>
      <c r="K128" s="2471"/>
      <c r="L128" s="234"/>
    </row>
    <row r="129" spans="1:12" ht="20.100000000000001" customHeight="1" x14ac:dyDescent="0.25">
      <c r="A129" s="22"/>
      <c r="B129" s="11"/>
      <c r="C129" s="1133"/>
      <c r="D129" s="1128">
        <f t="shared" si="1"/>
        <v>0</v>
      </c>
      <c r="E129" s="1133"/>
      <c r="F129" s="1133"/>
      <c r="G129" s="1133"/>
      <c r="H129" s="1133"/>
      <c r="I129" s="1133"/>
      <c r="J129" s="1133"/>
      <c r="K129" s="2471"/>
      <c r="L129" s="234"/>
    </row>
    <row r="130" spans="1:12" x14ac:dyDescent="0.25">
      <c r="A130" s="22"/>
      <c r="B130" s="11"/>
      <c r="C130" s="1133"/>
      <c r="D130" s="1128">
        <f t="shared" si="1"/>
        <v>0</v>
      </c>
      <c r="E130" s="1133"/>
      <c r="F130" s="1133"/>
      <c r="G130" s="1133"/>
      <c r="H130" s="1133"/>
      <c r="I130" s="1133"/>
      <c r="J130" s="1133"/>
      <c r="K130" s="2471"/>
      <c r="L130" s="234"/>
    </row>
    <row r="131" spans="1:12" x14ac:dyDescent="0.25">
      <c r="A131" s="22"/>
      <c r="B131" s="11"/>
      <c r="C131" s="1133"/>
      <c r="D131" s="1128">
        <f t="shared" si="1"/>
        <v>0</v>
      </c>
      <c r="E131" s="1133"/>
      <c r="F131" s="1133"/>
      <c r="G131" s="1133"/>
      <c r="H131" s="1133"/>
      <c r="I131" s="1133"/>
      <c r="J131" s="1133"/>
      <c r="K131" s="2471"/>
      <c r="L131" s="234"/>
    </row>
    <row r="132" spans="1:12" x14ac:dyDescent="0.25">
      <c r="A132" s="22"/>
      <c r="C132" s="1133"/>
      <c r="D132" s="1128">
        <f t="shared" si="1"/>
        <v>0</v>
      </c>
      <c r="E132" s="1133"/>
      <c r="F132" s="1133"/>
      <c r="G132" s="1133"/>
      <c r="H132" s="1133"/>
      <c r="I132" s="1133"/>
      <c r="J132" s="1133"/>
      <c r="K132" s="2471"/>
      <c r="L132" s="234"/>
    </row>
    <row r="133" spans="1:12" x14ac:dyDescent="0.25">
      <c r="A133" s="22"/>
      <c r="C133" s="1133"/>
      <c r="D133" s="1128">
        <f t="shared" si="1"/>
        <v>0</v>
      </c>
      <c r="E133" s="1133"/>
      <c r="F133" s="1133"/>
      <c r="G133" s="1133"/>
      <c r="H133" s="1133"/>
      <c r="I133" s="1133"/>
      <c r="J133" s="1133"/>
      <c r="K133" s="2471"/>
      <c r="L133" s="234"/>
    </row>
    <row r="134" spans="1:12" x14ac:dyDescent="0.25">
      <c r="A134" s="22"/>
      <c r="C134" s="1133"/>
      <c r="D134" s="1128">
        <f t="shared" si="1"/>
        <v>0</v>
      </c>
      <c r="E134" s="1133"/>
      <c r="F134" s="1133"/>
      <c r="G134" s="1133"/>
      <c r="H134" s="1133"/>
      <c r="I134" s="1133"/>
      <c r="J134" s="1133"/>
      <c r="K134" s="2471"/>
      <c r="L134" s="234"/>
    </row>
    <row r="135" spans="1:12" x14ac:dyDescent="0.25">
      <c r="A135" s="22"/>
      <c r="C135" s="1133"/>
      <c r="D135" s="1128">
        <f t="shared" si="1"/>
        <v>0</v>
      </c>
      <c r="E135" s="1133"/>
      <c r="F135" s="1133"/>
      <c r="G135" s="1133"/>
      <c r="H135" s="1133"/>
      <c r="I135" s="1133"/>
      <c r="J135" s="1133"/>
      <c r="K135" s="2471"/>
      <c r="L135" s="234"/>
    </row>
    <row r="136" spans="1:12" x14ac:dyDescent="0.25">
      <c r="A136" s="22"/>
      <c r="C136" s="1133"/>
      <c r="D136" s="1128">
        <f t="shared" si="1"/>
        <v>0</v>
      </c>
      <c r="E136" s="1133"/>
      <c r="F136" s="1133"/>
      <c r="G136" s="1133"/>
      <c r="H136" s="1133"/>
      <c r="I136" s="1133"/>
      <c r="J136" s="1133"/>
      <c r="K136" s="2471"/>
      <c r="L136" s="234"/>
    </row>
    <row r="137" spans="1:12" x14ac:dyDescent="0.25">
      <c r="A137" s="22"/>
      <c r="C137" s="1133"/>
      <c r="D137" s="1128">
        <f t="shared" si="1"/>
        <v>0</v>
      </c>
      <c r="E137" s="1133"/>
      <c r="F137" s="1133"/>
      <c r="G137" s="1133"/>
      <c r="H137" s="1133"/>
      <c r="I137" s="1133"/>
      <c r="J137" s="1133"/>
      <c r="K137" s="2471"/>
      <c r="L137" s="234"/>
    </row>
    <row r="138" spans="1:12" x14ac:dyDescent="0.25">
      <c r="A138" s="22"/>
      <c r="C138" s="1133"/>
      <c r="D138" s="1128">
        <f t="shared" si="1"/>
        <v>0</v>
      </c>
      <c r="E138" s="1133"/>
      <c r="F138" s="1133"/>
      <c r="G138" s="1133"/>
      <c r="H138" s="1133"/>
      <c r="I138" s="1133"/>
      <c r="J138" s="1133"/>
      <c r="K138" s="2471"/>
      <c r="L138" s="234"/>
    </row>
    <row r="139" spans="1:12" x14ac:dyDescent="0.25">
      <c r="A139" s="22"/>
      <c r="C139" s="1133"/>
      <c r="D139" s="1128">
        <f t="shared" si="1"/>
        <v>0</v>
      </c>
      <c r="E139" s="1133"/>
      <c r="F139" s="1133"/>
      <c r="G139" s="1133"/>
      <c r="H139" s="1133"/>
      <c r="I139" s="1133"/>
      <c r="J139" s="1133"/>
      <c r="K139" s="2471"/>
      <c r="L139" s="234"/>
    </row>
    <row r="140" spans="1:12" x14ac:dyDescent="0.25">
      <c r="A140" s="22"/>
      <c r="C140" s="1133"/>
      <c r="D140" s="1128"/>
      <c r="E140" s="1133"/>
      <c r="F140" s="1133"/>
      <c r="G140" s="1133"/>
      <c r="H140" s="1133"/>
      <c r="I140" s="1133"/>
      <c r="J140" s="1133"/>
      <c r="K140" s="2471"/>
      <c r="L140" s="234"/>
    </row>
    <row r="141" spans="1:12" x14ac:dyDescent="0.25">
      <c r="A141" s="22"/>
      <c r="D141" s="108"/>
    </row>
    <row r="142" spans="1:12" x14ac:dyDescent="0.25">
      <c r="A142" s="22"/>
    </row>
    <row r="143" spans="1:12" x14ac:dyDescent="0.25">
      <c r="A143" s="22"/>
    </row>
    <row r="144" spans="1:12" x14ac:dyDescent="0.25">
      <c r="A144" s="22"/>
    </row>
    <row r="145" spans="1:1" x14ac:dyDescent="0.25">
      <c r="A145" s="22"/>
    </row>
    <row r="146" spans="1:1" x14ac:dyDescent="0.25">
      <c r="A146" s="22"/>
    </row>
    <row r="147" spans="1:1" x14ac:dyDescent="0.25">
      <c r="A147" s="22"/>
    </row>
    <row r="148" spans="1:1" x14ac:dyDescent="0.25">
      <c r="A148" s="22"/>
    </row>
    <row r="149" spans="1:1" x14ac:dyDescent="0.25">
      <c r="A149" s="22"/>
    </row>
    <row r="150" spans="1:1" x14ac:dyDescent="0.25">
      <c r="A150" s="22"/>
    </row>
    <row r="151" spans="1:1" x14ac:dyDescent="0.25">
      <c r="A151" s="22"/>
    </row>
    <row r="152" spans="1:1" x14ac:dyDescent="0.25">
      <c r="A152" s="22"/>
    </row>
    <row r="153" spans="1:1" x14ac:dyDescent="0.25">
      <c r="A153" s="22"/>
    </row>
    <row r="154" spans="1:1" x14ac:dyDescent="0.25">
      <c r="A154" s="22"/>
    </row>
    <row r="155" spans="1:1" x14ac:dyDescent="0.25">
      <c r="A155" s="22"/>
    </row>
    <row r="156" spans="1:1" x14ac:dyDescent="0.25">
      <c r="A156" s="22"/>
    </row>
    <row r="157" spans="1:1" x14ac:dyDescent="0.25">
      <c r="A157" s="22"/>
    </row>
    <row r="158" spans="1:1" x14ac:dyDescent="0.25">
      <c r="A158" s="22"/>
    </row>
  </sheetData>
  <autoFilter ref="B6:K139"/>
  <customSheetViews>
    <customSheetView guid="{A61807DE-1A9F-4D9E-AA9C-2C2A4B8D3195}" showAutoFilter="1">
      <pane ySplit="6" topLeftCell="A67" activePane="bottomLeft" state="frozen"/>
      <selection pane="bottomLeft" activeCell="H5" sqref="H5"/>
      <pageMargins left="0.7" right="0.7" top="0.75" bottom="0.75" header="0.3" footer="0.3"/>
      <pageSetup paperSize="9" orientation="portrait" r:id="rId1"/>
      <autoFilter ref="B6:B175"/>
    </customSheetView>
    <customSheetView guid="{C5727CAE-36E7-4F5C-A23D-3D3BFC529126}" showAutoFilter="1">
      <pane ySplit="6" topLeftCell="A67" activePane="bottomLeft" state="frozen"/>
      <selection pane="bottomLeft" activeCell="H5" sqref="H5"/>
      <pageMargins left="0.7" right="0.7" top="0.75" bottom="0.75" header="0.3" footer="0.3"/>
      <pageSetup paperSize="9" orientation="portrait" r:id="rId2"/>
      <autoFilter ref="B6:B175"/>
    </customSheetView>
    <customSheetView guid="{DA733677-58EB-43A1-AB08-BCD2B2774334}" showAutoFilter="1">
      <pane ySplit="6" topLeftCell="A67" activePane="bottomLeft" state="frozen"/>
      <selection pane="bottomLeft" activeCell="H5" sqref="H5"/>
      <pageMargins left="0.7" right="0.7" top="0.75" bottom="0.75" header="0.3" footer="0.3"/>
      <pageSetup paperSize="9" orientation="portrait" r:id="rId3"/>
      <autoFilter ref="B6:B175"/>
    </customSheetView>
  </customSheetViews>
  <mergeCells count="81">
    <mergeCell ref="C98:J98"/>
    <mergeCell ref="C92:J92"/>
    <mergeCell ref="A84:A85"/>
    <mergeCell ref="C85:J85"/>
    <mergeCell ref="C87:J87"/>
    <mergeCell ref="C97:J97"/>
    <mergeCell ref="C96:J96"/>
    <mergeCell ref="H94:I94"/>
    <mergeCell ref="H81:I81"/>
    <mergeCell ref="H84:I84"/>
    <mergeCell ref="H90:I90"/>
    <mergeCell ref="C83:J83"/>
    <mergeCell ref="C43:J43"/>
    <mergeCell ref="C45:J45"/>
    <mergeCell ref="C46:J46"/>
    <mergeCell ref="C80:J80"/>
    <mergeCell ref="C77:J77"/>
    <mergeCell ref="C75:J75"/>
    <mergeCell ref="C76:J76"/>
    <mergeCell ref="C70:J70"/>
    <mergeCell ref="C73:J73"/>
    <mergeCell ref="C72:J72"/>
    <mergeCell ref="C52:J52"/>
    <mergeCell ref="C51:J51"/>
    <mergeCell ref="A1:L1"/>
    <mergeCell ref="A2:B2"/>
    <mergeCell ref="C2:F2"/>
    <mergeCell ref="I2:J2"/>
    <mergeCell ref="I4:J4"/>
    <mergeCell ref="A4:B4"/>
    <mergeCell ref="G2:H4"/>
    <mergeCell ref="C3:F3"/>
    <mergeCell ref="A3:B3"/>
    <mergeCell ref="I3:J3"/>
    <mergeCell ref="C4:F4"/>
    <mergeCell ref="K2:L2"/>
    <mergeCell ref="K3:L3"/>
    <mergeCell ref="K4:L4"/>
    <mergeCell ref="A5:B5"/>
    <mergeCell ref="C10:J10"/>
    <mergeCell ref="C30:J30"/>
    <mergeCell ref="C23:J23"/>
    <mergeCell ref="C28:J28"/>
    <mergeCell ref="C27:J27"/>
    <mergeCell ref="C25:J25"/>
    <mergeCell ref="I5:J5"/>
    <mergeCell ref="C9:J9"/>
    <mergeCell ref="C5:F5"/>
    <mergeCell ref="G5:H5"/>
    <mergeCell ref="C12:J12"/>
    <mergeCell ref="C33:J33"/>
    <mergeCell ref="A9:A10"/>
    <mergeCell ref="A40:A41"/>
    <mergeCell ref="H40:I40"/>
    <mergeCell ref="C15:J15"/>
    <mergeCell ref="C16:J16"/>
    <mergeCell ref="C17:J17"/>
    <mergeCell ref="C18:J18"/>
    <mergeCell ref="C20:J20"/>
    <mergeCell ref="C35:J35"/>
    <mergeCell ref="C24:J24"/>
    <mergeCell ref="H31:I31"/>
    <mergeCell ref="C36:J36"/>
    <mergeCell ref="C37:J37"/>
    <mergeCell ref="C34:J34"/>
    <mergeCell ref="K5:L5"/>
    <mergeCell ref="C38:J38"/>
    <mergeCell ref="C78:J78"/>
    <mergeCell ref="H56:I56"/>
    <mergeCell ref="C63:J63"/>
    <mergeCell ref="H55:I55"/>
    <mergeCell ref="C48:J48"/>
    <mergeCell ref="C47:J47"/>
    <mergeCell ref="C67:J67"/>
    <mergeCell ref="C61:J61"/>
    <mergeCell ref="C58:J58"/>
    <mergeCell ref="C66:J66"/>
    <mergeCell ref="C65:J65"/>
    <mergeCell ref="H68:I68"/>
    <mergeCell ref="C41:J41"/>
    <mergeCell ref="C32:J32"/>
  </mergeCells>
  <hyperlinks>
    <hyperlink ref="B52" r:id="rId4"/>
    <hyperlink ref="B35" r:id="rId5"/>
    <hyperlink ref="B67" r:id="rId6"/>
  </hyperlinks>
  <pageMargins left="0.7" right="0.7" top="0.75" bottom="0.75" header="0.3" footer="0.3"/>
  <pageSetup paperSize="9" orientation="portrait"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FF0000"/>
  </sheetPr>
  <dimension ref="A1:M150"/>
  <sheetViews>
    <sheetView workbookViewId="0">
      <pane ySplit="6" topLeftCell="A76" activePane="bottomLeft" state="frozen"/>
      <selection activeCell="C163" sqref="C163:J163"/>
      <selection pane="bottomLeft" activeCell="C71" sqref="C71:E71"/>
    </sheetView>
  </sheetViews>
  <sheetFormatPr defaultRowHeight="15.75" x14ac:dyDescent="0.25"/>
  <cols>
    <col min="1" max="1" width="11" style="24" customWidth="1"/>
    <col min="2" max="4" width="11" style="23" customWidth="1"/>
    <col min="5" max="5" width="13.5703125" style="23" customWidth="1"/>
    <col min="6" max="6" width="17.28515625" style="23" customWidth="1"/>
    <col min="7" max="8" width="11" style="23" customWidth="1"/>
    <col min="9" max="9" width="12.5703125" style="23" customWidth="1"/>
    <col min="10" max="10" width="13.42578125" style="23" customWidth="1"/>
    <col min="11" max="11" width="20.7109375" style="2453" customWidth="1"/>
    <col min="12" max="12" width="52.7109375" style="3" customWidth="1"/>
    <col min="13" max="16384" width="9.140625" style="10"/>
  </cols>
  <sheetData>
    <row r="1" spans="1:13" s="2" customFormat="1" ht="30.75" customHeight="1" thickTop="1" x14ac:dyDescent="0.25">
      <c r="A1" s="3522" t="s">
        <v>608</v>
      </c>
      <c r="B1" s="3523"/>
      <c r="C1" s="3523"/>
      <c r="D1" s="3523"/>
      <c r="E1" s="3523"/>
      <c r="F1" s="3523"/>
      <c r="G1" s="3523"/>
      <c r="H1" s="3523"/>
      <c r="I1" s="3523"/>
      <c r="J1" s="3523"/>
      <c r="K1" s="3523"/>
      <c r="L1" s="3524"/>
      <c r="M1" s="1"/>
    </row>
    <row r="2" spans="1:13" s="5" customFormat="1" ht="20.25" customHeight="1" x14ac:dyDescent="0.25">
      <c r="A2" s="3463" t="s">
        <v>259</v>
      </c>
      <c r="B2" s="3464"/>
      <c r="C2" s="3445"/>
      <c r="D2" s="3446"/>
      <c r="E2" s="3446"/>
      <c r="F2" s="3447"/>
      <c r="G2" s="3498" t="s">
        <v>392</v>
      </c>
      <c r="H2" s="3499"/>
      <c r="I2" s="3437" t="s">
        <v>260</v>
      </c>
      <c r="J2" s="3438"/>
      <c r="K2" s="3434"/>
      <c r="L2" s="3435"/>
      <c r="M2" s="4"/>
    </row>
    <row r="3" spans="1:13" s="5" customFormat="1" ht="20.25" customHeight="1" x14ac:dyDescent="0.25">
      <c r="A3" s="3463" t="s">
        <v>261</v>
      </c>
      <c r="B3" s="3464"/>
      <c r="C3" s="3445"/>
      <c r="D3" s="3446"/>
      <c r="E3" s="3446"/>
      <c r="F3" s="3447"/>
      <c r="G3" s="3498"/>
      <c r="H3" s="3499"/>
      <c r="I3" s="3437" t="s">
        <v>262</v>
      </c>
      <c r="J3" s="3438"/>
      <c r="K3" s="3434"/>
      <c r="L3" s="3435"/>
      <c r="M3" s="4"/>
    </row>
    <row r="4" spans="1:13" s="5" customFormat="1" ht="20.25" customHeight="1" thickBot="1" x14ac:dyDescent="0.3">
      <c r="A4" s="3463" t="s">
        <v>263</v>
      </c>
      <c r="B4" s="3464"/>
      <c r="C4" s="3445"/>
      <c r="D4" s="3446"/>
      <c r="E4" s="3446"/>
      <c r="F4" s="3447"/>
      <c r="G4" s="3498"/>
      <c r="H4" s="3499"/>
      <c r="I4" s="3437" t="s">
        <v>264</v>
      </c>
      <c r="J4" s="3438"/>
      <c r="K4" s="3434"/>
      <c r="L4" s="3435"/>
      <c r="M4" s="4"/>
    </row>
    <row r="5" spans="1:13" s="5" customFormat="1" ht="37.5" customHeight="1" thickTop="1" thickBot="1" x14ac:dyDescent="0.3">
      <c r="A5" s="3448" t="s">
        <v>265</v>
      </c>
      <c r="B5" s="3449"/>
      <c r="C5" s="3526"/>
      <c r="D5" s="3527"/>
      <c r="E5" s="3527"/>
      <c r="F5" s="3527"/>
      <c r="G5" s="3528" t="s">
        <v>1306</v>
      </c>
      <c r="H5" s="3529"/>
      <c r="I5" s="3525" t="s">
        <v>397</v>
      </c>
      <c r="J5" s="3438"/>
      <c r="K5" s="3517" t="s">
        <v>1179</v>
      </c>
      <c r="L5" s="3518"/>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3" ht="50.25" customHeight="1" thickTop="1" x14ac:dyDescent="0.25">
      <c r="A7" s="22">
        <v>40548</v>
      </c>
      <c r="B7" s="11" t="s">
        <v>14</v>
      </c>
      <c r="C7" s="3439" t="s">
        <v>20</v>
      </c>
      <c r="D7" s="3439"/>
      <c r="E7" s="3439"/>
      <c r="F7" s="3439"/>
      <c r="G7" s="3439"/>
      <c r="H7" s="3439"/>
      <c r="I7" s="3439"/>
      <c r="J7" s="3439"/>
      <c r="K7" s="2682" t="s">
        <v>2072</v>
      </c>
    </row>
    <row r="8" spans="1:13" ht="20.100000000000001" customHeight="1" x14ac:dyDescent="0.25">
      <c r="A8" s="22">
        <v>40587</v>
      </c>
      <c r="B8" s="11" t="s">
        <v>12</v>
      </c>
      <c r="C8" s="23">
        <v>265</v>
      </c>
      <c r="D8" s="23">
        <v>93</v>
      </c>
      <c r="E8" s="23">
        <v>65</v>
      </c>
      <c r="F8" s="23">
        <v>7</v>
      </c>
      <c r="G8" s="23">
        <v>116</v>
      </c>
      <c r="L8" s="3" t="s">
        <v>43</v>
      </c>
    </row>
    <row r="9" spans="1:13" ht="20.100000000000001" customHeight="1" x14ac:dyDescent="0.25">
      <c r="A9" s="22">
        <v>40593</v>
      </c>
      <c r="B9" s="11" t="s">
        <v>4</v>
      </c>
      <c r="C9" s="3489" t="s">
        <v>3555</v>
      </c>
      <c r="D9" s="3489"/>
      <c r="E9" s="3489"/>
      <c r="F9" s="3489"/>
      <c r="G9" s="3489"/>
      <c r="H9" s="3489"/>
      <c r="I9" s="3489"/>
      <c r="J9" s="3489"/>
    </row>
    <row r="10" spans="1:13" ht="66.75" customHeight="1" x14ac:dyDescent="0.25">
      <c r="A10" s="22">
        <v>40597</v>
      </c>
      <c r="B10" s="11" t="s">
        <v>31</v>
      </c>
      <c r="C10" s="3439" t="s">
        <v>1180</v>
      </c>
      <c r="D10" s="3439"/>
      <c r="E10" s="3439"/>
      <c r="F10" s="3439"/>
      <c r="G10" s="3439"/>
      <c r="H10" s="3439"/>
      <c r="I10" s="3439"/>
      <c r="J10" s="3439"/>
      <c r="K10" s="2682"/>
      <c r="L10" s="968" t="s">
        <v>2072</v>
      </c>
    </row>
    <row r="11" spans="1:13" ht="20.100000000000001" customHeight="1" x14ac:dyDescent="0.25">
      <c r="A11" s="22">
        <v>40630</v>
      </c>
      <c r="B11" s="11" t="s">
        <v>186</v>
      </c>
      <c r="H11" s="23" t="s">
        <v>69</v>
      </c>
      <c r="L11" s="3" t="s">
        <v>40</v>
      </c>
    </row>
    <row r="12" spans="1:13" ht="20.100000000000001" customHeight="1" x14ac:dyDescent="0.25">
      <c r="A12" s="22">
        <v>40660</v>
      </c>
      <c r="B12" s="11" t="s">
        <v>12</v>
      </c>
      <c r="C12" s="23">
        <v>310</v>
      </c>
      <c r="D12" s="23">
        <v>78</v>
      </c>
      <c r="E12" s="23">
        <v>75</v>
      </c>
      <c r="F12" s="23">
        <v>140</v>
      </c>
      <c r="G12" s="23">
        <v>120</v>
      </c>
      <c r="L12" s="3" t="s">
        <v>2071</v>
      </c>
    </row>
    <row r="13" spans="1:13" ht="47.25" customHeight="1" x14ac:dyDescent="0.25">
      <c r="A13" s="22">
        <v>40693</v>
      </c>
      <c r="B13" s="11" t="s">
        <v>16</v>
      </c>
      <c r="C13" s="3439" t="s">
        <v>117</v>
      </c>
      <c r="D13" s="3439"/>
      <c r="E13" s="3439"/>
      <c r="F13" s="3439"/>
      <c r="G13" s="3439"/>
      <c r="H13" s="3439"/>
      <c r="I13" s="3439"/>
      <c r="J13" s="3439"/>
      <c r="K13" s="2459"/>
    </row>
    <row r="14" spans="1:13" ht="20.100000000000001" customHeight="1" x14ac:dyDescent="0.25">
      <c r="A14" s="22">
        <v>40717</v>
      </c>
      <c r="B14" s="11" t="s">
        <v>96</v>
      </c>
      <c r="C14" s="3516" t="s">
        <v>129</v>
      </c>
      <c r="D14" s="3516"/>
      <c r="E14" s="3516"/>
      <c r="F14" s="3516"/>
      <c r="G14" s="3516"/>
      <c r="H14" s="3516"/>
      <c r="I14" s="3516"/>
      <c r="J14" s="3516"/>
      <c r="K14" s="2509"/>
    </row>
    <row r="15" spans="1:13" ht="83.25" customHeight="1" x14ac:dyDescent="0.25">
      <c r="A15" s="22">
        <v>40731</v>
      </c>
      <c r="B15" s="11" t="s">
        <v>31</v>
      </c>
      <c r="C15" s="3439" t="s">
        <v>2073</v>
      </c>
      <c r="D15" s="3439"/>
      <c r="E15" s="3439"/>
      <c r="F15" s="3439"/>
      <c r="G15" s="3439"/>
      <c r="H15" s="3439"/>
      <c r="I15" s="3439"/>
      <c r="J15" s="3439"/>
      <c r="K15" s="2682" t="s">
        <v>1910</v>
      </c>
      <c r="L15" s="968" t="s">
        <v>2074</v>
      </c>
    </row>
    <row r="16" spans="1:13" ht="20.100000000000001" customHeight="1" x14ac:dyDescent="0.25">
      <c r="A16" s="3459">
        <v>40734</v>
      </c>
      <c r="B16" s="11" t="s">
        <v>16</v>
      </c>
      <c r="C16" s="3445" t="s">
        <v>137</v>
      </c>
      <c r="D16" s="3446"/>
      <c r="E16" s="3446"/>
      <c r="F16" s="3446"/>
      <c r="G16" s="3446"/>
      <c r="H16" s="3446"/>
      <c r="I16" s="3446"/>
      <c r="J16" s="3447"/>
      <c r="K16" s="2454"/>
    </row>
    <row r="17" spans="1:12" ht="20.100000000000001" customHeight="1" x14ac:dyDescent="0.25">
      <c r="A17" s="3460"/>
      <c r="B17" s="11" t="s">
        <v>4</v>
      </c>
      <c r="C17" s="3445" t="s">
        <v>138</v>
      </c>
      <c r="D17" s="3446"/>
      <c r="E17" s="3446"/>
      <c r="F17" s="3446"/>
      <c r="G17" s="3446"/>
      <c r="H17" s="3446"/>
      <c r="I17" s="3446"/>
      <c r="J17" s="3447"/>
      <c r="K17" s="2454"/>
    </row>
    <row r="18" spans="1:12" ht="20.100000000000001" customHeight="1" x14ac:dyDescent="0.25">
      <c r="A18" s="22">
        <v>40748</v>
      </c>
      <c r="B18" s="11" t="s">
        <v>186</v>
      </c>
      <c r="H18" s="23" t="s">
        <v>69</v>
      </c>
      <c r="L18" s="3" t="s">
        <v>40</v>
      </c>
    </row>
    <row r="19" spans="1:12" ht="20.100000000000001" customHeight="1" x14ac:dyDescent="0.25">
      <c r="A19" s="22">
        <v>40774</v>
      </c>
      <c r="B19" s="11" t="s">
        <v>14</v>
      </c>
      <c r="C19" s="3445" t="s">
        <v>15</v>
      </c>
      <c r="D19" s="3446"/>
      <c r="E19" s="3446"/>
      <c r="F19" s="3446"/>
      <c r="G19" s="3446"/>
      <c r="H19" s="3446"/>
      <c r="I19" s="3446"/>
      <c r="J19" s="3447"/>
      <c r="K19" s="2454"/>
    </row>
    <row r="20" spans="1:12" ht="20.100000000000001" customHeight="1" x14ac:dyDescent="0.25">
      <c r="A20" s="22">
        <v>40814</v>
      </c>
      <c r="B20" s="11" t="s">
        <v>16</v>
      </c>
      <c r="C20" s="3445" t="s">
        <v>1181</v>
      </c>
      <c r="D20" s="3446"/>
      <c r="E20" s="3446"/>
      <c r="F20" s="3446"/>
      <c r="G20" s="3446"/>
      <c r="H20" s="3446"/>
      <c r="I20" s="3446"/>
      <c r="J20" s="3447"/>
      <c r="K20" s="2454"/>
    </row>
    <row r="21" spans="1:12" ht="20.100000000000001" customHeight="1" x14ac:dyDescent="0.25">
      <c r="A21" s="22">
        <v>40843</v>
      </c>
      <c r="B21" s="11" t="s">
        <v>14</v>
      </c>
      <c r="C21" s="3445" t="s">
        <v>15</v>
      </c>
      <c r="D21" s="3446"/>
      <c r="E21" s="3446"/>
      <c r="F21" s="3446"/>
      <c r="G21" s="3446"/>
      <c r="H21" s="3446"/>
      <c r="I21" s="3446"/>
      <c r="J21" s="3447"/>
      <c r="K21" s="2454"/>
    </row>
    <row r="22" spans="1:12" ht="20.100000000000001" customHeight="1" x14ac:dyDescent="0.25">
      <c r="A22" s="22">
        <v>40883</v>
      </c>
      <c r="B22" s="11" t="s">
        <v>12</v>
      </c>
      <c r="C22" s="23">
        <v>365</v>
      </c>
      <c r="D22" s="110">
        <f>+C22*(100-E22)/100</f>
        <v>91.25</v>
      </c>
      <c r="E22" s="23">
        <v>75</v>
      </c>
      <c r="F22" s="23" t="s">
        <v>159</v>
      </c>
      <c r="G22" s="23">
        <v>115</v>
      </c>
      <c r="L22" s="3" t="s">
        <v>177</v>
      </c>
    </row>
    <row r="23" spans="1:12" ht="20.100000000000001" customHeight="1" thickBot="1" x14ac:dyDescent="0.3">
      <c r="A23" s="28">
        <v>40905</v>
      </c>
      <c r="B23" s="12" t="s">
        <v>16</v>
      </c>
      <c r="C23" s="3519" t="s">
        <v>1182</v>
      </c>
      <c r="D23" s="3520"/>
      <c r="E23" s="3520"/>
      <c r="F23" s="3520"/>
      <c r="G23" s="3520"/>
      <c r="H23" s="3520"/>
      <c r="I23" s="3520"/>
      <c r="J23" s="3521"/>
      <c r="K23" s="2494"/>
      <c r="L23" s="13"/>
    </row>
    <row r="24" spans="1:12" ht="20.100000000000001" customHeight="1" thickTop="1" x14ac:dyDescent="0.25">
      <c r="A24" s="39">
        <v>40947</v>
      </c>
      <c r="B24" s="40" t="s">
        <v>14</v>
      </c>
      <c r="C24" s="3530" t="s">
        <v>63</v>
      </c>
      <c r="D24" s="3531"/>
      <c r="E24" s="3531"/>
      <c r="F24" s="3531"/>
      <c r="G24" s="3531"/>
      <c r="H24" s="3531"/>
      <c r="I24" s="3531"/>
      <c r="J24" s="3532"/>
      <c r="K24" s="2497"/>
      <c r="L24" s="41"/>
    </row>
    <row r="25" spans="1:12" ht="20.100000000000001" customHeight="1" x14ac:dyDescent="0.25">
      <c r="A25" s="22">
        <v>41001</v>
      </c>
      <c r="B25" s="11" t="s">
        <v>186</v>
      </c>
      <c r="D25" s="110"/>
      <c r="H25" s="3445" t="s">
        <v>69</v>
      </c>
      <c r="I25" s="3447"/>
      <c r="L25" s="3" t="s">
        <v>40</v>
      </c>
    </row>
    <row r="26" spans="1:12" ht="22.5" customHeight="1" x14ac:dyDescent="0.25">
      <c r="A26" s="22">
        <v>41018</v>
      </c>
      <c r="B26" s="11" t="s">
        <v>186</v>
      </c>
      <c r="D26" s="110"/>
      <c r="H26" s="3445" t="s">
        <v>69</v>
      </c>
      <c r="I26" s="3447"/>
      <c r="L26" s="32" t="s">
        <v>40</v>
      </c>
    </row>
    <row r="27" spans="1:12" ht="21" customHeight="1" x14ac:dyDescent="0.25">
      <c r="A27" s="22">
        <v>41055</v>
      </c>
      <c r="B27" s="11" t="s">
        <v>14</v>
      </c>
      <c r="C27" s="3445" t="s">
        <v>15</v>
      </c>
      <c r="D27" s="3446"/>
      <c r="E27" s="3446"/>
      <c r="F27" s="3446"/>
      <c r="G27" s="3446"/>
      <c r="H27" s="3446"/>
      <c r="I27" s="3446"/>
      <c r="J27" s="3447"/>
      <c r="K27" s="2454"/>
    </row>
    <row r="28" spans="1:12" ht="20.100000000000001" customHeight="1" x14ac:dyDescent="0.25">
      <c r="A28" s="36">
        <v>41077</v>
      </c>
      <c r="B28" s="37" t="s">
        <v>190</v>
      </c>
      <c r="C28" s="3493" t="s">
        <v>191</v>
      </c>
      <c r="D28" s="3494"/>
      <c r="E28" s="3494"/>
      <c r="F28" s="3494"/>
      <c r="G28" s="3494"/>
      <c r="H28" s="3494"/>
      <c r="I28" s="3494"/>
      <c r="J28" s="3495"/>
      <c r="K28" s="2481"/>
      <c r="L28" s="38"/>
    </row>
    <row r="29" spans="1:12" x14ac:dyDescent="0.25">
      <c r="A29" s="36">
        <v>41086</v>
      </c>
      <c r="B29" s="37" t="s">
        <v>12</v>
      </c>
      <c r="C29" s="90">
        <v>125</v>
      </c>
      <c r="D29" s="113">
        <f>+C29*(100-E29)/100</f>
        <v>123.75</v>
      </c>
      <c r="E29" s="90">
        <v>1</v>
      </c>
      <c r="F29" s="90" t="s">
        <v>159</v>
      </c>
      <c r="G29" s="90">
        <v>60</v>
      </c>
      <c r="H29" s="90"/>
      <c r="I29" s="90"/>
      <c r="J29" s="90"/>
      <c r="K29" s="2523"/>
      <c r="L29" s="38" t="s">
        <v>358</v>
      </c>
    </row>
    <row r="30" spans="1:12" ht="37.5" customHeight="1" x14ac:dyDescent="0.25">
      <c r="A30" s="22">
        <v>41111</v>
      </c>
      <c r="B30" s="11" t="s">
        <v>14</v>
      </c>
      <c r="C30" s="3476" t="s">
        <v>1183</v>
      </c>
      <c r="D30" s="3478"/>
      <c r="E30" s="3478"/>
      <c r="F30" s="3478"/>
      <c r="G30" s="3478"/>
      <c r="H30" s="3478"/>
      <c r="I30" s="3478"/>
      <c r="J30" s="3477"/>
      <c r="K30" s="2469"/>
    </row>
    <row r="31" spans="1:12" ht="20.100000000000001" customHeight="1" x14ac:dyDescent="0.25">
      <c r="A31" s="22">
        <v>41126</v>
      </c>
      <c r="B31" s="11" t="s">
        <v>12</v>
      </c>
      <c r="C31" s="23">
        <v>115</v>
      </c>
      <c r="D31" s="110">
        <f>+C31*(100-E31)/100</f>
        <v>112.7</v>
      </c>
      <c r="E31" s="23">
        <v>2</v>
      </c>
      <c r="G31" s="23">
        <v>50</v>
      </c>
      <c r="L31" s="3" t="s">
        <v>781</v>
      </c>
    </row>
    <row r="32" spans="1:12" ht="79.5" customHeight="1" x14ac:dyDescent="0.25">
      <c r="A32" s="22">
        <v>41140</v>
      </c>
      <c r="B32" s="11" t="s">
        <v>31</v>
      </c>
      <c r="C32" s="3456" t="s">
        <v>1184</v>
      </c>
      <c r="D32" s="3457"/>
      <c r="E32" s="3457"/>
      <c r="F32" s="3457"/>
      <c r="G32" s="3457"/>
      <c r="H32" s="3457"/>
      <c r="I32" s="3457"/>
      <c r="J32" s="3458"/>
      <c r="K32" s="2460"/>
      <c r="L32" s="968" t="s">
        <v>1910</v>
      </c>
    </row>
    <row r="33" spans="1:12" ht="16.5" thickBot="1" x14ac:dyDescent="0.3">
      <c r="A33" s="33">
        <v>41152</v>
      </c>
      <c r="B33" s="34" t="s">
        <v>12</v>
      </c>
      <c r="C33" s="117">
        <v>370</v>
      </c>
      <c r="D33" s="118">
        <f>+C33*(100-E33)/100</f>
        <v>92.5</v>
      </c>
      <c r="E33" s="117">
        <v>75</v>
      </c>
      <c r="F33" s="117"/>
      <c r="G33" s="117">
        <v>110</v>
      </c>
      <c r="H33" s="117"/>
      <c r="I33" s="117"/>
      <c r="J33" s="117"/>
      <c r="K33" s="2456"/>
      <c r="L33" s="35" t="s">
        <v>22</v>
      </c>
    </row>
    <row r="34" spans="1:12" ht="20.100000000000001" customHeight="1" thickTop="1" x14ac:dyDescent="0.25">
      <c r="A34" s="19">
        <v>41287</v>
      </c>
      <c r="B34" s="20" t="s">
        <v>186</v>
      </c>
      <c r="C34" s="106"/>
      <c r="D34" s="111"/>
      <c r="E34" s="106"/>
      <c r="F34" s="106"/>
      <c r="G34" s="106"/>
      <c r="H34" s="3530" t="s">
        <v>69</v>
      </c>
      <c r="I34" s="3532"/>
      <c r="J34" s="106"/>
      <c r="K34" s="2665"/>
      <c r="L34" s="21" t="s">
        <v>40</v>
      </c>
    </row>
    <row r="35" spans="1:12" ht="20.100000000000001" customHeight="1" x14ac:dyDescent="0.25">
      <c r="A35" s="22">
        <v>41299</v>
      </c>
      <c r="B35" s="11" t="s">
        <v>186</v>
      </c>
      <c r="D35" s="110"/>
      <c r="H35" s="3445" t="s">
        <v>69</v>
      </c>
      <c r="I35" s="3447"/>
      <c r="L35" s="3" t="s">
        <v>40</v>
      </c>
    </row>
    <row r="36" spans="1:12" x14ac:dyDescent="0.25">
      <c r="A36" s="22">
        <v>41304</v>
      </c>
      <c r="B36" s="11" t="s">
        <v>14</v>
      </c>
      <c r="C36" s="3470" t="s">
        <v>108</v>
      </c>
      <c r="D36" s="3471"/>
      <c r="E36" s="3471"/>
      <c r="F36" s="3471"/>
      <c r="G36" s="3471"/>
      <c r="H36" s="3471"/>
      <c r="I36" s="3471"/>
      <c r="J36" s="3472"/>
      <c r="K36" s="2462"/>
    </row>
    <row r="37" spans="1:12" ht="20.100000000000001" customHeight="1" x14ac:dyDescent="0.25">
      <c r="A37" s="22">
        <v>41319</v>
      </c>
      <c r="B37" s="11" t="s">
        <v>14</v>
      </c>
      <c r="C37" s="3470" t="s">
        <v>15</v>
      </c>
      <c r="D37" s="3471"/>
      <c r="E37" s="3471"/>
      <c r="F37" s="3471"/>
      <c r="G37" s="3471"/>
      <c r="H37" s="3471"/>
      <c r="I37" s="3471"/>
      <c r="J37" s="3472"/>
      <c r="K37" s="2462"/>
    </row>
    <row r="38" spans="1:12" ht="45.75" customHeight="1" x14ac:dyDescent="0.25">
      <c r="A38" s="22">
        <v>41331</v>
      </c>
      <c r="B38" s="11" t="s">
        <v>14</v>
      </c>
      <c r="C38" s="3476" t="s">
        <v>1185</v>
      </c>
      <c r="D38" s="3478"/>
      <c r="E38" s="3478"/>
      <c r="F38" s="3478"/>
      <c r="G38" s="3478"/>
      <c r="H38" s="3478"/>
      <c r="I38" s="3478"/>
      <c r="J38" s="3477"/>
      <c r="K38" s="2469"/>
    </row>
    <row r="39" spans="1:12" x14ac:dyDescent="0.25">
      <c r="A39" s="22">
        <v>41365</v>
      </c>
      <c r="B39" s="11" t="s">
        <v>186</v>
      </c>
      <c r="D39" s="110"/>
      <c r="H39" s="3445" t="s">
        <v>69</v>
      </c>
      <c r="I39" s="3446"/>
      <c r="L39" s="3" t="s">
        <v>40</v>
      </c>
    </row>
    <row r="40" spans="1:12" ht="40.5" customHeight="1" x14ac:dyDescent="0.25">
      <c r="A40" s="22">
        <v>41370</v>
      </c>
      <c r="B40" s="11" t="s">
        <v>14</v>
      </c>
      <c r="C40" s="3476" t="s">
        <v>319</v>
      </c>
      <c r="D40" s="3478"/>
      <c r="E40" s="3478"/>
      <c r="F40" s="3478"/>
      <c r="G40" s="3478"/>
      <c r="H40" s="3478"/>
      <c r="I40" s="3478"/>
      <c r="J40" s="3477"/>
      <c r="K40" s="2469"/>
    </row>
    <row r="41" spans="1:12" ht="53.25" customHeight="1" x14ac:dyDescent="0.25">
      <c r="A41" s="22">
        <v>41376</v>
      </c>
      <c r="B41" s="420" t="s">
        <v>31</v>
      </c>
      <c r="C41" s="3476" t="s">
        <v>1580</v>
      </c>
      <c r="D41" s="3478"/>
      <c r="E41" s="3478"/>
      <c r="F41" s="3478"/>
      <c r="G41" s="3478"/>
      <c r="H41" s="3478"/>
      <c r="I41" s="3478"/>
      <c r="J41" s="3477"/>
      <c r="K41" s="2683" t="s">
        <v>2072</v>
      </c>
      <c r="L41" s="968" t="s">
        <v>2075</v>
      </c>
    </row>
    <row r="42" spans="1:12" ht="20.100000000000001" customHeight="1" x14ac:dyDescent="0.25">
      <c r="A42" s="22">
        <v>41386</v>
      </c>
      <c r="B42" s="11" t="s">
        <v>12</v>
      </c>
      <c r="C42" s="23">
        <v>330</v>
      </c>
      <c r="D42" s="110">
        <f>+C42*(100-E42)/100</f>
        <v>115.5</v>
      </c>
      <c r="E42" s="23">
        <v>65</v>
      </c>
      <c r="G42" s="23">
        <v>85</v>
      </c>
      <c r="L42" s="3" t="s">
        <v>310</v>
      </c>
    </row>
    <row r="43" spans="1:12" ht="20.100000000000001" customHeight="1" x14ac:dyDescent="0.25">
      <c r="A43" s="22">
        <v>41489</v>
      </c>
      <c r="B43" s="11" t="s">
        <v>16</v>
      </c>
      <c r="C43" s="3470" t="s">
        <v>137</v>
      </c>
      <c r="D43" s="3471"/>
      <c r="E43" s="3471"/>
      <c r="F43" s="3471"/>
      <c r="G43" s="3471"/>
      <c r="H43" s="3471"/>
      <c r="I43" s="3471"/>
      <c r="J43" s="3472"/>
      <c r="K43" s="2462"/>
    </row>
    <row r="44" spans="1:12" ht="20.100000000000001" customHeight="1" x14ac:dyDescent="0.25">
      <c r="A44" s="22">
        <v>41532</v>
      </c>
      <c r="B44" s="11" t="s">
        <v>186</v>
      </c>
      <c r="D44" s="110"/>
      <c r="H44" s="3445" t="s">
        <v>69</v>
      </c>
      <c r="I44" s="3447"/>
      <c r="L44" s="3" t="s">
        <v>207</v>
      </c>
    </row>
    <row r="45" spans="1:12" ht="20.100000000000001" customHeight="1" x14ac:dyDescent="0.25">
      <c r="A45" s="22">
        <v>41557</v>
      </c>
      <c r="B45" s="11" t="s">
        <v>14</v>
      </c>
      <c r="C45" s="3470" t="s">
        <v>15</v>
      </c>
      <c r="D45" s="3471"/>
      <c r="E45" s="3471"/>
      <c r="F45" s="3471"/>
      <c r="G45" s="3471"/>
      <c r="H45" s="3471"/>
      <c r="I45" s="3471"/>
      <c r="J45" s="3472"/>
      <c r="K45" s="2462"/>
    </row>
    <row r="46" spans="1:12" ht="49.5" customHeight="1" x14ac:dyDescent="0.25">
      <c r="A46" s="22">
        <v>41561</v>
      </c>
      <c r="B46" s="11" t="s">
        <v>14</v>
      </c>
      <c r="C46" s="3476" t="s">
        <v>1186</v>
      </c>
      <c r="D46" s="3478"/>
      <c r="E46" s="3478"/>
      <c r="F46" s="3478"/>
      <c r="G46" s="3478"/>
      <c r="H46" s="3478"/>
      <c r="I46" s="3478"/>
      <c r="J46" s="3477"/>
      <c r="K46" s="2469"/>
    </row>
    <row r="47" spans="1:12" ht="60.75" customHeight="1" x14ac:dyDescent="0.25">
      <c r="A47" s="22">
        <v>41577</v>
      </c>
      <c r="B47" s="420" t="s">
        <v>31</v>
      </c>
      <c r="C47" s="3476" t="s">
        <v>1294</v>
      </c>
      <c r="D47" s="3478"/>
      <c r="E47" s="3478"/>
      <c r="F47" s="3478"/>
      <c r="G47" s="3478"/>
      <c r="H47" s="3478"/>
      <c r="I47" s="3478"/>
      <c r="J47" s="3477"/>
      <c r="K47" s="2469"/>
    </row>
    <row r="48" spans="1:12" ht="16.5" thickBot="1" x14ac:dyDescent="0.3">
      <c r="A48" s="33">
        <v>41631</v>
      </c>
      <c r="B48" s="34" t="s">
        <v>4</v>
      </c>
      <c r="C48" s="3450" t="s">
        <v>386</v>
      </c>
      <c r="D48" s="3451"/>
      <c r="E48" s="3451"/>
      <c r="F48" s="3451"/>
      <c r="G48" s="3451"/>
      <c r="H48" s="3451"/>
      <c r="I48" s="3451"/>
      <c r="J48" s="3452"/>
      <c r="K48" s="2457"/>
      <c r="L48" s="35"/>
    </row>
    <row r="49" spans="1:12" ht="16.5" thickTop="1" x14ac:dyDescent="0.25">
      <c r="A49" s="19">
        <v>41710</v>
      </c>
      <c r="B49" s="20" t="s">
        <v>14</v>
      </c>
      <c r="C49" s="3485" t="s">
        <v>15</v>
      </c>
      <c r="D49" s="3504"/>
      <c r="E49" s="3504"/>
      <c r="F49" s="3504"/>
      <c r="G49" s="3504"/>
      <c r="H49" s="3504"/>
      <c r="I49" s="3504"/>
      <c r="J49" s="3486"/>
      <c r="K49" s="2512"/>
      <c r="L49" s="21"/>
    </row>
    <row r="50" spans="1:12" x14ac:dyDescent="0.25">
      <c r="A50" s="22">
        <v>41717</v>
      </c>
      <c r="B50" s="11" t="s">
        <v>186</v>
      </c>
      <c r="D50" s="110"/>
      <c r="H50" s="3445" t="s">
        <v>69</v>
      </c>
      <c r="I50" s="3446"/>
      <c r="J50" s="3447"/>
      <c r="K50" s="2454"/>
      <c r="L50" s="3" t="s">
        <v>40</v>
      </c>
    </row>
    <row r="51" spans="1:12" x14ac:dyDescent="0.25">
      <c r="A51" s="22">
        <v>41751</v>
      </c>
      <c r="B51" s="11" t="s">
        <v>12</v>
      </c>
      <c r="C51" s="108">
        <v>325</v>
      </c>
      <c r="D51" s="108">
        <f>+C51*(100-E51)/100</f>
        <v>97.5</v>
      </c>
      <c r="E51" s="108">
        <v>70</v>
      </c>
      <c r="F51" s="108"/>
      <c r="G51" s="108">
        <v>120</v>
      </c>
      <c r="H51" s="108"/>
      <c r="I51" s="108"/>
      <c r="J51" s="108"/>
      <c r="K51" s="2467"/>
      <c r="L51" s="3" t="s">
        <v>420</v>
      </c>
    </row>
    <row r="52" spans="1:12" x14ac:dyDescent="0.25">
      <c r="A52" s="22">
        <v>41789</v>
      </c>
      <c r="B52" s="11" t="s">
        <v>186</v>
      </c>
      <c r="C52" s="108"/>
      <c r="D52" s="108"/>
      <c r="E52" s="108"/>
      <c r="F52" s="108"/>
      <c r="G52" s="108"/>
      <c r="H52" s="108"/>
      <c r="I52" s="108"/>
      <c r="J52" s="108"/>
      <c r="K52" s="2467"/>
      <c r="L52" s="3" t="s">
        <v>450</v>
      </c>
    </row>
    <row r="53" spans="1:12" ht="20.100000000000001" customHeight="1" x14ac:dyDescent="0.25">
      <c r="A53" s="22">
        <v>41792</v>
      </c>
      <c r="B53" s="11" t="s">
        <v>14</v>
      </c>
      <c r="C53" s="3476" t="s">
        <v>15</v>
      </c>
      <c r="D53" s="3478"/>
      <c r="E53" s="3478"/>
      <c r="F53" s="3478"/>
      <c r="G53" s="3478"/>
      <c r="H53" s="3478"/>
      <c r="I53" s="3478"/>
      <c r="J53" s="3477"/>
      <c r="K53" s="2469"/>
    </row>
    <row r="54" spans="1:12" ht="20.100000000000001" customHeight="1" x14ac:dyDescent="0.25">
      <c r="A54" s="22">
        <v>41800</v>
      </c>
      <c r="B54" s="11" t="s">
        <v>14</v>
      </c>
      <c r="C54" s="3476" t="s">
        <v>85</v>
      </c>
      <c r="D54" s="3478"/>
      <c r="E54" s="3478"/>
      <c r="F54" s="3478"/>
      <c r="G54" s="3478"/>
      <c r="H54" s="3478"/>
      <c r="I54" s="3478"/>
      <c r="J54" s="3477"/>
      <c r="K54" s="2469"/>
    </row>
    <row r="55" spans="1:12" x14ac:dyDescent="0.25">
      <c r="A55" s="22">
        <v>41872</v>
      </c>
      <c r="B55" s="11" t="s">
        <v>186</v>
      </c>
      <c r="C55" s="108"/>
      <c r="D55" s="108"/>
      <c r="E55" s="108"/>
      <c r="F55" s="108"/>
      <c r="G55" s="108"/>
      <c r="H55" s="3476" t="s">
        <v>69</v>
      </c>
      <c r="I55" s="3477"/>
      <c r="J55" s="108"/>
      <c r="K55" s="2467"/>
      <c r="L55" s="3" t="s">
        <v>40</v>
      </c>
    </row>
    <row r="56" spans="1:12" ht="29.25" customHeight="1" x14ac:dyDescent="0.25">
      <c r="A56" s="22">
        <v>41884</v>
      </c>
      <c r="B56" s="11" t="s">
        <v>14</v>
      </c>
      <c r="C56" s="3476" t="s">
        <v>15</v>
      </c>
      <c r="D56" s="3478"/>
      <c r="E56" s="3478"/>
      <c r="F56" s="3478"/>
      <c r="G56" s="3478"/>
      <c r="H56" s="3478"/>
      <c r="I56" s="3478"/>
      <c r="J56" s="3477"/>
      <c r="K56" s="2469"/>
    </row>
    <row r="57" spans="1:12" ht="20.100000000000001" customHeight="1" x14ac:dyDescent="0.25">
      <c r="A57" s="36">
        <v>41887</v>
      </c>
      <c r="B57" s="37" t="s">
        <v>12</v>
      </c>
      <c r="C57" s="123">
        <v>130</v>
      </c>
      <c r="D57" s="123">
        <f>+C57*(100-E57)/100</f>
        <v>39</v>
      </c>
      <c r="E57" s="123">
        <v>70</v>
      </c>
      <c r="F57" s="123"/>
      <c r="G57" s="123">
        <v>125</v>
      </c>
      <c r="H57" s="123"/>
      <c r="I57" s="123"/>
      <c r="J57" s="123"/>
      <c r="K57" s="2514"/>
      <c r="L57" s="38" t="s">
        <v>296</v>
      </c>
    </row>
    <row r="58" spans="1:12" ht="20.100000000000001" customHeight="1" x14ac:dyDescent="0.25">
      <c r="A58" s="1575">
        <v>41948</v>
      </c>
      <c r="B58" s="60" t="s">
        <v>14</v>
      </c>
      <c r="C58" s="3533" t="s">
        <v>108</v>
      </c>
      <c r="D58" s="3534"/>
      <c r="E58" s="3534"/>
      <c r="F58" s="3534"/>
      <c r="G58" s="3534"/>
      <c r="H58" s="3534"/>
      <c r="I58" s="3534"/>
      <c r="J58" s="3535"/>
      <c r="K58" s="2498"/>
      <c r="L58" s="61"/>
    </row>
    <row r="59" spans="1:12" ht="20.100000000000001" customHeight="1" x14ac:dyDescent="0.25">
      <c r="A59" s="22">
        <v>41952</v>
      </c>
      <c r="B59" s="11" t="s">
        <v>33</v>
      </c>
      <c r="C59" s="3476" t="s">
        <v>515</v>
      </c>
      <c r="D59" s="3478"/>
      <c r="E59" s="3478"/>
      <c r="F59" s="3478"/>
      <c r="G59" s="3478"/>
      <c r="H59" s="3478"/>
      <c r="I59" s="3478"/>
      <c r="J59" s="3477"/>
      <c r="K59" s="2469"/>
    </row>
    <row r="60" spans="1:12" ht="72" customHeight="1" x14ac:dyDescent="0.25">
      <c r="A60" s="22">
        <v>41969</v>
      </c>
      <c r="B60" s="420" t="s">
        <v>31</v>
      </c>
      <c r="C60" s="3538" t="s">
        <v>1295</v>
      </c>
      <c r="D60" s="3534"/>
      <c r="E60" s="3534"/>
      <c r="F60" s="3534"/>
      <c r="G60" s="3534"/>
      <c r="H60" s="3534"/>
      <c r="I60" s="3534"/>
      <c r="J60" s="3535"/>
      <c r="K60" s="2498"/>
      <c r="L60" s="968" t="s">
        <v>2077</v>
      </c>
    </row>
    <row r="61" spans="1:12" ht="16.5" thickBot="1" x14ac:dyDescent="0.3">
      <c r="A61" s="22">
        <v>41981</v>
      </c>
      <c r="B61" s="11" t="s">
        <v>12</v>
      </c>
      <c r="C61" s="108">
        <v>350</v>
      </c>
      <c r="D61" s="108">
        <f>+C61*(100-E61)/100</f>
        <v>105</v>
      </c>
      <c r="E61" s="108">
        <v>70</v>
      </c>
      <c r="F61" s="108"/>
      <c r="G61" s="108">
        <v>100</v>
      </c>
      <c r="H61" s="108"/>
      <c r="I61" s="108"/>
      <c r="J61" s="108"/>
      <c r="K61" s="2467"/>
      <c r="L61" s="124" t="s">
        <v>2076</v>
      </c>
    </row>
    <row r="62" spans="1:12" ht="20.100000000000001" customHeight="1" thickTop="1" x14ac:dyDescent="0.25">
      <c r="A62" s="39">
        <v>42029</v>
      </c>
      <c r="B62" s="40" t="s">
        <v>186</v>
      </c>
      <c r="C62" s="115"/>
      <c r="D62" s="115"/>
      <c r="E62" s="115"/>
      <c r="F62" s="115"/>
      <c r="G62" s="115"/>
      <c r="H62" s="3536" t="s">
        <v>69</v>
      </c>
      <c r="I62" s="3537"/>
      <c r="J62" s="115"/>
      <c r="K62" s="2499"/>
      <c r="L62" s="140" t="s">
        <v>40</v>
      </c>
    </row>
    <row r="63" spans="1:12" x14ac:dyDescent="0.25">
      <c r="A63" s="262">
        <v>42124</v>
      </c>
      <c r="B63" s="261" t="s">
        <v>12</v>
      </c>
      <c r="C63" s="259">
        <v>135</v>
      </c>
      <c r="D63" s="259">
        <f>+C63*(100-E63)/100</f>
        <v>40.5</v>
      </c>
      <c r="E63" s="259">
        <v>70</v>
      </c>
      <c r="F63" s="259"/>
      <c r="G63" s="259">
        <v>85</v>
      </c>
      <c r="H63" s="259"/>
      <c r="I63" s="259"/>
      <c r="J63" s="259"/>
      <c r="K63" s="2514"/>
      <c r="L63" s="125" t="s">
        <v>1332</v>
      </c>
    </row>
    <row r="64" spans="1:12" x14ac:dyDescent="0.25">
      <c r="A64" s="22">
        <v>42126</v>
      </c>
      <c r="B64" s="263" t="s">
        <v>33</v>
      </c>
      <c r="C64" s="3476" t="s">
        <v>1335</v>
      </c>
      <c r="D64" s="3478"/>
      <c r="E64" s="3478"/>
      <c r="F64" s="3478"/>
      <c r="G64" s="3478"/>
      <c r="H64" s="3478"/>
      <c r="I64" s="3478"/>
      <c r="J64" s="3477"/>
      <c r="K64" s="2469"/>
      <c r="L64" s="124"/>
    </row>
    <row r="65" spans="1:12" ht="66.75" customHeight="1" x14ac:dyDescent="0.25">
      <c r="A65" s="265">
        <v>42129</v>
      </c>
      <c r="B65" s="420" t="s">
        <v>31</v>
      </c>
      <c r="C65" s="3473" t="s">
        <v>1554</v>
      </c>
      <c r="D65" s="3474"/>
      <c r="E65" s="3474"/>
      <c r="F65" s="3474"/>
      <c r="G65" s="3474"/>
      <c r="H65" s="3474"/>
      <c r="I65" s="3474"/>
      <c r="J65" s="3475"/>
      <c r="K65" s="2465"/>
      <c r="L65" s="969" t="s">
        <v>2077</v>
      </c>
    </row>
    <row r="66" spans="1:12" x14ac:dyDescent="0.25">
      <c r="A66" s="22">
        <v>42139</v>
      </c>
      <c r="B66" s="278" t="s">
        <v>186</v>
      </c>
      <c r="C66" s="108"/>
      <c r="D66" s="108"/>
      <c r="E66" s="108"/>
      <c r="F66" s="108"/>
      <c r="G66" s="108"/>
      <c r="H66" s="3476" t="s">
        <v>69</v>
      </c>
      <c r="I66" s="3477"/>
      <c r="J66" s="108"/>
      <c r="K66" s="2467"/>
      <c r="L66" s="124" t="s">
        <v>1351</v>
      </c>
    </row>
    <row r="67" spans="1:12" x14ac:dyDescent="0.25">
      <c r="A67" s="22">
        <v>42142</v>
      </c>
      <c r="B67" s="284" t="s">
        <v>14</v>
      </c>
      <c r="C67" s="3476" t="s">
        <v>1354</v>
      </c>
      <c r="D67" s="3478"/>
      <c r="E67" s="3478"/>
      <c r="F67" s="3478"/>
      <c r="G67" s="3478"/>
      <c r="H67" s="3478"/>
      <c r="I67" s="3478"/>
      <c r="J67" s="3477"/>
      <c r="K67" s="2469"/>
      <c r="L67" s="124"/>
    </row>
    <row r="68" spans="1:12" ht="20.100000000000001" customHeight="1" x14ac:dyDescent="0.25">
      <c r="A68" s="22">
        <v>42303</v>
      </c>
      <c r="B68" s="478" t="s">
        <v>186</v>
      </c>
      <c r="C68" s="108"/>
      <c r="D68" s="108"/>
      <c r="E68" s="108"/>
      <c r="F68" s="108"/>
      <c r="G68" s="108"/>
      <c r="H68" s="477" t="s">
        <v>69</v>
      </c>
      <c r="I68" s="108"/>
      <c r="J68" s="108"/>
      <c r="K68" s="2467"/>
      <c r="L68" s="124" t="s">
        <v>40</v>
      </c>
    </row>
    <row r="69" spans="1:12" x14ac:dyDescent="0.25">
      <c r="A69" s="564">
        <v>42346</v>
      </c>
      <c r="B69" s="563" t="s">
        <v>12</v>
      </c>
      <c r="C69" s="562">
        <v>215</v>
      </c>
      <c r="D69" s="562">
        <f>+C69*(100-E69)/100</f>
        <v>32.25</v>
      </c>
      <c r="E69" s="562">
        <v>85</v>
      </c>
      <c r="F69" s="562"/>
      <c r="G69" s="562">
        <v>115</v>
      </c>
      <c r="H69" s="562"/>
      <c r="I69" s="562"/>
      <c r="J69" s="562"/>
      <c r="K69" s="2514"/>
      <c r="L69" s="125" t="s">
        <v>1563</v>
      </c>
    </row>
    <row r="70" spans="1:12" ht="20.25" customHeight="1" x14ac:dyDescent="0.25">
      <c r="A70" s="22">
        <v>42356</v>
      </c>
      <c r="B70" s="574" t="s">
        <v>14</v>
      </c>
      <c r="C70" s="3476" t="s">
        <v>1559</v>
      </c>
      <c r="D70" s="3478"/>
      <c r="E70" s="3478"/>
      <c r="F70" s="3478"/>
      <c r="G70" s="3478"/>
      <c r="H70" s="3478"/>
      <c r="I70" s="3478"/>
      <c r="J70" s="3477"/>
      <c r="K70" s="2469"/>
      <c r="L70" s="124"/>
    </row>
    <row r="71" spans="1:12" x14ac:dyDescent="0.25">
      <c r="A71" s="22">
        <v>42373</v>
      </c>
      <c r="B71" s="588" t="s">
        <v>12</v>
      </c>
      <c r="C71" s="108">
        <v>355</v>
      </c>
      <c r="D71" s="108">
        <f>+C71*(100-E71)/100</f>
        <v>53.25</v>
      </c>
      <c r="E71" s="23">
        <v>85</v>
      </c>
      <c r="G71" s="23">
        <v>90</v>
      </c>
      <c r="L71" s="124" t="s">
        <v>296</v>
      </c>
    </row>
    <row r="72" spans="1:12" ht="63.75" customHeight="1" x14ac:dyDescent="0.25">
      <c r="A72" s="22">
        <v>42428</v>
      </c>
      <c r="B72" s="638" t="s">
        <v>14</v>
      </c>
      <c r="C72" s="3476" t="s">
        <v>1643</v>
      </c>
      <c r="D72" s="3478"/>
      <c r="E72" s="3478"/>
      <c r="F72" s="3478"/>
      <c r="G72" s="3478"/>
      <c r="H72" s="3478"/>
      <c r="I72" s="3478"/>
      <c r="J72" s="3477"/>
      <c r="K72" s="2469"/>
      <c r="L72" s="124"/>
    </row>
    <row r="73" spans="1:12" ht="33.75" customHeight="1" x14ac:dyDescent="0.25">
      <c r="A73" s="22">
        <v>42438</v>
      </c>
      <c r="B73" s="645" t="s">
        <v>14</v>
      </c>
      <c r="C73" s="3476" t="s">
        <v>1669</v>
      </c>
      <c r="D73" s="3478"/>
      <c r="E73" s="3478"/>
      <c r="F73" s="3478"/>
      <c r="G73" s="3478"/>
      <c r="H73" s="3478"/>
      <c r="I73" s="3478"/>
      <c r="J73" s="3477"/>
      <c r="K73" s="2469"/>
      <c r="L73" s="124"/>
    </row>
    <row r="74" spans="1:12" ht="27" customHeight="1" x14ac:dyDescent="0.25">
      <c r="A74" s="22">
        <v>42444</v>
      </c>
      <c r="B74" s="647" t="s">
        <v>14</v>
      </c>
      <c r="C74" s="3476" t="s">
        <v>1670</v>
      </c>
      <c r="D74" s="3478"/>
      <c r="E74" s="3478"/>
      <c r="F74" s="3478"/>
      <c r="G74" s="3478"/>
      <c r="H74" s="3478"/>
      <c r="I74" s="3478"/>
      <c r="J74" s="3477"/>
      <c r="K74" s="2469"/>
      <c r="L74" s="124"/>
    </row>
    <row r="75" spans="1:12" ht="20.100000000000001" customHeight="1" x14ac:dyDescent="0.25">
      <c r="A75" s="22">
        <v>42450</v>
      </c>
      <c r="B75" s="649" t="s">
        <v>12</v>
      </c>
      <c r="C75" s="108">
        <v>335</v>
      </c>
      <c r="D75" s="108">
        <f>+C75*(100-E75)/100</f>
        <v>50.25</v>
      </c>
      <c r="E75" s="23">
        <v>85</v>
      </c>
      <c r="G75" s="23">
        <v>125</v>
      </c>
      <c r="L75" s="124" t="s">
        <v>22</v>
      </c>
    </row>
    <row r="76" spans="1:12" ht="20.100000000000001" customHeight="1" x14ac:dyDescent="0.25">
      <c r="A76" s="22">
        <v>42462</v>
      </c>
      <c r="B76" s="661" t="s">
        <v>186</v>
      </c>
      <c r="C76" s="108"/>
      <c r="D76" s="108"/>
      <c r="H76" s="3445" t="s">
        <v>69</v>
      </c>
      <c r="I76" s="3447"/>
      <c r="L76" s="124" t="s">
        <v>40</v>
      </c>
    </row>
    <row r="77" spans="1:12" ht="41.25" customHeight="1" x14ac:dyDescent="0.25">
      <c r="A77" s="22">
        <v>42464</v>
      </c>
      <c r="B77" s="670" t="s">
        <v>14</v>
      </c>
      <c r="C77" s="3476" t="s">
        <v>1668</v>
      </c>
      <c r="D77" s="3478"/>
      <c r="E77" s="3478"/>
      <c r="F77" s="3478"/>
      <c r="G77" s="3478"/>
      <c r="H77" s="3478"/>
      <c r="I77" s="3478"/>
      <c r="J77" s="3477"/>
      <c r="K77" s="2469"/>
      <c r="L77" s="124"/>
    </row>
    <row r="78" spans="1:12" ht="42.75" customHeight="1" x14ac:dyDescent="0.25">
      <c r="A78" s="22">
        <v>42576</v>
      </c>
      <c r="B78" s="767" t="s">
        <v>14</v>
      </c>
      <c r="C78" s="3476" t="s">
        <v>1987</v>
      </c>
      <c r="D78" s="3478"/>
      <c r="E78" s="3478"/>
      <c r="F78" s="3478"/>
      <c r="G78" s="3478"/>
      <c r="H78" s="3478"/>
      <c r="I78" s="3478"/>
      <c r="J78" s="3477"/>
      <c r="K78" s="2469"/>
      <c r="L78" s="124"/>
    </row>
    <row r="79" spans="1:12" ht="20.100000000000001" customHeight="1" x14ac:dyDescent="0.25">
      <c r="A79" s="22">
        <v>42587</v>
      </c>
      <c r="B79" s="11" t="s">
        <v>12</v>
      </c>
      <c r="C79" s="108">
        <v>175</v>
      </c>
      <c r="D79" s="108">
        <f>+C79*(100-E79)/100</f>
        <v>17.5</v>
      </c>
      <c r="E79" s="23">
        <v>90</v>
      </c>
      <c r="G79" s="23">
        <v>105</v>
      </c>
      <c r="L79" s="124" t="s">
        <v>22</v>
      </c>
    </row>
    <row r="80" spans="1:12" ht="20.100000000000001" customHeight="1" x14ac:dyDescent="0.25">
      <c r="A80" s="22">
        <v>42592</v>
      </c>
      <c r="B80" s="11" t="s">
        <v>186</v>
      </c>
      <c r="C80" s="108"/>
      <c r="D80" s="108"/>
      <c r="H80" s="3445" t="s">
        <v>69</v>
      </c>
      <c r="I80" s="3447"/>
      <c r="L80" s="124" t="s">
        <v>1843</v>
      </c>
    </row>
    <row r="81" spans="1:12" ht="43.5" customHeight="1" thickBot="1" x14ac:dyDescent="0.3">
      <c r="A81" s="1292">
        <v>42707</v>
      </c>
      <c r="B81" s="1295" t="s">
        <v>16</v>
      </c>
      <c r="C81" s="3540" t="s">
        <v>2301</v>
      </c>
      <c r="D81" s="3541"/>
      <c r="E81" s="3541"/>
      <c r="F81" s="3541"/>
      <c r="G81" s="3541"/>
      <c r="H81" s="3541"/>
      <c r="I81" s="3541"/>
      <c r="J81" s="3542"/>
      <c r="K81" s="2502"/>
      <c r="L81" s="128"/>
    </row>
    <row r="82" spans="1:12" ht="20.100000000000001" customHeight="1" thickTop="1" x14ac:dyDescent="0.25">
      <c r="A82" s="3303">
        <v>43034</v>
      </c>
      <c r="B82" s="3305" t="s">
        <v>26</v>
      </c>
      <c r="C82" s="3536" t="s">
        <v>4514</v>
      </c>
      <c r="D82" s="3539"/>
      <c r="E82" s="3539"/>
      <c r="F82" s="3539"/>
      <c r="G82" s="3539"/>
      <c r="H82" s="3539"/>
      <c r="I82" s="3539"/>
      <c r="J82" s="3537"/>
      <c r="K82" s="2500"/>
      <c r="L82" s="140"/>
    </row>
    <row r="83" spans="1:12" ht="35.25" customHeight="1" x14ac:dyDescent="0.25">
      <c r="A83" s="3303">
        <v>43255</v>
      </c>
      <c r="B83" s="3305" t="s">
        <v>33</v>
      </c>
      <c r="C83" s="3476" t="s">
        <v>4515</v>
      </c>
      <c r="D83" s="3478"/>
      <c r="E83" s="3478"/>
      <c r="F83" s="3478"/>
      <c r="G83" s="3478"/>
      <c r="H83" s="3478"/>
      <c r="I83" s="3478"/>
      <c r="J83" s="3477"/>
      <c r="K83" s="2469"/>
      <c r="L83" s="124"/>
    </row>
    <row r="84" spans="1:12" ht="20.100000000000001" customHeight="1" x14ac:dyDescent="0.25">
      <c r="A84" s="22"/>
      <c r="B84" s="11"/>
      <c r="C84" s="108"/>
      <c r="D84" s="108">
        <f t="shared" ref="D84:D105" si="0">+C84*(100-E84)/100</f>
        <v>0</v>
      </c>
      <c r="L84" s="124"/>
    </row>
    <row r="85" spans="1:12" x14ac:dyDescent="0.25">
      <c r="A85" s="22"/>
      <c r="B85" s="11"/>
      <c r="C85" s="108"/>
      <c r="D85" s="108">
        <f t="shared" si="0"/>
        <v>0</v>
      </c>
      <c r="L85" s="124"/>
    </row>
    <row r="86" spans="1:12" x14ac:dyDescent="0.25">
      <c r="A86" s="22"/>
      <c r="B86" s="11"/>
      <c r="C86" s="108"/>
      <c r="D86" s="108">
        <f t="shared" si="0"/>
        <v>0</v>
      </c>
      <c r="L86" s="124"/>
    </row>
    <row r="87" spans="1:12" x14ac:dyDescent="0.25">
      <c r="A87" s="22"/>
      <c r="B87" s="11"/>
      <c r="C87" s="108"/>
      <c r="D87" s="108">
        <f t="shared" si="0"/>
        <v>0</v>
      </c>
      <c r="L87" s="124"/>
    </row>
    <row r="88" spans="1:12" ht="20.100000000000001" customHeight="1" x14ac:dyDescent="0.25">
      <c r="A88" s="22"/>
      <c r="B88" s="11"/>
      <c r="C88" s="108"/>
      <c r="D88" s="108">
        <f t="shared" si="0"/>
        <v>0</v>
      </c>
      <c r="L88" s="124"/>
    </row>
    <row r="89" spans="1:12" ht="20.100000000000001" customHeight="1" x14ac:dyDescent="0.25">
      <c r="A89" s="22"/>
      <c r="B89" s="11"/>
      <c r="C89" s="108"/>
      <c r="D89" s="108">
        <f t="shared" si="0"/>
        <v>0</v>
      </c>
      <c r="L89" s="124"/>
    </row>
    <row r="90" spans="1:12" ht="20.100000000000001" customHeight="1" x14ac:dyDescent="0.25">
      <c r="A90" s="22"/>
      <c r="B90" s="11"/>
      <c r="C90" s="108"/>
      <c r="D90" s="108">
        <f t="shared" si="0"/>
        <v>0</v>
      </c>
      <c r="L90" s="124"/>
    </row>
    <row r="91" spans="1:12" ht="20.100000000000001" customHeight="1" x14ac:dyDescent="0.25">
      <c r="A91" s="22"/>
      <c r="B91" s="11"/>
      <c r="C91" s="108"/>
      <c r="D91" s="108">
        <f t="shared" si="0"/>
        <v>0</v>
      </c>
      <c r="L91" s="124"/>
    </row>
    <row r="92" spans="1:12" x14ac:dyDescent="0.25">
      <c r="A92" s="22"/>
      <c r="B92" s="11"/>
      <c r="C92" s="108"/>
      <c r="D92" s="108">
        <f t="shared" si="0"/>
        <v>0</v>
      </c>
      <c r="L92" s="124"/>
    </row>
    <row r="93" spans="1:12" x14ac:dyDescent="0.25">
      <c r="A93" s="22"/>
      <c r="B93" s="11"/>
      <c r="C93" s="108"/>
      <c r="D93" s="108">
        <f t="shared" si="0"/>
        <v>0</v>
      </c>
      <c r="L93" s="124"/>
    </row>
    <row r="94" spans="1:12" x14ac:dyDescent="0.25">
      <c r="A94" s="22"/>
      <c r="B94" s="11"/>
      <c r="C94" s="108"/>
      <c r="D94" s="108">
        <f t="shared" si="0"/>
        <v>0</v>
      </c>
      <c r="L94" s="124"/>
    </row>
    <row r="95" spans="1:12" ht="20.100000000000001" customHeight="1" x14ac:dyDescent="0.25">
      <c r="A95" s="22"/>
      <c r="B95" s="11"/>
      <c r="C95" s="108"/>
      <c r="D95" s="108">
        <f t="shared" si="0"/>
        <v>0</v>
      </c>
      <c r="L95" s="124"/>
    </row>
    <row r="96" spans="1:12" x14ac:dyDescent="0.25">
      <c r="A96" s="22"/>
      <c r="B96" s="11"/>
      <c r="C96" s="108"/>
      <c r="D96" s="108">
        <f t="shared" si="0"/>
        <v>0</v>
      </c>
      <c r="L96" s="124"/>
    </row>
    <row r="97" spans="1:12" x14ac:dyDescent="0.25">
      <c r="A97" s="22"/>
      <c r="B97" s="11"/>
      <c r="C97" s="108"/>
      <c r="D97" s="108">
        <f t="shared" si="0"/>
        <v>0</v>
      </c>
      <c r="L97" s="124"/>
    </row>
    <row r="98" spans="1:12" x14ac:dyDescent="0.25">
      <c r="A98" s="22"/>
      <c r="B98" s="11"/>
      <c r="C98" s="108"/>
      <c r="D98" s="108">
        <f t="shared" si="0"/>
        <v>0</v>
      </c>
      <c r="L98" s="124"/>
    </row>
    <row r="99" spans="1:12" ht="20.100000000000001" customHeight="1" x14ac:dyDescent="0.25">
      <c r="A99" s="22"/>
      <c r="B99" s="11"/>
      <c r="C99" s="108"/>
      <c r="D99" s="108">
        <f t="shared" si="0"/>
        <v>0</v>
      </c>
      <c r="L99" s="124"/>
    </row>
    <row r="100" spans="1:12" ht="20.100000000000001" customHeight="1" x14ac:dyDescent="0.25">
      <c r="A100" s="22"/>
      <c r="B100" s="11"/>
      <c r="C100" s="108"/>
      <c r="D100" s="108">
        <f t="shared" si="0"/>
        <v>0</v>
      </c>
      <c r="L100" s="124"/>
    </row>
    <row r="101" spans="1:12" x14ac:dyDescent="0.25">
      <c r="A101" s="22"/>
      <c r="B101" s="11"/>
      <c r="C101" s="108"/>
      <c r="D101" s="108">
        <f t="shared" si="0"/>
        <v>0</v>
      </c>
      <c r="L101" s="124"/>
    </row>
    <row r="102" spans="1:12" x14ac:dyDescent="0.25">
      <c r="A102" s="22"/>
      <c r="B102" s="11"/>
      <c r="C102" s="108"/>
      <c r="D102" s="108">
        <f t="shared" si="0"/>
        <v>0</v>
      </c>
      <c r="L102" s="124"/>
    </row>
    <row r="103" spans="1:12" x14ac:dyDescent="0.25">
      <c r="A103" s="22"/>
      <c r="B103" s="11"/>
      <c r="C103" s="108"/>
      <c r="D103" s="108">
        <f t="shared" si="0"/>
        <v>0</v>
      </c>
      <c r="L103" s="124"/>
    </row>
    <row r="104" spans="1:12" x14ac:dyDescent="0.25">
      <c r="A104" s="22"/>
      <c r="B104" s="11"/>
      <c r="C104" s="108"/>
      <c r="D104" s="108">
        <f t="shared" si="0"/>
        <v>0</v>
      </c>
      <c r="L104" s="124"/>
    </row>
    <row r="105" spans="1:12" x14ac:dyDescent="0.25">
      <c r="A105" s="22"/>
      <c r="B105" s="11"/>
      <c r="C105" s="108"/>
      <c r="D105" s="108">
        <f t="shared" si="0"/>
        <v>0</v>
      </c>
      <c r="L105" s="124"/>
    </row>
    <row r="106" spans="1:12" x14ac:dyDescent="0.25">
      <c r="A106" s="22"/>
      <c r="B106" s="11"/>
      <c r="D106" s="108"/>
      <c r="L106" s="124"/>
    </row>
    <row r="107" spans="1:12" ht="20.100000000000001" customHeight="1" x14ac:dyDescent="0.25">
      <c r="A107" s="22"/>
      <c r="B107" s="11"/>
      <c r="D107" s="108"/>
      <c r="L107" s="124"/>
    </row>
    <row r="108" spans="1:12" ht="20.100000000000001" customHeight="1" x14ac:dyDescent="0.25">
      <c r="A108" s="22"/>
      <c r="B108" s="11"/>
      <c r="D108" s="108"/>
      <c r="L108" s="124"/>
    </row>
    <row r="109" spans="1:12" ht="20.100000000000001" customHeight="1" x14ac:dyDescent="0.25">
      <c r="A109" s="22"/>
      <c r="B109" s="11"/>
      <c r="D109" s="108"/>
      <c r="L109" s="124"/>
    </row>
    <row r="110" spans="1:12" ht="20.100000000000001" customHeight="1" x14ac:dyDescent="0.25">
      <c r="A110" s="22"/>
      <c r="B110" s="11"/>
      <c r="D110" s="108"/>
      <c r="L110" s="124"/>
    </row>
    <row r="111" spans="1:12" x14ac:dyDescent="0.25">
      <c r="A111" s="22"/>
      <c r="B111" s="11"/>
      <c r="D111" s="108"/>
      <c r="L111" s="124"/>
    </row>
    <row r="112" spans="1:12" ht="20.100000000000001" customHeight="1" x14ac:dyDescent="0.25">
      <c r="A112" s="22"/>
      <c r="B112" s="11"/>
      <c r="D112" s="108"/>
      <c r="L112" s="124"/>
    </row>
    <row r="113" spans="1:12" ht="20.100000000000001" customHeight="1" x14ac:dyDescent="0.25">
      <c r="A113" s="22"/>
      <c r="B113" s="11"/>
      <c r="D113" s="108"/>
      <c r="L113" s="124"/>
    </row>
    <row r="114" spans="1:12" ht="20.100000000000001" customHeight="1" x14ac:dyDescent="0.25">
      <c r="A114" s="22"/>
      <c r="B114" s="11"/>
      <c r="D114" s="108"/>
      <c r="L114" s="124"/>
    </row>
    <row r="115" spans="1:12" ht="20.100000000000001" customHeight="1" x14ac:dyDescent="0.25">
      <c r="A115" s="22"/>
      <c r="B115" s="11"/>
      <c r="D115" s="108"/>
      <c r="L115" s="124"/>
    </row>
    <row r="116" spans="1:12" ht="20.100000000000001" customHeight="1" x14ac:dyDescent="0.25">
      <c r="A116" s="22"/>
      <c r="B116" s="11"/>
      <c r="D116" s="108"/>
      <c r="L116" s="124"/>
    </row>
    <row r="117" spans="1:12" ht="20.100000000000001" customHeight="1" x14ac:dyDescent="0.25">
      <c r="A117" s="22"/>
      <c r="B117" s="11"/>
      <c r="D117" s="108"/>
      <c r="L117" s="124"/>
    </row>
    <row r="118" spans="1:12" ht="20.100000000000001" customHeight="1" x14ac:dyDescent="0.25">
      <c r="A118" s="22"/>
      <c r="B118" s="11"/>
      <c r="D118" s="108"/>
      <c r="L118" s="124"/>
    </row>
    <row r="119" spans="1:12" ht="20.100000000000001" customHeight="1" x14ac:dyDescent="0.25">
      <c r="A119" s="22"/>
      <c r="B119" s="11"/>
      <c r="D119" s="108"/>
      <c r="L119" s="124"/>
    </row>
    <row r="120" spans="1:12" x14ac:dyDescent="0.25">
      <c r="A120" s="22"/>
      <c r="B120" s="11"/>
      <c r="D120" s="108"/>
      <c r="L120" s="124"/>
    </row>
    <row r="121" spans="1:12" ht="20.100000000000001" customHeight="1" x14ac:dyDescent="0.25">
      <c r="A121" s="22"/>
      <c r="B121" s="11"/>
      <c r="D121" s="108"/>
      <c r="L121" s="124"/>
    </row>
    <row r="122" spans="1:12" x14ac:dyDescent="0.25">
      <c r="A122" s="22"/>
      <c r="B122" s="11"/>
      <c r="D122" s="108"/>
      <c r="L122" s="124"/>
    </row>
    <row r="123" spans="1:12" x14ac:dyDescent="0.25">
      <c r="A123" s="22"/>
      <c r="B123" s="11"/>
      <c r="D123" s="108"/>
      <c r="L123" s="124"/>
    </row>
    <row r="124" spans="1:12" x14ac:dyDescent="0.25">
      <c r="A124" s="22"/>
      <c r="D124" s="108"/>
      <c r="L124" s="124"/>
    </row>
    <row r="125" spans="1:12" x14ac:dyDescent="0.25">
      <c r="A125" s="22"/>
      <c r="D125" s="108"/>
      <c r="L125" s="124"/>
    </row>
    <row r="126" spans="1:12" x14ac:dyDescent="0.25">
      <c r="A126" s="22"/>
      <c r="D126" s="108"/>
      <c r="L126" s="124"/>
    </row>
    <row r="127" spans="1:12" x14ac:dyDescent="0.25">
      <c r="A127" s="22"/>
      <c r="D127" s="108"/>
      <c r="L127" s="124"/>
    </row>
    <row r="128" spans="1:12" x14ac:dyDescent="0.25">
      <c r="A128" s="22"/>
      <c r="D128" s="108"/>
      <c r="L128" s="124"/>
    </row>
    <row r="129" spans="1:12" x14ac:dyDescent="0.25">
      <c r="A129" s="22"/>
      <c r="D129" s="108"/>
      <c r="L129" s="124"/>
    </row>
    <row r="130" spans="1:12" x14ac:dyDescent="0.25">
      <c r="A130" s="22"/>
      <c r="D130" s="108"/>
      <c r="L130" s="124"/>
    </row>
    <row r="131" spans="1:12" x14ac:dyDescent="0.25">
      <c r="A131" s="22"/>
      <c r="D131" s="108"/>
      <c r="L131" s="124"/>
    </row>
    <row r="132" spans="1:12" x14ac:dyDescent="0.25">
      <c r="A132" s="22"/>
      <c r="D132" s="108"/>
      <c r="L132" s="124"/>
    </row>
    <row r="133" spans="1:12" x14ac:dyDescent="0.25">
      <c r="A133" s="22"/>
      <c r="D133" s="108"/>
      <c r="L133" s="124"/>
    </row>
    <row r="134" spans="1:12" x14ac:dyDescent="0.25">
      <c r="A134" s="22"/>
      <c r="D134" s="108"/>
      <c r="L134" s="124"/>
    </row>
    <row r="135" spans="1:12" x14ac:dyDescent="0.25">
      <c r="A135" s="22"/>
      <c r="D135" s="108"/>
      <c r="L135" s="124"/>
    </row>
    <row r="136" spans="1:12" x14ac:dyDescent="0.25">
      <c r="A136" s="22"/>
      <c r="D136" s="108"/>
      <c r="L136" s="124"/>
    </row>
    <row r="137" spans="1:12" x14ac:dyDescent="0.25">
      <c r="A137" s="22"/>
      <c r="D137" s="108"/>
      <c r="L137" s="124"/>
    </row>
    <row r="138" spans="1:12" x14ac:dyDescent="0.25">
      <c r="A138" s="22"/>
      <c r="D138" s="108"/>
      <c r="L138" s="124"/>
    </row>
    <row r="139" spans="1:12" x14ac:dyDescent="0.25">
      <c r="A139" s="22"/>
      <c r="D139" s="108"/>
      <c r="L139" s="124"/>
    </row>
    <row r="140" spans="1:12" x14ac:dyDescent="0.25">
      <c r="A140" s="22"/>
      <c r="D140" s="108"/>
      <c r="L140" s="124"/>
    </row>
    <row r="141" spans="1:12" x14ac:dyDescent="0.25">
      <c r="A141" s="22"/>
      <c r="D141" s="108"/>
      <c r="L141" s="124"/>
    </row>
    <row r="142" spans="1:12" x14ac:dyDescent="0.25">
      <c r="A142" s="22"/>
      <c r="D142" s="108"/>
      <c r="L142" s="124"/>
    </row>
    <row r="143" spans="1:12" x14ac:dyDescent="0.25">
      <c r="A143" s="22"/>
      <c r="D143" s="108"/>
      <c r="L143" s="124"/>
    </row>
    <row r="144" spans="1:12" x14ac:dyDescent="0.25">
      <c r="A144" s="22"/>
      <c r="D144" s="108"/>
      <c r="L144" s="124"/>
    </row>
    <row r="145" spans="1:12" x14ac:dyDescent="0.25">
      <c r="A145" s="22"/>
      <c r="D145" s="108"/>
      <c r="L145" s="124"/>
    </row>
    <row r="146" spans="1:12" x14ac:dyDescent="0.25">
      <c r="A146" s="22"/>
      <c r="D146" s="108"/>
      <c r="L146" s="124"/>
    </row>
    <row r="147" spans="1:12" x14ac:dyDescent="0.25">
      <c r="A147" s="22"/>
      <c r="D147" s="108"/>
      <c r="L147" s="124"/>
    </row>
    <row r="148" spans="1:12" x14ac:dyDescent="0.25">
      <c r="A148" s="22"/>
      <c r="D148" s="108"/>
      <c r="L148" s="124"/>
    </row>
    <row r="149" spans="1:12" x14ac:dyDescent="0.25">
      <c r="A149" s="22"/>
      <c r="D149" s="108"/>
      <c r="L149" s="124"/>
    </row>
    <row r="150" spans="1:12" x14ac:dyDescent="0.25">
      <c r="A150" s="22"/>
    </row>
  </sheetData>
  <autoFilter ref="B6:K105"/>
  <customSheetViews>
    <customSheetView guid="{A61807DE-1A9F-4D9E-AA9C-2C2A4B8D3195}" showAutoFilter="1">
      <pane ySplit="6" topLeftCell="A82" activePane="bottomLeft" state="frozen"/>
      <selection pane="bottomLeft" activeCell="I82" sqref="I82"/>
      <pageMargins left="0.7" right="0.7" top="0.75" bottom="0.75" header="0.3" footer="0.3"/>
      <pageSetup paperSize="9" orientation="portrait" r:id="rId1"/>
      <autoFilter ref="B6:B172"/>
    </customSheetView>
    <customSheetView guid="{C5727CAE-36E7-4F5C-A23D-3D3BFC529126}" showAutoFilter="1">
      <pane ySplit="6" topLeftCell="A82" activePane="bottomLeft" state="frozen"/>
      <selection pane="bottomLeft" activeCell="I82" sqref="I82"/>
      <pageMargins left="0.7" right="0.7" top="0.75" bottom="0.75" header="0.3" footer="0.3"/>
      <pageSetup paperSize="9" orientation="portrait" r:id="rId2"/>
      <autoFilter ref="B6:B172"/>
    </customSheetView>
    <customSheetView guid="{DA733677-58EB-43A1-AB08-BCD2B2774334}" showAutoFilter="1">
      <pane ySplit="6" topLeftCell="A82" activePane="bottomLeft" state="frozen"/>
      <selection pane="bottomLeft" activeCell="I82" sqref="I82"/>
      <pageMargins left="0.7" right="0.7" top="0.75" bottom="0.75" header="0.3" footer="0.3"/>
      <pageSetup paperSize="9" orientation="portrait" r:id="rId3"/>
      <autoFilter ref="B6:B172"/>
    </customSheetView>
  </customSheetViews>
  <mergeCells count="78">
    <mergeCell ref="C83:J83"/>
    <mergeCell ref="H80:I80"/>
    <mergeCell ref="C77:J77"/>
    <mergeCell ref="H76:I76"/>
    <mergeCell ref="C73:J73"/>
    <mergeCell ref="C82:J82"/>
    <mergeCell ref="C81:J81"/>
    <mergeCell ref="C70:J70"/>
    <mergeCell ref="C78:J78"/>
    <mergeCell ref="C67:J67"/>
    <mergeCell ref="C74:J74"/>
    <mergeCell ref="C72:J72"/>
    <mergeCell ref="H66:I66"/>
    <mergeCell ref="C65:J65"/>
    <mergeCell ref="H62:I62"/>
    <mergeCell ref="C60:J60"/>
    <mergeCell ref="C64:J64"/>
    <mergeCell ref="C43:J43"/>
    <mergeCell ref="C40:J40"/>
    <mergeCell ref="C58:J58"/>
    <mergeCell ref="C59:J59"/>
    <mergeCell ref="C56:J56"/>
    <mergeCell ref="H55:I55"/>
    <mergeCell ref="C45:J45"/>
    <mergeCell ref="H50:J50"/>
    <mergeCell ref="C47:J47"/>
    <mergeCell ref="C54:J54"/>
    <mergeCell ref="C53:J53"/>
    <mergeCell ref="C41:J41"/>
    <mergeCell ref="C48:J48"/>
    <mergeCell ref="C49:J49"/>
    <mergeCell ref="C46:J46"/>
    <mergeCell ref="H44:I44"/>
    <mergeCell ref="H25:I25"/>
    <mergeCell ref="C24:J24"/>
    <mergeCell ref="H35:I35"/>
    <mergeCell ref="C32:J32"/>
    <mergeCell ref="C27:J27"/>
    <mergeCell ref="H34:I34"/>
    <mergeCell ref="C28:J28"/>
    <mergeCell ref="A1:L1"/>
    <mergeCell ref="A2:B2"/>
    <mergeCell ref="C2:F2"/>
    <mergeCell ref="I2:J2"/>
    <mergeCell ref="C9:J9"/>
    <mergeCell ref="I4:J4"/>
    <mergeCell ref="C4:F4"/>
    <mergeCell ref="I5:J5"/>
    <mergeCell ref="A5:B5"/>
    <mergeCell ref="A4:B4"/>
    <mergeCell ref="I3:J3"/>
    <mergeCell ref="C3:F3"/>
    <mergeCell ref="G2:H4"/>
    <mergeCell ref="A3:B3"/>
    <mergeCell ref="C5:F5"/>
    <mergeCell ref="G5:H5"/>
    <mergeCell ref="H39:I39"/>
    <mergeCell ref="C30:J30"/>
    <mergeCell ref="K2:L2"/>
    <mergeCell ref="K3:L3"/>
    <mergeCell ref="K4:L4"/>
    <mergeCell ref="K5:L5"/>
    <mergeCell ref="C16:J16"/>
    <mergeCell ref="C21:J21"/>
    <mergeCell ref="C20:J20"/>
    <mergeCell ref="C17:J17"/>
    <mergeCell ref="H26:I26"/>
    <mergeCell ref="C23:J23"/>
    <mergeCell ref="C19:J19"/>
    <mergeCell ref="C37:J37"/>
    <mergeCell ref="C36:J36"/>
    <mergeCell ref="C38:J38"/>
    <mergeCell ref="A16:A17"/>
    <mergeCell ref="C13:J13"/>
    <mergeCell ref="C7:J7"/>
    <mergeCell ref="C10:J10"/>
    <mergeCell ref="C14:J14"/>
    <mergeCell ref="C15:J15"/>
  </mergeCells>
  <hyperlinks>
    <hyperlink ref="B65" r:id="rId4"/>
    <hyperlink ref="B60" r:id="rId5"/>
    <hyperlink ref="B47" r:id="rId6"/>
    <hyperlink ref="B41" r:id="rId7"/>
  </hyperlinks>
  <pageMargins left="0.7" right="0.7" top="0.75" bottom="0.75" header="0.3" footer="0.3"/>
  <pageSetup paperSize="9" orientation="portrait"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FF0000"/>
  </sheetPr>
  <dimension ref="A1:M145"/>
  <sheetViews>
    <sheetView zoomScale="75" zoomScaleNormal="75" workbookViewId="0">
      <pane ySplit="6" topLeftCell="A58" activePane="bottomLeft" state="frozen"/>
      <selection activeCell="C163" sqref="C163:J163"/>
      <selection pane="bottomLeft" activeCell="C67" sqref="C67:J67"/>
    </sheetView>
  </sheetViews>
  <sheetFormatPr defaultRowHeight="15.75" x14ac:dyDescent="0.25"/>
  <cols>
    <col min="1" max="1" width="11" style="24" customWidth="1"/>
    <col min="2" max="7" width="10.140625" style="23" customWidth="1"/>
    <col min="8" max="8" width="11.85546875" style="23" customWidth="1"/>
    <col min="9" max="10" width="10.140625" style="23" customWidth="1"/>
    <col min="11" max="11" width="20.7109375" style="2453" customWidth="1"/>
    <col min="12" max="12" width="50.85546875" style="3" customWidth="1"/>
    <col min="13" max="16384" width="9.140625" style="10"/>
  </cols>
  <sheetData>
    <row r="1" spans="1:13" s="2" customFormat="1" ht="30.75" customHeight="1" thickTop="1" x14ac:dyDescent="0.25">
      <c r="A1" s="3562" t="s">
        <v>607</v>
      </c>
      <c r="B1" s="3563"/>
      <c r="C1" s="3563"/>
      <c r="D1" s="3563"/>
      <c r="E1" s="3563"/>
      <c r="F1" s="3563"/>
      <c r="G1" s="3563"/>
      <c r="H1" s="3563"/>
      <c r="I1" s="3563"/>
      <c r="J1" s="3563"/>
      <c r="K1" s="3563"/>
      <c r="L1" s="3564"/>
      <c r="M1" s="1"/>
    </row>
    <row r="2" spans="1:13" s="5" customFormat="1" ht="20.25" customHeight="1" x14ac:dyDescent="0.25">
      <c r="A2" s="3463" t="s">
        <v>259</v>
      </c>
      <c r="B2" s="3464"/>
      <c r="C2" s="3445">
        <f>+(62+119+25)*25</f>
        <v>5150</v>
      </c>
      <c r="D2" s="3446"/>
      <c r="E2" s="3446"/>
      <c r="F2" s="3447"/>
      <c r="G2" s="3461"/>
      <c r="H2" s="3462"/>
      <c r="I2" s="3437" t="s">
        <v>260</v>
      </c>
      <c r="J2" s="3438"/>
      <c r="K2" s="3434"/>
      <c r="L2" s="3435"/>
      <c r="M2" s="4"/>
    </row>
    <row r="3" spans="1:13" s="5" customFormat="1" ht="20.25" customHeight="1" x14ac:dyDescent="0.25">
      <c r="A3" s="3463" t="s">
        <v>261</v>
      </c>
      <c r="B3" s="3464"/>
      <c r="C3" s="3445"/>
      <c r="D3" s="3446"/>
      <c r="E3" s="3446"/>
      <c r="F3" s="3447"/>
      <c r="G3" s="3496" t="s">
        <v>530</v>
      </c>
      <c r="H3" s="3497"/>
      <c r="I3" s="3437" t="s">
        <v>262</v>
      </c>
      <c r="J3" s="3438"/>
      <c r="K3" s="3434"/>
      <c r="L3" s="3435"/>
      <c r="M3" s="4"/>
    </row>
    <row r="4" spans="1:13" s="5" customFormat="1" ht="20.25" customHeight="1" x14ac:dyDescent="0.25">
      <c r="A4" s="3463" t="s">
        <v>263</v>
      </c>
      <c r="B4" s="3464"/>
      <c r="C4" s="3445" t="s">
        <v>408</v>
      </c>
      <c r="D4" s="3446"/>
      <c r="E4" s="3446"/>
      <c r="F4" s="3447"/>
      <c r="G4" s="3498" t="s">
        <v>1972</v>
      </c>
      <c r="H4" s="3499"/>
      <c r="I4" s="3437" t="s">
        <v>264</v>
      </c>
      <c r="J4" s="3438"/>
      <c r="K4" s="3543" t="s">
        <v>2386</v>
      </c>
      <c r="L4" s="3544"/>
      <c r="M4" s="4"/>
    </row>
    <row r="5" spans="1:13" s="5" customFormat="1" ht="70.5" customHeight="1" thickBot="1" x14ac:dyDescent="0.3">
      <c r="A5" s="3448" t="s">
        <v>265</v>
      </c>
      <c r="B5" s="3449"/>
      <c r="C5" s="3450" t="s">
        <v>2452</v>
      </c>
      <c r="D5" s="3451"/>
      <c r="E5" s="3451"/>
      <c r="F5" s="3452"/>
      <c r="G5" s="3547"/>
      <c r="H5" s="3548"/>
      <c r="I5" s="3437" t="s">
        <v>397</v>
      </c>
      <c r="J5" s="3438"/>
      <c r="K5" s="3545" t="s">
        <v>2088</v>
      </c>
      <c r="L5" s="3546"/>
      <c r="M5" s="4"/>
    </row>
    <row r="6" spans="1:13" ht="43.5" customHeight="1" thickTop="1" x14ac:dyDescent="0.25">
      <c r="A6" s="7" t="s">
        <v>1</v>
      </c>
      <c r="B6" s="8" t="s">
        <v>0</v>
      </c>
      <c r="C6" s="8" t="s">
        <v>2</v>
      </c>
      <c r="D6" s="8" t="s">
        <v>3</v>
      </c>
      <c r="E6" s="8" t="s">
        <v>4</v>
      </c>
      <c r="F6" s="8" t="s">
        <v>5</v>
      </c>
      <c r="G6" s="8" t="s">
        <v>6</v>
      </c>
      <c r="H6" s="8" t="s">
        <v>7</v>
      </c>
      <c r="I6" s="8" t="s">
        <v>8</v>
      </c>
      <c r="J6" s="8" t="s">
        <v>9</v>
      </c>
      <c r="K6" s="2671" t="s">
        <v>3817</v>
      </c>
      <c r="L6" s="9" t="s">
        <v>10</v>
      </c>
    </row>
    <row r="7" spans="1:13" ht="24" customHeight="1" x14ac:dyDescent="0.4">
      <c r="A7" s="22">
        <v>40582</v>
      </c>
      <c r="B7" s="11" t="s">
        <v>12</v>
      </c>
      <c r="C7" s="23">
        <v>480</v>
      </c>
      <c r="D7" s="23">
        <v>216</v>
      </c>
      <c r="E7" s="23">
        <v>55</v>
      </c>
      <c r="F7" s="23">
        <v>5</v>
      </c>
      <c r="G7" s="23">
        <v>138</v>
      </c>
      <c r="H7" s="11"/>
      <c r="I7" s="11"/>
      <c r="J7" s="11"/>
      <c r="K7" s="2679" t="s">
        <v>1909</v>
      </c>
      <c r="L7" s="3" t="s">
        <v>2078</v>
      </c>
    </row>
    <row r="8" spans="1:13" ht="20.100000000000001" customHeight="1" x14ac:dyDescent="0.25">
      <c r="A8" s="22">
        <v>40630</v>
      </c>
      <c r="B8" s="11" t="s">
        <v>186</v>
      </c>
      <c r="C8" s="11"/>
      <c r="D8" s="11"/>
      <c r="E8" s="11"/>
      <c r="F8" s="11"/>
      <c r="G8" s="11"/>
      <c r="H8" s="11"/>
      <c r="I8" s="11"/>
      <c r="J8" s="11"/>
      <c r="K8" s="2675"/>
      <c r="L8" s="3" t="s">
        <v>40</v>
      </c>
    </row>
    <row r="9" spans="1:13" ht="33.75" customHeight="1" x14ac:dyDescent="0.25">
      <c r="A9" s="22">
        <v>40682</v>
      </c>
      <c r="B9" s="11" t="s">
        <v>14</v>
      </c>
      <c r="C9" s="3439" t="s">
        <v>112</v>
      </c>
      <c r="D9" s="3439"/>
      <c r="E9" s="3439"/>
      <c r="F9" s="3439"/>
      <c r="G9" s="3439"/>
      <c r="H9" s="3439"/>
      <c r="I9" s="3439"/>
      <c r="J9" s="3439"/>
      <c r="K9" s="2459"/>
    </row>
    <row r="10" spans="1:13" ht="20.100000000000001" customHeight="1" x14ac:dyDescent="0.25">
      <c r="A10" s="22">
        <v>40748</v>
      </c>
      <c r="B10" s="11" t="s">
        <v>186</v>
      </c>
      <c r="C10" s="11"/>
      <c r="D10" s="11"/>
      <c r="E10" s="11"/>
      <c r="F10" s="11"/>
      <c r="G10" s="11"/>
      <c r="H10" s="11"/>
      <c r="I10" s="11"/>
      <c r="J10" s="11"/>
      <c r="K10" s="2675"/>
      <c r="L10" s="3" t="s">
        <v>40</v>
      </c>
    </row>
    <row r="11" spans="1:13" ht="20.100000000000001" customHeight="1" x14ac:dyDescent="0.25">
      <c r="A11" s="36">
        <v>40826</v>
      </c>
      <c r="B11" s="37" t="s">
        <v>12</v>
      </c>
      <c r="C11" s="90">
        <v>375</v>
      </c>
      <c r="D11" s="113">
        <f>+C11*(100-E11)/100</f>
        <v>131.25</v>
      </c>
      <c r="E11" s="90">
        <v>65</v>
      </c>
      <c r="F11" s="90" t="s">
        <v>159</v>
      </c>
      <c r="G11" s="90"/>
      <c r="H11" s="37"/>
      <c r="I11" s="37"/>
      <c r="J11" s="37"/>
      <c r="K11" s="2684"/>
      <c r="L11" s="38" t="s">
        <v>1164</v>
      </c>
    </row>
    <row r="12" spans="1:13" ht="40.5" customHeight="1" x14ac:dyDescent="0.25">
      <c r="A12" s="22">
        <v>40832</v>
      </c>
      <c r="B12" s="11" t="s">
        <v>14</v>
      </c>
      <c r="C12" s="3439" t="s">
        <v>1286</v>
      </c>
      <c r="D12" s="3439"/>
      <c r="E12" s="3439"/>
      <c r="F12" s="3439"/>
      <c r="G12" s="3439"/>
      <c r="H12" s="3439"/>
      <c r="I12" s="3439"/>
      <c r="J12" s="3439"/>
      <c r="K12" s="2459"/>
    </row>
    <row r="13" spans="1:13" ht="38.25" customHeight="1" x14ac:dyDescent="0.25">
      <c r="A13" s="3459">
        <v>40838</v>
      </c>
      <c r="B13" s="11" t="s">
        <v>14</v>
      </c>
      <c r="C13" s="3439" t="s">
        <v>1165</v>
      </c>
      <c r="D13" s="3439"/>
      <c r="E13" s="3439"/>
      <c r="F13" s="3439"/>
      <c r="G13" s="3439"/>
      <c r="H13" s="3439"/>
      <c r="I13" s="3439"/>
      <c r="J13" s="3439"/>
      <c r="K13" s="2459"/>
    </row>
    <row r="14" spans="1:13" ht="28.5" x14ac:dyDescent="0.4">
      <c r="A14" s="3460"/>
      <c r="B14" s="11" t="s">
        <v>23</v>
      </c>
      <c r="C14" s="3439" t="s">
        <v>181</v>
      </c>
      <c r="D14" s="3439"/>
      <c r="E14" s="3439"/>
      <c r="F14" s="3439"/>
      <c r="G14" s="3439"/>
      <c r="H14" s="3439"/>
      <c r="I14" s="3439"/>
      <c r="J14" s="3439"/>
      <c r="K14" s="2679" t="s">
        <v>2072</v>
      </c>
      <c r="L14" s="967" t="s">
        <v>2079</v>
      </c>
    </row>
    <row r="15" spans="1:13" ht="20.100000000000001" customHeight="1" thickBot="1" x14ac:dyDescent="0.3">
      <c r="A15" s="28">
        <v>40859</v>
      </c>
      <c r="B15" s="12" t="s">
        <v>12</v>
      </c>
      <c r="C15" s="129">
        <v>420</v>
      </c>
      <c r="D15" s="129">
        <f>+C15*(100-E15)/100</f>
        <v>147</v>
      </c>
      <c r="E15" s="129">
        <v>65</v>
      </c>
      <c r="F15" s="129" t="s">
        <v>159</v>
      </c>
      <c r="G15" s="129">
        <v>120</v>
      </c>
      <c r="H15" s="129"/>
      <c r="I15" s="129"/>
      <c r="J15" s="129"/>
      <c r="K15" s="2493"/>
      <c r="L15" s="13" t="s">
        <v>1166</v>
      </c>
    </row>
    <row r="16" spans="1:13" ht="40.5" customHeight="1" thickTop="1" x14ac:dyDescent="0.25">
      <c r="A16" s="39">
        <v>40920</v>
      </c>
      <c r="B16" s="40" t="s">
        <v>14</v>
      </c>
      <c r="C16" s="3568" t="s">
        <v>1167</v>
      </c>
      <c r="D16" s="3568" t="e">
        <f>+C16*(100-E16)/100</f>
        <v>#VALUE!</v>
      </c>
      <c r="E16" s="3568"/>
      <c r="F16" s="3568"/>
      <c r="G16" s="3568"/>
      <c r="H16" s="3568"/>
      <c r="I16" s="3568"/>
      <c r="J16" s="3568"/>
      <c r="K16" s="2539"/>
      <c r="L16" s="41"/>
    </row>
    <row r="17" spans="1:12" ht="42.75" customHeight="1" x14ac:dyDescent="0.25">
      <c r="A17" s="22">
        <v>40931</v>
      </c>
      <c r="B17" s="11" t="s">
        <v>14</v>
      </c>
      <c r="C17" s="3439" t="s">
        <v>1168</v>
      </c>
      <c r="D17" s="3439" t="e">
        <f>+C17*(100-E17)/100</f>
        <v>#VALUE!</v>
      </c>
      <c r="E17" s="3439"/>
      <c r="F17" s="3439"/>
      <c r="G17" s="3439"/>
      <c r="H17" s="3439"/>
      <c r="I17" s="3439"/>
      <c r="J17" s="3439"/>
      <c r="K17" s="2459"/>
    </row>
    <row r="18" spans="1:12" ht="36" customHeight="1" x14ac:dyDescent="0.25">
      <c r="A18" s="22">
        <v>40945</v>
      </c>
      <c r="B18" s="11" t="s">
        <v>14</v>
      </c>
      <c r="C18" s="3439" t="s">
        <v>1287</v>
      </c>
      <c r="D18" s="3439" t="e">
        <f>+C18*(100-E18)/100</f>
        <v>#VALUE!</v>
      </c>
      <c r="E18" s="3439"/>
      <c r="F18" s="3439"/>
      <c r="G18" s="3439"/>
      <c r="H18" s="3439"/>
      <c r="I18" s="3439"/>
      <c r="J18" s="3439"/>
      <c r="K18" s="2459"/>
    </row>
    <row r="19" spans="1:12" ht="63" customHeight="1" x14ac:dyDescent="0.25">
      <c r="A19" s="22">
        <v>40962</v>
      </c>
      <c r="B19" s="11" t="s">
        <v>31</v>
      </c>
      <c r="C19" s="3476" t="s">
        <v>1169</v>
      </c>
      <c r="D19" s="3478"/>
      <c r="E19" s="3478"/>
      <c r="F19" s="3478"/>
      <c r="G19" s="3478"/>
      <c r="H19" s="3478"/>
      <c r="I19" s="3478"/>
      <c r="J19" s="3477"/>
      <c r="K19" s="2679" t="s">
        <v>1909</v>
      </c>
      <c r="L19" s="968" t="s">
        <v>2080</v>
      </c>
    </row>
    <row r="20" spans="1:12" ht="20.100000000000001" customHeight="1" x14ac:dyDescent="0.25">
      <c r="A20" s="22">
        <v>40999</v>
      </c>
      <c r="B20" s="11" t="s">
        <v>186</v>
      </c>
      <c r="C20" s="11"/>
      <c r="D20" s="110"/>
      <c r="E20" s="11"/>
      <c r="F20" s="11"/>
      <c r="G20" s="11"/>
      <c r="H20" s="11"/>
      <c r="I20" s="11"/>
      <c r="J20" s="11"/>
      <c r="K20" s="2675"/>
      <c r="L20" s="3" t="s">
        <v>40</v>
      </c>
    </row>
    <row r="21" spans="1:12" ht="31.5" customHeight="1" x14ac:dyDescent="0.25">
      <c r="A21" s="22">
        <v>41000</v>
      </c>
      <c r="B21" s="11" t="s">
        <v>12</v>
      </c>
      <c r="C21" s="110">
        <v>565</v>
      </c>
      <c r="D21" s="110">
        <f>+C21*(100-E21)/100</f>
        <v>84.75</v>
      </c>
      <c r="E21" s="110">
        <v>85</v>
      </c>
      <c r="F21" s="110"/>
      <c r="G21" s="110">
        <v>140</v>
      </c>
      <c r="H21" s="110"/>
      <c r="I21" s="110"/>
      <c r="J21" s="110"/>
      <c r="K21" s="2461"/>
      <c r="L21" s="3" t="s">
        <v>2081</v>
      </c>
    </row>
    <row r="22" spans="1:12" ht="35.25" customHeight="1" x14ac:dyDescent="0.25">
      <c r="A22" s="22">
        <v>41030</v>
      </c>
      <c r="B22" s="11" t="s">
        <v>16</v>
      </c>
      <c r="C22" s="3476" t="s">
        <v>1170</v>
      </c>
      <c r="D22" s="3478"/>
      <c r="E22" s="3478"/>
      <c r="F22" s="3478"/>
      <c r="G22" s="3478"/>
      <c r="H22" s="3478"/>
      <c r="I22" s="3478"/>
      <c r="J22" s="3477"/>
      <c r="K22" s="2469"/>
    </row>
    <row r="23" spans="1:12" ht="20.100000000000001" customHeight="1" x14ac:dyDescent="0.25">
      <c r="A23" s="36">
        <v>41071</v>
      </c>
      <c r="B23" s="37" t="s">
        <v>190</v>
      </c>
      <c r="C23" s="3493" t="s">
        <v>191</v>
      </c>
      <c r="D23" s="3494"/>
      <c r="E23" s="3494"/>
      <c r="F23" s="3494"/>
      <c r="G23" s="3494"/>
      <c r="H23" s="3494"/>
      <c r="I23" s="3494"/>
      <c r="J23" s="3495"/>
      <c r="K23" s="2482"/>
      <c r="L23" s="50"/>
    </row>
    <row r="24" spans="1:12" ht="20.100000000000001" customHeight="1" x14ac:dyDescent="0.25">
      <c r="A24" s="36">
        <v>41076</v>
      </c>
      <c r="B24" s="37" t="s">
        <v>12</v>
      </c>
      <c r="C24" s="113">
        <v>400</v>
      </c>
      <c r="D24" s="113">
        <f>+C24*(100-E24)/100</f>
        <v>60</v>
      </c>
      <c r="E24" s="113">
        <v>85</v>
      </c>
      <c r="F24" s="113" t="s">
        <v>159</v>
      </c>
      <c r="G24" s="113">
        <v>150</v>
      </c>
      <c r="H24" s="113"/>
      <c r="I24" s="113"/>
      <c r="J24" s="113"/>
      <c r="K24" s="2480"/>
      <c r="L24" s="38" t="s">
        <v>1171</v>
      </c>
    </row>
    <row r="25" spans="1:12" ht="20.100000000000001" customHeight="1" x14ac:dyDescent="0.25">
      <c r="A25" s="22">
        <v>41096</v>
      </c>
      <c r="B25" s="11" t="s">
        <v>14</v>
      </c>
      <c r="C25" s="3470" t="s">
        <v>1172</v>
      </c>
      <c r="D25" s="3471"/>
      <c r="E25" s="3471"/>
      <c r="F25" s="3471"/>
      <c r="G25" s="3471"/>
      <c r="H25" s="3471"/>
      <c r="I25" s="3471"/>
      <c r="J25" s="3472"/>
      <c r="K25" s="2462"/>
    </row>
    <row r="26" spans="1:12" ht="20.100000000000001" customHeight="1" x14ac:dyDescent="0.25">
      <c r="A26" s="22">
        <v>41119</v>
      </c>
      <c r="B26" s="11" t="s">
        <v>12</v>
      </c>
      <c r="C26" s="110">
        <v>420</v>
      </c>
      <c r="D26" s="110">
        <f>+C26*(100-E26)/100</f>
        <v>63</v>
      </c>
      <c r="E26" s="110">
        <v>85</v>
      </c>
      <c r="F26" s="110"/>
      <c r="G26" s="110">
        <v>130</v>
      </c>
      <c r="H26" s="110"/>
      <c r="I26" s="110"/>
      <c r="J26" s="110"/>
      <c r="K26" s="2461"/>
      <c r="L26" s="32" t="s">
        <v>1173</v>
      </c>
    </row>
    <row r="27" spans="1:12" ht="20.100000000000001" customHeight="1" x14ac:dyDescent="0.25">
      <c r="A27" s="22">
        <v>41196</v>
      </c>
      <c r="B27" s="91" t="s">
        <v>186</v>
      </c>
      <c r="C27" s="110"/>
      <c r="D27" s="110"/>
      <c r="E27" s="110"/>
      <c r="F27" s="110"/>
      <c r="G27" s="110"/>
      <c r="H27" s="3470" t="s">
        <v>254</v>
      </c>
      <c r="I27" s="3471"/>
      <c r="J27" s="3472"/>
      <c r="K27" s="2462"/>
      <c r="L27" s="3" t="s">
        <v>40</v>
      </c>
    </row>
    <row r="28" spans="1:12" ht="49.5" customHeight="1" x14ac:dyDescent="0.25">
      <c r="A28" s="22">
        <v>41211</v>
      </c>
      <c r="B28" s="11" t="s">
        <v>14</v>
      </c>
      <c r="C28" s="3476" t="s">
        <v>1174</v>
      </c>
      <c r="D28" s="3478"/>
      <c r="E28" s="3478"/>
      <c r="F28" s="3478"/>
      <c r="G28" s="3478"/>
      <c r="H28" s="3478"/>
      <c r="I28" s="3478"/>
      <c r="J28" s="3477"/>
      <c r="K28" s="2469"/>
    </row>
    <row r="29" spans="1:12" ht="32.25" customHeight="1" x14ac:dyDescent="0.25">
      <c r="A29" s="22">
        <v>41213</v>
      </c>
      <c r="B29" s="11" t="s">
        <v>14</v>
      </c>
      <c r="C29" s="3476" t="s">
        <v>1175</v>
      </c>
      <c r="D29" s="3471"/>
      <c r="E29" s="3471"/>
      <c r="F29" s="3471"/>
      <c r="G29" s="3471"/>
      <c r="H29" s="3471"/>
      <c r="I29" s="3471"/>
      <c r="J29" s="3472"/>
      <c r="K29" s="2462"/>
    </row>
    <row r="30" spans="1:12" ht="33" customHeight="1" x14ac:dyDescent="0.25">
      <c r="A30" s="22">
        <v>41224</v>
      </c>
      <c r="B30" s="11" t="s">
        <v>14</v>
      </c>
      <c r="C30" s="3476" t="s">
        <v>1176</v>
      </c>
      <c r="D30" s="3478"/>
      <c r="E30" s="3478"/>
      <c r="F30" s="3478"/>
      <c r="G30" s="3478"/>
      <c r="H30" s="3478"/>
      <c r="I30" s="3478"/>
      <c r="J30" s="3477"/>
      <c r="K30" s="2469"/>
    </row>
    <row r="31" spans="1:12" ht="21" customHeight="1" thickBot="1" x14ac:dyDescent="0.3">
      <c r="A31" s="67">
        <v>41257</v>
      </c>
      <c r="B31" s="68" t="s">
        <v>12</v>
      </c>
      <c r="C31" s="186">
        <v>380</v>
      </c>
      <c r="D31" s="186">
        <f>+C31*(100-E31)/100</f>
        <v>57</v>
      </c>
      <c r="E31" s="186">
        <v>85</v>
      </c>
      <c r="F31" s="186"/>
      <c r="G31" s="186">
        <v>105</v>
      </c>
      <c r="H31" s="186"/>
      <c r="I31" s="186"/>
      <c r="J31" s="186"/>
      <c r="K31" s="2685"/>
      <c r="L31" s="69" t="s">
        <v>832</v>
      </c>
    </row>
    <row r="32" spans="1:12" ht="20.100000000000001" customHeight="1" thickTop="1" x14ac:dyDescent="0.25">
      <c r="A32" s="19">
        <v>41286</v>
      </c>
      <c r="B32" s="20" t="s">
        <v>186</v>
      </c>
      <c r="C32" s="111"/>
      <c r="D32" s="111"/>
      <c r="E32" s="111"/>
      <c r="F32" s="111"/>
      <c r="G32" s="111"/>
      <c r="H32" s="111">
        <v>3525</v>
      </c>
      <c r="I32" s="111">
        <v>85</v>
      </c>
      <c r="J32" s="111"/>
      <c r="K32" s="2511"/>
      <c r="L32" s="21" t="s">
        <v>303</v>
      </c>
    </row>
    <row r="33" spans="1:12" ht="38.25" customHeight="1" x14ac:dyDescent="0.25">
      <c r="A33" s="22">
        <v>41359</v>
      </c>
      <c r="B33" s="11" t="s">
        <v>14</v>
      </c>
      <c r="C33" s="3476" t="s">
        <v>1288</v>
      </c>
      <c r="D33" s="3478"/>
      <c r="E33" s="3478"/>
      <c r="F33" s="3478"/>
      <c r="G33" s="3478"/>
      <c r="H33" s="3478"/>
      <c r="I33" s="3478"/>
      <c r="J33" s="3477"/>
      <c r="K33" s="2469"/>
    </row>
    <row r="34" spans="1:12" ht="32.25" customHeight="1" x14ac:dyDescent="0.25">
      <c r="A34" s="22">
        <v>41369</v>
      </c>
      <c r="B34" s="11" t="s">
        <v>14</v>
      </c>
      <c r="C34" s="3476" t="s">
        <v>1289</v>
      </c>
      <c r="D34" s="3478"/>
      <c r="E34" s="3478"/>
      <c r="F34" s="3478"/>
      <c r="G34" s="3478"/>
      <c r="H34" s="3478"/>
      <c r="I34" s="3478"/>
      <c r="J34" s="3477"/>
      <c r="K34" s="2469"/>
    </row>
    <row r="35" spans="1:12" ht="45" customHeight="1" x14ac:dyDescent="0.25">
      <c r="A35" s="22">
        <v>41372</v>
      </c>
      <c r="B35" s="11" t="s">
        <v>14</v>
      </c>
      <c r="C35" s="3476" t="s">
        <v>1290</v>
      </c>
      <c r="D35" s="3478"/>
      <c r="E35" s="3478"/>
      <c r="F35" s="3478"/>
      <c r="G35" s="3478"/>
      <c r="H35" s="3478"/>
      <c r="I35" s="3478"/>
      <c r="J35" s="3477"/>
      <c r="K35" s="2469"/>
    </row>
    <row r="36" spans="1:12" x14ac:dyDescent="0.25">
      <c r="A36" s="22">
        <v>41386</v>
      </c>
      <c r="B36" s="11" t="s">
        <v>12</v>
      </c>
      <c r="C36" s="110">
        <v>420</v>
      </c>
      <c r="D36" s="110">
        <f>+C36*(100-E36)/100</f>
        <v>63</v>
      </c>
      <c r="E36" s="110">
        <v>85</v>
      </c>
      <c r="F36" s="110"/>
      <c r="G36" s="110">
        <v>120</v>
      </c>
      <c r="H36" s="110"/>
      <c r="I36" s="110"/>
      <c r="J36" s="110"/>
      <c r="K36" s="2461"/>
      <c r="L36" s="3" t="s">
        <v>22</v>
      </c>
    </row>
    <row r="37" spans="1:12" ht="78.75" customHeight="1" x14ac:dyDescent="0.25">
      <c r="A37" s="22">
        <v>41459</v>
      </c>
      <c r="B37" s="420" t="s">
        <v>31</v>
      </c>
      <c r="C37" s="3476" t="s">
        <v>1291</v>
      </c>
      <c r="D37" s="3478"/>
      <c r="E37" s="3478"/>
      <c r="F37" s="3478"/>
      <c r="G37" s="3478"/>
      <c r="H37" s="3478"/>
      <c r="I37" s="3478"/>
      <c r="J37" s="3477"/>
      <c r="K37" s="2683" t="s">
        <v>2117</v>
      </c>
      <c r="L37" s="968" t="s">
        <v>2117</v>
      </c>
    </row>
    <row r="38" spans="1:12" ht="20.100000000000001" customHeight="1" x14ac:dyDescent="0.25">
      <c r="A38" s="22">
        <v>41474</v>
      </c>
      <c r="B38" s="11" t="s">
        <v>16</v>
      </c>
      <c r="C38" s="3470" t="s">
        <v>239</v>
      </c>
      <c r="D38" s="3471"/>
      <c r="E38" s="3471"/>
      <c r="F38" s="3471"/>
      <c r="G38" s="3471"/>
      <c r="H38" s="3471"/>
      <c r="I38" s="3471"/>
      <c r="J38" s="3472"/>
      <c r="K38" s="2462"/>
    </row>
    <row r="39" spans="1:12" x14ac:dyDescent="0.25">
      <c r="A39" s="22">
        <v>41537</v>
      </c>
      <c r="B39" s="11" t="s">
        <v>186</v>
      </c>
      <c r="C39" s="110"/>
      <c r="D39" s="110"/>
      <c r="E39" s="110"/>
      <c r="F39" s="110"/>
      <c r="G39" s="110"/>
      <c r="H39" s="110"/>
      <c r="I39" s="110"/>
      <c r="J39" s="110"/>
      <c r="K39" s="2461"/>
      <c r="L39" s="3" t="s">
        <v>336</v>
      </c>
    </row>
    <row r="40" spans="1:12" x14ac:dyDescent="0.25">
      <c r="A40" s="22">
        <v>41543</v>
      </c>
      <c r="B40" s="11" t="s">
        <v>12</v>
      </c>
      <c r="C40" s="110">
        <v>375</v>
      </c>
      <c r="D40" s="110">
        <f>+C40*(100-E40)/100</f>
        <v>56.25</v>
      </c>
      <c r="E40" s="110">
        <v>85</v>
      </c>
      <c r="F40" s="110"/>
      <c r="G40" s="110">
        <v>108</v>
      </c>
      <c r="H40" s="110"/>
      <c r="I40" s="110"/>
      <c r="J40" s="110"/>
      <c r="K40" s="2461"/>
      <c r="L40" s="3" t="s">
        <v>1177</v>
      </c>
    </row>
    <row r="41" spans="1:12" ht="20.100000000000001" customHeight="1" x14ac:dyDescent="0.25">
      <c r="A41" s="22">
        <v>41545</v>
      </c>
      <c r="B41" s="11" t="s">
        <v>14</v>
      </c>
      <c r="C41" s="3470" t="s">
        <v>248</v>
      </c>
      <c r="D41" s="3471"/>
      <c r="E41" s="3471"/>
      <c r="F41" s="3471"/>
      <c r="G41" s="3471"/>
      <c r="H41" s="3471"/>
      <c r="I41" s="3471"/>
      <c r="J41" s="3472"/>
      <c r="K41" s="2462"/>
    </row>
    <row r="42" spans="1:12" ht="20.100000000000001" customHeight="1" thickBot="1" x14ac:dyDescent="0.3">
      <c r="A42" s="28">
        <v>41627</v>
      </c>
      <c r="B42" s="12" t="s">
        <v>33</v>
      </c>
      <c r="C42" s="3519" t="s">
        <v>3556</v>
      </c>
      <c r="D42" s="3520"/>
      <c r="E42" s="3520"/>
      <c r="F42" s="3520"/>
      <c r="G42" s="3520"/>
      <c r="H42" s="3520"/>
      <c r="I42" s="3520"/>
      <c r="J42" s="3521"/>
      <c r="K42" s="2494"/>
      <c r="L42" s="13"/>
    </row>
    <row r="43" spans="1:12" ht="35.25" customHeight="1" thickTop="1" x14ac:dyDescent="0.25">
      <c r="A43" s="39">
        <v>41640</v>
      </c>
      <c r="B43" s="40" t="s">
        <v>23</v>
      </c>
      <c r="C43" s="3536" t="s">
        <v>1178</v>
      </c>
      <c r="D43" s="3539"/>
      <c r="E43" s="3539"/>
      <c r="F43" s="3539"/>
      <c r="G43" s="3539"/>
      <c r="H43" s="3539"/>
      <c r="I43" s="3539"/>
      <c r="J43" s="3537"/>
      <c r="K43" s="2758" t="s">
        <v>2072</v>
      </c>
      <c r="L43" s="41"/>
    </row>
    <row r="44" spans="1:12" ht="20.100000000000001" customHeight="1" x14ac:dyDescent="0.25">
      <c r="A44" s="19">
        <v>41646</v>
      </c>
      <c r="B44" s="20" t="s">
        <v>33</v>
      </c>
      <c r="C44" s="3565" t="s">
        <v>391</v>
      </c>
      <c r="D44" s="3566"/>
      <c r="E44" s="3566"/>
      <c r="F44" s="3566"/>
      <c r="G44" s="3566"/>
      <c r="H44" s="3566"/>
      <c r="I44" s="3566"/>
      <c r="J44" s="3567"/>
      <c r="K44" s="2512"/>
      <c r="L44" s="21"/>
    </row>
    <row r="45" spans="1:12" ht="20.100000000000001" customHeight="1" x14ac:dyDescent="0.25">
      <c r="A45" s="22">
        <v>41654</v>
      </c>
      <c r="B45" s="11" t="s">
        <v>186</v>
      </c>
      <c r="C45" s="110"/>
      <c r="D45" s="110"/>
      <c r="E45" s="110"/>
      <c r="F45" s="110"/>
      <c r="G45" s="110"/>
      <c r="H45" s="3470" t="s">
        <v>395</v>
      </c>
      <c r="I45" s="3471"/>
      <c r="J45" s="3472"/>
      <c r="K45" s="2462"/>
      <c r="L45" s="3" t="s">
        <v>40</v>
      </c>
    </row>
    <row r="46" spans="1:12" ht="23.25" customHeight="1" x14ac:dyDescent="0.25">
      <c r="A46" s="22">
        <v>41663</v>
      </c>
      <c r="B46" s="11" t="s">
        <v>12</v>
      </c>
      <c r="C46" s="108">
        <v>400</v>
      </c>
      <c r="D46" s="108">
        <f>+C46*(100-E46)/100</f>
        <v>60</v>
      </c>
      <c r="E46" s="108">
        <v>85</v>
      </c>
      <c r="F46" s="108"/>
      <c r="G46" s="108">
        <v>120</v>
      </c>
      <c r="H46" s="108"/>
      <c r="I46" s="108"/>
      <c r="J46" s="108"/>
      <c r="K46" s="2467"/>
      <c r="L46" s="32" t="s">
        <v>486</v>
      </c>
    </row>
    <row r="47" spans="1:12" ht="20.100000000000001" customHeight="1" x14ac:dyDescent="0.25">
      <c r="A47" s="22">
        <v>41717</v>
      </c>
      <c r="B47" s="11" t="s">
        <v>186</v>
      </c>
      <c r="C47" s="108"/>
      <c r="D47" s="108"/>
      <c r="E47" s="108"/>
      <c r="F47" s="108"/>
      <c r="G47" s="108"/>
      <c r="H47" s="3476" t="s">
        <v>411</v>
      </c>
      <c r="I47" s="3478"/>
      <c r="J47" s="3477"/>
      <c r="K47" s="2469"/>
      <c r="L47" s="3" t="s">
        <v>40</v>
      </c>
    </row>
    <row r="48" spans="1:12" x14ac:dyDescent="0.25">
      <c r="A48" s="22">
        <v>41748</v>
      </c>
      <c r="B48" s="11" t="s">
        <v>26</v>
      </c>
      <c r="C48" s="3476" t="s">
        <v>434</v>
      </c>
      <c r="D48" s="3478"/>
      <c r="E48" s="3478"/>
      <c r="F48" s="3478"/>
      <c r="G48" s="3478"/>
      <c r="H48" s="3478"/>
      <c r="I48" s="3478"/>
      <c r="J48" s="3477"/>
      <c r="K48" s="2469"/>
    </row>
    <row r="49" spans="1:12" ht="28.5" customHeight="1" x14ac:dyDescent="0.25">
      <c r="A49" s="22">
        <v>41760</v>
      </c>
      <c r="B49" s="11" t="s">
        <v>16</v>
      </c>
      <c r="C49" s="3476" t="s">
        <v>239</v>
      </c>
      <c r="D49" s="3478"/>
      <c r="E49" s="3478"/>
      <c r="F49" s="3478"/>
      <c r="G49" s="3478"/>
      <c r="H49" s="3478"/>
      <c r="I49" s="3478"/>
      <c r="J49" s="3477"/>
      <c r="K49" s="2469"/>
    </row>
    <row r="50" spans="1:12" ht="35.25" customHeight="1" x14ac:dyDescent="0.25">
      <c r="A50" s="22">
        <v>41802</v>
      </c>
      <c r="B50" s="11" t="s">
        <v>14</v>
      </c>
      <c r="C50" s="3476" t="s">
        <v>532</v>
      </c>
      <c r="D50" s="3478"/>
      <c r="E50" s="3478"/>
      <c r="F50" s="3478"/>
      <c r="G50" s="3478"/>
      <c r="H50" s="3478"/>
      <c r="I50" s="3478"/>
      <c r="J50" s="3477"/>
      <c r="K50" s="2469"/>
    </row>
    <row r="51" spans="1:12" ht="93" customHeight="1" x14ac:dyDescent="0.25">
      <c r="A51" s="22">
        <v>41812</v>
      </c>
      <c r="B51" s="420" t="s">
        <v>31</v>
      </c>
      <c r="C51" s="3512" t="s">
        <v>1292</v>
      </c>
      <c r="D51" s="3478"/>
      <c r="E51" s="3478"/>
      <c r="F51" s="3478"/>
      <c r="G51" s="3478"/>
      <c r="H51" s="3478"/>
      <c r="I51" s="3478"/>
      <c r="J51" s="3477"/>
      <c r="K51" s="2679" t="s">
        <v>1909</v>
      </c>
    </row>
    <row r="52" spans="1:12" ht="22.5" customHeight="1" x14ac:dyDescent="0.25">
      <c r="A52" s="22">
        <v>41872</v>
      </c>
      <c r="B52" s="11" t="s">
        <v>186</v>
      </c>
      <c r="C52" s="108"/>
      <c r="D52" s="108"/>
      <c r="E52" s="108"/>
      <c r="F52" s="108"/>
      <c r="G52" s="108"/>
      <c r="H52" s="3476" t="s">
        <v>255</v>
      </c>
      <c r="I52" s="3478"/>
      <c r="J52" s="3477"/>
      <c r="K52" s="2469"/>
      <c r="L52" s="158" t="s">
        <v>40</v>
      </c>
    </row>
    <row r="53" spans="1:12" ht="22.5" customHeight="1" x14ac:dyDescent="0.25">
      <c r="A53" s="22">
        <v>41883</v>
      </c>
      <c r="B53" s="11" t="s">
        <v>12</v>
      </c>
      <c r="C53" s="108">
        <v>345</v>
      </c>
      <c r="D53" s="108">
        <f>+C53*(100-E53)/100</f>
        <v>51.75</v>
      </c>
      <c r="E53" s="108">
        <v>85</v>
      </c>
      <c r="F53" s="108"/>
      <c r="G53" s="108">
        <v>125</v>
      </c>
      <c r="H53" s="108"/>
      <c r="I53" s="108"/>
      <c r="J53" s="108"/>
      <c r="K53" s="2467"/>
      <c r="L53" s="158" t="s">
        <v>528</v>
      </c>
    </row>
    <row r="54" spans="1:12" ht="29.25" customHeight="1" x14ac:dyDescent="0.25">
      <c r="A54" s="22">
        <v>41995</v>
      </c>
      <c r="B54" s="11" t="s">
        <v>14</v>
      </c>
      <c r="C54" s="3476" t="s">
        <v>15</v>
      </c>
      <c r="D54" s="3478"/>
      <c r="E54" s="3478"/>
      <c r="F54" s="3478"/>
      <c r="G54" s="3478"/>
      <c r="H54" s="3478"/>
      <c r="I54" s="3478"/>
      <c r="J54" s="3477"/>
      <c r="K54" s="2469"/>
      <c r="L54" s="124"/>
    </row>
    <row r="55" spans="1:12" ht="57.75" customHeight="1" thickBot="1" x14ac:dyDescent="0.3">
      <c r="A55" s="33">
        <v>42001</v>
      </c>
      <c r="B55" s="34" t="s">
        <v>14</v>
      </c>
      <c r="C55" s="3549" t="s">
        <v>1293</v>
      </c>
      <c r="D55" s="3550"/>
      <c r="E55" s="3550"/>
      <c r="F55" s="3550"/>
      <c r="G55" s="3550"/>
      <c r="H55" s="3550"/>
      <c r="I55" s="3550"/>
      <c r="J55" s="3551"/>
      <c r="K55" s="2506"/>
      <c r="L55" s="144"/>
    </row>
    <row r="56" spans="1:12" ht="16.5" thickTop="1" x14ac:dyDescent="0.25">
      <c r="A56" s="22">
        <v>42041</v>
      </c>
      <c r="B56" s="11" t="s">
        <v>186</v>
      </c>
      <c r="C56" s="110"/>
      <c r="D56" s="110"/>
      <c r="E56" s="110"/>
      <c r="F56" s="110"/>
      <c r="G56" s="169"/>
      <c r="H56" s="110"/>
      <c r="I56" s="110"/>
      <c r="J56" s="110">
        <v>2440</v>
      </c>
      <c r="K56" s="2461"/>
      <c r="L56" s="142" t="s">
        <v>415</v>
      </c>
    </row>
    <row r="57" spans="1:12" ht="65.25" customHeight="1" x14ac:dyDescent="0.25">
      <c r="A57" s="22">
        <v>42059</v>
      </c>
      <c r="B57" s="420" t="s">
        <v>31</v>
      </c>
      <c r="C57" s="3512" t="s">
        <v>1400</v>
      </c>
      <c r="D57" s="3478"/>
      <c r="E57" s="3478"/>
      <c r="F57" s="3478"/>
      <c r="G57" s="3478"/>
      <c r="H57" s="3478"/>
      <c r="I57" s="3478"/>
      <c r="J57" s="3477"/>
      <c r="K57" s="2469"/>
      <c r="L57" s="124"/>
    </row>
    <row r="58" spans="1:12" ht="20.100000000000001" customHeight="1" x14ac:dyDescent="0.25">
      <c r="A58" s="36">
        <v>42065</v>
      </c>
      <c r="B58" s="37" t="s">
        <v>12</v>
      </c>
      <c r="C58" s="123">
        <v>495</v>
      </c>
      <c r="D58" s="123">
        <f t="shared" ref="D58:D70" si="0">+C58*(100-E58)/100</f>
        <v>74.25</v>
      </c>
      <c r="E58" s="123">
        <v>85</v>
      </c>
      <c r="F58" s="123"/>
      <c r="G58" s="123">
        <v>100</v>
      </c>
      <c r="H58" s="123"/>
      <c r="I58" s="123"/>
      <c r="J58" s="123"/>
      <c r="K58" s="2514"/>
      <c r="L58" s="125" t="s">
        <v>1330</v>
      </c>
    </row>
    <row r="59" spans="1:12" ht="20.100000000000001" customHeight="1" x14ac:dyDescent="0.25">
      <c r="A59" s="22">
        <v>42122</v>
      </c>
      <c r="B59" s="260" t="s">
        <v>12</v>
      </c>
      <c r="C59" s="108">
        <v>405</v>
      </c>
      <c r="D59" s="108">
        <f t="shared" si="0"/>
        <v>60.75</v>
      </c>
      <c r="E59" s="108">
        <v>85</v>
      </c>
      <c r="F59" s="108"/>
      <c r="G59" s="108">
        <v>80</v>
      </c>
      <c r="H59" s="108"/>
      <c r="I59" s="108"/>
      <c r="J59" s="108"/>
      <c r="K59" s="2467"/>
      <c r="L59" s="124" t="s">
        <v>310</v>
      </c>
    </row>
    <row r="60" spans="1:12" ht="20.100000000000001" customHeight="1" x14ac:dyDescent="0.25">
      <c r="A60" s="22">
        <v>42132</v>
      </c>
      <c r="B60" s="267" t="s">
        <v>186</v>
      </c>
      <c r="C60" s="108"/>
      <c r="D60" s="108"/>
      <c r="E60" s="108"/>
      <c r="F60" s="108"/>
      <c r="G60" s="108"/>
      <c r="H60" s="108">
        <v>2755</v>
      </c>
      <c r="I60" s="108">
        <v>100</v>
      </c>
      <c r="J60" s="108"/>
      <c r="K60" s="2467"/>
      <c r="L60" s="124" t="s">
        <v>336</v>
      </c>
    </row>
    <row r="61" spans="1:12" x14ac:dyDescent="0.25">
      <c r="A61" s="22">
        <v>42143</v>
      </c>
      <c r="B61" s="285" t="s">
        <v>12</v>
      </c>
      <c r="C61" s="108">
        <v>430</v>
      </c>
      <c r="D61" s="108">
        <f t="shared" si="0"/>
        <v>129</v>
      </c>
      <c r="E61" s="108">
        <v>70</v>
      </c>
      <c r="F61" s="108"/>
      <c r="G61" s="108">
        <v>40</v>
      </c>
      <c r="H61" s="108"/>
      <c r="I61" s="108"/>
      <c r="J61" s="108"/>
      <c r="K61" s="2467"/>
      <c r="L61" s="124" t="s">
        <v>310</v>
      </c>
    </row>
    <row r="62" spans="1:12" x14ac:dyDescent="0.25">
      <c r="A62" s="22">
        <v>42243</v>
      </c>
      <c r="B62" s="437" t="s">
        <v>12</v>
      </c>
      <c r="C62" s="108">
        <v>370</v>
      </c>
      <c r="D62" s="108">
        <f t="shared" si="0"/>
        <v>55.5</v>
      </c>
      <c r="E62" s="108">
        <v>85</v>
      </c>
      <c r="F62" s="108"/>
      <c r="G62" s="108">
        <v>150</v>
      </c>
      <c r="H62" s="108"/>
      <c r="I62" s="108"/>
      <c r="J62" s="108"/>
      <c r="K62" s="2467"/>
      <c r="L62" s="124" t="s">
        <v>22</v>
      </c>
    </row>
    <row r="63" spans="1:12" ht="20.100000000000001" customHeight="1" x14ac:dyDescent="0.25">
      <c r="A63" s="484">
        <v>42308</v>
      </c>
      <c r="B63" s="488" t="s">
        <v>186</v>
      </c>
      <c r="C63" s="110"/>
      <c r="D63" s="110"/>
      <c r="E63" s="110"/>
      <c r="F63" s="110"/>
      <c r="G63" s="110"/>
      <c r="H63" s="110">
        <v>3695</v>
      </c>
      <c r="I63" s="110">
        <v>100</v>
      </c>
      <c r="J63" s="110"/>
      <c r="K63" s="2461"/>
      <c r="L63" s="3" t="s">
        <v>40</v>
      </c>
    </row>
    <row r="64" spans="1:12" ht="16.5" thickBot="1" x14ac:dyDescent="0.3">
      <c r="A64" s="976">
        <v>42345</v>
      </c>
      <c r="B64" s="984" t="s">
        <v>12</v>
      </c>
      <c r="C64" s="3316">
        <v>380</v>
      </c>
      <c r="D64" s="3316">
        <f t="shared" si="0"/>
        <v>57</v>
      </c>
      <c r="E64" s="3316">
        <v>85</v>
      </c>
      <c r="F64" s="994"/>
      <c r="G64" s="994">
        <v>128</v>
      </c>
      <c r="H64" s="994"/>
      <c r="I64" s="994"/>
      <c r="J64" s="994"/>
      <c r="K64" s="2501"/>
      <c r="L64" s="13" t="s">
        <v>1540</v>
      </c>
    </row>
    <row r="65" spans="1:12" ht="16.5" thickTop="1" x14ac:dyDescent="0.25">
      <c r="A65" s="39">
        <v>42377</v>
      </c>
      <c r="B65" s="40" t="s">
        <v>186</v>
      </c>
      <c r="C65" s="982"/>
      <c r="D65" s="982"/>
      <c r="E65" s="982"/>
      <c r="F65" s="982"/>
      <c r="G65" s="982"/>
      <c r="H65" s="982">
        <v>5615</v>
      </c>
      <c r="I65" s="982">
        <v>100</v>
      </c>
      <c r="J65" s="982"/>
      <c r="K65" s="2499"/>
      <c r="L65" s="41" t="s">
        <v>1570</v>
      </c>
    </row>
    <row r="66" spans="1:12" ht="88.5" customHeight="1" x14ac:dyDescent="0.25">
      <c r="A66" s="979">
        <v>42379</v>
      </c>
      <c r="B66" s="988" t="s">
        <v>14</v>
      </c>
      <c r="C66" s="3476" t="s">
        <v>1587</v>
      </c>
      <c r="D66" s="3478"/>
      <c r="E66" s="3478"/>
      <c r="F66" s="3478"/>
      <c r="G66" s="3478"/>
      <c r="H66" s="3478"/>
      <c r="I66" s="3478"/>
      <c r="J66" s="3477"/>
      <c r="K66" s="2469"/>
      <c r="L66" s="148" t="s">
        <v>1633</v>
      </c>
    </row>
    <row r="67" spans="1:12" ht="36" customHeight="1" x14ac:dyDescent="0.25">
      <c r="A67" s="979">
        <v>42425</v>
      </c>
      <c r="B67" s="988" t="s">
        <v>14</v>
      </c>
      <c r="C67" s="3476" t="s">
        <v>1614</v>
      </c>
      <c r="D67" s="3478"/>
      <c r="E67" s="3478"/>
      <c r="F67" s="3478"/>
      <c r="G67" s="3478"/>
      <c r="H67" s="3478"/>
      <c r="I67" s="3478"/>
      <c r="J67" s="3477"/>
      <c r="K67" s="2469"/>
      <c r="L67" s="148" t="s">
        <v>1634</v>
      </c>
    </row>
    <row r="68" spans="1:12" x14ac:dyDescent="0.25">
      <c r="A68" s="991">
        <v>42451</v>
      </c>
      <c r="B68" s="990" t="s">
        <v>12</v>
      </c>
      <c r="C68" s="989">
        <v>355</v>
      </c>
      <c r="D68" s="989">
        <f t="shared" si="0"/>
        <v>53.25</v>
      </c>
      <c r="E68" s="992">
        <v>85</v>
      </c>
      <c r="F68" s="992"/>
      <c r="G68" s="992">
        <v>130</v>
      </c>
      <c r="H68" s="992"/>
      <c r="I68" s="992"/>
      <c r="J68" s="992"/>
      <c r="K68" s="2523"/>
      <c r="L68" s="125" t="s">
        <v>1650</v>
      </c>
    </row>
    <row r="69" spans="1:12" ht="44.25" customHeight="1" x14ac:dyDescent="0.25">
      <c r="A69" s="979">
        <v>42492</v>
      </c>
      <c r="B69" s="988" t="s">
        <v>14</v>
      </c>
      <c r="C69" s="3476" t="s">
        <v>1709</v>
      </c>
      <c r="D69" s="3478"/>
      <c r="E69" s="3478"/>
      <c r="F69" s="3478"/>
      <c r="G69" s="3478"/>
      <c r="H69" s="3478"/>
      <c r="I69" s="3478"/>
      <c r="J69" s="3477"/>
      <c r="K69" s="2469"/>
      <c r="L69" s="124"/>
    </row>
    <row r="70" spans="1:12" x14ac:dyDescent="0.25">
      <c r="A70" s="991">
        <v>42549</v>
      </c>
      <c r="B70" s="990" t="s">
        <v>12</v>
      </c>
      <c r="C70" s="989">
        <v>320</v>
      </c>
      <c r="D70" s="989">
        <f t="shared" si="0"/>
        <v>48</v>
      </c>
      <c r="E70" s="992">
        <v>85</v>
      </c>
      <c r="F70" s="992"/>
      <c r="G70" s="992">
        <v>100</v>
      </c>
      <c r="H70" s="992"/>
      <c r="I70" s="992"/>
      <c r="J70" s="992"/>
      <c r="K70" s="2523"/>
      <c r="L70" s="125" t="s">
        <v>1753</v>
      </c>
    </row>
    <row r="71" spans="1:12" ht="54.75" customHeight="1" x14ac:dyDescent="0.25">
      <c r="A71" s="979">
        <v>42576</v>
      </c>
      <c r="B71" s="988" t="s">
        <v>14</v>
      </c>
      <c r="C71" s="3476" t="s">
        <v>1822</v>
      </c>
      <c r="D71" s="3478"/>
      <c r="E71" s="3478"/>
      <c r="F71" s="3478"/>
      <c r="G71" s="3478"/>
      <c r="H71" s="3478"/>
      <c r="I71" s="3478"/>
      <c r="J71" s="3477"/>
      <c r="K71" s="2469"/>
      <c r="L71" s="124"/>
    </row>
    <row r="72" spans="1:12" ht="21.75" customHeight="1" x14ac:dyDescent="0.25">
      <c r="A72" s="991">
        <v>42579</v>
      </c>
      <c r="B72" s="990" t="s">
        <v>186</v>
      </c>
      <c r="C72" s="989"/>
      <c r="D72" s="989"/>
      <c r="E72" s="992"/>
      <c r="F72" s="992"/>
      <c r="G72" s="992"/>
      <c r="H72" s="3552" t="s">
        <v>1804</v>
      </c>
      <c r="I72" s="3553"/>
      <c r="J72" s="3554"/>
      <c r="K72" s="2510"/>
      <c r="L72" s="125" t="s">
        <v>1805</v>
      </c>
    </row>
    <row r="73" spans="1:12" ht="93.75" customHeight="1" x14ac:dyDescent="0.25">
      <c r="A73" s="979">
        <v>42685</v>
      </c>
      <c r="B73" s="420" t="s">
        <v>31</v>
      </c>
      <c r="C73" s="3476" t="s">
        <v>2142</v>
      </c>
      <c r="D73" s="3478"/>
      <c r="E73" s="3478"/>
      <c r="F73" s="3478"/>
      <c r="G73" s="3478"/>
      <c r="H73" s="3478"/>
      <c r="I73" s="3478"/>
      <c r="J73" s="3477"/>
      <c r="K73" s="2683" t="s">
        <v>1908</v>
      </c>
      <c r="L73" s="974" t="s">
        <v>1908</v>
      </c>
    </row>
    <row r="74" spans="1:12" ht="20.100000000000001" customHeight="1" x14ac:dyDescent="0.25">
      <c r="A74" s="979">
        <v>42690</v>
      </c>
      <c r="B74" s="988" t="s">
        <v>14</v>
      </c>
      <c r="C74" s="3476" t="s">
        <v>1974</v>
      </c>
      <c r="D74" s="3478"/>
      <c r="E74" s="3478"/>
      <c r="F74" s="3478"/>
      <c r="G74" s="3478"/>
      <c r="H74" s="3478"/>
      <c r="I74" s="3478"/>
      <c r="J74" s="3477"/>
      <c r="K74" s="2469"/>
      <c r="L74" s="124"/>
    </row>
    <row r="75" spans="1:12" ht="20.100000000000001" customHeight="1" x14ac:dyDescent="0.25">
      <c r="A75" s="979">
        <v>42691</v>
      </c>
      <c r="B75" s="988" t="s">
        <v>186</v>
      </c>
      <c r="C75" s="978"/>
      <c r="D75" s="978"/>
      <c r="E75" s="980"/>
      <c r="F75" s="980"/>
      <c r="G75" s="980"/>
      <c r="H75" s="980">
        <v>5465</v>
      </c>
      <c r="I75" s="980">
        <v>100</v>
      </c>
      <c r="J75" s="980"/>
      <c r="L75" s="124" t="s">
        <v>1978</v>
      </c>
    </row>
    <row r="76" spans="1:12" ht="20.100000000000001" customHeight="1" x14ac:dyDescent="0.25">
      <c r="A76" s="979">
        <v>42692</v>
      </c>
      <c r="B76" s="988" t="s">
        <v>33</v>
      </c>
      <c r="C76" s="3476" t="s">
        <v>1975</v>
      </c>
      <c r="D76" s="3478"/>
      <c r="E76" s="3478"/>
      <c r="F76" s="3478"/>
      <c r="G76" s="3478"/>
      <c r="H76" s="3478"/>
      <c r="I76" s="3478"/>
      <c r="J76" s="3477"/>
      <c r="K76" s="2469"/>
      <c r="L76" s="124"/>
    </row>
    <row r="77" spans="1:12" ht="20.100000000000001" customHeight="1" x14ac:dyDescent="0.25">
      <c r="A77" s="59">
        <v>42696</v>
      </c>
      <c r="B77" s="60" t="s">
        <v>12</v>
      </c>
      <c r="C77" s="983">
        <v>10</v>
      </c>
      <c r="D77" s="983">
        <f t="shared" ref="D77:D123" si="1">+C77*(100-E77)/100</f>
        <v>9</v>
      </c>
      <c r="E77" s="133">
        <v>10</v>
      </c>
      <c r="F77" s="133"/>
      <c r="G77" s="133">
        <v>115</v>
      </c>
      <c r="H77" s="133"/>
      <c r="I77" s="133"/>
      <c r="J77" s="133"/>
      <c r="K77" s="2529"/>
      <c r="L77" s="155" t="s">
        <v>1995</v>
      </c>
    </row>
    <row r="78" spans="1:12" ht="20.100000000000001" customHeight="1" x14ac:dyDescent="0.25">
      <c r="A78" s="979">
        <v>42704</v>
      </c>
      <c r="B78" s="988" t="s">
        <v>26</v>
      </c>
      <c r="C78" s="3476" t="s">
        <v>1985</v>
      </c>
      <c r="D78" s="3478"/>
      <c r="E78" s="3478"/>
      <c r="F78" s="3478"/>
      <c r="G78" s="3478"/>
      <c r="H78" s="3478"/>
      <c r="I78" s="3478"/>
      <c r="J78" s="3477"/>
      <c r="K78" s="2469"/>
      <c r="L78" s="124"/>
    </row>
    <row r="79" spans="1:12" ht="20.100000000000001" customHeight="1" x14ac:dyDescent="0.25">
      <c r="A79" s="59">
        <v>42706</v>
      </c>
      <c r="B79" s="60" t="s">
        <v>12</v>
      </c>
      <c r="C79" s="983">
        <v>15</v>
      </c>
      <c r="D79" s="983">
        <f t="shared" si="1"/>
        <v>13.5</v>
      </c>
      <c r="E79" s="133">
        <v>10</v>
      </c>
      <c r="F79" s="133"/>
      <c r="G79" s="133">
        <v>110</v>
      </c>
      <c r="H79" s="133"/>
      <c r="I79" s="133"/>
      <c r="J79" s="133"/>
      <c r="K79" s="2529"/>
      <c r="L79" s="155" t="s">
        <v>22</v>
      </c>
    </row>
    <row r="80" spans="1:12" ht="20.100000000000001" customHeight="1" thickBot="1" x14ac:dyDescent="0.3">
      <c r="A80" s="33">
        <v>42709</v>
      </c>
      <c r="B80" s="34" t="s">
        <v>33</v>
      </c>
      <c r="C80" s="3549" t="s">
        <v>2031</v>
      </c>
      <c r="D80" s="3550"/>
      <c r="E80" s="3550"/>
      <c r="F80" s="3550"/>
      <c r="G80" s="3550"/>
      <c r="H80" s="3550"/>
      <c r="I80" s="3550"/>
      <c r="J80" s="3551"/>
      <c r="K80" s="2506"/>
      <c r="L80" s="144"/>
    </row>
    <row r="81" spans="1:12" ht="20.100000000000001" customHeight="1" thickTop="1" x14ac:dyDescent="0.25">
      <c r="A81" s="977">
        <v>42753</v>
      </c>
      <c r="B81" s="986" t="s">
        <v>33</v>
      </c>
      <c r="C81" s="3559" t="s">
        <v>2033</v>
      </c>
      <c r="D81" s="3560"/>
      <c r="E81" s="3560"/>
      <c r="F81" s="3560"/>
      <c r="G81" s="3560"/>
      <c r="H81" s="3560"/>
      <c r="I81" s="3560"/>
      <c r="J81" s="3561"/>
      <c r="K81" s="2508"/>
      <c r="L81" s="154"/>
    </row>
    <row r="82" spans="1:12" ht="46.5" customHeight="1" x14ac:dyDescent="0.25">
      <c r="A82" s="987">
        <v>42805</v>
      </c>
      <c r="B82" s="985" t="s">
        <v>23</v>
      </c>
      <c r="C82" s="3476" t="s">
        <v>2087</v>
      </c>
      <c r="D82" s="3478"/>
      <c r="E82" s="3478"/>
      <c r="F82" s="3478"/>
      <c r="G82" s="3478"/>
      <c r="H82" s="3478"/>
      <c r="I82" s="3478"/>
      <c r="J82" s="3477"/>
      <c r="K82" s="2683" t="s">
        <v>1909</v>
      </c>
      <c r="L82" s="1008" t="s">
        <v>2089</v>
      </c>
    </row>
    <row r="83" spans="1:12" ht="20.100000000000001" customHeight="1" x14ac:dyDescent="0.25">
      <c r="A83" s="22">
        <v>42820</v>
      </c>
      <c r="B83" s="1045" t="s">
        <v>12</v>
      </c>
      <c r="C83" s="981">
        <v>295</v>
      </c>
      <c r="D83" s="981">
        <f t="shared" si="1"/>
        <v>88.5</v>
      </c>
      <c r="E83" s="993">
        <v>70</v>
      </c>
      <c r="F83" s="993"/>
      <c r="G83" s="993">
        <v>125</v>
      </c>
      <c r="H83" s="993"/>
      <c r="I83" s="993"/>
      <c r="J83" s="993"/>
      <c r="K83" s="2471"/>
      <c r="L83" s="124" t="s">
        <v>22</v>
      </c>
    </row>
    <row r="84" spans="1:12" ht="21" customHeight="1" x14ac:dyDescent="0.25">
      <c r="A84" s="22">
        <v>42830</v>
      </c>
      <c r="B84" s="1053" t="s">
        <v>14</v>
      </c>
      <c r="C84" s="3473" t="s">
        <v>2150</v>
      </c>
      <c r="D84" s="3474"/>
      <c r="E84" s="3474"/>
      <c r="F84" s="3474"/>
      <c r="G84" s="3474"/>
      <c r="H84" s="3474"/>
      <c r="I84" s="3474"/>
      <c r="J84" s="3475"/>
      <c r="K84" s="2465"/>
      <c r="L84" s="124"/>
    </row>
    <row r="85" spans="1:12" ht="26.25" customHeight="1" x14ac:dyDescent="0.25">
      <c r="A85" s="1154">
        <v>42873</v>
      </c>
      <c r="B85" s="1153" t="s">
        <v>186</v>
      </c>
      <c r="C85" s="257"/>
      <c r="D85" s="257"/>
      <c r="E85" s="256"/>
      <c r="F85" s="256"/>
      <c r="G85" s="256"/>
      <c r="H85" s="256">
        <v>4155</v>
      </c>
      <c r="I85" s="256">
        <v>100</v>
      </c>
      <c r="J85" s="256"/>
      <c r="K85" s="2550"/>
      <c r="L85" s="148" t="s">
        <v>256</v>
      </c>
    </row>
    <row r="86" spans="1:12" ht="24" customHeight="1" x14ac:dyDescent="0.25">
      <c r="A86" s="22">
        <v>42906</v>
      </c>
      <c r="B86" s="11" t="s">
        <v>12</v>
      </c>
      <c r="C86" s="981">
        <v>290</v>
      </c>
      <c r="D86" s="981">
        <f t="shared" si="1"/>
        <v>101.5</v>
      </c>
      <c r="E86" s="993">
        <v>65</v>
      </c>
      <c r="F86" s="993"/>
      <c r="G86" s="993">
        <v>170</v>
      </c>
      <c r="H86" s="993"/>
      <c r="I86" s="993"/>
      <c r="J86" s="993"/>
      <c r="K86" s="2471"/>
      <c r="L86" s="158" t="s">
        <v>2097</v>
      </c>
    </row>
    <row r="87" spans="1:12" ht="20.100000000000001" customHeight="1" x14ac:dyDescent="0.25">
      <c r="A87" s="22">
        <v>43020</v>
      </c>
      <c r="B87" s="11" t="s">
        <v>186</v>
      </c>
      <c r="C87" s="981"/>
      <c r="D87" s="981"/>
      <c r="E87" s="993"/>
      <c r="F87" s="993"/>
      <c r="G87" s="993"/>
      <c r="H87" s="993">
        <v>4365</v>
      </c>
      <c r="I87" s="993">
        <v>100</v>
      </c>
      <c r="J87" s="993"/>
      <c r="K87" s="2471"/>
      <c r="L87" s="124" t="s">
        <v>40</v>
      </c>
    </row>
    <row r="88" spans="1:12" ht="39.75" customHeight="1" x14ac:dyDescent="0.25">
      <c r="A88" s="22">
        <v>43067</v>
      </c>
      <c r="B88" s="1336" t="s">
        <v>14</v>
      </c>
      <c r="C88" s="3473" t="s">
        <v>2380</v>
      </c>
      <c r="D88" s="3474"/>
      <c r="E88" s="3474"/>
      <c r="F88" s="3474"/>
      <c r="G88" s="3474"/>
      <c r="H88" s="3474"/>
      <c r="I88" s="3474"/>
      <c r="J88" s="3475"/>
      <c r="K88" s="2465"/>
      <c r="L88" s="1346" t="s">
        <v>2233</v>
      </c>
    </row>
    <row r="89" spans="1:12" x14ac:dyDescent="0.25">
      <c r="A89" s="22">
        <v>43073</v>
      </c>
      <c r="B89" s="11" t="s">
        <v>186</v>
      </c>
      <c r="C89" s="981"/>
      <c r="D89" s="981"/>
      <c r="E89" s="993"/>
      <c r="F89" s="993"/>
      <c r="G89" s="993"/>
      <c r="H89" s="993">
        <v>4075</v>
      </c>
      <c r="I89" s="993">
        <v>100</v>
      </c>
      <c r="J89" s="993"/>
      <c r="K89" s="2471"/>
      <c r="L89" s="158" t="s">
        <v>40</v>
      </c>
    </row>
    <row r="90" spans="1:12" ht="30.75" customHeight="1" x14ac:dyDescent="0.25">
      <c r="A90" s="22">
        <v>43074</v>
      </c>
      <c r="B90" s="11" t="s">
        <v>14</v>
      </c>
      <c r="C90" s="3473" t="s">
        <v>2385</v>
      </c>
      <c r="D90" s="3474"/>
      <c r="E90" s="3474"/>
      <c r="F90" s="3474"/>
      <c r="G90" s="3474"/>
      <c r="H90" s="3474"/>
      <c r="I90" s="3474"/>
      <c r="J90" s="3475"/>
      <c r="K90" s="2465"/>
      <c r="L90" s="1346" t="s">
        <v>2384</v>
      </c>
    </row>
    <row r="91" spans="1:12" ht="20.100000000000001" customHeight="1" x14ac:dyDescent="0.25">
      <c r="A91" s="1443">
        <v>43081</v>
      </c>
      <c r="B91" s="1451" t="s">
        <v>12</v>
      </c>
      <c r="C91" s="1447">
        <v>290</v>
      </c>
      <c r="D91" s="1447">
        <f t="shared" si="1"/>
        <v>87</v>
      </c>
      <c r="E91" s="252">
        <v>70</v>
      </c>
      <c r="F91" s="252"/>
      <c r="G91" s="252">
        <v>145</v>
      </c>
      <c r="H91" s="252"/>
      <c r="I91" s="252"/>
      <c r="J91" s="252"/>
      <c r="K91" s="2483"/>
      <c r="L91" s="1089" t="s">
        <v>22</v>
      </c>
    </row>
    <row r="92" spans="1:12" ht="66.75" customHeight="1" x14ac:dyDescent="0.25">
      <c r="A92" s="22">
        <v>43135</v>
      </c>
      <c r="B92" s="11" t="s">
        <v>14</v>
      </c>
      <c r="C92" s="3473" t="s">
        <v>2453</v>
      </c>
      <c r="D92" s="3474"/>
      <c r="E92" s="3474"/>
      <c r="F92" s="3474"/>
      <c r="G92" s="3474"/>
      <c r="H92" s="3474"/>
      <c r="I92" s="3474"/>
      <c r="J92" s="3475"/>
      <c r="K92" s="2465"/>
      <c r="L92" s="234"/>
    </row>
    <row r="93" spans="1:12" x14ac:dyDescent="0.25">
      <c r="A93" s="22">
        <v>43164</v>
      </c>
      <c r="B93" s="11" t="s">
        <v>12</v>
      </c>
      <c r="C93" s="981">
        <v>275</v>
      </c>
      <c r="D93" s="981">
        <f t="shared" si="1"/>
        <v>8.25</v>
      </c>
      <c r="E93" s="993">
        <v>97</v>
      </c>
      <c r="F93" s="993"/>
      <c r="G93" s="993">
        <v>140</v>
      </c>
      <c r="H93" s="993"/>
      <c r="I93" s="993"/>
      <c r="J93" s="993"/>
      <c r="K93" s="2471"/>
      <c r="L93" s="234" t="s">
        <v>22</v>
      </c>
    </row>
    <row r="94" spans="1:12" ht="20.100000000000001" customHeight="1" x14ac:dyDescent="0.25">
      <c r="A94" s="22">
        <v>43184</v>
      </c>
      <c r="B94" s="11" t="s">
        <v>186</v>
      </c>
      <c r="C94" s="981"/>
      <c r="D94" s="981"/>
      <c r="E94" s="993"/>
      <c r="F94" s="993"/>
      <c r="G94" s="993"/>
      <c r="H94" s="3482" t="s">
        <v>238</v>
      </c>
      <c r="I94" s="3505"/>
      <c r="J94" s="3483"/>
      <c r="K94" s="2485"/>
      <c r="L94" s="234" t="s">
        <v>40</v>
      </c>
    </row>
    <row r="95" spans="1:12" ht="20.100000000000001" customHeight="1" x14ac:dyDescent="0.25">
      <c r="A95" s="22">
        <v>43213</v>
      </c>
      <c r="B95" s="11" t="s">
        <v>96</v>
      </c>
      <c r="C95" s="3556" t="s">
        <v>2576</v>
      </c>
      <c r="D95" s="3557"/>
      <c r="E95" s="3557"/>
      <c r="F95" s="3557"/>
      <c r="G95" s="3557"/>
      <c r="H95" s="3557"/>
      <c r="I95" s="3557"/>
      <c r="J95" s="3558"/>
      <c r="K95" s="2504"/>
      <c r="L95" s="124"/>
    </row>
    <row r="96" spans="1:12" ht="21.75" customHeight="1" x14ac:dyDescent="0.25">
      <c r="A96" s="22">
        <v>43225</v>
      </c>
      <c r="B96" s="11" t="s">
        <v>26</v>
      </c>
      <c r="C96" s="3555" t="s">
        <v>2578</v>
      </c>
      <c r="D96" s="3474"/>
      <c r="E96" s="3474"/>
      <c r="F96" s="3474"/>
      <c r="G96" s="3474"/>
      <c r="H96" s="3474"/>
      <c r="I96" s="3474"/>
      <c r="J96" s="3475"/>
      <c r="K96" s="2465"/>
      <c r="L96" s="124"/>
    </row>
    <row r="97" spans="1:12" x14ac:dyDescent="0.25">
      <c r="A97" s="22">
        <v>43406</v>
      </c>
      <c r="B97" s="11" t="s">
        <v>2802</v>
      </c>
      <c r="C97" s="3473" t="s">
        <v>2803</v>
      </c>
      <c r="D97" s="3474"/>
      <c r="E97" s="3474"/>
      <c r="F97" s="3474"/>
      <c r="G97" s="3474"/>
      <c r="H97" s="3474"/>
      <c r="I97" s="3474"/>
      <c r="J97" s="3475"/>
      <c r="K97" s="2465"/>
      <c r="L97" s="124"/>
    </row>
    <row r="98" spans="1:12" x14ac:dyDescent="0.25">
      <c r="A98" s="22"/>
      <c r="B98" s="11"/>
      <c r="C98" s="981"/>
      <c r="D98" s="981">
        <f t="shared" si="1"/>
        <v>0</v>
      </c>
      <c r="E98" s="981"/>
      <c r="F98" s="981"/>
      <c r="G98" s="981"/>
      <c r="H98" s="981"/>
      <c r="I98" s="981"/>
      <c r="J98" s="981"/>
      <c r="K98" s="2464"/>
      <c r="L98" s="124"/>
    </row>
    <row r="99" spans="1:12" x14ac:dyDescent="0.25">
      <c r="A99" s="22"/>
      <c r="B99" s="11"/>
      <c r="C99" s="981"/>
      <c r="D99" s="981">
        <f t="shared" si="1"/>
        <v>0</v>
      </c>
      <c r="E99" s="981"/>
      <c r="F99" s="981"/>
      <c r="G99" s="981"/>
      <c r="H99" s="981"/>
      <c r="I99" s="981"/>
      <c r="J99" s="981"/>
      <c r="K99" s="2464"/>
      <c r="L99" s="124"/>
    </row>
    <row r="100" spans="1:12" x14ac:dyDescent="0.25">
      <c r="A100" s="22"/>
      <c r="B100" s="11"/>
      <c r="C100" s="981"/>
      <c r="D100" s="981">
        <f t="shared" si="1"/>
        <v>0</v>
      </c>
      <c r="E100" s="981"/>
      <c r="F100" s="981"/>
      <c r="G100" s="981"/>
      <c r="H100" s="981"/>
      <c r="I100" s="981"/>
      <c r="J100" s="981"/>
      <c r="K100" s="2464"/>
      <c r="L100" s="124"/>
    </row>
    <row r="101" spans="1:12" x14ac:dyDescent="0.25">
      <c r="A101" s="22"/>
      <c r="B101" s="11"/>
      <c r="C101" s="981"/>
      <c r="D101" s="981">
        <f t="shared" si="1"/>
        <v>0</v>
      </c>
      <c r="E101" s="981"/>
      <c r="F101" s="981"/>
      <c r="G101" s="981"/>
      <c r="H101" s="981"/>
      <c r="I101" s="981"/>
      <c r="J101" s="981"/>
      <c r="K101" s="2464"/>
      <c r="L101" s="124"/>
    </row>
    <row r="102" spans="1:12" ht="20.100000000000001" customHeight="1" x14ac:dyDescent="0.25">
      <c r="A102" s="22"/>
      <c r="B102" s="11"/>
      <c r="C102" s="981"/>
      <c r="D102" s="981">
        <f t="shared" si="1"/>
        <v>0</v>
      </c>
      <c r="E102" s="981"/>
      <c r="F102" s="981"/>
      <c r="G102" s="981"/>
      <c r="H102" s="981"/>
      <c r="I102" s="981"/>
      <c r="J102" s="981"/>
      <c r="K102" s="2464"/>
      <c r="L102" s="124"/>
    </row>
    <row r="103" spans="1:12" ht="20.100000000000001" customHeight="1" x14ac:dyDescent="0.25">
      <c r="A103" s="22"/>
      <c r="B103" s="11"/>
      <c r="C103" s="981"/>
      <c r="D103" s="981">
        <f t="shared" si="1"/>
        <v>0</v>
      </c>
      <c r="E103" s="981"/>
      <c r="F103" s="981"/>
      <c r="G103" s="981"/>
      <c r="H103" s="981"/>
      <c r="I103" s="981"/>
      <c r="J103" s="981"/>
      <c r="K103" s="2464"/>
      <c r="L103" s="124"/>
    </row>
    <row r="104" spans="1:12" ht="20.100000000000001" customHeight="1" x14ac:dyDescent="0.25">
      <c r="A104" s="22"/>
      <c r="B104" s="11"/>
      <c r="C104" s="981"/>
      <c r="D104" s="981">
        <f t="shared" si="1"/>
        <v>0</v>
      </c>
      <c r="E104" s="981"/>
      <c r="F104" s="981"/>
      <c r="G104" s="981"/>
      <c r="H104" s="981"/>
      <c r="I104" s="981"/>
      <c r="J104" s="981"/>
      <c r="K104" s="2464"/>
      <c r="L104" s="124"/>
    </row>
    <row r="105" spans="1:12" ht="20.100000000000001" customHeight="1" x14ac:dyDescent="0.25">
      <c r="A105" s="22"/>
      <c r="B105" s="11"/>
      <c r="C105" s="981"/>
      <c r="D105" s="981">
        <f t="shared" si="1"/>
        <v>0</v>
      </c>
      <c r="E105" s="981"/>
      <c r="F105" s="981"/>
      <c r="G105" s="981"/>
      <c r="H105" s="981"/>
      <c r="I105" s="981"/>
      <c r="J105" s="981"/>
      <c r="K105" s="2464"/>
      <c r="L105" s="124"/>
    </row>
    <row r="106" spans="1:12" x14ac:dyDescent="0.25">
      <c r="A106" s="22"/>
      <c r="B106" s="11"/>
      <c r="C106" s="981"/>
      <c r="D106" s="981">
        <f t="shared" si="1"/>
        <v>0</v>
      </c>
      <c r="E106" s="981"/>
      <c r="F106" s="981"/>
      <c r="G106" s="981"/>
      <c r="H106" s="981"/>
      <c r="I106" s="981"/>
      <c r="J106" s="981"/>
      <c r="K106" s="2464"/>
      <c r="L106" s="124"/>
    </row>
    <row r="107" spans="1:12" ht="20.100000000000001" customHeight="1" x14ac:dyDescent="0.25">
      <c r="A107" s="22"/>
      <c r="B107" s="11"/>
      <c r="C107" s="981"/>
      <c r="D107" s="981">
        <f t="shared" si="1"/>
        <v>0</v>
      </c>
      <c r="E107" s="981"/>
      <c r="F107" s="981"/>
      <c r="G107" s="981"/>
      <c r="H107" s="981"/>
      <c r="I107" s="981"/>
      <c r="J107" s="981"/>
      <c r="K107" s="2464"/>
      <c r="L107" s="124"/>
    </row>
    <row r="108" spans="1:12" ht="20.100000000000001" customHeight="1" x14ac:dyDescent="0.25">
      <c r="A108" s="22"/>
      <c r="B108" s="11"/>
      <c r="C108" s="981"/>
      <c r="D108" s="981">
        <f t="shared" si="1"/>
        <v>0</v>
      </c>
      <c r="E108" s="981"/>
      <c r="F108" s="981"/>
      <c r="G108" s="981"/>
      <c r="H108" s="981"/>
      <c r="I108" s="981"/>
      <c r="J108" s="981"/>
      <c r="K108" s="2464"/>
      <c r="L108" s="124"/>
    </row>
    <row r="109" spans="1:12" ht="20.100000000000001" customHeight="1" x14ac:dyDescent="0.25">
      <c r="A109" s="22"/>
      <c r="B109" s="11"/>
      <c r="C109" s="981"/>
      <c r="D109" s="981">
        <f t="shared" si="1"/>
        <v>0</v>
      </c>
      <c r="E109" s="981"/>
      <c r="F109" s="981"/>
      <c r="G109" s="981"/>
      <c r="H109" s="981"/>
      <c r="I109" s="981"/>
      <c r="J109" s="981"/>
      <c r="K109" s="2464"/>
      <c r="L109" s="124"/>
    </row>
    <row r="110" spans="1:12" ht="20.100000000000001" customHeight="1" x14ac:dyDescent="0.25">
      <c r="A110" s="22"/>
      <c r="B110" s="11"/>
      <c r="C110" s="981"/>
      <c r="D110" s="981">
        <f t="shared" si="1"/>
        <v>0</v>
      </c>
      <c r="E110" s="981"/>
      <c r="F110" s="981"/>
      <c r="G110" s="981"/>
      <c r="H110" s="981"/>
      <c r="I110" s="981"/>
      <c r="J110" s="981"/>
      <c r="K110" s="2464"/>
      <c r="L110" s="124"/>
    </row>
    <row r="111" spans="1:12" ht="20.100000000000001" customHeight="1" x14ac:dyDescent="0.25">
      <c r="A111" s="22"/>
      <c r="B111" s="11"/>
      <c r="C111" s="981"/>
      <c r="D111" s="981">
        <f t="shared" si="1"/>
        <v>0</v>
      </c>
      <c r="E111" s="981"/>
      <c r="F111" s="981"/>
      <c r="G111" s="981"/>
      <c r="H111" s="981"/>
      <c r="I111" s="981"/>
      <c r="J111" s="981"/>
      <c r="K111" s="2464"/>
      <c r="L111" s="124"/>
    </row>
    <row r="112" spans="1:12" ht="20.100000000000001" customHeight="1" x14ac:dyDescent="0.25">
      <c r="A112" s="22"/>
      <c r="B112" s="11"/>
      <c r="C112" s="981"/>
      <c r="D112" s="981">
        <f t="shared" si="1"/>
        <v>0</v>
      </c>
      <c r="E112" s="981"/>
      <c r="F112" s="981"/>
      <c r="G112" s="981"/>
      <c r="H112" s="981"/>
      <c r="I112" s="981"/>
      <c r="J112" s="981"/>
      <c r="K112" s="2464"/>
      <c r="L112" s="124"/>
    </row>
    <row r="113" spans="1:12" ht="20.100000000000001" customHeight="1" x14ac:dyDescent="0.25">
      <c r="A113" s="22"/>
      <c r="B113" s="11"/>
      <c r="C113" s="981"/>
      <c r="D113" s="981">
        <f t="shared" si="1"/>
        <v>0</v>
      </c>
      <c r="E113" s="981"/>
      <c r="F113" s="981"/>
      <c r="G113" s="981"/>
      <c r="H113" s="981"/>
      <c r="I113" s="981"/>
      <c r="J113" s="981"/>
      <c r="K113" s="2464"/>
      <c r="L113" s="124"/>
    </row>
    <row r="114" spans="1:12" ht="20.100000000000001" customHeight="1" x14ac:dyDescent="0.25">
      <c r="A114" s="22"/>
      <c r="B114" s="11"/>
      <c r="C114" s="981"/>
      <c r="D114" s="981">
        <f t="shared" si="1"/>
        <v>0</v>
      </c>
      <c r="E114" s="981"/>
      <c r="F114" s="981"/>
      <c r="G114" s="981"/>
      <c r="H114" s="981"/>
      <c r="I114" s="981"/>
      <c r="J114" s="981"/>
      <c r="K114" s="2464"/>
      <c r="L114" s="124"/>
    </row>
    <row r="115" spans="1:12" x14ac:dyDescent="0.25">
      <c r="A115" s="22"/>
      <c r="B115" s="11"/>
      <c r="C115" s="981"/>
      <c r="D115" s="981">
        <f t="shared" si="1"/>
        <v>0</v>
      </c>
      <c r="E115" s="981"/>
      <c r="F115" s="981"/>
      <c r="G115" s="981"/>
      <c r="H115" s="981"/>
      <c r="I115" s="981"/>
      <c r="J115" s="981"/>
      <c r="K115" s="2464"/>
      <c r="L115" s="124"/>
    </row>
    <row r="116" spans="1:12" ht="20.100000000000001" customHeight="1" x14ac:dyDescent="0.25">
      <c r="A116" s="22"/>
      <c r="B116" s="11"/>
      <c r="C116" s="981"/>
      <c r="D116" s="981">
        <f t="shared" si="1"/>
        <v>0</v>
      </c>
      <c r="E116" s="981"/>
      <c r="F116" s="981"/>
      <c r="G116" s="981"/>
      <c r="H116" s="981"/>
      <c r="I116" s="981"/>
      <c r="J116" s="981"/>
      <c r="K116" s="2464"/>
      <c r="L116" s="124"/>
    </row>
    <row r="117" spans="1:12" x14ac:dyDescent="0.25">
      <c r="A117" s="22"/>
      <c r="B117" s="11"/>
      <c r="C117" s="981"/>
      <c r="D117" s="981">
        <f t="shared" si="1"/>
        <v>0</v>
      </c>
      <c r="E117" s="981"/>
      <c r="F117" s="981"/>
      <c r="G117" s="981"/>
      <c r="H117" s="981"/>
      <c r="I117" s="981"/>
      <c r="J117" s="981"/>
      <c r="K117" s="2464"/>
      <c r="L117" s="124"/>
    </row>
    <row r="118" spans="1:12" x14ac:dyDescent="0.25">
      <c r="A118" s="22"/>
      <c r="B118" s="11"/>
      <c r="C118" s="981"/>
      <c r="D118" s="981">
        <f t="shared" si="1"/>
        <v>0</v>
      </c>
      <c r="E118" s="981"/>
      <c r="F118" s="981"/>
      <c r="G118" s="981"/>
      <c r="H118" s="981"/>
      <c r="I118" s="981"/>
      <c r="J118" s="981"/>
      <c r="K118" s="2464"/>
      <c r="L118" s="124"/>
    </row>
    <row r="119" spans="1:12" x14ac:dyDescent="0.25">
      <c r="A119" s="22"/>
      <c r="C119" s="981"/>
      <c r="D119" s="981">
        <f t="shared" si="1"/>
        <v>0</v>
      </c>
      <c r="E119" s="981"/>
      <c r="F119" s="981"/>
      <c r="G119" s="981"/>
      <c r="H119" s="981"/>
      <c r="I119" s="981"/>
      <c r="J119" s="981"/>
      <c r="K119" s="2464"/>
      <c r="L119" s="124"/>
    </row>
    <row r="120" spans="1:12" x14ac:dyDescent="0.25">
      <c r="A120" s="22"/>
      <c r="C120" s="981"/>
      <c r="D120" s="981">
        <f t="shared" si="1"/>
        <v>0</v>
      </c>
      <c r="E120" s="981"/>
      <c r="F120" s="981"/>
      <c r="G120" s="981"/>
      <c r="H120" s="981"/>
      <c r="I120" s="981"/>
      <c r="J120" s="981"/>
      <c r="K120" s="2464"/>
      <c r="L120" s="124"/>
    </row>
    <row r="121" spans="1:12" x14ac:dyDescent="0.25">
      <c r="A121" s="22"/>
      <c r="C121" s="981"/>
      <c r="D121" s="981">
        <f t="shared" si="1"/>
        <v>0</v>
      </c>
      <c r="E121" s="993"/>
      <c r="F121" s="993"/>
      <c r="G121" s="993"/>
      <c r="H121" s="993"/>
      <c r="I121" s="993"/>
      <c r="J121" s="993"/>
      <c r="K121" s="2471"/>
      <c r="L121" s="124"/>
    </row>
    <row r="122" spans="1:12" x14ac:dyDescent="0.25">
      <c r="A122" s="22"/>
      <c r="C122" s="981"/>
      <c r="D122" s="981">
        <f t="shared" si="1"/>
        <v>0</v>
      </c>
      <c r="E122" s="993"/>
      <c r="F122" s="993"/>
      <c r="G122" s="993"/>
      <c r="H122" s="993"/>
      <c r="I122" s="993"/>
      <c r="J122" s="993"/>
      <c r="K122" s="2471"/>
      <c r="L122" s="124"/>
    </row>
    <row r="123" spans="1:12" x14ac:dyDescent="0.25">
      <c r="A123" s="22"/>
      <c r="C123" s="981"/>
      <c r="D123" s="981">
        <f t="shared" si="1"/>
        <v>0</v>
      </c>
      <c r="E123" s="993"/>
      <c r="F123" s="993"/>
      <c r="G123" s="993"/>
      <c r="H123" s="993"/>
      <c r="I123" s="993"/>
      <c r="J123" s="993"/>
      <c r="K123" s="2471"/>
      <c r="L123" s="124"/>
    </row>
    <row r="124" spans="1:12" x14ac:dyDescent="0.25">
      <c r="A124" s="22"/>
      <c r="C124" s="981"/>
      <c r="D124" s="981"/>
      <c r="E124" s="993"/>
      <c r="F124" s="993"/>
      <c r="G124" s="993"/>
      <c r="H124" s="993"/>
      <c r="I124" s="993"/>
      <c r="J124" s="993"/>
      <c r="K124" s="2471"/>
      <c r="L124" s="124"/>
    </row>
    <row r="125" spans="1:12" x14ac:dyDescent="0.25">
      <c r="A125" s="22"/>
      <c r="C125" s="108"/>
      <c r="D125" s="108"/>
      <c r="L125" s="124"/>
    </row>
    <row r="126" spans="1:12" x14ac:dyDescent="0.25">
      <c r="A126" s="22"/>
      <c r="C126" s="108"/>
      <c r="D126" s="108"/>
      <c r="L126" s="124"/>
    </row>
    <row r="127" spans="1:12" x14ac:dyDescent="0.25">
      <c r="A127" s="22"/>
      <c r="C127" s="108"/>
      <c r="D127" s="108"/>
      <c r="L127" s="124"/>
    </row>
    <row r="128" spans="1:12" x14ac:dyDescent="0.25">
      <c r="A128" s="22"/>
      <c r="C128" s="108"/>
      <c r="D128" s="108"/>
      <c r="L128" s="124"/>
    </row>
    <row r="129" spans="1:12" x14ac:dyDescent="0.25">
      <c r="A129" s="22"/>
      <c r="C129" s="108"/>
      <c r="D129" s="108"/>
      <c r="L129" s="124"/>
    </row>
    <row r="130" spans="1:12" x14ac:dyDescent="0.25">
      <c r="A130" s="22"/>
      <c r="C130" s="108"/>
      <c r="D130" s="108"/>
      <c r="L130" s="124"/>
    </row>
    <row r="131" spans="1:12" x14ac:dyDescent="0.25">
      <c r="A131" s="22"/>
      <c r="C131" s="108"/>
      <c r="D131" s="108"/>
      <c r="L131" s="124"/>
    </row>
    <row r="132" spans="1:12" x14ac:dyDescent="0.25">
      <c r="A132" s="22"/>
      <c r="C132" s="108"/>
      <c r="D132" s="108"/>
      <c r="L132" s="124"/>
    </row>
    <row r="133" spans="1:12" x14ac:dyDescent="0.25">
      <c r="A133" s="22"/>
      <c r="C133" s="108"/>
      <c r="D133" s="108"/>
      <c r="L133" s="124"/>
    </row>
    <row r="134" spans="1:12" x14ac:dyDescent="0.25">
      <c r="A134" s="22"/>
      <c r="C134" s="108"/>
      <c r="D134" s="108"/>
      <c r="L134" s="124"/>
    </row>
    <row r="135" spans="1:12" x14ac:dyDescent="0.25">
      <c r="A135" s="22"/>
      <c r="C135" s="108"/>
      <c r="D135" s="108"/>
      <c r="L135" s="124"/>
    </row>
    <row r="136" spans="1:12" x14ac:dyDescent="0.25">
      <c r="A136" s="22"/>
      <c r="C136" s="108"/>
      <c r="D136" s="108"/>
      <c r="L136" s="124"/>
    </row>
    <row r="137" spans="1:12" x14ac:dyDescent="0.25">
      <c r="A137" s="22"/>
      <c r="C137" s="108"/>
      <c r="D137" s="108"/>
      <c r="L137" s="124"/>
    </row>
    <row r="138" spans="1:12" x14ac:dyDescent="0.25">
      <c r="A138" s="22"/>
      <c r="C138" s="108"/>
      <c r="D138" s="108"/>
      <c r="L138" s="124"/>
    </row>
    <row r="139" spans="1:12" x14ac:dyDescent="0.25">
      <c r="A139" s="22"/>
      <c r="C139" s="108"/>
      <c r="D139" s="108"/>
      <c r="L139" s="124"/>
    </row>
    <row r="140" spans="1:12" x14ac:dyDescent="0.25">
      <c r="A140" s="22"/>
      <c r="L140" s="124"/>
    </row>
    <row r="141" spans="1:12" x14ac:dyDescent="0.25">
      <c r="A141" s="22"/>
      <c r="L141" s="124"/>
    </row>
    <row r="142" spans="1:12" x14ac:dyDescent="0.25">
      <c r="A142" s="22"/>
    </row>
    <row r="143" spans="1:12" x14ac:dyDescent="0.25">
      <c r="A143" s="22"/>
    </row>
    <row r="144" spans="1:12" x14ac:dyDescent="0.25">
      <c r="A144" s="22"/>
    </row>
    <row r="145" spans="1:1" x14ac:dyDescent="0.25">
      <c r="A145" s="22"/>
    </row>
  </sheetData>
  <autoFilter ref="B6:K6"/>
  <customSheetViews>
    <customSheetView guid="{A61807DE-1A9F-4D9E-AA9C-2C2A4B8D3195}" showAutoFilter="1">
      <pane ySplit="6" topLeftCell="A76" activePane="bottomLeft" state="frozen"/>
      <selection pane="bottomLeft" activeCell="C79" sqref="C79:J79"/>
      <pageMargins left="0.7" right="0.7" top="0.75" bottom="0.75" header="0.3" footer="0.3"/>
      <pageSetup orientation="portrait" r:id="rId1"/>
      <autoFilter ref="B6:B155"/>
    </customSheetView>
    <customSheetView guid="{C5727CAE-36E7-4F5C-A23D-3D3BFC529126}" showAutoFilter="1">
      <pane ySplit="6" topLeftCell="A76" activePane="bottomLeft" state="frozen"/>
      <selection pane="bottomLeft" activeCell="C79" sqref="C79:J79"/>
      <pageMargins left="0.7" right="0.7" top="0.75" bottom="0.75" header="0.3" footer="0.3"/>
      <pageSetup orientation="portrait" r:id="rId2"/>
      <autoFilter ref="B6:B155"/>
    </customSheetView>
    <customSheetView guid="{DA733677-58EB-43A1-AB08-BCD2B2774334}" showAutoFilter="1">
      <pane ySplit="6" topLeftCell="A76" activePane="bottomLeft" state="frozen"/>
      <selection pane="bottomLeft" activeCell="C79" sqref="C79:J79"/>
      <pageMargins left="0.7" right="0.7" top="0.75" bottom="0.75" header="0.3" footer="0.3"/>
      <pageSetup orientation="portrait" r:id="rId3"/>
      <autoFilter ref="B6:B155"/>
    </customSheetView>
  </customSheetViews>
  <mergeCells count="75">
    <mergeCell ref="C22:J22"/>
    <mergeCell ref="C35:J35"/>
    <mergeCell ref="C37:J37"/>
    <mergeCell ref="C43:J43"/>
    <mergeCell ref="C41:J41"/>
    <mergeCell ref="C38:J38"/>
    <mergeCell ref="A3:B3"/>
    <mergeCell ref="H45:J45"/>
    <mergeCell ref="C44:J44"/>
    <mergeCell ref="C48:J48"/>
    <mergeCell ref="C16:J16"/>
    <mergeCell ref="C23:J23"/>
    <mergeCell ref="C28:J28"/>
    <mergeCell ref="C34:J34"/>
    <mergeCell ref="C33:J33"/>
    <mergeCell ref="C30:J30"/>
    <mergeCell ref="H27:J27"/>
    <mergeCell ref="C29:J29"/>
    <mergeCell ref="C25:J25"/>
    <mergeCell ref="C18:J18"/>
    <mergeCell ref="C19:J19"/>
    <mergeCell ref="C17:J17"/>
    <mergeCell ref="I3:J3"/>
    <mergeCell ref="H47:J47"/>
    <mergeCell ref="C42:J42"/>
    <mergeCell ref="A1:L1"/>
    <mergeCell ref="A2:B2"/>
    <mergeCell ref="C2:F2"/>
    <mergeCell ref="G2:H2"/>
    <mergeCell ref="I2:J2"/>
    <mergeCell ref="C13:J13"/>
    <mergeCell ref="C5:F5"/>
    <mergeCell ref="C3:F3"/>
    <mergeCell ref="A13:A14"/>
    <mergeCell ref="C12:J12"/>
    <mergeCell ref="C14:J14"/>
    <mergeCell ref="C9:J9"/>
    <mergeCell ref="G3:H3"/>
    <mergeCell ref="C54:J54"/>
    <mergeCell ref="C57:J57"/>
    <mergeCell ref="H52:J52"/>
    <mergeCell ref="C51:J51"/>
    <mergeCell ref="C50:J50"/>
    <mergeCell ref="A5:B5"/>
    <mergeCell ref="A4:B4"/>
    <mergeCell ref="C96:J96"/>
    <mergeCell ref="C95:J95"/>
    <mergeCell ref="C82:J82"/>
    <mergeCell ref="C80:J80"/>
    <mergeCell ref="C66:J66"/>
    <mergeCell ref="C81:J81"/>
    <mergeCell ref="C78:J78"/>
    <mergeCell ref="C76:J76"/>
    <mergeCell ref="C73:J73"/>
    <mergeCell ref="C71:J71"/>
    <mergeCell ref="H94:J94"/>
    <mergeCell ref="C92:J92"/>
    <mergeCell ref="C90:J90"/>
    <mergeCell ref="C84:J84"/>
    <mergeCell ref="K2:L2"/>
    <mergeCell ref="K3:L3"/>
    <mergeCell ref="K4:L4"/>
    <mergeCell ref="K5:L5"/>
    <mergeCell ref="C97:J97"/>
    <mergeCell ref="C88:J88"/>
    <mergeCell ref="G4:H5"/>
    <mergeCell ref="I4:J4"/>
    <mergeCell ref="C4:F4"/>
    <mergeCell ref="I5:J5"/>
    <mergeCell ref="C74:J74"/>
    <mergeCell ref="C69:J69"/>
    <mergeCell ref="C67:J67"/>
    <mergeCell ref="C55:J55"/>
    <mergeCell ref="C49:J49"/>
    <mergeCell ref="H72:J72"/>
  </mergeCells>
  <hyperlinks>
    <hyperlink ref="B57" r:id="rId4"/>
    <hyperlink ref="B51" r:id="rId5"/>
    <hyperlink ref="B37" r:id="rId6"/>
    <hyperlink ref="B73" r:id="rId7"/>
  </hyperlinks>
  <pageMargins left="0.7" right="0.7" top="0.75" bottom="0.75" header="0.3" footer="0.3"/>
  <pageSetup orientation="portrait" r:id="rId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FFFF00"/>
  </sheetPr>
  <dimension ref="A1:M1615"/>
  <sheetViews>
    <sheetView workbookViewId="0">
      <pane ySplit="6" topLeftCell="A119" activePane="bottomLeft" state="frozen"/>
      <selection activeCell="C163" sqref="C163:J163"/>
      <selection pane="bottomLeft" activeCell="C96" sqref="C96:E96"/>
    </sheetView>
  </sheetViews>
  <sheetFormatPr defaultRowHeight="15.75" x14ac:dyDescent="0.25"/>
  <cols>
    <col min="1" max="1" width="11.85546875" style="24" customWidth="1"/>
    <col min="2" max="6" width="11.85546875" style="23" customWidth="1"/>
    <col min="7" max="7" width="13.28515625" style="23" customWidth="1"/>
    <col min="8" max="8" width="14.5703125" style="23" customWidth="1"/>
    <col min="9" max="9" width="11.140625" style="23" customWidth="1"/>
    <col min="10" max="10" width="12.140625" style="23" customWidth="1"/>
    <col min="11" max="11" width="20.7109375" style="3132" customWidth="1"/>
    <col min="12" max="12" width="55" style="32" customWidth="1"/>
    <col min="13" max="16384" width="9.140625" style="10"/>
  </cols>
  <sheetData>
    <row r="1" spans="1:13" s="2" customFormat="1" ht="30.75" customHeight="1" thickTop="1" x14ac:dyDescent="0.25">
      <c r="A1" s="3465" t="s">
        <v>606</v>
      </c>
      <c r="B1" s="3466"/>
      <c r="C1" s="3466"/>
      <c r="D1" s="3466"/>
      <c r="E1" s="3466"/>
      <c r="F1" s="3466"/>
      <c r="G1" s="3466"/>
      <c r="H1" s="3466"/>
      <c r="I1" s="3466"/>
      <c r="J1" s="3466"/>
      <c r="K1" s="3466"/>
      <c r="L1" s="3467"/>
      <c r="M1" s="1"/>
    </row>
    <row r="2" spans="1:13" s="5" customFormat="1" ht="20.25" customHeight="1" x14ac:dyDescent="0.25">
      <c r="A2" s="3463" t="s">
        <v>259</v>
      </c>
      <c r="B2" s="3464"/>
      <c r="C2" s="3445">
        <f>+(74+120+25)*25</f>
        <v>5475</v>
      </c>
      <c r="D2" s="3446"/>
      <c r="E2" s="3446"/>
      <c r="F2" s="3447"/>
      <c r="G2" s="3571" t="s">
        <v>4029</v>
      </c>
      <c r="H2" s="3572"/>
      <c r="I2" s="3437" t="s">
        <v>260</v>
      </c>
      <c r="J2" s="3438"/>
      <c r="K2" s="3569" t="s">
        <v>273</v>
      </c>
      <c r="L2" s="3570"/>
      <c r="M2" s="4"/>
    </row>
    <row r="3" spans="1:13" s="5" customFormat="1" ht="20.25" customHeight="1" x14ac:dyDescent="0.25">
      <c r="A3" s="3463" t="s">
        <v>261</v>
      </c>
      <c r="B3" s="3464"/>
      <c r="C3" s="3445" t="s">
        <v>272</v>
      </c>
      <c r="D3" s="3446"/>
      <c r="E3" s="3446"/>
      <c r="F3" s="3447"/>
      <c r="G3" s="3461"/>
      <c r="H3" s="3462"/>
      <c r="I3" s="3437" t="s">
        <v>262</v>
      </c>
      <c r="J3" s="3438"/>
      <c r="K3" s="3569" t="s">
        <v>274</v>
      </c>
      <c r="L3" s="3570"/>
      <c r="M3" s="4"/>
    </row>
    <row r="4" spans="1:13" s="5" customFormat="1" ht="20.25" customHeight="1" x14ac:dyDescent="0.25">
      <c r="A4" s="3463" t="s">
        <v>263</v>
      </c>
      <c r="B4" s="3464"/>
      <c r="C4" s="3445" t="s">
        <v>3450</v>
      </c>
      <c r="D4" s="3446"/>
      <c r="E4" s="3446"/>
      <c r="F4" s="3447"/>
      <c r="G4" s="3461"/>
      <c r="H4" s="3462"/>
      <c r="I4" s="3437" t="s">
        <v>264</v>
      </c>
      <c r="J4" s="3438"/>
      <c r="K4" s="3569" t="s">
        <v>3083</v>
      </c>
      <c r="L4" s="3570"/>
      <c r="M4" s="4"/>
    </row>
    <row r="5" spans="1:13" s="5" customFormat="1" ht="64.5" customHeight="1" thickBot="1" x14ac:dyDescent="0.3">
      <c r="A5" s="3448" t="s">
        <v>265</v>
      </c>
      <c r="B5" s="3449"/>
      <c r="C5" s="3450" t="s">
        <v>4280</v>
      </c>
      <c r="D5" s="3451"/>
      <c r="E5" s="3451"/>
      <c r="F5" s="3452"/>
      <c r="G5" s="3547" t="s">
        <v>3705</v>
      </c>
      <c r="H5" s="3574"/>
      <c r="I5" s="3437" t="s">
        <v>397</v>
      </c>
      <c r="J5" s="3438"/>
      <c r="K5" s="3468" t="s">
        <v>3451</v>
      </c>
      <c r="L5" s="3469"/>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3" ht="20.100000000000001" customHeight="1" thickTop="1" x14ac:dyDescent="0.25">
      <c r="A7" s="19">
        <v>40631</v>
      </c>
      <c r="B7" s="11" t="s">
        <v>186</v>
      </c>
      <c r="C7" s="20"/>
      <c r="D7" s="20"/>
      <c r="E7" s="20"/>
      <c r="F7" s="20"/>
      <c r="G7" s="20"/>
      <c r="H7" s="20" t="s">
        <v>69</v>
      </c>
      <c r="I7" s="20"/>
      <c r="J7" s="20"/>
      <c r="K7" s="2771" t="s">
        <v>2066</v>
      </c>
      <c r="L7" s="77" t="s">
        <v>1113</v>
      </c>
    </row>
    <row r="8" spans="1:13" ht="20.100000000000001" customHeight="1" x14ac:dyDescent="0.25">
      <c r="A8" s="22">
        <v>40740</v>
      </c>
      <c r="B8" s="11" t="s">
        <v>186</v>
      </c>
      <c r="C8" s="11"/>
      <c r="D8" s="11"/>
      <c r="E8" s="11"/>
      <c r="F8" s="11"/>
      <c r="G8" s="11"/>
      <c r="H8" s="11" t="s">
        <v>69</v>
      </c>
      <c r="I8" s="11"/>
      <c r="J8" s="11"/>
      <c r="K8" s="2675"/>
      <c r="L8" s="32" t="s">
        <v>40</v>
      </c>
    </row>
    <row r="9" spans="1:13" ht="20.100000000000001" customHeight="1" x14ac:dyDescent="0.25">
      <c r="A9" s="22">
        <v>40751</v>
      </c>
      <c r="B9" s="11" t="s">
        <v>26</v>
      </c>
      <c r="C9" s="3573" t="s">
        <v>160</v>
      </c>
      <c r="D9" s="3573"/>
      <c r="E9" s="3573"/>
      <c r="F9" s="3573"/>
      <c r="G9" s="3573"/>
      <c r="H9" s="3573"/>
      <c r="I9" s="3573"/>
      <c r="J9" s="3573"/>
      <c r="K9" s="2675"/>
    </row>
    <row r="10" spans="1:13" ht="20.100000000000001" customHeight="1" x14ac:dyDescent="0.25">
      <c r="A10" s="22">
        <v>40753</v>
      </c>
      <c r="B10" s="11" t="s">
        <v>186</v>
      </c>
      <c r="C10" s="11"/>
      <c r="D10" s="11"/>
      <c r="E10" s="11"/>
      <c r="F10" s="11"/>
      <c r="G10" s="11"/>
      <c r="H10" s="11" t="s">
        <v>69</v>
      </c>
      <c r="I10" s="11"/>
      <c r="J10" s="11"/>
      <c r="K10" s="2675"/>
      <c r="L10" s="32" t="s">
        <v>40</v>
      </c>
    </row>
    <row r="11" spans="1:13" ht="20.100000000000001" customHeight="1" x14ac:dyDescent="0.25">
      <c r="A11" s="22">
        <v>40794</v>
      </c>
      <c r="B11" s="11" t="s">
        <v>174</v>
      </c>
      <c r="C11" s="3489" t="s">
        <v>1146</v>
      </c>
      <c r="D11" s="3489"/>
      <c r="E11" s="3489"/>
      <c r="F11" s="3489"/>
      <c r="G11" s="3489"/>
      <c r="H11" s="3489"/>
      <c r="I11" s="3489"/>
      <c r="J11" s="3489"/>
    </row>
    <row r="12" spans="1:13" ht="20.100000000000001" customHeight="1" x14ac:dyDescent="0.25">
      <c r="A12" s="22">
        <v>40861</v>
      </c>
      <c r="B12" s="11" t="s">
        <v>12</v>
      </c>
      <c r="C12" s="110">
        <v>180</v>
      </c>
      <c r="D12" s="110">
        <f>+C12*(100-E12)/100</f>
        <v>108</v>
      </c>
      <c r="E12" s="110">
        <v>40</v>
      </c>
      <c r="F12" s="110" t="s">
        <v>159</v>
      </c>
      <c r="G12" s="110">
        <v>110</v>
      </c>
      <c r="H12" s="110"/>
      <c r="I12" s="110"/>
      <c r="J12" s="110"/>
      <c r="K12" s="3139"/>
      <c r="L12" s="32" t="s">
        <v>1147</v>
      </c>
    </row>
    <row r="13" spans="1:13" ht="20.100000000000001" customHeight="1" x14ac:dyDescent="0.25">
      <c r="A13" s="22">
        <v>40875</v>
      </c>
      <c r="B13" s="11" t="s">
        <v>174</v>
      </c>
      <c r="C13" s="3489" t="s">
        <v>1148</v>
      </c>
      <c r="D13" s="3489"/>
      <c r="E13" s="3489"/>
      <c r="F13" s="3489"/>
      <c r="G13" s="3489"/>
      <c r="H13" s="3489"/>
      <c r="I13" s="3489"/>
      <c r="J13" s="3489"/>
    </row>
    <row r="14" spans="1:13" ht="34.5" customHeight="1" x14ac:dyDescent="0.25">
      <c r="A14" s="22">
        <v>40880</v>
      </c>
      <c r="B14" s="11" t="s">
        <v>14</v>
      </c>
      <c r="C14" s="3476" t="s">
        <v>1149</v>
      </c>
      <c r="D14" s="3478"/>
      <c r="E14" s="3478"/>
      <c r="F14" s="3478"/>
      <c r="G14" s="3478"/>
      <c r="H14" s="3478"/>
      <c r="I14" s="3478"/>
      <c r="J14" s="3477"/>
      <c r="K14" s="3137"/>
    </row>
    <row r="15" spans="1:13" ht="20.100000000000001" customHeight="1" thickBot="1" x14ac:dyDescent="0.3">
      <c r="A15" s="28">
        <v>40884</v>
      </c>
      <c r="B15" s="12" t="s">
        <v>14</v>
      </c>
      <c r="C15" s="3519" t="s">
        <v>201</v>
      </c>
      <c r="D15" s="3520"/>
      <c r="E15" s="3520"/>
      <c r="F15" s="3520"/>
      <c r="G15" s="3520"/>
      <c r="H15" s="3520"/>
      <c r="I15" s="3520"/>
      <c r="J15" s="3521"/>
      <c r="K15" s="3144"/>
      <c r="L15" s="75"/>
    </row>
    <row r="16" spans="1:13" ht="20.100000000000001" customHeight="1" thickTop="1" x14ac:dyDescent="0.25">
      <c r="A16" s="29">
        <v>40998</v>
      </c>
      <c r="B16" s="30" t="s">
        <v>12</v>
      </c>
      <c r="C16" s="121">
        <v>145</v>
      </c>
      <c r="D16" s="121">
        <f>+C16*(100-E16)/100</f>
        <v>87</v>
      </c>
      <c r="E16" s="121">
        <v>40</v>
      </c>
      <c r="F16" s="121"/>
      <c r="G16" s="121">
        <v>127</v>
      </c>
      <c r="H16" s="121"/>
      <c r="I16" s="121"/>
      <c r="J16" s="121"/>
      <c r="K16" s="3152"/>
      <c r="L16" s="74" t="s">
        <v>25</v>
      </c>
    </row>
    <row r="17" spans="1:12" ht="20.100000000000001" customHeight="1" x14ac:dyDescent="0.25">
      <c r="A17" s="22">
        <v>40999</v>
      </c>
      <c r="B17" s="11" t="s">
        <v>186</v>
      </c>
      <c r="C17" s="11"/>
      <c r="D17" s="110"/>
      <c r="E17" s="110"/>
      <c r="F17" s="110"/>
      <c r="G17" s="110"/>
      <c r="H17" s="110"/>
      <c r="I17" s="110"/>
      <c r="J17" s="110"/>
      <c r="K17" s="3139"/>
      <c r="L17" s="32" t="s">
        <v>40</v>
      </c>
    </row>
    <row r="18" spans="1:12" ht="20.100000000000001" customHeight="1" x14ac:dyDescent="0.25">
      <c r="A18" s="36">
        <v>41071</v>
      </c>
      <c r="B18" s="37" t="s">
        <v>190</v>
      </c>
      <c r="C18" s="3493" t="s">
        <v>191</v>
      </c>
      <c r="D18" s="3494"/>
      <c r="E18" s="3494"/>
      <c r="F18" s="3494"/>
      <c r="G18" s="3494"/>
      <c r="H18" s="3494"/>
      <c r="I18" s="3494"/>
      <c r="J18" s="3495"/>
      <c r="K18" s="3141"/>
      <c r="L18" s="3157"/>
    </row>
    <row r="19" spans="1:12" ht="20.100000000000001" customHeight="1" x14ac:dyDescent="0.25">
      <c r="A19" s="22">
        <v>41084</v>
      </c>
      <c r="B19" s="11" t="s">
        <v>12</v>
      </c>
      <c r="C19" s="110">
        <v>185</v>
      </c>
      <c r="D19" s="110">
        <f>+C19*(100-E19)/100</f>
        <v>111</v>
      </c>
      <c r="E19" s="110">
        <v>40</v>
      </c>
      <c r="F19" s="110"/>
      <c r="G19" s="110">
        <v>100</v>
      </c>
      <c r="H19" s="110"/>
      <c r="I19" s="110"/>
      <c r="J19" s="110"/>
      <c r="K19" s="110"/>
      <c r="L19" s="110" t="s">
        <v>177</v>
      </c>
    </row>
    <row r="20" spans="1:12" ht="48.75" customHeight="1" x14ac:dyDescent="0.25">
      <c r="A20" s="22">
        <v>41085</v>
      </c>
      <c r="B20" s="11" t="s">
        <v>14</v>
      </c>
      <c r="C20" s="3476" t="s">
        <v>1150</v>
      </c>
      <c r="D20" s="3478"/>
      <c r="E20" s="3478"/>
      <c r="F20" s="3478"/>
      <c r="G20" s="3478"/>
      <c r="H20" s="3478"/>
      <c r="I20" s="3478"/>
      <c r="J20" s="3477"/>
      <c r="K20" s="3138"/>
      <c r="L20" s="110"/>
    </row>
    <row r="21" spans="1:12" ht="63.75" customHeight="1" x14ac:dyDescent="0.25">
      <c r="A21" s="22">
        <v>41117</v>
      </c>
      <c r="B21" s="11" t="s">
        <v>31</v>
      </c>
      <c r="C21" s="3476" t="s">
        <v>1151</v>
      </c>
      <c r="D21" s="3478"/>
      <c r="E21" s="3478"/>
      <c r="F21" s="3478"/>
      <c r="G21" s="3478"/>
      <c r="H21" s="3478"/>
      <c r="I21" s="3478"/>
      <c r="J21" s="3477"/>
      <c r="K21" s="3138"/>
      <c r="L21" s="110"/>
    </row>
    <row r="22" spans="1:12" ht="20.100000000000001" customHeight="1" thickBot="1" x14ac:dyDescent="0.3">
      <c r="A22" s="33">
        <v>41136</v>
      </c>
      <c r="B22" s="34" t="s">
        <v>12</v>
      </c>
      <c r="C22" s="118">
        <v>205</v>
      </c>
      <c r="D22" s="118">
        <f>+C22*(100-E22)/100</f>
        <v>123</v>
      </c>
      <c r="E22" s="118">
        <v>40</v>
      </c>
      <c r="F22" s="118"/>
      <c r="G22" s="118">
        <v>100</v>
      </c>
      <c r="H22" s="118"/>
      <c r="I22" s="118"/>
      <c r="J22" s="118"/>
      <c r="K22" s="118"/>
      <c r="L22" s="118" t="s">
        <v>662</v>
      </c>
    </row>
    <row r="23" spans="1:12" ht="20.100000000000001" customHeight="1" thickTop="1" x14ac:dyDescent="0.25">
      <c r="A23" s="19">
        <v>41298</v>
      </c>
      <c r="B23" s="20" t="s">
        <v>174</v>
      </c>
      <c r="C23" s="3565" t="s">
        <v>1152</v>
      </c>
      <c r="D23" s="3566"/>
      <c r="E23" s="3566"/>
      <c r="F23" s="3566"/>
      <c r="G23" s="3566"/>
      <c r="H23" s="3566"/>
      <c r="I23" s="3566"/>
      <c r="J23" s="3567"/>
      <c r="K23" s="3146"/>
      <c r="L23" s="111"/>
    </row>
    <row r="24" spans="1:12" ht="20.100000000000001" customHeight="1" x14ac:dyDescent="0.25">
      <c r="A24" s="22">
        <v>41301</v>
      </c>
      <c r="B24" s="11" t="s">
        <v>186</v>
      </c>
      <c r="C24" s="110"/>
      <c r="D24" s="110"/>
      <c r="E24" s="110"/>
      <c r="F24" s="110"/>
      <c r="G24" s="110"/>
      <c r="H24" s="3470" t="s">
        <v>255</v>
      </c>
      <c r="I24" s="3471"/>
      <c r="J24" s="3472"/>
      <c r="K24" s="3140"/>
      <c r="L24" s="110" t="s">
        <v>40</v>
      </c>
    </row>
    <row r="25" spans="1:12" ht="20.100000000000001" customHeight="1" x14ac:dyDescent="0.25">
      <c r="A25" s="22">
        <v>41306</v>
      </c>
      <c r="B25" s="11" t="s">
        <v>14</v>
      </c>
      <c r="C25" s="3470" t="s">
        <v>1153</v>
      </c>
      <c r="D25" s="3471"/>
      <c r="E25" s="3471"/>
      <c r="F25" s="3471"/>
      <c r="G25" s="3471"/>
      <c r="H25" s="3471"/>
      <c r="I25" s="3471"/>
      <c r="J25" s="3472"/>
      <c r="K25" s="3140"/>
      <c r="L25" s="110"/>
    </row>
    <row r="26" spans="1:12" ht="20.100000000000001" customHeight="1" x14ac:dyDescent="0.25">
      <c r="A26" s="22">
        <v>41329</v>
      </c>
      <c r="B26" s="11" t="s">
        <v>174</v>
      </c>
      <c r="C26" s="3470" t="s">
        <v>1154</v>
      </c>
      <c r="D26" s="3471"/>
      <c r="E26" s="3471"/>
      <c r="F26" s="3471"/>
      <c r="G26" s="3471"/>
      <c r="H26" s="3471"/>
      <c r="I26" s="3471"/>
      <c r="J26" s="3472"/>
      <c r="K26" s="3140"/>
      <c r="L26" s="110"/>
    </row>
    <row r="27" spans="1:12" ht="35.25" customHeight="1" x14ac:dyDescent="0.25">
      <c r="A27" s="22">
        <v>41356</v>
      </c>
      <c r="B27" s="11" t="s">
        <v>174</v>
      </c>
      <c r="C27" s="3476" t="s">
        <v>1155</v>
      </c>
      <c r="D27" s="3478"/>
      <c r="E27" s="3478"/>
      <c r="F27" s="3478"/>
      <c r="G27" s="3478"/>
      <c r="H27" s="3478"/>
      <c r="I27" s="3478"/>
      <c r="J27" s="3477"/>
      <c r="K27" s="3138"/>
      <c r="L27" s="110"/>
    </row>
    <row r="28" spans="1:12" ht="20.100000000000001" customHeight="1" x14ac:dyDescent="0.25">
      <c r="A28" s="22">
        <v>41389</v>
      </c>
      <c r="B28" s="11" t="s">
        <v>12</v>
      </c>
      <c r="C28" s="110">
        <v>170</v>
      </c>
      <c r="D28" s="110">
        <f>+C28*(100-E28)/100</f>
        <v>110.5</v>
      </c>
      <c r="E28" s="110">
        <v>35</v>
      </c>
      <c r="F28" s="110"/>
      <c r="G28" s="110">
        <v>65</v>
      </c>
      <c r="H28" s="110"/>
      <c r="I28" s="110"/>
      <c r="J28" s="110"/>
      <c r="K28" s="110"/>
      <c r="L28" s="110" t="s">
        <v>313</v>
      </c>
    </row>
    <row r="29" spans="1:12" x14ac:dyDescent="0.25">
      <c r="A29" s="22">
        <v>41401</v>
      </c>
      <c r="B29" s="11" t="s">
        <v>14</v>
      </c>
      <c r="C29" s="3519" t="s">
        <v>201</v>
      </c>
      <c r="D29" s="3520"/>
      <c r="E29" s="3520"/>
      <c r="F29" s="3520"/>
      <c r="G29" s="3520"/>
      <c r="H29" s="3520"/>
      <c r="I29" s="3520"/>
      <c r="J29" s="3521"/>
      <c r="K29" s="3145"/>
      <c r="L29" s="110"/>
    </row>
    <row r="30" spans="1:12" ht="20.100000000000001" customHeight="1" x14ac:dyDescent="0.25">
      <c r="A30" s="22">
        <v>41404</v>
      </c>
      <c r="B30" s="11" t="s">
        <v>174</v>
      </c>
      <c r="C30" s="3470" t="s">
        <v>1156</v>
      </c>
      <c r="D30" s="3471"/>
      <c r="E30" s="3471"/>
      <c r="F30" s="3471"/>
      <c r="G30" s="3471"/>
      <c r="H30" s="3471"/>
      <c r="I30" s="3471"/>
      <c r="J30" s="3472"/>
      <c r="K30" s="3140"/>
      <c r="L30" s="110"/>
    </row>
    <row r="31" spans="1:12" x14ac:dyDescent="0.25">
      <c r="A31" s="22">
        <v>41492</v>
      </c>
      <c r="B31" s="11" t="s">
        <v>174</v>
      </c>
      <c r="C31" s="3470" t="s">
        <v>1157</v>
      </c>
      <c r="D31" s="3471"/>
      <c r="E31" s="3471"/>
      <c r="F31" s="3471"/>
      <c r="G31" s="3471"/>
      <c r="H31" s="3471"/>
      <c r="I31" s="3471"/>
      <c r="J31" s="3472"/>
      <c r="K31" s="3140"/>
      <c r="L31" s="110"/>
    </row>
    <row r="32" spans="1:12" x14ac:dyDescent="0.25">
      <c r="A32" s="22">
        <v>41501</v>
      </c>
      <c r="B32" s="11" t="s">
        <v>372</v>
      </c>
      <c r="C32" s="3470" t="s">
        <v>398</v>
      </c>
      <c r="D32" s="3471"/>
      <c r="E32" s="3471"/>
      <c r="F32" s="3471"/>
      <c r="G32" s="3471"/>
      <c r="H32" s="3471"/>
      <c r="I32" s="3471"/>
      <c r="J32" s="3472"/>
      <c r="K32" s="3140"/>
      <c r="L32" s="110"/>
    </row>
    <row r="33" spans="1:12" ht="75.75" customHeight="1" x14ac:dyDescent="0.25">
      <c r="A33" s="22">
        <v>41513</v>
      </c>
      <c r="B33" s="11" t="s">
        <v>14</v>
      </c>
      <c r="C33" s="3533" t="s">
        <v>1285</v>
      </c>
      <c r="D33" s="3534"/>
      <c r="E33" s="3534"/>
      <c r="F33" s="3534"/>
      <c r="G33" s="3534"/>
      <c r="H33" s="3534"/>
      <c r="I33" s="3534"/>
      <c r="J33" s="3535"/>
      <c r="K33" s="3142"/>
      <c r="L33" s="110"/>
    </row>
    <row r="34" spans="1:12" ht="63" customHeight="1" x14ac:dyDescent="0.25">
      <c r="A34" s="22">
        <v>41517</v>
      </c>
      <c r="B34" s="420" t="s">
        <v>31</v>
      </c>
      <c r="C34" s="3476" t="s">
        <v>1158</v>
      </c>
      <c r="D34" s="3478"/>
      <c r="E34" s="3478"/>
      <c r="F34" s="3478"/>
      <c r="G34" s="3478"/>
      <c r="H34" s="3478"/>
      <c r="I34" s="3478"/>
      <c r="J34" s="3477"/>
      <c r="K34" s="2762"/>
      <c r="L34" s="1021" t="s">
        <v>2066</v>
      </c>
    </row>
    <row r="35" spans="1:12" ht="50.25" customHeight="1" x14ac:dyDescent="0.25">
      <c r="A35" s="22">
        <v>41525</v>
      </c>
      <c r="B35" s="11" t="s">
        <v>14</v>
      </c>
      <c r="C35" s="3533" t="s">
        <v>1159</v>
      </c>
      <c r="D35" s="3534"/>
      <c r="E35" s="3534"/>
      <c r="F35" s="3534"/>
      <c r="G35" s="3534"/>
      <c r="H35" s="3534"/>
      <c r="I35" s="3534"/>
      <c r="J35" s="3535"/>
      <c r="K35" s="3142"/>
      <c r="L35" s="110"/>
    </row>
    <row r="36" spans="1:12" ht="20.100000000000001" customHeight="1" x14ac:dyDescent="0.25">
      <c r="A36" s="22">
        <v>41537</v>
      </c>
      <c r="B36" s="11" t="s">
        <v>186</v>
      </c>
      <c r="C36" s="110"/>
      <c r="D36" s="110"/>
      <c r="E36" s="110"/>
      <c r="F36" s="110"/>
      <c r="G36" s="110"/>
      <c r="H36" s="3470" t="s">
        <v>69</v>
      </c>
      <c r="I36" s="3472"/>
      <c r="J36" s="110"/>
      <c r="K36" s="110"/>
      <c r="L36" s="110" t="s">
        <v>40</v>
      </c>
    </row>
    <row r="37" spans="1:12" x14ac:dyDescent="0.25">
      <c r="A37" s="22">
        <v>41549</v>
      </c>
      <c r="B37" s="11" t="s">
        <v>186</v>
      </c>
      <c r="C37" s="110"/>
      <c r="D37" s="110"/>
      <c r="E37" s="110"/>
      <c r="F37" s="110"/>
      <c r="G37" s="110"/>
      <c r="H37" s="3470" t="s">
        <v>69</v>
      </c>
      <c r="I37" s="3472"/>
      <c r="J37" s="110"/>
      <c r="K37" s="110"/>
      <c r="L37" s="110" t="s">
        <v>40</v>
      </c>
    </row>
    <row r="38" spans="1:12" ht="20.100000000000001" customHeight="1" thickBot="1" x14ac:dyDescent="0.3">
      <c r="A38" s="28">
        <v>41551</v>
      </c>
      <c r="B38" s="12" t="s">
        <v>12</v>
      </c>
      <c r="C38" s="129">
        <v>190</v>
      </c>
      <c r="D38" s="129">
        <f>+C38*(100-E38)/100</f>
        <v>123.5</v>
      </c>
      <c r="E38" s="129">
        <v>35</v>
      </c>
      <c r="F38" s="129"/>
      <c r="G38" s="129">
        <v>100</v>
      </c>
      <c r="H38" s="129"/>
      <c r="I38" s="129"/>
      <c r="J38" s="129"/>
      <c r="K38" s="129"/>
      <c r="L38" s="129" t="s">
        <v>177</v>
      </c>
    </row>
    <row r="39" spans="1:12" ht="20.100000000000001" customHeight="1" thickTop="1" x14ac:dyDescent="0.25">
      <c r="A39" s="29">
        <v>41653</v>
      </c>
      <c r="B39" s="30" t="s">
        <v>186</v>
      </c>
      <c r="C39" s="121"/>
      <c r="D39" s="121"/>
      <c r="E39" s="121"/>
      <c r="F39" s="121"/>
      <c r="G39" s="121"/>
      <c r="H39" s="3577" t="s">
        <v>69</v>
      </c>
      <c r="I39" s="3578"/>
      <c r="J39" s="121"/>
      <c r="K39" s="121"/>
      <c r="L39" s="121" t="s">
        <v>360</v>
      </c>
    </row>
    <row r="40" spans="1:12" x14ac:dyDescent="0.25">
      <c r="A40" s="22">
        <v>41664</v>
      </c>
      <c r="B40" s="11" t="s">
        <v>372</v>
      </c>
      <c r="C40" s="3470" t="s">
        <v>399</v>
      </c>
      <c r="D40" s="3471"/>
      <c r="E40" s="3471"/>
      <c r="F40" s="3471"/>
      <c r="G40" s="3471"/>
      <c r="H40" s="3471"/>
      <c r="I40" s="3471"/>
      <c r="J40" s="3472"/>
      <c r="K40" s="3140"/>
      <c r="L40" s="110"/>
    </row>
    <row r="41" spans="1:12" ht="17.25" customHeight="1" x14ac:dyDescent="0.25">
      <c r="A41" s="22">
        <v>41708</v>
      </c>
      <c r="B41" s="11" t="s">
        <v>14</v>
      </c>
      <c r="C41" s="3470" t="s">
        <v>1160</v>
      </c>
      <c r="D41" s="3471"/>
      <c r="E41" s="3471"/>
      <c r="F41" s="3471"/>
      <c r="G41" s="3471"/>
      <c r="H41" s="3471"/>
      <c r="I41" s="3471"/>
      <c r="J41" s="3472"/>
      <c r="K41" s="3140"/>
      <c r="L41" s="110"/>
    </row>
    <row r="42" spans="1:12" ht="20.100000000000001" customHeight="1" x14ac:dyDescent="0.25">
      <c r="A42" s="22">
        <v>41752</v>
      </c>
      <c r="B42" s="11" t="s">
        <v>12</v>
      </c>
      <c r="C42" s="108">
        <v>230</v>
      </c>
      <c r="D42" s="108">
        <f>+C42*(100-E42)/100</f>
        <v>103.5</v>
      </c>
      <c r="E42" s="108">
        <v>55</v>
      </c>
      <c r="F42" s="108"/>
      <c r="G42" s="108">
        <v>110</v>
      </c>
      <c r="H42" s="3476"/>
      <c r="I42" s="3478"/>
      <c r="J42" s="3477"/>
      <c r="K42" s="3137"/>
      <c r="L42" s="158" t="s">
        <v>420</v>
      </c>
    </row>
    <row r="43" spans="1:12" ht="20.100000000000001" customHeight="1" x14ac:dyDescent="0.25">
      <c r="A43" s="36">
        <v>41804</v>
      </c>
      <c r="B43" s="37" t="s">
        <v>186</v>
      </c>
      <c r="C43" s="123"/>
      <c r="D43" s="123"/>
      <c r="E43" s="123"/>
      <c r="F43" s="123"/>
      <c r="G43" s="123"/>
      <c r="H43" s="3575" t="s">
        <v>69</v>
      </c>
      <c r="I43" s="3576"/>
      <c r="J43" s="123"/>
      <c r="K43" s="3151"/>
      <c r="L43" s="148" t="s">
        <v>336</v>
      </c>
    </row>
    <row r="44" spans="1:12" ht="34.5" customHeight="1" x14ac:dyDescent="0.25">
      <c r="A44" s="22">
        <v>41823</v>
      </c>
      <c r="B44" s="11" t="s">
        <v>14</v>
      </c>
      <c r="C44" s="3476" t="s">
        <v>1161</v>
      </c>
      <c r="D44" s="3478"/>
      <c r="E44" s="3478"/>
      <c r="F44" s="3478"/>
      <c r="G44" s="3478"/>
      <c r="H44" s="3478"/>
      <c r="I44" s="3478"/>
      <c r="J44" s="3477"/>
      <c r="K44" s="3137"/>
      <c r="L44" s="158"/>
    </row>
    <row r="45" spans="1:12" ht="50.25" customHeight="1" x14ac:dyDescent="0.25">
      <c r="A45" s="22">
        <v>41834</v>
      </c>
      <c r="B45" s="11" t="s">
        <v>14</v>
      </c>
      <c r="C45" s="3476" t="s">
        <v>1162</v>
      </c>
      <c r="D45" s="3478"/>
      <c r="E45" s="3478"/>
      <c r="F45" s="3478"/>
      <c r="G45" s="3478"/>
      <c r="H45" s="3478"/>
      <c r="I45" s="3478"/>
      <c r="J45" s="3477"/>
      <c r="K45" s="3137"/>
      <c r="L45" s="158"/>
    </row>
    <row r="46" spans="1:12" ht="51" customHeight="1" x14ac:dyDescent="0.25">
      <c r="A46" s="22">
        <v>41857</v>
      </c>
      <c r="B46" s="420" t="s">
        <v>31</v>
      </c>
      <c r="C46" s="3476" t="s">
        <v>1163</v>
      </c>
      <c r="D46" s="3478"/>
      <c r="E46" s="3478"/>
      <c r="F46" s="3478"/>
      <c r="G46" s="3478"/>
      <c r="H46" s="3478"/>
      <c r="I46" s="3478"/>
      <c r="J46" s="3477"/>
      <c r="K46" s="3138"/>
      <c r="L46" s="1021" t="s">
        <v>2066</v>
      </c>
    </row>
    <row r="47" spans="1:12" ht="24" customHeight="1" thickBot="1" x14ac:dyDescent="0.3">
      <c r="A47" s="22">
        <v>41952</v>
      </c>
      <c r="B47" s="11" t="s">
        <v>186</v>
      </c>
      <c r="C47" s="108"/>
      <c r="D47" s="108"/>
      <c r="E47" s="108"/>
      <c r="F47" s="108"/>
      <c r="G47" s="108"/>
      <c r="H47" s="108" t="s">
        <v>69</v>
      </c>
      <c r="I47" s="108"/>
      <c r="J47" s="108"/>
      <c r="K47" s="3136"/>
      <c r="L47" s="142" t="s">
        <v>40</v>
      </c>
    </row>
    <row r="48" spans="1:12" ht="24" customHeight="1" thickTop="1" x14ac:dyDescent="0.25">
      <c r="A48" s="39">
        <v>42056</v>
      </c>
      <c r="B48" s="40" t="s">
        <v>186</v>
      </c>
      <c r="C48" s="105"/>
      <c r="D48" s="105"/>
      <c r="E48" s="105"/>
      <c r="F48" s="105"/>
      <c r="G48" s="105"/>
      <c r="H48" s="105" t="s">
        <v>69</v>
      </c>
      <c r="I48" s="105"/>
      <c r="J48" s="105"/>
      <c r="K48" s="3143"/>
      <c r="L48" s="173" t="s">
        <v>40</v>
      </c>
    </row>
    <row r="49" spans="1:12" ht="25.5" customHeight="1" x14ac:dyDescent="0.25">
      <c r="A49" s="22">
        <v>42142</v>
      </c>
      <c r="B49" s="284" t="s">
        <v>174</v>
      </c>
      <c r="C49" s="3476" t="s">
        <v>1374</v>
      </c>
      <c r="D49" s="3478"/>
      <c r="E49" s="3478"/>
      <c r="F49" s="3478"/>
      <c r="G49" s="3478"/>
      <c r="H49" s="3478"/>
      <c r="I49" s="3478"/>
      <c r="J49" s="3477"/>
      <c r="K49" s="3137"/>
      <c r="L49" s="158"/>
    </row>
    <row r="50" spans="1:12" ht="20.100000000000001" customHeight="1" x14ac:dyDescent="0.25">
      <c r="A50" s="304">
        <v>42147</v>
      </c>
      <c r="B50" s="303" t="s">
        <v>186</v>
      </c>
      <c r="C50" s="301"/>
      <c r="D50" s="301"/>
      <c r="E50" s="301"/>
      <c r="F50" s="301"/>
      <c r="G50" s="301"/>
      <c r="H50" s="301" t="s">
        <v>69</v>
      </c>
      <c r="I50" s="301"/>
      <c r="J50" s="301"/>
      <c r="K50" s="3151"/>
      <c r="L50" s="148" t="s">
        <v>1371</v>
      </c>
    </row>
    <row r="51" spans="1:12" ht="49.5" customHeight="1" x14ac:dyDescent="0.25">
      <c r="A51" s="22">
        <v>42192</v>
      </c>
      <c r="B51" s="384" t="s">
        <v>14</v>
      </c>
      <c r="C51" s="3476" t="s">
        <v>1406</v>
      </c>
      <c r="D51" s="3478"/>
      <c r="E51" s="3478"/>
      <c r="F51" s="3478"/>
      <c r="G51" s="3478"/>
      <c r="H51" s="3478"/>
      <c r="I51" s="3478"/>
      <c r="J51" s="3477"/>
      <c r="K51" s="3137"/>
      <c r="L51" s="158"/>
    </row>
    <row r="52" spans="1:12" ht="20.100000000000001" customHeight="1" x14ac:dyDescent="0.25">
      <c r="A52" s="22">
        <v>42201</v>
      </c>
      <c r="B52" s="395" t="s">
        <v>186</v>
      </c>
      <c r="C52" s="108"/>
      <c r="D52" s="108"/>
      <c r="E52" s="108"/>
      <c r="F52" s="108"/>
      <c r="G52" s="108"/>
      <c r="H52" s="394" t="s">
        <v>69</v>
      </c>
      <c r="I52" s="108"/>
      <c r="J52" s="108"/>
      <c r="K52" s="3136"/>
      <c r="L52" s="158" t="s">
        <v>40</v>
      </c>
    </row>
    <row r="53" spans="1:12" ht="39" customHeight="1" x14ac:dyDescent="0.25">
      <c r="A53" s="22">
        <v>42239</v>
      </c>
      <c r="B53" s="430" t="s">
        <v>14</v>
      </c>
      <c r="C53" s="3476" t="s">
        <v>1435</v>
      </c>
      <c r="D53" s="3478"/>
      <c r="E53" s="3478"/>
      <c r="F53" s="3478"/>
      <c r="G53" s="3478"/>
      <c r="H53" s="3478"/>
      <c r="I53" s="3478"/>
      <c r="J53" s="3477"/>
      <c r="K53" s="3137"/>
      <c r="L53" s="158"/>
    </row>
    <row r="54" spans="1:12" ht="48.75" customHeight="1" x14ac:dyDescent="0.25">
      <c r="A54" s="22">
        <v>42242</v>
      </c>
      <c r="B54" s="431" t="s">
        <v>14</v>
      </c>
      <c r="C54" s="3476" t="s">
        <v>1436</v>
      </c>
      <c r="D54" s="3478"/>
      <c r="E54" s="3478"/>
      <c r="F54" s="3478"/>
      <c r="G54" s="3478"/>
      <c r="H54" s="3478"/>
      <c r="I54" s="3478"/>
      <c r="J54" s="3477"/>
      <c r="K54" s="3137"/>
      <c r="L54" s="158"/>
    </row>
    <row r="55" spans="1:12" ht="45.75" customHeight="1" x14ac:dyDescent="0.25">
      <c r="A55" s="22">
        <v>42268</v>
      </c>
      <c r="B55" s="462" t="s">
        <v>174</v>
      </c>
      <c r="C55" s="3476" t="s">
        <v>1453</v>
      </c>
      <c r="D55" s="3478"/>
      <c r="E55" s="3478"/>
      <c r="F55" s="3478"/>
      <c r="G55" s="3478"/>
      <c r="H55" s="3478"/>
      <c r="I55" s="3478"/>
      <c r="J55" s="3477"/>
      <c r="K55" s="3137"/>
      <c r="L55" s="158"/>
    </row>
    <row r="56" spans="1:12" x14ac:dyDescent="0.25">
      <c r="A56" s="470">
        <v>42289</v>
      </c>
      <c r="B56" s="469" t="s">
        <v>12</v>
      </c>
      <c r="C56" s="467">
        <v>140</v>
      </c>
      <c r="D56" s="467">
        <f>+C56*(100-E56)/100</f>
        <v>70</v>
      </c>
      <c r="E56" s="471">
        <v>50</v>
      </c>
      <c r="F56" s="471"/>
      <c r="G56" s="471">
        <v>100</v>
      </c>
      <c r="H56" s="471"/>
      <c r="I56" s="471"/>
      <c r="J56" s="471"/>
      <c r="K56" s="3153"/>
      <c r="L56" s="148" t="s">
        <v>1456</v>
      </c>
    </row>
    <row r="57" spans="1:12" x14ac:dyDescent="0.25">
      <c r="A57" s="22">
        <v>42324</v>
      </c>
      <c r="B57" s="512" t="s">
        <v>186</v>
      </c>
      <c r="C57" s="108"/>
      <c r="D57" s="108"/>
      <c r="H57" s="511" t="s">
        <v>69</v>
      </c>
      <c r="L57" s="158" t="s">
        <v>1511</v>
      </c>
    </row>
    <row r="58" spans="1:12" x14ac:dyDescent="0.25">
      <c r="A58" s="22">
        <v>42351</v>
      </c>
      <c r="B58" s="570" t="s">
        <v>14</v>
      </c>
      <c r="C58" s="3476" t="s">
        <v>546</v>
      </c>
      <c r="D58" s="3478"/>
      <c r="E58" s="3478"/>
      <c r="F58" s="3478"/>
      <c r="G58" s="3478"/>
      <c r="H58" s="3478"/>
      <c r="I58" s="3478"/>
      <c r="J58" s="3477"/>
      <c r="K58" s="3137"/>
      <c r="L58" s="158"/>
    </row>
    <row r="59" spans="1:12" ht="72" customHeight="1" x14ac:dyDescent="0.25">
      <c r="A59" s="22">
        <v>42373</v>
      </c>
      <c r="B59" s="593" t="s">
        <v>174</v>
      </c>
      <c r="C59" s="3476" t="s">
        <v>1585</v>
      </c>
      <c r="D59" s="3478"/>
      <c r="E59" s="3478"/>
      <c r="F59" s="3478"/>
      <c r="G59" s="3478"/>
      <c r="H59" s="3478"/>
      <c r="I59" s="3478"/>
      <c r="J59" s="3477"/>
      <c r="K59" s="3137"/>
      <c r="L59" s="158"/>
    </row>
    <row r="60" spans="1:12" ht="36" customHeight="1" x14ac:dyDescent="0.25">
      <c r="A60" s="22">
        <v>42406</v>
      </c>
      <c r="B60" s="612" t="s">
        <v>174</v>
      </c>
      <c r="C60" s="3476" t="s">
        <v>1597</v>
      </c>
      <c r="D60" s="3478"/>
      <c r="E60" s="3478"/>
      <c r="F60" s="3478"/>
      <c r="G60" s="3478"/>
      <c r="H60" s="3478"/>
      <c r="I60" s="3478"/>
      <c r="J60" s="3477"/>
      <c r="K60" s="3137"/>
      <c r="L60" s="158"/>
    </row>
    <row r="61" spans="1:12" ht="37.5" customHeight="1" x14ac:dyDescent="0.25">
      <c r="A61" s="22">
        <v>42408</v>
      </c>
      <c r="B61" s="618" t="s">
        <v>14</v>
      </c>
      <c r="C61" s="3476" t="s">
        <v>1599</v>
      </c>
      <c r="D61" s="3478"/>
      <c r="E61" s="3478"/>
      <c r="F61" s="3478"/>
      <c r="G61" s="3478"/>
      <c r="H61" s="3478"/>
      <c r="I61" s="3478"/>
      <c r="J61" s="3477"/>
      <c r="K61" s="3137"/>
      <c r="L61" s="158"/>
    </row>
    <row r="62" spans="1:12" ht="50.25" customHeight="1" x14ac:dyDescent="0.25">
      <c r="A62" s="1254">
        <v>42472</v>
      </c>
      <c r="B62" s="1337" t="s">
        <v>31</v>
      </c>
      <c r="C62" s="3579" t="s">
        <v>1701</v>
      </c>
      <c r="D62" s="3580"/>
      <c r="E62" s="3580"/>
      <c r="F62" s="3580"/>
      <c r="G62" s="3580"/>
      <c r="H62" s="3580"/>
      <c r="I62" s="3580"/>
      <c r="J62" s="3581"/>
      <c r="K62" s="3149"/>
      <c r="L62" s="1459" t="s">
        <v>2066</v>
      </c>
    </row>
    <row r="63" spans="1:12" x14ac:dyDescent="0.25">
      <c r="A63" s="22">
        <v>42520</v>
      </c>
      <c r="B63" s="11" t="s">
        <v>186</v>
      </c>
      <c r="C63" s="108"/>
      <c r="D63" s="108"/>
      <c r="H63" s="23" t="s">
        <v>69</v>
      </c>
      <c r="L63" s="158" t="s">
        <v>40</v>
      </c>
    </row>
    <row r="64" spans="1:12" x14ac:dyDescent="0.25">
      <c r="A64" s="22">
        <v>42521</v>
      </c>
      <c r="B64" s="11" t="s">
        <v>12</v>
      </c>
      <c r="C64" s="108">
        <v>210</v>
      </c>
      <c r="D64" s="108">
        <f>+C64*(100-E64)/100</f>
        <v>105</v>
      </c>
      <c r="E64" s="23">
        <v>50</v>
      </c>
      <c r="G64" s="23">
        <v>120</v>
      </c>
      <c r="L64" s="158" t="s">
        <v>1719</v>
      </c>
    </row>
    <row r="65" spans="1:12" x14ac:dyDescent="0.25">
      <c r="A65" s="744">
        <v>42549</v>
      </c>
      <c r="B65" s="743" t="s">
        <v>12</v>
      </c>
      <c r="C65" s="742">
        <v>125</v>
      </c>
      <c r="D65" s="742">
        <f>+C65*(100-E65)/100</f>
        <v>62.5</v>
      </c>
      <c r="E65" s="745">
        <v>50</v>
      </c>
      <c r="F65" s="745"/>
      <c r="G65" s="745">
        <v>80</v>
      </c>
      <c r="H65" s="745"/>
      <c r="I65" s="745"/>
      <c r="J65" s="745"/>
      <c r="K65" s="3153"/>
      <c r="L65" s="148" t="s">
        <v>1752</v>
      </c>
    </row>
    <row r="66" spans="1:12" x14ac:dyDescent="0.25">
      <c r="A66" s="22">
        <v>42562</v>
      </c>
      <c r="B66" s="756" t="s">
        <v>14</v>
      </c>
      <c r="C66" s="3476" t="s">
        <v>1774</v>
      </c>
      <c r="D66" s="3478"/>
      <c r="E66" s="3478"/>
      <c r="F66" s="3478"/>
      <c r="G66" s="3478"/>
      <c r="H66" s="3478"/>
      <c r="I66" s="3478"/>
      <c r="J66" s="3477"/>
      <c r="K66" s="3137"/>
      <c r="L66" s="158"/>
    </row>
    <row r="67" spans="1:12" ht="20.100000000000001" customHeight="1" x14ac:dyDescent="0.25">
      <c r="A67" s="22">
        <v>42580</v>
      </c>
      <c r="B67" s="11" t="s">
        <v>12</v>
      </c>
      <c r="C67" s="108">
        <v>245</v>
      </c>
      <c r="D67" s="108">
        <f>+C67*(100-E67)/100</f>
        <v>122.5</v>
      </c>
      <c r="E67" s="23">
        <v>50</v>
      </c>
      <c r="G67" s="23">
        <v>115</v>
      </c>
      <c r="L67" s="158" t="s">
        <v>296</v>
      </c>
    </row>
    <row r="68" spans="1:12" ht="20.100000000000001" customHeight="1" x14ac:dyDescent="0.25">
      <c r="A68" s="22">
        <v>42660</v>
      </c>
      <c r="B68" s="837" t="s">
        <v>14</v>
      </c>
      <c r="C68" s="3476" t="s">
        <v>15</v>
      </c>
      <c r="D68" s="3478"/>
      <c r="E68" s="3478"/>
      <c r="F68" s="3478"/>
      <c r="G68" s="3478"/>
      <c r="H68" s="3478"/>
      <c r="I68" s="3478"/>
      <c r="J68" s="3477"/>
      <c r="K68" s="3137"/>
      <c r="L68" s="158"/>
    </row>
    <row r="69" spans="1:12" ht="20.100000000000001" customHeight="1" x14ac:dyDescent="0.25">
      <c r="A69" s="1208">
        <v>42724</v>
      </c>
      <c r="B69" s="1210" t="s">
        <v>12</v>
      </c>
      <c r="C69" s="1213">
        <v>210</v>
      </c>
      <c r="D69" s="1213">
        <f>+C69*(100-E69)/100</f>
        <v>105</v>
      </c>
      <c r="E69" s="1212">
        <v>50</v>
      </c>
      <c r="F69" s="1212"/>
      <c r="G69" s="1212">
        <v>119</v>
      </c>
      <c r="H69" s="1212"/>
      <c r="I69" s="1212"/>
      <c r="J69" s="1212"/>
      <c r="K69" s="3154"/>
      <c r="L69" s="185" t="s">
        <v>1503</v>
      </c>
    </row>
    <row r="70" spans="1:12" ht="20.100000000000001" customHeight="1" x14ac:dyDescent="0.25">
      <c r="A70" s="22">
        <v>42808</v>
      </c>
      <c r="B70" s="1010" t="s">
        <v>186</v>
      </c>
      <c r="C70" s="108"/>
      <c r="D70" s="108"/>
      <c r="H70" s="3445" t="s">
        <v>2094</v>
      </c>
      <c r="I70" s="3447"/>
      <c r="L70" s="158" t="s">
        <v>40</v>
      </c>
    </row>
    <row r="71" spans="1:12" ht="56.25" customHeight="1" x14ac:dyDescent="0.25">
      <c r="A71" s="22">
        <v>42813</v>
      </c>
      <c r="B71" s="91" t="s">
        <v>14</v>
      </c>
      <c r="C71" s="3476" t="s">
        <v>2137</v>
      </c>
      <c r="D71" s="3478"/>
      <c r="E71" s="3478"/>
      <c r="F71" s="3478"/>
      <c r="G71" s="3478"/>
      <c r="H71" s="3478"/>
      <c r="I71" s="3478"/>
      <c r="J71" s="3477"/>
      <c r="K71" s="3137"/>
      <c r="L71" s="158"/>
    </row>
    <row r="72" spans="1:12" ht="54.75" customHeight="1" x14ac:dyDescent="0.25">
      <c r="A72" s="1254">
        <v>42818</v>
      </c>
      <c r="B72" s="1255" t="s">
        <v>31</v>
      </c>
      <c r="C72" s="3579" t="s">
        <v>2140</v>
      </c>
      <c r="D72" s="3580"/>
      <c r="E72" s="3580"/>
      <c r="F72" s="3580"/>
      <c r="G72" s="3580"/>
      <c r="H72" s="3580"/>
      <c r="I72" s="3580"/>
      <c r="J72" s="3581"/>
      <c r="K72" s="3148"/>
      <c r="L72" s="1318" t="s">
        <v>2066</v>
      </c>
    </row>
    <row r="73" spans="1:12" x14ac:dyDescent="0.25">
      <c r="A73" s="22">
        <v>42828</v>
      </c>
      <c r="B73" s="1050" t="s">
        <v>12</v>
      </c>
      <c r="C73" s="1444">
        <v>240</v>
      </c>
      <c r="D73" s="1444">
        <f>+C73*(100-E73)/100</f>
        <v>144</v>
      </c>
      <c r="E73" s="1453">
        <v>40</v>
      </c>
      <c r="F73" s="1453"/>
      <c r="G73" s="1453">
        <v>100</v>
      </c>
      <c r="H73" s="1453"/>
      <c r="I73" s="1453"/>
      <c r="J73" s="1453"/>
      <c r="K73" s="3135"/>
      <c r="L73" s="393" t="s">
        <v>2145</v>
      </c>
    </row>
    <row r="74" spans="1:12" x14ac:dyDescent="0.25">
      <c r="A74" s="22">
        <v>42954</v>
      </c>
      <c r="B74" s="11" t="s">
        <v>186</v>
      </c>
      <c r="C74" s="1444"/>
      <c r="D74" s="1444"/>
      <c r="E74" s="1453"/>
      <c r="F74" s="1453"/>
      <c r="G74" s="1539"/>
      <c r="H74" s="3505" t="s">
        <v>2266</v>
      </c>
      <c r="I74" s="3483"/>
      <c r="J74" s="1453"/>
      <c r="K74" s="3135"/>
      <c r="L74" s="393" t="s">
        <v>40</v>
      </c>
    </row>
    <row r="75" spans="1:12" ht="20.100000000000001" customHeight="1" thickBot="1" x14ac:dyDescent="0.3">
      <c r="A75" s="22">
        <v>43073</v>
      </c>
      <c r="B75" s="11" t="s">
        <v>186</v>
      </c>
      <c r="C75" s="1444"/>
      <c r="D75" s="1444"/>
      <c r="E75" s="1453"/>
      <c r="F75" s="1453"/>
      <c r="G75" s="3482" t="s">
        <v>2266</v>
      </c>
      <c r="H75" s="3483"/>
      <c r="I75" s="1453"/>
      <c r="J75" s="1453"/>
      <c r="K75" s="3135"/>
      <c r="L75" s="393" t="s">
        <v>40</v>
      </c>
    </row>
    <row r="76" spans="1:12" ht="16.5" thickTop="1" x14ac:dyDescent="0.25">
      <c r="A76" s="39">
        <v>43105</v>
      </c>
      <c r="B76" s="40" t="s">
        <v>12</v>
      </c>
      <c r="C76" s="1446">
        <v>210</v>
      </c>
      <c r="D76" s="1446">
        <f>+C76*(100-E76)/100</f>
        <v>136.5</v>
      </c>
      <c r="E76" s="254">
        <v>35</v>
      </c>
      <c r="F76" s="254"/>
      <c r="G76" s="254">
        <v>110</v>
      </c>
      <c r="H76" s="254"/>
      <c r="I76" s="254"/>
      <c r="J76" s="254"/>
      <c r="K76" s="3155"/>
      <c r="L76" s="587" t="s">
        <v>22</v>
      </c>
    </row>
    <row r="77" spans="1:12" ht="39.75" customHeight="1" x14ac:dyDescent="0.25">
      <c r="A77" s="22">
        <v>43120</v>
      </c>
      <c r="B77" s="11" t="s">
        <v>14</v>
      </c>
      <c r="C77" s="3473" t="s">
        <v>2441</v>
      </c>
      <c r="D77" s="3474"/>
      <c r="E77" s="3474"/>
      <c r="F77" s="3474"/>
      <c r="G77" s="3474"/>
      <c r="H77" s="3474"/>
      <c r="I77" s="3474"/>
      <c r="J77" s="3475"/>
      <c r="K77" s="3134"/>
      <c r="L77" s="1350" t="s">
        <v>2742</v>
      </c>
    </row>
    <row r="78" spans="1:12" ht="45.75" customHeight="1" x14ac:dyDescent="0.25">
      <c r="A78" s="22">
        <v>43157</v>
      </c>
      <c r="B78" s="11" t="s">
        <v>14</v>
      </c>
      <c r="C78" s="3473" t="s">
        <v>2485</v>
      </c>
      <c r="D78" s="3474"/>
      <c r="E78" s="3474"/>
      <c r="F78" s="3474"/>
      <c r="G78" s="3474"/>
      <c r="H78" s="3474"/>
      <c r="I78" s="3474"/>
      <c r="J78" s="3475"/>
      <c r="K78" s="3134"/>
      <c r="L78" s="1350" t="s">
        <v>2743</v>
      </c>
    </row>
    <row r="79" spans="1:12" x14ac:dyDescent="0.25">
      <c r="A79" s="22">
        <v>43184</v>
      </c>
      <c r="B79" s="11" t="s">
        <v>186</v>
      </c>
      <c r="C79" s="1444"/>
      <c r="D79" s="1444"/>
      <c r="E79" s="1444"/>
      <c r="F79" s="1444"/>
      <c r="G79" s="1444"/>
      <c r="H79" s="3482" t="s">
        <v>2266</v>
      </c>
      <c r="I79" s="3483"/>
      <c r="J79" s="1444"/>
      <c r="K79" s="3133"/>
      <c r="L79" s="393" t="s">
        <v>40</v>
      </c>
    </row>
    <row r="80" spans="1:12" x14ac:dyDescent="0.25">
      <c r="A80" s="22">
        <v>43214</v>
      </c>
      <c r="B80" s="11" t="s">
        <v>12</v>
      </c>
      <c r="C80" s="1444">
        <v>205</v>
      </c>
      <c r="D80" s="1444">
        <f>+C80*(100-E80)/100</f>
        <v>133.25</v>
      </c>
      <c r="E80" s="1444">
        <v>35</v>
      </c>
      <c r="F80" s="1444"/>
      <c r="G80" s="1444">
        <v>110</v>
      </c>
      <c r="H80" s="1444"/>
      <c r="I80" s="1444"/>
      <c r="J80" s="1444"/>
      <c r="K80" s="3133"/>
      <c r="L80" s="393" t="s">
        <v>1623</v>
      </c>
    </row>
    <row r="81" spans="1:12" ht="20.100000000000001" customHeight="1" x14ac:dyDescent="0.25">
      <c r="A81" s="22">
        <v>43317</v>
      </c>
      <c r="B81" s="11" t="s">
        <v>12</v>
      </c>
      <c r="C81" s="1444">
        <v>240</v>
      </c>
      <c r="D81" s="1444">
        <f>+C81*(100-E81)/100</f>
        <v>156</v>
      </c>
      <c r="E81" s="1444">
        <v>35</v>
      </c>
      <c r="F81" s="1444"/>
      <c r="G81" s="1444">
        <v>90</v>
      </c>
      <c r="H81" s="1444"/>
      <c r="I81" s="1444"/>
      <c r="J81" s="1444"/>
      <c r="K81" s="3133"/>
      <c r="L81" s="393" t="s">
        <v>1623</v>
      </c>
    </row>
    <row r="82" spans="1:12" ht="33.75" customHeight="1" x14ac:dyDescent="0.25">
      <c r="A82" s="22">
        <v>43373</v>
      </c>
      <c r="B82" s="11" t="s">
        <v>14</v>
      </c>
      <c r="C82" s="3473" t="s">
        <v>2745</v>
      </c>
      <c r="D82" s="3474"/>
      <c r="E82" s="3474"/>
      <c r="F82" s="3474"/>
      <c r="G82" s="3474"/>
      <c r="H82" s="3474"/>
      <c r="I82" s="3474"/>
      <c r="J82" s="3475"/>
      <c r="K82" s="3134"/>
      <c r="L82" s="1350" t="s">
        <v>2744</v>
      </c>
    </row>
    <row r="83" spans="1:12" ht="36" customHeight="1" x14ac:dyDescent="0.25">
      <c r="A83" s="22">
        <v>43375</v>
      </c>
      <c r="B83" s="11" t="s">
        <v>14</v>
      </c>
      <c r="C83" s="3473" t="s">
        <v>2747</v>
      </c>
      <c r="D83" s="3474"/>
      <c r="E83" s="3474"/>
      <c r="F83" s="3474"/>
      <c r="G83" s="3474"/>
      <c r="H83" s="3474"/>
      <c r="I83" s="3474"/>
      <c r="J83" s="3475"/>
      <c r="K83" s="3134"/>
      <c r="L83" s="1350"/>
    </row>
    <row r="84" spans="1:12" x14ac:dyDescent="0.25">
      <c r="A84" s="22">
        <v>43394</v>
      </c>
      <c r="B84" s="11" t="s">
        <v>12</v>
      </c>
      <c r="C84" s="1444">
        <v>230</v>
      </c>
      <c r="D84" s="1444">
        <f>+C84*(100-E84)/100</f>
        <v>142.6</v>
      </c>
      <c r="E84" s="1444">
        <v>38</v>
      </c>
      <c r="F84" s="1444"/>
      <c r="G84" s="1444">
        <v>105</v>
      </c>
      <c r="H84" s="1444"/>
      <c r="I84" s="1444"/>
      <c r="J84" s="1444"/>
      <c r="K84" s="3133"/>
      <c r="L84" s="393" t="s">
        <v>1623</v>
      </c>
    </row>
    <row r="85" spans="1:12" x14ac:dyDescent="0.25">
      <c r="A85" s="22">
        <v>43403</v>
      </c>
      <c r="B85" s="11" t="s">
        <v>12</v>
      </c>
      <c r="C85" s="1444">
        <v>230</v>
      </c>
      <c r="D85" s="1444">
        <f>+C85*(100-E85)/100</f>
        <v>142.6</v>
      </c>
      <c r="E85" s="1444">
        <v>38</v>
      </c>
      <c r="F85" s="1444"/>
      <c r="G85" s="1444">
        <v>110</v>
      </c>
      <c r="H85" s="1444"/>
      <c r="I85" s="1444"/>
      <c r="J85" s="1444"/>
      <c r="K85" s="3133"/>
      <c r="L85" s="393" t="s">
        <v>2097</v>
      </c>
    </row>
    <row r="86" spans="1:12" x14ac:dyDescent="0.25">
      <c r="A86" s="1785">
        <v>43409</v>
      </c>
      <c r="B86" s="268" t="s">
        <v>186</v>
      </c>
      <c r="C86" s="1444"/>
      <c r="D86" s="1681"/>
      <c r="E86" s="1444"/>
      <c r="F86" s="1444"/>
      <c r="G86" s="1444"/>
      <c r="H86" s="3473" t="s">
        <v>2266</v>
      </c>
      <c r="I86" s="3475"/>
      <c r="J86" s="1444"/>
      <c r="K86" s="3133"/>
      <c r="L86" s="393" t="s">
        <v>40</v>
      </c>
    </row>
    <row r="87" spans="1:12" ht="16.5" thickBot="1" x14ac:dyDescent="0.3">
      <c r="A87" s="1932">
        <v>43463</v>
      </c>
      <c r="B87" s="68" t="s">
        <v>12</v>
      </c>
      <c r="C87" s="1032">
        <v>155</v>
      </c>
      <c r="D87" s="1032">
        <f>+C87*(100-E87)/100</f>
        <v>93</v>
      </c>
      <c r="E87" s="1032">
        <v>40</v>
      </c>
      <c r="F87" s="1032"/>
      <c r="G87" s="1032">
        <v>110</v>
      </c>
      <c r="H87" s="1032"/>
      <c r="I87" s="1032"/>
      <c r="J87" s="1032"/>
      <c r="K87" s="1032"/>
      <c r="L87" s="3158" t="s">
        <v>1623</v>
      </c>
    </row>
    <row r="88" spans="1:12" ht="37.5" customHeight="1" thickTop="1" x14ac:dyDescent="0.25">
      <c r="A88" s="1811">
        <v>43467</v>
      </c>
      <c r="B88" s="1813" t="s">
        <v>14</v>
      </c>
      <c r="C88" s="3536" t="s">
        <v>2911</v>
      </c>
      <c r="D88" s="3539"/>
      <c r="E88" s="3539"/>
      <c r="F88" s="3539"/>
      <c r="G88" s="3539"/>
      <c r="H88" s="3539"/>
      <c r="I88" s="3539"/>
      <c r="J88" s="3537"/>
      <c r="K88" s="3147"/>
      <c r="L88" s="3159"/>
    </row>
    <row r="89" spans="1:12" ht="73.5" customHeight="1" x14ac:dyDescent="0.25">
      <c r="A89" s="1254">
        <v>43482</v>
      </c>
      <c r="B89" s="1255" t="s">
        <v>31</v>
      </c>
      <c r="C89" s="3579" t="s">
        <v>2934</v>
      </c>
      <c r="D89" s="3580"/>
      <c r="E89" s="3580"/>
      <c r="F89" s="3580"/>
      <c r="G89" s="3580"/>
      <c r="H89" s="3580"/>
      <c r="I89" s="3580"/>
      <c r="J89" s="3581"/>
      <c r="K89" s="3148"/>
      <c r="L89" s="1861" t="s">
        <v>2066</v>
      </c>
    </row>
    <row r="90" spans="1:12" ht="28.5" customHeight="1" x14ac:dyDescent="0.25">
      <c r="A90" s="22">
        <v>43489</v>
      </c>
      <c r="B90" s="11" t="s">
        <v>12</v>
      </c>
      <c r="C90" s="108">
        <v>240</v>
      </c>
      <c r="D90" s="1681">
        <f>+C90*(100-E90)/100</f>
        <v>144</v>
      </c>
      <c r="E90" s="108">
        <v>40</v>
      </c>
      <c r="F90" s="108"/>
      <c r="G90" s="108">
        <v>160</v>
      </c>
      <c r="H90" s="108"/>
      <c r="I90" s="108"/>
      <c r="J90" s="108"/>
      <c r="K90" s="3136"/>
      <c r="L90" s="158" t="s">
        <v>2097</v>
      </c>
    </row>
    <row r="91" spans="1:12" ht="20.100000000000001" customHeight="1" x14ac:dyDescent="0.25">
      <c r="A91" s="22">
        <v>43527</v>
      </c>
      <c r="B91" s="11" t="s">
        <v>4</v>
      </c>
      <c r="C91" s="3473" t="s">
        <v>3557</v>
      </c>
      <c r="D91" s="3474"/>
      <c r="E91" s="3474"/>
      <c r="F91" s="3474"/>
      <c r="G91" s="3474"/>
      <c r="H91" s="3474"/>
      <c r="I91" s="3474"/>
      <c r="J91" s="3475"/>
      <c r="K91" s="3134"/>
      <c r="L91" s="158"/>
    </row>
    <row r="92" spans="1:12" ht="20.100000000000001" customHeight="1" x14ac:dyDescent="0.25">
      <c r="A92" s="22">
        <v>43578</v>
      </c>
      <c r="B92" s="11" t="s">
        <v>186</v>
      </c>
      <c r="C92" s="108"/>
      <c r="D92" s="1681"/>
      <c r="E92" s="108"/>
      <c r="F92" s="108"/>
      <c r="G92" s="108"/>
      <c r="H92" s="3482" t="s">
        <v>2814</v>
      </c>
      <c r="I92" s="3483"/>
      <c r="J92" s="108"/>
      <c r="K92" s="3136"/>
      <c r="L92" s="393" t="s">
        <v>40</v>
      </c>
    </row>
    <row r="93" spans="1:12" x14ac:dyDescent="0.25">
      <c r="A93" s="22">
        <v>43751</v>
      </c>
      <c r="B93" s="11" t="s">
        <v>496</v>
      </c>
      <c r="C93" s="3473" t="s">
        <v>3242</v>
      </c>
      <c r="D93" s="3474"/>
      <c r="E93" s="3474"/>
      <c r="F93" s="3474"/>
      <c r="G93" s="3474"/>
      <c r="H93" s="3474"/>
      <c r="I93" s="3474"/>
      <c r="J93" s="3475"/>
      <c r="K93" s="3134"/>
      <c r="L93" s="158"/>
    </row>
    <row r="94" spans="1:12" ht="20.100000000000001" customHeight="1" x14ac:dyDescent="0.25">
      <c r="A94" s="2157">
        <v>43782</v>
      </c>
      <c r="B94" s="2156" t="s">
        <v>12</v>
      </c>
      <c r="C94" s="2155">
        <v>180</v>
      </c>
      <c r="D94" s="2158">
        <f>+C94*(100-E94)/100</f>
        <v>117</v>
      </c>
      <c r="E94" s="2155">
        <v>35</v>
      </c>
      <c r="F94" s="2155"/>
      <c r="G94" s="2155">
        <v>130</v>
      </c>
      <c r="H94" s="2155"/>
      <c r="I94" s="2155"/>
      <c r="J94" s="2155"/>
      <c r="K94" s="3151"/>
      <c r="L94" s="148" t="s">
        <v>22</v>
      </c>
    </row>
    <row r="95" spans="1:12" ht="20.100000000000001" customHeight="1" x14ac:dyDescent="0.25">
      <c r="A95" s="22">
        <v>43817</v>
      </c>
      <c r="B95" s="11" t="s">
        <v>186</v>
      </c>
      <c r="C95" s="108"/>
      <c r="D95" s="1681">
        <f>+C95*(100-E95)/100</f>
        <v>0</v>
      </c>
      <c r="E95" s="108"/>
      <c r="F95" s="108"/>
      <c r="G95" s="108"/>
      <c r="H95" s="3482" t="s">
        <v>2814</v>
      </c>
      <c r="I95" s="3483"/>
      <c r="J95" s="108"/>
      <c r="K95" s="3136"/>
      <c r="L95" s="158" t="s">
        <v>3310</v>
      </c>
    </row>
    <row r="96" spans="1:12" ht="20.100000000000001" customHeight="1" x14ac:dyDescent="0.25">
      <c r="A96" s="22">
        <v>43827</v>
      </c>
      <c r="B96" s="11" t="s">
        <v>12</v>
      </c>
      <c r="C96" s="108">
        <v>230</v>
      </c>
      <c r="D96" s="1681">
        <f>+C96*(100-E96)/100</f>
        <v>149.5</v>
      </c>
      <c r="E96" s="108">
        <v>35</v>
      </c>
      <c r="F96" s="108" t="s">
        <v>159</v>
      </c>
      <c r="G96" s="108">
        <v>120</v>
      </c>
      <c r="H96" s="108"/>
      <c r="I96" s="108"/>
      <c r="J96" s="108"/>
      <c r="K96" s="3136"/>
      <c r="L96" s="158" t="s">
        <v>1623</v>
      </c>
    </row>
    <row r="97" spans="1:12" ht="59.25" customHeight="1" x14ac:dyDescent="0.25">
      <c r="A97" s="2444">
        <v>43872</v>
      </c>
      <c r="B97" s="11" t="s">
        <v>14</v>
      </c>
      <c r="C97" s="3476" t="s">
        <v>3429</v>
      </c>
      <c r="D97" s="3478"/>
      <c r="E97" s="3478"/>
      <c r="F97" s="3478"/>
      <c r="G97" s="3478"/>
      <c r="H97" s="3478"/>
      <c r="I97" s="3478"/>
      <c r="J97" s="3477"/>
      <c r="K97" s="3137"/>
      <c r="L97" s="1008" t="s">
        <v>2894</v>
      </c>
    </row>
    <row r="98" spans="1:12" ht="75" customHeight="1" x14ac:dyDescent="0.25">
      <c r="A98" s="2838">
        <v>43880</v>
      </c>
      <c r="B98" s="1255" t="s">
        <v>31</v>
      </c>
      <c r="C98" s="3583" t="s">
        <v>3452</v>
      </c>
      <c r="D98" s="3584"/>
      <c r="E98" s="3584"/>
      <c r="F98" s="3584"/>
      <c r="G98" s="3584"/>
      <c r="H98" s="3584"/>
      <c r="I98" s="3584"/>
      <c r="J98" s="3585"/>
      <c r="K98" s="3150"/>
      <c r="L98" s="1861" t="s">
        <v>2066</v>
      </c>
    </row>
    <row r="99" spans="1:12" ht="20.100000000000001" customHeight="1" x14ac:dyDescent="0.25">
      <c r="A99" s="2444">
        <v>43898</v>
      </c>
      <c r="B99" s="11" t="s">
        <v>12</v>
      </c>
      <c r="C99" s="108">
        <v>227</v>
      </c>
      <c r="D99" s="1963">
        <f>+C99*(100-E99)/100</f>
        <v>52.21</v>
      </c>
      <c r="E99" s="108">
        <v>77</v>
      </c>
      <c r="F99" s="108" t="s">
        <v>159</v>
      </c>
      <c r="G99" s="108">
        <v>120</v>
      </c>
      <c r="H99" s="108"/>
      <c r="I99" s="108"/>
      <c r="J99" s="108"/>
      <c r="K99" s="3136"/>
      <c r="L99" s="158" t="s">
        <v>2524</v>
      </c>
    </row>
    <row r="100" spans="1:12" ht="20.100000000000001" customHeight="1" x14ac:dyDescent="0.25">
      <c r="A100" s="2854">
        <v>43920</v>
      </c>
      <c r="B100" s="2306" t="s">
        <v>4</v>
      </c>
      <c r="C100" s="2309"/>
      <c r="D100" s="2307"/>
      <c r="E100" s="2309">
        <v>70</v>
      </c>
      <c r="F100" s="2309"/>
      <c r="G100" s="2309"/>
      <c r="H100" s="2309" t="s">
        <v>91</v>
      </c>
      <c r="I100" s="2309"/>
      <c r="J100" s="2309"/>
      <c r="K100" s="2309"/>
      <c r="L100" s="2979"/>
    </row>
    <row r="101" spans="1:12" ht="20.100000000000001" customHeight="1" x14ac:dyDescent="0.25">
      <c r="A101" s="2854">
        <v>43951</v>
      </c>
      <c r="B101" s="2306" t="s">
        <v>4</v>
      </c>
      <c r="C101" s="2348"/>
      <c r="D101" s="2349"/>
      <c r="E101" s="2348">
        <v>70</v>
      </c>
      <c r="F101" s="2348"/>
      <c r="G101" s="2348"/>
      <c r="H101" s="2348"/>
      <c r="I101" s="2348"/>
      <c r="J101" s="2348"/>
      <c r="K101" s="2309"/>
      <c r="L101" s="2979"/>
    </row>
    <row r="102" spans="1:12" ht="20.100000000000001" customHeight="1" x14ac:dyDescent="0.25">
      <c r="A102" s="2444">
        <v>43955</v>
      </c>
      <c r="B102" s="11" t="s">
        <v>14</v>
      </c>
      <c r="C102" s="3473" t="s">
        <v>243</v>
      </c>
      <c r="D102" s="3474"/>
      <c r="E102" s="3474"/>
      <c r="F102" s="3474"/>
      <c r="G102" s="3474"/>
      <c r="H102" s="3474"/>
      <c r="I102" s="3474"/>
      <c r="J102" s="3475"/>
      <c r="K102" s="3134"/>
      <c r="L102" s="158"/>
    </row>
    <row r="103" spans="1:12" x14ac:dyDescent="0.25">
      <c r="A103" s="2444">
        <v>43957</v>
      </c>
      <c r="B103" s="11" t="s">
        <v>14</v>
      </c>
      <c r="C103" s="3473" t="s">
        <v>2711</v>
      </c>
      <c r="D103" s="3474" t="e">
        <f>+C103*(100-E103)/100</f>
        <v>#VALUE!</v>
      </c>
      <c r="E103" s="3474"/>
      <c r="F103" s="3474"/>
      <c r="G103" s="3474"/>
      <c r="H103" s="3474"/>
      <c r="I103" s="3474"/>
      <c r="J103" s="3475"/>
      <c r="K103" s="3134"/>
      <c r="L103" s="158"/>
    </row>
    <row r="104" spans="1:12" ht="20.100000000000001" customHeight="1" x14ac:dyDescent="0.25">
      <c r="A104" s="2854">
        <v>43981</v>
      </c>
      <c r="B104" s="2306" t="s">
        <v>4</v>
      </c>
      <c r="C104" s="2348"/>
      <c r="D104" s="2349"/>
      <c r="E104" s="2348">
        <v>70</v>
      </c>
      <c r="F104" s="2348"/>
      <c r="G104" s="2348"/>
      <c r="H104" s="2348"/>
      <c r="I104" s="2348"/>
      <c r="J104" s="2348"/>
      <c r="K104" s="2309"/>
      <c r="L104" s="2979"/>
    </row>
    <row r="105" spans="1:12" ht="22.5" customHeight="1" x14ac:dyDescent="0.25">
      <c r="A105" s="2839">
        <v>43998</v>
      </c>
      <c r="B105" s="2378" t="s">
        <v>12</v>
      </c>
      <c r="C105" s="2377">
        <v>150</v>
      </c>
      <c r="D105" s="2382">
        <v>45.000000000000007</v>
      </c>
      <c r="E105" s="113">
        <v>70</v>
      </c>
      <c r="F105" s="113" t="s">
        <v>159</v>
      </c>
      <c r="G105" s="113">
        <v>120</v>
      </c>
      <c r="H105" s="2380"/>
      <c r="I105" s="2380"/>
      <c r="J105" s="2380"/>
      <c r="K105" s="3153"/>
      <c r="L105" s="148" t="s">
        <v>3683</v>
      </c>
    </row>
    <row r="106" spans="1:12" ht="21" customHeight="1" x14ac:dyDescent="0.25">
      <c r="A106" s="2444">
        <v>44005</v>
      </c>
      <c r="B106" s="11" t="s">
        <v>14</v>
      </c>
      <c r="C106" s="3476" t="s">
        <v>3699</v>
      </c>
      <c r="D106" s="3478"/>
      <c r="E106" s="3478"/>
      <c r="F106" s="3478"/>
      <c r="G106" s="3478"/>
      <c r="H106" s="3478"/>
      <c r="I106" s="3478"/>
      <c r="J106" s="3477"/>
      <c r="K106" s="3137"/>
      <c r="L106" s="158"/>
    </row>
    <row r="107" spans="1:12" x14ac:dyDescent="0.25">
      <c r="A107" s="2854">
        <v>44012</v>
      </c>
      <c r="B107" s="2306" t="s">
        <v>4</v>
      </c>
      <c r="C107" s="2348"/>
      <c r="D107" s="2349"/>
      <c r="E107" s="2348">
        <v>70</v>
      </c>
      <c r="F107" s="2348"/>
      <c r="G107" s="2348"/>
      <c r="H107" s="2348"/>
      <c r="I107" s="2348"/>
      <c r="J107" s="2348"/>
      <c r="K107" s="2309"/>
      <c r="L107" s="2979"/>
    </row>
    <row r="108" spans="1:12" x14ac:dyDescent="0.25">
      <c r="A108" s="2839">
        <v>44039</v>
      </c>
      <c r="B108" s="319" t="s">
        <v>12</v>
      </c>
      <c r="C108" s="2427">
        <v>159</v>
      </c>
      <c r="D108" s="2429">
        <f>+C108*(100-E108)/100</f>
        <v>44.52</v>
      </c>
      <c r="E108" s="2428">
        <v>72</v>
      </c>
      <c r="F108" s="2428" t="s">
        <v>159</v>
      </c>
      <c r="G108" s="2428">
        <v>120</v>
      </c>
      <c r="H108" s="2428"/>
      <c r="I108" s="2428"/>
      <c r="J108" s="2428"/>
      <c r="K108" s="3153"/>
      <c r="L108" s="148" t="s">
        <v>2621</v>
      </c>
    </row>
    <row r="109" spans="1:12" x14ac:dyDescent="0.25">
      <c r="A109" s="22">
        <v>44061</v>
      </c>
      <c r="B109" s="268" t="s">
        <v>186</v>
      </c>
      <c r="C109" s="108"/>
      <c r="D109" s="1963"/>
      <c r="H109" s="2881" t="s">
        <v>91</v>
      </c>
      <c r="L109" s="158" t="s">
        <v>3304</v>
      </c>
    </row>
    <row r="110" spans="1:12" x14ac:dyDescent="0.25">
      <c r="A110" s="2854">
        <v>44042</v>
      </c>
      <c r="B110" s="2314" t="s">
        <v>4</v>
      </c>
      <c r="C110" s="2348"/>
      <c r="D110" s="2349"/>
      <c r="E110" s="2348">
        <v>38</v>
      </c>
      <c r="F110" s="2348"/>
      <c r="G110" s="2348"/>
      <c r="H110" s="2348"/>
      <c r="I110" s="2348"/>
      <c r="J110" s="2348"/>
      <c r="K110" s="2309"/>
      <c r="L110" s="2979"/>
    </row>
    <row r="111" spans="1:12" x14ac:dyDescent="0.25">
      <c r="A111" s="2854">
        <v>44073</v>
      </c>
      <c r="B111" s="2314" t="s">
        <v>4</v>
      </c>
      <c r="C111" s="2348"/>
      <c r="D111" s="2349"/>
      <c r="E111" s="2348">
        <v>38</v>
      </c>
      <c r="F111" s="2348"/>
      <c r="G111" s="2348"/>
      <c r="H111" s="2348"/>
      <c r="I111" s="2348"/>
      <c r="J111" s="2348"/>
      <c r="K111" s="2309"/>
      <c r="L111" s="2979"/>
    </row>
    <row r="112" spans="1:12" x14ac:dyDescent="0.25">
      <c r="A112" s="2854">
        <v>44104</v>
      </c>
      <c r="B112" s="2314" t="s">
        <v>4</v>
      </c>
      <c r="C112" s="2348"/>
      <c r="D112" s="2349"/>
      <c r="E112" s="2348">
        <v>45</v>
      </c>
      <c r="F112" s="2348"/>
      <c r="G112" s="2348"/>
      <c r="H112" s="2348"/>
      <c r="I112" s="2348"/>
      <c r="J112" s="2348"/>
      <c r="K112" s="2309"/>
      <c r="L112" s="2979"/>
    </row>
    <row r="113" spans="1:12" x14ac:dyDescent="0.25">
      <c r="A113" s="2854">
        <v>44105</v>
      </c>
      <c r="B113" s="2314" t="s">
        <v>4</v>
      </c>
      <c r="C113" s="2348"/>
      <c r="D113" s="2349"/>
      <c r="E113" s="2348">
        <v>45</v>
      </c>
      <c r="F113" s="2348"/>
      <c r="G113" s="2348"/>
      <c r="H113" s="2348"/>
      <c r="I113" s="2348"/>
      <c r="J113" s="2348"/>
      <c r="K113" s="2309"/>
      <c r="L113" s="2979"/>
    </row>
    <row r="114" spans="1:12" x14ac:dyDescent="0.25">
      <c r="A114" s="2854">
        <v>44137</v>
      </c>
      <c r="B114" s="2314" t="s">
        <v>4</v>
      </c>
      <c r="C114" s="2348"/>
      <c r="D114" s="2349"/>
      <c r="E114" s="2348">
        <v>45</v>
      </c>
      <c r="F114" s="2348"/>
      <c r="G114" s="2348"/>
      <c r="H114" s="2348"/>
      <c r="I114" s="2348"/>
      <c r="J114" s="2348"/>
      <c r="K114" s="2309"/>
      <c r="L114" s="2979"/>
    </row>
    <row r="115" spans="1:12" ht="49.5" customHeight="1" x14ac:dyDescent="0.25">
      <c r="A115" s="22">
        <v>44192</v>
      </c>
      <c r="B115" s="268" t="s">
        <v>12</v>
      </c>
      <c r="C115" s="108">
        <v>165</v>
      </c>
      <c r="D115" s="1963">
        <f>+C115*(100-E115)/100</f>
        <v>90.75</v>
      </c>
      <c r="E115" s="23">
        <v>45</v>
      </c>
      <c r="F115" s="23" t="s">
        <v>159</v>
      </c>
      <c r="G115" s="23">
        <v>110</v>
      </c>
      <c r="L115" s="158" t="s">
        <v>4047</v>
      </c>
    </row>
    <row r="116" spans="1:12" x14ac:dyDescent="0.25">
      <c r="A116" s="2854">
        <v>44195</v>
      </c>
      <c r="B116" s="2314" t="s">
        <v>4</v>
      </c>
      <c r="C116" s="2348"/>
      <c r="D116" s="2349"/>
      <c r="E116" s="2348">
        <v>45</v>
      </c>
      <c r="F116" s="2348"/>
      <c r="G116" s="2348"/>
      <c r="H116" s="2348"/>
      <c r="I116" s="2348"/>
      <c r="J116" s="2348"/>
      <c r="K116" s="2309"/>
      <c r="L116" s="2979"/>
    </row>
    <row r="117" spans="1:12" x14ac:dyDescent="0.25">
      <c r="A117" s="22">
        <v>44198</v>
      </c>
      <c r="B117" s="268" t="s">
        <v>14</v>
      </c>
      <c r="C117" s="3473" t="s">
        <v>4140</v>
      </c>
      <c r="D117" s="3474"/>
      <c r="E117" s="3474"/>
      <c r="F117" s="3474"/>
      <c r="G117" s="3474"/>
      <c r="H117" s="3474"/>
      <c r="I117" s="3474"/>
      <c r="J117" s="3475"/>
      <c r="L117" s="158" t="s">
        <v>4080</v>
      </c>
    </row>
    <row r="118" spans="1:12" x14ac:dyDescent="0.25">
      <c r="A118" s="22">
        <v>44219</v>
      </c>
      <c r="B118" s="268" t="s">
        <v>186</v>
      </c>
      <c r="C118" s="108"/>
      <c r="D118" s="2880" t="s">
        <v>301</v>
      </c>
      <c r="H118" s="23" t="s">
        <v>91</v>
      </c>
      <c r="L118" s="158" t="s">
        <v>3310</v>
      </c>
    </row>
    <row r="119" spans="1:12" x14ac:dyDescent="0.25">
      <c r="A119" s="2854">
        <v>44226</v>
      </c>
      <c r="B119" s="2314" t="s">
        <v>4</v>
      </c>
      <c r="C119" s="2348"/>
      <c r="D119" s="2349"/>
      <c r="E119" s="2348">
        <v>48</v>
      </c>
      <c r="F119" s="2348"/>
      <c r="G119" s="2348"/>
      <c r="H119" s="2348"/>
      <c r="I119" s="2348"/>
      <c r="J119" s="2348"/>
      <c r="K119" s="2309"/>
      <c r="L119" s="2979"/>
    </row>
    <row r="120" spans="1:12" x14ac:dyDescent="0.25">
      <c r="A120" s="2854">
        <v>44255</v>
      </c>
      <c r="B120" s="2314" t="s">
        <v>4</v>
      </c>
      <c r="C120" s="2348"/>
      <c r="D120" s="2349"/>
      <c r="E120" s="2348">
        <v>48</v>
      </c>
      <c r="F120" s="2348"/>
      <c r="G120" s="2348"/>
      <c r="H120" s="2348"/>
      <c r="I120" s="2348"/>
      <c r="J120" s="2348"/>
      <c r="K120" s="2309"/>
      <c r="L120" s="2979"/>
    </row>
    <row r="121" spans="1:12" ht="33" customHeight="1" x14ac:dyDescent="0.25">
      <c r="A121" s="22">
        <v>44264</v>
      </c>
      <c r="B121" s="268" t="s">
        <v>12</v>
      </c>
      <c r="C121" s="108">
        <v>115</v>
      </c>
      <c r="D121" s="2880">
        <f t="shared" ref="D121:D136" si="0">+C121*(100-E121)/100</f>
        <v>59.8</v>
      </c>
      <c r="E121" s="23">
        <v>48</v>
      </c>
      <c r="F121" s="23" t="s">
        <v>159</v>
      </c>
      <c r="G121" s="23">
        <v>190</v>
      </c>
      <c r="L121" s="158" t="s">
        <v>2710</v>
      </c>
    </row>
    <row r="122" spans="1:12" ht="35.25" customHeight="1" x14ac:dyDescent="0.25">
      <c r="A122" s="22">
        <v>44272</v>
      </c>
      <c r="B122" s="268" t="s">
        <v>174</v>
      </c>
      <c r="C122" s="3473" t="s">
        <v>4281</v>
      </c>
      <c r="D122" s="3474"/>
      <c r="E122" s="3474"/>
      <c r="F122" s="3474"/>
      <c r="G122" s="3474"/>
      <c r="H122" s="3474"/>
      <c r="I122" s="3474"/>
      <c r="J122" s="3475"/>
      <c r="L122" s="158" t="s">
        <v>4282</v>
      </c>
    </row>
    <row r="123" spans="1:12" x14ac:dyDescent="0.25">
      <c r="A123" s="2854">
        <v>44285</v>
      </c>
      <c r="B123" s="2314" t="s">
        <v>4</v>
      </c>
      <c r="C123" s="2348"/>
      <c r="D123" s="2349"/>
      <c r="E123" s="2348">
        <v>48</v>
      </c>
      <c r="F123" s="2348"/>
      <c r="G123" s="2348"/>
      <c r="H123" s="2348"/>
      <c r="I123" s="2348"/>
      <c r="J123" s="2348"/>
      <c r="K123" s="2309"/>
      <c r="L123" s="2979"/>
    </row>
    <row r="124" spans="1:12" ht="33" customHeight="1" x14ac:dyDescent="0.25">
      <c r="A124" s="22">
        <v>44291</v>
      </c>
      <c r="B124" s="268" t="s">
        <v>96</v>
      </c>
      <c r="C124" s="3582" t="s">
        <v>4311</v>
      </c>
      <c r="D124" s="3474"/>
      <c r="E124" s="3474"/>
      <c r="F124" s="3474"/>
      <c r="G124" s="3474"/>
      <c r="H124" s="3474"/>
      <c r="I124" s="3474"/>
      <c r="J124" s="3475"/>
      <c r="K124" s="3136"/>
      <c r="L124" s="158"/>
    </row>
    <row r="125" spans="1:12" x14ac:dyDescent="0.25">
      <c r="A125" s="22"/>
      <c r="B125" s="268"/>
      <c r="C125" s="108"/>
      <c r="D125" s="2880">
        <f t="shared" si="0"/>
        <v>0</v>
      </c>
      <c r="E125" s="108"/>
      <c r="F125" s="108"/>
      <c r="G125" s="108"/>
      <c r="H125" s="108"/>
      <c r="I125" s="108"/>
      <c r="J125" s="108"/>
      <c r="K125" s="3136"/>
      <c r="L125" s="158"/>
    </row>
    <row r="126" spans="1:12" x14ac:dyDescent="0.25">
      <c r="A126" s="22"/>
      <c r="B126" s="268"/>
      <c r="C126" s="108"/>
      <c r="D126" s="2880">
        <f t="shared" si="0"/>
        <v>0</v>
      </c>
      <c r="E126" s="108"/>
      <c r="F126" s="108"/>
      <c r="G126" s="108"/>
      <c r="H126" s="108"/>
      <c r="I126" s="108"/>
      <c r="J126" s="108"/>
      <c r="K126" s="3136"/>
      <c r="L126" s="158"/>
    </row>
    <row r="127" spans="1:12" x14ac:dyDescent="0.25">
      <c r="A127" s="22"/>
      <c r="B127" s="268"/>
      <c r="C127" s="108"/>
      <c r="D127" s="2880">
        <f t="shared" si="0"/>
        <v>0</v>
      </c>
      <c r="E127" s="108"/>
      <c r="F127" s="108"/>
      <c r="G127" s="108"/>
      <c r="H127" s="108"/>
      <c r="I127" s="108"/>
      <c r="J127" s="108"/>
      <c r="K127" s="3136"/>
      <c r="L127" s="158"/>
    </row>
    <row r="128" spans="1:12" x14ac:dyDescent="0.25">
      <c r="A128" s="22"/>
      <c r="B128" s="268"/>
      <c r="C128" s="108"/>
      <c r="D128" s="3114">
        <f t="shared" si="0"/>
        <v>0</v>
      </c>
      <c r="E128" s="108"/>
      <c r="F128" s="108"/>
      <c r="G128" s="108"/>
      <c r="H128" s="108"/>
      <c r="I128" s="108"/>
      <c r="J128" s="108"/>
      <c r="K128" s="3136"/>
      <c r="L128" s="158"/>
    </row>
    <row r="129" spans="1:12" x14ac:dyDescent="0.25">
      <c r="A129" s="22"/>
      <c r="B129" s="268"/>
      <c r="C129" s="108"/>
      <c r="D129" s="3114">
        <f t="shared" si="0"/>
        <v>0</v>
      </c>
      <c r="E129" s="108"/>
      <c r="F129" s="108"/>
      <c r="G129" s="108"/>
      <c r="H129" s="108"/>
      <c r="I129" s="108"/>
      <c r="J129" s="108"/>
      <c r="K129" s="3136"/>
      <c r="L129" s="158"/>
    </row>
    <row r="130" spans="1:12" x14ac:dyDescent="0.25">
      <c r="A130" s="22"/>
      <c r="B130" s="268"/>
      <c r="C130" s="108"/>
      <c r="D130" s="3114">
        <f t="shared" si="0"/>
        <v>0</v>
      </c>
      <c r="E130" s="108"/>
      <c r="F130" s="108"/>
      <c r="G130" s="108"/>
      <c r="H130" s="108"/>
      <c r="I130" s="108"/>
      <c r="J130" s="108"/>
      <c r="K130" s="3136"/>
      <c r="L130" s="158"/>
    </row>
    <row r="131" spans="1:12" x14ac:dyDescent="0.25">
      <c r="A131" s="22"/>
      <c r="B131" s="268"/>
      <c r="C131" s="108"/>
      <c r="D131" s="3114">
        <f t="shared" si="0"/>
        <v>0</v>
      </c>
      <c r="E131" s="108"/>
      <c r="F131" s="108"/>
      <c r="G131" s="108"/>
      <c r="H131" s="108"/>
      <c r="I131" s="108"/>
      <c r="J131" s="108"/>
      <c r="K131" s="3136"/>
      <c r="L131" s="158"/>
    </row>
    <row r="132" spans="1:12" x14ac:dyDescent="0.25">
      <c r="A132" s="22"/>
      <c r="B132" s="268"/>
      <c r="C132" s="108"/>
      <c r="D132" s="3114">
        <f t="shared" si="0"/>
        <v>0</v>
      </c>
      <c r="E132" s="108"/>
      <c r="F132" s="108"/>
      <c r="G132" s="108"/>
      <c r="H132" s="108"/>
      <c r="I132" s="108"/>
      <c r="J132" s="108"/>
      <c r="K132" s="3136"/>
      <c r="L132" s="158"/>
    </row>
    <row r="133" spans="1:12" x14ac:dyDescent="0.25">
      <c r="A133" s="22"/>
      <c r="B133" s="268"/>
      <c r="C133" s="108"/>
      <c r="D133" s="3114">
        <f t="shared" si="0"/>
        <v>0</v>
      </c>
      <c r="E133" s="108"/>
      <c r="F133" s="108"/>
      <c r="G133" s="108"/>
      <c r="H133" s="108"/>
      <c r="I133" s="108"/>
      <c r="J133" s="108"/>
      <c r="K133" s="3136"/>
      <c r="L133" s="158"/>
    </row>
    <row r="134" spans="1:12" x14ac:dyDescent="0.25">
      <c r="A134" s="22"/>
      <c r="B134" s="268"/>
      <c r="C134" s="108"/>
      <c r="D134" s="3114">
        <f t="shared" si="0"/>
        <v>0</v>
      </c>
      <c r="E134" s="108"/>
      <c r="F134" s="108"/>
      <c r="G134" s="108"/>
      <c r="H134" s="108"/>
      <c r="I134" s="108"/>
      <c r="J134" s="108"/>
      <c r="K134" s="3136"/>
      <c r="L134" s="158"/>
    </row>
    <row r="135" spans="1:12" x14ac:dyDescent="0.25">
      <c r="A135" s="22"/>
      <c r="B135" s="268"/>
      <c r="C135" s="108"/>
      <c r="D135" s="3114">
        <f t="shared" si="0"/>
        <v>0</v>
      </c>
      <c r="E135" s="108"/>
      <c r="F135" s="108"/>
      <c r="G135" s="108"/>
      <c r="H135" s="108"/>
      <c r="I135" s="108"/>
      <c r="J135" s="108"/>
      <c r="K135" s="3136"/>
      <c r="L135" s="158"/>
    </row>
    <row r="136" spans="1:12" x14ac:dyDescent="0.25">
      <c r="A136" s="22"/>
      <c r="B136" s="268"/>
      <c r="C136" s="108"/>
      <c r="D136" s="3114">
        <f t="shared" si="0"/>
        <v>0</v>
      </c>
      <c r="E136" s="108"/>
      <c r="F136" s="108"/>
      <c r="G136" s="108"/>
      <c r="H136" s="108"/>
      <c r="I136" s="108"/>
      <c r="J136" s="108"/>
      <c r="K136" s="3136"/>
      <c r="L136" s="158"/>
    </row>
    <row r="137" spans="1:12" x14ac:dyDescent="0.25">
      <c r="A137" s="22"/>
      <c r="C137" s="108"/>
      <c r="D137" s="108"/>
      <c r="E137" s="108"/>
      <c r="F137" s="108"/>
      <c r="G137" s="108"/>
      <c r="H137" s="108"/>
      <c r="I137" s="108"/>
      <c r="J137" s="108"/>
      <c r="K137" s="3136"/>
    </row>
    <row r="138" spans="1:12" x14ac:dyDescent="0.25">
      <c r="A138" s="22"/>
      <c r="C138" s="108"/>
      <c r="D138" s="108"/>
      <c r="E138" s="108"/>
      <c r="F138" s="108"/>
      <c r="G138" s="108"/>
      <c r="H138" s="108"/>
      <c r="I138" s="108"/>
      <c r="J138" s="108"/>
      <c r="K138" s="3136"/>
    </row>
    <row r="139" spans="1:12" x14ac:dyDescent="0.25">
      <c r="A139" s="22"/>
      <c r="C139" s="108"/>
      <c r="D139" s="108"/>
      <c r="E139" s="108"/>
      <c r="F139" s="108"/>
      <c r="G139" s="108"/>
      <c r="H139" s="108"/>
      <c r="I139" s="108"/>
      <c r="J139" s="108"/>
      <c r="K139" s="3136"/>
    </row>
    <row r="140" spans="1:12" x14ac:dyDescent="0.25">
      <c r="A140" s="22"/>
      <c r="C140" s="108"/>
      <c r="D140" s="108"/>
      <c r="E140" s="108"/>
      <c r="F140" s="108"/>
      <c r="G140" s="108"/>
      <c r="H140" s="108"/>
      <c r="I140" s="108"/>
      <c r="J140" s="108"/>
      <c r="K140" s="3136"/>
    </row>
    <row r="141" spans="1:12" x14ac:dyDescent="0.25">
      <c r="C141" s="108"/>
      <c r="D141" s="108"/>
      <c r="E141" s="108"/>
      <c r="F141" s="108"/>
      <c r="G141" s="108"/>
      <c r="H141" s="108"/>
      <c r="I141" s="108"/>
      <c r="J141" s="108"/>
      <c r="K141" s="3136"/>
    </row>
    <row r="142" spans="1:12" x14ac:dyDescent="0.25">
      <c r="C142" s="108"/>
      <c r="D142" s="108"/>
      <c r="E142" s="108"/>
      <c r="F142" s="108"/>
      <c r="G142" s="108"/>
      <c r="H142" s="108"/>
      <c r="I142" s="108"/>
      <c r="J142" s="108"/>
      <c r="K142" s="3136"/>
    </row>
    <row r="143" spans="1:12" x14ac:dyDescent="0.25">
      <c r="C143" s="108"/>
      <c r="D143" s="108"/>
      <c r="E143" s="108"/>
      <c r="F143" s="108"/>
      <c r="G143" s="108"/>
      <c r="H143" s="108"/>
      <c r="I143" s="108"/>
      <c r="J143" s="108"/>
      <c r="K143" s="3136"/>
    </row>
    <row r="144" spans="1:12" x14ac:dyDescent="0.25">
      <c r="C144" s="108"/>
      <c r="D144" s="108"/>
      <c r="E144" s="108"/>
      <c r="F144" s="108"/>
      <c r="G144" s="108"/>
      <c r="H144" s="108"/>
      <c r="I144" s="108"/>
      <c r="J144" s="108"/>
      <c r="K144" s="3136"/>
    </row>
    <row r="145" spans="3:11" x14ac:dyDescent="0.25">
      <c r="C145" s="108"/>
      <c r="D145" s="108"/>
      <c r="E145" s="108"/>
      <c r="F145" s="108"/>
      <c r="G145" s="108"/>
      <c r="H145" s="108"/>
      <c r="I145" s="108"/>
      <c r="J145" s="108"/>
      <c r="K145" s="3136"/>
    </row>
    <row r="146" spans="3:11" x14ac:dyDescent="0.25">
      <c r="C146" s="108"/>
      <c r="D146" s="108"/>
      <c r="E146" s="108"/>
      <c r="F146" s="108"/>
      <c r="G146" s="108"/>
      <c r="H146" s="108"/>
      <c r="I146" s="108"/>
      <c r="J146" s="108"/>
      <c r="K146" s="3136"/>
    </row>
    <row r="147" spans="3:11" x14ac:dyDescent="0.25">
      <c r="C147" s="108"/>
      <c r="D147" s="108"/>
    </row>
    <row r="148" spans="3:11" x14ac:dyDescent="0.25">
      <c r="C148" s="108"/>
      <c r="D148" s="108"/>
    </row>
    <row r="149" spans="3:11" x14ac:dyDescent="0.25">
      <c r="C149" s="108"/>
      <c r="D149" s="108"/>
    </row>
    <row r="150" spans="3:11" x14ac:dyDescent="0.25">
      <c r="C150" s="108"/>
      <c r="D150" s="108"/>
    </row>
    <row r="151" spans="3:11" x14ac:dyDescent="0.25">
      <c r="C151" s="108"/>
      <c r="D151" s="108"/>
    </row>
    <row r="152" spans="3:11" x14ac:dyDescent="0.25">
      <c r="C152" s="108"/>
      <c r="D152" s="108"/>
    </row>
    <row r="153" spans="3:11" x14ac:dyDescent="0.25">
      <c r="C153" s="108"/>
      <c r="D153" s="108"/>
    </row>
    <row r="154" spans="3:11" x14ac:dyDescent="0.25">
      <c r="C154" s="108"/>
      <c r="D154" s="108"/>
    </row>
    <row r="155" spans="3:11" x14ac:dyDescent="0.25">
      <c r="C155" s="108"/>
      <c r="D155" s="108"/>
    </row>
    <row r="156" spans="3:11" x14ac:dyDescent="0.25">
      <c r="C156" s="108"/>
      <c r="D156" s="108"/>
    </row>
    <row r="157" spans="3:11" x14ac:dyDescent="0.25">
      <c r="C157" s="108"/>
      <c r="D157" s="108"/>
    </row>
    <row r="158" spans="3:11" x14ac:dyDescent="0.25">
      <c r="C158" s="108"/>
      <c r="D158" s="108"/>
    </row>
    <row r="159" spans="3:11" x14ac:dyDescent="0.25">
      <c r="C159" s="108"/>
      <c r="D159" s="108"/>
    </row>
    <row r="160" spans="3:11" x14ac:dyDescent="0.25">
      <c r="C160" s="108"/>
      <c r="D160" s="108"/>
    </row>
    <row r="161" spans="3:4" x14ac:dyDescent="0.25">
      <c r="C161" s="108"/>
      <c r="D161" s="108"/>
    </row>
    <row r="162" spans="3:4" x14ac:dyDescent="0.25">
      <c r="C162" s="108"/>
      <c r="D162" s="108"/>
    </row>
    <row r="163" spans="3:4" x14ac:dyDescent="0.25">
      <c r="C163" s="108"/>
      <c r="D163" s="108"/>
    </row>
    <row r="164" spans="3:4" x14ac:dyDescent="0.25">
      <c r="C164" s="108"/>
      <c r="D164" s="108"/>
    </row>
    <row r="165" spans="3:4" x14ac:dyDescent="0.25">
      <c r="C165" s="108"/>
      <c r="D165" s="108"/>
    </row>
    <row r="166" spans="3:4" x14ac:dyDescent="0.25">
      <c r="C166" s="108"/>
      <c r="D166" s="108"/>
    </row>
    <row r="167" spans="3:4" x14ac:dyDescent="0.25">
      <c r="C167" s="108"/>
      <c r="D167" s="108"/>
    </row>
    <row r="168" spans="3:4" x14ac:dyDescent="0.25">
      <c r="C168" s="108"/>
      <c r="D168" s="108"/>
    </row>
    <row r="169" spans="3:4" x14ac:dyDescent="0.25">
      <c r="C169" s="108"/>
      <c r="D169" s="108"/>
    </row>
    <row r="170" spans="3:4" x14ac:dyDescent="0.25">
      <c r="C170" s="108"/>
      <c r="D170" s="108"/>
    </row>
    <row r="171" spans="3:4" x14ac:dyDescent="0.25">
      <c r="C171" s="108"/>
      <c r="D171" s="108"/>
    </row>
    <row r="172" spans="3:4" x14ac:dyDescent="0.25">
      <c r="C172" s="108"/>
      <c r="D172" s="108"/>
    </row>
    <row r="173" spans="3:4" x14ac:dyDescent="0.25">
      <c r="C173" s="108"/>
      <c r="D173" s="108"/>
    </row>
    <row r="174" spans="3:4" x14ac:dyDescent="0.25">
      <c r="C174" s="108"/>
      <c r="D174" s="108"/>
    </row>
    <row r="175" spans="3:4" x14ac:dyDescent="0.25">
      <c r="C175" s="108"/>
      <c r="D175" s="108"/>
    </row>
    <row r="176" spans="3:4" x14ac:dyDescent="0.25">
      <c r="C176" s="108"/>
      <c r="D176" s="108"/>
    </row>
    <row r="177" spans="3:11" x14ac:dyDescent="0.25">
      <c r="C177" s="108"/>
      <c r="D177" s="108"/>
    </row>
    <row r="178" spans="3:11" x14ac:dyDescent="0.25">
      <c r="C178" s="108"/>
      <c r="D178" s="108"/>
    </row>
    <row r="179" spans="3:11" x14ac:dyDescent="0.25">
      <c r="C179" s="108"/>
      <c r="D179" s="108"/>
    </row>
    <row r="180" spans="3:11" x14ac:dyDescent="0.25">
      <c r="C180" s="108"/>
      <c r="D180" s="108"/>
    </row>
    <row r="181" spans="3:11" x14ac:dyDescent="0.25">
      <c r="C181" s="108"/>
      <c r="D181" s="108"/>
    </row>
    <row r="182" spans="3:11" x14ac:dyDescent="0.25">
      <c r="C182" s="108"/>
      <c r="D182" s="108"/>
    </row>
    <row r="183" spans="3:11" x14ac:dyDescent="0.25">
      <c r="C183" s="108"/>
      <c r="D183" s="108"/>
      <c r="E183" s="108"/>
      <c r="F183" s="108"/>
      <c r="G183" s="108"/>
      <c r="H183" s="108"/>
      <c r="I183" s="108"/>
      <c r="J183" s="108"/>
      <c r="K183" s="3136"/>
    </row>
    <row r="184" spans="3:11" x14ac:dyDescent="0.25">
      <c r="C184" s="108"/>
      <c r="D184" s="108"/>
      <c r="E184" s="108"/>
      <c r="F184" s="108"/>
      <c r="G184" s="108"/>
      <c r="H184" s="108"/>
      <c r="I184" s="108"/>
      <c r="J184" s="108"/>
      <c r="K184" s="3136"/>
    </row>
    <row r="185" spans="3:11" x14ac:dyDescent="0.25">
      <c r="C185" s="108"/>
      <c r="D185" s="108"/>
      <c r="E185" s="108"/>
      <c r="F185" s="108"/>
      <c r="G185" s="108"/>
      <c r="H185" s="108"/>
      <c r="I185" s="108"/>
      <c r="J185" s="108"/>
      <c r="K185" s="3136"/>
    </row>
    <row r="186" spans="3:11" x14ac:dyDescent="0.25">
      <c r="C186" s="108"/>
      <c r="D186" s="108"/>
      <c r="E186" s="108"/>
      <c r="F186" s="108"/>
      <c r="G186" s="108"/>
      <c r="H186" s="108"/>
      <c r="I186" s="108"/>
      <c r="J186" s="108"/>
      <c r="K186" s="3136"/>
    </row>
    <row r="187" spans="3:11" x14ac:dyDescent="0.25">
      <c r="C187" s="108"/>
      <c r="D187" s="108"/>
      <c r="E187" s="108"/>
      <c r="F187" s="108"/>
      <c r="G187" s="108"/>
      <c r="H187" s="108"/>
      <c r="I187" s="108"/>
      <c r="J187" s="108"/>
      <c r="K187" s="3136"/>
    </row>
    <row r="188" spans="3:11" x14ac:dyDescent="0.25">
      <c r="C188" s="108"/>
      <c r="D188" s="108"/>
      <c r="E188" s="108"/>
      <c r="F188" s="108"/>
      <c r="G188" s="108"/>
      <c r="H188" s="108"/>
      <c r="I188" s="108"/>
      <c r="J188" s="108"/>
      <c r="K188" s="3136"/>
    </row>
    <row r="189" spans="3:11" x14ac:dyDescent="0.25">
      <c r="C189" s="108"/>
      <c r="D189" s="108"/>
      <c r="E189" s="108"/>
      <c r="F189" s="108"/>
      <c r="G189" s="108"/>
      <c r="H189" s="108"/>
      <c r="I189" s="108"/>
      <c r="J189" s="108"/>
      <c r="K189" s="3136"/>
    </row>
    <row r="190" spans="3:11" x14ac:dyDescent="0.25">
      <c r="C190" s="108"/>
      <c r="D190" s="108"/>
      <c r="E190" s="108"/>
      <c r="F190" s="108"/>
      <c r="G190" s="108"/>
      <c r="H190" s="108"/>
      <c r="I190" s="108"/>
      <c r="J190" s="108"/>
      <c r="K190" s="3136"/>
    </row>
    <row r="191" spans="3:11" x14ac:dyDescent="0.25">
      <c r="C191" s="108"/>
      <c r="D191" s="108"/>
      <c r="E191" s="108"/>
      <c r="F191" s="108"/>
      <c r="G191" s="108"/>
      <c r="H191" s="108"/>
      <c r="I191" s="108"/>
      <c r="J191" s="108"/>
      <c r="K191" s="3136"/>
    </row>
    <row r="192" spans="3:11" x14ac:dyDescent="0.25">
      <c r="C192" s="108"/>
      <c r="D192" s="108"/>
      <c r="E192" s="108"/>
      <c r="F192" s="108"/>
      <c r="G192" s="108"/>
      <c r="H192" s="108"/>
      <c r="I192" s="108"/>
      <c r="J192" s="108"/>
      <c r="K192" s="3136"/>
    </row>
    <row r="1615" spans="1:1" x14ac:dyDescent="0.25">
      <c r="A1615" s="24">
        <v>41527</v>
      </c>
    </row>
  </sheetData>
  <autoFilter ref="B6:K6"/>
  <customSheetViews>
    <customSheetView guid="{A61807DE-1A9F-4D9E-AA9C-2C2A4B8D3195}" showAutoFilter="1">
      <pane ySplit="6" topLeftCell="A84" activePane="bottomLeft" state="frozen"/>
      <selection pane="bottomLeft" activeCell="G97" sqref="G97"/>
      <pageMargins left="0.75" right="0.75" top="1" bottom="1" header="0.5" footer="0.5"/>
      <pageSetup paperSize="9" orientation="portrait" r:id="rId1"/>
      <headerFooter alignWithMargins="0"/>
      <autoFilter ref="B6:B1634"/>
    </customSheetView>
    <customSheetView guid="{C5727CAE-36E7-4F5C-A23D-3D3BFC529126}" showAutoFilter="1">
      <pane ySplit="6" topLeftCell="A84" activePane="bottomLeft" state="frozen"/>
      <selection pane="bottomLeft" activeCell="G97" sqref="G97"/>
      <pageMargins left="0.75" right="0.75" top="1" bottom="1" header="0.5" footer="0.5"/>
      <pageSetup paperSize="9" orientation="portrait" r:id="rId2"/>
      <headerFooter alignWithMargins="0"/>
      <autoFilter ref="B6:B1634"/>
    </customSheetView>
    <customSheetView guid="{DA733677-58EB-43A1-AB08-BCD2B2774334}" showAutoFilter="1">
      <pane ySplit="6" topLeftCell="A84" activePane="bottomLeft" state="frozen"/>
      <selection pane="bottomLeft" activeCell="A91" sqref="A91"/>
      <pageMargins left="0.75" right="0.75" top="1" bottom="1" header="0.5" footer="0.5"/>
      <pageSetup paperSize="9" orientation="portrait" r:id="rId3"/>
      <headerFooter alignWithMargins="0"/>
      <autoFilter ref="B6:B1634"/>
    </customSheetView>
  </customSheetViews>
  <mergeCells count="87">
    <mergeCell ref="C124:J124"/>
    <mergeCell ref="C106:J106"/>
    <mergeCell ref="C103:J103"/>
    <mergeCell ref="C78:J78"/>
    <mergeCell ref="C77:J77"/>
    <mergeCell ref="C83:J83"/>
    <mergeCell ref="H86:I86"/>
    <mergeCell ref="C88:J88"/>
    <mergeCell ref="C89:J89"/>
    <mergeCell ref="C91:J91"/>
    <mergeCell ref="H92:I92"/>
    <mergeCell ref="C93:J93"/>
    <mergeCell ref="H95:I95"/>
    <mergeCell ref="C97:J97"/>
    <mergeCell ref="C98:J98"/>
    <mergeCell ref="C102:J102"/>
    <mergeCell ref="C82:J82"/>
    <mergeCell ref="H79:I79"/>
    <mergeCell ref="C59:J59"/>
    <mergeCell ref="C71:J71"/>
    <mergeCell ref="C72:J72"/>
    <mergeCell ref="G75:H75"/>
    <mergeCell ref="C66:J66"/>
    <mergeCell ref="C68:J68"/>
    <mergeCell ref="H70:I70"/>
    <mergeCell ref="H74:I74"/>
    <mergeCell ref="C53:J53"/>
    <mergeCell ref="C54:J54"/>
    <mergeCell ref="C58:J58"/>
    <mergeCell ref="C55:J55"/>
    <mergeCell ref="C62:J62"/>
    <mergeCell ref="C61:J61"/>
    <mergeCell ref="C60:J60"/>
    <mergeCell ref="C34:J34"/>
    <mergeCell ref="C35:J35"/>
    <mergeCell ref="C31:J31"/>
    <mergeCell ref="C45:J45"/>
    <mergeCell ref="H43:I43"/>
    <mergeCell ref="H36:I36"/>
    <mergeCell ref="C44:J44"/>
    <mergeCell ref="H42:J42"/>
    <mergeCell ref="C40:J40"/>
    <mergeCell ref="H39:I39"/>
    <mergeCell ref="C41:J41"/>
    <mergeCell ref="K5:L5"/>
    <mergeCell ref="G5:H5"/>
    <mergeCell ref="C18:J18"/>
    <mergeCell ref="C25:J25"/>
    <mergeCell ref="C51:J51"/>
    <mergeCell ref="C49:J49"/>
    <mergeCell ref="C46:J46"/>
    <mergeCell ref="H24:J24"/>
    <mergeCell ref="C30:J30"/>
    <mergeCell ref="C26:J26"/>
    <mergeCell ref="C27:J27"/>
    <mergeCell ref="H37:I37"/>
    <mergeCell ref="C32:J32"/>
    <mergeCell ref="C33:J33"/>
    <mergeCell ref="C29:J29"/>
    <mergeCell ref="C23:J23"/>
    <mergeCell ref="G2:H2"/>
    <mergeCell ref="C21:J21"/>
    <mergeCell ref="C14:J14"/>
    <mergeCell ref="C15:J15"/>
    <mergeCell ref="A5:B5"/>
    <mergeCell ref="C5:F5"/>
    <mergeCell ref="I5:J5"/>
    <mergeCell ref="C11:J11"/>
    <mergeCell ref="C9:J9"/>
    <mergeCell ref="C20:J20"/>
    <mergeCell ref="C13:J13"/>
    <mergeCell ref="C122:J122"/>
    <mergeCell ref="C117:J117"/>
    <mergeCell ref="A1:L1"/>
    <mergeCell ref="A2:B2"/>
    <mergeCell ref="C2:F2"/>
    <mergeCell ref="I2:J2"/>
    <mergeCell ref="A3:B3"/>
    <mergeCell ref="C3:F3"/>
    <mergeCell ref="I3:J3"/>
    <mergeCell ref="G3:H4"/>
    <mergeCell ref="C4:F4"/>
    <mergeCell ref="I4:J4"/>
    <mergeCell ref="A4:B4"/>
    <mergeCell ref="K2:L2"/>
    <mergeCell ref="K3:L3"/>
    <mergeCell ref="K4:L4"/>
  </mergeCells>
  <phoneticPr fontId="9" type="noConversion"/>
  <hyperlinks>
    <hyperlink ref="B46" r:id="rId4"/>
    <hyperlink ref="B34" r:id="rId5"/>
    <hyperlink ref="B62" r:id="rId6"/>
  </hyperlinks>
  <pageMargins left="0.75" right="0.75" top="1" bottom="1" header="0.5" footer="0.5"/>
  <pageSetup paperSize="9" orientation="portrait" r:id="rId7"/>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0"/>
  </sheetPr>
  <dimension ref="A1:P127"/>
  <sheetViews>
    <sheetView workbookViewId="0">
      <pane ySplit="6" topLeftCell="A88" activePane="bottomLeft" state="frozen"/>
      <selection activeCell="C163" sqref="C163:J163"/>
      <selection pane="bottomLeft" activeCell="A92" sqref="A92:XFD92"/>
    </sheetView>
  </sheetViews>
  <sheetFormatPr defaultRowHeight="15.75" x14ac:dyDescent="0.25"/>
  <cols>
    <col min="1" max="1" width="11" style="24" customWidth="1"/>
    <col min="2" max="2" width="10.140625" style="23" customWidth="1"/>
    <col min="3" max="10" width="13.7109375" style="23" customWidth="1"/>
    <col min="11" max="11" width="20.7109375" style="2453" customWidth="1"/>
    <col min="12" max="12" width="48.7109375" style="3" customWidth="1"/>
    <col min="13" max="16384" width="9.140625" style="10"/>
  </cols>
  <sheetData>
    <row r="1" spans="1:16" s="2" customFormat="1" ht="30.75" customHeight="1" thickTop="1" x14ac:dyDescent="0.25">
      <c r="A1" s="3465" t="s">
        <v>605</v>
      </c>
      <c r="B1" s="3466"/>
      <c r="C1" s="3466"/>
      <c r="D1" s="3466"/>
      <c r="E1" s="3466"/>
      <c r="F1" s="3466"/>
      <c r="G1" s="3466"/>
      <c r="H1" s="3466"/>
      <c r="I1" s="3466"/>
      <c r="J1" s="3466"/>
      <c r="K1" s="3466"/>
      <c r="L1" s="3467"/>
      <c r="M1" s="1"/>
    </row>
    <row r="2" spans="1:16" s="5" customFormat="1" ht="20.25" customHeight="1" x14ac:dyDescent="0.25">
      <c r="A2" s="3463" t="s">
        <v>259</v>
      </c>
      <c r="B2" s="3464"/>
      <c r="C2" s="3445">
        <f>+(25+120+88)*25</f>
        <v>5825</v>
      </c>
      <c r="D2" s="3446"/>
      <c r="E2" s="3446"/>
      <c r="F2" s="3447"/>
      <c r="G2" s="3571" t="s">
        <v>4030</v>
      </c>
      <c r="H2" s="3572"/>
      <c r="I2" s="3437" t="s">
        <v>260</v>
      </c>
      <c r="J2" s="3438"/>
      <c r="K2" s="3500" t="s">
        <v>267</v>
      </c>
      <c r="L2" s="3501"/>
      <c r="M2" s="4"/>
    </row>
    <row r="3" spans="1:16" s="5" customFormat="1" ht="20.25" customHeight="1" x14ac:dyDescent="0.25">
      <c r="A3" s="3463" t="s">
        <v>261</v>
      </c>
      <c r="B3" s="3464"/>
      <c r="C3" s="3445" t="s">
        <v>272</v>
      </c>
      <c r="D3" s="3446"/>
      <c r="E3" s="3446"/>
      <c r="F3" s="3447"/>
      <c r="G3" s="3593" t="s">
        <v>3987</v>
      </c>
      <c r="H3" s="3594"/>
      <c r="I3" s="3437" t="s">
        <v>262</v>
      </c>
      <c r="J3" s="3438"/>
      <c r="K3" s="3500" t="s">
        <v>2036</v>
      </c>
      <c r="L3" s="3501"/>
      <c r="M3" s="3601" t="s">
        <v>2037</v>
      </c>
      <c r="N3" s="3602"/>
      <c r="O3" s="3602"/>
      <c r="P3" s="3603"/>
    </row>
    <row r="4" spans="1:16" s="5" customFormat="1" ht="20.25" customHeight="1" x14ac:dyDescent="0.25">
      <c r="A4" s="3463" t="s">
        <v>263</v>
      </c>
      <c r="B4" s="3464"/>
      <c r="C4" s="3445" t="s">
        <v>4339</v>
      </c>
      <c r="D4" s="3446"/>
      <c r="E4" s="3446"/>
      <c r="F4" s="3447"/>
      <c r="G4" s="3461"/>
      <c r="H4" s="3462"/>
      <c r="I4" s="3437" t="s">
        <v>264</v>
      </c>
      <c r="J4" s="3438"/>
      <c r="K4" s="3500" t="s">
        <v>3405</v>
      </c>
      <c r="L4" s="3501"/>
      <c r="M4" s="4"/>
    </row>
    <row r="5" spans="1:16" s="5" customFormat="1" ht="20.25" customHeight="1" thickBot="1" x14ac:dyDescent="0.3">
      <c r="A5" s="3448" t="s">
        <v>265</v>
      </c>
      <c r="B5" s="3449"/>
      <c r="C5" s="3450" t="s">
        <v>4333</v>
      </c>
      <c r="D5" s="3451"/>
      <c r="E5" s="3451"/>
      <c r="F5" s="3452"/>
      <c r="G5" s="48"/>
      <c r="H5" s="49"/>
      <c r="I5" s="3437" t="s">
        <v>397</v>
      </c>
      <c r="J5" s="3438"/>
      <c r="K5" s="3591" t="s">
        <v>4334</v>
      </c>
      <c r="L5" s="3592"/>
      <c r="M5" s="4"/>
    </row>
    <row r="6" spans="1:16"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6" ht="20.100000000000001" customHeight="1" thickTop="1" x14ac:dyDescent="0.25">
      <c r="A7" s="19">
        <v>40587</v>
      </c>
      <c r="B7" s="20" t="s">
        <v>12</v>
      </c>
      <c r="C7" s="106">
        <v>133</v>
      </c>
      <c r="D7" s="106">
        <v>93</v>
      </c>
      <c r="E7" s="106">
        <v>30</v>
      </c>
      <c r="F7" s="106">
        <v>5</v>
      </c>
      <c r="G7" s="106">
        <v>116</v>
      </c>
      <c r="H7" s="106"/>
      <c r="I7" s="106"/>
      <c r="J7" s="106"/>
      <c r="K7" s="2771" t="s">
        <v>1908</v>
      </c>
      <c r="L7" s="21" t="s">
        <v>1136</v>
      </c>
    </row>
    <row r="8" spans="1:16" ht="20.100000000000001" customHeight="1" x14ac:dyDescent="0.25">
      <c r="A8" s="22">
        <v>40631</v>
      </c>
      <c r="B8" s="11" t="s">
        <v>186</v>
      </c>
      <c r="H8" s="23">
        <v>4100</v>
      </c>
      <c r="I8" s="23">
        <v>89</v>
      </c>
      <c r="L8" s="3" t="s">
        <v>1043</v>
      </c>
    </row>
    <row r="9" spans="1:16" ht="20.100000000000001" customHeight="1" x14ac:dyDescent="0.25">
      <c r="A9" s="22">
        <v>40646</v>
      </c>
      <c r="B9" s="11" t="s">
        <v>14</v>
      </c>
      <c r="C9" s="3489" t="s">
        <v>90</v>
      </c>
      <c r="D9" s="3489"/>
      <c r="E9" s="3489"/>
      <c r="F9" s="3489"/>
      <c r="G9" s="3489"/>
      <c r="H9" s="3489"/>
      <c r="I9" s="3489"/>
      <c r="J9" s="3489"/>
    </row>
    <row r="10" spans="1:16" ht="20.100000000000001" customHeight="1" x14ac:dyDescent="0.25">
      <c r="A10" s="22">
        <v>40684</v>
      </c>
      <c r="B10" s="11" t="s">
        <v>16</v>
      </c>
      <c r="C10" s="3489" t="s">
        <v>113</v>
      </c>
      <c r="D10" s="3489"/>
      <c r="E10" s="3489"/>
      <c r="F10" s="3489"/>
      <c r="G10" s="3489"/>
      <c r="H10" s="3489"/>
      <c r="I10" s="3489"/>
      <c r="J10" s="3489"/>
    </row>
    <row r="11" spans="1:16" ht="20.100000000000001" customHeight="1" x14ac:dyDescent="0.25">
      <c r="A11" s="22">
        <v>40700</v>
      </c>
      <c r="B11" s="11" t="s">
        <v>16</v>
      </c>
      <c r="C11" s="3489" t="s">
        <v>119</v>
      </c>
      <c r="D11" s="3489"/>
      <c r="E11" s="3489"/>
      <c r="F11" s="3489"/>
      <c r="G11" s="3489"/>
      <c r="H11" s="3489"/>
      <c r="I11" s="3489"/>
      <c r="J11" s="3489"/>
    </row>
    <row r="12" spans="1:16" ht="20.100000000000001" customHeight="1" x14ac:dyDescent="0.25">
      <c r="A12" s="22">
        <v>40704</v>
      </c>
      <c r="B12" s="11" t="s">
        <v>14</v>
      </c>
      <c r="C12" s="3489" t="s">
        <v>90</v>
      </c>
      <c r="D12" s="3489"/>
      <c r="E12" s="3489"/>
      <c r="F12" s="3489"/>
      <c r="G12" s="3489"/>
      <c r="H12" s="3489"/>
      <c r="I12" s="3489"/>
      <c r="J12" s="3489"/>
    </row>
    <row r="13" spans="1:16" ht="19.5" customHeight="1" x14ac:dyDescent="0.25">
      <c r="A13" s="22">
        <v>40713</v>
      </c>
      <c r="B13" s="11" t="s">
        <v>14</v>
      </c>
      <c r="C13" s="3489" t="s">
        <v>127</v>
      </c>
      <c r="D13" s="3489"/>
      <c r="E13" s="3489"/>
      <c r="F13" s="3489"/>
      <c r="G13" s="3489"/>
      <c r="H13" s="3489"/>
      <c r="I13" s="3489"/>
      <c r="J13" s="3489"/>
    </row>
    <row r="14" spans="1:16" ht="20.100000000000001" customHeight="1" x14ac:dyDescent="0.25">
      <c r="A14" s="22">
        <v>40728</v>
      </c>
      <c r="B14" s="11" t="s">
        <v>14</v>
      </c>
      <c r="C14" s="3489" t="s">
        <v>127</v>
      </c>
      <c r="D14" s="3489"/>
      <c r="E14" s="3489"/>
      <c r="F14" s="3489"/>
      <c r="G14" s="3489"/>
      <c r="H14" s="3489"/>
      <c r="I14" s="3489"/>
      <c r="J14" s="3489"/>
    </row>
    <row r="15" spans="1:16" ht="20.100000000000001" customHeight="1" x14ac:dyDescent="0.25">
      <c r="A15" s="22">
        <v>40747</v>
      </c>
      <c r="B15" s="11" t="s">
        <v>186</v>
      </c>
      <c r="H15" s="23">
        <v>4345</v>
      </c>
      <c r="I15" s="23">
        <v>100</v>
      </c>
      <c r="L15" s="3" t="s">
        <v>131</v>
      </c>
    </row>
    <row r="16" spans="1:16" ht="20.100000000000001" customHeight="1" x14ac:dyDescent="0.25">
      <c r="A16" s="22">
        <v>40756</v>
      </c>
      <c r="B16" s="11" t="s">
        <v>14</v>
      </c>
      <c r="C16" s="3489" t="s">
        <v>127</v>
      </c>
      <c r="D16" s="3489"/>
      <c r="E16" s="3489"/>
      <c r="F16" s="3489"/>
      <c r="G16" s="3489"/>
      <c r="H16" s="3489"/>
      <c r="I16" s="3489"/>
      <c r="J16" s="3489"/>
    </row>
    <row r="17" spans="1:12" ht="37.5" customHeight="1" thickBot="1" x14ac:dyDescent="0.3">
      <c r="A17" s="28">
        <v>40907</v>
      </c>
      <c r="B17" s="12" t="s">
        <v>14</v>
      </c>
      <c r="C17" s="3588" t="s">
        <v>1283</v>
      </c>
      <c r="D17" s="3589"/>
      <c r="E17" s="3589"/>
      <c r="F17" s="3589"/>
      <c r="G17" s="3589"/>
      <c r="H17" s="3589"/>
      <c r="I17" s="3589"/>
      <c r="J17" s="3590"/>
      <c r="K17" s="2520"/>
      <c r="L17" s="13"/>
    </row>
    <row r="18" spans="1:12" ht="20.100000000000001" customHeight="1" thickTop="1" x14ac:dyDescent="0.25">
      <c r="A18" s="29">
        <v>40962</v>
      </c>
      <c r="B18" s="30" t="s">
        <v>12</v>
      </c>
      <c r="C18" s="120">
        <v>185</v>
      </c>
      <c r="D18" s="121">
        <f>+C18*(100-E18)/100</f>
        <v>129.5</v>
      </c>
      <c r="E18" s="120">
        <v>30</v>
      </c>
      <c r="F18" s="120" t="s">
        <v>159</v>
      </c>
      <c r="G18" s="120">
        <v>100</v>
      </c>
      <c r="H18" s="120"/>
      <c r="I18" s="120"/>
      <c r="J18" s="120"/>
      <c r="K18" s="2687"/>
      <c r="L18" s="31" t="s">
        <v>1137</v>
      </c>
    </row>
    <row r="19" spans="1:12" ht="36.75" customHeight="1" x14ac:dyDescent="0.25">
      <c r="A19" s="22">
        <v>40985</v>
      </c>
      <c r="B19" s="11" t="s">
        <v>14</v>
      </c>
      <c r="C19" s="3476" t="s">
        <v>1138</v>
      </c>
      <c r="D19" s="3478"/>
      <c r="E19" s="3478"/>
      <c r="F19" s="3478"/>
      <c r="G19" s="3478"/>
      <c r="H19" s="3478"/>
      <c r="I19" s="3478"/>
      <c r="J19" s="3477"/>
      <c r="K19" s="2469"/>
    </row>
    <row r="20" spans="1:12" ht="72" customHeight="1" x14ac:dyDescent="0.25">
      <c r="A20" s="1296">
        <v>40997</v>
      </c>
      <c r="B20" s="1622" t="s">
        <v>31</v>
      </c>
      <c r="C20" s="3479" t="s">
        <v>1284</v>
      </c>
      <c r="D20" s="3586"/>
      <c r="E20" s="3586"/>
      <c r="F20" s="3586"/>
      <c r="G20" s="3586"/>
      <c r="H20" s="3586"/>
      <c r="I20" s="3586"/>
      <c r="J20" s="3587"/>
      <c r="K20" s="2519"/>
      <c r="L20" s="1298" t="s">
        <v>1908</v>
      </c>
    </row>
    <row r="21" spans="1:12" ht="20.100000000000001" customHeight="1" x14ac:dyDescent="0.25">
      <c r="A21" s="22">
        <v>41010</v>
      </c>
      <c r="B21" s="11" t="s">
        <v>186</v>
      </c>
      <c r="D21" s="110"/>
      <c r="H21" s="23">
        <v>5180</v>
      </c>
      <c r="I21" s="23">
        <v>90</v>
      </c>
      <c r="L21" s="3" t="s">
        <v>40</v>
      </c>
    </row>
    <row r="22" spans="1:12" ht="20.25" customHeight="1" x14ac:dyDescent="0.25">
      <c r="A22" s="22">
        <v>41067</v>
      </c>
      <c r="B22" s="11" t="s">
        <v>14</v>
      </c>
      <c r="C22" s="3476" t="s">
        <v>227</v>
      </c>
      <c r="D22" s="3478"/>
      <c r="E22" s="3478"/>
      <c r="F22" s="3478"/>
      <c r="G22" s="3478"/>
      <c r="H22" s="3478"/>
      <c r="I22" s="3478"/>
      <c r="J22" s="3477"/>
      <c r="K22" s="2469"/>
    </row>
    <row r="23" spans="1:12" ht="20.25" customHeight="1" x14ac:dyDescent="0.25">
      <c r="A23" s="36">
        <v>41080</v>
      </c>
      <c r="B23" s="37" t="s">
        <v>190</v>
      </c>
      <c r="C23" s="3493" t="s">
        <v>191</v>
      </c>
      <c r="D23" s="3494"/>
      <c r="E23" s="3494"/>
      <c r="F23" s="3494"/>
      <c r="G23" s="3494"/>
      <c r="H23" s="3494"/>
      <c r="I23" s="3494"/>
      <c r="J23" s="3495"/>
      <c r="K23" s="2482"/>
      <c r="L23" s="50"/>
    </row>
    <row r="24" spans="1:12" ht="34.5" customHeight="1" x14ac:dyDescent="0.25">
      <c r="A24" s="22">
        <v>41081</v>
      </c>
      <c r="B24" s="11" t="s">
        <v>12</v>
      </c>
      <c r="C24" s="23">
        <v>135</v>
      </c>
      <c r="D24" s="110">
        <f>+C24*(100-E24)/100</f>
        <v>99.9</v>
      </c>
      <c r="E24" s="23">
        <v>26</v>
      </c>
      <c r="G24" s="23">
        <v>100</v>
      </c>
      <c r="L24" s="3" t="s">
        <v>1139</v>
      </c>
    </row>
    <row r="25" spans="1:12" ht="20.100000000000001" customHeight="1" x14ac:dyDescent="0.25">
      <c r="A25" s="22">
        <v>41120</v>
      </c>
      <c r="B25" s="11" t="s">
        <v>16</v>
      </c>
      <c r="C25" s="3470" t="s">
        <v>239</v>
      </c>
      <c r="D25" s="3471"/>
      <c r="E25" s="3471"/>
      <c r="F25" s="3471"/>
      <c r="G25" s="3471"/>
      <c r="H25" s="3471"/>
      <c r="I25" s="3471"/>
      <c r="J25" s="3472"/>
      <c r="K25" s="2462"/>
    </row>
    <row r="26" spans="1:12" ht="20.100000000000001" customHeight="1" x14ac:dyDescent="0.25">
      <c r="A26" s="22">
        <v>41135</v>
      </c>
      <c r="B26" s="11" t="s">
        <v>14</v>
      </c>
      <c r="C26" s="3470" t="s">
        <v>243</v>
      </c>
      <c r="D26" s="3471"/>
      <c r="E26" s="3471"/>
      <c r="F26" s="3471"/>
      <c r="G26" s="3471"/>
      <c r="H26" s="3471"/>
      <c r="I26" s="3471"/>
      <c r="J26" s="3472"/>
      <c r="K26" s="2462"/>
    </row>
    <row r="27" spans="1:12" ht="16.5" thickBot="1" x14ac:dyDescent="0.3">
      <c r="A27" s="33">
        <v>41153</v>
      </c>
      <c r="B27" s="34" t="s">
        <v>12</v>
      </c>
      <c r="C27" s="117">
        <v>130</v>
      </c>
      <c r="D27" s="118">
        <f>+C27*(100-E27)/100</f>
        <v>91</v>
      </c>
      <c r="E27" s="117">
        <v>30</v>
      </c>
      <c r="F27" s="117"/>
      <c r="G27" s="117">
        <v>105</v>
      </c>
      <c r="H27" s="117"/>
      <c r="I27" s="117"/>
      <c r="J27" s="117"/>
      <c r="K27" s="2456"/>
      <c r="L27" s="35" t="s">
        <v>22</v>
      </c>
    </row>
    <row r="28" spans="1:12" ht="20.100000000000001" customHeight="1" thickTop="1" x14ac:dyDescent="0.25">
      <c r="A28" s="19">
        <v>41284</v>
      </c>
      <c r="B28" s="20" t="s">
        <v>186</v>
      </c>
      <c r="C28" s="106"/>
      <c r="D28" s="111"/>
      <c r="E28" s="106"/>
      <c r="F28" s="106"/>
      <c r="G28" s="106"/>
      <c r="H28" s="110">
        <v>5690</v>
      </c>
      <c r="I28" s="110">
        <v>85</v>
      </c>
      <c r="J28" s="106"/>
      <c r="K28" s="2665"/>
      <c r="L28" s="21" t="s">
        <v>1140</v>
      </c>
    </row>
    <row r="29" spans="1:12" x14ac:dyDescent="0.25">
      <c r="A29" s="22">
        <v>41390</v>
      </c>
      <c r="B29" s="11" t="s">
        <v>12</v>
      </c>
      <c r="C29" s="23">
        <v>120</v>
      </c>
      <c r="D29" s="110">
        <f>+C29*(100-E29)/100</f>
        <v>84</v>
      </c>
      <c r="E29" s="23">
        <v>30</v>
      </c>
      <c r="G29" s="23">
        <v>78</v>
      </c>
      <c r="L29" s="3" t="s">
        <v>313</v>
      </c>
    </row>
    <row r="30" spans="1:12" x14ac:dyDescent="0.25">
      <c r="A30" s="22">
        <v>41450</v>
      </c>
      <c r="B30" s="11" t="s">
        <v>14</v>
      </c>
      <c r="C30" s="3470" t="s">
        <v>90</v>
      </c>
      <c r="D30" s="3471"/>
      <c r="E30" s="3471"/>
      <c r="F30" s="3471"/>
      <c r="G30" s="3471"/>
      <c r="H30" s="3471"/>
      <c r="I30" s="3471"/>
      <c r="J30" s="3472"/>
      <c r="K30" s="2462"/>
    </row>
    <row r="31" spans="1:12" ht="20.100000000000001" customHeight="1" x14ac:dyDescent="0.25">
      <c r="A31" s="22">
        <v>41532</v>
      </c>
      <c r="B31" s="11" t="s">
        <v>14</v>
      </c>
      <c r="C31" s="3470" t="s">
        <v>90</v>
      </c>
      <c r="D31" s="3471"/>
      <c r="E31" s="3471"/>
      <c r="F31" s="3471"/>
      <c r="G31" s="3471"/>
      <c r="H31" s="3471"/>
      <c r="I31" s="3471"/>
      <c r="J31" s="3472"/>
      <c r="K31" s="2462"/>
    </row>
    <row r="32" spans="1:12" x14ac:dyDescent="0.25">
      <c r="A32" s="22">
        <v>41542</v>
      </c>
      <c r="B32" s="11" t="s">
        <v>186</v>
      </c>
      <c r="D32" s="110"/>
      <c r="H32" s="3445" t="s">
        <v>329</v>
      </c>
      <c r="I32" s="3446"/>
      <c r="J32" s="3447"/>
      <c r="K32" s="2454"/>
      <c r="L32" s="3" t="s">
        <v>338</v>
      </c>
    </row>
    <row r="33" spans="1:12" ht="20.100000000000001" customHeight="1" x14ac:dyDescent="0.25">
      <c r="A33" s="22">
        <v>41557</v>
      </c>
      <c r="B33" s="11" t="s">
        <v>12</v>
      </c>
      <c r="C33" s="23">
        <v>115</v>
      </c>
      <c r="D33" s="110">
        <f>+C33*(100-E33)/100</f>
        <v>86.25</v>
      </c>
      <c r="E33" s="23">
        <v>25</v>
      </c>
      <c r="G33" s="23">
        <v>100</v>
      </c>
      <c r="L33" s="3" t="s">
        <v>313</v>
      </c>
    </row>
    <row r="34" spans="1:12" ht="21" customHeight="1" x14ac:dyDescent="0.25">
      <c r="A34" s="28">
        <v>41583</v>
      </c>
      <c r="B34" s="12" t="s">
        <v>16</v>
      </c>
      <c r="C34" s="3519" t="s">
        <v>1141</v>
      </c>
      <c r="D34" s="3520"/>
      <c r="E34" s="3520"/>
      <c r="F34" s="3520"/>
      <c r="G34" s="3520"/>
      <c r="H34" s="3520"/>
      <c r="I34" s="3520"/>
      <c r="J34" s="3521"/>
      <c r="K34" s="2494"/>
      <c r="L34" s="13"/>
    </row>
    <row r="35" spans="1:12" ht="21" customHeight="1" thickBot="1" x14ac:dyDescent="0.3">
      <c r="A35" s="102">
        <v>41588</v>
      </c>
      <c r="B35" s="103" t="s">
        <v>372</v>
      </c>
      <c r="C35" s="3604" t="s">
        <v>445</v>
      </c>
      <c r="D35" s="3605"/>
      <c r="E35" s="3605"/>
      <c r="F35" s="3605"/>
      <c r="G35" s="3605"/>
      <c r="H35" s="3605"/>
      <c r="I35" s="3605"/>
      <c r="J35" s="3606"/>
      <c r="K35" s="2688"/>
      <c r="L35" s="104"/>
    </row>
    <row r="36" spans="1:12" ht="16.5" thickTop="1" x14ac:dyDescent="0.25">
      <c r="A36" s="39">
        <v>41653</v>
      </c>
      <c r="B36" s="40"/>
      <c r="C36" s="105"/>
      <c r="D36" s="114"/>
      <c r="E36" s="105"/>
      <c r="F36" s="105"/>
      <c r="G36" s="105"/>
      <c r="H36" s="105">
        <v>5527</v>
      </c>
      <c r="I36" s="105">
        <v>64</v>
      </c>
      <c r="J36" s="105"/>
      <c r="K36" s="2496"/>
      <c r="L36" s="41" t="s">
        <v>1142</v>
      </c>
    </row>
    <row r="37" spans="1:12" ht="30" customHeight="1" x14ac:dyDescent="0.25">
      <c r="A37" s="36">
        <v>41662</v>
      </c>
      <c r="B37" s="37" t="s">
        <v>12</v>
      </c>
      <c r="C37" s="123">
        <v>160</v>
      </c>
      <c r="D37" s="123">
        <f>+C37*(100-E37)/100</f>
        <v>128</v>
      </c>
      <c r="E37" s="123">
        <v>20</v>
      </c>
      <c r="F37" s="123"/>
      <c r="G37" s="123">
        <v>110</v>
      </c>
      <c r="H37" s="3607"/>
      <c r="I37" s="3608"/>
      <c r="J37" s="3609"/>
      <c r="K37" s="2524"/>
      <c r="L37" s="70" t="s">
        <v>42</v>
      </c>
    </row>
    <row r="38" spans="1:12" ht="20.100000000000001" customHeight="1" x14ac:dyDescent="0.25">
      <c r="A38" s="22">
        <v>41725</v>
      </c>
      <c r="B38" s="11" t="s">
        <v>186</v>
      </c>
      <c r="C38" s="108"/>
      <c r="D38" s="108"/>
      <c r="E38" s="108"/>
      <c r="F38" s="108"/>
      <c r="G38" s="108"/>
      <c r="H38" s="3476">
        <v>5480</v>
      </c>
      <c r="I38" s="3478"/>
      <c r="J38" s="3477"/>
      <c r="K38" s="2469"/>
      <c r="L38" s="3" t="s">
        <v>336</v>
      </c>
    </row>
    <row r="39" spans="1:12" ht="18" customHeight="1" x14ac:dyDescent="0.25">
      <c r="A39" s="36">
        <v>41767</v>
      </c>
      <c r="B39" s="37" t="s">
        <v>12</v>
      </c>
      <c r="C39" s="123">
        <v>80</v>
      </c>
      <c r="D39" s="123">
        <f>+C39*(100-E39)/100</f>
        <v>64</v>
      </c>
      <c r="E39" s="123">
        <v>20</v>
      </c>
      <c r="F39" s="123"/>
      <c r="G39" s="123">
        <v>115</v>
      </c>
      <c r="H39" s="123"/>
      <c r="I39" s="123"/>
      <c r="J39" s="123"/>
      <c r="K39" s="2514"/>
      <c r="L39" s="38" t="s">
        <v>22</v>
      </c>
    </row>
    <row r="40" spans="1:12" x14ac:dyDescent="0.25">
      <c r="A40" s="22">
        <v>41793</v>
      </c>
      <c r="B40" s="11" t="s">
        <v>186</v>
      </c>
      <c r="C40" s="108"/>
      <c r="D40" s="108"/>
      <c r="E40" s="108"/>
      <c r="F40" s="108"/>
      <c r="G40" s="108"/>
      <c r="H40" s="108">
        <v>5560</v>
      </c>
      <c r="I40" s="108">
        <v>80</v>
      </c>
      <c r="J40" s="108"/>
      <c r="K40" s="2467"/>
      <c r="L40" s="3" t="s">
        <v>1143</v>
      </c>
    </row>
    <row r="41" spans="1:12" ht="20.100000000000001" customHeight="1" x14ac:dyDescent="0.25">
      <c r="A41" s="22">
        <v>41797</v>
      </c>
      <c r="B41" s="11" t="s">
        <v>14</v>
      </c>
      <c r="C41" s="3476" t="s">
        <v>172</v>
      </c>
      <c r="D41" s="3478"/>
      <c r="E41" s="3478"/>
      <c r="F41" s="3478"/>
      <c r="G41" s="3478"/>
      <c r="H41" s="3478"/>
      <c r="I41" s="3478"/>
      <c r="J41" s="3477"/>
      <c r="K41" s="2469"/>
    </row>
    <row r="42" spans="1:12" ht="20.100000000000001" customHeight="1" x14ac:dyDescent="0.25">
      <c r="A42" s="22">
        <v>41869</v>
      </c>
      <c r="B42" s="11" t="s">
        <v>186</v>
      </c>
      <c r="C42" s="108"/>
      <c r="D42" s="108"/>
      <c r="E42" s="108"/>
      <c r="F42" s="108"/>
      <c r="G42" s="108"/>
      <c r="H42" s="108">
        <v>5565</v>
      </c>
      <c r="I42" s="108">
        <v>76</v>
      </c>
      <c r="J42" s="108"/>
      <c r="K42" s="2467"/>
      <c r="L42" s="3" t="s">
        <v>1144</v>
      </c>
    </row>
    <row r="43" spans="1:12" ht="20.100000000000001" customHeight="1" x14ac:dyDescent="0.25">
      <c r="A43" s="22">
        <v>41963</v>
      </c>
      <c r="B43" s="11" t="s">
        <v>186</v>
      </c>
      <c r="C43" s="108"/>
      <c r="D43" s="108"/>
      <c r="E43" s="108"/>
      <c r="F43" s="108"/>
      <c r="G43" s="108"/>
      <c r="H43" s="108">
        <v>5510</v>
      </c>
      <c r="I43" s="108">
        <v>82</v>
      </c>
      <c r="J43" s="108"/>
      <c r="K43" s="2467"/>
      <c r="L43" s="3" t="s">
        <v>1145</v>
      </c>
    </row>
    <row r="44" spans="1:12" x14ac:dyDescent="0.25">
      <c r="A44" s="19">
        <v>42056</v>
      </c>
      <c r="B44" s="20" t="s">
        <v>186</v>
      </c>
      <c r="C44" s="107"/>
      <c r="D44" s="107"/>
      <c r="E44" s="107"/>
      <c r="F44" s="107"/>
      <c r="G44" s="107"/>
      <c r="H44" s="107">
        <v>5500</v>
      </c>
      <c r="I44" s="107">
        <v>95</v>
      </c>
      <c r="J44" s="107"/>
      <c r="K44" s="2507"/>
      <c r="L44" s="3" t="s">
        <v>1144</v>
      </c>
    </row>
    <row r="45" spans="1:12" ht="20.100000000000001" customHeight="1" x14ac:dyDescent="0.25">
      <c r="A45" s="22">
        <v>42221</v>
      </c>
      <c r="B45" s="412" t="s">
        <v>14</v>
      </c>
      <c r="C45" s="3476" t="s">
        <v>15</v>
      </c>
      <c r="D45" s="3478"/>
      <c r="E45" s="3478"/>
      <c r="F45" s="3478"/>
      <c r="G45" s="3478"/>
      <c r="H45" s="3478"/>
      <c r="I45" s="3478"/>
      <c r="J45" s="3477"/>
      <c r="K45" s="2469"/>
    </row>
    <row r="46" spans="1:12" ht="20.100000000000001" customHeight="1" thickBot="1" x14ac:dyDescent="0.3">
      <c r="A46" s="484">
        <v>42308</v>
      </c>
      <c r="B46" s="488" t="s">
        <v>186</v>
      </c>
      <c r="C46" s="110"/>
      <c r="D46" s="110"/>
      <c r="E46" s="110"/>
      <c r="F46" s="110"/>
      <c r="G46" s="110"/>
      <c r="H46" s="110">
        <v>5455</v>
      </c>
      <c r="I46" s="110">
        <v>70</v>
      </c>
      <c r="J46" s="110"/>
      <c r="K46" s="2461"/>
      <c r="L46" s="3" t="s">
        <v>1478</v>
      </c>
    </row>
    <row r="47" spans="1:12" ht="20.100000000000001" customHeight="1" thickTop="1" x14ac:dyDescent="0.25">
      <c r="A47" s="1576">
        <v>42381</v>
      </c>
      <c r="B47" s="40" t="s">
        <v>186</v>
      </c>
      <c r="C47" s="105"/>
      <c r="D47" s="1390"/>
      <c r="E47" s="105"/>
      <c r="F47" s="105"/>
      <c r="G47" s="105"/>
      <c r="H47" s="105"/>
      <c r="I47" s="3530" t="s">
        <v>1573</v>
      </c>
      <c r="J47" s="3532"/>
      <c r="K47" s="2497"/>
      <c r="L47" s="41" t="s">
        <v>1574</v>
      </c>
    </row>
    <row r="48" spans="1:12" ht="20.100000000000001" customHeight="1" x14ac:dyDescent="0.25">
      <c r="A48" s="22">
        <v>42426</v>
      </c>
      <c r="B48" s="631" t="s">
        <v>12</v>
      </c>
      <c r="C48" s="108">
        <v>85</v>
      </c>
      <c r="D48" s="108">
        <f>+C48*(100-E48)/100</f>
        <v>63.75</v>
      </c>
      <c r="E48" s="23">
        <v>25</v>
      </c>
      <c r="G48" s="23">
        <v>100</v>
      </c>
      <c r="L48" s="3" t="s">
        <v>1632</v>
      </c>
    </row>
    <row r="49" spans="1:12" x14ac:dyDescent="0.25">
      <c r="A49" s="22">
        <v>42523</v>
      </c>
      <c r="B49" s="712" t="s">
        <v>26</v>
      </c>
      <c r="C49" s="3476" t="s">
        <v>1723</v>
      </c>
      <c r="D49" s="3478"/>
      <c r="E49" s="3478"/>
      <c r="F49" s="3478"/>
      <c r="G49" s="3478"/>
      <c r="H49" s="3478"/>
      <c r="I49" s="3478"/>
      <c r="J49" s="3477"/>
      <c r="K49" s="2469"/>
    </row>
    <row r="50" spans="1:12" ht="20.100000000000001" customHeight="1" x14ac:dyDescent="0.25">
      <c r="A50" s="22">
        <v>42544</v>
      </c>
      <c r="B50" s="11" t="s">
        <v>14</v>
      </c>
      <c r="C50" s="3476" t="s">
        <v>127</v>
      </c>
      <c r="D50" s="3478"/>
      <c r="E50" s="3478"/>
      <c r="F50" s="3478"/>
      <c r="G50" s="3478"/>
      <c r="H50" s="3478"/>
      <c r="I50" s="3478"/>
      <c r="J50" s="3477"/>
      <c r="K50" s="2469"/>
    </row>
    <row r="51" spans="1:12" ht="15.75" customHeight="1" x14ac:dyDescent="0.25">
      <c r="A51" s="22">
        <v>42546</v>
      </c>
      <c r="B51" s="11" t="s">
        <v>4</v>
      </c>
      <c r="C51" s="3476" t="s">
        <v>3558</v>
      </c>
      <c r="D51" s="3478"/>
      <c r="E51" s="3478"/>
      <c r="F51" s="3478"/>
      <c r="G51" s="3478"/>
      <c r="H51" s="3478"/>
      <c r="I51" s="3478"/>
      <c r="J51" s="3477"/>
      <c r="K51" s="2469"/>
    </row>
    <row r="52" spans="1:12" ht="20.100000000000001" customHeight="1" x14ac:dyDescent="0.25">
      <c r="A52" s="22">
        <v>42547</v>
      </c>
      <c r="B52" s="11" t="s">
        <v>12</v>
      </c>
      <c r="C52" s="108">
        <v>90</v>
      </c>
      <c r="D52" s="108">
        <f>+C52*(100-E52)/100</f>
        <v>63</v>
      </c>
      <c r="E52" s="23">
        <v>30</v>
      </c>
      <c r="G52" s="23">
        <v>90</v>
      </c>
      <c r="L52" s="3" t="s">
        <v>1750</v>
      </c>
    </row>
    <row r="53" spans="1:12" x14ac:dyDescent="0.25">
      <c r="A53" s="22">
        <v>42589</v>
      </c>
      <c r="B53" s="11" t="s">
        <v>186</v>
      </c>
      <c r="C53" s="108"/>
      <c r="D53" s="108"/>
      <c r="H53" s="3445" t="s">
        <v>1573</v>
      </c>
      <c r="I53" s="3446"/>
      <c r="J53" s="3447"/>
      <c r="K53" s="2454"/>
      <c r="L53" s="3" t="s">
        <v>1574</v>
      </c>
    </row>
    <row r="54" spans="1:12" ht="16.5" thickBot="1" x14ac:dyDescent="0.3">
      <c r="A54" s="898">
        <v>42724</v>
      </c>
      <c r="B54" s="899" t="s">
        <v>12</v>
      </c>
      <c r="C54" s="901">
        <v>120</v>
      </c>
      <c r="D54" s="901">
        <f>+C54*(100-E54)/100</f>
        <v>84</v>
      </c>
      <c r="E54" s="900">
        <v>30</v>
      </c>
      <c r="F54" s="900"/>
      <c r="G54" s="900">
        <v>95</v>
      </c>
      <c r="H54" s="900"/>
      <c r="I54" s="900"/>
      <c r="J54" s="900"/>
      <c r="K54" s="2534"/>
      <c r="L54" s="13" t="s">
        <v>1503</v>
      </c>
    </row>
    <row r="55" spans="1:12" ht="46.5" customHeight="1" thickTop="1" x14ac:dyDescent="0.25">
      <c r="A55" s="39">
        <v>42767</v>
      </c>
      <c r="B55" s="40" t="s">
        <v>26</v>
      </c>
      <c r="C55" s="3536" t="s">
        <v>2038</v>
      </c>
      <c r="D55" s="3539"/>
      <c r="E55" s="3539"/>
      <c r="F55" s="3539"/>
      <c r="G55" s="3539"/>
      <c r="H55" s="3539"/>
      <c r="I55" s="3539"/>
      <c r="J55" s="3537"/>
      <c r="K55" s="2500"/>
      <c r="L55" s="41"/>
    </row>
    <row r="56" spans="1:12" ht="23.25" customHeight="1" x14ac:dyDescent="0.25">
      <c r="A56" s="22">
        <v>42775</v>
      </c>
      <c r="B56" s="11" t="s">
        <v>12</v>
      </c>
      <c r="C56" s="918">
        <v>100</v>
      </c>
      <c r="D56" s="918">
        <f>+C56*(100-E56)/100</f>
        <v>70</v>
      </c>
      <c r="E56" s="927">
        <v>30</v>
      </c>
      <c r="F56" s="927"/>
      <c r="G56" s="927">
        <v>110</v>
      </c>
      <c r="H56" s="927"/>
      <c r="I56" s="927"/>
      <c r="J56" s="927"/>
      <c r="K56" s="2471"/>
      <c r="L56" s="32" t="s">
        <v>2102</v>
      </c>
    </row>
    <row r="57" spans="1:12" ht="20.100000000000001" customHeight="1" x14ac:dyDescent="0.25">
      <c r="A57" s="1154">
        <v>42873</v>
      </c>
      <c r="B57" s="1153" t="s">
        <v>186</v>
      </c>
      <c r="C57" s="257"/>
      <c r="D57" s="257"/>
      <c r="E57" s="256"/>
      <c r="F57" s="256"/>
      <c r="G57" s="256"/>
      <c r="H57" s="256">
        <v>5335</v>
      </c>
      <c r="I57" s="256">
        <v>100</v>
      </c>
      <c r="J57" s="256"/>
      <c r="K57" s="2550"/>
      <c r="L57" s="38" t="s">
        <v>336</v>
      </c>
    </row>
    <row r="58" spans="1:12" ht="20.100000000000001" customHeight="1" x14ac:dyDescent="0.25">
      <c r="A58" s="22">
        <v>42956</v>
      </c>
      <c r="B58" s="11" t="s">
        <v>186</v>
      </c>
      <c r="C58" s="918"/>
      <c r="D58" s="918"/>
      <c r="E58" s="927"/>
      <c r="F58" s="927"/>
      <c r="G58" s="927"/>
      <c r="H58" s="927">
        <v>5355</v>
      </c>
      <c r="I58" s="927">
        <v>100</v>
      </c>
      <c r="J58" s="927"/>
      <c r="K58" s="2471"/>
      <c r="L58" s="3" t="s">
        <v>40</v>
      </c>
    </row>
    <row r="59" spans="1:12" ht="20.100000000000001" customHeight="1" thickBot="1" x14ac:dyDescent="0.3">
      <c r="A59" s="1389">
        <v>43074</v>
      </c>
      <c r="B59" s="1392" t="s">
        <v>186</v>
      </c>
      <c r="C59" s="1391"/>
      <c r="D59" s="1391"/>
      <c r="E59" s="252"/>
      <c r="F59" s="252"/>
      <c r="G59" s="252"/>
      <c r="H59" s="252">
        <v>5360</v>
      </c>
      <c r="I59" s="252">
        <v>96</v>
      </c>
      <c r="J59" s="252"/>
      <c r="K59" s="2483"/>
      <c r="L59" s="13" t="s">
        <v>40</v>
      </c>
    </row>
    <row r="60" spans="1:12" ht="16.5" thickTop="1" x14ac:dyDescent="0.25">
      <c r="A60" s="39">
        <v>43105</v>
      </c>
      <c r="B60" s="40" t="s">
        <v>14</v>
      </c>
      <c r="C60" s="3595" t="s">
        <v>15</v>
      </c>
      <c r="D60" s="3596"/>
      <c r="E60" s="3596"/>
      <c r="F60" s="3596"/>
      <c r="G60" s="3596"/>
      <c r="H60" s="3596"/>
      <c r="I60" s="3596"/>
      <c r="J60" s="3597"/>
      <c r="K60" s="2522"/>
      <c r="L60" s="41"/>
    </row>
    <row r="61" spans="1:12" x14ac:dyDescent="0.25">
      <c r="A61" s="22">
        <v>43216</v>
      </c>
      <c r="B61" s="11" t="s">
        <v>12</v>
      </c>
      <c r="C61" s="918">
        <v>80</v>
      </c>
      <c r="D61" s="918">
        <f>+C61*(100-E61)/100</f>
        <v>64</v>
      </c>
      <c r="E61" s="927">
        <v>20</v>
      </c>
      <c r="F61" s="927"/>
      <c r="G61" s="927">
        <v>100</v>
      </c>
      <c r="H61" s="927"/>
      <c r="I61" s="927"/>
      <c r="J61" s="927"/>
      <c r="K61" s="2471"/>
      <c r="L61" s="3" t="s">
        <v>2579</v>
      </c>
    </row>
    <row r="62" spans="1:12" x14ac:dyDescent="0.25">
      <c r="A62" s="22">
        <v>43242</v>
      </c>
      <c r="B62" s="11" t="s">
        <v>186</v>
      </c>
      <c r="C62" s="918"/>
      <c r="D62" s="918"/>
      <c r="E62" s="927"/>
      <c r="F62" s="927"/>
      <c r="G62" s="927"/>
      <c r="H62" s="927">
        <v>5350</v>
      </c>
      <c r="I62" s="927">
        <v>95</v>
      </c>
      <c r="J62" s="927"/>
      <c r="K62" s="2471"/>
      <c r="L62" s="3" t="s">
        <v>207</v>
      </c>
    </row>
    <row r="63" spans="1:12" x14ac:dyDescent="0.25">
      <c r="A63" s="22">
        <v>43318</v>
      </c>
      <c r="B63" s="11" t="s">
        <v>12</v>
      </c>
      <c r="C63" s="918">
        <v>90</v>
      </c>
      <c r="D63" s="918">
        <f>+C63*(100-E63)/100</f>
        <v>72</v>
      </c>
      <c r="E63" s="927">
        <v>20</v>
      </c>
      <c r="F63" s="927"/>
      <c r="G63" s="927">
        <v>100</v>
      </c>
      <c r="H63" s="927"/>
      <c r="I63" s="927"/>
      <c r="J63" s="927"/>
      <c r="K63" s="2471"/>
      <c r="L63" s="3" t="s">
        <v>2579</v>
      </c>
    </row>
    <row r="64" spans="1:12" ht="20.100000000000001" customHeight="1" x14ac:dyDescent="0.25">
      <c r="A64" s="22">
        <v>43394</v>
      </c>
      <c r="B64" s="11" t="s">
        <v>12</v>
      </c>
      <c r="C64" s="918">
        <v>95</v>
      </c>
      <c r="D64" s="918">
        <f>+C64*(100-E64)/100</f>
        <v>76</v>
      </c>
      <c r="E64" s="927">
        <v>20</v>
      </c>
      <c r="F64" s="927"/>
      <c r="G64" s="927">
        <v>100</v>
      </c>
      <c r="H64" s="927"/>
      <c r="I64" s="927"/>
      <c r="J64" s="927"/>
      <c r="K64" s="2471"/>
      <c r="L64" s="3" t="s">
        <v>2579</v>
      </c>
    </row>
    <row r="65" spans="1:12" ht="20.100000000000001" customHeight="1" x14ac:dyDescent="0.25">
      <c r="A65" s="22">
        <v>43417</v>
      </c>
      <c r="B65" s="11" t="s">
        <v>186</v>
      </c>
      <c r="C65" s="918"/>
      <c r="D65" s="918"/>
      <c r="E65" s="927"/>
      <c r="F65" s="927"/>
      <c r="G65" s="927"/>
      <c r="H65" s="927">
        <v>5370</v>
      </c>
      <c r="I65" s="927">
        <v>98</v>
      </c>
      <c r="J65" s="927"/>
      <c r="K65" s="2471"/>
      <c r="L65" s="3" t="s">
        <v>40</v>
      </c>
    </row>
    <row r="66" spans="1:12" ht="20.100000000000001" customHeight="1" thickBot="1" x14ac:dyDescent="0.3">
      <c r="A66" s="33">
        <v>43464</v>
      </c>
      <c r="B66" s="34" t="s">
        <v>12</v>
      </c>
      <c r="C66" s="1867">
        <v>75</v>
      </c>
      <c r="D66" s="1867">
        <f>+C66*(100-E66)/100</f>
        <v>52.5</v>
      </c>
      <c r="E66" s="1882">
        <v>30</v>
      </c>
      <c r="F66" s="1882"/>
      <c r="G66" s="1882">
        <v>100</v>
      </c>
      <c r="H66" s="1882"/>
      <c r="I66" s="1882"/>
      <c r="J66" s="1882"/>
      <c r="K66" s="2565"/>
      <c r="L66" s="35" t="s">
        <v>2579</v>
      </c>
    </row>
    <row r="67" spans="1:12" ht="20.100000000000001" customHeight="1" thickTop="1" x14ac:dyDescent="0.25">
      <c r="A67" s="1864">
        <v>43574</v>
      </c>
      <c r="B67" s="1879" t="s">
        <v>186</v>
      </c>
      <c r="C67" s="1885"/>
      <c r="D67" s="1885"/>
      <c r="E67" s="323"/>
      <c r="F67" s="323"/>
      <c r="G67" s="323"/>
      <c r="H67" s="323">
        <v>5325</v>
      </c>
      <c r="I67" s="323">
        <v>100</v>
      </c>
      <c r="J67" s="323"/>
      <c r="K67" s="2622"/>
      <c r="L67" s="21" t="s">
        <v>3009</v>
      </c>
    </row>
    <row r="68" spans="1:12" x14ac:dyDescent="0.25">
      <c r="A68" s="22">
        <v>43576</v>
      </c>
      <c r="B68" s="11" t="s">
        <v>14</v>
      </c>
      <c r="C68" s="3473" t="s">
        <v>2711</v>
      </c>
      <c r="D68" s="3474"/>
      <c r="E68" s="3474"/>
      <c r="F68" s="3474"/>
      <c r="G68" s="3474"/>
      <c r="H68" s="3474"/>
      <c r="I68" s="3474"/>
      <c r="J68" s="3475"/>
      <c r="K68" s="2465"/>
    </row>
    <row r="69" spans="1:12" x14ac:dyDescent="0.25">
      <c r="A69" s="22">
        <v>43645</v>
      </c>
      <c r="B69" s="11" t="s">
        <v>12</v>
      </c>
      <c r="C69" s="918">
        <v>90</v>
      </c>
      <c r="D69" s="918">
        <f>+C69*(100-E69)/100</f>
        <v>63</v>
      </c>
      <c r="E69" s="918">
        <v>30</v>
      </c>
      <c r="F69" s="918"/>
      <c r="G69" s="918">
        <v>100</v>
      </c>
      <c r="H69" s="918"/>
      <c r="I69" s="918"/>
      <c r="J69" s="918"/>
      <c r="K69" s="2464"/>
      <c r="L69" s="3" t="s">
        <v>3089</v>
      </c>
    </row>
    <row r="70" spans="1:12" x14ac:dyDescent="0.25">
      <c r="A70" s="22">
        <v>43680</v>
      </c>
      <c r="B70" s="11" t="s">
        <v>16</v>
      </c>
      <c r="C70" s="3473" t="s">
        <v>3146</v>
      </c>
      <c r="D70" s="3474"/>
      <c r="E70" s="3474"/>
      <c r="F70" s="3474"/>
      <c r="G70" s="3474"/>
      <c r="H70" s="3474"/>
      <c r="I70" s="3474"/>
      <c r="J70" s="3475"/>
      <c r="K70" s="2465"/>
    </row>
    <row r="71" spans="1:12" ht="20.100000000000001" customHeight="1" x14ac:dyDescent="0.25">
      <c r="A71" s="22">
        <v>43712</v>
      </c>
      <c r="B71" s="11" t="s">
        <v>14</v>
      </c>
      <c r="C71" s="3473" t="s">
        <v>546</v>
      </c>
      <c r="D71" s="3474"/>
      <c r="E71" s="3474"/>
      <c r="F71" s="3474"/>
      <c r="G71" s="3474"/>
      <c r="H71" s="3474"/>
      <c r="I71" s="3474"/>
      <c r="J71" s="3475"/>
      <c r="K71" s="2465"/>
    </row>
    <row r="72" spans="1:12" ht="21.75" customHeight="1" x14ac:dyDescent="0.25">
      <c r="A72" s="2080">
        <v>43722</v>
      </c>
      <c r="B72" s="11" t="s">
        <v>14</v>
      </c>
      <c r="C72" s="3473" t="s">
        <v>546</v>
      </c>
      <c r="D72" s="3474"/>
      <c r="E72" s="3474"/>
      <c r="F72" s="3474"/>
      <c r="G72" s="3474"/>
      <c r="H72" s="3474"/>
      <c r="I72" s="3474"/>
      <c r="J72" s="3475"/>
      <c r="K72" s="2465"/>
    </row>
    <row r="73" spans="1:12" x14ac:dyDescent="0.25">
      <c r="A73" s="22">
        <v>43783</v>
      </c>
      <c r="B73" s="11" t="s">
        <v>12</v>
      </c>
      <c r="C73" s="918">
        <v>90</v>
      </c>
      <c r="D73" s="918">
        <f>+C73*(100-E73)/100</f>
        <v>63</v>
      </c>
      <c r="E73" s="918">
        <v>30</v>
      </c>
      <c r="F73" s="918"/>
      <c r="G73" s="918">
        <v>130</v>
      </c>
      <c r="H73" s="918"/>
      <c r="I73" s="918"/>
      <c r="J73" s="918"/>
      <c r="K73" s="2464"/>
      <c r="L73" s="3" t="s">
        <v>22</v>
      </c>
    </row>
    <row r="74" spans="1:12" x14ac:dyDescent="0.25">
      <c r="A74" s="22">
        <v>43817</v>
      </c>
      <c r="B74" s="11" t="s">
        <v>186</v>
      </c>
      <c r="C74" s="918"/>
      <c r="D74" s="918">
        <f>+C74*(100-E74)/100</f>
        <v>0</v>
      </c>
      <c r="E74" s="918"/>
      <c r="F74" s="918"/>
      <c r="G74" s="918"/>
      <c r="H74" s="918">
        <v>5595</v>
      </c>
      <c r="I74" s="918">
        <v>88</v>
      </c>
      <c r="J74" s="918"/>
      <c r="K74" s="2464"/>
      <c r="L74" s="3" t="s">
        <v>3328</v>
      </c>
    </row>
    <row r="75" spans="1:12" ht="20.100000000000001" customHeight="1" x14ac:dyDescent="0.25">
      <c r="A75" s="22">
        <v>43871</v>
      </c>
      <c r="B75" s="11" t="s">
        <v>12</v>
      </c>
      <c r="C75" s="918">
        <v>105</v>
      </c>
      <c r="D75" s="918">
        <f>+C75*(100-E75)/100</f>
        <v>68.25</v>
      </c>
      <c r="E75" s="918">
        <v>35</v>
      </c>
      <c r="F75" s="918"/>
      <c r="G75" s="918">
        <v>130</v>
      </c>
      <c r="H75" s="918"/>
      <c r="I75" s="918"/>
      <c r="J75" s="918"/>
      <c r="K75" s="2464"/>
      <c r="L75" s="3" t="s">
        <v>3089</v>
      </c>
    </row>
    <row r="76" spans="1:12" ht="20.100000000000001" customHeight="1" x14ac:dyDescent="0.25">
      <c r="A76" s="22">
        <v>43908</v>
      </c>
      <c r="B76" s="11" t="s">
        <v>186</v>
      </c>
      <c r="C76" s="918"/>
      <c r="D76" s="918"/>
      <c r="E76" s="918"/>
      <c r="F76" s="918"/>
      <c r="G76" s="918"/>
      <c r="H76" s="918">
        <v>5570</v>
      </c>
      <c r="I76" s="918">
        <v>100</v>
      </c>
      <c r="J76" s="918"/>
      <c r="K76" s="2464"/>
      <c r="L76" s="3" t="s">
        <v>3328</v>
      </c>
    </row>
    <row r="77" spans="1:12" x14ac:dyDescent="0.25">
      <c r="A77" s="2410">
        <v>43920</v>
      </c>
      <c r="B77" s="2306" t="s">
        <v>4</v>
      </c>
      <c r="C77" s="2307"/>
      <c r="D77" s="2307"/>
      <c r="E77" s="2307">
        <v>38</v>
      </c>
      <c r="F77" s="2307"/>
      <c r="G77" s="2307"/>
      <c r="H77" s="2307"/>
      <c r="I77" s="2307"/>
      <c r="J77" s="2307"/>
      <c r="K77" s="2307"/>
      <c r="L77" s="2308"/>
    </row>
    <row r="78" spans="1:12" x14ac:dyDescent="0.25">
      <c r="A78" s="2410">
        <v>43951</v>
      </c>
      <c r="B78" s="2306" t="s">
        <v>4</v>
      </c>
      <c r="C78" s="2307"/>
      <c r="D78" s="2307"/>
      <c r="E78" s="2307">
        <v>38</v>
      </c>
      <c r="F78" s="2307"/>
      <c r="G78" s="2307"/>
      <c r="H78" s="2307"/>
      <c r="I78" s="2307"/>
      <c r="J78" s="2307"/>
      <c r="K78" s="2307"/>
      <c r="L78" s="2308"/>
    </row>
    <row r="79" spans="1:12" ht="21.75" customHeight="1" x14ac:dyDescent="0.25">
      <c r="A79" s="2410">
        <v>43981</v>
      </c>
      <c r="B79" s="2306" t="s">
        <v>4</v>
      </c>
      <c r="C79" s="2307"/>
      <c r="D79" s="2307"/>
      <c r="E79" s="2307">
        <v>40</v>
      </c>
      <c r="F79" s="2307"/>
      <c r="G79" s="2307"/>
      <c r="H79" s="2307"/>
      <c r="I79" s="2307"/>
      <c r="J79" s="2307"/>
      <c r="K79" s="2307"/>
      <c r="L79" s="2308"/>
    </row>
    <row r="80" spans="1:12" x14ac:dyDescent="0.25">
      <c r="A80" s="22">
        <v>43997</v>
      </c>
      <c r="B80" s="11" t="s">
        <v>12</v>
      </c>
      <c r="C80" s="918">
        <v>100</v>
      </c>
      <c r="D80" s="918">
        <f>+C80*(100-E80)/100</f>
        <v>60</v>
      </c>
      <c r="E80" s="918">
        <v>40</v>
      </c>
      <c r="F80" s="918" t="s">
        <v>159</v>
      </c>
      <c r="G80" s="918">
        <v>130</v>
      </c>
      <c r="H80" s="918"/>
      <c r="I80" s="918"/>
      <c r="J80" s="918"/>
      <c r="K80" s="2464"/>
      <c r="L80" s="3" t="s">
        <v>22</v>
      </c>
    </row>
    <row r="81" spans="1:12" ht="21" customHeight="1" x14ac:dyDescent="0.25">
      <c r="A81" s="2410">
        <v>44012</v>
      </c>
      <c r="B81" s="2306" t="s">
        <v>4</v>
      </c>
      <c r="C81" s="2307"/>
      <c r="D81" s="2307"/>
      <c r="E81" s="2307">
        <v>40</v>
      </c>
      <c r="F81" s="2307"/>
      <c r="G81" s="2307"/>
      <c r="H81" s="2307"/>
      <c r="I81" s="2307"/>
      <c r="J81" s="2307"/>
      <c r="K81" s="2307"/>
      <c r="L81" s="2308"/>
    </row>
    <row r="82" spans="1:12" x14ac:dyDescent="0.25">
      <c r="A82" s="2410">
        <v>44042</v>
      </c>
      <c r="B82" s="2306" t="s">
        <v>4</v>
      </c>
      <c r="C82" s="2307"/>
      <c r="D82" s="2307"/>
      <c r="E82" s="2307">
        <v>40</v>
      </c>
      <c r="F82" s="2307"/>
      <c r="G82" s="2307"/>
      <c r="H82" s="2307"/>
      <c r="I82" s="2307"/>
      <c r="J82" s="2307"/>
      <c r="K82" s="2307"/>
      <c r="L82" s="2308"/>
    </row>
    <row r="83" spans="1:12" x14ac:dyDescent="0.25">
      <c r="A83" s="22">
        <v>44068</v>
      </c>
      <c r="B83" s="11" t="s">
        <v>186</v>
      </c>
      <c r="C83" s="918"/>
      <c r="D83" s="2289" t="s">
        <v>301</v>
      </c>
      <c r="E83" s="918"/>
      <c r="F83" s="918"/>
      <c r="G83" s="918"/>
      <c r="H83" s="918">
        <v>5545</v>
      </c>
      <c r="I83" s="918">
        <v>100</v>
      </c>
      <c r="J83" s="918"/>
      <c r="K83" s="2464"/>
      <c r="L83" s="3" t="s">
        <v>1416</v>
      </c>
    </row>
    <row r="84" spans="1:12" ht="19.5" customHeight="1" x14ac:dyDescent="0.25">
      <c r="A84" s="2410">
        <v>44073</v>
      </c>
      <c r="B84" s="2306" t="s">
        <v>4</v>
      </c>
      <c r="C84" s="2307"/>
      <c r="D84" s="2307"/>
      <c r="E84" s="2307">
        <v>45</v>
      </c>
      <c r="F84" s="2307"/>
      <c r="G84" s="2307"/>
      <c r="H84" s="2307"/>
      <c r="I84" s="2307"/>
      <c r="J84" s="2307"/>
      <c r="K84" s="2307"/>
      <c r="L84" s="2308"/>
    </row>
    <row r="85" spans="1:12" ht="48.75" customHeight="1" x14ac:dyDescent="0.25">
      <c r="A85" s="22">
        <v>44083</v>
      </c>
      <c r="B85" s="11" t="s">
        <v>14</v>
      </c>
      <c r="C85" s="3473" t="s">
        <v>3921</v>
      </c>
      <c r="D85" s="3474"/>
      <c r="E85" s="3474"/>
      <c r="F85" s="3474"/>
      <c r="G85" s="3474"/>
      <c r="H85" s="3474"/>
      <c r="I85" s="3474"/>
      <c r="J85" s="3474"/>
      <c r="K85" s="3179"/>
      <c r="L85" s="1662" t="s">
        <v>3920</v>
      </c>
    </row>
    <row r="86" spans="1:12" ht="20.100000000000001" customHeight="1" x14ac:dyDescent="0.25">
      <c r="A86" s="22">
        <v>44227</v>
      </c>
      <c r="B86" s="11" t="s">
        <v>186</v>
      </c>
      <c r="C86" s="918"/>
      <c r="D86" s="2289" t="s">
        <v>301</v>
      </c>
      <c r="E86" s="918"/>
      <c r="F86" s="918"/>
      <c r="G86" s="918"/>
      <c r="H86" s="918"/>
      <c r="I86" s="918"/>
      <c r="J86" s="918">
        <v>4940</v>
      </c>
      <c r="K86" s="2464"/>
      <c r="L86" s="3" t="s">
        <v>415</v>
      </c>
    </row>
    <row r="87" spans="1:12" ht="108.75" customHeight="1" x14ac:dyDescent="0.25">
      <c r="A87" s="1254">
        <v>44308</v>
      </c>
      <c r="B87" s="3180" t="s">
        <v>31</v>
      </c>
      <c r="C87" s="3598" t="s">
        <v>4340</v>
      </c>
      <c r="D87" s="3599"/>
      <c r="E87" s="3599"/>
      <c r="F87" s="3599"/>
      <c r="G87" s="3599"/>
      <c r="H87" s="3599"/>
      <c r="I87" s="3599"/>
      <c r="J87" s="3600"/>
      <c r="K87" s="3178"/>
      <c r="L87" s="1306" t="s">
        <v>1908</v>
      </c>
    </row>
    <row r="88" spans="1:12" ht="20.100000000000001" customHeight="1" x14ac:dyDescent="0.25">
      <c r="A88" s="22">
        <v>44323</v>
      </c>
      <c r="B88" s="11" t="s">
        <v>12</v>
      </c>
      <c r="C88" s="3173">
        <v>115</v>
      </c>
      <c r="D88" s="3173">
        <f>C88*(100-E88)/100</f>
        <v>86.25</v>
      </c>
      <c r="E88" s="3173">
        <v>25</v>
      </c>
      <c r="F88" s="3173" t="s">
        <v>159</v>
      </c>
      <c r="G88" s="3173">
        <v>120</v>
      </c>
      <c r="H88" s="918"/>
      <c r="I88" s="918"/>
      <c r="J88" s="918"/>
      <c r="K88" s="2464"/>
      <c r="L88" s="3" t="s">
        <v>22</v>
      </c>
    </row>
    <row r="89" spans="1:12" ht="20.100000000000001" customHeight="1" x14ac:dyDescent="0.25">
      <c r="A89" s="22">
        <v>44347</v>
      </c>
      <c r="B89" s="11" t="s">
        <v>186</v>
      </c>
      <c r="C89" s="918"/>
      <c r="D89" s="2289">
        <f>+C89*(100-E89)/100</f>
        <v>0</v>
      </c>
      <c r="E89" s="918"/>
      <c r="F89" s="918"/>
      <c r="G89" s="918"/>
      <c r="H89" s="3473" t="s">
        <v>4377</v>
      </c>
      <c r="I89" s="3475"/>
      <c r="J89" s="918"/>
      <c r="K89" s="2464"/>
      <c r="L89" s="3" t="s">
        <v>40</v>
      </c>
    </row>
    <row r="90" spans="1:12" ht="20.100000000000001" customHeight="1" x14ac:dyDescent="0.25">
      <c r="A90" s="22">
        <v>44357</v>
      </c>
      <c r="B90" s="11" t="s">
        <v>496</v>
      </c>
      <c r="C90" s="3473" t="s">
        <v>4399</v>
      </c>
      <c r="D90" s="3474"/>
      <c r="E90" s="3474"/>
      <c r="F90" s="3474"/>
      <c r="G90" s="3474"/>
      <c r="H90" s="3474"/>
      <c r="I90" s="3474"/>
      <c r="J90" s="3475"/>
      <c r="K90" s="2464"/>
    </row>
    <row r="91" spans="1:12" ht="20.100000000000001" customHeight="1" x14ac:dyDescent="0.25">
      <c r="A91" s="22">
        <v>44450</v>
      </c>
      <c r="B91" s="11" t="s">
        <v>186</v>
      </c>
      <c r="C91" s="918"/>
      <c r="D91" s="2289" t="s">
        <v>301</v>
      </c>
      <c r="E91" s="918"/>
      <c r="F91" s="918"/>
      <c r="G91" s="918"/>
      <c r="H91" s="918">
        <v>5820</v>
      </c>
      <c r="I91" s="918">
        <v>100</v>
      </c>
      <c r="J91" s="918"/>
      <c r="K91" s="2464"/>
      <c r="L91" s="3" t="s">
        <v>4538</v>
      </c>
    </row>
    <row r="92" spans="1:12" ht="20.100000000000001" customHeight="1" x14ac:dyDescent="0.25">
      <c r="A92" s="22">
        <v>44517</v>
      </c>
      <c r="B92" s="11" t="s">
        <v>12</v>
      </c>
      <c r="C92" s="918">
        <v>63</v>
      </c>
      <c r="D92" s="2289">
        <f>+C92*(100-E92)/100</f>
        <v>44.1</v>
      </c>
      <c r="E92" s="918">
        <v>30</v>
      </c>
      <c r="F92" s="918" t="s">
        <v>159</v>
      </c>
      <c r="G92" s="918">
        <v>95</v>
      </c>
      <c r="H92" s="918"/>
      <c r="I92" s="918"/>
      <c r="J92" s="918"/>
      <c r="K92" s="2464"/>
      <c r="L92" s="3" t="s">
        <v>3089</v>
      </c>
    </row>
    <row r="93" spans="1:12" ht="20.100000000000001" customHeight="1" x14ac:dyDescent="0.25">
      <c r="A93" s="22"/>
      <c r="B93" s="11"/>
      <c r="C93" s="918"/>
      <c r="D93" s="2289">
        <f>+C93*(100-E93)/100</f>
        <v>0</v>
      </c>
      <c r="E93" s="918"/>
      <c r="F93" s="918"/>
      <c r="G93" s="918"/>
      <c r="H93" s="918"/>
      <c r="I93" s="918"/>
      <c r="J93" s="918"/>
      <c r="K93" s="2464"/>
    </row>
    <row r="94" spans="1:12" ht="20.100000000000001" customHeight="1" x14ac:dyDescent="0.25">
      <c r="A94" s="22"/>
      <c r="B94" s="11"/>
      <c r="C94" s="918"/>
      <c r="D94" s="2289">
        <f>+C94*(100-E94)/100</f>
        <v>0</v>
      </c>
      <c r="E94" s="927"/>
      <c r="F94" s="927"/>
      <c r="G94" s="927"/>
      <c r="H94" s="927"/>
      <c r="I94" s="927"/>
      <c r="J94" s="927"/>
      <c r="K94" s="2471"/>
    </row>
    <row r="95" spans="1:12" ht="20.100000000000001" customHeight="1" x14ac:dyDescent="0.25">
      <c r="A95" s="22"/>
      <c r="B95" s="11"/>
      <c r="C95" s="918"/>
      <c r="D95" s="3430">
        <f t="shared" ref="D95:D106" si="0">+C95*(100-E95)/100</f>
        <v>0</v>
      </c>
      <c r="E95" s="927"/>
      <c r="F95" s="927"/>
      <c r="G95" s="927"/>
      <c r="H95" s="927"/>
      <c r="I95" s="927"/>
      <c r="J95" s="927"/>
      <c r="K95" s="2471"/>
    </row>
    <row r="96" spans="1:12" x14ac:dyDescent="0.25">
      <c r="A96" s="22"/>
      <c r="B96" s="11"/>
      <c r="C96" s="918"/>
      <c r="D96" s="3430">
        <f t="shared" si="0"/>
        <v>0</v>
      </c>
      <c r="E96" s="927"/>
      <c r="F96" s="927"/>
      <c r="G96" s="927"/>
      <c r="H96" s="927"/>
      <c r="I96" s="927"/>
      <c r="J96" s="927"/>
      <c r="K96" s="2471"/>
    </row>
    <row r="97" spans="1:11" ht="20.100000000000001" customHeight="1" x14ac:dyDescent="0.25">
      <c r="A97" s="22"/>
      <c r="B97" s="11"/>
      <c r="C97" s="918"/>
      <c r="D97" s="3430">
        <f t="shared" si="0"/>
        <v>0</v>
      </c>
      <c r="E97" s="927"/>
      <c r="F97" s="927"/>
      <c r="G97" s="927"/>
      <c r="H97" s="927"/>
      <c r="I97" s="927"/>
      <c r="J97" s="927"/>
      <c r="K97" s="2471"/>
    </row>
    <row r="98" spans="1:11" x14ac:dyDescent="0.25">
      <c r="A98" s="22"/>
      <c r="B98" s="11"/>
      <c r="C98" s="918"/>
      <c r="D98" s="3430">
        <f t="shared" si="0"/>
        <v>0</v>
      </c>
      <c r="E98" s="927"/>
      <c r="F98" s="927"/>
      <c r="G98" s="927"/>
      <c r="H98" s="927"/>
      <c r="I98" s="927"/>
      <c r="J98" s="927"/>
      <c r="K98" s="2471"/>
    </row>
    <row r="99" spans="1:11" x14ac:dyDescent="0.25">
      <c r="A99" s="22"/>
      <c r="B99" s="11"/>
      <c r="C99" s="918"/>
      <c r="D99" s="3430">
        <f t="shared" si="0"/>
        <v>0</v>
      </c>
      <c r="E99" s="927"/>
      <c r="F99" s="927"/>
      <c r="G99" s="927"/>
      <c r="H99" s="927"/>
      <c r="I99" s="927"/>
      <c r="J99" s="927"/>
      <c r="K99" s="2471"/>
    </row>
    <row r="100" spans="1:11" x14ac:dyDescent="0.25">
      <c r="A100" s="22"/>
      <c r="B100" s="11"/>
      <c r="C100" s="918"/>
      <c r="D100" s="3430">
        <f t="shared" si="0"/>
        <v>0</v>
      </c>
      <c r="E100" s="927"/>
      <c r="F100" s="927"/>
      <c r="G100" s="927"/>
      <c r="H100" s="927"/>
      <c r="I100" s="927"/>
      <c r="J100" s="927"/>
      <c r="K100" s="2471"/>
    </row>
    <row r="101" spans="1:11" x14ac:dyDescent="0.25">
      <c r="A101" s="22"/>
      <c r="C101" s="918"/>
      <c r="D101" s="3430">
        <f t="shared" si="0"/>
        <v>0</v>
      </c>
      <c r="E101" s="927"/>
      <c r="F101" s="927"/>
      <c r="G101" s="927"/>
      <c r="H101" s="927"/>
      <c r="I101" s="927"/>
      <c r="J101" s="927"/>
      <c r="K101" s="2471"/>
    </row>
    <row r="102" spans="1:11" x14ac:dyDescent="0.25">
      <c r="A102" s="22"/>
      <c r="C102" s="918"/>
      <c r="D102" s="3430">
        <f t="shared" si="0"/>
        <v>0</v>
      </c>
      <c r="E102" s="927"/>
      <c r="F102" s="927"/>
      <c r="G102" s="927"/>
      <c r="H102" s="927"/>
      <c r="I102" s="927"/>
      <c r="J102" s="927"/>
      <c r="K102" s="2471"/>
    </row>
    <row r="103" spans="1:11" x14ac:dyDescent="0.25">
      <c r="A103" s="22"/>
      <c r="C103" s="918"/>
      <c r="D103" s="3430">
        <f t="shared" si="0"/>
        <v>0</v>
      </c>
      <c r="E103" s="927"/>
      <c r="F103" s="927"/>
      <c r="G103" s="927"/>
      <c r="H103" s="927"/>
      <c r="I103" s="927"/>
      <c r="J103" s="927"/>
      <c r="K103" s="2471"/>
    </row>
    <row r="104" spans="1:11" x14ac:dyDescent="0.25">
      <c r="A104" s="22"/>
      <c r="C104" s="918"/>
      <c r="D104" s="3430">
        <f t="shared" si="0"/>
        <v>0</v>
      </c>
      <c r="E104" s="927"/>
      <c r="F104" s="927"/>
      <c r="G104" s="927"/>
      <c r="H104" s="927"/>
      <c r="I104" s="927"/>
      <c r="J104" s="927"/>
      <c r="K104" s="2471"/>
    </row>
    <row r="105" spans="1:11" x14ac:dyDescent="0.25">
      <c r="A105" s="22"/>
      <c r="C105" s="918"/>
      <c r="D105" s="3430">
        <f t="shared" si="0"/>
        <v>0</v>
      </c>
      <c r="E105" s="927"/>
      <c r="F105" s="927"/>
      <c r="G105" s="927"/>
      <c r="H105" s="927"/>
      <c r="I105" s="927"/>
      <c r="J105" s="927"/>
      <c r="K105" s="2471"/>
    </row>
    <row r="106" spans="1:11" x14ac:dyDescent="0.25">
      <c r="A106" s="22"/>
      <c r="C106" s="918"/>
      <c r="D106" s="3430">
        <f t="shared" si="0"/>
        <v>0</v>
      </c>
      <c r="E106" s="927"/>
      <c r="F106" s="927"/>
      <c r="G106" s="927"/>
      <c r="H106" s="927"/>
      <c r="I106" s="927"/>
      <c r="J106" s="927"/>
      <c r="K106" s="2471"/>
    </row>
    <row r="107" spans="1:11" x14ac:dyDescent="0.25">
      <c r="A107" s="22"/>
      <c r="C107" s="918"/>
      <c r="D107" s="918"/>
      <c r="E107" s="918"/>
      <c r="F107" s="918"/>
      <c r="G107" s="918"/>
      <c r="H107" s="3473"/>
      <c r="I107" s="3474"/>
      <c r="J107" s="3475"/>
      <c r="K107" s="2465"/>
    </row>
    <row r="108" spans="1:11" x14ac:dyDescent="0.25">
      <c r="A108" s="22"/>
      <c r="C108" s="918"/>
      <c r="D108" s="918"/>
      <c r="E108" s="918"/>
      <c r="F108" s="918"/>
      <c r="G108" s="918"/>
      <c r="H108" s="918"/>
      <c r="I108" s="918"/>
      <c r="J108" s="918"/>
      <c r="K108" s="2464"/>
    </row>
    <row r="109" spans="1:11" x14ac:dyDescent="0.25">
      <c r="A109" s="22"/>
      <c r="C109" s="918"/>
      <c r="D109" s="918"/>
      <c r="E109" s="918"/>
      <c r="F109" s="918"/>
      <c r="G109" s="918"/>
      <c r="H109" s="918"/>
      <c r="I109" s="918"/>
      <c r="J109" s="918"/>
      <c r="K109" s="2464"/>
    </row>
    <row r="110" spans="1:11" x14ac:dyDescent="0.25">
      <c r="A110" s="22"/>
      <c r="C110" s="918"/>
      <c r="D110" s="918"/>
      <c r="E110" s="918"/>
      <c r="F110" s="918"/>
      <c r="G110" s="918"/>
      <c r="H110" s="918"/>
      <c r="I110" s="918"/>
      <c r="J110" s="918"/>
      <c r="K110" s="2464"/>
    </row>
    <row r="111" spans="1:11" x14ac:dyDescent="0.25">
      <c r="A111" s="22"/>
      <c r="C111" s="918"/>
      <c r="D111" s="918"/>
      <c r="E111" s="918"/>
      <c r="F111" s="918"/>
      <c r="G111" s="918"/>
      <c r="H111" s="918"/>
      <c r="I111" s="918"/>
      <c r="J111" s="918"/>
      <c r="K111" s="2464"/>
    </row>
    <row r="112" spans="1:11" x14ac:dyDescent="0.25">
      <c r="A112" s="22"/>
      <c r="C112" s="918"/>
      <c r="D112" s="918"/>
      <c r="E112" s="918"/>
      <c r="F112" s="918"/>
      <c r="G112" s="918"/>
      <c r="H112" s="918"/>
      <c r="I112" s="918"/>
      <c r="J112" s="918"/>
      <c r="K112" s="2464"/>
    </row>
    <row r="113" spans="1:11" x14ac:dyDescent="0.25">
      <c r="A113" s="22"/>
      <c r="C113" s="918"/>
      <c r="D113" s="918"/>
      <c r="E113" s="918"/>
      <c r="F113" s="918"/>
      <c r="G113" s="918"/>
      <c r="H113" s="918"/>
      <c r="I113" s="918"/>
      <c r="J113" s="918"/>
      <c r="K113" s="2464"/>
    </row>
    <row r="114" spans="1:11" x14ac:dyDescent="0.25">
      <c r="A114" s="22"/>
      <c r="C114" s="918"/>
      <c r="D114" s="918"/>
      <c r="E114" s="918"/>
      <c r="F114" s="918"/>
      <c r="G114" s="918"/>
      <c r="H114" s="918"/>
      <c r="I114" s="918"/>
      <c r="J114" s="918"/>
      <c r="K114" s="2464"/>
    </row>
    <row r="115" spans="1:11" x14ac:dyDescent="0.25">
      <c r="A115" s="22"/>
      <c r="C115" s="918"/>
      <c r="D115" s="918"/>
      <c r="E115" s="918"/>
      <c r="F115" s="918"/>
      <c r="G115" s="918"/>
      <c r="H115" s="918"/>
      <c r="I115" s="918"/>
      <c r="J115" s="918"/>
      <c r="K115" s="2464"/>
    </row>
    <row r="116" spans="1:11" x14ac:dyDescent="0.25">
      <c r="A116" s="22"/>
      <c r="C116" s="918"/>
      <c r="D116" s="918"/>
      <c r="E116" s="918"/>
      <c r="F116" s="918"/>
      <c r="G116" s="918"/>
      <c r="H116" s="918"/>
      <c r="I116" s="918"/>
      <c r="J116" s="918"/>
      <c r="K116" s="2464"/>
    </row>
    <row r="117" spans="1:11" x14ac:dyDescent="0.25">
      <c r="A117" s="22"/>
      <c r="C117" s="918"/>
      <c r="D117" s="918"/>
      <c r="E117" s="918"/>
      <c r="F117" s="918"/>
      <c r="G117" s="918"/>
      <c r="H117" s="918"/>
      <c r="I117" s="918"/>
      <c r="J117" s="918"/>
      <c r="K117" s="2464"/>
    </row>
    <row r="118" spans="1:11" x14ac:dyDescent="0.25">
      <c r="A118" s="22"/>
      <c r="C118" s="927"/>
      <c r="D118" s="927"/>
      <c r="E118" s="927"/>
      <c r="F118" s="927"/>
      <c r="G118" s="927"/>
      <c r="H118" s="927"/>
      <c r="I118" s="927"/>
      <c r="J118" s="927"/>
      <c r="K118" s="2471"/>
    </row>
    <row r="119" spans="1:11" x14ac:dyDescent="0.25">
      <c r="A119" s="22"/>
      <c r="C119" s="927"/>
      <c r="D119" s="927"/>
      <c r="E119" s="927"/>
      <c r="F119" s="927"/>
      <c r="G119" s="927"/>
      <c r="H119" s="927"/>
      <c r="I119" s="927"/>
      <c r="J119" s="927"/>
      <c r="K119" s="2471"/>
    </row>
    <row r="120" spans="1:11" x14ac:dyDescent="0.25">
      <c r="A120" s="22"/>
      <c r="C120" s="927"/>
      <c r="D120" s="927"/>
      <c r="E120" s="927"/>
      <c r="F120" s="927"/>
      <c r="G120" s="927"/>
      <c r="H120" s="927"/>
      <c r="I120" s="927"/>
      <c r="J120" s="927"/>
      <c r="K120" s="2471"/>
    </row>
    <row r="121" spans="1:11" x14ac:dyDescent="0.25">
      <c r="A121" s="22"/>
      <c r="C121" s="927"/>
      <c r="D121" s="927"/>
      <c r="E121" s="927"/>
      <c r="F121" s="927"/>
      <c r="G121" s="927"/>
      <c r="H121" s="927"/>
      <c r="I121" s="927"/>
      <c r="J121" s="927"/>
      <c r="K121" s="2471"/>
    </row>
    <row r="122" spans="1:11" x14ac:dyDescent="0.25">
      <c r="A122" s="22"/>
    </row>
    <row r="123" spans="1:11" x14ac:dyDescent="0.25">
      <c r="A123" s="22"/>
    </row>
    <row r="124" spans="1:11" x14ac:dyDescent="0.25">
      <c r="A124" s="22"/>
    </row>
    <row r="125" spans="1:11" x14ac:dyDescent="0.25">
      <c r="A125" s="22"/>
    </row>
    <row r="126" spans="1:11" x14ac:dyDescent="0.25">
      <c r="A126" s="22"/>
    </row>
    <row r="127" spans="1:11" x14ac:dyDescent="0.25">
      <c r="A127" s="22"/>
    </row>
  </sheetData>
  <autoFilter ref="B6:K6"/>
  <customSheetViews>
    <customSheetView guid="{A61807DE-1A9F-4D9E-AA9C-2C2A4B8D3195}" showAutoFilter="1">
      <pane ySplit="6" topLeftCell="A76" activePane="bottomLeft" state="frozen"/>
      <selection pane="bottomLeft" activeCell="K80" sqref="K80"/>
      <pageMargins left="0.75" right="0.75" top="1" bottom="1" header="0.5" footer="0.5"/>
      <pageSetup orientation="portrait" r:id="rId1"/>
      <headerFooter alignWithMargins="0"/>
      <autoFilter ref="B6:B129"/>
    </customSheetView>
    <customSheetView guid="{C5727CAE-36E7-4F5C-A23D-3D3BFC529126}" showAutoFilter="1">
      <pane ySplit="6" topLeftCell="A76" activePane="bottomLeft" state="frozen"/>
      <selection pane="bottomLeft" activeCell="K80" sqref="K80"/>
      <pageMargins left="0.75" right="0.75" top="1" bottom="1" header="0.5" footer="0.5"/>
      <pageSetup orientation="portrait" r:id="rId2"/>
      <headerFooter alignWithMargins="0"/>
      <autoFilter ref="B6:B129"/>
    </customSheetView>
    <customSheetView guid="{DA733677-58EB-43A1-AB08-BCD2B2774334}" showAutoFilter="1">
      <pane ySplit="6" topLeftCell="A76" activePane="bottomLeft" state="frozen"/>
      <selection pane="bottomLeft" activeCell="K80" sqref="K80"/>
      <pageMargins left="0.75" right="0.75" top="1" bottom="1" header="0.5" footer="0.5"/>
      <pageSetup orientation="portrait" r:id="rId3"/>
      <headerFooter alignWithMargins="0"/>
      <autoFilter ref="B6:B129"/>
    </customSheetView>
  </customSheetViews>
  <mergeCells count="60">
    <mergeCell ref="C87:J87"/>
    <mergeCell ref="M3:P3"/>
    <mergeCell ref="C35:J35"/>
    <mergeCell ref="H38:J38"/>
    <mergeCell ref="C34:J34"/>
    <mergeCell ref="H37:J37"/>
    <mergeCell ref="C31:J31"/>
    <mergeCell ref="C25:J25"/>
    <mergeCell ref="H32:J32"/>
    <mergeCell ref="C4:F4"/>
    <mergeCell ref="C9:J9"/>
    <mergeCell ref="C14:J14"/>
    <mergeCell ref="C16:J16"/>
    <mergeCell ref="C3:F3"/>
    <mergeCell ref="I5:J5"/>
    <mergeCell ref="K3:L3"/>
    <mergeCell ref="H107:J107"/>
    <mergeCell ref="C49:J49"/>
    <mergeCell ref="C50:J50"/>
    <mergeCell ref="C51:J51"/>
    <mergeCell ref="C41:J41"/>
    <mergeCell ref="I47:J47"/>
    <mergeCell ref="H53:J53"/>
    <mergeCell ref="C70:J70"/>
    <mergeCell ref="C55:J55"/>
    <mergeCell ref="C45:J45"/>
    <mergeCell ref="C60:J60"/>
    <mergeCell ref="C68:J68"/>
    <mergeCell ref="C71:J71"/>
    <mergeCell ref="C72:J72"/>
    <mergeCell ref="H89:I89"/>
    <mergeCell ref="C90:J90"/>
    <mergeCell ref="K4:L4"/>
    <mergeCell ref="K5:L5"/>
    <mergeCell ref="A4:B4"/>
    <mergeCell ref="I4:J4"/>
    <mergeCell ref="I3:J3"/>
    <mergeCell ref="A3:B3"/>
    <mergeCell ref="G4:H4"/>
    <mergeCell ref="C5:F5"/>
    <mergeCell ref="G3:H3"/>
    <mergeCell ref="A1:L1"/>
    <mergeCell ref="A2:B2"/>
    <mergeCell ref="C2:F2"/>
    <mergeCell ref="G2:H2"/>
    <mergeCell ref="I2:J2"/>
    <mergeCell ref="K2:L2"/>
    <mergeCell ref="C85:J85"/>
    <mergeCell ref="C30:J30"/>
    <mergeCell ref="C22:J22"/>
    <mergeCell ref="C26:J26"/>
    <mergeCell ref="A5:B5"/>
    <mergeCell ref="C20:J20"/>
    <mergeCell ref="C12:J12"/>
    <mergeCell ref="C23:J23"/>
    <mergeCell ref="C19:J19"/>
    <mergeCell ref="C13:J13"/>
    <mergeCell ref="C17:J17"/>
    <mergeCell ref="C10:J10"/>
    <mergeCell ref="C11:J11"/>
  </mergeCells>
  <phoneticPr fontId="9" type="noConversion"/>
  <hyperlinks>
    <hyperlink ref="B20" r:id="rId4"/>
    <hyperlink ref="B87" r:id="rId5"/>
  </hyperlinks>
  <pageMargins left="0.75" right="0.75" top="1" bottom="1" header="0.5" footer="0.5"/>
  <pageSetup orientation="portrait" r:id="rId6"/>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M163"/>
  <sheetViews>
    <sheetView zoomScaleNormal="100" workbookViewId="0">
      <pane ySplit="6" topLeftCell="A79" activePane="bottomLeft" state="frozen"/>
      <selection activeCell="C163" sqref="C163:J163"/>
      <selection pane="bottomLeft" activeCell="C80" sqref="C80:E80"/>
    </sheetView>
  </sheetViews>
  <sheetFormatPr defaultRowHeight="15.75" x14ac:dyDescent="0.25"/>
  <cols>
    <col min="1" max="1" width="11" style="24" customWidth="1"/>
    <col min="2" max="2" width="10.140625" style="23" customWidth="1"/>
    <col min="3" max="10" width="14.28515625" style="23" customWidth="1"/>
    <col min="11" max="11" width="20.7109375" style="2453" customWidth="1"/>
    <col min="12" max="12" width="43.85546875" style="3" customWidth="1"/>
    <col min="13" max="13" width="30" style="10" customWidth="1"/>
    <col min="14" max="16384" width="9.140625" style="10"/>
  </cols>
  <sheetData>
    <row r="1" spans="1:13" s="2" customFormat="1" ht="30.75" customHeight="1" thickTop="1" x14ac:dyDescent="0.25">
      <c r="A1" s="3465" t="s">
        <v>604</v>
      </c>
      <c r="B1" s="3466"/>
      <c r="C1" s="3466"/>
      <c r="D1" s="3466"/>
      <c r="E1" s="3466"/>
      <c r="F1" s="3466"/>
      <c r="G1" s="3466"/>
      <c r="H1" s="3466"/>
      <c r="I1" s="3466"/>
      <c r="J1" s="3466"/>
      <c r="K1" s="3466"/>
      <c r="L1" s="3467"/>
      <c r="M1" s="1"/>
    </row>
    <row r="2" spans="1:13" s="5" customFormat="1" ht="20.25" customHeight="1" x14ac:dyDescent="0.25">
      <c r="A2" s="3463" t="s">
        <v>259</v>
      </c>
      <c r="B2" s="3464"/>
      <c r="C2" s="3445">
        <f>+(76+125+25)*25</f>
        <v>5650</v>
      </c>
      <c r="D2" s="3446"/>
      <c r="E2" s="3446"/>
      <c r="F2" s="3447"/>
      <c r="G2" s="3571" t="s">
        <v>4029</v>
      </c>
      <c r="H2" s="3572"/>
      <c r="I2" s="3437" t="s">
        <v>260</v>
      </c>
      <c r="J2" s="3438"/>
      <c r="K2" s="3500" t="s">
        <v>267</v>
      </c>
      <c r="L2" s="3501"/>
      <c r="M2" s="4"/>
    </row>
    <row r="3" spans="1:13" s="5" customFormat="1" ht="20.25" customHeight="1" x14ac:dyDescent="0.25">
      <c r="A3" s="3463" t="s">
        <v>261</v>
      </c>
      <c r="B3" s="3464"/>
      <c r="C3" s="3445" t="s">
        <v>266</v>
      </c>
      <c r="D3" s="3446"/>
      <c r="E3" s="3446"/>
      <c r="F3" s="3447"/>
      <c r="G3" s="3593"/>
      <c r="H3" s="3594"/>
      <c r="I3" s="3437" t="s">
        <v>262</v>
      </c>
      <c r="J3" s="3438"/>
      <c r="K3" s="3500" t="s">
        <v>277</v>
      </c>
      <c r="L3" s="3501"/>
      <c r="M3" s="4"/>
    </row>
    <row r="4" spans="1:13" s="5" customFormat="1" ht="20.25" customHeight="1" x14ac:dyDescent="0.25">
      <c r="A4" s="3463" t="s">
        <v>263</v>
      </c>
      <c r="B4" s="3464"/>
      <c r="C4" s="3434" t="s">
        <v>4442</v>
      </c>
      <c r="D4" s="3612"/>
      <c r="E4" s="3612"/>
      <c r="F4" s="3613"/>
      <c r="G4" s="3593"/>
      <c r="H4" s="3594"/>
      <c r="I4" s="3437" t="s">
        <v>264</v>
      </c>
      <c r="J4" s="3438"/>
      <c r="K4" s="3500" t="s">
        <v>4400</v>
      </c>
      <c r="L4" s="3501"/>
      <c r="M4" s="4"/>
    </row>
    <row r="5" spans="1:13" s="5" customFormat="1" ht="96" customHeight="1" thickBot="1" x14ac:dyDescent="0.3">
      <c r="A5" s="3448" t="s">
        <v>265</v>
      </c>
      <c r="B5" s="3449"/>
      <c r="C5" s="3450" t="s">
        <v>4440</v>
      </c>
      <c r="D5" s="3451"/>
      <c r="E5" s="3451"/>
      <c r="F5" s="3452"/>
      <c r="G5" s="48"/>
      <c r="H5" s="49"/>
      <c r="I5" s="3437" t="s">
        <v>397</v>
      </c>
      <c r="J5" s="3438"/>
      <c r="K5" s="3610" t="s">
        <v>4447</v>
      </c>
      <c r="L5" s="3611"/>
      <c r="M5" s="4"/>
    </row>
    <row r="6" spans="1:13" ht="43.5" customHeight="1" thickTop="1" x14ac:dyDescent="0.25">
      <c r="A6" s="7" t="s">
        <v>1</v>
      </c>
      <c r="B6" s="8" t="s">
        <v>0</v>
      </c>
      <c r="C6" s="8" t="s">
        <v>2</v>
      </c>
      <c r="D6" s="8" t="s">
        <v>3</v>
      </c>
      <c r="E6" s="8" t="s">
        <v>4</v>
      </c>
      <c r="F6" s="8" t="s">
        <v>5</v>
      </c>
      <c r="G6" s="8" t="s">
        <v>6</v>
      </c>
      <c r="H6" s="8" t="s">
        <v>7</v>
      </c>
      <c r="I6" s="8" t="s">
        <v>8</v>
      </c>
      <c r="J6" s="8" t="s">
        <v>9</v>
      </c>
      <c r="K6" s="2671" t="s">
        <v>3817</v>
      </c>
      <c r="L6" s="9" t="s">
        <v>10</v>
      </c>
    </row>
    <row r="7" spans="1:13" ht="20.100000000000001" customHeight="1" x14ac:dyDescent="0.25">
      <c r="A7" s="22">
        <v>40591</v>
      </c>
      <c r="B7" s="11" t="s">
        <v>12</v>
      </c>
      <c r="C7" s="23">
        <v>70</v>
      </c>
      <c r="D7" s="23">
        <v>68</v>
      </c>
      <c r="E7" s="23">
        <v>3</v>
      </c>
      <c r="G7" s="23">
        <v>105</v>
      </c>
      <c r="H7" s="11"/>
      <c r="I7" s="11"/>
      <c r="J7" s="11"/>
      <c r="K7" s="2772" t="s">
        <v>3822</v>
      </c>
      <c r="L7" s="3" t="s">
        <v>776</v>
      </c>
    </row>
    <row r="8" spans="1:13" ht="20.100000000000001" customHeight="1" x14ac:dyDescent="0.25">
      <c r="A8" s="22">
        <v>40633</v>
      </c>
      <c r="B8" s="11" t="s">
        <v>186</v>
      </c>
      <c r="C8" s="11"/>
      <c r="D8" s="11"/>
      <c r="E8" s="11"/>
      <c r="F8" s="11"/>
      <c r="G8" s="11"/>
      <c r="H8" s="23">
        <v>5450</v>
      </c>
      <c r="I8" s="23">
        <v>100</v>
      </c>
      <c r="J8" s="11"/>
      <c r="K8" s="2675"/>
      <c r="L8" s="3" t="s">
        <v>75</v>
      </c>
    </row>
    <row r="9" spans="1:13" ht="20.100000000000001" customHeight="1" x14ac:dyDescent="0.25">
      <c r="A9" s="22">
        <v>40635</v>
      </c>
      <c r="B9" s="11" t="s">
        <v>14</v>
      </c>
      <c r="C9" s="3489" t="s">
        <v>15</v>
      </c>
      <c r="D9" s="3489"/>
      <c r="E9" s="3489"/>
      <c r="F9" s="3489"/>
      <c r="G9" s="3489"/>
      <c r="H9" s="3489"/>
      <c r="I9" s="3489"/>
      <c r="J9" s="3489"/>
    </row>
    <row r="10" spans="1:13" ht="20.100000000000001" customHeight="1" thickBot="1" x14ac:dyDescent="0.3">
      <c r="A10" s="28">
        <v>40747</v>
      </c>
      <c r="B10" s="12" t="s">
        <v>186</v>
      </c>
      <c r="C10" s="116"/>
      <c r="D10" s="116"/>
      <c r="E10" s="116"/>
      <c r="F10" s="116"/>
      <c r="G10" s="116"/>
      <c r="H10" s="116">
        <v>5425</v>
      </c>
      <c r="I10" s="116">
        <v>77</v>
      </c>
      <c r="J10" s="116"/>
      <c r="K10" s="2534"/>
      <c r="L10" s="13" t="s">
        <v>148</v>
      </c>
    </row>
    <row r="11" spans="1:13" ht="26.25" customHeight="1" thickTop="1" x14ac:dyDescent="0.25">
      <c r="A11" s="39">
        <v>41010</v>
      </c>
      <c r="B11" s="40" t="s">
        <v>186</v>
      </c>
      <c r="C11" s="105"/>
      <c r="D11" s="105"/>
      <c r="E11" s="105"/>
      <c r="F11" s="105"/>
      <c r="G11" s="105"/>
      <c r="H11" s="105">
        <v>5400</v>
      </c>
      <c r="I11" s="105">
        <v>71</v>
      </c>
      <c r="J11" s="105"/>
      <c r="K11" s="2496"/>
      <c r="L11" s="73" t="s">
        <v>1126</v>
      </c>
    </row>
    <row r="12" spans="1:13" ht="20.100000000000001" customHeight="1" x14ac:dyDescent="0.25">
      <c r="A12" s="36">
        <v>41078</v>
      </c>
      <c r="B12" s="37" t="s">
        <v>190</v>
      </c>
      <c r="C12" s="3493" t="s">
        <v>191</v>
      </c>
      <c r="D12" s="3494"/>
      <c r="E12" s="3494"/>
      <c r="F12" s="3494"/>
      <c r="G12" s="3494"/>
      <c r="H12" s="3494"/>
      <c r="I12" s="3494"/>
      <c r="J12" s="3495"/>
      <c r="K12" s="2482"/>
      <c r="L12" s="50"/>
    </row>
    <row r="13" spans="1:13" x14ac:dyDescent="0.25">
      <c r="A13" s="22">
        <v>41102</v>
      </c>
      <c r="B13" s="11" t="s">
        <v>14</v>
      </c>
      <c r="C13" s="3470" t="s">
        <v>1127</v>
      </c>
      <c r="D13" s="3471"/>
      <c r="E13" s="3471"/>
      <c r="F13" s="3471"/>
      <c r="G13" s="3471"/>
      <c r="H13" s="3471"/>
      <c r="I13" s="3471"/>
      <c r="J13" s="3472"/>
      <c r="K13" s="2462"/>
    </row>
    <row r="14" spans="1:13" ht="20.100000000000001" customHeight="1" x14ac:dyDescent="0.25">
      <c r="A14" s="22">
        <v>41151</v>
      </c>
      <c r="B14" s="11" t="s">
        <v>14</v>
      </c>
      <c r="C14" s="3445" t="s">
        <v>203</v>
      </c>
      <c r="D14" s="3446"/>
      <c r="E14" s="3446"/>
      <c r="F14" s="3446"/>
      <c r="G14" s="3446"/>
      <c r="H14" s="3446"/>
      <c r="I14" s="3446"/>
      <c r="J14" s="3447"/>
      <c r="K14" s="2454"/>
    </row>
    <row r="15" spans="1:13" ht="20.100000000000001" customHeight="1" x14ac:dyDescent="0.25">
      <c r="A15" s="22">
        <v>41192</v>
      </c>
      <c r="B15" s="11" t="s">
        <v>14</v>
      </c>
      <c r="C15" s="3445" t="s">
        <v>1128</v>
      </c>
      <c r="D15" s="3446"/>
      <c r="E15" s="3446"/>
      <c r="F15" s="3446"/>
      <c r="G15" s="3446"/>
      <c r="H15" s="3446"/>
      <c r="I15" s="3446"/>
      <c r="J15" s="3447"/>
      <c r="K15" s="2454"/>
    </row>
    <row r="16" spans="1:13" ht="20.100000000000001" customHeight="1" x14ac:dyDescent="0.25">
      <c r="A16" s="22">
        <v>41199</v>
      </c>
      <c r="B16" s="11" t="s">
        <v>12</v>
      </c>
      <c r="C16" s="110">
        <v>45</v>
      </c>
      <c r="D16" s="110">
        <f>+C16*(100-E16)/100</f>
        <v>44.55</v>
      </c>
      <c r="E16" s="110">
        <v>1</v>
      </c>
      <c r="F16" s="110"/>
      <c r="G16" s="110">
        <v>90</v>
      </c>
      <c r="H16" s="110"/>
      <c r="I16" s="110"/>
      <c r="J16" s="110"/>
      <c r="K16" s="2461"/>
      <c r="L16" s="3" t="s">
        <v>1129</v>
      </c>
    </row>
    <row r="17" spans="1:12" ht="20.100000000000001" customHeight="1" x14ac:dyDescent="0.25">
      <c r="A17" s="3459">
        <v>41201</v>
      </c>
      <c r="B17" s="11" t="s">
        <v>186</v>
      </c>
      <c r="C17" s="110"/>
      <c r="D17" s="110"/>
      <c r="E17" s="110"/>
      <c r="F17" s="110"/>
      <c r="G17" s="110"/>
      <c r="H17" s="110">
        <v>5610</v>
      </c>
      <c r="I17" s="110">
        <v>100</v>
      </c>
      <c r="J17" s="110"/>
      <c r="K17" s="2461"/>
      <c r="L17" s="3" t="s">
        <v>1130</v>
      </c>
    </row>
    <row r="18" spans="1:12" ht="20.100000000000001" customHeight="1" x14ac:dyDescent="0.25">
      <c r="A18" s="3460"/>
      <c r="B18" s="11" t="s">
        <v>14</v>
      </c>
      <c r="C18" s="3470" t="s">
        <v>203</v>
      </c>
      <c r="D18" s="3471"/>
      <c r="E18" s="3471"/>
      <c r="F18" s="3471"/>
      <c r="G18" s="3471"/>
      <c r="H18" s="3471"/>
      <c r="I18" s="3471"/>
      <c r="J18" s="3472"/>
      <c r="K18" s="2462"/>
    </row>
    <row r="19" spans="1:12" ht="20.100000000000001" customHeight="1" thickBot="1" x14ac:dyDescent="0.3">
      <c r="A19" s="33">
        <v>41218</v>
      </c>
      <c r="B19" s="34" t="s">
        <v>14</v>
      </c>
      <c r="C19" s="3490" t="s">
        <v>288</v>
      </c>
      <c r="D19" s="3491"/>
      <c r="E19" s="3491"/>
      <c r="F19" s="3491"/>
      <c r="G19" s="3491"/>
      <c r="H19" s="3491"/>
      <c r="I19" s="3491"/>
      <c r="J19" s="3492"/>
      <c r="K19" s="2478"/>
      <c r="L19" s="35"/>
    </row>
    <row r="20" spans="1:12" ht="20.100000000000001" customHeight="1" thickTop="1" x14ac:dyDescent="0.25">
      <c r="A20" s="19">
        <v>41284</v>
      </c>
      <c r="B20" s="20" t="s">
        <v>186</v>
      </c>
      <c r="C20" s="111"/>
      <c r="D20" s="111"/>
      <c r="E20" s="111"/>
      <c r="F20" s="111"/>
      <c r="G20" s="111"/>
      <c r="H20" s="111">
        <v>5485</v>
      </c>
      <c r="I20" s="111">
        <v>100</v>
      </c>
      <c r="J20" s="111"/>
      <c r="K20" s="2511"/>
      <c r="L20" s="73" t="s">
        <v>1131</v>
      </c>
    </row>
    <row r="21" spans="1:12" ht="20.100000000000001" customHeight="1" x14ac:dyDescent="0.25">
      <c r="A21" s="22">
        <v>41392</v>
      </c>
      <c r="B21" s="11" t="s">
        <v>12</v>
      </c>
      <c r="C21" s="110">
        <v>65</v>
      </c>
      <c r="D21" s="110">
        <f>+C21*(100-E21)/100</f>
        <v>64.349999999999994</v>
      </c>
      <c r="E21" s="110">
        <v>1</v>
      </c>
      <c r="F21" s="110"/>
      <c r="G21" s="110">
        <v>65</v>
      </c>
      <c r="H21" s="110"/>
      <c r="I21" s="110"/>
      <c r="J21" s="110"/>
      <c r="K21" s="2461"/>
      <c r="L21" s="3" t="s">
        <v>310</v>
      </c>
    </row>
    <row r="22" spans="1:12" ht="20.100000000000001" customHeight="1" x14ac:dyDescent="0.25">
      <c r="A22" s="22">
        <v>41402</v>
      </c>
      <c r="B22" s="11" t="s">
        <v>33</v>
      </c>
      <c r="C22" s="3476" t="s">
        <v>381</v>
      </c>
      <c r="D22" s="3478"/>
      <c r="E22" s="3478"/>
      <c r="F22" s="3478"/>
      <c r="G22" s="3478"/>
      <c r="H22" s="3478"/>
      <c r="I22" s="3478"/>
      <c r="J22" s="3477"/>
      <c r="K22" s="2469"/>
    </row>
    <row r="23" spans="1:12" ht="20.100000000000001" customHeight="1" thickBot="1" x14ac:dyDescent="0.3">
      <c r="A23" s="28">
        <v>41553</v>
      </c>
      <c r="B23" s="12" t="s">
        <v>186</v>
      </c>
      <c r="C23" s="129"/>
      <c r="D23" s="129"/>
      <c r="E23" s="129"/>
      <c r="F23" s="129"/>
      <c r="G23" s="129"/>
      <c r="H23" s="129">
        <v>5550</v>
      </c>
      <c r="I23" s="129">
        <v>80</v>
      </c>
      <c r="J23" s="129"/>
      <c r="K23" s="2493"/>
      <c r="L23" s="13" t="s">
        <v>1132</v>
      </c>
    </row>
    <row r="24" spans="1:12" ht="20.100000000000001" customHeight="1" thickTop="1" x14ac:dyDescent="0.25">
      <c r="A24" s="39">
        <v>41657</v>
      </c>
      <c r="B24" s="40" t="s">
        <v>12</v>
      </c>
      <c r="C24" s="114">
        <v>30</v>
      </c>
      <c r="D24" s="114">
        <f>+C24*(100-E24)/100</f>
        <v>29.7</v>
      </c>
      <c r="E24" s="114">
        <v>1</v>
      </c>
      <c r="F24" s="114"/>
      <c r="G24" s="114">
        <v>95</v>
      </c>
      <c r="H24" s="114"/>
      <c r="I24" s="114"/>
      <c r="J24" s="114"/>
      <c r="K24" s="2473"/>
      <c r="L24" s="41" t="s">
        <v>736</v>
      </c>
    </row>
    <row r="25" spans="1:12" ht="31.5" customHeight="1" x14ac:dyDescent="0.25">
      <c r="A25" s="22">
        <v>41657</v>
      </c>
      <c r="B25" s="11" t="s">
        <v>186</v>
      </c>
      <c r="C25" s="108"/>
      <c r="D25" s="108"/>
      <c r="E25" s="108"/>
      <c r="F25" s="108"/>
      <c r="G25" s="108"/>
      <c r="H25" s="3476"/>
      <c r="I25" s="3478"/>
      <c r="J25" s="3477"/>
      <c r="K25" s="2469"/>
      <c r="L25" s="3" t="s">
        <v>1133</v>
      </c>
    </row>
    <row r="26" spans="1:12" x14ac:dyDescent="0.25">
      <c r="A26" s="22">
        <v>41769</v>
      </c>
      <c r="B26" s="11" t="s">
        <v>33</v>
      </c>
      <c r="C26" s="3476" t="s">
        <v>493</v>
      </c>
      <c r="D26" s="3478"/>
      <c r="E26" s="3478"/>
      <c r="F26" s="3478"/>
      <c r="G26" s="3478"/>
      <c r="H26" s="3478"/>
      <c r="I26" s="3478"/>
      <c r="J26" s="3477"/>
      <c r="K26" s="2469"/>
    </row>
    <row r="27" spans="1:12" ht="20.100000000000001" customHeight="1" x14ac:dyDescent="0.25">
      <c r="A27" s="22">
        <v>41869</v>
      </c>
      <c r="B27" s="11" t="s">
        <v>186</v>
      </c>
      <c r="C27" s="108"/>
      <c r="D27" s="108"/>
      <c r="E27" s="108"/>
      <c r="F27" s="108"/>
      <c r="G27" s="108"/>
      <c r="H27" s="3476" t="s">
        <v>238</v>
      </c>
      <c r="I27" s="3478"/>
      <c r="J27" s="3477"/>
      <c r="K27" s="2469"/>
      <c r="L27" s="3" t="s">
        <v>1134</v>
      </c>
    </row>
    <row r="28" spans="1:12" ht="16.5" thickBot="1" x14ac:dyDescent="0.3">
      <c r="A28" s="28">
        <v>41900</v>
      </c>
      <c r="B28" s="12" t="s">
        <v>12</v>
      </c>
      <c r="C28" s="127">
        <v>60</v>
      </c>
      <c r="D28" s="127">
        <f>+C28*(100-E28)/100</f>
        <v>59.4</v>
      </c>
      <c r="E28" s="127">
        <v>1</v>
      </c>
      <c r="F28" s="127"/>
      <c r="G28" s="127">
        <v>75</v>
      </c>
      <c r="H28" s="127"/>
      <c r="I28" s="127"/>
      <c r="J28" s="127"/>
      <c r="K28" s="2501"/>
      <c r="L28" s="13" t="s">
        <v>492</v>
      </c>
    </row>
    <row r="29" spans="1:12" ht="20.100000000000001" customHeight="1" thickTop="1" x14ac:dyDescent="0.25">
      <c r="A29" s="39">
        <v>42031</v>
      </c>
      <c r="B29" s="40" t="s">
        <v>186</v>
      </c>
      <c r="C29" s="115"/>
      <c r="D29" s="115"/>
      <c r="E29" s="115"/>
      <c r="F29" s="115"/>
      <c r="G29" s="115" t="s">
        <v>301</v>
      </c>
      <c r="H29" s="3536" t="s">
        <v>238</v>
      </c>
      <c r="I29" s="3539"/>
      <c r="J29" s="3537"/>
      <c r="K29" s="2500"/>
      <c r="L29" s="41" t="s">
        <v>1135</v>
      </c>
    </row>
    <row r="30" spans="1:12" x14ac:dyDescent="0.25">
      <c r="A30" s="22">
        <v>42061</v>
      </c>
      <c r="B30" s="11" t="s">
        <v>12</v>
      </c>
      <c r="C30" s="108">
        <v>65</v>
      </c>
      <c r="D30" s="108">
        <f>+C30*(100-E30)/100</f>
        <v>64.349999999999994</v>
      </c>
      <c r="E30" s="108">
        <v>1</v>
      </c>
      <c r="F30" s="108"/>
      <c r="G30" s="108">
        <v>70</v>
      </c>
      <c r="H30" s="108"/>
      <c r="I30" s="108"/>
      <c r="J30" s="108"/>
      <c r="K30" s="2467"/>
      <c r="L30" s="3" t="s">
        <v>310</v>
      </c>
    </row>
    <row r="31" spans="1:12" x14ac:dyDescent="0.25">
      <c r="A31" s="22">
        <v>42168</v>
      </c>
      <c r="B31" s="361" t="s">
        <v>12</v>
      </c>
      <c r="C31" s="108">
        <v>65</v>
      </c>
      <c r="D31" s="108">
        <f>+C31*(100-E31)/100</f>
        <v>64.349999999999994</v>
      </c>
      <c r="E31" s="108">
        <v>1</v>
      </c>
      <c r="F31" s="108"/>
      <c r="G31" s="108">
        <v>73</v>
      </c>
      <c r="H31" s="108"/>
      <c r="I31" s="108"/>
      <c r="J31" s="108"/>
      <c r="K31" s="2467"/>
      <c r="L31" s="3" t="s">
        <v>1381</v>
      </c>
    </row>
    <row r="32" spans="1:12" x14ac:dyDescent="0.25">
      <c r="A32" s="22">
        <v>42275</v>
      </c>
      <c r="B32" s="463" t="s">
        <v>12</v>
      </c>
      <c r="C32" s="108">
        <v>75</v>
      </c>
      <c r="D32" s="108">
        <f>+C32*(100-E32)/100</f>
        <v>74.25</v>
      </c>
      <c r="E32" s="108">
        <v>1</v>
      </c>
      <c r="F32" s="108"/>
      <c r="G32" s="108">
        <v>100</v>
      </c>
      <c r="H32" s="108"/>
      <c r="I32" s="108"/>
      <c r="J32" s="108"/>
      <c r="K32" s="2467"/>
      <c r="L32" s="3" t="s">
        <v>22</v>
      </c>
    </row>
    <row r="33" spans="1:12" ht="20.100000000000001" customHeight="1" x14ac:dyDescent="0.25">
      <c r="A33" s="22">
        <v>42309</v>
      </c>
      <c r="B33" s="488" t="s">
        <v>186</v>
      </c>
      <c r="C33" s="108"/>
      <c r="D33" s="108"/>
      <c r="E33" s="108"/>
      <c r="F33" s="108"/>
      <c r="G33" s="108"/>
      <c r="H33" s="108">
        <v>5355</v>
      </c>
      <c r="I33" s="108">
        <v>85</v>
      </c>
      <c r="J33" s="108"/>
      <c r="K33" s="2467"/>
      <c r="L33" s="3" t="s">
        <v>1482</v>
      </c>
    </row>
    <row r="34" spans="1:12" ht="20.100000000000001" customHeight="1" x14ac:dyDescent="0.25">
      <c r="A34" s="548">
        <v>42342</v>
      </c>
      <c r="B34" s="547" t="s">
        <v>12</v>
      </c>
      <c r="C34" s="546">
        <v>40</v>
      </c>
      <c r="D34" s="546">
        <f>+C34*(100-E34)/100</f>
        <v>39.6</v>
      </c>
      <c r="E34" s="546">
        <v>1</v>
      </c>
      <c r="F34" s="546"/>
      <c r="G34" s="546">
        <v>30</v>
      </c>
      <c r="H34" s="546"/>
      <c r="I34" s="546"/>
      <c r="J34" s="546"/>
      <c r="K34" s="2514"/>
      <c r="L34" s="38" t="s">
        <v>1646</v>
      </c>
    </row>
    <row r="35" spans="1:12" ht="15.75" customHeight="1" x14ac:dyDescent="0.25">
      <c r="A35" s="22">
        <v>42381</v>
      </c>
      <c r="B35" s="596" t="s">
        <v>186</v>
      </c>
      <c r="C35" s="108"/>
      <c r="D35" s="108"/>
      <c r="E35" s="108"/>
      <c r="F35" s="108"/>
      <c r="G35" s="108"/>
      <c r="H35" s="3476" t="s">
        <v>255</v>
      </c>
      <c r="I35" s="3478"/>
      <c r="J35" s="3477"/>
      <c r="K35" s="2469"/>
      <c r="L35" s="3" t="s">
        <v>1575</v>
      </c>
    </row>
    <row r="36" spans="1:12" ht="20.100000000000001" customHeight="1" x14ac:dyDescent="0.25">
      <c r="A36" s="22">
        <v>42429</v>
      </c>
      <c r="B36" s="634" t="s">
        <v>12</v>
      </c>
      <c r="C36" s="108">
        <v>60</v>
      </c>
      <c r="D36" s="108">
        <f>+C36*(100-E36)/100</f>
        <v>51</v>
      </c>
      <c r="E36" s="108">
        <v>15</v>
      </c>
      <c r="F36" s="108"/>
      <c r="G36" s="108">
        <v>70</v>
      </c>
      <c r="H36" s="108"/>
      <c r="I36" s="108"/>
      <c r="J36" s="108"/>
      <c r="K36" s="2467"/>
      <c r="L36" s="3" t="s">
        <v>1624</v>
      </c>
    </row>
    <row r="37" spans="1:12" ht="23.25" customHeight="1" x14ac:dyDescent="0.25">
      <c r="A37" s="22">
        <v>42480</v>
      </c>
      <c r="B37" s="682" t="s">
        <v>14</v>
      </c>
      <c r="C37" s="3476" t="s">
        <v>534</v>
      </c>
      <c r="D37" s="3478"/>
      <c r="E37" s="3478"/>
      <c r="F37" s="3478"/>
      <c r="G37" s="3478"/>
      <c r="H37" s="3478"/>
      <c r="I37" s="3478"/>
      <c r="J37" s="3477"/>
      <c r="K37" s="2469"/>
    </row>
    <row r="38" spans="1:12" ht="23.25" customHeight="1" x14ac:dyDescent="0.25">
      <c r="A38" s="22">
        <v>42557</v>
      </c>
      <c r="B38" s="11" t="s">
        <v>12</v>
      </c>
      <c r="C38" s="108">
        <v>50</v>
      </c>
      <c r="D38" s="108">
        <f>+C38*(100-E38)/100</f>
        <v>40</v>
      </c>
      <c r="E38" s="108">
        <v>20</v>
      </c>
      <c r="F38" s="108"/>
      <c r="G38" s="108">
        <v>80</v>
      </c>
      <c r="H38" s="108"/>
      <c r="I38" s="108"/>
      <c r="J38" s="108"/>
      <c r="K38" s="2467"/>
      <c r="L38" s="3" t="s">
        <v>1751</v>
      </c>
    </row>
    <row r="39" spans="1:12" ht="23.25" customHeight="1" x14ac:dyDescent="0.25">
      <c r="A39" s="789">
        <v>42589</v>
      </c>
      <c r="B39" s="790" t="s">
        <v>186</v>
      </c>
      <c r="C39" s="787"/>
      <c r="D39" s="787"/>
      <c r="E39" s="788"/>
      <c r="F39" s="788"/>
      <c r="G39" s="788"/>
      <c r="H39" s="3445" t="s">
        <v>1573</v>
      </c>
      <c r="I39" s="3446"/>
      <c r="J39" s="3447"/>
      <c r="K39" s="2454"/>
      <c r="L39" s="3" t="s">
        <v>1840</v>
      </c>
    </row>
    <row r="40" spans="1:12" ht="23.25" customHeight="1" x14ac:dyDescent="0.25">
      <c r="A40" s="22">
        <v>42658</v>
      </c>
      <c r="B40" s="846" t="s">
        <v>12</v>
      </c>
      <c r="C40" s="108">
        <v>37</v>
      </c>
      <c r="D40" s="108">
        <f>+C40*(100-E40)/100</f>
        <v>27.75</v>
      </c>
      <c r="E40" s="108">
        <v>25</v>
      </c>
      <c r="F40" s="108"/>
      <c r="G40" s="108">
        <v>90</v>
      </c>
      <c r="H40" s="108"/>
      <c r="I40" s="108"/>
      <c r="J40" s="108"/>
      <c r="K40" s="2467"/>
      <c r="L40" s="3" t="s">
        <v>1751</v>
      </c>
    </row>
    <row r="41" spans="1:12" ht="23.25" customHeight="1" x14ac:dyDescent="0.25">
      <c r="A41" s="847">
        <v>42670</v>
      </c>
      <c r="B41" s="848" t="s">
        <v>14</v>
      </c>
      <c r="C41" s="3473" t="s">
        <v>1936</v>
      </c>
      <c r="D41" s="3474"/>
      <c r="E41" s="3474"/>
      <c r="F41" s="3474"/>
      <c r="G41" s="3474"/>
      <c r="H41" s="3474"/>
      <c r="I41" s="3474"/>
      <c r="J41" s="3475"/>
      <c r="K41" s="2465"/>
    </row>
    <row r="42" spans="1:12" ht="23.25" customHeight="1" thickBot="1" x14ac:dyDescent="0.3">
      <c r="A42" s="33">
        <v>42727</v>
      </c>
      <c r="B42" s="34" t="s">
        <v>12</v>
      </c>
      <c r="C42" s="1012">
        <v>55</v>
      </c>
      <c r="D42" s="1012">
        <f>+C42*(100-E42)/100</f>
        <v>41.25</v>
      </c>
      <c r="E42" s="1012">
        <v>25</v>
      </c>
      <c r="F42" s="1012"/>
      <c r="G42" s="1012">
        <v>105</v>
      </c>
      <c r="H42" s="1012"/>
      <c r="I42" s="1012"/>
      <c r="J42" s="1012"/>
      <c r="K42" s="2488"/>
      <c r="L42" s="35" t="s">
        <v>2007</v>
      </c>
    </row>
    <row r="43" spans="1:12" ht="23.25" customHeight="1" thickTop="1" x14ac:dyDescent="0.25">
      <c r="A43" s="1009">
        <v>42804</v>
      </c>
      <c r="B43" s="1011" t="s">
        <v>186</v>
      </c>
      <c r="C43" s="1013"/>
      <c r="D43" s="1013"/>
      <c r="E43" s="1013"/>
      <c r="F43" s="1013"/>
      <c r="G43" s="1013"/>
      <c r="H43" s="1019">
        <v>5200</v>
      </c>
      <c r="I43" s="1019">
        <v>100</v>
      </c>
      <c r="J43" s="1019"/>
      <c r="K43" s="1019"/>
      <c r="L43" s="47" t="s">
        <v>13</v>
      </c>
    </row>
    <row r="44" spans="1:12" ht="23.25" customHeight="1" x14ac:dyDescent="0.25">
      <c r="A44" s="22">
        <v>42809</v>
      </c>
      <c r="B44" s="1010" t="s">
        <v>12</v>
      </c>
      <c r="C44" s="853">
        <v>50</v>
      </c>
      <c r="D44" s="853">
        <f>+C44*(100-E44)/100</f>
        <v>37.5</v>
      </c>
      <c r="E44" s="854">
        <v>25</v>
      </c>
      <c r="F44" s="854"/>
      <c r="G44" s="854">
        <v>85</v>
      </c>
      <c r="H44" s="854"/>
      <c r="I44" s="854"/>
      <c r="J44" s="854"/>
      <c r="K44" s="2471"/>
      <c r="L44" s="3" t="s">
        <v>2097</v>
      </c>
    </row>
    <row r="45" spans="1:12" ht="49.5" customHeight="1" x14ac:dyDescent="0.25">
      <c r="A45" s="22">
        <v>42890</v>
      </c>
      <c r="B45" s="11" t="s">
        <v>14</v>
      </c>
      <c r="C45" s="3473" t="s">
        <v>2202</v>
      </c>
      <c r="D45" s="3474"/>
      <c r="E45" s="3474"/>
      <c r="F45" s="3474"/>
      <c r="G45" s="3474"/>
      <c r="H45" s="3474"/>
      <c r="I45" s="3474"/>
      <c r="J45" s="3475"/>
      <c r="K45" s="2614"/>
      <c r="L45" s="1944" t="s">
        <v>2812</v>
      </c>
    </row>
    <row r="46" spans="1:12" x14ac:dyDescent="0.25">
      <c r="A46" s="22">
        <v>42909</v>
      </c>
      <c r="B46" s="11" t="s">
        <v>12</v>
      </c>
      <c r="C46" s="853">
        <v>45</v>
      </c>
      <c r="D46" s="853">
        <f>+C46*(100-E46)/100</f>
        <v>33.75</v>
      </c>
      <c r="E46" s="854">
        <v>25</v>
      </c>
      <c r="F46" s="854"/>
      <c r="G46" s="854">
        <v>115</v>
      </c>
      <c r="H46" s="854"/>
      <c r="I46" s="854"/>
      <c r="J46" s="854"/>
      <c r="K46" s="2471"/>
      <c r="L46" s="3" t="s">
        <v>2226</v>
      </c>
    </row>
    <row r="47" spans="1:12" ht="20.100000000000001" customHeight="1" x14ac:dyDescent="0.25">
      <c r="A47" s="1285">
        <v>43026</v>
      </c>
      <c r="B47" s="1286" t="s">
        <v>186</v>
      </c>
      <c r="C47" s="1287"/>
      <c r="D47" s="1284"/>
      <c r="E47" s="1287"/>
      <c r="F47" s="1287"/>
      <c r="G47" s="1287"/>
      <c r="H47" s="1287">
        <v>5149</v>
      </c>
      <c r="I47" s="1287">
        <v>100</v>
      </c>
      <c r="J47" s="1287"/>
      <c r="K47" s="2471"/>
      <c r="L47" s="234" t="s">
        <v>2315</v>
      </c>
    </row>
    <row r="48" spans="1:12" ht="16.5" thickBot="1" x14ac:dyDescent="0.3">
      <c r="A48" s="1491">
        <v>43081</v>
      </c>
      <c r="B48" s="1494" t="s">
        <v>186</v>
      </c>
      <c r="C48" s="331"/>
      <c r="D48" s="331"/>
      <c r="E48" s="331"/>
      <c r="F48" s="331"/>
      <c r="G48" s="331"/>
      <c r="H48" s="331">
        <v>5500</v>
      </c>
      <c r="I48" s="331">
        <v>100</v>
      </c>
      <c r="J48" s="331"/>
      <c r="K48" s="2631"/>
      <c r="L48" s="1089" t="s">
        <v>336</v>
      </c>
    </row>
    <row r="49" spans="1:12" ht="20.100000000000001" customHeight="1" thickTop="1" x14ac:dyDescent="0.25">
      <c r="A49" s="39">
        <v>43161</v>
      </c>
      <c r="B49" s="40" t="s">
        <v>12</v>
      </c>
      <c r="C49" s="1636">
        <v>60</v>
      </c>
      <c r="D49" s="1636">
        <f>+C49*(100-E49)/100</f>
        <v>42</v>
      </c>
      <c r="E49" s="254">
        <v>30</v>
      </c>
      <c r="F49" s="254"/>
      <c r="G49" s="254">
        <v>130</v>
      </c>
      <c r="H49" s="254"/>
      <c r="I49" s="254"/>
      <c r="J49" s="254"/>
      <c r="K49" s="2551"/>
      <c r="L49" s="41" t="s">
        <v>2097</v>
      </c>
    </row>
    <row r="50" spans="1:12" ht="20.100000000000001" customHeight="1" x14ac:dyDescent="0.25">
      <c r="A50" s="22">
        <v>43263</v>
      </c>
      <c r="B50" s="11" t="s">
        <v>12</v>
      </c>
      <c r="C50" s="853">
        <v>65</v>
      </c>
      <c r="D50" s="853">
        <f>+C50*(100-E50)/100</f>
        <v>45.5</v>
      </c>
      <c r="E50" s="854">
        <v>30</v>
      </c>
      <c r="F50" s="854"/>
      <c r="G50" s="854">
        <v>110</v>
      </c>
      <c r="H50" s="854"/>
      <c r="I50" s="854"/>
      <c r="J50" s="854"/>
      <c r="K50" s="2471"/>
      <c r="L50" s="3" t="s">
        <v>2621</v>
      </c>
    </row>
    <row r="51" spans="1:12" ht="20.100000000000001" customHeight="1" x14ac:dyDescent="0.25">
      <c r="A51" s="22">
        <v>43352</v>
      </c>
      <c r="B51" s="11" t="s">
        <v>12</v>
      </c>
      <c r="C51" s="853">
        <v>60</v>
      </c>
      <c r="D51" s="853">
        <f>+C51*(100-E51)/100</f>
        <v>42</v>
      </c>
      <c r="E51" s="854">
        <v>30</v>
      </c>
      <c r="F51" s="854"/>
      <c r="G51" s="854">
        <v>110</v>
      </c>
      <c r="H51" s="854"/>
      <c r="I51" s="854"/>
      <c r="J51" s="854"/>
      <c r="K51" s="2471"/>
      <c r="L51" s="3" t="s">
        <v>2621</v>
      </c>
    </row>
    <row r="52" spans="1:12" ht="20.100000000000001" customHeight="1" x14ac:dyDescent="0.25">
      <c r="A52" s="22">
        <v>43404</v>
      </c>
      <c r="B52" s="11" t="s">
        <v>12</v>
      </c>
      <c r="C52" s="853">
        <v>80</v>
      </c>
      <c r="D52" s="853">
        <f>+C52*(100-E52)/100</f>
        <v>56</v>
      </c>
      <c r="E52" s="854">
        <v>30</v>
      </c>
      <c r="F52" s="854"/>
      <c r="G52" s="854">
        <v>110</v>
      </c>
      <c r="H52" s="854"/>
      <c r="I52" s="854"/>
      <c r="J52" s="854"/>
      <c r="K52" s="2471"/>
      <c r="L52" s="3" t="s">
        <v>2621</v>
      </c>
    </row>
    <row r="53" spans="1:12" ht="20.100000000000001" customHeight="1" x14ac:dyDescent="0.25">
      <c r="A53" s="22">
        <v>43417</v>
      </c>
      <c r="B53" s="11" t="s">
        <v>12</v>
      </c>
      <c r="C53" s="853"/>
      <c r="D53" s="853"/>
      <c r="E53" s="854"/>
      <c r="F53" s="854"/>
      <c r="G53" s="854"/>
      <c r="H53" s="854">
        <v>5500</v>
      </c>
      <c r="I53" s="854">
        <v>100</v>
      </c>
      <c r="J53" s="854"/>
      <c r="K53" s="2471"/>
      <c r="L53" s="3" t="s">
        <v>2818</v>
      </c>
    </row>
    <row r="54" spans="1:12" x14ac:dyDescent="0.25">
      <c r="A54" s="22">
        <v>43428</v>
      </c>
      <c r="B54" s="11" t="s">
        <v>186</v>
      </c>
      <c r="C54" s="853"/>
      <c r="D54" s="853"/>
      <c r="E54" s="854"/>
      <c r="F54" s="854"/>
      <c r="G54" s="854"/>
      <c r="H54" s="854">
        <v>5570</v>
      </c>
      <c r="I54" s="854">
        <v>100</v>
      </c>
      <c r="J54" s="854"/>
      <c r="K54" s="2471"/>
      <c r="L54" s="38" t="s">
        <v>2826</v>
      </c>
    </row>
    <row r="55" spans="1:12" ht="20.100000000000001" customHeight="1" x14ac:dyDescent="0.25">
      <c r="A55" s="22">
        <v>43422</v>
      </c>
      <c r="B55" s="11" t="s">
        <v>14</v>
      </c>
      <c r="C55" s="3473" t="s">
        <v>2830</v>
      </c>
      <c r="D55" s="3474"/>
      <c r="E55" s="3474"/>
      <c r="F55" s="3474"/>
      <c r="G55" s="3474"/>
      <c r="H55" s="3474"/>
      <c r="I55" s="3474"/>
      <c r="J55" s="3475"/>
      <c r="K55" s="2465"/>
    </row>
    <row r="56" spans="1:12" ht="20.100000000000001" customHeight="1" thickBot="1" x14ac:dyDescent="0.3">
      <c r="A56" s="33">
        <v>43465</v>
      </c>
      <c r="B56" s="34" t="s">
        <v>12</v>
      </c>
      <c r="C56" s="1867">
        <v>70</v>
      </c>
      <c r="D56" s="1867">
        <f>+C56*(100-E56)/100</f>
        <v>49</v>
      </c>
      <c r="E56" s="1882">
        <v>30</v>
      </c>
      <c r="F56" s="1882"/>
      <c r="G56" s="1882">
        <v>125</v>
      </c>
      <c r="H56" s="1882"/>
      <c r="I56" s="1882"/>
      <c r="J56" s="1882"/>
      <c r="K56" s="2565"/>
      <c r="L56" s="35" t="s">
        <v>2655</v>
      </c>
    </row>
    <row r="57" spans="1:12" ht="32.25" customHeight="1" thickTop="1" x14ac:dyDescent="0.25">
      <c r="A57" s="1864">
        <v>43537</v>
      </c>
      <c r="B57" s="1879" t="s">
        <v>14</v>
      </c>
      <c r="C57" s="3595" t="s">
        <v>2978</v>
      </c>
      <c r="D57" s="3596"/>
      <c r="E57" s="3596"/>
      <c r="F57" s="3596"/>
      <c r="G57" s="3596"/>
      <c r="H57" s="3596"/>
      <c r="I57" s="3596"/>
      <c r="J57" s="3597"/>
      <c r="K57" s="2614"/>
      <c r="L57" s="1944" t="s">
        <v>2979</v>
      </c>
    </row>
    <row r="58" spans="1:12" ht="24.75" customHeight="1" x14ac:dyDescent="0.25">
      <c r="A58" s="22">
        <v>43580</v>
      </c>
      <c r="B58" s="11" t="s">
        <v>186</v>
      </c>
      <c r="C58" s="853"/>
      <c r="D58" s="853"/>
      <c r="E58" s="854"/>
      <c r="F58" s="854"/>
      <c r="G58" s="854"/>
      <c r="H58" s="3614" t="s">
        <v>459</v>
      </c>
      <c r="I58" s="3615"/>
      <c r="J58" s="854"/>
      <c r="K58" s="2471"/>
      <c r="L58" s="32" t="s">
        <v>40</v>
      </c>
    </row>
    <row r="59" spans="1:12" ht="38.25" customHeight="1" x14ac:dyDescent="0.25">
      <c r="A59" s="22">
        <v>43607</v>
      </c>
      <c r="B59" s="11" t="s">
        <v>14</v>
      </c>
      <c r="C59" s="3473" t="s">
        <v>3070</v>
      </c>
      <c r="D59" s="3474"/>
      <c r="E59" s="3474"/>
      <c r="F59" s="3474"/>
      <c r="G59" s="3474"/>
      <c r="H59" s="3474"/>
      <c r="I59" s="3474"/>
      <c r="J59" s="3475"/>
      <c r="K59" s="2614"/>
      <c r="L59" s="1944" t="s">
        <v>3069</v>
      </c>
    </row>
    <row r="60" spans="1:12" ht="103.5" customHeight="1" x14ac:dyDescent="0.25">
      <c r="A60" s="1254">
        <v>43797</v>
      </c>
      <c r="B60" s="1255" t="s">
        <v>31</v>
      </c>
      <c r="C60" s="3583" t="s">
        <v>3332</v>
      </c>
      <c r="D60" s="3584"/>
      <c r="E60" s="3584"/>
      <c r="F60" s="3584"/>
      <c r="G60" s="3584"/>
      <c r="H60" s="3584"/>
      <c r="I60" s="3584"/>
      <c r="J60" s="3585"/>
      <c r="K60" s="2760" t="s">
        <v>3821</v>
      </c>
      <c r="L60" s="1309" t="s">
        <v>3303</v>
      </c>
    </row>
    <row r="61" spans="1:12" x14ac:dyDescent="0.25">
      <c r="A61" s="22">
        <v>43818</v>
      </c>
      <c r="B61" s="11" t="s">
        <v>12</v>
      </c>
      <c r="C61" s="853">
        <v>135</v>
      </c>
      <c r="D61" s="853">
        <f>+C61*(100-E61)/100</f>
        <v>94.5</v>
      </c>
      <c r="E61" s="854">
        <v>30</v>
      </c>
      <c r="F61" s="854" t="s">
        <v>159</v>
      </c>
      <c r="G61" s="854">
        <v>50</v>
      </c>
      <c r="H61" s="2193"/>
      <c r="I61" s="2193"/>
      <c r="J61" s="854"/>
      <c r="K61" s="2471"/>
      <c r="L61" s="3" t="s">
        <v>3333</v>
      </c>
    </row>
    <row r="62" spans="1:12" x14ac:dyDescent="0.25">
      <c r="A62" s="2410">
        <v>43920</v>
      </c>
      <c r="B62" s="2306" t="s">
        <v>4</v>
      </c>
      <c r="C62" s="2307"/>
      <c r="D62" s="2307"/>
      <c r="E62" s="2311">
        <v>12</v>
      </c>
      <c r="F62" s="2311"/>
      <c r="G62" s="2311"/>
      <c r="H62" s="2311"/>
      <c r="I62" s="2311"/>
      <c r="J62" s="2311"/>
      <c r="K62" s="2602"/>
      <c r="L62" s="2308"/>
    </row>
    <row r="63" spans="1:12" ht="20.100000000000001" customHeight="1" x14ac:dyDescent="0.25">
      <c r="A63" s="2410">
        <v>43951</v>
      </c>
      <c r="B63" s="2306" t="s">
        <v>4</v>
      </c>
      <c r="C63" s="2307"/>
      <c r="D63" s="2307"/>
      <c r="E63" s="2311">
        <v>12</v>
      </c>
      <c r="F63" s="2311"/>
      <c r="G63" s="2311"/>
      <c r="H63" s="2311"/>
      <c r="I63" s="2311"/>
      <c r="J63" s="2311"/>
      <c r="K63" s="2602"/>
      <c r="L63" s="2308"/>
    </row>
    <row r="64" spans="1:12" ht="20.100000000000001" customHeight="1" x14ac:dyDescent="0.25">
      <c r="A64" s="2410">
        <v>43981</v>
      </c>
      <c r="B64" s="2306" t="s">
        <v>4</v>
      </c>
      <c r="C64" s="2307"/>
      <c r="D64" s="2307"/>
      <c r="E64" s="2311">
        <v>2</v>
      </c>
      <c r="F64" s="2311"/>
      <c r="G64" s="2311"/>
      <c r="H64" s="2311"/>
      <c r="I64" s="2311"/>
      <c r="J64" s="2311"/>
      <c r="K64" s="2602"/>
      <c r="L64" s="2308"/>
    </row>
    <row r="65" spans="1:12" ht="20.100000000000001" customHeight="1" x14ac:dyDescent="0.25">
      <c r="A65" s="2410">
        <v>44012</v>
      </c>
      <c r="B65" s="2306" t="s">
        <v>4</v>
      </c>
      <c r="C65" s="2307"/>
      <c r="D65" s="2307"/>
      <c r="E65" s="2311">
        <v>2</v>
      </c>
      <c r="F65" s="2311"/>
      <c r="G65" s="2311"/>
      <c r="H65" s="2311"/>
      <c r="I65" s="2311"/>
      <c r="J65" s="2311"/>
      <c r="K65" s="2602"/>
      <c r="L65" s="2308"/>
    </row>
    <row r="66" spans="1:12" ht="20.100000000000001" customHeight="1" x14ac:dyDescent="0.25">
      <c r="A66" s="59">
        <v>44015</v>
      </c>
      <c r="B66" s="60" t="s">
        <v>12</v>
      </c>
      <c r="C66" s="2878">
        <v>70</v>
      </c>
      <c r="D66" s="2878">
        <f>+C66*(100-E66)/100</f>
        <v>68.599999999999994</v>
      </c>
      <c r="E66" s="329">
        <v>2</v>
      </c>
      <c r="F66" s="329" t="s">
        <v>159</v>
      </c>
      <c r="G66" s="329">
        <v>105</v>
      </c>
      <c r="H66" s="329"/>
      <c r="I66" s="329"/>
      <c r="J66" s="329"/>
      <c r="K66" s="2879"/>
      <c r="L66" s="61" t="s">
        <v>3378</v>
      </c>
    </row>
    <row r="67" spans="1:12" x14ac:dyDescent="0.25">
      <c r="A67" s="59">
        <v>44043</v>
      </c>
      <c r="B67" s="60" t="s">
        <v>12</v>
      </c>
      <c r="C67" s="2878">
        <v>65</v>
      </c>
      <c r="D67" s="2878">
        <f>+C67*(100-E67)/100</f>
        <v>63.7</v>
      </c>
      <c r="E67" s="329">
        <v>2</v>
      </c>
      <c r="F67" s="329" t="s">
        <v>159</v>
      </c>
      <c r="G67" s="329">
        <v>105</v>
      </c>
      <c r="H67" s="329"/>
      <c r="I67" s="329"/>
      <c r="J67" s="329"/>
      <c r="K67" s="2879"/>
      <c r="L67" s="61" t="s">
        <v>2222</v>
      </c>
    </row>
    <row r="68" spans="1:12" x14ac:dyDescent="0.25">
      <c r="A68" s="2410">
        <v>44042</v>
      </c>
      <c r="B68" s="2306" t="s">
        <v>4</v>
      </c>
      <c r="C68" s="2307"/>
      <c r="D68" s="2307"/>
      <c r="E68" s="2311">
        <v>2</v>
      </c>
      <c r="F68" s="2311"/>
      <c r="G68" s="2311"/>
      <c r="H68" s="2311"/>
      <c r="I68" s="2311"/>
      <c r="J68" s="2311"/>
      <c r="K68" s="2852"/>
      <c r="L68" s="2308"/>
    </row>
    <row r="69" spans="1:12" x14ac:dyDescent="0.25">
      <c r="A69" s="22">
        <v>44068</v>
      </c>
      <c r="B69" s="11" t="s">
        <v>186</v>
      </c>
      <c r="C69" s="853"/>
      <c r="D69" s="853" t="s">
        <v>301</v>
      </c>
      <c r="E69" s="854"/>
      <c r="F69" s="854"/>
      <c r="G69" s="854"/>
      <c r="H69" s="854">
        <v>5620</v>
      </c>
      <c r="I69" s="854">
        <v>100</v>
      </c>
      <c r="J69" s="854"/>
      <c r="K69" s="2471"/>
      <c r="L69" s="3" t="s">
        <v>3900</v>
      </c>
    </row>
    <row r="70" spans="1:12" x14ac:dyDescent="0.25">
      <c r="A70" s="2410">
        <v>44073</v>
      </c>
      <c r="B70" s="2306" t="s">
        <v>4</v>
      </c>
      <c r="C70" s="2307"/>
      <c r="D70" s="2307"/>
      <c r="E70" s="2311">
        <v>2</v>
      </c>
      <c r="F70" s="2311"/>
      <c r="G70" s="2311"/>
      <c r="H70" s="2311"/>
      <c r="I70" s="2311"/>
      <c r="J70" s="2311"/>
      <c r="K70" s="2882"/>
      <c r="L70" s="2308"/>
    </row>
    <row r="71" spans="1:12" x14ac:dyDescent="0.25">
      <c r="A71" s="2410">
        <v>44104</v>
      </c>
      <c r="B71" s="2306" t="s">
        <v>4</v>
      </c>
      <c r="C71" s="2307"/>
      <c r="D71" s="2307"/>
      <c r="E71" s="2311">
        <v>5</v>
      </c>
      <c r="F71" s="2311"/>
      <c r="G71" s="2311"/>
      <c r="H71" s="2311"/>
      <c r="I71" s="2311"/>
      <c r="J71" s="2311"/>
      <c r="K71" s="3126"/>
      <c r="L71" s="2308"/>
    </row>
    <row r="72" spans="1:12" x14ac:dyDescent="0.25">
      <c r="A72" s="2410">
        <v>44134</v>
      </c>
      <c r="B72" s="2306" t="s">
        <v>4</v>
      </c>
      <c r="C72" s="2307"/>
      <c r="D72" s="2307"/>
      <c r="E72" s="2311">
        <v>5</v>
      </c>
      <c r="F72" s="2311"/>
      <c r="G72" s="2311"/>
      <c r="H72" s="2311"/>
      <c r="I72" s="2311"/>
      <c r="J72" s="2311"/>
      <c r="K72" s="3126"/>
      <c r="L72" s="2308"/>
    </row>
    <row r="73" spans="1:12" x14ac:dyDescent="0.25">
      <c r="A73" s="22">
        <v>44156</v>
      </c>
      <c r="B73" s="11" t="s">
        <v>12</v>
      </c>
      <c r="C73" s="853">
        <v>60</v>
      </c>
      <c r="D73" s="853">
        <f>+C73*(100-E73)/100</f>
        <v>57</v>
      </c>
      <c r="E73" s="854">
        <v>5</v>
      </c>
      <c r="F73" s="854"/>
      <c r="G73" s="854">
        <v>95</v>
      </c>
      <c r="H73" s="854"/>
      <c r="I73" s="854"/>
      <c r="J73" s="854"/>
      <c r="K73" s="2471"/>
      <c r="L73" s="3" t="s">
        <v>2710</v>
      </c>
    </row>
    <row r="74" spans="1:12" x14ac:dyDescent="0.25">
      <c r="A74" s="2410">
        <v>44165</v>
      </c>
      <c r="B74" s="2306" t="s">
        <v>4</v>
      </c>
      <c r="C74" s="2307"/>
      <c r="D74" s="2307"/>
      <c r="E74" s="2311">
        <v>5</v>
      </c>
      <c r="F74" s="2311"/>
      <c r="G74" s="2311"/>
      <c r="H74" s="2311"/>
      <c r="I74" s="2311"/>
      <c r="J74" s="2311"/>
      <c r="K74" s="3126"/>
      <c r="L74" s="2308"/>
    </row>
    <row r="75" spans="1:12" x14ac:dyDescent="0.25">
      <c r="A75" s="2410">
        <v>44195</v>
      </c>
      <c r="B75" s="2306" t="s">
        <v>4</v>
      </c>
      <c r="C75" s="2307"/>
      <c r="D75" s="2307"/>
      <c r="E75" s="2311">
        <v>5</v>
      </c>
      <c r="F75" s="2311"/>
      <c r="G75" s="2311"/>
      <c r="H75" s="2311"/>
      <c r="I75" s="2311"/>
      <c r="J75" s="2311"/>
      <c r="K75" s="3126"/>
      <c r="L75" s="2308"/>
    </row>
    <row r="76" spans="1:12" ht="20.100000000000001" customHeight="1" x14ac:dyDescent="0.25">
      <c r="A76" s="22">
        <v>44218</v>
      </c>
      <c r="B76" s="11" t="s">
        <v>186</v>
      </c>
      <c r="C76" s="853"/>
      <c r="D76" s="853">
        <f>+C76*(100-E76)/100</f>
        <v>0</v>
      </c>
      <c r="E76" s="854"/>
      <c r="F76" s="854"/>
      <c r="G76" s="854"/>
      <c r="H76" s="256">
        <v>4660</v>
      </c>
      <c r="I76" s="256">
        <v>100</v>
      </c>
      <c r="J76" s="854"/>
      <c r="K76" s="2471"/>
      <c r="L76" s="3" t="s">
        <v>4203</v>
      </c>
    </row>
    <row r="77" spans="1:12" ht="30.75" customHeight="1" x14ac:dyDescent="0.25">
      <c r="A77" s="22">
        <v>44224</v>
      </c>
      <c r="B77" s="11" t="s">
        <v>14</v>
      </c>
      <c r="C77" s="3473" t="s">
        <v>4215</v>
      </c>
      <c r="D77" s="3474"/>
      <c r="E77" s="3474"/>
      <c r="F77" s="3474"/>
      <c r="G77" s="3474"/>
      <c r="H77" s="3474"/>
      <c r="I77" s="3474"/>
      <c r="J77" s="3475"/>
      <c r="K77" s="2471"/>
    </row>
    <row r="78" spans="1:12" x14ac:dyDescent="0.25">
      <c r="A78" s="2410">
        <v>44226</v>
      </c>
      <c r="B78" s="2306" t="s">
        <v>4</v>
      </c>
      <c r="C78" s="2307"/>
      <c r="D78" s="2307"/>
      <c r="E78" s="2311">
        <v>5</v>
      </c>
      <c r="F78" s="2311"/>
      <c r="G78" s="2311"/>
      <c r="H78" s="2311"/>
      <c r="I78" s="2311"/>
      <c r="J78" s="2311"/>
      <c r="K78" s="3126"/>
      <c r="L78" s="2308"/>
    </row>
    <row r="79" spans="1:12" ht="20.100000000000001" customHeight="1" x14ac:dyDescent="0.25">
      <c r="A79" s="22">
        <v>44229</v>
      </c>
      <c r="B79" s="11" t="s">
        <v>186</v>
      </c>
      <c r="C79" s="853"/>
      <c r="D79" s="853" t="s">
        <v>301</v>
      </c>
      <c r="E79" s="854"/>
      <c r="F79" s="854"/>
      <c r="G79" s="854"/>
      <c r="H79" s="854">
        <v>5320</v>
      </c>
      <c r="I79" s="854">
        <v>93</v>
      </c>
      <c r="J79" s="854"/>
      <c r="K79" s="2471"/>
      <c r="L79" s="3" t="s">
        <v>4225</v>
      </c>
    </row>
    <row r="80" spans="1:12" ht="20.100000000000001" customHeight="1" x14ac:dyDescent="0.25">
      <c r="A80" s="22">
        <v>44247</v>
      </c>
      <c r="B80" s="11" t="s">
        <v>12</v>
      </c>
      <c r="C80" s="853">
        <v>96</v>
      </c>
      <c r="D80" s="853">
        <f t="shared" ref="D80:D142" si="0">+C80*(100-E80)/100</f>
        <v>91.2</v>
      </c>
      <c r="E80" s="854">
        <v>5</v>
      </c>
      <c r="F80" s="854" t="s">
        <v>159</v>
      </c>
      <c r="G80" s="854">
        <v>80</v>
      </c>
      <c r="H80" s="854"/>
      <c r="I80" s="854"/>
      <c r="J80" s="854"/>
      <c r="K80" s="2471"/>
      <c r="L80" s="3" t="s">
        <v>22</v>
      </c>
    </row>
    <row r="81" spans="1:12" x14ac:dyDescent="0.25">
      <c r="A81" s="2410">
        <v>44255</v>
      </c>
      <c r="B81" s="2306" t="s">
        <v>4</v>
      </c>
      <c r="C81" s="2307"/>
      <c r="D81" s="2307"/>
      <c r="E81" s="2311">
        <v>6</v>
      </c>
      <c r="F81" s="2311"/>
      <c r="G81" s="2311"/>
      <c r="H81" s="2311"/>
      <c r="I81" s="2311"/>
      <c r="J81" s="2311"/>
      <c r="K81" s="3126"/>
      <c r="L81" s="2308"/>
    </row>
    <row r="82" spans="1:12" x14ac:dyDescent="0.25">
      <c r="A82" s="2410">
        <v>44285</v>
      </c>
      <c r="B82" s="2306" t="s">
        <v>4</v>
      </c>
      <c r="C82" s="2307"/>
      <c r="D82" s="2307"/>
      <c r="E82" s="2311">
        <v>6</v>
      </c>
      <c r="F82" s="2311"/>
      <c r="G82" s="2311"/>
      <c r="H82" s="2311"/>
      <c r="I82" s="2311"/>
      <c r="J82" s="2311"/>
      <c r="K82" s="3126"/>
      <c r="L82" s="2308"/>
    </row>
    <row r="83" spans="1:12" ht="52.5" customHeight="1" x14ac:dyDescent="0.25">
      <c r="A83" s="22">
        <v>44340</v>
      </c>
      <c r="B83" s="11" t="s">
        <v>14</v>
      </c>
      <c r="C83" s="3473" t="s">
        <v>4405</v>
      </c>
      <c r="D83" s="3474"/>
      <c r="E83" s="3474"/>
      <c r="F83" s="3474"/>
      <c r="G83" s="3474"/>
      <c r="H83" s="3474"/>
      <c r="I83" s="3474"/>
      <c r="J83" s="3475"/>
      <c r="K83" s="2471"/>
      <c r="L83" s="1706" t="s">
        <v>4361</v>
      </c>
    </row>
    <row r="84" spans="1:12" ht="61.5" customHeight="1" x14ac:dyDescent="0.25">
      <c r="A84" s="1254">
        <v>44364</v>
      </c>
      <c r="B84" s="1255" t="s">
        <v>31</v>
      </c>
      <c r="C84" s="3583" t="s">
        <v>4450</v>
      </c>
      <c r="D84" s="3584"/>
      <c r="E84" s="3584"/>
      <c r="F84" s="3584"/>
      <c r="G84" s="3584"/>
      <c r="H84" s="3584"/>
      <c r="I84" s="3584"/>
      <c r="J84" s="3585"/>
      <c r="K84" s="3246" t="s">
        <v>2108</v>
      </c>
      <c r="L84" s="3245" t="s">
        <v>2108</v>
      </c>
    </row>
    <row r="85" spans="1:12" x14ac:dyDescent="0.25">
      <c r="A85" s="22">
        <v>44375</v>
      </c>
      <c r="B85" s="11" t="s">
        <v>12</v>
      </c>
      <c r="C85" s="853">
        <v>82</v>
      </c>
      <c r="D85" s="853">
        <f t="shared" si="0"/>
        <v>76.260000000000005</v>
      </c>
      <c r="E85" s="853">
        <v>7</v>
      </c>
      <c r="F85" s="853" t="s">
        <v>159</v>
      </c>
      <c r="G85" s="853">
        <v>75</v>
      </c>
      <c r="H85" s="853"/>
      <c r="I85" s="853"/>
      <c r="J85" s="853"/>
      <c r="K85" s="2464"/>
      <c r="L85" s="3" t="s">
        <v>2710</v>
      </c>
    </row>
    <row r="86" spans="1:12" ht="20.100000000000001" customHeight="1" x14ac:dyDescent="0.25">
      <c r="A86" s="22">
        <v>44437</v>
      </c>
      <c r="B86" s="11" t="s">
        <v>186</v>
      </c>
      <c r="C86" s="853"/>
      <c r="D86" s="853">
        <f t="shared" si="0"/>
        <v>0</v>
      </c>
      <c r="E86" s="853"/>
      <c r="F86" s="853"/>
      <c r="G86" s="853"/>
      <c r="H86" s="3302">
        <v>5535</v>
      </c>
      <c r="I86" s="3302">
        <v>100</v>
      </c>
      <c r="J86" s="853"/>
      <c r="K86" s="2464"/>
      <c r="L86" s="3" t="s">
        <v>4510</v>
      </c>
    </row>
    <row r="87" spans="1:12" x14ac:dyDescent="0.25">
      <c r="A87" s="22"/>
      <c r="B87" s="11"/>
      <c r="C87" s="853"/>
      <c r="D87" s="853">
        <f t="shared" si="0"/>
        <v>0</v>
      </c>
      <c r="E87" s="853"/>
      <c r="F87" s="853"/>
      <c r="G87" s="853"/>
      <c r="H87" s="853"/>
      <c r="I87" s="853"/>
      <c r="J87" s="853"/>
      <c r="K87" s="2464"/>
    </row>
    <row r="88" spans="1:12" ht="20.100000000000001" customHeight="1" x14ac:dyDescent="0.25">
      <c r="A88" s="22"/>
      <c r="B88" s="11"/>
      <c r="C88" s="853"/>
      <c r="D88" s="853">
        <f t="shared" si="0"/>
        <v>0</v>
      </c>
      <c r="E88" s="853"/>
      <c r="F88" s="853"/>
      <c r="G88" s="853"/>
      <c r="H88" s="853"/>
      <c r="I88" s="853"/>
      <c r="J88" s="853"/>
      <c r="K88" s="2464"/>
    </row>
    <row r="89" spans="1:12" x14ac:dyDescent="0.25">
      <c r="A89" s="22"/>
      <c r="B89" s="11"/>
      <c r="C89" s="853"/>
      <c r="D89" s="853">
        <f t="shared" si="0"/>
        <v>0</v>
      </c>
      <c r="E89" s="853"/>
      <c r="F89" s="853"/>
      <c r="G89" s="853"/>
      <c r="H89" s="853"/>
      <c r="I89" s="853"/>
      <c r="J89" s="853"/>
      <c r="K89" s="2464"/>
    </row>
    <row r="90" spans="1:12" x14ac:dyDescent="0.25">
      <c r="A90" s="22"/>
      <c r="B90" s="11"/>
      <c r="C90" s="853"/>
      <c r="D90" s="853">
        <f t="shared" si="0"/>
        <v>0</v>
      </c>
      <c r="E90" s="853"/>
      <c r="F90" s="853"/>
      <c r="G90" s="853"/>
      <c r="H90" s="853"/>
      <c r="I90" s="853"/>
      <c r="J90" s="853"/>
      <c r="K90" s="2464"/>
    </row>
    <row r="91" spans="1:12" x14ac:dyDescent="0.25">
      <c r="A91" s="22"/>
      <c r="B91" s="11"/>
      <c r="C91" s="853"/>
      <c r="D91" s="853">
        <f t="shared" si="0"/>
        <v>0</v>
      </c>
      <c r="E91" s="853"/>
      <c r="F91" s="853"/>
      <c r="G91" s="853"/>
      <c r="H91" s="853"/>
      <c r="I91" s="853"/>
      <c r="J91" s="853"/>
      <c r="K91" s="2464"/>
    </row>
    <row r="92" spans="1:12" ht="20.100000000000001" customHeight="1" x14ac:dyDescent="0.25">
      <c r="A92" s="22"/>
      <c r="B92" s="11"/>
      <c r="C92" s="853"/>
      <c r="D92" s="853">
        <f t="shared" si="0"/>
        <v>0</v>
      </c>
      <c r="E92" s="853"/>
      <c r="F92" s="853"/>
      <c r="G92" s="853"/>
      <c r="H92" s="853"/>
      <c r="I92" s="853"/>
      <c r="J92" s="853"/>
      <c r="K92" s="2464"/>
    </row>
    <row r="93" spans="1:12" ht="20.100000000000001" customHeight="1" x14ac:dyDescent="0.25">
      <c r="A93" s="22"/>
      <c r="B93" s="11"/>
      <c r="C93" s="853"/>
      <c r="D93" s="853">
        <f t="shared" si="0"/>
        <v>0</v>
      </c>
      <c r="E93" s="853"/>
      <c r="F93" s="853"/>
      <c r="G93" s="853"/>
      <c r="H93" s="853"/>
      <c r="I93" s="853"/>
      <c r="J93" s="853"/>
      <c r="K93" s="2464"/>
    </row>
    <row r="94" spans="1:12" ht="20.100000000000001" customHeight="1" x14ac:dyDescent="0.25">
      <c r="A94" s="22"/>
      <c r="B94" s="11"/>
      <c r="C94" s="853"/>
      <c r="D94" s="853">
        <f t="shared" si="0"/>
        <v>0</v>
      </c>
      <c r="E94" s="853"/>
      <c r="F94" s="853"/>
      <c r="G94" s="853"/>
      <c r="H94" s="853"/>
      <c r="I94" s="853"/>
      <c r="J94" s="853"/>
      <c r="K94" s="2464"/>
    </row>
    <row r="95" spans="1:12" ht="20.100000000000001" customHeight="1" x14ac:dyDescent="0.25">
      <c r="A95" s="22"/>
      <c r="B95" s="11"/>
      <c r="C95" s="853"/>
      <c r="D95" s="853">
        <f t="shared" si="0"/>
        <v>0</v>
      </c>
      <c r="E95" s="853"/>
      <c r="F95" s="853"/>
      <c r="G95" s="853"/>
      <c r="H95" s="853"/>
      <c r="I95" s="853"/>
      <c r="J95" s="853"/>
      <c r="K95" s="2464"/>
    </row>
    <row r="96" spans="1:12" x14ac:dyDescent="0.25">
      <c r="A96" s="22"/>
      <c r="B96" s="11"/>
      <c r="C96" s="853"/>
      <c r="D96" s="853">
        <f t="shared" si="0"/>
        <v>0</v>
      </c>
      <c r="E96" s="853"/>
      <c r="F96" s="853"/>
      <c r="G96" s="853"/>
      <c r="H96" s="853"/>
      <c r="I96" s="853"/>
      <c r="J96" s="853"/>
      <c r="K96" s="2464"/>
    </row>
    <row r="97" spans="1:11" x14ac:dyDescent="0.25">
      <c r="A97" s="22"/>
      <c r="B97" s="11"/>
      <c r="C97" s="853"/>
      <c r="D97" s="853">
        <f t="shared" si="0"/>
        <v>0</v>
      </c>
      <c r="E97" s="853"/>
      <c r="F97" s="853"/>
      <c r="G97" s="853"/>
      <c r="H97" s="853"/>
      <c r="I97" s="853"/>
      <c r="J97" s="853"/>
      <c r="K97" s="2464"/>
    </row>
    <row r="98" spans="1:11" x14ac:dyDescent="0.25">
      <c r="A98" s="22"/>
      <c r="B98" s="11"/>
      <c r="C98" s="853"/>
      <c r="D98" s="853">
        <f t="shared" si="0"/>
        <v>0</v>
      </c>
      <c r="E98" s="853"/>
      <c r="F98" s="853"/>
      <c r="G98" s="853"/>
      <c r="H98" s="853"/>
      <c r="I98" s="853"/>
      <c r="J98" s="853"/>
      <c r="K98" s="2464"/>
    </row>
    <row r="99" spans="1:11" ht="20.100000000000001" customHeight="1" x14ac:dyDescent="0.25">
      <c r="A99" s="22"/>
      <c r="B99" s="11"/>
      <c r="C99" s="853"/>
      <c r="D99" s="853">
        <f t="shared" si="0"/>
        <v>0</v>
      </c>
      <c r="E99" s="853"/>
      <c r="F99" s="853"/>
      <c r="G99" s="853"/>
      <c r="H99" s="853"/>
      <c r="I99" s="853"/>
      <c r="J99" s="853"/>
      <c r="K99" s="2464"/>
    </row>
    <row r="100" spans="1:11" x14ac:dyDescent="0.25">
      <c r="A100" s="22"/>
      <c r="B100" s="11"/>
      <c r="C100" s="853"/>
      <c r="D100" s="853">
        <f t="shared" si="0"/>
        <v>0</v>
      </c>
      <c r="E100" s="853"/>
      <c r="F100" s="853"/>
      <c r="G100" s="853"/>
      <c r="H100" s="853"/>
      <c r="I100" s="853"/>
      <c r="J100" s="853"/>
      <c r="K100" s="2464"/>
    </row>
    <row r="101" spans="1:11" x14ac:dyDescent="0.25">
      <c r="A101" s="22"/>
      <c r="B101" s="11"/>
      <c r="C101" s="853"/>
      <c r="D101" s="853">
        <f t="shared" si="0"/>
        <v>0</v>
      </c>
      <c r="E101" s="853"/>
      <c r="F101" s="853"/>
      <c r="G101" s="853"/>
      <c r="H101" s="853"/>
      <c r="I101" s="853"/>
      <c r="J101" s="853"/>
      <c r="K101" s="2464"/>
    </row>
    <row r="102" spans="1:11" x14ac:dyDescent="0.25">
      <c r="A102" s="22"/>
      <c r="B102" s="11"/>
      <c r="C102" s="853"/>
      <c r="D102" s="853">
        <f t="shared" si="0"/>
        <v>0</v>
      </c>
      <c r="E102" s="853"/>
      <c r="F102" s="853"/>
      <c r="G102" s="853"/>
      <c r="H102" s="853"/>
      <c r="I102" s="853"/>
      <c r="J102" s="853"/>
      <c r="K102" s="2464"/>
    </row>
    <row r="103" spans="1:11" ht="20.100000000000001" customHeight="1" x14ac:dyDescent="0.25">
      <c r="A103" s="22"/>
      <c r="B103" s="11"/>
      <c r="C103" s="853"/>
      <c r="D103" s="853">
        <f t="shared" si="0"/>
        <v>0</v>
      </c>
      <c r="E103" s="853"/>
      <c r="F103" s="853"/>
      <c r="G103" s="853"/>
      <c r="H103" s="853"/>
      <c r="I103" s="853"/>
      <c r="J103" s="853"/>
      <c r="K103" s="2464"/>
    </row>
    <row r="104" spans="1:11" ht="20.100000000000001" customHeight="1" x14ac:dyDescent="0.25">
      <c r="A104" s="22"/>
      <c r="B104" s="11"/>
      <c r="C104" s="853"/>
      <c r="D104" s="853">
        <f t="shared" si="0"/>
        <v>0</v>
      </c>
      <c r="E104" s="853"/>
      <c r="F104" s="853"/>
      <c r="G104" s="853"/>
      <c r="H104" s="853"/>
      <c r="I104" s="853"/>
      <c r="J104" s="853"/>
      <c r="K104" s="2464"/>
    </row>
    <row r="105" spans="1:11" x14ac:dyDescent="0.25">
      <c r="A105" s="22"/>
      <c r="B105" s="11"/>
      <c r="C105" s="853"/>
      <c r="D105" s="853">
        <f t="shared" si="0"/>
        <v>0</v>
      </c>
      <c r="E105" s="853"/>
      <c r="F105" s="853"/>
      <c r="G105" s="853"/>
      <c r="H105" s="853"/>
      <c r="I105" s="853"/>
      <c r="J105" s="853"/>
      <c r="K105" s="2464"/>
    </row>
    <row r="106" spans="1:11" x14ac:dyDescent="0.25">
      <c r="A106" s="22"/>
      <c r="B106" s="11"/>
      <c r="C106" s="853"/>
      <c r="D106" s="853">
        <f t="shared" si="0"/>
        <v>0</v>
      </c>
      <c r="E106" s="853"/>
      <c r="F106" s="853"/>
      <c r="G106" s="853"/>
      <c r="H106" s="853"/>
      <c r="I106" s="853"/>
      <c r="J106" s="853"/>
      <c r="K106" s="2464"/>
    </row>
    <row r="107" spans="1:11" x14ac:dyDescent="0.25">
      <c r="A107" s="22"/>
      <c r="B107" s="11"/>
      <c r="C107" s="853"/>
      <c r="D107" s="853">
        <f t="shared" si="0"/>
        <v>0</v>
      </c>
      <c r="E107" s="853"/>
      <c r="F107" s="853"/>
      <c r="G107" s="853"/>
      <c r="H107" s="853"/>
      <c r="I107" s="853"/>
      <c r="J107" s="853"/>
      <c r="K107" s="2464"/>
    </row>
    <row r="108" spans="1:11" x14ac:dyDescent="0.25">
      <c r="A108" s="22"/>
      <c r="B108" s="11"/>
      <c r="C108" s="853"/>
      <c r="D108" s="853">
        <f t="shared" si="0"/>
        <v>0</v>
      </c>
      <c r="E108" s="853"/>
      <c r="F108" s="853"/>
      <c r="G108" s="853"/>
      <c r="H108" s="853"/>
      <c r="I108" s="853"/>
      <c r="J108" s="853"/>
      <c r="K108" s="2464"/>
    </row>
    <row r="109" spans="1:11" x14ac:dyDescent="0.25">
      <c r="A109" s="22"/>
      <c r="B109" s="11"/>
      <c r="C109" s="853"/>
      <c r="D109" s="853">
        <f t="shared" si="0"/>
        <v>0</v>
      </c>
      <c r="E109" s="854"/>
      <c r="F109" s="854"/>
      <c r="G109" s="854"/>
      <c r="H109" s="854"/>
      <c r="I109" s="854"/>
      <c r="J109" s="854"/>
      <c r="K109" s="2471"/>
    </row>
    <row r="110" spans="1:11" x14ac:dyDescent="0.25">
      <c r="A110" s="22"/>
      <c r="B110" s="11"/>
      <c r="C110" s="853"/>
      <c r="D110" s="853">
        <f t="shared" si="0"/>
        <v>0</v>
      </c>
      <c r="E110" s="854"/>
      <c r="F110" s="854"/>
      <c r="G110" s="854"/>
      <c r="H110" s="854"/>
      <c r="I110" s="854"/>
      <c r="J110" s="854"/>
      <c r="K110" s="2471"/>
    </row>
    <row r="111" spans="1:11" ht="20.100000000000001" customHeight="1" x14ac:dyDescent="0.25">
      <c r="A111" s="22"/>
      <c r="B111" s="11"/>
      <c r="C111" s="853"/>
      <c r="D111" s="853">
        <f t="shared" si="0"/>
        <v>0</v>
      </c>
      <c r="E111" s="854"/>
      <c r="F111" s="854"/>
      <c r="G111" s="854"/>
      <c r="H111" s="854"/>
      <c r="I111" s="854"/>
      <c r="J111" s="854"/>
      <c r="K111" s="2471"/>
    </row>
    <row r="112" spans="1:11" ht="20.100000000000001" customHeight="1" x14ac:dyDescent="0.25">
      <c r="A112" s="22"/>
      <c r="B112" s="11"/>
      <c r="C112" s="853"/>
      <c r="D112" s="853">
        <f t="shared" si="0"/>
        <v>0</v>
      </c>
      <c r="E112" s="854"/>
      <c r="F112" s="854"/>
      <c r="G112" s="854"/>
      <c r="H112" s="854"/>
      <c r="I112" s="854"/>
      <c r="J112" s="854"/>
      <c r="K112" s="2471"/>
    </row>
    <row r="113" spans="1:11" ht="20.100000000000001" customHeight="1" x14ac:dyDescent="0.25">
      <c r="A113" s="22"/>
      <c r="B113" s="11"/>
      <c r="C113" s="853"/>
      <c r="D113" s="853">
        <f t="shared" si="0"/>
        <v>0</v>
      </c>
      <c r="E113" s="854"/>
      <c r="F113" s="854"/>
      <c r="G113" s="854"/>
      <c r="H113" s="854"/>
      <c r="I113" s="854"/>
      <c r="J113" s="854"/>
      <c r="K113" s="2471"/>
    </row>
    <row r="114" spans="1:11" ht="20.100000000000001" customHeight="1" x14ac:dyDescent="0.25">
      <c r="A114" s="22"/>
      <c r="B114" s="11"/>
      <c r="C114" s="853"/>
      <c r="D114" s="853">
        <f t="shared" si="0"/>
        <v>0</v>
      </c>
      <c r="E114" s="854"/>
      <c r="F114" s="854"/>
      <c r="G114" s="854"/>
      <c r="H114" s="854"/>
      <c r="I114" s="854"/>
      <c r="J114" s="854"/>
      <c r="K114" s="2471"/>
    </row>
    <row r="115" spans="1:11" x14ac:dyDescent="0.25">
      <c r="A115" s="22"/>
      <c r="B115" s="11"/>
      <c r="C115" s="853"/>
      <c r="D115" s="853">
        <f t="shared" si="0"/>
        <v>0</v>
      </c>
      <c r="E115" s="854"/>
      <c r="F115" s="854"/>
      <c r="G115" s="854"/>
      <c r="H115" s="854"/>
      <c r="I115" s="854"/>
      <c r="J115" s="854"/>
      <c r="K115" s="2471"/>
    </row>
    <row r="116" spans="1:11" ht="20.100000000000001" customHeight="1" x14ac:dyDescent="0.25">
      <c r="A116" s="22"/>
      <c r="B116" s="11"/>
      <c r="C116" s="853"/>
      <c r="D116" s="853">
        <f t="shared" si="0"/>
        <v>0</v>
      </c>
      <c r="E116" s="854"/>
      <c r="F116" s="854"/>
      <c r="G116" s="854"/>
      <c r="H116" s="854"/>
      <c r="I116" s="854"/>
      <c r="J116" s="854"/>
      <c r="K116" s="2471"/>
    </row>
    <row r="117" spans="1:11" ht="20.100000000000001" customHeight="1" x14ac:dyDescent="0.25">
      <c r="A117" s="22"/>
      <c r="B117" s="11"/>
      <c r="C117" s="853"/>
      <c r="D117" s="853">
        <f t="shared" si="0"/>
        <v>0</v>
      </c>
      <c r="E117" s="854"/>
      <c r="F117" s="854"/>
      <c r="G117" s="854"/>
      <c r="H117" s="854"/>
      <c r="I117" s="854"/>
      <c r="J117" s="854"/>
      <c r="K117" s="2471"/>
    </row>
    <row r="118" spans="1:11" ht="20.100000000000001" customHeight="1" x14ac:dyDescent="0.25">
      <c r="A118" s="22"/>
      <c r="B118" s="11"/>
      <c r="C118" s="853"/>
      <c r="D118" s="853">
        <f t="shared" si="0"/>
        <v>0</v>
      </c>
      <c r="E118" s="854"/>
      <c r="F118" s="854"/>
      <c r="G118" s="854"/>
      <c r="H118" s="854"/>
      <c r="I118" s="854"/>
      <c r="J118" s="854"/>
      <c r="K118" s="2471"/>
    </row>
    <row r="119" spans="1:11" ht="20.100000000000001" customHeight="1" x14ac:dyDescent="0.25">
      <c r="A119" s="22"/>
      <c r="B119" s="11"/>
      <c r="C119" s="853"/>
      <c r="D119" s="853">
        <f t="shared" si="0"/>
        <v>0</v>
      </c>
      <c r="E119" s="854"/>
      <c r="F119" s="854"/>
      <c r="G119" s="854"/>
      <c r="H119" s="854"/>
      <c r="I119" s="854"/>
      <c r="J119" s="854"/>
      <c r="K119" s="2471"/>
    </row>
    <row r="120" spans="1:11" ht="20.100000000000001" customHeight="1" x14ac:dyDescent="0.25">
      <c r="A120" s="22"/>
      <c r="B120" s="11"/>
      <c r="C120" s="853"/>
      <c r="D120" s="853">
        <f t="shared" si="0"/>
        <v>0</v>
      </c>
      <c r="E120" s="854"/>
      <c r="F120" s="854"/>
      <c r="G120" s="854"/>
      <c r="H120" s="854"/>
      <c r="I120" s="854"/>
      <c r="J120" s="854"/>
      <c r="K120" s="2471"/>
    </row>
    <row r="121" spans="1:11" ht="20.100000000000001" customHeight="1" x14ac:dyDescent="0.25">
      <c r="A121" s="22"/>
      <c r="B121" s="11"/>
      <c r="C121" s="853"/>
      <c r="D121" s="853">
        <f t="shared" si="0"/>
        <v>0</v>
      </c>
      <c r="E121" s="854"/>
      <c r="F121" s="854"/>
      <c r="G121" s="854"/>
      <c r="H121" s="854"/>
      <c r="I121" s="854"/>
      <c r="J121" s="854"/>
      <c r="K121" s="2471"/>
    </row>
    <row r="122" spans="1:11" ht="20.100000000000001" customHeight="1" x14ac:dyDescent="0.25">
      <c r="A122" s="22"/>
      <c r="B122" s="11"/>
      <c r="C122" s="853"/>
      <c r="D122" s="853">
        <f t="shared" si="0"/>
        <v>0</v>
      </c>
      <c r="E122" s="853"/>
      <c r="F122" s="853"/>
      <c r="G122" s="853"/>
      <c r="H122" s="3473"/>
      <c r="I122" s="3474"/>
      <c r="J122" s="3475"/>
      <c r="K122" s="2465"/>
    </row>
    <row r="123" spans="1:11" ht="20.100000000000001" customHeight="1" x14ac:dyDescent="0.25">
      <c r="A123" s="22"/>
      <c r="B123" s="11"/>
      <c r="C123" s="853"/>
      <c r="D123" s="853">
        <f t="shared" si="0"/>
        <v>0</v>
      </c>
      <c r="E123" s="853"/>
      <c r="F123" s="853"/>
      <c r="G123" s="853"/>
      <c r="H123" s="853"/>
      <c r="I123" s="853"/>
      <c r="J123" s="853"/>
      <c r="K123" s="2464"/>
    </row>
    <row r="124" spans="1:11" x14ac:dyDescent="0.25">
      <c r="A124" s="22"/>
      <c r="B124" s="11"/>
      <c r="C124" s="853"/>
      <c r="D124" s="853">
        <f t="shared" si="0"/>
        <v>0</v>
      </c>
      <c r="E124" s="853"/>
      <c r="F124" s="853"/>
      <c r="G124" s="853"/>
      <c r="H124" s="853"/>
      <c r="I124" s="853"/>
      <c r="J124" s="853"/>
      <c r="K124" s="2464"/>
    </row>
    <row r="125" spans="1:11" ht="20.100000000000001" customHeight="1" x14ac:dyDescent="0.25">
      <c r="A125" s="22"/>
      <c r="B125" s="11"/>
      <c r="C125" s="853"/>
      <c r="D125" s="853">
        <f t="shared" si="0"/>
        <v>0</v>
      </c>
      <c r="E125" s="853"/>
      <c r="F125" s="853"/>
      <c r="G125" s="853"/>
      <c r="H125" s="853"/>
      <c r="I125" s="853"/>
      <c r="J125" s="853"/>
      <c r="K125" s="2464"/>
    </row>
    <row r="126" spans="1:11" x14ac:dyDescent="0.25">
      <c r="A126" s="22"/>
      <c r="B126" s="11"/>
      <c r="C126" s="853"/>
      <c r="D126" s="853">
        <f t="shared" si="0"/>
        <v>0</v>
      </c>
      <c r="E126" s="853"/>
      <c r="F126" s="853"/>
      <c r="G126" s="853"/>
      <c r="H126" s="853"/>
      <c r="I126" s="853"/>
      <c r="J126" s="853"/>
      <c r="K126" s="2464"/>
    </row>
    <row r="127" spans="1:11" x14ac:dyDescent="0.25">
      <c r="A127" s="22"/>
      <c r="B127" s="11"/>
      <c r="C127" s="853"/>
      <c r="D127" s="853">
        <f t="shared" si="0"/>
        <v>0</v>
      </c>
      <c r="E127" s="853"/>
      <c r="F127" s="853"/>
      <c r="G127" s="853"/>
      <c r="H127" s="853"/>
      <c r="I127" s="853"/>
      <c r="J127" s="853"/>
      <c r="K127" s="2464"/>
    </row>
    <row r="128" spans="1:11" x14ac:dyDescent="0.25">
      <c r="A128" s="22"/>
      <c r="C128" s="853"/>
      <c r="D128" s="853">
        <f t="shared" si="0"/>
        <v>0</v>
      </c>
      <c r="E128" s="853"/>
      <c r="F128" s="853"/>
      <c r="G128" s="853"/>
      <c r="H128" s="853"/>
      <c r="I128" s="853"/>
      <c r="J128" s="853"/>
      <c r="K128" s="2464"/>
    </row>
    <row r="129" spans="1:11" x14ac:dyDescent="0.25">
      <c r="A129" s="22"/>
      <c r="C129" s="853"/>
      <c r="D129" s="853">
        <f t="shared" si="0"/>
        <v>0</v>
      </c>
      <c r="E129" s="853"/>
      <c r="F129" s="853"/>
      <c r="G129" s="853"/>
      <c r="H129" s="853"/>
      <c r="I129" s="853"/>
      <c r="J129" s="853"/>
      <c r="K129" s="2464"/>
    </row>
    <row r="130" spans="1:11" x14ac:dyDescent="0.25">
      <c r="A130" s="22"/>
      <c r="C130" s="853"/>
      <c r="D130" s="853">
        <f t="shared" si="0"/>
        <v>0</v>
      </c>
      <c r="E130" s="853"/>
      <c r="F130" s="853"/>
      <c r="G130" s="853"/>
      <c r="H130" s="853"/>
      <c r="I130" s="853"/>
      <c r="J130" s="853"/>
      <c r="K130" s="2464"/>
    </row>
    <row r="131" spans="1:11" x14ac:dyDescent="0.25">
      <c r="A131" s="22"/>
      <c r="C131" s="853"/>
      <c r="D131" s="853">
        <f t="shared" si="0"/>
        <v>0</v>
      </c>
      <c r="E131" s="853"/>
      <c r="F131" s="853"/>
      <c r="G131" s="853"/>
      <c r="H131" s="853"/>
      <c r="I131" s="853"/>
      <c r="J131" s="853"/>
      <c r="K131" s="2464"/>
    </row>
    <row r="132" spans="1:11" x14ac:dyDescent="0.25">
      <c r="A132" s="22"/>
      <c r="C132" s="853"/>
      <c r="D132" s="853">
        <f t="shared" si="0"/>
        <v>0</v>
      </c>
      <c r="E132" s="853"/>
      <c r="F132" s="853"/>
      <c r="G132" s="853"/>
      <c r="H132" s="853"/>
      <c r="I132" s="853"/>
      <c r="J132" s="853"/>
      <c r="K132" s="2464"/>
    </row>
    <row r="133" spans="1:11" x14ac:dyDescent="0.25">
      <c r="A133" s="22"/>
      <c r="C133" s="853"/>
      <c r="D133" s="853">
        <f t="shared" si="0"/>
        <v>0</v>
      </c>
      <c r="E133" s="853"/>
      <c r="F133" s="853"/>
      <c r="G133" s="853"/>
      <c r="H133" s="3473"/>
      <c r="I133" s="3474"/>
      <c r="J133" s="3475"/>
      <c r="K133" s="2465"/>
    </row>
    <row r="134" spans="1:11" x14ac:dyDescent="0.25">
      <c r="A134" s="22"/>
      <c r="C134" s="853"/>
      <c r="D134" s="853">
        <f t="shared" si="0"/>
        <v>0</v>
      </c>
      <c r="E134" s="853"/>
      <c r="F134" s="853"/>
      <c r="G134" s="853"/>
      <c r="H134" s="853"/>
      <c r="I134" s="853"/>
      <c r="J134" s="853"/>
      <c r="K134" s="2464"/>
    </row>
    <row r="135" spans="1:11" x14ac:dyDescent="0.25">
      <c r="A135" s="22"/>
      <c r="C135" s="853"/>
      <c r="D135" s="853">
        <f t="shared" si="0"/>
        <v>0</v>
      </c>
      <c r="E135" s="853"/>
      <c r="F135" s="853"/>
      <c r="G135" s="853"/>
      <c r="H135" s="853"/>
      <c r="I135" s="853"/>
      <c r="J135" s="853"/>
      <c r="K135" s="2464"/>
    </row>
    <row r="136" spans="1:11" x14ac:dyDescent="0.25">
      <c r="A136" s="22"/>
      <c r="C136" s="853"/>
      <c r="D136" s="853">
        <f t="shared" si="0"/>
        <v>0</v>
      </c>
      <c r="E136" s="853"/>
      <c r="F136" s="853"/>
      <c r="G136" s="853"/>
      <c r="H136" s="853"/>
      <c r="I136" s="853"/>
      <c r="J136" s="853"/>
      <c r="K136" s="2464"/>
    </row>
    <row r="137" spans="1:11" x14ac:dyDescent="0.25">
      <c r="A137" s="22"/>
      <c r="C137" s="853"/>
      <c r="D137" s="853">
        <f t="shared" si="0"/>
        <v>0</v>
      </c>
      <c r="E137" s="853"/>
      <c r="F137" s="853"/>
      <c r="G137" s="853"/>
      <c r="H137" s="853"/>
      <c r="I137" s="853"/>
      <c r="J137" s="853"/>
      <c r="K137" s="2464"/>
    </row>
    <row r="138" spans="1:11" x14ac:dyDescent="0.25">
      <c r="A138" s="22"/>
      <c r="C138" s="853"/>
      <c r="D138" s="853">
        <f t="shared" si="0"/>
        <v>0</v>
      </c>
      <c r="E138" s="853"/>
      <c r="F138" s="853"/>
      <c r="G138" s="853"/>
      <c r="H138" s="853"/>
      <c r="I138" s="853"/>
      <c r="J138" s="853"/>
      <c r="K138" s="2464"/>
    </row>
    <row r="139" spans="1:11" x14ac:dyDescent="0.25">
      <c r="A139" s="22"/>
      <c r="C139" s="853"/>
      <c r="D139" s="853">
        <f t="shared" si="0"/>
        <v>0</v>
      </c>
      <c r="E139" s="853"/>
      <c r="F139" s="853"/>
      <c r="G139" s="853"/>
      <c r="H139" s="853"/>
      <c r="I139" s="853"/>
      <c r="J139" s="853"/>
      <c r="K139" s="2464"/>
    </row>
    <row r="140" spans="1:11" x14ac:dyDescent="0.25">
      <c r="A140" s="22"/>
      <c r="C140" s="853"/>
      <c r="D140" s="853">
        <f t="shared" si="0"/>
        <v>0</v>
      </c>
      <c r="E140" s="853"/>
      <c r="F140" s="853"/>
      <c r="G140" s="853"/>
      <c r="H140" s="853"/>
      <c r="I140" s="853"/>
      <c r="J140" s="853"/>
      <c r="K140" s="2464"/>
    </row>
    <row r="141" spans="1:11" x14ac:dyDescent="0.25">
      <c r="A141" s="22"/>
      <c r="C141" s="853"/>
      <c r="D141" s="853">
        <f t="shared" si="0"/>
        <v>0</v>
      </c>
      <c r="E141" s="853"/>
      <c r="F141" s="853"/>
      <c r="G141" s="853"/>
      <c r="H141" s="853"/>
      <c r="I141" s="853"/>
      <c r="J141" s="853"/>
      <c r="K141" s="2464"/>
    </row>
    <row r="142" spans="1:11" x14ac:dyDescent="0.25">
      <c r="A142" s="22"/>
      <c r="C142" s="853"/>
      <c r="D142" s="853">
        <f t="shared" si="0"/>
        <v>0</v>
      </c>
      <c r="E142" s="853"/>
      <c r="F142" s="853"/>
      <c r="G142" s="853"/>
      <c r="H142" s="853"/>
      <c r="I142" s="853"/>
      <c r="J142" s="853"/>
      <c r="K142" s="2464"/>
    </row>
    <row r="143" spans="1:11" x14ac:dyDescent="0.25">
      <c r="A143" s="22"/>
      <c r="C143" s="853"/>
      <c r="D143" s="853">
        <f t="shared" ref="D143:D160" si="1">+C143*(100-E143)/100</f>
        <v>0</v>
      </c>
      <c r="E143" s="853"/>
      <c r="F143" s="853"/>
      <c r="G143" s="853"/>
      <c r="H143" s="853"/>
      <c r="I143" s="853"/>
      <c r="J143" s="853"/>
      <c r="K143" s="2464"/>
    </row>
    <row r="144" spans="1:11" x14ac:dyDescent="0.25">
      <c r="A144" s="22"/>
      <c r="C144" s="853"/>
      <c r="D144" s="853">
        <f t="shared" si="1"/>
        <v>0</v>
      </c>
      <c r="E144" s="853"/>
      <c r="F144" s="853"/>
      <c r="G144" s="853"/>
      <c r="H144" s="853"/>
      <c r="I144" s="853"/>
      <c r="J144" s="853"/>
      <c r="K144" s="2464"/>
    </row>
    <row r="145" spans="1:11" x14ac:dyDescent="0.25">
      <c r="A145" s="22"/>
      <c r="C145" s="853"/>
      <c r="D145" s="853">
        <f t="shared" si="1"/>
        <v>0</v>
      </c>
      <c r="E145" s="853"/>
      <c r="F145" s="853"/>
      <c r="G145" s="853"/>
      <c r="H145" s="853"/>
      <c r="I145" s="853"/>
      <c r="J145" s="853"/>
      <c r="K145" s="2464"/>
    </row>
    <row r="146" spans="1:11" x14ac:dyDescent="0.25">
      <c r="A146" s="22"/>
      <c r="C146" s="853"/>
      <c r="D146" s="853">
        <f t="shared" si="1"/>
        <v>0</v>
      </c>
      <c r="E146" s="853"/>
      <c r="F146" s="853"/>
      <c r="G146" s="853"/>
      <c r="H146" s="853"/>
      <c r="I146" s="853"/>
      <c r="J146" s="853"/>
      <c r="K146" s="2464"/>
    </row>
    <row r="147" spans="1:11" x14ac:dyDescent="0.25">
      <c r="A147" s="22"/>
      <c r="C147" s="853"/>
      <c r="D147" s="853">
        <f t="shared" si="1"/>
        <v>0</v>
      </c>
      <c r="E147" s="853"/>
      <c r="F147" s="853"/>
      <c r="G147" s="853"/>
      <c r="H147" s="853"/>
      <c r="I147" s="853"/>
      <c r="J147" s="853"/>
      <c r="K147" s="2464"/>
    </row>
    <row r="148" spans="1:11" x14ac:dyDescent="0.25">
      <c r="A148" s="22"/>
      <c r="C148" s="853"/>
      <c r="D148" s="853">
        <f t="shared" si="1"/>
        <v>0</v>
      </c>
      <c r="E148" s="853"/>
      <c r="F148" s="853"/>
      <c r="G148" s="853"/>
      <c r="H148" s="853"/>
      <c r="I148" s="853"/>
      <c r="J148" s="853"/>
      <c r="K148" s="2464"/>
    </row>
    <row r="149" spans="1:11" x14ac:dyDescent="0.25">
      <c r="A149" s="22"/>
      <c r="C149" s="853"/>
      <c r="D149" s="853">
        <f t="shared" si="1"/>
        <v>0</v>
      </c>
      <c r="E149" s="853"/>
      <c r="F149" s="853"/>
      <c r="G149" s="853"/>
      <c r="H149" s="853"/>
      <c r="I149" s="853"/>
      <c r="J149" s="853"/>
      <c r="K149" s="2464"/>
    </row>
    <row r="150" spans="1:11" x14ac:dyDescent="0.25">
      <c r="A150" s="22"/>
      <c r="C150" s="853"/>
      <c r="D150" s="853">
        <f t="shared" si="1"/>
        <v>0</v>
      </c>
      <c r="E150" s="853"/>
      <c r="F150" s="853"/>
      <c r="G150" s="853"/>
      <c r="H150" s="853"/>
      <c r="I150" s="853"/>
      <c r="J150" s="853"/>
      <c r="K150" s="2464"/>
    </row>
    <row r="151" spans="1:11" x14ac:dyDescent="0.25">
      <c r="A151" s="22"/>
      <c r="C151" s="853"/>
      <c r="D151" s="853">
        <f t="shared" si="1"/>
        <v>0</v>
      </c>
      <c r="E151" s="853"/>
      <c r="F151" s="853"/>
      <c r="G151" s="853"/>
      <c r="H151" s="853"/>
      <c r="I151" s="853"/>
      <c r="J151" s="853"/>
      <c r="K151" s="2464"/>
    </row>
    <row r="152" spans="1:11" x14ac:dyDescent="0.25">
      <c r="A152" s="22"/>
      <c r="C152" s="853"/>
      <c r="D152" s="853">
        <f t="shared" si="1"/>
        <v>0</v>
      </c>
      <c r="E152" s="853"/>
      <c r="F152" s="853"/>
      <c r="G152" s="853"/>
      <c r="H152" s="853"/>
      <c r="I152" s="853"/>
      <c r="J152" s="853"/>
      <c r="K152" s="2464"/>
    </row>
    <row r="153" spans="1:11" x14ac:dyDescent="0.25">
      <c r="A153" s="22"/>
      <c r="C153" s="853"/>
      <c r="D153" s="853">
        <f t="shared" si="1"/>
        <v>0</v>
      </c>
      <c r="E153" s="853"/>
      <c r="F153" s="853"/>
      <c r="G153" s="853"/>
      <c r="H153" s="853"/>
      <c r="I153" s="853"/>
      <c r="J153" s="853"/>
      <c r="K153" s="2464"/>
    </row>
    <row r="154" spans="1:11" x14ac:dyDescent="0.25">
      <c r="A154" s="22"/>
      <c r="C154" s="853"/>
      <c r="D154" s="853">
        <f t="shared" si="1"/>
        <v>0</v>
      </c>
      <c r="E154" s="853"/>
      <c r="F154" s="853"/>
      <c r="G154" s="853"/>
      <c r="H154" s="853"/>
      <c r="I154" s="853"/>
      <c r="J154" s="853"/>
      <c r="K154" s="2464"/>
    </row>
    <row r="155" spans="1:11" x14ac:dyDescent="0.25">
      <c r="C155" s="853"/>
      <c r="D155" s="853">
        <f t="shared" si="1"/>
        <v>0</v>
      </c>
      <c r="E155" s="853"/>
      <c r="F155" s="853"/>
      <c r="G155" s="853"/>
      <c r="H155" s="853"/>
      <c r="I155" s="853"/>
      <c r="J155" s="853"/>
      <c r="K155" s="2464"/>
    </row>
    <row r="156" spans="1:11" x14ac:dyDescent="0.25">
      <c r="C156" s="853"/>
      <c r="D156" s="853">
        <f t="shared" si="1"/>
        <v>0</v>
      </c>
      <c r="E156" s="853"/>
      <c r="F156" s="853"/>
      <c r="G156" s="853"/>
      <c r="H156" s="853"/>
      <c r="I156" s="853"/>
      <c r="J156" s="853"/>
      <c r="K156" s="2464"/>
    </row>
    <row r="157" spans="1:11" x14ac:dyDescent="0.25">
      <c r="C157" s="853"/>
      <c r="D157" s="853">
        <f t="shared" si="1"/>
        <v>0</v>
      </c>
      <c r="E157" s="854"/>
      <c r="F157" s="854"/>
      <c r="G157" s="854"/>
      <c r="H157" s="854"/>
      <c r="I157" s="854"/>
      <c r="J157" s="854"/>
      <c r="K157" s="2471"/>
    </row>
    <row r="158" spans="1:11" x14ac:dyDescent="0.25">
      <c r="C158" s="853"/>
      <c r="D158" s="853">
        <f t="shared" si="1"/>
        <v>0</v>
      </c>
      <c r="E158" s="854"/>
      <c r="F158" s="854"/>
      <c r="G158" s="854"/>
      <c r="H158" s="854"/>
      <c r="I158" s="854"/>
      <c r="J158" s="854"/>
      <c r="K158" s="2471"/>
    </row>
    <row r="159" spans="1:11" x14ac:dyDescent="0.25">
      <c r="C159" s="853"/>
      <c r="D159" s="853">
        <f t="shared" si="1"/>
        <v>0</v>
      </c>
      <c r="E159" s="854"/>
      <c r="F159" s="854"/>
      <c r="G159" s="854"/>
      <c r="H159" s="854"/>
      <c r="I159" s="854"/>
      <c r="J159" s="854"/>
      <c r="K159" s="2471"/>
    </row>
    <row r="160" spans="1:11" x14ac:dyDescent="0.25">
      <c r="C160" s="853"/>
      <c r="D160" s="853">
        <f t="shared" si="1"/>
        <v>0</v>
      </c>
      <c r="E160" s="854"/>
      <c r="F160" s="854"/>
      <c r="G160" s="854"/>
      <c r="H160" s="854"/>
      <c r="I160" s="854"/>
      <c r="J160" s="854"/>
      <c r="K160" s="2471"/>
    </row>
    <row r="161" spans="3:11" x14ac:dyDescent="0.25">
      <c r="C161" s="853"/>
      <c r="D161" s="853"/>
      <c r="E161" s="854"/>
      <c r="F161" s="854"/>
      <c r="G161" s="854"/>
      <c r="H161" s="854"/>
      <c r="I161" s="854"/>
      <c r="J161" s="854"/>
      <c r="K161" s="2471"/>
    </row>
    <row r="162" spans="3:11" x14ac:dyDescent="0.25">
      <c r="C162" s="853"/>
      <c r="D162" s="853"/>
      <c r="E162" s="854"/>
      <c r="F162" s="854"/>
      <c r="G162" s="854"/>
      <c r="H162" s="854"/>
      <c r="I162" s="854"/>
      <c r="J162" s="854"/>
      <c r="K162" s="2471"/>
    </row>
    <row r="163" spans="3:11" x14ac:dyDescent="0.25">
      <c r="C163" s="108"/>
      <c r="D163" s="108"/>
    </row>
  </sheetData>
  <autoFilter ref="B6:K6"/>
  <customSheetViews>
    <customSheetView guid="{A61807DE-1A9F-4D9E-AA9C-2C2A4B8D3195}" showAutoFilter="1">
      <pane ySplit="6" topLeftCell="A40" activePane="bottomLeft" state="frozen"/>
      <selection pane="bottomLeft" activeCell="K10" sqref="K10"/>
      <pageMargins left="0.75" right="0.75" top="1" bottom="1" header="0.5" footer="0.5"/>
      <pageSetup paperSize="9" orientation="portrait" r:id="rId1"/>
      <headerFooter alignWithMargins="0"/>
      <autoFilter ref="B6:B171"/>
    </customSheetView>
    <customSheetView guid="{C5727CAE-36E7-4F5C-A23D-3D3BFC529126}" showAutoFilter="1">
      <pane ySplit="6" topLeftCell="A40" activePane="bottomLeft" state="frozen"/>
      <selection pane="bottomLeft" activeCell="K10" sqref="K10"/>
      <pageMargins left="0.75" right="0.75" top="1" bottom="1" header="0.5" footer="0.5"/>
      <pageSetup paperSize="9" orientation="portrait" r:id="rId2"/>
      <headerFooter alignWithMargins="0"/>
      <autoFilter ref="B6:B171"/>
    </customSheetView>
    <customSheetView guid="{DA733677-58EB-43A1-AB08-BCD2B2774334}" showAutoFilter="1">
      <pane ySplit="6" topLeftCell="A40" activePane="bottomLeft" state="frozen"/>
      <selection pane="bottomLeft" activeCell="K10" sqref="K10"/>
      <pageMargins left="0.75" right="0.75" top="1" bottom="1" header="0.5" footer="0.5"/>
      <pageSetup paperSize="9" orientation="portrait" r:id="rId3"/>
      <headerFooter alignWithMargins="0"/>
      <autoFilter ref="B6:B171"/>
    </customSheetView>
  </customSheetViews>
  <mergeCells count="47">
    <mergeCell ref="H133:J133"/>
    <mergeCell ref="C22:J22"/>
    <mergeCell ref="C19:J19"/>
    <mergeCell ref="C37:J37"/>
    <mergeCell ref="C14:J14"/>
    <mergeCell ref="C15:J15"/>
    <mergeCell ref="H35:J35"/>
    <mergeCell ref="H25:J25"/>
    <mergeCell ref="H122:J122"/>
    <mergeCell ref="H39:J39"/>
    <mergeCell ref="C41:J41"/>
    <mergeCell ref="C45:J45"/>
    <mergeCell ref="C55:J55"/>
    <mergeCell ref="C57:J57"/>
    <mergeCell ref="H58:I58"/>
    <mergeCell ref="C59:J59"/>
    <mergeCell ref="A17:A18"/>
    <mergeCell ref="C18:J18"/>
    <mergeCell ref="H27:J27"/>
    <mergeCell ref="C26:J26"/>
    <mergeCell ref="H29:J29"/>
    <mergeCell ref="A1:L1"/>
    <mergeCell ref="A2:B2"/>
    <mergeCell ref="C2:F2"/>
    <mergeCell ref="G2:H2"/>
    <mergeCell ref="I2:J2"/>
    <mergeCell ref="K2:L2"/>
    <mergeCell ref="A5:B5"/>
    <mergeCell ref="C5:F5"/>
    <mergeCell ref="C3:F3"/>
    <mergeCell ref="A4:B4"/>
    <mergeCell ref="A3:B3"/>
    <mergeCell ref="C4:F4"/>
    <mergeCell ref="C84:J84"/>
    <mergeCell ref="C83:J83"/>
    <mergeCell ref="K3:L3"/>
    <mergeCell ref="K4:L4"/>
    <mergeCell ref="K5:L5"/>
    <mergeCell ref="C12:J12"/>
    <mergeCell ref="C13:J13"/>
    <mergeCell ref="I4:J4"/>
    <mergeCell ref="I3:J3"/>
    <mergeCell ref="C9:J9"/>
    <mergeCell ref="G3:H4"/>
    <mergeCell ref="I5:J5"/>
    <mergeCell ref="C60:J60"/>
    <mergeCell ref="C77:J77"/>
  </mergeCells>
  <phoneticPr fontId="9" type="noConversion"/>
  <pageMargins left="0.75" right="0.75" top="1" bottom="1" header="0.5" footer="0.5"/>
  <pageSetup paperSize="9" orientation="portrait" r:id="rId4"/>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FF0000"/>
  </sheetPr>
  <dimension ref="A1:M155"/>
  <sheetViews>
    <sheetView workbookViewId="0">
      <pane ySplit="6" topLeftCell="A28" activePane="bottomLeft" state="frozen"/>
      <selection activeCell="C163" sqref="C163:J163"/>
      <selection pane="bottomLeft" activeCell="C25" sqref="C25:J25"/>
    </sheetView>
  </sheetViews>
  <sheetFormatPr defaultRowHeight="15.75" x14ac:dyDescent="0.25"/>
  <cols>
    <col min="1" max="1" width="11" style="24" customWidth="1"/>
    <col min="2" max="9" width="10.140625" style="23" customWidth="1"/>
    <col min="10" max="10" width="11.140625" style="23" customWidth="1"/>
    <col min="11" max="11" width="20.7109375" style="2453" customWidth="1"/>
    <col min="12" max="12" width="42.42578125" style="3" customWidth="1"/>
    <col min="13" max="16384" width="9.140625" style="10"/>
  </cols>
  <sheetData>
    <row r="1" spans="1:13" s="2" customFormat="1" ht="30.75" customHeight="1" thickTop="1" x14ac:dyDescent="0.25">
      <c r="A1" s="3465" t="s">
        <v>603</v>
      </c>
      <c r="B1" s="3466"/>
      <c r="C1" s="3466"/>
      <c r="D1" s="3466"/>
      <c r="E1" s="3466"/>
      <c r="F1" s="3466"/>
      <c r="G1" s="3466"/>
      <c r="H1" s="3466"/>
      <c r="I1" s="3466"/>
      <c r="J1" s="3466"/>
      <c r="K1" s="3466"/>
      <c r="L1" s="3467"/>
      <c r="M1" s="1"/>
    </row>
    <row r="2" spans="1:13" s="5" customFormat="1" ht="20.25" customHeight="1" x14ac:dyDescent="0.25">
      <c r="A2" s="3463" t="s">
        <v>259</v>
      </c>
      <c r="B2" s="3464"/>
      <c r="C2" s="3445"/>
      <c r="D2" s="3446"/>
      <c r="E2" s="3446"/>
      <c r="F2" s="3447"/>
      <c r="G2" s="3498" t="s">
        <v>393</v>
      </c>
      <c r="H2" s="3499"/>
      <c r="I2" s="3437" t="s">
        <v>260</v>
      </c>
      <c r="J2" s="3438"/>
      <c r="K2" s="3434"/>
      <c r="L2" s="3435"/>
      <c r="M2" s="4"/>
    </row>
    <row r="3" spans="1:13" s="5" customFormat="1" ht="20.25" customHeight="1" x14ac:dyDescent="0.25">
      <c r="A3" s="3463" t="s">
        <v>261</v>
      </c>
      <c r="B3" s="3464"/>
      <c r="C3" s="3445"/>
      <c r="D3" s="3446"/>
      <c r="E3" s="3446"/>
      <c r="F3" s="3447"/>
      <c r="G3" s="3498"/>
      <c r="H3" s="3499"/>
      <c r="I3" s="3437" t="s">
        <v>262</v>
      </c>
      <c r="J3" s="3438"/>
      <c r="K3" s="3434"/>
      <c r="L3" s="3435"/>
      <c r="M3" s="4"/>
    </row>
    <row r="4" spans="1:13" s="5" customFormat="1" ht="20.25" customHeight="1" x14ac:dyDescent="0.25">
      <c r="A4" s="3463" t="s">
        <v>263</v>
      </c>
      <c r="B4" s="3464"/>
      <c r="C4" s="3445"/>
      <c r="D4" s="3446"/>
      <c r="E4" s="3446"/>
      <c r="F4" s="3447"/>
      <c r="G4" s="3498"/>
      <c r="H4" s="3499"/>
      <c r="I4" s="3437" t="s">
        <v>264</v>
      </c>
      <c r="J4" s="3438"/>
      <c r="K4" s="3434"/>
      <c r="L4" s="3435"/>
      <c r="M4" s="4"/>
    </row>
    <row r="5" spans="1:13" s="5" customFormat="1" ht="20.25" customHeight="1" thickBot="1" x14ac:dyDescent="0.3">
      <c r="A5" s="3448" t="s">
        <v>265</v>
      </c>
      <c r="B5" s="3449"/>
      <c r="C5" s="3450"/>
      <c r="D5" s="3451"/>
      <c r="E5" s="3451"/>
      <c r="F5" s="3452"/>
      <c r="G5" s="3453"/>
      <c r="H5" s="3454"/>
      <c r="I5" s="3455"/>
      <c r="J5" s="3455"/>
      <c r="K5" s="2458"/>
      <c r="L5" s="6"/>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3" ht="20.100000000000001" customHeight="1" thickTop="1" x14ac:dyDescent="0.25">
      <c r="A7" s="22">
        <v>40587</v>
      </c>
      <c r="B7" s="11" t="s">
        <v>16</v>
      </c>
      <c r="C7" s="3489" t="s">
        <v>1112</v>
      </c>
      <c r="D7" s="3489"/>
      <c r="E7" s="3489"/>
      <c r="F7" s="3489"/>
      <c r="G7" s="3489"/>
      <c r="H7" s="3489"/>
      <c r="I7" s="3489"/>
      <c r="J7" s="3489"/>
      <c r="K7" s="2677" t="s">
        <v>2066</v>
      </c>
    </row>
    <row r="8" spans="1:13" ht="20.100000000000001" customHeight="1" x14ac:dyDescent="0.25">
      <c r="A8" s="22">
        <v>40615</v>
      </c>
      <c r="B8" s="11" t="s">
        <v>14</v>
      </c>
      <c r="C8" s="3489" t="s">
        <v>15</v>
      </c>
      <c r="D8" s="3489"/>
      <c r="E8" s="3489"/>
      <c r="F8" s="3489"/>
      <c r="G8" s="3489"/>
      <c r="H8" s="3489"/>
      <c r="I8" s="3489"/>
      <c r="J8" s="3489"/>
    </row>
    <row r="9" spans="1:13" ht="20.100000000000001" customHeight="1" x14ac:dyDescent="0.25">
      <c r="A9" s="22">
        <v>40632</v>
      </c>
      <c r="B9" s="11" t="s">
        <v>186</v>
      </c>
      <c r="C9" s="11"/>
      <c r="D9" s="11"/>
      <c r="E9" s="11"/>
      <c r="F9" s="11"/>
      <c r="G9" s="11"/>
      <c r="H9" s="23" t="s">
        <v>69</v>
      </c>
      <c r="I9" s="11"/>
      <c r="J9" s="11"/>
      <c r="K9" s="2675"/>
      <c r="L9" s="3" t="s">
        <v>1113</v>
      </c>
    </row>
    <row r="10" spans="1:13" ht="49.5" customHeight="1" x14ac:dyDescent="0.25">
      <c r="A10" s="22">
        <v>40720</v>
      </c>
      <c r="B10" s="11" t="s">
        <v>16</v>
      </c>
      <c r="C10" s="3456" t="s">
        <v>1114</v>
      </c>
      <c r="D10" s="3457"/>
      <c r="E10" s="3457"/>
      <c r="F10" s="3457"/>
      <c r="G10" s="3457"/>
      <c r="H10" s="3457"/>
      <c r="I10" s="3457"/>
      <c r="J10" s="3458"/>
      <c r="K10" s="2460"/>
    </row>
    <row r="11" spans="1:13" ht="20.100000000000001" customHeight="1" x14ac:dyDescent="0.25">
      <c r="A11" s="22">
        <v>40744</v>
      </c>
      <c r="B11" s="11" t="s">
        <v>186</v>
      </c>
      <c r="C11" s="11"/>
      <c r="D11" s="11"/>
      <c r="E11" s="11"/>
      <c r="F11" s="11"/>
      <c r="G11" s="11"/>
      <c r="H11" s="11"/>
      <c r="I11" s="11"/>
      <c r="J11" s="11"/>
      <c r="K11" s="2675"/>
      <c r="L11" s="3" t="s">
        <v>149</v>
      </c>
    </row>
    <row r="12" spans="1:13" ht="39" customHeight="1" x14ac:dyDescent="0.25">
      <c r="A12" s="22">
        <v>40797</v>
      </c>
      <c r="B12" s="11" t="s">
        <v>14</v>
      </c>
      <c r="C12" s="3456" t="s">
        <v>1115</v>
      </c>
      <c r="D12" s="3457"/>
      <c r="E12" s="3457"/>
      <c r="F12" s="3457"/>
      <c r="G12" s="3457"/>
      <c r="H12" s="3457"/>
      <c r="I12" s="3457"/>
      <c r="J12" s="3458"/>
      <c r="K12" s="2460"/>
    </row>
    <row r="13" spans="1:13" ht="40.5" customHeight="1" x14ac:dyDescent="0.25">
      <c r="A13" s="22">
        <v>40803</v>
      </c>
      <c r="B13" s="11" t="s">
        <v>14</v>
      </c>
      <c r="C13" s="3456" t="s">
        <v>1280</v>
      </c>
      <c r="D13" s="3457"/>
      <c r="E13" s="3457"/>
      <c r="F13" s="3457"/>
      <c r="G13" s="3457"/>
      <c r="H13" s="3457"/>
      <c r="I13" s="3457"/>
      <c r="J13" s="3458"/>
      <c r="K13" s="2460"/>
    </row>
    <row r="14" spans="1:13" ht="20.100000000000001" customHeight="1" x14ac:dyDescent="0.25">
      <c r="A14" s="22">
        <v>40814</v>
      </c>
      <c r="B14" s="11" t="s">
        <v>186</v>
      </c>
      <c r="C14" s="11"/>
      <c r="D14" s="11"/>
      <c r="E14" s="11"/>
      <c r="F14" s="11"/>
      <c r="G14" s="11"/>
      <c r="H14" s="23" t="s">
        <v>69</v>
      </c>
      <c r="I14" s="11"/>
      <c r="J14" s="11"/>
      <c r="K14" s="2675"/>
      <c r="L14" s="3" t="s">
        <v>1116</v>
      </c>
    </row>
    <row r="15" spans="1:13" ht="20.100000000000001" customHeight="1" x14ac:dyDescent="0.25">
      <c r="A15" s="36">
        <v>40829</v>
      </c>
      <c r="B15" s="37" t="s">
        <v>12</v>
      </c>
      <c r="C15" s="90">
        <v>150</v>
      </c>
      <c r="D15" s="113">
        <f>+C15*(100-E15)/100</f>
        <v>37.5</v>
      </c>
      <c r="E15" s="90">
        <v>75</v>
      </c>
      <c r="F15" s="90"/>
      <c r="G15" s="90"/>
      <c r="H15" s="37"/>
      <c r="I15" s="37"/>
      <c r="J15" s="37"/>
      <c r="K15" s="2684"/>
      <c r="L15" s="38" t="s">
        <v>1117</v>
      </c>
    </row>
    <row r="16" spans="1:13" ht="32.25" customHeight="1" x14ac:dyDescent="0.25">
      <c r="A16" s="22">
        <v>40837</v>
      </c>
      <c r="B16" s="11" t="s">
        <v>14</v>
      </c>
      <c r="C16" s="3456" t="s">
        <v>1118</v>
      </c>
      <c r="D16" s="3457"/>
      <c r="E16" s="3457"/>
      <c r="F16" s="3457"/>
      <c r="G16" s="3457"/>
      <c r="H16" s="3457"/>
      <c r="I16" s="3457"/>
      <c r="J16" s="3458"/>
      <c r="K16" s="2460"/>
    </row>
    <row r="17" spans="1:12" ht="33.75" customHeight="1" thickBot="1" x14ac:dyDescent="0.3">
      <c r="A17" s="28">
        <v>40870</v>
      </c>
      <c r="B17" s="12" t="s">
        <v>16</v>
      </c>
      <c r="C17" s="3588" t="s">
        <v>1119</v>
      </c>
      <c r="D17" s="3589"/>
      <c r="E17" s="3589"/>
      <c r="F17" s="3589"/>
      <c r="G17" s="3589"/>
      <c r="H17" s="3589"/>
      <c r="I17" s="3589"/>
      <c r="J17" s="3590"/>
      <c r="K17" s="2520"/>
      <c r="L17" s="13"/>
    </row>
    <row r="18" spans="1:12" ht="20.100000000000001" customHeight="1" thickTop="1" x14ac:dyDescent="0.25">
      <c r="A18" s="39">
        <v>40924</v>
      </c>
      <c r="B18" s="40" t="s">
        <v>12</v>
      </c>
      <c r="C18" s="114">
        <v>340</v>
      </c>
      <c r="D18" s="114">
        <f t="shared" ref="D18:D81" si="0">+C18*(100-E18)/100</f>
        <v>85</v>
      </c>
      <c r="E18" s="114">
        <v>75</v>
      </c>
      <c r="F18" s="114"/>
      <c r="G18" s="114">
        <v>100</v>
      </c>
      <c r="H18" s="114"/>
      <c r="I18" s="114"/>
      <c r="J18" s="114"/>
      <c r="K18" s="2473"/>
      <c r="L18" s="173" t="s">
        <v>781</v>
      </c>
    </row>
    <row r="19" spans="1:12" ht="20.100000000000001" customHeight="1" x14ac:dyDescent="0.25">
      <c r="A19" s="22">
        <v>40975</v>
      </c>
      <c r="B19" s="11" t="s">
        <v>96</v>
      </c>
      <c r="C19" s="3470" t="s">
        <v>1120</v>
      </c>
      <c r="D19" s="3471"/>
      <c r="E19" s="3471"/>
      <c r="F19" s="3471"/>
      <c r="G19" s="3471"/>
      <c r="H19" s="3471"/>
      <c r="I19" s="3471"/>
      <c r="J19" s="3472"/>
      <c r="K19" s="2462"/>
      <c r="L19" s="142"/>
    </row>
    <row r="20" spans="1:12" ht="64.5" customHeight="1" x14ac:dyDescent="0.25">
      <c r="A20" s="22">
        <v>40982</v>
      </c>
      <c r="B20" s="11" t="s">
        <v>31</v>
      </c>
      <c r="C20" s="3533" t="s">
        <v>1121</v>
      </c>
      <c r="D20" s="3534"/>
      <c r="E20" s="3534"/>
      <c r="F20" s="3534"/>
      <c r="G20" s="3534"/>
      <c r="H20" s="3534"/>
      <c r="I20" s="3534"/>
      <c r="J20" s="3535"/>
      <c r="K20" s="2774" t="s">
        <v>2072</v>
      </c>
      <c r="L20" s="142"/>
    </row>
    <row r="21" spans="1:12" ht="20.100000000000001" customHeight="1" x14ac:dyDescent="0.25">
      <c r="A21" s="22">
        <v>40991</v>
      </c>
      <c r="B21" s="11" t="s">
        <v>186</v>
      </c>
      <c r="C21" s="110"/>
      <c r="D21" s="110"/>
      <c r="E21" s="110"/>
      <c r="F21" s="110"/>
      <c r="G21" s="110"/>
      <c r="H21" s="110"/>
      <c r="I21" s="110"/>
      <c r="J21" s="110"/>
      <c r="K21" s="2461"/>
      <c r="L21" s="142" t="s">
        <v>1281</v>
      </c>
    </row>
    <row r="22" spans="1:12" ht="20.100000000000001" customHeight="1" x14ac:dyDescent="0.25">
      <c r="A22" s="22">
        <v>40994</v>
      </c>
      <c r="B22" s="11" t="s">
        <v>14</v>
      </c>
      <c r="C22" s="3470" t="s">
        <v>203</v>
      </c>
      <c r="D22" s="3471"/>
      <c r="E22" s="3471"/>
      <c r="F22" s="3471"/>
      <c r="G22" s="3471"/>
      <c r="H22" s="3471"/>
      <c r="I22" s="3471"/>
      <c r="J22" s="3472"/>
      <c r="K22" s="2462"/>
      <c r="L22" s="142"/>
    </row>
    <row r="23" spans="1:12" ht="20.100000000000001" customHeight="1" x14ac:dyDescent="0.25">
      <c r="A23" s="51">
        <v>40995</v>
      </c>
      <c r="B23" s="37" t="s">
        <v>190</v>
      </c>
      <c r="C23" s="3493" t="s">
        <v>191</v>
      </c>
      <c r="D23" s="3494"/>
      <c r="E23" s="3494"/>
      <c r="F23" s="3494"/>
      <c r="G23" s="3494"/>
      <c r="H23" s="3494"/>
      <c r="I23" s="3494"/>
      <c r="J23" s="3495"/>
      <c r="K23" s="2482"/>
      <c r="L23" s="50"/>
    </row>
    <row r="24" spans="1:12" ht="20.100000000000001" customHeight="1" x14ac:dyDescent="0.25">
      <c r="A24" s="3459">
        <v>40996</v>
      </c>
      <c r="B24" s="11" t="s">
        <v>14</v>
      </c>
      <c r="C24" s="3470" t="s">
        <v>205</v>
      </c>
      <c r="D24" s="3471"/>
      <c r="E24" s="3471"/>
      <c r="F24" s="3471"/>
      <c r="G24" s="3471"/>
      <c r="H24" s="3471"/>
      <c r="I24" s="3471"/>
      <c r="J24" s="3472"/>
      <c r="K24" s="2462"/>
      <c r="L24" s="142"/>
    </row>
    <row r="25" spans="1:12" ht="20.100000000000001" customHeight="1" x14ac:dyDescent="0.25">
      <c r="A25" s="3460"/>
      <c r="B25" s="11" t="s">
        <v>33</v>
      </c>
      <c r="C25" s="3470" t="s">
        <v>204</v>
      </c>
      <c r="D25" s="3471"/>
      <c r="E25" s="3471"/>
      <c r="F25" s="3471"/>
      <c r="G25" s="3471"/>
      <c r="H25" s="3471"/>
      <c r="I25" s="3471"/>
      <c r="J25" s="3472"/>
      <c r="K25" s="2462"/>
      <c r="L25" s="142"/>
    </row>
    <row r="26" spans="1:12" ht="20.100000000000001" customHeight="1" x14ac:dyDescent="0.25">
      <c r="A26" s="22">
        <v>40997</v>
      </c>
      <c r="B26" s="11" t="s">
        <v>186</v>
      </c>
      <c r="C26" s="110"/>
      <c r="D26" s="110"/>
      <c r="E26" s="110"/>
      <c r="F26" s="110"/>
      <c r="G26" s="110"/>
      <c r="H26" s="110" t="s">
        <v>69</v>
      </c>
      <c r="I26" s="110"/>
      <c r="J26" s="110"/>
      <c r="K26" s="2461"/>
      <c r="L26" s="142" t="s">
        <v>1122</v>
      </c>
    </row>
    <row r="27" spans="1:12" ht="20.100000000000001" customHeight="1" x14ac:dyDescent="0.25">
      <c r="A27" s="22">
        <v>41001</v>
      </c>
      <c r="B27" s="11" t="s">
        <v>26</v>
      </c>
      <c r="C27" s="3470" t="s">
        <v>198</v>
      </c>
      <c r="D27" s="3471"/>
      <c r="E27" s="3471"/>
      <c r="F27" s="3471"/>
      <c r="G27" s="3471"/>
      <c r="H27" s="3471"/>
      <c r="I27" s="3471"/>
      <c r="J27" s="3472"/>
      <c r="K27" s="2462"/>
      <c r="L27" s="142"/>
    </row>
    <row r="28" spans="1:12" ht="20.100000000000001" customHeight="1" x14ac:dyDescent="0.25">
      <c r="A28" s="22">
        <v>41003</v>
      </c>
      <c r="B28" s="11" t="s">
        <v>12</v>
      </c>
      <c r="C28" s="110">
        <v>30</v>
      </c>
      <c r="D28" s="110">
        <f t="shared" si="0"/>
        <v>25.5</v>
      </c>
      <c r="E28" s="110">
        <v>15</v>
      </c>
      <c r="F28" s="110"/>
      <c r="G28" s="110">
        <v>75</v>
      </c>
      <c r="H28" s="110"/>
      <c r="I28" s="110"/>
      <c r="J28" s="110"/>
      <c r="K28" s="2461"/>
      <c r="L28" s="3" t="s">
        <v>1123</v>
      </c>
    </row>
    <row r="29" spans="1:12" ht="20.25" customHeight="1" x14ac:dyDescent="0.25">
      <c r="A29" s="22">
        <v>41004</v>
      </c>
      <c r="B29" s="11" t="s">
        <v>12</v>
      </c>
      <c r="C29" s="110">
        <v>30</v>
      </c>
      <c r="D29" s="110">
        <f t="shared" si="0"/>
        <v>25.5</v>
      </c>
      <c r="E29" s="110">
        <v>15</v>
      </c>
      <c r="F29" s="110"/>
      <c r="G29" s="110">
        <v>80</v>
      </c>
      <c r="H29" s="110"/>
      <c r="I29" s="110"/>
      <c r="J29" s="110"/>
      <c r="K29" s="2461"/>
      <c r="L29" s="3" t="s">
        <v>177</v>
      </c>
    </row>
    <row r="30" spans="1:12" ht="33.75" customHeight="1" x14ac:dyDescent="0.25">
      <c r="A30" s="28">
        <v>41084</v>
      </c>
      <c r="B30" s="11" t="s">
        <v>14</v>
      </c>
      <c r="C30" s="3476" t="s">
        <v>1282</v>
      </c>
      <c r="D30" s="3471"/>
      <c r="E30" s="3471"/>
      <c r="F30" s="3471"/>
      <c r="G30" s="3471"/>
      <c r="H30" s="3471"/>
      <c r="I30" s="3471"/>
      <c r="J30" s="3472"/>
      <c r="K30" s="2462"/>
    </row>
    <row r="31" spans="1:12" ht="66.75" customHeight="1" x14ac:dyDescent="0.25">
      <c r="A31" s="22">
        <v>41134</v>
      </c>
      <c r="B31" s="11" t="s">
        <v>31</v>
      </c>
      <c r="C31" s="3476" t="s">
        <v>1124</v>
      </c>
      <c r="D31" s="3478"/>
      <c r="E31" s="3478"/>
      <c r="F31" s="3478"/>
      <c r="G31" s="3478"/>
      <c r="H31" s="3478"/>
      <c r="I31" s="3478"/>
      <c r="J31" s="3477"/>
      <c r="K31" s="2757" t="s">
        <v>2066</v>
      </c>
    </row>
    <row r="32" spans="1:12" ht="20.100000000000001" customHeight="1" x14ac:dyDescent="0.25">
      <c r="A32" s="22">
        <v>41141</v>
      </c>
      <c r="B32" s="11" t="s">
        <v>26</v>
      </c>
      <c r="C32" s="3470" t="s">
        <v>417</v>
      </c>
      <c r="D32" s="3471"/>
      <c r="E32" s="3471"/>
      <c r="F32" s="3471"/>
      <c r="G32" s="3471"/>
      <c r="H32" s="3471"/>
      <c r="I32" s="3471"/>
      <c r="J32" s="3472"/>
      <c r="K32" s="2462"/>
    </row>
    <row r="33" spans="1:12" ht="31.5" x14ac:dyDescent="0.25">
      <c r="A33" s="22">
        <v>41154</v>
      </c>
      <c r="B33" s="11" t="s">
        <v>12</v>
      </c>
      <c r="C33" s="110">
        <v>375</v>
      </c>
      <c r="D33" s="110">
        <f t="shared" si="0"/>
        <v>37.5</v>
      </c>
      <c r="E33" s="110">
        <v>90</v>
      </c>
      <c r="F33" s="110"/>
      <c r="G33" s="110">
        <v>100</v>
      </c>
      <c r="H33" s="110"/>
      <c r="I33" s="110"/>
      <c r="J33" s="110"/>
      <c r="K33" s="2461"/>
      <c r="L33" s="3" t="s">
        <v>1125</v>
      </c>
    </row>
    <row r="34" spans="1:12" ht="20.100000000000001" customHeight="1" thickBot="1" x14ac:dyDescent="0.3">
      <c r="A34" s="33">
        <v>41247</v>
      </c>
      <c r="B34" s="34" t="s">
        <v>14</v>
      </c>
      <c r="C34" s="3490" t="s">
        <v>293</v>
      </c>
      <c r="D34" s="3491"/>
      <c r="E34" s="3491"/>
      <c r="F34" s="3491"/>
      <c r="G34" s="3491"/>
      <c r="H34" s="3491"/>
      <c r="I34" s="3491"/>
      <c r="J34" s="3492"/>
      <c r="K34" s="2478"/>
      <c r="L34" s="35"/>
    </row>
    <row r="35" spans="1:12" ht="16.5" thickTop="1" x14ac:dyDescent="0.25">
      <c r="A35" s="19">
        <v>41285</v>
      </c>
      <c r="B35" s="20" t="s">
        <v>186</v>
      </c>
      <c r="C35" s="111"/>
      <c r="D35" s="111"/>
      <c r="E35" s="111"/>
      <c r="F35" s="111"/>
      <c r="G35" s="111"/>
      <c r="H35" s="111"/>
      <c r="I35" s="111"/>
      <c r="J35" s="111"/>
      <c r="K35" s="2511"/>
      <c r="L35" s="21" t="s">
        <v>40</v>
      </c>
    </row>
    <row r="36" spans="1:12" ht="20.100000000000001" customHeight="1" x14ac:dyDescent="0.25">
      <c r="A36" s="22">
        <v>41393</v>
      </c>
      <c r="B36" s="11" t="s">
        <v>12</v>
      </c>
      <c r="C36" s="110">
        <v>380</v>
      </c>
      <c r="D36" s="110">
        <f t="shared" si="0"/>
        <v>19</v>
      </c>
      <c r="E36" s="110">
        <v>95</v>
      </c>
      <c r="F36" s="110"/>
      <c r="G36" s="110">
        <v>70</v>
      </c>
      <c r="H36" s="110"/>
      <c r="I36" s="110"/>
      <c r="J36" s="110"/>
      <c r="K36" s="2461"/>
      <c r="L36" s="3" t="s">
        <v>313</v>
      </c>
    </row>
    <row r="37" spans="1:12" ht="31.5" customHeight="1" thickBot="1" x14ac:dyDescent="0.3">
      <c r="A37" s="14">
        <v>41430</v>
      </c>
      <c r="B37" s="15" t="s">
        <v>96</v>
      </c>
      <c r="C37" s="3616" t="s">
        <v>2917</v>
      </c>
      <c r="D37" s="3617"/>
      <c r="E37" s="3617"/>
      <c r="F37" s="3617"/>
      <c r="G37" s="3617"/>
      <c r="H37" s="3617"/>
      <c r="I37" s="3617"/>
      <c r="J37" s="3618"/>
      <c r="K37" s="2526"/>
      <c r="L37" s="13"/>
    </row>
    <row r="38" spans="1:12" ht="23.25" customHeight="1" thickTop="1" x14ac:dyDescent="0.25">
      <c r="A38" s="39">
        <v>41725</v>
      </c>
      <c r="B38" s="40" t="s">
        <v>186</v>
      </c>
      <c r="C38" s="115"/>
      <c r="D38" s="115">
        <f t="shared" si="0"/>
        <v>0</v>
      </c>
      <c r="E38" s="115"/>
      <c r="F38" s="115"/>
      <c r="G38" s="115"/>
      <c r="H38" s="3536"/>
      <c r="I38" s="3539"/>
      <c r="J38" s="3537">
        <v>3750</v>
      </c>
      <c r="K38" s="2500"/>
      <c r="L38" s="41" t="s">
        <v>415</v>
      </c>
    </row>
    <row r="39" spans="1:12" ht="23.25" customHeight="1" thickBot="1" x14ac:dyDescent="0.3">
      <c r="A39" s="33">
        <v>41787</v>
      </c>
      <c r="B39" s="34" t="s">
        <v>26</v>
      </c>
      <c r="C39" s="3619" t="s">
        <v>448</v>
      </c>
      <c r="D39" s="3620"/>
      <c r="E39" s="3620"/>
      <c r="F39" s="3620"/>
      <c r="G39" s="3620"/>
      <c r="H39" s="3620"/>
      <c r="I39" s="3620"/>
      <c r="J39" s="3621"/>
      <c r="K39" s="2527"/>
      <c r="L39" s="35"/>
    </row>
    <row r="40" spans="1:12" ht="20.100000000000001" customHeight="1" thickTop="1" thickBot="1" x14ac:dyDescent="0.3">
      <c r="A40" s="1874">
        <v>43066</v>
      </c>
      <c r="B40" s="985" t="s">
        <v>33</v>
      </c>
      <c r="C40" s="3622" t="s">
        <v>2379</v>
      </c>
      <c r="D40" s="3623"/>
      <c r="E40" s="3623"/>
      <c r="F40" s="3623"/>
      <c r="G40" s="3623"/>
      <c r="H40" s="3623"/>
      <c r="I40" s="3623"/>
      <c r="J40" s="3624"/>
      <c r="K40" s="2689"/>
      <c r="L40" s="104"/>
    </row>
    <row r="41" spans="1:12" ht="20.100000000000001" customHeight="1" thickTop="1" x14ac:dyDescent="0.25">
      <c r="A41" s="39"/>
      <c r="B41" s="40"/>
      <c r="C41" s="1869"/>
      <c r="D41" s="1869">
        <f t="shared" si="0"/>
        <v>0</v>
      </c>
      <c r="E41" s="1869"/>
      <c r="F41" s="1869"/>
      <c r="G41" s="1869"/>
      <c r="H41" s="1869"/>
      <c r="I41" s="1869"/>
      <c r="J41" s="1869"/>
      <c r="K41" s="2499"/>
      <c r="L41" s="41"/>
    </row>
    <row r="42" spans="1:12" ht="20.100000000000001" customHeight="1" x14ac:dyDescent="0.25">
      <c r="A42" s="22"/>
      <c r="B42" s="11"/>
      <c r="C42" s="108"/>
      <c r="D42" s="108">
        <f t="shared" si="0"/>
        <v>0</v>
      </c>
      <c r="E42" s="108"/>
      <c r="F42" s="108"/>
      <c r="G42" s="108"/>
      <c r="H42" s="108"/>
      <c r="I42" s="108"/>
      <c r="J42" s="108"/>
      <c r="K42" s="2467"/>
    </row>
    <row r="43" spans="1:12" ht="20.100000000000001" customHeight="1" x14ac:dyDescent="0.25">
      <c r="A43" s="22"/>
      <c r="B43" s="11"/>
      <c r="C43" s="108"/>
      <c r="D43" s="108">
        <f t="shared" si="0"/>
        <v>0</v>
      </c>
      <c r="E43" s="108"/>
      <c r="F43" s="108"/>
      <c r="G43" s="108"/>
      <c r="H43" s="108"/>
      <c r="I43" s="108"/>
      <c r="J43" s="108"/>
      <c r="K43" s="2467"/>
    </row>
    <row r="44" spans="1:12" ht="20.100000000000001" customHeight="1" x14ac:dyDescent="0.25">
      <c r="A44" s="22"/>
      <c r="B44" s="11"/>
      <c r="C44" s="108"/>
      <c r="D44" s="108">
        <f t="shared" si="0"/>
        <v>0</v>
      </c>
      <c r="E44" s="108"/>
      <c r="F44" s="108"/>
      <c r="G44" s="108"/>
      <c r="H44" s="108"/>
      <c r="I44" s="108"/>
      <c r="J44" s="108"/>
      <c r="K44" s="2467"/>
    </row>
    <row r="45" spans="1:12" x14ac:dyDescent="0.25">
      <c r="A45" s="22"/>
      <c r="B45" s="11"/>
      <c r="C45" s="108"/>
      <c r="D45" s="108">
        <f t="shared" si="0"/>
        <v>0</v>
      </c>
      <c r="E45" s="108"/>
      <c r="F45" s="108"/>
      <c r="G45" s="108"/>
      <c r="H45" s="108"/>
      <c r="I45" s="108"/>
      <c r="J45" s="108"/>
      <c r="K45" s="2467"/>
    </row>
    <row r="46" spans="1:12" ht="20.100000000000001" customHeight="1" x14ac:dyDescent="0.25">
      <c r="A46" s="22"/>
      <c r="B46" s="11"/>
      <c r="C46" s="108"/>
      <c r="D46" s="108">
        <f t="shared" si="0"/>
        <v>0</v>
      </c>
      <c r="E46" s="108"/>
      <c r="F46" s="108"/>
      <c r="G46" s="108"/>
      <c r="H46" s="108"/>
      <c r="I46" s="108"/>
      <c r="J46" s="108"/>
      <c r="K46" s="2467"/>
    </row>
    <row r="47" spans="1:12" x14ac:dyDescent="0.25">
      <c r="A47" s="22"/>
      <c r="B47" s="11"/>
      <c r="C47" s="108"/>
      <c r="D47" s="108">
        <f t="shared" si="0"/>
        <v>0</v>
      </c>
      <c r="E47" s="108"/>
      <c r="F47" s="108"/>
      <c r="G47" s="108"/>
      <c r="H47" s="108"/>
      <c r="I47" s="108"/>
      <c r="J47" s="108"/>
      <c r="K47" s="2467"/>
    </row>
    <row r="48" spans="1:12" x14ac:dyDescent="0.25">
      <c r="A48" s="22"/>
      <c r="B48" s="11"/>
      <c r="C48" s="108"/>
      <c r="D48" s="108">
        <f t="shared" si="0"/>
        <v>0</v>
      </c>
      <c r="E48" s="108"/>
      <c r="F48" s="108"/>
      <c r="G48" s="108"/>
      <c r="H48" s="108"/>
      <c r="I48" s="108"/>
      <c r="J48" s="108"/>
      <c r="K48" s="2467"/>
    </row>
    <row r="49" spans="1:11" x14ac:dyDescent="0.25">
      <c r="A49" s="22"/>
      <c r="B49" s="11"/>
      <c r="C49" s="108"/>
      <c r="D49" s="108">
        <f t="shared" si="0"/>
        <v>0</v>
      </c>
      <c r="E49" s="108"/>
      <c r="F49" s="108"/>
      <c r="G49" s="108"/>
      <c r="H49" s="108"/>
      <c r="I49" s="108"/>
      <c r="J49" s="108"/>
      <c r="K49" s="2467"/>
    </row>
    <row r="50" spans="1:11" x14ac:dyDescent="0.25">
      <c r="A50" s="22"/>
      <c r="B50" s="11"/>
      <c r="C50" s="108"/>
      <c r="D50" s="108">
        <f t="shared" si="0"/>
        <v>0</v>
      </c>
      <c r="E50" s="108"/>
      <c r="F50" s="108"/>
      <c r="G50" s="108"/>
      <c r="H50" s="108"/>
      <c r="I50" s="108"/>
      <c r="J50" s="108"/>
      <c r="K50" s="2467"/>
    </row>
    <row r="51" spans="1:11" x14ac:dyDescent="0.25">
      <c r="A51" s="22"/>
      <c r="B51" s="11"/>
      <c r="C51" s="108"/>
      <c r="D51" s="108">
        <f t="shared" si="0"/>
        <v>0</v>
      </c>
      <c r="E51" s="108"/>
      <c r="F51" s="108"/>
      <c r="G51" s="108"/>
      <c r="H51" s="108"/>
      <c r="I51" s="108"/>
      <c r="J51" s="108"/>
      <c r="K51" s="2467"/>
    </row>
    <row r="52" spans="1:11" ht="20.100000000000001" customHeight="1" x14ac:dyDescent="0.25">
      <c r="A52" s="22"/>
      <c r="B52" s="11"/>
      <c r="C52" s="108"/>
      <c r="D52" s="108">
        <f t="shared" si="0"/>
        <v>0</v>
      </c>
      <c r="E52" s="108"/>
      <c r="F52" s="108"/>
      <c r="G52" s="108"/>
      <c r="H52" s="108"/>
      <c r="I52" s="108"/>
      <c r="J52" s="108"/>
      <c r="K52" s="2467"/>
    </row>
    <row r="53" spans="1:11" ht="20.100000000000001" customHeight="1" x14ac:dyDescent="0.25">
      <c r="A53" s="22"/>
      <c r="B53" s="11"/>
      <c r="C53" s="108"/>
      <c r="D53" s="108">
        <f t="shared" si="0"/>
        <v>0</v>
      </c>
      <c r="E53" s="108"/>
      <c r="F53" s="108"/>
      <c r="G53" s="108"/>
      <c r="H53" s="108"/>
      <c r="I53" s="108"/>
      <c r="J53" s="108"/>
      <c r="K53" s="2467"/>
    </row>
    <row r="54" spans="1:11" x14ac:dyDescent="0.25">
      <c r="A54" s="22"/>
      <c r="B54" s="11"/>
      <c r="C54" s="108"/>
      <c r="D54" s="108">
        <f t="shared" si="0"/>
        <v>0</v>
      </c>
      <c r="E54" s="108"/>
      <c r="F54" s="108"/>
      <c r="G54" s="108"/>
      <c r="H54" s="108"/>
      <c r="I54" s="108"/>
      <c r="J54" s="108"/>
      <c r="K54" s="2467"/>
    </row>
    <row r="55" spans="1:11" ht="20.100000000000001" customHeight="1" x14ac:dyDescent="0.25">
      <c r="A55" s="22"/>
      <c r="B55" s="11"/>
      <c r="C55" s="108"/>
      <c r="D55" s="108">
        <f t="shared" si="0"/>
        <v>0</v>
      </c>
      <c r="E55" s="108"/>
      <c r="F55" s="108"/>
      <c r="G55" s="108"/>
      <c r="H55" s="108"/>
      <c r="I55" s="108"/>
      <c r="J55" s="108"/>
      <c r="K55" s="2467"/>
    </row>
    <row r="56" spans="1:11" ht="29.25" customHeight="1" x14ac:dyDescent="0.25">
      <c r="A56" s="22"/>
      <c r="B56" s="11"/>
      <c r="C56" s="108"/>
      <c r="D56" s="108">
        <f t="shared" si="0"/>
        <v>0</v>
      </c>
      <c r="E56" s="108"/>
      <c r="F56" s="108"/>
      <c r="G56" s="108"/>
      <c r="H56" s="108"/>
      <c r="I56" s="108"/>
      <c r="J56" s="108"/>
      <c r="K56" s="2467"/>
    </row>
    <row r="57" spans="1:11" ht="20.100000000000001" customHeight="1" x14ac:dyDescent="0.25">
      <c r="A57" s="22"/>
      <c r="B57" s="11"/>
      <c r="C57" s="108"/>
      <c r="D57" s="108">
        <f t="shared" si="0"/>
        <v>0</v>
      </c>
      <c r="E57" s="108"/>
      <c r="F57" s="108"/>
      <c r="G57" s="108"/>
      <c r="H57" s="108"/>
      <c r="I57" s="108"/>
      <c r="J57" s="108"/>
      <c r="K57" s="2467"/>
    </row>
    <row r="58" spans="1:11" ht="20.100000000000001" customHeight="1" x14ac:dyDescent="0.25">
      <c r="A58" s="22"/>
      <c r="B58" s="11"/>
      <c r="C58" s="108"/>
      <c r="D58" s="108">
        <f t="shared" si="0"/>
        <v>0</v>
      </c>
      <c r="E58" s="108"/>
      <c r="F58" s="108"/>
      <c r="G58" s="108"/>
      <c r="H58" s="108"/>
      <c r="I58" s="108"/>
      <c r="J58" s="108"/>
      <c r="K58" s="2467"/>
    </row>
    <row r="59" spans="1:11" ht="20.100000000000001" customHeight="1" x14ac:dyDescent="0.25">
      <c r="A59" s="22"/>
      <c r="B59" s="11"/>
      <c r="C59" s="108"/>
      <c r="D59" s="108">
        <f t="shared" si="0"/>
        <v>0</v>
      </c>
      <c r="E59" s="108"/>
      <c r="F59" s="108"/>
      <c r="G59" s="108"/>
      <c r="H59" s="108"/>
      <c r="I59" s="108"/>
      <c r="J59" s="108"/>
      <c r="K59" s="2467"/>
    </row>
    <row r="60" spans="1:11" ht="20.100000000000001" customHeight="1" x14ac:dyDescent="0.25">
      <c r="A60" s="22"/>
      <c r="B60" s="11"/>
      <c r="C60" s="108"/>
      <c r="D60" s="108">
        <f t="shared" si="0"/>
        <v>0</v>
      </c>
      <c r="E60" s="108"/>
      <c r="F60" s="108"/>
      <c r="G60" s="108"/>
      <c r="H60" s="108"/>
      <c r="I60" s="108"/>
      <c r="J60" s="108"/>
      <c r="K60" s="2467"/>
    </row>
    <row r="61" spans="1:11" x14ac:dyDescent="0.25">
      <c r="A61" s="22"/>
      <c r="B61" s="11"/>
      <c r="C61" s="108"/>
      <c r="D61" s="108">
        <f t="shared" si="0"/>
        <v>0</v>
      </c>
      <c r="E61" s="108"/>
      <c r="F61" s="108"/>
      <c r="G61" s="108"/>
      <c r="H61" s="108"/>
      <c r="I61" s="108"/>
      <c r="J61" s="108"/>
      <c r="K61" s="2467"/>
    </row>
    <row r="62" spans="1:11" ht="20.100000000000001" customHeight="1" x14ac:dyDescent="0.25">
      <c r="A62" s="22"/>
      <c r="B62" s="11"/>
      <c r="C62" s="108"/>
      <c r="D62" s="108">
        <f t="shared" si="0"/>
        <v>0</v>
      </c>
    </row>
    <row r="63" spans="1:11" ht="20.100000000000001" customHeight="1" x14ac:dyDescent="0.25">
      <c r="A63" s="22"/>
      <c r="B63" s="11"/>
      <c r="C63" s="108"/>
      <c r="D63" s="108">
        <f t="shared" si="0"/>
        <v>0</v>
      </c>
    </row>
    <row r="64" spans="1:11" x14ac:dyDescent="0.25">
      <c r="A64" s="22"/>
      <c r="B64" s="11"/>
      <c r="C64" s="108"/>
      <c r="D64" s="108">
        <f t="shared" si="0"/>
        <v>0</v>
      </c>
    </row>
    <row r="65" spans="1:4" x14ac:dyDescent="0.25">
      <c r="A65" s="22"/>
      <c r="B65" s="11"/>
      <c r="C65" s="108"/>
      <c r="D65" s="108">
        <f t="shared" si="0"/>
        <v>0</v>
      </c>
    </row>
    <row r="66" spans="1:4" x14ac:dyDescent="0.25">
      <c r="A66" s="22"/>
      <c r="B66" s="11"/>
      <c r="C66" s="108"/>
      <c r="D66" s="108">
        <f t="shared" si="0"/>
        <v>0</v>
      </c>
    </row>
    <row r="67" spans="1:4" x14ac:dyDescent="0.25">
      <c r="A67" s="22"/>
      <c r="B67" s="11"/>
      <c r="C67" s="108"/>
      <c r="D67" s="108">
        <f t="shared" si="0"/>
        <v>0</v>
      </c>
    </row>
    <row r="68" spans="1:4" x14ac:dyDescent="0.25">
      <c r="A68" s="22"/>
      <c r="B68" s="11"/>
      <c r="C68" s="108"/>
      <c r="D68" s="108">
        <f t="shared" si="0"/>
        <v>0</v>
      </c>
    </row>
    <row r="69" spans="1:4" x14ac:dyDescent="0.25">
      <c r="A69" s="22"/>
      <c r="B69" s="11"/>
      <c r="C69" s="108"/>
      <c r="D69" s="108">
        <f t="shared" si="0"/>
        <v>0</v>
      </c>
    </row>
    <row r="70" spans="1:4" ht="20.100000000000001" customHeight="1" x14ac:dyDescent="0.25">
      <c r="A70" s="22"/>
      <c r="B70" s="11"/>
      <c r="C70" s="108"/>
      <c r="D70" s="108">
        <f t="shared" si="0"/>
        <v>0</v>
      </c>
    </row>
    <row r="71" spans="1:4" x14ac:dyDescent="0.25">
      <c r="A71" s="22"/>
      <c r="B71" s="11"/>
      <c r="C71" s="108"/>
      <c r="D71" s="108">
        <f t="shared" si="0"/>
        <v>0</v>
      </c>
    </row>
    <row r="72" spans="1:4" ht="20.100000000000001" customHeight="1" x14ac:dyDescent="0.25">
      <c r="A72" s="22"/>
      <c r="B72" s="11"/>
      <c r="C72" s="108"/>
      <c r="D72" s="108">
        <f t="shared" si="0"/>
        <v>0</v>
      </c>
    </row>
    <row r="73" spans="1:4" x14ac:dyDescent="0.25">
      <c r="A73" s="22"/>
      <c r="B73" s="11"/>
      <c r="C73" s="108"/>
      <c r="D73" s="108">
        <f t="shared" si="0"/>
        <v>0</v>
      </c>
    </row>
    <row r="74" spans="1:4" x14ac:dyDescent="0.25">
      <c r="A74" s="22"/>
      <c r="B74" s="11"/>
      <c r="C74" s="108"/>
      <c r="D74" s="108">
        <f t="shared" si="0"/>
        <v>0</v>
      </c>
    </row>
    <row r="75" spans="1:4" x14ac:dyDescent="0.25">
      <c r="A75" s="22"/>
      <c r="B75" s="11"/>
      <c r="C75" s="108"/>
      <c r="D75" s="108">
        <f t="shared" si="0"/>
        <v>0</v>
      </c>
    </row>
    <row r="76" spans="1:4" x14ac:dyDescent="0.25">
      <c r="A76" s="22"/>
      <c r="B76" s="11"/>
      <c r="C76" s="108"/>
      <c r="D76" s="108">
        <f t="shared" si="0"/>
        <v>0</v>
      </c>
    </row>
    <row r="77" spans="1:4" x14ac:dyDescent="0.25">
      <c r="A77" s="22"/>
      <c r="B77" s="11"/>
      <c r="C77" s="108"/>
      <c r="D77" s="108">
        <f t="shared" si="0"/>
        <v>0</v>
      </c>
    </row>
    <row r="78" spans="1:4" ht="20.100000000000001" customHeight="1" x14ac:dyDescent="0.25">
      <c r="A78" s="22"/>
      <c r="B78" s="11"/>
      <c r="C78" s="108"/>
      <c r="D78" s="108">
        <f t="shared" si="0"/>
        <v>0</v>
      </c>
    </row>
    <row r="79" spans="1:4" ht="20.100000000000001" customHeight="1" x14ac:dyDescent="0.25">
      <c r="A79" s="22"/>
      <c r="B79" s="11"/>
      <c r="C79" s="108"/>
      <c r="D79" s="108">
        <f t="shared" si="0"/>
        <v>0</v>
      </c>
    </row>
    <row r="80" spans="1:4" ht="20.100000000000001" customHeight="1" x14ac:dyDescent="0.25">
      <c r="A80" s="22"/>
      <c r="B80" s="11"/>
      <c r="C80" s="108"/>
      <c r="D80" s="108">
        <f t="shared" si="0"/>
        <v>0</v>
      </c>
    </row>
    <row r="81" spans="1:4" ht="20.100000000000001" customHeight="1" x14ac:dyDescent="0.25">
      <c r="A81" s="22"/>
      <c r="B81" s="11"/>
      <c r="C81" s="108"/>
      <c r="D81" s="108">
        <f t="shared" si="0"/>
        <v>0</v>
      </c>
    </row>
    <row r="82" spans="1:4" ht="20.100000000000001" customHeight="1" x14ac:dyDescent="0.25">
      <c r="A82" s="22"/>
      <c r="B82" s="11"/>
      <c r="C82" s="108"/>
      <c r="D82" s="108">
        <f t="shared" ref="D82:D145" si="1">+C82*(100-E82)/100</f>
        <v>0</v>
      </c>
    </row>
    <row r="83" spans="1:4" ht="20.100000000000001" customHeight="1" x14ac:dyDescent="0.25">
      <c r="A83" s="22"/>
      <c r="B83" s="11"/>
      <c r="C83" s="108"/>
      <c r="D83" s="108">
        <f t="shared" si="1"/>
        <v>0</v>
      </c>
    </row>
    <row r="84" spans="1:4" ht="20.100000000000001" customHeight="1" x14ac:dyDescent="0.25">
      <c r="A84" s="22"/>
      <c r="B84" s="11"/>
      <c r="C84" s="108"/>
      <c r="D84" s="108">
        <f t="shared" si="1"/>
        <v>0</v>
      </c>
    </row>
    <row r="85" spans="1:4" ht="20.100000000000001" customHeight="1" x14ac:dyDescent="0.25">
      <c r="A85" s="22"/>
      <c r="B85" s="11"/>
      <c r="C85" s="108"/>
      <c r="D85" s="108">
        <f t="shared" si="1"/>
        <v>0</v>
      </c>
    </row>
    <row r="86" spans="1:4" x14ac:dyDescent="0.25">
      <c r="A86" s="22"/>
      <c r="B86" s="11"/>
      <c r="C86" s="108"/>
      <c r="D86" s="108">
        <f t="shared" si="1"/>
        <v>0</v>
      </c>
    </row>
    <row r="87" spans="1:4" ht="20.100000000000001" customHeight="1" x14ac:dyDescent="0.25">
      <c r="A87" s="22"/>
      <c r="B87" s="11"/>
      <c r="C87" s="108"/>
      <c r="D87" s="108">
        <f t="shared" si="1"/>
        <v>0</v>
      </c>
    </row>
    <row r="88" spans="1:4" x14ac:dyDescent="0.25">
      <c r="A88" s="22"/>
      <c r="B88" s="11"/>
      <c r="C88" s="108"/>
      <c r="D88" s="108">
        <f t="shared" si="1"/>
        <v>0</v>
      </c>
    </row>
    <row r="89" spans="1:4" ht="20.100000000000001" customHeight="1" x14ac:dyDescent="0.25">
      <c r="A89" s="22"/>
      <c r="B89" s="11"/>
      <c r="C89" s="108"/>
      <c r="D89" s="108">
        <f t="shared" si="1"/>
        <v>0</v>
      </c>
    </row>
    <row r="90" spans="1:4" x14ac:dyDescent="0.25">
      <c r="A90" s="22"/>
      <c r="B90" s="11"/>
      <c r="C90" s="108"/>
      <c r="D90" s="108">
        <f t="shared" si="1"/>
        <v>0</v>
      </c>
    </row>
    <row r="91" spans="1:4" x14ac:dyDescent="0.25">
      <c r="A91" s="22"/>
      <c r="B91" s="11"/>
      <c r="C91" s="108"/>
      <c r="D91" s="108">
        <f t="shared" si="1"/>
        <v>0</v>
      </c>
    </row>
    <row r="92" spans="1:4" x14ac:dyDescent="0.25">
      <c r="A92" s="22"/>
      <c r="B92" s="11"/>
      <c r="C92" s="108"/>
      <c r="D92" s="108">
        <f t="shared" si="1"/>
        <v>0</v>
      </c>
    </row>
    <row r="93" spans="1:4" ht="20.100000000000001" customHeight="1" x14ac:dyDescent="0.25">
      <c r="A93" s="22"/>
      <c r="B93" s="11"/>
      <c r="C93" s="108"/>
      <c r="D93" s="108">
        <f t="shared" si="1"/>
        <v>0</v>
      </c>
    </row>
    <row r="94" spans="1:4" ht="20.100000000000001" customHeight="1" x14ac:dyDescent="0.25">
      <c r="A94" s="22"/>
      <c r="B94" s="11"/>
      <c r="C94" s="108"/>
      <c r="D94" s="108">
        <f t="shared" si="1"/>
        <v>0</v>
      </c>
    </row>
    <row r="95" spans="1:4" ht="20.100000000000001" customHeight="1" x14ac:dyDescent="0.25">
      <c r="A95" s="22"/>
      <c r="B95" s="11"/>
      <c r="C95" s="108"/>
      <c r="D95" s="108">
        <f t="shared" si="1"/>
        <v>0</v>
      </c>
    </row>
    <row r="96" spans="1:4" ht="20.100000000000001" customHeight="1" x14ac:dyDescent="0.25">
      <c r="A96" s="22"/>
      <c r="B96" s="11"/>
      <c r="C96" s="108"/>
      <c r="D96" s="108">
        <f t="shared" si="1"/>
        <v>0</v>
      </c>
    </row>
    <row r="97" spans="1:11" x14ac:dyDescent="0.25">
      <c r="A97" s="22"/>
      <c r="B97" s="11"/>
      <c r="C97" s="108"/>
      <c r="D97" s="108">
        <f t="shared" si="1"/>
        <v>0</v>
      </c>
    </row>
    <row r="98" spans="1:11" x14ac:dyDescent="0.25">
      <c r="A98" s="22"/>
      <c r="B98" s="11"/>
      <c r="C98" s="108"/>
      <c r="D98" s="108">
        <f t="shared" si="1"/>
        <v>0</v>
      </c>
      <c r="E98" s="108"/>
      <c r="F98" s="108"/>
      <c r="G98" s="108"/>
      <c r="H98" s="108"/>
      <c r="I98" s="108"/>
      <c r="J98" s="108"/>
      <c r="K98" s="2467"/>
    </row>
    <row r="99" spans="1:11" x14ac:dyDescent="0.25">
      <c r="A99" s="22"/>
      <c r="B99" s="11"/>
      <c r="C99" s="108"/>
      <c r="D99" s="108">
        <f t="shared" si="1"/>
        <v>0</v>
      </c>
      <c r="E99" s="108"/>
      <c r="F99" s="108"/>
      <c r="G99" s="108"/>
      <c r="H99" s="108"/>
      <c r="I99" s="108"/>
      <c r="J99" s="108"/>
      <c r="K99" s="2467"/>
    </row>
    <row r="100" spans="1:11" ht="20.100000000000001" customHeight="1" x14ac:dyDescent="0.25">
      <c r="A100" s="22"/>
      <c r="B100" s="11"/>
      <c r="C100" s="108"/>
      <c r="D100" s="108">
        <f t="shared" si="1"/>
        <v>0</v>
      </c>
      <c r="E100" s="108"/>
      <c r="F100" s="108"/>
      <c r="G100" s="108"/>
      <c r="H100" s="108"/>
      <c r="I100" s="108"/>
      <c r="J100" s="108"/>
      <c r="K100" s="2467"/>
    </row>
    <row r="101" spans="1:11" x14ac:dyDescent="0.25">
      <c r="A101" s="22"/>
      <c r="B101" s="11"/>
      <c r="C101" s="108"/>
      <c r="D101" s="108">
        <f t="shared" si="1"/>
        <v>0</v>
      </c>
      <c r="E101" s="108"/>
      <c r="F101" s="108"/>
      <c r="G101" s="108"/>
      <c r="H101" s="108"/>
      <c r="I101" s="108"/>
      <c r="J101" s="108"/>
      <c r="K101" s="2467"/>
    </row>
    <row r="102" spans="1:11" x14ac:dyDescent="0.25">
      <c r="A102" s="22"/>
      <c r="B102" s="11"/>
      <c r="C102" s="108"/>
      <c r="D102" s="108">
        <f t="shared" si="1"/>
        <v>0</v>
      </c>
      <c r="E102" s="108"/>
      <c r="F102" s="108"/>
      <c r="G102" s="108"/>
      <c r="H102" s="108"/>
      <c r="I102" s="108"/>
      <c r="J102" s="108"/>
      <c r="K102" s="2467"/>
    </row>
    <row r="103" spans="1:11" x14ac:dyDescent="0.25">
      <c r="A103" s="22"/>
      <c r="B103" s="11"/>
      <c r="C103" s="108"/>
      <c r="D103" s="108">
        <f t="shared" si="1"/>
        <v>0</v>
      </c>
      <c r="E103" s="108"/>
      <c r="F103" s="108"/>
      <c r="G103" s="108"/>
      <c r="H103" s="108"/>
      <c r="I103" s="108"/>
      <c r="J103" s="108"/>
      <c r="K103" s="2467"/>
    </row>
    <row r="104" spans="1:11" ht="20.100000000000001" customHeight="1" x14ac:dyDescent="0.25">
      <c r="A104" s="22"/>
      <c r="B104" s="11"/>
      <c r="C104" s="108"/>
      <c r="D104" s="108">
        <f t="shared" si="1"/>
        <v>0</v>
      </c>
      <c r="E104" s="108"/>
      <c r="F104" s="108"/>
      <c r="G104" s="108"/>
      <c r="H104" s="108"/>
      <c r="I104" s="108"/>
      <c r="J104" s="108"/>
      <c r="K104" s="2467"/>
    </row>
    <row r="105" spans="1:11" ht="20.100000000000001" customHeight="1" x14ac:dyDescent="0.25">
      <c r="A105" s="22"/>
      <c r="B105" s="11"/>
      <c r="C105" s="108"/>
      <c r="D105" s="108">
        <f t="shared" si="1"/>
        <v>0</v>
      </c>
      <c r="E105" s="108"/>
      <c r="F105" s="108"/>
      <c r="G105" s="108"/>
      <c r="H105" s="108"/>
      <c r="I105" s="108"/>
      <c r="J105" s="108"/>
      <c r="K105" s="2467"/>
    </row>
    <row r="106" spans="1:11" x14ac:dyDescent="0.25">
      <c r="A106" s="22"/>
      <c r="B106" s="11"/>
      <c r="C106" s="108"/>
      <c r="D106" s="108">
        <f t="shared" si="1"/>
        <v>0</v>
      </c>
      <c r="E106" s="108"/>
      <c r="F106" s="108"/>
      <c r="G106" s="108"/>
      <c r="H106" s="108"/>
      <c r="I106" s="108"/>
      <c r="J106" s="108"/>
      <c r="K106" s="2467"/>
    </row>
    <row r="107" spans="1:11" x14ac:dyDescent="0.25">
      <c r="A107" s="22"/>
      <c r="B107" s="11"/>
      <c r="C107" s="108"/>
      <c r="D107" s="108">
        <f t="shared" si="1"/>
        <v>0</v>
      </c>
      <c r="E107" s="108"/>
      <c r="F107" s="108"/>
      <c r="G107" s="108"/>
      <c r="H107" s="108"/>
      <c r="I107" s="108"/>
      <c r="J107" s="108"/>
      <c r="K107" s="2467"/>
    </row>
    <row r="108" spans="1:11" x14ac:dyDescent="0.25">
      <c r="A108" s="22"/>
      <c r="B108" s="11"/>
      <c r="C108" s="108"/>
      <c r="D108" s="108">
        <f t="shared" si="1"/>
        <v>0</v>
      </c>
      <c r="E108" s="108"/>
      <c r="F108" s="108"/>
      <c r="G108" s="108"/>
      <c r="H108" s="108"/>
      <c r="I108" s="108"/>
      <c r="J108" s="108"/>
      <c r="K108" s="2467"/>
    </row>
    <row r="109" spans="1:11" x14ac:dyDescent="0.25">
      <c r="A109" s="22"/>
      <c r="B109" s="11"/>
      <c r="C109" s="108"/>
      <c r="D109" s="108">
        <f t="shared" si="1"/>
        <v>0</v>
      </c>
      <c r="E109" s="108"/>
      <c r="F109" s="108"/>
      <c r="G109" s="108"/>
      <c r="H109" s="108"/>
      <c r="I109" s="108"/>
      <c r="J109" s="108"/>
      <c r="K109" s="2467"/>
    </row>
    <row r="110" spans="1:11" x14ac:dyDescent="0.25">
      <c r="A110" s="22"/>
      <c r="B110" s="11"/>
      <c r="C110" s="108"/>
      <c r="D110" s="108">
        <f t="shared" si="1"/>
        <v>0</v>
      </c>
      <c r="E110" s="108"/>
      <c r="F110" s="108"/>
      <c r="G110" s="108"/>
      <c r="H110" s="108"/>
      <c r="I110" s="108"/>
      <c r="J110" s="108"/>
      <c r="K110" s="2467"/>
    </row>
    <row r="111" spans="1:11" x14ac:dyDescent="0.25">
      <c r="A111" s="22"/>
      <c r="B111" s="11"/>
      <c r="C111" s="108"/>
      <c r="D111" s="108">
        <f t="shared" si="1"/>
        <v>0</v>
      </c>
      <c r="E111" s="108"/>
      <c r="F111" s="108"/>
      <c r="G111" s="108"/>
      <c r="H111" s="108"/>
      <c r="I111" s="108"/>
      <c r="J111" s="108"/>
      <c r="K111" s="2467"/>
    </row>
    <row r="112" spans="1:11" ht="20.100000000000001" customHeight="1" x14ac:dyDescent="0.25">
      <c r="A112" s="22"/>
      <c r="B112" s="11"/>
      <c r="C112" s="108"/>
      <c r="D112" s="108">
        <f t="shared" si="1"/>
        <v>0</v>
      </c>
      <c r="E112" s="108"/>
      <c r="F112" s="108"/>
      <c r="G112" s="108"/>
      <c r="H112" s="108"/>
      <c r="I112" s="108"/>
      <c r="J112" s="108"/>
      <c r="K112" s="2467"/>
    </row>
    <row r="113" spans="1:11" ht="20.100000000000001" customHeight="1" x14ac:dyDescent="0.25">
      <c r="A113" s="22"/>
      <c r="B113" s="11"/>
      <c r="C113" s="108"/>
      <c r="D113" s="108">
        <f t="shared" si="1"/>
        <v>0</v>
      </c>
      <c r="E113" s="108"/>
      <c r="F113" s="108"/>
      <c r="G113" s="108"/>
      <c r="H113" s="108"/>
      <c r="I113" s="108"/>
      <c r="J113" s="108"/>
      <c r="K113" s="2467"/>
    </row>
    <row r="114" spans="1:11" ht="20.100000000000001" customHeight="1" x14ac:dyDescent="0.25">
      <c r="A114" s="22"/>
      <c r="B114" s="11"/>
      <c r="C114" s="108"/>
      <c r="D114" s="108">
        <f t="shared" si="1"/>
        <v>0</v>
      </c>
      <c r="E114" s="108"/>
      <c r="F114" s="108"/>
      <c r="G114" s="108"/>
      <c r="H114" s="108"/>
      <c r="I114" s="108"/>
      <c r="J114" s="108"/>
      <c r="K114" s="2467"/>
    </row>
    <row r="115" spans="1:11" ht="20.100000000000001" customHeight="1" x14ac:dyDescent="0.25">
      <c r="A115" s="22"/>
      <c r="B115" s="11"/>
      <c r="C115" s="108"/>
      <c r="D115" s="108">
        <f t="shared" si="1"/>
        <v>0</v>
      </c>
      <c r="E115" s="108"/>
      <c r="F115" s="108"/>
      <c r="G115" s="108"/>
      <c r="H115" s="108"/>
      <c r="I115" s="108"/>
      <c r="J115" s="108"/>
      <c r="K115" s="2467"/>
    </row>
    <row r="116" spans="1:11" x14ac:dyDescent="0.25">
      <c r="A116" s="22"/>
      <c r="B116" s="11"/>
      <c r="C116" s="108"/>
      <c r="D116" s="108">
        <f t="shared" si="1"/>
        <v>0</v>
      </c>
      <c r="E116" s="108"/>
      <c r="F116" s="108"/>
      <c r="G116" s="108"/>
      <c r="H116" s="108"/>
      <c r="I116" s="108"/>
      <c r="J116" s="108"/>
      <c r="K116" s="2467"/>
    </row>
    <row r="117" spans="1:11" ht="20.100000000000001" customHeight="1" x14ac:dyDescent="0.25">
      <c r="A117" s="22"/>
      <c r="B117" s="11"/>
      <c r="C117" s="108"/>
      <c r="D117" s="108">
        <f t="shared" si="1"/>
        <v>0</v>
      </c>
      <c r="E117" s="108"/>
      <c r="F117" s="108"/>
      <c r="G117" s="108"/>
      <c r="H117" s="108"/>
      <c r="I117" s="108"/>
      <c r="J117" s="108"/>
      <c r="K117" s="2467"/>
    </row>
    <row r="118" spans="1:11" ht="20.100000000000001" customHeight="1" x14ac:dyDescent="0.25">
      <c r="A118" s="22"/>
      <c r="B118" s="11"/>
      <c r="C118" s="108"/>
      <c r="D118" s="108">
        <f t="shared" si="1"/>
        <v>0</v>
      </c>
      <c r="E118" s="108"/>
      <c r="F118" s="108"/>
      <c r="G118" s="108"/>
      <c r="H118" s="108"/>
      <c r="I118" s="108"/>
      <c r="J118" s="108"/>
      <c r="K118" s="2467"/>
    </row>
    <row r="119" spans="1:11" ht="20.100000000000001" customHeight="1" x14ac:dyDescent="0.25">
      <c r="A119" s="22"/>
      <c r="B119" s="11"/>
      <c r="C119" s="108"/>
      <c r="D119" s="108">
        <f t="shared" si="1"/>
        <v>0</v>
      </c>
      <c r="E119" s="108"/>
      <c r="F119" s="108"/>
      <c r="G119" s="108"/>
      <c r="H119" s="108"/>
      <c r="I119" s="108"/>
      <c r="J119" s="108"/>
      <c r="K119" s="2467"/>
    </row>
    <row r="120" spans="1:11" ht="20.100000000000001" customHeight="1" x14ac:dyDescent="0.25">
      <c r="A120" s="22"/>
      <c r="B120" s="11"/>
      <c r="C120" s="108"/>
      <c r="D120" s="108">
        <f t="shared" si="1"/>
        <v>0</v>
      </c>
      <c r="E120" s="108"/>
      <c r="F120" s="108"/>
      <c r="G120" s="108"/>
      <c r="H120" s="108"/>
      <c r="I120" s="108"/>
      <c r="J120" s="108"/>
      <c r="K120" s="2467"/>
    </row>
    <row r="121" spans="1:11" ht="20.100000000000001" customHeight="1" x14ac:dyDescent="0.25">
      <c r="A121" s="22"/>
      <c r="B121" s="11"/>
      <c r="C121" s="108"/>
      <c r="D121" s="108">
        <f t="shared" si="1"/>
        <v>0</v>
      </c>
      <c r="E121" s="108"/>
      <c r="F121" s="108"/>
      <c r="G121" s="108"/>
      <c r="H121" s="108"/>
      <c r="I121" s="108"/>
      <c r="J121" s="108"/>
      <c r="K121" s="2467"/>
    </row>
    <row r="122" spans="1:11" ht="20.100000000000001" customHeight="1" x14ac:dyDescent="0.25">
      <c r="A122" s="22"/>
      <c r="B122" s="11"/>
      <c r="C122" s="108"/>
      <c r="D122" s="108">
        <f t="shared" si="1"/>
        <v>0</v>
      </c>
      <c r="E122" s="108"/>
      <c r="F122" s="108"/>
      <c r="G122" s="108"/>
      <c r="H122" s="108"/>
      <c r="I122" s="108"/>
      <c r="J122" s="108"/>
      <c r="K122" s="2467"/>
    </row>
    <row r="123" spans="1:11" ht="20.100000000000001" customHeight="1" x14ac:dyDescent="0.25">
      <c r="A123" s="22"/>
      <c r="B123" s="11"/>
      <c r="C123" s="108"/>
      <c r="D123" s="108">
        <f t="shared" si="1"/>
        <v>0</v>
      </c>
    </row>
    <row r="124" spans="1:11" ht="20.100000000000001" customHeight="1" x14ac:dyDescent="0.25">
      <c r="A124" s="22"/>
      <c r="B124" s="11"/>
      <c r="C124" s="108"/>
      <c r="D124" s="108">
        <f t="shared" si="1"/>
        <v>0</v>
      </c>
    </row>
    <row r="125" spans="1:11" x14ac:dyDescent="0.25">
      <c r="A125" s="22"/>
      <c r="B125" s="11"/>
      <c r="C125" s="108"/>
      <c r="D125" s="108">
        <f t="shared" si="1"/>
        <v>0</v>
      </c>
    </row>
    <row r="126" spans="1:11" ht="20.100000000000001" customHeight="1" x14ac:dyDescent="0.25">
      <c r="A126" s="22"/>
      <c r="B126" s="11"/>
      <c r="C126" s="108"/>
      <c r="D126" s="108">
        <f t="shared" si="1"/>
        <v>0</v>
      </c>
    </row>
    <row r="127" spans="1:11" x14ac:dyDescent="0.25">
      <c r="A127" s="22"/>
      <c r="B127" s="11"/>
      <c r="C127" s="108"/>
      <c r="D127" s="108">
        <f t="shared" si="1"/>
        <v>0</v>
      </c>
    </row>
    <row r="128" spans="1:11" x14ac:dyDescent="0.25">
      <c r="A128" s="22"/>
      <c r="B128" s="11"/>
      <c r="C128" s="108"/>
      <c r="D128" s="108">
        <f t="shared" si="1"/>
        <v>0</v>
      </c>
    </row>
    <row r="129" spans="1:11" x14ac:dyDescent="0.25">
      <c r="A129" s="22"/>
      <c r="C129" s="108"/>
      <c r="D129" s="108">
        <f t="shared" si="1"/>
        <v>0</v>
      </c>
    </row>
    <row r="130" spans="1:11" x14ac:dyDescent="0.25">
      <c r="A130" s="22"/>
      <c r="C130" s="108"/>
      <c r="D130" s="108">
        <f t="shared" si="1"/>
        <v>0</v>
      </c>
    </row>
    <row r="131" spans="1:11" x14ac:dyDescent="0.25">
      <c r="A131" s="22"/>
      <c r="C131" s="108"/>
      <c r="D131" s="108">
        <f t="shared" si="1"/>
        <v>0</v>
      </c>
    </row>
    <row r="132" spans="1:11" x14ac:dyDescent="0.25">
      <c r="A132" s="22"/>
      <c r="C132" s="108"/>
      <c r="D132" s="108">
        <f t="shared" si="1"/>
        <v>0</v>
      </c>
    </row>
    <row r="133" spans="1:11" x14ac:dyDescent="0.25">
      <c r="A133" s="22"/>
      <c r="C133" s="108"/>
      <c r="D133" s="108">
        <f t="shared" si="1"/>
        <v>0</v>
      </c>
    </row>
    <row r="134" spans="1:11" x14ac:dyDescent="0.25">
      <c r="A134" s="22"/>
      <c r="C134" s="108"/>
      <c r="D134" s="108">
        <f t="shared" si="1"/>
        <v>0</v>
      </c>
    </row>
    <row r="135" spans="1:11" x14ac:dyDescent="0.25">
      <c r="A135" s="22"/>
      <c r="C135" s="108"/>
      <c r="D135" s="108">
        <f t="shared" si="1"/>
        <v>0</v>
      </c>
    </row>
    <row r="136" spans="1:11" x14ac:dyDescent="0.25">
      <c r="A136" s="22"/>
      <c r="C136" s="108"/>
      <c r="D136" s="108">
        <f t="shared" si="1"/>
        <v>0</v>
      </c>
      <c r="E136" s="108"/>
      <c r="F136" s="108"/>
      <c r="G136" s="108"/>
      <c r="H136" s="3476"/>
      <c r="I136" s="3478"/>
      <c r="J136" s="3477"/>
      <c r="K136" s="2469"/>
    </row>
    <row r="137" spans="1:11" x14ac:dyDescent="0.25">
      <c r="A137" s="22"/>
      <c r="C137" s="108"/>
      <c r="D137" s="108">
        <f t="shared" si="1"/>
        <v>0</v>
      </c>
      <c r="E137" s="108"/>
      <c r="F137" s="108"/>
      <c r="G137" s="108"/>
      <c r="H137" s="108"/>
      <c r="I137" s="108"/>
      <c r="J137" s="108"/>
      <c r="K137" s="2467"/>
    </row>
    <row r="138" spans="1:11" x14ac:dyDescent="0.25">
      <c r="A138" s="22"/>
      <c r="C138" s="108"/>
      <c r="D138" s="108">
        <f t="shared" si="1"/>
        <v>0</v>
      </c>
      <c r="E138" s="108"/>
      <c r="F138" s="108"/>
      <c r="G138" s="108"/>
      <c r="H138" s="108"/>
      <c r="I138" s="108"/>
      <c r="J138" s="108"/>
      <c r="K138" s="2467"/>
    </row>
    <row r="139" spans="1:11" x14ac:dyDescent="0.25">
      <c r="A139" s="22"/>
      <c r="C139" s="108"/>
      <c r="D139" s="108">
        <f t="shared" si="1"/>
        <v>0</v>
      </c>
      <c r="E139" s="108"/>
      <c r="F139" s="108"/>
      <c r="G139" s="108"/>
      <c r="H139" s="108"/>
      <c r="I139" s="108"/>
      <c r="J139" s="108"/>
      <c r="K139" s="2467"/>
    </row>
    <row r="140" spans="1:11" x14ac:dyDescent="0.25">
      <c r="A140" s="22"/>
      <c r="C140" s="108"/>
      <c r="D140" s="108">
        <f t="shared" si="1"/>
        <v>0</v>
      </c>
      <c r="E140" s="108"/>
      <c r="F140" s="108"/>
      <c r="G140" s="108"/>
      <c r="H140" s="108"/>
      <c r="I140" s="108"/>
      <c r="J140" s="108"/>
      <c r="K140" s="2467"/>
    </row>
    <row r="141" spans="1:11" x14ac:dyDescent="0.25">
      <c r="A141" s="22"/>
      <c r="C141" s="108"/>
      <c r="D141" s="108">
        <f t="shared" si="1"/>
        <v>0</v>
      </c>
      <c r="E141" s="108"/>
      <c r="F141" s="108"/>
      <c r="G141" s="108"/>
      <c r="H141" s="108"/>
      <c r="I141" s="108"/>
      <c r="J141" s="108"/>
      <c r="K141" s="2467"/>
    </row>
    <row r="142" spans="1:11" x14ac:dyDescent="0.25">
      <c r="A142" s="22"/>
      <c r="C142" s="108"/>
      <c r="D142" s="108">
        <f t="shared" si="1"/>
        <v>0</v>
      </c>
      <c r="E142" s="108"/>
      <c r="F142" s="108"/>
      <c r="G142" s="108"/>
      <c r="H142" s="108"/>
      <c r="I142" s="108"/>
      <c r="J142" s="108"/>
      <c r="K142" s="2467"/>
    </row>
    <row r="143" spans="1:11" x14ac:dyDescent="0.25">
      <c r="A143" s="22"/>
      <c r="C143" s="108"/>
      <c r="D143" s="108">
        <f t="shared" si="1"/>
        <v>0</v>
      </c>
      <c r="E143" s="108"/>
      <c r="F143" s="108"/>
      <c r="G143" s="108"/>
      <c r="H143" s="108"/>
      <c r="I143" s="108"/>
      <c r="J143" s="108"/>
      <c r="K143" s="2467"/>
    </row>
    <row r="144" spans="1:11" x14ac:dyDescent="0.25">
      <c r="A144" s="22"/>
      <c r="C144" s="108"/>
      <c r="D144" s="108">
        <f t="shared" si="1"/>
        <v>0</v>
      </c>
      <c r="E144" s="108"/>
      <c r="F144" s="108"/>
      <c r="G144" s="108"/>
      <c r="H144" s="108"/>
      <c r="I144" s="108"/>
      <c r="J144" s="108"/>
      <c r="K144" s="2467"/>
    </row>
    <row r="145" spans="1:11" x14ac:dyDescent="0.25">
      <c r="A145" s="22"/>
      <c r="C145" s="108"/>
      <c r="D145" s="108">
        <f t="shared" si="1"/>
        <v>0</v>
      </c>
      <c r="E145" s="108"/>
      <c r="F145" s="108"/>
      <c r="G145" s="108"/>
      <c r="H145" s="108"/>
      <c r="I145" s="108"/>
      <c r="J145" s="108"/>
      <c r="K145" s="2467"/>
    </row>
    <row r="146" spans="1:11" x14ac:dyDescent="0.25">
      <c r="A146" s="22"/>
      <c r="C146" s="108"/>
      <c r="D146" s="108"/>
      <c r="E146" s="108"/>
      <c r="F146" s="108"/>
      <c r="G146" s="108"/>
      <c r="H146" s="108"/>
      <c r="I146" s="108"/>
      <c r="J146" s="108"/>
      <c r="K146" s="2467"/>
    </row>
    <row r="147" spans="1:11" x14ac:dyDescent="0.25">
      <c r="A147" s="22"/>
      <c r="C147" s="108"/>
      <c r="D147" s="108"/>
      <c r="E147" s="108"/>
      <c r="F147" s="108"/>
      <c r="G147" s="108"/>
      <c r="H147" s="3476"/>
      <c r="I147" s="3478"/>
      <c r="J147" s="3477"/>
      <c r="K147" s="2469"/>
    </row>
    <row r="148" spans="1:11" x14ac:dyDescent="0.25">
      <c r="A148" s="22"/>
      <c r="C148" s="108"/>
      <c r="D148" s="108"/>
      <c r="E148" s="108"/>
      <c r="F148" s="108"/>
      <c r="G148" s="108"/>
      <c r="H148" s="108"/>
      <c r="I148" s="108"/>
      <c r="J148" s="108"/>
      <c r="K148" s="2467"/>
    </row>
    <row r="149" spans="1:11" x14ac:dyDescent="0.25">
      <c r="A149" s="22"/>
      <c r="C149" s="108"/>
      <c r="D149" s="108"/>
      <c r="E149" s="108"/>
      <c r="F149" s="108"/>
      <c r="G149" s="108"/>
      <c r="H149" s="108"/>
      <c r="I149" s="108"/>
      <c r="J149" s="108"/>
      <c r="K149" s="2467"/>
    </row>
    <row r="150" spans="1:11" x14ac:dyDescent="0.25">
      <c r="A150" s="22"/>
      <c r="C150" s="108"/>
      <c r="D150" s="108"/>
      <c r="E150" s="108"/>
      <c r="F150" s="108"/>
      <c r="G150" s="108"/>
      <c r="H150" s="108"/>
      <c r="I150" s="108"/>
      <c r="J150" s="108"/>
      <c r="K150" s="2467"/>
    </row>
    <row r="151" spans="1:11" x14ac:dyDescent="0.25">
      <c r="A151" s="22"/>
      <c r="C151" s="108"/>
      <c r="D151" s="108"/>
      <c r="E151" s="108"/>
      <c r="F151" s="108"/>
      <c r="G151" s="108"/>
      <c r="H151" s="108"/>
      <c r="I151" s="108"/>
      <c r="J151" s="108"/>
      <c r="K151" s="2467"/>
    </row>
    <row r="152" spans="1:11" x14ac:dyDescent="0.25">
      <c r="A152" s="22"/>
      <c r="C152" s="108"/>
      <c r="D152" s="108"/>
      <c r="E152" s="108"/>
      <c r="F152" s="108"/>
      <c r="G152" s="108"/>
      <c r="H152" s="108"/>
      <c r="I152" s="108"/>
      <c r="J152" s="108"/>
      <c r="K152" s="2467"/>
    </row>
    <row r="153" spans="1:11" x14ac:dyDescent="0.25">
      <c r="A153" s="22"/>
      <c r="C153" s="108"/>
      <c r="D153" s="108"/>
      <c r="E153" s="108"/>
      <c r="F153" s="108"/>
      <c r="G153" s="108"/>
      <c r="H153" s="108"/>
      <c r="I153" s="108"/>
      <c r="J153" s="108"/>
      <c r="K153" s="2467"/>
    </row>
    <row r="154" spans="1:11" x14ac:dyDescent="0.25">
      <c r="A154" s="22"/>
      <c r="C154" s="108"/>
      <c r="D154" s="108"/>
      <c r="E154" s="108"/>
      <c r="F154" s="108"/>
      <c r="G154" s="108"/>
      <c r="H154" s="108"/>
      <c r="I154" s="108"/>
      <c r="J154" s="108"/>
      <c r="K154" s="2467"/>
    </row>
    <row r="155" spans="1:11" x14ac:dyDescent="0.25">
      <c r="A155" s="22"/>
    </row>
  </sheetData>
  <autoFilter ref="B6:K145"/>
  <customSheetViews>
    <customSheetView guid="{A61807DE-1A9F-4D9E-AA9C-2C2A4B8D3195}" showAutoFilter="1">
      <pane ySplit="6" topLeftCell="A32" activePane="bottomLeft" state="frozen"/>
      <selection pane="bottomLeft" activeCell="I50" sqref="I50"/>
      <pageMargins left="0.75" right="0.75" top="1" bottom="1" header="0.5" footer="0.5"/>
      <pageSetup paperSize="9" orientation="portrait" r:id="rId1"/>
      <headerFooter alignWithMargins="0"/>
      <autoFilter ref="B6:B1627"/>
    </customSheetView>
    <customSheetView guid="{C5727CAE-36E7-4F5C-A23D-3D3BFC529126}" showAutoFilter="1">
      <pane ySplit="6" topLeftCell="A32" activePane="bottomLeft" state="frozen"/>
      <selection pane="bottomLeft" activeCell="I50" sqref="I50"/>
      <pageMargins left="0.75" right="0.75" top="1" bottom="1" header="0.5" footer="0.5"/>
      <pageSetup paperSize="9" orientation="portrait" r:id="rId2"/>
      <headerFooter alignWithMargins="0"/>
      <autoFilter ref="B6:B1627"/>
    </customSheetView>
    <customSheetView guid="{DA733677-58EB-43A1-AB08-BCD2B2774334}" showAutoFilter="1">
      <pane ySplit="6" topLeftCell="A32" activePane="bottomLeft" state="frozen"/>
      <selection pane="bottomLeft" activeCell="I50" sqref="I50"/>
      <pageMargins left="0.75" right="0.75" top="1" bottom="1" header="0.5" footer="0.5"/>
      <pageSetup paperSize="9" orientation="portrait" r:id="rId3"/>
      <headerFooter alignWithMargins="0"/>
      <autoFilter ref="B6:B1627"/>
    </customSheetView>
  </customSheetViews>
  <mergeCells count="42">
    <mergeCell ref="H136:J136"/>
    <mergeCell ref="H147:J147"/>
    <mergeCell ref="C37:J37"/>
    <mergeCell ref="C31:J31"/>
    <mergeCell ref="C32:J32"/>
    <mergeCell ref="C39:J39"/>
    <mergeCell ref="C40:J40"/>
    <mergeCell ref="C27:J27"/>
    <mergeCell ref="C34:J34"/>
    <mergeCell ref="H38:J38"/>
    <mergeCell ref="C12:J12"/>
    <mergeCell ref="C13:J13"/>
    <mergeCell ref="C24:J24"/>
    <mergeCell ref="C22:J22"/>
    <mergeCell ref="C20:J20"/>
    <mergeCell ref="C23:J23"/>
    <mergeCell ref="C30:J30"/>
    <mergeCell ref="A1:L1"/>
    <mergeCell ref="A2:B2"/>
    <mergeCell ref="C2:F2"/>
    <mergeCell ref="I2:J2"/>
    <mergeCell ref="A3:B3"/>
    <mergeCell ref="C3:F3"/>
    <mergeCell ref="I3:J3"/>
    <mergeCell ref="G2:H4"/>
    <mergeCell ref="A4:B4"/>
    <mergeCell ref="C4:F4"/>
    <mergeCell ref="I4:J4"/>
    <mergeCell ref="K2:L2"/>
    <mergeCell ref="K3:L3"/>
    <mergeCell ref="K4:L4"/>
    <mergeCell ref="A5:B5"/>
    <mergeCell ref="C5:F5"/>
    <mergeCell ref="G5:J5"/>
    <mergeCell ref="C25:J25"/>
    <mergeCell ref="C16:J16"/>
    <mergeCell ref="C17:J17"/>
    <mergeCell ref="C7:J7"/>
    <mergeCell ref="C8:J8"/>
    <mergeCell ref="C19:J19"/>
    <mergeCell ref="C10:J10"/>
    <mergeCell ref="A24:A25"/>
  </mergeCells>
  <phoneticPr fontId="9" type="noConversion"/>
  <pageMargins left="0.75" right="0.75" top="1" bottom="1" header="0.5" footer="0.5"/>
  <pageSetup paperSize="9" orientation="portrait" r:id="rId4"/>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FFFF00"/>
  </sheetPr>
  <dimension ref="A1:M155"/>
  <sheetViews>
    <sheetView workbookViewId="0">
      <pane ySplit="6" topLeftCell="A107" activePane="bottomLeft" state="frozen"/>
      <selection activeCell="C163" sqref="C163:J163"/>
      <selection pane="bottomLeft" activeCell="C100" sqref="C100:E100"/>
    </sheetView>
  </sheetViews>
  <sheetFormatPr defaultRowHeight="15.75" x14ac:dyDescent="0.25"/>
  <cols>
    <col min="1" max="1" width="12.28515625" style="24" customWidth="1"/>
    <col min="2" max="5" width="10.140625" style="23" customWidth="1"/>
    <col min="6" max="6" width="13.5703125" style="23" customWidth="1"/>
    <col min="7" max="8" width="10.140625" style="23" customWidth="1"/>
    <col min="9" max="9" width="11.42578125" style="23" customWidth="1"/>
    <col min="10" max="10" width="12" style="23" customWidth="1"/>
    <col min="11" max="11" width="32.5703125" style="2453" customWidth="1"/>
    <col min="12" max="12" width="43.85546875" style="3" customWidth="1"/>
    <col min="13" max="16384" width="9.140625" style="10"/>
  </cols>
  <sheetData>
    <row r="1" spans="1:13" s="2" customFormat="1" ht="30.75" customHeight="1" thickTop="1" x14ac:dyDescent="0.25">
      <c r="A1" s="3465" t="s">
        <v>602</v>
      </c>
      <c r="B1" s="3466"/>
      <c r="C1" s="3466"/>
      <c r="D1" s="3466"/>
      <c r="E1" s="3466"/>
      <c r="F1" s="3466"/>
      <c r="G1" s="3466"/>
      <c r="H1" s="3466"/>
      <c r="I1" s="3466"/>
      <c r="J1" s="3466"/>
      <c r="K1" s="3466"/>
      <c r="L1" s="3467"/>
      <c r="M1" s="1"/>
    </row>
    <row r="2" spans="1:13" s="5" customFormat="1" ht="20.25" customHeight="1" x14ac:dyDescent="0.25">
      <c r="A2" s="3463" t="s">
        <v>259</v>
      </c>
      <c r="B2" s="3464"/>
      <c r="C2" s="3445">
        <f>+(25+120+77)*25</f>
        <v>5550</v>
      </c>
      <c r="D2" s="3446"/>
      <c r="E2" s="3446"/>
      <c r="F2" s="3447"/>
      <c r="G2" s="3571" t="s">
        <v>4030</v>
      </c>
      <c r="H2" s="3572"/>
      <c r="I2" s="3437" t="s">
        <v>260</v>
      </c>
      <c r="J2" s="3438"/>
      <c r="K2" s="3500" t="s">
        <v>267</v>
      </c>
      <c r="L2" s="3501"/>
      <c r="M2" s="4"/>
    </row>
    <row r="3" spans="1:13" s="5" customFormat="1" ht="20.25" customHeight="1" x14ac:dyDescent="0.25">
      <c r="A3" s="3463" t="s">
        <v>261</v>
      </c>
      <c r="B3" s="3464"/>
      <c r="C3" s="3445" t="s">
        <v>266</v>
      </c>
      <c r="D3" s="3446"/>
      <c r="E3" s="3446"/>
      <c r="F3" s="3447"/>
      <c r="G3" s="3440"/>
      <c r="H3" s="3441"/>
      <c r="I3" s="3437" t="s">
        <v>262</v>
      </c>
      <c r="J3" s="3438"/>
      <c r="K3" s="3500" t="s">
        <v>271</v>
      </c>
      <c r="L3" s="3501"/>
      <c r="M3" s="4"/>
    </row>
    <row r="4" spans="1:13" s="5" customFormat="1" ht="20.25" customHeight="1" x14ac:dyDescent="0.25">
      <c r="A4" s="3463" t="s">
        <v>263</v>
      </c>
      <c r="B4" s="3464"/>
      <c r="C4" s="3445" t="s">
        <v>278</v>
      </c>
      <c r="D4" s="3446"/>
      <c r="E4" s="3446"/>
      <c r="F4" s="3447"/>
      <c r="G4" s="3461"/>
      <c r="H4" s="3462"/>
      <c r="I4" s="3437" t="s">
        <v>264</v>
      </c>
      <c r="J4" s="3438"/>
      <c r="K4" s="3625" t="s">
        <v>3663</v>
      </c>
      <c r="L4" s="3626"/>
      <c r="M4" s="4"/>
    </row>
    <row r="5" spans="1:13" s="5" customFormat="1" ht="87.75" customHeight="1" thickBot="1" x14ac:dyDescent="0.3">
      <c r="A5" s="3448" t="s">
        <v>265</v>
      </c>
      <c r="B5" s="3449"/>
      <c r="C5" s="3450" t="s">
        <v>3664</v>
      </c>
      <c r="D5" s="3451"/>
      <c r="E5" s="3451"/>
      <c r="F5" s="3452"/>
      <c r="G5" s="3643" t="s">
        <v>1531</v>
      </c>
      <c r="H5" s="3644"/>
      <c r="I5" s="3437" t="s">
        <v>397</v>
      </c>
      <c r="J5" s="3438"/>
      <c r="K5" s="3627" t="s">
        <v>1549</v>
      </c>
      <c r="L5" s="3628"/>
      <c r="M5" s="4"/>
    </row>
    <row r="6" spans="1:13" ht="15.75" customHeight="1" thickTop="1" x14ac:dyDescent="0.25">
      <c r="A6" s="7" t="s">
        <v>1</v>
      </c>
      <c r="B6" s="8" t="s">
        <v>0</v>
      </c>
      <c r="C6" s="8" t="s">
        <v>2</v>
      </c>
      <c r="D6" s="8" t="s">
        <v>3</v>
      </c>
      <c r="E6" s="8" t="s">
        <v>4</v>
      </c>
      <c r="F6" s="8" t="s">
        <v>5</v>
      </c>
      <c r="G6" s="8" t="s">
        <v>6</v>
      </c>
      <c r="H6" s="8" t="s">
        <v>7</v>
      </c>
      <c r="I6" s="8" t="s">
        <v>8</v>
      </c>
      <c r="J6" s="8" t="s">
        <v>9</v>
      </c>
      <c r="K6" s="2671" t="s">
        <v>3817</v>
      </c>
      <c r="L6" s="9" t="s">
        <v>10</v>
      </c>
    </row>
    <row r="7" spans="1:13" x14ac:dyDescent="0.25">
      <c r="A7" s="22">
        <v>40546</v>
      </c>
      <c r="B7" s="11" t="s">
        <v>186</v>
      </c>
      <c r="C7" s="11"/>
      <c r="D7" s="11"/>
      <c r="E7" s="11"/>
      <c r="F7" s="11"/>
      <c r="G7" s="11"/>
      <c r="H7" s="11"/>
      <c r="I7" s="11"/>
      <c r="J7" s="11"/>
      <c r="K7" s="2767" t="s">
        <v>3823</v>
      </c>
      <c r="L7" s="3" t="s">
        <v>11</v>
      </c>
    </row>
    <row r="8" spans="1:13" x14ac:dyDescent="0.25">
      <c r="A8" s="22">
        <v>40597</v>
      </c>
      <c r="B8" s="11" t="s">
        <v>16</v>
      </c>
      <c r="C8" s="3439" t="s">
        <v>51</v>
      </c>
      <c r="D8" s="3439"/>
      <c r="E8" s="3439"/>
      <c r="F8" s="3439"/>
      <c r="G8" s="3439"/>
      <c r="H8" s="3439"/>
      <c r="I8" s="3439"/>
      <c r="J8" s="3439"/>
      <c r="K8" s="2459"/>
    </row>
    <row r="9" spans="1:13" x14ac:dyDescent="0.25">
      <c r="A9" s="22">
        <v>40633</v>
      </c>
      <c r="B9" s="11" t="s">
        <v>186</v>
      </c>
      <c r="C9" s="11"/>
      <c r="D9" s="11"/>
      <c r="E9" s="11"/>
      <c r="F9" s="11"/>
      <c r="G9" s="11"/>
      <c r="H9" s="23">
        <v>5390</v>
      </c>
      <c r="I9" s="23">
        <v>87</v>
      </c>
      <c r="J9" s="11"/>
      <c r="K9" s="2675"/>
      <c r="L9" s="3" t="s">
        <v>1089</v>
      </c>
    </row>
    <row r="10" spans="1:13" x14ac:dyDescent="0.25">
      <c r="A10" s="22">
        <v>40672</v>
      </c>
      <c r="B10" s="11" t="s">
        <v>12</v>
      </c>
      <c r="C10" s="23">
        <v>203</v>
      </c>
      <c r="D10" s="23">
        <v>158</v>
      </c>
      <c r="E10" s="23">
        <v>22</v>
      </c>
      <c r="F10" s="23">
        <v>6.5</v>
      </c>
      <c r="G10" s="23">
        <v>95</v>
      </c>
      <c r="L10" s="3" t="s">
        <v>1090</v>
      </c>
    </row>
    <row r="11" spans="1:13" x14ac:dyDescent="0.25">
      <c r="A11" s="22">
        <v>40747</v>
      </c>
      <c r="B11" s="11" t="s">
        <v>186</v>
      </c>
      <c r="H11" s="23">
        <v>5265</v>
      </c>
      <c r="I11" s="23">
        <v>93</v>
      </c>
      <c r="L11" s="3" t="s">
        <v>150</v>
      </c>
    </row>
    <row r="12" spans="1:13" x14ac:dyDescent="0.25">
      <c r="A12" s="22">
        <v>40785</v>
      </c>
      <c r="B12" s="11" t="s">
        <v>16</v>
      </c>
      <c r="C12" s="3489" t="s">
        <v>1091</v>
      </c>
      <c r="D12" s="3489"/>
      <c r="E12" s="3489"/>
      <c r="F12" s="3489"/>
      <c r="G12" s="3489"/>
      <c r="H12" s="3489"/>
      <c r="I12" s="3489"/>
      <c r="J12" s="3489"/>
    </row>
    <row r="13" spans="1:13" ht="20.100000000000001" customHeight="1" x14ac:dyDescent="0.25">
      <c r="A13" s="3459">
        <v>40827</v>
      </c>
      <c r="B13" s="37" t="s">
        <v>12</v>
      </c>
      <c r="C13" s="90">
        <v>60</v>
      </c>
      <c r="D13" s="90">
        <f>+C13*(100-E13)/100</f>
        <v>48</v>
      </c>
      <c r="E13" s="90">
        <v>20</v>
      </c>
      <c r="F13" s="90"/>
      <c r="G13" s="90"/>
      <c r="H13" s="90"/>
      <c r="I13" s="90"/>
      <c r="J13" s="90"/>
      <c r="K13" s="2523"/>
      <c r="L13" s="38" t="s">
        <v>179</v>
      </c>
    </row>
    <row r="14" spans="1:13" x14ac:dyDescent="0.25">
      <c r="A14" s="3460"/>
      <c r="B14" s="11" t="s">
        <v>14</v>
      </c>
      <c r="C14" s="3445" t="s">
        <v>172</v>
      </c>
      <c r="D14" s="3446"/>
      <c r="E14" s="3446"/>
      <c r="F14" s="3446"/>
      <c r="G14" s="3446"/>
      <c r="H14" s="3446"/>
      <c r="I14" s="3446"/>
      <c r="J14" s="3447"/>
      <c r="K14" s="2454"/>
    </row>
    <row r="15" spans="1:13" ht="16.5" thickBot="1" x14ac:dyDescent="0.3">
      <c r="A15" s="100">
        <v>40908</v>
      </c>
      <c r="B15" s="12" t="s">
        <v>16</v>
      </c>
      <c r="C15" s="3637" t="s">
        <v>187</v>
      </c>
      <c r="D15" s="3638"/>
      <c r="E15" s="3638"/>
      <c r="F15" s="3638"/>
      <c r="G15" s="3638"/>
      <c r="H15" s="3638"/>
      <c r="I15" s="3638"/>
      <c r="J15" s="3639"/>
      <c r="K15" s="2535"/>
      <c r="L15" s="13"/>
    </row>
    <row r="16" spans="1:13" ht="20.100000000000001" customHeight="1" thickTop="1" x14ac:dyDescent="0.25">
      <c r="A16" s="39">
        <v>40923</v>
      </c>
      <c r="B16" s="40" t="s">
        <v>12</v>
      </c>
      <c r="C16" s="105">
        <v>175</v>
      </c>
      <c r="D16" s="105">
        <v>131</v>
      </c>
      <c r="E16" s="105">
        <v>25</v>
      </c>
      <c r="F16" s="105"/>
      <c r="G16" s="105">
        <v>100</v>
      </c>
      <c r="H16" s="105"/>
      <c r="I16" s="105"/>
      <c r="J16" s="105"/>
      <c r="K16" s="2496"/>
      <c r="L16" s="41" t="s">
        <v>22</v>
      </c>
    </row>
    <row r="17" spans="1:12" x14ac:dyDescent="0.25">
      <c r="A17" s="3635">
        <v>40999</v>
      </c>
      <c r="B17" s="37" t="s">
        <v>12</v>
      </c>
      <c r="C17" s="90">
        <v>105</v>
      </c>
      <c r="D17" s="90">
        <v>80</v>
      </c>
      <c r="E17" s="90">
        <v>25</v>
      </c>
      <c r="F17" s="90" t="s">
        <v>159</v>
      </c>
      <c r="G17" s="90">
        <v>113</v>
      </c>
      <c r="H17" s="90"/>
      <c r="I17" s="90"/>
      <c r="J17" s="90"/>
      <c r="K17" s="2523"/>
      <c r="L17" s="38" t="s">
        <v>1092</v>
      </c>
    </row>
    <row r="18" spans="1:12" x14ac:dyDescent="0.25">
      <c r="A18" s="3636"/>
      <c r="B18" s="37" t="s">
        <v>186</v>
      </c>
      <c r="C18" s="90"/>
      <c r="D18" s="90"/>
      <c r="E18" s="90"/>
      <c r="F18" s="90"/>
      <c r="G18" s="90"/>
      <c r="H18" s="90">
        <v>4980</v>
      </c>
      <c r="I18" s="90">
        <v>100</v>
      </c>
      <c r="J18" s="90"/>
      <c r="K18" s="2523"/>
      <c r="L18" s="125" t="s">
        <v>202</v>
      </c>
    </row>
    <row r="19" spans="1:12" x14ac:dyDescent="0.25">
      <c r="A19" s="22">
        <v>41010</v>
      </c>
      <c r="B19" s="11" t="s">
        <v>16</v>
      </c>
      <c r="C19" s="3456" t="s">
        <v>1093</v>
      </c>
      <c r="D19" s="3457"/>
      <c r="E19" s="3457"/>
      <c r="F19" s="3457"/>
      <c r="G19" s="3457"/>
      <c r="H19" s="3457"/>
      <c r="I19" s="3457"/>
      <c r="J19" s="3458"/>
      <c r="K19" s="2460"/>
    </row>
    <row r="20" spans="1:12" x14ac:dyDescent="0.25">
      <c r="A20" s="22">
        <v>41060</v>
      </c>
      <c r="B20" s="11" t="s">
        <v>14</v>
      </c>
      <c r="C20" s="3445" t="s">
        <v>225</v>
      </c>
      <c r="D20" s="3446"/>
      <c r="E20" s="3446"/>
      <c r="F20" s="3446"/>
      <c r="G20" s="3446"/>
      <c r="H20" s="3446"/>
      <c r="I20" s="3446"/>
      <c r="J20" s="3447"/>
      <c r="K20" s="2454"/>
    </row>
    <row r="21" spans="1:12" ht="52.5" customHeight="1" x14ac:dyDescent="0.25">
      <c r="A21" s="1254">
        <v>41062</v>
      </c>
      <c r="B21" s="1337" t="s">
        <v>31</v>
      </c>
      <c r="C21" s="3640" t="s">
        <v>2633</v>
      </c>
      <c r="D21" s="3641"/>
      <c r="E21" s="3641"/>
      <c r="F21" s="3641"/>
      <c r="G21" s="3641"/>
      <c r="H21" s="3641"/>
      <c r="I21" s="3641"/>
      <c r="J21" s="3642"/>
      <c r="K21" s="2775" t="s">
        <v>3824</v>
      </c>
      <c r="L21" s="1318" t="s">
        <v>1909</v>
      </c>
    </row>
    <row r="22" spans="1:12" x14ac:dyDescent="0.25">
      <c r="A22" s="3635">
        <v>41079</v>
      </c>
      <c r="B22" s="37" t="s">
        <v>190</v>
      </c>
      <c r="C22" s="3493" t="s">
        <v>191</v>
      </c>
      <c r="D22" s="3494"/>
      <c r="E22" s="3494"/>
      <c r="F22" s="3494"/>
      <c r="G22" s="3494"/>
      <c r="H22" s="3494"/>
      <c r="I22" s="3494"/>
      <c r="J22" s="3495"/>
      <c r="K22" s="2482"/>
      <c r="L22" s="50"/>
    </row>
    <row r="23" spans="1:12" ht="20.100000000000001" customHeight="1" x14ac:dyDescent="0.25">
      <c r="A23" s="3636"/>
      <c r="B23" s="37" t="s">
        <v>12</v>
      </c>
      <c r="C23" s="90">
        <v>95</v>
      </c>
      <c r="D23" s="90">
        <v>71</v>
      </c>
      <c r="E23" s="90">
        <v>25</v>
      </c>
      <c r="F23" s="90" t="s">
        <v>159</v>
      </c>
      <c r="G23" s="90">
        <v>45</v>
      </c>
      <c r="H23" s="90"/>
      <c r="I23" s="90"/>
      <c r="J23" s="90"/>
      <c r="K23" s="2523"/>
      <c r="L23" s="38" t="s">
        <v>1094</v>
      </c>
    </row>
    <row r="24" spans="1:12" x14ac:dyDescent="0.25">
      <c r="A24" s="22">
        <v>41095</v>
      </c>
      <c r="B24" s="11" t="s">
        <v>14</v>
      </c>
      <c r="C24" s="3470" t="s">
        <v>236</v>
      </c>
      <c r="D24" s="3471"/>
      <c r="E24" s="3471"/>
      <c r="F24" s="3471"/>
      <c r="G24" s="3471"/>
      <c r="H24" s="3471"/>
      <c r="I24" s="3471"/>
      <c r="J24" s="3472"/>
      <c r="K24" s="2462"/>
    </row>
    <row r="25" spans="1:12" x14ac:dyDescent="0.25">
      <c r="A25" s="22">
        <v>41118</v>
      </c>
      <c r="B25" s="11" t="s">
        <v>186</v>
      </c>
      <c r="C25" s="133"/>
      <c r="D25" s="135"/>
      <c r="E25" s="133"/>
      <c r="F25" s="133"/>
      <c r="G25" s="133"/>
      <c r="H25" s="3632" t="s">
        <v>238</v>
      </c>
      <c r="I25" s="3633"/>
      <c r="J25" s="3634"/>
      <c r="K25" s="2530"/>
      <c r="L25" s="3" t="s">
        <v>1095</v>
      </c>
    </row>
    <row r="26" spans="1:12" ht="20.100000000000001" customHeight="1" x14ac:dyDescent="0.25">
      <c r="A26" s="22">
        <v>41155</v>
      </c>
      <c r="B26" s="11" t="s">
        <v>12</v>
      </c>
      <c r="C26" s="133">
        <v>130</v>
      </c>
      <c r="D26" s="135">
        <f>+C26*(100-E26)/100</f>
        <v>97.5</v>
      </c>
      <c r="E26" s="133">
        <v>25</v>
      </c>
      <c r="F26" s="133"/>
      <c r="G26" s="133">
        <v>95</v>
      </c>
      <c r="H26" s="133"/>
      <c r="I26" s="133"/>
      <c r="J26" s="133"/>
      <c r="K26" s="2529"/>
      <c r="L26" s="3" t="s">
        <v>22</v>
      </c>
    </row>
    <row r="27" spans="1:12" x14ac:dyDescent="0.25">
      <c r="A27" s="22">
        <v>41182</v>
      </c>
      <c r="B27" s="11" t="s">
        <v>14</v>
      </c>
      <c r="C27" s="3629" t="s">
        <v>127</v>
      </c>
      <c r="D27" s="3630" t="e">
        <f>+C27*(100-E27)/100</f>
        <v>#VALUE!</v>
      </c>
      <c r="E27" s="3630"/>
      <c r="F27" s="3630"/>
      <c r="G27" s="3630"/>
      <c r="H27" s="3630"/>
      <c r="I27" s="3630"/>
      <c r="J27" s="3631"/>
      <c r="K27" s="2533"/>
    </row>
    <row r="28" spans="1:12" x14ac:dyDescent="0.25">
      <c r="A28" s="22">
        <v>41188</v>
      </c>
      <c r="B28" s="11" t="s">
        <v>186</v>
      </c>
      <c r="C28" s="133"/>
      <c r="D28" s="184"/>
      <c r="E28" s="133"/>
      <c r="F28" s="133"/>
      <c r="G28" s="133"/>
      <c r="H28" s="3632" t="s">
        <v>238</v>
      </c>
      <c r="I28" s="3633"/>
      <c r="J28" s="3634"/>
      <c r="K28" s="2531"/>
      <c r="L28" s="101" t="s">
        <v>1096</v>
      </c>
    </row>
    <row r="29" spans="1:12" x14ac:dyDescent="0.25">
      <c r="A29" s="22">
        <v>41190</v>
      </c>
      <c r="B29" s="11" t="s">
        <v>26</v>
      </c>
      <c r="C29" s="3470" t="s">
        <v>1097</v>
      </c>
      <c r="D29" s="3471"/>
      <c r="E29" s="3471"/>
      <c r="F29" s="3471"/>
      <c r="G29" s="3471"/>
      <c r="H29" s="3471"/>
      <c r="I29" s="3471"/>
      <c r="J29" s="3472"/>
      <c r="K29" s="2462"/>
    </row>
    <row r="30" spans="1:12" x14ac:dyDescent="0.25">
      <c r="A30" s="22">
        <v>41234</v>
      </c>
      <c r="B30" s="11" t="s">
        <v>16</v>
      </c>
      <c r="C30" s="3470" t="s">
        <v>1098</v>
      </c>
      <c r="D30" s="3471"/>
      <c r="E30" s="3471"/>
      <c r="F30" s="3471"/>
      <c r="G30" s="3471"/>
      <c r="H30" s="3471"/>
      <c r="I30" s="3471"/>
      <c r="J30" s="3472"/>
      <c r="K30" s="2462"/>
    </row>
    <row r="31" spans="1:12" x14ac:dyDescent="0.25">
      <c r="A31" s="22">
        <v>41260</v>
      </c>
      <c r="B31" s="11" t="s">
        <v>16</v>
      </c>
      <c r="C31" s="3470" t="s">
        <v>1099</v>
      </c>
      <c r="D31" s="3471"/>
      <c r="E31" s="3471"/>
      <c r="F31" s="3471"/>
      <c r="G31" s="3471"/>
      <c r="H31" s="3471"/>
      <c r="I31" s="3471"/>
      <c r="J31" s="3472"/>
      <c r="K31" s="2462"/>
    </row>
    <row r="32" spans="1:12" x14ac:dyDescent="0.25">
      <c r="A32" s="22">
        <v>41270</v>
      </c>
      <c r="B32" s="11" t="s">
        <v>16</v>
      </c>
      <c r="C32" s="3470" t="s">
        <v>1100</v>
      </c>
      <c r="D32" s="3471"/>
      <c r="E32" s="3471"/>
      <c r="F32" s="3471"/>
      <c r="G32" s="3471"/>
      <c r="H32" s="3471"/>
      <c r="I32" s="3471"/>
      <c r="J32" s="3472"/>
      <c r="K32" s="2462"/>
    </row>
    <row r="33" spans="1:12" ht="16.5" thickBot="1" x14ac:dyDescent="0.3">
      <c r="A33" s="33">
        <v>41273</v>
      </c>
      <c r="B33" s="34" t="s">
        <v>12</v>
      </c>
      <c r="C33" s="117">
        <v>130</v>
      </c>
      <c r="D33" s="118">
        <f>+C33*(100-E33)/100</f>
        <v>91</v>
      </c>
      <c r="E33" s="117">
        <v>30</v>
      </c>
      <c r="F33" s="117"/>
      <c r="G33" s="117">
        <v>90</v>
      </c>
      <c r="H33" s="117"/>
      <c r="I33" s="117"/>
      <c r="J33" s="117"/>
      <c r="K33" s="2456"/>
      <c r="L33" s="35" t="s">
        <v>22</v>
      </c>
    </row>
    <row r="34" spans="1:12" ht="16.5" thickTop="1" x14ac:dyDescent="0.25">
      <c r="A34" s="19">
        <v>41281</v>
      </c>
      <c r="B34" s="20" t="s">
        <v>16</v>
      </c>
      <c r="C34" s="3470" t="s">
        <v>1101</v>
      </c>
      <c r="D34" s="3471"/>
      <c r="E34" s="3471"/>
      <c r="F34" s="3471"/>
      <c r="G34" s="3471"/>
      <c r="H34" s="3471"/>
      <c r="I34" s="3471"/>
      <c r="J34" s="3472"/>
      <c r="K34" s="2512"/>
      <c r="L34" s="21"/>
    </row>
    <row r="35" spans="1:12" x14ac:dyDescent="0.25">
      <c r="A35" s="22">
        <v>41287</v>
      </c>
      <c r="B35" s="11" t="s">
        <v>16</v>
      </c>
      <c r="C35" s="3476" t="s">
        <v>1102</v>
      </c>
      <c r="D35" s="3478"/>
      <c r="E35" s="3478"/>
      <c r="F35" s="3478"/>
      <c r="G35" s="3478"/>
      <c r="H35" s="3478"/>
      <c r="I35" s="3478"/>
      <c r="J35" s="3477"/>
      <c r="K35" s="2469"/>
    </row>
    <row r="36" spans="1:12" x14ac:dyDescent="0.25">
      <c r="A36" s="22">
        <v>41300</v>
      </c>
      <c r="B36" s="11" t="s">
        <v>186</v>
      </c>
      <c r="D36" s="110"/>
      <c r="H36" s="3445" t="s">
        <v>238</v>
      </c>
      <c r="I36" s="3446"/>
      <c r="J36" s="3447"/>
      <c r="K36" s="2455"/>
      <c r="L36" s="101" t="s">
        <v>1103</v>
      </c>
    </row>
    <row r="37" spans="1:12" ht="20.100000000000001" customHeight="1" x14ac:dyDescent="0.25">
      <c r="A37" s="36">
        <v>41432</v>
      </c>
      <c r="B37" s="37" t="s">
        <v>12</v>
      </c>
      <c r="C37" s="90">
        <v>160</v>
      </c>
      <c r="D37" s="113">
        <f>+C37*(100-E37)/100</f>
        <v>112</v>
      </c>
      <c r="E37" s="90">
        <v>30</v>
      </c>
      <c r="F37" s="90"/>
      <c r="G37" s="90">
        <v>90</v>
      </c>
      <c r="H37" s="90"/>
      <c r="I37" s="90"/>
      <c r="J37" s="90"/>
      <c r="K37" s="2523"/>
      <c r="L37" s="38" t="s">
        <v>22</v>
      </c>
    </row>
    <row r="38" spans="1:12" x14ac:dyDescent="0.25">
      <c r="A38" s="22">
        <v>41529</v>
      </c>
      <c r="B38" s="11" t="s">
        <v>16</v>
      </c>
      <c r="C38" s="3470" t="s">
        <v>1104</v>
      </c>
      <c r="D38" s="3471"/>
      <c r="E38" s="3471"/>
      <c r="F38" s="3471"/>
      <c r="G38" s="3471"/>
      <c r="H38" s="3471"/>
      <c r="I38" s="3471"/>
      <c r="J38" s="3472"/>
      <c r="K38" s="2462"/>
    </row>
    <row r="39" spans="1:12" x14ac:dyDescent="0.25">
      <c r="A39" s="22">
        <v>41553</v>
      </c>
      <c r="B39" s="11" t="s">
        <v>186</v>
      </c>
      <c r="D39" s="110"/>
      <c r="H39" s="3632" t="s">
        <v>238</v>
      </c>
      <c r="I39" s="3633"/>
      <c r="J39" s="3634"/>
      <c r="K39" s="2530"/>
      <c r="L39" s="3" t="s">
        <v>1105</v>
      </c>
    </row>
    <row r="40" spans="1:12" x14ac:dyDescent="0.25">
      <c r="A40" s="22">
        <v>41606</v>
      </c>
      <c r="B40" s="11" t="s">
        <v>16</v>
      </c>
      <c r="C40" s="3476" t="s">
        <v>1106</v>
      </c>
      <c r="D40" s="3478"/>
      <c r="E40" s="3478"/>
      <c r="F40" s="3478"/>
      <c r="G40" s="3478"/>
      <c r="H40" s="3478"/>
      <c r="I40" s="3478"/>
      <c r="J40" s="3477"/>
      <c r="K40" s="2469"/>
    </row>
    <row r="41" spans="1:12" x14ac:dyDescent="0.25">
      <c r="A41" s="22">
        <v>41610</v>
      </c>
      <c r="B41" s="11" t="s">
        <v>16</v>
      </c>
      <c r="C41" s="3476" t="s">
        <v>1107</v>
      </c>
      <c r="D41" s="3478"/>
      <c r="E41" s="3478"/>
      <c r="F41" s="3478"/>
      <c r="G41" s="3478"/>
      <c r="H41" s="3478"/>
      <c r="I41" s="3478"/>
      <c r="J41" s="3477"/>
      <c r="K41" s="2469"/>
    </row>
    <row r="42" spans="1:12" ht="20.100000000000001" customHeight="1" thickBot="1" x14ac:dyDescent="0.3">
      <c r="A42" s="28">
        <v>41637</v>
      </c>
      <c r="B42" s="12" t="s">
        <v>12</v>
      </c>
      <c r="C42" s="116">
        <v>115</v>
      </c>
      <c r="D42" s="129">
        <f>+C42*(100-E42)/100</f>
        <v>80.5</v>
      </c>
      <c r="E42" s="116">
        <v>30</v>
      </c>
      <c r="F42" s="116"/>
      <c r="G42" s="116">
        <v>70</v>
      </c>
      <c r="H42" s="116"/>
      <c r="I42" s="116"/>
      <c r="J42" s="116"/>
      <c r="K42" s="2534"/>
      <c r="L42" s="13" t="s">
        <v>22</v>
      </c>
    </row>
    <row r="43" spans="1:12" ht="16.5" thickTop="1" x14ac:dyDescent="0.25">
      <c r="A43" s="39">
        <v>41653</v>
      </c>
      <c r="B43" s="40" t="s">
        <v>186</v>
      </c>
      <c r="C43" s="105"/>
      <c r="D43" s="114"/>
      <c r="E43" s="105"/>
      <c r="F43" s="105"/>
      <c r="G43" s="105"/>
      <c r="H43" s="3530" t="s">
        <v>238</v>
      </c>
      <c r="I43" s="3531"/>
      <c r="J43" s="3532"/>
      <c r="K43" s="2497"/>
      <c r="L43" s="41" t="s">
        <v>1108</v>
      </c>
    </row>
    <row r="44" spans="1:12" x14ac:dyDescent="0.25">
      <c r="A44" s="22">
        <v>41718</v>
      </c>
      <c r="B44" s="11" t="s">
        <v>186</v>
      </c>
      <c r="D44" s="110"/>
      <c r="H44" s="3456" t="s">
        <v>412</v>
      </c>
      <c r="I44" s="3457"/>
      <c r="J44" s="3458"/>
      <c r="K44" s="2460"/>
      <c r="L44" s="3" t="s">
        <v>1109</v>
      </c>
    </row>
    <row r="45" spans="1:12" x14ac:dyDescent="0.25">
      <c r="A45" s="22">
        <v>41724</v>
      </c>
      <c r="B45" s="11" t="s">
        <v>186</v>
      </c>
      <c r="D45" s="110"/>
      <c r="H45" s="23">
        <v>5220</v>
      </c>
      <c r="I45" s="23">
        <v>73</v>
      </c>
      <c r="L45" s="3" t="s">
        <v>1110</v>
      </c>
    </row>
    <row r="46" spans="1:12" x14ac:dyDescent="0.25">
      <c r="A46" s="22">
        <v>41728</v>
      </c>
      <c r="B46" s="11" t="s">
        <v>14</v>
      </c>
      <c r="C46" s="3470" t="s">
        <v>90</v>
      </c>
      <c r="D46" s="3471"/>
      <c r="E46" s="3471"/>
      <c r="F46" s="3471"/>
      <c r="G46" s="3471"/>
      <c r="H46" s="3471"/>
      <c r="I46" s="3471"/>
      <c r="J46" s="3472"/>
      <c r="K46" s="2462"/>
    </row>
    <row r="47" spans="1:12" ht="18" customHeight="1" x14ac:dyDescent="0.25">
      <c r="A47" s="36">
        <v>41745</v>
      </c>
      <c r="B47" s="37" t="s">
        <v>12</v>
      </c>
      <c r="C47" s="256">
        <v>55</v>
      </c>
      <c r="D47" s="325">
        <f>+C47*(100-E47)/100</f>
        <v>38.5</v>
      </c>
      <c r="E47" s="256">
        <v>30</v>
      </c>
      <c r="F47" s="256"/>
      <c r="G47" s="256">
        <v>110</v>
      </c>
      <c r="H47" s="256"/>
      <c r="I47" s="256"/>
      <c r="J47" s="256"/>
      <c r="K47" s="2550"/>
      <c r="L47" s="38" t="s">
        <v>424</v>
      </c>
    </row>
    <row r="48" spans="1:12" x14ac:dyDescent="0.25">
      <c r="A48" s="36">
        <v>41749</v>
      </c>
      <c r="B48" s="37" t="s">
        <v>12</v>
      </c>
      <c r="C48" s="256">
        <v>65</v>
      </c>
      <c r="D48" s="325">
        <f>+C48*(100-E48)/100</f>
        <v>45.5</v>
      </c>
      <c r="E48" s="256">
        <v>30</v>
      </c>
      <c r="F48" s="256"/>
      <c r="G48" s="256">
        <v>60</v>
      </c>
      <c r="H48" s="256"/>
      <c r="I48" s="256"/>
      <c r="J48" s="256"/>
      <c r="K48" s="2550"/>
      <c r="L48" s="38" t="s">
        <v>424</v>
      </c>
    </row>
    <row r="49" spans="1:12" x14ac:dyDescent="0.25">
      <c r="A49" s="22">
        <v>41754</v>
      </c>
      <c r="B49" s="11" t="s">
        <v>14</v>
      </c>
      <c r="C49" s="3473" t="s">
        <v>172</v>
      </c>
      <c r="D49" s="3474"/>
      <c r="E49" s="3474"/>
      <c r="F49" s="3474"/>
      <c r="G49" s="3474"/>
      <c r="H49" s="3474"/>
      <c r="I49" s="3474"/>
      <c r="J49" s="3475"/>
      <c r="K49" s="2465"/>
    </row>
    <row r="50" spans="1:12" x14ac:dyDescent="0.25">
      <c r="A50" s="22">
        <v>41804</v>
      </c>
      <c r="B50" s="11" t="s">
        <v>186</v>
      </c>
      <c r="C50" s="339"/>
      <c r="D50" s="339"/>
      <c r="E50" s="339"/>
      <c r="F50" s="339"/>
      <c r="G50" s="339"/>
      <c r="H50" s="339">
        <v>5665</v>
      </c>
      <c r="I50" s="339">
        <v>90</v>
      </c>
      <c r="J50" s="339"/>
      <c r="K50" s="2464"/>
      <c r="L50" s="3" t="s">
        <v>455</v>
      </c>
    </row>
    <row r="51" spans="1:12" x14ac:dyDescent="0.25">
      <c r="A51" s="22">
        <v>41833</v>
      </c>
      <c r="B51" s="11" t="s">
        <v>14</v>
      </c>
      <c r="C51" s="3473" t="s">
        <v>473</v>
      </c>
      <c r="D51" s="3474"/>
      <c r="E51" s="3474"/>
      <c r="F51" s="3474"/>
      <c r="G51" s="3474"/>
      <c r="H51" s="3474"/>
      <c r="I51" s="3474"/>
      <c r="J51" s="3475"/>
      <c r="K51" s="2465"/>
    </row>
    <row r="52" spans="1:12" x14ac:dyDescent="0.25">
      <c r="A52" s="22">
        <v>41835</v>
      </c>
      <c r="B52" s="11" t="s">
        <v>12</v>
      </c>
      <c r="C52" s="339">
        <v>80</v>
      </c>
      <c r="D52" s="339">
        <f>+C52*(100-E52)/100</f>
        <v>56</v>
      </c>
      <c r="E52" s="339">
        <v>30</v>
      </c>
      <c r="F52" s="339"/>
      <c r="G52" s="339">
        <v>100</v>
      </c>
      <c r="H52" s="339"/>
      <c r="I52" s="339"/>
      <c r="J52" s="339"/>
      <c r="K52" s="2464"/>
      <c r="L52" s="3" t="s">
        <v>742</v>
      </c>
    </row>
    <row r="53" spans="1:12" x14ac:dyDescent="0.25">
      <c r="A53" s="22">
        <v>41869</v>
      </c>
      <c r="B53" s="11" t="s">
        <v>186</v>
      </c>
      <c r="C53" s="339"/>
      <c r="D53" s="339"/>
      <c r="E53" s="339"/>
      <c r="F53" s="339"/>
      <c r="G53" s="339"/>
      <c r="H53" s="339">
        <v>5740</v>
      </c>
      <c r="I53" s="339">
        <v>86</v>
      </c>
      <c r="J53" s="339"/>
      <c r="K53" s="2464"/>
      <c r="L53" s="3" t="s">
        <v>1111</v>
      </c>
    </row>
    <row r="54" spans="1:12" x14ac:dyDescent="0.25">
      <c r="A54" s="22">
        <v>41888</v>
      </c>
      <c r="B54" s="11" t="s">
        <v>14</v>
      </c>
      <c r="C54" s="3473" t="s">
        <v>473</v>
      </c>
      <c r="D54" s="3474"/>
      <c r="E54" s="3474"/>
      <c r="F54" s="3474"/>
      <c r="G54" s="3474"/>
      <c r="H54" s="3474"/>
      <c r="I54" s="3474"/>
      <c r="J54" s="3475"/>
      <c r="K54" s="2465"/>
    </row>
    <row r="55" spans="1:12" ht="16.5" thickBot="1" x14ac:dyDescent="0.3">
      <c r="A55" s="28">
        <v>41973</v>
      </c>
      <c r="B55" s="12" t="s">
        <v>14</v>
      </c>
      <c r="C55" s="3513" t="s">
        <v>1377</v>
      </c>
      <c r="D55" s="3514"/>
      <c r="E55" s="3514"/>
      <c r="F55" s="3514"/>
      <c r="G55" s="3514"/>
      <c r="H55" s="3514"/>
      <c r="I55" s="3514"/>
      <c r="J55" s="3515"/>
      <c r="K55" s="2491"/>
      <c r="L55" s="13"/>
    </row>
    <row r="56" spans="1:12" ht="16.5" thickTop="1" x14ac:dyDescent="0.25">
      <c r="A56" s="39">
        <v>42028</v>
      </c>
      <c r="B56" s="40" t="s">
        <v>186</v>
      </c>
      <c r="C56" s="255"/>
      <c r="D56" s="255"/>
      <c r="E56" s="255"/>
      <c r="F56" s="255"/>
      <c r="G56" s="255"/>
      <c r="H56" s="3595" t="s">
        <v>544</v>
      </c>
      <c r="I56" s="3596"/>
      <c r="J56" s="3597"/>
      <c r="K56" s="2522"/>
      <c r="L56" s="41" t="s">
        <v>40</v>
      </c>
    </row>
    <row r="57" spans="1:12" x14ac:dyDescent="0.25">
      <c r="A57" s="22">
        <v>42144</v>
      </c>
      <c r="B57" s="288" t="s">
        <v>186</v>
      </c>
      <c r="C57" s="339"/>
      <c r="D57" s="339"/>
      <c r="E57" s="339"/>
      <c r="F57" s="339"/>
      <c r="G57" s="339"/>
      <c r="H57" s="339">
        <v>5765</v>
      </c>
      <c r="I57" s="339">
        <v>96</v>
      </c>
      <c r="J57" s="339"/>
      <c r="K57" s="2464"/>
      <c r="L57" s="3" t="s">
        <v>1356</v>
      </c>
    </row>
    <row r="58" spans="1:12" x14ac:dyDescent="0.25">
      <c r="A58" s="1574"/>
      <c r="B58" s="336" t="s">
        <v>16</v>
      </c>
      <c r="C58" s="3473" t="s">
        <v>1378</v>
      </c>
      <c r="D58" s="3474"/>
      <c r="E58" s="3474"/>
      <c r="F58" s="3474"/>
      <c r="G58" s="3474"/>
      <c r="H58" s="3474"/>
      <c r="I58" s="3474"/>
      <c r="J58" s="3475"/>
      <c r="K58" s="2465"/>
    </row>
    <row r="59" spans="1:12" x14ac:dyDescent="0.25">
      <c r="A59" s="22">
        <v>42161</v>
      </c>
      <c r="B59" s="340" t="s">
        <v>12</v>
      </c>
      <c r="C59" s="339">
        <v>50</v>
      </c>
      <c r="D59" s="339">
        <f>+C59*(100-E59)/100</f>
        <v>37.5</v>
      </c>
      <c r="E59" s="339">
        <v>25</v>
      </c>
      <c r="F59" s="339"/>
      <c r="G59" s="339">
        <v>50</v>
      </c>
      <c r="H59" s="339"/>
      <c r="I59" s="339"/>
      <c r="J59" s="339"/>
      <c r="K59" s="2464"/>
      <c r="L59" s="3" t="s">
        <v>1379</v>
      </c>
    </row>
    <row r="60" spans="1:12" x14ac:dyDescent="0.25">
      <c r="A60" s="22">
        <v>42196</v>
      </c>
      <c r="B60" s="384" t="s">
        <v>16</v>
      </c>
      <c r="C60" s="3473" t="s">
        <v>1408</v>
      </c>
      <c r="D60" s="3474"/>
      <c r="E60" s="3474"/>
      <c r="F60" s="3474"/>
      <c r="G60" s="3474"/>
      <c r="H60" s="3474"/>
      <c r="I60" s="3474"/>
      <c r="J60" s="3475"/>
      <c r="K60" s="2465"/>
    </row>
    <row r="61" spans="1:12" x14ac:dyDescent="0.25">
      <c r="A61" s="22">
        <v>42261</v>
      </c>
      <c r="B61" s="451" t="s">
        <v>12</v>
      </c>
      <c r="C61" s="339">
        <v>85</v>
      </c>
      <c r="D61" s="339">
        <f>+C61*(100-E61)/100</f>
        <v>63.75</v>
      </c>
      <c r="E61" s="339">
        <v>25</v>
      </c>
      <c r="F61" s="339"/>
      <c r="G61" s="339">
        <v>100</v>
      </c>
      <c r="H61" s="339"/>
      <c r="I61" s="339"/>
      <c r="J61" s="339"/>
      <c r="K61" s="2464"/>
      <c r="L61" s="3" t="s">
        <v>22</v>
      </c>
    </row>
    <row r="62" spans="1:12" x14ac:dyDescent="0.25">
      <c r="A62" s="484">
        <v>42309</v>
      </c>
      <c r="B62" s="488" t="s">
        <v>186</v>
      </c>
      <c r="C62" s="486"/>
      <c r="D62" s="486"/>
      <c r="E62" s="486"/>
      <c r="F62" s="486"/>
      <c r="G62" s="486"/>
      <c r="H62" s="487">
        <v>5775</v>
      </c>
      <c r="I62" s="487">
        <v>100</v>
      </c>
      <c r="J62" s="486"/>
      <c r="K62" s="2467"/>
      <c r="L62" s="3" t="s">
        <v>1493</v>
      </c>
    </row>
    <row r="63" spans="1:12" x14ac:dyDescent="0.25">
      <c r="A63" s="22">
        <v>42320</v>
      </c>
      <c r="B63" s="515" t="s">
        <v>14</v>
      </c>
      <c r="C63" s="3473" t="s">
        <v>1507</v>
      </c>
      <c r="D63" s="3474"/>
      <c r="E63" s="3474"/>
      <c r="F63" s="3474"/>
      <c r="G63" s="3474"/>
      <c r="H63" s="3474"/>
      <c r="I63" s="3474"/>
      <c r="J63" s="3475"/>
      <c r="K63" s="2465"/>
    </row>
    <row r="64" spans="1:12" ht="90" customHeight="1" x14ac:dyDescent="0.25">
      <c r="A64" s="1254">
        <v>42339</v>
      </c>
      <c r="B64" s="1337" t="s">
        <v>31</v>
      </c>
      <c r="C64" s="3583" t="s">
        <v>1560</v>
      </c>
      <c r="D64" s="3584"/>
      <c r="E64" s="3584"/>
      <c r="F64" s="3584"/>
      <c r="G64" s="3584"/>
      <c r="H64" s="3584"/>
      <c r="I64" s="3584"/>
      <c r="J64" s="3585"/>
      <c r="K64" s="2763" t="s">
        <v>1909</v>
      </c>
      <c r="L64" s="1422" t="s">
        <v>2103</v>
      </c>
    </row>
    <row r="65" spans="1:12" ht="32.25" thickBot="1" x14ac:dyDescent="0.3">
      <c r="A65" s="1054">
        <v>42349</v>
      </c>
      <c r="B65" s="1076" t="s">
        <v>12</v>
      </c>
      <c r="C65" s="1068">
        <v>90</v>
      </c>
      <c r="D65" s="1068">
        <f>+C65*(100-E65)/100</f>
        <v>67.5</v>
      </c>
      <c r="E65" s="1068">
        <v>25</v>
      </c>
      <c r="F65" s="1068"/>
      <c r="G65" s="1068">
        <v>95</v>
      </c>
      <c r="H65" s="1068"/>
      <c r="I65" s="1068"/>
      <c r="J65" s="1068"/>
      <c r="K65" s="2490"/>
      <c r="L65" s="13" t="s">
        <v>1561</v>
      </c>
    </row>
    <row r="66" spans="1:12" ht="16.5" thickTop="1" x14ac:dyDescent="0.25">
      <c r="A66" s="39">
        <v>42374</v>
      </c>
      <c r="B66" s="40" t="s">
        <v>12</v>
      </c>
      <c r="C66" s="1069">
        <v>90</v>
      </c>
      <c r="D66" s="1069">
        <f>+C66*(100-E66)/100</f>
        <v>67.5</v>
      </c>
      <c r="E66" s="1069">
        <v>25</v>
      </c>
      <c r="F66" s="1069"/>
      <c r="G66" s="1069">
        <v>90</v>
      </c>
      <c r="H66" s="1069"/>
      <c r="I66" s="1069"/>
      <c r="J66" s="1069"/>
      <c r="K66" s="2521"/>
      <c r="L66" s="41" t="s">
        <v>22</v>
      </c>
    </row>
    <row r="67" spans="1:12" ht="31.5" x14ac:dyDescent="0.25">
      <c r="A67" s="1573">
        <v>42375</v>
      </c>
      <c r="B67" s="1066" t="s">
        <v>186</v>
      </c>
      <c r="C67" s="1062"/>
      <c r="D67" s="1062"/>
      <c r="E67" s="1062"/>
      <c r="F67" s="1062"/>
      <c r="G67" s="1062"/>
      <c r="H67" s="3473" t="s">
        <v>1564</v>
      </c>
      <c r="I67" s="3474"/>
      <c r="J67" s="3475"/>
      <c r="K67" s="2465"/>
      <c r="L67" s="3" t="s">
        <v>1566</v>
      </c>
    </row>
    <row r="68" spans="1:12" x14ac:dyDescent="0.25">
      <c r="A68" s="1073">
        <v>42421</v>
      </c>
      <c r="B68" s="1072" t="s">
        <v>12</v>
      </c>
      <c r="C68" s="257">
        <v>55</v>
      </c>
      <c r="D68" s="257">
        <f>+C68*(100-E68)/100</f>
        <v>41.25</v>
      </c>
      <c r="E68" s="257">
        <v>25</v>
      </c>
      <c r="F68" s="257"/>
      <c r="G68" s="257">
        <v>100</v>
      </c>
      <c r="H68" s="257"/>
      <c r="I68" s="257"/>
      <c r="J68" s="257"/>
      <c r="K68" s="2664"/>
      <c r="L68" s="38" t="s">
        <v>1610</v>
      </c>
    </row>
    <row r="69" spans="1:12" x14ac:dyDescent="0.25">
      <c r="A69" s="1058">
        <v>42436</v>
      </c>
      <c r="B69" s="1066" t="s">
        <v>14</v>
      </c>
      <c r="C69" s="3473" t="s">
        <v>172</v>
      </c>
      <c r="D69" s="3474"/>
      <c r="E69" s="3474"/>
      <c r="F69" s="3474"/>
      <c r="G69" s="3474"/>
      <c r="H69" s="3474"/>
      <c r="I69" s="3474"/>
      <c r="J69" s="3475"/>
      <c r="K69" s="2465"/>
    </row>
    <row r="70" spans="1:12" x14ac:dyDescent="0.25">
      <c r="A70" s="1058">
        <v>42455</v>
      </c>
      <c r="B70" s="1066" t="s">
        <v>12</v>
      </c>
      <c r="C70" s="1062">
        <v>70</v>
      </c>
      <c r="D70" s="1062">
        <f>+C70*(100-E70)/100</f>
        <v>52.5</v>
      </c>
      <c r="E70" s="1082">
        <v>25</v>
      </c>
      <c r="F70" s="1082"/>
      <c r="G70" s="1082">
        <v>90</v>
      </c>
      <c r="H70" s="1082"/>
      <c r="I70" s="1082"/>
      <c r="J70" s="1082"/>
      <c r="K70" s="2471"/>
      <c r="L70" s="3" t="s">
        <v>296</v>
      </c>
    </row>
    <row r="71" spans="1:12" x14ac:dyDescent="0.25">
      <c r="A71" s="1073">
        <v>42583</v>
      </c>
      <c r="B71" s="1072" t="s">
        <v>12</v>
      </c>
      <c r="C71" s="257">
        <v>35</v>
      </c>
      <c r="D71" s="257">
        <f>+C71*(100-E71)/100</f>
        <v>24.5</v>
      </c>
      <c r="E71" s="256">
        <v>30</v>
      </c>
      <c r="F71" s="256"/>
      <c r="G71" s="256">
        <v>90</v>
      </c>
      <c r="H71" s="256"/>
      <c r="I71" s="256"/>
      <c r="J71" s="256"/>
      <c r="K71" s="2550"/>
      <c r="L71" s="38" t="s">
        <v>22</v>
      </c>
    </row>
    <row r="72" spans="1:12" x14ac:dyDescent="0.25">
      <c r="A72" s="1058">
        <v>42584</v>
      </c>
      <c r="B72" s="1066" t="s">
        <v>186</v>
      </c>
      <c r="C72" s="1062"/>
      <c r="D72" s="1062"/>
      <c r="E72" s="1082"/>
      <c r="F72" s="1082"/>
      <c r="G72" s="1082"/>
      <c r="H72" s="3473" t="s">
        <v>1564</v>
      </c>
      <c r="I72" s="3474"/>
      <c r="J72" s="3475"/>
      <c r="K72" s="2465"/>
      <c r="L72" s="3" t="s">
        <v>1814</v>
      </c>
    </row>
    <row r="73" spans="1:12" x14ac:dyDescent="0.25">
      <c r="A73" s="1058">
        <v>42658</v>
      </c>
      <c r="B73" s="1066" t="s">
        <v>16</v>
      </c>
      <c r="C73" s="3473" t="s">
        <v>1916</v>
      </c>
      <c r="D73" s="3474"/>
      <c r="E73" s="3474"/>
      <c r="F73" s="3474"/>
      <c r="G73" s="3474"/>
      <c r="H73" s="3474"/>
      <c r="I73" s="3474"/>
      <c r="J73" s="3475"/>
      <c r="K73" s="2465"/>
    </row>
    <row r="74" spans="1:12" ht="20.100000000000001" customHeight="1" x14ac:dyDescent="0.25">
      <c r="A74" s="1058">
        <v>42667</v>
      </c>
      <c r="B74" s="1066" t="s">
        <v>12</v>
      </c>
      <c r="C74" s="1062">
        <v>115</v>
      </c>
      <c r="D74" s="1062">
        <f>+C74*(100-E74)/100</f>
        <v>80.5</v>
      </c>
      <c r="E74" s="1082">
        <v>30</v>
      </c>
      <c r="F74" s="1082"/>
      <c r="G74" s="1082">
        <v>95</v>
      </c>
      <c r="H74" s="1082"/>
      <c r="I74" s="1082"/>
      <c r="J74" s="1082"/>
      <c r="K74" s="2471"/>
      <c r="L74" s="3" t="s">
        <v>1927</v>
      </c>
    </row>
    <row r="75" spans="1:12" ht="16.5" thickBot="1" x14ac:dyDescent="0.3">
      <c r="A75" s="33">
        <v>42690</v>
      </c>
      <c r="B75" s="34" t="s">
        <v>16</v>
      </c>
      <c r="C75" s="3509" t="s">
        <v>1967</v>
      </c>
      <c r="D75" s="3510"/>
      <c r="E75" s="3510"/>
      <c r="F75" s="3510"/>
      <c r="G75" s="3510"/>
      <c r="H75" s="3510"/>
      <c r="I75" s="3510"/>
      <c r="J75" s="3511"/>
      <c r="K75" s="2489"/>
      <c r="L75" s="35"/>
    </row>
    <row r="76" spans="1:12" ht="16.5" thickTop="1" x14ac:dyDescent="0.25">
      <c r="A76" s="1055">
        <v>42789</v>
      </c>
      <c r="B76" s="1077" t="s">
        <v>12</v>
      </c>
      <c r="C76" s="1088">
        <v>150</v>
      </c>
      <c r="D76" s="1088">
        <f>+C76*(100-E76)/100</f>
        <v>97.5</v>
      </c>
      <c r="E76" s="323">
        <v>35</v>
      </c>
      <c r="F76" s="323"/>
      <c r="G76" s="323">
        <v>100</v>
      </c>
      <c r="H76" s="323"/>
      <c r="I76" s="323"/>
      <c r="J76" s="323"/>
      <c r="K76" s="2622"/>
      <c r="L76" s="21" t="s">
        <v>22</v>
      </c>
    </row>
    <row r="77" spans="1:12" x14ac:dyDescent="0.25">
      <c r="A77" s="22">
        <v>42826</v>
      </c>
      <c r="B77" s="1050" t="s">
        <v>186</v>
      </c>
      <c r="C77" s="339"/>
      <c r="D77" s="339"/>
      <c r="E77" s="343"/>
      <c r="F77" s="343"/>
      <c r="G77" s="343"/>
      <c r="H77" s="1051" t="s">
        <v>2143</v>
      </c>
      <c r="I77" s="343"/>
      <c r="J77" s="343"/>
      <c r="K77" s="2471"/>
      <c r="L77" s="3" t="s">
        <v>2144</v>
      </c>
    </row>
    <row r="78" spans="1:12" x14ac:dyDescent="0.25">
      <c r="A78" s="22">
        <v>42847</v>
      </c>
      <c r="B78" s="1050" t="s">
        <v>14</v>
      </c>
      <c r="C78" s="3473" t="s">
        <v>90</v>
      </c>
      <c r="D78" s="3474"/>
      <c r="E78" s="3474"/>
      <c r="F78" s="3474"/>
      <c r="G78" s="3474"/>
      <c r="H78" s="3474"/>
      <c r="I78" s="3474"/>
      <c r="J78" s="3475"/>
      <c r="K78" s="2465"/>
    </row>
    <row r="79" spans="1:12" ht="20.100000000000001" customHeight="1" x14ac:dyDescent="0.25">
      <c r="A79" s="22">
        <v>42871</v>
      </c>
      <c r="B79" s="11" t="s">
        <v>12</v>
      </c>
      <c r="C79" s="339">
        <v>150</v>
      </c>
      <c r="D79" s="339">
        <f>+C79*(100-E79)/100</f>
        <v>97.5</v>
      </c>
      <c r="E79" s="343">
        <v>35</v>
      </c>
      <c r="F79" s="343"/>
      <c r="G79" s="343">
        <v>100</v>
      </c>
      <c r="H79" s="343"/>
      <c r="I79" s="343"/>
      <c r="J79" s="343"/>
      <c r="K79" s="2471"/>
      <c r="L79" s="3" t="s">
        <v>22</v>
      </c>
    </row>
    <row r="80" spans="1:12" x14ac:dyDescent="0.25">
      <c r="A80" s="22">
        <v>42874</v>
      </c>
      <c r="B80" s="1141" t="s">
        <v>16</v>
      </c>
      <c r="C80" s="3473" t="s">
        <v>2191</v>
      </c>
      <c r="D80" s="3474"/>
      <c r="E80" s="3474"/>
      <c r="F80" s="3474"/>
      <c r="G80" s="3474"/>
      <c r="H80" s="3474"/>
      <c r="I80" s="3474"/>
      <c r="J80" s="3475"/>
      <c r="K80" s="2465"/>
    </row>
    <row r="81" spans="1:12" x14ac:dyDescent="0.25">
      <c r="A81" s="22">
        <v>42956</v>
      </c>
      <c r="B81" s="11" t="s">
        <v>186</v>
      </c>
      <c r="C81" s="339"/>
      <c r="D81" s="339"/>
      <c r="E81" s="343"/>
      <c r="F81" s="343"/>
      <c r="G81" s="343"/>
      <c r="H81" s="343">
        <v>5640</v>
      </c>
      <c r="I81" s="343">
        <v>100</v>
      </c>
      <c r="J81" s="343"/>
      <c r="K81" s="2471"/>
      <c r="L81" s="3" t="s">
        <v>2268</v>
      </c>
    </row>
    <row r="82" spans="1:12" x14ac:dyDescent="0.25">
      <c r="A82" s="22">
        <v>43048</v>
      </c>
      <c r="B82" s="1319" t="s">
        <v>12</v>
      </c>
      <c r="C82" s="339">
        <v>105</v>
      </c>
      <c r="D82" s="339">
        <f>+C82*(100-E82)/100</f>
        <v>68.25</v>
      </c>
      <c r="E82" s="343">
        <v>35</v>
      </c>
      <c r="F82" s="343"/>
      <c r="G82" s="343">
        <v>100</v>
      </c>
      <c r="H82" s="343"/>
      <c r="I82" s="343"/>
      <c r="J82" s="343"/>
      <c r="K82" s="2471"/>
      <c r="L82" s="3" t="s">
        <v>2343</v>
      </c>
    </row>
    <row r="83" spans="1:12" x14ac:dyDescent="0.25">
      <c r="A83" s="22">
        <v>43052</v>
      </c>
      <c r="B83" s="1321" t="s">
        <v>14</v>
      </c>
      <c r="C83" s="3473" t="s">
        <v>2353</v>
      </c>
      <c r="D83" s="3474"/>
      <c r="E83" s="3474"/>
      <c r="F83" s="3474"/>
      <c r="G83" s="3474"/>
      <c r="H83" s="3474"/>
      <c r="I83" s="3474"/>
      <c r="J83" s="3475"/>
      <c r="K83" s="2465"/>
    </row>
    <row r="84" spans="1:12" x14ac:dyDescent="0.25">
      <c r="A84" s="22">
        <v>43071</v>
      </c>
      <c r="B84" s="11" t="s">
        <v>186</v>
      </c>
      <c r="C84" s="339"/>
      <c r="D84" s="339"/>
      <c r="E84" s="343"/>
      <c r="F84" s="343"/>
      <c r="G84" s="343"/>
      <c r="H84" s="343">
        <v>5515</v>
      </c>
      <c r="I84" s="343">
        <v>90</v>
      </c>
      <c r="J84" s="343"/>
      <c r="K84" s="2471"/>
      <c r="L84" s="3" t="s">
        <v>40</v>
      </c>
    </row>
    <row r="85" spans="1:12" ht="57" customHeight="1" thickBot="1" x14ac:dyDescent="0.3">
      <c r="A85" s="33">
        <v>43112</v>
      </c>
      <c r="B85" s="34" t="s">
        <v>14</v>
      </c>
      <c r="C85" s="3509" t="s">
        <v>2634</v>
      </c>
      <c r="D85" s="3510"/>
      <c r="E85" s="3510"/>
      <c r="F85" s="3510"/>
      <c r="G85" s="3510"/>
      <c r="H85" s="3510"/>
      <c r="I85" s="3510"/>
      <c r="J85" s="3511"/>
      <c r="K85" s="2489"/>
      <c r="L85" s="1437" t="s">
        <v>2430</v>
      </c>
    </row>
    <row r="86" spans="1:12" ht="66.75" customHeight="1" thickTop="1" x14ac:dyDescent="0.25">
      <c r="A86" s="1307">
        <v>43118</v>
      </c>
      <c r="B86" s="1333" t="s">
        <v>31</v>
      </c>
      <c r="C86" s="3645" t="s">
        <v>2440</v>
      </c>
      <c r="D86" s="3646"/>
      <c r="E86" s="3646"/>
      <c r="F86" s="3646"/>
      <c r="G86" s="3646"/>
      <c r="H86" s="3646"/>
      <c r="I86" s="3646"/>
      <c r="J86" s="3647"/>
      <c r="K86" s="2690"/>
      <c r="L86" s="1458" t="s">
        <v>1909</v>
      </c>
    </row>
    <row r="87" spans="1:12" ht="23.25" customHeight="1" x14ac:dyDescent="0.25">
      <c r="A87" s="22">
        <v>43136</v>
      </c>
      <c r="B87" s="11" t="s">
        <v>12</v>
      </c>
      <c r="C87" s="339">
        <v>80</v>
      </c>
      <c r="D87" s="339">
        <f>+C87*(100-E87)/100</f>
        <v>48</v>
      </c>
      <c r="E87" s="343">
        <v>40</v>
      </c>
      <c r="F87" s="343"/>
      <c r="G87" s="343">
        <v>105</v>
      </c>
      <c r="H87" s="343"/>
      <c r="I87" s="343"/>
      <c r="J87" s="343"/>
      <c r="K87" s="2471"/>
      <c r="L87" s="3" t="s">
        <v>22</v>
      </c>
    </row>
    <row r="88" spans="1:12" ht="23.25" customHeight="1" x14ac:dyDescent="0.25">
      <c r="A88" s="1573">
        <v>43138</v>
      </c>
      <c r="B88" s="11" t="s">
        <v>186</v>
      </c>
      <c r="C88" s="339"/>
      <c r="D88" s="339"/>
      <c r="E88" s="343"/>
      <c r="F88" s="343"/>
      <c r="G88" s="343"/>
      <c r="H88" s="343">
        <v>5730</v>
      </c>
      <c r="I88" s="343">
        <v>72</v>
      </c>
      <c r="J88" s="343"/>
      <c r="K88" s="2471"/>
      <c r="L88" s="3" t="s">
        <v>2459</v>
      </c>
    </row>
    <row r="89" spans="1:12" ht="23.25" customHeight="1" x14ac:dyDescent="0.25">
      <c r="A89" s="1655">
        <v>43221</v>
      </c>
      <c r="B89" s="1654" t="s">
        <v>12</v>
      </c>
      <c r="C89" s="1656">
        <v>170</v>
      </c>
      <c r="D89" s="1656">
        <f>+C89*(100-E89)/100</f>
        <v>85</v>
      </c>
      <c r="E89" s="256">
        <v>50</v>
      </c>
      <c r="F89" s="256"/>
      <c r="G89" s="256">
        <v>115</v>
      </c>
      <c r="H89" s="256"/>
      <c r="I89" s="256"/>
      <c r="J89" s="256"/>
      <c r="K89" s="2550"/>
      <c r="L89" s="38" t="s">
        <v>1608</v>
      </c>
    </row>
    <row r="90" spans="1:12" x14ac:dyDescent="0.25">
      <c r="A90" s="22">
        <v>43291</v>
      </c>
      <c r="B90" s="11" t="s">
        <v>12</v>
      </c>
      <c r="C90" s="339">
        <v>75</v>
      </c>
      <c r="D90" s="339">
        <f>+C90*(100-E90)/100</f>
        <v>46.5</v>
      </c>
      <c r="E90" s="343">
        <v>38</v>
      </c>
      <c r="F90" s="343"/>
      <c r="G90" s="343">
        <v>115</v>
      </c>
      <c r="H90" s="343"/>
      <c r="I90" s="343"/>
      <c r="J90" s="343"/>
      <c r="K90" s="2471"/>
      <c r="L90" s="3" t="s">
        <v>1608</v>
      </c>
    </row>
    <row r="91" spans="1:12" x14ac:dyDescent="0.25">
      <c r="A91" s="22">
        <v>43313</v>
      </c>
      <c r="B91" s="11" t="s">
        <v>14</v>
      </c>
      <c r="C91" s="3473" t="s">
        <v>203</v>
      </c>
      <c r="D91" s="3474"/>
      <c r="E91" s="3474"/>
      <c r="F91" s="3474"/>
      <c r="G91" s="3474"/>
      <c r="H91" s="3474"/>
      <c r="I91" s="3474"/>
      <c r="J91" s="3475"/>
      <c r="K91" s="2465"/>
    </row>
    <row r="92" spans="1:12" x14ac:dyDescent="0.25">
      <c r="A92" s="22">
        <v>43321</v>
      </c>
      <c r="B92" s="11" t="s">
        <v>186</v>
      </c>
      <c r="C92" s="339"/>
      <c r="D92" s="339"/>
      <c r="E92" s="343"/>
      <c r="F92" s="343"/>
      <c r="G92" s="343"/>
      <c r="H92" s="343">
        <v>5700</v>
      </c>
      <c r="I92" s="343">
        <v>100</v>
      </c>
      <c r="J92" s="343"/>
      <c r="K92" s="2471"/>
    </row>
    <row r="93" spans="1:12" ht="20.100000000000001" customHeight="1" x14ac:dyDescent="0.25">
      <c r="A93" s="22">
        <v>43376</v>
      </c>
      <c r="B93" s="11" t="s">
        <v>12</v>
      </c>
      <c r="C93" s="339">
        <v>95</v>
      </c>
      <c r="D93" s="339">
        <f>+C93*(100-E93)/100</f>
        <v>57</v>
      </c>
      <c r="E93" s="343">
        <v>40</v>
      </c>
      <c r="F93" s="343"/>
      <c r="G93" s="343">
        <v>115</v>
      </c>
      <c r="H93" s="343"/>
      <c r="I93" s="343"/>
      <c r="J93" s="343"/>
      <c r="K93" s="2471"/>
      <c r="L93" s="3" t="s">
        <v>2146</v>
      </c>
    </row>
    <row r="94" spans="1:12" x14ac:dyDescent="0.25">
      <c r="A94" s="22">
        <v>43378</v>
      </c>
      <c r="B94" s="11" t="s">
        <v>186</v>
      </c>
      <c r="C94" s="339"/>
      <c r="D94" s="339"/>
      <c r="E94" s="343"/>
      <c r="F94" s="343"/>
      <c r="G94" s="343"/>
      <c r="H94" s="343">
        <v>5713</v>
      </c>
      <c r="I94" s="343">
        <v>100</v>
      </c>
      <c r="J94" s="343"/>
      <c r="K94" s="2471"/>
    </row>
    <row r="95" spans="1:12" x14ac:dyDescent="0.25">
      <c r="A95" s="1780">
        <v>43408</v>
      </c>
      <c r="B95" s="1779" t="s">
        <v>186</v>
      </c>
      <c r="C95" s="1782"/>
      <c r="D95" s="1782"/>
      <c r="E95" s="256"/>
      <c r="F95" s="256"/>
      <c r="G95" s="256"/>
      <c r="H95" s="256">
        <v>4880</v>
      </c>
      <c r="I95" s="256">
        <v>100</v>
      </c>
      <c r="J95" s="256"/>
      <c r="K95" s="2550"/>
      <c r="L95" s="38" t="s">
        <v>40</v>
      </c>
    </row>
    <row r="96" spans="1:12" ht="16.5" thickBot="1" x14ac:dyDescent="0.3">
      <c r="A96" s="33">
        <v>43438</v>
      </c>
      <c r="B96" s="34" t="s">
        <v>12</v>
      </c>
      <c r="C96" s="1867">
        <v>110</v>
      </c>
      <c r="D96" s="1867">
        <f>+C96*(100-E96)/100</f>
        <v>66</v>
      </c>
      <c r="E96" s="1882">
        <v>40</v>
      </c>
      <c r="F96" s="1882" t="s">
        <v>159</v>
      </c>
      <c r="G96" s="1882">
        <v>130</v>
      </c>
      <c r="H96" s="1882"/>
      <c r="I96" s="1882"/>
      <c r="J96" s="1882"/>
      <c r="K96" s="2565"/>
      <c r="L96" s="35" t="s">
        <v>2847</v>
      </c>
    </row>
    <row r="97" spans="1:12" ht="20.100000000000001" customHeight="1" thickTop="1" x14ac:dyDescent="0.25">
      <c r="A97" s="1864">
        <v>43514</v>
      </c>
      <c r="B97" s="1879" t="s">
        <v>12</v>
      </c>
      <c r="C97" s="1885">
        <v>85</v>
      </c>
      <c r="D97" s="1885">
        <f>+C97*(100-E97)/100</f>
        <v>51</v>
      </c>
      <c r="E97" s="323">
        <v>40</v>
      </c>
      <c r="F97" s="323"/>
      <c r="G97" s="323">
        <v>135</v>
      </c>
      <c r="H97" s="323"/>
      <c r="I97" s="323"/>
      <c r="J97" s="323"/>
      <c r="K97" s="2622"/>
      <c r="L97" s="21" t="s">
        <v>2146</v>
      </c>
    </row>
    <row r="98" spans="1:12" ht="20.100000000000001" customHeight="1" x14ac:dyDescent="0.25">
      <c r="A98" s="22">
        <v>43574</v>
      </c>
      <c r="B98" s="11" t="s">
        <v>186</v>
      </c>
      <c r="C98" s="339"/>
      <c r="D98" s="339"/>
      <c r="E98" s="343"/>
      <c r="F98" s="343"/>
      <c r="G98" s="343"/>
      <c r="H98" s="343">
        <v>5686</v>
      </c>
      <c r="I98" s="343">
        <v>100</v>
      </c>
      <c r="J98" s="343"/>
      <c r="K98" s="2471"/>
      <c r="L98" s="3" t="s">
        <v>3010</v>
      </c>
    </row>
    <row r="99" spans="1:12" x14ac:dyDescent="0.25">
      <c r="A99" s="22">
        <v>43714</v>
      </c>
      <c r="B99" s="11" t="s">
        <v>186</v>
      </c>
      <c r="C99" s="339"/>
      <c r="D99" s="339"/>
      <c r="E99" s="343"/>
      <c r="F99" s="343"/>
      <c r="G99" s="343"/>
      <c r="H99" s="343">
        <v>5757</v>
      </c>
      <c r="I99" s="343">
        <v>97</v>
      </c>
      <c r="J99" s="343"/>
      <c r="K99" s="2471"/>
      <c r="L99" s="3" t="s">
        <v>3174</v>
      </c>
    </row>
    <row r="100" spans="1:12" x14ac:dyDescent="0.25">
      <c r="A100" s="22">
        <v>43734</v>
      </c>
      <c r="B100" s="11" t="s">
        <v>12</v>
      </c>
      <c r="C100" s="339">
        <v>80</v>
      </c>
      <c r="D100" s="339">
        <f>+C100*(100-E100)/100</f>
        <v>48</v>
      </c>
      <c r="E100" s="343">
        <v>40</v>
      </c>
      <c r="F100" s="343" t="s">
        <v>159</v>
      </c>
      <c r="G100" s="343">
        <v>120</v>
      </c>
      <c r="H100" s="343"/>
      <c r="I100" s="343"/>
      <c r="J100" s="343"/>
      <c r="K100" s="2471"/>
      <c r="L100" s="3" t="s">
        <v>2524</v>
      </c>
    </row>
    <row r="101" spans="1:12" x14ac:dyDescent="0.25">
      <c r="A101" s="22">
        <v>43827</v>
      </c>
      <c r="B101" s="11" t="s">
        <v>186</v>
      </c>
      <c r="C101" s="339"/>
      <c r="D101" s="339" t="s">
        <v>301</v>
      </c>
      <c r="E101" s="339"/>
      <c r="F101" s="339"/>
      <c r="G101" s="339"/>
      <c r="H101" s="339">
        <v>5652</v>
      </c>
      <c r="I101" s="339">
        <v>100</v>
      </c>
      <c r="J101" s="339"/>
      <c r="K101" s="2464"/>
      <c r="L101" s="3" t="s">
        <v>3364</v>
      </c>
    </row>
    <row r="102" spans="1:12" x14ac:dyDescent="0.25">
      <c r="A102" s="2244">
        <v>43840</v>
      </c>
      <c r="B102" s="2243" t="s">
        <v>12</v>
      </c>
      <c r="C102" s="2245">
        <v>120</v>
      </c>
      <c r="D102" s="2245">
        <f>+C102*(100-E102)/100</f>
        <v>105.6</v>
      </c>
      <c r="E102" s="2245">
        <v>12</v>
      </c>
      <c r="F102" s="2245" t="s">
        <v>159</v>
      </c>
      <c r="G102" s="2245">
        <v>110</v>
      </c>
      <c r="H102" s="2245"/>
      <c r="I102" s="2245"/>
      <c r="J102" s="2245"/>
      <c r="K102" s="2664"/>
      <c r="L102" s="38" t="s">
        <v>2524</v>
      </c>
    </row>
    <row r="103" spans="1:12" x14ac:dyDescent="0.25">
      <c r="A103" s="22">
        <v>43908</v>
      </c>
      <c r="B103" s="11" t="s">
        <v>186</v>
      </c>
      <c r="C103" s="339"/>
      <c r="D103" s="339"/>
      <c r="E103" s="339"/>
      <c r="F103" s="339"/>
      <c r="G103" s="339"/>
      <c r="H103" s="339">
        <v>5550</v>
      </c>
      <c r="I103" s="339">
        <v>100</v>
      </c>
      <c r="J103" s="339"/>
      <c r="K103" s="2464"/>
      <c r="L103" s="3" t="s">
        <v>3504</v>
      </c>
    </row>
    <row r="104" spans="1:12" x14ac:dyDescent="0.25">
      <c r="A104" s="2305">
        <v>43920</v>
      </c>
      <c r="B104" s="2306" t="s">
        <v>4</v>
      </c>
      <c r="C104" s="2307"/>
      <c r="D104" s="2307"/>
      <c r="E104" s="2307">
        <v>30</v>
      </c>
      <c r="F104" s="2307"/>
      <c r="G104" s="2307"/>
      <c r="H104" s="2307"/>
      <c r="I104" s="2307"/>
      <c r="J104" s="2307"/>
      <c r="K104" s="2307"/>
      <c r="L104" s="2308"/>
    </row>
    <row r="105" spans="1:12" ht="20.100000000000001" customHeight="1" x14ac:dyDescent="0.25">
      <c r="A105" s="2305">
        <v>43951</v>
      </c>
      <c r="B105" s="2306" t="s">
        <v>4</v>
      </c>
      <c r="C105" s="2307"/>
      <c r="D105" s="2307"/>
      <c r="E105" s="2307">
        <v>30</v>
      </c>
      <c r="F105" s="2307"/>
      <c r="G105" s="2307"/>
      <c r="H105" s="2307"/>
      <c r="I105" s="2307"/>
      <c r="J105" s="2307"/>
      <c r="K105" s="2307"/>
      <c r="L105" s="2308"/>
    </row>
    <row r="106" spans="1:12" ht="51.75" customHeight="1" x14ac:dyDescent="0.25">
      <c r="A106" s="22">
        <v>43990</v>
      </c>
      <c r="B106" s="11" t="s">
        <v>14</v>
      </c>
      <c r="C106" s="3473" t="s">
        <v>3666</v>
      </c>
      <c r="D106" s="3474"/>
      <c r="E106" s="3474"/>
      <c r="F106" s="3474"/>
      <c r="G106" s="3474"/>
      <c r="H106" s="3474"/>
      <c r="I106" s="3474"/>
      <c r="J106" s="3475"/>
      <c r="K106" s="2465"/>
      <c r="L106" s="2384" t="s">
        <v>3157</v>
      </c>
    </row>
    <row r="107" spans="1:12" ht="50.25" customHeight="1" x14ac:dyDescent="0.25">
      <c r="A107" s="22">
        <v>43994</v>
      </c>
      <c r="B107" s="11" t="s">
        <v>14</v>
      </c>
      <c r="C107" s="3473" t="s">
        <v>3667</v>
      </c>
      <c r="D107" s="3474"/>
      <c r="E107" s="3474"/>
      <c r="F107" s="3474"/>
      <c r="G107" s="3474"/>
      <c r="H107" s="3474"/>
      <c r="I107" s="3474"/>
      <c r="J107" s="3475"/>
      <c r="K107" s="2465"/>
      <c r="L107" s="2384" t="s">
        <v>3696</v>
      </c>
    </row>
    <row r="108" spans="1:12" ht="20.100000000000001" customHeight="1" x14ac:dyDescent="0.25">
      <c r="A108" s="22">
        <v>44227</v>
      </c>
      <c r="B108" s="11" t="s">
        <v>186</v>
      </c>
      <c r="C108" s="339"/>
      <c r="D108" s="339" t="s">
        <v>301</v>
      </c>
      <c r="E108" s="339"/>
      <c r="F108" s="339"/>
      <c r="G108" s="339"/>
      <c r="H108" s="339"/>
      <c r="I108" s="339"/>
      <c r="J108" s="339">
        <v>4280</v>
      </c>
      <c r="K108" s="2464"/>
      <c r="L108" s="3" t="s">
        <v>415</v>
      </c>
    </row>
    <row r="109" spans="1:12" x14ac:dyDescent="0.25">
      <c r="A109" s="22"/>
      <c r="B109" s="11"/>
      <c r="C109" s="339"/>
      <c r="D109" s="339">
        <f t="shared" ref="D109:D149" si="0">+C109*(100-E109)/100</f>
        <v>0</v>
      </c>
      <c r="E109" s="339"/>
      <c r="F109" s="339"/>
      <c r="G109" s="339"/>
      <c r="H109" s="339"/>
      <c r="I109" s="339"/>
      <c r="J109" s="339"/>
      <c r="K109" s="2464"/>
    </row>
    <row r="110" spans="1:12" ht="20.100000000000001" customHeight="1" x14ac:dyDescent="0.25">
      <c r="A110" s="22"/>
      <c r="B110" s="11"/>
      <c r="C110" s="339"/>
      <c r="D110" s="339">
        <f t="shared" si="0"/>
        <v>0</v>
      </c>
      <c r="E110" s="339"/>
      <c r="F110" s="339"/>
      <c r="G110" s="339"/>
      <c r="H110" s="339"/>
      <c r="I110" s="339"/>
      <c r="J110" s="339"/>
      <c r="K110" s="2464"/>
    </row>
    <row r="111" spans="1:12" ht="20.100000000000001" customHeight="1" x14ac:dyDescent="0.25">
      <c r="A111" s="22"/>
      <c r="B111" s="11"/>
      <c r="C111" s="339"/>
      <c r="D111" s="339">
        <f t="shared" si="0"/>
        <v>0</v>
      </c>
      <c r="E111" s="339"/>
      <c r="F111" s="339"/>
      <c r="G111" s="339"/>
      <c r="H111" s="339"/>
      <c r="I111" s="339"/>
      <c r="J111" s="339"/>
      <c r="K111" s="2464"/>
    </row>
    <row r="112" spans="1:12" ht="20.100000000000001" customHeight="1" x14ac:dyDescent="0.25">
      <c r="A112" s="22"/>
      <c r="B112" s="11"/>
      <c r="C112" s="339"/>
      <c r="D112" s="339">
        <f t="shared" si="0"/>
        <v>0</v>
      </c>
      <c r="E112" s="339"/>
      <c r="F112" s="339"/>
      <c r="G112" s="339"/>
      <c r="H112" s="339"/>
      <c r="I112" s="339"/>
      <c r="J112" s="339"/>
      <c r="K112" s="2464"/>
    </row>
    <row r="113" spans="1:11" ht="20.100000000000001" customHeight="1" x14ac:dyDescent="0.25">
      <c r="A113" s="22"/>
      <c r="B113" s="11"/>
      <c r="C113" s="339"/>
      <c r="D113" s="339">
        <f t="shared" si="0"/>
        <v>0</v>
      </c>
      <c r="E113" s="339"/>
      <c r="F113" s="339"/>
      <c r="G113" s="339"/>
      <c r="H113" s="339"/>
      <c r="I113" s="339"/>
      <c r="J113" s="339"/>
      <c r="K113" s="2464"/>
    </row>
    <row r="114" spans="1:11" ht="20.100000000000001" customHeight="1" x14ac:dyDescent="0.25">
      <c r="A114" s="22"/>
      <c r="B114" s="11"/>
      <c r="C114" s="339"/>
      <c r="D114" s="339">
        <f t="shared" si="0"/>
        <v>0</v>
      </c>
      <c r="E114" s="339"/>
      <c r="F114" s="339"/>
      <c r="G114" s="339"/>
      <c r="H114" s="339"/>
      <c r="I114" s="339"/>
      <c r="J114" s="339"/>
      <c r="K114" s="2464"/>
    </row>
    <row r="115" spans="1:11" ht="20.100000000000001" customHeight="1" x14ac:dyDescent="0.25">
      <c r="A115" s="22"/>
      <c r="B115" s="11"/>
      <c r="C115" s="339"/>
      <c r="D115" s="339">
        <f t="shared" si="0"/>
        <v>0</v>
      </c>
      <c r="E115" s="339"/>
      <c r="F115" s="339"/>
      <c r="G115" s="339"/>
      <c r="H115" s="339"/>
      <c r="I115" s="339"/>
      <c r="J115" s="339"/>
      <c r="K115" s="2464"/>
    </row>
    <row r="116" spans="1:11" ht="20.100000000000001" customHeight="1" x14ac:dyDescent="0.25">
      <c r="A116" s="22"/>
      <c r="B116" s="11"/>
      <c r="C116" s="339"/>
      <c r="D116" s="339">
        <f t="shared" si="0"/>
        <v>0</v>
      </c>
      <c r="E116" s="339"/>
      <c r="F116" s="339"/>
      <c r="G116" s="339"/>
      <c r="H116" s="339"/>
      <c r="I116" s="339"/>
      <c r="J116" s="339"/>
      <c r="K116" s="2464"/>
    </row>
    <row r="117" spans="1:11" ht="20.100000000000001" customHeight="1" x14ac:dyDescent="0.25">
      <c r="A117" s="22"/>
      <c r="B117" s="11"/>
      <c r="C117" s="339"/>
      <c r="D117" s="339">
        <f t="shared" si="0"/>
        <v>0</v>
      </c>
      <c r="E117" s="339"/>
      <c r="F117" s="339"/>
      <c r="G117" s="339"/>
      <c r="H117" s="339"/>
      <c r="I117" s="339"/>
      <c r="J117" s="339"/>
      <c r="K117" s="2464"/>
    </row>
    <row r="118" spans="1:11" x14ac:dyDescent="0.25">
      <c r="A118" s="22"/>
      <c r="B118" s="11"/>
      <c r="C118" s="339"/>
      <c r="D118" s="339">
        <f t="shared" si="0"/>
        <v>0</v>
      </c>
      <c r="E118" s="339"/>
      <c r="F118" s="339"/>
      <c r="G118" s="339"/>
      <c r="H118" s="339"/>
      <c r="I118" s="339"/>
      <c r="J118" s="339"/>
      <c r="K118" s="2464"/>
    </row>
    <row r="119" spans="1:11" ht="20.100000000000001" customHeight="1" x14ac:dyDescent="0.25">
      <c r="A119" s="22"/>
      <c r="B119" s="11"/>
      <c r="C119" s="339"/>
      <c r="D119" s="339">
        <f t="shared" si="0"/>
        <v>0</v>
      </c>
      <c r="E119" s="339"/>
      <c r="F119" s="339"/>
      <c r="G119" s="339"/>
      <c r="H119" s="339"/>
      <c r="I119" s="339"/>
      <c r="J119" s="339"/>
      <c r="K119" s="2464"/>
    </row>
    <row r="120" spans="1:11" x14ac:dyDescent="0.25">
      <c r="A120" s="22"/>
      <c r="B120" s="11"/>
      <c r="C120" s="339"/>
      <c r="D120" s="339">
        <f t="shared" si="0"/>
        <v>0</v>
      </c>
      <c r="E120" s="339"/>
      <c r="F120" s="339"/>
      <c r="G120" s="339"/>
      <c r="H120" s="339"/>
      <c r="I120" s="339"/>
      <c r="J120" s="339"/>
      <c r="K120" s="2464"/>
    </row>
    <row r="121" spans="1:11" x14ac:dyDescent="0.25">
      <c r="A121" s="22"/>
      <c r="B121" s="11"/>
      <c r="C121" s="339"/>
      <c r="D121" s="339">
        <f t="shared" si="0"/>
        <v>0</v>
      </c>
      <c r="E121" s="339"/>
      <c r="F121" s="339"/>
      <c r="G121" s="339"/>
      <c r="H121" s="339"/>
      <c r="I121" s="339"/>
      <c r="J121" s="339"/>
      <c r="K121" s="2464"/>
    </row>
    <row r="122" spans="1:11" x14ac:dyDescent="0.25">
      <c r="A122" s="22"/>
      <c r="C122" s="339"/>
      <c r="D122" s="339">
        <f t="shared" si="0"/>
        <v>0</v>
      </c>
      <c r="E122" s="339"/>
      <c r="F122" s="339"/>
      <c r="G122" s="339"/>
      <c r="H122" s="339"/>
      <c r="I122" s="339"/>
      <c r="J122" s="339"/>
      <c r="K122" s="2464"/>
    </row>
    <row r="123" spans="1:11" x14ac:dyDescent="0.25">
      <c r="A123" s="22"/>
      <c r="C123" s="339"/>
      <c r="D123" s="339">
        <f t="shared" si="0"/>
        <v>0</v>
      </c>
      <c r="E123" s="339"/>
      <c r="F123" s="339"/>
      <c r="G123" s="339"/>
      <c r="H123" s="339"/>
      <c r="I123" s="339"/>
      <c r="J123" s="339"/>
      <c r="K123" s="2464"/>
    </row>
    <row r="124" spans="1:11" x14ac:dyDescent="0.25">
      <c r="A124" s="22"/>
      <c r="C124" s="339"/>
      <c r="D124" s="339">
        <f t="shared" si="0"/>
        <v>0</v>
      </c>
      <c r="E124" s="339"/>
      <c r="F124" s="339"/>
      <c r="G124" s="339"/>
      <c r="H124" s="339"/>
      <c r="I124" s="339"/>
      <c r="J124" s="339"/>
      <c r="K124" s="2464"/>
    </row>
    <row r="125" spans="1:11" x14ac:dyDescent="0.25">
      <c r="A125" s="22"/>
      <c r="C125" s="339"/>
      <c r="D125" s="339">
        <f t="shared" si="0"/>
        <v>0</v>
      </c>
      <c r="E125" s="339"/>
      <c r="F125" s="339"/>
      <c r="G125" s="339"/>
      <c r="H125" s="339"/>
      <c r="I125" s="339"/>
      <c r="J125" s="339"/>
      <c r="K125" s="2464"/>
    </row>
    <row r="126" spans="1:11" x14ac:dyDescent="0.25">
      <c r="A126" s="22"/>
      <c r="C126" s="339"/>
      <c r="D126" s="339">
        <f t="shared" si="0"/>
        <v>0</v>
      </c>
      <c r="E126" s="343"/>
      <c r="F126" s="343"/>
      <c r="G126" s="343"/>
      <c r="H126" s="343"/>
      <c r="I126" s="343"/>
      <c r="J126" s="343"/>
      <c r="K126" s="2471"/>
    </row>
    <row r="127" spans="1:11" x14ac:dyDescent="0.25">
      <c r="A127" s="22"/>
      <c r="C127" s="339"/>
      <c r="D127" s="339">
        <f t="shared" si="0"/>
        <v>0</v>
      </c>
      <c r="E127" s="343"/>
      <c r="F127" s="343"/>
      <c r="G127" s="343"/>
      <c r="H127" s="343"/>
      <c r="I127" s="343"/>
      <c r="J127" s="343"/>
      <c r="K127" s="2471"/>
    </row>
    <row r="128" spans="1:11" x14ac:dyDescent="0.25">
      <c r="A128" s="22"/>
      <c r="C128" s="339"/>
      <c r="D128" s="339">
        <f t="shared" si="0"/>
        <v>0</v>
      </c>
      <c r="E128" s="343"/>
      <c r="F128" s="343"/>
      <c r="G128" s="343"/>
      <c r="H128" s="343"/>
      <c r="I128" s="343"/>
      <c r="J128" s="343"/>
      <c r="K128" s="2471"/>
    </row>
    <row r="129" spans="1:11" x14ac:dyDescent="0.25">
      <c r="A129" s="22"/>
      <c r="C129" s="339"/>
      <c r="D129" s="339">
        <f t="shared" si="0"/>
        <v>0</v>
      </c>
      <c r="E129" s="343"/>
      <c r="F129" s="343"/>
      <c r="G129" s="343"/>
      <c r="H129" s="343"/>
      <c r="I129" s="343"/>
      <c r="J129" s="343"/>
      <c r="K129" s="2471"/>
    </row>
    <row r="130" spans="1:11" x14ac:dyDescent="0.25">
      <c r="A130" s="22"/>
      <c r="C130" s="339"/>
      <c r="D130" s="339">
        <f t="shared" si="0"/>
        <v>0</v>
      </c>
      <c r="E130" s="343"/>
      <c r="F130" s="343"/>
      <c r="G130" s="343"/>
      <c r="H130" s="343"/>
      <c r="I130" s="343"/>
      <c r="J130" s="343"/>
      <c r="K130" s="2471"/>
    </row>
    <row r="131" spans="1:11" x14ac:dyDescent="0.25">
      <c r="A131" s="22"/>
      <c r="C131" s="339"/>
      <c r="D131" s="339">
        <f t="shared" si="0"/>
        <v>0</v>
      </c>
      <c r="E131" s="343"/>
      <c r="F131" s="343"/>
      <c r="G131" s="343"/>
      <c r="H131" s="343"/>
      <c r="I131" s="343"/>
      <c r="J131" s="343"/>
      <c r="K131" s="2471"/>
    </row>
    <row r="132" spans="1:11" x14ac:dyDescent="0.25">
      <c r="A132" s="22"/>
      <c r="C132" s="339"/>
      <c r="D132" s="339">
        <f t="shared" si="0"/>
        <v>0</v>
      </c>
      <c r="E132" s="343"/>
      <c r="F132" s="343"/>
      <c r="G132" s="343"/>
      <c r="H132" s="343"/>
      <c r="I132" s="343"/>
      <c r="J132" s="343"/>
      <c r="K132" s="2471"/>
    </row>
    <row r="133" spans="1:11" x14ac:dyDescent="0.25">
      <c r="A133" s="22"/>
      <c r="C133" s="339"/>
      <c r="D133" s="339">
        <f t="shared" si="0"/>
        <v>0</v>
      </c>
      <c r="E133" s="343"/>
      <c r="F133" s="343"/>
      <c r="G133" s="343"/>
      <c r="H133" s="343"/>
      <c r="I133" s="343"/>
      <c r="J133" s="343"/>
      <c r="K133" s="2471"/>
    </row>
    <row r="134" spans="1:11" x14ac:dyDescent="0.25">
      <c r="A134" s="22"/>
      <c r="C134" s="339"/>
      <c r="D134" s="339">
        <f t="shared" si="0"/>
        <v>0</v>
      </c>
      <c r="E134" s="343"/>
      <c r="F134" s="343"/>
      <c r="G134" s="343"/>
      <c r="H134" s="343"/>
      <c r="I134" s="343"/>
      <c r="J134" s="343"/>
      <c r="K134" s="2471"/>
    </row>
    <row r="135" spans="1:11" x14ac:dyDescent="0.25">
      <c r="A135" s="22"/>
      <c r="C135" s="339"/>
      <c r="D135" s="339">
        <f t="shared" si="0"/>
        <v>0</v>
      </c>
      <c r="E135" s="343"/>
      <c r="F135" s="343"/>
      <c r="G135" s="343"/>
      <c r="H135" s="343"/>
      <c r="I135" s="343"/>
      <c r="J135" s="343"/>
      <c r="K135" s="2471"/>
    </row>
    <row r="136" spans="1:11" x14ac:dyDescent="0.25">
      <c r="A136" s="22"/>
      <c r="C136" s="339"/>
      <c r="D136" s="339">
        <f t="shared" si="0"/>
        <v>0</v>
      </c>
      <c r="E136" s="343"/>
      <c r="F136" s="343"/>
      <c r="G136" s="343"/>
      <c r="H136" s="343"/>
      <c r="I136" s="343"/>
      <c r="J136" s="343"/>
      <c r="K136" s="2471"/>
    </row>
    <row r="137" spans="1:11" x14ac:dyDescent="0.25">
      <c r="A137" s="22"/>
      <c r="C137" s="339"/>
      <c r="D137" s="339">
        <f t="shared" si="0"/>
        <v>0</v>
      </c>
      <c r="E137" s="343"/>
      <c r="F137" s="343"/>
      <c r="G137" s="343"/>
      <c r="H137" s="343"/>
      <c r="I137" s="343"/>
      <c r="J137" s="343"/>
      <c r="K137" s="2471"/>
    </row>
    <row r="138" spans="1:11" x14ac:dyDescent="0.25">
      <c r="A138" s="22"/>
      <c r="C138" s="339"/>
      <c r="D138" s="339">
        <f t="shared" si="0"/>
        <v>0</v>
      </c>
      <c r="E138" s="343"/>
      <c r="F138" s="343"/>
      <c r="G138" s="343"/>
      <c r="H138" s="343"/>
      <c r="I138" s="343"/>
      <c r="J138" s="343"/>
      <c r="K138" s="2471"/>
    </row>
    <row r="139" spans="1:11" x14ac:dyDescent="0.25">
      <c r="A139" s="22"/>
      <c r="C139" s="339"/>
      <c r="D139" s="339">
        <f t="shared" si="0"/>
        <v>0</v>
      </c>
      <c r="E139" s="339"/>
      <c r="F139" s="339"/>
      <c r="G139" s="339"/>
      <c r="H139" s="3473"/>
      <c r="I139" s="3474"/>
      <c r="J139" s="3475"/>
      <c r="K139" s="2465"/>
    </row>
    <row r="140" spans="1:11" x14ac:dyDescent="0.25">
      <c r="A140" s="22"/>
      <c r="C140" s="339"/>
      <c r="D140" s="339">
        <f t="shared" si="0"/>
        <v>0</v>
      </c>
      <c r="E140" s="339"/>
      <c r="F140" s="339"/>
      <c r="G140" s="339"/>
      <c r="H140" s="339"/>
      <c r="I140" s="339"/>
      <c r="J140" s="339"/>
      <c r="K140" s="2464"/>
    </row>
    <row r="141" spans="1:11" x14ac:dyDescent="0.25">
      <c r="A141" s="22"/>
      <c r="C141" s="339"/>
      <c r="D141" s="339">
        <f t="shared" si="0"/>
        <v>0</v>
      </c>
      <c r="E141" s="339"/>
      <c r="F141" s="339"/>
      <c r="G141" s="339"/>
      <c r="H141" s="339"/>
      <c r="I141" s="339"/>
      <c r="J141" s="339"/>
      <c r="K141" s="2464"/>
    </row>
    <row r="142" spans="1:11" x14ac:dyDescent="0.25">
      <c r="A142" s="22"/>
      <c r="C142" s="339"/>
      <c r="D142" s="339">
        <f t="shared" si="0"/>
        <v>0</v>
      </c>
      <c r="E142" s="339"/>
      <c r="F142" s="339"/>
      <c r="G142" s="339"/>
      <c r="H142" s="339"/>
      <c r="I142" s="339"/>
      <c r="J142" s="339"/>
      <c r="K142" s="2464"/>
    </row>
    <row r="143" spans="1:11" x14ac:dyDescent="0.25">
      <c r="A143" s="22"/>
      <c r="C143" s="339"/>
      <c r="D143" s="339">
        <f t="shared" si="0"/>
        <v>0</v>
      </c>
      <c r="E143" s="339"/>
      <c r="F143" s="339"/>
      <c r="G143" s="339"/>
      <c r="H143" s="339"/>
      <c r="I143" s="339"/>
      <c r="J143" s="339"/>
      <c r="K143" s="2464"/>
    </row>
    <row r="144" spans="1:11" x14ac:dyDescent="0.25">
      <c r="A144" s="22"/>
      <c r="C144" s="339"/>
      <c r="D144" s="339">
        <f t="shared" si="0"/>
        <v>0</v>
      </c>
      <c r="E144" s="339"/>
      <c r="F144" s="339"/>
      <c r="G144" s="339"/>
      <c r="H144" s="339"/>
      <c r="I144" s="339"/>
      <c r="J144" s="339"/>
      <c r="K144" s="2464"/>
    </row>
    <row r="145" spans="1:11" x14ac:dyDescent="0.25">
      <c r="A145" s="22"/>
      <c r="C145" s="339"/>
      <c r="D145" s="339">
        <f t="shared" si="0"/>
        <v>0</v>
      </c>
      <c r="E145" s="339"/>
      <c r="F145" s="339"/>
      <c r="G145" s="339"/>
      <c r="H145" s="339"/>
      <c r="I145" s="339"/>
      <c r="J145" s="339"/>
      <c r="K145" s="2464"/>
    </row>
    <row r="146" spans="1:11" x14ac:dyDescent="0.25">
      <c r="A146" s="22"/>
      <c r="C146" s="339"/>
      <c r="D146" s="339">
        <f t="shared" si="0"/>
        <v>0</v>
      </c>
      <c r="E146" s="339"/>
      <c r="F146" s="339"/>
      <c r="G146" s="339"/>
      <c r="H146" s="339"/>
      <c r="I146" s="339"/>
      <c r="J146" s="339"/>
      <c r="K146" s="2464"/>
    </row>
    <row r="147" spans="1:11" x14ac:dyDescent="0.25">
      <c r="A147" s="22"/>
      <c r="C147" s="339"/>
      <c r="D147" s="339">
        <f t="shared" si="0"/>
        <v>0</v>
      </c>
      <c r="E147" s="339"/>
      <c r="F147" s="339"/>
      <c r="G147" s="339"/>
      <c r="H147" s="339"/>
      <c r="I147" s="339"/>
      <c r="J147" s="339"/>
      <c r="K147" s="2464"/>
    </row>
    <row r="148" spans="1:11" x14ac:dyDescent="0.25">
      <c r="A148" s="22"/>
      <c r="C148" s="339"/>
      <c r="D148" s="339">
        <f t="shared" si="0"/>
        <v>0</v>
      </c>
      <c r="E148" s="339"/>
      <c r="F148" s="339"/>
      <c r="G148" s="339"/>
      <c r="H148" s="339"/>
      <c r="I148" s="339"/>
      <c r="J148" s="339"/>
      <c r="K148" s="2464"/>
    </row>
    <row r="149" spans="1:11" x14ac:dyDescent="0.25">
      <c r="C149" s="339"/>
      <c r="D149" s="339">
        <f t="shared" si="0"/>
        <v>0</v>
      </c>
      <c r="E149" s="339"/>
      <c r="F149" s="339"/>
      <c r="G149" s="339"/>
      <c r="H149" s="339"/>
      <c r="I149" s="339"/>
      <c r="J149" s="339"/>
      <c r="K149" s="2464"/>
    </row>
    <row r="150" spans="1:11" x14ac:dyDescent="0.25">
      <c r="C150" s="108"/>
      <c r="D150" s="108"/>
      <c r="E150" s="108"/>
      <c r="F150" s="108"/>
      <c r="G150" s="108"/>
      <c r="H150" s="3476"/>
      <c r="I150" s="3478"/>
      <c r="J150" s="3477"/>
      <c r="K150" s="2469"/>
    </row>
    <row r="151" spans="1:11" x14ac:dyDescent="0.25">
      <c r="C151" s="108"/>
      <c r="D151" s="108"/>
      <c r="E151" s="108"/>
      <c r="F151" s="108"/>
      <c r="G151" s="108"/>
      <c r="H151" s="108"/>
      <c r="I151" s="108"/>
      <c r="J151" s="108"/>
      <c r="K151" s="2467"/>
    </row>
    <row r="152" spans="1:11" x14ac:dyDescent="0.25">
      <c r="C152" s="108"/>
      <c r="D152" s="108"/>
      <c r="E152" s="108"/>
      <c r="F152" s="108"/>
      <c r="G152" s="108"/>
      <c r="H152" s="108"/>
      <c r="I152" s="108"/>
      <c r="J152" s="108"/>
      <c r="K152" s="2467"/>
    </row>
    <row r="153" spans="1:11" x14ac:dyDescent="0.25">
      <c r="C153" s="108"/>
      <c r="D153" s="108"/>
      <c r="E153" s="108"/>
      <c r="F153" s="108"/>
      <c r="G153" s="108"/>
      <c r="H153" s="108"/>
      <c r="I153" s="108"/>
      <c r="J153" s="108"/>
      <c r="K153" s="2467"/>
    </row>
    <row r="154" spans="1:11" x14ac:dyDescent="0.25">
      <c r="C154" s="108"/>
      <c r="D154" s="108"/>
      <c r="E154" s="108"/>
      <c r="F154" s="108"/>
      <c r="G154" s="108"/>
      <c r="H154" s="108"/>
      <c r="I154" s="108"/>
      <c r="J154" s="108"/>
      <c r="K154" s="2467"/>
    </row>
    <row r="155" spans="1:11" x14ac:dyDescent="0.25">
      <c r="C155" s="108"/>
      <c r="D155" s="108"/>
      <c r="E155" s="108"/>
      <c r="F155" s="108"/>
      <c r="G155" s="108"/>
      <c r="H155" s="108"/>
      <c r="I155" s="108"/>
      <c r="J155" s="108"/>
      <c r="K155" s="2467"/>
    </row>
  </sheetData>
  <autoFilter ref="B6:K6"/>
  <customSheetViews>
    <customSheetView guid="{A61807DE-1A9F-4D9E-AA9C-2C2A4B8D3195}" showAutoFilter="1">
      <pane ySplit="5" topLeftCell="A75" activePane="bottomLeft" state="frozen"/>
      <selection pane="bottomLeft" activeCell="A21" sqref="A21"/>
      <pageMargins left="0.75" right="0.75" top="1" bottom="1" header="0.5" footer="0.5"/>
      <pageSetup paperSize="9" orientation="portrait" r:id="rId1"/>
      <headerFooter alignWithMargins="0"/>
      <autoFilter ref="B6:B141"/>
    </customSheetView>
    <customSheetView guid="{C5727CAE-36E7-4F5C-A23D-3D3BFC529126}" showAutoFilter="1">
      <pane ySplit="5" topLeftCell="A75" activePane="bottomLeft" state="frozen"/>
      <selection pane="bottomLeft" activeCell="A21" sqref="A21"/>
      <pageMargins left="0.75" right="0.75" top="1" bottom="1" header="0.5" footer="0.5"/>
      <pageSetup paperSize="9" orientation="portrait" r:id="rId2"/>
      <headerFooter alignWithMargins="0"/>
      <autoFilter ref="B6:B141"/>
    </customSheetView>
    <customSheetView guid="{DA733677-58EB-43A1-AB08-BCD2B2774334}" showAutoFilter="1">
      <pane ySplit="5" topLeftCell="A75" activePane="bottomLeft" state="frozen"/>
      <selection pane="bottomLeft" activeCell="A84" sqref="A84"/>
      <pageMargins left="0.75" right="0.75" top="1" bottom="1" header="0.5" footer="0.5"/>
      <pageSetup paperSize="9" orientation="portrait" r:id="rId3"/>
      <headerFooter alignWithMargins="0"/>
      <autoFilter ref="B6:B141"/>
    </customSheetView>
  </customSheetViews>
  <mergeCells count="74">
    <mergeCell ref="C106:J106"/>
    <mergeCell ref="C107:J107"/>
    <mergeCell ref="C40:J40"/>
    <mergeCell ref="C64:J64"/>
    <mergeCell ref="H44:J44"/>
    <mergeCell ref="C41:J41"/>
    <mergeCell ref="C46:J46"/>
    <mergeCell ref="C58:J58"/>
    <mergeCell ref="C60:J60"/>
    <mergeCell ref="C63:J63"/>
    <mergeCell ref="C54:J54"/>
    <mergeCell ref="C55:J55"/>
    <mergeCell ref="H56:J56"/>
    <mergeCell ref="H150:J150"/>
    <mergeCell ref="C49:J49"/>
    <mergeCell ref="H43:J43"/>
    <mergeCell ref="C51:J51"/>
    <mergeCell ref="H139:J139"/>
    <mergeCell ref="H67:J67"/>
    <mergeCell ref="C69:J69"/>
    <mergeCell ref="H72:J72"/>
    <mergeCell ref="C73:J73"/>
    <mergeCell ref="C75:J75"/>
    <mergeCell ref="C78:J78"/>
    <mergeCell ref="C80:J80"/>
    <mergeCell ref="C83:J83"/>
    <mergeCell ref="C85:J85"/>
    <mergeCell ref="C86:J86"/>
    <mergeCell ref="C91:J91"/>
    <mergeCell ref="A3:B3"/>
    <mergeCell ref="C3:F3"/>
    <mergeCell ref="G3:H3"/>
    <mergeCell ref="I3:J3"/>
    <mergeCell ref="A4:B4"/>
    <mergeCell ref="G4:H4"/>
    <mergeCell ref="I4:J4"/>
    <mergeCell ref="C4:F4"/>
    <mergeCell ref="A1:L1"/>
    <mergeCell ref="A2:B2"/>
    <mergeCell ref="C2:F2"/>
    <mergeCell ref="G2:H2"/>
    <mergeCell ref="I2:J2"/>
    <mergeCell ref="K2:L2"/>
    <mergeCell ref="A5:B5"/>
    <mergeCell ref="C21:J21"/>
    <mergeCell ref="C14:J14"/>
    <mergeCell ref="C20:J20"/>
    <mergeCell ref="C19:J19"/>
    <mergeCell ref="I5:J5"/>
    <mergeCell ref="C5:F5"/>
    <mergeCell ref="G5:H5"/>
    <mergeCell ref="C12:J12"/>
    <mergeCell ref="A22:A23"/>
    <mergeCell ref="C15:J15"/>
    <mergeCell ref="C22:J22"/>
    <mergeCell ref="C8:J8"/>
    <mergeCell ref="A13:A14"/>
    <mergeCell ref="A17:A18"/>
    <mergeCell ref="H39:J39"/>
    <mergeCell ref="C31:J31"/>
    <mergeCell ref="C38:J38"/>
    <mergeCell ref="H36:J36"/>
    <mergeCell ref="C34:J34"/>
    <mergeCell ref="C35:J35"/>
    <mergeCell ref="C32:J32"/>
    <mergeCell ref="K3:L3"/>
    <mergeCell ref="K4:L4"/>
    <mergeCell ref="K5:L5"/>
    <mergeCell ref="C30:J30"/>
    <mergeCell ref="C24:J24"/>
    <mergeCell ref="C29:J29"/>
    <mergeCell ref="C27:J27"/>
    <mergeCell ref="H28:J28"/>
    <mergeCell ref="H25:J25"/>
  </mergeCells>
  <phoneticPr fontId="9" type="noConversion"/>
  <hyperlinks>
    <hyperlink ref="B64" r:id="rId4"/>
    <hyperlink ref="B21" r:id="rId5"/>
  </hyperlinks>
  <pageMargins left="0.75" right="0.75" top="1" bottom="1" header="0.5" footer="0.5"/>
  <pageSetup paperSize="9" orientation="portrait" r:id="rId6"/>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FF0000"/>
  </sheetPr>
  <dimension ref="A1:M153"/>
  <sheetViews>
    <sheetView workbookViewId="0">
      <pane ySplit="6" topLeftCell="A42" activePane="bottomLeft" state="frozen"/>
      <selection activeCell="C163" sqref="C163:J163"/>
      <selection pane="bottomLeft" activeCell="K42" sqref="K42"/>
    </sheetView>
  </sheetViews>
  <sheetFormatPr defaultRowHeight="15.75" x14ac:dyDescent="0.25"/>
  <cols>
    <col min="1" max="1" width="11.85546875" style="24" customWidth="1"/>
    <col min="2" max="9" width="10.140625" style="23" customWidth="1"/>
    <col min="10" max="10" width="14.7109375" style="23" customWidth="1"/>
    <col min="11" max="11" width="20.7109375" style="2453" customWidth="1"/>
    <col min="12" max="12" width="38" style="3" customWidth="1"/>
    <col min="13" max="16384" width="9.140625" style="10"/>
  </cols>
  <sheetData>
    <row r="1" spans="1:13" s="2" customFormat="1" ht="30.75" customHeight="1" thickTop="1" x14ac:dyDescent="0.25">
      <c r="A1" s="3465" t="s">
        <v>601</v>
      </c>
      <c r="B1" s="3466"/>
      <c r="C1" s="3466"/>
      <c r="D1" s="3466"/>
      <c r="E1" s="3466"/>
      <c r="F1" s="3466"/>
      <c r="G1" s="3466"/>
      <c r="H1" s="3466"/>
      <c r="I1" s="3466"/>
      <c r="J1" s="3466"/>
      <c r="K1" s="3466"/>
      <c r="L1" s="3467"/>
      <c r="M1" s="1"/>
    </row>
    <row r="2" spans="1:13" s="5" customFormat="1" ht="20.25" customHeight="1" x14ac:dyDescent="0.25">
      <c r="A2" s="3463" t="s">
        <v>259</v>
      </c>
      <c r="B2" s="3464"/>
      <c r="C2" s="3445"/>
      <c r="D2" s="3446"/>
      <c r="E2" s="3446"/>
      <c r="F2" s="3447"/>
      <c r="G2" s="3461"/>
      <c r="H2" s="3462"/>
      <c r="I2" s="3437" t="s">
        <v>260</v>
      </c>
      <c r="J2" s="3438"/>
      <c r="K2" s="3434"/>
      <c r="L2" s="3435"/>
      <c r="M2" s="4"/>
    </row>
    <row r="3" spans="1:13" s="5" customFormat="1" ht="20.25" customHeight="1" x14ac:dyDescent="0.25">
      <c r="A3" s="3463" t="s">
        <v>261</v>
      </c>
      <c r="B3" s="3464"/>
      <c r="C3" s="3445"/>
      <c r="D3" s="3446"/>
      <c r="E3" s="3446"/>
      <c r="F3" s="3447"/>
      <c r="G3" s="3440"/>
      <c r="H3" s="3441"/>
      <c r="I3" s="3437" t="s">
        <v>262</v>
      </c>
      <c r="J3" s="3438"/>
      <c r="K3" s="3434"/>
      <c r="L3" s="3435"/>
      <c r="M3" s="4"/>
    </row>
    <row r="4" spans="1:13" s="5" customFormat="1" ht="20.25" customHeight="1" x14ac:dyDescent="0.25">
      <c r="A4" s="3463" t="s">
        <v>263</v>
      </c>
      <c r="B4" s="3464"/>
      <c r="C4" s="3445"/>
      <c r="D4" s="3446"/>
      <c r="E4" s="3446"/>
      <c r="F4" s="3447"/>
      <c r="G4" s="3461"/>
      <c r="H4" s="3462"/>
      <c r="I4" s="3437" t="s">
        <v>264</v>
      </c>
      <c r="J4" s="3438"/>
      <c r="K4" s="3434"/>
      <c r="L4" s="3435"/>
      <c r="M4" s="4"/>
    </row>
    <row r="5" spans="1:13" s="5" customFormat="1" ht="20.25" customHeight="1" thickBot="1" x14ac:dyDescent="0.3">
      <c r="A5" s="3448" t="s">
        <v>265</v>
      </c>
      <c r="B5" s="3449"/>
      <c r="C5" s="3450"/>
      <c r="D5" s="3451"/>
      <c r="E5" s="3451"/>
      <c r="F5" s="3452"/>
      <c r="G5" s="3453"/>
      <c r="H5" s="3454"/>
      <c r="I5" s="3455"/>
      <c r="J5" s="3455"/>
      <c r="K5" s="2458"/>
      <c r="L5" s="6"/>
      <c r="M5" s="4"/>
    </row>
    <row r="6" spans="1:13" ht="43.5" customHeight="1" thickTop="1" x14ac:dyDescent="0.25">
      <c r="A6" s="7" t="s">
        <v>1</v>
      </c>
      <c r="B6" s="8" t="s">
        <v>0</v>
      </c>
      <c r="C6" s="8" t="s">
        <v>2</v>
      </c>
      <c r="D6" s="8" t="s">
        <v>3</v>
      </c>
      <c r="E6" s="8" t="s">
        <v>4</v>
      </c>
      <c r="F6" s="8" t="s">
        <v>5</v>
      </c>
      <c r="G6" s="8" t="s">
        <v>6</v>
      </c>
      <c r="H6" s="8" t="s">
        <v>7</v>
      </c>
      <c r="I6" s="8" t="s">
        <v>8</v>
      </c>
      <c r="J6" s="8" t="s">
        <v>9</v>
      </c>
      <c r="K6" s="2671" t="s">
        <v>3817</v>
      </c>
      <c r="L6" s="9" t="s">
        <v>10</v>
      </c>
    </row>
    <row r="7" spans="1:13" ht="20.100000000000001" customHeight="1" x14ac:dyDescent="0.25">
      <c r="A7" s="22">
        <v>40552</v>
      </c>
      <c r="B7" s="11" t="s">
        <v>186</v>
      </c>
      <c r="H7" s="23">
        <v>4880</v>
      </c>
      <c r="I7" s="23">
        <v>85</v>
      </c>
      <c r="K7" s="2678" t="s">
        <v>1909</v>
      </c>
      <c r="L7" s="3" t="s">
        <v>18</v>
      </c>
    </row>
    <row r="8" spans="1:13" ht="20.100000000000001" customHeight="1" x14ac:dyDescent="0.25">
      <c r="A8" s="22">
        <v>40567</v>
      </c>
      <c r="B8" s="11" t="s">
        <v>12</v>
      </c>
      <c r="C8" s="23">
        <v>570</v>
      </c>
      <c r="D8" s="23">
        <v>228</v>
      </c>
      <c r="E8" s="23">
        <v>60</v>
      </c>
      <c r="G8" s="23">
        <v>180</v>
      </c>
      <c r="L8" s="3" t="s">
        <v>1079</v>
      </c>
    </row>
    <row r="9" spans="1:13" ht="20.100000000000001" customHeight="1" x14ac:dyDescent="0.25">
      <c r="A9" s="22">
        <v>40590</v>
      </c>
      <c r="B9" s="11" t="s">
        <v>12</v>
      </c>
      <c r="C9" s="23">
        <v>590</v>
      </c>
      <c r="D9" s="23">
        <v>148</v>
      </c>
      <c r="E9" s="23">
        <v>75</v>
      </c>
      <c r="G9" s="23">
        <v>140</v>
      </c>
      <c r="L9" s="3" t="s">
        <v>25</v>
      </c>
    </row>
    <row r="10" spans="1:13" ht="20.100000000000001" customHeight="1" x14ac:dyDescent="0.25">
      <c r="A10" s="22">
        <v>40616</v>
      </c>
      <c r="B10" s="11" t="s">
        <v>186</v>
      </c>
      <c r="H10" s="23">
        <v>4506</v>
      </c>
      <c r="I10" s="23">
        <v>100</v>
      </c>
      <c r="L10" s="3" t="s">
        <v>57</v>
      </c>
    </row>
    <row r="11" spans="1:13" ht="20.100000000000001" customHeight="1" x14ac:dyDescent="0.25">
      <c r="A11" s="22">
        <v>40626</v>
      </c>
      <c r="B11" s="91" t="s">
        <v>33</v>
      </c>
      <c r="C11" s="3489" t="s">
        <v>80</v>
      </c>
      <c r="D11" s="3489"/>
      <c r="E11" s="3489"/>
      <c r="F11" s="3489"/>
      <c r="G11" s="3489"/>
      <c r="H11" s="3489"/>
      <c r="I11" s="3489"/>
      <c r="J11" s="3489"/>
    </row>
    <row r="12" spans="1:13" ht="20.100000000000001" customHeight="1" x14ac:dyDescent="0.25">
      <c r="A12" s="22">
        <v>40640</v>
      </c>
      <c r="B12" s="11" t="s">
        <v>33</v>
      </c>
      <c r="C12" s="3489" t="s">
        <v>86</v>
      </c>
      <c r="D12" s="3489"/>
      <c r="E12" s="3489"/>
      <c r="F12" s="3489"/>
      <c r="G12" s="3489"/>
      <c r="H12" s="3489"/>
      <c r="I12" s="3489"/>
      <c r="J12" s="3489"/>
    </row>
    <row r="13" spans="1:13" ht="21" customHeight="1" x14ac:dyDescent="0.25">
      <c r="A13" s="22">
        <v>40664</v>
      </c>
      <c r="B13" s="11" t="s">
        <v>4</v>
      </c>
      <c r="C13" s="3489" t="s">
        <v>3559</v>
      </c>
      <c r="D13" s="3489"/>
      <c r="E13" s="3489"/>
      <c r="F13" s="3489"/>
      <c r="G13" s="3489"/>
      <c r="H13" s="3489"/>
      <c r="I13" s="3489"/>
      <c r="J13" s="3489"/>
    </row>
    <row r="14" spans="1:13" ht="90.75" customHeight="1" x14ac:dyDescent="0.25">
      <c r="A14" s="22">
        <v>40672</v>
      </c>
      <c r="B14" s="11" t="s">
        <v>31</v>
      </c>
      <c r="C14" s="3439" t="s">
        <v>1277</v>
      </c>
      <c r="D14" s="3439"/>
      <c r="E14" s="3439"/>
      <c r="F14" s="3439"/>
      <c r="G14" s="3439"/>
      <c r="H14" s="3439"/>
      <c r="I14" s="3439"/>
      <c r="J14" s="3439"/>
      <c r="K14" s="2459" t="s">
        <v>1910</v>
      </c>
    </row>
    <row r="15" spans="1:13" ht="20.100000000000001" customHeight="1" x14ac:dyDescent="0.25">
      <c r="A15" s="22">
        <v>40675</v>
      </c>
      <c r="B15" s="11" t="s">
        <v>12</v>
      </c>
      <c r="C15" s="23">
        <v>160</v>
      </c>
      <c r="D15" s="23">
        <v>40</v>
      </c>
      <c r="E15" s="23">
        <v>75</v>
      </c>
      <c r="G15" s="23">
        <v>135</v>
      </c>
      <c r="L15" s="3" t="s">
        <v>1080</v>
      </c>
    </row>
    <row r="16" spans="1:13" ht="20.100000000000001" customHeight="1" x14ac:dyDescent="0.25">
      <c r="A16" s="3484">
        <v>40676</v>
      </c>
      <c r="B16" s="11" t="s">
        <v>186</v>
      </c>
      <c r="J16" s="23">
        <v>4600</v>
      </c>
      <c r="L16" s="124" t="s">
        <v>104</v>
      </c>
    </row>
    <row r="17" spans="1:12" ht="20.100000000000001" customHeight="1" x14ac:dyDescent="0.25">
      <c r="A17" s="3484"/>
      <c r="B17" s="11" t="s">
        <v>186</v>
      </c>
      <c r="L17" s="3" t="s">
        <v>105</v>
      </c>
    </row>
    <row r="18" spans="1:12" ht="20.100000000000001" customHeight="1" x14ac:dyDescent="0.25">
      <c r="A18" s="22">
        <v>40697</v>
      </c>
      <c r="B18" s="11" t="s">
        <v>4</v>
      </c>
      <c r="C18" s="3489" t="s">
        <v>3560</v>
      </c>
      <c r="D18" s="3489"/>
      <c r="E18" s="3489"/>
      <c r="F18" s="3489"/>
      <c r="G18" s="3489"/>
      <c r="H18" s="3489"/>
      <c r="I18" s="3489"/>
      <c r="J18" s="3489"/>
    </row>
    <row r="19" spans="1:12" ht="20.100000000000001" customHeight="1" x14ac:dyDescent="0.25">
      <c r="A19" s="3484">
        <v>40737</v>
      </c>
      <c r="B19" s="11" t="s">
        <v>186</v>
      </c>
      <c r="J19" s="23">
        <v>4260</v>
      </c>
      <c r="L19" s="158" t="s">
        <v>104</v>
      </c>
    </row>
    <row r="20" spans="1:12" ht="20.100000000000001" customHeight="1" x14ac:dyDescent="0.25">
      <c r="A20" s="3484"/>
      <c r="B20" s="11" t="s">
        <v>186</v>
      </c>
      <c r="L20" s="32" t="s">
        <v>105</v>
      </c>
    </row>
    <row r="21" spans="1:12" ht="20.100000000000001" customHeight="1" x14ac:dyDescent="0.25">
      <c r="A21" s="3484">
        <v>40758</v>
      </c>
      <c r="B21" s="11" t="s">
        <v>186</v>
      </c>
      <c r="J21" s="23">
        <v>4195</v>
      </c>
      <c r="L21" s="158" t="s">
        <v>104</v>
      </c>
    </row>
    <row r="22" spans="1:12" ht="20.100000000000001" customHeight="1" x14ac:dyDescent="0.25">
      <c r="A22" s="3484"/>
      <c r="B22" s="11" t="s">
        <v>186</v>
      </c>
      <c r="L22" s="158" t="s">
        <v>74</v>
      </c>
    </row>
    <row r="23" spans="1:12" ht="20.100000000000001" customHeight="1" x14ac:dyDescent="0.25">
      <c r="A23" s="22">
        <v>40763</v>
      </c>
      <c r="B23" s="11" t="s">
        <v>12</v>
      </c>
      <c r="C23" s="23">
        <v>170</v>
      </c>
      <c r="D23" s="23">
        <v>60</v>
      </c>
      <c r="E23" s="23">
        <v>65</v>
      </c>
      <c r="F23" s="23" t="s">
        <v>159</v>
      </c>
      <c r="G23" s="23">
        <v>130</v>
      </c>
      <c r="L23" s="32" t="s">
        <v>1081</v>
      </c>
    </row>
    <row r="24" spans="1:12" ht="20.100000000000001" customHeight="1" x14ac:dyDescent="0.25">
      <c r="A24" s="36">
        <v>40785</v>
      </c>
      <c r="B24" s="37" t="s">
        <v>12</v>
      </c>
      <c r="C24" s="90">
        <v>80</v>
      </c>
      <c r="D24" s="90">
        <v>28</v>
      </c>
      <c r="E24" s="90">
        <v>65</v>
      </c>
      <c r="F24" s="90">
        <v>37</v>
      </c>
      <c r="G24" s="90">
        <v>120</v>
      </c>
      <c r="H24" s="90"/>
      <c r="I24" s="90"/>
      <c r="J24" s="90"/>
      <c r="K24" s="2523"/>
      <c r="L24" s="70" t="s">
        <v>169</v>
      </c>
    </row>
    <row r="25" spans="1:12" ht="20.100000000000001" customHeight="1" x14ac:dyDescent="0.25">
      <c r="A25" s="22">
        <v>40797</v>
      </c>
      <c r="B25" s="11" t="s">
        <v>186</v>
      </c>
      <c r="J25" s="23">
        <v>4225</v>
      </c>
      <c r="L25" s="158" t="s">
        <v>104</v>
      </c>
    </row>
    <row r="26" spans="1:12" ht="20.100000000000001" customHeight="1" x14ac:dyDescent="0.25">
      <c r="A26" s="22">
        <v>40815</v>
      </c>
      <c r="B26" s="11" t="s">
        <v>12</v>
      </c>
      <c r="C26" s="23">
        <v>145</v>
      </c>
      <c r="D26" s="23">
        <v>51</v>
      </c>
      <c r="E26" s="23">
        <v>65</v>
      </c>
      <c r="F26" s="23" t="s">
        <v>159</v>
      </c>
      <c r="G26" s="23">
        <v>140</v>
      </c>
      <c r="L26" s="32" t="s">
        <v>22</v>
      </c>
    </row>
    <row r="27" spans="1:12" ht="58.5" customHeight="1" x14ac:dyDescent="0.25">
      <c r="A27" s="99">
        <v>40885</v>
      </c>
      <c r="B27" s="11" t="s">
        <v>14</v>
      </c>
      <c r="C27" s="3456" t="s">
        <v>1278</v>
      </c>
      <c r="D27" s="3446"/>
      <c r="E27" s="3446"/>
      <c r="F27" s="3446"/>
      <c r="G27" s="3446"/>
      <c r="H27" s="3446"/>
      <c r="I27" s="3446"/>
      <c r="J27" s="3447"/>
      <c r="K27" s="2777" t="s">
        <v>1908</v>
      </c>
    </row>
    <row r="28" spans="1:12" ht="21" customHeight="1" x14ac:dyDescent="0.25">
      <c r="A28" s="22">
        <v>40892</v>
      </c>
      <c r="B28" s="11" t="s">
        <v>4</v>
      </c>
      <c r="C28" s="3445" t="s">
        <v>1082</v>
      </c>
      <c r="D28" s="3446"/>
      <c r="E28" s="3446"/>
      <c r="F28" s="3446"/>
      <c r="G28" s="3446"/>
      <c r="H28" s="3446"/>
      <c r="I28" s="3446"/>
      <c r="J28" s="3447"/>
      <c r="K28" s="2454"/>
    </row>
    <row r="29" spans="1:12" ht="31.5" customHeight="1" x14ac:dyDescent="0.25">
      <c r="A29" s="22">
        <v>40893</v>
      </c>
      <c r="B29" s="11" t="s">
        <v>186</v>
      </c>
      <c r="L29" s="32" t="s">
        <v>1083</v>
      </c>
    </row>
    <row r="30" spans="1:12" ht="18.75" customHeight="1" x14ac:dyDescent="0.25">
      <c r="A30" s="3459">
        <v>40894</v>
      </c>
      <c r="B30" s="11" t="s">
        <v>186</v>
      </c>
      <c r="J30" s="23">
        <v>4350</v>
      </c>
      <c r="L30" s="124" t="s">
        <v>104</v>
      </c>
    </row>
    <row r="31" spans="1:12" ht="40.5" customHeight="1" x14ac:dyDescent="0.25">
      <c r="A31" s="3654"/>
      <c r="B31" s="11" t="s">
        <v>14</v>
      </c>
      <c r="C31" s="3456" t="s">
        <v>1279</v>
      </c>
      <c r="D31" s="3446"/>
      <c r="E31" s="3446"/>
      <c r="F31" s="3446"/>
      <c r="G31" s="3446"/>
      <c r="H31" s="3446"/>
      <c r="I31" s="3446"/>
      <c r="J31" s="3447"/>
      <c r="K31" s="2454"/>
    </row>
    <row r="32" spans="1:12" ht="35.25" customHeight="1" thickBot="1" x14ac:dyDescent="0.3">
      <c r="A32" s="28">
        <v>40905</v>
      </c>
      <c r="B32" s="12" t="s">
        <v>14</v>
      </c>
      <c r="C32" s="3588" t="s">
        <v>188</v>
      </c>
      <c r="D32" s="3589"/>
      <c r="E32" s="3589"/>
      <c r="F32" s="3589"/>
      <c r="G32" s="3589"/>
      <c r="H32" s="3589"/>
      <c r="I32" s="3589"/>
      <c r="J32" s="3590"/>
      <c r="K32" s="2520"/>
      <c r="L32" s="13"/>
    </row>
    <row r="33" spans="1:12" ht="62.25" customHeight="1" thickTop="1" x14ac:dyDescent="0.25">
      <c r="A33" s="39">
        <v>40934</v>
      </c>
      <c r="B33" s="40" t="s">
        <v>31</v>
      </c>
      <c r="C33" s="3648" t="s">
        <v>1084</v>
      </c>
      <c r="D33" s="3649"/>
      <c r="E33" s="3649"/>
      <c r="F33" s="3649"/>
      <c r="G33" s="3649"/>
      <c r="H33" s="3649"/>
      <c r="I33" s="3649"/>
      <c r="J33" s="3650"/>
      <c r="K33" s="2778" t="s">
        <v>2072</v>
      </c>
      <c r="L33" s="41"/>
    </row>
    <row r="34" spans="1:12" ht="20.100000000000001" customHeight="1" x14ac:dyDescent="0.25">
      <c r="A34" s="22">
        <v>40944</v>
      </c>
      <c r="B34" s="11" t="s">
        <v>14</v>
      </c>
      <c r="C34" s="3445" t="s">
        <v>15</v>
      </c>
      <c r="D34" s="3446"/>
      <c r="E34" s="3446"/>
      <c r="F34" s="3446"/>
      <c r="G34" s="3446"/>
      <c r="H34" s="3446"/>
      <c r="I34" s="3446"/>
      <c r="J34" s="3447"/>
      <c r="K34" s="2454"/>
    </row>
    <row r="35" spans="1:12" ht="20.100000000000001" customHeight="1" x14ac:dyDescent="0.25">
      <c r="A35" s="36">
        <v>40959</v>
      </c>
      <c r="B35" s="37" t="s">
        <v>190</v>
      </c>
      <c r="C35" s="3493" t="s">
        <v>191</v>
      </c>
      <c r="D35" s="3494"/>
      <c r="E35" s="3494"/>
      <c r="F35" s="3494"/>
      <c r="G35" s="3494"/>
      <c r="H35" s="3494"/>
      <c r="I35" s="3494"/>
      <c r="J35" s="3495"/>
      <c r="K35" s="2482"/>
      <c r="L35" s="50"/>
    </row>
    <row r="36" spans="1:12" x14ac:dyDescent="0.25">
      <c r="A36" s="22">
        <v>40979</v>
      </c>
      <c r="B36" s="11" t="s">
        <v>12</v>
      </c>
      <c r="C36" s="23">
        <v>265</v>
      </c>
      <c r="D36" s="110">
        <f t="shared" ref="D36:D99" si="0">+C36*(100-E36)/100</f>
        <v>53</v>
      </c>
      <c r="E36" s="23">
        <v>80</v>
      </c>
      <c r="G36" s="23">
        <v>135</v>
      </c>
      <c r="L36" s="3" t="s">
        <v>1085</v>
      </c>
    </row>
    <row r="37" spans="1:12" x14ac:dyDescent="0.25">
      <c r="A37" s="22">
        <v>40988</v>
      </c>
      <c r="B37" s="11" t="s">
        <v>12</v>
      </c>
      <c r="C37" s="23">
        <v>270</v>
      </c>
      <c r="D37" s="110">
        <f t="shared" si="0"/>
        <v>40.5</v>
      </c>
      <c r="E37" s="23">
        <v>85</v>
      </c>
      <c r="G37" s="23">
        <v>145</v>
      </c>
      <c r="L37" s="3" t="s">
        <v>25</v>
      </c>
    </row>
    <row r="38" spans="1:12" ht="20.100000000000001" customHeight="1" x14ac:dyDescent="0.25">
      <c r="A38" s="22">
        <v>41004</v>
      </c>
      <c r="B38" s="11" t="s">
        <v>186</v>
      </c>
      <c r="D38" s="110"/>
      <c r="H38" s="23">
        <v>3110</v>
      </c>
      <c r="L38" s="3" t="s">
        <v>1086</v>
      </c>
    </row>
    <row r="39" spans="1:12" ht="20.100000000000001" customHeight="1" x14ac:dyDescent="0.25">
      <c r="A39" s="22">
        <v>41128</v>
      </c>
      <c r="B39" s="11" t="s">
        <v>186</v>
      </c>
      <c r="D39" s="110"/>
      <c r="L39" s="3" t="s">
        <v>241</v>
      </c>
    </row>
    <row r="40" spans="1:12" ht="20.100000000000001" customHeight="1" x14ac:dyDescent="0.25">
      <c r="A40" s="22">
        <v>41135</v>
      </c>
      <c r="B40" s="11" t="s">
        <v>14</v>
      </c>
      <c r="C40" s="3470" t="s">
        <v>244</v>
      </c>
      <c r="D40" s="3471"/>
      <c r="E40" s="3471"/>
      <c r="F40" s="3471"/>
      <c r="G40" s="3471"/>
      <c r="H40" s="3471"/>
      <c r="I40" s="3471"/>
      <c r="J40" s="3472"/>
      <c r="K40" s="2462"/>
    </row>
    <row r="41" spans="1:12" ht="20.100000000000001" customHeight="1" x14ac:dyDescent="0.25">
      <c r="A41" s="22">
        <v>41128</v>
      </c>
      <c r="B41" s="91" t="s">
        <v>186</v>
      </c>
      <c r="D41" s="110"/>
      <c r="L41" s="3" t="s">
        <v>250</v>
      </c>
    </row>
    <row r="42" spans="1:12" ht="57" customHeight="1" x14ac:dyDescent="0.25">
      <c r="A42" s="22">
        <v>41155</v>
      </c>
      <c r="B42" s="11" t="s">
        <v>31</v>
      </c>
      <c r="C42" s="3476" t="s">
        <v>1087</v>
      </c>
      <c r="D42" s="3478"/>
      <c r="E42" s="3478"/>
      <c r="F42" s="3478"/>
      <c r="G42" s="3478"/>
      <c r="H42" s="3478"/>
      <c r="I42" s="3478"/>
      <c r="J42" s="3477"/>
      <c r="K42" s="2757" t="s">
        <v>1910</v>
      </c>
    </row>
    <row r="43" spans="1:12" x14ac:dyDescent="0.25">
      <c r="A43" s="22">
        <v>41161</v>
      </c>
      <c r="B43" s="11" t="s">
        <v>12</v>
      </c>
      <c r="C43" s="23">
        <v>265</v>
      </c>
      <c r="D43" s="110">
        <f t="shared" si="0"/>
        <v>34.450000000000003</v>
      </c>
      <c r="E43" s="23">
        <v>87</v>
      </c>
      <c r="G43" s="23">
        <v>140</v>
      </c>
      <c r="L43" s="3" t="s">
        <v>1088</v>
      </c>
    </row>
    <row r="44" spans="1:12" ht="20.100000000000001" customHeight="1" thickBot="1" x14ac:dyDescent="0.3">
      <c r="A44" s="33">
        <v>41230</v>
      </c>
      <c r="B44" s="34" t="s">
        <v>14</v>
      </c>
      <c r="C44" s="3490" t="s">
        <v>291</v>
      </c>
      <c r="D44" s="3491"/>
      <c r="E44" s="3491"/>
      <c r="F44" s="3491"/>
      <c r="G44" s="3491"/>
      <c r="H44" s="3491"/>
      <c r="I44" s="3491"/>
      <c r="J44" s="3492"/>
      <c r="K44" s="2478"/>
      <c r="L44" s="35"/>
    </row>
    <row r="45" spans="1:12" ht="16.5" thickTop="1" x14ac:dyDescent="0.25">
      <c r="A45" s="19">
        <v>41287</v>
      </c>
      <c r="B45" s="20" t="s">
        <v>186</v>
      </c>
      <c r="C45" s="106"/>
      <c r="D45" s="111"/>
      <c r="E45" s="106"/>
      <c r="F45" s="106"/>
      <c r="G45" s="106"/>
      <c r="H45" s="3530" t="s">
        <v>91</v>
      </c>
      <c r="I45" s="3532"/>
      <c r="J45" s="106"/>
      <c r="K45" s="2665"/>
      <c r="L45" s="21" t="s">
        <v>40</v>
      </c>
    </row>
    <row r="46" spans="1:12" x14ac:dyDescent="0.25">
      <c r="A46" s="22">
        <v>41341</v>
      </c>
      <c r="B46" s="11" t="s">
        <v>12</v>
      </c>
      <c r="C46" s="23">
        <v>265</v>
      </c>
      <c r="D46" s="110">
        <f t="shared" si="0"/>
        <v>26.5</v>
      </c>
      <c r="E46" s="23">
        <v>90</v>
      </c>
      <c r="G46" s="23">
        <v>120</v>
      </c>
      <c r="L46" s="3" t="s">
        <v>310</v>
      </c>
    </row>
    <row r="47" spans="1:12" x14ac:dyDescent="0.25">
      <c r="A47" s="22">
        <v>41406</v>
      </c>
      <c r="B47" s="11" t="s">
        <v>33</v>
      </c>
      <c r="C47" s="3470" t="s">
        <v>457</v>
      </c>
      <c r="D47" s="3471"/>
      <c r="E47" s="3471"/>
      <c r="F47" s="3471"/>
      <c r="G47" s="3471"/>
      <c r="H47" s="3471"/>
      <c r="I47" s="3471"/>
      <c r="J47" s="3472"/>
      <c r="K47" s="2462"/>
    </row>
    <row r="48" spans="1:12" ht="36" customHeight="1" thickBot="1" x14ac:dyDescent="0.3">
      <c r="A48" s="14">
        <v>41430</v>
      </c>
      <c r="B48" s="15" t="s">
        <v>96</v>
      </c>
      <c r="C48" s="3616" t="s">
        <v>327</v>
      </c>
      <c r="D48" s="3617"/>
      <c r="E48" s="3617"/>
      <c r="F48" s="3617"/>
      <c r="G48" s="3617"/>
      <c r="H48" s="3617"/>
      <c r="I48" s="3617"/>
      <c r="J48" s="3618"/>
      <c r="K48" s="2526"/>
      <c r="L48" s="13"/>
    </row>
    <row r="49" spans="1:12" ht="20.25" customHeight="1" thickTop="1" x14ac:dyDescent="0.25">
      <c r="A49" s="39">
        <v>41661</v>
      </c>
      <c r="B49" s="105" t="s">
        <v>62</v>
      </c>
      <c r="C49" s="3485" t="s">
        <v>404</v>
      </c>
      <c r="D49" s="3504"/>
      <c r="E49" s="3504"/>
      <c r="F49" s="3504"/>
      <c r="G49" s="3504"/>
      <c r="H49" s="3504"/>
      <c r="I49" s="3504"/>
      <c r="J49" s="3486"/>
      <c r="K49" s="2484"/>
      <c r="L49" s="140"/>
    </row>
    <row r="50" spans="1:12" ht="20.100000000000001" customHeight="1" x14ac:dyDescent="0.25">
      <c r="A50" s="22">
        <v>41724</v>
      </c>
      <c r="B50" s="23" t="s">
        <v>186</v>
      </c>
      <c r="C50" s="108"/>
      <c r="D50" s="108"/>
      <c r="E50" s="108"/>
      <c r="F50" s="108"/>
      <c r="G50" s="108"/>
      <c r="H50" s="3476" t="s">
        <v>91</v>
      </c>
      <c r="I50" s="3478"/>
      <c r="J50" s="3477"/>
      <c r="K50" s="2469"/>
      <c r="L50" s="3" t="s">
        <v>40</v>
      </c>
    </row>
    <row r="51" spans="1:12" ht="20.100000000000001" customHeight="1" x14ac:dyDescent="0.25">
      <c r="A51" s="36">
        <v>41742</v>
      </c>
      <c r="B51" s="90" t="s">
        <v>12</v>
      </c>
      <c r="C51" s="123">
        <v>235</v>
      </c>
      <c r="D51" s="123">
        <f t="shared" si="0"/>
        <v>23.5</v>
      </c>
      <c r="E51" s="123">
        <v>90</v>
      </c>
      <c r="F51" s="123"/>
      <c r="G51" s="123">
        <v>140</v>
      </c>
      <c r="H51" s="123"/>
      <c r="I51" s="123"/>
      <c r="J51" s="123"/>
      <c r="K51" s="2514"/>
      <c r="L51" s="38" t="s">
        <v>420</v>
      </c>
    </row>
    <row r="52" spans="1:12" ht="18.75" customHeight="1" x14ac:dyDescent="0.25">
      <c r="A52" s="36">
        <v>41805</v>
      </c>
      <c r="B52" s="90" t="s">
        <v>186</v>
      </c>
      <c r="C52" s="123"/>
      <c r="D52" s="123"/>
      <c r="E52" s="123"/>
      <c r="F52" s="123"/>
      <c r="G52" s="123"/>
      <c r="H52" s="123"/>
      <c r="I52" s="123"/>
      <c r="J52" s="123"/>
      <c r="K52" s="2514"/>
      <c r="L52" s="38" t="s">
        <v>336</v>
      </c>
    </row>
    <row r="53" spans="1:12" ht="20.100000000000001" customHeight="1" x14ac:dyDescent="0.25">
      <c r="A53" s="182">
        <v>41837</v>
      </c>
      <c r="B53" s="23" t="s">
        <v>96</v>
      </c>
      <c r="C53" s="3556" t="s">
        <v>471</v>
      </c>
      <c r="D53" s="3655"/>
      <c r="E53" s="3655"/>
      <c r="F53" s="3655"/>
      <c r="G53" s="3655"/>
      <c r="H53" s="3655"/>
      <c r="I53" s="3655"/>
      <c r="J53" s="3656"/>
      <c r="K53" s="2543"/>
    </row>
    <row r="54" spans="1:12" ht="20.100000000000001" customHeight="1" thickBot="1" x14ac:dyDescent="0.3">
      <c r="A54" s="183">
        <v>41920</v>
      </c>
      <c r="B54" s="117" t="s">
        <v>26</v>
      </c>
      <c r="C54" s="3549" t="s">
        <v>498</v>
      </c>
      <c r="D54" s="3550"/>
      <c r="E54" s="3550"/>
      <c r="F54" s="3550"/>
      <c r="G54" s="3550"/>
      <c r="H54" s="3550"/>
      <c r="I54" s="3550"/>
      <c r="J54" s="3551"/>
      <c r="K54" s="2506"/>
      <c r="L54" s="35"/>
    </row>
    <row r="55" spans="1:12" ht="17.25" thickTop="1" thickBot="1" x14ac:dyDescent="0.3">
      <c r="A55" s="1863">
        <v>42042</v>
      </c>
      <c r="B55" s="1878" t="s">
        <v>186</v>
      </c>
      <c r="C55" s="129"/>
      <c r="D55" s="129"/>
      <c r="E55" s="129"/>
      <c r="F55" s="129"/>
      <c r="G55" s="1892"/>
      <c r="H55" s="129"/>
      <c r="I55" s="129"/>
      <c r="J55" s="129">
        <v>3360</v>
      </c>
      <c r="K55" s="2493"/>
      <c r="L55" s="174" t="s">
        <v>415</v>
      </c>
    </row>
    <row r="56" spans="1:12" ht="20.25" customHeight="1" thickTop="1" thickBot="1" x14ac:dyDescent="0.3">
      <c r="A56" s="1893">
        <v>42821</v>
      </c>
      <c r="B56" s="1894" t="s">
        <v>186</v>
      </c>
      <c r="C56" s="1895"/>
      <c r="D56" s="1895"/>
      <c r="E56" s="1895"/>
      <c r="F56" s="1895"/>
      <c r="G56" s="1895"/>
      <c r="H56" s="1895"/>
      <c r="I56" s="1895"/>
      <c r="J56" s="1895">
        <v>2790</v>
      </c>
      <c r="K56" s="2541"/>
      <c r="L56" s="88" t="s">
        <v>9</v>
      </c>
    </row>
    <row r="57" spans="1:12" ht="20.100000000000001" customHeight="1" thickTop="1" thickBot="1" x14ac:dyDescent="0.3">
      <c r="A57" s="1893">
        <v>43255</v>
      </c>
      <c r="B57" s="1894" t="s">
        <v>33</v>
      </c>
      <c r="C57" s="3651" t="s">
        <v>2607</v>
      </c>
      <c r="D57" s="3652"/>
      <c r="E57" s="3652"/>
      <c r="F57" s="3652"/>
      <c r="G57" s="3652"/>
      <c r="H57" s="3652"/>
      <c r="I57" s="3652"/>
      <c r="J57" s="3653"/>
      <c r="K57" s="2542"/>
      <c r="L57" s="88"/>
    </row>
    <row r="58" spans="1:12" ht="20.100000000000001" customHeight="1" thickTop="1" x14ac:dyDescent="0.25">
      <c r="A58" s="153"/>
      <c r="B58" s="1880"/>
      <c r="C58" s="1870"/>
      <c r="D58" s="1870">
        <f t="shared" si="0"/>
        <v>0</v>
      </c>
      <c r="E58" s="1870"/>
      <c r="F58" s="1870"/>
      <c r="G58" s="1870"/>
      <c r="H58" s="1870"/>
      <c r="I58" s="1870"/>
      <c r="J58" s="1870"/>
      <c r="K58" s="2507"/>
      <c r="L58" s="21"/>
    </row>
    <row r="59" spans="1:12" x14ac:dyDescent="0.25">
      <c r="A59" s="182"/>
      <c r="C59" s="108"/>
      <c r="D59" s="108">
        <f t="shared" si="0"/>
        <v>0</v>
      </c>
      <c r="E59" s="108"/>
      <c r="F59" s="108"/>
      <c r="G59" s="108"/>
      <c r="H59" s="108"/>
      <c r="I59" s="108"/>
      <c r="J59" s="108"/>
      <c r="K59" s="2467"/>
    </row>
    <row r="60" spans="1:12" ht="20.100000000000001" customHeight="1" x14ac:dyDescent="0.25">
      <c r="A60" s="182"/>
      <c r="C60" s="108"/>
      <c r="D60" s="108">
        <f t="shared" si="0"/>
        <v>0</v>
      </c>
      <c r="E60" s="108"/>
      <c r="F60" s="108"/>
      <c r="G60" s="108"/>
      <c r="H60" s="108"/>
      <c r="I60" s="108"/>
      <c r="J60" s="108"/>
      <c r="K60" s="2467"/>
    </row>
    <row r="61" spans="1:12" ht="20.100000000000001" customHeight="1" x14ac:dyDescent="0.25">
      <c r="A61" s="182"/>
      <c r="C61" s="108"/>
      <c r="D61" s="108">
        <f t="shared" si="0"/>
        <v>0</v>
      </c>
      <c r="E61" s="108"/>
      <c r="F61" s="108"/>
      <c r="G61" s="108"/>
      <c r="H61" s="108"/>
      <c r="I61" s="108"/>
      <c r="J61" s="108"/>
      <c r="K61" s="2467"/>
    </row>
    <row r="62" spans="1:12" x14ac:dyDescent="0.25">
      <c r="A62" s="182"/>
      <c r="C62" s="108"/>
      <c r="D62" s="108">
        <f t="shared" si="0"/>
        <v>0</v>
      </c>
      <c r="E62" s="108"/>
      <c r="F62" s="108"/>
      <c r="G62" s="108"/>
      <c r="H62" s="108"/>
      <c r="I62" s="108"/>
      <c r="J62" s="108"/>
      <c r="K62" s="2467"/>
    </row>
    <row r="63" spans="1:12" x14ac:dyDescent="0.25">
      <c r="A63" s="182"/>
      <c r="C63" s="108"/>
      <c r="D63" s="108">
        <f t="shared" si="0"/>
        <v>0</v>
      </c>
      <c r="E63" s="108"/>
      <c r="F63" s="108"/>
      <c r="G63" s="108"/>
      <c r="H63" s="108"/>
      <c r="I63" s="108"/>
      <c r="J63" s="108"/>
      <c r="K63" s="2467"/>
    </row>
    <row r="64" spans="1:12" x14ac:dyDescent="0.25">
      <c r="A64" s="182"/>
      <c r="C64" s="108"/>
      <c r="D64" s="108">
        <f t="shared" si="0"/>
        <v>0</v>
      </c>
      <c r="E64" s="108"/>
      <c r="F64" s="108"/>
      <c r="G64" s="108"/>
      <c r="H64" s="108"/>
      <c r="I64" s="108"/>
      <c r="J64" s="108"/>
      <c r="K64" s="2467"/>
    </row>
    <row r="65" spans="1:11" x14ac:dyDescent="0.25">
      <c r="A65" s="182"/>
      <c r="C65" s="108"/>
      <c r="D65" s="108">
        <f t="shared" si="0"/>
        <v>0</v>
      </c>
      <c r="E65" s="108"/>
      <c r="F65" s="108"/>
      <c r="G65" s="108"/>
      <c r="H65" s="108"/>
      <c r="I65" s="108"/>
      <c r="J65" s="108"/>
      <c r="K65" s="2467"/>
    </row>
    <row r="66" spans="1:11" x14ac:dyDescent="0.25">
      <c r="A66" s="182"/>
      <c r="C66" s="108"/>
      <c r="D66" s="108">
        <f t="shared" si="0"/>
        <v>0</v>
      </c>
      <c r="E66" s="108"/>
      <c r="F66" s="108"/>
      <c r="G66" s="108"/>
      <c r="H66" s="108"/>
      <c r="I66" s="108"/>
      <c r="J66" s="108"/>
      <c r="K66" s="2467"/>
    </row>
    <row r="67" spans="1:11" x14ac:dyDescent="0.25">
      <c r="A67" s="182"/>
      <c r="C67" s="108"/>
      <c r="D67" s="108">
        <f t="shared" si="0"/>
        <v>0</v>
      </c>
      <c r="E67" s="108"/>
      <c r="F67" s="108"/>
      <c r="G67" s="108"/>
      <c r="H67" s="108"/>
      <c r="I67" s="108"/>
      <c r="J67" s="108"/>
      <c r="K67" s="2467"/>
    </row>
    <row r="68" spans="1:11" ht="20.100000000000001" customHeight="1" x14ac:dyDescent="0.25">
      <c r="A68" s="182"/>
      <c r="C68" s="108"/>
      <c r="D68" s="108">
        <f t="shared" si="0"/>
        <v>0</v>
      </c>
      <c r="E68" s="108"/>
      <c r="F68" s="108"/>
      <c r="G68" s="108"/>
      <c r="H68" s="108"/>
      <c r="I68" s="108"/>
      <c r="J68" s="108"/>
      <c r="K68" s="2467"/>
    </row>
    <row r="69" spans="1:11" x14ac:dyDescent="0.25">
      <c r="A69" s="182"/>
      <c r="C69" s="108"/>
      <c r="D69" s="108">
        <f t="shared" si="0"/>
        <v>0</v>
      </c>
      <c r="E69" s="108"/>
      <c r="F69" s="108"/>
      <c r="G69" s="108"/>
      <c r="H69" s="108"/>
      <c r="I69" s="108"/>
      <c r="J69" s="108"/>
      <c r="K69" s="2467"/>
    </row>
    <row r="70" spans="1:11" ht="20.100000000000001" customHeight="1" x14ac:dyDescent="0.25">
      <c r="A70" s="182"/>
      <c r="C70" s="108"/>
      <c r="D70" s="108">
        <f t="shared" si="0"/>
        <v>0</v>
      </c>
      <c r="E70" s="108"/>
      <c r="F70" s="108"/>
      <c r="G70" s="108"/>
      <c r="H70" s="108"/>
      <c r="I70" s="108"/>
      <c r="J70" s="108"/>
      <c r="K70" s="2467"/>
    </row>
    <row r="71" spans="1:11" x14ac:dyDescent="0.25">
      <c r="A71" s="182"/>
      <c r="C71" s="108"/>
      <c r="D71" s="108">
        <f t="shared" si="0"/>
        <v>0</v>
      </c>
      <c r="E71" s="108"/>
      <c r="F71" s="108"/>
      <c r="G71" s="108"/>
      <c r="H71" s="108"/>
      <c r="I71" s="108"/>
      <c r="J71" s="108"/>
      <c r="K71" s="2467"/>
    </row>
    <row r="72" spans="1:11" x14ac:dyDescent="0.25">
      <c r="A72" s="182"/>
      <c r="C72" s="108"/>
      <c r="D72" s="108">
        <f t="shared" si="0"/>
        <v>0</v>
      </c>
      <c r="E72" s="108"/>
      <c r="F72" s="108"/>
      <c r="G72" s="108"/>
      <c r="H72" s="108"/>
      <c r="I72" s="108"/>
      <c r="J72" s="108"/>
      <c r="K72" s="2467"/>
    </row>
    <row r="73" spans="1:11" x14ac:dyDescent="0.25">
      <c r="A73" s="182"/>
      <c r="C73" s="108"/>
      <c r="D73" s="108">
        <f t="shared" si="0"/>
        <v>0</v>
      </c>
      <c r="E73" s="108"/>
      <c r="F73" s="108"/>
      <c r="G73" s="108"/>
      <c r="H73" s="108"/>
      <c r="I73" s="108"/>
      <c r="J73" s="108"/>
      <c r="K73" s="2467"/>
    </row>
    <row r="74" spans="1:11" x14ac:dyDescent="0.25">
      <c r="A74" s="182"/>
      <c r="C74" s="108"/>
      <c r="D74" s="108">
        <f t="shared" si="0"/>
        <v>0</v>
      </c>
    </row>
    <row r="75" spans="1:11" x14ac:dyDescent="0.25">
      <c r="A75" s="182"/>
      <c r="C75" s="108"/>
      <c r="D75" s="108">
        <f t="shared" si="0"/>
        <v>0</v>
      </c>
    </row>
    <row r="76" spans="1:11" ht="20.100000000000001" customHeight="1" x14ac:dyDescent="0.25">
      <c r="A76" s="182"/>
      <c r="C76" s="108"/>
      <c r="D76" s="108">
        <f t="shared" si="0"/>
        <v>0</v>
      </c>
    </row>
    <row r="77" spans="1:11" ht="20.100000000000001" customHeight="1" x14ac:dyDescent="0.25">
      <c r="A77" s="182"/>
      <c r="C77" s="108"/>
      <c r="D77" s="108">
        <f t="shared" si="0"/>
        <v>0</v>
      </c>
    </row>
    <row r="78" spans="1:11" ht="20.100000000000001" customHeight="1" x14ac:dyDescent="0.25">
      <c r="A78" s="182"/>
      <c r="C78" s="108"/>
      <c r="D78" s="108">
        <f t="shared" si="0"/>
        <v>0</v>
      </c>
    </row>
    <row r="79" spans="1:11" ht="20.100000000000001" customHeight="1" x14ac:dyDescent="0.25">
      <c r="A79" s="182"/>
      <c r="C79" s="108"/>
      <c r="D79" s="108">
        <f t="shared" si="0"/>
        <v>0</v>
      </c>
    </row>
    <row r="80" spans="1:11" ht="20.100000000000001" customHeight="1" x14ac:dyDescent="0.25">
      <c r="A80" s="182"/>
      <c r="C80" s="108"/>
      <c r="D80" s="108">
        <f t="shared" si="0"/>
        <v>0</v>
      </c>
    </row>
    <row r="81" spans="1:4" ht="20.100000000000001" customHeight="1" x14ac:dyDescent="0.25">
      <c r="A81" s="182"/>
      <c r="C81" s="108"/>
      <c r="D81" s="108">
        <f t="shared" si="0"/>
        <v>0</v>
      </c>
    </row>
    <row r="82" spans="1:4" ht="20.100000000000001" customHeight="1" x14ac:dyDescent="0.25">
      <c r="A82" s="182"/>
      <c r="C82" s="108"/>
      <c r="D82" s="108">
        <f t="shared" si="0"/>
        <v>0</v>
      </c>
    </row>
    <row r="83" spans="1:4" ht="20.100000000000001" customHeight="1" x14ac:dyDescent="0.25">
      <c r="A83" s="182"/>
      <c r="C83" s="108"/>
      <c r="D83" s="108">
        <f t="shared" si="0"/>
        <v>0</v>
      </c>
    </row>
    <row r="84" spans="1:4" x14ac:dyDescent="0.25">
      <c r="A84" s="182"/>
      <c r="C84" s="108"/>
      <c r="D84" s="108">
        <f t="shared" si="0"/>
        <v>0</v>
      </c>
    </row>
    <row r="85" spans="1:4" ht="20.100000000000001" customHeight="1" x14ac:dyDescent="0.25">
      <c r="A85" s="182"/>
      <c r="C85" s="108"/>
      <c r="D85" s="108">
        <f t="shared" si="0"/>
        <v>0</v>
      </c>
    </row>
    <row r="86" spans="1:4" x14ac:dyDescent="0.25">
      <c r="A86" s="182"/>
      <c r="C86" s="108"/>
      <c r="D86" s="108">
        <f t="shared" si="0"/>
        <v>0</v>
      </c>
    </row>
    <row r="87" spans="1:4" ht="20.100000000000001" customHeight="1" x14ac:dyDescent="0.25">
      <c r="A87" s="182"/>
      <c r="C87" s="108"/>
      <c r="D87" s="108">
        <f t="shared" si="0"/>
        <v>0</v>
      </c>
    </row>
    <row r="88" spans="1:4" x14ac:dyDescent="0.25">
      <c r="A88" s="182"/>
      <c r="C88" s="108"/>
      <c r="D88" s="108">
        <f t="shared" si="0"/>
        <v>0</v>
      </c>
    </row>
    <row r="89" spans="1:4" x14ac:dyDescent="0.25">
      <c r="A89" s="182"/>
      <c r="C89" s="108"/>
      <c r="D89" s="108">
        <f t="shared" si="0"/>
        <v>0</v>
      </c>
    </row>
    <row r="90" spans="1:4" x14ac:dyDescent="0.25">
      <c r="A90" s="182"/>
      <c r="C90" s="108"/>
      <c r="D90" s="108">
        <f t="shared" si="0"/>
        <v>0</v>
      </c>
    </row>
    <row r="91" spans="1:4" ht="20.100000000000001" customHeight="1" x14ac:dyDescent="0.25">
      <c r="A91" s="182"/>
      <c r="C91" s="108"/>
      <c r="D91" s="108">
        <f t="shared" si="0"/>
        <v>0</v>
      </c>
    </row>
    <row r="92" spans="1:4" ht="20.100000000000001" customHeight="1" x14ac:dyDescent="0.25">
      <c r="A92" s="182"/>
      <c r="C92" s="108"/>
      <c r="D92" s="108">
        <f t="shared" si="0"/>
        <v>0</v>
      </c>
    </row>
    <row r="93" spans="1:4" ht="20.100000000000001" customHeight="1" x14ac:dyDescent="0.25">
      <c r="A93" s="182"/>
      <c r="C93" s="108"/>
      <c r="D93" s="108">
        <f t="shared" si="0"/>
        <v>0</v>
      </c>
    </row>
    <row r="94" spans="1:4" ht="20.100000000000001" customHeight="1" x14ac:dyDescent="0.25">
      <c r="A94" s="182"/>
      <c r="C94" s="108"/>
      <c r="D94" s="108">
        <f t="shared" si="0"/>
        <v>0</v>
      </c>
    </row>
    <row r="95" spans="1:4" x14ac:dyDescent="0.25">
      <c r="A95" s="182"/>
      <c r="C95" s="108"/>
      <c r="D95" s="108">
        <f t="shared" si="0"/>
        <v>0</v>
      </c>
    </row>
    <row r="96" spans="1:4" x14ac:dyDescent="0.25">
      <c r="A96" s="182"/>
      <c r="C96" s="108"/>
      <c r="D96" s="108">
        <f t="shared" si="0"/>
        <v>0</v>
      </c>
    </row>
    <row r="97" spans="1:11" x14ac:dyDescent="0.25">
      <c r="A97" s="182"/>
      <c r="C97" s="108"/>
      <c r="D97" s="108">
        <f t="shared" si="0"/>
        <v>0</v>
      </c>
    </row>
    <row r="98" spans="1:11" ht="20.100000000000001" customHeight="1" x14ac:dyDescent="0.25">
      <c r="A98" s="182"/>
      <c r="C98" s="108"/>
      <c r="D98" s="108">
        <f t="shared" si="0"/>
        <v>0</v>
      </c>
    </row>
    <row r="99" spans="1:11" x14ac:dyDescent="0.25">
      <c r="A99" s="182"/>
      <c r="C99" s="108"/>
      <c r="D99" s="108">
        <f t="shared" si="0"/>
        <v>0</v>
      </c>
    </row>
    <row r="100" spans="1:11" x14ac:dyDescent="0.25">
      <c r="A100" s="182"/>
      <c r="C100" s="108"/>
      <c r="D100" s="108">
        <f t="shared" ref="D100:D147" si="1">+C100*(100-E100)/100</f>
        <v>0</v>
      </c>
    </row>
    <row r="101" spans="1:11" x14ac:dyDescent="0.25">
      <c r="A101" s="182"/>
      <c r="C101" s="108"/>
      <c r="D101" s="108">
        <f t="shared" si="1"/>
        <v>0</v>
      </c>
    </row>
    <row r="102" spans="1:11" ht="20.100000000000001" customHeight="1" x14ac:dyDescent="0.25">
      <c r="A102" s="182"/>
      <c r="C102" s="108"/>
      <c r="D102" s="108">
        <f t="shared" si="1"/>
        <v>0</v>
      </c>
    </row>
    <row r="103" spans="1:11" ht="20.100000000000001" customHeight="1" x14ac:dyDescent="0.25">
      <c r="A103" s="182"/>
      <c r="C103" s="108"/>
      <c r="D103" s="108">
        <f t="shared" si="1"/>
        <v>0</v>
      </c>
    </row>
    <row r="104" spans="1:11" x14ac:dyDescent="0.25">
      <c r="A104" s="182"/>
      <c r="C104" s="108"/>
      <c r="D104" s="108">
        <f t="shared" si="1"/>
        <v>0</v>
      </c>
    </row>
    <row r="105" spans="1:11" x14ac:dyDescent="0.25">
      <c r="A105" s="182"/>
      <c r="C105" s="108"/>
      <c r="D105" s="108">
        <f t="shared" si="1"/>
        <v>0</v>
      </c>
    </row>
    <row r="106" spans="1:11" x14ac:dyDescent="0.25">
      <c r="A106" s="182"/>
      <c r="C106" s="108"/>
      <c r="D106" s="108">
        <f t="shared" si="1"/>
        <v>0</v>
      </c>
    </row>
    <row r="107" spans="1:11" x14ac:dyDescent="0.25">
      <c r="A107" s="182"/>
      <c r="C107" s="108"/>
      <c r="D107" s="108">
        <f t="shared" si="1"/>
        <v>0</v>
      </c>
    </row>
    <row r="108" spans="1:11" x14ac:dyDescent="0.25">
      <c r="A108" s="182"/>
      <c r="C108" s="108"/>
      <c r="D108" s="108">
        <f t="shared" si="1"/>
        <v>0</v>
      </c>
    </row>
    <row r="109" spans="1:11" x14ac:dyDescent="0.25">
      <c r="A109" s="182"/>
      <c r="C109" s="108"/>
      <c r="D109" s="108">
        <f t="shared" si="1"/>
        <v>0</v>
      </c>
    </row>
    <row r="110" spans="1:11" ht="20.100000000000001" customHeight="1" x14ac:dyDescent="0.25">
      <c r="A110" s="182"/>
      <c r="C110" s="108"/>
      <c r="D110" s="108">
        <f t="shared" si="1"/>
        <v>0</v>
      </c>
      <c r="E110" s="108"/>
      <c r="F110" s="108"/>
      <c r="G110" s="108"/>
      <c r="H110" s="108"/>
      <c r="I110" s="108"/>
      <c r="J110" s="108"/>
      <c r="K110" s="2467"/>
    </row>
    <row r="111" spans="1:11" ht="20.100000000000001" customHeight="1" x14ac:dyDescent="0.25">
      <c r="A111" s="182"/>
      <c r="C111" s="108"/>
      <c r="D111" s="108">
        <f t="shared" si="1"/>
        <v>0</v>
      </c>
      <c r="E111" s="108"/>
      <c r="F111" s="108"/>
      <c r="G111" s="108"/>
      <c r="H111" s="108"/>
      <c r="I111" s="108"/>
      <c r="J111" s="108"/>
      <c r="K111" s="2467"/>
    </row>
    <row r="112" spans="1:11" ht="20.100000000000001" customHeight="1" x14ac:dyDescent="0.25">
      <c r="A112" s="182"/>
      <c r="C112" s="108"/>
      <c r="D112" s="108">
        <f t="shared" si="1"/>
        <v>0</v>
      </c>
      <c r="E112" s="108"/>
      <c r="F112" s="108"/>
      <c r="G112" s="108"/>
      <c r="H112" s="108"/>
      <c r="I112" s="108"/>
      <c r="J112" s="108"/>
      <c r="K112" s="2467"/>
    </row>
    <row r="113" spans="1:11" ht="20.100000000000001" customHeight="1" x14ac:dyDescent="0.25">
      <c r="A113" s="182"/>
      <c r="C113" s="108"/>
      <c r="D113" s="108">
        <f t="shared" si="1"/>
        <v>0</v>
      </c>
      <c r="E113" s="108"/>
      <c r="F113" s="108"/>
      <c r="G113" s="108"/>
      <c r="H113" s="108"/>
      <c r="I113" s="108"/>
      <c r="J113" s="108"/>
      <c r="K113" s="2467"/>
    </row>
    <row r="114" spans="1:11" x14ac:dyDescent="0.25">
      <c r="A114" s="182"/>
      <c r="C114" s="108"/>
      <c r="D114" s="108">
        <f t="shared" si="1"/>
        <v>0</v>
      </c>
      <c r="E114" s="108"/>
      <c r="F114" s="108"/>
      <c r="G114" s="108"/>
      <c r="H114" s="108"/>
      <c r="I114" s="108"/>
      <c r="J114" s="108"/>
      <c r="K114" s="2467"/>
    </row>
    <row r="115" spans="1:11" ht="20.100000000000001" customHeight="1" x14ac:dyDescent="0.25">
      <c r="A115" s="182"/>
      <c r="C115" s="108"/>
      <c r="D115" s="108">
        <f t="shared" si="1"/>
        <v>0</v>
      </c>
      <c r="E115" s="108"/>
      <c r="F115" s="108"/>
      <c r="G115" s="108"/>
      <c r="H115" s="108"/>
      <c r="I115" s="108"/>
      <c r="J115" s="108"/>
      <c r="K115" s="2467"/>
    </row>
    <row r="116" spans="1:11" ht="20.100000000000001" customHeight="1" x14ac:dyDescent="0.25">
      <c r="A116" s="182"/>
      <c r="C116" s="108"/>
      <c r="D116" s="108">
        <f t="shared" si="1"/>
        <v>0</v>
      </c>
      <c r="E116" s="108"/>
      <c r="F116" s="108"/>
      <c r="G116" s="108"/>
      <c r="H116" s="108"/>
      <c r="I116" s="108"/>
      <c r="J116" s="108"/>
      <c r="K116" s="2467"/>
    </row>
    <row r="117" spans="1:11" ht="20.100000000000001" customHeight="1" x14ac:dyDescent="0.25">
      <c r="A117" s="182"/>
      <c r="C117" s="108"/>
      <c r="D117" s="108">
        <f t="shared" si="1"/>
        <v>0</v>
      </c>
      <c r="E117" s="108"/>
      <c r="F117" s="108"/>
      <c r="G117" s="108"/>
      <c r="H117" s="108"/>
      <c r="I117" s="108"/>
      <c r="J117" s="108"/>
      <c r="K117" s="2467"/>
    </row>
    <row r="118" spans="1:11" ht="20.100000000000001" customHeight="1" x14ac:dyDescent="0.25">
      <c r="A118" s="182"/>
      <c r="C118" s="108"/>
      <c r="D118" s="108">
        <f t="shared" si="1"/>
        <v>0</v>
      </c>
      <c r="E118" s="108"/>
      <c r="F118" s="108"/>
      <c r="G118" s="108"/>
      <c r="H118" s="108"/>
      <c r="I118" s="108"/>
      <c r="J118" s="108"/>
      <c r="K118" s="2467"/>
    </row>
    <row r="119" spans="1:11" ht="20.100000000000001" customHeight="1" x14ac:dyDescent="0.25">
      <c r="A119" s="182"/>
      <c r="C119" s="108"/>
      <c r="D119" s="108">
        <f t="shared" si="1"/>
        <v>0</v>
      </c>
      <c r="E119" s="108"/>
      <c r="F119" s="108"/>
      <c r="G119" s="108"/>
      <c r="H119" s="108"/>
      <c r="I119" s="108"/>
      <c r="J119" s="108"/>
      <c r="K119" s="2467"/>
    </row>
    <row r="120" spans="1:11" ht="20.100000000000001" customHeight="1" x14ac:dyDescent="0.25">
      <c r="A120" s="182"/>
      <c r="C120" s="108"/>
      <c r="D120" s="108">
        <f t="shared" si="1"/>
        <v>0</v>
      </c>
      <c r="E120" s="108"/>
      <c r="F120" s="108"/>
      <c r="G120" s="108"/>
      <c r="H120" s="108"/>
      <c r="I120" s="108"/>
      <c r="J120" s="108"/>
      <c r="K120" s="2467"/>
    </row>
    <row r="121" spans="1:11" ht="20.100000000000001" customHeight="1" x14ac:dyDescent="0.25">
      <c r="A121" s="182"/>
      <c r="C121" s="108"/>
      <c r="D121" s="108">
        <f t="shared" si="1"/>
        <v>0</v>
      </c>
      <c r="E121" s="108"/>
      <c r="F121" s="108"/>
      <c r="G121" s="108"/>
      <c r="H121" s="108"/>
      <c r="I121" s="108"/>
      <c r="J121" s="108"/>
      <c r="K121" s="2467"/>
    </row>
    <row r="122" spans="1:11" ht="20.100000000000001" customHeight="1" x14ac:dyDescent="0.25">
      <c r="A122" s="182"/>
      <c r="C122" s="108"/>
      <c r="D122" s="108">
        <f t="shared" si="1"/>
        <v>0</v>
      </c>
      <c r="E122" s="108"/>
      <c r="F122" s="108"/>
      <c r="G122" s="108"/>
      <c r="H122" s="108"/>
      <c r="I122" s="108"/>
      <c r="J122" s="108"/>
      <c r="K122" s="2467"/>
    </row>
    <row r="123" spans="1:11" x14ac:dyDescent="0.25">
      <c r="A123" s="182"/>
      <c r="C123" s="108"/>
      <c r="D123" s="108">
        <f t="shared" si="1"/>
        <v>0</v>
      </c>
      <c r="E123" s="108"/>
      <c r="F123" s="108"/>
      <c r="G123" s="108"/>
      <c r="H123" s="108"/>
      <c r="I123" s="108"/>
      <c r="J123" s="108"/>
      <c r="K123" s="2467"/>
    </row>
    <row r="124" spans="1:11" ht="20.100000000000001" customHeight="1" x14ac:dyDescent="0.25">
      <c r="A124" s="182"/>
      <c r="C124" s="108"/>
      <c r="D124" s="108">
        <f t="shared" si="1"/>
        <v>0</v>
      </c>
      <c r="E124" s="108"/>
      <c r="F124" s="108"/>
      <c r="G124" s="108"/>
      <c r="H124" s="108"/>
      <c r="I124" s="108"/>
      <c r="J124" s="108"/>
      <c r="K124" s="2467"/>
    </row>
    <row r="125" spans="1:11" x14ac:dyDescent="0.25">
      <c r="A125" s="182"/>
      <c r="C125" s="108"/>
      <c r="D125" s="108">
        <f t="shared" si="1"/>
        <v>0</v>
      </c>
      <c r="E125" s="108"/>
      <c r="F125" s="108"/>
      <c r="G125" s="108"/>
      <c r="H125" s="108"/>
      <c r="I125" s="108"/>
      <c r="J125" s="108"/>
      <c r="K125" s="2467"/>
    </row>
    <row r="126" spans="1:11" x14ac:dyDescent="0.25">
      <c r="A126" s="182"/>
      <c r="C126" s="108"/>
      <c r="D126" s="108">
        <f t="shared" si="1"/>
        <v>0</v>
      </c>
      <c r="E126" s="108"/>
      <c r="F126" s="108"/>
      <c r="G126" s="108"/>
      <c r="H126" s="108"/>
      <c r="I126" s="108"/>
      <c r="J126" s="108"/>
      <c r="K126" s="2467"/>
    </row>
    <row r="127" spans="1:11" x14ac:dyDescent="0.25">
      <c r="A127" s="182"/>
      <c r="C127" s="108"/>
      <c r="D127" s="108">
        <f t="shared" si="1"/>
        <v>0</v>
      </c>
      <c r="E127" s="108"/>
      <c r="F127" s="108"/>
      <c r="G127" s="108"/>
      <c r="H127" s="108"/>
      <c r="I127" s="108"/>
      <c r="J127" s="108"/>
      <c r="K127" s="2467"/>
    </row>
    <row r="128" spans="1:11" x14ac:dyDescent="0.25">
      <c r="A128" s="182"/>
      <c r="C128" s="108"/>
      <c r="D128" s="108">
        <f t="shared" si="1"/>
        <v>0</v>
      </c>
      <c r="E128" s="108"/>
      <c r="F128" s="108"/>
      <c r="G128" s="108"/>
      <c r="H128" s="108"/>
      <c r="I128" s="108"/>
      <c r="J128" s="108"/>
      <c r="K128" s="2467"/>
    </row>
    <row r="129" spans="1:11" x14ac:dyDescent="0.25">
      <c r="A129" s="182"/>
      <c r="C129" s="108"/>
      <c r="D129" s="108">
        <f t="shared" si="1"/>
        <v>0</v>
      </c>
      <c r="E129" s="108"/>
      <c r="F129" s="108"/>
      <c r="G129" s="108"/>
      <c r="H129" s="108"/>
      <c r="I129" s="108"/>
      <c r="J129" s="108"/>
      <c r="K129" s="2467"/>
    </row>
    <row r="130" spans="1:11" x14ac:dyDescent="0.25">
      <c r="A130" s="182"/>
      <c r="C130" s="108"/>
      <c r="D130" s="108">
        <f t="shared" si="1"/>
        <v>0</v>
      </c>
      <c r="E130" s="108"/>
      <c r="F130" s="108"/>
      <c r="G130" s="108"/>
      <c r="H130" s="108"/>
      <c r="I130" s="108"/>
      <c r="J130" s="108"/>
      <c r="K130" s="2467"/>
    </row>
    <row r="131" spans="1:11" x14ac:dyDescent="0.25">
      <c r="A131" s="182"/>
      <c r="C131" s="108"/>
      <c r="D131" s="108">
        <f t="shared" si="1"/>
        <v>0</v>
      </c>
      <c r="E131" s="108"/>
      <c r="F131" s="108"/>
      <c r="G131" s="108"/>
      <c r="H131" s="108"/>
      <c r="I131" s="108"/>
      <c r="J131" s="108"/>
      <c r="K131" s="2467"/>
    </row>
    <row r="132" spans="1:11" x14ac:dyDescent="0.25">
      <c r="A132" s="182"/>
      <c r="C132" s="108"/>
      <c r="D132" s="108">
        <f t="shared" si="1"/>
        <v>0</v>
      </c>
      <c r="E132" s="108"/>
      <c r="F132" s="108"/>
      <c r="G132" s="108"/>
      <c r="H132" s="108"/>
      <c r="I132" s="108"/>
      <c r="J132" s="108"/>
      <c r="K132" s="2467"/>
    </row>
    <row r="133" spans="1:11" x14ac:dyDescent="0.25">
      <c r="A133" s="182"/>
      <c r="C133" s="108"/>
      <c r="D133" s="108">
        <f t="shared" si="1"/>
        <v>0</v>
      </c>
      <c r="E133" s="108"/>
      <c r="F133" s="108"/>
      <c r="G133" s="108"/>
      <c r="H133" s="108"/>
      <c r="I133" s="108"/>
      <c r="J133" s="108"/>
      <c r="K133" s="2467"/>
    </row>
    <row r="134" spans="1:11" x14ac:dyDescent="0.25">
      <c r="A134" s="182"/>
      <c r="C134" s="108"/>
      <c r="D134" s="108">
        <f t="shared" si="1"/>
        <v>0</v>
      </c>
      <c r="E134" s="108"/>
      <c r="F134" s="108"/>
      <c r="G134" s="108"/>
      <c r="H134" s="108"/>
      <c r="I134" s="108"/>
      <c r="J134" s="108"/>
      <c r="K134" s="2467"/>
    </row>
    <row r="135" spans="1:11" x14ac:dyDescent="0.25">
      <c r="A135" s="182"/>
      <c r="C135" s="108"/>
      <c r="D135" s="108">
        <f t="shared" si="1"/>
        <v>0</v>
      </c>
    </row>
    <row r="136" spans="1:11" x14ac:dyDescent="0.25">
      <c r="A136" s="182"/>
      <c r="C136" s="108"/>
      <c r="D136" s="108">
        <f t="shared" si="1"/>
        <v>0</v>
      </c>
    </row>
    <row r="137" spans="1:11" x14ac:dyDescent="0.25">
      <c r="A137" s="182"/>
      <c r="C137" s="108"/>
      <c r="D137" s="108">
        <f t="shared" si="1"/>
        <v>0</v>
      </c>
    </row>
    <row r="138" spans="1:11" x14ac:dyDescent="0.25">
      <c r="A138" s="182"/>
      <c r="C138" s="108"/>
      <c r="D138" s="108">
        <f t="shared" si="1"/>
        <v>0</v>
      </c>
    </row>
    <row r="139" spans="1:11" x14ac:dyDescent="0.25">
      <c r="A139" s="182"/>
      <c r="C139" s="108"/>
      <c r="D139" s="108">
        <f t="shared" si="1"/>
        <v>0</v>
      </c>
    </row>
    <row r="140" spans="1:11" x14ac:dyDescent="0.25">
      <c r="A140" s="182"/>
      <c r="C140" s="108"/>
      <c r="D140" s="108">
        <f t="shared" si="1"/>
        <v>0</v>
      </c>
    </row>
    <row r="141" spans="1:11" x14ac:dyDescent="0.25">
      <c r="A141" s="182"/>
      <c r="C141" s="108"/>
      <c r="D141" s="108">
        <f t="shared" si="1"/>
        <v>0</v>
      </c>
    </row>
    <row r="142" spans="1:11" x14ac:dyDescent="0.25">
      <c r="A142" s="182"/>
      <c r="C142" s="108"/>
      <c r="D142" s="108">
        <f t="shared" si="1"/>
        <v>0</v>
      </c>
    </row>
    <row r="143" spans="1:11" x14ac:dyDescent="0.25">
      <c r="A143" s="182"/>
      <c r="C143" s="108"/>
      <c r="D143" s="108">
        <f t="shared" si="1"/>
        <v>0</v>
      </c>
    </row>
    <row r="144" spans="1:11" x14ac:dyDescent="0.25">
      <c r="A144" s="182"/>
      <c r="C144" s="108"/>
      <c r="D144" s="108">
        <f t="shared" si="1"/>
        <v>0</v>
      </c>
    </row>
    <row r="145" spans="1:11" x14ac:dyDescent="0.25">
      <c r="A145" s="182"/>
      <c r="C145" s="108"/>
      <c r="D145" s="108">
        <f t="shared" si="1"/>
        <v>0</v>
      </c>
    </row>
    <row r="146" spans="1:11" x14ac:dyDescent="0.25">
      <c r="A146" s="182"/>
      <c r="C146" s="108"/>
      <c r="D146" s="108">
        <f t="shared" si="1"/>
        <v>0</v>
      </c>
    </row>
    <row r="147" spans="1:11" x14ac:dyDescent="0.25">
      <c r="A147" s="182"/>
      <c r="C147" s="108"/>
      <c r="D147" s="108">
        <f t="shared" si="1"/>
        <v>0</v>
      </c>
    </row>
    <row r="148" spans="1:11" x14ac:dyDescent="0.25">
      <c r="A148" s="22"/>
      <c r="C148" s="108"/>
      <c r="D148" s="108"/>
      <c r="E148" s="108"/>
      <c r="F148" s="108"/>
      <c r="G148" s="108"/>
      <c r="H148" s="3476"/>
      <c r="I148" s="3478"/>
      <c r="J148" s="3477"/>
      <c r="K148" s="2469"/>
    </row>
    <row r="149" spans="1:11" x14ac:dyDescent="0.25">
      <c r="A149" s="22"/>
    </row>
    <row r="150" spans="1:11" x14ac:dyDescent="0.25">
      <c r="A150" s="22"/>
    </row>
    <row r="151" spans="1:11" x14ac:dyDescent="0.25">
      <c r="A151" s="22"/>
    </row>
    <row r="152" spans="1:11" x14ac:dyDescent="0.25">
      <c r="A152" s="22"/>
    </row>
    <row r="153" spans="1:11" x14ac:dyDescent="0.25">
      <c r="A153" s="22"/>
    </row>
  </sheetData>
  <autoFilter ref="B6:K6"/>
  <customSheetViews>
    <customSheetView guid="{A61807DE-1A9F-4D9E-AA9C-2C2A4B8D3195}" showAutoFilter="1">
      <pane ySplit="6" topLeftCell="A49" activePane="bottomLeft" state="frozen"/>
      <selection pane="bottomLeft" activeCell="E62" sqref="E62"/>
      <pageMargins left="0.7" right="0.7" top="0.75" bottom="0.75" header="0.3" footer="0.3"/>
      <pageSetup paperSize="9" orientation="portrait" r:id="rId1"/>
      <autoFilter ref="B6:B168"/>
    </customSheetView>
    <customSheetView guid="{C5727CAE-36E7-4F5C-A23D-3D3BFC529126}" showAutoFilter="1">
      <pane ySplit="6" topLeftCell="A49" activePane="bottomLeft" state="frozen"/>
      <selection pane="bottomLeft" activeCell="E62" sqref="E62"/>
      <pageMargins left="0.7" right="0.7" top="0.75" bottom="0.75" header="0.3" footer="0.3"/>
      <pageSetup paperSize="9" orientation="portrait" r:id="rId2"/>
      <autoFilter ref="B6:B168"/>
    </customSheetView>
    <customSheetView guid="{DA733677-58EB-43A1-AB08-BCD2B2774334}" showAutoFilter="1">
      <pane ySplit="6" topLeftCell="A49" activePane="bottomLeft" state="frozen"/>
      <selection pane="bottomLeft" activeCell="E62" sqref="E62"/>
      <pageMargins left="0.7" right="0.7" top="0.75" bottom="0.75" header="0.3" footer="0.3"/>
      <pageSetup paperSize="9" orientation="portrait" r:id="rId3"/>
      <autoFilter ref="B6:B168"/>
    </customSheetView>
  </customSheetViews>
  <mergeCells count="47">
    <mergeCell ref="C57:J57"/>
    <mergeCell ref="C11:J11"/>
    <mergeCell ref="C4:F4"/>
    <mergeCell ref="A30:A31"/>
    <mergeCell ref="H148:J148"/>
    <mergeCell ref="C49:J49"/>
    <mergeCell ref="C48:J48"/>
    <mergeCell ref="C47:J47"/>
    <mergeCell ref="C42:J42"/>
    <mergeCell ref="C35:J35"/>
    <mergeCell ref="H50:J50"/>
    <mergeCell ref="C54:J54"/>
    <mergeCell ref="C53:J53"/>
    <mergeCell ref="H45:I45"/>
    <mergeCell ref="C44:J44"/>
    <mergeCell ref="C34:J34"/>
    <mergeCell ref="C31:J31"/>
    <mergeCell ref="C40:J40"/>
    <mergeCell ref="C28:J28"/>
    <mergeCell ref="C33:J33"/>
    <mergeCell ref="C32:J32"/>
    <mergeCell ref="A21:A22"/>
    <mergeCell ref="A19:A20"/>
    <mergeCell ref="C27:J27"/>
    <mergeCell ref="C12:J12"/>
    <mergeCell ref="C18:J18"/>
    <mergeCell ref="A16:A17"/>
    <mergeCell ref="C13:J13"/>
    <mergeCell ref="C14:J14"/>
    <mergeCell ref="A5:B5"/>
    <mergeCell ref="G5:J5"/>
    <mergeCell ref="C5:F5"/>
    <mergeCell ref="A4:B4"/>
    <mergeCell ref="I3:J3"/>
    <mergeCell ref="A3:B3"/>
    <mergeCell ref="C3:F3"/>
    <mergeCell ref="G3:H3"/>
    <mergeCell ref="G4:H4"/>
    <mergeCell ref="I4:J4"/>
    <mergeCell ref="K3:L3"/>
    <mergeCell ref="K4:L4"/>
    <mergeCell ref="A1:L1"/>
    <mergeCell ref="A2:B2"/>
    <mergeCell ref="C2:F2"/>
    <mergeCell ref="G2:H2"/>
    <mergeCell ref="I2:J2"/>
    <mergeCell ref="K2:L2"/>
  </mergeCells>
  <pageMargins left="0.7" right="0.7" top="0.75" bottom="0.75" header="0.3" footer="0.3"/>
  <pageSetup paperSize="9" orientation="portrait"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0"/>
  </sheetPr>
  <dimension ref="A1:M162"/>
  <sheetViews>
    <sheetView workbookViewId="0">
      <pane ySplit="6" topLeftCell="A67" activePane="bottomLeft" state="frozen"/>
      <selection activeCell="C163" sqref="C163:J163"/>
      <selection pane="bottomLeft" activeCell="C79" sqref="C79:J79"/>
    </sheetView>
  </sheetViews>
  <sheetFormatPr defaultRowHeight="15.75" x14ac:dyDescent="0.25"/>
  <cols>
    <col min="1" max="1" width="11" style="24" customWidth="1"/>
    <col min="2" max="2" width="11.5703125" style="23" customWidth="1"/>
    <col min="3" max="9" width="10.140625" style="23" customWidth="1"/>
    <col min="10" max="10" width="30.7109375" style="23" customWidth="1"/>
    <col min="11" max="11" width="20.7109375" style="2453" customWidth="1"/>
    <col min="12" max="12" width="50.85546875" style="3" customWidth="1"/>
    <col min="13" max="16384" width="9.140625" style="10"/>
  </cols>
  <sheetData>
    <row r="1" spans="1:13" s="2" customFormat="1" ht="30.75" customHeight="1" thickTop="1" thickBot="1" x14ac:dyDescent="0.3">
      <c r="A1" s="3465" t="s">
        <v>600</v>
      </c>
      <c r="B1" s="3466"/>
      <c r="C1" s="3466"/>
      <c r="D1" s="3466"/>
      <c r="E1" s="3466"/>
      <c r="F1" s="3466"/>
      <c r="G1" s="3466"/>
      <c r="H1" s="3466"/>
      <c r="I1" s="3466"/>
      <c r="J1" s="3466"/>
      <c r="K1" s="3466"/>
      <c r="L1" s="3467"/>
      <c r="M1" s="1"/>
    </row>
    <row r="2" spans="1:13" s="5" customFormat="1" ht="20.25" customHeight="1" x14ac:dyDescent="0.25">
      <c r="A2" s="3463" t="s">
        <v>259</v>
      </c>
      <c r="B2" s="3464"/>
      <c r="C2" s="3445">
        <f>(25+124+74)*25</f>
        <v>5575</v>
      </c>
      <c r="D2" s="3446"/>
      <c r="E2" s="3446"/>
      <c r="F2" s="3446"/>
      <c r="G2" s="3669" t="s">
        <v>392</v>
      </c>
      <c r="H2" s="3670"/>
      <c r="I2" s="3525" t="s">
        <v>260</v>
      </c>
      <c r="J2" s="3438"/>
      <c r="K2" s="3500">
        <v>8</v>
      </c>
      <c r="L2" s="3501"/>
      <c r="M2" s="4"/>
    </row>
    <row r="3" spans="1:13" s="5" customFormat="1" ht="20.25" customHeight="1" x14ac:dyDescent="0.25">
      <c r="A3" s="3463" t="s">
        <v>261</v>
      </c>
      <c r="B3" s="3464"/>
      <c r="C3" s="3445" t="s">
        <v>279</v>
      </c>
      <c r="D3" s="3446"/>
      <c r="E3" s="3446"/>
      <c r="F3" s="3446"/>
      <c r="G3" s="3671"/>
      <c r="H3" s="3672"/>
      <c r="I3" s="3525" t="s">
        <v>262</v>
      </c>
      <c r="J3" s="3438"/>
      <c r="K3" s="3500">
        <v>112</v>
      </c>
      <c r="L3" s="3501"/>
      <c r="M3" s="4"/>
    </row>
    <row r="4" spans="1:13" s="5" customFormat="1" ht="20.25" customHeight="1" thickBot="1" x14ac:dyDescent="0.3">
      <c r="A4" s="3463" t="s">
        <v>263</v>
      </c>
      <c r="B4" s="3464"/>
      <c r="C4" s="3445" t="s">
        <v>3915</v>
      </c>
      <c r="D4" s="3446"/>
      <c r="E4" s="3446"/>
      <c r="F4" s="3446"/>
      <c r="G4" s="3673"/>
      <c r="H4" s="3674"/>
      <c r="I4" s="3525" t="s">
        <v>264</v>
      </c>
      <c r="J4" s="3438"/>
      <c r="K4" s="3500" t="s">
        <v>3541</v>
      </c>
      <c r="L4" s="3501"/>
      <c r="M4" s="4"/>
    </row>
    <row r="5" spans="1:13" s="5" customFormat="1" ht="69.75" customHeight="1" thickBot="1" x14ac:dyDescent="0.3">
      <c r="A5" s="3448" t="s">
        <v>265</v>
      </c>
      <c r="B5" s="3449"/>
      <c r="C5" s="3450" t="s">
        <v>4580</v>
      </c>
      <c r="D5" s="3451"/>
      <c r="E5" s="3451"/>
      <c r="F5" s="3452"/>
      <c r="G5" s="48"/>
      <c r="H5" s="49"/>
      <c r="I5" s="3437" t="s">
        <v>397</v>
      </c>
      <c r="J5" s="3438"/>
      <c r="K5" s="3657" t="s">
        <v>2989</v>
      </c>
      <c r="L5" s="3658"/>
      <c r="M5" s="4"/>
    </row>
    <row r="6" spans="1:13" ht="27.7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3" ht="94.5" customHeight="1" thickTop="1" x14ac:dyDescent="0.25">
      <c r="A7" s="2924">
        <v>40642</v>
      </c>
      <c r="B7" s="1308" t="s">
        <v>31</v>
      </c>
      <c r="C7" s="3665" t="s">
        <v>1558</v>
      </c>
      <c r="D7" s="3665"/>
      <c r="E7" s="3665"/>
      <c r="F7" s="3665"/>
      <c r="G7" s="3665"/>
      <c r="H7" s="3665"/>
      <c r="I7" s="3665"/>
      <c r="J7" s="3665"/>
      <c r="K7" s="2929" t="s">
        <v>2072</v>
      </c>
      <c r="L7" s="2928" t="s">
        <v>2072</v>
      </c>
    </row>
    <row r="8" spans="1:13" ht="33" customHeight="1" x14ac:dyDescent="0.25">
      <c r="A8" s="22">
        <v>40645</v>
      </c>
      <c r="B8" s="11" t="s">
        <v>14</v>
      </c>
      <c r="C8" s="3439" t="s">
        <v>93</v>
      </c>
      <c r="D8" s="3439"/>
      <c r="E8" s="3439"/>
      <c r="F8" s="3439"/>
      <c r="G8" s="3439"/>
      <c r="H8" s="3439"/>
      <c r="I8" s="3439"/>
      <c r="J8" s="3439"/>
      <c r="K8" s="2459"/>
    </row>
    <row r="9" spans="1:13" ht="33.75" customHeight="1" x14ac:dyDescent="0.25">
      <c r="A9" s="22">
        <v>40655</v>
      </c>
      <c r="B9" s="11" t="s">
        <v>186</v>
      </c>
      <c r="J9" s="23">
        <v>3150</v>
      </c>
      <c r="L9" s="3" t="s">
        <v>94</v>
      </c>
    </row>
    <row r="10" spans="1:13" ht="20.100000000000001" customHeight="1" x14ac:dyDescent="0.25">
      <c r="A10" s="22">
        <v>40660</v>
      </c>
      <c r="B10" s="11" t="s">
        <v>23</v>
      </c>
      <c r="C10" s="3439" t="s">
        <v>103</v>
      </c>
      <c r="D10" s="3439"/>
      <c r="E10" s="3439"/>
      <c r="F10" s="3439"/>
      <c r="G10" s="3439"/>
      <c r="H10" s="3439"/>
      <c r="I10" s="3439"/>
      <c r="J10" s="3439"/>
      <c r="K10" s="2459"/>
    </row>
    <row r="11" spans="1:13" ht="20.100000000000001" customHeight="1" x14ac:dyDescent="0.25">
      <c r="A11" s="22">
        <v>40661</v>
      </c>
      <c r="B11" s="11" t="s">
        <v>33</v>
      </c>
      <c r="C11" s="3439" t="s">
        <v>95</v>
      </c>
      <c r="D11" s="3439"/>
      <c r="E11" s="3439"/>
      <c r="F11" s="3439"/>
      <c r="G11" s="3439"/>
      <c r="H11" s="3439"/>
      <c r="I11" s="3439"/>
      <c r="J11" s="3439"/>
      <c r="K11" s="2459"/>
    </row>
    <row r="12" spans="1:13" ht="20.100000000000001" customHeight="1" x14ac:dyDescent="0.25">
      <c r="A12" s="36">
        <v>40662</v>
      </c>
      <c r="B12" s="3675" t="s">
        <v>96</v>
      </c>
      <c r="C12" s="3516" t="s">
        <v>97</v>
      </c>
      <c r="D12" s="3516"/>
      <c r="E12" s="3516"/>
      <c r="F12" s="3516"/>
      <c r="G12" s="3516"/>
      <c r="H12" s="3516"/>
      <c r="I12" s="3516"/>
      <c r="J12" s="3516"/>
      <c r="K12" s="2509"/>
    </row>
    <row r="13" spans="1:13" ht="21.75" customHeight="1" x14ac:dyDescent="0.25">
      <c r="A13" s="36">
        <v>40667</v>
      </c>
      <c r="B13" s="3675"/>
      <c r="C13" s="3516" t="s">
        <v>98</v>
      </c>
      <c r="D13" s="3516"/>
      <c r="E13" s="3516"/>
      <c r="F13" s="3516"/>
      <c r="G13" s="3516"/>
      <c r="H13" s="3516"/>
      <c r="I13" s="3516"/>
      <c r="J13" s="3516"/>
      <c r="K13" s="2509"/>
    </row>
    <row r="14" spans="1:13" ht="37.5" customHeight="1" x14ac:dyDescent="0.25">
      <c r="A14" s="22">
        <v>40669</v>
      </c>
      <c r="B14" s="11" t="s">
        <v>99</v>
      </c>
      <c r="C14" s="3439" t="s">
        <v>100</v>
      </c>
      <c r="D14" s="3439"/>
      <c r="E14" s="3439"/>
      <c r="F14" s="3439"/>
      <c r="G14" s="3439"/>
      <c r="H14" s="3439"/>
      <c r="I14" s="3439"/>
      <c r="J14" s="3439"/>
      <c r="K14" s="2459"/>
    </row>
    <row r="15" spans="1:13" ht="20.100000000000001" customHeight="1" x14ac:dyDescent="0.25">
      <c r="A15" s="22">
        <v>40673</v>
      </c>
      <c r="B15" s="11" t="s">
        <v>375</v>
      </c>
      <c r="C15" s="3439" t="s">
        <v>102</v>
      </c>
      <c r="D15" s="3439"/>
      <c r="E15" s="3439"/>
      <c r="F15" s="3439"/>
      <c r="G15" s="3439"/>
      <c r="H15" s="3439"/>
      <c r="I15" s="3439"/>
      <c r="J15" s="3439"/>
      <c r="K15" s="2459"/>
    </row>
    <row r="16" spans="1:13" ht="35.25" customHeight="1" x14ac:dyDescent="0.25">
      <c r="A16" s="22">
        <v>40674</v>
      </c>
      <c r="B16" s="11" t="s">
        <v>14</v>
      </c>
      <c r="C16" s="3439" t="s">
        <v>109</v>
      </c>
      <c r="D16" s="3439"/>
      <c r="E16" s="3439"/>
      <c r="F16" s="3439"/>
      <c r="G16" s="3439"/>
      <c r="H16" s="3439"/>
      <c r="I16" s="3439"/>
      <c r="J16" s="3439"/>
      <c r="K16" s="2459"/>
    </row>
    <row r="17" spans="1:12" ht="20.100000000000001" customHeight="1" x14ac:dyDescent="0.25">
      <c r="A17" s="22">
        <v>40690</v>
      </c>
      <c r="B17" s="11" t="s">
        <v>12</v>
      </c>
      <c r="C17" s="23">
        <v>42</v>
      </c>
      <c r="D17" s="23">
        <f>42*0.5</f>
        <v>21</v>
      </c>
      <c r="E17" s="23">
        <v>50</v>
      </c>
      <c r="G17" s="23">
        <v>50</v>
      </c>
      <c r="L17" s="3" t="s">
        <v>1562</v>
      </c>
    </row>
    <row r="18" spans="1:12" ht="20.100000000000001" customHeight="1" x14ac:dyDescent="0.25">
      <c r="A18" s="22">
        <v>40695</v>
      </c>
      <c r="B18" s="11" t="s">
        <v>4</v>
      </c>
      <c r="C18" s="3439" t="s">
        <v>3561</v>
      </c>
      <c r="D18" s="3439"/>
      <c r="E18" s="3439"/>
      <c r="F18" s="3439"/>
      <c r="G18" s="3439"/>
      <c r="H18" s="3439"/>
      <c r="I18" s="3439"/>
      <c r="J18" s="3439"/>
      <c r="K18" s="2459"/>
    </row>
    <row r="19" spans="1:12" ht="20.100000000000001" customHeight="1" x14ac:dyDescent="0.25">
      <c r="A19" s="22">
        <v>40730</v>
      </c>
      <c r="B19" s="11" t="s">
        <v>186</v>
      </c>
      <c r="H19" s="23">
        <v>5490</v>
      </c>
      <c r="I19" s="23">
        <v>100</v>
      </c>
      <c r="L19" s="3" t="s">
        <v>359</v>
      </c>
    </row>
    <row r="20" spans="1:12" ht="20.100000000000001" customHeight="1" x14ac:dyDescent="0.25">
      <c r="A20" s="22">
        <v>40747</v>
      </c>
      <c r="B20" s="11" t="s">
        <v>186</v>
      </c>
      <c r="H20" s="23">
        <v>5390</v>
      </c>
      <c r="I20" s="23">
        <v>90</v>
      </c>
      <c r="L20" s="3" t="s">
        <v>158</v>
      </c>
    </row>
    <row r="21" spans="1:12" ht="20.100000000000001" customHeight="1" x14ac:dyDescent="0.25">
      <c r="A21" s="22">
        <v>40753</v>
      </c>
      <c r="B21" s="11" t="s">
        <v>26</v>
      </c>
      <c r="C21" s="3489" t="s">
        <v>162</v>
      </c>
      <c r="D21" s="3489"/>
      <c r="E21" s="3489"/>
      <c r="F21" s="3489"/>
      <c r="G21" s="3489"/>
      <c r="H21" s="3489"/>
      <c r="I21" s="3489"/>
      <c r="J21" s="3489"/>
    </row>
    <row r="22" spans="1:12" ht="20.100000000000001" customHeight="1" x14ac:dyDescent="0.25">
      <c r="A22" s="3676">
        <v>40780</v>
      </c>
      <c r="B22" s="37" t="s">
        <v>26</v>
      </c>
      <c r="C22" s="3679" t="s">
        <v>1078</v>
      </c>
      <c r="D22" s="3679"/>
      <c r="E22" s="3679"/>
      <c r="F22" s="3679"/>
      <c r="G22" s="3679"/>
      <c r="H22" s="3679"/>
      <c r="I22" s="3679"/>
      <c r="J22" s="3679"/>
      <c r="K22" s="2523"/>
      <c r="L22" s="38"/>
    </row>
    <row r="23" spans="1:12" ht="20.100000000000001" customHeight="1" thickBot="1" x14ac:dyDescent="0.3">
      <c r="A23" s="3677"/>
      <c r="B23" s="68" t="s">
        <v>96</v>
      </c>
      <c r="C23" s="3678" t="s">
        <v>171</v>
      </c>
      <c r="D23" s="3678"/>
      <c r="E23" s="3678"/>
      <c r="F23" s="3678"/>
      <c r="G23" s="3678"/>
      <c r="H23" s="3678"/>
      <c r="I23" s="3678"/>
      <c r="J23" s="3678"/>
      <c r="K23" s="2560"/>
      <c r="L23" s="69"/>
    </row>
    <row r="24" spans="1:12" ht="20.100000000000001" customHeight="1" thickTop="1" thickBot="1" x14ac:dyDescent="0.3">
      <c r="A24" s="83">
        <v>41030</v>
      </c>
      <c r="B24" s="84" t="s">
        <v>14</v>
      </c>
      <c r="C24" s="3686" t="s">
        <v>221</v>
      </c>
      <c r="D24" s="3687"/>
      <c r="E24" s="3687"/>
      <c r="F24" s="3687"/>
      <c r="G24" s="3687"/>
      <c r="H24" s="3687"/>
      <c r="I24" s="3687"/>
      <c r="J24" s="3688"/>
      <c r="K24" s="2691"/>
      <c r="L24" s="85"/>
    </row>
    <row r="25" spans="1:12" ht="103.5" customHeight="1" thickTop="1" thickBot="1" x14ac:dyDescent="0.3">
      <c r="A25" s="1332">
        <v>42356</v>
      </c>
      <c r="B25" s="2926" t="s">
        <v>31</v>
      </c>
      <c r="C25" s="3680" t="s">
        <v>1996</v>
      </c>
      <c r="D25" s="3681"/>
      <c r="E25" s="3681"/>
      <c r="F25" s="3681"/>
      <c r="G25" s="3681"/>
      <c r="H25" s="3681"/>
      <c r="I25" s="3681"/>
      <c r="J25" s="3682"/>
      <c r="K25" s="2927" t="s">
        <v>2104</v>
      </c>
      <c r="L25" s="2928" t="s">
        <v>2104</v>
      </c>
    </row>
    <row r="26" spans="1:12" ht="26.25" customHeight="1" thickTop="1" x14ac:dyDescent="0.25">
      <c r="A26" s="39">
        <v>42371</v>
      </c>
      <c r="B26" s="40" t="s">
        <v>12</v>
      </c>
      <c r="C26" s="585">
        <v>165</v>
      </c>
      <c r="D26" s="324">
        <f>+C26*(100-E26)/100</f>
        <v>132</v>
      </c>
      <c r="E26" s="585">
        <v>20</v>
      </c>
      <c r="F26" s="585"/>
      <c r="G26" s="585">
        <v>90</v>
      </c>
      <c r="H26" s="585"/>
      <c r="I26" s="585"/>
      <c r="J26" s="585"/>
      <c r="K26" s="2521"/>
      <c r="L26" s="587" t="s">
        <v>1567</v>
      </c>
    </row>
    <row r="27" spans="1:12" ht="20.25" customHeight="1" x14ac:dyDescent="0.25">
      <c r="A27" s="22">
        <v>42375</v>
      </c>
      <c r="B27" s="588" t="s">
        <v>186</v>
      </c>
      <c r="C27" s="584"/>
      <c r="D27" s="258"/>
      <c r="E27" s="584"/>
      <c r="F27" s="584"/>
      <c r="G27" s="584"/>
      <c r="H27" s="3473" t="s">
        <v>1565</v>
      </c>
      <c r="I27" s="3474"/>
      <c r="J27" s="3475"/>
      <c r="K27" s="2465"/>
      <c r="L27" s="234" t="s">
        <v>40</v>
      </c>
    </row>
    <row r="28" spans="1:12" x14ac:dyDescent="0.25">
      <c r="A28" s="59">
        <v>42431</v>
      </c>
      <c r="B28" s="60" t="s">
        <v>12</v>
      </c>
      <c r="C28" s="233">
        <v>80</v>
      </c>
      <c r="D28" s="330">
        <f>+C28*(100-E28)/100</f>
        <v>64</v>
      </c>
      <c r="E28" s="233">
        <v>20</v>
      </c>
      <c r="F28" s="233"/>
      <c r="G28" s="233">
        <v>70</v>
      </c>
      <c r="H28" s="233"/>
      <c r="I28" s="233"/>
      <c r="J28" s="233"/>
      <c r="K28" s="2557"/>
      <c r="L28" s="367" t="s">
        <v>1624</v>
      </c>
    </row>
    <row r="29" spans="1:12" ht="31.5" x14ac:dyDescent="0.25">
      <c r="A29" s="22">
        <v>42462</v>
      </c>
      <c r="B29" s="661" t="s">
        <v>186</v>
      </c>
      <c r="C29" s="584"/>
      <c r="D29" s="258"/>
      <c r="E29" s="584"/>
      <c r="F29" s="584"/>
      <c r="G29" s="584"/>
      <c r="H29" s="3473" t="s">
        <v>69</v>
      </c>
      <c r="I29" s="3475"/>
      <c r="J29" s="584"/>
      <c r="K29" s="2464"/>
      <c r="L29" s="234" t="s">
        <v>1682</v>
      </c>
    </row>
    <row r="30" spans="1:12" x14ac:dyDescent="0.25">
      <c r="A30" s="22">
        <v>42528</v>
      </c>
      <c r="B30" s="11" t="s">
        <v>14</v>
      </c>
      <c r="C30" s="3666" t="s">
        <v>15</v>
      </c>
      <c r="D30" s="3667"/>
      <c r="E30" s="3667"/>
      <c r="F30" s="3667"/>
      <c r="G30" s="3667"/>
      <c r="H30" s="3667"/>
      <c r="I30" s="3667"/>
      <c r="J30" s="3668"/>
      <c r="K30" s="2547"/>
      <c r="L30" s="234"/>
    </row>
    <row r="31" spans="1:12" ht="20.100000000000001" customHeight="1" x14ac:dyDescent="0.25">
      <c r="A31" s="62">
        <v>42573</v>
      </c>
      <c r="B31" s="63" t="s">
        <v>12</v>
      </c>
      <c r="C31" s="382">
        <v>45</v>
      </c>
      <c r="D31" s="765">
        <f>+C31*(100-E31)/100</f>
        <v>38.25</v>
      </c>
      <c r="E31" s="382">
        <v>15</v>
      </c>
      <c r="F31" s="382"/>
      <c r="G31" s="382">
        <v>80</v>
      </c>
      <c r="H31" s="382"/>
      <c r="I31" s="382"/>
      <c r="J31" s="382"/>
      <c r="K31" s="2600"/>
      <c r="L31" s="766" t="s">
        <v>1794</v>
      </c>
    </row>
    <row r="32" spans="1:12" ht="20.100000000000001" customHeight="1" x14ac:dyDescent="0.25">
      <c r="A32" s="22">
        <v>42574</v>
      </c>
      <c r="B32" s="11" t="s">
        <v>186</v>
      </c>
      <c r="C32" s="584"/>
      <c r="D32" s="258"/>
      <c r="E32" s="584"/>
      <c r="F32" s="584"/>
      <c r="G32" s="584"/>
      <c r="H32" s="3473" t="s">
        <v>69</v>
      </c>
      <c r="I32" s="3475"/>
      <c r="J32" s="584"/>
      <c r="K32" s="2464"/>
      <c r="L32" s="234" t="s">
        <v>1806</v>
      </c>
    </row>
    <row r="33" spans="1:12" ht="16.5" thickBot="1" x14ac:dyDescent="0.3">
      <c r="A33" s="33">
        <v>42659</v>
      </c>
      <c r="B33" s="34" t="s">
        <v>12</v>
      </c>
      <c r="C33" s="383">
        <v>56</v>
      </c>
      <c r="D33" s="327">
        <f>+C33*(100-E33)/100</f>
        <v>47.6</v>
      </c>
      <c r="E33" s="383">
        <v>15</v>
      </c>
      <c r="F33" s="383"/>
      <c r="G33" s="383">
        <v>90</v>
      </c>
      <c r="H33" s="383"/>
      <c r="I33" s="383"/>
      <c r="J33" s="383"/>
      <c r="K33" s="2488"/>
      <c r="L33" s="939" t="s">
        <v>1751</v>
      </c>
    </row>
    <row r="34" spans="1:12" ht="20.100000000000001" customHeight="1" thickTop="1" x14ac:dyDescent="0.25">
      <c r="A34" s="946">
        <v>42775</v>
      </c>
      <c r="B34" s="952" t="s">
        <v>14</v>
      </c>
      <c r="C34" s="3683" t="s">
        <v>2047</v>
      </c>
      <c r="D34" s="3684"/>
      <c r="E34" s="3684"/>
      <c r="F34" s="3684"/>
      <c r="G34" s="3684"/>
      <c r="H34" s="3684"/>
      <c r="I34" s="3684"/>
      <c r="J34" s="3685"/>
      <c r="K34" s="2549"/>
      <c r="L34" s="938"/>
    </row>
    <row r="35" spans="1:12" ht="20.100000000000001" customHeight="1" x14ac:dyDescent="0.25">
      <c r="A35" s="908">
        <v>42777</v>
      </c>
      <c r="B35" s="907" t="s">
        <v>12</v>
      </c>
      <c r="C35" s="257">
        <v>15</v>
      </c>
      <c r="D35" s="325">
        <f>+C35*(100-E35)/100</f>
        <v>13.5</v>
      </c>
      <c r="E35" s="257">
        <v>10</v>
      </c>
      <c r="F35" s="257"/>
      <c r="G35" s="257">
        <v>100</v>
      </c>
      <c r="H35" s="257"/>
      <c r="I35" s="257"/>
      <c r="J35" s="257"/>
      <c r="K35" s="2664"/>
      <c r="L35" s="359" t="s">
        <v>1623</v>
      </c>
    </row>
    <row r="36" spans="1:12" x14ac:dyDescent="0.25">
      <c r="A36" s="22">
        <v>42798</v>
      </c>
      <c r="B36" s="947" t="s">
        <v>186</v>
      </c>
      <c r="C36" s="584"/>
      <c r="D36" s="258"/>
      <c r="E36" s="584"/>
      <c r="F36" s="584"/>
      <c r="G36" s="584"/>
      <c r="H36" s="3473" t="s">
        <v>69</v>
      </c>
      <c r="I36" s="3475"/>
      <c r="J36" s="584"/>
      <c r="K36" s="2464"/>
      <c r="L36" s="234" t="s">
        <v>256</v>
      </c>
    </row>
    <row r="37" spans="1:12" ht="21.75" customHeight="1" x14ac:dyDescent="0.25">
      <c r="A37" s="22">
        <v>42810</v>
      </c>
      <c r="B37" s="11" t="s">
        <v>12</v>
      </c>
      <c r="C37" s="584">
        <v>65</v>
      </c>
      <c r="D37" s="258">
        <f>+C37*(100-E37)/100</f>
        <v>58.5</v>
      </c>
      <c r="E37" s="584">
        <v>10</v>
      </c>
      <c r="F37" s="584"/>
      <c r="G37" s="584">
        <v>102</v>
      </c>
      <c r="H37" s="584"/>
      <c r="I37" s="584"/>
      <c r="J37" s="584"/>
      <c r="K37" s="2464"/>
      <c r="L37" s="234" t="s">
        <v>2097</v>
      </c>
    </row>
    <row r="38" spans="1:12" ht="20.100000000000001" customHeight="1" x14ac:dyDescent="0.25">
      <c r="A38" s="22">
        <v>42840</v>
      </c>
      <c r="B38" s="1104" t="s">
        <v>14</v>
      </c>
      <c r="C38" s="3666" t="s">
        <v>2164</v>
      </c>
      <c r="D38" s="3667"/>
      <c r="E38" s="3667"/>
      <c r="F38" s="3667"/>
      <c r="G38" s="3667"/>
      <c r="H38" s="3667"/>
      <c r="I38" s="3667"/>
      <c r="J38" s="3668"/>
      <c r="K38" s="2547"/>
      <c r="L38" s="234"/>
    </row>
    <row r="39" spans="1:12" ht="20.100000000000001" customHeight="1" x14ac:dyDescent="0.25">
      <c r="A39" s="22">
        <v>42928</v>
      </c>
      <c r="B39" s="1207" t="s">
        <v>14</v>
      </c>
      <c r="C39" s="3666" t="s">
        <v>15</v>
      </c>
      <c r="D39" s="3667"/>
      <c r="E39" s="3667"/>
      <c r="F39" s="3667"/>
      <c r="G39" s="3667"/>
      <c r="H39" s="3667"/>
      <c r="I39" s="3667"/>
      <c r="J39" s="3668"/>
      <c r="K39" s="2547"/>
      <c r="L39" s="234"/>
    </row>
    <row r="40" spans="1:12" ht="20.100000000000001" customHeight="1" x14ac:dyDescent="0.25">
      <c r="A40" s="22">
        <v>42961</v>
      </c>
      <c r="B40" s="1239" t="s">
        <v>186</v>
      </c>
      <c r="C40" s="584"/>
      <c r="D40" s="258"/>
      <c r="E40" s="584"/>
      <c r="F40" s="584"/>
      <c r="G40" s="584"/>
      <c r="H40" s="3473" t="s">
        <v>69</v>
      </c>
      <c r="I40" s="3475"/>
      <c r="J40" s="584"/>
      <c r="K40" s="2464"/>
      <c r="L40" s="234"/>
    </row>
    <row r="41" spans="1:12" ht="20.100000000000001" customHeight="1" x14ac:dyDescent="0.25">
      <c r="A41" s="22">
        <v>43029</v>
      </c>
      <c r="B41" s="1304" t="s">
        <v>12</v>
      </c>
      <c r="C41" s="584">
        <v>50</v>
      </c>
      <c r="D41" s="258">
        <f>+C41*(100-E41)/100</f>
        <v>45</v>
      </c>
      <c r="E41" s="584">
        <v>10</v>
      </c>
      <c r="F41" s="584"/>
      <c r="G41" s="584">
        <v>98</v>
      </c>
      <c r="H41" s="584"/>
      <c r="I41" s="584"/>
      <c r="J41" s="584"/>
      <c r="K41" s="2464"/>
      <c r="L41" s="234" t="s">
        <v>22</v>
      </c>
    </row>
    <row r="42" spans="1:12" ht="40.5" customHeight="1" x14ac:dyDescent="0.25">
      <c r="A42" s="22">
        <v>43047</v>
      </c>
      <c r="B42" s="11" t="s">
        <v>14</v>
      </c>
      <c r="C42" s="3473" t="s">
        <v>2363</v>
      </c>
      <c r="D42" s="3474"/>
      <c r="E42" s="3474"/>
      <c r="F42" s="3474"/>
      <c r="G42" s="3474"/>
      <c r="H42" s="3474"/>
      <c r="I42" s="3474"/>
      <c r="J42" s="3475"/>
      <c r="K42" s="2465"/>
      <c r="L42" s="393" t="s">
        <v>2368</v>
      </c>
    </row>
    <row r="43" spans="1:12" ht="32.25" customHeight="1" x14ac:dyDescent="0.25">
      <c r="A43" s="22">
        <v>43055</v>
      </c>
      <c r="B43" s="11" t="s">
        <v>14</v>
      </c>
      <c r="C43" s="3473" t="s">
        <v>3050</v>
      </c>
      <c r="D43" s="3474"/>
      <c r="E43" s="3474"/>
      <c r="F43" s="3474"/>
      <c r="G43" s="3474"/>
      <c r="H43" s="3474"/>
      <c r="I43" s="3474"/>
      <c r="J43" s="3475"/>
      <c r="K43" s="2465"/>
      <c r="L43" s="393" t="s">
        <v>2369</v>
      </c>
    </row>
    <row r="44" spans="1:12" ht="16.5" thickBot="1" x14ac:dyDescent="0.3">
      <c r="A44" s="1971">
        <v>43071</v>
      </c>
      <c r="B44" s="1974" t="s">
        <v>186</v>
      </c>
      <c r="C44" s="1972"/>
      <c r="D44" s="331"/>
      <c r="E44" s="1972"/>
      <c r="F44" s="1972"/>
      <c r="G44" s="1972"/>
      <c r="H44" s="3513" t="s">
        <v>69</v>
      </c>
      <c r="I44" s="3515"/>
      <c r="J44" s="1972"/>
      <c r="K44" s="2490"/>
      <c r="L44" s="1089" t="s">
        <v>40</v>
      </c>
    </row>
    <row r="45" spans="1:12" ht="42.75" thickTop="1" x14ac:dyDescent="0.25">
      <c r="A45" s="39">
        <v>43161</v>
      </c>
      <c r="B45" s="40" t="s">
        <v>12</v>
      </c>
      <c r="C45" s="1973">
        <v>160</v>
      </c>
      <c r="D45" s="324">
        <f>+C45*(100-E45)/100</f>
        <v>88</v>
      </c>
      <c r="E45" s="1973">
        <v>45</v>
      </c>
      <c r="F45" s="1973"/>
      <c r="G45" s="1973">
        <v>120</v>
      </c>
      <c r="H45" s="1973"/>
      <c r="I45" s="1973"/>
      <c r="J45" s="1973"/>
      <c r="K45" s="2780" t="s">
        <v>2066</v>
      </c>
      <c r="L45" s="913" t="s">
        <v>2651</v>
      </c>
    </row>
    <row r="46" spans="1:12" ht="24.75" customHeight="1" x14ac:dyDescent="0.25">
      <c r="A46" s="22">
        <v>43264</v>
      </c>
      <c r="B46" s="11" t="s">
        <v>12</v>
      </c>
      <c r="C46" s="584">
        <v>130</v>
      </c>
      <c r="D46" s="258">
        <f>+C46*(100-E46)/100</f>
        <v>71.5</v>
      </c>
      <c r="E46" s="586">
        <v>45</v>
      </c>
      <c r="F46" s="586"/>
      <c r="G46" s="586">
        <v>115</v>
      </c>
      <c r="H46" s="586"/>
      <c r="I46" s="586"/>
      <c r="J46" s="586"/>
      <c r="K46" s="2471"/>
      <c r="L46" s="234" t="s">
        <v>2621</v>
      </c>
    </row>
    <row r="47" spans="1:12" x14ac:dyDescent="0.25">
      <c r="A47" s="22">
        <v>43352</v>
      </c>
      <c r="B47" s="11" t="s">
        <v>12</v>
      </c>
      <c r="C47" s="584">
        <v>115</v>
      </c>
      <c r="D47" s="258">
        <f>+C47*(100-E47)/100</f>
        <v>63.25</v>
      </c>
      <c r="E47" s="586">
        <v>45</v>
      </c>
      <c r="F47" s="586"/>
      <c r="G47" s="586">
        <v>110</v>
      </c>
      <c r="H47" s="586"/>
      <c r="I47" s="586"/>
      <c r="J47" s="586"/>
      <c r="K47" s="2471"/>
      <c r="L47" s="234" t="s">
        <v>2621</v>
      </c>
    </row>
    <row r="48" spans="1:12" x14ac:dyDescent="0.25">
      <c r="A48" s="22">
        <v>43404</v>
      </c>
      <c r="B48" s="11" t="s">
        <v>12</v>
      </c>
      <c r="C48" s="584">
        <v>150</v>
      </c>
      <c r="D48" s="258">
        <f>+C48*(100-E48)/100</f>
        <v>82.5</v>
      </c>
      <c r="E48" s="586">
        <v>45</v>
      </c>
      <c r="F48" s="586"/>
      <c r="G48" s="586">
        <v>115</v>
      </c>
      <c r="H48" s="586"/>
      <c r="I48" s="586"/>
      <c r="J48" s="586"/>
      <c r="K48" s="2471"/>
      <c r="L48" s="234" t="s">
        <v>2800</v>
      </c>
    </row>
    <row r="49" spans="1:12" ht="20.100000000000001" customHeight="1" thickBot="1" x14ac:dyDescent="0.3">
      <c r="A49" s="1837">
        <v>43417</v>
      </c>
      <c r="B49" s="1844" t="s">
        <v>12</v>
      </c>
      <c r="C49" s="1840"/>
      <c r="D49" s="331"/>
      <c r="E49" s="252"/>
      <c r="F49" s="252"/>
      <c r="G49" s="252"/>
      <c r="H49" s="252" t="s">
        <v>69</v>
      </c>
      <c r="I49" s="252"/>
      <c r="J49" s="252"/>
      <c r="K49" s="2483"/>
      <c r="L49" s="1089" t="s">
        <v>40</v>
      </c>
    </row>
    <row r="50" spans="1:12" ht="20.100000000000001" customHeight="1" thickTop="1" x14ac:dyDescent="0.25">
      <c r="A50" s="39">
        <v>43484</v>
      </c>
      <c r="B50" s="40" t="s">
        <v>12</v>
      </c>
      <c r="C50" s="1841">
        <v>105</v>
      </c>
      <c r="D50" s="324">
        <f>+C50*(100-E50)/100</f>
        <v>57.75</v>
      </c>
      <c r="E50" s="254">
        <v>45</v>
      </c>
      <c r="F50" s="254"/>
      <c r="G50" s="254">
        <v>144</v>
      </c>
      <c r="H50" s="254"/>
      <c r="I50" s="254"/>
      <c r="J50" s="254"/>
      <c r="K50" s="2551"/>
      <c r="L50" s="913" t="s">
        <v>2222</v>
      </c>
    </row>
    <row r="51" spans="1:12" ht="61.5" customHeight="1" x14ac:dyDescent="0.25">
      <c r="A51" s="1945">
        <v>43526</v>
      </c>
      <c r="B51" s="1946" t="s">
        <v>16</v>
      </c>
      <c r="C51" s="3513" t="s">
        <v>2984</v>
      </c>
      <c r="D51" s="3514"/>
      <c r="E51" s="3514"/>
      <c r="F51" s="3514"/>
      <c r="G51" s="3514"/>
      <c r="H51" s="3514"/>
      <c r="I51" s="3514"/>
      <c r="J51" s="3515"/>
      <c r="K51" s="2491"/>
      <c r="L51" s="1089"/>
    </row>
    <row r="52" spans="1:12" ht="79.5" customHeight="1" x14ac:dyDescent="0.25">
      <c r="A52" s="1254">
        <v>43544</v>
      </c>
      <c r="B52" s="1255" t="s">
        <v>31</v>
      </c>
      <c r="C52" s="3659" t="s">
        <v>2990</v>
      </c>
      <c r="D52" s="3660"/>
      <c r="E52" s="3660"/>
      <c r="F52" s="3660"/>
      <c r="G52" s="3660"/>
      <c r="H52" s="3660"/>
      <c r="I52" s="3660"/>
      <c r="J52" s="3661"/>
      <c r="K52" s="2776"/>
      <c r="L52" s="1318" t="s">
        <v>2986</v>
      </c>
    </row>
    <row r="53" spans="1:12" ht="20.100000000000001" customHeight="1" x14ac:dyDescent="0.25">
      <c r="A53" s="22">
        <v>43559</v>
      </c>
      <c r="B53" s="11" t="s">
        <v>12</v>
      </c>
      <c r="C53" s="584">
        <v>155</v>
      </c>
      <c r="D53" s="258">
        <f>+C53*(100-E53)/100</f>
        <v>77.5</v>
      </c>
      <c r="E53" s="586">
        <v>50</v>
      </c>
      <c r="F53" s="586"/>
      <c r="G53" s="586">
        <v>125</v>
      </c>
      <c r="H53" s="586"/>
      <c r="I53" s="586"/>
      <c r="J53" s="586"/>
      <c r="K53" s="2471"/>
      <c r="L53" s="234" t="s">
        <v>2222</v>
      </c>
    </row>
    <row r="54" spans="1:12" ht="18" customHeight="1" x14ac:dyDescent="0.25">
      <c r="A54" s="1961">
        <v>43580</v>
      </c>
      <c r="B54" s="1962" t="s">
        <v>186</v>
      </c>
      <c r="C54" s="584"/>
      <c r="D54" s="258"/>
      <c r="E54" s="586"/>
      <c r="F54" s="586"/>
      <c r="G54" s="586"/>
      <c r="H54" s="586" t="s">
        <v>69</v>
      </c>
      <c r="I54" s="586"/>
      <c r="J54" s="586"/>
      <c r="K54" s="2471"/>
      <c r="L54" s="234" t="s">
        <v>40</v>
      </c>
    </row>
    <row r="55" spans="1:12" ht="20.100000000000001" customHeight="1" x14ac:dyDescent="0.25">
      <c r="A55" s="22">
        <v>43711</v>
      </c>
      <c r="B55" s="11" t="s">
        <v>12</v>
      </c>
      <c r="C55" s="584">
        <v>165</v>
      </c>
      <c r="D55" s="258">
        <f>+C55*(100-E55)/100</f>
        <v>82.5</v>
      </c>
      <c r="E55" s="586">
        <v>50</v>
      </c>
      <c r="F55" s="586"/>
      <c r="G55" s="586">
        <v>128</v>
      </c>
      <c r="H55" s="586"/>
      <c r="I55" s="586"/>
      <c r="J55" s="586"/>
      <c r="K55" s="2471"/>
      <c r="L55" s="234" t="s">
        <v>2710</v>
      </c>
    </row>
    <row r="56" spans="1:12" ht="20.100000000000001" customHeight="1" x14ac:dyDescent="0.25">
      <c r="A56" s="22">
        <v>43824</v>
      </c>
      <c r="B56" s="11" t="s">
        <v>186</v>
      </c>
      <c r="C56" s="584"/>
      <c r="D56" s="258" t="s">
        <v>301</v>
      </c>
      <c r="E56" s="586"/>
      <c r="F56" s="586"/>
      <c r="G56" s="586"/>
      <c r="H56" s="586" t="s">
        <v>69</v>
      </c>
      <c r="I56" s="586"/>
      <c r="J56" s="586"/>
      <c r="K56" s="2471"/>
      <c r="L56" s="234" t="s">
        <v>40</v>
      </c>
    </row>
    <row r="57" spans="1:12" ht="54.75" customHeight="1" x14ac:dyDescent="0.25">
      <c r="A57" s="22">
        <v>43884</v>
      </c>
      <c r="B57" s="11" t="s">
        <v>14</v>
      </c>
      <c r="C57" s="3473" t="s">
        <v>3715</v>
      </c>
      <c r="D57" s="3474"/>
      <c r="E57" s="3474"/>
      <c r="F57" s="3474"/>
      <c r="G57" s="3474"/>
      <c r="H57" s="3474"/>
      <c r="I57" s="3474"/>
      <c r="J57" s="3475"/>
      <c r="K57" s="2465"/>
      <c r="L57" s="2409" t="s">
        <v>3716</v>
      </c>
    </row>
    <row r="58" spans="1:12" x14ac:dyDescent="0.25">
      <c r="A58" s="2410">
        <v>43920</v>
      </c>
      <c r="B58" s="2306" t="s">
        <v>4</v>
      </c>
      <c r="C58" s="2307"/>
      <c r="D58" s="2312"/>
      <c r="E58" s="2311">
        <v>5</v>
      </c>
      <c r="F58" s="2311"/>
      <c r="G58" s="2311"/>
      <c r="H58" s="2311"/>
      <c r="I58" s="2311"/>
      <c r="J58" s="2311"/>
      <c r="K58" s="2602"/>
      <c r="L58" s="2313"/>
    </row>
    <row r="59" spans="1:12" ht="20.100000000000001" customHeight="1" x14ac:dyDescent="0.25">
      <c r="A59" s="2410">
        <v>43951</v>
      </c>
      <c r="B59" s="2306" t="s">
        <v>4</v>
      </c>
      <c r="C59" s="2307"/>
      <c r="D59" s="2312"/>
      <c r="E59" s="2311">
        <v>5</v>
      </c>
      <c r="F59" s="2311"/>
      <c r="G59" s="2311"/>
      <c r="H59" s="2311"/>
      <c r="I59" s="2311"/>
      <c r="J59" s="2311"/>
      <c r="K59" s="2602"/>
      <c r="L59" s="2313"/>
    </row>
    <row r="60" spans="1:12" ht="20.100000000000001" customHeight="1" x14ac:dyDescent="0.25">
      <c r="A60" s="2410">
        <v>43981</v>
      </c>
      <c r="B60" s="2306" t="s">
        <v>4</v>
      </c>
      <c r="C60" s="2307"/>
      <c r="D60" s="2312"/>
      <c r="E60" s="2311">
        <v>5</v>
      </c>
      <c r="F60" s="2311"/>
      <c r="G60" s="2311"/>
      <c r="H60" s="2311"/>
      <c r="I60" s="2311"/>
      <c r="J60" s="2311"/>
      <c r="K60" s="2602"/>
      <c r="L60" s="2313"/>
    </row>
    <row r="61" spans="1:12" x14ac:dyDescent="0.25">
      <c r="A61" s="2410">
        <v>44012</v>
      </c>
      <c r="B61" s="2306" t="s">
        <v>4</v>
      </c>
      <c r="C61" s="2307"/>
      <c r="D61" s="2312"/>
      <c r="E61" s="2311">
        <v>5</v>
      </c>
      <c r="F61" s="2311"/>
      <c r="G61" s="2311"/>
      <c r="H61" s="2311"/>
      <c r="I61" s="2311"/>
      <c r="J61" s="2311"/>
      <c r="K61" s="2602"/>
      <c r="L61" s="2313"/>
    </row>
    <row r="62" spans="1:12" ht="48.75" customHeight="1" x14ac:dyDescent="0.25">
      <c r="A62" s="2398">
        <v>44018</v>
      </c>
      <c r="B62" s="2397" t="s">
        <v>12</v>
      </c>
      <c r="C62" s="2400">
        <v>34</v>
      </c>
      <c r="D62" s="325">
        <f>+C62*(100-E62)/100</f>
        <v>32.299999999999997</v>
      </c>
      <c r="E62" s="256">
        <v>5</v>
      </c>
      <c r="F62" s="256" t="s">
        <v>159</v>
      </c>
      <c r="G62" s="256">
        <v>100</v>
      </c>
      <c r="H62" s="256"/>
      <c r="I62" s="256"/>
      <c r="J62" s="256"/>
      <c r="K62" s="2550"/>
      <c r="L62" s="359" t="s">
        <v>3725</v>
      </c>
    </row>
    <row r="63" spans="1:12" ht="50.25" customHeight="1" x14ac:dyDescent="0.25">
      <c r="A63" s="22">
        <v>44019</v>
      </c>
      <c r="B63" s="11" t="s">
        <v>14</v>
      </c>
      <c r="C63" s="3662" t="s">
        <v>3730</v>
      </c>
      <c r="D63" s="3663"/>
      <c r="E63" s="3663"/>
      <c r="F63" s="3663"/>
      <c r="G63" s="3663"/>
      <c r="H63" s="3663"/>
      <c r="I63" s="3663"/>
      <c r="J63" s="3664"/>
      <c r="K63" s="2545"/>
      <c r="L63" s="2409" t="s">
        <v>3729</v>
      </c>
    </row>
    <row r="64" spans="1:12" ht="34.5" customHeight="1" x14ac:dyDescent="0.25">
      <c r="A64" s="22">
        <v>44021</v>
      </c>
      <c r="B64" s="11" t="s">
        <v>14</v>
      </c>
      <c r="C64" s="3473" t="s">
        <v>3735</v>
      </c>
      <c r="D64" s="3474"/>
      <c r="E64" s="3474"/>
      <c r="F64" s="3474"/>
      <c r="G64" s="3474"/>
      <c r="H64" s="3474"/>
      <c r="I64" s="3474"/>
      <c r="J64" s="3475"/>
      <c r="K64" s="2465"/>
      <c r="L64" s="234"/>
    </row>
    <row r="65" spans="1:12" ht="75" customHeight="1" x14ac:dyDescent="0.25">
      <c r="A65" s="1254">
        <v>44077</v>
      </c>
      <c r="B65" s="1255" t="s">
        <v>31</v>
      </c>
      <c r="C65" s="3659" t="s">
        <v>4014</v>
      </c>
      <c r="D65" s="3660"/>
      <c r="E65" s="3660"/>
      <c r="F65" s="3660"/>
      <c r="G65" s="3660"/>
      <c r="H65" s="3660"/>
      <c r="I65" s="3660"/>
      <c r="J65" s="3661"/>
      <c r="K65" s="2925"/>
      <c r="L65" s="1318" t="s">
        <v>2986</v>
      </c>
    </row>
    <row r="66" spans="1:12" ht="18.75" customHeight="1" x14ac:dyDescent="0.25">
      <c r="A66" s="22">
        <v>44090</v>
      </c>
      <c r="B66" s="11" t="s">
        <v>12</v>
      </c>
      <c r="C66" s="584">
        <v>160</v>
      </c>
      <c r="D66" s="258">
        <f>+C66-(E66/100*C66)</f>
        <v>99.2</v>
      </c>
      <c r="E66" s="586">
        <v>38</v>
      </c>
      <c r="F66" s="586" t="s">
        <v>159</v>
      </c>
      <c r="G66" s="586">
        <v>105</v>
      </c>
      <c r="H66" s="586"/>
      <c r="I66" s="586"/>
      <c r="J66" s="586"/>
      <c r="K66" s="2471"/>
      <c r="L66" s="234" t="s">
        <v>22</v>
      </c>
    </row>
    <row r="67" spans="1:12" x14ac:dyDescent="0.25">
      <c r="A67" s="2410">
        <v>44104</v>
      </c>
      <c r="B67" s="2306" t="s">
        <v>4</v>
      </c>
      <c r="C67" s="2307"/>
      <c r="D67" s="2312"/>
      <c r="E67" s="2311">
        <v>38</v>
      </c>
      <c r="F67" s="2311"/>
      <c r="G67" s="2311"/>
      <c r="H67" s="2311"/>
      <c r="I67" s="2311"/>
      <c r="J67" s="2311"/>
      <c r="K67" s="3126"/>
      <c r="L67" s="2313"/>
    </row>
    <row r="68" spans="1:12" x14ac:dyDescent="0.25">
      <c r="A68" s="2410">
        <v>44134</v>
      </c>
      <c r="B68" s="2306" t="s">
        <v>4</v>
      </c>
      <c r="C68" s="2307"/>
      <c r="D68" s="2312"/>
      <c r="E68" s="2311">
        <v>40</v>
      </c>
      <c r="F68" s="2311"/>
      <c r="G68" s="2311"/>
      <c r="H68" s="2311"/>
      <c r="I68" s="2311"/>
      <c r="J68" s="2311"/>
      <c r="K68" s="3126"/>
      <c r="L68" s="2313"/>
    </row>
    <row r="69" spans="1:12" x14ac:dyDescent="0.25">
      <c r="A69" s="2410">
        <v>44165</v>
      </c>
      <c r="B69" s="2306" t="s">
        <v>4</v>
      </c>
      <c r="C69" s="2307"/>
      <c r="D69" s="2312"/>
      <c r="E69" s="2311">
        <v>40</v>
      </c>
      <c r="F69" s="2311"/>
      <c r="G69" s="2311"/>
      <c r="H69" s="2311"/>
      <c r="I69" s="2311"/>
      <c r="J69" s="2311"/>
      <c r="K69" s="3126"/>
      <c r="L69" s="2313"/>
    </row>
    <row r="70" spans="1:12" x14ac:dyDescent="0.25">
      <c r="A70" s="22">
        <v>44188</v>
      </c>
      <c r="B70" s="11" t="s">
        <v>12</v>
      </c>
      <c r="C70" s="584">
        <v>163</v>
      </c>
      <c r="D70" s="258">
        <f>+C70*(100-E70)/100</f>
        <v>97.8</v>
      </c>
      <c r="E70" s="586">
        <v>40</v>
      </c>
      <c r="F70" s="586" t="s">
        <v>159</v>
      </c>
      <c r="G70" s="586">
        <v>124</v>
      </c>
      <c r="H70" s="586"/>
      <c r="I70" s="586"/>
      <c r="J70" s="586"/>
      <c r="K70" s="2471"/>
      <c r="L70" s="234" t="s">
        <v>2710</v>
      </c>
    </row>
    <row r="71" spans="1:12" x14ac:dyDescent="0.25">
      <c r="A71" s="2410">
        <v>44195</v>
      </c>
      <c r="B71" s="2306" t="s">
        <v>4</v>
      </c>
      <c r="C71" s="2307"/>
      <c r="D71" s="2312"/>
      <c r="E71" s="2311">
        <v>40</v>
      </c>
      <c r="F71" s="2311"/>
      <c r="G71" s="2311"/>
      <c r="H71" s="2311"/>
      <c r="I71" s="2311"/>
      <c r="J71" s="2311"/>
      <c r="K71" s="3126"/>
      <c r="L71" s="2313"/>
    </row>
    <row r="72" spans="1:12" ht="24" customHeight="1" x14ac:dyDescent="0.25">
      <c r="A72" s="22">
        <v>44201</v>
      </c>
      <c r="B72" s="11" t="s">
        <v>186</v>
      </c>
      <c r="C72" s="584"/>
      <c r="D72" s="258">
        <f>+C72*(100-E72)/100</f>
        <v>0</v>
      </c>
      <c r="E72" s="586"/>
      <c r="F72" s="586"/>
      <c r="G72" s="586"/>
      <c r="H72" s="3614" t="s">
        <v>69</v>
      </c>
      <c r="I72" s="3615"/>
      <c r="J72" s="586"/>
      <c r="K72" s="2471"/>
      <c r="L72" s="393" t="s">
        <v>3310</v>
      </c>
    </row>
    <row r="73" spans="1:12" x14ac:dyDescent="0.25">
      <c r="A73" s="2410">
        <v>44226</v>
      </c>
      <c r="B73" s="2306" t="s">
        <v>4</v>
      </c>
      <c r="C73" s="2307"/>
      <c r="D73" s="2312"/>
      <c r="E73" s="2311">
        <v>40</v>
      </c>
      <c r="F73" s="2311"/>
      <c r="G73" s="2311"/>
      <c r="H73" s="2311"/>
      <c r="I73" s="2311"/>
      <c r="J73" s="2311"/>
      <c r="K73" s="3126"/>
      <c r="L73" s="2313"/>
    </row>
    <row r="74" spans="1:12" x14ac:dyDescent="0.25">
      <c r="A74" s="2410">
        <v>44255</v>
      </c>
      <c r="B74" s="2306" t="s">
        <v>4</v>
      </c>
      <c r="C74" s="2307"/>
      <c r="D74" s="2312"/>
      <c r="E74" s="2311">
        <v>40</v>
      </c>
      <c r="F74" s="2311"/>
      <c r="G74" s="2311"/>
      <c r="H74" s="2311"/>
      <c r="I74" s="2311"/>
      <c r="J74" s="2311"/>
      <c r="K74" s="3126"/>
      <c r="L74" s="2313"/>
    </row>
    <row r="75" spans="1:12" x14ac:dyDescent="0.25">
      <c r="A75" s="22">
        <v>44259</v>
      </c>
      <c r="B75" s="11" t="s">
        <v>12</v>
      </c>
      <c r="C75" s="584">
        <v>180</v>
      </c>
      <c r="D75" s="258">
        <f>+C75*(100-E75)/100</f>
        <v>108</v>
      </c>
      <c r="E75" s="586">
        <v>40</v>
      </c>
      <c r="F75" s="586" t="s">
        <v>159</v>
      </c>
      <c r="G75" s="586">
        <v>95</v>
      </c>
      <c r="H75" s="586"/>
      <c r="I75" s="586"/>
      <c r="J75" s="586"/>
      <c r="K75" s="2471"/>
      <c r="L75" s="234" t="s">
        <v>22</v>
      </c>
    </row>
    <row r="76" spans="1:12" x14ac:dyDescent="0.25">
      <c r="A76" s="2410">
        <v>44285</v>
      </c>
      <c r="B76" s="2306" t="s">
        <v>4</v>
      </c>
      <c r="C76" s="2307"/>
      <c r="D76" s="2312"/>
      <c r="E76" s="2311">
        <v>40</v>
      </c>
      <c r="F76" s="2311"/>
      <c r="G76" s="2311"/>
      <c r="H76" s="2311"/>
      <c r="I76" s="2311"/>
      <c r="J76" s="2311"/>
      <c r="K76" s="3126"/>
      <c r="L76" s="2313"/>
    </row>
    <row r="77" spans="1:12" x14ac:dyDescent="0.25">
      <c r="A77" s="22">
        <v>44366</v>
      </c>
      <c r="B77" s="11" t="s">
        <v>186</v>
      </c>
      <c r="C77" s="584"/>
      <c r="D77" s="258"/>
      <c r="E77" s="586"/>
      <c r="F77" s="586"/>
      <c r="G77" s="586"/>
      <c r="H77" s="3614" t="s">
        <v>69</v>
      </c>
      <c r="I77" s="3615"/>
      <c r="J77" s="586"/>
      <c r="K77" s="2471"/>
      <c r="L77" s="393" t="s">
        <v>3310</v>
      </c>
    </row>
    <row r="78" spans="1:12" x14ac:dyDescent="0.25">
      <c r="A78" s="22">
        <v>44376</v>
      </c>
      <c r="B78" s="11" t="s">
        <v>12</v>
      </c>
      <c r="C78" s="584">
        <v>180</v>
      </c>
      <c r="D78" s="258">
        <f>+C78*(100-E78)/100</f>
        <v>18</v>
      </c>
      <c r="E78" s="256">
        <v>90</v>
      </c>
      <c r="F78" s="586" t="s">
        <v>159</v>
      </c>
      <c r="G78" s="586">
        <v>85</v>
      </c>
      <c r="H78" s="586"/>
      <c r="I78" s="586"/>
      <c r="J78" s="586"/>
      <c r="K78" s="2471"/>
      <c r="L78" s="234" t="s">
        <v>2710</v>
      </c>
    </row>
    <row r="79" spans="1:12" ht="40.5" customHeight="1" x14ac:dyDescent="0.25">
      <c r="A79" s="22">
        <v>44475</v>
      </c>
      <c r="B79" s="11" t="s">
        <v>14</v>
      </c>
      <c r="C79" s="3473" t="s">
        <v>4594</v>
      </c>
      <c r="D79" s="3474"/>
      <c r="E79" s="3474"/>
      <c r="F79" s="3474"/>
      <c r="G79" s="3474"/>
      <c r="H79" s="3474"/>
      <c r="I79" s="3474"/>
      <c r="J79" s="3475"/>
      <c r="K79" s="2471"/>
      <c r="L79" s="234"/>
    </row>
    <row r="80" spans="1:12" ht="20.100000000000001" customHeight="1" x14ac:dyDescent="0.25">
      <c r="A80" s="22">
        <v>44493</v>
      </c>
      <c r="B80" s="11" t="s">
        <v>14</v>
      </c>
      <c r="C80" s="3473" t="s">
        <v>553</v>
      </c>
      <c r="D80" s="3474"/>
      <c r="E80" s="3474"/>
      <c r="F80" s="3474"/>
      <c r="G80" s="3474"/>
      <c r="H80" s="3474"/>
      <c r="I80" s="3474"/>
      <c r="J80" s="3475"/>
      <c r="K80" s="2471"/>
      <c r="L80" s="234"/>
    </row>
    <row r="81" spans="1:12" ht="20.100000000000001" customHeight="1" x14ac:dyDescent="0.25">
      <c r="A81" s="22"/>
      <c r="B81" s="11"/>
      <c r="C81" s="584"/>
      <c r="D81" s="258">
        <f t="shared" ref="D81:D93" si="0">+C81*(100-E81)/100</f>
        <v>0</v>
      </c>
      <c r="E81" s="586"/>
      <c r="F81" s="586"/>
      <c r="G81" s="586"/>
      <c r="H81" s="586"/>
      <c r="I81" s="586"/>
      <c r="J81" s="586"/>
      <c r="K81" s="2471"/>
      <c r="L81" s="234"/>
    </row>
    <row r="82" spans="1:12" ht="20.100000000000001" customHeight="1" x14ac:dyDescent="0.25">
      <c r="A82" s="22"/>
      <c r="B82" s="11"/>
      <c r="C82" s="584"/>
      <c r="D82" s="258">
        <f t="shared" si="0"/>
        <v>0</v>
      </c>
      <c r="E82" s="586"/>
      <c r="F82" s="586"/>
      <c r="G82" s="586"/>
      <c r="H82" s="586"/>
      <c r="I82" s="586"/>
      <c r="J82" s="586"/>
      <c r="K82" s="2471"/>
      <c r="L82" s="234"/>
    </row>
    <row r="83" spans="1:12" ht="20.100000000000001" customHeight="1" x14ac:dyDescent="0.25">
      <c r="A83" s="22"/>
      <c r="B83" s="11"/>
      <c r="C83" s="584"/>
      <c r="D83" s="258">
        <f t="shared" si="0"/>
        <v>0</v>
      </c>
      <c r="E83" s="586"/>
      <c r="F83" s="586"/>
      <c r="G83" s="586"/>
      <c r="H83" s="586"/>
      <c r="I83" s="586"/>
      <c r="J83" s="586"/>
      <c r="K83" s="2471"/>
      <c r="L83" s="234"/>
    </row>
    <row r="84" spans="1:12" ht="20.100000000000001" customHeight="1" x14ac:dyDescent="0.25">
      <c r="A84" s="22"/>
      <c r="B84" s="11"/>
      <c r="C84" s="584"/>
      <c r="D84" s="258">
        <f t="shared" si="0"/>
        <v>0</v>
      </c>
      <c r="E84" s="586"/>
      <c r="F84" s="586"/>
      <c r="G84" s="586"/>
      <c r="H84" s="586"/>
      <c r="I84" s="586"/>
      <c r="J84" s="586"/>
      <c r="K84" s="2471"/>
      <c r="L84" s="234"/>
    </row>
    <row r="85" spans="1:12" ht="20.100000000000001" customHeight="1" x14ac:dyDescent="0.25">
      <c r="A85" s="22"/>
      <c r="B85" s="11"/>
      <c r="C85" s="584"/>
      <c r="D85" s="258">
        <f t="shared" si="0"/>
        <v>0</v>
      </c>
      <c r="E85" s="586"/>
      <c r="F85" s="586"/>
      <c r="G85" s="586"/>
      <c r="H85" s="586"/>
      <c r="I85" s="586"/>
      <c r="J85" s="586"/>
      <c r="K85" s="2471"/>
      <c r="L85" s="234"/>
    </row>
    <row r="86" spans="1:12" ht="20.100000000000001" customHeight="1" x14ac:dyDescent="0.25">
      <c r="A86" s="22"/>
      <c r="B86" s="11"/>
      <c r="C86" s="584"/>
      <c r="D86" s="258">
        <f t="shared" si="0"/>
        <v>0</v>
      </c>
      <c r="E86" s="586"/>
      <c r="F86" s="586"/>
      <c r="G86" s="586"/>
      <c r="H86" s="586"/>
      <c r="I86" s="586"/>
      <c r="J86" s="586"/>
      <c r="K86" s="2471"/>
      <c r="L86" s="234"/>
    </row>
    <row r="87" spans="1:12" ht="20.100000000000001" customHeight="1" x14ac:dyDescent="0.25">
      <c r="A87" s="22"/>
      <c r="B87" s="11"/>
      <c r="C87" s="584"/>
      <c r="D87" s="258">
        <f t="shared" si="0"/>
        <v>0</v>
      </c>
      <c r="E87" s="586"/>
      <c r="F87" s="586"/>
      <c r="G87" s="586"/>
      <c r="H87" s="586"/>
      <c r="I87" s="586"/>
      <c r="J87" s="586"/>
      <c r="K87" s="2471"/>
      <c r="L87" s="234"/>
    </row>
    <row r="88" spans="1:12" x14ac:dyDescent="0.25">
      <c r="A88" s="22"/>
      <c r="B88" s="11"/>
      <c r="C88" s="584"/>
      <c r="D88" s="258">
        <f t="shared" si="0"/>
        <v>0</v>
      </c>
      <c r="E88" s="584"/>
      <c r="F88" s="584"/>
      <c r="G88" s="584"/>
      <c r="H88" s="584"/>
      <c r="I88" s="584"/>
      <c r="J88" s="584"/>
      <c r="K88" s="2464"/>
      <c r="L88" s="234"/>
    </row>
    <row r="89" spans="1:12" ht="20.100000000000001" customHeight="1" x14ac:dyDescent="0.25">
      <c r="A89" s="22"/>
      <c r="B89" s="11"/>
      <c r="C89" s="584"/>
      <c r="D89" s="258">
        <f t="shared" si="0"/>
        <v>0</v>
      </c>
      <c r="E89" s="584"/>
      <c r="F89" s="584"/>
      <c r="G89" s="584"/>
      <c r="H89" s="584"/>
      <c r="I89" s="584"/>
      <c r="J89" s="584"/>
      <c r="K89" s="2464"/>
      <c r="L89" s="234"/>
    </row>
    <row r="90" spans="1:12" x14ac:dyDescent="0.25">
      <c r="A90" s="22"/>
      <c r="B90" s="11"/>
      <c r="C90" s="584"/>
      <c r="D90" s="258">
        <f t="shared" si="0"/>
        <v>0</v>
      </c>
      <c r="E90" s="584"/>
      <c r="F90" s="584"/>
      <c r="G90" s="584"/>
      <c r="H90" s="584"/>
      <c r="I90" s="584"/>
      <c r="J90" s="584"/>
      <c r="K90" s="2464"/>
      <c r="L90" s="234"/>
    </row>
    <row r="91" spans="1:12" ht="20.100000000000001" customHeight="1" x14ac:dyDescent="0.25">
      <c r="A91" s="22"/>
      <c r="B91" s="11"/>
      <c r="C91" s="584"/>
      <c r="D91" s="258">
        <f t="shared" si="0"/>
        <v>0</v>
      </c>
      <c r="E91" s="584"/>
      <c r="F91" s="584"/>
      <c r="G91" s="584"/>
      <c r="H91" s="584"/>
      <c r="I91" s="584"/>
      <c r="J91" s="584"/>
      <c r="K91" s="2464"/>
      <c r="L91" s="234"/>
    </row>
    <row r="92" spans="1:12" x14ac:dyDescent="0.25">
      <c r="A92" s="22"/>
      <c r="B92" s="11"/>
      <c r="C92" s="584"/>
      <c r="D92" s="258">
        <f t="shared" si="0"/>
        <v>0</v>
      </c>
      <c r="E92" s="584"/>
      <c r="F92" s="584"/>
      <c r="G92" s="584"/>
      <c r="H92" s="584"/>
      <c r="I92" s="584"/>
      <c r="J92" s="584"/>
      <c r="K92" s="2464"/>
      <c r="L92" s="234"/>
    </row>
    <row r="93" spans="1:12" x14ac:dyDescent="0.25">
      <c r="A93" s="22"/>
      <c r="B93" s="11"/>
      <c r="C93" s="584"/>
      <c r="D93" s="258">
        <f t="shared" si="0"/>
        <v>0</v>
      </c>
      <c r="E93" s="584"/>
      <c r="F93" s="584"/>
      <c r="G93" s="584"/>
      <c r="H93" s="584"/>
      <c r="I93" s="584"/>
      <c r="J93" s="584"/>
      <c r="K93" s="2464"/>
      <c r="L93" s="234"/>
    </row>
    <row r="94" spans="1:12" x14ac:dyDescent="0.25">
      <c r="A94" s="22"/>
      <c r="B94" s="11"/>
      <c r="C94" s="584"/>
      <c r="D94" s="258">
        <f t="shared" ref="D94:D154" si="1">+C94*(100-E94)/100</f>
        <v>0</v>
      </c>
      <c r="E94" s="584"/>
      <c r="F94" s="584"/>
      <c r="G94" s="584"/>
      <c r="H94" s="584"/>
      <c r="I94" s="584"/>
      <c r="J94" s="584"/>
      <c r="K94" s="2464"/>
      <c r="L94" s="234"/>
    </row>
    <row r="95" spans="1:12" ht="20.100000000000001" customHeight="1" x14ac:dyDescent="0.25">
      <c r="A95" s="22"/>
      <c r="B95" s="11"/>
      <c r="C95" s="584"/>
      <c r="D95" s="258">
        <f t="shared" si="1"/>
        <v>0</v>
      </c>
      <c r="E95" s="584"/>
      <c r="F95" s="584"/>
      <c r="G95" s="584"/>
      <c r="H95" s="584"/>
      <c r="I95" s="584"/>
      <c r="J95" s="584"/>
      <c r="K95" s="2464"/>
      <c r="L95" s="234"/>
    </row>
    <row r="96" spans="1:12" ht="20.100000000000001" customHeight="1" x14ac:dyDescent="0.25">
      <c r="A96" s="22"/>
      <c r="B96" s="11"/>
      <c r="C96" s="584"/>
      <c r="D96" s="258">
        <f t="shared" si="1"/>
        <v>0</v>
      </c>
      <c r="E96" s="584"/>
      <c r="F96" s="584"/>
      <c r="G96" s="584"/>
      <c r="H96" s="584"/>
      <c r="I96" s="584"/>
      <c r="J96" s="584"/>
      <c r="K96" s="2464"/>
      <c r="L96" s="234"/>
    </row>
    <row r="97" spans="1:12" ht="20.100000000000001" customHeight="1" x14ac:dyDescent="0.25">
      <c r="A97" s="22"/>
      <c r="B97" s="11"/>
      <c r="C97" s="584"/>
      <c r="D97" s="258">
        <f t="shared" si="1"/>
        <v>0</v>
      </c>
      <c r="E97" s="584"/>
      <c r="F97" s="584"/>
      <c r="G97" s="584"/>
      <c r="H97" s="584"/>
      <c r="I97" s="584"/>
      <c r="J97" s="584"/>
      <c r="K97" s="2464"/>
      <c r="L97" s="234"/>
    </row>
    <row r="98" spans="1:12" ht="20.100000000000001" customHeight="1" x14ac:dyDescent="0.25">
      <c r="A98" s="22"/>
      <c r="B98" s="11"/>
      <c r="C98" s="584"/>
      <c r="D98" s="258">
        <f t="shared" si="1"/>
        <v>0</v>
      </c>
      <c r="E98" s="584"/>
      <c r="F98" s="584"/>
      <c r="G98" s="584"/>
      <c r="H98" s="584"/>
      <c r="I98" s="584"/>
      <c r="J98" s="584"/>
      <c r="K98" s="2464"/>
      <c r="L98" s="234"/>
    </row>
    <row r="99" spans="1:12" x14ac:dyDescent="0.25">
      <c r="A99" s="22"/>
      <c r="B99" s="11"/>
      <c r="C99" s="584"/>
      <c r="D99" s="258">
        <f t="shared" si="1"/>
        <v>0</v>
      </c>
      <c r="E99" s="584"/>
      <c r="F99" s="584"/>
      <c r="G99" s="584"/>
      <c r="H99" s="584"/>
      <c r="I99" s="584"/>
      <c r="J99" s="584"/>
      <c r="K99" s="2464"/>
      <c r="L99" s="234"/>
    </row>
    <row r="100" spans="1:12" x14ac:dyDescent="0.25">
      <c r="A100" s="22"/>
      <c r="B100" s="11"/>
      <c r="C100" s="584"/>
      <c r="D100" s="258">
        <f t="shared" si="1"/>
        <v>0</v>
      </c>
      <c r="E100" s="584"/>
      <c r="F100" s="584"/>
      <c r="G100" s="584"/>
      <c r="H100" s="584"/>
      <c r="I100" s="584"/>
      <c r="J100" s="584"/>
      <c r="K100" s="2464"/>
      <c r="L100" s="234"/>
    </row>
    <row r="101" spans="1:12" x14ac:dyDescent="0.25">
      <c r="A101" s="22"/>
      <c r="B101" s="11"/>
      <c r="C101" s="584"/>
      <c r="D101" s="258">
        <f t="shared" si="1"/>
        <v>0</v>
      </c>
      <c r="E101" s="584"/>
      <c r="F101" s="584"/>
      <c r="G101" s="584"/>
      <c r="H101" s="584"/>
      <c r="I101" s="584"/>
      <c r="J101" s="584"/>
      <c r="K101" s="2464"/>
      <c r="L101" s="234"/>
    </row>
    <row r="102" spans="1:12" ht="20.100000000000001" customHeight="1" x14ac:dyDescent="0.25">
      <c r="A102" s="22"/>
      <c r="B102" s="11"/>
      <c r="C102" s="584"/>
      <c r="D102" s="258">
        <f t="shared" si="1"/>
        <v>0</v>
      </c>
      <c r="E102" s="584"/>
      <c r="F102" s="584"/>
      <c r="G102" s="584"/>
      <c r="H102" s="584"/>
      <c r="I102" s="584"/>
      <c r="J102" s="584"/>
      <c r="K102" s="2464"/>
      <c r="L102" s="234"/>
    </row>
    <row r="103" spans="1:12" x14ac:dyDescent="0.25">
      <c r="A103" s="22"/>
      <c r="B103" s="11"/>
      <c r="C103" s="584"/>
      <c r="D103" s="258">
        <f t="shared" si="1"/>
        <v>0</v>
      </c>
      <c r="E103" s="584"/>
      <c r="F103" s="584"/>
      <c r="G103" s="584"/>
      <c r="H103" s="584"/>
      <c r="I103" s="584"/>
      <c r="J103" s="584"/>
      <c r="K103" s="2464"/>
      <c r="L103" s="234"/>
    </row>
    <row r="104" spans="1:12" x14ac:dyDescent="0.25">
      <c r="A104" s="22"/>
      <c r="B104" s="11"/>
      <c r="C104" s="584"/>
      <c r="D104" s="258">
        <f t="shared" si="1"/>
        <v>0</v>
      </c>
      <c r="E104" s="584"/>
      <c r="F104" s="584"/>
      <c r="G104" s="584"/>
      <c r="H104" s="584"/>
      <c r="I104" s="584"/>
      <c r="J104" s="584"/>
      <c r="K104" s="2464"/>
      <c r="L104" s="234"/>
    </row>
    <row r="105" spans="1:12" x14ac:dyDescent="0.25">
      <c r="A105" s="22"/>
      <c r="B105" s="11"/>
      <c r="C105" s="584"/>
      <c r="D105" s="258">
        <f t="shared" si="1"/>
        <v>0</v>
      </c>
      <c r="E105" s="584"/>
      <c r="F105" s="584"/>
      <c r="G105" s="584"/>
      <c r="H105" s="584"/>
      <c r="I105" s="584"/>
      <c r="J105" s="584"/>
      <c r="K105" s="2464"/>
      <c r="L105" s="234"/>
    </row>
    <row r="106" spans="1:12" ht="20.100000000000001" customHeight="1" x14ac:dyDescent="0.25">
      <c r="A106" s="22"/>
      <c r="B106" s="11"/>
      <c r="C106" s="584"/>
      <c r="D106" s="258">
        <f t="shared" si="1"/>
        <v>0</v>
      </c>
      <c r="E106" s="584"/>
      <c r="F106" s="584"/>
      <c r="G106" s="584"/>
      <c r="H106" s="584"/>
      <c r="I106" s="584"/>
      <c r="J106" s="584"/>
      <c r="K106" s="2464"/>
      <c r="L106" s="234"/>
    </row>
    <row r="107" spans="1:12" ht="20.100000000000001" customHeight="1" x14ac:dyDescent="0.25">
      <c r="A107" s="22"/>
      <c r="B107" s="11"/>
      <c r="C107" s="584"/>
      <c r="D107" s="258">
        <f t="shared" si="1"/>
        <v>0</v>
      </c>
      <c r="E107" s="584"/>
      <c r="F107" s="584"/>
      <c r="G107" s="584"/>
      <c r="H107" s="584"/>
      <c r="I107" s="584"/>
      <c r="J107" s="584"/>
      <c r="K107" s="2464"/>
      <c r="L107" s="234"/>
    </row>
    <row r="108" spans="1:12" x14ac:dyDescent="0.25">
      <c r="A108" s="22"/>
      <c r="B108" s="11"/>
      <c r="C108" s="584"/>
      <c r="D108" s="258">
        <f t="shared" si="1"/>
        <v>0</v>
      </c>
      <c r="E108" s="584"/>
      <c r="F108" s="584"/>
      <c r="G108" s="584"/>
      <c r="H108" s="584"/>
      <c r="I108" s="584"/>
      <c r="J108" s="584"/>
      <c r="K108" s="2464"/>
      <c r="L108" s="234"/>
    </row>
    <row r="109" spans="1:12" x14ac:dyDescent="0.25">
      <c r="A109" s="22"/>
      <c r="B109" s="11"/>
      <c r="C109" s="584"/>
      <c r="D109" s="258">
        <f t="shared" si="1"/>
        <v>0</v>
      </c>
      <c r="E109" s="584"/>
      <c r="F109" s="584"/>
      <c r="G109" s="584"/>
      <c r="H109" s="584"/>
      <c r="I109" s="584"/>
      <c r="J109" s="584"/>
      <c r="K109" s="2464"/>
      <c r="L109" s="234"/>
    </row>
    <row r="110" spans="1:12" x14ac:dyDescent="0.25">
      <c r="A110" s="22"/>
      <c r="B110" s="11"/>
      <c r="C110" s="584"/>
      <c r="D110" s="258">
        <f t="shared" si="1"/>
        <v>0</v>
      </c>
      <c r="E110" s="584"/>
      <c r="F110" s="584"/>
      <c r="G110" s="584"/>
      <c r="H110" s="584"/>
      <c r="I110" s="584"/>
      <c r="J110" s="584"/>
      <c r="K110" s="2464"/>
      <c r="L110" s="234"/>
    </row>
    <row r="111" spans="1:12" x14ac:dyDescent="0.25">
      <c r="A111" s="22"/>
      <c r="B111" s="11"/>
      <c r="C111" s="584"/>
      <c r="D111" s="258">
        <f t="shared" si="1"/>
        <v>0</v>
      </c>
      <c r="E111" s="584"/>
      <c r="F111" s="584"/>
      <c r="G111" s="584"/>
      <c r="H111" s="584"/>
      <c r="I111" s="584"/>
      <c r="J111" s="584"/>
      <c r="K111" s="2464"/>
      <c r="L111" s="234"/>
    </row>
    <row r="112" spans="1:12" x14ac:dyDescent="0.25">
      <c r="A112" s="22"/>
      <c r="B112" s="11"/>
      <c r="C112" s="584"/>
      <c r="D112" s="258">
        <f t="shared" si="1"/>
        <v>0</v>
      </c>
      <c r="E112" s="584"/>
      <c r="F112" s="584"/>
      <c r="G112" s="584"/>
      <c r="H112" s="584"/>
      <c r="I112" s="584"/>
      <c r="J112" s="584"/>
      <c r="K112" s="2464"/>
      <c r="L112" s="234"/>
    </row>
    <row r="113" spans="1:12" x14ac:dyDescent="0.25">
      <c r="A113" s="22"/>
      <c r="B113" s="11"/>
      <c r="C113" s="584"/>
      <c r="D113" s="258">
        <f t="shared" si="1"/>
        <v>0</v>
      </c>
      <c r="E113" s="586"/>
      <c r="F113" s="586"/>
      <c r="G113" s="586"/>
      <c r="H113" s="586"/>
      <c r="I113" s="586"/>
      <c r="J113" s="586"/>
      <c r="K113" s="2471"/>
      <c r="L113" s="234"/>
    </row>
    <row r="114" spans="1:12" ht="20.100000000000001" customHeight="1" x14ac:dyDescent="0.25">
      <c r="A114" s="22"/>
      <c r="B114" s="11"/>
      <c r="C114" s="584"/>
      <c r="D114" s="258">
        <f t="shared" si="1"/>
        <v>0</v>
      </c>
      <c r="E114" s="586"/>
      <c r="F114" s="586"/>
      <c r="G114" s="586"/>
      <c r="H114" s="586"/>
      <c r="I114" s="586"/>
      <c r="J114" s="586"/>
      <c r="K114" s="2471"/>
      <c r="L114" s="234"/>
    </row>
    <row r="115" spans="1:12" ht="20.100000000000001" customHeight="1" x14ac:dyDescent="0.25">
      <c r="A115" s="22"/>
      <c r="B115" s="11"/>
      <c r="C115" s="584"/>
      <c r="D115" s="258">
        <f t="shared" si="1"/>
        <v>0</v>
      </c>
      <c r="E115" s="586"/>
      <c r="F115" s="586"/>
      <c r="G115" s="586"/>
      <c r="H115" s="586"/>
      <c r="I115" s="586"/>
      <c r="J115" s="586"/>
      <c r="K115" s="2471"/>
      <c r="L115" s="234"/>
    </row>
    <row r="116" spans="1:12" ht="20.100000000000001" customHeight="1" x14ac:dyDescent="0.25">
      <c r="A116" s="22"/>
      <c r="B116" s="11"/>
      <c r="C116" s="584"/>
      <c r="D116" s="258">
        <f t="shared" si="1"/>
        <v>0</v>
      </c>
      <c r="E116" s="586"/>
      <c r="F116" s="586"/>
      <c r="G116" s="586"/>
      <c r="H116" s="586"/>
      <c r="I116" s="586"/>
      <c r="J116" s="586"/>
      <c r="K116" s="2471"/>
      <c r="L116" s="234"/>
    </row>
    <row r="117" spans="1:12" ht="20.100000000000001" customHeight="1" x14ac:dyDescent="0.25">
      <c r="A117" s="22"/>
      <c r="B117" s="11"/>
      <c r="C117" s="584"/>
      <c r="D117" s="258">
        <f t="shared" si="1"/>
        <v>0</v>
      </c>
      <c r="E117" s="586"/>
      <c r="F117" s="586"/>
      <c r="G117" s="586"/>
      <c r="H117" s="586"/>
      <c r="I117" s="586"/>
      <c r="J117" s="586"/>
      <c r="K117" s="2471"/>
      <c r="L117" s="234"/>
    </row>
    <row r="118" spans="1:12" x14ac:dyDescent="0.25">
      <c r="A118" s="22"/>
      <c r="B118" s="11"/>
      <c r="C118" s="584"/>
      <c r="D118" s="258">
        <f t="shared" si="1"/>
        <v>0</v>
      </c>
      <c r="E118" s="586"/>
      <c r="F118" s="586"/>
      <c r="G118" s="586"/>
      <c r="H118" s="586"/>
      <c r="I118" s="586"/>
      <c r="J118" s="586"/>
      <c r="K118" s="2471"/>
      <c r="L118" s="234"/>
    </row>
    <row r="119" spans="1:12" ht="20.100000000000001" customHeight="1" x14ac:dyDescent="0.25">
      <c r="A119" s="22"/>
      <c r="B119" s="11"/>
      <c r="C119" s="584"/>
      <c r="D119" s="258">
        <f t="shared" si="1"/>
        <v>0</v>
      </c>
      <c r="E119" s="586"/>
      <c r="F119" s="586"/>
      <c r="G119" s="586"/>
      <c r="H119" s="586"/>
      <c r="I119" s="586"/>
      <c r="J119" s="586"/>
      <c r="K119" s="2471"/>
      <c r="L119" s="234"/>
    </row>
    <row r="120" spans="1:12" ht="20.100000000000001" customHeight="1" x14ac:dyDescent="0.25">
      <c r="A120" s="22"/>
      <c r="B120" s="11"/>
      <c r="C120" s="584"/>
      <c r="D120" s="258">
        <f t="shared" si="1"/>
        <v>0</v>
      </c>
      <c r="E120" s="586"/>
      <c r="F120" s="586"/>
      <c r="G120" s="586"/>
      <c r="H120" s="586"/>
      <c r="I120" s="586"/>
      <c r="J120" s="586"/>
      <c r="K120" s="2471"/>
      <c r="L120" s="234"/>
    </row>
    <row r="121" spans="1:12" ht="20.100000000000001" customHeight="1" x14ac:dyDescent="0.25">
      <c r="A121" s="22"/>
      <c r="B121" s="11"/>
      <c r="C121" s="584"/>
      <c r="D121" s="258">
        <f t="shared" si="1"/>
        <v>0</v>
      </c>
      <c r="E121" s="586"/>
      <c r="F121" s="586"/>
      <c r="G121" s="586"/>
      <c r="H121" s="586"/>
      <c r="I121" s="586"/>
      <c r="J121" s="586"/>
      <c r="K121" s="2471"/>
      <c r="L121" s="234"/>
    </row>
    <row r="122" spans="1:12" ht="20.100000000000001" customHeight="1" x14ac:dyDescent="0.25">
      <c r="A122" s="22"/>
      <c r="B122" s="11"/>
      <c r="C122" s="584"/>
      <c r="D122" s="258">
        <f t="shared" si="1"/>
        <v>0</v>
      </c>
      <c r="E122" s="586"/>
      <c r="F122" s="586"/>
      <c r="G122" s="586"/>
      <c r="H122" s="586"/>
      <c r="I122" s="586"/>
      <c r="J122" s="586"/>
      <c r="K122" s="2471"/>
      <c r="L122" s="234"/>
    </row>
    <row r="123" spans="1:12" ht="20.100000000000001" customHeight="1" x14ac:dyDescent="0.25">
      <c r="A123" s="22"/>
      <c r="B123" s="11"/>
      <c r="C123" s="584"/>
      <c r="D123" s="258">
        <f t="shared" si="1"/>
        <v>0</v>
      </c>
      <c r="E123" s="586"/>
      <c r="F123" s="586"/>
      <c r="G123" s="586"/>
      <c r="H123" s="586"/>
      <c r="I123" s="586"/>
      <c r="J123" s="586"/>
      <c r="K123" s="2471"/>
      <c r="L123" s="234"/>
    </row>
    <row r="124" spans="1:12" ht="20.100000000000001" customHeight="1" x14ac:dyDescent="0.25">
      <c r="A124" s="22"/>
      <c r="B124" s="11"/>
      <c r="C124" s="584"/>
      <c r="D124" s="258">
        <f t="shared" si="1"/>
        <v>0</v>
      </c>
      <c r="E124" s="586"/>
      <c r="F124" s="586"/>
      <c r="G124" s="586"/>
      <c r="H124" s="586"/>
      <c r="I124" s="586"/>
      <c r="J124" s="586"/>
      <c r="K124" s="2471"/>
      <c r="L124" s="234"/>
    </row>
    <row r="125" spans="1:12" ht="20.100000000000001" customHeight="1" x14ac:dyDescent="0.25">
      <c r="A125" s="22"/>
      <c r="B125" s="11"/>
      <c r="C125" s="584"/>
      <c r="D125" s="258">
        <f t="shared" si="1"/>
        <v>0</v>
      </c>
      <c r="E125" s="586"/>
      <c r="F125" s="586"/>
      <c r="G125" s="586"/>
      <c r="H125" s="586"/>
      <c r="I125" s="586"/>
      <c r="J125" s="586"/>
      <c r="K125" s="2471"/>
      <c r="L125" s="234"/>
    </row>
    <row r="126" spans="1:12" ht="20.100000000000001" customHeight="1" x14ac:dyDescent="0.25">
      <c r="A126" s="22"/>
      <c r="B126" s="11"/>
      <c r="C126" s="584"/>
      <c r="D126" s="258">
        <f t="shared" si="1"/>
        <v>0</v>
      </c>
      <c r="E126" s="584"/>
      <c r="F126" s="584"/>
      <c r="G126" s="584"/>
      <c r="H126" s="3473"/>
      <c r="I126" s="3474"/>
      <c r="J126" s="3475"/>
      <c r="K126" s="2465"/>
      <c r="L126" s="234"/>
    </row>
    <row r="127" spans="1:12" x14ac:dyDescent="0.25">
      <c r="A127" s="22"/>
      <c r="B127" s="11"/>
      <c r="C127" s="586"/>
      <c r="D127" s="258">
        <f t="shared" si="1"/>
        <v>0</v>
      </c>
      <c r="E127" s="586"/>
      <c r="F127" s="586"/>
      <c r="G127" s="586"/>
      <c r="H127" s="586"/>
      <c r="I127" s="586"/>
      <c r="J127" s="586"/>
      <c r="K127" s="2471"/>
      <c r="L127" s="234"/>
    </row>
    <row r="128" spans="1:12" ht="20.100000000000001" customHeight="1" x14ac:dyDescent="0.25">
      <c r="A128" s="22"/>
      <c r="B128" s="11"/>
      <c r="C128" s="586"/>
      <c r="D128" s="258">
        <f t="shared" si="1"/>
        <v>0</v>
      </c>
      <c r="E128" s="586"/>
      <c r="F128" s="586"/>
      <c r="G128" s="586"/>
      <c r="H128" s="586"/>
      <c r="I128" s="586"/>
      <c r="J128" s="586"/>
      <c r="K128" s="2471"/>
      <c r="L128" s="234"/>
    </row>
    <row r="129" spans="1:12" x14ac:dyDescent="0.25">
      <c r="A129" s="22"/>
      <c r="B129" s="11"/>
      <c r="C129" s="586"/>
      <c r="D129" s="258">
        <f t="shared" si="1"/>
        <v>0</v>
      </c>
      <c r="E129" s="586"/>
      <c r="F129" s="586"/>
      <c r="G129" s="586"/>
      <c r="H129" s="586"/>
      <c r="I129" s="586"/>
      <c r="J129" s="586"/>
      <c r="K129" s="2471"/>
      <c r="L129" s="234"/>
    </row>
    <row r="130" spans="1:12" x14ac:dyDescent="0.25">
      <c r="A130" s="22"/>
      <c r="B130" s="11"/>
      <c r="C130" s="586"/>
      <c r="D130" s="258">
        <f t="shared" si="1"/>
        <v>0</v>
      </c>
      <c r="E130" s="586"/>
      <c r="F130" s="586"/>
      <c r="G130" s="586"/>
      <c r="H130" s="586"/>
      <c r="I130" s="586"/>
      <c r="J130" s="586"/>
      <c r="K130" s="2471"/>
      <c r="L130" s="234"/>
    </row>
    <row r="131" spans="1:12" x14ac:dyDescent="0.25">
      <c r="A131" s="22"/>
      <c r="B131" s="11"/>
      <c r="C131" s="586"/>
      <c r="D131" s="258">
        <f t="shared" si="1"/>
        <v>0</v>
      </c>
      <c r="E131" s="586"/>
      <c r="F131" s="586"/>
      <c r="G131" s="586"/>
      <c r="H131" s="586"/>
      <c r="I131" s="586"/>
      <c r="J131" s="586"/>
      <c r="K131" s="2471"/>
      <c r="L131" s="234"/>
    </row>
    <row r="132" spans="1:12" x14ac:dyDescent="0.25">
      <c r="A132" s="22"/>
      <c r="C132" s="586"/>
      <c r="D132" s="258">
        <f t="shared" si="1"/>
        <v>0</v>
      </c>
      <c r="E132" s="586"/>
      <c r="F132" s="586"/>
      <c r="G132" s="586"/>
      <c r="H132" s="586"/>
      <c r="I132" s="586"/>
      <c r="J132" s="586"/>
      <c r="K132" s="2471"/>
      <c r="L132" s="234"/>
    </row>
    <row r="133" spans="1:12" x14ac:dyDescent="0.25">
      <c r="A133" s="22"/>
      <c r="C133" s="584"/>
      <c r="D133" s="258">
        <f t="shared" si="1"/>
        <v>0</v>
      </c>
      <c r="E133" s="584"/>
      <c r="F133" s="584"/>
      <c r="G133" s="584"/>
      <c r="H133" s="584"/>
      <c r="I133" s="584"/>
      <c r="J133" s="584"/>
      <c r="K133" s="2464"/>
      <c r="L133" s="234"/>
    </row>
    <row r="134" spans="1:12" x14ac:dyDescent="0.25">
      <c r="A134" s="22"/>
      <c r="C134" s="584"/>
      <c r="D134" s="258">
        <f t="shared" si="1"/>
        <v>0</v>
      </c>
      <c r="E134" s="584"/>
      <c r="F134" s="584"/>
      <c r="G134" s="584"/>
      <c r="H134" s="584"/>
      <c r="I134" s="584"/>
      <c r="J134" s="584"/>
      <c r="K134" s="2464"/>
      <c r="L134" s="234"/>
    </row>
    <row r="135" spans="1:12" x14ac:dyDescent="0.25">
      <c r="A135" s="22"/>
      <c r="C135" s="584"/>
      <c r="D135" s="258">
        <f t="shared" si="1"/>
        <v>0</v>
      </c>
      <c r="E135" s="584"/>
      <c r="F135" s="584"/>
      <c r="G135" s="584"/>
      <c r="H135" s="584"/>
      <c r="I135" s="584"/>
      <c r="J135" s="584"/>
      <c r="K135" s="2464"/>
      <c r="L135" s="234"/>
    </row>
    <row r="136" spans="1:12" x14ac:dyDescent="0.25">
      <c r="A136" s="22"/>
      <c r="C136" s="584"/>
      <c r="D136" s="258">
        <f t="shared" si="1"/>
        <v>0</v>
      </c>
      <c r="E136" s="584"/>
      <c r="F136" s="584"/>
      <c r="G136" s="584"/>
      <c r="H136" s="584"/>
      <c r="I136" s="584"/>
      <c r="J136" s="584"/>
      <c r="K136" s="2464"/>
      <c r="L136" s="234"/>
    </row>
    <row r="137" spans="1:12" x14ac:dyDescent="0.25">
      <c r="A137" s="22"/>
      <c r="C137" s="584"/>
      <c r="D137" s="258">
        <f t="shared" si="1"/>
        <v>0</v>
      </c>
      <c r="E137" s="584"/>
      <c r="F137" s="584"/>
      <c r="G137" s="584"/>
      <c r="H137" s="584"/>
      <c r="I137" s="584"/>
      <c r="J137" s="584"/>
      <c r="K137" s="2464"/>
      <c r="L137" s="234"/>
    </row>
    <row r="138" spans="1:12" x14ac:dyDescent="0.25">
      <c r="A138" s="22"/>
      <c r="C138" s="584"/>
      <c r="D138" s="258">
        <f t="shared" si="1"/>
        <v>0</v>
      </c>
      <c r="E138" s="584"/>
      <c r="F138" s="584"/>
      <c r="G138" s="584"/>
      <c r="H138" s="584"/>
      <c r="I138" s="584"/>
      <c r="J138" s="584"/>
      <c r="K138" s="2464"/>
      <c r="L138" s="234"/>
    </row>
    <row r="139" spans="1:12" x14ac:dyDescent="0.25">
      <c r="A139" s="22"/>
      <c r="C139" s="584"/>
      <c r="D139" s="258">
        <f t="shared" si="1"/>
        <v>0</v>
      </c>
      <c r="E139" s="584"/>
      <c r="F139" s="584"/>
      <c r="G139" s="584"/>
      <c r="H139" s="584"/>
      <c r="I139" s="584"/>
      <c r="J139" s="584"/>
      <c r="K139" s="2464"/>
      <c r="L139" s="234"/>
    </row>
    <row r="140" spans="1:12" x14ac:dyDescent="0.25">
      <c r="A140" s="22"/>
      <c r="C140" s="584"/>
      <c r="D140" s="258">
        <f t="shared" si="1"/>
        <v>0</v>
      </c>
      <c r="E140" s="584"/>
      <c r="F140" s="584"/>
      <c r="G140" s="584"/>
      <c r="H140" s="584"/>
      <c r="I140" s="584"/>
      <c r="J140" s="584"/>
      <c r="K140" s="2464"/>
      <c r="L140" s="234"/>
    </row>
    <row r="141" spans="1:12" x14ac:dyDescent="0.25">
      <c r="A141" s="22"/>
      <c r="C141" s="584"/>
      <c r="D141" s="258">
        <f t="shared" si="1"/>
        <v>0</v>
      </c>
      <c r="E141" s="584"/>
      <c r="F141" s="584"/>
      <c r="G141" s="584"/>
      <c r="H141" s="584"/>
      <c r="I141" s="584"/>
      <c r="J141" s="584"/>
      <c r="K141" s="2464"/>
      <c r="L141" s="234"/>
    </row>
    <row r="142" spans="1:12" x14ac:dyDescent="0.25">
      <c r="A142" s="22"/>
      <c r="C142" s="584"/>
      <c r="D142" s="258">
        <f t="shared" si="1"/>
        <v>0</v>
      </c>
      <c r="E142" s="584"/>
      <c r="F142" s="584"/>
      <c r="G142" s="584"/>
      <c r="H142" s="584"/>
      <c r="I142" s="584"/>
      <c r="J142" s="584"/>
      <c r="K142" s="2464"/>
      <c r="L142" s="234"/>
    </row>
    <row r="143" spans="1:12" x14ac:dyDescent="0.25">
      <c r="A143" s="22"/>
      <c r="C143" s="584"/>
      <c r="D143" s="258">
        <f t="shared" si="1"/>
        <v>0</v>
      </c>
      <c r="E143" s="584"/>
      <c r="F143" s="584"/>
      <c r="G143" s="584"/>
      <c r="H143" s="584"/>
      <c r="I143" s="584"/>
      <c r="J143" s="584"/>
      <c r="K143" s="2464"/>
      <c r="L143" s="234"/>
    </row>
    <row r="144" spans="1:12" x14ac:dyDescent="0.25">
      <c r="A144" s="22"/>
      <c r="C144" s="584"/>
      <c r="D144" s="258">
        <f t="shared" si="1"/>
        <v>0</v>
      </c>
      <c r="E144" s="584"/>
      <c r="F144" s="584"/>
      <c r="G144" s="584"/>
      <c r="H144" s="584"/>
      <c r="I144" s="584"/>
      <c r="J144" s="584"/>
      <c r="K144" s="2464"/>
      <c r="L144" s="234"/>
    </row>
    <row r="145" spans="1:12" x14ac:dyDescent="0.25">
      <c r="A145" s="22"/>
      <c r="C145" s="584"/>
      <c r="D145" s="258">
        <f t="shared" si="1"/>
        <v>0</v>
      </c>
      <c r="E145" s="584"/>
      <c r="F145" s="584"/>
      <c r="G145" s="584"/>
      <c r="H145" s="584"/>
      <c r="I145" s="584"/>
      <c r="J145" s="584"/>
      <c r="K145" s="2464"/>
      <c r="L145" s="234"/>
    </row>
    <row r="146" spans="1:12" x14ac:dyDescent="0.25">
      <c r="A146" s="22"/>
      <c r="C146" s="584"/>
      <c r="D146" s="258">
        <f t="shared" si="1"/>
        <v>0</v>
      </c>
      <c r="E146" s="584"/>
      <c r="F146" s="584"/>
      <c r="G146" s="584"/>
      <c r="H146" s="584"/>
      <c r="I146" s="584"/>
      <c r="J146" s="584"/>
      <c r="K146" s="2464"/>
      <c r="L146" s="234"/>
    </row>
    <row r="147" spans="1:12" x14ac:dyDescent="0.25">
      <c r="A147" s="22"/>
      <c r="C147" s="584"/>
      <c r="D147" s="258">
        <f t="shared" si="1"/>
        <v>0</v>
      </c>
      <c r="E147" s="584"/>
      <c r="F147" s="584"/>
      <c r="G147" s="584"/>
      <c r="H147" s="584"/>
      <c r="I147" s="584"/>
      <c r="J147" s="584"/>
      <c r="K147" s="2464"/>
      <c r="L147" s="234"/>
    </row>
    <row r="148" spans="1:12" x14ac:dyDescent="0.25">
      <c r="A148" s="22"/>
      <c r="C148" s="584"/>
      <c r="D148" s="258">
        <f t="shared" si="1"/>
        <v>0</v>
      </c>
      <c r="E148" s="584"/>
      <c r="F148" s="584"/>
      <c r="G148" s="584"/>
      <c r="H148" s="584"/>
      <c r="I148" s="584"/>
      <c r="J148" s="584"/>
      <c r="K148" s="2464"/>
      <c r="L148" s="234"/>
    </row>
    <row r="149" spans="1:12" x14ac:dyDescent="0.25">
      <c r="A149" s="22"/>
      <c r="C149" s="584"/>
      <c r="D149" s="258">
        <f t="shared" si="1"/>
        <v>0</v>
      </c>
      <c r="E149" s="584"/>
      <c r="F149" s="584"/>
      <c r="G149" s="584"/>
      <c r="H149" s="584"/>
      <c r="I149" s="584"/>
      <c r="J149" s="584"/>
      <c r="K149" s="2464"/>
      <c r="L149" s="234"/>
    </row>
    <row r="150" spans="1:12" x14ac:dyDescent="0.25">
      <c r="A150" s="22"/>
      <c r="C150" s="584"/>
      <c r="D150" s="258">
        <f t="shared" si="1"/>
        <v>0</v>
      </c>
      <c r="E150" s="584"/>
      <c r="F150" s="584"/>
      <c r="G150" s="584"/>
      <c r="H150" s="584"/>
      <c r="I150" s="584"/>
      <c r="J150" s="584"/>
      <c r="K150" s="2464"/>
      <c r="L150" s="234"/>
    </row>
    <row r="151" spans="1:12" x14ac:dyDescent="0.25">
      <c r="A151" s="22"/>
      <c r="C151" s="584"/>
      <c r="D151" s="258">
        <f t="shared" si="1"/>
        <v>0</v>
      </c>
      <c r="E151" s="584"/>
      <c r="F151" s="584"/>
      <c r="G151" s="584"/>
      <c r="H151" s="584"/>
      <c r="I151" s="584"/>
      <c r="J151" s="584"/>
      <c r="K151" s="2464"/>
      <c r="L151" s="234"/>
    </row>
    <row r="152" spans="1:12" x14ac:dyDescent="0.25">
      <c r="A152" s="22"/>
      <c r="C152" s="584"/>
      <c r="D152" s="258">
        <f t="shared" si="1"/>
        <v>0</v>
      </c>
      <c r="E152" s="584"/>
      <c r="F152" s="584"/>
      <c r="G152" s="584"/>
      <c r="H152" s="584"/>
      <c r="I152" s="584"/>
      <c r="J152" s="584"/>
      <c r="K152" s="2464"/>
      <c r="L152" s="234"/>
    </row>
    <row r="153" spans="1:12" x14ac:dyDescent="0.25">
      <c r="A153" s="22"/>
      <c r="C153" s="584"/>
      <c r="D153" s="258">
        <f t="shared" si="1"/>
        <v>0</v>
      </c>
      <c r="E153" s="584"/>
      <c r="F153" s="584"/>
      <c r="G153" s="584"/>
      <c r="H153" s="584"/>
      <c r="I153" s="584"/>
      <c r="J153" s="584"/>
      <c r="K153" s="2464"/>
      <c r="L153" s="234"/>
    </row>
    <row r="154" spans="1:12" x14ac:dyDescent="0.25">
      <c r="A154" s="22"/>
      <c r="C154" s="584"/>
      <c r="D154" s="258">
        <f t="shared" si="1"/>
        <v>0</v>
      </c>
      <c r="E154" s="584"/>
      <c r="F154" s="584"/>
      <c r="G154" s="584"/>
      <c r="H154" s="584"/>
      <c r="I154" s="584"/>
      <c r="J154" s="584"/>
      <c r="K154" s="2464"/>
      <c r="L154" s="234"/>
    </row>
    <row r="155" spans="1:12" x14ac:dyDescent="0.25">
      <c r="A155" s="22"/>
      <c r="C155" s="584"/>
      <c r="D155" s="584"/>
      <c r="E155" s="586"/>
      <c r="F155" s="586"/>
      <c r="G155" s="586"/>
      <c r="H155" s="586"/>
      <c r="I155" s="586"/>
      <c r="J155" s="586"/>
      <c r="K155" s="2471"/>
      <c r="L155" s="234"/>
    </row>
    <row r="156" spans="1:12" x14ac:dyDescent="0.25">
      <c r="A156" s="22"/>
      <c r="C156" s="108"/>
      <c r="D156" s="108"/>
    </row>
    <row r="157" spans="1:12" x14ac:dyDescent="0.25">
      <c r="A157" s="22"/>
      <c r="C157" s="108"/>
      <c r="D157" s="108"/>
    </row>
    <row r="158" spans="1:12" x14ac:dyDescent="0.25">
      <c r="A158" s="22"/>
      <c r="C158" s="108"/>
      <c r="D158" s="108"/>
    </row>
    <row r="159" spans="1:12" x14ac:dyDescent="0.25">
      <c r="C159" s="108"/>
      <c r="D159" s="108"/>
    </row>
    <row r="160" spans="1:12" x14ac:dyDescent="0.25">
      <c r="C160" s="108"/>
      <c r="D160" s="108"/>
    </row>
    <row r="161" spans="3:4" x14ac:dyDescent="0.25">
      <c r="C161" s="108"/>
      <c r="D161" s="108"/>
    </row>
    <row r="162" spans="3:4" x14ac:dyDescent="0.25">
      <c r="C162" s="108"/>
      <c r="D162" s="108"/>
    </row>
  </sheetData>
  <autoFilter ref="B6:K6"/>
  <customSheetViews>
    <customSheetView guid="{A61807DE-1A9F-4D9E-AA9C-2C2A4B8D3195}" showAutoFilter="1">
      <pane ySplit="6" topLeftCell="A31" activePane="bottomLeft" state="frozen"/>
      <selection pane="bottomLeft" activeCell="C7" sqref="C7:J7"/>
      <pageMargins left="0.7" right="0.7" top="0.75" bottom="0.75" header="0.3" footer="0.3"/>
      <pageSetup paperSize="9" orientation="portrait" r:id="rId1"/>
      <autoFilter ref="B6:B169"/>
    </customSheetView>
    <customSheetView guid="{C5727CAE-36E7-4F5C-A23D-3D3BFC529126}" showAutoFilter="1">
      <pane ySplit="6" topLeftCell="A31" activePane="bottomLeft" state="frozen"/>
      <selection pane="bottomLeft" activeCell="C7" sqref="C7:J7"/>
      <pageMargins left="0.7" right="0.7" top="0.75" bottom="0.75" header="0.3" footer="0.3"/>
      <pageSetup paperSize="9" orientation="portrait" r:id="rId2"/>
      <autoFilter ref="B6:B169"/>
    </customSheetView>
    <customSheetView guid="{DA733677-58EB-43A1-AB08-BCD2B2774334}" showAutoFilter="1">
      <pane ySplit="6" topLeftCell="A31" activePane="bottomLeft" state="frozen"/>
      <selection pane="bottomLeft" activeCell="C7" sqref="C7:J7"/>
      <pageMargins left="0.7" right="0.7" top="0.75" bottom="0.75" header="0.3" footer="0.3"/>
      <pageSetup paperSize="9" orientation="portrait" r:id="rId3"/>
      <autoFilter ref="B6:B169"/>
    </customSheetView>
  </customSheetViews>
  <mergeCells count="58">
    <mergeCell ref="H77:I77"/>
    <mergeCell ref="H72:I72"/>
    <mergeCell ref="C65:J65"/>
    <mergeCell ref="H126:J126"/>
    <mergeCell ref="C21:J21"/>
    <mergeCell ref="C25:J25"/>
    <mergeCell ref="H27:J27"/>
    <mergeCell ref="H29:I29"/>
    <mergeCell ref="H32:I32"/>
    <mergeCell ref="C34:J34"/>
    <mergeCell ref="H36:I36"/>
    <mergeCell ref="C38:J38"/>
    <mergeCell ref="C39:J39"/>
    <mergeCell ref="C24:J24"/>
    <mergeCell ref="C42:J42"/>
    <mergeCell ref="H40:I40"/>
    <mergeCell ref="C15:J15"/>
    <mergeCell ref="A1:L1"/>
    <mergeCell ref="A2:B2"/>
    <mergeCell ref="C2:F2"/>
    <mergeCell ref="I2:J2"/>
    <mergeCell ref="A3:B3"/>
    <mergeCell ref="C3:F3"/>
    <mergeCell ref="I3:J3"/>
    <mergeCell ref="K2:L2"/>
    <mergeCell ref="K3:L3"/>
    <mergeCell ref="C43:J43"/>
    <mergeCell ref="C30:J30"/>
    <mergeCell ref="A4:B4"/>
    <mergeCell ref="C4:F4"/>
    <mergeCell ref="A5:B5"/>
    <mergeCell ref="C5:F5"/>
    <mergeCell ref="G2:H4"/>
    <mergeCell ref="B12:B13"/>
    <mergeCell ref="C18:J18"/>
    <mergeCell ref="A22:A23"/>
    <mergeCell ref="C23:J23"/>
    <mergeCell ref="C12:J12"/>
    <mergeCell ref="C22:J22"/>
    <mergeCell ref="C13:J13"/>
    <mergeCell ref="C16:J16"/>
    <mergeCell ref="C14:J14"/>
    <mergeCell ref="C80:J80"/>
    <mergeCell ref="C79:J79"/>
    <mergeCell ref="K4:L4"/>
    <mergeCell ref="K5:L5"/>
    <mergeCell ref="C64:J64"/>
    <mergeCell ref="C52:J52"/>
    <mergeCell ref="C51:J51"/>
    <mergeCell ref="C10:J10"/>
    <mergeCell ref="C57:J57"/>
    <mergeCell ref="C63:J63"/>
    <mergeCell ref="C8:J8"/>
    <mergeCell ref="C11:J11"/>
    <mergeCell ref="H44:I44"/>
    <mergeCell ref="I4:J4"/>
    <mergeCell ref="I5:J5"/>
    <mergeCell ref="C7:J7"/>
  </mergeCells>
  <hyperlinks>
    <hyperlink ref="B25" r:id="rId4"/>
    <hyperlink ref="B7" r:id="rId5"/>
  </hyperlinks>
  <pageMargins left="0.7" right="0.7" top="0.75" bottom="0.75" header="0.3" footer="0.3"/>
  <pageSetup paperSize="9" orientation="portrait" r:id="rId6"/>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154"/>
  <sheetViews>
    <sheetView workbookViewId="0">
      <pane ySplit="6" topLeftCell="A91" activePane="bottomLeft" state="frozen"/>
      <selection activeCell="C163" sqref="C163:J163"/>
      <selection pane="bottomLeft" activeCell="C102" sqref="C102:J102"/>
    </sheetView>
  </sheetViews>
  <sheetFormatPr defaultRowHeight="15.75" x14ac:dyDescent="0.25"/>
  <cols>
    <col min="1" max="1" width="11" style="24" customWidth="1"/>
    <col min="2" max="8" width="10.140625" style="23" customWidth="1"/>
    <col min="9" max="9" width="16.42578125" style="23" customWidth="1"/>
    <col min="10" max="10" width="14.28515625" style="23" customWidth="1"/>
    <col min="11" max="11" width="20.7109375" style="2453" customWidth="1"/>
    <col min="12" max="12" width="48.42578125" style="3" customWidth="1"/>
    <col min="13" max="16384" width="9.140625" style="10"/>
  </cols>
  <sheetData>
    <row r="1" spans="1:13" s="2" customFormat="1" ht="30.75" customHeight="1" thickTop="1" x14ac:dyDescent="0.25">
      <c r="A1" s="3465" t="s">
        <v>599</v>
      </c>
      <c r="B1" s="3466"/>
      <c r="C1" s="3466"/>
      <c r="D1" s="3466"/>
      <c r="E1" s="3466"/>
      <c r="F1" s="3466"/>
      <c r="G1" s="3466"/>
      <c r="H1" s="3466"/>
      <c r="I1" s="3466"/>
      <c r="J1" s="3466"/>
      <c r="K1" s="3466"/>
      <c r="L1" s="3467"/>
      <c r="M1" s="1"/>
    </row>
    <row r="2" spans="1:13" s="5" customFormat="1" ht="20.25" customHeight="1" x14ac:dyDescent="0.25">
      <c r="A2" s="3463" t="s">
        <v>259</v>
      </c>
      <c r="B2" s="3464"/>
      <c r="C2" s="3445">
        <f>(75+120+25)*25</f>
        <v>5500</v>
      </c>
      <c r="D2" s="3446"/>
      <c r="E2" s="3446"/>
      <c r="F2" s="3447"/>
      <c r="G2" s="3571" t="s">
        <v>4029</v>
      </c>
      <c r="H2" s="3572"/>
      <c r="I2" s="3437" t="s">
        <v>260</v>
      </c>
      <c r="J2" s="3438"/>
      <c r="K2" s="3500" t="s">
        <v>499</v>
      </c>
      <c r="L2" s="3501"/>
      <c r="M2" s="4"/>
    </row>
    <row r="3" spans="1:13" s="5" customFormat="1" ht="20.25" customHeight="1" x14ac:dyDescent="0.25">
      <c r="A3" s="3463" t="s">
        <v>261</v>
      </c>
      <c r="B3" s="3464"/>
      <c r="C3" s="3445" t="s">
        <v>266</v>
      </c>
      <c r="D3" s="3446"/>
      <c r="E3" s="3446"/>
      <c r="F3" s="3447"/>
      <c r="G3" s="3440"/>
      <c r="H3" s="3441"/>
      <c r="I3" s="3437" t="s">
        <v>262</v>
      </c>
      <c r="J3" s="3438"/>
      <c r="K3" s="3500" t="s">
        <v>277</v>
      </c>
      <c r="L3" s="3501"/>
      <c r="M3" s="4"/>
    </row>
    <row r="4" spans="1:13" s="5" customFormat="1" ht="20.25" customHeight="1" x14ac:dyDescent="0.25">
      <c r="A4" s="3463" t="s">
        <v>263</v>
      </c>
      <c r="B4" s="3464"/>
      <c r="C4" s="3445" t="s">
        <v>1555</v>
      </c>
      <c r="D4" s="3446"/>
      <c r="E4" s="3446"/>
      <c r="F4" s="3447"/>
      <c r="G4" s="3461"/>
      <c r="H4" s="3462"/>
      <c r="I4" s="3437" t="s">
        <v>264</v>
      </c>
      <c r="J4" s="3438"/>
      <c r="K4" s="3500" t="s">
        <v>3547</v>
      </c>
      <c r="L4" s="3501"/>
      <c r="M4" s="4"/>
    </row>
    <row r="5" spans="1:13" s="5" customFormat="1" ht="93" customHeight="1" thickBot="1" x14ac:dyDescent="0.3">
      <c r="A5" s="3448" t="s">
        <v>265</v>
      </c>
      <c r="B5" s="3449"/>
      <c r="C5" s="3450" t="s">
        <v>4318</v>
      </c>
      <c r="D5" s="3451"/>
      <c r="E5" s="3451"/>
      <c r="F5" s="3452"/>
      <c r="G5" s="3547" t="s">
        <v>4315</v>
      </c>
      <c r="H5" s="3574"/>
      <c r="I5" s="3437" t="s">
        <v>397</v>
      </c>
      <c r="J5" s="3438"/>
      <c r="K5" s="3610" t="s">
        <v>2499</v>
      </c>
      <c r="L5" s="3611"/>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3" ht="20.100000000000001" customHeight="1" thickTop="1" x14ac:dyDescent="0.25">
      <c r="A7" s="19">
        <v>40585</v>
      </c>
      <c r="B7" s="20" t="s">
        <v>12</v>
      </c>
      <c r="C7" s="106">
        <v>85</v>
      </c>
      <c r="D7" s="106">
        <v>84</v>
      </c>
      <c r="E7" s="106">
        <v>1</v>
      </c>
      <c r="F7" s="106">
        <v>5</v>
      </c>
      <c r="G7" s="106">
        <v>108</v>
      </c>
      <c r="H7" s="106"/>
      <c r="I7" s="106"/>
      <c r="J7" s="106"/>
      <c r="K7" s="2770" t="s">
        <v>1908</v>
      </c>
      <c r="L7" s="21" t="s">
        <v>1071</v>
      </c>
    </row>
    <row r="8" spans="1:13" ht="20.100000000000001" customHeight="1" x14ac:dyDescent="0.25">
      <c r="A8" s="22">
        <v>40589</v>
      </c>
      <c r="B8" s="11" t="s">
        <v>186</v>
      </c>
      <c r="H8" s="23">
        <v>5180</v>
      </c>
      <c r="I8" s="23">
        <v>92</v>
      </c>
      <c r="L8" s="3" t="s">
        <v>44</v>
      </c>
    </row>
    <row r="9" spans="1:13" ht="20.100000000000001" customHeight="1" x14ac:dyDescent="0.25">
      <c r="A9" s="22">
        <v>40633</v>
      </c>
      <c r="B9" s="11" t="s">
        <v>186</v>
      </c>
      <c r="C9" s="11"/>
      <c r="D9" s="11"/>
      <c r="E9" s="11"/>
      <c r="F9" s="11"/>
      <c r="G9" s="11"/>
      <c r="H9" s="23">
        <v>5330</v>
      </c>
      <c r="I9" s="23">
        <v>89</v>
      </c>
      <c r="J9" s="11"/>
      <c r="K9" s="2675"/>
      <c r="L9" s="3" t="s">
        <v>76</v>
      </c>
    </row>
    <row r="10" spans="1:13" ht="20.100000000000001" customHeight="1" x14ac:dyDescent="0.25">
      <c r="A10" s="22">
        <v>40673</v>
      </c>
      <c r="B10" s="11" t="s">
        <v>12</v>
      </c>
      <c r="C10" s="23">
        <v>130</v>
      </c>
      <c r="D10" s="23">
        <v>129</v>
      </c>
      <c r="E10" s="23">
        <v>1</v>
      </c>
      <c r="G10" s="23">
        <v>102</v>
      </c>
      <c r="L10" s="3" t="s">
        <v>41</v>
      </c>
    </row>
    <row r="11" spans="1:13" ht="20.100000000000001" customHeight="1" x14ac:dyDescent="0.25">
      <c r="A11" s="22">
        <v>40744</v>
      </c>
      <c r="B11" s="11" t="s">
        <v>186</v>
      </c>
      <c r="H11" s="23">
        <v>5100</v>
      </c>
      <c r="I11" s="23">
        <v>87</v>
      </c>
      <c r="L11" s="3" t="s">
        <v>1072</v>
      </c>
    </row>
    <row r="12" spans="1:13" ht="20.100000000000001" customHeight="1" thickBot="1" x14ac:dyDescent="0.3">
      <c r="A12" s="28">
        <v>40797</v>
      </c>
      <c r="B12" s="12" t="s">
        <v>14</v>
      </c>
      <c r="C12" s="3637" t="s">
        <v>295</v>
      </c>
      <c r="D12" s="3638"/>
      <c r="E12" s="3638"/>
      <c r="F12" s="3638"/>
      <c r="G12" s="3638"/>
      <c r="H12" s="3638"/>
      <c r="I12" s="3638"/>
      <c r="J12" s="3639"/>
      <c r="K12" s="2535"/>
      <c r="L12" s="13"/>
    </row>
    <row r="13" spans="1:13" ht="18" customHeight="1" thickTop="1" x14ac:dyDescent="0.25">
      <c r="A13" s="39">
        <v>40930</v>
      </c>
      <c r="B13" s="40" t="s">
        <v>12</v>
      </c>
      <c r="C13" s="105">
        <v>90</v>
      </c>
      <c r="D13" s="114">
        <f>+C13*(100-E13)/100</f>
        <v>89.1</v>
      </c>
      <c r="E13" s="105">
        <v>1</v>
      </c>
      <c r="F13" s="105" t="s">
        <v>159</v>
      </c>
      <c r="G13" s="105">
        <v>105</v>
      </c>
      <c r="H13" s="105"/>
      <c r="I13" s="105"/>
      <c r="J13" s="105"/>
      <c r="K13" s="2496"/>
      <c r="L13" s="41" t="s">
        <v>22</v>
      </c>
    </row>
    <row r="14" spans="1:13" ht="20.100000000000001" customHeight="1" x14ac:dyDescent="0.25">
      <c r="A14" s="22">
        <v>41007</v>
      </c>
      <c r="B14" s="11" t="s">
        <v>186</v>
      </c>
      <c r="D14" s="110"/>
      <c r="H14" s="23">
        <v>5390</v>
      </c>
      <c r="I14" s="23">
        <v>72</v>
      </c>
      <c r="L14" s="3" t="s">
        <v>1073</v>
      </c>
    </row>
    <row r="15" spans="1:13" ht="20.100000000000001" customHeight="1" x14ac:dyDescent="0.25">
      <c r="A15" s="22">
        <v>41196</v>
      </c>
      <c r="B15" s="11" t="s">
        <v>186</v>
      </c>
      <c r="D15" s="110"/>
      <c r="H15" s="3445" t="s">
        <v>255</v>
      </c>
      <c r="I15" s="3446"/>
      <c r="J15" s="3447"/>
      <c r="K15" s="2454"/>
      <c r="L15" s="3" t="s">
        <v>1074</v>
      </c>
    </row>
    <row r="16" spans="1:13" ht="20.100000000000001" customHeight="1" x14ac:dyDescent="0.25">
      <c r="A16" s="22">
        <v>41254</v>
      </c>
      <c r="B16" s="11" t="s">
        <v>14</v>
      </c>
      <c r="C16" s="3470" t="s">
        <v>326</v>
      </c>
      <c r="D16" s="3471"/>
      <c r="E16" s="3471"/>
      <c r="F16" s="3471"/>
      <c r="G16" s="3471"/>
      <c r="H16" s="3471"/>
      <c r="I16" s="3471"/>
      <c r="J16" s="3472"/>
      <c r="K16" s="2462"/>
    </row>
    <row r="17" spans="1:12" ht="20.100000000000001" customHeight="1" thickBot="1" x14ac:dyDescent="0.3">
      <c r="A17" s="33">
        <v>41267</v>
      </c>
      <c r="B17" s="34" t="s">
        <v>12</v>
      </c>
      <c r="C17" s="118">
        <v>75</v>
      </c>
      <c r="D17" s="118">
        <f>+C17*(100-E17)/100</f>
        <v>74.25</v>
      </c>
      <c r="E17" s="118">
        <v>1</v>
      </c>
      <c r="F17" s="118"/>
      <c r="G17" s="118">
        <v>110</v>
      </c>
      <c r="H17" s="118"/>
      <c r="I17" s="118"/>
      <c r="J17" s="118"/>
      <c r="K17" s="2477"/>
      <c r="L17" s="35" t="s">
        <v>22</v>
      </c>
    </row>
    <row r="18" spans="1:12" ht="20.100000000000001" customHeight="1" thickTop="1" x14ac:dyDescent="0.25">
      <c r="A18" s="19">
        <v>41283</v>
      </c>
      <c r="B18" s="20" t="s">
        <v>186</v>
      </c>
      <c r="C18" s="111"/>
      <c r="D18" s="111"/>
      <c r="E18" s="111"/>
      <c r="F18" s="111"/>
      <c r="G18" s="111"/>
      <c r="H18" s="3485" t="s">
        <v>255</v>
      </c>
      <c r="I18" s="3504"/>
      <c r="J18" s="3486"/>
      <c r="K18" s="2512"/>
      <c r="L18" s="3" t="s">
        <v>1075</v>
      </c>
    </row>
    <row r="19" spans="1:12" ht="20.100000000000001" customHeight="1" x14ac:dyDescent="0.25">
      <c r="A19" s="22">
        <v>41393</v>
      </c>
      <c r="B19" s="11" t="s">
        <v>12</v>
      </c>
      <c r="C19" s="110">
        <v>70</v>
      </c>
      <c r="D19" s="110">
        <f>+C19*(100-E19)/100</f>
        <v>69.3</v>
      </c>
      <c r="E19" s="110">
        <v>1</v>
      </c>
      <c r="F19" s="110"/>
      <c r="G19" s="110">
        <v>65</v>
      </c>
      <c r="H19" s="110"/>
      <c r="I19" s="110"/>
      <c r="J19" s="110"/>
      <c r="K19" s="2461"/>
      <c r="L19" s="3" t="s">
        <v>313</v>
      </c>
    </row>
    <row r="20" spans="1:12" ht="20.100000000000001" customHeight="1" x14ac:dyDescent="0.25">
      <c r="A20" s="22">
        <v>41410</v>
      </c>
      <c r="B20" s="11" t="s">
        <v>14</v>
      </c>
      <c r="C20" s="3470" t="s">
        <v>326</v>
      </c>
      <c r="D20" s="3471"/>
      <c r="E20" s="3471"/>
      <c r="F20" s="3471"/>
      <c r="G20" s="3471"/>
      <c r="H20" s="3471"/>
      <c r="I20" s="3471"/>
      <c r="J20" s="3472"/>
      <c r="K20" s="2462"/>
    </row>
    <row r="21" spans="1:12" ht="20.100000000000001" customHeight="1" x14ac:dyDescent="0.25">
      <c r="A21" s="22">
        <v>41538</v>
      </c>
      <c r="B21" s="11" t="s">
        <v>186</v>
      </c>
      <c r="C21" s="110"/>
      <c r="D21" s="110"/>
      <c r="E21" s="110"/>
      <c r="F21" s="110"/>
      <c r="G21" s="110"/>
      <c r="H21" s="110">
        <v>5310</v>
      </c>
      <c r="I21" s="110">
        <v>81</v>
      </c>
      <c r="J21" s="110"/>
      <c r="K21" s="2461"/>
      <c r="L21" s="3" t="s">
        <v>1076</v>
      </c>
    </row>
    <row r="22" spans="1:12" ht="20.100000000000001" customHeight="1" thickBot="1" x14ac:dyDescent="0.3">
      <c r="A22" s="14">
        <v>41632</v>
      </c>
      <c r="B22" s="15" t="s">
        <v>12</v>
      </c>
      <c r="C22" s="150">
        <v>115</v>
      </c>
      <c r="D22" s="150">
        <f>+C22*(100-E22)/100</f>
        <v>113.85</v>
      </c>
      <c r="E22" s="150">
        <v>1</v>
      </c>
      <c r="F22" s="150"/>
      <c r="G22" s="150">
        <v>90</v>
      </c>
      <c r="H22" s="150"/>
      <c r="I22" s="150"/>
      <c r="J22" s="150"/>
      <c r="K22" s="2692"/>
      <c r="L22" s="55" t="s">
        <v>22</v>
      </c>
    </row>
    <row r="23" spans="1:12" ht="20.100000000000001" customHeight="1" thickTop="1" x14ac:dyDescent="0.25">
      <c r="A23" s="39">
        <v>41654</v>
      </c>
      <c r="B23" s="40" t="s">
        <v>186</v>
      </c>
      <c r="C23" s="114"/>
      <c r="D23" s="114"/>
      <c r="E23" s="114"/>
      <c r="F23" s="114"/>
      <c r="G23" s="114"/>
      <c r="H23" s="114">
        <v>5160</v>
      </c>
      <c r="I23" s="114">
        <v>88</v>
      </c>
      <c r="J23" s="114"/>
      <c r="K23" s="2473"/>
      <c r="L23" s="41" t="s">
        <v>1077</v>
      </c>
    </row>
    <row r="24" spans="1:12" ht="20.100000000000001" customHeight="1" x14ac:dyDescent="0.25">
      <c r="A24" s="22">
        <v>41697</v>
      </c>
      <c r="B24" s="11" t="s">
        <v>12</v>
      </c>
      <c r="C24" s="108">
        <v>75</v>
      </c>
      <c r="D24" s="108">
        <f>+C24*(100-E24)/100</f>
        <v>74.25</v>
      </c>
      <c r="E24" s="108">
        <v>1</v>
      </c>
      <c r="F24" s="108"/>
      <c r="G24" s="108">
        <v>105</v>
      </c>
      <c r="H24" s="108"/>
      <c r="I24" s="108"/>
      <c r="J24" s="108"/>
      <c r="K24" s="2467"/>
      <c r="L24" s="3" t="s">
        <v>313</v>
      </c>
    </row>
    <row r="25" spans="1:12" ht="20.100000000000001" customHeight="1" x14ac:dyDescent="0.25">
      <c r="A25" s="36">
        <v>41803</v>
      </c>
      <c r="B25" s="37" t="s">
        <v>186</v>
      </c>
      <c r="C25" s="123"/>
      <c r="D25" s="123"/>
      <c r="E25" s="123"/>
      <c r="F25" s="123"/>
      <c r="G25" s="123"/>
      <c r="H25" s="123">
        <v>4750</v>
      </c>
      <c r="I25" s="123">
        <v>100</v>
      </c>
      <c r="J25" s="123"/>
      <c r="K25" s="2514"/>
      <c r="L25" s="38" t="s">
        <v>256</v>
      </c>
    </row>
    <row r="26" spans="1:12" ht="20.100000000000001" customHeight="1" x14ac:dyDescent="0.25">
      <c r="A26" s="22">
        <v>41813</v>
      </c>
      <c r="B26" s="11" t="s">
        <v>14</v>
      </c>
      <c r="C26" s="3476" t="s">
        <v>1355</v>
      </c>
      <c r="D26" s="3478"/>
      <c r="E26" s="3478"/>
      <c r="F26" s="3478"/>
      <c r="G26" s="3478"/>
      <c r="H26" s="3478"/>
      <c r="I26" s="3478"/>
      <c r="J26" s="3477"/>
      <c r="K26" s="2469"/>
    </row>
    <row r="27" spans="1:12" x14ac:dyDescent="0.25">
      <c r="A27" s="22">
        <v>41834</v>
      </c>
      <c r="B27" s="11" t="s">
        <v>12</v>
      </c>
      <c r="C27" s="108">
        <v>80</v>
      </c>
      <c r="D27" s="108">
        <f>+C27*(100-E27)/100</f>
        <v>79.2</v>
      </c>
      <c r="E27" s="108">
        <v>1</v>
      </c>
      <c r="F27" s="108"/>
      <c r="G27" s="108">
        <v>110</v>
      </c>
      <c r="H27" s="108"/>
      <c r="I27" s="108"/>
      <c r="J27" s="108"/>
      <c r="K27" s="2467"/>
      <c r="L27" s="3" t="s">
        <v>22</v>
      </c>
    </row>
    <row r="28" spans="1:12" ht="20.100000000000001" customHeight="1" thickBot="1" x14ac:dyDescent="0.3">
      <c r="A28" s="36">
        <v>41871</v>
      </c>
      <c r="B28" s="37" t="s">
        <v>186</v>
      </c>
      <c r="C28" s="123"/>
      <c r="D28" s="123"/>
      <c r="E28" s="123"/>
      <c r="F28" s="123"/>
      <c r="G28" s="123"/>
      <c r="H28" s="123">
        <v>4360</v>
      </c>
      <c r="I28" s="123">
        <v>100</v>
      </c>
      <c r="J28" s="123"/>
      <c r="K28" s="2514"/>
      <c r="L28" s="38" t="s">
        <v>256</v>
      </c>
    </row>
    <row r="29" spans="1:12" ht="16.5" thickTop="1" x14ac:dyDescent="0.25">
      <c r="A29" s="94">
        <v>42031</v>
      </c>
      <c r="B29" s="95" t="s">
        <v>186</v>
      </c>
      <c r="C29" s="181"/>
      <c r="D29" s="181"/>
      <c r="E29" s="181"/>
      <c r="F29" s="181"/>
      <c r="G29" s="181"/>
      <c r="H29" s="181">
        <v>4040</v>
      </c>
      <c r="I29" s="181">
        <v>99</v>
      </c>
      <c r="J29" s="181"/>
      <c r="K29" s="181"/>
      <c r="L29" s="96" t="s">
        <v>1309</v>
      </c>
    </row>
    <row r="30" spans="1:12" ht="20.100000000000001" customHeight="1" x14ac:dyDescent="0.25">
      <c r="A30" s="22">
        <v>42063</v>
      </c>
      <c r="B30" s="11" t="s">
        <v>12</v>
      </c>
      <c r="C30" s="108">
        <v>75</v>
      </c>
      <c r="D30" s="108">
        <f>+C30*(100-E30)/100</f>
        <v>74.25</v>
      </c>
      <c r="E30" s="108">
        <v>1</v>
      </c>
      <c r="F30" s="108"/>
      <c r="G30" s="108">
        <v>77</v>
      </c>
      <c r="H30" s="108"/>
      <c r="I30" s="108"/>
      <c r="J30" s="108"/>
      <c r="K30" s="2467"/>
      <c r="L30" s="3" t="s">
        <v>313</v>
      </c>
    </row>
    <row r="31" spans="1:12" ht="21.75" customHeight="1" x14ac:dyDescent="0.25">
      <c r="A31" s="22">
        <v>42144</v>
      </c>
      <c r="B31" s="288" t="s">
        <v>186</v>
      </c>
      <c r="C31" s="108"/>
      <c r="D31" s="108"/>
      <c r="E31" s="108"/>
      <c r="F31" s="108"/>
      <c r="G31" s="108"/>
      <c r="H31" s="3696" t="s">
        <v>516</v>
      </c>
      <c r="I31" s="3697"/>
      <c r="J31" s="286"/>
      <c r="K31" s="2469"/>
      <c r="L31" s="32" t="s">
        <v>131</v>
      </c>
    </row>
    <row r="32" spans="1:12" ht="20.100000000000001" customHeight="1" x14ac:dyDescent="0.25">
      <c r="A32" s="22">
        <v>42162</v>
      </c>
      <c r="B32" s="340" t="s">
        <v>12</v>
      </c>
      <c r="C32" s="108">
        <v>85</v>
      </c>
      <c r="D32" s="108">
        <f>+C32*(100-E32)/100</f>
        <v>84.15</v>
      </c>
      <c r="E32" s="108">
        <v>1</v>
      </c>
      <c r="F32" s="108"/>
      <c r="G32" s="108">
        <v>77</v>
      </c>
      <c r="H32" s="108"/>
      <c r="I32" s="108"/>
      <c r="J32" s="108"/>
      <c r="K32" s="2467"/>
      <c r="L32" s="3" t="s">
        <v>313</v>
      </c>
    </row>
    <row r="33" spans="1:12" ht="20.100000000000001" customHeight="1" x14ac:dyDescent="0.25">
      <c r="A33" s="22">
        <v>42201</v>
      </c>
      <c r="B33" s="395" t="s">
        <v>186</v>
      </c>
      <c r="C33" s="108"/>
      <c r="D33" s="108"/>
      <c r="E33" s="108"/>
      <c r="F33" s="108"/>
      <c r="G33" s="108"/>
      <c r="H33" s="3476" t="s">
        <v>1410</v>
      </c>
      <c r="I33" s="3477"/>
      <c r="J33" s="108"/>
      <c r="K33" s="2467"/>
      <c r="L33" s="3" t="s">
        <v>40</v>
      </c>
    </row>
    <row r="34" spans="1:12" x14ac:dyDescent="0.25">
      <c r="A34" s="22">
        <v>42260</v>
      </c>
      <c r="B34" s="447" t="s">
        <v>12</v>
      </c>
      <c r="C34" s="108">
        <v>125</v>
      </c>
      <c r="D34" s="108">
        <f>+C34*(100-E34)/100</f>
        <v>123.75</v>
      </c>
      <c r="E34" s="108">
        <v>1</v>
      </c>
      <c r="F34" s="108"/>
      <c r="G34" s="108">
        <v>100</v>
      </c>
      <c r="H34" s="108"/>
      <c r="I34" s="108"/>
      <c r="J34" s="108"/>
      <c r="K34" s="2467"/>
      <c r="L34" s="3" t="s">
        <v>1442</v>
      </c>
    </row>
    <row r="35" spans="1:12" x14ac:dyDescent="0.25">
      <c r="A35" s="484">
        <v>42311</v>
      </c>
      <c r="B35" s="488" t="s">
        <v>186</v>
      </c>
      <c r="C35" s="485"/>
      <c r="D35" s="486"/>
      <c r="E35" s="485"/>
      <c r="F35" s="485"/>
      <c r="G35" s="110"/>
      <c r="H35" s="3476" t="s">
        <v>1410</v>
      </c>
      <c r="I35" s="3477"/>
      <c r="J35" s="485"/>
      <c r="L35" s="3" t="s">
        <v>40</v>
      </c>
    </row>
    <row r="36" spans="1:12" ht="20.100000000000001" customHeight="1" x14ac:dyDescent="0.25">
      <c r="A36" s="22">
        <v>42329</v>
      </c>
      <c r="B36" s="518" t="s">
        <v>26</v>
      </c>
      <c r="C36" s="3476" t="s">
        <v>417</v>
      </c>
      <c r="D36" s="3478"/>
      <c r="E36" s="3478"/>
      <c r="F36" s="3478"/>
      <c r="G36" s="3478"/>
      <c r="H36" s="3478"/>
      <c r="I36" s="3478"/>
      <c r="J36" s="3477"/>
      <c r="K36" s="2469"/>
    </row>
    <row r="37" spans="1:12" ht="21.75" customHeight="1" x14ac:dyDescent="0.25">
      <c r="A37" s="567">
        <v>42341</v>
      </c>
      <c r="B37" s="566" t="s">
        <v>12</v>
      </c>
      <c r="C37" s="565">
        <v>225</v>
      </c>
      <c r="D37" s="565">
        <f>+C37*(100-E37)/100</f>
        <v>222.75</v>
      </c>
      <c r="E37" s="565">
        <v>1</v>
      </c>
      <c r="F37" s="565"/>
      <c r="G37" s="565">
        <v>80</v>
      </c>
      <c r="H37" s="565"/>
      <c r="I37" s="565"/>
      <c r="J37" s="565"/>
      <c r="K37" s="2514"/>
      <c r="L37" s="70" t="s">
        <v>1536</v>
      </c>
    </row>
    <row r="38" spans="1:12" x14ac:dyDescent="0.25">
      <c r="A38" s="3459">
        <v>42350</v>
      </c>
      <c r="B38" s="569" t="s">
        <v>12</v>
      </c>
      <c r="C38" s="108">
        <v>130</v>
      </c>
      <c r="D38" s="108">
        <f>+C38*(100-E38)/100</f>
        <v>123.5</v>
      </c>
      <c r="E38" s="108">
        <v>5</v>
      </c>
      <c r="F38" s="108"/>
      <c r="G38" s="108">
        <v>85</v>
      </c>
      <c r="H38" s="108"/>
      <c r="I38" s="108"/>
      <c r="J38" s="108"/>
      <c r="K38" s="2467"/>
      <c r="L38" s="3" t="s">
        <v>1552</v>
      </c>
    </row>
    <row r="39" spans="1:12" ht="20.100000000000001" customHeight="1" x14ac:dyDescent="0.25">
      <c r="A39" s="3460"/>
      <c r="B39" s="596" t="s">
        <v>186</v>
      </c>
      <c r="C39" s="108"/>
      <c r="D39" s="108"/>
      <c r="E39" s="108"/>
      <c r="F39" s="108"/>
      <c r="G39" s="108"/>
      <c r="H39" s="3476" t="s">
        <v>1576</v>
      </c>
      <c r="I39" s="3478"/>
      <c r="J39" s="3477"/>
      <c r="K39" s="2469"/>
      <c r="L39" s="3" t="s">
        <v>40</v>
      </c>
    </row>
    <row r="40" spans="1:12" ht="20.100000000000001" customHeight="1" x14ac:dyDescent="0.25">
      <c r="A40" s="22">
        <v>42474</v>
      </c>
      <c r="B40" s="680" t="s">
        <v>12</v>
      </c>
      <c r="C40" s="108">
        <v>165</v>
      </c>
      <c r="D40" s="108">
        <f>+C40*(100-E40)/100</f>
        <v>156.75</v>
      </c>
      <c r="E40" s="108">
        <v>5</v>
      </c>
      <c r="F40" s="108"/>
      <c r="G40" s="108">
        <v>80</v>
      </c>
      <c r="H40" s="108"/>
      <c r="I40" s="108"/>
      <c r="J40" s="108"/>
      <c r="K40" s="2467"/>
      <c r="L40" s="3" t="s">
        <v>1737</v>
      </c>
    </row>
    <row r="41" spans="1:12" x14ac:dyDescent="0.25">
      <c r="A41" s="22">
        <v>42523</v>
      </c>
      <c r="B41" s="11" t="s">
        <v>186</v>
      </c>
      <c r="C41" s="108"/>
      <c r="D41" s="108"/>
      <c r="E41" s="108"/>
      <c r="F41" s="108"/>
      <c r="G41" s="108"/>
      <c r="H41" s="108">
        <v>4510</v>
      </c>
      <c r="I41" s="108">
        <v>100</v>
      </c>
      <c r="J41" s="108"/>
      <c r="K41" s="2467"/>
      <c r="L41" s="3" t="s">
        <v>40</v>
      </c>
    </row>
    <row r="42" spans="1:12" ht="20.100000000000001" customHeight="1" x14ac:dyDescent="0.25">
      <c r="A42" s="22">
        <v>42528</v>
      </c>
      <c r="B42" s="11" t="s">
        <v>14</v>
      </c>
      <c r="C42" s="3476" t="s">
        <v>1736</v>
      </c>
      <c r="D42" s="3478"/>
      <c r="E42" s="3478"/>
      <c r="F42" s="3478"/>
      <c r="G42" s="3478"/>
      <c r="H42" s="3478"/>
      <c r="I42" s="3478"/>
      <c r="J42" s="3477"/>
      <c r="K42" s="2469"/>
    </row>
    <row r="43" spans="1:12" x14ac:dyDescent="0.25">
      <c r="A43" s="22">
        <v>42543</v>
      </c>
      <c r="B43" s="11" t="s">
        <v>12</v>
      </c>
      <c r="C43" s="108">
        <v>215</v>
      </c>
      <c r="D43" s="108">
        <f>+C43*(100-E43)/100</f>
        <v>204.25</v>
      </c>
      <c r="E43" s="23">
        <v>5</v>
      </c>
      <c r="G43" s="23">
        <v>80</v>
      </c>
      <c r="L43" s="3" t="s">
        <v>1742</v>
      </c>
    </row>
    <row r="44" spans="1:12" ht="39" customHeight="1" x14ac:dyDescent="0.25">
      <c r="A44" s="750">
        <v>42558</v>
      </c>
      <c r="B44" s="751" t="s">
        <v>4</v>
      </c>
      <c r="C44" s="3695" t="s">
        <v>1771</v>
      </c>
      <c r="D44" s="3478"/>
      <c r="E44" s="3478"/>
      <c r="F44" s="3478"/>
      <c r="G44" s="3478"/>
      <c r="H44" s="3478"/>
      <c r="I44" s="3478"/>
      <c r="J44" s="3477"/>
      <c r="K44" s="2469"/>
    </row>
    <row r="45" spans="1:12" ht="84" customHeight="1" x14ac:dyDescent="0.25">
      <c r="A45" s="1254">
        <v>42562</v>
      </c>
      <c r="B45" s="1337" t="s">
        <v>31</v>
      </c>
      <c r="C45" s="3579" t="s">
        <v>2325</v>
      </c>
      <c r="D45" s="3580"/>
      <c r="E45" s="3580"/>
      <c r="F45" s="3580"/>
      <c r="G45" s="3580"/>
      <c r="H45" s="3580"/>
      <c r="I45" s="3580"/>
      <c r="J45" s="3581"/>
      <c r="K45" s="2517"/>
      <c r="L45" s="1318" t="s">
        <v>1908</v>
      </c>
    </row>
    <row r="46" spans="1:12" ht="21" customHeight="1" x14ac:dyDescent="0.25">
      <c r="A46" s="62">
        <v>42576</v>
      </c>
      <c r="B46" s="63" t="s">
        <v>186</v>
      </c>
      <c r="C46" s="1175"/>
      <c r="D46" s="1175"/>
      <c r="E46" s="381"/>
      <c r="F46" s="381"/>
      <c r="G46" s="381"/>
      <c r="H46" s="3482" t="s">
        <v>1815</v>
      </c>
      <c r="I46" s="3483"/>
      <c r="J46" s="381"/>
      <c r="K46" s="2693"/>
      <c r="L46" s="71" t="s">
        <v>1498</v>
      </c>
    </row>
    <row r="47" spans="1:12" ht="20.100000000000001" customHeight="1" x14ac:dyDescent="0.25">
      <c r="A47" s="22">
        <v>42579</v>
      </c>
      <c r="B47" s="11" t="s">
        <v>12</v>
      </c>
      <c r="C47" s="1167">
        <v>255</v>
      </c>
      <c r="D47" s="1167">
        <f>+C47*(100-E47)/100</f>
        <v>242.25</v>
      </c>
      <c r="E47" s="1173">
        <v>5</v>
      </c>
      <c r="F47" s="1173"/>
      <c r="G47" s="1173">
        <v>115</v>
      </c>
      <c r="H47" s="1173"/>
      <c r="I47" s="1173"/>
      <c r="J47" s="1173"/>
      <c r="K47" s="2471"/>
      <c r="L47" s="3" t="s">
        <v>1808</v>
      </c>
    </row>
    <row r="48" spans="1:12" ht="20.100000000000001" customHeight="1" x14ac:dyDescent="0.25">
      <c r="A48" s="22">
        <v>42584</v>
      </c>
      <c r="B48" s="11" t="s">
        <v>186</v>
      </c>
      <c r="C48" s="1167"/>
      <c r="D48" s="1167"/>
      <c r="E48" s="1173"/>
      <c r="F48" s="1173"/>
      <c r="G48" s="1173"/>
      <c r="H48" s="3482" t="s">
        <v>1815</v>
      </c>
      <c r="I48" s="3483"/>
      <c r="J48" s="1173"/>
      <c r="K48" s="2471"/>
      <c r="L48" s="71" t="s">
        <v>1816</v>
      </c>
    </row>
    <row r="49" spans="1:12" x14ac:dyDescent="0.25">
      <c r="A49" s="22">
        <v>42659</v>
      </c>
      <c r="B49" s="837" t="s">
        <v>14</v>
      </c>
      <c r="C49" s="3473" t="s">
        <v>1354</v>
      </c>
      <c r="D49" s="3474"/>
      <c r="E49" s="3474"/>
      <c r="F49" s="3474"/>
      <c r="G49" s="3474"/>
      <c r="H49" s="3474"/>
      <c r="I49" s="3474"/>
      <c r="J49" s="3475"/>
      <c r="K49" s="2465"/>
    </row>
    <row r="50" spans="1:12" ht="20.100000000000001" customHeight="1" thickBot="1" x14ac:dyDescent="0.3">
      <c r="A50" s="33">
        <v>42724</v>
      </c>
      <c r="B50" s="34" t="s">
        <v>12</v>
      </c>
      <c r="C50" s="1168">
        <v>235</v>
      </c>
      <c r="D50" s="1168">
        <f>+C50*(100-E50)/100</f>
        <v>223.25</v>
      </c>
      <c r="E50" s="1174">
        <v>5</v>
      </c>
      <c r="F50" s="1174"/>
      <c r="G50" s="1174">
        <v>105</v>
      </c>
      <c r="H50" s="1174"/>
      <c r="I50" s="1174"/>
      <c r="J50" s="1174"/>
      <c r="K50" s="2565"/>
      <c r="L50" s="35" t="s">
        <v>1503</v>
      </c>
    </row>
    <row r="51" spans="1:12" ht="21" customHeight="1" thickTop="1" x14ac:dyDescent="0.25">
      <c r="A51" s="929">
        <v>42787</v>
      </c>
      <c r="B51" s="931" t="s">
        <v>12</v>
      </c>
      <c r="C51" s="1176">
        <v>220</v>
      </c>
      <c r="D51" s="1176">
        <f>+C51*(100-E51)/100</f>
        <v>209</v>
      </c>
      <c r="E51" s="323">
        <v>5</v>
      </c>
      <c r="F51" s="323"/>
      <c r="G51" s="323">
        <v>100</v>
      </c>
      <c r="H51" s="323"/>
      <c r="I51" s="323"/>
      <c r="J51" s="323"/>
      <c r="K51" s="2622"/>
      <c r="L51" s="21" t="s">
        <v>22</v>
      </c>
    </row>
    <row r="52" spans="1:12" ht="20.100000000000001" customHeight="1" x14ac:dyDescent="0.25">
      <c r="A52" s="22">
        <v>42806</v>
      </c>
      <c r="B52" s="998" t="s">
        <v>186</v>
      </c>
      <c r="C52" s="1167"/>
      <c r="D52" s="1167"/>
      <c r="E52" s="1173"/>
      <c r="F52" s="1173"/>
      <c r="G52" s="1173"/>
      <c r="H52" s="3482" t="s">
        <v>1815</v>
      </c>
      <c r="I52" s="3483"/>
      <c r="J52" s="1173"/>
      <c r="K52" s="2471"/>
      <c r="L52" s="3" t="s">
        <v>2090</v>
      </c>
    </row>
    <row r="53" spans="1:12" ht="20.100000000000001" customHeight="1" x14ac:dyDescent="0.25">
      <c r="A53" s="1138">
        <v>42869</v>
      </c>
      <c r="B53" s="1137" t="s">
        <v>12</v>
      </c>
      <c r="C53" s="257">
        <v>180</v>
      </c>
      <c r="D53" s="257">
        <f>+C53*(100-E53)/100</f>
        <v>171</v>
      </c>
      <c r="E53" s="256">
        <v>5</v>
      </c>
      <c r="F53" s="256"/>
      <c r="G53" s="256">
        <v>110</v>
      </c>
      <c r="H53" s="256"/>
      <c r="I53" s="256"/>
      <c r="J53" s="256"/>
      <c r="K53" s="2550"/>
      <c r="L53" s="38" t="s">
        <v>22</v>
      </c>
    </row>
    <row r="54" spans="1:12" ht="20.100000000000001" customHeight="1" x14ac:dyDescent="0.25">
      <c r="A54" s="1171">
        <v>42871</v>
      </c>
      <c r="B54" s="1170" t="s">
        <v>186</v>
      </c>
      <c r="C54" s="257"/>
      <c r="D54" s="257"/>
      <c r="E54" s="256"/>
      <c r="F54" s="256"/>
      <c r="G54" s="256"/>
      <c r="H54" s="3693" t="s">
        <v>1815</v>
      </c>
      <c r="I54" s="3694"/>
      <c r="J54" s="256"/>
      <c r="K54" s="2550"/>
      <c r="L54" s="38" t="s">
        <v>202</v>
      </c>
    </row>
    <row r="55" spans="1:12" ht="20.100000000000001" customHeight="1" x14ac:dyDescent="0.25">
      <c r="A55" s="22">
        <v>42891</v>
      </c>
      <c r="B55" s="11" t="s">
        <v>14</v>
      </c>
      <c r="C55" s="3473" t="s">
        <v>2203</v>
      </c>
      <c r="D55" s="3474"/>
      <c r="E55" s="3474"/>
      <c r="F55" s="3474"/>
      <c r="G55" s="3474"/>
      <c r="H55" s="3474"/>
      <c r="I55" s="3474"/>
      <c r="J55" s="3475"/>
      <c r="K55" s="2465"/>
    </row>
    <row r="56" spans="1:12" ht="20.100000000000001" customHeight="1" x14ac:dyDescent="0.25">
      <c r="A56" s="22">
        <v>42947</v>
      </c>
      <c r="B56" s="11" t="s">
        <v>186</v>
      </c>
      <c r="C56" s="1167"/>
      <c r="D56" s="1167"/>
      <c r="E56" s="1173"/>
      <c r="F56" s="1173"/>
      <c r="G56" s="1173"/>
      <c r="H56" s="3482" t="s">
        <v>91</v>
      </c>
      <c r="I56" s="3483"/>
      <c r="J56" s="1173"/>
      <c r="K56" s="2471"/>
      <c r="L56" s="3" t="s">
        <v>40</v>
      </c>
    </row>
    <row r="57" spans="1:12" x14ac:dyDescent="0.25">
      <c r="A57" s="59">
        <v>43048</v>
      </c>
      <c r="B57" s="60" t="s">
        <v>12</v>
      </c>
      <c r="C57" s="1490">
        <v>155</v>
      </c>
      <c r="D57" s="1490">
        <f>+C57*(100-E57)/100</f>
        <v>147.25</v>
      </c>
      <c r="E57" s="329">
        <v>5</v>
      </c>
      <c r="F57" s="329"/>
      <c r="G57" s="329">
        <v>100</v>
      </c>
      <c r="H57" s="329"/>
      <c r="I57" s="329"/>
      <c r="J57" s="329"/>
      <c r="K57" s="2566"/>
      <c r="L57" s="61" t="s">
        <v>2343</v>
      </c>
    </row>
    <row r="58" spans="1:12" x14ac:dyDescent="0.25">
      <c r="A58" s="22">
        <v>43076</v>
      </c>
      <c r="B58" s="11" t="s">
        <v>186</v>
      </c>
      <c r="C58" s="1167"/>
      <c r="D58" s="1167"/>
      <c r="E58" s="1173"/>
      <c r="F58" s="1173"/>
      <c r="G58" s="1173"/>
      <c r="H58" s="3482" t="s">
        <v>91</v>
      </c>
      <c r="I58" s="3483"/>
      <c r="J58" s="1173"/>
      <c r="K58" s="2471"/>
      <c r="L58" s="3" t="s">
        <v>40</v>
      </c>
    </row>
    <row r="59" spans="1:12" ht="16.5" thickBot="1" x14ac:dyDescent="0.3">
      <c r="A59" s="1863">
        <v>43020</v>
      </c>
      <c r="B59" s="1878" t="s">
        <v>14</v>
      </c>
      <c r="C59" s="3513" t="s">
        <v>1354</v>
      </c>
      <c r="D59" s="3514"/>
      <c r="E59" s="3514"/>
      <c r="F59" s="3514"/>
      <c r="G59" s="3514"/>
      <c r="H59" s="3514"/>
      <c r="I59" s="3514"/>
      <c r="J59" s="3515"/>
      <c r="K59" s="2491"/>
      <c r="L59" s="13"/>
    </row>
    <row r="60" spans="1:12" ht="16.5" thickTop="1" x14ac:dyDescent="0.25">
      <c r="A60" s="39">
        <v>43157</v>
      </c>
      <c r="B60" s="40" t="s">
        <v>12</v>
      </c>
      <c r="C60" s="1872">
        <v>155</v>
      </c>
      <c r="D60" s="1872">
        <f>+C60*(100-E60)/100</f>
        <v>142.6</v>
      </c>
      <c r="E60" s="254">
        <v>8</v>
      </c>
      <c r="F60" s="254"/>
      <c r="G60" s="254">
        <v>125</v>
      </c>
      <c r="H60" s="254"/>
      <c r="I60" s="254"/>
      <c r="J60" s="254"/>
      <c r="K60" s="2551"/>
      <c r="L60" s="41" t="s">
        <v>1623</v>
      </c>
    </row>
    <row r="61" spans="1:12" x14ac:dyDescent="0.25">
      <c r="A61" s="22">
        <v>43267</v>
      </c>
      <c r="B61" s="11" t="s">
        <v>12</v>
      </c>
      <c r="C61" s="1167">
        <v>140</v>
      </c>
      <c r="D61" s="1167">
        <f>+C61*(100-E61)/100</f>
        <v>128.80000000000001</v>
      </c>
      <c r="E61" s="1173">
        <v>8</v>
      </c>
      <c r="F61" s="1173"/>
      <c r="G61" s="1173">
        <v>115</v>
      </c>
      <c r="H61" s="1173"/>
      <c r="I61" s="1173"/>
      <c r="J61" s="1173"/>
      <c r="K61" s="2471"/>
      <c r="L61" s="3" t="s">
        <v>1623</v>
      </c>
    </row>
    <row r="62" spans="1:12" ht="20.100000000000001" customHeight="1" x14ac:dyDescent="0.25">
      <c r="A62" s="1702">
        <v>43348</v>
      </c>
      <c r="B62" s="1701" t="s">
        <v>12</v>
      </c>
      <c r="C62" s="1703">
        <v>110</v>
      </c>
      <c r="D62" s="1703">
        <f>+C62*(100-E62)/100</f>
        <v>101.2</v>
      </c>
      <c r="E62" s="256">
        <v>8</v>
      </c>
      <c r="F62" s="256"/>
      <c r="G62" s="256">
        <v>120</v>
      </c>
      <c r="H62" s="256"/>
      <c r="I62" s="256"/>
      <c r="J62" s="256"/>
      <c r="K62" s="2550"/>
      <c r="L62" s="38" t="s">
        <v>2097</v>
      </c>
    </row>
    <row r="63" spans="1:12" x14ac:dyDescent="0.25">
      <c r="A63" s="22">
        <v>43361</v>
      </c>
      <c r="B63" s="11" t="s">
        <v>14</v>
      </c>
      <c r="C63" s="3473" t="s">
        <v>2723</v>
      </c>
      <c r="D63" s="3474"/>
      <c r="E63" s="3474"/>
      <c r="F63" s="3474"/>
      <c r="G63" s="3474"/>
      <c r="H63" s="3474"/>
      <c r="I63" s="3474"/>
      <c r="J63" s="3475"/>
      <c r="K63" s="2465"/>
    </row>
    <row r="64" spans="1:12" ht="20.100000000000001" customHeight="1" x14ac:dyDescent="0.25">
      <c r="A64" s="1733">
        <v>43376</v>
      </c>
      <c r="B64" s="1732" t="s">
        <v>12</v>
      </c>
      <c r="C64" s="1734">
        <v>105</v>
      </c>
      <c r="D64" s="1734">
        <f>+C64*(100-E64)/100</f>
        <v>96.6</v>
      </c>
      <c r="E64" s="256">
        <v>8</v>
      </c>
      <c r="F64" s="256"/>
      <c r="G64" s="256">
        <v>120</v>
      </c>
      <c r="H64" s="256"/>
      <c r="I64" s="256"/>
      <c r="J64" s="256"/>
      <c r="K64" s="2550"/>
      <c r="L64" s="38" t="s">
        <v>2343</v>
      </c>
    </row>
    <row r="65" spans="1:12" x14ac:dyDescent="0.25">
      <c r="A65" s="3459">
        <v>43379</v>
      </c>
      <c r="B65" s="11" t="s">
        <v>26</v>
      </c>
      <c r="C65" s="3473" t="s">
        <v>2749</v>
      </c>
      <c r="D65" s="3474"/>
      <c r="E65" s="3474"/>
      <c r="F65" s="3474"/>
      <c r="G65" s="3474"/>
      <c r="H65" s="3474"/>
      <c r="I65" s="3474"/>
      <c r="J65" s="3475"/>
      <c r="K65" s="2465"/>
    </row>
    <row r="66" spans="1:12" ht="29.25" customHeight="1" x14ac:dyDescent="0.25">
      <c r="A66" s="3460"/>
      <c r="B66" s="11" t="s">
        <v>14</v>
      </c>
      <c r="C66" s="3473" t="s">
        <v>2750</v>
      </c>
      <c r="D66" s="3474"/>
      <c r="E66" s="3474"/>
      <c r="F66" s="3474"/>
      <c r="G66" s="3474"/>
      <c r="H66" s="3474"/>
      <c r="I66" s="3474"/>
      <c r="J66" s="3475"/>
      <c r="K66" s="2465"/>
    </row>
    <row r="67" spans="1:12" x14ac:dyDescent="0.25">
      <c r="A67" s="22">
        <v>43390</v>
      </c>
      <c r="B67" s="11" t="s">
        <v>12</v>
      </c>
      <c r="C67" s="1167">
        <v>140</v>
      </c>
      <c r="D67" s="1167">
        <f>+C67*(100-E67)/100</f>
        <v>128.80000000000001</v>
      </c>
      <c r="E67" s="1173">
        <v>8</v>
      </c>
      <c r="F67" s="1173"/>
      <c r="G67" s="1173">
        <v>120</v>
      </c>
      <c r="H67" s="1173"/>
      <c r="I67" s="1173"/>
      <c r="J67" s="1173"/>
      <c r="K67" s="2471"/>
      <c r="L67" s="3" t="s">
        <v>310</v>
      </c>
    </row>
    <row r="68" spans="1:12" ht="16.5" thickBot="1" x14ac:dyDescent="0.3">
      <c r="A68" s="1896">
        <v>43409</v>
      </c>
      <c r="B68" s="1897" t="s">
        <v>186</v>
      </c>
      <c r="C68" s="1865"/>
      <c r="D68" s="1865"/>
      <c r="E68" s="252"/>
      <c r="F68" s="252"/>
      <c r="G68" s="252"/>
      <c r="H68" s="3502" t="s">
        <v>2266</v>
      </c>
      <c r="I68" s="3503"/>
      <c r="J68" s="252"/>
      <c r="K68" s="2483"/>
      <c r="L68" s="13" t="s">
        <v>40</v>
      </c>
    </row>
    <row r="69" spans="1:12" ht="16.5" thickTop="1" x14ac:dyDescent="0.25">
      <c r="A69" s="39">
        <v>43472</v>
      </c>
      <c r="B69" s="40" t="s">
        <v>12</v>
      </c>
      <c r="C69" s="1872">
        <v>150</v>
      </c>
      <c r="D69" s="1872">
        <f>+C69*(100-E69)/100</f>
        <v>138</v>
      </c>
      <c r="E69" s="254">
        <v>8</v>
      </c>
      <c r="F69" s="254"/>
      <c r="G69" s="254">
        <v>125</v>
      </c>
      <c r="H69" s="254"/>
      <c r="I69" s="254"/>
      <c r="J69" s="254"/>
      <c r="K69" s="2551"/>
      <c r="L69" s="41" t="s">
        <v>2343</v>
      </c>
    </row>
    <row r="70" spans="1:12" ht="20.100000000000001" customHeight="1" x14ac:dyDescent="0.25">
      <c r="A70" s="22">
        <v>43543</v>
      </c>
      <c r="B70" s="11" t="s">
        <v>12</v>
      </c>
      <c r="C70" s="1167">
        <v>125</v>
      </c>
      <c r="D70" s="1167">
        <f>+C70*(100-E70)/100</f>
        <v>112.5</v>
      </c>
      <c r="E70" s="1173">
        <v>10</v>
      </c>
      <c r="F70" s="1173"/>
      <c r="G70" s="1173">
        <v>125</v>
      </c>
      <c r="H70" s="1173"/>
      <c r="I70" s="1173"/>
      <c r="J70" s="1173"/>
      <c r="K70" s="2471"/>
      <c r="L70" s="3" t="s">
        <v>1623</v>
      </c>
    </row>
    <row r="71" spans="1:12" ht="20.100000000000001" customHeight="1" x14ac:dyDescent="0.25">
      <c r="A71" s="2066">
        <v>43568</v>
      </c>
      <c r="B71" s="268" t="s">
        <v>186</v>
      </c>
      <c r="C71" s="1167"/>
      <c r="D71" s="1167"/>
      <c r="E71" s="1173"/>
      <c r="F71" s="1173"/>
      <c r="G71" s="1173"/>
      <c r="H71" s="3502" t="s">
        <v>2266</v>
      </c>
      <c r="I71" s="3503"/>
      <c r="J71" s="1173"/>
      <c r="K71" s="2471"/>
      <c r="L71" s="3" t="s">
        <v>40</v>
      </c>
    </row>
    <row r="72" spans="1:12" ht="20.100000000000001" customHeight="1" x14ac:dyDescent="0.25">
      <c r="A72" s="22">
        <v>43606</v>
      </c>
      <c r="B72" s="11" t="s">
        <v>16</v>
      </c>
      <c r="C72" s="3473" t="s">
        <v>3105</v>
      </c>
      <c r="D72" s="3474"/>
      <c r="E72" s="3474"/>
      <c r="F72" s="3474"/>
      <c r="G72" s="3474"/>
      <c r="H72" s="3474"/>
      <c r="I72" s="3474"/>
      <c r="J72" s="3475"/>
      <c r="K72" s="2465"/>
    </row>
    <row r="73" spans="1:12" ht="20.100000000000001" customHeight="1" x14ac:dyDescent="0.25">
      <c r="A73" s="2060">
        <v>43677</v>
      </c>
      <c r="B73" s="2059" t="s">
        <v>12</v>
      </c>
      <c r="C73" s="2061">
        <v>85</v>
      </c>
      <c r="D73" s="2061">
        <f t="shared" ref="D73:D141" si="0">+C73*(100-E73)/100</f>
        <v>76.5</v>
      </c>
      <c r="E73" s="256">
        <v>10</v>
      </c>
      <c r="F73" s="256"/>
      <c r="G73" s="256">
        <v>120</v>
      </c>
      <c r="H73" s="256"/>
      <c r="I73" s="256"/>
      <c r="J73" s="256"/>
      <c r="K73" s="2550"/>
      <c r="L73" s="38" t="s">
        <v>2710</v>
      </c>
    </row>
    <row r="74" spans="1:12" ht="20.100000000000001" customHeight="1" x14ac:dyDescent="0.25">
      <c r="A74" s="2072">
        <v>43714</v>
      </c>
      <c r="B74" s="2073" t="s">
        <v>186</v>
      </c>
      <c r="C74" s="1167"/>
      <c r="D74" s="1167"/>
      <c r="E74" s="1167"/>
      <c r="F74" s="1167"/>
      <c r="G74" s="1167"/>
      <c r="H74" s="3502" t="s">
        <v>2266</v>
      </c>
      <c r="I74" s="3503"/>
      <c r="J74" s="1167"/>
      <c r="K74" s="2464"/>
      <c r="L74" s="3" t="s">
        <v>40</v>
      </c>
    </row>
    <row r="75" spans="1:12" ht="20.100000000000001" customHeight="1" x14ac:dyDescent="0.25">
      <c r="A75" s="22">
        <v>43738</v>
      </c>
      <c r="B75" s="11" t="s">
        <v>12</v>
      </c>
      <c r="C75" s="1167">
        <v>115</v>
      </c>
      <c r="D75" s="1167">
        <f t="shared" si="0"/>
        <v>101.2</v>
      </c>
      <c r="E75" s="1167">
        <v>12</v>
      </c>
      <c r="F75" s="1167"/>
      <c r="G75" s="1167">
        <v>130</v>
      </c>
      <c r="H75" s="1167"/>
      <c r="I75" s="1167"/>
      <c r="J75" s="1167"/>
      <c r="K75" s="2464"/>
      <c r="L75" s="3" t="s">
        <v>2524</v>
      </c>
    </row>
    <row r="76" spans="1:12" ht="20.100000000000001" customHeight="1" x14ac:dyDescent="0.25">
      <c r="A76" s="2217">
        <v>43824</v>
      </c>
      <c r="B76" s="2216" t="s">
        <v>12</v>
      </c>
      <c r="C76" s="2218">
        <v>180</v>
      </c>
      <c r="D76" s="2218">
        <f t="shared" si="0"/>
        <v>158.4</v>
      </c>
      <c r="E76" s="2218">
        <v>12</v>
      </c>
      <c r="F76" s="2218" t="s">
        <v>159</v>
      </c>
      <c r="G76" s="2218">
        <v>115</v>
      </c>
      <c r="H76" s="2218"/>
      <c r="I76" s="2218"/>
      <c r="J76" s="2218"/>
      <c r="K76" s="2664"/>
      <c r="L76" s="38" t="s">
        <v>2524</v>
      </c>
    </row>
    <row r="77" spans="1:12" x14ac:dyDescent="0.25">
      <c r="A77" s="22">
        <v>43826</v>
      </c>
      <c r="B77" s="11" t="s">
        <v>186</v>
      </c>
      <c r="C77" s="1167"/>
      <c r="D77" s="1167">
        <f t="shared" si="0"/>
        <v>0</v>
      </c>
      <c r="E77" s="1167"/>
      <c r="F77" s="1167"/>
      <c r="G77" s="1167"/>
      <c r="H77" s="3502" t="s">
        <v>2266</v>
      </c>
      <c r="I77" s="3503"/>
      <c r="J77" s="1167"/>
      <c r="K77" s="2464"/>
      <c r="L77" s="3" t="s">
        <v>40</v>
      </c>
    </row>
    <row r="78" spans="1:12" x14ac:dyDescent="0.25">
      <c r="A78" s="22">
        <v>43840</v>
      </c>
      <c r="B78" s="11" t="s">
        <v>12</v>
      </c>
      <c r="C78" s="1167">
        <v>75</v>
      </c>
      <c r="D78" s="1167">
        <f t="shared" si="0"/>
        <v>45</v>
      </c>
      <c r="E78" s="1167">
        <v>40</v>
      </c>
      <c r="F78" s="1167" t="s">
        <v>159</v>
      </c>
      <c r="G78" s="1167">
        <v>110</v>
      </c>
      <c r="H78" s="1167"/>
      <c r="I78" s="1167"/>
      <c r="J78" s="1167"/>
      <c r="K78" s="2464"/>
    </row>
    <row r="79" spans="1:12" ht="33.75" customHeight="1" x14ac:dyDescent="0.25">
      <c r="A79" s="22">
        <v>43904</v>
      </c>
      <c r="B79" s="11" t="s">
        <v>16</v>
      </c>
      <c r="C79" s="3473" t="s">
        <v>3551</v>
      </c>
      <c r="D79" s="3474"/>
      <c r="E79" s="3474"/>
      <c r="F79" s="3474"/>
      <c r="G79" s="3474"/>
      <c r="H79" s="3474"/>
      <c r="I79" s="3474"/>
      <c r="J79" s="3475"/>
      <c r="K79" s="2465"/>
    </row>
    <row r="80" spans="1:12" x14ac:dyDescent="0.25">
      <c r="A80" s="2410">
        <v>43920</v>
      </c>
      <c r="B80" s="2306" t="s">
        <v>4</v>
      </c>
      <c r="C80" s="2307"/>
      <c r="D80" s="2307"/>
      <c r="E80" s="2307">
        <v>15</v>
      </c>
      <c r="F80" s="2307"/>
      <c r="G80" s="2307"/>
      <c r="H80" s="2307"/>
      <c r="I80" s="2307"/>
      <c r="J80" s="2307"/>
      <c r="K80" s="2307"/>
      <c r="L80" s="2308"/>
    </row>
    <row r="81" spans="1:12" x14ac:dyDescent="0.25">
      <c r="A81" s="2410">
        <v>43951</v>
      </c>
      <c r="B81" s="2306" t="s">
        <v>4</v>
      </c>
      <c r="C81" s="2307"/>
      <c r="D81" s="2307"/>
      <c r="E81" s="2307">
        <v>15</v>
      </c>
      <c r="F81" s="2307"/>
      <c r="G81" s="2307"/>
      <c r="H81" s="2307"/>
      <c r="I81" s="2307"/>
      <c r="J81" s="2307"/>
      <c r="K81" s="2307"/>
      <c r="L81" s="2308"/>
    </row>
    <row r="82" spans="1:12" ht="21.75" customHeight="1" x14ac:dyDescent="0.25">
      <c r="A82" s="2410">
        <v>43981</v>
      </c>
      <c r="B82" s="2306" t="s">
        <v>4</v>
      </c>
      <c r="C82" s="2307"/>
      <c r="D82" s="2307"/>
      <c r="E82" s="2307">
        <v>18</v>
      </c>
      <c r="F82" s="2307"/>
      <c r="G82" s="2307"/>
      <c r="H82" s="2307"/>
      <c r="I82" s="2307"/>
      <c r="J82" s="2307"/>
      <c r="K82" s="2307"/>
      <c r="L82" s="2308"/>
    </row>
    <row r="83" spans="1:12" ht="40.5" customHeight="1" x14ac:dyDescent="0.25">
      <c r="A83" s="3689">
        <v>43996</v>
      </c>
      <c r="B83" s="3691" t="s">
        <v>12</v>
      </c>
      <c r="C83" s="2368">
        <v>270</v>
      </c>
      <c r="D83" s="2368">
        <f t="shared" si="0"/>
        <v>232.2</v>
      </c>
      <c r="E83" s="2368">
        <v>14</v>
      </c>
      <c r="F83" s="2368" t="s">
        <v>159</v>
      </c>
      <c r="G83" s="2368">
        <v>120</v>
      </c>
      <c r="H83" s="2368"/>
      <c r="I83" s="2368"/>
      <c r="J83" s="2368"/>
      <c r="K83" s="2368"/>
      <c r="L83" s="2369" t="s">
        <v>3673</v>
      </c>
    </row>
    <row r="84" spans="1:12" ht="30.75" customHeight="1" x14ac:dyDescent="0.25">
      <c r="A84" s="3690"/>
      <c r="B84" s="3692"/>
      <c r="C84" s="1167">
        <v>115</v>
      </c>
      <c r="D84" s="1167">
        <f t="shared" si="0"/>
        <v>86.25</v>
      </c>
      <c r="E84" s="1167">
        <v>25</v>
      </c>
      <c r="F84" s="1167" t="s">
        <v>159</v>
      </c>
      <c r="G84" s="1167">
        <v>120</v>
      </c>
      <c r="H84" s="1167"/>
      <c r="I84" s="1167"/>
      <c r="J84" s="1167"/>
      <c r="K84" s="2464"/>
      <c r="L84" s="32" t="s">
        <v>3670</v>
      </c>
    </row>
    <row r="85" spans="1:12" x14ac:dyDescent="0.25">
      <c r="A85" s="2410">
        <v>44073</v>
      </c>
      <c r="B85" s="2306" t="s">
        <v>4</v>
      </c>
      <c r="C85" s="2307"/>
      <c r="D85" s="2307"/>
      <c r="E85" s="2307">
        <v>20</v>
      </c>
      <c r="F85" s="2307"/>
      <c r="G85" s="2307"/>
      <c r="H85" s="2307"/>
      <c r="I85" s="2307"/>
      <c r="J85" s="2307"/>
      <c r="K85" s="2307"/>
      <c r="L85" s="2308"/>
    </row>
    <row r="86" spans="1:12" ht="18" customHeight="1" x14ac:dyDescent="0.25">
      <c r="A86" s="2410">
        <v>44012</v>
      </c>
      <c r="B86" s="2306" t="s">
        <v>4</v>
      </c>
      <c r="C86" s="2307"/>
      <c r="D86" s="2307"/>
      <c r="E86" s="2307">
        <v>20</v>
      </c>
      <c r="F86" s="2307"/>
      <c r="G86" s="2307"/>
      <c r="H86" s="2307"/>
      <c r="I86" s="2307"/>
      <c r="J86" s="2307"/>
      <c r="K86" s="2307"/>
      <c r="L86" s="2308"/>
    </row>
    <row r="87" spans="1:12" ht="20.100000000000001" customHeight="1" x14ac:dyDescent="0.25">
      <c r="A87" s="2410">
        <v>44042</v>
      </c>
      <c r="B87" s="2306" t="s">
        <v>4</v>
      </c>
      <c r="C87" s="2307"/>
      <c r="D87" s="2307"/>
      <c r="E87" s="2307">
        <v>20</v>
      </c>
      <c r="F87" s="2307"/>
      <c r="G87" s="2307"/>
      <c r="H87" s="2307"/>
      <c r="I87" s="2307"/>
      <c r="J87" s="2307"/>
      <c r="K87" s="2307"/>
      <c r="L87" s="2308"/>
    </row>
    <row r="88" spans="1:12" ht="20.100000000000001" customHeight="1" x14ac:dyDescent="0.25">
      <c r="A88" s="22">
        <v>44057</v>
      </c>
      <c r="B88" s="11" t="s">
        <v>186</v>
      </c>
      <c r="C88" s="1167"/>
      <c r="D88" s="1167">
        <f t="shared" si="0"/>
        <v>0</v>
      </c>
      <c r="E88" s="1167"/>
      <c r="F88" s="1167"/>
      <c r="G88" s="1167"/>
      <c r="H88" s="3473" t="s">
        <v>3805</v>
      </c>
      <c r="I88" s="3475"/>
      <c r="J88" s="1167"/>
      <c r="K88" s="2464"/>
      <c r="L88" s="32" t="s">
        <v>3806</v>
      </c>
    </row>
    <row r="89" spans="1:12" x14ac:dyDescent="0.25">
      <c r="A89" s="2410">
        <v>44073</v>
      </c>
      <c r="B89" s="2306" t="s">
        <v>4</v>
      </c>
      <c r="C89" s="2307"/>
      <c r="D89" s="2307"/>
      <c r="E89" s="2307">
        <v>20</v>
      </c>
      <c r="F89" s="2307"/>
      <c r="G89" s="2307"/>
      <c r="H89" s="2307"/>
      <c r="I89" s="2307"/>
      <c r="J89" s="2307"/>
      <c r="K89" s="2307"/>
      <c r="L89" s="2308"/>
    </row>
    <row r="90" spans="1:12" x14ac:dyDescent="0.25">
      <c r="A90" s="2410">
        <v>44104</v>
      </c>
      <c r="B90" s="2306" t="s">
        <v>4</v>
      </c>
      <c r="C90" s="2307"/>
      <c r="D90" s="2307"/>
      <c r="E90" s="2307">
        <v>20</v>
      </c>
      <c r="F90" s="2307"/>
      <c r="G90" s="2307"/>
      <c r="H90" s="2307"/>
      <c r="I90" s="2307"/>
      <c r="J90" s="2307"/>
      <c r="K90" s="2307"/>
      <c r="L90" s="2308"/>
    </row>
    <row r="91" spans="1:12" x14ac:dyDescent="0.25">
      <c r="A91" s="2410">
        <v>44134</v>
      </c>
      <c r="B91" s="2306" t="s">
        <v>4</v>
      </c>
      <c r="C91" s="2307"/>
      <c r="D91" s="2307"/>
      <c r="E91" s="2307">
        <v>20</v>
      </c>
      <c r="F91" s="2307"/>
      <c r="G91" s="2307"/>
      <c r="H91" s="2307"/>
      <c r="I91" s="2307"/>
      <c r="J91" s="2307"/>
      <c r="K91" s="2307"/>
      <c r="L91" s="2308"/>
    </row>
    <row r="92" spans="1:12" x14ac:dyDescent="0.25">
      <c r="A92" s="2410">
        <v>44165</v>
      </c>
      <c r="B92" s="2306" t="s">
        <v>4</v>
      </c>
      <c r="C92" s="2307"/>
      <c r="D92" s="2307"/>
      <c r="E92" s="2307">
        <v>20</v>
      </c>
      <c r="F92" s="2307"/>
      <c r="G92" s="2307"/>
      <c r="H92" s="2307"/>
      <c r="I92" s="2307"/>
      <c r="J92" s="2307"/>
      <c r="K92" s="2307"/>
      <c r="L92" s="2308"/>
    </row>
    <row r="93" spans="1:12" x14ac:dyDescent="0.25">
      <c r="A93" s="2410">
        <v>44195</v>
      </c>
      <c r="B93" s="2306" t="s">
        <v>4</v>
      </c>
      <c r="C93" s="2307"/>
      <c r="D93" s="2307"/>
      <c r="E93" s="2307">
        <v>25</v>
      </c>
      <c r="F93" s="2307"/>
      <c r="G93" s="2307"/>
      <c r="H93" s="2307"/>
      <c r="I93" s="2307"/>
      <c r="J93" s="2307"/>
      <c r="K93" s="2307"/>
      <c r="L93" s="2308"/>
    </row>
    <row r="94" spans="1:12" x14ac:dyDescent="0.25">
      <c r="A94" s="22">
        <v>44217</v>
      </c>
      <c r="B94" s="11" t="s">
        <v>186</v>
      </c>
      <c r="C94" s="1167"/>
      <c r="D94" s="2366" t="s">
        <v>301</v>
      </c>
      <c r="E94" s="1167"/>
      <c r="F94" s="1167"/>
      <c r="G94" s="1167"/>
      <c r="H94" s="3473" t="s">
        <v>1815</v>
      </c>
      <c r="I94" s="3475"/>
      <c r="J94" s="1167"/>
      <c r="K94" s="2464"/>
      <c r="L94" s="3" t="s">
        <v>4178</v>
      </c>
    </row>
    <row r="95" spans="1:12" x14ac:dyDescent="0.25">
      <c r="A95" s="2410">
        <v>44226</v>
      </c>
      <c r="B95" s="2306" t="s">
        <v>4</v>
      </c>
      <c r="C95" s="2307"/>
      <c r="D95" s="2307"/>
      <c r="E95" s="2307">
        <v>25</v>
      </c>
      <c r="F95" s="2307"/>
      <c r="G95" s="2307"/>
      <c r="H95" s="2307"/>
      <c r="I95" s="2307"/>
      <c r="J95" s="2307"/>
      <c r="K95" s="2307"/>
      <c r="L95" s="2308"/>
    </row>
    <row r="96" spans="1:12" x14ac:dyDescent="0.25">
      <c r="A96" s="2410">
        <v>44255</v>
      </c>
      <c r="B96" s="2306" t="s">
        <v>4</v>
      </c>
      <c r="C96" s="2307"/>
      <c r="D96" s="2307"/>
      <c r="E96" s="2307">
        <v>25</v>
      </c>
      <c r="F96" s="2307"/>
      <c r="G96" s="2307"/>
      <c r="H96" s="2307"/>
      <c r="I96" s="2307"/>
      <c r="J96" s="2307"/>
      <c r="K96" s="2307"/>
      <c r="L96" s="2308"/>
    </row>
    <row r="97" spans="1:12" ht="34.5" customHeight="1" x14ac:dyDescent="0.25">
      <c r="A97" s="22">
        <v>44267</v>
      </c>
      <c r="B97" s="11" t="s">
        <v>14</v>
      </c>
      <c r="C97" s="3473" t="s">
        <v>4279</v>
      </c>
      <c r="D97" s="3474"/>
      <c r="E97" s="3474"/>
      <c r="F97" s="3474"/>
      <c r="G97" s="3474"/>
      <c r="H97" s="3474"/>
      <c r="I97" s="3474"/>
      <c r="J97" s="3475"/>
      <c r="K97" s="2464"/>
    </row>
    <row r="98" spans="1:12" x14ac:dyDescent="0.25">
      <c r="A98" s="2410">
        <v>44285</v>
      </c>
      <c r="B98" s="2306" t="s">
        <v>4</v>
      </c>
      <c r="C98" s="2307"/>
      <c r="D98" s="2307"/>
      <c r="E98" s="2307">
        <v>25</v>
      </c>
      <c r="F98" s="2307"/>
      <c r="G98" s="2307"/>
      <c r="H98" s="2307"/>
      <c r="I98" s="2307"/>
      <c r="J98" s="2307"/>
      <c r="K98" s="2307"/>
      <c r="L98" s="2308"/>
    </row>
    <row r="99" spans="1:12" ht="78.75" customHeight="1" x14ac:dyDescent="0.25">
      <c r="A99" s="1254">
        <v>44301</v>
      </c>
      <c r="B99" s="1255" t="s">
        <v>31</v>
      </c>
      <c r="C99" s="3583" t="s">
        <v>4317</v>
      </c>
      <c r="D99" s="3584"/>
      <c r="E99" s="3584"/>
      <c r="F99" s="3584"/>
      <c r="G99" s="3584"/>
      <c r="H99" s="3584"/>
      <c r="I99" s="3584"/>
      <c r="J99" s="3584"/>
      <c r="K99" s="3170"/>
      <c r="L99" s="1460"/>
    </row>
    <row r="100" spans="1:12" ht="19.5" customHeight="1" x14ac:dyDescent="0.25">
      <c r="A100" s="3459">
        <v>44341</v>
      </c>
      <c r="B100" s="11" t="s">
        <v>12</v>
      </c>
      <c r="C100" s="1167">
        <v>110</v>
      </c>
      <c r="D100" s="1167">
        <f t="shared" si="0"/>
        <v>38.5</v>
      </c>
      <c r="E100" s="3188">
        <v>65</v>
      </c>
      <c r="F100" s="1167" t="s">
        <v>159</v>
      </c>
      <c r="G100" s="1167">
        <v>115</v>
      </c>
      <c r="H100" s="1167"/>
      <c r="I100" s="1167"/>
      <c r="J100" s="1167"/>
      <c r="K100" s="2464"/>
      <c r="L100" s="3" t="s">
        <v>3198</v>
      </c>
    </row>
    <row r="101" spans="1:12" ht="27" customHeight="1" x14ac:dyDescent="0.25">
      <c r="A101" s="3460"/>
      <c r="B101" s="11" t="s">
        <v>4</v>
      </c>
      <c r="C101" s="3473" t="s">
        <v>4369</v>
      </c>
      <c r="D101" s="3474"/>
      <c r="E101" s="3474"/>
      <c r="F101" s="3474"/>
      <c r="G101" s="3474"/>
      <c r="H101" s="3474"/>
      <c r="I101" s="3474"/>
      <c r="J101" s="3475"/>
      <c r="K101" s="2464"/>
      <c r="L101" s="70" t="s">
        <v>4370</v>
      </c>
    </row>
    <row r="102" spans="1:12" ht="20.100000000000001" customHeight="1" x14ac:dyDescent="0.25">
      <c r="A102" s="22">
        <v>44468</v>
      </c>
      <c r="B102" s="11" t="s">
        <v>14</v>
      </c>
      <c r="C102" s="3473" t="s">
        <v>4576</v>
      </c>
      <c r="D102" s="3474"/>
      <c r="E102" s="3474"/>
      <c r="F102" s="3474"/>
      <c r="G102" s="3474"/>
      <c r="H102" s="3474"/>
      <c r="I102" s="3474"/>
      <c r="J102" s="3475"/>
      <c r="K102" s="2464"/>
    </row>
    <row r="103" spans="1:12" ht="20.100000000000001" customHeight="1" x14ac:dyDescent="0.25">
      <c r="A103" s="22"/>
      <c r="B103" s="11"/>
      <c r="C103" s="1167"/>
      <c r="D103" s="1167">
        <f t="shared" si="0"/>
        <v>0</v>
      </c>
      <c r="E103" s="1167"/>
      <c r="F103" s="1167"/>
      <c r="G103" s="1167"/>
      <c r="H103" s="1167"/>
      <c r="I103" s="1167"/>
      <c r="J103" s="1167"/>
      <c r="K103" s="2464"/>
    </row>
    <row r="104" spans="1:12" x14ac:dyDescent="0.25">
      <c r="A104" s="22"/>
      <c r="B104" s="11"/>
      <c r="C104" s="1167"/>
      <c r="D104" s="1167">
        <f t="shared" si="0"/>
        <v>0</v>
      </c>
      <c r="E104" s="1167"/>
      <c r="F104" s="1167"/>
      <c r="G104" s="1167"/>
      <c r="H104" s="1167"/>
      <c r="I104" s="1167"/>
      <c r="J104" s="1167"/>
      <c r="K104" s="2464"/>
    </row>
    <row r="105" spans="1:12" x14ac:dyDescent="0.25">
      <c r="A105" s="22"/>
      <c r="B105" s="11"/>
      <c r="C105" s="1167"/>
      <c r="D105" s="1167">
        <f t="shared" si="0"/>
        <v>0</v>
      </c>
      <c r="E105" s="1167"/>
      <c r="F105" s="1167"/>
      <c r="G105" s="1167"/>
      <c r="H105" s="1167"/>
      <c r="I105" s="1167"/>
      <c r="J105" s="1167"/>
      <c r="K105" s="2464"/>
    </row>
    <row r="106" spans="1:12" x14ac:dyDescent="0.25">
      <c r="A106" s="22"/>
      <c r="B106" s="11"/>
      <c r="C106" s="1167"/>
      <c r="D106" s="1167">
        <f t="shared" si="0"/>
        <v>0</v>
      </c>
      <c r="E106" s="1173"/>
      <c r="F106" s="1173"/>
      <c r="G106" s="1173"/>
      <c r="H106" s="1173"/>
      <c r="I106" s="1173"/>
      <c r="J106" s="1173"/>
      <c r="K106" s="2471"/>
    </row>
    <row r="107" spans="1:12" x14ac:dyDescent="0.25">
      <c r="A107" s="22"/>
      <c r="B107" s="11"/>
      <c r="C107" s="1167"/>
      <c r="D107" s="1167">
        <f t="shared" si="0"/>
        <v>0</v>
      </c>
      <c r="E107" s="1173"/>
      <c r="F107" s="1173"/>
      <c r="G107" s="1173"/>
      <c r="H107" s="1173"/>
      <c r="I107" s="1173"/>
      <c r="J107" s="1173"/>
      <c r="K107" s="2471"/>
    </row>
    <row r="108" spans="1:12" x14ac:dyDescent="0.25">
      <c r="A108" s="22"/>
      <c r="B108" s="11"/>
      <c r="C108" s="1167"/>
      <c r="D108" s="1167">
        <f t="shared" si="0"/>
        <v>0</v>
      </c>
      <c r="E108" s="1173"/>
      <c r="F108" s="1173"/>
      <c r="G108" s="1173"/>
      <c r="H108" s="1173"/>
      <c r="I108" s="1173"/>
      <c r="J108" s="1173"/>
      <c r="K108" s="2471"/>
    </row>
    <row r="109" spans="1:12" x14ac:dyDescent="0.25">
      <c r="A109" s="22"/>
      <c r="B109" s="11"/>
      <c r="C109" s="1167"/>
      <c r="D109" s="1167">
        <f t="shared" si="0"/>
        <v>0</v>
      </c>
      <c r="E109" s="1173"/>
      <c r="F109" s="1173"/>
      <c r="G109" s="1173"/>
      <c r="H109" s="1173"/>
      <c r="I109" s="1173"/>
      <c r="J109" s="1173"/>
      <c r="K109" s="2471"/>
    </row>
    <row r="110" spans="1:12" ht="20.100000000000001" customHeight="1" x14ac:dyDescent="0.25">
      <c r="A110" s="22"/>
      <c r="B110" s="11"/>
      <c r="C110" s="1167"/>
      <c r="D110" s="1167">
        <f t="shared" si="0"/>
        <v>0</v>
      </c>
      <c r="E110" s="1173"/>
      <c r="F110" s="1173"/>
      <c r="G110" s="1173"/>
      <c r="H110" s="1173"/>
      <c r="I110" s="1173"/>
      <c r="J110" s="1173"/>
      <c r="K110" s="2471"/>
    </row>
    <row r="111" spans="1:12" ht="20.100000000000001" customHeight="1" x14ac:dyDescent="0.25">
      <c r="A111" s="22"/>
      <c r="B111" s="11"/>
      <c r="C111" s="1167"/>
      <c r="D111" s="1167">
        <f t="shared" si="0"/>
        <v>0</v>
      </c>
      <c r="E111" s="1173"/>
      <c r="F111" s="1173"/>
      <c r="G111" s="1173"/>
      <c r="H111" s="1173"/>
      <c r="I111" s="1173"/>
      <c r="J111" s="1173"/>
      <c r="K111" s="2471"/>
    </row>
    <row r="112" spans="1:12" ht="20.100000000000001" customHeight="1" x14ac:dyDescent="0.25">
      <c r="A112" s="22"/>
      <c r="B112" s="11"/>
      <c r="C112" s="1167"/>
      <c r="D112" s="1167">
        <f t="shared" si="0"/>
        <v>0</v>
      </c>
      <c r="E112" s="1173"/>
      <c r="F112" s="1173"/>
      <c r="G112" s="1173"/>
      <c r="H112" s="1173"/>
      <c r="I112" s="1173"/>
      <c r="J112" s="1173"/>
      <c r="K112" s="2471"/>
    </row>
    <row r="113" spans="1:11" ht="20.100000000000001" customHeight="1" x14ac:dyDescent="0.25">
      <c r="A113" s="22"/>
      <c r="B113" s="11"/>
      <c r="C113" s="1167"/>
      <c r="D113" s="1167">
        <f t="shared" si="0"/>
        <v>0</v>
      </c>
      <c r="E113" s="1173"/>
      <c r="F113" s="1173"/>
      <c r="G113" s="1173"/>
      <c r="H113" s="1173"/>
      <c r="I113" s="1173"/>
      <c r="J113" s="1173"/>
      <c r="K113" s="2471"/>
    </row>
    <row r="114" spans="1:11" x14ac:dyDescent="0.25">
      <c r="A114" s="22"/>
      <c r="B114" s="11"/>
      <c r="C114" s="1167"/>
      <c r="D114" s="1167">
        <f t="shared" si="0"/>
        <v>0</v>
      </c>
      <c r="E114" s="1173"/>
      <c r="F114" s="1173"/>
      <c r="G114" s="1173"/>
      <c r="H114" s="1173"/>
      <c r="I114" s="1173"/>
      <c r="J114" s="1173"/>
      <c r="K114" s="2471"/>
    </row>
    <row r="115" spans="1:11" ht="20.100000000000001" customHeight="1" x14ac:dyDescent="0.25">
      <c r="A115" s="22"/>
      <c r="B115" s="11"/>
      <c r="C115" s="1167"/>
      <c r="D115" s="1167">
        <f t="shared" si="0"/>
        <v>0</v>
      </c>
      <c r="E115" s="1173"/>
      <c r="F115" s="1173"/>
      <c r="G115" s="1173"/>
      <c r="H115" s="1173"/>
      <c r="I115" s="1173"/>
      <c r="J115" s="1173"/>
      <c r="K115" s="2471"/>
    </row>
    <row r="116" spans="1:11" ht="20.100000000000001" customHeight="1" x14ac:dyDescent="0.25">
      <c r="A116" s="22"/>
      <c r="B116" s="11"/>
      <c r="C116" s="1167"/>
      <c r="D116" s="1167">
        <f t="shared" si="0"/>
        <v>0</v>
      </c>
      <c r="E116" s="1173"/>
      <c r="F116" s="1173"/>
      <c r="G116" s="1173"/>
      <c r="H116" s="1173"/>
      <c r="I116" s="1173"/>
      <c r="J116" s="1173"/>
      <c r="K116" s="2471"/>
    </row>
    <row r="117" spans="1:11" ht="20.100000000000001" customHeight="1" x14ac:dyDescent="0.25">
      <c r="A117" s="22"/>
      <c r="B117" s="11"/>
      <c r="C117" s="1167"/>
      <c r="D117" s="1167">
        <f t="shared" si="0"/>
        <v>0</v>
      </c>
      <c r="E117" s="1173"/>
      <c r="F117" s="1173"/>
      <c r="G117" s="1173"/>
      <c r="H117" s="1173"/>
      <c r="I117" s="1173"/>
      <c r="J117" s="1173"/>
      <c r="K117" s="2471"/>
    </row>
    <row r="118" spans="1:11" ht="20.100000000000001" customHeight="1" x14ac:dyDescent="0.25">
      <c r="A118" s="22"/>
      <c r="B118" s="11"/>
      <c r="C118" s="1167"/>
      <c r="D118" s="1167">
        <f t="shared" si="0"/>
        <v>0</v>
      </c>
      <c r="E118" s="1173"/>
      <c r="F118" s="1173"/>
      <c r="G118" s="1173"/>
      <c r="H118" s="1173"/>
      <c r="I118" s="1173"/>
      <c r="J118" s="1173"/>
      <c r="K118" s="2471"/>
    </row>
    <row r="119" spans="1:11" ht="20.100000000000001" customHeight="1" x14ac:dyDescent="0.25">
      <c r="A119" s="22"/>
      <c r="B119" s="11"/>
      <c r="C119" s="1167"/>
      <c r="D119" s="1167">
        <f t="shared" si="0"/>
        <v>0</v>
      </c>
      <c r="E119" s="1167"/>
      <c r="F119" s="1167"/>
      <c r="G119" s="1167"/>
      <c r="H119" s="3473"/>
      <c r="I119" s="3474"/>
      <c r="J119" s="3475"/>
      <c r="K119" s="2465"/>
    </row>
    <row r="120" spans="1:11" ht="20.100000000000001" customHeight="1" x14ac:dyDescent="0.25">
      <c r="A120" s="22"/>
      <c r="B120" s="11"/>
      <c r="C120" s="1173"/>
      <c r="D120" s="1173">
        <f t="shared" si="0"/>
        <v>0</v>
      </c>
      <c r="E120" s="1173"/>
      <c r="F120" s="1173"/>
      <c r="G120" s="1173"/>
      <c r="H120" s="1173"/>
      <c r="I120" s="1173"/>
      <c r="J120" s="1173"/>
      <c r="K120" s="2471"/>
    </row>
    <row r="121" spans="1:11" ht="20.100000000000001" customHeight="1" x14ac:dyDescent="0.25">
      <c r="A121" s="22"/>
      <c r="B121" s="11"/>
      <c r="C121" s="1173"/>
      <c r="D121" s="1173">
        <f t="shared" si="0"/>
        <v>0</v>
      </c>
      <c r="E121" s="1173"/>
      <c r="F121" s="1173"/>
      <c r="G121" s="1173"/>
      <c r="H121" s="1173"/>
      <c r="I121" s="1173"/>
      <c r="J121" s="1173"/>
      <c r="K121" s="2471"/>
    </row>
    <row r="122" spans="1:11" ht="20.100000000000001" customHeight="1" x14ac:dyDescent="0.25">
      <c r="A122" s="22"/>
      <c r="B122" s="11"/>
      <c r="C122" s="1173"/>
      <c r="D122" s="1173">
        <f t="shared" si="0"/>
        <v>0</v>
      </c>
      <c r="E122" s="1173"/>
      <c r="F122" s="1173"/>
      <c r="G122" s="1173"/>
      <c r="H122" s="1173"/>
      <c r="I122" s="1173"/>
      <c r="J122" s="1173"/>
      <c r="K122" s="2471"/>
    </row>
    <row r="123" spans="1:11" x14ac:dyDescent="0.25">
      <c r="A123" s="22"/>
      <c r="B123" s="11"/>
      <c r="C123" s="1173"/>
      <c r="D123" s="1173">
        <f t="shared" si="0"/>
        <v>0</v>
      </c>
      <c r="E123" s="1173"/>
      <c r="F123" s="1173"/>
      <c r="G123" s="1173"/>
      <c r="H123" s="1173"/>
      <c r="I123" s="1173"/>
      <c r="J123" s="1173"/>
      <c r="K123" s="2471"/>
    </row>
    <row r="124" spans="1:11" ht="20.100000000000001" customHeight="1" x14ac:dyDescent="0.25">
      <c r="A124" s="22"/>
      <c r="B124" s="11"/>
      <c r="C124" s="1173"/>
      <c r="D124" s="1173">
        <f t="shared" si="0"/>
        <v>0</v>
      </c>
      <c r="E124" s="1173"/>
      <c r="F124" s="1173"/>
      <c r="G124" s="1173"/>
      <c r="H124" s="1173"/>
      <c r="I124" s="1173"/>
      <c r="J124" s="1173"/>
      <c r="K124" s="2471"/>
    </row>
    <row r="125" spans="1:11" x14ac:dyDescent="0.25">
      <c r="A125" s="22"/>
      <c r="B125" s="11"/>
      <c r="C125" s="1173"/>
      <c r="D125" s="1173">
        <f t="shared" si="0"/>
        <v>0</v>
      </c>
      <c r="E125" s="1173"/>
      <c r="F125" s="1173"/>
      <c r="G125" s="1173"/>
      <c r="H125" s="1173"/>
      <c r="I125" s="1173"/>
      <c r="J125" s="1173"/>
      <c r="K125" s="2471"/>
    </row>
    <row r="126" spans="1:11" x14ac:dyDescent="0.25">
      <c r="A126" s="22"/>
      <c r="B126" s="11"/>
      <c r="C126" s="1167"/>
      <c r="D126" s="1167">
        <f t="shared" si="0"/>
        <v>0</v>
      </c>
      <c r="E126" s="1167"/>
      <c r="F126" s="1167"/>
      <c r="G126" s="1167"/>
      <c r="H126" s="1167"/>
      <c r="I126" s="1167"/>
      <c r="J126" s="1167"/>
      <c r="K126" s="2464"/>
    </row>
    <row r="127" spans="1:11" x14ac:dyDescent="0.25">
      <c r="A127" s="22"/>
      <c r="B127" s="11"/>
      <c r="C127" s="1167"/>
      <c r="D127" s="1167">
        <f t="shared" si="0"/>
        <v>0</v>
      </c>
      <c r="E127" s="1167"/>
      <c r="F127" s="1167"/>
      <c r="G127" s="1167"/>
      <c r="H127" s="1167"/>
      <c r="I127" s="1167"/>
      <c r="J127" s="1167"/>
      <c r="K127" s="2464"/>
    </row>
    <row r="128" spans="1:11" x14ac:dyDescent="0.25">
      <c r="A128" s="22"/>
      <c r="C128" s="1167"/>
      <c r="D128" s="1167">
        <f t="shared" si="0"/>
        <v>0</v>
      </c>
      <c r="E128" s="1167"/>
      <c r="F128" s="1167"/>
      <c r="G128" s="1167"/>
      <c r="H128" s="1167"/>
      <c r="I128" s="1167"/>
      <c r="J128" s="1167"/>
      <c r="K128" s="2464"/>
    </row>
    <row r="129" spans="1:11" x14ac:dyDescent="0.25">
      <c r="A129" s="22"/>
      <c r="C129" s="1167"/>
      <c r="D129" s="1167">
        <f t="shared" si="0"/>
        <v>0</v>
      </c>
      <c r="E129" s="1167"/>
      <c r="F129" s="1167"/>
      <c r="G129" s="1167"/>
      <c r="H129" s="1167"/>
      <c r="I129" s="1167"/>
      <c r="J129" s="1167"/>
      <c r="K129" s="2464"/>
    </row>
    <row r="130" spans="1:11" x14ac:dyDescent="0.25">
      <c r="A130" s="22"/>
      <c r="C130" s="1167"/>
      <c r="D130" s="1167">
        <f t="shared" si="0"/>
        <v>0</v>
      </c>
      <c r="E130" s="1167"/>
      <c r="F130" s="1167"/>
      <c r="G130" s="1167"/>
      <c r="H130" s="1167"/>
      <c r="I130" s="1167"/>
      <c r="J130" s="1167"/>
      <c r="K130" s="2464"/>
    </row>
    <row r="131" spans="1:11" x14ac:dyDescent="0.25">
      <c r="A131" s="22"/>
      <c r="C131" s="1167"/>
      <c r="D131" s="1167">
        <f t="shared" si="0"/>
        <v>0</v>
      </c>
      <c r="E131" s="1167"/>
      <c r="F131" s="1167"/>
      <c r="G131" s="1167"/>
      <c r="H131" s="1167"/>
      <c r="I131" s="1167"/>
      <c r="J131" s="1167"/>
      <c r="K131" s="2464"/>
    </row>
    <row r="132" spans="1:11" x14ac:dyDescent="0.25">
      <c r="A132" s="22"/>
      <c r="C132" s="1167"/>
      <c r="D132" s="1167">
        <f t="shared" si="0"/>
        <v>0</v>
      </c>
      <c r="E132" s="1167"/>
      <c r="F132" s="1167"/>
      <c r="G132" s="1167"/>
      <c r="H132" s="1167"/>
      <c r="I132" s="1167"/>
      <c r="J132" s="1167"/>
      <c r="K132" s="2464"/>
    </row>
    <row r="133" spans="1:11" x14ac:dyDescent="0.25">
      <c r="A133" s="22"/>
      <c r="C133" s="1167"/>
      <c r="D133" s="1167">
        <f t="shared" si="0"/>
        <v>0</v>
      </c>
      <c r="E133" s="1167"/>
      <c r="F133" s="1167"/>
      <c r="G133" s="1167"/>
      <c r="H133" s="1167"/>
      <c r="I133" s="1167"/>
      <c r="J133" s="1167"/>
      <c r="K133" s="2464"/>
    </row>
    <row r="134" spans="1:11" x14ac:dyDescent="0.25">
      <c r="A134" s="22"/>
      <c r="C134" s="1167"/>
      <c r="D134" s="1167">
        <f t="shared" si="0"/>
        <v>0</v>
      </c>
      <c r="E134" s="1167"/>
      <c r="F134" s="1167"/>
      <c r="G134" s="1167"/>
      <c r="H134" s="1167"/>
      <c r="I134" s="1167"/>
      <c r="J134" s="1167"/>
      <c r="K134" s="2464"/>
    </row>
    <row r="135" spans="1:11" x14ac:dyDescent="0.25">
      <c r="A135" s="22"/>
      <c r="C135" s="1167"/>
      <c r="D135" s="1167">
        <f t="shared" si="0"/>
        <v>0</v>
      </c>
      <c r="E135" s="1167"/>
      <c r="F135" s="1167"/>
      <c r="G135" s="1167"/>
      <c r="H135" s="1167"/>
      <c r="I135" s="1167"/>
      <c r="J135" s="1167"/>
      <c r="K135" s="2464"/>
    </row>
    <row r="136" spans="1:11" x14ac:dyDescent="0.25">
      <c r="A136" s="22"/>
      <c r="C136" s="1167"/>
      <c r="D136" s="1167">
        <f t="shared" si="0"/>
        <v>0</v>
      </c>
      <c r="E136" s="1167"/>
      <c r="F136" s="1167"/>
      <c r="G136" s="1167"/>
      <c r="H136" s="1167"/>
      <c r="I136" s="1167"/>
      <c r="J136" s="1167"/>
      <c r="K136" s="2464"/>
    </row>
    <row r="137" spans="1:11" x14ac:dyDescent="0.25">
      <c r="A137" s="22"/>
      <c r="C137" s="1167"/>
      <c r="D137" s="1167">
        <f t="shared" si="0"/>
        <v>0</v>
      </c>
      <c r="E137" s="1167"/>
      <c r="F137" s="1167"/>
      <c r="G137" s="1167"/>
      <c r="H137" s="1167"/>
      <c r="I137" s="1167"/>
      <c r="J137" s="1167"/>
      <c r="K137" s="2464"/>
    </row>
    <row r="138" spans="1:11" x14ac:dyDescent="0.25">
      <c r="A138" s="22"/>
      <c r="C138" s="1167"/>
      <c r="D138" s="1167">
        <f t="shared" si="0"/>
        <v>0</v>
      </c>
      <c r="E138" s="1167"/>
      <c r="F138" s="1167"/>
      <c r="G138" s="1167"/>
      <c r="H138" s="1167"/>
      <c r="I138" s="1167"/>
      <c r="J138" s="1167"/>
      <c r="K138" s="2464"/>
    </row>
    <row r="139" spans="1:11" x14ac:dyDescent="0.25">
      <c r="A139" s="22"/>
      <c r="C139" s="1167"/>
      <c r="D139" s="1167">
        <f t="shared" si="0"/>
        <v>0</v>
      </c>
      <c r="E139" s="1167"/>
      <c r="F139" s="1167"/>
      <c r="G139" s="1167"/>
      <c r="H139" s="1167"/>
      <c r="I139" s="1167"/>
      <c r="J139" s="1167"/>
      <c r="K139" s="2464"/>
    </row>
    <row r="140" spans="1:11" x14ac:dyDescent="0.25">
      <c r="A140" s="22"/>
      <c r="C140" s="1167"/>
      <c r="D140" s="1167">
        <f t="shared" si="0"/>
        <v>0</v>
      </c>
      <c r="E140" s="1167"/>
      <c r="F140" s="1167"/>
      <c r="G140" s="1167"/>
      <c r="H140" s="1167"/>
      <c r="I140" s="1167"/>
      <c r="J140" s="1167"/>
      <c r="K140" s="2464"/>
    </row>
    <row r="141" spans="1:11" x14ac:dyDescent="0.25">
      <c r="A141" s="22"/>
      <c r="C141" s="1167"/>
      <c r="D141" s="1167">
        <f t="shared" si="0"/>
        <v>0</v>
      </c>
      <c r="E141" s="1167"/>
      <c r="F141" s="1167"/>
      <c r="G141" s="1167"/>
      <c r="H141" s="1167"/>
      <c r="I141" s="1167"/>
      <c r="J141" s="1167"/>
      <c r="K141" s="2464"/>
    </row>
    <row r="142" spans="1:11" x14ac:dyDescent="0.25">
      <c r="A142" s="22"/>
      <c r="C142" s="1167"/>
      <c r="D142" s="1167">
        <f t="shared" ref="D142:D150" si="1">+C142*(100-E142)/100</f>
        <v>0</v>
      </c>
      <c r="E142" s="1167"/>
      <c r="F142" s="1167"/>
      <c r="G142" s="1167"/>
      <c r="H142" s="1167"/>
      <c r="I142" s="1167"/>
      <c r="J142" s="1167"/>
      <c r="K142" s="2464"/>
    </row>
    <row r="143" spans="1:11" x14ac:dyDescent="0.25">
      <c r="A143" s="22"/>
      <c r="C143" s="1167"/>
      <c r="D143" s="1167">
        <f t="shared" si="1"/>
        <v>0</v>
      </c>
      <c r="E143" s="1167"/>
      <c r="F143" s="1167"/>
      <c r="G143" s="1167"/>
      <c r="H143" s="1167"/>
      <c r="I143" s="1167"/>
      <c r="J143" s="1167"/>
      <c r="K143" s="2464"/>
    </row>
    <row r="144" spans="1:11" x14ac:dyDescent="0.25">
      <c r="A144" s="22"/>
      <c r="C144" s="1167"/>
      <c r="D144" s="1167">
        <f t="shared" si="1"/>
        <v>0</v>
      </c>
      <c r="E144" s="1167"/>
      <c r="F144" s="1167"/>
      <c r="G144" s="1167"/>
      <c r="H144" s="1167"/>
      <c r="I144" s="1167"/>
      <c r="J144" s="1167"/>
      <c r="K144" s="2464"/>
    </row>
    <row r="145" spans="1:11" x14ac:dyDescent="0.25">
      <c r="A145" s="22"/>
      <c r="C145" s="1167"/>
      <c r="D145" s="1167">
        <f t="shared" si="1"/>
        <v>0</v>
      </c>
      <c r="E145" s="1167"/>
      <c r="F145" s="1167"/>
      <c r="G145" s="1167"/>
      <c r="H145" s="1167"/>
      <c r="I145" s="1167"/>
      <c r="J145" s="1167"/>
      <c r="K145" s="2464"/>
    </row>
    <row r="146" spans="1:11" x14ac:dyDescent="0.25">
      <c r="A146" s="22"/>
      <c r="C146" s="1167"/>
      <c r="D146" s="1167">
        <f t="shared" si="1"/>
        <v>0</v>
      </c>
      <c r="E146" s="1167"/>
      <c r="F146" s="1167"/>
      <c r="G146" s="1167"/>
      <c r="H146" s="1167"/>
      <c r="I146" s="1167"/>
      <c r="J146" s="1167"/>
      <c r="K146" s="2464"/>
    </row>
    <row r="147" spans="1:11" x14ac:dyDescent="0.25">
      <c r="A147" s="22"/>
      <c r="C147" s="1167"/>
      <c r="D147" s="1167">
        <f t="shared" si="1"/>
        <v>0</v>
      </c>
      <c r="E147" s="1167"/>
      <c r="F147" s="1167"/>
      <c r="G147" s="1167"/>
      <c r="H147" s="1167"/>
      <c r="I147" s="1167"/>
      <c r="J147" s="1167"/>
      <c r="K147" s="2464"/>
    </row>
    <row r="148" spans="1:11" x14ac:dyDescent="0.25">
      <c r="A148" s="22"/>
      <c r="C148" s="1167"/>
      <c r="D148" s="1167">
        <f t="shared" si="1"/>
        <v>0</v>
      </c>
      <c r="E148" s="1173"/>
      <c r="F148" s="1173"/>
      <c r="G148" s="1173"/>
      <c r="H148" s="1173"/>
      <c r="I148" s="1173"/>
      <c r="J148" s="1173"/>
      <c r="K148" s="2471"/>
    </row>
    <row r="149" spans="1:11" x14ac:dyDescent="0.25">
      <c r="A149" s="22"/>
      <c r="C149" s="1167"/>
      <c r="D149" s="1167">
        <f t="shared" si="1"/>
        <v>0</v>
      </c>
      <c r="E149" s="1173"/>
      <c r="F149" s="1173"/>
      <c r="G149" s="1173"/>
      <c r="H149" s="1173"/>
      <c r="I149" s="1173"/>
      <c r="J149" s="1173"/>
      <c r="K149" s="2471"/>
    </row>
    <row r="150" spans="1:11" x14ac:dyDescent="0.25">
      <c r="A150" s="22"/>
      <c r="C150" s="1167"/>
      <c r="D150" s="1167">
        <f t="shared" si="1"/>
        <v>0</v>
      </c>
      <c r="E150" s="1173"/>
      <c r="F150" s="1173"/>
      <c r="G150" s="1173"/>
      <c r="H150" s="1173"/>
      <c r="I150" s="1173"/>
      <c r="J150" s="1173"/>
      <c r="K150" s="2471"/>
    </row>
    <row r="151" spans="1:11" x14ac:dyDescent="0.25">
      <c r="A151" s="22"/>
      <c r="C151" s="1167"/>
      <c r="D151" s="1167"/>
      <c r="E151" s="1173"/>
      <c r="F151" s="1173"/>
      <c r="G151" s="1173"/>
      <c r="H151" s="1173"/>
      <c r="I151" s="1173"/>
      <c r="J151" s="1173"/>
      <c r="K151" s="2471"/>
    </row>
    <row r="152" spans="1:11" x14ac:dyDescent="0.25">
      <c r="A152" s="22"/>
      <c r="C152" s="1167"/>
      <c r="D152" s="1167"/>
      <c r="E152" s="1173"/>
      <c r="F152" s="1173"/>
      <c r="G152" s="1173"/>
      <c r="H152" s="1173"/>
      <c r="I152" s="1173"/>
      <c r="J152" s="1173"/>
      <c r="K152" s="2471"/>
    </row>
    <row r="153" spans="1:11" x14ac:dyDescent="0.25">
      <c r="A153" s="22"/>
      <c r="C153" s="1167"/>
      <c r="D153" s="1167"/>
      <c r="E153" s="1173"/>
      <c r="F153" s="1173"/>
      <c r="G153" s="1173"/>
      <c r="H153" s="1173"/>
      <c r="I153" s="1173"/>
      <c r="J153" s="1173"/>
      <c r="K153" s="2471"/>
    </row>
    <row r="154" spans="1:11" x14ac:dyDescent="0.25">
      <c r="A154" s="22"/>
      <c r="C154" s="108"/>
      <c r="D154" s="108"/>
    </row>
  </sheetData>
  <autoFilter ref="B6:K6"/>
  <customSheetViews>
    <customSheetView guid="{A61807DE-1A9F-4D9E-AA9C-2C2A4B8D3195}" showAutoFilter="1">
      <pane ySplit="6" topLeftCell="A52" activePane="bottomLeft" state="frozen"/>
      <selection pane="bottomLeft" activeCell="I5" sqref="I5:K5"/>
      <pageMargins left="0.7" right="0.7" top="0.75" bottom="0.75" header="0.3" footer="0.3"/>
      <pageSetup paperSize="9" orientation="portrait" r:id="rId1"/>
      <autoFilter ref="B6:B171"/>
    </customSheetView>
    <customSheetView guid="{C5727CAE-36E7-4F5C-A23D-3D3BFC529126}" showAutoFilter="1">
      <pane ySplit="6" topLeftCell="A52" activePane="bottomLeft" state="frozen"/>
      <selection pane="bottomLeft" activeCell="I5" sqref="I5:K5"/>
      <pageMargins left="0.7" right="0.7" top="0.75" bottom="0.75" header="0.3" footer="0.3"/>
      <pageSetup paperSize="9" orientation="portrait" r:id="rId2"/>
      <autoFilter ref="B6:B171"/>
    </customSheetView>
    <customSheetView guid="{DA733677-58EB-43A1-AB08-BCD2B2774334}" showAutoFilter="1">
      <pane ySplit="6" topLeftCell="A52" activePane="bottomLeft" state="frozen"/>
      <selection pane="bottomLeft" activeCell="I5" sqref="I5:K5"/>
      <pageMargins left="0.7" right="0.7" top="0.75" bottom="0.75" header="0.3" footer="0.3"/>
      <pageSetup paperSize="9" orientation="portrait" r:id="rId3"/>
      <autoFilter ref="B6:B171"/>
    </customSheetView>
  </customSheetViews>
  <mergeCells count="65">
    <mergeCell ref="A100:A101"/>
    <mergeCell ref="C101:J101"/>
    <mergeCell ref="H119:J119"/>
    <mergeCell ref="H18:J18"/>
    <mergeCell ref="C16:J16"/>
    <mergeCell ref="C44:J44"/>
    <mergeCell ref="H46:I46"/>
    <mergeCell ref="H48:I48"/>
    <mergeCell ref="C49:J49"/>
    <mergeCell ref="C20:J20"/>
    <mergeCell ref="H31:I31"/>
    <mergeCell ref="H33:I33"/>
    <mergeCell ref="C42:J42"/>
    <mergeCell ref="C36:J36"/>
    <mergeCell ref="C55:J55"/>
    <mergeCell ref="H56:I56"/>
    <mergeCell ref="A3:B3"/>
    <mergeCell ref="G3:H3"/>
    <mergeCell ref="C3:F3"/>
    <mergeCell ref="I5:J5"/>
    <mergeCell ref="A4:B4"/>
    <mergeCell ref="G4:H4"/>
    <mergeCell ref="I4:J4"/>
    <mergeCell ref="G5:H5"/>
    <mergeCell ref="C4:F4"/>
    <mergeCell ref="C5:F5"/>
    <mergeCell ref="A5:B5"/>
    <mergeCell ref="A1:L1"/>
    <mergeCell ref="A2:B2"/>
    <mergeCell ref="C2:F2"/>
    <mergeCell ref="G2:H2"/>
    <mergeCell ref="I2:J2"/>
    <mergeCell ref="K2:L2"/>
    <mergeCell ref="A38:A39"/>
    <mergeCell ref="H58:I58"/>
    <mergeCell ref="A83:A84"/>
    <mergeCell ref="B83:B84"/>
    <mergeCell ref="H77:I77"/>
    <mergeCell ref="C72:J72"/>
    <mergeCell ref="H68:I68"/>
    <mergeCell ref="C79:J79"/>
    <mergeCell ref="C63:J63"/>
    <mergeCell ref="H39:J39"/>
    <mergeCell ref="H54:I54"/>
    <mergeCell ref="H52:I52"/>
    <mergeCell ref="C45:J45"/>
    <mergeCell ref="A65:A66"/>
    <mergeCell ref="C66:J66"/>
    <mergeCell ref="H71:I71"/>
    <mergeCell ref="C102:J102"/>
    <mergeCell ref="C97:J97"/>
    <mergeCell ref="H94:I94"/>
    <mergeCell ref="K3:L3"/>
    <mergeCell ref="K4:L4"/>
    <mergeCell ref="K5:L5"/>
    <mergeCell ref="H88:I88"/>
    <mergeCell ref="C65:J65"/>
    <mergeCell ref="C59:J59"/>
    <mergeCell ref="I3:J3"/>
    <mergeCell ref="C12:J12"/>
    <mergeCell ref="H35:I35"/>
    <mergeCell ref="H15:J15"/>
    <mergeCell ref="C26:J26"/>
    <mergeCell ref="C99:J99"/>
    <mergeCell ref="H74:I74"/>
  </mergeCells>
  <hyperlinks>
    <hyperlink ref="B45" r:id="rId4"/>
  </hyperlinks>
  <pageMargins left="0.7" right="0.7" top="0.75" bottom="0.75" header="0.3" footer="0.3"/>
  <pageSetup paperSize="9" orientation="portrait" r:id="rId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339966"/>
  </sheetPr>
  <dimension ref="A1:U157"/>
  <sheetViews>
    <sheetView workbookViewId="0">
      <pane ySplit="6" topLeftCell="A67" activePane="bottomLeft" state="frozen"/>
      <selection activeCell="C163" sqref="C163:J163"/>
      <selection pane="bottomLeft" activeCell="C86" sqref="C86:J86"/>
    </sheetView>
  </sheetViews>
  <sheetFormatPr defaultRowHeight="15.75" x14ac:dyDescent="0.25"/>
  <cols>
    <col min="1" max="1" width="11" style="24" customWidth="1"/>
    <col min="2" max="2" width="10.140625" style="23" customWidth="1"/>
    <col min="3" max="10" width="12.5703125" style="23" customWidth="1"/>
    <col min="11" max="11" width="20.7109375" style="2453" customWidth="1"/>
    <col min="12" max="12" width="43.85546875" style="3" customWidth="1"/>
    <col min="13" max="16384" width="9.140625" style="10"/>
  </cols>
  <sheetData>
    <row r="1" spans="1:21" s="2" customFormat="1" ht="30.75" customHeight="1" thickTop="1" x14ac:dyDescent="0.25">
      <c r="A1" s="3465" t="s">
        <v>598</v>
      </c>
      <c r="B1" s="3466"/>
      <c r="C1" s="3466"/>
      <c r="D1" s="3466"/>
      <c r="E1" s="3466"/>
      <c r="F1" s="3466"/>
      <c r="G1" s="3466"/>
      <c r="H1" s="3466"/>
      <c r="I1" s="3466"/>
      <c r="J1" s="3466"/>
      <c r="K1" s="3466"/>
      <c r="L1" s="3467"/>
      <c r="M1" s="1"/>
    </row>
    <row r="2" spans="1:21" s="5" customFormat="1" ht="20.25" customHeight="1" x14ac:dyDescent="0.25">
      <c r="A2" s="3463" t="s">
        <v>259</v>
      </c>
      <c r="B2" s="3464"/>
      <c r="C2" s="3445">
        <f>+(25+120+60)*25</f>
        <v>5125</v>
      </c>
      <c r="D2" s="3446"/>
      <c r="E2" s="3446"/>
      <c r="F2" s="3447"/>
      <c r="G2" s="3571" t="s">
        <v>4029</v>
      </c>
      <c r="H2" s="3572"/>
      <c r="I2" s="3437" t="s">
        <v>260</v>
      </c>
      <c r="J2" s="3438"/>
      <c r="K2" s="3500" t="s">
        <v>267</v>
      </c>
      <c r="L2" s="3501"/>
      <c r="M2" s="4"/>
    </row>
    <row r="3" spans="1:21" s="5" customFormat="1" ht="20.25" customHeight="1" x14ac:dyDescent="0.25">
      <c r="A3" s="3463" t="s">
        <v>261</v>
      </c>
      <c r="B3" s="3464"/>
      <c r="C3" s="3445" t="s">
        <v>281</v>
      </c>
      <c r="D3" s="3446"/>
      <c r="E3" s="3446"/>
      <c r="F3" s="3447"/>
      <c r="G3" s="3440"/>
      <c r="H3" s="3441"/>
      <c r="I3" s="3437" t="s">
        <v>262</v>
      </c>
      <c r="J3" s="3438"/>
      <c r="K3" s="3500" t="s">
        <v>280</v>
      </c>
      <c r="L3" s="3501"/>
      <c r="M3" s="4"/>
    </row>
    <row r="4" spans="1:21" s="5" customFormat="1" ht="20.25" customHeight="1" x14ac:dyDescent="0.25">
      <c r="A4" s="3463" t="s">
        <v>263</v>
      </c>
      <c r="B4" s="3464"/>
      <c r="C4" s="3445" t="s">
        <v>278</v>
      </c>
      <c r="D4" s="3446"/>
      <c r="E4" s="3446"/>
      <c r="F4" s="3447"/>
      <c r="G4" s="3715" t="s">
        <v>2252</v>
      </c>
      <c r="H4" s="3716"/>
      <c r="I4" s="3437" t="s">
        <v>264</v>
      </c>
      <c r="J4" s="3438"/>
      <c r="K4" s="3500" t="s">
        <v>3663</v>
      </c>
      <c r="L4" s="3501"/>
      <c r="M4" s="3709" t="s">
        <v>2251</v>
      </c>
      <c r="N4" s="3710"/>
      <c r="O4" s="3710"/>
      <c r="P4" s="3710"/>
      <c r="Q4" s="3710"/>
      <c r="R4" s="3710"/>
      <c r="S4" s="3710"/>
      <c r="T4" s="3710"/>
      <c r="U4" s="3711"/>
    </row>
    <row r="5" spans="1:21" s="5" customFormat="1" ht="20.25" customHeight="1" thickBot="1" x14ac:dyDescent="0.3">
      <c r="A5" s="3448" t="s">
        <v>265</v>
      </c>
      <c r="B5" s="3449"/>
      <c r="C5" s="3450" t="s">
        <v>4609</v>
      </c>
      <c r="D5" s="3451"/>
      <c r="E5" s="3451"/>
      <c r="F5" s="3452"/>
      <c r="G5" s="3717"/>
      <c r="H5" s="3574"/>
      <c r="I5" s="3437" t="s">
        <v>397</v>
      </c>
      <c r="J5" s="3438"/>
      <c r="K5" s="3701" t="s">
        <v>2250</v>
      </c>
      <c r="L5" s="3702"/>
      <c r="M5" s="3712"/>
      <c r="N5" s="3713"/>
      <c r="O5" s="3713"/>
      <c r="P5" s="3713"/>
      <c r="Q5" s="3713"/>
      <c r="R5" s="3713"/>
      <c r="S5" s="3713"/>
      <c r="T5" s="3713"/>
      <c r="U5" s="3714"/>
    </row>
    <row r="6" spans="1:21"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21" ht="20.100000000000001" customHeight="1" thickTop="1" x14ac:dyDescent="0.25">
      <c r="A7" s="19">
        <v>40580</v>
      </c>
      <c r="B7" s="20" t="s">
        <v>12</v>
      </c>
      <c r="C7" s="106">
        <v>125</v>
      </c>
      <c r="D7" s="106">
        <v>124</v>
      </c>
      <c r="E7" s="106">
        <v>1</v>
      </c>
      <c r="F7" s="106">
        <v>3</v>
      </c>
      <c r="G7" s="106">
        <v>107</v>
      </c>
      <c r="H7" s="20"/>
      <c r="I7" s="20"/>
      <c r="J7" s="20"/>
      <c r="K7" s="2771" t="s">
        <v>1908</v>
      </c>
      <c r="L7" s="21" t="s">
        <v>919</v>
      </c>
    </row>
    <row r="8" spans="1:21" ht="20.100000000000001" customHeight="1" x14ac:dyDescent="0.25">
      <c r="A8" s="22">
        <v>40633</v>
      </c>
      <c r="B8" s="11" t="s">
        <v>186</v>
      </c>
      <c r="C8" s="11"/>
      <c r="D8" s="11"/>
      <c r="E8" s="11"/>
      <c r="F8" s="11"/>
      <c r="G8" s="11"/>
      <c r="H8" s="23">
        <v>5180</v>
      </c>
      <c r="I8" s="23">
        <v>90</v>
      </c>
      <c r="J8" s="11"/>
      <c r="K8" s="2675"/>
      <c r="L8" s="3" t="s">
        <v>77</v>
      </c>
    </row>
    <row r="9" spans="1:21" ht="20.100000000000001" customHeight="1" thickBot="1" x14ac:dyDescent="0.3">
      <c r="A9" s="28">
        <v>40744</v>
      </c>
      <c r="B9" s="12" t="s">
        <v>186</v>
      </c>
      <c r="C9" s="12"/>
      <c r="D9" s="12"/>
      <c r="E9" s="12"/>
      <c r="F9" s="12"/>
      <c r="G9" s="12"/>
      <c r="H9" s="116">
        <v>4940</v>
      </c>
      <c r="I9" s="116">
        <v>87</v>
      </c>
      <c r="J9" s="12"/>
      <c r="K9" s="2694"/>
      <c r="L9" s="13" t="s">
        <v>151</v>
      </c>
    </row>
    <row r="10" spans="1:21" ht="24.75" customHeight="1" thickTop="1" x14ac:dyDescent="0.25">
      <c r="A10" s="29">
        <v>40995</v>
      </c>
      <c r="B10" s="30" t="s">
        <v>190</v>
      </c>
      <c r="C10" s="3577" t="s">
        <v>191</v>
      </c>
      <c r="D10" s="3718"/>
      <c r="E10" s="3718"/>
      <c r="F10" s="3718"/>
      <c r="G10" s="3718"/>
      <c r="H10" s="3718"/>
      <c r="I10" s="3718"/>
      <c r="J10" s="3578"/>
      <c r="K10" s="2554"/>
      <c r="L10" s="31"/>
    </row>
    <row r="11" spans="1:21" ht="17.25" customHeight="1" x14ac:dyDescent="0.25">
      <c r="A11" s="22">
        <v>41007</v>
      </c>
      <c r="B11" s="11" t="s">
        <v>186</v>
      </c>
      <c r="C11" s="11"/>
      <c r="D11" s="11"/>
      <c r="E11" s="11"/>
      <c r="F11" s="11"/>
      <c r="G11" s="11"/>
      <c r="H11" s="23">
        <v>5265</v>
      </c>
      <c r="I11" s="23">
        <v>86</v>
      </c>
      <c r="J11" s="11"/>
      <c r="K11" s="2675"/>
      <c r="L11" s="32" t="s">
        <v>1064</v>
      </c>
    </row>
    <row r="12" spans="1:21" ht="20.100000000000001" customHeight="1" x14ac:dyDescent="0.25">
      <c r="A12" s="22">
        <v>41103</v>
      </c>
      <c r="B12" s="11" t="s">
        <v>12</v>
      </c>
      <c r="C12" s="110">
        <v>75</v>
      </c>
      <c r="D12" s="110">
        <f>+C12*(100-E12)/100</f>
        <v>74.25</v>
      </c>
      <c r="E12" s="110">
        <v>1</v>
      </c>
      <c r="F12" s="110"/>
      <c r="G12" s="110">
        <v>90</v>
      </c>
      <c r="H12" s="110"/>
      <c r="I12" s="110"/>
      <c r="J12" s="110"/>
      <c r="K12" s="2461"/>
      <c r="L12" s="3" t="s">
        <v>22</v>
      </c>
    </row>
    <row r="13" spans="1:21" ht="16.5" thickBot="1" x14ac:dyDescent="0.3">
      <c r="A13" s="33">
        <v>41112</v>
      </c>
      <c r="B13" s="34" t="s">
        <v>186</v>
      </c>
      <c r="C13" s="118"/>
      <c r="D13" s="118"/>
      <c r="E13" s="118"/>
      <c r="F13" s="118"/>
      <c r="G13" s="118"/>
      <c r="H13" s="118">
        <v>5220</v>
      </c>
      <c r="I13" s="118">
        <v>83</v>
      </c>
      <c r="J13" s="118"/>
      <c r="K13" s="2477"/>
      <c r="L13" s="35" t="s">
        <v>1065</v>
      </c>
    </row>
    <row r="14" spans="1:21" ht="20.100000000000001" customHeight="1" thickTop="1" x14ac:dyDescent="0.25">
      <c r="A14" s="19">
        <v>41285</v>
      </c>
      <c r="B14" s="20" t="s">
        <v>186</v>
      </c>
      <c r="C14" s="111"/>
      <c r="D14" s="111"/>
      <c r="E14" s="111"/>
      <c r="F14" s="111"/>
      <c r="G14" s="111"/>
      <c r="H14" s="111">
        <v>5245</v>
      </c>
      <c r="I14" s="111">
        <v>80</v>
      </c>
      <c r="J14" s="111"/>
      <c r="K14" s="2511"/>
      <c r="L14" s="3" t="s">
        <v>1066</v>
      </c>
    </row>
    <row r="15" spans="1:21" ht="20.100000000000001" customHeight="1" x14ac:dyDescent="0.25">
      <c r="A15" s="22">
        <v>41391</v>
      </c>
      <c r="B15" s="11" t="s">
        <v>12</v>
      </c>
      <c r="C15" s="110">
        <v>70</v>
      </c>
      <c r="D15" s="110">
        <f>+C15*(100-E15)/100</f>
        <v>69.3</v>
      </c>
      <c r="E15" s="110">
        <v>1</v>
      </c>
      <c r="F15" s="110"/>
      <c r="G15" s="110">
        <v>70</v>
      </c>
      <c r="H15" s="110"/>
      <c r="I15" s="110"/>
      <c r="J15" s="110"/>
      <c r="K15" s="2461"/>
      <c r="L15" s="3" t="s">
        <v>310</v>
      </c>
    </row>
    <row r="16" spans="1:21" ht="20.100000000000001" customHeight="1" x14ac:dyDescent="0.25">
      <c r="A16" s="22">
        <v>41551</v>
      </c>
      <c r="B16" s="11" t="s">
        <v>186</v>
      </c>
      <c r="C16" s="110"/>
      <c r="D16" s="110"/>
      <c r="E16" s="110"/>
      <c r="F16" s="110"/>
      <c r="G16" s="110"/>
      <c r="H16" s="110">
        <v>5425</v>
      </c>
      <c r="I16" s="110">
        <v>84</v>
      </c>
      <c r="J16" s="110"/>
      <c r="K16" s="2461"/>
      <c r="L16" s="3" t="s">
        <v>1067</v>
      </c>
    </row>
    <row r="17" spans="1:12" ht="20.100000000000001" customHeight="1" thickBot="1" x14ac:dyDescent="0.3">
      <c r="A17" s="28">
        <v>41559</v>
      </c>
      <c r="B17" s="12" t="s">
        <v>12</v>
      </c>
      <c r="C17" s="129">
        <v>60</v>
      </c>
      <c r="D17" s="129">
        <f>+C17*(100-E17)/100</f>
        <v>57</v>
      </c>
      <c r="E17" s="129">
        <v>5</v>
      </c>
      <c r="F17" s="129"/>
      <c r="G17" s="129">
        <v>90</v>
      </c>
      <c r="H17" s="129"/>
      <c r="I17" s="129"/>
      <c r="J17" s="129"/>
      <c r="K17" s="2493"/>
      <c r="L17" s="13" t="s">
        <v>310</v>
      </c>
    </row>
    <row r="18" spans="1:12" ht="24" customHeight="1" thickTop="1" x14ac:dyDescent="0.25">
      <c r="A18" s="39">
        <v>41654</v>
      </c>
      <c r="B18" s="40" t="s">
        <v>186</v>
      </c>
      <c r="C18" s="114"/>
      <c r="D18" s="114"/>
      <c r="E18" s="114"/>
      <c r="F18" s="114"/>
      <c r="G18" s="114"/>
      <c r="H18" s="114">
        <v>5340</v>
      </c>
      <c r="I18" s="114">
        <v>83</v>
      </c>
      <c r="J18" s="114"/>
      <c r="K18" s="2473"/>
      <c r="L18" s="41" t="s">
        <v>1064</v>
      </c>
    </row>
    <row r="19" spans="1:12" ht="24" customHeight="1" x14ac:dyDescent="0.25">
      <c r="A19" s="22">
        <v>41747</v>
      </c>
      <c r="B19" s="11" t="s">
        <v>16</v>
      </c>
      <c r="C19" s="3476" t="s">
        <v>1276</v>
      </c>
      <c r="D19" s="3478"/>
      <c r="E19" s="3478"/>
      <c r="F19" s="3478"/>
      <c r="G19" s="3478"/>
      <c r="H19" s="3478"/>
      <c r="I19" s="3478"/>
      <c r="J19" s="3477"/>
      <c r="K19" s="2469"/>
    </row>
    <row r="20" spans="1:12" ht="24" customHeight="1" x14ac:dyDescent="0.25">
      <c r="A20" s="22">
        <v>41803</v>
      </c>
      <c r="B20" s="11" t="s">
        <v>186</v>
      </c>
      <c r="D20" s="108"/>
      <c r="H20" s="23">
        <v>5375</v>
      </c>
      <c r="I20" s="23">
        <v>100</v>
      </c>
      <c r="L20" s="3" t="s">
        <v>1068</v>
      </c>
    </row>
    <row r="21" spans="1:12" ht="24" customHeight="1" x14ac:dyDescent="0.25">
      <c r="A21" s="36">
        <v>41951</v>
      </c>
      <c r="B21" s="37" t="s">
        <v>12</v>
      </c>
      <c r="C21" s="90">
        <v>35</v>
      </c>
      <c r="D21" s="123">
        <f>+C21*(100-E21)/100</f>
        <v>33.25</v>
      </c>
      <c r="E21" s="90">
        <v>5</v>
      </c>
      <c r="F21" s="90"/>
      <c r="G21" s="90">
        <v>85</v>
      </c>
      <c r="H21" s="90"/>
      <c r="I21" s="90"/>
      <c r="J21" s="90"/>
      <c r="K21" s="2523"/>
      <c r="L21" s="38" t="s">
        <v>310</v>
      </c>
    </row>
    <row r="22" spans="1:12" ht="24" customHeight="1" x14ac:dyDescent="0.25">
      <c r="A22" s="36">
        <v>41957</v>
      </c>
      <c r="B22" s="37" t="s">
        <v>186</v>
      </c>
      <c r="C22" s="90"/>
      <c r="D22" s="123"/>
      <c r="E22" s="90"/>
      <c r="F22" s="90"/>
      <c r="G22" s="90"/>
      <c r="H22" s="90">
        <v>5160</v>
      </c>
      <c r="I22" s="90">
        <v>86</v>
      </c>
      <c r="J22" s="90"/>
      <c r="K22" s="2523"/>
      <c r="L22" s="38" t="s">
        <v>1069</v>
      </c>
    </row>
    <row r="23" spans="1:12" ht="24" customHeight="1" x14ac:dyDescent="0.25">
      <c r="A23" s="19">
        <v>42059</v>
      </c>
      <c r="B23" s="20" t="s">
        <v>186</v>
      </c>
      <c r="C23" s="106"/>
      <c r="D23" s="107"/>
      <c r="E23" s="106"/>
      <c r="F23" s="106"/>
      <c r="G23" s="106"/>
      <c r="H23" s="106">
        <v>5145</v>
      </c>
      <c r="I23" s="106">
        <v>100</v>
      </c>
      <c r="J23" s="106"/>
      <c r="K23" s="2665"/>
      <c r="L23" s="21" t="s">
        <v>1070</v>
      </c>
    </row>
    <row r="24" spans="1:12" ht="33" customHeight="1" x14ac:dyDescent="0.25">
      <c r="A24" s="293">
        <v>42144</v>
      </c>
      <c r="B24" s="292" t="s">
        <v>186</v>
      </c>
      <c r="C24" s="294"/>
      <c r="D24" s="289"/>
      <c r="E24" s="294"/>
      <c r="F24" s="294"/>
      <c r="G24" s="294"/>
      <c r="H24" s="294">
        <v>5030</v>
      </c>
      <c r="I24" s="294">
        <v>90</v>
      </c>
      <c r="J24" s="294"/>
      <c r="K24" s="2523"/>
      <c r="L24" s="70" t="s">
        <v>1359</v>
      </c>
    </row>
    <row r="25" spans="1:12" ht="20.100000000000001" customHeight="1" x14ac:dyDescent="0.25">
      <c r="A25" s="364">
        <v>42169</v>
      </c>
      <c r="B25" s="363" t="s">
        <v>12</v>
      </c>
      <c r="C25" s="365">
        <v>40</v>
      </c>
      <c r="D25" s="362">
        <f>+C25*(100-E25)/100</f>
        <v>36</v>
      </c>
      <c r="E25" s="365">
        <v>10</v>
      </c>
      <c r="F25" s="365"/>
      <c r="G25" s="365">
        <v>90</v>
      </c>
      <c r="H25" s="365"/>
      <c r="I25" s="365"/>
      <c r="J25" s="365"/>
      <c r="K25" s="2523"/>
      <c r="L25" s="38" t="s">
        <v>310</v>
      </c>
    </row>
    <row r="26" spans="1:12" x14ac:dyDescent="0.25">
      <c r="A26" s="398">
        <v>42201</v>
      </c>
      <c r="B26" s="397" t="s">
        <v>186</v>
      </c>
      <c r="C26" s="399"/>
      <c r="D26" s="396"/>
      <c r="E26" s="399"/>
      <c r="F26" s="399"/>
      <c r="G26" s="399"/>
      <c r="H26" s="399">
        <v>4430</v>
      </c>
      <c r="I26" s="399">
        <v>100</v>
      </c>
      <c r="J26" s="399"/>
      <c r="K26" s="2523"/>
      <c r="L26" s="38" t="s">
        <v>1415</v>
      </c>
    </row>
    <row r="27" spans="1:12" ht="69.75" customHeight="1" x14ac:dyDescent="0.25">
      <c r="A27" s="22">
        <v>42227</v>
      </c>
      <c r="B27" s="419" t="s">
        <v>14</v>
      </c>
      <c r="C27" s="3476" t="s">
        <v>1433</v>
      </c>
      <c r="D27" s="3478"/>
      <c r="E27" s="3478"/>
      <c r="F27" s="3478"/>
      <c r="G27" s="3478"/>
      <c r="H27" s="3478"/>
      <c r="I27" s="3478"/>
      <c r="J27" s="3477"/>
      <c r="K27" s="2469"/>
    </row>
    <row r="28" spans="1:12" x14ac:dyDescent="0.25">
      <c r="A28" s="22">
        <v>42235</v>
      </c>
      <c r="B28" s="429" t="s">
        <v>12</v>
      </c>
      <c r="C28" s="23">
        <v>50</v>
      </c>
      <c r="D28" s="108">
        <f>+C28*(100-E28)/100</f>
        <v>45</v>
      </c>
      <c r="E28" s="23">
        <v>10</v>
      </c>
      <c r="G28" s="23">
        <v>100</v>
      </c>
      <c r="L28" s="3" t="s">
        <v>1434</v>
      </c>
    </row>
    <row r="29" spans="1:12" ht="31.5" x14ac:dyDescent="0.25">
      <c r="A29" s="22">
        <v>42311</v>
      </c>
      <c r="B29" s="488" t="s">
        <v>186</v>
      </c>
      <c r="D29" s="108"/>
      <c r="G29" s="110"/>
      <c r="H29" s="23">
        <v>4815</v>
      </c>
      <c r="I29" s="23">
        <v>100</v>
      </c>
      <c r="L29" s="3" t="s">
        <v>1487</v>
      </c>
    </row>
    <row r="30" spans="1:12" ht="20.100000000000001" customHeight="1" x14ac:dyDescent="0.25">
      <c r="A30" s="509">
        <v>42321</v>
      </c>
      <c r="B30" s="508" t="s">
        <v>12</v>
      </c>
      <c r="C30" s="510">
        <v>90</v>
      </c>
      <c r="D30" s="506">
        <f>+C30*(100-E30)/100</f>
        <v>81</v>
      </c>
      <c r="E30" s="510">
        <v>10</v>
      </c>
      <c r="F30" s="510"/>
      <c r="G30" s="510">
        <v>80</v>
      </c>
      <c r="H30" s="510"/>
      <c r="I30" s="510"/>
      <c r="J30" s="510"/>
      <c r="K30" s="2523"/>
      <c r="L30" s="38" t="s">
        <v>1500</v>
      </c>
    </row>
    <row r="31" spans="1:12" x14ac:dyDescent="0.25">
      <c r="A31" s="22">
        <v>42343</v>
      </c>
      <c r="B31" s="551" t="s">
        <v>12</v>
      </c>
      <c r="C31" s="23">
        <v>40</v>
      </c>
      <c r="D31" s="108">
        <f>+C31*(100-E31)/100</f>
        <v>36</v>
      </c>
      <c r="E31" s="23">
        <v>10</v>
      </c>
      <c r="G31" s="23">
        <v>70</v>
      </c>
      <c r="L31" s="3" t="s">
        <v>1529</v>
      </c>
    </row>
    <row r="32" spans="1:12" ht="20.100000000000001" customHeight="1" x14ac:dyDescent="0.25">
      <c r="A32" s="22">
        <v>42368</v>
      </c>
      <c r="B32" s="593" t="s">
        <v>26</v>
      </c>
      <c r="C32" s="3476" t="s">
        <v>1568</v>
      </c>
      <c r="D32" s="3478"/>
      <c r="E32" s="3478"/>
      <c r="F32" s="3478"/>
      <c r="G32" s="3478"/>
      <c r="H32" s="3478"/>
      <c r="I32" s="3478"/>
      <c r="J32" s="3477"/>
      <c r="K32" s="2469"/>
    </row>
    <row r="33" spans="1:12" x14ac:dyDescent="0.25">
      <c r="A33" s="59">
        <v>42431</v>
      </c>
      <c r="B33" s="60" t="s">
        <v>12</v>
      </c>
      <c r="C33" s="233">
        <v>45</v>
      </c>
      <c r="D33" s="330">
        <f>+C33*(100-E33)/100</f>
        <v>40.5</v>
      </c>
      <c r="E33" s="233">
        <v>10</v>
      </c>
      <c r="F33" s="233"/>
      <c r="G33" s="233">
        <v>70</v>
      </c>
      <c r="H33" s="233"/>
      <c r="I33" s="233"/>
      <c r="J33" s="233"/>
      <c r="K33" s="2557"/>
      <c r="L33" s="367" t="s">
        <v>1624</v>
      </c>
    </row>
    <row r="34" spans="1:12" ht="20.100000000000001" customHeight="1" x14ac:dyDescent="0.25">
      <c r="A34" s="22">
        <v>42461</v>
      </c>
      <c r="B34" s="661" t="s">
        <v>186</v>
      </c>
      <c r="D34" s="108"/>
      <c r="H34" s="23">
        <v>4740</v>
      </c>
      <c r="I34" s="23">
        <v>100</v>
      </c>
      <c r="L34" s="3" t="s">
        <v>1678</v>
      </c>
    </row>
    <row r="35" spans="1:12" ht="20.100000000000001" customHeight="1" x14ac:dyDescent="0.25">
      <c r="A35" s="59">
        <v>42555</v>
      </c>
      <c r="B35" s="60" t="s">
        <v>12</v>
      </c>
      <c r="C35" s="133">
        <v>40</v>
      </c>
      <c r="D35" s="760">
        <f>+C35*(100-E35)/100</f>
        <v>36</v>
      </c>
      <c r="E35" s="133">
        <v>10</v>
      </c>
      <c r="F35" s="133"/>
      <c r="G35" s="133">
        <v>100</v>
      </c>
      <c r="H35" s="133"/>
      <c r="I35" s="133"/>
      <c r="J35" s="133"/>
      <c r="K35" s="2529"/>
      <c r="L35" s="61" t="s">
        <v>1756</v>
      </c>
    </row>
    <row r="36" spans="1:12" ht="20.100000000000001" customHeight="1" x14ac:dyDescent="0.25">
      <c r="A36" s="22">
        <v>42651</v>
      </c>
      <c r="B36" s="829" t="s">
        <v>12</v>
      </c>
      <c r="C36" s="23">
        <v>45</v>
      </c>
      <c r="D36" s="108">
        <f>+C36*(100-E36)/100</f>
        <v>39.6</v>
      </c>
      <c r="E36" s="23">
        <v>12</v>
      </c>
      <c r="G36" s="23">
        <v>110</v>
      </c>
      <c r="L36" s="3" t="s">
        <v>1624</v>
      </c>
    </row>
    <row r="37" spans="1:12" ht="20.100000000000001" customHeight="1" thickBot="1" x14ac:dyDescent="0.3">
      <c r="A37" s="1001">
        <v>42735</v>
      </c>
      <c r="B37" s="68" t="s">
        <v>12</v>
      </c>
      <c r="C37" s="1002">
        <v>130</v>
      </c>
      <c r="D37" s="999">
        <f>+C37*(100-E37)/100</f>
        <v>110.5</v>
      </c>
      <c r="E37" s="1002">
        <v>15</v>
      </c>
      <c r="F37" s="1002"/>
      <c r="G37" s="1002">
        <v>96</v>
      </c>
      <c r="H37" s="1002"/>
      <c r="I37" s="1002"/>
      <c r="J37" s="1002"/>
      <c r="K37" s="2560"/>
      <c r="L37" s="69" t="s">
        <v>22</v>
      </c>
    </row>
    <row r="38" spans="1:12" ht="20.100000000000001" customHeight="1" thickTop="1" x14ac:dyDescent="0.25">
      <c r="A38" s="995">
        <v>42776</v>
      </c>
      <c r="B38" s="997" t="s">
        <v>12</v>
      </c>
      <c r="C38" s="1004">
        <v>35</v>
      </c>
      <c r="D38" s="1003">
        <f>+C38*(100-E38)/100</f>
        <v>29.75</v>
      </c>
      <c r="E38" s="1004">
        <v>15</v>
      </c>
      <c r="F38" s="1004"/>
      <c r="G38" s="1004">
        <v>100</v>
      </c>
      <c r="H38" s="1004"/>
      <c r="I38" s="1004"/>
      <c r="J38" s="1004"/>
      <c r="K38" s="2665"/>
      <c r="L38" s="21" t="s">
        <v>1623</v>
      </c>
    </row>
    <row r="39" spans="1:12" ht="20.100000000000001" customHeight="1" x14ac:dyDescent="0.25">
      <c r="A39" s="22">
        <v>42806</v>
      </c>
      <c r="B39" s="998" t="s">
        <v>186</v>
      </c>
      <c r="D39" s="108"/>
      <c r="H39" s="23">
        <v>4680</v>
      </c>
      <c r="I39" s="23">
        <v>84</v>
      </c>
      <c r="L39" s="3" t="s">
        <v>2091</v>
      </c>
    </row>
    <row r="40" spans="1:12" ht="37.5" customHeight="1" x14ac:dyDescent="0.25">
      <c r="A40" s="22">
        <v>42850</v>
      </c>
      <c r="B40" s="11" t="s">
        <v>14</v>
      </c>
      <c r="C40" s="3476" t="s">
        <v>2168</v>
      </c>
      <c r="D40" s="3478"/>
      <c r="E40" s="3478"/>
      <c r="F40" s="3478"/>
      <c r="G40" s="3478"/>
      <c r="H40" s="3478"/>
      <c r="I40" s="3478"/>
      <c r="J40" s="3477"/>
      <c r="K40" s="2469"/>
    </row>
    <row r="41" spans="1:12" ht="20.100000000000001" customHeight="1" x14ac:dyDescent="0.25">
      <c r="A41" s="1154">
        <v>42875</v>
      </c>
      <c r="B41" s="1153" t="s">
        <v>186</v>
      </c>
      <c r="C41" s="1155"/>
      <c r="D41" s="1152"/>
      <c r="E41" s="1155"/>
      <c r="F41" s="1155"/>
      <c r="G41" s="1155"/>
      <c r="H41" s="1155">
        <v>3235</v>
      </c>
      <c r="I41" s="1155">
        <v>100</v>
      </c>
      <c r="J41" s="1155"/>
      <c r="K41" s="2523"/>
      <c r="L41" s="38" t="s">
        <v>256</v>
      </c>
    </row>
    <row r="42" spans="1:12" ht="32.25" customHeight="1" x14ac:dyDescent="0.25">
      <c r="A42" s="22">
        <v>42886</v>
      </c>
      <c r="B42" s="1160" t="s">
        <v>14</v>
      </c>
      <c r="C42" s="3476" t="s">
        <v>2210</v>
      </c>
      <c r="D42" s="3478"/>
      <c r="E42" s="3478"/>
      <c r="F42" s="3478"/>
      <c r="G42" s="3478"/>
      <c r="H42" s="3478"/>
      <c r="I42" s="3478"/>
      <c r="J42" s="3477"/>
      <c r="K42" s="2469"/>
    </row>
    <row r="43" spans="1:12" x14ac:dyDescent="0.25">
      <c r="A43" s="22">
        <v>42908</v>
      </c>
      <c r="B43" s="11" t="s">
        <v>12</v>
      </c>
      <c r="C43" s="23">
        <v>95</v>
      </c>
      <c r="D43" s="108">
        <f>+C43*(100-E43)/100</f>
        <v>80.75</v>
      </c>
      <c r="E43" s="23">
        <v>15</v>
      </c>
      <c r="G43" s="23">
        <v>115</v>
      </c>
      <c r="L43" s="3" t="s">
        <v>2222</v>
      </c>
    </row>
    <row r="44" spans="1:12" ht="62.25" customHeight="1" x14ac:dyDescent="0.25">
      <c r="A44" s="22">
        <v>42923</v>
      </c>
      <c r="B44" s="11" t="s">
        <v>14</v>
      </c>
      <c r="C44" s="3473" t="s">
        <v>2246</v>
      </c>
      <c r="D44" s="3474"/>
      <c r="E44" s="3474"/>
      <c r="F44" s="3474"/>
      <c r="G44" s="3474"/>
      <c r="H44" s="3474"/>
      <c r="I44" s="3474"/>
      <c r="J44" s="3475"/>
      <c r="K44" s="2465"/>
    </row>
    <row r="45" spans="1:12" ht="82.5" customHeight="1" x14ac:dyDescent="0.25">
      <c r="A45" s="1254">
        <v>42929</v>
      </c>
      <c r="B45" s="1255" t="s">
        <v>31</v>
      </c>
      <c r="C45" s="3583" t="s">
        <v>2326</v>
      </c>
      <c r="D45" s="3584"/>
      <c r="E45" s="3584"/>
      <c r="F45" s="3584"/>
      <c r="G45" s="3584"/>
      <c r="H45" s="3584"/>
      <c r="I45" s="3584"/>
      <c r="J45" s="3585"/>
      <c r="K45" s="2518"/>
      <c r="L45" s="1460"/>
    </row>
    <row r="46" spans="1:12" ht="23.25" customHeight="1" x14ac:dyDescent="0.25">
      <c r="A46" s="22">
        <v>42947</v>
      </c>
      <c r="B46" s="11" t="s">
        <v>186</v>
      </c>
      <c r="C46" s="1205"/>
      <c r="D46" s="1204"/>
      <c r="E46" s="1205"/>
      <c r="F46" s="1205"/>
      <c r="G46" s="1205"/>
      <c r="H46" s="3482" t="s">
        <v>2259</v>
      </c>
      <c r="I46" s="3483"/>
      <c r="J46" s="1205"/>
      <c r="K46" s="2471"/>
      <c r="L46" s="3" t="s">
        <v>2260</v>
      </c>
    </row>
    <row r="47" spans="1:12" ht="20.100000000000001" customHeight="1" x14ac:dyDescent="0.25">
      <c r="A47" s="22">
        <v>42952</v>
      </c>
      <c r="B47" s="11" t="s">
        <v>12</v>
      </c>
      <c r="C47" s="1205">
        <v>30</v>
      </c>
      <c r="D47" s="1204">
        <f>+C47*(100-E47)/100</f>
        <v>24</v>
      </c>
      <c r="E47" s="1205">
        <v>20</v>
      </c>
      <c r="F47" s="1205"/>
      <c r="G47" s="1205">
        <v>95</v>
      </c>
      <c r="H47" s="1205"/>
      <c r="I47" s="1205"/>
      <c r="J47" s="1205"/>
      <c r="K47" s="2471"/>
      <c r="L47" s="3" t="s">
        <v>2264</v>
      </c>
    </row>
    <row r="48" spans="1:12" ht="20.100000000000001" customHeight="1" x14ac:dyDescent="0.25">
      <c r="A48" s="22">
        <v>42957</v>
      </c>
      <c r="B48" s="1227" t="s">
        <v>14</v>
      </c>
      <c r="C48" s="3473" t="s">
        <v>2265</v>
      </c>
      <c r="D48" s="3474"/>
      <c r="E48" s="3474"/>
      <c r="F48" s="3474"/>
      <c r="G48" s="3474"/>
      <c r="H48" s="3474"/>
      <c r="I48" s="3474"/>
      <c r="J48" s="3475"/>
      <c r="K48" s="2465"/>
    </row>
    <row r="49" spans="1:12" ht="16.5" thickBot="1" x14ac:dyDescent="0.3">
      <c r="A49" s="1753">
        <v>42960</v>
      </c>
      <c r="B49" s="1754" t="s">
        <v>14</v>
      </c>
      <c r="C49" s="3706" t="s">
        <v>2272</v>
      </c>
      <c r="D49" s="3707"/>
      <c r="E49" s="3707"/>
      <c r="F49" s="3707"/>
      <c r="G49" s="3707"/>
      <c r="H49" s="3707"/>
      <c r="I49" s="3707"/>
      <c r="J49" s="3708"/>
      <c r="K49" s="2552"/>
      <c r="L49" s="1755"/>
    </row>
    <row r="50" spans="1:12" x14ac:dyDescent="0.25">
      <c r="A50" s="1750">
        <v>43161</v>
      </c>
      <c r="B50" s="1751" t="s">
        <v>12</v>
      </c>
      <c r="C50" s="1752">
        <v>30</v>
      </c>
      <c r="D50" s="328">
        <f>+C50*(100-E50)/100</f>
        <v>24</v>
      </c>
      <c r="E50" s="1752">
        <v>20</v>
      </c>
      <c r="F50" s="1752"/>
      <c r="G50" s="1752">
        <v>130</v>
      </c>
      <c r="H50" s="1752"/>
      <c r="I50" s="1752"/>
      <c r="J50" s="1752"/>
      <c r="K50" s="2613"/>
      <c r="L50" s="938" t="s">
        <v>2097</v>
      </c>
    </row>
    <row r="51" spans="1:12" ht="17.25" customHeight="1" x14ac:dyDescent="0.25">
      <c r="A51" s="22">
        <v>43313</v>
      </c>
      <c r="B51" s="11" t="s">
        <v>12</v>
      </c>
      <c r="C51" s="1205">
        <v>50</v>
      </c>
      <c r="D51" s="1204">
        <f>+C51*(100-E51)/100</f>
        <v>40</v>
      </c>
      <c r="E51" s="1205">
        <v>20</v>
      </c>
      <c r="F51" s="1205"/>
      <c r="G51" s="1205">
        <v>100</v>
      </c>
      <c r="H51" s="1205"/>
      <c r="I51" s="1205"/>
      <c r="J51" s="1205"/>
      <c r="K51" s="2471"/>
      <c r="L51" s="3" t="s">
        <v>1623</v>
      </c>
    </row>
    <row r="52" spans="1:12" ht="20.100000000000001" customHeight="1" x14ac:dyDescent="0.25">
      <c r="A52" s="22">
        <v>43388</v>
      </c>
      <c r="B52" s="11" t="s">
        <v>12</v>
      </c>
      <c r="C52" s="1205">
        <v>45</v>
      </c>
      <c r="D52" s="1204">
        <f>+C52*(100-E52)/100</f>
        <v>40.5</v>
      </c>
      <c r="E52" s="1205">
        <v>10</v>
      </c>
      <c r="F52" s="1205"/>
      <c r="G52" s="1205">
        <v>120</v>
      </c>
      <c r="H52" s="1205"/>
      <c r="I52" s="1205"/>
      <c r="J52" s="1205"/>
      <c r="K52" s="2622"/>
      <c r="L52" s="938" t="s">
        <v>2097</v>
      </c>
    </row>
    <row r="53" spans="1:12" ht="20.100000000000001" customHeight="1" x14ac:dyDescent="0.25">
      <c r="A53" s="22">
        <v>43407</v>
      </c>
      <c r="B53" s="11" t="s">
        <v>186</v>
      </c>
      <c r="C53" s="1205"/>
      <c r="D53" s="1204"/>
      <c r="E53" s="1205"/>
      <c r="F53" s="1205"/>
      <c r="G53" s="1205"/>
      <c r="H53" s="3482" t="s">
        <v>2259</v>
      </c>
      <c r="I53" s="3483"/>
      <c r="J53" s="1205"/>
      <c r="K53" s="2471"/>
      <c r="L53" s="3" t="s">
        <v>336</v>
      </c>
    </row>
    <row r="54" spans="1:12" ht="20.100000000000001" customHeight="1" thickBot="1" x14ac:dyDescent="0.3">
      <c r="A54" s="33">
        <v>43464</v>
      </c>
      <c r="B54" s="34" t="s">
        <v>12</v>
      </c>
      <c r="C54" s="1882">
        <v>40</v>
      </c>
      <c r="D54" s="1867">
        <f>+C54*(100-E54)/100</f>
        <v>36</v>
      </c>
      <c r="E54" s="1882">
        <v>10</v>
      </c>
      <c r="F54" s="1882"/>
      <c r="G54" s="1882">
        <v>115</v>
      </c>
      <c r="H54" s="1882"/>
      <c r="I54" s="1882"/>
      <c r="J54" s="1882"/>
      <c r="K54" s="2565"/>
      <c r="L54" s="35" t="s">
        <v>2097</v>
      </c>
    </row>
    <row r="55" spans="1:12" ht="23.25" customHeight="1" thickTop="1" x14ac:dyDescent="0.25">
      <c r="A55" s="1864">
        <v>43504</v>
      </c>
      <c r="B55" s="1879" t="s">
        <v>14</v>
      </c>
      <c r="C55" s="3703" t="s">
        <v>2946</v>
      </c>
      <c r="D55" s="3704"/>
      <c r="E55" s="3704"/>
      <c r="F55" s="3704"/>
      <c r="G55" s="3704"/>
      <c r="H55" s="3704"/>
      <c r="I55" s="3704"/>
      <c r="J55" s="3705"/>
      <c r="K55" s="2623"/>
      <c r="L55" s="21"/>
    </row>
    <row r="56" spans="1:12" x14ac:dyDescent="0.25">
      <c r="A56" s="22">
        <v>43552</v>
      </c>
      <c r="B56" s="11" t="s">
        <v>14</v>
      </c>
      <c r="C56" s="3473" t="s">
        <v>2992</v>
      </c>
      <c r="D56" s="3474"/>
      <c r="E56" s="3474"/>
      <c r="F56" s="3474"/>
      <c r="G56" s="3474"/>
      <c r="H56" s="3474"/>
      <c r="I56" s="3474"/>
      <c r="J56" s="3475"/>
      <c r="K56" s="2465"/>
    </row>
    <row r="57" spans="1:12" ht="20.100000000000001" customHeight="1" x14ac:dyDescent="0.25">
      <c r="A57" s="22">
        <v>43576</v>
      </c>
      <c r="B57" s="11" t="s">
        <v>186</v>
      </c>
      <c r="C57" s="1205"/>
      <c r="D57" s="1204"/>
      <c r="E57" s="1205"/>
      <c r="F57" s="1205"/>
      <c r="G57" s="1205"/>
      <c r="H57" s="1205">
        <v>5425</v>
      </c>
      <c r="I57" s="1205">
        <v>100</v>
      </c>
      <c r="J57" s="1205"/>
      <c r="K57" s="2471"/>
      <c r="L57" s="3" t="s">
        <v>3016</v>
      </c>
    </row>
    <row r="58" spans="1:12" ht="20.100000000000001" customHeight="1" x14ac:dyDescent="0.25">
      <c r="A58" s="22">
        <v>43597</v>
      </c>
      <c r="B58" s="11" t="s">
        <v>12</v>
      </c>
      <c r="C58" s="1205">
        <v>55</v>
      </c>
      <c r="D58" s="1204">
        <f>+C58*(100-E58)/100</f>
        <v>48.4</v>
      </c>
      <c r="E58" s="1205">
        <v>12</v>
      </c>
      <c r="F58" s="1205"/>
      <c r="G58" s="1205">
        <v>140</v>
      </c>
      <c r="H58" s="1205"/>
      <c r="I58" s="1205"/>
      <c r="J58" s="1205"/>
      <c r="K58" s="2471"/>
      <c r="L58" s="3" t="s">
        <v>2097</v>
      </c>
    </row>
    <row r="59" spans="1:12" s="309" customFormat="1" ht="20.100000000000001" customHeight="1" x14ac:dyDescent="0.25">
      <c r="A59" s="305">
        <v>43795</v>
      </c>
      <c r="B59" s="306" t="s">
        <v>14</v>
      </c>
      <c r="C59" s="3698" t="s">
        <v>3249</v>
      </c>
      <c r="D59" s="3699"/>
      <c r="E59" s="3699"/>
      <c r="F59" s="3699"/>
      <c r="G59" s="3699"/>
      <c r="H59" s="3699"/>
      <c r="I59" s="3699"/>
      <c r="J59" s="3700"/>
      <c r="K59" s="2556"/>
      <c r="L59" s="2179"/>
    </row>
    <row r="60" spans="1:12" x14ac:dyDescent="0.25">
      <c r="A60" s="22">
        <v>43822</v>
      </c>
      <c r="B60" s="11"/>
      <c r="C60" s="1205"/>
      <c r="D60" s="1204" t="s">
        <v>301</v>
      </c>
      <c r="E60" s="1205"/>
      <c r="F60" s="1205"/>
      <c r="G60" s="1205"/>
      <c r="H60" s="3482" t="s">
        <v>2259</v>
      </c>
      <c r="I60" s="3483"/>
      <c r="J60" s="1205"/>
      <c r="K60" s="2471"/>
      <c r="L60" s="3" t="s">
        <v>3347</v>
      </c>
    </row>
    <row r="61" spans="1:12" x14ac:dyDescent="0.25">
      <c r="A61" s="2410">
        <v>43920</v>
      </c>
      <c r="B61" s="2306" t="s">
        <v>4</v>
      </c>
      <c r="C61" s="2311"/>
      <c r="D61" s="2307"/>
      <c r="E61" s="2311">
        <v>10</v>
      </c>
      <c r="F61" s="2311"/>
      <c r="G61" s="2311"/>
      <c r="H61" s="2311"/>
      <c r="I61" s="2311"/>
      <c r="J61" s="2311"/>
      <c r="K61" s="2602"/>
      <c r="L61" s="2308"/>
    </row>
    <row r="62" spans="1:12" x14ac:dyDescent="0.25">
      <c r="A62" s="2410">
        <v>43951</v>
      </c>
      <c r="B62" s="2306" t="s">
        <v>4</v>
      </c>
      <c r="C62" s="2311"/>
      <c r="D62" s="2307"/>
      <c r="E62" s="2311">
        <v>10</v>
      </c>
      <c r="F62" s="2311"/>
      <c r="G62" s="2311"/>
      <c r="H62" s="2311"/>
      <c r="I62" s="2311"/>
      <c r="J62" s="2311"/>
      <c r="K62" s="2602"/>
      <c r="L62" s="2308"/>
    </row>
    <row r="63" spans="1:12" ht="19.5" customHeight="1" x14ac:dyDescent="0.25">
      <c r="A63" s="2410">
        <v>43981</v>
      </c>
      <c r="B63" s="2306" t="s">
        <v>4</v>
      </c>
      <c r="C63" s="2311"/>
      <c r="D63" s="2307"/>
      <c r="E63" s="2311">
        <v>15</v>
      </c>
      <c r="F63" s="2311"/>
      <c r="G63" s="2311"/>
      <c r="H63" s="2311"/>
      <c r="I63" s="2311"/>
      <c r="J63" s="2311"/>
      <c r="K63" s="2602"/>
      <c r="L63" s="2308"/>
    </row>
    <row r="64" spans="1:12" ht="16.5" customHeight="1" x14ac:dyDescent="0.25">
      <c r="A64" s="2410">
        <v>44012</v>
      </c>
      <c r="B64" s="2306" t="s">
        <v>4</v>
      </c>
      <c r="C64" s="2311"/>
      <c r="D64" s="2307"/>
      <c r="E64" s="2311">
        <v>18</v>
      </c>
      <c r="F64" s="2311"/>
      <c r="G64" s="2311"/>
      <c r="H64" s="2311"/>
      <c r="I64" s="2311"/>
      <c r="J64" s="2311"/>
      <c r="K64" s="2602"/>
      <c r="L64" s="2308"/>
    </row>
    <row r="65" spans="1:12" ht="31.5" x14ac:dyDescent="0.25">
      <c r="A65" s="2164">
        <v>44017</v>
      </c>
      <c r="B65" s="2165" t="s">
        <v>12</v>
      </c>
      <c r="C65" s="2166">
        <v>82</v>
      </c>
      <c r="D65" s="2402">
        <f>+C65*(100-E65)/100</f>
        <v>47.56</v>
      </c>
      <c r="E65" s="2166">
        <v>42</v>
      </c>
      <c r="F65" s="2166" t="s">
        <v>159</v>
      </c>
      <c r="G65" s="2166">
        <v>100</v>
      </c>
      <c r="H65" s="2166"/>
      <c r="I65" s="2166"/>
      <c r="J65" s="2166"/>
      <c r="K65" s="2695"/>
      <c r="L65" s="2403" t="s">
        <v>3723</v>
      </c>
    </row>
    <row r="66" spans="1:12" ht="20.100000000000001" customHeight="1" x14ac:dyDescent="0.25">
      <c r="A66" s="22">
        <v>44018</v>
      </c>
      <c r="B66" s="11" t="s">
        <v>12</v>
      </c>
      <c r="C66" s="1205">
        <v>35</v>
      </c>
      <c r="D66" s="1204">
        <f>+C66*(100-E66)/100</f>
        <v>28.7</v>
      </c>
      <c r="E66" s="1205">
        <v>18</v>
      </c>
      <c r="F66" s="1205" t="s">
        <v>159</v>
      </c>
      <c r="G66" s="1205">
        <v>100</v>
      </c>
      <c r="H66" s="1205"/>
      <c r="I66" s="1205"/>
      <c r="J66" s="1205"/>
      <c r="K66" s="2471"/>
      <c r="L66" s="3" t="s">
        <v>3722</v>
      </c>
    </row>
    <row r="67" spans="1:12" x14ac:dyDescent="0.25">
      <c r="A67" s="2410">
        <v>44042</v>
      </c>
      <c r="B67" s="2306" t="s">
        <v>4</v>
      </c>
      <c r="C67" s="2311"/>
      <c r="D67" s="2307"/>
      <c r="E67" s="2311">
        <v>18</v>
      </c>
      <c r="F67" s="2311"/>
      <c r="G67" s="2311"/>
      <c r="H67" s="2311"/>
      <c r="I67" s="2311"/>
      <c r="J67" s="2311"/>
      <c r="K67" s="2852"/>
      <c r="L67" s="2308"/>
    </row>
    <row r="68" spans="1:12" ht="20.100000000000001" customHeight="1" x14ac:dyDescent="0.25">
      <c r="A68" s="2860">
        <v>44070</v>
      </c>
      <c r="B68" s="2859" t="s">
        <v>186</v>
      </c>
      <c r="C68" s="256"/>
      <c r="D68" s="2862" t="s">
        <v>301</v>
      </c>
      <c r="E68" s="256"/>
      <c r="F68" s="256"/>
      <c r="G68" s="256"/>
      <c r="H68" s="256">
        <v>5315</v>
      </c>
      <c r="I68" s="256">
        <v>100</v>
      </c>
      <c r="J68" s="256"/>
      <c r="K68" s="2861"/>
      <c r="L68" s="38" t="s">
        <v>1415</v>
      </c>
    </row>
    <row r="69" spans="1:12" x14ac:dyDescent="0.25">
      <c r="A69" s="2410">
        <v>44073</v>
      </c>
      <c r="B69" s="2306" t="s">
        <v>4</v>
      </c>
      <c r="C69" s="2311"/>
      <c r="D69" s="2307"/>
      <c r="E69" s="2311">
        <v>18</v>
      </c>
      <c r="F69" s="2311"/>
      <c r="G69" s="2311"/>
      <c r="H69" s="2311"/>
      <c r="I69" s="2311"/>
      <c r="J69" s="2311"/>
      <c r="K69" s="2882"/>
      <c r="L69" s="2308"/>
    </row>
    <row r="70" spans="1:12" x14ac:dyDescent="0.25">
      <c r="A70" s="2410">
        <v>44104</v>
      </c>
      <c r="B70" s="2306" t="s">
        <v>4</v>
      </c>
      <c r="C70" s="2311"/>
      <c r="D70" s="2307"/>
      <c r="E70" s="2311">
        <v>18</v>
      </c>
      <c r="F70" s="2311"/>
      <c r="G70" s="2311"/>
      <c r="H70" s="2311"/>
      <c r="I70" s="2311"/>
      <c r="J70" s="2311"/>
      <c r="K70" s="3126"/>
      <c r="L70" s="2308"/>
    </row>
    <row r="71" spans="1:12" x14ac:dyDescent="0.25">
      <c r="A71" s="2410">
        <v>44134</v>
      </c>
      <c r="B71" s="2306" t="s">
        <v>4</v>
      </c>
      <c r="C71" s="2311"/>
      <c r="D71" s="2307"/>
      <c r="E71" s="2311">
        <v>18</v>
      </c>
      <c r="F71" s="2311"/>
      <c r="G71" s="2311"/>
      <c r="H71" s="2311"/>
      <c r="I71" s="2311"/>
      <c r="J71" s="2311"/>
      <c r="K71" s="3126"/>
      <c r="L71" s="2308"/>
    </row>
    <row r="72" spans="1:12" x14ac:dyDescent="0.25">
      <c r="A72" s="2410">
        <v>44165</v>
      </c>
      <c r="B72" s="2306" t="s">
        <v>4</v>
      </c>
      <c r="C72" s="2311"/>
      <c r="D72" s="2307"/>
      <c r="E72" s="2311">
        <v>18</v>
      </c>
      <c r="F72" s="2311"/>
      <c r="G72" s="2311"/>
      <c r="H72" s="2311"/>
      <c r="I72" s="2311"/>
      <c r="J72" s="2311"/>
      <c r="K72" s="3126"/>
      <c r="L72" s="2308"/>
    </row>
    <row r="73" spans="1:12" x14ac:dyDescent="0.25">
      <c r="A73" s="2410">
        <v>44195</v>
      </c>
      <c r="B73" s="2306" t="s">
        <v>4</v>
      </c>
      <c r="C73" s="2311"/>
      <c r="D73" s="2307"/>
      <c r="E73" s="2311">
        <v>20</v>
      </c>
      <c r="F73" s="2311"/>
      <c r="G73" s="2311"/>
      <c r="H73" s="2311"/>
      <c r="I73" s="2311"/>
      <c r="J73" s="2311"/>
      <c r="K73" s="3126"/>
      <c r="L73" s="2308"/>
    </row>
    <row r="74" spans="1:12" x14ac:dyDescent="0.25">
      <c r="A74" s="22">
        <v>44217</v>
      </c>
      <c r="B74" s="11" t="s">
        <v>186</v>
      </c>
      <c r="C74" s="1205"/>
      <c r="D74" s="1204" t="s">
        <v>301</v>
      </c>
      <c r="E74" s="1205"/>
      <c r="F74" s="1205"/>
      <c r="G74" s="1205"/>
      <c r="H74" s="3482" t="s">
        <v>4179</v>
      </c>
      <c r="I74" s="3483"/>
      <c r="J74" s="1205"/>
      <c r="K74" s="2471"/>
      <c r="L74" s="3" t="s">
        <v>4180</v>
      </c>
    </row>
    <row r="75" spans="1:12" x14ac:dyDescent="0.25">
      <c r="A75" s="22">
        <v>44226</v>
      </c>
      <c r="B75" s="11" t="s">
        <v>186</v>
      </c>
      <c r="C75" s="1205"/>
      <c r="D75" s="1204" t="s">
        <v>301</v>
      </c>
      <c r="E75" s="1205"/>
      <c r="F75" s="1205"/>
      <c r="G75" s="1205"/>
      <c r="H75" s="1205">
        <v>5215</v>
      </c>
      <c r="I75" s="1205">
        <v>100</v>
      </c>
      <c r="J75" s="1205"/>
      <c r="K75" s="2471"/>
    </row>
    <row r="76" spans="1:12" x14ac:dyDescent="0.25">
      <c r="A76" s="2410">
        <v>44226</v>
      </c>
      <c r="B76" s="2306" t="s">
        <v>4</v>
      </c>
      <c r="C76" s="2311"/>
      <c r="D76" s="2307"/>
      <c r="E76" s="2311">
        <v>20</v>
      </c>
      <c r="F76" s="2311"/>
      <c r="G76" s="2311"/>
      <c r="H76" s="2311"/>
      <c r="I76" s="2311"/>
      <c r="J76" s="2311"/>
      <c r="K76" s="3126"/>
      <c r="L76" s="2308"/>
    </row>
    <row r="77" spans="1:12" ht="40.5" customHeight="1" x14ac:dyDescent="0.25">
      <c r="A77" s="3124">
        <v>44251</v>
      </c>
      <c r="B77" s="3125" t="s">
        <v>14</v>
      </c>
      <c r="C77" s="3473" t="s">
        <v>4251</v>
      </c>
      <c r="D77" s="3474"/>
      <c r="E77" s="3474"/>
      <c r="F77" s="3474"/>
      <c r="G77" s="3474"/>
      <c r="H77" s="3474"/>
      <c r="I77" s="3474"/>
      <c r="J77" s="3475"/>
      <c r="K77" s="3121"/>
      <c r="L77" s="1706" t="s">
        <v>4252</v>
      </c>
    </row>
    <row r="78" spans="1:12" x14ac:dyDescent="0.25">
      <c r="A78" s="2410">
        <v>44255</v>
      </c>
      <c r="B78" s="2306" t="s">
        <v>4</v>
      </c>
      <c r="C78" s="2311"/>
      <c r="D78" s="2307"/>
      <c r="E78" s="2311">
        <v>20</v>
      </c>
      <c r="F78" s="2311"/>
      <c r="G78" s="2311"/>
      <c r="H78" s="2311"/>
      <c r="I78" s="2311"/>
      <c r="J78" s="2311"/>
      <c r="K78" s="3126"/>
      <c r="L78" s="2308"/>
    </row>
    <row r="79" spans="1:12" ht="20.100000000000001" customHeight="1" x14ac:dyDescent="0.25">
      <c r="A79" s="22">
        <v>44256</v>
      </c>
      <c r="B79" s="11" t="s">
        <v>14</v>
      </c>
      <c r="C79" s="3482" t="s">
        <v>545</v>
      </c>
      <c r="D79" s="3505"/>
      <c r="E79" s="3505"/>
      <c r="F79" s="3505"/>
      <c r="G79" s="3505"/>
      <c r="H79" s="3505"/>
      <c r="I79" s="3505"/>
      <c r="J79" s="3483"/>
      <c r="K79" s="2471"/>
    </row>
    <row r="80" spans="1:12" x14ac:dyDescent="0.25">
      <c r="A80" s="2410">
        <v>44285</v>
      </c>
      <c r="B80" s="2306" t="s">
        <v>4</v>
      </c>
      <c r="C80" s="2311"/>
      <c r="D80" s="2307"/>
      <c r="E80" s="2311">
        <v>22</v>
      </c>
      <c r="F80" s="2311"/>
      <c r="G80" s="2311"/>
      <c r="H80" s="2311"/>
      <c r="I80" s="2311"/>
      <c r="J80" s="2311"/>
      <c r="K80" s="3126"/>
      <c r="L80" s="2308"/>
    </row>
    <row r="81" spans="1:12" ht="20.100000000000001" customHeight="1" x14ac:dyDescent="0.25">
      <c r="A81" s="22">
        <v>44359</v>
      </c>
      <c r="B81" s="11" t="s">
        <v>14</v>
      </c>
      <c r="C81" s="3473" t="s">
        <v>4408</v>
      </c>
      <c r="D81" s="3474"/>
      <c r="E81" s="3474"/>
      <c r="F81" s="3474"/>
      <c r="G81" s="3474"/>
      <c r="H81" s="3474"/>
      <c r="I81" s="3474"/>
      <c r="J81" s="3475"/>
      <c r="K81" s="2471"/>
      <c r="L81" s="1706" t="s">
        <v>4080</v>
      </c>
    </row>
    <row r="82" spans="1:12" ht="20.100000000000001" customHeight="1" x14ac:dyDescent="0.25">
      <c r="A82" s="22">
        <v>44360</v>
      </c>
      <c r="B82" s="11" t="s">
        <v>186</v>
      </c>
      <c r="C82" s="1205"/>
      <c r="D82" s="1204"/>
      <c r="E82" s="1205"/>
      <c r="F82" s="1205"/>
      <c r="G82" s="1205"/>
      <c r="H82" s="1205">
        <v>5090</v>
      </c>
      <c r="I82" s="1205">
        <v>100</v>
      </c>
      <c r="J82" s="1205"/>
      <c r="K82" s="2471"/>
      <c r="L82" s="3" t="s">
        <v>4416</v>
      </c>
    </row>
    <row r="83" spans="1:12" ht="20.100000000000001" customHeight="1" x14ac:dyDescent="0.25">
      <c r="A83" s="22">
        <v>44362</v>
      </c>
      <c r="B83" s="11" t="s">
        <v>14</v>
      </c>
      <c r="C83" s="3473" t="s">
        <v>4423</v>
      </c>
      <c r="D83" s="3474"/>
      <c r="E83" s="3474"/>
      <c r="F83" s="3474"/>
      <c r="G83" s="3474"/>
      <c r="H83" s="3474"/>
      <c r="I83" s="3474"/>
      <c r="J83" s="3475"/>
      <c r="K83" s="2471"/>
      <c r="L83" s="1706" t="s">
        <v>4422</v>
      </c>
    </row>
    <row r="84" spans="1:12" ht="20.100000000000001" customHeight="1" x14ac:dyDescent="0.25">
      <c r="A84" s="22">
        <v>44416</v>
      </c>
      <c r="B84" s="11" t="s">
        <v>14</v>
      </c>
      <c r="C84" s="3473" t="s">
        <v>243</v>
      </c>
      <c r="D84" s="3474"/>
      <c r="E84" s="3474"/>
      <c r="F84" s="3474"/>
      <c r="G84" s="3474"/>
      <c r="H84" s="3474"/>
      <c r="I84" s="3474"/>
      <c r="J84" s="3475"/>
      <c r="K84" s="2471"/>
    </row>
    <row r="85" spans="1:12" ht="20.100000000000001" customHeight="1" x14ac:dyDescent="0.25">
      <c r="A85" s="22">
        <v>44455</v>
      </c>
      <c r="B85" s="11" t="s">
        <v>186</v>
      </c>
      <c r="C85" s="1205"/>
      <c r="D85" s="1204" t="s">
        <v>301</v>
      </c>
      <c r="E85" s="1205"/>
      <c r="F85" s="1205"/>
      <c r="G85" s="1205"/>
      <c r="H85" s="1205">
        <v>5050</v>
      </c>
      <c r="I85" s="1205">
        <v>98</v>
      </c>
      <c r="J85" s="1205"/>
      <c r="K85" s="2471"/>
    </row>
    <row r="86" spans="1:12" ht="39.75" customHeight="1" x14ac:dyDescent="0.25">
      <c r="A86" s="22">
        <v>44511</v>
      </c>
      <c r="B86" s="11" t="s">
        <v>14</v>
      </c>
      <c r="C86" s="3473" t="s">
        <v>4610</v>
      </c>
      <c r="D86" s="3474"/>
      <c r="E86" s="3474"/>
      <c r="F86" s="3474"/>
      <c r="G86" s="3474"/>
      <c r="H86" s="3474"/>
      <c r="I86" s="3474"/>
      <c r="J86" s="3475"/>
      <c r="K86" s="2471"/>
      <c r="L86" s="1706" t="s">
        <v>4422</v>
      </c>
    </row>
    <row r="87" spans="1:12" x14ac:dyDescent="0.25">
      <c r="A87" s="22"/>
      <c r="B87" s="11"/>
      <c r="C87" s="1205"/>
      <c r="D87" s="1204">
        <f t="shared" ref="D87:D118" si="0">+C87*(100-E87)/100</f>
        <v>0</v>
      </c>
      <c r="E87" s="1205"/>
      <c r="F87" s="1205"/>
      <c r="G87" s="1205"/>
      <c r="H87" s="1205"/>
      <c r="I87" s="1205"/>
      <c r="J87" s="1205"/>
      <c r="K87" s="2471"/>
    </row>
    <row r="88" spans="1:12" ht="20.100000000000001" customHeight="1" x14ac:dyDescent="0.25">
      <c r="A88" s="22"/>
      <c r="B88" s="11"/>
      <c r="C88" s="1205"/>
      <c r="D88" s="1204">
        <f t="shared" si="0"/>
        <v>0</v>
      </c>
      <c r="E88" s="1205"/>
      <c r="F88" s="1205"/>
      <c r="G88" s="1205"/>
      <c r="H88" s="1205"/>
      <c r="I88" s="1205"/>
      <c r="J88" s="1205"/>
      <c r="K88" s="2471"/>
    </row>
    <row r="89" spans="1:12" x14ac:dyDescent="0.25">
      <c r="A89" s="22"/>
      <c r="B89" s="11"/>
      <c r="C89" s="1205"/>
      <c r="D89" s="1204">
        <f t="shared" si="0"/>
        <v>0</v>
      </c>
      <c r="E89" s="1205"/>
      <c r="F89" s="1205"/>
      <c r="G89" s="1205"/>
      <c r="H89" s="1205"/>
      <c r="I89" s="1205"/>
      <c r="J89" s="1205"/>
      <c r="K89" s="2471"/>
    </row>
    <row r="90" spans="1:12" ht="20.100000000000001" customHeight="1" x14ac:dyDescent="0.25">
      <c r="A90" s="22"/>
      <c r="B90" s="11"/>
      <c r="C90" s="1205"/>
      <c r="D90" s="1204">
        <f t="shared" si="0"/>
        <v>0</v>
      </c>
      <c r="E90" s="1205"/>
      <c r="F90" s="1205"/>
      <c r="G90" s="1205"/>
      <c r="H90" s="1205"/>
      <c r="I90" s="1205"/>
      <c r="J90" s="1205"/>
      <c r="K90" s="2471"/>
    </row>
    <row r="91" spans="1:12" x14ac:dyDescent="0.25">
      <c r="A91" s="22"/>
      <c r="B91" s="11"/>
      <c r="C91" s="1205"/>
      <c r="D91" s="1204">
        <f t="shared" si="0"/>
        <v>0</v>
      </c>
      <c r="E91" s="1205"/>
      <c r="F91" s="1205"/>
      <c r="G91" s="1205"/>
      <c r="H91" s="1205"/>
      <c r="I91" s="1205"/>
      <c r="J91" s="1205"/>
      <c r="K91" s="2471"/>
    </row>
    <row r="92" spans="1:12" x14ac:dyDescent="0.25">
      <c r="A92" s="22"/>
      <c r="B92" s="11"/>
      <c r="C92" s="1205"/>
      <c r="D92" s="1204">
        <f t="shared" si="0"/>
        <v>0</v>
      </c>
      <c r="E92" s="1205"/>
      <c r="F92" s="1205"/>
      <c r="G92" s="1205"/>
      <c r="H92" s="1205"/>
      <c r="I92" s="1205"/>
      <c r="J92" s="1205"/>
      <c r="K92" s="2471"/>
    </row>
    <row r="93" spans="1:12" x14ac:dyDescent="0.25">
      <c r="A93" s="22"/>
      <c r="B93" s="11"/>
      <c r="C93" s="1205"/>
      <c r="D93" s="1204">
        <f t="shared" si="0"/>
        <v>0</v>
      </c>
      <c r="E93" s="1205"/>
      <c r="F93" s="1205"/>
      <c r="G93" s="1205"/>
      <c r="H93" s="1205"/>
      <c r="I93" s="1205"/>
      <c r="J93" s="1205"/>
      <c r="K93" s="2471"/>
    </row>
    <row r="94" spans="1:12" ht="20.100000000000001" customHeight="1" x14ac:dyDescent="0.25">
      <c r="A94" s="22"/>
      <c r="B94" s="11"/>
      <c r="C94" s="1205"/>
      <c r="D94" s="1204">
        <f t="shared" si="0"/>
        <v>0</v>
      </c>
      <c r="E94" s="1205"/>
      <c r="F94" s="1205"/>
      <c r="G94" s="1205"/>
      <c r="H94" s="1205"/>
      <c r="I94" s="1205"/>
      <c r="J94" s="1205"/>
      <c r="K94" s="2471"/>
    </row>
    <row r="95" spans="1:12" ht="20.100000000000001" customHeight="1" x14ac:dyDescent="0.25">
      <c r="A95" s="22"/>
      <c r="B95" s="11"/>
      <c r="C95" s="1205"/>
      <c r="D95" s="1204">
        <f t="shared" si="0"/>
        <v>0</v>
      </c>
      <c r="E95" s="1205"/>
      <c r="F95" s="1205"/>
      <c r="G95" s="1205"/>
      <c r="H95" s="1205"/>
      <c r="I95" s="1205"/>
      <c r="J95" s="1205"/>
      <c r="K95" s="2471"/>
    </row>
    <row r="96" spans="1:12" ht="20.100000000000001" customHeight="1" x14ac:dyDescent="0.25">
      <c r="A96" s="22"/>
      <c r="B96" s="11"/>
      <c r="C96" s="1205"/>
      <c r="D96" s="1204">
        <f t="shared" si="0"/>
        <v>0</v>
      </c>
      <c r="E96" s="1205"/>
      <c r="F96" s="1205"/>
      <c r="G96" s="1205"/>
      <c r="H96" s="1205"/>
      <c r="I96" s="1205"/>
      <c r="J96" s="1205"/>
      <c r="K96" s="2471"/>
    </row>
    <row r="97" spans="1:11" ht="20.100000000000001" customHeight="1" x14ac:dyDescent="0.25">
      <c r="A97" s="22"/>
      <c r="B97" s="11"/>
      <c r="C97" s="1205"/>
      <c r="D97" s="1204">
        <f t="shared" si="0"/>
        <v>0</v>
      </c>
      <c r="E97" s="1205"/>
      <c r="F97" s="1205"/>
      <c r="G97" s="1205"/>
      <c r="H97" s="1205"/>
      <c r="I97" s="1205"/>
      <c r="J97" s="1205"/>
      <c r="K97" s="2471"/>
    </row>
    <row r="98" spans="1:11" x14ac:dyDescent="0.25">
      <c r="A98" s="22"/>
      <c r="B98" s="11"/>
      <c r="C98" s="1205"/>
      <c r="D98" s="1204">
        <f t="shared" si="0"/>
        <v>0</v>
      </c>
      <c r="E98" s="1205"/>
      <c r="F98" s="1205"/>
      <c r="G98" s="1205"/>
      <c r="H98" s="1205"/>
      <c r="I98" s="1205"/>
      <c r="J98" s="1205"/>
      <c r="K98" s="2471"/>
    </row>
    <row r="99" spans="1:11" x14ac:dyDescent="0.25">
      <c r="A99" s="22"/>
      <c r="B99" s="11"/>
      <c r="C99" s="1205"/>
      <c r="D99" s="1204">
        <f t="shared" si="0"/>
        <v>0</v>
      </c>
      <c r="E99" s="1205"/>
      <c r="F99" s="1205"/>
      <c r="G99" s="1205"/>
      <c r="H99" s="1205"/>
      <c r="I99" s="1205"/>
      <c r="J99" s="1205"/>
      <c r="K99" s="2471"/>
    </row>
    <row r="100" spans="1:11" x14ac:dyDescent="0.25">
      <c r="A100" s="22"/>
      <c r="B100" s="11"/>
      <c r="C100" s="1205"/>
      <c r="D100" s="1204">
        <f t="shared" si="0"/>
        <v>0</v>
      </c>
      <c r="E100" s="1205"/>
      <c r="F100" s="1205"/>
      <c r="G100" s="1205"/>
      <c r="H100" s="1205"/>
      <c r="I100" s="1205"/>
      <c r="J100" s="1205"/>
      <c r="K100" s="2471"/>
    </row>
    <row r="101" spans="1:11" ht="20.100000000000001" customHeight="1" x14ac:dyDescent="0.25">
      <c r="A101" s="22"/>
      <c r="B101" s="11"/>
      <c r="C101" s="1205"/>
      <c r="D101" s="1204">
        <f t="shared" si="0"/>
        <v>0</v>
      </c>
      <c r="E101" s="1205"/>
      <c r="F101" s="1205"/>
      <c r="G101" s="1205"/>
      <c r="H101" s="1205"/>
      <c r="I101" s="1205"/>
      <c r="J101" s="1205"/>
      <c r="K101" s="2471"/>
    </row>
    <row r="102" spans="1:11" x14ac:dyDescent="0.25">
      <c r="A102" s="22"/>
      <c r="B102" s="11"/>
      <c r="C102" s="1205"/>
      <c r="D102" s="1204">
        <f t="shared" si="0"/>
        <v>0</v>
      </c>
      <c r="E102" s="1205"/>
      <c r="F102" s="1205"/>
      <c r="G102" s="1205"/>
      <c r="H102" s="1205"/>
      <c r="I102" s="1205"/>
      <c r="J102" s="1205"/>
      <c r="K102" s="2471"/>
    </row>
    <row r="103" spans="1:11" x14ac:dyDescent="0.25">
      <c r="A103" s="22"/>
      <c r="B103" s="11"/>
      <c r="C103" s="1205"/>
      <c r="D103" s="1204">
        <f t="shared" si="0"/>
        <v>0</v>
      </c>
      <c r="E103" s="1205"/>
      <c r="F103" s="1205"/>
      <c r="G103" s="1205"/>
      <c r="H103" s="1205"/>
      <c r="I103" s="1205"/>
      <c r="J103" s="1205"/>
      <c r="K103" s="2471"/>
    </row>
    <row r="104" spans="1:11" x14ac:dyDescent="0.25">
      <c r="A104" s="22"/>
      <c r="B104" s="11"/>
      <c r="C104" s="1205"/>
      <c r="D104" s="1204">
        <f t="shared" si="0"/>
        <v>0</v>
      </c>
      <c r="E104" s="1205"/>
      <c r="F104" s="1205"/>
      <c r="G104" s="1205"/>
      <c r="H104" s="1205"/>
      <c r="I104" s="1205"/>
      <c r="J104" s="1205"/>
      <c r="K104" s="2471"/>
    </row>
    <row r="105" spans="1:11" ht="20.100000000000001" customHeight="1" x14ac:dyDescent="0.25">
      <c r="A105" s="22"/>
      <c r="B105" s="11"/>
      <c r="C105" s="1205"/>
      <c r="D105" s="1204">
        <f t="shared" si="0"/>
        <v>0</v>
      </c>
      <c r="E105" s="1205"/>
      <c r="F105" s="1205"/>
      <c r="G105" s="1205"/>
      <c r="H105" s="1205"/>
      <c r="I105" s="1205"/>
      <c r="J105" s="1205"/>
      <c r="K105" s="2471"/>
    </row>
    <row r="106" spans="1:11" ht="20.100000000000001" customHeight="1" x14ac:dyDescent="0.25">
      <c r="A106" s="22"/>
      <c r="B106" s="11"/>
      <c r="C106" s="1205"/>
      <c r="D106" s="1204">
        <f t="shared" si="0"/>
        <v>0</v>
      </c>
      <c r="E106" s="1205"/>
      <c r="F106" s="1205"/>
      <c r="G106" s="1205"/>
      <c r="H106" s="1205"/>
      <c r="I106" s="1205"/>
      <c r="J106" s="1205"/>
      <c r="K106" s="2471"/>
    </row>
    <row r="107" spans="1:11" x14ac:dyDescent="0.25">
      <c r="A107" s="22"/>
      <c r="B107" s="11"/>
      <c r="C107" s="1205"/>
      <c r="D107" s="1204">
        <f t="shared" si="0"/>
        <v>0</v>
      </c>
      <c r="E107" s="1205"/>
      <c r="F107" s="1205"/>
      <c r="G107" s="1205"/>
      <c r="H107" s="1205"/>
      <c r="I107" s="1205"/>
      <c r="J107" s="1205"/>
      <c r="K107" s="2471"/>
    </row>
    <row r="108" spans="1:11" x14ac:dyDescent="0.25">
      <c r="A108" s="22"/>
      <c r="B108" s="11"/>
      <c r="C108" s="1205"/>
      <c r="D108" s="1204">
        <f t="shared" si="0"/>
        <v>0</v>
      </c>
      <c r="E108" s="1205"/>
      <c r="F108" s="1205"/>
      <c r="G108" s="1205"/>
      <c r="H108" s="1205"/>
      <c r="I108" s="1205"/>
      <c r="J108" s="1205"/>
      <c r="K108" s="2471"/>
    </row>
    <row r="109" spans="1:11" x14ac:dyDescent="0.25">
      <c r="A109" s="22"/>
      <c r="B109" s="11"/>
      <c r="C109" s="1205"/>
      <c r="D109" s="1204">
        <f t="shared" si="0"/>
        <v>0</v>
      </c>
      <c r="E109" s="1205"/>
      <c r="F109" s="1205"/>
      <c r="G109" s="1205"/>
      <c r="H109" s="1205"/>
      <c r="I109" s="1205"/>
      <c r="J109" s="1205"/>
      <c r="K109" s="2471"/>
    </row>
    <row r="110" spans="1:11" x14ac:dyDescent="0.25">
      <c r="A110" s="22"/>
      <c r="B110" s="11"/>
      <c r="C110" s="1205"/>
      <c r="D110" s="1204">
        <f t="shared" si="0"/>
        <v>0</v>
      </c>
      <c r="E110" s="1205"/>
      <c r="F110" s="1205"/>
      <c r="G110" s="1205"/>
      <c r="H110" s="1205"/>
      <c r="I110" s="1205"/>
      <c r="J110" s="1205"/>
      <c r="K110" s="2471"/>
    </row>
    <row r="111" spans="1:11" x14ac:dyDescent="0.25">
      <c r="A111" s="22"/>
      <c r="B111" s="11"/>
      <c r="C111" s="1205"/>
      <c r="D111" s="1204">
        <f t="shared" si="0"/>
        <v>0</v>
      </c>
      <c r="E111" s="1205"/>
      <c r="F111" s="1205"/>
      <c r="G111" s="1205"/>
      <c r="H111" s="1205"/>
      <c r="I111" s="1205"/>
      <c r="J111" s="1205"/>
      <c r="K111" s="2471"/>
    </row>
    <row r="112" spans="1:11" x14ac:dyDescent="0.25">
      <c r="A112" s="22"/>
      <c r="B112" s="11"/>
      <c r="C112" s="1205"/>
      <c r="D112" s="1204">
        <f t="shared" si="0"/>
        <v>0</v>
      </c>
      <c r="E112" s="1205"/>
      <c r="F112" s="1205"/>
      <c r="G112" s="1205"/>
      <c r="H112" s="1205"/>
      <c r="I112" s="1205"/>
      <c r="J112" s="1205"/>
      <c r="K112" s="2471"/>
    </row>
    <row r="113" spans="1:11" ht="20.100000000000001" customHeight="1" x14ac:dyDescent="0.25">
      <c r="A113" s="22"/>
      <c r="B113" s="11"/>
      <c r="C113" s="1205"/>
      <c r="D113" s="1204">
        <f t="shared" si="0"/>
        <v>0</v>
      </c>
      <c r="E113" s="1205"/>
      <c r="F113" s="1205"/>
      <c r="G113" s="1205"/>
      <c r="H113" s="1205"/>
      <c r="I113" s="1205"/>
      <c r="J113" s="1205"/>
      <c r="K113" s="2471"/>
    </row>
    <row r="114" spans="1:11" ht="20.100000000000001" customHeight="1" x14ac:dyDescent="0.25">
      <c r="A114" s="22"/>
      <c r="B114" s="11"/>
      <c r="C114" s="1205"/>
      <c r="D114" s="1204">
        <f t="shared" si="0"/>
        <v>0</v>
      </c>
      <c r="E114" s="1205"/>
      <c r="F114" s="1205"/>
      <c r="G114" s="1205"/>
      <c r="H114" s="1205"/>
      <c r="I114" s="1205"/>
      <c r="J114" s="1205"/>
      <c r="K114" s="2471"/>
    </row>
    <row r="115" spans="1:11" ht="20.100000000000001" customHeight="1" x14ac:dyDescent="0.25">
      <c r="A115" s="22"/>
      <c r="B115" s="11"/>
      <c r="C115" s="1205"/>
      <c r="D115" s="1204">
        <f t="shared" si="0"/>
        <v>0</v>
      </c>
      <c r="E115" s="1205"/>
      <c r="F115" s="1205"/>
      <c r="G115" s="1205"/>
      <c r="H115" s="1205"/>
      <c r="I115" s="1205"/>
      <c r="J115" s="1205"/>
      <c r="K115" s="2471"/>
    </row>
    <row r="116" spans="1:11" ht="20.100000000000001" customHeight="1" x14ac:dyDescent="0.25">
      <c r="A116" s="22"/>
      <c r="B116" s="11"/>
      <c r="C116" s="1205"/>
      <c r="D116" s="1204">
        <f t="shared" si="0"/>
        <v>0</v>
      </c>
      <c r="E116" s="1205"/>
      <c r="F116" s="1205"/>
      <c r="G116" s="1205"/>
      <c r="H116" s="1205"/>
      <c r="I116" s="1205"/>
      <c r="J116" s="1205"/>
      <c r="K116" s="2471"/>
    </row>
    <row r="117" spans="1:11" x14ac:dyDescent="0.25">
      <c r="A117" s="22"/>
      <c r="B117" s="11"/>
      <c r="C117" s="1205"/>
      <c r="D117" s="1204">
        <f t="shared" si="0"/>
        <v>0</v>
      </c>
      <c r="E117" s="1205"/>
      <c r="F117" s="1205"/>
      <c r="G117" s="1205"/>
      <c r="H117" s="1205"/>
      <c r="I117" s="1205"/>
      <c r="J117" s="1205"/>
      <c r="K117" s="2471"/>
    </row>
    <row r="118" spans="1:11" ht="20.100000000000001" customHeight="1" x14ac:dyDescent="0.25">
      <c r="A118" s="22"/>
      <c r="B118" s="11"/>
      <c r="C118" s="1205"/>
      <c r="D118" s="1204">
        <f t="shared" si="0"/>
        <v>0</v>
      </c>
      <c r="E118" s="1205"/>
      <c r="F118" s="1205"/>
      <c r="G118" s="1205"/>
      <c r="H118" s="1205"/>
      <c r="I118" s="1205"/>
      <c r="J118" s="1205"/>
      <c r="K118" s="2471"/>
    </row>
    <row r="119" spans="1:11" ht="20.100000000000001" customHeight="1" x14ac:dyDescent="0.25">
      <c r="A119" s="22"/>
      <c r="B119" s="11"/>
      <c r="D119" s="108"/>
    </row>
    <row r="120" spans="1:11" ht="20.100000000000001" customHeight="1" x14ac:dyDescent="0.25">
      <c r="A120" s="22"/>
      <c r="B120" s="11"/>
      <c r="C120" s="11"/>
      <c r="D120" s="108"/>
      <c r="E120" s="11"/>
      <c r="F120" s="11"/>
      <c r="G120" s="11"/>
      <c r="H120" s="11"/>
      <c r="I120" s="11"/>
      <c r="J120" s="11"/>
      <c r="K120" s="2675"/>
    </row>
    <row r="121" spans="1:11" ht="20.100000000000001" customHeight="1" x14ac:dyDescent="0.25">
      <c r="A121" s="22"/>
      <c r="B121" s="11"/>
      <c r="C121" s="11"/>
      <c r="D121" s="108"/>
      <c r="E121" s="11"/>
      <c r="F121" s="11"/>
      <c r="G121" s="11"/>
      <c r="H121" s="11"/>
      <c r="I121" s="11"/>
      <c r="J121" s="11"/>
      <c r="K121" s="2675"/>
    </row>
    <row r="122" spans="1:11" ht="20.100000000000001" customHeight="1" x14ac:dyDescent="0.25">
      <c r="A122" s="22"/>
      <c r="B122" s="11"/>
      <c r="C122" s="11"/>
      <c r="D122" s="108"/>
      <c r="E122" s="11"/>
      <c r="F122" s="11"/>
      <c r="G122" s="11"/>
      <c r="H122" s="11"/>
      <c r="I122" s="11"/>
      <c r="J122" s="11"/>
      <c r="K122" s="2675"/>
    </row>
    <row r="123" spans="1:11" ht="20.100000000000001" customHeight="1" x14ac:dyDescent="0.25">
      <c r="A123" s="22"/>
      <c r="B123" s="11"/>
      <c r="C123" s="11"/>
      <c r="D123" s="108"/>
      <c r="E123" s="11"/>
      <c r="F123" s="11"/>
      <c r="G123" s="11"/>
      <c r="H123" s="11"/>
      <c r="I123" s="11"/>
      <c r="J123" s="11"/>
      <c r="K123" s="2675"/>
    </row>
    <row r="124" spans="1:11" ht="20.100000000000001" customHeight="1" x14ac:dyDescent="0.25">
      <c r="A124" s="22"/>
      <c r="B124" s="11"/>
      <c r="C124" s="11"/>
      <c r="D124" s="108"/>
      <c r="E124" s="11"/>
      <c r="F124" s="11"/>
      <c r="G124" s="11"/>
      <c r="H124" s="11"/>
      <c r="I124" s="11"/>
      <c r="J124" s="11"/>
      <c r="K124" s="2675"/>
    </row>
    <row r="125" spans="1:11" ht="20.100000000000001" customHeight="1" x14ac:dyDescent="0.25">
      <c r="A125" s="22"/>
      <c r="B125" s="11"/>
      <c r="C125" s="11"/>
      <c r="D125" s="108"/>
      <c r="E125" s="11"/>
      <c r="F125" s="11"/>
      <c r="G125" s="11"/>
      <c r="H125" s="11"/>
      <c r="I125" s="11"/>
      <c r="J125" s="11"/>
      <c r="K125" s="2675"/>
    </row>
    <row r="126" spans="1:11" x14ac:dyDescent="0.25">
      <c r="A126" s="22"/>
      <c r="B126" s="11"/>
      <c r="C126" s="11"/>
      <c r="D126" s="108"/>
      <c r="E126" s="11"/>
      <c r="F126" s="11"/>
      <c r="G126" s="11"/>
      <c r="H126" s="11"/>
      <c r="I126" s="11"/>
      <c r="J126" s="11"/>
      <c r="K126" s="2675"/>
    </row>
    <row r="127" spans="1:11" ht="20.100000000000001" customHeight="1" x14ac:dyDescent="0.25">
      <c r="A127" s="22"/>
      <c r="B127" s="11"/>
      <c r="C127" s="11"/>
      <c r="D127" s="108"/>
      <c r="E127" s="11"/>
      <c r="F127" s="11"/>
      <c r="G127" s="11"/>
      <c r="H127" s="11"/>
      <c r="I127" s="11"/>
      <c r="J127" s="11"/>
      <c r="K127" s="2675"/>
    </row>
    <row r="128" spans="1:11" x14ac:dyDescent="0.25">
      <c r="A128" s="22"/>
      <c r="B128" s="11"/>
      <c r="C128" s="11"/>
      <c r="D128" s="108"/>
      <c r="E128" s="11"/>
      <c r="F128" s="11"/>
      <c r="G128" s="11"/>
      <c r="H128" s="11"/>
      <c r="I128" s="11"/>
      <c r="J128" s="11"/>
      <c r="K128" s="2675"/>
    </row>
    <row r="129" spans="1:11" x14ac:dyDescent="0.25">
      <c r="A129" s="22"/>
      <c r="B129" s="11"/>
      <c r="C129" s="11"/>
      <c r="D129" s="108"/>
      <c r="E129" s="11"/>
      <c r="F129" s="11"/>
      <c r="G129" s="11"/>
      <c r="H129" s="11"/>
      <c r="I129" s="11"/>
      <c r="J129" s="11"/>
      <c r="K129" s="2675"/>
    </row>
    <row r="130" spans="1:11" x14ac:dyDescent="0.25">
      <c r="A130" s="22"/>
      <c r="B130" s="11"/>
      <c r="C130" s="11"/>
      <c r="D130" s="108"/>
      <c r="E130" s="11"/>
      <c r="F130" s="11"/>
      <c r="G130" s="11"/>
      <c r="H130" s="11"/>
      <c r="I130" s="11"/>
      <c r="J130" s="11"/>
      <c r="K130" s="2675"/>
    </row>
    <row r="131" spans="1:11" x14ac:dyDescent="0.25">
      <c r="A131" s="22"/>
      <c r="D131" s="108"/>
    </row>
    <row r="132" spans="1:11" x14ac:dyDescent="0.25">
      <c r="A132" s="22"/>
      <c r="D132" s="108"/>
    </row>
    <row r="133" spans="1:11" x14ac:dyDescent="0.25">
      <c r="A133" s="22"/>
      <c r="D133" s="108"/>
    </row>
    <row r="134" spans="1:11" x14ac:dyDescent="0.25">
      <c r="A134" s="22"/>
      <c r="D134" s="108"/>
    </row>
    <row r="135" spans="1:11" x14ac:dyDescent="0.25">
      <c r="A135" s="22"/>
      <c r="D135" s="108"/>
    </row>
    <row r="136" spans="1:11" x14ac:dyDescent="0.25">
      <c r="A136" s="22"/>
      <c r="D136" s="108"/>
    </row>
    <row r="137" spans="1:11" x14ac:dyDescent="0.25">
      <c r="A137" s="22"/>
      <c r="D137" s="108"/>
    </row>
    <row r="138" spans="1:11" x14ac:dyDescent="0.25">
      <c r="A138" s="22"/>
      <c r="D138" s="108"/>
    </row>
    <row r="139" spans="1:11" x14ac:dyDescent="0.25">
      <c r="A139" s="22"/>
      <c r="D139" s="108"/>
    </row>
    <row r="140" spans="1:11" x14ac:dyDescent="0.25">
      <c r="A140" s="22"/>
      <c r="D140" s="108"/>
    </row>
    <row r="141" spans="1:11" x14ac:dyDescent="0.25">
      <c r="A141" s="22"/>
      <c r="D141" s="108"/>
    </row>
    <row r="142" spans="1:11" x14ac:dyDescent="0.25">
      <c r="A142" s="22"/>
      <c r="D142" s="108"/>
    </row>
    <row r="143" spans="1:11" x14ac:dyDescent="0.25">
      <c r="A143" s="22"/>
      <c r="D143" s="108"/>
    </row>
    <row r="144" spans="1:11" x14ac:dyDescent="0.25">
      <c r="A144" s="22"/>
      <c r="D144" s="108"/>
    </row>
    <row r="145" spans="1:4" x14ac:dyDescent="0.25">
      <c r="A145" s="22"/>
      <c r="D145" s="108"/>
    </row>
    <row r="146" spans="1:4" x14ac:dyDescent="0.25">
      <c r="A146" s="22"/>
      <c r="D146" s="108"/>
    </row>
    <row r="147" spans="1:4" x14ac:dyDescent="0.25">
      <c r="A147" s="22"/>
      <c r="D147" s="108"/>
    </row>
    <row r="148" spans="1:4" x14ac:dyDescent="0.25">
      <c r="A148" s="22"/>
      <c r="D148" s="108"/>
    </row>
    <row r="149" spans="1:4" x14ac:dyDescent="0.25">
      <c r="A149" s="22"/>
      <c r="D149" s="108"/>
    </row>
    <row r="150" spans="1:4" x14ac:dyDescent="0.25">
      <c r="A150" s="22"/>
      <c r="D150" s="108"/>
    </row>
    <row r="151" spans="1:4" x14ac:dyDescent="0.25">
      <c r="A151" s="22"/>
      <c r="D151" s="108"/>
    </row>
    <row r="152" spans="1:4" x14ac:dyDescent="0.25">
      <c r="A152" s="22"/>
    </row>
    <row r="153" spans="1:4" x14ac:dyDescent="0.25">
      <c r="A153" s="22"/>
    </row>
    <row r="154" spans="1:4" x14ac:dyDescent="0.25">
      <c r="A154" s="22"/>
    </row>
    <row r="155" spans="1:4" x14ac:dyDescent="0.25">
      <c r="A155" s="22"/>
    </row>
    <row r="156" spans="1:4" x14ac:dyDescent="0.25">
      <c r="A156" s="22"/>
    </row>
    <row r="157" spans="1:4" x14ac:dyDescent="0.25">
      <c r="A157" s="22"/>
    </row>
  </sheetData>
  <autoFilter ref="B6:K6"/>
  <customSheetViews>
    <customSheetView guid="{A61807DE-1A9F-4D9E-AA9C-2C2A4B8D3195}" showAutoFilter="1">
      <pane ySplit="6" topLeftCell="A37" activePane="bottomLeft" state="frozen"/>
      <selection pane="bottomLeft" activeCell="K5" sqref="K5"/>
      <pageMargins left="0.75" right="0.75" top="1" bottom="1" header="0.5" footer="0.5"/>
      <pageSetup paperSize="9" orientation="portrait" r:id="rId1"/>
      <headerFooter alignWithMargins="0"/>
      <autoFilter ref="B6:B46"/>
    </customSheetView>
    <customSheetView guid="{C5727CAE-36E7-4F5C-A23D-3D3BFC529126}" showAutoFilter="1">
      <pane ySplit="6" topLeftCell="A37" activePane="bottomLeft" state="frozen"/>
      <selection pane="bottomLeft" activeCell="K5" sqref="K5"/>
      <pageMargins left="0.75" right="0.75" top="1" bottom="1" header="0.5" footer="0.5"/>
      <pageSetup paperSize="9" orientation="portrait" r:id="rId2"/>
      <headerFooter alignWithMargins="0"/>
      <autoFilter ref="B6:B46"/>
    </customSheetView>
    <customSheetView guid="{DA733677-58EB-43A1-AB08-BCD2B2774334}" showAutoFilter="1">
      <pane ySplit="6" topLeftCell="A37" activePane="bottomLeft" state="frozen"/>
      <selection pane="bottomLeft" activeCell="K5" sqref="K5"/>
      <pageMargins left="0.75" right="0.75" top="1" bottom="1" header="0.5" footer="0.5"/>
      <pageSetup paperSize="9" orientation="portrait" r:id="rId3"/>
      <headerFooter alignWithMargins="0"/>
      <autoFilter ref="B6:B46"/>
    </customSheetView>
  </customSheetViews>
  <mergeCells count="44">
    <mergeCell ref="M4:U5"/>
    <mergeCell ref="C45:J45"/>
    <mergeCell ref="C44:J44"/>
    <mergeCell ref="C42:J42"/>
    <mergeCell ref="C40:J40"/>
    <mergeCell ref="C32:J32"/>
    <mergeCell ref="C27:J27"/>
    <mergeCell ref="I5:J5"/>
    <mergeCell ref="G4:H5"/>
    <mergeCell ref="C5:F5"/>
    <mergeCell ref="C10:J10"/>
    <mergeCell ref="A3:B3"/>
    <mergeCell ref="C3:F3"/>
    <mergeCell ref="G3:H3"/>
    <mergeCell ref="I3:J3"/>
    <mergeCell ref="C19:J19"/>
    <mergeCell ref="A4:B4"/>
    <mergeCell ref="C4:F4"/>
    <mergeCell ref="I4:J4"/>
    <mergeCell ref="A5:B5"/>
    <mergeCell ref="A1:L1"/>
    <mergeCell ref="A2:B2"/>
    <mergeCell ref="C2:F2"/>
    <mergeCell ref="G2:H2"/>
    <mergeCell ref="I2:J2"/>
    <mergeCell ref="K2:L2"/>
    <mergeCell ref="H74:I74"/>
    <mergeCell ref="C59:J59"/>
    <mergeCell ref="K3:L3"/>
    <mergeCell ref="K4:L4"/>
    <mergeCell ref="K5:L5"/>
    <mergeCell ref="C55:J55"/>
    <mergeCell ref="H53:I53"/>
    <mergeCell ref="C49:J49"/>
    <mergeCell ref="C56:J56"/>
    <mergeCell ref="H60:I60"/>
    <mergeCell ref="C48:J48"/>
    <mergeCell ref="H46:I46"/>
    <mergeCell ref="C86:J86"/>
    <mergeCell ref="C83:J83"/>
    <mergeCell ref="C81:J81"/>
    <mergeCell ref="C79:J79"/>
    <mergeCell ref="C77:J77"/>
    <mergeCell ref="C84:J84"/>
  </mergeCells>
  <phoneticPr fontId="9" type="noConversion"/>
  <pageMargins left="0.75" right="0.75" top="1" bottom="1" header="0.5" footer="0.5"/>
  <pageSetup paperSize="9" orientation="portrait" r:id="rId4"/>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FFFF00"/>
  </sheetPr>
  <dimension ref="A1:M152"/>
  <sheetViews>
    <sheetView workbookViewId="0">
      <pane ySplit="6" topLeftCell="A101" activePane="bottomLeft" state="frozen"/>
      <selection activeCell="C163" sqref="C163:J163"/>
      <selection pane="bottomLeft" activeCell="C107" sqref="C107:J107"/>
    </sheetView>
  </sheetViews>
  <sheetFormatPr defaultRowHeight="15.75" x14ac:dyDescent="0.25"/>
  <cols>
    <col min="1" max="1" width="11" style="24" customWidth="1"/>
    <col min="2" max="7" width="10.140625" style="23" customWidth="1"/>
    <col min="8" max="8" width="11.28515625" style="23" customWidth="1"/>
    <col min="9" max="9" width="14.42578125" style="23" customWidth="1"/>
    <col min="10" max="10" width="16.7109375" style="23" customWidth="1"/>
    <col min="11" max="11" width="20.7109375" style="2453" customWidth="1"/>
    <col min="12" max="12" width="55.140625" style="3" customWidth="1"/>
    <col min="13" max="16384" width="9.140625" style="10"/>
  </cols>
  <sheetData>
    <row r="1" spans="1:13" s="2" customFormat="1" ht="30.75" customHeight="1" thickTop="1" x14ac:dyDescent="0.25">
      <c r="A1" s="3465" t="s">
        <v>597</v>
      </c>
      <c r="B1" s="3466"/>
      <c r="C1" s="3466"/>
      <c r="D1" s="3466"/>
      <c r="E1" s="3466"/>
      <c r="F1" s="3466"/>
      <c r="G1" s="3466"/>
      <c r="H1" s="3466"/>
      <c r="I1" s="3466"/>
      <c r="J1" s="3466"/>
      <c r="K1" s="3466"/>
      <c r="L1" s="3467"/>
      <c r="M1" s="1"/>
    </row>
    <row r="2" spans="1:13" s="5" customFormat="1" ht="20.25" customHeight="1" x14ac:dyDescent="0.25">
      <c r="A2" s="3463" t="s">
        <v>259</v>
      </c>
      <c r="B2" s="3464"/>
      <c r="C2" s="3445">
        <f>(25+106+61)*25</f>
        <v>4800</v>
      </c>
      <c r="D2" s="3446"/>
      <c r="E2" s="3446"/>
      <c r="F2" s="3447"/>
      <c r="G2" s="3461"/>
      <c r="H2" s="3462"/>
      <c r="I2" s="3437" t="s">
        <v>260</v>
      </c>
      <c r="J2" s="3438"/>
      <c r="K2" s="3500" t="s">
        <v>267</v>
      </c>
      <c r="L2" s="3501"/>
      <c r="M2" s="4"/>
    </row>
    <row r="3" spans="1:13" s="5" customFormat="1" ht="20.25" customHeight="1" x14ac:dyDescent="0.25">
      <c r="A3" s="3463" t="s">
        <v>261</v>
      </c>
      <c r="B3" s="3464"/>
      <c r="C3" s="3445" t="s">
        <v>272</v>
      </c>
      <c r="D3" s="3446"/>
      <c r="E3" s="3446"/>
      <c r="F3" s="3447"/>
      <c r="G3" s="3440"/>
      <c r="H3" s="3441"/>
      <c r="I3" s="3437" t="s">
        <v>262</v>
      </c>
      <c r="J3" s="3438"/>
      <c r="K3" s="3500" t="s">
        <v>274</v>
      </c>
      <c r="L3" s="3501"/>
      <c r="M3" s="4"/>
    </row>
    <row r="4" spans="1:13" s="5" customFormat="1" ht="20.25" customHeight="1" x14ac:dyDescent="0.25">
      <c r="A4" s="3463" t="s">
        <v>263</v>
      </c>
      <c r="B4" s="3464"/>
      <c r="C4" s="3445" t="s">
        <v>2510</v>
      </c>
      <c r="D4" s="3446"/>
      <c r="E4" s="3446"/>
      <c r="F4" s="3447"/>
      <c r="G4" s="3461"/>
      <c r="H4" s="3462"/>
      <c r="I4" s="3437" t="s">
        <v>264</v>
      </c>
      <c r="J4" s="3438"/>
      <c r="K4" s="3500" t="s">
        <v>3436</v>
      </c>
      <c r="L4" s="3501"/>
      <c r="M4" s="4"/>
    </row>
    <row r="5" spans="1:13" s="5" customFormat="1" ht="48" customHeight="1" thickBot="1" x14ac:dyDescent="0.3">
      <c r="A5" s="3448" t="s">
        <v>265</v>
      </c>
      <c r="B5" s="3449"/>
      <c r="C5" s="3450" t="s">
        <v>3630</v>
      </c>
      <c r="D5" s="3451"/>
      <c r="E5" s="3451"/>
      <c r="F5" s="3452"/>
      <c r="G5" s="3721" t="s">
        <v>2501</v>
      </c>
      <c r="H5" s="3722"/>
      <c r="I5" s="3437" t="s">
        <v>397</v>
      </c>
      <c r="J5" s="3438"/>
      <c r="K5" s="3719" t="s">
        <v>2105</v>
      </c>
      <c r="L5" s="3720"/>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3" ht="23.25" customHeight="1" thickTop="1" x14ac:dyDescent="0.25">
      <c r="A7" s="19">
        <v>40572</v>
      </c>
      <c r="B7" s="20" t="s">
        <v>12</v>
      </c>
      <c r="C7" s="106">
        <v>205</v>
      </c>
      <c r="D7" s="106">
        <v>203</v>
      </c>
      <c r="E7" s="106">
        <v>1</v>
      </c>
      <c r="F7" s="106"/>
      <c r="G7" s="106">
        <v>70</v>
      </c>
      <c r="H7" s="20"/>
      <c r="I7" s="20"/>
      <c r="J7" s="20"/>
      <c r="K7" s="2665" t="s">
        <v>3825</v>
      </c>
      <c r="L7" s="21" t="s">
        <v>1053</v>
      </c>
    </row>
    <row r="8" spans="1:13" ht="22.5" customHeight="1" x14ac:dyDescent="0.25">
      <c r="A8" s="22">
        <v>40630</v>
      </c>
      <c r="B8" s="11" t="s">
        <v>186</v>
      </c>
      <c r="C8" s="11"/>
      <c r="D8" s="11"/>
      <c r="E8" s="11"/>
      <c r="F8" s="11"/>
      <c r="G8" s="11"/>
      <c r="H8" s="23">
        <v>4710</v>
      </c>
      <c r="I8" s="23">
        <v>100</v>
      </c>
      <c r="J8" s="11"/>
      <c r="K8" s="2675"/>
      <c r="L8" s="3" t="s">
        <v>921</v>
      </c>
    </row>
    <row r="9" spans="1:13" ht="20.100000000000001" customHeight="1" x14ac:dyDescent="0.25">
      <c r="A9" s="22">
        <v>40674</v>
      </c>
      <c r="B9" s="11" t="s">
        <v>12</v>
      </c>
      <c r="C9" s="23">
        <v>210</v>
      </c>
      <c r="D9" s="23">
        <v>208</v>
      </c>
      <c r="E9" s="23">
        <v>1</v>
      </c>
      <c r="G9" s="23">
        <v>122</v>
      </c>
      <c r="L9" s="3" t="s">
        <v>25</v>
      </c>
    </row>
    <row r="10" spans="1:13" ht="25.5" customHeight="1" x14ac:dyDescent="0.25">
      <c r="A10" s="22">
        <v>40703</v>
      </c>
      <c r="B10" s="11" t="s">
        <v>16</v>
      </c>
      <c r="C10" s="3439" t="s">
        <v>1054</v>
      </c>
      <c r="D10" s="3439"/>
      <c r="E10" s="3439"/>
      <c r="F10" s="3439"/>
      <c r="G10" s="3439"/>
      <c r="H10" s="3439"/>
      <c r="I10" s="3439"/>
      <c r="J10" s="3439"/>
      <c r="K10" s="2459"/>
    </row>
    <row r="11" spans="1:13" ht="20.100000000000001" customHeight="1" x14ac:dyDescent="0.25">
      <c r="A11" s="22">
        <v>40748</v>
      </c>
      <c r="B11" s="11" t="s">
        <v>186</v>
      </c>
      <c r="H11" s="23">
        <v>4665</v>
      </c>
      <c r="I11" s="23">
        <v>81</v>
      </c>
      <c r="L11" s="3" t="s">
        <v>131</v>
      </c>
    </row>
    <row r="12" spans="1:13" ht="20.100000000000001" customHeight="1" x14ac:dyDescent="0.25">
      <c r="A12" s="22">
        <v>40765</v>
      </c>
      <c r="B12" s="11" t="s">
        <v>12</v>
      </c>
      <c r="C12" s="23">
        <v>195</v>
      </c>
      <c r="D12" s="110">
        <f>+C12*(100-E12)/100</f>
        <v>193.05</v>
      </c>
      <c r="E12" s="23">
        <v>1</v>
      </c>
      <c r="F12" s="23" t="s">
        <v>159</v>
      </c>
      <c r="G12" s="23">
        <v>100</v>
      </c>
      <c r="L12" s="3" t="s">
        <v>22</v>
      </c>
    </row>
    <row r="13" spans="1:13" ht="18.75" customHeight="1" thickBot="1" x14ac:dyDescent="0.3">
      <c r="A13" s="14">
        <v>40791</v>
      </c>
      <c r="B13" s="15" t="s">
        <v>12</v>
      </c>
      <c r="C13" s="130">
        <v>205</v>
      </c>
      <c r="D13" s="150">
        <f>+C13*(100-E13)/100</f>
        <v>202.95</v>
      </c>
      <c r="E13" s="130">
        <v>1</v>
      </c>
      <c r="F13" s="130" t="s">
        <v>159</v>
      </c>
      <c r="G13" s="130">
        <v>320</v>
      </c>
      <c r="H13" s="130"/>
      <c r="I13" s="130"/>
      <c r="J13" s="130"/>
      <c r="K13" s="2553"/>
      <c r="L13" s="55" t="s">
        <v>169</v>
      </c>
    </row>
    <row r="14" spans="1:13" ht="20.100000000000001" customHeight="1" thickTop="1" x14ac:dyDescent="0.25">
      <c r="A14" s="39">
        <v>40933</v>
      </c>
      <c r="B14" s="40" t="s">
        <v>186</v>
      </c>
      <c r="C14" s="105"/>
      <c r="D14" s="114"/>
      <c r="E14" s="105"/>
      <c r="F14" s="105"/>
      <c r="G14" s="105"/>
      <c r="H14" s="105"/>
      <c r="I14" s="105"/>
      <c r="J14" s="105"/>
      <c r="K14" s="2496"/>
      <c r="L14" s="41" t="s">
        <v>40</v>
      </c>
    </row>
    <row r="15" spans="1:13" ht="20.100000000000001" customHeight="1" x14ac:dyDescent="0.25">
      <c r="A15" s="22">
        <v>40988</v>
      </c>
      <c r="B15" s="11" t="s">
        <v>12</v>
      </c>
      <c r="C15" s="23">
        <v>215</v>
      </c>
      <c r="D15" s="110">
        <f>+C15*(100-E15)/100</f>
        <v>212.85</v>
      </c>
      <c r="E15" s="23">
        <v>1</v>
      </c>
      <c r="F15" s="23" t="s">
        <v>159</v>
      </c>
      <c r="G15" s="23">
        <v>135</v>
      </c>
      <c r="L15" s="3" t="s">
        <v>25</v>
      </c>
    </row>
    <row r="16" spans="1:13" ht="20.100000000000001" customHeight="1" x14ac:dyDescent="0.25">
      <c r="A16" s="22">
        <v>41001</v>
      </c>
      <c r="B16" s="11" t="s">
        <v>186</v>
      </c>
      <c r="D16" s="110"/>
      <c r="H16" s="23">
        <v>4460</v>
      </c>
      <c r="I16" s="23">
        <v>88</v>
      </c>
      <c r="L16" s="3" t="s">
        <v>40</v>
      </c>
    </row>
    <row r="17" spans="1:12" ht="20.100000000000001" customHeight="1" x14ac:dyDescent="0.25">
      <c r="A17" s="36">
        <v>41123</v>
      </c>
      <c r="B17" s="37" t="s">
        <v>12</v>
      </c>
      <c r="C17" s="90">
        <v>160</v>
      </c>
      <c r="D17" s="113">
        <f>+C17*(100-E17)/100</f>
        <v>144</v>
      </c>
      <c r="E17" s="90">
        <v>10</v>
      </c>
      <c r="F17" s="90"/>
      <c r="G17" s="90">
        <v>120</v>
      </c>
      <c r="H17" s="90"/>
      <c r="I17" s="90"/>
      <c r="J17" s="90"/>
      <c r="K17" s="2523"/>
      <c r="L17" s="38" t="s">
        <v>22</v>
      </c>
    </row>
    <row r="18" spans="1:12" ht="20.100000000000001" customHeight="1" x14ac:dyDescent="0.25">
      <c r="A18" s="22">
        <v>41137</v>
      </c>
      <c r="B18" s="11" t="s">
        <v>14</v>
      </c>
      <c r="C18" s="3470" t="s">
        <v>245</v>
      </c>
      <c r="D18" s="3471"/>
      <c r="E18" s="3471"/>
      <c r="F18" s="3471"/>
      <c r="G18" s="3471"/>
      <c r="H18" s="3471"/>
      <c r="I18" s="3471"/>
      <c r="J18" s="3472"/>
      <c r="K18" s="2462"/>
    </row>
    <row r="19" spans="1:12" ht="20.100000000000001" customHeight="1" thickBot="1" x14ac:dyDescent="0.3">
      <c r="A19" s="28">
        <v>41157</v>
      </c>
      <c r="B19" s="12" t="s">
        <v>12</v>
      </c>
      <c r="C19" s="116">
        <v>190</v>
      </c>
      <c r="D19" s="129">
        <f>+C19*(100-E19)/100</f>
        <v>171</v>
      </c>
      <c r="E19" s="116">
        <v>10</v>
      </c>
      <c r="F19" s="116"/>
      <c r="G19" s="116">
        <v>110</v>
      </c>
      <c r="H19" s="116"/>
      <c r="I19" s="116"/>
      <c r="J19" s="116"/>
      <c r="K19" s="2534"/>
      <c r="L19" s="13" t="s">
        <v>22</v>
      </c>
    </row>
    <row r="20" spans="1:12" ht="20.100000000000001" customHeight="1" thickTop="1" x14ac:dyDescent="0.25">
      <c r="A20" s="39">
        <v>41300</v>
      </c>
      <c r="B20" s="40" t="s">
        <v>186</v>
      </c>
      <c r="C20" s="105"/>
      <c r="D20" s="114"/>
      <c r="E20" s="105"/>
      <c r="F20" s="105"/>
      <c r="G20" s="105"/>
      <c r="H20" s="105"/>
      <c r="I20" s="105"/>
      <c r="J20" s="105"/>
      <c r="K20" s="2496"/>
      <c r="L20" s="140" t="s">
        <v>173</v>
      </c>
    </row>
    <row r="21" spans="1:12" ht="20.100000000000001" customHeight="1" x14ac:dyDescent="0.25">
      <c r="A21" s="19">
        <v>41304</v>
      </c>
      <c r="B21" s="20" t="s">
        <v>14</v>
      </c>
      <c r="C21" s="3565" t="s">
        <v>245</v>
      </c>
      <c r="D21" s="3566"/>
      <c r="E21" s="3566"/>
      <c r="F21" s="3566"/>
      <c r="G21" s="3566"/>
      <c r="H21" s="3566"/>
      <c r="I21" s="3567"/>
      <c r="J21" s="106"/>
      <c r="K21" s="2665"/>
      <c r="L21" s="21"/>
    </row>
    <row r="22" spans="1:12" ht="20.100000000000001" customHeight="1" x14ac:dyDescent="0.25">
      <c r="A22" s="22">
        <v>41317</v>
      </c>
      <c r="B22" s="11" t="s">
        <v>309</v>
      </c>
      <c r="C22" s="23">
        <v>210</v>
      </c>
      <c r="D22" s="110">
        <f>+C22*(100-E22)/100</f>
        <v>168</v>
      </c>
      <c r="E22" s="23">
        <v>20</v>
      </c>
      <c r="G22" s="23">
        <v>120</v>
      </c>
      <c r="L22" s="3" t="s">
        <v>624</v>
      </c>
    </row>
    <row r="23" spans="1:12" ht="45" customHeight="1" x14ac:dyDescent="0.25">
      <c r="A23" s="22">
        <v>41346</v>
      </c>
      <c r="B23" s="11" t="s">
        <v>210</v>
      </c>
      <c r="C23" s="3476" t="s">
        <v>1055</v>
      </c>
      <c r="D23" s="3478"/>
      <c r="E23" s="3478"/>
      <c r="F23" s="3478"/>
      <c r="G23" s="3478"/>
      <c r="H23" s="3478"/>
      <c r="I23" s="3478"/>
      <c r="J23" s="3477"/>
      <c r="K23" s="2469"/>
    </row>
    <row r="24" spans="1:12" ht="20.100000000000001" customHeight="1" x14ac:dyDescent="0.25">
      <c r="A24" s="22">
        <v>41360</v>
      </c>
      <c r="B24" s="11" t="s">
        <v>12</v>
      </c>
      <c r="C24" s="23">
        <v>205</v>
      </c>
      <c r="D24" s="110">
        <f>+C24*(100-E24)/100</f>
        <v>164</v>
      </c>
      <c r="E24" s="23">
        <v>20</v>
      </c>
      <c r="G24" s="23">
        <v>100</v>
      </c>
      <c r="L24" s="3" t="s">
        <v>346</v>
      </c>
    </row>
    <row r="25" spans="1:12" ht="20.100000000000001" customHeight="1" x14ac:dyDescent="0.25">
      <c r="A25" s="22">
        <v>41365</v>
      </c>
      <c r="B25" s="11" t="s">
        <v>186</v>
      </c>
      <c r="D25" s="110"/>
      <c r="H25" s="3445" t="s">
        <v>238</v>
      </c>
      <c r="I25" s="3446"/>
      <c r="J25" s="3447"/>
      <c r="K25" s="2454"/>
      <c r="L25" s="3" t="s">
        <v>40</v>
      </c>
    </row>
    <row r="26" spans="1:12" ht="20.100000000000001" customHeight="1" x14ac:dyDescent="0.25">
      <c r="A26" s="22">
        <v>41518</v>
      </c>
      <c r="B26" s="11" t="s">
        <v>372</v>
      </c>
      <c r="C26" s="3445" t="s">
        <v>353</v>
      </c>
      <c r="D26" s="3446"/>
      <c r="E26" s="3446"/>
      <c r="F26" s="3446"/>
      <c r="G26" s="3446"/>
      <c r="H26" s="3446"/>
      <c r="I26" s="3446"/>
      <c r="J26" s="3447"/>
      <c r="K26" s="2454"/>
    </row>
    <row r="27" spans="1:12" ht="20.100000000000001" customHeight="1" x14ac:dyDescent="0.25">
      <c r="A27" s="22">
        <v>41553</v>
      </c>
      <c r="B27" s="11" t="s">
        <v>186</v>
      </c>
      <c r="D27" s="110"/>
      <c r="H27" s="3445" t="s">
        <v>238</v>
      </c>
      <c r="I27" s="3446"/>
      <c r="J27" s="3447"/>
      <c r="K27" s="2454"/>
      <c r="L27" s="124" t="s">
        <v>336</v>
      </c>
    </row>
    <row r="28" spans="1:12" ht="20.100000000000001" customHeight="1" x14ac:dyDescent="0.25">
      <c r="A28" s="22">
        <v>41555</v>
      </c>
      <c r="B28" s="11" t="s">
        <v>12</v>
      </c>
      <c r="C28" s="23">
        <v>195</v>
      </c>
      <c r="D28" s="110">
        <f>+C28*(100-E28)/100</f>
        <v>146.25</v>
      </c>
      <c r="E28" s="23">
        <v>25</v>
      </c>
      <c r="G28" s="23">
        <v>100</v>
      </c>
      <c r="L28" s="3" t="s">
        <v>310</v>
      </c>
    </row>
    <row r="29" spans="1:12" x14ac:dyDescent="0.25">
      <c r="A29" s="22">
        <v>41574</v>
      </c>
      <c r="B29" s="11" t="s">
        <v>372</v>
      </c>
      <c r="C29" s="3445" t="s">
        <v>357</v>
      </c>
      <c r="D29" s="3446"/>
      <c r="E29" s="3446"/>
      <c r="F29" s="3446"/>
      <c r="G29" s="3446"/>
      <c r="H29" s="3446"/>
      <c r="I29" s="3446"/>
      <c r="J29" s="3447"/>
      <c r="K29" s="2454"/>
    </row>
    <row r="30" spans="1:12" ht="33" customHeight="1" x14ac:dyDescent="0.25">
      <c r="A30" s="22">
        <v>41576</v>
      </c>
      <c r="B30" s="11" t="s">
        <v>14</v>
      </c>
      <c r="C30" s="3476" t="s">
        <v>1056</v>
      </c>
      <c r="D30" s="3478"/>
      <c r="E30" s="3478"/>
      <c r="F30" s="3478"/>
      <c r="G30" s="3478"/>
      <c r="H30" s="3478"/>
      <c r="I30" s="3478"/>
      <c r="J30" s="3477"/>
      <c r="K30" s="2469"/>
    </row>
    <row r="31" spans="1:12" ht="87" customHeight="1" x14ac:dyDescent="0.25">
      <c r="A31" s="1254">
        <v>41583</v>
      </c>
      <c r="B31" s="1337" t="s">
        <v>31</v>
      </c>
      <c r="C31" s="3579" t="s">
        <v>1274</v>
      </c>
      <c r="D31" s="3580"/>
      <c r="E31" s="3580"/>
      <c r="F31" s="3580"/>
      <c r="G31" s="3580"/>
      <c r="H31" s="3580"/>
      <c r="I31" s="3580"/>
      <c r="J31" s="3581"/>
      <c r="K31" s="2760" t="s">
        <v>2106</v>
      </c>
      <c r="L31" s="1318" t="s">
        <v>2106</v>
      </c>
    </row>
    <row r="32" spans="1:12" ht="48" thickBot="1" x14ac:dyDescent="0.3">
      <c r="A32" s="33">
        <v>41612</v>
      </c>
      <c r="B32" s="34" t="s">
        <v>12</v>
      </c>
      <c r="C32" s="117">
        <v>185</v>
      </c>
      <c r="D32" s="118">
        <f>+C32*(100-E32)/100</f>
        <v>111</v>
      </c>
      <c r="E32" s="118">
        <v>40</v>
      </c>
      <c r="F32" s="118"/>
      <c r="G32" s="118">
        <v>125</v>
      </c>
      <c r="H32" s="118"/>
      <c r="I32" s="118"/>
      <c r="J32" s="117"/>
      <c r="K32" s="2456"/>
      <c r="L32" s="44" t="s">
        <v>1057</v>
      </c>
    </row>
    <row r="33" spans="1:12" ht="24" customHeight="1" thickTop="1" x14ac:dyDescent="0.25">
      <c r="A33" s="19">
        <v>41645</v>
      </c>
      <c r="B33" s="20" t="s">
        <v>186</v>
      </c>
      <c r="C33" s="106"/>
      <c r="D33" s="111"/>
      <c r="E33" s="111"/>
      <c r="F33" s="111"/>
      <c r="G33" s="111"/>
      <c r="H33" s="111">
        <v>3155</v>
      </c>
      <c r="I33" s="111">
        <v>100</v>
      </c>
      <c r="J33" s="106"/>
      <c r="K33" s="2665"/>
      <c r="L33" s="77" t="s">
        <v>1058</v>
      </c>
    </row>
    <row r="34" spans="1:12" x14ac:dyDescent="0.25">
      <c r="A34" s="22">
        <v>41717</v>
      </c>
      <c r="B34" s="11" t="s">
        <v>186</v>
      </c>
      <c r="C34" s="108"/>
      <c r="D34" s="108"/>
      <c r="E34" s="108"/>
      <c r="F34" s="108"/>
      <c r="G34" s="108"/>
      <c r="H34" s="108">
        <v>3625</v>
      </c>
      <c r="I34" s="108">
        <v>87</v>
      </c>
      <c r="J34" s="108"/>
      <c r="K34" s="2467"/>
      <c r="L34" s="3" t="s">
        <v>40</v>
      </c>
    </row>
    <row r="35" spans="1:12" ht="20.100000000000001" customHeight="1" x14ac:dyDescent="0.25">
      <c r="A35" s="22">
        <v>41745</v>
      </c>
      <c r="B35" s="11" t="s">
        <v>12</v>
      </c>
      <c r="C35" s="108">
        <v>185</v>
      </c>
      <c r="D35" s="108">
        <f>+C35*(100-E35)/100</f>
        <v>92.5</v>
      </c>
      <c r="E35" s="108">
        <v>50</v>
      </c>
      <c r="F35" s="108"/>
      <c r="G35" s="108">
        <v>140</v>
      </c>
      <c r="H35" s="108"/>
      <c r="I35" s="108"/>
      <c r="J35" s="108"/>
      <c r="K35" s="2467"/>
      <c r="L35" s="3" t="s">
        <v>420</v>
      </c>
    </row>
    <row r="36" spans="1:12" ht="20.100000000000001" customHeight="1" x14ac:dyDescent="0.25">
      <c r="A36" s="22">
        <v>41791</v>
      </c>
      <c r="B36" s="11" t="s">
        <v>4</v>
      </c>
      <c r="C36" s="3476" t="s">
        <v>458</v>
      </c>
      <c r="D36" s="3478"/>
      <c r="E36" s="3478"/>
      <c r="F36" s="3478"/>
      <c r="G36" s="3478"/>
      <c r="H36" s="3478"/>
      <c r="I36" s="3478"/>
      <c r="J36" s="3477"/>
      <c r="K36" s="2469"/>
    </row>
    <row r="37" spans="1:12" x14ac:dyDescent="0.25">
      <c r="A37" s="22">
        <v>41807</v>
      </c>
      <c r="B37" s="11" t="s">
        <v>12</v>
      </c>
      <c r="C37" s="108">
        <v>175</v>
      </c>
      <c r="D37" s="108">
        <f>+C37*(100-E37)/100</f>
        <v>43.75</v>
      </c>
      <c r="E37" s="123">
        <v>75</v>
      </c>
      <c r="F37" s="108"/>
      <c r="G37" s="108">
        <v>135</v>
      </c>
      <c r="H37" s="108"/>
      <c r="I37" s="108"/>
      <c r="J37" s="108"/>
      <c r="K37" s="2467"/>
      <c r="L37" s="3" t="s">
        <v>1059</v>
      </c>
    </row>
    <row r="38" spans="1:12" ht="20.100000000000001" customHeight="1" x14ac:dyDescent="0.25">
      <c r="A38" s="22">
        <v>41810</v>
      </c>
      <c r="B38" s="11" t="s">
        <v>186</v>
      </c>
      <c r="C38" s="108"/>
      <c r="D38" s="108"/>
      <c r="E38" s="108"/>
      <c r="F38" s="108"/>
      <c r="G38" s="108"/>
      <c r="H38" s="3476" t="s">
        <v>461</v>
      </c>
      <c r="I38" s="3478"/>
      <c r="J38" s="3477"/>
      <c r="K38" s="2469"/>
      <c r="L38" s="3" t="s">
        <v>462</v>
      </c>
    </row>
    <row r="39" spans="1:12" ht="24.75" customHeight="1" x14ac:dyDescent="0.25">
      <c r="A39" s="22">
        <v>41837</v>
      </c>
      <c r="B39" s="11" t="s">
        <v>96</v>
      </c>
      <c r="C39" s="3476" t="s">
        <v>472</v>
      </c>
      <c r="D39" s="3478"/>
      <c r="E39" s="3478"/>
      <c r="F39" s="3478"/>
      <c r="G39" s="3478"/>
      <c r="H39" s="3478"/>
      <c r="I39" s="3478"/>
      <c r="J39" s="3477"/>
      <c r="K39" s="2469"/>
    </row>
    <row r="40" spans="1:12" ht="81" customHeight="1" x14ac:dyDescent="0.25">
      <c r="A40" s="1254">
        <v>41846</v>
      </c>
      <c r="B40" s="1337" t="s">
        <v>31</v>
      </c>
      <c r="C40" s="3732" t="s">
        <v>1275</v>
      </c>
      <c r="D40" s="3580"/>
      <c r="E40" s="3580"/>
      <c r="F40" s="3580"/>
      <c r="G40" s="3580"/>
      <c r="H40" s="3580"/>
      <c r="I40" s="3580"/>
      <c r="J40" s="3581"/>
      <c r="K40" s="2760" t="s">
        <v>1910</v>
      </c>
      <c r="L40" s="1318" t="s">
        <v>1910</v>
      </c>
    </row>
    <row r="41" spans="1:12" ht="39" customHeight="1" x14ac:dyDescent="0.25">
      <c r="A41" s="22">
        <v>41862</v>
      </c>
      <c r="B41" s="11" t="s">
        <v>12</v>
      </c>
      <c r="C41" s="231">
        <v>215</v>
      </c>
      <c r="D41" s="231">
        <f>+C41*(100-E41)/100</f>
        <v>32.25</v>
      </c>
      <c r="E41" s="231">
        <v>85</v>
      </c>
      <c r="F41" s="231"/>
      <c r="G41" s="231">
        <v>140</v>
      </c>
      <c r="H41" s="231"/>
      <c r="I41" s="231"/>
      <c r="J41" s="231"/>
      <c r="K41" s="2464"/>
      <c r="L41" s="32" t="s">
        <v>1060</v>
      </c>
    </row>
    <row r="42" spans="1:12" ht="27" customHeight="1" x14ac:dyDescent="0.25">
      <c r="A42" s="22">
        <v>41867</v>
      </c>
      <c r="B42" s="11" t="s">
        <v>186</v>
      </c>
      <c r="C42" s="231"/>
      <c r="D42" s="231"/>
      <c r="E42" s="231"/>
      <c r="F42" s="231"/>
      <c r="G42" s="231"/>
      <c r="H42" s="231"/>
      <c r="I42" s="231"/>
      <c r="J42" s="231">
        <v>1695</v>
      </c>
      <c r="K42" s="2464"/>
      <c r="L42" s="32" t="s">
        <v>1061</v>
      </c>
    </row>
    <row r="43" spans="1:12" ht="27" customHeight="1" x14ac:dyDescent="0.25">
      <c r="A43" s="22">
        <v>41876</v>
      </c>
      <c r="B43" s="11" t="s">
        <v>4</v>
      </c>
      <c r="C43" s="3476" t="s">
        <v>1319</v>
      </c>
      <c r="D43" s="3478"/>
      <c r="E43" s="3478"/>
      <c r="F43" s="3478"/>
      <c r="G43" s="3478"/>
      <c r="H43" s="3478"/>
      <c r="I43" s="3478"/>
      <c r="J43" s="3477"/>
      <c r="K43" s="2469"/>
      <c r="L43" s="124"/>
    </row>
    <row r="44" spans="1:12" ht="27" customHeight="1" x14ac:dyDescent="0.25">
      <c r="A44" s="59">
        <v>41931</v>
      </c>
      <c r="B44" s="60" t="s">
        <v>12</v>
      </c>
      <c r="C44" s="233">
        <v>175</v>
      </c>
      <c r="D44" s="233">
        <f>+C44*(100-E44)/100</f>
        <v>122.5</v>
      </c>
      <c r="E44" s="233">
        <v>30</v>
      </c>
      <c r="F44" s="233"/>
      <c r="G44" s="233">
        <v>110</v>
      </c>
      <c r="H44" s="233"/>
      <c r="I44" s="233"/>
      <c r="J44" s="233"/>
      <c r="K44" s="2557"/>
      <c r="L44" s="126" t="s">
        <v>310</v>
      </c>
    </row>
    <row r="45" spans="1:12" ht="20.100000000000001" customHeight="1" x14ac:dyDescent="0.25">
      <c r="A45" s="22">
        <v>41936</v>
      </c>
      <c r="B45" s="11" t="s">
        <v>14</v>
      </c>
      <c r="C45" s="3473" t="s">
        <v>508</v>
      </c>
      <c r="D45" s="3474"/>
      <c r="E45" s="3474"/>
      <c r="F45" s="3474"/>
      <c r="G45" s="3474"/>
      <c r="H45" s="3474"/>
      <c r="I45" s="3474"/>
      <c r="J45" s="3475"/>
      <c r="K45" s="2465"/>
      <c r="L45" s="124"/>
    </row>
    <row r="46" spans="1:12" ht="20.100000000000001" customHeight="1" thickBot="1" x14ac:dyDescent="0.3">
      <c r="A46" s="22">
        <v>41958</v>
      </c>
      <c r="B46" s="11" t="s">
        <v>186</v>
      </c>
      <c r="C46" s="231"/>
      <c r="D46" s="231"/>
      <c r="E46" s="231"/>
      <c r="F46" s="231"/>
      <c r="G46" s="231"/>
      <c r="H46" s="3473" t="s">
        <v>91</v>
      </c>
      <c r="I46" s="3475"/>
      <c r="J46" s="231"/>
      <c r="K46" s="2464"/>
      <c r="L46" s="32" t="s">
        <v>1062</v>
      </c>
    </row>
    <row r="47" spans="1:12" ht="21.75" customHeight="1" thickTop="1" x14ac:dyDescent="0.25">
      <c r="A47" s="39">
        <v>42018</v>
      </c>
      <c r="B47" s="40" t="s">
        <v>14</v>
      </c>
      <c r="C47" s="3723" t="s">
        <v>326</v>
      </c>
      <c r="D47" s="3724"/>
      <c r="E47" s="3724"/>
      <c r="F47" s="3724"/>
      <c r="G47" s="3724"/>
      <c r="H47" s="3724"/>
      <c r="I47" s="3724"/>
      <c r="J47" s="3725"/>
      <c r="K47" s="2561"/>
      <c r="L47" s="41"/>
    </row>
    <row r="48" spans="1:12" ht="21.75" customHeight="1" x14ac:dyDescent="0.25">
      <c r="A48" s="22">
        <v>42056</v>
      </c>
      <c r="B48" s="11" t="s">
        <v>186</v>
      </c>
      <c r="C48" s="231"/>
      <c r="D48" s="231"/>
      <c r="E48" s="231"/>
      <c r="F48" s="231"/>
      <c r="G48" s="231"/>
      <c r="H48" s="231" t="s">
        <v>91</v>
      </c>
      <c r="I48" s="231"/>
      <c r="J48" s="231"/>
      <c r="K48" s="2464"/>
      <c r="L48" s="32" t="s">
        <v>1063</v>
      </c>
    </row>
    <row r="49" spans="1:12" ht="21.75" customHeight="1" x14ac:dyDescent="0.25">
      <c r="A49" s="22">
        <v>42093</v>
      </c>
      <c r="B49" s="222" t="s">
        <v>4</v>
      </c>
      <c r="C49" s="3476" t="s">
        <v>1318</v>
      </c>
      <c r="D49" s="3478"/>
      <c r="E49" s="3478"/>
      <c r="F49" s="3478"/>
      <c r="G49" s="3478"/>
      <c r="H49" s="3478"/>
      <c r="I49" s="3478"/>
      <c r="J49" s="3477"/>
      <c r="K49" s="2469"/>
      <c r="L49" s="124"/>
    </row>
    <row r="50" spans="1:12" ht="21.75" customHeight="1" x14ac:dyDescent="0.25">
      <c r="A50" s="22">
        <v>42110</v>
      </c>
      <c r="B50" s="229" t="s">
        <v>12</v>
      </c>
      <c r="C50" s="231">
        <v>100</v>
      </c>
      <c r="D50" s="231">
        <f>+C50*(100-E50)/100</f>
        <v>55</v>
      </c>
      <c r="E50" s="231">
        <v>45</v>
      </c>
      <c r="F50" s="231"/>
      <c r="G50" s="231">
        <v>110</v>
      </c>
      <c r="H50" s="231"/>
      <c r="I50" s="231"/>
      <c r="J50" s="231"/>
      <c r="K50" s="2464"/>
      <c r="L50" s="124" t="s">
        <v>1320</v>
      </c>
    </row>
    <row r="51" spans="1:12" ht="21.75" customHeight="1" x14ac:dyDescent="0.25">
      <c r="A51" s="22">
        <v>42132</v>
      </c>
      <c r="B51" s="267" t="s">
        <v>186</v>
      </c>
      <c r="C51" s="231"/>
      <c r="D51" s="231"/>
      <c r="E51" s="231"/>
      <c r="F51" s="231"/>
      <c r="G51" s="231"/>
      <c r="H51" s="266" t="s">
        <v>91</v>
      </c>
      <c r="I51" s="231"/>
      <c r="J51" s="231"/>
      <c r="K51" s="2464"/>
      <c r="L51" s="234" t="s">
        <v>1338</v>
      </c>
    </row>
    <row r="52" spans="1:12" ht="38.25" customHeight="1" x14ac:dyDescent="0.25">
      <c r="A52" s="22">
        <v>42157</v>
      </c>
      <c r="B52" s="337" t="s">
        <v>14</v>
      </c>
      <c r="C52" s="3473" t="s">
        <v>1385</v>
      </c>
      <c r="D52" s="3474"/>
      <c r="E52" s="3474"/>
      <c r="F52" s="3474"/>
      <c r="G52" s="3474"/>
      <c r="H52" s="3474"/>
      <c r="I52" s="3474"/>
      <c r="J52" s="3475"/>
      <c r="K52" s="2757" t="s">
        <v>2106</v>
      </c>
      <c r="L52" s="234"/>
    </row>
    <row r="53" spans="1:12" ht="20.100000000000001" customHeight="1" x14ac:dyDescent="0.25">
      <c r="A53" s="59">
        <v>42170</v>
      </c>
      <c r="B53" s="60" t="s">
        <v>12</v>
      </c>
      <c r="C53" s="233">
        <v>150</v>
      </c>
      <c r="D53" s="233">
        <f>+C53*(100-E53)/100</f>
        <v>75</v>
      </c>
      <c r="E53" s="233">
        <v>50</v>
      </c>
      <c r="F53" s="233"/>
      <c r="G53" s="233">
        <v>105</v>
      </c>
      <c r="H53" s="233"/>
      <c r="I53" s="233"/>
      <c r="J53" s="233"/>
      <c r="K53" s="2557"/>
      <c r="L53" s="367" t="s">
        <v>1389</v>
      </c>
    </row>
    <row r="54" spans="1:12" ht="20.100000000000001" customHeight="1" x14ac:dyDescent="0.25">
      <c r="A54" s="22">
        <v>42198</v>
      </c>
      <c r="B54" s="391" t="s">
        <v>186</v>
      </c>
      <c r="C54" s="231"/>
      <c r="D54" s="231"/>
      <c r="E54" s="231"/>
      <c r="F54" s="231"/>
      <c r="G54" s="231"/>
      <c r="H54" s="3473" t="s">
        <v>1410</v>
      </c>
      <c r="I54" s="3475"/>
      <c r="J54" s="231"/>
      <c r="K54" s="2464"/>
      <c r="L54" s="234" t="s">
        <v>1411</v>
      </c>
    </row>
    <row r="55" spans="1:12" ht="20.25" customHeight="1" x14ac:dyDescent="0.25">
      <c r="A55" s="636">
        <v>42318</v>
      </c>
      <c r="B55" s="635" t="s">
        <v>12</v>
      </c>
      <c r="C55" s="257">
        <v>205</v>
      </c>
      <c r="D55" s="257">
        <f>+C55*(100-E55)/100</f>
        <v>102.5</v>
      </c>
      <c r="E55" s="256">
        <v>50</v>
      </c>
      <c r="F55" s="256"/>
      <c r="G55" s="256">
        <v>120</v>
      </c>
      <c r="H55" s="256"/>
      <c r="I55" s="256"/>
      <c r="J55" s="256"/>
      <c r="K55" s="2550"/>
      <c r="L55" s="359" t="s">
        <v>1497</v>
      </c>
    </row>
    <row r="56" spans="1:12" ht="20.100000000000001" customHeight="1" x14ac:dyDescent="0.25">
      <c r="A56" s="22">
        <v>42324</v>
      </c>
      <c r="B56" s="512" t="s">
        <v>186</v>
      </c>
      <c r="C56" s="231"/>
      <c r="D56" s="231"/>
      <c r="E56" s="232"/>
      <c r="F56" s="232"/>
      <c r="G56" s="232"/>
      <c r="H56" s="3473" t="s">
        <v>1410</v>
      </c>
      <c r="I56" s="3475"/>
      <c r="J56" s="232"/>
      <c r="K56" s="2471"/>
      <c r="L56" s="234" t="s">
        <v>345</v>
      </c>
    </row>
    <row r="57" spans="1:12" ht="35.25" customHeight="1" x14ac:dyDescent="0.25">
      <c r="A57" s="22">
        <v>42405</v>
      </c>
      <c r="B57" s="611" t="s">
        <v>14</v>
      </c>
      <c r="C57" s="3473" t="s">
        <v>1699</v>
      </c>
      <c r="D57" s="3474"/>
      <c r="E57" s="3474"/>
      <c r="F57" s="3474"/>
      <c r="G57" s="3474"/>
      <c r="H57" s="3474"/>
      <c r="I57" s="3474"/>
      <c r="J57" s="3475"/>
      <c r="K57" s="2465"/>
      <c r="L57" s="234"/>
    </row>
    <row r="58" spans="1:12" ht="20.100000000000001" customHeight="1" x14ac:dyDescent="0.25">
      <c r="A58" s="22">
        <v>42423</v>
      </c>
      <c r="B58" s="627" t="s">
        <v>12</v>
      </c>
      <c r="C58" s="231">
        <v>130</v>
      </c>
      <c r="D58" s="231">
        <f>+C58*(100-E58)/100</f>
        <v>65</v>
      </c>
      <c r="E58" s="232">
        <v>50</v>
      </c>
      <c r="F58" s="232"/>
      <c r="G58" s="232">
        <v>140</v>
      </c>
      <c r="H58" s="232"/>
      <c r="I58" s="232"/>
      <c r="J58" s="232"/>
      <c r="K58" s="2471"/>
      <c r="L58" s="234" t="s">
        <v>1608</v>
      </c>
    </row>
    <row r="59" spans="1:12" ht="40.5" customHeight="1" x14ac:dyDescent="0.25">
      <c r="A59" s="22">
        <v>42478</v>
      </c>
      <c r="B59" s="682" t="s">
        <v>14</v>
      </c>
      <c r="C59" s="3473" t="s">
        <v>1702</v>
      </c>
      <c r="D59" s="3474"/>
      <c r="E59" s="3474"/>
      <c r="F59" s="3474"/>
      <c r="G59" s="3474"/>
      <c r="H59" s="3474"/>
      <c r="I59" s="3474"/>
      <c r="J59" s="3475"/>
      <c r="K59" s="2465"/>
      <c r="L59" s="234"/>
    </row>
    <row r="60" spans="1:12" ht="63.75" customHeight="1" x14ac:dyDescent="0.25">
      <c r="A60" s="1254">
        <v>42496</v>
      </c>
      <c r="B60" s="1337" t="s">
        <v>31</v>
      </c>
      <c r="C60" s="3583" t="s">
        <v>2107</v>
      </c>
      <c r="D60" s="3584"/>
      <c r="E60" s="3584"/>
      <c r="F60" s="3584"/>
      <c r="G60" s="3584"/>
      <c r="H60" s="3584"/>
      <c r="I60" s="3584"/>
      <c r="J60" s="3585"/>
      <c r="K60" s="2763" t="s">
        <v>1910</v>
      </c>
      <c r="L60" s="1318" t="s">
        <v>1910</v>
      </c>
    </row>
    <row r="61" spans="1:12" ht="18" customHeight="1" x14ac:dyDescent="0.25">
      <c r="A61" s="22">
        <v>42516</v>
      </c>
      <c r="B61" s="11" t="s">
        <v>12</v>
      </c>
      <c r="C61" s="231">
        <v>160</v>
      </c>
      <c r="D61" s="231">
        <f>+C61*(100-E61)/100</f>
        <v>120</v>
      </c>
      <c r="E61" s="232">
        <v>25</v>
      </c>
      <c r="F61" s="232"/>
      <c r="G61" s="232">
        <v>90</v>
      </c>
      <c r="H61" s="232"/>
      <c r="I61" s="232"/>
      <c r="J61" s="232"/>
      <c r="K61" s="2471"/>
      <c r="L61" s="393" t="s">
        <v>1725</v>
      </c>
    </row>
    <row r="62" spans="1:12" ht="20.100000000000001" customHeight="1" x14ac:dyDescent="0.25">
      <c r="A62" s="22">
        <v>42523</v>
      </c>
      <c r="B62" s="11" t="s">
        <v>186</v>
      </c>
      <c r="C62" s="231"/>
      <c r="D62" s="231"/>
      <c r="E62" s="232"/>
      <c r="F62" s="232"/>
      <c r="G62" s="232"/>
      <c r="H62" s="3614" t="s">
        <v>1410</v>
      </c>
      <c r="I62" s="3615"/>
      <c r="J62" s="232"/>
      <c r="K62" s="2471"/>
      <c r="L62" s="234" t="s">
        <v>1720</v>
      </c>
    </row>
    <row r="63" spans="1:12" ht="20.100000000000001" customHeight="1" x14ac:dyDescent="0.25">
      <c r="A63" s="22">
        <v>42560</v>
      </c>
      <c r="B63" s="11" t="s">
        <v>12</v>
      </c>
      <c r="C63" s="231">
        <v>140</v>
      </c>
      <c r="D63" s="231">
        <f>+C63*(100-E63)/100</f>
        <v>105</v>
      </c>
      <c r="E63" s="232">
        <v>25</v>
      </c>
      <c r="F63" s="232"/>
      <c r="G63" s="232">
        <v>80</v>
      </c>
      <c r="H63" s="232"/>
      <c r="I63" s="232"/>
      <c r="J63" s="232"/>
      <c r="K63" s="2471"/>
      <c r="L63" s="234" t="s">
        <v>22</v>
      </c>
    </row>
    <row r="64" spans="1:12" x14ac:dyDescent="0.25">
      <c r="A64" s="22">
        <v>42576</v>
      </c>
      <c r="B64" s="11" t="s">
        <v>186</v>
      </c>
      <c r="C64" s="231"/>
      <c r="D64" s="828"/>
      <c r="E64" s="232"/>
      <c r="F64" s="232"/>
      <c r="G64" s="232"/>
      <c r="H64" s="232"/>
      <c r="I64" s="232"/>
      <c r="J64" s="232">
        <v>2690</v>
      </c>
      <c r="K64" s="2471"/>
      <c r="L64" s="234" t="s">
        <v>1802</v>
      </c>
    </row>
    <row r="65" spans="1:12" x14ac:dyDescent="0.25">
      <c r="A65" s="831">
        <v>42650</v>
      </c>
      <c r="B65" s="830" t="s">
        <v>12</v>
      </c>
      <c r="C65" s="257">
        <v>50</v>
      </c>
      <c r="D65" s="257">
        <f>+C65*(100-E65)/100</f>
        <v>35</v>
      </c>
      <c r="E65" s="256">
        <v>30</v>
      </c>
      <c r="F65" s="256"/>
      <c r="G65" s="256">
        <v>100</v>
      </c>
      <c r="H65" s="256"/>
      <c r="I65" s="256"/>
      <c r="J65" s="256"/>
      <c r="K65" s="2550"/>
      <c r="L65" s="359" t="s">
        <v>1623</v>
      </c>
    </row>
    <row r="66" spans="1:12" x14ac:dyDescent="0.25">
      <c r="A66" s="22">
        <v>42651</v>
      </c>
      <c r="B66" s="11" t="s">
        <v>14</v>
      </c>
      <c r="C66" s="3473" t="s">
        <v>172</v>
      </c>
      <c r="D66" s="3474"/>
      <c r="E66" s="3474"/>
      <c r="F66" s="3474"/>
      <c r="G66" s="3474"/>
      <c r="H66" s="3474"/>
      <c r="I66" s="3474"/>
      <c r="J66" s="3475"/>
      <c r="K66" s="2465"/>
      <c r="L66" s="234"/>
    </row>
    <row r="67" spans="1:12" x14ac:dyDescent="0.25">
      <c r="A67" s="22">
        <v>42679</v>
      </c>
      <c r="B67" s="860" t="s">
        <v>12</v>
      </c>
      <c r="C67" s="231">
        <v>100</v>
      </c>
      <c r="D67" s="231">
        <f t="shared" ref="D67:D74" si="0">+C67*(100-E67)/100</f>
        <v>70</v>
      </c>
      <c r="E67" s="232">
        <v>30</v>
      </c>
      <c r="F67" s="232"/>
      <c r="G67" s="232"/>
      <c r="H67" s="232">
        <v>130</v>
      </c>
      <c r="I67" s="232"/>
      <c r="J67" s="232"/>
      <c r="K67" s="2471"/>
      <c r="L67" s="234" t="s">
        <v>22</v>
      </c>
    </row>
    <row r="68" spans="1:12" x14ac:dyDescent="0.25">
      <c r="A68" s="22">
        <v>42686</v>
      </c>
      <c r="B68" s="11" t="s">
        <v>186</v>
      </c>
      <c r="C68" s="231"/>
      <c r="D68" s="231"/>
      <c r="E68" s="232"/>
      <c r="F68" s="232"/>
      <c r="G68" s="232"/>
      <c r="H68" s="232"/>
      <c r="I68" s="232"/>
      <c r="J68" s="232">
        <v>2095</v>
      </c>
      <c r="K68" s="2471"/>
      <c r="L68" s="234" t="s">
        <v>1965</v>
      </c>
    </row>
    <row r="69" spans="1:12" ht="56.25" customHeight="1" x14ac:dyDescent="0.25">
      <c r="A69" s="1254">
        <v>42718</v>
      </c>
      <c r="B69" s="1255" t="s">
        <v>23</v>
      </c>
      <c r="C69" s="3583" t="s">
        <v>2000</v>
      </c>
      <c r="D69" s="3584"/>
      <c r="E69" s="3584"/>
      <c r="F69" s="3584"/>
      <c r="G69" s="3584"/>
      <c r="H69" s="3584"/>
      <c r="I69" s="3584"/>
      <c r="J69" s="3585"/>
      <c r="K69" s="2763" t="s">
        <v>2106</v>
      </c>
      <c r="L69" s="1510" t="s">
        <v>3826</v>
      </c>
    </row>
    <row r="70" spans="1:12" ht="24.75" customHeight="1" thickBot="1" x14ac:dyDescent="0.3">
      <c r="A70" s="909">
        <v>42720</v>
      </c>
      <c r="B70" s="911" t="s">
        <v>12</v>
      </c>
      <c r="C70" s="910">
        <v>155</v>
      </c>
      <c r="D70" s="910">
        <f t="shared" si="0"/>
        <v>93</v>
      </c>
      <c r="E70" s="252">
        <v>40</v>
      </c>
      <c r="F70" s="252"/>
      <c r="G70" s="252">
        <v>130</v>
      </c>
      <c r="H70" s="252"/>
      <c r="I70" s="252"/>
      <c r="J70" s="252"/>
      <c r="K70" s="2483"/>
      <c r="L70" s="912" t="s">
        <v>2001</v>
      </c>
    </row>
    <row r="71" spans="1:12" ht="37.5" customHeight="1" thickTop="1" x14ac:dyDescent="0.25">
      <c r="A71" s="39">
        <v>42777</v>
      </c>
      <c r="B71" s="40" t="s">
        <v>14</v>
      </c>
      <c r="C71" s="3595" t="s">
        <v>2049</v>
      </c>
      <c r="D71" s="3596"/>
      <c r="E71" s="3596"/>
      <c r="F71" s="3596"/>
      <c r="G71" s="3596"/>
      <c r="H71" s="3596"/>
      <c r="I71" s="3596"/>
      <c r="J71" s="3597"/>
      <c r="K71" s="2522"/>
      <c r="L71" s="913"/>
    </row>
    <row r="72" spans="1:12" x14ac:dyDescent="0.25">
      <c r="A72" s="22">
        <v>42791</v>
      </c>
      <c r="B72" s="930" t="s">
        <v>12</v>
      </c>
      <c r="C72" s="231">
        <v>195</v>
      </c>
      <c r="D72" s="231">
        <f t="shared" si="0"/>
        <v>97.5</v>
      </c>
      <c r="E72" s="232">
        <v>50</v>
      </c>
      <c r="F72" s="232"/>
      <c r="G72" s="232">
        <v>100</v>
      </c>
      <c r="H72" s="232"/>
      <c r="I72" s="232"/>
      <c r="J72" s="232"/>
      <c r="K72" s="2471"/>
      <c r="L72" s="234" t="s">
        <v>22</v>
      </c>
    </row>
    <row r="73" spans="1:12" x14ac:dyDescent="0.25">
      <c r="A73" s="22">
        <v>42808</v>
      </c>
      <c r="B73" s="1010" t="s">
        <v>186</v>
      </c>
      <c r="C73" s="231"/>
      <c r="D73" s="231"/>
      <c r="E73" s="232"/>
      <c r="F73" s="232"/>
      <c r="G73" s="232"/>
      <c r="H73" s="232">
        <v>4765</v>
      </c>
      <c r="I73" s="232">
        <v>100</v>
      </c>
      <c r="J73" s="232"/>
      <c r="K73" s="2471"/>
      <c r="L73" s="234" t="s">
        <v>40</v>
      </c>
    </row>
    <row r="74" spans="1:12" x14ac:dyDescent="0.25">
      <c r="A74" s="22">
        <v>42905</v>
      </c>
      <c r="B74" s="11" t="s">
        <v>12</v>
      </c>
      <c r="C74" s="231">
        <v>175</v>
      </c>
      <c r="D74" s="231">
        <f t="shared" si="0"/>
        <v>113.75</v>
      </c>
      <c r="E74" s="232">
        <v>35</v>
      </c>
      <c r="F74" s="232"/>
      <c r="G74" s="232">
        <v>170</v>
      </c>
      <c r="H74" s="232"/>
      <c r="I74" s="232"/>
      <c r="J74" s="232"/>
      <c r="K74" s="2471"/>
      <c r="L74" s="234" t="s">
        <v>2097</v>
      </c>
    </row>
    <row r="75" spans="1:12" ht="20.100000000000001" customHeight="1" x14ac:dyDescent="0.25">
      <c r="A75" s="22">
        <v>43020</v>
      </c>
      <c r="B75" s="11" t="s">
        <v>186</v>
      </c>
      <c r="C75" s="231"/>
      <c r="D75" s="231"/>
      <c r="E75" s="232"/>
      <c r="F75" s="232"/>
      <c r="G75" s="232"/>
      <c r="H75" s="232">
        <v>5010</v>
      </c>
      <c r="I75" s="232">
        <v>100</v>
      </c>
      <c r="J75" s="232"/>
      <c r="K75" s="2471"/>
      <c r="L75" s="234" t="s">
        <v>336</v>
      </c>
    </row>
    <row r="76" spans="1:12" ht="47.25" customHeight="1" x14ac:dyDescent="0.25">
      <c r="A76" s="22">
        <v>43026</v>
      </c>
      <c r="B76" s="11" t="s">
        <v>14</v>
      </c>
      <c r="C76" s="3473" t="s">
        <v>2320</v>
      </c>
      <c r="D76" s="3474"/>
      <c r="E76" s="3474"/>
      <c r="F76" s="3474"/>
      <c r="G76" s="3474"/>
      <c r="H76" s="3474"/>
      <c r="I76" s="3474"/>
      <c r="J76" s="3475"/>
      <c r="K76" s="2465"/>
      <c r="L76" s="721" t="s">
        <v>2321</v>
      </c>
    </row>
    <row r="77" spans="1:12" ht="20.100000000000001" customHeight="1" x14ac:dyDescent="0.25">
      <c r="A77" s="22">
        <v>43058</v>
      </c>
      <c r="B77" s="1323" t="s">
        <v>12</v>
      </c>
      <c r="C77" s="231">
        <v>180</v>
      </c>
      <c r="D77" s="231">
        <f t="shared" ref="D77:D133" si="1">+C77*(100-E77)/100</f>
        <v>135</v>
      </c>
      <c r="E77" s="232">
        <v>25</v>
      </c>
      <c r="F77" s="232"/>
      <c r="G77" s="232">
        <v>150</v>
      </c>
      <c r="H77" s="232"/>
      <c r="I77" s="232"/>
      <c r="J77" s="232"/>
      <c r="K77" s="2471"/>
      <c r="L77" s="234" t="s">
        <v>22</v>
      </c>
    </row>
    <row r="78" spans="1:12" ht="41.25" customHeight="1" thickBot="1" x14ac:dyDescent="0.3">
      <c r="A78" s="1863">
        <v>43081</v>
      </c>
      <c r="B78" s="1878" t="s">
        <v>14</v>
      </c>
      <c r="C78" s="3513" t="s">
        <v>2394</v>
      </c>
      <c r="D78" s="3514"/>
      <c r="E78" s="3514"/>
      <c r="F78" s="3514"/>
      <c r="G78" s="3514"/>
      <c r="H78" s="3514"/>
      <c r="I78" s="3514"/>
      <c r="J78" s="3515"/>
      <c r="K78" s="2491"/>
      <c r="L78" s="912" t="s">
        <v>2395</v>
      </c>
    </row>
    <row r="79" spans="1:12" ht="73.5" customHeight="1" thickTop="1" x14ac:dyDescent="0.25">
      <c r="A79" s="1424">
        <v>43167</v>
      </c>
      <c r="B79" s="1425" t="s">
        <v>31</v>
      </c>
      <c r="C79" s="3645" t="s">
        <v>2511</v>
      </c>
      <c r="D79" s="3646"/>
      <c r="E79" s="3646"/>
      <c r="F79" s="3646"/>
      <c r="G79" s="3646"/>
      <c r="H79" s="3646"/>
      <c r="I79" s="3646"/>
      <c r="J79" s="3647"/>
      <c r="K79" s="2537"/>
      <c r="L79" s="1899" t="s">
        <v>2500</v>
      </c>
    </row>
    <row r="80" spans="1:12" x14ac:dyDescent="0.25">
      <c r="A80" s="22">
        <v>43184</v>
      </c>
      <c r="B80" s="11" t="s">
        <v>12</v>
      </c>
      <c r="C80" s="231">
        <v>145</v>
      </c>
      <c r="D80" s="231">
        <f t="shared" si="1"/>
        <v>87</v>
      </c>
      <c r="E80" s="232">
        <v>40</v>
      </c>
      <c r="F80" s="232"/>
      <c r="G80" s="232">
        <v>135</v>
      </c>
      <c r="H80" s="232"/>
      <c r="I80" s="232"/>
      <c r="J80" s="232"/>
      <c r="K80" s="2471"/>
      <c r="L80" s="234" t="s">
        <v>22</v>
      </c>
    </row>
    <row r="81" spans="1:12" x14ac:dyDescent="0.25">
      <c r="A81" s="1603">
        <v>43266</v>
      </c>
      <c r="B81" s="1604" t="s">
        <v>12</v>
      </c>
      <c r="C81" s="1605">
        <v>150</v>
      </c>
      <c r="D81" s="1602">
        <f t="shared" si="1"/>
        <v>90</v>
      </c>
      <c r="E81" s="1605">
        <v>40</v>
      </c>
      <c r="F81" s="1605"/>
      <c r="G81" s="1605">
        <v>130</v>
      </c>
      <c r="H81" s="1605"/>
      <c r="I81" s="1605"/>
      <c r="J81" s="1605"/>
      <c r="K81" s="2471"/>
      <c r="L81" s="3" t="s">
        <v>2622</v>
      </c>
    </row>
    <row r="82" spans="1:12" ht="20.100000000000001" customHeight="1" x14ac:dyDescent="0.25">
      <c r="A82" s="22">
        <v>43313</v>
      </c>
      <c r="B82" s="11" t="s">
        <v>4</v>
      </c>
      <c r="C82" s="3555" t="s">
        <v>2675</v>
      </c>
      <c r="D82" s="3474"/>
      <c r="E82" s="3474"/>
      <c r="F82" s="3474"/>
      <c r="G82" s="3474"/>
      <c r="H82" s="3474"/>
      <c r="I82" s="3474"/>
      <c r="J82" s="3475"/>
      <c r="K82" s="2465"/>
      <c r="L82" s="234"/>
    </row>
    <row r="83" spans="1:12" ht="51.75" customHeight="1" x14ac:dyDescent="0.25">
      <c r="A83" s="22">
        <v>43327</v>
      </c>
      <c r="B83" s="11" t="s">
        <v>14</v>
      </c>
      <c r="C83" s="3473" t="s">
        <v>2717</v>
      </c>
      <c r="D83" s="3474"/>
      <c r="E83" s="3474"/>
      <c r="F83" s="3474"/>
      <c r="G83" s="3474"/>
      <c r="H83" s="3474"/>
      <c r="I83" s="3474"/>
      <c r="J83" s="3475"/>
      <c r="K83" s="2465"/>
      <c r="L83" s="1706" t="s">
        <v>2702</v>
      </c>
    </row>
    <row r="84" spans="1:12" ht="20.100000000000001" customHeight="1" x14ac:dyDescent="0.25">
      <c r="A84" s="22">
        <v>43336</v>
      </c>
      <c r="B84" s="11" t="s">
        <v>12</v>
      </c>
      <c r="C84" s="231">
        <v>150</v>
      </c>
      <c r="D84" s="231">
        <f t="shared" si="1"/>
        <v>90</v>
      </c>
      <c r="E84" s="232">
        <v>40</v>
      </c>
      <c r="F84" s="232"/>
      <c r="G84" s="232">
        <v>115</v>
      </c>
      <c r="H84" s="232"/>
      <c r="I84" s="232"/>
      <c r="J84" s="232"/>
      <c r="K84" s="2471"/>
      <c r="L84" s="234" t="s">
        <v>22</v>
      </c>
    </row>
    <row r="85" spans="1:12" ht="33.75" customHeight="1" x14ac:dyDescent="0.25">
      <c r="A85" s="22">
        <v>43383</v>
      </c>
      <c r="B85" s="11" t="s">
        <v>14</v>
      </c>
      <c r="C85" s="3473" t="s">
        <v>2766</v>
      </c>
      <c r="D85" s="3474"/>
      <c r="E85" s="3474"/>
      <c r="F85" s="3474"/>
      <c r="G85" s="3474"/>
      <c r="H85" s="3474"/>
      <c r="I85" s="3474"/>
      <c r="J85" s="3475"/>
      <c r="K85" s="2465"/>
      <c r="L85" s="1706" t="s">
        <v>2765</v>
      </c>
    </row>
    <row r="86" spans="1:12" x14ac:dyDescent="0.25">
      <c r="A86" s="22">
        <v>43391</v>
      </c>
      <c r="B86" s="11" t="s">
        <v>12</v>
      </c>
      <c r="C86" s="231">
        <v>150</v>
      </c>
      <c r="D86" s="231">
        <f t="shared" si="1"/>
        <v>117</v>
      </c>
      <c r="E86" s="231">
        <v>22</v>
      </c>
      <c r="F86" s="231"/>
      <c r="G86" s="231">
        <v>120</v>
      </c>
      <c r="H86" s="231"/>
      <c r="I86" s="231"/>
      <c r="J86" s="231"/>
      <c r="K86" s="2464"/>
      <c r="L86" s="3" t="s">
        <v>2622</v>
      </c>
    </row>
    <row r="87" spans="1:12" ht="27" customHeight="1" x14ac:dyDescent="0.25">
      <c r="A87" s="22">
        <v>43408</v>
      </c>
      <c r="B87" s="11" t="s">
        <v>186</v>
      </c>
      <c r="C87" s="231"/>
      <c r="D87" s="231"/>
      <c r="E87" s="231"/>
      <c r="F87" s="231"/>
      <c r="G87" s="231"/>
      <c r="H87" s="3473" t="s">
        <v>329</v>
      </c>
      <c r="I87" s="3475"/>
      <c r="J87" s="231"/>
      <c r="K87" s="2464"/>
      <c r="L87" s="393" t="s">
        <v>40</v>
      </c>
    </row>
    <row r="88" spans="1:12" ht="34.5" customHeight="1" x14ac:dyDescent="0.25">
      <c r="A88" s="22">
        <v>43442</v>
      </c>
      <c r="B88" s="11" t="s">
        <v>14</v>
      </c>
      <c r="C88" s="3473" t="s">
        <v>2886</v>
      </c>
      <c r="D88" s="3474"/>
      <c r="E88" s="3474"/>
      <c r="F88" s="3474"/>
      <c r="G88" s="3474"/>
      <c r="H88" s="3474"/>
      <c r="I88" s="3474"/>
      <c r="J88" s="3475"/>
      <c r="K88" s="2465"/>
      <c r="L88" s="1706" t="s">
        <v>2885</v>
      </c>
    </row>
    <row r="89" spans="1:12" ht="20.100000000000001" customHeight="1" thickBot="1" x14ac:dyDescent="0.3">
      <c r="A89" s="1873">
        <v>43463</v>
      </c>
      <c r="B89" s="1884" t="s">
        <v>12</v>
      </c>
      <c r="C89" s="333">
        <v>110</v>
      </c>
      <c r="D89" s="333">
        <f t="shared" si="1"/>
        <v>66</v>
      </c>
      <c r="E89" s="333">
        <v>40</v>
      </c>
      <c r="F89" s="333"/>
      <c r="G89" s="333">
        <v>125</v>
      </c>
      <c r="H89" s="333"/>
      <c r="I89" s="333"/>
      <c r="J89" s="333"/>
      <c r="K89" s="333"/>
      <c r="L89" s="1436" t="s">
        <v>1456</v>
      </c>
    </row>
    <row r="90" spans="1:12" ht="42.75" customHeight="1" thickTop="1" x14ac:dyDescent="0.25">
      <c r="A90" s="39">
        <v>43490</v>
      </c>
      <c r="B90" s="40" t="s">
        <v>14</v>
      </c>
      <c r="C90" s="3729" t="s">
        <v>2943</v>
      </c>
      <c r="D90" s="3730"/>
      <c r="E90" s="3730"/>
      <c r="F90" s="3730"/>
      <c r="G90" s="3730"/>
      <c r="H90" s="3730"/>
      <c r="I90" s="3730"/>
      <c r="J90" s="3731"/>
      <c r="K90" s="2559"/>
      <c r="L90" s="1898" t="s">
        <v>2942</v>
      </c>
    </row>
    <row r="91" spans="1:12" ht="20.100000000000001" customHeight="1" x14ac:dyDescent="0.25">
      <c r="A91" s="22">
        <v>43522</v>
      </c>
      <c r="B91" s="11" t="s">
        <v>33</v>
      </c>
      <c r="C91" s="3473" t="s">
        <v>2961</v>
      </c>
      <c r="D91" s="3474"/>
      <c r="E91" s="3474"/>
      <c r="F91" s="3474"/>
      <c r="G91" s="3474"/>
      <c r="H91" s="3474"/>
      <c r="I91" s="3474"/>
      <c r="J91" s="3475"/>
      <c r="K91" s="2465"/>
      <c r="L91" s="234"/>
    </row>
    <row r="92" spans="1:12" ht="75.75" customHeight="1" x14ac:dyDescent="0.25">
      <c r="A92" s="1254">
        <v>43523</v>
      </c>
      <c r="B92" s="1255" t="s">
        <v>31</v>
      </c>
      <c r="C92" s="3583" t="s">
        <v>3027</v>
      </c>
      <c r="D92" s="3584"/>
      <c r="E92" s="3584"/>
      <c r="F92" s="3584"/>
      <c r="G92" s="3584"/>
      <c r="H92" s="3584"/>
      <c r="I92" s="3584"/>
      <c r="J92" s="3585"/>
      <c r="K92" s="2518"/>
      <c r="L92" s="1934" t="s">
        <v>2500</v>
      </c>
    </row>
    <row r="93" spans="1:12" x14ac:dyDescent="0.25">
      <c r="A93" s="2063">
        <v>43568</v>
      </c>
      <c r="B93" s="2064" t="s">
        <v>186</v>
      </c>
      <c r="C93" s="2062"/>
      <c r="D93" s="2062"/>
      <c r="E93" s="2062"/>
      <c r="F93" s="2062"/>
      <c r="G93" s="2062"/>
      <c r="H93" s="3473" t="s">
        <v>1410</v>
      </c>
      <c r="I93" s="3475"/>
      <c r="J93" s="2062"/>
      <c r="K93" s="2464"/>
      <c r="L93" s="234" t="s">
        <v>40</v>
      </c>
    </row>
    <row r="94" spans="1:12" x14ac:dyDescent="0.25">
      <c r="A94" s="1958">
        <v>43575</v>
      </c>
      <c r="B94" s="1957" t="s">
        <v>12</v>
      </c>
      <c r="C94" s="1960">
        <v>60</v>
      </c>
      <c r="D94" s="1960">
        <f t="shared" si="1"/>
        <v>46.8</v>
      </c>
      <c r="E94" s="1960">
        <v>22</v>
      </c>
      <c r="F94" s="1960"/>
      <c r="G94" s="1960">
        <v>130</v>
      </c>
      <c r="H94" s="1960"/>
      <c r="I94" s="1960"/>
      <c r="J94" s="1960"/>
      <c r="K94" s="2664"/>
      <c r="L94" s="359" t="s">
        <v>3014</v>
      </c>
    </row>
    <row r="95" spans="1:12" x14ac:dyDescent="0.25">
      <c r="A95" s="22">
        <v>43588</v>
      </c>
      <c r="B95" s="11" t="s">
        <v>186</v>
      </c>
      <c r="C95" s="231"/>
      <c r="D95" s="231"/>
      <c r="E95" s="231"/>
      <c r="F95" s="231"/>
      <c r="G95" s="231"/>
      <c r="H95" s="231">
        <v>4895</v>
      </c>
      <c r="I95" s="231">
        <v>100</v>
      </c>
      <c r="J95" s="231"/>
      <c r="K95" s="2464"/>
      <c r="L95" s="234"/>
    </row>
    <row r="96" spans="1:12" ht="20.100000000000001" customHeight="1" x14ac:dyDescent="0.25">
      <c r="A96" s="22">
        <v>43607</v>
      </c>
      <c r="B96" s="11" t="s">
        <v>12</v>
      </c>
      <c r="C96" s="231">
        <v>80</v>
      </c>
      <c r="D96" s="231">
        <f t="shared" si="1"/>
        <v>32</v>
      </c>
      <c r="E96" s="231">
        <v>60</v>
      </c>
      <c r="F96" s="231"/>
      <c r="G96" s="231">
        <v>140</v>
      </c>
      <c r="H96" s="231"/>
      <c r="I96" s="231"/>
      <c r="J96" s="231"/>
      <c r="K96" s="2464"/>
      <c r="L96" s="234" t="s">
        <v>2146</v>
      </c>
    </row>
    <row r="97" spans="1:12" x14ac:dyDescent="0.25">
      <c r="A97" s="22">
        <v>43725</v>
      </c>
      <c r="B97" s="11" t="s">
        <v>12</v>
      </c>
      <c r="C97" s="231">
        <v>75</v>
      </c>
      <c r="D97" s="231">
        <f t="shared" si="1"/>
        <v>45</v>
      </c>
      <c r="E97" s="231">
        <v>40</v>
      </c>
      <c r="F97" s="231"/>
      <c r="G97" s="231">
        <v>130</v>
      </c>
      <c r="H97" s="231"/>
      <c r="I97" s="231"/>
      <c r="J97" s="231"/>
      <c r="K97" s="2464"/>
      <c r="L97" s="234" t="s">
        <v>2710</v>
      </c>
    </row>
    <row r="98" spans="1:12" x14ac:dyDescent="0.25">
      <c r="A98" s="22">
        <v>43755</v>
      </c>
      <c r="B98" s="11" t="s">
        <v>14</v>
      </c>
      <c r="C98" s="3473" t="s">
        <v>3249</v>
      </c>
      <c r="D98" s="3474"/>
      <c r="E98" s="3474"/>
      <c r="F98" s="3474"/>
      <c r="G98" s="3474"/>
      <c r="H98" s="3474"/>
      <c r="I98" s="3474"/>
      <c r="J98" s="3475"/>
      <c r="K98" s="2465"/>
      <c r="L98" s="234"/>
    </row>
    <row r="99" spans="1:12" x14ac:dyDescent="0.25">
      <c r="A99" s="22">
        <v>43785</v>
      </c>
      <c r="B99" s="11" t="s">
        <v>12</v>
      </c>
      <c r="C99" s="231">
        <v>105</v>
      </c>
      <c r="D99" s="2092">
        <f t="shared" si="1"/>
        <v>57.75</v>
      </c>
      <c r="E99" s="231">
        <v>45</v>
      </c>
      <c r="F99" s="231"/>
      <c r="G99" s="231">
        <v>120</v>
      </c>
      <c r="H99" s="231"/>
      <c r="I99" s="231"/>
      <c r="J99" s="231"/>
      <c r="K99" s="2464"/>
      <c r="L99" s="234" t="s">
        <v>2668</v>
      </c>
    </row>
    <row r="100" spans="1:12" ht="33.75" customHeight="1" x14ac:dyDescent="0.25">
      <c r="A100" s="59">
        <v>43787</v>
      </c>
      <c r="B100" s="60" t="s">
        <v>14</v>
      </c>
      <c r="C100" s="3726" t="s">
        <v>3288</v>
      </c>
      <c r="D100" s="3727"/>
      <c r="E100" s="3727"/>
      <c r="F100" s="3727"/>
      <c r="G100" s="3727"/>
      <c r="H100" s="3727"/>
      <c r="I100" s="3727"/>
      <c r="J100" s="3728"/>
      <c r="K100" s="2558"/>
      <c r="L100" s="367"/>
    </row>
    <row r="101" spans="1:12" ht="37.5" customHeight="1" x14ac:dyDescent="0.25">
      <c r="A101" s="22">
        <v>43876</v>
      </c>
      <c r="B101" s="11" t="s">
        <v>14</v>
      </c>
      <c r="C101" s="3473" t="s">
        <v>3435</v>
      </c>
      <c r="D101" s="3474"/>
      <c r="E101" s="3474"/>
      <c r="F101" s="3474"/>
      <c r="G101" s="3474"/>
      <c r="H101" s="3474"/>
      <c r="I101" s="3474"/>
      <c r="J101" s="3475"/>
      <c r="K101" s="2465"/>
      <c r="L101" s="2213" t="s">
        <v>3610</v>
      </c>
    </row>
    <row r="102" spans="1:12" x14ac:dyDescent="0.25">
      <c r="A102" s="2285">
        <v>43904</v>
      </c>
      <c r="B102" s="2284" t="s">
        <v>12</v>
      </c>
      <c r="C102" s="2286">
        <v>120</v>
      </c>
      <c r="D102" s="2286">
        <f t="shared" si="1"/>
        <v>66</v>
      </c>
      <c r="E102" s="2286">
        <v>45</v>
      </c>
      <c r="F102" s="2286" t="s">
        <v>159</v>
      </c>
      <c r="G102" s="2286">
        <v>130</v>
      </c>
      <c r="H102" s="2286"/>
      <c r="I102" s="2286"/>
      <c r="J102" s="2286"/>
      <c r="K102" s="2664"/>
      <c r="L102" s="359" t="s">
        <v>3486</v>
      </c>
    </row>
    <row r="103" spans="1:12" x14ac:dyDescent="0.25">
      <c r="A103" s="2305">
        <v>43920</v>
      </c>
      <c r="B103" s="2314" t="s">
        <v>4</v>
      </c>
      <c r="C103" s="2307"/>
      <c r="D103" s="2307"/>
      <c r="E103" s="2307">
        <v>20</v>
      </c>
      <c r="F103" s="2307"/>
      <c r="G103" s="2307"/>
      <c r="H103" s="2307"/>
      <c r="I103" s="2307"/>
      <c r="J103" s="2307"/>
      <c r="K103" s="2307"/>
      <c r="L103" s="2313"/>
    </row>
    <row r="104" spans="1:12" ht="38.25" customHeight="1" x14ac:dyDescent="0.25">
      <c r="A104" s="22">
        <v>43944</v>
      </c>
      <c r="B104" s="11" t="s">
        <v>14</v>
      </c>
      <c r="C104" s="3473" t="s">
        <v>3614</v>
      </c>
      <c r="D104" s="3474"/>
      <c r="E104" s="3474"/>
      <c r="F104" s="3474"/>
      <c r="G104" s="3474"/>
      <c r="H104" s="3474"/>
      <c r="I104" s="3474"/>
      <c r="J104" s="3475"/>
      <c r="K104" s="2465"/>
      <c r="L104" s="2213" t="s">
        <v>3615</v>
      </c>
    </row>
    <row r="105" spans="1:12" ht="51" customHeight="1" x14ac:dyDescent="0.25">
      <c r="A105" s="22">
        <v>43949</v>
      </c>
      <c r="B105" s="11" t="s">
        <v>14</v>
      </c>
      <c r="C105" s="3473" t="s">
        <v>3613</v>
      </c>
      <c r="D105" s="3474"/>
      <c r="E105" s="3474"/>
      <c r="F105" s="3474"/>
      <c r="G105" s="3474"/>
      <c r="H105" s="3474"/>
      <c r="I105" s="3474"/>
      <c r="J105" s="3475"/>
      <c r="K105" s="2465"/>
      <c r="L105" s="2213" t="s">
        <v>3616</v>
      </c>
    </row>
    <row r="106" spans="1:12" ht="22.5" customHeight="1" x14ac:dyDescent="0.25">
      <c r="A106" s="2305">
        <v>43951</v>
      </c>
      <c r="B106" s="2314" t="s">
        <v>4</v>
      </c>
      <c r="C106" s="2307"/>
      <c r="D106" s="2307"/>
      <c r="E106" s="2307">
        <v>20</v>
      </c>
      <c r="F106" s="2307"/>
      <c r="G106" s="2307"/>
      <c r="H106" s="2307"/>
      <c r="I106" s="2307"/>
      <c r="J106" s="2307"/>
      <c r="K106" s="2307"/>
      <c r="L106" s="2313"/>
    </row>
    <row r="107" spans="1:12" ht="26.25" customHeight="1" x14ac:dyDescent="0.25">
      <c r="A107" s="22">
        <v>43952</v>
      </c>
      <c r="B107" s="11" t="s">
        <v>14</v>
      </c>
      <c r="C107" s="3473" t="s">
        <v>3617</v>
      </c>
      <c r="D107" s="3474"/>
      <c r="E107" s="3474"/>
      <c r="F107" s="3474"/>
      <c r="G107" s="3474"/>
      <c r="H107" s="3474"/>
      <c r="I107" s="3474"/>
      <c r="J107" s="3475"/>
      <c r="K107" s="2465"/>
      <c r="L107" s="234"/>
    </row>
    <row r="108" spans="1:12" x14ac:dyDescent="0.25">
      <c r="A108" s="22">
        <v>44227</v>
      </c>
      <c r="B108" s="11" t="s">
        <v>186</v>
      </c>
      <c r="C108" s="231"/>
      <c r="D108" s="231" t="s">
        <v>301</v>
      </c>
      <c r="E108" s="231"/>
      <c r="F108" s="231"/>
      <c r="G108" s="231"/>
      <c r="H108" s="231"/>
      <c r="I108" s="231"/>
      <c r="J108" s="231">
        <v>3375</v>
      </c>
      <c r="K108" s="2464"/>
      <c r="L108" s="234" t="s">
        <v>415</v>
      </c>
    </row>
    <row r="109" spans="1:12" ht="20.100000000000001" customHeight="1" x14ac:dyDescent="0.25">
      <c r="A109" s="22"/>
      <c r="B109" s="11"/>
      <c r="C109" s="231"/>
      <c r="D109" s="231">
        <f t="shared" si="1"/>
        <v>0</v>
      </c>
      <c r="E109" s="231"/>
      <c r="F109" s="231"/>
      <c r="G109" s="231"/>
      <c r="H109" s="231"/>
      <c r="I109" s="231"/>
      <c r="J109" s="231"/>
      <c r="K109" s="2464"/>
      <c r="L109" s="234"/>
    </row>
    <row r="110" spans="1:12" ht="20.100000000000001" customHeight="1" x14ac:dyDescent="0.25">
      <c r="A110" s="22"/>
      <c r="B110" s="11"/>
      <c r="C110" s="231"/>
      <c r="D110" s="231">
        <f t="shared" si="1"/>
        <v>0</v>
      </c>
      <c r="E110" s="231"/>
      <c r="F110" s="231"/>
      <c r="G110" s="231"/>
      <c r="H110" s="231"/>
      <c r="I110" s="231"/>
      <c r="J110" s="231"/>
      <c r="K110" s="2464"/>
      <c r="L110" s="234"/>
    </row>
    <row r="111" spans="1:12" ht="20.100000000000001" customHeight="1" x14ac:dyDescent="0.25">
      <c r="A111" s="22"/>
      <c r="B111" s="11"/>
      <c r="C111" s="231"/>
      <c r="D111" s="231">
        <f t="shared" si="1"/>
        <v>0</v>
      </c>
      <c r="E111" s="231"/>
      <c r="F111" s="231"/>
      <c r="G111" s="231"/>
      <c r="H111" s="231"/>
      <c r="I111" s="231"/>
      <c r="J111" s="231"/>
      <c r="K111" s="2464"/>
      <c r="L111" s="234"/>
    </row>
    <row r="112" spans="1:12" ht="20.100000000000001" customHeight="1" x14ac:dyDescent="0.25">
      <c r="A112" s="22"/>
      <c r="B112" s="11"/>
      <c r="C112" s="231"/>
      <c r="D112" s="231">
        <f t="shared" si="1"/>
        <v>0</v>
      </c>
      <c r="E112" s="232"/>
      <c r="F112" s="232"/>
      <c r="G112" s="232"/>
      <c r="H112" s="232"/>
      <c r="I112" s="232"/>
      <c r="J112" s="232"/>
      <c r="K112" s="2471"/>
      <c r="L112" s="234"/>
    </row>
    <row r="113" spans="1:12" x14ac:dyDescent="0.25">
      <c r="A113" s="22"/>
      <c r="B113" s="11"/>
      <c r="C113" s="231"/>
      <c r="D113" s="231">
        <f t="shared" si="1"/>
        <v>0</v>
      </c>
      <c r="E113" s="232"/>
      <c r="F113" s="232"/>
      <c r="G113" s="232"/>
      <c r="H113" s="232"/>
      <c r="I113" s="232"/>
      <c r="J113" s="232"/>
      <c r="K113" s="2471"/>
      <c r="L113" s="234"/>
    </row>
    <row r="114" spans="1:12" ht="20.100000000000001" customHeight="1" x14ac:dyDescent="0.25">
      <c r="A114" s="22"/>
      <c r="B114" s="11"/>
      <c r="C114" s="231"/>
      <c r="D114" s="231">
        <f t="shared" si="1"/>
        <v>0</v>
      </c>
      <c r="E114" s="232"/>
      <c r="F114" s="232"/>
      <c r="G114" s="232"/>
      <c r="H114" s="232"/>
      <c r="I114" s="232"/>
      <c r="J114" s="232"/>
      <c r="K114" s="2471"/>
      <c r="L114" s="234"/>
    </row>
    <row r="115" spans="1:12" ht="20.100000000000001" customHeight="1" x14ac:dyDescent="0.25">
      <c r="A115" s="22"/>
      <c r="B115" s="11"/>
      <c r="C115" s="231"/>
      <c r="D115" s="231">
        <f t="shared" si="1"/>
        <v>0</v>
      </c>
      <c r="E115" s="232"/>
      <c r="F115" s="232"/>
      <c r="G115" s="232"/>
      <c r="H115" s="232"/>
      <c r="I115" s="232"/>
      <c r="J115" s="232"/>
      <c r="K115" s="2471"/>
      <c r="L115" s="234"/>
    </row>
    <row r="116" spans="1:12" ht="20.100000000000001" customHeight="1" x14ac:dyDescent="0.25">
      <c r="A116" s="22"/>
      <c r="B116" s="11"/>
      <c r="C116" s="231"/>
      <c r="D116" s="231">
        <f t="shared" si="1"/>
        <v>0</v>
      </c>
      <c r="E116" s="232"/>
      <c r="F116" s="232"/>
      <c r="G116" s="232"/>
      <c r="H116" s="232"/>
      <c r="I116" s="232"/>
      <c r="J116" s="232"/>
      <c r="K116" s="2471"/>
      <c r="L116" s="234"/>
    </row>
    <row r="117" spans="1:12" ht="20.100000000000001" customHeight="1" x14ac:dyDescent="0.25">
      <c r="A117" s="22"/>
      <c r="B117" s="11"/>
      <c r="C117" s="231"/>
      <c r="D117" s="231">
        <f t="shared" si="1"/>
        <v>0</v>
      </c>
      <c r="E117" s="232"/>
      <c r="F117" s="232"/>
      <c r="G117" s="232"/>
      <c r="H117" s="232"/>
      <c r="I117" s="232"/>
      <c r="J117" s="232"/>
      <c r="K117" s="2471"/>
      <c r="L117" s="234"/>
    </row>
    <row r="118" spans="1:12" ht="20.100000000000001" customHeight="1" x14ac:dyDescent="0.25">
      <c r="A118" s="22"/>
      <c r="B118" s="11"/>
      <c r="C118" s="231"/>
      <c r="D118" s="231">
        <f t="shared" si="1"/>
        <v>0</v>
      </c>
      <c r="E118" s="232"/>
      <c r="F118" s="232"/>
      <c r="G118" s="232"/>
      <c r="H118" s="232"/>
      <c r="I118" s="232"/>
      <c r="J118" s="232"/>
      <c r="K118" s="2471"/>
      <c r="L118" s="234"/>
    </row>
    <row r="119" spans="1:12" ht="20.100000000000001" customHeight="1" x14ac:dyDescent="0.25">
      <c r="A119" s="22"/>
      <c r="B119" s="11"/>
      <c r="C119" s="231"/>
      <c r="D119" s="231">
        <f t="shared" si="1"/>
        <v>0</v>
      </c>
      <c r="E119" s="232"/>
      <c r="F119" s="232"/>
      <c r="G119" s="232"/>
      <c r="H119" s="232"/>
      <c r="I119" s="232"/>
      <c r="J119" s="232"/>
      <c r="K119" s="2471"/>
      <c r="L119" s="234"/>
    </row>
    <row r="120" spans="1:12" ht="20.100000000000001" customHeight="1" x14ac:dyDescent="0.25">
      <c r="A120" s="22"/>
      <c r="B120" s="11"/>
      <c r="C120" s="231"/>
      <c r="D120" s="231">
        <f t="shared" si="1"/>
        <v>0</v>
      </c>
      <c r="E120" s="232"/>
      <c r="F120" s="232"/>
      <c r="G120" s="232"/>
      <c r="H120" s="232"/>
      <c r="I120" s="232"/>
      <c r="J120" s="232"/>
      <c r="K120" s="2471"/>
      <c r="L120" s="234"/>
    </row>
    <row r="121" spans="1:12" ht="20.100000000000001" customHeight="1" x14ac:dyDescent="0.25">
      <c r="A121" s="22"/>
      <c r="B121" s="11"/>
      <c r="C121" s="231"/>
      <c r="D121" s="231">
        <f t="shared" si="1"/>
        <v>0</v>
      </c>
      <c r="E121" s="232"/>
      <c r="F121" s="232"/>
      <c r="G121" s="232"/>
      <c r="H121" s="232"/>
      <c r="I121" s="232"/>
      <c r="J121" s="232"/>
      <c r="K121" s="2471"/>
      <c r="L121" s="234"/>
    </row>
    <row r="122" spans="1:12" x14ac:dyDescent="0.25">
      <c r="A122" s="22"/>
      <c r="B122" s="11"/>
      <c r="C122" s="231"/>
      <c r="D122" s="231">
        <f t="shared" si="1"/>
        <v>0</v>
      </c>
      <c r="E122" s="232"/>
      <c r="F122" s="232"/>
      <c r="G122" s="232"/>
      <c r="H122" s="232"/>
      <c r="I122" s="232"/>
      <c r="J122" s="232"/>
      <c r="K122" s="2471"/>
      <c r="L122" s="234"/>
    </row>
    <row r="123" spans="1:12" ht="20.100000000000001" customHeight="1" x14ac:dyDescent="0.25">
      <c r="A123" s="22"/>
      <c r="B123" s="11"/>
      <c r="C123" s="231"/>
      <c r="D123" s="231">
        <f t="shared" si="1"/>
        <v>0</v>
      </c>
      <c r="E123" s="232"/>
      <c r="F123" s="232"/>
      <c r="G123" s="232"/>
      <c r="H123" s="232"/>
      <c r="I123" s="232"/>
      <c r="J123" s="232"/>
      <c r="K123" s="2471"/>
      <c r="L123" s="234"/>
    </row>
    <row r="124" spans="1:12" x14ac:dyDescent="0.25">
      <c r="A124" s="22"/>
      <c r="B124" s="11"/>
      <c r="C124" s="231"/>
      <c r="D124" s="231">
        <f t="shared" si="1"/>
        <v>0</v>
      </c>
      <c r="E124" s="232"/>
      <c r="F124" s="232"/>
      <c r="G124" s="232"/>
      <c r="H124" s="232"/>
      <c r="I124" s="232"/>
      <c r="J124" s="232"/>
      <c r="K124" s="2471"/>
      <c r="L124" s="234"/>
    </row>
    <row r="125" spans="1:12" x14ac:dyDescent="0.25">
      <c r="A125" s="22"/>
      <c r="B125" s="11"/>
      <c r="C125" s="231"/>
      <c r="D125" s="231">
        <f t="shared" si="1"/>
        <v>0</v>
      </c>
      <c r="E125" s="231"/>
      <c r="F125" s="231"/>
      <c r="G125" s="231"/>
      <c r="H125" s="3473"/>
      <c r="I125" s="3474"/>
      <c r="J125" s="3475"/>
      <c r="K125" s="2465"/>
      <c r="L125" s="234"/>
    </row>
    <row r="126" spans="1:12" x14ac:dyDescent="0.25">
      <c r="A126" s="22"/>
      <c r="C126" s="232"/>
      <c r="D126" s="231">
        <f t="shared" si="1"/>
        <v>0</v>
      </c>
      <c r="E126" s="232"/>
      <c r="F126" s="232"/>
      <c r="G126" s="232"/>
      <c r="H126" s="232"/>
      <c r="I126" s="232"/>
      <c r="J126" s="232"/>
      <c r="K126" s="2471"/>
      <c r="L126" s="234"/>
    </row>
    <row r="127" spans="1:12" x14ac:dyDescent="0.25">
      <c r="A127" s="22"/>
      <c r="C127" s="232"/>
      <c r="D127" s="231">
        <f t="shared" si="1"/>
        <v>0</v>
      </c>
      <c r="E127" s="232"/>
      <c r="F127" s="232"/>
      <c r="G127" s="232"/>
      <c r="H127" s="232"/>
      <c r="I127" s="232"/>
      <c r="J127" s="232"/>
      <c r="K127" s="2471"/>
      <c r="L127" s="234"/>
    </row>
    <row r="128" spans="1:12" x14ac:dyDescent="0.25">
      <c r="A128" s="22"/>
      <c r="C128" s="232"/>
      <c r="D128" s="231">
        <f t="shared" si="1"/>
        <v>0</v>
      </c>
      <c r="E128" s="232"/>
      <c r="F128" s="232"/>
      <c r="G128" s="232"/>
      <c r="H128" s="232"/>
      <c r="I128" s="232"/>
      <c r="J128" s="232"/>
      <c r="K128" s="2471"/>
      <c r="L128" s="234"/>
    </row>
    <row r="129" spans="1:12" x14ac:dyDescent="0.25">
      <c r="A129" s="22"/>
      <c r="C129" s="232"/>
      <c r="D129" s="231">
        <f t="shared" si="1"/>
        <v>0</v>
      </c>
      <c r="E129" s="232"/>
      <c r="F129" s="232"/>
      <c r="G129" s="232"/>
      <c r="H129" s="232"/>
      <c r="I129" s="232"/>
      <c r="J129" s="232"/>
      <c r="K129" s="2471"/>
      <c r="L129" s="234"/>
    </row>
    <row r="130" spans="1:12" x14ac:dyDescent="0.25">
      <c r="A130" s="22"/>
      <c r="C130" s="232"/>
      <c r="D130" s="231">
        <f t="shared" si="1"/>
        <v>0</v>
      </c>
      <c r="E130" s="232"/>
      <c r="F130" s="232"/>
      <c r="G130" s="232"/>
      <c r="H130" s="232"/>
      <c r="I130" s="232"/>
      <c r="J130" s="232"/>
      <c r="K130" s="2471"/>
      <c r="L130" s="234"/>
    </row>
    <row r="131" spans="1:12" x14ac:dyDescent="0.25">
      <c r="A131" s="22"/>
      <c r="C131" s="232"/>
      <c r="D131" s="231">
        <f t="shared" si="1"/>
        <v>0</v>
      </c>
      <c r="E131" s="232"/>
      <c r="F131" s="232"/>
      <c r="G131" s="232"/>
      <c r="H131" s="232"/>
      <c r="I131" s="232"/>
      <c r="J131" s="232"/>
      <c r="K131" s="2471"/>
      <c r="L131" s="234"/>
    </row>
    <row r="132" spans="1:12" x14ac:dyDescent="0.25">
      <c r="A132" s="22"/>
      <c r="C132" s="231"/>
      <c r="D132" s="231">
        <f t="shared" si="1"/>
        <v>0</v>
      </c>
      <c r="E132" s="231"/>
      <c r="F132" s="231"/>
      <c r="G132" s="231"/>
      <c r="H132" s="231"/>
      <c r="I132" s="231"/>
      <c r="J132" s="231"/>
      <c r="K132" s="2464"/>
      <c r="L132" s="234"/>
    </row>
    <row r="133" spans="1:12" x14ac:dyDescent="0.25">
      <c r="A133" s="22"/>
      <c r="C133" s="231"/>
      <c r="D133" s="231">
        <f t="shared" si="1"/>
        <v>0</v>
      </c>
      <c r="E133" s="231"/>
      <c r="F133" s="231"/>
      <c r="G133" s="231"/>
      <c r="H133" s="231"/>
      <c r="I133" s="231"/>
      <c r="J133" s="231"/>
      <c r="K133" s="2464"/>
      <c r="L133" s="234"/>
    </row>
    <row r="134" spans="1:12" x14ac:dyDescent="0.25">
      <c r="A134" s="22"/>
      <c r="C134" s="231"/>
      <c r="D134" s="231"/>
      <c r="E134" s="231"/>
      <c r="F134" s="231"/>
      <c r="G134" s="231"/>
      <c r="H134" s="231"/>
      <c r="I134" s="231"/>
      <c r="J134" s="231"/>
      <c r="K134" s="2464"/>
      <c r="L134" s="124"/>
    </row>
    <row r="135" spans="1:12" x14ac:dyDescent="0.25">
      <c r="A135" s="22"/>
      <c r="C135" s="231"/>
      <c r="D135" s="231"/>
      <c r="E135" s="231"/>
      <c r="F135" s="231"/>
      <c r="G135" s="231"/>
      <c r="H135" s="231"/>
      <c r="I135" s="231"/>
      <c r="J135" s="231"/>
      <c r="K135" s="2464"/>
      <c r="L135" s="124"/>
    </row>
    <row r="136" spans="1:12" x14ac:dyDescent="0.25">
      <c r="A136" s="22"/>
      <c r="C136" s="231"/>
      <c r="D136" s="231"/>
      <c r="E136" s="231"/>
      <c r="F136" s="231"/>
      <c r="G136" s="231"/>
      <c r="H136" s="231"/>
      <c r="I136" s="231"/>
      <c r="J136" s="231"/>
      <c r="K136" s="2464"/>
      <c r="L136" s="124"/>
    </row>
    <row r="137" spans="1:12" x14ac:dyDescent="0.25">
      <c r="A137" s="22"/>
      <c r="C137" s="231"/>
      <c r="D137" s="231"/>
      <c r="E137" s="231"/>
      <c r="F137" s="231"/>
      <c r="G137" s="231"/>
      <c r="H137" s="231"/>
      <c r="I137" s="231"/>
      <c r="J137" s="231"/>
      <c r="K137" s="2464"/>
      <c r="L137" s="124"/>
    </row>
    <row r="138" spans="1:12" x14ac:dyDescent="0.25">
      <c r="A138" s="22"/>
      <c r="C138" s="231"/>
      <c r="D138" s="231"/>
      <c r="E138" s="231"/>
      <c r="F138" s="231"/>
      <c r="G138" s="231"/>
      <c r="H138" s="231"/>
      <c r="I138" s="231"/>
      <c r="J138" s="231"/>
      <c r="K138" s="2464"/>
      <c r="L138" s="124"/>
    </row>
    <row r="139" spans="1:12" x14ac:dyDescent="0.25">
      <c r="A139" s="22"/>
      <c r="C139" s="231"/>
      <c r="D139" s="231"/>
      <c r="E139" s="231"/>
      <c r="F139" s="231"/>
      <c r="G139" s="231"/>
      <c r="H139" s="231"/>
      <c r="I139" s="231"/>
      <c r="J139" s="231"/>
      <c r="K139" s="2464"/>
      <c r="L139" s="124"/>
    </row>
    <row r="140" spans="1:12" x14ac:dyDescent="0.25">
      <c r="A140" s="22"/>
      <c r="C140" s="231"/>
      <c r="D140" s="231"/>
      <c r="E140" s="231"/>
      <c r="F140" s="231"/>
      <c r="G140" s="231"/>
      <c r="H140" s="231"/>
      <c r="I140" s="231"/>
      <c r="J140" s="231"/>
      <c r="K140" s="2464"/>
      <c r="L140" s="124"/>
    </row>
    <row r="141" spans="1:12" x14ac:dyDescent="0.25">
      <c r="A141" s="22"/>
      <c r="C141" s="231"/>
      <c r="D141" s="231"/>
      <c r="E141" s="231"/>
      <c r="F141" s="231"/>
      <c r="G141" s="231"/>
      <c r="H141" s="231"/>
      <c r="I141" s="231"/>
      <c r="J141" s="231"/>
      <c r="K141" s="2464"/>
      <c r="L141" s="124"/>
    </row>
    <row r="142" spans="1:12" x14ac:dyDescent="0.25">
      <c r="A142" s="22"/>
      <c r="C142" s="231"/>
      <c r="D142" s="231"/>
      <c r="E142" s="231"/>
      <c r="F142" s="231"/>
      <c r="G142" s="231"/>
      <c r="H142" s="231"/>
      <c r="I142" s="231"/>
      <c r="J142" s="231"/>
      <c r="K142" s="2464"/>
      <c r="L142" s="124"/>
    </row>
    <row r="143" spans="1:12" x14ac:dyDescent="0.25">
      <c r="A143" s="22"/>
      <c r="C143" s="231"/>
      <c r="D143" s="231"/>
      <c r="E143" s="231"/>
      <c r="F143" s="231"/>
      <c r="G143" s="231"/>
      <c r="H143" s="231"/>
      <c r="I143" s="231"/>
      <c r="J143" s="231"/>
      <c r="K143" s="2464"/>
      <c r="L143" s="124"/>
    </row>
    <row r="144" spans="1:12" x14ac:dyDescent="0.25">
      <c r="A144" s="22"/>
      <c r="C144" s="231"/>
      <c r="D144" s="231"/>
      <c r="E144" s="231"/>
      <c r="F144" s="231"/>
      <c r="G144" s="231"/>
      <c r="H144" s="231"/>
      <c r="I144" s="231"/>
      <c r="J144" s="231"/>
      <c r="K144" s="2464"/>
      <c r="L144" s="124"/>
    </row>
    <row r="145" spans="1:11" x14ac:dyDescent="0.25">
      <c r="A145" s="22"/>
      <c r="C145" s="232"/>
      <c r="D145" s="232"/>
      <c r="E145" s="232"/>
      <c r="F145" s="232"/>
      <c r="G145" s="232"/>
      <c r="H145" s="232"/>
      <c r="I145" s="232"/>
      <c r="J145" s="232"/>
      <c r="K145" s="2471"/>
    </row>
    <row r="146" spans="1:11" x14ac:dyDescent="0.25">
      <c r="A146" s="22"/>
      <c r="C146" s="232"/>
      <c r="D146" s="232"/>
      <c r="E146" s="232"/>
      <c r="F146" s="232"/>
      <c r="G146" s="232"/>
      <c r="H146" s="232"/>
      <c r="I146" s="232"/>
      <c r="J146" s="232"/>
      <c r="K146" s="2471"/>
    </row>
    <row r="147" spans="1:11" x14ac:dyDescent="0.25">
      <c r="A147" s="22"/>
    </row>
    <row r="148" spans="1:11" x14ac:dyDescent="0.25">
      <c r="A148" s="22"/>
    </row>
    <row r="149" spans="1:11" x14ac:dyDescent="0.25">
      <c r="A149" s="22"/>
    </row>
    <row r="150" spans="1:11" x14ac:dyDescent="0.25">
      <c r="A150" s="22"/>
    </row>
    <row r="151" spans="1:11" x14ac:dyDescent="0.25">
      <c r="A151" s="22"/>
    </row>
    <row r="152" spans="1:11" x14ac:dyDescent="0.25">
      <c r="A152" s="22"/>
    </row>
  </sheetData>
  <autoFilter ref="B6:K6"/>
  <customSheetViews>
    <customSheetView guid="{A61807DE-1A9F-4D9E-AA9C-2C2A4B8D3195}" showAutoFilter="1">
      <pane ySplit="6" topLeftCell="A70" activePane="bottomLeft" state="frozen"/>
      <selection pane="bottomLeft" activeCell="K75" sqref="K75"/>
      <pageMargins left="0.7" right="0.7" top="0.75" bottom="0.75" header="0.3" footer="0.3"/>
      <pageSetup paperSize="9" orientation="portrait" r:id="rId1"/>
      <autoFilter ref="B6:B158"/>
    </customSheetView>
    <customSheetView guid="{C5727CAE-36E7-4F5C-A23D-3D3BFC529126}" showAutoFilter="1">
      <pane ySplit="6" topLeftCell="A70" activePane="bottomLeft" state="frozen"/>
      <selection pane="bottomLeft" activeCell="K75" sqref="K75"/>
      <pageMargins left="0.7" right="0.7" top="0.75" bottom="0.75" header="0.3" footer="0.3"/>
      <pageSetup paperSize="9" orientation="portrait" r:id="rId2"/>
      <autoFilter ref="B6:B158"/>
    </customSheetView>
    <customSheetView guid="{DA733677-58EB-43A1-AB08-BCD2B2774334}" showAutoFilter="1">
      <pane ySplit="6" topLeftCell="A70" activePane="bottomLeft" state="frozen"/>
      <selection pane="bottomLeft" activeCell="K75" sqref="K75"/>
      <pageMargins left="0.7" right="0.7" top="0.75" bottom="0.75" header="0.3" footer="0.3"/>
      <pageSetup paperSize="9" orientation="portrait" r:id="rId3"/>
      <autoFilter ref="B6:B158"/>
    </customSheetView>
  </customSheetViews>
  <mergeCells count="69">
    <mergeCell ref="C107:J107"/>
    <mergeCell ref="C105:J105"/>
    <mergeCell ref="C101:J101"/>
    <mergeCell ref="C98:J98"/>
    <mergeCell ref="C23:J23"/>
    <mergeCell ref="C30:J30"/>
    <mergeCell ref="H38:J38"/>
    <mergeCell ref="C40:J40"/>
    <mergeCell ref="C45:J45"/>
    <mergeCell ref="C43:J43"/>
    <mergeCell ref="C78:J78"/>
    <mergeCell ref="C85:J85"/>
    <mergeCell ref="C59:J59"/>
    <mergeCell ref="C60:J60"/>
    <mergeCell ref="C57:J57"/>
    <mergeCell ref="H93:I93"/>
    <mergeCell ref="C26:J26"/>
    <mergeCell ref="C39:J39"/>
    <mergeCell ref="C79:J79"/>
    <mergeCell ref="H62:I62"/>
    <mergeCell ref="H54:I54"/>
    <mergeCell ref="C52:J52"/>
    <mergeCell ref="C49:J49"/>
    <mergeCell ref="A3:B3"/>
    <mergeCell ref="G3:H3"/>
    <mergeCell ref="A4:B4"/>
    <mergeCell ref="C3:F3"/>
    <mergeCell ref="I4:J4"/>
    <mergeCell ref="G4:H4"/>
    <mergeCell ref="C4:F4"/>
    <mergeCell ref="I3:J3"/>
    <mergeCell ref="A1:L1"/>
    <mergeCell ref="A2:B2"/>
    <mergeCell ref="C2:F2"/>
    <mergeCell ref="G2:H2"/>
    <mergeCell ref="I2:J2"/>
    <mergeCell ref="K2:L2"/>
    <mergeCell ref="A5:B5"/>
    <mergeCell ref="C100:J100"/>
    <mergeCell ref="H125:J125"/>
    <mergeCell ref="H27:J27"/>
    <mergeCell ref="C66:J66"/>
    <mergeCell ref="C69:J69"/>
    <mergeCell ref="C71:J71"/>
    <mergeCell ref="C76:J76"/>
    <mergeCell ref="C88:J88"/>
    <mergeCell ref="C90:J90"/>
    <mergeCell ref="C83:J83"/>
    <mergeCell ref="C82:J82"/>
    <mergeCell ref="C29:J29"/>
    <mergeCell ref="H56:I56"/>
    <mergeCell ref="H87:I87"/>
    <mergeCell ref="C91:J91"/>
    <mergeCell ref="K3:L3"/>
    <mergeCell ref="K4:L4"/>
    <mergeCell ref="K5:L5"/>
    <mergeCell ref="C104:J104"/>
    <mergeCell ref="C92:J92"/>
    <mergeCell ref="C5:F5"/>
    <mergeCell ref="G5:H5"/>
    <mergeCell ref="I5:J5"/>
    <mergeCell ref="C10:J10"/>
    <mergeCell ref="C47:J47"/>
    <mergeCell ref="C31:J31"/>
    <mergeCell ref="C36:J36"/>
    <mergeCell ref="C18:J18"/>
    <mergeCell ref="C21:I21"/>
    <mergeCell ref="H46:I46"/>
    <mergeCell ref="H25:J25"/>
  </mergeCells>
  <hyperlinks>
    <hyperlink ref="B40" r:id="rId4"/>
    <hyperlink ref="B31" r:id="rId5"/>
    <hyperlink ref="B60" r:id="rId6" location=".xls"/>
  </hyperlinks>
  <pageMargins left="0.7" right="0.7" top="0.75" bottom="0.75" header="0.3" footer="0.3"/>
  <pageSetup paperSize="9" orientation="portrait" r:id="rId7"/>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FF0000"/>
  </sheetPr>
  <dimension ref="A1:M161"/>
  <sheetViews>
    <sheetView workbookViewId="0">
      <pane ySplit="6" topLeftCell="A54" activePane="bottomLeft" state="frozen"/>
      <selection activeCell="C163" sqref="C163:J163"/>
      <selection pane="bottomLeft" activeCell="C63" sqref="C63"/>
    </sheetView>
  </sheetViews>
  <sheetFormatPr defaultRowHeight="15.75" x14ac:dyDescent="0.25"/>
  <cols>
    <col min="1" max="1" width="11" style="24" customWidth="1"/>
    <col min="2" max="8" width="10.140625" style="23" customWidth="1"/>
    <col min="9" max="9" width="11" style="23" customWidth="1"/>
    <col min="10" max="10" width="12.7109375" style="23" customWidth="1"/>
    <col min="11" max="11" width="20.7109375" style="2453" customWidth="1"/>
    <col min="12" max="12" width="43.85546875" style="3" customWidth="1"/>
    <col min="13" max="16384" width="9.140625" style="10"/>
  </cols>
  <sheetData>
    <row r="1" spans="1:13" s="2" customFormat="1" ht="30.75" customHeight="1" thickTop="1" x14ac:dyDescent="0.25">
      <c r="A1" s="3465" t="s">
        <v>596</v>
      </c>
      <c r="B1" s="3466"/>
      <c r="C1" s="3466"/>
      <c r="D1" s="3466"/>
      <c r="E1" s="3466"/>
      <c r="F1" s="3466"/>
      <c r="G1" s="3466"/>
      <c r="H1" s="3466"/>
      <c r="I1" s="3466"/>
      <c r="J1" s="3466"/>
      <c r="K1" s="3466"/>
      <c r="L1" s="3467"/>
      <c r="M1" s="1"/>
    </row>
    <row r="2" spans="1:13" s="5" customFormat="1" ht="20.25" customHeight="1" x14ac:dyDescent="0.25">
      <c r="A2" s="3463" t="s">
        <v>259</v>
      </c>
      <c r="B2" s="3464"/>
      <c r="C2" s="3445">
        <f>+(87+123+15)*25</f>
        <v>5625</v>
      </c>
      <c r="D2" s="3446"/>
      <c r="E2" s="3446"/>
      <c r="F2" s="3447"/>
      <c r="G2" s="3461"/>
      <c r="H2" s="3462"/>
      <c r="I2" s="3437" t="s">
        <v>260</v>
      </c>
      <c r="J2" s="3438"/>
      <c r="K2" s="3434"/>
      <c r="L2" s="3435"/>
      <c r="M2" s="4"/>
    </row>
    <row r="3" spans="1:13" s="5" customFormat="1" ht="20.25" customHeight="1" x14ac:dyDescent="0.25">
      <c r="A3" s="3463" t="s">
        <v>261</v>
      </c>
      <c r="B3" s="3464"/>
      <c r="C3" s="3445"/>
      <c r="D3" s="3446"/>
      <c r="E3" s="3446"/>
      <c r="F3" s="3447"/>
      <c r="G3" s="3440"/>
      <c r="H3" s="3441"/>
      <c r="I3" s="3437" t="s">
        <v>262</v>
      </c>
      <c r="J3" s="3438"/>
      <c r="K3" s="3434"/>
      <c r="L3" s="3435"/>
      <c r="M3" s="4"/>
    </row>
    <row r="4" spans="1:13" s="5" customFormat="1" ht="20.25" customHeight="1" x14ac:dyDescent="0.25">
      <c r="A4" s="3463" t="s">
        <v>263</v>
      </c>
      <c r="B4" s="3464"/>
      <c r="C4" s="3445" t="s">
        <v>332</v>
      </c>
      <c r="D4" s="3446"/>
      <c r="E4" s="3446"/>
      <c r="F4" s="3447"/>
      <c r="G4" s="3461"/>
      <c r="H4" s="3462"/>
      <c r="I4" s="3437" t="s">
        <v>264</v>
      </c>
      <c r="J4" s="3438"/>
      <c r="K4" s="3500" t="s">
        <v>1431</v>
      </c>
      <c r="L4" s="3501"/>
      <c r="M4" s="4"/>
    </row>
    <row r="5" spans="1:13" s="5" customFormat="1" ht="41.25" customHeight="1" thickBot="1" x14ac:dyDescent="0.3">
      <c r="A5" s="3448" t="s">
        <v>265</v>
      </c>
      <c r="B5" s="3449"/>
      <c r="C5" s="3450" t="s">
        <v>2056</v>
      </c>
      <c r="D5" s="3451"/>
      <c r="E5" s="3451"/>
      <c r="F5" s="3452"/>
      <c r="G5" s="48"/>
      <c r="H5" s="49"/>
      <c r="I5" s="3437" t="s">
        <v>397</v>
      </c>
      <c r="J5" s="3438"/>
      <c r="K5" s="3591" t="s">
        <v>2155</v>
      </c>
      <c r="L5" s="3592"/>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3" ht="20.100000000000001" customHeight="1" thickTop="1" x14ac:dyDescent="0.25">
      <c r="A7" s="19">
        <v>40588</v>
      </c>
      <c r="B7" s="20" t="s">
        <v>12</v>
      </c>
      <c r="C7" s="106">
        <v>162</v>
      </c>
      <c r="D7" s="106">
        <v>81</v>
      </c>
      <c r="E7" s="106">
        <v>50</v>
      </c>
      <c r="F7" s="106">
        <v>14</v>
      </c>
      <c r="G7" s="106">
        <v>115</v>
      </c>
      <c r="H7" s="20"/>
      <c r="I7" s="20"/>
      <c r="J7" s="20"/>
      <c r="K7" s="2769" t="s">
        <v>2072</v>
      </c>
      <c r="L7" s="21" t="s">
        <v>776</v>
      </c>
    </row>
    <row r="8" spans="1:13" ht="30" customHeight="1" x14ac:dyDescent="0.25">
      <c r="A8" s="22">
        <v>40596</v>
      </c>
      <c r="B8" s="11" t="s">
        <v>14</v>
      </c>
      <c r="C8" s="3439" t="s">
        <v>50</v>
      </c>
      <c r="D8" s="3439"/>
      <c r="E8" s="3439"/>
      <c r="F8" s="3439"/>
      <c r="G8" s="3439"/>
      <c r="H8" s="3439"/>
      <c r="I8" s="3439"/>
      <c r="J8" s="3439"/>
      <c r="K8" s="2459"/>
    </row>
    <row r="9" spans="1:13" ht="20.100000000000001" customHeight="1" x14ac:dyDescent="0.25">
      <c r="A9" s="22">
        <v>40631</v>
      </c>
      <c r="B9" s="11" t="s">
        <v>186</v>
      </c>
      <c r="C9" s="11"/>
      <c r="D9" s="11"/>
      <c r="E9" s="11"/>
      <c r="F9" s="11"/>
      <c r="G9" s="11"/>
      <c r="H9" s="23">
        <v>4540</v>
      </c>
      <c r="I9" s="23">
        <v>100</v>
      </c>
      <c r="L9" s="3" t="s">
        <v>1043</v>
      </c>
    </row>
    <row r="10" spans="1:13" ht="20.100000000000001" customHeight="1" x14ac:dyDescent="0.25">
      <c r="A10" s="22">
        <v>40643</v>
      </c>
      <c r="B10" s="11" t="s">
        <v>4</v>
      </c>
      <c r="C10" s="3439" t="s">
        <v>3562</v>
      </c>
      <c r="D10" s="3439"/>
      <c r="E10" s="3439"/>
      <c r="F10" s="3439"/>
      <c r="G10" s="3439"/>
      <c r="H10" s="3439"/>
      <c r="I10" s="3439"/>
      <c r="J10" s="3439"/>
      <c r="K10" s="2459"/>
    </row>
    <row r="11" spans="1:13" ht="82.5" customHeight="1" x14ac:dyDescent="0.25">
      <c r="A11" s="22">
        <v>40650</v>
      </c>
      <c r="B11" s="11" t="s">
        <v>31</v>
      </c>
      <c r="C11" s="3439" t="s">
        <v>1044</v>
      </c>
      <c r="D11" s="3439"/>
      <c r="E11" s="3439"/>
      <c r="F11" s="3439"/>
      <c r="G11" s="3439"/>
      <c r="H11" s="3439"/>
      <c r="I11" s="3439"/>
      <c r="J11" s="3439"/>
      <c r="K11" s="2459"/>
    </row>
    <row r="12" spans="1:13" ht="20.100000000000001" customHeight="1" x14ac:dyDescent="0.25">
      <c r="A12" s="36">
        <v>40660</v>
      </c>
      <c r="B12" s="37" t="s">
        <v>12</v>
      </c>
      <c r="C12" s="90">
        <v>140</v>
      </c>
      <c r="D12" s="90">
        <f>140*0.2</f>
        <v>28</v>
      </c>
      <c r="E12" s="90">
        <v>80</v>
      </c>
      <c r="F12" s="90"/>
      <c r="G12" s="90">
        <v>96</v>
      </c>
      <c r="H12" s="90"/>
      <c r="I12" s="90"/>
      <c r="J12" s="90"/>
      <c r="K12" s="2523"/>
      <c r="L12" s="38" t="s">
        <v>1045</v>
      </c>
    </row>
    <row r="13" spans="1:13" ht="20.100000000000001" customHeight="1" x14ac:dyDescent="0.25">
      <c r="A13" s="22">
        <v>40680</v>
      </c>
      <c r="B13" s="11" t="s">
        <v>4</v>
      </c>
      <c r="C13" s="3489" t="s">
        <v>3563</v>
      </c>
      <c r="D13" s="3489"/>
      <c r="E13" s="3489"/>
      <c r="F13" s="3489"/>
      <c r="G13" s="3489"/>
      <c r="H13" s="3489"/>
      <c r="I13" s="3489"/>
      <c r="J13" s="3489"/>
    </row>
    <row r="14" spans="1:13" ht="18" customHeight="1" thickBot="1" x14ac:dyDescent="0.3">
      <c r="A14" s="28">
        <v>40747</v>
      </c>
      <c r="B14" s="12" t="s">
        <v>186</v>
      </c>
      <c r="C14" s="116"/>
      <c r="D14" s="116"/>
      <c r="E14" s="116"/>
      <c r="F14" s="116"/>
      <c r="G14" s="116"/>
      <c r="H14" s="116">
        <v>3895</v>
      </c>
      <c r="I14" s="116">
        <v>87</v>
      </c>
      <c r="J14" s="116"/>
      <c r="K14" s="2534"/>
      <c r="L14" s="13" t="s">
        <v>131</v>
      </c>
    </row>
    <row r="15" spans="1:13" ht="20.100000000000001" customHeight="1" thickTop="1" x14ac:dyDescent="0.25">
      <c r="A15" s="39">
        <v>40997</v>
      </c>
      <c r="B15" s="40" t="s">
        <v>12</v>
      </c>
      <c r="C15" s="105">
        <v>185</v>
      </c>
      <c r="D15" s="114">
        <f>+C15*(100-E15)/100</f>
        <v>27.75</v>
      </c>
      <c r="E15" s="105">
        <v>85</v>
      </c>
      <c r="F15" s="105"/>
      <c r="G15" s="105">
        <v>130</v>
      </c>
      <c r="H15" s="105"/>
      <c r="I15" s="105"/>
      <c r="J15" s="105"/>
      <c r="K15" s="2496"/>
      <c r="L15" s="41" t="s">
        <v>1046</v>
      </c>
    </row>
    <row r="16" spans="1:13" ht="20.100000000000001" customHeight="1" x14ac:dyDescent="0.25">
      <c r="A16" s="22">
        <v>41010</v>
      </c>
      <c r="B16" s="11" t="s">
        <v>186</v>
      </c>
      <c r="D16" s="110"/>
      <c r="H16" s="23">
        <v>4150</v>
      </c>
      <c r="I16" s="23">
        <v>83</v>
      </c>
      <c r="L16" s="3" t="s">
        <v>40</v>
      </c>
    </row>
    <row r="17" spans="1:12" ht="20.100000000000001" customHeight="1" x14ac:dyDescent="0.25">
      <c r="A17" s="22">
        <v>41015</v>
      </c>
      <c r="B17" s="11" t="s">
        <v>14</v>
      </c>
      <c r="C17" s="3470" t="s">
        <v>216</v>
      </c>
      <c r="D17" s="3471"/>
      <c r="E17" s="3471"/>
      <c r="F17" s="3471"/>
      <c r="G17" s="3471"/>
      <c r="H17" s="3471"/>
      <c r="I17" s="3471"/>
      <c r="J17" s="3472"/>
      <c r="K17" s="2462"/>
    </row>
    <row r="18" spans="1:12" ht="20.100000000000001" customHeight="1" x14ac:dyDescent="0.25">
      <c r="A18" s="22">
        <v>41067</v>
      </c>
      <c r="B18" s="11" t="s">
        <v>14</v>
      </c>
      <c r="C18" s="3470" t="s">
        <v>226</v>
      </c>
      <c r="D18" s="3471"/>
      <c r="E18" s="3471"/>
      <c r="F18" s="3471"/>
      <c r="G18" s="3471"/>
      <c r="H18" s="3471"/>
      <c r="I18" s="3471"/>
      <c r="J18" s="3472"/>
      <c r="K18" s="2462"/>
    </row>
    <row r="19" spans="1:12" ht="39.75" customHeight="1" x14ac:dyDescent="0.25">
      <c r="A19" s="22">
        <v>41071</v>
      </c>
      <c r="B19" s="11" t="s">
        <v>14</v>
      </c>
      <c r="C19" s="3439" t="s">
        <v>1047</v>
      </c>
      <c r="D19" s="3439"/>
      <c r="E19" s="3439"/>
      <c r="F19" s="3439"/>
      <c r="G19" s="3439"/>
      <c r="H19" s="3439"/>
      <c r="I19" s="3439"/>
      <c r="J19" s="3439"/>
      <c r="K19" s="2459"/>
    </row>
    <row r="20" spans="1:12" ht="50.25" customHeight="1" x14ac:dyDescent="0.25">
      <c r="A20" s="22">
        <v>41078</v>
      </c>
      <c r="B20" s="11" t="s">
        <v>14</v>
      </c>
      <c r="C20" s="3439" t="s">
        <v>1048</v>
      </c>
      <c r="D20" s="3439"/>
      <c r="E20" s="3439"/>
      <c r="F20" s="3439"/>
      <c r="G20" s="3439"/>
      <c r="H20" s="3439"/>
      <c r="I20" s="3439"/>
      <c r="J20" s="3439"/>
      <c r="K20" s="2459"/>
    </row>
    <row r="21" spans="1:12" ht="20.100000000000001" customHeight="1" x14ac:dyDescent="0.25">
      <c r="A21" s="36">
        <v>41083</v>
      </c>
      <c r="B21" s="37" t="s">
        <v>12</v>
      </c>
      <c r="C21" s="90">
        <v>155</v>
      </c>
      <c r="D21" s="113">
        <f>+C21*(100-E21)/100</f>
        <v>23.25</v>
      </c>
      <c r="E21" s="90">
        <v>85</v>
      </c>
      <c r="F21" s="90"/>
      <c r="G21" s="90">
        <v>100</v>
      </c>
      <c r="H21" s="90"/>
      <c r="I21" s="90"/>
      <c r="J21" s="90"/>
      <c r="K21" s="2523"/>
      <c r="L21" s="38" t="s">
        <v>832</v>
      </c>
    </row>
    <row r="22" spans="1:12" ht="102" customHeight="1" x14ac:dyDescent="0.25">
      <c r="A22" s="22">
        <v>41117</v>
      </c>
      <c r="B22" s="11" t="s">
        <v>31</v>
      </c>
      <c r="C22" s="3476" t="s">
        <v>1049</v>
      </c>
      <c r="D22" s="3478"/>
      <c r="E22" s="3478"/>
      <c r="F22" s="3478"/>
      <c r="G22" s="3478"/>
      <c r="H22" s="3478"/>
      <c r="I22" s="3478"/>
      <c r="J22" s="3477"/>
      <c r="K22" s="2757" t="s">
        <v>1910</v>
      </c>
      <c r="L22" s="1023" t="s">
        <v>1910</v>
      </c>
    </row>
    <row r="23" spans="1:12" ht="33" customHeight="1" thickBot="1" x14ac:dyDescent="0.3">
      <c r="A23" s="33">
        <v>41137</v>
      </c>
      <c r="B23" s="34" t="s">
        <v>12</v>
      </c>
      <c r="C23" s="117">
        <v>180</v>
      </c>
      <c r="D23" s="118">
        <f>+C23*(100-E23)/100</f>
        <v>27</v>
      </c>
      <c r="E23" s="117">
        <v>85</v>
      </c>
      <c r="F23" s="117"/>
      <c r="G23" s="117">
        <v>100</v>
      </c>
      <c r="H23" s="117"/>
      <c r="I23" s="117"/>
      <c r="J23" s="117"/>
      <c r="K23" s="2456"/>
      <c r="L23" s="35" t="s">
        <v>1050</v>
      </c>
    </row>
    <row r="24" spans="1:12" ht="27.75" customHeight="1" thickTop="1" x14ac:dyDescent="0.25">
      <c r="A24" s="19">
        <v>41284</v>
      </c>
      <c r="B24" s="20" t="s">
        <v>186</v>
      </c>
      <c r="C24" s="106"/>
      <c r="D24" s="111"/>
      <c r="E24" s="106"/>
      <c r="F24" s="106"/>
      <c r="G24" s="106"/>
      <c r="H24" s="106"/>
      <c r="I24" s="106"/>
      <c r="J24" s="106">
        <v>3505</v>
      </c>
      <c r="K24" s="2665"/>
      <c r="L24" s="21" t="s">
        <v>300</v>
      </c>
    </row>
    <row r="25" spans="1:12" ht="28.5" customHeight="1" x14ac:dyDescent="0.25">
      <c r="A25" s="22">
        <v>41387</v>
      </c>
      <c r="B25" s="11" t="s">
        <v>12</v>
      </c>
      <c r="C25" s="23">
        <v>210</v>
      </c>
      <c r="D25" s="110">
        <f>+C25*(100-E25)/100</f>
        <v>31.5</v>
      </c>
      <c r="E25" s="23">
        <v>85</v>
      </c>
      <c r="G25" s="23">
        <v>120</v>
      </c>
      <c r="L25" s="3" t="s">
        <v>313</v>
      </c>
    </row>
    <row r="26" spans="1:12" ht="64.5" customHeight="1" x14ac:dyDescent="0.25">
      <c r="A26" s="22">
        <v>41492</v>
      </c>
      <c r="B26" s="11" t="s">
        <v>16</v>
      </c>
      <c r="C26" s="3476" t="s">
        <v>1051</v>
      </c>
      <c r="D26" s="3478"/>
      <c r="E26" s="3478"/>
      <c r="F26" s="3478"/>
      <c r="G26" s="3478"/>
      <c r="H26" s="3478"/>
      <c r="I26" s="3478"/>
      <c r="J26" s="3477"/>
      <c r="K26" s="2469"/>
    </row>
    <row r="27" spans="1:12" ht="88.5" customHeight="1" x14ac:dyDescent="0.25">
      <c r="A27" s="22">
        <v>41530</v>
      </c>
      <c r="B27" s="420" t="s">
        <v>31</v>
      </c>
      <c r="C27" s="3476" t="s">
        <v>1052</v>
      </c>
      <c r="D27" s="3478"/>
      <c r="E27" s="3478"/>
      <c r="F27" s="3478"/>
      <c r="G27" s="3478"/>
      <c r="H27" s="3478"/>
      <c r="I27" s="3478"/>
      <c r="J27" s="3477"/>
      <c r="K27" s="2757" t="s">
        <v>1908</v>
      </c>
      <c r="L27" s="1023" t="s">
        <v>1908</v>
      </c>
    </row>
    <row r="28" spans="1:12" ht="20.100000000000001" customHeight="1" x14ac:dyDescent="0.25">
      <c r="A28" s="22">
        <v>41542</v>
      </c>
      <c r="B28" s="11"/>
      <c r="D28" s="110"/>
      <c r="L28" s="124" t="s">
        <v>339</v>
      </c>
    </row>
    <row r="29" spans="1:12" ht="31.5" x14ac:dyDescent="0.25">
      <c r="A29" s="22">
        <v>41543</v>
      </c>
      <c r="B29" s="11" t="s">
        <v>186</v>
      </c>
      <c r="D29" s="110"/>
      <c r="H29" s="23">
        <v>5520</v>
      </c>
      <c r="I29" s="23">
        <v>93</v>
      </c>
      <c r="L29" s="124" t="s">
        <v>475</v>
      </c>
    </row>
    <row r="30" spans="1:12" ht="23.25" customHeight="1" x14ac:dyDescent="0.25">
      <c r="A30" s="22">
        <v>41552</v>
      </c>
      <c r="B30" s="11" t="s">
        <v>12</v>
      </c>
      <c r="C30" s="110">
        <v>65</v>
      </c>
      <c r="D30" s="110">
        <f>+C30*(100-E30)/100</f>
        <v>55.25</v>
      </c>
      <c r="E30" s="110">
        <v>15</v>
      </c>
      <c r="F30" s="110" t="s">
        <v>159</v>
      </c>
      <c r="G30" s="110">
        <v>70</v>
      </c>
      <c r="L30" s="124" t="s">
        <v>476</v>
      </c>
    </row>
    <row r="31" spans="1:12" ht="23.25" customHeight="1" thickBot="1" x14ac:dyDescent="0.3">
      <c r="A31" s="28">
        <v>41596</v>
      </c>
      <c r="B31" s="12" t="s">
        <v>26</v>
      </c>
      <c r="C31" s="3519" t="s">
        <v>361</v>
      </c>
      <c r="D31" s="3520"/>
      <c r="E31" s="3520"/>
      <c r="F31" s="3520"/>
      <c r="G31" s="3520"/>
      <c r="H31" s="3520"/>
      <c r="I31" s="3520"/>
      <c r="J31" s="3521"/>
      <c r="K31" s="2494"/>
      <c r="L31" s="128"/>
    </row>
    <row r="32" spans="1:12" ht="23.25" customHeight="1" thickTop="1" x14ac:dyDescent="0.25">
      <c r="A32" s="39">
        <v>41642</v>
      </c>
      <c r="B32" s="40" t="s">
        <v>14</v>
      </c>
      <c r="C32" s="3485" t="s">
        <v>1272</v>
      </c>
      <c r="D32" s="3504"/>
      <c r="E32" s="3504"/>
      <c r="F32" s="3504"/>
      <c r="G32" s="3504"/>
      <c r="H32" s="3504"/>
      <c r="I32" s="3504"/>
      <c r="J32" s="3486"/>
      <c r="K32" s="2484"/>
      <c r="L32" s="140"/>
    </row>
    <row r="33" spans="1:12" ht="23.25" customHeight="1" x14ac:dyDescent="0.25">
      <c r="A33" s="22">
        <v>41654</v>
      </c>
      <c r="B33" s="11" t="s">
        <v>14</v>
      </c>
      <c r="C33" s="3470" t="s">
        <v>226</v>
      </c>
      <c r="D33" s="3471"/>
      <c r="E33" s="3471"/>
      <c r="F33" s="3471"/>
      <c r="G33" s="3471"/>
      <c r="H33" s="3471"/>
      <c r="I33" s="3471"/>
      <c r="J33" s="3472"/>
      <c r="K33" s="2462"/>
      <c r="L33" s="124"/>
    </row>
    <row r="34" spans="1:12" x14ac:dyDescent="0.25">
      <c r="A34" s="22">
        <v>41718</v>
      </c>
      <c r="B34" s="11" t="s">
        <v>186</v>
      </c>
      <c r="D34" s="110"/>
      <c r="H34" s="90">
        <v>5000</v>
      </c>
      <c r="I34" s="90">
        <v>100</v>
      </c>
      <c r="L34" s="124" t="s">
        <v>477</v>
      </c>
    </row>
    <row r="35" spans="1:12" ht="20.100000000000001" customHeight="1" x14ac:dyDescent="0.25">
      <c r="A35" s="22">
        <v>41730</v>
      </c>
      <c r="B35" s="11" t="s">
        <v>419</v>
      </c>
      <c r="C35" s="3470" t="s">
        <v>522</v>
      </c>
      <c r="D35" s="3471"/>
      <c r="E35" s="3471"/>
      <c r="F35" s="3471"/>
      <c r="G35" s="3471"/>
      <c r="H35" s="3471"/>
      <c r="I35" s="3471"/>
      <c r="J35" s="3472"/>
      <c r="K35" s="2462"/>
      <c r="L35" s="124"/>
    </row>
    <row r="36" spans="1:12" ht="20.100000000000001" customHeight="1" x14ac:dyDescent="0.25">
      <c r="A36" s="22">
        <v>41753</v>
      </c>
      <c r="B36" s="11" t="s">
        <v>12</v>
      </c>
      <c r="C36" s="108">
        <v>70</v>
      </c>
      <c r="D36" s="108">
        <f>+C36*(100-E36)/100</f>
        <v>42</v>
      </c>
      <c r="E36" s="108">
        <v>40</v>
      </c>
      <c r="F36" s="108"/>
      <c r="G36" s="108">
        <v>100</v>
      </c>
      <c r="H36" s="108"/>
      <c r="L36" s="124" t="s">
        <v>478</v>
      </c>
    </row>
    <row r="37" spans="1:12" x14ac:dyDescent="0.25">
      <c r="A37" s="22">
        <v>41872</v>
      </c>
      <c r="B37" s="11" t="s">
        <v>186</v>
      </c>
      <c r="D37" s="108"/>
      <c r="H37" s="23">
        <v>5700</v>
      </c>
      <c r="I37" s="23">
        <v>100</v>
      </c>
      <c r="L37" s="124" t="s">
        <v>482</v>
      </c>
    </row>
    <row r="38" spans="1:12" x14ac:dyDescent="0.25">
      <c r="A38" s="22">
        <v>41959</v>
      </c>
      <c r="B38" s="11" t="s">
        <v>186</v>
      </c>
      <c r="D38" s="108"/>
      <c r="H38" s="23">
        <v>5625</v>
      </c>
      <c r="I38" s="23">
        <v>93</v>
      </c>
      <c r="L38" s="124" t="s">
        <v>518</v>
      </c>
    </row>
    <row r="39" spans="1:12" ht="15.75" customHeight="1" thickBot="1" x14ac:dyDescent="0.3">
      <c r="A39" s="1573">
        <v>41960</v>
      </c>
      <c r="B39" s="11" t="s">
        <v>4</v>
      </c>
      <c r="C39" s="3476" t="s">
        <v>523</v>
      </c>
      <c r="D39" s="3478"/>
      <c r="E39" s="3478"/>
      <c r="F39" s="3478"/>
      <c r="G39" s="3478"/>
      <c r="H39" s="3478"/>
      <c r="I39" s="3478"/>
      <c r="J39" s="3477"/>
      <c r="K39" s="2469"/>
      <c r="L39" s="124"/>
    </row>
    <row r="40" spans="1:12" ht="28.5" customHeight="1" thickTop="1" x14ac:dyDescent="0.25">
      <c r="A40" s="39">
        <v>42029</v>
      </c>
      <c r="B40" s="40" t="s">
        <v>186</v>
      </c>
      <c r="C40" s="105"/>
      <c r="D40" s="115"/>
      <c r="E40" s="105"/>
      <c r="F40" s="105"/>
      <c r="G40" s="105"/>
      <c r="H40" s="105">
        <v>5640</v>
      </c>
      <c r="I40" s="105">
        <v>100</v>
      </c>
      <c r="J40" s="105"/>
      <c r="K40" s="2496"/>
      <c r="L40" s="180" t="s">
        <v>1273</v>
      </c>
    </row>
    <row r="41" spans="1:12" x14ac:dyDescent="0.25">
      <c r="A41" s="22">
        <v>42044</v>
      </c>
      <c r="B41" s="11" t="s">
        <v>14</v>
      </c>
      <c r="C41" s="3476" t="s">
        <v>546</v>
      </c>
      <c r="D41" s="3478"/>
      <c r="E41" s="3478"/>
      <c r="F41" s="3478"/>
      <c r="G41" s="3478"/>
      <c r="H41" s="3478"/>
      <c r="I41" s="3478"/>
      <c r="J41" s="3477"/>
      <c r="K41" s="2469"/>
      <c r="L41" s="124"/>
    </row>
    <row r="42" spans="1:12" ht="20.100000000000001" customHeight="1" x14ac:dyDescent="0.25">
      <c r="A42" s="22">
        <v>42076</v>
      </c>
      <c r="B42" s="199" t="s">
        <v>14</v>
      </c>
      <c r="C42" s="3470" t="s">
        <v>226</v>
      </c>
      <c r="D42" s="3471"/>
      <c r="E42" s="3471"/>
      <c r="F42" s="3471"/>
      <c r="G42" s="3471"/>
      <c r="H42" s="3471"/>
      <c r="I42" s="3471"/>
      <c r="J42" s="3472"/>
      <c r="K42" s="2462"/>
      <c r="L42" s="124"/>
    </row>
    <row r="43" spans="1:12" ht="15.75" customHeight="1" x14ac:dyDescent="0.25">
      <c r="A43" s="1574"/>
      <c r="B43" s="288" t="s">
        <v>186</v>
      </c>
      <c r="D43" s="108"/>
      <c r="H43" s="287">
        <v>5590</v>
      </c>
      <c r="I43" s="287">
        <v>94</v>
      </c>
      <c r="L43" s="124" t="s">
        <v>1357</v>
      </c>
    </row>
    <row r="44" spans="1:12" ht="15.75" customHeight="1" x14ac:dyDescent="0.25">
      <c r="A44" s="22">
        <v>42165</v>
      </c>
      <c r="B44" s="356" t="s">
        <v>14</v>
      </c>
      <c r="C44" s="3476" t="s">
        <v>546</v>
      </c>
      <c r="D44" s="3478"/>
      <c r="E44" s="3478"/>
      <c r="F44" s="3478"/>
      <c r="G44" s="3478"/>
      <c r="H44" s="3478"/>
      <c r="I44" s="3478"/>
      <c r="J44" s="3477"/>
      <c r="K44" s="2469"/>
      <c r="L44" s="124"/>
    </row>
    <row r="45" spans="1:12" x14ac:dyDescent="0.25">
      <c r="A45" s="22">
        <v>42180</v>
      </c>
      <c r="B45" s="371" t="s">
        <v>14</v>
      </c>
      <c r="C45" s="3476" t="s">
        <v>546</v>
      </c>
      <c r="D45" s="3478"/>
      <c r="E45" s="3478"/>
      <c r="F45" s="3478"/>
      <c r="G45" s="3478"/>
      <c r="H45" s="3478"/>
      <c r="I45" s="3478"/>
      <c r="J45" s="3477"/>
      <c r="K45" s="2469"/>
      <c r="L45" s="124"/>
    </row>
    <row r="46" spans="1:12" ht="20.100000000000001" customHeight="1" x14ac:dyDescent="0.25">
      <c r="A46" s="22">
        <v>42198</v>
      </c>
      <c r="B46" s="391" t="s">
        <v>14</v>
      </c>
      <c r="C46" s="3476" t="s">
        <v>1422</v>
      </c>
      <c r="D46" s="3478"/>
      <c r="E46" s="3478"/>
      <c r="F46" s="3478"/>
      <c r="G46" s="3478"/>
      <c r="H46" s="3478"/>
      <c r="I46" s="3478"/>
      <c r="J46" s="3477"/>
      <c r="K46" s="2469"/>
      <c r="L46" s="124"/>
    </row>
    <row r="47" spans="1:12" ht="18.75" customHeight="1" x14ac:dyDescent="0.25">
      <c r="A47" s="461">
        <v>42266</v>
      </c>
      <c r="B47" s="462" t="s">
        <v>14</v>
      </c>
      <c r="C47" s="3476" t="s">
        <v>1452</v>
      </c>
      <c r="D47" s="3478"/>
      <c r="E47" s="3478"/>
      <c r="F47" s="3478"/>
      <c r="G47" s="3478"/>
      <c r="H47" s="3478"/>
      <c r="I47" s="3478"/>
      <c r="J47" s="3477"/>
      <c r="K47" s="2469"/>
      <c r="L47" s="124"/>
    </row>
    <row r="48" spans="1:12" ht="20.100000000000001" customHeight="1" x14ac:dyDescent="0.25">
      <c r="A48" s="22">
        <v>42270</v>
      </c>
      <c r="B48" s="460" t="s">
        <v>12</v>
      </c>
      <c r="C48" s="23">
        <v>75</v>
      </c>
      <c r="D48" s="108">
        <f>+C48*(100-E48)/100</f>
        <v>67.5</v>
      </c>
      <c r="E48" s="23">
        <v>10</v>
      </c>
      <c r="G48" s="23">
        <v>95</v>
      </c>
      <c r="L48" s="124" t="s">
        <v>177</v>
      </c>
    </row>
    <row r="49" spans="1:12" ht="20.100000000000001" customHeight="1" x14ac:dyDescent="0.25">
      <c r="A49" s="484">
        <v>42311</v>
      </c>
      <c r="B49" s="488" t="s">
        <v>186</v>
      </c>
      <c r="D49" s="108"/>
      <c r="H49" s="23">
        <v>5640</v>
      </c>
      <c r="I49" s="23">
        <v>100</v>
      </c>
      <c r="L49" s="124" t="s">
        <v>1488</v>
      </c>
    </row>
    <row r="50" spans="1:12" ht="20.100000000000001" customHeight="1" x14ac:dyDescent="0.25">
      <c r="A50" s="22">
        <v>42340</v>
      </c>
      <c r="B50" s="544" t="s">
        <v>14</v>
      </c>
      <c r="C50" s="3445" t="s">
        <v>494</v>
      </c>
      <c r="D50" s="3446"/>
      <c r="E50" s="3446"/>
      <c r="F50" s="3446"/>
      <c r="G50" s="3446"/>
      <c r="H50" s="3446"/>
      <c r="I50" s="3446"/>
      <c r="J50" s="3447"/>
      <c r="K50" s="2454"/>
      <c r="L50" s="124"/>
    </row>
    <row r="51" spans="1:12" x14ac:dyDescent="0.25">
      <c r="A51" s="636">
        <v>42427</v>
      </c>
      <c r="B51" s="635" t="s">
        <v>12</v>
      </c>
      <c r="C51" s="637">
        <v>25</v>
      </c>
      <c r="D51" s="633">
        <f>+C51*(100-E51)/100</f>
        <v>22.5</v>
      </c>
      <c r="E51" s="637">
        <v>10</v>
      </c>
      <c r="F51" s="637"/>
      <c r="G51" s="637">
        <v>100</v>
      </c>
      <c r="H51" s="637"/>
      <c r="I51" s="637"/>
      <c r="J51" s="637"/>
      <c r="K51" s="2523"/>
      <c r="L51" s="125" t="s">
        <v>1623</v>
      </c>
    </row>
    <row r="52" spans="1:12" x14ac:dyDescent="0.25">
      <c r="A52" s="22">
        <v>42521</v>
      </c>
      <c r="B52" s="711" t="s">
        <v>12</v>
      </c>
      <c r="C52" s="23">
        <v>40</v>
      </c>
      <c r="D52" s="108">
        <f>+C52*(100-E52)/100</f>
        <v>36</v>
      </c>
      <c r="E52" s="23">
        <v>10</v>
      </c>
      <c r="G52" s="23">
        <v>80</v>
      </c>
      <c r="L52" s="124" t="s">
        <v>1722</v>
      </c>
    </row>
    <row r="53" spans="1:12" x14ac:dyDescent="0.25">
      <c r="A53" s="22">
        <v>42523</v>
      </c>
      <c r="B53" s="11" t="s">
        <v>186</v>
      </c>
      <c r="D53" s="108"/>
      <c r="H53" s="23">
        <v>5655</v>
      </c>
      <c r="I53" s="23">
        <v>100</v>
      </c>
      <c r="L53" s="124" t="s">
        <v>1721</v>
      </c>
    </row>
    <row r="54" spans="1:12" x14ac:dyDescent="0.25">
      <c r="A54" s="22">
        <v>42547</v>
      </c>
      <c r="B54" s="741" t="s">
        <v>14</v>
      </c>
      <c r="C54" s="3476" t="s">
        <v>1747</v>
      </c>
      <c r="D54" s="3478"/>
      <c r="E54" s="3478"/>
      <c r="F54" s="3478"/>
      <c r="G54" s="3478"/>
      <c r="H54" s="3478"/>
      <c r="I54" s="3478"/>
      <c r="J54" s="3477"/>
      <c r="K54" s="2469"/>
      <c r="L54" s="124"/>
    </row>
    <row r="55" spans="1:12" ht="20.100000000000001" customHeight="1" x14ac:dyDescent="0.25">
      <c r="A55" s="22">
        <v>42548</v>
      </c>
      <c r="B55" s="11" t="s">
        <v>12</v>
      </c>
      <c r="C55" s="23">
        <v>45</v>
      </c>
      <c r="D55" s="108">
        <f>+C55*(100-E55)/100</f>
        <v>39.6</v>
      </c>
      <c r="E55" s="23">
        <v>12</v>
      </c>
      <c r="G55" s="23">
        <v>90</v>
      </c>
      <c r="L55" s="124" t="s">
        <v>1751</v>
      </c>
    </row>
    <row r="56" spans="1:12" ht="19.5" customHeight="1" x14ac:dyDescent="0.25">
      <c r="A56" s="22">
        <v>42605</v>
      </c>
      <c r="B56" s="798" t="s">
        <v>16</v>
      </c>
      <c r="C56" s="3476" t="s">
        <v>1866</v>
      </c>
      <c r="D56" s="3478"/>
      <c r="E56" s="3478"/>
      <c r="F56" s="3478"/>
      <c r="G56" s="3478"/>
      <c r="H56" s="3478"/>
      <c r="I56" s="3478"/>
      <c r="J56" s="3477"/>
      <c r="K56" s="2469"/>
      <c r="L56" s="124"/>
    </row>
    <row r="57" spans="1:12" x14ac:dyDescent="0.25">
      <c r="A57" s="22">
        <v>42688</v>
      </c>
      <c r="B57" s="865" t="s">
        <v>14</v>
      </c>
      <c r="C57" s="3476" t="s">
        <v>1983</v>
      </c>
      <c r="D57" s="3478"/>
      <c r="E57" s="3478"/>
      <c r="F57" s="3478"/>
      <c r="G57" s="3478"/>
      <c r="H57" s="3478"/>
      <c r="I57" s="3478"/>
      <c r="J57" s="3477"/>
      <c r="K57" s="2469"/>
      <c r="L57" s="124"/>
    </row>
    <row r="58" spans="1:12" x14ac:dyDescent="0.25">
      <c r="A58" s="22">
        <v>42689</v>
      </c>
      <c r="B58" s="870" t="s">
        <v>186</v>
      </c>
      <c r="D58" s="108"/>
      <c r="J58" s="23">
        <v>4325</v>
      </c>
      <c r="L58" s="124" t="s">
        <v>9</v>
      </c>
    </row>
    <row r="59" spans="1:12" ht="37.5" customHeight="1" x14ac:dyDescent="0.25">
      <c r="A59" s="22">
        <v>42697</v>
      </c>
      <c r="B59" s="11" t="s">
        <v>14</v>
      </c>
      <c r="C59" s="3476" t="s">
        <v>1988</v>
      </c>
      <c r="D59" s="3478"/>
      <c r="E59" s="3478"/>
      <c r="F59" s="3478"/>
      <c r="G59" s="3478"/>
      <c r="H59" s="3478"/>
      <c r="I59" s="3478"/>
      <c r="J59" s="3477"/>
      <c r="K59" s="2469"/>
      <c r="L59" s="124"/>
    </row>
    <row r="60" spans="1:12" ht="33.75" customHeight="1" x14ac:dyDescent="0.25">
      <c r="A60" s="22">
        <v>42712</v>
      </c>
      <c r="B60" s="11" t="s">
        <v>14</v>
      </c>
      <c r="C60" s="3476" t="s">
        <v>1997</v>
      </c>
      <c r="D60" s="3478"/>
      <c r="E60" s="3478"/>
      <c r="F60" s="3478"/>
      <c r="G60" s="3478"/>
      <c r="H60" s="3478"/>
      <c r="I60" s="3478"/>
      <c r="J60" s="3477"/>
      <c r="K60" s="2469"/>
      <c r="L60" s="124"/>
    </row>
    <row r="61" spans="1:12" ht="20.100000000000001" customHeight="1" thickBot="1" x14ac:dyDescent="0.3">
      <c r="A61" s="950">
        <v>42723</v>
      </c>
      <c r="B61" s="68" t="s">
        <v>12</v>
      </c>
      <c r="C61" s="951">
        <v>12</v>
      </c>
      <c r="D61" s="948">
        <f>+C61*(100-E61)/100</f>
        <v>10.8</v>
      </c>
      <c r="E61" s="951">
        <v>10</v>
      </c>
      <c r="F61" s="951"/>
      <c r="G61" s="951">
        <v>20</v>
      </c>
      <c r="H61" s="951"/>
      <c r="I61" s="951"/>
      <c r="J61" s="951"/>
      <c r="K61" s="2560"/>
      <c r="L61" s="957" t="s">
        <v>1503</v>
      </c>
    </row>
    <row r="62" spans="1:12" ht="34.5" customHeight="1" thickTop="1" x14ac:dyDescent="0.25">
      <c r="A62" s="946">
        <v>42788</v>
      </c>
      <c r="B62" s="952" t="s">
        <v>16</v>
      </c>
      <c r="C62" s="3559" t="s">
        <v>2057</v>
      </c>
      <c r="D62" s="3560"/>
      <c r="E62" s="3560"/>
      <c r="F62" s="3560"/>
      <c r="G62" s="3560"/>
      <c r="H62" s="3560"/>
      <c r="I62" s="3560"/>
      <c r="J62" s="3561"/>
      <c r="K62" s="2508"/>
      <c r="L62" s="154"/>
    </row>
    <row r="63" spans="1:12" ht="20.100000000000001" customHeight="1" x14ac:dyDescent="0.25">
      <c r="A63" s="22">
        <v>42798</v>
      </c>
      <c r="B63" s="947" t="s">
        <v>186</v>
      </c>
      <c r="D63" s="752"/>
      <c r="H63" s="23">
        <v>5135</v>
      </c>
      <c r="I63" s="23">
        <v>79</v>
      </c>
      <c r="L63" s="124" t="s">
        <v>2061</v>
      </c>
    </row>
    <row r="64" spans="1:12" ht="20.100000000000001" customHeight="1" x14ac:dyDescent="0.25">
      <c r="A64" s="22">
        <v>42828</v>
      </c>
      <c r="B64" s="1050" t="s">
        <v>12</v>
      </c>
      <c r="C64" s="23">
        <v>50</v>
      </c>
      <c r="D64" s="752">
        <f>+C64*(100-E64)/100</f>
        <v>15</v>
      </c>
      <c r="E64" s="23">
        <v>70</v>
      </c>
      <c r="G64" s="23">
        <v>100</v>
      </c>
      <c r="L64" s="124" t="s">
        <v>2146</v>
      </c>
    </row>
    <row r="65" spans="1:12" ht="53.25" customHeight="1" x14ac:dyDescent="0.25">
      <c r="A65" s="22">
        <v>42840</v>
      </c>
      <c r="B65" s="1104" t="s">
        <v>14</v>
      </c>
      <c r="C65" s="3476" t="s">
        <v>2157</v>
      </c>
      <c r="D65" s="3478"/>
      <c r="E65" s="3478"/>
      <c r="F65" s="3478"/>
      <c r="G65" s="3478"/>
      <c r="H65" s="3478"/>
      <c r="I65" s="3478"/>
      <c r="J65" s="3477"/>
      <c r="K65" s="2469"/>
      <c r="L65" s="124"/>
    </row>
    <row r="66" spans="1:12" ht="29.25" customHeight="1" thickBot="1" x14ac:dyDescent="0.3">
      <c r="A66" s="1877">
        <v>43042</v>
      </c>
      <c r="B66" s="68" t="s">
        <v>26</v>
      </c>
      <c r="C66" s="3619" t="s">
        <v>2333</v>
      </c>
      <c r="D66" s="3620"/>
      <c r="E66" s="3620"/>
      <c r="F66" s="3620"/>
      <c r="G66" s="3620"/>
      <c r="H66" s="3620"/>
      <c r="I66" s="3620"/>
      <c r="J66" s="3621"/>
      <c r="K66" s="2527"/>
      <c r="L66" s="957"/>
    </row>
    <row r="67" spans="1:12" ht="16.5" thickTop="1" x14ac:dyDescent="0.25">
      <c r="A67" s="1864"/>
      <c r="B67" s="1879"/>
      <c r="C67" s="1880"/>
      <c r="D67" s="1870">
        <f t="shared" ref="D67:D75" si="0">+C67*(100-E67)/100</f>
        <v>0</v>
      </c>
      <c r="E67" s="1880"/>
      <c r="F67" s="1880"/>
      <c r="G67" s="1880"/>
      <c r="H67" s="1880"/>
      <c r="I67" s="1880"/>
      <c r="J67" s="1880"/>
      <c r="K67" s="2665"/>
      <c r="L67" s="154"/>
    </row>
    <row r="68" spans="1:12" ht="20.100000000000001" customHeight="1" x14ac:dyDescent="0.25">
      <c r="A68" s="22"/>
      <c r="B68" s="11"/>
      <c r="D68" s="978">
        <f t="shared" si="0"/>
        <v>0</v>
      </c>
      <c r="L68" s="124"/>
    </row>
    <row r="69" spans="1:12" x14ac:dyDescent="0.25">
      <c r="A69" s="22"/>
      <c r="B69" s="11"/>
      <c r="D69" s="978">
        <f t="shared" si="0"/>
        <v>0</v>
      </c>
      <c r="L69" s="124"/>
    </row>
    <row r="70" spans="1:12" x14ac:dyDescent="0.25">
      <c r="A70" s="22"/>
      <c r="B70" s="11"/>
      <c r="D70" s="978">
        <f t="shared" si="0"/>
        <v>0</v>
      </c>
      <c r="L70" s="124"/>
    </row>
    <row r="71" spans="1:12" x14ac:dyDescent="0.25">
      <c r="A71" s="22"/>
      <c r="B71" s="11"/>
      <c r="D71" s="978">
        <f t="shared" si="0"/>
        <v>0</v>
      </c>
      <c r="L71" s="124"/>
    </row>
    <row r="72" spans="1:12" ht="20.100000000000001" customHeight="1" x14ac:dyDescent="0.25">
      <c r="A72" s="22"/>
      <c r="B72" s="11"/>
      <c r="D72" s="978">
        <f t="shared" si="0"/>
        <v>0</v>
      </c>
    </row>
    <row r="73" spans="1:12" ht="20.100000000000001" customHeight="1" x14ac:dyDescent="0.25">
      <c r="A73" s="22"/>
      <c r="B73" s="11"/>
      <c r="D73" s="978">
        <f t="shared" si="0"/>
        <v>0</v>
      </c>
    </row>
    <row r="74" spans="1:12" ht="20.100000000000001" customHeight="1" x14ac:dyDescent="0.25">
      <c r="A74" s="22"/>
      <c r="B74" s="11"/>
      <c r="D74" s="978">
        <f t="shared" si="0"/>
        <v>0</v>
      </c>
    </row>
    <row r="75" spans="1:12" ht="20.100000000000001" customHeight="1" x14ac:dyDescent="0.25">
      <c r="A75" s="22"/>
      <c r="B75" s="11"/>
      <c r="D75" s="978">
        <f t="shared" si="0"/>
        <v>0</v>
      </c>
    </row>
    <row r="76" spans="1:12" x14ac:dyDescent="0.25">
      <c r="A76" s="22"/>
      <c r="B76" s="11"/>
      <c r="D76" s="978">
        <f t="shared" ref="D76:D139" si="1">+C76*(100-E76)/100</f>
        <v>0</v>
      </c>
    </row>
    <row r="77" spans="1:12" x14ac:dyDescent="0.25">
      <c r="A77" s="22"/>
      <c r="B77" s="11"/>
      <c r="D77" s="978">
        <f t="shared" si="1"/>
        <v>0</v>
      </c>
    </row>
    <row r="78" spans="1:12" x14ac:dyDescent="0.25">
      <c r="A78" s="22"/>
      <c r="B78" s="11"/>
      <c r="D78" s="978">
        <f t="shared" si="1"/>
        <v>0</v>
      </c>
    </row>
    <row r="79" spans="1:12" ht="20.100000000000001" customHeight="1" x14ac:dyDescent="0.25">
      <c r="A79" s="22"/>
      <c r="B79" s="11"/>
      <c r="D79" s="978">
        <f t="shared" si="1"/>
        <v>0</v>
      </c>
    </row>
    <row r="80" spans="1:12" x14ac:dyDescent="0.25">
      <c r="A80" s="22"/>
      <c r="B80" s="11"/>
      <c r="D80" s="978">
        <f t="shared" si="1"/>
        <v>0</v>
      </c>
    </row>
    <row r="81" spans="1:4" x14ac:dyDescent="0.25">
      <c r="A81" s="22"/>
      <c r="B81" s="11"/>
      <c r="D81" s="978">
        <f t="shared" si="1"/>
        <v>0</v>
      </c>
    </row>
    <row r="82" spans="1:4" x14ac:dyDescent="0.25">
      <c r="A82" s="22"/>
      <c r="B82" s="11"/>
      <c r="D82" s="978">
        <f t="shared" si="1"/>
        <v>0</v>
      </c>
    </row>
    <row r="83" spans="1:4" ht="20.100000000000001" customHeight="1" x14ac:dyDescent="0.25">
      <c r="A83" s="22"/>
      <c r="B83" s="11"/>
      <c r="D83" s="978">
        <f t="shared" si="1"/>
        <v>0</v>
      </c>
    </row>
    <row r="84" spans="1:4" ht="20.100000000000001" customHeight="1" x14ac:dyDescent="0.25">
      <c r="A84" s="22"/>
      <c r="B84" s="11"/>
      <c r="D84" s="978">
        <f t="shared" si="1"/>
        <v>0</v>
      </c>
    </row>
    <row r="85" spans="1:4" x14ac:dyDescent="0.25">
      <c r="A85" s="22"/>
      <c r="B85" s="11"/>
      <c r="D85" s="978">
        <f t="shared" si="1"/>
        <v>0</v>
      </c>
    </row>
    <row r="86" spans="1:4" x14ac:dyDescent="0.25">
      <c r="A86" s="22"/>
      <c r="B86" s="11"/>
      <c r="D86" s="978">
        <f t="shared" si="1"/>
        <v>0</v>
      </c>
    </row>
    <row r="87" spans="1:4" x14ac:dyDescent="0.25">
      <c r="A87" s="22"/>
      <c r="B87" s="11"/>
      <c r="D87" s="978">
        <f t="shared" si="1"/>
        <v>0</v>
      </c>
    </row>
    <row r="88" spans="1:4" x14ac:dyDescent="0.25">
      <c r="A88" s="22"/>
      <c r="B88" s="11"/>
      <c r="D88" s="978">
        <f t="shared" si="1"/>
        <v>0</v>
      </c>
    </row>
    <row r="89" spans="1:4" x14ac:dyDescent="0.25">
      <c r="A89" s="22"/>
      <c r="B89" s="11"/>
      <c r="D89" s="978">
        <f t="shared" si="1"/>
        <v>0</v>
      </c>
    </row>
    <row r="90" spans="1:4" x14ac:dyDescent="0.25">
      <c r="A90" s="22"/>
      <c r="B90" s="11"/>
      <c r="D90" s="978">
        <f t="shared" si="1"/>
        <v>0</v>
      </c>
    </row>
    <row r="91" spans="1:4" ht="20.100000000000001" customHeight="1" x14ac:dyDescent="0.25">
      <c r="A91" s="22"/>
      <c r="B91" s="11"/>
      <c r="D91" s="978">
        <f t="shared" si="1"/>
        <v>0</v>
      </c>
    </row>
    <row r="92" spans="1:4" ht="20.100000000000001" customHeight="1" x14ac:dyDescent="0.25">
      <c r="A92" s="22"/>
      <c r="B92" s="11"/>
      <c r="D92" s="978">
        <f t="shared" si="1"/>
        <v>0</v>
      </c>
    </row>
    <row r="93" spans="1:4" ht="20.100000000000001" customHeight="1" x14ac:dyDescent="0.25">
      <c r="A93" s="22"/>
      <c r="B93" s="11"/>
      <c r="D93" s="978">
        <f t="shared" si="1"/>
        <v>0</v>
      </c>
    </row>
    <row r="94" spans="1:4" ht="20.100000000000001" customHeight="1" x14ac:dyDescent="0.25">
      <c r="A94" s="22"/>
      <c r="B94" s="11"/>
      <c r="D94" s="978">
        <f t="shared" si="1"/>
        <v>0</v>
      </c>
    </row>
    <row r="95" spans="1:4" x14ac:dyDescent="0.25">
      <c r="A95" s="22"/>
      <c r="B95" s="11"/>
      <c r="D95" s="978">
        <f t="shared" si="1"/>
        <v>0</v>
      </c>
    </row>
    <row r="96" spans="1:4" ht="20.100000000000001" customHeight="1" x14ac:dyDescent="0.25">
      <c r="A96" s="22"/>
      <c r="B96" s="11"/>
      <c r="D96" s="978">
        <f t="shared" si="1"/>
        <v>0</v>
      </c>
    </row>
    <row r="97" spans="1:4" ht="20.100000000000001" customHeight="1" x14ac:dyDescent="0.25">
      <c r="A97" s="22"/>
      <c r="B97" s="11"/>
      <c r="D97" s="978">
        <f t="shared" si="1"/>
        <v>0</v>
      </c>
    </row>
    <row r="98" spans="1:4" ht="20.100000000000001" customHeight="1" x14ac:dyDescent="0.25">
      <c r="A98" s="22"/>
      <c r="B98" s="11"/>
      <c r="D98" s="978">
        <f t="shared" si="1"/>
        <v>0</v>
      </c>
    </row>
    <row r="99" spans="1:4" ht="20.100000000000001" customHeight="1" x14ac:dyDescent="0.25">
      <c r="A99" s="22"/>
      <c r="B99" s="11"/>
      <c r="D99" s="978">
        <f t="shared" si="1"/>
        <v>0</v>
      </c>
    </row>
    <row r="100" spans="1:4" ht="20.100000000000001" customHeight="1" x14ac:dyDescent="0.25">
      <c r="A100" s="22"/>
      <c r="B100" s="11"/>
      <c r="D100" s="978">
        <f t="shared" si="1"/>
        <v>0</v>
      </c>
    </row>
    <row r="101" spans="1:4" ht="20.100000000000001" customHeight="1" x14ac:dyDescent="0.25">
      <c r="A101" s="22"/>
      <c r="B101" s="11"/>
      <c r="D101" s="978">
        <f t="shared" si="1"/>
        <v>0</v>
      </c>
    </row>
    <row r="102" spans="1:4" ht="20.100000000000001" customHeight="1" x14ac:dyDescent="0.25">
      <c r="A102" s="22"/>
      <c r="B102" s="11"/>
      <c r="D102" s="978">
        <f t="shared" si="1"/>
        <v>0</v>
      </c>
    </row>
    <row r="103" spans="1:4" ht="20.100000000000001" customHeight="1" x14ac:dyDescent="0.25">
      <c r="A103" s="22"/>
      <c r="B103" s="11"/>
      <c r="D103" s="978">
        <f t="shared" si="1"/>
        <v>0</v>
      </c>
    </row>
    <row r="104" spans="1:4" x14ac:dyDescent="0.25">
      <c r="A104" s="22"/>
      <c r="B104" s="11"/>
      <c r="D104" s="978">
        <f t="shared" si="1"/>
        <v>0</v>
      </c>
    </row>
    <row r="105" spans="1:4" ht="20.100000000000001" customHeight="1" x14ac:dyDescent="0.25">
      <c r="A105" s="22"/>
      <c r="B105" s="11"/>
      <c r="D105" s="978">
        <f t="shared" si="1"/>
        <v>0</v>
      </c>
    </row>
    <row r="106" spans="1:4" x14ac:dyDescent="0.25">
      <c r="A106" s="22"/>
      <c r="B106" s="11"/>
      <c r="D106" s="978">
        <f t="shared" si="1"/>
        <v>0</v>
      </c>
    </row>
    <row r="107" spans="1:4" x14ac:dyDescent="0.25">
      <c r="A107" s="22"/>
      <c r="B107" s="11"/>
      <c r="D107" s="978">
        <f t="shared" si="1"/>
        <v>0</v>
      </c>
    </row>
    <row r="108" spans="1:4" x14ac:dyDescent="0.25">
      <c r="A108" s="22"/>
      <c r="D108" s="978">
        <f t="shared" si="1"/>
        <v>0</v>
      </c>
    </row>
    <row r="109" spans="1:4" x14ac:dyDescent="0.25">
      <c r="A109" s="22"/>
      <c r="D109" s="978">
        <f t="shared" si="1"/>
        <v>0</v>
      </c>
    </row>
    <row r="110" spans="1:4" x14ac:dyDescent="0.25">
      <c r="A110" s="22"/>
      <c r="D110" s="978">
        <f t="shared" si="1"/>
        <v>0</v>
      </c>
    </row>
    <row r="111" spans="1:4" x14ac:dyDescent="0.25">
      <c r="A111" s="22"/>
      <c r="D111" s="978">
        <f t="shared" si="1"/>
        <v>0</v>
      </c>
    </row>
    <row r="112" spans="1:4" x14ac:dyDescent="0.25">
      <c r="A112" s="22"/>
      <c r="D112" s="978">
        <f t="shared" si="1"/>
        <v>0</v>
      </c>
    </row>
    <row r="113" spans="1:4" x14ac:dyDescent="0.25">
      <c r="A113" s="22"/>
      <c r="D113" s="978">
        <f t="shared" si="1"/>
        <v>0</v>
      </c>
    </row>
    <row r="114" spans="1:4" x14ac:dyDescent="0.25">
      <c r="A114" s="22"/>
      <c r="D114" s="978">
        <f t="shared" si="1"/>
        <v>0</v>
      </c>
    </row>
    <row r="115" spans="1:4" x14ac:dyDescent="0.25">
      <c r="A115" s="22"/>
      <c r="D115" s="978">
        <f t="shared" si="1"/>
        <v>0</v>
      </c>
    </row>
    <row r="116" spans="1:4" x14ac:dyDescent="0.25">
      <c r="A116" s="22"/>
      <c r="D116" s="978">
        <f t="shared" si="1"/>
        <v>0</v>
      </c>
    </row>
    <row r="117" spans="1:4" x14ac:dyDescent="0.25">
      <c r="A117" s="22"/>
      <c r="D117" s="978">
        <f t="shared" si="1"/>
        <v>0</v>
      </c>
    </row>
    <row r="118" spans="1:4" x14ac:dyDescent="0.25">
      <c r="A118" s="22"/>
      <c r="D118" s="978">
        <f t="shared" si="1"/>
        <v>0</v>
      </c>
    </row>
    <row r="119" spans="1:4" x14ac:dyDescent="0.25">
      <c r="A119" s="22"/>
      <c r="D119" s="978">
        <f t="shared" si="1"/>
        <v>0</v>
      </c>
    </row>
    <row r="120" spans="1:4" x14ac:dyDescent="0.25">
      <c r="A120" s="22"/>
      <c r="D120" s="978">
        <f t="shared" si="1"/>
        <v>0</v>
      </c>
    </row>
    <row r="121" spans="1:4" x14ac:dyDescent="0.25">
      <c r="A121" s="22"/>
      <c r="D121" s="978">
        <f t="shared" si="1"/>
        <v>0</v>
      </c>
    </row>
    <row r="122" spans="1:4" x14ac:dyDescent="0.25">
      <c r="A122" s="22"/>
      <c r="D122" s="978">
        <f t="shared" si="1"/>
        <v>0</v>
      </c>
    </row>
    <row r="123" spans="1:4" x14ac:dyDescent="0.25">
      <c r="A123" s="22"/>
      <c r="D123" s="978">
        <f t="shared" si="1"/>
        <v>0</v>
      </c>
    </row>
    <row r="124" spans="1:4" x14ac:dyDescent="0.25">
      <c r="A124" s="22"/>
      <c r="D124" s="978">
        <f t="shared" si="1"/>
        <v>0</v>
      </c>
    </row>
    <row r="125" spans="1:4" x14ac:dyDescent="0.25">
      <c r="A125" s="22"/>
      <c r="D125" s="978">
        <f t="shared" si="1"/>
        <v>0</v>
      </c>
    </row>
    <row r="126" spans="1:4" x14ac:dyDescent="0.25">
      <c r="A126" s="22"/>
      <c r="D126" s="978">
        <f t="shared" si="1"/>
        <v>0</v>
      </c>
    </row>
    <row r="127" spans="1:4" x14ac:dyDescent="0.25">
      <c r="A127" s="22"/>
      <c r="D127" s="978">
        <f t="shared" si="1"/>
        <v>0</v>
      </c>
    </row>
    <row r="128" spans="1:4" x14ac:dyDescent="0.25">
      <c r="A128" s="22"/>
      <c r="D128" s="978">
        <f t="shared" si="1"/>
        <v>0</v>
      </c>
    </row>
    <row r="129" spans="1:4" x14ac:dyDescent="0.25">
      <c r="A129" s="22"/>
      <c r="D129" s="978">
        <f t="shared" si="1"/>
        <v>0</v>
      </c>
    </row>
    <row r="130" spans="1:4" x14ac:dyDescent="0.25">
      <c r="A130" s="22"/>
      <c r="D130" s="978">
        <f t="shared" si="1"/>
        <v>0</v>
      </c>
    </row>
    <row r="131" spans="1:4" x14ac:dyDescent="0.25">
      <c r="A131" s="22"/>
      <c r="D131" s="978">
        <f t="shared" si="1"/>
        <v>0</v>
      </c>
    </row>
    <row r="132" spans="1:4" x14ac:dyDescent="0.25">
      <c r="A132" s="22"/>
      <c r="D132" s="978">
        <f t="shared" si="1"/>
        <v>0</v>
      </c>
    </row>
    <row r="133" spans="1:4" x14ac:dyDescent="0.25">
      <c r="A133" s="22"/>
      <c r="D133" s="978">
        <f t="shared" si="1"/>
        <v>0</v>
      </c>
    </row>
    <row r="134" spans="1:4" x14ac:dyDescent="0.25">
      <c r="A134" s="22"/>
      <c r="D134" s="978">
        <f t="shared" si="1"/>
        <v>0</v>
      </c>
    </row>
    <row r="135" spans="1:4" x14ac:dyDescent="0.25">
      <c r="D135" s="978">
        <f t="shared" si="1"/>
        <v>0</v>
      </c>
    </row>
    <row r="136" spans="1:4" x14ac:dyDescent="0.25">
      <c r="D136" s="978">
        <f t="shared" si="1"/>
        <v>0</v>
      </c>
    </row>
    <row r="137" spans="1:4" x14ac:dyDescent="0.25">
      <c r="D137" s="978">
        <f t="shared" si="1"/>
        <v>0</v>
      </c>
    </row>
    <row r="138" spans="1:4" x14ac:dyDescent="0.25">
      <c r="D138" s="978">
        <f t="shared" si="1"/>
        <v>0</v>
      </c>
    </row>
    <row r="139" spans="1:4" x14ac:dyDescent="0.25">
      <c r="D139" s="978">
        <f t="shared" si="1"/>
        <v>0</v>
      </c>
    </row>
    <row r="140" spans="1:4" x14ac:dyDescent="0.25">
      <c r="D140" s="978">
        <f t="shared" ref="D140:D153" si="2">+C140*(100-E140)/100</f>
        <v>0</v>
      </c>
    </row>
    <row r="141" spans="1:4" x14ac:dyDescent="0.25">
      <c r="D141" s="978">
        <f t="shared" si="2"/>
        <v>0</v>
      </c>
    </row>
    <row r="142" spans="1:4" x14ac:dyDescent="0.25">
      <c r="D142" s="978">
        <f t="shared" si="2"/>
        <v>0</v>
      </c>
    </row>
    <row r="143" spans="1:4" x14ac:dyDescent="0.25">
      <c r="D143" s="978">
        <f t="shared" si="2"/>
        <v>0</v>
      </c>
    </row>
    <row r="144" spans="1:4" x14ac:dyDescent="0.25">
      <c r="D144" s="978">
        <f t="shared" si="2"/>
        <v>0</v>
      </c>
    </row>
    <row r="145" spans="4:4" x14ac:dyDescent="0.25">
      <c r="D145" s="978">
        <f t="shared" si="2"/>
        <v>0</v>
      </c>
    </row>
    <row r="146" spans="4:4" x14ac:dyDescent="0.25">
      <c r="D146" s="978">
        <f t="shared" si="2"/>
        <v>0</v>
      </c>
    </row>
    <row r="147" spans="4:4" x14ac:dyDescent="0.25">
      <c r="D147" s="978">
        <f t="shared" si="2"/>
        <v>0</v>
      </c>
    </row>
    <row r="148" spans="4:4" x14ac:dyDescent="0.25">
      <c r="D148" s="978">
        <f t="shared" si="2"/>
        <v>0</v>
      </c>
    </row>
    <row r="149" spans="4:4" x14ac:dyDescent="0.25">
      <c r="D149" s="978">
        <f t="shared" si="2"/>
        <v>0</v>
      </c>
    </row>
    <row r="150" spans="4:4" x14ac:dyDescent="0.25">
      <c r="D150" s="978">
        <f t="shared" si="2"/>
        <v>0</v>
      </c>
    </row>
    <row r="151" spans="4:4" x14ac:dyDescent="0.25">
      <c r="D151" s="978">
        <f t="shared" si="2"/>
        <v>0</v>
      </c>
    </row>
    <row r="152" spans="4:4" x14ac:dyDescent="0.25">
      <c r="D152" s="978">
        <f t="shared" si="2"/>
        <v>0</v>
      </c>
    </row>
    <row r="153" spans="4:4" x14ac:dyDescent="0.25">
      <c r="D153" s="978">
        <f t="shared" si="2"/>
        <v>0</v>
      </c>
    </row>
    <row r="154" spans="4:4" x14ac:dyDescent="0.25">
      <c r="D154" s="108"/>
    </row>
    <row r="155" spans="4:4" x14ac:dyDescent="0.25">
      <c r="D155" s="108"/>
    </row>
    <row r="156" spans="4:4" x14ac:dyDescent="0.25">
      <c r="D156" s="108"/>
    </row>
    <row r="157" spans="4:4" x14ac:dyDescent="0.25">
      <c r="D157" s="108"/>
    </row>
    <row r="158" spans="4:4" x14ac:dyDescent="0.25">
      <c r="D158" s="108"/>
    </row>
    <row r="159" spans="4:4" x14ac:dyDescent="0.25">
      <c r="D159" s="108"/>
    </row>
    <row r="160" spans="4:4" x14ac:dyDescent="0.25">
      <c r="D160" s="108"/>
    </row>
    <row r="161" spans="4:4" x14ac:dyDescent="0.25">
      <c r="D161" s="108"/>
    </row>
  </sheetData>
  <autoFilter ref="B6:K6"/>
  <customSheetViews>
    <customSheetView guid="{A61807DE-1A9F-4D9E-AA9C-2C2A4B8D3195}" showAutoFilter="1">
      <pane ySplit="6" topLeftCell="A72" activePane="bottomLeft" state="frozen"/>
      <selection pane="bottomLeft" activeCell="G89" sqref="G89"/>
      <pageMargins left="0.75" right="0.75" top="1" bottom="1" header="0.5" footer="0.5"/>
      <pageSetup paperSize="9" orientation="portrait" r:id="rId1"/>
      <headerFooter alignWithMargins="0"/>
      <autoFilter ref="B6:B173"/>
    </customSheetView>
    <customSheetView guid="{C5727CAE-36E7-4F5C-A23D-3D3BFC529126}" showAutoFilter="1">
      <pane ySplit="6" topLeftCell="A81" activePane="bottomLeft" state="frozen"/>
      <selection pane="bottomLeft" activeCell="D86" sqref="D86"/>
      <pageMargins left="0.75" right="0.75" top="1" bottom="1" header="0.5" footer="0.5"/>
      <pageSetup paperSize="9" orientation="portrait" r:id="rId2"/>
      <headerFooter alignWithMargins="0"/>
      <autoFilter ref="B6:B173"/>
    </customSheetView>
    <customSheetView guid="{DA733677-58EB-43A1-AB08-BCD2B2774334}" showAutoFilter="1">
      <pane ySplit="6" topLeftCell="A75" activePane="bottomLeft" state="frozen"/>
      <selection pane="bottomLeft" activeCell="C81" sqref="C81:J81"/>
      <pageMargins left="0.75" right="0.75" top="1" bottom="1" header="0.5" footer="0.5"/>
      <pageSetup paperSize="9" orientation="portrait" r:id="rId3"/>
      <headerFooter alignWithMargins="0"/>
      <autoFilter ref="B6:B173"/>
    </customSheetView>
  </customSheetViews>
  <mergeCells count="51">
    <mergeCell ref="C47:J47"/>
    <mergeCell ref="C54:J54"/>
    <mergeCell ref="C57:J57"/>
    <mergeCell ref="C62:J62"/>
    <mergeCell ref="C60:J60"/>
    <mergeCell ref="C59:J59"/>
    <mergeCell ref="C56:J56"/>
    <mergeCell ref="C50:J50"/>
    <mergeCell ref="C32:J32"/>
    <mergeCell ref="C33:J33"/>
    <mergeCell ref="C26:J26"/>
    <mergeCell ref="C46:J46"/>
    <mergeCell ref="C27:J27"/>
    <mergeCell ref="C44:J44"/>
    <mergeCell ref="C41:J41"/>
    <mergeCell ref="C35:J35"/>
    <mergeCell ref="C42:J42"/>
    <mergeCell ref="C45:J45"/>
    <mergeCell ref="C39:J39"/>
    <mergeCell ref="C18:J18"/>
    <mergeCell ref="C17:J17"/>
    <mergeCell ref="C31:J31"/>
    <mergeCell ref="C22:J22"/>
    <mergeCell ref="C19:J19"/>
    <mergeCell ref="C20:J20"/>
    <mergeCell ref="G3:H3"/>
    <mergeCell ref="G4:H4"/>
    <mergeCell ref="A1:L1"/>
    <mergeCell ref="A2:B2"/>
    <mergeCell ref="C2:F2"/>
    <mergeCell ref="G2:H2"/>
    <mergeCell ref="I2:J2"/>
    <mergeCell ref="K2:L2"/>
    <mergeCell ref="K3:L3"/>
    <mergeCell ref="K4:L4"/>
    <mergeCell ref="K5:L5"/>
    <mergeCell ref="C66:J66"/>
    <mergeCell ref="C65:J65"/>
    <mergeCell ref="A3:B3"/>
    <mergeCell ref="C13:J13"/>
    <mergeCell ref="I4:J4"/>
    <mergeCell ref="A4:B4"/>
    <mergeCell ref="C4:F4"/>
    <mergeCell ref="A5:B5"/>
    <mergeCell ref="C3:F3"/>
    <mergeCell ref="C5:F5"/>
    <mergeCell ref="I5:J5"/>
    <mergeCell ref="C8:J8"/>
    <mergeCell ref="C11:J11"/>
    <mergeCell ref="I3:J3"/>
    <mergeCell ref="C10:J10"/>
  </mergeCells>
  <phoneticPr fontId="9" type="noConversion"/>
  <hyperlinks>
    <hyperlink ref="B27" r:id="rId4"/>
  </hyperlinks>
  <pageMargins left="0.75" right="0.75" top="1" bottom="1" header="0.5" footer="0.5"/>
  <pageSetup paperSize="9" orientation="portrait" r:id="rId5"/>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M155"/>
  <sheetViews>
    <sheetView workbookViewId="0">
      <pane ySplit="6" topLeftCell="A98" activePane="bottomLeft" state="frozen"/>
      <selection activeCell="C163" sqref="C163:J163"/>
      <selection pane="bottomLeft" activeCell="K107" sqref="K107"/>
    </sheetView>
  </sheetViews>
  <sheetFormatPr defaultRowHeight="15.75" x14ac:dyDescent="0.25"/>
  <cols>
    <col min="1" max="1" width="11" style="24" customWidth="1"/>
    <col min="2" max="2" width="10.140625" style="23" customWidth="1"/>
    <col min="3" max="3" width="11.28515625" style="23" customWidth="1"/>
    <col min="4" max="4" width="10.85546875" style="23" customWidth="1"/>
    <col min="5" max="5" width="10.42578125" style="23" customWidth="1"/>
    <col min="6" max="6" width="11.140625" style="23" customWidth="1"/>
    <col min="7" max="9" width="10.140625" style="23" customWidth="1"/>
    <col min="10" max="10" width="11.28515625" style="23" customWidth="1"/>
    <col min="11" max="11" width="20.7109375" style="2453" customWidth="1"/>
    <col min="12" max="12" width="43.85546875" style="32" customWidth="1"/>
    <col min="13" max="16384" width="9.140625" style="10"/>
  </cols>
  <sheetData>
    <row r="1" spans="1:13" s="2" customFormat="1" ht="30.75" customHeight="1" thickTop="1" x14ac:dyDescent="0.25">
      <c r="A1" s="3465" t="s">
        <v>595</v>
      </c>
      <c r="B1" s="3466"/>
      <c r="C1" s="3466"/>
      <c r="D1" s="3466"/>
      <c r="E1" s="3466"/>
      <c r="F1" s="3466"/>
      <c r="G1" s="3466"/>
      <c r="H1" s="3466"/>
      <c r="I1" s="3466"/>
      <c r="J1" s="3466"/>
      <c r="K1" s="3466"/>
      <c r="L1" s="3467"/>
      <c r="M1" s="1"/>
    </row>
    <row r="2" spans="1:13" s="5" customFormat="1" ht="20.25" customHeight="1" x14ac:dyDescent="0.25">
      <c r="A2" s="3463" t="s">
        <v>259</v>
      </c>
      <c r="B2" s="3464"/>
      <c r="C2" s="3445">
        <f>(75+120+25)*25</f>
        <v>5500</v>
      </c>
      <c r="D2" s="3446"/>
      <c r="E2" s="3446"/>
      <c r="F2" s="3447"/>
      <c r="G2" s="3571" t="s">
        <v>4029</v>
      </c>
      <c r="H2" s="3572"/>
      <c r="I2" s="3437" t="s">
        <v>260</v>
      </c>
      <c r="J2" s="3438"/>
      <c r="K2" s="3569" t="s">
        <v>267</v>
      </c>
      <c r="L2" s="3570"/>
      <c r="M2" s="4"/>
    </row>
    <row r="3" spans="1:13" s="5" customFormat="1" ht="20.25" customHeight="1" x14ac:dyDescent="0.25">
      <c r="A3" s="3463" t="s">
        <v>261</v>
      </c>
      <c r="B3" s="3464"/>
      <c r="C3" s="3445" t="s">
        <v>272</v>
      </c>
      <c r="D3" s="3446"/>
      <c r="E3" s="3446"/>
      <c r="F3" s="3447"/>
      <c r="G3" s="3440"/>
      <c r="H3" s="3441"/>
      <c r="I3" s="3437" t="s">
        <v>262</v>
      </c>
      <c r="J3" s="3438"/>
      <c r="K3" s="3569" t="s">
        <v>274</v>
      </c>
      <c r="L3" s="3570"/>
      <c r="M3" s="4"/>
    </row>
    <row r="4" spans="1:13" s="5" customFormat="1" ht="20.25" customHeight="1" x14ac:dyDescent="0.25">
      <c r="A4" s="3463" t="s">
        <v>263</v>
      </c>
      <c r="B4" s="3464"/>
      <c r="C4" s="3445" t="s">
        <v>4063</v>
      </c>
      <c r="D4" s="3446"/>
      <c r="E4" s="3446"/>
      <c r="F4" s="3447"/>
      <c r="G4" s="3461"/>
      <c r="H4" s="3462"/>
      <c r="I4" s="3437" t="s">
        <v>264</v>
      </c>
      <c r="J4" s="3438"/>
      <c r="K4" s="3569" t="s">
        <v>4592</v>
      </c>
      <c r="L4" s="3570"/>
      <c r="M4" s="4"/>
    </row>
    <row r="5" spans="1:13" s="5" customFormat="1" ht="115.5" customHeight="1" thickBot="1" x14ac:dyDescent="0.3">
      <c r="A5" s="3448" t="s">
        <v>265</v>
      </c>
      <c r="B5" s="3449"/>
      <c r="C5" s="3526" t="s">
        <v>4590</v>
      </c>
      <c r="D5" s="3527"/>
      <c r="E5" s="3527"/>
      <c r="F5" s="3737"/>
      <c r="G5" s="3453"/>
      <c r="H5" s="3738"/>
      <c r="I5" s="3437" t="s">
        <v>397</v>
      </c>
      <c r="J5" s="3438"/>
      <c r="K5" s="3610" t="s">
        <v>4593</v>
      </c>
      <c r="L5" s="3611"/>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3" ht="20.100000000000001" customHeight="1" thickTop="1" x14ac:dyDescent="0.25">
      <c r="A7" s="22">
        <v>40547</v>
      </c>
      <c r="B7" s="11" t="s">
        <v>16</v>
      </c>
      <c r="C7" s="3489" t="s">
        <v>17</v>
      </c>
      <c r="D7" s="3489"/>
      <c r="E7" s="3489"/>
      <c r="F7" s="3489"/>
      <c r="G7" s="3489"/>
      <c r="H7" s="3489"/>
      <c r="I7" s="3489"/>
      <c r="J7" s="3489"/>
      <c r="K7" s="2678" t="s">
        <v>1908</v>
      </c>
    </row>
    <row r="8" spans="1:13" ht="20.100000000000001" customHeight="1" x14ac:dyDescent="0.25">
      <c r="A8" s="22">
        <v>40586</v>
      </c>
      <c r="B8" s="11" t="s">
        <v>12</v>
      </c>
      <c r="C8" s="23">
        <v>80</v>
      </c>
      <c r="D8" s="23">
        <v>77</v>
      </c>
      <c r="E8" s="23">
        <v>4</v>
      </c>
      <c r="F8" s="23">
        <v>11</v>
      </c>
      <c r="G8" s="23">
        <v>114</v>
      </c>
      <c r="L8" s="32" t="s">
        <v>1034</v>
      </c>
    </row>
    <row r="9" spans="1:13" ht="20.100000000000001" customHeight="1" x14ac:dyDescent="0.25">
      <c r="A9" s="22">
        <v>40633</v>
      </c>
      <c r="B9" s="11" t="s">
        <v>186</v>
      </c>
      <c r="L9" s="32" t="s">
        <v>78</v>
      </c>
    </row>
    <row r="10" spans="1:13" ht="20.100000000000001" customHeight="1" x14ac:dyDescent="0.25">
      <c r="A10" s="3484">
        <v>40700</v>
      </c>
      <c r="B10" s="11" t="s">
        <v>186</v>
      </c>
      <c r="H10" s="23">
        <v>5730</v>
      </c>
      <c r="I10" s="23">
        <v>85</v>
      </c>
      <c r="L10" s="32" t="s">
        <v>18</v>
      </c>
    </row>
    <row r="11" spans="1:13" ht="20.100000000000001" customHeight="1" x14ac:dyDescent="0.25">
      <c r="A11" s="3484"/>
      <c r="B11" s="11" t="s">
        <v>96</v>
      </c>
      <c r="C11" s="3489" t="s">
        <v>120</v>
      </c>
      <c r="D11" s="3489"/>
      <c r="E11" s="3489"/>
      <c r="F11" s="3489"/>
      <c r="G11" s="3489"/>
      <c r="H11" s="3489"/>
      <c r="I11" s="3489"/>
      <c r="J11" s="3489"/>
    </row>
    <row r="12" spans="1:13" ht="20.100000000000001" customHeight="1" x14ac:dyDescent="0.25">
      <c r="A12" s="3484">
        <v>40701</v>
      </c>
      <c r="B12" s="3573" t="s">
        <v>186</v>
      </c>
      <c r="J12" s="23">
        <v>4600</v>
      </c>
      <c r="L12" s="32" t="s">
        <v>121</v>
      </c>
    </row>
    <row r="13" spans="1:13" ht="20.100000000000001" customHeight="1" x14ac:dyDescent="0.25">
      <c r="A13" s="3484"/>
      <c r="B13" s="3573"/>
      <c r="J13" s="23">
        <v>4560</v>
      </c>
      <c r="L13" s="32" t="s">
        <v>122</v>
      </c>
    </row>
    <row r="14" spans="1:13" ht="18.75" customHeight="1" x14ac:dyDescent="0.25">
      <c r="A14" s="3484"/>
      <c r="B14" s="3573"/>
      <c r="J14" s="23">
        <v>4470</v>
      </c>
      <c r="L14" s="32" t="s">
        <v>123</v>
      </c>
    </row>
    <row r="15" spans="1:13" ht="20.100000000000001" customHeight="1" x14ac:dyDescent="0.25">
      <c r="A15" s="3484"/>
      <c r="B15" s="11" t="s">
        <v>62</v>
      </c>
      <c r="C15" s="3489" t="s">
        <v>124</v>
      </c>
      <c r="D15" s="3489"/>
      <c r="E15" s="3489"/>
      <c r="F15" s="3489"/>
      <c r="G15" s="3489"/>
      <c r="H15" s="3489"/>
      <c r="I15" s="3489"/>
      <c r="J15" s="3489"/>
    </row>
    <row r="16" spans="1:13" ht="25.5" customHeight="1" x14ac:dyDescent="0.25">
      <c r="A16" s="22">
        <v>40742</v>
      </c>
      <c r="B16" s="11" t="s">
        <v>16</v>
      </c>
      <c r="C16" s="3439" t="s">
        <v>519</v>
      </c>
      <c r="D16" s="3439"/>
      <c r="E16" s="3439"/>
      <c r="F16" s="3439"/>
      <c r="G16" s="3439"/>
      <c r="H16" s="3439"/>
      <c r="I16" s="3439"/>
      <c r="J16" s="3439"/>
      <c r="K16" s="2459"/>
    </row>
    <row r="17" spans="1:12" ht="20.100000000000001" customHeight="1" thickBot="1" x14ac:dyDescent="0.3">
      <c r="A17" s="28">
        <v>40747</v>
      </c>
      <c r="B17" s="12" t="s">
        <v>186</v>
      </c>
      <c r="C17" s="116"/>
      <c r="D17" s="116"/>
      <c r="E17" s="116"/>
      <c r="F17" s="116"/>
      <c r="G17" s="116"/>
      <c r="H17" s="116"/>
      <c r="I17" s="116"/>
      <c r="J17" s="116"/>
      <c r="K17" s="2534"/>
      <c r="L17" s="75" t="s">
        <v>152</v>
      </c>
    </row>
    <row r="18" spans="1:12" ht="20.100000000000001" customHeight="1" thickTop="1" x14ac:dyDescent="0.25">
      <c r="A18" s="39">
        <v>40931</v>
      </c>
      <c r="B18" s="40" t="s">
        <v>12</v>
      </c>
      <c r="C18" s="105">
        <v>80</v>
      </c>
      <c r="D18" s="114">
        <f>+C18*(100-E18)/100</f>
        <v>79.2</v>
      </c>
      <c r="E18" s="105">
        <v>1</v>
      </c>
      <c r="F18" s="105" t="s">
        <v>159</v>
      </c>
      <c r="G18" s="105">
        <v>90</v>
      </c>
      <c r="H18" s="105"/>
      <c r="I18" s="105"/>
      <c r="J18" s="105"/>
      <c r="K18" s="2496"/>
      <c r="L18" s="73" t="s">
        <v>22</v>
      </c>
    </row>
    <row r="19" spans="1:12" ht="20.100000000000001" customHeight="1" x14ac:dyDescent="0.25">
      <c r="A19" s="22">
        <v>41010</v>
      </c>
      <c r="B19" s="11" t="s">
        <v>186</v>
      </c>
      <c r="D19" s="110"/>
      <c r="L19" s="32" t="s">
        <v>1035</v>
      </c>
    </row>
    <row r="20" spans="1:12" ht="20.100000000000001" customHeight="1" x14ac:dyDescent="0.25">
      <c r="A20" s="22">
        <v>41196</v>
      </c>
      <c r="B20" s="11" t="s">
        <v>186</v>
      </c>
      <c r="D20" s="110"/>
      <c r="H20" s="3445" t="s">
        <v>238</v>
      </c>
      <c r="I20" s="3446"/>
      <c r="J20" s="3447"/>
      <c r="K20" s="2454"/>
      <c r="L20" s="32" t="s">
        <v>1036</v>
      </c>
    </row>
    <row r="21" spans="1:12" ht="20.100000000000001" customHeight="1" thickBot="1" x14ac:dyDescent="0.3">
      <c r="A21" s="33">
        <v>41270</v>
      </c>
      <c r="B21" s="34" t="s">
        <v>12</v>
      </c>
      <c r="C21" s="117">
        <v>75</v>
      </c>
      <c r="D21" s="118">
        <f>+C21*(100-E21)/100</f>
        <v>74.25</v>
      </c>
      <c r="E21" s="117">
        <v>1</v>
      </c>
      <c r="F21" s="117"/>
      <c r="G21" s="117">
        <v>90</v>
      </c>
      <c r="H21" s="117"/>
      <c r="I21" s="117"/>
      <c r="J21" s="117"/>
      <c r="K21" s="2456"/>
      <c r="L21" s="44" t="s">
        <v>22</v>
      </c>
    </row>
    <row r="22" spans="1:12" ht="20.100000000000001" customHeight="1" thickTop="1" x14ac:dyDescent="0.25">
      <c r="A22" s="19">
        <v>41284</v>
      </c>
      <c r="B22" s="20" t="s">
        <v>186</v>
      </c>
      <c r="C22" s="106"/>
      <c r="D22" s="111"/>
      <c r="E22" s="106"/>
      <c r="F22" s="106"/>
      <c r="G22" s="106"/>
      <c r="H22" s="3485" t="s">
        <v>238</v>
      </c>
      <c r="I22" s="3504"/>
      <c r="J22" s="3486"/>
      <c r="K22" s="2512"/>
      <c r="L22" s="32" t="s">
        <v>1037</v>
      </c>
    </row>
    <row r="23" spans="1:12" ht="20.100000000000001" customHeight="1" x14ac:dyDescent="0.25">
      <c r="A23" s="22">
        <v>41393</v>
      </c>
      <c r="B23" s="11" t="s">
        <v>12</v>
      </c>
      <c r="C23" s="23">
        <v>85</v>
      </c>
      <c r="D23" s="110">
        <f>+C23*(100-E23)/100</f>
        <v>84.15</v>
      </c>
      <c r="E23" s="23">
        <v>1</v>
      </c>
      <c r="G23" s="23">
        <v>60</v>
      </c>
      <c r="L23" s="32" t="s">
        <v>313</v>
      </c>
    </row>
    <row r="24" spans="1:12" ht="20.100000000000001" customHeight="1" x14ac:dyDescent="0.25">
      <c r="A24" s="22">
        <v>41400</v>
      </c>
      <c r="B24" s="11" t="s">
        <v>14</v>
      </c>
      <c r="C24" s="3470" t="s">
        <v>1038</v>
      </c>
      <c r="D24" s="3471"/>
      <c r="E24" s="3471"/>
      <c r="F24" s="3471"/>
      <c r="G24" s="3471"/>
      <c r="H24" s="3471"/>
      <c r="I24" s="3471"/>
      <c r="J24" s="3472"/>
      <c r="K24" s="2462"/>
    </row>
    <row r="25" spans="1:12" ht="20.100000000000001" customHeight="1" x14ac:dyDescent="0.25">
      <c r="A25" s="22">
        <v>41499</v>
      </c>
      <c r="B25" s="11" t="s">
        <v>12</v>
      </c>
      <c r="C25" s="23">
        <v>85</v>
      </c>
      <c r="D25" s="110">
        <f>+C25*(100-E25)/100</f>
        <v>84.15</v>
      </c>
      <c r="E25" s="23">
        <v>1</v>
      </c>
      <c r="G25" s="23">
        <v>55</v>
      </c>
      <c r="L25" s="32" t="s">
        <v>22</v>
      </c>
    </row>
    <row r="26" spans="1:12" ht="20.100000000000001" customHeight="1" x14ac:dyDescent="0.25">
      <c r="A26" s="22">
        <v>41553</v>
      </c>
      <c r="B26" s="11" t="s">
        <v>186</v>
      </c>
      <c r="D26" s="110"/>
      <c r="H26" s="3445" t="s">
        <v>238</v>
      </c>
      <c r="I26" s="3446"/>
      <c r="J26" s="3447"/>
      <c r="K26" s="2454"/>
      <c r="L26" s="158" t="s">
        <v>207</v>
      </c>
    </row>
    <row r="27" spans="1:12" ht="20.100000000000001" customHeight="1" thickBot="1" x14ac:dyDescent="0.3">
      <c r="A27" s="28">
        <v>41635</v>
      </c>
      <c r="B27" s="12" t="s">
        <v>12</v>
      </c>
      <c r="C27" s="116">
        <v>95</v>
      </c>
      <c r="D27" s="129">
        <f>+C27*(100-E27)/100</f>
        <v>94.05</v>
      </c>
      <c r="E27" s="116">
        <v>1</v>
      </c>
      <c r="F27" s="116"/>
      <c r="G27" s="116">
        <v>60</v>
      </c>
      <c r="H27" s="116"/>
      <c r="I27" s="116"/>
      <c r="J27" s="116"/>
      <c r="K27" s="2534"/>
      <c r="L27" s="75" t="s">
        <v>22</v>
      </c>
    </row>
    <row r="28" spans="1:12" ht="16.5" thickTop="1" x14ac:dyDescent="0.25">
      <c r="A28" s="39">
        <v>41717</v>
      </c>
      <c r="B28" s="40" t="s">
        <v>186</v>
      </c>
      <c r="C28" s="105"/>
      <c r="D28" s="114"/>
      <c r="E28" s="105"/>
      <c r="F28" s="105"/>
      <c r="G28" s="105"/>
      <c r="H28" s="105">
        <v>5670</v>
      </c>
      <c r="I28" s="105">
        <v>78</v>
      </c>
      <c r="J28" s="105"/>
      <c r="K28" s="2496"/>
      <c r="L28" s="73" t="s">
        <v>1039</v>
      </c>
    </row>
    <row r="29" spans="1:12" ht="20.100000000000001" customHeight="1" x14ac:dyDescent="0.25">
      <c r="A29" s="22">
        <v>41751</v>
      </c>
      <c r="B29" s="11" t="s">
        <v>12</v>
      </c>
      <c r="C29" s="23">
        <v>80</v>
      </c>
      <c r="D29" s="108">
        <f>+C29*(100-E29)/100</f>
        <v>79.2</v>
      </c>
      <c r="E29" s="23">
        <v>1</v>
      </c>
      <c r="G29" s="23">
        <v>91</v>
      </c>
      <c r="L29" s="32" t="s">
        <v>420</v>
      </c>
    </row>
    <row r="30" spans="1:12" ht="32.25" customHeight="1" x14ac:dyDescent="0.25">
      <c r="A30" s="22">
        <v>41810</v>
      </c>
      <c r="B30" s="11" t="s">
        <v>186</v>
      </c>
      <c r="D30" s="108"/>
      <c r="F30" s="110"/>
      <c r="H30" s="3456" t="s">
        <v>460</v>
      </c>
      <c r="I30" s="3457"/>
      <c r="J30" s="3458"/>
      <c r="K30" s="2460"/>
      <c r="L30" s="32" t="s">
        <v>1040</v>
      </c>
    </row>
    <row r="31" spans="1:12" x14ac:dyDescent="0.25">
      <c r="A31" s="22">
        <v>41844</v>
      </c>
      <c r="B31" s="11" t="s">
        <v>16</v>
      </c>
      <c r="C31" s="3470" t="s">
        <v>474</v>
      </c>
      <c r="D31" s="3471"/>
      <c r="E31" s="3471"/>
      <c r="F31" s="3471"/>
      <c r="G31" s="3471"/>
      <c r="H31" s="3471"/>
      <c r="I31" s="3471"/>
      <c r="J31" s="3472"/>
      <c r="K31" s="2462"/>
    </row>
    <row r="32" spans="1:12" ht="20.100000000000001" customHeight="1" x14ac:dyDescent="0.25">
      <c r="A32" s="22">
        <v>41869</v>
      </c>
      <c r="B32" s="11" t="s">
        <v>186</v>
      </c>
      <c r="D32" s="108"/>
      <c r="H32" s="23">
        <v>5600</v>
      </c>
      <c r="I32" s="23">
        <v>90</v>
      </c>
      <c r="L32" s="32" t="s">
        <v>1041</v>
      </c>
    </row>
    <row r="33" spans="1:12" x14ac:dyDescent="0.25">
      <c r="A33" s="22">
        <v>41936</v>
      </c>
      <c r="B33" s="11" t="s">
        <v>12</v>
      </c>
      <c r="C33" s="23">
        <v>60</v>
      </c>
      <c r="D33" s="108">
        <f>+C33*(100-E33)/100</f>
        <v>59.4</v>
      </c>
      <c r="E33" s="23">
        <v>1</v>
      </c>
      <c r="G33" s="23">
        <v>78</v>
      </c>
      <c r="L33" s="32" t="s">
        <v>310</v>
      </c>
    </row>
    <row r="34" spans="1:12" ht="20.100000000000001" customHeight="1" x14ac:dyDescent="0.25">
      <c r="A34" s="22">
        <v>41963</v>
      </c>
      <c r="B34" s="11" t="s">
        <v>186</v>
      </c>
      <c r="D34" s="108"/>
      <c r="H34" s="23">
        <v>5625</v>
      </c>
      <c r="I34" s="23">
        <v>90</v>
      </c>
      <c r="L34" s="32" t="s">
        <v>1042</v>
      </c>
    </row>
    <row r="35" spans="1:12" ht="16.5" thickBot="1" x14ac:dyDescent="0.3">
      <c r="A35" s="33">
        <v>41999</v>
      </c>
      <c r="B35" s="34" t="s">
        <v>14</v>
      </c>
      <c r="C35" s="3549" t="s">
        <v>248</v>
      </c>
      <c r="D35" s="3550"/>
      <c r="E35" s="3550"/>
      <c r="F35" s="3550"/>
      <c r="G35" s="3550"/>
      <c r="H35" s="3550"/>
      <c r="I35" s="3550"/>
      <c r="J35" s="3551"/>
      <c r="K35" s="2506"/>
      <c r="L35" s="44"/>
    </row>
    <row r="36" spans="1:12" ht="20.100000000000001" customHeight="1" thickTop="1" x14ac:dyDescent="0.25">
      <c r="A36" s="19">
        <v>42051</v>
      </c>
      <c r="B36" s="20" t="s">
        <v>186</v>
      </c>
      <c r="C36" s="106"/>
      <c r="D36" s="107"/>
      <c r="E36" s="106"/>
      <c r="F36" s="106"/>
      <c r="G36" s="106"/>
      <c r="H36" s="3530" t="s">
        <v>550</v>
      </c>
      <c r="I36" s="3531"/>
      <c r="J36" s="3532"/>
      <c r="K36" s="2666"/>
      <c r="L36" s="32" t="s">
        <v>1012</v>
      </c>
    </row>
    <row r="37" spans="1:12" ht="20.100000000000001" customHeight="1" x14ac:dyDescent="0.25">
      <c r="A37" s="22">
        <v>42064</v>
      </c>
      <c r="B37" s="11" t="s">
        <v>12</v>
      </c>
      <c r="C37" s="23">
        <v>60</v>
      </c>
      <c r="D37" s="108">
        <f>+C37*(100-E37)/100</f>
        <v>59.4</v>
      </c>
      <c r="E37" s="23">
        <v>1</v>
      </c>
      <c r="G37" s="23">
        <v>80</v>
      </c>
      <c r="L37" s="32" t="s">
        <v>310</v>
      </c>
    </row>
    <row r="38" spans="1:12" x14ac:dyDescent="0.25">
      <c r="A38" s="22">
        <v>42161</v>
      </c>
      <c r="B38" s="340" t="s">
        <v>12</v>
      </c>
      <c r="C38" s="23">
        <v>65</v>
      </c>
      <c r="D38" s="108">
        <f>+C38*(100-E38)/100</f>
        <v>64.349999999999994</v>
      </c>
      <c r="E38" s="23">
        <v>1</v>
      </c>
      <c r="G38" s="23">
        <v>50</v>
      </c>
      <c r="L38" s="32" t="s">
        <v>310</v>
      </c>
    </row>
    <row r="39" spans="1:12" ht="37.5" customHeight="1" x14ac:dyDescent="0.25">
      <c r="A39" s="22">
        <v>42181</v>
      </c>
      <c r="B39" s="372" t="s">
        <v>14</v>
      </c>
      <c r="C39" s="3476" t="s">
        <v>1403</v>
      </c>
      <c r="D39" s="3478"/>
      <c r="E39" s="3478"/>
      <c r="F39" s="3478"/>
      <c r="G39" s="3478"/>
      <c r="H39" s="3478"/>
      <c r="I39" s="3478"/>
      <c r="J39" s="3477"/>
      <c r="K39" s="2469"/>
    </row>
    <row r="40" spans="1:12" ht="20.100000000000001" customHeight="1" x14ac:dyDescent="0.25">
      <c r="A40" s="22">
        <v>42202</v>
      </c>
      <c r="B40" s="395" t="s">
        <v>12</v>
      </c>
      <c r="C40" s="23">
        <v>60</v>
      </c>
      <c r="D40" s="108">
        <f>+C40*(100-E40)/100</f>
        <v>59.4</v>
      </c>
      <c r="E40" s="23">
        <v>1</v>
      </c>
      <c r="G40" s="23">
        <v>90</v>
      </c>
      <c r="L40" s="32" t="s">
        <v>1414</v>
      </c>
    </row>
    <row r="41" spans="1:12" ht="20.100000000000001" customHeight="1" x14ac:dyDescent="0.25">
      <c r="A41" s="22">
        <v>42288</v>
      </c>
      <c r="B41" s="473" t="s">
        <v>14</v>
      </c>
      <c r="C41" s="3476" t="s">
        <v>1470</v>
      </c>
      <c r="D41" s="3478"/>
      <c r="E41" s="3478"/>
      <c r="F41" s="3478"/>
      <c r="G41" s="3478"/>
      <c r="H41" s="3478"/>
      <c r="I41" s="3478"/>
      <c r="J41" s="3477"/>
      <c r="K41" s="2469"/>
    </row>
    <row r="42" spans="1:12" ht="29.25" customHeight="1" x14ac:dyDescent="0.25">
      <c r="A42" s="484">
        <v>42309</v>
      </c>
      <c r="B42" s="488" t="s">
        <v>186</v>
      </c>
      <c r="C42" s="486"/>
      <c r="D42" s="486"/>
      <c r="E42" s="486"/>
      <c r="F42" s="486"/>
      <c r="G42" s="486"/>
      <c r="H42" s="487">
        <v>5580</v>
      </c>
      <c r="I42" s="487">
        <v>100</v>
      </c>
      <c r="J42" s="486"/>
      <c r="K42" s="2467"/>
      <c r="L42" s="32" t="s">
        <v>1483</v>
      </c>
    </row>
    <row r="43" spans="1:12" ht="20.100000000000001" customHeight="1" x14ac:dyDescent="0.25">
      <c r="A43" s="509">
        <v>42323</v>
      </c>
      <c r="B43" s="508" t="s">
        <v>12</v>
      </c>
      <c r="C43" s="510">
        <v>40</v>
      </c>
      <c r="D43" s="506">
        <f>+C43*(100-E43)/100</f>
        <v>39.6</v>
      </c>
      <c r="E43" s="510">
        <v>1</v>
      </c>
      <c r="F43" s="510"/>
      <c r="G43" s="510">
        <v>80</v>
      </c>
      <c r="H43" s="510"/>
      <c r="I43" s="510"/>
      <c r="J43" s="510"/>
      <c r="K43" s="2523"/>
      <c r="L43" s="70" t="s">
        <v>1497</v>
      </c>
    </row>
    <row r="44" spans="1:12" ht="21" x14ac:dyDescent="0.25">
      <c r="A44" s="543">
        <v>42340</v>
      </c>
      <c r="B44" s="544" t="s">
        <v>14</v>
      </c>
      <c r="C44" s="3445" t="s">
        <v>1530</v>
      </c>
      <c r="D44" s="3446"/>
      <c r="E44" s="3446"/>
      <c r="F44" s="3446"/>
      <c r="G44" s="3446"/>
      <c r="H44" s="3446"/>
      <c r="I44" s="3446"/>
      <c r="J44" s="3447"/>
      <c r="K44" s="2454"/>
      <c r="L44" s="158"/>
    </row>
    <row r="45" spans="1:12" ht="20.100000000000001" customHeight="1" x14ac:dyDescent="0.25">
      <c r="A45" s="548">
        <v>42342</v>
      </c>
      <c r="B45" s="547" t="s">
        <v>12</v>
      </c>
      <c r="C45" s="256">
        <v>30</v>
      </c>
      <c r="D45" s="1282">
        <f>+C45*(100-E45)/100</f>
        <v>29.7</v>
      </c>
      <c r="E45" s="256">
        <v>1</v>
      </c>
      <c r="F45" s="256"/>
      <c r="G45" s="256">
        <v>70</v>
      </c>
      <c r="H45" s="256"/>
      <c r="I45" s="256"/>
      <c r="J45" s="256"/>
      <c r="K45" s="2550"/>
      <c r="L45" s="70" t="s">
        <v>1529</v>
      </c>
    </row>
    <row r="46" spans="1:12" x14ac:dyDescent="0.25">
      <c r="A46" s="22">
        <v>42350</v>
      </c>
      <c r="B46" s="569" t="s">
        <v>12</v>
      </c>
      <c r="C46" s="1280">
        <v>65</v>
      </c>
      <c r="D46" s="1276">
        <f>+C46*(100-E46)/100</f>
        <v>64.349999999999994</v>
      </c>
      <c r="E46" s="1280">
        <v>1</v>
      </c>
      <c r="F46" s="1280"/>
      <c r="G46" s="1280">
        <v>90</v>
      </c>
      <c r="H46" s="1280"/>
      <c r="I46" s="1280"/>
      <c r="J46" s="1280"/>
      <c r="K46" s="2471"/>
      <c r="L46" s="32" t="s">
        <v>1552</v>
      </c>
    </row>
    <row r="47" spans="1:12" x14ac:dyDescent="0.25">
      <c r="A47" s="22">
        <v>42417</v>
      </c>
      <c r="B47" s="622" t="s">
        <v>186</v>
      </c>
      <c r="C47" s="1280"/>
      <c r="D47" s="1276"/>
      <c r="E47" s="1280"/>
      <c r="F47" s="1280"/>
      <c r="G47" s="1280"/>
      <c r="H47" s="1280">
        <v>5525</v>
      </c>
      <c r="I47" s="1280">
        <v>100</v>
      </c>
      <c r="J47" s="1280"/>
      <c r="K47" s="2471"/>
      <c r="L47" s="32" t="s">
        <v>1601</v>
      </c>
    </row>
    <row r="48" spans="1:12" x14ac:dyDescent="0.25">
      <c r="A48" s="624">
        <v>42419</v>
      </c>
      <c r="B48" s="623" t="s">
        <v>12</v>
      </c>
      <c r="C48" s="256">
        <v>25</v>
      </c>
      <c r="D48" s="1282">
        <f>+C48*(100-E48)/100</f>
        <v>24.75</v>
      </c>
      <c r="E48" s="256">
        <v>1</v>
      </c>
      <c r="F48" s="256"/>
      <c r="G48" s="256">
        <v>85</v>
      </c>
      <c r="H48" s="256"/>
      <c r="I48" s="256"/>
      <c r="J48" s="256"/>
      <c r="K48" s="2550"/>
      <c r="L48" s="70" t="s">
        <v>1602</v>
      </c>
    </row>
    <row r="49" spans="1:12" x14ac:dyDescent="0.25">
      <c r="A49" s="22">
        <v>42473</v>
      </c>
      <c r="B49" s="680" t="s">
        <v>12</v>
      </c>
      <c r="C49" s="1280">
        <v>55</v>
      </c>
      <c r="D49" s="1276">
        <f>+C49*(100-E49)/100</f>
        <v>54.45</v>
      </c>
      <c r="E49" s="1280">
        <v>1</v>
      </c>
      <c r="F49" s="1280"/>
      <c r="G49" s="1280">
        <v>75</v>
      </c>
      <c r="H49" s="1280"/>
      <c r="I49" s="1280"/>
      <c r="J49" s="1280"/>
      <c r="K49" s="2471"/>
      <c r="L49" s="32" t="s">
        <v>22</v>
      </c>
    </row>
    <row r="50" spans="1:12" ht="20.100000000000001" customHeight="1" x14ac:dyDescent="0.25">
      <c r="A50" s="22">
        <v>42542</v>
      </c>
      <c r="B50" s="11" t="s">
        <v>12</v>
      </c>
      <c r="C50" s="1280">
        <v>85</v>
      </c>
      <c r="D50" s="1276">
        <f>+C50*(100-E50)/100</f>
        <v>84.15</v>
      </c>
      <c r="E50" s="1280">
        <v>1</v>
      </c>
      <c r="F50" s="1280"/>
      <c r="G50" s="1280">
        <v>80</v>
      </c>
      <c r="H50" s="1280"/>
      <c r="I50" s="1280"/>
      <c r="J50" s="1280"/>
      <c r="K50" s="2471"/>
      <c r="L50" s="32" t="s">
        <v>22</v>
      </c>
    </row>
    <row r="51" spans="1:12" x14ac:dyDescent="0.25">
      <c r="A51" s="789">
        <v>42589</v>
      </c>
      <c r="B51" s="790" t="s">
        <v>186</v>
      </c>
      <c r="C51" s="1276"/>
      <c r="D51" s="1276"/>
      <c r="E51" s="1280"/>
      <c r="F51" s="1280"/>
      <c r="G51" s="1280"/>
      <c r="H51" s="3482" t="s">
        <v>1837</v>
      </c>
      <c r="I51" s="3505"/>
      <c r="J51" s="3483"/>
      <c r="K51" s="2485"/>
      <c r="L51" s="32" t="s">
        <v>1840</v>
      </c>
    </row>
    <row r="52" spans="1:12" x14ac:dyDescent="0.25">
      <c r="A52" s="59">
        <v>42637</v>
      </c>
      <c r="B52" s="60" t="s">
        <v>12</v>
      </c>
      <c r="C52" s="329">
        <v>40</v>
      </c>
      <c r="D52" s="1278">
        <f>+C52*(100-E52)/100</f>
        <v>39.6</v>
      </c>
      <c r="E52" s="329">
        <v>1</v>
      </c>
      <c r="F52" s="329"/>
      <c r="G52" s="329">
        <v>80</v>
      </c>
      <c r="H52" s="329"/>
      <c r="I52" s="329"/>
      <c r="J52" s="329"/>
      <c r="K52" s="2566"/>
      <c r="L52" s="72" t="s">
        <v>1623</v>
      </c>
    </row>
    <row r="53" spans="1:12" ht="29.25" customHeight="1" x14ac:dyDescent="0.25">
      <c r="A53" s="22">
        <v>42638</v>
      </c>
      <c r="B53" s="11" t="s">
        <v>186</v>
      </c>
      <c r="C53" s="1280"/>
      <c r="D53" s="1276"/>
      <c r="E53" s="1280"/>
      <c r="F53" s="1280"/>
      <c r="G53" s="1280"/>
      <c r="H53" s="3482" t="s">
        <v>1837</v>
      </c>
      <c r="I53" s="3505"/>
      <c r="J53" s="3483"/>
      <c r="K53" s="2485"/>
      <c r="L53" s="32" t="s">
        <v>13</v>
      </c>
    </row>
    <row r="54" spans="1:12" ht="36" customHeight="1" x14ac:dyDescent="0.25">
      <c r="A54" s="22">
        <v>42720</v>
      </c>
      <c r="B54" s="11" t="s">
        <v>14</v>
      </c>
      <c r="C54" s="3473" t="s">
        <v>2003</v>
      </c>
      <c r="D54" s="3474"/>
      <c r="E54" s="3474"/>
      <c r="F54" s="3474"/>
      <c r="G54" s="3474"/>
      <c r="H54" s="3474"/>
      <c r="I54" s="3474"/>
      <c r="J54" s="3475"/>
      <c r="K54" s="2465"/>
    </row>
    <row r="55" spans="1:12" ht="20.100000000000001" customHeight="1" thickBot="1" x14ac:dyDescent="0.3">
      <c r="A55" s="33">
        <v>42725</v>
      </c>
      <c r="B55" s="34" t="s">
        <v>12</v>
      </c>
      <c r="C55" s="1279">
        <v>50</v>
      </c>
      <c r="D55" s="1277">
        <f>+C55*(100-E55)/100</f>
        <v>49.5</v>
      </c>
      <c r="E55" s="1279">
        <v>1</v>
      </c>
      <c r="F55" s="1279"/>
      <c r="G55" s="1279">
        <v>106</v>
      </c>
      <c r="H55" s="1279"/>
      <c r="I55" s="1279"/>
      <c r="J55" s="1279"/>
      <c r="K55" s="2565"/>
      <c r="L55" s="44" t="s">
        <v>1503</v>
      </c>
    </row>
    <row r="56" spans="1:12" ht="20.100000000000001" customHeight="1" thickTop="1" x14ac:dyDescent="0.25">
      <c r="A56" s="1209">
        <v>42867</v>
      </c>
      <c r="B56" s="1211" t="s">
        <v>12</v>
      </c>
      <c r="C56" s="323">
        <v>60</v>
      </c>
      <c r="D56" s="1281">
        <f>+C56*(100-E56)/100</f>
        <v>59.4</v>
      </c>
      <c r="E56" s="323">
        <v>1</v>
      </c>
      <c r="F56" s="323"/>
      <c r="G56" s="323">
        <v>110</v>
      </c>
      <c r="H56" s="323"/>
      <c r="I56" s="323"/>
      <c r="J56" s="323"/>
      <c r="K56" s="2622"/>
      <c r="L56" s="77" t="s">
        <v>22</v>
      </c>
    </row>
    <row r="57" spans="1:12" x14ac:dyDescent="0.25">
      <c r="A57" s="3459">
        <v>43017</v>
      </c>
      <c r="B57" s="11" t="s">
        <v>14</v>
      </c>
      <c r="C57" s="3473" t="s">
        <v>2015</v>
      </c>
      <c r="D57" s="3474"/>
      <c r="E57" s="3474"/>
      <c r="F57" s="3474"/>
      <c r="G57" s="3474"/>
      <c r="H57" s="3474"/>
      <c r="I57" s="3474"/>
      <c r="J57" s="3475"/>
      <c r="K57" s="2465"/>
    </row>
    <row r="58" spans="1:12" ht="20.100000000000001" customHeight="1" x14ac:dyDescent="0.25">
      <c r="A58" s="3460"/>
      <c r="B58" s="11" t="s">
        <v>33</v>
      </c>
      <c r="C58" s="3473" t="s">
        <v>2305</v>
      </c>
      <c r="D58" s="3474"/>
      <c r="E58" s="3474"/>
      <c r="F58" s="3474"/>
      <c r="G58" s="3474"/>
      <c r="H58" s="3474"/>
      <c r="I58" s="3474"/>
      <c r="J58" s="3475"/>
      <c r="K58" s="2465"/>
    </row>
    <row r="59" spans="1:12" ht="20.100000000000001" customHeight="1" x14ac:dyDescent="0.25">
      <c r="A59" s="22">
        <v>43028</v>
      </c>
      <c r="B59" s="1302" t="s">
        <v>186</v>
      </c>
      <c r="C59" s="1280"/>
      <c r="D59" s="1276"/>
      <c r="E59" s="1280"/>
      <c r="F59" s="1280"/>
      <c r="G59" s="1280"/>
      <c r="H59" s="3482" t="s">
        <v>1837</v>
      </c>
      <c r="I59" s="3505"/>
      <c r="J59" s="3483"/>
      <c r="K59" s="2485"/>
      <c r="L59" s="32" t="s">
        <v>40</v>
      </c>
    </row>
    <row r="60" spans="1:12" ht="14.25" customHeight="1" thickBot="1" x14ac:dyDescent="0.3">
      <c r="A60" s="1873">
        <v>43047</v>
      </c>
      <c r="B60" s="1884" t="s">
        <v>12</v>
      </c>
      <c r="C60" s="332">
        <v>25</v>
      </c>
      <c r="D60" s="333">
        <f>+C60*(100-E60)/100</f>
        <v>24.75</v>
      </c>
      <c r="E60" s="332">
        <v>1</v>
      </c>
      <c r="F60" s="332"/>
      <c r="G60" s="332">
        <v>80</v>
      </c>
      <c r="H60" s="332"/>
      <c r="I60" s="332"/>
      <c r="J60" s="332"/>
      <c r="K60" s="2696"/>
      <c r="L60" s="76" t="s">
        <v>2097</v>
      </c>
    </row>
    <row r="61" spans="1:12" ht="16.5" thickTop="1" x14ac:dyDescent="0.25">
      <c r="A61" s="29">
        <v>43169</v>
      </c>
      <c r="B61" s="30" t="s">
        <v>186</v>
      </c>
      <c r="C61" s="334"/>
      <c r="D61" s="335"/>
      <c r="E61" s="334"/>
      <c r="F61" s="334"/>
      <c r="G61" s="334"/>
      <c r="H61" s="3734" t="s">
        <v>2503</v>
      </c>
      <c r="I61" s="3735"/>
      <c r="J61" s="3736"/>
      <c r="K61" s="2564"/>
      <c r="L61" s="74" t="s">
        <v>13</v>
      </c>
    </row>
    <row r="62" spans="1:12" x14ac:dyDescent="0.25">
      <c r="A62" s="22">
        <v>43174</v>
      </c>
      <c r="B62" s="11" t="s">
        <v>186</v>
      </c>
      <c r="C62" s="1280"/>
      <c r="D62" s="1276"/>
      <c r="E62" s="1280"/>
      <c r="F62" s="1280"/>
      <c r="G62" s="1280"/>
      <c r="H62" s="3614" t="s">
        <v>2503</v>
      </c>
      <c r="I62" s="3733"/>
      <c r="J62" s="3615"/>
      <c r="K62" s="2563"/>
      <c r="L62" s="32" t="s">
        <v>40</v>
      </c>
    </row>
    <row r="63" spans="1:12" x14ac:dyDescent="0.25">
      <c r="A63" s="22">
        <v>43179</v>
      </c>
      <c r="B63" s="11" t="s">
        <v>12</v>
      </c>
      <c r="C63" s="1280">
        <v>45</v>
      </c>
      <c r="D63" s="1276">
        <f>+C63*(100-E63)/100</f>
        <v>44.55</v>
      </c>
      <c r="E63" s="1280">
        <v>1</v>
      </c>
      <c r="F63" s="1280"/>
      <c r="G63" s="1280">
        <v>125</v>
      </c>
      <c r="H63" s="1280"/>
      <c r="I63" s="1280"/>
      <c r="J63" s="1280"/>
      <c r="K63" s="2471"/>
      <c r="L63" s="32" t="s">
        <v>2097</v>
      </c>
    </row>
    <row r="64" spans="1:12" x14ac:dyDescent="0.25">
      <c r="A64" s="1609">
        <v>43269</v>
      </c>
      <c r="B64" s="1608" t="s">
        <v>12</v>
      </c>
      <c r="C64" s="256">
        <v>90</v>
      </c>
      <c r="D64" s="1610">
        <f>+C64*(100-E64)/100</f>
        <v>89.1</v>
      </c>
      <c r="E64" s="256">
        <v>1</v>
      </c>
      <c r="F64" s="256"/>
      <c r="G64" s="256">
        <v>115</v>
      </c>
      <c r="H64" s="256"/>
      <c r="I64" s="256"/>
      <c r="J64" s="256"/>
      <c r="K64" s="2550"/>
      <c r="L64" s="70" t="s">
        <v>2621</v>
      </c>
    </row>
    <row r="65" spans="1:12" x14ac:dyDescent="0.25">
      <c r="A65" s="22">
        <v>43315</v>
      </c>
      <c r="B65" s="11" t="s">
        <v>12</v>
      </c>
      <c r="C65" s="1280">
        <v>75</v>
      </c>
      <c r="D65" s="1276">
        <f>+C65*(100-E65)/100</f>
        <v>74.25</v>
      </c>
      <c r="E65" s="1280">
        <v>1</v>
      </c>
      <c r="F65" s="1280"/>
      <c r="G65" s="1280">
        <v>100</v>
      </c>
      <c r="H65" s="1280"/>
      <c r="I65" s="1280"/>
      <c r="J65" s="1280"/>
      <c r="K65" s="2471"/>
      <c r="L65" s="32" t="s">
        <v>1623</v>
      </c>
    </row>
    <row r="66" spans="1:12" ht="20.100000000000001" customHeight="1" x14ac:dyDescent="0.25">
      <c r="A66" s="22">
        <v>43377</v>
      </c>
      <c r="B66" s="11" t="s">
        <v>12</v>
      </c>
      <c r="C66" s="1280">
        <v>55</v>
      </c>
      <c r="D66" s="1276">
        <f>+C66*(100-E66)/100</f>
        <v>54.45</v>
      </c>
      <c r="E66" s="1280">
        <v>1</v>
      </c>
      <c r="F66" s="1280"/>
      <c r="G66" s="1280">
        <v>120</v>
      </c>
      <c r="H66" s="1280"/>
      <c r="I66" s="1280"/>
      <c r="J66" s="1280"/>
      <c r="K66" s="2471"/>
      <c r="L66" s="32" t="s">
        <v>2097</v>
      </c>
    </row>
    <row r="67" spans="1:12" ht="100.5" customHeight="1" x14ac:dyDescent="0.25">
      <c r="A67" s="22">
        <v>43392</v>
      </c>
      <c r="B67" s="11" t="s">
        <v>14</v>
      </c>
      <c r="C67" s="3473" t="s">
        <v>2784</v>
      </c>
      <c r="D67" s="3474"/>
      <c r="E67" s="3474"/>
      <c r="F67" s="3474"/>
      <c r="G67" s="3474"/>
      <c r="H67" s="3474"/>
      <c r="I67" s="3474"/>
      <c r="J67" s="3475"/>
      <c r="K67" s="2465"/>
    </row>
    <row r="68" spans="1:12" ht="96.75" customHeight="1" x14ac:dyDescent="0.25">
      <c r="A68" s="1254">
        <v>43409</v>
      </c>
      <c r="B68" s="1255" t="s">
        <v>31</v>
      </c>
      <c r="C68" s="3659" t="s">
        <v>2848</v>
      </c>
      <c r="D68" s="3660"/>
      <c r="E68" s="3660"/>
      <c r="F68" s="3660"/>
      <c r="G68" s="3660"/>
      <c r="H68" s="3660"/>
      <c r="I68" s="3660"/>
      <c r="J68" s="3661"/>
      <c r="K68" s="2776" t="s">
        <v>2072</v>
      </c>
      <c r="L68" s="1309" t="s">
        <v>2072</v>
      </c>
    </row>
    <row r="69" spans="1:12" ht="31.5" customHeight="1" x14ac:dyDescent="0.25">
      <c r="A69" s="22">
        <v>43428</v>
      </c>
      <c r="B69" s="11" t="s">
        <v>186</v>
      </c>
      <c r="C69" s="1280"/>
      <c r="D69" s="1276"/>
      <c r="E69" s="1280"/>
      <c r="F69" s="1280"/>
      <c r="G69" s="1280"/>
      <c r="H69" s="3614" t="s">
        <v>2827</v>
      </c>
      <c r="I69" s="3615"/>
      <c r="J69" s="1280"/>
      <c r="K69" s="2471"/>
      <c r="L69" s="32" t="s">
        <v>40</v>
      </c>
    </row>
    <row r="70" spans="1:12" ht="16.5" thickBot="1" x14ac:dyDescent="0.3">
      <c r="A70" s="1824">
        <v>43434</v>
      </c>
      <c r="B70" s="1827" t="s">
        <v>12</v>
      </c>
      <c r="C70" s="252">
        <v>60</v>
      </c>
      <c r="D70" s="1826">
        <f>+C70*(100-E70)/100</f>
        <v>42</v>
      </c>
      <c r="E70" s="252">
        <v>30</v>
      </c>
      <c r="F70" s="252"/>
      <c r="G70" s="252">
        <v>140</v>
      </c>
      <c r="H70" s="252"/>
      <c r="I70" s="252"/>
      <c r="J70" s="252"/>
      <c r="K70" s="2483"/>
      <c r="L70" s="75" t="s">
        <v>2097</v>
      </c>
    </row>
    <row r="71" spans="1:12" ht="16.5" thickTop="1" x14ac:dyDescent="0.25">
      <c r="A71" s="39">
        <v>43482</v>
      </c>
      <c r="B71" s="40" t="s">
        <v>12</v>
      </c>
      <c r="C71" s="254">
        <v>100</v>
      </c>
      <c r="D71" s="1825">
        <f>+C71*(100-E71)/100</f>
        <v>70</v>
      </c>
      <c r="E71" s="254">
        <v>30</v>
      </c>
      <c r="F71" s="254" t="s">
        <v>159</v>
      </c>
      <c r="G71" s="254">
        <v>125</v>
      </c>
      <c r="H71" s="254"/>
      <c r="I71" s="254"/>
      <c r="J71" s="254"/>
      <c r="K71" s="2551"/>
      <c r="L71" s="73" t="s">
        <v>2222</v>
      </c>
    </row>
    <row r="72" spans="1:12" x14ac:dyDescent="0.25">
      <c r="A72" s="22">
        <v>43539</v>
      </c>
      <c r="B72" s="11" t="s">
        <v>14</v>
      </c>
      <c r="C72" s="3482" t="s">
        <v>2947</v>
      </c>
      <c r="D72" s="3505"/>
      <c r="E72" s="3505"/>
      <c r="F72" s="3505"/>
      <c r="G72" s="3505"/>
      <c r="H72" s="3505"/>
      <c r="I72" s="3505"/>
      <c r="J72" s="3483"/>
      <c r="K72" s="2485"/>
    </row>
    <row r="73" spans="1:12" x14ac:dyDescent="0.25">
      <c r="A73" s="2063">
        <v>43568</v>
      </c>
      <c r="B73" s="2064" t="s">
        <v>186</v>
      </c>
      <c r="C73" s="2065"/>
      <c r="D73" s="2062"/>
      <c r="E73" s="2065"/>
      <c r="F73" s="2065"/>
      <c r="G73" s="2065"/>
      <c r="H73" s="2065">
        <v>4400</v>
      </c>
      <c r="I73" s="2065">
        <v>100</v>
      </c>
      <c r="J73" s="2065"/>
      <c r="K73" s="2471"/>
      <c r="L73" s="32" t="s">
        <v>40</v>
      </c>
    </row>
    <row r="74" spans="1:12" x14ac:dyDescent="0.25">
      <c r="A74" s="22">
        <v>43573</v>
      </c>
      <c r="B74" s="11" t="s">
        <v>12</v>
      </c>
      <c r="C74" s="1280">
        <v>90</v>
      </c>
      <c r="D74" s="1276">
        <f>+C74*(100-E74)/100</f>
        <v>81</v>
      </c>
      <c r="E74" s="1280">
        <v>10</v>
      </c>
      <c r="F74" s="1280"/>
      <c r="G74" s="1280">
        <v>135</v>
      </c>
      <c r="H74" s="1280"/>
      <c r="I74" s="1280"/>
      <c r="J74" s="1280"/>
      <c r="K74" s="2471"/>
      <c r="L74" s="32" t="s">
        <v>2222</v>
      </c>
    </row>
    <row r="75" spans="1:12" ht="20.100000000000001" customHeight="1" x14ac:dyDescent="0.25">
      <c r="A75" s="22">
        <v>43735</v>
      </c>
      <c r="B75" s="11" t="s">
        <v>12</v>
      </c>
      <c r="C75" s="1280">
        <v>110</v>
      </c>
      <c r="D75" s="1276">
        <f>+C75*(100-E75)/100</f>
        <v>108.9</v>
      </c>
      <c r="E75" s="1280">
        <v>1</v>
      </c>
      <c r="F75" s="1280" t="s">
        <v>159</v>
      </c>
      <c r="G75" s="1280">
        <v>130</v>
      </c>
      <c r="H75" s="1280"/>
      <c r="I75" s="1280"/>
      <c r="J75" s="1280"/>
      <c r="K75" s="2471"/>
      <c r="L75" s="32" t="s">
        <v>2524</v>
      </c>
    </row>
    <row r="76" spans="1:12" ht="44.25" customHeight="1" x14ac:dyDescent="0.25">
      <c r="A76" s="22">
        <v>43800</v>
      </c>
      <c r="B76" s="11" t="s">
        <v>14</v>
      </c>
      <c r="C76" s="3473" t="s">
        <v>3300</v>
      </c>
      <c r="D76" s="3474"/>
      <c r="E76" s="3474"/>
      <c r="F76" s="3474"/>
      <c r="G76" s="3474"/>
      <c r="H76" s="3474"/>
      <c r="I76" s="3474"/>
      <c r="J76" s="3475"/>
      <c r="K76" s="2465"/>
    </row>
    <row r="77" spans="1:12" ht="78" customHeight="1" x14ac:dyDescent="0.25">
      <c r="A77" s="1254">
        <v>43805</v>
      </c>
      <c r="B77" s="1255" t="s">
        <v>31</v>
      </c>
      <c r="C77" s="3583" t="s">
        <v>3312</v>
      </c>
      <c r="D77" s="3584"/>
      <c r="E77" s="3584"/>
      <c r="F77" s="3584"/>
      <c r="G77" s="3584"/>
      <c r="H77" s="3584"/>
      <c r="I77" s="3584"/>
      <c r="J77" s="3585"/>
      <c r="K77" s="2518"/>
      <c r="L77" s="2191" t="s">
        <v>2072</v>
      </c>
    </row>
    <row r="78" spans="1:12" ht="20.100000000000001" customHeight="1" x14ac:dyDescent="0.25">
      <c r="A78" s="22">
        <v>43817</v>
      </c>
      <c r="B78" s="11" t="s">
        <v>186</v>
      </c>
      <c r="C78" s="1280"/>
      <c r="D78" s="1276"/>
      <c r="E78" s="1280"/>
      <c r="F78" s="1280"/>
      <c r="G78" s="1280"/>
      <c r="H78" s="1280">
        <v>5135</v>
      </c>
      <c r="I78" s="1280">
        <v>100</v>
      </c>
      <c r="J78" s="1280"/>
      <c r="K78" s="2471"/>
      <c r="L78" s="32" t="s">
        <v>40</v>
      </c>
    </row>
    <row r="79" spans="1:12" ht="20.100000000000001" customHeight="1" x14ac:dyDescent="0.25">
      <c r="A79" s="22">
        <v>43822</v>
      </c>
      <c r="B79" s="11" t="s">
        <v>12</v>
      </c>
      <c r="C79" s="1280">
        <v>85</v>
      </c>
      <c r="D79" s="1276">
        <f t="shared" ref="D79:D144" si="0">+C79*(100-E79)/100</f>
        <v>84.15</v>
      </c>
      <c r="E79" s="1280">
        <v>1</v>
      </c>
      <c r="F79" s="1280" t="s">
        <v>159</v>
      </c>
      <c r="G79" s="1280">
        <v>90</v>
      </c>
      <c r="H79" s="1280"/>
      <c r="I79" s="1280"/>
      <c r="J79" s="1280"/>
      <c r="K79" s="2471"/>
      <c r="L79" s="32" t="s">
        <v>2524</v>
      </c>
    </row>
    <row r="80" spans="1:12" ht="20.100000000000001" customHeight="1" x14ac:dyDescent="0.25">
      <c r="A80" s="22">
        <v>43883</v>
      </c>
      <c r="B80" s="11" t="s">
        <v>12</v>
      </c>
      <c r="C80" s="1280">
        <v>93</v>
      </c>
      <c r="D80" s="1276">
        <f t="shared" si="0"/>
        <v>92.07</v>
      </c>
      <c r="E80" s="1280">
        <v>1</v>
      </c>
      <c r="F80" s="1280" t="s">
        <v>159</v>
      </c>
      <c r="G80" s="1280">
        <v>120</v>
      </c>
      <c r="H80" s="1280"/>
      <c r="I80" s="1280"/>
      <c r="J80" s="1280"/>
      <c r="K80" s="2471"/>
      <c r="L80" s="32" t="s">
        <v>2524</v>
      </c>
    </row>
    <row r="81" spans="1:12" ht="20.100000000000001" customHeight="1" x14ac:dyDescent="0.25">
      <c r="A81" s="2410">
        <v>43920</v>
      </c>
      <c r="B81" s="2306" t="s">
        <v>4</v>
      </c>
      <c r="C81" s="2311"/>
      <c r="D81" s="2307"/>
      <c r="E81" s="2311">
        <v>1</v>
      </c>
      <c r="F81" s="2311"/>
      <c r="G81" s="2311"/>
      <c r="H81" s="2311"/>
      <c r="I81" s="2311"/>
      <c r="J81" s="2311"/>
      <c r="K81" s="2602"/>
      <c r="L81" s="2315"/>
    </row>
    <row r="82" spans="1:12" ht="20.100000000000001" customHeight="1" x14ac:dyDescent="0.25">
      <c r="A82" s="2410">
        <v>43951</v>
      </c>
      <c r="B82" s="2306" t="s">
        <v>4</v>
      </c>
      <c r="C82" s="2311"/>
      <c r="D82" s="2307"/>
      <c r="E82" s="2311">
        <v>1</v>
      </c>
      <c r="F82" s="2311"/>
      <c r="G82" s="2311" t="s">
        <v>4168</v>
      </c>
      <c r="H82" s="2311"/>
      <c r="I82" s="2311"/>
      <c r="J82" s="2311"/>
      <c r="K82" s="2602"/>
      <c r="L82" s="2315"/>
    </row>
    <row r="83" spans="1:12" x14ac:dyDescent="0.25">
      <c r="A83" s="22">
        <v>43997</v>
      </c>
      <c r="B83" s="11" t="s">
        <v>12</v>
      </c>
      <c r="C83" s="1280">
        <v>112</v>
      </c>
      <c r="D83" s="1276">
        <f t="shared" si="0"/>
        <v>110.88</v>
      </c>
      <c r="E83" s="1280">
        <v>1</v>
      </c>
      <c r="F83" s="1280" t="s">
        <v>159</v>
      </c>
      <c r="G83" s="1280">
        <v>125</v>
      </c>
      <c r="H83" s="1280"/>
      <c r="I83" s="1280"/>
      <c r="J83" s="1280"/>
      <c r="K83" s="2471"/>
      <c r="L83" s="32" t="s">
        <v>2524</v>
      </c>
    </row>
    <row r="84" spans="1:12" ht="20.100000000000001" customHeight="1" x14ac:dyDescent="0.25">
      <c r="A84" s="2410">
        <v>43981</v>
      </c>
      <c r="B84" s="2306" t="s">
        <v>4</v>
      </c>
      <c r="C84" s="2311"/>
      <c r="D84" s="2307"/>
      <c r="E84" s="2311">
        <v>1</v>
      </c>
      <c r="F84" s="2311"/>
      <c r="G84" s="2311"/>
      <c r="H84" s="2311"/>
      <c r="I84" s="2311"/>
      <c r="J84" s="2311"/>
      <c r="K84" s="2602"/>
      <c r="L84" s="2315"/>
    </row>
    <row r="85" spans="1:12" ht="19.5" customHeight="1" x14ac:dyDescent="0.25">
      <c r="A85" s="2410">
        <v>44012</v>
      </c>
      <c r="B85" s="2306" t="s">
        <v>4</v>
      </c>
      <c r="C85" s="2311"/>
      <c r="D85" s="2307"/>
      <c r="E85" s="2311">
        <v>1</v>
      </c>
      <c r="F85" s="2311"/>
      <c r="G85" s="2311"/>
      <c r="H85" s="2311"/>
      <c r="I85" s="2311"/>
      <c r="J85" s="2311"/>
      <c r="K85" s="2602"/>
      <c r="L85" s="2315"/>
    </row>
    <row r="86" spans="1:12" ht="20.100000000000001" customHeight="1" x14ac:dyDescent="0.25">
      <c r="A86" s="2410">
        <v>44042</v>
      </c>
      <c r="B86" s="2306" t="s">
        <v>4</v>
      </c>
      <c r="C86" s="2311"/>
      <c r="D86" s="2307"/>
      <c r="E86" s="2311">
        <v>1</v>
      </c>
      <c r="F86" s="2311"/>
      <c r="G86" s="2311"/>
      <c r="H86" s="2311"/>
      <c r="I86" s="2311"/>
      <c r="J86" s="2311"/>
      <c r="K86" s="2852"/>
      <c r="L86" s="2315"/>
    </row>
    <row r="87" spans="1:12" x14ac:dyDescent="0.25">
      <c r="A87" s="22">
        <v>44068</v>
      </c>
      <c r="B87" s="11" t="s">
        <v>186</v>
      </c>
      <c r="C87" s="1280" t="s">
        <v>301</v>
      </c>
      <c r="D87" s="1276" t="s">
        <v>301</v>
      </c>
      <c r="E87" s="1280"/>
      <c r="F87" s="1280"/>
      <c r="G87" s="1280"/>
      <c r="H87" s="1280">
        <v>5410</v>
      </c>
      <c r="I87" s="1280">
        <v>100</v>
      </c>
      <c r="J87" s="1280"/>
      <c r="K87" s="2471"/>
      <c r="L87" s="32" t="s">
        <v>40</v>
      </c>
    </row>
    <row r="88" spans="1:12" x14ac:dyDescent="0.25">
      <c r="A88" s="2410">
        <v>44073</v>
      </c>
      <c r="B88" s="2306" t="s">
        <v>4</v>
      </c>
      <c r="C88" s="2311"/>
      <c r="D88" s="2307"/>
      <c r="E88" s="2311">
        <v>1</v>
      </c>
      <c r="F88" s="2311"/>
      <c r="G88" s="3002"/>
      <c r="H88" s="2311"/>
      <c r="I88" s="2311"/>
      <c r="J88" s="2311"/>
      <c r="K88" s="2882"/>
      <c r="L88" s="2315"/>
    </row>
    <row r="89" spans="1:12" x14ac:dyDescent="0.25">
      <c r="A89" s="2410">
        <v>44104</v>
      </c>
      <c r="B89" s="2306" t="s">
        <v>4</v>
      </c>
      <c r="C89" s="2311"/>
      <c r="D89" s="2307"/>
      <c r="E89" s="2311">
        <v>1</v>
      </c>
      <c r="F89" s="2311"/>
      <c r="G89" s="3002"/>
      <c r="H89" s="2311"/>
      <c r="I89" s="2311"/>
      <c r="J89" s="2311"/>
      <c r="K89" s="3126"/>
      <c r="L89" s="2315"/>
    </row>
    <row r="90" spans="1:12" x14ac:dyDescent="0.25">
      <c r="A90" s="2410">
        <v>44134</v>
      </c>
      <c r="B90" s="2306" t="s">
        <v>4</v>
      </c>
      <c r="C90" s="2311"/>
      <c r="D90" s="2307"/>
      <c r="E90" s="2311">
        <v>1</v>
      </c>
      <c r="F90" s="2311"/>
      <c r="G90" s="3002"/>
      <c r="H90" s="2311"/>
      <c r="I90" s="2311"/>
      <c r="J90" s="2311"/>
      <c r="K90" s="3126"/>
      <c r="L90" s="2315"/>
    </row>
    <row r="91" spans="1:12" x14ac:dyDescent="0.25">
      <c r="A91" s="22">
        <v>44153</v>
      </c>
      <c r="B91" s="11" t="s">
        <v>12</v>
      </c>
      <c r="C91" s="1280">
        <v>97</v>
      </c>
      <c r="D91" s="1276">
        <f t="shared" si="0"/>
        <v>96.03</v>
      </c>
      <c r="E91" s="1280">
        <v>1</v>
      </c>
      <c r="F91" s="1280" t="s">
        <v>159</v>
      </c>
      <c r="G91" s="1280">
        <v>90</v>
      </c>
      <c r="H91" s="1280"/>
      <c r="I91" s="1280"/>
      <c r="J91" s="1280"/>
      <c r="K91" s="2471"/>
      <c r="L91" s="32" t="s">
        <v>2524</v>
      </c>
    </row>
    <row r="92" spans="1:12" ht="52.5" customHeight="1" x14ac:dyDescent="0.25">
      <c r="A92" s="22">
        <v>44163</v>
      </c>
      <c r="B92" s="11" t="s">
        <v>14</v>
      </c>
      <c r="C92" s="3473" t="s">
        <v>4081</v>
      </c>
      <c r="D92" s="3474"/>
      <c r="E92" s="3474"/>
      <c r="F92" s="3474"/>
      <c r="G92" s="3474"/>
      <c r="H92" s="3474"/>
      <c r="I92" s="3474"/>
      <c r="J92" s="3475"/>
      <c r="K92" s="2471"/>
      <c r="L92" s="2213" t="s">
        <v>4080</v>
      </c>
    </row>
    <row r="93" spans="1:12" x14ac:dyDescent="0.25">
      <c r="A93" s="2410">
        <v>44165</v>
      </c>
      <c r="B93" s="2306" t="s">
        <v>4</v>
      </c>
      <c r="C93" s="2311"/>
      <c r="D93" s="2307"/>
      <c r="E93" s="2311">
        <v>1</v>
      </c>
      <c r="F93" s="2311"/>
      <c r="G93" s="3002"/>
      <c r="H93" s="2311"/>
      <c r="I93" s="2311"/>
      <c r="J93" s="2311"/>
      <c r="K93" s="3126"/>
      <c r="L93" s="2315"/>
    </row>
    <row r="94" spans="1:12" ht="53.25" customHeight="1" x14ac:dyDescent="0.25">
      <c r="A94" s="22">
        <v>44167</v>
      </c>
      <c r="B94" s="11" t="s">
        <v>14</v>
      </c>
      <c r="C94" s="3473" t="s">
        <v>4085</v>
      </c>
      <c r="D94" s="3474"/>
      <c r="E94" s="3474"/>
      <c r="F94" s="3474"/>
      <c r="G94" s="3474"/>
      <c r="H94" s="3474"/>
      <c r="I94" s="3474"/>
      <c r="J94" s="3475"/>
      <c r="K94" s="2471"/>
      <c r="L94" s="2213" t="s">
        <v>4084</v>
      </c>
    </row>
    <row r="95" spans="1:12" ht="84.75" customHeight="1" x14ac:dyDescent="0.25">
      <c r="A95" s="1254">
        <v>44188</v>
      </c>
      <c r="B95" s="1255" t="s">
        <v>31</v>
      </c>
      <c r="C95" s="3659" t="s">
        <v>4125</v>
      </c>
      <c r="D95" s="3660"/>
      <c r="E95" s="3660"/>
      <c r="F95" s="3660"/>
      <c r="G95" s="3660"/>
      <c r="H95" s="3660"/>
      <c r="I95" s="3660"/>
      <c r="J95" s="3661"/>
      <c r="K95" s="3017"/>
      <c r="L95" s="3016" t="s">
        <v>2072</v>
      </c>
    </row>
    <row r="96" spans="1:12" x14ac:dyDescent="0.25">
      <c r="A96" s="2410">
        <v>44195</v>
      </c>
      <c r="B96" s="2306" t="s">
        <v>4</v>
      </c>
      <c r="C96" s="2311"/>
      <c r="D96" s="2307"/>
      <c r="E96" s="2311">
        <v>50</v>
      </c>
      <c r="F96" s="2311"/>
      <c r="G96" s="3002"/>
      <c r="H96" s="2311"/>
      <c r="I96" s="2311"/>
      <c r="J96" s="2311"/>
      <c r="K96" s="3126"/>
      <c r="L96" s="2315"/>
    </row>
    <row r="97" spans="1:12" x14ac:dyDescent="0.25">
      <c r="A97" s="22">
        <v>44199</v>
      </c>
      <c r="B97" s="11" t="s">
        <v>12</v>
      </c>
      <c r="C97" s="258">
        <v>85</v>
      </c>
      <c r="D97" s="3026">
        <f>+C97-(E97/100*C97)</f>
        <v>73.099999999999994</v>
      </c>
      <c r="E97" s="258">
        <v>14</v>
      </c>
      <c r="F97" s="258" t="s">
        <v>159</v>
      </c>
      <c r="G97" s="258">
        <v>100</v>
      </c>
      <c r="H97" s="1280"/>
      <c r="I97" s="1280"/>
      <c r="J97" s="1280"/>
      <c r="K97" s="2471"/>
      <c r="L97" s="32" t="s">
        <v>2668</v>
      </c>
    </row>
    <row r="98" spans="1:12" x14ac:dyDescent="0.25">
      <c r="A98" s="22">
        <v>44201</v>
      </c>
      <c r="B98" s="11" t="s">
        <v>186</v>
      </c>
      <c r="C98" s="1280"/>
      <c r="D98" s="1276">
        <f t="shared" si="0"/>
        <v>0</v>
      </c>
      <c r="E98" s="1280"/>
      <c r="F98" s="1280"/>
      <c r="G98" s="1280"/>
      <c r="H98" s="3032">
        <v>5665</v>
      </c>
      <c r="I98" s="3032">
        <v>100</v>
      </c>
      <c r="J98" s="1280"/>
      <c r="K98" s="2471"/>
      <c r="L98" s="32" t="s">
        <v>40</v>
      </c>
    </row>
    <row r="99" spans="1:12" x14ac:dyDescent="0.25">
      <c r="A99" s="2410">
        <v>44226</v>
      </c>
      <c r="B99" s="2306" t="s">
        <v>4</v>
      </c>
      <c r="C99" s="2311"/>
      <c r="D99" s="2307"/>
      <c r="E99" s="2311">
        <v>18</v>
      </c>
      <c r="F99" s="2311"/>
      <c r="G99" s="3002"/>
      <c r="H99" s="2311"/>
      <c r="I99" s="2311"/>
      <c r="J99" s="2311"/>
      <c r="K99" s="3126"/>
      <c r="L99" s="2315"/>
    </row>
    <row r="100" spans="1:12" x14ac:dyDescent="0.25">
      <c r="A100" s="2410">
        <v>44255</v>
      </c>
      <c r="B100" s="2306" t="s">
        <v>4</v>
      </c>
      <c r="C100" s="2311"/>
      <c r="D100" s="2307"/>
      <c r="E100" s="2311">
        <v>18</v>
      </c>
      <c r="F100" s="2311"/>
      <c r="G100" s="3002"/>
      <c r="H100" s="2311"/>
      <c r="I100" s="2311"/>
      <c r="J100" s="2311"/>
      <c r="K100" s="3126"/>
      <c r="L100" s="2315"/>
    </row>
    <row r="101" spans="1:12" x14ac:dyDescent="0.25">
      <c r="A101" s="2410">
        <v>44285</v>
      </c>
      <c r="B101" s="2306" t="s">
        <v>4</v>
      </c>
      <c r="C101" s="2311"/>
      <c r="D101" s="2307"/>
      <c r="E101" s="2311">
        <v>20</v>
      </c>
      <c r="F101" s="2311"/>
      <c r="G101" s="3002"/>
      <c r="H101" s="2311"/>
      <c r="I101" s="2311"/>
      <c r="J101" s="2311"/>
      <c r="K101" s="3126"/>
      <c r="L101" s="2315"/>
    </row>
    <row r="102" spans="1:12" x14ac:dyDescent="0.25">
      <c r="A102" s="59">
        <v>44325</v>
      </c>
      <c r="B102" s="60" t="s">
        <v>12</v>
      </c>
      <c r="C102" s="330">
        <v>135</v>
      </c>
      <c r="D102" s="3204">
        <f>C102*(100-E102)/100</f>
        <v>105.3</v>
      </c>
      <c r="E102" s="330">
        <v>22</v>
      </c>
      <c r="F102" s="330" t="s">
        <v>159</v>
      </c>
      <c r="G102" s="330">
        <v>120</v>
      </c>
      <c r="H102" s="329"/>
      <c r="I102" s="329"/>
      <c r="J102" s="329"/>
      <c r="K102" s="3205"/>
      <c r="L102" s="72" t="s">
        <v>2710</v>
      </c>
    </row>
    <row r="103" spans="1:12" x14ac:dyDescent="0.25">
      <c r="A103" s="22">
        <v>44345</v>
      </c>
      <c r="B103" s="11" t="s">
        <v>186</v>
      </c>
      <c r="C103" s="1280"/>
      <c r="D103" s="1276" t="s">
        <v>301</v>
      </c>
      <c r="E103" s="1280"/>
      <c r="F103" s="1280"/>
      <c r="G103" s="1280"/>
      <c r="H103" s="1280">
        <v>5260</v>
      </c>
      <c r="I103" s="1280">
        <v>100</v>
      </c>
      <c r="J103" s="1280"/>
      <c r="K103" s="2471"/>
      <c r="L103" s="32" t="s">
        <v>40</v>
      </c>
    </row>
    <row r="104" spans="1:12" ht="20.100000000000001" customHeight="1" x14ac:dyDescent="0.25">
      <c r="A104" s="22">
        <v>44399</v>
      </c>
      <c r="B104" s="11" t="s">
        <v>12</v>
      </c>
      <c r="C104" s="1280">
        <v>105</v>
      </c>
      <c r="D104" s="1276">
        <f t="shared" si="0"/>
        <v>81.900000000000006</v>
      </c>
      <c r="E104" s="1280">
        <v>22</v>
      </c>
      <c r="F104" s="1280" t="s">
        <v>159</v>
      </c>
      <c r="G104" s="1280">
        <v>85</v>
      </c>
      <c r="H104" s="1280"/>
      <c r="I104" s="1280"/>
      <c r="J104" s="1280"/>
      <c r="K104" s="2471"/>
      <c r="L104" s="72" t="s">
        <v>2710</v>
      </c>
    </row>
    <row r="105" spans="1:12" ht="20.100000000000001" customHeight="1" x14ac:dyDescent="0.25">
      <c r="A105" s="22">
        <v>44444</v>
      </c>
      <c r="B105" s="11" t="s">
        <v>186</v>
      </c>
      <c r="C105" s="1280"/>
      <c r="D105" s="1276">
        <f t="shared" si="0"/>
        <v>0</v>
      </c>
      <c r="E105" s="1280"/>
      <c r="F105" s="1280"/>
      <c r="G105" s="1280"/>
      <c r="H105" s="3309">
        <v>5140</v>
      </c>
      <c r="I105" s="3309">
        <v>100</v>
      </c>
      <c r="J105" s="1280"/>
      <c r="K105" s="2471"/>
      <c r="L105" s="32" t="s">
        <v>40</v>
      </c>
    </row>
    <row r="106" spans="1:12" ht="50.25" customHeight="1" x14ac:dyDescent="0.25">
      <c r="A106" s="22">
        <v>44493</v>
      </c>
      <c r="B106" s="11" t="s">
        <v>14</v>
      </c>
      <c r="C106" s="3473" t="s">
        <v>4591</v>
      </c>
      <c r="D106" s="3474"/>
      <c r="E106" s="3474"/>
      <c r="F106" s="3474"/>
      <c r="G106" s="3474"/>
      <c r="H106" s="3474"/>
      <c r="I106" s="3474"/>
      <c r="J106" s="3475"/>
      <c r="K106" s="2471"/>
      <c r="L106" s="32" t="s">
        <v>4439</v>
      </c>
    </row>
    <row r="107" spans="1:12" x14ac:dyDescent="0.25">
      <c r="A107" s="22"/>
      <c r="B107" s="11"/>
      <c r="C107" s="1280"/>
      <c r="D107" s="1276">
        <f t="shared" si="0"/>
        <v>0</v>
      </c>
      <c r="E107" s="1280"/>
      <c r="F107" s="1280"/>
      <c r="G107" s="1280"/>
      <c r="H107" s="1280"/>
      <c r="I107" s="1280"/>
      <c r="J107" s="1280"/>
      <c r="K107" s="2471"/>
    </row>
    <row r="108" spans="1:12" x14ac:dyDescent="0.25">
      <c r="A108" s="22"/>
      <c r="B108" s="11"/>
      <c r="C108" s="1280"/>
      <c r="D108" s="1276">
        <f t="shared" si="0"/>
        <v>0</v>
      </c>
      <c r="E108" s="1280"/>
      <c r="F108" s="1280"/>
      <c r="G108" s="1280"/>
      <c r="H108" s="1280"/>
      <c r="I108" s="1280"/>
      <c r="J108" s="1280"/>
      <c r="K108" s="2471"/>
    </row>
    <row r="109" spans="1:12" x14ac:dyDescent="0.25">
      <c r="A109" s="22"/>
      <c r="B109" s="11"/>
      <c r="C109" s="1280"/>
      <c r="D109" s="1276">
        <f t="shared" si="0"/>
        <v>0</v>
      </c>
      <c r="E109" s="1280"/>
      <c r="F109" s="1280"/>
      <c r="G109" s="1280"/>
      <c r="H109" s="1280"/>
      <c r="I109" s="1280"/>
      <c r="J109" s="1280"/>
      <c r="K109" s="2471"/>
    </row>
    <row r="110" spans="1:12" x14ac:dyDescent="0.25">
      <c r="A110" s="22"/>
      <c r="B110" s="11"/>
      <c r="C110" s="1280"/>
      <c r="D110" s="1276">
        <f t="shared" si="0"/>
        <v>0</v>
      </c>
      <c r="E110" s="1280"/>
      <c r="F110" s="1280"/>
      <c r="G110" s="1280"/>
      <c r="H110" s="1280"/>
      <c r="I110" s="1280"/>
      <c r="J110" s="1280"/>
      <c r="K110" s="2471"/>
    </row>
    <row r="111" spans="1:12" x14ac:dyDescent="0.25">
      <c r="A111" s="22"/>
      <c r="B111" s="11"/>
      <c r="C111" s="1280"/>
      <c r="D111" s="1276">
        <f t="shared" si="0"/>
        <v>0</v>
      </c>
      <c r="E111" s="1280"/>
      <c r="F111" s="1280"/>
      <c r="G111" s="1280"/>
      <c r="H111" s="1280"/>
      <c r="I111" s="1280"/>
      <c r="J111" s="1280"/>
      <c r="K111" s="2471"/>
    </row>
    <row r="112" spans="1:12" ht="20.100000000000001" customHeight="1" x14ac:dyDescent="0.25">
      <c r="A112" s="22"/>
      <c r="B112" s="11"/>
      <c r="C112" s="1280"/>
      <c r="D112" s="1276">
        <f t="shared" si="0"/>
        <v>0</v>
      </c>
      <c r="E112" s="1280"/>
      <c r="F112" s="1280"/>
      <c r="G112" s="1280"/>
      <c r="H112" s="1280"/>
      <c r="I112" s="1280"/>
      <c r="J112" s="1280"/>
      <c r="K112" s="2471"/>
    </row>
    <row r="113" spans="1:11" ht="20.100000000000001" customHeight="1" x14ac:dyDescent="0.25">
      <c r="A113" s="22"/>
      <c r="B113" s="11"/>
      <c r="C113" s="1280"/>
      <c r="D113" s="1276">
        <f t="shared" si="0"/>
        <v>0</v>
      </c>
      <c r="E113" s="1280"/>
      <c r="F113" s="1280"/>
      <c r="G113" s="1280"/>
      <c r="H113" s="1280"/>
      <c r="I113" s="1280"/>
      <c r="J113" s="1280"/>
      <c r="K113" s="2471"/>
    </row>
    <row r="114" spans="1:11" ht="20.100000000000001" customHeight="1" x14ac:dyDescent="0.25">
      <c r="A114" s="22"/>
      <c r="B114" s="11"/>
      <c r="C114" s="1280"/>
      <c r="D114" s="1276">
        <f t="shared" si="0"/>
        <v>0</v>
      </c>
      <c r="E114" s="1280"/>
      <c r="F114" s="1280"/>
      <c r="G114" s="1280"/>
      <c r="H114" s="1280"/>
      <c r="I114" s="1280"/>
      <c r="J114" s="1280"/>
      <c r="K114" s="2471"/>
    </row>
    <row r="115" spans="1:11" ht="20.100000000000001" customHeight="1" x14ac:dyDescent="0.25">
      <c r="A115" s="22"/>
      <c r="B115" s="11"/>
      <c r="C115" s="1280"/>
      <c r="D115" s="1276">
        <f t="shared" si="0"/>
        <v>0</v>
      </c>
      <c r="E115" s="1280"/>
      <c r="F115" s="1280"/>
      <c r="G115" s="1280"/>
      <c r="H115" s="1280"/>
      <c r="I115" s="1280"/>
      <c r="J115" s="1280"/>
      <c r="K115" s="2471"/>
    </row>
    <row r="116" spans="1:11" x14ac:dyDescent="0.25">
      <c r="A116" s="22"/>
      <c r="B116" s="11"/>
      <c r="C116" s="1280"/>
      <c r="D116" s="1276">
        <f t="shared" si="0"/>
        <v>0</v>
      </c>
      <c r="E116" s="1280"/>
      <c r="F116" s="1280"/>
      <c r="G116" s="1280"/>
      <c r="H116" s="1280"/>
      <c r="I116" s="1280"/>
      <c r="J116" s="1280"/>
      <c r="K116" s="2471"/>
    </row>
    <row r="117" spans="1:11" ht="20.100000000000001" customHeight="1" x14ac:dyDescent="0.25">
      <c r="A117" s="22"/>
      <c r="B117" s="11"/>
      <c r="C117" s="1280"/>
      <c r="D117" s="1276">
        <f t="shared" si="0"/>
        <v>0</v>
      </c>
      <c r="E117" s="1280"/>
      <c r="F117" s="1280"/>
      <c r="G117" s="1280"/>
      <c r="H117" s="1280"/>
      <c r="I117" s="1280"/>
      <c r="J117" s="1280"/>
      <c r="K117" s="2471"/>
    </row>
    <row r="118" spans="1:11" ht="20.100000000000001" customHeight="1" x14ac:dyDescent="0.25">
      <c r="A118" s="22"/>
      <c r="B118" s="11"/>
      <c r="C118" s="1280"/>
      <c r="D118" s="1276">
        <f t="shared" si="0"/>
        <v>0</v>
      </c>
      <c r="E118" s="1280"/>
      <c r="F118" s="1280"/>
      <c r="G118" s="1280"/>
      <c r="H118" s="1280"/>
      <c r="I118" s="1280"/>
      <c r="J118" s="1280"/>
      <c r="K118" s="2471"/>
    </row>
    <row r="119" spans="1:11" ht="20.100000000000001" customHeight="1" x14ac:dyDescent="0.25">
      <c r="A119" s="22"/>
      <c r="B119" s="11"/>
      <c r="C119" s="1280"/>
      <c r="D119" s="1276">
        <f t="shared" si="0"/>
        <v>0</v>
      </c>
      <c r="E119" s="1280"/>
      <c r="F119" s="1280"/>
      <c r="G119" s="1280"/>
      <c r="H119" s="1280"/>
      <c r="I119" s="1280"/>
      <c r="J119" s="1280"/>
      <c r="K119" s="2471"/>
    </row>
    <row r="120" spans="1:11" ht="20.100000000000001" customHeight="1" x14ac:dyDescent="0.25">
      <c r="A120" s="22"/>
      <c r="B120" s="11"/>
      <c r="C120" s="1280"/>
      <c r="D120" s="1276">
        <f t="shared" si="0"/>
        <v>0</v>
      </c>
      <c r="E120" s="1280"/>
      <c r="F120" s="1280"/>
      <c r="G120" s="1280"/>
      <c r="H120" s="1280"/>
      <c r="I120" s="1280"/>
      <c r="J120" s="1280"/>
      <c r="K120" s="2471"/>
    </row>
    <row r="121" spans="1:11" ht="20.100000000000001" customHeight="1" x14ac:dyDescent="0.25">
      <c r="A121" s="22"/>
      <c r="B121" s="11"/>
      <c r="C121" s="1280"/>
      <c r="D121" s="1276">
        <f t="shared" si="0"/>
        <v>0</v>
      </c>
      <c r="E121" s="1280"/>
      <c r="F121" s="1280"/>
      <c r="G121" s="1280"/>
      <c r="H121" s="1280"/>
      <c r="I121" s="1280"/>
      <c r="J121" s="1280"/>
      <c r="K121" s="2471"/>
    </row>
    <row r="122" spans="1:11" ht="20.100000000000001" customHeight="1" x14ac:dyDescent="0.25">
      <c r="A122" s="22"/>
      <c r="B122" s="11"/>
      <c r="C122" s="1280"/>
      <c r="D122" s="1276">
        <f t="shared" si="0"/>
        <v>0</v>
      </c>
      <c r="E122" s="1280"/>
      <c r="F122" s="1280"/>
      <c r="G122" s="1280"/>
      <c r="H122" s="1280"/>
      <c r="I122" s="1280"/>
      <c r="J122" s="1280"/>
      <c r="K122" s="2471"/>
    </row>
    <row r="123" spans="1:11" ht="20.100000000000001" customHeight="1" x14ac:dyDescent="0.25">
      <c r="A123" s="22"/>
      <c r="B123" s="11"/>
      <c r="C123" s="1280"/>
      <c r="D123" s="1276">
        <f t="shared" si="0"/>
        <v>0</v>
      </c>
      <c r="E123" s="1280"/>
      <c r="F123" s="1280"/>
      <c r="G123" s="1280"/>
      <c r="H123" s="1280"/>
      <c r="I123" s="1280"/>
      <c r="J123" s="1280"/>
      <c r="K123" s="2471"/>
    </row>
    <row r="124" spans="1:11" ht="20.100000000000001" customHeight="1" x14ac:dyDescent="0.25">
      <c r="A124" s="22"/>
      <c r="B124" s="11"/>
      <c r="C124" s="1280"/>
      <c r="D124" s="1276">
        <f t="shared" si="0"/>
        <v>0</v>
      </c>
      <c r="E124" s="1280"/>
      <c r="F124" s="1280"/>
      <c r="G124" s="1280"/>
      <c r="H124" s="1280"/>
      <c r="I124" s="1280"/>
      <c r="J124" s="1280"/>
      <c r="K124" s="2471"/>
    </row>
    <row r="125" spans="1:11" x14ac:dyDescent="0.25">
      <c r="A125" s="22"/>
      <c r="B125" s="11"/>
      <c r="C125" s="1280"/>
      <c r="D125" s="1276">
        <f t="shared" si="0"/>
        <v>0</v>
      </c>
      <c r="E125" s="1280"/>
      <c r="F125" s="1280"/>
      <c r="G125" s="1280"/>
      <c r="H125" s="1280"/>
      <c r="I125" s="1280"/>
      <c r="J125" s="1280"/>
      <c r="K125" s="2471"/>
    </row>
    <row r="126" spans="1:11" ht="20.100000000000001" customHeight="1" x14ac:dyDescent="0.25">
      <c r="A126" s="22"/>
      <c r="B126" s="11"/>
      <c r="C126" s="1280"/>
      <c r="D126" s="1276">
        <f t="shared" si="0"/>
        <v>0</v>
      </c>
      <c r="E126" s="1280"/>
      <c r="F126" s="1280"/>
      <c r="G126" s="1280"/>
      <c r="H126" s="1280"/>
      <c r="I126" s="1280"/>
      <c r="J126" s="1280"/>
      <c r="K126" s="2471"/>
    </row>
    <row r="127" spans="1:11" x14ac:dyDescent="0.25">
      <c r="A127" s="22"/>
      <c r="B127" s="11"/>
      <c r="C127" s="1280"/>
      <c r="D127" s="1276">
        <f t="shared" si="0"/>
        <v>0</v>
      </c>
      <c r="E127" s="1280"/>
      <c r="F127" s="1280"/>
      <c r="G127" s="1280"/>
      <c r="H127" s="1280"/>
      <c r="I127" s="1280"/>
      <c r="J127" s="1280"/>
      <c r="K127" s="2471"/>
    </row>
    <row r="128" spans="1:11" x14ac:dyDescent="0.25">
      <c r="A128" s="22"/>
      <c r="B128" s="11"/>
      <c r="C128" s="1280"/>
      <c r="D128" s="1276">
        <f t="shared" si="0"/>
        <v>0</v>
      </c>
      <c r="E128" s="1280"/>
      <c r="F128" s="1280"/>
      <c r="G128" s="1280"/>
      <c r="H128" s="1280"/>
      <c r="I128" s="1280"/>
      <c r="J128" s="1280"/>
      <c r="K128" s="2471"/>
    </row>
    <row r="129" spans="1:11" x14ac:dyDescent="0.25">
      <c r="A129" s="22"/>
      <c r="C129" s="1280"/>
      <c r="D129" s="1276">
        <f t="shared" si="0"/>
        <v>0</v>
      </c>
      <c r="E129" s="1280"/>
      <c r="F129" s="1280"/>
      <c r="G129" s="1280"/>
      <c r="H129" s="1280"/>
      <c r="I129" s="1280"/>
      <c r="J129" s="1280"/>
      <c r="K129" s="2471"/>
    </row>
    <row r="130" spans="1:11" x14ac:dyDescent="0.25">
      <c r="A130" s="22"/>
      <c r="C130" s="1280"/>
      <c r="D130" s="1276">
        <f t="shared" si="0"/>
        <v>0</v>
      </c>
      <c r="E130" s="1280"/>
      <c r="F130" s="1280"/>
      <c r="G130" s="1280"/>
      <c r="H130" s="1280"/>
      <c r="I130" s="1280"/>
      <c r="J130" s="1280"/>
      <c r="K130" s="2471"/>
    </row>
    <row r="131" spans="1:11" x14ac:dyDescent="0.25">
      <c r="A131" s="22"/>
      <c r="C131" s="1280"/>
      <c r="D131" s="1276">
        <f t="shared" si="0"/>
        <v>0</v>
      </c>
      <c r="E131" s="1280"/>
      <c r="F131" s="1280"/>
      <c r="G131" s="1280"/>
      <c r="H131" s="1280"/>
      <c r="I131" s="1280"/>
      <c r="J131" s="1280"/>
      <c r="K131" s="2471"/>
    </row>
    <row r="132" spans="1:11" x14ac:dyDescent="0.25">
      <c r="A132" s="22"/>
      <c r="C132" s="1280"/>
      <c r="D132" s="1276">
        <f t="shared" si="0"/>
        <v>0</v>
      </c>
      <c r="E132" s="1280"/>
      <c r="F132" s="1280"/>
      <c r="G132" s="1280"/>
      <c r="H132" s="1280"/>
      <c r="I132" s="1280"/>
      <c r="J132" s="1280"/>
      <c r="K132" s="2471"/>
    </row>
    <row r="133" spans="1:11" x14ac:dyDescent="0.25">
      <c r="A133" s="22"/>
      <c r="C133" s="1280"/>
      <c r="D133" s="1276">
        <f t="shared" si="0"/>
        <v>0</v>
      </c>
      <c r="E133" s="1280"/>
      <c r="F133" s="1280"/>
      <c r="G133" s="1280"/>
      <c r="H133" s="1280"/>
      <c r="I133" s="1280"/>
      <c r="J133" s="1280"/>
      <c r="K133" s="2471"/>
    </row>
    <row r="134" spans="1:11" x14ac:dyDescent="0.25">
      <c r="A134" s="22"/>
      <c r="C134" s="1280"/>
      <c r="D134" s="1276">
        <f t="shared" si="0"/>
        <v>0</v>
      </c>
      <c r="E134" s="1280"/>
      <c r="F134" s="1280"/>
      <c r="G134" s="1280"/>
      <c r="H134" s="1280"/>
      <c r="I134" s="1280"/>
      <c r="J134" s="1280"/>
      <c r="K134" s="2471"/>
    </row>
    <row r="135" spans="1:11" x14ac:dyDescent="0.25">
      <c r="A135" s="22"/>
      <c r="C135" s="1280"/>
      <c r="D135" s="1276">
        <f t="shared" si="0"/>
        <v>0</v>
      </c>
      <c r="E135" s="1280"/>
      <c r="F135" s="1280"/>
      <c r="G135" s="1280"/>
      <c r="H135" s="1280"/>
      <c r="I135" s="1280"/>
      <c r="J135" s="1280"/>
      <c r="K135" s="2471"/>
    </row>
    <row r="136" spans="1:11" x14ac:dyDescent="0.25">
      <c r="A136" s="22"/>
      <c r="C136" s="1280"/>
      <c r="D136" s="1276">
        <f t="shared" si="0"/>
        <v>0</v>
      </c>
      <c r="E136" s="1280"/>
      <c r="F136" s="1280"/>
      <c r="G136" s="1280"/>
      <c r="H136" s="1280"/>
      <c r="I136" s="1280"/>
      <c r="J136" s="1280"/>
      <c r="K136" s="2471"/>
    </row>
    <row r="137" spans="1:11" x14ac:dyDescent="0.25">
      <c r="A137" s="22"/>
      <c r="C137" s="1280"/>
      <c r="D137" s="1276">
        <f t="shared" si="0"/>
        <v>0</v>
      </c>
      <c r="E137" s="1280"/>
      <c r="F137" s="1280"/>
      <c r="G137" s="1280"/>
      <c r="H137" s="1280"/>
      <c r="I137" s="1280"/>
      <c r="J137" s="1280"/>
      <c r="K137" s="2471"/>
    </row>
    <row r="138" spans="1:11" x14ac:dyDescent="0.25">
      <c r="A138" s="22"/>
      <c r="C138" s="1280"/>
      <c r="D138" s="1276">
        <f t="shared" si="0"/>
        <v>0</v>
      </c>
      <c r="E138" s="1280"/>
      <c r="F138" s="1280"/>
      <c r="G138" s="1280"/>
      <c r="H138" s="1280"/>
      <c r="I138" s="1280"/>
      <c r="J138" s="1280"/>
      <c r="K138" s="2471"/>
    </row>
    <row r="139" spans="1:11" x14ac:dyDescent="0.25">
      <c r="A139" s="22"/>
      <c r="C139" s="1280"/>
      <c r="D139" s="1276">
        <f t="shared" si="0"/>
        <v>0</v>
      </c>
      <c r="E139" s="1280"/>
      <c r="F139" s="1280"/>
      <c r="G139" s="1280"/>
      <c r="H139" s="1280"/>
      <c r="I139" s="1280"/>
      <c r="J139" s="1280"/>
      <c r="K139" s="2471"/>
    </row>
    <row r="140" spans="1:11" x14ac:dyDescent="0.25">
      <c r="A140" s="22"/>
      <c r="C140" s="1280"/>
      <c r="D140" s="1276">
        <f t="shared" si="0"/>
        <v>0</v>
      </c>
      <c r="E140" s="1280"/>
      <c r="F140" s="1280"/>
      <c r="G140" s="1280"/>
      <c r="H140" s="1280"/>
      <c r="I140" s="1280"/>
      <c r="J140" s="1280"/>
      <c r="K140" s="2471"/>
    </row>
    <row r="141" spans="1:11" x14ac:dyDescent="0.25">
      <c r="A141" s="22"/>
      <c r="C141" s="1280"/>
      <c r="D141" s="1276">
        <f t="shared" si="0"/>
        <v>0</v>
      </c>
      <c r="E141" s="1280"/>
      <c r="F141" s="1280"/>
      <c r="G141" s="1280"/>
      <c r="H141" s="1280"/>
      <c r="I141" s="1280"/>
      <c r="J141" s="1280"/>
      <c r="K141" s="2471"/>
    </row>
    <row r="142" spans="1:11" x14ac:dyDescent="0.25">
      <c r="A142" s="22"/>
      <c r="C142" s="1280"/>
      <c r="D142" s="1276">
        <f t="shared" si="0"/>
        <v>0</v>
      </c>
      <c r="E142" s="1280"/>
      <c r="F142" s="1280"/>
      <c r="G142" s="1280"/>
      <c r="H142" s="1280"/>
      <c r="I142" s="1280"/>
      <c r="J142" s="1280"/>
      <c r="K142" s="2471"/>
    </row>
    <row r="143" spans="1:11" x14ac:dyDescent="0.25">
      <c r="A143" s="22"/>
      <c r="C143" s="1280"/>
      <c r="D143" s="1276">
        <f t="shared" si="0"/>
        <v>0</v>
      </c>
      <c r="E143" s="1280"/>
      <c r="F143" s="1280"/>
      <c r="G143" s="1280"/>
      <c r="H143" s="1280"/>
      <c r="I143" s="1280"/>
      <c r="J143" s="1280"/>
      <c r="K143" s="2471"/>
    </row>
    <row r="144" spans="1:11" x14ac:dyDescent="0.25">
      <c r="A144" s="22"/>
      <c r="C144" s="1280"/>
      <c r="D144" s="1276">
        <f t="shared" si="0"/>
        <v>0</v>
      </c>
      <c r="E144" s="1280"/>
      <c r="F144" s="1280"/>
      <c r="G144" s="1280"/>
      <c r="H144" s="1280"/>
      <c r="I144" s="1280"/>
      <c r="J144" s="1280"/>
      <c r="K144" s="2471"/>
    </row>
    <row r="145" spans="1:11" x14ac:dyDescent="0.25">
      <c r="A145" s="22"/>
      <c r="C145" s="1280"/>
      <c r="D145" s="1276">
        <f>+C145*(100-E145)/100</f>
        <v>0</v>
      </c>
      <c r="E145" s="1280"/>
      <c r="F145" s="1280"/>
      <c r="G145" s="1280"/>
      <c r="H145" s="1280"/>
      <c r="I145" s="1280"/>
      <c r="J145" s="1280"/>
      <c r="K145" s="2471"/>
    </row>
    <row r="146" spans="1:11" x14ac:dyDescent="0.25">
      <c r="A146" s="22"/>
      <c r="C146" s="1280"/>
      <c r="D146" s="1276">
        <f>+C146*(100-E146)/100</f>
        <v>0</v>
      </c>
      <c r="E146" s="1280"/>
      <c r="F146" s="1280"/>
      <c r="G146" s="1280"/>
      <c r="H146" s="1280"/>
      <c r="I146" s="1280"/>
      <c r="J146" s="1280"/>
      <c r="K146" s="2471"/>
    </row>
    <row r="147" spans="1:11" x14ac:dyDescent="0.25">
      <c r="A147" s="22"/>
      <c r="C147" s="1280"/>
      <c r="D147" s="1276">
        <f>+C147*(100-E147)/100</f>
        <v>0</v>
      </c>
      <c r="E147" s="1280"/>
      <c r="F147" s="1280"/>
      <c r="G147" s="1280"/>
      <c r="H147" s="1280"/>
      <c r="I147" s="1280"/>
      <c r="J147" s="1280"/>
      <c r="K147" s="2471"/>
    </row>
    <row r="148" spans="1:11" x14ac:dyDescent="0.25">
      <c r="A148" s="22"/>
      <c r="C148" s="1280"/>
      <c r="D148" s="1280"/>
      <c r="E148" s="1280"/>
      <c r="F148" s="1280"/>
      <c r="G148" s="1280"/>
      <c r="H148" s="1280"/>
      <c r="I148" s="1280"/>
      <c r="J148" s="1280"/>
      <c r="K148" s="2471"/>
    </row>
    <row r="149" spans="1:11" x14ac:dyDescent="0.25">
      <c r="A149" s="22"/>
      <c r="C149" s="1280"/>
      <c r="D149" s="1280"/>
      <c r="E149" s="1280"/>
      <c r="F149" s="1280"/>
      <c r="G149" s="1280"/>
      <c r="H149" s="1280"/>
      <c r="I149" s="1280"/>
      <c r="J149" s="1280"/>
      <c r="K149" s="2471"/>
    </row>
    <row r="150" spans="1:11" x14ac:dyDescent="0.25">
      <c r="A150" s="22"/>
    </row>
    <row r="151" spans="1:11" x14ac:dyDescent="0.25">
      <c r="A151" s="22"/>
    </row>
    <row r="152" spans="1:11" x14ac:dyDescent="0.25">
      <c r="A152" s="22"/>
    </row>
    <row r="153" spans="1:11" x14ac:dyDescent="0.25">
      <c r="A153" s="22"/>
    </row>
    <row r="154" spans="1:11" x14ac:dyDescent="0.25">
      <c r="A154" s="22"/>
    </row>
    <row r="155" spans="1:11" x14ac:dyDescent="0.25">
      <c r="A155" s="22"/>
    </row>
  </sheetData>
  <autoFilter ref="B6:K6"/>
  <customSheetViews>
    <customSheetView guid="{A61807DE-1A9F-4D9E-AA9C-2C2A4B8D3195}" showAutoFilter="1">
      <pane ySplit="6" topLeftCell="A55" activePane="bottomLeft" state="frozen"/>
      <selection pane="bottomLeft" activeCell="I5" sqref="I5:K5"/>
      <pageMargins left="0.75" right="0.75" top="1" bottom="1" header="0.5" footer="0.5"/>
      <pageSetup paperSize="9" orientation="portrait" r:id="rId1"/>
      <headerFooter alignWithMargins="0"/>
      <autoFilter ref="B6:B131"/>
    </customSheetView>
    <customSheetView guid="{C5727CAE-36E7-4F5C-A23D-3D3BFC529126}" showAutoFilter="1">
      <pane ySplit="6" topLeftCell="A55" activePane="bottomLeft" state="frozen"/>
      <selection pane="bottomLeft" activeCell="I5" sqref="I5:K5"/>
      <pageMargins left="0.75" right="0.75" top="1" bottom="1" header="0.5" footer="0.5"/>
      <pageSetup paperSize="9" orientation="portrait" r:id="rId2"/>
      <headerFooter alignWithMargins="0"/>
      <autoFilter ref="B6:B131"/>
    </customSheetView>
    <customSheetView guid="{DA733677-58EB-43A1-AB08-BCD2B2774334}" showAutoFilter="1">
      <pane ySplit="6" topLeftCell="A55" activePane="bottomLeft" state="frozen"/>
      <selection pane="bottomLeft" activeCell="I5" sqref="I5:K5"/>
      <pageMargins left="0.75" right="0.75" top="1" bottom="1" header="0.5" footer="0.5"/>
      <pageSetup paperSize="9" orientation="portrait" r:id="rId3"/>
      <headerFooter alignWithMargins="0"/>
      <autoFilter ref="B6:B131"/>
    </customSheetView>
  </customSheetViews>
  <mergeCells count="58">
    <mergeCell ref="A12:A15"/>
    <mergeCell ref="H22:J22"/>
    <mergeCell ref="C16:J16"/>
    <mergeCell ref="C57:J57"/>
    <mergeCell ref="C11:J11"/>
    <mergeCell ref="A10:A11"/>
    <mergeCell ref="A57:A58"/>
    <mergeCell ref="C58:J58"/>
    <mergeCell ref="C54:J54"/>
    <mergeCell ref="C44:J44"/>
    <mergeCell ref="H53:J53"/>
    <mergeCell ref="H51:J51"/>
    <mergeCell ref="C31:J31"/>
    <mergeCell ref="B12:B14"/>
    <mergeCell ref="C15:J15"/>
    <mergeCell ref="H20:J20"/>
    <mergeCell ref="A1:L1"/>
    <mergeCell ref="A2:B2"/>
    <mergeCell ref="C2:F2"/>
    <mergeCell ref="G2:H2"/>
    <mergeCell ref="I2:J2"/>
    <mergeCell ref="K2:L2"/>
    <mergeCell ref="K3:L3"/>
    <mergeCell ref="K4:L4"/>
    <mergeCell ref="K5:L5"/>
    <mergeCell ref="A3:B3"/>
    <mergeCell ref="C3:F3"/>
    <mergeCell ref="G3:H3"/>
    <mergeCell ref="I3:J3"/>
    <mergeCell ref="A4:B4"/>
    <mergeCell ref="C4:F4"/>
    <mergeCell ref="G4:H4"/>
    <mergeCell ref="I4:J4"/>
    <mergeCell ref="A5:B5"/>
    <mergeCell ref="C5:F5"/>
    <mergeCell ref="I5:J5"/>
    <mergeCell ref="G5:H5"/>
    <mergeCell ref="H69:I69"/>
    <mergeCell ref="C41:J41"/>
    <mergeCell ref="C39:J39"/>
    <mergeCell ref="H36:J36"/>
    <mergeCell ref="C7:J7"/>
    <mergeCell ref="C106:J106"/>
    <mergeCell ref="C94:J94"/>
    <mergeCell ref="H30:J30"/>
    <mergeCell ref="H26:J26"/>
    <mergeCell ref="C24:J24"/>
    <mergeCell ref="C95:J95"/>
    <mergeCell ref="C67:J67"/>
    <mergeCell ref="C35:J35"/>
    <mergeCell ref="C92:J92"/>
    <mergeCell ref="C68:J68"/>
    <mergeCell ref="H62:J62"/>
    <mergeCell ref="H61:J61"/>
    <mergeCell ref="H59:J59"/>
    <mergeCell ref="C77:J77"/>
    <mergeCell ref="C76:J76"/>
    <mergeCell ref="C72:J72"/>
  </mergeCells>
  <phoneticPr fontId="9" type="noConversion"/>
  <pageMargins left="0.75" right="0.75" top="1" bottom="1" header="0.5" footer="0.5"/>
  <pageSetup paperSize="9" orientation="portrait" r:id="rId4"/>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Q152"/>
  <sheetViews>
    <sheetView workbookViewId="0">
      <pane ySplit="6" topLeftCell="A127" activePane="bottomLeft" state="frozen"/>
      <selection activeCell="C163" sqref="C163:J163"/>
      <selection pane="bottomLeft" activeCell="A72" sqref="A72"/>
    </sheetView>
  </sheetViews>
  <sheetFormatPr defaultRowHeight="15.75" x14ac:dyDescent="0.25"/>
  <cols>
    <col min="1" max="1" width="11" style="24" customWidth="1"/>
    <col min="2" max="2" width="10.140625" style="23" customWidth="1"/>
    <col min="3" max="9" width="12.28515625" style="23" customWidth="1"/>
    <col min="10" max="10" width="13.5703125" style="23" customWidth="1"/>
    <col min="11" max="11" width="20.7109375" style="2453" customWidth="1"/>
    <col min="12" max="12" width="60.28515625" style="3" customWidth="1"/>
    <col min="13" max="16384" width="9.140625" style="10"/>
  </cols>
  <sheetData>
    <row r="1" spans="1:17" s="2" customFormat="1" ht="30.75" customHeight="1" thickTop="1" x14ac:dyDescent="0.25">
      <c r="A1" s="3465" t="s">
        <v>594</v>
      </c>
      <c r="B1" s="3466"/>
      <c r="C1" s="3466"/>
      <c r="D1" s="3466"/>
      <c r="E1" s="3466"/>
      <c r="F1" s="3466"/>
      <c r="G1" s="3466"/>
      <c r="H1" s="3466"/>
      <c r="I1" s="3466"/>
      <c r="J1" s="3466"/>
      <c r="K1" s="3466"/>
      <c r="L1" s="3467"/>
      <c r="M1" s="1"/>
    </row>
    <row r="2" spans="1:17" s="5" customFormat="1" ht="20.25" customHeight="1" x14ac:dyDescent="0.25">
      <c r="A2" s="3463" t="s">
        <v>259</v>
      </c>
      <c r="B2" s="3464"/>
      <c r="C2" s="3445">
        <f>(25+125+79)*25</f>
        <v>5725</v>
      </c>
      <c r="D2" s="3446"/>
      <c r="E2" s="3446"/>
      <c r="F2" s="3447"/>
      <c r="G2" s="3498" t="s">
        <v>392</v>
      </c>
      <c r="H2" s="3499"/>
      <c r="I2" s="3437" t="s">
        <v>260</v>
      </c>
      <c r="J2" s="3438"/>
      <c r="K2" s="3500" t="s">
        <v>267</v>
      </c>
      <c r="L2" s="3501"/>
      <c r="M2" s="4"/>
    </row>
    <row r="3" spans="1:17" s="5" customFormat="1" ht="20.25" customHeight="1" x14ac:dyDescent="0.25">
      <c r="A3" s="3463" t="s">
        <v>261</v>
      </c>
      <c r="B3" s="3464"/>
      <c r="C3" s="3445" t="s">
        <v>266</v>
      </c>
      <c r="D3" s="3446"/>
      <c r="E3" s="3446"/>
      <c r="F3" s="3447"/>
      <c r="G3" s="3498"/>
      <c r="H3" s="3499"/>
      <c r="I3" s="3437" t="s">
        <v>262</v>
      </c>
      <c r="J3" s="3438"/>
      <c r="K3" s="3500" t="s">
        <v>277</v>
      </c>
      <c r="L3" s="3501"/>
      <c r="M3" s="4"/>
    </row>
    <row r="4" spans="1:17" s="5" customFormat="1" ht="20.25" customHeight="1" x14ac:dyDescent="0.25">
      <c r="A4" s="3463" t="s">
        <v>263</v>
      </c>
      <c r="B4" s="3464"/>
      <c r="C4" s="3445" t="s">
        <v>4462</v>
      </c>
      <c r="D4" s="3446"/>
      <c r="E4" s="3446"/>
      <c r="F4" s="3447"/>
      <c r="G4" s="3498"/>
      <c r="H4" s="3499"/>
      <c r="I4" s="3437" t="s">
        <v>264</v>
      </c>
      <c r="J4" s="3438"/>
      <c r="K4" s="3500" t="s">
        <v>3405</v>
      </c>
      <c r="L4" s="3501"/>
      <c r="M4" s="4"/>
    </row>
    <row r="5" spans="1:17" s="5" customFormat="1" ht="81.75" customHeight="1" thickBot="1" x14ac:dyDescent="0.3">
      <c r="A5" s="3448" t="s">
        <v>265</v>
      </c>
      <c r="B5" s="3449"/>
      <c r="C5" s="3450" t="s">
        <v>4461</v>
      </c>
      <c r="D5" s="3451"/>
      <c r="E5" s="3451"/>
      <c r="F5" s="3452"/>
      <c r="G5" s="3717" t="s">
        <v>2198</v>
      </c>
      <c r="H5" s="3574"/>
      <c r="I5" s="3437"/>
      <c r="J5" s="3438"/>
      <c r="K5" s="3610" t="s">
        <v>4463</v>
      </c>
      <c r="L5" s="3611"/>
      <c r="M5" s="3741" t="s">
        <v>4093</v>
      </c>
      <c r="N5" s="3553"/>
      <c r="O5" s="3553"/>
      <c r="P5" s="3553"/>
      <c r="Q5" s="3554"/>
    </row>
    <row r="6" spans="1:17"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7" ht="20.100000000000001" customHeight="1" thickTop="1" x14ac:dyDescent="0.25">
      <c r="A7" s="19">
        <v>40566</v>
      </c>
      <c r="B7" s="20" t="s">
        <v>12</v>
      </c>
      <c r="C7" s="106">
        <v>184</v>
      </c>
      <c r="D7" s="106">
        <v>118</v>
      </c>
      <c r="E7" s="106">
        <v>36</v>
      </c>
      <c r="F7" s="106"/>
      <c r="G7" s="106">
        <v>130</v>
      </c>
      <c r="H7" s="106"/>
      <c r="I7" s="106"/>
      <c r="J7" s="106"/>
      <c r="K7" s="2770" t="s">
        <v>3828</v>
      </c>
      <c r="L7" s="21" t="s">
        <v>21</v>
      </c>
    </row>
    <row r="8" spans="1:17" ht="27.75" customHeight="1" x14ac:dyDescent="0.25">
      <c r="A8" s="3484">
        <v>40569</v>
      </c>
      <c r="B8" s="11" t="s">
        <v>23</v>
      </c>
      <c r="C8" s="3439" t="s">
        <v>3564</v>
      </c>
      <c r="D8" s="3439"/>
      <c r="E8" s="3439"/>
      <c r="F8" s="3439"/>
      <c r="G8" s="3439"/>
      <c r="H8" s="3439"/>
      <c r="I8" s="3439"/>
      <c r="J8" s="3439"/>
      <c r="K8" s="2459"/>
    </row>
    <row r="9" spans="1:17" ht="20.100000000000001" customHeight="1" x14ac:dyDescent="0.25">
      <c r="A9" s="3484"/>
      <c r="B9" s="11" t="s">
        <v>14</v>
      </c>
      <c r="C9" s="3489" t="s">
        <v>32</v>
      </c>
      <c r="D9" s="3489"/>
      <c r="E9" s="3489"/>
      <c r="F9" s="3489"/>
      <c r="G9" s="3489"/>
      <c r="H9" s="3489"/>
      <c r="I9" s="3489"/>
      <c r="J9" s="3489"/>
    </row>
    <row r="10" spans="1:17" ht="20.100000000000001" customHeight="1" x14ac:dyDescent="0.25">
      <c r="A10" s="22">
        <v>40577</v>
      </c>
      <c r="B10" s="11" t="s">
        <v>4</v>
      </c>
      <c r="C10" s="3489" t="s">
        <v>3565</v>
      </c>
      <c r="D10" s="3489"/>
      <c r="E10" s="3489"/>
      <c r="F10" s="3489"/>
      <c r="G10" s="3489"/>
      <c r="H10" s="3489"/>
      <c r="I10" s="3489"/>
      <c r="J10" s="3489"/>
    </row>
    <row r="11" spans="1:17" ht="20.100000000000001" customHeight="1" x14ac:dyDescent="0.25">
      <c r="A11" s="22">
        <v>40584</v>
      </c>
      <c r="B11" s="11" t="s">
        <v>12</v>
      </c>
      <c r="C11" s="23">
        <v>210</v>
      </c>
      <c r="D11" s="23">
        <v>200</v>
      </c>
      <c r="E11" s="23">
        <v>5</v>
      </c>
      <c r="F11" s="23">
        <v>6</v>
      </c>
      <c r="G11" s="23">
        <v>138</v>
      </c>
      <c r="L11" s="3" t="s">
        <v>1018</v>
      </c>
    </row>
    <row r="12" spans="1:17" ht="52.5" customHeight="1" x14ac:dyDescent="0.25">
      <c r="A12" s="22">
        <v>40620</v>
      </c>
      <c r="B12" s="11" t="s">
        <v>31</v>
      </c>
      <c r="C12" s="3439" t="s">
        <v>1019</v>
      </c>
      <c r="D12" s="3439"/>
      <c r="E12" s="3439"/>
      <c r="F12" s="3439"/>
      <c r="G12" s="3439"/>
      <c r="H12" s="3439"/>
      <c r="I12" s="3439"/>
      <c r="J12" s="3439"/>
      <c r="K12" s="2459"/>
      <c r="L12" s="1022" t="s">
        <v>2108</v>
      </c>
    </row>
    <row r="13" spans="1:17" ht="20.25" customHeight="1" x14ac:dyDescent="0.25">
      <c r="A13" s="22">
        <v>40629</v>
      </c>
      <c r="B13" s="11" t="s">
        <v>186</v>
      </c>
      <c r="H13" s="23">
        <v>5430</v>
      </c>
      <c r="I13" s="23">
        <v>100</v>
      </c>
      <c r="L13" s="3" t="s">
        <v>66</v>
      </c>
    </row>
    <row r="14" spans="1:17" ht="20.100000000000001" customHeight="1" x14ac:dyDescent="0.25">
      <c r="A14" s="22">
        <v>40635</v>
      </c>
      <c r="B14" s="11" t="s">
        <v>14</v>
      </c>
      <c r="C14" s="3439" t="s">
        <v>83</v>
      </c>
      <c r="D14" s="3439"/>
      <c r="E14" s="3439"/>
      <c r="F14" s="3439"/>
      <c r="G14" s="3439"/>
      <c r="H14" s="3439"/>
      <c r="I14" s="3439"/>
      <c r="J14" s="3439"/>
      <c r="K14" s="2459"/>
    </row>
    <row r="15" spans="1:17" ht="33.75" customHeight="1" x14ac:dyDescent="0.25">
      <c r="A15" s="3484">
        <v>40639</v>
      </c>
      <c r="B15" s="11" t="s">
        <v>4</v>
      </c>
      <c r="C15" s="3439" t="s">
        <v>3566</v>
      </c>
      <c r="D15" s="3439"/>
      <c r="E15" s="3439"/>
      <c r="F15" s="3439"/>
      <c r="G15" s="3439"/>
      <c r="H15" s="3439"/>
      <c r="I15" s="3439"/>
      <c r="J15" s="3439"/>
      <c r="K15" s="2459"/>
    </row>
    <row r="16" spans="1:17" ht="20.100000000000001" customHeight="1" x14ac:dyDescent="0.25">
      <c r="A16" s="3484"/>
      <c r="B16" s="11" t="s">
        <v>23</v>
      </c>
      <c r="C16" s="3489" t="s">
        <v>84</v>
      </c>
      <c r="D16" s="3489"/>
      <c r="E16" s="3489"/>
      <c r="F16" s="3489"/>
      <c r="G16" s="3489"/>
      <c r="H16" s="3489"/>
      <c r="I16" s="3489"/>
      <c r="J16" s="3489"/>
    </row>
    <row r="17" spans="1:12" ht="20.100000000000001" customHeight="1" x14ac:dyDescent="0.25">
      <c r="A17" s="22">
        <v>40652</v>
      </c>
      <c r="B17" s="11" t="s">
        <v>186</v>
      </c>
      <c r="H17" s="23" t="s">
        <v>91</v>
      </c>
      <c r="L17" s="3" t="s">
        <v>92</v>
      </c>
    </row>
    <row r="18" spans="1:12" ht="20.100000000000001" customHeight="1" x14ac:dyDescent="0.25">
      <c r="A18" s="22">
        <v>40674</v>
      </c>
      <c r="B18" s="11" t="s">
        <v>14</v>
      </c>
      <c r="C18" s="3489" t="s">
        <v>108</v>
      </c>
      <c r="D18" s="3489"/>
      <c r="E18" s="3489"/>
      <c r="F18" s="3489"/>
      <c r="G18" s="3489"/>
      <c r="H18" s="3489"/>
      <c r="I18" s="3489"/>
      <c r="J18" s="3489"/>
    </row>
    <row r="19" spans="1:12" ht="20.100000000000001" customHeight="1" x14ac:dyDescent="0.25">
      <c r="A19" s="22">
        <v>40688</v>
      </c>
      <c r="B19" s="11" t="s">
        <v>4</v>
      </c>
      <c r="C19" s="3489" t="s">
        <v>3567</v>
      </c>
      <c r="D19" s="3489"/>
      <c r="E19" s="3489"/>
      <c r="F19" s="3489"/>
      <c r="G19" s="3489"/>
      <c r="H19" s="3489"/>
      <c r="I19" s="3489"/>
      <c r="J19" s="3489"/>
    </row>
    <row r="20" spans="1:12" ht="35.25" customHeight="1" x14ac:dyDescent="0.25">
      <c r="A20" s="22">
        <v>40734</v>
      </c>
      <c r="B20" s="11" t="s">
        <v>186</v>
      </c>
      <c r="H20" s="23" t="s">
        <v>91</v>
      </c>
      <c r="L20" s="3" t="s">
        <v>132</v>
      </c>
    </row>
    <row r="21" spans="1:12" ht="20.100000000000001" customHeight="1" x14ac:dyDescent="0.25">
      <c r="A21" s="22">
        <v>40738</v>
      </c>
      <c r="B21" s="11" t="s">
        <v>186</v>
      </c>
      <c r="H21" s="23" t="s">
        <v>91</v>
      </c>
      <c r="L21" s="3" t="s">
        <v>139</v>
      </c>
    </row>
    <row r="22" spans="1:12" ht="20.100000000000001" customHeight="1" x14ac:dyDescent="0.25">
      <c r="A22" s="22">
        <v>40758</v>
      </c>
      <c r="B22" s="11" t="s">
        <v>186</v>
      </c>
      <c r="H22" s="23" t="s">
        <v>91</v>
      </c>
      <c r="L22" s="3" t="s">
        <v>156</v>
      </c>
    </row>
    <row r="23" spans="1:12" ht="46.5" customHeight="1" x14ac:dyDescent="0.25">
      <c r="A23" s="22">
        <v>40764</v>
      </c>
      <c r="B23" s="11" t="s">
        <v>12</v>
      </c>
      <c r="C23" s="23">
        <v>165</v>
      </c>
      <c r="D23" s="23">
        <v>157</v>
      </c>
      <c r="E23" s="23">
        <v>5</v>
      </c>
      <c r="F23" s="23" t="s">
        <v>159</v>
      </c>
      <c r="G23" s="23">
        <v>100</v>
      </c>
      <c r="L23" s="3" t="s">
        <v>1020</v>
      </c>
    </row>
    <row r="24" spans="1:12" ht="20.100000000000001" customHeight="1" x14ac:dyDescent="0.25">
      <c r="A24" s="22">
        <v>40874</v>
      </c>
      <c r="B24" s="11" t="s">
        <v>186</v>
      </c>
      <c r="H24" s="23" t="s">
        <v>91</v>
      </c>
      <c r="L24" s="124" t="s">
        <v>173</v>
      </c>
    </row>
    <row r="25" spans="1:12" ht="20.100000000000001" customHeight="1" thickBot="1" x14ac:dyDescent="0.3">
      <c r="A25" s="28">
        <v>40896</v>
      </c>
      <c r="B25" s="12" t="s">
        <v>12</v>
      </c>
      <c r="C25" s="116">
        <v>160</v>
      </c>
      <c r="D25" s="129">
        <f>+C25*(100-E25)/100</f>
        <v>120</v>
      </c>
      <c r="E25" s="116">
        <v>25</v>
      </c>
      <c r="F25" s="116"/>
      <c r="G25" s="116">
        <v>125</v>
      </c>
      <c r="H25" s="116"/>
      <c r="I25" s="116"/>
      <c r="J25" s="116"/>
      <c r="K25" s="2534"/>
      <c r="L25" s="13" t="s">
        <v>22</v>
      </c>
    </row>
    <row r="26" spans="1:12" ht="20.100000000000001" customHeight="1" thickTop="1" x14ac:dyDescent="0.25">
      <c r="A26" s="39">
        <v>40985</v>
      </c>
      <c r="B26" s="40" t="s">
        <v>14</v>
      </c>
      <c r="C26" s="3485" t="s">
        <v>85</v>
      </c>
      <c r="D26" s="3504"/>
      <c r="E26" s="3504"/>
      <c r="F26" s="3504"/>
      <c r="G26" s="3504"/>
      <c r="H26" s="3504"/>
      <c r="I26" s="3504"/>
      <c r="J26" s="3486"/>
      <c r="K26" s="2484"/>
      <c r="L26" s="41"/>
    </row>
    <row r="27" spans="1:12" ht="21.75" customHeight="1" x14ac:dyDescent="0.25">
      <c r="A27" s="22">
        <v>40988</v>
      </c>
      <c r="B27" s="11" t="s">
        <v>14</v>
      </c>
      <c r="C27" s="3470" t="s">
        <v>201</v>
      </c>
      <c r="D27" s="3471"/>
      <c r="E27" s="3471"/>
      <c r="F27" s="3471"/>
      <c r="G27" s="3471"/>
      <c r="H27" s="3471"/>
      <c r="I27" s="3471"/>
      <c r="J27" s="3472"/>
      <c r="K27" s="2462"/>
    </row>
    <row r="28" spans="1:12" ht="20.100000000000001" customHeight="1" x14ac:dyDescent="0.25">
      <c r="A28" s="3459">
        <v>40997</v>
      </c>
      <c r="B28" s="11" t="s">
        <v>186</v>
      </c>
      <c r="D28" s="110"/>
      <c r="H28" s="23" t="s">
        <v>91</v>
      </c>
      <c r="L28" s="32" t="s">
        <v>1021</v>
      </c>
    </row>
    <row r="29" spans="1:12" ht="21" customHeight="1" x14ac:dyDescent="0.25">
      <c r="A29" s="3460"/>
      <c r="B29" s="37" t="s">
        <v>190</v>
      </c>
      <c r="C29" s="3493" t="s">
        <v>191</v>
      </c>
      <c r="D29" s="3494"/>
      <c r="E29" s="3494"/>
      <c r="F29" s="3494"/>
      <c r="G29" s="3494"/>
      <c r="H29" s="3494"/>
      <c r="I29" s="3494"/>
      <c r="J29" s="3495"/>
      <c r="K29" s="2481"/>
      <c r="L29" s="38"/>
    </row>
    <row r="30" spans="1:12" ht="21" customHeight="1" x14ac:dyDescent="0.25">
      <c r="A30" s="36">
        <v>41016</v>
      </c>
      <c r="B30" s="37" t="s">
        <v>12</v>
      </c>
      <c r="C30" s="90">
        <v>75</v>
      </c>
      <c r="D30" s="113">
        <f>+C30*(100-E30)/100</f>
        <v>56.25</v>
      </c>
      <c r="E30" s="90">
        <v>25</v>
      </c>
      <c r="F30" s="90"/>
      <c r="G30" s="90">
        <v>142</v>
      </c>
      <c r="H30" s="90"/>
      <c r="I30" s="90"/>
      <c r="J30" s="90"/>
      <c r="K30" s="2523"/>
      <c r="L30" s="70" t="s">
        <v>1022</v>
      </c>
    </row>
    <row r="31" spans="1:12" ht="18.75" customHeight="1" x14ac:dyDescent="0.25">
      <c r="A31" s="22">
        <v>41022</v>
      </c>
      <c r="B31" s="11" t="s">
        <v>12</v>
      </c>
      <c r="C31" s="23">
        <v>130</v>
      </c>
      <c r="D31" s="110">
        <f>+C31*(100-E31)/100</f>
        <v>97.5</v>
      </c>
      <c r="E31" s="23">
        <v>25</v>
      </c>
      <c r="F31" s="23" t="s">
        <v>159</v>
      </c>
      <c r="G31" s="23">
        <v>145</v>
      </c>
      <c r="L31" s="3" t="s">
        <v>217</v>
      </c>
    </row>
    <row r="32" spans="1:12" ht="20.100000000000001" customHeight="1" x14ac:dyDescent="0.25">
      <c r="A32" s="22">
        <v>41142</v>
      </c>
      <c r="B32" s="11" t="s">
        <v>16</v>
      </c>
      <c r="C32" s="3470" t="s">
        <v>1023</v>
      </c>
      <c r="D32" s="3471"/>
      <c r="E32" s="3471"/>
      <c r="F32" s="3471"/>
      <c r="G32" s="3471"/>
      <c r="H32" s="3471"/>
      <c r="I32" s="3471"/>
      <c r="J32" s="3472"/>
      <c r="K32" s="2462"/>
    </row>
    <row r="33" spans="1:12" ht="23.25" customHeight="1" x14ac:dyDescent="0.25">
      <c r="A33" s="22">
        <v>41158</v>
      </c>
      <c r="B33" s="11" t="s">
        <v>12</v>
      </c>
      <c r="C33" s="23">
        <v>125</v>
      </c>
      <c r="D33" s="110">
        <f>+C33*(100-E33)/100</f>
        <v>93.75</v>
      </c>
      <c r="E33" s="23">
        <v>25</v>
      </c>
      <c r="G33" s="23">
        <v>100</v>
      </c>
      <c r="L33" s="3" t="s">
        <v>22</v>
      </c>
    </row>
    <row r="34" spans="1:12" ht="20.100000000000001" customHeight="1" x14ac:dyDescent="0.25">
      <c r="A34" s="22">
        <v>41235</v>
      </c>
      <c r="B34" s="11" t="s">
        <v>14</v>
      </c>
      <c r="C34" s="3470" t="s">
        <v>85</v>
      </c>
      <c r="D34" s="3471"/>
      <c r="E34" s="3471"/>
      <c r="F34" s="3471"/>
      <c r="G34" s="3471"/>
      <c r="H34" s="3471"/>
      <c r="I34" s="3471"/>
      <c r="J34" s="3472"/>
      <c r="K34" s="2462"/>
    </row>
    <row r="35" spans="1:12" ht="20.100000000000001" customHeight="1" thickBot="1" x14ac:dyDescent="0.3">
      <c r="A35" s="33">
        <v>41236</v>
      </c>
      <c r="B35" s="34" t="s">
        <v>16</v>
      </c>
      <c r="C35" s="3490" t="s">
        <v>1024</v>
      </c>
      <c r="D35" s="3491"/>
      <c r="E35" s="3491"/>
      <c r="F35" s="3491"/>
      <c r="G35" s="3491"/>
      <c r="H35" s="3491"/>
      <c r="I35" s="3491"/>
      <c r="J35" s="3492"/>
      <c r="K35" s="2478"/>
      <c r="L35" s="35"/>
    </row>
    <row r="36" spans="1:12" ht="38.25" customHeight="1" thickTop="1" x14ac:dyDescent="0.25">
      <c r="A36" s="19">
        <v>41351</v>
      </c>
      <c r="B36" s="20" t="s">
        <v>16</v>
      </c>
      <c r="C36" s="3536" t="s">
        <v>1025</v>
      </c>
      <c r="D36" s="3539"/>
      <c r="E36" s="3539"/>
      <c r="F36" s="3539"/>
      <c r="G36" s="3539"/>
      <c r="H36" s="3539"/>
      <c r="I36" s="3539"/>
      <c r="J36" s="3537"/>
      <c r="K36" s="2508"/>
      <c r="L36" s="21"/>
    </row>
    <row r="37" spans="1:12" ht="20.100000000000001" customHeight="1" x14ac:dyDescent="0.25">
      <c r="A37" s="36">
        <v>41361</v>
      </c>
      <c r="B37" s="37" t="s">
        <v>12</v>
      </c>
      <c r="C37" s="90">
        <v>70</v>
      </c>
      <c r="D37" s="113">
        <f>+C37*(100-E37)/100</f>
        <v>52.5</v>
      </c>
      <c r="E37" s="90">
        <v>25</v>
      </c>
      <c r="F37" s="90"/>
      <c r="G37" s="90">
        <v>100</v>
      </c>
      <c r="H37" s="90"/>
      <c r="I37" s="90"/>
      <c r="J37" s="90"/>
      <c r="K37" s="2523"/>
      <c r="L37" s="38" t="s">
        <v>313</v>
      </c>
    </row>
    <row r="38" spans="1:12" ht="20.100000000000001" customHeight="1" x14ac:dyDescent="0.25">
      <c r="A38" s="22">
        <v>41366</v>
      </c>
      <c r="B38" s="11" t="s">
        <v>186</v>
      </c>
      <c r="D38" s="110"/>
      <c r="H38" s="3445" t="s">
        <v>91</v>
      </c>
      <c r="I38" s="3446"/>
      <c r="J38" s="3447"/>
      <c r="K38" s="2454"/>
      <c r="L38" s="32" t="s">
        <v>1026</v>
      </c>
    </row>
    <row r="39" spans="1:12" ht="23.25" customHeight="1" x14ac:dyDescent="0.25">
      <c r="A39" s="22">
        <v>41405</v>
      </c>
      <c r="B39" s="11" t="s">
        <v>16</v>
      </c>
      <c r="C39" s="3470" t="s">
        <v>1027</v>
      </c>
      <c r="D39" s="3471"/>
      <c r="E39" s="3471"/>
      <c r="F39" s="3471"/>
      <c r="G39" s="3471"/>
      <c r="H39" s="3471"/>
      <c r="I39" s="3471"/>
      <c r="J39" s="3472"/>
      <c r="K39" s="2462"/>
    </row>
    <row r="40" spans="1:12" ht="45" customHeight="1" x14ac:dyDescent="0.25">
      <c r="A40" s="22">
        <v>41441</v>
      </c>
      <c r="B40" s="11" t="s">
        <v>16</v>
      </c>
      <c r="C40" s="3476" t="s">
        <v>1028</v>
      </c>
      <c r="D40" s="3471"/>
      <c r="E40" s="3471"/>
      <c r="F40" s="3471"/>
      <c r="G40" s="3471"/>
      <c r="H40" s="3471"/>
      <c r="I40" s="3471"/>
      <c r="J40" s="3472"/>
      <c r="K40" s="2462"/>
    </row>
    <row r="41" spans="1:12" ht="20.100000000000001" customHeight="1" x14ac:dyDescent="0.25">
      <c r="A41" s="22">
        <v>41444</v>
      </c>
      <c r="B41" s="11" t="s">
        <v>12</v>
      </c>
      <c r="C41" s="23">
        <v>125</v>
      </c>
      <c r="D41" s="110">
        <f>+C41*(100-E41)/100</f>
        <v>93.75</v>
      </c>
      <c r="E41" s="23">
        <v>25</v>
      </c>
      <c r="G41" s="23">
        <v>120</v>
      </c>
      <c r="L41" s="3" t="s">
        <v>22</v>
      </c>
    </row>
    <row r="42" spans="1:12" ht="20.100000000000001" customHeight="1" x14ac:dyDescent="0.25">
      <c r="A42" s="22">
        <v>41537</v>
      </c>
      <c r="B42" s="11" t="s">
        <v>186</v>
      </c>
      <c r="D42" s="110"/>
      <c r="H42" s="3445" t="s">
        <v>91</v>
      </c>
      <c r="I42" s="3447"/>
      <c r="L42" s="3" t="s">
        <v>1029</v>
      </c>
    </row>
    <row r="43" spans="1:12" ht="20.100000000000001" customHeight="1" thickBot="1" x14ac:dyDescent="0.3">
      <c r="A43" s="28">
        <v>41556</v>
      </c>
      <c r="B43" s="12" t="s">
        <v>12</v>
      </c>
      <c r="C43" s="116">
        <v>135</v>
      </c>
      <c r="D43" s="129">
        <f>+C43*(100-E43)/100</f>
        <v>101.25</v>
      </c>
      <c r="E43" s="116">
        <v>25</v>
      </c>
      <c r="F43" s="116"/>
      <c r="G43" s="116">
        <v>116</v>
      </c>
      <c r="H43" s="116"/>
      <c r="I43" s="116"/>
      <c r="J43" s="116"/>
      <c r="K43" s="2534"/>
      <c r="L43" s="13" t="s">
        <v>313</v>
      </c>
    </row>
    <row r="44" spans="1:12" ht="20.25" customHeight="1" thickTop="1" x14ac:dyDescent="0.25">
      <c r="A44" s="39">
        <v>41652</v>
      </c>
      <c r="B44" s="40" t="s">
        <v>186</v>
      </c>
      <c r="C44" s="105"/>
      <c r="D44" s="114"/>
      <c r="E44" s="105"/>
      <c r="F44" s="105"/>
      <c r="G44" s="105"/>
      <c r="H44" s="3530" t="s">
        <v>91</v>
      </c>
      <c r="I44" s="3532"/>
      <c r="J44" s="105"/>
      <c r="K44" s="2496"/>
      <c r="L44" s="41" t="s">
        <v>1030</v>
      </c>
    </row>
    <row r="45" spans="1:12" ht="20.25" customHeight="1" x14ac:dyDescent="0.25">
      <c r="A45" s="62">
        <v>41744</v>
      </c>
      <c r="B45" s="63" t="s">
        <v>12</v>
      </c>
      <c r="C45" s="136">
        <v>95</v>
      </c>
      <c r="D45" s="163">
        <f>+C45*(100-E45)/100</f>
        <v>71.25</v>
      </c>
      <c r="E45" s="136">
        <v>25</v>
      </c>
      <c r="F45" s="136"/>
      <c r="G45" s="136">
        <v>145</v>
      </c>
      <c r="H45" s="136"/>
      <c r="I45" s="136"/>
      <c r="J45" s="136"/>
      <c r="K45" s="2697"/>
      <c r="L45" s="71" t="s">
        <v>420</v>
      </c>
    </row>
    <row r="46" spans="1:12" ht="20.25" customHeight="1" x14ac:dyDescent="0.25">
      <c r="A46" s="22">
        <v>41754</v>
      </c>
      <c r="B46" s="11" t="s">
        <v>210</v>
      </c>
      <c r="C46" s="3476" t="s">
        <v>1031</v>
      </c>
      <c r="D46" s="3478"/>
      <c r="E46" s="3478"/>
      <c r="F46" s="3478"/>
      <c r="G46" s="3478"/>
      <c r="H46" s="3478"/>
      <c r="I46" s="3478"/>
      <c r="J46" s="3477"/>
      <c r="K46" s="2469"/>
    </row>
    <row r="47" spans="1:12" ht="20.25" customHeight="1" x14ac:dyDescent="0.25">
      <c r="A47" s="22">
        <v>41804</v>
      </c>
      <c r="B47" s="11" t="s">
        <v>186</v>
      </c>
      <c r="D47" s="108"/>
      <c r="H47" s="3445" t="s">
        <v>91</v>
      </c>
      <c r="I47" s="3447"/>
      <c r="L47" s="3" t="s">
        <v>1032</v>
      </c>
    </row>
    <row r="48" spans="1:12" ht="20.25" customHeight="1" x14ac:dyDescent="0.25">
      <c r="A48" s="22">
        <v>41808</v>
      </c>
      <c r="B48" s="11" t="s">
        <v>12</v>
      </c>
      <c r="C48" s="23">
        <v>70</v>
      </c>
      <c r="D48" s="108">
        <f>+C48*(100-E48)/100</f>
        <v>52.5</v>
      </c>
      <c r="E48" s="23">
        <v>25</v>
      </c>
      <c r="G48" s="23">
        <v>130</v>
      </c>
      <c r="L48" s="3" t="s">
        <v>22</v>
      </c>
    </row>
    <row r="49" spans="1:12" ht="20.25" customHeight="1" x14ac:dyDescent="0.25">
      <c r="A49" s="22">
        <v>41869</v>
      </c>
      <c r="B49" s="11" t="s">
        <v>14</v>
      </c>
      <c r="C49" s="3476" t="s">
        <v>1271</v>
      </c>
      <c r="D49" s="3478"/>
      <c r="E49" s="3478"/>
      <c r="F49" s="3478"/>
      <c r="G49" s="3478"/>
      <c r="H49" s="3478"/>
      <c r="I49" s="3478"/>
      <c r="J49" s="3477"/>
      <c r="K49" s="2469"/>
    </row>
    <row r="50" spans="1:12" ht="20.25" customHeight="1" x14ac:dyDescent="0.25">
      <c r="A50" s="62">
        <v>41934</v>
      </c>
      <c r="B50" s="63" t="s">
        <v>12</v>
      </c>
      <c r="C50" s="136">
        <v>95</v>
      </c>
      <c r="D50" s="163">
        <f>+C50*(100-E50)/100</f>
        <v>71.25</v>
      </c>
      <c r="E50" s="136">
        <v>25</v>
      </c>
      <c r="F50" s="136"/>
      <c r="G50" s="136">
        <v>110</v>
      </c>
      <c r="H50" s="136"/>
      <c r="I50" s="136"/>
      <c r="J50" s="136"/>
      <c r="K50" s="2697"/>
      <c r="L50" s="71" t="s">
        <v>313</v>
      </c>
    </row>
    <row r="51" spans="1:12" ht="20.100000000000001" customHeight="1" thickBot="1" x14ac:dyDescent="0.3">
      <c r="A51" s="33">
        <v>41958</v>
      </c>
      <c r="B51" s="34" t="s">
        <v>186</v>
      </c>
      <c r="C51" s="138"/>
      <c r="D51" s="138"/>
      <c r="E51" s="138"/>
      <c r="F51" s="138"/>
      <c r="G51" s="138"/>
      <c r="H51" s="3549" t="s">
        <v>91</v>
      </c>
      <c r="I51" s="3551"/>
      <c r="J51" s="138"/>
      <c r="K51" s="2505"/>
      <c r="L51" s="44" t="s">
        <v>1033</v>
      </c>
    </row>
    <row r="52" spans="1:12" ht="20.25" customHeight="1" thickTop="1" x14ac:dyDescent="0.25">
      <c r="A52" s="19">
        <v>42054</v>
      </c>
      <c r="B52" s="20" t="s">
        <v>186</v>
      </c>
      <c r="C52" s="106"/>
      <c r="D52" s="107"/>
      <c r="E52" s="106"/>
      <c r="F52" s="106"/>
      <c r="G52" s="106"/>
      <c r="H52" s="106" t="s">
        <v>91</v>
      </c>
      <c r="I52" s="106"/>
      <c r="J52" s="106"/>
      <c r="K52" s="2665"/>
      <c r="L52" s="21" t="s">
        <v>40</v>
      </c>
    </row>
    <row r="53" spans="1:12" ht="20.25" customHeight="1" x14ac:dyDescent="0.25">
      <c r="A53" s="22">
        <v>42077</v>
      </c>
      <c r="B53" s="201" t="s">
        <v>26</v>
      </c>
      <c r="C53" s="3476" t="s">
        <v>1305</v>
      </c>
      <c r="D53" s="3478"/>
      <c r="E53" s="3478"/>
      <c r="F53" s="3478"/>
      <c r="G53" s="3478"/>
      <c r="H53" s="3478"/>
      <c r="I53" s="3478"/>
      <c r="J53" s="3477"/>
      <c r="K53" s="2469"/>
    </row>
    <row r="54" spans="1:12" ht="34.5" customHeight="1" x14ac:dyDescent="0.25">
      <c r="A54" s="22">
        <v>42108</v>
      </c>
      <c r="B54" s="225" t="s">
        <v>16</v>
      </c>
      <c r="C54" s="3476" t="s">
        <v>1547</v>
      </c>
      <c r="D54" s="3471"/>
      <c r="E54" s="3471"/>
      <c r="F54" s="3471"/>
      <c r="G54" s="3471"/>
      <c r="H54" s="3471"/>
      <c r="I54" s="3471"/>
      <c r="J54" s="3472"/>
      <c r="K54" s="2462"/>
      <c r="L54" s="61"/>
    </row>
    <row r="55" spans="1:12" x14ac:dyDescent="0.25">
      <c r="A55" s="59">
        <v>42116</v>
      </c>
      <c r="B55" s="60" t="s">
        <v>12</v>
      </c>
      <c r="C55" s="133">
        <v>140</v>
      </c>
      <c r="D55" s="524">
        <f>+C55*(100-E55)/100</f>
        <v>77</v>
      </c>
      <c r="E55" s="133">
        <v>45</v>
      </c>
      <c r="F55" s="133"/>
      <c r="G55" s="133">
        <v>110</v>
      </c>
      <c r="H55" s="133"/>
      <c r="I55" s="133"/>
      <c r="J55" s="133"/>
      <c r="K55" s="2529"/>
      <c r="L55" s="61" t="s">
        <v>22</v>
      </c>
    </row>
    <row r="56" spans="1:12" ht="24.75" customHeight="1" x14ac:dyDescent="0.25">
      <c r="A56" s="22">
        <v>42125</v>
      </c>
      <c r="B56" s="263" t="s">
        <v>16</v>
      </c>
      <c r="C56" s="3512" t="s">
        <v>1336</v>
      </c>
      <c r="D56" s="3471"/>
      <c r="E56" s="3471"/>
      <c r="F56" s="3471"/>
      <c r="G56" s="3471"/>
      <c r="H56" s="3471"/>
      <c r="I56" s="3471"/>
      <c r="J56" s="3472"/>
      <c r="K56" s="2462"/>
    </row>
    <row r="57" spans="1:12" ht="20.100000000000001" customHeight="1" x14ac:dyDescent="0.25">
      <c r="A57" s="22">
        <v>42132</v>
      </c>
      <c r="B57" s="267" t="s">
        <v>186</v>
      </c>
      <c r="D57" s="108"/>
      <c r="H57" s="3445" t="s">
        <v>91</v>
      </c>
      <c r="I57" s="3447"/>
      <c r="L57" s="3" t="s">
        <v>40</v>
      </c>
    </row>
    <row r="58" spans="1:12" ht="20.100000000000001" customHeight="1" x14ac:dyDescent="0.25">
      <c r="A58" s="22">
        <v>42171</v>
      </c>
      <c r="B58" s="361" t="s">
        <v>12</v>
      </c>
      <c r="C58" s="23">
        <v>85</v>
      </c>
      <c r="D58" s="108">
        <f>+C58*(100-E58)/100</f>
        <v>46.75</v>
      </c>
      <c r="E58" s="23">
        <v>45</v>
      </c>
      <c r="G58" s="23">
        <v>105</v>
      </c>
      <c r="L58" s="3" t="s">
        <v>310</v>
      </c>
    </row>
    <row r="59" spans="1:12" ht="20.100000000000001" customHeight="1" x14ac:dyDescent="0.25">
      <c r="A59" s="22">
        <v>42318</v>
      </c>
      <c r="B59" s="498" t="s">
        <v>186</v>
      </c>
      <c r="D59" s="108"/>
      <c r="H59" s="496" t="s">
        <v>91</v>
      </c>
      <c r="L59" s="3" t="s">
        <v>1498</v>
      </c>
    </row>
    <row r="60" spans="1:12" ht="20.100000000000001" customHeight="1" x14ac:dyDescent="0.25">
      <c r="A60" s="59">
        <v>42319</v>
      </c>
      <c r="B60" s="60" t="s">
        <v>12</v>
      </c>
      <c r="C60" s="133">
        <v>150</v>
      </c>
      <c r="D60" s="524">
        <f>+C60*(100-E60)/100</f>
        <v>90</v>
      </c>
      <c r="E60" s="133">
        <v>40</v>
      </c>
      <c r="F60" s="133"/>
      <c r="G60" s="133">
        <v>120</v>
      </c>
      <c r="H60" s="133"/>
      <c r="I60" s="133"/>
      <c r="J60" s="133"/>
      <c r="K60" s="2529"/>
      <c r="L60" s="61" t="s">
        <v>1497</v>
      </c>
    </row>
    <row r="61" spans="1:12" ht="39.75" customHeight="1" x14ac:dyDescent="0.25">
      <c r="A61" s="22">
        <v>42322</v>
      </c>
      <c r="B61" s="515" t="s">
        <v>16</v>
      </c>
      <c r="C61" s="3476" t="s">
        <v>1524</v>
      </c>
      <c r="D61" s="3478"/>
      <c r="E61" s="3478"/>
      <c r="F61" s="3478"/>
      <c r="G61" s="3478"/>
      <c r="H61" s="3478"/>
      <c r="I61" s="3478"/>
      <c r="J61" s="3477"/>
      <c r="K61" s="2469"/>
    </row>
    <row r="62" spans="1:12" x14ac:dyDescent="0.25">
      <c r="A62" s="1054">
        <v>42330</v>
      </c>
      <c r="B62" s="1076" t="s">
        <v>12</v>
      </c>
      <c r="C62" s="252">
        <v>115</v>
      </c>
      <c r="D62" s="1144">
        <f>+C62*(100-E62)/100</f>
        <v>69</v>
      </c>
      <c r="E62" s="252">
        <v>40</v>
      </c>
      <c r="F62" s="252"/>
      <c r="G62" s="252">
        <v>135</v>
      </c>
      <c r="H62" s="252"/>
      <c r="I62" s="252"/>
      <c r="J62" s="252"/>
      <c r="K62" s="2483"/>
      <c r="L62" s="13" t="s">
        <v>1519</v>
      </c>
    </row>
    <row r="63" spans="1:12" ht="20.100000000000001" customHeight="1" x14ac:dyDescent="0.25">
      <c r="A63" s="1073">
        <v>42425</v>
      </c>
      <c r="B63" s="1072" t="s">
        <v>12</v>
      </c>
      <c r="C63" s="256">
        <v>70</v>
      </c>
      <c r="D63" s="257">
        <f>+C63*(100-E63)/100</f>
        <v>42</v>
      </c>
      <c r="E63" s="256">
        <v>40</v>
      </c>
      <c r="F63" s="256"/>
      <c r="G63" s="256">
        <v>140</v>
      </c>
      <c r="H63" s="256"/>
      <c r="I63" s="256"/>
      <c r="J63" s="256"/>
      <c r="K63" s="2550"/>
      <c r="L63" s="38" t="s">
        <v>1618</v>
      </c>
    </row>
    <row r="64" spans="1:12" x14ac:dyDescent="0.25">
      <c r="A64" s="1058">
        <v>42426</v>
      </c>
      <c r="B64" s="1066" t="s">
        <v>14</v>
      </c>
      <c r="C64" s="3614" t="s">
        <v>172</v>
      </c>
      <c r="D64" s="3733"/>
      <c r="E64" s="3733"/>
      <c r="F64" s="3733"/>
      <c r="G64" s="3733"/>
      <c r="H64" s="3733"/>
      <c r="I64" s="3733"/>
      <c r="J64" s="3615"/>
      <c r="K64" s="2563"/>
    </row>
    <row r="65" spans="1:12" x14ac:dyDescent="0.25">
      <c r="A65" s="1058">
        <v>42458</v>
      </c>
      <c r="B65" s="1066" t="s">
        <v>186</v>
      </c>
      <c r="C65" s="1148"/>
      <c r="D65" s="1142"/>
      <c r="E65" s="1148"/>
      <c r="F65" s="1148"/>
      <c r="G65" s="1148"/>
      <c r="H65" s="3482" t="s">
        <v>91</v>
      </c>
      <c r="I65" s="3505"/>
      <c r="J65" s="3483"/>
      <c r="K65" s="2485"/>
      <c r="L65" s="3" t="s">
        <v>40</v>
      </c>
    </row>
    <row r="66" spans="1:12" x14ac:dyDescent="0.25">
      <c r="A66" s="1058">
        <v>42541</v>
      </c>
      <c r="B66" s="1066" t="s">
        <v>4</v>
      </c>
      <c r="C66" s="3482" t="s">
        <v>3568</v>
      </c>
      <c r="D66" s="3505"/>
      <c r="E66" s="3505"/>
      <c r="F66" s="3505"/>
      <c r="G66" s="3505"/>
      <c r="H66" s="3505"/>
      <c r="I66" s="3505"/>
      <c r="J66" s="3483"/>
      <c r="K66" s="2485"/>
    </row>
    <row r="67" spans="1:12" ht="20.100000000000001" customHeight="1" x14ac:dyDescent="0.25">
      <c r="A67" s="1058">
        <v>42553</v>
      </c>
      <c r="B67" s="1066" t="s">
        <v>12</v>
      </c>
      <c r="C67" s="1148">
        <v>120</v>
      </c>
      <c r="D67" s="1142">
        <f>+C67*(100-E67)/100</f>
        <v>60</v>
      </c>
      <c r="E67" s="1148">
        <v>50</v>
      </c>
      <c r="F67" s="1148"/>
      <c r="G67" s="1148">
        <v>115</v>
      </c>
      <c r="H67" s="1148"/>
      <c r="I67" s="1148"/>
      <c r="J67" s="1148"/>
      <c r="K67" s="2471"/>
      <c r="L67" s="32" t="s">
        <v>1751</v>
      </c>
    </row>
    <row r="68" spans="1:12" ht="20.25" customHeight="1" thickBot="1" x14ac:dyDescent="0.3">
      <c r="A68" s="33">
        <v>42670</v>
      </c>
      <c r="B68" s="34" t="s">
        <v>12</v>
      </c>
      <c r="C68" s="1147">
        <v>125</v>
      </c>
      <c r="D68" s="1143">
        <f>+C68*(100-E68)/100</f>
        <v>62.5</v>
      </c>
      <c r="E68" s="1147">
        <v>50</v>
      </c>
      <c r="F68" s="1147"/>
      <c r="G68" s="1147">
        <v>130</v>
      </c>
      <c r="H68" s="1147"/>
      <c r="I68" s="1147"/>
      <c r="J68" s="1147"/>
      <c r="K68" s="2565"/>
      <c r="L68" s="44" t="s">
        <v>1931</v>
      </c>
    </row>
    <row r="69" spans="1:12" ht="20.25" customHeight="1" thickTop="1" x14ac:dyDescent="0.25">
      <c r="A69" s="1055">
        <v>42778</v>
      </c>
      <c r="B69" s="1077" t="s">
        <v>12</v>
      </c>
      <c r="C69" s="323">
        <v>140</v>
      </c>
      <c r="D69" s="1149">
        <f>+C69*(100-E69)/100</f>
        <v>70</v>
      </c>
      <c r="E69" s="323">
        <v>50</v>
      </c>
      <c r="F69" s="323"/>
      <c r="G69" s="323">
        <v>120</v>
      </c>
      <c r="H69" s="323"/>
      <c r="I69" s="323"/>
      <c r="J69" s="323"/>
      <c r="K69" s="2622"/>
      <c r="L69" s="77" t="s">
        <v>2043</v>
      </c>
    </row>
    <row r="70" spans="1:12" x14ac:dyDescent="0.25">
      <c r="A70" s="22">
        <v>42808</v>
      </c>
      <c r="B70" s="1010" t="s">
        <v>186</v>
      </c>
      <c r="C70" s="1148"/>
      <c r="D70" s="1142"/>
      <c r="E70" s="1148"/>
      <c r="F70" s="1148"/>
      <c r="G70" s="1148"/>
      <c r="H70" s="3482" t="s">
        <v>2094</v>
      </c>
      <c r="I70" s="3483"/>
      <c r="J70" s="1148"/>
      <c r="K70" s="2471"/>
      <c r="L70" s="3" t="s">
        <v>40</v>
      </c>
    </row>
    <row r="71" spans="1:12" ht="38.25" customHeight="1" x14ac:dyDescent="0.25">
      <c r="A71" s="22">
        <v>42851</v>
      </c>
      <c r="B71" s="11" t="s">
        <v>16</v>
      </c>
      <c r="C71" s="3476" t="s">
        <v>2196</v>
      </c>
      <c r="D71" s="3478"/>
      <c r="E71" s="3478"/>
      <c r="F71" s="3478"/>
      <c r="G71" s="3478"/>
      <c r="H71" s="3478"/>
      <c r="I71" s="3478"/>
      <c r="J71" s="3477"/>
      <c r="K71" s="2469"/>
    </row>
    <row r="72" spans="1:12" ht="139.5" customHeight="1" x14ac:dyDescent="0.25">
      <c r="A72" s="1254">
        <v>42871</v>
      </c>
      <c r="B72" s="1255" t="s">
        <v>31</v>
      </c>
      <c r="C72" s="3583" t="s">
        <v>2215</v>
      </c>
      <c r="D72" s="3584"/>
      <c r="E72" s="3584"/>
      <c r="F72" s="3584"/>
      <c r="G72" s="3584"/>
      <c r="H72" s="3584"/>
      <c r="I72" s="3584"/>
      <c r="J72" s="3585"/>
      <c r="K72" s="2763" t="s">
        <v>2206</v>
      </c>
      <c r="L72" s="1309" t="s">
        <v>2200</v>
      </c>
    </row>
    <row r="73" spans="1:12" ht="25.5" customHeight="1" x14ac:dyDescent="0.25">
      <c r="A73" s="1162">
        <v>42824</v>
      </c>
      <c r="B73" s="1163" t="s">
        <v>4</v>
      </c>
      <c r="C73" s="3473" t="s">
        <v>3569</v>
      </c>
      <c r="D73" s="3474"/>
      <c r="E73" s="3474"/>
      <c r="F73" s="3474"/>
      <c r="G73" s="3474"/>
      <c r="H73" s="3474"/>
      <c r="I73" s="3474"/>
      <c r="J73" s="3475"/>
      <c r="K73" s="2465"/>
      <c r="L73" s="974"/>
    </row>
    <row r="74" spans="1:12" ht="34.5" customHeight="1" x14ac:dyDescent="0.25">
      <c r="A74" s="51">
        <v>42886</v>
      </c>
      <c r="B74" s="1172" t="s">
        <v>14</v>
      </c>
      <c r="C74" s="3513" t="s">
        <v>2205</v>
      </c>
      <c r="D74" s="3514"/>
      <c r="E74" s="3514"/>
      <c r="F74" s="3514"/>
      <c r="G74" s="3514"/>
      <c r="H74" s="3514"/>
      <c r="I74" s="3514"/>
      <c r="J74" s="3515"/>
      <c r="K74" s="2491"/>
    </row>
    <row r="75" spans="1:12" ht="103.5" customHeight="1" x14ac:dyDescent="0.25">
      <c r="A75" s="99">
        <v>42893</v>
      </c>
      <c r="B75" s="1169" t="s">
        <v>2204</v>
      </c>
      <c r="C75" s="3473" t="s">
        <v>2216</v>
      </c>
      <c r="D75" s="3474"/>
      <c r="E75" s="3474"/>
      <c r="F75" s="3474"/>
      <c r="G75" s="3474"/>
      <c r="H75" s="3474"/>
      <c r="I75" s="3474"/>
      <c r="J75" s="3475"/>
      <c r="K75" s="2465"/>
      <c r="L75" s="1178" t="s">
        <v>2206</v>
      </c>
    </row>
    <row r="76" spans="1:12" ht="33.75" customHeight="1" x14ac:dyDescent="0.25">
      <c r="A76" s="22">
        <v>42896</v>
      </c>
      <c r="B76" s="11" t="s">
        <v>33</v>
      </c>
      <c r="C76" s="3614" t="s">
        <v>2214</v>
      </c>
      <c r="D76" s="3505"/>
      <c r="E76" s="3505"/>
      <c r="F76" s="3505"/>
      <c r="G76" s="3505"/>
      <c r="H76" s="3505"/>
      <c r="I76" s="3505"/>
      <c r="J76" s="3483"/>
      <c r="K76" s="2485"/>
    </row>
    <row r="77" spans="1:12" ht="39.75" customHeight="1" x14ac:dyDescent="0.25">
      <c r="A77" s="22">
        <v>42901</v>
      </c>
      <c r="B77" s="1184" t="s">
        <v>23</v>
      </c>
      <c r="C77" s="3473" t="s">
        <v>2218</v>
      </c>
      <c r="D77" s="3474"/>
      <c r="E77" s="3474"/>
      <c r="F77" s="3474"/>
      <c r="G77" s="3474"/>
      <c r="H77" s="3474"/>
      <c r="I77" s="3474"/>
      <c r="J77" s="3475"/>
      <c r="K77" s="2465"/>
    </row>
    <row r="78" spans="1:12" ht="36" customHeight="1" x14ac:dyDescent="0.25">
      <c r="A78" s="22">
        <v>42905</v>
      </c>
      <c r="B78" s="11" t="s">
        <v>23</v>
      </c>
      <c r="C78" s="3473" t="s">
        <v>2223</v>
      </c>
      <c r="D78" s="3474"/>
      <c r="E78" s="3474"/>
      <c r="F78" s="3474"/>
      <c r="G78" s="3474"/>
      <c r="H78" s="3474"/>
      <c r="I78" s="3474"/>
      <c r="J78" s="3475"/>
      <c r="K78" s="2465"/>
    </row>
    <row r="79" spans="1:12" ht="48.75" customHeight="1" x14ac:dyDescent="0.25">
      <c r="A79" s="22">
        <v>42909</v>
      </c>
      <c r="B79" s="11" t="s">
        <v>23</v>
      </c>
      <c r="C79" s="3473" t="s">
        <v>2231</v>
      </c>
      <c r="D79" s="3474"/>
      <c r="E79" s="3474"/>
      <c r="F79" s="3474"/>
      <c r="G79" s="3474"/>
      <c r="H79" s="3474"/>
      <c r="I79" s="3474"/>
      <c r="J79" s="3475"/>
      <c r="K79" s="2756" t="s">
        <v>3828</v>
      </c>
      <c r="L79" s="1178" t="s">
        <v>2108</v>
      </c>
    </row>
    <row r="80" spans="1:12" ht="23.25" customHeight="1" x14ac:dyDescent="0.25">
      <c r="A80" s="1545">
        <v>42912</v>
      </c>
      <c r="B80" s="1544" t="s">
        <v>12</v>
      </c>
      <c r="C80" s="256">
        <v>165</v>
      </c>
      <c r="D80" s="1546">
        <f>+C80*(100-E80)/100</f>
        <v>41.25</v>
      </c>
      <c r="E80" s="256">
        <v>75</v>
      </c>
      <c r="F80" s="256"/>
      <c r="G80" s="256">
        <v>165</v>
      </c>
      <c r="H80" s="256"/>
      <c r="I80" s="256"/>
      <c r="J80" s="256"/>
      <c r="K80" s="2550"/>
      <c r="L80" s="70" t="s">
        <v>2230</v>
      </c>
    </row>
    <row r="81" spans="1:12" x14ac:dyDescent="0.25">
      <c r="A81" s="22">
        <v>42947</v>
      </c>
      <c r="B81" s="11" t="s">
        <v>186</v>
      </c>
      <c r="C81" s="1148"/>
      <c r="D81" s="1142"/>
      <c r="E81" s="1148"/>
      <c r="F81" s="1148"/>
      <c r="G81" s="1148"/>
      <c r="H81" s="3482" t="s">
        <v>91</v>
      </c>
      <c r="I81" s="3483"/>
      <c r="J81" s="1148"/>
      <c r="K81" s="2471"/>
      <c r="L81" s="3" t="s">
        <v>2261</v>
      </c>
    </row>
    <row r="82" spans="1:12" x14ac:dyDescent="0.25">
      <c r="A82" s="22">
        <v>43017</v>
      </c>
      <c r="B82" s="11" t="s">
        <v>14</v>
      </c>
      <c r="C82" s="3473" t="s">
        <v>2306</v>
      </c>
      <c r="D82" s="3474"/>
      <c r="E82" s="3474"/>
      <c r="F82" s="3474"/>
      <c r="G82" s="3474"/>
      <c r="H82" s="3474"/>
      <c r="I82" s="3474"/>
      <c r="J82" s="3475"/>
      <c r="K82" s="2465"/>
    </row>
    <row r="83" spans="1:12" ht="16.5" thickBot="1" x14ac:dyDescent="0.3">
      <c r="A83" s="33">
        <v>42773</v>
      </c>
      <c r="B83" s="34" t="s">
        <v>186</v>
      </c>
      <c r="C83" s="1452"/>
      <c r="D83" s="1445"/>
      <c r="E83" s="1452"/>
      <c r="F83" s="1452"/>
      <c r="G83" s="1452"/>
      <c r="H83" s="3742" t="s">
        <v>91</v>
      </c>
      <c r="I83" s="3743"/>
      <c r="J83" s="1452"/>
      <c r="K83" s="2565"/>
      <c r="L83" s="35" t="s">
        <v>2389</v>
      </c>
    </row>
    <row r="84" spans="1:12" ht="46.5" customHeight="1" thickTop="1" x14ac:dyDescent="0.25">
      <c r="A84" s="22">
        <v>43166</v>
      </c>
      <c r="B84" s="11" t="s">
        <v>14</v>
      </c>
      <c r="C84" s="3473" t="s">
        <v>2509</v>
      </c>
      <c r="D84" s="3474"/>
      <c r="E84" s="3474"/>
      <c r="F84" s="3474"/>
      <c r="G84" s="3474"/>
      <c r="H84" s="3474"/>
      <c r="I84" s="3474"/>
      <c r="J84" s="3475"/>
      <c r="K84" s="2465"/>
    </row>
    <row r="85" spans="1:12" ht="20.100000000000001" customHeight="1" x14ac:dyDescent="0.25">
      <c r="A85" s="59">
        <v>43185</v>
      </c>
      <c r="B85" s="60" t="s">
        <v>12</v>
      </c>
      <c r="C85" s="329">
        <v>60</v>
      </c>
      <c r="D85" s="1542">
        <f>+C85*(100-E85)/100</f>
        <v>36</v>
      </c>
      <c r="E85" s="329">
        <v>40</v>
      </c>
      <c r="F85" s="329"/>
      <c r="G85" s="329">
        <v>128</v>
      </c>
      <c r="H85" s="329"/>
      <c r="I85" s="329"/>
      <c r="J85" s="329"/>
      <c r="K85" s="2566"/>
      <c r="L85" s="61" t="s">
        <v>22</v>
      </c>
    </row>
    <row r="86" spans="1:12" ht="20.100000000000001" customHeight="1" x14ac:dyDescent="0.25">
      <c r="A86" s="1626">
        <v>43187</v>
      </c>
      <c r="B86" s="1625" t="s">
        <v>12</v>
      </c>
      <c r="C86" s="256">
        <v>85</v>
      </c>
      <c r="D86" s="1627">
        <f>+C86*(100-E86)/100</f>
        <v>51</v>
      </c>
      <c r="E86" s="256">
        <v>40</v>
      </c>
      <c r="F86" s="256"/>
      <c r="G86" s="256">
        <v>130</v>
      </c>
      <c r="H86" s="256"/>
      <c r="I86" s="256"/>
      <c r="J86" s="256"/>
      <c r="K86" s="2550"/>
      <c r="L86" s="38" t="s">
        <v>22</v>
      </c>
    </row>
    <row r="87" spans="1:12" x14ac:dyDescent="0.25">
      <c r="A87" s="22">
        <v>43190</v>
      </c>
      <c r="B87" s="11" t="s">
        <v>186</v>
      </c>
      <c r="C87" s="1148"/>
      <c r="D87" s="1248"/>
      <c r="E87" s="1148"/>
      <c r="F87" s="1148"/>
      <c r="G87" s="1148"/>
      <c r="H87" s="3482" t="s">
        <v>91</v>
      </c>
      <c r="I87" s="3483"/>
      <c r="J87" s="1148"/>
      <c r="K87" s="2471"/>
      <c r="L87" s="3" t="s">
        <v>2553</v>
      </c>
    </row>
    <row r="88" spans="1:12" x14ac:dyDescent="0.25">
      <c r="A88" s="22">
        <v>43243</v>
      </c>
      <c r="B88" s="11" t="s">
        <v>186</v>
      </c>
      <c r="C88" s="1148"/>
      <c r="D88" s="1248"/>
      <c r="E88" s="1148"/>
      <c r="F88" s="1148"/>
      <c r="G88" s="1148"/>
      <c r="H88" s="3482" t="s">
        <v>91</v>
      </c>
      <c r="I88" s="3483"/>
      <c r="J88" s="1148"/>
      <c r="K88" s="2471"/>
      <c r="L88" s="3" t="s">
        <v>2591</v>
      </c>
    </row>
    <row r="89" spans="1:12" x14ac:dyDescent="0.25">
      <c r="A89" s="3459">
        <v>43266</v>
      </c>
      <c r="B89" s="1762" t="s">
        <v>4</v>
      </c>
      <c r="C89" s="3482" t="s">
        <v>3570</v>
      </c>
      <c r="D89" s="3505"/>
      <c r="E89" s="3505"/>
      <c r="F89" s="3505"/>
      <c r="G89" s="3505"/>
      <c r="H89" s="3505"/>
      <c r="I89" s="3505"/>
      <c r="J89" s="3483"/>
      <c r="K89" s="2485"/>
    </row>
    <row r="90" spans="1:12" x14ac:dyDescent="0.25">
      <c r="A90" s="3460"/>
      <c r="B90" s="11" t="s">
        <v>12</v>
      </c>
      <c r="C90" s="1148">
        <v>60</v>
      </c>
      <c r="D90" s="1248">
        <f>+C90*(100-E90)/100</f>
        <v>54</v>
      </c>
      <c r="E90" s="1148">
        <v>10</v>
      </c>
      <c r="F90" s="1148"/>
      <c r="G90" s="1148">
        <v>120</v>
      </c>
      <c r="H90" s="1148"/>
      <c r="I90" s="1148"/>
      <c r="J90" s="1148"/>
      <c r="K90" s="2471"/>
      <c r="L90" s="3" t="s">
        <v>2622</v>
      </c>
    </row>
    <row r="91" spans="1:12" ht="20.100000000000001" customHeight="1" x14ac:dyDescent="0.25">
      <c r="A91" s="22">
        <v>43341</v>
      </c>
      <c r="B91" s="11" t="s">
        <v>12</v>
      </c>
      <c r="C91" s="1148">
        <v>75</v>
      </c>
      <c r="D91" s="1248">
        <f>+C91*(100-E91)/100</f>
        <v>67.5</v>
      </c>
      <c r="E91" s="1148">
        <v>10</v>
      </c>
      <c r="F91" s="1148"/>
      <c r="G91" s="1148">
        <v>120</v>
      </c>
      <c r="H91" s="1148"/>
      <c r="I91" s="1148"/>
      <c r="J91" s="1148"/>
      <c r="K91" s="2471"/>
      <c r="L91" s="3" t="s">
        <v>2704</v>
      </c>
    </row>
    <row r="92" spans="1:12" x14ac:dyDescent="0.25">
      <c r="A92" s="22">
        <v>43392</v>
      </c>
      <c r="B92" s="11" t="s">
        <v>12</v>
      </c>
      <c r="C92" s="1148">
        <v>70</v>
      </c>
      <c r="D92" s="1248">
        <f>+C92*(100-E92)/100</f>
        <v>63</v>
      </c>
      <c r="E92" s="1148">
        <v>10</v>
      </c>
      <c r="F92" s="1148"/>
      <c r="G92" s="1148">
        <v>120</v>
      </c>
      <c r="H92" s="1148"/>
      <c r="I92" s="1148"/>
      <c r="J92" s="1148"/>
      <c r="K92" s="2471"/>
      <c r="L92" s="3" t="s">
        <v>2704</v>
      </c>
    </row>
    <row r="93" spans="1:12" ht="16.5" thickBot="1" x14ac:dyDescent="0.3">
      <c r="A93" s="1863">
        <v>43424</v>
      </c>
      <c r="B93" s="1878" t="s">
        <v>186</v>
      </c>
      <c r="C93" s="252"/>
      <c r="D93" s="1865"/>
      <c r="E93" s="252"/>
      <c r="F93" s="252"/>
      <c r="G93" s="252"/>
      <c r="H93" s="3502" t="s">
        <v>2820</v>
      </c>
      <c r="I93" s="3503"/>
      <c r="J93" s="252"/>
      <c r="K93" s="2483"/>
      <c r="L93" s="13"/>
    </row>
    <row r="94" spans="1:12" ht="16.5" thickTop="1" x14ac:dyDescent="0.25">
      <c r="A94" s="39">
        <v>43467</v>
      </c>
      <c r="B94" s="40" t="s">
        <v>12</v>
      </c>
      <c r="C94" s="254">
        <v>65</v>
      </c>
      <c r="D94" s="1872">
        <f>+C94*(100-E94)/100</f>
        <v>58.5</v>
      </c>
      <c r="E94" s="254">
        <v>10</v>
      </c>
      <c r="F94" s="254"/>
      <c r="G94" s="254">
        <v>150</v>
      </c>
      <c r="H94" s="254"/>
      <c r="I94" s="254"/>
      <c r="J94" s="254"/>
      <c r="K94" s="2551"/>
      <c r="L94" s="41" t="s">
        <v>2524</v>
      </c>
    </row>
    <row r="95" spans="1:12" ht="20.100000000000001" customHeight="1" x14ac:dyDescent="0.25">
      <c r="A95" s="22">
        <v>43465</v>
      </c>
      <c r="B95" s="11" t="s">
        <v>496</v>
      </c>
      <c r="C95" s="3482" t="s">
        <v>2829</v>
      </c>
      <c r="D95" s="3505"/>
      <c r="E95" s="3505"/>
      <c r="F95" s="3505"/>
      <c r="G95" s="3505"/>
      <c r="H95" s="3505"/>
      <c r="I95" s="3505"/>
      <c r="J95" s="3483"/>
      <c r="K95" s="2485"/>
    </row>
    <row r="96" spans="1:12" ht="20.100000000000001" customHeight="1" x14ac:dyDescent="0.25">
      <c r="A96" s="22">
        <v>43489</v>
      </c>
      <c r="B96" s="11" t="s">
        <v>14</v>
      </c>
      <c r="C96" s="3482" t="s">
        <v>203</v>
      </c>
      <c r="D96" s="3505"/>
      <c r="E96" s="3505"/>
      <c r="F96" s="3505"/>
      <c r="G96" s="3505"/>
      <c r="H96" s="3505"/>
      <c r="I96" s="3505"/>
      <c r="J96" s="3483"/>
      <c r="K96" s="2485"/>
    </row>
    <row r="97" spans="1:12" x14ac:dyDescent="0.25">
      <c r="A97" s="22">
        <v>43576</v>
      </c>
      <c r="B97" s="11" t="s">
        <v>12</v>
      </c>
      <c r="C97" s="1148">
        <v>80</v>
      </c>
      <c r="D97" s="1248">
        <f>+C97*(100-E97)/100</f>
        <v>72</v>
      </c>
      <c r="E97" s="1148">
        <v>10</v>
      </c>
      <c r="F97" s="1148"/>
      <c r="G97" s="1148">
        <v>134</v>
      </c>
      <c r="H97" s="1148"/>
      <c r="I97" s="1148"/>
      <c r="J97" s="1148"/>
      <c r="K97" s="2471"/>
      <c r="L97" s="3" t="s">
        <v>2704</v>
      </c>
    </row>
    <row r="98" spans="1:12" x14ac:dyDescent="0.25">
      <c r="A98" s="22">
        <v>43675</v>
      </c>
      <c r="B98" s="11" t="s">
        <v>12</v>
      </c>
      <c r="C98" s="1148">
        <v>75</v>
      </c>
      <c r="D98" s="1248">
        <f>+C98*(100-E98)/100</f>
        <v>64.5</v>
      </c>
      <c r="E98" s="1148">
        <v>14</v>
      </c>
      <c r="F98" s="1148" t="s">
        <v>159</v>
      </c>
      <c r="G98" s="1148">
        <v>115</v>
      </c>
      <c r="H98" s="1148"/>
      <c r="I98" s="1148"/>
      <c r="J98" s="1148"/>
      <c r="K98" s="2471"/>
      <c r="L98" s="3" t="s">
        <v>2710</v>
      </c>
    </row>
    <row r="99" spans="1:12" x14ac:dyDescent="0.25">
      <c r="A99" s="22">
        <v>43716</v>
      </c>
      <c r="B99" s="11" t="s">
        <v>186</v>
      </c>
      <c r="C99" s="1148"/>
      <c r="D99" s="1248"/>
      <c r="E99" s="1148"/>
      <c r="F99" s="1148"/>
      <c r="G99" s="1148"/>
      <c r="H99" s="3482" t="s">
        <v>2820</v>
      </c>
      <c r="I99" s="3483"/>
      <c r="J99" s="1148"/>
      <c r="K99" s="2471"/>
      <c r="L99" s="3" t="s">
        <v>3178</v>
      </c>
    </row>
    <row r="100" spans="1:12" x14ac:dyDescent="0.25">
      <c r="A100" s="22">
        <v>43747</v>
      </c>
      <c r="B100" s="11" t="s">
        <v>14</v>
      </c>
      <c r="C100" s="3666" t="s">
        <v>3186</v>
      </c>
      <c r="D100" s="3667"/>
      <c r="E100" s="3667"/>
      <c r="F100" s="3667"/>
      <c r="G100" s="3667"/>
      <c r="H100" s="3667"/>
      <c r="I100" s="3667"/>
      <c r="J100" s="3668"/>
      <c r="K100" s="2547"/>
    </row>
    <row r="101" spans="1:12" x14ac:dyDescent="0.25">
      <c r="A101" s="22">
        <v>43739</v>
      </c>
      <c r="B101" s="11" t="s">
        <v>12</v>
      </c>
      <c r="C101" s="1148">
        <v>77</v>
      </c>
      <c r="D101" s="1248">
        <f>+C101*(100-E101)/100</f>
        <v>69.3</v>
      </c>
      <c r="E101" s="1148">
        <v>10</v>
      </c>
      <c r="F101" s="1148"/>
      <c r="G101" s="1148">
        <v>125</v>
      </c>
      <c r="H101" s="1148"/>
      <c r="I101" s="1148"/>
      <c r="J101" s="1148"/>
      <c r="K101" s="2471"/>
      <c r="L101" s="3" t="s">
        <v>2710</v>
      </c>
    </row>
    <row r="102" spans="1:12" x14ac:dyDescent="0.25">
      <c r="A102" s="22">
        <v>43823</v>
      </c>
      <c r="B102" s="11" t="s">
        <v>186</v>
      </c>
      <c r="C102" s="1148"/>
      <c r="D102" s="1248" t="s">
        <v>301</v>
      </c>
      <c r="E102" s="1148"/>
      <c r="F102" s="1148"/>
      <c r="G102" s="1148"/>
      <c r="H102" s="3502" t="s">
        <v>2820</v>
      </c>
      <c r="I102" s="3503"/>
      <c r="J102" s="1148"/>
      <c r="K102" s="2471"/>
      <c r="L102" s="3" t="s">
        <v>2591</v>
      </c>
    </row>
    <row r="103" spans="1:12" ht="20.100000000000001" customHeight="1" x14ac:dyDescent="0.25">
      <c r="A103" s="22">
        <v>43834</v>
      </c>
      <c r="B103" s="11" t="s">
        <v>12</v>
      </c>
      <c r="C103" s="1148">
        <v>67</v>
      </c>
      <c r="D103" s="1248">
        <f>+C103*(100-E103)/100</f>
        <v>60.3</v>
      </c>
      <c r="E103" s="1148">
        <v>10</v>
      </c>
      <c r="F103" s="1148"/>
      <c r="G103" s="1148">
        <v>130</v>
      </c>
      <c r="H103" s="1148"/>
      <c r="I103" s="1148"/>
      <c r="J103" s="1148"/>
      <c r="K103" s="2471"/>
      <c r="L103" s="3" t="s">
        <v>2524</v>
      </c>
    </row>
    <row r="104" spans="1:12" ht="20.100000000000001" customHeight="1" x14ac:dyDescent="0.25">
      <c r="A104" s="22">
        <v>43878</v>
      </c>
      <c r="B104" s="11" t="s">
        <v>496</v>
      </c>
      <c r="C104" s="3482" t="s">
        <v>3444</v>
      </c>
      <c r="D104" s="3505"/>
      <c r="E104" s="3505"/>
      <c r="F104" s="3505"/>
      <c r="G104" s="3505"/>
      <c r="H104" s="3505"/>
      <c r="I104" s="3505"/>
      <c r="J104" s="3483"/>
      <c r="K104" s="2485"/>
    </row>
    <row r="105" spans="1:12" ht="20.100000000000001" customHeight="1" x14ac:dyDescent="0.25">
      <c r="A105" s="22">
        <v>43904</v>
      </c>
      <c r="B105" s="11" t="s">
        <v>12</v>
      </c>
      <c r="C105" s="1148">
        <v>70</v>
      </c>
      <c r="D105" s="1248">
        <f>+C105*(100-E105)/100</f>
        <v>63</v>
      </c>
      <c r="E105" s="1148">
        <v>10</v>
      </c>
      <c r="F105" s="1148"/>
      <c r="G105" s="1148">
        <v>125</v>
      </c>
      <c r="H105" s="1148"/>
      <c r="I105" s="1148"/>
      <c r="J105" s="1148"/>
      <c r="K105" s="2471"/>
      <c r="L105" s="3" t="s">
        <v>2704</v>
      </c>
    </row>
    <row r="106" spans="1:12" ht="20.100000000000001" customHeight="1" x14ac:dyDescent="0.25">
      <c r="A106" s="2410">
        <v>43920</v>
      </c>
      <c r="B106" s="2314" t="s">
        <v>4</v>
      </c>
      <c r="C106" s="2311"/>
      <c r="D106" s="2307"/>
      <c r="E106" s="2311">
        <v>10</v>
      </c>
      <c r="F106" s="2311"/>
      <c r="G106" s="2311"/>
      <c r="H106" s="2311"/>
      <c r="I106" s="2311"/>
      <c r="J106" s="2311"/>
      <c r="K106" s="2602"/>
      <c r="L106" s="2308"/>
    </row>
    <row r="107" spans="1:12" ht="20.25" customHeight="1" x14ac:dyDescent="0.25">
      <c r="A107" s="2410">
        <v>43951</v>
      </c>
      <c r="B107" s="2314" t="s">
        <v>4</v>
      </c>
      <c r="C107" s="2311"/>
      <c r="D107" s="2307"/>
      <c r="E107" s="2311">
        <v>10</v>
      </c>
      <c r="F107" s="2311"/>
      <c r="G107" s="2311"/>
      <c r="H107" s="2311"/>
      <c r="I107" s="2311"/>
      <c r="J107" s="2311"/>
      <c r="K107" s="2602"/>
      <c r="L107" s="2308"/>
    </row>
    <row r="108" spans="1:12" ht="20.25" customHeight="1" x14ac:dyDescent="0.25">
      <c r="A108" s="2410">
        <v>43981</v>
      </c>
      <c r="B108" s="2314" t="s">
        <v>4</v>
      </c>
      <c r="C108" s="2311"/>
      <c r="D108" s="2307"/>
      <c r="E108" s="2311">
        <v>10</v>
      </c>
      <c r="F108" s="2311"/>
      <c r="G108" s="2311"/>
      <c r="H108" s="2311"/>
      <c r="I108" s="2311"/>
      <c r="J108" s="2311"/>
      <c r="K108" s="2602"/>
      <c r="L108" s="2308"/>
    </row>
    <row r="109" spans="1:12" ht="20.25" customHeight="1" x14ac:dyDescent="0.25">
      <c r="A109" s="2410">
        <v>44012</v>
      </c>
      <c r="B109" s="2314" t="s">
        <v>4</v>
      </c>
      <c r="C109" s="2311"/>
      <c r="D109" s="2307"/>
      <c r="E109" s="2311">
        <v>10</v>
      </c>
      <c r="F109" s="2311"/>
      <c r="G109" s="2311"/>
      <c r="H109" s="2311"/>
      <c r="I109" s="2311"/>
      <c r="J109" s="2311"/>
      <c r="K109" s="2602"/>
      <c r="L109" s="2308"/>
    </row>
    <row r="110" spans="1:12" ht="20.100000000000001" customHeight="1" x14ac:dyDescent="0.25">
      <c r="A110" s="22">
        <v>44014</v>
      </c>
      <c r="B110" s="11" t="s">
        <v>12</v>
      </c>
      <c r="C110" s="1148">
        <v>80</v>
      </c>
      <c r="D110" s="1248">
        <f>+C110*(100-E110)/100</f>
        <v>72</v>
      </c>
      <c r="E110" s="1148">
        <v>10</v>
      </c>
      <c r="F110" s="1148"/>
      <c r="G110" s="1148">
        <v>140</v>
      </c>
      <c r="H110" s="1148"/>
      <c r="I110" s="1148"/>
      <c r="J110" s="1148"/>
      <c r="K110" s="2471"/>
      <c r="L110" s="3" t="s">
        <v>22</v>
      </c>
    </row>
    <row r="111" spans="1:12" ht="20.100000000000001" customHeight="1" x14ac:dyDescent="0.25">
      <c r="A111" s="2410">
        <v>44042</v>
      </c>
      <c r="B111" s="2314" t="s">
        <v>4</v>
      </c>
      <c r="C111" s="2311"/>
      <c r="D111" s="2307"/>
      <c r="E111" s="2311">
        <v>10</v>
      </c>
      <c r="F111" s="2311"/>
      <c r="G111" s="2311"/>
      <c r="H111" s="2311"/>
      <c r="I111" s="2311"/>
      <c r="J111" s="2311"/>
      <c r="K111" s="2852"/>
      <c r="L111" s="2308"/>
    </row>
    <row r="112" spans="1:12" ht="20.100000000000001" customHeight="1" x14ac:dyDescent="0.25">
      <c r="A112" s="22">
        <v>44070</v>
      </c>
      <c r="B112" s="11" t="s">
        <v>186</v>
      </c>
      <c r="C112" s="1148"/>
      <c r="D112" s="1248" t="s">
        <v>301</v>
      </c>
      <c r="E112" s="1148"/>
      <c r="F112" s="1148"/>
      <c r="G112" s="1148"/>
      <c r="H112" s="3482" t="s">
        <v>91</v>
      </c>
      <c r="I112" s="3483"/>
      <c r="J112" s="1148"/>
      <c r="K112" s="2471"/>
      <c r="L112" s="3" t="s">
        <v>3901</v>
      </c>
    </row>
    <row r="113" spans="1:12" ht="20.100000000000001" customHeight="1" x14ac:dyDescent="0.25">
      <c r="A113" s="2410">
        <v>44073</v>
      </c>
      <c r="B113" s="2314" t="s">
        <v>4</v>
      </c>
      <c r="C113" s="2311"/>
      <c r="D113" s="2307"/>
      <c r="E113" s="2311">
        <v>10</v>
      </c>
      <c r="F113" s="2311"/>
      <c r="G113" s="2311"/>
      <c r="H113" s="2311"/>
      <c r="I113" s="2311"/>
      <c r="J113" s="2311"/>
      <c r="K113" s="2882"/>
      <c r="L113" s="2308"/>
    </row>
    <row r="114" spans="1:12" ht="20.100000000000001" customHeight="1" x14ac:dyDescent="0.25">
      <c r="A114" s="2410">
        <v>44104</v>
      </c>
      <c r="B114" s="2314" t="s">
        <v>4</v>
      </c>
      <c r="C114" s="2311"/>
      <c r="D114" s="2307"/>
      <c r="E114" s="2311">
        <v>12</v>
      </c>
      <c r="F114" s="2311"/>
      <c r="G114" s="2311"/>
      <c r="H114" s="2311"/>
      <c r="I114" s="2311"/>
      <c r="J114" s="2311"/>
      <c r="K114" s="3126"/>
      <c r="L114" s="2308"/>
    </row>
    <row r="115" spans="1:12" ht="20.100000000000001" customHeight="1" x14ac:dyDescent="0.25">
      <c r="A115" s="2410">
        <v>44134</v>
      </c>
      <c r="B115" s="2314" t="s">
        <v>4</v>
      </c>
      <c r="C115" s="2311"/>
      <c r="D115" s="2307"/>
      <c r="E115" s="2311">
        <v>12</v>
      </c>
      <c r="F115" s="2311"/>
      <c r="G115" s="2311"/>
      <c r="H115" s="2311"/>
      <c r="I115" s="2311"/>
      <c r="J115" s="2311"/>
      <c r="K115" s="3126"/>
      <c r="L115" s="2308"/>
    </row>
    <row r="116" spans="1:12" ht="20.100000000000001" customHeight="1" x14ac:dyDescent="0.25">
      <c r="A116" s="22">
        <v>44156</v>
      </c>
      <c r="B116" s="11" t="s">
        <v>12</v>
      </c>
      <c r="C116" s="1148">
        <v>95</v>
      </c>
      <c r="D116" s="1248">
        <f>+C116*(100-E116)/100</f>
        <v>85.5</v>
      </c>
      <c r="E116" s="1148">
        <v>10</v>
      </c>
      <c r="F116" s="1148"/>
      <c r="G116" s="1148">
        <v>120</v>
      </c>
      <c r="H116" s="1148"/>
      <c r="I116" s="1148"/>
      <c r="J116" s="1148"/>
      <c r="K116" s="2471"/>
      <c r="L116" s="3" t="s">
        <v>2668</v>
      </c>
    </row>
    <row r="117" spans="1:12" ht="20.100000000000001" customHeight="1" x14ac:dyDescent="0.25">
      <c r="A117" s="22">
        <v>44160</v>
      </c>
      <c r="B117" s="11" t="s">
        <v>26</v>
      </c>
      <c r="C117" s="3666" t="s">
        <v>4054</v>
      </c>
      <c r="D117" s="3667"/>
      <c r="E117" s="3667"/>
      <c r="F117" s="3667"/>
      <c r="G117" s="3667"/>
      <c r="H117" s="3667"/>
      <c r="I117" s="3667"/>
      <c r="J117" s="3668"/>
      <c r="K117" s="2471"/>
    </row>
    <row r="118" spans="1:12" ht="20.100000000000001" customHeight="1" x14ac:dyDescent="0.25">
      <c r="A118" s="2990">
        <v>44163</v>
      </c>
      <c r="B118" s="2989" t="s">
        <v>12</v>
      </c>
      <c r="C118" s="256">
        <v>55</v>
      </c>
      <c r="D118" s="2993">
        <f>+C118*(100-E118)/100</f>
        <v>49.5</v>
      </c>
      <c r="E118" s="256">
        <v>10</v>
      </c>
      <c r="F118" s="256"/>
      <c r="G118" s="256">
        <v>125</v>
      </c>
      <c r="H118" s="256"/>
      <c r="I118" s="256"/>
      <c r="J118" s="256"/>
      <c r="K118" s="2991"/>
      <c r="L118" s="38" t="s">
        <v>4067</v>
      </c>
    </row>
    <row r="119" spans="1:12" ht="20.100000000000001" customHeight="1" x14ac:dyDescent="0.25">
      <c r="A119" s="2410">
        <v>44165</v>
      </c>
      <c r="B119" s="2314" t="s">
        <v>4</v>
      </c>
      <c r="C119" s="2311"/>
      <c r="D119" s="2307"/>
      <c r="E119" s="2311">
        <v>15</v>
      </c>
      <c r="F119" s="2311"/>
      <c r="G119" s="2311"/>
      <c r="H119" s="2311"/>
      <c r="I119" s="2311"/>
      <c r="J119" s="2311"/>
      <c r="K119" s="3126"/>
      <c r="L119" s="2308"/>
    </row>
    <row r="120" spans="1:12" ht="20.100000000000001" customHeight="1" x14ac:dyDescent="0.25">
      <c r="A120" s="22">
        <v>44167</v>
      </c>
      <c r="B120" s="11" t="s">
        <v>14</v>
      </c>
      <c r="C120" s="3473" t="s">
        <v>4083</v>
      </c>
      <c r="D120" s="3474"/>
      <c r="E120" s="3474"/>
      <c r="F120" s="3474"/>
      <c r="G120" s="3474"/>
      <c r="H120" s="3474"/>
      <c r="I120" s="3474"/>
      <c r="J120" s="3475"/>
      <c r="K120" s="2471"/>
    </row>
    <row r="121" spans="1:12" x14ac:dyDescent="0.25">
      <c r="A121" s="22">
        <v>44176</v>
      </c>
      <c r="B121" s="11" t="s">
        <v>12</v>
      </c>
      <c r="C121" s="1148">
        <v>75</v>
      </c>
      <c r="D121" s="1248">
        <f>+C121-(E121/100*C121)</f>
        <v>67.5</v>
      </c>
      <c r="E121" s="1148">
        <v>10</v>
      </c>
      <c r="F121" s="1148" t="s">
        <v>159</v>
      </c>
      <c r="G121" s="1148">
        <v>125</v>
      </c>
      <c r="H121" s="1148"/>
      <c r="I121" s="1148"/>
      <c r="J121" s="1148"/>
      <c r="K121" s="2471"/>
      <c r="L121" s="3" t="s">
        <v>3198</v>
      </c>
    </row>
    <row r="122" spans="1:12" ht="20.100000000000001" customHeight="1" x14ac:dyDescent="0.25">
      <c r="A122" s="2410">
        <v>44195</v>
      </c>
      <c r="B122" s="2314" t="s">
        <v>4</v>
      </c>
      <c r="C122" s="2311"/>
      <c r="D122" s="2307"/>
      <c r="E122" s="2311">
        <v>15</v>
      </c>
      <c r="F122" s="2311"/>
      <c r="G122" s="2311"/>
      <c r="H122" s="2311"/>
      <c r="I122" s="2311"/>
      <c r="J122" s="2311"/>
      <c r="K122" s="3126"/>
      <c r="L122" s="2308"/>
    </row>
    <row r="123" spans="1:12" ht="20.100000000000001" customHeight="1" x14ac:dyDescent="0.25">
      <c r="A123" s="22">
        <v>44206</v>
      </c>
      <c r="B123" s="11" t="s">
        <v>186</v>
      </c>
      <c r="C123" s="1148"/>
      <c r="D123" s="1248">
        <f>+C123*(100-E123)/100</f>
        <v>0</v>
      </c>
      <c r="E123" s="1148"/>
      <c r="F123" s="1148"/>
      <c r="G123" s="1148"/>
      <c r="H123" s="3482" t="s">
        <v>91</v>
      </c>
      <c r="I123" s="3483"/>
      <c r="J123" s="1148"/>
      <c r="K123" s="2471"/>
      <c r="L123" s="3" t="s">
        <v>4158</v>
      </c>
    </row>
    <row r="124" spans="1:12" ht="20.100000000000001" customHeight="1" x14ac:dyDescent="0.25">
      <c r="A124" s="2410">
        <v>44226</v>
      </c>
      <c r="B124" s="2314" t="s">
        <v>4</v>
      </c>
      <c r="C124" s="2311"/>
      <c r="D124" s="2307"/>
      <c r="E124" s="2311">
        <v>18</v>
      </c>
      <c r="F124" s="2311"/>
      <c r="G124" s="2311"/>
      <c r="H124" s="2311"/>
      <c r="I124" s="2311"/>
      <c r="J124" s="2311"/>
      <c r="K124" s="3126"/>
      <c r="L124" s="2308"/>
    </row>
    <row r="125" spans="1:12" ht="20.100000000000001" customHeight="1" x14ac:dyDescent="0.25">
      <c r="A125" s="2410">
        <v>44255</v>
      </c>
      <c r="B125" s="2314" t="s">
        <v>4</v>
      </c>
      <c r="C125" s="2311"/>
      <c r="D125" s="2307"/>
      <c r="E125" s="2311">
        <v>18</v>
      </c>
      <c r="F125" s="2311"/>
      <c r="G125" s="2311"/>
      <c r="H125" s="2311"/>
      <c r="I125" s="2311"/>
      <c r="J125" s="2311"/>
      <c r="K125" s="3126"/>
      <c r="L125" s="2308"/>
    </row>
    <row r="126" spans="1:12" ht="20.100000000000001" customHeight="1" x14ac:dyDescent="0.25">
      <c r="A126" s="2410">
        <v>44285</v>
      </c>
      <c r="B126" s="2314" t="s">
        <v>4</v>
      </c>
      <c r="C126" s="2311"/>
      <c r="D126" s="2307"/>
      <c r="E126" s="2311">
        <v>20</v>
      </c>
      <c r="F126" s="2311"/>
      <c r="G126" s="2311"/>
      <c r="H126" s="2311"/>
      <c r="I126" s="2311"/>
      <c r="J126" s="2311"/>
      <c r="K126" s="3126"/>
      <c r="L126" s="2308"/>
    </row>
    <row r="127" spans="1:12" ht="36.75" customHeight="1" x14ac:dyDescent="0.25">
      <c r="A127" s="22">
        <v>44286</v>
      </c>
      <c r="B127" s="268" t="s">
        <v>14</v>
      </c>
      <c r="C127" s="3473" t="s">
        <v>4308</v>
      </c>
      <c r="D127" s="3474"/>
      <c r="E127" s="3474"/>
      <c r="F127" s="3474"/>
      <c r="G127" s="3474"/>
      <c r="H127" s="3474"/>
      <c r="I127" s="3474"/>
      <c r="J127" s="3475"/>
      <c r="K127" s="2471"/>
    </row>
    <row r="128" spans="1:12" ht="50.25" customHeight="1" x14ac:dyDescent="0.25">
      <c r="A128" s="22">
        <v>44288</v>
      </c>
      <c r="B128" s="268" t="s">
        <v>14</v>
      </c>
      <c r="C128" s="3614" t="s">
        <v>4309</v>
      </c>
      <c r="D128" s="3733"/>
      <c r="E128" s="3733"/>
      <c r="F128" s="3733"/>
      <c r="G128" s="3733"/>
      <c r="H128" s="3733"/>
      <c r="I128" s="3733"/>
      <c r="J128" s="3615"/>
      <c r="K128" s="2471"/>
      <c r="L128" s="3165" t="s">
        <v>2568</v>
      </c>
    </row>
    <row r="129" spans="1:12" x14ac:dyDescent="0.25">
      <c r="A129" s="22">
        <v>44289</v>
      </c>
      <c r="B129" s="268" t="s">
        <v>33</v>
      </c>
      <c r="C129" s="3482" t="s">
        <v>4297</v>
      </c>
      <c r="D129" s="3505"/>
      <c r="E129" s="3505"/>
      <c r="F129" s="3505"/>
      <c r="G129" s="3505"/>
      <c r="H129" s="3505"/>
      <c r="I129" s="3505"/>
      <c r="J129" s="3483"/>
      <c r="K129" s="2471"/>
    </row>
    <row r="130" spans="1:12" ht="96.75" customHeight="1" x14ac:dyDescent="0.25">
      <c r="A130" s="1254">
        <v>44392</v>
      </c>
      <c r="B130" s="1368" t="s">
        <v>31</v>
      </c>
      <c r="C130" s="3659" t="s">
        <v>4471</v>
      </c>
      <c r="D130" s="3739"/>
      <c r="E130" s="3739"/>
      <c r="F130" s="3739"/>
      <c r="G130" s="3739"/>
      <c r="H130" s="3739"/>
      <c r="I130" s="3739"/>
      <c r="J130" s="3740"/>
      <c r="K130" s="3252" t="s">
        <v>4464</v>
      </c>
      <c r="L130" s="1460" t="s">
        <v>4470</v>
      </c>
    </row>
    <row r="131" spans="1:12" x14ac:dyDescent="0.25">
      <c r="A131" s="22">
        <v>44411</v>
      </c>
      <c r="B131" s="268" t="s">
        <v>12</v>
      </c>
      <c r="C131" s="258">
        <v>80</v>
      </c>
      <c r="D131" s="3253">
        <f>C131*(100-E131)/100</f>
        <v>60</v>
      </c>
      <c r="E131" s="258">
        <v>25</v>
      </c>
      <c r="F131" s="3254" t="s">
        <v>159</v>
      </c>
      <c r="G131" s="258">
        <v>110</v>
      </c>
      <c r="H131" s="1148"/>
      <c r="I131" s="1148"/>
      <c r="J131" s="1148"/>
      <c r="K131" s="2471"/>
      <c r="L131" s="3" t="s">
        <v>4468</v>
      </c>
    </row>
    <row r="132" spans="1:12" x14ac:dyDescent="0.25">
      <c r="A132" s="22">
        <v>44436</v>
      </c>
      <c r="C132" s="258"/>
      <c r="D132" s="3257">
        <f>C132*(100-E132)/100</f>
        <v>0</v>
      </c>
      <c r="E132" s="258"/>
      <c r="F132" s="3255"/>
      <c r="G132" s="258"/>
      <c r="H132" s="3482" t="s">
        <v>91</v>
      </c>
      <c r="I132" s="3483"/>
      <c r="J132" s="1148"/>
      <c r="K132" s="2471"/>
      <c r="L132" s="3" t="s">
        <v>40</v>
      </c>
    </row>
    <row r="133" spans="1:12" x14ac:dyDescent="0.25">
      <c r="A133" s="22"/>
      <c r="C133" s="1148"/>
      <c r="D133" s="1248">
        <f t="shared" ref="D133:D144" si="0">+C133*(100-E133)/100</f>
        <v>0</v>
      </c>
      <c r="E133" s="1148"/>
      <c r="F133" s="1148"/>
      <c r="G133" s="1148"/>
      <c r="H133" s="1148"/>
      <c r="I133" s="1148"/>
      <c r="J133" s="1148"/>
      <c r="K133" s="2471"/>
    </row>
    <row r="134" spans="1:12" x14ac:dyDescent="0.25">
      <c r="A134" s="22"/>
      <c r="C134" s="1148"/>
      <c r="D134" s="1248">
        <f t="shared" si="0"/>
        <v>0</v>
      </c>
      <c r="E134" s="1148"/>
      <c r="F134" s="1148"/>
      <c r="G134" s="1148"/>
      <c r="H134" s="1148"/>
      <c r="I134" s="1148"/>
      <c r="J134" s="1148"/>
      <c r="K134" s="2471"/>
    </row>
    <row r="135" spans="1:12" x14ac:dyDescent="0.25">
      <c r="A135" s="22"/>
      <c r="C135" s="1148"/>
      <c r="D135" s="1248">
        <f t="shared" si="0"/>
        <v>0</v>
      </c>
      <c r="E135" s="1148"/>
      <c r="F135" s="1148"/>
      <c r="G135" s="1148"/>
      <c r="H135" s="1148"/>
      <c r="I135" s="1148"/>
      <c r="J135" s="1148"/>
      <c r="K135" s="2471"/>
    </row>
    <row r="136" spans="1:12" x14ac:dyDescent="0.25">
      <c r="A136" s="22"/>
      <c r="C136" s="1148"/>
      <c r="D136" s="1248">
        <f t="shared" si="0"/>
        <v>0</v>
      </c>
      <c r="E136" s="1148"/>
      <c r="F136" s="1148"/>
      <c r="G136" s="1148"/>
      <c r="H136" s="1148"/>
      <c r="I136" s="1148"/>
      <c r="J136" s="1148"/>
      <c r="K136" s="2471"/>
    </row>
    <row r="137" spans="1:12" x14ac:dyDescent="0.25">
      <c r="A137" s="22"/>
      <c r="C137" s="1148"/>
      <c r="D137" s="1248">
        <f t="shared" si="0"/>
        <v>0</v>
      </c>
      <c r="E137" s="1148"/>
      <c r="F137" s="1148"/>
      <c r="G137" s="1148"/>
      <c r="H137" s="1148"/>
      <c r="I137" s="1148"/>
      <c r="J137" s="1148"/>
      <c r="K137" s="2471"/>
    </row>
    <row r="138" spans="1:12" x14ac:dyDescent="0.25">
      <c r="A138" s="22"/>
      <c r="C138" s="1148"/>
      <c r="D138" s="1248">
        <f t="shared" si="0"/>
        <v>0</v>
      </c>
      <c r="E138" s="1148"/>
      <c r="F138" s="1148"/>
      <c r="G138" s="1148"/>
      <c r="H138" s="1148"/>
      <c r="I138" s="1148"/>
      <c r="J138" s="1148"/>
      <c r="K138" s="2471"/>
    </row>
    <row r="139" spans="1:12" x14ac:dyDescent="0.25">
      <c r="A139" s="22"/>
      <c r="C139" s="1148"/>
      <c r="D139" s="1248">
        <f t="shared" si="0"/>
        <v>0</v>
      </c>
      <c r="E139" s="1148"/>
      <c r="F139" s="1148"/>
      <c r="G139" s="1148"/>
      <c r="H139" s="1148"/>
      <c r="I139" s="1148"/>
      <c r="J139" s="1148"/>
      <c r="K139" s="2471"/>
    </row>
    <row r="140" spans="1:12" x14ac:dyDescent="0.25">
      <c r="A140" s="22"/>
      <c r="C140" s="1148"/>
      <c r="D140" s="1248">
        <f t="shared" si="0"/>
        <v>0</v>
      </c>
      <c r="E140" s="1148"/>
      <c r="F140" s="1148"/>
      <c r="G140" s="1148"/>
      <c r="H140" s="1148"/>
      <c r="I140" s="1148"/>
      <c r="J140" s="1148"/>
      <c r="K140" s="2471"/>
    </row>
    <row r="141" spans="1:12" x14ac:dyDescent="0.25">
      <c r="A141" s="22"/>
      <c r="C141" s="1148"/>
      <c r="D141" s="1248">
        <f t="shared" si="0"/>
        <v>0</v>
      </c>
      <c r="E141" s="1148"/>
      <c r="F141" s="1148"/>
      <c r="G141" s="1148"/>
      <c r="H141" s="1148"/>
      <c r="I141" s="1148"/>
      <c r="J141" s="1148"/>
      <c r="K141" s="2471"/>
    </row>
    <row r="142" spans="1:12" x14ac:dyDescent="0.25">
      <c r="A142" s="22"/>
      <c r="C142" s="1148"/>
      <c r="D142" s="1248">
        <f t="shared" si="0"/>
        <v>0</v>
      </c>
      <c r="E142" s="1148"/>
      <c r="F142" s="1148"/>
      <c r="G142" s="1148"/>
      <c r="H142" s="1148"/>
      <c r="I142" s="1148"/>
      <c r="J142" s="1148"/>
      <c r="K142" s="2471"/>
    </row>
    <row r="143" spans="1:12" x14ac:dyDescent="0.25">
      <c r="A143" s="22"/>
      <c r="C143" s="1148"/>
      <c r="D143" s="1248">
        <f t="shared" si="0"/>
        <v>0</v>
      </c>
      <c r="E143" s="1148"/>
      <c r="F143" s="1148"/>
      <c r="G143" s="1148"/>
      <c r="H143" s="1148"/>
      <c r="I143" s="1148"/>
      <c r="J143" s="1148"/>
      <c r="K143" s="2471"/>
    </row>
    <row r="144" spans="1:12" x14ac:dyDescent="0.25">
      <c r="A144" s="22"/>
      <c r="C144" s="1148"/>
      <c r="D144" s="1248">
        <f t="shared" si="0"/>
        <v>0</v>
      </c>
      <c r="E144" s="1148"/>
      <c r="F144" s="1148"/>
      <c r="G144" s="1148"/>
      <c r="H144" s="1148"/>
      <c r="I144" s="1148"/>
      <c r="J144" s="1148"/>
      <c r="K144" s="2471"/>
    </row>
    <row r="145" spans="1:11" x14ac:dyDescent="0.25">
      <c r="A145" s="22"/>
      <c r="C145" s="1148"/>
      <c r="D145" s="1148"/>
      <c r="E145" s="1148"/>
      <c r="F145" s="1148"/>
      <c r="G145" s="1148"/>
      <c r="H145" s="1148"/>
      <c r="I145" s="1148"/>
      <c r="J145" s="1148"/>
      <c r="K145" s="2471"/>
    </row>
    <row r="146" spans="1:11" x14ac:dyDescent="0.25">
      <c r="A146" s="22"/>
      <c r="C146" s="1148"/>
      <c r="D146" s="1148"/>
      <c r="E146" s="1148"/>
      <c r="F146" s="1148"/>
      <c r="G146" s="1148"/>
      <c r="H146" s="1148"/>
      <c r="I146" s="1148"/>
      <c r="J146" s="1148"/>
      <c r="K146" s="2471"/>
    </row>
    <row r="147" spans="1:11" x14ac:dyDescent="0.25">
      <c r="A147" s="22"/>
    </row>
    <row r="148" spans="1:11" x14ac:dyDescent="0.25">
      <c r="A148" s="22"/>
    </row>
    <row r="149" spans="1:11" x14ac:dyDescent="0.25">
      <c r="A149" s="22"/>
    </row>
    <row r="150" spans="1:11" x14ac:dyDescent="0.25">
      <c r="A150" s="22"/>
    </row>
    <row r="151" spans="1:11" x14ac:dyDescent="0.25">
      <c r="A151" s="22"/>
    </row>
    <row r="152" spans="1:11" x14ac:dyDescent="0.25">
      <c r="A152" s="22"/>
    </row>
  </sheetData>
  <autoFilter ref="B6:K6"/>
  <customSheetViews>
    <customSheetView guid="{A61807DE-1A9F-4D9E-AA9C-2C2A4B8D3195}" showAutoFilter="1">
      <pane ySplit="6" topLeftCell="A67" activePane="bottomLeft" state="frozen"/>
      <selection pane="bottomLeft" activeCell="K6" sqref="K6"/>
      <pageMargins left="0.75" right="0.75" top="1" bottom="1" header="0.5" footer="0.5"/>
      <pageSetup paperSize="9" orientation="portrait" r:id="rId1"/>
      <headerFooter alignWithMargins="0"/>
      <autoFilter ref="B6:B69"/>
    </customSheetView>
    <customSheetView guid="{C5727CAE-36E7-4F5C-A23D-3D3BFC529126}" showAutoFilter="1">
      <pane ySplit="6" topLeftCell="A67" activePane="bottomLeft" state="frozen"/>
      <selection pane="bottomLeft" activeCell="K6" sqref="K6"/>
      <pageMargins left="0.75" right="0.75" top="1" bottom="1" header="0.5" footer="0.5"/>
      <pageSetup paperSize="9" orientation="portrait" r:id="rId2"/>
      <headerFooter alignWithMargins="0"/>
      <autoFilter ref="B6:B69"/>
    </customSheetView>
    <customSheetView guid="{DA733677-58EB-43A1-AB08-BCD2B2774334}" showAutoFilter="1">
      <pane ySplit="6" topLeftCell="A67" activePane="bottomLeft" state="frozen"/>
      <selection pane="bottomLeft" activeCell="K6" sqref="K6"/>
      <pageMargins left="0.75" right="0.75" top="1" bottom="1" header="0.5" footer="0.5"/>
      <pageSetup paperSize="9" orientation="portrait" r:id="rId3"/>
      <headerFooter alignWithMargins="0"/>
      <autoFilter ref="B6:B93"/>
    </customSheetView>
  </customSheetViews>
  <mergeCells count="90">
    <mergeCell ref="C128:J128"/>
    <mergeCell ref="C129:J129"/>
    <mergeCell ref="C127:J127"/>
    <mergeCell ref="A8:A9"/>
    <mergeCell ref="H99:I99"/>
    <mergeCell ref="A15:A16"/>
    <mergeCell ref="C96:J96"/>
    <mergeCell ref="C95:J95"/>
    <mergeCell ref="C32:J32"/>
    <mergeCell ref="C34:J34"/>
    <mergeCell ref="C66:J66"/>
    <mergeCell ref="C49:J49"/>
    <mergeCell ref="C73:J73"/>
    <mergeCell ref="H47:I47"/>
    <mergeCell ref="C79:J79"/>
    <mergeCell ref="C76:J76"/>
    <mergeCell ref="C75:J75"/>
    <mergeCell ref="C46:J46"/>
    <mergeCell ref="A28:A29"/>
    <mergeCell ref="C40:J40"/>
    <mergeCell ref="C120:J120"/>
    <mergeCell ref="C117:J117"/>
    <mergeCell ref="H112:I112"/>
    <mergeCell ref="H38:J38"/>
    <mergeCell ref="C61:J61"/>
    <mergeCell ref="H57:I57"/>
    <mergeCell ref="C56:J56"/>
    <mergeCell ref="C74:J74"/>
    <mergeCell ref="C72:J72"/>
    <mergeCell ref="H81:I81"/>
    <mergeCell ref="H88:I88"/>
    <mergeCell ref="H83:I83"/>
    <mergeCell ref="H70:I70"/>
    <mergeCell ref="A1:L1"/>
    <mergeCell ref="A2:B2"/>
    <mergeCell ref="C2:F2"/>
    <mergeCell ref="I2:J2"/>
    <mergeCell ref="G2:H4"/>
    <mergeCell ref="C3:F3"/>
    <mergeCell ref="I3:J3"/>
    <mergeCell ref="C4:F4"/>
    <mergeCell ref="A3:B3"/>
    <mergeCell ref="A4:B4"/>
    <mergeCell ref="I4:J4"/>
    <mergeCell ref="K2:L2"/>
    <mergeCell ref="K3:L3"/>
    <mergeCell ref="K4:L4"/>
    <mergeCell ref="H65:J65"/>
    <mergeCell ref="A89:A90"/>
    <mergeCell ref="C89:J89"/>
    <mergeCell ref="H87:I87"/>
    <mergeCell ref="M5:Q5"/>
    <mergeCell ref="C5:F5"/>
    <mergeCell ref="C19:J19"/>
    <mergeCell ref="C27:J27"/>
    <mergeCell ref="H42:I42"/>
    <mergeCell ref="C9:J9"/>
    <mergeCell ref="C26:J26"/>
    <mergeCell ref="C29:J29"/>
    <mergeCell ref="C18:J18"/>
    <mergeCell ref="C15:J15"/>
    <mergeCell ref="I5:J5"/>
    <mergeCell ref="G5:H5"/>
    <mergeCell ref="C71:J71"/>
    <mergeCell ref="C10:J10"/>
    <mergeCell ref="C54:J54"/>
    <mergeCell ref="H51:I51"/>
    <mergeCell ref="C53:J53"/>
    <mergeCell ref="A5:B5"/>
    <mergeCell ref="C36:J36"/>
    <mergeCell ref="C12:J12"/>
    <mergeCell ref="C16:J16"/>
    <mergeCell ref="C39:J39"/>
    <mergeCell ref="C35:J35"/>
    <mergeCell ref="H132:I132"/>
    <mergeCell ref="C64:J64"/>
    <mergeCell ref="C130:J130"/>
    <mergeCell ref="H123:I123"/>
    <mergeCell ref="K5:L5"/>
    <mergeCell ref="H44:I44"/>
    <mergeCell ref="C104:J104"/>
    <mergeCell ref="H102:I102"/>
    <mergeCell ref="C100:J100"/>
    <mergeCell ref="H93:I93"/>
    <mergeCell ref="C78:J78"/>
    <mergeCell ref="C84:J84"/>
    <mergeCell ref="C82:J82"/>
    <mergeCell ref="C77:J77"/>
    <mergeCell ref="C14:J14"/>
    <mergeCell ref="C8:J8"/>
  </mergeCells>
  <phoneticPr fontId="9" type="noConversion"/>
  <pageMargins left="0.75" right="0.75" top="1" bottom="1" header="0.5" footer="0.5"/>
  <pageSetup paperSize="9" orientation="portrait" r:id="rId4"/>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rgb="FFFFFF00"/>
  </sheetPr>
  <dimension ref="A1:R172"/>
  <sheetViews>
    <sheetView workbookViewId="0">
      <pane ySplit="6" topLeftCell="A145" activePane="bottomLeft" state="frozen"/>
      <selection activeCell="C163" sqref="C163:J163"/>
      <selection pane="bottomLeft" activeCell="C2" sqref="C2:F2"/>
    </sheetView>
  </sheetViews>
  <sheetFormatPr defaultRowHeight="15.75" x14ac:dyDescent="0.25"/>
  <cols>
    <col min="1" max="1" width="12" style="24" customWidth="1"/>
    <col min="2" max="7" width="10.140625" style="23" customWidth="1"/>
    <col min="8" max="8" width="10.5703125" style="23" customWidth="1"/>
    <col min="9" max="9" width="11.85546875" style="23" customWidth="1"/>
    <col min="10" max="10" width="14.5703125" style="23" customWidth="1"/>
    <col min="11" max="11" width="20.7109375" style="3324" customWidth="1"/>
    <col min="12" max="12" width="70.28515625" style="32" customWidth="1"/>
    <col min="13" max="16384" width="9.140625" style="10"/>
  </cols>
  <sheetData>
    <row r="1" spans="1:18" s="2" customFormat="1" ht="30.75" customHeight="1" thickTop="1" x14ac:dyDescent="0.25">
      <c r="A1" s="3465" t="s">
        <v>593</v>
      </c>
      <c r="B1" s="3466"/>
      <c r="C1" s="3466"/>
      <c r="D1" s="3466"/>
      <c r="E1" s="3466"/>
      <c r="F1" s="3466"/>
      <c r="G1" s="3466"/>
      <c r="H1" s="3466"/>
      <c r="I1" s="3466"/>
      <c r="J1" s="3466"/>
      <c r="K1" s="3466"/>
      <c r="L1" s="3467"/>
      <c r="M1" s="1"/>
    </row>
    <row r="2" spans="1:18" s="5" customFormat="1" ht="20.25" customHeight="1" x14ac:dyDescent="0.25">
      <c r="A2" s="3463" t="s">
        <v>259</v>
      </c>
      <c r="B2" s="3464"/>
      <c r="C2" s="3445">
        <f>(24+110+56)*25</f>
        <v>4750</v>
      </c>
      <c r="D2" s="3446"/>
      <c r="E2" s="3446"/>
      <c r="F2" s="3447"/>
      <c r="G2" s="3571" t="s">
        <v>4029</v>
      </c>
      <c r="H2" s="3572"/>
      <c r="I2" s="3437" t="s">
        <v>260</v>
      </c>
      <c r="J2" s="3438"/>
      <c r="K2" s="3569" t="s">
        <v>267</v>
      </c>
      <c r="L2" s="3570"/>
      <c r="M2" s="4"/>
    </row>
    <row r="3" spans="1:18" s="5" customFormat="1" ht="20.25" customHeight="1" x14ac:dyDescent="0.25">
      <c r="A3" s="3463" t="s">
        <v>261</v>
      </c>
      <c r="B3" s="3464"/>
      <c r="C3" s="3445" t="s">
        <v>281</v>
      </c>
      <c r="D3" s="3446"/>
      <c r="E3" s="3446"/>
      <c r="F3" s="3447"/>
      <c r="G3" s="3440"/>
      <c r="H3" s="3441"/>
      <c r="I3" s="3437" t="s">
        <v>262</v>
      </c>
      <c r="J3" s="3438"/>
      <c r="K3" s="3569" t="s">
        <v>280</v>
      </c>
      <c r="L3" s="3570"/>
      <c r="M3" s="4"/>
    </row>
    <row r="4" spans="1:18" s="5" customFormat="1" ht="20.25" customHeight="1" x14ac:dyDescent="0.25">
      <c r="A4" s="3463" t="s">
        <v>263</v>
      </c>
      <c r="B4" s="3464"/>
      <c r="C4" s="3445" t="s">
        <v>278</v>
      </c>
      <c r="D4" s="3446"/>
      <c r="E4" s="3446"/>
      <c r="F4" s="3447"/>
      <c r="G4" s="3461"/>
      <c r="H4" s="3462"/>
      <c r="I4" s="3437" t="s">
        <v>264</v>
      </c>
      <c r="J4" s="3438"/>
      <c r="K4" s="3569" t="s">
        <v>3083</v>
      </c>
      <c r="L4" s="3570"/>
      <c r="M4" s="4"/>
    </row>
    <row r="5" spans="1:18" s="5" customFormat="1" ht="99" customHeight="1" thickBot="1" x14ac:dyDescent="0.3">
      <c r="A5" s="3448" t="s">
        <v>265</v>
      </c>
      <c r="B5" s="3449"/>
      <c r="C5" s="3450" t="s">
        <v>4546</v>
      </c>
      <c r="D5" s="3451"/>
      <c r="E5" s="3451"/>
      <c r="F5" s="3452"/>
      <c r="G5" s="3461"/>
      <c r="H5" s="3462"/>
      <c r="I5" s="3437" t="s">
        <v>397</v>
      </c>
      <c r="J5" s="3438"/>
      <c r="K5" s="3610" t="s">
        <v>3326</v>
      </c>
      <c r="L5" s="3611"/>
      <c r="M5" s="4"/>
      <c r="P5" s="5">
        <f>(25+114+91)*25</f>
        <v>5750</v>
      </c>
      <c r="Q5" s="5">
        <f>P5-C2</f>
        <v>1000</v>
      </c>
      <c r="R5" s="5">
        <f>Q5/25</f>
        <v>40</v>
      </c>
    </row>
    <row r="6" spans="1:18"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8" ht="20.100000000000001" customHeight="1" thickTop="1" x14ac:dyDescent="0.25">
      <c r="A7" s="19">
        <v>40580</v>
      </c>
      <c r="B7" s="20" t="s">
        <v>12</v>
      </c>
      <c r="C7" s="106">
        <v>110</v>
      </c>
      <c r="D7" s="106">
        <v>107</v>
      </c>
      <c r="E7" s="106">
        <v>3</v>
      </c>
      <c r="F7" s="106">
        <v>65</v>
      </c>
      <c r="G7" s="106">
        <v>108</v>
      </c>
      <c r="H7" s="20"/>
      <c r="I7" s="20"/>
      <c r="J7" s="20"/>
      <c r="K7" s="3350" t="s">
        <v>3829</v>
      </c>
      <c r="L7" s="77" t="s">
        <v>1009</v>
      </c>
    </row>
    <row r="8" spans="1:18" ht="20.100000000000001" customHeight="1" x14ac:dyDescent="0.25">
      <c r="A8" s="22">
        <v>40632</v>
      </c>
      <c r="B8" s="11" t="s">
        <v>186</v>
      </c>
      <c r="C8" s="11"/>
      <c r="D8" s="11"/>
      <c r="E8" s="11"/>
      <c r="F8" s="11"/>
      <c r="G8" s="11"/>
      <c r="H8" s="23">
        <v>5420</v>
      </c>
      <c r="I8" s="23">
        <v>78</v>
      </c>
      <c r="J8" s="11"/>
      <c r="K8" s="2675"/>
      <c r="L8" s="32" t="s">
        <v>73</v>
      </c>
    </row>
    <row r="9" spans="1:18" ht="20.100000000000001" customHeight="1" x14ac:dyDescent="0.25">
      <c r="A9" s="22">
        <v>40744</v>
      </c>
      <c r="B9" s="11" t="s">
        <v>186</v>
      </c>
      <c r="H9" s="23">
        <v>5355</v>
      </c>
      <c r="I9" s="23">
        <v>69</v>
      </c>
      <c r="L9" s="32" t="s">
        <v>153</v>
      </c>
    </row>
    <row r="10" spans="1:18" ht="40.5" customHeight="1" thickBot="1" x14ac:dyDescent="0.3">
      <c r="A10" s="28">
        <v>40887</v>
      </c>
      <c r="B10" s="12" t="s">
        <v>14</v>
      </c>
      <c r="C10" s="3588" t="s">
        <v>1010</v>
      </c>
      <c r="D10" s="3638"/>
      <c r="E10" s="3638"/>
      <c r="F10" s="3638"/>
      <c r="G10" s="3638"/>
      <c r="H10" s="3638"/>
      <c r="I10" s="3638"/>
      <c r="J10" s="3639"/>
      <c r="K10" s="3338"/>
      <c r="L10" s="75"/>
    </row>
    <row r="11" spans="1:18" ht="52.5" customHeight="1" thickTop="1" x14ac:dyDescent="0.25">
      <c r="A11" s="1704">
        <v>40945</v>
      </c>
      <c r="B11" s="1705" t="s">
        <v>31</v>
      </c>
      <c r="C11" s="3748" t="s">
        <v>1011</v>
      </c>
      <c r="D11" s="3749"/>
      <c r="E11" s="3749"/>
      <c r="F11" s="3749"/>
      <c r="G11" s="3749"/>
      <c r="H11" s="3749"/>
      <c r="I11" s="3749"/>
      <c r="J11" s="3750"/>
      <c r="K11" s="2698"/>
      <c r="L11" s="1550" t="s">
        <v>3830</v>
      </c>
    </row>
    <row r="12" spans="1:18" ht="20.100000000000001" customHeight="1" x14ac:dyDescent="0.25">
      <c r="A12" s="36">
        <v>40996</v>
      </c>
      <c r="B12" s="37" t="s">
        <v>190</v>
      </c>
      <c r="C12" s="3493" t="s">
        <v>191</v>
      </c>
      <c r="D12" s="3494"/>
      <c r="E12" s="3494"/>
      <c r="F12" s="3494"/>
      <c r="G12" s="3494"/>
      <c r="H12" s="3494"/>
      <c r="I12" s="3494"/>
      <c r="J12" s="3495"/>
      <c r="K12" s="3332"/>
      <c r="L12" s="3157"/>
    </row>
    <row r="13" spans="1:18" x14ac:dyDescent="0.25">
      <c r="A13" s="22">
        <v>41001</v>
      </c>
      <c r="B13" s="11" t="s">
        <v>186</v>
      </c>
      <c r="H13" s="23">
        <v>5195</v>
      </c>
      <c r="I13" s="23">
        <v>83</v>
      </c>
      <c r="L13" s="32" t="s">
        <v>1012</v>
      </c>
    </row>
    <row r="14" spans="1:18" ht="20.100000000000001" customHeight="1" x14ac:dyDescent="0.25">
      <c r="A14" s="22">
        <v>41046</v>
      </c>
      <c r="B14" s="11" t="s">
        <v>12</v>
      </c>
      <c r="C14" s="23">
        <v>105</v>
      </c>
      <c r="D14" s="110">
        <f>+C14*(100-E14)/100</f>
        <v>103.95</v>
      </c>
      <c r="E14" s="23">
        <v>1</v>
      </c>
      <c r="G14" s="23">
        <v>70</v>
      </c>
      <c r="L14" s="32" t="s">
        <v>662</v>
      </c>
    </row>
    <row r="15" spans="1:18" ht="20.100000000000001" customHeight="1" x14ac:dyDescent="0.25">
      <c r="A15" s="22">
        <v>41196</v>
      </c>
      <c r="B15" s="11" t="s">
        <v>186</v>
      </c>
      <c r="D15" s="110"/>
      <c r="H15" s="3445" t="s">
        <v>238</v>
      </c>
      <c r="I15" s="3446"/>
      <c r="J15" s="3447"/>
      <c r="K15" s="3325"/>
      <c r="L15" s="32" t="s">
        <v>1013</v>
      </c>
    </row>
    <row r="16" spans="1:18" ht="20.100000000000001" customHeight="1" x14ac:dyDescent="0.25">
      <c r="A16" s="22">
        <v>41206</v>
      </c>
      <c r="B16" s="11" t="s">
        <v>12</v>
      </c>
      <c r="C16" s="23">
        <v>120</v>
      </c>
      <c r="D16" s="110">
        <f>+C16*(100-E16)/100</f>
        <v>118.8</v>
      </c>
      <c r="E16" s="23">
        <v>1</v>
      </c>
      <c r="G16" s="23">
        <v>116</v>
      </c>
      <c r="L16" s="32" t="s">
        <v>22</v>
      </c>
    </row>
    <row r="17" spans="1:12" ht="20.100000000000001" customHeight="1" thickBot="1" x14ac:dyDescent="0.3">
      <c r="A17" s="33">
        <v>41264</v>
      </c>
      <c r="B17" s="34" t="s">
        <v>14</v>
      </c>
      <c r="C17" s="3490" t="s">
        <v>172</v>
      </c>
      <c r="D17" s="3491"/>
      <c r="E17" s="3491"/>
      <c r="F17" s="3491"/>
      <c r="G17" s="3491"/>
      <c r="H17" s="3491"/>
      <c r="I17" s="3491"/>
      <c r="J17" s="3492"/>
      <c r="K17" s="3331"/>
      <c r="L17" s="44"/>
    </row>
    <row r="18" spans="1:12" ht="20.100000000000001" customHeight="1" thickTop="1" x14ac:dyDescent="0.25">
      <c r="A18" s="19">
        <v>41284</v>
      </c>
      <c r="B18" s="20" t="s">
        <v>186</v>
      </c>
      <c r="C18" s="106"/>
      <c r="D18" s="111"/>
      <c r="E18" s="106"/>
      <c r="F18" s="106"/>
      <c r="G18" s="106"/>
      <c r="H18" s="3485" t="s">
        <v>238</v>
      </c>
      <c r="I18" s="3504"/>
      <c r="J18" s="3486"/>
      <c r="K18" s="3334"/>
      <c r="L18" s="32" t="s">
        <v>1014</v>
      </c>
    </row>
    <row r="19" spans="1:12" ht="20.100000000000001" customHeight="1" x14ac:dyDescent="0.25">
      <c r="A19" s="22">
        <v>41390</v>
      </c>
      <c r="B19" s="11" t="s">
        <v>12</v>
      </c>
      <c r="C19" s="23">
        <v>130</v>
      </c>
      <c r="D19" s="110">
        <f>+C19*(100-E19)/100</f>
        <v>128.69999999999999</v>
      </c>
      <c r="E19" s="23">
        <v>1</v>
      </c>
      <c r="G19" s="23">
        <v>75</v>
      </c>
      <c r="L19" s="32" t="s">
        <v>310</v>
      </c>
    </row>
    <row r="20" spans="1:12" ht="20.100000000000001" customHeight="1" x14ac:dyDescent="0.25">
      <c r="A20" s="22">
        <v>41551</v>
      </c>
      <c r="B20" s="11" t="s">
        <v>186</v>
      </c>
      <c r="D20" s="110"/>
      <c r="H20" s="23">
        <v>5500</v>
      </c>
      <c r="I20" s="23">
        <v>72</v>
      </c>
      <c r="L20" s="32" t="s">
        <v>344</v>
      </c>
    </row>
    <row r="21" spans="1:12" ht="20.100000000000001" customHeight="1" thickBot="1" x14ac:dyDescent="0.3">
      <c r="A21" s="28">
        <v>41560</v>
      </c>
      <c r="B21" s="12" t="s">
        <v>12</v>
      </c>
      <c r="C21" s="116">
        <v>115</v>
      </c>
      <c r="D21" s="129">
        <f>+C21*(100-E21)/100</f>
        <v>113.85</v>
      </c>
      <c r="E21" s="116">
        <v>1</v>
      </c>
      <c r="F21" s="116"/>
      <c r="G21" s="116">
        <v>92</v>
      </c>
      <c r="H21" s="116"/>
      <c r="I21" s="116"/>
      <c r="J21" s="116"/>
      <c r="K21" s="3337"/>
      <c r="L21" s="75" t="s">
        <v>310</v>
      </c>
    </row>
    <row r="22" spans="1:12" ht="20.100000000000001" customHeight="1" thickTop="1" x14ac:dyDescent="0.25">
      <c r="A22" s="80">
        <v>41654</v>
      </c>
      <c r="B22" s="81" t="s">
        <v>186</v>
      </c>
      <c r="C22" s="115"/>
      <c r="D22" s="115"/>
      <c r="E22" s="115"/>
      <c r="F22" s="115"/>
      <c r="G22" s="115"/>
      <c r="H22" s="115">
        <v>5115</v>
      </c>
      <c r="I22" s="178">
        <v>90</v>
      </c>
      <c r="J22" s="166"/>
      <c r="K22" s="2699"/>
      <c r="L22" s="3352" t="s">
        <v>40</v>
      </c>
    </row>
    <row r="23" spans="1:12" ht="20.100000000000001" customHeight="1" x14ac:dyDescent="0.25">
      <c r="A23" s="22">
        <v>41655</v>
      </c>
      <c r="B23" s="11" t="s">
        <v>12</v>
      </c>
      <c r="C23" s="108">
        <v>125</v>
      </c>
      <c r="D23" s="108">
        <f>+C23*(100-E23)/100</f>
        <v>123.75</v>
      </c>
      <c r="E23" s="108">
        <v>1</v>
      </c>
      <c r="F23" s="108"/>
      <c r="G23" s="108">
        <v>80</v>
      </c>
      <c r="H23" s="108"/>
      <c r="I23" s="108"/>
      <c r="L23" s="32" t="s">
        <v>310</v>
      </c>
    </row>
    <row r="24" spans="1:12" ht="20.100000000000001" customHeight="1" x14ac:dyDescent="0.25">
      <c r="A24" s="59">
        <v>41803</v>
      </c>
      <c r="B24" s="60" t="s">
        <v>186</v>
      </c>
      <c r="C24" s="133"/>
      <c r="D24" s="134"/>
      <c r="E24" s="133"/>
      <c r="F24" s="133"/>
      <c r="G24" s="133"/>
      <c r="H24" s="133">
        <v>4205</v>
      </c>
      <c r="I24" s="133">
        <v>100</v>
      </c>
      <c r="J24" s="133"/>
      <c r="K24" s="3339"/>
      <c r="L24" s="72" t="s">
        <v>40</v>
      </c>
    </row>
    <row r="25" spans="1:12" ht="20.100000000000001" customHeight="1" x14ac:dyDescent="0.25">
      <c r="A25" s="22">
        <v>41814</v>
      </c>
      <c r="B25" s="11" t="s">
        <v>14</v>
      </c>
      <c r="C25" s="3476" t="s">
        <v>172</v>
      </c>
      <c r="D25" s="3478"/>
      <c r="E25" s="3478"/>
      <c r="F25" s="3478"/>
      <c r="G25" s="3478"/>
      <c r="H25" s="3478"/>
      <c r="I25" s="3478"/>
      <c r="J25" s="3477"/>
      <c r="K25" s="3330"/>
    </row>
    <row r="26" spans="1:12" ht="25.5" customHeight="1" x14ac:dyDescent="0.25">
      <c r="A26" s="59">
        <v>41871</v>
      </c>
      <c r="B26" s="60" t="s">
        <v>186</v>
      </c>
      <c r="C26" s="133"/>
      <c r="D26" s="134"/>
      <c r="E26" s="133"/>
      <c r="F26" s="133"/>
      <c r="G26" s="133"/>
      <c r="H26" s="133">
        <v>3690</v>
      </c>
      <c r="I26" s="133">
        <v>100</v>
      </c>
      <c r="J26" s="133"/>
      <c r="K26" s="3339"/>
      <c r="L26" s="70" t="s">
        <v>173</v>
      </c>
    </row>
    <row r="27" spans="1:12" ht="25.5" customHeight="1" x14ac:dyDescent="0.25">
      <c r="A27" s="22">
        <v>41874</v>
      </c>
      <c r="B27" s="11" t="s">
        <v>14</v>
      </c>
      <c r="C27" s="3476" t="s">
        <v>244</v>
      </c>
      <c r="D27" s="3478"/>
      <c r="E27" s="3478"/>
      <c r="F27" s="3478"/>
      <c r="G27" s="3478"/>
      <c r="H27" s="3478"/>
      <c r="I27" s="3478"/>
      <c r="J27" s="3477"/>
      <c r="K27" s="3330"/>
      <c r="L27" s="158"/>
    </row>
    <row r="28" spans="1:12" ht="29.25" customHeight="1" x14ac:dyDescent="0.25">
      <c r="A28" s="22">
        <v>41899</v>
      </c>
      <c r="B28" s="11" t="s">
        <v>12</v>
      </c>
      <c r="C28" s="23">
        <v>130</v>
      </c>
      <c r="D28" s="108">
        <f>+C28*(100-E28)/100</f>
        <v>128.69999999999999</v>
      </c>
      <c r="E28" s="23">
        <v>1</v>
      </c>
      <c r="G28" s="23">
        <v>90</v>
      </c>
      <c r="L28" s="32" t="s">
        <v>535</v>
      </c>
    </row>
    <row r="29" spans="1:12" ht="25.5" customHeight="1" x14ac:dyDescent="0.25">
      <c r="A29" s="22">
        <v>41913</v>
      </c>
      <c r="B29" s="11" t="s">
        <v>4</v>
      </c>
      <c r="C29" s="3445" t="s">
        <v>525</v>
      </c>
      <c r="D29" s="3446"/>
      <c r="E29" s="3446"/>
      <c r="F29" s="3446"/>
      <c r="G29" s="3446"/>
      <c r="H29" s="3446"/>
      <c r="I29" s="3446"/>
      <c r="J29" s="3447"/>
      <c r="K29" s="3325"/>
    </row>
    <row r="30" spans="1:12" ht="25.5" customHeight="1" x14ac:dyDescent="0.25">
      <c r="A30" s="22">
        <v>41954</v>
      </c>
      <c r="B30" s="11" t="s">
        <v>186</v>
      </c>
      <c r="D30" s="108"/>
      <c r="H30" s="23">
        <v>3565</v>
      </c>
      <c r="I30" s="23">
        <v>100</v>
      </c>
      <c r="L30" s="32" t="s">
        <v>1015</v>
      </c>
    </row>
    <row r="31" spans="1:12" ht="25.5" customHeight="1" x14ac:dyDescent="0.25">
      <c r="A31" s="22">
        <v>42001</v>
      </c>
      <c r="B31" s="11" t="s">
        <v>26</v>
      </c>
      <c r="C31" s="3476" t="s">
        <v>527</v>
      </c>
      <c r="D31" s="3478"/>
      <c r="E31" s="3478"/>
      <c r="F31" s="3478"/>
      <c r="G31" s="3478"/>
      <c r="H31" s="3478"/>
      <c r="I31" s="3478"/>
      <c r="J31" s="3477"/>
      <c r="K31" s="3330"/>
    </row>
    <row r="32" spans="1:12" ht="25.5" customHeight="1" thickBot="1" x14ac:dyDescent="0.3">
      <c r="A32" s="14">
        <v>42002</v>
      </c>
      <c r="B32" s="15" t="s">
        <v>12</v>
      </c>
      <c r="C32" s="130">
        <v>120</v>
      </c>
      <c r="D32" s="131">
        <f>+C32*(100-E32)/100</f>
        <v>102</v>
      </c>
      <c r="E32" s="130">
        <v>15</v>
      </c>
      <c r="F32" s="130"/>
      <c r="G32" s="130">
        <v>60</v>
      </c>
      <c r="H32" s="130"/>
      <c r="I32" s="130"/>
      <c r="J32" s="130"/>
      <c r="K32" s="3341"/>
      <c r="L32" s="76" t="s">
        <v>536</v>
      </c>
    </row>
    <row r="33" spans="1:12" ht="25.5" customHeight="1" thickTop="1" x14ac:dyDescent="0.25">
      <c r="A33" s="39">
        <v>42005</v>
      </c>
      <c r="B33" s="40" t="s">
        <v>14</v>
      </c>
      <c r="C33" s="3536" t="s">
        <v>1450</v>
      </c>
      <c r="D33" s="3539"/>
      <c r="E33" s="3539"/>
      <c r="F33" s="3539"/>
      <c r="G33" s="3539"/>
      <c r="H33" s="3539"/>
      <c r="I33" s="3539"/>
      <c r="J33" s="3537"/>
      <c r="K33" s="3333"/>
      <c r="L33" s="73"/>
    </row>
    <row r="34" spans="1:12" ht="32.25" customHeight="1" x14ac:dyDescent="0.25">
      <c r="A34" s="22">
        <v>42027</v>
      </c>
      <c r="B34" s="11" t="s">
        <v>12</v>
      </c>
      <c r="C34" s="482">
        <v>235</v>
      </c>
      <c r="D34" s="480">
        <f>+C34*(100-E34)/100</f>
        <v>199.75</v>
      </c>
      <c r="E34" s="482">
        <v>15</v>
      </c>
      <c r="F34" s="482"/>
      <c r="G34" s="482">
        <v>75</v>
      </c>
      <c r="H34" s="482"/>
      <c r="I34" s="482"/>
      <c r="J34" s="482"/>
      <c r="K34" s="3327"/>
      <c r="L34" s="32" t="s">
        <v>1016</v>
      </c>
    </row>
    <row r="35" spans="1:12" ht="20.100000000000001" customHeight="1" x14ac:dyDescent="0.25">
      <c r="A35" s="22">
        <v>42031</v>
      </c>
      <c r="B35" s="11" t="s">
        <v>186</v>
      </c>
      <c r="C35" s="482"/>
      <c r="D35" s="480"/>
      <c r="E35" s="482"/>
      <c r="F35" s="482"/>
      <c r="G35" s="482"/>
      <c r="H35" s="482">
        <v>3770</v>
      </c>
      <c r="I35" s="482">
        <v>100</v>
      </c>
      <c r="J35" s="482"/>
      <c r="K35" s="3327"/>
      <c r="L35" s="32" t="s">
        <v>1017</v>
      </c>
    </row>
    <row r="36" spans="1:12" ht="20.100000000000001" customHeight="1" x14ac:dyDescent="0.25">
      <c r="A36" s="22">
        <v>42145</v>
      </c>
      <c r="B36" s="297" t="s">
        <v>186</v>
      </c>
      <c r="C36" s="482"/>
      <c r="D36" s="480"/>
      <c r="E36" s="482"/>
      <c r="F36" s="482"/>
      <c r="G36" s="482"/>
      <c r="H36" s="482">
        <v>3455</v>
      </c>
      <c r="I36" s="482">
        <v>100</v>
      </c>
      <c r="J36" s="482"/>
      <c r="K36" s="3327"/>
      <c r="L36" s="32" t="s">
        <v>40</v>
      </c>
    </row>
    <row r="37" spans="1:12" x14ac:dyDescent="0.25">
      <c r="A37" s="22">
        <v>42159</v>
      </c>
      <c r="B37" s="346" t="s">
        <v>12</v>
      </c>
      <c r="C37" s="482">
        <v>240</v>
      </c>
      <c r="D37" s="480">
        <f>+C37*(100-E37)/100</f>
        <v>216</v>
      </c>
      <c r="E37" s="482">
        <v>10</v>
      </c>
      <c r="F37" s="482"/>
      <c r="G37" s="482">
        <v>40</v>
      </c>
      <c r="H37" s="482"/>
      <c r="I37" s="482"/>
      <c r="J37" s="482"/>
      <c r="K37" s="3327"/>
      <c r="L37" s="32" t="s">
        <v>511</v>
      </c>
    </row>
    <row r="38" spans="1:12" ht="20.100000000000001" customHeight="1" x14ac:dyDescent="0.25">
      <c r="A38" s="22">
        <v>42169</v>
      </c>
      <c r="B38" s="361" t="s">
        <v>12</v>
      </c>
      <c r="C38" s="482">
        <v>210</v>
      </c>
      <c r="D38" s="480">
        <f>+C38*(100-E38)/100</f>
        <v>189</v>
      </c>
      <c r="E38" s="482">
        <v>10</v>
      </c>
      <c r="F38" s="482"/>
      <c r="G38" s="482">
        <v>90</v>
      </c>
      <c r="H38" s="482"/>
      <c r="I38" s="482"/>
      <c r="J38" s="482"/>
      <c r="K38" s="3327"/>
      <c r="L38" s="32" t="s">
        <v>313</v>
      </c>
    </row>
    <row r="39" spans="1:12" ht="20.100000000000001" customHeight="1" x14ac:dyDescent="0.25">
      <c r="A39" s="22">
        <v>42207</v>
      </c>
      <c r="B39" s="408" t="s">
        <v>14</v>
      </c>
      <c r="C39" s="3473" t="s">
        <v>15</v>
      </c>
      <c r="D39" s="3474"/>
      <c r="E39" s="3474"/>
      <c r="F39" s="3474"/>
      <c r="G39" s="3474"/>
      <c r="H39" s="3474"/>
      <c r="I39" s="3474"/>
      <c r="J39" s="3475"/>
      <c r="K39" s="3326"/>
    </row>
    <row r="40" spans="1:12" x14ac:dyDescent="0.25">
      <c r="A40" s="22">
        <v>42228</v>
      </c>
      <c r="B40" s="429" t="s">
        <v>12</v>
      </c>
      <c r="C40" s="482">
        <v>220</v>
      </c>
      <c r="D40" s="480">
        <f>+C40*(100-E40)/100</f>
        <v>198</v>
      </c>
      <c r="E40" s="482">
        <v>10</v>
      </c>
      <c r="F40" s="482"/>
      <c r="G40" s="482">
        <v>40</v>
      </c>
      <c r="H40" s="482"/>
      <c r="I40" s="482"/>
      <c r="J40" s="482"/>
      <c r="K40" s="3327"/>
      <c r="L40" s="32" t="s">
        <v>18</v>
      </c>
    </row>
    <row r="41" spans="1:12" x14ac:dyDescent="0.25">
      <c r="A41" s="22">
        <v>42236</v>
      </c>
      <c r="B41" s="429" t="s">
        <v>12</v>
      </c>
      <c r="C41" s="482">
        <v>255</v>
      </c>
      <c r="D41" s="480">
        <f>+C41*(100-E41)/100</f>
        <v>229.5</v>
      </c>
      <c r="E41" s="482">
        <v>10</v>
      </c>
      <c r="F41" s="482"/>
      <c r="G41" s="482">
        <v>110</v>
      </c>
      <c r="H41" s="482"/>
      <c r="I41" s="482"/>
      <c r="J41" s="482"/>
      <c r="K41" s="3327"/>
      <c r="L41" s="32" t="s">
        <v>22</v>
      </c>
    </row>
    <row r="42" spans="1:12" ht="20.100000000000001" customHeight="1" x14ac:dyDescent="0.25">
      <c r="A42" s="22">
        <v>42263</v>
      </c>
      <c r="B42" s="453" t="s">
        <v>12</v>
      </c>
      <c r="C42" s="482">
        <v>255</v>
      </c>
      <c r="D42" s="480">
        <f>+C42*(100-E42)/100</f>
        <v>229.5</v>
      </c>
      <c r="E42" s="482">
        <v>10</v>
      </c>
      <c r="F42" s="482"/>
      <c r="G42" s="482">
        <v>100</v>
      </c>
      <c r="H42" s="482"/>
      <c r="I42" s="482"/>
      <c r="J42" s="482"/>
      <c r="K42" s="3327"/>
      <c r="L42" s="32" t="s">
        <v>22</v>
      </c>
    </row>
    <row r="43" spans="1:12" ht="20.100000000000001" customHeight="1" x14ac:dyDescent="0.25">
      <c r="A43" s="22">
        <v>42264</v>
      </c>
      <c r="B43" s="454" t="s">
        <v>14</v>
      </c>
      <c r="C43" s="3482" t="s">
        <v>1475</v>
      </c>
      <c r="D43" s="3505"/>
      <c r="E43" s="3505"/>
      <c r="F43" s="3505"/>
      <c r="G43" s="3505"/>
      <c r="H43" s="3505"/>
      <c r="I43" s="3505"/>
      <c r="J43" s="3483"/>
      <c r="K43" s="3328"/>
    </row>
    <row r="44" spans="1:12" ht="20.100000000000001" customHeight="1" x14ac:dyDescent="0.25">
      <c r="A44" s="22">
        <v>42288</v>
      </c>
      <c r="B44" s="468" t="s">
        <v>12</v>
      </c>
      <c r="C44" s="482">
        <v>260</v>
      </c>
      <c r="D44" s="480">
        <f>+C44*(100-E44)/100</f>
        <v>234</v>
      </c>
      <c r="E44" s="482">
        <v>10</v>
      </c>
      <c r="F44" s="482"/>
      <c r="G44" s="482">
        <v>100</v>
      </c>
      <c r="H44" s="482"/>
      <c r="I44" s="482"/>
      <c r="J44" s="482"/>
      <c r="K44" s="3327"/>
      <c r="L44" s="32" t="s">
        <v>22</v>
      </c>
    </row>
    <row r="45" spans="1:12" ht="20.100000000000001" customHeight="1" x14ac:dyDescent="0.25">
      <c r="A45" s="22">
        <v>42294</v>
      </c>
      <c r="B45" s="474" t="s">
        <v>14</v>
      </c>
      <c r="C45" s="3482" t="s">
        <v>1474</v>
      </c>
      <c r="D45" s="3505"/>
      <c r="E45" s="3505"/>
      <c r="F45" s="3505"/>
      <c r="G45" s="3505"/>
      <c r="H45" s="3505"/>
      <c r="I45" s="3505"/>
      <c r="J45" s="3483"/>
      <c r="K45" s="3328"/>
    </row>
    <row r="46" spans="1:12" ht="49.5" customHeight="1" x14ac:dyDescent="0.25">
      <c r="A46" s="22">
        <v>42298</v>
      </c>
      <c r="B46" s="474" t="s">
        <v>14</v>
      </c>
      <c r="C46" s="3614" t="s">
        <v>1476</v>
      </c>
      <c r="D46" s="3733"/>
      <c r="E46" s="3733"/>
      <c r="F46" s="3733"/>
      <c r="G46" s="3733"/>
      <c r="H46" s="3733"/>
      <c r="I46" s="3733"/>
      <c r="J46" s="3615"/>
      <c r="K46" s="3342"/>
    </row>
    <row r="47" spans="1:12" ht="54" customHeight="1" x14ac:dyDescent="0.25">
      <c r="A47" s="1296">
        <v>42304</v>
      </c>
      <c r="B47" s="1622" t="s">
        <v>31</v>
      </c>
      <c r="C47" s="3745" t="s">
        <v>1534</v>
      </c>
      <c r="D47" s="3746"/>
      <c r="E47" s="3746"/>
      <c r="F47" s="3746"/>
      <c r="G47" s="3746"/>
      <c r="H47" s="3746"/>
      <c r="I47" s="3746"/>
      <c r="J47" s="3747"/>
      <c r="K47" s="3345"/>
      <c r="L47" s="1550" t="s">
        <v>2109</v>
      </c>
    </row>
    <row r="48" spans="1:12" s="493" customFormat="1" x14ac:dyDescent="0.25">
      <c r="A48" s="202">
        <v>42313</v>
      </c>
      <c r="B48" s="203" t="s">
        <v>186</v>
      </c>
      <c r="C48" s="203"/>
      <c r="D48" s="491"/>
      <c r="E48" s="203"/>
      <c r="F48" s="203"/>
      <c r="G48" s="203"/>
      <c r="H48" s="555">
        <v>3485</v>
      </c>
      <c r="I48" s="555">
        <v>100</v>
      </c>
      <c r="J48" s="203"/>
      <c r="K48" s="203"/>
      <c r="L48" s="2147" t="s">
        <v>40</v>
      </c>
    </row>
    <row r="49" spans="1:12" x14ac:dyDescent="0.25">
      <c r="A49" s="22">
        <v>42320</v>
      </c>
      <c r="B49" s="500" t="s">
        <v>12</v>
      </c>
      <c r="C49" s="482">
        <v>265</v>
      </c>
      <c r="D49" s="480">
        <f>+C49*(100-E49)/100</f>
        <v>233.2</v>
      </c>
      <c r="E49" s="482">
        <v>12</v>
      </c>
      <c r="F49" s="482"/>
      <c r="G49" s="482">
        <v>80</v>
      </c>
      <c r="H49" s="482"/>
      <c r="I49" s="482"/>
      <c r="J49" s="482"/>
      <c r="K49" s="3327"/>
      <c r="L49" s="32" t="s">
        <v>1497</v>
      </c>
    </row>
    <row r="50" spans="1:12" x14ac:dyDescent="0.25">
      <c r="A50" s="22">
        <v>42329</v>
      </c>
      <c r="B50" s="518" t="s">
        <v>26</v>
      </c>
      <c r="C50" s="3473" t="s">
        <v>1521</v>
      </c>
      <c r="D50" s="3474"/>
      <c r="E50" s="3474"/>
      <c r="F50" s="3474"/>
      <c r="G50" s="3474"/>
      <c r="H50" s="3474"/>
      <c r="I50" s="3474"/>
      <c r="J50" s="3475"/>
      <c r="K50" s="3326"/>
    </row>
    <row r="51" spans="1:12" x14ac:dyDescent="0.25">
      <c r="A51" s="22">
        <v>42339</v>
      </c>
      <c r="B51" s="545" t="s">
        <v>12</v>
      </c>
      <c r="C51" s="482">
        <v>425</v>
      </c>
      <c r="D51" s="480">
        <f t="shared" ref="D51:D56" si="0">+C51*(100-E51)/100</f>
        <v>374</v>
      </c>
      <c r="E51" s="482">
        <v>12</v>
      </c>
      <c r="F51" s="482"/>
      <c r="G51" s="482">
        <v>100</v>
      </c>
      <c r="H51" s="482"/>
      <c r="I51" s="482"/>
      <c r="J51" s="482"/>
      <c r="K51" s="3327"/>
      <c r="L51" s="32" t="s">
        <v>1533</v>
      </c>
    </row>
    <row r="52" spans="1:12" x14ac:dyDescent="0.25">
      <c r="A52" s="22">
        <v>42343</v>
      </c>
      <c r="B52" s="550" t="s">
        <v>12</v>
      </c>
      <c r="C52" s="482">
        <v>480</v>
      </c>
      <c r="D52" s="480">
        <f t="shared" si="0"/>
        <v>422.4</v>
      </c>
      <c r="E52" s="482">
        <v>12</v>
      </c>
      <c r="F52" s="482"/>
      <c r="G52" s="482">
        <v>100</v>
      </c>
      <c r="H52" s="482"/>
      <c r="I52" s="482"/>
      <c r="J52" s="482"/>
      <c r="K52" s="3327"/>
      <c r="L52" s="32" t="s">
        <v>310</v>
      </c>
    </row>
    <row r="53" spans="1:12" ht="20.100000000000001" customHeight="1" x14ac:dyDescent="0.25">
      <c r="A53" s="22">
        <v>42382</v>
      </c>
      <c r="B53" s="596" t="s">
        <v>186</v>
      </c>
      <c r="C53" s="482"/>
      <c r="D53" s="480">
        <f t="shared" si="0"/>
        <v>0</v>
      </c>
      <c r="E53" s="482"/>
      <c r="F53" s="482"/>
      <c r="G53" s="482"/>
      <c r="H53" s="482">
        <v>4160</v>
      </c>
      <c r="I53" s="482">
        <v>100</v>
      </c>
      <c r="J53" s="482"/>
      <c r="K53" s="3327"/>
      <c r="L53" s="32" t="s">
        <v>40</v>
      </c>
    </row>
    <row r="54" spans="1:12" ht="20.100000000000001" customHeight="1" x14ac:dyDescent="0.25">
      <c r="A54" s="601">
        <v>42384</v>
      </c>
      <c r="B54" s="600" t="s">
        <v>12</v>
      </c>
      <c r="C54" s="256">
        <v>345</v>
      </c>
      <c r="D54" s="257">
        <f t="shared" si="0"/>
        <v>303.60000000000002</v>
      </c>
      <c r="E54" s="256">
        <v>12</v>
      </c>
      <c r="F54" s="256"/>
      <c r="G54" s="256">
        <v>45</v>
      </c>
      <c r="H54" s="256"/>
      <c r="I54" s="256"/>
      <c r="J54" s="256"/>
      <c r="K54" s="3340"/>
      <c r="L54" s="70" t="s">
        <v>18</v>
      </c>
    </row>
    <row r="55" spans="1:12" ht="21" customHeight="1" x14ac:dyDescent="0.25">
      <c r="A55" s="22">
        <v>42405</v>
      </c>
      <c r="B55" s="611" t="s">
        <v>12</v>
      </c>
      <c r="C55" s="482">
        <v>410</v>
      </c>
      <c r="D55" s="480">
        <f t="shared" si="0"/>
        <v>360.8</v>
      </c>
      <c r="E55" s="482">
        <v>12</v>
      </c>
      <c r="F55" s="482"/>
      <c r="G55" s="482">
        <v>50</v>
      </c>
      <c r="H55" s="482"/>
      <c r="I55" s="482"/>
      <c r="J55" s="482"/>
      <c r="K55" s="3327"/>
      <c r="L55" s="32" t="s">
        <v>18</v>
      </c>
    </row>
    <row r="56" spans="1:12" ht="20.100000000000001" customHeight="1" x14ac:dyDescent="0.25">
      <c r="A56" s="22">
        <v>42429</v>
      </c>
      <c r="B56" s="634" t="s">
        <v>12</v>
      </c>
      <c r="C56" s="482">
        <v>380</v>
      </c>
      <c r="D56" s="480">
        <f t="shared" si="0"/>
        <v>323</v>
      </c>
      <c r="E56" s="482">
        <v>15</v>
      </c>
      <c r="F56" s="482"/>
      <c r="G56" s="482">
        <v>70</v>
      </c>
      <c r="H56" s="482"/>
      <c r="I56" s="482"/>
      <c r="J56" s="482"/>
      <c r="K56" s="3327"/>
      <c r="L56" s="32" t="s">
        <v>1624</v>
      </c>
    </row>
    <row r="57" spans="1:12" ht="20.100000000000001" customHeight="1" x14ac:dyDescent="0.25">
      <c r="A57" s="728">
        <v>42491</v>
      </c>
      <c r="B57" s="729" t="s">
        <v>4</v>
      </c>
      <c r="C57" s="3445" t="s">
        <v>1738</v>
      </c>
      <c r="D57" s="3446"/>
      <c r="E57" s="3446"/>
      <c r="F57" s="3446"/>
      <c r="G57" s="3446"/>
      <c r="H57" s="3446"/>
      <c r="I57" s="3446"/>
      <c r="J57" s="3447"/>
      <c r="K57" s="3325"/>
    </row>
    <row r="58" spans="1:12" ht="20.100000000000001" customHeight="1" x14ac:dyDescent="0.25">
      <c r="A58" s="694">
        <v>42495</v>
      </c>
      <c r="B58" s="693" t="s">
        <v>12</v>
      </c>
      <c r="C58" s="256">
        <v>295</v>
      </c>
      <c r="D58" s="257">
        <f>+C58*(100-E58)/100</f>
        <v>221.25</v>
      </c>
      <c r="E58" s="256">
        <v>25</v>
      </c>
      <c r="F58" s="256"/>
      <c r="G58" s="256">
        <v>40</v>
      </c>
      <c r="H58" s="256"/>
      <c r="I58" s="256"/>
      <c r="J58" s="256"/>
      <c r="K58" s="3340"/>
      <c r="L58" s="70" t="s">
        <v>18</v>
      </c>
    </row>
    <row r="59" spans="1:12" ht="20.100000000000001" customHeight="1" x14ac:dyDescent="0.25">
      <c r="A59" s="22">
        <v>42523</v>
      </c>
      <c r="B59" s="11" t="s">
        <v>12</v>
      </c>
      <c r="C59" s="482">
        <v>375</v>
      </c>
      <c r="D59" s="480">
        <f>+C59*(100-E59)/100</f>
        <v>281.25</v>
      </c>
      <c r="E59" s="482">
        <v>25</v>
      </c>
      <c r="F59" s="482"/>
      <c r="G59" s="482">
        <v>40</v>
      </c>
      <c r="H59" s="482"/>
      <c r="I59" s="482"/>
      <c r="J59" s="482"/>
      <c r="K59" s="3327"/>
      <c r="L59" s="32" t="s">
        <v>18</v>
      </c>
    </row>
    <row r="60" spans="1:12" ht="20.100000000000001" customHeight="1" x14ac:dyDescent="0.25">
      <c r="A60" s="22">
        <v>42530</v>
      </c>
      <c r="B60" s="11" t="s">
        <v>26</v>
      </c>
      <c r="C60" s="3473" t="s">
        <v>1731</v>
      </c>
      <c r="D60" s="3474"/>
      <c r="E60" s="3474"/>
      <c r="F60" s="3474"/>
      <c r="G60" s="3474"/>
      <c r="H60" s="3474"/>
      <c r="I60" s="3474"/>
      <c r="J60" s="3475"/>
      <c r="K60" s="3326"/>
    </row>
    <row r="61" spans="1:12" ht="20.100000000000001" customHeight="1" x14ac:dyDescent="0.25">
      <c r="A61" s="22">
        <v>42541</v>
      </c>
      <c r="B61" s="11" t="s">
        <v>4</v>
      </c>
      <c r="C61" s="3482" t="s">
        <v>1769</v>
      </c>
      <c r="D61" s="3505"/>
      <c r="E61" s="3505"/>
      <c r="F61" s="3505"/>
      <c r="G61" s="3505"/>
      <c r="H61" s="3505"/>
      <c r="I61" s="3505"/>
      <c r="J61" s="3483"/>
      <c r="K61" s="3328"/>
    </row>
    <row r="62" spans="1:12" ht="20.100000000000001" customHeight="1" x14ac:dyDescent="0.25">
      <c r="A62" s="22">
        <v>42548</v>
      </c>
      <c r="B62" s="741" t="s">
        <v>26</v>
      </c>
      <c r="C62" s="3473" t="s">
        <v>1749</v>
      </c>
      <c r="D62" s="3474"/>
      <c r="E62" s="3474"/>
      <c r="F62" s="3474"/>
      <c r="G62" s="3474"/>
      <c r="H62" s="3474"/>
      <c r="I62" s="3474"/>
      <c r="J62" s="3475"/>
      <c r="K62" s="3326"/>
    </row>
    <row r="63" spans="1:12" x14ac:dyDescent="0.25">
      <c r="A63" s="22">
        <v>42556</v>
      </c>
      <c r="B63" s="11" t="s">
        <v>12</v>
      </c>
      <c r="C63" s="482">
        <v>270</v>
      </c>
      <c r="D63" s="480">
        <f>+C63*(100-E63)/100</f>
        <v>162</v>
      </c>
      <c r="E63" s="482">
        <v>40</v>
      </c>
      <c r="F63" s="482"/>
      <c r="G63" s="482">
        <v>85</v>
      </c>
      <c r="H63" s="482"/>
      <c r="I63" s="482"/>
      <c r="J63" s="482"/>
      <c r="K63" s="3327"/>
      <c r="L63" s="32" t="s">
        <v>1760</v>
      </c>
    </row>
    <row r="64" spans="1:12" ht="20.100000000000001" customHeight="1" x14ac:dyDescent="0.25">
      <c r="A64" s="763">
        <v>42573</v>
      </c>
      <c r="B64" s="762" t="s">
        <v>186</v>
      </c>
      <c r="C64" s="256"/>
      <c r="D64" s="257"/>
      <c r="E64" s="256"/>
      <c r="F64" s="256"/>
      <c r="G64" s="256"/>
      <c r="H64" s="3693" t="s">
        <v>1573</v>
      </c>
      <c r="I64" s="3744"/>
      <c r="J64" s="3694"/>
      <c r="K64" s="3344"/>
      <c r="L64" s="70" t="s">
        <v>55</v>
      </c>
    </row>
    <row r="65" spans="1:12" ht="20.100000000000001" customHeight="1" x14ac:dyDescent="0.25">
      <c r="A65" s="22">
        <v>42605</v>
      </c>
      <c r="B65" s="798" t="s">
        <v>14</v>
      </c>
      <c r="C65" s="3473" t="s">
        <v>1850</v>
      </c>
      <c r="D65" s="3474"/>
      <c r="E65" s="3474"/>
      <c r="F65" s="3474"/>
      <c r="G65" s="3474"/>
      <c r="H65" s="3474"/>
      <c r="I65" s="3474"/>
      <c r="J65" s="3475"/>
      <c r="K65" s="3326"/>
    </row>
    <row r="66" spans="1:12" x14ac:dyDescent="0.25">
      <c r="A66" s="22">
        <v>42610</v>
      </c>
      <c r="B66" s="11" t="s">
        <v>12</v>
      </c>
      <c r="C66" s="482">
        <v>280</v>
      </c>
      <c r="D66" s="480">
        <f>+C66*(100-E66)/100</f>
        <v>168</v>
      </c>
      <c r="E66" s="482">
        <v>40</v>
      </c>
      <c r="F66" s="482"/>
      <c r="G66" s="482">
        <v>80</v>
      </c>
      <c r="H66" s="482"/>
      <c r="I66" s="482"/>
      <c r="J66" s="482"/>
      <c r="K66" s="3327"/>
      <c r="L66" s="32" t="s">
        <v>1865</v>
      </c>
    </row>
    <row r="67" spans="1:12" x14ac:dyDescent="0.25">
      <c r="A67" s="22">
        <v>42628</v>
      </c>
      <c r="B67" s="11" t="s">
        <v>14</v>
      </c>
      <c r="C67" s="3473" t="s">
        <v>15</v>
      </c>
      <c r="D67" s="3474"/>
      <c r="E67" s="3474"/>
      <c r="F67" s="3474"/>
      <c r="G67" s="3474"/>
      <c r="H67" s="3474"/>
      <c r="I67" s="3474"/>
      <c r="J67" s="3475"/>
      <c r="K67" s="3326"/>
    </row>
    <row r="68" spans="1:12" ht="36" customHeight="1" x14ac:dyDescent="0.25">
      <c r="A68" s="22">
        <v>42631</v>
      </c>
      <c r="B68" s="815" t="s">
        <v>14</v>
      </c>
      <c r="C68" s="3473" t="s">
        <v>1880</v>
      </c>
      <c r="D68" s="3474"/>
      <c r="E68" s="3474"/>
      <c r="F68" s="3474"/>
      <c r="G68" s="3474"/>
      <c r="H68" s="3474"/>
      <c r="I68" s="3474"/>
      <c r="J68" s="3475"/>
      <c r="K68" s="3326"/>
    </row>
    <row r="69" spans="1:12" ht="24.75" customHeight="1" x14ac:dyDescent="0.25">
      <c r="A69" s="22">
        <v>42636</v>
      </c>
      <c r="B69" s="11" t="s">
        <v>186</v>
      </c>
      <c r="C69" s="482"/>
      <c r="D69" s="480"/>
      <c r="E69" s="482"/>
      <c r="F69" s="482"/>
      <c r="G69" s="482"/>
      <c r="H69" s="3482" t="s">
        <v>1573</v>
      </c>
      <c r="I69" s="3505"/>
      <c r="J69" s="3483"/>
      <c r="K69" s="3328"/>
      <c r="L69" s="32" t="s">
        <v>207</v>
      </c>
    </row>
    <row r="70" spans="1:12" ht="54" customHeight="1" x14ac:dyDescent="0.25">
      <c r="A70" s="22">
        <v>42650</v>
      </c>
      <c r="B70" s="11" t="s">
        <v>14</v>
      </c>
      <c r="C70" s="3473" t="s">
        <v>1897</v>
      </c>
      <c r="D70" s="3474"/>
      <c r="E70" s="3474"/>
      <c r="F70" s="3474"/>
      <c r="G70" s="3474"/>
      <c r="H70" s="3474"/>
      <c r="I70" s="3474"/>
      <c r="J70" s="3475"/>
      <c r="K70" s="3326"/>
    </row>
    <row r="71" spans="1:12" ht="67.5" customHeight="1" x14ac:dyDescent="0.25">
      <c r="A71" s="827">
        <v>42652</v>
      </c>
      <c r="B71" s="829" t="s">
        <v>23</v>
      </c>
      <c r="C71" s="3473" t="s">
        <v>1898</v>
      </c>
      <c r="D71" s="3474"/>
      <c r="E71" s="3474"/>
      <c r="F71" s="3474"/>
      <c r="G71" s="3474"/>
      <c r="H71" s="3474"/>
      <c r="I71" s="3474"/>
      <c r="J71" s="3475"/>
      <c r="K71" s="3326"/>
    </row>
    <row r="72" spans="1:12" ht="86.25" customHeight="1" x14ac:dyDescent="0.25">
      <c r="A72" s="1254">
        <v>42653</v>
      </c>
      <c r="B72" s="1255" t="s">
        <v>31</v>
      </c>
      <c r="C72" s="3583" t="s">
        <v>2715</v>
      </c>
      <c r="D72" s="3584"/>
      <c r="E72" s="3584"/>
      <c r="F72" s="3584"/>
      <c r="G72" s="3584"/>
      <c r="H72" s="3584"/>
      <c r="I72" s="3584"/>
      <c r="J72" s="3585"/>
      <c r="K72" s="3335"/>
      <c r="L72" s="1318" t="s">
        <v>2109</v>
      </c>
    </row>
    <row r="73" spans="1:12" ht="20.100000000000001" customHeight="1" x14ac:dyDescent="0.25">
      <c r="A73" s="22">
        <v>42660</v>
      </c>
      <c r="B73" s="846" t="s">
        <v>12</v>
      </c>
      <c r="C73" s="482">
        <v>310</v>
      </c>
      <c r="D73" s="480">
        <f t="shared" ref="D73:D79" si="1">+C73*(100-E73)/100</f>
        <v>46.5</v>
      </c>
      <c r="E73" s="482">
        <v>85</v>
      </c>
      <c r="F73" s="482"/>
      <c r="G73" s="482">
        <v>100</v>
      </c>
      <c r="H73" s="482"/>
      <c r="I73" s="482"/>
      <c r="J73" s="482"/>
      <c r="K73" s="3327"/>
      <c r="L73" s="32" t="s">
        <v>1751</v>
      </c>
    </row>
    <row r="74" spans="1:12" x14ac:dyDescent="0.25">
      <c r="A74" s="3459">
        <v>42679</v>
      </c>
      <c r="B74" s="11" t="s">
        <v>33</v>
      </c>
      <c r="C74" s="3473" t="s">
        <v>1943</v>
      </c>
      <c r="D74" s="3474"/>
      <c r="E74" s="3474"/>
      <c r="F74" s="3474"/>
      <c r="G74" s="3474"/>
      <c r="H74" s="3474"/>
      <c r="I74" s="3474"/>
      <c r="J74" s="3475"/>
      <c r="K74" s="3326"/>
    </row>
    <row r="75" spans="1:12" x14ac:dyDescent="0.25">
      <c r="A75" s="3654"/>
      <c r="B75" s="860" t="s">
        <v>186</v>
      </c>
      <c r="C75" s="861"/>
      <c r="D75" s="859"/>
      <c r="E75" s="861"/>
      <c r="F75" s="861"/>
      <c r="G75" s="861"/>
      <c r="H75" s="861"/>
      <c r="I75" s="861"/>
      <c r="J75" s="861">
        <v>3000</v>
      </c>
      <c r="K75" s="3327"/>
      <c r="L75" s="32" t="s">
        <v>1970</v>
      </c>
    </row>
    <row r="76" spans="1:12" ht="23.25" customHeight="1" x14ac:dyDescent="0.25">
      <c r="A76" s="3654"/>
      <c r="B76" s="1255" t="s">
        <v>23</v>
      </c>
      <c r="C76" s="3583" t="s">
        <v>1969</v>
      </c>
      <c r="D76" s="3584"/>
      <c r="E76" s="3584"/>
      <c r="F76" s="3584"/>
      <c r="G76" s="3584"/>
      <c r="H76" s="3584"/>
      <c r="I76" s="3584"/>
      <c r="J76" s="3585"/>
      <c r="K76" s="2763" t="s">
        <v>2072</v>
      </c>
      <c r="L76" s="1318" t="s">
        <v>2110</v>
      </c>
    </row>
    <row r="77" spans="1:12" x14ac:dyDescent="0.25">
      <c r="A77" s="3460"/>
      <c r="B77" s="11" t="s">
        <v>14</v>
      </c>
      <c r="C77" s="3473" t="s">
        <v>1942</v>
      </c>
      <c r="D77" s="3474"/>
      <c r="E77" s="3474"/>
      <c r="F77" s="3474"/>
      <c r="G77" s="3474"/>
      <c r="H77" s="3474"/>
      <c r="I77" s="3474"/>
      <c r="J77" s="3475"/>
      <c r="K77" s="3326"/>
      <c r="L77" s="32" t="s">
        <v>1961</v>
      </c>
    </row>
    <row r="78" spans="1:12" ht="16.5" thickBot="1" x14ac:dyDescent="0.3">
      <c r="A78" s="33">
        <v>42694</v>
      </c>
      <c r="B78" s="34" t="s">
        <v>12</v>
      </c>
      <c r="C78" s="953">
        <v>330</v>
      </c>
      <c r="D78" s="383">
        <f t="shared" si="1"/>
        <v>148.5</v>
      </c>
      <c r="E78" s="953">
        <v>55</v>
      </c>
      <c r="F78" s="953"/>
      <c r="G78" s="953">
        <v>105</v>
      </c>
      <c r="H78" s="953"/>
      <c r="I78" s="953"/>
      <c r="J78" s="953"/>
      <c r="K78" s="3343"/>
      <c r="L78" s="44" t="s">
        <v>1980</v>
      </c>
    </row>
    <row r="79" spans="1:12" ht="16.5" thickTop="1" x14ac:dyDescent="0.25">
      <c r="A79" s="946">
        <v>42777</v>
      </c>
      <c r="B79" s="952" t="s">
        <v>12</v>
      </c>
      <c r="C79" s="323">
        <v>295</v>
      </c>
      <c r="D79" s="955">
        <f t="shared" si="1"/>
        <v>147.5</v>
      </c>
      <c r="E79" s="323">
        <v>50</v>
      </c>
      <c r="F79" s="323"/>
      <c r="G79" s="323">
        <v>100</v>
      </c>
      <c r="H79" s="323"/>
      <c r="I79" s="323"/>
      <c r="J79" s="323"/>
      <c r="K79" s="3349"/>
      <c r="L79" s="77" t="s">
        <v>2041</v>
      </c>
    </row>
    <row r="80" spans="1:12" x14ac:dyDescent="0.25">
      <c r="A80" s="22">
        <v>42797</v>
      </c>
      <c r="B80" s="947" t="s">
        <v>186</v>
      </c>
      <c r="C80" s="482"/>
      <c r="D80" s="480"/>
      <c r="E80" s="482"/>
      <c r="F80" s="482"/>
      <c r="G80" s="482"/>
      <c r="H80" s="3482" t="s">
        <v>2060</v>
      </c>
      <c r="I80" s="3483"/>
      <c r="J80" s="482"/>
      <c r="K80" s="3327"/>
      <c r="L80" s="32" t="s">
        <v>40</v>
      </c>
    </row>
    <row r="81" spans="1:12" x14ac:dyDescent="0.25">
      <c r="A81" s="22">
        <v>42808</v>
      </c>
      <c r="B81" s="1010" t="s">
        <v>186</v>
      </c>
      <c r="C81" s="482"/>
      <c r="D81" s="480"/>
      <c r="E81" s="482"/>
      <c r="F81" s="482"/>
      <c r="G81" s="482"/>
      <c r="H81" s="482">
        <v>3310</v>
      </c>
      <c r="I81" s="482">
        <v>100</v>
      </c>
      <c r="J81" s="482"/>
      <c r="K81" s="3327"/>
      <c r="L81" s="32" t="s">
        <v>40</v>
      </c>
    </row>
    <row r="82" spans="1:12" ht="20.100000000000001" customHeight="1" x14ac:dyDescent="0.25">
      <c r="A82" s="22">
        <v>42875</v>
      </c>
      <c r="B82" s="1151" t="s">
        <v>186</v>
      </c>
      <c r="C82" s="482"/>
      <c r="D82" s="480"/>
      <c r="E82" s="482"/>
      <c r="F82" s="482"/>
      <c r="G82" s="482"/>
      <c r="H82" s="482">
        <v>3245</v>
      </c>
      <c r="I82" s="482">
        <v>100</v>
      </c>
      <c r="J82" s="482"/>
      <c r="K82" s="3327"/>
      <c r="L82" s="32" t="s">
        <v>40</v>
      </c>
    </row>
    <row r="83" spans="1:12" ht="20.100000000000001" customHeight="1" x14ac:dyDescent="0.25">
      <c r="A83" s="1159">
        <v>42888</v>
      </c>
      <c r="B83" s="1160" t="s">
        <v>12</v>
      </c>
      <c r="C83" s="482">
        <v>275</v>
      </c>
      <c r="D83" s="480">
        <f>+C83*(100-E83)/100</f>
        <v>137.5</v>
      </c>
      <c r="E83" s="482">
        <v>50</v>
      </c>
      <c r="F83" s="482"/>
      <c r="G83" s="482">
        <v>50</v>
      </c>
      <c r="H83" s="482"/>
      <c r="I83" s="482"/>
      <c r="J83" s="482"/>
      <c r="K83" s="3327"/>
      <c r="L83" s="32" t="s">
        <v>18</v>
      </c>
    </row>
    <row r="84" spans="1:12" ht="20.100000000000001" customHeight="1" x14ac:dyDescent="0.25">
      <c r="A84" s="1217">
        <v>42910</v>
      </c>
      <c r="B84" s="1218" t="s">
        <v>12</v>
      </c>
      <c r="C84" s="1220">
        <v>295</v>
      </c>
      <c r="D84" s="1216">
        <f>+C84*(100-E84)/100</f>
        <v>103.25</v>
      </c>
      <c r="E84" s="1220">
        <v>65</v>
      </c>
      <c r="F84" s="1220"/>
      <c r="G84" s="1220">
        <v>114</v>
      </c>
      <c r="H84" s="1220"/>
      <c r="I84" s="1220"/>
      <c r="J84" s="1220"/>
      <c r="K84" s="3327"/>
      <c r="L84" s="32" t="s">
        <v>2097</v>
      </c>
    </row>
    <row r="85" spans="1:12" ht="20.100000000000001" customHeight="1" x14ac:dyDescent="0.25">
      <c r="A85" s="22">
        <v>42928</v>
      </c>
      <c r="B85" s="11" t="s">
        <v>12</v>
      </c>
      <c r="C85" s="482">
        <v>285</v>
      </c>
      <c r="D85" s="480">
        <f>+C85*(100-E85)/100</f>
        <v>99.75</v>
      </c>
      <c r="E85" s="482">
        <v>65</v>
      </c>
      <c r="F85" s="482"/>
      <c r="G85" s="482">
        <v>95</v>
      </c>
      <c r="H85" s="482"/>
      <c r="I85" s="482"/>
      <c r="J85" s="482"/>
      <c r="K85" s="3327"/>
      <c r="L85" s="32" t="s">
        <v>2097</v>
      </c>
    </row>
    <row r="86" spans="1:12" ht="20.100000000000001" customHeight="1" x14ac:dyDescent="0.25">
      <c r="A86" s="22">
        <v>42941</v>
      </c>
      <c r="B86" s="1222" t="s">
        <v>14</v>
      </c>
      <c r="C86" s="3473" t="s">
        <v>545</v>
      </c>
      <c r="D86" s="3474"/>
      <c r="E86" s="3474"/>
      <c r="F86" s="3474"/>
      <c r="G86" s="3474"/>
      <c r="H86" s="3474"/>
      <c r="I86" s="3474"/>
      <c r="J86" s="3475"/>
      <c r="K86" s="3326"/>
    </row>
    <row r="87" spans="1:12" ht="20.100000000000001" customHeight="1" x14ac:dyDescent="0.25">
      <c r="A87" s="1229">
        <v>42952</v>
      </c>
      <c r="B87" s="1230" t="s">
        <v>186</v>
      </c>
      <c r="C87" s="1238"/>
      <c r="D87" s="1237"/>
      <c r="E87" s="1238"/>
      <c r="F87" s="1238"/>
      <c r="G87" s="1238"/>
      <c r="H87" s="1238">
        <v>2990</v>
      </c>
      <c r="I87" s="1238">
        <v>100</v>
      </c>
      <c r="J87" s="1228"/>
      <c r="K87" s="3326"/>
      <c r="L87" s="32" t="s">
        <v>40</v>
      </c>
    </row>
    <row r="88" spans="1:12" ht="20.100000000000001" customHeight="1" x14ac:dyDescent="0.25">
      <c r="A88" s="22">
        <v>42953</v>
      </c>
      <c r="B88" s="1226" t="s">
        <v>14</v>
      </c>
      <c r="C88" s="3473" t="s">
        <v>2263</v>
      </c>
      <c r="D88" s="3474"/>
      <c r="E88" s="3474"/>
      <c r="F88" s="3474"/>
      <c r="G88" s="3474"/>
      <c r="H88" s="3474"/>
      <c r="I88" s="3474"/>
      <c r="J88" s="3475"/>
      <c r="K88" s="3326"/>
    </row>
    <row r="89" spans="1:12" ht="20.100000000000001" customHeight="1" x14ac:dyDescent="0.25">
      <c r="A89" s="22">
        <v>42954</v>
      </c>
      <c r="B89" s="1226" t="s">
        <v>14</v>
      </c>
      <c r="C89" s="3473" t="s">
        <v>545</v>
      </c>
      <c r="D89" s="3474"/>
      <c r="E89" s="3474"/>
      <c r="F89" s="3474"/>
      <c r="G89" s="3474"/>
      <c r="H89" s="3474"/>
      <c r="I89" s="3474"/>
      <c r="J89" s="3475"/>
      <c r="K89" s="3326"/>
    </row>
    <row r="90" spans="1:12" ht="20.100000000000001" customHeight="1" x14ac:dyDescent="0.25">
      <c r="A90" s="22">
        <v>42956</v>
      </c>
      <c r="B90" s="1227" t="s">
        <v>14</v>
      </c>
      <c r="C90" s="3473" t="s">
        <v>15</v>
      </c>
      <c r="D90" s="3474"/>
      <c r="E90" s="3474"/>
      <c r="F90" s="3474"/>
      <c r="G90" s="3474"/>
      <c r="H90" s="3474"/>
      <c r="I90" s="3474"/>
      <c r="J90" s="3475"/>
      <c r="K90" s="3326"/>
    </row>
    <row r="91" spans="1:12" ht="20.100000000000001" customHeight="1" x14ac:dyDescent="0.25">
      <c r="A91" s="22">
        <v>42969</v>
      </c>
      <c r="B91" s="1243" t="s">
        <v>12</v>
      </c>
      <c r="C91" s="482">
        <v>295</v>
      </c>
      <c r="D91" s="480">
        <f>+C91*(100-E91)/100</f>
        <v>103.25</v>
      </c>
      <c r="E91" s="482">
        <v>65</v>
      </c>
      <c r="F91" s="482"/>
      <c r="G91" s="482">
        <v>40</v>
      </c>
      <c r="H91" s="482"/>
      <c r="I91" s="482"/>
      <c r="J91" s="482"/>
      <c r="K91" s="3327"/>
      <c r="L91" s="32" t="s">
        <v>18</v>
      </c>
    </row>
    <row r="92" spans="1:12" x14ac:dyDescent="0.25">
      <c r="A92" s="22">
        <v>43053</v>
      </c>
      <c r="B92" s="11" t="s">
        <v>12</v>
      </c>
      <c r="C92" s="482">
        <v>285</v>
      </c>
      <c r="D92" s="480">
        <f>+C92*(100-E92)/100</f>
        <v>99.75</v>
      </c>
      <c r="E92" s="482">
        <v>65</v>
      </c>
      <c r="F92" s="482"/>
      <c r="G92" s="482">
        <v>40</v>
      </c>
      <c r="H92" s="482"/>
      <c r="I92" s="482"/>
      <c r="J92" s="482"/>
      <c r="K92" s="3327"/>
      <c r="L92" s="32" t="s">
        <v>18</v>
      </c>
    </row>
    <row r="93" spans="1:12" ht="20.100000000000001" customHeight="1" thickBot="1" x14ac:dyDescent="0.3">
      <c r="A93" s="1863">
        <v>43073</v>
      </c>
      <c r="B93" s="1878" t="s">
        <v>186</v>
      </c>
      <c r="C93" s="252"/>
      <c r="D93" s="1865"/>
      <c r="E93" s="252"/>
      <c r="F93" s="252"/>
      <c r="G93" s="252"/>
      <c r="H93" s="252">
        <v>3635</v>
      </c>
      <c r="I93" s="252">
        <v>100</v>
      </c>
      <c r="J93" s="252"/>
      <c r="K93" s="3329"/>
      <c r="L93" s="75" t="s">
        <v>40</v>
      </c>
    </row>
    <row r="94" spans="1:12" ht="45.75" customHeight="1" thickTop="1" x14ac:dyDescent="0.25">
      <c r="A94" s="39">
        <v>43149</v>
      </c>
      <c r="B94" s="40" t="s">
        <v>14</v>
      </c>
      <c r="C94" s="3595" t="s">
        <v>2692</v>
      </c>
      <c r="D94" s="3596"/>
      <c r="E94" s="3596"/>
      <c r="F94" s="3596"/>
      <c r="G94" s="3596"/>
      <c r="H94" s="3596"/>
      <c r="I94" s="3596"/>
      <c r="J94" s="3597"/>
      <c r="K94" s="3336"/>
      <c r="L94" s="1900" t="s">
        <v>2676</v>
      </c>
    </row>
    <row r="95" spans="1:12" ht="20.100000000000001" customHeight="1" x14ac:dyDescent="0.25">
      <c r="A95" s="1686">
        <v>43160</v>
      </c>
      <c r="B95" s="1685" t="s">
        <v>12</v>
      </c>
      <c r="C95" s="256">
        <v>250</v>
      </c>
      <c r="D95" s="1687">
        <f>+C95*(100-E95)/100</f>
        <v>75</v>
      </c>
      <c r="E95" s="256">
        <v>70</v>
      </c>
      <c r="F95" s="256"/>
      <c r="G95" s="256">
        <v>130</v>
      </c>
      <c r="H95" s="256"/>
      <c r="I95" s="256"/>
      <c r="J95" s="256"/>
      <c r="K95" s="3340"/>
      <c r="L95" s="70" t="s">
        <v>2701</v>
      </c>
    </row>
    <row r="96" spans="1:12" ht="61.5" customHeight="1" x14ac:dyDescent="0.25">
      <c r="A96" s="22">
        <v>43167</v>
      </c>
      <c r="B96" s="11" t="s">
        <v>14</v>
      </c>
      <c r="C96" s="3614" t="s">
        <v>2693</v>
      </c>
      <c r="D96" s="3733"/>
      <c r="E96" s="3733"/>
      <c r="F96" s="3733"/>
      <c r="G96" s="3733"/>
      <c r="H96" s="3733"/>
      <c r="I96" s="3733"/>
      <c r="J96" s="3615"/>
      <c r="K96" s="3342"/>
      <c r="L96" s="1008" t="s">
        <v>2677</v>
      </c>
    </row>
    <row r="97" spans="1:12" x14ac:dyDescent="0.25">
      <c r="A97" s="1686">
        <v>43213</v>
      </c>
      <c r="B97" s="1685" t="s">
        <v>12</v>
      </c>
      <c r="C97" s="256">
        <v>245</v>
      </c>
      <c r="D97" s="1687">
        <f>+C97*(100-E97)/100</f>
        <v>61.25</v>
      </c>
      <c r="E97" s="256">
        <v>75</v>
      </c>
      <c r="F97" s="256"/>
      <c r="G97" s="256">
        <v>110</v>
      </c>
      <c r="H97" s="256"/>
      <c r="I97" s="256"/>
      <c r="J97" s="256"/>
      <c r="K97" s="3340"/>
      <c r="L97" s="70" t="s">
        <v>2573</v>
      </c>
    </row>
    <row r="98" spans="1:12" x14ac:dyDescent="0.25">
      <c r="A98" s="1642">
        <v>43311</v>
      </c>
      <c r="B98" s="1641" t="s">
        <v>12</v>
      </c>
      <c r="C98" s="256">
        <v>25</v>
      </c>
      <c r="D98" s="1643">
        <f>+C98*(100-E98)/100</f>
        <v>17.5</v>
      </c>
      <c r="E98" s="256">
        <v>30</v>
      </c>
      <c r="F98" s="256"/>
      <c r="G98" s="256">
        <v>100</v>
      </c>
      <c r="H98" s="256"/>
      <c r="I98" s="256"/>
      <c r="J98" s="256"/>
      <c r="K98" s="3340"/>
      <c r="L98" s="70" t="s">
        <v>1623</v>
      </c>
    </row>
    <row r="99" spans="1:12" ht="36.75" customHeight="1" x14ac:dyDescent="0.25">
      <c r="A99" s="1660">
        <v>43311</v>
      </c>
      <c r="B99" s="1661" t="s">
        <v>14</v>
      </c>
      <c r="C99" s="3614" t="s">
        <v>2678</v>
      </c>
      <c r="D99" s="3733"/>
      <c r="E99" s="3733"/>
      <c r="F99" s="3733"/>
      <c r="G99" s="3733"/>
      <c r="H99" s="3733"/>
      <c r="I99" s="3733"/>
      <c r="J99" s="3615"/>
      <c r="K99" s="3342"/>
      <c r="L99" s="1662" t="s">
        <v>2686</v>
      </c>
    </row>
    <row r="100" spans="1:12" ht="20.100000000000001" customHeight="1" x14ac:dyDescent="0.25">
      <c r="A100" s="1686">
        <v>43313</v>
      </c>
      <c r="B100" s="1685" t="s">
        <v>12</v>
      </c>
      <c r="C100" s="256">
        <v>60</v>
      </c>
      <c r="D100" s="1687">
        <f>+C100*(100-E100)/100</f>
        <v>42</v>
      </c>
      <c r="E100" s="256">
        <v>30</v>
      </c>
      <c r="F100" s="256"/>
      <c r="G100" s="256">
        <v>105</v>
      </c>
      <c r="H100" s="256"/>
      <c r="I100" s="256"/>
      <c r="J100" s="256"/>
      <c r="K100" s="3340"/>
      <c r="L100" s="70" t="s">
        <v>2671</v>
      </c>
    </row>
    <row r="101" spans="1:12" ht="36" customHeight="1" x14ac:dyDescent="0.25">
      <c r="A101" s="22">
        <v>43314</v>
      </c>
      <c r="B101" s="11" t="s">
        <v>14</v>
      </c>
      <c r="C101" s="3614" t="s">
        <v>2688</v>
      </c>
      <c r="D101" s="3733"/>
      <c r="E101" s="3733"/>
      <c r="F101" s="3733"/>
      <c r="G101" s="3733"/>
      <c r="H101" s="3733"/>
      <c r="I101" s="3733"/>
      <c r="J101" s="3615"/>
      <c r="K101" s="3342"/>
      <c r="L101" s="1952" t="s">
        <v>2687</v>
      </c>
    </row>
    <row r="102" spans="1:12" ht="72.75" customHeight="1" x14ac:dyDescent="0.25">
      <c r="A102" s="1254">
        <v>43319</v>
      </c>
      <c r="B102" s="1255" t="s">
        <v>31</v>
      </c>
      <c r="C102" s="3583" t="s">
        <v>2850</v>
      </c>
      <c r="D102" s="3584"/>
      <c r="E102" s="3584"/>
      <c r="F102" s="3584"/>
      <c r="G102" s="3584"/>
      <c r="H102" s="3584"/>
      <c r="I102" s="3584"/>
      <c r="J102" s="3585"/>
      <c r="K102" s="3335"/>
      <c r="L102" s="1318" t="s">
        <v>2849</v>
      </c>
    </row>
    <row r="103" spans="1:12" ht="20.100000000000001" customHeight="1" x14ac:dyDescent="0.25">
      <c r="A103" s="22">
        <v>43326</v>
      </c>
      <c r="B103" s="11" t="s">
        <v>12</v>
      </c>
      <c r="C103" s="482">
        <v>225</v>
      </c>
      <c r="D103" s="480">
        <f>+C103*(100-E103)/100</f>
        <v>108</v>
      </c>
      <c r="E103" s="482">
        <v>52</v>
      </c>
      <c r="F103" s="482"/>
      <c r="G103" s="482">
        <v>120</v>
      </c>
      <c r="H103" s="482"/>
      <c r="I103" s="482"/>
      <c r="J103" s="482"/>
      <c r="K103" s="3327"/>
      <c r="L103" s="32" t="s">
        <v>324</v>
      </c>
    </row>
    <row r="104" spans="1:12" x14ac:dyDescent="0.25">
      <c r="A104" s="22">
        <v>43327</v>
      </c>
      <c r="B104" s="11" t="s">
        <v>186</v>
      </c>
      <c r="C104" s="482"/>
      <c r="D104" s="480"/>
      <c r="E104" s="482"/>
      <c r="F104" s="482"/>
      <c r="G104" s="482"/>
      <c r="H104" s="482">
        <v>4980</v>
      </c>
      <c r="I104" s="482">
        <v>100</v>
      </c>
      <c r="J104" s="482"/>
      <c r="K104" s="3327"/>
    </row>
    <row r="105" spans="1:12" x14ac:dyDescent="0.25">
      <c r="A105" s="22">
        <v>43371</v>
      </c>
      <c r="B105" s="11" t="s">
        <v>186</v>
      </c>
      <c r="C105" s="482"/>
      <c r="D105" s="480"/>
      <c r="E105" s="482"/>
      <c r="F105" s="482"/>
      <c r="G105" s="482"/>
      <c r="H105" s="482">
        <v>4135</v>
      </c>
      <c r="I105" s="482">
        <v>100</v>
      </c>
      <c r="J105" s="482"/>
      <c r="K105" s="3327"/>
      <c r="L105" s="32" t="s">
        <v>40</v>
      </c>
    </row>
    <row r="106" spans="1:12" x14ac:dyDescent="0.25">
      <c r="A106" s="22">
        <v>43344</v>
      </c>
      <c r="B106" s="11" t="s">
        <v>33</v>
      </c>
      <c r="C106" s="3473" t="s">
        <v>2755</v>
      </c>
      <c r="D106" s="3474"/>
      <c r="E106" s="3474"/>
      <c r="F106" s="3474"/>
      <c r="G106" s="3474"/>
      <c r="H106" s="3474"/>
      <c r="I106" s="3474"/>
      <c r="J106" s="3475"/>
      <c r="K106" s="3326"/>
    </row>
    <row r="107" spans="1:12" ht="20.100000000000001" customHeight="1" x14ac:dyDescent="0.25">
      <c r="A107" s="22">
        <v>43383</v>
      </c>
      <c r="B107" s="11" t="s">
        <v>12</v>
      </c>
      <c r="C107" s="482">
        <v>190</v>
      </c>
      <c r="D107" s="480">
        <f>+C107*(100-E107)/100</f>
        <v>104.5</v>
      </c>
      <c r="E107" s="482">
        <v>45</v>
      </c>
      <c r="F107" s="482"/>
      <c r="G107" s="482">
        <v>110</v>
      </c>
      <c r="H107" s="482"/>
      <c r="I107" s="482"/>
      <c r="J107" s="482"/>
      <c r="K107" s="3327"/>
      <c r="L107" s="32" t="s">
        <v>22</v>
      </c>
    </row>
    <row r="108" spans="1:12" x14ac:dyDescent="0.25">
      <c r="A108" s="22">
        <v>43423</v>
      </c>
      <c r="B108" s="11" t="s">
        <v>186</v>
      </c>
      <c r="C108" s="482"/>
      <c r="D108" s="480"/>
      <c r="E108" s="482"/>
      <c r="F108" s="482"/>
      <c r="G108" s="482"/>
      <c r="H108" s="482">
        <v>3980</v>
      </c>
      <c r="I108" s="482">
        <v>100</v>
      </c>
      <c r="J108" s="482"/>
      <c r="K108" s="3327"/>
      <c r="L108" s="32" t="s">
        <v>40</v>
      </c>
    </row>
    <row r="109" spans="1:12" ht="16.5" thickBot="1" x14ac:dyDescent="0.3">
      <c r="A109" s="33">
        <v>43464</v>
      </c>
      <c r="B109" s="34" t="s">
        <v>12</v>
      </c>
      <c r="C109" s="1882">
        <v>230</v>
      </c>
      <c r="D109" s="1867">
        <f>+C109*(100-E109)/100</f>
        <v>92</v>
      </c>
      <c r="E109" s="1882">
        <v>60</v>
      </c>
      <c r="F109" s="1882"/>
      <c r="G109" s="1882">
        <v>130</v>
      </c>
      <c r="H109" s="1882"/>
      <c r="I109" s="1882"/>
      <c r="J109" s="1882"/>
      <c r="K109" s="3343"/>
      <c r="L109" s="44" t="s">
        <v>2097</v>
      </c>
    </row>
    <row r="110" spans="1:12" ht="16.5" thickTop="1" x14ac:dyDescent="0.25">
      <c r="A110" s="1864">
        <v>43555</v>
      </c>
      <c r="B110" s="1879" t="s">
        <v>14</v>
      </c>
      <c r="C110" s="3595" t="s">
        <v>236</v>
      </c>
      <c r="D110" s="3596"/>
      <c r="E110" s="3596"/>
      <c r="F110" s="3596"/>
      <c r="G110" s="3596"/>
      <c r="H110" s="3596"/>
      <c r="I110" s="3596"/>
      <c r="J110" s="3597"/>
      <c r="K110" s="3348"/>
      <c r="L110" s="77"/>
    </row>
    <row r="111" spans="1:12" ht="20.100000000000001" customHeight="1" x14ac:dyDescent="0.25">
      <c r="A111" s="1948">
        <v>43559</v>
      </c>
      <c r="B111" s="1947" t="s">
        <v>12</v>
      </c>
      <c r="C111" s="256">
        <v>80</v>
      </c>
      <c r="D111" s="1949">
        <f>+C111*(100-E111)/100</f>
        <v>32</v>
      </c>
      <c r="E111" s="256">
        <v>60</v>
      </c>
      <c r="F111" s="256"/>
      <c r="G111" s="256">
        <v>128</v>
      </c>
      <c r="H111" s="256"/>
      <c r="I111" s="256"/>
      <c r="J111" s="256"/>
      <c r="K111" s="3340"/>
      <c r="L111" s="70" t="s">
        <v>2993</v>
      </c>
    </row>
    <row r="112" spans="1:12" ht="20.100000000000001" customHeight="1" x14ac:dyDescent="0.25">
      <c r="A112" s="22">
        <v>43576</v>
      </c>
      <c r="B112" s="11" t="s">
        <v>186</v>
      </c>
      <c r="C112" s="482"/>
      <c r="D112" s="480"/>
      <c r="E112" s="482"/>
      <c r="F112" s="482"/>
      <c r="G112" s="482"/>
      <c r="H112" s="482" t="s">
        <v>516</v>
      </c>
      <c r="I112" s="482"/>
      <c r="J112" s="482"/>
      <c r="K112" s="3327"/>
      <c r="L112" s="32" t="s">
        <v>40</v>
      </c>
    </row>
    <row r="113" spans="1:14" ht="37.5" customHeight="1" x14ac:dyDescent="0.25">
      <c r="A113" s="22">
        <v>43585</v>
      </c>
      <c r="B113" s="11" t="s">
        <v>14</v>
      </c>
      <c r="C113" s="3473" t="s">
        <v>3062</v>
      </c>
      <c r="D113" s="3474"/>
      <c r="E113" s="3474"/>
      <c r="F113" s="3474"/>
      <c r="G113" s="3474"/>
      <c r="H113" s="3474"/>
      <c r="I113" s="3474"/>
      <c r="J113" s="3475"/>
      <c r="K113" s="3326"/>
    </row>
    <row r="114" spans="1:14" ht="24.75" customHeight="1" x14ac:dyDescent="0.25">
      <c r="A114" s="1989">
        <v>43607</v>
      </c>
      <c r="B114" s="1988" t="s">
        <v>12</v>
      </c>
      <c r="C114" s="256">
        <v>80</v>
      </c>
      <c r="D114" s="1990">
        <f>+C114*(100-E114)/100</f>
        <v>32</v>
      </c>
      <c r="E114" s="256">
        <v>60</v>
      </c>
      <c r="F114" s="256"/>
      <c r="G114" s="256">
        <v>140</v>
      </c>
      <c r="H114" s="256"/>
      <c r="I114" s="256"/>
      <c r="J114" s="256"/>
      <c r="K114" s="3340"/>
      <c r="L114" s="70" t="s">
        <v>2097</v>
      </c>
    </row>
    <row r="115" spans="1:14" ht="21.75" customHeight="1" x14ac:dyDescent="0.25">
      <c r="A115" s="59">
        <v>43608</v>
      </c>
      <c r="B115" s="60" t="s">
        <v>14</v>
      </c>
      <c r="C115" s="3751" t="s">
        <v>2947</v>
      </c>
      <c r="D115" s="3752"/>
      <c r="E115" s="3752"/>
      <c r="F115" s="3752"/>
      <c r="G115" s="3752"/>
      <c r="H115" s="3752"/>
      <c r="I115" s="3752"/>
      <c r="J115" s="3753"/>
      <c r="K115" s="3346"/>
      <c r="L115" s="72"/>
    </row>
    <row r="116" spans="1:14" x14ac:dyDescent="0.25">
      <c r="A116" s="1989">
        <v>43609</v>
      </c>
      <c r="B116" s="1988" t="s">
        <v>12</v>
      </c>
      <c r="C116" s="256">
        <v>90</v>
      </c>
      <c r="D116" s="1990">
        <f>+C116*(100-E116)/100</f>
        <v>36</v>
      </c>
      <c r="E116" s="256">
        <v>60</v>
      </c>
      <c r="F116" s="256"/>
      <c r="G116" s="256">
        <v>145</v>
      </c>
      <c r="H116" s="256"/>
      <c r="I116" s="256"/>
      <c r="J116" s="256"/>
      <c r="K116" s="3340"/>
      <c r="L116" s="70" t="s">
        <v>2097</v>
      </c>
    </row>
    <row r="117" spans="1:14" ht="21.75" customHeight="1" x14ac:dyDescent="0.25">
      <c r="A117" s="22">
        <v>43646</v>
      </c>
      <c r="B117" s="11" t="s">
        <v>14</v>
      </c>
      <c r="C117" s="3751" t="s">
        <v>3088</v>
      </c>
      <c r="D117" s="3752"/>
      <c r="E117" s="3752"/>
      <c r="F117" s="3752"/>
      <c r="G117" s="3752"/>
      <c r="H117" s="3752"/>
      <c r="I117" s="3752"/>
      <c r="J117" s="3753"/>
      <c r="K117" s="3346"/>
    </row>
    <row r="118" spans="1:14" ht="44.25" customHeight="1" x14ac:dyDescent="0.25">
      <c r="A118" s="22">
        <v>43670</v>
      </c>
      <c r="B118" s="11" t="s">
        <v>14</v>
      </c>
      <c r="C118" s="3473" t="s">
        <v>3156</v>
      </c>
      <c r="D118" s="3474"/>
      <c r="E118" s="3474"/>
      <c r="F118" s="3474"/>
      <c r="G118" s="3474"/>
      <c r="H118" s="3474"/>
      <c r="I118" s="3474"/>
      <c r="J118" s="3475"/>
      <c r="K118" s="3326"/>
      <c r="L118" s="32" t="s">
        <v>3157</v>
      </c>
    </row>
    <row r="119" spans="1:14" ht="81" customHeight="1" x14ac:dyDescent="0.25">
      <c r="A119" s="22">
        <v>43731</v>
      </c>
      <c r="B119" s="11" t="s">
        <v>14</v>
      </c>
      <c r="C119" s="3473" t="s">
        <v>3203</v>
      </c>
      <c r="D119" s="3474"/>
      <c r="E119" s="3474"/>
      <c r="F119" s="3474"/>
      <c r="G119" s="3474"/>
      <c r="H119" s="3474"/>
      <c r="I119" s="3474"/>
      <c r="J119" s="3475"/>
      <c r="K119" s="3326"/>
    </row>
    <row r="120" spans="1:14" ht="102" customHeight="1" x14ac:dyDescent="0.25">
      <c r="A120" s="1254">
        <v>43790</v>
      </c>
      <c r="B120" s="1255" t="s">
        <v>31</v>
      </c>
      <c r="C120" s="3583" t="s">
        <v>3298</v>
      </c>
      <c r="D120" s="3584"/>
      <c r="E120" s="3584"/>
      <c r="F120" s="3584"/>
      <c r="G120" s="3584"/>
      <c r="H120" s="3584"/>
      <c r="I120" s="3584"/>
      <c r="J120" s="3585"/>
      <c r="K120" s="3335"/>
      <c r="L120" s="1586" t="s">
        <v>3295</v>
      </c>
    </row>
    <row r="121" spans="1:14" ht="20.100000000000001" customHeight="1" x14ac:dyDescent="0.25">
      <c r="A121" s="22">
        <v>43807</v>
      </c>
      <c r="B121" s="11" t="s">
        <v>186</v>
      </c>
      <c r="C121" s="482"/>
      <c r="D121" s="480"/>
      <c r="E121" s="482"/>
      <c r="F121" s="482"/>
      <c r="G121" s="482"/>
      <c r="H121" s="482">
        <v>3870</v>
      </c>
      <c r="I121" s="482">
        <v>92</v>
      </c>
      <c r="J121" s="482"/>
      <c r="K121" s="3327"/>
      <c r="L121" s="32" t="s">
        <v>3304</v>
      </c>
    </row>
    <row r="122" spans="1:14" ht="20.100000000000001" customHeight="1" x14ac:dyDescent="0.25">
      <c r="A122" s="22">
        <v>43808</v>
      </c>
      <c r="B122" s="11" t="s">
        <v>12</v>
      </c>
      <c r="C122" s="482">
        <v>140</v>
      </c>
      <c r="D122" s="480">
        <f>+C122*(100-E122)/100</f>
        <v>28</v>
      </c>
      <c r="E122" s="482">
        <v>80</v>
      </c>
      <c r="F122" s="482"/>
      <c r="G122" s="482">
        <v>139</v>
      </c>
      <c r="H122" s="482"/>
      <c r="I122" s="482"/>
      <c r="J122" s="482"/>
      <c r="K122" s="3327"/>
      <c r="L122" s="32" t="s">
        <v>2097</v>
      </c>
    </row>
    <row r="123" spans="1:14" ht="40.5" customHeight="1" x14ac:dyDescent="0.25">
      <c r="A123" s="1254">
        <v>43817</v>
      </c>
      <c r="B123" s="1255" t="s">
        <v>23</v>
      </c>
      <c r="C123" s="3583" t="s">
        <v>3639</v>
      </c>
      <c r="D123" s="3584"/>
      <c r="E123" s="3584"/>
      <c r="F123" s="3584"/>
      <c r="G123" s="3584"/>
      <c r="H123" s="3584"/>
      <c r="I123" s="3584"/>
      <c r="J123" s="3585"/>
      <c r="K123" s="2763" t="s">
        <v>1910</v>
      </c>
      <c r="L123" s="2198" t="s">
        <v>3327</v>
      </c>
      <c r="N123" s="10">
        <f>230-36</f>
        <v>194</v>
      </c>
    </row>
    <row r="124" spans="1:14" ht="25.5" customHeight="1" x14ac:dyDescent="0.25">
      <c r="A124" s="22">
        <v>43827</v>
      </c>
      <c r="B124" s="11" t="s">
        <v>186</v>
      </c>
      <c r="C124" s="482"/>
      <c r="D124" s="480"/>
      <c r="E124" s="482"/>
      <c r="F124" s="482"/>
      <c r="G124" s="482"/>
      <c r="H124" s="482"/>
      <c r="I124" s="482"/>
      <c r="J124" s="482">
        <v>3150</v>
      </c>
      <c r="K124" s="3327"/>
      <c r="L124" s="32" t="s">
        <v>3365</v>
      </c>
    </row>
    <row r="125" spans="1:14" ht="20.100000000000001" customHeight="1" x14ac:dyDescent="0.25">
      <c r="A125" s="2444">
        <v>43833</v>
      </c>
      <c r="B125" s="11" t="s">
        <v>12</v>
      </c>
      <c r="C125" s="482">
        <v>45</v>
      </c>
      <c r="D125" s="480">
        <f>+C125*(100-E125)/100</f>
        <v>29.7</v>
      </c>
      <c r="E125" s="482">
        <v>34</v>
      </c>
      <c r="F125" s="482"/>
      <c r="G125" s="482">
        <v>105</v>
      </c>
      <c r="H125" s="482"/>
      <c r="I125" s="482"/>
      <c r="J125" s="482"/>
      <c r="K125" s="3327"/>
      <c r="L125" s="32" t="s">
        <v>3388</v>
      </c>
    </row>
    <row r="126" spans="1:14" ht="20.100000000000001" customHeight="1" x14ac:dyDescent="0.25">
      <c r="A126" s="2854">
        <v>43920</v>
      </c>
      <c r="B126" s="2306" t="s">
        <v>4</v>
      </c>
      <c r="C126" s="2311"/>
      <c r="D126" s="2307"/>
      <c r="E126" s="2311">
        <v>40</v>
      </c>
      <c r="F126" s="2311"/>
      <c r="G126" s="2311"/>
      <c r="H126" s="2311"/>
      <c r="I126" s="2311"/>
      <c r="J126" s="2311"/>
      <c r="K126" s="3347"/>
      <c r="L126" s="2315"/>
    </row>
    <row r="127" spans="1:14" ht="20.100000000000001" customHeight="1" x14ac:dyDescent="0.25">
      <c r="A127" s="2854">
        <v>43951</v>
      </c>
      <c r="B127" s="2306" t="s">
        <v>4</v>
      </c>
      <c r="C127" s="2311"/>
      <c r="D127" s="2307"/>
      <c r="E127" s="2311">
        <v>40</v>
      </c>
      <c r="F127" s="2311"/>
      <c r="G127" s="2311"/>
      <c r="H127" s="2311"/>
      <c r="I127" s="2311"/>
      <c r="J127" s="2311"/>
      <c r="K127" s="3347"/>
      <c r="L127" s="2315"/>
    </row>
    <row r="128" spans="1:14" ht="20.100000000000001" customHeight="1" x14ac:dyDescent="0.25">
      <c r="A128" s="2444">
        <v>43967</v>
      </c>
      <c r="B128" s="11" t="s">
        <v>12</v>
      </c>
      <c r="C128" s="2346">
        <v>50</v>
      </c>
      <c r="D128" s="2345">
        <f>C128*(1-E128/100)</f>
        <v>30</v>
      </c>
      <c r="E128" s="2346">
        <v>40</v>
      </c>
      <c r="F128" s="2346" t="s">
        <v>159</v>
      </c>
      <c r="G128" s="2346">
        <v>100</v>
      </c>
      <c r="H128" s="482"/>
      <c r="I128" s="482"/>
      <c r="J128" s="482"/>
      <c r="K128" s="3327"/>
      <c r="L128" s="32" t="s">
        <v>3388</v>
      </c>
    </row>
    <row r="129" spans="1:13" ht="20.100000000000001" customHeight="1" x14ac:dyDescent="0.25">
      <c r="A129" s="2854">
        <v>43981</v>
      </c>
      <c r="B129" s="2306" t="s">
        <v>4</v>
      </c>
      <c r="C129" s="2311"/>
      <c r="D129" s="2307"/>
      <c r="E129" s="2311">
        <v>40</v>
      </c>
      <c r="F129" s="2311"/>
      <c r="G129" s="2311"/>
      <c r="H129" s="2311"/>
      <c r="I129" s="2311"/>
      <c r="J129" s="2311"/>
      <c r="K129" s="3347"/>
      <c r="L129" s="2315"/>
    </row>
    <row r="130" spans="1:13" ht="20.100000000000001" customHeight="1" x14ac:dyDescent="0.25">
      <c r="A130" s="2854">
        <v>44012</v>
      </c>
      <c r="B130" s="2306" t="s">
        <v>4</v>
      </c>
      <c r="C130" s="2311"/>
      <c r="D130" s="2307"/>
      <c r="E130" s="2311">
        <v>45</v>
      </c>
      <c r="F130" s="2311"/>
      <c r="G130" s="2311"/>
      <c r="H130" s="2311"/>
      <c r="I130" s="2311"/>
      <c r="J130" s="2311"/>
      <c r="K130" s="3347"/>
      <c r="L130" s="2315"/>
    </row>
    <row r="131" spans="1:13" ht="20.100000000000001" customHeight="1" x14ac:dyDescent="0.25">
      <c r="A131" s="2854">
        <v>44042</v>
      </c>
      <c r="B131" s="2306" t="s">
        <v>4</v>
      </c>
      <c r="C131" s="2311"/>
      <c r="D131" s="2307"/>
      <c r="E131" s="2311">
        <v>45</v>
      </c>
      <c r="F131" s="2311"/>
      <c r="G131" s="2311"/>
      <c r="H131" s="2311"/>
      <c r="I131" s="2311"/>
      <c r="J131" s="2311"/>
      <c r="K131" s="3347"/>
      <c r="L131" s="2315"/>
    </row>
    <row r="132" spans="1:13" ht="20.100000000000001" customHeight="1" x14ac:dyDescent="0.25">
      <c r="A132" s="2444">
        <v>44054</v>
      </c>
      <c r="B132" s="11" t="s">
        <v>12</v>
      </c>
      <c r="C132" s="482">
        <v>35</v>
      </c>
      <c r="D132" s="2295">
        <f t="shared" ref="D132:D164" si="2">+C132*(100-E132)/100</f>
        <v>19.25</v>
      </c>
      <c r="E132" s="482">
        <v>45</v>
      </c>
      <c r="F132" s="482"/>
      <c r="G132" s="482">
        <v>115</v>
      </c>
      <c r="H132" s="482"/>
      <c r="I132" s="482"/>
      <c r="J132" s="482"/>
      <c r="K132" s="3327"/>
      <c r="L132" s="32" t="s">
        <v>3529</v>
      </c>
    </row>
    <row r="133" spans="1:13" x14ac:dyDescent="0.25">
      <c r="A133" s="22">
        <v>44070</v>
      </c>
      <c r="B133" s="11" t="s">
        <v>186</v>
      </c>
      <c r="C133" s="482"/>
      <c r="D133" s="2295" t="s">
        <v>301</v>
      </c>
      <c r="E133" s="482"/>
      <c r="F133" s="482"/>
      <c r="G133" s="482"/>
      <c r="H133" s="482"/>
      <c r="I133" s="482"/>
      <c r="J133" s="482">
        <v>1985</v>
      </c>
      <c r="K133" s="3327"/>
      <c r="L133" s="32" t="s">
        <v>3902</v>
      </c>
    </row>
    <row r="134" spans="1:13" ht="20.100000000000001" customHeight="1" x14ac:dyDescent="0.25">
      <c r="A134" s="2854">
        <v>44073</v>
      </c>
      <c r="B134" s="2306" t="s">
        <v>4</v>
      </c>
      <c r="C134" s="2311"/>
      <c r="D134" s="2307"/>
      <c r="E134" s="2311">
        <v>45</v>
      </c>
      <c r="F134" s="2311"/>
      <c r="G134" s="2311"/>
      <c r="H134" s="2311"/>
      <c r="I134" s="2311"/>
      <c r="J134" s="2311"/>
      <c r="K134" s="3347"/>
      <c r="L134" s="2315"/>
    </row>
    <row r="135" spans="1:13" x14ac:dyDescent="0.25">
      <c r="A135" s="22">
        <v>44085</v>
      </c>
      <c r="B135" s="11" t="s">
        <v>14</v>
      </c>
      <c r="C135" s="3482" t="s">
        <v>3923</v>
      </c>
      <c r="D135" s="3505"/>
      <c r="E135" s="3505"/>
      <c r="F135" s="3505"/>
      <c r="G135" s="3505"/>
      <c r="H135" s="3505"/>
      <c r="I135" s="3505"/>
      <c r="J135" s="3483"/>
      <c r="K135" s="3327"/>
    </row>
    <row r="136" spans="1:13" x14ac:dyDescent="0.25">
      <c r="A136" s="3459">
        <v>44087</v>
      </c>
      <c r="B136" s="11" t="s">
        <v>26</v>
      </c>
      <c r="C136" s="3482" t="s">
        <v>3926</v>
      </c>
      <c r="D136" s="3505"/>
      <c r="E136" s="3505"/>
      <c r="F136" s="3505"/>
      <c r="G136" s="3505"/>
      <c r="H136" s="3505"/>
      <c r="I136" s="3505"/>
      <c r="J136" s="3483"/>
      <c r="K136" s="3327"/>
    </row>
    <row r="137" spans="1:13" x14ac:dyDescent="0.25">
      <c r="A137" s="3460"/>
      <c r="B137" s="11" t="s">
        <v>14</v>
      </c>
      <c r="C137" s="3482" t="s">
        <v>3936</v>
      </c>
      <c r="D137" s="3505"/>
      <c r="E137" s="3505"/>
      <c r="F137" s="3505"/>
      <c r="G137" s="3505"/>
      <c r="H137" s="3505"/>
      <c r="I137" s="3505"/>
      <c r="J137" s="3483"/>
      <c r="K137" s="3327"/>
    </row>
    <row r="138" spans="1:13" s="2179" customFormat="1" ht="45" customHeight="1" x14ac:dyDescent="0.25">
      <c r="A138" s="305">
        <v>44101</v>
      </c>
      <c r="B138" s="306" t="s">
        <v>14</v>
      </c>
      <c r="C138" s="3698" t="s">
        <v>3984</v>
      </c>
      <c r="D138" s="3699"/>
      <c r="E138" s="3699"/>
      <c r="F138" s="3699"/>
      <c r="G138" s="3699"/>
      <c r="H138" s="3699"/>
      <c r="I138" s="3699"/>
      <c r="J138" s="3700"/>
      <c r="K138" s="307"/>
      <c r="L138" s="2919" t="s">
        <v>3985</v>
      </c>
      <c r="M138" s="309"/>
    </row>
    <row r="139" spans="1:13" ht="20.100000000000001" customHeight="1" x14ac:dyDescent="0.25">
      <c r="A139" s="2854">
        <v>44104</v>
      </c>
      <c r="B139" s="2306" t="s">
        <v>4</v>
      </c>
      <c r="C139" s="2311"/>
      <c r="D139" s="2307"/>
      <c r="E139" s="2311">
        <v>45</v>
      </c>
      <c r="F139" s="2311"/>
      <c r="G139" s="2311"/>
      <c r="H139" s="2311"/>
      <c r="I139" s="2311"/>
      <c r="J139" s="2311"/>
      <c r="K139" s="3347"/>
      <c r="L139" s="2315"/>
    </row>
    <row r="140" spans="1:13" ht="76.5" customHeight="1" x14ac:dyDescent="0.25">
      <c r="A140" s="22">
        <v>44127</v>
      </c>
      <c r="B140" s="11" t="s">
        <v>14</v>
      </c>
      <c r="C140" s="3473" t="s">
        <v>3996</v>
      </c>
      <c r="D140" s="3474"/>
      <c r="E140" s="3474"/>
      <c r="F140" s="3474"/>
      <c r="G140" s="3474"/>
      <c r="H140" s="3474"/>
      <c r="I140" s="3474"/>
      <c r="J140" s="3475"/>
      <c r="K140" s="3327"/>
      <c r="L140" s="2919" t="s">
        <v>3997</v>
      </c>
    </row>
    <row r="141" spans="1:13" ht="20.100000000000001" customHeight="1" x14ac:dyDescent="0.25">
      <c r="A141" s="2854">
        <v>44134</v>
      </c>
      <c r="B141" s="2306" t="s">
        <v>4</v>
      </c>
      <c r="C141" s="2311"/>
      <c r="D141" s="2307"/>
      <c r="E141" s="2311">
        <v>80</v>
      </c>
      <c r="F141" s="2311"/>
      <c r="G141" s="2311"/>
      <c r="H141" s="2311"/>
      <c r="I141" s="2311"/>
      <c r="J141" s="2311"/>
      <c r="K141" s="3347"/>
      <c r="L141" s="2315"/>
    </row>
    <row r="142" spans="1:13" x14ac:dyDescent="0.25">
      <c r="A142" s="22">
        <v>44146</v>
      </c>
      <c r="B142" s="3034" t="s">
        <v>186</v>
      </c>
      <c r="C142" s="482"/>
      <c r="D142" s="2295" t="s">
        <v>301</v>
      </c>
      <c r="E142" s="482"/>
      <c r="F142" s="482"/>
      <c r="G142" s="482"/>
      <c r="H142" s="482">
        <v>2520</v>
      </c>
      <c r="I142" s="482">
        <v>100</v>
      </c>
      <c r="J142" s="482"/>
      <c r="K142" s="3327"/>
    </row>
    <row r="143" spans="1:13" x14ac:dyDescent="0.25">
      <c r="A143" s="22">
        <v>44147</v>
      </c>
      <c r="B143" s="3034" t="s">
        <v>12</v>
      </c>
      <c r="C143" s="482">
        <v>110</v>
      </c>
      <c r="D143" s="2295">
        <f t="shared" si="2"/>
        <v>22</v>
      </c>
      <c r="E143" s="482">
        <v>80</v>
      </c>
      <c r="F143" s="482" t="s">
        <v>159</v>
      </c>
      <c r="G143" s="482">
        <v>110</v>
      </c>
      <c r="H143" s="482"/>
      <c r="I143" s="482"/>
      <c r="J143" s="482"/>
      <c r="K143" s="3327"/>
      <c r="L143" s="32" t="s">
        <v>4039</v>
      </c>
    </row>
    <row r="144" spans="1:13" ht="20.100000000000001" customHeight="1" x14ac:dyDescent="0.25">
      <c r="A144" s="2854">
        <v>44165</v>
      </c>
      <c r="B144" s="2306" t="s">
        <v>4</v>
      </c>
      <c r="C144" s="2311"/>
      <c r="D144" s="2307"/>
      <c r="E144" s="2311">
        <v>85</v>
      </c>
      <c r="F144" s="2311"/>
      <c r="G144" s="2311"/>
      <c r="H144" s="2311"/>
      <c r="I144" s="2311"/>
      <c r="J144" s="2311"/>
      <c r="K144" s="3347"/>
      <c r="L144" s="2315"/>
    </row>
    <row r="145" spans="1:12" ht="20.100000000000001" customHeight="1" x14ac:dyDescent="0.25">
      <c r="A145" s="2854">
        <v>44195</v>
      </c>
      <c r="B145" s="2306" t="s">
        <v>4</v>
      </c>
      <c r="C145" s="2311"/>
      <c r="D145" s="2307"/>
      <c r="E145" s="2311">
        <v>92</v>
      </c>
      <c r="F145" s="2311"/>
      <c r="G145" s="2311"/>
      <c r="H145" s="2311"/>
      <c r="I145" s="2311"/>
      <c r="J145" s="2311"/>
      <c r="K145" s="3347"/>
      <c r="L145" s="2315"/>
    </row>
    <row r="146" spans="1:12" x14ac:dyDescent="0.25">
      <c r="A146" s="22">
        <v>44202</v>
      </c>
      <c r="B146" s="3034" t="s">
        <v>186</v>
      </c>
      <c r="C146" s="482"/>
      <c r="D146" s="2295">
        <f t="shared" si="2"/>
        <v>0</v>
      </c>
      <c r="E146" s="482"/>
      <c r="F146" s="482"/>
      <c r="G146" s="482"/>
      <c r="H146" s="3035">
        <v>2290</v>
      </c>
      <c r="I146" s="3035">
        <v>100</v>
      </c>
      <c r="J146" s="482"/>
      <c r="K146" s="3327"/>
      <c r="L146" s="32" t="s">
        <v>40</v>
      </c>
    </row>
    <row r="147" spans="1:12" ht="20.100000000000001" customHeight="1" x14ac:dyDescent="0.25">
      <c r="A147" s="2854">
        <v>44226</v>
      </c>
      <c r="B147" s="2306" t="s">
        <v>4</v>
      </c>
      <c r="C147" s="2311"/>
      <c r="D147" s="2307"/>
      <c r="E147" s="2311">
        <v>92</v>
      </c>
      <c r="F147" s="2311"/>
      <c r="G147" s="2311"/>
      <c r="H147" s="2311"/>
      <c r="I147" s="2311"/>
      <c r="J147" s="2311"/>
      <c r="K147" s="3347"/>
      <c r="L147" s="2315"/>
    </row>
    <row r="148" spans="1:12" ht="20.100000000000001" customHeight="1" x14ac:dyDescent="0.25">
      <c r="A148" s="2854">
        <v>44255</v>
      </c>
      <c r="B148" s="2306" t="s">
        <v>4</v>
      </c>
      <c r="C148" s="2311"/>
      <c r="D148" s="2307"/>
      <c r="E148" s="2311">
        <v>92</v>
      </c>
      <c r="F148" s="2311"/>
      <c r="G148" s="2311"/>
      <c r="H148" s="2311"/>
      <c r="I148" s="2311"/>
      <c r="J148" s="2311"/>
      <c r="K148" s="3347"/>
      <c r="L148" s="2315"/>
    </row>
    <row r="149" spans="1:12" x14ac:dyDescent="0.25">
      <c r="A149" s="22">
        <v>44262</v>
      </c>
      <c r="B149" s="3217" t="s">
        <v>12</v>
      </c>
      <c r="C149" s="482">
        <v>103</v>
      </c>
      <c r="D149" s="2295">
        <f t="shared" si="2"/>
        <v>8.24</v>
      </c>
      <c r="E149" s="482">
        <v>92</v>
      </c>
      <c r="F149" s="482" t="s">
        <v>159</v>
      </c>
      <c r="G149" s="482">
        <v>96</v>
      </c>
      <c r="H149" s="482"/>
      <c r="I149" s="482"/>
      <c r="J149" s="482"/>
      <c r="K149" s="3327"/>
      <c r="L149" s="32" t="s">
        <v>4257</v>
      </c>
    </row>
    <row r="150" spans="1:12" ht="20.100000000000001" customHeight="1" x14ac:dyDescent="0.25">
      <c r="A150" s="2854">
        <v>44285</v>
      </c>
      <c r="B150" s="2306" t="s">
        <v>4</v>
      </c>
      <c r="C150" s="2311"/>
      <c r="D150" s="2307"/>
      <c r="E150" s="2311">
        <v>92</v>
      </c>
      <c r="F150" s="2311"/>
      <c r="G150" s="2311"/>
      <c r="H150" s="2311"/>
      <c r="I150" s="2311"/>
      <c r="J150" s="2311"/>
      <c r="K150" s="3347"/>
      <c r="L150" s="2315"/>
    </row>
    <row r="151" spans="1:12" x14ac:dyDescent="0.25">
      <c r="A151" s="22">
        <v>44366</v>
      </c>
      <c r="B151" s="3217" t="s">
        <v>186</v>
      </c>
      <c r="C151" s="482"/>
      <c r="D151" s="2295"/>
      <c r="E151" s="482"/>
      <c r="F151" s="482"/>
      <c r="G151" s="482"/>
      <c r="H151" s="482">
        <v>2675</v>
      </c>
      <c r="I151" s="482">
        <v>100</v>
      </c>
      <c r="J151" s="482"/>
      <c r="K151" s="3327"/>
      <c r="L151" s="32" t="s">
        <v>40</v>
      </c>
    </row>
    <row r="152" spans="1:12" x14ac:dyDescent="0.25">
      <c r="A152" s="22">
        <v>44376</v>
      </c>
      <c r="B152" s="3217" t="s">
        <v>12</v>
      </c>
      <c r="C152" s="482">
        <v>100</v>
      </c>
      <c r="D152" s="2295">
        <f t="shared" si="2"/>
        <v>20</v>
      </c>
      <c r="E152" s="482">
        <v>80</v>
      </c>
      <c r="F152" s="482" t="s">
        <v>159</v>
      </c>
      <c r="G152" s="482">
        <v>85</v>
      </c>
      <c r="H152" s="482"/>
      <c r="I152" s="482"/>
      <c r="J152" s="482"/>
      <c r="K152" s="3327"/>
      <c r="L152" s="32" t="s">
        <v>2710</v>
      </c>
    </row>
    <row r="153" spans="1:12" ht="49.5" customHeight="1" x14ac:dyDescent="0.25">
      <c r="A153" s="22">
        <v>44456</v>
      </c>
      <c r="B153" s="3217" t="s">
        <v>14</v>
      </c>
      <c r="C153" s="3614" t="s">
        <v>4552</v>
      </c>
      <c r="D153" s="3733"/>
      <c r="E153" s="3733"/>
      <c r="F153" s="3733"/>
      <c r="G153" s="3733"/>
      <c r="H153" s="3733"/>
      <c r="I153" s="3733"/>
      <c r="J153" s="3615"/>
      <c r="K153" s="3327"/>
      <c r="L153" s="2213" t="s">
        <v>3886</v>
      </c>
    </row>
    <row r="154" spans="1:12" x14ac:dyDescent="0.25">
      <c r="A154" s="22"/>
      <c r="B154" s="3217"/>
      <c r="C154" s="482"/>
      <c r="D154" s="2295">
        <f t="shared" si="2"/>
        <v>0</v>
      </c>
      <c r="E154" s="482"/>
      <c r="F154" s="482"/>
      <c r="G154" s="482"/>
      <c r="H154" s="482"/>
      <c r="I154" s="482"/>
      <c r="J154" s="482"/>
      <c r="K154" s="3327"/>
    </row>
    <row r="155" spans="1:12" x14ac:dyDescent="0.25">
      <c r="A155" s="22"/>
      <c r="B155" s="3217"/>
      <c r="C155" s="482"/>
      <c r="D155" s="2295">
        <f t="shared" si="2"/>
        <v>0</v>
      </c>
      <c r="E155" s="482"/>
      <c r="F155" s="482"/>
      <c r="G155" s="482"/>
      <c r="H155" s="482"/>
      <c r="I155" s="482"/>
      <c r="J155" s="482"/>
      <c r="K155" s="3327"/>
    </row>
    <row r="156" spans="1:12" x14ac:dyDescent="0.25">
      <c r="A156" s="22"/>
      <c r="B156" s="3217"/>
      <c r="C156" s="482"/>
      <c r="D156" s="2295">
        <f t="shared" si="2"/>
        <v>0</v>
      </c>
      <c r="E156" s="482"/>
      <c r="F156" s="482"/>
      <c r="G156" s="482"/>
      <c r="H156" s="482"/>
      <c r="I156" s="482"/>
      <c r="J156" s="482"/>
      <c r="K156" s="3327"/>
    </row>
    <row r="157" spans="1:12" x14ac:dyDescent="0.25">
      <c r="A157" s="22"/>
      <c r="B157" s="3217"/>
      <c r="C157" s="482"/>
      <c r="D157" s="2295">
        <f t="shared" si="2"/>
        <v>0</v>
      </c>
      <c r="E157" s="482"/>
      <c r="F157" s="482"/>
      <c r="G157" s="482"/>
      <c r="H157" s="482"/>
      <c r="I157" s="482"/>
      <c r="J157" s="482"/>
      <c r="K157" s="3327"/>
    </row>
    <row r="158" spans="1:12" x14ac:dyDescent="0.25">
      <c r="A158" s="22"/>
      <c r="B158" s="3217"/>
      <c r="C158" s="482"/>
      <c r="D158" s="3353">
        <f t="shared" si="2"/>
        <v>0</v>
      </c>
      <c r="E158" s="482"/>
      <c r="F158" s="482"/>
      <c r="G158" s="482"/>
      <c r="H158" s="482"/>
      <c r="I158" s="482"/>
      <c r="J158" s="482"/>
      <c r="K158" s="3327"/>
    </row>
    <row r="159" spans="1:12" x14ac:dyDescent="0.25">
      <c r="A159" s="22"/>
      <c r="B159" s="3217"/>
      <c r="C159" s="482"/>
      <c r="D159" s="2295">
        <f t="shared" si="2"/>
        <v>0</v>
      </c>
      <c r="E159" s="482"/>
      <c r="F159" s="482"/>
      <c r="G159" s="482"/>
      <c r="H159" s="482"/>
      <c r="I159" s="482"/>
      <c r="J159" s="482"/>
      <c r="K159" s="3327"/>
    </row>
    <row r="160" spans="1:12" x14ac:dyDescent="0.25">
      <c r="A160" s="22"/>
      <c r="B160" s="3217"/>
      <c r="C160" s="482"/>
      <c r="D160" s="2295">
        <f t="shared" si="2"/>
        <v>0</v>
      </c>
      <c r="E160" s="482"/>
      <c r="F160" s="482"/>
      <c r="G160" s="482"/>
      <c r="H160" s="482"/>
      <c r="I160" s="482"/>
      <c r="J160" s="482"/>
      <c r="K160" s="3327"/>
    </row>
    <row r="161" spans="1:11" x14ac:dyDescent="0.25">
      <c r="A161" s="22"/>
      <c r="B161" s="3217"/>
      <c r="C161" s="482"/>
      <c r="D161" s="2295">
        <f t="shared" si="2"/>
        <v>0</v>
      </c>
      <c r="E161" s="482"/>
      <c r="F161" s="482"/>
      <c r="G161" s="482"/>
      <c r="H161" s="482"/>
      <c r="I161" s="482"/>
      <c r="J161" s="482"/>
      <c r="K161" s="3327"/>
    </row>
    <row r="162" spans="1:11" x14ac:dyDescent="0.25">
      <c r="A162" s="22"/>
      <c r="B162" s="3217"/>
      <c r="C162" s="482"/>
      <c r="D162" s="2295">
        <f t="shared" si="2"/>
        <v>0</v>
      </c>
      <c r="E162" s="482"/>
      <c r="F162" s="482"/>
      <c r="G162" s="482"/>
      <c r="H162" s="482"/>
      <c r="I162" s="482"/>
      <c r="J162" s="482"/>
      <c r="K162" s="3327"/>
    </row>
    <row r="163" spans="1:11" x14ac:dyDescent="0.25">
      <c r="A163" s="22"/>
      <c r="B163" s="3217"/>
      <c r="D163" s="2295">
        <f t="shared" si="2"/>
        <v>0</v>
      </c>
    </row>
    <row r="164" spans="1:11" x14ac:dyDescent="0.25">
      <c r="A164" s="22"/>
      <c r="B164" s="3217"/>
      <c r="D164" s="2295">
        <f t="shared" si="2"/>
        <v>0</v>
      </c>
    </row>
    <row r="165" spans="1:11" x14ac:dyDescent="0.25">
      <c r="A165" s="22"/>
      <c r="B165" s="3217"/>
      <c r="D165" s="108"/>
    </row>
    <row r="166" spans="1:11" x14ac:dyDescent="0.25">
      <c r="A166" s="22"/>
      <c r="B166" s="3217"/>
    </row>
    <row r="167" spans="1:11" x14ac:dyDescent="0.25">
      <c r="A167" s="22"/>
      <c r="B167" s="3217"/>
    </row>
    <row r="168" spans="1:11" x14ac:dyDescent="0.25">
      <c r="A168" s="22"/>
    </row>
    <row r="169" spans="1:11" x14ac:dyDescent="0.25">
      <c r="A169" s="22"/>
    </row>
    <row r="170" spans="1:11" x14ac:dyDescent="0.25">
      <c r="A170" s="22"/>
    </row>
    <row r="171" spans="1:11" x14ac:dyDescent="0.25">
      <c r="A171" s="22"/>
    </row>
    <row r="172" spans="1:11" x14ac:dyDescent="0.25">
      <c r="A172" s="22"/>
    </row>
  </sheetData>
  <autoFilter ref="B6:K6"/>
  <customSheetViews>
    <customSheetView guid="{A61807DE-1A9F-4D9E-AA9C-2C2A4B8D3195}" showAutoFilter="1">
      <pane ySplit="6" topLeftCell="A75" activePane="bottomLeft" state="frozen"/>
      <selection pane="bottomLeft" activeCell="H86" sqref="H86"/>
      <pageMargins left="0.75" right="0.75" top="1" bottom="1" header="0.5" footer="0.5"/>
      <pageSetup paperSize="9" orientation="portrait" r:id="rId1"/>
      <headerFooter alignWithMargins="0"/>
      <autoFilter ref="B6:B137"/>
    </customSheetView>
    <customSheetView guid="{C5727CAE-36E7-4F5C-A23D-3D3BFC529126}" showAutoFilter="1">
      <pane ySplit="6" topLeftCell="A75" activePane="bottomLeft" state="frozen"/>
      <selection pane="bottomLeft" activeCell="H86" sqref="H86"/>
      <pageMargins left="0.75" right="0.75" top="1" bottom="1" header="0.5" footer="0.5"/>
      <pageSetup paperSize="9" orientation="portrait" r:id="rId2"/>
      <headerFooter alignWithMargins="0"/>
      <autoFilter ref="B6:B137"/>
    </customSheetView>
    <customSheetView guid="{DA733677-58EB-43A1-AB08-BCD2B2774334}" showAutoFilter="1">
      <pane ySplit="6" topLeftCell="A75" activePane="bottomLeft" state="frozen"/>
      <selection pane="bottomLeft" activeCell="H86" sqref="H86"/>
      <pageMargins left="0.75" right="0.75" top="1" bottom="1" header="0.5" footer="0.5"/>
      <pageSetup paperSize="9" orientation="portrait" r:id="rId3"/>
      <headerFooter alignWithMargins="0"/>
      <autoFilter ref="B6:B137"/>
    </customSheetView>
  </customSheetViews>
  <mergeCells count="80">
    <mergeCell ref="C153:J153"/>
    <mergeCell ref="A74:A77"/>
    <mergeCell ref="C76:J76"/>
    <mergeCell ref="C74:J74"/>
    <mergeCell ref="C77:J77"/>
    <mergeCell ref="C113:J113"/>
    <mergeCell ref="C101:J101"/>
    <mergeCell ref="C96:J96"/>
    <mergeCell ref="C94:J94"/>
    <mergeCell ref="C135:J135"/>
    <mergeCell ref="C123:J123"/>
    <mergeCell ref="C120:J120"/>
    <mergeCell ref="C119:J119"/>
    <mergeCell ref="C118:J118"/>
    <mergeCell ref="C117:J117"/>
    <mergeCell ref="C115:J115"/>
    <mergeCell ref="C72:J72"/>
    <mergeCell ref="A3:B3"/>
    <mergeCell ref="A4:B4"/>
    <mergeCell ref="I4:J4"/>
    <mergeCell ref="C4:F4"/>
    <mergeCell ref="A5:B5"/>
    <mergeCell ref="C5:F5"/>
    <mergeCell ref="G4:H4"/>
    <mergeCell ref="G3:H3"/>
    <mergeCell ref="C3:F3"/>
    <mergeCell ref="I3:J3"/>
    <mergeCell ref="I5:J5"/>
    <mergeCell ref="G5:H5"/>
    <mergeCell ref="C10:J10"/>
    <mergeCell ref="C11:J11"/>
    <mergeCell ref="C12:J12"/>
    <mergeCell ref="C17:J17"/>
    <mergeCell ref="H15:J15"/>
    <mergeCell ref="A1:L1"/>
    <mergeCell ref="A2:B2"/>
    <mergeCell ref="C2:F2"/>
    <mergeCell ref="G2:H2"/>
    <mergeCell ref="I2:J2"/>
    <mergeCell ref="K2:L2"/>
    <mergeCell ref="K3:L3"/>
    <mergeCell ref="K4:L4"/>
    <mergeCell ref="K5:L5"/>
    <mergeCell ref="H18:J18"/>
    <mergeCell ref="C29:J29"/>
    <mergeCell ref="C31:J31"/>
    <mergeCell ref="C25:J25"/>
    <mergeCell ref="C27:J27"/>
    <mergeCell ref="C106:J106"/>
    <mergeCell ref="C102:J102"/>
    <mergeCell ref="C33:J33"/>
    <mergeCell ref="C65:J65"/>
    <mergeCell ref="H64:J64"/>
    <mergeCell ref="C62:J62"/>
    <mergeCell ref="C61:J61"/>
    <mergeCell ref="C57:J57"/>
    <mergeCell ref="C45:J45"/>
    <mergeCell ref="C43:J43"/>
    <mergeCell ref="C39:J39"/>
    <mergeCell ref="C60:J60"/>
    <mergeCell ref="C46:J46"/>
    <mergeCell ref="C47:J47"/>
    <mergeCell ref="C50:J50"/>
    <mergeCell ref="C71:J71"/>
    <mergeCell ref="A136:A137"/>
    <mergeCell ref="C67:J67"/>
    <mergeCell ref="C140:J140"/>
    <mergeCell ref="C138:J138"/>
    <mergeCell ref="C136:J136"/>
    <mergeCell ref="C137:J137"/>
    <mergeCell ref="H69:J69"/>
    <mergeCell ref="C88:J88"/>
    <mergeCell ref="C90:J90"/>
    <mergeCell ref="C89:J89"/>
    <mergeCell ref="C68:J68"/>
    <mergeCell ref="C70:J70"/>
    <mergeCell ref="C86:J86"/>
    <mergeCell ref="H80:I80"/>
    <mergeCell ref="C99:J99"/>
    <mergeCell ref="C110:J110"/>
  </mergeCells>
  <phoneticPr fontId="9" type="noConversion"/>
  <hyperlinks>
    <hyperlink ref="B47" r:id="rId4" location=".xls"/>
  </hyperlinks>
  <pageMargins left="0.75" right="0.75" top="1" bottom="1" header="0.5" footer="0.5"/>
  <pageSetup paperSize="9" orientation="portrait" r:id="rId5"/>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rgb="FFFFFF00"/>
  </sheetPr>
  <dimension ref="A1:M157"/>
  <sheetViews>
    <sheetView workbookViewId="0">
      <pane ySplit="6" topLeftCell="A48" activePane="bottomLeft" state="frozen"/>
      <selection activeCell="C163" sqref="C163:J163"/>
      <selection pane="bottomLeft" activeCell="C62" sqref="C62:E65"/>
    </sheetView>
  </sheetViews>
  <sheetFormatPr defaultRowHeight="15.75" x14ac:dyDescent="0.25"/>
  <cols>
    <col min="1" max="1" width="11" style="24" customWidth="1"/>
    <col min="2" max="10" width="10.140625" style="23" customWidth="1"/>
    <col min="11" max="11" width="20.7109375" style="2453" customWidth="1"/>
    <col min="12" max="12" width="63.28515625" style="3" customWidth="1"/>
    <col min="13" max="16384" width="9.140625" style="10"/>
  </cols>
  <sheetData>
    <row r="1" spans="1:13" s="2" customFormat="1" ht="30.75" customHeight="1" thickTop="1" x14ac:dyDescent="0.25">
      <c r="A1" s="3465" t="s">
        <v>592</v>
      </c>
      <c r="B1" s="3466"/>
      <c r="C1" s="3466"/>
      <c r="D1" s="3466"/>
      <c r="E1" s="3466"/>
      <c r="F1" s="3466"/>
      <c r="G1" s="3466"/>
      <c r="H1" s="3466"/>
      <c r="I1" s="3466"/>
      <c r="J1" s="3466"/>
      <c r="K1" s="3466"/>
      <c r="L1" s="3467"/>
      <c r="M1" s="1"/>
    </row>
    <row r="2" spans="1:13" s="5" customFormat="1" ht="20.25" customHeight="1" x14ac:dyDescent="0.25">
      <c r="A2" s="3463" t="s">
        <v>259</v>
      </c>
      <c r="B2" s="3464"/>
      <c r="C2" s="3445">
        <f>+(84+120+25)*25</f>
        <v>5725</v>
      </c>
      <c r="D2" s="3446"/>
      <c r="E2" s="3446"/>
      <c r="F2" s="3447"/>
      <c r="G2" s="3461"/>
      <c r="H2" s="3462"/>
      <c r="I2" s="3437" t="s">
        <v>260</v>
      </c>
      <c r="J2" s="3438"/>
      <c r="K2" s="3434"/>
      <c r="L2" s="3435"/>
      <c r="M2" s="4"/>
    </row>
    <row r="3" spans="1:13" s="5" customFormat="1" ht="20.25" customHeight="1" x14ac:dyDescent="0.25">
      <c r="A3" s="3463" t="s">
        <v>261</v>
      </c>
      <c r="B3" s="3464"/>
      <c r="C3" s="3445"/>
      <c r="D3" s="3446"/>
      <c r="E3" s="3446"/>
      <c r="F3" s="3447"/>
      <c r="G3" s="3440"/>
      <c r="H3" s="3441"/>
      <c r="I3" s="3437" t="s">
        <v>262</v>
      </c>
      <c r="J3" s="3438"/>
      <c r="K3" s="3434"/>
      <c r="L3" s="3435"/>
      <c r="M3" s="4"/>
    </row>
    <row r="4" spans="1:13" s="5" customFormat="1" ht="20.25" customHeight="1" x14ac:dyDescent="0.25">
      <c r="A4" s="3463" t="s">
        <v>263</v>
      </c>
      <c r="B4" s="3464"/>
      <c r="C4" s="3445" t="s">
        <v>2338</v>
      </c>
      <c r="D4" s="3446"/>
      <c r="E4" s="3446"/>
      <c r="F4" s="3447"/>
      <c r="G4" s="3461"/>
      <c r="H4" s="3462"/>
      <c r="I4" s="3437" t="s">
        <v>264</v>
      </c>
      <c r="J4" s="3438"/>
      <c r="K4" s="3543" t="s">
        <v>2339</v>
      </c>
      <c r="L4" s="3544"/>
      <c r="M4" s="4"/>
    </row>
    <row r="5" spans="1:13" s="5" customFormat="1" ht="74.25" customHeight="1" thickBot="1" x14ac:dyDescent="0.3">
      <c r="A5" s="3448" t="s">
        <v>265</v>
      </c>
      <c r="B5" s="3449"/>
      <c r="C5" s="3450" t="s">
        <v>2344</v>
      </c>
      <c r="D5" s="3451"/>
      <c r="E5" s="3451"/>
      <c r="F5" s="3452"/>
      <c r="G5" s="3547" t="s">
        <v>2340</v>
      </c>
      <c r="H5" s="3574"/>
      <c r="I5" s="3437" t="s">
        <v>397</v>
      </c>
      <c r="J5" s="3438"/>
      <c r="K5" s="3762" t="s">
        <v>2337</v>
      </c>
      <c r="L5" s="3763"/>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3" ht="20.100000000000001" customHeight="1" thickTop="1" x14ac:dyDescent="0.25">
      <c r="A7" s="19">
        <v>40632</v>
      </c>
      <c r="B7" s="11" t="s">
        <v>186</v>
      </c>
      <c r="C7" s="20"/>
      <c r="D7" s="20"/>
      <c r="E7" s="20"/>
      <c r="F7" s="20"/>
      <c r="G7" s="20"/>
      <c r="H7" s="106">
        <v>5150</v>
      </c>
      <c r="I7" s="106">
        <v>81</v>
      </c>
      <c r="J7" s="20"/>
      <c r="K7" s="2771" t="s">
        <v>1908</v>
      </c>
      <c r="L7" s="77" t="s">
        <v>1004</v>
      </c>
    </row>
    <row r="8" spans="1:13" ht="20.100000000000001" customHeight="1" x14ac:dyDescent="0.25">
      <c r="A8" s="22">
        <v>40713</v>
      </c>
      <c r="B8" s="11" t="s">
        <v>14</v>
      </c>
      <c r="C8" s="3489" t="s">
        <v>127</v>
      </c>
      <c r="D8" s="3489"/>
      <c r="E8" s="3489"/>
      <c r="F8" s="3489"/>
      <c r="G8" s="3489"/>
      <c r="H8" s="3489"/>
      <c r="I8" s="3489"/>
      <c r="J8" s="3489"/>
      <c r="L8" s="32"/>
    </row>
    <row r="9" spans="1:13" ht="20.100000000000001" customHeight="1" thickBot="1" x14ac:dyDescent="0.3">
      <c r="A9" s="28">
        <v>40744</v>
      </c>
      <c r="B9" s="12" t="s">
        <v>186</v>
      </c>
      <c r="C9" s="12"/>
      <c r="D9" s="12"/>
      <c r="E9" s="12"/>
      <c r="F9" s="12"/>
      <c r="G9" s="12"/>
      <c r="H9" s="116">
        <v>4990</v>
      </c>
      <c r="I9" s="116">
        <v>73</v>
      </c>
      <c r="J9" s="12"/>
      <c r="K9" s="2694"/>
      <c r="L9" s="75" t="s">
        <v>146</v>
      </c>
    </row>
    <row r="10" spans="1:13" ht="20.100000000000001" customHeight="1" thickTop="1" x14ac:dyDescent="0.25">
      <c r="A10" s="39">
        <v>40925</v>
      </c>
      <c r="B10" s="40" t="s">
        <v>12</v>
      </c>
      <c r="C10" s="114">
        <v>60</v>
      </c>
      <c r="D10" s="114">
        <f>+C10*(100-E10)/100</f>
        <v>59.4</v>
      </c>
      <c r="E10" s="114">
        <v>1</v>
      </c>
      <c r="F10" s="114" t="s">
        <v>159</v>
      </c>
      <c r="G10" s="114">
        <v>100</v>
      </c>
      <c r="H10" s="114"/>
      <c r="I10" s="114"/>
      <c r="J10" s="114"/>
      <c r="K10" s="2473"/>
      <c r="L10" s="173" t="s">
        <v>22</v>
      </c>
    </row>
    <row r="11" spans="1:13" ht="20.100000000000001" customHeight="1" x14ac:dyDescent="0.25">
      <c r="A11" s="36">
        <v>40996</v>
      </c>
      <c r="B11" s="37" t="s">
        <v>190</v>
      </c>
      <c r="C11" s="3493" t="s">
        <v>191</v>
      </c>
      <c r="D11" s="3494"/>
      <c r="E11" s="3494"/>
      <c r="F11" s="3494"/>
      <c r="G11" s="3494"/>
      <c r="H11" s="3494"/>
      <c r="I11" s="3494"/>
      <c r="J11" s="3495"/>
      <c r="K11" s="2481"/>
      <c r="L11" s="70"/>
    </row>
    <row r="12" spans="1:13" ht="20.100000000000001" customHeight="1" x14ac:dyDescent="0.25">
      <c r="A12" s="22">
        <v>41010</v>
      </c>
      <c r="B12" s="11" t="s">
        <v>186</v>
      </c>
      <c r="C12" s="110"/>
      <c r="D12" s="110"/>
      <c r="E12" s="110"/>
      <c r="F12" s="110"/>
      <c r="G12" s="110"/>
      <c r="H12" s="110">
        <v>5055</v>
      </c>
      <c r="I12" s="110">
        <v>90</v>
      </c>
      <c r="J12" s="110"/>
      <c r="K12" s="2493"/>
      <c r="L12" s="75" t="s">
        <v>1005</v>
      </c>
    </row>
    <row r="13" spans="1:13" x14ac:dyDescent="0.25">
      <c r="A13" s="22">
        <v>41134</v>
      </c>
      <c r="B13" s="91" t="s">
        <v>14</v>
      </c>
      <c r="C13" s="3470" t="s">
        <v>90</v>
      </c>
      <c r="D13" s="3471"/>
      <c r="E13" s="3471"/>
      <c r="F13" s="3471"/>
      <c r="G13" s="3471"/>
      <c r="H13" s="3471"/>
      <c r="I13" s="3471"/>
      <c r="J13" s="3472"/>
      <c r="K13" s="2462"/>
      <c r="L13" s="142"/>
    </row>
    <row r="14" spans="1:13" ht="20.100000000000001" customHeight="1" x14ac:dyDescent="0.25">
      <c r="A14" s="22">
        <v>41253</v>
      </c>
      <c r="B14" s="11" t="s">
        <v>16</v>
      </c>
      <c r="C14" s="3470" t="s">
        <v>294</v>
      </c>
      <c r="D14" s="3471"/>
      <c r="E14" s="3471"/>
      <c r="F14" s="3471"/>
      <c r="G14" s="3471"/>
      <c r="H14" s="3471"/>
      <c r="I14" s="3471"/>
      <c r="J14" s="3472"/>
      <c r="K14" s="2462"/>
      <c r="L14" s="142"/>
    </row>
    <row r="15" spans="1:13" ht="20.100000000000001" customHeight="1" thickBot="1" x14ac:dyDescent="0.3">
      <c r="A15" s="33">
        <v>41271</v>
      </c>
      <c r="B15" s="34" t="s">
        <v>12</v>
      </c>
      <c r="C15" s="118">
        <v>70</v>
      </c>
      <c r="D15" s="118">
        <f>+C15*(100-E15)/100</f>
        <v>69.3</v>
      </c>
      <c r="E15" s="118">
        <v>1</v>
      </c>
      <c r="F15" s="118"/>
      <c r="G15" s="118">
        <v>100</v>
      </c>
      <c r="H15" s="118"/>
      <c r="I15" s="118"/>
      <c r="J15" s="118"/>
      <c r="K15" s="2477"/>
      <c r="L15" s="147" t="s">
        <v>22</v>
      </c>
    </row>
    <row r="16" spans="1:13" ht="20.100000000000001" customHeight="1" thickTop="1" x14ac:dyDescent="0.25">
      <c r="A16" s="19">
        <v>41285</v>
      </c>
      <c r="B16" s="20" t="s">
        <v>186</v>
      </c>
      <c r="C16" s="111"/>
      <c r="D16" s="111"/>
      <c r="E16" s="111"/>
      <c r="F16" s="111"/>
      <c r="G16" s="111"/>
      <c r="H16" s="111">
        <v>5150</v>
      </c>
      <c r="I16" s="111">
        <v>100</v>
      </c>
      <c r="J16" s="111"/>
      <c r="K16" s="2700"/>
      <c r="L16" s="75" t="s">
        <v>1006</v>
      </c>
    </row>
    <row r="17" spans="1:12" ht="20.100000000000001" customHeight="1" x14ac:dyDescent="0.25">
      <c r="A17" s="22">
        <v>41301</v>
      </c>
      <c r="B17" s="11" t="s">
        <v>14</v>
      </c>
      <c r="C17" s="3470" t="s">
        <v>305</v>
      </c>
      <c r="D17" s="3471"/>
      <c r="E17" s="3471"/>
      <c r="F17" s="3471"/>
      <c r="G17" s="3471"/>
      <c r="H17" s="3471"/>
      <c r="I17" s="3471"/>
      <c r="J17" s="3472"/>
      <c r="K17" s="2462"/>
      <c r="L17" s="142"/>
    </row>
    <row r="18" spans="1:12" ht="20.100000000000001" customHeight="1" x14ac:dyDescent="0.25">
      <c r="A18" s="22">
        <v>41430</v>
      </c>
      <c r="B18" s="11" t="s">
        <v>12</v>
      </c>
      <c r="C18" s="110">
        <v>60</v>
      </c>
      <c r="D18" s="110">
        <f>+C18*(100-E18)/100</f>
        <v>59.4</v>
      </c>
      <c r="E18" s="110">
        <v>1</v>
      </c>
      <c r="F18" s="110"/>
      <c r="G18" s="110">
        <v>90</v>
      </c>
      <c r="H18" s="110"/>
      <c r="I18" s="110"/>
      <c r="J18" s="110"/>
      <c r="K18" s="2461"/>
      <c r="L18" s="142" t="s">
        <v>22</v>
      </c>
    </row>
    <row r="19" spans="1:12" ht="20.100000000000001" customHeight="1" x14ac:dyDescent="0.25">
      <c r="A19" s="22">
        <v>41472</v>
      </c>
      <c r="B19" s="11" t="s">
        <v>16</v>
      </c>
      <c r="C19" s="3470" t="s">
        <v>294</v>
      </c>
      <c r="D19" s="3471"/>
      <c r="E19" s="3471"/>
      <c r="F19" s="3471"/>
      <c r="G19" s="3471"/>
      <c r="H19" s="3471"/>
      <c r="I19" s="3471"/>
      <c r="J19" s="3472"/>
      <c r="K19" s="2462"/>
      <c r="L19" s="142"/>
    </row>
    <row r="20" spans="1:12" ht="20.100000000000001" customHeight="1" x14ac:dyDescent="0.25">
      <c r="A20" s="22">
        <v>41551</v>
      </c>
      <c r="B20" s="11" t="s">
        <v>186</v>
      </c>
      <c r="C20" s="110"/>
      <c r="D20" s="110"/>
      <c r="E20" s="110"/>
      <c r="F20" s="110"/>
      <c r="G20" s="110"/>
      <c r="H20" s="110">
        <v>5260</v>
      </c>
      <c r="I20" s="110">
        <v>62</v>
      </c>
      <c r="J20" s="110"/>
      <c r="K20" s="2461"/>
      <c r="L20" s="142" t="s">
        <v>1007</v>
      </c>
    </row>
    <row r="21" spans="1:12" ht="20.100000000000001" customHeight="1" thickBot="1" x14ac:dyDescent="0.3">
      <c r="A21" s="28">
        <v>41639</v>
      </c>
      <c r="B21" s="12" t="s">
        <v>12</v>
      </c>
      <c r="C21" s="129">
        <v>85</v>
      </c>
      <c r="D21" s="129">
        <f>+C21*(100-E21)/100</f>
        <v>80.75</v>
      </c>
      <c r="E21" s="129">
        <v>5</v>
      </c>
      <c r="F21" s="129"/>
      <c r="G21" s="129">
        <v>85</v>
      </c>
      <c r="H21" s="129"/>
      <c r="I21" s="129"/>
      <c r="J21" s="129"/>
      <c r="K21" s="2493"/>
      <c r="L21" s="174" t="s">
        <v>22</v>
      </c>
    </row>
    <row r="22" spans="1:12" ht="20.100000000000001" customHeight="1" thickTop="1" x14ac:dyDescent="0.25">
      <c r="A22" s="39">
        <v>41654</v>
      </c>
      <c r="B22" s="40" t="s">
        <v>186</v>
      </c>
      <c r="C22" s="114"/>
      <c r="D22" s="114"/>
      <c r="E22" s="114"/>
      <c r="F22" s="114"/>
      <c r="G22" s="114"/>
      <c r="H22" s="114">
        <v>5020</v>
      </c>
      <c r="I22" s="114">
        <v>31</v>
      </c>
      <c r="J22" s="114"/>
      <c r="K22" s="2473"/>
      <c r="L22" s="173" t="s">
        <v>40</v>
      </c>
    </row>
    <row r="23" spans="1:12" ht="20.100000000000001" customHeight="1" x14ac:dyDescent="0.25">
      <c r="A23" s="19">
        <v>41746</v>
      </c>
      <c r="B23" s="20" t="s">
        <v>12</v>
      </c>
      <c r="C23" s="175">
        <v>80</v>
      </c>
      <c r="D23" s="108">
        <f>+C23*(100-E23)/100</f>
        <v>76</v>
      </c>
      <c r="E23" s="175">
        <v>5</v>
      </c>
      <c r="F23" s="175"/>
      <c r="G23" s="175">
        <v>110</v>
      </c>
      <c r="H23" s="175"/>
      <c r="I23" s="175"/>
      <c r="J23" s="111"/>
      <c r="K23" s="2511"/>
      <c r="L23" s="176" t="s">
        <v>420</v>
      </c>
    </row>
    <row r="24" spans="1:12" ht="20.100000000000001" customHeight="1" x14ac:dyDescent="0.25">
      <c r="A24" s="22">
        <v>41750</v>
      </c>
      <c r="B24" s="11" t="s">
        <v>12</v>
      </c>
      <c r="C24" s="108">
        <v>95</v>
      </c>
      <c r="D24" s="108">
        <f>+C24*(100-E24)/100</f>
        <v>90.25</v>
      </c>
      <c r="E24" s="108">
        <v>5</v>
      </c>
      <c r="F24" s="108"/>
      <c r="G24" s="108">
        <v>125</v>
      </c>
      <c r="H24" s="108"/>
      <c r="I24" s="108"/>
      <c r="L24" s="3" t="s">
        <v>310</v>
      </c>
    </row>
    <row r="25" spans="1:12" ht="20.100000000000001" customHeight="1" x14ac:dyDescent="0.25">
      <c r="A25" s="36">
        <v>41803</v>
      </c>
      <c r="B25" s="37" t="s">
        <v>186</v>
      </c>
      <c r="C25" s="90"/>
      <c r="D25" s="123"/>
      <c r="E25" s="90"/>
      <c r="F25" s="90"/>
      <c r="G25" s="90"/>
      <c r="H25" s="90">
        <v>4285</v>
      </c>
      <c r="I25" s="90">
        <v>97</v>
      </c>
      <c r="J25" s="90"/>
      <c r="K25" s="2523"/>
      <c r="L25" s="38" t="s">
        <v>40</v>
      </c>
    </row>
    <row r="26" spans="1:12" ht="20.100000000000001" customHeight="1" x14ac:dyDescent="0.25">
      <c r="A26" s="36">
        <v>41871</v>
      </c>
      <c r="B26" s="37" t="s">
        <v>186</v>
      </c>
      <c r="C26" s="90"/>
      <c r="D26" s="123"/>
      <c r="E26" s="90"/>
      <c r="F26" s="90"/>
      <c r="G26" s="90"/>
      <c r="H26" s="90">
        <v>3975</v>
      </c>
      <c r="I26" s="90">
        <v>100</v>
      </c>
      <c r="J26" s="90"/>
      <c r="K26" s="2523"/>
      <c r="L26" s="38" t="s">
        <v>256</v>
      </c>
    </row>
    <row r="27" spans="1:12" ht="23.25" customHeight="1" x14ac:dyDescent="0.25">
      <c r="A27" s="3459">
        <v>41903</v>
      </c>
      <c r="B27" s="11" t="s">
        <v>12</v>
      </c>
      <c r="C27" s="23">
        <v>130</v>
      </c>
      <c r="D27" s="108">
        <f>+C27*(100-E27)/100</f>
        <v>65</v>
      </c>
      <c r="E27" s="23">
        <v>50</v>
      </c>
      <c r="G27" s="23">
        <v>100</v>
      </c>
      <c r="L27" s="3" t="s">
        <v>22</v>
      </c>
    </row>
    <row r="28" spans="1:12" ht="21" customHeight="1" x14ac:dyDescent="0.25">
      <c r="A28" s="3460"/>
      <c r="B28" s="11" t="s">
        <v>419</v>
      </c>
      <c r="C28" s="3575" t="s">
        <v>1269</v>
      </c>
      <c r="D28" s="3761"/>
      <c r="E28" s="3761"/>
      <c r="F28" s="3761"/>
      <c r="G28" s="3761"/>
      <c r="H28" s="3761"/>
      <c r="I28" s="3761"/>
      <c r="J28" s="3576"/>
      <c r="K28" s="2572"/>
    </row>
    <row r="29" spans="1:12" ht="20.100000000000001" customHeight="1" x14ac:dyDescent="0.25">
      <c r="A29" s="22">
        <v>41944</v>
      </c>
      <c r="B29" s="11" t="s">
        <v>14</v>
      </c>
      <c r="C29" s="3476" t="s">
        <v>1424</v>
      </c>
      <c r="D29" s="3478"/>
      <c r="E29" s="3478"/>
      <c r="F29" s="3478"/>
      <c r="G29" s="3478"/>
      <c r="H29" s="3478"/>
      <c r="I29" s="3478"/>
      <c r="J29" s="3477"/>
      <c r="K29" s="2469"/>
    </row>
    <row r="30" spans="1:12" x14ac:dyDescent="0.25">
      <c r="A30" s="22">
        <v>41988</v>
      </c>
      <c r="B30" s="11" t="s">
        <v>14</v>
      </c>
      <c r="C30" s="3476" t="s">
        <v>1424</v>
      </c>
      <c r="D30" s="3478"/>
      <c r="E30" s="3478"/>
      <c r="F30" s="3478"/>
      <c r="G30" s="3478"/>
      <c r="H30" s="3478"/>
      <c r="I30" s="3478"/>
      <c r="J30" s="3477"/>
      <c r="K30" s="2469"/>
    </row>
    <row r="31" spans="1:12" ht="87" customHeight="1" thickBot="1" x14ac:dyDescent="0.3">
      <c r="A31" s="28">
        <v>41998</v>
      </c>
      <c r="B31" s="12" t="s">
        <v>14</v>
      </c>
      <c r="C31" s="3758" t="s">
        <v>1270</v>
      </c>
      <c r="D31" s="3759"/>
      <c r="E31" s="3759"/>
      <c r="F31" s="3759"/>
      <c r="G31" s="3759"/>
      <c r="H31" s="3759"/>
      <c r="I31" s="3759"/>
      <c r="J31" s="3760"/>
      <c r="K31" s="2571"/>
      <c r="L31" s="13"/>
    </row>
    <row r="32" spans="1:12" ht="21.75" customHeight="1" thickTop="1" x14ac:dyDescent="0.25">
      <c r="A32" s="29">
        <v>42028</v>
      </c>
      <c r="B32" s="30" t="s">
        <v>186</v>
      </c>
      <c r="C32" s="120"/>
      <c r="D32" s="156"/>
      <c r="E32" s="120"/>
      <c r="F32" s="120"/>
      <c r="G32" s="120"/>
      <c r="H32" s="92">
        <v>3820</v>
      </c>
      <c r="I32" s="92">
        <v>100</v>
      </c>
      <c r="J32" s="177"/>
      <c r="K32" s="2701"/>
      <c r="L32" s="74" t="s">
        <v>1008</v>
      </c>
    </row>
    <row r="33" spans="1:12" x14ac:dyDescent="0.25">
      <c r="A33" s="59">
        <v>42045</v>
      </c>
      <c r="B33" s="60" t="s">
        <v>12</v>
      </c>
      <c r="C33" s="133">
        <v>155</v>
      </c>
      <c r="D33" s="443">
        <f>+C33*(100-E33)/100</f>
        <v>31</v>
      </c>
      <c r="E33" s="133">
        <v>80</v>
      </c>
      <c r="F33" s="133"/>
      <c r="G33" s="133">
        <v>60</v>
      </c>
      <c r="H33" s="133"/>
      <c r="I33" s="133"/>
      <c r="J33" s="133"/>
      <c r="K33" s="2529"/>
      <c r="L33" s="61" t="s">
        <v>502</v>
      </c>
    </row>
    <row r="34" spans="1:12" ht="20.100000000000001" customHeight="1" x14ac:dyDescent="0.25">
      <c r="A34" s="36">
        <v>42064</v>
      </c>
      <c r="B34" s="37" t="s">
        <v>12</v>
      </c>
      <c r="C34" s="90">
        <v>85</v>
      </c>
      <c r="D34" s="123">
        <f>+C34*(100-E34)/100</f>
        <v>17</v>
      </c>
      <c r="E34" s="90">
        <v>80</v>
      </c>
      <c r="F34" s="90"/>
      <c r="G34" s="90">
        <v>120</v>
      </c>
      <c r="H34" s="90"/>
      <c r="I34" s="90"/>
      <c r="J34" s="90"/>
      <c r="K34" s="2523"/>
      <c r="L34" s="38" t="s">
        <v>310</v>
      </c>
    </row>
    <row r="35" spans="1:12" ht="20.100000000000001" customHeight="1" x14ac:dyDescent="0.25">
      <c r="A35" s="293">
        <v>42144</v>
      </c>
      <c r="B35" s="292" t="s">
        <v>186</v>
      </c>
      <c r="C35" s="294"/>
      <c r="D35" s="289"/>
      <c r="E35" s="294"/>
      <c r="F35" s="294"/>
      <c r="G35" s="290"/>
      <c r="H35" s="295">
        <v>3625</v>
      </c>
      <c r="I35" s="295">
        <v>96</v>
      </c>
      <c r="J35" s="291"/>
      <c r="K35" s="2524"/>
      <c r="L35" s="38" t="s">
        <v>40</v>
      </c>
    </row>
    <row r="36" spans="1:12" ht="36" customHeight="1" x14ac:dyDescent="0.25">
      <c r="A36" s="3459">
        <v>42207</v>
      </c>
      <c r="B36" s="412" t="s">
        <v>23</v>
      </c>
      <c r="C36" s="3614" t="s">
        <v>1426</v>
      </c>
      <c r="D36" s="3733"/>
      <c r="E36" s="3733"/>
      <c r="F36" s="3733"/>
      <c r="G36" s="3733"/>
      <c r="H36" s="3733"/>
      <c r="I36" s="3733"/>
      <c r="J36" s="3615"/>
      <c r="K36" s="2563"/>
      <c r="L36" s="234"/>
    </row>
    <row r="37" spans="1:12" ht="46.5" customHeight="1" x14ac:dyDescent="0.25">
      <c r="A37" s="3654"/>
      <c r="B37" s="408" t="s">
        <v>14</v>
      </c>
      <c r="C37" s="3473" t="s">
        <v>1427</v>
      </c>
      <c r="D37" s="3474"/>
      <c r="E37" s="3474"/>
      <c r="F37" s="3474"/>
      <c r="G37" s="3474"/>
      <c r="H37" s="3474"/>
      <c r="I37" s="3474"/>
      <c r="J37" s="3475"/>
      <c r="K37" s="2465"/>
      <c r="L37" s="234"/>
    </row>
    <row r="38" spans="1:12" ht="20.100000000000001" customHeight="1" x14ac:dyDescent="0.25">
      <c r="A38" s="446">
        <v>42221</v>
      </c>
      <c r="B38" s="445" t="s">
        <v>12</v>
      </c>
      <c r="C38" s="256">
        <v>175</v>
      </c>
      <c r="D38" s="257">
        <f>+C38*(100-E38)/100</f>
        <v>35</v>
      </c>
      <c r="E38" s="256">
        <v>80</v>
      </c>
      <c r="F38" s="256"/>
      <c r="G38" s="256">
        <v>45</v>
      </c>
      <c r="H38" s="256"/>
      <c r="I38" s="256"/>
      <c r="J38" s="448"/>
      <c r="K38" s="2702"/>
      <c r="L38" s="359" t="s">
        <v>502</v>
      </c>
    </row>
    <row r="39" spans="1:12" x14ac:dyDescent="0.25">
      <c r="A39" s="22">
        <v>42258</v>
      </c>
      <c r="B39" s="444" t="s">
        <v>12</v>
      </c>
      <c r="C39" s="410">
        <v>145</v>
      </c>
      <c r="D39" s="407">
        <f>+C39*(100-E39)/100</f>
        <v>29</v>
      </c>
      <c r="E39" s="410">
        <v>80</v>
      </c>
      <c r="F39" s="410"/>
      <c r="G39" s="410">
        <v>100</v>
      </c>
      <c r="H39" s="410"/>
      <c r="I39" s="410"/>
      <c r="J39" s="410"/>
      <c r="K39" s="2471"/>
      <c r="L39" s="234" t="s">
        <v>1441</v>
      </c>
    </row>
    <row r="40" spans="1:12" ht="33" customHeight="1" x14ac:dyDescent="0.25">
      <c r="A40" s="22">
        <v>42284</v>
      </c>
      <c r="B40" s="465" t="s">
        <v>14</v>
      </c>
      <c r="C40" s="3473" t="s">
        <v>1462</v>
      </c>
      <c r="D40" s="3474"/>
      <c r="E40" s="3474"/>
      <c r="F40" s="3474"/>
      <c r="G40" s="3474"/>
      <c r="H40" s="3474"/>
      <c r="I40" s="3474"/>
      <c r="J40" s="3475"/>
      <c r="K40" s="2465"/>
      <c r="L40" s="234"/>
    </row>
    <row r="41" spans="1:12" ht="39.75" customHeight="1" x14ac:dyDescent="0.25">
      <c r="A41" s="22">
        <v>42291</v>
      </c>
      <c r="B41" s="474" t="s">
        <v>14</v>
      </c>
      <c r="C41" s="3473" t="s">
        <v>1473</v>
      </c>
      <c r="D41" s="3474"/>
      <c r="E41" s="3474"/>
      <c r="F41" s="3474"/>
      <c r="G41" s="3474"/>
      <c r="H41" s="3474"/>
      <c r="I41" s="3474"/>
      <c r="J41" s="3475"/>
      <c r="K41" s="2465"/>
      <c r="L41" s="234"/>
    </row>
    <row r="42" spans="1:12" ht="20.100000000000001" customHeight="1" x14ac:dyDescent="0.25">
      <c r="A42" s="484">
        <v>42311</v>
      </c>
      <c r="B42" s="488" t="s">
        <v>186</v>
      </c>
      <c r="C42" s="485"/>
      <c r="D42" s="486"/>
      <c r="E42" s="485"/>
      <c r="F42" s="485"/>
      <c r="G42" s="485"/>
      <c r="H42" s="485">
        <v>3775</v>
      </c>
      <c r="I42" s="485">
        <v>100</v>
      </c>
      <c r="J42" s="485"/>
      <c r="L42" s="124" t="s">
        <v>1485</v>
      </c>
    </row>
    <row r="43" spans="1:12" ht="57" customHeight="1" thickBot="1" x14ac:dyDescent="0.3">
      <c r="A43" s="1054">
        <v>42329</v>
      </c>
      <c r="B43" s="1076" t="s">
        <v>14</v>
      </c>
      <c r="C43" s="3513" t="s">
        <v>1512</v>
      </c>
      <c r="D43" s="3514"/>
      <c r="E43" s="3514"/>
      <c r="F43" s="3514"/>
      <c r="G43" s="3514"/>
      <c r="H43" s="3514"/>
      <c r="I43" s="3514"/>
      <c r="J43" s="3515"/>
      <c r="K43" s="2491"/>
      <c r="L43" s="1089"/>
    </row>
    <row r="44" spans="1:12" ht="20.100000000000001" customHeight="1" thickTop="1" thickBot="1" x14ac:dyDescent="0.3">
      <c r="A44" s="86">
        <v>42684</v>
      </c>
      <c r="B44" s="87" t="s">
        <v>26</v>
      </c>
      <c r="C44" s="3755" t="s">
        <v>1946</v>
      </c>
      <c r="D44" s="3756"/>
      <c r="E44" s="3756"/>
      <c r="F44" s="3756"/>
      <c r="G44" s="3756"/>
      <c r="H44" s="3756"/>
      <c r="I44" s="3756"/>
      <c r="J44" s="3757"/>
      <c r="K44" s="2570"/>
      <c r="L44" s="1090"/>
    </row>
    <row r="45" spans="1:12" ht="20.100000000000001" customHeight="1" thickTop="1" x14ac:dyDescent="0.25">
      <c r="A45" s="1055">
        <v>42825</v>
      </c>
      <c r="B45" s="1077" t="s">
        <v>186</v>
      </c>
      <c r="C45" s="323"/>
      <c r="D45" s="1088"/>
      <c r="E45" s="323"/>
      <c r="F45" s="323"/>
      <c r="G45" s="323"/>
      <c r="H45" s="323"/>
      <c r="I45" s="323"/>
      <c r="J45" s="323">
        <v>1840</v>
      </c>
      <c r="K45" s="2622"/>
      <c r="L45" s="938" t="s">
        <v>415</v>
      </c>
    </row>
    <row r="46" spans="1:12" x14ac:dyDescent="0.25">
      <c r="A46" s="22">
        <v>42877</v>
      </c>
      <c r="B46" s="1151" t="s">
        <v>186</v>
      </c>
      <c r="C46" s="410"/>
      <c r="D46" s="407"/>
      <c r="E46" s="410"/>
      <c r="F46" s="410"/>
      <c r="G46" s="410"/>
      <c r="H46" s="410"/>
      <c r="I46" s="410"/>
      <c r="J46" s="410">
        <v>2060</v>
      </c>
      <c r="K46" s="2471"/>
      <c r="L46" s="234" t="s">
        <v>415</v>
      </c>
    </row>
    <row r="47" spans="1:12" ht="149.25" customHeight="1" x14ac:dyDescent="0.25">
      <c r="A47" s="1296">
        <v>43042</v>
      </c>
      <c r="B47" s="1297" t="s">
        <v>31</v>
      </c>
      <c r="C47" s="3745" t="s">
        <v>2345</v>
      </c>
      <c r="D47" s="3746"/>
      <c r="E47" s="3746"/>
      <c r="F47" s="3746"/>
      <c r="G47" s="3746"/>
      <c r="H47" s="3746"/>
      <c r="I47" s="3746"/>
      <c r="J47" s="3747"/>
      <c r="K47" s="2569"/>
      <c r="L47" s="1317" t="s">
        <v>1908</v>
      </c>
    </row>
    <row r="48" spans="1:12" x14ac:dyDescent="0.25">
      <c r="A48" s="22">
        <v>43063</v>
      </c>
      <c r="B48" s="11" t="s">
        <v>186</v>
      </c>
      <c r="C48" s="410"/>
      <c r="D48" s="407"/>
      <c r="E48" s="410"/>
      <c r="F48" s="410"/>
      <c r="G48" s="410"/>
      <c r="H48" s="410">
        <v>4370</v>
      </c>
      <c r="I48" s="410">
        <v>93</v>
      </c>
      <c r="J48" s="410"/>
      <c r="K48" s="2471"/>
      <c r="L48" s="234" t="s">
        <v>40</v>
      </c>
    </row>
    <row r="49" spans="1:12" x14ac:dyDescent="0.25">
      <c r="A49" s="22">
        <v>43069</v>
      </c>
      <c r="B49" s="1336" t="s">
        <v>12</v>
      </c>
      <c r="C49" s="410">
        <v>200</v>
      </c>
      <c r="D49" s="407">
        <f>+C49*(100-E49)/100</f>
        <v>6</v>
      </c>
      <c r="E49" s="410">
        <v>97</v>
      </c>
      <c r="F49" s="410"/>
      <c r="G49" s="410">
        <v>40</v>
      </c>
      <c r="H49" s="410"/>
      <c r="I49" s="410"/>
      <c r="J49" s="410"/>
      <c r="K49" s="2471"/>
      <c r="L49" s="234" t="s">
        <v>511</v>
      </c>
    </row>
    <row r="50" spans="1:12" ht="16.5" thickBot="1" x14ac:dyDescent="0.3">
      <c r="A50" s="33">
        <v>43075</v>
      </c>
      <c r="B50" s="34" t="s">
        <v>12</v>
      </c>
      <c r="C50" s="1468">
        <v>155</v>
      </c>
      <c r="D50" s="1465">
        <f>+C50*(100-E50)/100</f>
        <v>15.5</v>
      </c>
      <c r="E50" s="1468">
        <v>90</v>
      </c>
      <c r="F50" s="1468"/>
      <c r="G50" s="1468">
        <v>40</v>
      </c>
      <c r="H50" s="1468"/>
      <c r="I50" s="1468"/>
      <c r="J50" s="1468"/>
      <c r="K50" s="2565"/>
      <c r="L50" s="939" t="s">
        <v>511</v>
      </c>
    </row>
    <row r="51" spans="1:12" ht="16.5" thickTop="1" x14ac:dyDescent="0.25">
      <c r="A51" s="3754">
        <v>43109</v>
      </c>
      <c r="B51" s="985" t="s">
        <v>4</v>
      </c>
      <c r="C51" s="3473" t="s">
        <v>3571</v>
      </c>
      <c r="D51" s="3474"/>
      <c r="E51" s="3474"/>
      <c r="F51" s="3474"/>
      <c r="G51" s="3474"/>
      <c r="H51" s="3474"/>
      <c r="I51" s="3474"/>
      <c r="J51" s="3475"/>
      <c r="K51" s="2703"/>
      <c r="L51" s="1483"/>
    </row>
    <row r="52" spans="1:12" x14ac:dyDescent="0.25">
      <c r="A52" s="3460"/>
      <c r="B52" s="1467" t="s">
        <v>12</v>
      </c>
      <c r="C52" s="323">
        <v>137</v>
      </c>
      <c r="D52" s="1469">
        <f>+C52*(100-E52)/100</f>
        <v>13.7</v>
      </c>
      <c r="E52" s="323">
        <v>90</v>
      </c>
      <c r="F52" s="323"/>
      <c r="G52" s="323">
        <v>120</v>
      </c>
      <c r="H52" s="323"/>
      <c r="I52" s="323"/>
      <c r="J52" s="323"/>
      <c r="K52" s="2622"/>
      <c r="L52" s="938" t="s">
        <v>22</v>
      </c>
    </row>
    <row r="53" spans="1:12" ht="18.75" customHeight="1" x14ac:dyDescent="0.25">
      <c r="A53" s="22">
        <v>43131</v>
      </c>
      <c r="B53" s="11" t="s">
        <v>186</v>
      </c>
      <c r="C53" s="410"/>
      <c r="D53" s="407"/>
      <c r="E53" s="410"/>
      <c r="F53" s="410"/>
      <c r="G53" s="410"/>
      <c r="H53" s="410">
        <v>3795</v>
      </c>
      <c r="I53" s="410">
        <v>100</v>
      </c>
      <c r="J53" s="410"/>
      <c r="K53" s="2471"/>
      <c r="L53" s="234"/>
    </row>
    <row r="54" spans="1:12" ht="20.100000000000001" customHeight="1" x14ac:dyDescent="0.25">
      <c r="A54" s="22">
        <v>43216</v>
      </c>
      <c r="B54" s="11" t="s">
        <v>12</v>
      </c>
      <c r="C54" s="410">
        <v>135</v>
      </c>
      <c r="D54" s="407">
        <f>+C54*(100-E54)/100</f>
        <v>13.5</v>
      </c>
      <c r="E54" s="410">
        <v>90</v>
      </c>
      <c r="F54" s="410"/>
      <c r="G54" s="410">
        <v>110</v>
      </c>
      <c r="H54" s="410"/>
      <c r="I54" s="410"/>
      <c r="J54" s="410"/>
      <c r="K54" s="2471"/>
      <c r="L54" s="234" t="s">
        <v>2579</v>
      </c>
    </row>
    <row r="55" spans="1:12" ht="20.100000000000001" customHeight="1" x14ac:dyDescent="0.25">
      <c r="A55" s="22">
        <v>43311</v>
      </c>
      <c r="B55" s="11" t="s">
        <v>12</v>
      </c>
      <c r="C55" s="410">
        <v>115</v>
      </c>
      <c r="D55" s="407">
        <f>+C55*(100-E55)/100</f>
        <v>25.3</v>
      </c>
      <c r="E55" s="410">
        <v>78</v>
      </c>
      <c r="F55" s="410"/>
      <c r="G55" s="410">
        <v>110</v>
      </c>
      <c r="H55" s="410"/>
      <c r="I55" s="410"/>
      <c r="J55" s="410"/>
      <c r="K55" s="2471"/>
      <c r="L55" s="234" t="s">
        <v>2579</v>
      </c>
    </row>
    <row r="56" spans="1:12" ht="21.75" customHeight="1" x14ac:dyDescent="0.25">
      <c r="A56" s="59">
        <v>43320</v>
      </c>
      <c r="B56" s="60" t="s">
        <v>186</v>
      </c>
      <c r="C56" s="329"/>
      <c r="D56" s="1688"/>
      <c r="E56" s="329"/>
      <c r="F56" s="329"/>
      <c r="G56" s="329"/>
      <c r="H56" s="329">
        <v>5110</v>
      </c>
      <c r="I56" s="329">
        <v>100</v>
      </c>
      <c r="J56" s="329"/>
      <c r="K56" s="2566"/>
      <c r="L56" s="367"/>
    </row>
    <row r="57" spans="1:12" ht="27.75" customHeight="1" x14ac:dyDescent="0.25">
      <c r="A57" s="22">
        <v>43386</v>
      </c>
      <c r="B57" s="11" t="s">
        <v>12</v>
      </c>
      <c r="C57" s="410">
        <v>105</v>
      </c>
      <c r="D57" s="407">
        <f>+C57*(100-E57)/100</f>
        <v>21</v>
      </c>
      <c r="E57" s="410">
        <v>80</v>
      </c>
      <c r="F57" s="410"/>
      <c r="G57" s="410">
        <v>110</v>
      </c>
      <c r="H57" s="410"/>
      <c r="I57" s="410"/>
      <c r="J57" s="410"/>
      <c r="K57" s="2471"/>
      <c r="L57" s="393" t="s">
        <v>2773</v>
      </c>
    </row>
    <row r="58" spans="1:12" ht="20.100000000000001" customHeight="1" x14ac:dyDescent="0.25">
      <c r="A58" s="1795">
        <v>43417</v>
      </c>
      <c r="B58" s="1794" t="s">
        <v>186</v>
      </c>
      <c r="C58" s="256"/>
      <c r="D58" s="1796"/>
      <c r="E58" s="256"/>
      <c r="F58" s="256"/>
      <c r="G58" s="256"/>
      <c r="H58" s="256">
        <v>4450</v>
      </c>
      <c r="I58" s="256">
        <v>100</v>
      </c>
      <c r="J58" s="256"/>
      <c r="K58" s="2550"/>
      <c r="L58" s="359" t="s">
        <v>336</v>
      </c>
    </row>
    <row r="59" spans="1:12" ht="58.5" customHeight="1" x14ac:dyDescent="0.25">
      <c r="A59" s="2301">
        <v>43442</v>
      </c>
      <c r="B59" s="2302" t="s">
        <v>14</v>
      </c>
      <c r="C59" s="3614" t="s">
        <v>3930</v>
      </c>
      <c r="D59" s="3733"/>
      <c r="E59" s="3733"/>
      <c r="F59" s="3733"/>
      <c r="G59" s="3733"/>
      <c r="H59" s="3733"/>
      <c r="I59" s="3733"/>
      <c r="J59" s="3615"/>
      <c r="K59" s="2563"/>
      <c r="L59" s="234"/>
    </row>
    <row r="60" spans="1:12" ht="20.100000000000001" customHeight="1" x14ac:dyDescent="0.25">
      <c r="A60" s="1864">
        <v>43840</v>
      </c>
      <c r="B60" s="1879" t="s">
        <v>26</v>
      </c>
      <c r="C60" s="3666" t="s">
        <v>3404</v>
      </c>
      <c r="D60" s="3667"/>
      <c r="E60" s="3667"/>
      <c r="F60" s="3667"/>
      <c r="G60" s="3667"/>
      <c r="H60" s="3667"/>
      <c r="I60" s="3667"/>
      <c r="J60" s="3668"/>
      <c r="K60" s="2549"/>
      <c r="L60" s="938"/>
    </row>
    <row r="61" spans="1:12" ht="20.100000000000001" customHeight="1" x14ac:dyDescent="0.25">
      <c r="A61" s="22">
        <v>43939</v>
      </c>
      <c r="B61" s="11" t="s">
        <v>33</v>
      </c>
      <c r="C61" s="3683" t="s">
        <v>3548</v>
      </c>
      <c r="D61" s="3684"/>
      <c r="E61" s="3684"/>
      <c r="F61" s="3684"/>
      <c r="G61" s="3684"/>
      <c r="H61" s="3684"/>
      <c r="I61" s="3684"/>
      <c r="J61" s="3685"/>
      <c r="K61" s="2549"/>
      <c r="L61" s="234"/>
    </row>
    <row r="62" spans="1:12" ht="20.100000000000001" customHeight="1" x14ac:dyDescent="0.25">
      <c r="A62" s="22"/>
      <c r="B62" s="11"/>
      <c r="C62" s="410"/>
      <c r="D62" s="407">
        <f t="shared" ref="D62:D76" si="0">+C62*(100-E62)/100</f>
        <v>0</v>
      </c>
      <c r="E62" s="410"/>
      <c r="F62" s="410"/>
      <c r="G62" s="410"/>
      <c r="H62" s="410"/>
      <c r="I62" s="410"/>
      <c r="J62" s="410"/>
      <c r="K62" s="2471"/>
      <c r="L62" s="234"/>
    </row>
    <row r="63" spans="1:12" x14ac:dyDescent="0.25">
      <c r="A63" s="22"/>
      <c r="B63" s="11"/>
      <c r="C63" s="410"/>
      <c r="D63" s="407">
        <f t="shared" si="0"/>
        <v>0</v>
      </c>
      <c r="E63" s="410"/>
      <c r="F63" s="410"/>
      <c r="G63" s="410"/>
      <c r="H63" s="410"/>
      <c r="I63" s="410"/>
      <c r="J63" s="410"/>
      <c r="K63" s="2471"/>
      <c r="L63" s="234"/>
    </row>
    <row r="64" spans="1:12" ht="20.100000000000001" customHeight="1" x14ac:dyDescent="0.25">
      <c r="A64" s="22"/>
      <c r="B64" s="11"/>
      <c r="C64" s="410"/>
      <c r="D64" s="407">
        <f t="shared" si="0"/>
        <v>0</v>
      </c>
      <c r="E64" s="410"/>
      <c r="F64" s="410"/>
      <c r="G64" s="410"/>
      <c r="H64" s="410"/>
      <c r="I64" s="410"/>
      <c r="J64" s="410"/>
      <c r="K64" s="2471"/>
      <c r="L64" s="234"/>
    </row>
    <row r="65" spans="1:12" ht="20.100000000000001" customHeight="1" x14ac:dyDescent="0.25">
      <c r="A65" s="22"/>
      <c r="B65" s="11"/>
      <c r="C65" s="410"/>
      <c r="D65" s="407">
        <f t="shared" si="0"/>
        <v>0</v>
      </c>
      <c r="E65" s="410"/>
      <c r="F65" s="410"/>
      <c r="G65" s="410"/>
      <c r="H65" s="410"/>
      <c r="I65" s="410"/>
      <c r="J65" s="410"/>
      <c r="K65" s="2471"/>
      <c r="L65" s="234"/>
    </row>
    <row r="66" spans="1:12" x14ac:dyDescent="0.25">
      <c r="A66" s="22"/>
      <c r="B66" s="11"/>
      <c r="C66" s="410"/>
      <c r="D66" s="407">
        <f t="shared" si="0"/>
        <v>0</v>
      </c>
      <c r="E66" s="410"/>
      <c r="F66" s="410"/>
      <c r="G66" s="410"/>
      <c r="H66" s="410"/>
      <c r="I66" s="410"/>
      <c r="J66" s="410"/>
      <c r="K66" s="2471"/>
      <c r="L66" s="234"/>
    </row>
    <row r="67" spans="1:12" x14ac:dyDescent="0.25">
      <c r="A67" s="22"/>
      <c r="B67" s="11"/>
      <c r="C67" s="410"/>
      <c r="D67" s="407">
        <f t="shared" si="0"/>
        <v>0</v>
      </c>
      <c r="E67" s="410"/>
      <c r="F67" s="410"/>
      <c r="G67" s="410"/>
      <c r="H67" s="410"/>
      <c r="I67" s="410"/>
      <c r="J67" s="410"/>
      <c r="K67" s="2471"/>
      <c r="L67" s="234"/>
    </row>
    <row r="68" spans="1:12" x14ac:dyDescent="0.25">
      <c r="A68" s="22"/>
      <c r="B68" s="11"/>
      <c r="C68" s="410"/>
      <c r="D68" s="407">
        <f t="shared" si="0"/>
        <v>0</v>
      </c>
      <c r="E68" s="410"/>
      <c r="F68" s="410"/>
      <c r="G68" s="410"/>
      <c r="H68" s="410"/>
      <c r="I68" s="410"/>
      <c r="J68" s="410"/>
      <c r="K68" s="2471"/>
      <c r="L68" s="234"/>
    </row>
    <row r="69" spans="1:12" x14ac:dyDescent="0.25">
      <c r="A69" s="22"/>
      <c r="B69" s="11"/>
      <c r="C69" s="410"/>
      <c r="D69" s="407">
        <f t="shared" si="0"/>
        <v>0</v>
      </c>
      <c r="E69" s="410"/>
      <c r="F69" s="410"/>
      <c r="G69" s="410"/>
      <c r="H69" s="410"/>
      <c r="I69" s="410"/>
      <c r="J69" s="410"/>
      <c r="K69" s="2471"/>
      <c r="L69" s="234"/>
    </row>
    <row r="70" spans="1:12" x14ac:dyDescent="0.25">
      <c r="A70" s="22"/>
      <c r="B70" s="11"/>
      <c r="C70" s="410"/>
      <c r="D70" s="407">
        <f t="shared" si="0"/>
        <v>0</v>
      </c>
      <c r="E70" s="410"/>
      <c r="F70" s="410"/>
      <c r="G70" s="410"/>
      <c r="H70" s="410"/>
      <c r="I70" s="410"/>
      <c r="J70" s="410"/>
      <c r="K70" s="2471"/>
      <c r="L70" s="234"/>
    </row>
    <row r="71" spans="1:12" x14ac:dyDescent="0.25">
      <c r="A71" s="22"/>
      <c r="B71" s="11"/>
      <c r="C71" s="410"/>
      <c r="D71" s="407">
        <f t="shared" si="0"/>
        <v>0</v>
      </c>
      <c r="E71" s="410"/>
      <c r="F71" s="410"/>
      <c r="G71" s="410"/>
      <c r="H71" s="410"/>
      <c r="I71" s="410"/>
      <c r="J71" s="410"/>
      <c r="K71" s="2471"/>
      <c r="L71" s="234"/>
    </row>
    <row r="72" spans="1:12" ht="20.100000000000001" customHeight="1" x14ac:dyDescent="0.25">
      <c r="A72" s="22"/>
      <c r="B72" s="11"/>
      <c r="C72" s="410"/>
      <c r="D72" s="407">
        <f t="shared" si="0"/>
        <v>0</v>
      </c>
      <c r="E72" s="410"/>
      <c r="F72" s="410"/>
      <c r="G72" s="410"/>
      <c r="H72" s="410"/>
      <c r="I72" s="410"/>
      <c r="J72" s="410"/>
      <c r="K72" s="2471"/>
      <c r="L72" s="234"/>
    </row>
    <row r="73" spans="1:12" x14ac:dyDescent="0.25">
      <c r="A73" s="22"/>
      <c r="B73" s="11"/>
      <c r="C73" s="410"/>
      <c r="D73" s="407">
        <f t="shared" si="0"/>
        <v>0</v>
      </c>
      <c r="E73" s="410"/>
      <c r="F73" s="410"/>
      <c r="G73" s="410"/>
      <c r="H73" s="410"/>
      <c r="I73" s="410"/>
      <c r="J73" s="410"/>
      <c r="K73" s="2471"/>
      <c r="L73" s="234"/>
    </row>
    <row r="74" spans="1:12" ht="20.100000000000001" customHeight="1" x14ac:dyDescent="0.25">
      <c r="A74" s="22"/>
      <c r="B74" s="11"/>
      <c r="C74" s="410"/>
      <c r="D74" s="407">
        <f t="shared" si="0"/>
        <v>0</v>
      </c>
      <c r="E74" s="410"/>
      <c r="F74" s="410"/>
      <c r="G74" s="410"/>
      <c r="H74" s="410"/>
      <c r="I74" s="410"/>
      <c r="J74" s="410"/>
      <c r="K74" s="2471"/>
      <c r="L74" s="234"/>
    </row>
    <row r="75" spans="1:12" x14ac:dyDescent="0.25">
      <c r="A75" s="22"/>
      <c r="B75" s="11"/>
      <c r="C75" s="410"/>
      <c r="D75" s="407">
        <f t="shared" si="0"/>
        <v>0</v>
      </c>
      <c r="E75" s="410"/>
      <c r="F75" s="410"/>
      <c r="G75" s="410"/>
      <c r="H75" s="410"/>
      <c r="I75" s="410"/>
      <c r="J75" s="410"/>
      <c r="K75" s="2471"/>
      <c r="L75" s="234"/>
    </row>
    <row r="76" spans="1:12" x14ac:dyDescent="0.25">
      <c r="A76" s="22"/>
      <c r="B76" s="11"/>
      <c r="C76" s="410"/>
      <c r="D76" s="407">
        <f t="shared" si="0"/>
        <v>0</v>
      </c>
      <c r="E76" s="410"/>
      <c r="F76" s="410"/>
      <c r="G76" s="410"/>
      <c r="H76" s="410"/>
      <c r="I76" s="410"/>
      <c r="J76" s="410"/>
      <c r="K76" s="2471"/>
      <c r="L76" s="234"/>
    </row>
    <row r="77" spans="1:12" x14ac:dyDescent="0.25">
      <c r="A77" s="22"/>
      <c r="B77" s="11"/>
      <c r="D77" s="108"/>
    </row>
    <row r="78" spans="1:12" x14ac:dyDescent="0.25">
      <c r="A78" s="22"/>
      <c r="B78" s="11"/>
      <c r="D78" s="108"/>
    </row>
    <row r="79" spans="1:12" x14ac:dyDescent="0.25">
      <c r="A79" s="22"/>
      <c r="B79" s="11"/>
      <c r="C79" s="11"/>
      <c r="D79" s="11"/>
      <c r="E79" s="11"/>
      <c r="F79" s="11"/>
      <c r="G79" s="11"/>
      <c r="H79" s="11"/>
      <c r="I79" s="11"/>
      <c r="J79" s="11"/>
      <c r="K79" s="2675"/>
    </row>
    <row r="80" spans="1:12" ht="20.100000000000001" customHeight="1" x14ac:dyDescent="0.25">
      <c r="A80" s="22"/>
      <c r="B80" s="11"/>
      <c r="C80" s="11"/>
      <c r="D80" s="11"/>
      <c r="E80" s="11"/>
      <c r="F80" s="11"/>
      <c r="G80" s="11"/>
      <c r="H80" s="11"/>
      <c r="I80" s="11"/>
      <c r="J80" s="11"/>
      <c r="K80" s="2675"/>
    </row>
    <row r="81" spans="1:11" ht="20.100000000000001" customHeight="1" x14ac:dyDescent="0.25">
      <c r="A81" s="22"/>
      <c r="B81" s="11"/>
      <c r="C81" s="11"/>
      <c r="D81" s="11"/>
      <c r="E81" s="11"/>
      <c r="F81" s="11"/>
      <c r="G81" s="11"/>
      <c r="H81" s="11"/>
      <c r="I81" s="11"/>
      <c r="J81" s="11"/>
      <c r="K81" s="2675"/>
    </row>
    <row r="82" spans="1:11" ht="20.100000000000001" customHeight="1" x14ac:dyDescent="0.25">
      <c r="A82" s="22"/>
      <c r="B82" s="11"/>
      <c r="C82" s="11"/>
      <c r="D82" s="11"/>
      <c r="E82" s="11"/>
      <c r="F82" s="11"/>
      <c r="G82" s="11"/>
      <c r="H82" s="11"/>
      <c r="I82" s="11"/>
      <c r="J82" s="11"/>
      <c r="K82" s="2675"/>
    </row>
    <row r="83" spans="1:11" ht="20.100000000000001" customHeight="1" x14ac:dyDescent="0.25">
      <c r="A83" s="22"/>
      <c r="B83" s="11"/>
      <c r="C83" s="11"/>
      <c r="D83" s="11"/>
      <c r="E83" s="11"/>
      <c r="F83" s="11"/>
      <c r="G83" s="11"/>
      <c r="H83" s="11"/>
      <c r="I83" s="11"/>
      <c r="J83" s="11"/>
      <c r="K83" s="2675"/>
    </row>
    <row r="84" spans="1:11" ht="20.100000000000001" customHeight="1" x14ac:dyDescent="0.25">
      <c r="A84" s="22"/>
      <c r="B84" s="11"/>
      <c r="C84" s="11"/>
      <c r="D84" s="11"/>
      <c r="E84" s="11"/>
      <c r="F84" s="11"/>
      <c r="G84" s="11"/>
      <c r="H84" s="11"/>
      <c r="I84" s="11"/>
      <c r="J84" s="11"/>
      <c r="K84" s="2675"/>
    </row>
    <row r="85" spans="1:11" ht="20.100000000000001" customHeight="1" x14ac:dyDescent="0.25">
      <c r="A85" s="22"/>
      <c r="B85" s="11"/>
      <c r="C85" s="11"/>
      <c r="D85" s="11"/>
      <c r="E85" s="11"/>
      <c r="F85" s="11"/>
      <c r="G85" s="11"/>
      <c r="H85" s="11"/>
      <c r="I85" s="11"/>
      <c r="J85" s="11"/>
      <c r="K85" s="2675"/>
    </row>
    <row r="86" spans="1:11" ht="20.100000000000001" customHeight="1" x14ac:dyDescent="0.25">
      <c r="A86" s="22"/>
      <c r="B86" s="11"/>
      <c r="C86" s="11"/>
      <c r="D86" s="11"/>
      <c r="E86" s="11"/>
      <c r="F86" s="11"/>
      <c r="G86" s="11"/>
      <c r="H86" s="11"/>
      <c r="I86" s="11"/>
      <c r="J86" s="11"/>
      <c r="K86" s="2675"/>
    </row>
    <row r="87" spans="1:11" ht="20.100000000000001" customHeight="1" x14ac:dyDescent="0.25">
      <c r="A87" s="22"/>
      <c r="B87" s="11"/>
      <c r="C87" s="11"/>
      <c r="D87" s="11"/>
      <c r="E87" s="11"/>
      <c r="F87" s="11"/>
      <c r="G87" s="11"/>
      <c r="H87" s="11"/>
      <c r="I87" s="11"/>
      <c r="J87" s="11"/>
      <c r="K87" s="2675"/>
    </row>
    <row r="88" spans="1:11" x14ac:dyDescent="0.25">
      <c r="A88" s="22"/>
      <c r="B88" s="11"/>
      <c r="C88" s="11"/>
      <c r="D88" s="11"/>
      <c r="E88" s="11"/>
      <c r="F88" s="11"/>
      <c r="G88" s="11"/>
      <c r="H88" s="11"/>
      <c r="I88" s="11"/>
      <c r="J88" s="11"/>
      <c r="K88" s="2675"/>
    </row>
    <row r="89" spans="1:11" ht="20.100000000000001" customHeight="1" x14ac:dyDescent="0.25">
      <c r="A89" s="22"/>
      <c r="B89" s="11"/>
      <c r="C89" s="11"/>
      <c r="D89" s="11"/>
      <c r="E89" s="11"/>
      <c r="F89" s="11"/>
      <c r="G89" s="11"/>
      <c r="H89" s="11"/>
      <c r="I89" s="11"/>
      <c r="J89" s="11"/>
      <c r="K89" s="2675"/>
    </row>
    <row r="90" spans="1:11" x14ac:dyDescent="0.25">
      <c r="A90" s="22"/>
      <c r="B90" s="11"/>
      <c r="C90" s="11"/>
      <c r="D90" s="11"/>
      <c r="E90" s="11"/>
      <c r="F90" s="11"/>
      <c r="G90" s="11"/>
      <c r="H90" s="11"/>
      <c r="I90" s="11"/>
      <c r="J90" s="11"/>
      <c r="K90" s="2675"/>
    </row>
    <row r="91" spans="1:11" ht="20.100000000000001" customHeight="1" x14ac:dyDescent="0.25">
      <c r="A91" s="22"/>
      <c r="B91" s="11"/>
      <c r="C91" s="11"/>
      <c r="D91" s="11"/>
      <c r="E91" s="11"/>
      <c r="F91" s="11"/>
      <c r="G91" s="11"/>
      <c r="H91" s="11"/>
      <c r="I91" s="11"/>
      <c r="J91" s="11"/>
      <c r="K91" s="2675"/>
    </row>
    <row r="92" spans="1:11" x14ac:dyDescent="0.25">
      <c r="A92" s="22"/>
      <c r="B92" s="11"/>
      <c r="C92" s="11"/>
      <c r="D92" s="11"/>
      <c r="E92" s="11"/>
      <c r="F92" s="11"/>
      <c r="G92" s="11"/>
      <c r="H92" s="11"/>
      <c r="I92" s="11"/>
      <c r="J92" s="11"/>
      <c r="K92" s="2675"/>
    </row>
    <row r="93" spans="1:11" x14ac:dyDescent="0.25">
      <c r="A93" s="22"/>
      <c r="B93" s="11"/>
      <c r="C93" s="11"/>
      <c r="D93" s="11"/>
      <c r="E93" s="11"/>
      <c r="F93" s="11"/>
      <c r="G93" s="11"/>
      <c r="H93" s="11"/>
      <c r="I93" s="11"/>
      <c r="J93" s="11"/>
      <c r="K93" s="2675"/>
    </row>
    <row r="94" spans="1:11" x14ac:dyDescent="0.25">
      <c r="A94" s="22"/>
      <c r="B94" s="11"/>
      <c r="C94" s="11"/>
      <c r="D94" s="11"/>
      <c r="E94" s="11"/>
      <c r="F94" s="11"/>
      <c r="G94" s="11"/>
      <c r="H94" s="11"/>
      <c r="I94" s="11"/>
      <c r="J94" s="11"/>
      <c r="K94" s="2675"/>
    </row>
    <row r="95" spans="1:11" ht="20.100000000000001" customHeight="1" x14ac:dyDescent="0.25">
      <c r="A95" s="22"/>
      <c r="B95" s="11"/>
      <c r="C95" s="11"/>
      <c r="D95" s="11"/>
      <c r="E95" s="11"/>
      <c r="F95" s="11"/>
      <c r="G95" s="11"/>
      <c r="H95" s="11"/>
      <c r="I95" s="11"/>
      <c r="J95" s="11"/>
      <c r="K95" s="2675"/>
    </row>
    <row r="96" spans="1:11" ht="20.100000000000001" customHeight="1" x14ac:dyDescent="0.25">
      <c r="A96" s="22"/>
      <c r="B96" s="11"/>
      <c r="C96" s="11"/>
      <c r="D96" s="11"/>
      <c r="E96" s="11"/>
      <c r="F96" s="11"/>
      <c r="G96" s="11"/>
      <c r="H96" s="11"/>
      <c r="I96" s="11"/>
      <c r="J96" s="11"/>
      <c r="K96" s="2675"/>
    </row>
    <row r="97" spans="1:11" ht="20.100000000000001" customHeight="1" x14ac:dyDescent="0.25">
      <c r="A97" s="22"/>
      <c r="B97" s="11"/>
      <c r="C97" s="11"/>
      <c r="D97" s="11"/>
      <c r="E97" s="11"/>
      <c r="F97" s="11"/>
      <c r="G97" s="11"/>
      <c r="H97" s="11"/>
      <c r="I97" s="11"/>
      <c r="J97" s="11"/>
      <c r="K97" s="2675"/>
    </row>
    <row r="98" spans="1:11" ht="20.100000000000001" customHeight="1" x14ac:dyDescent="0.25">
      <c r="A98" s="22"/>
      <c r="B98" s="11"/>
      <c r="C98" s="11"/>
      <c r="D98" s="11"/>
      <c r="E98" s="11"/>
      <c r="F98" s="11"/>
      <c r="G98" s="11"/>
      <c r="H98" s="11"/>
      <c r="I98" s="11"/>
      <c r="J98" s="11"/>
      <c r="K98" s="2675"/>
    </row>
    <row r="99" spans="1:11" x14ac:dyDescent="0.25">
      <c r="A99" s="22"/>
      <c r="B99" s="11"/>
      <c r="C99" s="11"/>
      <c r="D99" s="11"/>
      <c r="E99" s="11"/>
      <c r="F99" s="11"/>
      <c r="G99" s="11"/>
      <c r="H99" s="11"/>
      <c r="I99" s="11"/>
      <c r="J99" s="11"/>
      <c r="K99" s="2675"/>
    </row>
    <row r="100" spans="1:11" x14ac:dyDescent="0.25">
      <c r="A100" s="22"/>
      <c r="B100" s="11"/>
      <c r="C100" s="11"/>
      <c r="D100" s="11"/>
      <c r="E100" s="11"/>
      <c r="F100" s="11"/>
      <c r="G100" s="11"/>
      <c r="H100" s="11"/>
      <c r="I100" s="11"/>
      <c r="J100" s="11"/>
      <c r="K100" s="2675"/>
    </row>
    <row r="101" spans="1:11" x14ac:dyDescent="0.25">
      <c r="A101" s="22"/>
      <c r="B101" s="11"/>
      <c r="C101" s="11"/>
      <c r="D101" s="11"/>
      <c r="E101" s="11"/>
      <c r="F101" s="11"/>
      <c r="G101" s="11"/>
      <c r="H101" s="11"/>
      <c r="I101" s="11"/>
      <c r="J101" s="11"/>
      <c r="K101" s="2675"/>
    </row>
    <row r="102" spans="1:11" ht="20.100000000000001" customHeight="1" x14ac:dyDescent="0.25">
      <c r="A102" s="22"/>
      <c r="B102" s="11"/>
      <c r="C102" s="11"/>
      <c r="D102" s="11"/>
      <c r="E102" s="11"/>
      <c r="F102" s="11"/>
      <c r="G102" s="11"/>
      <c r="H102" s="11"/>
      <c r="I102" s="11"/>
      <c r="J102" s="11"/>
      <c r="K102" s="2675"/>
    </row>
    <row r="103" spans="1:11" x14ac:dyDescent="0.25">
      <c r="A103" s="22"/>
      <c r="B103" s="11"/>
      <c r="C103" s="11"/>
      <c r="D103" s="11"/>
      <c r="E103" s="11"/>
      <c r="F103" s="11"/>
      <c r="G103" s="11"/>
      <c r="H103" s="11"/>
      <c r="I103" s="11"/>
      <c r="J103" s="11"/>
      <c r="K103" s="2675"/>
    </row>
    <row r="104" spans="1:11" x14ac:dyDescent="0.25">
      <c r="A104" s="22"/>
      <c r="B104" s="11"/>
      <c r="C104" s="11"/>
      <c r="D104" s="11"/>
      <c r="E104" s="11"/>
      <c r="F104" s="11"/>
      <c r="G104" s="11"/>
      <c r="H104" s="11"/>
      <c r="I104" s="11"/>
      <c r="J104" s="11"/>
      <c r="K104" s="2675"/>
    </row>
    <row r="105" spans="1:11" x14ac:dyDescent="0.25">
      <c r="A105" s="22"/>
      <c r="B105" s="11"/>
      <c r="C105" s="11"/>
      <c r="D105" s="11"/>
      <c r="E105" s="11"/>
      <c r="F105" s="11"/>
      <c r="G105" s="11"/>
      <c r="H105" s="11"/>
      <c r="I105" s="11"/>
      <c r="J105" s="11"/>
      <c r="K105" s="2675"/>
    </row>
    <row r="106" spans="1:11" ht="20.100000000000001" customHeight="1" x14ac:dyDescent="0.25">
      <c r="A106" s="22"/>
      <c r="B106" s="11"/>
      <c r="C106" s="11"/>
      <c r="D106" s="11"/>
      <c r="E106" s="11"/>
      <c r="F106" s="11"/>
      <c r="G106" s="11"/>
      <c r="H106" s="11"/>
      <c r="I106" s="11"/>
      <c r="J106" s="11"/>
      <c r="K106" s="2675"/>
    </row>
    <row r="107" spans="1:11" ht="20.100000000000001" customHeight="1" x14ac:dyDescent="0.25">
      <c r="A107" s="22"/>
      <c r="B107" s="11"/>
      <c r="C107" s="11"/>
      <c r="D107" s="11"/>
      <c r="E107" s="11"/>
      <c r="F107" s="11"/>
      <c r="G107" s="11"/>
      <c r="H107" s="11"/>
      <c r="I107" s="11"/>
      <c r="J107" s="11"/>
      <c r="K107" s="2675"/>
    </row>
    <row r="108" spans="1:11" x14ac:dyDescent="0.25">
      <c r="A108" s="22"/>
      <c r="B108" s="11"/>
      <c r="C108" s="11"/>
      <c r="D108" s="11"/>
      <c r="E108" s="11"/>
      <c r="F108" s="11"/>
      <c r="G108" s="11"/>
      <c r="H108" s="11"/>
      <c r="I108" s="11"/>
      <c r="J108" s="11"/>
      <c r="K108" s="2675"/>
    </row>
    <row r="109" spans="1:11" x14ac:dyDescent="0.25">
      <c r="A109" s="22"/>
      <c r="B109" s="11"/>
      <c r="C109" s="11"/>
      <c r="D109" s="11"/>
      <c r="E109" s="11"/>
      <c r="F109" s="11"/>
      <c r="G109" s="11"/>
      <c r="H109" s="11"/>
      <c r="I109" s="11"/>
      <c r="J109" s="11"/>
      <c r="K109" s="2675"/>
    </row>
    <row r="110" spans="1:11" x14ac:dyDescent="0.25">
      <c r="A110" s="22"/>
      <c r="B110" s="11"/>
      <c r="C110" s="11"/>
      <c r="D110" s="11"/>
      <c r="E110" s="11"/>
      <c r="F110" s="11"/>
      <c r="G110" s="11"/>
      <c r="H110" s="11"/>
      <c r="I110" s="11"/>
      <c r="J110" s="11"/>
      <c r="K110" s="2675"/>
    </row>
    <row r="111" spans="1:11" x14ac:dyDescent="0.25">
      <c r="A111" s="22"/>
      <c r="B111" s="11"/>
      <c r="C111" s="11"/>
      <c r="D111" s="11"/>
      <c r="E111" s="11"/>
      <c r="F111" s="11"/>
      <c r="G111" s="11"/>
      <c r="H111" s="11"/>
      <c r="I111" s="11"/>
      <c r="J111" s="11"/>
      <c r="K111" s="2675"/>
    </row>
    <row r="112" spans="1:11" x14ac:dyDescent="0.25">
      <c r="A112" s="22"/>
      <c r="B112" s="11"/>
      <c r="C112" s="11"/>
      <c r="D112" s="11"/>
      <c r="E112" s="11"/>
      <c r="F112" s="11"/>
      <c r="G112" s="11"/>
      <c r="H112" s="11"/>
      <c r="I112" s="11"/>
      <c r="J112" s="11"/>
      <c r="K112" s="2675"/>
    </row>
    <row r="113" spans="1:11" x14ac:dyDescent="0.25">
      <c r="A113" s="22"/>
      <c r="B113" s="11"/>
      <c r="C113" s="11"/>
      <c r="D113" s="11"/>
      <c r="E113" s="11"/>
      <c r="F113" s="11"/>
      <c r="G113" s="11"/>
      <c r="H113" s="11"/>
      <c r="I113" s="11"/>
      <c r="J113" s="11"/>
      <c r="K113" s="2675"/>
    </row>
    <row r="114" spans="1:11" ht="20.100000000000001" customHeight="1" x14ac:dyDescent="0.25">
      <c r="A114" s="22"/>
      <c r="B114" s="11"/>
      <c r="C114" s="11"/>
      <c r="D114" s="11"/>
      <c r="E114" s="11"/>
      <c r="F114" s="11"/>
      <c r="G114" s="11"/>
      <c r="H114" s="11"/>
      <c r="I114" s="11"/>
      <c r="J114" s="11"/>
      <c r="K114" s="2675"/>
    </row>
    <row r="115" spans="1:11" ht="20.100000000000001" customHeight="1" x14ac:dyDescent="0.25">
      <c r="A115" s="22"/>
      <c r="B115" s="11"/>
      <c r="C115" s="11"/>
      <c r="D115" s="11"/>
      <c r="E115" s="11"/>
      <c r="F115" s="11"/>
      <c r="G115" s="11"/>
      <c r="H115" s="11"/>
      <c r="I115" s="11"/>
      <c r="J115" s="11"/>
      <c r="K115" s="2675"/>
    </row>
    <row r="116" spans="1:11" ht="20.100000000000001" customHeight="1" x14ac:dyDescent="0.25">
      <c r="A116" s="22"/>
      <c r="B116" s="11"/>
      <c r="C116" s="11"/>
      <c r="D116" s="11"/>
      <c r="E116" s="11"/>
      <c r="F116" s="11"/>
      <c r="G116" s="11"/>
      <c r="H116" s="11"/>
      <c r="I116" s="11"/>
      <c r="J116" s="11"/>
      <c r="K116" s="2675"/>
    </row>
    <row r="117" spans="1:11" ht="20.100000000000001" customHeight="1" x14ac:dyDescent="0.25">
      <c r="A117" s="22"/>
      <c r="B117" s="11"/>
      <c r="C117" s="11"/>
      <c r="D117" s="11"/>
      <c r="E117" s="11"/>
      <c r="F117" s="11"/>
      <c r="G117" s="11"/>
      <c r="H117" s="11"/>
      <c r="I117" s="11"/>
      <c r="J117" s="11"/>
      <c r="K117" s="2675"/>
    </row>
    <row r="118" spans="1:11" x14ac:dyDescent="0.25">
      <c r="A118" s="22"/>
      <c r="B118" s="11"/>
      <c r="C118" s="11"/>
      <c r="D118" s="11"/>
      <c r="E118" s="11"/>
      <c r="F118" s="11"/>
      <c r="G118" s="11"/>
      <c r="H118" s="11"/>
      <c r="I118" s="11"/>
      <c r="J118" s="11"/>
      <c r="K118" s="2675"/>
    </row>
    <row r="119" spans="1:11" ht="20.100000000000001" customHeight="1" x14ac:dyDescent="0.25">
      <c r="A119" s="22"/>
      <c r="B119" s="11"/>
      <c r="C119" s="11"/>
      <c r="D119" s="11"/>
      <c r="E119" s="11"/>
      <c r="F119" s="11"/>
      <c r="G119" s="11"/>
      <c r="H119" s="11"/>
      <c r="I119" s="11"/>
      <c r="J119" s="11"/>
      <c r="K119" s="2675"/>
    </row>
    <row r="120" spans="1:11" ht="20.100000000000001" customHeight="1" x14ac:dyDescent="0.25">
      <c r="A120" s="22"/>
      <c r="B120" s="11"/>
      <c r="C120" s="11"/>
      <c r="D120" s="11"/>
      <c r="E120" s="11"/>
      <c r="F120" s="11"/>
      <c r="G120" s="11"/>
      <c r="H120" s="11"/>
      <c r="I120" s="11"/>
      <c r="J120" s="11"/>
      <c r="K120" s="2675"/>
    </row>
    <row r="121" spans="1:11" ht="20.100000000000001" customHeight="1" x14ac:dyDescent="0.25">
      <c r="A121" s="22"/>
      <c r="B121" s="11"/>
      <c r="C121" s="11"/>
      <c r="D121" s="11"/>
      <c r="E121" s="11"/>
      <c r="F121" s="11"/>
      <c r="G121" s="11"/>
      <c r="H121" s="11"/>
      <c r="I121" s="11"/>
      <c r="J121" s="11"/>
      <c r="K121" s="2675"/>
    </row>
    <row r="122" spans="1:11" ht="20.100000000000001" customHeight="1" x14ac:dyDescent="0.25">
      <c r="A122" s="22"/>
      <c r="B122" s="11"/>
      <c r="C122" s="11"/>
      <c r="D122" s="11"/>
      <c r="E122" s="11"/>
      <c r="F122" s="11"/>
      <c r="G122" s="11"/>
      <c r="H122" s="11"/>
      <c r="I122" s="11"/>
      <c r="J122" s="11"/>
      <c r="K122" s="2675"/>
    </row>
    <row r="123" spans="1:11" ht="20.100000000000001" customHeight="1" x14ac:dyDescent="0.25">
      <c r="A123" s="22"/>
      <c r="B123" s="11"/>
      <c r="C123" s="11"/>
      <c r="D123" s="11"/>
      <c r="E123" s="11"/>
      <c r="F123" s="11"/>
      <c r="G123" s="11"/>
      <c r="H123" s="11"/>
      <c r="I123" s="11"/>
      <c r="J123" s="11"/>
      <c r="K123" s="2675"/>
    </row>
    <row r="124" spans="1:11" ht="20.100000000000001" customHeight="1" x14ac:dyDescent="0.25">
      <c r="A124" s="22"/>
      <c r="B124" s="11"/>
      <c r="C124" s="11"/>
      <c r="D124" s="11"/>
      <c r="E124" s="11"/>
      <c r="F124" s="11"/>
      <c r="G124" s="11"/>
      <c r="H124" s="11"/>
      <c r="I124" s="11"/>
      <c r="J124" s="11"/>
      <c r="K124" s="2675"/>
    </row>
    <row r="125" spans="1:11" ht="20.100000000000001" customHeight="1" x14ac:dyDescent="0.25">
      <c r="A125" s="22"/>
      <c r="B125" s="11"/>
      <c r="C125" s="11"/>
      <c r="D125" s="11"/>
      <c r="E125" s="11"/>
      <c r="F125" s="11"/>
      <c r="G125" s="11"/>
      <c r="H125" s="11"/>
      <c r="I125" s="11"/>
      <c r="J125" s="11"/>
      <c r="K125" s="2675"/>
    </row>
    <row r="126" spans="1:11" ht="20.100000000000001" customHeight="1" x14ac:dyDescent="0.25">
      <c r="A126" s="22"/>
      <c r="B126" s="11"/>
      <c r="C126" s="11"/>
      <c r="D126" s="11"/>
      <c r="E126" s="11"/>
      <c r="F126" s="11"/>
      <c r="G126" s="11"/>
      <c r="H126" s="11"/>
      <c r="I126" s="11"/>
      <c r="J126" s="11"/>
      <c r="K126" s="2675"/>
    </row>
    <row r="127" spans="1:11" x14ac:dyDescent="0.25">
      <c r="A127" s="22"/>
      <c r="B127" s="11"/>
      <c r="C127" s="11"/>
      <c r="D127" s="11"/>
      <c r="E127" s="11"/>
      <c r="F127" s="11"/>
      <c r="G127" s="11"/>
      <c r="H127" s="11"/>
      <c r="I127" s="11"/>
      <c r="J127" s="11"/>
      <c r="K127" s="2675"/>
    </row>
    <row r="128" spans="1:11" ht="20.100000000000001" customHeight="1" x14ac:dyDescent="0.25">
      <c r="A128" s="22"/>
      <c r="B128" s="11"/>
      <c r="C128" s="11"/>
      <c r="D128" s="11"/>
      <c r="E128" s="11"/>
      <c r="F128" s="11"/>
      <c r="G128" s="11"/>
      <c r="H128" s="11"/>
      <c r="I128" s="11"/>
      <c r="J128" s="11"/>
      <c r="K128" s="2675"/>
    </row>
    <row r="129" spans="1:11" x14ac:dyDescent="0.25">
      <c r="A129" s="22"/>
      <c r="B129" s="11"/>
      <c r="C129" s="11"/>
      <c r="D129" s="11"/>
      <c r="E129" s="11"/>
      <c r="F129" s="11"/>
      <c r="G129" s="11"/>
      <c r="H129" s="11"/>
      <c r="I129" s="11"/>
      <c r="J129" s="11"/>
      <c r="K129" s="2675"/>
    </row>
    <row r="130" spans="1:11" x14ac:dyDescent="0.25">
      <c r="A130" s="22"/>
      <c r="B130" s="11"/>
      <c r="C130" s="11"/>
      <c r="D130" s="11"/>
      <c r="E130" s="11"/>
      <c r="F130" s="11"/>
      <c r="G130" s="11"/>
      <c r="H130" s="11"/>
      <c r="I130" s="11"/>
      <c r="J130" s="11"/>
      <c r="K130" s="2675"/>
    </row>
    <row r="131" spans="1:11" x14ac:dyDescent="0.25">
      <c r="A131" s="22"/>
    </row>
    <row r="132" spans="1:11" x14ac:dyDescent="0.25">
      <c r="A132" s="22"/>
    </row>
    <row r="133" spans="1:11" x14ac:dyDescent="0.25">
      <c r="A133" s="22"/>
    </row>
    <row r="134" spans="1:11" x14ac:dyDescent="0.25">
      <c r="A134" s="22"/>
    </row>
    <row r="135" spans="1:11" x14ac:dyDescent="0.25">
      <c r="A135" s="22"/>
    </row>
    <row r="136" spans="1:11" x14ac:dyDescent="0.25">
      <c r="A136" s="22"/>
    </row>
    <row r="137" spans="1:11" x14ac:dyDescent="0.25">
      <c r="A137" s="22"/>
    </row>
    <row r="138" spans="1:11" x14ac:dyDescent="0.25">
      <c r="A138" s="22"/>
    </row>
    <row r="139" spans="1:11" x14ac:dyDescent="0.25">
      <c r="A139" s="22"/>
    </row>
    <row r="140" spans="1:11" x14ac:dyDescent="0.25">
      <c r="A140" s="22"/>
    </row>
    <row r="141" spans="1:11" x14ac:dyDescent="0.25">
      <c r="A141" s="22"/>
    </row>
    <row r="142" spans="1:11" x14ac:dyDescent="0.25">
      <c r="A142" s="22"/>
    </row>
    <row r="143" spans="1:11" x14ac:dyDescent="0.25">
      <c r="A143" s="22"/>
    </row>
    <row r="144" spans="1:11" x14ac:dyDescent="0.25">
      <c r="A144" s="22"/>
    </row>
    <row r="145" spans="1:1" x14ac:dyDescent="0.25">
      <c r="A145" s="22"/>
    </row>
    <row r="146" spans="1:1" x14ac:dyDescent="0.25">
      <c r="A146" s="22"/>
    </row>
    <row r="147" spans="1:1" x14ac:dyDescent="0.25">
      <c r="A147" s="22"/>
    </row>
    <row r="148" spans="1:1" x14ac:dyDescent="0.25">
      <c r="A148" s="22"/>
    </row>
    <row r="149" spans="1:1" x14ac:dyDescent="0.25">
      <c r="A149" s="22"/>
    </row>
    <row r="150" spans="1:1" x14ac:dyDescent="0.25">
      <c r="A150" s="22"/>
    </row>
    <row r="151" spans="1:1" x14ac:dyDescent="0.25">
      <c r="A151" s="22"/>
    </row>
    <row r="152" spans="1:1" x14ac:dyDescent="0.25">
      <c r="A152" s="22"/>
    </row>
    <row r="153" spans="1:1" x14ac:dyDescent="0.25">
      <c r="A153" s="22"/>
    </row>
    <row r="154" spans="1:1" x14ac:dyDescent="0.25">
      <c r="A154" s="22"/>
    </row>
    <row r="155" spans="1:1" x14ac:dyDescent="0.25">
      <c r="A155" s="22"/>
    </row>
    <row r="156" spans="1:1" x14ac:dyDescent="0.25">
      <c r="A156" s="22"/>
    </row>
    <row r="157" spans="1:1" x14ac:dyDescent="0.25">
      <c r="A157" s="22"/>
    </row>
  </sheetData>
  <autoFilter ref="B6:K6"/>
  <customSheetViews>
    <customSheetView guid="{A61807DE-1A9F-4D9E-AA9C-2C2A4B8D3195}" showAutoFilter="1">
      <pane ySplit="6" topLeftCell="A40" activePane="bottomLeft" state="frozen"/>
      <selection pane="bottomLeft" activeCell="J46" sqref="J46"/>
      <pageMargins left="0.75" right="0.75" top="1" bottom="1" header="0.5" footer="0.5"/>
      <pageSetup paperSize="9" orientation="portrait" r:id="rId1"/>
      <headerFooter alignWithMargins="0"/>
      <autoFilter ref="B6:B144"/>
    </customSheetView>
    <customSheetView guid="{C5727CAE-36E7-4F5C-A23D-3D3BFC529126}" showAutoFilter="1">
      <pane ySplit="6" topLeftCell="A40" activePane="bottomLeft" state="frozen"/>
      <selection pane="bottomLeft" activeCell="J46" sqref="J46"/>
      <pageMargins left="0.75" right="0.75" top="1" bottom="1" header="0.5" footer="0.5"/>
      <pageSetup paperSize="9" orientation="portrait" r:id="rId2"/>
      <headerFooter alignWithMargins="0"/>
      <autoFilter ref="B6:B144"/>
    </customSheetView>
    <customSheetView guid="{DA733677-58EB-43A1-AB08-BCD2B2774334}" showAutoFilter="1">
      <pane ySplit="6" topLeftCell="A40" activePane="bottomLeft" state="frozen"/>
      <selection pane="bottomLeft" activeCell="E51" sqref="E51"/>
      <pageMargins left="0.75" right="0.75" top="1" bottom="1" header="0.5" footer="0.5"/>
      <pageSetup paperSize="9" orientation="portrait" r:id="rId3"/>
      <headerFooter alignWithMargins="0"/>
      <autoFilter ref="B6:B144"/>
    </customSheetView>
  </customSheetViews>
  <mergeCells count="45">
    <mergeCell ref="C61:J61"/>
    <mergeCell ref="C47:J47"/>
    <mergeCell ref="G5:H5"/>
    <mergeCell ref="G4:H4"/>
    <mergeCell ref="A3:B3"/>
    <mergeCell ref="A4:B4"/>
    <mergeCell ref="I3:J3"/>
    <mergeCell ref="C3:F3"/>
    <mergeCell ref="C4:F4"/>
    <mergeCell ref="G3:H3"/>
    <mergeCell ref="I4:J4"/>
    <mergeCell ref="C17:J17"/>
    <mergeCell ref="A36:A37"/>
    <mergeCell ref="C29:J29"/>
    <mergeCell ref="C5:F5"/>
    <mergeCell ref="A5:B5"/>
    <mergeCell ref="C8:J8"/>
    <mergeCell ref="C13:J13"/>
    <mergeCell ref="C14:J14"/>
    <mergeCell ref="C11:J11"/>
    <mergeCell ref="A1:L1"/>
    <mergeCell ref="A2:B2"/>
    <mergeCell ref="C2:F2"/>
    <mergeCell ref="G2:H2"/>
    <mergeCell ref="I2:J2"/>
    <mergeCell ref="K2:L2"/>
    <mergeCell ref="K3:L3"/>
    <mergeCell ref="K4:L4"/>
    <mergeCell ref="K5:L5"/>
    <mergeCell ref="C60:J60"/>
    <mergeCell ref="C59:J59"/>
    <mergeCell ref="A51:A52"/>
    <mergeCell ref="C51:J51"/>
    <mergeCell ref="I5:J5"/>
    <mergeCell ref="C44:J44"/>
    <mergeCell ref="C41:J41"/>
    <mergeCell ref="C37:J37"/>
    <mergeCell ref="C31:J31"/>
    <mergeCell ref="C28:J28"/>
    <mergeCell ref="C30:J30"/>
    <mergeCell ref="C40:J40"/>
    <mergeCell ref="C36:J36"/>
    <mergeCell ref="C43:J43"/>
    <mergeCell ref="A27:A28"/>
    <mergeCell ref="C19:J19"/>
  </mergeCells>
  <phoneticPr fontId="9" type="noConversion"/>
  <pageMargins left="0.75" right="0.75" top="1" bottom="1" header="0.5" footer="0.5"/>
  <pageSetup paperSize="9" orientation="portrait" r:id="rId4"/>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rgb="FFFF0000"/>
  </sheetPr>
  <dimension ref="A1:M160"/>
  <sheetViews>
    <sheetView workbookViewId="0">
      <pane ySplit="6" topLeftCell="A55" activePane="bottomLeft" state="frozen"/>
      <selection activeCell="C163" sqref="C163:J163"/>
      <selection pane="bottomLeft" activeCell="C64" sqref="C64:J64"/>
    </sheetView>
  </sheetViews>
  <sheetFormatPr defaultRowHeight="15.75" x14ac:dyDescent="0.25"/>
  <cols>
    <col min="1" max="1" width="11" style="24" customWidth="1"/>
    <col min="2" max="7" width="10.140625" style="23" customWidth="1"/>
    <col min="8" max="8" width="15.85546875" style="23" customWidth="1"/>
    <col min="9" max="9" width="10.140625" style="23" customWidth="1"/>
    <col min="10" max="10" width="12.7109375" style="23" customWidth="1"/>
    <col min="11" max="11" width="20.7109375" style="2453" customWidth="1"/>
    <col min="12" max="12" width="57.5703125" style="3" customWidth="1"/>
    <col min="13" max="16384" width="9.140625" style="10"/>
  </cols>
  <sheetData>
    <row r="1" spans="1:13" s="2" customFormat="1" ht="30.75" customHeight="1" thickTop="1" thickBot="1" x14ac:dyDescent="0.3">
      <c r="A1" s="3769" t="s">
        <v>591</v>
      </c>
      <c r="B1" s="3770"/>
      <c r="C1" s="3770"/>
      <c r="D1" s="3770"/>
      <c r="E1" s="3770"/>
      <c r="F1" s="3770"/>
      <c r="G1" s="3770"/>
      <c r="H1" s="3770"/>
      <c r="I1" s="3770"/>
      <c r="J1" s="3770"/>
      <c r="K1" s="3770"/>
      <c r="L1" s="3771"/>
      <c r="M1" s="1"/>
    </row>
    <row r="2" spans="1:13" s="5" customFormat="1" ht="27" customHeight="1" thickBot="1" x14ac:dyDescent="0.3">
      <c r="A2" s="3772" t="s">
        <v>259</v>
      </c>
      <c r="B2" s="3773"/>
      <c r="C2" s="3774">
        <f>+(91+110+25)*25</f>
        <v>5650</v>
      </c>
      <c r="D2" s="3775"/>
      <c r="E2" s="3775"/>
      <c r="F2" s="3776"/>
      <c r="G2" s="3777" t="s">
        <v>2161</v>
      </c>
      <c r="H2" s="3777"/>
      <c r="I2" s="3778" t="s">
        <v>260</v>
      </c>
      <c r="J2" s="3779"/>
      <c r="K2" s="3780"/>
      <c r="L2" s="3781"/>
      <c r="M2" s="4"/>
    </row>
    <row r="3" spans="1:13" s="5" customFormat="1" ht="20.25" customHeight="1" x14ac:dyDescent="0.25">
      <c r="A3" s="3782" t="s">
        <v>261</v>
      </c>
      <c r="B3" s="3464"/>
      <c r="C3" s="3445"/>
      <c r="D3" s="3446"/>
      <c r="E3" s="3446"/>
      <c r="F3" s="3787"/>
      <c r="G3" s="3786"/>
      <c r="H3" s="3786"/>
      <c r="I3" s="3783" t="s">
        <v>262</v>
      </c>
      <c r="J3" s="3438"/>
      <c r="K3" s="3434"/>
      <c r="L3" s="3764"/>
      <c r="M3" s="4"/>
    </row>
    <row r="4" spans="1:13" s="5" customFormat="1" ht="20.25" customHeight="1" thickBot="1" x14ac:dyDescent="0.3">
      <c r="A4" s="3782" t="s">
        <v>263</v>
      </c>
      <c r="B4" s="3464"/>
      <c r="C4" s="3445" t="s">
        <v>1329</v>
      </c>
      <c r="D4" s="3446"/>
      <c r="E4" s="3446"/>
      <c r="F4" s="3787"/>
      <c r="G4" s="3788"/>
      <c r="H4" s="3788"/>
      <c r="I4" s="3783" t="s">
        <v>264</v>
      </c>
      <c r="J4" s="3438"/>
      <c r="K4" s="3500" t="s">
        <v>1431</v>
      </c>
      <c r="L4" s="3765"/>
      <c r="M4" s="4"/>
    </row>
    <row r="5" spans="1:13" s="5" customFormat="1" ht="64.5" customHeight="1" thickBot="1" x14ac:dyDescent="0.3">
      <c r="A5" s="3784" t="s">
        <v>265</v>
      </c>
      <c r="B5" s="3785"/>
      <c r="C5" s="3789" t="s">
        <v>2402</v>
      </c>
      <c r="D5" s="3790"/>
      <c r="E5" s="3790"/>
      <c r="F5" s="3791"/>
      <c r="G5" s="3794" t="s">
        <v>383</v>
      </c>
      <c r="H5" s="3795"/>
      <c r="I5" s="3792" t="s">
        <v>397</v>
      </c>
      <c r="J5" s="3793"/>
      <c r="K5" s="3766" t="s">
        <v>1994</v>
      </c>
      <c r="L5" s="3767"/>
      <c r="M5" s="4"/>
    </row>
    <row r="6" spans="1:13" ht="43.5" customHeight="1" thickTop="1" thickBot="1" x14ac:dyDescent="0.3">
      <c r="A6" s="1108" t="s">
        <v>1</v>
      </c>
      <c r="B6" s="1106" t="s">
        <v>0</v>
      </c>
      <c r="C6" s="1106" t="s">
        <v>2</v>
      </c>
      <c r="D6" s="1106" t="s">
        <v>3</v>
      </c>
      <c r="E6" s="1106" t="s">
        <v>4</v>
      </c>
      <c r="F6" s="1106" t="s">
        <v>5</v>
      </c>
      <c r="G6" s="26" t="s">
        <v>6</v>
      </c>
      <c r="H6" s="26" t="s">
        <v>7</v>
      </c>
      <c r="I6" s="1106" t="s">
        <v>8</v>
      </c>
      <c r="J6" s="1106" t="s">
        <v>9</v>
      </c>
      <c r="K6" s="2704" t="s">
        <v>3817</v>
      </c>
      <c r="L6" s="1107" t="s">
        <v>10</v>
      </c>
    </row>
    <row r="7" spans="1:13" ht="20.100000000000001" customHeight="1" thickTop="1" x14ac:dyDescent="0.25">
      <c r="A7" s="19">
        <v>40566</v>
      </c>
      <c r="B7" s="20" t="s">
        <v>14</v>
      </c>
      <c r="C7" s="3768" t="s">
        <v>29</v>
      </c>
      <c r="D7" s="3768"/>
      <c r="E7" s="3768"/>
      <c r="F7" s="3768"/>
      <c r="G7" s="3768"/>
      <c r="H7" s="3768"/>
      <c r="I7" s="3768"/>
      <c r="J7" s="3768"/>
      <c r="K7" s="2665" t="s">
        <v>1909</v>
      </c>
      <c r="L7" s="21"/>
    </row>
    <row r="8" spans="1:13" ht="20.100000000000001" customHeight="1" x14ac:dyDescent="0.25">
      <c r="A8" s="22">
        <v>40582</v>
      </c>
      <c r="B8" s="11" t="s">
        <v>12</v>
      </c>
      <c r="C8" s="23">
        <v>265</v>
      </c>
      <c r="D8" s="23">
        <v>146</v>
      </c>
      <c r="E8" s="23">
        <v>45</v>
      </c>
      <c r="F8" s="23">
        <v>9</v>
      </c>
      <c r="G8" s="23">
        <v>137</v>
      </c>
      <c r="I8" s="11"/>
      <c r="J8" s="11"/>
      <c r="K8" s="2675"/>
      <c r="L8" s="3" t="s">
        <v>998</v>
      </c>
    </row>
    <row r="9" spans="1:13" ht="20.100000000000001" customHeight="1" x14ac:dyDescent="0.25">
      <c r="A9" s="22">
        <v>40630</v>
      </c>
      <c r="B9" s="11" t="s">
        <v>186</v>
      </c>
      <c r="C9" s="11"/>
      <c r="D9" s="11"/>
      <c r="E9" s="11"/>
      <c r="F9" s="11"/>
      <c r="G9" s="11"/>
      <c r="H9" s="23">
        <v>4695</v>
      </c>
      <c r="I9" s="23">
        <v>100</v>
      </c>
      <c r="J9" s="11"/>
      <c r="K9" s="2675"/>
      <c r="L9" s="3" t="s">
        <v>921</v>
      </c>
    </row>
    <row r="10" spans="1:13" ht="20.100000000000001" customHeight="1" x14ac:dyDescent="0.25">
      <c r="A10" s="22">
        <v>40673</v>
      </c>
      <c r="B10" s="11" t="s">
        <v>12</v>
      </c>
      <c r="C10" s="23">
        <v>270</v>
      </c>
      <c r="D10" s="23">
        <f>270*0.5</f>
        <v>135</v>
      </c>
      <c r="E10" s="23">
        <v>50</v>
      </c>
      <c r="G10" s="23">
        <v>117</v>
      </c>
      <c r="L10" s="3" t="s">
        <v>101</v>
      </c>
    </row>
    <row r="11" spans="1:13" ht="20.100000000000001" customHeight="1" x14ac:dyDescent="0.25">
      <c r="A11" s="22">
        <v>40695</v>
      </c>
      <c r="B11" s="11" t="s">
        <v>419</v>
      </c>
      <c r="C11" s="3489" t="s">
        <v>3572</v>
      </c>
      <c r="D11" s="3489"/>
      <c r="E11" s="3489"/>
      <c r="F11" s="3489"/>
      <c r="G11" s="3489"/>
      <c r="H11" s="3489"/>
      <c r="I11" s="3489"/>
      <c r="J11" s="3489"/>
    </row>
    <row r="12" spans="1:13" ht="20.100000000000001" customHeight="1" x14ac:dyDescent="0.25">
      <c r="A12" s="22">
        <v>40725</v>
      </c>
      <c r="B12" s="11" t="s">
        <v>419</v>
      </c>
      <c r="C12" s="3489" t="s">
        <v>3573</v>
      </c>
      <c r="D12" s="3489"/>
      <c r="E12" s="3489"/>
      <c r="F12" s="3489"/>
      <c r="G12" s="3489"/>
      <c r="H12" s="3489"/>
      <c r="I12" s="3489"/>
      <c r="J12" s="3489"/>
    </row>
    <row r="13" spans="1:13" ht="20.100000000000001" customHeight="1" x14ac:dyDescent="0.25">
      <c r="A13" s="22">
        <v>40738</v>
      </c>
      <c r="B13" s="11" t="s">
        <v>186</v>
      </c>
      <c r="L13" s="3" t="s">
        <v>140</v>
      </c>
    </row>
    <row r="14" spans="1:13" ht="20.100000000000001" customHeight="1" x14ac:dyDescent="0.25">
      <c r="A14" s="22">
        <v>40797</v>
      </c>
      <c r="B14" s="11" t="s">
        <v>186</v>
      </c>
      <c r="H14" s="23">
        <v>4995</v>
      </c>
      <c r="I14" s="23">
        <v>100</v>
      </c>
      <c r="L14" s="3" t="s">
        <v>40</v>
      </c>
    </row>
    <row r="15" spans="1:13" ht="50.25" customHeight="1" x14ac:dyDescent="0.25">
      <c r="A15" s="22">
        <v>40863</v>
      </c>
      <c r="B15" s="11" t="s">
        <v>14</v>
      </c>
      <c r="C15" s="3456" t="s">
        <v>999</v>
      </c>
      <c r="D15" s="3457"/>
      <c r="E15" s="3457"/>
      <c r="F15" s="3457"/>
      <c r="G15" s="3457"/>
      <c r="H15" s="3457"/>
      <c r="I15" s="3457"/>
      <c r="J15" s="3458"/>
      <c r="K15" s="2460"/>
    </row>
    <row r="16" spans="1:13" ht="36.75" customHeight="1" thickBot="1" x14ac:dyDescent="0.3">
      <c r="A16" s="28">
        <v>40879</v>
      </c>
      <c r="B16" s="12" t="s">
        <v>31</v>
      </c>
      <c r="C16" s="3588" t="s">
        <v>1000</v>
      </c>
      <c r="D16" s="3638"/>
      <c r="E16" s="3638"/>
      <c r="F16" s="3638"/>
      <c r="G16" s="3638"/>
      <c r="H16" s="3638"/>
      <c r="I16" s="3638"/>
      <c r="J16" s="3639"/>
      <c r="K16" s="2535"/>
      <c r="L16" s="1022" t="s">
        <v>1909</v>
      </c>
    </row>
    <row r="17" spans="1:12" ht="20.100000000000001" customHeight="1" thickTop="1" x14ac:dyDescent="0.25">
      <c r="A17" s="39">
        <v>40953</v>
      </c>
      <c r="B17" s="40" t="s">
        <v>12</v>
      </c>
      <c r="C17" s="105">
        <v>260</v>
      </c>
      <c r="D17" s="114">
        <f>+C17*(100-E17)/100</f>
        <v>52</v>
      </c>
      <c r="E17" s="105">
        <v>80</v>
      </c>
      <c r="F17" s="105" t="s">
        <v>159</v>
      </c>
      <c r="G17" s="105">
        <v>125</v>
      </c>
      <c r="H17" s="105"/>
      <c r="I17" s="105"/>
      <c r="J17" s="105"/>
      <c r="K17" s="2496"/>
      <c r="L17" s="41" t="s">
        <v>662</v>
      </c>
    </row>
    <row r="18" spans="1:12" ht="20.100000000000001" customHeight="1" x14ac:dyDescent="0.25">
      <c r="A18" s="36">
        <v>41004</v>
      </c>
      <c r="B18" s="37" t="s">
        <v>186</v>
      </c>
      <c r="C18" s="90"/>
      <c r="D18" s="113"/>
      <c r="E18" s="90"/>
      <c r="F18" s="90"/>
      <c r="G18" s="90"/>
      <c r="H18" s="90">
        <v>3260</v>
      </c>
      <c r="I18" s="90">
        <v>100</v>
      </c>
      <c r="J18" s="90"/>
      <c r="K18" s="2523"/>
      <c r="L18" s="125" t="s">
        <v>207</v>
      </c>
    </row>
    <row r="19" spans="1:12" ht="20.100000000000001" customHeight="1" x14ac:dyDescent="0.25">
      <c r="A19" s="22">
        <v>41075</v>
      </c>
      <c r="B19" s="11" t="s">
        <v>12</v>
      </c>
      <c r="C19" s="23">
        <v>250</v>
      </c>
      <c r="D19" s="110">
        <f>+C19*(100-E19)/100</f>
        <v>37.5</v>
      </c>
      <c r="E19" s="23">
        <v>85</v>
      </c>
      <c r="F19" s="23" t="s">
        <v>159</v>
      </c>
      <c r="G19" s="23">
        <v>100</v>
      </c>
      <c r="L19" s="3" t="s">
        <v>177</v>
      </c>
    </row>
    <row r="20" spans="1:12" ht="20.100000000000001" customHeight="1" x14ac:dyDescent="0.25">
      <c r="A20" s="22">
        <v>41148</v>
      </c>
      <c r="B20" s="11" t="s">
        <v>14</v>
      </c>
      <c r="C20" s="3445" t="s">
        <v>90</v>
      </c>
      <c r="D20" s="3446"/>
      <c r="E20" s="3446"/>
      <c r="F20" s="3446"/>
      <c r="G20" s="3446"/>
      <c r="H20" s="3446"/>
      <c r="I20" s="3446"/>
      <c r="J20" s="3447"/>
      <c r="K20" s="2454"/>
    </row>
    <row r="21" spans="1:12" ht="20.100000000000001" customHeight="1" x14ac:dyDescent="0.25">
      <c r="A21" s="36">
        <v>41186</v>
      </c>
      <c r="B21" s="37" t="s">
        <v>186</v>
      </c>
      <c r="C21" s="90"/>
      <c r="D21" s="90"/>
      <c r="E21" s="90"/>
      <c r="F21" s="90"/>
      <c r="G21" s="90"/>
      <c r="H21" s="3607" t="s">
        <v>238</v>
      </c>
      <c r="I21" s="3608"/>
      <c r="J21" s="3609"/>
      <c r="K21" s="2524"/>
      <c r="L21" s="70" t="s">
        <v>55</v>
      </c>
    </row>
    <row r="22" spans="1:12" ht="20.100000000000001" customHeight="1" x14ac:dyDescent="0.25">
      <c r="A22" s="22">
        <v>41187</v>
      </c>
      <c r="B22" s="11" t="s">
        <v>14</v>
      </c>
      <c r="C22" s="3476" t="s">
        <v>126</v>
      </c>
      <c r="D22" s="3478"/>
      <c r="E22" s="3478"/>
      <c r="F22" s="3478"/>
      <c r="G22" s="3478"/>
      <c r="H22" s="3478"/>
      <c r="I22" s="3478"/>
      <c r="J22" s="3477"/>
      <c r="K22" s="2469"/>
    </row>
    <row r="23" spans="1:12" ht="20.100000000000001" customHeight="1" x14ac:dyDescent="0.25">
      <c r="A23" s="22">
        <v>41191</v>
      </c>
      <c r="B23" s="11" t="s">
        <v>14</v>
      </c>
      <c r="C23" s="3476" t="s">
        <v>252</v>
      </c>
      <c r="D23" s="3478"/>
      <c r="E23" s="3478"/>
      <c r="F23" s="3478"/>
      <c r="G23" s="3478"/>
      <c r="H23" s="3478"/>
      <c r="I23" s="3478"/>
      <c r="J23" s="3477"/>
      <c r="K23" s="2469"/>
    </row>
    <row r="24" spans="1:12" ht="20.100000000000001" customHeight="1" x14ac:dyDescent="0.25">
      <c r="A24" s="22">
        <v>41195</v>
      </c>
      <c r="B24" s="11" t="s">
        <v>186</v>
      </c>
      <c r="D24" s="110"/>
      <c r="H24" s="3470" t="s">
        <v>253</v>
      </c>
      <c r="I24" s="3471"/>
      <c r="J24" s="3472"/>
      <c r="K24" s="2462"/>
      <c r="L24" s="3" t="s">
        <v>40</v>
      </c>
    </row>
    <row r="25" spans="1:12" ht="20.100000000000001" customHeight="1" x14ac:dyDescent="0.25">
      <c r="A25" s="22">
        <v>41246</v>
      </c>
      <c r="B25" s="11" t="s">
        <v>14</v>
      </c>
      <c r="C25" s="3476" t="s">
        <v>252</v>
      </c>
      <c r="D25" s="3478"/>
      <c r="E25" s="3478"/>
      <c r="F25" s="3478"/>
      <c r="G25" s="3478"/>
      <c r="H25" s="3478"/>
      <c r="I25" s="3478"/>
      <c r="J25" s="3477"/>
      <c r="K25" s="2469"/>
    </row>
    <row r="26" spans="1:12" ht="20.100000000000001" customHeight="1" thickBot="1" x14ac:dyDescent="0.3">
      <c r="A26" s="33">
        <v>41259</v>
      </c>
      <c r="B26" s="34" t="s">
        <v>14</v>
      </c>
      <c r="C26" s="3549" t="s">
        <v>252</v>
      </c>
      <c r="D26" s="3550"/>
      <c r="E26" s="3550"/>
      <c r="F26" s="3550"/>
      <c r="G26" s="3550"/>
      <c r="H26" s="3550"/>
      <c r="I26" s="3550"/>
      <c r="J26" s="3551"/>
      <c r="K26" s="2506"/>
      <c r="L26" s="35"/>
    </row>
    <row r="27" spans="1:12" ht="19.5" customHeight="1" thickTop="1" x14ac:dyDescent="0.25">
      <c r="A27" s="19">
        <v>41285</v>
      </c>
      <c r="B27" s="20" t="s">
        <v>14</v>
      </c>
      <c r="C27" s="3476" t="s">
        <v>1001</v>
      </c>
      <c r="D27" s="3478"/>
      <c r="E27" s="3478"/>
      <c r="F27" s="3478"/>
      <c r="G27" s="3478"/>
      <c r="H27" s="3478"/>
      <c r="I27" s="3478"/>
      <c r="J27" s="3477"/>
      <c r="K27" s="2508"/>
      <c r="L27" s="21"/>
    </row>
    <row r="28" spans="1:12" ht="19.5" customHeight="1" x14ac:dyDescent="0.25">
      <c r="A28" s="19">
        <v>41305</v>
      </c>
      <c r="B28" s="20" t="s">
        <v>419</v>
      </c>
      <c r="C28" s="3489" t="s">
        <v>3574</v>
      </c>
      <c r="D28" s="3489"/>
      <c r="E28" s="3489"/>
      <c r="F28" s="3489"/>
      <c r="G28" s="3489"/>
      <c r="H28" s="3489"/>
      <c r="I28" s="3489"/>
      <c r="J28" s="3489"/>
      <c r="K28" s="2665"/>
      <c r="L28" s="21"/>
    </row>
    <row r="29" spans="1:12" ht="19.5" customHeight="1" x14ac:dyDescent="0.25">
      <c r="A29" s="22">
        <v>41323</v>
      </c>
      <c r="B29" s="11" t="s">
        <v>14</v>
      </c>
      <c r="C29" s="3476" t="s">
        <v>252</v>
      </c>
      <c r="D29" s="3478"/>
      <c r="E29" s="3478"/>
      <c r="F29" s="3478"/>
      <c r="G29" s="3478"/>
      <c r="H29" s="3478"/>
      <c r="I29" s="3478"/>
      <c r="J29" s="3477"/>
      <c r="K29" s="2469"/>
    </row>
    <row r="30" spans="1:12" ht="19.5" customHeight="1" x14ac:dyDescent="0.25">
      <c r="A30" s="22">
        <v>41346</v>
      </c>
      <c r="B30" s="11" t="s">
        <v>14</v>
      </c>
      <c r="C30" s="3476" t="s">
        <v>312</v>
      </c>
      <c r="D30" s="3478"/>
      <c r="E30" s="3478"/>
      <c r="F30" s="3478"/>
      <c r="G30" s="3478"/>
      <c r="H30" s="3478"/>
      <c r="I30" s="3478"/>
      <c r="J30" s="3477"/>
      <c r="K30" s="2469"/>
    </row>
    <row r="31" spans="1:12" ht="19.5" customHeight="1" x14ac:dyDescent="0.25">
      <c r="A31" s="22">
        <v>41357</v>
      </c>
      <c r="B31" s="11" t="s">
        <v>14</v>
      </c>
      <c r="C31" s="3470" t="s">
        <v>15</v>
      </c>
      <c r="D31" s="3471"/>
      <c r="E31" s="3471"/>
      <c r="F31" s="3471"/>
      <c r="G31" s="3471"/>
      <c r="H31" s="3471"/>
      <c r="I31" s="3471"/>
      <c r="J31" s="3472"/>
      <c r="K31" s="2462"/>
    </row>
    <row r="32" spans="1:12" ht="19.5" customHeight="1" x14ac:dyDescent="0.25">
      <c r="A32" s="22">
        <v>41365</v>
      </c>
      <c r="B32" s="11" t="s">
        <v>14</v>
      </c>
      <c r="C32" s="3470" t="s">
        <v>1002</v>
      </c>
      <c r="D32" s="3471"/>
      <c r="E32" s="3471"/>
      <c r="F32" s="3471"/>
      <c r="G32" s="3471"/>
      <c r="H32" s="3471"/>
      <c r="I32" s="3471"/>
      <c r="J32" s="3472"/>
      <c r="K32" s="2462"/>
    </row>
    <row r="33" spans="1:12" ht="47.25" customHeight="1" x14ac:dyDescent="0.25">
      <c r="A33" s="22">
        <v>41381</v>
      </c>
      <c r="B33" s="11" t="s">
        <v>14</v>
      </c>
      <c r="C33" s="3476" t="s">
        <v>321</v>
      </c>
      <c r="D33" s="3478"/>
      <c r="E33" s="3478"/>
      <c r="F33" s="3478"/>
      <c r="G33" s="3478"/>
      <c r="H33" s="3478"/>
      <c r="I33" s="3478"/>
      <c r="J33" s="3477"/>
      <c r="K33" s="2469"/>
    </row>
    <row r="34" spans="1:12" ht="62.25" customHeight="1" x14ac:dyDescent="0.25">
      <c r="A34" s="22">
        <v>41398</v>
      </c>
      <c r="B34" s="420" t="s">
        <v>31</v>
      </c>
      <c r="C34" s="3476" t="s">
        <v>1003</v>
      </c>
      <c r="D34" s="3478"/>
      <c r="E34" s="3478"/>
      <c r="F34" s="3478"/>
      <c r="G34" s="3478"/>
      <c r="H34" s="3478"/>
      <c r="I34" s="3478"/>
      <c r="J34" s="3477"/>
      <c r="K34" s="2469"/>
      <c r="L34" s="1022" t="s">
        <v>1909</v>
      </c>
    </row>
    <row r="35" spans="1:12" ht="19.5" customHeight="1" x14ac:dyDescent="0.25">
      <c r="A35" s="22">
        <v>41426</v>
      </c>
      <c r="B35" s="20" t="s">
        <v>419</v>
      </c>
      <c r="C35" s="3489" t="s">
        <v>3574</v>
      </c>
      <c r="D35" s="3489"/>
      <c r="E35" s="3489"/>
      <c r="F35" s="3489"/>
      <c r="G35" s="3489"/>
      <c r="H35" s="3489"/>
      <c r="I35" s="3489"/>
      <c r="J35" s="3489"/>
    </row>
    <row r="36" spans="1:12" ht="31.5" customHeight="1" thickBot="1" x14ac:dyDescent="0.3">
      <c r="A36" s="14">
        <v>41430</v>
      </c>
      <c r="B36" s="15" t="s">
        <v>96</v>
      </c>
      <c r="C36" s="3616" t="s">
        <v>327</v>
      </c>
      <c r="D36" s="3617"/>
      <c r="E36" s="3617"/>
      <c r="F36" s="3617"/>
      <c r="G36" s="3617"/>
      <c r="H36" s="3617"/>
      <c r="I36" s="3617"/>
      <c r="J36" s="3618"/>
      <c r="K36" s="2526"/>
      <c r="L36" s="13"/>
    </row>
    <row r="37" spans="1:12" ht="20.100000000000001" customHeight="1" thickTop="1" x14ac:dyDescent="0.25">
      <c r="A37" s="39">
        <v>41724</v>
      </c>
      <c r="B37" s="40" t="s">
        <v>186</v>
      </c>
      <c r="C37" s="115"/>
      <c r="D37" s="115"/>
      <c r="E37" s="115"/>
      <c r="F37" s="115"/>
      <c r="G37" s="115"/>
      <c r="H37" s="115"/>
      <c r="I37" s="115"/>
      <c r="J37" s="105">
        <v>3260</v>
      </c>
      <c r="K37" s="2496"/>
      <c r="L37" s="41" t="s">
        <v>416</v>
      </c>
    </row>
    <row r="38" spans="1:12" ht="20.100000000000001" customHeight="1" x14ac:dyDescent="0.25">
      <c r="A38" s="22">
        <v>41802</v>
      </c>
      <c r="B38" s="11" t="s">
        <v>26</v>
      </c>
      <c r="C38" s="3476" t="s">
        <v>451</v>
      </c>
      <c r="D38" s="3478"/>
      <c r="E38" s="3478"/>
      <c r="F38" s="3478"/>
      <c r="G38" s="3478"/>
      <c r="H38" s="3478"/>
      <c r="I38" s="3478"/>
      <c r="J38" s="3477"/>
      <c r="K38" s="2469"/>
    </row>
    <row r="39" spans="1:12" ht="16.5" thickBot="1" x14ac:dyDescent="0.3">
      <c r="A39" s="33">
        <v>41812</v>
      </c>
      <c r="B39" s="34" t="s">
        <v>186</v>
      </c>
      <c r="C39" s="117"/>
      <c r="D39" s="138"/>
      <c r="E39" s="117"/>
      <c r="F39" s="117"/>
      <c r="G39" s="117"/>
      <c r="H39" s="117"/>
      <c r="I39" s="117"/>
      <c r="J39" s="117">
        <v>3120</v>
      </c>
      <c r="K39" s="2456"/>
      <c r="L39" s="35" t="s">
        <v>465</v>
      </c>
    </row>
    <row r="40" spans="1:12" ht="16.5" thickTop="1" x14ac:dyDescent="0.25">
      <c r="A40" s="39">
        <v>42407</v>
      </c>
      <c r="B40" s="40" t="s">
        <v>186</v>
      </c>
      <c r="C40" s="114"/>
      <c r="D40" s="114"/>
      <c r="E40" s="114"/>
      <c r="F40" s="114"/>
      <c r="G40" s="172"/>
      <c r="H40" s="114"/>
      <c r="I40" s="114"/>
      <c r="J40" s="114">
        <v>2315</v>
      </c>
      <c r="K40" s="2473"/>
      <c r="L40" s="173" t="s">
        <v>415</v>
      </c>
    </row>
    <row r="41" spans="1:12" ht="130.5" customHeight="1" x14ac:dyDescent="0.25">
      <c r="A41" s="22">
        <v>42644</v>
      </c>
      <c r="B41" s="825" t="s">
        <v>31</v>
      </c>
      <c r="C41" s="3476" t="s">
        <v>1894</v>
      </c>
      <c r="D41" s="3478"/>
      <c r="E41" s="3478"/>
      <c r="F41" s="3478"/>
      <c r="G41" s="3478"/>
      <c r="H41" s="3478"/>
      <c r="I41" s="3478"/>
      <c r="J41" s="3477"/>
      <c r="K41" s="2757" t="s">
        <v>2104</v>
      </c>
      <c r="L41" s="1022" t="s">
        <v>2104</v>
      </c>
    </row>
    <row r="42" spans="1:12" x14ac:dyDescent="0.25">
      <c r="A42" s="22">
        <v>42661</v>
      </c>
      <c r="B42" s="837" t="s">
        <v>14</v>
      </c>
      <c r="C42" s="3473" t="s">
        <v>1905</v>
      </c>
      <c r="D42" s="3474"/>
      <c r="E42" s="3474"/>
      <c r="F42" s="3474"/>
      <c r="G42" s="3474"/>
      <c r="H42" s="3474"/>
      <c r="I42" s="3474"/>
      <c r="J42" s="3475"/>
      <c r="K42" s="2465"/>
    </row>
    <row r="43" spans="1:12" x14ac:dyDescent="0.25">
      <c r="A43" s="22">
        <v>42663</v>
      </c>
      <c r="B43" s="11" t="s">
        <v>14</v>
      </c>
      <c r="C43" s="3473" t="s">
        <v>252</v>
      </c>
      <c r="D43" s="3474"/>
      <c r="E43" s="3474"/>
      <c r="F43" s="3474"/>
      <c r="G43" s="3474"/>
      <c r="H43" s="3474"/>
      <c r="I43" s="3474"/>
      <c r="J43" s="3475"/>
      <c r="K43" s="2465"/>
    </row>
    <row r="44" spans="1:12" ht="20.100000000000001" customHeight="1" x14ac:dyDescent="0.25">
      <c r="A44" s="22">
        <v>42665</v>
      </c>
      <c r="B44" s="849" t="s">
        <v>186</v>
      </c>
      <c r="C44" s="845"/>
      <c r="D44" s="844"/>
      <c r="E44" s="845"/>
      <c r="F44" s="845"/>
      <c r="G44" s="845"/>
      <c r="H44" s="3482" t="s">
        <v>238</v>
      </c>
      <c r="I44" s="3505"/>
      <c r="J44" s="3483"/>
      <c r="K44" s="2485"/>
      <c r="L44" s="3" t="s">
        <v>1935</v>
      </c>
    </row>
    <row r="45" spans="1:12" ht="20.100000000000001" customHeight="1" x14ac:dyDescent="0.25">
      <c r="A45" s="22">
        <v>42668</v>
      </c>
      <c r="B45" s="850" t="s">
        <v>12</v>
      </c>
      <c r="C45" s="845">
        <v>65</v>
      </c>
      <c r="D45" s="844">
        <f>+C45*(100-E45)/100</f>
        <v>65</v>
      </c>
      <c r="E45" s="845">
        <v>0</v>
      </c>
      <c r="F45" s="845"/>
      <c r="G45" s="845">
        <v>125</v>
      </c>
      <c r="H45" s="845"/>
      <c r="I45" s="845"/>
      <c r="J45" s="845"/>
      <c r="K45" s="2471"/>
      <c r="L45" s="3" t="s">
        <v>1928</v>
      </c>
    </row>
    <row r="46" spans="1:12" ht="20.100000000000001" customHeight="1" x14ac:dyDescent="0.25">
      <c r="A46" s="3459">
        <v>42680</v>
      </c>
      <c r="B46" s="3796" t="s">
        <v>186</v>
      </c>
      <c r="C46" s="845"/>
      <c r="D46" s="844"/>
      <c r="E46" s="845"/>
      <c r="F46" s="845"/>
      <c r="G46" s="845"/>
      <c r="H46" s="845"/>
      <c r="I46" s="845"/>
      <c r="J46" s="845">
        <v>800</v>
      </c>
      <c r="K46" s="2471"/>
      <c r="L46" s="3" t="s">
        <v>1991</v>
      </c>
    </row>
    <row r="47" spans="1:12" ht="20.100000000000001" customHeight="1" x14ac:dyDescent="0.25">
      <c r="A47" s="3460"/>
      <c r="B47" s="3797"/>
      <c r="C47" s="845"/>
      <c r="D47" s="844"/>
      <c r="E47" s="845"/>
      <c r="F47" s="845"/>
      <c r="G47" s="845"/>
      <c r="H47" s="845"/>
      <c r="I47" s="845"/>
      <c r="J47" s="845"/>
      <c r="K47" s="2471"/>
      <c r="L47" s="3" t="s">
        <v>1956</v>
      </c>
    </row>
    <row r="48" spans="1:12" ht="20.100000000000001" customHeight="1" x14ac:dyDescent="0.25">
      <c r="A48" s="1150">
        <v>42714</v>
      </c>
      <c r="B48" s="1156" t="s">
        <v>419</v>
      </c>
      <c r="C48" s="3482" t="s">
        <v>2401</v>
      </c>
      <c r="D48" s="3505"/>
      <c r="E48" s="3505"/>
      <c r="F48" s="3505"/>
      <c r="G48" s="3505"/>
      <c r="H48" s="3505"/>
      <c r="I48" s="3505"/>
      <c r="J48" s="3483"/>
      <c r="K48" s="2485"/>
    </row>
    <row r="49" spans="1:12" ht="50.25" customHeight="1" x14ac:dyDescent="0.25">
      <c r="A49" s="22">
        <v>42717</v>
      </c>
      <c r="B49" s="11" t="s">
        <v>23</v>
      </c>
      <c r="C49" s="3473" t="s">
        <v>1999</v>
      </c>
      <c r="D49" s="3474"/>
      <c r="E49" s="3474"/>
      <c r="F49" s="3474"/>
      <c r="G49" s="3474"/>
      <c r="H49" s="3474"/>
      <c r="I49" s="3474"/>
      <c r="J49" s="3475"/>
      <c r="K49" s="2757" t="s">
        <v>3831</v>
      </c>
      <c r="L49" s="875" t="s">
        <v>2111</v>
      </c>
    </row>
    <row r="50" spans="1:12" x14ac:dyDescent="0.25">
      <c r="A50" s="22">
        <v>42718</v>
      </c>
      <c r="B50" s="11" t="s">
        <v>14</v>
      </c>
      <c r="C50" s="3473" t="s">
        <v>127</v>
      </c>
      <c r="D50" s="3474"/>
      <c r="E50" s="3474"/>
      <c r="F50" s="3474"/>
      <c r="G50" s="3474"/>
      <c r="H50" s="3474"/>
      <c r="I50" s="3474"/>
      <c r="J50" s="3475"/>
      <c r="K50" s="2465"/>
    </row>
    <row r="51" spans="1:12" ht="20.100000000000001" customHeight="1" thickBot="1" x14ac:dyDescent="0.3">
      <c r="A51" s="1054">
        <v>42722</v>
      </c>
      <c r="B51" s="1076" t="s">
        <v>12</v>
      </c>
      <c r="C51" s="252">
        <v>35</v>
      </c>
      <c r="D51" s="1068">
        <f>+C51*(100-E51)/100</f>
        <v>34.65</v>
      </c>
      <c r="E51" s="252">
        <v>1</v>
      </c>
      <c r="F51" s="252"/>
      <c r="G51" s="252">
        <v>125</v>
      </c>
      <c r="H51" s="252"/>
      <c r="I51" s="252"/>
      <c r="J51" s="252"/>
      <c r="K51" s="2483"/>
      <c r="L51" s="13" t="s">
        <v>2005</v>
      </c>
    </row>
    <row r="52" spans="1:12" ht="16.5" thickTop="1" x14ac:dyDescent="0.25">
      <c r="A52" s="39">
        <v>42756</v>
      </c>
      <c r="B52" s="40" t="s">
        <v>12</v>
      </c>
      <c r="C52" s="254">
        <v>25</v>
      </c>
      <c r="D52" s="1069">
        <f>+C52*(100-E52)/100</f>
        <v>24.75</v>
      </c>
      <c r="E52" s="254">
        <v>1</v>
      </c>
      <c r="F52" s="254"/>
      <c r="G52" s="254">
        <v>125</v>
      </c>
      <c r="H52" s="254"/>
      <c r="I52" s="254"/>
      <c r="J52" s="254"/>
      <c r="K52" s="2551"/>
      <c r="L52" s="41" t="s">
        <v>1529</v>
      </c>
    </row>
    <row r="53" spans="1:12" x14ac:dyDescent="0.25">
      <c r="A53" s="22">
        <v>42798</v>
      </c>
      <c r="B53" s="964" t="s">
        <v>14</v>
      </c>
      <c r="C53" s="3473" t="s">
        <v>546</v>
      </c>
      <c r="D53" s="3474"/>
      <c r="E53" s="3474"/>
      <c r="F53" s="3474"/>
      <c r="G53" s="3474"/>
      <c r="H53" s="3474"/>
      <c r="I53" s="3474"/>
      <c r="J53" s="3475"/>
      <c r="K53" s="2465"/>
    </row>
    <row r="54" spans="1:12" x14ac:dyDescent="0.25">
      <c r="A54" s="22">
        <v>42800</v>
      </c>
      <c r="B54" s="11" t="s">
        <v>186</v>
      </c>
      <c r="C54" s="845"/>
      <c r="D54" s="844"/>
      <c r="E54" s="845"/>
      <c r="F54" s="845"/>
      <c r="G54" s="845"/>
      <c r="H54" s="3614" t="s">
        <v>1349</v>
      </c>
      <c r="I54" s="3733"/>
      <c r="J54" s="3615"/>
      <c r="K54" s="2563"/>
      <c r="L54" s="32" t="s">
        <v>1660</v>
      </c>
    </row>
    <row r="55" spans="1:12" ht="15.75" customHeight="1" x14ac:dyDescent="0.25">
      <c r="A55" s="1052">
        <v>42801</v>
      </c>
      <c r="B55" s="1053" t="s">
        <v>14</v>
      </c>
      <c r="C55" s="3473" t="s">
        <v>2084</v>
      </c>
      <c r="D55" s="3474"/>
      <c r="E55" s="3474"/>
      <c r="F55" s="3474"/>
      <c r="G55" s="3474"/>
      <c r="H55" s="3474"/>
      <c r="I55" s="3474"/>
      <c r="J55" s="3475"/>
      <c r="K55" s="2465"/>
    </row>
    <row r="56" spans="1:12" x14ac:dyDescent="0.25">
      <c r="A56" s="22">
        <v>42822</v>
      </c>
      <c r="B56" s="1045" t="s">
        <v>12</v>
      </c>
      <c r="C56" s="845">
        <v>35</v>
      </c>
      <c r="D56" s="844">
        <f>+C56*(100-E56)/100</f>
        <v>26.25</v>
      </c>
      <c r="E56" s="845">
        <v>25</v>
      </c>
      <c r="F56" s="845"/>
      <c r="G56" s="845">
        <v>60</v>
      </c>
      <c r="H56" s="845"/>
      <c r="I56" s="845"/>
      <c r="J56" s="845"/>
      <c r="K56" s="2471"/>
      <c r="L56" s="3" t="s">
        <v>22</v>
      </c>
    </row>
    <row r="57" spans="1:12" ht="21" customHeight="1" x14ac:dyDescent="0.25">
      <c r="A57" s="22">
        <v>42834</v>
      </c>
      <c r="B57" s="11" t="s">
        <v>14</v>
      </c>
      <c r="C57" s="3473" t="s">
        <v>546</v>
      </c>
      <c r="D57" s="3474"/>
      <c r="E57" s="3474"/>
      <c r="F57" s="3474"/>
      <c r="G57" s="3474"/>
      <c r="H57" s="3474"/>
      <c r="I57" s="3474"/>
      <c r="J57" s="3475"/>
      <c r="K57" s="2465"/>
    </row>
    <row r="58" spans="1:12" ht="20.100000000000001" customHeight="1" x14ac:dyDescent="0.25">
      <c r="A58" s="22">
        <v>42841</v>
      </c>
      <c r="B58" s="1104" t="s">
        <v>14</v>
      </c>
      <c r="C58" s="3473" t="s">
        <v>546</v>
      </c>
      <c r="D58" s="3474"/>
      <c r="E58" s="3474"/>
      <c r="F58" s="3474"/>
      <c r="G58" s="3474"/>
      <c r="H58" s="3474"/>
      <c r="I58" s="3474"/>
      <c r="J58" s="3475"/>
      <c r="K58" s="2465"/>
    </row>
    <row r="59" spans="1:12" ht="20.25" customHeight="1" x14ac:dyDescent="0.25">
      <c r="A59" s="1117">
        <v>42850</v>
      </c>
      <c r="B59" s="1116" t="s">
        <v>12</v>
      </c>
      <c r="C59" s="256">
        <v>18</v>
      </c>
      <c r="D59" s="257">
        <f t="shared" ref="D59:D84" si="0">+C59*(100-E59)/100</f>
        <v>13.5</v>
      </c>
      <c r="E59" s="256">
        <v>25</v>
      </c>
      <c r="F59" s="256"/>
      <c r="G59" s="256">
        <v>70</v>
      </c>
      <c r="H59" s="256"/>
      <c r="I59" s="256"/>
      <c r="J59" s="256"/>
      <c r="K59" s="2550"/>
      <c r="L59" s="38" t="s">
        <v>18</v>
      </c>
    </row>
    <row r="60" spans="1:12" ht="20.100000000000001" customHeight="1" x14ac:dyDescent="0.25">
      <c r="A60" s="1192">
        <v>42906</v>
      </c>
      <c r="B60" s="1191" t="s">
        <v>12</v>
      </c>
      <c r="C60" s="256">
        <v>10</v>
      </c>
      <c r="D60" s="257">
        <f t="shared" si="0"/>
        <v>9.5</v>
      </c>
      <c r="E60" s="256">
        <v>5</v>
      </c>
      <c r="F60" s="256"/>
      <c r="G60" s="256">
        <v>160</v>
      </c>
      <c r="H60" s="256"/>
      <c r="I60" s="256"/>
      <c r="J60" s="256"/>
      <c r="K60" s="2550"/>
      <c r="L60" s="38" t="s">
        <v>2224</v>
      </c>
    </row>
    <row r="61" spans="1:12" ht="20.100000000000001" customHeight="1" x14ac:dyDescent="0.25">
      <c r="A61" s="22">
        <v>42958</v>
      </c>
      <c r="B61" s="1236" t="s">
        <v>14</v>
      </c>
      <c r="C61" s="3473" t="s">
        <v>252</v>
      </c>
      <c r="D61" s="3474"/>
      <c r="E61" s="3474"/>
      <c r="F61" s="3474"/>
      <c r="G61" s="3474"/>
      <c r="H61" s="3474"/>
      <c r="I61" s="3474"/>
      <c r="J61" s="3475"/>
      <c r="K61" s="2465"/>
    </row>
    <row r="62" spans="1:12" ht="20.100000000000001" customHeight="1" x14ac:dyDescent="0.25">
      <c r="A62" s="22">
        <v>43006</v>
      </c>
      <c r="B62" s="11" t="s">
        <v>14</v>
      </c>
      <c r="C62" s="3473" t="s">
        <v>546</v>
      </c>
      <c r="D62" s="3474"/>
      <c r="E62" s="3474"/>
      <c r="F62" s="3474"/>
      <c r="G62" s="3474"/>
      <c r="H62" s="3474"/>
      <c r="I62" s="3474"/>
      <c r="J62" s="3475"/>
      <c r="K62" s="2465"/>
    </row>
    <row r="63" spans="1:12" ht="20.100000000000001" customHeight="1" x14ac:dyDescent="0.25">
      <c r="A63" s="22">
        <v>43020</v>
      </c>
      <c r="B63" s="11" t="s">
        <v>186</v>
      </c>
      <c r="C63" s="845"/>
      <c r="D63" s="844"/>
      <c r="E63" s="845"/>
      <c r="F63" s="845"/>
      <c r="G63" s="845"/>
      <c r="H63" s="845">
        <v>5575</v>
      </c>
      <c r="I63" s="845">
        <v>100</v>
      </c>
      <c r="J63" s="845"/>
      <c r="K63" s="2471"/>
      <c r="L63" s="3" t="s">
        <v>2310</v>
      </c>
    </row>
    <row r="64" spans="1:12" ht="34.5" customHeight="1" x14ac:dyDescent="0.25">
      <c r="A64" s="22">
        <v>43032</v>
      </c>
      <c r="B64" s="11" t="s">
        <v>33</v>
      </c>
      <c r="C64" s="3473" t="s">
        <v>2341</v>
      </c>
      <c r="D64" s="3474"/>
      <c r="E64" s="3474"/>
      <c r="F64" s="3474"/>
      <c r="G64" s="3474"/>
      <c r="H64" s="3474"/>
      <c r="I64" s="3474"/>
      <c r="J64" s="3475"/>
      <c r="K64" s="2465"/>
    </row>
    <row r="65" spans="1:12" ht="49.5" customHeight="1" thickBot="1" x14ac:dyDescent="0.3">
      <c r="A65" s="1431">
        <v>43082</v>
      </c>
      <c r="B65" s="1433" t="s">
        <v>14</v>
      </c>
      <c r="C65" s="3513" t="s">
        <v>2559</v>
      </c>
      <c r="D65" s="3514"/>
      <c r="E65" s="3514"/>
      <c r="F65" s="3514"/>
      <c r="G65" s="3514"/>
      <c r="H65" s="3514"/>
      <c r="I65" s="3514"/>
      <c r="J65" s="3515"/>
      <c r="K65" s="2491"/>
      <c r="L65" s="13"/>
    </row>
    <row r="66" spans="1:12" ht="17.25" thickTop="1" thickBot="1" x14ac:dyDescent="0.3">
      <c r="A66" s="86">
        <v>43119</v>
      </c>
      <c r="B66" s="87" t="s">
        <v>26</v>
      </c>
      <c r="C66" s="3755" t="s">
        <v>2759</v>
      </c>
      <c r="D66" s="3756"/>
      <c r="E66" s="3756"/>
      <c r="F66" s="3756"/>
      <c r="G66" s="3756"/>
      <c r="H66" s="3756"/>
      <c r="I66" s="3756"/>
      <c r="J66" s="3757"/>
      <c r="K66" s="2570"/>
      <c r="L66" s="88"/>
    </row>
    <row r="67" spans="1:12" ht="20.100000000000001" customHeight="1" thickTop="1" x14ac:dyDescent="0.25">
      <c r="A67" s="1864"/>
      <c r="B67" s="1879"/>
      <c r="C67" s="323"/>
      <c r="D67" s="1885">
        <f t="shared" si="0"/>
        <v>0</v>
      </c>
      <c r="E67" s="323"/>
      <c r="F67" s="323"/>
      <c r="G67" s="323"/>
      <c r="H67" s="323"/>
      <c r="I67" s="323"/>
      <c r="J67" s="323"/>
      <c r="K67" s="2622"/>
      <c r="L67" s="21"/>
    </row>
    <row r="68" spans="1:12" ht="20.100000000000001" customHeight="1" x14ac:dyDescent="0.25">
      <c r="A68" s="22"/>
      <c r="B68" s="11"/>
      <c r="C68" s="845"/>
      <c r="D68" s="844">
        <f t="shared" si="0"/>
        <v>0</v>
      </c>
      <c r="E68" s="845"/>
      <c r="F68" s="845"/>
      <c r="G68" s="845"/>
      <c r="H68" s="845"/>
      <c r="I68" s="845"/>
      <c r="J68" s="845"/>
      <c r="K68" s="2471"/>
    </row>
    <row r="69" spans="1:12" x14ac:dyDescent="0.25">
      <c r="A69" s="22"/>
      <c r="B69" s="11"/>
      <c r="C69" s="845"/>
      <c r="D69" s="844">
        <f t="shared" si="0"/>
        <v>0</v>
      </c>
      <c r="E69" s="845"/>
      <c r="F69" s="845"/>
      <c r="G69" s="845"/>
      <c r="H69" s="845"/>
      <c r="I69" s="845"/>
      <c r="J69" s="845"/>
      <c r="K69" s="2471"/>
    </row>
    <row r="70" spans="1:12" x14ac:dyDescent="0.25">
      <c r="A70" s="22"/>
      <c r="B70" s="11"/>
      <c r="C70" s="845"/>
      <c r="D70" s="844">
        <f t="shared" si="0"/>
        <v>0</v>
      </c>
      <c r="E70" s="845"/>
      <c r="F70" s="845"/>
      <c r="G70" s="845"/>
      <c r="H70" s="845"/>
      <c r="I70" s="845"/>
      <c r="J70" s="845"/>
      <c r="K70" s="2471"/>
    </row>
    <row r="71" spans="1:12" x14ac:dyDescent="0.25">
      <c r="A71" s="22"/>
      <c r="B71" s="11"/>
      <c r="C71" s="845"/>
      <c r="D71" s="844">
        <f t="shared" si="0"/>
        <v>0</v>
      </c>
      <c r="E71" s="845"/>
      <c r="F71" s="845"/>
      <c r="G71" s="845"/>
      <c r="H71" s="845"/>
      <c r="I71" s="845"/>
      <c r="J71" s="845"/>
      <c r="K71" s="2471"/>
    </row>
    <row r="72" spans="1:12" x14ac:dyDescent="0.25">
      <c r="A72" s="22"/>
      <c r="B72" s="11"/>
      <c r="C72" s="845"/>
      <c r="D72" s="844">
        <f t="shared" si="0"/>
        <v>0</v>
      </c>
      <c r="E72" s="845"/>
      <c r="F72" s="845"/>
      <c r="G72" s="845"/>
      <c r="H72" s="845"/>
      <c r="I72" s="845"/>
      <c r="J72" s="845"/>
      <c r="K72" s="2471"/>
    </row>
    <row r="73" spans="1:12" x14ac:dyDescent="0.25">
      <c r="A73" s="22"/>
      <c r="B73" s="11"/>
      <c r="C73" s="845"/>
      <c r="D73" s="844">
        <f t="shared" si="0"/>
        <v>0</v>
      </c>
      <c r="E73" s="845"/>
      <c r="F73" s="845"/>
      <c r="G73" s="845"/>
      <c r="H73" s="845"/>
      <c r="I73" s="845"/>
      <c r="J73" s="845"/>
      <c r="K73" s="2471"/>
    </row>
    <row r="74" spans="1:12" x14ac:dyDescent="0.25">
      <c r="A74" s="22"/>
      <c r="B74" s="11"/>
      <c r="C74" s="845"/>
      <c r="D74" s="844">
        <f t="shared" si="0"/>
        <v>0</v>
      </c>
      <c r="E74" s="845"/>
      <c r="F74" s="845"/>
      <c r="G74" s="845"/>
      <c r="H74" s="845"/>
      <c r="I74" s="845"/>
      <c r="J74" s="845"/>
      <c r="K74" s="2471"/>
    </row>
    <row r="75" spans="1:12" ht="20.100000000000001" customHeight="1" x14ac:dyDescent="0.25">
      <c r="A75" s="22"/>
      <c r="B75" s="11"/>
      <c r="C75" s="845"/>
      <c r="D75" s="844">
        <f t="shared" si="0"/>
        <v>0</v>
      </c>
      <c r="E75" s="845"/>
      <c r="F75" s="845"/>
      <c r="G75" s="845"/>
      <c r="H75" s="845"/>
      <c r="I75" s="845"/>
      <c r="J75" s="845"/>
      <c r="K75" s="2471"/>
    </row>
    <row r="76" spans="1:12" x14ac:dyDescent="0.25">
      <c r="A76" s="22"/>
      <c r="B76" s="11"/>
      <c r="C76" s="845"/>
      <c r="D76" s="844">
        <f t="shared" si="0"/>
        <v>0</v>
      </c>
      <c r="E76" s="845"/>
      <c r="F76" s="845"/>
      <c r="G76" s="845"/>
      <c r="H76" s="845"/>
      <c r="I76" s="845"/>
      <c r="J76" s="845"/>
      <c r="K76" s="2471"/>
    </row>
    <row r="77" spans="1:12" ht="20.100000000000001" customHeight="1" x14ac:dyDescent="0.25">
      <c r="A77" s="22"/>
      <c r="B77" s="11"/>
      <c r="C77" s="845"/>
      <c r="D77" s="844">
        <f t="shared" si="0"/>
        <v>0</v>
      </c>
      <c r="E77" s="845"/>
      <c r="F77" s="845"/>
      <c r="G77" s="845"/>
      <c r="H77" s="845"/>
      <c r="I77" s="845"/>
      <c r="J77" s="845"/>
      <c r="K77" s="2471"/>
    </row>
    <row r="78" spans="1:12" x14ac:dyDescent="0.25">
      <c r="A78" s="22"/>
      <c r="B78" s="11"/>
      <c r="C78" s="845"/>
      <c r="D78" s="844">
        <f t="shared" si="0"/>
        <v>0</v>
      </c>
      <c r="E78" s="845"/>
      <c r="F78" s="845"/>
      <c r="G78" s="845"/>
      <c r="H78" s="845"/>
      <c r="I78" s="845"/>
      <c r="J78" s="845"/>
      <c r="K78" s="2471"/>
    </row>
    <row r="79" spans="1:12" x14ac:dyDescent="0.25">
      <c r="A79" s="22"/>
      <c r="B79" s="11"/>
      <c r="C79" s="845"/>
      <c r="D79" s="844">
        <f t="shared" si="0"/>
        <v>0</v>
      </c>
      <c r="E79" s="845"/>
      <c r="F79" s="845"/>
      <c r="G79" s="845"/>
      <c r="H79" s="845"/>
      <c r="I79" s="845"/>
      <c r="J79" s="845"/>
      <c r="K79" s="2471"/>
    </row>
    <row r="80" spans="1:12" x14ac:dyDescent="0.25">
      <c r="A80" s="22"/>
      <c r="B80" s="11"/>
      <c r="C80" s="845"/>
      <c r="D80" s="844">
        <f t="shared" si="0"/>
        <v>0</v>
      </c>
      <c r="E80" s="845"/>
      <c r="F80" s="845"/>
      <c r="G80" s="845"/>
      <c r="H80" s="845"/>
      <c r="I80" s="845"/>
      <c r="J80" s="845"/>
      <c r="K80" s="2471"/>
    </row>
    <row r="81" spans="1:11" x14ac:dyDescent="0.25">
      <c r="A81" s="22"/>
      <c r="B81" s="11"/>
      <c r="C81" s="845"/>
      <c r="D81" s="844">
        <f t="shared" si="0"/>
        <v>0</v>
      </c>
      <c r="E81" s="845"/>
      <c r="F81" s="845"/>
      <c r="G81" s="845"/>
      <c r="H81" s="845"/>
      <c r="I81" s="845"/>
      <c r="J81" s="845"/>
      <c r="K81" s="2471"/>
    </row>
    <row r="82" spans="1:11" x14ac:dyDescent="0.25">
      <c r="A82" s="22"/>
      <c r="B82" s="11"/>
      <c r="C82" s="845"/>
      <c r="D82" s="844">
        <f t="shared" si="0"/>
        <v>0</v>
      </c>
      <c r="E82" s="845"/>
      <c r="F82" s="845"/>
      <c r="G82" s="845"/>
      <c r="H82" s="845"/>
      <c r="I82" s="845"/>
      <c r="J82" s="845"/>
      <c r="K82" s="2471"/>
    </row>
    <row r="83" spans="1:11" ht="20.100000000000001" customHeight="1" x14ac:dyDescent="0.25">
      <c r="A83" s="22"/>
      <c r="B83" s="11"/>
      <c r="C83" s="845"/>
      <c r="D83" s="844">
        <f t="shared" si="0"/>
        <v>0</v>
      </c>
      <c r="E83" s="845"/>
      <c r="F83" s="845"/>
      <c r="G83" s="845"/>
      <c r="H83" s="845"/>
      <c r="I83" s="845"/>
      <c r="J83" s="845"/>
      <c r="K83" s="2471"/>
    </row>
    <row r="84" spans="1:11" ht="20.100000000000001" customHeight="1" x14ac:dyDescent="0.25">
      <c r="A84" s="22"/>
      <c r="B84" s="11"/>
      <c r="C84" s="845"/>
      <c r="D84" s="844">
        <f t="shared" si="0"/>
        <v>0</v>
      </c>
      <c r="E84" s="845"/>
      <c r="F84" s="845"/>
      <c r="G84" s="845"/>
      <c r="H84" s="845"/>
      <c r="I84" s="845"/>
      <c r="J84" s="845"/>
      <c r="K84" s="2471"/>
    </row>
    <row r="85" spans="1:11" ht="20.100000000000001" customHeight="1" x14ac:dyDescent="0.25">
      <c r="A85" s="22"/>
      <c r="B85" s="11"/>
      <c r="C85" s="845"/>
      <c r="D85" s="844">
        <f t="shared" ref="D85:D107" si="1">+C85*(100-E85)/100</f>
        <v>0</v>
      </c>
      <c r="E85" s="845"/>
      <c r="F85" s="845"/>
      <c r="G85" s="845"/>
      <c r="H85" s="845"/>
      <c r="I85" s="845"/>
      <c r="J85" s="845"/>
      <c r="K85" s="2471"/>
    </row>
    <row r="86" spans="1:11" ht="20.100000000000001" customHeight="1" x14ac:dyDescent="0.25">
      <c r="A86" s="22"/>
      <c r="B86" s="11"/>
      <c r="C86" s="845"/>
      <c r="D86" s="844">
        <f t="shared" si="1"/>
        <v>0</v>
      </c>
      <c r="E86" s="845"/>
      <c r="F86" s="845"/>
      <c r="G86" s="845"/>
      <c r="H86" s="845"/>
      <c r="I86" s="845"/>
      <c r="J86" s="845"/>
      <c r="K86" s="2471"/>
    </row>
    <row r="87" spans="1:11" ht="20.100000000000001" customHeight="1" x14ac:dyDescent="0.25">
      <c r="A87" s="22"/>
      <c r="B87" s="11"/>
      <c r="C87" s="845"/>
      <c r="D87" s="844">
        <f t="shared" si="1"/>
        <v>0</v>
      </c>
      <c r="E87" s="845"/>
      <c r="F87" s="845"/>
      <c r="G87" s="845"/>
      <c r="H87" s="845"/>
      <c r="I87" s="845"/>
      <c r="J87" s="845"/>
      <c r="K87" s="2471"/>
    </row>
    <row r="88" spans="1:11" ht="20.100000000000001" customHeight="1" x14ac:dyDescent="0.25">
      <c r="A88" s="22"/>
      <c r="B88" s="11"/>
      <c r="C88" s="845"/>
      <c r="D88" s="844">
        <f t="shared" si="1"/>
        <v>0</v>
      </c>
      <c r="E88" s="845"/>
      <c r="F88" s="845"/>
      <c r="G88" s="845"/>
      <c r="H88" s="845"/>
      <c r="I88" s="845"/>
      <c r="J88" s="845"/>
      <c r="K88" s="2471"/>
    </row>
    <row r="89" spans="1:11" ht="20.100000000000001" customHeight="1" x14ac:dyDescent="0.25">
      <c r="A89" s="22"/>
      <c r="B89" s="11"/>
      <c r="C89" s="845"/>
      <c r="D89" s="844">
        <f t="shared" si="1"/>
        <v>0</v>
      </c>
      <c r="E89" s="845"/>
      <c r="F89" s="845"/>
      <c r="G89" s="845"/>
      <c r="H89" s="845"/>
      <c r="I89" s="845"/>
      <c r="J89" s="845"/>
      <c r="K89" s="2471"/>
    </row>
    <row r="90" spans="1:11" ht="20.100000000000001" customHeight="1" x14ac:dyDescent="0.25">
      <c r="A90" s="22"/>
      <c r="B90" s="11"/>
      <c r="C90" s="845"/>
      <c r="D90" s="844">
        <f t="shared" si="1"/>
        <v>0</v>
      </c>
      <c r="E90" s="845"/>
      <c r="F90" s="845"/>
      <c r="G90" s="845"/>
      <c r="H90" s="845"/>
      <c r="I90" s="845"/>
      <c r="J90" s="845"/>
      <c r="K90" s="2471"/>
    </row>
    <row r="91" spans="1:11" x14ac:dyDescent="0.25">
      <c r="A91" s="22"/>
      <c r="B91" s="11"/>
      <c r="C91" s="845"/>
      <c r="D91" s="844">
        <f t="shared" si="1"/>
        <v>0</v>
      </c>
      <c r="E91" s="845"/>
      <c r="F91" s="845"/>
      <c r="G91" s="845"/>
      <c r="H91" s="845"/>
      <c r="I91" s="845"/>
      <c r="J91" s="845"/>
      <c r="K91" s="2471"/>
    </row>
    <row r="92" spans="1:11" ht="20.100000000000001" customHeight="1" x14ac:dyDescent="0.25">
      <c r="A92" s="22"/>
      <c r="B92" s="11"/>
      <c r="C92" s="844"/>
      <c r="D92" s="844">
        <f t="shared" si="1"/>
        <v>0</v>
      </c>
      <c r="E92" s="844"/>
      <c r="F92" s="844"/>
      <c r="G92" s="844"/>
      <c r="H92" s="844"/>
      <c r="I92" s="844"/>
      <c r="J92" s="845"/>
      <c r="K92" s="2471"/>
    </row>
    <row r="93" spans="1:11" x14ac:dyDescent="0.25">
      <c r="A93" s="22"/>
      <c r="B93" s="11"/>
      <c r="C93" s="845"/>
      <c r="D93" s="844">
        <f t="shared" si="1"/>
        <v>0</v>
      </c>
      <c r="E93" s="845"/>
      <c r="F93" s="845"/>
      <c r="G93" s="845"/>
      <c r="H93" s="845"/>
      <c r="I93" s="845"/>
      <c r="J93" s="845"/>
      <c r="K93" s="2471"/>
    </row>
    <row r="94" spans="1:11" ht="20.100000000000001" customHeight="1" x14ac:dyDescent="0.25">
      <c r="A94" s="22"/>
      <c r="B94" s="11"/>
      <c r="C94" s="845"/>
      <c r="D94" s="844">
        <f t="shared" si="1"/>
        <v>0</v>
      </c>
      <c r="E94" s="845"/>
      <c r="F94" s="845"/>
      <c r="G94" s="845"/>
      <c r="H94" s="845"/>
      <c r="I94" s="845"/>
      <c r="J94" s="845"/>
      <c r="K94" s="2471"/>
    </row>
    <row r="95" spans="1:11" x14ac:dyDescent="0.25">
      <c r="A95" s="22"/>
      <c r="B95" s="11"/>
      <c r="C95" s="845"/>
      <c r="D95" s="844">
        <f t="shared" si="1"/>
        <v>0</v>
      </c>
      <c r="E95" s="845"/>
      <c r="F95" s="845"/>
      <c r="G95" s="845"/>
      <c r="H95" s="845"/>
      <c r="I95" s="845"/>
      <c r="J95" s="845"/>
      <c r="K95" s="2471"/>
    </row>
    <row r="96" spans="1:11" x14ac:dyDescent="0.25">
      <c r="A96" s="22"/>
      <c r="B96" s="11"/>
      <c r="C96" s="845"/>
      <c r="D96" s="844">
        <f t="shared" si="1"/>
        <v>0</v>
      </c>
      <c r="E96" s="845"/>
      <c r="F96" s="845"/>
      <c r="G96" s="845"/>
      <c r="H96" s="845"/>
      <c r="I96" s="845"/>
      <c r="J96" s="845"/>
      <c r="K96" s="2471"/>
    </row>
    <row r="97" spans="1:11" x14ac:dyDescent="0.25">
      <c r="A97" s="22"/>
      <c r="B97" s="11"/>
      <c r="C97" s="845"/>
      <c r="D97" s="844">
        <f t="shared" si="1"/>
        <v>0</v>
      </c>
      <c r="E97" s="845"/>
      <c r="F97" s="845"/>
      <c r="G97" s="845"/>
      <c r="H97" s="845"/>
      <c r="I97" s="845"/>
      <c r="J97" s="845"/>
      <c r="K97" s="2471"/>
    </row>
    <row r="98" spans="1:11" ht="20.100000000000001" customHeight="1" x14ac:dyDescent="0.25">
      <c r="A98" s="22"/>
      <c r="B98" s="11"/>
      <c r="C98" s="845"/>
      <c r="D98" s="844">
        <f t="shared" si="1"/>
        <v>0</v>
      </c>
      <c r="E98" s="845"/>
      <c r="F98" s="845"/>
      <c r="G98" s="845"/>
      <c r="H98" s="845"/>
      <c r="I98" s="845"/>
      <c r="J98" s="845"/>
      <c r="K98" s="2471"/>
    </row>
    <row r="99" spans="1:11" ht="20.100000000000001" customHeight="1" x14ac:dyDescent="0.25">
      <c r="A99" s="22"/>
      <c r="B99" s="11"/>
      <c r="C99" s="845"/>
      <c r="D99" s="844">
        <f t="shared" si="1"/>
        <v>0</v>
      </c>
      <c r="E99" s="845"/>
      <c r="F99" s="845"/>
      <c r="G99" s="845"/>
      <c r="H99" s="845"/>
      <c r="I99" s="845"/>
      <c r="J99" s="845"/>
      <c r="K99" s="2471"/>
    </row>
    <row r="100" spans="1:11" ht="20.100000000000001" customHeight="1" x14ac:dyDescent="0.25">
      <c r="A100" s="22"/>
      <c r="B100" s="11"/>
      <c r="C100" s="845"/>
      <c r="D100" s="844">
        <f t="shared" si="1"/>
        <v>0</v>
      </c>
      <c r="E100" s="845"/>
      <c r="F100" s="845"/>
      <c r="G100" s="845"/>
      <c r="H100" s="845"/>
      <c r="I100" s="845"/>
      <c r="J100" s="845"/>
      <c r="K100" s="2471"/>
    </row>
    <row r="101" spans="1:11" ht="20.100000000000001" customHeight="1" x14ac:dyDescent="0.25">
      <c r="A101" s="22"/>
      <c r="B101" s="11"/>
      <c r="C101" s="845"/>
      <c r="D101" s="844">
        <f t="shared" si="1"/>
        <v>0</v>
      </c>
      <c r="E101" s="845"/>
      <c r="F101" s="845"/>
      <c r="G101" s="845"/>
      <c r="H101" s="845"/>
      <c r="I101" s="845"/>
      <c r="J101" s="845"/>
      <c r="K101" s="2471"/>
    </row>
    <row r="102" spans="1:11" x14ac:dyDescent="0.25">
      <c r="A102" s="22"/>
      <c r="B102" s="11"/>
      <c r="C102" s="845"/>
      <c r="D102" s="844">
        <f t="shared" si="1"/>
        <v>0</v>
      </c>
      <c r="E102" s="845"/>
      <c r="F102" s="845"/>
      <c r="G102" s="845"/>
      <c r="H102" s="845"/>
      <c r="I102" s="845"/>
      <c r="J102" s="845"/>
      <c r="K102" s="2471"/>
    </row>
    <row r="103" spans="1:11" x14ac:dyDescent="0.25">
      <c r="A103" s="22"/>
      <c r="B103" s="11"/>
      <c r="C103" s="845"/>
      <c r="D103" s="844">
        <f t="shared" si="1"/>
        <v>0</v>
      </c>
      <c r="E103" s="845"/>
      <c r="F103" s="845"/>
      <c r="G103" s="845"/>
      <c r="H103" s="845"/>
      <c r="I103" s="845"/>
      <c r="J103" s="845"/>
      <c r="K103" s="2471"/>
    </row>
    <row r="104" spans="1:11" x14ac:dyDescent="0.25">
      <c r="A104" s="22"/>
      <c r="B104" s="11"/>
      <c r="C104" s="845"/>
      <c r="D104" s="844">
        <f t="shared" si="1"/>
        <v>0</v>
      </c>
      <c r="E104" s="845"/>
      <c r="F104" s="845"/>
      <c r="G104" s="845"/>
      <c r="H104" s="845"/>
      <c r="I104" s="845"/>
      <c r="J104" s="845"/>
      <c r="K104" s="2471"/>
    </row>
    <row r="105" spans="1:11" ht="20.100000000000001" customHeight="1" x14ac:dyDescent="0.25">
      <c r="A105" s="22"/>
      <c r="B105" s="11"/>
      <c r="C105" s="845"/>
      <c r="D105" s="844">
        <f t="shared" si="1"/>
        <v>0</v>
      </c>
      <c r="E105" s="845"/>
      <c r="F105" s="845"/>
      <c r="G105" s="845"/>
      <c r="H105" s="845"/>
      <c r="I105" s="845"/>
      <c r="J105" s="845"/>
      <c r="K105" s="2471"/>
    </row>
    <row r="106" spans="1:11" x14ac:dyDescent="0.25">
      <c r="A106" s="22"/>
      <c r="B106" s="11"/>
      <c r="C106" s="845"/>
      <c r="D106" s="844">
        <f t="shared" si="1"/>
        <v>0</v>
      </c>
      <c r="E106" s="845"/>
      <c r="F106" s="845"/>
      <c r="G106" s="845"/>
      <c r="H106" s="845"/>
      <c r="I106" s="845"/>
      <c r="J106" s="845"/>
      <c r="K106" s="2471"/>
    </row>
    <row r="107" spans="1:11" x14ac:dyDescent="0.25">
      <c r="A107" s="22"/>
      <c r="B107" s="11"/>
      <c r="C107" s="845"/>
      <c r="D107" s="844">
        <f t="shared" si="1"/>
        <v>0</v>
      </c>
      <c r="E107" s="845"/>
      <c r="F107" s="845"/>
      <c r="G107" s="845"/>
      <c r="H107" s="845"/>
      <c r="I107" s="845"/>
      <c r="J107" s="845"/>
      <c r="K107" s="2471"/>
    </row>
    <row r="108" spans="1:11" x14ac:dyDescent="0.25">
      <c r="A108" s="22"/>
      <c r="B108" s="11"/>
      <c r="D108" s="108"/>
    </row>
    <row r="109" spans="1:11" ht="20.100000000000001" customHeight="1" x14ac:dyDescent="0.25">
      <c r="A109" s="22"/>
      <c r="B109" s="11"/>
      <c r="D109" s="108"/>
    </row>
    <row r="110" spans="1:11" ht="20.100000000000001" customHeight="1" x14ac:dyDescent="0.25">
      <c r="A110" s="22"/>
      <c r="B110" s="11"/>
    </row>
    <row r="111" spans="1:11" x14ac:dyDescent="0.25">
      <c r="A111" s="22"/>
      <c r="B111" s="11"/>
    </row>
    <row r="112" spans="1:11" x14ac:dyDescent="0.25">
      <c r="A112" s="22"/>
      <c r="B112" s="11"/>
    </row>
    <row r="113" spans="1:2" x14ac:dyDescent="0.25">
      <c r="A113" s="22"/>
      <c r="B113" s="11"/>
    </row>
    <row r="114" spans="1:2" x14ac:dyDescent="0.25">
      <c r="A114" s="22"/>
      <c r="B114" s="11"/>
    </row>
    <row r="115" spans="1:2" x14ac:dyDescent="0.25">
      <c r="A115" s="22"/>
      <c r="B115" s="11"/>
    </row>
    <row r="116" spans="1:2" x14ac:dyDescent="0.25">
      <c r="A116" s="22"/>
      <c r="B116" s="11"/>
    </row>
    <row r="117" spans="1:2" ht="20.100000000000001" customHeight="1" x14ac:dyDescent="0.25">
      <c r="A117" s="22"/>
      <c r="B117" s="11"/>
    </row>
    <row r="118" spans="1:2" ht="20.100000000000001" customHeight="1" x14ac:dyDescent="0.25">
      <c r="A118" s="22"/>
      <c r="B118" s="11"/>
    </row>
    <row r="119" spans="1:2" ht="20.100000000000001" customHeight="1" x14ac:dyDescent="0.25">
      <c r="A119" s="22"/>
      <c r="B119" s="11"/>
    </row>
    <row r="120" spans="1:2" ht="20.100000000000001" customHeight="1" x14ac:dyDescent="0.25">
      <c r="A120" s="22"/>
      <c r="B120" s="11"/>
    </row>
    <row r="121" spans="1:2" x14ac:dyDescent="0.25">
      <c r="A121" s="22"/>
      <c r="B121" s="11"/>
    </row>
    <row r="122" spans="1:2" ht="20.100000000000001" customHeight="1" x14ac:dyDescent="0.25">
      <c r="A122" s="22"/>
      <c r="B122" s="11"/>
    </row>
    <row r="123" spans="1:2" ht="20.100000000000001" customHeight="1" x14ac:dyDescent="0.25">
      <c r="A123" s="22"/>
      <c r="B123" s="11"/>
    </row>
    <row r="124" spans="1:2" ht="20.100000000000001" customHeight="1" x14ac:dyDescent="0.25">
      <c r="A124" s="22"/>
      <c r="B124" s="11"/>
    </row>
    <row r="125" spans="1:2" ht="20.100000000000001" customHeight="1" x14ac:dyDescent="0.25">
      <c r="A125" s="22"/>
      <c r="B125" s="11"/>
    </row>
    <row r="126" spans="1:2" ht="20.100000000000001" customHeight="1" x14ac:dyDescent="0.25">
      <c r="A126" s="22"/>
      <c r="B126" s="11"/>
    </row>
    <row r="127" spans="1:2" ht="20.100000000000001" customHeight="1" x14ac:dyDescent="0.25">
      <c r="A127" s="22"/>
      <c r="B127" s="11"/>
    </row>
    <row r="128" spans="1:2" ht="20.100000000000001" customHeight="1" x14ac:dyDescent="0.25">
      <c r="A128" s="22"/>
      <c r="B128" s="11"/>
    </row>
    <row r="129" spans="1:2" ht="20.100000000000001" customHeight="1" x14ac:dyDescent="0.25">
      <c r="A129" s="22"/>
      <c r="B129" s="11"/>
    </row>
    <row r="130" spans="1:2" x14ac:dyDescent="0.25">
      <c r="A130" s="22"/>
      <c r="B130" s="11"/>
    </row>
    <row r="131" spans="1:2" ht="20.100000000000001" customHeight="1" x14ac:dyDescent="0.25">
      <c r="A131" s="22"/>
      <c r="B131" s="11"/>
    </row>
    <row r="132" spans="1:2" x14ac:dyDescent="0.25">
      <c r="A132" s="22"/>
      <c r="B132" s="11"/>
    </row>
    <row r="133" spans="1:2" x14ac:dyDescent="0.25">
      <c r="A133" s="22"/>
      <c r="B133" s="11"/>
    </row>
    <row r="134" spans="1:2" x14ac:dyDescent="0.25">
      <c r="A134" s="22"/>
    </row>
    <row r="135" spans="1:2" x14ac:dyDescent="0.25">
      <c r="A135" s="22"/>
    </row>
    <row r="136" spans="1:2" x14ac:dyDescent="0.25">
      <c r="A136" s="22"/>
    </row>
    <row r="137" spans="1:2" x14ac:dyDescent="0.25">
      <c r="A137" s="22"/>
    </row>
    <row r="138" spans="1:2" x14ac:dyDescent="0.25">
      <c r="A138" s="22"/>
    </row>
    <row r="139" spans="1:2" x14ac:dyDescent="0.25">
      <c r="A139" s="22"/>
    </row>
    <row r="140" spans="1:2" x14ac:dyDescent="0.25">
      <c r="A140" s="22"/>
    </row>
    <row r="141" spans="1:2" x14ac:dyDescent="0.25">
      <c r="A141" s="22"/>
    </row>
    <row r="142" spans="1:2" x14ac:dyDescent="0.25">
      <c r="A142" s="22"/>
    </row>
    <row r="143" spans="1:2" x14ac:dyDescent="0.25">
      <c r="A143" s="22"/>
    </row>
    <row r="144" spans="1:2" x14ac:dyDescent="0.25">
      <c r="A144" s="22"/>
    </row>
    <row r="145" spans="1:1" x14ac:dyDescent="0.25">
      <c r="A145" s="22"/>
    </row>
    <row r="146" spans="1:1" x14ac:dyDescent="0.25">
      <c r="A146" s="22"/>
    </row>
    <row r="147" spans="1:1" x14ac:dyDescent="0.25">
      <c r="A147" s="22"/>
    </row>
    <row r="148" spans="1:1" x14ac:dyDescent="0.25">
      <c r="A148" s="22"/>
    </row>
    <row r="149" spans="1:1" x14ac:dyDescent="0.25">
      <c r="A149" s="22"/>
    </row>
    <row r="150" spans="1:1" x14ac:dyDescent="0.25">
      <c r="A150" s="22"/>
    </row>
    <row r="151" spans="1:1" x14ac:dyDescent="0.25">
      <c r="A151" s="22"/>
    </row>
    <row r="152" spans="1:1" x14ac:dyDescent="0.25">
      <c r="A152" s="22"/>
    </row>
    <row r="153" spans="1:1" x14ac:dyDescent="0.25">
      <c r="A153" s="22"/>
    </row>
    <row r="154" spans="1:1" x14ac:dyDescent="0.25">
      <c r="A154" s="22"/>
    </row>
    <row r="155" spans="1:1" x14ac:dyDescent="0.25">
      <c r="A155" s="22"/>
    </row>
    <row r="156" spans="1:1" x14ac:dyDescent="0.25">
      <c r="A156" s="22"/>
    </row>
    <row r="157" spans="1:1" x14ac:dyDescent="0.25">
      <c r="A157" s="22"/>
    </row>
    <row r="158" spans="1:1" x14ac:dyDescent="0.25">
      <c r="A158" s="22"/>
    </row>
    <row r="159" spans="1:1" x14ac:dyDescent="0.25">
      <c r="A159" s="22"/>
    </row>
    <row r="160" spans="1:1" x14ac:dyDescent="0.25">
      <c r="A160" s="22"/>
    </row>
  </sheetData>
  <autoFilter ref="B6:K6"/>
  <customSheetViews>
    <customSheetView guid="{A61807DE-1A9F-4D9E-AA9C-2C2A4B8D3195}" showAutoFilter="1">
      <pane ySplit="6" topLeftCell="A45" activePane="bottomLeft" state="frozen"/>
      <selection pane="bottomLeft" activeCell="C2" sqref="C2:F2"/>
      <pageMargins left="0.75" right="0.75" top="1" bottom="1" header="0.5" footer="0.5"/>
      <pageSetup paperSize="9" orientation="portrait" r:id="rId1"/>
      <headerFooter alignWithMargins="0"/>
      <autoFilter ref="B6:B174"/>
    </customSheetView>
    <customSheetView guid="{C5727CAE-36E7-4F5C-A23D-3D3BFC529126}" showAutoFilter="1">
      <pane ySplit="6" topLeftCell="A48" activePane="bottomLeft" state="frozen"/>
      <selection pane="bottomLeft" activeCell="C2" sqref="C2:F2"/>
      <pageMargins left="0.75" right="0.75" top="1" bottom="1" header="0.5" footer="0.5"/>
      <pageSetup paperSize="9" orientation="portrait" r:id="rId2"/>
      <headerFooter alignWithMargins="0"/>
      <autoFilter ref="B6:B174"/>
    </customSheetView>
    <customSheetView guid="{DA733677-58EB-43A1-AB08-BCD2B2774334}" showAutoFilter="1">
      <pane ySplit="6" topLeftCell="A45" activePane="bottomLeft" state="frozen"/>
      <selection pane="bottomLeft" activeCell="C54" sqref="C54:J54"/>
      <pageMargins left="0.75" right="0.75" top="1" bottom="1" header="0.5" footer="0.5"/>
      <pageSetup paperSize="9" orientation="portrait" r:id="rId3"/>
      <headerFooter alignWithMargins="0"/>
      <autoFilter ref="B6:B174"/>
    </customSheetView>
  </customSheetViews>
  <mergeCells count="63">
    <mergeCell ref="C66:J66"/>
    <mergeCell ref="C65:J65"/>
    <mergeCell ref="C64:J64"/>
    <mergeCell ref="C62:J62"/>
    <mergeCell ref="C26:J26"/>
    <mergeCell ref="C34:J34"/>
    <mergeCell ref="C27:J27"/>
    <mergeCell ref="C33:J33"/>
    <mergeCell ref="C32:J32"/>
    <mergeCell ref="C31:J31"/>
    <mergeCell ref="C30:J30"/>
    <mergeCell ref="C28:J28"/>
    <mergeCell ref="C61:J61"/>
    <mergeCell ref="C50:J50"/>
    <mergeCell ref="C38:J38"/>
    <mergeCell ref="C35:J35"/>
    <mergeCell ref="A46:A47"/>
    <mergeCell ref="B46:B47"/>
    <mergeCell ref="C42:J42"/>
    <mergeCell ref="C41:J41"/>
    <mergeCell ref="C49:J49"/>
    <mergeCell ref="H44:J44"/>
    <mergeCell ref="C43:J43"/>
    <mergeCell ref="C48:J48"/>
    <mergeCell ref="A3:B3"/>
    <mergeCell ref="A4:B4"/>
    <mergeCell ref="I3:J3"/>
    <mergeCell ref="A5:B5"/>
    <mergeCell ref="G3:H3"/>
    <mergeCell ref="C3:F3"/>
    <mergeCell ref="G4:H4"/>
    <mergeCell ref="C4:F4"/>
    <mergeCell ref="I4:J4"/>
    <mergeCell ref="C5:F5"/>
    <mergeCell ref="I5:J5"/>
    <mergeCell ref="G5:H5"/>
    <mergeCell ref="A1:L1"/>
    <mergeCell ref="A2:B2"/>
    <mergeCell ref="C2:F2"/>
    <mergeCell ref="G2:H2"/>
    <mergeCell ref="I2:J2"/>
    <mergeCell ref="K2:L2"/>
    <mergeCell ref="C36:J36"/>
    <mergeCell ref="C29:J29"/>
    <mergeCell ref="C58:J58"/>
    <mergeCell ref="C57:J57"/>
    <mergeCell ref="H54:J54"/>
    <mergeCell ref="C55:J55"/>
    <mergeCell ref="C53:J53"/>
    <mergeCell ref="K3:L3"/>
    <mergeCell ref="K4:L4"/>
    <mergeCell ref="K5:L5"/>
    <mergeCell ref="H24:J24"/>
    <mergeCell ref="C25:J25"/>
    <mergeCell ref="C15:J15"/>
    <mergeCell ref="C23:J23"/>
    <mergeCell ref="C22:J22"/>
    <mergeCell ref="C11:J11"/>
    <mergeCell ref="C7:J7"/>
    <mergeCell ref="C12:J12"/>
    <mergeCell ref="H21:J21"/>
    <mergeCell ref="C20:J20"/>
    <mergeCell ref="C16:J16"/>
  </mergeCells>
  <phoneticPr fontId="9" type="noConversion"/>
  <hyperlinks>
    <hyperlink ref="B34" r:id="rId4"/>
  </hyperlinks>
  <pageMargins left="0.75" right="0.75" top="1" bottom="1" header="0.5" footer="0.5"/>
  <pageSetup paperSize="9" orientation="portrait" r:id="rId5"/>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rgb="FFFFFF00"/>
  </sheetPr>
  <dimension ref="A1:M214"/>
  <sheetViews>
    <sheetView zoomScaleNormal="100" workbookViewId="0">
      <pane ySplit="6" topLeftCell="A163" activePane="bottomLeft" state="frozen"/>
      <selection activeCell="C163" sqref="C163:J163"/>
      <selection pane="bottomLeft" activeCell="C172" sqref="C172:E172"/>
    </sheetView>
  </sheetViews>
  <sheetFormatPr defaultRowHeight="15.75" x14ac:dyDescent="0.25"/>
  <cols>
    <col min="1" max="1" width="11" style="24" customWidth="1"/>
    <col min="2" max="8" width="10.140625" style="23" customWidth="1"/>
    <col min="9" max="9" width="13.28515625" style="23" customWidth="1"/>
    <col min="10" max="10" width="17.7109375" style="23" customWidth="1"/>
    <col min="11" max="11" width="20.7109375" style="2453" customWidth="1"/>
    <col min="12" max="12" width="55.140625" style="3" customWidth="1"/>
    <col min="13" max="13" width="36.85546875" style="10" customWidth="1"/>
    <col min="14" max="16384" width="9.140625" style="10"/>
  </cols>
  <sheetData>
    <row r="1" spans="1:13" s="2" customFormat="1" ht="30.75" customHeight="1" thickTop="1" x14ac:dyDescent="0.25">
      <c r="A1" s="3562" t="s">
        <v>590</v>
      </c>
      <c r="B1" s="3563"/>
      <c r="C1" s="3563"/>
      <c r="D1" s="3563"/>
      <c r="E1" s="3563"/>
      <c r="F1" s="3563"/>
      <c r="G1" s="3563"/>
      <c r="H1" s="3563"/>
      <c r="I1" s="3563"/>
      <c r="J1" s="3563"/>
      <c r="K1" s="3563"/>
      <c r="L1" s="3564"/>
      <c r="M1" s="1"/>
    </row>
    <row r="2" spans="1:13" s="5" customFormat="1" ht="15.75" customHeight="1" x14ac:dyDescent="0.25">
      <c r="A2" s="3463" t="s">
        <v>259</v>
      </c>
      <c r="B2" s="3464"/>
      <c r="C2" s="3445">
        <f>+(25+120+49)*25</f>
        <v>4850</v>
      </c>
      <c r="D2" s="3446"/>
      <c r="E2" s="3446"/>
      <c r="F2" s="3447"/>
      <c r="G2" s="3571" t="s">
        <v>4029</v>
      </c>
      <c r="H2" s="3572"/>
      <c r="I2" s="3437" t="s">
        <v>260</v>
      </c>
      <c r="J2" s="3438"/>
      <c r="K2" s="3500" t="s">
        <v>499</v>
      </c>
      <c r="L2" s="3501"/>
      <c r="M2" s="4"/>
    </row>
    <row r="3" spans="1:13" s="5" customFormat="1" ht="15.75" customHeight="1" x14ac:dyDescent="0.25">
      <c r="A3" s="3463" t="s">
        <v>261</v>
      </c>
      <c r="B3" s="3464"/>
      <c r="C3" s="3445" t="s">
        <v>279</v>
      </c>
      <c r="D3" s="3446"/>
      <c r="E3" s="3446"/>
      <c r="F3" s="3447"/>
      <c r="G3" s="3593" t="s">
        <v>409</v>
      </c>
      <c r="H3" s="3594"/>
      <c r="I3" s="3437" t="s">
        <v>262</v>
      </c>
      <c r="J3" s="3438"/>
      <c r="K3" s="3500" t="s">
        <v>1674</v>
      </c>
      <c r="L3" s="3501"/>
    </row>
    <row r="4" spans="1:13" s="5" customFormat="1" ht="15.75" customHeight="1" x14ac:dyDescent="0.25">
      <c r="A4" s="3463" t="s">
        <v>263</v>
      </c>
      <c r="B4" s="3464"/>
      <c r="C4" s="3445" t="s">
        <v>3473</v>
      </c>
      <c r="D4" s="3446"/>
      <c r="E4" s="3446"/>
      <c r="F4" s="3447"/>
      <c r="G4" s="3593"/>
      <c r="H4" s="3594"/>
      <c r="I4" s="3437" t="s">
        <v>264</v>
      </c>
      <c r="J4" s="3438"/>
      <c r="K4" s="3500" t="s">
        <v>3083</v>
      </c>
      <c r="L4" s="3501"/>
      <c r="M4" s="4"/>
    </row>
    <row r="5" spans="1:13" s="5" customFormat="1" ht="114" customHeight="1" thickBot="1" x14ac:dyDescent="0.3">
      <c r="A5" s="3448" t="s">
        <v>265</v>
      </c>
      <c r="B5" s="3449"/>
      <c r="C5" s="3450" t="s">
        <v>4242</v>
      </c>
      <c r="D5" s="3451"/>
      <c r="E5" s="3451"/>
      <c r="F5" s="3452"/>
      <c r="G5" s="3814" t="s">
        <v>3063</v>
      </c>
      <c r="H5" s="3815"/>
      <c r="I5" s="3437" t="s">
        <v>397</v>
      </c>
      <c r="J5" s="3438"/>
      <c r="K5" s="3798" t="s">
        <v>4038</v>
      </c>
      <c r="L5" s="3611"/>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3" ht="20.100000000000001" customHeight="1" thickTop="1" x14ac:dyDescent="0.25">
      <c r="A7" s="19">
        <v>40591</v>
      </c>
      <c r="B7" s="20" t="s">
        <v>12</v>
      </c>
      <c r="C7" s="106">
        <v>315</v>
      </c>
      <c r="D7" s="106">
        <v>189</v>
      </c>
      <c r="E7" s="106">
        <v>40</v>
      </c>
      <c r="F7" s="106"/>
      <c r="G7" s="106">
        <v>105</v>
      </c>
      <c r="H7" s="20"/>
      <c r="I7" s="20"/>
      <c r="J7" s="20"/>
      <c r="K7" s="2771" t="s">
        <v>2066</v>
      </c>
      <c r="L7" s="21" t="s">
        <v>969</v>
      </c>
    </row>
    <row r="8" spans="1:13" ht="32.25" customHeight="1" x14ac:dyDescent="0.25">
      <c r="A8" s="22">
        <v>40628</v>
      </c>
      <c r="B8" s="11" t="s">
        <v>14</v>
      </c>
      <c r="C8" s="3439" t="s">
        <v>970</v>
      </c>
      <c r="D8" s="3439"/>
      <c r="E8" s="3439"/>
      <c r="F8" s="3439"/>
      <c r="G8" s="3439"/>
      <c r="H8" s="3439"/>
      <c r="I8" s="3439"/>
      <c r="J8" s="3439"/>
      <c r="K8" s="2459"/>
    </row>
    <row r="9" spans="1:13" ht="20.100000000000001" customHeight="1" x14ac:dyDescent="0.25">
      <c r="A9" s="22">
        <v>40631</v>
      </c>
      <c r="B9" s="11" t="s">
        <v>186</v>
      </c>
      <c r="C9" s="11"/>
      <c r="D9" s="11"/>
      <c r="E9" s="11"/>
      <c r="F9" s="11"/>
      <c r="G9" s="11"/>
      <c r="H9" s="23">
        <v>5450</v>
      </c>
      <c r="I9" s="23">
        <v>90</v>
      </c>
      <c r="L9" s="3" t="s">
        <v>71</v>
      </c>
    </row>
    <row r="10" spans="1:13" ht="20.100000000000001" customHeight="1" x14ac:dyDescent="0.25">
      <c r="A10" s="22">
        <v>40702</v>
      </c>
      <c r="B10" s="11" t="s">
        <v>26</v>
      </c>
      <c r="C10" s="3489" t="s">
        <v>125</v>
      </c>
      <c r="D10" s="3489"/>
      <c r="E10" s="3489"/>
      <c r="F10" s="3489"/>
      <c r="G10" s="3489"/>
      <c r="H10" s="3489"/>
      <c r="I10" s="3489"/>
      <c r="J10" s="3489"/>
    </row>
    <row r="11" spans="1:13" ht="27" customHeight="1" x14ac:dyDescent="0.25">
      <c r="A11" s="22">
        <v>40714</v>
      </c>
      <c r="B11" s="11" t="s">
        <v>16</v>
      </c>
      <c r="C11" s="3439" t="s">
        <v>128</v>
      </c>
      <c r="D11" s="3439"/>
      <c r="E11" s="3439"/>
      <c r="F11" s="3439"/>
      <c r="G11" s="3439"/>
      <c r="H11" s="3439"/>
      <c r="I11" s="3439"/>
      <c r="J11" s="3439"/>
      <c r="K11" s="2459"/>
    </row>
    <row r="12" spans="1:13" ht="20.100000000000001" customHeight="1" x14ac:dyDescent="0.25">
      <c r="A12" s="22">
        <v>40748</v>
      </c>
      <c r="B12" s="11" t="s">
        <v>186</v>
      </c>
      <c r="H12" s="23">
        <v>5430</v>
      </c>
      <c r="I12" s="23">
        <v>100</v>
      </c>
      <c r="L12" s="3" t="s">
        <v>40</v>
      </c>
    </row>
    <row r="13" spans="1:13" ht="20.100000000000001" customHeight="1" thickBot="1" x14ac:dyDescent="0.3">
      <c r="A13" s="28">
        <v>40760</v>
      </c>
      <c r="B13" s="12" t="s">
        <v>26</v>
      </c>
      <c r="C13" s="3804" t="s">
        <v>165</v>
      </c>
      <c r="D13" s="3804"/>
      <c r="E13" s="3804"/>
      <c r="F13" s="3804"/>
      <c r="G13" s="3804"/>
      <c r="H13" s="3804"/>
      <c r="I13" s="3804"/>
      <c r="J13" s="3804"/>
      <c r="K13" s="2534"/>
      <c r="L13" s="13"/>
    </row>
    <row r="14" spans="1:13" ht="47.25" customHeight="1" thickTop="1" x14ac:dyDescent="0.25">
      <c r="A14" s="39">
        <v>40923</v>
      </c>
      <c r="B14" s="40" t="s">
        <v>14</v>
      </c>
      <c r="C14" s="3648" t="s">
        <v>971</v>
      </c>
      <c r="D14" s="3649"/>
      <c r="E14" s="3649"/>
      <c r="F14" s="3649"/>
      <c r="G14" s="3649"/>
      <c r="H14" s="3649"/>
      <c r="I14" s="3649"/>
      <c r="J14" s="3650"/>
      <c r="K14" s="2540"/>
      <c r="L14" s="41"/>
    </row>
    <row r="15" spans="1:13" ht="20.100000000000001" customHeight="1" x14ac:dyDescent="0.25">
      <c r="A15" s="22">
        <v>40961</v>
      </c>
      <c r="B15" s="11" t="s">
        <v>186</v>
      </c>
      <c r="L15" s="3" t="s">
        <v>972</v>
      </c>
    </row>
    <row r="16" spans="1:13" ht="20.100000000000001" customHeight="1" x14ac:dyDescent="0.25">
      <c r="A16" s="36">
        <v>40967</v>
      </c>
      <c r="B16" s="37" t="s">
        <v>190</v>
      </c>
      <c r="C16" s="3493" t="s">
        <v>191</v>
      </c>
      <c r="D16" s="3494"/>
      <c r="E16" s="3494"/>
      <c r="F16" s="3494"/>
      <c r="G16" s="3494"/>
      <c r="H16" s="3494"/>
      <c r="I16" s="3494"/>
      <c r="J16" s="3495"/>
      <c r="K16" s="2482"/>
      <c r="L16" s="50"/>
    </row>
    <row r="17" spans="1:12" ht="20.100000000000001" customHeight="1" x14ac:dyDescent="0.25">
      <c r="A17" s="22">
        <v>40999</v>
      </c>
      <c r="B17" s="11" t="s">
        <v>14</v>
      </c>
      <c r="C17" s="3445" t="s">
        <v>973</v>
      </c>
      <c r="D17" s="3446"/>
      <c r="E17" s="3446"/>
      <c r="F17" s="3446"/>
      <c r="G17" s="3446"/>
      <c r="H17" s="3446"/>
      <c r="I17" s="3446"/>
      <c r="J17" s="3447"/>
      <c r="K17" s="2454"/>
    </row>
    <row r="18" spans="1:12" ht="38.25" customHeight="1" x14ac:dyDescent="0.25">
      <c r="A18" s="22">
        <v>41001</v>
      </c>
      <c r="B18" s="11" t="s">
        <v>14</v>
      </c>
      <c r="C18" s="3456" t="s">
        <v>974</v>
      </c>
      <c r="D18" s="3446"/>
      <c r="E18" s="3446"/>
      <c r="F18" s="3446"/>
      <c r="G18" s="3446"/>
      <c r="H18" s="3446"/>
      <c r="I18" s="3446"/>
      <c r="J18" s="3447"/>
      <c r="K18" s="2454"/>
    </row>
    <row r="19" spans="1:12" ht="36.75" customHeight="1" x14ac:dyDescent="0.25">
      <c r="A19" s="36">
        <v>41006</v>
      </c>
      <c r="B19" s="37" t="s">
        <v>186</v>
      </c>
      <c r="C19" s="90"/>
      <c r="D19" s="90"/>
      <c r="E19" s="90"/>
      <c r="F19" s="90"/>
      <c r="G19" s="90"/>
      <c r="H19" s="90">
        <v>5120</v>
      </c>
      <c r="I19" s="90">
        <v>100</v>
      </c>
      <c r="J19" s="90"/>
      <c r="K19" s="2523"/>
      <c r="L19" s="38" t="s">
        <v>975</v>
      </c>
    </row>
    <row r="20" spans="1:12" ht="23.25" customHeight="1" x14ac:dyDescent="0.25">
      <c r="A20" s="22">
        <v>41061</v>
      </c>
      <c r="B20" s="11" t="s">
        <v>4</v>
      </c>
      <c r="C20" s="3470" t="s">
        <v>3575</v>
      </c>
      <c r="D20" s="3471"/>
      <c r="E20" s="3471"/>
      <c r="F20" s="3471"/>
      <c r="G20" s="3471"/>
      <c r="H20" s="3471"/>
      <c r="I20" s="3471"/>
      <c r="J20" s="3472"/>
      <c r="K20" s="2462"/>
    </row>
    <row r="21" spans="1:12" ht="66.75" customHeight="1" x14ac:dyDescent="0.25">
      <c r="A21" s="22">
        <v>41069</v>
      </c>
      <c r="B21" s="11" t="s">
        <v>31</v>
      </c>
      <c r="C21" s="3456" t="s">
        <v>976</v>
      </c>
      <c r="D21" s="3446"/>
      <c r="E21" s="3446"/>
      <c r="F21" s="3446"/>
      <c r="G21" s="3446"/>
      <c r="H21" s="3446"/>
      <c r="I21" s="3446"/>
      <c r="J21" s="3447"/>
      <c r="K21" s="2454" t="s">
        <v>3829</v>
      </c>
      <c r="L21" s="1024" t="s">
        <v>2112</v>
      </c>
    </row>
    <row r="22" spans="1:12" ht="20.100000000000001" customHeight="1" x14ac:dyDescent="0.25">
      <c r="A22" s="22">
        <v>41102</v>
      </c>
      <c r="B22" s="11" t="s">
        <v>14</v>
      </c>
      <c r="C22" s="3470" t="s">
        <v>90</v>
      </c>
      <c r="D22" s="3471"/>
      <c r="E22" s="3471"/>
      <c r="F22" s="3471"/>
      <c r="G22" s="3471"/>
      <c r="H22" s="3471"/>
      <c r="I22" s="3471"/>
      <c r="J22" s="3472"/>
      <c r="K22" s="2462"/>
    </row>
    <row r="23" spans="1:12" ht="20.100000000000001" customHeight="1" x14ac:dyDescent="0.25">
      <c r="A23" s="22">
        <v>41114</v>
      </c>
      <c r="B23" s="11" t="s">
        <v>14</v>
      </c>
      <c r="C23" s="3470" t="s">
        <v>90</v>
      </c>
      <c r="D23" s="3471"/>
      <c r="E23" s="3471"/>
      <c r="F23" s="3471"/>
      <c r="G23" s="3471"/>
      <c r="H23" s="3471"/>
      <c r="I23" s="3471"/>
      <c r="J23" s="3472"/>
      <c r="K23" s="2462"/>
    </row>
    <row r="24" spans="1:12" ht="20.100000000000001" customHeight="1" x14ac:dyDescent="0.25">
      <c r="A24" s="22">
        <v>41140</v>
      </c>
      <c r="B24" s="11" t="s">
        <v>14</v>
      </c>
      <c r="C24" s="3445" t="s">
        <v>246</v>
      </c>
      <c r="D24" s="3446"/>
      <c r="E24" s="3446"/>
      <c r="F24" s="3446"/>
      <c r="G24" s="3446"/>
      <c r="H24" s="3446"/>
      <c r="I24" s="3446"/>
      <c r="J24" s="3447"/>
      <c r="K24" s="2454"/>
    </row>
    <row r="25" spans="1:12" ht="20.100000000000001" customHeight="1" x14ac:dyDescent="0.25">
      <c r="A25" s="22">
        <v>41168</v>
      </c>
      <c r="B25" s="11" t="s">
        <v>14</v>
      </c>
      <c r="C25" s="3470" t="s">
        <v>90</v>
      </c>
      <c r="D25" s="3471"/>
      <c r="E25" s="3471"/>
      <c r="F25" s="3471"/>
      <c r="G25" s="3471"/>
      <c r="H25" s="3471"/>
      <c r="I25" s="3471"/>
      <c r="J25" s="3472"/>
      <c r="K25" s="2462"/>
    </row>
    <row r="26" spans="1:12" ht="23.25" customHeight="1" x14ac:dyDescent="0.25">
      <c r="A26" s="22">
        <v>41173</v>
      </c>
      <c r="B26" s="11" t="s">
        <v>14</v>
      </c>
      <c r="C26" s="3476" t="s">
        <v>258</v>
      </c>
      <c r="D26" s="3478"/>
      <c r="E26" s="3478"/>
      <c r="F26" s="3478"/>
      <c r="G26" s="3478"/>
      <c r="H26" s="3478"/>
      <c r="I26" s="3478"/>
      <c r="J26" s="3477"/>
      <c r="K26" s="2469"/>
    </row>
    <row r="27" spans="1:12" ht="30" customHeight="1" x14ac:dyDescent="0.25">
      <c r="A27" s="22">
        <v>41188</v>
      </c>
      <c r="B27" s="11" t="s">
        <v>186</v>
      </c>
      <c r="D27" s="170"/>
      <c r="J27" s="23">
        <v>4840</v>
      </c>
      <c r="L27" s="32" t="s">
        <v>977</v>
      </c>
    </row>
    <row r="28" spans="1:12" ht="19.5" customHeight="1" x14ac:dyDescent="0.25">
      <c r="A28" s="22">
        <v>41198</v>
      </c>
      <c r="B28" s="11" t="s">
        <v>186</v>
      </c>
      <c r="J28" s="23">
        <v>4885</v>
      </c>
      <c r="L28" s="32" t="s">
        <v>978</v>
      </c>
    </row>
    <row r="29" spans="1:12" x14ac:dyDescent="0.25">
      <c r="A29" s="3459">
        <v>41199</v>
      </c>
      <c r="B29" s="11" t="s">
        <v>14</v>
      </c>
      <c r="C29" s="3470" t="s">
        <v>979</v>
      </c>
      <c r="D29" s="3471"/>
      <c r="E29" s="3471"/>
      <c r="F29" s="3471"/>
      <c r="G29" s="3471"/>
      <c r="H29" s="3471"/>
      <c r="I29" s="3471"/>
      <c r="J29" s="3472"/>
      <c r="K29" s="2462"/>
    </row>
    <row r="30" spans="1:12" ht="36" customHeight="1" x14ac:dyDescent="0.25">
      <c r="A30" s="3460"/>
      <c r="B30" s="60" t="s">
        <v>23</v>
      </c>
      <c r="C30" s="3533" t="s">
        <v>980</v>
      </c>
      <c r="D30" s="3534"/>
      <c r="E30" s="3534"/>
      <c r="F30" s="3534"/>
      <c r="G30" s="3534"/>
      <c r="H30" s="3534"/>
      <c r="I30" s="3534"/>
      <c r="J30" s="3535"/>
      <c r="K30" s="2498"/>
      <c r="L30" s="1024" t="s">
        <v>2112</v>
      </c>
    </row>
    <row r="31" spans="1:12" ht="30" customHeight="1" x14ac:dyDescent="0.25">
      <c r="A31" s="22">
        <v>41202</v>
      </c>
      <c r="B31" s="11" t="s">
        <v>186</v>
      </c>
      <c r="D31" s="110"/>
      <c r="H31" s="23">
        <v>5470</v>
      </c>
      <c r="I31" s="23">
        <v>83</v>
      </c>
      <c r="L31" s="3" t="s">
        <v>981</v>
      </c>
    </row>
    <row r="32" spans="1:12" ht="29.25" customHeight="1" x14ac:dyDescent="0.25">
      <c r="A32" s="22">
        <v>41205</v>
      </c>
      <c r="B32" s="11" t="s">
        <v>12</v>
      </c>
      <c r="C32" s="110">
        <v>190</v>
      </c>
      <c r="D32" s="110">
        <f>+C32*(100-E32)/100</f>
        <v>60.8</v>
      </c>
      <c r="E32" s="110">
        <v>68</v>
      </c>
      <c r="F32" s="110"/>
      <c r="G32" s="110">
        <v>100</v>
      </c>
      <c r="H32" s="110"/>
      <c r="I32" s="110"/>
      <c r="J32" s="110"/>
      <c r="K32" s="2461"/>
      <c r="L32" s="3" t="s">
        <v>982</v>
      </c>
    </row>
    <row r="33" spans="1:12" ht="46.5" customHeight="1" x14ac:dyDescent="0.25">
      <c r="A33" s="22">
        <v>41220</v>
      </c>
      <c r="B33" s="11" t="s">
        <v>23</v>
      </c>
      <c r="C33" s="3476" t="s">
        <v>983</v>
      </c>
      <c r="D33" s="3478"/>
      <c r="E33" s="3478"/>
      <c r="F33" s="3478"/>
      <c r="G33" s="3478"/>
      <c r="H33" s="3478"/>
      <c r="I33" s="3478"/>
      <c r="J33" s="3477"/>
      <c r="K33" s="2469" t="s">
        <v>3834</v>
      </c>
      <c r="L33" s="1024" t="s">
        <v>2113</v>
      </c>
    </row>
    <row r="34" spans="1:12" ht="30.75" customHeight="1" x14ac:dyDescent="0.25">
      <c r="A34" s="22">
        <v>41240</v>
      </c>
      <c r="B34" s="11" t="s">
        <v>12</v>
      </c>
      <c r="C34" s="110">
        <v>215</v>
      </c>
      <c r="D34" s="110">
        <f>+C34*(100-E34)/100</f>
        <v>64.5</v>
      </c>
      <c r="E34" s="110">
        <v>70</v>
      </c>
      <c r="F34" s="110"/>
      <c r="G34" s="110">
        <v>100</v>
      </c>
      <c r="H34" s="110"/>
      <c r="I34" s="110"/>
      <c r="J34" s="110"/>
      <c r="K34" s="2461"/>
      <c r="L34" s="3" t="s">
        <v>984</v>
      </c>
    </row>
    <row r="35" spans="1:12" ht="24.75" customHeight="1" x14ac:dyDescent="0.25">
      <c r="A35" s="3459">
        <v>41250</v>
      </c>
      <c r="B35" s="11" t="s">
        <v>14</v>
      </c>
      <c r="C35" s="3476" t="s">
        <v>985</v>
      </c>
      <c r="D35" s="3478"/>
      <c r="E35" s="3478"/>
      <c r="F35" s="3478"/>
      <c r="G35" s="3478"/>
      <c r="H35" s="3478"/>
      <c r="I35" s="3478"/>
      <c r="J35" s="3477"/>
      <c r="K35" s="2469"/>
    </row>
    <row r="36" spans="1:12" ht="20.100000000000001" customHeight="1" x14ac:dyDescent="0.25">
      <c r="A36" s="3460"/>
      <c r="B36" s="11" t="s">
        <v>23</v>
      </c>
      <c r="C36" s="3470" t="s">
        <v>986</v>
      </c>
      <c r="D36" s="3471"/>
      <c r="E36" s="3471"/>
      <c r="F36" s="3471"/>
      <c r="G36" s="3471"/>
      <c r="H36" s="3471"/>
      <c r="I36" s="3471"/>
      <c r="J36" s="3472"/>
      <c r="K36" s="2781" t="s">
        <v>2066</v>
      </c>
    </row>
    <row r="37" spans="1:12" ht="32.25" thickBot="1" x14ac:dyDescent="0.3">
      <c r="A37" s="33">
        <v>41255</v>
      </c>
      <c r="B37" s="34" t="s">
        <v>12</v>
      </c>
      <c r="C37" s="118">
        <v>245</v>
      </c>
      <c r="D37" s="118">
        <f>+C37*(100-E37)/100</f>
        <v>98</v>
      </c>
      <c r="E37" s="118">
        <v>60</v>
      </c>
      <c r="F37" s="118"/>
      <c r="G37" s="118">
        <v>100</v>
      </c>
      <c r="H37" s="118"/>
      <c r="I37" s="118"/>
      <c r="J37" s="118"/>
      <c r="K37" s="2477"/>
      <c r="L37" s="35" t="s">
        <v>987</v>
      </c>
    </row>
    <row r="38" spans="1:12" ht="20.100000000000001" customHeight="1" thickTop="1" x14ac:dyDescent="0.25">
      <c r="A38" s="19">
        <v>41284</v>
      </c>
      <c r="B38" s="20"/>
      <c r="C38" s="111"/>
      <c r="D38" s="111" t="s">
        <v>301</v>
      </c>
      <c r="E38" s="111"/>
      <c r="F38" s="111"/>
      <c r="G38" s="111"/>
      <c r="H38" s="111">
        <v>5375</v>
      </c>
      <c r="I38" s="111"/>
      <c r="J38" s="111"/>
      <c r="K38" s="2511"/>
      <c r="L38" s="21" t="s">
        <v>40</v>
      </c>
    </row>
    <row r="39" spans="1:12" ht="18" customHeight="1" x14ac:dyDescent="0.25">
      <c r="A39" s="22">
        <v>41348</v>
      </c>
      <c r="B39" s="11" t="s">
        <v>16</v>
      </c>
      <c r="C39" s="3476" t="s">
        <v>988</v>
      </c>
      <c r="D39" s="3478"/>
      <c r="E39" s="3478"/>
      <c r="F39" s="3478"/>
      <c r="G39" s="3478"/>
      <c r="H39" s="3478"/>
      <c r="I39" s="3478"/>
      <c r="J39" s="3477"/>
      <c r="K39" s="2469"/>
    </row>
    <row r="40" spans="1:12" x14ac:dyDescent="0.25">
      <c r="A40" s="36">
        <v>41392</v>
      </c>
      <c r="B40" s="37" t="s">
        <v>12</v>
      </c>
      <c r="C40" s="113">
        <v>255</v>
      </c>
      <c r="D40" s="113">
        <f>+C40*(100-E40)/100</f>
        <v>102</v>
      </c>
      <c r="E40" s="113">
        <v>60</v>
      </c>
      <c r="F40" s="113"/>
      <c r="G40" s="113">
        <v>76</v>
      </c>
      <c r="H40" s="113"/>
      <c r="I40" s="113"/>
      <c r="J40" s="113"/>
      <c r="K40" s="2480"/>
      <c r="L40" s="38" t="s">
        <v>310</v>
      </c>
    </row>
    <row r="41" spans="1:12" x14ac:dyDescent="0.25">
      <c r="A41" s="22">
        <v>41410</v>
      </c>
      <c r="B41" s="11" t="s">
        <v>16</v>
      </c>
      <c r="C41" s="3470" t="s">
        <v>137</v>
      </c>
      <c r="D41" s="3471"/>
      <c r="E41" s="3471"/>
      <c r="F41" s="3471"/>
      <c r="G41" s="3471"/>
      <c r="H41" s="3471"/>
      <c r="I41" s="3471"/>
      <c r="J41" s="3472"/>
      <c r="K41" s="2462"/>
    </row>
    <row r="42" spans="1:12" ht="32.25" customHeight="1" x14ac:dyDescent="0.25">
      <c r="A42" s="3459">
        <v>41419</v>
      </c>
      <c r="B42" s="11" t="s">
        <v>14</v>
      </c>
      <c r="C42" s="3476" t="s">
        <v>989</v>
      </c>
      <c r="D42" s="3478"/>
      <c r="E42" s="3478"/>
      <c r="F42" s="3478"/>
      <c r="G42" s="3478"/>
      <c r="H42" s="3478"/>
      <c r="I42" s="3478"/>
      <c r="J42" s="3477"/>
      <c r="K42" s="2469"/>
    </row>
    <row r="43" spans="1:12" ht="20.100000000000001" customHeight="1" x14ac:dyDescent="0.25">
      <c r="A43" s="3460"/>
      <c r="B43" s="11" t="s">
        <v>26</v>
      </c>
      <c r="C43" s="3470" t="s">
        <v>175</v>
      </c>
      <c r="D43" s="3471"/>
      <c r="E43" s="3471"/>
      <c r="F43" s="3471"/>
      <c r="G43" s="3471"/>
      <c r="H43" s="3471"/>
      <c r="I43" s="3471"/>
      <c r="J43" s="3472"/>
      <c r="K43" s="2462"/>
    </row>
    <row r="44" spans="1:12" ht="20.100000000000001" customHeight="1" x14ac:dyDescent="0.25">
      <c r="A44" s="22">
        <v>41422</v>
      </c>
      <c r="B44" s="11" t="s">
        <v>16</v>
      </c>
      <c r="C44" s="3476" t="s">
        <v>990</v>
      </c>
      <c r="D44" s="3478"/>
      <c r="E44" s="3478"/>
      <c r="F44" s="3478"/>
      <c r="G44" s="3478"/>
      <c r="H44" s="3478"/>
      <c r="I44" s="3478"/>
      <c r="J44" s="3477"/>
      <c r="K44" s="2469"/>
    </row>
    <row r="45" spans="1:12" ht="20.100000000000001" customHeight="1" x14ac:dyDescent="0.25">
      <c r="A45" s="22">
        <v>41446</v>
      </c>
      <c r="B45" s="11" t="s">
        <v>26</v>
      </c>
      <c r="C45" s="3476" t="s">
        <v>991</v>
      </c>
      <c r="D45" s="3478"/>
      <c r="E45" s="3478"/>
      <c r="F45" s="3478"/>
      <c r="G45" s="3478"/>
      <c r="H45" s="3478"/>
      <c r="I45" s="3478"/>
      <c r="J45" s="3477"/>
      <c r="K45" s="2469"/>
    </row>
    <row r="46" spans="1:12" ht="20.100000000000001" customHeight="1" x14ac:dyDescent="0.25">
      <c r="A46" s="22">
        <v>41487</v>
      </c>
      <c r="B46" s="11" t="s">
        <v>372</v>
      </c>
      <c r="C46" s="3476" t="s">
        <v>400</v>
      </c>
      <c r="D46" s="3478"/>
      <c r="E46" s="3478"/>
      <c r="F46" s="3478"/>
      <c r="G46" s="3478"/>
      <c r="H46" s="3478"/>
      <c r="I46" s="3478"/>
      <c r="J46" s="3477"/>
      <c r="K46" s="2469"/>
    </row>
    <row r="47" spans="1:12" ht="20.100000000000001" customHeight="1" x14ac:dyDescent="0.25">
      <c r="A47" s="36">
        <v>41502</v>
      </c>
      <c r="B47" s="37" t="s">
        <v>186</v>
      </c>
      <c r="C47" s="113"/>
      <c r="D47" s="113"/>
      <c r="E47" s="113"/>
      <c r="F47" s="113"/>
      <c r="G47" s="113"/>
      <c r="H47" s="113">
        <v>5250</v>
      </c>
      <c r="I47" s="113">
        <v>100</v>
      </c>
      <c r="J47" s="113"/>
      <c r="K47" s="2480"/>
      <c r="L47" s="38" t="s">
        <v>992</v>
      </c>
    </row>
    <row r="48" spans="1:12" x14ac:dyDescent="0.25">
      <c r="A48" s="22">
        <v>41538</v>
      </c>
      <c r="B48" s="11" t="s">
        <v>186</v>
      </c>
      <c r="C48" s="110"/>
      <c r="D48" s="110"/>
      <c r="E48" s="110"/>
      <c r="F48" s="110"/>
      <c r="G48" s="110"/>
      <c r="H48" s="110">
        <v>5195</v>
      </c>
      <c r="I48" s="110">
        <v>100</v>
      </c>
      <c r="J48" s="110"/>
      <c r="K48" s="2461"/>
      <c r="L48" s="3" t="s">
        <v>993</v>
      </c>
    </row>
    <row r="49" spans="1:12" ht="20.100000000000001" customHeight="1" x14ac:dyDescent="0.25">
      <c r="A49" s="36">
        <v>41560</v>
      </c>
      <c r="B49" s="37" t="s">
        <v>12</v>
      </c>
      <c r="C49" s="113">
        <v>165</v>
      </c>
      <c r="D49" s="113">
        <f>+C49*(100-E49)/100</f>
        <v>66</v>
      </c>
      <c r="E49" s="113">
        <v>60</v>
      </c>
      <c r="F49" s="113"/>
      <c r="G49" s="113">
        <v>95</v>
      </c>
      <c r="H49" s="113"/>
      <c r="I49" s="113"/>
      <c r="J49" s="113"/>
      <c r="K49" s="2480"/>
      <c r="L49" s="38" t="s">
        <v>352</v>
      </c>
    </row>
    <row r="50" spans="1:12" ht="45" customHeight="1" x14ac:dyDescent="0.25">
      <c r="A50" s="22">
        <v>41589</v>
      </c>
      <c r="B50" s="11" t="s">
        <v>14</v>
      </c>
      <c r="C50" s="3476" t="s">
        <v>994</v>
      </c>
      <c r="D50" s="3478"/>
      <c r="E50" s="3478"/>
      <c r="F50" s="3478"/>
      <c r="G50" s="3478"/>
      <c r="H50" s="3478"/>
      <c r="I50" s="3478"/>
      <c r="J50" s="3477"/>
      <c r="K50" s="2469"/>
    </row>
    <row r="51" spans="1:12" ht="57.75" customHeight="1" x14ac:dyDescent="0.25">
      <c r="A51" s="28">
        <v>41610</v>
      </c>
      <c r="B51" s="421" t="s">
        <v>31</v>
      </c>
      <c r="C51" s="3805" t="s">
        <v>1266</v>
      </c>
      <c r="D51" s="3806"/>
      <c r="E51" s="3806"/>
      <c r="F51" s="3806"/>
      <c r="G51" s="3806"/>
      <c r="H51" s="3806"/>
      <c r="I51" s="3806"/>
      <c r="J51" s="3807"/>
      <c r="K51" s="2575"/>
      <c r="L51" s="1024" t="s">
        <v>2066</v>
      </c>
    </row>
    <row r="52" spans="1:12" ht="19.5" customHeight="1" thickBot="1" x14ac:dyDescent="0.3">
      <c r="A52" s="33">
        <v>41625</v>
      </c>
      <c r="B52" s="34" t="s">
        <v>372</v>
      </c>
      <c r="C52" s="3811" t="s">
        <v>405</v>
      </c>
      <c r="D52" s="3812"/>
      <c r="E52" s="3812"/>
      <c r="F52" s="3812"/>
      <c r="G52" s="3812"/>
      <c r="H52" s="3812"/>
      <c r="I52" s="3812"/>
      <c r="J52" s="3813"/>
      <c r="K52" s="2574"/>
      <c r="L52" s="35"/>
    </row>
    <row r="53" spans="1:12" ht="16.5" thickTop="1" x14ac:dyDescent="0.25">
      <c r="A53" s="58">
        <v>41645</v>
      </c>
      <c r="B53" s="78" t="s">
        <v>186</v>
      </c>
      <c r="C53" s="165"/>
      <c r="D53" s="165"/>
      <c r="E53" s="165"/>
      <c r="F53" s="165"/>
      <c r="G53" s="165"/>
      <c r="H53" s="165">
        <v>4830</v>
      </c>
      <c r="I53" s="165">
        <v>100</v>
      </c>
      <c r="J53" s="165"/>
      <c r="K53" s="2705"/>
      <c r="L53" s="171" t="s">
        <v>207</v>
      </c>
    </row>
    <row r="54" spans="1:12" x14ac:dyDescent="0.25">
      <c r="A54" s="62">
        <v>41656</v>
      </c>
      <c r="B54" s="63" t="s">
        <v>12</v>
      </c>
      <c r="C54" s="108">
        <v>215</v>
      </c>
      <c r="D54" s="108">
        <f>+C54*(100-E54)/100</f>
        <v>86</v>
      </c>
      <c r="E54" s="108">
        <v>60</v>
      </c>
      <c r="F54" s="108"/>
      <c r="G54" s="108">
        <v>95</v>
      </c>
      <c r="H54" s="163"/>
      <c r="I54" s="163"/>
      <c r="J54" s="163"/>
      <c r="K54" s="2706"/>
      <c r="L54" s="64" t="s">
        <v>995</v>
      </c>
    </row>
    <row r="55" spans="1:12" ht="20.100000000000001" customHeight="1" x14ac:dyDescent="0.25">
      <c r="A55" s="22">
        <v>41801</v>
      </c>
      <c r="B55" s="11" t="s">
        <v>12</v>
      </c>
      <c r="C55" s="108">
        <v>225</v>
      </c>
      <c r="D55" s="108">
        <f>+C55*(100-E55)/100</f>
        <v>90</v>
      </c>
      <c r="E55" s="108">
        <v>60</v>
      </c>
      <c r="F55" s="108"/>
      <c r="G55" s="108">
        <v>100</v>
      </c>
      <c r="H55" s="108"/>
      <c r="I55" s="108"/>
      <c r="L55" s="3" t="s">
        <v>22</v>
      </c>
    </row>
    <row r="56" spans="1:12" ht="29.25" customHeight="1" x14ac:dyDescent="0.25">
      <c r="A56" s="22">
        <v>41803</v>
      </c>
      <c r="B56" s="11" t="s">
        <v>186</v>
      </c>
      <c r="D56" s="108"/>
      <c r="H56" s="23">
        <v>4900</v>
      </c>
      <c r="I56" s="23">
        <v>100</v>
      </c>
      <c r="L56" s="3" t="s">
        <v>464</v>
      </c>
    </row>
    <row r="57" spans="1:12" ht="39" customHeight="1" x14ac:dyDescent="0.25">
      <c r="A57" s="22">
        <v>41884</v>
      </c>
      <c r="B57" s="11" t="s">
        <v>14</v>
      </c>
      <c r="C57" s="3476" t="s">
        <v>996</v>
      </c>
      <c r="D57" s="3478"/>
      <c r="E57" s="3478"/>
      <c r="F57" s="3478"/>
      <c r="G57" s="3478"/>
      <c r="H57" s="3478"/>
      <c r="I57" s="3478"/>
      <c r="J57" s="3477"/>
      <c r="K57" s="2469"/>
    </row>
    <row r="58" spans="1:12" ht="39" customHeight="1" x14ac:dyDescent="0.25">
      <c r="A58" s="22">
        <v>41895</v>
      </c>
      <c r="B58" s="11" t="s">
        <v>14</v>
      </c>
      <c r="C58" s="3476" t="s">
        <v>1267</v>
      </c>
      <c r="D58" s="3478"/>
      <c r="E58" s="3478"/>
      <c r="F58" s="3478"/>
      <c r="G58" s="3478"/>
      <c r="H58" s="3478"/>
      <c r="I58" s="3478"/>
      <c r="J58" s="3477"/>
      <c r="K58" s="2469"/>
    </row>
    <row r="59" spans="1:12" ht="20.100000000000001" customHeight="1" x14ac:dyDescent="0.25">
      <c r="A59" s="36">
        <v>41949</v>
      </c>
      <c r="B59" s="37" t="s">
        <v>12</v>
      </c>
      <c r="C59" s="90">
        <v>170</v>
      </c>
      <c r="D59" s="123">
        <f>+C59*(100-E59)/100</f>
        <v>102</v>
      </c>
      <c r="E59" s="90">
        <v>40</v>
      </c>
      <c r="F59" s="90"/>
      <c r="G59" s="90">
        <v>70</v>
      </c>
      <c r="H59" s="90"/>
      <c r="I59" s="90"/>
      <c r="J59" s="90"/>
      <c r="K59" s="2523"/>
      <c r="L59" s="38" t="s">
        <v>510</v>
      </c>
    </row>
    <row r="60" spans="1:12" ht="20.100000000000001" customHeight="1" thickBot="1" x14ac:dyDescent="0.3">
      <c r="A60" s="28">
        <v>41954</v>
      </c>
      <c r="B60" s="12" t="s">
        <v>186</v>
      </c>
      <c r="C60" s="116"/>
      <c r="D60" s="127"/>
      <c r="E60" s="116"/>
      <c r="F60" s="116"/>
      <c r="G60" s="116"/>
      <c r="H60" s="116">
        <v>4925</v>
      </c>
      <c r="I60" s="116">
        <v>100</v>
      </c>
      <c r="J60" s="116"/>
      <c r="K60" s="2534"/>
      <c r="L60" s="13" t="s">
        <v>997</v>
      </c>
    </row>
    <row r="61" spans="1:12" ht="20.100000000000001" customHeight="1" thickTop="1" x14ac:dyDescent="0.25">
      <c r="A61" s="29">
        <v>42028</v>
      </c>
      <c r="B61" s="30" t="s">
        <v>12</v>
      </c>
      <c r="C61" s="120">
        <v>195</v>
      </c>
      <c r="D61" s="156">
        <f>+C61*(100-E61)/100</f>
        <v>117</v>
      </c>
      <c r="E61" s="120">
        <v>40</v>
      </c>
      <c r="F61" s="120" t="s">
        <v>159</v>
      </c>
      <c r="G61" s="120">
        <v>85</v>
      </c>
      <c r="H61" s="120"/>
      <c r="I61" s="120"/>
      <c r="J61" s="120"/>
      <c r="K61" s="2687"/>
      <c r="L61" s="31" t="s">
        <v>774</v>
      </c>
    </row>
    <row r="62" spans="1:12" ht="33.75" customHeight="1" x14ac:dyDescent="0.25">
      <c r="A62" s="22">
        <v>42050</v>
      </c>
      <c r="B62" s="11" t="s">
        <v>14</v>
      </c>
      <c r="C62" s="3816" t="s">
        <v>551</v>
      </c>
      <c r="D62" s="3806"/>
      <c r="E62" s="3806"/>
      <c r="F62" s="3806"/>
      <c r="G62" s="3806"/>
      <c r="H62" s="3806"/>
      <c r="I62" s="3806"/>
      <c r="J62" s="3807"/>
      <c r="K62" s="2575"/>
    </row>
    <row r="63" spans="1:12" ht="22.5" customHeight="1" x14ac:dyDescent="0.25">
      <c r="A63" s="22">
        <v>42055</v>
      </c>
      <c r="B63" s="11" t="s">
        <v>14</v>
      </c>
      <c r="C63" s="3533" t="s">
        <v>1268</v>
      </c>
      <c r="D63" s="3534"/>
      <c r="E63" s="3534"/>
      <c r="F63" s="3534"/>
      <c r="G63" s="3534"/>
      <c r="H63" s="3534"/>
      <c r="I63" s="3534"/>
      <c r="J63" s="3535"/>
      <c r="K63" s="2498"/>
    </row>
    <row r="64" spans="1:12" x14ac:dyDescent="0.25">
      <c r="A64" s="22">
        <v>42059</v>
      </c>
      <c r="B64" s="11" t="s">
        <v>186</v>
      </c>
      <c r="D64" s="108"/>
      <c r="H64" s="133"/>
      <c r="I64" s="133"/>
      <c r="J64" s="23">
        <v>4210</v>
      </c>
      <c r="L64" s="61" t="s">
        <v>415</v>
      </c>
    </row>
    <row r="65" spans="1:12" ht="64.5" customHeight="1" x14ac:dyDescent="0.25">
      <c r="A65" s="22">
        <v>42067</v>
      </c>
      <c r="B65" s="420" t="s">
        <v>31</v>
      </c>
      <c r="C65" s="3512" t="s">
        <v>1986</v>
      </c>
      <c r="D65" s="3478"/>
      <c r="E65" s="3478"/>
      <c r="F65" s="3478"/>
      <c r="G65" s="3478"/>
      <c r="H65" s="3478"/>
      <c r="I65" s="3478"/>
      <c r="J65" s="3477"/>
      <c r="K65" s="2469"/>
      <c r="L65" s="1024" t="s">
        <v>2066</v>
      </c>
    </row>
    <row r="66" spans="1:12" ht="20.100000000000001" customHeight="1" x14ac:dyDescent="0.25">
      <c r="A66" s="22">
        <v>42082</v>
      </c>
      <c r="B66" s="206" t="s">
        <v>14</v>
      </c>
      <c r="C66" s="3476" t="s">
        <v>1308</v>
      </c>
      <c r="D66" s="3478"/>
      <c r="E66" s="3478"/>
      <c r="F66" s="3478"/>
      <c r="G66" s="3478"/>
      <c r="H66" s="3478"/>
      <c r="I66" s="3478"/>
      <c r="J66" s="3477"/>
      <c r="K66" s="2469"/>
    </row>
    <row r="67" spans="1:12" x14ac:dyDescent="0.25">
      <c r="A67" s="215">
        <v>42089</v>
      </c>
      <c r="B67" s="214" t="s">
        <v>12</v>
      </c>
      <c r="C67" s="216">
        <v>285</v>
      </c>
      <c r="D67" s="213">
        <f>+C67*(100-E67)/100</f>
        <v>156.75</v>
      </c>
      <c r="E67" s="216">
        <v>45</v>
      </c>
      <c r="F67" s="216"/>
      <c r="G67" s="216">
        <v>30</v>
      </c>
      <c r="H67" s="216"/>
      <c r="I67" s="216"/>
      <c r="J67" s="216"/>
      <c r="K67" s="2523"/>
      <c r="L67" s="38" t="s">
        <v>18</v>
      </c>
    </row>
    <row r="68" spans="1:12" ht="39" customHeight="1" x14ac:dyDescent="0.25">
      <c r="A68" s="22">
        <v>42145</v>
      </c>
      <c r="B68" s="297" t="s">
        <v>186</v>
      </c>
      <c r="D68" s="108"/>
      <c r="H68" s="3456" t="s">
        <v>1360</v>
      </c>
      <c r="I68" s="3458"/>
      <c r="L68" s="32" t="s">
        <v>1361</v>
      </c>
    </row>
    <row r="69" spans="1:12" x14ac:dyDescent="0.25">
      <c r="A69" s="22">
        <v>42156</v>
      </c>
      <c r="B69" s="346" t="s">
        <v>12</v>
      </c>
      <c r="C69" s="23">
        <v>245</v>
      </c>
      <c r="D69" s="108">
        <f>+C69*(100-E69)/100</f>
        <v>134.75</v>
      </c>
      <c r="E69" s="23">
        <v>45</v>
      </c>
      <c r="G69" s="23">
        <v>40</v>
      </c>
      <c r="L69" s="3" t="s">
        <v>18</v>
      </c>
    </row>
    <row r="70" spans="1:12" x14ac:dyDescent="0.25">
      <c r="A70" s="22">
        <v>42167</v>
      </c>
      <c r="B70" s="356" t="s">
        <v>12</v>
      </c>
      <c r="C70" s="23">
        <v>210</v>
      </c>
      <c r="D70" s="108">
        <f>+C70*(100-E70)/100</f>
        <v>115.5</v>
      </c>
      <c r="E70" s="23">
        <v>45</v>
      </c>
      <c r="G70" s="23">
        <v>75</v>
      </c>
      <c r="L70" s="3" t="s">
        <v>1387</v>
      </c>
    </row>
    <row r="71" spans="1:12" x14ac:dyDescent="0.25">
      <c r="A71" s="22">
        <v>42229</v>
      </c>
      <c r="B71" s="429" t="s">
        <v>12</v>
      </c>
      <c r="C71" s="23">
        <v>235</v>
      </c>
      <c r="D71" s="108">
        <f>+C71*(100-E71)/100</f>
        <v>129.25</v>
      </c>
      <c r="E71" s="23">
        <v>45</v>
      </c>
      <c r="G71" s="23">
        <v>40</v>
      </c>
      <c r="L71" s="3" t="s">
        <v>18</v>
      </c>
    </row>
    <row r="72" spans="1:12" x14ac:dyDescent="0.25">
      <c r="A72" s="435">
        <v>42243</v>
      </c>
      <c r="B72" s="434" t="s">
        <v>12</v>
      </c>
      <c r="C72" s="436">
        <v>280</v>
      </c>
      <c r="D72" s="433">
        <f>+C72*(100-E72)/100</f>
        <v>154</v>
      </c>
      <c r="E72" s="436">
        <v>45</v>
      </c>
      <c r="F72" s="436"/>
      <c r="G72" s="436">
        <v>40</v>
      </c>
      <c r="H72" s="436"/>
      <c r="I72" s="436"/>
      <c r="J72" s="436"/>
      <c r="K72" s="2523"/>
      <c r="L72" s="38" t="s">
        <v>18</v>
      </c>
    </row>
    <row r="73" spans="1:12" x14ac:dyDescent="0.25">
      <c r="A73" s="484">
        <v>42311</v>
      </c>
      <c r="B73" s="488" t="s">
        <v>186</v>
      </c>
      <c r="C73" s="489"/>
      <c r="D73" s="487"/>
      <c r="E73" s="489"/>
      <c r="F73" s="489"/>
      <c r="G73" s="489"/>
      <c r="H73" s="3456" t="s">
        <v>1410</v>
      </c>
      <c r="I73" s="3458"/>
      <c r="J73" s="489"/>
      <c r="K73" s="2471"/>
      <c r="L73" s="3" t="s">
        <v>40</v>
      </c>
    </row>
    <row r="74" spans="1:12" ht="33" customHeight="1" x14ac:dyDescent="0.25">
      <c r="A74" s="514">
        <v>42318</v>
      </c>
      <c r="B74" s="556" t="s">
        <v>16</v>
      </c>
      <c r="C74" s="3614" t="s">
        <v>1548</v>
      </c>
      <c r="D74" s="3733"/>
      <c r="E74" s="3733"/>
      <c r="F74" s="3733"/>
      <c r="G74" s="3733"/>
      <c r="H74" s="3733"/>
      <c r="I74" s="3733"/>
      <c r="J74" s="3615"/>
      <c r="K74" s="2563"/>
    </row>
    <row r="75" spans="1:12" ht="16.5" thickBot="1" x14ac:dyDescent="0.3">
      <c r="A75" s="1054">
        <v>42321</v>
      </c>
      <c r="B75" s="1076" t="s">
        <v>12</v>
      </c>
      <c r="C75" s="1079">
        <v>200</v>
      </c>
      <c r="D75" s="1083">
        <f>+C75*(100-E75)/100</f>
        <v>110</v>
      </c>
      <c r="E75" s="1079">
        <v>45</v>
      </c>
      <c r="F75" s="1079"/>
      <c r="G75" s="1079">
        <v>80</v>
      </c>
      <c r="H75" s="1079"/>
      <c r="I75" s="1079"/>
      <c r="J75" s="1079"/>
      <c r="K75" s="2534"/>
      <c r="L75" s="13" t="s">
        <v>1500</v>
      </c>
    </row>
    <row r="76" spans="1:12" ht="18.75" customHeight="1" thickTop="1" x14ac:dyDescent="0.25">
      <c r="A76" s="39">
        <v>42383</v>
      </c>
      <c r="B76" s="40" t="s">
        <v>14</v>
      </c>
      <c r="C76" s="3648" t="s">
        <v>1582</v>
      </c>
      <c r="D76" s="3649"/>
      <c r="E76" s="3649"/>
      <c r="F76" s="3649"/>
      <c r="G76" s="3649"/>
      <c r="H76" s="3649"/>
      <c r="I76" s="3649"/>
      <c r="J76" s="3650"/>
      <c r="K76" s="2540"/>
      <c r="L76" s="41"/>
    </row>
    <row r="77" spans="1:12" x14ac:dyDescent="0.25">
      <c r="A77" s="1073">
        <v>42399</v>
      </c>
      <c r="B77" s="1072" t="s">
        <v>12</v>
      </c>
      <c r="C77" s="1075">
        <v>95</v>
      </c>
      <c r="D77" s="1065">
        <f>+C77*(100-E77)/100</f>
        <v>52.25</v>
      </c>
      <c r="E77" s="1075">
        <v>45</v>
      </c>
      <c r="F77" s="1075"/>
      <c r="G77" s="1075">
        <v>50</v>
      </c>
      <c r="H77" s="1075"/>
      <c r="I77" s="1075"/>
      <c r="J77" s="1075"/>
      <c r="K77" s="2523"/>
      <c r="L77" s="38" t="s">
        <v>18</v>
      </c>
    </row>
    <row r="78" spans="1:12" x14ac:dyDescent="0.25">
      <c r="A78" s="22">
        <v>42406</v>
      </c>
      <c r="B78" s="613" t="s">
        <v>12</v>
      </c>
      <c r="C78" s="23">
        <v>215</v>
      </c>
      <c r="D78" s="108">
        <f>+C78*(100-E78)/100</f>
        <v>118.25</v>
      </c>
      <c r="E78" s="23">
        <v>45</v>
      </c>
      <c r="G78" s="23">
        <v>50</v>
      </c>
      <c r="L78" s="3" t="s">
        <v>18</v>
      </c>
    </row>
    <row r="79" spans="1:12" x14ac:dyDescent="0.25">
      <c r="A79" s="22">
        <v>42430</v>
      </c>
      <c r="B79" s="638" t="s">
        <v>12</v>
      </c>
      <c r="C79" s="23">
        <v>185</v>
      </c>
      <c r="D79" s="108">
        <f>+C79*(100-E79)/100</f>
        <v>101.75</v>
      </c>
      <c r="E79" s="23">
        <v>45</v>
      </c>
      <c r="G79" s="23">
        <v>70</v>
      </c>
      <c r="L79" s="3" t="s">
        <v>1684</v>
      </c>
    </row>
    <row r="80" spans="1:12" x14ac:dyDescent="0.25">
      <c r="A80" s="22">
        <v>42450</v>
      </c>
      <c r="B80" s="648" t="s">
        <v>26</v>
      </c>
      <c r="C80" s="3808" t="s">
        <v>1925</v>
      </c>
      <c r="D80" s="3809"/>
      <c r="E80" s="3809"/>
      <c r="F80" s="3809"/>
      <c r="G80" s="3809"/>
      <c r="H80" s="3809"/>
      <c r="I80" s="3809"/>
      <c r="J80" s="3810"/>
      <c r="K80" s="2573"/>
    </row>
    <row r="81" spans="1:12" ht="20.100000000000001" customHeight="1" x14ac:dyDescent="0.25">
      <c r="A81" s="22">
        <v>42458</v>
      </c>
      <c r="B81" s="652" t="s">
        <v>186</v>
      </c>
      <c r="D81" s="108"/>
      <c r="H81" s="3445" t="s">
        <v>1410</v>
      </c>
      <c r="I81" s="3447"/>
      <c r="L81" s="3" t="s">
        <v>40</v>
      </c>
    </row>
    <row r="82" spans="1:12" ht="20.100000000000001" customHeight="1" x14ac:dyDescent="0.25">
      <c r="A82" s="22">
        <v>42470</v>
      </c>
      <c r="B82" s="675" t="s">
        <v>12</v>
      </c>
      <c r="C82" s="23">
        <v>265</v>
      </c>
      <c r="D82" s="108">
        <f t="shared" ref="D82:D93" si="0">+C82*(100-E82)/100</f>
        <v>132.5</v>
      </c>
      <c r="E82" s="23">
        <v>50</v>
      </c>
      <c r="G82" s="23">
        <v>85</v>
      </c>
      <c r="L82" s="3" t="s">
        <v>1685</v>
      </c>
    </row>
    <row r="83" spans="1:12" ht="20.100000000000001" customHeight="1" x14ac:dyDescent="0.25">
      <c r="A83" s="694">
        <v>42496</v>
      </c>
      <c r="B83" s="693" t="s">
        <v>12</v>
      </c>
      <c r="C83" s="695">
        <v>190</v>
      </c>
      <c r="D83" s="692">
        <f t="shared" si="0"/>
        <v>95</v>
      </c>
      <c r="E83" s="695">
        <v>50</v>
      </c>
      <c r="F83" s="695"/>
      <c r="G83" s="695">
        <v>40</v>
      </c>
      <c r="H83" s="695"/>
      <c r="I83" s="695"/>
      <c r="J83" s="695"/>
      <c r="K83" s="2523"/>
      <c r="L83" s="38" t="s">
        <v>18</v>
      </c>
    </row>
    <row r="84" spans="1:12" ht="60.75" customHeight="1" x14ac:dyDescent="0.25">
      <c r="A84" s="22">
        <v>42523</v>
      </c>
      <c r="B84" s="712" t="s">
        <v>14</v>
      </c>
      <c r="C84" s="3476" t="s">
        <v>1724</v>
      </c>
      <c r="D84" s="3478"/>
      <c r="E84" s="3478"/>
      <c r="F84" s="3478"/>
      <c r="G84" s="3478"/>
      <c r="H84" s="3478"/>
      <c r="I84" s="3478"/>
      <c r="J84" s="3477"/>
      <c r="K84" s="2469"/>
    </row>
    <row r="85" spans="1:12" ht="20.100000000000001" customHeight="1" x14ac:dyDescent="0.25">
      <c r="A85" s="22">
        <v>42526</v>
      </c>
      <c r="B85" s="11" t="s">
        <v>186</v>
      </c>
      <c r="D85" s="108"/>
      <c r="H85" s="23">
        <v>5205</v>
      </c>
      <c r="I85" s="23">
        <v>98</v>
      </c>
      <c r="L85" s="38" t="s">
        <v>207</v>
      </c>
    </row>
    <row r="86" spans="1:12" ht="20.100000000000001" customHeight="1" x14ac:dyDescent="0.25">
      <c r="A86" s="22">
        <v>42551</v>
      </c>
      <c r="B86" s="747" t="s">
        <v>12</v>
      </c>
      <c r="C86" s="23">
        <v>305</v>
      </c>
      <c r="D86" s="108">
        <f t="shared" si="0"/>
        <v>152.5</v>
      </c>
      <c r="E86" s="23">
        <v>50</v>
      </c>
      <c r="G86" s="23">
        <v>76</v>
      </c>
      <c r="L86" s="3" t="s">
        <v>1751</v>
      </c>
    </row>
    <row r="87" spans="1:12" ht="48.75" customHeight="1" x14ac:dyDescent="0.25">
      <c r="A87" s="22">
        <v>42576</v>
      </c>
      <c r="B87" s="767" t="s">
        <v>14</v>
      </c>
      <c r="C87" s="3476" t="s">
        <v>1801</v>
      </c>
      <c r="D87" s="3478"/>
      <c r="E87" s="3478"/>
      <c r="F87" s="3478"/>
      <c r="G87" s="3478"/>
      <c r="H87" s="3478"/>
      <c r="I87" s="3478"/>
      <c r="J87" s="3477"/>
      <c r="K87" s="2469"/>
    </row>
    <row r="88" spans="1:12" ht="114" customHeight="1" x14ac:dyDescent="0.25">
      <c r="A88" s="22">
        <v>42582</v>
      </c>
      <c r="B88" s="11" t="s">
        <v>31</v>
      </c>
      <c r="C88" s="3473" t="s">
        <v>2781</v>
      </c>
      <c r="D88" s="3474"/>
      <c r="E88" s="3474"/>
      <c r="F88" s="3474"/>
      <c r="G88" s="3474"/>
      <c r="H88" s="3474"/>
      <c r="I88" s="3474"/>
      <c r="J88" s="3475"/>
      <c r="K88" s="2469" t="s">
        <v>3835</v>
      </c>
      <c r="L88" s="1024" t="s">
        <v>2114</v>
      </c>
    </row>
    <row r="89" spans="1:12" x14ac:dyDescent="0.25">
      <c r="A89" s="794">
        <v>42587</v>
      </c>
      <c r="B89" s="793" t="s">
        <v>12</v>
      </c>
      <c r="C89" s="795">
        <v>230</v>
      </c>
      <c r="D89" s="792">
        <f t="shared" si="0"/>
        <v>227.7</v>
      </c>
      <c r="E89" s="795">
        <v>1</v>
      </c>
      <c r="F89" s="795"/>
      <c r="G89" s="795">
        <v>50</v>
      </c>
      <c r="H89" s="795"/>
      <c r="I89" s="795"/>
      <c r="J89" s="795"/>
      <c r="K89" s="2523"/>
      <c r="L89" s="125" t="s">
        <v>18</v>
      </c>
    </row>
    <row r="90" spans="1:12" ht="20.100000000000001" customHeight="1" x14ac:dyDescent="0.25">
      <c r="A90" s="22">
        <v>42588</v>
      </c>
      <c r="B90" s="11" t="s">
        <v>12</v>
      </c>
      <c r="C90" s="23">
        <v>320</v>
      </c>
      <c r="D90" s="787">
        <f t="shared" si="0"/>
        <v>316.8</v>
      </c>
      <c r="E90" s="23">
        <v>1</v>
      </c>
      <c r="G90" s="23">
        <v>110</v>
      </c>
      <c r="L90" s="3" t="s">
        <v>1836</v>
      </c>
    </row>
    <row r="91" spans="1:12" x14ac:dyDescent="0.25">
      <c r="A91" s="22">
        <v>42590</v>
      </c>
      <c r="B91" s="11" t="s">
        <v>186</v>
      </c>
      <c r="D91" s="781"/>
      <c r="H91" s="23">
        <v>4425</v>
      </c>
      <c r="I91" s="23">
        <v>100</v>
      </c>
      <c r="L91" s="3" t="s">
        <v>40</v>
      </c>
    </row>
    <row r="92" spans="1:12" ht="20.100000000000001" customHeight="1" x14ac:dyDescent="0.25">
      <c r="A92" s="22">
        <v>42596</v>
      </c>
      <c r="B92" s="11" t="s">
        <v>26</v>
      </c>
      <c r="C92" s="3473" t="s">
        <v>176</v>
      </c>
      <c r="D92" s="3474"/>
      <c r="E92" s="3474"/>
      <c r="F92" s="3474"/>
      <c r="G92" s="3474"/>
      <c r="H92" s="3474"/>
      <c r="I92" s="3474"/>
      <c r="J92" s="3475"/>
      <c r="K92" s="2465"/>
    </row>
    <row r="93" spans="1:12" x14ac:dyDescent="0.25">
      <c r="A93" s="22">
        <v>42610</v>
      </c>
      <c r="B93" s="11" t="s">
        <v>12</v>
      </c>
      <c r="C93" s="23">
        <v>345</v>
      </c>
      <c r="D93" s="781">
        <f t="shared" si="0"/>
        <v>155.25</v>
      </c>
      <c r="E93" s="23">
        <v>55</v>
      </c>
      <c r="G93" s="23">
        <v>77</v>
      </c>
      <c r="L93" s="3" t="s">
        <v>1855</v>
      </c>
    </row>
    <row r="94" spans="1:12" ht="31.5" x14ac:dyDescent="0.25">
      <c r="A94" s="22">
        <v>42634</v>
      </c>
      <c r="B94" s="11" t="s">
        <v>186</v>
      </c>
      <c r="D94" s="781"/>
      <c r="H94" s="23">
        <v>1494</v>
      </c>
      <c r="I94" s="23">
        <v>100</v>
      </c>
      <c r="L94" s="3" t="s">
        <v>1877</v>
      </c>
    </row>
    <row r="95" spans="1:12" ht="18" customHeight="1" x14ac:dyDescent="0.25">
      <c r="A95" s="22">
        <v>42659</v>
      </c>
      <c r="B95" s="846" t="s">
        <v>12</v>
      </c>
      <c r="C95" s="23">
        <v>390</v>
      </c>
      <c r="D95" s="781">
        <f>+C95*(100-E95)/100</f>
        <v>19.5</v>
      </c>
      <c r="E95" s="23">
        <v>95</v>
      </c>
      <c r="G95" s="23">
        <v>100</v>
      </c>
      <c r="L95" s="3" t="s">
        <v>1751</v>
      </c>
    </row>
    <row r="96" spans="1:12" ht="20.100000000000001" customHeight="1" x14ac:dyDescent="0.25">
      <c r="A96" s="3459">
        <v>42677</v>
      </c>
      <c r="B96" s="852" t="s">
        <v>33</v>
      </c>
      <c r="C96" s="3473" t="s">
        <v>1939</v>
      </c>
      <c r="D96" s="3474"/>
      <c r="E96" s="3474"/>
      <c r="F96" s="3474"/>
      <c r="G96" s="3474"/>
      <c r="H96" s="3474"/>
      <c r="I96" s="3474"/>
      <c r="J96" s="3475"/>
      <c r="K96" s="2465"/>
    </row>
    <row r="97" spans="1:12" ht="20.100000000000001" customHeight="1" x14ac:dyDescent="0.25">
      <c r="A97" s="3654"/>
      <c r="B97" s="860" t="s">
        <v>186</v>
      </c>
      <c r="C97" s="857"/>
      <c r="D97" s="859"/>
      <c r="E97" s="857"/>
      <c r="F97" s="857"/>
      <c r="G97" s="857"/>
      <c r="H97" s="857"/>
      <c r="I97" s="857"/>
      <c r="J97" s="857">
        <v>1550</v>
      </c>
      <c r="L97" s="3" t="s">
        <v>1976</v>
      </c>
    </row>
    <row r="98" spans="1:12" ht="30" customHeight="1" x14ac:dyDescent="0.25">
      <c r="A98" s="3654"/>
      <c r="B98" s="852" t="s">
        <v>23</v>
      </c>
      <c r="C98" s="3726" t="s">
        <v>1957</v>
      </c>
      <c r="D98" s="3727"/>
      <c r="E98" s="3727"/>
      <c r="F98" s="3727"/>
      <c r="G98" s="3727"/>
      <c r="H98" s="3727"/>
      <c r="I98" s="3727"/>
      <c r="J98" s="3728"/>
      <c r="K98" s="2558" t="s">
        <v>3829</v>
      </c>
      <c r="L98" s="1025" t="s">
        <v>2115</v>
      </c>
    </row>
    <row r="99" spans="1:12" ht="20.100000000000001" customHeight="1" x14ac:dyDescent="0.25">
      <c r="A99" s="3460"/>
      <c r="B99" s="11" t="s">
        <v>14</v>
      </c>
      <c r="C99" s="3473" t="s">
        <v>1942</v>
      </c>
      <c r="D99" s="3474"/>
      <c r="E99" s="3474"/>
      <c r="F99" s="3474"/>
      <c r="G99" s="3474"/>
      <c r="H99" s="3474"/>
      <c r="I99" s="3474"/>
      <c r="J99" s="3475"/>
      <c r="K99" s="2465"/>
    </row>
    <row r="100" spans="1:12" ht="20.100000000000001" customHeight="1" x14ac:dyDescent="0.25">
      <c r="A100" s="22">
        <v>42680</v>
      </c>
      <c r="B100" s="860" t="s">
        <v>186</v>
      </c>
      <c r="D100" s="781"/>
      <c r="H100" s="23">
        <v>1230</v>
      </c>
      <c r="I100" s="23">
        <v>100</v>
      </c>
      <c r="L100" s="3" t="s">
        <v>40</v>
      </c>
    </row>
    <row r="101" spans="1:12" ht="24.75" customHeight="1" x14ac:dyDescent="0.25">
      <c r="A101" s="22">
        <v>42685</v>
      </c>
      <c r="B101" s="11" t="s">
        <v>186</v>
      </c>
      <c r="D101" s="781"/>
      <c r="H101" s="23">
        <v>1225</v>
      </c>
      <c r="I101" s="23">
        <v>100</v>
      </c>
      <c r="L101" s="3" t="s">
        <v>40</v>
      </c>
    </row>
    <row r="102" spans="1:12" ht="25.5" customHeight="1" thickBot="1" x14ac:dyDescent="0.3">
      <c r="A102" s="33">
        <v>42694</v>
      </c>
      <c r="B102" s="34" t="s">
        <v>12</v>
      </c>
      <c r="C102" s="117">
        <v>405</v>
      </c>
      <c r="D102" s="1017">
        <f>+C102*(100-E102)/100</f>
        <v>40.5</v>
      </c>
      <c r="E102" s="117">
        <v>90</v>
      </c>
      <c r="F102" s="117"/>
      <c r="G102" s="117">
        <v>95</v>
      </c>
      <c r="H102" s="117"/>
      <c r="I102" s="117"/>
      <c r="J102" s="117"/>
      <c r="K102" s="2456"/>
      <c r="L102" s="35" t="s">
        <v>1981</v>
      </c>
    </row>
    <row r="103" spans="1:12" ht="24" customHeight="1" thickTop="1" x14ac:dyDescent="0.25">
      <c r="A103" s="1014">
        <v>42777</v>
      </c>
      <c r="B103" s="1015" t="s">
        <v>12</v>
      </c>
      <c r="C103" s="1016">
        <v>370</v>
      </c>
      <c r="D103" s="1018">
        <f>+C103*(100-E103)/100</f>
        <v>37</v>
      </c>
      <c r="E103" s="1016">
        <v>90</v>
      </c>
      <c r="F103" s="1016"/>
      <c r="G103" s="1016">
        <v>100</v>
      </c>
      <c r="H103" s="1016"/>
      <c r="I103" s="1016"/>
      <c r="J103" s="1016"/>
      <c r="K103" s="2665"/>
      <c r="L103" s="21" t="s">
        <v>2042</v>
      </c>
    </row>
    <row r="104" spans="1:12" ht="45" customHeight="1" x14ac:dyDescent="0.25">
      <c r="A104" s="22">
        <v>42784</v>
      </c>
      <c r="B104" s="916" t="s">
        <v>2054</v>
      </c>
      <c r="C104" s="3726" t="s">
        <v>2085</v>
      </c>
      <c r="D104" s="3727"/>
      <c r="E104" s="3727"/>
      <c r="F104" s="3727"/>
      <c r="G104" s="3727"/>
      <c r="H104" s="3727"/>
      <c r="I104" s="3727"/>
      <c r="J104" s="3728"/>
      <c r="K104" s="2558"/>
      <c r="L104" s="32" t="s">
        <v>2052</v>
      </c>
    </row>
    <row r="105" spans="1:12" ht="26.25" customHeight="1" x14ac:dyDescent="0.25">
      <c r="A105" s="22">
        <v>42808</v>
      </c>
      <c r="B105" s="1010" t="s">
        <v>186</v>
      </c>
      <c r="D105" s="781"/>
      <c r="H105" s="23">
        <v>1320</v>
      </c>
      <c r="I105" s="23">
        <v>95</v>
      </c>
      <c r="L105" s="32" t="s">
        <v>40</v>
      </c>
    </row>
    <row r="106" spans="1:12" ht="26.25" customHeight="1" x14ac:dyDescent="0.25">
      <c r="A106" s="22">
        <v>42810</v>
      </c>
      <c r="B106" s="11" t="s">
        <v>12</v>
      </c>
      <c r="C106" s="23">
        <v>395</v>
      </c>
      <c r="D106" s="781">
        <f>+C106*(100-E106)/100</f>
        <v>27.65</v>
      </c>
      <c r="E106" s="23">
        <v>93</v>
      </c>
      <c r="G106" s="23">
        <v>95</v>
      </c>
      <c r="L106" s="32" t="s">
        <v>2097</v>
      </c>
    </row>
    <row r="107" spans="1:12" ht="26.25" customHeight="1" x14ac:dyDescent="0.25">
      <c r="A107" s="1342">
        <v>42833</v>
      </c>
      <c r="B107" s="1341" t="s">
        <v>12</v>
      </c>
      <c r="C107" s="1343">
        <v>400</v>
      </c>
      <c r="D107" s="1344">
        <f>+C107*(100-E107)/100</f>
        <v>28</v>
      </c>
      <c r="E107" s="1343">
        <v>93</v>
      </c>
      <c r="F107" s="1343"/>
      <c r="G107" s="1343">
        <v>50</v>
      </c>
      <c r="H107" s="1343"/>
      <c r="I107" s="1343"/>
      <c r="J107" s="1343"/>
      <c r="K107" s="2523"/>
      <c r="L107" s="70" t="s">
        <v>18</v>
      </c>
    </row>
    <row r="108" spans="1:12" ht="42" customHeight="1" x14ac:dyDescent="0.25">
      <c r="A108" s="22">
        <v>42850</v>
      </c>
      <c r="B108" s="11" t="s">
        <v>14</v>
      </c>
      <c r="C108" s="3473" t="s">
        <v>2170</v>
      </c>
      <c r="D108" s="3474"/>
      <c r="E108" s="3474"/>
      <c r="F108" s="3474"/>
      <c r="G108" s="3474"/>
      <c r="H108" s="3474"/>
      <c r="I108" s="3474"/>
      <c r="J108" s="3475"/>
      <c r="K108" s="2466"/>
      <c r="L108" s="1214" t="s">
        <v>2249</v>
      </c>
    </row>
    <row r="109" spans="1:12" ht="20.100000000000001" customHeight="1" x14ac:dyDescent="0.25">
      <c r="A109" s="1342">
        <v>42884</v>
      </c>
      <c r="B109" s="1341" t="s">
        <v>12</v>
      </c>
      <c r="C109" s="1343">
        <v>375</v>
      </c>
      <c r="D109" s="1344">
        <f>+C109*(100-E109)/100</f>
        <v>26.25</v>
      </c>
      <c r="E109" s="1343">
        <v>93</v>
      </c>
      <c r="F109" s="1343"/>
      <c r="G109" s="1343">
        <v>50</v>
      </c>
      <c r="H109" s="1343"/>
      <c r="I109" s="1343"/>
      <c r="J109" s="1343"/>
      <c r="K109" s="2523"/>
      <c r="L109" s="38" t="s">
        <v>18</v>
      </c>
    </row>
    <row r="110" spans="1:12" x14ac:dyDescent="0.25">
      <c r="A110" s="22">
        <v>42909</v>
      </c>
      <c r="B110" s="11" t="s">
        <v>12</v>
      </c>
      <c r="C110" s="108">
        <v>380</v>
      </c>
      <c r="D110" s="781">
        <f>+C110*(100-E110)/100</f>
        <v>26.6</v>
      </c>
      <c r="E110" s="108">
        <v>93</v>
      </c>
      <c r="F110" s="108"/>
      <c r="G110" s="108">
        <v>115</v>
      </c>
      <c r="H110" s="108"/>
      <c r="I110" s="108"/>
      <c r="L110" s="3" t="s">
        <v>2226</v>
      </c>
    </row>
    <row r="111" spans="1:12" ht="46.5" customHeight="1" x14ac:dyDescent="0.25">
      <c r="A111" s="22">
        <v>42928</v>
      </c>
      <c r="B111" s="1207" t="s">
        <v>14</v>
      </c>
      <c r="C111" s="3473" t="s">
        <v>2242</v>
      </c>
      <c r="D111" s="3474"/>
      <c r="E111" s="3474"/>
      <c r="F111" s="3474"/>
      <c r="G111" s="3474"/>
      <c r="H111" s="3474"/>
      <c r="I111" s="3474"/>
      <c r="J111" s="3475"/>
      <c r="K111" s="2466"/>
      <c r="L111" s="1214" t="s">
        <v>2248</v>
      </c>
    </row>
    <row r="112" spans="1:12" x14ac:dyDescent="0.25">
      <c r="A112" s="22">
        <v>42954</v>
      </c>
      <c r="B112" s="11" t="s">
        <v>186</v>
      </c>
      <c r="D112" s="781"/>
      <c r="H112" s="23">
        <v>1270</v>
      </c>
      <c r="I112" s="23">
        <v>100</v>
      </c>
      <c r="L112" s="3" t="s">
        <v>40</v>
      </c>
    </row>
    <row r="113" spans="1:12" ht="37.5" customHeight="1" x14ac:dyDescent="0.25">
      <c r="A113" s="22">
        <v>42967</v>
      </c>
      <c r="B113" s="1242" t="s">
        <v>14</v>
      </c>
      <c r="C113" s="3473" t="s">
        <v>2279</v>
      </c>
      <c r="D113" s="3474"/>
      <c r="E113" s="3474"/>
      <c r="F113" s="3474"/>
      <c r="G113" s="3474"/>
      <c r="H113" s="3474"/>
      <c r="I113" s="3474"/>
      <c r="J113" s="3475"/>
      <c r="K113" s="2466"/>
      <c r="L113" s="1214" t="s">
        <v>2360</v>
      </c>
    </row>
    <row r="114" spans="1:12" ht="18" customHeight="1" x14ac:dyDescent="0.25">
      <c r="A114" s="1342">
        <v>42997</v>
      </c>
      <c r="B114" s="1341" t="s">
        <v>12</v>
      </c>
      <c r="C114" s="1343">
        <v>400</v>
      </c>
      <c r="D114" s="1344">
        <f>+C114*(100-E114)/100</f>
        <v>28</v>
      </c>
      <c r="E114" s="1343">
        <v>93</v>
      </c>
      <c r="F114" s="1343"/>
      <c r="G114" s="1343">
        <v>40</v>
      </c>
      <c r="H114" s="1343"/>
      <c r="I114" s="1343"/>
      <c r="J114" s="1343"/>
      <c r="K114" s="2523"/>
      <c r="L114" s="38" t="s">
        <v>18</v>
      </c>
    </row>
    <row r="115" spans="1:12" x14ac:dyDescent="0.25">
      <c r="A115" s="22">
        <v>43030</v>
      </c>
      <c r="B115" s="1304" t="s">
        <v>12</v>
      </c>
      <c r="C115" s="23">
        <v>365</v>
      </c>
      <c r="D115" s="1303">
        <f>+C115*(100-E115)/100</f>
        <v>25.55</v>
      </c>
      <c r="E115" s="23">
        <v>93</v>
      </c>
      <c r="G115" s="23">
        <v>120</v>
      </c>
      <c r="L115" s="3" t="s">
        <v>22</v>
      </c>
    </row>
    <row r="116" spans="1:12" ht="37.5" customHeight="1" x14ac:dyDescent="0.25">
      <c r="A116" s="22">
        <v>43048</v>
      </c>
      <c r="B116" s="11" t="s">
        <v>14</v>
      </c>
      <c r="C116" s="3473" t="s">
        <v>2359</v>
      </c>
      <c r="D116" s="3474"/>
      <c r="E116" s="3474"/>
      <c r="F116" s="3474"/>
      <c r="G116" s="3474"/>
      <c r="H116" s="3474"/>
      <c r="I116" s="3474"/>
      <c r="J116" s="3475"/>
      <c r="K116" s="2466"/>
      <c r="L116" s="1214" t="s">
        <v>2361</v>
      </c>
    </row>
    <row r="117" spans="1:12" ht="47.25" customHeight="1" x14ac:dyDescent="0.25">
      <c r="A117" s="22">
        <v>43063</v>
      </c>
      <c r="B117" s="11" t="s">
        <v>14</v>
      </c>
      <c r="C117" s="3473" t="s">
        <v>2374</v>
      </c>
      <c r="D117" s="3474"/>
      <c r="E117" s="3474"/>
      <c r="F117" s="3474"/>
      <c r="G117" s="3474"/>
      <c r="H117" s="3474"/>
      <c r="I117" s="3474"/>
      <c r="J117" s="3475"/>
      <c r="K117" s="2466"/>
      <c r="L117" s="1214" t="s">
        <v>2375</v>
      </c>
    </row>
    <row r="118" spans="1:12" ht="20.100000000000001" customHeight="1" x14ac:dyDescent="0.25">
      <c r="A118" s="1342">
        <v>43066</v>
      </c>
      <c r="B118" s="1341" t="s">
        <v>12</v>
      </c>
      <c r="C118" s="1343">
        <v>365</v>
      </c>
      <c r="D118" s="1344">
        <f>+C118*(100-E118)/100</f>
        <v>25.55</v>
      </c>
      <c r="E118" s="1343">
        <v>93</v>
      </c>
      <c r="F118" s="1343"/>
      <c r="G118" s="1343">
        <v>50</v>
      </c>
      <c r="H118" s="1343"/>
      <c r="I118" s="1343"/>
      <c r="J118" s="1343"/>
      <c r="K118" s="2523"/>
      <c r="L118" s="38" t="s">
        <v>18</v>
      </c>
    </row>
    <row r="119" spans="1:12" x14ac:dyDescent="0.25">
      <c r="A119" s="22">
        <v>43073</v>
      </c>
      <c r="B119" s="11" t="s">
        <v>186</v>
      </c>
      <c r="D119" s="781"/>
      <c r="H119" s="23">
        <v>1375</v>
      </c>
      <c r="I119" s="23">
        <v>100</v>
      </c>
      <c r="L119" s="3" t="s">
        <v>40</v>
      </c>
    </row>
    <row r="120" spans="1:12" ht="20.100000000000001" customHeight="1" x14ac:dyDescent="0.25">
      <c r="A120" s="1342">
        <v>43074</v>
      </c>
      <c r="B120" s="1341" t="s">
        <v>12</v>
      </c>
      <c r="C120" s="1343">
        <v>290</v>
      </c>
      <c r="D120" s="1344">
        <f>+C120*(100-E120)/100</f>
        <v>20.3</v>
      </c>
      <c r="E120" s="1343">
        <v>93</v>
      </c>
      <c r="F120" s="1343"/>
      <c r="G120" s="1343">
        <v>50</v>
      </c>
      <c r="H120" s="1343"/>
      <c r="I120" s="1343"/>
      <c r="J120" s="1343"/>
      <c r="K120" s="2523"/>
      <c r="L120" s="38" t="s">
        <v>18</v>
      </c>
    </row>
    <row r="121" spans="1:12" ht="21.75" customHeight="1" x14ac:dyDescent="0.25">
      <c r="A121" s="22">
        <v>43086</v>
      </c>
      <c r="B121" s="11" t="s">
        <v>14</v>
      </c>
      <c r="C121" s="3473" t="s">
        <v>2400</v>
      </c>
      <c r="D121" s="3474"/>
      <c r="E121" s="3474"/>
      <c r="F121" s="3474"/>
      <c r="G121" s="3474"/>
      <c r="H121" s="3474"/>
      <c r="I121" s="3474"/>
      <c r="J121" s="3475"/>
      <c r="K121" s="2466"/>
      <c r="L121" s="1214" t="s">
        <v>2375</v>
      </c>
    </row>
    <row r="122" spans="1:12" ht="20.100000000000001" customHeight="1" thickBot="1" x14ac:dyDescent="0.3">
      <c r="A122" s="1863">
        <v>43096</v>
      </c>
      <c r="B122" s="1878" t="s">
        <v>26</v>
      </c>
      <c r="C122" s="3513" t="s">
        <v>2409</v>
      </c>
      <c r="D122" s="3514"/>
      <c r="E122" s="3514"/>
      <c r="F122" s="3514"/>
      <c r="G122" s="3514"/>
      <c r="H122" s="3514"/>
      <c r="I122" s="3514"/>
      <c r="J122" s="3515"/>
      <c r="K122" s="2491"/>
      <c r="L122" s="13"/>
    </row>
    <row r="123" spans="1:12" ht="125.25" customHeight="1" thickTop="1" x14ac:dyDescent="0.25">
      <c r="A123" s="1424">
        <v>43308</v>
      </c>
      <c r="B123" s="1425" t="s">
        <v>31</v>
      </c>
      <c r="C123" s="3645" t="s">
        <v>2727</v>
      </c>
      <c r="D123" s="3646"/>
      <c r="E123" s="3646"/>
      <c r="F123" s="3646"/>
      <c r="G123" s="3646"/>
      <c r="H123" s="3646"/>
      <c r="I123" s="3646"/>
      <c r="J123" s="3647"/>
      <c r="K123" s="2782" t="s">
        <v>3836</v>
      </c>
      <c r="L123" s="1901" t="s">
        <v>2713</v>
      </c>
    </row>
    <row r="124" spans="1:12" ht="20.100000000000001" customHeight="1" x14ac:dyDescent="0.25">
      <c r="A124" s="22">
        <v>43319</v>
      </c>
      <c r="B124" s="11" t="s">
        <v>12</v>
      </c>
      <c r="C124" s="1747">
        <v>140</v>
      </c>
      <c r="D124" s="1746">
        <f>+C124*(100-E124)/100</f>
        <v>56</v>
      </c>
      <c r="E124" s="1747">
        <v>60</v>
      </c>
      <c r="F124" s="1747"/>
      <c r="G124" s="1747">
        <v>100</v>
      </c>
      <c r="H124" s="1747"/>
      <c r="I124" s="1747"/>
      <c r="J124" s="1747"/>
      <c r="K124" s="2471"/>
      <c r="L124" s="3" t="s">
        <v>2714</v>
      </c>
    </row>
    <row r="125" spans="1:12" ht="20.100000000000001" customHeight="1" x14ac:dyDescent="0.25">
      <c r="A125" s="22">
        <v>43320</v>
      </c>
      <c r="B125" s="11" t="s">
        <v>186</v>
      </c>
      <c r="C125" s="1747"/>
      <c r="D125" s="1746"/>
      <c r="E125" s="1747"/>
      <c r="F125" s="1747"/>
      <c r="G125" s="1747"/>
      <c r="H125" s="1747"/>
      <c r="I125" s="1747"/>
      <c r="J125" s="1747">
        <v>2580</v>
      </c>
      <c r="K125" s="2471"/>
      <c r="L125" s="3" t="s">
        <v>2712</v>
      </c>
    </row>
    <row r="126" spans="1:12" ht="20.100000000000001" customHeight="1" x14ac:dyDescent="0.25">
      <c r="A126" s="22">
        <v>43371</v>
      </c>
      <c r="B126" s="11" t="s">
        <v>186</v>
      </c>
      <c r="C126" s="1746"/>
      <c r="D126" s="1746"/>
      <c r="E126" s="1746"/>
      <c r="F126" s="1746"/>
      <c r="G126" s="1746"/>
      <c r="H126" s="1746"/>
      <c r="I126" s="1746"/>
      <c r="J126" s="256">
        <v>4675</v>
      </c>
      <c r="K126" s="2550"/>
      <c r="L126" s="3" t="s">
        <v>2726</v>
      </c>
    </row>
    <row r="127" spans="1:12" x14ac:dyDescent="0.25">
      <c r="A127" s="22">
        <v>43381</v>
      </c>
      <c r="B127" s="11" t="s">
        <v>12</v>
      </c>
      <c r="C127" s="1747">
        <v>90</v>
      </c>
      <c r="D127" s="1746">
        <f>+C127*(100-E127)/100</f>
        <v>54</v>
      </c>
      <c r="E127" s="1747">
        <v>40</v>
      </c>
      <c r="F127" s="1747"/>
      <c r="G127" s="1747">
        <v>120</v>
      </c>
      <c r="H127" s="1747"/>
      <c r="I127" s="1747"/>
      <c r="J127" s="1747"/>
      <c r="K127" s="2471"/>
      <c r="L127" s="3" t="s">
        <v>177</v>
      </c>
    </row>
    <row r="128" spans="1:12" ht="31.5" customHeight="1" x14ac:dyDescent="0.25">
      <c r="A128" s="3799">
        <v>43397</v>
      </c>
      <c r="B128" s="1297" t="s">
        <v>2054</v>
      </c>
      <c r="C128" s="3801" t="s">
        <v>3832</v>
      </c>
      <c r="D128" s="3802"/>
      <c r="E128" s="3802"/>
      <c r="F128" s="3802"/>
      <c r="G128" s="3802"/>
      <c r="H128" s="3802"/>
      <c r="I128" s="3802"/>
      <c r="J128" s="3803"/>
      <c r="K128" s="2783" t="s">
        <v>3837</v>
      </c>
      <c r="L128" s="1784" t="s">
        <v>2066</v>
      </c>
    </row>
    <row r="129" spans="1:12" x14ac:dyDescent="0.25">
      <c r="A129" s="3800"/>
      <c r="B129" s="1297" t="s">
        <v>14</v>
      </c>
      <c r="C129" s="3818" t="s">
        <v>2791</v>
      </c>
      <c r="D129" s="3819"/>
      <c r="E129" s="3819"/>
      <c r="F129" s="3819"/>
      <c r="G129" s="3819"/>
      <c r="H129" s="3819"/>
      <c r="I129" s="3819"/>
      <c r="J129" s="3820"/>
      <c r="K129" s="2576"/>
      <c r="L129" s="1783"/>
    </row>
    <row r="130" spans="1:12" x14ac:dyDescent="0.25">
      <c r="A130" s="22">
        <v>43402</v>
      </c>
      <c r="B130" s="11" t="s">
        <v>186</v>
      </c>
      <c r="C130" s="1747"/>
      <c r="D130" s="1746"/>
      <c r="E130" s="1747"/>
      <c r="F130" s="1747"/>
      <c r="G130" s="1747"/>
      <c r="H130" s="1747">
        <v>5680</v>
      </c>
      <c r="I130" s="1747">
        <v>100</v>
      </c>
      <c r="J130" s="1747"/>
      <c r="K130" s="2471"/>
    </row>
    <row r="131" spans="1:12" x14ac:dyDescent="0.25">
      <c r="A131" s="22">
        <v>43403</v>
      </c>
      <c r="B131" s="11" t="s">
        <v>12</v>
      </c>
      <c r="C131" s="1747">
        <v>137</v>
      </c>
      <c r="D131" s="1746">
        <f>+C131*(100-E131)/100</f>
        <v>5.48</v>
      </c>
      <c r="E131" s="1747">
        <v>96</v>
      </c>
      <c r="F131" s="1747"/>
      <c r="G131" s="1747">
        <v>110</v>
      </c>
      <c r="H131" s="1747"/>
      <c r="I131" s="1747"/>
      <c r="J131" s="1747"/>
      <c r="K131" s="2471"/>
      <c r="L131" s="3" t="s">
        <v>2007</v>
      </c>
    </row>
    <row r="132" spans="1:12" x14ac:dyDescent="0.25">
      <c r="A132" s="1777">
        <v>43407</v>
      </c>
      <c r="B132" s="1778" t="s">
        <v>186</v>
      </c>
      <c r="C132" s="1747"/>
      <c r="D132" s="1746"/>
      <c r="E132" s="1747"/>
      <c r="F132" s="1747"/>
      <c r="G132" s="1747"/>
      <c r="H132" s="1747">
        <v>5520</v>
      </c>
      <c r="I132" s="1747">
        <v>100</v>
      </c>
      <c r="J132" s="1747"/>
      <c r="K132" s="2471"/>
      <c r="L132" s="3" t="s">
        <v>40</v>
      </c>
    </row>
    <row r="133" spans="1:12" x14ac:dyDescent="0.25">
      <c r="A133" s="22">
        <v>43423</v>
      </c>
      <c r="B133" s="11" t="s">
        <v>4</v>
      </c>
      <c r="C133" s="3482" t="s">
        <v>2658</v>
      </c>
      <c r="D133" s="3505"/>
      <c r="E133" s="3505"/>
      <c r="F133" s="3505"/>
      <c r="G133" s="3505"/>
      <c r="H133" s="3505"/>
      <c r="I133" s="3505"/>
      <c r="J133" s="3483"/>
      <c r="K133" s="2485"/>
    </row>
    <row r="134" spans="1:12" ht="16.5" thickBot="1" x14ac:dyDescent="0.3">
      <c r="A134" s="33">
        <v>43464</v>
      </c>
      <c r="B134" s="34" t="s">
        <v>12</v>
      </c>
      <c r="C134" s="1882">
        <v>135</v>
      </c>
      <c r="D134" s="1867">
        <f>+C134*(100-E134)/100</f>
        <v>51.3</v>
      </c>
      <c r="E134" s="1882">
        <v>62</v>
      </c>
      <c r="F134" s="1882"/>
      <c r="G134" s="1882">
        <v>125</v>
      </c>
      <c r="H134" s="1882"/>
      <c r="I134" s="1882"/>
      <c r="J134" s="1882"/>
      <c r="K134" s="2565"/>
      <c r="L134" s="35" t="s">
        <v>2900</v>
      </c>
    </row>
    <row r="135" spans="1:12" ht="16.5" thickTop="1" x14ac:dyDescent="0.25">
      <c r="A135" s="1864">
        <v>43560</v>
      </c>
      <c r="B135" s="1879" t="s">
        <v>12</v>
      </c>
      <c r="C135" s="323">
        <v>165</v>
      </c>
      <c r="D135" s="1885">
        <f>+C135*(100-E135)/100</f>
        <v>57.75</v>
      </c>
      <c r="E135" s="323">
        <v>65</v>
      </c>
      <c r="F135" s="323"/>
      <c r="G135" s="323">
        <v>130</v>
      </c>
      <c r="H135" s="323"/>
      <c r="I135" s="323"/>
      <c r="J135" s="323"/>
      <c r="K135" s="2622"/>
      <c r="L135" s="21" t="s">
        <v>2900</v>
      </c>
    </row>
    <row r="136" spans="1:12" ht="33" customHeight="1" thickBot="1" x14ac:dyDescent="0.3">
      <c r="A136" s="22">
        <v>43567</v>
      </c>
      <c r="B136" s="11" t="s">
        <v>14</v>
      </c>
      <c r="C136" s="3614" t="s">
        <v>3035</v>
      </c>
      <c r="D136" s="3733"/>
      <c r="E136" s="3733"/>
      <c r="F136" s="3733"/>
      <c r="G136" s="3733"/>
      <c r="H136" s="3733"/>
      <c r="I136" s="3733"/>
      <c r="J136" s="3615"/>
      <c r="K136" s="2563"/>
      <c r="L136" s="1706" t="s">
        <v>3036</v>
      </c>
    </row>
    <row r="137" spans="1:12" ht="72.75" customHeight="1" thickTop="1" x14ac:dyDescent="0.25">
      <c r="A137" s="1424">
        <v>43606</v>
      </c>
      <c r="B137" s="1425" t="s">
        <v>31</v>
      </c>
      <c r="C137" s="3645" t="s">
        <v>3065</v>
      </c>
      <c r="D137" s="3646"/>
      <c r="E137" s="3646"/>
      <c r="F137" s="3646"/>
      <c r="G137" s="3646"/>
      <c r="H137" s="3646"/>
      <c r="I137" s="3646"/>
      <c r="J137" s="3647"/>
      <c r="K137" s="2537"/>
      <c r="L137" s="1901" t="s">
        <v>3064</v>
      </c>
    </row>
    <row r="138" spans="1:12" ht="39.75" customHeight="1" x14ac:dyDescent="0.25">
      <c r="A138" s="2013">
        <v>43643</v>
      </c>
      <c r="B138" s="2014" t="s">
        <v>12</v>
      </c>
      <c r="C138" s="2015">
        <v>145</v>
      </c>
      <c r="D138" s="2012">
        <f>+C138*(100-E138)/100</f>
        <v>58</v>
      </c>
      <c r="E138" s="2015">
        <v>60</v>
      </c>
      <c r="F138" s="2015"/>
      <c r="G138" s="2015">
        <v>128</v>
      </c>
      <c r="H138" s="2015"/>
      <c r="I138" s="2015"/>
      <c r="J138" s="2015"/>
      <c r="K138" s="2471"/>
      <c r="L138" s="32" t="s">
        <v>2900</v>
      </c>
    </row>
    <row r="139" spans="1:12" x14ac:dyDescent="0.25">
      <c r="A139" s="22">
        <v>43714</v>
      </c>
      <c r="B139" s="11" t="s">
        <v>186</v>
      </c>
      <c r="C139" s="1747"/>
      <c r="D139" s="1746"/>
      <c r="E139" s="1747"/>
      <c r="F139" s="1747"/>
      <c r="G139" s="1747"/>
      <c r="H139" s="1747">
        <v>5105</v>
      </c>
      <c r="I139" s="1747">
        <v>100</v>
      </c>
      <c r="J139" s="1747"/>
      <c r="K139" s="2471"/>
      <c r="L139" s="3" t="s">
        <v>336</v>
      </c>
    </row>
    <row r="140" spans="1:12" x14ac:dyDescent="0.25">
      <c r="A140" s="22">
        <v>43772</v>
      </c>
      <c r="B140" s="11" t="s">
        <v>12</v>
      </c>
      <c r="C140" s="1747">
        <v>120</v>
      </c>
      <c r="D140" s="1746">
        <f>+C140*(100-E140)/100</f>
        <v>72</v>
      </c>
      <c r="E140" s="1747">
        <v>40</v>
      </c>
      <c r="F140" s="1747"/>
      <c r="G140" s="1747">
        <v>110</v>
      </c>
      <c r="H140" s="1747"/>
      <c r="I140" s="1747"/>
      <c r="J140" s="1747"/>
      <c r="K140" s="2471"/>
      <c r="L140" s="3" t="s">
        <v>3198</v>
      </c>
    </row>
    <row r="141" spans="1:12" x14ac:dyDescent="0.25">
      <c r="A141" s="22">
        <v>43829</v>
      </c>
      <c r="B141" s="11" t="s">
        <v>186</v>
      </c>
      <c r="C141" s="1747"/>
      <c r="D141" s="1746"/>
      <c r="E141" s="1747"/>
      <c r="F141" s="1747"/>
      <c r="G141" s="1747"/>
      <c r="H141" s="3482" t="s">
        <v>3373</v>
      </c>
      <c r="I141" s="3505"/>
      <c r="J141" s="3483"/>
      <c r="K141" s="2485"/>
      <c r="L141" s="3" t="s">
        <v>336</v>
      </c>
    </row>
    <row r="142" spans="1:12" ht="46.5" customHeight="1" x14ac:dyDescent="0.25">
      <c r="A142" s="22">
        <v>43829</v>
      </c>
      <c r="B142" s="11" t="s">
        <v>14</v>
      </c>
      <c r="C142" s="3473" t="s">
        <v>3384</v>
      </c>
      <c r="D142" s="3474"/>
      <c r="E142" s="3474"/>
      <c r="F142" s="3474"/>
      <c r="G142" s="3474"/>
      <c r="H142" s="3474"/>
      <c r="I142" s="3474"/>
      <c r="J142" s="3475"/>
      <c r="K142" s="2491"/>
      <c r="L142" s="13"/>
    </row>
    <row r="143" spans="1:12" ht="72" customHeight="1" x14ac:dyDescent="0.25">
      <c r="A143" s="1254">
        <v>43897</v>
      </c>
      <c r="B143" s="1255" t="s">
        <v>31</v>
      </c>
      <c r="C143" s="3583" t="s">
        <v>3475</v>
      </c>
      <c r="D143" s="3584"/>
      <c r="E143" s="3584"/>
      <c r="F143" s="3584"/>
      <c r="G143" s="3584"/>
      <c r="H143" s="3584"/>
      <c r="I143" s="3584"/>
      <c r="J143" s="3585"/>
      <c r="K143" s="2760" t="s">
        <v>3836</v>
      </c>
      <c r="L143" s="1309" t="s">
        <v>3474</v>
      </c>
    </row>
    <row r="144" spans="1:12" x14ac:dyDescent="0.25">
      <c r="A144" s="22">
        <v>43905</v>
      </c>
      <c r="B144" s="11" t="s">
        <v>186</v>
      </c>
      <c r="C144" s="1747"/>
      <c r="D144" s="1746"/>
      <c r="E144" s="1747"/>
      <c r="F144" s="1747"/>
      <c r="G144" s="1747"/>
      <c r="H144" s="1747"/>
      <c r="I144" s="1747"/>
      <c r="J144" s="1747">
        <v>4820</v>
      </c>
      <c r="K144" s="2471"/>
      <c r="L144" s="3" t="s">
        <v>3492</v>
      </c>
    </row>
    <row r="145" spans="1:12" x14ac:dyDescent="0.25">
      <c r="A145" s="2410">
        <v>43920</v>
      </c>
      <c r="B145" s="2306" t="s">
        <v>4</v>
      </c>
      <c r="C145" s="2311"/>
      <c r="D145" s="2307"/>
      <c r="E145" s="2311">
        <v>40</v>
      </c>
      <c r="F145" s="2311"/>
      <c r="G145" s="2311"/>
      <c r="H145" s="2311"/>
      <c r="I145" s="2311"/>
      <c r="J145" s="2311"/>
      <c r="K145" s="2602"/>
      <c r="L145" s="2308"/>
    </row>
    <row r="146" spans="1:12" x14ac:dyDescent="0.25">
      <c r="A146" s="22">
        <v>43924</v>
      </c>
      <c r="B146" s="11" t="s">
        <v>14</v>
      </c>
      <c r="C146" s="3473" t="s">
        <v>3543</v>
      </c>
      <c r="D146" s="3474"/>
      <c r="E146" s="3474"/>
      <c r="F146" s="3474"/>
      <c r="G146" s="3474"/>
      <c r="H146" s="3474"/>
      <c r="I146" s="3474"/>
      <c r="J146" s="3475"/>
      <c r="K146" s="2465"/>
    </row>
    <row r="147" spans="1:12" x14ac:dyDescent="0.25">
      <c r="A147" s="22">
        <v>43928</v>
      </c>
      <c r="B147" s="11" t="s">
        <v>12</v>
      </c>
      <c r="C147" s="1747">
        <v>80</v>
      </c>
      <c r="D147" s="1746">
        <f>+C147*(100-E147)/100</f>
        <v>48</v>
      </c>
      <c r="E147" s="1747">
        <v>40</v>
      </c>
      <c r="F147" s="1747" t="s">
        <v>159</v>
      </c>
      <c r="G147" s="1747">
        <v>100</v>
      </c>
      <c r="H147" s="1747"/>
      <c r="I147" s="1747"/>
      <c r="J147" s="1747"/>
      <c r="K147" s="2471"/>
      <c r="L147" s="3" t="s">
        <v>3534</v>
      </c>
    </row>
    <row r="148" spans="1:12" x14ac:dyDescent="0.25">
      <c r="A148" s="22">
        <v>43946</v>
      </c>
      <c r="B148" s="11" t="s">
        <v>12</v>
      </c>
      <c r="C148" s="258">
        <v>82</v>
      </c>
      <c r="D148" s="2338">
        <v>49.199999999999996</v>
      </c>
      <c r="E148" s="258">
        <v>40</v>
      </c>
      <c r="F148" s="258" t="s">
        <v>159</v>
      </c>
      <c r="G148" s="258">
        <v>110</v>
      </c>
      <c r="H148" s="1747"/>
      <c r="I148" s="1747"/>
      <c r="J148" s="1747"/>
      <c r="K148" s="2471"/>
      <c r="L148" s="3" t="s">
        <v>3604</v>
      </c>
    </row>
    <row r="149" spans="1:12" ht="65.25" customHeight="1" x14ac:dyDescent="0.25">
      <c r="A149" s="1254">
        <v>43947</v>
      </c>
      <c r="B149" s="1255" t="s">
        <v>23</v>
      </c>
      <c r="C149" s="3821" t="s">
        <v>3632</v>
      </c>
      <c r="D149" s="3822"/>
      <c r="E149" s="3822"/>
      <c r="F149" s="3822"/>
      <c r="G149" s="3822"/>
      <c r="H149" s="3822"/>
      <c r="I149" s="3822"/>
      <c r="J149" s="3823"/>
      <c r="K149" s="2536" t="s">
        <v>3837</v>
      </c>
      <c r="L149" s="1309" t="s">
        <v>3833</v>
      </c>
    </row>
    <row r="150" spans="1:12" x14ac:dyDescent="0.25">
      <c r="A150" s="2410">
        <v>43951</v>
      </c>
      <c r="B150" s="2306" t="s">
        <v>4</v>
      </c>
      <c r="C150" s="2311"/>
      <c r="D150" s="2307"/>
      <c r="E150" s="2311">
        <v>60</v>
      </c>
      <c r="F150" s="2311"/>
      <c r="G150" s="2311"/>
      <c r="H150" s="2311"/>
      <c r="I150" s="2311"/>
      <c r="J150" s="2311"/>
      <c r="K150" s="2602"/>
      <c r="L150" s="2308"/>
    </row>
    <row r="151" spans="1:12" x14ac:dyDescent="0.25">
      <c r="A151" s="2359">
        <v>43967</v>
      </c>
      <c r="B151" s="2358" t="s">
        <v>12</v>
      </c>
      <c r="C151" s="325">
        <v>45</v>
      </c>
      <c r="D151" s="2361">
        <f>C151*(1-E151/100)</f>
        <v>18</v>
      </c>
      <c r="E151" s="325">
        <v>60</v>
      </c>
      <c r="F151" s="325" t="s">
        <v>159</v>
      </c>
      <c r="G151" s="325">
        <v>110</v>
      </c>
      <c r="H151" s="256"/>
      <c r="I151" s="256"/>
      <c r="J151" s="256"/>
      <c r="K151" s="2550"/>
      <c r="L151" s="38" t="s">
        <v>3634</v>
      </c>
    </row>
    <row r="152" spans="1:12" x14ac:dyDescent="0.25">
      <c r="A152" s="2359">
        <v>43970</v>
      </c>
      <c r="B152" s="2358" t="s">
        <v>186</v>
      </c>
      <c r="C152" s="2360"/>
      <c r="D152" s="2361"/>
      <c r="E152" s="2360"/>
      <c r="F152" s="2360"/>
      <c r="G152" s="2360"/>
      <c r="H152" s="256">
        <v>4285</v>
      </c>
      <c r="I152" s="256">
        <v>100</v>
      </c>
      <c r="J152" s="2360"/>
      <c r="K152" s="2523"/>
      <c r="L152" s="38" t="s">
        <v>3636</v>
      </c>
    </row>
    <row r="153" spans="1:12" ht="63" customHeight="1" x14ac:dyDescent="0.25">
      <c r="A153" s="22">
        <v>43970</v>
      </c>
      <c r="B153" s="11" t="s">
        <v>14</v>
      </c>
      <c r="C153" s="3614" t="s">
        <v>3675</v>
      </c>
      <c r="D153" s="3505"/>
      <c r="E153" s="3505"/>
      <c r="F153" s="3505"/>
      <c r="G153" s="3505"/>
      <c r="H153" s="3505"/>
      <c r="I153" s="3505"/>
      <c r="J153" s="3483"/>
      <c r="K153" s="2485"/>
    </row>
    <row r="154" spans="1:12" ht="22.5" customHeight="1" x14ac:dyDescent="0.25">
      <c r="A154" s="2410">
        <v>43981</v>
      </c>
      <c r="B154" s="2306" t="s">
        <v>4</v>
      </c>
      <c r="C154" s="2311"/>
      <c r="D154" s="2307"/>
      <c r="E154" s="2311">
        <v>75</v>
      </c>
      <c r="F154" s="2311"/>
      <c r="G154" s="2311"/>
      <c r="H154" s="2311"/>
      <c r="I154" s="2311"/>
      <c r="J154" s="2311"/>
      <c r="K154" s="2602"/>
      <c r="L154" s="2308"/>
    </row>
    <row r="155" spans="1:12" x14ac:dyDescent="0.25">
      <c r="A155" s="22">
        <v>43989</v>
      </c>
      <c r="B155" s="11" t="s">
        <v>186</v>
      </c>
      <c r="D155" s="781" t="s">
        <v>301</v>
      </c>
      <c r="H155" s="2381">
        <v>4675</v>
      </c>
      <c r="I155" s="2381">
        <v>100</v>
      </c>
    </row>
    <row r="156" spans="1:12" x14ac:dyDescent="0.25">
      <c r="A156" s="22">
        <v>44000</v>
      </c>
      <c r="B156" s="11" t="s">
        <v>12</v>
      </c>
      <c r="C156" s="2381">
        <v>115</v>
      </c>
      <c r="D156" s="2376">
        <v>20.700000000000006</v>
      </c>
      <c r="E156" s="2381">
        <v>83</v>
      </c>
      <c r="F156" s="2381" t="s">
        <v>159</v>
      </c>
      <c r="G156" s="2381">
        <v>110</v>
      </c>
      <c r="L156" s="3" t="s">
        <v>3685</v>
      </c>
    </row>
    <row r="157" spans="1:12" ht="18.75" customHeight="1" x14ac:dyDescent="0.25">
      <c r="A157" s="2410">
        <v>44012</v>
      </c>
      <c r="B157" s="2306" t="s">
        <v>4</v>
      </c>
      <c r="C157" s="2311"/>
      <c r="D157" s="2307"/>
      <c r="E157" s="2311">
        <v>85</v>
      </c>
      <c r="F157" s="2311"/>
      <c r="G157" s="2311"/>
      <c r="H157" s="2311"/>
      <c r="I157" s="2311"/>
      <c r="J157" s="2311"/>
      <c r="K157" s="2602"/>
      <c r="L157" s="2308"/>
    </row>
    <row r="158" spans="1:12" x14ac:dyDescent="0.25">
      <c r="A158" s="2410">
        <v>44042</v>
      </c>
      <c r="B158" s="2306" t="s">
        <v>4</v>
      </c>
      <c r="C158" s="2311"/>
      <c r="D158" s="2307"/>
      <c r="E158" s="2311">
        <v>85</v>
      </c>
      <c r="F158" s="2311"/>
      <c r="G158" s="2311"/>
      <c r="H158" s="2311"/>
      <c r="I158" s="2311"/>
      <c r="J158" s="2311"/>
      <c r="K158" s="2852"/>
      <c r="L158" s="2308"/>
    </row>
    <row r="159" spans="1:12" x14ac:dyDescent="0.25">
      <c r="A159" s="22">
        <v>44052</v>
      </c>
      <c r="B159" s="11" t="s">
        <v>186</v>
      </c>
      <c r="D159" s="781" t="s">
        <v>301</v>
      </c>
      <c r="H159" s="23">
        <v>4865</v>
      </c>
      <c r="I159" s="23">
        <v>100</v>
      </c>
      <c r="L159" s="3" t="s">
        <v>1416</v>
      </c>
    </row>
    <row r="160" spans="1:12" x14ac:dyDescent="0.25">
      <c r="A160" s="2410">
        <v>44073</v>
      </c>
      <c r="B160" s="2306" t="s">
        <v>4</v>
      </c>
      <c r="C160" s="2311"/>
      <c r="D160" s="2307"/>
      <c r="E160" s="2311">
        <v>85</v>
      </c>
      <c r="F160" s="2311"/>
      <c r="G160" s="2311"/>
      <c r="H160" s="2311"/>
      <c r="I160" s="2311"/>
      <c r="J160" s="2311"/>
      <c r="K160" s="2882"/>
      <c r="L160" s="2308"/>
    </row>
    <row r="161" spans="1:12" x14ac:dyDescent="0.25">
      <c r="A161" s="2410">
        <v>44104</v>
      </c>
      <c r="B161" s="2306" t="s">
        <v>4</v>
      </c>
      <c r="C161" s="2311"/>
      <c r="D161" s="2307"/>
      <c r="E161" s="2311">
        <v>85</v>
      </c>
      <c r="F161" s="2311"/>
      <c r="G161" s="2311"/>
      <c r="H161" s="2311"/>
      <c r="I161" s="2311"/>
      <c r="J161" s="2311"/>
      <c r="K161" s="3126"/>
      <c r="L161" s="2308"/>
    </row>
    <row r="162" spans="1:12" x14ac:dyDescent="0.25">
      <c r="A162" s="22">
        <v>44124</v>
      </c>
      <c r="B162" s="11" t="s">
        <v>14</v>
      </c>
      <c r="C162" s="3666" t="s">
        <v>2711</v>
      </c>
      <c r="D162" s="3667"/>
      <c r="E162" s="3667"/>
      <c r="F162" s="3667"/>
      <c r="G162" s="3667"/>
      <c r="H162" s="3667"/>
      <c r="I162" s="3667"/>
      <c r="J162" s="3668"/>
    </row>
    <row r="163" spans="1:12" x14ac:dyDescent="0.25">
      <c r="A163" s="2410">
        <v>44134</v>
      </c>
      <c r="B163" s="2306" t="s">
        <v>4</v>
      </c>
      <c r="C163" s="2311"/>
      <c r="D163" s="2307"/>
      <c r="E163" s="2311">
        <v>85</v>
      </c>
      <c r="F163" s="2311"/>
      <c r="G163" s="2311"/>
      <c r="H163" s="2311"/>
      <c r="I163" s="2311"/>
      <c r="J163" s="2311"/>
      <c r="K163" s="3126"/>
      <c r="L163" s="2308"/>
    </row>
    <row r="164" spans="1:12" ht="57.75" customHeight="1" x14ac:dyDescent="0.25">
      <c r="A164" s="1254">
        <v>44146</v>
      </c>
      <c r="B164" s="1255" t="s">
        <v>23</v>
      </c>
      <c r="C164" s="3583" t="s">
        <v>4036</v>
      </c>
      <c r="D164" s="3817"/>
      <c r="E164" s="3817"/>
      <c r="F164" s="3817"/>
      <c r="G164" s="3817"/>
      <c r="H164" s="3817"/>
      <c r="I164" s="3817"/>
      <c r="J164" s="3817"/>
      <c r="K164" s="2964"/>
      <c r="L164" s="2965" t="s">
        <v>4037</v>
      </c>
    </row>
    <row r="165" spans="1:12" x14ac:dyDescent="0.25">
      <c r="A165" s="2955">
        <v>44148</v>
      </c>
      <c r="B165" s="2957" t="s">
        <v>12</v>
      </c>
      <c r="C165" s="2960">
        <v>55</v>
      </c>
      <c r="D165" s="2954">
        <v>39</v>
      </c>
      <c r="E165" s="2960">
        <v>30</v>
      </c>
      <c r="F165" s="2960" t="s">
        <v>159</v>
      </c>
      <c r="G165" s="2960">
        <v>100</v>
      </c>
      <c r="H165" s="2956"/>
      <c r="I165" s="2956"/>
      <c r="J165" s="2956"/>
      <c r="K165" s="2953"/>
      <c r="L165" s="3" t="s">
        <v>4040</v>
      </c>
    </row>
    <row r="166" spans="1:12" x14ac:dyDescent="0.25">
      <c r="A166" s="22">
        <v>44149</v>
      </c>
      <c r="B166" s="11" t="s">
        <v>14</v>
      </c>
      <c r="C166" s="3445" t="s">
        <v>2947</v>
      </c>
      <c r="D166" s="3446"/>
      <c r="E166" s="3446"/>
      <c r="F166" s="3446"/>
      <c r="G166" s="3446"/>
      <c r="H166" s="3446"/>
      <c r="I166" s="3446"/>
      <c r="J166" s="3447"/>
    </row>
    <row r="167" spans="1:12" x14ac:dyDescent="0.25">
      <c r="A167" s="22">
        <v>44156</v>
      </c>
      <c r="B167" s="11" t="s">
        <v>12</v>
      </c>
      <c r="C167" s="23">
        <v>50</v>
      </c>
      <c r="D167" s="2880">
        <f t="shared" ref="D167:D214" si="1">+C167*(100-E167)/100</f>
        <v>35</v>
      </c>
      <c r="E167" s="23">
        <v>30</v>
      </c>
      <c r="G167" s="23">
        <v>100</v>
      </c>
      <c r="L167" s="3" t="s">
        <v>2710</v>
      </c>
    </row>
    <row r="168" spans="1:12" x14ac:dyDescent="0.25">
      <c r="A168" s="2987">
        <v>44164</v>
      </c>
      <c r="B168" s="2988" t="s">
        <v>186</v>
      </c>
      <c r="D168" s="2880">
        <f t="shared" si="1"/>
        <v>0</v>
      </c>
      <c r="J168" s="23">
        <v>3970</v>
      </c>
      <c r="L168" s="3" t="s">
        <v>4068</v>
      </c>
    </row>
    <row r="169" spans="1:12" x14ac:dyDescent="0.25">
      <c r="A169" s="2410">
        <v>44165</v>
      </c>
      <c r="B169" s="2306" t="s">
        <v>4</v>
      </c>
      <c r="C169" s="2311"/>
      <c r="D169" s="2307"/>
      <c r="E169" s="2311">
        <v>20</v>
      </c>
      <c r="F169" s="2311"/>
      <c r="G169" s="2311"/>
      <c r="H169" s="2311"/>
      <c r="I169" s="2311"/>
      <c r="J169" s="2311"/>
      <c r="K169" s="3126"/>
      <c r="L169" s="2308"/>
    </row>
    <row r="170" spans="1:12" x14ac:dyDescent="0.25">
      <c r="A170" s="3008">
        <v>44170</v>
      </c>
      <c r="B170" s="3009" t="s">
        <v>14</v>
      </c>
      <c r="C170" s="3445" t="s">
        <v>2947</v>
      </c>
      <c r="D170" s="3446"/>
      <c r="E170" s="3446"/>
      <c r="F170" s="3446"/>
      <c r="G170" s="3446"/>
      <c r="H170" s="3446"/>
      <c r="I170" s="3446"/>
      <c r="J170" s="3447"/>
    </row>
    <row r="171" spans="1:12" x14ac:dyDescent="0.25">
      <c r="A171" s="3036">
        <v>44176</v>
      </c>
      <c r="B171" s="3009" t="s">
        <v>14</v>
      </c>
      <c r="C171" s="3445" t="s">
        <v>2947</v>
      </c>
      <c r="D171" s="3446"/>
      <c r="E171" s="3446"/>
      <c r="F171" s="3446"/>
      <c r="G171" s="3446"/>
      <c r="H171" s="3446"/>
      <c r="I171" s="3446"/>
      <c r="J171" s="3447"/>
    </row>
    <row r="172" spans="1:12" x14ac:dyDescent="0.25">
      <c r="A172" s="3036">
        <v>44188</v>
      </c>
      <c r="B172" s="3037" t="s">
        <v>12</v>
      </c>
      <c r="C172" s="23">
        <v>40</v>
      </c>
      <c r="D172" s="2880">
        <f t="shared" si="1"/>
        <v>32</v>
      </c>
      <c r="E172" s="23">
        <v>20</v>
      </c>
      <c r="F172" s="23" t="s">
        <v>159</v>
      </c>
      <c r="G172" s="23">
        <v>95</v>
      </c>
      <c r="L172" s="3" t="s">
        <v>2710</v>
      </c>
    </row>
    <row r="173" spans="1:12" x14ac:dyDescent="0.25">
      <c r="A173" s="2410">
        <v>44195</v>
      </c>
      <c r="B173" s="2306" t="s">
        <v>4</v>
      </c>
      <c r="C173" s="2311"/>
      <c r="D173" s="2307"/>
      <c r="E173" s="2311">
        <v>15</v>
      </c>
      <c r="F173" s="2311"/>
      <c r="G173" s="2311"/>
      <c r="H173" s="2311"/>
      <c r="I173" s="2311"/>
      <c r="J173" s="2311"/>
      <c r="K173" s="3126"/>
      <c r="L173" s="2308"/>
    </row>
    <row r="174" spans="1:12" x14ac:dyDescent="0.25">
      <c r="A174" s="3036">
        <v>44203</v>
      </c>
      <c r="B174" s="3037" t="s">
        <v>186</v>
      </c>
      <c r="D174" s="2880">
        <f t="shared" si="1"/>
        <v>0</v>
      </c>
      <c r="I174" s="23" t="s">
        <v>301</v>
      </c>
      <c r="J174" s="23">
        <v>3875</v>
      </c>
      <c r="L174" s="3" t="s">
        <v>4153</v>
      </c>
    </row>
    <row r="175" spans="1:12" x14ac:dyDescent="0.25">
      <c r="A175" s="2410">
        <v>44226</v>
      </c>
      <c r="B175" s="2306" t="s">
        <v>4</v>
      </c>
      <c r="C175" s="2311"/>
      <c r="D175" s="2307"/>
      <c r="E175" s="2311">
        <v>18</v>
      </c>
      <c r="F175" s="2311"/>
      <c r="G175" s="2311"/>
      <c r="H175" s="2311"/>
      <c r="I175" s="2311"/>
      <c r="J175" s="2311"/>
      <c r="K175" s="3126"/>
      <c r="L175" s="2308"/>
    </row>
    <row r="176" spans="1:12" ht="44.25" customHeight="1" x14ac:dyDescent="0.25">
      <c r="A176" s="3071">
        <v>44245</v>
      </c>
      <c r="B176" s="3037" t="s">
        <v>14</v>
      </c>
      <c r="C176" s="3473" t="s">
        <v>4290</v>
      </c>
      <c r="D176" s="3474"/>
      <c r="E176" s="3474"/>
      <c r="F176" s="3474"/>
      <c r="G176" s="3474"/>
      <c r="H176" s="3474"/>
      <c r="I176" s="3474"/>
      <c r="J176" s="3475"/>
      <c r="L176" s="2432" t="s">
        <v>4243</v>
      </c>
    </row>
    <row r="177" spans="1:12" x14ac:dyDescent="0.25">
      <c r="A177" s="2410">
        <v>44255</v>
      </c>
      <c r="B177" s="2306" t="s">
        <v>4</v>
      </c>
      <c r="C177" s="2311"/>
      <c r="D177" s="2307"/>
      <c r="E177" s="2311">
        <v>18</v>
      </c>
      <c r="F177" s="2311"/>
      <c r="G177" s="2311"/>
      <c r="H177" s="2311"/>
      <c r="I177" s="2311"/>
      <c r="J177" s="2311"/>
      <c r="K177" s="3126"/>
      <c r="L177" s="2308"/>
    </row>
    <row r="178" spans="1:12" x14ac:dyDescent="0.25">
      <c r="A178" s="2410">
        <v>44285</v>
      </c>
      <c r="B178" s="2306" t="s">
        <v>4</v>
      </c>
      <c r="C178" s="2311"/>
      <c r="D178" s="2307"/>
      <c r="E178" s="2311">
        <v>18</v>
      </c>
      <c r="F178" s="2311"/>
      <c r="G178" s="2311"/>
      <c r="H178" s="2311"/>
      <c r="I178" s="2311"/>
      <c r="J178" s="2311"/>
      <c r="K178" s="3126"/>
      <c r="L178" s="2308"/>
    </row>
    <row r="179" spans="1:12" x14ac:dyDescent="0.25">
      <c r="A179" s="3071"/>
      <c r="D179" s="2880">
        <f t="shared" si="1"/>
        <v>0</v>
      </c>
    </row>
    <row r="180" spans="1:12" x14ac:dyDescent="0.25">
      <c r="A180" s="3071"/>
      <c r="D180" s="2880">
        <f t="shared" si="1"/>
        <v>0</v>
      </c>
    </row>
    <row r="181" spans="1:12" x14ac:dyDescent="0.25">
      <c r="A181" s="3071"/>
      <c r="D181" s="2880">
        <f t="shared" si="1"/>
        <v>0</v>
      </c>
    </row>
    <row r="182" spans="1:12" x14ac:dyDescent="0.25">
      <c r="D182" s="2880">
        <f t="shared" si="1"/>
        <v>0</v>
      </c>
    </row>
    <row r="183" spans="1:12" x14ac:dyDescent="0.25">
      <c r="D183" s="2880">
        <f t="shared" si="1"/>
        <v>0</v>
      </c>
    </row>
    <row r="184" spans="1:12" x14ac:dyDescent="0.25">
      <c r="D184" s="2880">
        <f t="shared" si="1"/>
        <v>0</v>
      </c>
    </row>
    <row r="185" spans="1:12" x14ac:dyDescent="0.25">
      <c r="D185" s="2880">
        <f t="shared" si="1"/>
        <v>0</v>
      </c>
    </row>
    <row r="186" spans="1:12" x14ac:dyDescent="0.25">
      <c r="D186" s="2880">
        <f t="shared" si="1"/>
        <v>0</v>
      </c>
    </row>
    <row r="187" spans="1:12" x14ac:dyDescent="0.25">
      <c r="D187" s="2880">
        <f t="shared" si="1"/>
        <v>0</v>
      </c>
    </row>
    <row r="188" spans="1:12" x14ac:dyDescent="0.25">
      <c r="D188" s="2880">
        <f t="shared" si="1"/>
        <v>0</v>
      </c>
    </row>
    <row r="189" spans="1:12" x14ac:dyDescent="0.25">
      <c r="D189" s="2880">
        <f t="shared" si="1"/>
        <v>0</v>
      </c>
    </row>
    <row r="190" spans="1:12" x14ac:dyDescent="0.25">
      <c r="D190" s="2880">
        <f t="shared" si="1"/>
        <v>0</v>
      </c>
    </row>
    <row r="191" spans="1:12" x14ac:dyDescent="0.25">
      <c r="D191" s="2880">
        <f t="shared" si="1"/>
        <v>0</v>
      </c>
    </row>
    <row r="192" spans="1:12" x14ac:dyDescent="0.25">
      <c r="D192" s="2880">
        <f t="shared" si="1"/>
        <v>0</v>
      </c>
    </row>
    <row r="193" spans="4:4" x14ac:dyDescent="0.25">
      <c r="D193" s="2880">
        <f t="shared" si="1"/>
        <v>0</v>
      </c>
    </row>
    <row r="194" spans="4:4" x14ac:dyDescent="0.25">
      <c r="D194" s="2880">
        <f t="shared" si="1"/>
        <v>0</v>
      </c>
    </row>
    <row r="195" spans="4:4" x14ac:dyDescent="0.25">
      <c r="D195" s="2880">
        <f t="shared" si="1"/>
        <v>0</v>
      </c>
    </row>
    <row r="196" spans="4:4" x14ac:dyDescent="0.25">
      <c r="D196" s="2880">
        <f t="shared" si="1"/>
        <v>0</v>
      </c>
    </row>
    <row r="197" spans="4:4" x14ac:dyDescent="0.25">
      <c r="D197" s="2880">
        <f t="shared" si="1"/>
        <v>0</v>
      </c>
    </row>
    <row r="198" spans="4:4" x14ac:dyDescent="0.25">
      <c r="D198" s="2880">
        <f t="shared" si="1"/>
        <v>0</v>
      </c>
    </row>
    <row r="199" spans="4:4" x14ac:dyDescent="0.25">
      <c r="D199" s="2880">
        <f t="shared" si="1"/>
        <v>0</v>
      </c>
    </row>
    <row r="200" spans="4:4" x14ac:dyDescent="0.25">
      <c r="D200" s="2880">
        <f t="shared" si="1"/>
        <v>0</v>
      </c>
    </row>
    <row r="201" spans="4:4" x14ac:dyDescent="0.25">
      <c r="D201" s="2880">
        <f t="shared" si="1"/>
        <v>0</v>
      </c>
    </row>
    <row r="202" spans="4:4" x14ac:dyDescent="0.25">
      <c r="D202" s="2880">
        <f t="shared" si="1"/>
        <v>0</v>
      </c>
    </row>
    <row r="203" spans="4:4" x14ac:dyDescent="0.25">
      <c r="D203" s="2880">
        <f t="shared" si="1"/>
        <v>0</v>
      </c>
    </row>
    <row r="204" spans="4:4" x14ac:dyDescent="0.25">
      <c r="D204" s="2880">
        <f t="shared" si="1"/>
        <v>0</v>
      </c>
    </row>
    <row r="205" spans="4:4" x14ac:dyDescent="0.25">
      <c r="D205" s="2880">
        <f t="shared" si="1"/>
        <v>0</v>
      </c>
    </row>
    <row r="206" spans="4:4" x14ac:dyDescent="0.25">
      <c r="D206" s="2880">
        <f t="shared" si="1"/>
        <v>0</v>
      </c>
    </row>
    <row r="207" spans="4:4" x14ac:dyDescent="0.25">
      <c r="D207" s="2880">
        <f t="shared" si="1"/>
        <v>0</v>
      </c>
    </row>
    <row r="208" spans="4:4" x14ac:dyDescent="0.25">
      <c r="D208" s="2880">
        <f t="shared" si="1"/>
        <v>0</v>
      </c>
    </row>
    <row r="209" spans="4:4" x14ac:dyDescent="0.25">
      <c r="D209" s="2880">
        <f t="shared" si="1"/>
        <v>0</v>
      </c>
    </row>
    <row r="210" spans="4:4" x14ac:dyDescent="0.25">
      <c r="D210" s="2880">
        <f t="shared" si="1"/>
        <v>0</v>
      </c>
    </row>
    <row r="211" spans="4:4" x14ac:dyDescent="0.25">
      <c r="D211" s="2880">
        <f t="shared" si="1"/>
        <v>0</v>
      </c>
    </row>
    <row r="212" spans="4:4" x14ac:dyDescent="0.25">
      <c r="D212" s="2880">
        <f t="shared" si="1"/>
        <v>0</v>
      </c>
    </row>
    <row r="213" spans="4:4" x14ac:dyDescent="0.25">
      <c r="D213" s="2880">
        <f t="shared" si="1"/>
        <v>0</v>
      </c>
    </row>
    <row r="214" spans="4:4" x14ac:dyDescent="0.25">
      <c r="D214" s="2880">
        <f t="shared" si="1"/>
        <v>0</v>
      </c>
    </row>
  </sheetData>
  <autoFilter ref="B6:K6"/>
  <customSheetViews>
    <customSheetView guid="{A61807DE-1A9F-4D9E-AA9C-2C2A4B8D3195}" showAutoFilter="1">
      <pane ySplit="6" topLeftCell="A100" activePane="bottomLeft" state="frozen"/>
      <selection pane="bottomLeft" activeCell="F109" sqref="F109"/>
      <pageMargins left="0.75" right="0.75" top="1" bottom="1" header="0.5" footer="0.5"/>
      <pageSetup orientation="portrait" r:id="rId1"/>
      <headerFooter alignWithMargins="0"/>
      <autoFilter ref="B6:B145"/>
    </customSheetView>
    <customSheetView guid="{C5727CAE-36E7-4F5C-A23D-3D3BFC529126}" showAutoFilter="1">
      <pane ySplit="6" topLeftCell="A100" activePane="bottomLeft" state="frozen"/>
      <selection pane="bottomLeft" activeCell="F109" sqref="F109"/>
      <pageMargins left="0.75" right="0.75" top="1" bottom="1" header="0.5" footer="0.5"/>
      <pageSetup orientation="portrait" r:id="rId2"/>
      <headerFooter alignWithMargins="0"/>
      <autoFilter ref="B6:B145"/>
    </customSheetView>
    <customSheetView guid="{DA733677-58EB-43A1-AB08-BCD2B2774334}" showAutoFilter="1">
      <pane ySplit="6" topLeftCell="A100" activePane="bottomLeft" state="frozen"/>
      <selection pane="bottomLeft" activeCell="F109" sqref="F109"/>
      <pageMargins left="0.75" right="0.75" top="1" bottom="1" header="0.5" footer="0.5"/>
      <pageSetup orientation="portrait" r:id="rId3"/>
      <headerFooter alignWithMargins="0"/>
      <autoFilter ref="B6:B145"/>
    </customSheetView>
  </customSheetViews>
  <mergeCells count="101">
    <mergeCell ref="C170:J170"/>
    <mergeCell ref="C166:J166"/>
    <mergeCell ref="C162:J162"/>
    <mergeCell ref="C153:J153"/>
    <mergeCell ref="C136:J136"/>
    <mergeCell ref="C98:J98"/>
    <mergeCell ref="C122:J122"/>
    <mergeCell ref="C121:J121"/>
    <mergeCell ref="C123:J123"/>
    <mergeCell ref="C117:J117"/>
    <mergeCell ref="C116:J116"/>
    <mergeCell ref="C133:J133"/>
    <mergeCell ref="C164:J164"/>
    <mergeCell ref="C129:J129"/>
    <mergeCell ref="C143:J143"/>
    <mergeCell ref="H141:J141"/>
    <mergeCell ref="C137:J137"/>
    <mergeCell ref="C142:J142"/>
    <mergeCell ref="C149:J149"/>
    <mergeCell ref="C146:J146"/>
    <mergeCell ref="A5:B5"/>
    <mergeCell ref="G5:H5"/>
    <mergeCell ref="C11:J11"/>
    <mergeCell ref="A35:A36"/>
    <mergeCell ref="C92:J92"/>
    <mergeCell ref="C96:J96"/>
    <mergeCell ref="A96:A99"/>
    <mergeCell ref="C99:J99"/>
    <mergeCell ref="C87:J87"/>
    <mergeCell ref="C88:J88"/>
    <mergeCell ref="C18:J18"/>
    <mergeCell ref="C21:J21"/>
    <mergeCell ref="C23:J23"/>
    <mergeCell ref="C24:J24"/>
    <mergeCell ref="C63:J63"/>
    <mergeCell ref="C62:J62"/>
    <mergeCell ref="C43:J43"/>
    <mergeCell ref="C30:J30"/>
    <mergeCell ref="C33:J33"/>
    <mergeCell ref="C26:J26"/>
    <mergeCell ref="C41:J41"/>
    <mergeCell ref="C39:J39"/>
    <mergeCell ref="C36:J36"/>
    <mergeCell ref="C42:J42"/>
    <mergeCell ref="A1:L1"/>
    <mergeCell ref="A2:B2"/>
    <mergeCell ref="C2:F2"/>
    <mergeCell ref="G2:H2"/>
    <mergeCell ref="I2:J2"/>
    <mergeCell ref="K2:L2"/>
    <mergeCell ref="A3:B3"/>
    <mergeCell ref="G3:H3"/>
    <mergeCell ref="A4:B4"/>
    <mergeCell ref="A128:A129"/>
    <mergeCell ref="C128:J128"/>
    <mergeCell ref="A29:A30"/>
    <mergeCell ref="C13:J13"/>
    <mergeCell ref="H81:I81"/>
    <mergeCell ref="C76:J76"/>
    <mergeCell ref="C66:J66"/>
    <mergeCell ref="C17:J17"/>
    <mergeCell ref="C20:J20"/>
    <mergeCell ref="C50:J50"/>
    <mergeCell ref="C84:J84"/>
    <mergeCell ref="A42:A43"/>
    <mergeCell ref="C14:J14"/>
    <mergeCell ref="C35:J35"/>
    <mergeCell ref="C25:J25"/>
    <mergeCell ref="C29:J29"/>
    <mergeCell ref="C113:J113"/>
    <mergeCell ref="C51:J51"/>
    <mergeCell ref="C44:J44"/>
    <mergeCell ref="C74:J74"/>
    <mergeCell ref="H73:I73"/>
    <mergeCell ref="H68:I68"/>
    <mergeCell ref="C80:J80"/>
    <mergeCell ref="C52:J52"/>
    <mergeCell ref="C176:J176"/>
    <mergeCell ref="C171:J171"/>
    <mergeCell ref="K3:L3"/>
    <mergeCell ref="K4:L4"/>
    <mergeCell ref="K5:L5"/>
    <mergeCell ref="C10:J10"/>
    <mergeCell ref="G4:H4"/>
    <mergeCell ref="I4:J4"/>
    <mergeCell ref="C8:J8"/>
    <mergeCell ref="C5:F5"/>
    <mergeCell ref="C3:F3"/>
    <mergeCell ref="C4:F4"/>
    <mergeCell ref="I5:J5"/>
    <mergeCell ref="I3:J3"/>
    <mergeCell ref="C22:J22"/>
    <mergeCell ref="C16:J16"/>
    <mergeCell ref="C111:J111"/>
    <mergeCell ref="C58:J58"/>
    <mergeCell ref="C57:J57"/>
    <mergeCell ref="C46:J46"/>
    <mergeCell ref="C45:J45"/>
    <mergeCell ref="C65:J65"/>
    <mergeCell ref="C108:J108"/>
    <mergeCell ref="C104:J104"/>
  </mergeCells>
  <phoneticPr fontId="9" type="noConversion"/>
  <hyperlinks>
    <hyperlink ref="B65" r:id="rId4"/>
    <hyperlink ref="B51" r:id="rId5"/>
  </hyperlinks>
  <pageMargins left="0.75" right="0.75" top="1" bottom="1" header="0.5" footer="0.5"/>
  <pageSetup orientation="portrait" r:id="rId6"/>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N166"/>
  <sheetViews>
    <sheetView workbookViewId="0">
      <pane ySplit="6" topLeftCell="A129" activePane="bottomLeft" state="frozen"/>
      <selection activeCell="C163" sqref="C163:J163"/>
      <selection pane="bottomLeft" activeCell="L140" sqref="L140"/>
    </sheetView>
  </sheetViews>
  <sheetFormatPr defaultRowHeight="15.75" x14ac:dyDescent="0.25"/>
  <cols>
    <col min="1" max="1" width="11" style="24" customWidth="1"/>
    <col min="2" max="7" width="10.140625" style="23" customWidth="1"/>
    <col min="8" max="8" width="11.28515625" style="23" customWidth="1"/>
    <col min="9" max="9" width="10.85546875" style="23" customWidth="1"/>
    <col min="10" max="10" width="10.140625" style="23" customWidth="1"/>
    <col min="11" max="11" width="20.7109375" style="2453" customWidth="1"/>
    <col min="12" max="12" width="48.28515625" style="3" customWidth="1"/>
    <col min="13" max="16384" width="9.140625" style="10"/>
  </cols>
  <sheetData>
    <row r="1" spans="1:13" s="2" customFormat="1" ht="30.75" customHeight="1" thickTop="1" x14ac:dyDescent="0.25">
      <c r="A1" s="3465" t="s">
        <v>589</v>
      </c>
      <c r="B1" s="3466"/>
      <c r="C1" s="3466"/>
      <c r="D1" s="3466"/>
      <c r="E1" s="3466"/>
      <c r="F1" s="3466"/>
      <c r="G1" s="3466"/>
      <c r="H1" s="3466"/>
      <c r="I1" s="3466"/>
      <c r="J1" s="3466"/>
      <c r="K1" s="3466"/>
      <c r="L1" s="3467"/>
      <c r="M1" s="1"/>
    </row>
    <row r="2" spans="1:13" s="5" customFormat="1" ht="20.25" customHeight="1" x14ac:dyDescent="0.25">
      <c r="A2" s="3463" t="s">
        <v>259</v>
      </c>
      <c r="B2" s="3464"/>
      <c r="C2" s="3445">
        <f>(30+125+64)*25</f>
        <v>5475</v>
      </c>
      <c r="D2" s="3446"/>
      <c r="E2" s="3446"/>
      <c r="F2" s="3447"/>
      <c r="G2" s="3571" t="s">
        <v>4029</v>
      </c>
      <c r="H2" s="3572"/>
      <c r="I2" s="3437" t="s">
        <v>260</v>
      </c>
      <c r="J2" s="3438"/>
      <c r="K2" s="3500" t="s">
        <v>273</v>
      </c>
      <c r="L2" s="3501"/>
      <c r="M2" s="4"/>
    </row>
    <row r="3" spans="1:13" s="5" customFormat="1" ht="20.25" customHeight="1" x14ac:dyDescent="0.25">
      <c r="A3" s="3463" t="s">
        <v>261</v>
      </c>
      <c r="B3" s="3464"/>
      <c r="C3" s="3445" t="s">
        <v>279</v>
      </c>
      <c r="D3" s="3446"/>
      <c r="E3" s="3446"/>
      <c r="F3" s="3447"/>
      <c r="G3" s="3835" t="s">
        <v>4407</v>
      </c>
      <c r="H3" s="3836"/>
      <c r="I3" s="3437" t="s">
        <v>262</v>
      </c>
      <c r="J3" s="3438"/>
      <c r="K3" s="3500" t="s">
        <v>271</v>
      </c>
      <c r="L3" s="3501"/>
      <c r="M3" s="4"/>
    </row>
    <row r="4" spans="1:13" s="5" customFormat="1" ht="20.25" customHeight="1" x14ac:dyDescent="0.25">
      <c r="A4" s="3463" t="s">
        <v>263</v>
      </c>
      <c r="B4" s="3464"/>
      <c r="C4" s="3445" t="s">
        <v>278</v>
      </c>
      <c r="D4" s="3446"/>
      <c r="E4" s="3446"/>
      <c r="F4" s="3447"/>
      <c r="G4" s="3461"/>
      <c r="H4" s="3462"/>
      <c r="I4" s="3437" t="s">
        <v>264</v>
      </c>
      <c r="J4" s="3438"/>
      <c r="K4" s="3500" t="s">
        <v>3541</v>
      </c>
      <c r="L4" s="3501"/>
      <c r="M4" s="4"/>
    </row>
    <row r="5" spans="1:13" s="5" customFormat="1" ht="64.5" customHeight="1" thickBot="1" x14ac:dyDescent="0.3">
      <c r="A5" s="3448" t="s">
        <v>265</v>
      </c>
      <c r="B5" s="3449"/>
      <c r="C5" s="3450" t="s">
        <v>4352</v>
      </c>
      <c r="D5" s="3451"/>
      <c r="E5" s="3451"/>
      <c r="F5" s="3452"/>
      <c r="G5" s="3461"/>
      <c r="H5" s="3462"/>
      <c r="I5" s="3437" t="s">
        <v>1404</v>
      </c>
      <c r="J5" s="3438"/>
      <c r="K5" s="3827" t="s">
        <v>3838</v>
      </c>
      <c r="L5" s="3828"/>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3" ht="20.100000000000001" customHeight="1" thickTop="1" x14ac:dyDescent="0.25">
      <c r="A7" s="19">
        <v>40586</v>
      </c>
      <c r="B7" s="20" t="s">
        <v>12</v>
      </c>
      <c r="C7" s="323">
        <v>150</v>
      </c>
      <c r="D7" s="323">
        <v>138</v>
      </c>
      <c r="E7" s="323">
        <v>8</v>
      </c>
      <c r="F7" s="323">
        <v>2</v>
      </c>
      <c r="G7" s="323">
        <v>105</v>
      </c>
      <c r="H7" s="323"/>
      <c r="I7" s="323"/>
      <c r="J7" s="323"/>
      <c r="K7" s="2770" t="s">
        <v>2066</v>
      </c>
      <c r="L7" s="21" t="s">
        <v>963</v>
      </c>
    </row>
    <row r="8" spans="1:13" ht="20.100000000000001" customHeight="1" x14ac:dyDescent="0.25">
      <c r="A8" s="22">
        <v>40632</v>
      </c>
      <c r="B8" s="11" t="s">
        <v>186</v>
      </c>
      <c r="C8" s="232"/>
      <c r="D8" s="232"/>
      <c r="E8" s="232"/>
      <c r="F8" s="232"/>
      <c r="G8" s="232"/>
      <c r="H8" s="232">
        <v>4720</v>
      </c>
      <c r="I8" s="232">
        <v>97</v>
      </c>
      <c r="J8" s="232"/>
      <c r="K8" s="2471"/>
      <c r="L8" s="124" t="s">
        <v>74</v>
      </c>
    </row>
    <row r="9" spans="1:13" ht="20.100000000000001" customHeight="1" x14ac:dyDescent="0.25">
      <c r="A9" s="22">
        <v>40640</v>
      </c>
      <c r="B9" s="11" t="s">
        <v>14</v>
      </c>
      <c r="C9" s="3838" t="s">
        <v>88</v>
      </c>
      <c r="D9" s="3838"/>
      <c r="E9" s="3838"/>
      <c r="F9" s="3838"/>
      <c r="G9" s="3838"/>
      <c r="H9" s="3838"/>
      <c r="I9" s="3838"/>
      <c r="J9" s="3838"/>
      <c r="K9" s="2471"/>
    </row>
    <row r="10" spans="1:13" ht="20.100000000000001" customHeight="1" x14ac:dyDescent="0.25">
      <c r="A10" s="22">
        <v>40672</v>
      </c>
      <c r="B10" s="11" t="s">
        <v>12</v>
      </c>
      <c r="C10" s="232">
        <v>190</v>
      </c>
      <c r="D10" s="232">
        <v>175</v>
      </c>
      <c r="E10" s="232">
        <v>8</v>
      </c>
      <c r="F10" s="232">
        <v>7</v>
      </c>
      <c r="G10" s="232">
        <v>95</v>
      </c>
      <c r="H10" s="232"/>
      <c r="I10" s="232"/>
      <c r="J10" s="232"/>
      <c r="K10" s="2471"/>
      <c r="L10" s="3" t="s">
        <v>39</v>
      </c>
    </row>
    <row r="11" spans="1:13" ht="20.100000000000001" customHeight="1" x14ac:dyDescent="0.25">
      <c r="A11" s="22">
        <v>40738</v>
      </c>
      <c r="B11" s="11" t="s">
        <v>186</v>
      </c>
      <c r="C11" s="232"/>
      <c r="D11" s="232"/>
      <c r="E11" s="232"/>
      <c r="F11" s="232"/>
      <c r="G11" s="232"/>
      <c r="H11" s="232">
        <v>4890</v>
      </c>
      <c r="I11" s="232">
        <v>83</v>
      </c>
      <c r="J11" s="232"/>
      <c r="K11" s="2471"/>
      <c r="L11" s="32" t="s">
        <v>964</v>
      </c>
    </row>
    <row r="12" spans="1:13" ht="20.100000000000001" customHeight="1" thickBot="1" x14ac:dyDescent="0.3">
      <c r="A12" s="28">
        <v>40871</v>
      </c>
      <c r="B12" s="12" t="s">
        <v>186</v>
      </c>
      <c r="C12" s="252"/>
      <c r="D12" s="252"/>
      <c r="E12" s="252"/>
      <c r="F12" s="252"/>
      <c r="G12" s="252"/>
      <c r="H12" s="252">
        <v>5140</v>
      </c>
      <c r="I12" s="252">
        <v>100</v>
      </c>
      <c r="J12" s="252"/>
      <c r="K12" s="2483"/>
      <c r="L12" s="75" t="s">
        <v>965</v>
      </c>
    </row>
    <row r="13" spans="1:13" ht="21" customHeight="1" thickTop="1" x14ac:dyDescent="0.25">
      <c r="A13" s="39">
        <v>40925</v>
      </c>
      <c r="B13" s="40" t="s">
        <v>12</v>
      </c>
      <c r="C13" s="254">
        <v>160</v>
      </c>
      <c r="D13" s="324">
        <f>+C13*(100-E13)/100</f>
        <v>144</v>
      </c>
      <c r="E13" s="254">
        <v>10</v>
      </c>
      <c r="F13" s="254"/>
      <c r="G13" s="254">
        <v>105</v>
      </c>
      <c r="H13" s="254"/>
      <c r="I13" s="254"/>
      <c r="J13" s="254"/>
      <c r="K13" s="2551"/>
      <c r="L13" s="41" t="s">
        <v>22</v>
      </c>
    </row>
    <row r="14" spans="1:13" x14ac:dyDescent="0.25">
      <c r="A14" s="36">
        <v>40960</v>
      </c>
      <c r="B14" s="37" t="s">
        <v>190</v>
      </c>
      <c r="C14" s="3842" t="s">
        <v>191</v>
      </c>
      <c r="D14" s="3843"/>
      <c r="E14" s="3843"/>
      <c r="F14" s="3843"/>
      <c r="G14" s="3843"/>
      <c r="H14" s="3843"/>
      <c r="I14" s="3843"/>
      <c r="J14" s="3844"/>
      <c r="K14" s="2583"/>
      <c r="L14" s="38"/>
    </row>
    <row r="15" spans="1:13" ht="20.100000000000001" customHeight="1" x14ac:dyDescent="0.25">
      <c r="A15" s="36">
        <v>41006</v>
      </c>
      <c r="B15" s="37" t="s">
        <v>186</v>
      </c>
      <c r="C15" s="256"/>
      <c r="D15" s="325"/>
      <c r="E15" s="256"/>
      <c r="F15" s="256"/>
      <c r="G15" s="256"/>
      <c r="H15" s="256">
        <v>4895</v>
      </c>
      <c r="I15" s="256">
        <v>84</v>
      </c>
      <c r="J15" s="256"/>
      <c r="K15" s="2550"/>
      <c r="L15" s="125" t="s">
        <v>213</v>
      </c>
    </row>
    <row r="16" spans="1:13" ht="20.100000000000001" customHeight="1" x14ac:dyDescent="0.25">
      <c r="A16" s="36">
        <v>41080</v>
      </c>
      <c r="B16" s="37" t="s">
        <v>12</v>
      </c>
      <c r="C16" s="256">
        <v>140</v>
      </c>
      <c r="D16" s="325">
        <f>+C16*(100-E16)/100</f>
        <v>126</v>
      </c>
      <c r="E16" s="256">
        <v>10</v>
      </c>
      <c r="F16" s="256" t="s">
        <v>159</v>
      </c>
      <c r="G16" s="256">
        <v>90</v>
      </c>
      <c r="H16" s="256"/>
      <c r="I16" s="256"/>
      <c r="J16" s="256"/>
      <c r="K16" s="2550"/>
      <c r="L16" s="38" t="s">
        <v>302</v>
      </c>
    </row>
    <row r="17" spans="1:12" ht="20.100000000000001" customHeight="1" x14ac:dyDescent="0.25">
      <c r="A17" s="22">
        <v>41096</v>
      </c>
      <c r="B17" s="11" t="s">
        <v>14</v>
      </c>
      <c r="C17" s="3666" t="s">
        <v>236</v>
      </c>
      <c r="D17" s="3667"/>
      <c r="E17" s="3667"/>
      <c r="F17" s="3667"/>
      <c r="G17" s="3667"/>
      <c r="H17" s="3667"/>
      <c r="I17" s="3667"/>
      <c r="J17" s="3668"/>
      <c r="K17" s="2547"/>
    </row>
    <row r="18" spans="1:12" ht="20.100000000000001" customHeight="1" x14ac:dyDescent="0.25">
      <c r="A18" s="22">
        <v>41196</v>
      </c>
      <c r="B18" s="11" t="s">
        <v>186</v>
      </c>
      <c r="C18" s="232"/>
      <c r="D18" s="258"/>
      <c r="E18" s="232"/>
      <c r="F18" s="232"/>
      <c r="G18" s="232"/>
      <c r="H18" s="232">
        <v>4990</v>
      </c>
      <c r="I18" s="232">
        <v>80</v>
      </c>
      <c r="J18" s="232"/>
      <c r="K18" s="2471"/>
      <c r="L18" s="3" t="s">
        <v>213</v>
      </c>
    </row>
    <row r="19" spans="1:12" ht="20.100000000000001" customHeight="1" thickBot="1" x14ac:dyDescent="0.3">
      <c r="A19" s="33">
        <v>41272</v>
      </c>
      <c r="B19" s="34" t="s">
        <v>12</v>
      </c>
      <c r="C19" s="326">
        <v>170</v>
      </c>
      <c r="D19" s="327">
        <f>+C19*(100-E19)/100</f>
        <v>144.5</v>
      </c>
      <c r="E19" s="326">
        <v>15</v>
      </c>
      <c r="F19" s="326"/>
      <c r="G19" s="326">
        <v>90</v>
      </c>
      <c r="H19" s="326"/>
      <c r="I19" s="326"/>
      <c r="J19" s="326"/>
      <c r="K19" s="2565"/>
      <c r="L19" s="35" t="s">
        <v>296</v>
      </c>
    </row>
    <row r="20" spans="1:12" ht="20.100000000000001" customHeight="1" thickTop="1" x14ac:dyDescent="0.25">
      <c r="A20" s="19">
        <v>41285</v>
      </c>
      <c r="B20" s="20" t="s">
        <v>186</v>
      </c>
      <c r="C20" s="323"/>
      <c r="D20" s="328"/>
      <c r="E20" s="323"/>
      <c r="F20" s="323"/>
      <c r="G20" s="323"/>
      <c r="H20" s="323">
        <v>5090</v>
      </c>
      <c r="I20" s="323">
        <v>70</v>
      </c>
      <c r="J20" s="323"/>
      <c r="K20" s="2622"/>
      <c r="L20" s="21" t="s">
        <v>213</v>
      </c>
    </row>
    <row r="21" spans="1:12" ht="20.100000000000001" customHeight="1" x14ac:dyDescent="0.25">
      <c r="A21" s="36">
        <v>41374</v>
      </c>
      <c r="B21" s="37" t="s">
        <v>12</v>
      </c>
      <c r="C21" s="256">
        <v>140</v>
      </c>
      <c r="D21" s="325">
        <f>+C21*(100-E21)/100</f>
        <v>119</v>
      </c>
      <c r="E21" s="256">
        <v>15</v>
      </c>
      <c r="F21" s="256"/>
      <c r="G21" s="256">
        <v>95</v>
      </c>
      <c r="H21" s="256"/>
      <c r="I21" s="256"/>
      <c r="J21" s="256"/>
      <c r="K21" s="2550"/>
      <c r="L21" s="38" t="s">
        <v>302</v>
      </c>
    </row>
    <row r="22" spans="1:12" ht="20.100000000000001" customHeight="1" x14ac:dyDescent="0.25">
      <c r="A22" s="36">
        <v>41434</v>
      </c>
      <c r="B22" s="37" t="s">
        <v>186</v>
      </c>
      <c r="C22" s="256"/>
      <c r="D22" s="325"/>
      <c r="E22" s="256"/>
      <c r="F22" s="256"/>
      <c r="G22" s="256"/>
      <c r="H22" s="256">
        <v>4495</v>
      </c>
      <c r="I22" s="256">
        <v>67</v>
      </c>
      <c r="J22" s="256"/>
      <c r="K22" s="2550"/>
      <c r="L22" s="38" t="s">
        <v>74</v>
      </c>
    </row>
    <row r="23" spans="1:12" ht="20.100000000000001" customHeight="1" x14ac:dyDescent="0.25">
      <c r="A23" s="36">
        <v>41496</v>
      </c>
      <c r="B23" s="37" t="s">
        <v>12</v>
      </c>
      <c r="C23" s="256">
        <v>60</v>
      </c>
      <c r="D23" s="325">
        <f>+C23*(100-E23)/100</f>
        <v>51</v>
      </c>
      <c r="E23" s="256">
        <v>15</v>
      </c>
      <c r="F23" s="325"/>
      <c r="G23" s="256">
        <v>60</v>
      </c>
      <c r="H23" s="256"/>
      <c r="I23" s="256"/>
      <c r="J23" s="256"/>
      <c r="K23" s="2550"/>
      <c r="L23" s="38" t="s">
        <v>966</v>
      </c>
    </row>
    <row r="24" spans="1:12" ht="20.100000000000001" customHeight="1" x14ac:dyDescent="0.25">
      <c r="A24" s="22">
        <v>41497</v>
      </c>
      <c r="B24" s="11" t="s">
        <v>14</v>
      </c>
      <c r="C24" s="3666" t="s">
        <v>236</v>
      </c>
      <c r="D24" s="3667"/>
      <c r="E24" s="3667"/>
      <c r="F24" s="3667"/>
      <c r="G24" s="3667"/>
      <c r="H24" s="3667"/>
      <c r="I24" s="3667"/>
      <c r="J24" s="3668"/>
      <c r="K24" s="2547"/>
    </row>
    <row r="25" spans="1:12" ht="20.100000000000001" customHeight="1" x14ac:dyDescent="0.25">
      <c r="A25" s="3839">
        <v>41500</v>
      </c>
      <c r="B25" s="60" t="s">
        <v>12</v>
      </c>
      <c r="C25" s="329">
        <v>205</v>
      </c>
      <c r="D25" s="330">
        <f>+C25*(100-E25)/100</f>
        <v>174.25</v>
      </c>
      <c r="E25" s="329">
        <v>15</v>
      </c>
      <c r="F25" s="329"/>
      <c r="G25" s="329">
        <v>100</v>
      </c>
      <c r="H25" s="329"/>
      <c r="I25" s="329"/>
      <c r="J25" s="329"/>
      <c r="K25" s="2566"/>
      <c r="L25" s="61" t="s">
        <v>967</v>
      </c>
    </row>
    <row r="26" spans="1:12" ht="20.100000000000001" customHeight="1" x14ac:dyDescent="0.25">
      <c r="A26" s="3840"/>
      <c r="B26" s="60" t="s">
        <v>372</v>
      </c>
      <c r="C26" s="3751" t="s">
        <v>435</v>
      </c>
      <c r="D26" s="3752"/>
      <c r="E26" s="3752"/>
      <c r="F26" s="3752"/>
      <c r="G26" s="3752"/>
      <c r="H26" s="3752"/>
      <c r="I26" s="3752"/>
      <c r="J26" s="3753"/>
      <c r="K26" s="2567"/>
      <c r="L26" s="61"/>
    </row>
    <row r="27" spans="1:12" ht="20.100000000000001" customHeight="1" x14ac:dyDescent="0.25">
      <c r="A27" s="22">
        <v>41538</v>
      </c>
      <c r="B27" s="11" t="s">
        <v>186</v>
      </c>
      <c r="C27" s="232"/>
      <c r="D27" s="258"/>
      <c r="E27" s="232"/>
      <c r="F27" s="232"/>
      <c r="G27" s="232"/>
      <c r="H27" s="232">
        <v>5275</v>
      </c>
      <c r="I27" s="232">
        <v>100</v>
      </c>
      <c r="J27" s="232"/>
      <c r="K27" s="2471"/>
      <c r="L27" s="3" t="s">
        <v>213</v>
      </c>
    </row>
    <row r="28" spans="1:12" x14ac:dyDescent="0.25">
      <c r="A28" s="3459">
        <v>41636</v>
      </c>
      <c r="B28" s="12" t="s">
        <v>12</v>
      </c>
      <c r="C28" s="252">
        <v>215</v>
      </c>
      <c r="D28" s="331">
        <f>+C28*(100-E28)/100</f>
        <v>182.75</v>
      </c>
      <c r="E28" s="252">
        <v>15</v>
      </c>
      <c r="F28" s="252"/>
      <c r="G28" s="252">
        <v>90</v>
      </c>
      <c r="H28" s="252"/>
      <c r="I28" s="252"/>
      <c r="J28" s="252"/>
      <c r="K28" s="2483"/>
      <c r="L28" s="13" t="s">
        <v>968</v>
      </c>
    </row>
    <row r="29" spans="1:12" ht="16.5" thickBot="1" x14ac:dyDescent="0.3">
      <c r="A29" s="3837"/>
      <c r="B29" s="34" t="s">
        <v>372</v>
      </c>
      <c r="C29" s="3841" t="s">
        <v>436</v>
      </c>
      <c r="D29" s="3841"/>
      <c r="E29" s="3841"/>
      <c r="F29" s="3841"/>
      <c r="G29" s="3841"/>
      <c r="H29" s="3841"/>
      <c r="I29" s="3841"/>
      <c r="J29" s="3841"/>
      <c r="K29" s="2565"/>
      <c r="L29" s="35"/>
    </row>
    <row r="30" spans="1:12" ht="20.100000000000001" customHeight="1" thickTop="1" x14ac:dyDescent="0.25">
      <c r="A30" s="39">
        <v>41654</v>
      </c>
      <c r="B30" s="40" t="s">
        <v>186</v>
      </c>
      <c r="C30" s="254"/>
      <c r="D30" s="324"/>
      <c r="E30" s="254"/>
      <c r="F30" s="254"/>
      <c r="G30" s="254"/>
      <c r="H30" s="254">
        <v>5220</v>
      </c>
      <c r="I30" s="254">
        <v>78</v>
      </c>
      <c r="J30" s="254"/>
      <c r="K30" s="2551"/>
      <c r="L30" s="41" t="s">
        <v>40</v>
      </c>
    </row>
    <row r="31" spans="1:12" x14ac:dyDescent="0.25">
      <c r="A31" s="36">
        <v>41745</v>
      </c>
      <c r="B31" s="37" t="s">
        <v>12</v>
      </c>
      <c r="C31" s="257">
        <v>75</v>
      </c>
      <c r="D31" s="257">
        <f>+C31*(100-E31)/100</f>
        <v>63.75</v>
      </c>
      <c r="E31" s="257">
        <v>15</v>
      </c>
      <c r="F31" s="257"/>
      <c r="G31" s="257">
        <v>110</v>
      </c>
      <c r="H31" s="257"/>
      <c r="I31" s="257"/>
      <c r="J31" s="256"/>
      <c r="K31" s="2550"/>
      <c r="L31" s="38" t="s">
        <v>452</v>
      </c>
    </row>
    <row r="32" spans="1:12" x14ac:dyDescent="0.25">
      <c r="A32" s="36">
        <v>41749</v>
      </c>
      <c r="B32" s="37" t="s">
        <v>12</v>
      </c>
      <c r="C32" s="256">
        <v>95</v>
      </c>
      <c r="D32" s="257">
        <f>+C32*(100-E32)/100</f>
        <v>80.75</v>
      </c>
      <c r="E32" s="256">
        <v>15</v>
      </c>
      <c r="F32" s="256"/>
      <c r="G32" s="256">
        <v>100</v>
      </c>
      <c r="H32" s="256"/>
      <c r="I32" s="256"/>
      <c r="J32" s="256"/>
      <c r="K32" s="2550"/>
      <c r="L32" s="38" t="s">
        <v>453</v>
      </c>
    </row>
    <row r="33" spans="1:14" ht="35.25" customHeight="1" x14ac:dyDescent="0.25">
      <c r="A33" s="22">
        <v>41767</v>
      </c>
      <c r="B33" s="11" t="s">
        <v>14</v>
      </c>
      <c r="C33" s="3473" t="s">
        <v>1375</v>
      </c>
      <c r="D33" s="3474"/>
      <c r="E33" s="3474"/>
      <c r="F33" s="3474"/>
      <c r="G33" s="3474"/>
      <c r="H33" s="3474"/>
      <c r="I33" s="3474"/>
      <c r="J33" s="3475"/>
      <c r="K33" s="2465"/>
    </row>
    <row r="34" spans="1:14" x14ac:dyDescent="0.25">
      <c r="A34" s="36">
        <v>41803</v>
      </c>
      <c r="B34" s="37" t="s">
        <v>186</v>
      </c>
      <c r="C34" s="256"/>
      <c r="D34" s="257">
        <f>+C34*(100-E34)/100</f>
        <v>0</v>
      </c>
      <c r="E34" s="256"/>
      <c r="F34" s="256"/>
      <c r="G34" s="256"/>
      <c r="H34" s="256">
        <v>4535</v>
      </c>
      <c r="I34" s="256">
        <v>61</v>
      </c>
      <c r="J34" s="256"/>
      <c r="K34" s="2550"/>
      <c r="L34" s="38" t="s">
        <v>13</v>
      </c>
    </row>
    <row r="35" spans="1:14" ht="36.75" customHeight="1" x14ac:dyDescent="0.25">
      <c r="A35" s="22">
        <v>41819</v>
      </c>
      <c r="B35" s="11" t="s">
        <v>14</v>
      </c>
      <c r="C35" s="3473" t="s">
        <v>466</v>
      </c>
      <c r="D35" s="3474"/>
      <c r="E35" s="3474"/>
      <c r="F35" s="3474"/>
      <c r="G35" s="3474"/>
      <c r="H35" s="3474"/>
      <c r="I35" s="3474"/>
      <c r="J35" s="3475"/>
      <c r="K35" s="2465"/>
    </row>
    <row r="36" spans="1:14" ht="20.100000000000001" customHeight="1" x14ac:dyDescent="0.25">
      <c r="A36" s="22">
        <v>41836</v>
      </c>
      <c r="B36" s="11" t="s">
        <v>12</v>
      </c>
      <c r="C36" s="232">
        <v>190</v>
      </c>
      <c r="D36" s="322">
        <f>+C36*(100-E36)/100</f>
        <v>161.5</v>
      </c>
      <c r="E36" s="232">
        <v>15</v>
      </c>
      <c r="F36" s="232"/>
      <c r="G36" s="232">
        <v>140</v>
      </c>
      <c r="H36" s="232"/>
      <c r="I36" s="232"/>
      <c r="J36" s="232"/>
      <c r="K36" s="2471"/>
      <c r="L36" s="3" t="s">
        <v>296</v>
      </c>
    </row>
    <row r="37" spans="1:14" x14ac:dyDescent="0.25">
      <c r="A37" s="36">
        <v>41871</v>
      </c>
      <c r="B37" s="37" t="s">
        <v>186</v>
      </c>
      <c r="C37" s="256"/>
      <c r="D37" s="257"/>
      <c r="E37" s="256"/>
      <c r="F37" s="256"/>
      <c r="G37" s="256"/>
      <c r="H37" s="256">
        <v>4300</v>
      </c>
      <c r="I37" s="256">
        <v>90</v>
      </c>
      <c r="J37" s="256"/>
      <c r="K37" s="2550"/>
      <c r="L37" s="38" t="s">
        <v>481</v>
      </c>
    </row>
    <row r="38" spans="1:14" ht="20.100000000000001" customHeight="1" x14ac:dyDescent="0.25">
      <c r="A38" s="22">
        <v>41936</v>
      </c>
      <c r="B38" s="11" t="s">
        <v>12</v>
      </c>
      <c r="C38" s="232">
        <v>220</v>
      </c>
      <c r="D38" s="322">
        <f>+C38*(100-E38)/100</f>
        <v>187</v>
      </c>
      <c r="E38" s="232">
        <v>15</v>
      </c>
      <c r="F38" s="232"/>
      <c r="G38" s="232">
        <v>80</v>
      </c>
      <c r="H38" s="232"/>
      <c r="I38" s="232"/>
      <c r="J38" s="232"/>
      <c r="K38" s="2471"/>
      <c r="L38" s="3" t="s">
        <v>310</v>
      </c>
    </row>
    <row r="39" spans="1:14" ht="20.100000000000001" customHeight="1" thickBot="1" x14ac:dyDescent="0.3">
      <c r="A39" s="14">
        <v>41977</v>
      </c>
      <c r="B39" s="15" t="s">
        <v>12</v>
      </c>
      <c r="C39" s="332">
        <v>165</v>
      </c>
      <c r="D39" s="333">
        <f>+C39*(100-E39)/100</f>
        <v>148.5</v>
      </c>
      <c r="E39" s="332">
        <v>10</v>
      </c>
      <c r="F39" s="332"/>
      <c r="G39" s="332">
        <v>60</v>
      </c>
      <c r="H39" s="332"/>
      <c r="I39" s="332"/>
      <c r="J39" s="332"/>
      <c r="K39" s="2696"/>
      <c r="L39" s="55" t="s">
        <v>18</v>
      </c>
    </row>
    <row r="40" spans="1:14" ht="16.5" thickTop="1" x14ac:dyDescent="0.25">
      <c r="A40" s="29">
        <v>42005</v>
      </c>
      <c r="B40" s="30" t="s">
        <v>12</v>
      </c>
      <c r="C40" s="334">
        <v>120</v>
      </c>
      <c r="D40" s="335">
        <f>+C40*(100-E40)/100</f>
        <v>102</v>
      </c>
      <c r="E40" s="334">
        <v>15</v>
      </c>
      <c r="F40" s="334"/>
      <c r="G40" s="334">
        <v>60</v>
      </c>
      <c r="H40" s="334"/>
      <c r="I40" s="334"/>
      <c r="J40" s="334"/>
      <c r="K40" s="2577"/>
      <c r="L40" s="31" t="s">
        <v>18</v>
      </c>
    </row>
    <row r="41" spans="1:14" x14ac:dyDescent="0.25">
      <c r="A41" s="59">
        <v>42031</v>
      </c>
      <c r="B41" s="60" t="s">
        <v>186</v>
      </c>
      <c r="C41" s="233"/>
      <c r="D41" s="233"/>
      <c r="E41" s="233"/>
      <c r="F41" s="233"/>
      <c r="G41" s="233"/>
      <c r="H41" s="233">
        <v>3885</v>
      </c>
      <c r="I41" s="233">
        <v>99</v>
      </c>
      <c r="J41" s="233"/>
      <c r="K41" s="2557"/>
      <c r="L41" s="61" t="s">
        <v>131</v>
      </c>
    </row>
    <row r="42" spans="1:14" ht="20.100000000000001" customHeight="1" x14ac:dyDescent="0.25">
      <c r="A42" s="59">
        <v>42036</v>
      </c>
      <c r="B42" s="60" t="s">
        <v>12</v>
      </c>
      <c r="C42" s="329">
        <v>175</v>
      </c>
      <c r="D42" s="233">
        <f>+C42*(100-E42)/100</f>
        <v>148.75</v>
      </c>
      <c r="E42" s="329">
        <v>15</v>
      </c>
      <c r="F42" s="330"/>
      <c r="G42" s="329">
        <v>60</v>
      </c>
      <c r="H42" s="329"/>
      <c r="I42" s="329"/>
      <c r="J42" s="329"/>
      <c r="K42" s="2566"/>
      <c r="L42" s="61" t="s">
        <v>863</v>
      </c>
    </row>
    <row r="43" spans="1:14" ht="20.100000000000001" customHeight="1" x14ac:dyDescent="0.25">
      <c r="A43" s="59">
        <v>42039</v>
      </c>
      <c r="B43" s="60" t="s">
        <v>12</v>
      </c>
      <c r="C43" s="329">
        <v>185</v>
      </c>
      <c r="D43" s="233">
        <f>+C43*(100-E43)/100</f>
        <v>157.25</v>
      </c>
      <c r="E43" s="329">
        <v>15</v>
      </c>
      <c r="F43" s="329"/>
      <c r="G43" s="329">
        <v>60</v>
      </c>
      <c r="H43" s="329"/>
      <c r="I43" s="329"/>
      <c r="J43" s="329"/>
      <c r="K43" s="2566"/>
      <c r="L43" s="61" t="s">
        <v>863</v>
      </c>
    </row>
    <row r="44" spans="1:14" ht="20.100000000000001" customHeight="1" x14ac:dyDescent="0.25">
      <c r="A44" s="59">
        <v>42144</v>
      </c>
      <c r="B44" s="60" t="s">
        <v>186</v>
      </c>
      <c r="C44" s="329"/>
      <c r="D44" s="233"/>
      <c r="E44" s="329"/>
      <c r="F44" s="329"/>
      <c r="G44" s="329"/>
      <c r="H44" s="233">
        <v>3435</v>
      </c>
      <c r="I44" s="233">
        <v>100</v>
      </c>
      <c r="J44" s="329"/>
      <c r="K44" s="2566"/>
      <c r="L44" s="61" t="s">
        <v>1358</v>
      </c>
    </row>
    <row r="45" spans="1:14" ht="20.100000000000001" customHeight="1" x14ac:dyDescent="0.25">
      <c r="A45" s="22">
        <v>42162</v>
      </c>
      <c r="B45" s="340" t="s">
        <v>12</v>
      </c>
      <c r="C45" s="232">
        <v>175</v>
      </c>
      <c r="D45" s="322">
        <f>+C45*(100-E45)/100</f>
        <v>157.5</v>
      </c>
      <c r="E45" s="232">
        <v>10</v>
      </c>
      <c r="F45" s="232"/>
      <c r="G45" s="232">
        <v>85</v>
      </c>
      <c r="H45" s="232"/>
      <c r="I45" s="232"/>
      <c r="J45" s="232"/>
      <c r="K45" s="2471"/>
      <c r="L45" s="3" t="s">
        <v>310</v>
      </c>
    </row>
    <row r="46" spans="1:14" ht="79.5" customHeight="1" x14ac:dyDescent="0.25">
      <c r="A46" s="1254">
        <v>42190</v>
      </c>
      <c r="B46" s="1337" t="s">
        <v>31</v>
      </c>
      <c r="C46" s="3583" t="s">
        <v>1405</v>
      </c>
      <c r="D46" s="3584"/>
      <c r="E46" s="3584"/>
      <c r="F46" s="3584"/>
      <c r="G46" s="3584"/>
      <c r="H46" s="3584"/>
      <c r="I46" s="3584"/>
      <c r="J46" s="3585"/>
      <c r="K46" s="2518"/>
      <c r="L46" s="1318" t="s">
        <v>2066</v>
      </c>
      <c r="N46" s="389"/>
    </row>
    <row r="47" spans="1:14" x14ac:dyDescent="0.25">
      <c r="A47" s="390">
        <v>42198</v>
      </c>
      <c r="B47" s="391" t="s">
        <v>186</v>
      </c>
      <c r="C47" s="232"/>
      <c r="D47" s="322"/>
      <c r="E47" s="232"/>
      <c r="F47" s="232"/>
      <c r="G47" s="232"/>
      <c r="H47" s="232">
        <v>3800</v>
      </c>
      <c r="I47" s="232">
        <v>100</v>
      </c>
      <c r="J47" s="232"/>
      <c r="K47" s="2471"/>
      <c r="L47" s="3" t="s">
        <v>131</v>
      </c>
    </row>
    <row r="48" spans="1:14" ht="20.100000000000001" customHeight="1" x14ac:dyDescent="0.25">
      <c r="A48" s="22">
        <v>42201</v>
      </c>
      <c r="B48" s="395" t="s">
        <v>12</v>
      </c>
      <c r="C48" s="232">
        <v>290</v>
      </c>
      <c r="D48" s="322">
        <f>+C48*(100-E48)/100</f>
        <v>261</v>
      </c>
      <c r="E48" s="232">
        <v>10</v>
      </c>
      <c r="F48" s="232"/>
      <c r="G48" s="232">
        <v>110</v>
      </c>
      <c r="H48" s="232"/>
      <c r="I48" s="232"/>
      <c r="J48" s="232"/>
      <c r="K48" s="2471"/>
      <c r="L48" s="3" t="s">
        <v>1419</v>
      </c>
    </row>
    <row r="49" spans="1:12" ht="20.100000000000001" customHeight="1" x14ac:dyDescent="0.25">
      <c r="A49" s="521">
        <v>42217</v>
      </c>
      <c r="B49" s="522" t="s">
        <v>372</v>
      </c>
      <c r="C49" s="3482" t="s">
        <v>1514</v>
      </c>
      <c r="D49" s="3505"/>
      <c r="E49" s="3505"/>
      <c r="F49" s="3505"/>
      <c r="G49" s="3505"/>
      <c r="H49" s="3505"/>
      <c r="I49" s="3505"/>
      <c r="J49" s="3483"/>
      <c r="K49" s="2485"/>
    </row>
    <row r="50" spans="1:12" x14ac:dyDescent="0.25">
      <c r="A50" s="22">
        <v>42259</v>
      </c>
      <c r="B50" s="447" t="s">
        <v>12</v>
      </c>
      <c r="C50" s="232">
        <v>270</v>
      </c>
      <c r="D50" s="322">
        <f>+C50*(100-E50)/100</f>
        <v>243</v>
      </c>
      <c r="E50" s="232">
        <v>10</v>
      </c>
      <c r="F50" s="232"/>
      <c r="G50" s="232">
        <v>100</v>
      </c>
      <c r="H50" s="232"/>
      <c r="I50" s="232"/>
      <c r="J50" s="232"/>
      <c r="K50" s="2471"/>
      <c r="L50" s="3" t="s">
        <v>22</v>
      </c>
    </row>
    <row r="51" spans="1:12" x14ac:dyDescent="0.25">
      <c r="A51" s="484">
        <v>42311</v>
      </c>
      <c r="B51" s="488" t="s">
        <v>186</v>
      </c>
      <c r="C51" s="232"/>
      <c r="D51" s="322"/>
      <c r="E51" s="232"/>
      <c r="F51" s="232"/>
      <c r="G51" s="232"/>
      <c r="H51" s="232">
        <v>3915</v>
      </c>
      <c r="I51" s="232">
        <v>100</v>
      </c>
      <c r="J51" s="232"/>
      <c r="K51" s="2471"/>
      <c r="L51" s="3" t="s">
        <v>40</v>
      </c>
    </row>
    <row r="52" spans="1:12" x14ac:dyDescent="0.25">
      <c r="A52" s="59">
        <v>42336</v>
      </c>
      <c r="B52" s="60" t="s">
        <v>12</v>
      </c>
      <c r="C52" s="329">
        <v>235</v>
      </c>
      <c r="D52" s="233">
        <f>+C52*(100-E52)/100</f>
        <v>211.5</v>
      </c>
      <c r="E52" s="329">
        <v>10</v>
      </c>
      <c r="F52" s="329"/>
      <c r="G52" s="329">
        <v>45</v>
      </c>
      <c r="H52" s="329"/>
      <c r="I52" s="329"/>
      <c r="J52" s="329"/>
      <c r="K52" s="2566"/>
      <c r="L52" s="61" t="s">
        <v>18</v>
      </c>
    </row>
    <row r="53" spans="1:12" x14ac:dyDescent="0.25">
      <c r="A53" s="3459">
        <v>42349</v>
      </c>
      <c r="B53" s="561" t="s">
        <v>12</v>
      </c>
      <c r="C53" s="232">
        <v>240</v>
      </c>
      <c r="D53" s="322">
        <f>+C53*(100-E53)/100</f>
        <v>216</v>
      </c>
      <c r="E53" s="232">
        <v>10</v>
      </c>
      <c r="F53" s="232"/>
      <c r="G53" s="232">
        <v>80</v>
      </c>
      <c r="H53" s="232"/>
      <c r="I53" s="232"/>
      <c r="J53" s="232"/>
      <c r="K53" s="2471"/>
      <c r="L53" s="61" t="s">
        <v>1500</v>
      </c>
    </row>
    <row r="54" spans="1:12" ht="16.5" thickBot="1" x14ac:dyDescent="0.3">
      <c r="A54" s="3654"/>
      <c r="B54" s="1076" t="s">
        <v>372</v>
      </c>
      <c r="C54" s="3502" t="s">
        <v>1649</v>
      </c>
      <c r="D54" s="3845"/>
      <c r="E54" s="3845"/>
      <c r="F54" s="3845"/>
      <c r="G54" s="3845"/>
      <c r="H54" s="3845"/>
      <c r="I54" s="3845"/>
      <c r="J54" s="3503"/>
      <c r="K54" s="2581"/>
      <c r="L54" s="1091"/>
    </row>
    <row r="55" spans="1:12" ht="16.5" thickTop="1" x14ac:dyDescent="0.25">
      <c r="A55" s="29">
        <v>42382</v>
      </c>
      <c r="B55" s="30" t="s">
        <v>186</v>
      </c>
      <c r="C55" s="334"/>
      <c r="D55" s="335"/>
      <c r="E55" s="334"/>
      <c r="F55" s="334"/>
      <c r="G55" s="334"/>
      <c r="H55" s="3832" t="s">
        <v>554</v>
      </c>
      <c r="I55" s="3833"/>
      <c r="J55" s="3834"/>
      <c r="K55" s="2578"/>
      <c r="L55" s="31" t="s">
        <v>1416</v>
      </c>
    </row>
    <row r="56" spans="1:12" ht="20.100000000000001" customHeight="1" x14ac:dyDescent="0.25">
      <c r="A56" s="624">
        <v>42419</v>
      </c>
      <c r="B56" s="623" t="s">
        <v>12</v>
      </c>
      <c r="C56" s="256">
        <v>195</v>
      </c>
      <c r="D56" s="257">
        <f t="shared" ref="D56:D78" si="0">+C56*(100-E56)/100</f>
        <v>175.5</v>
      </c>
      <c r="E56" s="256">
        <v>10</v>
      </c>
      <c r="F56" s="256"/>
      <c r="G56" s="256">
        <v>100</v>
      </c>
      <c r="H56" s="256"/>
      <c r="I56" s="256"/>
      <c r="J56" s="256"/>
      <c r="K56" s="2550"/>
      <c r="L56" s="38" t="s">
        <v>1602</v>
      </c>
    </row>
    <row r="57" spans="1:12" ht="20.100000000000001" customHeight="1" x14ac:dyDescent="0.25">
      <c r="A57" s="658">
        <v>42452</v>
      </c>
      <c r="B57" s="657" t="s">
        <v>12</v>
      </c>
      <c r="C57" s="256">
        <v>190</v>
      </c>
      <c r="D57" s="257">
        <f t="shared" si="0"/>
        <v>171</v>
      </c>
      <c r="E57" s="256">
        <v>10</v>
      </c>
      <c r="F57" s="256"/>
      <c r="G57" s="256">
        <v>40</v>
      </c>
      <c r="H57" s="256"/>
      <c r="I57" s="256"/>
      <c r="J57" s="256"/>
      <c r="K57" s="2550"/>
      <c r="L57" s="38" t="s">
        <v>18</v>
      </c>
    </row>
    <row r="58" spans="1:12" ht="20.100000000000001" customHeight="1" x14ac:dyDescent="0.25">
      <c r="A58" s="22">
        <v>42456</v>
      </c>
      <c r="B58" s="652" t="s">
        <v>12</v>
      </c>
      <c r="C58" s="232">
        <v>270</v>
      </c>
      <c r="D58" s="322">
        <f t="shared" si="0"/>
        <v>243</v>
      </c>
      <c r="E58" s="232">
        <v>10</v>
      </c>
      <c r="F58" s="232"/>
      <c r="G58" s="232">
        <v>90</v>
      </c>
      <c r="H58" s="232"/>
      <c r="I58" s="232"/>
      <c r="J58" s="232"/>
      <c r="K58" s="2471"/>
      <c r="L58" s="3" t="s">
        <v>22</v>
      </c>
    </row>
    <row r="59" spans="1:12" ht="21.75" customHeight="1" x14ac:dyDescent="0.25">
      <c r="A59" s="22">
        <v>42461</v>
      </c>
      <c r="B59" s="661" t="s">
        <v>186</v>
      </c>
      <c r="C59" s="232"/>
      <c r="D59" s="322"/>
      <c r="E59" s="232"/>
      <c r="F59" s="232"/>
      <c r="G59" s="232"/>
      <c r="H59" s="232">
        <v>3975</v>
      </c>
      <c r="I59" s="232">
        <v>100</v>
      </c>
      <c r="J59" s="232"/>
      <c r="K59" s="2471"/>
      <c r="L59" s="3" t="s">
        <v>40</v>
      </c>
    </row>
    <row r="60" spans="1:12" ht="20.100000000000001" customHeight="1" x14ac:dyDescent="0.25">
      <c r="A60" s="699">
        <v>42509</v>
      </c>
      <c r="B60" s="698" t="s">
        <v>12</v>
      </c>
      <c r="C60" s="256">
        <v>200</v>
      </c>
      <c r="D60" s="257">
        <f t="shared" si="0"/>
        <v>180</v>
      </c>
      <c r="E60" s="256">
        <v>10</v>
      </c>
      <c r="F60" s="325"/>
      <c r="G60" s="256">
        <v>40</v>
      </c>
      <c r="H60" s="256"/>
      <c r="I60" s="256"/>
      <c r="J60" s="256"/>
      <c r="K60" s="2550"/>
      <c r="L60" s="38" t="s">
        <v>18</v>
      </c>
    </row>
    <row r="61" spans="1:12" ht="20.100000000000001" customHeight="1" x14ac:dyDescent="0.25">
      <c r="A61" s="22">
        <v>42531</v>
      </c>
      <c r="B61" s="11" t="s">
        <v>26</v>
      </c>
      <c r="C61" s="3473" t="s">
        <v>1388</v>
      </c>
      <c r="D61" s="3474"/>
      <c r="E61" s="3474"/>
      <c r="F61" s="3474"/>
      <c r="G61" s="3474"/>
      <c r="H61" s="3474"/>
      <c r="I61" s="3474"/>
      <c r="J61" s="3475"/>
      <c r="K61" s="2465"/>
    </row>
    <row r="62" spans="1:12" ht="31.5" customHeight="1" x14ac:dyDescent="0.25">
      <c r="A62" s="727">
        <v>42532</v>
      </c>
      <c r="B62" s="726" t="s">
        <v>12</v>
      </c>
      <c r="C62" s="256">
        <v>290</v>
      </c>
      <c r="D62" s="257">
        <f t="shared" si="0"/>
        <v>246.5</v>
      </c>
      <c r="E62" s="256">
        <v>15</v>
      </c>
      <c r="F62" s="256"/>
      <c r="G62" s="256">
        <v>80</v>
      </c>
      <c r="H62" s="256"/>
      <c r="I62" s="256"/>
      <c r="J62" s="256"/>
      <c r="K62" s="2550"/>
      <c r="L62" s="70" t="s">
        <v>1734</v>
      </c>
    </row>
    <row r="63" spans="1:12" ht="31.5" customHeight="1" x14ac:dyDescent="0.25">
      <c r="A63" s="22">
        <v>42541</v>
      </c>
      <c r="B63" s="11" t="s">
        <v>12</v>
      </c>
      <c r="C63" s="232">
        <v>345</v>
      </c>
      <c r="D63" s="322">
        <f t="shared" si="0"/>
        <v>293.25</v>
      </c>
      <c r="E63" s="232">
        <v>15</v>
      </c>
      <c r="F63" s="232"/>
      <c r="G63" s="232">
        <v>80</v>
      </c>
      <c r="H63" s="232"/>
      <c r="I63" s="232"/>
      <c r="J63" s="232"/>
      <c r="K63" s="2471"/>
      <c r="L63" s="32" t="s">
        <v>1735</v>
      </c>
    </row>
    <row r="64" spans="1:12" ht="31.5" customHeight="1" x14ac:dyDescent="0.25">
      <c r="A64" s="22">
        <v>42583</v>
      </c>
      <c r="B64" s="11" t="s">
        <v>186</v>
      </c>
      <c r="C64" s="232"/>
      <c r="D64" s="322"/>
      <c r="E64" s="232"/>
      <c r="F64" s="232"/>
      <c r="G64" s="232"/>
      <c r="H64" s="232">
        <v>4870</v>
      </c>
      <c r="I64" s="232">
        <v>100</v>
      </c>
      <c r="J64" s="232"/>
      <c r="K64" s="2471"/>
      <c r="L64" s="1033" t="s">
        <v>1811</v>
      </c>
    </row>
    <row r="65" spans="1:12" ht="31.5" customHeight="1" x14ac:dyDescent="0.25">
      <c r="A65" s="22">
        <v>42633</v>
      </c>
      <c r="B65" s="11" t="s">
        <v>12</v>
      </c>
      <c r="C65" s="232">
        <v>340</v>
      </c>
      <c r="D65" s="322">
        <f t="shared" si="0"/>
        <v>289</v>
      </c>
      <c r="E65" s="232">
        <v>15</v>
      </c>
      <c r="F65" s="232"/>
      <c r="G65" s="232">
        <v>75</v>
      </c>
      <c r="H65" s="232"/>
      <c r="I65" s="232"/>
      <c r="J65" s="232"/>
      <c r="K65" s="2471"/>
      <c r="L65" s="32" t="s">
        <v>1875</v>
      </c>
    </row>
    <row r="66" spans="1:12" ht="31.5" customHeight="1" thickBot="1" x14ac:dyDescent="0.3">
      <c r="A66" s="1030">
        <v>42726</v>
      </c>
      <c r="B66" s="68" t="s">
        <v>12</v>
      </c>
      <c r="C66" s="1031">
        <v>390</v>
      </c>
      <c r="D66" s="1032">
        <f t="shared" si="0"/>
        <v>331.5</v>
      </c>
      <c r="E66" s="1031">
        <v>15</v>
      </c>
      <c r="F66" s="1031"/>
      <c r="G66" s="1031">
        <v>100</v>
      </c>
      <c r="H66" s="1031"/>
      <c r="I66" s="1031"/>
      <c r="J66" s="1031"/>
      <c r="K66" s="2707"/>
      <c r="L66" s="1034" t="s">
        <v>2006</v>
      </c>
    </row>
    <row r="67" spans="1:12" ht="28.5" customHeight="1" thickTop="1" x14ac:dyDescent="0.25">
      <c r="A67" s="1527">
        <v>42807</v>
      </c>
      <c r="B67" s="1532" t="s">
        <v>186</v>
      </c>
      <c r="C67" s="1461"/>
      <c r="D67" s="1019"/>
      <c r="E67" s="1461"/>
      <c r="F67" s="1461"/>
      <c r="G67" s="1461"/>
      <c r="H67" s="1461">
        <v>4215</v>
      </c>
      <c r="I67" s="1461">
        <v>100</v>
      </c>
      <c r="J67" s="1461"/>
      <c r="K67" s="2708"/>
      <c r="L67" s="1536" t="s">
        <v>336</v>
      </c>
    </row>
    <row r="68" spans="1:12" ht="28.5" customHeight="1" x14ac:dyDescent="0.25">
      <c r="A68" s="22">
        <v>42817</v>
      </c>
      <c r="B68" s="11" t="s">
        <v>12</v>
      </c>
      <c r="C68" s="232">
        <v>335</v>
      </c>
      <c r="D68" s="322">
        <f t="shared" si="0"/>
        <v>274.7</v>
      </c>
      <c r="E68" s="232">
        <v>18</v>
      </c>
      <c r="F68" s="232"/>
      <c r="G68" s="232">
        <v>95</v>
      </c>
      <c r="H68" s="232"/>
      <c r="I68" s="232"/>
      <c r="J68" s="232"/>
      <c r="K68" s="2471"/>
      <c r="L68" s="32" t="s">
        <v>2097</v>
      </c>
    </row>
    <row r="69" spans="1:12" ht="28.5" customHeight="1" x14ac:dyDescent="0.25">
      <c r="A69" s="1123">
        <v>42859</v>
      </c>
      <c r="B69" s="1122" t="s">
        <v>12</v>
      </c>
      <c r="C69" s="256">
        <v>295</v>
      </c>
      <c r="D69" s="257">
        <f t="shared" si="0"/>
        <v>241.9</v>
      </c>
      <c r="E69" s="256">
        <v>18</v>
      </c>
      <c r="F69" s="256"/>
      <c r="G69" s="256">
        <v>50</v>
      </c>
      <c r="H69" s="256"/>
      <c r="I69" s="256"/>
      <c r="J69" s="256"/>
      <c r="K69" s="2550"/>
      <c r="L69" s="70" t="s">
        <v>18</v>
      </c>
    </row>
    <row r="70" spans="1:12" ht="28.5" customHeight="1" x14ac:dyDescent="0.25">
      <c r="A70" s="1328">
        <v>42928</v>
      </c>
      <c r="B70" s="1327" t="s">
        <v>12</v>
      </c>
      <c r="C70" s="256">
        <v>265</v>
      </c>
      <c r="D70" s="1331">
        <f t="shared" si="0"/>
        <v>217.3</v>
      </c>
      <c r="E70" s="256">
        <v>18</v>
      </c>
      <c r="F70" s="256"/>
      <c r="G70" s="256">
        <v>50</v>
      </c>
      <c r="H70" s="256"/>
      <c r="I70" s="256"/>
      <c r="J70" s="256"/>
      <c r="K70" s="2550"/>
      <c r="L70" s="70" t="s">
        <v>18</v>
      </c>
    </row>
    <row r="71" spans="1:12" ht="28.5" customHeight="1" x14ac:dyDescent="0.25">
      <c r="A71" s="22">
        <v>42948</v>
      </c>
      <c r="B71" s="11" t="s">
        <v>186</v>
      </c>
      <c r="C71" s="232"/>
      <c r="D71" s="322"/>
      <c r="E71" s="232"/>
      <c r="F71" s="232"/>
      <c r="G71" s="232"/>
      <c r="H71" s="232">
        <v>4340</v>
      </c>
      <c r="I71" s="232">
        <v>100</v>
      </c>
      <c r="J71" s="232"/>
      <c r="K71" s="2471"/>
      <c r="L71" s="3" t="s">
        <v>40</v>
      </c>
    </row>
    <row r="72" spans="1:12" ht="28.5" customHeight="1" x14ac:dyDescent="0.25">
      <c r="A72" s="1328">
        <v>42955</v>
      </c>
      <c r="B72" s="1327" t="s">
        <v>12</v>
      </c>
      <c r="C72" s="256">
        <v>250</v>
      </c>
      <c r="D72" s="1331">
        <f t="shared" si="0"/>
        <v>205</v>
      </c>
      <c r="E72" s="256">
        <v>18</v>
      </c>
      <c r="F72" s="256"/>
      <c r="G72" s="256">
        <v>40</v>
      </c>
      <c r="H72" s="256"/>
      <c r="I72" s="256"/>
      <c r="J72" s="256"/>
      <c r="K72" s="2550"/>
      <c r="L72" s="38" t="s">
        <v>18</v>
      </c>
    </row>
    <row r="73" spans="1:12" ht="28.5" customHeight="1" x14ac:dyDescent="0.25">
      <c r="A73" s="1328">
        <v>43052</v>
      </c>
      <c r="B73" s="1327" t="s">
        <v>12</v>
      </c>
      <c r="C73" s="256">
        <v>255</v>
      </c>
      <c r="D73" s="1331">
        <f t="shared" si="0"/>
        <v>209.1</v>
      </c>
      <c r="E73" s="256">
        <v>18</v>
      </c>
      <c r="F73" s="256"/>
      <c r="G73" s="256">
        <v>40</v>
      </c>
      <c r="H73" s="256"/>
      <c r="I73" s="256"/>
      <c r="J73" s="256"/>
      <c r="K73" s="2550"/>
      <c r="L73" s="38" t="s">
        <v>18</v>
      </c>
    </row>
    <row r="74" spans="1:12" ht="23.25" customHeight="1" thickBot="1" x14ac:dyDescent="0.3">
      <c r="A74" s="1448">
        <v>43073</v>
      </c>
      <c r="B74" s="1454" t="s">
        <v>186</v>
      </c>
      <c r="C74" s="332"/>
      <c r="D74" s="333"/>
      <c r="E74" s="332"/>
      <c r="F74" s="332"/>
      <c r="G74" s="332"/>
      <c r="H74" s="332">
        <v>4890</v>
      </c>
      <c r="I74" s="332">
        <v>95</v>
      </c>
      <c r="J74" s="332"/>
      <c r="K74" s="2696"/>
      <c r="L74" s="55" t="s">
        <v>74</v>
      </c>
    </row>
    <row r="75" spans="1:12" ht="20.100000000000001" customHeight="1" thickTop="1" x14ac:dyDescent="0.25">
      <c r="A75" s="29">
        <v>43118</v>
      </c>
      <c r="B75" s="30" t="s">
        <v>12</v>
      </c>
      <c r="C75" s="334">
        <v>250</v>
      </c>
      <c r="D75" s="335">
        <f t="shared" si="0"/>
        <v>205</v>
      </c>
      <c r="E75" s="334">
        <v>18</v>
      </c>
      <c r="F75" s="334"/>
      <c r="G75" s="334">
        <v>115</v>
      </c>
      <c r="H75" s="334"/>
      <c r="I75" s="334"/>
      <c r="J75" s="334"/>
      <c r="K75" s="2577"/>
      <c r="L75" s="74" t="s">
        <v>1623</v>
      </c>
    </row>
    <row r="76" spans="1:12" x14ac:dyDescent="0.25">
      <c r="A76" s="22">
        <v>43131</v>
      </c>
      <c r="B76" s="11" t="s">
        <v>16</v>
      </c>
      <c r="C76" s="3473" t="s">
        <v>2445</v>
      </c>
      <c r="D76" s="3474"/>
      <c r="E76" s="3474"/>
      <c r="F76" s="3474"/>
      <c r="G76" s="3474"/>
      <c r="H76" s="3474"/>
      <c r="I76" s="3474"/>
      <c r="J76" s="3475"/>
      <c r="K76" s="2465"/>
    </row>
    <row r="77" spans="1:12" ht="20.100000000000001" customHeight="1" x14ac:dyDescent="0.25">
      <c r="A77" s="22">
        <v>43132</v>
      </c>
      <c r="B77" s="11" t="s">
        <v>186</v>
      </c>
      <c r="C77" s="232"/>
      <c r="D77" s="322"/>
      <c r="E77" s="232"/>
      <c r="F77" s="232"/>
      <c r="G77" s="232"/>
      <c r="H77" s="232">
        <v>4940</v>
      </c>
      <c r="I77" s="232">
        <v>100</v>
      </c>
      <c r="J77" s="232"/>
      <c r="K77" s="2471"/>
      <c r="L77" s="3" t="s">
        <v>40</v>
      </c>
    </row>
    <row r="78" spans="1:12" x14ac:dyDescent="0.25">
      <c r="A78" s="22">
        <v>43177</v>
      </c>
      <c r="B78" s="11" t="s">
        <v>12</v>
      </c>
      <c r="C78" s="232">
        <v>300</v>
      </c>
      <c r="D78" s="322">
        <f t="shared" si="0"/>
        <v>246</v>
      </c>
      <c r="E78" s="232">
        <v>18</v>
      </c>
      <c r="F78" s="232"/>
      <c r="G78" s="232">
        <v>125</v>
      </c>
      <c r="H78" s="232"/>
      <c r="I78" s="232"/>
      <c r="J78" s="232"/>
      <c r="K78" s="2471"/>
      <c r="L78" s="3" t="s">
        <v>2542</v>
      </c>
    </row>
    <row r="79" spans="1:12" ht="78.75" customHeight="1" x14ac:dyDescent="0.25">
      <c r="A79" s="22">
        <v>43205</v>
      </c>
      <c r="B79" s="11" t="s">
        <v>14</v>
      </c>
      <c r="C79" s="3473" t="s">
        <v>2565</v>
      </c>
      <c r="D79" s="3474"/>
      <c r="E79" s="3474"/>
      <c r="F79" s="3474"/>
      <c r="G79" s="3474"/>
      <c r="H79" s="3474"/>
      <c r="I79" s="3474"/>
      <c r="J79" s="3475"/>
      <c r="K79" s="2465"/>
      <c r="L79" s="32" t="s">
        <v>2568</v>
      </c>
    </row>
    <row r="80" spans="1:12" x14ac:dyDescent="0.25">
      <c r="A80" s="1556">
        <v>43212</v>
      </c>
      <c r="B80" s="1555" t="s">
        <v>12</v>
      </c>
      <c r="C80" s="256">
        <v>175</v>
      </c>
      <c r="D80" s="1558">
        <f t="shared" ref="D80:D94" si="1">+C80*(100-E80)/100</f>
        <v>143.5</v>
      </c>
      <c r="E80" s="256">
        <v>18</v>
      </c>
      <c r="F80" s="256"/>
      <c r="G80" s="256">
        <v>120</v>
      </c>
      <c r="H80" s="256"/>
      <c r="I80" s="256"/>
      <c r="J80" s="256"/>
      <c r="K80" s="2550"/>
      <c r="L80" s="38" t="s">
        <v>2571</v>
      </c>
    </row>
    <row r="81" spans="1:12" x14ac:dyDescent="0.25">
      <c r="A81" s="1568">
        <v>43214</v>
      </c>
      <c r="B81" s="1567" t="s">
        <v>186</v>
      </c>
      <c r="C81" s="256"/>
      <c r="D81" s="1572"/>
      <c r="E81" s="256"/>
      <c r="F81" s="256"/>
      <c r="G81" s="256"/>
      <c r="H81" s="256">
        <v>5115</v>
      </c>
      <c r="I81" s="256">
        <v>97</v>
      </c>
      <c r="J81" s="256"/>
      <c r="K81" s="2550"/>
      <c r="L81" s="38" t="s">
        <v>2454</v>
      </c>
    </row>
    <row r="82" spans="1:12" ht="72" customHeight="1" x14ac:dyDescent="0.25">
      <c r="A82" s="1254">
        <v>43214</v>
      </c>
      <c r="B82" s="1255" t="s">
        <v>31</v>
      </c>
      <c r="C82" s="3659" t="s">
        <v>2663</v>
      </c>
      <c r="D82" s="3660"/>
      <c r="E82" s="3660"/>
      <c r="F82" s="3660"/>
      <c r="G82" s="3660"/>
      <c r="H82" s="3660"/>
      <c r="I82" s="3660"/>
      <c r="J82" s="3661"/>
      <c r="K82" s="2562"/>
      <c r="L82" s="1318" t="s">
        <v>2066</v>
      </c>
    </row>
    <row r="83" spans="1:12" x14ac:dyDescent="0.25">
      <c r="A83" s="22">
        <v>43223</v>
      </c>
      <c r="B83" s="11" t="s">
        <v>12</v>
      </c>
      <c r="C83" s="232">
        <v>215</v>
      </c>
      <c r="D83" s="322">
        <f t="shared" si="1"/>
        <v>176.3</v>
      </c>
      <c r="E83" s="232">
        <v>18</v>
      </c>
      <c r="F83" s="232"/>
      <c r="G83" s="232">
        <v>118</v>
      </c>
      <c r="H83" s="232"/>
      <c r="I83" s="232"/>
      <c r="J83" s="232"/>
      <c r="K83" s="2471"/>
      <c r="L83" s="3" t="s">
        <v>324</v>
      </c>
    </row>
    <row r="84" spans="1:12" ht="20.100000000000001" customHeight="1" x14ac:dyDescent="0.25">
      <c r="A84" s="22">
        <v>43228</v>
      </c>
      <c r="B84" s="11" t="s">
        <v>186</v>
      </c>
      <c r="C84" s="232"/>
      <c r="D84" s="322"/>
      <c r="E84" s="232"/>
      <c r="F84" s="232"/>
      <c r="G84" s="232"/>
      <c r="H84" s="232">
        <v>5160</v>
      </c>
      <c r="I84" s="232">
        <v>100</v>
      </c>
      <c r="J84" s="232"/>
      <c r="K84" s="2471"/>
    </row>
    <row r="85" spans="1:12" ht="20.100000000000001" customHeight="1" x14ac:dyDescent="0.25">
      <c r="A85" s="22">
        <v>43242</v>
      </c>
      <c r="B85" s="11" t="s">
        <v>186</v>
      </c>
      <c r="C85" s="232"/>
      <c r="D85" s="322"/>
      <c r="E85" s="232"/>
      <c r="F85" s="232"/>
      <c r="G85" s="232"/>
      <c r="H85" s="232">
        <v>5100</v>
      </c>
      <c r="I85" s="232">
        <v>97</v>
      </c>
      <c r="J85" s="232"/>
      <c r="K85" s="2471"/>
      <c r="L85" s="3" t="s">
        <v>40</v>
      </c>
    </row>
    <row r="86" spans="1:12" ht="20.100000000000001" customHeight="1" x14ac:dyDescent="0.25">
      <c r="A86" s="22">
        <v>43316</v>
      </c>
      <c r="B86" s="11" t="s">
        <v>12</v>
      </c>
      <c r="C86" s="232">
        <v>215</v>
      </c>
      <c r="D86" s="322">
        <f t="shared" si="1"/>
        <v>176.3</v>
      </c>
      <c r="E86" s="232">
        <v>18</v>
      </c>
      <c r="F86" s="232"/>
      <c r="G86" s="232">
        <v>115</v>
      </c>
      <c r="H86" s="232"/>
      <c r="I86" s="232"/>
      <c r="J86" s="232"/>
      <c r="K86" s="2471"/>
      <c r="L86" s="3" t="s">
        <v>1623</v>
      </c>
    </row>
    <row r="87" spans="1:12" ht="20.100000000000001" customHeight="1" x14ac:dyDescent="0.25">
      <c r="A87" s="22">
        <v>43378</v>
      </c>
      <c r="B87" s="11" t="s">
        <v>12</v>
      </c>
      <c r="C87" s="232">
        <v>195</v>
      </c>
      <c r="D87" s="322">
        <f t="shared" si="1"/>
        <v>159.9</v>
      </c>
      <c r="E87" s="232">
        <v>18</v>
      </c>
      <c r="F87" s="232"/>
      <c r="G87" s="232">
        <v>115</v>
      </c>
      <c r="H87" s="232"/>
      <c r="I87" s="232"/>
      <c r="J87" s="232"/>
      <c r="K87" s="2471"/>
      <c r="L87" s="3" t="s">
        <v>2097</v>
      </c>
    </row>
    <row r="88" spans="1:12" ht="20.100000000000001" customHeight="1" x14ac:dyDescent="0.25">
      <c r="A88" s="22">
        <v>43391</v>
      </c>
      <c r="B88" s="11" t="s">
        <v>16</v>
      </c>
      <c r="C88" s="3473" t="s">
        <v>3107</v>
      </c>
      <c r="D88" s="3474"/>
      <c r="E88" s="3474"/>
      <c r="F88" s="3474"/>
      <c r="G88" s="3474"/>
      <c r="H88" s="3474"/>
      <c r="I88" s="3474"/>
      <c r="J88" s="3475"/>
      <c r="K88" s="2465"/>
    </row>
    <row r="89" spans="1:12" ht="20.100000000000001" customHeight="1" x14ac:dyDescent="0.25">
      <c r="A89" s="1792">
        <v>43392</v>
      </c>
      <c r="B89" s="1791" t="s">
        <v>186</v>
      </c>
      <c r="C89" s="1793"/>
      <c r="D89" s="1793"/>
      <c r="E89" s="1793"/>
      <c r="F89" s="1793"/>
      <c r="G89" s="1793"/>
      <c r="H89" s="1793">
        <v>5460</v>
      </c>
      <c r="I89" s="1793">
        <v>82</v>
      </c>
      <c r="J89" s="256"/>
      <c r="K89" s="2550"/>
      <c r="L89" s="38"/>
    </row>
    <row r="90" spans="1:12" ht="20.100000000000001" customHeight="1" x14ac:dyDescent="0.25">
      <c r="A90" s="22">
        <v>43417</v>
      </c>
      <c r="B90" s="11" t="s">
        <v>186</v>
      </c>
      <c r="C90" s="232"/>
      <c r="D90" s="322"/>
      <c r="E90" s="232"/>
      <c r="F90" s="232"/>
      <c r="G90" s="232"/>
      <c r="H90" s="232">
        <v>5030</v>
      </c>
      <c r="I90" s="232">
        <v>94</v>
      </c>
      <c r="J90" s="232"/>
      <c r="K90" s="2471"/>
      <c r="L90" s="3" t="s">
        <v>40</v>
      </c>
    </row>
    <row r="91" spans="1:12" ht="20.100000000000001" customHeight="1" thickBot="1" x14ac:dyDescent="0.3">
      <c r="A91" s="22">
        <v>43433</v>
      </c>
      <c r="B91" s="11" t="s">
        <v>12</v>
      </c>
      <c r="C91" s="232">
        <v>265</v>
      </c>
      <c r="D91" s="322">
        <f t="shared" si="1"/>
        <v>217.3</v>
      </c>
      <c r="E91" s="232">
        <v>18</v>
      </c>
      <c r="F91" s="232"/>
      <c r="G91" s="232">
        <v>130</v>
      </c>
      <c r="H91" s="232"/>
      <c r="I91" s="232"/>
      <c r="J91" s="232"/>
      <c r="K91" s="2471"/>
      <c r="L91" s="3" t="s">
        <v>2097</v>
      </c>
    </row>
    <row r="92" spans="1:12" ht="16.5" thickTop="1" x14ac:dyDescent="0.25">
      <c r="A92" s="39">
        <v>43482</v>
      </c>
      <c r="B92" s="40" t="s">
        <v>12</v>
      </c>
      <c r="C92" s="254">
        <v>275</v>
      </c>
      <c r="D92" s="1825">
        <f t="shared" si="1"/>
        <v>233.75</v>
      </c>
      <c r="E92" s="254">
        <v>15</v>
      </c>
      <c r="F92" s="254"/>
      <c r="G92" s="254">
        <v>150</v>
      </c>
      <c r="H92" s="254"/>
      <c r="I92" s="254"/>
      <c r="J92" s="254"/>
      <c r="K92" s="2551"/>
      <c r="L92" s="41" t="s">
        <v>2222</v>
      </c>
    </row>
    <row r="93" spans="1:12" ht="22.5" customHeight="1" x14ac:dyDescent="0.25">
      <c r="A93" s="22">
        <v>43539</v>
      </c>
      <c r="B93" s="11" t="s">
        <v>16</v>
      </c>
      <c r="C93" s="3482" t="s">
        <v>3106</v>
      </c>
      <c r="D93" s="3505"/>
      <c r="E93" s="3505"/>
      <c r="F93" s="3505"/>
      <c r="G93" s="3505"/>
      <c r="H93" s="3505"/>
      <c r="I93" s="3505"/>
      <c r="J93" s="3483"/>
      <c r="K93" s="2485"/>
    </row>
    <row r="94" spans="1:12" x14ac:dyDescent="0.25">
      <c r="A94" s="22">
        <v>43543</v>
      </c>
      <c r="B94" s="11" t="s">
        <v>12</v>
      </c>
      <c r="C94" s="232">
        <v>245</v>
      </c>
      <c r="D94" s="322">
        <f t="shared" si="1"/>
        <v>196</v>
      </c>
      <c r="E94" s="232">
        <v>20</v>
      </c>
      <c r="F94" s="232"/>
      <c r="G94" s="232">
        <v>120</v>
      </c>
      <c r="H94" s="232"/>
      <c r="I94" s="232"/>
      <c r="J94" s="232"/>
      <c r="K94" s="2471"/>
      <c r="L94" s="3" t="s">
        <v>1623</v>
      </c>
    </row>
    <row r="95" spans="1:12" ht="20.100000000000001" customHeight="1" x14ac:dyDescent="0.25">
      <c r="A95" s="22">
        <v>43576</v>
      </c>
      <c r="B95" s="11" t="s">
        <v>186</v>
      </c>
      <c r="C95" s="232"/>
      <c r="D95" s="322"/>
      <c r="E95" s="232"/>
      <c r="F95" s="232"/>
      <c r="G95" s="232"/>
      <c r="H95" s="232">
        <v>5130</v>
      </c>
      <c r="I95" s="232">
        <v>100</v>
      </c>
      <c r="J95" s="232"/>
      <c r="K95" s="2471"/>
      <c r="L95" s="3" t="s">
        <v>40</v>
      </c>
    </row>
    <row r="96" spans="1:12" ht="47.25" customHeight="1" x14ac:dyDescent="0.25">
      <c r="A96" s="22">
        <v>43635</v>
      </c>
      <c r="B96" s="11" t="s">
        <v>16</v>
      </c>
      <c r="C96" s="3473" t="s">
        <v>3413</v>
      </c>
      <c r="D96" s="3474"/>
      <c r="E96" s="3474"/>
      <c r="F96" s="3474"/>
      <c r="G96" s="3474"/>
      <c r="H96" s="3474"/>
      <c r="I96" s="3474"/>
      <c r="J96" s="3475"/>
      <c r="K96" s="2465"/>
    </row>
    <row r="97" spans="1:12" ht="24.75" customHeight="1" x14ac:dyDescent="0.25">
      <c r="A97" s="2053">
        <v>43677</v>
      </c>
      <c r="B97" s="2052" t="s">
        <v>12</v>
      </c>
      <c r="C97" s="256">
        <v>160</v>
      </c>
      <c r="D97" s="2055">
        <v>128</v>
      </c>
      <c r="E97" s="256">
        <v>20</v>
      </c>
      <c r="F97" s="256"/>
      <c r="G97" s="256">
        <v>115</v>
      </c>
      <c r="H97" s="256"/>
      <c r="I97" s="256"/>
      <c r="J97" s="256"/>
      <c r="K97" s="2550"/>
      <c r="L97" s="38" t="s">
        <v>3144</v>
      </c>
    </row>
    <row r="98" spans="1:12" ht="24.75" customHeight="1" x14ac:dyDescent="0.25">
      <c r="A98" s="22">
        <v>43677</v>
      </c>
      <c r="B98" s="11" t="s">
        <v>14</v>
      </c>
      <c r="C98" s="3482" t="s">
        <v>3145</v>
      </c>
      <c r="D98" s="3505"/>
      <c r="E98" s="3505"/>
      <c r="F98" s="3505"/>
      <c r="G98" s="3505"/>
      <c r="H98" s="3505"/>
      <c r="I98" s="3505"/>
      <c r="J98" s="3483"/>
      <c r="K98" s="2485"/>
    </row>
    <row r="99" spans="1:12" ht="20.100000000000001" customHeight="1" x14ac:dyDescent="0.25">
      <c r="A99" s="22">
        <v>43705</v>
      </c>
      <c r="B99" s="11" t="s">
        <v>186</v>
      </c>
      <c r="C99" s="232"/>
      <c r="D99" s="322"/>
      <c r="E99" s="232"/>
      <c r="F99" s="232"/>
      <c r="G99" s="232"/>
      <c r="H99" s="232">
        <v>4835</v>
      </c>
      <c r="I99" s="232">
        <v>100</v>
      </c>
      <c r="J99" s="232"/>
      <c r="K99" s="2471"/>
      <c r="L99" s="3" t="s">
        <v>40</v>
      </c>
    </row>
    <row r="100" spans="1:12" ht="20.100000000000001" customHeight="1" x14ac:dyDescent="0.25">
      <c r="A100" s="22">
        <v>43734</v>
      </c>
      <c r="B100" s="11" t="s">
        <v>12</v>
      </c>
      <c r="C100" s="232">
        <v>235</v>
      </c>
      <c r="D100" s="322">
        <f>+C100*(100-E100)/100</f>
        <v>199.75</v>
      </c>
      <c r="E100" s="232">
        <v>15</v>
      </c>
      <c r="F100" s="232" t="s">
        <v>159</v>
      </c>
      <c r="G100" s="232">
        <v>125</v>
      </c>
      <c r="H100" s="232"/>
      <c r="I100" s="232"/>
      <c r="J100" s="232"/>
      <c r="K100" s="2471"/>
      <c r="L100" s="3" t="s">
        <v>3207</v>
      </c>
    </row>
    <row r="101" spans="1:12" ht="20.100000000000001" customHeight="1" x14ac:dyDescent="0.25">
      <c r="A101" s="22">
        <v>43823</v>
      </c>
      <c r="B101" s="11" t="s">
        <v>12</v>
      </c>
      <c r="C101" s="232">
        <v>265</v>
      </c>
      <c r="D101" s="322">
        <f>+C101*(100-E101)/100</f>
        <v>225.25</v>
      </c>
      <c r="E101" s="232">
        <v>15</v>
      </c>
      <c r="F101" s="232" t="s">
        <v>159</v>
      </c>
      <c r="G101" s="232">
        <v>100</v>
      </c>
      <c r="H101" s="232"/>
      <c r="I101" s="232"/>
      <c r="J101" s="232"/>
      <c r="K101" s="2471"/>
      <c r="L101" s="3" t="s">
        <v>1623</v>
      </c>
    </row>
    <row r="102" spans="1:12" ht="16.5" thickBot="1" x14ac:dyDescent="0.3">
      <c r="A102" s="33">
        <v>43827</v>
      </c>
      <c r="B102" s="34" t="s">
        <v>186</v>
      </c>
      <c r="C102" s="2257"/>
      <c r="D102" s="2255"/>
      <c r="E102" s="2257"/>
      <c r="F102" s="2257"/>
      <c r="G102" s="2257"/>
      <c r="H102" s="2257">
        <v>5000</v>
      </c>
      <c r="I102" s="2257">
        <v>100</v>
      </c>
      <c r="J102" s="2257"/>
      <c r="K102" s="2565"/>
      <c r="L102" s="35" t="s">
        <v>40</v>
      </c>
    </row>
    <row r="103" spans="1:12" ht="68.25" customHeight="1" thickTop="1" x14ac:dyDescent="0.25">
      <c r="A103" s="2254">
        <v>43858</v>
      </c>
      <c r="B103" s="2256" t="s">
        <v>14</v>
      </c>
      <c r="C103" s="3829" t="s">
        <v>3410</v>
      </c>
      <c r="D103" s="3830"/>
      <c r="E103" s="3830"/>
      <c r="F103" s="3830"/>
      <c r="G103" s="3830"/>
      <c r="H103" s="3830"/>
      <c r="I103" s="3830"/>
      <c r="J103" s="3831"/>
      <c r="K103" s="2625"/>
      <c r="L103" s="2258" t="s">
        <v>2882</v>
      </c>
    </row>
    <row r="104" spans="1:12" ht="66" customHeight="1" x14ac:dyDescent="0.25">
      <c r="A104" s="1254">
        <v>43863</v>
      </c>
      <c r="B104" s="1255" t="s">
        <v>31</v>
      </c>
      <c r="C104" s="3659" t="s">
        <v>3418</v>
      </c>
      <c r="D104" s="3660"/>
      <c r="E104" s="3660"/>
      <c r="F104" s="3660"/>
      <c r="G104" s="3660"/>
      <c r="H104" s="3660"/>
      <c r="I104" s="3660"/>
      <c r="J104" s="3661"/>
      <c r="K104" s="2562"/>
      <c r="L104" s="1256" t="s">
        <v>3187</v>
      </c>
    </row>
    <row r="105" spans="1:12" ht="21" customHeight="1" x14ac:dyDescent="0.25">
      <c r="A105" s="22">
        <v>43883</v>
      </c>
      <c r="B105" s="11" t="s">
        <v>12</v>
      </c>
      <c r="C105" s="232">
        <v>230</v>
      </c>
      <c r="D105" s="322">
        <f>+C105*(100-E105)/100</f>
        <v>195.5</v>
      </c>
      <c r="E105" s="232">
        <v>15</v>
      </c>
      <c r="F105" s="232" t="s">
        <v>159</v>
      </c>
      <c r="G105" s="232">
        <v>115</v>
      </c>
      <c r="H105" s="232"/>
      <c r="I105" s="232"/>
      <c r="J105" s="232"/>
      <c r="K105" s="2471"/>
      <c r="L105" s="3" t="s">
        <v>2524</v>
      </c>
    </row>
    <row r="106" spans="1:12" ht="21" customHeight="1" x14ac:dyDescent="0.25">
      <c r="A106" s="22">
        <v>43899</v>
      </c>
      <c r="B106" s="11" t="s">
        <v>186</v>
      </c>
      <c r="C106" s="322"/>
      <c r="D106" s="2268" t="s">
        <v>301</v>
      </c>
      <c r="E106" s="322"/>
      <c r="F106" s="322"/>
      <c r="G106" s="322"/>
      <c r="H106" s="322">
        <v>5375</v>
      </c>
      <c r="I106" s="322">
        <v>100</v>
      </c>
      <c r="J106" s="232"/>
      <c r="K106" s="2471"/>
      <c r="L106" s="3" t="s">
        <v>40</v>
      </c>
    </row>
    <row r="107" spans="1:12" ht="21" customHeight="1" x14ac:dyDescent="0.25">
      <c r="A107" s="2410">
        <v>43920</v>
      </c>
      <c r="B107" s="2306" t="s">
        <v>4</v>
      </c>
      <c r="C107" s="2307"/>
      <c r="D107" s="2307"/>
      <c r="E107" s="2307">
        <v>15</v>
      </c>
      <c r="F107" s="2307"/>
      <c r="G107" s="2307"/>
      <c r="H107" s="2307"/>
      <c r="I107" s="2307"/>
      <c r="J107" s="2311"/>
      <c r="K107" s="2602"/>
      <c r="L107" s="2308"/>
    </row>
    <row r="108" spans="1:12" ht="21" customHeight="1" x14ac:dyDescent="0.25">
      <c r="A108" s="2410">
        <v>43951</v>
      </c>
      <c r="B108" s="2306" t="s">
        <v>4</v>
      </c>
      <c r="C108" s="2307"/>
      <c r="D108" s="2307"/>
      <c r="E108" s="2307">
        <v>15</v>
      </c>
      <c r="F108" s="2307"/>
      <c r="G108" s="2307"/>
      <c r="H108" s="2307"/>
      <c r="I108" s="2307"/>
      <c r="J108" s="2311"/>
      <c r="K108" s="2602"/>
      <c r="L108" s="2308"/>
    </row>
    <row r="109" spans="1:12" ht="21" customHeight="1" x14ac:dyDescent="0.25">
      <c r="A109" s="2410">
        <v>43981</v>
      </c>
      <c r="B109" s="2306" t="s">
        <v>4</v>
      </c>
      <c r="C109" s="2307"/>
      <c r="D109" s="2307"/>
      <c r="E109" s="2307">
        <v>18</v>
      </c>
      <c r="F109" s="2307"/>
      <c r="G109" s="2307"/>
      <c r="H109" s="2307"/>
      <c r="I109" s="2307"/>
      <c r="J109" s="2311"/>
      <c r="K109" s="2602"/>
      <c r="L109" s="2308"/>
    </row>
    <row r="110" spans="1:12" ht="21" customHeight="1" x14ac:dyDescent="0.25">
      <c r="A110" s="22">
        <v>43997</v>
      </c>
      <c r="B110" s="11" t="s">
        <v>12</v>
      </c>
      <c r="C110" s="232">
        <v>235</v>
      </c>
      <c r="D110" s="2268">
        <f>+C110*(100-E110)/100</f>
        <v>192.7</v>
      </c>
      <c r="E110" s="232">
        <v>18</v>
      </c>
      <c r="F110" s="232" t="s">
        <v>159</v>
      </c>
      <c r="G110" s="232">
        <v>120</v>
      </c>
      <c r="H110" s="232"/>
      <c r="I110" s="232"/>
      <c r="J110" s="232"/>
      <c r="K110" s="2471"/>
      <c r="L110" s="3" t="s">
        <v>2524</v>
      </c>
    </row>
    <row r="111" spans="1:12" ht="20.100000000000001" customHeight="1" x14ac:dyDescent="0.25">
      <c r="A111" s="2410">
        <v>44012</v>
      </c>
      <c r="B111" s="2306" t="s">
        <v>4</v>
      </c>
      <c r="C111" s="2307"/>
      <c r="D111" s="2307"/>
      <c r="E111" s="2307">
        <v>20</v>
      </c>
      <c r="F111" s="2307"/>
      <c r="G111" s="2307"/>
      <c r="H111" s="2307"/>
      <c r="I111" s="2307"/>
      <c r="J111" s="2311"/>
      <c r="K111" s="2602"/>
      <c r="L111" s="2308"/>
    </row>
    <row r="112" spans="1:12" x14ac:dyDescent="0.25">
      <c r="A112" s="2410">
        <v>44042</v>
      </c>
      <c r="B112" s="2306" t="s">
        <v>4</v>
      </c>
      <c r="C112" s="2307"/>
      <c r="D112" s="2307"/>
      <c r="E112" s="2307">
        <v>20</v>
      </c>
      <c r="F112" s="2307"/>
      <c r="G112" s="2307"/>
      <c r="H112" s="2307"/>
      <c r="I112" s="2307"/>
      <c r="J112" s="2311"/>
      <c r="K112" s="2882"/>
      <c r="L112" s="2308"/>
    </row>
    <row r="113" spans="1:12" x14ac:dyDescent="0.25">
      <c r="A113" s="2860">
        <v>44070</v>
      </c>
      <c r="B113" s="2859" t="s">
        <v>186</v>
      </c>
      <c r="C113" s="256"/>
      <c r="D113" s="2862" t="s">
        <v>301</v>
      </c>
      <c r="E113" s="256"/>
      <c r="F113" s="256"/>
      <c r="G113" s="256"/>
      <c r="H113" s="256">
        <v>4050</v>
      </c>
      <c r="I113" s="256">
        <v>100</v>
      </c>
      <c r="J113" s="256"/>
      <c r="K113" s="2861"/>
      <c r="L113" s="38" t="s">
        <v>1409</v>
      </c>
    </row>
    <row r="114" spans="1:12" x14ac:dyDescent="0.25">
      <c r="A114" s="2410">
        <v>44073</v>
      </c>
      <c r="B114" s="2306" t="s">
        <v>4</v>
      </c>
      <c r="C114" s="2307"/>
      <c r="D114" s="2307"/>
      <c r="E114" s="2307">
        <v>35</v>
      </c>
      <c r="F114" s="2307"/>
      <c r="G114" s="2307"/>
      <c r="H114" s="2307"/>
      <c r="I114" s="2307"/>
      <c r="J114" s="2311"/>
      <c r="K114" s="2882"/>
      <c r="L114" s="2308"/>
    </row>
    <row r="115" spans="1:12" x14ac:dyDescent="0.25">
      <c r="A115" s="2865">
        <v>44075</v>
      </c>
      <c r="B115" s="2864" t="s">
        <v>186</v>
      </c>
      <c r="C115" s="256"/>
      <c r="D115" s="2870" t="s">
        <v>301</v>
      </c>
      <c r="E115" s="256"/>
      <c r="F115" s="256"/>
      <c r="G115" s="256"/>
      <c r="H115" s="256">
        <v>3900</v>
      </c>
      <c r="I115" s="256">
        <v>100</v>
      </c>
      <c r="J115" s="256"/>
      <c r="K115" s="2866"/>
      <c r="L115" s="38" t="s">
        <v>1409</v>
      </c>
    </row>
    <row r="116" spans="1:12" ht="31.5" x14ac:dyDescent="0.25">
      <c r="A116" s="2889">
        <v>44088</v>
      </c>
      <c r="B116" s="2888" t="s">
        <v>12</v>
      </c>
      <c r="C116" s="256">
        <v>166</v>
      </c>
      <c r="D116" s="2891">
        <f>+C116-(E116/100*C116)</f>
        <v>107.9</v>
      </c>
      <c r="E116" s="256">
        <v>35</v>
      </c>
      <c r="F116" s="256" t="s">
        <v>159</v>
      </c>
      <c r="G116" s="256">
        <v>120</v>
      </c>
      <c r="H116" s="256"/>
      <c r="I116" s="256"/>
      <c r="J116" s="256"/>
      <c r="K116" s="2890"/>
      <c r="L116" s="38" t="s">
        <v>3925</v>
      </c>
    </row>
    <row r="117" spans="1:12" ht="31.5" x14ac:dyDescent="0.25">
      <c r="A117" s="2896">
        <v>44101</v>
      </c>
      <c r="B117" s="2895" t="s">
        <v>12</v>
      </c>
      <c r="C117" s="256">
        <v>130</v>
      </c>
      <c r="D117" s="2898">
        <f>+C117*(100-E117)/100</f>
        <v>84.5</v>
      </c>
      <c r="E117" s="256">
        <v>35</v>
      </c>
      <c r="F117" s="256" t="s">
        <v>159</v>
      </c>
      <c r="G117" s="256">
        <v>100</v>
      </c>
      <c r="H117" s="256"/>
      <c r="I117" s="256"/>
      <c r="J117" s="256"/>
      <c r="K117" s="2897"/>
      <c r="L117" s="38" t="s">
        <v>3948</v>
      </c>
    </row>
    <row r="118" spans="1:12" x14ac:dyDescent="0.25">
      <c r="A118" s="2410">
        <v>44104</v>
      </c>
      <c r="B118" s="2306" t="s">
        <v>4</v>
      </c>
      <c r="C118" s="2307"/>
      <c r="D118" s="2307"/>
      <c r="E118" s="2307">
        <v>35</v>
      </c>
      <c r="F118" s="2307"/>
      <c r="G118" s="2307"/>
      <c r="H118" s="2307"/>
      <c r="I118" s="2307"/>
      <c r="J118" s="2311"/>
      <c r="K118" s="3126"/>
      <c r="L118" s="2308"/>
    </row>
    <row r="119" spans="1:12" ht="20.100000000000001" customHeight="1" x14ac:dyDescent="0.25">
      <c r="A119" s="22">
        <v>44112</v>
      </c>
      <c r="B119" s="11" t="s">
        <v>14</v>
      </c>
      <c r="C119" s="3473" t="s">
        <v>236</v>
      </c>
      <c r="D119" s="3474"/>
      <c r="E119" s="3474"/>
      <c r="F119" s="3474"/>
      <c r="G119" s="3474"/>
      <c r="H119" s="3474"/>
      <c r="I119" s="3474"/>
      <c r="J119" s="3475"/>
      <c r="K119" s="2471"/>
    </row>
    <row r="120" spans="1:12" ht="20.100000000000001" customHeight="1" x14ac:dyDescent="0.25">
      <c r="A120" s="22">
        <v>44114</v>
      </c>
      <c r="B120" s="11" t="s">
        <v>12</v>
      </c>
      <c r="C120" s="232">
        <v>250</v>
      </c>
      <c r="D120" s="2268">
        <f>+C120-(E120/100*C120)</f>
        <v>162.5</v>
      </c>
      <c r="E120" s="232">
        <v>35</v>
      </c>
      <c r="F120" s="232" t="s">
        <v>159</v>
      </c>
      <c r="G120" s="232">
        <v>110</v>
      </c>
      <c r="H120" s="232"/>
      <c r="I120" s="232"/>
      <c r="J120" s="232"/>
      <c r="K120" s="2471"/>
      <c r="L120" s="3" t="s">
        <v>296</v>
      </c>
    </row>
    <row r="121" spans="1:12" x14ac:dyDescent="0.25">
      <c r="A121" s="2410">
        <v>44134</v>
      </c>
      <c r="B121" s="2306" t="s">
        <v>4</v>
      </c>
      <c r="C121" s="2307"/>
      <c r="D121" s="2307"/>
      <c r="E121" s="2307">
        <v>35</v>
      </c>
      <c r="F121" s="2307"/>
      <c r="G121" s="2307"/>
      <c r="H121" s="2307"/>
      <c r="I121" s="2307"/>
      <c r="J121" s="2311"/>
      <c r="K121" s="3126"/>
      <c r="L121" s="2308"/>
    </row>
    <row r="122" spans="1:12" x14ac:dyDescent="0.25">
      <c r="A122" s="2410">
        <v>44165</v>
      </c>
      <c r="B122" s="2306" t="s">
        <v>4</v>
      </c>
      <c r="C122" s="2307"/>
      <c r="D122" s="2307"/>
      <c r="E122" s="2307">
        <v>35</v>
      </c>
      <c r="F122" s="2307"/>
      <c r="G122" s="2307"/>
      <c r="H122" s="2307"/>
      <c r="I122" s="2307"/>
      <c r="J122" s="2311"/>
      <c r="K122" s="3126"/>
      <c r="L122" s="2308"/>
    </row>
    <row r="123" spans="1:12" x14ac:dyDescent="0.25">
      <c r="A123" s="2410">
        <v>44195</v>
      </c>
      <c r="B123" s="2306" t="s">
        <v>4</v>
      </c>
      <c r="C123" s="2307"/>
      <c r="D123" s="2307"/>
      <c r="E123" s="2307">
        <v>35</v>
      </c>
      <c r="F123" s="2307"/>
      <c r="G123" s="2307"/>
      <c r="H123" s="2307"/>
      <c r="I123" s="2307"/>
      <c r="J123" s="2311"/>
      <c r="K123" s="3126"/>
      <c r="L123" s="2308"/>
    </row>
    <row r="124" spans="1:12" ht="20.100000000000001" customHeight="1" x14ac:dyDescent="0.25">
      <c r="A124" s="22">
        <v>44201</v>
      </c>
      <c r="B124" s="11" t="s">
        <v>12</v>
      </c>
      <c r="C124" s="258">
        <v>270</v>
      </c>
      <c r="D124" s="3031">
        <f>+C124-(E124/100*C124)</f>
        <v>175.5</v>
      </c>
      <c r="E124" s="258">
        <v>35</v>
      </c>
      <c r="F124" s="258" t="s">
        <v>159</v>
      </c>
      <c r="G124" s="258">
        <v>115</v>
      </c>
      <c r="H124" s="232"/>
      <c r="I124" s="232"/>
      <c r="J124" s="232"/>
      <c r="K124" s="2471"/>
      <c r="L124" s="3" t="s">
        <v>2704</v>
      </c>
    </row>
    <row r="125" spans="1:12" ht="20.100000000000001" customHeight="1" x14ac:dyDescent="0.25">
      <c r="A125" s="22">
        <v>44217</v>
      </c>
      <c r="B125" s="11" t="s">
        <v>186</v>
      </c>
      <c r="C125" s="232"/>
      <c r="D125" s="2268" t="s">
        <v>301</v>
      </c>
      <c r="E125" s="232"/>
      <c r="F125" s="232"/>
      <c r="G125" s="232"/>
      <c r="H125" s="3482" t="s">
        <v>3017</v>
      </c>
      <c r="I125" s="3483"/>
      <c r="J125" s="232"/>
      <c r="K125" s="2471"/>
      <c r="L125" s="3" t="s">
        <v>4178</v>
      </c>
    </row>
    <row r="126" spans="1:12" x14ac:dyDescent="0.25">
      <c r="A126" s="2410">
        <v>44226</v>
      </c>
      <c r="B126" s="2306" t="s">
        <v>4</v>
      </c>
      <c r="C126" s="2307"/>
      <c r="D126" s="2307"/>
      <c r="E126" s="2307">
        <v>35</v>
      </c>
      <c r="F126" s="2307"/>
      <c r="G126" s="2307"/>
      <c r="H126" s="2307"/>
      <c r="I126" s="2307"/>
      <c r="J126" s="2311"/>
      <c r="K126" s="3126"/>
      <c r="L126" s="2308"/>
    </row>
    <row r="127" spans="1:12" x14ac:dyDescent="0.25">
      <c r="A127" s="2410">
        <v>44255</v>
      </c>
      <c r="B127" s="2306" t="s">
        <v>4</v>
      </c>
      <c r="C127" s="2307"/>
      <c r="D127" s="2307"/>
      <c r="E127" s="2307">
        <v>35</v>
      </c>
      <c r="F127" s="2307"/>
      <c r="G127" s="2307"/>
      <c r="H127" s="2307"/>
      <c r="I127" s="2307"/>
      <c r="J127" s="2311"/>
      <c r="K127" s="3126"/>
      <c r="L127" s="2308"/>
    </row>
    <row r="128" spans="1:12" x14ac:dyDescent="0.25">
      <c r="A128" s="2410">
        <v>44285</v>
      </c>
      <c r="B128" s="2306" t="s">
        <v>4</v>
      </c>
      <c r="C128" s="2307"/>
      <c r="D128" s="2307"/>
      <c r="E128" s="2307">
        <v>35</v>
      </c>
      <c r="F128" s="2307"/>
      <c r="G128" s="2307"/>
      <c r="H128" s="2307"/>
      <c r="I128" s="2307"/>
      <c r="J128" s="2311"/>
      <c r="K128" s="3126"/>
      <c r="L128" s="2308"/>
    </row>
    <row r="129" spans="1:12" ht="63.75" customHeight="1" x14ac:dyDescent="0.25">
      <c r="A129" s="22">
        <v>44307</v>
      </c>
      <c r="B129" s="11" t="s">
        <v>14</v>
      </c>
      <c r="C129" s="3473" t="s">
        <v>4324</v>
      </c>
      <c r="D129" s="3474"/>
      <c r="E129" s="3474"/>
      <c r="F129" s="3474"/>
      <c r="G129" s="3474"/>
      <c r="H129" s="3474"/>
      <c r="I129" s="3474"/>
      <c r="J129" s="3475"/>
      <c r="K129" s="2471"/>
      <c r="L129" s="2999" t="s">
        <v>4323</v>
      </c>
    </row>
    <row r="130" spans="1:12" ht="28.5" customHeight="1" x14ac:dyDescent="0.25">
      <c r="A130" s="22">
        <v>44311</v>
      </c>
      <c r="B130" s="11" t="s">
        <v>12</v>
      </c>
      <c r="C130" s="232">
        <v>225</v>
      </c>
      <c r="D130" s="3045">
        <f>+C130*(100-E130)/100</f>
        <v>146.25</v>
      </c>
      <c r="E130" s="232">
        <v>35</v>
      </c>
      <c r="F130" s="232" t="s">
        <v>159</v>
      </c>
      <c r="G130" s="232">
        <v>100</v>
      </c>
      <c r="H130" s="232"/>
      <c r="I130" s="232"/>
      <c r="J130" s="232"/>
      <c r="K130" s="2471"/>
      <c r="L130" s="3" t="s">
        <v>4330</v>
      </c>
    </row>
    <row r="131" spans="1:12" ht="45" customHeight="1" x14ac:dyDescent="0.25">
      <c r="A131" s="22">
        <v>44331</v>
      </c>
      <c r="B131" s="11" t="s">
        <v>14</v>
      </c>
      <c r="C131" s="3473" t="s">
        <v>4353</v>
      </c>
      <c r="D131" s="3474"/>
      <c r="E131" s="3474"/>
      <c r="F131" s="3474"/>
      <c r="G131" s="3474"/>
      <c r="H131" s="3474"/>
      <c r="I131" s="3474"/>
      <c r="J131" s="3475"/>
      <c r="K131" s="2471"/>
      <c r="L131" s="2999" t="s">
        <v>4351</v>
      </c>
    </row>
    <row r="132" spans="1:12" ht="23.25" customHeight="1" x14ac:dyDescent="0.25">
      <c r="A132" s="3195">
        <v>44350</v>
      </c>
      <c r="B132" s="3196" t="s">
        <v>33</v>
      </c>
      <c r="C132" s="3824" t="s">
        <v>4376</v>
      </c>
      <c r="D132" s="3825"/>
      <c r="E132" s="3825"/>
      <c r="F132" s="3825"/>
      <c r="G132" s="3825"/>
      <c r="H132" s="3825"/>
      <c r="I132" s="3825"/>
      <c r="J132" s="3826"/>
      <c r="K132" s="3197"/>
      <c r="L132" s="3198"/>
    </row>
    <row r="133" spans="1:12" ht="20.100000000000001" customHeight="1" x14ac:dyDescent="0.25">
      <c r="A133" s="22">
        <v>44355</v>
      </c>
      <c r="B133" s="11" t="s">
        <v>186</v>
      </c>
      <c r="C133" s="232"/>
      <c r="D133" s="3045">
        <f>+C133*(100-E133)/100</f>
        <v>0</v>
      </c>
      <c r="E133" s="232"/>
      <c r="F133" s="232"/>
      <c r="G133" s="232"/>
      <c r="H133" s="3200">
        <v>4785</v>
      </c>
      <c r="I133" s="3200">
        <v>100</v>
      </c>
      <c r="J133" s="232"/>
      <c r="K133" s="2471"/>
      <c r="L133" s="3" t="s">
        <v>4390</v>
      </c>
    </row>
    <row r="134" spans="1:12" ht="20.100000000000001" customHeight="1" x14ac:dyDescent="0.25">
      <c r="A134" s="22">
        <v>44406</v>
      </c>
      <c r="B134" s="11" t="s">
        <v>12</v>
      </c>
      <c r="C134" s="258">
        <v>240</v>
      </c>
      <c r="D134" s="3251">
        <f>C134*(100-E134)/100</f>
        <v>156</v>
      </c>
      <c r="E134" s="258">
        <v>35</v>
      </c>
      <c r="F134" s="258" t="s">
        <v>159</v>
      </c>
      <c r="G134" s="258">
        <v>80</v>
      </c>
      <c r="H134" s="232"/>
      <c r="I134" s="232"/>
      <c r="J134" s="232"/>
      <c r="K134" s="2471"/>
      <c r="L134" s="3" t="s">
        <v>2710</v>
      </c>
    </row>
    <row r="135" spans="1:12" x14ac:dyDescent="0.25">
      <c r="A135" s="22">
        <v>44453</v>
      </c>
      <c r="B135" s="11" t="s">
        <v>186</v>
      </c>
      <c r="C135" s="232"/>
      <c r="D135" s="3045" t="s">
        <v>301</v>
      </c>
      <c r="E135" s="232"/>
      <c r="F135" s="232"/>
      <c r="G135" s="232"/>
      <c r="H135" s="232">
        <v>4710</v>
      </c>
      <c r="I135" s="232">
        <v>100</v>
      </c>
      <c r="J135" s="232"/>
      <c r="K135" s="2471"/>
      <c r="L135" s="3" t="s">
        <v>4543</v>
      </c>
    </row>
    <row r="136" spans="1:12" ht="20.100000000000001" customHeight="1" x14ac:dyDescent="0.25">
      <c r="A136" s="22">
        <v>44487</v>
      </c>
      <c r="B136" s="11" t="s">
        <v>12</v>
      </c>
      <c r="C136" s="232">
        <v>300</v>
      </c>
      <c r="D136" s="3323">
        <f t="shared" ref="D136:D144" si="2">+C136*(100-E136)/100</f>
        <v>180</v>
      </c>
      <c r="E136" s="232">
        <v>40</v>
      </c>
      <c r="F136" s="232" t="s">
        <v>159</v>
      </c>
      <c r="G136" s="232">
        <v>100</v>
      </c>
      <c r="H136" s="232"/>
      <c r="I136" s="232"/>
      <c r="J136" s="232"/>
      <c r="K136" s="2471"/>
      <c r="L136" s="3" t="s">
        <v>2524</v>
      </c>
    </row>
    <row r="137" spans="1:12" x14ac:dyDescent="0.25">
      <c r="A137" s="22"/>
      <c r="B137" s="11"/>
      <c r="C137" s="232"/>
      <c r="D137" s="3323">
        <f t="shared" si="2"/>
        <v>0</v>
      </c>
      <c r="E137" s="232"/>
      <c r="F137" s="232"/>
      <c r="G137" s="232"/>
      <c r="H137" s="232"/>
      <c r="I137" s="232"/>
      <c r="J137" s="232"/>
      <c r="K137" s="2471"/>
    </row>
    <row r="138" spans="1:12" x14ac:dyDescent="0.25">
      <c r="A138" s="22"/>
      <c r="B138" s="11"/>
      <c r="C138" s="232"/>
      <c r="D138" s="3323">
        <f t="shared" si="2"/>
        <v>0</v>
      </c>
      <c r="E138" s="232"/>
      <c r="F138" s="232"/>
      <c r="G138" s="232"/>
      <c r="H138" s="232"/>
      <c r="I138" s="232"/>
      <c r="J138" s="232"/>
      <c r="K138" s="2471"/>
    </row>
    <row r="139" spans="1:12" x14ac:dyDescent="0.25">
      <c r="A139" s="22"/>
      <c r="B139" s="11"/>
      <c r="C139" s="232"/>
      <c r="D139" s="3323">
        <f t="shared" si="2"/>
        <v>0</v>
      </c>
      <c r="E139" s="232"/>
      <c r="F139" s="232"/>
      <c r="G139" s="232"/>
      <c r="H139" s="232"/>
      <c r="I139" s="232"/>
      <c r="J139" s="232"/>
      <c r="K139" s="2471"/>
    </row>
    <row r="140" spans="1:12" x14ac:dyDescent="0.25">
      <c r="A140" s="22"/>
      <c r="B140" s="11"/>
      <c r="C140" s="232"/>
      <c r="D140" s="3323">
        <f t="shared" si="2"/>
        <v>0</v>
      </c>
      <c r="E140" s="232"/>
      <c r="F140" s="232"/>
      <c r="G140" s="232"/>
      <c r="H140" s="232"/>
      <c r="I140" s="232"/>
      <c r="J140" s="232"/>
      <c r="K140" s="2471"/>
    </row>
    <row r="141" spans="1:12" x14ac:dyDescent="0.25">
      <c r="A141" s="22"/>
      <c r="B141" s="11"/>
      <c r="C141" s="232"/>
      <c r="D141" s="3323">
        <f t="shared" si="2"/>
        <v>0</v>
      </c>
      <c r="E141" s="232"/>
      <c r="F141" s="232"/>
      <c r="G141" s="232"/>
      <c r="H141" s="232"/>
      <c r="I141" s="232"/>
      <c r="J141" s="232"/>
      <c r="K141" s="2471"/>
    </row>
    <row r="142" spans="1:12" x14ac:dyDescent="0.25">
      <c r="A142" s="22"/>
      <c r="B142" s="11"/>
      <c r="C142" s="232"/>
      <c r="D142" s="3323">
        <f t="shared" si="2"/>
        <v>0</v>
      </c>
      <c r="E142" s="232"/>
      <c r="F142" s="232"/>
      <c r="G142" s="232"/>
      <c r="H142" s="232"/>
      <c r="I142" s="232"/>
      <c r="J142" s="232"/>
      <c r="K142" s="2471"/>
    </row>
    <row r="143" spans="1:12" x14ac:dyDescent="0.25">
      <c r="A143" s="22"/>
      <c r="B143" s="11"/>
      <c r="C143" s="232"/>
      <c r="D143" s="3323">
        <f t="shared" si="2"/>
        <v>0</v>
      </c>
      <c r="E143" s="232"/>
      <c r="F143" s="232"/>
      <c r="G143" s="232"/>
      <c r="H143" s="232"/>
      <c r="I143" s="232"/>
      <c r="J143" s="232"/>
      <c r="K143" s="2471"/>
    </row>
    <row r="144" spans="1:12" x14ac:dyDescent="0.25">
      <c r="A144" s="22"/>
      <c r="B144" s="11"/>
      <c r="C144" s="232"/>
      <c r="D144" s="3323">
        <f t="shared" si="2"/>
        <v>0</v>
      </c>
      <c r="E144" s="232"/>
      <c r="F144" s="232"/>
      <c r="G144" s="232"/>
      <c r="H144" s="232"/>
      <c r="I144" s="232"/>
      <c r="J144" s="232"/>
      <c r="K144" s="2471"/>
    </row>
    <row r="145" spans="1:11" x14ac:dyDescent="0.25">
      <c r="A145" s="22"/>
      <c r="B145" s="11"/>
      <c r="C145" s="232"/>
      <c r="D145" s="322"/>
      <c r="E145" s="232"/>
      <c r="F145" s="232"/>
      <c r="G145" s="232"/>
      <c r="H145" s="232"/>
      <c r="I145" s="232"/>
      <c r="J145" s="232"/>
      <c r="K145" s="2471"/>
    </row>
    <row r="146" spans="1:11" x14ac:dyDescent="0.25">
      <c r="A146" s="22"/>
      <c r="B146" s="11"/>
      <c r="C146" s="322"/>
      <c r="D146" s="322"/>
      <c r="E146" s="322"/>
      <c r="F146" s="322"/>
      <c r="G146" s="322"/>
      <c r="H146" s="322"/>
      <c r="I146" s="322"/>
      <c r="J146" s="232"/>
      <c r="K146" s="2471"/>
    </row>
    <row r="147" spans="1:11" x14ac:dyDescent="0.25">
      <c r="A147" s="22"/>
      <c r="B147" s="11"/>
      <c r="C147" s="232"/>
      <c r="D147" s="322"/>
      <c r="E147" s="232"/>
      <c r="F147" s="232"/>
      <c r="G147" s="232"/>
      <c r="H147" s="232"/>
      <c r="I147" s="232"/>
      <c r="J147" s="232"/>
      <c r="K147" s="2471"/>
    </row>
    <row r="148" spans="1:11" x14ac:dyDescent="0.25">
      <c r="A148" s="22"/>
      <c r="B148" s="11"/>
      <c r="C148" s="232"/>
      <c r="D148" s="322"/>
      <c r="E148" s="232"/>
      <c r="F148" s="232"/>
      <c r="G148" s="232"/>
      <c r="H148" s="232"/>
      <c r="I148" s="232"/>
      <c r="J148" s="232"/>
      <c r="K148" s="2471"/>
    </row>
    <row r="149" spans="1:11" x14ac:dyDescent="0.25">
      <c r="A149" s="22"/>
      <c r="B149" s="11"/>
      <c r="C149" s="232"/>
      <c r="D149" s="322"/>
      <c r="E149" s="232"/>
      <c r="F149" s="232"/>
      <c r="G149" s="232"/>
      <c r="H149" s="232"/>
      <c r="I149" s="232"/>
      <c r="J149" s="232"/>
      <c r="K149" s="2471"/>
    </row>
    <row r="150" spans="1:11" x14ac:dyDescent="0.25">
      <c r="A150" s="22"/>
      <c r="B150" s="11"/>
      <c r="C150" s="232"/>
      <c r="D150" s="322"/>
      <c r="E150" s="232"/>
      <c r="F150" s="232"/>
      <c r="G150" s="232"/>
      <c r="H150" s="232"/>
      <c r="I150" s="232"/>
      <c r="J150" s="232"/>
      <c r="K150" s="2471"/>
    </row>
    <row r="151" spans="1:11" x14ac:dyDescent="0.25">
      <c r="A151" s="22"/>
      <c r="B151" s="11"/>
      <c r="C151" s="232"/>
      <c r="D151" s="322"/>
      <c r="E151" s="232"/>
      <c r="F151" s="232"/>
      <c r="G151" s="232"/>
      <c r="H151" s="232"/>
      <c r="I151" s="232"/>
      <c r="J151" s="232"/>
      <c r="K151" s="2471"/>
    </row>
    <row r="152" spans="1:11" x14ac:dyDescent="0.25">
      <c r="A152" s="22"/>
      <c r="B152" s="11"/>
      <c r="C152" s="232"/>
      <c r="D152" s="322"/>
      <c r="E152" s="232"/>
      <c r="F152" s="232"/>
      <c r="G152" s="232"/>
      <c r="H152" s="232"/>
      <c r="I152" s="232"/>
      <c r="J152" s="232"/>
      <c r="K152" s="2471"/>
    </row>
    <row r="153" spans="1:11" x14ac:dyDescent="0.25">
      <c r="A153" s="22"/>
      <c r="B153" s="11"/>
      <c r="C153" s="232"/>
      <c r="D153" s="322"/>
      <c r="E153" s="232"/>
      <c r="F153" s="232"/>
      <c r="G153" s="232"/>
      <c r="H153" s="232"/>
      <c r="I153" s="232"/>
      <c r="J153" s="232"/>
      <c r="K153" s="2471"/>
    </row>
    <row r="154" spans="1:11" x14ac:dyDescent="0.25">
      <c r="A154" s="22"/>
      <c r="B154" s="11"/>
      <c r="C154" s="232"/>
      <c r="D154" s="322"/>
      <c r="E154" s="232"/>
      <c r="F154" s="232"/>
      <c r="G154" s="232"/>
      <c r="H154" s="232"/>
      <c r="I154" s="232"/>
      <c r="J154" s="232"/>
      <c r="K154" s="2471"/>
    </row>
    <row r="155" spans="1:11" x14ac:dyDescent="0.25">
      <c r="A155" s="22"/>
      <c r="B155" s="11"/>
      <c r="C155" s="232"/>
      <c r="D155" s="322"/>
      <c r="E155" s="232"/>
      <c r="F155" s="232"/>
      <c r="G155" s="232"/>
      <c r="H155" s="232"/>
      <c r="I155" s="232"/>
      <c r="J155" s="232"/>
      <c r="K155" s="2471"/>
    </row>
    <row r="156" spans="1:11" x14ac:dyDescent="0.25">
      <c r="A156" s="22"/>
      <c r="B156" s="11"/>
      <c r="C156" s="232"/>
      <c r="D156" s="322"/>
      <c r="E156" s="232"/>
      <c r="F156" s="232"/>
      <c r="G156" s="232"/>
      <c r="H156" s="232"/>
      <c r="I156" s="232"/>
      <c r="J156" s="232"/>
      <c r="K156" s="2471"/>
    </row>
    <row r="157" spans="1:11" x14ac:dyDescent="0.25">
      <c r="A157" s="22"/>
      <c r="B157" s="11"/>
      <c r="C157" s="232"/>
      <c r="D157" s="322"/>
      <c r="E157" s="232"/>
      <c r="F157" s="232"/>
      <c r="G157" s="232"/>
      <c r="H157" s="232"/>
      <c r="I157" s="232"/>
      <c r="J157" s="232"/>
      <c r="K157" s="2471"/>
    </row>
    <row r="158" spans="1:11" x14ac:dyDescent="0.25">
      <c r="A158" s="22"/>
      <c r="B158" s="11"/>
      <c r="C158" s="232"/>
      <c r="D158" s="322"/>
      <c r="E158" s="232"/>
      <c r="F158" s="232"/>
      <c r="G158" s="232"/>
      <c r="H158" s="232"/>
      <c r="I158" s="232"/>
      <c r="J158" s="232"/>
      <c r="K158" s="2471"/>
    </row>
    <row r="159" spans="1:11" x14ac:dyDescent="0.25">
      <c r="A159" s="22"/>
      <c r="B159" s="11"/>
      <c r="C159" s="232"/>
      <c r="D159" s="322"/>
      <c r="E159" s="232"/>
      <c r="F159" s="232"/>
      <c r="G159" s="232"/>
      <c r="H159" s="232"/>
      <c r="I159" s="232"/>
      <c r="J159" s="232"/>
      <c r="K159" s="2471"/>
    </row>
    <row r="160" spans="1:11" x14ac:dyDescent="0.25">
      <c r="A160" s="22"/>
      <c r="B160" s="11"/>
      <c r="C160" s="232"/>
      <c r="D160" s="322"/>
      <c r="E160" s="232"/>
      <c r="F160" s="232"/>
      <c r="G160" s="232"/>
      <c r="H160" s="232"/>
      <c r="I160" s="232"/>
      <c r="J160" s="232"/>
      <c r="K160" s="2471"/>
    </row>
    <row r="161" spans="1:11" x14ac:dyDescent="0.25">
      <c r="A161" s="22"/>
      <c r="B161" s="11"/>
      <c r="C161" s="232"/>
      <c r="D161" s="322"/>
      <c r="E161" s="232"/>
      <c r="F161" s="232"/>
      <c r="G161" s="232"/>
      <c r="H161" s="232"/>
      <c r="I161" s="232"/>
      <c r="J161" s="232"/>
      <c r="K161" s="2471"/>
    </row>
    <row r="162" spans="1:11" x14ac:dyDescent="0.25">
      <c r="A162" s="22"/>
      <c r="B162" s="11"/>
      <c r="C162" s="232"/>
      <c r="D162" s="322"/>
      <c r="E162" s="232"/>
      <c r="F162" s="232"/>
      <c r="G162" s="232"/>
      <c r="H162" s="232"/>
      <c r="I162" s="232"/>
      <c r="J162" s="232"/>
      <c r="K162" s="2471"/>
    </row>
    <row r="163" spans="1:11" x14ac:dyDescent="0.25">
      <c r="A163" s="22"/>
      <c r="B163" s="11"/>
      <c r="D163" s="108"/>
    </row>
    <row r="164" spans="1:11" x14ac:dyDescent="0.25">
      <c r="A164" s="22"/>
      <c r="B164" s="11"/>
      <c r="D164" s="108"/>
    </row>
    <row r="165" spans="1:11" x14ac:dyDescent="0.25">
      <c r="A165" s="22"/>
      <c r="B165" s="11"/>
      <c r="D165" s="108"/>
    </row>
    <row r="166" spans="1:11" x14ac:dyDescent="0.25">
      <c r="A166" s="22"/>
      <c r="B166" s="11"/>
      <c r="D166" s="108"/>
    </row>
  </sheetData>
  <autoFilter ref="B6:K6"/>
  <customSheetViews>
    <customSheetView guid="{A61807DE-1A9F-4D9E-AA9C-2C2A4B8D3195}" showAutoFilter="1">
      <pane ySplit="6" topLeftCell="A58" activePane="bottomLeft" state="frozen"/>
      <selection pane="bottomLeft" activeCell="A69" sqref="A69"/>
      <pageMargins left="0.75" right="0.75" top="1" bottom="1" header="0.5" footer="0.5"/>
      <pageSetup paperSize="9" orientation="portrait" r:id="rId1"/>
      <headerFooter alignWithMargins="0"/>
      <autoFilter ref="B6:B175"/>
    </customSheetView>
    <customSheetView guid="{C5727CAE-36E7-4F5C-A23D-3D3BFC529126}" showAutoFilter="1">
      <pane ySplit="6" topLeftCell="A58" activePane="bottomLeft" state="frozen"/>
      <selection pane="bottomLeft" activeCell="A69" sqref="A69"/>
      <pageMargins left="0.75" right="0.75" top="1" bottom="1" header="0.5" footer="0.5"/>
      <pageSetup paperSize="9" orientation="portrait" r:id="rId2"/>
      <headerFooter alignWithMargins="0"/>
      <autoFilter ref="B6:B175"/>
    </customSheetView>
    <customSheetView guid="{DA733677-58EB-43A1-AB08-BCD2B2774334}" showAutoFilter="1">
      <pane ySplit="6" topLeftCell="A58" activePane="bottomLeft" state="frozen"/>
      <selection pane="bottomLeft" activeCell="A69" sqref="A69"/>
      <pageMargins left="0.75" right="0.75" top="1" bottom="1" header="0.5" footer="0.5"/>
      <pageSetup paperSize="9" orientation="portrait" r:id="rId3"/>
      <headerFooter alignWithMargins="0"/>
      <autoFilter ref="B6:B175"/>
    </customSheetView>
  </customSheetViews>
  <mergeCells count="51">
    <mergeCell ref="C96:J96"/>
    <mergeCell ref="A28:A29"/>
    <mergeCell ref="G5:H5"/>
    <mergeCell ref="A5:B5"/>
    <mergeCell ref="C9:J9"/>
    <mergeCell ref="A25:A26"/>
    <mergeCell ref="C5:F5"/>
    <mergeCell ref="C29:J29"/>
    <mergeCell ref="C26:J26"/>
    <mergeCell ref="C14:J14"/>
    <mergeCell ref="A53:A54"/>
    <mergeCell ref="C54:J54"/>
    <mergeCell ref="C35:J35"/>
    <mergeCell ref="C46:J46"/>
    <mergeCell ref="C49:J49"/>
    <mergeCell ref="C82:J82"/>
    <mergeCell ref="A3:B3"/>
    <mergeCell ref="I3:J3"/>
    <mergeCell ref="G3:H3"/>
    <mergeCell ref="A4:B4"/>
    <mergeCell ref="G4:H4"/>
    <mergeCell ref="C3:F3"/>
    <mergeCell ref="C4:F4"/>
    <mergeCell ref="I4:J4"/>
    <mergeCell ref="A1:L1"/>
    <mergeCell ref="A2:B2"/>
    <mergeCell ref="C2:F2"/>
    <mergeCell ref="G2:H2"/>
    <mergeCell ref="I2:J2"/>
    <mergeCell ref="K2:L2"/>
    <mergeCell ref="C79:J79"/>
    <mergeCell ref="C17:J17"/>
    <mergeCell ref="C24:J24"/>
    <mergeCell ref="C76:J76"/>
    <mergeCell ref="C61:J61"/>
    <mergeCell ref="C132:J132"/>
    <mergeCell ref="K3:L3"/>
    <mergeCell ref="K4:L4"/>
    <mergeCell ref="K5:L5"/>
    <mergeCell ref="C33:J33"/>
    <mergeCell ref="I5:J5"/>
    <mergeCell ref="C131:J131"/>
    <mergeCell ref="C129:J129"/>
    <mergeCell ref="H125:I125"/>
    <mergeCell ref="C104:J104"/>
    <mergeCell ref="C98:J98"/>
    <mergeCell ref="C119:J119"/>
    <mergeCell ref="C103:J103"/>
    <mergeCell ref="C93:J93"/>
    <mergeCell ref="C88:J88"/>
    <mergeCell ref="H55:J55"/>
  </mergeCells>
  <phoneticPr fontId="9" type="noConversion"/>
  <hyperlinks>
    <hyperlink ref="B46" r:id="rId4"/>
  </hyperlinks>
  <pageMargins left="0.75" right="0.75" top="1" bottom="1" header="0.5" footer="0.5"/>
  <pageSetup paperSize="9" orientation="portrait" r:id="rId5"/>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FFFF00"/>
  </sheetPr>
  <dimension ref="A1:M181"/>
  <sheetViews>
    <sheetView zoomScaleNormal="100" workbookViewId="0">
      <pane xSplit="1" ySplit="6" topLeftCell="B165" activePane="bottomRight" state="frozen"/>
      <selection activeCell="C163" sqref="C163:J163"/>
      <selection pane="topRight" activeCell="C163" sqref="C163:J163"/>
      <selection pane="bottomLeft" activeCell="C163" sqref="C163:J163"/>
      <selection pane="bottomRight" activeCell="C163" sqref="C163"/>
    </sheetView>
  </sheetViews>
  <sheetFormatPr defaultRowHeight="15.75" x14ac:dyDescent="0.25"/>
  <cols>
    <col min="1" max="1" width="11" style="24" customWidth="1"/>
    <col min="2" max="2" width="10.140625" style="23" customWidth="1"/>
    <col min="3" max="10" width="13.7109375" style="23" customWidth="1"/>
    <col min="11" max="11" width="20.7109375" style="2453" customWidth="1"/>
    <col min="12" max="12" width="43.28515625" style="3" customWidth="1"/>
    <col min="13" max="16384" width="9.140625" style="10"/>
  </cols>
  <sheetData>
    <row r="1" spans="1:13" s="2" customFormat="1" ht="30.75" customHeight="1" thickTop="1" x14ac:dyDescent="0.25">
      <c r="A1" s="3853" t="s">
        <v>588</v>
      </c>
      <c r="B1" s="3854"/>
      <c r="C1" s="3854"/>
      <c r="D1" s="3854"/>
      <c r="E1" s="3854"/>
      <c r="F1" s="3854"/>
      <c r="G1" s="3854"/>
      <c r="H1" s="3854"/>
      <c r="I1" s="3854"/>
      <c r="J1" s="3854"/>
      <c r="K1" s="3854"/>
      <c r="L1" s="3855"/>
      <c r="M1" s="1"/>
    </row>
    <row r="2" spans="1:13" s="5" customFormat="1" ht="20.25" customHeight="1" x14ac:dyDescent="0.25">
      <c r="A2" s="3463" t="s">
        <v>259</v>
      </c>
      <c r="B2" s="3464"/>
      <c r="C2" s="3445">
        <f>+(30+127+48)*25</f>
        <v>5125</v>
      </c>
      <c r="D2" s="3446"/>
      <c r="E2" s="3446"/>
      <c r="F2" s="3447"/>
      <c r="G2" s="3571" t="s">
        <v>4029</v>
      </c>
      <c r="H2" s="3572"/>
      <c r="I2" s="3437" t="s">
        <v>260</v>
      </c>
      <c r="J2" s="3438"/>
      <c r="K2" s="3500" t="s">
        <v>270</v>
      </c>
      <c r="L2" s="3501"/>
      <c r="M2" s="4"/>
    </row>
    <row r="3" spans="1:13" s="5" customFormat="1" ht="20.25" customHeight="1" x14ac:dyDescent="0.25">
      <c r="A3" s="3463" t="s">
        <v>261</v>
      </c>
      <c r="B3" s="3464"/>
      <c r="C3" s="3445" t="s">
        <v>272</v>
      </c>
      <c r="D3" s="3446"/>
      <c r="E3" s="3446"/>
      <c r="F3" s="3447"/>
      <c r="G3" s="3440"/>
      <c r="H3" s="3441"/>
      <c r="I3" s="3437" t="s">
        <v>262</v>
      </c>
      <c r="J3" s="3438"/>
      <c r="K3" s="3500" t="s">
        <v>271</v>
      </c>
      <c r="L3" s="3501"/>
      <c r="M3" s="4"/>
    </row>
    <row r="4" spans="1:13" s="5" customFormat="1" ht="20.25" customHeight="1" x14ac:dyDescent="0.25">
      <c r="A4" s="3463" t="s">
        <v>263</v>
      </c>
      <c r="B4" s="3464"/>
      <c r="C4" s="3445" t="s">
        <v>3476</v>
      </c>
      <c r="D4" s="3446"/>
      <c r="E4" s="3446"/>
      <c r="F4" s="3447"/>
      <c r="G4" s="3461"/>
      <c r="H4" s="3462"/>
      <c r="I4" s="3437" t="s">
        <v>264</v>
      </c>
      <c r="J4" s="3438"/>
      <c r="K4" s="3500" t="s">
        <v>3463</v>
      </c>
      <c r="L4" s="3501"/>
      <c r="M4" s="4"/>
    </row>
    <row r="5" spans="1:13" s="5" customFormat="1" ht="78.75" customHeight="1" thickBot="1" x14ac:dyDescent="0.3">
      <c r="A5" s="3448" t="s">
        <v>265</v>
      </c>
      <c r="B5" s="3449"/>
      <c r="C5" s="3450" t="s">
        <v>4239</v>
      </c>
      <c r="D5" s="3451"/>
      <c r="E5" s="3451"/>
      <c r="F5" s="3452"/>
      <c r="G5" s="3547" t="s">
        <v>3704</v>
      </c>
      <c r="H5" s="3574"/>
      <c r="I5" s="3437" t="s">
        <v>397</v>
      </c>
      <c r="J5" s="3438"/>
      <c r="K5" s="3846" t="s">
        <v>3423</v>
      </c>
      <c r="L5" s="3847"/>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3" ht="20.100000000000001" customHeight="1" thickTop="1" x14ac:dyDescent="0.25">
      <c r="A7" s="3460">
        <v>40549</v>
      </c>
      <c r="B7" s="20" t="s">
        <v>12</v>
      </c>
      <c r="C7" s="106">
        <v>150</v>
      </c>
      <c r="D7" s="106">
        <v>113</v>
      </c>
      <c r="E7" s="106">
        <v>25</v>
      </c>
      <c r="F7" s="106"/>
      <c r="G7" s="106">
        <v>170</v>
      </c>
      <c r="H7" s="106"/>
      <c r="I7" s="106"/>
      <c r="J7" s="106"/>
      <c r="K7" s="2770" t="s">
        <v>2066</v>
      </c>
      <c r="L7" s="21" t="s">
        <v>940</v>
      </c>
    </row>
    <row r="8" spans="1:13" ht="20.100000000000001" customHeight="1" x14ac:dyDescent="0.25">
      <c r="A8" s="3484"/>
      <c r="B8" s="11" t="s">
        <v>186</v>
      </c>
      <c r="H8" s="23">
        <v>5430</v>
      </c>
      <c r="I8" s="23">
        <v>90</v>
      </c>
      <c r="L8" s="3" t="s">
        <v>13</v>
      </c>
    </row>
    <row r="9" spans="1:13" ht="20.100000000000001" customHeight="1" x14ac:dyDescent="0.25">
      <c r="A9" s="22">
        <v>40567</v>
      </c>
      <c r="B9" s="11" t="s">
        <v>14</v>
      </c>
      <c r="C9" s="3489" t="s">
        <v>30</v>
      </c>
      <c r="D9" s="3489"/>
      <c r="E9" s="3489"/>
      <c r="F9" s="3489"/>
      <c r="G9" s="3489"/>
      <c r="H9" s="3489"/>
      <c r="I9" s="3489"/>
      <c r="J9" s="3489"/>
    </row>
    <row r="10" spans="1:13" ht="20.100000000000001" customHeight="1" x14ac:dyDescent="0.25">
      <c r="A10" s="22">
        <v>40581</v>
      </c>
      <c r="B10" s="11" t="s">
        <v>12</v>
      </c>
      <c r="C10" s="23">
        <v>250</v>
      </c>
      <c r="D10" s="23">
        <v>180</v>
      </c>
      <c r="E10" s="23">
        <v>28</v>
      </c>
      <c r="F10" s="23">
        <v>8</v>
      </c>
      <c r="G10" s="23">
        <v>105</v>
      </c>
      <c r="L10" s="3" t="s">
        <v>39</v>
      </c>
    </row>
    <row r="11" spans="1:13" ht="20.100000000000001" customHeight="1" x14ac:dyDescent="0.25">
      <c r="A11" s="22">
        <v>40589</v>
      </c>
      <c r="B11" s="11" t="s">
        <v>186</v>
      </c>
      <c r="H11" s="23">
        <v>5155</v>
      </c>
      <c r="I11" s="23">
        <v>86</v>
      </c>
      <c r="L11" s="3" t="s">
        <v>40</v>
      </c>
    </row>
    <row r="12" spans="1:13" ht="20.100000000000001" customHeight="1" x14ac:dyDescent="0.25">
      <c r="A12" s="22">
        <v>40631</v>
      </c>
      <c r="B12" s="11" t="s">
        <v>186</v>
      </c>
      <c r="C12" s="11"/>
      <c r="D12" s="11"/>
      <c r="E12" s="11"/>
      <c r="F12" s="11"/>
      <c r="G12" s="11"/>
      <c r="H12" s="23">
        <v>5255</v>
      </c>
      <c r="I12" s="23">
        <v>100</v>
      </c>
      <c r="L12" s="3" t="s">
        <v>40</v>
      </c>
    </row>
    <row r="13" spans="1:13" ht="18.75" customHeight="1" x14ac:dyDescent="0.25">
      <c r="A13" s="22">
        <v>40680</v>
      </c>
      <c r="B13" s="11" t="s">
        <v>16</v>
      </c>
      <c r="C13" s="3489" t="s">
        <v>941</v>
      </c>
      <c r="D13" s="3489"/>
      <c r="E13" s="3489"/>
      <c r="F13" s="3489"/>
      <c r="G13" s="3489"/>
      <c r="H13" s="3489"/>
      <c r="I13" s="3489"/>
      <c r="J13" s="3489"/>
    </row>
    <row r="14" spans="1:13" ht="20.100000000000001" customHeight="1" x14ac:dyDescent="0.25">
      <c r="A14" s="22">
        <v>40696</v>
      </c>
      <c r="B14" s="11" t="s">
        <v>16</v>
      </c>
      <c r="C14" s="3489" t="s">
        <v>942</v>
      </c>
      <c r="D14" s="3489"/>
      <c r="E14" s="3489"/>
      <c r="F14" s="3489"/>
      <c r="G14" s="3489"/>
      <c r="H14" s="3489"/>
      <c r="I14" s="3489"/>
      <c r="J14" s="3489"/>
    </row>
    <row r="15" spans="1:13" ht="38.25" customHeight="1" x14ac:dyDescent="0.25">
      <c r="A15" s="22">
        <v>40720</v>
      </c>
      <c r="B15" s="11" t="s">
        <v>16</v>
      </c>
      <c r="C15" s="3456" t="s">
        <v>943</v>
      </c>
      <c r="D15" s="3457"/>
      <c r="E15" s="3457"/>
      <c r="F15" s="3457"/>
      <c r="G15" s="3457"/>
      <c r="H15" s="3457"/>
      <c r="I15" s="3457"/>
      <c r="J15" s="3458"/>
      <c r="K15" s="2460"/>
    </row>
    <row r="16" spans="1:13" ht="20.100000000000001" customHeight="1" x14ac:dyDescent="0.25">
      <c r="A16" s="22">
        <v>40748</v>
      </c>
      <c r="B16" s="11" t="s">
        <v>186</v>
      </c>
      <c r="H16" s="23">
        <v>5320</v>
      </c>
      <c r="I16" s="23">
        <v>100</v>
      </c>
      <c r="J16" s="11"/>
      <c r="K16" s="2675"/>
      <c r="L16" s="3" t="s">
        <v>40</v>
      </c>
    </row>
    <row r="17" spans="1:12" ht="20.100000000000001" customHeight="1" thickBot="1" x14ac:dyDescent="0.3">
      <c r="A17" s="28">
        <v>40904</v>
      </c>
      <c r="B17" s="12" t="s">
        <v>16</v>
      </c>
      <c r="C17" s="3804" t="s">
        <v>944</v>
      </c>
      <c r="D17" s="3804"/>
      <c r="E17" s="3804"/>
      <c r="F17" s="3804"/>
      <c r="G17" s="3804"/>
      <c r="H17" s="3804"/>
      <c r="I17" s="3804"/>
      <c r="J17" s="3804"/>
      <c r="K17" s="2534"/>
      <c r="L17" s="13"/>
    </row>
    <row r="18" spans="1:12" ht="32.25" customHeight="1" thickTop="1" x14ac:dyDescent="0.25">
      <c r="A18" s="39">
        <v>40909</v>
      </c>
      <c r="B18" s="40" t="s">
        <v>16</v>
      </c>
      <c r="C18" s="3648" t="s">
        <v>945</v>
      </c>
      <c r="D18" s="3531"/>
      <c r="E18" s="3531"/>
      <c r="F18" s="3531"/>
      <c r="G18" s="3531"/>
      <c r="H18" s="3531"/>
      <c r="I18" s="3531"/>
      <c r="J18" s="3532"/>
      <c r="K18" s="2497"/>
      <c r="L18" s="41"/>
    </row>
    <row r="19" spans="1:12" ht="23.25" customHeight="1" x14ac:dyDescent="0.25">
      <c r="A19" s="22">
        <v>40923</v>
      </c>
      <c r="B19" s="11" t="s">
        <v>174</v>
      </c>
      <c r="C19" s="3489" t="s">
        <v>946</v>
      </c>
      <c r="D19" s="3489"/>
      <c r="E19" s="3489"/>
      <c r="F19" s="3489"/>
      <c r="G19" s="3489"/>
      <c r="H19" s="3489"/>
      <c r="I19" s="3489"/>
      <c r="J19" s="3489"/>
    </row>
    <row r="20" spans="1:12" ht="20.100000000000001" customHeight="1" x14ac:dyDescent="0.25">
      <c r="A20" s="22">
        <v>40931</v>
      </c>
      <c r="B20" s="11" t="s">
        <v>14</v>
      </c>
      <c r="C20" s="3445" t="s">
        <v>15</v>
      </c>
      <c r="D20" s="3446"/>
      <c r="E20" s="3446"/>
      <c r="F20" s="3446"/>
      <c r="G20" s="3446"/>
      <c r="H20" s="3446"/>
      <c r="I20" s="3446"/>
      <c r="J20" s="3447"/>
      <c r="K20" s="2454"/>
    </row>
    <row r="21" spans="1:12" ht="20.100000000000001" customHeight="1" x14ac:dyDescent="0.25">
      <c r="A21" s="22">
        <v>40940</v>
      </c>
      <c r="B21" s="11" t="s">
        <v>174</v>
      </c>
      <c r="C21" s="3489" t="s">
        <v>947</v>
      </c>
      <c r="D21" s="3489"/>
      <c r="E21" s="3489"/>
      <c r="F21" s="3489"/>
      <c r="G21" s="3489"/>
      <c r="H21" s="3489"/>
      <c r="I21" s="3489"/>
      <c r="J21" s="3489"/>
    </row>
    <row r="22" spans="1:12" ht="20.100000000000001" customHeight="1" x14ac:dyDescent="0.25">
      <c r="A22" s="36">
        <v>40960</v>
      </c>
      <c r="B22" s="37" t="s">
        <v>190</v>
      </c>
      <c r="C22" s="3493" t="s">
        <v>191</v>
      </c>
      <c r="D22" s="3494"/>
      <c r="E22" s="3494"/>
      <c r="F22" s="3494"/>
      <c r="G22" s="3494"/>
      <c r="H22" s="3494"/>
      <c r="I22" s="3494"/>
      <c r="J22" s="3495"/>
      <c r="K22" s="2481"/>
      <c r="L22" s="38"/>
    </row>
    <row r="23" spans="1:12" ht="20.100000000000001" customHeight="1" x14ac:dyDescent="0.25">
      <c r="A23" s="22">
        <v>40975</v>
      </c>
      <c r="B23" s="11" t="s">
        <v>186</v>
      </c>
      <c r="J23" s="11"/>
      <c r="K23" s="2675"/>
      <c r="L23" s="32" t="s">
        <v>40</v>
      </c>
    </row>
    <row r="24" spans="1:12" ht="20.100000000000001" customHeight="1" x14ac:dyDescent="0.25">
      <c r="A24" s="22">
        <v>41010</v>
      </c>
      <c r="B24" s="11" t="s">
        <v>186</v>
      </c>
      <c r="H24" s="23">
        <v>5330</v>
      </c>
      <c r="I24" s="23">
        <v>74</v>
      </c>
      <c r="J24" s="11"/>
      <c r="K24" s="2675"/>
      <c r="L24" s="32" t="s">
        <v>40</v>
      </c>
    </row>
    <row r="25" spans="1:12" ht="23.25" customHeight="1" x14ac:dyDescent="0.25">
      <c r="A25" s="22">
        <v>41041</v>
      </c>
      <c r="B25" s="11" t="s">
        <v>16</v>
      </c>
      <c r="C25" s="3489" t="s">
        <v>948</v>
      </c>
      <c r="D25" s="3489"/>
      <c r="E25" s="3489"/>
      <c r="F25" s="3489"/>
      <c r="G25" s="3489"/>
      <c r="H25" s="3489"/>
      <c r="I25" s="3489"/>
      <c r="J25" s="3489"/>
    </row>
    <row r="26" spans="1:12" ht="37.5" customHeight="1" x14ac:dyDescent="0.25">
      <c r="A26" s="22">
        <v>41046</v>
      </c>
      <c r="B26" s="11" t="s">
        <v>16</v>
      </c>
      <c r="C26" s="3456" t="s">
        <v>949</v>
      </c>
      <c r="D26" s="3457"/>
      <c r="E26" s="3457"/>
      <c r="F26" s="3457"/>
      <c r="G26" s="3457"/>
      <c r="H26" s="3457"/>
      <c r="I26" s="3457"/>
      <c r="J26" s="3458"/>
      <c r="K26" s="2460"/>
    </row>
    <row r="27" spans="1:12" ht="27" customHeight="1" x14ac:dyDescent="0.25">
      <c r="A27" s="22">
        <v>41047</v>
      </c>
      <c r="B27" s="11" t="s">
        <v>16</v>
      </c>
      <c r="C27" s="3489" t="s">
        <v>950</v>
      </c>
      <c r="D27" s="3489"/>
      <c r="E27" s="3489"/>
      <c r="F27" s="3489"/>
      <c r="G27" s="3489"/>
      <c r="H27" s="3489"/>
      <c r="I27" s="3489"/>
      <c r="J27" s="3489"/>
    </row>
    <row r="28" spans="1:12" ht="20.100000000000001" customHeight="1" x14ac:dyDescent="0.25">
      <c r="A28" s="22">
        <v>41075</v>
      </c>
      <c r="B28" s="11" t="s">
        <v>16</v>
      </c>
      <c r="C28" s="3489" t="s">
        <v>951</v>
      </c>
      <c r="D28" s="3489"/>
      <c r="E28" s="3489"/>
      <c r="F28" s="3489"/>
      <c r="G28" s="3489"/>
      <c r="H28" s="3489"/>
      <c r="I28" s="3489"/>
      <c r="J28" s="3489"/>
    </row>
    <row r="29" spans="1:12" x14ac:dyDescent="0.25">
      <c r="A29" s="22">
        <v>41080</v>
      </c>
      <c r="B29" s="11" t="s">
        <v>16</v>
      </c>
      <c r="C29" s="3489" t="s">
        <v>952</v>
      </c>
      <c r="D29" s="3489"/>
      <c r="E29" s="3489"/>
      <c r="F29" s="3489"/>
      <c r="G29" s="3489"/>
      <c r="H29" s="3489"/>
      <c r="I29" s="3489"/>
      <c r="J29" s="3489"/>
    </row>
    <row r="30" spans="1:12" ht="22.5" customHeight="1" x14ac:dyDescent="0.25">
      <c r="A30" s="22">
        <v>41092</v>
      </c>
      <c r="B30" s="11" t="s">
        <v>16</v>
      </c>
      <c r="C30" s="3489" t="s">
        <v>953</v>
      </c>
      <c r="D30" s="3489"/>
      <c r="E30" s="3489"/>
      <c r="F30" s="3489"/>
      <c r="G30" s="3489"/>
      <c r="H30" s="3489"/>
      <c r="I30" s="3489"/>
      <c r="J30" s="3489"/>
    </row>
    <row r="31" spans="1:12" ht="20.100000000000001" customHeight="1" x14ac:dyDescent="0.25">
      <c r="A31" s="22">
        <v>41100</v>
      </c>
      <c r="B31" s="11" t="s">
        <v>12</v>
      </c>
      <c r="C31" s="23">
        <v>280</v>
      </c>
      <c r="D31" s="110">
        <f>+C31*(100-E31)/100</f>
        <v>196</v>
      </c>
      <c r="E31" s="23">
        <v>30</v>
      </c>
      <c r="G31" s="23">
        <v>100</v>
      </c>
      <c r="J31" s="11"/>
      <c r="K31" s="2675"/>
      <c r="L31" s="3" t="s">
        <v>177</v>
      </c>
    </row>
    <row r="32" spans="1:12" ht="22.5" customHeight="1" x14ac:dyDescent="0.25">
      <c r="A32" s="22">
        <v>41192</v>
      </c>
      <c r="B32" s="11" t="s">
        <v>16</v>
      </c>
      <c r="C32" s="3470" t="s">
        <v>954</v>
      </c>
      <c r="D32" s="3471"/>
      <c r="E32" s="3471"/>
      <c r="F32" s="3471"/>
      <c r="G32" s="3471"/>
      <c r="H32" s="3471"/>
      <c r="I32" s="3471"/>
      <c r="J32" s="3472"/>
      <c r="K32" s="2462"/>
    </row>
    <row r="33" spans="1:12" ht="20.100000000000001" customHeight="1" x14ac:dyDescent="0.25">
      <c r="A33" s="22">
        <v>41196</v>
      </c>
      <c r="B33" s="11" t="s">
        <v>186</v>
      </c>
      <c r="D33" s="110"/>
      <c r="H33" s="23">
        <v>5365</v>
      </c>
      <c r="I33" s="23">
        <v>100</v>
      </c>
      <c r="J33" s="11"/>
      <c r="K33" s="2675"/>
      <c r="L33" s="3" t="s">
        <v>40</v>
      </c>
    </row>
    <row r="34" spans="1:12" ht="20.100000000000001" customHeight="1" x14ac:dyDescent="0.25">
      <c r="A34" s="22">
        <v>41197</v>
      </c>
      <c r="B34" s="11" t="s">
        <v>12</v>
      </c>
      <c r="C34" s="23">
        <v>260</v>
      </c>
      <c r="D34" s="110">
        <f>+C34*(100-E34)/100</f>
        <v>182</v>
      </c>
      <c r="E34" s="23">
        <v>30</v>
      </c>
      <c r="G34" s="23">
        <v>100</v>
      </c>
      <c r="J34" s="11"/>
      <c r="K34" s="2675"/>
      <c r="L34" s="3" t="s">
        <v>22</v>
      </c>
    </row>
    <row r="35" spans="1:12" x14ac:dyDescent="0.25">
      <c r="A35" s="22">
        <v>41229</v>
      </c>
      <c r="B35" s="11" t="s">
        <v>16</v>
      </c>
      <c r="C35" s="3470" t="s">
        <v>955</v>
      </c>
      <c r="D35" s="3471"/>
      <c r="E35" s="3471"/>
      <c r="F35" s="3471"/>
      <c r="G35" s="3471"/>
      <c r="H35" s="3471"/>
      <c r="I35" s="3471"/>
      <c r="J35" s="3472"/>
      <c r="K35" s="2462"/>
    </row>
    <row r="36" spans="1:12" ht="33.75" customHeight="1" thickBot="1" x14ac:dyDescent="0.3">
      <c r="A36" s="33">
        <v>41236</v>
      </c>
      <c r="B36" s="34" t="s">
        <v>16</v>
      </c>
      <c r="C36" s="3549" t="s">
        <v>956</v>
      </c>
      <c r="D36" s="3491"/>
      <c r="E36" s="3491"/>
      <c r="F36" s="3491"/>
      <c r="G36" s="3491"/>
      <c r="H36" s="3491"/>
      <c r="I36" s="3491"/>
      <c r="J36" s="3492"/>
      <c r="K36" s="2478"/>
      <c r="L36" s="35"/>
    </row>
    <row r="37" spans="1:12" ht="20.100000000000001" customHeight="1" thickTop="1" x14ac:dyDescent="0.25">
      <c r="A37" s="19">
        <v>41300</v>
      </c>
      <c r="B37" s="20" t="s">
        <v>186</v>
      </c>
      <c r="C37" s="106"/>
      <c r="D37" s="111"/>
      <c r="E37" s="106"/>
      <c r="F37" s="106"/>
      <c r="G37" s="106"/>
      <c r="H37" s="106">
        <v>5200</v>
      </c>
      <c r="I37" s="106">
        <v>96</v>
      </c>
      <c r="J37" s="20"/>
      <c r="K37" s="2686"/>
      <c r="L37" s="21" t="s">
        <v>40</v>
      </c>
    </row>
    <row r="38" spans="1:12" x14ac:dyDescent="0.25">
      <c r="A38" s="22">
        <v>41357</v>
      </c>
      <c r="B38" s="11" t="s">
        <v>16</v>
      </c>
      <c r="C38" s="3470" t="s">
        <v>314</v>
      </c>
      <c r="D38" s="3471"/>
      <c r="E38" s="3471"/>
      <c r="F38" s="3471"/>
      <c r="G38" s="3471"/>
      <c r="H38" s="3471"/>
      <c r="I38" s="3471"/>
      <c r="J38" s="3472"/>
      <c r="K38" s="2462"/>
    </row>
    <row r="39" spans="1:12" x14ac:dyDescent="0.25">
      <c r="A39" s="22">
        <v>41361</v>
      </c>
      <c r="B39" s="11" t="s">
        <v>14</v>
      </c>
      <c r="C39" s="3470" t="s">
        <v>315</v>
      </c>
      <c r="D39" s="3471"/>
      <c r="E39" s="3471"/>
      <c r="F39" s="3471"/>
      <c r="G39" s="3471"/>
      <c r="H39" s="3471"/>
      <c r="I39" s="3471"/>
      <c r="J39" s="3472"/>
      <c r="K39" s="2462"/>
    </row>
    <row r="40" spans="1:12" ht="20.100000000000001" customHeight="1" x14ac:dyDescent="0.25">
      <c r="A40" s="22">
        <v>41390</v>
      </c>
      <c r="B40" s="11" t="s">
        <v>12</v>
      </c>
      <c r="C40" s="23">
        <v>220</v>
      </c>
      <c r="D40" s="110">
        <f>+C40*(100-E40)/100</f>
        <v>154</v>
      </c>
      <c r="E40" s="23">
        <v>30</v>
      </c>
      <c r="G40" s="23">
        <v>75</v>
      </c>
      <c r="J40" s="11"/>
      <c r="K40" s="2675"/>
      <c r="L40" s="3" t="s">
        <v>310</v>
      </c>
    </row>
    <row r="41" spans="1:12" ht="20.100000000000001" customHeight="1" x14ac:dyDescent="0.25">
      <c r="A41" s="22">
        <v>41435</v>
      </c>
      <c r="B41" s="11" t="s">
        <v>186</v>
      </c>
      <c r="D41" s="110"/>
      <c r="H41" s="3569" t="s">
        <v>329</v>
      </c>
      <c r="I41" s="3851"/>
      <c r="J41" s="3852"/>
      <c r="K41" s="2587"/>
      <c r="L41" s="89"/>
    </row>
    <row r="42" spans="1:12" ht="20.100000000000001" customHeight="1" x14ac:dyDescent="0.25">
      <c r="A42" s="22">
        <v>41553</v>
      </c>
      <c r="B42" s="11" t="s">
        <v>186</v>
      </c>
      <c r="D42" s="110"/>
      <c r="H42" s="23">
        <v>5280</v>
      </c>
      <c r="I42" s="23">
        <v>95</v>
      </c>
      <c r="J42" s="11"/>
      <c r="K42" s="2686"/>
      <c r="L42" s="21" t="s">
        <v>40</v>
      </c>
    </row>
    <row r="43" spans="1:12" ht="41.25" customHeight="1" x14ac:dyDescent="0.25">
      <c r="A43" s="22">
        <v>41591</v>
      </c>
      <c r="B43" s="11" t="s">
        <v>14</v>
      </c>
      <c r="C43" s="3476" t="s">
        <v>957</v>
      </c>
      <c r="D43" s="3478"/>
      <c r="E43" s="3478"/>
      <c r="F43" s="3478"/>
      <c r="G43" s="3478"/>
      <c r="H43" s="3478"/>
      <c r="I43" s="3478"/>
      <c r="J43" s="3477"/>
      <c r="K43" s="2469"/>
    </row>
    <row r="44" spans="1:12" ht="36" customHeight="1" thickBot="1" x14ac:dyDescent="0.3">
      <c r="A44" s="33">
        <v>41594</v>
      </c>
      <c r="B44" s="34" t="s">
        <v>14</v>
      </c>
      <c r="C44" s="3549" t="s">
        <v>958</v>
      </c>
      <c r="D44" s="3550"/>
      <c r="E44" s="3550"/>
      <c r="F44" s="3550"/>
      <c r="G44" s="3550"/>
      <c r="H44" s="3550"/>
      <c r="I44" s="3550"/>
      <c r="J44" s="3551"/>
      <c r="K44" s="2506"/>
      <c r="L44" s="35"/>
    </row>
    <row r="45" spans="1:12" ht="16.5" thickTop="1" x14ac:dyDescent="0.25">
      <c r="A45" s="45">
        <v>41645</v>
      </c>
      <c r="B45" s="46" t="s">
        <v>186</v>
      </c>
      <c r="C45" s="112"/>
      <c r="D45" s="119"/>
      <c r="E45" s="112"/>
      <c r="F45" s="112"/>
      <c r="G45" s="112"/>
      <c r="H45" s="112">
        <v>5110</v>
      </c>
      <c r="I45" s="112">
        <v>100</v>
      </c>
      <c r="J45" s="46"/>
      <c r="K45" s="2709"/>
      <c r="L45" s="47" t="s">
        <v>389</v>
      </c>
    </row>
    <row r="46" spans="1:12" ht="20.100000000000001" customHeight="1" x14ac:dyDescent="0.25">
      <c r="A46" s="36">
        <v>41656</v>
      </c>
      <c r="B46" s="37" t="s">
        <v>12</v>
      </c>
      <c r="C46" s="90">
        <v>195</v>
      </c>
      <c r="D46" s="113">
        <f>+C46*(100-E46)/100</f>
        <v>136.5</v>
      </c>
      <c r="E46" s="90">
        <v>30</v>
      </c>
      <c r="F46" s="90"/>
      <c r="G46" s="90">
        <v>98</v>
      </c>
      <c r="H46" s="90"/>
      <c r="I46" s="90"/>
      <c r="J46" s="37"/>
      <c r="K46" s="2684"/>
      <c r="L46" s="38" t="s">
        <v>396</v>
      </c>
    </row>
    <row r="47" spans="1:12" ht="37.5" customHeight="1" x14ac:dyDescent="0.25">
      <c r="A47" s="22">
        <v>41679</v>
      </c>
      <c r="B47" s="11" t="s">
        <v>16</v>
      </c>
      <c r="C47" s="3476" t="s">
        <v>959</v>
      </c>
      <c r="D47" s="3478"/>
      <c r="E47" s="3478"/>
      <c r="F47" s="3478"/>
      <c r="G47" s="3478"/>
      <c r="H47" s="3478"/>
      <c r="I47" s="3478"/>
      <c r="J47" s="3477"/>
      <c r="K47" s="2469"/>
    </row>
    <row r="48" spans="1:12" ht="32.25" customHeight="1" x14ac:dyDescent="0.25">
      <c r="A48" s="22">
        <v>41682</v>
      </c>
      <c r="B48" s="11" t="s">
        <v>16</v>
      </c>
      <c r="C48" s="3476" t="s">
        <v>960</v>
      </c>
      <c r="D48" s="3478"/>
      <c r="E48" s="3478"/>
      <c r="F48" s="3478"/>
      <c r="G48" s="3478"/>
      <c r="H48" s="3478"/>
      <c r="I48" s="3478"/>
      <c r="J48" s="3477"/>
      <c r="K48" s="2469"/>
    </row>
    <row r="49" spans="1:12" ht="57" customHeight="1" x14ac:dyDescent="0.25">
      <c r="A49" s="22">
        <v>41693</v>
      </c>
      <c r="B49" s="420" t="s">
        <v>31</v>
      </c>
      <c r="C49" s="3512" t="s">
        <v>1262</v>
      </c>
      <c r="D49" s="3471"/>
      <c r="E49" s="3471"/>
      <c r="F49" s="3471"/>
      <c r="G49" s="3471"/>
      <c r="H49" s="3471"/>
      <c r="I49" s="3471"/>
      <c r="J49" s="3472"/>
      <c r="K49" s="2462"/>
      <c r="L49" s="1024" t="s">
        <v>2066</v>
      </c>
    </row>
    <row r="50" spans="1:12" ht="26.25" customHeight="1" x14ac:dyDescent="0.25">
      <c r="A50" s="22">
        <v>41717</v>
      </c>
      <c r="B50" s="11" t="s">
        <v>186</v>
      </c>
      <c r="C50" s="108"/>
      <c r="D50" s="108"/>
      <c r="E50" s="108"/>
      <c r="F50" s="108"/>
      <c r="G50" s="108"/>
      <c r="H50" s="108">
        <v>5340</v>
      </c>
      <c r="I50" s="108">
        <v>85</v>
      </c>
      <c r="L50" s="3" t="s">
        <v>40</v>
      </c>
    </row>
    <row r="51" spans="1:12" ht="26.25" customHeight="1" x14ac:dyDescent="0.25">
      <c r="A51" s="22">
        <v>41746</v>
      </c>
      <c r="B51" s="11" t="s">
        <v>12</v>
      </c>
      <c r="C51" s="108">
        <v>250</v>
      </c>
      <c r="D51" s="108">
        <f>+C51*(100-E51)/100</f>
        <v>175</v>
      </c>
      <c r="E51" s="108">
        <v>30</v>
      </c>
      <c r="F51" s="108"/>
      <c r="G51" s="108">
        <v>110</v>
      </c>
      <c r="L51" s="3" t="s">
        <v>425</v>
      </c>
    </row>
    <row r="52" spans="1:12" ht="26.25" customHeight="1" x14ac:dyDescent="0.25">
      <c r="A52" s="59">
        <v>41871</v>
      </c>
      <c r="B52" s="60" t="s">
        <v>186</v>
      </c>
      <c r="C52" s="133"/>
      <c r="D52" s="204"/>
      <c r="E52" s="133"/>
      <c r="F52" s="133"/>
      <c r="G52" s="133"/>
      <c r="H52" s="133">
        <v>5040</v>
      </c>
      <c r="I52" s="133">
        <v>100</v>
      </c>
      <c r="J52" s="133"/>
      <c r="K52" s="2529"/>
      <c r="L52" s="61" t="s">
        <v>40</v>
      </c>
    </row>
    <row r="53" spans="1:12" ht="26.25" customHeight="1" x14ac:dyDescent="0.25">
      <c r="A53" s="22">
        <v>41891</v>
      </c>
      <c r="B53" s="11" t="s">
        <v>16</v>
      </c>
      <c r="C53" s="3476" t="s">
        <v>1263</v>
      </c>
      <c r="D53" s="3478"/>
      <c r="E53" s="3478"/>
      <c r="F53" s="3478"/>
      <c r="G53" s="3478"/>
      <c r="H53" s="3478"/>
      <c r="I53" s="3478"/>
      <c r="J53" s="3477"/>
      <c r="K53" s="2469"/>
    </row>
    <row r="54" spans="1:12" ht="26.25" customHeight="1" x14ac:dyDescent="0.25">
      <c r="A54" s="22">
        <v>41895</v>
      </c>
      <c r="B54" s="11" t="s">
        <v>16</v>
      </c>
      <c r="C54" s="3470" t="s">
        <v>1264</v>
      </c>
      <c r="D54" s="3471"/>
      <c r="E54" s="3471"/>
      <c r="F54" s="3471"/>
      <c r="G54" s="3471"/>
      <c r="H54" s="3471"/>
      <c r="I54" s="3471"/>
      <c r="J54" s="3472"/>
      <c r="K54" s="2462"/>
      <c r="L54" s="124"/>
    </row>
    <row r="55" spans="1:12" ht="43.5" customHeight="1" x14ac:dyDescent="0.25">
      <c r="A55" s="22">
        <v>41898</v>
      </c>
      <c r="B55" s="11" t="s">
        <v>16</v>
      </c>
      <c r="C55" s="3476" t="s">
        <v>1265</v>
      </c>
      <c r="D55" s="3478"/>
      <c r="E55" s="3478"/>
      <c r="F55" s="3478"/>
      <c r="G55" s="3478"/>
      <c r="H55" s="3478"/>
      <c r="I55" s="3478"/>
      <c r="J55" s="3477"/>
      <c r="K55" s="2469"/>
      <c r="L55" s="124"/>
    </row>
    <row r="56" spans="1:12" ht="29.25" customHeight="1" x14ac:dyDescent="0.25">
      <c r="A56" s="22">
        <v>41900</v>
      </c>
      <c r="B56" s="11" t="s">
        <v>14</v>
      </c>
      <c r="C56" s="3470" t="s">
        <v>494</v>
      </c>
      <c r="D56" s="3471"/>
      <c r="E56" s="3471"/>
      <c r="F56" s="3471"/>
      <c r="G56" s="3471"/>
      <c r="H56" s="3471"/>
      <c r="I56" s="3471"/>
      <c r="J56" s="3472"/>
      <c r="K56" s="2462"/>
      <c r="L56" s="124"/>
    </row>
    <row r="57" spans="1:12" ht="20.100000000000001" customHeight="1" thickBot="1" x14ac:dyDescent="0.3">
      <c r="A57" s="28">
        <v>41957</v>
      </c>
      <c r="B57" s="12" t="s">
        <v>186</v>
      </c>
      <c r="C57" s="116"/>
      <c r="D57" s="127"/>
      <c r="E57" s="116"/>
      <c r="F57" s="116"/>
      <c r="G57" s="116"/>
      <c r="H57" s="3637" t="s">
        <v>516</v>
      </c>
      <c r="I57" s="3639"/>
      <c r="J57" s="116"/>
      <c r="K57" s="2534"/>
      <c r="L57" s="128" t="s">
        <v>40</v>
      </c>
    </row>
    <row r="58" spans="1:12" ht="20.100000000000001" customHeight="1" thickTop="1" x14ac:dyDescent="0.25">
      <c r="A58" s="39">
        <v>42027</v>
      </c>
      <c r="B58" s="40" t="s">
        <v>12</v>
      </c>
      <c r="C58" s="105">
        <v>270</v>
      </c>
      <c r="D58" s="115">
        <f>+C58*(100-E58)/100</f>
        <v>216</v>
      </c>
      <c r="E58" s="105">
        <v>20</v>
      </c>
      <c r="F58" s="105"/>
      <c r="G58" s="105">
        <v>77</v>
      </c>
      <c r="H58" s="105"/>
      <c r="I58" s="105"/>
      <c r="J58" s="105"/>
      <c r="K58" s="2496"/>
      <c r="L58" s="140" t="s">
        <v>542</v>
      </c>
    </row>
    <row r="59" spans="1:12" ht="20.100000000000001" customHeight="1" x14ac:dyDescent="0.25">
      <c r="A59" s="22">
        <v>42037</v>
      </c>
      <c r="B59" s="11" t="s">
        <v>16</v>
      </c>
      <c r="C59" s="3540" t="s">
        <v>961</v>
      </c>
      <c r="D59" s="3541"/>
      <c r="E59" s="3541"/>
      <c r="F59" s="3541"/>
      <c r="G59" s="3541"/>
      <c r="H59" s="3541"/>
      <c r="I59" s="3541"/>
      <c r="J59" s="3542"/>
      <c r="K59" s="2502"/>
      <c r="L59" s="124"/>
    </row>
    <row r="60" spans="1:12" ht="20.100000000000001" customHeight="1" x14ac:dyDescent="0.25">
      <c r="A60" s="22">
        <v>42043</v>
      </c>
      <c r="B60" s="11" t="s">
        <v>14</v>
      </c>
      <c r="C60" s="3476" t="s">
        <v>545</v>
      </c>
      <c r="D60" s="3478"/>
      <c r="E60" s="3478"/>
      <c r="F60" s="3478"/>
      <c r="G60" s="3478"/>
      <c r="H60" s="3478"/>
      <c r="I60" s="3478"/>
      <c r="J60" s="3477"/>
      <c r="K60" s="2469"/>
      <c r="L60" s="124"/>
    </row>
    <row r="61" spans="1:12" ht="15.75" customHeight="1" x14ac:dyDescent="0.25">
      <c r="A61" s="22">
        <v>42047</v>
      </c>
      <c r="B61" s="11" t="s">
        <v>16</v>
      </c>
      <c r="C61" s="3540" t="s">
        <v>962</v>
      </c>
      <c r="D61" s="3541"/>
      <c r="E61" s="3541"/>
      <c r="F61" s="3541"/>
      <c r="G61" s="3541"/>
      <c r="H61" s="3541"/>
      <c r="I61" s="3541"/>
      <c r="J61" s="3542"/>
      <c r="K61" s="2502"/>
      <c r="L61" s="124"/>
    </row>
    <row r="62" spans="1:12" ht="20.100000000000001" customHeight="1" x14ac:dyDescent="0.25">
      <c r="A62" s="22">
        <v>42122</v>
      </c>
      <c r="B62" s="250" t="s">
        <v>16</v>
      </c>
      <c r="C62" s="3540" t="s">
        <v>1334</v>
      </c>
      <c r="D62" s="3541"/>
      <c r="E62" s="3541"/>
      <c r="F62" s="3541"/>
      <c r="G62" s="3541"/>
      <c r="H62" s="3541"/>
      <c r="I62" s="3541"/>
      <c r="J62" s="3542"/>
      <c r="K62" s="2502"/>
      <c r="L62" s="124"/>
    </row>
    <row r="63" spans="1:12" ht="20.100000000000001" customHeight="1" x14ac:dyDescent="0.25">
      <c r="A63" s="59">
        <v>42145</v>
      </c>
      <c r="B63" s="60" t="s">
        <v>186</v>
      </c>
      <c r="C63" s="133"/>
      <c r="D63" s="345"/>
      <c r="E63" s="133"/>
      <c r="F63" s="133"/>
      <c r="G63" s="348"/>
      <c r="H63" s="354">
        <v>4570</v>
      </c>
      <c r="I63" s="354">
        <v>100</v>
      </c>
      <c r="J63" s="349"/>
      <c r="K63" s="2530"/>
      <c r="L63" s="155" t="s">
        <v>40</v>
      </c>
    </row>
    <row r="64" spans="1:12" x14ac:dyDescent="0.25">
      <c r="A64" s="316">
        <v>42152</v>
      </c>
      <c r="B64" s="315" t="s">
        <v>12</v>
      </c>
      <c r="C64" s="317">
        <v>230</v>
      </c>
      <c r="D64" s="314">
        <f>+C64*(100-E64)/100</f>
        <v>184</v>
      </c>
      <c r="E64" s="317">
        <v>20</v>
      </c>
      <c r="F64" s="317"/>
      <c r="G64" s="317">
        <v>40</v>
      </c>
      <c r="H64" s="317"/>
      <c r="I64" s="317"/>
      <c r="J64" s="317"/>
      <c r="K64" s="2523"/>
      <c r="L64" s="125" t="s">
        <v>18</v>
      </c>
    </row>
    <row r="65" spans="1:12" ht="31.5" x14ac:dyDescent="0.25">
      <c r="A65" s="22">
        <v>42161</v>
      </c>
      <c r="B65" s="346" t="s">
        <v>12</v>
      </c>
      <c r="C65" s="23">
        <v>290</v>
      </c>
      <c r="D65" s="108">
        <f>+C65*(100-E65)/100</f>
        <v>232</v>
      </c>
      <c r="E65" s="23">
        <v>20</v>
      </c>
      <c r="G65" s="23">
        <v>40</v>
      </c>
      <c r="L65" s="124" t="s">
        <v>1391</v>
      </c>
    </row>
    <row r="66" spans="1:12" ht="51.75" customHeight="1" x14ac:dyDescent="0.25">
      <c r="A66" s="51">
        <v>42167</v>
      </c>
      <c r="B66" s="12" t="s">
        <v>16</v>
      </c>
      <c r="C66" s="3476" t="s">
        <v>1392</v>
      </c>
      <c r="D66" s="3478"/>
      <c r="E66" s="3478"/>
      <c r="F66" s="3478"/>
      <c r="G66" s="3478"/>
      <c r="H66" s="3478"/>
      <c r="I66" s="3478"/>
      <c r="J66" s="3477"/>
      <c r="K66" s="2469"/>
      <c r="L66" s="124"/>
    </row>
    <row r="67" spans="1:12" x14ac:dyDescent="0.25">
      <c r="A67" s="99">
        <v>42169</v>
      </c>
      <c r="B67" s="369" t="s">
        <v>26</v>
      </c>
      <c r="C67" s="3473" t="s">
        <v>1388</v>
      </c>
      <c r="D67" s="3474"/>
      <c r="E67" s="3474"/>
      <c r="F67" s="3474"/>
      <c r="G67" s="3474"/>
      <c r="H67" s="3474"/>
      <c r="I67" s="3474"/>
      <c r="J67" s="3475"/>
      <c r="K67" s="2465"/>
      <c r="L67" s="124"/>
    </row>
    <row r="68" spans="1:12" x14ac:dyDescent="0.25">
      <c r="A68" s="59">
        <v>42170</v>
      </c>
      <c r="B68" s="60" t="s">
        <v>12</v>
      </c>
      <c r="C68" s="329">
        <v>190</v>
      </c>
      <c r="D68" s="233">
        <f>+C68*(100-E68)/100</f>
        <v>152</v>
      </c>
      <c r="E68" s="329">
        <v>20</v>
      </c>
      <c r="F68" s="329"/>
      <c r="G68" s="329">
        <v>40</v>
      </c>
      <c r="H68" s="329"/>
      <c r="I68" s="329"/>
      <c r="J68" s="329"/>
      <c r="K68" s="2566"/>
      <c r="L68" s="155" t="s">
        <v>1390</v>
      </c>
    </row>
    <row r="69" spans="1:12" x14ac:dyDescent="0.25">
      <c r="A69" s="22">
        <v>42198</v>
      </c>
      <c r="B69" s="391" t="s">
        <v>186</v>
      </c>
      <c r="C69" s="370"/>
      <c r="D69" s="368"/>
      <c r="E69" s="370"/>
      <c r="F69" s="370"/>
      <c r="G69" s="370"/>
      <c r="H69" s="370">
        <v>4395</v>
      </c>
      <c r="I69" s="370">
        <v>100</v>
      </c>
      <c r="J69" s="370"/>
      <c r="K69" s="2471"/>
      <c r="L69" s="124" t="s">
        <v>40</v>
      </c>
    </row>
    <row r="70" spans="1:12" ht="20.100000000000001" customHeight="1" x14ac:dyDescent="0.25">
      <c r="A70" s="22">
        <v>42220</v>
      </c>
      <c r="B70" s="412" t="s">
        <v>14</v>
      </c>
      <c r="C70" s="3473" t="s">
        <v>1428</v>
      </c>
      <c r="D70" s="3474"/>
      <c r="E70" s="3474"/>
      <c r="F70" s="3474"/>
      <c r="G70" s="3474"/>
      <c r="H70" s="3474"/>
      <c r="I70" s="3474"/>
      <c r="J70" s="3475"/>
      <c r="K70" s="2465"/>
      <c r="L70" s="124"/>
    </row>
    <row r="71" spans="1:12" ht="31.5" x14ac:dyDescent="0.25">
      <c r="A71" s="22">
        <v>42233</v>
      </c>
      <c r="B71" s="428" t="s">
        <v>12</v>
      </c>
      <c r="C71" s="370">
        <v>280</v>
      </c>
      <c r="D71" s="368">
        <f>+C71*(100-E71)/100</f>
        <v>224</v>
      </c>
      <c r="E71" s="258">
        <v>20</v>
      </c>
      <c r="F71" s="370"/>
      <c r="G71" s="370">
        <v>110</v>
      </c>
      <c r="H71" s="370"/>
      <c r="I71" s="370"/>
      <c r="J71" s="370"/>
      <c r="K71" s="2471"/>
      <c r="L71" s="124" t="s">
        <v>1432</v>
      </c>
    </row>
    <row r="72" spans="1:12" ht="20.100000000000001" customHeight="1" x14ac:dyDescent="0.25">
      <c r="A72" s="435">
        <v>42244</v>
      </c>
      <c r="B72" s="434" t="s">
        <v>12</v>
      </c>
      <c r="C72" s="256">
        <v>305</v>
      </c>
      <c r="D72" s="257">
        <f>+C72*(100-E72)/100</f>
        <v>244</v>
      </c>
      <c r="E72" s="256">
        <v>20</v>
      </c>
      <c r="F72" s="256"/>
      <c r="G72" s="256">
        <v>40</v>
      </c>
      <c r="H72" s="256"/>
      <c r="I72" s="256"/>
      <c r="J72" s="256"/>
      <c r="K72" s="2550"/>
      <c r="L72" s="125" t="s">
        <v>18</v>
      </c>
    </row>
    <row r="73" spans="1:12" x14ac:dyDescent="0.25">
      <c r="A73" s="22">
        <v>42304</v>
      </c>
      <c r="B73" s="478" t="s">
        <v>186</v>
      </c>
      <c r="C73" s="370"/>
      <c r="D73" s="368"/>
      <c r="E73" s="370"/>
      <c r="F73" s="370"/>
      <c r="G73" s="370"/>
      <c r="H73" s="370">
        <v>4730</v>
      </c>
      <c r="I73" s="370">
        <v>100</v>
      </c>
      <c r="J73" s="370"/>
      <c r="K73" s="2471"/>
      <c r="L73" s="124" t="s">
        <v>40</v>
      </c>
    </row>
    <row r="74" spans="1:12" ht="16.5" thickBot="1" x14ac:dyDescent="0.3">
      <c r="A74" s="1070">
        <v>42321</v>
      </c>
      <c r="B74" s="1084" t="s">
        <v>12</v>
      </c>
      <c r="C74" s="332">
        <v>245</v>
      </c>
      <c r="D74" s="333">
        <f t="shared" ref="D74:D79" si="0">+C74*(100-E74)/100</f>
        <v>196</v>
      </c>
      <c r="E74" s="332">
        <v>20</v>
      </c>
      <c r="F74" s="332"/>
      <c r="G74" s="332">
        <v>80</v>
      </c>
      <c r="H74" s="332"/>
      <c r="I74" s="332"/>
      <c r="J74" s="332"/>
      <c r="K74" s="2696"/>
      <c r="L74" s="179" t="s">
        <v>1500</v>
      </c>
    </row>
    <row r="75" spans="1:12" ht="16.5" thickTop="1" x14ac:dyDescent="0.25">
      <c r="A75" s="29">
        <v>42411</v>
      </c>
      <c r="B75" s="30" t="s">
        <v>12</v>
      </c>
      <c r="C75" s="334">
        <v>225</v>
      </c>
      <c r="D75" s="335">
        <f t="shared" si="0"/>
        <v>180</v>
      </c>
      <c r="E75" s="334">
        <v>20</v>
      </c>
      <c r="F75" s="334"/>
      <c r="G75" s="334">
        <v>50</v>
      </c>
      <c r="H75" s="334"/>
      <c r="I75" s="334"/>
      <c r="J75" s="334"/>
      <c r="K75" s="2577"/>
      <c r="L75" s="157" t="s">
        <v>18</v>
      </c>
    </row>
    <row r="76" spans="1:12" x14ac:dyDescent="0.25">
      <c r="A76" s="1058">
        <v>42430</v>
      </c>
      <c r="B76" s="1066" t="s">
        <v>12</v>
      </c>
      <c r="C76" s="1082">
        <v>275</v>
      </c>
      <c r="D76" s="1062">
        <f t="shared" si="0"/>
        <v>220</v>
      </c>
      <c r="E76" s="1082">
        <v>20</v>
      </c>
      <c r="F76" s="1082"/>
      <c r="G76" s="1082">
        <v>70</v>
      </c>
      <c r="H76" s="1082"/>
      <c r="I76" s="1082"/>
      <c r="J76" s="1082"/>
      <c r="K76" s="2471"/>
      <c r="L76" s="124" t="s">
        <v>1624</v>
      </c>
    </row>
    <row r="77" spans="1:12" x14ac:dyDescent="0.25">
      <c r="A77" s="1073">
        <v>42461</v>
      </c>
      <c r="B77" s="1072" t="s">
        <v>12</v>
      </c>
      <c r="C77" s="256">
        <v>170</v>
      </c>
      <c r="D77" s="257">
        <f t="shared" si="0"/>
        <v>136</v>
      </c>
      <c r="E77" s="256">
        <v>20</v>
      </c>
      <c r="F77" s="256"/>
      <c r="G77" s="256">
        <v>70</v>
      </c>
      <c r="H77" s="256"/>
      <c r="I77" s="256"/>
      <c r="J77" s="256"/>
      <c r="K77" s="2550"/>
      <c r="L77" s="125" t="s">
        <v>18</v>
      </c>
    </row>
    <row r="78" spans="1:12" ht="20.100000000000001" customHeight="1" x14ac:dyDescent="0.25">
      <c r="A78" s="1073">
        <v>42496</v>
      </c>
      <c r="B78" s="1072" t="s">
        <v>12</v>
      </c>
      <c r="C78" s="256">
        <v>210</v>
      </c>
      <c r="D78" s="257">
        <f t="shared" si="0"/>
        <v>168</v>
      </c>
      <c r="E78" s="256">
        <v>20</v>
      </c>
      <c r="F78" s="256"/>
      <c r="G78" s="256">
        <v>40</v>
      </c>
      <c r="H78" s="256"/>
      <c r="I78" s="256"/>
      <c r="J78" s="256"/>
      <c r="K78" s="2550"/>
      <c r="L78" s="125" t="s">
        <v>18</v>
      </c>
    </row>
    <row r="79" spans="1:12" ht="20.100000000000001" customHeight="1" x14ac:dyDescent="0.25">
      <c r="A79" s="1058">
        <v>42556</v>
      </c>
      <c r="B79" s="1066" t="s">
        <v>12</v>
      </c>
      <c r="C79" s="1082">
        <v>225</v>
      </c>
      <c r="D79" s="1062">
        <f t="shared" si="0"/>
        <v>180</v>
      </c>
      <c r="E79" s="1082">
        <v>20</v>
      </c>
      <c r="F79" s="1082"/>
      <c r="G79" s="1082">
        <v>100</v>
      </c>
      <c r="H79" s="1082"/>
      <c r="I79" s="1082"/>
      <c r="J79" s="1082"/>
      <c r="K79" s="2471"/>
      <c r="L79" s="124" t="s">
        <v>1751</v>
      </c>
    </row>
    <row r="80" spans="1:12" ht="20.100000000000001" customHeight="1" x14ac:dyDescent="0.25">
      <c r="A80" s="1058">
        <v>42574</v>
      </c>
      <c r="B80" s="1066" t="s">
        <v>16</v>
      </c>
      <c r="C80" s="3473" t="s">
        <v>1828</v>
      </c>
      <c r="D80" s="3474"/>
      <c r="E80" s="3474"/>
      <c r="F80" s="3474"/>
      <c r="G80" s="3474"/>
      <c r="H80" s="3474"/>
      <c r="I80" s="3474"/>
      <c r="J80" s="3475"/>
      <c r="K80" s="2465"/>
      <c r="L80" s="124"/>
    </row>
    <row r="81" spans="1:12" ht="35.25" customHeight="1" x14ac:dyDescent="0.25">
      <c r="A81" s="1058">
        <v>42576</v>
      </c>
      <c r="B81" s="1066" t="s">
        <v>186</v>
      </c>
      <c r="C81" s="1082"/>
      <c r="D81" s="1062"/>
      <c r="E81" s="1082"/>
      <c r="F81" s="1082"/>
      <c r="G81" s="1082"/>
      <c r="H81" s="3614" t="s">
        <v>1803</v>
      </c>
      <c r="I81" s="3733"/>
      <c r="J81" s="3615"/>
      <c r="K81" s="2525"/>
      <c r="L81" s="906" t="s">
        <v>40</v>
      </c>
    </row>
    <row r="82" spans="1:12" ht="20.100000000000001" customHeight="1" x14ac:dyDescent="0.25">
      <c r="A82" s="1058">
        <v>42579</v>
      </c>
      <c r="B82" s="1066" t="s">
        <v>16</v>
      </c>
      <c r="C82" s="3473" t="s">
        <v>1827</v>
      </c>
      <c r="D82" s="3474"/>
      <c r="E82" s="3474"/>
      <c r="F82" s="3474"/>
      <c r="G82" s="3474"/>
      <c r="H82" s="3474"/>
      <c r="I82" s="3474"/>
      <c r="J82" s="3475"/>
      <c r="K82" s="2465"/>
      <c r="L82" s="124"/>
    </row>
    <row r="83" spans="1:12" ht="20.100000000000001" customHeight="1" x14ac:dyDescent="0.25">
      <c r="A83" s="1058">
        <v>42580</v>
      </c>
      <c r="B83" s="1066" t="s">
        <v>14</v>
      </c>
      <c r="C83" s="3473" t="s">
        <v>1824</v>
      </c>
      <c r="D83" s="3474"/>
      <c r="E83" s="3474"/>
      <c r="F83" s="3474"/>
      <c r="G83" s="3474"/>
      <c r="H83" s="3474"/>
      <c r="I83" s="3474"/>
      <c r="J83" s="3475"/>
      <c r="K83" s="2465"/>
      <c r="L83" s="124"/>
    </row>
    <row r="84" spans="1:12" ht="33" customHeight="1" x14ac:dyDescent="0.25">
      <c r="A84" s="1058">
        <v>42587</v>
      </c>
      <c r="B84" s="1066" t="s">
        <v>16</v>
      </c>
      <c r="C84" s="3473" t="s">
        <v>1831</v>
      </c>
      <c r="D84" s="3474"/>
      <c r="E84" s="3474"/>
      <c r="F84" s="3474"/>
      <c r="G84" s="3474"/>
      <c r="H84" s="3474"/>
      <c r="I84" s="3474"/>
      <c r="J84" s="3475"/>
      <c r="K84" s="2465"/>
      <c r="L84" s="124"/>
    </row>
    <row r="85" spans="1:12" ht="20.100000000000001" customHeight="1" x14ac:dyDescent="0.25">
      <c r="A85" s="1058">
        <v>42588</v>
      </c>
      <c r="B85" s="1066" t="s">
        <v>14</v>
      </c>
      <c r="C85" s="3473" t="s">
        <v>1354</v>
      </c>
      <c r="D85" s="3474"/>
      <c r="E85" s="3474"/>
      <c r="F85" s="3474"/>
      <c r="G85" s="3474"/>
      <c r="H85" s="3474"/>
      <c r="I85" s="3474"/>
      <c r="J85" s="3475"/>
      <c r="K85" s="2465"/>
      <c r="L85" s="124"/>
    </row>
    <row r="86" spans="1:12" ht="20.100000000000001" customHeight="1" x14ac:dyDescent="0.25">
      <c r="A86" s="1058">
        <v>42611</v>
      </c>
      <c r="B86" s="1066" t="s">
        <v>12</v>
      </c>
      <c r="C86" s="1082">
        <v>265</v>
      </c>
      <c r="D86" s="1062">
        <f>+C86*(100-E86)/100</f>
        <v>212</v>
      </c>
      <c r="E86" s="1082">
        <v>20</v>
      </c>
      <c r="F86" s="1082"/>
      <c r="G86" s="1082">
        <v>80</v>
      </c>
      <c r="H86" s="1082"/>
      <c r="I86" s="1082"/>
      <c r="J86" s="1082"/>
      <c r="K86" s="2471"/>
      <c r="L86" s="124" t="s">
        <v>1856</v>
      </c>
    </row>
    <row r="87" spans="1:12" ht="50.25" customHeight="1" x14ac:dyDescent="0.25">
      <c r="A87" s="1058">
        <v>42655</v>
      </c>
      <c r="B87" s="1066" t="s">
        <v>14</v>
      </c>
      <c r="C87" s="3473" t="s">
        <v>1903</v>
      </c>
      <c r="D87" s="3474"/>
      <c r="E87" s="3474"/>
      <c r="F87" s="3474"/>
      <c r="G87" s="3474"/>
      <c r="H87" s="3474"/>
      <c r="I87" s="3474"/>
      <c r="J87" s="3475"/>
      <c r="K87" s="2465"/>
      <c r="L87" s="124"/>
    </row>
    <row r="88" spans="1:12" ht="20.100000000000001" customHeight="1" thickBot="1" x14ac:dyDescent="0.3">
      <c r="A88" s="33">
        <v>42658</v>
      </c>
      <c r="B88" s="34" t="s">
        <v>12</v>
      </c>
      <c r="C88" s="1081">
        <v>220</v>
      </c>
      <c r="D88" s="1086">
        <f t="shared" ref="D88:D94" si="1">+C88*(100-E88)/100</f>
        <v>165</v>
      </c>
      <c r="E88" s="1081">
        <v>25</v>
      </c>
      <c r="F88" s="1081"/>
      <c r="G88" s="1081">
        <v>100</v>
      </c>
      <c r="H88" s="1081"/>
      <c r="I88" s="1081"/>
      <c r="J88" s="1081"/>
      <c r="K88" s="2565"/>
      <c r="L88" s="144" t="s">
        <v>1755</v>
      </c>
    </row>
    <row r="89" spans="1:12" ht="16.5" thickTop="1" x14ac:dyDescent="0.25">
      <c r="A89" s="1055">
        <v>42778</v>
      </c>
      <c r="B89" s="1077" t="s">
        <v>12</v>
      </c>
      <c r="C89" s="323">
        <v>260</v>
      </c>
      <c r="D89" s="1088">
        <f t="shared" si="1"/>
        <v>195</v>
      </c>
      <c r="E89" s="323">
        <v>25</v>
      </c>
      <c r="F89" s="323"/>
      <c r="G89" s="323">
        <v>110</v>
      </c>
      <c r="H89" s="323"/>
      <c r="I89" s="323"/>
      <c r="J89" s="323"/>
      <c r="K89" s="2622"/>
      <c r="L89" s="154" t="s">
        <v>1623</v>
      </c>
    </row>
    <row r="90" spans="1:12" ht="49.5" customHeight="1" x14ac:dyDescent="0.25">
      <c r="A90" s="22">
        <v>42848</v>
      </c>
      <c r="B90" s="11" t="s">
        <v>16</v>
      </c>
      <c r="C90" s="3473" t="s">
        <v>2166</v>
      </c>
      <c r="D90" s="3474"/>
      <c r="E90" s="3474"/>
      <c r="F90" s="3474"/>
      <c r="G90" s="3474"/>
      <c r="H90" s="3474"/>
      <c r="I90" s="3474"/>
      <c r="J90" s="3475"/>
      <c r="K90" s="2465"/>
      <c r="L90" s="124"/>
    </row>
    <row r="91" spans="1:12" ht="20.25" customHeight="1" x14ac:dyDescent="0.25">
      <c r="A91" s="1127">
        <v>42865</v>
      </c>
      <c r="B91" s="1129" t="s">
        <v>496</v>
      </c>
      <c r="C91" s="3666" t="s">
        <v>2182</v>
      </c>
      <c r="D91" s="3667"/>
      <c r="E91" s="3667"/>
      <c r="F91" s="3667"/>
      <c r="G91" s="3667"/>
      <c r="H91" s="3667"/>
      <c r="I91" s="3667"/>
      <c r="J91" s="3668"/>
      <c r="K91" s="2547"/>
      <c r="L91" s="124"/>
    </row>
    <row r="92" spans="1:12" ht="20.25" customHeight="1" x14ac:dyDescent="0.25">
      <c r="A92" s="1215">
        <v>42910</v>
      </c>
      <c r="B92" s="1219" t="s">
        <v>12</v>
      </c>
      <c r="C92" s="323">
        <v>325</v>
      </c>
      <c r="D92" s="1221">
        <f t="shared" si="1"/>
        <v>234</v>
      </c>
      <c r="E92" s="323">
        <v>28</v>
      </c>
      <c r="F92" s="323"/>
      <c r="G92" s="323">
        <v>120</v>
      </c>
      <c r="H92" s="323"/>
      <c r="I92" s="323"/>
      <c r="J92" s="323"/>
      <c r="K92" s="2622"/>
      <c r="L92" s="154" t="s">
        <v>2253</v>
      </c>
    </row>
    <row r="93" spans="1:12" ht="48.75" customHeight="1" x14ac:dyDescent="0.25">
      <c r="A93" s="22">
        <v>42916</v>
      </c>
      <c r="B93" s="1193" t="s">
        <v>16</v>
      </c>
      <c r="C93" s="3473" t="s">
        <v>2234</v>
      </c>
      <c r="D93" s="3474"/>
      <c r="E93" s="3474"/>
      <c r="F93" s="3474"/>
      <c r="G93" s="3474"/>
      <c r="H93" s="3474"/>
      <c r="I93" s="3474"/>
      <c r="J93" s="3475"/>
      <c r="K93" s="2465"/>
      <c r="L93" s="124"/>
    </row>
    <row r="94" spans="1:12" ht="21" customHeight="1" x14ac:dyDescent="0.25">
      <c r="A94" s="22">
        <v>42927</v>
      </c>
      <c r="B94" s="11" t="s">
        <v>12</v>
      </c>
      <c r="C94" s="370">
        <v>300</v>
      </c>
      <c r="D94" s="368">
        <f t="shared" si="1"/>
        <v>216</v>
      </c>
      <c r="E94" s="370">
        <v>28</v>
      </c>
      <c r="F94" s="370"/>
      <c r="G94" s="370">
        <v>115</v>
      </c>
      <c r="H94" s="370"/>
      <c r="I94" s="370"/>
      <c r="J94" s="370"/>
      <c r="K94" s="2471"/>
      <c r="L94" s="124" t="s">
        <v>2241</v>
      </c>
    </row>
    <row r="95" spans="1:12" ht="20.100000000000001" customHeight="1" x14ac:dyDescent="0.25">
      <c r="A95" s="22">
        <v>42926</v>
      </c>
      <c r="B95" s="1207" t="s">
        <v>496</v>
      </c>
      <c r="C95" s="3473" t="s">
        <v>2247</v>
      </c>
      <c r="D95" s="3474"/>
      <c r="E95" s="3474"/>
      <c r="F95" s="3474"/>
      <c r="G95" s="3474"/>
      <c r="H95" s="3474"/>
      <c r="I95" s="3474"/>
      <c r="J95" s="3475"/>
      <c r="K95" s="2465"/>
      <c r="L95" s="124"/>
    </row>
    <row r="96" spans="1:12" ht="20.100000000000001" customHeight="1" x14ac:dyDescent="0.25">
      <c r="A96" s="22">
        <v>42954</v>
      </c>
      <c r="B96" s="11" t="s">
        <v>186</v>
      </c>
      <c r="C96" s="370"/>
      <c r="D96" s="368"/>
      <c r="E96" s="370"/>
      <c r="F96" s="370"/>
      <c r="G96" s="370"/>
      <c r="H96" s="370">
        <v>4195</v>
      </c>
      <c r="I96" s="370">
        <v>96</v>
      </c>
      <c r="J96" s="370"/>
      <c r="K96" s="2471"/>
      <c r="L96" s="124" t="s">
        <v>40</v>
      </c>
    </row>
    <row r="97" spans="1:12" ht="20.100000000000001" customHeight="1" x14ac:dyDescent="0.25">
      <c r="A97" s="1342">
        <v>42996</v>
      </c>
      <c r="B97" s="1341" t="s">
        <v>12</v>
      </c>
      <c r="C97" s="256">
        <v>300</v>
      </c>
      <c r="D97" s="1344">
        <v>216</v>
      </c>
      <c r="E97" s="256">
        <v>28</v>
      </c>
      <c r="F97" s="256"/>
      <c r="G97" s="256">
        <v>50</v>
      </c>
      <c r="H97" s="256"/>
      <c r="I97" s="256"/>
      <c r="J97" s="256"/>
      <c r="K97" s="2550"/>
      <c r="L97" s="125" t="s">
        <v>18</v>
      </c>
    </row>
    <row r="98" spans="1:12" ht="40.5" customHeight="1" x14ac:dyDescent="0.25">
      <c r="A98" s="22">
        <v>42999</v>
      </c>
      <c r="B98" s="1246" t="s">
        <v>14</v>
      </c>
      <c r="C98" s="3473" t="s">
        <v>2290</v>
      </c>
      <c r="D98" s="3474"/>
      <c r="E98" s="3474"/>
      <c r="F98" s="3474"/>
      <c r="G98" s="3474"/>
      <c r="H98" s="3474"/>
      <c r="I98" s="3474"/>
      <c r="J98" s="3475"/>
      <c r="K98" s="2465"/>
      <c r="L98" s="124"/>
    </row>
    <row r="99" spans="1:12" ht="90" customHeight="1" x14ac:dyDescent="0.25">
      <c r="A99" s="1254">
        <v>43009</v>
      </c>
      <c r="B99" s="1255" t="s">
        <v>31</v>
      </c>
      <c r="C99" s="3583" t="s">
        <v>2319</v>
      </c>
      <c r="D99" s="3584"/>
      <c r="E99" s="3584"/>
      <c r="F99" s="3584"/>
      <c r="G99" s="3584"/>
      <c r="H99" s="3584"/>
      <c r="I99" s="3584"/>
      <c r="J99" s="3585"/>
      <c r="K99" s="2518"/>
      <c r="L99" s="1256" t="s">
        <v>2066</v>
      </c>
    </row>
    <row r="100" spans="1:12" x14ac:dyDescent="0.25">
      <c r="A100" s="1342">
        <v>43025</v>
      </c>
      <c r="B100" s="1341" t="s">
        <v>12</v>
      </c>
      <c r="C100" s="256">
        <v>270</v>
      </c>
      <c r="D100" s="1344">
        <f>+C100*(100-E100)/100</f>
        <v>194.4</v>
      </c>
      <c r="E100" s="256">
        <v>28</v>
      </c>
      <c r="F100" s="256"/>
      <c r="G100" s="256">
        <v>50</v>
      </c>
      <c r="H100" s="256"/>
      <c r="I100" s="256"/>
      <c r="J100" s="256"/>
      <c r="K100" s="2550"/>
      <c r="L100" s="125" t="s">
        <v>18</v>
      </c>
    </row>
    <row r="101" spans="1:12" x14ac:dyDescent="0.25">
      <c r="A101" s="3459">
        <v>43028</v>
      </c>
      <c r="B101" s="1302" t="s">
        <v>12</v>
      </c>
      <c r="C101" s="370">
        <v>280</v>
      </c>
      <c r="D101" s="368">
        <f>+C101*(100-E101)/100</f>
        <v>201.6</v>
      </c>
      <c r="E101" s="370">
        <v>28</v>
      </c>
      <c r="F101" s="370"/>
      <c r="G101" s="370">
        <v>115</v>
      </c>
      <c r="H101" s="370"/>
      <c r="I101" s="370"/>
      <c r="J101" s="370"/>
      <c r="K101" s="2471"/>
      <c r="L101" s="124" t="s">
        <v>22</v>
      </c>
    </row>
    <row r="102" spans="1:12" x14ac:dyDescent="0.25">
      <c r="A102" s="3460"/>
      <c r="B102" s="1302" t="s">
        <v>186</v>
      </c>
      <c r="C102" s="370"/>
      <c r="D102" s="368"/>
      <c r="E102" s="370"/>
      <c r="F102" s="370"/>
      <c r="G102" s="370"/>
      <c r="H102" s="370">
        <v>4200</v>
      </c>
      <c r="I102" s="370">
        <v>100</v>
      </c>
      <c r="J102" s="370"/>
      <c r="K102" s="2471"/>
      <c r="L102" s="124" t="s">
        <v>40</v>
      </c>
    </row>
    <row r="103" spans="1:12" ht="20.100000000000001" customHeight="1" x14ac:dyDescent="0.25">
      <c r="A103" s="1342">
        <v>43049</v>
      </c>
      <c r="B103" s="1341" t="s">
        <v>12</v>
      </c>
      <c r="C103" s="256">
        <v>245</v>
      </c>
      <c r="D103" s="1344">
        <f>+C103*(100-E103)/100</f>
        <v>176.4</v>
      </c>
      <c r="E103" s="256">
        <v>28</v>
      </c>
      <c r="F103" s="256"/>
      <c r="G103" s="256">
        <v>50</v>
      </c>
      <c r="H103" s="256"/>
      <c r="I103" s="256"/>
      <c r="J103" s="256"/>
      <c r="K103" s="2550"/>
      <c r="L103" s="125" t="s">
        <v>18</v>
      </c>
    </row>
    <row r="104" spans="1:12" ht="20.100000000000001" customHeight="1" x14ac:dyDescent="0.25">
      <c r="A104" s="1366">
        <v>43092</v>
      </c>
      <c r="B104" s="1365" t="s">
        <v>12</v>
      </c>
      <c r="C104" s="256">
        <v>220</v>
      </c>
      <c r="D104" s="1367">
        <f>+C104*(100-E104)/100</f>
        <v>154</v>
      </c>
      <c r="E104" s="256">
        <v>30</v>
      </c>
      <c r="F104" s="256"/>
      <c r="G104" s="256">
        <v>50</v>
      </c>
      <c r="H104" s="256"/>
      <c r="I104" s="256"/>
      <c r="J104" s="256"/>
      <c r="K104" s="2550"/>
      <c r="L104" s="125" t="s">
        <v>18</v>
      </c>
    </row>
    <row r="105" spans="1:12" x14ac:dyDescent="0.25">
      <c r="A105" s="22">
        <v>43073</v>
      </c>
      <c r="B105" s="11" t="s">
        <v>186</v>
      </c>
      <c r="C105" s="370"/>
      <c r="D105" s="368"/>
      <c r="E105" s="370"/>
      <c r="F105" s="370"/>
      <c r="G105" s="370"/>
      <c r="H105" s="370">
        <v>4175</v>
      </c>
      <c r="I105" s="370">
        <v>98</v>
      </c>
      <c r="J105" s="370"/>
      <c r="K105" s="2471"/>
      <c r="L105" s="124" t="s">
        <v>40</v>
      </c>
    </row>
    <row r="106" spans="1:12" x14ac:dyDescent="0.25">
      <c r="A106" s="1342">
        <v>43074</v>
      </c>
      <c r="B106" s="1341" t="s">
        <v>12</v>
      </c>
      <c r="C106" s="256">
        <v>255</v>
      </c>
      <c r="D106" s="1344">
        <f>+C106*(100-E106)/100</f>
        <v>183.6</v>
      </c>
      <c r="E106" s="256">
        <v>28</v>
      </c>
      <c r="F106" s="256"/>
      <c r="G106" s="256">
        <v>50</v>
      </c>
      <c r="H106" s="256"/>
      <c r="I106" s="256"/>
      <c r="J106" s="256"/>
      <c r="K106" s="2550"/>
      <c r="L106" s="125" t="s">
        <v>18</v>
      </c>
    </row>
    <row r="107" spans="1:12" ht="16.5" thickBot="1" x14ac:dyDescent="0.3">
      <c r="A107" s="1873">
        <v>43092</v>
      </c>
      <c r="B107" s="1884" t="s">
        <v>12</v>
      </c>
      <c r="C107" s="332">
        <v>220</v>
      </c>
      <c r="D107" s="333">
        <f>+C107*(100-E107)/100</f>
        <v>158.4</v>
      </c>
      <c r="E107" s="332">
        <v>28</v>
      </c>
      <c r="F107" s="332"/>
      <c r="G107" s="332">
        <v>50</v>
      </c>
      <c r="H107" s="332"/>
      <c r="I107" s="332"/>
      <c r="J107" s="332"/>
      <c r="K107" s="2696"/>
      <c r="L107" s="179" t="s">
        <v>18</v>
      </c>
    </row>
    <row r="108" spans="1:12" ht="20.100000000000001" customHeight="1" thickTop="1" x14ac:dyDescent="0.25">
      <c r="A108" s="39">
        <v>43160</v>
      </c>
      <c r="B108" s="40" t="s">
        <v>12</v>
      </c>
      <c r="C108" s="1872">
        <v>275</v>
      </c>
      <c r="D108" s="1872">
        <f>+C108*(100-E108)/100</f>
        <v>123.75</v>
      </c>
      <c r="E108" s="1872">
        <v>55</v>
      </c>
      <c r="F108" s="1872"/>
      <c r="G108" s="1872">
        <v>130</v>
      </c>
      <c r="H108" s="1872"/>
      <c r="I108" s="1872"/>
      <c r="J108" s="254"/>
      <c r="K108" s="2551"/>
      <c r="L108" s="140" t="s">
        <v>2097</v>
      </c>
    </row>
    <row r="109" spans="1:12" ht="20.100000000000001" customHeight="1" x14ac:dyDescent="0.25">
      <c r="A109" s="1868">
        <v>43245</v>
      </c>
      <c r="B109" s="1871" t="s">
        <v>14</v>
      </c>
      <c r="C109" s="3473" t="s">
        <v>494</v>
      </c>
      <c r="D109" s="3474"/>
      <c r="E109" s="3474"/>
      <c r="F109" s="3474"/>
      <c r="G109" s="3474"/>
      <c r="H109" s="3474"/>
      <c r="I109" s="3474"/>
      <c r="J109" s="3475"/>
      <c r="K109" s="2465"/>
      <c r="L109" s="124"/>
    </row>
    <row r="110" spans="1:12" x14ac:dyDescent="0.25">
      <c r="A110" s="1868">
        <v>43264</v>
      </c>
      <c r="B110" s="1871" t="s">
        <v>12</v>
      </c>
      <c r="C110" s="1866">
        <v>275</v>
      </c>
      <c r="D110" s="258">
        <f>+C110*(100-E110)/100</f>
        <v>123.75</v>
      </c>
      <c r="E110" s="1883">
        <v>55</v>
      </c>
      <c r="F110" s="1883"/>
      <c r="G110" s="1883">
        <v>120</v>
      </c>
      <c r="H110" s="1883"/>
      <c r="I110" s="1883"/>
      <c r="J110" s="1883"/>
      <c r="K110" s="2471"/>
      <c r="L110" s="234" t="s">
        <v>2621</v>
      </c>
    </row>
    <row r="111" spans="1:12" x14ac:dyDescent="0.25">
      <c r="A111" s="1868">
        <v>43276</v>
      </c>
      <c r="B111" s="1871" t="s">
        <v>186</v>
      </c>
      <c r="C111" s="1883"/>
      <c r="D111" s="1866"/>
      <c r="E111" s="1883"/>
      <c r="F111" s="1883"/>
      <c r="G111" s="1883"/>
      <c r="H111" s="1883">
        <v>4660</v>
      </c>
      <c r="I111" s="1883">
        <v>100</v>
      </c>
      <c r="J111" s="1883"/>
      <c r="K111" s="2471"/>
      <c r="L111" s="124"/>
    </row>
    <row r="112" spans="1:12" ht="78.75" customHeight="1" x14ac:dyDescent="0.25">
      <c r="A112" s="1868">
        <v>43304</v>
      </c>
      <c r="B112" s="1871" t="s">
        <v>14</v>
      </c>
      <c r="C112" s="3614" t="s">
        <v>2690</v>
      </c>
      <c r="D112" s="3733"/>
      <c r="E112" s="3733"/>
      <c r="F112" s="3733"/>
      <c r="G112" s="3733"/>
      <c r="H112" s="3733"/>
      <c r="I112" s="3733"/>
      <c r="J112" s="3615"/>
      <c r="K112" s="2563"/>
      <c r="L112" s="1745" t="s">
        <v>2691</v>
      </c>
    </row>
    <row r="113" spans="1:12" x14ac:dyDescent="0.25">
      <c r="A113" s="3459">
        <v>43320</v>
      </c>
      <c r="B113" s="1871" t="s">
        <v>12</v>
      </c>
      <c r="C113" s="1883">
        <v>305</v>
      </c>
      <c r="D113" s="1866">
        <f>+C113*(100-E113)/100</f>
        <v>152.5</v>
      </c>
      <c r="E113" s="1883">
        <v>50</v>
      </c>
      <c r="F113" s="1883"/>
      <c r="G113" s="1883">
        <v>110</v>
      </c>
      <c r="H113" s="1883"/>
      <c r="I113" s="1883"/>
      <c r="J113" s="1883"/>
      <c r="K113" s="2471"/>
      <c r="L113" s="234" t="s">
        <v>2621</v>
      </c>
    </row>
    <row r="114" spans="1:12" x14ac:dyDescent="0.25">
      <c r="A114" s="3460"/>
      <c r="B114" s="1871" t="s">
        <v>186</v>
      </c>
      <c r="C114" s="1883"/>
      <c r="D114" s="1866"/>
      <c r="E114" s="1883"/>
      <c r="F114" s="1883"/>
      <c r="G114" s="1883"/>
      <c r="H114" s="1883">
        <v>5090</v>
      </c>
      <c r="I114" s="1883">
        <v>100</v>
      </c>
      <c r="J114" s="1883"/>
      <c r="K114" s="2471"/>
      <c r="L114" s="234"/>
    </row>
    <row r="115" spans="1:12" x14ac:dyDescent="0.25">
      <c r="A115" s="1868">
        <v>43371</v>
      </c>
      <c r="B115" s="1871" t="s">
        <v>186</v>
      </c>
      <c r="C115" s="1883"/>
      <c r="D115" s="1866"/>
      <c r="E115" s="1883"/>
      <c r="F115" s="1883"/>
      <c r="G115" s="1883"/>
      <c r="H115" s="1883">
        <v>5245</v>
      </c>
      <c r="I115" s="1883">
        <v>100</v>
      </c>
      <c r="J115" s="1883"/>
      <c r="K115" s="2471"/>
      <c r="L115" s="234" t="s">
        <v>40</v>
      </c>
    </row>
    <row r="116" spans="1:12" ht="20.100000000000001" customHeight="1" x14ac:dyDescent="0.25">
      <c r="A116" s="3459">
        <v>43380</v>
      </c>
      <c r="B116" s="1871" t="s">
        <v>12</v>
      </c>
      <c r="C116" s="1883">
        <v>310</v>
      </c>
      <c r="D116" s="1866">
        <f>+C116*(100-E116)/100</f>
        <v>217</v>
      </c>
      <c r="E116" s="1883">
        <v>30</v>
      </c>
      <c r="F116" s="1883"/>
      <c r="G116" s="1883">
        <v>120</v>
      </c>
      <c r="H116" s="1883"/>
      <c r="I116" s="1883"/>
      <c r="J116" s="1883"/>
      <c r="K116" s="2471"/>
      <c r="L116" s="234" t="s">
        <v>22</v>
      </c>
    </row>
    <row r="117" spans="1:12" ht="20.100000000000001" customHeight="1" x14ac:dyDescent="0.25">
      <c r="A117" s="3460"/>
      <c r="B117" s="1871" t="s">
        <v>186</v>
      </c>
      <c r="C117" s="1883"/>
      <c r="D117" s="1866"/>
      <c r="E117" s="1883"/>
      <c r="F117" s="1883"/>
      <c r="G117" s="1883"/>
      <c r="H117" s="1883">
        <v>5240</v>
      </c>
      <c r="I117" s="1883">
        <v>100</v>
      </c>
      <c r="J117" s="1883"/>
      <c r="K117" s="2471"/>
      <c r="L117" s="124"/>
    </row>
    <row r="118" spans="1:12" ht="20.100000000000001" customHeight="1" x14ac:dyDescent="0.25">
      <c r="A118" s="1868">
        <v>43404</v>
      </c>
      <c r="B118" s="1871" t="s">
        <v>12</v>
      </c>
      <c r="C118" s="1883">
        <v>320</v>
      </c>
      <c r="D118" s="1866">
        <f>+C118*(100-E118)/100</f>
        <v>224</v>
      </c>
      <c r="E118" s="1883">
        <v>30</v>
      </c>
      <c r="F118" s="1883"/>
      <c r="G118" s="1883">
        <v>110</v>
      </c>
      <c r="H118" s="1883"/>
      <c r="I118" s="1883"/>
      <c r="J118" s="1883"/>
      <c r="K118" s="2471"/>
      <c r="L118" s="234" t="s">
        <v>2800</v>
      </c>
    </row>
    <row r="119" spans="1:12" ht="20.100000000000001" customHeight="1" x14ac:dyDescent="0.25">
      <c r="A119" s="1868">
        <v>43414</v>
      </c>
      <c r="B119" s="1871" t="s">
        <v>186</v>
      </c>
      <c r="C119" s="1883"/>
      <c r="D119" s="1866"/>
      <c r="E119" s="1883"/>
      <c r="F119" s="1883"/>
      <c r="G119" s="1883"/>
      <c r="H119" s="1883">
        <v>5295</v>
      </c>
      <c r="I119" s="1883">
        <v>100</v>
      </c>
      <c r="J119" s="1883"/>
      <c r="K119" s="2471"/>
      <c r="L119" s="234" t="s">
        <v>40</v>
      </c>
    </row>
    <row r="120" spans="1:12" ht="51" customHeight="1" x14ac:dyDescent="0.25">
      <c r="A120" s="1868">
        <v>43422</v>
      </c>
      <c r="B120" s="1871" t="s">
        <v>14</v>
      </c>
      <c r="C120" s="3614" t="s">
        <v>2824</v>
      </c>
      <c r="D120" s="3733"/>
      <c r="E120" s="3733"/>
      <c r="F120" s="3733"/>
      <c r="G120" s="3733"/>
      <c r="H120" s="3733"/>
      <c r="I120" s="3733"/>
      <c r="J120" s="3615"/>
      <c r="K120" s="2563"/>
      <c r="L120" s="1745"/>
    </row>
    <row r="121" spans="1:12" ht="114" customHeight="1" x14ac:dyDescent="0.25">
      <c r="A121" s="1254">
        <v>43426</v>
      </c>
      <c r="B121" s="1255" t="s">
        <v>31</v>
      </c>
      <c r="C121" s="3659" t="s">
        <v>2832</v>
      </c>
      <c r="D121" s="3660"/>
      <c r="E121" s="3660"/>
      <c r="F121" s="3660"/>
      <c r="G121" s="3660"/>
      <c r="H121" s="3660"/>
      <c r="I121" s="3660"/>
      <c r="J121" s="3661"/>
      <c r="K121" s="2562"/>
      <c r="L121" s="1800" t="s">
        <v>2066</v>
      </c>
    </row>
    <row r="122" spans="1:12" ht="20.100000000000001" customHeight="1" x14ac:dyDescent="0.25">
      <c r="A122" s="59">
        <v>43431</v>
      </c>
      <c r="B122" s="60" t="s">
        <v>12</v>
      </c>
      <c r="C122" s="329">
        <v>240</v>
      </c>
      <c r="D122" s="1881">
        <f>+C122*(100-E122)/100</f>
        <v>192</v>
      </c>
      <c r="E122" s="329">
        <v>20</v>
      </c>
      <c r="F122" s="329"/>
      <c r="G122" s="329">
        <v>120</v>
      </c>
      <c r="H122" s="329"/>
      <c r="I122" s="329"/>
      <c r="J122" s="329"/>
      <c r="K122" s="2566"/>
      <c r="L122" s="155" t="s">
        <v>22</v>
      </c>
    </row>
    <row r="123" spans="1:12" ht="20.100000000000001" customHeight="1" x14ac:dyDescent="0.25">
      <c r="A123" s="1876">
        <v>43432</v>
      </c>
      <c r="B123" s="1875" t="s">
        <v>186</v>
      </c>
      <c r="C123" s="256"/>
      <c r="D123" s="1887"/>
      <c r="E123" s="256"/>
      <c r="F123" s="256"/>
      <c r="G123" s="256"/>
      <c r="H123" s="256">
        <v>5900</v>
      </c>
      <c r="I123" s="256">
        <v>100</v>
      </c>
      <c r="J123" s="256"/>
      <c r="K123" s="2550"/>
      <c r="L123" s="125" t="s">
        <v>2841</v>
      </c>
    </row>
    <row r="124" spans="1:12" ht="20.100000000000001" customHeight="1" x14ac:dyDescent="0.25">
      <c r="A124" s="1868">
        <v>43435</v>
      </c>
      <c r="B124" s="1871" t="s">
        <v>186</v>
      </c>
      <c r="C124" s="1883"/>
      <c r="D124" s="1866"/>
      <c r="E124" s="1883"/>
      <c r="F124" s="1883"/>
      <c r="G124" s="1883"/>
      <c r="H124" s="1883">
        <v>5365</v>
      </c>
      <c r="I124" s="1883">
        <v>100</v>
      </c>
      <c r="J124" s="1883"/>
      <c r="K124" s="2471"/>
      <c r="L124" s="124" t="s">
        <v>2843</v>
      </c>
    </row>
    <row r="125" spans="1:12" ht="20.100000000000001" customHeight="1" thickBot="1" x14ac:dyDescent="0.3">
      <c r="A125" s="33">
        <v>43454</v>
      </c>
      <c r="B125" s="34" t="s">
        <v>12</v>
      </c>
      <c r="C125" s="1882">
        <v>255</v>
      </c>
      <c r="D125" s="1867">
        <f>+C125*(100-E125)/100</f>
        <v>204</v>
      </c>
      <c r="E125" s="1882">
        <v>20</v>
      </c>
      <c r="F125" s="1882"/>
      <c r="G125" s="1882">
        <v>120</v>
      </c>
      <c r="H125" s="1882"/>
      <c r="I125" s="1882"/>
      <c r="J125" s="1882"/>
      <c r="K125" s="2565"/>
      <c r="L125" s="144" t="s">
        <v>22</v>
      </c>
    </row>
    <row r="126" spans="1:12" ht="20.100000000000001" customHeight="1" thickTop="1" x14ac:dyDescent="0.25">
      <c r="A126" s="1864">
        <v>43574</v>
      </c>
      <c r="B126" s="1879" t="s">
        <v>186</v>
      </c>
      <c r="C126" s="323"/>
      <c r="D126" s="1885"/>
      <c r="E126" s="323"/>
      <c r="F126" s="323"/>
      <c r="G126" s="323"/>
      <c r="H126" s="323">
        <v>5100</v>
      </c>
      <c r="I126" s="323">
        <v>100</v>
      </c>
      <c r="J126" s="323"/>
      <c r="K126" s="2622"/>
      <c r="L126" s="154" t="s">
        <v>40</v>
      </c>
    </row>
    <row r="127" spans="1:12" ht="20.100000000000001" customHeight="1" x14ac:dyDescent="0.25">
      <c r="A127" s="22">
        <v>43608</v>
      </c>
      <c r="B127" s="11" t="s">
        <v>12</v>
      </c>
      <c r="C127" s="368">
        <v>260</v>
      </c>
      <c r="D127" s="368">
        <f>+C127*(100-E127)/100</f>
        <v>208</v>
      </c>
      <c r="E127" s="368">
        <v>20</v>
      </c>
      <c r="F127" s="368"/>
      <c r="G127" s="368">
        <v>140</v>
      </c>
      <c r="H127" s="368"/>
      <c r="I127" s="368"/>
      <c r="J127" s="370"/>
      <c r="K127" s="2471"/>
      <c r="L127" s="124" t="s">
        <v>2655</v>
      </c>
    </row>
    <row r="128" spans="1:12" ht="20.100000000000001" customHeight="1" x14ac:dyDescent="0.25">
      <c r="A128" s="22">
        <v>43635</v>
      </c>
      <c r="B128" s="11" t="s">
        <v>14</v>
      </c>
      <c r="C128" s="3473" t="s">
        <v>546</v>
      </c>
      <c r="D128" s="3474"/>
      <c r="E128" s="3474"/>
      <c r="F128" s="3474"/>
      <c r="G128" s="3474"/>
      <c r="H128" s="3474"/>
      <c r="I128" s="3474"/>
      <c r="J128" s="3475"/>
      <c r="K128" s="2465"/>
      <c r="L128" s="124"/>
    </row>
    <row r="129" spans="1:12" ht="32.25" customHeight="1" x14ac:dyDescent="0.25">
      <c r="A129" s="22">
        <v>43637</v>
      </c>
      <c r="B129" s="11" t="s">
        <v>14</v>
      </c>
      <c r="C129" s="3473" t="s">
        <v>3085</v>
      </c>
      <c r="D129" s="3474"/>
      <c r="E129" s="3474"/>
      <c r="F129" s="3474"/>
      <c r="G129" s="3474"/>
      <c r="H129" s="3474"/>
      <c r="I129" s="3474"/>
      <c r="J129" s="3475"/>
      <c r="K129" s="2465"/>
      <c r="L129" s="124"/>
    </row>
    <row r="130" spans="1:12" x14ac:dyDescent="0.25">
      <c r="A130" s="22">
        <v>43644</v>
      </c>
      <c r="B130" s="11" t="s">
        <v>12</v>
      </c>
      <c r="C130" s="370">
        <v>250</v>
      </c>
      <c r="D130" s="368">
        <f>+C130*(100-E130)/100</f>
        <v>200</v>
      </c>
      <c r="E130" s="370">
        <v>20</v>
      </c>
      <c r="F130" s="370"/>
      <c r="G130" s="370">
        <v>128</v>
      </c>
      <c r="H130" s="370"/>
      <c r="I130" s="370"/>
      <c r="J130" s="370"/>
      <c r="K130" s="2471"/>
      <c r="L130" s="124" t="s">
        <v>2655</v>
      </c>
    </row>
    <row r="131" spans="1:12" ht="40.5" customHeight="1" x14ac:dyDescent="0.25">
      <c r="A131" s="62">
        <v>43711</v>
      </c>
      <c r="B131" s="63" t="s">
        <v>14</v>
      </c>
      <c r="C131" s="3848" t="s">
        <v>3166</v>
      </c>
      <c r="D131" s="3849"/>
      <c r="E131" s="3849"/>
      <c r="F131" s="3849"/>
      <c r="G131" s="3849"/>
      <c r="H131" s="3849"/>
      <c r="I131" s="3849"/>
      <c r="J131" s="3850"/>
      <c r="K131" s="2586"/>
      <c r="L131" s="159"/>
    </row>
    <row r="132" spans="1:12" ht="82.5" customHeight="1" x14ac:dyDescent="0.25">
      <c r="A132" s="1254">
        <v>43716</v>
      </c>
      <c r="B132" s="1255" t="s">
        <v>31</v>
      </c>
      <c r="C132" s="3583" t="s">
        <v>3188</v>
      </c>
      <c r="D132" s="3584"/>
      <c r="E132" s="3584"/>
      <c r="F132" s="3584"/>
      <c r="G132" s="3584"/>
      <c r="H132" s="3584"/>
      <c r="I132" s="3584"/>
      <c r="J132" s="3585"/>
      <c r="K132" s="2518"/>
      <c r="L132" s="1256" t="s">
        <v>3187</v>
      </c>
    </row>
    <row r="133" spans="1:12" x14ac:dyDescent="0.25">
      <c r="A133" s="22">
        <v>43724</v>
      </c>
      <c r="B133" s="11" t="s">
        <v>14</v>
      </c>
      <c r="C133" s="3473" t="s">
        <v>3199</v>
      </c>
      <c r="D133" s="3474"/>
      <c r="E133" s="3474"/>
      <c r="F133" s="3474"/>
      <c r="G133" s="3474"/>
      <c r="H133" s="3474"/>
      <c r="I133" s="3474"/>
      <c r="J133" s="3475"/>
      <c r="K133" s="2465"/>
      <c r="L133" s="124"/>
    </row>
    <row r="134" spans="1:12" ht="31.5" x14ac:dyDescent="0.25">
      <c r="A134" s="2084">
        <v>43729</v>
      </c>
      <c r="B134" s="2083" t="s">
        <v>12</v>
      </c>
      <c r="C134" s="256">
        <v>175</v>
      </c>
      <c r="D134" s="2086">
        <f>+C134*(100-E134)/100</f>
        <v>56</v>
      </c>
      <c r="E134" s="256">
        <v>68</v>
      </c>
      <c r="F134" s="256" t="s">
        <v>159</v>
      </c>
      <c r="G134" s="256">
        <v>128</v>
      </c>
      <c r="H134" s="256"/>
      <c r="I134" s="256"/>
      <c r="J134" s="256"/>
      <c r="K134" s="2550"/>
      <c r="L134" s="359" t="s">
        <v>3193</v>
      </c>
    </row>
    <row r="135" spans="1:12" x14ac:dyDescent="0.25">
      <c r="A135" s="22">
        <v>43734</v>
      </c>
      <c r="B135" s="11" t="s">
        <v>14</v>
      </c>
      <c r="C135" s="3473" t="s">
        <v>108</v>
      </c>
      <c r="D135" s="3474"/>
      <c r="E135" s="3474"/>
      <c r="F135" s="3474"/>
      <c r="G135" s="3474"/>
      <c r="H135" s="3474"/>
      <c r="I135" s="3474"/>
      <c r="J135" s="3475"/>
      <c r="K135" s="2465"/>
      <c r="L135" s="124"/>
    </row>
    <row r="136" spans="1:12" x14ac:dyDescent="0.25">
      <c r="A136" s="22">
        <v>43773</v>
      </c>
      <c r="B136" s="11" t="s">
        <v>12</v>
      </c>
      <c r="C136" s="370">
        <v>270</v>
      </c>
      <c r="D136" s="368">
        <f>+C136*(100-E136)/100</f>
        <v>81</v>
      </c>
      <c r="E136" s="370">
        <v>70</v>
      </c>
      <c r="F136" s="370"/>
      <c r="G136" s="370">
        <v>110</v>
      </c>
      <c r="H136" s="370"/>
      <c r="I136" s="370"/>
      <c r="J136" s="370"/>
      <c r="K136" s="2471"/>
      <c r="L136" s="124" t="s">
        <v>3263</v>
      </c>
    </row>
    <row r="137" spans="1:12" x14ac:dyDescent="0.25">
      <c r="A137" s="22">
        <v>43816</v>
      </c>
      <c r="B137" s="11" t="s">
        <v>186</v>
      </c>
      <c r="C137" s="370"/>
      <c r="D137" s="368">
        <f>+C137*(100-E137)/100</f>
        <v>0</v>
      </c>
      <c r="E137" s="370"/>
      <c r="F137" s="370"/>
      <c r="G137" s="370"/>
      <c r="H137" s="3482" t="s">
        <v>3315</v>
      </c>
      <c r="I137" s="3505"/>
      <c r="J137" s="3483"/>
      <c r="K137" s="2485"/>
      <c r="L137" s="124" t="s">
        <v>40</v>
      </c>
    </row>
    <row r="138" spans="1:12" ht="36" customHeight="1" x14ac:dyDescent="0.25">
      <c r="A138" s="22">
        <v>43859</v>
      </c>
      <c r="B138" s="11" t="s">
        <v>14</v>
      </c>
      <c r="C138" s="3614" t="s">
        <v>3412</v>
      </c>
      <c r="D138" s="3733"/>
      <c r="E138" s="3733"/>
      <c r="F138" s="3733"/>
      <c r="G138" s="3733"/>
      <c r="H138" s="3733"/>
      <c r="I138" s="3733"/>
      <c r="J138" s="3615"/>
      <c r="K138" s="2563"/>
    </row>
    <row r="139" spans="1:12" x14ac:dyDescent="0.25">
      <c r="A139" s="22">
        <v>43866</v>
      </c>
      <c r="B139" s="11" t="s">
        <v>12</v>
      </c>
      <c r="C139" s="370">
        <v>235</v>
      </c>
      <c r="D139" s="368">
        <f>+C139*(100-E139)/100</f>
        <v>70.5</v>
      </c>
      <c r="E139" s="370">
        <v>70</v>
      </c>
      <c r="F139" s="370" t="s">
        <v>159</v>
      </c>
      <c r="G139" s="370">
        <v>120</v>
      </c>
      <c r="H139" s="370"/>
      <c r="I139" s="370"/>
      <c r="J139" s="370"/>
      <c r="K139" s="2471"/>
      <c r="L139" s="124" t="s">
        <v>2655</v>
      </c>
    </row>
    <row r="140" spans="1:12" ht="33" customHeight="1" x14ac:dyDescent="0.25">
      <c r="A140" s="22">
        <v>43869</v>
      </c>
      <c r="B140" s="11" t="s">
        <v>14</v>
      </c>
      <c r="C140" s="3614" t="s">
        <v>3428</v>
      </c>
      <c r="D140" s="3733"/>
      <c r="E140" s="3733"/>
      <c r="F140" s="3733"/>
      <c r="G140" s="3733"/>
      <c r="H140" s="3733"/>
      <c r="I140" s="3733"/>
      <c r="J140" s="3615"/>
      <c r="K140" s="2563"/>
      <c r="L140" s="124"/>
    </row>
    <row r="141" spans="1:12" ht="183" customHeight="1" x14ac:dyDescent="0.25">
      <c r="A141" s="1254">
        <v>43872</v>
      </c>
      <c r="B141" s="1255" t="s">
        <v>23</v>
      </c>
      <c r="C141" s="3659" t="s">
        <v>3424</v>
      </c>
      <c r="D141" s="3739"/>
      <c r="E141" s="3739"/>
      <c r="F141" s="3739"/>
      <c r="G141" s="3739"/>
      <c r="H141" s="3739"/>
      <c r="I141" s="3739"/>
      <c r="J141" s="3740"/>
      <c r="K141" s="2585"/>
      <c r="L141" s="1310"/>
    </row>
    <row r="142" spans="1:12" ht="40.5" customHeight="1" x14ac:dyDescent="0.25">
      <c r="A142" s="22">
        <v>43874</v>
      </c>
      <c r="B142" s="11" t="s">
        <v>14</v>
      </c>
      <c r="C142" s="3614" t="s">
        <v>3446</v>
      </c>
      <c r="D142" s="3733"/>
      <c r="E142" s="3733"/>
      <c r="F142" s="3733"/>
      <c r="G142" s="3733"/>
      <c r="H142" s="3733"/>
      <c r="I142" s="3733"/>
      <c r="J142" s="3615"/>
      <c r="K142" s="2563"/>
      <c r="L142" s="2267" t="s">
        <v>3431</v>
      </c>
    </row>
    <row r="143" spans="1:12" ht="35.25" customHeight="1" x14ac:dyDescent="0.25">
      <c r="A143" s="22">
        <v>43881</v>
      </c>
      <c r="B143" s="11" t="s">
        <v>14</v>
      </c>
      <c r="C143" s="3473" t="s">
        <v>3445</v>
      </c>
      <c r="D143" s="3667"/>
      <c r="E143" s="3667"/>
      <c r="F143" s="3667"/>
      <c r="G143" s="3667"/>
      <c r="H143" s="3667"/>
      <c r="I143" s="3667"/>
      <c r="J143" s="3668"/>
      <c r="K143" s="2547"/>
      <c r="L143" s="124"/>
    </row>
    <row r="144" spans="1:12" ht="135.75" customHeight="1" x14ac:dyDescent="0.25">
      <c r="A144" s="1254">
        <v>43897</v>
      </c>
      <c r="B144" s="1255" t="s">
        <v>31</v>
      </c>
      <c r="C144" s="3659" t="s">
        <v>3479</v>
      </c>
      <c r="D144" s="3660"/>
      <c r="E144" s="3660"/>
      <c r="F144" s="3660"/>
      <c r="G144" s="3660"/>
      <c r="H144" s="3660"/>
      <c r="I144" s="3660"/>
      <c r="J144" s="3661"/>
      <c r="K144" s="2562"/>
      <c r="L144" s="2221" t="s">
        <v>2066</v>
      </c>
    </row>
    <row r="145" spans="1:12" ht="23.25" customHeight="1" x14ac:dyDescent="0.25">
      <c r="A145" s="2296">
        <v>43904</v>
      </c>
      <c r="B145" s="2297" t="s">
        <v>14</v>
      </c>
      <c r="C145" s="3473" t="s">
        <v>3511</v>
      </c>
      <c r="D145" s="3667"/>
      <c r="E145" s="3667"/>
      <c r="F145" s="3667"/>
      <c r="G145" s="3667"/>
      <c r="H145" s="3667"/>
      <c r="I145" s="3667"/>
      <c r="J145" s="3668"/>
      <c r="K145" s="2547"/>
      <c r="L145" s="124"/>
    </row>
    <row r="146" spans="1:12" x14ac:dyDescent="0.25">
      <c r="A146" s="3459">
        <v>43905</v>
      </c>
      <c r="B146" s="11" t="s">
        <v>12</v>
      </c>
      <c r="C146" s="370">
        <v>280</v>
      </c>
      <c r="D146" s="368">
        <f>+C146*(100-E146)/100</f>
        <v>84</v>
      </c>
      <c r="E146" s="370">
        <v>70</v>
      </c>
      <c r="F146" s="370" t="s">
        <v>159</v>
      </c>
      <c r="G146" s="370">
        <v>115</v>
      </c>
      <c r="H146" s="370"/>
      <c r="I146" s="370"/>
      <c r="J146" s="370"/>
      <c r="K146" s="2471"/>
      <c r="L146" s="124" t="s">
        <v>2097</v>
      </c>
    </row>
    <row r="147" spans="1:12" x14ac:dyDescent="0.25">
      <c r="A147" s="3460"/>
      <c r="B147" s="319" t="s">
        <v>186</v>
      </c>
      <c r="C147" s="256"/>
      <c r="D147" s="2286"/>
      <c r="E147" s="256"/>
      <c r="F147" s="256"/>
      <c r="G147" s="256"/>
      <c r="H147" s="256">
        <v>5395</v>
      </c>
      <c r="I147" s="256">
        <v>100</v>
      </c>
      <c r="J147" s="256"/>
      <c r="K147" s="2550"/>
      <c r="L147" s="125" t="s">
        <v>3493</v>
      </c>
    </row>
    <row r="148" spans="1:12" x14ac:dyDescent="0.25">
      <c r="A148" s="2410">
        <v>43920</v>
      </c>
      <c r="B148" s="2306" t="s">
        <v>4</v>
      </c>
      <c r="C148" s="2311"/>
      <c r="D148" s="2307"/>
      <c r="E148" s="2311">
        <v>70</v>
      </c>
      <c r="F148" s="2311"/>
      <c r="G148" s="2311"/>
      <c r="H148" s="2311"/>
      <c r="I148" s="2311"/>
      <c r="J148" s="2311"/>
      <c r="K148" s="2602"/>
      <c r="L148" s="2310"/>
    </row>
    <row r="149" spans="1:12" x14ac:dyDescent="0.25">
      <c r="A149" s="2410">
        <v>43951</v>
      </c>
      <c r="B149" s="2306" t="s">
        <v>4</v>
      </c>
      <c r="C149" s="2311"/>
      <c r="D149" s="2307"/>
      <c r="E149" s="2311">
        <v>70</v>
      </c>
      <c r="F149" s="2311"/>
      <c r="G149" s="2311"/>
      <c r="H149" s="2311"/>
      <c r="I149" s="2311"/>
      <c r="J149" s="2311"/>
      <c r="K149" s="2602"/>
      <c r="L149" s="2310"/>
    </row>
    <row r="150" spans="1:12" ht="18" customHeight="1" x14ac:dyDescent="0.25">
      <c r="A150" s="2410">
        <v>43981</v>
      </c>
      <c r="B150" s="2306" t="s">
        <v>4</v>
      </c>
      <c r="C150" s="2311"/>
      <c r="D150" s="2307"/>
      <c r="E150" s="2311">
        <v>70</v>
      </c>
      <c r="F150" s="2311"/>
      <c r="G150" s="2311"/>
      <c r="H150" s="2311"/>
      <c r="I150" s="2311"/>
      <c r="J150" s="2311"/>
      <c r="K150" s="2602"/>
      <c r="L150" s="2310"/>
    </row>
    <row r="151" spans="1:12" x14ac:dyDescent="0.25">
      <c r="A151" s="2410">
        <v>44012</v>
      </c>
      <c r="B151" s="2306" t="s">
        <v>4</v>
      </c>
      <c r="C151" s="2311"/>
      <c r="D151" s="2307"/>
      <c r="E151" s="2311">
        <v>70</v>
      </c>
      <c r="F151" s="2311"/>
      <c r="G151" s="2311"/>
      <c r="H151" s="2311"/>
      <c r="I151" s="2311"/>
      <c r="J151" s="2311"/>
      <c r="K151" s="2602"/>
      <c r="L151" s="2310"/>
    </row>
    <row r="152" spans="1:12" x14ac:dyDescent="0.25">
      <c r="A152" s="2990">
        <v>44016</v>
      </c>
      <c r="B152" s="2989" t="s">
        <v>12</v>
      </c>
      <c r="C152" s="256">
        <v>390</v>
      </c>
      <c r="D152" s="2993">
        <f>+C152*(100-E152)/100</f>
        <v>117</v>
      </c>
      <c r="E152" s="256">
        <v>70</v>
      </c>
      <c r="F152" s="256" t="s">
        <v>159</v>
      </c>
      <c r="G152" s="256">
        <v>100</v>
      </c>
      <c r="H152" s="256"/>
      <c r="I152" s="256"/>
      <c r="J152" s="256"/>
      <c r="K152" s="2991"/>
      <c r="L152" s="125" t="s">
        <v>2668</v>
      </c>
    </row>
    <row r="153" spans="1:12" x14ac:dyDescent="0.25">
      <c r="A153" s="2410">
        <v>44042</v>
      </c>
      <c r="B153" s="2306" t="s">
        <v>4</v>
      </c>
      <c r="C153" s="2311"/>
      <c r="D153" s="2307"/>
      <c r="E153" s="2311">
        <v>70</v>
      </c>
      <c r="F153" s="2311"/>
      <c r="G153" s="2311"/>
      <c r="H153" s="2311"/>
      <c r="I153" s="2311"/>
      <c r="J153" s="2311"/>
      <c r="K153" s="2852"/>
      <c r="L153" s="2310"/>
    </row>
    <row r="154" spans="1:12" x14ac:dyDescent="0.25">
      <c r="A154" s="22">
        <v>44053</v>
      </c>
      <c r="B154" s="11" t="s">
        <v>186</v>
      </c>
      <c r="C154" s="370"/>
      <c r="D154" s="368">
        <f>+C154*(100-E154)/100</f>
        <v>0</v>
      </c>
      <c r="E154" s="370"/>
      <c r="F154" s="370"/>
      <c r="G154" s="370"/>
      <c r="H154" s="370">
        <v>5430</v>
      </c>
      <c r="I154" s="370">
        <v>93</v>
      </c>
      <c r="J154" s="370"/>
      <c r="K154" s="2471"/>
      <c r="L154" s="124" t="s">
        <v>40</v>
      </c>
    </row>
    <row r="155" spans="1:12" x14ac:dyDescent="0.25">
      <c r="A155" s="2842">
        <v>44063</v>
      </c>
      <c r="B155" s="2843" t="s">
        <v>14</v>
      </c>
      <c r="C155" s="3666" t="s">
        <v>203</v>
      </c>
      <c r="D155" s="3667"/>
      <c r="E155" s="3667"/>
      <c r="F155" s="3667"/>
      <c r="G155" s="3667"/>
      <c r="H155" s="3667"/>
      <c r="I155" s="3667"/>
      <c r="J155" s="3668"/>
      <c r="K155" s="2844"/>
      <c r="L155" s="234"/>
    </row>
    <row r="156" spans="1:12" x14ac:dyDescent="0.25">
      <c r="A156" s="22">
        <v>44067</v>
      </c>
      <c r="B156" s="11" t="s">
        <v>14</v>
      </c>
      <c r="C156" s="3482" t="s">
        <v>1354</v>
      </c>
      <c r="D156" s="3505"/>
      <c r="E156" s="3505"/>
      <c r="F156" s="3505"/>
      <c r="G156" s="3505"/>
      <c r="H156" s="3505"/>
      <c r="I156" s="3505"/>
      <c r="J156" s="3483"/>
      <c r="K156" s="2471"/>
      <c r="L156" s="124"/>
    </row>
    <row r="157" spans="1:12" x14ac:dyDescent="0.25">
      <c r="A157" s="2410">
        <v>44073</v>
      </c>
      <c r="B157" s="2306" t="s">
        <v>4</v>
      </c>
      <c r="C157" s="2311"/>
      <c r="D157" s="2307"/>
      <c r="E157" s="2311">
        <v>70</v>
      </c>
      <c r="F157" s="2311"/>
      <c r="G157" s="2311"/>
      <c r="H157" s="2311"/>
      <c r="I157" s="2311"/>
      <c r="J157" s="2311"/>
      <c r="K157" s="2882"/>
      <c r="L157" s="2310"/>
    </row>
    <row r="158" spans="1:12" x14ac:dyDescent="0.25">
      <c r="A158" s="22">
        <v>44099</v>
      </c>
      <c r="B158" s="11" t="s">
        <v>14</v>
      </c>
      <c r="C158" s="3473" t="s">
        <v>3434</v>
      </c>
      <c r="D158" s="3474"/>
      <c r="E158" s="3474"/>
      <c r="F158" s="3474"/>
      <c r="G158" s="3474"/>
      <c r="H158" s="3474"/>
      <c r="I158" s="3474"/>
      <c r="J158" s="3475"/>
      <c r="K158" s="2471"/>
      <c r="L158" s="124"/>
    </row>
    <row r="159" spans="1:12" ht="34.5" customHeight="1" x14ac:dyDescent="0.25">
      <c r="A159" s="22">
        <v>44103</v>
      </c>
      <c r="B159" s="2902" t="s">
        <v>14</v>
      </c>
      <c r="C159" s="3473" t="s">
        <v>3960</v>
      </c>
      <c r="D159" s="3474"/>
      <c r="E159" s="3474"/>
      <c r="F159" s="3474"/>
      <c r="G159" s="3474"/>
      <c r="H159" s="3474"/>
      <c r="I159" s="3474"/>
      <c r="J159" s="3475"/>
      <c r="K159" s="2471"/>
      <c r="L159" s="2213" t="s">
        <v>3157</v>
      </c>
    </row>
    <row r="160" spans="1:12" x14ac:dyDescent="0.25">
      <c r="A160" s="2410">
        <v>44104</v>
      </c>
      <c r="B160" s="2306" t="s">
        <v>4</v>
      </c>
      <c r="C160" s="2311"/>
      <c r="D160" s="2307"/>
      <c r="E160" s="2311">
        <v>70</v>
      </c>
      <c r="F160" s="2311"/>
      <c r="G160" s="2311"/>
      <c r="H160" s="2311"/>
      <c r="I160" s="2311"/>
      <c r="J160" s="2311"/>
      <c r="K160" s="3126"/>
      <c r="L160" s="2310"/>
    </row>
    <row r="161" spans="1:12" x14ac:dyDescent="0.25">
      <c r="A161" s="2410">
        <v>44134</v>
      </c>
      <c r="B161" s="2306" t="s">
        <v>4</v>
      </c>
      <c r="C161" s="2311"/>
      <c r="D161" s="2307"/>
      <c r="E161" s="2311">
        <v>70</v>
      </c>
      <c r="F161" s="2311"/>
      <c r="G161" s="2311"/>
      <c r="H161" s="2311"/>
      <c r="I161" s="2311"/>
      <c r="J161" s="2311"/>
      <c r="K161" s="3126"/>
      <c r="L161" s="2310"/>
    </row>
    <row r="162" spans="1:12" x14ac:dyDescent="0.25">
      <c r="A162" s="22">
        <v>44155</v>
      </c>
      <c r="B162" s="11" t="s">
        <v>12</v>
      </c>
      <c r="C162" s="370">
        <v>285</v>
      </c>
      <c r="D162" s="368">
        <f>+C162*(100-E162)/100</f>
        <v>85.5</v>
      </c>
      <c r="E162" s="370">
        <v>70</v>
      </c>
      <c r="F162" s="370"/>
      <c r="G162" s="370">
        <v>110</v>
      </c>
      <c r="H162" s="370"/>
      <c r="I162" s="370"/>
      <c r="J162" s="370"/>
      <c r="K162" s="2471"/>
      <c r="L162" s="124" t="s">
        <v>4046</v>
      </c>
    </row>
    <row r="163" spans="1:12" x14ac:dyDescent="0.25">
      <c r="A163" s="22">
        <v>44158</v>
      </c>
      <c r="B163" s="11" t="s">
        <v>186</v>
      </c>
      <c r="C163" s="370"/>
      <c r="D163" s="368" t="s">
        <v>301</v>
      </c>
      <c r="E163" s="370"/>
      <c r="F163" s="370"/>
      <c r="G163" s="370"/>
      <c r="H163" s="370">
        <v>5030</v>
      </c>
      <c r="I163" s="370">
        <v>100</v>
      </c>
      <c r="J163" s="370"/>
      <c r="K163" s="2471"/>
      <c r="L163" s="124"/>
    </row>
    <row r="164" spans="1:12" x14ac:dyDescent="0.25">
      <c r="A164" s="2410">
        <v>44165</v>
      </c>
      <c r="B164" s="2306" t="s">
        <v>4</v>
      </c>
      <c r="C164" s="2311"/>
      <c r="D164" s="2307"/>
      <c r="E164" s="2311">
        <v>70</v>
      </c>
      <c r="F164" s="2311"/>
      <c r="G164" s="2311"/>
      <c r="H164" s="2311"/>
      <c r="I164" s="2311"/>
      <c r="J164" s="2311"/>
      <c r="K164" s="3126"/>
      <c r="L164" s="2310"/>
    </row>
    <row r="165" spans="1:12" x14ac:dyDescent="0.25">
      <c r="A165" s="22">
        <v>44167</v>
      </c>
      <c r="B165" s="11" t="s">
        <v>186</v>
      </c>
      <c r="C165" s="370"/>
      <c r="D165" s="368" t="s">
        <v>301</v>
      </c>
      <c r="E165" s="370"/>
      <c r="F165" s="370"/>
      <c r="G165" s="370"/>
      <c r="H165" s="370">
        <v>5110</v>
      </c>
      <c r="I165" s="370">
        <v>100</v>
      </c>
      <c r="J165" s="370"/>
      <c r="K165" s="2471"/>
      <c r="L165" s="124"/>
    </row>
    <row r="166" spans="1:12" x14ac:dyDescent="0.25">
      <c r="A166" s="2410">
        <v>44195</v>
      </c>
      <c r="B166" s="2306" t="s">
        <v>4</v>
      </c>
      <c r="C166" s="2311"/>
      <c r="D166" s="2307"/>
      <c r="E166" s="2311">
        <v>70</v>
      </c>
      <c r="F166" s="2311"/>
      <c r="G166" s="2311"/>
      <c r="H166" s="2311"/>
      <c r="I166" s="2311"/>
      <c r="J166" s="2311"/>
      <c r="K166" s="3126"/>
      <c r="L166" s="2310"/>
    </row>
    <row r="167" spans="1:12" x14ac:dyDescent="0.25">
      <c r="A167" s="22">
        <v>44217</v>
      </c>
      <c r="B167" s="11" t="s">
        <v>186</v>
      </c>
      <c r="C167" s="370"/>
      <c r="D167" s="368" t="s">
        <v>301</v>
      </c>
      <c r="E167" s="370"/>
      <c r="F167" s="370"/>
      <c r="G167" s="370"/>
      <c r="H167" s="370">
        <v>4825</v>
      </c>
      <c r="I167" s="370">
        <v>100</v>
      </c>
      <c r="J167" s="370"/>
      <c r="K167" s="2471"/>
      <c r="L167" s="124" t="s">
        <v>4178</v>
      </c>
    </row>
    <row r="168" spans="1:12" x14ac:dyDescent="0.25">
      <c r="A168" s="2410">
        <v>44226</v>
      </c>
      <c r="B168" s="2306" t="s">
        <v>4</v>
      </c>
      <c r="C168" s="2311"/>
      <c r="D168" s="2307"/>
      <c r="E168" s="2311">
        <v>70</v>
      </c>
      <c r="F168" s="2311"/>
      <c r="G168" s="2311"/>
      <c r="H168" s="2311"/>
      <c r="I168" s="2311"/>
      <c r="J168" s="2311"/>
      <c r="K168" s="3126"/>
      <c r="L168" s="2310"/>
    </row>
    <row r="169" spans="1:12" ht="36" customHeight="1" x14ac:dyDescent="0.25">
      <c r="A169" s="22">
        <v>44246</v>
      </c>
      <c r="B169" s="11" t="s">
        <v>14</v>
      </c>
      <c r="C169" s="3473" t="s">
        <v>4240</v>
      </c>
      <c r="D169" s="3474"/>
      <c r="E169" s="3474"/>
      <c r="F169" s="3474"/>
      <c r="G169" s="3474"/>
      <c r="H169" s="3474"/>
      <c r="I169" s="3474"/>
      <c r="J169" s="3475"/>
      <c r="K169" s="2471"/>
      <c r="L169" s="2213" t="s">
        <v>4241</v>
      </c>
    </row>
    <row r="170" spans="1:12" x14ac:dyDescent="0.25">
      <c r="A170" s="2410">
        <v>44255</v>
      </c>
      <c r="B170" s="2306" t="s">
        <v>4</v>
      </c>
      <c r="C170" s="2311"/>
      <c r="D170" s="2307"/>
      <c r="E170" s="2311">
        <v>70</v>
      </c>
      <c r="F170" s="2311"/>
      <c r="G170" s="2311"/>
      <c r="H170" s="2311"/>
      <c r="I170" s="2311"/>
      <c r="J170" s="2311"/>
      <c r="K170" s="3126"/>
      <c r="L170" s="2310"/>
    </row>
    <row r="171" spans="1:12" x14ac:dyDescent="0.25">
      <c r="A171" s="3248">
        <v>44261</v>
      </c>
      <c r="B171" s="3247" t="s">
        <v>12</v>
      </c>
      <c r="C171" s="256">
        <v>170</v>
      </c>
      <c r="D171" s="3250">
        <f>+C171*(100-E171)/100</f>
        <v>51</v>
      </c>
      <c r="E171" s="256">
        <v>70</v>
      </c>
      <c r="F171" s="256" t="s">
        <v>159</v>
      </c>
      <c r="G171" s="256">
        <v>95</v>
      </c>
      <c r="H171" s="256"/>
      <c r="I171" s="256"/>
      <c r="J171" s="256"/>
      <c r="K171" s="3249"/>
      <c r="L171" s="359" t="s">
        <v>4253</v>
      </c>
    </row>
    <row r="172" spans="1:12" x14ac:dyDescent="0.25">
      <c r="A172" s="2410">
        <v>44285</v>
      </c>
      <c r="B172" s="2306" t="s">
        <v>4</v>
      </c>
      <c r="C172" s="2311"/>
      <c r="D172" s="2307"/>
      <c r="E172" s="2311">
        <v>75</v>
      </c>
      <c r="F172" s="2311"/>
      <c r="G172" s="2311"/>
      <c r="H172" s="2311"/>
      <c r="I172" s="2311"/>
      <c r="J172" s="2311"/>
      <c r="K172" s="3126"/>
      <c r="L172" s="2310"/>
    </row>
    <row r="173" spans="1:12" ht="38.25" customHeight="1" x14ac:dyDescent="0.25">
      <c r="A173" s="22">
        <v>44293</v>
      </c>
      <c r="B173" s="11" t="s">
        <v>496</v>
      </c>
      <c r="C173" s="3473" t="s">
        <v>4313</v>
      </c>
      <c r="D173" s="3474"/>
      <c r="E173" s="3474"/>
      <c r="F173" s="3474"/>
      <c r="G173" s="3474"/>
      <c r="H173" s="3474"/>
      <c r="I173" s="3474"/>
      <c r="J173" s="3475"/>
      <c r="K173" s="2471"/>
      <c r="L173" s="124"/>
    </row>
    <row r="174" spans="1:12" x14ac:dyDescent="0.25">
      <c r="A174" s="22">
        <v>44302</v>
      </c>
      <c r="B174" s="11" t="s">
        <v>14</v>
      </c>
      <c r="C174" s="3473" t="s">
        <v>1354</v>
      </c>
      <c r="D174" s="3474"/>
      <c r="E174" s="3474"/>
      <c r="F174" s="3474"/>
      <c r="G174" s="3474"/>
      <c r="H174" s="3474"/>
      <c r="I174" s="3474"/>
      <c r="J174" s="3475"/>
      <c r="K174" s="2471"/>
      <c r="L174" s="124"/>
    </row>
    <row r="175" spans="1:12" ht="53.25" customHeight="1" x14ac:dyDescent="0.25">
      <c r="A175" s="22">
        <v>44398</v>
      </c>
      <c r="B175" s="11" t="s">
        <v>14</v>
      </c>
      <c r="C175" s="3614" t="s">
        <v>4465</v>
      </c>
      <c r="D175" s="3505"/>
      <c r="E175" s="3505"/>
      <c r="F175" s="3505"/>
      <c r="G175" s="3505"/>
      <c r="H175" s="3505"/>
      <c r="I175" s="3505"/>
      <c r="J175" s="3483"/>
      <c r="K175" s="2471"/>
      <c r="L175" s="124"/>
    </row>
    <row r="176" spans="1:12" x14ac:dyDescent="0.25">
      <c r="A176" s="22"/>
      <c r="B176" s="11"/>
      <c r="C176" s="370"/>
      <c r="D176" s="3166">
        <f>+C176*(100-E176)/100</f>
        <v>0</v>
      </c>
      <c r="E176" s="370"/>
      <c r="F176" s="370"/>
      <c r="G176" s="370"/>
      <c r="H176" s="370"/>
      <c r="I176" s="370"/>
      <c r="J176" s="370"/>
      <c r="K176" s="2471"/>
      <c r="L176" s="124"/>
    </row>
    <row r="177" spans="1:12" x14ac:dyDescent="0.25">
      <c r="A177" s="22"/>
      <c r="B177" s="11"/>
      <c r="C177" s="370"/>
      <c r="D177" s="3166">
        <f>+C177*(100-E177)/100</f>
        <v>0</v>
      </c>
      <c r="E177" s="370"/>
      <c r="F177" s="370"/>
      <c r="G177" s="370"/>
      <c r="H177" s="370"/>
      <c r="I177" s="370"/>
      <c r="J177" s="370"/>
      <c r="K177" s="2471"/>
      <c r="L177" s="124"/>
    </row>
    <row r="178" spans="1:12" x14ac:dyDescent="0.25">
      <c r="A178" s="22"/>
      <c r="B178" s="11"/>
      <c r="C178" s="370"/>
      <c r="D178" s="3166">
        <f>+C178*(100-E178)/100</f>
        <v>0</v>
      </c>
      <c r="E178" s="370"/>
      <c r="F178" s="370"/>
      <c r="G178" s="370"/>
      <c r="H178" s="370"/>
      <c r="I178" s="370"/>
      <c r="J178" s="370"/>
      <c r="K178" s="2471"/>
      <c r="L178" s="124"/>
    </row>
    <row r="179" spans="1:12" x14ac:dyDescent="0.25">
      <c r="A179" s="22"/>
      <c r="B179" s="11"/>
      <c r="C179" s="370"/>
      <c r="D179" s="3166">
        <f>+C179*(100-E179)/100</f>
        <v>0</v>
      </c>
      <c r="E179" s="370"/>
      <c r="F179" s="370"/>
      <c r="G179" s="370"/>
      <c r="H179" s="370"/>
      <c r="I179" s="370"/>
      <c r="J179" s="370"/>
      <c r="K179" s="2471"/>
      <c r="L179" s="124"/>
    </row>
    <row r="180" spans="1:12" x14ac:dyDescent="0.25">
      <c r="A180" s="22"/>
      <c r="B180" s="11"/>
      <c r="C180" s="370"/>
      <c r="D180" s="3166">
        <f>+C180*(100-E180)/100</f>
        <v>0</v>
      </c>
      <c r="E180" s="370"/>
      <c r="F180" s="370"/>
      <c r="G180" s="370"/>
      <c r="H180" s="370"/>
      <c r="I180" s="370"/>
      <c r="J180" s="370"/>
      <c r="K180" s="2471"/>
      <c r="L180" s="124"/>
    </row>
    <row r="181" spans="1:12" x14ac:dyDescent="0.25">
      <c r="A181" s="22"/>
      <c r="B181" s="11"/>
      <c r="C181" s="370"/>
      <c r="D181" s="368"/>
      <c r="E181" s="370"/>
      <c r="F181" s="370"/>
      <c r="G181" s="370"/>
      <c r="H181" s="370"/>
      <c r="I181" s="370"/>
      <c r="J181" s="370"/>
      <c r="K181" s="2471"/>
      <c r="L181" s="124"/>
    </row>
  </sheetData>
  <autoFilter ref="B6:K6"/>
  <customSheetViews>
    <customSheetView guid="{A61807DE-1A9F-4D9E-AA9C-2C2A4B8D3195}" showAutoFilter="1">
      <pane xSplit="1" ySplit="6" topLeftCell="B85" activePane="bottomRight" state="frozen"/>
      <selection pane="bottomRight" activeCell="K49" sqref="K49"/>
      <pageMargins left="0.74803149606299213" right="0.74803149606299213" top="0.98425196850393704" bottom="0.98425196850393704" header="0.51181102362204722" footer="0.51181102362204722"/>
      <pageSetup paperSize="9" orientation="portrait" r:id="rId1"/>
      <headerFooter alignWithMargins="0"/>
      <autoFilter ref="B6:B171"/>
    </customSheetView>
    <customSheetView guid="{C5727CAE-36E7-4F5C-A23D-3D3BFC529126}" showAutoFilter="1">
      <pane xSplit="1" ySplit="6" topLeftCell="B85" activePane="bottomRight" state="frozen"/>
      <selection pane="bottomRight" activeCell="K49" sqref="K49"/>
      <pageMargins left="0.74803149606299213" right="0.74803149606299213" top="0.98425196850393704" bottom="0.98425196850393704" header="0.51181102362204722" footer="0.51181102362204722"/>
      <pageSetup paperSize="9" orientation="portrait" r:id="rId2"/>
      <headerFooter alignWithMargins="0"/>
      <autoFilter ref="B6:B171"/>
    </customSheetView>
    <customSheetView guid="{DA733677-58EB-43A1-AB08-BCD2B2774334}" showAutoFilter="1">
      <pane xSplit="1" ySplit="6" topLeftCell="B85" activePane="bottomRight" state="frozen"/>
      <selection pane="bottomRight" activeCell="K49" sqref="K49"/>
      <pageMargins left="0.74803149606299213" right="0.74803149606299213" top="0.98425196850393704" bottom="0.98425196850393704" header="0.51181102362204722" footer="0.51181102362204722"/>
      <pageSetup paperSize="9" orientation="portrait" r:id="rId3"/>
      <headerFooter alignWithMargins="0"/>
      <autoFilter ref="B6:B171"/>
    </customSheetView>
  </customSheetViews>
  <mergeCells count="104">
    <mergeCell ref="C28:J28"/>
    <mergeCell ref="C25:J25"/>
    <mergeCell ref="C27:J27"/>
    <mergeCell ref="C26:J26"/>
    <mergeCell ref="C22:J22"/>
    <mergeCell ref="A5:B5"/>
    <mergeCell ref="C20:J20"/>
    <mergeCell ref="C19:J19"/>
    <mergeCell ref="C18:J18"/>
    <mergeCell ref="C17:J17"/>
    <mergeCell ref="G5:H5"/>
    <mergeCell ref="I5:J5"/>
    <mergeCell ref="C5:F5"/>
    <mergeCell ref="C14:J14"/>
    <mergeCell ref="C15:J15"/>
    <mergeCell ref="C9:J9"/>
    <mergeCell ref="C13:J13"/>
    <mergeCell ref="C29:J29"/>
    <mergeCell ref="C35:J35"/>
    <mergeCell ref="C32:J32"/>
    <mergeCell ref="H41:J41"/>
    <mergeCell ref="C36:J36"/>
    <mergeCell ref="C38:J38"/>
    <mergeCell ref="C30:J30"/>
    <mergeCell ref="C39:J39"/>
    <mergeCell ref="A1:L1"/>
    <mergeCell ref="A2:B2"/>
    <mergeCell ref="C2:F2"/>
    <mergeCell ref="G2:H2"/>
    <mergeCell ref="I2:J2"/>
    <mergeCell ref="K2:L2"/>
    <mergeCell ref="A4:B4"/>
    <mergeCell ref="I3:J3"/>
    <mergeCell ref="A3:B3"/>
    <mergeCell ref="C3:F3"/>
    <mergeCell ref="G3:H3"/>
    <mergeCell ref="C4:F4"/>
    <mergeCell ref="G4:H4"/>
    <mergeCell ref="I4:J4"/>
    <mergeCell ref="C21:J21"/>
    <mergeCell ref="A7:A8"/>
    <mergeCell ref="C43:J43"/>
    <mergeCell ref="C44:J44"/>
    <mergeCell ref="C83:J83"/>
    <mergeCell ref="C87:J87"/>
    <mergeCell ref="C84:J84"/>
    <mergeCell ref="C85:J85"/>
    <mergeCell ref="C61:J61"/>
    <mergeCell ref="C59:J59"/>
    <mergeCell ref="H57:I57"/>
    <mergeCell ref="C55:J55"/>
    <mergeCell ref="C67:J67"/>
    <mergeCell ref="C48:J48"/>
    <mergeCell ref="C70:J70"/>
    <mergeCell ref="C49:J49"/>
    <mergeCell ref="C66:J66"/>
    <mergeCell ref="C62:J62"/>
    <mergeCell ref="C155:J155"/>
    <mergeCell ref="C158:J158"/>
    <mergeCell ref="C156:J156"/>
    <mergeCell ref="A146:A147"/>
    <mergeCell ref="C145:J145"/>
    <mergeCell ref="C80:J80"/>
    <mergeCell ref="A113:A114"/>
    <mergeCell ref="A101:A102"/>
    <mergeCell ref="C120:J120"/>
    <mergeCell ref="C109:J109"/>
    <mergeCell ref="C112:J112"/>
    <mergeCell ref="C98:J98"/>
    <mergeCell ref="A116:A117"/>
    <mergeCell ref="C132:J132"/>
    <mergeCell ref="C142:J142"/>
    <mergeCell ref="C141:J141"/>
    <mergeCell ref="C140:J140"/>
    <mergeCell ref="C138:J138"/>
    <mergeCell ref="H137:J137"/>
    <mergeCell ref="C121:J121"/>
    <mergeCell ref="C135:J135"/>
    <mergeCell ref="C131:J131"/>
    <mergeCell ref="C128:J128"/>
    <mergeCell ref="C175:J175"/>
    <mergeCell ref="C173:J173"/>
    <mergeCell ref="C174:J174"/>
    <mergeCell ref="C169:J169"/>
    <mergeCell ref="K3:L3"/>
    <mergeCell ref="K4:L4"/>
    <mergeCell ref="K5:L5"/>
    <mergeCell ref="C144:J144"/>
    <mergeCell ref="C143:J143"/>
    <mergeCell ref="C56:J56"/>
    <mergeCell ref="C99:J99"/>
    <mergeCell ref="C95:J95"/>
    <mergeCell ref="H81:J81"/>
    <mergeCell ref="C47:J47"/>
    <mergeCell ref="C82:J82"/>
    <mergeCell ref="C93:J93"/>
    <mergeCell ref="C91:J91"/>
    <mergeCell ref="C90:J90"/>
    <mergeCell ref="C133:J133"/>
    <mergeCell ref="C129:J129"/>
    <mergeCell ref="C53:J53"/>
    <mergeCell ref="C54:J54"/>
    <mergeCell ref="C60:J60"/>
    <mergeCell ref="C159:J159"/>
  </mergeCells>
  <phoneticPr fontId="9" type="noConversion"/>
  <hyperlinks>
    <hyperlink ref="B49" r:id="rId4"/>
  </hyperlinks>
  <pageMargins left="0.74803149606299213" right="0.74803149606299213" top="0.98425196850393704" bottom="0.98425196850393704" header="0.51181102362204722" footer="0.51181102362204722"/>
  <pageSetup paperSize="9" orientation="portrait" r:id="rId5"/>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rgb="FFFF0000"/>
  </sheetPr>
  <dimension ref="A1:M163"/>
  <sheetViews>
    <sheetView workbookViewId="0">
      <pane ySplit="6" topLeftCell="A30" activePane="bottomLeft" state="frozen"/>
      <selection activeCell="C163" sqref="C163:J163"/>
      <selection pane="bottomLeft" activeCell="K36" sqref="K36"/>
    </sheetView>
  </sheetViews>
  <sheetFormatPr defaultRowHeight="15.75" x14ac:dyDescent="0.25"/>
  <cols>
    <col min="1" max="1" width="11" style="24" customWidth="1"/>
    <col min="2" max="7" width="10.140625" style="23" customWidth="1"/>
    <col min="8" max="8" width="11.85546875" style="23" customWidth="1"/>
    <col min="9" max="9" width="13" style="23" customWidth="1"/>
    <col min="10" max="10" width="11.140625" style="23" customWidth="1"/>
    <col min="11" max="11" width="20.7109375" style="2453" customWidth="1"/>
    <col min="12" max="12" width="43.85546875" style="3" customWidth="1"/>
    <col min="13" max="16384" width="9.140625" style="10"/>
  </cols>
  <sheetData>
    <row r="1" spans="1:13" s="2" customFormat="1" ht="30.75" customHeight="1" thickTop="1" x14ac:dyDescent="0.25">
      <c r="A1" s="3465" t="s">
        <v>587</v>
      </c>
      <c r="B1" s="3466"/>
      <c r="C1" s="3466"/>
      <c r="D1" s="3466"/>
      <c r="E1" s="3466"/>
      <c r="F1" s="3466"/>
      <c r="G1" s="3466"/>
      <c r="H1" s="3466"/>
      <c r="I1" s="3466"/>
      <c r="J1" s="3466"/>
      <c r="K1" s="3466"/>
      <c r="L1" s="3467"/>
      <c r="M1" s="1"/>
    </row>
    <row r="2" spans="1:13" s="5" customFormat="1" ht="20.25" customHeight="1" x14ac:dyDescent="0.25">
      <c r="A2" s="3463" t="s">
        <v>259</v>
      </c>
      <c r="B2" s="3464"/>
      <c r="C2" s="3445" t="s">
        <v>276</v>
      </c>
      <c r="D2" s="3446"/>
      <c r="E2" s="3446"/>
      <c r="F2" s="3447"/>
      <c r="G2" s="3461"/>
      <c r="H2" s="3462"/>
      <c r="I2" s="3437" t="s">
        <v>260</v>
      </c>
      <c r="J2" s="3438"/>
      <c r="K2" s="3500" t="s">
        <v>273</v>
      </c>
      <c r="L2" s="3501"/>
      <c r="M2" s="4"/>
    </row>
    <row r="3" spans="1:13" s="5" customFormat="1" ht="20.25" customHeight="1" x14ac:dyDescent="0.25">
      <c r="A3" s="3463" t="s">
        <v>261</v>
      </c>
      <c r="B3" s="3464"/>
      <c r="C3" s="3445" t="s">
        <v>266</v>
      </c>
      <c r="D3" s="3446"/>
      <c r="E3" s="3446"/>
      <c r="F3" s="3447"/>
      <c r="G3" s="3440"/>
      <c r="H3" s="3441"/>
      <c r="I3" s="3437" t="s">
        <v>262</v>
      </c>
      <c r="J3" s="3438"/>
      <c r="K3" s="3500" t="s">
        <v>277</v>
      </c>
      <c r="L3" s="3501"/>
      <c r="M3" s="4"/>
    </row>
    <row r="4" spans="1:13" s="5" customFormat="1" ht="20.25" customHeight="1" x14ac:dyDescent="0.25">
      <c r="A4" s="3463" t="s">
        <v>263</v>
      </c>
      <c r="B4" s="3464"/>
      <c r="C4" s="3445" t="s">
        <v>282</v>
      </c>
      <c r="D4" s="3446"/>
      <c r="E4" s="3446"/>
      <c r="F4" s="3447"/>
      <c r="G4" s="3461"/>
      <c r="H4" s="3462"/>
      <c r="I4" s="3437" t="s">
        <v>264</v>
      </c>
      <c r="J4" s="3438"/>
      <c r="K4" s="3500" t="s">
        <v>269</v>
      </c>
      <c r="L4" s="3501"/>
      <c r="M4" s="4"/>
    </row>
    <row r="5" spans="1:13" s="5" customFormat="1" ht="20.25" customHeight="1" thickBot="1" x14ac:dyDescent="0.3">
      <c r="A5" s="3448" t="s">
        <v>265</v>
      </c>
      <c r="B5" s="3449"/>
      <c r="C5" s="3450" t="s">
        <v>287</v>
      </c>
      <c r="D5" s="3451"/>
      <c r="E5" s="3451"/>
      <c r="F5" s="3452"/>
      <c r="G5" s="3453"/>
      <c r="H5" s="3454"/>
      <c r="I5" s="3455"/>
      <c r="J5" s="3455"/>
      <c r="K5" s="2458"/>
      <c r="L5" s="6"/>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3" ht="20.100000000000001" customHeight="1" thickTop="1" x14ac:dyDescent="0.25">
      <c r="A7" s="19">
        <v>40582</v>
      </c>
      <c r="B7" s="20" t="s">
        <v>12</v>
      </c>
      <c r="C7" s="106">
        <v>246</v>
      </c>
      <c r="D7" s="106">
        <v>160</v>
      </c>
      <c r="E7" s="106">
        <v>35</v>
      </c>
      <c r="F7" s="106">
        <v>6</v>
      </c>
      <c r="G7" s="106">
        <v>143</v>
      </c>
      <c r="H7" s="20"/>
      <c r="I7" s="20"/>
      <c r="J7" s="20"/>
      <c r="K7" s="2770" t="s">
        <v>1909</v>
      </c>
      <c r="L7" s="21" t="s">
        <v>920</v>
      </c>
    </row>
    <row r="8" spans="1:13" ht="20.100000000000001" customHeight="1" x14ac:dyDescent="0.25">
      <c r="A8" s="22">
        <v>40630</v>
      </c>
      <c r="B8" s="11" t="s">
        <v>186</v>
      </c>
      <c r="C8" s="11"/>
      <c r="D8" s="11"/>
      <c r="E8" s="11"/>
      <c r="F8" s="11"/>
      <c r="G8" s="11"/>
      <c r="H8" s="23">
        <v>4645</v>
      </c>
      <c r="I8" s="23">
        <v>100</v>
      </c>
      <c r="J8" s="11"/>
      <c r="K8" s="2675"/>
      <c r="L8" s="3" t="s">
        <v>921</v>
      </c>
    </row>
    <row r="9" spans="1:13" ht="20.100000000000001" customHeight="1" x14ac:dyDescent="0.25">
      <c r="A9" s="36">
        <v>40674</v>
      </c>
      <c r="B9" s="37" t="s">
        <v>12</v>
      </c>
      <c r="C9" s="90">
        <v>145</v>
      </c>
      <c r="D9" s="90">
        <v>94</v>
      </c>
      <c r="E9" s="90">
        <v>35</v>
      </c>
      <c r="F9" s="90"/>
      <c r="G9" s="90">
        <v>125</v>
      </c>
      <c r="H9" s="90"/>
      <c r="I9" s="90"/>
      <c r="J9" s="90"/>
      <c r="K9" s="2523"/>
      <c r="L9" s="38" t="s">
        <v>922</v>
      </c>
    </row>
    <row r="10" spans="1:13" ht="20.100000000000001" customHeight="1" x14ac:dyDescent="0.25">
      <c r="A10" s="22">
        <v>40695</v>
      </c>
      <c r="B10" s="11" t="s">
        <v>14</v>
      </c>
      <c r="C10" s="3489" t="s">
        <v>90</v>
      </c>
      <c r="D10" s="3489"/>
      <c r="E10" s="3489"/>
      <c r="F10" s="3489"/>
      <c r="G10" s="3489"/>
      <c r="H10" s="3489"/>
      <c r="I10" s="3489"/>
      <c r="J10" s="3489"/>
    </row>
    <row r="11" spans="1:13" ht="20.100000000000001" customHeight="1" x14ac:dyDescent="0.25">
      <c r="A11" s="22">
        <v>40700</v>
      </c>
      <c r="B11" s="11" t="s">
        <v>186</v>
      </c>
      <c r="H11" s="23">
        <v>3915</v>
      </c>
      <c r="I11" s="23">
        <v>97</v>
      </c>
      <c r="L11" s="3" t="s">
        <v>923</v>
      </c>
    </row>
    <row r="12" spans="1:13" ht="20.100000000000001" customHeight="1" x14ac:dyDescent="0.25">
      <c r="A12" s="22">
        <v>40708</v>
      </c>
      <c r="B12" s="11" t="s">
        <v>14</v>
      </c>
      <c r="C12" s="3489" t="s">
        <v>126</v>
      </c>
      <c r="D12" s="3489"/>
      <c r="E12" s="3489"/>
      <c r="F12" s="3489"/>
      <c r="G12" s="3489"/>
      <c r="H12" s="3489"/>
      <c r="I12" s="3489"/>
      <c r="J12" s="3489"/>
    </row>
    <row r="13" spans="1:13" ht="33" customHeight="1" x14ac:dyDescent="0.25">
      <c r="A13" s="3484">
        <v>40715</v>
      </c>
      <c r="B13" s="37" t="s">
        <v>12</v>
      </c>
      <c r="C13" s="90">
        <v>125</v>
      </c>
      <c r="D13" s="90">
        <v>56</v>
      </c>
      <c r="E13" s="90">
        <v>55</v>
      </c>
      <c r="F13" s="90"/>
      <c r="G13" s="90">
        <v>50</v>
      </c>
      <c r="H13" s="90"/>
      <c r="I13" s="90"/>
      <c r="J13" s="90"/>
      <c r="K13" s="2523"/>
      <c r="L13" s="38" t="s">
        <v>924</v>
      </c>
    </row>
    <row r="14" spans="1:13" ht="21.75" customHeight="1" x14ac:dyDescent="0.25">
      <c r="A14" s="3484"/>
      <c r="B14" s="11" t="s">
        <v>14</v>
      </c>
      <c r="C14" s="3489" t="s">
        <v>126</v>
      </c>
      <c r="D14" s="3489"/>
      <c r="E14" s="3489"/>
      <c r="F14" s="3489"/>
      <c r="G14" s="3489"/>
      <c r="H14" s="3489"/>
      <c r="I14" s="3489"/>
      <c r="J14" s="3489"/>
    </row>
    <row r="15" spans="1:13" ht="20.100000000000001" customHeight="1" x14ac:dyDescent="0.25">
      <c r="A15" s="22">
        <v>40716</v>
      </c>
      <c r="B15" s="11" t="s">
        <v>12</v>
      </c>
      <c r="C15" s="23">
        <v>200</v>
      </c>
      <c r="D15" s="23">
        <v>100</v>
      </c>
      <c r="E15" s="23">
        <v>50</v>
      </c>
      <c r="G15" s="23">
        <v>125</v>
      </c>
      <c r="L15" s="3" t="s">
        <v>925</v>
      </c>
    </row>
    <row r="16" spans="1:13" ht="19.5" customHeight="1" x14ac:dyDescent="0.25">
      <c r="A16" s="22">
        <v>40728</v>
      </c>
      <c r="B16" s="11" t="s">
        <v>14</v>
      </c>
      <c r="C16" s="3489" t="s">
        <v>127</v>
      </c>
      <c r="D16" s="3489"/>
      <c r="E16" s="3489"/>
      <c r="F16" s="3489"/>
      <c r="G16" s="3489"/>
      <c r="H16" s="3489"/>
      <c r="I16" s="3489"/>
      <c r="J16" s="3489"/>
    </row>
    <row r="17" spans="1:12" ht="20.100000000000001" customHeight="1" x14ac:dyDescent="0.25">
      <c r="A17" s="22">
        <v>40733</v>
      </c>
      <c r="B17" s="11" t="s">
        <v>186</v>
      </c>
      <c r="L17" s="3" t="s">
        <v>131</v>
      </c>
    </row>
    <row r="18" spans="1:12" ht="32.25" customHeight="1" x14ac:dyDescent="0.25">
      <c r="A18" s="22">
        <v>40737</v>
      </c>
      <c r="B18" s="11" t="s">
        <v>14</v>
      </c>
      <c r="C18" s="3439" t="s">
        <v>926</v>
      </c>
      <c r="D18" s="3439"/>
      <c r="E18" s="3439"/>
      <c r="F18" s="3439"/>
      <c r="G18" s="3439"/>
      <c r="H18" s="3439"/>
      <c r="I18" s="3439"/>
      <c r="J18" s="3439"/>
      <c r="K18" s="2459"/>
    </row>
    <row r="19" spans="1:12" ht="20.100000000000001" customHeight="1" x14ac:dyDescent="0.25">
      <c r="A19" s="22">
        <v>40743</v>
      </c>
      <c r="B19" s="11" t="s">
        <v>186</v>
      </c>
      <c r="H19" s="23">
        <v>3320</v>
      </c>
      <c r="I19" s="23">
        <v>100</v>
      </c>
      <c r="L19" s="124" t="s">
        <v>144</v>
      </c>
    </row>
    <row r="20" spans="1:12" ht="30" customHeight="1" x14ac:dyDescent="0.25">
      <c r="A20" s="22">
        <v>40744</v>
      </c>
      <c r="B20" s="11" t="s">
        <v>14</v>
      </c>
      <c r="C20" s="3439" t="s">
        <v>927</v>
      </c>
      <c r="D20" s="3439"/>
      <c r="E20" s="3439"/>
      <c r="F20" s="3439"/>
      <c r="G20" s="3439"/>
      <c r="H20" s="3439"/>
      <c r="I20" s="3439"/>
      <c r="J20" s="3439"/>
      <c r="K20" s="2459"/>
    </row>
    <row r="21" spans="1:12" ht="35.25" customHeight="1" x14ac:dyDescent="0.25">
      <c r="A21" s="22">
        <v>40752</v>
      </c>
      <c r="B21" s="11" t="s">
        <v>31</v>
      </c>
      <c r="C21" s="3439" t="s">
        <v>928</v>
      </c>
      <c r="D21" s="3439"/>
      <c r="E21" s="3439"/>
      <c r="F21" s="3439"/>
      <c r="G21" s="3439"/>
      <c r="H21" s="3439"/>
      <c r="I21" s="3439"/>
      <c r="J21" s="3439"/>
      <c r="K21" s="2459"/>
    </row>
    <row r="22" spans="1:12" ht="20.100000000000001" customHeight="1" x14ac:dyDescent="0.25">
      <c r="A22" s="22">
        <v>40760</v>
      </c>
      <c r="B22" s="11" t="s">
        <v>186</v>
      </c>
      <c r="H22" s="23">
        <v>3400</v>
      </c>
      <c r="I22" s="23">
        <v>100</v>
      </c>
      <c r="L22" s="3" t="s">
        <v>869</v>
      </c>
    </row>
    <row r="23" spans="1:12" ht="20.100000000000001" customHeight="1" x14ac:dyDescent="0.25">
      <c r="A23" s="22">
        <v>40761</v>
      </c>
      <c r="B23" s="11" t="s">
        <v>4</v>
      </c>
      <c r="C23" s="3439" t="s">
        <v>362</v>
      </c>
      <c r="D23" s="3439"/>
      <c r="E23" s="3439"/>
      <c r="F23" s="3439"/>
      <c r="G23" s="3439"/>
      <c r="H23" s="3439"/>
      <c r="I23" s="3439"/>
      <c r="J23" s="3439"/>
      <c r="K23" s="2459"/>
    </row>
    <row r="24" spans="1:12" ht="20.100000000000001" customHeight="1" x14ac:dyDescent="0.25">
      <c r="A24" s="22">
        <v>40792</v>
      </c>
      <c r="B24" s="11" t="s">
        <v>14</v>
      </c>
      <c r="C24" s="3445" t="s">
        <v>929</v>
      </c>
      <c r="D24" s="3446"/>
      <c r="E24" s="3446"/>
      <c r="F24" s="3446"/>
      <c r="G24" s="3446"/>
      <c r="H24" s="3446"/>
      <c r="I24" s="3446"/>
      <c r="J24" s="3447"/>
      <c r="K24" s="2454"/>
    </row>
    <row r="25" spans="1:12" ht="20.100000000000001" customHeight="1" x14ac:dyDescent="0.25">
      <c r="A25" s="22">
        <v>40796</v>
      </c>
      <c r="B25" s="11" t="s">
        <v>186</v>
      </c>
      <c r="H25" s="23">
        <v>3735</v>
      </c>
      <c r="I25" s="23">
        <v>100</v>
      </c>
      <c r="L25" s="3" t="s">
        <v>40</v>
      </c>
    </row>
    <row r="26" spans="1:12" ht="20.100000000000001" customHeight="1" x14ac:dyDescent="0.25">
      <c r="A26" s="59">
        <v>40826</v>
      </c>
      <c r="B26" s="60" t="s">
        <v>12</v>
      </c>
      <c r="C26" s="133">
        <v>200</v>
      </c>
      <c r="D26" s="133">
        <f>+C26*(100-E26)/100</f>
        <v>20</v>
      </c>
      <c r="E26" s="133">
        <v>90</v>
      </c>
      <c r="F26" s="133"/>
      <c r="G26" s="133"/>
      <c r="H26" s="133"/>
      <c r="I26" s="133"/>
      <c r="J26" s="133"/>
      <c r="K26" s="2529"/>
      <c r="L26" s="61" t="s">
        <v>169</v>
      </c>
    </row>
    <row r="27" spans="1:12" ht="20.100000000000001" customHeight="1" x14ac:dyDescent="0.25">
      <c r="A27" s="22">
        <v>40862</v>
      </c>
      <c r="B27" s="11" t="s">
        <v>12</v>
      </c>
      <c r="C27" s="23">
        <v>175</v>
      </c>
      <c r="D27" s="110">
        <f t="shared" ref="D27:D66" si="0">+C27*(100-E27)/100</f>
        <v>26.25</v>
      </c>
      <c r="E27" s="23">
        <v>85</v>
      </c>
      <c r="F27" s="23" t="s">
        <v>159</v>
      </c>
      <c r="G27" s="23">
        <v>100</v>
      </c>
      <c r="L27" s="3" t="s">
        <v>662</v>
      </c>
    </row>
    <row r="28" spans="1:12" ht="51.75" customHeight="1" x14ac:dyDescent="0.25">
      <c r="A28" s="22">
        <v>40867</v>
      </c>
      <c r="B28" s="12" t="s">
        <v>31</v>
      </c>
      <c r="C28" s="3476" t="s">
        <v>930</v>
      </c>
      <c r="D28" s="3478"/>
      <c r="E28" s="3478"/>
      <c r="F28" s="3478"/>
      <c r="G28" s="3478"/>
      <c r="H28" s="3478"/>
      <c r="I28" s="3478"/>
      <c r="J28" s="3477"/>
      <c r="K28" s="2469" t="s">
        <v>2117</v>
      </c>
    </row>
    <row r="29" spans="1:12" ht="20.100000000000001" customHeight="1" thickBot="1" x14ac:dyDescent="0.3">
      <c r="A29" s="33">
        <v>40881</v>
      </c>
      <c r="B29" s="34" t="s">
        <v>12</v>
      </c>
      <c r="C29" s="117">
        <v>215</v>
      </c>
      <c r="D29" s="118">
        <f t="shared" si="0"/>
        <v>32.25</v>
      </c>
      <c r="E29" s="117">
        <v>85</v>
      </c>
      <c r="F29" s="117" t="s">
        <v>159</v>
      </c>
      <c r="G29" s="117">
        <v>110</v>
      </c>
      <c r="H29" s="117"/>
      <c r="I29" s="117"/>
      <c r="J29" s="117"/>
      <c r="K29" s="2456"/>
      <c r="L29" s="35" t="s">
        <v>931</v>
      </c>
    </row>
    <row r="30" spans="1:12" ht="27" customHeight="1" thickTop="1" x14ac:dyDescent="0.25">
      <c r="A30" s="3754">
        <v>40964</v>
      </c>
      <c r="B30" s="20" t="s">
        <v>16</v>
      </c>
      <c r="C30" s="3476" t="s">
        <v>932</v>
      </c>
      <c r="D30" s="3478" t="e">
        <f t="shared" si="0"/>
        <v>#VALUE!</v>
      </c>
      <c r="E30" s="3478"/>
      <c r="F30" s="3478"/>
      <c r="G30" s="3478"/>
      <c r="H30" s="3478"/>
      <c r="I30" s="3478"/>
      <c r="J30" s="3477"/>
      <c r="K30" s="2508"/>
      <c r="L30" s="21"/>
    </row>
    <row r="31" spans="1:12" ht="21.75" customHeight="1" x14ac:dyDescent="0.25">
      <c r="A31" s="3460"/>
      <c r="B31" s="11" t="s">
        <v>23</v>
      </c>
      <c r="C31" s="3445" t="s">
        <v>933</v>
      </c>
      <c r="D31" s="3446"/>
      <c r="E31" s="3446"/>
      <c r="F31" s="3446"/>
      <c r="G31" s="3446"/>
      <c r="H31" s="3446"/>
      <c r="I31" s="3446"/>
      <c r="J31" s="3447"/>
      <c r="K31" s="2454" t="s">
        <v>2072</v>
      </c>
    </row>
    <row r="32" spans="1:12" ht="20.100000000000001" customHeight="1" x14ac:dyDescent="0.25">
      <c r="A32" s="22">
        <v>41000</v>
      </c>
      <c r="B32" s="11" t="s">
        <v>12</v>
      </c>
      <c r="C32" s="23">
        <v>165</v>
      </c>
      <c r="D32" s="110">
        <f t="shared" si="0"/>
        <v>24.75</v>
      </c>
      <c r="E32" s="23">
        <v>85</v>
      </c>
      <c r="F32" s="23" t="s">
        <v>159</v>
      </c>
      <c r="G32" s="23">
        <v>143</v>
      </c>
      <c r="L32" s="3" t="s">
        <v>776</v>
      </c>
    </row>
    <row r="33" spans="1:12" x14ac:dyDescent="0.25">
      <c r="A33" s="22">
        <v>41004</v>
      </c>
      <c r="B33" s="11" t="s">
        <v>186</v>
      </c>
      <c r="D33" s="110"/>
      <c r="H33" s="23">
        <v>3635</v>
      </c>
      <c r="I33" s="23">
        <v>79</v>
      </c>
      <c r="L33" s="3" t="s">
        <v>934</v>
      </c>
    </row>
    <row r="34" spans="1:12" x14ac:dyDescent="0.25">
      <c r="A34" s="36">
        <v>41077</v>
      </c>
      <c r="B34" s="37" t="s">
        <v>12</v>
      </c>
      <c r="C34" s="90">
        <v>100</v>
      </c>
      <c r="D34" s="113">
        <f t="shared" si="0"/>
        <v>15</v>
      </c>
      <c r="E34" s="90">
        <v>85</v>
      </c>
      <c r="F34" s="90" t="s">
        <v>159</v>
      </c>
      <c r="G34" s="90">
        <v>115</v>
      </c>
      <c r="H34" s="90"/>
      <c r="I34" s="90"/>
      <c r="J34" s="90"/>
      <c r="K34" s="2523"/>
      <c r="L34" s="38" t="s">
        <v>22</v>
      </c>
    </row>
    <row r="35" spans="1:12" ht="20.100000000000001" customHeight="1" x14ac:dyDescent="0.25">
      <c r="A35" s="22">
        <v>41115</v>
      </c>
      <c r="B35" s="11" t="s">
        <v>186</v>
      </c>
      <c r="D35" s="110"/>
      <c r="H35" s="23">
        <v>3850</v>
      </c>
      <c r="I35" s="23">
        <v>70</v>
      </c>
      <c r="L35" s="124" t="s">
        <v>173</v>
      </c>
    </row>
    <row r="36" spans="1:12" ht="53.25" customHeight="1" x14ac:dyDescent="0.25">
      <c r="A36" s="22">
        <v>41149</v>
      </c>
      <c r="B36" s="11" t="s">
        <v>31</v>
      </c>
      <c r="C36" s="3476" t="s">
        <v>935</v>
      </c>
      <c r="D36" s="3478"/>
      <c r="E36" s="3478"/>
      <c r="F36" s="3478"/>
      <c r="G36" s="3478"/>
      <c r="H36" s="3478"/>
      <c r="I36" s="3478"/>
      <c r="J36" s="3477"/>
      <c r="K36" s="2469" t="s">
        <v>3839</v>
      </c>
    </row>
    <row r="37" spans="1:12" ht="20.100000000000001" customHeight="1" x14ac:dyDescent="0.25">
      <c r="A37" s="22">
        <v>41196</v>
      </c>
      <c r="B37" s="11" t="s">
        <v>186</v>
      </c>
      <c r="D37" s="110"/>
      <c r="J37" s="23">
        <v>3390</v>
      </c>
      <c r="L37" s="3" t="s">
        <v>936</v>
      </c>
    </row>
    <row r="38" spans="1:12" ht="20.100000000000001" customHeight="1" thickBot="1" x14ac:dyDescent="0.3">
      <c r="A38" s="33">
        <v>41235</v>
      </c>
      <c r="B38" s="34" t="s">
        <v>12</v>
      </c>
      <c r="C38" s="117">
        <v>190</v>
      </c>
      <c r="D38" s="118">
        <f t="shared" si="0"/>
        <v>28.5</v>
      </c>
      <c r="E38" s="117">
        <v>85</v>
      </c>
      <c r="F38" s="117"/>
      <c r="G38" s="117">
        <v>110</v>
      </c>
      <c r="H38" s="117"/>
      <c r="I38" s="117"/>
      <c r="J38" s="117"/>
      <c r="K38" s="2456"/>
      <c r="L38" s="35" t="s">
        <v>937</v>
      </c>
    </row>
    <row r="39" spans="1:12" ht="16.5" thickTop="1" x14ac:dyDescent="0.25">
      <c r="A39" s="19">
        <v>41287</v>
      </c>
      <c r="B39" s="20" t="s">
        <v>186</v>
      </c>
      <c r="C39" s="106"/>
      <c r="D39" s="111"/>
      <c r="E39" s="106"/>
      <c r="F39" s="106"/>
      <c r="G39" s="106"/>
      <c r="H39" s="106"/>
      <c r="I39" s="106"/>
      <c r="J39" s="106">
        <v>3080</v>
      </c>
      <c r="K39" s="2665"/>
      <c r="L39" s="21" t="s">
        <v>938</v>
      </c>
    </row>
    <row r="40" spans="1:12" ht="20.100000000000001" customHeight="1" x14ac:dyDescent="0.25">
      <c r="A40" s="22">
        <v>41387</v>
      </c>
      <c r="B40" s="11" t="s">
        <v>12</v>
      </c>
      <c r="C40" s="23">
        <v>155</v>
      </c>
      <c r="D40" s="110">
        <f t="shared" si="0"/>
        <v>18.600000000000001</v>
      </c>
      <c r="E40" s="23">
        <v>88</v>
      </c>
      <c r="G40" s="23">
        <v>120</v>
      </c>
      <c r="L40" s="3" t="s">
        <v>22</v>
      </c>
    </row>
    <row r="41" spans="1:12" ht="30.75" customHeight="1" thickBot="1" x14ac:dyDescent="0.3">
      <c r="A41" s="14">
        <v>41430</v>
      </c>
      <c r="B41" s="15" t="s">
        <v>96</v>
      </c>
      <c r="C41" s="3616" t="s">
        <v>2917</v>
      </c>
      <c r="D41" s="3617"/>
      <c r="E41" s="3617"/>
      <c r="F41" s="3617"/>
      <c r="G41" s="3617"/>
      <c r="H41" s="3617"/>
      <c r="I41" s="3617"/>
      <c r="J41" s="3618"/>
      <c r="K41" s="2526"/>
      <c r="L41" s="55"/>
    </row>
    <row r="42" spans="1:12" ht="16.5" thickTop="1" x14ac:dyDescent="0.25">
      <c r="A42" s="39">
        <v>41724</v>
      </c>
      <c r="B42" s="40" t="s">
        <v>186</v>
      </c>
      <c r="C42" s="105"/>
      <c r="D42" s="114">
        <f t="shared" si="0"/>
        <v>0</v>
      </c>
      <c r="E42" s="105"/>
      <c r="F42" s="105"/>
      <c r="G42" s="105"/>
      <c r="H42" s="105"/>
      <c r="I42" s="105"/>
      <c r="J42" s="105">
        <v>3710</v>
      </c>
      <c r="K42" s="2496"/>
      <c r="L42" s="41" t="s">
        <v>939</v>
      </c>
    </row>
    <row r="43" spans="1:12" ht="16.5" thickBot="1" x14ac:dyDescent="0.3">
      <c r="A43" s="33">
        <v>41872</v>
      </c>
      <c r="B43" s="34" t="s">
        <v>186</v>
      </c>
      <c r="C43" s="138"/>
      <c r="D43" s="138"/>
      <c r="E43" s="138"/>
      <c r="F43" s="138"/>
      <c r="G43" s="138"/>
      <c r="H43" s="138"/>
      <c r="I43" s="138"/>
      <c r="J43" s="117">
        <v>3820</v>
      </c>
      <c r="K43" s="2456"/>
      <c r="L43" s="35" t="s">
        <v>939</v>
      </c>
    </row>
    <row r="44" spans="1:12" ht="16.5" thickTop="1" x14ac:dyDescent="0.25">
      <c r="A44" s="22">
        <v>42041</v>
      </c>
      <c r="B44" s="11" t="s">
        <v>186</v>
      </c>
      <c r="C44" s="110"/>
      <c r="D44" s="110"/>
      <c r="E44" s="110"/>
      <c r="F44" s="110"/>
      <c r="G44" s="169"/>
      <c r="H44" s="110"/>
      <c r="I44" s="110"/>
      <c r="J44" s="110">
        <v>3815</v>
      </c>
      <c r="K44" s="2461"/>
      <c r="L44" s="142" t="s">
        <v>415</v>
      </c>
    </row>
    <row r="45" spans="1:12" ht="20.100000000000001" customHeight="1" x14ac:dyDescent="0.25">
      <c r="A45" s="22">
        <v>42825</v>
      </c>
      <c r="B45" s="1050" t="s">
        <v>186</v>
      </c>
      <c r="D45" s="108">
        <f t="shared" si="0"/>
        <v>0</v>
      </c>
      <c r="J45" s="23">
        <v>3520</v>
      </c>
      <c r="L45" s="142" t="s">
        <v>415</v>
      </c>
    </row>
    <row r="46" spans="1:12" ht="20.100000000000001" customHeight="1" x14ac:dyDescent="0.25">
      <c r="A46" s="22">
        <v>43257</v>
      </c>
      <c r="B46" s="11" t="s">
        <v>33</v>
      </c>
      <c r="C46" s="3476" t="s">
        <v>2609</v>
      </c>
      <c r="D46" s="3478"/>
      <c r="E46" s="3478"/>
      <c r="F46" s="3478"/>
      <c r="G46" s="3478"/>
      <c r="H46" s="3478"/>
      <c r="I46" s="3478"/>
      <c r="J46" s="3477"/>
      <c r="K46" s="2469"/>
    </row>
    <row r="47" spans="1:12" ht="20.100000000000001" customHeight="1" x14ac:dyDescent="0.25">
      <c r="A47" s="22"/>
      <c r="B47" s="11"/>
      <c r="D47" s="108">
        <f t="shared" si="0"/>
        <v>0</v>
      </c>
    </row>
    <row r="48" spans="1:12" ht="20.100000000000001" customHeight="1" x14ac:dyDescent="0.25">
      <c r="A48" s="22"/>
      <c r="B48" s="11"/>
      <c r="D48" s="108">
        <f t="shared" si="0"/>
        <v>0</v>
      </c>
    </row>
    <row r="49" spans="1:4" x14ac:dyDescent="0.25">
      <c r="A49" s="22"/>
      <c r="B49" s="11"/>
      <c r="D49" s="108">
        <f t="shared" si="0"/>
        <v>0</v>
      </c>
    </row>
    <row r="50" spans="1:4" ht="20.100000000000001" customHeight="1" x14ac:dyDescent="0.25">
      <c r="A50" s="22"/>
      <c r="B50" s="11"/>
      <c r="D50" s="108">
        <f t="shared" si="0"/>
        <v>0</v>
      </c>
    </row>
    <row r="51" spans="1:4" x14ac:dyDescent="0.25">
      <c r="A51" s="22"/>
      <c r="B51" s="11"/>
      <c r="D51" s="108">
        <f t="shared" si="0"/>
        <v>0</v>
      </c>
    </row>
    <row r="52" spans="1:4" x14ac:dyDescent="0.25">
      <c r="A52" s="22"/>
      <c r="B52" s="11"/>
      <c r="D52" s="108">
        <f t="shared" si="0"/>
        <v>0</v>
      </c>
    </row>
    <row r="53" spans="1:4" x14ac:dyDescent="0.25">
      <c r="A53" s="22"/>
      <c r="B53" s="11"/>
      <c r="D53" s="108">
        <f t="shared" si="0"/>
        <v>0</v>
      </c>
    </row>
    <row r="54" spans="1:4" x14ac:dyDescent="0.25">
      <c r="A54" s="22"/>
      <c r="B54" s="11"/>
      <c r="D54" s="108">
        <f t="shared" si="0"/>
        <v>0</v>
      </c>
    </row>
    <row r="55" spans="1:4" x14ac:dyDescent="0.25">
      <c r="A55" s="22"/>
      <c r="B55" s="11"/>
      <c r="D55" s="108">
        <f t="shared" si="0"/>
        <v>0</v>
      </c>
    </row>
    <row r="56" spans="1:4" ht="29.25" customHeight="1" x14ac:dyDescent="0.25">
      <c r="A56" s="22"/>
      <c r="B56" s="11"/>
      <c r="D56" s="108">
        <f t="shared" si="0"/>
        <v>0</v>
      </c>
    </row>
    <row r="57" spans="1:4" ht="20.100000000000001" customHeight="1" x14ac:dyDescent="0.25">
      <c r="A57" s="22"/>
      <c r="B57" s="11"/>
      <c r="D57" s="108">
        <f t="shared" si="0"/>
        <v>0</v>
      </c>
    </row>
    <row r="58" spans="1:4" x14ac:dyDescent="0.25">
      <c r="A58" s="22"/>
      <c r="B58" s="11"/>
      <c r="D58" s="108">
        <f t="shared" si="0"/>
        <v>0</v>
      </c>
    </row>
    <row r="59" spans="1:4" ht="20.100000000000001" customHeight="1" x14ac:dyDescent="0.25">
      <c r="A59" s="22"/>
      <c r="B59" s="11"/>
      <c r="D59" s="108">
        <f t="shared" si="0"/>
        <v>0</v>
      </c>
    </row>
    <row r="60" spans="1:4" ht="20.100000000000001" customHeight="1" x14ac:dyDescent="0.25">
      <c r="A60" s="22"/>
      <c r="B60" s="11"/>
      <c r="D60" s="108">
        <f t="shared" si="0"/>
        <v>0</v>
      </c>
    </row>
    <row r="61" spans="1:4" ht="20.100000000000001" customHeight="1" x14ac:dyDescent="0.25">
      <c r="A61" s="22"/>
      <c r="B61" s="11"/>
      <c r="D61" s="108">
        <f t="shared" si="0"/>
        <v>0</v>
      </c>
    </row>
    <row r="62" spans="1:4" ht="20.100000000000001" customHeight="1" x14ac:dyDescent="0.25">
      <c r="A62" s="22"/>
      <c r="B62" s="11"/>
      <c r="D62" s="108">
        <f t="shared" si="0"/>
        <v>0</v>
      </c>
    </row>
    <row r="63" spans="1:4" ht="20.100000000000001" customHeight="1" x14ac:dyDescent="0.25">
      <c r="A63" s="22"/>
      <c r="B63" s="11"/>
      <c r="D63" s="108">
        <f t="shared" si="0"/>
        <v>0</v>
      </c>
    </row>
    <row r="64" spans="1:4" ht="20.100000000000001" customHeight="1" x14ac:dyDescent="0.25">
      <c r="A64" s="22"/>
      <c r="B64" s="11"/>
      <c r="D64" s="108">
        <f t="shared" si="0"/>
        <v>0</v>
      </c>
    </row>
    <row r="65" spans="1:4" x14ac:dyDescent="0.25">
      <c r="A65" s="22"/>
      <c r="B65" s="11"/>
      <c r="D65" s="108">
        <f t="shared" si="0"/>
        <v>0</v>
      </c>
    </row>
    <row r="66" spans="1:4" ht="20.100000000000001" customHeight="1" x14ac:dyDescent="0.25">
      <c r="A66" s="22"/>
      <c r="B66" s="11"/>
      <c r="D66" s="108">
        <f t="shared" si="0"/>
        <v>0</v>
      </c>
    </row>
    <row r="67" spans="1:4" ht="20.100000000000001" customHeight="1" x14ac:dyDescent="0.25">
      <c r="A67" s="22"/>
      <c r="B67" s="11"/>
      <c r="D67" s="108"/>
    </row>
    <row r="68" spans="1:4" x14ac:dyDescent="0.25">
      <c r="A68" s="22"/>
      <c r="B68" s="11"/>
      <c r="D68" s="108"/>
    </row>
    <row r="69" spans="1:4" x14ac:dyDescent="0.25">
      <c r="A69" s="22"/>
      <c r="B69" s="11"/>
      <c r="D69" s="108"/>
    </row>
    <row r="70" spans="1:4" x14ac:dyDescent="0.25">
      <c r="A70" s="22"/>
      <c r="B70" s="11"/>
      <c r="D70" s="108"/>
    </row>
    <row r="71" spans="1:4" x14ac:dyDescent="0.25">
      <c r="A71" s="22"/>
      <c r="B71" s="11"/>
      <c r="D71" s="108"/>
    </row>
    <row r="72" spans="1:4" x14ac:dyDescent="0.25">
      <c r="A72" s="22"/>
      <c r="B72" s="11"/>
      <c r="D72" s="108"/>
    </row>
    <row r="73" spans="1:4" x14ac:dyDescent="0.25">
      <c r="A73" s="22"/>
      <c r="B73" s="11"/>
      <c r="D73" s="108"/>
    </row>
    <row r="74" spans="1:4" ht="20.100000000000001" customHeight="1" x14ac:dyDescent="0.25">
      <c r="A74" s="22"/>
      <c r="B74" s="11"/>
      <c r="D74" s="108"/>
    </row>
    <row r="75" spans="1:4" x14ac:dyDescent="0.25">
      <c r="A75" s="22"/>
      <c r="B75" s="11"/>
      <c r="D75" s="108"/>
    </row>
    <row r="76" spans="1:4" ht="20.100000000000001" customHeight="1" x14ac:dyDescent="0.25">
      <c r="A76" s="22"/>
      <c r="B76" s="11"/>
      <c r="D76" s="108"/>
    </row>
    <row r="77" spans="1:4" x14ac:dyDescent="0.25">
      <c r="A77" s="22"/>
      <c r="B77" s="11"/>
      <c r="D77" s="108"/>
    </row>
    <row r="78" spans="1:4" x14ac:dyDescent="0.25">
      <c r="A78" s="22"/>
      <c r="B78" s="11"/>
      <c r="D78" s="108"/>
    </row>
    <row r="79" spans="1:4" x14ac:dyDescent="0.25">
      <c r="A79" s="22"/>
      <c r="B79" s="11"/>
      <c r="D79" s="108"/>
    </row>
    <row r="80" spans="1:4" x14ac:dyDescent="0.25">
      <c r="A80" s="22"/>
      <c r="B80" s="11"/>
      <c r="D80" s="108"/>
    </row>
    <row r="81" spans="1:4" x14ac:dyDescent="0.25">
      <c r="A81" s="22"/>
      <c r="B81" s="11"/>
      <c r="D81" s="108"/>
    </row>
    <row r="82" spans="1:4" ht="20.100000000000001" customHeight="1" x14ac:dyDescent="0.25">
      <c r="A82" s="22"/>
      <c r="B82" s="11"/>
      <c r="D82" s="108"/>
    </row>
    <row r="83" spans="1:4" ht="20.100000000000001" customHeight="1" x14ac:dyDescent="0.25">
      <c r="A83" s="22"/>
      <c r="B83" s="11"/>
      <c r="D83" s="108"/>
    </row>
    <row r="84" spans="1:4" ht="20.100000000000001" customHeight="1" x14ac:dyDescent="0.25">
      <c r="A84" s="22"/>
      <c r="B84" s="11"/>
      <c r="D84" s="108"/>
    </row>
    <row r="85" spans="1:4" ht="20.100000000000001" customHeight="1" x14ac:dyDescent="0.25">
      <c r="A85" s="22"/>
      <c r="B85" s="11"/>
      <c r="D85" s="108"/>
    </row>
    <row r="86" spans="1:4" ht="20.100000000000001" customHeight="1" x14ac:dyDescent="0.25">
      <c r="A86" s="22"/>
      <c r="B86" s="11"/>
      <c r="D86" s="108"/>
    </row>
    <row r="87" spans="1:4" ht="20.100000000000001" customHeight="1" x14ac:dyDescent="0.25">
      <c r="A87" s="22"/>
      <c r="B87" s="11"/>
      <c r="D87" s="108"/>
    </row>
    <row r="88" spans="1:4" ht="20.100000000000001" customHeight="1" x14ac:dyDescent="0.25">
      <c r="A88" s="22"/>
      <c r="B88" s="11"/>
      <c r="D88" s="108"/>
    </row>
    <row r="89" spans="1:4" ht="20.100000000000001" customHeight="1" x14ac:dyDescent="0.25">
      <c r="A89" s="22"/>
      <c r="B89" s="11"/>
      <c r="D89" s="108"/>
    </row>
    <row r="90" spans="1:4" x14ac:dyDescent="0.25">
      <c r="A90" s="22"/>
      <c r="B90" s="11"/>
      <c r="D90" s="108"/>
    </row>
    <row r="91" spans="1:4" ht="20.100000000000001" customHeight="1" x14ac:dyDescent="0.25">
      <c r="A91" s="22"/>
      <c r="B91" s="11"/>
      <c r="D91" s="108"/>
    </row>
    <row r="92" spans="1:4" x14ac:dyDescent="0.25">
      <c r="A92" s="22"/>
      <c r="B92" s="11"/>
      <c r="D92" s="108"/>
    </row>
    <row r="93" spans="1:4" ht="20.100000000000001" customHeight="1" x14ac:dyDescent="0.25">
      <c r="A93" s="22"/>
      <c r="B93" s="11"/>
      <c r="D93" s="108"/>
    </row>
    <row r="94" spans="1:4" x14ac:dyDescent="0.25">
      <c r="A94" s="22"/>
      <c r="B94" s="11"/>
      <c r="D94" s="108"/>
    </row>
    <row r="95" spans="1:4" x14ac:dyDescent="0.25">
      <c r="A95" s="22"/>
      <c r="B95" s="11"/>
      <c r="D95" s="108"/>
    </row>
    <row r="96" spans="1:4" x14ac:dyDescent="0.25">
      <c r="A96" s="22"/>
      <c r="B96" s="11"/>
      <c r="D96" s="108"/>
    </row>
    <row r="97" spans="1:9" ht="20.100000000000001" customHeight="1" x14ac:dyDescent="0.25">
      <c r="A97" s="22"/>
      <c r="B97" s="11"/>
      <c r="C97" s="108"/>
      <c r="D97" s="108"/>
      <c r="E97" s="108"/>
      <c r="F97" s="108"/>
      <c r="G97" s="108"/>
      <c r="H97" s="108"/>
      <c r="I97" s="108"/>
    </row>
    <row r="98" spans="1:9" ht="20.100000000000001" customHeight="1" x14ac:dyDescent="0.25">
      <c r="A98" s="22"/>
      <c r="B98" s="11"/>
      <c r="D98" s="108"/>
    </row>
    <row r="99" spans="1:9" ht="20.100000000000001" customHeight="1" x14ac:dyDescent="0.25">
      <c r="A99" s="22"/>
      <c r="B99" s="11"/>
      <c r="D99" s="108"/>
    </row>
    <row r="100" spans="1:9" ht="20.100000000000001" customHeight="1" x14ac:dyDescent="0.25">
      <c r="A100" s="22"/>
      <c r="B100" s="11"/>
      <c r="D100" s="108"/>
    </row>
    <row r="101" spans="1:9" x14ac:dyDescent="0.25">
      <c r="A101" s="22"/>
      <c r="B101" s="11"/>
      <c r="D101" s="108"/>
    </row>
    <row r="102" spans="1:9" x14ac:dyDescent="0.25">
      <c r="A102" s="22"/>
      <c r="B102" s="11"/>
      <c r="D102" s="108"/>
    </row>
    <row r="103" spans="1:9" x14ac:dyDescent="0.25">
      <c r="A103" s="22"/>
      <c r="B103" s="11"/>
      <c r="D103" s="108"/>
    </row>
    <row r="104" spans="1:9" ht="20.100000000000001" customHeight="1" x14ac:dyDescent="0.25">
      <c r="A104" s="22"/>
      <c r="B104" s="11"/>
      <c r="D104" s="108"/>
    </row>
    <row r="105" spans="1:9" x14ac:dyDescent="0.25">
      <c r="A105" s="22"/>
      <c r="B105" s="11"/>
      <c r="D105" s="108"/>
    </row>
    <row r="106" spans="1:9" x14ac:dyDescent="0.25">
      <c r="A106" s="22"/>
      <c r="B106" s="11"/>
      <c r="D106" s="108"/>
    </row>
    <row r="107" spans="1:9" x14ac:dyDescent="0.25">
      <c r="A107" s="22"/>
      <c r="B107" s="11"/>
      <c r="D107" s="108"/>
    </row>
    <row r="108" spans="1:9" ht="20.100000000000001" customHeight="1" x14ac:dyDescent="0.25">
      <c r="A108" s="22"/>
      <c r="B108" s="11"/>
      <c r="D108" s="108"/>
    </row>
    <row r="109" spans="1:9" ht="20.100000000000001" customHeight="1" x14ac:dyDescent="0.25">
      <c r="A109" s="22"/>
      <c r="B109" s="11"/>
      <c r="D109" s="108"/>
    </row>
    <row r="110" spans="1:9" x14ac:dyDescent="0.25">
      <c r="A110" s="22"/>
      <c r="B110" s="11"/>
      <c r="D110" s="108"/>
    </row>
    <row r="111" spans="1:9" x14ac:dyDescent="0.25">
      <c r="A111" s="22"/>
      <c r="B111" s="11"/>
      <c r="D111" s="108"/>
    </row>
    <row r="112" spans="1:9" x14ac:dyDescent="0.25">
      <c r="A112" s="22"/>
      <c r="B112" s="11"/>
      <c r="D112" s="108"/>
    </row>
    <row r="113" spans="1:9" x14ac:dyDescent="0.25">
      <c r="A113" s="22"/>
      <c r="B113" s="11"/>
      <c r="D113" s="108"/>
    </row>
    <row r="114" spans="1:9" x14ac:dyDescent="0.25">
      <c r="A114" s="22"/>
      <c r="B114" s="11"/>
      <c r="D114" s="108"/>
    </row>
    <row r="115" spans="1:9" x14ac:dyDescent="0.25">
      <c r="A115" s="22"/>
      <c r="B115" s="11"/>
      <c r="C115" s="108"/>
      <c r="D115" s="108"/>
      <c r="E115" s="108"/>
      <c r="F115" s="108"/>
      <c r="G115" s="108"/>
      <c r="H115" s="108"/>
      <c r="I115" s="108"/>
    </row>
    <row r="116" spans="1:9" ht="20.100000000000001" customHeight="1" x14ac:dyDescent="0.25">
      <c r="A116" s="22"/>
      <c r="B116" s="11"/>
      <c r="D116" s="108"/>
    </row>
    <row r="117" spans="1:9" ht="20.100000000000001" customHeight="1" x14ac:dyDescent="0.25">
      <c r="A117" s="22"/>
      <c r="B117" s="11"/>
      <c r="D117" s="108"/>
    </row>
    <row r="118" spans="1:9" ht="20.100000000000001" customHeight="1" x14ac:dyDescent="0.25">
      <c r="A118" s="22"/>
      <c r="B118" s="11"/>
      <c r="D118" s="108"/>
    </row>
    <row r="119" spans="1:9" ht="20.100000000000001" customHeight="1" x14ac:dyDescent="0.25">
      <c r="A119" s="22"/>
      <c r="B119" s="11"/>
      <c r="D119" s="108"/>
    </row>
    <row r="120" spans="1:9" x14ac:dyDescent="0.25">
      <c r="A120" s="22"/>
      <c r="B120" s="11"/>
      <c r="D120" s="108"/>
    </row>
    <row r="121" spans="1:9" ht="20.100000000000001" customHeight="1" x14ac:dyDescent="0.25">
      <c r="A121" s="22"/>
      <c r="B121" s="11"/>
      <c r="D121" s="108"/>
    </row>
    <row r="122" spans="1:9" ht="20.100000000000001" customHeight="1" x14ac:dyDescent="0.25">
      <c r="A122" s="22"/>
      <c r="B122" s="11"/>
      <c r="D122" s="108"/>
    </row>
    <row r="123" spans="1:9" ht="20.100000000000001" customHeight="1" x14ac:dyDescent="0.25">
      <c r="A123" s="22"/>
      <c r="B123" s="11"/>
      <c r="D123" s="108"/>
    </row>
    <row r="124" spans="1:9" ht="20.100000000000001" customHeight="1" x14ac:dyDescent="0.25">
      <c r="A124" s="22"/>
      <c r="B124" s="11"/>
      <c r="D124" s="108"/>
    </row>
    <row r="125" spans="1:9" ht="20.100000000000001" customHeight="1" x14ac:dyDescent="0.25">
      <c r="A125" s="22"/>
      <c r="B125" s="11"/>
      <c r="D125" s="108"/>
    </row>
    <row r="126" spans="1:9" ht="20.100000000000001" customHeight="1" x14ac:dyDescent="0.25">
      <c r="A126" s="22"/>
      <c r="B126" s="11"/>
      <c r="D126" s="108"/>
    </row>
    <row r="127" spans="1:9" ht="20.100000000000001" customHeight="1" x14ac:dyDescent="0.25">
      <c r="A127" s="22"/>
      <c r="B127" s="11"/>
      <c r="D127" s="108"/>
    </row>
    <row r="128" spans="1:9" ht="20.100000000000001" customHeight="1" x14ac:dyDescent="0.25">
      <c r="A128" s="22"/>
      <c r="B128" s="11"/>
      <c r="D128" s="108"/>
    </row>
    <row r="129" spans="1:4" x14ac:dyDescent="0.25">
      <c r="A129" s="22"/>
      <c r="B129" s="11"/>
      <c r="D129" s="108"/>
    </row>
    <row r="130" spans="1:4" ht="20.100000000000001" customHeight="1" x14ac:dyDescent="0.25">
      <c r="A130" s="22"/>
      <c r="B130" s="11"/>
      <c r="D130" s="108"/>
    </row>
    <row r="131" spans="1:4" x14ac:dyDescent="0.25">
      <c r="A131" s="22"/>
      <c r="B131" s="11"/>
      <c r="D131" s="108"/>
    </row>
    <row r="132" spans="1:4" x14ac:dyDescent="0.25">
      <c r="A132" s="22"/>
      <c r="B132" s="11"/>
      <c r="D132" s="108"/>
    </row>
    <row r="133" spans="1:4" x14ac:dyDescent="0.25">
      <c r="A133" s="22"/>
      <c r="B133" s="11"/>
      <c r="D133" s="108"/>
    </row>
    <row r="134" spans="1:4" x14ac:dyDescent="0.25">
      <c r="A134" s="22"/>
      <c r="B134" s="11"/>
      <c r="D134" s="108"/>
    </row>
    <row r="135" spans="1:4" x14ac:dyDescent="0.25">
      <c r="A135" s="22"/>
      <c r="B135" s="11"/>
      <c r="D135" s="108"/>
    </row>
    <row r="136" spans="1:4" x14ac:dyDescent="0.25">
      <c r="A136" s="22"/>
      <c r="B136" s="11"/>
      <c r="D136" s="108"/>
    </row>
    <row r="137" spans="1:4" x14ac:dyDescent="0.25">
      <c r="A137" s="22"/>
      <c r="B137" s="11"/>
      <c r="D137" s="108"/>
    </row>
    <row r="138" spans="1:4" x14ac:dyDescent="0.25">
      <c r="A138" s="22"/>
      <c r="B138" s="11"/>
      <c r="D138" s="108"/>
    </row>
    <row r="139" spans="1:4" x14ac:dyDescent="0.25">
      <c r="A139" s="22"/>
      <c r="B139" s="11"/>
      <c r="D139" s="108"/>
    </row>
    <row r="140" spans="1:4" x14ac:dyDescent="0.25">
      <c r="A140" s="22"/>
      <c r="B140" s="11"/>
      <c r="D140" s="108"/>
    </row>
    <row r="141" spans="1:4" x14ac:dyDescent="0.25">
      <c r="A141" s="22"/>
      <c r="B141" s="11"/>
      <c r="D141" s="108"/>
    </row>
    <row r="142" spans="1:4" x14ac:dyDescent="0.25">
      <c r="A142" s="22"/>
      <c r="B142" s="11"/>
      <c r="D142" s="108"/>
    </row>
    <row r="143" spans="1:4" x14ac:dyDescent="0.25">
      <c r="A143" s="22"/>
      <c r="B143" s="11"/>
      <c r="D143" s="108"/>
    </row>
    <row r="144" spans="1:4" x14ac:dyDescent="0.25">
      <c r="A144" s="22"/>
      <c r="B144" s="11"/>
      <c r="D144" s="108"/>
    </row>
    <row r="145" spans="1:9" x14ac:dyDescent="0.25">
      <c r="A145" s="22"/>
      <c r="B145" s="11"/>
      <c r="D145" s="108"/>
    </row>
    <row r="146" spans="1:9" x14ac:dyDescent="0.25">
      <c r="A146" s="22"/>
      <c r="B146" s="11"/>
      <c r="D146" s="108"/>
    </row>
    <row r="147" spans="1:9" x14ac:dyDescent="0.25">
      <c r="A147" s="22"/>
      <c r="B147" s="11"/>
      <c r="D147" s="108"/>
    </row>
    <row r="148" spans="1:9" x14ac:dyDescent="0.25">
      <c r="A148" s="22"/>
      <c r="B148" s="11"/>
      <c r="D148" s="108"/>
    </row>
    <row r="149" spans="1:9" x14ac:dyDescent="0.25">
      <c r="A149" s="22"/>
      <c r="B149" s="11"/>
      <c r="C149" s="108"/>
      <c r="D149" s="108"/>
      <c r="E149" s="108"/>
      <c r="F149" s="108"/>
      <c r="G149" s="108"/>
      <c r="H149" s="108"/>
      <c r="I149" s="108"/>
    </row>
    <row r="150" spans="1:9" x14ac:dyDescent="0.25">
      <c r="A150" s="22"/>
      <c r="B150" s="11"/>
      <c r="D150" s="108"/>
    </row>
    <row r="151" spans="1:9" x14ac:dyDescent="0.25">
      <c r="A151" s="22"/>
      <c r="B151" s="11"/>
      <c r="D151" s="108"/>
    </row>
    <row r="152" spans="1:9" x14ac:dyDescent="0.25">
      <c r="A152" s="22"/>
      <c r="B152" s="11"/>
      <c r="D152" s="108"/>
    </row>
    <row r="153" spans="1:9" x14ac:dyDescent="0.25">
      <c r="A153" s="22"/>
      <c r="B153" s="11"/>
      <c r="D153" s="108"/>
    </row>
    <row r="154" spans="1:9" x14ac:dyDescent="0.25">
      <c r="A154" s="22"/>
      <c r="B154" s="11"/>
      <c r="D154" s="108"/>
    </row>
    <row r="155" spans="1:9" x14ac:dyDescent="0.25">
      <c r="A155" s="22"/>
      <c r="B155" s="11"/>
      <c r="D155" s="108"/>
    </row>
    <row r="156" spans="1:9" x14ac:dyDescent="0.25">
      <c r="A156" s="22"/>
      <c r="B156" s="11"/>
      <c r="D156" s="108"/>
    </row>
    <row r="157" spans="1:9" x14ac:dyDescent="0.25">
      <c r="A157" s="22"/>
      <c r="B157" s="11"/>
      <c r="D157" s="108"/>
    </row>
    <row r="158" spans="1:9" x14ac:dyDescent="0.25">
      <c r="A158" s="22"/>
      <c r="B158" s="11"/>
      <c r="D158" s="108"/>
    </row>
    <row r="159" spans="1:9" x14ac:dyDescent="0.25">
      <c r="A159" s="22"/>
      <c r="B159" s="11"/>
      <c r="D159" s="108"/>
    </row>
    <row r="160" spans="1:9" x14ac:dyDescent="0.25">
      <c r="A160" s="22"/>
      <c r="B160" s="11"/>
      <c r="D160" s="108"/>
    </row>
    <row r="161" spans="1:9" x14ac:dyDescent="0.25">
      <c r="A161" s="22"/>
      <c r="B161" s="11"/>
      <c r="C161" s="108"/>
      <c r="D161" s="108"/>
      <c r="E161" s="108"/>
      <c r="F161" s="108"/>
      <c r="G161" s="108"/>
      <c r="H161" s="108"/>
      <c r="I161" s="108"/>
    </row>
    <row r="162" spans="1:9" x14ac:dyDescent="0.25">
      <c r="A162" s="22"/>
      <c r="B162" s="11"/>
      <c r="D162" s="108"/>
    </row>
    <row r="163" spans="1:9" x14ac:dyDescent="0.25">
      <c r="A163" s="22"/>
      <c r="B163" s="11"/>
      <c r="D163" s="108"/>
    </row>
  </sheetData>
  <autoFilter ref="B6:K6"/>
  <customSheetViews>
    <customSheetView guid="{A61807DE-1A9F-4D9E-AA9C-2C2A4B8D3195}" showAutoFilter="1">
      <pane ySplit="6" topLeftCell="A34" activePane="bottomLeft" state="frozen"/>
      <selection pane="bottomLeft" activeCell="K61" sqref="K61"/>
      <pageMargins left="0.75" right="0.75" top="1" bottom="1" header="0.5" footer="0.5"/>
      <pageSetup paperSize="9" orientation="portrait" r:id="rId1"/>
      <headerFooter alignWithMargins="0"/>
      <autoFilter ref="B6:B174"/>
    </customSheetView>
    <customSheetView guid="{C5727CAE-36E7-4F5C-A23D-3D3BFC529126}" showAutoFilter="1">
      <pane ySplit="6" topLeftCell="A34" activePane="bottomLeft" state="frozen"/>
      <selection pane="bottomLeft" activeCell="K61" sqref="K61"/>
      <pageMargins left="0.75" right="0.75" top="1" bottom="1" header="0.5" footer="0.5"/>
      <pageSetup paperSize="9" orientation="portrait" r:id="rId2"/>
      <headerFooter alignWithMargins="0"/>
      <autoFilter ref="B6:B174"/>
    </customSheetView>
    <customSheetView guid="{DA733677-58EB-43A1-AB08-BCD2B2774334}" showAutoFilter="1">
      <pane ySplit="6" topLeftCell="A34" activePane="bottomLeft" state="frozen"/>
      <selection pane="bottomLeft" activeCell="K47" sqref="K47"/>
      <pageMargins left="0.75" right="0.75" top="1" bottom="1" header="0.5" footer="0.5"/>
      <pageSetup paperSize="9" orientation="portrait" r:id="rId3"/>
      <headerFooter alignWithMargins="0"/>
      <autoFilter ref="B6:B174"/>
    </customSheetView>
  </customSheetViews>
  <mergeCells count="36">
    <mergeCell ref="C46:J46"/>
    <mergeCell ref="C12:J12"/>
    <mergeCell ref="C10:J10"/>
    <mergeCell ref="C41:J41"/>
    <mergeCell ref="A1:L1"/>
    <mergeCell ref="A2:B2"/>
    <mergeCell ref="C2:F2"/>
    <mergeCell ref="G2:H2"/>
    <mergeCell ref="I2:J2"/>
    <mergeCell ref="A5:B5"/>
    <mergeCell ref="A4:B4"/>
    <mergeCell ref="C36:J36"/>
    <mergeCell ref="C23:J23"/>
    <mergeCell ref="C21:J21"/>
    <mergeCell ref="C20:J20"/>
    <mergeCell ref="C30:J30"/>
    <mergeCell ref="C24:J24"/>
    <mergeCell ref="C28:J28"/>
    <mergeCell ref="A30:A31"/>
    <mergeCell ref="C31:J31"/>
    <mergeCell ref="A13:A14"/>
    <mergeCell ref="C16:J16"/>
    <mergeCell ref="C18:J18"/>
    <mergeCell ref="C14:J14"/>
    <mergeCell ref="A3:B3"/>
    <mergeCell ref="C3:F3"/>
    <mergeCell ref="C5:F5"/>
    <mergeCell ref="I3:J3"/>
    <mergeCell ref="C4:F4"/>
    <mergeCell ref="G3:H3"/>
    <mergeCell ref="K2:L2"/>
    <mergeCell ref="K3:L3"/>
    <mergeCell ref="K4:L4"/>
    <mergeCell ref="G5:J5"/>
    <mergeCell ref="G4:H4"/>
    <mergeCell ref="I4:J4"/>
  </mergeCells>
  <phoneticPr fontId="9" type="noConversion"/>
  <pageMargins left="0.75" right="0.75" top="1" bottom="1" header="0.5" footer="0.5"/>
  <pageSetup paperSize="9" orientation="portrait" r:id="rId4"/>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rgb="FFFF0000"/>
  </sheetPr>
  <dimension ref="A1:M156"/>
  <sheetViews>
    <sheetView workbookViewId="0">
      <pane ySplit="6" topLeftCell="A10" activePane="bottomLeft" state="frozen"/>
      <selection activeCell="C163" sqref="C163:J163"/>
      <selection pane="bottomLeft" activeCell="K5" sqref="K5:L5"/>
    </sheetView>
  </sheetViews>
  <sheetFormatPr defaultRowHeight="15.75" x14ac:dyDescent="0.25"/>
  <cols>
    <col min="1" max="1" width="12.5703125" style="24" customWidth="1"/>
    <col min="2" max="10" width="10.140625" style="23" customWidth="1"/>
    <col min="11" max="11" width="20.7109375" style="2453" customWidth="1"/>
    <col min="12" max="12" width="43.85546875" style="3" customWidth="1"/>
    <col min="13" max="16384" width="9.140625" style="10"/>
  </cols>
  <sheetData>
    <row r="1" spans="1:13" s="2" customFormat="1" ht="30.75" customHeight="1" thickTop="1" x14ac:dyDescent="0.25">
      <c r="A1" s="3465" t="s">
        <v>586</v>
      </c>
      <c r="B1" s="3466"/>
      <c r="C1" s="3466"/>
      <c r="D1" s="3466"/>
      <c r="E1" s="3466"/>
      <c r="F1" s="3466"/>
      <c r="G1" s="3466"/>
      <c r="H1" s="3466"/>
      <c r="I1" s="3466"/>
      <c r="J1" s="3466"/>
      <c r="K1" s="3466"/>
      <c r="L1" s="3467"/>
      <c r="M1" s="1"/>
    </row>
    <row r="2" spans="1:13" s="5" customFormat="1" ht="20.25" customHeight="1" x14ac:dyDescent="0.25">
      <c r="A2" s="3463" t="s">
        <v>259</v>
      </c>
      <c r="B2" s="3464"/>
      <c r="C2" s="3445"/>
      <c r="D2" s="3446"/>
      <c r="E2" s="3446"/>
      <c r="F2" s="3447"/>
      <c r="G2" s="3461"/>
      <c r="H2" s="3462"/>
      <c r="I2" s="3437" t="s">
        <v>260</v>
      </c>
      <c r="J2" s="3438"/>
      <c r="K2" s="3434"/>
      <c r="L2" s="3435"/>
      <c r="M2" s="4"/>
    </row>
    <row r="3" spans="1:13" s="5" customFormat="1" ht="20.25" customHeight="1" x14ac:dyDescent="0.25">
      <c r="A3" s="3463" t="s">
        <v>261</v>
      </c>
      <c r="B3" s="3464"/>
      <c r="C3" s="3445"/>
      <c r="D3" s="3446"/>
      <c r="E3" s="3446"/>
      <c r="F3" s="3447"/>
      <c r="G3" s="3440"/>
      <c r="H3" s="3441"/>
      <c r="I3" s="3437" t="s">
        <v>262</v>
      </c>
      <c r="J3" s="3438"/>
      <c r="K3" s="3434"/>
      <c r="L3" s="3435"/>
      <c r="M3" s="4"/>
    </row>
    <row r="4" spans="1:13" s="5" customFormat="1" ht="20.25" customHeight="1" x14ac:dyDescent="0.25">
      <c r="A4" s="3463" t="s">
        <v>263</v>
      </c>
      <c r="B4" s="3464"/>
      <c r="C4" s="3445"/>
      <c r="D4" s="3446"/>
      <c r="E4" s="3446"/>
      <c r="F4" s="3447"/>
      <c r="G4" s="3461"/>
      <c r="H4" s="3462"/>
      <c r="I4" s="3437" t="s">
        <v>264</v>
      </c>
      <c r="J4" s="3438"/>
      <c r="K4" s="3434"/>
      <c r="L4" s="3435"/>
      <c r="M4" s="4"/>
    </row>
    <row r="5" spans="1:13" s="5" customFormat="1" ht="59.25" customHeight="1" thickBot="1" x14ac:dyDescent="0.3">
      <c r="A5" s="3448" t="s">
        <v>265</v>
      </c>
      <c r="B5" s="3449"/>
      <c r="C5" s="3450"/>
      <c r="D5" s="3451"/>
      <c r="E5" s="3451"/>
      <c r="F5" s="3452"/>
      <c r="G5" s="3461"/>
      <c r="H5" s="3462"/>
      <c r="I5" s="3437" t="s">
        <v>521</v>
      </c>
      <c r="J5" s="3438"/>
      <c r="K5" s="3856" t="s">
        <v>3840</v>
      </c>
      <c r="L5" s="3435"/>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3" ht="20.100000000000001" customHeight="1" thickTop="1" x14ac:dyDescent="0.25">
      <c r="A7" s="19">
        <v>40576</v>
      </c>
      <c r="B7" s="20" t="s">
        <v>14</v>
      </c>
      <c r="C7" s="3768" t="s">
        <v>37</v>
      </c>
      <c r="D7" s="3768"/>
      <c r="E7" s="3768"/>
      <c r="F7" s="3768"/>
      <c r="G7" s="3768"/>
      <c r="H7" s="3768"/>
      <c r="I7" s="3768"/>
      <c r="J7" s="3768"/>
      <c r="K7" s="2770" t="s">
        <v>1908</v>
      </c>
      <c r="L7" s="21"/>
    </row>
    <row r="8" spans="1:13" ht="20.100000000000001" customHeight="1" x14ac:dyDescent="0.25">
      <c r="A8" s="22">
        <v>40583</v>
      </c>
      <c r="B8" s="11" t="s">
        <v>12</v>
      </c>
      <c r="C8" s="23">
        <v>24</v>
      </c>
      <c r="D8" s="23">
        <v>24</v>
      </c>
      <c r="E8" s="23">
        <v>1</v>
      </c>
      <c r="F8" s="23">
        <v>33</v>
      </c>
      <c r="G8" s="23">
        <v>139</v>
      </c>
      <c r="L8" s="3" t="s">
        <v>919</v>
      </c>
    </row>
    <row r="9" spans="1:13" ht="20.100000000000001" customHeight="1" x14ac:dyDescent="0.25">
      <c r="A9" s="22">
        <v>40630</v>
      </c>
      <c r="B9" s="11" t="s">
        <v>186</v>
      </c>
      <c r="C9" s="11"/>
      <c r="D9" s="11"/>
      <c r="E9" s="11"/>
      <c r="F9" s="11"/>
      <c r="G9" s="11"/>
      <c r="H9" s="23">
        <v>5765</v>
      </c>
      <c r="I9" s="23">
        <v>100</v>
      </c>
      <c r="J9" s="11"/>
      <c r="K9" s="2675"/>
      <c r="L9" s="3" t="s">
        <v>70</v>
      </c>
    </row>
    <row r="10" spans="1:13" ht="20.100000000000001" customHeight="1" x14ac:dyDescent="0.25">
      <c r="A10" s="22">
        <v>40675</v>
      </c>
      <c r="B10" s="11" t="s">
        <v>26</v>
      </c>
      <c r="C10" s="3489" t="s">
        <v>110</v>
      </c>
      <c r="D10" s="3489"/>
      <c r="E10" s="3489"/>
      <c r="F10" s="3489"/>
      <c r="G10" s="3489"/>
      <c r="H10" s="3489"/>
      <c r="I10" s="3489"/>
      <c r="J10" s="3489"/>
    </row>
    <row r="11" spans="1:13" ht="20.100000000000001" customHeight="1" x14ac:dyDescent="0.25">
      <c r="A11" s="22">
        <v>40683</v>
      </c>
      <c r="B11" s="11" t="s">
        <v>26</v>
      </c>
      <c r="C11" s="3489" t="s">
        <v>185</v>
      </c>
      <c r="D11" s="3489"/>
      <c r="E11" s="3489"/>
      <c r="F11" s="3489"/>
      <c r="G11" s="3489"/>
      <c r="H11" s="3489"/>
      <c r="I11" s="3489"/>
      <c r="J11" s="3489"/>
    </row>
    <row r="12" spans="1:13" ht="20.100000000000001" customHeight="1" x14ac:dyDescent="0.25">
      <c r="A12" s="22">
        <v>40686</v>
      </c>
      <c r="B12" s="11" t="s">
        <v>26</v>
      </c>
      <c r="C12" s="3489" t="s">
        <v>114</v>
      </c>
      <c r="D12" s="3489"/>
      <c r="E12" s="3489"/>
      <c r="F12" s="3489"/>
      <c r="G12" s="3489"/>
      <c r="H12" s="3489"/>
      <c r="I12" s="3489"/>
      <c r="J12" s="3489"/>
    </row>
    <row r="13" spans="1:13" x14ac:dyDescent="0.25">
      <c r="A13" s="22">
        <v>40688</v>
      </c>
      <c r="B13" s="11" t="s">
        <v>26</v>
      </c>
      <c r="C13" s="3489" t="s">
        <v>115</v>
      </c>
      <c r="D13" s="3489"/>
      <c r="E13" s="3489"/>
      <c r="F13" s="3489"/>
      <c r="G13" s="3489"/>
      <c r="H13" s="3489"/>
      <c r="I13" s="3489"/>
      <c r="J13" s="3489"/>
    </row>
    <row r="14" spans="1:13" ht="20.100000000000001" customHeight="1" x14ac:dyDescent="0.25">
      <c r="A14" s="22">
        <v>40748</v>
      </c>
      <c r="B14" s="11" t="s">
        <v>186</v>
      </c>
      <c r="C14" s="11"/>
      <c r="D14" s="11"/>
      <c r="E14" s="11"/>
      <c r="F14" s="11"/>
      <c r="G14" s="11"/>
      <c r="H14" s="23">
        <v>4410</v>
      </c>
      <c r="I14" s="23">
        <v>100</v>
      </c>
      <c r="J14" s="11"/>
      <c r="K14" s="2675"/>
      <c r="L14" s="3" t="s">
        <v>70</v>
      </c>
    </row>
    <row r="15" spans="1:13" ht="20.100000000000001" customHeight="1" x14ac:dyDescent="0.25">
      <c r="A15" s="22">
        <v>40758</v>
      </c>
      <c r="B15" s="11" t="s">
        <v>186</v>
      </c>
      <c r="C15" s="11"/>
      <c r="D15" s="11"/>
      <c r="E15" s="11"/>
      <c r="F15" s="11"/>
      <c r="G15" s="11"/>
      <c r="H15" s="23">
        <v>4850</v>
      </c>
      <c r="I15" s="23">
        <v>89</v>
      </c>
      <c r="J15" s="11"/>
      <c r="K15" s="2675"/>
      <c r="L15" s="3" t="s">
        <v>157</v>
      </c>
    </row>
    <row r="16" spans="1:13" ht="20.100000000000001" customHeight="1" x14ac:dyDescent="0.25">
      <c r="A16" s="36">
        <v>40824</v>
      </c>
      <c r="B16" s="37" t="s">
        <v>96</v>
      </c>
      <c r="C16" s="3679" t="s">
        <v>178</v>
      </c>
      <c r="D16" s="3679"/>
      <c r="E16" s="3679"/>
      <c r="F16" s="3679"/>
      <c r="G16" s="3679"/>
      <c r="H16" s="3679"/>
      <c r="I16" s="3679"/>
      <c r="J16" s="3679"/>
      <c r="K16" s="2523"/>
      <c r="L16" s="38"/>
    </row>
    <row r="17" spans="1:12" ht="21.75" customHeight="1" x14ac:dyDescent="0.25">
      <c r="A17" s="59">
        <v>40845</v>
      </c>
      <c r="B17" s="60" t="s">
        <v>62</v>
      </c>
      <c r="C17" s="3632" t="s">
        <v>184</v>
      </c>
      <c r="D17" s="3633"/>
      <c r="E17" s="3633"/>
      <c r="F17" s="3633"/>
      <c r="G17" s="3633"/>
      <c r="H17" s="3633"/>
      <c r="I17" s="3633"/>
      <c r="J17" s="3634"/>
      <c r="K17" s="2530"/>
      <c r="L17" s="61"/>
    </row>
    <row r="18" spans="1:12" ht="21.75" customHeight="1" thickBot="1" x14ac:dyDescent="0.3">
      <c r="A18" s="33">
        <v>40859</v>
      </c>
      <c r="B18" s="34" t="s">
        <v>26</v>
      </c>
      <c r="C18" s="3865" t="s">
        <v>183</v>
      </c>
      <c r="D18" s="3865"/>
      <c r="E18" s="3865"/>
      <c r="F18" s="3865"/>
      <c r="G18" s="3865"/>
      <c r="H18" s="3865"/>
      <c r="I18" s="3865"/>
      <c r="J18" s="3865"/>
      <c r="K18" s="2710"/>
      <c r="L18" s="35"/>
    </row>
    <row r="19" spans="1:12" ht="57" customHeight="1" thickTop="1" x14ac:dyDescent="0.25">
      <c r="A19" s="83">
        <v>40980</v>
      </c>
      <c r="B19" s="84" t="s">
        <v>16</v>
      </c>
      <c r="C19" s="3862" t="s">
        <v>2561</v>
      </c>
      <c r="D19" s="3863"/>
      <c r="E19" s="3863"/>
      <c r="F19" s="3863"/>
      <c r="G19" s="3863"/>
      <c r="H19" s="3863"/>
      <c r="I19" s="3863"/>
      <c r="J19" s="3864"/>
      <c r="K19" s="2711"/>
      <c r="L19" s="85"/>
    </row>
    <row r="20" spans="1:12" ht="20.100000000000001" customHeight="1" thickBot="1" x14ac:dyDescent="0.3">
      <c r="A20" s="14">
        <v>41079</v>
      </c>
      <c r="B20" s="15" t="s">
        <v>33</v>
      </c>
      <c r="C20" s="3859" t="s">
        <v>228</v>
      </c>
      <c r="D20" s="3860"/>
      <c r="E20" s="3860"/>
      <c r="F20" s="3860"/>
      <c r="G20" s="3860"/>
      <c r="H20" s="3860"/>
      <c r="I20" s="3860"/>
      <c r="J20" s="3861"/>
      <c r="K20" s="2589"/>
      <c r="L20" s="55"/>
    </row>
    <row r="21" spans="1:12" ht="33" customHeight="1" thickTop="1" thickBot="1" x14ac:dyDescent="0.3">
      <c r="A21" s="86">
        <v>41580</v>
      </c>
      <c r="B21" s="87" t="s">
        <v>23</v>
      </c>
      <c r="C21" s="3858" t="s">
        <v>384</v>
      </c>
      <c r="D21" s="3858"/>
      <c r="E21" s="3858"/>
      <c r="F21" s="3858"/>
      <c r="G21" s="3858"/>
      <c r="H21" s="3858"/>
      <c r="I21" s="3858"/>
      <c r="J21" s="3858"/>
      <c r="K21" s="2712"/>
      <c r="L21" s="88"/>
    </row>
    <row r="22" spans="1:12" ht="24.75" customHeight="1" thickTop="1" thickBot="1" x14ac:dyDescent="0.3">
      <c r="A22" s="1353">
        <v>41782</v>
      </c>
      <c r="B22" s="17" t="s">
        <v>26</v>
      </c>
      <c r="C22" s="3857" t="s">
        <v>446</v>
      </c>
      <c r="D22" s="3857"/>
      <c r="E22" s="3857"/>
      <c r="F22" s="3857"/>
      <c r="G22" s="3857"/>
      <c r="H22" s="3857"/>
      <c r="I22" s="3857"/>
      <c r="J22" s="3857"/>
      <c r="K22" s="2588"/>
      <c r="L22" s="1354"/>
    </row>
    <row r="23" spans="1:12" ht="17.25" thickTop="1" thickBot="1" x14ac:dyDescent="0.3">
      <c r="A23" s="86">
        <v>42041</v>
      </c>
      <c r="B23" s="87" t="s">
        <v>186</v>
      </c>
      <c r="C23" s="1902"/>
      <c r="D23" s="1902"/>
      <c r="E23" s="1902"/>
      <c r="F23" s="1902"/>
      <c r="G23" s="1903"/>
      <c r="H23" s="1902"/>
      <c r="I23" s="1902"/>
      <c r="J23" s="1902">
        <v>4225</v>
      </c>
      <c r="K23" s="2713"/>
      <c r="L23" s="1904" t="s">
        <v>415</v>
      </c>
    </row>
    <row r="24" spans="1:12" ht="20.100000000000001" customHeight="1" thickTop="1" x14ac:dyDescent="0.25">
      <c r="A24" s="1864"/>
      <c r="B24" s="1879"/>
      <c r="C24" s="1880"/>
      <c r="D24" s="1870"/>
      <c r="E24" s="1880"/>
      <c r="F24" s="1880"/>
      <c r="G24" s="1880"/>
      <c r="H24" s="1880"/>
      <c r="I24" s="1880"/>
      <c r="J24" s="1880"/>
      <c r="K24" s="2665"/>
      <c r="L24" s="21"/>
    </row>
    <row r="25" spans="1:12" ht="20.100000000000001" customHeight="1" x14ac:dyDescent="0.25">
      <c r="A25" s="22"/>
      <c r="B25" s="11"/>
      <c r="D25" s="108"/>
    </row>
    <row r="26" spans="1:12" ht="20.100000000000001" customHeight="1" x14ac:dyDescent="0.25">
      <c r="A26" s="22"/>
      <c r="B26" s="11"/>
      <c r="D26" s="108"/>
    </row>
    <row r="27" spans="1:12" ht="20.100000000000001" customHeight="1" x14ac:dyDescent="0.25">
      <c r="A27" s="22"/>
      <c r="B27" s="11"/>
      <c r="D27" s="108"/>
    </row>
    <row r="28" spans="1:12" x14ac:dyDescent="0.25">
      <c r="A28" s="22"/>
      <c r="B28" s="11"/>
      <c r="D28" s="108"/>
    </row>
    <row r="29" spans="1:12" ht="20.100000000000001" customHeight="1" x14ac:dyDescent="0.25">
      <c r="A29" s="22"/>
      <c r="B29" s="11"/>
      <c r="D29" s="108"/>
    </row>
    <row r="30" spans="1:12" x14ac:dyDescent="0.25">
      <c r="A30" s="22"/>
      <c r="B30" s="11"/>
      <c r="D30" s="108"/>
    </row>
    <row r="31" spans="1:12" x14ac:dyDescent="0.25">
      <c r="A31" s="22"/>
      <c r="B31" s="11"/>
      <c r="D31" s="108"/>
    </row>
    <row r="32" spans="1:12" ht="20.100000000000001" customHeight="1" x14ac:dyDescent="0.25">
      <c r="A32" s="22"/>
      <c r="B32" s="11"/>
      <c r="D32" s="108"/>
    </row>
    <row r="33" spans="1:4" x14ac:dyDescent="0.25">
      <c r="A33" s="22"/>
      <c r="B33" s="11"/>
      <c r="D33" s="108"/>
    </row>
    <row r="34" spans="1:4" ht="20.100000000000001" customHeight="1" x14ac:dyDescent="0.25">
      <c r="A34" s="22"/>
      <c r="B34" s="11"/>
      <c r="D34" s="108"/>
    </row>
    <row r="35" spans="1:4" ht="20.100000000000001" customHeight="1" x14ac:dyDescent="0.25">
      <c r="A35" s="22"/>
      <c r="B35" s="11"/>
      <c r="D35" s="108"/>
    </row>
    <row r="36" spans="1:4" x14ac:dyDescent="0.25">
      <c r="A36" s="22"/>
      <c r="B36" s="11"/>
      <c r="D36" s="108"/>
    </row>
    <row r="37" spans="1:4" ht="20.100000000000001" customHeight="1" x14ac:dyDescent="0.25">
      <c r="A37" s="22"/>
      <c r="B37" s="11"/>
      <c r="D37" s="108"/>
    </row>
    <row r="38" spans="1:4" ht="20.100000000000001" customHeight="1" x14ac:dyDescent="0.25">
      <c r="A38" s="22"/>
      <c r="B38" s="11"/>
      <c r="D38" s="108"/>
    </row>
    <row r="39" spans="1:4" x14ac:dyDescent="0.25">
      <c r="A39" s="22"/>
      <c r="B39" s="11"/>
      <c r="D39" s="108"/>
    </row>
    <row r="40" spans="1:4" x14ac:dyDescent="0.25">
      <c r="A40" s="22"/>
      <c r="B40" s="11"/>
      <c r="D40" s="108"/>
    </row>
    <row r="41" spans="1:4" ht="20.100000000000001" customHeight="1" x14ac:dyDescent="0.25">
      <c r="A41" s="22"/>
      <c r="B41" s="11"/>
      <c r="D41" s="108"/>
    </row>
    <row r="42" spans="1:4" ht="20.100000000000001" customHeight="1" x14ac:dyDescent="0.25">
      <c r="A42" s="22"/>
      <c r="B42" s="11"/>
      <c r="D42" s="108"/>
    </row>
    <row r="43" spans="1:4" ht="20.100000000000001" customHeight="1" x14ac:dyDescent="0.25">
      <c r="A43" s="22"/>
      <c r="B43" s="11"/>
      <c r="D43" s="108"/>
    </row>
    <row r="44" spans="1:4" ht="20.100000000000001" customHeight="1" x14ac:dyDescent="0.25">
      <c r="A44" s="22"/>
      <c r="B44" s="11"/>
      <c r="D44" s="108"/>
    </row>
    <row r="45" spans="1:4" ht="20.100000000000001" customHeight="1" x14ac:dyDescent="0.25">
      <c r="A45" s="22"/>
      <c r="B45" s="11"/>
      <c r="D45" s="108"/>
    </row>
    <row r="46" spans="1:4" x14ac:dyDescent="0.25">
      <c r="A46" s="22"/>
      <c r="B46" s="11"/>
      <c r="D46" s="108"/>
    </row>
    <row r="47" spans="1:4" ht="20.100000000000001" customHeight="1" x14ac:dyDescent="0.25">
      <c r="A47" s="22"/>
      <c r="B47" s="11"/>
      <c r="D47" s="108"/>
    </row>
    <row r="48" spans="1:4" x14ac:dyDescent="0.25">
      <c r="A48" s="22"/>
      <c r="B48" s="11"/>
      <c r="D48" s="108"/>
    </row>
    <row r="49" spans="1:4" x14ac:dyDescent="0.25">
      <c r="A49" s="22"/>
      <c r="B49" s="11"/>
      <c r="D49" s="108"/>
    </row>
    <row r="50" spans="1:4" x14ac:dyDescent="0.25">
      <c r="A50" s="22"/>
      <c r="B50" s="11"/>
      <c r="D50" s="108"/>
    </row>
    <row r="51" spans="1:4" x14ac:dyDescent="0.25">
      <c r="A51" s="22"/>
      <c r="B51" s="11"/>
      <c r="D51" s="108"/>
    </row>
    <row r="52" spans="1:4" x14ac:dyDescent="0.25">
      <c r="A52" s="22"/>
      <c r="B52" s="11"/>
      <c r="D52" s="108"/>
    </row>
    <row r="53" spans="1:4" ht="20.100000000000001" customHeight="1" x14ac:dyDescent="0.25">
      <c r="A53" s="22"/>
      <c r="B53" s="11"/>
      <c r="D53" s="108"/>
    </row>
    <row r="54" spans="1:4" ht="20.100000000000001" customHeight="1" x14ac:dyDescent="0.25">
      <c r="A54" s="22"/>
      <c r="B54" s="11"/>
      <c r="D54" s="108"/>
    </row>
    <row r="55" spans="1:4" x14ac:dyDescent="0.25">
      <c r="A55" s="22"/>
      <c r="B55" s="11"/>
      <c r="D55" s="108"/>
    </row>
    <row r="56" spans="1:4" ht="29.25" customHeight="1" x14ac:dyDescent="0.25">
      <c r="A56" s="22"/>
      <c r="B56" s="11"/>
      <c r="D56" s="108"/>
    </row>
    <row r="57" spans="1:4" ht="20.100000000000001" customHeight="1" x14ac:dyDescent="0.25">
      <c r="A57" s="22"/>
      <c r="B57" s="11"/>
      <c r="D57" s="108"/>
    </row>
    <row r="58" spans="1:4" ht="20.100000000000001" customHeight="1" x14ac:dyDescent="0.25">
      <c r="A58" s="22"/>
      <c r="B58" s="11"/>
      <c r="D58" s="108"/>
    </row>
    <row r="59" spans="1:4" ht="20.100000000000001" customHeight="1" x14ac:dyDescent="0.25">
      <c r="A59" s="22"/>
      <c r="B59" s="11"/>
      <c r="D59" s="108"/>
    </row>
    <row r="60" spans="1:4" ht="20.100000000000001" customHeight="1" x14ac:dyDescent="0.25">
      <c r="A60" s="22"/>
      <c r="B60" s="11"/>
      <c r="D60" s="108"/>
    </row>
    <row r="61" spans="1:4" ht="20.100000000000001" customHeight="1" x14ac:dyDescent="0.25">
      <c r="A61" s="22"/>
      <c r="B61" s="11"/>
      <c r="D61" s="108"/>
    </row>
    <row r="62" spans="1:4" x14ac:dyDescent="0.25">
      <c r="A62" s="22"/>
      <c r="B62" s="11"/>
      <c r="D62" s="108"/>
    </row>
    <row r="63" spans="1:4" ht="20.100000000000001" customHeight="1" x14ac:dyDescent="0.25">
      <c r="A63" s="22"/>
      <c r="B63" s="11"/>
      <c r="D63" s="108"/>
    </row>
    <row r="64" spans="1:4" ht="20.100000000000001" customHeight="1" x14ac:dyDescent="0.25">
      <c r="A64" s="22"/>
      <c r="B64" s="11"/>
      <c r="D64" s="108"/>
    </row>
    <row r="65" spans="1:9" x14ac:dyDescent="0.25">
      <c r="A65" s="22"/>
      <c r="B65" s="11"/>
      <c r="D65" s="108"/>
    </row>
    <row r="66" spans="1:9" x14ac:dyDescent="0.25">
      <c r="A66" s="22"/>
      <c r="B66" s="11"/>
      <c r="D66" s="108"/>
    </row>
    <row r="67" spans="1:9" x14ac:dyDescent="0.25">
      <c r="A67" s="22"/>
      <c r="B67" s="11"/>
      <c r="D67" s="108"/>
    </row>
    <row r="68" spans="1:9" x14ac:dyDescent="0.25">
      <c r="A68" s="22"/>
      <c r="B68" s="11"/>
      <c r="D68" s="108"/>
    </row>
    <row r="69" spans="1:9" x14ac:dyDescent="0.25">
      <c r="A69" s="22"/>
      <c r="B69" s="11"/>
      <c r="D69" s="108"/>
    </row>
    <row r="70" spans="1:9" x14ac:dyDescent="0.25">
      <c r="A70" s="22"/>
      <c r="B70" s="11"/>
      <c r="D70" s="108"/>
    </row>
    <row r="71" spans="1:9" ht="20.100000000000001" customHeight="1" x14ac:dyDescent="0.25">
      <c r="A71" s="22"/>
      <c r="B71" s="11"/>
      <c r="D71" s="108"/>
    </row>
    <row r="72" spans="1:9" x14ac:dyDescent="0.25">
      <c r="A72" s="22"/>
      <c r="B72" s="11"/>
      <c r="D72" s="108"/>
    </row>
    <row r="73" spans="1:9" ht="20.100000000000001" customHeight="1" x14ac:dyDescent="0.25">
      <c r="A73" s="22"/>
      <c r="B73" s="11"/>
      <c r="D73" s="108"/>
    </row>
    <row r="74" spans="1:9" x14ac:dyDescent="0.25">
      <c r="A74" s="22"/>
      <c r="B74" s="11"/>
      <c r="D74" s="108"/>
    </row>
    <row r="75" spans="1:9" x14ac:dyDescent="0.25">
      <c r="A75" s="22"/>
      <c r="B75" s="11"/>
      <c r="D75" s="108"/>
    </row>
    <row r="76" spans="1:9" x14ac:dyDescent="0.25">
      <c r="A76" s="22"/>
      <c r="B76" s="11"/>
      <c r="C76" s="108"/>
      <c r="D76" s="108"/>
      <c r="E76" s="108"/>
      <c r="F76" s="108"/>
      <c r="G76" s="108"/>
      <c r="H76" s="108"/>
      <c r="I76" s="108"/>
    </row>
    <row r="77" spans="1:9" x14ac:dyDescent="0.25">
      <c r="A77" s="22"/>
      <c r="B77" s="11"/>
      <c r="D77" s="108"/>
    </row>
    <row r="78" spans="1:9" x14ac:dyDescent="0.25">
      <c r="A78" s="22"/>
      <c r="B78" s="11"/>
      <c r="D78" s="108"/>
    </row>
    <row r="79" spans="1:9" ht="20.100000000000001" customHeight="1" x14ac:dyDescent="0.25">
      <c r="A79" s="22"/>
      <c r="B79" s="11"/>
      <c r="D79" s="108"/>
    </row>
    <row r="80" spans="1:9" ht="20.100000000000001" customHeight="1" x14ac:dyDescent="0.25">
      <c r="A80" s="22"/>
      <c r="B80" s="11"/>
      <c r="D80" s="108"/>
    </row>
    <row r="81" spans="1:9" ht="20.100000000000001" customHeight="1" x14ac:dyDescent="0.25">
      <c r="A81" s="22"/>
      <c r="B81" s="11"/>
      <c r="D81" s="108"/>
    </row>
    <row r="82" spans="1:9" ht="20.100000000000001" customHeight="1" x14ac:dyDescent="0.25">
      <c r="A82" s="22"/>
      <c r="B82" s="11"/>
      <c r="D82" s="108"/>
    </row>
    <row r="83" spans="1:9" ht="20.100000000000001" customHeight="1" x14ac:dyDescent="0.25">
      <c r="A83" s="22"/>
      <c r="B83" s="11"/>
      <c r="D83" s="108"/>
    </row>
    <row r="84" spans="1:9" ht="20.100000000000001" customHeight="1" x14ac:dyDescent="0.25">
      <c r="A84" s="22"/>
      <c r="B84" s="11"/>
      <c r="D84" s="108"/>
    </row>
    <row r="85" spans="1:9" ht="20.100000000000001" customHeight="1" x14ac:dyDescent="0.25">
      <c r="A85" s="22"/>
      <c r="B85" s="11"/>
      <c r="D85" s="108"/>
    </row>
    <row r="86" spans="1:9" ht="20.100000000000001" customHeight="1" x14ac:dyDescent="0.25">
      <c r="A86" s="22"/>
      <c r="B86" s="11"/>
      <c r="D86" s="108"/>
    </row>
    <row r="87" spans="1:9" x14ac:dyDescent="0.25">
      <c r="A87" s="22"/>
      <c r="B87" s="11"/>
      <c r="D87" s="108"/>
    </row>
    <row r="88" spans="1:9" ht="20.100000000000001" customHeight="1" x14ac:dyDescent="0.25">
      <c r="A88" s="22"/>
      <c r="B88" s="11"/>
      <c r="D88" s="108"/>
    </row>
    <row r="89" spans="1:9" x14ac:dyDescent="0.25">
      <c r="A89" s="22"/>
      <c r="B89" s="11"/>
      <c r="D89" s="108"/>
    </row>
    <row r="90" spans="1:9" ht="20.100000000000001" customHeight="1" x14ac:dyDescent="0.25">
      <c r="A90" s="22"/>
      <c r="B90" s="11"/>
      <c r="D90" s="108"/>
    </row>
    <row r="91" spans="1:9" x14ac:dyDescent="0.25">
      <c r="A91" s="22"/>
      <c r="B91" s="11"/>
      <c r="D91" s="108"/>
    </row>
    <row r="92" spans="1:9" x14ac:dyDescent="0.25">
      <c r="A92" s="22"/>
      <c r="B92" s="11"/>
      <c r="D92" s="108"/>
    </row>
    <row r="93" spans="1:9" x14ac:dyDescent="0.25">
      <c r="A93" s="22"/>
      <c r="B93" s="11"/>
      <c r="D93" s="108"/>
    </row>
    <row r="94" spans="1:9" ht="20.100000000000001" customHeight="1" x14ac:dyDescent="0.25">
      <c r="A94" s="22"/>
      <c r="B94" s="11"/>
      <c r="C94" s="108"/>
      <c r="D94" s="108"/>
      <c r="E94" s="108"/>
      <c r="F94" s="108"/>
      <c r="G94" s="108"/>
      <c r="H94" s="108"/>
      <c r="I94" s="108"/>
    </row>
    <row r="95" spans="1:9" ht="20.100000000000001" customHeight="1" x14ac:dyDescent="0.25">
      <c r="A95" s="22"/>
      <c r="B95" s="11"/>
      <c r="D95" s="108"/>
    </row>
    <row r="96" spans="1:9" ht="20.100000000000001" customHeight="1" x14ac:dyDescent="0.25">
      <c r="A96" s="22"/>
      <c r="B96" s="11"/>
      <c r="D96" s="108"/>
    </row>
    <row r="97" spans="1:4" ht="20.100000000000001" customHeight="1" x14ac:dyDescent="0.25">
      <c r="A97" s="22"/>
      <c r="B97" s="11"/>
      <c r="D97" s="108"/>
    </row>
    <row r="98" spans="1:4" x14ac:dyDescent="0.25">
      <c r="A98" s="22"/>
      <c r="B98" s="11"/>
      <c r="D98" s="108"/>
    </row>
    <row r="99" spans="1:4" x14ac:dyDescent="0.25">
      <c r="A99" s="22"/>
      <c r="B99" s="11"/>
      <c r="D99" s="108"/>
    </row>
    <row r="100" spans="1:4" x14ac:dyDescent="0.25">
      <c r="A100" s="22"/>
      <c r="B100" s="11"/>
      <c r="D100" s="108"/>
    </row>
    <row r="101" spans="1:4" ht="20.100000000000001" customHeight="1" x14ac:dyDescent="0.25">
      <c r="A101" s="22"/>
      <c r="B101" s="11"/>
      <c r="D101" s="108"/>
    </row>
    <row r="102" spans="1:4" x14ac:dyDescent="0.25">
      <c r="A102" s="22"/>
      <c r="B102" s="11"/>
      <c r="D102" s="108"/>
    </row>
    <row r="103" spans="1:4" x14ac:dyDescent="0.25">
      <c r="A103" s="22"/>
      <c r="B103" s="11"/>
      <c r="D103" s="108"/>
    </row>
    <row r="104" spans="1:4" x14ac:dyDescent="0.25">
      <c r="A104" s="22"/>
      <c r="B104" s="11"/>
      <c r="D104" s="108"/>
    </row>
    <row r="105" spans="1:4" ht="20.100000000000001" customHeight="1" x14ac:dyDescent="0.25">
      <c r="A105" s="22"/>
      <c r="B105" s="11"/>
      <c r="D105" s="108"/>
    </row>
    <row r="106" spans="1:4" ht="20.100000000000001" customHeight="1" x14ac:dyDescent="0.25">
      <c r="A106" s="22"/>
      <c r="B106" s="11"/>
      <c r="D106" s="108"/>
    </row>
    <row r="107" spans="1:4" x14ac:dyDescent="0.25">
      <c r="A107" s="22"/>
      <c r="B107" s="11"/>
      <c r="D107" s="108"/>
    </row>
    <row r="108" spans="1:4" x14ac:dyDescent="0.25">
      <c r="A108" s="22"/>
      <c r="B108" s="11"/>
      <c r="D108" s="108"/>
    </row>
    <row r="109" spans="1:4" x14ac:dyDescent="0.25">
      <c r="A109" s="22"/>
      <c r="B109" s="11"/>
      <c r="D109" s="108"/>
    </row>
    <row r="110" spans="1:4" x14ac:dyDescent="0.25">
      <c r="A110" s="22"/>
      <c r="B110" s="11"/>
      <c r="D110" s="108"/>
    </row>
    <row r="111" spans="1:4" x14ac:dyDescent="0.25">
      <c r="A111" s="22"/>
      <c r="B111" s="11"/>
      <c r="D111" s="108"/>
    </row>
    <row r="112" spans="1:4" x14ac:dyDescent="0.25">
      <c r="A112" s="22"/>
      <c r="B112" s="11"/>
      <c r="D112" s="108"/>
    </row>
    <row r="113" spans="1:9" ht="20.100000000000001" customHeight="1" x14ac:dyDescent="0.25">
      <c r="A113" s="22"/>
      <c r="B113" s="11"/>
      <c r="D113" s="108"/>
    </row>
    <row r="114" spans="1:9" ht="20.100000000000001" customHeight="1" x14ac:dyDescent="0.25">
      <c r="A114" s="22"/>
      <c r="B114" s="11"/>
      <c r="D114" s="108"/>
    </row>
    <row r="115" spans="1:9" ht="20.100000000000001" customHeight="1" x14ac:dyDescent="0.25">
      <c r="A115" s="22"/>
      <c r="B115" s="11"/>
      <c r="D115" s="108"/>
    </row>
    <row r="116" spans="1:9" ht="20.100000000000001" customHeight="1" x14ac:dyDescent="0.25">
      <c r="A116" s="22"/>
      <c r="B116" s="11"/>
      <c r="D116" s="108"/>
    </row>
    <row r="117" spans="1:9" x14ac:dyDescent="0.25">
      <c r="A117" s="22"/>
      <c r="B117" s="11"/>
      <c r="D117" s="108"/>
    </row>
    <row r="118" spans="1:9" ht="20.100000000000001" customHeight="1" x14ac:dyDescent="0.25">
      <c r="A118" s="22"/>
      <c r="B118" s="11"/>
      <c r="D118" s="108"/>
    </row>
    <row r="119" spans="1:9" ht="20.100000000000001" customHeight="1" x14ac:dyDescent="0.25">
      <c r="A119" s="22"/>
      <c r="B119" s="11"/>
      <c r="D119" s="108"/>
    </row>
    <row r="120" spans="1:9" ht="20.100000000000001" customHeight="1" x14ac:dyDescent="0.25">
      <c r="A120" s="22"/>
      <c r="B120" s="11"/>
      <c r="D120" s="108"/>
    </row>
    <row r="121" spans="1:9" ht="20.100000000000001" customHeight="1" x14ac:dyDescent="0.25">
      <c r="A121" s="22"/>
      <c r="B121" s="11"/>
      <c r="D121" s="108"/>
    </row>
    <row r="122" spans="1:9" ht="20.100000000000001" customHeight="1" x14ac:dyDescent="0.25">
      <c r="A122" s="22"/>
      <c r="B122" s="11"/>
      <c r="D122" s="108"/>
    </row>
    <row r="123" spans="1:9" ht="20.100000000000001" customHeight="1" x14ac:dyDescent="0.25">
      <c r="A123" s="22"/>
      <c r="B123" s="11"/>
      <c r="D123" s="108"/>
    </row>
    <row r="124" spans="1:9" ht="20.100000000000001" customHeight="1" x14ac:dyDescent="0.25">
      <c r="A124" s="22"/>
      <c r="B124" s="11"/>
      <c r="D124" s="108"/>
    </row>
    <row r="125" spans="1:9" ht="20.100000000000001" customHeight="1" x14ac:dyDescent="0.25">
      <c r="A125" s="22"/>
      <c r="B125" s="11"/>
      <c r="D125" s="108"/>
    </row>
    <row r="126" spans="1:9" x14ac:dyDescent="0.25">
      <c r="A126" s="22"/>
      <c r="B126" s="11"/>
      <c r="D126" s="108"/>
    </row>
    <row r="127" spans="1:9" ht="20.100000000000001" customHeight="1" x14ac:dyDescent="0.25">
      <c r="A127" s="22"/>
      <c r="B127" s="11"/>
      <c r="D127" s="108"/>
    </row>
    <row r="128" spans="1:9" x14ac:dyDescent="0.25">
      <c r="A128" s="22"/>
      <c r="B128" s="11"/>
      <c r="C128" s="108"/>
      <c r="D128" s="108"/>
      <c r="E128" s="108"/>
      <c r="F128" s="108"/>
      <c r="G128" s="108"/>
      <c r="H128" s="108"/>
      <c r="I128" s="108"/>
    </row>
    <row r="129" spans="1:9" x14ac:dyDescent="0.25">
      <c r="A129" s="22"/>
      <c r="B129" s="11"/>
      <c r="D129" s="108"/>
    </row>
    <row r="130" spans="1:9" x14ac:dyDescent="0.25">
      <c r="A130" s="22"/>
      <c r="B130" s="11"/>
      <c r="D130" s="108"/>
    </row>
    <row r="131" spans="1:9" x14ac:dyDescent="0.25">
      <c r="A131" s="22"/>
      <c r="B131" s="11"/>
      <c r="D131" s="108"/>
    </row>
    <row r="132" spans="1:9" x14ac:dyDescent="0.25">
      <c r="A132" s="22"/>
      <c r="B132" s="11"/>
      <c r="D132" s="108"/>
    </row>
    <row r="133" spans="1:9" x14ac:dyDescent="0.25">
      <c r="A133" s="22"/>
      <c r="B133" s="11"/>
      <c r="D133" s="108"/>
    </row>
    <row r="134" spans="1:9" x14ac:dyDescent="0.25">
      <c r="A134" s="22"/>
      <c r="B134" s="11"/>
      <c r="D134" s="108"/>
    </row>
    <row r="135" spans="1:9" x14ac:dyDescent="0.25">
      <c r="A135" s="22"/>
      <c r="B135" s="11"/>
      <c r="D135" s="108"/>
    </row>
    <row r="136" spans="1:9" x14ac:dyDescent="0.25">
      <c r="A136" s="22"/>
      <c r="B136" s="11"/>
      <c r="D136" s="108"/>
    </row>
    <row r="137" spans="1:9" x14ac:dyDescent="0.25">
      <c r="A137" s="22"/>
      <c r="B137" s="11"/>
      <c r="D137" s="108"/>
    </row>
    <row r="138" spans="1:9" x14ac:dyDescent="0.25">
      <c r="A138" s="22"/>
      <c r="B138" s="11"/>
      <c r="D138" s="108"/>
    </row>
    <row r="139" spans="1:9" x14ac:dyDescent="0.25">
      <c r="A139" s="22"/>
      <c r="B139" s="11"/>
      <c r="D139" s="108"/>
    </row>
    <row r="140" spans="1:9" x14ac:dyDescent="0.25">
      <c r="A140" s="22"/>
      <c r="B140" s="11"/>
      <c r="C140" s="108"/>
      <c r="D140" s="108"/>
      <c r="E140" s="108"/>
      <c r="F140" s="108"/>
      <c r="G140" s="108"/>
      <c r="H140" s="108"/>
      <c r="I140" s="108"/>
    </row>
    <row r="141" spans="1:9" x14ac:dyDescent="0.25">
      <c r="A141" s="22"/>
      <c r="B141" s="11"/>
      <c r="D141" s="108"/>
    </row>
    <row r="142" spans="1:9" x14ac:dyDescent="0.25">
      <c r="A142" s="22"/>
      <c r="B142" s="11"/>
      <c r="D142" s="108"/>
    </row>
    <row r="143" spans="1:9" x14ac:dyDescent="0.25">
      <c r="A143" s="22"/>
      <c r="B143" s="11"/>
      <c r="C143" s="108"/>
      <c r="D143" s="108"/>
      <c r="E143" s="108"/>
      <c r="F143" s="108"/>
      <c r="G143" s="108"/>
      <c r="H143" s="108"/>
      <c r="I143" s="108"/>
    </row>
    <row r="144" spans="1:9" x14ac:dyDescent="0.25">
      <c r="A144" s="22"/>
      <c r="B144" s="11"/>
      <c r="D144" s="108"/>
    </row>
    <row r="145" spans="1:4" x14ac:dyDescent="0.25">
      <c r="A145" s="22"/>
      <c r="B145" s="11"/>
      <c r="D145" s="108"/>
    </row>
    <row r="146" spans="1:4" x14ac:dyDescent="0.25">
      <c r="A146" s="22"/>
      <c r="B146" s="11"/>
      <c r="D146" s="108"/>
    </row>
    <row r="147" spans="1:4" x14ac:dyDescent="0.25">
      <c r="A147" s="22"/>
      <c r="B147" s="11"/>
      <c r="D147" s="108"/>
    </row>
    <row r="148" spans="1:4" x14ac:dyDescent="0.25">
      <c r="A148" s="22"/>
      <c r="B148" s="11"/>
      <c r="D148" s="108"/>
    </row>
    <row r="149" spans="1:4" x14ac:dyDescent="0.25">
      <c r="A149" s="22"/>
      <c r="B149" s="11"/>
      <c r="D149" s="108"/>
    </row>
    <row r="150" spans="1:4" x14ac:dyDescent="0.25">
      <c r="A150" s="22"/>
      <c r="B150" s="11"/>
      <c r="D150" s="108"/>
    </row>
    <row r="151" spans="1:4" x14ac:dyDescent="0.25">
      <c r="A151" s="22"/>
      <c r="B151" s="11"/>
      <c r="D151" s="108"/>
    </row>
    <row r="152" spans="1:4" x14ac:dyDescent="0.25">
      <c r="A152" s="22"/>
      <c r="B152" s="11"/>
      <c r="D152" s="108"/>
    </row>
    <row r="153" spans="1:4" x14ac:dyDescent="0.25">
      <c r="A153" s="22"/>
      <c r="B153" s="11"/>
      <c r="D153" s="108"/>
    </row>
    <row r="154" spans="1:4" x14ac:dyDescent="0.25">
      <c r="A154" s="22"/>
      <c r="B154" s="11"/>
      <c r="D154" s="108"/>
    </row>
    <row r="155" spans="1:4" x14ac:dyDescent="0.25">
      <c r="A155" s="22"/>
    </row>
    <row r="156" spans="1:4" x14ac:dyDescent="0.25">
      <c r="A156" s="22"/>
    </row>
  </sheetData>
  <autoFilter ref="B6:K6"/>
  <customSheetViews>
    <customSheetView guid="{A61807DE-1A9F-4D9E-AA9C-2C2A4B8D3195}" showAutoFilter="1" topLeftCell="A7">
      <selection activeCell="O6" sqref="O6"/>
      <pageMargins left="0.75" right="0.75" top="1" bottom="1" header="0.5" footer="0.5"/>
      <headerFooter alignWithMargins="0"/>
      <autoFilter ref="B6:B171"/>
    </customSheetView>
    <customSheetView guid="{C5727CAE-36E7-4F5C-A23D-3D3BFC529126}" showAutoFilter="1" topLeftCell="A7">
      <selection activeCell="O6" sqref="O6"/>
      <pageMargins left="0.75" right="0.75" top="1" bottom="1" header="0.5" footer="0.5"/>
      <headerFooter alignWithMargins="0"/>
      <autoFilter ref="B6:B171"/>
    </customSheetView>
    <customSheetView guid="{DA733677-58EB-43A1-AB08-BCD2B2774334}" showAutoFilter="1" topLeftCell="A7">
      <selection activeCell="O6" sqref="O6"/>
      <pageMargins left="0.75" right="0.75" top="1" bottom="1" header="0.5" footer="0.5"/>
      <headerFooter alignWithMargins="0"/>
      <autoFilter ref="B6:B171"/>
    </customSheetView>
  </customSheetViews>
  <mergeCells count="33">
    <mergeCell ref="A3:B3"/>
    <mergeCell ref="C3:F3"/>
    <mergeCell ref="G3:H3"/>
    <mergeCell ref="I3:J3"/>
    <mergeCell ref="C20:J20"/>
    <mergeCell ref="C19:J19"/>
    <mergeCell ref="C18:J18"/>
    <mergeCell ref="C17:J17"/>
    <mergeCell ref="C7:J7"/>
    <mergeCell ref="C10:J10"/>
    <mergeCell ref="C11:J11"/>
    <mergeCell ref="C12:J12"/>
    <mergeCell ref="C13:J13"/>
    <mergeCell ref="A1:L1"/>
    <mergeCell ref="A2:B2"/>
    <mergeCell ref="C2:F2"/>
    <mergeCell ref="G2:H2"/>
    <mergeCell ref="I2:J2"/>
    <mergeCell ref="K2:L2"/>
    <mergeCell ref="C22:J22"/>
    <mergeCell ref="A4:B4"/>
    <mergeCell ref="C4:F4"/>
    <mergeCell ref="G4:H4"/>
    <mergeCell ref="I4:J4"/>
    <mergeCell ref="A5:B5"/>
    <mergeCell ref="C5:F5"/>
    <mergeCell ref="C16:J16"/>
    <mergeCell ref="C21:J21"/>
    <mergeCell ref="K3:L3"/>
    <mergeCell ref="K4:L4"/>
    <mergeCell ref="G5:H5"/>
    <mergeCell ref="I5:J5"/>
    <mergeCell ref="K5:L5"/>
  </mergeCells>
  <phoneticPr fontId="9" type="noConversion"/>
  <pageMargins left="0.75" right="0.75" top="1" bottom="1" header="0.5" footer="0.5"/>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M164"/>
  <sheetViews>
    <sheetView workbookViewId="0">
      <pane ySplit="6" topLeftCell="A84" activePane="bottomLeft" state="frozen"/>
      <selection activeCell="C163" sqref="C163:J163"/>
      <selection pane="bottomLeft" activeCell="H98" sqref="H98"/>
    </sheetView>
  </sheetViews>
  <sheetFormatPr defaultRowHeight="15.75" x14ac:dyDescent="0.25"/>
  <cols>
    <col min="1" max="1" width="11" style="24" customWidth="1"/>
    <col min="2" max="10" width="10.140625" style="23" customWidth="1"/>
    <col min="11" max="11" width="20.7109375" style="2453" customWidth="1"/>
    <col min="12" max="12" width="43.85546875" style="3" customWidth="1"/>
    <col min="13" max="16384" width="9.140625" style="10"/>
  </cols>
  <sheetData>
    <row r="1" spans="1:13" s="2" customFormat="1" ht="30.75" customHeight="1" thickTop="1" x14ac:dyDescent="0.25">
      <c r="A1" s="3465" t="s">
        <v>585</v>
      </c>
      <c r="B1" s="3466"/>
      <c r="C1" s="3466"/>
      <c r="D1" s="3466"/>
      <c r="E1" s="3466"/>
      <c r="F1" s="3466"/>
      <c r="G1" s="3466"/>
      <c r="H1" s="3466"/>
      <c r="I1" s="3466"/>
      <c r="J1" s="3466"/>
      <c r="K1" s="3466"/>
      <c r="L1" s="3467"/>
      <c r="M1" s="1"/>
    </row>
    <row r="2" spans="1:13" s="5" customFormat="1" ht="20.25" customHeight="1" x14ac:dyDescent="0.25">
      <c r="A2" s="3463" t="s">
        <v>259</v>
      </c>
      <c r="B2" s="3464"/>
      <c r="C2" s="3445">
        <v>5750</v>
      </c>
      <c r="D2" s="3446"/>
      <c r="E2" s="3446"/>
      <c r="F2" s="3447"/>
      <c r="G2" s="3571" t="s">
        <v>4029</v>
      </c>
      <c r="H2" s="3572"/>
      <c r="I2" s="3437" t="s">
        <v>260</v>
      </c>
      <c r="J2" s="3438"/>
      <c r="K2" s="3500" t="s">
        <v>267</v>
      </c>
      <c r="L2" s="3501"/>
      <c r="M2" s="4"/>
    </row>
    <row r="3" spans="1:13" s="5" customFormat="1" ht="20.25" customHeight="1" x14ac:dyDescent="0.25">
      <c r="A3" s="3463" t="s">
        <v>261</v>
      </c>
      <c r="B3" s="3464"/>
      <c r="C3" s="3445" t="s">
        <v>266</v>
      </c>
      <c r="D3" s="3446"/>
      <c r="E3" s="3446"/>
      <c r="F3" s="3447"/>
      <c r="G3" s="3440"/>
      <c r="H3" s="3441"/>
      <c r="I3" s="3437" t="s">
        <v>262</v>
      </c>
      <c r="J3" s="3438"/>
      <c r="K3" s="3500" t="s">
        <v>277</v>
      </c>
      <c r="L3" s="3501"/>
      <c r="M3" s="4"/>
    </row>
    <row r="4" spans="1:13" s="5" customFormat="1" ht="20.25" customHeight="1" x14ac:dyDescent="0.25">
      <c r="A4" s="3463" t="s">
        <v>263</v>
      </c>
      <c r="B4" s="3464"/>
      <c r="C4" s="3445" t="s">
        <v>278</v>
      </c>
      <c r="D4" s="3446"/>
      <c r="E4" s="3446"/>
      <c r="F4" s="3447"/>
      <c r="G4" s="3461"/>
      <c r="H4" s="3462"/>
      <c r="I4" s="3437" t="s">
        <v>264</v>
      </c>
      <c r="J4" s="3438"/>
      <c r="K4" s="3500" t="s">
        <v>4400</v>
      </c>
      <c r="L4" s="3501"/>
      <c r="M4" s="4"/>
    </row>
    <row r="5" spans="1:13" s="5" customFormat="1" ht="20.25" customHeight="1" thickBot="1" x14ac:dyDescent="0.3">
      <c r="A5" s="3448" t="s">
        <v>265</v>
      </c>
      <c r="B5" s="3449"/>
      <c r="C5" s="3450" t="s">
        <v>491</v>
      </c>
      <c r="D5" s="3451"/>
      <c r="E5" s="3451"/>
      <c r="F5" s="3452"/>
      <c r="G5" s="48"/>
      <c r="H5" s="49"/>
      <c r="I5" s="3437" t="s">
        <v>397</v>
      </c>
      <c r="J5" s="3438"/>
      <c r="K5" s="3591" t="s">
        <v>1909</v>
      </c>
      <c r="L5" s="3592"/>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3" ht="42" customHeight="1" thickTop="1" x14ac:dyDescent="0.25">
      <c r="A7" s="19">
        <v>40559</v>
      </c>
      <c r="B7" s="20" t="s">
        <v>14</v>
      </c>
      <c r="C7" s="3867" t="s">
        <v>28</v>
      </c>
      <c r="D7" s="3867"/>
      <c r="E7" s="3867"/>
      <c r="F7" s="3867"/>
      <c r="G7" s="3867"/>
      <c r="H7" s="3867"/>
      <c r="I7" s="3867"/>
      <c r="J7" s="3867"/>
      <c r="K7" s="2590"/>
      <c r="L7" s="21"/>
    </row>
    <row r="8" spans="1:13" ht="40.5" customHeight="1" x14ac:dyDescent="0.25">
      <c r="A8" s="1254">
        <v>40568</v>
      </c>
      <c r="B8" s="1255" t="s">
        <v>31</v>
      </c>
      <c r="C8" s="3866" t="s">
        <v>3841</v>
      </c>
      <c r="D8" s="3866"/>
      <c r="E8" s="3866"/>
      <c r="F8" s="3866"/>
      <c r="G8" s="3866"/>
      <c r="H8" s="3866"/>
      <c r="I8" s="3866"/>
      <c r="J8" s="3866"/>
      <c r="K8" s="2785" t="s">
        <v>1909</v>
      </c>
      <c r="L8" s="1318" t="s">
        <v>1909</v>
      </c>
    </row>
    <row r="9" spans="1:13" ht="20.100000000000001" customHeight="1" x14ac:dyDescent="0.25">
      <c r="A9" s="22">
        <v>40583</v>
      </c>
      <c r="B9" s="11" t="s">
        <v>12</v>
      </c>
      <c r="C9" s="23">
        <v>93</v>
      </c>
      <c r="D9" s="23">
        <v>92</v>
      </c>
      <c r="E9" s="23">
        <v>1</v>
      </c>
      <c r="F9" s="23">
        <v>4</v>
      </c>
      <c r="G9" s="23">
        <v>130</v>
      </c>
      <c r="L9" s="3" t="s">
        <v>908</v>
      </c>
    </row>
    <row r="10" spans="1:13" ht="20.100000000000001" customHeight="1" x14ac:dyDescent="0.25">
      <c r="A10" s="22">
        <v>40613</v>
      </c>
      <c r="B10" s="11" t="s">
        <v>186</v>
      </c>
      <c r="C10" s="11"/>
      <c r="D10" s="11"/>
      <c r="E10" s="11"/>
      <c r="F10" s="11"/>
      <c r="G10" s="11"/>
      <c r="H10" s="23">
        <v>5710</v>
      </c>
      <c r="I10" s="23">
        <v>100</v>
      </c>
      <c r="J10" s="11"/>
      <c r="K10" s="2675"/>
      <c r="L10" s="3" t="s">
        <v>54</v>
      </c>
    </row>
    <row r="11" spans="1:13" ht="20.100000000000001" customHeight="1" thickBot="1" x14ac:dyDescent="0.3">
      <c r="A11" s="28">
        <v>40738</v>
      </c>
      <c r="B11" s="12" t="s">
        <v>186</v>
      </c>
      <c r="C11" s="12"/>
      <c r="D11" s="12"/>
      <c r="E11" s="12"/>
      <c r="F11" s="12"/>
      <c r="G11" s="12"/>
      <c r="H11" s="116">
        <v>5710</v>
      </c>
      <c r="I11" s="116">
        <v>100</v>
      </c>
      <c r="J11" s="12"/>
      <c r="K11" s="2694"/>
      <c r="L11" s="13" t="s">
        <v>141</v>
      </c>
    </row>
    <row r="12" spans="1:13" ht="20.100000000000001" customHeight="1" thickTop="1" x14ac:dyDescent="0.25">
      <c r="A12" s="39">
        <v>40954</v>
      </c>
      <c r="B12" s="40" t="s">
        <v>12</v>
      </c>
      <c r="C12" s="114">
        <v>90</v>
      </c>
      <c r="D12" s="114">
        <f t="shared" ref="D12:D73" si="0">+C12*(100-E12)/100</f>
        <v>89.1</v>
      </c>
      <c r="E12" s="114">
        <v>1</v>
      </c>
      <c r="F12" s="114" t="s">
        <v>159</v>
      </c>
      <c r="G12" s="114">
        <v>125</v>
      </c>
      <c r="H12" s="114"/>
      <c r="I12" s="114"/>
      <c r="J12" s="114"/>
      <c r="K12" s="114"/>
      <c r="L12" s="114" t="s">
        <v>22</v>
      </c>
    </row>
    <row r="13" spans="1:13" x14ac:dyDescent="0.25">
      <c r="A13" s="22">
        <v>41004</v>
      </c>
      <c r="B13" s="11" t="s">
        <v>186</v>
      </c>
      <c r="C13" s="110"/>
      <c r="D13" s="110"/>
      <c r="E13" s="110"/>
      <c r="F13" s="110"/>
      <c r="G13" s="110"/>
      <c r="H13" s="110">
        <v>5670</v>
      </c>
      <c r="I13" s="110">
        <v>81</v>
      </c>
      <c r="J13" s="110"/>
      <c r="K13" s="110"/>
      <c r="L13" s="110" t="s">
        <v>909</v>
      </c>
    </row>
    <row r="14" spans="1:13" ht="20.100000000000001" customHeight="1" x14ac:dyDescent="0.25">
      <c r="A14" s="22">
        <v>41040</v>
      </c>
      <c r="B14" s="11" t="s">
        <v>14</v>
      </c>
      <c r="C14" s="3470" t="s">
        <v>3842</v>
      </c>
      <c r="D14" s="3471"/>
      <c r="E14" s="3471"/>
      <c r="F14" s="3471"/>
      <c r="G14" s="3471"/>
      <c r="H14" s="3471"/>
      <c r="I14" s="3471"/>
      <c r="J14" s="3472"/>
      <c r="K14" s="2463"/>
      <c r="L14" s="110"/>
    </row>
    <row r="15" spans="1:13" ht="20.100000000000001" customHeight="1" x14ac:dyDescent="0.25">
      <c r="A15" s="22">
        <v>41075</v>
      </c>
      <c r="B15" s="11" t="s">
        <v>12</v>
      </c>
      <c r="C15" s="110">
        <v>100</v>
      </c>
      <c r="D15" s="110">
        <f t="shared" si="0"/>
        <v>99</v>
      </c>
      <c r="E15" s="110">
        <v>1</v>
      </c>
      <c r="F15" s="110" t="s">
        <v>159</v>
      </c>
      <c r="G15" s="110">
        <v>100</v>
      </c>
      <c r="H15" s="110"/>
      <c r="I15" s="110"/>
      <c r="J15" s="110"/>
      <c r="K15" s="110"/>
      <c r="L15" s="110" t="s">
        <v>22</v>
      </c>
    </row>
    <row r="16" spans="1:13" ht="20.100000000000001" customHeight="1" x14ac:dyDescent="0.25">
      <c r="A16" s="36">
        <v>41081</v>
      </c>
      <c r="B16" s="37" t="s">
        <v>190</v>
      </c>
      <c r="C16" s="3493" t="s">
        <v>191</v>
      </c>
      <c r="D16" s="3494"/>
      <c r="E16" s="3494"/>
      <c r="F16" s="3494"/>
      <c r="G16" s="3494"/>
      <c r="H16" s="3494"/>
      <c r="I16" s="3494"/>
      <c r="J16" s="3495"/>
      <c r="K16" s="2482"/>
      <c r="L16" s="50"/>
    </row>
    <row r="17" spans="1:12" ht="20.100000000000001" customHeight="1" x14ac:dyDescent="0.25">
      <c r="A17" s="36">
        <v>41119</v>
      </c>
      <c r="B17" s="37" t="s">
        <v>12</v>
      </c>
      <c r="C17" s="113">
        <v>75</v>
      </c>
      <c r="D17" s="113">
        <f t="shared" si="0"/>
        <v>74.25</v>
      </c>
      <c r="E17" s="113">
        <v>1</v>
      </c>
      <c r="F17" s="113"/>
      <c r="G17" s="113">
        <v>100</v>
      </c>
      <c r="H17" s="113"/>
      <c r="I17" s="113"/>
      <c r="J17" s="113"/>
      <c r="K17" s="113"/>
      <c r="L17" s="113" t="s">
        <v>22</v>
      </c>
    </row>
    <row r="18" spans="1:12" ht="20.100000000000001" customHeight="1" x14ac:dyDescent="0.25">
      <c r="A18" s="22">
        <v>41142</v>
      </c>
      <c r="B18" s="11" t="s">
        <v>14</v>
      </c>
      <c r="C18" s="3470" t="s">
        <v>247</v>
      </c>
      <c r="D18" s="3471"/>
      <c r="E18" s="3471"/>
      <c r="F18" s="3471"/>
      <c r="G18" s="3471"/>
      <c r="H18" s="3471"/>
      <c r="I18" s="3471"/>
      <c r="J18" s="3472"/>
      <c r="K18" s="2463"/>
      <c r="L18" s="110"/>
    </row>
    <row r="19" spans="1:12" ht="20.100000000000001" customHeight="1" thickBot="1" x14ac:dyDescent="0.3">
      <c r="A19" s="33">
        <v>41258</v>
      </c>
      <c r="B19" s="34" t="s">
        <v>12</v>
      </c>
      <c r="C19" s="118">
        <v>80</v>
      </c>
      <c r="D19" s="118">
        <f t="shared" si="0"/>
        <v>79.2</v>
      </c>
      <c r="E19" s="118">
        <v>1</v>
      </c>
      <c r="F19" s="118"/>
      <c r="G19" s="118">
        <v>105</v>
      </c>
      <c r="H19" s="118"/>
      <c r="I19" s="118"/>
      <c r="J19" s="118"/>
      <c r="K19" s="118"/>
      <c r="L19" s="118" t="s">
        <v>850</v>
      </c>
    </row>
    <row r="20" spans="1:12" ht="20.100000000000001" customHeight="1" thickTop="1" x14ac:dyDescent="0.25">
      <c r="A20" s="19">
        <v>41286</v>
      </c>
      <c r="B20" s="20" t="s">
        <v>186</v>
      </c>
      <c r="C20" s="111"/>
      <c r="D20" s="111"/>
      <c r="E20" s="111"/>
      <c r="F20" s="111"/>
      <c r="G20" s="111"/>
      <c r="H20" s="3485" t="s">
        <v>238</v>
      </c>
      <c r="I20" s="3504"/>
      <c r="J20" s="3486"/>
      <c r="K20" s="2512"/>
      <c r="L20" s="3" t="s">
        <v>910</v>
      </c>
    </row>
    <row r="21" spans="1:12" ht="20.100000000000001" customHeight="1" x14ac:dyDescent="0.25">
      <c r="A21" s="22">
        <v>41544</v>
      </c>
      <c r="B21" s="11" t="s">
        <v>12</v>
      </c>
      <c r="C21" s="110">
        <v>85</v>
      </c>
      <c r="D21" s="110">
        <f t="shared" si="0"/>
        <v>84.15</v>
      </c>
      <c r="E21" s="110">
        <v>1</v>
      </c>
      <c r="F21" s="110"/>
      <c r="G21" s="110">
        <v>120</v>
      </c>
      <c r="H21" s="110"/>
      <c r="I21" s="110"/>
      <c r="J21" s="110"/>
      <c r="K21" s="110"/>
      <c r="L21" s="110" t="s">
        <v>310</v>
      </c>
    </row>
    <row r="22" spans="1:12" ht="20.100000000000001" customHeight="1" x14ac:dyDescent="0.25">
      <c r="A22" s="22">
        <v>41555</v>
      </c>
      <c r="B22" s="11" t="s">
        <v>186</v>
      </c>
      <c r="C22" s="110"/>
      <c r="D22" s="110"/>
      <c r="E22" s="110"/>
      <c r="F22" s="110"/>
      <c r="G22" s="110"/>
      <c r="H22" s="3470" t="s">
        <v>238</v>
      </c>
      <c r="I22" s="3471"/>
      <c r="J22" s="3472"/>
      <c r="K22" s="2463"/>
      <c r="L22" s="110" t="s">
        <v>911</v>
      </c>
    </row>
    <row r="23" spans="1:12" ht="20.100000000000001" customHeight="1" thickBot="1" x14ac:dyDescent="0.3">
      <c r="A23" s="28">
        <v>41584</v>
      </c>
      <c r="B23" s="12" t="s">
        <v>14</v>
      </c>
      <c r="C23" s="3519" t="s">
        <v>912</v>
      </c>
      <c r="D23" s="3520"/>
      <c r="E23" s="3520"/>
      <c r="F23" s="3520"/>
      <c r="G23" s="3520"/>
      <c r="H23" s="3520"/>
      <c r="I23" s="3520"/>
      <c r="J23" s="3521"/>
      <c r="K23" s="2495"/>
      <c r="L23" s="129"/>
    </row>
    <row r="24" spans="1:12" ht="20.100000000000001" customHeight="1" thickTop="1" x14ac:dyDescent="0.25">
      <c r="A24" s="39">
        <v>41652</v>
      </c>
      <c r="B24" s="40" t="s">
        <v>186</v>
      </c>
      <c r="C24" s="114"/>
      <c r="D24" s="114"/>
      <c r="E24" s="114"/>
      <c r="F24" s="114"/>
      <c r="G24" s="114"/>
      <c r="H24" s="3485" t="s">
        <v>238</v>
      </c>
      <c r="I24" s="3504"/>
      <c r="J24" s="3486"/>
      <c r="K24" s="2474"/>
      <c r="L24" s="114" t="s">
        <v>913</v>
      </c>
    </row>
    <row r="25" spans="1:12" ht="20.100000000000001" customHeight="1" x14ac:dyDescent="0.25">
      <c r="A25" s="22">
        <v>41718</v>
      </c>
      <c r="B25" s="11" t="s">
        <v>186</v>
      </c>
      <c r="C25" s="110"/>
      <c r="D25" s="110"/>
      <c r="E25" s="110"/>
      <c r="F25" s="110"/>
      <c r="G25" s="110"/>
      <c r="H25" s="3476" t="s">
        <v>334</v>
      </c>
      <c r="I25" s="3477"/>
      <c r="J25" s="110"/>
      <c r="K25" s="110"/>
      <c r="L25" s="110" t="s">
        <v>914</v>
      </c>
    </row>
    <row r="26" spans="1:12" ht="20.100000000000001" customHeight="1" x14ac:dyDescent="0.25">
      <c r="A26" s="22">
        <v>41752</v>
      </c>
      <c r="B26" s="11" t="s">
        <v>12</v>
      </c>
      <c r="C26" s="108">
        <v>90</v>
      </c>
      <c r="D26" s="108">
        <f t="shared" si="0"/>
        <v>88.2</v>
      </c>
      <c r="E26" s="108">
        <v>2</v>
      </c>
      <c r="F26" s="108"/>
      <c r="G26" s="108">
        <v>110</v>
      </c>
      <c r="H26" s="108"/>
      <c r="I26" s="108"/>
      <c r="L26" s="3" t="s">
        <v>420</v>
      </c>
    </row>
    <row r="27" spans="1:12" x14ac:dyDescent="0.25">
      <c r="A27" s="22">
        <v>41810</v>
      </c>
      <c r="B27" s="11" t="s">
        <v>186</v>
      </c>
      <c r="D27" s="108"/>
      <c r="H27" s="23">
        <v>5641</v>
      </c>
      <c r="I27" s="23">
        <v>100</v>
      </c>
      <c r="K27" s="2476"/>
      <c r="L27" s="110" t="s">
        <v>915</v>
      </c>
    </row>
    <row r="28" spans="1:12" x14ac:dyDescent="0.25">
      <c r="A28" s="3459">
        <v>41880</v>
      </c>
      <c r="B28" s="37" t="s">
        <v>186</v>
      </c>
      <c r="C28" s="90"/>
      <c r="D28" s="123"/>
      <c r="E28" s="90"/>
      <c r="F28" s="90"/>
      <c r="G28" s="90"/>
      <c r="H28" s="90"/>
      <c r="I28" s="90"/>
      <c r="J28" s="90">
        <v>5090</v>
      </c>
      <c r="K28" s="2523"/>
      <c r="L28" s="38" t="s">
        <v>916</v>
      </c>
    </row>
    <row r="29" spans="1:12" ht="21.75" customHeight="1" x14ac:dyDescent="0.25">
      <c r="A29" s="3460"/>
      <c r="B29" s="11" t="s">
        <v>14</v>
      </c>
      <c r="C29" s="3456" t="s">
        <v>1260</v>
      </c>
      <c r="D29" s="3457"/>
      <c r="E29" s="3457"/>
      <c r="F29" s="3457"/>
      <c r="G29" s="3457"/>
      <c r="H29" s="3457"/>
      <c r="I29" s="3457"/>
      <c r="J29" s="3458"/>
      <c r="K29" s="2460"/>
      <c r="L29" s="168"/>
    </row>
    <row r="30" spans="1:12" x14ac:dyDescent="0.25">
      <c r="A30" s="22">
        <v>41886</v>
      </c>
      <c r="B30" s="11" t="s">
        <v>12</v>
      </c>
      <c r="C30" s="1597">
        <v>115</v>
      </c>
      <c r="D30" s="1592">
        <f t="shared" si="0"/>
        <v>113.85</v>
      </c>
      <c r="E30" s="1597">
        <v>1</v>
      </c>
      <c r="F30" s="1597"/>
      <c r="G30" s="1597">
        <v>125</v>
      </c>
      <c r="H30" s="1597"/>
      <c r="I30" s="1597"/>
      <c r="J30" s="1597"/>
      <c r="K30" s="2471"/>
      <c r="L30" s="3" t="s">
        <v>490</v>
      </c>
    </row>
    <row r="31" spans="1:12" x14ac:dyDescent="0.25">
      <c r="A31" s="22">
        <v>41886</v>
      </c>
      <c r="B31" s="11" t="s">
        <v>186</v>
      </c>
      <c r="C31" s="1597"/>
      <c r="D31" s="1592"/>
      <c r="E31" s="1597"/>
      <c r="F31" s="1597"/>
      <c r="G31" s="1597"/>
      <c r="H31" s="1597">
        <v>5730</v>
      </c>
      <c r="I31" s="1597">
        <v>100</v>
      </c>
      <c r="J31" s="1597"/>
      <c r="K31" s="2471"/>
      <c r="L31" s="3" t="s">
        <v>917</v>
      </c>
    </row>
    <row r="32" spans="1:12" ht="20.100000000000001" customHeight="1" x14ac:dyDescent="0.25">
      <c r="A32" s="36">
        <v>41964</v>
      </c>
      <c r="B32" s="37" t="s">
        <v>12</v>
      </c>
      <c r="C32" s="256">
        <v>165</v>
      </c>
      <c r="D32" s="1599">
        <f t="shared" si="0"/>
        <v>163.35</v>
      </c>
      <c r="E32" s="256">
        <v>1</v>
      </c>
      <c r="F32" s="256"/>
      <c r="G32" s="256">
        <v>60</v>
      </c>
      <c r="H32" s="256"/>
      <c r="I32" s="256"/>
      <c r="J32" s="256"/>
      <c r="K32" s="2550"/>
      <c r="L32" s="38" t="s">
        <v>18</v>
      </c>
    </row>
    <row r="33" spans="1:12" x14ac:dyDescent="0.25">
      <c r="A33" s="22">
        <v>41983</v>
      </c>
      <c r="B33" s="11" t="s">
        <v>12</v>
      </c>
      <c r="C33" s="1597">
        <v>120</v>
      </c>
      <c r="D33" s="1592">
        <f t="shared" si="0"/>
        <v>118.8</v>
      </c>
      <c r="E33" s="1597">
        <v>1</v>
      </c>
      <c r="F33" s="1597"/>
      <c r="G33" s="1597">
        <v>90</v>
      </c>
      <c r="H33" s="1597"/>
      <c r="I33" s="1597"/>
      <c r="J33" s="1597"/>
      <c r="K33" s="2471"/>
      <c r="L33" s="3" t="s">
        <v>18</v>
      </c>
    </row>
    <row r="34" spans="1:12" ht="20.100000000000001" customHeight="1" thickBot="1" x14ac:dyDescent="0.3">
      <c r="A34" s="249">
        <v>41995</v>
      </c>
      <c r="B34" s="15" t="s">
        <v>12</v>
      </c>
      <c r="C34" s="332">
        <v>95</v>
      </c>
      <c r="D34" s="333">
        <f t="shared" si="0"/>
        <v>94.05</v>
      </c>
      <c r="E34" s="332">
        <v>1</v>
      </c>
      <c r="F34" s="332"/>
      <c r="G34" s="332">
        <v>60</v>
      </c>
      <c r="H34" s="332"/>
      <c r="I34" s="332"/>
      <c r="J34" s="332"/>
      <c r="K34" s="2696"/>
      <c r="L34" s="55" t="s">
        <v>18</v>
      </c>
    </row>
    <row r="35" spans="1:12" ht="20.100000000000001" customHeight="1" thickTop="1" x14ac:dyDescent="0.25">
      <c r="A35" s="39">
        <v>42029</v>
      </c>
      <c r="B35" s="40" t="s">
        <v>186</v>
      </c>
      <c r="C35" s="254"/>
      <c r="D35" s="1594"/>
      <c r="E35" s="254"/>
      <c r="F35" s="254"/>
      <c r="G35" s="254"/>
      <c r="H35" s="254">
        <v>5595</v>
      </c>
      <c r="I35" s="254">
        <v>95</v>
      </c>
      <c r="J35" s="254"/>
      <c r="K35" s="2551"/>
      <c r="L35" s="140" t="s">
        <v>1261</v>
      </c>
    </row>
    <row r="36" spans="1:12" x14ac:dyDescent="0.25">
      <c r="A36" s="22">
        <v>42045</v>
      </c>
      <c r="B36" s="11" t="s">
        <v>14</v>
      </c>
      <c r="C36" s="3473" t="s">
        <v>546</v>
      </c>
      <c r="D36" s="3474"/>
      <c r="E36" s="3474"/>
      <c r="F36" s="3474"/>
      <c r="G36" s="3474"/>
      <c r="H36" s="3474"/>
      <c r="I36" s="3474"/>
      <c r="J36" s="3475"/>
      <c r="K36" s="2465"/>
    </row>
    <row r="37" spans="1:12" ht="20.100000000000001" customHeight="1" x14ac:dyDescent="0.25">
      <c r="A37" s="22">
        <v>42056</v>
      </c>
      <c r="B37" s="11" t="s">
        <v>186</v>
      </c>
      <c r="C37" s="1597"/>
      <c r="D37" s="1592"/>
      <c r="E37" s="1597"/>
      <c r="F37" s="1597"/>
      <c r="G37" s="1597"/>
      <c r="H37" s="1597">
        <v>5595</v>
      </c>
      <c r="I37" s="1597">
        <v>100</v>
      </c>
      <c r="J37" s="1597"/>
      <c r="K37" s="2471"/>
      <c r="L37" s="3" t="s">
        <v>918</v>
      </c>
    </row>
    <row r="38" spans="1:12" ht="20.100000000000001" customHeight="1" x14ac:dyDescent="0.25">
      <c r="A38" s="22">
        <v>42122</v>
      </c>
      <c r="B38" s="260" t="s">
        <v>12</v>
      </c>
      <c r="C38" s="1597">
        <v>135</v>
      </c>
      <c r="D38" s="1592">
        <f t="shared" si="0"/>
        <v>133.65</v>
      </c>
      <c r="E38" s="1597">
        <v>1</v>
      </c>
      <c r="F38" s="1597"/>
      <c r="G38" s="1597">
        <v>80</v>
      </c>
      <c r="H38" s="1597"/>
      <c r="I38" s="1597"/>
      <c r="J38" s="1597"/>
      <c r="K38" s="2471"/>
      <c r="L38" s="3" t="s">
        <v>310</v>
      </c>
    </row>
    <row r="39" spans="1:12" x14ac:dyDescent="0.25">
      <c r="A39" s="22">
        <v>42244</v>
      </c>
      <c r="B39" s="437" t="s">
        <v>12</v>
      </c>
      <c r="C39" s="1597">
        <v>145</v>
      </c>
      <c r="D39" s="1592">
        <f t="shared" si="0"/>
        <v>143.55000000000001</v>
      </c>
      <c r="E39" s="1597">
        <v>1</v>
      </c>
      <c r="F39" s="1597"/>
      <c r="G39" s="1597">
        <v>150</v>
      </c>
      <c r="H39" s="1597"/>
      <c r="I39" s="1597"/>
      <c r="J39" s="1597"/>
      <c r="K39" s="2471"/>
      <c r="L39" s="3" t="s">
        <v>22</v>
      </c>
    </row>
    <row r="40" spans="1:12" x14ac:dyDescent="0.25">
      <c r="A40" s="22">
        <v>42315</v>
      </c>
      <c r="B40" s="498" t="s">
        <v>186</v>
      </c>
      <c r="C40" s="1597"/>
      <c r="D40" s="1592"/>
      <c r="E40" s="1597"/>
      <c r="F40" s="1597"/>
      <c r="G40" s="1597"/>
      <c r="H40" s="1597">
        <v>5645</v>
      </c>
      <c r="I40" s="1597">
        <v>100</v>
      </c>
      <c r="J40" s="1597"/>
      <c r="K40" s="2471"/>
      <c r="L40" s="3" t="s">
        <v>1494</v>
      </c>
    </row>
    <row r="41" spans="1:12" ht="20.100000000000001" customHeight="1" thickBot="1" x14ac:dyDescent="0.3">
      <c r="A41" s="1054">
        <v>42345</v>
      </c>
      <c r="B41" s="1076" t="s">
        <v>12</v>
      </c>
      <c r="C41" s="252">
        <v>130</v>
      </c>
      <c r="D41" s="1595">
        <f t="shared" si="0"/>
        <v>128.69999999999999</v>
      </c>
      <c r="E41" s="252">
        <v>1</v>
      </c>
      <c r="F41" s="252"/>
      <c r="G41" s="252">
        <v>120</v>
      </c>
      <c r="H41" s="252"/>
      <c r="I41" s="252"/>
      <c r="J41" s="252"/>
      <c r="K41" s="2483"/>
      <c r="L41" s="13" t="s">
        <v>1540</v>
      </c>
    </row>
    <row r="42" spans="1:12" ht="20.100000000000001" customHeight="1" thickTop="1" x14ac:dyDescent="0.25">
      <c r="A42" s="29">
        <v>42389</v>
      </c>
      <c r="B42" s="30" t="s">
        <v>12</v>
      </c>
      <c r="C42" s="334">
        <v>100</v>
      </c>
      <c r="D42" s="335">
        <f t="shared" si="0"/>
        <v>99</v>
      </c>
      <c r="E42" s="334">
        <v>1</v>
      </c>
      <c r="F42" s="334"/>
      <c r="G42" s="334">
        <v>45</v>
      </c>
      <c r="H42" s="334"/>
      <c r="I42" s="334"/>
      <c r="J42" s="334"/>
      <c r="K42" s="2577"/>
      <c r="L42" s="31" t="s">
        <v>18</v>
      </c>
    </row>
    <row r="43" spans="1:12" ht="20.100000000000001" customHeight="1" x14ac:dyDescent="0.25">
      <c r="A43" s="1073">
        <v>42466</v>
      </c>
      <c r="B43" s="1072" t="s">
        <v>12</v>
      </c>
      <c r="C43" s="256">
        <v>82</v>
      </c>
      <c r="D43" s="1599">
        <f t="shared" si="0"/>
        <v>81.180000000000007</v>
      </c>
      <c r="E43" s="256">
        <v>1</v>
      </c>
      <c r="F43" s="256"/>
      <c r="G43" s="256">
        <v>35</v>
      </c>
      <c r="H43" s="256"/>
      <c r="I43" s="256"/>
      <c r="J43" s="256"/>
      <c r="K43" s="2550"/>
      <c r="L43" s="38" t="s">
        <v>18</v>
      </c>
    </row>
    <row r="44" spans="1:12" ht="20.100000000000001" customHeight="1" x14ac:dyDescent="0.25">
      <c r="A44" s="1058">
        <v>42524</v>
      </c>
      <c r="B44" s="1066" t="s">
        <v>12</v>
      </c>
      <c r="C44" s="1597">
        <v>120</v>
      </c>
      <c r="D44" s="1592">
        <f t="shared" si="0"/>
        <v>118.8</v>
      </c>
      <c r="E44" s="1597">
        <v>1</v>
      </c>
      <c r="F44" s="1597"/>
      <c r="G44" s="1597">
        <v>135</v>
      </c>
      <c r="H44" s="1597"/>
      <c r="I44" s="1597"/>
      <c r="J44" s="1597"/>
      <c r="K44" s="2471"/>
      <c r="L44" s="3" t="s">
        <v>22</v>
      </c>
    </row>
    <row r="45" spans="1:12" ht="20.100000000000001" customHeight="1" x14ac:dyDescent="0.25">
      <c r="A45" s="1058">
        <v>42576</v>
      </c>
      <c r="B45" s="1066" t="s">
        <v>186</v>
      </c>
      <c r="C45" s="1597"/>
      <c r="D45" s="1592"/>
      <c r="E45" s="1597"/>
      <c r="F45" s="1597"/>
      <c r="G45" s="1597"/>
      <c r="H45" s="3614" t="s">
        <v>334</v>
      </c>
      <c r="I45" s="3615"/>
      <c r="J45" s="1597"/>
      <c r="K45" s="2471"/>
      <c r="L45" s="3" t="s">
        <v>40</v>
      </c>
    </row>
    <row r="46" spans="1:12" x14ac:dyDescent="0.25">
      <c r="A46" s="1058">
        <v>42606</v>
      </c>
      <c r="B46" s="1066" t="s">
        <v>12</v>
      </c>
      <c r="C46" s="1597">
        <v>75</v>
      </c>
      <c r="D46" s="1592">
        <f t="shared" si="0"/>
        <v>71.25</v>
      </c>
      <c r="E46" s="1597">
        <v>5</v>
      </c>
      <c r="F46" s="1597"/>
      <c r="G46" s="1597">
        <v>100</v>
      </c>
      <c r="H46" s="1597"/>
      <c r="I46" s="1597"/>
      <c r="J46" s="1597"/>
      <c r="K46" s="2471"/>
      <c r="L46" s="3" t="s">
        <v>1602</v>
      </c>
    </row>
    <row r="47" spans="1:12" ht="20.100000000000001" customHeight="1" x14ac:dyDescent="0.25">
      <c r="A47" s="1058">
        <v>42675</v>
      </c>
      <c r="B47" s="1066" t="s">
        <v>14</v>
      </c>
      <c r="C47" s="3473" t="s">
        <v>494</v>
      </c>
      <c r="D47" s="3474"/>
      <c r="E47" s="3474"/>
      <c r="F47" s="3474"/>
      <c r="G47" s="3474"/>
      <c r="H47" s="3474"/>
      <c r="I47" s="3474"/>
      <c r="J47" s="3475"/>
      <c r="K47" s="2465"/>
    </row>
    <row r="48" spans="1:12" ht="21.75" customHeight="1" x14ac:dyDescent="0.25">
      <c r="A48" s="1058">
        <v>42686</v>
      </c>
      <c r="B48" s="1066" t="s">
        <v>14</v>
      </c>
      <c r="C48" s="3473" t="s">
        <v>494</v>
      </c>
      <c r="D48" s="3474"/>
      <c r="E48" s="3474"/>
      <c r="F48" s="3474"/>
      <c r="G48" s="3474"/>
      <c r="H48" s="3474"/>
      <c r="I48" s="3474"/>
      <c r="J48" s="3475"/>
      <c r="K48" s="2465"/>
    </row>
    <row r="49" spans="1:12" ht="16.5" thickBot="1" x14ac:dyDescent="0.3">
      <c r="A49" s="33">
        <v>42695</v>
      </c>
      <c r="B49" s="34" t="s">
        <v>12</v>
      </c>
      <c r="C49" s="1596">
        <v>70</v>
      </c>
      <c r="D49" s="1593">
        <f t="shared" si="0"/>
        <v>66.5</v>
      </c>
      <c r="E49" s="1596">
        <v>5</v>
      </c>
      <c r="F49" s="1596"/>
      <c r="G49" s="1596">
        <v>115</v>
      </c>
      <c r="H49" s="1596"/>
      <c r="I49" s="1596"/>
      <c r="J49" s="1596"/>
      <c r="K49" s="2565"/>
      <c r="L49" s="35" t="s">
        <v>1982</v>
      </c>
    </row>
    <row r="50" spans="1:12" ht="16.5" thickTop="1" x14ac:dyDescent="0.25">
      <c r="A50" s="1055">
        <v>42785</v>
      </c>
      <c r="B50" s="1077" t="s">
        <v>12</v>
      </c>
      <c r="C50" s="323">
        <v>110</v>
      </c>
      <c r="D50" s="1598">
        <f t="shared" si="0"/>
        <v>104.5</v>
      </c>
      <c r="E50" s="323">
        <v>5</v>
      </c>
      <c r="F50" s="323"/>
      <c r="G50" s="323">
        <v>140</v>
      </c>
      <c r="H50" s="323"/>
      <c r="I50" s="323"/>
      <c r="J50" s="323"/>
      <c r="K50" s="2622"/>
      <c r="L50" s="21" t="s">
        <v>22</v>
      </c>
    </row>
    <row r="51" spans="1:12" x14ac:dyDescent="0.25">
      <c r="A51" s="22">
        <v>42809</v>
      </c>
      <c r="B51" s="1010" t="s">
        <v>186</v>
      </c>
      <c r="C51" s="1597"/>
      <c r="D51" s="1592">
        <f t="shared" si="0"/>
        <v>0</v>
      </c>
      <c r="E51" s="1597"/>
      <c r="F51" s="1597"/>
      <c r="G51" s="1597"/>
      <c r="H51" s="1597">
        <v>5705</v>
      </c>
      <c r="I51" s="1597">
        <v>87</v>
      </c>
      <c r="J51" s="1597"/>
      <c r="K51" s="2471"/>
      <c r="L51" s="3" t="s">
        <v>2098</v>
      </c>
    </row>
    <row r="52" spans="1:12" x14ac:dyDescent="0.25">
      <c r="A52" s="22">
        <v>42906</v>
      </c>
      <c r="B52" s="11" t="s">
        <v>12</v>
      </c>
      <c r="C52" s="1597">
        <v>120</v>
      </c>
      <c r="D52" s="1592">
        <f t="shared" si="0"/>
        <v>114</v>
      </c>
      <c r="E52" s="1597">
        <v>5</v>
      </c>
      <c r="F52" s="1597"/>
      <c r="G52" s="1597">
        <v>160</v>
      </c>
      <c r="H52" s="1597"/>
      <c r="I52" s="1597"/>
      <c r="J52" s="1597"/>
      <c r="K52" s="2471"/>
      <c r="L52" s="3" t="s">
        <v>2097</v>
      </c>
    </row>
    <row r="53" spans="1:12" ht="20.100000000000001" customHeight="1" x14ac:dyDescent="0.25">
      <c r="A53" s="22">
        <v>42954</v>
      </c>
      <c r="B53" s="11" t="s">
        <v>186</v>
      </c>
      <c r="C53" s="1597"/>
      <c r="D53" s="1592"/>
      <c r="E53" s="1597"/>
      <c r="F53" s="1597"/>
      <c r="G53" s="1597"/>
      <c r="H53" s="1597">
        <v>5550</v>
      </c>
      <c r="I53" s="1597">
        <v>100</v>
      </c>
      <c r="J53" s="1597"/>
      <c r="K53" s="2471"/>
      <c r="L53" s="3" t="s">
        <v>2267</v>
      </c>
    </row>
    <row r="54" spans="1:12" ht="20.100000000000001" customHeight="1" x14ac:dyDescent="0.25">
      <c r="A54" s="22">
        <v>43053</v>
      </c>
      <c r="B54" s="11" t="s">
        <v>12</v>
      </c>
      <c r="C54" s="1597">
        <v>120</v>
      </c>
      <c r="D54" s="1592">
        <f t="shared" si="0"/>
        <v>114</v>
      </c>
      <c r="E54" s="1597">
        <v>5</v>
      </c>
      <c r="F54" s="1597"/>
      <c r="G54" s="1597">
        <v>40</v>
      </c>
      <c r="H54" s="1597"/>
      <c r="I54" s="1597"/>
      <c r="J54" s="1597"/>
      <c r="K54" s="2471"/>
      <c r="L54" s="3" t="s">
        <v>18</v>
      </c>
    </row>
    <row r="55" spans="1:12" x14ac:dyDescent="0.25">
      <c r="A55" s="22">
        <v>43068</v>
      </c>
      <c r="B55" s="1336" t="s">
        <v>12</v>
      </c>
      <c r="C55" s="1597">
        <v>115</v>
      </c>
      <c r="D55" s="1592">
        <f t="shared" si="0"/>
        <v>109.25</v>
      </c>
      <c r="E55" s="1597">
        <v>5</v>
      </c>
      <c r="F55" s="1597"/>
      <c r="G55" s="1597">
        <v>40</v>
      </c>
      <c r="H55" s="1597"/>
      <c r="I55" s="1597"/>
      <c r="J55" s="1597"/>
      <c r="K55" s="2471"/>
      <c r="L55" s="3" t="s">
        <v>18</v>
      </c>
    </row>
    <row r="56" spans="1:12" ht="29.25" customHeight="1" x14ac:dyDescent="0.25">
      <c r="A56" s="22">
        <v>43078</v>
      </c>
      <c r="B56" s="11" t="s">
        <v>186</v>
      </c>
      <c r="C56" s="1597"/>
      <c r="D56" s="1592"/>
      <c r="E56" s="1597"/>
      <c r="F56" s="1597"/>
      <c r="G56" s="1597"/>
      <c r="H56" s="1597">
        <v>5605</v>
      </c>
      <c r="I56" s="1597">
        <v>96</v>
      </c>
      <c r="J56" s="1597"/>
      <c r="K56" s="2471"/>
      <c r="L56" s="3" t="s">
        <v>2390</v>
      </c>
    </row>
    <row r="57" spans="1:12" ht="20.100000000000001" customHeight="1" thickBot="1" x14ac:dyDescent="0.3">
      <c r="A57" s="1863">
        <v>43090</v>
      </c>
      <c r="B57" s="1878" t="s">
        <v>12</v>
      </c>
      <c r="C57" s="252">
        <v>120</v>
      </c>
      <c r="D57" s="1865">
        <f t="shared" si="0"/>
        <v>114</v>
      </c>
      <c r="E57" s="252">
        <v>5</v>
      </c>
      <c r="F57" s="252"/>
      <c r="G57" s="252">
        <v>40</v>
      </c>
      <c r="H57" s="252"/>
      <c r="I57" s="252"/>
      <c r="J57" s="252"/>
      <c r="K57" s="2483"/>
      <c r="L57" s="13" t="s">
        <v>18</v>
      </c>
    </row>
    <row r="58" spans="1:12" ht="20.100000000000001" customHeight="1" thickTop="1" x14ac:dyDescent="0.25">
      <c r="A58" s="39">
        <v>43104</v>
      </c>
      <c r="B58" s="40" t="s">
        <v>12</v>
      </c>
      <c r="C58" s="254">
        <v>90</v>
      </c>
      <c r="D58" s="1872">
        <f t="shared" si="0"/>
        <v>85.5</v>
      </c>
      <c r="E58" s="254">
        <v>5</v>
      </c>
      <c r="F58" s="254"/>
      <c r="G58" s="254">
        <v>125</v>
      </c>
      <c r="H58" s="254"/>
      <c r="I58" s="254"/>
      <c r="J58" s="254"/>
      <c r="K58" s="2551"/>
      <c r="L58" s="41" t="s">
        <v>1602</v>
      </c>
    </row>
    <row r="59" spans="1:12" ht="20.100000000000001" customHeight="1" x14ac:dyDescent="0.25">
      <c r="A59" s="22">
        <v>43258</v>
      </c>
      <c r="B59" s="11" t="s">
        <v>14</v>
      </c>
      <c r="C59" s="3473" t="s">
        <v>2613</v>
      </c>
      <c r="D59" s="3474"/>
      <c r="E59" s="3474"/>
      <c r="F59" s="3474"/>
      <c r="G59" s="3474"/>
      <c r="H59" s="3474"/>
      <c r="I59" s="3474"/>
      <c r="J59" s="3475"/>
      <c r="K59" s="2465"/>
    </row>
    <row r="60" spans="1:12" ht="20.100000000000001" customHeight="1" x14ac:dyDescent="0.25">
      <c r="A60" s="22">
        <v>43276</v>
      </c>
      <c r="B60" s="11" t="s">
        <v>186</v>
      </c>
      <c r="C60" s="1597"/>
      <c r="D60" s="1592"/>
      <c r="E60" s="1597"/>
      <c r="F60" s="1597"/>
      <c r="G60" s="1597"/>
      <c r="H60" s="1597">
        <v>5750</v>
      </c>
      <c r="I60" s="1597">
        <v>100</v>
      </c>
      <c r="J60" s="1597"/>
      <c r="K60" s="2471"/>
    </row>
    <row r="61" spans="1:12" ht="20.100000000000001" customHeight="1" x14ac:dyDescent="0.25">
      <c r="A61" s="22">
        <v>43315</v>
      </c>
      <c r="B61" s="11" t="s">
        <v>186</v>
      </c>
      <c r="C61" s="1597"/>
      <c r="D61" s="1592"/>
      <c r="E61" s="1597"/>
      <c r="F61" s="1597"/>
      <c r="G61" s="1597"/>
      <c r="H61" s="1597">
        <v>5700</v>
      </c>
      <c r="I61" s="1597">
        <v>100</v>
      </c>
      <c r="J61" s="1597"/>
      <c r="K61" s="2471"/>
    </row>
    <row r="62" spans="1:12" x14ac:dyDescent="0.25">
      <c r="A62" s="1843">
        <v>43320</v>
      </c>
      <c r="B62" s="1842" t="s">
        <v>12</v>
      </c>
      <c r="C62" s="256">
        <v>65</v>
      </c>
      <c r="D62" s="1847">
        <f t="shared" si="0"/>
        <v>61.75</v>
      </c>
      <c r="E62" s="256">
        <v>5</v>
      </c>
      <c r="F62" s="256"/>
      <c r="G62" s="256">
        <v>110</v>
      </c>
      <c r="H62" s="256"/>
      <c r="I62" s="256"/>
      <c r="J62" s="256"/>
      <c r="K62" s="2550"/>
      <c r="L62" s="38" t="s">
        <v>1623</v>
      </c>
    </row>
    <row r="63" spans="1:12" ht="20.100000000000001" customHeight="1" x14ac:dyDescent="0.25">
      <c r="A63" s="22">
        <v>43374</v>
      </c>
      <c r="B63" s="11" t="s">
        <v>186</v>
      </c>
      <c r="C63" s="1597"/>
      <c r="D63" s="1592"/>
      <c r="E63" s="1597"/>
      <c r="F63" s="1597"/>
      <c r="G63" s="1597"/>
      <c r="H63" s="1597">
        <v>5640</v>
      </c>
      <c r="I63" s="1597">
        <v>100</v>
      </c>
      <c r="J63" s="1597"/>
      <c r="K63" s="2471"/>
      <c r="L63" s="3" t="s">
        <v>40</v>
      </c>
    </row>
    <row r="64" spans="1:12" ht="20.100000000000001" customHeight="1" thickBot="1" x14ac:dyDescent="0.3">
      <c r="A64" s="1837">
        <v>43397</v>
      </c>
      <c r="B64" s="1844" t="s">
        <v>12</v>
      </c>
      <c r="C64" s="252">
        <v>100</v>
      </c>
      <c r="D64" s="1840">
        <f t="shared" si="0"/>
        <v>95</v>
      </c>
      <c r="E64" s="252">
        <v>5</v>
      </c>
      <c r="F64" s="252"/>
      <c r="G64" s="252">
        <v>110</v>
      </c>
      <c r="H64" s="252"/>
      <c r="I64" s="252"/>
      <c r="J64" s="252"/>
      <c r="K64" s="2483"/>
      <c r="L64" s="13" t="s">
        <v>2006</v>
      </c>
    </row>
    <row r="65" spans="1:12" ht="16.5" thickTop="1" x14ac:dyDescent="0.25">
      <c r="A65" s="1857">
        <v>43468</v>
      </c>
      <c r="B65" s="30" t="s">
        <v>12</v>
      </c>
      <c r="C65" s="334">
        <v>65</v>
      </c>
      <c r="D65" s="335">
        <f t="shared" si="0"/>
        <v>61.75</v>
      </c>
      <c r="E65" s="334">
        <v>5</v>
      </c>
      <c r="F65" s="334"/>
      <c r="G65" s="334">
        <v>145</v>
      </c>
      <c r="H65" s="334"/>
      <c r="I65" s="334"/>
      <c r="J65" s="334"/>
      <c r="K65" s="2577"/>
      <c r="L65" s="31" t="s">
        <v>2524</v>
      </c>
    </row>
    <row r="66" spans="1:12" x14ac:dyDescent="0.25">
      <c r="A66" s="1838">
        <v>43484</v>
      </c>
      <c r="B66" s="1845" t="s">
        <v>12</v>
      </c>
      <c r="C66" s="323">
        <v>100</v>
      </c>
      <c r="D66" s="1846">
        <f t="shared" si="0"/>
        <v>95</v>
      </c>
      <c r="E66" s="323">
        <v>5</v>
      </c>
      <c r="F66" s="323"/>
      <c r="G66" s="323">
        <v>130</v>
      </c>
      <c r="H66" s="323"/>
      <c r="I66" s="323"/>
      <c r="J66" s="323"/>
      <c r="K66" s="2622"/>
      <c r="L66" s="21" t="s">
        <v>2222</v>
      </c>
    </row>
    <row r="67" spans="1:12" x14ac:dyDescent="0.25">
      <c r="A67" s="1955">
        <v>43578</v>
      </c>
      <c r="B67" s="1956" t="s">
        <v>186</v>
      </c>
      <c r="C67" s="1597"/>
      <c r="D67" s="1592"/>
      <c r="E67" s="1597"/>
      <c r="F67" s="1597"/>
      <c r="G67" s="1597"/>
      <c r="H67" s="3482" t="s">
        <v>516</v>
      </c>
      <c r="I67" s="3483"/>
      <c r="J67" s="1597"/>
      <c r="K67" s="2471"/>
      <c r="L67" s="3" t="s">
        <v>3021</v>
      </c>
    </row>
    <row r="68" spans="1:12" x14ac:dyDescent="0.25">
      <c r="A68" s="22">
        <v>43611</v>
      </c>
      <c r="B68" s="11" t="s">
        <v>12</v>
      </c>
      <c r="C68" s="1597">
        <v>95</v>
      </c>
      <c r="D68" s="1592">
        <f t="shared" si="0"/>
        <v>90.25</v>
      </c>
      <c r="E68" s="1597">
        <v>5</v>
      </c>
      <c r="F68" s="1597"/>
      <c r="G68" s="1597">
        <v>132</v>
      </c>
      <c r="H68" s="1597"/>
      <c r="I68" s="1597"/>
      <c r="J68" s="1597"/>
      <c r="K68" s="2471"/>
      <c r="L68" s="3" t="s">
        <v>2222</v>
      </c>
    </row>
    <row r="69" spans="1:12" x14ac:dyDescent="0.25">
      <c r="A69" s="22">
        <v>43705</v>
      </c>
      <c r="B69" s="11" t="s">
        <v>186</v>
      </c>
      <c r="C69" s="1597"/>
      <c r="D69" s="1592"/>
      <c r="E69" s="1597"/>
      <c r="F69" s="1597"/>
      <c r="G69" s="1597"/>
      <c r="H69" s="1597">
        <v>5670</v>
      </c>
      <c r="I69" s="1597">
        <v>100</v>
      </c>
      <c r="J69" s="1597"/>
      <c r="K69" s="2471"/>
      <c r="L69" s="3" t="s">
        <v>3167</v>
      </c>
    </row>
    <row r="70" spans="1:12" x14ac:dyDescent="0.25">
      <c r="A70" s="22">
        <v>43738</v>
      </c>
      <c r="B70" s="11" t="s">
        <v>14</v>
      </c>
      <c r="C70" s="3473" t="s">
        <v>2613</v>
      </c>
      <c r="D70" s="3474"/>
      <c r="E70" s="3474"/>
      <c r="F70" s="3474"/>
      <c r="G70" s="3474"/>
      <c r="H70" s="3474"/>
      <c r="I70" s="3474"/>
      <c r="J70" s="3475"/>
      <c r="K70" s="2465"/>
    </row>
    <row r="71" spans="1:12" ht="20.100000000000001" customHeight="1" x14ac:dyDescent="0.25">
      <c r="A71" s="22">
        <v>43759</v>
      </c>
      <c r="B71" s="11" t="s">
        <v>12</v>
      </c>
      <c r="C71" s="1597">
        <v>85</v>
      </c>
      <c r="D71" s="1592">
        <f t="shared" si="0"/>
        <v>79.05</v>
      </c>
      <c r="E71" s="1597">
        <v>7</v>
      </c>
      <c r="F71" s="1597"/>
      <c r="G71" s="1597">
        <v>130</v>
      </c>
      <c r="H71" s="1597"/>
      <c r="I71" s="1597"/>
      <c r="J71" s="1597"/>
      <c r="K71" s="2471"/>
      <c r="L71" s="3" t="s">
        <v>2222</v>
      </c>
    </row>
    <row r="72" spans="1:12" x14ac:dyDescent="0.25">
      <c r="A72" s="22">
        <v>43827</v>
      </c>
      <c r="B72" s="11" t="s">
        <v>186</v>
      </c>
      <c r="C72" s="1597"/>
      <c r="D72" s="1592" t="s">
        <v>301</v>
      </c>
      <c r="E72" s="1597"/>
      <c r="F72" s="1597"/>
      <c r="G72" s="1597"/>
      <c r="H72" s="1597">
        <v>5615</v>
      </c>
      <c r="I72" s="1597">
        <v>92</v>
      </c>
      <c r="J72" s="1597"/>
      <c r="K72" s="2471"/>
      <c r="L72" s="3" t="s">
        <v>3366</v>
      </c>
    </row>
    <row r="73" spans="1:12" ht="20.100000000000001" customHeight="1" x14ac:dyDescent="0.25">
      <c r="A73" s="22">
        <v>43830</v>
      </c>
      <c r="B73" s="11" t="s">
        <v>12</v>
      </c>
      <c r="C73" s="1597">
        <v>100</v>
      </c>
      <c r="D73" s="1592">
        <f t="shared" si="0"/>
        <v>93</v>
      </c>
      <c r="E73" s="1597">
        <v>7</v>
      </c>
      <c r="F73" s="1597" t="s">
        <v>159</v>
      </c>
      <c r="G73" s="1597">
        <v>130</v>
      </c>
      <c r="H73" s="1597"/>
      <c r="I73" s="1597"/>
      <c r="J73" s="1597"/>
      <c r="K73" s="2471"/>
      <c r="L73" s="3" t="s">
        <v>2524</v>
      </c>
    </row>
    <row r="74" spans="1:12" x14ac:dyDescent="0.25">
      <c r="A74" s="22">
        <v>43906</v>
      </c>
      <c r="B74" s="11" t="s">
        <v>186</v>
      </c>
      <c r="C74" s="1597"/>
      <c r="D74" s="1987"/>
      <c r="E74" s="1597"/>
      <c r="F74" s="1597"/>
      <c r="G74" s="1597"/>
      <c r="H74" s="1597">
        <v>5630</v>
      </c>
      <c r="I74" s="1597">
        <v>100</v>
      </c>
      <c r="J74" s="1597"/>
      <c r="K74" s="2471"/>
      <c r="L74" s="3" t="s">
        <v>3496</v>
      </c>
    </row>
    <row r="75" spans="1:12" x14ac:dyDescent="0.25">
      <c r="A75" s="2410">
        <v>43920</v>
      </c>
      <c r="B75" s="2306"/>
      <c r="C75" s="2311"/>
      <c r="D75" s="2307"/>
      <c r="E75" s="2311">
        <v>7</v>
      </c>
      <c r="F75" s="2311"/>
      <c r="G75" s="2311"/>
      <c r="H75" s="2311"/>
      <c r="I75" s="2311"/>
      <c r="J75" s="2311"/>
      <c r="K75" s="2602"/>
      <c r="L75" s="2308"/>
    </row>
    <row r="76" spans="1:12" x14ac:dyDescent="0.25">
      <c r="A76" s="2410">
        <v>43951</v>
      </c>
      <c r="B76" s="2306"/>
      <c r="C76" s="2311"/>
      <c r="D76" s="2307"/>
      <c r="E76" s="2311">
        <v>8</v>
      </c>
      <c r="F76" s="2311"/>
      <c r="G76" s="2311"/>
      <c r="H76" s="2311"/>
      <c r="I76" s="2311"/>
      <c r="J76" s="2311"/>
      <c r="K76" s="2602"/>
      <c r="L76" s="2308"/>
    </row>
    <row r="77" spans="1:12" x14ac:dyDescent="0.25">
      <c r="A77" s="2343">
        <v>43958</v>
      </c>
      <c r="B77" s="2342" t="s">
        <v>12</v>
      </c>
      <c r="C77" s="256">
        <v>45</v>
      </c>
      <c r="D77" s="2344">
        <f>+C77*(100-E77)/100</f>
        <v>41.4</v>
      </c>
      <c r="E77" s="256">
        <v>8</v>
      </c>
      <c r="F77" s="256" t="s">
        <v>159</v>
      </c>
      <c r="G77" s="256">
        <v>135</v>
      </c>
      <c r="H77" s="256"/>
      <c r="I77" s="256"/>
      <c r="J77" s="256"/>
      <c r="K77" s="2550"/>
      <c r="L77" s="38" t="s">
        <v>2222</v>
      </c>
    </row>
    <row r="78" spans="1:12" x14ac:dyDescent="0.25">
      <c r="A78" s="22">
        <v>43972</v>
      </c>
      <c r="B78" s="11" t="s">
        <v>14</v>
      </c>
      <c r="C78" s="3482" t="s">
        <v>3646</v>
      </c>
      <c r="D78" s="3505"/>
      <c r="E78" s="3505"/>
      <c r="F78" s="3505"/>
      <c r="G78" s="3505"/>
      <c r="H78" s="3505"/>
      <c r="I78" s="3505"/>
      <c r="J78" s="3483"/>
      <c r="K78" s="2485"/>
    </row>
    <row r="79" spans="1:12" ht="20.25" customHeight="1" x14ac:dyDescent="0.25">
      <c r="A79" s="2410">
        <v>43981</v>
      </c>
      <c r="B79" s="2306"/>
      <c r="C79" s="2311"/>
      <c r="D79" s="2307"/>
      <c r="E79" s="2311">
        <v>8</v>
      </c>
      <c r="F79" s="2311"/>
      <c r="G79" s="2311"/>
      <c r="H79" s="2311"/>
      <c r="I79" s="2311"/>
      <c r="J79" s="2311"/>
      <c r="K79" s="2602"/>
      <c r="L79" s="2308"/>
    </row>
    <row r="80" spans="1:12" ht="20.100000000000001" customHeight="1" x14ac:dyDescent="0.25">
      <c r="A80" s="22">
        <v>44000</v>
      </c>
      <c r="B80" s="11" t="s">
        <v>12</v>
      </c>
      <c r="C80" s="1597">
        <v>60</v>
      </c>
      <c r="D80" s="1987">
        <f>+C80*(100-E80)/100</f>
        <v>55.2</v>
      </c>
      <c r="E80" s="1597">
        <v>8</v>
      </c>
      <c r="F80" s="1597"/>
      <c r="G80" s="1597">
        <v>130</v>
      </c>
      <c r="H80" s="1597"/>
      <c r="I80" s="1597"/>
      <c r="J80" s="1597"/>
      <c r="K80" s="2471"/>
      <c r="L80" s="3" t="s">
        <v>2524</v>
      </c>
    </row>
    <row r="81" spans="1:12" ht="20.100000000000001" customHeight="1" x14ac:dyDescent="0.25">
      <c r="A81" s="2410">
        <v>44012</v>
      </c>
      <c r="B81" s="2306"/>
      <c r="C81" s="2311"/>
      <c r="D81" s="2307"/>
      <c r="E81" s="2311">
        <v>8</v>
      </c>
      <c r="F81" s="2311"/>
      <c r="G81" s="2311"/>
      <c r="H81" s="2311"/>
      <c r="I81" s="2311"/>
      <c r="J81" s="2311"/>
      <c r="K81" s="2602"/>
      <c r="L81" s="2308"/>
    </row>
    <row r="82" spans="1:12" ht="20.100000000000001" customHeight="1" x14ac:dyDescent="0.25">
      <c r="A82" s="2410">
        <v>44042</v>
      </c>
      <c r="B82" s="2306"/>
      <c r="C82" s="2311"/>
      <c r="D82" s="2307"/>
      <c r="E82" s="2311">
        <v>8</v>
      </c>
      <c r="F82" s="2311"/>
      <c r="G82" s="2311"/>
      <c r="H82" s="2311"/>
      <c r="I82" s="2311"/>
      <c r="J82" s="2311"/>
      <c r="K82" s="2852"/>
      <c r="L82" s="2308"/>
    </row>
    <row r="83" spans="1:12" ht="20.100000000000001" customHeight="1" x14ac:dyDescent="0.25">
      <c r="A83" s="22">
        <v>44057</v>
      </c>
      <c r="B83" s="11" t="s">
        <v>186</v>
      </c>
      <c r="C83" s="1597"/>
      <c r="D83" s="1987" t="s">
        <v>301</v>
      </c>
      <c r="E83" s="1597"/>
      <c r="F83" s="1597"/>
      <c r="G83" s="1597"/>
      <c r="H83" s="1597">
        <v>5630</v>
      </c>
      <c r="I83" s="1597">
        <v>100</v>
      </c>
      <c r="J83" s="1597"/>
      <c r="K83" s="2471"/>
      <c r="L83" s="3" t="s">
        <v>3807</v>
      </c>
    </row>
    <row r="84" spans="1:12" ht="20.100000000000001" customHeight="1" x14ac:dyDescent="0.25">
      <c r="A84" s="2410">
        <v>44073</v>
      </c>
      <c r="B84" s="2306"/>
      <c r="C84" s="2311"/>
      <c r="D84" s="2307"/>
      <c r="E84" s="2311">
        <v>10</v>
      </c>
      <c r="F84" s="2311"/>
      <c r="G84" s="2311"/>
      <c r="H84" s="2311"/>
      <c r="I84" s="2311"/>
      <c r="J84" s="2311"/>
      <c r="K84" s="2882"/>
      <c r="L84" s="2308"/>
    </row>
    <row r="85" spans="1:12" ht="20.100000000000001" customHeight="1" x14ac:dyDescent="0.25">
      <c r="A85" s="22">
        <v>44083</v>
      </c>
      <c r="B85" s="11" t="s">
        <v>14</v>
      </c>
      <c r="C85" s="3473" t="s">
        <v>2946</v>
      </c>
      <c r="D85" s="3474"/>
      <c r="E85" s="3474"/>
      <c r="F85" s="3474"/>
      <c r="G85" s="3474"/>
      <c r="H85" s="3474"/>
      <c r="I85" s="3474"/>
      <c r="J85" s="3474"/>
      <c r="K85" s="3475"/>
    </row>
    <row r="86" spans="1:12" ht="20.100000000000001" customHeight="1" x14ac:dyDescent="0.25">
      <c r="A86" s="2410">
        <v>44104</v>
      </c>
      <c r="B86" s="2306"/>
      <c r="C86" s="2311"/>
      <c r="D86" s="2307"/>
      <c r="E86" s="2311">
        <v>10</v>
      </c>
      <c r="F86" s="2311"/>
      <c r="G86" s="2311"/>
      <c r="H86" s="2311"/>
      <c r="I86" s="2311"/>
      <c r="J86" s="2311"/>
      <c r="K86" s="3126"/>
      <c r="L86" s="2308"/>
    </row>
    <row r="87" spans="1:12" ht="20.100000000000001" customHeight="1" x14ac:dyDescent="0.25">
      <c r="A87" s="2410">
        <v>44134</v>
      </c>
      <c r="B87" s="2306"/>
      <c r="C87" s="2311"/>
      <c r="D87" s="2307"/>
      <c r="E87" s="2311">
        <v>10</v>
      </c>
      <c r="F87" s="2311"/>
      <c r="G87" s="2311"/>
      <c r="H87" s="2311"/>
      <c r="I87" s="2311"/>
      <c r="J87" s="2311"/>
      <c r="K87" s="3126"/>
      <c r="L87" s="2308"/>
    </row>
    <row r="88" spans="1:12" ht="20.100000000000001" customHeight="1" x14ac:dyDescent="0.25">
      <c r="A88" s="22">
        <v>44164</v>
      </c>
      <c r="B88" s="11" t="s">
        <v>186</v>
      </c>
      <c r="C88" s="1597"/>
      <c r="D88" s="1592"/>
      <c r="E88" s="1597"/>
      <c r="F88" s="1597"/>
      <c r="G88" s="1597"/>
      <c r="H88" s="1597">
        <v>5480</v>
      </c>
      <c r="I88" s="1597">
        <v>100</v>
      </c>
      <c r="J88" s="1597"/>
      <c r="K88" s="2471"/>
    </row>
    <row r="89" spans="1:12" ht="20.100000000000001" customHeight="1" x14ac:dyDescent="0.25">
      <c r="A89" s="2410">
        <v>44165</v>
      </c>
      <c r="B89" s="2306"/>
      <c r="C89" s="2311"/>
      <c r="D89" s="2307"/>
      <c r="E89" s="2311">
        <v>10</v>
      </c>
      <c r="F89" s="2311"/>
      <c r="G89" s="2311"/>
      <c r="H89" s="2311"/>
      <c r="I89" s="2311"/>
      <c r="J89" s="2311"/>
      <c r="K89" s="3126"/>
      <c r="L89" s="2308"/>
    </row>
    <row r="90" spans="1:12" ht="20.100000000000001" customHeight="1" x14ac:dyDescent="0.25">
      <c r="A90" s="2410">
        <v>44195</v>
      </c>
      <c r="B90" s="2306"/>
      <c r="C90" s="2311"/>
      <c r="D90" s="2307"/>
      <c r="E90" s="2311">
        <v>10</v>
      </c>
      <c r="F90" s="2311"/>
      <c r="G90" s="2311"/>
      <c r="H90" s="2311"/>
      <c r="I90" s="2311"/>
      <c r="J90" s="2311"/>
      <c r="K90" s="3126"/>
      <c r="L90" s="2308"/>
    </row>
    <row r="91" spans="1:12" x14ac:dyDescent="0.25">
      <c r="A91" s="22">
        <v>44219</v>
      </c>
      <c r="B91" s="11" t="s">
        <v>186</v>
      </c>
      <c r="C91" s="1597"/>
      <c r="D91" s="1592"/>
      <c r="E91" s="1597"/>
      <c r="F91" s="1597"/>
      <c r="G91" s="1597"/>
      <c r="H91" s="3055">
        <v>5650</v>
      </c>
      <c r="I91" s="3055">
        <v>98</v>
      </c>
      <c r="J91" s="1597"/>
      <c r="K91" s="2471"/>
      <c r="L91" s="3" t="s">
        <v>4208</v>
      </c>
    </row>
    <row r="92" spans="1:12" ht="20.100000000000001" customHeight="1" x14ac:dyDescent="0.25">
      <c r="A92" s="2410">
        <v>44226</v>
      </c>
      <c r="B92" s="2306"/>
      <c r="C92" s="2311"/>
      <c r="D92" s="2307"/>
      <c r="E92" s="2311">
        <v>12</v>
      </c>
      <c r="F92" s="2311"/>
      <c r="G92" s="2311"/>
      <c r="H92" s="2311"/>
      <c r="I92" s="2311"/>
      <c r="J92" s="2311"/>
      <c r="K92" s="3126"/>
      <c r="L92" s="2308"/>
    </row>
    <row r="93" spans="1:12" ht="20.100000000000001" customHeight="1" x14ac:dyDescent="0.25">
      <c r="A93" s="2410">
        <v>44255</v>
      </c>
      <c r="B93" s="2306"/>
      <c r="C93" s="2311"/>
      <c r="D93" s="2307"/>
      <c r="E93" s="2311">
        <v>12</v>
      </c>
      <c r="F93" s="2311"/>
      <c r="G93" s="2311"/>
      <c r="H93" s="2311"/>
      <c r="I93" s="2311"/>
      <c r="J93" s="2311"/>
      <c r="K93" s="3126"/>
      <c r="L93" s="2308"/>
    </row>
    <row r="94" spans="1:12" ht="20.100000000000001" customHeight="1" x14ac:dyDescent="0.25">
      <c r="A94" s="22">
        <v>44263</v>
      </c>
      <c r="B94" s="11" t="s">
        <v>12</v>
      </c>
      <c r="C94" s="1597">
        <v>55</v>
      </c>
      <c r="D94" s="1592">
        <f>+C94*(100-E94)/100</f>
        <v>48.4</v>
      </c>
      <c r="E94" s="1597">
        <v>12</v>
      </c>
      <c r="F94" s="1597" t="s">
        <v>159</v>
      </c>
      <c r="G94" s="1597">
        <v>120</v>
      </c>
      <c r="H94" s="1597"/>
      <c r="I94" s="1597"/>
      <c r="J94" s="1597"/>
      <c r="K94" s="2471"/>
      <c r="L94" s="3" t="s">
        <v>2222</v>
      </c>
    </row>
    <row r="95" spans="1:12" ht="20.100000000000001" customHeight="1" x14ac:dyDescent="0.25">
      <c r="A95" s="2410">
        <v>44285</v>
      </c>
      <c r="B95" s="2306"/>
      <c r="C95" s="2311"/>
      <c r="D95" s="2307"/>
      <c r="E95" s="2311">
        <v>12</v>
      </c>
      <c r="F95" s="2311"/>
      <c r="G95" s="2311"/>
      <c r="H95" s="2311"/>
      <c r="I95" s="2311"/>
      <c r="J95" s="2311"/>
      <c r="K95" s="3126"/>
      <c r="L95" s="2308"/>
    </row>
    <row r="96" spans="1:12" ht="36" customHeight="1" x14ac:dyDescent="0.25">
      <c r="A96" s="22">
        <v>44339</v>
      </c>
      <c r="B96" s="11" t="s">
        <v>14</v>
      </c>
      <c r="C96" s="3473" t="s">
        <v>4401</v>
      </c>
      <c r="D96" s="3474"/>
      <c r="E96" s="3474"/>
      <c r="F96" s="3474"/>
      <c r="G96" s="3474"/>
      <c r="H96" s="3474"/>
      <c r="I96" s="3474"/>
      <c r="J96" s="3475"/>
      <c r="K96" s="2471"/>
    </row>
    <row r="97" spans="1:12" ht="31.5" x14ac:dyDescent="0.25">
      <c r="A97" s="22">
        <v>44360</v>
      </c>
      <c r="B97" s="11" t="s">
        <v>186</v>
      </c>
      <c r="C97" s="1597"/>
      <c r="D97" s="3102"/>
      <c r="E97" s="1597"/>
      <c r="F97" s="1597"/>
      <c r="G97" s="1597"/>
      <c r="H97" s="1597">
        <v>5535</v>
      </c>
      <c r="I97" s="1597">
        <v>83</v>
      </c>
      <c r="J97" s="1597"/>
      <c r="K97" s="2471"/>
      <c r="L97" s="3" t="s">
        <v>4417</v>
      </c>
    </row>
    <row r="98" spans="1:12" x14ac:dyDescent="0.25">
      <c r="A98" s="22">
        <v>44455</v>
      </c>
      <c r="B98" s="11" t="s">
        <v>186</v>
      </c>
      <c r="C98" s="1597"/>
      <c r="D98" s="3102" t="s">
        <v>301</v>
      </c>
      <c r="E98" s="1597"/>
      <c r="F98" s="1597"/>
      <c r="G98" s="1597"/>
      <c r="H98" s="1597">
        <v>5300</v>
      </c>
      <c r="I98" s="1597">
        <v>100</v>
      </c>
      <c r="J98" s="1597"/>
      <c r="K98" s="2471"/>
    </row>
    <row r="99" spans="1:12" ht="20.100000000000001" customHeight="1" x14ac:dyDescent="0.25">
      <c r="A99" s="3411">
        <v>44504</v>
      </c>
      <c r="B99" s="3410" t="s">
        <v>12</v>
      </c>
      <c r="C99" s="256">
        <v>20</v>
      </c>
      <c r="D99" s="3415">
        <v>18</v>
      </c>
      <c r="E99" s="256">
        <v>10</v>
      </c>
      <c r="F99" s="256" t="s">
        <v>159</v>
      </c>
      <c r="G99" s="256">
        <v>110</v>
      </c>
      <c r="H99" s="256"/>
      <c r="I99" s="256"/>
      <c r="J99" s="256"/>
      <c r="K99" s="3412"/>
      <c r="L99" s="38" t="s">
        <v>2668</v>
      </c>
    </row>
    <row r="100" spans="1:12" ht="20.100000000000001" customHeight="1" x14ac:dyDescent="0.25">
      <c r="A100" s="22"/>
      <c r="B100" s="11"/>
      <c r="C100" s="1597"/>
      <c r="D100" s="3102">
        <f t="shared" ref="D100:D108" si="1">+C100*(100-E100)/100</f>
        <v>0</v>
      </c>
      <c r="E100" s="1597"/>
      <c r="F100" s="1597"/>
      <c r="G100" s="1597"/>
      <c r="H100" s="1597"/>
      <c r="I100" s="1597"/>
      <c r="J100" s="1597"/>
      <c r="K100" s="2471"/>
    </row>
    <row r="101" spans="1:12" ht="20.100000000000001" customHeight="1" x14ac:dyDescent="0.25">
      <c r="A101" s="22"/>
      <c r="B101" s="11"/>
      <c r="C101" s="1597"/>
      <c r="D101" s="3102">
        <f t="shared" si="1"/>
        <v>0</v>
      </c>
      <c r="E101" s="1597"/>
      <c r="F101" s="1597"/>
      <c r="G101" s="1597"/>
      <c r="H101" s="1597"/>
      <c r="I101" s="1597"/>
      <c r="J101" s="1597"/>
      <c r="K101" s="2471"/>
    </row>
    <row r="102" spans="1:12" ht="20.100000000000001" customHeight="1" x14ac:dyDescent="0.25">
      <c r="A102" s="22"/>
      <c r="B102" s="11"/>
      <c r="C102" s="1597"/>
      <c r="D102" s="3102">
        <f t="shared" si="1"/>
        <v>0</v>
      </c>
      <c r="E102" s="1597"/>
      <c r="F102" s="1597"/>
      <c r="G102" s="1597"/>
      <c r="H102" s="1597"/>
      <c r="I102" s="1597"/>
      <c r="J102" s="1597"/>
      <c r="K102" s="2471"/>
    </row>
    <row r="103" spans="1:12" x14ac:dyDescent="0.25">
      <c r="A103" s="22"/>
      <c r="B103" s="11"/>
      <c r="C103" s="1597"/>
      <c r="D103" s="3102">
        <f t="shared" si="1"/>
        <v>0</v>
      </c>
      <c r="E103" s="1597"/>
      <c r="F103" s="1597"/>
      <c r="G103" s="1597"/>
      <c r="H103" s="1597"/>
      <c r="I103" s="1597"/>
      <c r="J103" s="1597"/>
      <c r="K103" s="2471"/>
    </row>
    <row r="104" spans="1:12" x14ac:dyDescent="0.25">
      <c r="A104" s="22"/>
      <c r="B104" s="11"/>
      <c r="C104" s="1597"/>
      <c r="D104" s="3102">
        <f t="shared" si="1"/>
        <v>0</v>
      </c>
      <c r="E104" s="1597"/>
      <c r="F104" s="1597"/>
      <c r="G104" s="1597"/>
      <c r="H104" s="1597"/>
      <c r="I104" s="1597"/>
      <c r="J104" s="1597"/>
      <c r="K104" s="2471"/>
    </row>
    <row r="105" spans="1:12" x14ac:dyDescent="0.25">
      <c r="A105" s="22"/>
      <c r="B105" s="11"/>
      <c r="C105" s="1597"/>
      <c r="D105" s="3102">
        <f t="shared" si="1"/>
        <v>0</v>
      </c>
      <c r="E105" s="1597"/>
      <c r="F105" s="1597"/>
      <c r="G105" s="1597"/>
      <c r="H105" s="1597"/>
      <c r="I105" s="1597"/>
      <c r="J105" s="1597"/>
      <c r="K105" s="2471"/>
    </row>
    <row r="106" spans="1:12" ht="20.100000000000001" customHeight="1" x14ac:dyDescent="0.25">
      <c r="A106" s="22"/>
      <c r="B106" s="11"/>
      <c r="C106" s="1597"/>
      <c r="D106" s="3102">
        <f t="shared" si="1"/>
        <v>0</v>
      </c>
      <c r="E106" s="1597"/>
      <c r="F106" s="1597"/>
      <c r="G106" s="1597"/>
      <c r="H106" s="1597"/>
      <c r="I106" s="1597"/>
      <c r="J106" s="1597"/>
      <c r="K106" s="2471"/>
    </row>
    <row r="107" spans="1:12" x14ac:dyDescent="0.25">
      <c r="A107" s="22"/>
      <c r="B107" s="11"/>
      <c r="C107" s="1592"/>
      <c r="D107" s="3102">
        <f t="shared" si="1"/>
        <v>0</v>
      </c>
      <c r="E107" s="1592"/>
      <c r="F107" s="1592"/>
      <c r="G107" s="1592"/>
      <c r="H107" s="1592"/>
      <c r="I107" s="1592"/>
      <c r="J107" s="1597"/>
      <c r="K107" s="2471"/>
    </row>
    <row r="108" spans="1:12" x14ac:dyDescent="0.25">
      <c r="A108" s="22"/>
      <c r="B108" s="11"/>
      <c r="C108" s="1597"/>
      <c r="D108" s="3102">
        <f t="shared" si="1"/>
        <v>0</v>
      </c>
      <c r="E108" s="1597"/>
      <c r="F108" s="1597"/>
      <c r="G108" s="1597"/>
      <c r="H108" s="1597"/>
      <c r="I108" s="1597"/>
      <c r="J108" s="1597"/>
      <c r="K108" s="2471"/>
    </row>
    <row r="109" spans="1:12" x14ac:dyDescent="0.25">
      <c r="A109" s="22"/>
      <c r="B109" s="11"/>
      <c r="C109" s="1597"/>
      <c r="D109" s="1592"/>
      <c r="E109" s="1597"/>
      <c r="F109" s="1597"/>
      <c r="G109" s="1597"/>
      <c r="H109" s="1597"/>
      <c r="I109" s="1597"/>
      <c r="J109" s="1597"/>
      <c r="K109" s="2471"/>
    </row>
    <row r="110" spans="1:12" ht="20.100000000000001" customHeight="1" x14ac:dyDescent="0.25">
      <c r="A110" s="22"/>
      <c r="B110" s="11"/>
      <c r="C110" s="1597"/>
      <c r="D110" s="1592"/>
      <c r="E110" s="1597"/>
      <c r="F110" s="1597"/>
      <c r="G110" s="1597"/>
      <c r="H110" s="1597"/>
      <c r="I110" s="1597"/>
      <c r="J110" s="1597"/>
      <c r="K110" s="2471"/>
    </row>
    <row r="111" spans="1:12" ht="20.100000000000001" customHeight="1" x14ac:dyDescent="0.25">
      <c r="A111" s="22"/>
      <c r="B111" s="11"/>
      <c r="C111" s="1597"/>
      <c r="D111" s="1592"/>
      <c r="E111" s="1597"/>
      <c r="F111" s="1597"/>
      <c r="G111" s="1597"/>
      <c r="H111" s="1597"/>
      <c r="I111" s="1597"/>
      <c r="J111" s="1597"/>
      <c r="K111" s="2471"/>
    </row>
    <row r="112" spans="1:12" x14ac:dyDescent="0.25">
      <c r="A112" s="22"/>
      <c r="B112" s="11"/>
      <c r="C112" s="1597"/>
      <c r="D112" s="1592"/>
      <c r="E112" s="1597"/>
      <c r="F112" s="1597"/>
      <c r="G112" s="1597"/>
      <c r="H112" s="1597"/>
      <c r="I112" s="1597"/>
      <c r="J112" s="1597"/>
      <c r="K112" s="2471"/>
    </row>
    <row r="113" spans="1:11" x14ac:dyDescent="0.25">
      <c r="A113" s="22"/>
      <c r="B113" s="11"/>
      <c r="C113" s="1597"/>
      <c r="D113" s="1592"/>
      <c r="E113" s="1597"/>
      <c r="F113" s="1597"/>
      <c r="G113" s="1597"/>
      <c r="H113" s="1597"/>
      <c r="I113" s="1597"/>
      <c r="J113" s="1597"/>
      <c r="K113" s="2471"/>
    </row>
    <row r="114" spans="1:11" x14ac:dyDescent="0.25">
      <c r="A114" s="22"/>
      <c r="B114" s="11"/>
      <c r="C114" s="1597"/>
      <c r="D114" s="1592"/>
      <c r="E114" s="1597"/>
      <c r="F114" s="1597"/>
      <c r="G114" s="1597"/>
      <c r="H114" s="1597"/>
      <c r="I114" s="1597"/>
      <c r="J114" s="1597"/>
      <c r="K114" s="2471"/>
    </row>
    <row r="115" spans="1:11" x14ac:dyDescent="0.25">
      <c r="A115" s="22"/>
      <c r="B115" s="11"/>
      <c r="C115" s="1597"/>
      <c r="D115" s="1592"/>
      <c r="E115" s="1597"/>
      <c r="F115" s="1597"/>
      <c r="G115" s="1597"/>
      <c r="H115" s="1597"/>
      <c r="I115" s="1597"/>
      <c r="J115" s="1597"/>
      <c r="K115" s="2471"/>
    </row>
    <row r="116" spans="1:11" x14ac:dyDescent="0.25">
      <c r="A116" s="22"/>
      <c r="B116" s="11"/>
      <c r="C116" s="1597"/>
      <c r="D116" s="1592"/>
      <c r="E116" s="1597"/>
      <c r="F116" s="1597"/>
      <c r="G116" s="1597"/>
      <c r="H116" s="1597"/>
      <c r="I116" s="1597"/>
      <c r="J116" s="1597"/>
      <c r="K116" s="2471"/>
    </row>
    <row r="117" spans="1:11" x14ac:dyDescent="0.25">
      <c r="A117" s="22"/>
      <c r="B117" s="11"/>
      <c r="C117" s="1597"/>
      <c r="D117" s="1592"/>
      <c r="E117" s="1597"/>
      <c r="F117" s="1597"/>
      <c r="G117" s="1597"/>
      <c r="H117" s="1597"/>
      <c r="I117" s="1597"/>
      <c r="J117" s="1597"/>
      <c r="K117" s="2471"/>
    </row>
    <row r="118" spans="1:11" ht="20.100000000000001" customHeight="1" x14ac:dyDescent="0.25">
      <c r="A118" s="22"/>
      <c r="B118" s="11"/>
      <c r="C118" s="1597"/>
      <c r="D118" s="1592"/>
      <c r="E118" s="1597"/>
      <c r="F118" s="1597"/>
      <c r="G118" s="1597"/>
      <c r="H118" s="1597"/>
      <c r="I118" s="1597"/>
      <c r="J118" s="1597"/>
      <c r="K118" s="2471"/>
    </row>
    <row r="119" spans="1:11" ht="20.100000000000001" customHeight="1" x14ac:dyDescent="0.25">
      <c r="A119" s="22"/>
      <c r="B119" s="11"/>
      <c r="C119" s="1597"/>
      <c r="D119" s="1592"/>
      <c r="E119" s="1597"/>
      <c r="F119" s="1597"/>
      <c r="G119" s="1597"/>
      <c r="H119" s="1597"/>
      <c r="I119" s="1597"/>
      <c r="J119" s="1597"/>
      <c r="K119" s="2471"/>
    </row>
    <row r="120" spans="1:11" ht="20.100000000000001" customHeight="1" x14ac:dyDescent="0.25">
      <c r="A120" s="22"/>
      <c r="B120" s="11"/>
      <c r="C120" s="1597"/>
      <c r="D120" s="1592"/>
      <c r="E120" s="1597"/>
      <c r="F120" s="1597"/>
      <c r="G120" s="1597"/>
      <c r="H120" s="1597"/>
      <c r="I120" s="1597"/>
      <c r="J120" s="1597"/>
      <c r="K120" s="2471"/>
    </row>
    <row r="121" spans="1:11" ht="20.100000000000001" customHeight="1" x14ac:dyDescent="0.25">
      <c r="A121" s="22"/>
      <c r="B121" s="11"/>
      <c r="C121" s="1597"/>
      <c r="D121" s="1592"/>
      <c r="E121" s="1597"/>
      <c r="F121" s="1597"/>
      <c r="G121" s="1597"/>
      <c r="H121" s="1597"/>
      <c r="I121" s="1597"/>
      <c r="J121" s="1597"/>
      <c r="K121" s="2471"/>
    </row>
    <row r="122" spans="1:11" x14ac:dyDescent="0.25">
      <c r="A122" s="22"/>
      <c r="B122" s="11"/>
      <c r="C122" s="1597"/>
      <c r="D122" s="1592"/>
      <c r="E122" s="1597"/>
      <c r="F122" s="1597"/>
      <c r="G122" s="1597"/>
      <c r="H122" s="1597"/>
      <c r="I122" s="1597"/>
      <c r="J122" s="1597"/>
      <c r="K122" s="2471"/>
    </row>
    <row r="123" spans="1:11" ht="20.100000000000001" customHeight="1" x14ac:dyDescent="0.25">
      <c r="A123" s="22"/>
      <c r="B123" s="11"/>
      <c r="C123" s="1597"/>
      <c r="D123" s="1592"/>
      <c r="E123" s="1597"/>
      <c r="F123" s="1597"/>
      <c r="G123" s="1597"/>
      <c r="H123" s="1597"/>
      <c r="I123" s="1597"/>
      <c r="J123" s="1597"/>
      <c r="K123" s="2471"/>
    </row>
    <row r="124" spans="1:11" ht="20.100000000000001" customHeight="1" x14ac:dyDescent="0.25">
      <c r="A124" s="22"/>
      <c r="B124" s="11"/>
      <c r="C124" s="1597"/>
      <c r="D124" s="1592"/>
      <c r="E124" s="1597"/>
      <c r="F124" s="1597"/>
      <c r="G124" s="1597"/>
      <c r="H124" s="1597"/>
      <c r="I124" s="1597"/>
      <c r="J124" s="1597"/>
      <c r="K124" s="2471"/>
    </row>
    <row r="125" spans="1:11" ht="20.100000000000001" customHeight="1" x14ac:dyDescent="0.25">
      <c r="A125" s="22"/>
      <c r="B125" s="11"/>
      <c r="C125" s="1597"/>
      <c r="D125" s="1592"/>
      <c r="E125" s="1597"/>
      <c r="F125" s="1597"/>
      <c r="G125" s="1597"/>
      <c r="H125" s="1597"/>
      <c r="I125" s="1597"/>
      <c r="J125" s="1597"/>
      <c r="K125" s="2471"/>
    </row>
    <row r="126" spans="1:11" ht="20.100000000000001" customHeight="1" x14ac:dyDescent="0.25">
      <c r="A126" s="22"/>
      <c r="B126" s="11"/>
      <c r="C126" s="1597"/>
      <c r="D126" s="1592"/>
      <c r="E126" s="1597"/>
      <c r="F126" s="1597"/>
      <c r="G126" s="1597"/>
      <c r="H126" s="1597"/>
      <c r="I126" s="1597"/>
      <c r="J126" s="1597"/>
      <c r="K126" s="2471"/>
    </row>
    <row r="127" spans="1:11" ht="20.100000000000001" customHeight="1" x14ac:dyDescent="0.25">
      <c r="A127" s="22"/>
      <c r="B127" s="11"/>
      <c r="C127" s="1597"/>
      <c r="D127" s="1592"/>
      <c r="E127" s="1597"/>
      <c r="F127" s="1597"/>
      <c r="G127" s="1597"/>
      <c r="H127" s="1597"/>
      <c r="I127" s="1597"/>
      <c r="J127" s="1597"/>
      <c r="K127" s="2471"/>
    </row>
    <row r="128" spans="1:11" ht="20.100000000000001" customHeight="1" x14ac:dyDescent="0.25">
      <c r="A128" s="22"/>
      <c r="B128" s="11"/>
      <c r="C128" s="1597"/>
      <c r="D128" s="1592"/>
      <c r="E128" s="1597"/>
      <c r="F128" s="1597"/>
      <c r="G128" s="1597"/>
      <c r="H128" s="1597"/>
      <c r="I128" s="1597"/>
      <c r="J128" s="1597"/>
      <c r="K128" s="2471"/>
    </row>
    <row r="129" spans="1:11" ht="20.100000000000001" customHeight="1" x14ac:dyDescent="0.25">
      <c r="A129" s="22"/>
      <c r="B129" s="11"/>
      <c r="C129" s="1597"/>
      <c r="D129" s="1592"/>
      <c r="E129" s="1597"/>
      <c r="F129" s="1597"/>
      <c r="G129" s="1597"/>
      <c r="H129" s="1597"/>
      <c r="I129" s="1597"/>
      <c r="J129" s="1597"/>
      <c r="K129" s="2471"/>
    </row>
    <row r="130" spans="1:11" ht="20.100000000000001" customHeight="1" x14ac:dyDescent="0.25">
      <c r="A130" s="22"/>
      <c r="B130" s="11"/>
      <c r="C130" s="1597"/>
      <c r="D130" s="1592"/>
      <c r="E130" s="1597"/>
      <c r="F130" s="1597"/>
      <c r="G130" s="1597"/>
      <c r="H130" s="1597"/>
      <c r="I130" s="1597"/>
      <c r="J130" s="1597"/>
      <c r="K130" s="2471"/>
    </row>
    <row r="131" spans="1:11" x14ac:dyDescent="0.25">
      <c r="A131" s="22"/>
      <c r="B131" s="11"/>
      <c r="C131" s="1597"/>
      <c r="D131" s="1592"/>
      <c r="E131" s="1597"/>
      <c r="F131" s="1597"/>
      <c r="G131" s="1597"/>
      <c r="H131" s="1597"/>
      <c r="I131" s="1597"/>
      <c r="J131" s="1597"/>
      <c r="K131" s="2471"/>
    </row>
    <row r="132" spans="1:11" ht="20.100000000000001" customHeight="1" x14ac:dyDescent="0.25">
      <c r="A132" s="22"/>
      <c r="B132" s="11"/>
      <c r="C132" s="1597"/>
      <c r="D132" s="1592"/>
      <c r="E132" s="1597"/>
      <c r="F132" s="1597"/>
      <c r="G132" s="1597"/>
      <c r="H132" s="1597"/>
      <c r="I132" s="1597"/>
      <c r="J132" s="1597"/>
      <c r="K132" s="2471"/>
    </row>
    <row r="133" spans="1:11" x14ac:dyDescent="0.25">
      <c r="A133" s="22"/>
      <c r="B133" s="11"/>
      <c r="C133" s="1597"/>
      <c r="D133" s="1592"/>
      <c r="E133" s="1597"/>
      <c r="F133" s="1597"/>
      <c r="G133" s="1597"/>
      <c r="H133" s="1597"/>
      <c r="I133" s="1597"/>
      <c r="J133" s="1597"/>
      <c r="K133" s="2471"/>
    </row>
    <row r="134" spans="1:11" x14ac:dyDescent="0.25">
      <c r="A134" s="22"/>
      <c r="B134" s="11"/>
      <c r="C134" s="1597"/>
      <c r="D134" s="1592"/>
      <c r="E134" s="1597"/>
      <c r="F134" s="1597"/>
      <c r="G134" s="1597"/>
      <c r="H134" s="1597"/>
      <c r="I134" s="1597"/>
      <c r="J134" s="1597"/>
      <c r="K134" s="2471"/>
    </row>
    <row r="135" spans="1:11" x14ac:dyDescent="0.25">
      <c r="A135" s="22"/>
      <c r="B135" s="11"/>
      <c r="C135" s="1597"/>
      <c r="D135" s="1592"/>
      <c r="E135" s="1597"/>
      <c r="F135" s="1597"/>
      <c r="G135" s="1597"/>
      <c r="H135" s="1597"/>
      <c r="I135" s="1597"/>
      <c r="J135" s="1597"/>
      <c r="K135" s="2471"/>
    </row>
    <row r="136" spans="1:11" x14ac:dyDescent="0.25">
      <c r="A136" s="22"/>
      <c r="B136" s="11"/>
      <c r="C136" s="1597"/>
      <c r="D136" s="1592"/>
      <c r="E136" s="1597"/>
      <c r="F136" s="1597"/>
      <c r="G136" s="1597"/>
      <c r="H136" s="1597"/>
      <c r="I136" s="1597"/>
      <c r="J136" s="1597"/>
      <c r="K136" s="2471"/>
    </row>
    <row r="137" spans="1:11" x14ac:dyDescent="0.25">
      <c r="A137" s="22"/>
      <c r="B137" s="11"/>
      <c r="C137" s="1597"/>
      <c r="D137" s="1592"/>
      <c r="E137" s="1597"/>
      <c r="F137" s="1597"/>
      <c r="G137" s="1597"/>
      <c r="H137" s="1597"/>
      <c r="I137" s="1597"/>
      <c r="J137" s="1597"/>
      <c r="K137" s="2471"/>
    </row>
    <row r="138" spans="1:11" x14ac:dyDescent="0.25">
      <c r="A138" s="22"/>
      <c r="B138" s="11"/>
      <c r="C138" s="1597"/>
      <c r="D138" s="1592"/>
      <c r="E138" s="1597"/>
      <c r="F138" s="1597"/>
      <c r="G138" s="1597"/>
      <c r="H138" s="1597"/>
      <c r="I138" s="1597"/>
      <c r="J138" s="1597"/>
      <c r="K138" s="2471"/>
    </row>
    <row r="139" spans="1:11" x14ac:dyDescent="0.25">
      <c r="A139" s="22"/>
      <c r="B139" s="11"/>
      <c r="C139" s="1597"/>
      <c r="D139" s="1592"/>
      <c r="E139" s="1597"/>
      <c r="F139" s="1597"/>
      <c r="G139" s="1597"/>
      <c r="H139" s="1597"/>
      <c r="I139" s="1597"/>
      <c r="J139" s="1597"/>
      <c r="K139" s="2471"/>
    </row>
    <row r="140" spans="1:11" x14ac:dyDescent="0.25">
      <c r="A140" s="22"/>
      <c r="B140" s="11"/>
      <c r="C140" s="1597"/>
      <c r="D140" s="1592"/>
      <c r="E140" s="1597"/>
      <c r="F140" s="1597"/>
      <c r="G140" s="1597"/>
      <c r="H140" s="1597"/>
      <c r="I140" s="1597"/>
      <c r="J140" s="1597"/>
      <c r="K140" s="2471"/>
    </row>
    <row r="141" spans="1:11" x14ac:dyDescent="0.25">
      <c r="A141" s="22"/>
      <c r="B141" s="11"/>
      <c r="C141" s="1592"/>
      <c r="D141" s="1592"/>
      <c r="E141" s="1592"/>
      <c r="F141" s="1592"/>
      <c r="G141" s="1592"/>
      <c r="H141" s="1592"/>
      <c r="I141" s="1592"/>
      <c r="J141" s="1597"/>
      <c r="K141" s="2471"/>
    </row>
    <row r="142" spans="1:11" x14ac:dyDescent="0.25">
      <c r="A142" s="22"/>
      <c r="B142" s="11"/>
      <c r="C142" s="1597"/>
      <c r="D142" s="1592"/>
      <c r="E142" s="1597"/>
      <c r="F142" s="1597"/>
      <c r="G142" s="1597"/>
      <c r="H142" s="1597"/>
      <c r="I142" s="1597"/>
      <c r="J142" s="1597"/>
      <c r="K142" s="2471"/>
    </row>
    <row r="143" spans="1:11" x14ac:dyDescent="0.25">
      <c r="A143" s="22"/>
      <c r="B143" s="11"/>
      <c r="C143" s="1597"/>
      <c r="D143" s="1592"/>
      <c r="E143" s="1597"/>
      <c r="F143" s="1597"/>
      <c r="G143" s="1597"/>
      <c r="H143" s="1597"/>
      <c r="I143" s="1597"/>
      <c r="J143" s="1597"/>
      <c r="K143" s="2471"/>
    </row>
    <row r="144" spans="1:11" x14ac:dyDescent="0.25">
      <c r="A144" s="22"/>
      <c r="B144" s="11"/>
      <c r="C144" s="1597"/>
      <c r="D144" s="1592"/>
      <c r="E144" s="1597"/>
      <c r="F144" s="1597"/>
      <c r="G144" s="1597"/>
      <c r="H144" s="1597"/>
      <c r="I144" s="1597"/>
      <c r="J144" s="1597"/>
      <c r="K144" s="2471"/>
    </row>
    <row r="145" spans="1:11" x14ac:dyDescent="0.25">
      <c r="A145" s="22"/>
      <c r="B145" s="11"/>
      <c r="C145" s="1597"/>
      <c r="D145" s="1592"/>
      <c r="E145" s="1597"/>
      <c r="F145" s="1597"/>
      <c r="G145" s="1597"/>
      <c r="H145" s="1597"/>
      <c r="I145" s="1597"/>
      <c r="J145" s="1597"/>
      <c r="K145" s="2471"/>
    </row>
    <row r="146" spans="1:11" x14ac:dyDescent="0.25">
      <c r="A146" s="22"/>
      <c r="B146" s="11"/>
      <c r="C146" s="1597"/>
      <c r="D146" s="1592"/>
      <c r="E146" s="1597"/>
      <c r="F146" s="1597"/>
      <c r="G146" s="1597"/>
      <c r="H146" s="1597"/>
      <c r="I146" s="1597"/>
      <c r="J146" s="1597"/>
      <c r="K146" s="2471"/>
    </row>
    <row r="147" spans="1:11" x14ac:dyDescent="0.25">
      <c r="A147" s="22"/>
      <c r="B147" s="11"/>
      <c r="C147" s="1597"/>
      <c r="D147" s="1592"/>
      <c r="E147" s="1597"/>
      <c r="F147" s="1597"/>
      <c r="G147" s="1597"/>
      <c r="H147" s="1597"/>
      <c r="I147" s="1597"/>
      <c r="J147" s="1597"/>
      <c r="K147" s="2471"/>
    </row>
    <row r="148" spans="1:11" x14ac:dyDescent="0.25">
      <c r="A148" s="22"/>
      <c r="B148" s="11"/>
      <c r="C148" s="1597"/>
      <c r="D148" s="1592"/>
      <c r="E148" s="1597"/>
      <c r="F148" s="1597"/>
      <c r="G148" s="1597"/>
      <c r="H148" s="1597"/>
      <c r="I148" s="1597"/>
      <c r="J148" s="1597"/>
      <c r="K148" s="2471"/>
    </row>
    <row r="149" spans="1:11" x14ac:dyDescent="0.25">
      <c r="A149" s="22"/>
      <c r="B149" s="11"/>
      <c r="C149" s="1597"/>
      <c r="D149" s="1592"/>
      <c r="E149" s="1597"/>
      <c r="F149" s="1597"/>
      <c r="G149" s="1597"/>
      <c r="H149" s="1597"/>
      <c r="I149" s="1597"/>
      <c r="J149" s="1597"/>
      <c r="K149" s="2471"/>
    </row>
    <row r="150" spans="1:11" x14ac:dyDescent="0.25">
      <c r="A150" s="22"/>
      <c r="B150" s="11"/>
      <c r="C150" s="1597"/>
      <c r="D150" s="1592"/>
      <c r="E150" s="1597"/>
      <c r="F150" s="1597"/>
      <c r="G150" s="1597"/>
      <c r="H150" s="1597"/>
      <c r="I150" s="1597"/>
      <c r="J150" s="1597"/>
      <c r="K150" s="2471"/>
    </row>
    <row r="151" spans="1:11" x14ac:dyDescent="0.25">
      <c r="A151" s="22"/>
      <c r="B151" s="11"/>
      <c r="C151" s="1597"/>
      <c r="D151" s="1592"/>
      <c r="E151" s="1597"/>
      <c r="F151" s="1597"/>
      <c r="G151" s="1597"/>
      <c r="H151" s="1597"/>
      <c r="I151" s="1597"/>
      <c r="J151" s="1597"/>
      <c r="K151" s="2471"/>
    </row>
    <row r="152" spans="1:11" x14ac:dyDescent="0.25">
      <c r="A152" s="22"/>
      <c r="B152" s="11"/>
      <c r="C152" s="1597"/>
      <c r="D152" s="1592"/>
      <c r="E152" s="1597"/>
      <c r="F152" s="1597"/>
      <c r="G152" s="1597"/>
      <c r="H152" s="1597"/>
      <c r="I152" s="1597"/>
      <c r="J152" s="1597"/>
      <c r="K152" s="2471"/>
    </row>
    <row r="153" spans="1:11" x14ac:dyDescent="0.25">
      <c r="A153" s="22"/>
      <c r="B153" s="11"/>
      <c r="C153" s="1592"/>
      <c r="D153" s="1592"/>
      <c r="E153" s="1592"/>
      <c r="F153" s="1592"/>
      <c r="G153" s="1592"/>
      <c r="H153" s="1592"/>
      <c r="I153" s="1592"/>
      <c r="J153" s="1597"/>
      <c r="K153" s="2471"/>
    </row>
    <row r="154" spans="1:11" x14ac:dyDescent="0.25">
      <c r="A154" s="22"/>
      <c r="B154" s="11"/>
      <c r="C154" s="1597"/>
      <c r="D154" s="1592"/>
      <c r="E154" s="1597"/>
      <c r="F154" s="1597"/>
      <c r="G154" s="1597"/>
      <c r="H154" s="1597"/>
      <c r="I154" s="1597"/>
      <c r="J154" s="1597"/>
      <c r="K154" s="2471"/>
    </row>
    <row r="155" spans="1:11" x14ac:dyDescent="0.25">
      <c r="A155" s="22"/>
      <c r="B155" s="11"/>
      <c r="C155" s="1597"/>
      <c r="D155" s="1592"/>
      <c r="E155" s="1597"/>
      <c r="F155" s="1597"/>
      <c r="G155" s="1597"/>
      <c r="H155" s="1597"/>
      <c r="I155" s="1597"/>
      <c r="J155" s="1597"/>
      <c r="K155" s="2471"/>
    </row>
    <row r="156" spans="1:11" x14ac:dyDescent="0.25">
      <c r="A156" s="22"/>
      <c r="B156" s="11"/>
      <c r="C156" s="1592"/>
      <c r="D156" s="1592"/>
      <c r="E156" s="1592"/>
      <c r="F156" s="1592"/>
      <c r="G156" s="1592"/>
      <c r="H156" s="1592"/>
      <c r="I156" s="1592"/>
      <c r="J156" s="1597"/>
      <c r="K156" s="2471"/>
    </row>
    <row r="157" spans="1:11" x14ac:dyDescent="0.25">
      <c r="A157" s="22"/>
      <c r="B157" s="11"/>
      <c r="D157" s="108"/>
    </row>
    <row r="158" spans="1:11" x14ac:dyDescent="0.25">
      <c r="A158" s="22"/>
      <c r="B158" s="11"/>
      <c r="D158" s="108"/>
    </row>
    <row r="159" spans="1:11" x14ac:dyDescent="0.25">
      <c r="A159" s="22"/>
      <c r="B159" s="11"/>
      <c r="D159" s="108"/>
    </row>
    <row r="160" spans="1:11" x14ac:dyDescent="0.25">
      <c r="A160" s="22"/>
      <c r="B160" s="11"/>
      <c r="D160" s="108"/>
    </row>
    <row r="161" spans="1:4" x14ac:dyDescent="0.25">
      <c r="A161" s="22"/>
      <c r="B161" s="11"/>
      <c r="D161" s="108"/>
    </row>
    <row r="162" spans="1:4" x14ac:dyDescent="0.25">
      <c r="A162" s="22"/>
      <c r="B162" s="11"/>
      <c r="D162" s="108"/>
    </row>
    <row r="163" spans="1:4" x14ac:dyDescent="0.25">
      <c r="A163" s="22"/>
      <c r="B163" s="11"/>
      <c r="D163" s="108"/>
    </row>
    <row r="164" spans="1:4" x14ac:dyDescent="0.25">
      <c r="A164" s="22"/>
      <c r="B164" s="11"/>
      <c r="D164" s="108"/>
    </row>
  </sheetData>
  <autoFilter ref="B6:K6"/>
  <customSheetViews>
    <customSheetView guid="{A61807DE-1A9F-4D9E-AA9C-2C2A4B8D3195}" showAutoFilter="1">
      <pane ySplit="6" topLeftCell="A40" activePane="bottomLeft" state="frozen"/>
      <selection pane="bottomLeft" activeCell="I49" sqref="I49"/>
      <pageMargins left="0.75" right="0.75" top="1" bottom="1" header="0.5" footer="0.5"/>
      <pageSetup orientation="portrait" r:id="rId1"/>
      <headerFooter alignWithMargins="0"/>
      <autoFilter ref="B6:B171"/>
    </customSheetView>
    <customSheetView guid="{C5727CAE-36E7-4F5C-A23D-3D3BFC529126}" showAutoFilter="1">
      <pane ySplit="6" topLeftCell="A40" activePane="bottomLeft" state="frozen"/>
      <selection pane="bottomLeft" activeCell="I49" sqref="I49"/>
      <pageMargins left="0.75" right="0.75" top="1" bottom="1" header="0.5" footer="0.5"/>
      <pageSetup orientation="portrait" r:id="rId2"/>
      <headerFooter alignWithMargins="0"/>
      <autoFilter ref="B6:B171"/>
    </customSheetView>
    <customSheetView guid="{DA733677-58EB-43A1-AB08-BCD2B2774334}" showAutoFilter="1">
      <pane ySplit="6" topLeftCell="A40" activePane="bottomLeft" state="frozen"/>
      <selection pane="bottomLeft" activeCell="I49" sqref="I49"/>
      <pageMargins left="0.75" right="0.75" top="1" bottom="1" header="0.5" footer="0.5"/>
      <pageSetup orientation="portrait" r:id="rId3"/>
      <headerFooter alignWithMargins="0"/>
      <autoFilter ref="B6:B171"/>
    </customSheetView>
  </customSheetViews>
  <mergeCells count="42">
    <mergeCell ref="C70:J70"/>
    <mergeCell ref="C59:J59"/>
    <mergeCell ref="H45:I45"/>
    <mergeCell ref="C36:J36"/>
    <mergeCell ref="A1:L1"/>
    <mergeCell ref="A2:B2"/>
    <mergeCell ref="C2:F2"/>
    <mergeCell ref="G2:H2"/>
    <mergeCell ref="I2:J2"/>
    <mergeCell ref="K2:L2"/>
    <mergeCell ref="H67:I67"/>
    <mergeCell ref="C23:J23"/>
    <mergeCell ref="H22:J22"/>
    <mergeCell ref="C18:J18"/>
    <mergeCell ref="C7:J7"/>
    <mergeCell ref="C16:J16"/>
    <mergeCell ref="H24:J24"/>
    <mergeCell ref="G3:H3"/>
    <mergeCell ref="A3:B3"/>
    <mergeCell ref="C29:J29"/>
    <mergeCell ref="H25:I25"/>
    <mergeCell ref="C8:J8"/>
    <mergeCell ref="C14:J14"/>
    <mergeCell ref="C4:F4"/>
    <mergeCell ref="I4:J4"/>
    <mergeCell ref="I5:J5"/>
    <mergeCell ref="C96:J96"/>
    <mergeCell ref="C85:K85"/>
    <mergeCell ref="I3:J3"/>
    <mergeCell ref="H20:J20"/>
    <mergeCell ref="A5:B5"/>
    <mergeCell ref="K3:L3"/>
    <mergeCell ref="K4:L4"/>
    <mergeCell ref="K5:L5"/>
    <mergeCell ref="C5:F5"/>
    <mergeCell ref="C78:J78"/>
    <mergeCell ref="A28:A29"/>
    <mergeCell ref="G4:H4"/>
    <mergeCell ref="C3:F3"/>
    <mergeCell ref="C48:J48"/>
    <mergeCell ref="C47:J47"/>
    <mergeCell ref="A4:B4"/>
  </mergeCells>
  <phoneticPr fontId="9" type="noConversion"/>
  <pageMargins left="0.75" right="0.75" top="1" bottom="1" header="0.5" footer="0.5"/>
  <pageSetup orientation="portrait" r:id="rId4"/>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rgb="FFFFFF00"/>
  </sheetPr>
  <dimension ref="A1:O172"/>
  <sheetViews>
    <sheetView workbookViewId="0">
      <pane ySplit="6" topLeftCell="A129" activePane="bottomLeft" state="frozen"/>
      <selection activeCell="C163" sqref="C163:J163"/>
      <selection pane="bottomLeft" activeCell="A127" sqref="A127"/>
    </sheetView>
  </sheetViews>
  <sheetFormatPr defaultRowHeight="15.75" x14ac:dyDescent="0.25"/>
  <cols>
    <col min="1" max="1" width="11" style="24" customWidth="1"/>
    <col min="2" max="7" width="10.140625" style="23" customWidth="1"/>
    <col min="8" max="8" width="13" style="23" customWidth="1"/>
    <col min="9" max="9" width="11.7109375" style="23" customWidth="1"/>
    <col min="10" max="10" width="10.140625" style="23" customWidth="1"/>
    <col min="11" max="11" width="20.7109375" style="2453" customWidth="1"/>
    <col min="12" max="12" width="56.85546875" style="3" customWidth="1"/>
    <col min="13" max="16384" width="9.140625" style="10"/>
  </cols>
  <sheetData>
    <row r="1" spans="1:15" s="2" customFormat="1" ht="30.75" customHeight="1" thickTop="1" x14ac:dyDescent="0.25">
      <c r="A1" s="3465" t="s">
        <v>584</v>
      </c>
      <c r="B1" s="3466"/>
      <c r="C1" s="3466"/>
      <c r="D1" s="3466"/>
      <c r="E1" s="3466"/>
      <c r="F1" s="3466"/>
      <c r="G1" s="3466"/>
      <c r="H1" s="3466"/>
      <c r="I1" s="3466"/>
      <c r="J1" s="3466"/>
      <c r="K1" s="3466"/>
      <c r="L1" s="3467"/>
      <c r="M1" s="1"/>
    </row>
    <row r="2" spans="1:15" s="5" customFormat="1" ht="20.25" customHeight="1" x14ac:dyDescent="0.25">
      <c r="A2" s="3463" t="s">
        <v>259</v>
      </c>
      <c r="B2" s="3464"/>
      <c r="C2" s="3445">
        <f>+(70+120+25)*25</f>
        <v>5375</v>
      </c>
      <c r="D2" s="3446"/>
      <c r="E2" s="3446"/>
      <c r="F2" s="3447"/>
      <c r="G2" s="3461"/>
      <c r="H2" s="3462"/>
      <c r="I2" s="3437" t="s">
        <v>260</v>
      </c>
      <c r="J2" s="3438"/>
      <c r="K2" s="3500" t="s">
        <v>267</v>
      </c>
      <c r="L2" s="3501"/>
      <c r="M2" s="4"/>
    </row>
    <row r="3" spans="1:15" s="5" customFormat="1" ht="20.25" customHeight="1" x14ac:dyDescent="0.25">
      <c r="A3" s="3463" t="s">
        <v>261</v>
      </c>
      <c r="B3" s="3464"/>
      <c r="C3" s="3445" t="s">
        <v>266</v>
      </c>
      <c r="D3" s="3446"/>
      <c r="E3" s="3446"/>
      <c r="F3" s="3447"/>
      <c r="G3" s="3440"/>
      <c r="H3" s="3441"/>
      <c r="I3" s="3437" t="s">
        <v>262</v>
      </c>
      <c r="J3" s="3438"/>
      <c r="K3" s="3500" t="s">
        <v>277</v>
      </c>
      <c r="L3" s="3501"/>
      <c r="M3" s="4"/>
    </row>
    <row r="4" spans="1:15" s="5" customFormat="1" ht="20.25" customHeight="1" x14ac:dyDescent="0.25">
      <c r="A4" s="3463" t="s">
        <v>263</v>
      </c>
      <c r="B4" s="3464"/>
      <c r="C4" s="3445" t="s">
        <v>3042</v>
      </c>
      <c r="D4" s="3446"/>
      <c r="E4" s="3446"/>
      <c r="F4" s="3447"/>
      <c r="G4" s="3461"/>
      <c r="H4" s="3462"/>
      <c r="I4" s="3437" t="s">
        <v>264</v>
      </c>
      <c r="J4" s="3438"/>
      <c r="K4" s="3500" t="s">
        <v>3910</v>
      </c>
      <c r="L4" s="3501"/>
      <c r="M4" s="4"/>
    </row>
    <row r="5" spans="1:15" s="5" customFormat="1" ht="90" customHeight="1" thickBot="1" x14ac:dyDescent="0.3">
      <c r="A5" s="3448" t="s">
        <v>265</v>
      </c>
      <c r="B5" s="3449"/>
      <c r="C5" s="3450" t="s">
        <v>3911</v>
      </c>
      <c r="D5" s="3451"/>
      <c r="E5" s="3451"/>
      <c r="F5" s="3452"/>
      <c r="G5" s="3717" t="s">
        <v>1886</v>
      </c>
      <c r="H5" s="3574"/>
      <c r="I5" s="3437" t="s">
        <v>397</v>
      </c>
      <c r="J5" s="3438"/>
      <c r="K5" s="3869" t="s">
        <v>3818</v>
      </c>
      <c r="L5" s="3870"/>
      <c r="M5" s="3874" t="s">
        <v>2611</v>
      </c>
      <c r="N5" s="3875"/>
      <c r="O5" s="3876"/>
    </row>
    <row r="6" spans="1:15" ht="43.5" customHeight="1" thickTop="1" thickBot="1" x14ac:dyDescent="0.3">
      <c r="A6" s="25" t="s">
        <v>1</v>
      </c>
      <c r="B6" s="26" t="s">
        <v>0</v>
      </c>
      <c r="C6" s="26" t="s">
        <v>2</v>
      </c>
      <c r="D6" s="26" t="s">
        <v>3</v>
      </c>
      <c r="E6" s="26" t="s">
        <v>4</v>
      </c>
      <c r="F6" s="758" t="s">
        <v>5</v>
      </c>
      <c r="G6" s="26" t="s">
        <v>6</v>
      </c>
      <c r="H6" s="26" t="s">
        <v>7</v>
      </c>
      <c r="I6" s="26" t="s">
        <v>8</v>
      </c>
      <c r="J6" s="26" t="s">
        <v>9</v>
      </c>
      <c r="K6" s="2673" t="s">
        <v>3817</v>
      </c>
      <c r="L6" s="27" t="s">
        <v>10</v>
      </c>
    </row>
    <row r="7" spans="1:15" ht="20.100000000000001" customHeight="1" thickTop="1" x14ac:dyDescent="0.25">
      <c r="A7" s="19">
        <v>40587</v>
      </c>
      <c r="B7" s="20" t="s">
        <v>12</v>
      </c>
      <c r="C7" s="106">
        <v>120</v>
      </c>
      <c r="D7" s="106">
        <v>42</v>
      </c>
      <c r="E7" s="106">
        <v>65</v>
      </c>
      <c r="F7" s="106">
        <v>16</v>
      </c>
      <c r="G7" s="106">
        <v>117</v>
      </c>
      <c r="H7" s="106"/>
      <c r="I7" s="106"/>
      <c r="J7" s="20"/>
      <c r="K7" s="2770" t="s">
        <v>2128</v>
      </c>
      <c r="L7" s="21" t="s">
        <v>895</v>
      </c>
    </row>
    <row r="8" spans="1:15" ht="20.100000000000001" customHeight="1" x14ac:dyDescent="0.25">
      <c r="A8" s="22">
        <v>40589</v>
      </c>
      <c r="B8" s="11" t="s">
        <v>186</v>
      </c>
      <c r="H8" s="23">
        <v>5285</v>
      </c>
      <c r="I8" s="23">
        <v>100</v>
      </c>
      <c r="J8" s="11"/>
      <c r="K8" s="2675"/>
      <c r="L8" s="3" t="s">
        <v>40</v>
      </c>
    </row>
    <row r="9" spans="1:15" ht="20.100000000000001" customHeight="1" x14ac:dyDescent="0.25">
      <c r="A9" s="22">
        <v>40592</v>
      </c>
      <c r="B9" s="11" t="s">
        <v>26</v>
      </c>
      <c r="C9" s="3489" t="s">
        <v>49</v>
      </c>
      <c r="D9" s="3489"/>
      <c r="E9" s="3489"/>
      <c r="F9" s="3489"/>
      <c r="G9" s="3489"/>
      <c r="H9" s="3489"/>
      <c r="I9" s="3489"/>
      <c r="J9" s="3489"/>
    </row>
    <row r="10" spans="1:15" ht="20.100000000000001" customHeight="1" x14ac:dyDescent="0.25">
      <c r="A10" s="22">
        <v>40621</v>
      </c>
      <c r="B10" s="11" t="s">
        <v>186</v>
      </c>
      <c r="C10" s="11"/>
      <c r="D10" s="11"/>
      <c r="E10" s="11"/>
      <c r="F10" s="11"/>
      <c r="G10" s="11"/>
      <c r="H10" s="23">
        <v>5290</v>
      </c>
      <c r="I10" s="23">
        <v>75</v>
      </c>
      <c r="J10" s="11"/>
      <c r="K10" s="2675"/>
      <c r="L10" s="3" t="s">
        <v>40</v>
      </c>
    </row>
    <row r="11" spans="1:15" ht="35.25" customHeight="1" x14ac:dyDescent="0.25">
      <c r="A11" s="22">
        <v>40637</v>
      </c>
      <c r="B11" s="11" t="s">
        <v>14</v>
      </c>
      <c r="C11" s="3439" t="s">
        <v>896</v>
      </c>
      <c r="D11" s="3439"/>
      <c r="E11" s="3439"/>
      <c r="F11" s="3439"/>
      <c r="G11" s="3439"/>
      <c r="H11" s="3439"/>
      <c r="I11" s="3439"/>
      <c r="J11" s="3439"/>
      <c r="K11" s="2459"/>
    </row>
    <row r="12" spans="1:15" ht="20.100000000000001" customHeight="1" x14ac:dyDescent="0.25">
      <c r="A12" s="22">
        <v>40639</v>
      </c>
      <c r="B12" s="11" t="s">
        <v>14</v>
      </c>
      <c r="C12" s="3489" t="s">
        <v>85</v>
      </c>
      <c r="D12" s="3489"/>
      <c r="E12" s="3489"/>
      <c r="F12" s="3489"/>
      <c r="G12" s="3489"/>
      <c r="H12" s="3489"/>
      <c r="I12" s="3489"/>
      <c r="J12" s="3489"/>
    </row>
    <row r="13" spans="1:15" ht="19.5" customHeight="1" x14ac:dyDescent="0.25">
      <c r="A13" s="22">
        <v>40660</v>
      </c>
      <c r="B13" s="11" t="s">
        <v>12</v>
      </c>
      <c r="C13" s="23">
        <v>127</v>
      </c>
      <c r="D13" s="23">
        <v>95</v>
      </c>
      <c r="E13" s="23">
        <v>25</v>
      </c>
      <c r="G13" s="23">
        <v>111</v>
      </c>
      <c r="L13" s="3" t="s">
        <v>3843</v>
      </c>
    </row>
    <row r="14" spans="1:15" ht="21.75" customHeight="1" x14ac:dyDescent="0.25">
      <c r="A14" s="22">
        <v>40699</v>
      </c>
      <c r="B14" s="11" t="s">
        <v>16</v>
      </c>
      <c r="C14" s="3439" t="s">
        <v>118</v>
      </c>
      <c r="D14" s="3439"/>
      <c r="E14" s="3439"/>
      <c r="F14" s="3439"/>
      <c r="G14" s="3439"/>
      <c r="H14" s="3439"/>
      <c r="I14" s="3439"/>
      <c r="J14" s="3439"/>
      <c r="K14" s="2459"/>
    </row>
    <row r="15" spans="1:15" ht="20.100000000000001" customHeight="1" thickBot="1" x14ac:dyDescent="0.3">
      <c r="A15" s="28">
        <v>40740</v>
      </c>
      <c r="B15" s="12" t="s">
        <v>186</v>
      </c>
      <c r="C15" s="116"/>
      <c r="D15" s="116"/>
      <c r="E15" s="116"/>
      <c r="F15" s="116"/>
      <c r="G15" s="116"/>
      <c r="H15" s="116">
        <v>5300</v>
      </c>
      <c r="I15" s="116">
        <v>100</v>
      </c>
      <c r="J15" s="116"/>
      <c r="K15" s="2534"/>
      <c r="L15" s="13" t="s">
        <v>154</v>
      </c>
    </row>
    <row r="16" spans="1:15" ht="20.100000000000001" customHeight="1" thickTop="1" x14ac:dyDescent="0.25">
      <c r="A16" s="39">
        <v>40909</v>
      </c>
      <c r="B16" s="40" t="s">
        <v>419</v>
      </c>
      <c r="C16" s="3530" t="s">
        <v>3576</v>
      </c>
      <c r="D16" s="3531"/>
      <c r="E16" s="3531"/>
      <c r="F16" s="3531"/>
      <c r="G16" s="3531"/>
      <c r="H16" s="3531"/>
      <c r="I16" s="3531"/>
      <c r="J16" s="3532"/>
      <c r="K16" s="2497"/>
      <c r="L16" s="41"/>
    </row>
    <row r="17" spans="1:12" ht="51.75" customHeight="1" x14ac:dyDescent="0.25">
      <c r="A17" s="19">
        <v>40926</v>
      </c>
      <c r="B17" s="20" t="s">
        <v>14</v>
      </c>
      <c r="C17" s="3877" t="s">
        <v>897</v>
      </c>
      <c r="D17" s="3878"/>
      <c r="E17" s="3878"/>
      <c r="F17" s="3878"/>
      <c r="G17" s="3878"/>
      <c r="H17" s="3878"/>
      <c r="I17" s="3878"/>
      <c r="J17" s="3879"/>
      <c r="K17" s="2591"/>
      <c r="L17" s="21"/>
    </row>
    <row r="18" spans="1:12" ht="20.100000000000001" customHeight="1" x14ac:dyDescent="0.25">
      <c r="A18" s="22">
        <v>40939</v>
      </c>
      <c r="B18" s="11" t="s">
        <v>186</v>
      </c>
      <c r="H18" s="23">
        <v>5400</v>
      </c>
      <c r="I18" s="23">
        <v>100</v>
      </c>
      <c r="L18" s="3" t="s">
        <v>40</v>
      </c>
    </row>
    <row r="19" spans="1:12" ht="65.25" customHeight="1" x14ac:dyDescent="0.25">
      <c r="A19" s="1254">
        <v>40951</v>
      </c>
      <c r="B19" s="1255" t="s">
        <v>31</v>
      </c>
      <c r="C19" s="3640" t="s">
        <v>1979</v>
      </c>
      <c r="D19" s="3641"/>
      <c r="E19" s="3641"/>
      <c r="F19" s="3641"/>
      <c r="G19" s="3641"/>
      <c r="H19" s="3641"/>
      <c r="I19" s="3641"/>
      <c r="J19" s="3642"/>
      <c r="K19" s="2536" t="s">
        <v>3844</v>
      </c>
      <c r="L19" s="1318" t="s">
        <v>2116</v>
      </c>
    </row>
    <row r="20" spans="1:12" ht="30" customHeight="1" x14ac:dyDescent="0.25">
      <c r="A20" s="22">
        <v>40960</v>
      </c>
      <c r="B20" s="11" t="s">
        <v>186</v>
      </c>
      <c r="D20" s="110"/>
      <c r="L20" s="3" t="s">
        <v>898</v>
      </c>
    </row>
    <row r="21" spans="1:12" ht="20.100000000000001" customHeight="1" x14ac:dyDescent="0.25">
      <c r="A21" s="22">
        <v>40962</v>
      </c>
      <c r="B21" s="11" t="s">
        <v>12</v>
      </c>
      <c r="C21" s="23">
        <v>75</v>
      </c>
      <c r="D21" s="110">
        <f t="shared" ref="D21:D84" si="0">+C21*(100-E21)/100</f>
        <v>74.25</v>
      </c>
      <c r="E21" s="23">
        <v>1</v>
      </c>
      <c r="F21" s="23" t="s">
        <v>159</v>
      </c>
      <c r="G21" s="23">
        <v>50</v>
      </c>
      <c r="L21" s="3" t="s">
        <v>899</v>
      </c>
    </row>
    <row r="22" spans="1:12" ht="20.100000000000001" customHeight="1" x14ac:dyDescent="0.25">
      <c r="A22" s="22">
        <v>40963</v>
      </c>
      <c r="B22" s="11" t="s">
        <v>14</v>
      </c>
      <c r="C22" s="3489" t="s">
        <v>85</v>
      </c>
      <c r="D22" s="3489"/>
      <c r="E22" s="3489"/>
      <c r="F22" s="3489"/>
      <c r="G22" s="3489"/>
      <c r="H22" s="3489"/>
      <c r="I22" s="3489"/>
      <c r="J22" s="3489"/>
    </row>
    <row r="23" spans="1:12" ht="20.100000000000001" customHeight="1" x14ac:dyDescent="0.25">
      <c r="A23" s="22">
        <v>40997</v>
      </c>
      <c r="B23" s="11" t="s">
        <v>12</v>
      </c>
      <c r="C23" s="23">
        <v>80</v>
      </c>
      <c r="D23" s="110">
        <f t="shared" si="0"/>
        <v>79.2</v>
      </c>
      <c r="E23" s="23">
        <v>1</v>
      </c>
      <c r="G23" s="23">
        <v>120</v>
      </c>
      <c r="L23" s="3" t="s">
        <v>200</v>
      </c>
    </row>
    <row r="24" spans="1:12" ht="20.100000000000001" customHeight="1" x14ac:dyDescent="0.25">
      <c r="A24" s="22">
        <v>41004</v>
      </c>
      <c r="B24" s="11" t="s">
        <v>186</v>
      </c>
      <c r="D24" s="110"/>
      <c r="L24" s="3" t="s">
        <v>900</v>
      </c>
    </row>
    <row r="25" spans="1:12" ht="20.100000000000001" customHeight="1" x14ac:dyDescent="0.25">
      <c r="A25" s="22">
        <v>41084</v>
      </c>
      <c r="B25" s="11" t="s">
        <v>14</v>
      </c>
      <c r="C25" s="3470" t="s">
        <v>232</v>
      </c>
      <c r="D25" s="3471"/>
      <c r="E25" s="3471"/>
      <c r="F25" s="3471"/>
      <c r="G25" s="3471"/>
      <c r="H25" s="3471"/>
      <c r="I25" s="3471"/>
      <c r="J25" s="3472"/>
      <c r="K25" s="2462"/>
    </row>
    <row r="26" spans="1:12" ht="20.100000000000001" customHeight="1" x14ac:dyDescent="0.25">
      <c r="A26" s="22">
        <v>41087</v>
      </c>
      <c r="B26" s="11" t="s">
        <v>14</v>
      </c>
      <c r="C26" s="3470" t="s">
        <v>232</v>
      </c>
      <c r="D26" s="3471"/>
      <c r="E26" s="3471"/>
      <c r="F26" s="3471"/>
      <c r="G26" s="3471"/>
      <c r="H26" s="3471"/>
      <c r="I26" s="3471"/>
      <c r="J26" s="3472"/>
      <c r="K26" s="2462"/>
    </row>
    <row r="27" spans="1:12" ht="20.100000000000001" customHeight="1" x14ac:dyDescent="0.25">
      <c r="A27" s="22">
        <v>41138</v>
      </c>
      <c r="B27" s="11" t="s">
        <v>12</v>
      </c>
      <c r="C27" s="23">
        <v>96</v>
      </c>
      <c r="D27" s="110">
        <f t="shared" si="0"/>
        <v>95.04</v>
      </c>
      <c r="E27" s="23">
        <v>1</v>
      </c>
      <c r="G27" s="23">
        <v>100</v>
      </c>
      <c r="L27" s="3" t="s">
        <v>22</v>
      </c>
    </row>
    <row r="28" spans="1:12" ht="16.5" thickBot="1" x14ac:dyDescent="0.3">
      <c r="A28" s="33">
        <v>41201</v>
      </c>
      <c r="B28" s="34" t="s">
        <v>14</v>
      </c>
      <c r="C28" s="3490" t="s">
        <v>232</v>
      </c>
      <c r="D28" s="3491"/>
      <c r="E28" s="3491"/>
      <c r="F28" s="3491"/>
      <c r="G28" s="3491"/>
      <c r="H28" s="3491"/>
      <c r="I28" s="3491"/>
      <c r="J28" s="3492"/>
      <c r="K28" s="2478"/>
      <c r="L28" s="35"/>
    </row>
    <row r="29" spans="1:12" ht="30.75" customHeight="1" thickTop="1" x14ac:dyDescent="0.25">
      <c r="A29" s="19">
        <v>41286</v>
      </c>
      <c r="B29" s="20" t="s">
        <v>186</v>
      </c>
      <c r="C29" s="106"/>
      <c r="D29" s="111"/>
      <c r="E29" s="106"/>
      <c r="F29" s="106"/>
      <c r="G29" s="106"/>
      <c r="H29" s="106">
        <v>5700</v>
      </c>
      <c r="I29" s="106">
        <v>97</v>
      </c>
      <c r="J29" s="106"/>
      <c r="K29" s="2665"/>
      <c r="L29" s="32" t="s">
        <v>901</v>
      </c>
    </row>
    <row r="30" spans="1:12" x14ac:dyDescent="0.25">
      <c r="A30" s="22">
        <v>41389</v>
      </c>
      <c r="B30" s="11" t="s">
        <v>12</v>
      </c>
      <c r="C30" s="23">
        <v>70</v>
      </c>
      <c r="D30" s="110">
        <f t="shared" si="0"/>
        <v>69.3</v>
      </c>
      <c r="E30" s="23">
        <v>1</v>
      </c>
      <c r="G30" s="23">
        <v>80</v>
      </c>
      <c r="L30" s="3" t="s">
        <v>313</v>
      </c>
    </row>
    <row r="31" spans="1:12" x14ac:dyDescent="0.25">
      <c r="A31" s="22">
        <v>41553</v>
      </c>
      <c r="B31" s="11" t="s">
        <v>186</v>
      </c>
      <c r="D31" s="110"/>
      <c r="H31" s="23">
        <v>5640</v>
      </c>
      <c r="I31" s="23">
        <v>70</v>
      </c>
      <c r="L31" s="3" t="s">
        <v>902</v>
      </c>
    </row>
    <row r="32" spans="1:12" ht="20.100000000000001" customHeight="1" thickBot="1" x14ac:dyDescent="0.3">
      <c r="A32" s="28">
        <v>41558</v>
      </c>
      <c r="B32" s="12" t="s">
        <v>12</v>
      </c>
      <c r="C32" s="116">
        <v>80</v>
      </c>
      <c r="D32" s="129">
        <f t="shared" si="0"/>
        <v>79.2</v>
      </c>
      <c r="E32" s="116">
        <v>1</v>
      </c>
      <c r="F32" s="116"/>
      <c r="G32" s="116">
        <v>110</v>
      </c>
      <c r="H32" s="116"/>
      <c r="I32" s="116"/>
      <c r="J32" s="116"/>
      <c r="K32" s="2534"/>
      <c r="L32" s="13" t="s">
        <v>313</v>
      </c>
    </row>
    <row r="33" spans="1:12" ht="16.5" thickTop="1" x14ac:dyDescent="0.25">
      <c r="A33" s="3868">
        <v>41653</v>
      </c>
      <c r="B33" s="30" t="s">
        <v>186</v>
      </c>
      <c r="C33" s="120"/>
      <c r="D33" s="121"/>
      <c r="E33" s="120"/>
      <c r="F33" s="120"/>
      <c r="G33" s="120"/>
      <c r="H33" s="120">
        <v>4765</v>
      </c>
      <c r="I33" s="120">
        <v>100</v>
      </c>
      <c r="J33" s="120"/>
      <c r="K33" s="2687"/>
      <c r="L33" s="74" t="s">
        <v>394</v>
      </c>
    </row>
    <row r="34" spans="1:12" ht="20.100000000000001" customHeight="1" x14ac:dyDescent="0.25">
      <c r="A34" s="3840"/>
      <c r="B34" s="11" t="s">
        <v>14</v>
      </c>
      <c r="C34" s="3470" t="s">
        <v>903</v>
      </c>
      <c r="D34" s="3471"/>
      <c r="E34" s="3471"/>
      <c r="F34" s="3471"/>
      <c r="G34" s="3471"/>
      <c r="H34" s="3471"/>
      <c r="I34" s="3471"/>
      <c r="J34" s="3472"/>
      <c r="K34" s="2462"/>
    </row>
    <row r="35" spans="1:12" ht="20.100000000000001" customHeight="1" x14ac:dyDescent="0.25">
      <c r="A35" s="22">
        <v>41717</v>
      </c>
      <c r="B35" s="11" t="s">
        <v>186</v>
      </c>
      <c r="C35" s="108"/>
      <c r="D35" s="108"/>
      <c r="E35" s="108"/>
      <c r="F35" s="108"/>
      <c r="G35" s="108"/>
      <c r="H35" s="108">
        <v>5460</v>
      </c>
      <c r="I35" s="108">
        <v>80</v>
      </c>
      <c r="L35" s="3" t="s">
        <v>904</v>
      </c>
    </row>
    <row r="36" spans="1:12" x14ac:dyDescent="0.25">
      <c r="A36" s="22">
        <v>41769</v>
      </c>
      <c r="B36" s="11" t="s">
        <v>12</v>
      </c>
      <c r="C36" s="23">
        <v>100</v>
      </c>
      <c r="D36" s="108">
        <f t="shared" si="0"/>
        <v>99</v>
      </c>
      <c r="E36" s="23">
        <v>1</v>
      </c>
      <c r="G36" s="23">
        <v>110</v>
      </c>
      <c r="L36" s="3" t="s">
        <v>905</v>
      </c>
    </row>
    <row r="37" spans="1:12" ht="20.100000000000001" customHeight="1" x14ac:dyDescent="0.25">
      <c r="A37" s="22">
        <v>41876</v>
      </c>
      <c r="B37" s="11" t="s">
        <v>186</v>
      </c>
      <c r="C37" s="110"/>
      <c r="D37" s="110"/>
      <c r="E37" s="110"/>
      <c r="F37" s="110"/>
      <c r="G37" s="110"/>
      <c r="H37" s="110">
        <v>5375</v>
      </c>
      <c r="I37" s="110">
        <v>71</v>
      </c>
      <c r="J37" s="110"/>
      <c r="K37" s="2461"/>
      <c r="L37" s="3" t="s">
        <v>906</v>
      </c>
    </row>
    <row r="38" spans="1:12" ht="20.100000000000001" customHeight="1" x14ac:dyDescent="0.25">
      <c r="A38" s="36">
        <v>41930</v>
      </c>
      <c r="B38" s="37" t="s">
        <v>12</v>
      </c>
      <c r="C38" s="90">
        <v>155</v>
      </c>
      <c r="D38" s="123">
        <f t="shared" si="0"/>
        <v>153.44999999999999</v>
      </c>
      <c r="E38" s="90">
        <v>1</v>
      </c>
      <c r="F38" s="90"/>
      <c r="G38" s="90">
        <v>110</v>
      </c>
      <c r="H38" s="90"/>
      <c r="I38" s="90"/>
      <c r="J38" s="90"/>
      <c r="K38" s="2523"/>
      <c r="L38" s="70" t="s">
        <v>18</v>
      </c>
    </row>
    <row r="39" spans="1:12" x14ac:dyDescent="0.25">
      <c r="A39" s="22">
        <v>41937</v>
      </c>
      <c r="B39" s="11" t="s">
        <v>12</v>
      </c>
      <c r="C39" s="23">
        <v>100</v>
      </c>
      <c r="D39" s="108">
        <f t="shared" si="0"/>
        <v>99</v>
      </c>
      <c r="E39" s="23">
        <v>1</v>
      </c>
      <c r="G39" s="23">
        <v>60</v>
      </c>
      <c r="L39" s="3" t="s">
        <v>18</v>
      </c>
    </row>
    <row r="40" spans="1:12" x14ac:dyDescent="0.25">
      <c r="A40" s="36">
        <v>41961</v>
      </c>
      <c r="B40" s="37" t="s">
        <v>12</v>
      </c>
      <c r="C40" s="90">
        <v>60</v>
      </c>
      <c r="D40" s="123">
        <f t="shared" si="0"/>
        <v>59.4</v>
      </c>
      <c r="E40" s="90">
        <v>1</v>
      </c>
      <c r="F40" s="90"/>
      <c r="G40" s="90">
        <v>65</v>
      </c>
      <c r="H40" s="90"/>
      <c r="I40" s="90"/>
      <c r="J40" s="90"/>
      <c r="K40" s="2523"/>
      <c r="L40" s="38" t="s">
        <v>18</v>
      </c>
    </row>
    <row r="41" spans="1:12" ht="20.100000000000001" customHeight="1" thickBot="1" x14ac:dyDescent="0.3">
      <c r="A41" s="14">
        <v>41987</v>
      </c>
      <c r="B41" s="15" t="s">
        <v>12</v>
      </c>
      <c r="C41" s="130">
        <v>50</v>
      </c>
      <c r="D41" s="131">
        <f t="shared" si="0"/>
        <v>49.5</v>
      </c>
      <c r="E41" s="130">
        <v>1</v>
      </c>
      <c r="F41" s="130"/>
      <c r="G41" s="130">
        <v>60</v>
      </c>
      <c r="H41" s="130"/>
      <c r="I41" s="130"/>
      <c r="J41" s="130"/>
      <c r="K41" s="2553"/>
      <c r="L41" s="55" t="s">
        <v>907</v>
      </c>
    </row>
    <row r="42" spans="1:12" ht="20.100000000000001" customHeight="1" thickTop="1" x14ac:dyDescent="0.25">
      <c r="A42" s="39">
        <v>42029</v>
      </c>
      <c r="B42" s="40" t="s">
        <v>186</v>
      </c>
      <c r="C42" s="105"/>
      <c r="D42" s="115"/>
      <c r="E42" s="105"/>
      <c r="F42" s="105"/>
      <c r="G42" s="105"/>
      <c r="H42" s="105">
        <v>5330</v>
      </c>
      <c r="I42" s="105">
        <v>91</v>
      </c>
      <c r="J42" s="105"/>
      <c r="K42" s="2496"/>
      <c r="L42" s="41" t="s">
        <v>40</v>
      </c>
    </row>
    <row r="43" spans="1:12" ht="20.100000000000001" customHeight="1" x14ac:dyDescent="0.25">
      <c r="A43" s="22">
        <v>42042</v>
      </c>
      <c r="B43" s="11" t="s">
        <v>14</v>
      </c>
      <c r="C43" s="3489" t="s">
        <v>172</v>
      </c>
      <c r="D43" s="3489"/>
      <c r="E43" s="3489"/>
      <c r="F43" s="3489"/>
      <c r="G43" s="3489"/>
      <c r="H43" s="3489"/>
      <c r="I43" s="3489"/>
      <c r="J43" s="3489"/>
    </row>
    <row r="44" spans="1:12" ht="20.100000000000001" customHeight="1" x14ac:dyDescent="0.25">
      <c r="A44" s="22">
        <v>42055</v>
      </c>
      <c r="B44" s="11" t="s">
        <v>14</v>
      </c>
      <c r="C44" s="3476" t="s">
        <v>1259</v>
      </c>
      <c r="D44" s="3478"/>
      <c r="E44" s="3478"/>
      <c r="F44" s="3478"/>
      <c r="G44" s="3478"/>
      <c r="H44" s="3478"/>
      <c r="I44" s="3478"/>
      <c r="J44" s="3477"/>
      <c r="K44" s="2469"/>
    </row>
    <row r="45" spans="1:12" ht="20.100000000000001" customHeight="1" x14ac:dyDescent="0.25">
      <c r="A45" s="22">
        <v>42059</v>
      </c>
      <c r="B45" s="11" t="s">
        <v>186</v>
      </c>
      <c r="D45" s="108"/>
      <c r="H45" s="23">
        <v>5330</v>
      </c>
      <c r="I45" s="23">
        <v>100</v>
      </c>
      <c r="L45" s="3" t="s">
        <v>40</v>
      </c>
    </row>
    <row r="46" spans="1:12" x14ac:dyDescent="0.25">
      <c r="A46" s="227">
        <v>42103</v>
      </c>
      <c r="B46" s="226" t="s">
        <v>12</v>
      </c>
      <c r="C46" s="228">
        <v>195</v>
      </c>
      <c r="D46" s="224">
        <f t="shared" si="0"/>
        <v>193.05</v>
      </c>
      <c r="E46" s="228">
        <v>1</v>
      </c>
      <c r="F46" s="228"/>
      <c r="G46" s="228">
        <v>35</v>
      </c>
      <c r="H46" s="228"/>
      <c r="I46" s="228"/>
      <c r="J46" s="228"/>
      <c r="K46" s="2523"/>
      <c r="L46" s="38" t="s">
        <v>18</v>
      </c>
    </row>
    <row r="47" spans="1:12" ht="20.100000000000001" customHeight="1" x14ac:dyDescent="0.25">
      <c r="A47" s="59">
        <v>42137</v>
      </c>
      <c r="B47" s="60" t="s">
        <v>12</v>
      </c>
      <c r="C47" s="133">
        <v>150</v>
      </c>
      <c r="D47" s="277">
        <f t="shared" si="0"/>
        <v>148.5</v>
      </c>
      <c r="E47" s="133">
        <v>1</v>
      </c>
      <c r="F47" s="133"/>
      <c r="G47" s="133">
        <v>40</v>
      </c>
      <c r="H47" s="133"/>
      <c r="I47" s="133"/>
      <c r="J47" s="133"/>
      <c r="K47" s="2529"/>
      <c r="L47" s="61" t="s">
        <v>1348</v>
      </c>
    </row>
    <row r="48" spans="1:12" x14ac:dyDescent="0.25">
      <c r="A48" s="22">
        <v>42139</v>
      </c>
      <c r="B48" s="278" t="s">
        <v>186</v>
      </c>
      <c r="D48" s="108"/>
      <c r="H48" s="23">
        <v>4920</v>
      </c>
      <c r="I48" s="23">
        <v>100</v>
      </c>
      <c r="L48" s="3" t="s">
        <v>40</v>
      </c>
    </row>
    <row r="49" spans="1:12" x14ac:dyDescent="0.25">
      <c r="A49" s="22">
        <v>42184</v>
      </c>
      <c r="B49" s="384" t="s">
        <v>12</v>
      </c>
      <c r="C49" s="23">
        <v>135</v>
      </c>
      <c r="D49" s="108">
        <f t="shared" si="0"/>
        <v>133.65</v>
      </c>
      <c r="E49" s="23">
        <v>1</v>
      </c>
      <c r="G49" s="23">
        <v>50</v>
      </c>
      <c r="L49" s="3" t="s">
        <v>18</v>
      </c>
    </row>
    <row r="50" spans="1:12" x14ac:dyDescent="0.25">
      <c r="A50" s="22">
        <v>42212</v>
      </c>
      <c r="B50" s="412" t="s">
        <v>12</v>
      </c>
      <c r="C50" s="23">
        <v>110</v>
      </c>
      <c r="D50" s="108">
        <f t="shared" si="0"/>
        <v>108.9</v>
      </c>
      <c r="E50" s="23">
        <v>1</v>
      </c>
      <c r="G50" s="23">
        <v>40</v>
      </c>
      <c r="L50" s="3" t="s">
        <v>18</v>
      </c>
    </row>
    <row r="51" spans="1:12" x14ac:dyDescent="0.25">
      <c r="A51" s="22">
        <v>42259</v>
      </c>
      <c r="B51" s="453" t="s">
        <v>12</v>
      </c>
      <c r="C51" s="23">
        <v>140</v>
      </c>
      <c r="D51" s="108">
        <f t="shared" si="0"/>
        <v>138.6</v>
      </c>
      <c r="E51" s="23">
        <v>1</v>
      </c>
      <c r="G51" s="23">
        <v>40</v>
      </c>
      <c r="L51" s="3" t="s">
        <v>18</v>
      </c>
    </row>
    <row r="52" spans="1:12" ht="20.100000000000001" customHeight="1" x14ac:dyDescent="0.25">
      <c r="A52" s="22">
        <v>42273</v>
      </c>
      <c r="B52" s="463" t="s">
        <v>12</v>
      </c>
      <c r="C52" s="23">
        <v>155</v>
      </c>
      <c r="D52" s="108">
        <f t="shared" si="0"/>
        <v>153.44999999999999</v>
      </c>
      <c r="E52" s="23">
        <v>1</v>
      </c>
      <c r="G52" s="23">
        <v>100</v>
      </c>
      <c r="L52" s="3" t="s">
        <v>22</v>
      </c>
    </row>
    <row r="53" spans="1:12" x14ac:dyDescent="0.25">
      <c r="A53" s="484">
        <v>42311</v>
      </c>
      <c r="B53" s="488" t="s">
        <v>186</v>
      </c>
      <c r="C53" s="489"/>
      <c r="D53" s="487"/>
      <c r="E53" s="489"/>
      <c r="F53" s="489"/>
      <c r="G53" s="489"/>
      <c r="H53" s="489">
        <v>5320</v>
      </c>
      <c r="I53" s="489">
        <v>100</v>
      </c>
      <c r="J53" s="489"/>
      <c r="K53" s="2471"/>
      <c r="L53" s="3" t="s">
        <v>40</v>
      </c>
    </row>
    <row r="54" spans="1:12" ht="15.75" customHeight="1" x14ac:dyDescent="0.25">
      <c r="A54" s="536">
        <v>42327</v>
      </c>
      <c r="B54" s="535" t="s">
        <v>12</v>
      </c>
      <c r="C54" s="537">
        <v>190</v>
      </c>
      <c r="D54" s="534">
        <f>+C54*(100-E54)/100</f>
        <v>188.1</v>
      </c>
      <c r="E54" s="537">
        <v>1</v>
      </c>
      <c r="F54" s="537"/>
      <c r="G54" s="537">
        <v>44</v>
      </c>
      <c r="H54" s="537"/>
      <c r="I54" s="537"/>
      <c r="J54" s="537"/>
      <c r="K54" s="2523"/>
      <c r="L54" s="38" t="s">
        <v>18</v>
      </c>
    </row>
    <row r="55" spans="1:12" ht="17.25" customHeight="1" x14ac:dyDescent="0.25">
      <c r="A55" s="530">
        <v>42328</v>
      </c>
      <c r="B55" s="533" t="s">
        <v>26</v>
      </c>
      <c r="C55" s="3476" t="s">
        <v>49</v>
      </c>
      <c r="D55" s="3478"/>
      <c r="E55" s="3478"/>
      <c r="F55" s="3478"/>
      <c r="G55" s="3478"/>
      <c r="H55" s="3478"/>
      <c r="I55" s="3478"/>
      <c r="J55" s="3477"/>
      <c r="K55" s="2469"/>
    </row>
    <row r="56" spans="1:12" ht="20.100000000000001" customHeight="1" x14ac:dyDescent="0.25">
      <c r="A56" s="22">
        <v>42340</v>
      </c>
      <c r="B56" s="545" t="s">
        <v>12</v>
      </c>
      <c r="C56" s="23">
        <v>135</v>
      </c>
      <c r="D56" s="108">
        <f t="shared" si="0"/>
        <v>133.65</v>
      </c>
      <c r="E56" s="23">
        <v>1</v>
      </c>
      <c r="G56" s="23">
        <v>100</v>
      </c>
      <c r="L56" s="3" t="s">
        <v>1535</v>
      </c>
    </row>
    <row r="57" spans="1:12" ht="20.100000000000001" customHeight="1" x14ac:dyDescent="0.25">
      <c r="A57" s="22">
        <v>42350</v>
      </c>
      <c r="B57" s="571" t="s">
        <v>12</v>
      </c>
      <c r="C57" s="23">
        <v>145</v>
      </c>
      <c r="D57" s="108">
        <f t="shared" si="0"/>
        <v>143.55000000000001</v>
      </c>
      <c r="E57" s="23">
        <v>1</v>
      </c>
      <c r="G57" s="23">
        <v>48</v>
      </c>
      <c r="L57" s="3" t="s">
        <v>18</v>
      </c>
    </row>
    <row r="58" spans="1:12" ht="20.100000000000001" customHeight="1" thickBot="1" x14ac:dyDescent="0.3">
      <c r="A58" s="1070">
        <v>42362</v>
      </c>
      <c r="B58" s="1084" t="s">
        <v>12</v>
      </c>
      <c r="C58" s="130">
        <v>115</v>
      </c>
      <c r="D58" s="1067">
        <f t="shared" si="0"/>
        <v>113.85</v>
      </c>
      <c r="E58" s="130">
        <v>1</v>
      </c>
      <c r="F58" s="130"/>
      <c r="G58" s="130">
        <v>50</v>
      </c>
      <c r="H58" s="130"/>
      <c r="I58" s="130"/>
      <c r="J58" s="130"/>
      <c r="K58" s="2553"/>
      <c r="L58" s="55" t="s">
        <v>18</v>
      </c>
    </row>
    <row r="59" spans="1:12" ht="20.100000000000001" customHeight="1" thickTop="1" x14ac:dyDescent="0.25">
      <c r="A59" s="39">
        <v>42381</v>
      </c>
      <c r="B59" s="40" t="s">
        <v>186</v>
      </c>
      <c r="C59" s="105"/>
      <c r="D59" s="1063"/>
      <c r="E59" s="105"/>
      <c r="F59" s="105"/>
      <c r="G59" s="105"/>
      <c r="H59" s="105">
        <v>5430</v>
      </c>
      <c r="I59" s="105">
        <v>98</v>
      </c>
      <c r="J59" s="105"/>
      <c r="K59" s="2496"/>
      <c r="L59" s="41" t="s">
        <v>1577</v>
      </c>
    </row>
    <row r="60" spans="1:12" ht="20.100000000000001" customHeight="1" x14ac:dyDescent="0.25">
      <c r="A60" s="22">
        <v>42427</v>
      </c>
      <c r="B60" s="634" t="s">
        <v>12</v>
      </c>
      <c r="C60" s="23">
        <v>155</v>
      </c>
      <c r="D60" s="108">
        <f t="shared" si="0"/>
        <v>153.44999999999999</v>
      </c>
      <c r="E60" s="23">
        <v>1</v>
      </c>
      <c r="G60" s="23">
        <v>100</v>
      </c>
      <c r="L60" s="3" t="s">
        <v>1623</v>
      </c>
    </row>
    <row r="61" spans="1:12" x14ac:dyDescent="0.25">
      <c r="A61" s="62">
        <v>42429</v>
      </c>
      <c r="B61" s="63" t="s">
        <v>12</v>
      </c>
      <c r="C61" s="136">
        <v>170</v>
      </c>
      <c r="D61" s="782">
        <f t="shared" si="0"/>
        <v>168.3</v>
      </c>
      <c r="E61" s="136">
        <v>1</v>
      </c>
      <c r="F61" s="136"/>
      <c r="G61" s="136">
        <v>70</v>
      </c>
      <c r="H61" s="136"/>
      <c r="I61" s="136"/>
      <c r="J61" s="136"/>
      <c r="K61" s="2697"/>
      <c r="L61" s="64" t="s">
        <v>18</v>
      </c>
    </row>
    <row r="62" spans="1:12" ht="20.100000000000001" customHeight="1" x14ac:dyDescent="0.25">
      <c r="A62" s="739">
        <v>42474</v>
      </c>
      <c r="B62" s="738" t="s">
        <v>12</v>
      </c>
      <c r="C62" s="737">
        <v>105</v>
      </c>
      <c r="D62" s="736">
        <f t="shared" si="0"/>
        <v>103.95</v>
      </c>
      <c r="E62" s="737">
        <v>1</v>
      </c>
      <c r="F62" s="737"/>
      <c r="G62" s="737">
        <v>40</v>
      </c>
      <c r="H62" s="737"/>
      <c r="I62" s="737"/>
      <c r="J62" s="737"/>
      <c r="K62" s="2523"/>
      <c r="L62" s="38" t="s">
        <v>18</v>
      </c>
    </row>
    <row r="63" spans="1:12" ht="20.100000000000001" customHeight="1" x14ac:dyDescent="0.25">
      <c r="A63" s="62">
        <v>42490</v>
      </c>
      <c r="B63" s="63" t="s">
        <v>12</v>
      </c>
      <c r="C63" s="136">
        <v>170</v>
      </c>
      <c r="D63" s="782">
        <f t="shared" si="0"/>
        <v>168.3</v>
      </c>
      <c r="E63" s="136">
        <v>1</v>
      </c>
      <c r="F63" s="136"/>
      <c r="G63" s="136">
        <v>50</v>
      </c>
      <c r="H63" s="136"/>
      <c r="I63" s="136"/>
      <c r="J63" s="136"/>
      <c r="K63" s="2697"/>
      <c r="L63" s="64" t="s">
        <v>18</v>
      </c>
    </row>
    <row r="64" spans="1:12" x14ac:dyDescent="0.25">
      <c r="A64" s="739">
        <v>42500</v>
      </c>
      <c r="B64" s="738" t="s">
        <v>12</v>
      </c>
      <c r="C64" s="737">
        <v>130</v>
      </c>
      <c r="D64" s="736">
        <f t="shared" si="0"/>
        <v>128.69999999999999</v>
      </c>
      <c r="E64" s="737">
        <v>1</v>
      </c>
      <c r="F64" s="737"/>
      <c r="G64" s="737">
        <v>70</v>
      </c>
      <c r="H64" s="737"/>
      <c r="I64" s="737"/>
      <c r="J64" s="737"/>
      <c r="K64" s="2523"/>
      <c r="L64" s="38" t="s">
        <v>18</v>
      </c>
    </row>
    <row r="65" spans="1:12" x14ac:dyDescent="0.25">
      <c r="A65" s="739">
        <v>42511</v>
      </c>
      <c r="B65" s="738" t="s">
        <v>12</v>
      </c>
      <c r="C65" s="737">
        <v>115</v>
      </c>
      <c r="D65" s="736">
        <f t="shared" si="0"/>
        <v>113.85</v>
      </c>
      <c r="E65" s="737">
        <v>1</v>
      </c>
      <c r="F65" s="737"/>
      <c r="G65" s="737">
        <v>40</v>
      </c>
      <c r="H65" s="737"/>
      <c r="I65" s="737"/>
      <c r="J65" s="737"/>
      <c r="K65" s="2523"/>
      <c r="L65" s="38" t="s">
        <v>18</v>
      </c>
    </row>
    <row r="66" spans="1:12" x14ac:dyDescent="0.25">
      <c r="A66" s="62">
        <v>42517</v>
      </c>
      <c r="B66" s="63" t="s">
        <v>12</v>
      </c>
      <c r="C66" s="136">
        <v>180</v>
      </c>
      <c r="D66" s="782">
        <f t="shared" si="0"/>
        <v>178.2</v>
      </c>
      <c r="E66" s="136">
        <v>1</v>
      </c>
      <c r="F66" s="136"/>
      <c r="G66" s="136">
        <v>65</v>
      </c>
      <c r="H66" s="136"/>
      <c r="I66" s="136"/>
      <c r="J66" s="136"/>
      <c r="K66" s="2697"/>
      <c r="L66" s="64" t="s">
        <v>18</v>
      </c>
    </row>
    <row r="67" spans="1:12" x14ac:dyDescent="0.25">
      <c r="A67" s="739">
        <v>42543</v>
      </c>
      <c r="B67" s="738" t="s">
        <v>12</v>
      </c>
      <c r="C67" s="737">
        <v>255</v>
      </c>
      <c r="D67" s="736">
        <f t="shared" si="0"/>
        <v>252.45</v>
      </c>
      <c r="E67" s="737">
        <v>1</v>
      </c>
      <c r="F67" s="737"/>
      <c r="G67" s="737">
        <v>70</v>
      </c>
      <c r="H67" s="737"/>
      <c r="I67" s="737"/>
      <c r="J67" s="737"/>
      <c r="K67" s="2523"/>
      <c r="L67" s="38" t="s">
        <v>18</v>
      </c>
    </row>
    <row r="68" spans="1:12" x14ac:dyDescent="0.25">
      <c r="A68" s="22">
        <v>42548</v>
      </c>
      <c r="B68" s="741" t="s">
        <v>14</v>
      </c>
      <c r="C68" s="3476" t="s">
        <v>1775</v>
      </c>
      <c r="D68" s="3478"/>
      <c r="E68" s="3478"/>
      <c r="F68" s="3478"/>
      <c r="G68" s="3478"/>
      <c r="H68" s="3478"/>
      <c r="I68" s="3478"/>
      <c r="J68" s="3477"/>
      <c r="K68" s="2469"/>
    </row>
    <row r="69" spans="1:12" ht="35.25" customHeight="1" x14ac:dyDescent="0.25">
      <c r="A69" s="62">
        <v>42560</v>
      </c>
      <c r="B69" s="63" t="s">
        <v>12</v>
      </c>
      <c r="C69" s="136">
        <v>180</v>
      </c>
      <c r="D69" s="782">
        <f t="shared" si="0"/>
        <v>178.2</v>
      </c>
      <c r="E69" s="136">
        <v>1</v>
      </c>
      <c r="F69" s="136"/>
      <c r="G69" s="136">
        <v>70</v>
      </c>
      <c r="H69" s="136"/>
      <c r="I69" s="136"/>
      <c r="J69" s="136"/>
      <c r="K69" s="2697"/>
      <c r="L69" s="64" t="s">
        <v>18</v>
      </c>
    </row>
    <row r="70" spans="1:12" ht="35.25" customHeight="1" x14ac:dyDescent="0.25">
      <c r="A70" s="774">
        <v>42576</v>
      </c>
      <c r="B70" s="775" t="s">
        <v>186</v>
      </c>
      <c r="C70" s="773"/>
      <c r="D70" s="772"/>
      <c r="E70" s="773"/>
      <c r="F70" s="773"/>
      <c r="G70" s="773"/>
      <c r="H70" s="773">
        <v>5265</v>
      </c>
      <c r="I70" s="773">
        <v>100</v>
      </c>
      <c r="J70" s="773"/>
      <c r="L70" s="3" t="s">
        <v>40</v>
      </c>
    </row>
    <row r="71" spans="1:12" ht="35.25" customHeight="1" x14ac:dyDescent="0.25">
      <c r="A71" s="770">
        <v>42579</v>
      </c>
      <c r="B71" s="769" t="s">
        <v>12</v>
      </c>
      <c r="C71" s="771">
        <v>120</v>
      </c>
      <c r="D71" s="768">
        <f t="shared" si="0"/>
        <v>118.8</v>
      </c>
      <c r="E71" s="771">
        <v>1</v>
      </c>
      <c r="F71" s="771"/>
      <c r="G71" s="771">
        <v>50</v>
      </c>
      <c r="H71" s="771"/>
      <c r="I71" s="771"/>
      <c r="J71" s="771"/>
      <c r="K71" s="2523"/>
      <c r="L71" s="38" t="s">
        <v>18</v>
      </c>
    </row>
    <row r="72" spans="1:12" ht="35.25" customHeight="1" x14ac:dyDescent="0.25">
      <c r="A72" s="22">
        <v>42581</v>
      </c>
      <c r="B72" s="11" t="s">
        <v>12</v>
      </c>
      <c r="C72" s="23">
        <v>170</v>
      </c>
      <c r="D72" s="108">
        <f t="shared" si="0"/>
        <v>168.3</v>
      </c>
      <c r="E72" s="23">
        <v>1</v>
      </c>
      <c r="G72" s="23">
        <v>155</v>
      </c>
      <c r="L72" s="3" t="s">
        <v>22</v>
      </c>
    </row>
    <row r="73" spans="1:12" ht="35.25" customHeight="1" x14ac:dyDescent="0.25">
      <c r="A73" s="22">
        <v>42585</v>
      </c>
      <c r="B73" s="11" t="s">
        <v>12</v>
      </c>
      <c r="C73" s="23">
        <v>160</v>
      </c>
      <c r="D73" s="108">
        <f t="shared" si="0"/>
        <v>158.4</v>
      </c>
      <c r="E73" s="23">
        <v>1</v>
      </c>
      <c r="G73" s="23">
        <v>50</v>
      </c>
      <c r="L73" s="3" t="s">
        <v>18</v>
      </c>
    </row>
    <row r="74" spans="1:12" ht="31.5" customHeight="1" x14ac:dyDescent="0.25">
      <c r="A74" s="22">
        <v>42594</v>
      </c>
      <c r="B74" s="791" t="s">
        <v>12</v>
      </c>
      <c r="C74" s="23">
        <v>145</v>
      </c>
      <c r="D74" s="108">
        <f t="shared" si="0"/>
        <v>143.55000000000001</v>
      </c>
      <c r="E74" s="23">
        <v>1</v>
      </c>
      <c r="G74" s="23">
        <v>50</v>
      </c>
      <c r="L74" s="3" t="s">
        <v>18</v>
      </c>
    </row>
    <row r="75" spans="1:12" ht="31.5" customHeight="1" x14ac:dyDescent="0.25">
      <c r="A75" s="22">
        <v>42680</v>
      </c>
      <c r="B75" s="860" t="s">
        <v>186</v>
      </c>
      <c r="D75" s="108"/>
      <c r="H75" s="3445" t="s">
        <v>329</v>
      </c>
      <c r="I75" s="3447"/>
      <c r="L75" s="3" t="s">
        <v>40</v>
      </c>
    </row>
    <row r="76" spans="1:12" ht="31.5" customHeight="1" thickBot="1" x14ac:dyDescent="0.3">
      <c r="A76" s="917">
        <v>42683</v>
      </c>
      <c r="B76" s="925" t="s">
        <v>12</v>
      </c>
      <c r="C76" s="926">
        <v>175</v>
      </c>
      <c r="D76" s="928">
        <f t="shared" si="0"/>
        <v>168</v>
      </c>
      <c r="E76" s="926">
        <v>4</v>
      </c>
      <c r="F76" s="926"/>
      <c r="G76" s="926">
        <v>110</v>
      </c>
      <c r="H76" s="926"/>
      <c r="I76" s="926"/>
      <c r="J76" s="926"/>
      <c r="K76" s="2534"/>
      <c r="L76" s="13" t="s">
        <v>22</v>
      </c>
    </row>
    <row r="77" spans="1:12" ht="31.5" customHeight="1" thickTop="1" x14ac:dyDescent="0.25">
      <c r="A77" s="39">
        <v>42776</v>
      </c>
      <c r="B77" s="40" t="s">
        <v>12</v>
      </c>
      <c r="C77" s="105">
        <v>150</v>
      </c>
      <c r="D77" s="919">
        <f t="shared" si="0"/>
        <v>139.5</v>
      </c>
      <c r="E77" s="105">
        <v>7</v>
      </c>
      <c r="F77" s="105"/>
      <c r="G77" s="105">
        <v>120</v>
      </c>
      <c r="H77" s="105"/>
      <c r="I77" s="105"/>
      <c r="J77" s="105"/>
      <c r="K77" s="2496"/>
      <c r="L77" s="41" t="s">
        <v>1623</v>
      </c>
    </row>
    <row r="78" spans="1:12" ht="31.5" customHeight="1" x14ac:dyDescent="0.25">
      <c r="A78" s="923">
        <v>42791</v>
      </c>
      <c r="B78" s="922" t="s">
        <v>12</v>
      </c>
      <c r="C78" s="924">
        <v>115</v>
      </c>
      <c r="D78" s="920">
        <f t="shared" si="0"/>
        <v>106.95</v>
      </c>
      <c r="E78" s="924">
        <v>7</v>
      </c>
      <c r="F78" s="924"/>
      <c r="G78" s="924">
        <v>50</v>
      </c>
      <c r="H78" s="924"/>
      <c r="I78" s="924"/>
      <c r="J78" s="924"/>
      <c r="K78" s="2523"/>
      <c r="L78" s="38" t="s">
        <v>18</v>
      </c>
    </row>
    <row r="79" spans="1:12" ht="31.5" customHeight="1" x14ac:dyDescent="0.25">
      <c r="A79" s="1038">
        <v>42811</v>
      </c>
      <c r="B79" s="1037" t="s">
        <v>12</v>
      </c>
      <c r="C79" s="1039">
        <v>110</v>
      </c>
      <c r="D79" s="1036">
        <f t="shared" si="0"/>
        <v>102.3</v>
      </c>
      <c r="E79" s="1039">
        <v>7</v>
      </c>
      <c r="F79" s="1039"/>
      <c r="G79" s="1039">
        <v>50</v>
      </c>
      <c r="H79" s="1039"/>
      <c r="I79" s="1039"/>
      <c r="J79" s="1039"/>
      <c r="K79" s="2523"/>
      <c r="L79" s="70" t="s">
        <v>18</v>
      </c>
    </row>
    <row r="80" spans="1:12" ht="31.5" customHeight="1" x14ac:dyDescent="0.25">
      <c r="A80" s="1048">
        <v>42823</v>
      </c>
      <c r="B80" s="1047" t="s">
        <v>12</v>
      </c>
      <c r="C80" s="1049">
        <v>105</v>
      </c>
      <c r="D80" s="1046">
        <f t="shared" si="0"/>
        <v>97.65</v>
      </c>
      <c r="E80" s="1049">
        <v>7</v>
      </c>
      <c r="F80" s="1049"/>
      <c r="G80" s="1049">
        <v>50</v>
      </c>
      <c r="H80" s="1049"/>
      <c r="I80" s="1049"/>
      <c r="J80" s="1049"/>
      <c r="K80" s="2523"/>
      <c r="L80" s="38" t="s">
        <v>18</v>
      </c>
    </row>
    <row r="81" spans="1:12" ht="31.5" customHeight="1" x14ac:dyDescent="0.25">
      <c r="A81" s="1113">
        <v>42852</v>
      </c>
      <c r="B81" s="1112" t="s">
        <v>12</v>
      </c>
      <c r="C81" s="1114">
        <v>130</v>
      </c>
      <c r="D81" s="1111">
        <f t="shared" si="0"/>
        <v>120.9</v>
      </c>
      <c r="E81" s="1114">
        <v>7</v>
      </c>
      <c r="F81" s="1114"/>
      <c r="G81" s="1114">
        <v>50</v>
      </c>
      <c r="H81" s="1114"/>
      <c r="I81" s="1114"/>
      <c r="J81" s="1114"/>
      <c r="K81" s="2523"/>
      <c r="L81" s="38" t="s">
        <v>18</v>
      </c>
    </row>
    <row r="82" spans="1:12" ht="20.100000000000001" customHeight="1" x14ac:dyDescent="0.25">
      <c r="A82" s="1568">
        <v>42868</v>
      </c>
      <c r="B82" s="1567" t="s">
        <v>12</v>
      </c>
      <c r="C82" s="1569">
        <v>155</v>
      </c>
      <c r="D82" s="1562">
        <f t="shared" si="0"/>
        <v>144.15</v>
      </c>
      <c r="E82" s="1569">
        <v>7</v>
      </c>
      <c r="F82" s="1569"/>
      <c r="G82" s="1569">
        <v>50</v>
      </c>
      <c r="H82" s="1569"/>
      <c r="I82" s="1569"/>
      <c r="J82" s="1569"/>
      <c r="K82" s="2523"/>
      <c r="L82" s="38" t="s">
        <v>18</v>
      </c>
    </row>
    <row r="83" spans="1:12" ht="20.100000000000001" customHeight="1" x14ac:dyDescent="0.25">
      <c r="A83" s="1568">
        <v>42924</v>
      </c>
      <c r="B83" s="1567" t="s">
        <v>12</v>
      </c>
      <c r="C83" s="1569">
        <v>150</v>
      </c>
      <c r="D83" s="1562">
        <f t="shared" si="0"/>
        <v>139.5</v>
      </c>
      <c r="E83" s="1569">
        <v>7</v>
      </c>
      <c r="F83" s="1569"/>
      <c r="G83" s="1569">
        <v>50</v>
      </c>
      <c r="H83" s="1569"/>
      <c r="I83" s="1569"/>
      <c r="J83" s="1569"/>
      <c r="K83" s="2523"/>
      <c r="L83" s="38" t="s">
        <v>18</v>
      </c>
    </row>
    <row r="84" spans="1:12" ht="20.100000000000001" customHeight="1" x14ac:dyDescent="0.25">
      <c r="A84" s="1568">
        <v>42938</v>
      </c>
      <c r="B84" s="1567" t="s">
        <v>12</v>
      </c>
      <c r="C84" s="1569">
        <v>135</v>
      </c>
      <c r="D84" s="1562">
        <f t="shared" si="0"/>
        <v>125.55</v>
      </c>
      <c r="E84" s="1569">
        <v>7</v>
      </c>
      <c r="F84" s="1569"/>
      <c r="G84" s="1569">
        <v>50</v>
      </c>
      <c r="H84" s="1569"/>
      <c r="I84" s="1569"/>
      <c r="J84" s="1569"/>
      <c r="K84" s="2523"/>
      <c r="L84" s="38" t="s">
        <v>18</v>
      </c>
    </row>
    <row r="85" spans="1:12" ht="20.100000000000001" customHeight="1" x14ac:dyDescent="0.25">
      <c r="A85" s="22">
        <v>42954</v>
      </c>
      <c r="B85" s="11" t="s">
        <v>186</v>
      </c>
      <c r="D85" s="108"/>
      <c r="H85" s="23">
        <v>4370</v>
      </c>
      <c r="I85" s="23">
        <v>100</v>
      </c>
      <c r="L85" s="3" t="s">
        <v>40</v>
      </c>
    </row>
    <row r="86" spans="1:12" ht="20.100000000000001" customHeight="1" x14ac:dyDescent="0.25">
      <c r="A86" s="22">
        <v>42990</v>
      </c>
      <c r="B86" s="11" t="s">
        <v>14</v>
      </c>
      <c r="C86" s="3456" t="s">
        <v>203</v>
      </c>
      <c r="D86" s="3457"/>
      <c r="E86" s="3457"/>
      <c r="F86" s="3457"/>
      <c r="G86" s="3457"/>
      <c r="H86" s="3457"/>
      <c r="I86" s="3457"/>
      <c r="J86" s="3458"/>
      <c r="K86" s="2460"/>
    </row>
    <row r="87" spans="1:12" x14ac:dyDescent="0.25">
      <c r="A87" s="1568">
        <v>42999</v>
      </c>
      <c r="B87" s="1567" t="s">
        <v>12</v>
      </c>
      <c r="C87" s="1569">
        <v>115</v>
      </c>
      <c r="D87" s="1562">
        <f t="shared" ref="D87:D149" si="1">+C87*(100-E87)/100</f>
        <v>106.95</v>
      </c>
      <c r="E87" s="1569">
        <v>7</v>
      </c>
      <c r="F87" s="1569"/>
      <c r="G87" s="1569">
        <v>40</v>
      </c>
      <c r="H87" s="1569"/>
      <c r="I87" s="1569"/>
      <c r="J87" s="1569"/>
      <c r="K87" s="2523"/>
      <c r="L87" s="38" t="s">
        <v>18</v>
      </c>
    </row>
    <row r="88" spans="1:12" ht="20.100000000000001" customHeight="1" x14ac:dyDescent="0.25">
      <c r="A88" s="1568">
        <v>43018</v>
      </c>
      <c r="B88" s="1567" t="s">
        <v>12</v>
      </c>
      <c r="C88" s="1569">
        <v>135</v>
      </c>
      <c r="D88" s="1562">
        <f t="shared" si="1"/>
        <v>125.55</v>
      </c>
      <c r="E88" s="1569">
        <v>7</v>
      </c>
      <c r="F88" s="1569"/>
      <c r="G88" s="1569">
        <v>40</v>
      </c>
      <c r="H88" s="1569"/>
      <c r="I88" s="1569"/>
      <c r="J88" s="1569"/>
      <c r="K88" s="2523"/>
      <c r="L88" s="38" t="s">
        <v>18</v>
      </c>
    </row>
    <row r="89" spans="1:12" x14ac:dyDescent="0.25">
      <c r="A89" s="1568">
        <v>43043</v>
      </c>
      <c r="B89" s="1567" t="s">
        <v>12</v>
      </c>
      <c r="C89" s="1562">
        <v>115</v>
      </c>
      <c r="D89" s="1562">
        <f t="shared" si="1"/>
        <v>106.95</v>
      </c>
      <c r="E89" s="1562">
        <v>7</v>
      </c>
      <c r="F89" s="1562"/>
      <c r="G89" s="1562">
        <v>40</v>
      </c>
      <c r="H89" s="1562"/>
      <c r="I89" s="1562"/>
      <c r="J89" s="1569"/>
      <c r="K89" s="2523"/>
      <c r="L89" s="38" t="s">
        <v>18</v>
      </c>
    </row>
    <row r="90" spans="1:12" ht="20.100000000000001" customHeight="1" x14ac:dyDescent="0.25">
      <c r="A90" s="1347">
        <v>43082</v>
      </c>
      <c r="B90" s="1348" t="s">
        <v>186</v>
      </c>
      <c r="C90" s="258"/>
      <c r="D90" s="258"/>
      <c r="E90" s="258"/>
      <c r="F90" s="258"/>
      <c r="G90" s="258"/>
      <c r="H90" s="3470" t="s">
        <v>2392</v>
      </c>
      <c r="I90" s="3472"/>
      <c r="J90" s="258"/>
      <c r="K90" s="2546"/>
      <c r="L90" s="3" t="s">
        <v>40</v>
      </c>
    </row>
    <row r="91" spans="1:12" ht="16.5" thickBot="1" x14ac:dyDescent="0.3">
      <c r="A91" s="1565">
        <v>43091</v>
      </c>
      <c r="B91" s="1571" t="s">
        <v>12</v>
      </c>
      <c r="C91" s="130">
        <v>115</v>
      </c>
      <c r="D91" s="1566">
        <f t="shared" si="1"/>
        <v>106.95</v>
      </c>
      <c r="E91" s="130">
        <v>7</v>
      </c>
      <c r="F91" s="130"/>
      <c r="G91" s="130">
        <v>50</v>
      </c>
      <c r="H91" s="130"/>
      <c r="I91" s="130"/>
      <c r="J91" s="130"/>
      <c r="K91" s="2553"/>
      <c r="L91" s="55" t="s">
        <v>18</v>
      </c>
    </row>
    <row r="92" spans="1:12" ht="16.5" thickTop="1" x14ac:dyDescent="0.25">
      <c r="A92" s="39">
        <v>43215</v>
      </c>
      <c r="B92" s="40" t="s">
        <v>12</v>
      </c>
      <c r="C92" s="105">
        <v>200</v>
      </c>
      <c r="D92" s="1561">
        <f t="shared" si="1"/>
        <v>186</v>
      </c>
      <c r="E92" s="105">
        <v>7</v>
      </c>
      <c r="F92" s="105"/>
      <c r="G92" s="105">
        <v>100</v>
      </c>
      <c r="H92" s="105"/>
      <c r="I92" s="105"/>
      <c r="J92" s="105"/>
      <c r="K92" s="2496"/>
      <c r="L92" s="41" t="s">
        <v>1623</v>
      </c>
    </row>
    <row r="93" spans="1:12" ht="42.75" customHeight="1" x14ac:dyDescent="0.25">
      <c r="A93" s="22">
        <v>43245</v>
      </c>
      <c r="B93" s="11" t="s">
        <v>14</v>
      </c>
      <c r="C93" s="3476" t="s">
        <v>2600</v>
      </c>
      <c r="D93" s="3478"/>
      <c r="E93" s="3478"/>
      <c r="F93" s="3478"/>
      <c r="G93" s="3478"/>
      <c r="H93" s="3478"/>
      <c r="I93" s="3478"/>
      <c r="J93" s="3477"/>
      <c r="K93" s="2469"/>
      <c r="L93" s="1585" t="s">
        <v>2601</v>
      </c>
    </row>
    <row r="94" spans="1:12" ht="55.5" customHeight="1" x14ac:dyDescent="0.25">
      <c r="A94" s="22">
        <v>43250</v>
      </c>
      <c r="B94" s="11" t="s">
        <v>14</v>
      </c>
      <c r="C94" s="3476" t="s">
        <v>2605</v>
      </c>
      <c r="D94" s="3478"/>
      <c r="E94" s="3478"/>
      <c r="F94" s="3478"/>
      <c r="G94" s="3478"/>
      <c r="H94" s="3478"/>
      <c r="I94" s="3478"/>
      <c r="J94" s="3477"/>
      <c r="K94" s="2469"/>
    </row>
    <row r="95" spans="1:12" ht="114.75" customHeight="1" x14ac:dyDescent="0.25">
      <c r="A95" s="1254">
        <v>43254</v>
      </c>
      <c r="B95" s="1255" t="s">
        <v>31</v>
      </c>
      <c r="C95" s="3583" t="s">
        <v>3845</v>
      </c>
      <c r="D95" s="3584"/>
      <c r="E95" s="3584"/>
      <c r="F95" s="3584"/>
      <c r="G95" s="3584"/>
      <c r="H95" s="3584"/>
      <c r="I95" s="3584"/>
      <c r="J95" s="3585"/>
      <c r="K95" s="2518"/>
      <c r="L95" s="1586" t="s">
        <v>2610</v>
      </c>
    </row>
    <row r="96" spans="1:12" ht="20.100000000000001" customHeight="1" x14ac:dyDescent="0.25">
      <c r="A96" s="22">
        <v>43262</v>
      </c>
      <c r="B96" s="11" t="s">
        <v>12</v>
      </c>
      <c r="C96" s="1591">
        <v>125</v>
      </c>
      <c r="D96" s="1590">
        <f t="shared" si="1"/>
        <v>100</v>
      </c>
      <c r="E96" s="1591">
        <v>20</v>
      </c>
      <c r="F96" s="1591"/>
      <c r="G96" s="1591">
        <v>95</v>
      </c>
      <c r="H96" s="1591"/>
      <c r="I96" s="1591"/>
      <c r="J96" s="1591"/>
      <c r="K96" s="2471"/>
      <c r="L96" s="3" t="s">
        <v>1623</v>
      </c>
    </row>
    <row r="97" spans="1:12" ht="20.100000000000001" customHeight="1" x14ac:dyDescent="0.25">
      <c r="A97" s="22">
        <v>43263</v>
      </c>
      <c r="B97" s="11" t="s">
        <v>186</v>
      </c>
      <c r="C97" s="1591"/>
      <c r="D97" s="1590"/>
      <c r="E97" s="1591"/>
      <c r="F97" s="1591"/>
      <c r="G97" s="1591"/>
      <c r="H97" s="1591">
        <v>5630</v>
      </c>
      <c r="I97" s="1591">
        <v>100</v>
      </c>
      <c r="J97" s="1591"/>
      <c r="K97" s="2471"/>
    </row>
    <row r="98" spans="1:12" x14ac:dyDescent="0.25">
      <c r="A98" s="22">
        <v>43267</v>
      </c>
      <c r="B98" s="11" t="s">
        <v>14</v>
      </c>
      <c r="C98" s="3482" t="s">
        <v>243</v>
      </c>
      <c r="D98" s="3505"/>
      <c r="E98" s="3505"/>
      <c r="F98" s="3505"/>
      <c r="G98" s="3505"/>
      <c r="H98" s="3505"/>
      <c r="I98" s="3505"/>
      <c r="J98" s="3483"/>
      <c r="K98" s="2485"/>
    </row>
    <row r="99" spans="1:12" ht="18" customHeight="1" x14ac:dyDescent="0.25">
      <c r="A99" s="1634">
        <v>43300</v>
      </c>
      <c r="B99" s="1635" t="s">
        <v>186</v>
      </c>
      <c r="C99" s="1591"/>
      <c r="D99" s="1590"/>
      <c r="E99" s="1591"/>
      <c r="F99" s="1591"/>
      <c r="G99" s="1591"/>
      <c r="H99" s="1591">
        <v>5675</v>
      </c>
      <c r="I99" s="1591">
        <v>85</v>
      </c>
      <c r="J99" s="1591"/>
      <c r="K99" s="2471"/>
      <c r="L99" s="3" t="s">
        <v>2664</v>
      </c>
    </row>
    <row r="100" spans="1:12" ht="18" customHeight="1" x14ac:dyDescent="0.25">
      <c r="A100" s="1674">
        <v>43318</v>
      </c>
      <c r="B100" s="1673" t="s">
        <v>12</v>
      </c>
      <c r="C100" s="256">
        <v>30</v>
      </c>
      <c r="D100" s="1675">
        <f t="shared" si="1"/>
        <v>24</v>
      </c>
      <c r="E100" s="256">
        <v>20</v>
      </c>
      <c r="F100" s="256"/>
      <c r="G100" s="256">
        <v>95</v>
      </c>
      <c r="H100" s="256"/>
      <c r="I100" s="256"/>
      <c r="J100" s="256"/>
      <c r="K100" s="2550"/>
      <c r="L100" s="38" t="s">
        <v>1623</v>
      </c>
    </row>
    <row r="101" spans="1:12" ht="18" customHeight="1" x14ac:dyDescent="0.25">
      <c r="A101" s="22">
        <v>43334</v>
      </c>
      <c r="B101" s="11" t="s">
        <v>12</v>
      </c>
      <c r="C101" s="1591">
        <v>110</v>
      </c>
      <c r="D101" s="1590">
        <f t="shared" si="1"/>
        <v>88</v>
      </c>
      <c r="E101" s="1591">
        <v>20</v>
      </c>
      <c r="F101" s="1591"/>
      <c r="G101" s="1591">
        <v>100</v>
      </c>
      <c r="H101" s="1591"/>
      <c r="I101" s="1591"/>
      <c r="J101" s="1591"/>
      <c r="K101" s="2471"/>
      <c r="L101" s="3" t="s">
        <v>1623</v>
      </c>
    </row>
    <row r="102" spans="1:12" ht="18" customHeight="1" x14ac:dyDescent="0.25">
      <c r="A102" s="1709">
        <v>43362</v>
      </c>
      <c r="B102" s="1710" t="s">
        <v>186</v>
      </c>
      <c r="C102" s="1711"/>
      <c r="D102" s="1708"/>
      <c r="E102" s="1711"/>
      <c r="F102" s="1711"/>
      <c r="G102" s="1711"/>
      <c r="H102" s="1711">
        <v>5675</v>
      </c>
      <c r="I102" s="1711">
        <v>100</v>
      </c>
      <c r="J102" s="1711"/>
      <c r="K102" s="2471"/>
    </row>
    <row r="103" spans="1:12" ht="18" customHeight="1" x14ac:dyDescent="0.25">
      <c r="A103" s="22">
        <v>43363</v>
      </c>
      <c r="B103" s="11" t="s">
        <v>26</v>
      </c>
      <c r="C103" s="3482" t="s">
        <v>2732</v>
      </c>
      <c r="D103" s="3505"/>
      <c r="E103" s="3505"/>
      <c r="F103" s="3505"/>
      <c r="G103" s="3505"/>
      <c r="H103" s="3505"/>
      <c r="I103" s="3505"/>
      <c r="J103" s="3483"/>
      <c r="K103" s="2485"/>
    </row>
    <row r="104" spans="1:12" ht="18" customHeight="1" x14ac:dyDescent="0.25">
      <c r="A104" s="1713">
        <v>43364</v>
      </c>
      <c r="B104" s="11" t="s">
        <v>186</v>
      </c>
      <c r="C104" s="1591"/>
      <c r="D104" s="1590"/>
      <c r="E104" s="1591"/>
      <c r="F104" s="1591"/>
      <c r="G104" s="1591"/>
      <c r="H104" s="1591">
        <v>5365</v>
      </c>
      <c r="I104" s="1591">
        <v>100</v>
      </c>
      <c r="J104" s="1591"/>
      <c r="K104" s="2471"/>
      <c r="L104" s="3" t="s">
        <v>2725</v>
      </c>
    </row>
    <row r="105" spans="1:12" ht="18" customHeight="1" x14ac:dyDescent="0.25">
      <c r="A105" s="1768">
        <v>43391</v>
      </c>
      <c r="B105" s="1769" t="s">
        <v>186</v>
      </c>
      <c r="C105" s="1770"/>
      <c r="D105" s="1767"/>
      <c r="E105" s="1770"/>
      <c r="F105" s="1770"/>
      <c r="G105" s="1770"/>
      <c r="H105" s="1770">
        <v>5590</v>
      </c>
      <c r="I105" s="1770">
        <v>100</v>
      </c>
      <c r="J105" s="1770"/>
      <c r="K105" s="2471"/>
    </row>
    <row r="106" spans="1:12" ht="18" customHeight="1" x14ac:dyDescent="0.25">
      <c r="A106" s="22">
        <v>43395</v>
      </c>
      <c r="B106" s="11" t="s">
        <v>12</v>
      </c>
      <c r="C106" s="1591">
        <v>90</v>
      </c>
      <c r="D106" s="1590">
        <f t="shared" si="1"/>
        <v>72</v>
      </c>
      <c r="E106" s="1591">
        <v>20</v>
      </c>
      <c r="F106" s="1591"/>
      <c r="G106" s="1591">
        <v>105</v>
      </c>
      <c r="H106" s="1591"/>
      <c r="I106" s="1591"/>
      <c r="J106" s="1591"/>
      <c r="K106" s="2471"/>
      <c r="L106" s="3" t="s">
        <v>1623</v>
      </c>
    </row>
    <row r="107" spans="1:12" ht="18" customHeight="1" x14ac:dyDescent="0.25">
      <c r="A107" s="1789">
        <v>43414</v>
      </c>
      <c r="B107" s="1790" t="s">
        <v>186</v>
      </c>
      <c r="C107" s="1591"/>
      <c r="D107" s="1590"/>
      <c r="E107" s="1591"/>
      <c r="F107" s="1591"/>
      <c r="G107" s="1591"/>
      <c r="H107" s="1591">
        <v>5480</v>
      </c>
      <c r="I107" s="1591">
        <v>95</v>
      </c>
      <c r="J107" s="1591"/>
      <c r="K107" s="2471"/>
      <c r="L107" s="3" t="s">
        <v>2815</v>
      </c>
    </row>
    <row r="108" spans="1:12" ht="20.100000000000001" customHeight="1" thickBot="1" x14ac:dyDescent="0.3">
      <c r="A108" s="1863">
        <v>43464</v>
      </c>
      <c r="B108" s="1878" t="s">
        <v>12</v>
      </c>
      <c r="C108" s="252">
        <v>80</v>
      </c>
      <c r="D108" s="1865">
        <f t="shared" si="1"/>
        <v>43.2</v>
      </c>
      <c r="E108" s="252">
        <v>46</v>
      </c>
      <c r="F108" s="252"/>
      <c r="G108" s="252">
        <v>100</v>
      </c>
      <c r="H108" s="252"/>
      <c r="I108" s="252"/>
      <c r="J108" s="252"/>
      <c r="K108" s="2483"/>
      <c r="L108" s="13" t="s">
        <v>2901</v>
      </c>
    </row>
    <row r="109" spans="1:12" ht="16.5" thickTop="1" x14ac:dyDescent="0.25">
      <c r="A109" s="39">
        <v>43466</v>
      </c>
      <c r="B109" s="1905" t="s">
        <v>12</v>
      </c>
      <c r="C109" s="1872">
        <v>85</v>
      </c>
      <c r="D109" s="1872">
        <f t="shared" si="1"/>
        <v>45.9</v>
      </c>
      <c r="E109" s="1872">
        <v>46</v>
      </c>
      <c r="F109" s="1872" t="s">
        <v>159</v>
      </c>
      <c r="G109" s="1872">
        <v>100</v>
      </c>
      <c r="H109" s="1872"/>
      <c r="I109" s="1872"/>
      <c r="J109" s="254"/>
      <c r="K109" s="2551"/>
      <c r="L109" s="41" t="s">
        <v>2524</v>
      </c>
    </row>
    <row r="110" spans="1:12" ht="21" customHeight="1" x14ac:dyDescent="0.25">
      <c r="A110" s="22">
        <v>43527</v>
      </c>
      <c r="B110" s="11" t="s">
        <v>16</v>
      </c>
      <c r="C110" s="3473" t="s">
        <v>3109</v>
      </c>
      <c r="D110" s="3474"/>
      <c r="E110" s="3474"/>
      <c r="F110" s="3474"/>
      <c r="G110" s="3474"/>
      <c r="H110" s="3474"/>
      <c r="I110" s="3474"/>
      <c r="J110" s="3475"/>
      <c r="K110" s="2465"/>
    </row>
    <row r="111" spans="1:12" ht="15.75" customHeight="1" x14ac:dyDescent="0.25">
      <c r="A111" s="22">
        <v>43557</v>
      </c>
      <c r="B111" s="11" t="s">
        <v>14</v>
      </c>
      <c r="C111" s="3473" t="s">
        <v>3108</v>
      </c>
      <c r="D111" s="3474"/>
      <c r="E111" s="3474"/>
      <c r="F111" s="3474"/>
      <c r="G111" s="3474"/>
      <c r="H111" s="3474"/>
      <c r="I111" s="3474"/>
      <c r="J111" s="3475"/>
      <c r="K111" s="2465"/>
    </row>
    <row r="112" spans="1:12" x14ac:dyDescent="0.25">
      <c r="A112" s="22">
        <v>43578</v>
      </c>
      <c r="B112" s="11" t="s">
        <v>186</v>
      </c>
      <c r="C112" s="1591"/>
      <c r="D112" s="1590"/>
      <c r="E112" s="1591"/>
      <c r="F112" s="1591"/>
      <c r="G112" s="1591"/>
      <c r="H112" s="1591">
        <v>5390</v>
      </c>
      <c r="I112" s="1591">
        <v>100</v>
      </c>
      <c r="J112" s="1591"/>
      <c r="K112" s="2471"/>
      <c r="L112" s="3" t="s">
        <v>3022</v>
      </c>
    </row>
    <row r="113" spans="1:12" x14ac:dyDescent="0.25">
      <c r="A113" s="22">
        <v>43592</v>
      </c>
      <c r="B113" s="11" t="s">
        <v>12</v>
      </c>
      <c r="C113" s="1591">
        <v>105</v>
      </c>
      <c r="D113" s="1590">
        <f t="shared" si="1"/>
        <v>63</v>
      </c>
      <c r="E113" s="1591">
        <v>40</v>
      </c>
      <c r="F113" s="1591"/>
      <c r="G113" s="1591">
        <v>115</v>
      </c>
      <c r="H113" s="1591"/>
      <c r="I113" s="1591"/>
      <c r="J113" s="1591"/>
      <c r="K113" s="2471"/>
      <c r="L113" s="3" t="s">
        <v>2710</v>
      </c>
    </row>
    <row r="114" spans="1:12" x14ac:dyDescent="0.25">
      <c r="A114" s="22">
        <v>43661</v>
      </c>
      <c r="B114" s="11" t="s">
        <v>16</v>
      </c>
      <c r="C114" s="3473" t="s">
        <v>3122</v>
      </c>
      <c r="D114" s="3474"/>
      <c r="E114" s="3474"/>
      <c r="F114" s="3474"/>
      <c r="G114" s="3474"/>
      <c r="H114" s="3474"/>
      <c r="I114" s="3474"/>
      <c r="J114" s="3475"/>
      <c r="K114" s="2465"/>
    </row>
    <row r="115" spans="1:12" ht="20.100000000000001" customHeight="1" x14ac:dyDescent="0.25">
      <c r="A115" s="22">
        <v>43723</v>
      </c>
      <c r="B115" s="11" t="s">
        <v>16</v>
      </c>
      <c r="C115" s="3473" t="s">
        <v>3189</v>
      </c>
      <c r="D115" s="3474"/>
      <c r="E115" s="3474"/>
      <c r="F115" s="3474"/>
      <c r="G115" s="3474"/>
      <c r="H115" s="3474"/>
      <c r="I115" s="3474"/>
      <c r="J115" s="3475"/>
      <c r="K115" s="2465"/>
    </row>
    <row r="116" spans="1:12" ht="20.100000000000001" customHeight="1" x14ac:dyDescent="0.25">
      <c r="A116" s="22">
        <v>43824</v>
      </c>
      <c r="B116" s="11" t="s">
        <v>186</v>
      </c>
      <c r="C116" s="1591"/>
      <c r="D116" s="1590" t="s">
        <v>301</v>
      </c>
      <c r="E116" s="1591"/>
      <c r="F116" s="1591"/>
      <c r="G116" s="1591"/>
      <c r="H116" s="1591" t="s">
        <v>3354</v>
      </c>
      <c r="I116" s="1591"/>
      <c r="J116" s="1591"/>
      <c r="K116" s="2483"/>
      <c r="L116" s="13" t="s">
        <v>3355</v>
      </c>
    </row>
    <row r="117" spans="1:12" ht="20.100000000000001" customHeight="1" x14ac:dyDescent="0.25">
      <c r="A117" s="22">
        <v>43828</v>
      </c>
      <c r="B117" s="11" t="s">
        <v>12</v>
      </c>
      <c r="C117" s="1591">
        <v>90</v>
      </c>
      <c r="D117" s="1590">
        <f t="shared" si="1"/>
        <v>54</v>
      </c>
      <c r="E117" s="1591">
        <v>40</v>
      </c>
      <c r="F117" s="1591" t="s">
        <v>159</v>
      </c>
      <c r="G117" s="1591">
        <v>115</v>
      </c>
      <c r="H117" s="1591"/>
      <c r="I117" s="1591"/>
      <c r="J117" s="1591"/>
      <c r="K117" s="2471"/>
      <c r="L117" s="3" t="s">
        <v>2524</v>
      </c>
    </row>
    <row r="118" spans="1:12" ht="37.5" customHeight="1" x14ac:dyDescent="0.25">
      <c r="A118" s="59">
        <v>43872</v>
      </c>
      <c r="B118" s="60" t="s">
        <v>16</v>
      </c>
      <c r="C118" s="3871" t="s">
        <v>3430</v>
      </c>
      <c r="D118" s="3872"/>
      <c r="E118" s="3872"/>
      <c r="F118" s="3872"/>
      <c r="G118" s="3872"/>
      <c r="H118" s="3872"/>
      <c r="I118" s="3872"/>
      <c r="J118" s="3873"/>
      <c r="K118" s="2592"/>
      <c r="L118" s="61"/>
    </row>
    <row r="119" spans="1:12" ht="31.5" customHeight="1" x14ac:dyDescent="0.25">
      <c r="A119" s="22">
        <v>43880</v>
      </c>
      <c r="B119" s="11" t="s">
        <v>14</v>
      </c>
      <c r="C119" s="3666" t="s">
        <v>3443</v>
      </c>
      <c r="D119" s="3667"/>
      <c r="E119" s="3667"/>
      <c r="F119" s="3667"/>
      <c r="G119" s="3667"/>
      <c r="H119" s="3667"/>
      <c r="I119" s="3667"/>
      <c r="J119" s="3668"/>
      <c r="K119" s="2547"/>
    </row>
    <row r="120" spans="1:12" ht="20.100000000000001" customHeight="1" x14ac:dyDescent="0.25">
      <c r="A120" s="22">
        <v>43898</v>
      </c>
      <c r="B120" s="11" t="s">
        <v>12</v>
      </c>
      <c r="C120" s="1591">
        <v>100</v>
      </c>
      <c r="D120" s="1590">
        <f t="shared" si="1"/>
        <v>40</v>
      </c>
      <c r="E120" s="1591">
        <v>60</v>
      </c>
      <c r="F120" s="1591" t="s">
        <v>159</v>
      </c>
      <c r="G120" s="1591">
        <v>110</v>
      </c>
      <c r="H120" s="1591"/>
      <c r="I120" s="1591"/>
      <c r="J120" s="1591"/>
      <c r="K120" s="2471"/>
      <c r="L120" s="3" t="s">
        <v>2524</v>
      </c>
    </row>
    <row r="121" spans="1:12" ht="20.100000000000001" customHeight="1" x14ac:dyDescent="0.25">
      <c r="A121" s="2410">
        <v>43920</v>
      </c>
      <c r="B121" s="2306" t="s">
        <v>4</v>
      </c>
      <c r="C121" s="2311"/>
      <c r="D121" s="2307"/>
      <c r="E121" s="2311">
        <v>60</v>
      </c>
      <c r="F121" s="2311"/>
      <c r="G121" s="2311"/>
      <c r="H121" s="2311"/>
      <c r="I121" s="2311"/>
      <c r="J121" s="2311"/>
      <c r="K121" s="2602"/>
      <c r="L121" s="2308"/>
    </row>
    <row r="122" spans="1:12" ht="20.100000000000001" customHeight="1" x14ac:dyDescent="0.25">
      <c r="A122" s="2410">
        <v>43951</v>
      </c>
      <c r="B122" s="2306" t="s">
        <v>4</v>
      </c>
      <c r="C122" s="2311"/>
      <c r="D122" s="2307"/>
      <c r="E122" s="2311">
        <v>60</v>
      </c>
      <c r="F122" s="2311"/>
      <c r="G122" s="2311"/>
      <c r="H122" s="2311"/>
      <c r="I122" s="2311"/>
      <c r="J122" s="2311"/>
      <c r="K122" s="2602"/>
      <c r="L122" s="2308"/>
    </row>
    <row r="123" spans="1:12" ht="20.100000000000001" customHeight="1" x14ac:dyDescent="0.25">
      <c r="A123" s="2410">
        <v>43981</v>
      </c>
      <c r="B123" s="2306" t="s">
        <v>4</v>
      </c>
      <c r="C123" s="2311"/>
      <c r="D123" s="2307"/>
      <c r="E123" s="2311">
        <v>60</v>
      </c>
      <c r="F123" s="2311"/>
      <c r="G123" s="2311"/>
      <c r="H123" s="2311"/>
      <c r="I123" s="2311"/>
      <c r="J123" s="2311"/>
      <c r="K123" s="2602"/>
      <c r="L123" s="2308"/>
    </row>
    <row r="124" spans="1:12" ht="20.100000000000001" customHeight="1" x14ac:dyDescent="0.25">
      <c r="A124" s="22">
        <v>43999</v>
      </c>
      <c r="B124" s="11" t="s">
        <v>12</v>
      </c>
      <c r="C124" s="258">
        <v>126</v>
      </c>
      <c r="D124" s="2376">
        <v>50.400000000000006</v>
      </c>
      <c r="E124" s="258">
        <v>60</v>
      </c>
      <c r="F124" s="258" t="s">
        <v>159</v>
      </c>
      <c r="G124" s="258">
        <v>130</v>
      </c>
      <c r="H124" s="1591"/>
      <c r="I124" s="1591"/>
      <c r="J124" s="1591"/>
      <c r="K124" s="2471"/>
      <c r="L124" s="3" t="s">
        <v>22</v>
      </c>
    </row>
    <row r="125" spans="1:12" ht="20.100000000000001" customHeight="1" x14ac:dyDescent="0.25">
      <c r="A125" s="2410">
        <v>44012</v>
      </c>
      <c r="B125" s="2306" t="s">
        <v>4</v>
      </c>
      <c r="C125" s="2311"/>
      <c r="D125" s="2307"/>
      <c r="E125" s="2311">
        <v>60</v>
      </c>
      <c r="F125" s="2311"/>
      <c r="G125" s="2311"/>
      <c r="H125" s="2311"/>
      <c r="I125" s="2311"/>
      <c r="J125" s="2311"/>
      <c r="K125" s="2602"/>
      <c r="L125" s="2308"/>
    </row>
    <row r="126" spans="1:12" ht="20.100000000000001" customHeight="1" x14ac:dyDescent="0.25">
      <c r="A126" s="2410">
        <v>44042</v>
      </c>
      <c r="B126" s="2306" t="s">
        <v>4</v>
      </c>
      <c r="C126" s="2311"/>
      <c r="D126" s="2307"/>
      <c r="E126" s="2311">
        <v>60</v>
      </c>
      <c r="F126" s="2311"/>
      <c r="G126" s="2311"/>
      <c r="H126" s="2311"/>
      <c r="I126" s="2311"/>
      <c r="J126" s="2311"/>
      <c r="K126" s="2852"/>
      <c r="L126" s="2308"/>
    </row>
    <row r="127" spans="1:12" ht="58.5" customHeight="1" x14ac:dyDescent="0.25">
      <c r="A127" s="22">
        <v>44072</v>
      </c>
      <c r="B127" s="11" t="s">
        <v>14</v>
      </c>
      <c r="C127" s="3473" t="s">
        <v>3916</v>
      </c>
      <c r="D127" s="3474"/>
      <c r="E127" s="3474"/>
      <c r="F127" s="3474"/>
      <c r="G127" s="3474"/>
      <c r="H127" s="3474"/>
      <c r="I127" s="3474"/>
      <c r="J127" s="3475"/>
      <c r="K127" s="2471"/>
      <c r="L127" s="2384" t="s">
        <v>2718</v>
      </c>
    </row>
    <row r="128" spans="1:12" ht="20.100000000000001" customHeight="1" x14ac:dyDescent="0.25">
      <c r="A128" s="22">
        <v>44135</v>
      </c>
      <c r="B128" s="11" t="s">
        <v>33</v>
      </c>
      <c r="C128" s="3482" t="s">
        <v>4008</v>
      </c>
      <c r="D128" s="3505"/>
      <c r="E128" s="3505"/>
      <c r="F128" s="3505"/>
      <c r="G128" s="3505"/>
      <c r="H128" s="3505"/>
      <c r="I128" s="3505"/>
      <c r="J128" s="3483"/>
      <c r="K128" s="2471"/>
    </row>
    <row r="129" spans="1:12" x14ac:dyDescent="0.25">
      <c r="A129" s="22">
        <v>44227</v>
      </c>
      <c r="B129" s="11" t="s">
        <v>186</v>
      </c>
      <c r="C129" s="1591"/>
      <c r="D129" s="1590" t="s">
        <v>301</v>
      </c>
      <c r="E129" s="1591"/>
      <c r="F129" s="1591"/>
      <c r="G129" s="1591"/>
      <c r="H129" s="1591"/>
      <c r="I129" s="1591"/>
      <c r="J129" s="1591">
        <v>4505</v>
      </c>
      <c r="K129" s="2471"/>
      <c r="L129" s="3" t="s">
        <v>415</v>
      </c>
    </row>
    <row r="130" spans="1:12" ht="20.100000000000001" customHeight="1" x14ac:dyDescent="0.25">
      <c r="A130" s="22"/>
      <c r="B130" s="11"/>
      <c r="C130" s="1591"/>
      <c r="D130" s="1590">
        <f t="shared" si="1"/>
        <v>0</v>
      </c>
      <c r="E130" s="1591"/>
      <c r="F130" s="1591"/>
      <c r="G130" s="1591"/>
      <c r="H130" s="1591"/>
      <c r="I130" s="1591"/>
      <c r="J130" s="1591"/>
      <c r="K130" s="2471"/>
    </row>
    <row r="131" spans="1:12" x14ac:dyDescent="0.25">
      <c r="A131" s="22"/>
      <c r="B131" s="11"/>
      <c r="C131" s="1591"/>
      <c r="D131" s="1590">
        <f t="shared" si="1"/>
        <v>0</v>
      </c>
      <c r="E131" s="1591"/>
      <c r="F131" s="1591"/>
      <c r="G131" s="1591"/>
      <c r="H131" s="1591"/>
      <c r="I131" s="1591"/>
      <c r="J131" s="1591"/>
      <c r="K131" s="2471"/>
    </row>
    <row r="132" spans="1:12" x14ac:dyDescent="0.25">
      <c r="A132" s="22"/>
      <c r="B132" s="11"/>
      <c r="C132" s="1591"/>
      <c r="D132" s="1590">
        <f t="shared" si="1"/>
        <v>0</v>
      </c>
      <c r="E132" s="1591"/>
      <c r="F132" s="1591"/>
      <c r="G132" s="1591"/>
      <c r="H132" s="1591"/>
      <c r="I132" s="1591"/>
      <c r="J132" s="1591"/>
      <c r="K132" s="2471"/>
    </row>
    <row r="133" spans="1:12" x14ac:dyDescent="0.25">
      <c r="A133" s="22"/>
      <c r="B133" s="11"/>
      <c r="C133" s="1591"/>
      <c r="D133" s="1590">
        <f t="shared" si="1"/>
        <v>0</v>
      </c>
      <c r="E133" s="1591"/>
      <c r="F133" s="1591"/>
      <c r="G133" s="1591"/>
      <c r="H133" s="1591"/>
      <c r="I133" s="1591"/>
      <c r="J133" s="1591"/>
      <c r="K133" s="2471"/>
    </row>
    <row r="134" spans="1:12" x14ac:dyDescent="0.25">
      <c r="A134" s="22"/>
      <c r="B134" s="11"/>
      <c r="C134" s="1591"/>
      <c r="D134" s="1590">
        <f t="shared" si="1"/>
        <v>0</v>
      </c>
      <c r="E134" s="1591"/>
      <c r="F134" s="1591"/>
      <c r="G134" s="1591"/>
      <c r="H134" s="1591"/>
      <c r="I134" s="1591"/>
      <c r="J134" s="1591"/>
      <c r="K134" s="2471"/>
    </row>
    <row r="135" spans="1:12" x14ac:dyDescent="0.25">
      <c r="A135" s="22"/>
      <c r="B135" s="11"/>
      <c r="C135" s="1591"/>
      <c r="D135" s="1590">
        <f t="shared" si="1"/>
        <v>0</v>
      </c>
      <c r="E135" s="1591"/>
      <c r="F135" s="1591"/>
      <c r="G135" s="1591"/>
      <c r="H135" s="1591"/>
      <c r="I135" s="1591"/>
      <c r="J135" s="1591"/>
      <c r="K135" s="2471"/>
    </row>
    <row r="136" spans="1:12" x14ac:dyDescent="0.25">
      <c r="A136" s="22"/>
      <c r="B136" s="11"/>
      <c r="C136" s="1591"/>
      <c r="D136" s="1590">
        <f t="shared" si="1"/>
        <v>0</v>
      </c>
      <c r="E136" s="1591"/>
      <c r="F136" s="1591"/>
      <c r="G136" s="1591"/>
      <c r="H136" s="1591"/>
      <c r="I136" s="1591"/>
      <c r="J136" s="1591"/>
      <c r="K136" s="2471"/>
    </row>
    <row r="137" spans="1:12" x14ac:dyDescent="0.25">
      <c r="A137" s="22"/>
      <c r="B137" s="11"/>
      <c r="C137" s="1591"/>
      <c r="D137" s="1590">
        <f t="shared" si="1"/>
        <v>0</v>
      </c>
      <c r="E137" s="1591"/>
      <c r="F137" s="1591"/>
      <c r="G137" s="1591"/>
      <c r="H137" s="1591"/>
      <c r="I137" s="1591"/>
      <c r="J137" s="1591"/>
      <c r="K137" s="2471"/>
    </row>
    <row r="138" spans="1:12" x14ac:dyDescent="0.25">
      <c r="A138" s="22"/>
      <c r="B138" s="11"/>
      <c r="C138" s="1591"/>
      <c r="D138" s="1590">
        <f t="shared" si="1"/>
        <v>0</v>
      </c>
      <c r="E138" s="1591"/>
      <c r="F138" s="1591"/>
      <c r="G138" s="1591"/>
      <c r="H138" s="1591"/>
      <c r="I138" s="1591"/>
      <c r="J138" s="1591"/>
      <c r="K138" s="2471"/>
    </row>
    <row r="139" spans="1:12" x14ac:dyDescent="0.25">
      <c r="A139" s="22"/>
      <c r="B139" s="11"/>
      <c r="C139" s="1591"/>
      <c r="D139" s="1590">
        <f t="shared" si="1"/>
        <v>0</v>
      </c>
      <c r="E139" s="1591"/>
      <c r="F139" s="1591"/>
      <c r="G139" s="1591"/>
      <c r="H139" s="1591"/>
      <c r="I139" s="1591"/>
      <c r="J139" s="1591"/>
      <c r="K139" s="2471"/>
    </row>
    <row r="140" spans="1:12" x14ac:dyDescent="0.25">
      <c r="A140" s="22"/>
      <c r="B140" s="11"/>
      <c r="C140" s="1591"/>
      <c r="D140" s="1590">
        <f t="shared" si="1"/>
        <v>0</v>
      </c>
      <c r="E140" s="1591"/>
      <c r="F140" s="1591"/>
      <c r="G140" s="1591"/>
      <c r="H140" s="1591"/>
      <c r="I140" s="1591"/>
      <c r="J140" s="1591"/>
      <c r="K140" s="2471"/>
    </row>
    <row r="141" spans="1:12" x14ac:dyDescent="0.25">
      <c r="A141" s="22"/>
      <c r="B141" s="11"/>
      <c r="C141" s="1591"/>
      <c r="D141" s="1590">
        <f t="shared" si="1"/>
        <v>0</v>
      </c>
      <c r="E141" s="1591"/>
      <c r="F141" s="1591"/>
      <c r="G141" s="1591"/>
      <c r="H141" s="1591"/>
      <c r="I141" s="1591"/>
      <c r="J141" s="1591"/>
      <c r="K141" s="2471"/>
    </row>
    <row r="142" spans="1:12" x14ac:dyDescent="0.25">
      <c r="A142" s="22"/>
      <c r="B142" s="11"/>
      <c r="C142" s="1591"/>
      <c r="D142" s="1590">
        <f t="shared" si="1"/>
        <v>0</v>
      </c>
      <c r="E142" s="1591"/>
      <c r="F142" s="1591"/>
      <c r="G142" s="1591"/>
      <c r="H142" s="1591"/>
      <c r="I142" s="1591"/>
      <c r="J142" s="1591"/>
      <c r="K142" s="2471"/>
    </row>
    <row r="143" spans="1:12" x14ac:dyDescent="0.25">
      <c r="A143" s="22"/>
      <c r="B143" s="11"/>
      <c r="C143" s="1591"/>
      <c r="D143" s="1590">
        <f t="shared" si="1"/>
        <v>0</v>
      </c>
      <c r="E143" s="1591"/>
      <c r="F143" s="1591"/>
      <c r="G143" s="1591"/>
      <c r="H143" s="1591"/>
      <c r="I143" s="1591"/>
      <c r="J143" s="1591"/>
      <c r="K143" s="2471"/>
    </row>
    <row r="144" spans="1:12" x14ac:dyDescent="0.25">
      <c r="A144" s="22"/>
      <c r="B144" s="11"/>
      <c r="C144" s="1590"/>
      <c r="D144" s="1590">
        <f t="shared" si="1"/>
        <v>0</v>
      </c>
      <c r="E144" s="1590"/>
      <c r="F144" s="1590"/>
      <c r="G144" s="1590"/>
      <c r="H144" s="1590"/>
      <c r="I144" s="1590"/>
      <c r="J144" s="1591"/>
      <c r="K144" s="2471"/>
    </row>
    <row r="145" spans="1:11" x14ac:dyDescent="0.25">
      <c r="A145" s="22"/>
      <c r="B145" s="11"/>
      <c r="C145" s="1591"/>
      <c r="D145" s="1590">
        <f t="shared" si="1"/>
        <v>0</v>
      </c>
      <c r="E145" s="1591"/>
      <c r="F145" s="1591"/>
      <c r="G145" s="1591"/>
      <c r="H145" s="1591"/>
      <c r="I145" s="1591"/>
      <c r="J145" s="1591"/>
      <c r="K145" s="2471"/>
    </row>
    <row r="146" spans="1:11" x14ac:dyDescent="0.25">
      <c r="A146" s="22"/>
      <c r="B146" s="11"/>
      <c r="C146" s="1591"/>
      <c r="D146" s="1590">
        <f t="shared" si="1"/>
        <v>0</v>
      </c>
      <c r="E146" s="1591"/>
      <c r="F146" s="1591"/>
      <c r="G146" s="1591"/>
      <c r="H146" s="1591"/>
      <c r="I146" s="1591"/>
      <c r="J146" s="1591"/>
      <c r="K146" s="2471"/>
    </row>
    <row r="147" spans="1:11" x14ac:dyDescent="0.25">
      <c r="A147" s="22"/>
      <c r="B147" s="11"/>
      <c r="C147" s="1591"/>
      <c r="D147" s="1590">
        <f t="shared" si="1"/>
        <v>0</v>
      </c>
      <c r="E147" s="1591"/>
      <c r="F147" s="1591"/>
      <c r="G147" s="1591"/>
      <c r="H147" s="1591"/>
      <c r="I147" s="1591"/>
      <c r="J147" s="1591"/>
      <c r="K147" s="2471"/>
    </row>
    <row r="148" spans="1:11" x14ac:dyDescent="0.25">
      <c r="A148" s="22"/>
      <c r="B148" s="11"/>
      <c r="C148" s="1591"/>
      <c r="D148" s="1590">
        <f t="shared" si="1"/>
        <v>0</v>
      </c>
      <c r="E148" s="1591"/>
      <c r="F148" s="1591"/>
      <c r="G148" s="1591"/>
      <c r="H148" s="1591"/>
      <c r="I148" s="1591"/>
      <c r="J148" s="1591"/>
      <c r="K148" s="2471"/>
    </row>
    <row r="149" spans="1:11" x14ac:dyDescent="0.25">
      <c r="A149" s="22"/>
      <c r="B149" s="11"/>
      <c r="C149" s="1591"/>
      <c r="D149" s="1590">
        <f t="shared" si="1"/>
        <v>0</v>
      </c>
      <c r="E149" s="1591"/>
      <c r="F149" s="1591"/>
      <c r="G149" s="1591"/>
      <c r="H149" s="1591"/>
      <c r="I149" s="1591"/>
      <c r="J149" s="1591"/>
      <c r="K149" s="2471"/>
    </row>
    <row r="150" spans="1:11" x14ac:dyDescent="0.25">
      <c r="A150" s="22"/>
      <c r="B150" s="11"/>
      <c r="D150" s="108"/>
    </row>
    <row r="151" spans="1:11" x14ac:dyDescent="0.25">
      <c r="A151" s="22"/>
      <c r="B151" s="11"/>
      <c r="D151" s="108"/>
    </row>
    <row r="152" spans="1:11" x14ac:dyDescent="0.25">
      <c r="A152" s="22"/>
      <c r="B152" s="11"/>
      <c r="D152" s="108"/>
    </row>
    <row r="153" spans="1:11" x14ac:dyDescent="0.25">
      <c r="A153" s="22"/>
      <c r="B153" s="11"/>
      <c r="D153" s="108"/>
    </row>
    <row r="154" spans="1:11" x14ac:dyDescent="0.25">
      <c r="A154" s="22"/>
      <c r="B154" s="11"/>
      <c r="D154" s="108"/>
    </row>
    <row r="155" spans="1:11" x14ac:dyDescent="0.25">
      <c r="A155" s="22"/>
      <c r="B155" s="11"/>
      <c r="D155" s="108"/>
    </row>
    <row r="156" spans="1:11" x14ac:dyDescent="0.25">
      <c r="A156" s="22"/>
      <c r="B156" s="11"/>
      <c r="C156" s="108"/>
      <c r="D156" s="108"/>
      <c r="E156" s="108"/>
      <c r="F156" s="108"/>
      <c r="G156" s="108"/>
      <c r="H156" s="108"/>
      <c r="I156" s="108"/>
    </row>
    <row r="157" spans="1:11" x14ac:dyDescent="0.25">
      <c r="A157" s="22"/>
      <c r="B157" s="11"/>
      <c r="D157" s="108"/>
    </row>
    <row r="158" spans="1:11" x14ac:dyDescent="0.25">
      <c r="A158" s="22"/>
      <c r="B158" s="11"/>
      <c r="D158" s="108"/>
    </row>
    <row r="159" spans="1:11" x14ac:dyDescent="0.25">
      <c r="A159" s="22"/>
      <c r="B159" s="11"/>
      <c r="C159" s="108"/>
      <c r="D159" s="108"/>
      <c r="E159" s="108"/>
      <c r="F159" s="108"/>
      <c r="G159" s="108"/>
      <c r="H159" s="108"/>
      <c r="I159" s="108"/>
    </row>
    <row r="160" spans="1:11" x14ac:dyDescent="0.25">
      <c r="A160" s="22"/>
      <c r="B160" s="11"/>
      <c r="D160" s="108"/>
    </row>
    <row r="161" spans="1:9" x14ac:dyDescent="0.25">
      <c r="A161" s="22"/>
      <c r="B161" s="11"/>
      <c r="D161" s="108"/>
    </row>
    <row r="162" spans="1:9" x14ac:dyDescent="0.25">
      <c r="A162" s="22"/>
      <c r="B162" s="11"/>
      <c r="D162" s="108"/>
    </row>
    <row r="163" spans="1:9" x14ac:dyDescent="0.25">
      <c r="A163" s="22"/>
      <c r="B163" s="11"/>
      <c r="D163" s="108"/>
    </row>
    <row r="164" spans="1:9" x14ac:dyDescent="0.25">
      <c r="A164" s="22"/>
      <c r="B164" s="11"/>
      <c r="D164" s="108"/>
    </row>
    <row r="165" spans="1:9" x14ac:dyDescent="0.25">
      <c r="A165" s="22"/>
      <c r="B165" s="11"/>
      <c r="D165" s="108"/>
    </row>
    <row r="166" spans="1:9" x14ac:dyDescent="0.25">
      <c r="A166" s="22"/>
      <c r="B166" s="11"/>
      <c r="D166" s="108"/>
    </row>
    <row r="167" spans="1:9" x14ac:dyDescent="0.25">
      <c r="A167" s="22"/>
      <c r="B167" s="11"/>
      <c r="D167" s="108"/>
    </row>
    <row r="168" spans="1:9" x14ac:dyDescent="0.25">
      <c r="A168" s="22"/>
      <c r="B168" s="11"/>
      <c r="C168" s="108"/>
      <c r="D168" s="108"/>
      <c r="E168" s="108"/>
      <c r="F168" s="108"/>
      <c r="G168" s="108"/>
      <c r="H168" s="108"/>
      <c r="I168" s="108"/>
    </row>
    <row r="169" spans="1:9" x14ac:dyDescent="0.25">
      <c r="A169" s="22"/>
      <c r="B169" s="11"/>
      <c r="D169" s="108"/>
    </row>
    <row r="170" spans="1:9" x14ac:dyDescent="0.25">
      <c r="A170" s="22"/>
      <c r="B170" s="11"/>
      <c r="D170" s="108"/>
    </row>
    <row r="171" spans="1:9" x14ac:dyDescent="0.25">
      <c r="A171" s="22"/>
      <c r="B171" s="11"/>
      <c r="D171" s="108"/>
    </row>
    <row r="172" spans="1:9" x14ac:dyDescent="0.25">
      <c r="A172" s="22"/>
      <c r="B172" s="11"/>
      <c r="D172" s="108"/>
    </row>
  </sheetData>
  <autoFilter ref="B6:K6"/>
  <customSheetViews>
    <customSheetView guid="{A61807DE-1A9F-4D9E-AA9C-2C2A4B8D3195}" showAutoFilter="1">
      <pane ySplit="6" topLeftCell="A66" activePane="bottomLeft" state="frozen"/>
      <selection pane="bottomLeft" activeCell="H86" sqref="H86"/>
      <pageMargins left="0.75" right="0.75" top="1" bottom="1" header="0.5" footer="0.5"/>
      <pageSetup paperSize="9" orientation="portrait" r:id="rId1"/>
      <headerFooter alignWithMargins="0"/>
      <autoFilter ref="B6:B171"/>
    </customSheetView>
    <customSheetView guid="{C5727CAE-36E7-4F5C-A23D-3D3BFC529126}" showAutoFilter="1">
      <pane ySplit="6" topLeftCell="A66" activePane="bottomLeft" state="frozen"/>
      <selection pane="bottomLeft" activeCell="H86" sqref="H86"/>
      <pageMargins left="0.75" right="0.75" top="1" bottom="1" header="0.5" footer="0.5"/>
      <pageSetup paperSize="9" orientation="portrait" r:id="rId2"/>
      <headerFooter alignWithMargins="0"/>
      <autoFilter ref="B6:B171"/>
    </customSheetView>
    <customSheetView guid="{DA733677-58EB-43A1-AB08-BCD2B2774334}" showAutoFilter="1">
      <pane ySplit="6" topLeftCell="A66" activePane="bottomLeft" state="frozen"/>
      <selection pane="bottomLeft" activeCell="H86" sqref="H86"/>
      <pageMargins left="0.75" right="0.75" top="1" bottom="1" header="0.5" footer="0.5"/>
      <pageSetup paperSize="9" orientation="portrait" r:id="rId3"/>
      <headerFooter alignWithMargins="0"/>
      <autoFilter ref="B6:B171"/>
    </customSheetView>
  </customSheetViews>
  <mergeCells count="55">
    <mergeCell ref="H75:I75"/>
    <mergeCell ref="C127:J127"/>
    <mergeCell ref="C119:J119"/>
    <mergeCell ref="C115:J115"/>
    <mergeCell ref="C114:J114"/>
    <mergeCell ref="C111:J111"/>
    <mergeCell ref="C22:J22"/>
    <mergeCell ref="C110:J110"/>
    <mergeCell ref="C118:J118"/>
    <mergeCell ref="M5:O5"/>
    <mergeCell ref="C12:J12"/>
    <mergeCell ref="C11:J11"/>
    <mergeCell ref="C103:J103"/>
    <mergeCell ref="C98:J98"/>
    <mergeCell ref="C17:J17"/>
    <mergeCell ref="C14:J14"/>
    <mergeCell ref="C95:J95"/>
    <mergeCell ref="C94:J94"/>
    <mergeCell ref="C16:J16"/>
    <mergeCell ref="C93:J93"/>
    <mergeCell ref="H90:I90"/>
    <mergeCell ref="C86:J86"/>
    <mergeCell ref="A3:B3"/>
    <mergeCell ref="C3:F3"/>
    <mergeCell ref="I4:J4"/>
    <mergeCell ref="G3:H3"/>
    <mergeCell ref="A4:B4"/>
    <mergeCell ref="A1:L1"/>
    <mergeCell ref="A2:B2"/>
    <mergeCell ref="C2:F2"/>
    <mergeCell ref="G2:H2"/>
    <mergeCell ref="I2:J2"/>
    <mergeCell ref="K2:L2"/>
    <mergeCell ref="K3:L3"/>
    <mergeCell ref="K4:L4"/>
    <mergeCell ref="K5:L5"/>
    <mergeCell ref="I3:J3"/>
    <mergeCell ref="C4:F4"/>
    <mergeCell ref="G4:H4"/>
    <mergeCell ref="C128:J128"/>
    <mergeCell ref="A5:B5"/>
    <mergeCell ref="I5:J5"/>
    <mergeCell ref="G5:H5"/>
    <mergeCell ref="C5:F5"/>
    <mergeCell ref="C9:J9"/>
    <mergeCell ref="C26:J26"/>
    <mergeCell ref="C68:J68"/>
    <mergeCell ref="C55:J55"/>
    <mergeCell ref="C28:J28"/>
    <mergeCell ref="C44:J44"/>
    <mergeCell ref="C43:J43"/>
    <mergeCell ref="A33:A34"/>
    <mergeCell ref="C34:J34"/>
    <mergeCell ref="C19:J19"/>
    <mergeCell ref="C25:J25"/>
  </mergeCells>
  <phoneticPr fontId="9" type="noConversion"/>
  <pageMargins left="0.75" right="0.75" top="1" bottom="1" header="0.5" footer="0.5"/>
  <pageSetup paperSize="9" orientation="portrait" r:id="rId4"/>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rgb="FFFFFF00"/>
  </sheetPr>
  <dimension ref="A1:P186"/>
  <sheetViews>
    <sheetView zoomScaleNormal="100" workbookViewId="0">
      <pane ySplit="6" topLeftCell="A182" activePane="bottomLeft" state="frozen"/>
      <selection activeCell="C163" sqref="C163:J163"/>
      <selection pane="bottomLeft" activeCell="A175" sqref="A175"/>
    </sheetView>
  </sheetViews>
  <sheetFormatPr defaultRowHeight="15.75" x14ac:dyDescent="0.25"/>
  <cols>
    <col min="1" max="1" width="11" style="24" customWidth="1"/>
    <col min="2" max="8" width="10.140625" style="23" customWidth="1"/>
    <col min="9" max="9" width="11.5703125" style="23" customWidth="1"/>
    <col min="10" max="10" width="18" style="23" customWidth="1"/>
    <col min="11" max="11" width="18" style="2453" customWidth="1"/>
    <col min="12" max="12" width="55.42578125" style="3" customWidth="1"/>
    <col min="13" max="16384" width="9.140625" style="10"/>
  </cols>
  <sheetData>
    <row r="1" spans="1:16" s="786" customFormat="1" ht="30.75" customHeight="1" thickTop="1" x14ac:dyDescent="0.4">
      <c r="A1" s="3853" t="s">
        <v>3159</v>
      </c>
      <c r="B1" s="3854"/>
      <c r="C1" s="3854"/>
      <c r="D1" s="3854"/>
      <c r="E1" s="3854"/>
      <c r="F1" s="3854"/>
      <c r="G1" s="3854"/>
      <c r="H1" s="3854"/>
      <c r="I1" s="3854"/>
      <c r="J1" s="3854"/>
      <c r="K1" s="3854"/>
      <c r="L1" s="3855"/>
      <c r="M1" s="785"/>
    </row>
    <row r="2" spans="1:16" s="5" customFormat="1" ht="20.25" customHeight="1" x14ac:dyDescent="0.25">
      <c r="A2" s="3463" t="s">
        <v>259</v>
      </c>
      <c r="B2" s="3464"/>
      <c r="C2" s="3445">
        <f>+(88+118+25)*25</f>
        <v>5775</v>
      </c>
      <c r="D2" s="3446"/>
      <c r="E2" s="3446"/>
      <c r="F2" s="3447"/>
      <c r="G2" s="3461"/>
      <c r="H2" s="3462"/>
      <c r="I2" s="3437" t="s">
        <v>260</v>
      </c>
      <c r="J2" s="3438"/>
      <c r="K2" s="3500" t="s">
        <v>273</v>
      </c>
      <c r="L2" s="3501"/>
      <c r="M2" s="4"/>
    </row>
    <row r="3" spans="1:16" s="5" customFormat="1" ht="20.25" customHeight="1" x14ac:dyDescent="0.25">
      <c r="A3" s="3463" t="s">
        <v>261</v>
      </c>
      <c r="B3" s="3464"/>
      <c r="C3" s="3445" t="s">
        <v>272</v>
      </c>
      <c r="D3" s="3446"/>
      <c r="E3" s="3446"/>
      <c r="F3" s="3447"/>
      <c r="G3" s="3788" t="s">
        <v>2407</v>
      </c>
      <c r="H3" s="3788"/>
      <c r="I3" s="3525" t="s">
        <v>262</v>
      </c>
      <c r="J3" s="3438"/>
      <c r="K3" s="3500" t="s">
        <v>2036</v>
      </c>
      <c r="L3" s="3501"/>
      <c r="M3" s="3888" t="s">
        <v>1945</v>
      </c>
      <c r="N3" s="3889"/>
      <c r="O3" s="3889"/>
      <c r="P3" s="3890"/>
    </row>
    <row r="4" spans="1:16" s="5" customFormat="1" ht="20.25" customHeight="1" x14ac:dyDescent="0.25">
      <c r="A4" s="3463" t="s">
        <v>263</v>
      </c>
      <c r="B4" s="3464"/>
      <c r="C4" s="3445" t="s">
        <v>3099</v>
      </c>
      <c r="D4" s="3446"/>
      <c r="E4" s="3446"/>
      <c r="F4" s="3447"/>
      <c r="G4" s="3498" t="s">
        <v>3407</v>
      </c>
      <c r="H4" s="3499"/>
      <c r="I4" s="3437" t="s">
        <v>264</v>
      </c>
      <c r="J4" s="3438"/>
      <c r="K4" s="3500" t="s">
        <v>3097</v>
      </c>
      <c r="L4" s="3501"/>
      <c r="M4" s="4"/>
    </row>
    <row r="5" spans="1:16" s="5" customFormat="1" ht="60.75" customHeight="1" thickBot="1" x14ac:dyDescent="0.3">
      <c r="A5" s="3448" t="s">
        <v>265</v>
      </c>
      <c r="B5" s="3449"/>
      <c r="C5" s="3450" t="s">
        <v>3100</v>
      </c>
      <c r="D5" s="3451"/>
      <c r="E5" s="3451"/>
      <c r="F5" s="3452"/>
      <c r="G5" s="3547"/>
      <c r="H5" s="3548"/>
      <c r="I5" s="3437" t="s">
        <v>397</v>
      </c>
      <c r="J5" s="3438"/>
      <c r="K5" s="3610" t="s">
        <v>3133</v>
      </c>
      <c r="L5" s="3611"/>
      <c r="M5" s="4"/>
    </row>
    <row r="6" spans="1:16" ht="21.7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6" ht="20.100000000000001" customHeight="1" thickTop="1" x14ac:dyDescent="0.25">
      <c r="A7" s="19">
        <v>40552</v>
      </c>
      <c r="B7" s="11" t="s">
        <v>186</v>
      </c>
      <c r="C7" s="106"/>
      <c r="D7" s="106"/>
      <c r="E7" s="106"/>
      <c r="F7" s="106"/>
      <c r="G7" s="106"/>
      <c r="H7" s="106">
        <v>5150</v>
      </c>
      <c r="I7" s="106">
        <v>92</v>
      </c>
      <c r="J7" s="106"/>
      <c r="K7" s="2770" t="s">
        <v>1909</v>
      </c>
      <c r="L7" s="21" t="s">
        <v>19</v>
      </c>
    </row>
    <row r="8" spans="1:16" ht="20.100000000000001" customHeight="1" x14ac:dyDescent="0.25">
      <c r="A8" s="22">
        <v>40555</v>
      </c>
      <c r="B8" s="11" t="s">
        <v>26</v>
      </c>
      <c r="C8" s="3489" t="s">
        <v>27</v>
      </c>
      <c r="D8" s="3489"/>
      <c r="E8" s="3489"/>
      <c r="F8" s="3489"/>
      <c r="G8" s="3489"/>
      <c r="H8" s="3489"/>
      <c r="I8" s="3489"/>
      <c r="J8" s="3489"/>
    </row>
    <row r="9" spans="1:16" ht="20.100000000000001" customHeight="1" x14ac:dyDescent="0.25">
      <c r="A9" s="22">
        <v>40566</v>
      </c>
      <c r="B9" s="11" t="s">
        <v>14</v>
      </c>
      <c r="C9" s="3489" t="s">
        <v>15</v>
      </c>
      <c r="D9" s="3489"/>
      <c r="E9" s="3489"/>
      <c r="F9" s="3489"/>
      <c r="G9" s="3489"/>
      <c r="H9" s="3489"/>
      <c r="I9" s="3489"/>
      <c r="J9" s="3489"/>
    </row>
    <row r="10" spans="1:16" ht="35.25" customHeight="1" x14ac:dyDescent="0.25">
      <c r="A10" s="22">
        <v>40571</v>
      </c>
      <c r="B10" s="11" t="s">
        <v>14</v>
      </c>
      <c r="C10" s="3439" t="s">
        <v>35</v>
      </c>
      <c r="D10" s="3439"/>
      <c r="E10" s="3439"/>
      <c r="F10" s="3439"/>
      <c r="G10" s="3439"/>
      <c r="H10" s="3439"/>
      <c r="I10" s="3439"/>
      <c r="J10" s="3439"/>
      <c r="K10" s="2459"/>
    </row>
    <row r="11" spans="1:16" ht="20.100000000000001" customHeight="1" x14ac:dyDescent="0.25">
      <c r="A11" s="22">
        <v>40584</v>
      </c>
      <c r="B11" s="11" t="s">
        <v>12</v>
      </c>
      <c r="C11" s="23">
        <v>392</v>
      </c>
      <c r="D11" s="23">
        <v>294</v>
      </c>
      <c r="E11" s="23">
        <v>25</v>
      </c>
      <c r="F11" s="23">
        <v>4</v>
      </c>
      <c r="G11" s="23">
        <v>148</v>
      </c>
      <c r="L11" s="3" t="s">
        <v>866</v>
      </c>
    </row>
    <row r="12" spans="1:16" ht="30.75" customHeight="1" x14ac:dyDescent="0.25">
      <c r="A12" s="22">
        <v>40587</v>
      </c>
      <c r="B12" s="11" t="s">
        <v>16</v>
      </c>
      <c r="C12" s="3439" t="s">
        <v>48</v>
      </c>
      <c r="D12" s="3439"/>
      <c r="E12" s="3439"/>
      <c r="F12" s="3439"/>
      <c r="G12" s="3439"/>
      <c r="H12" s="3439"/>
      <c r="I12" s="3439"/>
      <c r="J12" s="3439"/>
      <c r="K12" s="2459"/>
    </row>
    <row r="13" spans="1:16" ht="48.75" customHeight="1" x14ac:dyDescent="0.25">
      <c r="A13" s="22">
        <v>40609</v>
      </c>
      <c r="B13" s="11" t="s">
        <v>31</v>
      </c>
      <c r="C13" s="3439" t="s">
        <v>53</v>
      </c>
      <c r="D13" s="3439"/>
      <c r="E13" s="3439"/>
      <c r="F13" s="3439"/>
      <c r="G13" s="3439"/>
      <c r="H13" s="3439"/>
      <c r="I13" s="3439"/>
      <c r="J13" s="3439"/>
      <c r="K13" s="2459"/>
      <c r="L13" s="1024" t="s">
        <v>1909</v>
      </c>
    </row>
    <row r="14" spans="1:16" ht="20.25" customHeight="1" x14ac:dyDescent="0.25">
      <c r="A14" s="22">
        <v>40611</v>
      </c>
      <c r="B14" s="11" t="s">
        <v>14</v>
      </c>
      <c r="C14" s="3439" t="s">
        <v>59</v>
      </c>
      <c r="D14" s="3439"/>
      <c r="E14" s="3439"/>
      <c r="F14" s="3439"/>
      <c r="G14" s="3439"/>
      <c r="H14" s="3439"/>
      <c r="I14" s="3439"/>
      <c r="J14" s="3439"/>
      <c r="K14" s="2459"/>
    </row>
    <row r="15" spans="1:16" ht="20.100000000000001" customHeight="1" x14ac:dyDescent="0.25">
      <c r="A15" s="22">
        <v>40613</v>
      </c>
      <c r="B15" s="11" t="s">
        <v>186</v>
      </c>
      <c r="C15" s="11"/>
      <c r="D15" s="11"/>
      <c r="E15" s="11"/>
      <c r="F15" s="11"/>
      <c r="G15" s="11"/>
      <c r="H15" s="23">
        <v>4780</v>
      </c>
      <c r="I15" s="23">
        <v>82</v>
      </c>
      <c r="J15" s="11"/>
      <c r="K15" s="2675"/>
      <c r="L15" s="3" t="s">
        <v>55</v>
      </c>
    </row>
    <row r="16" spans="1:16" ht="20.100000000000001" customHeight="1" x14ac:dyDescent="0.25">
      <c r="A16" s="22">
        <v>40623</v>
      </c>
      <c r="B16" s="11" t="s">
        <v>12</v>
      </c>
      <c r="C16" s="23">
        <v>480</v>
      </c>
      <c r="D16" s="23">
        <v>346</v>
      </c>
      <c r="E16" s="23">
        <v>28</v>
      </c>
      <c r="G16" s="23">
        <v>130</v>
      </c>
      <c r="L16" s="3" t="s">
        <v>65</v>
      </c>
    </row>
    <row r="17" spans="1:12" ht="20.100000000000001" customHeight="1" x14ac:dyDescent="0.25">
      <c r="A17" s="22">
        <v>40627</v>
      </c>
      <c r="B17" s="11" t="s">
        <v>26</v>
      </c>
      <c r="C17" s="3489" t="s">
        <v>81</v>
      </c>
      <c r="D17" s="3489"/>
      <c r="E17" s="3489"/>
      <c r="F17" s="3489"/>
      <c r="G17" s="3489"/>
      <c r="H17" s="3489"/>
      <c r="I17" s="3489"/>
      <c r="J17" s="3489"/>
    </row>
    <row r="18" spans="1:12" ht="20.100000000000001" customHeight="1" x14ac:dyDescent="0.25">
      <c r="A18" s="3484">
        <v>40635</v>
      </c>
      <c r="B18" s="11" t="s">
        <v>12</v>
      </c>
      <c r="C18" s="23">
        <v>563</v>
      </c>
      <c r="D18" s="23">
        <v>405</v>
      </c>
      <c r="E18" s="23">
        <v>28</v>
      </c>
      <c r="G18" s="23">
        <v>130</v>
      </c>
      <c r="L18" s="3" t="s">
        <v>79</v>
      </c>
    </row>
    <row r="19" spans="1:12" ht="20.100000000000001" customHeight="1" x14ac:dyDescent="0.25">
      <c r="A19" s="3484"/>
      <c r="B19" s="11" t="s">
        <v>186</v>
      </c>
      <c r="H19" s="23">
        <v>5010</v>
      </c>
      <c r="I19" s="23">
        <v>100</v>
      </c>
      <c r="L19" s="3" t="s">
        <v>40</v>
      </c>
    </row>
    <row r="20" spans="1:12" ht="30" customHeight="1" x14ac:dyDescent="0.25">
      <c r="A20" s="22">
        <v>40675</v>
      </c>
      <c r="B20" s="11" t="s">
        <v>26</v>
      </c>
      <c r="C20" s="3439" t="s">
        <v>867</v>
      </c>
      <c r="D20" s="3439"/>
      <c r="E20" s="3439"/>
      <c r="F20" s="3439"/>
      <c r="G20" s="3439"/>
      <c r="H20" s="3439"/>
      <c r="I20" s="3439"/>
      <c r="J20" s="3439"/>
      <c r="K20" s="2459"/>
    </row>
    <row r="21" spans="1:12" ht="20.100000000000001" customHeight="1" x14ac:dyDescent="0.25">
      <c r="A21" s="22">
        <v>40732</v>
      </c>
      <c r="B21" s="11" t="s">
        <v>26</v>
      </c>
      <c r="C21" s="3489" t="s">
        <v>130</v>
      </c>
      <c r="D21" s="3489"/>
      <c r="E21" s="3489"/>
      <c r="F21" s="3489"/>
      <c r="G21" s="3489"/>
      <c r="H21" s="3489"/>
      <c r="I21" s="3489"/>
      <c r="J21" s="3489"/>
    </row>
    <row r="22" spans="1:12" ht="20.100000000000001" customHeight="1" x14ac:dyDescent="0.25">
      <c r="A22" s="22">
        <v>40734</v>
      </c>
      <c r="B22" s="11" t="s">
        <v>4</v>
      </c>
      <c r="C22" s="3489" t="s">
        <v>3577</v>
      </c>
      <c r="D22" s="3489"/>
      <c r="E22" s="3489"/>
      <c r="F22" s="3489"/>
      <c r="G22" s="3489"/>
      <c r="H22" s="3489"/>
      <c r="I22" s="3489"/>
      <c r="J22" s="3489"/>
    </row>
    <row r="23" spans="1:12" ht="34.5" customHeight="1" x14ac:dyDescent="0.25">
      <c r="A23" s="22">
        <v>40737</v>
      </c>
      <c r="B23" s="11" t="s">
        <v>186</v>
      </c>
      <c r="H23" s="23">
        <v>3845</v>
      </c>
      <c r="I23" s="23">
        <v>100</v>
      </c>
      <c r="L23" s="3" t="s">
        <v>868</v>
      </c>
    </row>
    <row r="24" spans="1:12" ht="20.100000000000001" customHeight="1" x14ac:dyDescent="0.25">
      <c r="A24" s="22">
        <v>40758</v>
      </c>
      <c r="B24" s="11" t="s">
        <v>186</v>
      </c>
      <c r="H24" s="23">
        <v>3800</v>
      </c>
      <c r="I24" s="23">
        <v>99</v>
      </c>
      <c r="L24" s="3" t="s">
        <v>869</v>
      </c>
    </row>
    <row r="25" spans="1:12" ht="20.100000000000001" customHeight="1" x14ac:dyDescent="0.25">
      <c r="A25" s="59">
        <v>40767</v>
      </c>
      <c r="B25" s="60" t="s">
        <v>12</v>
      </c>
      <c r="C25" s="133">
        <v>470</v>
      </c>
      <c r="D25" s="133">
        <v>259</v>
      </c>
      <c r="E25" s="133">
        <v>45</v>
      </c>
      <c r="F25" s="133"/>
      <c r="G25" s="133">
        <v>130</v>
      </c>
      <c r="H25" s="133"/>
      <c r="I25" s="133"/>
      <c r="J25" s="133"/>
      <c r="K25" s="2529"/>
      <c r="L25" s="61" t="s">
        <v>22</v>
      </c>
    </row>
    <row r="26" spans="1:12" ht="20.100000000000001" customHeight="1" x14ac:dyDescent="0.25">
      <c r="A26" s="36">
        <v>40787</v>
      </c>
      <c r="B26" s="37" t="s">
        <v>12</v>
      </c>
      <c r="C26" s="90">
        <v>360</v>
      </c>
      <c r="D26" s="90">
        <v>198</v>
      </c>
      <c r="E26" s="90">
        <v>45</v>
      </c>
      <c r="F26" s="90"/>
      <c r="G26" s="90">
        <v>120</v>
      </c>
      <c r="H26" s="90"/>
      <c r="I26" s="90"/>
      <c r="J26" s="90"/>
      <c r="K26" s="2523"/>
      <c r="L26" s="38" t="s">
        <v>755</v>
      </c>
    </row>
    <row r="27" spans="1:12" ht="20.100000000000001" customHeight="1" x14ac:dyDescent="0.25">
      <c r="A27" s="22">
        <v>40788</v>
      </c>
      <c r="B27" s="11" t="s">
        <v>14</v>
      </c>
      <c r="C27" s="3489" t="s">
        <v>172</v>
      </c>
      <c r="D27" s="3489"/>
      <c r="E27" s="3489"/>
      <c r="F27" s="3489"/>
      <c r="G27" s="3489"/>
      <c r="H27" s="3489"/>
      <c r="I27" s="3489"/>
      <c r="J27" s="3489"/>
    </row>
    <row r="28" spans="1:12" ht="20.100000000000001" customHeight="1" x14ac:dyDescent="0.25">
      <c r="A28" s="22">
        <v>40796</v>
      </c>
      <c r="B28" s="11" t="s">
        <v>186</v>
      </c>
      <c r="H28" s="23">
        <v>4300</v>
      </c>
      <c r="I28" s="23">
        <v>100</v>
      </c>
      <c r="L28" s="3" t="s">
        <v>40</v>
      </c>
    </row>
    <row r="29" spans="1:12" ht="20.100000000000001" customHeight="1" x14ac:dyDescent="0.25">
      <c r="A29" s="22">
        <v>40814</v>
      </c>
      <c r="B29" s="11" t="s">
        <v>12</v>
      </c>
      <c r="C29" s="23">
        <v>420</v>
      </c>
      <c r="D29" s="23">
        <v>231</v>
      </c>
      <c r="E29" s="23">
        <v>45</v>
      </c>
      <c r="F29" s="23" t="s">
        <v>159</v>
      </c>
      <c r="G29" s="23">
        <v>140</v>
      </c>
      <c r="L29" s="3" t="s">
        <v>850</v>
      </c>
    </row>
    <row r="30" spans="1:12" x14ac:dyDescent="0.25">
      <c r="A30" s="22">
        <v>40816</v>
      </c>
      <c r="B30" s="11" t="s">
        <v>186</v>
      </c>
      <c r="H30" s="23">
        <v>4455</v>
      </c>
      <c r="I30" s="23">
        <v>100</v>
      </c>
      <c r="L30" s="3" t="s">
        <v>870</v>
      </c>
    </row>
    <row r="31" spans="1:12" ht="20.100000000000001" customHeight="1" x14ac:dyDescent="0.25">
      <c r="A31" s="22">
        <v>40858</v>
      </c>
      <c r="B31" s="11" t="s">
        <v>16</v>
      </c>
      <c r="C31" s="3445" t="s">
        <v>871</v>
      </c>
      <c r="D31" s="3446"/>
      <c r="E31" s="3446"/>
      <c r="F31" s="3446"/>
      <c r="G31" s="3446"/>
      <c r="H31" s="3446"/>
      <c r="I31" s="3446"/>
      <c r="J31" s="3447"/>
      <c r="K31" s="2454"/>
    </row>
    <row r="32" spans="1:12" x14ac:dyDescent="0.25">
      <c r="A32" s="22">
        <v>40882</v>
      </c>
      <c r="B32" s="11" t="s">
        <v>14</v>
      </c>
      <c r="C32" s="3445" t="s">
        <v>872</v>
      </c>
      <c r="D32" s="3446"/>
      <c r="E32" s="3446"/>
      <c r="F32" s="3446"/>
      <c r="G32" s="3446"/>
      <c r="H32" s="3446"/>
      <c r="I32" s="3446"/>
      <c r="J32" s="3447"/>
      <c r="K32" s="2454"/>
    </row>
    <row r="33" spans="1:12" ht="16.5" thickBot="1" x14ac:dyDescent="0.3">
      <c r="A33" s="28">
        <v>40885</v>
      </c>
      <c r="B33" s="12" t="s">
        <v>14</v>
      </c>
      <c r="C33" s="3637" t="s">
        <v>15</v>
      </c>
      <c r="D33" s="3638"/>
      <c r="E33" s="3638"/>
      <c r="F33" s="3638"/>
      <c r="G33" s="3638"/>
      <c r="H33" s="3638"/>
      <c r="I33" s="3638"/>
      <c r="J33" s="3639"/>
      <c r="K33" s="2535"/>
      <c r="L33" s="13"/>
    </row>
    <row r="34" spans="1:12" ht="46.5" customHeight="1" thickTop="1" x14ac:dyDescent="0.25">
      <c r="A34" s="39">
        <v>40911</v>
      </c>
      <c r="B34" s="40" t="s">
        <v>14</v>
      </c>
      <c r="C34" s="3885" t="s">
        <v>873</v>
      </c>
      <c r="D34" s="3886"/>
      <c r="E34" s="3886"/>
      <c r="F34" s="3886"/>
      <c r="G34" s="3886"/>
      <c r="H34" s="3886"/>
      <c r="I34" s="3886"/>
      <c r="J34" s="3887"/>
      <c r="K34" s="2593"/>
      <c r="L34" s="41"/>
    </row>
    <row r="35" spans="1:12" ht="31.5" x14ac:dyDescent="0.25">
      <c r="A35" s="22">
        <v>40919</v>
      </c>
      <c r="B35" s="11" t="s">
        <v>12</v>
      </c>
      <c r="C35" s="110">
        <v>570</v>
      </c>
      <c r="D35" s="110">
        <f>+C35*(100-E35)/100</f>
        <v>313.5</v>
      </c>
      <c r="E35" s="110">
        <v>45</v>
      </c>
      <c r="F35" s="110" t="s">
        <v>159</v>
      </c>
      <c r="G35" s="110">
        <v>130</v>
      </c>
      <c r="H35" s="110"/>
      <c r="I35" s="110"/>
      <c r="J35" s="110"/>
      <c r="K35" s="2461"/>
      <c r="L35" s="3" t="s">
        <v>874</v>
      </c>
    </row>
    <row r="36" spans="1:12" ht="20.100000000000001" customHeight="1" x14ac:dyDescent="0.25">
      <c r="A36" s="22">
        <v>40922</v>
      </c>
      <c r="B36" s="11" t="s">
        <v>186</v>
      </c>
      <c r="C36" s="110"/>
      <c r="D36" s="110"/>
      <c r="E36" s="110"/>
      <c r="F36" s="110"/>
      <c r="G36" s="110"/>
      <c r="H36" s="110"/>
      <c r="I36" s="110"/>
      <c r="J36" s="110"/>
      <c r="K36" s="2461"/>
      <c r="L36" s="3" t="s">
        <v>40</v>
      </c>
    </row>
    <row r="37" spans="1:12" x14ac:dyDescent="0.25">
      <c r="A37" s="36">
        <v>40959</v>
      </c>
      <c r="B37" s="37" t="s">
        <v>190</v>
      </c>
      <c r="C37" s="3493" t="s">
        <v>191</v>
      </c>
      <c r="D37" s="3494"/>
      <c r="E37" s="3494"/>
      <c r="F37" s="3494"/>
      <c r="G37" s="3494"/>
      <c r="H37" s="3494"/>
      <c r="I37" s="3494"/>
      <c r="J37" s="3495"/>
      <c r="K37" s="2482"/>
      <c r="L37" s="50"/>
    </row>
    <row r="38" spans="1:12" ht="40.5" customHeight="1" x14ac:dyDescent="0.25">
      <c r="A38" s="22">
        <v>40965</v>
      </c>
      <c r="B38" s="11" t="s">
        <v>14</v>
      </c>
      <c r="C38" s="3456" t="s">
        <v>875</v>
      </c>
      <c r="D38" s="3457"/>
      <c r="E38" s="3457"/>
      <c r="F38" s="3457"/>
      <c r="G38" s="3457"/>
      <c r="H38" s="3457"/>
      <c r="I38" s="3457"/>
      <c r="J38" s="3458"/>
      <c r="K38" s="2460"/>
    </row>
    <row r="39" spans="1:12" ht="20.100000000000001" customHeight="1" x14ac:dyDescent="0.25">
      <c r="A39" s="22">
        <v>40990</v>
      </c>
      <c r="B39" s="11" t="s">
        <v>186</v>
      </c>
      <c r="C39" s="110"/>
      <c r="D39" s="110"/>
      <c r="E39" s="110"/>
      <c r="F39" s="110"/>
      <c r="G39" s="110"/>
      <c r="H39" s="110"/>
      <c r="I39" s="110"/>
      <c r="J39" s="110"/>
      <c r="K39" s="2461"/>
      <c r="L39" s="3" t="s">
        <v>40</v>
      </c>
    </row>
    <row r="40" spans="1:12" ht="39.75" customHeight="1" x14ac:dyDescent="0.25">
      <c r="A40" s="22">
        <v>40996</v>
      </c>
      <c r="B40" s="11" t="s">
        <v>16</v>
      </c>
      <c r="C40" s="3476" t="s">
        <v>876</v>
      </c>
      <c r="D40" s="3478"/>
      <c r="E40" s="3478"/>
      <c r="F40" s="3478"/>
      <c r="G40" s="3478"/>
      <c r="H40" s="3478"/>
      <c r="I40" s="3478"/>
      <c r="J40" s="3477"/>
      <c r="K40" s="2469"/>
    </row>
    <row r="41" spans="1:12" x14ac:dyDescent="0.25">
      <c r="A41" s="36">
        <v>40999</v>
      </c>
      <c r="B41" s="37" t="s">
        <v>186</v>
      </c>
      <c r="C41" s="113"/>
      <c r="D41" s="113"/>
      <c r="E41" s="113"/>
      <c r="F41" s="113"/>
      <c r="G41" s="113"/>
      <c r="H41" s="113">
        <v>3555</v>
      </c>
      <c r="I41" s="113">
        <v>100</v>
      </c>
      <c r="J41" s="113"/>
      <c r="K41" s="2480"/>
      <c r="L41" s="38" t="s">
        <v>363</v>
      </c>
    </row>
    <row r="42" spans="1:12" ht="20.100000000000001" customHeight="1" x14ac:dyDescent="0.25">
      <c r="A42" s="36">
        <v>41019</v>
      </c>
      <c r="B42" s="37" t="s">
        <v>12</v>
      </c>
      <c r="C42" s="113">
        <v>510</v>
      </c>
      <c r="D42" s="113">
        <f>+C42*(100-E42)/100</f>
        <v>280.5</v>
      </c>
      <c r="E42" s="113">
        <v>45</v>
      </c>
      <c r="F42" s="113"/>
      <c r="G42" s="113">
        <v>147</v>
      </c>
      <c r="H42" s="113"/>
      <c r="I42" s="113"/>
      <c r="J42" s="113"/>
      <c r="K42" s="2480"/>
      <c r="L42" s="70" t="s">
        <v>364</v>
      </c>
    </row>
    <row r="43" spans="1:12" ht="20.100000000000001" customHeight="1" x14ac:dyDescent="0.25">
      <c r="A43" s="22">
        <v>41022</v>
      </c>
      <c r="B43" s="11" t="s">
        <v>12</v>
      </c>
      <c r="C43" s="110">
        <v>570</v>
      </c>
      <c r="D43" s="110">
        <f>+C43*(100-E43)/100</f>
        <v>313.5</v>
      </c>
      <c r="E43" s="110">
        <v>45</v>
      </c>
      <c r="F43" s="110" t="s">
        <v>159</v>
      </c>
      <c r="G43" s="110">
        <v>146</v>
      </c>
      <c r="H43" s="110"/>
      <c r="I43" s="110"/>
      <c r="J43" s="110"/>
      <c r="K43" s="2461"/>
      <c r="L43" s="3" t="s">
        <v>25</v>
      </c>
    </row>
    <row r="44" spans="1:12" ht="32.25" customHeight="1" x14ac:dyDescent="0.25">
      <c r="A44" s="22">
        <v>41048</v>
      </c>
      <c r="B44" s="11" t="s">
        <v>14</v>
      </c>
      <c r="C44" s="3456" t="s">
        <v>877</v>
      </c>
      <c r="D44" s="3457"/>
      <c r="E44" s="3457"/>
      <c r="F44" s="3457"/>
      <c r="G44" s="3457"/>
      <c r="H44" s="3457"/>
      <c r="I44" s="3457"/>
      <c r="J44" s="3458"/>
      <c r="K44" s="2460"/>
    </row>
    <row r="45" spans="1:12" ht="43.5" customHeight="1" x14ac:dyDescent="0.25">
      <c r="A45" s="22">
        <v>41086</v>
      </c>
      <c r="B45" s="11" t="s">
        <v>16</v>
      </c>
      <c r="C45" s="3456" t="s">
        <v>878</v>
      </c>
      <c r="D45" s="3457"/>
      <c r="E45" s="3457"/>
      <c r="F45" s="3457"/>
      <c r="G45" s="3457"/>
      <c r="H45" s="3457"/>
      <c r="I45" s="3457"/>
      <c r="J45" s="3458"/>
      <c r="K45" s="2460"/>
    </row>
    <row r="46" spans="1:12" ht="20.100000000000001" customHeight="1" x14ac:dyDescent="0.25">
      <c r="A46" s="22">
        <v>41098</v>
      </c>
      <c r="B46" s="11" t="s">
        <v>12</v>
      </c>
      <c r="C46" s="110">
        <v>550</v>
      </c>
      <c r="D46" s="110">
        <f>+C46*(100-E46)/100</f>
        <v>275</v>
      </c>
      <c r="E46" s="110">
        <v>50</v>
      </c>
      <c r="F46" s="110"/>
      <c r="G46" s="110">
        <v>130</v>
      </c>
      <c r="H46" s="110"/>
      <c r="I46" s="110"/>
      <c r="J46" s="110"/>
      <c r="K46" s="2461"/>
      <c r="L46" s="3" t="s">
        <v>741</v>
      </c>
    </row>
    <row r="47" spans="1:12" ht="64.5" customHeight="1" x14ac:dyDescent="0.25">
      <c r="A47" s="22">
        <v>41108</v>
      </c>
      <c r="B47" s="11" t="s">
        <v>31</v>
      </c>
      <c r="C47" s="3476" t="s">
        <v>879</v>
      </c>
      <c r="D47" s="3478"/>
      <c r="E47" s="3478"/>
      <c r="F47" s="3478"/>
      <c r="G47" s="3478"/>
      <c r="H47" s="3478"/>
      <c r="I47" s="3478"/>
      <c r="J47" s="3477"/>
      <c r="K47" s="2469" t="s">
        <v>2117</v>
      </c>
      <c r="L47" s="1024" t="s">
        <v>2117</v>
      </c>
    </row>
    <row r="48" spans="1:12" ht="33.75" customHeight="1" x14ac:dyDescent="0.25">
      <c r="A48" s="22">
        <v>41122</v>
      </c>
      <c r="B48" s="11" t="s">
        <v>12</v>
      </c>
      <c r="C48" s="110">
        <v>525</v>
      </c>
      <c r="D48" s="110">
        <f>+C48*(100-E48)/100</f>
        <v>288.75</v>
      </c>
      <c r="E48" s="110">
        <v>45</v>
      </c>
      <c r="F48" s="110"/>
      <c r="G48" s="110">
        <v>120</v>
      </c>
      <c r="H48" s="110"/>
      <c r="I48" s="110"/>
      <c r="J48" s="110"/>
      <c r="K48" s="2461"/>
      <c r="L48" s="3" t="s">
        <v>880</v>
      </c>
    </row>
    <row r="49" spans="1:12" ht="28.5" customHeight="1" x14ac:dyDescent="0.25">
      <c r="A49" s="22">
        <v>41162</v>
      </c>
      <c r="B49" s="11" t="s">
        <v>16</v>
      </c>
      <c r="C49" s="3476" t="s">
        <v>881</v>
      </c>
      <c r="D49" s="3478"/>
      <c r="E49" s="3478"/>
      <c r="F49" s="3478"/>
      <c r="G49" s="3478"/>
      <c r="H49" s="3478"/>
      <c r="I49" s="3478"/>
      <c r="J49" s="3477"/>
      <c r="K49" s="2469"/>
    </row>
    <row r="50" spans="1:12" ht="28.5" customHeight="1" x14ac:dyDescent="0.25">
      <c r="A50" s="22">
        <v>41196</v>
      </c>
      <c r="B50" s="11" t="s">
        <v>496</v>
      </c>
      <c r="C50" s="3470" t="s">
        <v>137</v>
      </c>
      <c r="D50" s="3471"/>
      <c r="E50" s="3471"/>
      <c r="F50" s="3471"/>
      <c r="G50" s="3471"/>
      <c r="H50" s="3471"/>
      <c r="I50" s="3471"/>
      <c r="J50" s="3472"/>
      <c r="K50" s="2462"/>
    </row>
    <row r="51" spans="1:12" ht="28.5" customHeight="1" thickBot="1" x14ac:dyDescent="0.3">
      <c r="A51" s="33">
        <v>41254</v>
      </c>
      <c r="B51" s="34" t="s">
        <v>16</v>
      </c>
      <c r="C51" s="3549" t="s">
        <v>882</v>
      </c>
      <c r="D51" s="3550"/>
      <c r="E51" s="3550"/>
      <c r="F51" s="3550"/>
      <c r="G51" s="3550"/>
      <c r="H51" s="3550"/>
      <c r="I51" s="3550"/>
      <c r="J51" s="3551"/>
      <c r="K51" s="2506"/>
      <c r="L51" s="35"/>
    </row>
    <row r="52" spans="1:12" ht="28.5" customHeight="1" thickTop="1" x14ac:dyDescent="0.25">
      <c r="A52" s="19">
        <v>41280</v>
      </c>
      <c r="B52" s="20" t="s">
        <v>16</v>
      </c>
      <c r="C52" s="3536" t="s">
        <v>883</v>
      </c>
      <c r="D52" s="3539"/>
      <c r="E52" s="3539"/>
      <c r="F52" s="3539"/>
      <c r="G52" s="3539"/>
      <c r="H52" s="3539"/>
      <c r="I52" s="3539"/>
      <c r="J52" s="3537"/>
      <c r="K52" s="2508"/>
      <c r="L52" s="21"/>
    </row>
    <row r="53" spans="1:12" ht="28.5" customHeight="1" x14ac:dyDescent="0.25">
      <c r="A53" s="22">
        <v>41282</v>
      </c>
      <c r="B53" s="11" t="s">
        <v>496</v>
      </c>
      <c r="C53" s="3470" t="s">
        <v>137</v>
      </c>
      <c r="D53" s="3471"/>
      <c r="E53" s="3471"/>
      <c r="F53" s="3471"/>
      <c r="G53" s="3471"/>
      <c r="H53" s="3471"/>
      <c r="I53" s="3471"/>
      <c r="J53" s="3472"/>
      <c r="K53" s="2512"/>
      <c r="L53" s="21"/>
    </row>
    <row r="54" spans="1:12" ht="28.5" customHeight="1" x14ac:dyDescent="0.25">
      <c r="A54" s="22">
        <v>41286</v>
      </c>
      <c r="B54" s="11" t="s">
        <v>186</v>
      </c>
      <c r="C54" s="111"/>
      <c r="D54" s="111"/>
      <c r="E54" s="111"/>
      <c r="F54" s="111"/>
      <c r="G54" s="111"/>
      <c r="H54" s="3470" t="s">
        <v>91</v>
      </c>
      <c r="I54" s="3471"/>
      <c r="J54" s="3472"/>
      <c r="K54" s="2462"/>
      <c r="L54" s="32" t="s">
        <v>55</v>
      </c>
    </row>
    <row r="55" spans="1:12" ht="39" customHeight="1" x14ac:dyDescent="0.25">
      <c r="A55" s="22">
        <v>41308</v>
      </c>
      <c r="B55" s="11" t="s">
        <v>16</v>
      </c>
      <c r="C55" s="3476" t="s">
        <v>884</v>
      </c>
      <c r="D55" s="3478"/>
      <c r="E55" s="3478"/>
      <c r="F55" s="3478"/>
      <c r="G55" s="3478"/>
      <c r="H55" s="3478"/>
      <c r="I55" s="3478"/>
      <c r="J55" s="3477"/>
      <c r="K55" s="2469"/>
    </row>
    <row r="56" spans="1:12" ht="29.25" customHeight="1" x14ac:dyDescent="0.25">
      <c r="A56" s="22">
        <v>41318</v>
      </c>
      <c r="B56" s="11" t="s">
        <v>12</v>
      </c>
      <c r="C56" s="110">
        <v>570</v>
      </c>
      <c r="D56" s="110">
        <f>+C56*(100-E56)/100</f>
        <v>285</v>
      </c>
      <c r="E56" s="110">
        <v>50</v>
      </c>
      <c r="F56" s="110"/>
      <c r="G56" s="110">
        <v>110</v>
      </c>
      <c r="H56" s="110"/>
      <c r="I56" s="110"/>
      <c r="J56" s="110"/>
      <c r="K56" s="2461"/>
      <c r="L56" s="3" t="s">
        <v>310</v>
      </c>
    </row>
    <row r="57" spans="1:12" ht="20.100000000000001" customHeight="1" x14ac:dyDescent="0.25">
      <c r="A57" s="22">
        <v>41385</v>
      </c>
      <c r="B57" s="11" t="s">
        <v>14</v>
      </c>
      <c r="C57" s="3470" t="s">
        <v>323</v>
      </c>
      <c r="D57" s="3471"/>
      <c r="E57" s="3471"/>
      <c r="F57" s="3471"/>
      <c r="G57" s="3471"/>
      <c r="H57" s="3471"/>
      <c r="I57" s="3471"/>
      <c r="J57" s="3472"/>
      <c r="K57" s="2462"/>
    </row>
    <row r="58" spans="1:12" ht="20.100000000000001" customHeight="1" x14ac:dyDescent="0.25">
      <c r="A58" s="36">
        <v>41389</v>
      </c>
      <c r="B58" s="37" t="s">
        <v>12</v>
      </c>
      <c r="C58" s="113">
        <v>455</v>
      </c>
      <c r="D58" s="113">
        <f>+C58*(100-E58)/100</f>
        <v>227.5</v>
      </c>
      <c r="E58" s="113">
        <v>50</v>
      </c>
      <c r="F58" s="113"/>
      <c r="G58" s="113">
        <v>125</v>
      </c>
      <c r="H58" s="113"/>
      <c r="I58" s="113"/>
      <c r="J58" s="113"/>
      <c r="K58" s="2480"/>
      <c r="L58" s="38" t="s">
        <v>365</v>
      </c>
    </row>
    <row r="59" spans="1:12" ht="73.5" customHeight="1" x14ac:dyDescent="0.25">
      <c r="A59" s="22">
        <v>41473</v>
      </c>
      <c r="B59" s="11" t="s">
        <v>14</v>
      </c>
      <c r="C59" s="3476" t="s">
        <v>1257</v>
      </c>
      <c r="D59" s="3478"/>
      <c r="E59" s="3478"/>
      <c r="F59" s="3478"/>
      <c r="G59" s="3478"/>
      <c r="H59" s="3478"/>
      <c r="I59" s="3478"/>
      <c r="J59" s="3477"/>
      <c r="K59" s="2469"/>
    </row>
    <row r="60" spans="1:12" ht="51.75" customHeight="1" x14ac:dyDescent="0.25">
      <c r="A60" s="22">
        <v>41480</v>
      </c>
      <c r="B60" s="420" t="s">
        <v>31</v>
      </c>
      <c r="C60" s="3476" t="s">
        <v>885</v>
      </c>
      <c r="D60" s="3478"/>
      <c r="E60" s="3478"/>
      <c r="F60" s="3478"/>
      <c r="G60" s="3478"/>
      <c r="H60" s="3478"/>
      <c r="I60" s="3478"/>
      <c r="J60" s="3477"/>
      <c r="K60" s="2469" t="s">
        <v>2117</v>
      </c>
      <c r="L60" s="1024" t="s">
        <v>2117</v>
      </c>
    </row>
    <row r="61" spans="1:12" ht="20.100000000000001" customHeight="1" x14ac:dyDescent="0.25">
      <c r="A61" s="22">
        <v>41488</v>
      </c>
      <c r="B61" s="11" t="s">
        <v>12</v>
      </c>
      <c r="C61" s="110">
        <v>525</v>
      </c>
      <c r="D61" s="110">
        <f>+C61*(100-E61)/100</f>
        <v>262.5</v>
      </c>
      <c r="E61" s="110">
        <v>50</v>
      </c>
      <c r="F61" s="110"/>
      <c r="G61" s="110">
        <v>120</v>
      </c>
      <c r="H61" s="110"/>
      <c r="I61" s="110"/>
      <c r="J61" s="110"/>
      <c r="K61" s="2461"/>
      <c r="L61" s="3" t="s">
        <v>886</v>
      </c>
    </row>
    <row r="62" spans="1:12" ht="20.25" customHeight="1" x14ac:dyDescent="0.25">
      <c r="A62" s="22">
        <v>41512</v>
      </c>
      <c r="B62" s="11" t="s">
        <v>14</v>
      </c>
      <c r="C62" s="3470" t="s">
        <v>90</v>
      </c>
      <c r="D62" s="3471"/>
      <c r="E62" s="3471"/>
      <c r="F62" s="3471"/>
      <c r="G62" s="3471"/>
      <c r="H62" s="3471"/>
      <c r="I62" s="3471"/>
      <c r="J62" s="3472"/>
      <c r="K62" s="2462"/>
    </row>
    <row r="63" spans="1:12" ht="20.100000000000001" customHeight="1" x14ac:dyDescent="0.25">
      <c r="A63" s="22">
        <v>41516</v>
      </c>
      <c r="B63" s="11" t="s">
        <v>14</v>
      </c>
      <c r="C63" s="3470" t="s">
        <v>90</v>
      </c>
      <c r="D63" s="3471"/>
      <c r="E63" s="3471"/>
      <c r="F63" s="3471"/>
      <c r="G63" s="3471"/>
      <c r="H63" s="3471"/>
      <c r="I63" s="3471"/>
      <c r="J63" s="3472"/>
      <c r="K63" s="2462"/>
    </row>
    <row r="64" spans="1:12" ht="31.5" x14ac:dyDescent="0.25">
      <c r="A64" s="22">
        <v>41537</v>
      </c>
      <c r="B64" s="11" t="s">
        <v>186</v>
      </c>
      <c r="C64" s="110"/>
      <c r="D64" s="110"/>
      <c r="E64" s="110"/>
      <c r="F64" s="110"/>
      <c r="G64" s="110"/>
      <c r="H64" s="110"/>
      <c r="I64" s="110"/>
      <c r="J64" s="110"/>
      <c r="K64" s="2461"/>
      <c r="L64" s="3" t="s">
        <v>887</v>
      </c>
    </row>
    <row r="65" spans="1:12" x14ac:dyDescent="0.25">
      <c r="A65" s="22">
        <v>41548</v>
      </c>
      <c r="B65" s="11" t="s">
        <v>4</v>
      </c>
      <c r="C65" s="3470" t="s">
        <v>3578</v>
      </c>
      <c r="D65" s="3471"/>
      <c r="E65" s="3471"/>
      <c r="F65" s="3471"/>
      <c r="G65" s="3471"/>
      <c r="H65" s="3471"/>
      <c r="I65" s="3471"/>
      <c r="J65" s="3472"/>
      <c r="K65" s="2462"/>
    </row>
    <row r="66" spans="1:12" ht="20.100000000000001" customHeight="1" x14ac:dyDescent="0.25">
      <c r="A66" s="22">
        <v>41557</v>
      </c>
      <c r="B66" s="11" t="s">
        <v>16</v>
      </c>
      <c r="C66" s="3470" t="s">
        <v>888</v>
      </c>
      <c r="D66" s="3471"/>
      <c r="E66" s="3471"/>
      <c r="F66" s="3471"/>
      <c r="G66" s="3471"/>
      <c r="H66" s="3471"/>
      <c r="I66" s="3471"/>
      <c r="J66" s="3472"/>
      <c r="K66" s="2462"/>
    </row>
    <row r="67" spans="1:12" ht="38.25" customHeight="1" x14ac:dyDescent="0.25">
      <c r="A67" s="22">
        <v>41579</v>
      </c>
      <c r="B67" s="11" t="s">
        <v>16</v>
      </c>
      <c r="C67" s="3476" t="s">
        <v>889</v>
      </c>
      <c r="D67" s="3478"/>
      <c r="E67" s="3478"/>
      <c r="F67" s="3478"/>
      <c r="G67" s="3478"/>
      <c r="H67" s="3478"/>
      <c r="I67" s="3478"/>
      <c r="J67" s="3477"/>
      <c r="K67" s="2469"/>
    </row>
    <row r="68" spans="1:12" ht="18" customHeight="1" x14ac:dyDescent="0.25">
      <c r="A68" s="22">
        <v>41609</v>
      </c>
      <c r="B68" s="11" t="s">
        <v>4</v>
      </c>
      <c r="C68" s="3476" t="s">
        <v>3579</v>
      </c>
      <c r="D68" s="3478"/>
      <c r="E68" s="3478"/>
      <c r="F68" s="3478"/>
      <c r="G68" s="3478"/>
      <c r="H68" s="3478"/>
      <c r="I68" s="3478"/>
      <c r="J68" s="3477"/>
      <c r="K68" s="2469"/>
    </row>
    <row r="69" spans="1:12" ht="16.5" thickBot="1" x14ac:dyDescent="0.3">
      <c r="A69" s="28">
        <v>41627</v>
      </c>
      <c r="B69" s="12" t="s">
        <v>33</v>
      </c>
      <c r="C69" s="3519" t="s">
        <v>3556</v>
      </c>
      <c r="D69" s="3520"/>
      <c r="E69" s="3520"/>
      <c r="F69" s="3520"/>
      <c r="G69" s="3520"/>
      <c r="H69" s="3520"/>
      <c r="I69" s="3520"/>
      <c r="J69" s="3521"/>
      <c r="K69" s="2494"/>
      <c r="L69" s="13"/>
    </row>
    <row r="70" spans="1:12" ht="16.5" thickTop="1" x14ac:dyDescent="0.25">
      <c r="A70" s="39">
        <v>41646</v>
      </c>
      <c r="B70" s="40" t="s">
        <v>33</v>
      </c>
      <c r="C70" s="3485" t="s">
        <v>391</v>
      </c>
      <c r="D70" s="3504"/>
      <c r="E70" s="3504"/>
      <c r="F70" s="3504"/>
      <c r="G70" s="3504"/>
      <c r="H70" s="3504"/>
      <c r="I70" s="3504"/>
      <c r="J70" s="3486"/>
      <c r="K70" s="2484"/>
      <c r="L70" s="41"/>
    </row>
    <row r="71" spans="1:12" x14ac:dyDescent="0.25">
      <c r="A71" s="22">
        <v>41718</v>
      </c>
      <c r="B71" s="11" t="s">
        <v>186</v>
      </c>
      <c r="C71" s="110"/>
      <c r="D71" s="110"/>
      <c r="E71" s="110"/>
      <c r="F71" s="110"/>
      <c r="G71" s="110"/>
      <c r="H71" s="110"/>
      <c r="I71" s="110"/>
      <c r="J71" s="110">
        <v>2360</v>
      </c>
      <c r="K71" s="2461"/>
      <c r="L71" s="3" t="s">
        <v>890</v>
      </c>
    </row>
    <row r="72" spans="1:12" x14ac:dyDescent="0.25">
      <c r="A72" s="59">
        <v>41744</v>
      </c>
      <c r="B72" s="60" t="s">
        <v>12</v>
      </c>
      <c r="C72" s="135">
        <v>490</v>
      </c>
      <c r="D72" s="135">
        <f>+C72*(100-E72)/100</f>
        <v>147</v>
      </c>
      <c r="E72" s="135">
        <v>70</v>
      </c>
      <c r="F72" s="135"/>
      <c r="G72" s="135">
        <v>143</v>
      </c>
      <c r="H72" s="135"/>
      <c r="I72" s="135"/>
      <c r="J72" s="135"/>
      <c r="K72" s="2532"/>
      <c r="L72" s="61" t="s">
        <v>420</v>
      </c>
    </row>
    <row r="73" spans="1:12" ht="30.75" customHeight="1" x14ac:dyDescent="0.25">
      <c r="A73" s="22">
        <v>41760</v>
      </c>
      <c r="B73" s="11" t="s">
        <v>14</v>
      </c>
      <c r="C73" s="3476" t="s">
        <v>444</v>
      </c>
      <c r="D73" s="3478"/>
      <c r="E73" s="3478"/>
      <c r="F73" s="3478"/>
      <c r="G73" s="3478"/>
      <c r="H73" s="3478"/>
      <c r="I73" s="3478"/>
      <c r="J73" s="3477"/>
      <c r="K73" s="2469"/>
    </row>
    <row r="74" spans="1:12" ht="33" customHeight="1" x14ac:dyDescent="0.25">
      <c r="A74" s="22">
        <v>41764</v>
      </c>
      <c r="B74" s="11" t="s">
        <v>14</v>
      </c>
      <c r="C74" s="3476" t="s">
        <v>1258</v>
      </c>
      <c r="D74" s="3478"/>
      <c r="E74" s="3478"/>
      <c r="F74" s="3478"/>
      <c r="G74" s="3478"/>
      <c r="H74" s="3478"/>
      <c r="I74" s="3478"/>
      <c r="J74" s="3477"/>
      <c r="K74" s="2469"/>
    </row>
    <row r="75" spans="1:12" ht="64.5" customHeight="1" x14ac:dyDescent="0.25">
      <c r="A75" s="22">
        <v>41772</v>
      </c>
      <c r="B75" s="420" t="s">
        <v>31</v>
      </c>
      <c r="C75" s="3884" t="s">
        <v>891</v>
      </c>
      <c r="D75" s="3478"/>
      <c r="E75" s="3478"/>
      <c r="F75" s="3478"/>
      <c r="G75" s="3478"/>
      <c r="H75" s="3478"/>
      <c r="I75" s="3478"/>
      <c r="J75" s="3477"/>
      <c r="K75" s="2756" t="s">
        <v>1909</v>
      </c>
      <c r="L75" s="1024" t="s">
        <v>1909</v>
      </c>
    </row>
    <row r="76" spans="1:12" x14ac:dyDescent="0.25">
      <c r="A76" s="36">
        <v>41794</v>
      </c>
      <c r="B76" s="37" t="s">
        <v>186</v>
      </c>
      <c r="C76" s="90"/>
      <c r="D76" s="123"/>
      <c r="E76" s="90"/>
      <c r="F76" s="90"/>
      <c r="G76" s="90"/>
      <c r="H76" s="90"/>
      <c r="I76" s="90"/>
      <c r="J76" s="90"/>
      <c r="K76" s="2523"/>
      <c r="L76" s="38" t="s">
        <v>207</v>
      </c>
    </row>
    <row r="77" spans="1:12" ht="20.100000000000001" customHeight="1" x14ac:dyDescent="0.25">
      <c r="A77" s="22">
        <v>41806</v>
      </c>
      <c r="B77" s="11" t="s">
        <v>12</v>
      </c>
      <c r="C77" s="23">
        <v>485</v>
      </c>
      <c r="D77" s="108">
        <f>+C77*(100-E77)/100</f>
        <v>169.75</v>
      </c>
      <c r="E77" s="23">
        <v>65</v>
      </c>
      <c r="G77" s="23">
        <v>110</v>
      </c>
      <c r="L77" s="3" t="s">
        <v>892</v>
      </c>
    </row>
    <row r="78" spans="1:12" ht="21.75" customHeight="1" x14ac:dyDescent="0.25">
      <c r="A78" s="22">
        <v>41841</v>
      </c>
      <c r="B78" s="11" t="s">
        <v>14</v>
      </c>
      <c r="C78" s="3476" t="s">
        <v>203</v>
      </c>
      <c r="D78" s="3478"/>
      <c r="E78" s="3478"/>
      <c r="F78" s="3478"/>
      <c r="G78" s="3478"/>
      <c r="H78" s="3478"/>
      <c r="I78" s="3478"/>
      <c r="J78" s="3477"/>
      <c r="K78" s="2469"/>
    </row>
    <row r="79" spans="1:12" x14ac:dyDescent="0.25">
      <c r="A79" s="22">
        <v>41873</v>
      </c>
      <c r="B79" s="11" t="s">
        <v>186</v>
      </c>
      <c r="D79" s="108"/>
      <c r="H79" s="23">
        <v>3610</v>
      </c>
      <c r="I79" s="23">
        <v>100</v>
      </c>
      <c r="L79" s="3" t="s">
        <v>483</v>
      </c>
    </row>
    <row r="80" spans="1:12" x14ac:dyDescent="0.25">
      <c r="A80" s="22">
        <v>41933</v>
      </c>
      <c r="B80" s="11" t="s">
        <v>12</v>
      </c>
      <c r="C80" s="23">
        <v>505</v>
      </c>
      <c r="D80" s="108">
        <f>+C80*(100-E80)/100</f>
        <v>303</v>
      </c>
      <c r="E80" s="23">
        <v>40</v>
      </c>
      <c r="G80" s="23">
        <v>110</v>
      </c>
      <c r="L80" s="3" t="s">
        <v>310</v>
      </c>
    </row>
    <row r="81" spans="1:12" x14ac:dyDescent="0.25">
      <c r="A81" s="22">
        <v>41948</v>
      </c>
      <c r="B81" s="11" t="s">
        <v>496</v>
      </c>
      <c r="C81" s="3476" t="s">
        <v>137</v>
      </c>
      <c r="D81" s="3478"/>
      <c r="E81" s="3478"/>
      <c r="F81" s="3478"/>
      <c r="G81" s="3478"/>
      <c r="H81" s="3478"/>
      <c r="I81" s="3478"/>
      <c r="J81" s="3477"/>
      <c r="K81" s="2469"/>
    </row>
    <row r="82" spans="1:12" x14ac:dyDescent="0.25">
      <c r="A82" s="22">
        <v>41970</v>
      </c>
      <c r="B82" s="11" t="s">
        <v>12</v>
      </c>
      <c r="C82" s="23">
        <v>540</v>
      </c>
      <c r="D82" s="108">
        <f>+C82*(100-E82)/100</f>
        <v>324</v>
      </c>
      <c r="E82" s="23">
        <v>40</v>
      </c>
      <c r="G82" s="23">
        <v>60</v>
      </c>
      <c r="L82" s="3" t="s">
        <v>18</v>
      </c>
    </row>
    <row r="83" spans="1:12" ht="20.100000000000001" customHeight="1" thickBot="1" x14ac:dyDescent="0.3">
      <c r="A83" s="28">
        <v>41986</v>
      </c>
      <c r="B83" s="12" t="s">
        <v>16</v>
      </c>
      <c r="C83" s="3540" t="s">
        <v>137</v>
      </c>
      <c r="D83" s="3541"/>
      <c r="E83" s="3541"/>
      <c r="F83" s="3541"/>
      <c r="G83" s="3541"/>
      <c r="H83" s="3541"/>
      <c r="I83" s="3541"/>
      <c r="J83" s="3542"/>
      <c r="K83" s="2502"/>
      <c r="L83" s="13"/>
    </row>
    <row r="84" spans="1:12" ht="51.75" customHeight="1" thickTop="1" x14ac:dyDescent="0.25">
      <c r="A84" s="39">
        <v>42006</v>
      </c>
      <c r="B84" s="40" t="s">
        <v>14</v>
      </c>
      <c r="C84" s="3622" t="s">
        <v>893</v>
      </c>
      <c r="D84" s="3623"/>
      <c r="E84" s="3623"/>
      <c r="F84" s="3623"/>
      <c r="G84" s="3623"/>
      <c r="H84" s="3623"/>
      <c r="I84" s="3623"/>
      <c r="J84" s="3624"/>
      <c r="K84" s="2528"/>
      <c r="L84" s="41"/>
    </row>
    <row r="85" spans="1:12" ht="49.5" customHeight="1" x14ac:dyDescent="0.25">
      <c r="A85" s="22">
        <v>42014</v>
      </c>
      <c r="B85" s="11" t="s">
        <v>14</v>
      </c>
      <c r="C85" s="3476" t="s">
        <v>894</v>
      </c>
      <c r="D85" s="3478"/>
      <c r="E85" s="3478"/>
      <c r="F85" s="3478"/>
      <c r="G85" s="3478"/>
      <c r="H85" s="3478"/>
      <c r="I85" s="3478"/>
      <c r="J85" s="3477"/>
      <c r="K85" s="2469"/>
    </row>
    <row r="86" spans="1:12" ht="20.100000000000001" customHeight="1" x14ac:dyDescent="0.25">
      <c r="A86" s="22">
        <v>42028</v>
      </c>
      <c r="B86" s="11" t="s">
        <v>186</v>
      </c>
      <c r="D86" s="108"/>
      <c r="H86" s="3445" t="s">
        <v>255</v>
      </c>
      <c r="I86" s="3446"/>
      <c r="J86" s="3447"/>
      <c r="K86" s="2454"/>
      <c r="L86" s="3" t="s">
        <v>40</v>
      </c>
    </row>
    <row r="87" spans="1:12" ht="46.5" customHeight="1" x14ac:dyDescent="0.25">
      <c r="A87" s="22">
        <v>42049</v>
      </c>
      <c r="B87" s="221" t="s">
        <v>496</v>
      </c>
      <c r="C87" s="3540" t="s">
        <v>1311</v>
      </c>
      <c r="D87" s="3541"/>
      <c r="E87" s="3541"/>
      <c r="F87" s="3541"/>
      <c r="G87" s="3541"/>
      <c r="H87" s="3541"/>
      <c r="I87" s="3541"/>
      <c r="J87" s="3542"/>
      <c r="K87" s="2502"/>
    </row>
    <row r="88" spans="1:12" ht="36" customHeight="1" x14ac:dyDescent="0.25">
      <c r="A88" s="223">
        <v>42106</v>
      </c>
      <c r="B88" s="225" t="s">
        <v>14</v>
      </c>
      <c r="C88" s="3512" t="s">
        <v>1315</v>
      </c>
      <c r="D88" s="3478"/>
      <c r="E88" s="3478"/>
      <c r="F88" s="3478"/>
      <c r="G88" s="3478"/>
      <c r="H88" s="3478"/>
      <c r="I88" s="3478"/>
      <c r="J88" s="3477"/>
      <c r="K88" s="2469"/>
    </row>
    <row r="89" spans="1:12" ht="30" customHeight="1" x14ac:dyDescent="0.25">
      <c r="A89" s="22">
        <v>42108</v>
      </c>
      <c r="B89" s="221" t="s">
        <v>12</v>
      </c>
      <c r="C89" s="23">
        <v>450</v>
      </c>
      <c r="D89" s="108">
        <f>+C89*(100-E89)/100</f>
        <v>180</v>
      </c>
      <c r="E89" s="23">
        <v>60</v>
      </c>
      <c r="G89" s="23">
        <v>100</v>
      </c>
      <c r="L89" s="3" t="s">
        <v>1316</v>
      </c>
    </row>
    <row r="90" spans="1:12" ht="50.25" customHeight="1" x14ac:dyDescent="0.25">
      <c r="A90" s="22">
        <v>42111</v>
      </c>
      <c r="B90" s="230" t="s">
        <v>14</v>
      </c>
      <c r="C90" s="3512" t="s">
        <v>1321</v>
      </c>
      <c r="D90" s="3478"/>
      <c r="E90" s="3478"/>
      <c r="F90" s="3478"/>
      <c r="G90" s="3478"/>
      <c r="H90" s="3478"/>
      <c r="I90" s="3478"/>
      <c r="J90" s="3477"/>
      <c r="K90" s="2469"/>
    </row>
    <row r="91" spans="1:12" ht="101.25" customHeight="1" x14ac:dyDescent="0.25">
      <c r="A91" s="22">
        <v>42115</v>
      </c>
      <c r="B91" s="420" t="s">
        <v>31</v>
      </c>
      <c r="C91" s="3506" t="s">
        <v>1331</v>
      </c>
      <c r="D91" s="3474"/>
      <c r="E91" s="3474"/>
      <c r="F91" s="3474"/>
      <c r="G91" s="3474"/>
      <c r="H91" s="3474"/>
      <c r="I91" s="3474"/>
      <c r="J91" s="3475"/>
      <c r="K91" s="2465"/>
      <c r="L91" s="1024" t="s">
        <v>1909</v>
      </c>
    </row>
    <row r="92" spans="1:12" x14ac:dyDescent="0.25">
      <c r="A92" s="22">
        <v>42122</v>
      </c>
      <c r="B92" s="250" t="s">
        <v>14</v>
      </c>
      <c r="C92" s="3473" t="s">
        <v>1339</v>
      </c>
      <c r="D92" s="3474"/>
      <c r="E92" s="3474"/>
      <c r="F92" s="3474"/>
      <c r="G92" s="3474"/>
      <c r="H92" s="3474"/>
      <c r="I92" s="3474"/>
      <c r="J92" s="3475"/>
      <c r="K92" s="2465"/>
    </row>
    <row r="93" spans="1:12" ht="20.100000000000001" customHeight="1" x14ac:dyDescent="0.25">
      <c r="A93" s="22">
        <v>42129</v>
      </c>
      <c r="B93" s="264" t="s">
        <v>14</v>
      </c>
      <c r="C93" s="3473" t="s">
        <v>1337</v>
      </c>
      <c r="D93" s="3474"/>
      <c r="E93" s="3474"/>
      <c r="F93" s="3474"/>
      <c r="G93" s="3474"/>
      <c r="H93" s="3474"/>
      <c r="I93" s="3474"/>
      <c r="J93" s="3475"/>
      <c r="K93" s="2465"/>
    </row>
    <row r="94" spans="1:12" x14ac:dyDescent="0.25">
      <c r="A94" s="22">
        <v>42132</v>
      </c>
      <c r="B94" s="267" t="s">
        <v>186</v>
      </c>
      <c r="C94" s="232"/>
      <c r="D94" s="251"/>
      <c r="E94" s="232"/>
      <c r="F94" s="232"/>
      <c r="G94" s="232"/>
      <c r="H94" s="3482" t="s">
        <v>461</v>
      </c>
      <c r="I94" s="3505"/>
      <c r="J94" s="3483"/>
      <c r="K94" s="2485"/>
      <c r="L94" s="3" t="s">
        <v>40</v>
      </c>
    </row>
    <row r="95" spans="1:12" ht="20.100000000000001" customHeight="1" x14ac:dyDescent="0.25">
      <c r="A95" s="22">
        <v>42134</v>
      </c>
      <c r="B95" s="273" t="s">
        <v>12</v>
      </c>
      <c r="C95" s="232">
        <v>565</v>
      </c>
      <c r="D95" s="251">
        <f>+C95*(100-E95)/100</f>
        <v>226</v>
      </c>
      <c r="E95" s="232">
        <v>60</v>
      </c>
      <c r="F95" s="232"/>
      <c r="G95" s="232">
        <v>115</v>
      </c>
      <c r="H95" s="232"/>
      <c r="I95" s="232"/>
      <c r="J95" s="232"/>
      <c r="K95" s="2471"/>
      <c r="L95" s="3" t="s">
        <v>1344</v>
      </c>
    </row>
    <row r="96" spans="1:12" ht="20.100000000000001" customHeight="1" x14ac:dyDescent="0.25">
      <c r="A96" s="519"/>
      <c r="B96" s="520" t="s">
        <v>372</v>
      </c>
      <c r="C96" s="3482" t="s">
        <v>1513</v>
      </c>
      <c r="D96" s="3505"/>
      <c r="E96" s="3505"/>
      <c r="F96" s="3505"/>
      <c r="G96" s="3505"/>
      <c r="H96" s="3505"/>
      <c r="I96" s="3505"/>
      <c r="J96" s="3483"/>
      <c r="K96" s="2485"/>
    </row>
    <row r="97" spans="1:12" x14ac:dyDescent="0.25">
      <c r="A97" s="22">
        <v>42223</v>
      </c>
      <c r="B97" s="415" t="s">
        <v>12</v>
      </c>
      <c r="C97" s="232">
        <v>520</v>
      </c>
      <c r="D97" s="251">
        <f>+C97*(100-E97)/100</f>
        <v>156</v>
      </c>
      <c r="E97" s="232">
        <v>70</v>
      </c>
      <c r="F97" s="232"/>
      <c r="G97" s="232">
        <v>40</v>
      </c>
      <c r="H97" s="232"/>
      <c r="I97" s="232"/>
      <c r="J97" s="232"/>
      <c r="K97" s="2471"/>
      <c r="L97" s="3" t="s">
        <v>18</v>
      </c>
    </row>
    <row r="98" spans="1:12" x14ac:dyDescent="0.25">
      <c r="A98" s="595">
        <v>42315</v>
      </c>
      <c r="B98" s="594" t="s">
        <v>12</v>
      </c>
      <c r="C98" s="256"/>
      <c r="D98" s="257"/>
      <c r="E98" s="256"/>
      <c r="F98" s="256"/>
      <c r="G98" s="256"/>
      <c r="H98" s="3693" t="s">
        <v>1349</v>
      </c>
      <c r="I98" s="3744"/>
      <c r="J98" s="3694"/>
      <c r="K98" s="2568"/>
      <c r="L98" s="38" t="s">
        <v>336</v>
      </c>
    </row>
    <row r="99" spans="1:12" x14ac:dyDescent="0.25">
      <c r="A99" s="558">
        <v>42319</v>
      </c>
      <c r="B99" s="557" t="s">
        <v>12</v>
      </c>
      <c r="C99" s="256">
        <v>480</v>
      </c>
      <c r="D99" s="257">
        <f>+C99*(100-E99)/100</f>
        <v>168</v>
      </c>
      <c r="E99" s="256">
        <v>65</v>
      </c>
      <c r="F99" s="256"/>
      <c r="G99" s="256">
        <v>120</v>
      </c>
      <c r="H99" s="256"/>
      <c r="I99" s="256"/>
      <c r="J99" s="256"/>
      <c r="K99" s="2550"/>
      <c r="L99" s="38" t="s">
        <v>1545</v>
      </c>
    </row>
    <row r="100" spans="1:12" ht="20.100000000000001" customHeight="1" x14ac:dyDescent="0.25">
      <c r="A100" s="22">
        <v>42327</v>
      </c>
      <c r="B100" s="518" t="s">
        <v>14</v>
      </c>
      <c r="C100" s="3473" t="s">
        <v>172</v>
      </c>
      <c r="D100" s="3474"/>
      <c r="E100" s="3474"/>
      <c r="F100" s="3474"/>
      <c r="G100" s="3474"/>
      <c r="H100" s="3474"/>
      <c r="I100" s="3474"/>
      <c r="J100" s="3475"/>
      <c r="K100" s="2465"/>
    </row>
    <row r="101" spans="1:12" ht="20.100000000000001" customHeight="1" x14ac:dyDescent="0.25">
      <c r="A101" s="541">
        <v>42333</v>
      </c>
      <c r="B101" s="540" t="s">
        <v>12</v>
      </c>
      <c r="C101" s="256">
        <v>320</v>
      </c>
      <c r="D101" s="257">
        <f>+C101*(100-E101)/100</f>
        <v>112</v>
      </c>
      <c r="E101" s="256">
        <v>65</v>
      </c>
      <c r="F101" s="256"/>
      <c r="G101" s="256">
        <v>132</v>
      </c>
      <c r="H101" s="256"/>
      <c r="I101" s="256"/>
      <c r="J101" s="256"/>
      <c r="K101" s="2550"/>
      <c r="L101" s="38" t="s">
        <v>1538</v>
      </c>
    </row>
    <row r="102" spans="1:12" ht="20.100000000000001" customHeight="1" x14ac:dyDescent="0.25">
      <c r="A102" s="22">
        <v>42336</v>
      </c>
      <c r="B102" s="542" t="s">
        <v>14</v>
      </c>
      <c r="C102" s="3473" t="s">
        <v>172</v>
      </c>
      <c r="D102" s="3474"/>
      <c r="E102" s="3474"/>
      <c r="F102" s="3474"/>
      <c r="G102" s="3474"/>
      <c r="H102" s="3474"/>
      <c r="I102" s="3474"/>
      <c r="J102" s="3475"/>
      <c r="K102" s="2465"/>
    </row>
    <row r="103" spans="1:12" ht="20.100000000000001" customHeight="1" x14ac:dyDescent="0.25">
      <c r="A103" s="22">
        <v>42344</v>
      </c>
      <c r="B103" s="552" t="s">
        <v>12</v>
      </c>
      <c r="C103" s="232">
        <v>530</v>
      </c>
      <c r="D103" s="251">
        <f>+C103*(100-E103)/100</f>
        <v>185.5</v>
      </c>
      <c r="E103" s="232">
        <v>65</v>
      </c>
      <c r="F103" s="232"/>
      <c r="G103" s="232">
        <v>140</v>
      </c>
      <c r="H103" s="232"/>
      <c r="I103" s="232"/>
      <c r="J103" s="232"/>
      <c r="K103" s="2471"/>
      <c r="L103" s="3" t="s">
        <v>1544</v>
      </c>
    </row>
    <row r="104" spans="1:12" x14ac:dyDescent="0.25">
      <c r="A104" s="22">
        <v>42382</v>
      </c>
      <c r="B104" s="596" t="s">
        <v>186</v>
      </c>
      <c r="C104" s="232"/>
      <c r="D104" s="251"/>
      <c r="E104" s="232"/>
      <c r="F104" s="232"/>
      <c r="G104" s="232"/>
      <c r="H104" s="3482" t="s">
        <v>1349</v>
      </c>
      <c r="I104" s="3505"/>
      <c r="J104" s="3483"/>
      <c r="K104" s="2485"/>
      <c r="L104" s="3" t="s">
        <v>40</v>
      </c>
    </row>
    <row r="105" spans="1:12" ht="18.75" customHeight="1" x14ac:dyDescent="0.25">
      <c r="A105" s="597">
        <v>42383</v>
      </c>
      <c r="B105" s="598" t="s">
        <v>496</v>
      </c>
      <c r="C105" s="3614" t="s">
        <v>1581</v>
      </c>
      <c r="D105" s="3733"/>
      <c r="E105" s="3733"/>
      <c r="F105" s="3733"/>
      <c r="G105" s="3733"/>
      <c r="H105" s="3733"/>
      <c r="I105" s="3733"/>
      <c r="J105" s="3615"/>
      <c r="K105" s="2563"/>
    </row>
    <row r="106" spans="1:12" x14ac:dyDescent="0.25">
      <c r="A106" s="629">
        <v>42424</v>
      </c>
      <c r="B106" s="628" t="s">
        <v>12</v>
      </c>
      <c r="C106" s="256">
        <v>470</v>
      </c>
      <c r="D106" s="257">
        <f>+C106*(100-E106)/100</f>
        <v>164.5</v>
      </c>
      <c r="E106" s="256">
        <v>65</v>
      </c>
      <c r="F106" s="256"/>
      <c r="G106" s="256">
        <v>140</v>
      </c>
      <c r="H106" s="256"/>
      <c r="I106" s="256"/>
      <c r="J106" s="256"/>
      <c r="K106" s="2550"/>
      <c r="L106" s="38" t="s">
        <v>1608</v>
      </c>
    </row>
    <row r="107" spans="1:12" ht="47.25" customHeight="1" x14ac:dyDescent="0.25">
      <c r="A107" s="22">
        <v>42455</v>
      </c>
      <c r="B107" s="656" t="s">
        <v>14</v>
      </c>
      <c r="C107" s="3473" t="s">
        <v>2002</v>
      </c>
      <c r="D107" s="3474"/>
      <c r="E107" s="3474"/>
      <c r="F107" s="3474"/>
      <c r="G107" s="3474"/>
      <c r="H107" s="3474"/>
      <c r="I107" s="3474"/>
      <c r="J107" s="3475"/>
      <c r="K107" s="2465"/>
    </row>
    <row r="108" spans="1:12" x14ac:dyDescent="0.25">
      <c r="A108" s="3459">
        <v>42462</v>
      </c>
      <c r="B108" s="661" t="s">
        <v>186</v>
      </c>
      <c r="C108" s="256"/>
      <c r="D108" s="257">
        <f>+C108*(100-E108)/100</f>
        <v>0</v>
      </c>
      <c r="E108" s="256"/>
      <c r="F108" s="256"/>
      <c r="G108" s="256"/>
      <c r="H108" s="3693" t="s">
        <v>461</v>
      </c>
      <c r="I108" s="3744"/>
      <c r="J108" s="3694"/>
      <c r="K108" s="2568"/>
      <c r="L108" s="38" t="s">
        <v>1660</v>
      </c>
    </row>
    <row r="109" spans="1:12" ht="36" customHeight="1" x14ac:dyDescent="0.25">
      <c r="A109" s="3460"/>
      <c r="B109" s="670" t="s">
        <v>14</v>
      </c>
      <c r="C109" s="3473" t="s">
        <v>1667</v>
      </c>
      <c r="D109" s="3474"/>
      <c r="E109" s="3474"/>
      <c r="F109" s="3474"/>
      <c r="G109" s="3474"/>
      <c r="H109" s="3474"/>
      <c r="I109" s="3474"/>
      <c r="J109" s="3475"/>
      <c r="K109" s="2465"/>
    </row>
    <row r="110" spans="1:12" ht="37.5" customHeight="1" x14ac:dyDescent="0.25">
      <c r="A110" s="22">
        <v>42468</v>
      </c>
      <c r="B110" s="670" t="s">
        <v>14</v>
      </c>
      <c r="C110" s="3473" t="s">
        <v>1693</v>
      </c>
      <c r="D110" s="3474"/>
      <c r="E110" s="3474"/>
      <c r="F110" s="3474"/>
      <c r="G110" s="3474"/>
      <c r="H110" s="3474"/>
      <c r="I110" s="3474"/>
      <c r="J110" s="3475"/>
      <c r="K110" s="2465"/>
    </row>
    <row r="111" spans="1:12" x14ac:dyDescent="0.25">
      <c r="A111" s="678">
        <v>42469</v>
      </c>
      <c r="B111" s="677" t="s">
        <v>12</v>
      </c>
      <c r="C111" s="256">
        <v>480</v>
      </c>
      <c r="D111" s="257">
        <f>+C111*(100-E111)/100</f>
        <v>168</v>
      </c>
      <c r="E111" s="256">
        <v>65</v>
      </c>
      <c r="F111" s="256"/>
      <c r="G111" s="256">
        <v>40</v>
      </c>
      <c r="H111" s="256"/>
      <c r="I111" s="256"/>
      <c r="J111" s="256"/>
      <c r="K111" s="2550"/>
      <c r="L111" s="38" t="s">
        <v>18</v>
      </c>
    </row>
    <row r="112" spans="1:12" x14ac:dyDescent="0.25">
      <c r="A112" s="678">
        <v>42473</v>
      </c>
      <c r="B112" s="677" t="s">
        <v>12</v>
      </c>
      <c r="C112" s="256">
        <v>300</v>
      </c>
      <c r="D112" s="257">
        <f>+C112*(100-E112)/100</f>
        <v>105</v>
      </c>
      <c r="E112" s="256">
        <v>65</v>
      </c>
      <c r="F112" s="256"/>
      <c r="G112" s="256">
        <v>40</v>
      </c>
      <c r="H112" s="256"/>
      <c r="I112" s="256"/>
      <c r="J112" s="256"/>
      <c r="K112" s="2550"/>
      <c r="L112" s="38" t="s">
        <v>18</v>
      </c>
    </row>
    <row r="113" spans="1:12" ht="32.25" customHeight="1" x14ac:dyDescent="0.25">
      <c r="A113" s="22">
        <v>42481</v>
      </c>
      <c r="B113" s="682" t="s">
        <v>14</v>
      </c>
      <c r="C113" s="3473" t="s">
        <v>1700</v>
      </c>
      <c r="D113" s="3474"/>
      <c r="E113" s="3474"/>
      <c r="F113" s="3474"/>
      <c r="G113" s="3474"/>
      <c r="H113" s="3474"/>
      <c r="I113" s="3474"/>
      <c r="J113" s="3475"/>
      <c r="K113" s="2465"/>
    </row>
    <row r="114" spans="1:12" ht="33" customHeight="1" x14ac:dyDescent="0.25">
      <c r="A114" s="22">
        <v>42511</v>
      </c>
      <c r="B114" s="700" t="s">
        <v>14</v>
      </c>
      <c r="C114" s="3473" t="s">
        <v>1717</v>
      </c>
      <c r="D114" s="3474"/>
      <c r="E114" s="3474"/>
      <c r="F114" s="3474"/>
      <c r="G114" s="3474"/>
      <c r="H114" s="3474"/>
      <c r="I114" s="3474"/>
      <c r="J114" s="3475"/>
      <c r="K114" s="2465"/>
    </row>
    <row r="115" spans="1:12" ht="38.25" customHeight="1" x14ac:dyDescent="0.25">
      <c r="A115" s="22">
        <v>42529</v>
      </c>
      <c r="B115" s="11" t="s">
        <v>16</v>
      </c>
      <c r="C115" s="3473" t="s">
        <v>1785</v>
      </c>
      <c r="D115" s="3474"/>
      <c r="E115" s="3474"/>
      <c r="F115" s="3474"/>
      <c r="G115" s="3474"/>
      <c r="H115" s="3474"/>
      <c r="I115" s="3474"/>
      <c r="J115" s="3475"/>
      <c r="K115" s="2465"/>
    </row>
    <row r="116" spans="1:12" x14ac:dyDescent="0.25">
      <c r="A116" s="749">
        <v>42554</v>
      </c>
      <c r="B116" s="748" t="s">
        <v>12</v>
      </c>
      <c r="C116" s="256">
        <v>410</v>
      </c>
      <c r="D116" s="257">
        <f>+C116*(100-E116)/100</f>
        <v>143.5</v>
      </c>
      <c r="E116" s="256">
        <v>65</v>
      </c>
      <c r="F116" s="256"/>
      <c r="G116" s="256">
        <v>110</v>
      </c>
      <c r="H116" s="256"/>
      <c r="I116" s="256"/>
      <c r="J116" s="256"/>
      <c r="K116" s="2550"/>
      <c r="L116" s="38" t="s">
        <v>1755</v>
      </c>
    </row>
    <row r="117" spans="1:12" ht="42" customHeight="1" x14ac:dyDescent="0.25">
      <c r="A117" s="22">
        <v>42566</v>
      </c>
      <c r="B117" s="757" t="s">
        <v>16</v>
      </c>
      <c r="C117" s="3614" t="s">
        <v>1786</v>
      </c>
      <c r="D117" s="3733"/>
      <c r="E117" s="3733"/>
      <c r="F117" s="3733"/>
      <c r="G117" s="3733"/>
      <c r="H117" s="3733"/>
      <c r="I117" s="3733"/>
      <c r="J117" s="3615"/>
      <c r="K117" s="2563"/>
    </row>
    <row r="118" spans="1:12" ht="36.75" customHeight="1" x14ac:dyDescent="0.25">
      <c r="A118" s="22">
        <v>42580</v>
      </c>
      <c r="B118" s="767" t="s">
        <v>14</v>
      </c>
      <c r="C118" s="3473" t="s">
        <v>1826</v>
      </c>
      <c r="D118" s="3474"/>
      <c r="E118" s="3474"/>
      <c r="F118" s="3474"/>
      <c r="G118" s="3474"/>
      <c r="H118" s="3474"/>
      <c r="I118" s="3474"/>
      <c r="J118" s="3475"/>
      <c r="K118" s="2465"/>
    </row>
    <row r="119" spans="1:12" ht="54" customHeight="1" x14ac:dyDescent="0.25">
      <c r="A119" s="22">
        <v>42584</v>
      </c>
      <c r="B119" s="11" t="s">
        <v>14</v>
      </c>
      <c r="C119" s="3473" t="s">
        <v>1834</v>
      </c>
      <c r="D119" s="3474"/>
      <c r="E119" s="3474"/>
      <c r="F119" s="3474"/>
      <c r="G119" s="3474"/>
      <c r="H119" s="3474"/>
      <c r="I119" s="3474"/>
      <c r="J119" s="3475"/>
      <c r="K119" s="2465"/>
    </row>
    <row r="120" spans="1:12" ht="93" customHeight="1" x14ac:dyDescent="0.25">
      <c r="A120" s="22">
        <v>42588</v>
      </c>
      <c r="B120" s="784" t="s">
        <v>31</v>
      </c>
      <c r="C120" s="3473" t="s">
        <v>1845</v>
      </c>
      <c r="D120" s="3474"/>
      <c r="E120" s="3474"/>
      <c r="F120" s="3474"/>
      <c r="G120" s="3474"/>
      <c r="H120" s="3474"/>
      <c r="I120" s="3474"/>
      <c r="J120" s="3475"/>
      <c r="K120" s="2465"/>
      <c r="L120" s="1024" t="s">
        <v>1909</v>
      </c>
    </row>
    <row r="121" spans="1:12" ht="311.25" customHeight="1" x14ac:dyDescent="0.25">
      <c r="A121" s="22">
        <v>42593</v>
      </c>
      <c r="B121" s="11" t="s">
        <v>14</v>
      </c>
      <c r="C121" s="3473" t="s">
        <v>1901</v>
      </c>
      <c r="D121" s="3474"/>
      <c r="E121" s="3474"/>
      <c r="F121" s="3474"/>
      <c r="G121" s="3474"/>
      <c r="H121" s="3474"/>
      <c r="I121" s="3474"/>
      <c r="J121" s="3474"/>
      <c r="K121" s="2465"/>
      <c r="L121" s="836"/>
    </row>
    <row r="122" spans="1:12" ht="105.75" customHeight="1" x14ac:dyDescent="0.25">
      <c r="A122" s="22">
        <v>42601</v>
      </c>
      <c r="B122" s="11" t="s">
        <v>31</v>
      </c>
      <c r="C122" s="3473" t="s">
        <v>1857</v>
      </c>
      <c r="D122" s="3474"/>
      <c r="E122" s="3474"/>
      <c r="F122" s="3474"/>
      <c r="G122" s="3474"/>
      <c r="H122" s="3474"/>
      <c r="I122" s="3474"/>
      <c r="J122" s="3475"/>
      <c r="K122" s="2465"/>
    </row>
    <row r="123" spans="1:12" ht="48" customHeight="1" x14ac:dyDescent="0.25">
      <c r="A123" s="22">
        <v>42607</v>
      </c>
      <c r="B123" s="11" t="s">
        <v>12</v>
      </c>
      <c r="C123" s="232">
        <v>495</v>
      </c>
      <c r="D123" s="251">
        <f>+C123*(100-E123)/100</f>
        <v>123.75</v>
      </c>
      <c r="E123" s="232">
        <v>75</v>
      </c>
      <c r="F123" s="232"/>
      <c r="G123" s="232">
        <v>120</v>
      </c>
      <c r="H123" s="232"/>
      <c r="I123" s="232"/>
      <c r="J123" s="232"/>
      <c r="K123" s="2471"/>
      <c r="L123" s="3" t="s">
        <v>1854</v>
      </c>
    </row>
    <row r="124" spans="1:12" ht="18" customHeight="1" x14ac:dyDescent="0.25">
      <c r="A124" s="812">
        <v>42609</v>
      </c>
      <c r="B124" s="813" t="s">
        <v>26</v>
      </c>
      <c r="C124" s="3473" t="s">
        <v>1868</v>
      </c>
      <c r="D124" s="3474"/>
      <c r="E124" s="3474"/>
      <c r="F124" s="3474"/>
      <c r="G124" s="3474"/>
      <c r="H124" s="3474"/>
      <c r="I124" s="3474"/>
      <c r="J124" s="3475"/>
      <c r="K124" s="2465"/>
    </row>
    <row r="125" spans="1:12" ht="54" customHeight="1" x14ac:dyDescent="0.25">
      <c r="A125" s="22">
        <v>42617</v>
      </c>
      <c r="B125" s="11" t="s">
        <v>33</v>
      </c>
      <c r="C125" s="3473" t="s">
        <v>1858</v>
      </c>
      <c r="D125" s="3474"/>
      <c r="E125" s="3474"/>
      <c r="F125" s="3474"/>
      <c r="G125" s="3474"/>
      <c r="H125" s="3474"/>
      <c r="I125" s="3474"/>
      <c r="J125" s="3475"/>
      <c r="K125" s="2465"/>
    </row>
    <row r="126" spans="1:12" ht="42" customHeight="1" x14ac:dyDescent="0.25">
      <c r="A126" s="22">
        <v>42618</v>
      </c>
      <c r="B126" s="806" t="s">
        <v>33</v>
      </c>
      <c r="C126" s="3473" t="s">
        <v>1859</v>
      </c>
      <c r="D126" s="3474"/>
      <c r="E126" s="3474"/>
      <c r="F126" s="3474"/>
      <c r="G126" s="3474"/>
      <c r="H126" s="3474"/>
      <c r="I126" s="3474"/>
      <c r="J126" s="3475"/>
      <c r="K126" s="2465"/>
    </row>
    <row r="127" spans="1:12" ht="22.5" customHeight="1" x14ac:dyDescent="0.25">
      <c r="A127" s="3635">
        <v>42619</v>
      </c>
      <c r="B127" s="3881" t="s">
        <v>12</v>
      </c>
      <c r="C127" s="256">
        <v>865</v>
      </c>
      <c r="D127" s="257">
        <f>+C127*(100-E127)/100</f>
        <v>216.25</v>
      </c>
      <c r="E127" s="256">
        <v>75</v>
      </c>
      <c r="F127" s="256"/>
      <c r="G127" s="256">
        <v>120</v>
      </c>
      <c r="H127" s="256"/>
      <c r="I127" s="256"/>
      <c r="J127" s="256"/>
      <c r="K127" s="2550"/>
      <c r="L127" s="38" t="s">
        <v>1862</v>
      </c>
    </row>
    <row r="128" spans="1:12" ht="22.5" customHeight="1" x14ac:dyDescent="0.25">
      <c r="A128" s="3880"/>
      <c r="B128" s="3882"/>
      <c r="C128" s="257">
        <v>770</v>
      </c>
      <c r="D128" s="257">
        <f>+C128*(100-E128)/100</f>
        <v>192.5</v>
      </c>
      <c r="E128" s="257">
        <v>75</v>
      </c>
      <c r="F128" s="257"/>
      <c r="G128" s="257">
        <v>170</v>
      </c>
      <c r="H128" s="257"/>
      <c r="I128" s="257"/>
      <c r="J128" s="256"/>
      <c r="K128" s="2550"/>
      <c r="L128" s="38" t="s">
        <v>1861</v>
      </c>
    </row>
    <row r="129" spans="1:12" ht="22.5" customHeight="1" x14ac:dyDescent="0.25">
      <c r="A129" s="3636"/>
      <c r="B129" s="3883"/>
      <c r="C129" s="256">
        <v>640</v>
      </c>
      <c r="D129" s="257">
        <f>+C129*(100-E129)/100</f>
        <v>160</v>
      </c>
      <c r="E129" s="256">
        <v>75</v>
      </c>
      <c r="F129" s="256"/>
      <c r="G129" s="256">
        <v>155</v>
      </c>
      <c r="H129" s="256"/>
      <c r="I129" s="256"/>
      <c r="J129" s="256"/>
      <c r="K129" s="2550"/>
      <c r="L129" s="38" t="s">
        <v>1860</v>
      </c>
    </row>
    <row r="130" spans="1:12" ht="29.25" customHeight="1" x14ac:dyDescent="0.25">
      <c r="A130" s="22">
        <v>42622</v>
      </c>
      <c r="B130" s="810" t="s">
        <v>33</v>
      </c>
      <c r="C130" s="3473" t="s">
        <v>1902</v>
      </c>
      <c r="D130" s="3474"/>
      <c r="E130" s="3474"/>
      <c r="F130" s="3474"/>
      <c r="G130" s="3474"/>
      <c r="H130" s="3474"/>
      <c r="I130" s="3474"/>
      <c r="J130" s="3475"/>
      <c r="K130" s="2465"/>
    </row>
    <row r="131" spans="1:12" ht="33" customHeight="1" x14ac:dyDescent="0.25">
      <c r="A131" s="22">
        <v>42659</v>
      </c>
      <c r="B131" s="846" t="s">
        <v>33</v>
      </c>
      <c r="C131" s="3482" t="s">
        <v>1918</v>
      </c>
      <c r="D131" s="3505"/>
      <c r="E131" s="3505"/>
      <c r="F131" s="3505"/>
      <c r="G131" s="3505"/>
      <c r="H131" s="3505"/>
      <c r="I131" s="3505"/>
      <c r="J131" s="3483"/>
      <c r="K131" s="2485"/>
    </row>
    <row r="132" spans="1:12" ht="81" customHeight="1" x14ac:dyDescent="0.25">
      <c r="A132" s="22">
        <v>42671</v>
      </c>
      <c r="B132" s="850" t="s">
        <v>12</v>
      </c>
      <c r="C132" s="809">
        <v>475</v>
      </c>
      <c r="D132" s="811">
        <f>+C132*(100-E132)/100</f>
        <v>118.75</v>
      </c>
      <c r="E132" s="809">
        <v>75</v>
      </c>
      <c r="F132" s="809"/>
      <c r="G132" s="809">
        <v>135</v>
      </c>
      <c r="H132" s="232"/>
      <c r="I132" s="232"/>
      <c r="J132" s="232"/>
      <c r="K132" s="2471"/>
      <c r="L132" s="32" t="s">
        <v>1933</v>
      </c>
    </row>
    <row r="133" spans="1:12" ht="30.75" customHeight="1" x14ac:dyDescent="0.25">
      <c r="A133" s="858">
        <v>42677</v>
      </c>
      <c r="B133" s="860" t="s">
        <v>186</v>
      </c>
      <c r="C133" s="861"/>
      <c r="D133" s="859"/>
      <c r="E133" s="861"/>
      <c r="F133" s="861"/>
      <c r="G133" s="861"/>
      <c r="H133" s="861">
        <v>5100</v>
      </c>
      <c r="I133" s="861">
        <v>85</v>
      </c>
      <c r="J133" s="861"/>
      <c r="K133" s="2471"/>
      <c r="L133" s="32" t="s">
        <v>57</v>
      </c>
    </row>
    <row r="134" spans="1:12" ht="183" customHeight="1" x14ac:dyDescent="0.25">
      <c r="A134" s="22">
        <v>42681</v>
      </c>
      <c r="B134" s="11" t="s">
        <v>14</v>
      </c>
      <c r="C134" s="3614" t="s">
        <v>1944</v>
      </c>
      <c r="D134" s="3733"/>
      <c r="E134" s="3733"/>
      <c r="F134" s="3733"/>
      <c r="G134" s="3733"/>
      <c r="H134" s="3733"/>
      <c r="I134" s="3733"/>
      <c r="J134" s="3615"/>
      <c r="K134" s="2563"/>
    </row>
    <row r="135" spans="1:12" ht="21.75" customHeight="1" x14ac:dyDescent="0.25">
      <c r="A135" s="3459">
        <v>42684</v>
      </c>
      <c r="B135" s="863" t="s">
        <v>186</v>
      </c>
      <c r="C135" s="864"/>
      <c r="D135" s="862"/>
      <c r="E135" s="864"/>
      <c r="F135" s="864"/>
      <c r="G135" s="864"/>
      <c r="H135" s="864"/>
      <c r="I135" s="864"/>
      <c r="J135" s="864">
        <v>4450</v>
      </c>
      <c r="K135" s="2471"/>
      <c r="L135" s="3" t="s">
        <v>9</v>
      </c>
    </row>
    <row r="136" spans="1:12" ht="21.75" customHeight="1" x14ac:dyDescent="0.25">
      <c r="A136" s="3654"/>
      <c r="B136" s="855" t="s">
        <v>23</v>
      </c>
      <c r="C136" s="3614" t="s">
        <v>1971</v>
      </c>
      <c r="D136" s="3733"/>
      <c r="E136" s="3733"/>
      <c r="F136" s="3733"/>
      <c r="G136" s="3733"/>
      <c r="H136" s="3733"/>
      <c r="I136" s="3733"/>
      <c r="J136" s="3615"/>
      <c r="K136" s="2563"/>
    </row>
    <row r="137" spans="1:12" ht="48.75" customHeight="1" x14ac:dyDescent="0.25">
      <c r="A137" s="3460"/>
      <c r="B137" s="11" t="s">
        <v>14</v>
      </c>
      <c r="C137" s="3473" t="s">
        <v>1962</v>
      </c>
      <c r="D137" s="3474"/>
      <c r="E137" s="3474"/>
      <c r="F137" s="3474"/>
      <c r="G137" s="3474"/>
      <c r="H137" s="3474"/>
      <c r="I137" s="3474"/>
      <c r="J137" s="3475"/>
      <c r="K137" s="2465"/>
      <c r="L137" s="61"/>
    </row>
    <row r="138" spans="1:12" x14ac:dyDescent="0.25">
      <c r="A138" s="22">
        <v>42689</v>
      </c>
      <c r="B138" s="870" t="s">
        <v>186</v>
      </c>
      <c r="C138" s="232"/>
      <c r="D138" s="251"/>
      <c r="E138" s="232"/>
      <c r="F138" s="232"/>
      <c r="G138" s="232"/>
      <c r="H138" s="232">
        <v>5095</v>
      </c>
      <c r="I138" s="232">
        <v>91</v>
      </c>
      <c r="J138" s="232"/>
      <c r="K138" s="2471"/>
      <c r="L138" s="3" t="s">
        <v>40</v>
      </c>
    </row>
    <row r="139" spans="1:12" x14ac:dyDescent="0.25">
      <c r="A139" s="59">
        <v>42692</v>
      </c>
      <c r="B139" s="60" t="s">
        <v>12</v>
      </c>
      <c r="C139" s="329">
        <v>220</v>
      </c>
      <c r="D139" s="871">
        <f>+C139*(100-E139)/100</f>
        <v>55</v>
      </c>
      <c r="E139" s="329">
        <v>75</v>
      </c>
      <c r="F139" s="329"/>
      <c r="G139" s="329">
        <v>125</v>
      </c>
      <c r="H139" s="329"/>
      <c r="I139" s="329"/>
      <c r="J139" s="329"/>
      <c r="K139" s="2566"/>
      <c r="L139" s="61" t="s">
        <v>22</v>
      </c>
    </row>
    <row r="140" spans="1:12" ht="41.25" customHeight="1" x14ac:dyDescent="0.25">
      <c r="A140" s="22">
        <v>42704</v>
      </c>
      <c r="B140" s="872" t="s">
        <v>14</v>
      </c>
      <c r="C140" s="3473" t="s">
        <v>1989</v>
      </c>
      <c r="D140" s="3474"/>
      <c r="E140" s="3474"/>
      <c r="F140" s="3474"/>
      <c r="G140" s="3474"/>
      <c r="H140" s="3474"/>
      <c r="I140" s="3474"/>
      <c r="J140" s="3475"/>
      <c r="K140" s="2465"/>
    </row>
    <row r="141" spans="1:12" ht="16.5" thickBot="1" x14ac:dyDescent="0.3">
      <c r="A141" s="917">
        <v>42731</v>
      </c>
      <c r="B141" s="925" t="s">
        <v>12</v>
      </c>
      <c r="C141" s="252">
        <v>240</v>
      </c>
      <c r="D141" s="921">
        <f>+C141*(100-E141)/100</f>
        <v>60</v>
      </c>
      <c r="E141" s="252">
        <v>75</v>
      </c>
      <c r="F141" s="252"/>
      <c r="G141" s="252">
        <v>133</v>
      </c>
      <c r="H141" s="252"/>
      <c r="I141" s="252"/>
      <c r="J141" s="252"/>
      <c r="K141" s="2483"/>
      <c r="L141" s="13" t="s">
        <v>1602</v>
      </c>
    </row>
    <row r="142" spans="1:12" ht="38.25" customHeight="1" thickTop="1" x14ac:dyDescent="0.25">
      <c r="A142" s="39">
        <v>42793</v>
      </c>
      <c r="B142" s="40" t="s">
        <v>14</v>
      </c>
      <c r="C142" s="3595" t="s">
        <v>2058</v>
      </c>
      <c r="D142" s="3596"/>
      <c r="E142" s="3596"/>
      <c r="F142" s="3596"/>
      <c r="G142" s="3596"/>
      <c r="H142" s="3596"/>
      <c r="I142" s="3596"/>
      <c r="J142" s="3597"/>
      <c r="K142" s="2522"/>
      <c r="L142" s="41"/>
    </row>
    <row r="143" spans="1:12" x14ac:dyDescent="0.25">
      <c r="A143" s="22">
        <v>42825</v>
      </c>
      <c r="B143" s="1050" t="s">
        <v>186</v>
      </c>
      <c r="C143" s="232"/>
      <c r="D143" s="251"/>
      <c r="E143" s="232"/>
      <c r="F143" s="232"/>
      <c r="G143" s="232"/>
      <c r="H143" s="232"/>
      <c r="I143" s="232"/>
      <c r="J143" s="232">
        <v>4300</v>
      </c>
      <c r="K143" s="2471"/>
      <c r="L143" s="3" t="s">
        <v>9</v>
      </c>
    </row>
    <row r="144" spans="1:12" ht="99.75" customHeight="1" x14ac:dyDescent="0.25">
      <c r="A144" s="1103">
        <v>42841</v>
      </c>
      <c r="B144" s="1255" t="s">
        <v>31</v>
      </c>
      <c r="C144" s="3659" t="s">
        <v>2174</v>
      </c>
      <c r="D144" s="3660"/>
      <c r="E144" s="3660"/>
      <c r="F144" s="3660"/>
      <c r="G144" s="3660"/>
      <c r="H144" s="3660"/>
      <c r="I144" s="3660"/>
      <c r="J144" s="3661"/>
      <c r="K144" s="2562"/>
      <c r="L144" s="1318" t="s">
        <v>1909</v>
      </c>
    </row>
    <row r="145" spans="1:12" x14ac:dyDescent="0.25">
      <c r="A145" s="22">
        <v>42856</v>
      </c>
      <c r="B145" s="1120" t="s">
        <v>496</v>
      </c>
      <c r="C145" s="3473" t="s">
        <v>137</v>
      </c>
      <c r="D145" s="3474"/>
      <c r="E145" s="3474"/>
      <c r="F145" s="3474"/>
      <c r="G145" s="3474"/>
      <c r="H145" s="3474"/>
      <c r="I145" s="3474"/>
      <c r="J145" s="3475"/>
      <c r="K145" s="2465"/>
    </row>
    <row r="146" spans="1:12" x14ac:dyDescent="0.25">
      <c r="A146" s="22">
        <v>42861</v>
      </c>
      <c r="B146" s="1124" t="s">
        <v>12</v>
      </c>
      <c r="C146" s="232">
        <v>360</v>
      </c>
      <c r="D146" s="251">
        <f>+C146*(100-E146)/100</f>
        <v>90</v>
      </c>
      <c r="E146" s="232">
        <v>75</v>
      </c>
      <c r="F146" s="232"/>
      <c r="G146" s="232">
        <v>175</v>
      </c>
      <c r="H146" s="232"/>
      <c r="I146" s="232"/>
      <c r="J146" s="232"/>
      <c r="K146" s="2471"/>
      <c r="L146" s="3" t="s">
        <v>22</v>
      </c>
    </row>
    <row r="147" spans="1:12" ht="15.75" customHeight="1" x14ac:dyDescent="0.25">
      <c r="A147" s="22">
        <v>42867</v>
      </c>
      <c r="B147" s="11" t="s">
        <v>14</v>
      </c>
      <c r="C147" s="3473" t="s">
        <v>15</v>
      </c>
      <c r="D147" s="3474"/>
      <c r="E147" s="3474"/>
      <c r="F147" s="3474"/>
      <c r="G147" s="3474"/>
      <c r="H147" s="3474"/>
      <c r="I147" s="3474"/>
      <c r="J147" s="3475"/>
      <c r="K147" s="2465"/>
    </row>
    <row r="148" spans="1:12" x14ac:dyDescent="0.25">
      <c r="A148" s="1154">
        <v>42873</v>
      </c>
      <c r="B148" s="1153" t="s">
        <v>186</v>
      </c>
      <c r="C148" s="257"/>
      <c r="D148" s="257"/>
      <c r="E148" s="257"/>
      <c r="F148" s="257"/>
      <c r="G148" s="257"/>
      <c r="H148" s="257">
        <v>4170</v>
      </c>
      <c r="I148" s="257">
        <v>100</v>
      </c>
      <c r="J148" s="256"/>
      <c r="K148" s="2550"/>
      <c r="L148" s="38" t="s">
        <v>55</v>
      </c>
    </row>
    <row r="149" spans="1:12" x14ac:dyDescent="0.25">
      <c r="A149" s="22">
        <v>42874</v>
      </c>
      <c r="B149" s="1141" t="s">
        <v>14</v>
      </c>
      <c r="C149" s="3473" t="s">
        <v>15</v>
      </c>
      <c r="D149" s="3474"/>
      <c r="E149" s="3474"/>
      <c r="F149" s="3474"/>
      <c r="G149" s="3474"/>
      <c r="H149" s="3474"/>
      <c r="I149" s="3474"/>
      <c r="J149" s="3475"/>
      <c r="K149" s="2465"/>
    </row>
    <row r="150" spans="1:12" x14ac:dyDescent="0.25">
      <c r="A150" s="1192">
        <v>42905</v>
      </c>
      <c r="B150" s="1191" t="s">
        <v>12</v>
      </c>
      <c r="C150" s="256">
        <v>285</v>
      </c>
      <c r="D150" s="257">
        <f>+C150*(100-E150)/100</f>
        <v>71.25</v>
      </c>
      <c r="E150" s="256">
        <v>75</v>
      </c>
      <c r="F150" s="256"/>
      <c r="G150" s="256">
        <v>180</v>
      </c>
      <c r="H150" s="256"/>
      <c r="I150" s="256"/>
      <c r="J150" s="256"/>
      <c r="K150" s="2550"/>
      <c r="L150" s="38" t="s">
        <v>2097</v>
      </c>
    </row>
    <row r="151" spans="1:12" ht="45" customHeight="1" x14ac:dyDescent="0.25">
      <c r="A151" s="22">
        <v>42910</v>
      </c>
      <c r="B151" s="1193" t="s">
        <v>14</v>
      </c>
      <c r="C151" s="3473" t="s">
        <v>2232</v>
      </c>
      <c r="D151" s="3474"/>
      <c r="E151" s="3474"/>
      <c r="F151" s="3474"/>
      <c r="G151" s="3474"/>
      <c r="H151" s="3474"/>
      <c r="I151" s="3474"/>
      <c r="J151" s="3475"/>
      <c r="K151" s="2465"/>
    </row>
    <row r="152" spans="1:12" x14ac:dyDescent="0.25">
      <c r="A152" s="22">
        <v>42926</v>
      </c>
      <c r="B152" s="1207" t="s">
        <v>12</v>
      </c>
      <c r="C152" s="232">
        <v>370</v>
      </c>
      <c r="D152" s="251">
        <f>+C152*(100-E152)/100</f>
        <v>92.5</v>
      </c>
      <c r="E152" s="232">
        <v>75</v>
      </c>
      <c r="F152" s="232"/>
      <c r="G152" s="232">
        <v>50</v>
      </c>
      <c r="H152" s="232"/>
      <c r="I152" s="232"/>
      <c r="J152" s="232"/>
      <c r="K152" s="2471"/>
      <c r="L152" s="3" t="s">
        <v>18</v>
      </c>
    </row>
    <row r="153" spans="1:12" ht="26.25" customHeight="1" x14ac:dyDescent="0.25">
      <c r="A153" s="22">
        <v>42933</v>
      </c>
      <c r="B153" s="11" t="s">
        <v>14</v>
      </c>
      <c r="C153" s="3473" t="s">
        <v>182</v>
      </c>
      <c r="D153" s="3474"/>
      <c r="E153" s="3474"/>
      <c r="F153" s="3474"/>
      <c r="G153" s="3474"/>
      <c r="H153" s="3474"/>
      <c r="I153" s="3474"/>
      <c r="J153" s="3475"/>
      <c r="K153" s="2465"/>
    </row>
    <row r="154" spans="1:12" x14ac:dyDescent="0.25">
      <c r="A154" s="22">
        <v>42945</v>
      </c>
      <c r="B154" s="11" t="s">
        <v>14</v>
      </c>
      <c r="C154" s="3473" t="s">
        <v>15</v>
      </c>
      <c r="D154" s="3474"/>
      <c r="E154" s="3474"/>
      <c r="F154" s="3474"/>
      <c r="G154" s="3474"/>
      <c r="H154" s="3474"/>
      <c r="I154" s="3474"/>
      <c r="J154" s="3475"/>
      <c r="K154" s="2465"/>
    </row>
    <row r="155" spans="1:12" x14ac:dyDescent="0.25">
      <c r="A155" s="22">
        <v>42993</v>
      </c>
      <c r="B155" s="11" t="s">
        <v>14</v>
      </c>
      <c r="C155" s="3473" t="s">
        <v>15</v>
      </c>
      <c r="D155" s="3474"/>
      <c r="E155" s="3474"/>
      <c r="F155" s="3474"/>
      <c r="G155" s="3474"/>
      <c r="H155" s="3474"/>
      <c r="I155" s="3474"/>
      <c r="J155" s="3475"/>
      <c r="K155" s="2465"/>
    </row>
    <row r="156" spans="1:12" ht="41.25" customHeight="1" x14ac:dyDescent="0.25">
      <c r="A156" s="22">
        <v>43019</v>
      </c>
      <c r="B156" s="11" t="s">
        <v>14</v>
      </c>
      <c r="C156" s="3473" t="s">
        <v>2309</v>
      </c>
      <c r="D156" s="3474"/>
      <c r="E156" s="3474"/>
      <c r="F156" s="3474"/>
      <c r="G156" s="3474"/>
      <c r="H156" s="3474"/>
      <c r="I156" s="3474"/>
      <c r="J156" s="3475"/>
      <c r="K156" s="2465"/>
    </row>
    <row r="157" spans="1:12" x14ac:dyDescent="0.25">
      <c r="A157" s="22">
        <v>43026</v>
      </c>
      <c r="B157" s="11" t="s">
        <v>12</v>
      </c>
      <c r="C157" s="23">
        <v>315</v>
      </c>
      <c r="D157" s="918">
        <f>+C157*(100-E157)/100</f>
        <v>78.75</v>
      </c>
      <c r="E157" s="23">
        <v>75</v>
      </c>
      <c r="G157" s="23">
        <v>40</v>
      </c>
      <c r="L157" s="3" t="s">
        <v>18</v>
      </c>
    </row>
    <row r="158" spans="1:12" ht="22.5" customHeight="1" x14ac:dyDescent="0.25">
      <c r="A158" s="22">
        <v>43028</v>
      </c>
      <c r="B158" s="1302" t="s">
        <v>186</v>
      </c>
      <c r="D158" s="918"/>
      <c r="H158" s="3445" t="s">
        <v>1573</v>
      </c>
      <c r="I158" s="3446"/>
      <c r="J158" s="3447"/>
      <c r="K158" s="2454"/>
      <c r="L158" s="3" t="s">
        <v>55</v>
      </c>
    </row>
    <row r="159" spans="1:12" ht="50.25" customHeight="1" thickBot="1" x14ac:dyDescent="0.3">
      <c r="A159" s="1521">
        <v>43033</v>
      </c>
      <c r="B159" s="1522" t="s">
        <v>14</v>
      </c>
      <c r="C159" s="3513" t="s">
        <v>2372</v>
      </c>
      <c r="D159" s="3514"/>
      <c r="E159" s="3514"/>
      <c r="F159" s="3514"/>
      <c r="G159" s="3514"/>
      <c r="H159" s="3514"/>
      <c r="I159" s="3514"/>
      <c r="J159" s="3515"/>
      <c r="K159" s="2491"/>
      <c r="L159" s="1533" t="s">
        <v>2324</v>
      </c>
    </row>
    <row r="160" spans="1:12" ht="66.75" customHeight="1" thickTop="1" x14ac:dyDescent="0.25">
      <c r="A160" s="1424">
        <v>43141</v>
      </c>
      <c r="B160" s="1425" t="s">
        <v>31</v>
      </c>
      <c r="C160" s="3645" t="s">
        <v>2477</v>
      </c>
      <c r="D160" s="3646"/>
      <c r="E160" s="3646"/>
      <c r="F160" s="3646"/>
      <c r="G160" s="3646"/>
      <c r="H160" s="3646"/>
      <c r="I160" s="3646"/>
      <c r="J160" s="3647"/>
      <c r="K160" s="2782" t="s">
        <v>2117</v>
      </c>
      <c r="L160" s="1534" t="s">
        <v>2478</v>
      </c>
    </row>
    <row r="161" spans="1:12" x14ac:dyDescent="0.25">
      <c r="A161" s="22">
        <v>43149</v>
      </c>
      <c r="B161" s="11" t="s">
        <v>12</v>
      </c>
      <c r="C161" s="1543">
        <v>265</v>
      </c>
      <c r="D161" s="1540">
        <f>+C161*(100-E161)/100</f>
        <v>79.5</v>
      </c>
      <c r="E161" s="1543">
        <v>70</v>
      </c>
      <c r="F161" s="1543"/>
      <c r="G161" s="1543">
        <v>130</v>
      </c>
      <c r="H161" s="1543"/>
      <c r="I161" s="1543"/>
      <c r="J161" s="1543"/>
      <c r="K161" s="2471"/>
      <c r="L161" s="3" t="s">
        <v>2465</v>
      </c>
    </row>
    <row r="162" spans="1:12" x14ac:dyDescent="0.25">
      <c r="A162" s="1484">
        <v>43150</v>
      </c>
      <c r="B162" s="11" t="s">
        <v>186</v>
      </c>
      <c r="C162" s="1543"/>
      <c r="D162" s="1540"/>
      <c r="E162" s="1543"/>
      <c r="F162" s="1543"/>
      <c r="G162" s="1543"/>
      <c r="H162" s="1543"/>
      <c r="I162" s="1543"/>
      <c r="J162" s="1543">
        <v>5280</v>
      </c>
      <c r="K162" s="2471"/>
      <c r="L162" s="3" t="s">
        <v>2479</v>
      </c>
    </row>
    <row r="163" spans="1:12" ht="19.5" customHeight="1" x14ac:dyDescent="0.25">
      <c r="A163" s="22">
        <v>43173</v>
      </c>
      <c r="B163" s="11" t="s">
        <v>496</v>
      </c>
      <c r="C163" s="3614" t="s">
        <v>2520</v>
      </c>
      <c r="D163" s="3733"/>
      <c r="E163" s="3733"/>
      <c r="F163" s="3733"/>
      <c r="G163" s="3733"/>
      <c r="H163" s="3733"/>
      <c r="I163" s="3733"/>
      <c r="J163" s="3615"/>
      <c r="K163" s="2563"/>
    </row>
    <row r="164" spans="1:12" x14ac:dyDescent="0.25">
      <c r="A164" s="22">
        <v>43187</v>
      </c>
      <c r="B164" s="1541" t="s">
        <v>12</v>
      </c>
      <c r="C164" s="1543">
        <v>275</v>
      </c>
      <c r="D164" s="1540">
        <f>+C164*(100-E164)/100</f>
        <v>82.5</v>
      </c>
      <c r="E164" s="1543">
        <v>70</v>
      </c>
      <c r="F164" s="1543"/>
      <c r="G164" s="1543">
        <v>130</v>
      </c>
      <c r="H164" s="1543"/>
      <c r="I164" s="1543"/>
      <c r="J164" s="1543"/>
      <c r="K164" s="2471"/>
      <c r="L164" s="3" t="s">
        <v>22</v>
      </c>
    </row>
    <row r="165" spans="1:12" x14ac:dyDescent="0.25">
      <c r="A165" s="22">
        <v>43214</v>
      </c>
      <c r="B165" s="1559" t="s">
        <v>14</v>
      </c>
      <c r="C165" s="3666" t="s">
        <v>243</v>
      </c>
      <c r="D165" s="3667"/>
      <c r="E165" s="3667"/>
      <c r="F165" s="3667"/>
      <c r="G165" s="3667"/>
      <c r="H165" s="3667"/>
      <c r="I165" s="3667"/>
      <c r="J165" s="3668"/>
      <c r="K165" s="2547"/>
    </row>
    <row r="166" spans="1:12" x14ac:dyDescent="0.25">
      <c r="A166" s="1606">
        <v>43267</v>
      </c>
      <c r="B166" s="1607" t="s">
        <v>12</v>
      </c>
      <c r="C166" s="1543">
        <v>295</v>
      </c>
      <c r="D166" s="1540">
        <f>+C166*(100-E166)/100</f>
        <v>88.5</v>
      </c>
      <c r="E166" s="1543">
        <v>70</v>
      </c>
      <c r="F166" s="1543"/>
      <c r="G166" s="1543">
        <v>120</v>
      </c>
      <c r="H166" s="1543"/>
      <c r="I166" s="1543"/>
      <c r="J166" s="1543"/>
      <c r="K166" s="2471"/>
      <c r="L166" s="3" t="s">
        <v>2464</v>
      </c>
    </row>
    <row r="167" spans="1:12" x14ac:dyDescent="0.25">
      <c r="A167" s="1663">
        <v>43315</v>
      </c>
      <c r="B167" s="1664" t="s">
        <v>186</v>
      </c>
      <c r="C167" s="1543"/>
      <c r="D167" s="1540"/>
      <c r="E167" s="1543"/>
      <c r="F167" s="1543"/>
      <c r="G167" s="1543"/>
      <c r="H167" s="1543"/>
      <c r="I167" s="1543"/>
      <c r="J167" s="1543">
        <v>5380</v>
      </c>
      <c r="K167" s="2471"/>
      <c r="L167" s="3" t="s">
        <v>2680</v>
      </c>
    </row>
    <row r="168" spans="1:12" ht="52.5" customHeight="1" x14ac:dyDescent="0.25">
      <c r="A168" s="1663">
        <v>43328</v>
      </c>
      <c r="B168" s="1664" t="s">
        <v>14</v>
      </c>
      <c r="C168" s="3473" t="s">
        <v>2761</v>
      </c>
      <c r="D168" s="3474"/>
      <c r="E168" s="3474"/>
      <c r="F168" s="3474"/>
      <c r="G168" s="3474"/>
      <c r="H168" s="3474"/>
      <c r="I168" s="3474"/>
      <c r="J168" s="3475"/>
      <c r="K168" s="2491"/>
      <c r="L168" s="1748" t="s">
        <v>2718</v>
      </c>
    </row>
    <row r="169" spans="1:12" x14ac:dyDescent="0.25">
      <c r="A169" s="1663">
        <v>43337</v>
      </c>
      <c r="B169" s="1664" t="s">
        <v>12</v>
      </c>
      <c r="C169" s="1543">
        <v>265</v>
      </c>
      <c r="D169" s="1540">
        <f>+C169*(100-E169)/100</f>
        <v>79.5</v>
      </c>
      <c r="E169" s="1543">
        <v>70</v>
      </c>
      <c r="F169" s="1543"/>
      <c r="G169" s="1543">
        <v>120</v>
      </c>
      <c r="H169" s="1543"/>
      <c r="I169" s="1543"/>
      <c r="J169" s="1543"/>
      <c r="K169" s="2471"/>
      <c r="L169" s="3" t="s">
        <v>22</v>
      </c>
    </row>
    <row r="170" spans="1:12" x14ac:dyDescent="0.25">
      <c r="A170" s="1663">
        <v>43374</v>
      </c>
      <c r="B170" s="1664" t="s">
        <v>186</v>
      </c>
      <c r="C170" s="1543"/>
      <c r="D170" s="1540"/>
      <c r="E170" s="1543"/>
      <c r="F170" s="1543"/>
      <c r="G170" s="1543"/>
      <c r="H170" s="1543"/>
      <c r="I170" s="1543"/>
      <c r="J170" s="1543">
        <v>3640</v>
      </c>
      <c r="K170" s="2471"/>
      <c r="L170" s="1744" t="s">
        <v>2751</v>
      </c>
    </row>
    <row r="171" spans="1:12" ht="49.5" customHeight="1" x14ac:dyDescent="0.25">
      <c r="A171" s="1663">
        <v>43383</v>
      </c>
      <c r="B171" s="1664" t="s">
        <v>14</v>
      </c>
      <c r="C171" s="3614" t="s">
        <v>2777</v>
      </c>
      <c r="D171" s="3733"/>
      <c r="E171" s="3733"/>
      <c r="F171" s="3733"/>
      <c r="G171" s="3733"/>
      <c r="H171" s="3733"/>
      <c r="I171" s="3733"/>
      <c r="J171" s="3615"/>
      <c r="K171" s="2609"/>
      <c r="L171" s="1748" t="s">
        <v>2767</v>
      </c>
    </row>
    <row r="172" spans="1:12" ht="20.25" customHeight="1" x14ac:dyDescent="0.25">
      <c r="A172" s="1774">
        <v>43392</v>
      </c>
      <c r="B172" s="1773" t="s">
        <v>12</v>
      </c>
      <c r="C172" s="256">
        <v>215</v>
      </c>
      <c r="D172" s="1775">
        <f t="shared" ref="D172:D186" si="0">+C172*(100-E172)/100</f>
        <v>53.75</v>
      </c>
      <c r="E172" s="256">
        <v>75</v>
      </c>
      <c r="F172" s="256"/>
      <c r="G172" s="256">
        <v>120</v>
      </c>
      <c r="H172" s="256"/>
      <c r="I172" s="256"/>
      <c r="J172" s="256"/>
      <c r="K172" s="2550"/>
      <c r="L172" s="38" t="s">
        <v>2804</v>
      </c>
    </row>
    <row r="173" spans="1:12" ht="20.25" customHeight="1" x14ac:dyDescent="0.25">
      <c r="A173" s="1663">
        <v>43423</v>
      </c>
      <c r="B173" s="1664" t="s">
        <v>496</v>
      </c>
      <c r="C173" s="3482" t="s">
        <v>2829</v>
      </c>
      <c r="D173" s="3505"/>
      <c r="E173" s="3505"/>
      <c r="F173" s="3505"/>
      <c r="G173" s="3505"/>
      <c r="H173" s="3505"/>
      <c r="I173" s="3505"/>
      <c r="J173" s="3483"/>
      <c r="K173" s="2485"/>
    </row>
    <row r="174" spans="1:12" ht="41.25" customHeight="1" thickBot="1" x14ac:dyDescent="0.3">
      <c r="A174" s="33">
        <v>43436</v>
      </c>
      <c r="B174" s="34" t="s">
        <v>14</v>
      </c>
      <c r="C174" s="3509" t="s">
        <v>2881</v>
      </c>
      <c r="D174" s="3510"/>
      <c r="E174" s="3510"/>
      <c r="F174" s="3510"/>
      <c r="G174" s="3510"/>
      <c r="H174" s="3510"/>
      <c r="I174" s="3510"/>
      <c r="J174" s="3511"/>
      <c r="K174" s="2489"/>
      <c r="L174" s="1906" t="s">
        <v>2882</v>
      </c>
    </row>
    <row r="175" spans="1:12" ht="164.25" customHeight="1" thickTop="1" x14ac:dyDescent="0.25">
      <c r="A175" s="1307">
        <v>43645</v>
      </c>
      <c r="B175" s="1333" t="s">
        <v>31</v>
      </c>
      <c r="C175" s="3645" t="s">
        <v>3239</v>
      </c>
      <c r="D175" s="3891"/>
      <c r="E175" s="3891"/>
      <c r="F175" s="3891"/>
      <c r="G175" s="3891"/>
      <c r="H175" s="3891"/>
      <c r="I175" s="3891"/>
      <c r="J175" s="3892"/>
      <c r="K175" s="2786" t="s">
        <v>1909</v>
      </c>
      <c r="L175" s="2045" t="s">
        <v>3098</v>
      </c>
    </row>
    <row r="176" spans="1:12" x14ac:dyDescent="0.25">
      <c r="A176" s="1663">
        <v>43674</v>
      </c>
      <c r="B176" s="1664" t="s">
        <v>12</v>
      </c>
      <c r="C176" s="1543">
        <v>200</v>
      </c>
      <c r="D176" s="1540">
        <f t="shared" si="0"/>
        <v>20</v>
      </c>
      <c r="E176" s="256">
        <v>90</v>
      </c>
      <c r="F176" s="1543" t="s">
        <v>159</v>
      </c>
      <c r="G176" s="1543">
        <v>115</v>
      </c>
      <c r="H176" s="1543"/>
      <c r="I176" s="1543"/>
      <c r="J176" s="1543"/>
      <c r="K176" s="2471"/>
      <c r="L176" s="3" t="s">
        <v>3138</v>
      </c>
    </row>
    <row r="177" spans="1:12" x14ac:dyDescent="0.25">
      <c r="A177" s="1663">
        <v>43691</v>
      </c>
      <c r="B177" s="1664" t="s">
        <v>14</v>
      </c>
      <c r="C177" s="3473" t="s">
        <v>1337</v>
      </c>
      <c r="D177" s="3474"/>
      <c r="E177" s="3474"/>
      <c r="F177" s="3474"/>
      <c r="G177" s="3474"/>
      <c r="H177" s="3474"/>
      <c r="I177" s="3474"/>
      <c r="J177" s="3475"/>
      <c r="K177" s="2465"/>
    </row>
    <row r="178" spans="1:12" x14ac:dyDescent="0.25">
      <c r="A178" s="1663">
        <v>43710</v>
      </c>
      <c r="B178" s="1664" t="s">
        <v>186</v>
      </c>
      <c r="C178" s="1543"/>
      <c r="D178" s="1540"/>
      <c r="E178" s="1543"/>
      <c r="F178" s="1543"/>
      <c r="G178" s="1543"/>
      <c r="H178" s="3445" t="s">
        <v>3171</v>
      </c>
      <c r="I178" s="3446"/>
      <c r="J178" s="3447"/>
      <c r="K178" s="2454"/>
      <c r="L178" s="3" t="s">
        <v>336</v>
      </c>
    </row>
    <row r="179" spans="1:12" x14ac:dyDescent="0.25">
      <c r="A179" s="2104">
        <v>43739</v>
      </c>
      <c r="B179" s="2103" t="s">
        <v>12</v>
      </c>
      <c r="C179" s="256">
        <v>145</v>
      </c>
      <c r="D179" s="2105">
        <f t="shared" si="0"/>
        <v>14.5</v>
      </c>
      <c r="E179" s="256">
        <v>90</v>
      </c>
      <c r="F179" s="256"/>
      <c r="G179" s="256">
        <v>120</v>
      </c>
      <c r="H179" s="256"/>
      <c r="I179" s="256"/>
      <c r="J179" s="256"/>
      <c r="K179" s="2550"/>
      <c r="L179" s="38" t="s">
        <v>3218</v>
      </c>
    </row>
    <row r="180" spans="1:12" s="5" customFormat="1" x14ac:dyDescent="0.25">
      <c r="A180" s="2106">
        <v>43741</v>
      </c>
      <c r="B180" s="2107" t="s">
        <v>14</v>
      </c>
      <c r="C180" s="3473" t="s">
        <v>534</v>
      </c>
      <c r="D180" s="3474"/>
      <c r="E180" s="3474"/>
      <c r="F180" s="3474"/>
      <c r="G180" s="3474"/>
      <c r="H180" s="3474"/>
      <c r="I180" s="3474"/>
      <c r="J180" s="3475"/>
      <c r="K180" s="2466"/>
      <c r="L180" s="1234"/>
    </row>
    <row r="181" spans="1:12" x14ac:dyDescent="0.25">
      <c r="A181" s="1663">
        <v>43786</v>
      </c>
      <c r="B181" s="1664" t="s">
        <v>12</v>
      </c>
      <c r="C181" s="1543">
        <v>160</v>
      </c>
      <c r="D181" s="1540">
        <f t="shared" si="0"/>
        <v>20.8</v>
      </c>
      <c r="E181" s="1543">
        <v>87</v>
      </c>
      <c r="F181" s="1543" t="s">
        <v>159</v>
      </c>
      <c r="G181" s="1543">
        <v>118</v>
      </c>
      <c r="H181" s="1543"/>
      <c r="I181" s="1543"/>
      <c r="J181" s="1543"/>
      <c r="K181" s="2471"/>
      <c r="L181" s="3" t="s">
        <v>3277</v>
      </c>
    </row>
    <row r="182" spans="1:12" x14ac:dyDescent="0.25">
      <c r="A182" s="1663">
        <v>43815</v>
      </c>
      <c r="B182" s="1664" t="s">
        <v>186</v>
      </c>
      <c r="C182" s="1543"/>
      <c r="D182" s="1540"/>
      <c r="E182" s="1543"/>
      <c r="F182" s="1543"/>
      <c r="G182" s="1543"/>
      <c r="H182" s="3482" t="s">
        <v>3309</v>
      </c>
      <c r="I182" s="3505"/>
      <c r="J182" s="3483"/>
      <c r="K182" s="2485"/>
      <c r="L182" s="3" t="s">
        <v>3310</v>
      </c>
    </row>
    <row r="183" spans="1:12" customFormat="1" ht="36.75" customHeight="1" x14ac:dyDescent="0.2">
      <c r="A183" s="1093">
        <v>43836</v>
      </c>
      <c r="B183" s="1094" t="s">
        <v>14</v>
      </c>
      <c r="C183" s="3506" t="s">
        <v>3432</v>
      </c>
      <c r="D183" s="3507"/>
      <c r="E183" s="3507"/>
      <c r="F183" s="3507"/>
      <c r="G183" s="3507"/>
      <c r="H183" s="3507"/>
      <c r="I183" s="3507"/>
      <c r="J183" s="3508"/>
      <c r="K183" s="2486"/>
      <c r="L183" s="2249" t="s">
        <v>3402</v>
      </c>
    </row>
    <row r="184" spans="1:12" x14ac:dyDescent="0.25">
      <c r="A184" s="1663"/>
      <c r="B184" s="1664"/>
      <c r="C184" s="1543"/>
      <c r="D184" s="1540">
        <f t="shared" si="0"/>
        <v>0</v>
      </c>
      <c r="E184" s="1543"/>
      <c r="F184" s="1543"/>
      <c r="G184" s="1543"/>
      <c r="H184" s="1543"/>
      <c r="I184" s="1543"/>
      <c r="J184" s="1543"/>
      <c r="K184" s="2471"/>
    </row>
    <row r="185" spans="1:12" x14ac:dyDescent="0.25">
      <c r="A185" s="1663"/>
      <c r="B185" s="1664"/>
      <c r="C185" s="1543"/>
      <c r="D185" s="1540">
        <f t="shared" si="0"/>
        <v>0</v>
      </c>
      <c r="E185" s="1543"/>
      <c r="F185" s="1543"/>
      <c r="G185" s="1543"/>
      <c r="H185" s="1543"/>
      <c r="I185" s="1543"/>
      <c r="J185" s="1543"/>
      <c r="K185" s="2471"/>
    </row>
    <row r="186" spans="1:12" x14ac:dyDescent="0.25">
      <c r="A186" s="1663"/>
      <c r="B186" s="1664"/>
      <c r="D186" s="918">
        <f t="shared" si="0"/>
        <v>0</v>
      </c>
    </row>
  </sheetData>
  <autoFilter ref="B6:K6"/>
  <customSheetViews>
    <customSheetView guid="{A61807DE-1A9F-4D9E-AA9C-2C2A4B8D3195}" showAutoFilter="1">
      <pane ySplit="6" topLeftCell="A136" activePane="bottomLeft" state="frozen"/>
      <selection pane="bottomLeft" activeCell="C140" sqref="C140:J140"/>
      <pageMargins left="0.75" right="0.75" top="1" bottom="1" header="0.5" footer="0.5"/>
      <pageSetup orientation="portrait" horizontalDpi="300" verticalDpi="300" r:id="rId1"/>
      <headerFooter alignWithMargins="0"/>
      <autoFilter ref="B6:B179"/>
    </customSheetView>
    <customSheetView guid="{C5727CAE-36E7-4F5C-A23D-3D3BFC529126}" showAutoFilter="1">
      <pane ySplit="6" topLeftCell="A136" activePane="bottomLeft" state="frozen"/>
      <selection pane="bottomLeft" activeCell="C140" sqref="C140:J140"/>
      <pageMargins left="0.75" right="0.75" top="1" bottom="1" header="0.5" footer="0.5"/>
      <pageSetup orientation="portrait" horizontalDpi="300" verticalDpi="300" r:id="rId2"/>
      <headerFooter alignWithMargins="0"/>
      <autoFilter ref="B6:B179"/>
    </customSheetView>
    <customSheetView guid="{DA733677-58EB-43A1-AB08-BCD2B2774334}" showAutoFilter="1">
      <pane ySplit="6" topLeftCell="A136" activePane="bottomLeft" state="frozen"/>
      <selection pane="bottomLeft" activeCell="J143" sqref="J143"/>
      <pageMargins left="0.75" right="0.75" top="1" bottom="1" header="0.5" footer="0.5"/>
      <pageSetup orientation="portrait" horizontalDpi="300" verticalDpi="300" r:id="rId3"/>
      <headerFooter alignWithMargins="0"/>
      <autoFilter ref="B6:B179"/>
    </customSheetView>
  </customSheetViews>
  <mergeCells count="134">
    <mergeCell ref="C180:J180"/>
    <mergeCell ref="H178:J178"/>
    <mergeCell ref="C175:J175"/>
    <mergeCell ref="C174:J174"/>
    <mergeCell ref="C168:J168"/>
    <mergeCell ref="C160:J160"/>
    <mergeCell ref="C120:J120"/>
    <mergeCell ref="C31:J31"/>
    <mergeCell ref="C12:J12"/>
    <mergeCell ref="C33:J33"/>
    <mergeCell ref="C44:J44"/>
    <mergeCell ref="C115:J115"/>
    <mergeCell ref="C93:J93"/>
    <mergeCell ref="C102:J102"/>
    <mergeCell ref="C60:J60"/>
    <mergeCell ref="C66:J66"/>
    <mergeCell ref="C55:J55"/>
    <mergeCell ref="C57:J57"/>
    <mergeCell ref="C65:J65"/>
    <mergeCell ref="C67:J67"/>
    <mergeCell ref="C62:J62"/>
    <mergeCell ref="C51:J51"/>
    <mergeCell ref="C32:J32"/>
    <mergeCell ref="C52:J52"/>
    <mergeCell ref="M3:P3"/>
    <mergeCell ref="H98:J98"/>
    <mergeCell ref="A1:L1"/>
    <mergeCell ref="C5:F5"/>
    <mergeCell ref="I5:J5"/>
    <mergeCell ref="C21:J21"/>
    <mergeCell ref="C20:J20"/>
    <mergeCell ref="C8:J8"/>
    <mergeCell ref="C9:J9"/>
    <mergeCell ref="A18:A19"/>
    <mergeCell ref="C10:J10"/>
    <mergeCell ref="G4:H5"/>
    <mergeCell ref="A2:B2"/>
    <mergeCell ref="C2:F2"/>
    <mergeCell ref="G2:H2"/>
    <mergeCell ref="I2:J2"/>
    <mergeCell ref="A3:B3"/>
    <mergeCell ref="C3:F3"/>
    <mergeCell ref="G3:H3"/>
    <mergeCell ref="I3:J3"/>
    <mergeCell ref="C13:J13"/>
    <mergeCell ref="C14:J14"/>
    <mergeCell ref="I4:J4"/>
    <mergeCell ref="C37:J37"/>
    <mergeCell ref="A4:B4"/>
    <mergeCell ref="C4:F4"/>
    <mergeCell ref="H54:J54"/>
    <mergeCell ref="C63:J63"/>
    <mergeCell ref="A5:B5"/>
    <mergeCell ref="C117:J117"/>
    <mergeCell ref="C83:J83"/>
    <mergeCell ref="C110:J110"/>
    <mergeCell ref="C96:J96"/>
    <mergeCell ref="C105:J105"/>
    <mergeCell ref="C75:J75"/>
    <mergeCell ref="C27:J27"/>
    <mergeCell ref="C73:J73"/>
    <mergeCell ref="C53:J53"/>
    <mergeCell ref="C34:J34"/>
    <mergeCell ref="C50:J50"/>
    <mergeCell ref="C70:J70"/>
    <mergeCell ref="C69:J69"/>
    <mergeCell ref="C74:J74"/>
    <mergeCell ref="C40:J40"/>
    <mergeCell ref="C87:J87"/>
    <mergeCell ref="C38:J38"/>
    <mergeCell ref="C59:J59"/>
    <mergeCell ref="C45:J45"/>
    <mergeCell ref="C85:J85"/>
    <mergeCell ref="C81:J81"/>
    <mergeCell ref="C134:J134"/>
    <mergeCell ref="C131:J131"/>
    <mergeCell ref="C130:J130"/>
    <mergeCell ref="C122:J122"/>
    <mergeCell ref="C119:J119"/>
    <mergeCell ref="C118:J118"/>
    <mergeCell ref="C125:J125"/>
    <mergeCell ref="C126:J126"/>
    <mergeCell ref="C124:J124"/>
    <mergeCell ref="C121:J121"/>
    <mergeCell ref="C113:J113"/>
    <mergeCell ref="C114:J114"/>
    <mergeCell ref="C68:J68"/>
    <mergeCell ref="C47:J47"/>
    <mergeCell ref="H104:J104"/>
    <mergeCell ref="C84:J84"/>
    <mergeCell ref="H86:J86"/>
    <mergeCell ref="A135:A137"/>
    <mergeCell ref="C153:J153"/>
    <mergeCell ref="C151:J151"/>
    <mergeCell ref="C147:J147"/>
    <mergeCell ref="C137:J137"/>
    <mergeCell ref="C136:J136"/>
    <mergeCell ref="C78:J78"/>
    <mergeCell ref="C100:J100"/>
    <mergeCell ref="H94:J94"/>
    <mergeCell ref="C88:J88"/>
    <mergeCell ref="C91:J91"/>
    <mergeCell ref="C90:J90"/>
    <mergeCell ref="C92:J92"/>
    <mergeCell ref="A127:A129"/>
    <mergeCell ref="B127:B129"/>
    <mergeCell ref="A108:A109"/>
    <mergeCell ref="C109:J109"/>
    <mergeCell ref="H108:J108"/>
    <mergeCell ref="C107:J107"/>
    <mergeCell ref="K2:L2"/>
    <mergeCell ref="K3:L3"/>
    <mergeCell ref="K4:L4"/>
    <mergeCell ref="K5:L5"/>
    <mergeCell ref="C183:J183"/>
    <mergeCell ref="H182:J182"/>
    <mergeCell ref="C177:J177"/>
    <mergeCell ref="C173:J173"/>
    <mergeCell ref="C171:J171"/>
    <mergeCell ref="C165:J165"/>
    <mergeCell ref="C163:J163"/>
    <mergeCell ref="C159:J159"/>
    <mergeCell ref="C17:J17"/>
    <mergeCell ref="H158:J158"/>
    <mergeCell ref="C156:J156"/>
    <mergeCell ref="C155:J155"/>
    <mergeCell ref="C154:J154"/>
    <mergeCell ref="C149:J149"/>
    <mergeCell ref="C145:J145"/>
    <mergeCell ref="C144:J144"/>
    <mergeCell ref="C142:J142"/>
    <mergeCell ref="C140:J140"/>
    <mergeCell ref="C22:J22"/>
    <mergeCell ref="C49:J49"/>
  </mergeCells>
  <phoneticPr fontId="9" type="noConversion"/>
  <hyperlinks>
    <hyperlink ref="B91" r:id="rId4"/>
    <hyperlink ref="B75" r:id="rId5"/>
    <hyperlink ref="B60" r:id="rId6"/>
  </hyperlinks>
  <pageMargins left="0.75" right="0.75" top="1" bottom="1" header="0.5" footer="0.5"/>
  <pageSetup scale="54" orientation="portrait" horizontalDpi="300" verticalDpi="300" r:id="rId7"/>
  <headerFooter alignWithMargins="0"/>
  <colBreaks count="1" manualBreakCount="1">
    <brk id="12" max="185" man="1"/>
  </col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rgb="FFFFFF00"/>
  </sheetPr>
  <dimension ref="A1:V281"/>
  <sheetViews>
    <sheetView workbookViewId="0">
      <pane xSplit="1" ySplit="6" topLeftCell="B139" activePane="bottomRight" state="frozen"/>
      <selection activeCell="C163" sqref="C163:J163"/>
      <selection pane="topRight" activeCell="C163" sqref="C163:J163"/>
      <selection pane="bottomLeft" activeCell="C163" sqref="C163:J163"/>
      <selection pane="bottomRight" activeCell="C144" sqref="C144:J144"/>
    </sheetView>
  </sheetViews>
  <sheetFormatPr defaultRowHeight="15.75" x14ac:dyDescent="0.25"/>
  <cols>
    <col min="1" max="1" width="11" style="24" customWidth="1"/>
    <col min="2" max="6" width="10.140625" style="23" customWidth="1"/>
    <col min="7" max="7" width="8.5703125" style="23" customWidth="1"/>
    <col min="8" max="8" width="10.140625" style="23" customWidth="1"/>
    <col min="9" max="9" width="24.140625" style="23" customWidth="1"/>
    <col min="10" max="10" width="8.85546875" style="23" customWidth="1"/>
    <col min="11" max="11" width="20.7109375" style="2453" customWidth="1"/>
    <col min="12" max="12" width="64.7109375" style="3" customWidth="1"/>
    <col min="13" max="13" width="22.85546875" style="10" customWidth="1"/>
    <col min="14" max="16384" width="9.140625" style="10"/>
  </cols>
  <sheetData>
    <row r="1" spans="1:13" s="2" customFormat="1" ht="30.75" customHeight="1" thickTop="1" x14ac:dyDescent="0.25">
      <c r="A1" s="3465" t="s">
        <v>583</v>
      </c>
      <c r="B1" s="3466"/>
      <c r="C1" s="3466"/>
      <c r="D1" s="3466"/>
      <c r="E1" s="3466"/>
      <c r="F1" s="3466"/>
      <c r="G1" s="3466"/>
      <c r="H1" s="3466"/>
      <c r="I1" s="3466"/>
      <c r="J1" s="3466"/>
      <c r="K1" s="3466"/>
      <c r="L1" s="3467"/>
      <c r="M1" s="1"/>
    </row>
    <row r="2" spans="1:13" s="5" customFormat="1" ht="20.25" customHeight="1" thickBot="1" x14ac:dyDescent="0.3">
      <c r="A2" s="3463" t="s">
        <v>259</v>
      </c>
      <c r="B2" s="3464"/>
      <c r="C2" s="3445">
        <f>+(25+120+89)*25</f>
        <v>5850</v>
      </c>
      <c r="D2" s="3446"/>
      <c r="E2" s="3446"/>
      <c r="F2" s="3447"/>
      <c r="G2" s="3461"/>
      <c r="H2" s="3462"/>
      <c r="I2" s="3437" t="s">
        <v>260</v>
      </c>
      <c r="J2" s="3438"/>
      <c r="K2" s="3500" t="s">
        <v>267</v>
      </c>
      <c r="L2" s="3501"/>
      <c r="M2" s="4"/>
    </row>
    <row r="3" spans="1:13" s="5" customFormat="1" ht="20.25" customHeight="1" thickTop="1" thickBot="1" x14ac:dyDescent="0.3">
      <c r="A3" s="3463" t="s">
        <v>261</v>
      </c>
      <c r="B3" s="3464"/>
      <c r="C3" s="3445" t="s">
        <v>281</v>
      </c>
      <c r="D3" s="3446"/>
      <c r="E3" s="3446"/>
      <c r="F3" s="3447"/>
      <c r="G3" s="3912" t="s">
        <v>487</v>
      </c>
      <c r="H3" s="3913"/>
      <c r="I3" s="3437" t="s">
        <v>262</v>
      </c>
      <c r="J3" s="3438"/>
      <c r="K3" s="3500" t="s">
        <v>280</v>
      </c>
      <c r="L3" s="3501"/>
      <c r="M3" s="4"/>
    </row>
    <row r="4" spans="1:13" s="5" customFormat="1" ht="20.25" customHeight="1" thickTop="1" x14ac:dyDescent="0.25">
      <c r="A4" s="3463" t="s">
        <v>263</v>
      </c>
      <c r="B4" s="3464"/>
      <c r="C4" s="3445" t="s">
        <v>2373</v>
      </c>
      <c r="D4" s="3446"/>
      <c r="E4" s="3446"/>
      <c r="F4" s="3447"/>
      <c r="G4" s="3461"/>
      <c r="H4" s="3462"/>
      <c r="I4" s="3437" t="s">
        <v>264</v>
      </c>
      <c r="J4" s="3438"/>
      <c r="K4" s="3500" t="s">
        <v>3405</v>
      </c>
      <c r="L4" s="3501"/>
      <c r="M4" s="4"/>
    </row>
    <row r="5" spans="1:13" s="5" customFormat="1" ht="74.25" customHeight="1" thickBot="1" x14ac:dyDescent="0.3">
      <c r="A5" s="3448" t="s">
        <v>265</v>
      </c>
      <c r="B5" s="3449"/>
      <c r="C5" s="3450" t="s">
        <v>3038</v>
      </c>
      <c r="D5" s="3451"/>
      <c r="E5" s="3451"/>
      <c r="F5" s="3452"/>
      <c r="G5" s="3814"/>
      <c r="H5" s="3815"/>
      <c r="I5" s="3437" t="s">
        <v>397</v>
      </c>
      <c r="J5" s="3438"/>
      <c r="K5" s="3798" t="s">
        <v>3061</v>
      </c>
      <c r="L5" s="3893"/>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3" ht="20.100000000000001" customHeight="1" thickTop="1" x14ac:dyDescent="0.25">
      <c r="A7" s="3754">
        <v>40588</v>
      </c>
      <c r="B7" s="20"/>
      <c r="C7" s="3648" t="s">
        <v>1593</v>
      </c>
      <c r="D7" s="3649"/>
      <c r="E7" s="3649"/>
      <c r="F7" s="3649"/>
      <c r="G7" s="3649"/>
      <c r="H7" s="3649"/>
      <c r="I7" s="3649"/>
      <c r="J7" s="3650"/>
      <c r="K7" s="2591" t="s">
        <v>1909</v>
      </c>
      <c r="L7" s="21"/>
    </row>
    <row r="8" spans="1:13" ht="20.100000000000001" customHeight="1" x14ac:dyDescent="0.25">
      <c r="A8" s="3460"/>
      <c r="B8" s="20" t="s">
        <v>12</v>
      </c>
      <c r="C8" s="616">
        <v>105</v>
      </c>
      <c r="D8" s="616">
        <v>84</v>
      </c>
      <c r="E8" s="616">
        <v>20</v>
      </c>
      <c r="F8" s="616">
        <v>7</v>
      </c>
      <c r="G8" s="616">
        <v>120</v>
      </c>
      <c r="H8" s="20"/>
      <c r="I8" s="20"/>
      <c r="J8" s="20"/>
      <c r="K8" s="2686"/>
      <c r="L8" s="21" t="s">
        <v>852</v>
      </c>
    </row>
    <row r="9" spans="1:13" ht="20.100000000000001" customHeight="1" x14ac:dyDescent="0.25">
      <c r="A9" s="22">
        <v>40632</v>
      </c>
      <c r="B9" s="11" t="s">
        <v>186</v>
      </c>
      <c r="C9" s="11"/>
      <c r="D9" s="11"/>
      <c r="E9" s="11"/>
      <c r="F9" s="11"/>
      <c r="G9" s="11"/>
      <c r="H9" s="23">
        <v>5510</v>
      </c>
      <c r="I9" s="23">
        <v>100</v>
      </c>
      <c r="J9" s="11"/>
      <c r="K9" s="2675"/>
      <c r="L9" s="3" t="s">
        <v>853</v>
      </c>
    </row>
    <row r="10" spans="1:13" ht="20.100000000000001" customHeight="1" x14ac:dyDescent="0.25">
      <c r="A10" s="22">
        <v>40744</v>
      </c>
      <c r="B10" s="11" t="s">
        <v>186</v>
      </c>
      <c r="C10" s="11"/>
      <c r="D10" s="11"/>
      <c r="E10" s="11"/>
      <c r="F10" s="11"/>
      <c r="G10" s="11"/>
      <c r="H10" s="23">
        <v>5395</v>
      </c>
      <c r="I10" s="23">
        <v>77</v>
      </c>
      <c r="J10" s="11"/>
      <c r="K10" s="2675"/>
      <c r="L10" s="3" t="s">
        <v>854</v>
      </c>
    </row>
    <row r="11" spans="1:13" ht="20.100000000000001" customHeight="1" x14ac:dyDescent="0.25">
      <c r="A11" s="59">
        <v>40831</v>
      </c>
      <c r="B11" s="60" t="s">
        <v>12</v>
      </c>
      <c r="C11" s="164">
        <v>105</v>
      </c>
      <c r="D11" s="165">
        <f>+C11*(100-E11)/100</f>
        <v>78.75</v>
      </c>
      <c r="E11" s="164">
        <v>25</v>
      </c>
      <c r="F11" s="164"/>
      <c r="G11" s="164"/>
      <c r="H11" s="78"/>
      <c r="I11" s="78" t="s">
        <v>1911</v>
      </c>
      <c r="J11" s="78"/>
      <c r="K11" s="2714"/>
      <c r="L11" s="79" t="s">
        <v>169</v>
      </c>
    </row>
    <row r="12" spans="1:13" ht="20.100000000000001" customHeight="1" thickBot="1" x14ac:dyDescent="0.3">
      <c r="A12" s="28">
        <v>40874</v>
      </c>
      <c r="B12" s="12" t="s">
        <v>186</v>
      </c>
      <c r="C12" s="12"/>
      <c r="D12" s="12"/>
      <c r="E12" s="12"/>
      <c r="F12" s="12"/>
      <c r="G12" s="12"/>
      <c r="H12" s="116">
        <v>5440</v>
      </c>
      <c r="I12" s="116">
        <v>19</v>
      </c>
      <c r="J12" s="12"/>
      <c r="K12" s="2694"/>
      <c r="L12" s="13" t="s">
        <v>855</v>
      </c>
    </row>
    <row r="13" spans="1:13" s="5" customFormat="1" ht="20.100000000000001" customHeight="1" thickTop="1" x14ac:dyDescent="0.25">
      <c r="A13" s="29">
        <v>40931</v>
      </c>
      <c r="B13" s="30" t="s">
        <v>190</v>
      </c>
      <c r="C13" s="3577" t="s">
        <v>191</v>
      </c>
      <c r="D13" s="3718"/>
      <c r="E13" s="3718"/>
      <c r="F13" s="3718"/>
      <c r="G13" s="3718"/>
      <c r="H13" s="3718"/>
      <c r="I13" s="3718"/>
      <c r="J13" s="3578"/>
      <c r="K13" s="2554"/>
      <c r="L13" s="31"/>
    </row>
    <row r="14" spans="1:13" ht="19.5" customHeight="1" x14ac:dyDescent="0.25">
      <c r="A14" s="36">
        <v>40964</v>
      </c>
      <c r="B14" s="37" t="s">
        <v>194</v>
      </c>
      <c r="C14" s="3607" t="s">
        <v>366</v>
      </c>
      <c r="D14" s="3608"/>
      <c r="E14" s="3608"/>
      <c r="F14" s="3608"/>
      <c r="G14" s="3608"/>
      <c r="H14" s="3608"/>
      <c r="I14" s="3608"/>
      <c r="J14" s="3609"/>
      <c r="K14" s="2524"/>
      <c r="L14" s="38"/>
    </row>
    <row r="15" spans="1:13" ht="20.100000000000001" customHeight="1" x14ac:dyDescent="0.25">
      <c r="A15" s="22">
        <v>40983</v>
      </c>
      <c r="B15" s="11" t="s">
        <v>194</v>
      </c>
      <c r="C15" s="3632" t="s">
        <v>367</v>
      </c>
      <c r="D15" s="3633"/>
      <c r="E15" s="3633"/>
      <c r="F15" s="3633"/>
      <c r="G15" s="3633"/>
      <c r="H15" s="3633"/>
      <c r="I15" s="3633"/>
      <c r="J15" s="3634"/>
      <c r="K15" s="2530"/>
    </row>
    <row r="16" spans="1:13" ht="20.100000000000001" customHeight="1" x14ac:dyDescent="0.25">
      <c r="A16" s="59">
        <v>40997</v>
      </c>
      <c r="B16" s="60" t="s">
        <v>12</v>
      </c>
      <c r="C16" s="164">
        <v>155</v>
      </c>
      <c r="D16" s="164">
        <v>107</v>
      </c>
      <c r="E16" s="164">
        <v>30</v>
      </c>
      <c r="F16" s="164"/>
      <c r="G16" s="164">
        <v>120</v>
      </c>
      <c r="H16" s="133"/>
      <c r="I16" s="60"/>
      <c r="J16" s="60"/>
      <c r="K16" s="2715"/>
      <c r="L16" s="72" t="s">
        <v>856</v>
      </c>
    </row>
    <row r="17" spans="1:12" ht="20.100000000000001" customHeight="1" x14ac:dyDescent="0.25">
      <c r="A17" s="22">
        <v>41007</v>
      </c>
      <c r="B17" s="11" t="s">
        <v>186</v>
      </c>
      <c r="C17" s="11"/>
      <c r="D17" s="11"/>
      <c r="E17" s="11"/>
      <c r="F17" s="11"/>
      <c r="G17" s="11"/>
      <c r="H17" s="23">
        <v>5420</v>
      </c>
      <c r="I17" s="23">
        <v>100</v>
      </c>
      <c r="J17" s="11"/>
      <c r="K17" s="2675"/>
    </row>
    <row r="18" spans="1:12" ht="20.100000000000001" customHeight="1" x14ac:dyDescent="0.25">
      <c r="A18" s="22">
        <v>41082</v>
      </c>
      <c r="B18" s="11" t="s">
        <v>12</v>
      </c>
      <c r="C18" s="164">
        <v>155</v>
      </c>
      <c r="D18" s="164">
        <v>109</v>
      </c>
      <c r="E18" s="164">
        <v>30</v>
      </c>
      <c r="F18" s="164"/>
      <c r="G18" s="164">
        <v>98</v>
      </c>
      <c r="H18" s="11"/>
      <c r="I18" s="11"/>
      <c r="J18" s="11"/>
      <c r="K18" s="2675"/>
      <c r="L18" s="3" t="s">
        <v>22</v>
      </c>
    </row>
    <row r="19" spans="1:12" ht="34.5" customHeight="1" x14ac:dyDescent="0.25">
      <c r="A19" s="22">
        <v>41158</v>
      </c>
      <c r="B19" s="11" t="s">
        <v>16</v>
      </c>
      <c r="C19" s="3902" t="s">
        <v>1256</v>
      </c>
      <c r="D19" s="3903"/>
      <c r="E19" s="3903"/>
      <c r="F19" s="3903"/>
      <c r="G19" s="3903"/>
      <c r="H19" s="3903"/>
      <c r="I19" s="3903"/>
      <c r="J19" s="3904"/>
      <c r="K19" s="2596"/>
    </row>
    <row r="20" spans="1:12" ht="20.100000000000001" customHeight="1" thickBot="1" x14ac:dyDescent="0.3">
      <c r="A20" s="33">
        <v>41163</v>
      </c>
      <c r="B20" s="34" t="s">
        <v>16</v>
      </c>
      <c r="C20" s="3909" t="s">
        <v>857</v>
      </c>
      <c r="D20" s="3910"/>
      <c r="E20" s="3910"/>
      <c r="F20" s="3910"/>
      <c r="G20" s="3910"/>
      <c r="H20" s="3910"/>
      <c r="I20" s="3910"/>
      <c r="J20" s="3911"/>
      <c r="K20" s="2598"/>
      <c r="L20" s="35"/>
    </row>
    <row r="21" spans="1:12" ht="20.100000000000001" customHeight="1" thickTop="1" x14ac:dyDescent="0.25">
      <c r="A21" s="19">
        <v>41300</v>
      </c>
      <c r="B21" s="20" t="s">
        <v>186</v>
      </c>
      <c r="C21" s="20"/>
      <c r="D21" s="20"/>
      <c r="E21" s="20"/>
      <c r="F21" s="20"/>
      <c r="G21" s="20"/>
      <c r="H21" s="3906" t="s">
        <v>238</v>
      </c>
      <c r="I21" s="3907"/>
      <c r="J21" s="3908"/>
      <c r="K21" s="2716"/>
      <c r="L21" s="3" t="s">
        <v>858</v>
      </c>
    </row>
    <row r="22" spans="1:12" ht="20.100000000000001" customHeight="1" x14ac:dyDescent="0.25">
      <c r="A22" s="36">
        <v>41388</v>
      </c>
      <c r="B22" s="37" t="s">
        <v>12</v>
      </c>
      <c r="C22" s="37">
        <v>85</v>
      </c>
      <c r="D22" s="113">
        <f t="shared" ref="D22:D84" si="0">+C22*(100-E22)/100</f>
        <v>59.5</v>
      </c>
      <c r="E22" s="37">
        <v>30</v>
      </c>
      <c r="F22" s="37"/>
      <c r="G22" s="37">
        <v>75</v>
      </c>
      <c r="H22" s="37"/>
      <c r="I22" s="37"/>
      <c r="J22" s="37"/>
      <c r="K22" s="2684"/>
      <c r="L22" s="38" t="s">
        <v>320</v>
      </c>
    </row>
    <row r="23" spans="1:12" ht="20.100000000000001" customHeight="1" x14ac:dyDescent="0.25">
      <c r="A23" s="22">
        <v>41435</v>
      </c>
      <c r="B23" s="11" t="s">
        <v>186</v>
      </c>
      <c r="D23" s="110"/>
      <c r="H23" s="3456" t="s">
        <v>329</v>
      </c>
      <c r="I23" s="3457"/>
      <c r="J23" s="3905"/>
      <c r="K23" s="2597"/>
      <c r="L23" s="3" t="s">
        <v>859</v>
      </c>
    </row>
    <row r="24" spans="1:12" ht="20.100000000000001" customHeight="1" x14ac:dyDescent="0.25">
      <c r="A24" s="22">
        <v>41458</v>
      </c>
      <c r="B24" s="11" t="s">
        <v>16</v>
      </c>
      <c r="C24" s="3470" t="s">
        <v>480</v>
      </c>
      <c r="D24" s="3471"/>
      <c r="E24" s="3471"/>
      <c r="F24" s="3471"/>
      <c r="G24" s="3471"/>
      <c r="H24" s="3471"/>
      <c r="I24" s="3471"/>
      <c r="J24" s="3472"/>
      <c r="K24" s="2462"/>
    </row>
    <row r="25" spans="1:12" ht="20.100000000000001" customHeight="1" x14ac:dyDescent="0.25">
      <c r="A25" s="3459">
        <v>41547</v>
      </c>
      <c r="B25" s="11" t="s">
        <v>26</v>
      </c>
      <c r="C25" s="3470" t="s">
        <v>2763</v>
      </c>
      <c r="D25" s="3471"/>
      <c r="E25" s="3471"/>
      <c r="F25" s="3471"/>
      <c r="G25" s="3471"/>
      <c r="H25" s="3471"/>
      <c r="I25" s="3471"/>
      <c r="J25" s="3472"/>
      <c r="K25" s="2462"/>
    </row>
    <row r="26" spans="1:12" ht="20.100000000000001" customHeight="1" x14ac:dyDescent="0.25">
      <c r="A26" s="3460"/>
      <c r="B26" s="11" t="s">
        <v>372</v>
      </c>
      <c r="C26" s="3470" t="s">
        <v>368</v>
      </c>
      <c r="D26" s="3471"/>
      <c r="E26" s="3471"/>
      <c r="F26" s="3471"/>
      <c r="G26" s="3471"/>
      <c r="H26" s="3471"/>
      <c r="I26" s="3471"/>
      <c r="J26" s="3472"/>
      <c r="K26" s="2462"/>
    </row>
    <row r="27" spans="1:12" ht="20.100000000000001" customHeight="1" x14ac:dyDescent="0.25">
      <c r="A27" s="22">
        <v>41551</v>
      </c>
      <c r="B27" s="11" t="s">
        <v>186</v>
      </c>
      <c r="D27" s="110"/>
      <c r="H27" s="23">
        <v>5380</v>
      </c>
      <c r="I27" s="23">
        <v>100</v>
      </c>
      <c r="L27" s="3" t="s">
        <v>40</v>
      </c>
    </row>
    <row r="28" spans="1:12" ht="20.100000000000001" customHeight="1" x14ac:dyDescent="0.25">
      <c r="A28" s="36">
        <v>41558</v>
      </c>
      <c r="B28" s="37" t="s">
        <v>12</v>
      </c>
      <c r="C28" s="113">
        <v>40</v>
      </c>
      <c r="D28" s="113">
        <f t="shared" si="0"/>
        <v>28</v>
      </c>
      <c r="E28" s="113">
        <v>30</v>
      </c>
      <c r="F28" s="113"/>
      <c r="G28" s="113">
        <v>100</v>
      </c>
      <c r="H28" s="90"/>
      <c r="I28" s="90"/>
      <c r="J28" s="90"/>
      <c r="K28" s="2523"/>
      <c r="L28" s="38" t="s">
        <v>349</v>
      </c>
    </row>
    <row r="29" spans="1:12" ht="20.25" customHeight="1" x14ac:dyDescent="0.25">
      <c r="A29" s="22">
        <v>41559</v>
      </c>
      <c r="B29" s="11" t="s">
        <v>14</v>
      </c>
      <c r="C29" s="3470" t="s">
        <v>351</v>
      </c>
      <c r="D29" s="3471"/>
      <c r="E29" s="3471"/>
      <c r="F29" s="3471"/>
      <c r="G29" s="3471"/>
      <c r="H29" s="3471"/>
      <c r="I29" s="3471"/>
      <c r="J29" s="3472"/>
      <c r="K29" s="2462"/>
    </row>
    <row r="30" spans="1:12" ht="20.100000000000001" customHeight="1" thickBot="1" x14ac:dyDescent="0.3">
      <c r="A30" s="28">
        <v>41583</v>
      </c>
      <c r="B30" s="12" t="s">
        <v>372</v>
      </c>
      <c r="C30" s="3519" t="s">
        <v>369</v>
      </c>
      <c r="D30" s="3520"/>
      <c r="E30" s="3520"/>
      <c r="F30" s="3520"/>
      <c r="G30" s="3520"/>
      <c r="H30" s="3520"/>
      <c r="I30" s="3520"/>
      <c r="J30" s="3521"/>
      <c r="K30" s="2494"/>
      <c r="L30" s="13"/>
    </row>
    <row r="31" spans="1:12" ht="16.5" thickTop="1" x14ac:dyDescent="0.25">
      <c r="A31" s="80">
        <v>41645</v>
      </c>
      <c r="B31" s="81" t="s">
        <v>186</v>
      </c>
      <c r="C31" s="166"/>
      <c r="D31" s="167"/>
      <c r="E31" s="166"/>
      <c r="F31" s="166"/>
      <c r="G31" s="166"/>
      <c r="H31" s="166">
        <v>4815</v>
      </c>
      <c r="I31" s="167">
        <v>100</v>
      </c>
      <c r="J31" s="166"/>
      <c r="K31" s="2699"/>
      <c r="L31" s="82" t="s">
        <v>401</v>
      </c>
    </row>
    <row r="32" spans="1:12" x14ac:dyDescent="0.25">
      <c r="A32" s="59">
        <v>41655</v>
      </c>
      <c r="B32" s="60" t="s">
        <v>12</v>
      </c>
      <c r="C32" s="133">
        <v>100</v>
      </c>
      <c r="D32" s="135">
        <f t="shared" si="0"/>
        <v>60</v>
      </c>
      <c r="E32" s="133">
        <v>40</v>
      </c>
      <c r="F32" s="133"/>
      <c r="G32" s="133">
        <v>100</v>
      </c>
      <c r="H32" s="133"/>
      <c r="I32" s="133"/>
      <c r="J32" s="133"/>
      <c r="K32" s="2529"/>
      <c r="L32" s="61" t="s">
        <v>402</v>
      </c>
    </row>
    <row r="33" spans="1:12" ht="20.100000000000001" customHeight="1" x14ac:dyDescent="0.25">
      <c r="A33" s="22">
        <v>41710</v>
      </c>
      <c r="B33" s="11" t="s">
        <v>14</v>
      </c>
      <c r="C33" s="3470" t="s">
        <v>410</v>
      </c>
      <c r="D33" s="3471"/>
      <c r="E33" s="3471"/>
      <c r="F33" s="3471"/>
      <c r="G33" s="3471"/>
      <c r="H33" s="3471"/>
      <c r="I33" s="3471"/>
      <c r="J33" s="3472"/>
      <c r="K33" s="2462"/>
    </row>
    <row r="34" spans="1:12" x14ac:dyDescent="0.25">
      <c r="A34" s="22">
        <v>41718</v>
      </c>
      <c r="B34" s="11" t="s">
        <v>186</v>
      </c>
      <c r="D34" s="110"/>
      <c r="H34" s="133">
        <v>5000</v>
      </c>
      <c r="I34" s="135">
        <v>100</v>
      </c>
      <c r="L34" s="3" t="s">
        <v>40</v>
      </c>
    </row>
    <row r="35" spans="1:12" ht="20.100000000000001" customHeight="1" x14ac:dyDescent="0.25">
      <c r="A35" s="3459">
        <v>41753</v>
      </c>
      <c r="B35" s="11" t="s">
        <v>12</v>
      </c>
      <c r="C35" s="23">
        <v>130</v>
      </c>
      <c r="D35" s="110">
        <f t="shared" si="0"/>
        <v>78</v>
      </c>
      <c r="E35" s="23">
        <v>40</v>
      </c>
      <c r="G35" s="23">
        <v>120</v>
      </c>
      <c r="L35" s="3" t="s">
        <v>860</v>
      </c>
    </row>
    <row r="36" spans="1:12" ht="20.100000000000001" customHeight="1" x14ac:dyDescent="0.25">
      <c r="A36" s="3460"/>
      <c r="B36" s="11" t="s">
        <v>372</v>
      </c>
      <c r="C36" s="3470" t="s">
        <v>368</v>
      </c>
      <c r="D36" s="3471"/>
      <c r="E36" s="3471"/>
      <c r="F36" s="3471"/>
      <c r="G36" s="3471"/>
      <c r="H36" s="3471"/>
      <c r="I36" s="3471"/>
      <c r="J36" s="3472"/>
      <c r="K36" s="2462"/>
    </row>
    <row r="37" spans="1:12" ht="54" customHeight="1" x14ac:dyDescent="0.25">
      <c r="A37" s="22">
        <v>41856</v>
      </c>
      <c r="B37" s="11" t="s">
        <v>14</v>
      </c>
      <c r="C37" s="3476" t="s">
        <v>861</v>
      </c>
      <c r="D37" s="3478"/>
      <c r="E37" s="3478"/>
      <c r="F37" s="3478"/>
      <c r="G37" s="3478"/>
      <c r="H37" s="3478"/>
      <c r="I37" s="3478"/>
      <c r="J37" s="3477"/>
      <c r="K37" s="2469"/>
    </row>
    <row r="38" spans="1:12" ht="20.100000000000001" customHeight="1" x14ac:dyDescent="0.25">
      <c r="A38" s="22">
        <v>41871</v>
      </c>
      <c r="B38" s="11" t="s">
        <v>186</v>
      </c>
      <c r="D38" s="108"/>
      <c r="H38" s="23">
        <v>4900</v>
      </c>
      <c r="I38" s="23">
        <v>100</v>
      </c>
      <c r="L38" s="3" t="s">
        <v>862</v>
      </c>
    </row>
    <row r="39" spans="1:12" ht="23.25" customHeight="1" x14ac:dyDescent="0.25">
      <c r="A39" s="59">
        <v>41914</v>
      </c>
      <c r="B39" s="60" t="s">
        <v>12</v>
      </c>
      <c r="C39" s="133">
        <v>105</v>
      </c>
      <c r="D39" s="134">
        <f t="shared" si="0"/>
        <v>63</v>
      </c>
      <c r="E39" s="133">
        <v>40</v>
      </c>
      <c r="F39" s="133"/>
      <c r="G39" s="133"/>
      <c r="H39" s="133"/>
      <c r="I39" s="133"/>
      <c r="J39" s="133"/>
      <c r="K39" s="2529"/>
      <c r="L39" s="61" t="s">
        <v>863</v>
      </c>
    </row>
    <row r="40" spans="1:12" ht="23.25" customHeight="1" x14ac:dyDescent="0.25">
      <c r="A40" s="36">
        <v>41939</v>
      </c>
      <c r="B40" s="37" t="s">
        <v>12</v>
      </c>
      <c r="C40" s="90">
        <v>155</v>
      </c>
      <c r="D40" s="123">
        <f t="shared" si="0"/>
        <v>93</v>
      </c>
      <c r="E40" s="90">
        <v>40</v>
      </c>
      <c r="F40" s="90"/>
      <c r="G40" s="90">
        <v>60</v>
      </c>
      <c r="H40" s="90"/>
      <c r="I40" s="90"/>
      <c r="J40" s="90"/>
      <c r="K40" s="2523"/>
      <c r="L40" s="38" t="s">
        <v>511</v>
      </c>
    </row>
    <row r="41" spans="1:12" x14ac:dyDescent="0.25">
      <c r="A41" s="22">
        <v>41961</v>
      </c>
      <c r="B41" s="11" t="s">
        <v>12</v>
      </c>
      <c r="C41" s="23">
        <v>115</v>
      </c>
      <c r="D41" s="108">
        <f t="shared" si="0"/>
        <v>69</v>
      </c>
      <c r="E41" s="23">
        <v>40</v>
      </c>
      <c r="G41" s="23">
        <v>65</v>
      </c>
      <c r="L41" s="3" t="s">
        <v>511</v>
      </c>
    </row>
    <row r="42" spans="1:12" ht="20.100000000000001" customHeight="1" thickBot="1" x14ac:dyDescent="0.3">
      <c r="A42" s="22">
        <v>41988</v>
      </c>
      <c r="B42" s="11" t="s">
        <v>12</v>
      </c>
      <c r="C42" s="116">
        <v>110</v>
      </c>
      <c r="D42" s="127">
        <f t="shared" si="0"/>
        <v>66</v>
      </c>
      <c r="E42" s="116">
        <v>40</v>
      </c>
      <c r="F42" s="116"/>
      <c r="G42" s="116">
        <v>60</v>
      </c>
      <c r="H42" s="116"/>
      <c r="I42" s="116"/>
      <c r="J42" s="116"/>
      <c r="K42" s="2534"/>
      <c r="L42" s="3" t="s">
        <v>511</v>
      </c>
    </row>
    <row r="43" spans="1:12" ht="32.25" customHeight="1" thickTop="1" x14ac:dyDescent="0.25">
      <c r="A43" s="39">
        <v>42008</v>
      </c>
      <c r="B43" s="40" t="s">
        <v>14</v>
      </c>
      <c r="C43" s="3914" t="s">
        <v>864</v>
      </c>
      <c r="D43" s="3539"/>
      <c r="E43" s="3539"/>
      <c r="F43" s="3539"/>
      <c r="G43" s="3539"/>
      <c r="H43" s="3539"/>
      <c r="I43" s="3539"/>
      <c r="J43" s="3537"/>
      <c r="K43" s="2500"/>
      <c r="L43" s="41"/>
    </row>
    <row r="44" spans="1:12" ht="20.100000000000001" customHeight="1" x14ac:dyDescent="0.25">
      <c r="A44" s="22">
        <v>42028</v>
      </c>
      <c r="B44" s="11" t="s">
        <v>186</v>
      </c>
      <c r="D44" s="108"/>
      <c r="J44" s="133">
        <v>4000</v>
      </c>
      <c r="K44" s="2529"/>
      <c r="L44" s="3" t="s">
        <v>539</v>
      </c>
    </row>
    <row r="45" spans="1:12" ht="20.100000000000001" customHeight="1" x14ac:dyDescent="0.25">
      <c r="A45" s="22">
        <v>42039</v>
      </c>
      <c r="B45" s="11" t="s">
        <v>186</v>
      </c>
      <c r="C45" s="116"/>
      <c r="D45" s="127"/>
      <c r="E45" s="116"/>
      <c r="F45" s="116"/>
      <c r="G45" s="116"/>
      <c r="H45" s="116"/>
      <c r="I45" s="116"/>
      <c r="J45" s="116">
        <v>3940</v>
      </c>
      <c r="K45" s="2534"/>
      <c r="L45" s="3" t="s">
        <v>539</v>
      </c>
    </row>
    <row r="46" spans="1:12" ht="47.25" customHeight="1" x14ac:dyDescent="0.25">
      <c r="A46" s="1254">
        <v>42045</v>
      </c>
      <c r="B46" s="1337" t="s">
        <v>31</v>
      </c>
      <c r="C46" s="3732" t="s">
        <v>865</v>
      </c>
      <c r="D46" s="3580"/>
      <c r="E46" s="3580"/>
      <c r="F46" s="3580"/>
      <c r="G46" s="3580"/>
      <c r="H46" s="3580"/>
      <c r="I46" s="3580"/>
      <c r="J46" s="3581"/>
      <c r="K46" s="2517"/>
      <c r="L46" s="1318" t="s">
        <v>1909</v>
      </c>
    </row>
    <row r="47" spans="1:12" x14ac:dyDescent="0.25">
      <c r="A47" s="22">
        <v>42059</v>
      </c>
      <c r="B47" s="11" t="s">
        <v>186</v>
      </c>
      <c r="C47" s="582"/>
      <c r="D47" s="577"/>
      <c r="E47" s="582"/>
      <c r="F47" s="582"/>
      <c r="G47" s="582"/>
      <c r="H47" s="3482" t="s">
        <v>554</v>
      </c>
      <c r="I47" s="3483"/>
      <c r="J47" s="582"/>
      <c r="K47" s="2471"/>
      <c r="L47" s="38" t="s">
        <v>556</v>
      </c>
    </row>
    <row r="48" spans="1:12" ht="20.100000000000001" customHeight="1" x14ac:dyDescent="0.25">
      <c r="A48" s="98">
        <v>42067</v>
      </c>
      <c r="B48" s="97" t="s">
        <v>12</v>
      </c>
      <c r="C48" s="256">
        <v>180</v>
      </c>
      <c r="D48" s="257">
        <f t="shared" si="0"/>
        <v>108</v>
      </c>
      <c r="E48" s="256">
        <v>40</v>
      </c>
      <c r="F48" s="256"/>
      <c r="G48" s="256">
        <v>60</v>
      </c>
      <c r="H48" s="256"/>
      <c r="I48" s="256"/>
      <c r="J48" s="256"/>
      <c r="K48" s="2550"/>
      <c r="L48" s="38" t="s">
        <v>18</v>
      </c>
    </row>
    <row r="49" spans="1:12" x14ac:dyDescent="0.25">
      <c r="A49" s="22">
        <v>42082</v>
      </c>
      <c r="B49" s="206" t="s">
        <v>12</v>
      </c>
      <c r="C49" s="582">
        <v>120</v>
      </c>
      <c r="D49" s="577">
        <f t="shared" si="0"/>
        <v>72</v>
      </c>
      <c r="E49" s="582">
        <v>40</v>
      </c>
      <c r="F49" s="582"/>
      <c r="G49" s="582">
        <v>30</v>
      </c>
      <c r="H49" s="582"/>
      <c r="I49" s="582"/>
      <c r="J49" s="582"/>
      <c r="K49" s="2471"/>
      <c r="L49" s="3" t="s">
        <v>18</v>
      </c>
    </row>
    <row r="50" spans="1:12" x14ac:dyDescent="0.25">
      <c r="A50" s="22">
        <v>42084</v>
      </c>
      <c r="B50" s="207" t="s">
        <v>14</v>
      </c>
      <c r="C50" s="3473" t="s">
        <v>546</v>
      </c>
      <c r="D50" s="3474"/>
      <c r="E50" s="3474"/>
      <c r="F50" s="3474"/>
      <c r="G50" s="3474"/>
      <c r="H50" s="3474"/>
      <c r="I50" s="3474"/>
      <c r="J50" s="3475"/>
      <c r="K50" s="2465"/>
    </row>
    <row r="51" spans="1:12" x14ac:dyDescent="0.25">
      <c r="A51" s="22">
        <v>42101</v>
      </c>
      <c r="B51" s="219" t="s">
        <v>12</v>
      </c>
      <c r="C51" s="582">
        <v>100</v>
      </c>
      <c r="D51" s="577">
        <f t="shared" si="0"/>
        <v>60</v>
      </c>
      <c r="E51" s="582">
        <v>40</v>
      </c>
      <c r="F51" s="582"/>
      <c r="G51" s="582">
        <v>30</v>
      </c>
      <c r="H51" s="582"/>
      <c r="I51" s="582"/>
      <c r="J51" s="582"/>
      <c r="K51" s="2471"/>
      <c r="L51" s="3" t="s">
        <v>18</v>
      </c>
    </row>
    <row r="52" spans="1:12" x14ac:dyDescent="0.25">
      <c r="A52" s="22">
        <v>42137</v>
      </c>
      <c r="B52" s="278" t="s">
        <v>186</v>
      </c>
      <c r="C52" s="582"/>
      <c r="D52" s="577"/>
      <c r="E52" s="582"/>
      <c r="F52" s="582"/>
      <c r="G52" s="582"/>
      <c r="H52" s="3482" t="s">
        <v>1349</v>
      </c>
      <c r="I52" s="3505"/>
      <c r="J52" s="3483"/>
      <c r="K52" s="2485"/>
      <c r="L52" s="3" t="s">
        <v>40</v>
      </c>
    </row>
    <row r="53" spans="1:12" x14ac:dyDescent="0.25">
      <c r="A53" s="22">
        <v>42180</v>
      </c>
      <c r="B53" s="371" t="s">
        <v>12</v>
      </c>
      <c r="C53" s="582">
        <v>130</v>
      </c>
      <c r="D53" s="577">
        <f t="shared" si="0"/>
        <v>78</v>
      </c>
      <c r="E53" s="582">
        <v>40</v>
      </c>
      <c r="F53" s="582"/>
      <c r="G53" s="582">
        <v>36</v>
      </c>
      <c r="H53" s="582"/>
      <c r="I53" s="582"/>
      <c r="J53" s="582"/>
      <c r="K53" s="2471"/>
      <c r="L53" s="3" t="s">
        <v>18</v>
      </c>
    </row>
    <row r="54" spans="1:12" ht="20.100000000000001" customHeight="1" x14ac:dyDescent="0.25">
      <c r="A54" s="22">
        <v>42213</v>
      </c>
      <c r="B54" s="413" t="s">
        <v>12</v>
      </c>
      <c r="C54" s="582">
        <v>115</v>
      </c>
      <c r="D54" s="577">
        <f t="shared" si="0"/>
        <v>69</v>
      </c>
      <c r="E54" s="582">
        <v>40</v>
      </c>
      <c r="F54" s="582"/>
      <c r="G54" s="582">
        <v>40</v>
      </c>
      <c r="H54" s="582"/>
      <c r="I54" s="582"/>
      <c r="J54" s="582"/>
      <c r="K54" s="2471"/>
      <c r="L54" s="3" t="s">
        <v>18</v>
      </c>
    </row>
    <row r="55" spans="1:12" ht="20.100000000000001" customHeight="1" x14ac:dyDescent="0.25">
      <c r="A55" s="22">
        <v>42250</v>
      </c>
      <c r="B55" s="438" t="s">
        <v>12</v>
      </c>
      <c r="C55" s="582">
        <v>145</v>
      </c>
      <c r="D55" s="577">
        <f t="shared" si="0"/>
        <v>87</v>
      </c>
      <c r="E55" s="582">
        <v>40</v>
      </c>
      <c r="F55" s="582"/>
      <c r="G55" s="582">
        <v>45</v>
      </c>
      <c r="H55" s="582"/>
      <c r="I55" s="582"/>
      <c r="J55" s="582"/>
      <c r="K55" s="2471"/>
      <c r="L55" s="3" t="s">
        <v>18</v>
      </c>
    </row>
    <row r="56" spans="1:12" x14ac:dyDescent="0.25">
      <c r="A56" s="22">
        <v>42258</v>
      </c>
      <c r="B56" s="444" t="s">
        <v>12</v>
      </c>
      <c r="C56" s="582">
        <v>140</v>
      </c>
      <c r="D56" s="577">
        <f t="shared" si="0"/>
        <v>84</v>
      </c>
      <c r="E56" s="582">
        <v>40</v>
      </c>
      <c r="F56" s="582"/>
      <c r="G56" s="582">
        <v>40</v>
      </c>
      <c r="H56" s="582"/>
      <c r="I56" s="582"/>
      <c r="J56" s="582"/>
      <c r="K56" s="2471"/>
      <c r="L56" s="3" t="s">
        <v>18</v>
      </c>
    </row>
    <row r="57" spans="1:12" ht="20.25" customHeight="1" x14ac:dyDescent="0.25">
      <c r="A57" s="22">
        <v>42294</v>
      </c>
      <c r="B57" s="474" t="s">
        <v>14</v>
      </c>
      <c r="C57" s="3473" t="s">
        <v>90</v>
      </c>
      <c r="D57" s="3474"/>
      <c r="E57" s="3474"/>
      <c r="F57" s="3474"/>
      <c r="G57" s="3474"/>
      <c r="H57" s="3474"/>
      <c r="I57" s="3474"/>
      <c r="J57" s="3475"/>
      <c r="K57" s="2465"/>
    </row>
    <row r="58" spans="1:12" ht="20.100000000000001" customHeight="1" x14ac:dyDescent="0.25">
      <c r="A58" s="3459">
        <v>42324</v>
      </c>
      <c r="B58" s="512" t="s">
        <v>186</v>
      </c>
      <c r="C58" s="582"/>
      <c r="D58" s="577"/>
      <c r="E58" s="582"/>
      <c r="F58" s="582"/>
      <c r="G58" s="582"/>
      <c r="H58" s="3482" t="s">
        <v>1349</v>
      </c>
      <c r="I58" s="3505"/>
      <c r="J58" s="3483"/>
      <c r="K58" s="2485"/>
      <c r="L58" s="3" t="s">
        <v>40</v>
      </c>
    </row>
    <row r="59" spans="1:12" ht="20.100000000000001" customHeight="1" x14ac:dyDescent="0.25">
      <c r="A59" s="3460"/>
      <c r="B59" s="535" t="s">
        <v>12</v>
      </c>
      <c r="C59" s="256">
        <v>215</v>
      </c>
      <c r="D59" s="257">
        <f t="shared" si="0"/>
        <v>75.25</v>
      </c>
      <c r="E59" s="256">
        <v>65</v>
      </c>
      <c r="F59" s="256"/>
      <c r="G59" s="256">
        <v>44</v>
      </c>
      <c r="H59" s="256"/>
      <c r="I59" s="256"/>
      <c r="J59" s="256"/>
      <c r="K59" s="2550"/>
      <c r="L59" s="38" t="s">
        <v>18</v>
      </c>
    </row>
    <row r="60" spans="1:12" ht="20.100000000000001" customHeight="1" x14ac:dyDescent="0.25">
      <c r="A60" s="22">
        <v>42328</v>
      </c>
      <c r="B60" s="518" t="s">
        <v>26</v>
      </c>
      <c r="C60" s="3482" t="s">
        <v>49</v>
      </c>
      <c r="D60" s="3505"/>
      <c r="E60" s="3505"/>
      <c r="F60" s="3505"/>
      <c r="G60" s="3505"/>
      <c r="H60" s="3505"/>
      <c r="I60" s="3505"/>
      <c r="J60" s="3483"/>
      <c r="K60" s="2485"/>
    </row>
    <row r="61" spans="1:12" ht="20.100000000000001" customHeight="1" x14ac:dyDescent="0.25">
      <c r="A61" s="536">
        <v>42333</v>
      </c>
      <c r="B61" s="535" t="s">
        <v>12</v>
      </c>
      <c r="C61" s="256">
        <v>170</v>
      </c>
      <c r="D61" s="257">
        <f t="shared" si="0"/>
        <v>59.5</v>
      </c>
      <c r="E61" s="256">
        <v>65</v>
      </c>
      <c r="F61" s="256"/>
      <c r="G61" s="256">
        <v>50</v>
      </c>
      <c r="H61" s="256"/>
      <c r="I61" s="256"/>
      <c r="J61" s="256"/>
      <c r="K61" s="2550"/>
      <c r="L61" s="38" t="s">
        <v>18</v>
      </c>
    </row>
    <row r="62" spans="1:12" ht="20.100000000000001" customHeight="1" x14ac:dyDescent="0.25">
      <c r="A62" s="22">
        <v>42340</v>
      </c>
      <c r="B62" s="545" t="s">
        <v>12</v>
      </c>
      <c r="C62" s="582">
        <v>140</v>
      </c>
      <c r="D62" s="577">
        <f t="shared" si="0"/>
        <v>49</v>
      </c>
      <c r="E62" s="582">
        <v>65</v>
      </c>
      <c r="F62" s="582"/>
      <c r="G62" s="582">
        <v>100</v>
      </c>
      <c r="H62" s="582"/>
      <c r="I62" s="582"/>
      <c r="J62" s="582"/>
      <c r="K62" s="2471"/>
      <c r="L62" s="3" t="s">
        <v>1529</v>
      </c>
    </row>
    <row r="63" spans="1:12" ht="20.100000000000001" customHeight="1" x14ac:dyDescent="0.25">
      <c r="A63" s="22">
        <v>42346</v>
      </c>
      <c r="B63" s="559" t="s">
        <v>12</v>
      </c>
      <c r="C63" s="582">
        <v>145</v>
      </c>
      <c r="D63" s="577">
        <f t="shared" si="0"/>
        <v>50.75</v>
      </c>
      <c r="E63" s="582">
        <v>65</v>
      </c>
      <c r="F63" s="582"/>
      <c r="G63" s="582">
        <v>45</v>
      </c>
      <c r="H63" s="582"/>
      <c r="I63" s="582"/>
      <c r="J63" s="582"/>
      <c r="K63" s="2471"/>
      <c r="L63" s="3" t="s">
        <v>18</v>
      </c>
    </row>
    <row r="64" spans="1:12" x14ac:dyDescent="0.25">
      <c r="A64" s="573">
        <v>42352</v>
      </c>
      <c r="B64" s="572" t="s">
        <v>12</v>
      </c>
      <c r="C64" s="256">
        <v>170</v>
      </c>
      <c r="D64" s="257">
        <f t="shared" si="0"/>
        <v>59.5</v>
      </c>
      <c r="E64" s="256">
        <v>65</v>
      </c>
      <c r="F64" s="256"/>
      <c r="G64" s="256">
        <v>44</v>
      </c>
      <c r="H64" s="256"/>
      <c r="I64" s="256"/>
      <c r="J64" s="256"/>
      <c r="K64" s="2550"/>
      <c r="L64" s="38" t="s">
        <v>18</v>
      </c>
    </row>
    <row r="65" spans="1:12" ht="20.100000000000001" customHeight="1" x14ac:dyDescent="0.25">
      <c r="A65" s="580">
        <v>42357</v>
      </c>
      <c r="B65" s="579" t="s">
        <v>12</v>
      </c>
      <c r="C65" s="256">
        <v>120</v>
      </c>
      <c r="D65" s="257">
        <f t="shared" si="0"/>
        <v>42</v>
      </c>
      <c r="E65" s="256">
        <v>65</v>
      </c>
      <c r="F65" s="256"/>
      <c r="G65" s="256">
        <v>44</v>
      </c>
      <c r="H65" s="256"/>
      <c r="I65" s="256"/>
      <c r="J65" s="256"/>
      <c r="K65" s="2550"/>
      <c r="L65" s="359" t="s">
        <v>18</v>
      </c>
    </row>
    <row r="66" spans="1:12" ht="20.100000000000001" customHeight="1" thickBot="1" x14ac:dyDescent="0.3">
      <c r="A66" s="33">
        <v>42363</v>
      </c>
      <c r="B66" s="34" t="s">
        <v>12</v>
      </c>
      <c r="C66" s="1198">
        <v>155</v>
      </c>
      <c r="D66" s="1196">
        <f t="shared" si="0"/>
        <v>54.25</v>
      </c>
      <c r="E66" s="1198">
        <v>65</v>
      </c>
      <c r="F66" s="1198"/>
      <c r="G66" s="1198">
        <v>50</v>
      </c>
      <c r="H66" s="1198"/>
      <c r="I66" s="1198"/>
      <c r="J66" s="1198"/>
      <c r="K66" s="2565"/>
      <c r="L66" s="939" t="s">
        <v>1620</v>
      </c>
    </row>
    <row r="67" spans="1:12" ht="16.5" thickTop="1" x14ac:dyDescent="0.25">
      <c r="A67" s="3654">
        <v>42416</v>
      </c>
      <c r="B67" s="1197" t="s">
        <v>186</v>
      </c>
      <c r="C67" s="323"/>
      <c r="D67" s="1199"/>
      <c r="E67" s="323"/>
      <c r="F67" s="323"/>
      <c r="G67" s="323"/>
      <c r="H67" s="323">
        <v>4750</v>
      </c>
      <c r="I67" s="323">
        <v>100</v>
      </c>
      <c r="J67" s="323"/>
      <c r="K67" s="2622"/>
      <c r="L67" s="938" t="s">
        <v>40</v>
      </c>
    </row>
    <row r="68" spans="1:12" x14ac:dyDescent="0.25">
      <c r="A68" s="3460"/>
      <c r="B68" s="634" t="s">
        <v>4</v>
      </c>
      <c r="C68" s="3482" t="s">
        <v>1621</v>
      </c>
      <c r="D68" s="3505"/>
      <c r="E68" s="3505"/>
      <c r="F68" s="3505"/>
      <c r="G68" s="3505"/>
      <c r="H68" s="3505"/>
      <c r="I68" s="3505"/>
      <c r="J68" s="3483"/>
      <c r="K68" s="2485"/>
      <c r="L68" s="234"/>
    </row>
    <row r="69" spans="1:12" x14ac:dyDescent="0.25">
      <c r="A69" s="576">
        <v>42419</v>
      </c>
      <c r="B69" s="622" t="s">
        <v>23</v>
      </c>
      <c r="C69" s="3473" t="s">
        <v>1606</v>
      </c>
      <c r="D69" s="3474"/>
      <c r="E69" s="3474"/>
      <c r="F69" s="3474"/>
      <c r="G69" s="3474"/>
      <c r="H69" s="3474"/>
      <c r="I69" s="3474"/>
      <c r="J69" s="3475"/>
      <c r="K69" s="2465"/>
      <c r="L69" s="234"/>
    </row>
    <row r="70" spans="1:12" ht="33" customHeight="1" x14ac:dyDescent="0.25">
      <c r="A70" s="576">
        <v>42421</v>
      </c>
      <c r="B70" s="626" t="s">
        <v>1605</v>
      </c>
      <c r="C70" s="3473" t="s">
        <v>2055</v>
      </c>
      <c r="D70" s="3474"/>
      <c r="E70" s="3474"/>
      <c r="F70" s="3474"/>
      <c r="G70" s="3474"/>
      <c r="H70" s="3474"/>
      <c r="I70" s="3474"/>
      <c r="J70" s="3475"/>
      <c r="K70" s="2755" t="s">
        <v>2066</v>
      </c>
      <c r="L70" s="234"/>
    </row>
    <row r="71" spans="1:12" ht="27.75" customHeight="1" x14ac:dyDescent="0.25">
      <c r="A71" s="576">
        <v>42422</v>
      </c>
      <c r="B71" s="626" t="s">
        <v>14</v>
      </c>
      <c r="C71" s="3473" t="s">
        <v>1627</v>
      </c>
      <c r="D71" s="3474"/>
      <c r="E71" s="3474"/>
      <c r="F71" s="3474"/>
      <c r="G71" s="3474"/>
      <c r="H71" s="3474"/>
      <c r="I71" s="3474"/>
      <c r="J71" s="3475"/>
      <c r="K71" s="2465"/>
      <c r="L71" s="234"/>
    </row>
    <row r="72" spans="1:12" ht="41.25" customHeight="1" x14ac:dyDescent="0.25">
      <c r="A72" s="3459">
        <v>42426</v>
      </c>
      <c r="B72" s="631" t="s">
        <v>12</v>
      </c>
      <c r="C72" s="582">
        <v>240</v>
      </c>
      <c r="D72" s="577">
        <f t="shared" si="0"/>
        <v>21.6</v>
      </c>
      <c r="E72" s="582">
        <v>91</v>
      </c>
      <c r="F72" s="582"/>
      <c r="G72" s="582">
        <v>110</v>
      </c>
      <c r="H72" s="582"/>
      <c r="I72" s="582"/>
      <c r="J72" s="582"/>
      <c r="K72" s="2471"/>
      <c r="L72" s="643" t="s">
        <v>1619</v>
      </c>
    </row>
    <row r="73" spans="1:12" x14ac:dyDescent="0.25">
      <c r="A73" s="3460"/>
      <c r="B73" s="634" t="s">
        <v>4</v>
      </c>
      <c r="C73" s="3482" t="s">
        <v>1622</v>
      </c>
      <c r="D73" s="3505"/>
      <c r="E73" s="3505"/>
      <c r="F73" s="3505"/>
      <c r="G73" s="3505"/>
      <c r="H73" s="3505"/>
      <c r="I73" s="3505"/>
      <c r="J73" s="3483"/>
      <c r="K73" s="2485"/>
      <c r="L73" s="234"/>
    </row>
    <row r="74" spans="1:12" ht="20.100000000000001" customHeight="1" x14ac:dyDescent="0.25">
      <c r="A74" s="576">
        <v>42430</v>
      </c>
      <c r="B74" s="638" t="s">
        <v>12</v>
      </c>
      <c r="C74" s="582">
        <v>235</v>
      </c>
      <c r="D74" s="577">
        <f t="shared" si="0"/>
        <v>21.15</v>
      </c>
      <c r="E74" s="258">
        <v>91</v>
      </c>
      <c r="F74" s="582"/>
      <c r="G74" s="582">
        <v>70</v>
      </c>
      <c r="H74" s="582"/>
      <c r="I74" s="582"/>
      <c r="J74" s="582"/>
      <c r="K74" s="2471"/>
      <c r="L74" s="234" t="s">
        <v>18</v>
      </c>
    </row>
    <row r="75" spans="1:12" x14ac:dyDescent="0.25">
      <c r="A75" s="576">
        <v>42456</v>
      </c>
      <c r="B75" s="652" t="s">
        <v>186</v>
      </c>
      <c r="C75" s="582"/>
      <c r="D75" s="577"/>
      <c r="E75" s="582"/>
      <c r="F75" s="582"/>
      <c r="G75" s="582"/>
      <c r="H75" s="582">
        <v>390</v>
      </c>
      <c r="I75" s="582">
        <v>100</v>
      </c>
      <c r="J75" s="582"/>
      <c r="K75" s="2471"/>
      <c r="L75" s="234" t="s">
        <v>1651</v>
      </c>
    </row>
    <row r="76" spans="1:12" ht="20.100000000000001" customHeight="1" x14ac:dyDescent="0.25">
      <c r="A76" s="576">
        <v>42501</v>
      </c>
      <c r="B76" s="578" t="s">
        <v>12</v>
      </c>
      <c r="C76" s="582">
        <v>245</v>
      </c>
      <c r="D76" s="577">
        <f t="shared" si="0"/>
        <v>22.05</v>
      </c>
      <c r="E76" s="582">
        <v>91</v>
      </c>
      <c r="F76" s="582"/>
      <c r="G76" s="582">
        <v>70</v>
      </c>
      <c r="H76" s="582"/>
      <c r="I76" s="582"/>
      <c r="J76" s="582"/>
      <c r="K76" s="2471"/>
      <c r="L76" s="234" t="s">
        <v>18</v>
      </c>
    </row>
    <row r="77" spans="1:12" ht="65.25" customHeight="1" x14ac:dyDescent="0.25">
      <c r="A77" s="576">
        <v>42505</v>
      </c>
      <c r="B77" s="697" t="s">
        <v>14</v>
      </c>
      <c r="C77" s="3473" t="s">
        <v>1714</v>
      </c>
      <c r="D77" s="3474"/>
      <c r="E77" s="3474"/>
      <c r="F77" s="3474"/>
      <c r="G77" s="3474"/>
      <c r="H77" s="3474"/>
      <c r="I77" s="3474"/>
      <c r="J77" s="3475"/>
      <c r="K77" s="2465"/>
      <c r="L77" s="234"/>
    </row>
    <row r="78" spans="1:12" x14ac:dyDescent="0.25">
      <c r="A78" s="703">
        <v>42510</v>
      </c>
      <c r="B78" s="702" t="s">
        <v>12</v>
      </c>
      <c r="C78" s="256">
        <v>255</v>
      </c>
      <c r="D78" s="257">
        <f t="shared" si="0"/>
        <v>22.95</v>
      </c>
      <c r="E78" s="256">
        <v>91</v>
      </c>
      <c r="F78" s="256"/>
      <c r="G78" s="256">
        <v>40</v>
      </c>
      <c r="H78" s="256"/>
      <c r="I78" s="256"/>
      <c r="J78" s="256"/>
      <c r="K78" s="2550"/>
      <c r="L78" s="359" t="s">
        <v>18</v>
      </c>
    </row>
    <row r="79" spans="1:12" x14ac:dyDescent="0.25">
      <c r="A79" s="720">
        <v>42525</v>
      </c>
      <c r="B79" s="719" t="s">
        <v>12</v>
      </c>
      <c r="C79" s="256">
        <v>260</v>
      </c>
      <c r="D79" s="257">
        <f t="shared" si="0"/>
        <v>23.4</v>
      </c>
      <c r="E79" s="256">
        <v>91</v>
      </c>
      <c r="F79" s="256"/>
      <c r="G79" s="256">
        <v>40</v>
      </c>
      <c r="H79" s="256"/>
      <c r="I79" s="256"/>
      <c r="J79" s="256"/>
      <c r="K79" s="2550"/>
      <c r="L79" s="359" t="s">
        <v>18</v>
      </c>
    </row>
    <row r="80" spans="1:12" x14ac:dyDescent="0.25">
      <c r="A80" s="576">
        <v>42545</v>
      </c>
      <c r="B80" s="578" t="s">
        <v>12</v>
      </c>
      <c r="C80" s="582">
        <v>235</v>
      </c>
      <c r="D80" s="577">
        <f t="shared" si="0"/>
        <v>21.15</v>
      </c>
      <c r="E80" s="582">
        <v>91</v>
      </c>
      <c r="F80" s="582"/>
      <c r="G80" s="582">
        <v>70</v>
      </c>
      <c r="H80" s="582"/>
      <c r="I80" s="582"/>
      <c r="J80" s="582"/>
      <c r="K80" s="2471"/>
      <c r="L80" s="234" t="s">
        <v>18</v>
      </c>
    </row>
    <row r="81" spans="1:12" x14ac:dyDescent="0.25">
      <c r="A81" s="576">
        <v>42558</v>
      </c>
      <c r="B81" s="578" t="s">
        <v>12</v>
      </c>
      <c r="C81" s="582">
        <v>225</v>
      </c>
      <c r="D81" s="577">
        <f t="shared" si="0"/>
        <v>45</v>
      </c>
      <c r="E81" s="582">
        <v>80</v>
      </c>
      <c r="F81" s="582"/>
      <c r="G81" s="582">
        <v>97</v>
      </c>
      <c r="H81" s="582"/>
      <c r="I81" s="582"/>
      <c r="J81" s="582"/>
      <c r="K81" s="2471"/>
      <c r="L81" s="234" t="s">
        <v>1762</v>
      </c>
    </row>
    <row r="82" spans="1:12" ht="20.100000000000001" customHeight="1" x14ac:dyDescent="0.25">
      <c r="A82" s="576">
        <v>42566</v>
      </c>
      <c r="B82" s="757" t="s">
        <v>12</v>
      </c>
      <c r="C82" s="582">
        <v>265</v>
      </c>
      <c r="D82" s="577">
        <f t="shared" si="0"/>
        <v>53</v>
      </c>
      <c r="E82" s="582">
        <v>80</v>
      </c>
      <c r="F82" s="582"/>
      <c r="G82" s="582">
        <v>50</v>
      </c>
      <c r="H82" s="582"/>
      <c r="I82" s="582"/>
      <c r="J82" s="582"/>
      <c r="K82" s="2471"/>
      <c r="L82" s="234" t="s">
        <v>18</v>
      </c>
    </row>
    <row r="83" spans="1:12" ht="20.100000000000001" customHeight="1" x14ac:dyDescent="0.25">
      <c r="A83" s="576">
        <v>42576</v>
      </c>
      <c r="B83" s="767" t="s">
        <v>496</v>
      </c>
      <c r="C83" s="3473" t="s">
        <v>1800</v>
      </c>
      <c r="D83" s="3474"/>
      <c r="E83" s="3474"/>
      <c r="F83" s="3474"/>
      <c r="G83" s="3474"/>
      <c r="H83" s="3474"/>
      <c r="I83" s="3474"/>
      <c r="J83" s="3475"/>
      <c r="K83" s="2465"/>
      <c r="L83" s="234"/>
    </row>
    <row r="84" spans="1:12" ht="20.100000000000001" customHeight="1" x14ac:dyDescent="0.25">
      <c r="A84" s="576">
        <v>42581</v>
      </c>
      <c r="B84" s="578" t="s">
        <v>12</v>
      </c>
      <c r="C84" s="582">
        <v>260</v>
      </c>
      <c r="D84" s="577">
        <f t="shared" si="0"/>
        <v>52</v>
      </c>
      <c r="E84" s="582">
        <v>80</v>
      </c>
      <c r="F84" s="582"/>
      <c r="G84" s="582">
        <v>50</v>
      </c>
      <c r="H84" s="582"/>
      <c r="I84" s="582"/>
      <c r="J84" s="582"/>
      <c r="K84" s="2471"/>
      <c r="L84" s="234" t="s">
        <v>18</v>
      </c>
    </row>
    <row r="85" spans="1:12" ht="42.75" customHeight="1" x14ac:dyDescent="0.25">
      <c r="A85" s="576">
        <v>42667</v>
      </c>
      <c r="B85" s="578" t="s">
        <v>14</v>
      </c>
      <c r="C85" s="3473" t="s">
        <v>1960</v>
      </c>
      <c r="D85" s="3474"/>
      <c r="E85" s="3474"/>
      <c r="F85" s="3474"/>
      <c r="G85" s="3474"/>
      <c r="H85" s="3474"/>
      <c r="I85" s="3474"/>
      <c r="J85" s="3475"/>
      <c r="K85" s="2465"/>
      <c r="L85" s="234"/>
    </row>
    <row r="86" spans="1:12" ht="24" customHeight="1" x14ac:dyDescent="0.25">
      <c r="A86" s="866">
        <v>42685</v>
      </c>
      <c r="B86" s="868" t="s">
        <v>186</v>
      </c>
      <c r="C86" s="869"/>
      <c r="D86" s="867"/>
      <c r="E86" s="869"/>
      <c r="F86" s="869"/>
      <c r="G86" s="869"/>
      <c r="H86" s="3482" t="s">
        <v>550</v>
      </c>
      <c r="I86" s="3483"/>
      <c r="J86" s="869"/>
      <c r="K86" s="2471"/>
      <c r="L86" s="234" t="s">
        <v>40</v>
      </c>
    </row>
    <row r="87" spans="1:12" ht="33.75" customHeight="1" x14ac:dyDescent="0.25">
      <c r="A87" s="576">
        <v>42686</v>
      </c>
      <c r="B87" s="865" t="s">
        <v>14</v>
      </c>
      <c r="C87" s="3473" t="s">
        <v>1963</v>
      </c>
      <c r="D87" s="3474"/>
      <c r="E87" s="3474"/>
      <c r="F87" s="3474"/>
      <c r="G87" s="3474"/>
      <c r="H87" s="3474"/>
      <c r="I87" s="3474"/>
      <c r="J87" s="3475"/>
      <c r="K87" s="2465"/>
      <c r="L87" s="234"/>
    </row>
    <row r="88" spans="1:12" ht="20.100000000000001" customHeight="1" x14ac:dyDescent="0.25">
      <c r="A88" s="576">
        <v>42688</v>
      </c>
      <c r="B88" s="865" t="s">
        <v>14</v>
      </c>
      <c r="C88" s="3473" t="s">
        <v>1968</v>
      </c>
      <c r="D88" s="3474"/>
      <c r="E88" s="3474"/>
      <c r="F88" s="3474"/>
      <c r="G88" s="3474"/>
      <c r="H88" s="3474"/>
      <c r="I88" s="3474"/>
      <c r="J88" s="3475"/>
      <c r="K88" s="2465"/>
      <c r="L88" s="234"/>
    </row>
    <row r="89" spans="1:12" ht="51" customHeight="1" x14ac:dyDescent="0.25">
      <c r="A89" s="576">
        <v>42708</v>
      </c>
      <c r="B89" s="578" t="s">
        <v>14</v>
      </c>
      <c r="C89" s="3473" t="s">
        <v>1990</v>
      </c>
      <c r="D89" s="3474"/>
      <c r="E89" s="3474"/>
      <c r="F89" s="3474"/>
      <c r="G89" s="3474"/>
      <c r="H89" s="3474"/>
      <c r="I89" s="3474"/>
      <c r="J89" s="3475"/>
      <c r="K89" s="2465"/>
      <c r="L89" s="234">
        <f>(25+120+87)*25</f>
        <v>5800</v>
      </c>
    </row>
    <row r="90" spans="1:12" ht="76.5" customHeight="1" thickBot="1" x14ac:dyDescent="0.3">
      <c r="A90" s="1338">
        <v>42730</v>
      </c>
      <c r="B90" s="1339" t="s">
        <v>31</v>
      </c>
      <c r="C90" s="3899" t="s">
        <v>2016</v>
      </c>
      <c r="D90" s="3900"/>
      <c r="E90" s="3900"/>
      <c r="F90" s="3900"/>
      <c r="G90" s="3900"/>
      <c r="H90" s="3900"/>
      <c r="I90" s="3900"/>
      <c r="J90" s="3901"/>
      <c r="K90" s="2787" t="s">
        <v>1909</v>
      </c>
      <c r="L90" s="1340" t="s">
        <v>1909</v>
      </c>
    </row>
    <row r="91" spans="1:12" ht="25.5" customHeight="1" thickTop="1" x14ac:dyDescent="0.25">
      <c r="A91" s="946">
        <v>42745</v>
      </c>
      <c r="B91" s="952" t="s">
        <v>12</v>
      </c>
      <c r="C91" s="323">
        <v>175</v>
      </c>
      <c r="D91" s="955">
        <f t="shared" ref="D91:D160" si="1">+C91*(100-E91)/100</f>
        <v>78.75</v>
      </c>
      <c r="E91" s="323">
        <v>55</v>
      </c>
      <c r="F91" s="323"/>
      <c r="G91" s="323">
        <v>120</v>
      </c>
      <c r="H91" s="323"/>
      <c r="I91" s="323"/>
      <c r="J91" s="323"/>
      <c r="K91" s="2622"/>
      <c r="L91" s="956" t="s">
        <v>2021</v>
      </c>
    </row>
    <row r="92" spans="1:12" ht="20.100000000000001" customHeight="1" x14ac:dyDescent="0.25">
      <c r="A92" s="576">
        <v>42797</v>
      </c>
      <c r="B92" s="947" t="s">
        <v>186</v>
      </c>
      <c r="C92" s="582"/>
      <c r="D92" s="577"/>
      <c r="E92" s="582"/>
      <c r="F92" s="582"/>
      <c r="G92" s="582"/>
      <c r="H92" s="582">
        <v>4080</v>
      </c>
      <c r="I92" s="582">
        <v>100</v>
      </c>
      <c r="J92" s="582"/>
      <c r="K92" s="2471"/>
      <c r="L92" s="234" t="s">
        <v>40</v>
      </c>
    </row>
    <row r="93" spans="1:12" x14ac:dyDescent="0.25">
      <c r="A93" s="59">
        <v>42812</v>
      </c>
      <c r="B93" s="60" t="s">
        <v>12</v>
      </c>
      <c r="C93" s="329">
        <v>200</v>
      </c>
      <c r="D93" s="1161">
        <f t="shared" si="1"/>
        <v>90</v>
      </c>
      <c r="E93" s="329">
        <v>55</v>
      </c>
      <c r="F93" s="329"/>
      <c r="G93" s="329">
        <v>50</v>
      </c>
      <c r="H93" s="329"/>
      <c r="I93" s="329"/>
      <c r="J93" s="329"/>
      <c r="K93" s="2566"/>
      <c r="L93" s="367" t="s">
        <v>18</v>
      </c>
    </row>
    <row r="94" spans="1:12" ht="20.100000000000001" customHeight="1" x14ac:dyDescent="0.25">
      <c r="A94" s="59">
        <v>42838</v>
      </c>
      <c r="B94" s="60" t="s">
        <v>12</v>
      </c>
      <c r="C94" s="329">
        <v>200</v>
      </c>
      <c r="D94" s="1161">
        <f t="shared" si="1"/>
        <v>90</v>
      </c>
      <c r="E94" s="329">
        <v>55</v>
      </c>
      <c r="F94" s="329"/>
      <c r="G94" s="329">
        <v>50</v>
      </c>
      <c r="H94" s="329"/>
      <c r="I94" s="329"/>
      <c r="J94" s="329"/>
      <c r="K94" s="2566"/>
      <c r="L94" s="367" t="s">
        <v>18</v>
      </c>
    </row>
    <row r="95" spans="1:12" x14ac:dyDescent="0.25">
      <c r="A95" s="59">
        <v>42853</v>
      </c>
      <c r="B95" s="60" t="s">
        <v>12</v>
      </c>
      <c r="C95" s="329">
        <v>230</v>
      </c>
      <c r="D95" s="1161">
        <f t="shared" si="1"/>
        <v>103.5</v>
      </c>
      <c r="E95" s="329">
        <v>55</v>
      </c>
      <c r="F95" s="329"/>
      <c r="G95" s="329">
        <v>50</v>
      </c>
      <c r="H95" s="329"/>
      <c r="I95" s="329"/>
      <c r="J95" s="329"/>
      <c r="K95" s="2566"/>
      <c r="L95" s="367" t="s">
        <v>18</v>
      </c>
    </row>
    <row r="96" spans="1:12" x14ac:dyDescent="0.25">
      <c r="A96" s="59">
        <v>42866</v>
      </c>
      <c r="B96" s="60" t="s">
        <v>12</v>
      </c>
      <c r="C96" s="329">
        <v>220</v>
      </c>
      <c r="D96" s="1161">
        <f t="shared" si="1"/>
        <v>99</v>
      </c>
      <c r="E96" s="329">
        <v>55</v>
      </c>
      <c r="F96" s="329"/>
      <c r="G96" s="329">
        <v>50</v>
      </c>
      <c r="H96" s="329"/>
      <c r="I96" s="329"/>
      <c r="J96" s="329"/>
      <c r="K96" s="2566"/>
      <c r="L96" s="367" t="s">
        <v>18</v>
      </c>
    </row>
    <row r="97" spans="1:13" x14ac:dyDescent="0.25">
      <c r="A97" s="59">
        <v>42882</v>
      </c>
      <c r="B97" s="60" t="s">
        <v>12</v>
      </c>
      <c r="C97" s="329">
        <v>225</v>
      </c>
      <c r="D97" s="1161">
        <f t="shared" si="1"/>
        <v>101.25</v>
      </c>
      <c r="E97" s="329">
        <v>55</v>
      </c>
      <c r="F97" s="329"/>
      <c r="G97" s="329">
        <v>50</v>
      </c>
      <c r="H97" s="329"/>
      <c r="I97" s="329"/>
      <c r="J97" s="329"/>
      <c r="K97" s="2566"/>
      <c r="L97" s="367" t="s">
        <v>18</v>
      </c>
    </row>
    <row r="98" spans="1:13" x14ac:dyDescent="0.25">
      <c r="A98" s="59">
        <v>42911</v>
      </c>
      <c r="B98" s="60" t="s">
        <v>12</v>
      </c>
      <c r="C98" s="329">
        <v>240</v>
      </c>
      <c r="D98" s="1194">
        <v>107</v>
      </c>
      <c r="E98" s="329">
        <v>55</v>
      </c>
      <c r="F98" s="329"/>
      <c r="G98" s="329">
        <v>50</v>
      </c>
      <c r="H98" s="329"/>
      <c r="I98" s="329"/>
      <c r="J98" s="329"/>
      <c r="K98" s="2566"/>
      <c r="L98" s="367" t="s">
        <v>18</v>
      </c>
    </row>
    <row r="99" spans="1:13" ht="30" customHeight="1" x14ac:dyDescent="0.35">
      <c r="A99" s="576">
        <v>42914</v>
      </c>
      <c r="B99" s="1193" t="s">
        <v>14</v>
      </c>
      <c r="C99" s="3473" t="s">
        <v>2228</v>
      </c>
      <c r="D99" s="3474"/>
      <c r="E99" s="3474"/>
      <c r="F99" s="3474"/>
      <c r="G99" s="3474"/>
      <c r="H99" s="3474"/>
      <c r="I99" s="3474"/>
      <c r="J99" s="3475"/>
      <c r="K99" s="2465"/>
      <c r="L99" s="2788" t="s">
        <v>2235</v>
      </c>
    </row>
    <row r="100" spans="1:13" ht="32.25" customHeight="1" x14ac:dyDescent="0.35">
      <c r="A100" s="576">
        <v>42919</v>
      </c>
      <c r="B100" s="578" t="s">
        <v>14</v>
      </c>
      <c r="C100" s="3473" t="s">
        <v>2239</v>
      </c>
      <c r="D100" s="3474"/>
      <c r="E100" s="3474"/>
      <c r="F100" s="3474"/>
      <c r="G100" s="3474"/>
      <c r="H100" s="3474"/>
      <c r="I100" s="3474"/>
      <c r="J100" s="3475"/>
      <c r="K100" s="2465"/>
      <c r="L100" s="2788" t="s">
        <v>2236</v>
      </c>
    </row>
    <row r="101" spans="1:13" ht="20.100000000000001" customHeight="1" x14ac:dyDescent="0.25">
      <c r="A101" s="576">
        <v>42922</v>
      </c>
      <c r="B101" s="578" t="s">
        <v>12</v>
      </c>
      <c r="C101" s="582">
        <v>220</v>
      </c>
      <c r="D101" s="577">
        <f t="shared" si="1"/>
        <v>99</v>
      </c>
      <c r="E101" s="582">
        <v>55</v>
      </c>
      <c r="F101" s="582"/>
      <c r="G101" s="582">
        <v>50</v>
      </c>
      <c r="H101" s="582"/>
      <c r="I101" s="582"/>
      <c r="J101" s="582"/>
      <c r="K101" s="2471"/>
      <c r="L101" s="234" t="s">
        <v>18</v>
      </c>
    </row>
    <row r="102" spans="1:13" ht="20.100000000000001" customHeight="1" x14ac:dyDescent="0.25">
      <c r="A102" s="576">
        <v>42986</v>
      </c>
      <c r="B102" s="1245" t="s">
        <v>12</v>
      </c>
      <c r="C102" s="582">
        <v>245</v>
      </c>
      <c r="D102" s="577">
        <f t="shared" si="1"/>
        <v>110.25</v>
      </c>
      <c r="E102" s="582">
        <v>55</v>
      </c>
      <c r="F102" s="582"/>
      <c r="G102" s="582">
        <v>50</v>
      </c>
      <c r="H102" s="582"/>
      <c r="I102" s="582"/>
      <c r="J102" s="582"/>
      <c r="K102" s="2471"/>
      <c r="L102" s="234" t="s">
        <v>18</v>
      </c>
    </row>
    <row r="103" spans="1:13" ht="46.5" customHeight="1" x14ac:dyDescent="0.25">
      <c r="A103" s="3459">
        <v>43010</v>
      </c>
      <c r="B103" s="1253" t="s">
        <v>14</v>
      </c>
      <c r="C103" s="3473" t="s">
        <v>2294</v>
      </c>
      <c r="D103" s="3474"/>
      <c r="E103" s="3474"/>
      <c r="F103" s="3474"/>
      <c r="G103" s="3474"/>
      <c r="H103" s="3474"/>
      <c r="I103" s="3474"/>
      <c r="J103" s="3475"/>
      <c r="K103" s="2465"/>
      <c r="L103" s="1706" t="s">
        <v>2293</v>
      </c>
    </row>
    <row r="104" spans="1:13" x14ac:dyDescent="0.25">
      <c r="A104" s="3460"/>
      <c r="B104" s="578" t="s">
        <v>12</v>
      </c>
      <c r="C104" s="582">
        <v>220</v>
      </c>
      <c r="D104" s="577">
        <f t="shared" si="1"/>
        <v>99</v>
      </c>
      <c r="E104" s="582">
        <v>55</v>
      </c>
      <c r="F104" s="582"/>
      <c r="G104" s="582">
        <v>40</v>
      </c>
      <c r="H104" s="582"/>
      <c r="I104" s="582"/>
      <c r="J104" s="582"/>
      <c r="K104" s="2471"/>
      <c r="L104" s="234" t="s">
        <v>18</v>
      </c>
    </row>
    <row r="105" spans="1:13" x14ac:dyDescent="0.25">
      <c r="A105" s="576">
        <v>43014</v>
      </c>
      <c r="B105" s="578" t="s">
        <v>12</v>
      </c>
      <c r="C105" s="582">
        <v>205</v>
      </c>
      <c r="D105" s="577">
        <f t="shared" si="1"/>
        <v>92.25</v>
      </c>
      <c r="E105" s="582">
        <v>55</v>
      </c>
      <c r="F105" s="582"/>
      <c r="G105" s="582">
        <v>50</v>
      </c>
      <c r="H105" s="582"/>
      <c r="I105" s="582"/>
      <c r="J105" s="582"/>
      <c r="K105" s="2471"/>
      <c r="L105" s="234" t="s">
        <v>18</v>
      </c>
    </row>
    <row r="106" spans="1:13" ht="20.100000000000001" customHeight="1" x14ac:dyDescent="0.25">
      <c r="A106" s="576">
        <v>43020</v>
      </c>
      <c r="B106" s="578" t="s">
        <v>186</v>
      </c>
      <c r="C106" s="582"/>
      <c r="D106" s="577"/>
      <c r="E106" s="582"/>
      <c r="F106" s="582"/>
      <c r="G106" s="582"/>
      <c r="H106" s="582" t="s">
        <v>459</v>
      </c>
      <c r="I106" s="582"/>
      <c r="J106" s="582"/>
      <c r="K106" s="2471"/>
      <c r="L106" s="234" t="s">
        <v>40</v>
      </c>
    </row>
    <row r="107" spans="1:13" x14ac:dyDescent="0.25">
      <c r="A107" s="576">
        <v>43057</v>
      </c>
      <c r="B107" s="578" t="s">
        <v>12</v>
      </c>
      <c r="C107" s="582">
        <v>195</v>
      </c>
      <c r="D107" s="577">
        <f t="shared" si="1"/>
        <v>87.75</v>
      </c>
      <c r="E107" s="582">
        <v>55</v>
      </c>
      <c r="F107" s="582"/>
      <c r="G107" s="582">
        <v>50</v>
      </c>
      <c r="H107" s="582"/>
      <c r="I107" s="582"/>
      <c r="J107" s="582"/>
      <c r="K107" s="2471"/>
      <c r="L107" s="234" t="s">
        <v>18</v>
      </c>
    </row>
    <row r="108" spans="1:13" ht="72.75" customHeight="1" x14ac:dyDescent="0.25">
      <c r="A108" s="576">
        <v>43060</v>
      </c>
      <c r="B108" s="578" t="s">
        <v>14</v>
      </c>
      <c r="C108" s="3473" t="s">
        <v>2589</v>
      </c>
      <c r="D108" s="3474"/>
      <c r="E108" s="3474"/>
      <c r="F108" s="3474"/>
      <c r="G108" s="3474"/>
      <c r="H108" s="3474"/>
      <c r="I108" s="3474"/>
      <c r="J108" s="3475"/>
      <c r="K108" s="2465"/>
      <c r="L108" s="1335" t="s">
        <v>2370</v>
      </c>
    </row>
    <row r="109" spans="1:13" x14ac:dyDescent="0.25">
      <c r="A109" s="576">
        <v>43062</v>
      </c>
      <c r="B109" s="578" t="s">
        <v>186</v>
      </c>
      <c r="C109" s="582"/>
      <c r="D109" s="577">
        <f t="shared" si="1"/>
        <v>0</v>
      </c>
      <c r="E109" s="582"/>
      <c r="F109" s="582"/>
      <c r="G109" s="582"/>
      <c r="H109" s="582"/>
      <c r="I109" s="582"/>
      <c r="J109" s="582">
        <v>1000</v>
      </c>
      <c r="K109" s="2471"/>
      <c r="L109" s="234" t="s">
        <v>415</v>
      </c>
    </row>
    <row r="110" spans="1:13" ht="81" customHeight="1" x14ac:dyDescent="0.25">
      <c r="A110" s="1254">
        <v>43068</v>
      </c>
      <c r="B110" s="1255" t="s">
        <v>31</v>
      </c>
      <c r="C110" s="3583" t="s">
        <v>2381</v>
      </c>
      <c r="D110" s="3584"/>
      <c r="E110" s="3584"/>
      <c r="F110" s="3584"/>
      <c r="G110" s="3584"/>
      <c r="H110" s="3584"/>
      <c r="I110" s="3584"/>
      <c r="J110" s="3585"/>
      <c r="K110" s="2518"/>
      <c r="L110" s="1306" t="s">
        <v>1909</v>
      </c>
      <c r="M110" s="1345" t="s">
        <v>2376</v>
      </c>
    </row>
    <row r="111" spans="1:13" x14ac:dyDescent="0.25">
      <c r="A111" s="1378">
        <v>43091</v>
      </c>
      <c r="B111" s="1377" t="s">
        <v>12</v>
      </c>
      <c r="C111" s="256">
        <v>100</v>
      </c>
      <c r="D111" s="1381">
        <f t="shared" si="1"/>
        <v>45</v>
      </c>
      <c r="E111" s="256">
        <v>55</v>
      </c>
      <c r="F111" s="256"/>
      <c r="G111" s="256">
        <v>50</v>
      </c>
      <c r="H111" s="256"/>
      <c r="I111" s="256"/>
      <c r="J111" s="256"/>
      <c r="K111" s="2550"/>
      <c r="L111" s="359" t="s">
        <v>18</v>
      </c>
      <c r="M111" s="1345"/>
    </row>
    <row r="112" spans="1:13" ht="20.100000000000001" customHeight="1" thickBot="1" x14ac:dyDescent="0.3">
      <c r="A112" s="1560">
        <v>43100</v>
      </c>
      <c r="B112" s="1570" t="s">
        <v>12</v>
      </c>
      <c r="C112" s="252">
        <v>220</v>
      </c>
      <c r="D112" s="1564">
        <f t="shared" si="1"/>
        <v>99</v>
      </c>
      <c r="E112" s="252">
        <v>55</v>
      </c>
      <c r="F112" s="252"/>
      <c r="G112" s="252">
        <v>100</v>
      </c>
      <c r="H112" s="252"/>
      <c r="I112" s="252"/>
      <c r="J112" s="252"/>
      <c r="K112" s="2483"/>
      <c r="L112" s="1089" t="s">
        <v>22</v>
      </c>
    </row>
    <row r="113" spans="1:12" ht="16.5" thickTop="1" x14ac:dyDescent="0.25">
      <c r="A113" s="39">
        <v>43215</v>
      </c>
      <c r="B113" s="40" t="s">
        <v>12</v>
      </c>
      <c r="C113" s="254">
        <v>230</v>
      </c>
      <c r="D113" s="1563">
        <f t="shared" si="1"/>
        <v>103.5</v>
      </c>
      <c r="E113" s="254">
        <v>55</v>
      </c>
      <c r="F113" s="254"/>
      <c r="G113" s="254">
        <v>105</v>
      </c>
      <c r="H113" s="254"/>
      <c r="I113" s="254"/>
      <c r="J113" s="254"/>
      <c r="K113" s="2551"/>
      <c r="L113" s="913" t="s">
        <v>2097</v>
      </c>
    </row>
    <row r="114" spans="1:12" x14ac:dyDescent="0.25">
      <c r="A114" s="576">
        <v>43242</v>
      </c>
      <c r="B114" s="578" t="s">
        <v>186</v>
      </c>
      <c r="C114" s="582"/>
      <c r="D114" s="577"/>
      <c r="E114" s="582"/>
      <c r="F114" s="582"/>
      <c r="G114" s="582"/>
      <c r="H114" s="582"/>
      <c r="I114" s="582"/>
      <c r="J114" s="582"/>
      <c r="K114" s="2471"/>
      <c r="L114" s="234" t="s">
        <v>40</v>
      </c>
    </row>
    <row r="115" spans="1:12" x14ac:dyDescent="0.25">
      <c r="A115" s="576">
        <v>43243</v>
      </c>
      <c r="B115" s="578" t="s">
        <v>186</v>
      </c>
      <c r="C115" s="582"/>
      <c r="D115" s="577"/>
      <c r="E115" s="582"/>
      <c r="F115" s="582"/>
      <c r="G115" s="582"/>
      <c r="H115" s="1580">
        <v>4710</v>
      </c>
      <c r="I115" s="1580">
        <v>100</v>
      </c>
      <c r="J115" s="582"/>
      <c r="K115" s="2471"/>
      <c r="L115" s="234">
        <f>(25+126+38)*25</f>
        <v>4725</v>
      </c>
    </row>
    <row r="116" spans="1:12" ht="48.75" customHeight="1" x14ac:dyDescent="0.25">
      <c r="A116" s="576">
        <v>43316</v>
      </c>
      <c r="B116" s="578" t="s">
        <v>14</v>
      </c>
      <c r="C116" s="3614" t="s">
        <v>2695</v>
      </c>
      <c r="D116" s="3733"/>
      <c r="E116" s="3733"/>
      <c r="F116" s="3733"/>
      <c r="G116" s="3733"/>
      <c r="H116" s="3733"/>
      <c r="I116" s="3733"/>
      <c r="J116" s="3615"/>
      <c r="K116" s="2563"/>
      <c r="L116" s="974" t="s">
        <v>2696</v>
      </c>
    </row>
    <row r="117" spans="1:12" x14ac:dyDescent="0.25">
      <c r="A117" s="576">
        <v>43319</v>
      </c>
      <c r="B117" s="578" t="s">
        <v>12</v>
      </c>
      <c r="C117" s="582">
        <v>230</v>
      </c>
      <c r="D117" s="577">
        <f t="shared" si="1"/>
        <v>115</v>
      </c>
      <c r="E117" s="582">
        <v>50</v>
      </c>
      <c r="F117" s="582"/>
      <c r="G117" s="582">
        <v>100</v>
      </c>
      <c r="H117" s="582"/>
      <c r="I117" s="582"/>
      <c r="J117" s="582"/>
      <c r="K117" s="2471"/>
      <c r="L117" s="234" t="s">
        <v>1623</v>
      </c>
    </row>
    <row r="118" spans="1:12" ht="20.100000000000001" customHeight="1" x14ac:dyDescent="0.25">
      <c r="A118" s="1709">
        <v>43362</v>
      </c>
      <c r="B118" s="1710" t="s">
        <v>186</v>
      </c>
      <c r="C118" s="1711"/>
      <c r="D118" s="1708"/>
      <c r="E118" s="1711"/>
      <c r="F118" s="1711"/>
      <c r="G118" s="1711"/>
      <c r="H118" s="1711">
        <v>5125</v>
      </c>
      <c r="I118" s="1711">
        <v>100</v>
      </c>
      <c r="J118" s="1711"/>
      <c r="K118" s="2471"/>
    </row>
    <row r="119" spans="1:12" ht="20.100000000000001" customHeight="1" x14ac:dyDescent="0.25">
      <c r="A119" s="576">
        <v>43371</v>
      </c>
      <c r="B119" s="578" t="s">
        <v>186</v>
      </c>
      <c r="C119" s="582"/>
      <c r="D119" s="577"/>
      <c r="E119" s="582"/>
      <c r="F119" s="582"/>
      <c r="G119" s="582"/>
      <c r="H119" s="582">
        <v>5115</v>
      </c>
      <c r="I119" s="582">
        <v>100</v>
      </c>
      <c r="J119" s="582"/>
      <c r="K119" s="2471"/>
      <c r="L119" s="1786" t="s">
        <v>2728</v>
      </c>
    </row>
    <row r="120" spans="1:12" ht="20.100000000000001" customHeight="1" x14ac:dyDescent="0.25">
      <c r="A120" s="576">
        <v>43372</v>
      </c>
      <c r="B120" s="578" t="s">
        <v>26</v>
      </c>
      <c r="C120" s="3666" t="s">
        <v>2762</v>
      </c>
      <c r="D120" s="3667"/>
      <c r="E120" s="3667"/>
      <c r="F120" s="3667"/>
      <c r="G120" s="3667"/>
      <c r="H120" s="3667"/>
      <c r="I120" s="3667"/>
      <c r="J120" s="3668"/>
      <c r="K120" s="2547"/>
      <c r="L120" s="234"/>
    </row>
    <row r="121" spans="1:12" ht="20.100000000000001" customHeight="1" x14ac:dyDescent="0.25">
      <c r="A121" s="1774">
        <v>43395</v>
      </c>
      <c r="B121" s="1773" t="s">
        <v>12</v>
      </c>
      <c r="C121" s="256">
        <v>155</v>
      </c>
      <c r="D121" s="1775">
        <f t="shared" si="1"/>
        <v>62</v>
      </c>
      <c r="E121" s="256">
        <v>60</v>
      </c>
      <c r="F121" s="256"/>
      <c r="G121" s="256">
        <v>105</v>
      </c>
      <c r="H121" s="256"/>
      <c r="I121" s="256"/>
      <c r="J121" s="256"/>
      <c r="K121" s="2550"/>
      <c r="L121" s="359" t="s">
        <v>1623</v>
      </c>
    </row>
    <row r="122" spans="1:12" ht="20.100000000000001" customHeight="1" x14ac:dyDescent="0.25">
      <c r="A122" s="1774">
        <v>43402</v>
      </c>
      <c r="B122" s="1773" t="s">
        <v>186</v>
      </c>
      <c r="C122" s="256"/>
      <c r="D122" s="1775"/>
      <c r="E122" s="256"/>
      <c r="F122" s="256"/>
      <c r="G122" s="256"/>
      <c r="H122" s="256">
        <v>4590</v>
      </c>
      <c r="I122" s="256">
        <v>100</v>
      </c>
      <c r="J122" s="256"/>
      <c r="K122" s="2550"/>
      <c r="L122" s="359"/>
    </row>
    <row r="123" spans="1:12" x14ac:dyDescent="0.25">
      <c r="A123" s="1780">
        <v>43407</v>
      </c>
      <c r="B123" s="1779" t="s">
        <v>186</v>
      </c>
      <c r="C123" s="256"/>
      <c r="D123" s="1782"/>
      <c r="E123" s="256"/>
      <c r="F123" s="256"/>
      <c r="G123" s="256"/>
      <c r="H123" s="256">
        <v>4970</v>
      </c>
      <c r="I123" s="256">
        <v>100</v>
      </c>
      <c r="J123" s="256"/>
      <c r="K123" s="2550"/>
      <c r="L123" s="359" t="s">
        <v>2806</v>
      </c>
    </row>
    <row r="124" spans="1:12" ht="20.100000000000001" customHeight="1" thickBot="1" x14ac:dyDescent="0.3">
      <c r="A124" s="1873">
        <v>43465</v>
      </c>
      <c r="B124" s="1884" t="s">
        <v>12</v>
      </c>
      <c r="C124" s="332">
        <v>150</v>
      </c>
      <c r="D124" s="333">
        <f t="shared" si="1"/>
        <v>40.5</v>
      </c>
      <c r="E124" s="332">
        <v>73</v>
      </c>
      <c r="F124" s="332"/>
      <c r="G124" s="332">
        <v>120</v>
      </c>
      <c r="H124" s="332"/>
      <c r="I124" s="332"/>
      <c r="J124" s="332"/>
      <c r="K124" s="2696"/>
      <c r="L124" s="1436" t="s">
        <v>1623</v>
      </c>
    </row>
    <row r="125" spans="1:12" ht="54.75" customHeight="1" thickTop="1" x14ac:dyDescent="0.25">
      <c r="A125" s="39">
        <v>43474</v>
      </c>
      <c r="B125" s="40" t="s">
        <v>33</v>
      </c>
      <c r="C125" s="3595" t="s">
        <v>2930</v>
      </c>
      <c r="D125" s="3596"/>
      <c r="E125" s="3596"/>
      <c r="F125" s="3596"/>
      <c r="G125" s="3596"/>
      <c r="H125" s="3596"/>
      <c r="I125" s="3596"/>
      <c r="J125" s="3597"/>
      <c r="K125" s="2522"/>
      <c r="L125" s="1907" t="s">
        <v>2928</v>
      </c>
    </row>
    <row r="126" spans="1:12" ht="54.75" customHeight="1" x14ac:dyDescent="0.25">
      <c r="A126" s="1254">
        <v>43573</v>
      </c>
      <c r="B126" s="1255" t="s">
        <v>31</v>
      </c>
      <c r="C126" s="3583" t="s">
        <v>3049</v>
      </c>
      <c r="D126" s="3584"/>
      <c r="E126" s="3584"/>
      <c r="F126" s="3584"/>
      <c r="G126" s="3584"/>
      <c r="H126" s="3584"/>
      <c r="I126" s="3584"/>
      <c r="J126" s="3585"/>
      <c r="K126" s="2763" t="s">
        <v>2117</v>
      </c>
      <c r="L126" s="1306" t="s">
        <v>2117</v>
      </c>
    </row>
    <row r="127" spans="1:12" ht="20.100000000000001" customHeight="1" x14ac:dyDescent="0.25">
      <c r="A127" s="576">
        <v>43586</v>
      </c>
      <c r="B127" s="578" t="s">
        <v>186</v>
      </c>
      <c r="C127" s="582"/>
      <c r="D127" s="577"/>
      <c r="E127" s="582"/>
      <c r="F127" s="582"/>
      <c r="G127" s="582"/>
      <c r="H127" s="582"/>
      <c r="I127" s="582"/>
      <c r="J127" s="582"/>
      <c r="K127" s="2471"/>
      <c r="L127" s="234" t="s">
        <v>3031</v>
      </c>
    </row>
    <row r="128" spans="1:12" ht="20.100000000000001" customHeight="1" x14ac:dyDescent="0.25">
      <c r="A128" s="576">
        <v>43592</v>
      </c>
      <c r="B128" s="578" t="s">
        <v>12</v>
      </c>
      <c r="C128" s="582">
        <v>90</v>
      </c>
      <c r="D128" s="577">
        <f t="shared" si="1"/>
        <v>9</v>
      </c>
      <c r="E128" s="582">
        <v>90</v>
      </c>
      <c r="F128" s="582" t="s">
        <v>159</v>
      </c>
      <c r="G128" s="582">
        <v>115</v>
      </c>
      <c r="H128" s="582"/>
      <c r="I128" s="582"/>
      <c r="J128" s="582"/>
      <c r="K128" s="2471"/>
      <c r="L128" s="234" t="s">
        <v>3041</v>
      </c>
    </row>
    <row r="129" spans="1:22" ht="50.25" customHeight="1" x14ac:dyDescent="0.25">
      <c r="A129" s="1254">
        <v>43606</v>
      </c>
      <c r="B129" s="1255" t="s">
        <v>23</v>
      </c>
      <c r="C129" s="3583" t="s">
        <v>3057</v>
      </c>
      <c r="D129" s="3584"/>
      <c r="E129" s="3584"/>
      <c r="F129" s="3584"/>
      <c r="G129" s="3584"/>
      <c r="H129" s="3584"/>
      <c r="I129" s="3584"/>
      <c r="J129" s="3585"/>
      <c r="K129" s="2763" t="s">
        <v>2072</v>
      </c>
      <c r="L129" s="1306" t="s">
        <v>2072</v>
      </c>
    </row>
    <row r="130" spans="1:22" ht="36" customHeight="1" x14ac:dyDescent="0.25">
      <c r="A130" s="576">
        <v>43609</v>
      </c>
      <c r="B130" s="578" t="s">
        <v>14</v>
      </c>
      <c r="C130" s="3614" t="s">
        <v>3071</v>
      </c>
      <c r="D130" s="3733"/>
      <c r="E130" s="3733"/>
      <c r="F130" s="3733"/>
      <c r="G130" s="3733"/>
      <c r="H130" s="3733"/>
      <c r="I130" s="3733"/>
      <c r="J130" s="3615"/>
      <c r="K130" s="2563"/>
      <c r="L130" s="234"/>
    </row>
    <row r="131" spans="1:22" ht="20.100000000000001" customHeight="1" x14ac:dyDescent="0.25">
      <c r="A131" s="576">
        <v>43619</v>
      </c>
      <c r="B131" s="578" t="s">
        <v>14</v>
      </c>
      <c r="C131" s="3482" t="s">
        <v>2947</v>
      </c>
      <c r="D131" s="3505"/>
      <c r="E131" s="3505"/>
      <c r="F131" s="3505"/>
      <c r="G131" s="3505"/>
      <c r="H131" s="3505"/>
      <c r="I131" s="3505"/>
      <c r="J131" s="3483"/>
      <c r="K131" s="2485"/>
      <c r="L131" s="234"/>
    </row>
    <row r="132" spans="1:22" ht="20.100000000000001" customHeight="1" x14ac:dyDescent="0.25">
      <c r="A132" s="2033">
        <v>43645</v>
      </c>
      <c r="B132" s="2032" t="s">
        <v>12</v>
      </c>
      <c r="C132" s="256">
        <v>25</v>
      </c>
      <c r="D132" s="2035">
        <f t="shared" si="1"/>
        <v>24.75</v>
      </c>
      <c r="E132" s="256">
        <v>1</v>
      </c>
      <c r="F132" s="256"/>
      <c r="G132" s="256">
        <v>100</v>
      </c>
      <c r="H132" s="256"/>
      <c r="I132" s="256"/>
      <c r="J132" s="256"/>
      <c r="K132" s="2550"/>
      <c r="L132" s="359" t="s">
        <v>2418</v>
      </c>
    </row>
    <row r="133" spans="1:22" x14ac:dyDescent="0.25">
      <c r="A133" s="576">
        <v>43645</v>
      </c>
      <c r="B133" s="578"/>
      <c r="C133" s="582"/>
      <c r="D133" s="577"/>
      <c r="E133" s="582"/>
      <c r="F133" s="582"/>
      <c r="G133" s="582"/>
      <c r="H133" s="3897" t="s">
        <v>1837</v>
      </c>
      <c r="I133" s="3898"/>
      <c r="J133" s="582"/>
      <c r="K133" s="2471"/>
      <c r="L133" s="234" t="s">
        <v>3091</v>
      </c>
    </row>
    <row r="134" spans="1:22" ht="20.100000000000001" customHeight="1" x14ac:dyDescent="0.25">
      <c r="A134" s="576">
        <v>43662</v>
      </c>
      <c r="B134" s="578" t="s">
        <v>14</v>
      </c>
      <c r="C134" s="3666" t="s">
        <v>3123</v>
      </c>
      <c r="D134" s="3667"/>
      <c r="E134" s="3667"/>
      <c r="F134" s="3667"/>
      <c r="G134" s="3667"/>
      <c r="H134" s="3667"/>
      <c r="I134" s="3667"/>
      <c r="J134" s="3668"/>
      <c r="K134" s="2547"/>
      <c r="L134" s="234"/>
    </row>
    <row r="135" spans="1:22" ht="20.100000000000001" customHeight="1" x14ac:dyDescent="0.25">
      <c r="A135" s="2206">
        <v>43675</v>
      </c>
      <c r="B135" s="2207" t="s">
        <v>33</v>
      </c>
      <c r="C135" s="3666" t="s">
        <v>3342</v>
      </c>
      <c r="D135" s="3667"/>
      <c r="E135" s="3667"/>
      <c r="F135" s="3667"/>
      <c r="G135" s="3667"/>
      <c r="H135" s="3667"/>
      <c r="I135" s="3667"/>
      <c r="J135" s="3668"/>
      <c r="K135" s="2547"/>
      <c r="L135" s="234"/>
    </row>
    <row r="136" spans="1:22" x14ac:dyDescent="0.25">
      <c r="A136" s="576">
        <v>43705</v>
      </c>
      <c r="B136" s="578" t="s">
        <v>186</v>
      </c>
      <c r="C136" s="582"/>
      <c r="D136" s="577"/>
      <c r="E136" s="582"/>
      <c r="F136" s="582"/>
      <c r="G136" s="582"/>
      <c r="H136" s="582">
        <v>5460</v>
      </c>
      <c r="I136" s="582">
        <v>100</v>
      </c>
      <c r="J136" s="582"/>
      <c r="K136" s="2471"/>
      <c r="L136" s="234" t="s">
        <v>131</v>
      </c>
      <c r="O136" s="3473"/>
      <c r="P136" s="3667"/>
      <c r="Q136" s="3667"/>
      <c r="R136" s="3667"/>
      <c r="S136" s="3667"/>
      <c r="T136" s="3667"/>
      <c r="U136" s="3667"/>
      <c r="V136" s="3668"/>
    </row>
    <row r="137" spans="1:22" x14ac:dyDescent="0.25">
      <c r="A137" s="576">
        <v>43781</v>
      </c>
      <c r="B137" s="578" t="s">
        <v>12</v>
      </c>
      <c r="C137" s="582">
        <v>115</v>
      </c>
      <c r="D137" s="577">
        <f t="shared" si="1"/>
        <v>13.8</v>
      </c>
      <c r="E137" s="582">
        <v>88</v>
      </c>
      <c r="F137" s="582"/>
      <c r="G137" s="582">
        <v>128</v>
      </c>
      <c r="H137" s="582"/>
      <c r="I137" s="582"/>
      <c r="J137" s="582"/>
      <c r="K137" s="2471"/>
      <c r="L137" s="234" t="s">
        <v>3343</v>
      </c>
    </row>
    <row r="138" spans="1:22" x14ac:dyDescent="0.25">
      <c r="A138" s="576">
        <v>43823</v>
      </c>
      <c r="B138" s="578" t="s">
        <v>186</v>
      </c>
      <c r="C138" s="582"/>
      <c r="D138" s="577" t="s">
        <v>301</v>
      </c>
      <c r="E138" s="582"/>
      <c r="F138" s="582"/>
      <c r="G138" s="582"/>
      <c r="H138" s="582">
        <v>5120</v>
      </c>
      <c r="I138" s="582">
        <v>100</v>
      </c>
      <c r="J138" s="582"/>
      <c r="K138" s="2471"/>
      <c r="L138" s="234" t="s">
        <v>40</v>
      </c>
    </row>
    <row r="139" spans="1:22" x14ac:dyDescent="0.25">
      <c r="A139" s="576">
        <v>43899</v>
      </c>
      <c r="B139" s="578" t="s">
        <v>12</v>
      </c>
      <c r="C139" s="582">
        <v>85</v>
      </c>
      <c r="D139" s="577">
        <f t="shared" si="1"/>
        <v>8.5</v>
      </c>
      <c r="E139" s="582">
        <v>90</v>
      </c>
      <c r="F139" s="582" t="s">
        <v>159</v>
      </c>
      <c r="G139" s="582">
        <v>170</v>
      </c>
      <c r="H139" s="582"/>
      <c r="I139" s="582"/>
      <c r="J139" s="582"/>
      <c r="K139" s="2471"/>
      <c r="L139" s="234" t="s">
        <v>3471</v>
      </c>
    </row>
    <row r="140" spans="1:22" x14ac:dyDescent="0.25">
      <c r="A140" s="2282">
        <v>43906</v>
      </c>
      <c r="B140" s="2283" t="s">
        <v>186</v>
      </c>
      <c r="C140" s="2288"/>
      <c r="D140" s="2281"/>
      <c r="E140" s="2288"/>
      <c r="F140" s="2288"/>
      <c r="G140" s="2288"/>
      <c r="H140" s="2288">
        <v>5285</v>
      </c>
      <c r="I140" s="2288">
        <v>100</v>
      </c>
      <c r="J140" s="2288"/>
      <c r="K140" s="2471"/>
      <c r="L140" s="234" t="s">
        <v>40</v>
      </c>
    </row>
    <row r="141" spans="1:22" x14ac:dyDescent="0.25">
      <c r="A141" s="576">
        <v>43907</v>
      </c>
      <c r="B141" s="578" t="s">
        <v>14</v>
      </c>
      <c r="C141" s="3666" t="s">
        <v>3337</v>
      </c>
      <c r="D141" s="3667"/>
      <c r="E141" s="3667"/>
      <c r="F141" s="3667"/>
      <c r="G141" s="3667"/>
      <c r="H141" s="3667"/>
      <c r="I141" s="3667"/>
      <c r="J141" s="3668"/>
      <c r="K141" s="2547"/>
      <c r="L141" s="234"/>
    </row>
    <row r="142" spans="1:22" x14ac:dyDescent="0.25">
      <c r="A142" s="2305">
        <v>43920</v>
      </c>
      <c r="B142" s="2306" t="s">
        <v>4</v>
      </c>
      <c r="C142" s="2311"/>
      <c r="D142" s="2307"/>
      <c r="E142" s="2311">
        <v>90</v>
      </c>
      <c r="F142" s="2311"/>
      <c r="G142" s="2311"/>
      <c r="H142" s="2311"/>
      <c r="I142" s="2311"/>
      <c r="J142" s="2311"/>
      <c r="K142" s="2602"/>
      <c r="L142" s="2313"/>
    </row>
    <row r="143" spans="1:22" x14ac:dyDescent="0.25">
      <c r="A143" s="576">
        <v>43924</v>
      </c>
      <c r="B143" s="2298" t="s">
        <v>14</v>
      </c>
      <c r="C143" s="3666" t="s">
        <v>3542</v>
      </c>
      <c r="D143" s="3667"/>
      <c r="E143" s="3667"/>
      <c r="F143" s="3667"/>
      <c r="G143" s="3667"/>
      <c r="H143" s="3667"/>
      <c r="I143" s="3667"/>
      <c r="J143" s="3668"/>
      <c r="K143" s="2547"/>
      <c r="L143" s="234"/>
    </row>
    <row r="144" spans="1:22" ht="160.5" customHeight="1" x14ac:dyDescent="0.25">
      <c r="A144" s="1254">
        <v>43927</v>
      </c>
      <c r="B144" s="1255" t="s">
        <v>2276</v>
      </c>
      <c r="C144" s="3894" t="s">
        <v>3533</v>
      </c>
      <c r="D144" s="3895"/>
      <c r="E144" s="3895"/>
      <c r="F144" s="3895"/>
      <c r="G144" s="3895"/>
      <c r="H144" s="3895"/>
      <c r="I144" s="3895"/>
      <c r="J144" s="3896"/>
      <c r="K144" s="2594"/>
      <c r="L144" s="1935"/>
    </row>
    <row r="145" spans="1:12" ht="29.25" customHeight="1" x14ac:dyDescent="0.25">
      <c r="A145" s="576">
        <v>43930</v>
      </c>
      <c r="B145" s="578" t="s">
        <v>3257</v>
      </c>
      <c r="C145" s="3614" t="s">
        <v>3532</v>
      </c>
      <c r="D145" s="3733"/>
      <c r="E145" s="3733"/>
      <c r="F145" s="3733"/>
      <c r="G145" s="3733"/>
      <c r="H145" s="3733"/>
      <c r="I145" s="3733"/>
      <c r="J145" s="3615"/>
      <c r="K145" s="2563"/>
      <c r="L145" s="234"/>
    </row>
    <row r="146" spans="1:12" x14ac:dyDescent="0.25">
      <c r="A146" s="576">
        <v>44138</v>
      </c>
      <c r="B146" s="578" t="s">
        <v>33</v>
      </c>
      <c r="C146" s="3482" t="s">
        <v>4009</v>
      </c>
      <c r="D146" s="3505"/>
      <c r="E146" s="3505"/>
      <c r="F146" s="3505"/>
      <c r="G146" s="3505"/>
      <c r="H146" s="3505"/>
      <c r="I146" s="3505"/>
      <c r="J146" s="3483"/>
      <c r="K146" s="2471"/>
      <c r="L146" s="234"/>
    </row>
    <row r="147" spans="1:12" x14ac:dyDescent="0.25">
      <c r="A147" s="576"/>
      <c r="B147" s="578"/>
      <c r="C147" s="582"/>
      <c r="D147" s="577">
        <f t="shared" si="1"/>
        <v>0</v>
      </c>
      <c r="E147" s="582"/>
      <c r="F147" s="582"/>
      <c r="G147" s="582"/>
      <c r="H147" s="582"/>
      <c r="I147" s="582"/>
      <c r="J147" s="582"/>
      <c r="K147" s="2471"/>
      <c r="L147" s="234"/>
    </row>
    <row r="148" spans="1:12" x14ac:dyDescent="0.25">
      <c r="A148" s="576"/>
      <c r="B148" s="578"/>
      <c r="C148" s="582"/>
      <c r="D148" s="577">
        <f t="shared" si="1"/>
        <v>0</v>
      </c>
      <c r="E148" s="582"/>
      <c r="F148" s="582"/>
      <c r="G148" s="582"/>
      <c r="H148" s="582"/>
      <c r="I148" s="582"/>
      <c r="J148" s="582"/>
      <c r="K148" s="2471"/>
      <c r="L148" s="234"/>
    </row>
    <row r="149" spans="1:12" x14ac:dyDescent="0.25">
      <c r="A149" s="576"/>
      <c r="B149" s="578"/>
      <c r="C149" s="582"/>
      <c r="D149" s="577">
        <f t="shared" si="1"/>
        <v>0</v>
      </c>
      <c r="E149" s="582"/>
      <c r="F149" s="582"/>
      <c r="G149" s="582"/>
      <c r="H149" s="582"/>
      <c r="I149" s="582"/>
      <c r="J149" s="582"/>
      <c r="K149" s="2471"/>
      <c r="L149" s="234"/>
    </row>
    <row r="150" spans="1:12" x14ac:dyDescent="0.25">
      <c r="A150" s="576"/>
      <c r="B150" s="578"/>
      <c r="C150" s="582"/>
      <c r="D150" s="577">
        <f t="shared" si="1"/>
        <v>0</v>
      </c>
      <c r="E150" s="582"/>
      <c r="F150" s="582"/>
      <c r="G150" s="582"/>
      <c r="H150" s="582"/>
      <c r="I150" s="582"/>
      <c r="J150" s="582"/>
      <c r="K150" s="2471"/>
      <c r="L150" s="234"/>
    </row>
    <row r="151" spans="1:12" x14ac:dyDescent="0.25">
      <c r="A151" s="576"/>
      <c r="B151" s="578"/>
      <c r="C151" s="582"/>
      <c r="D151" s="577">
        <f t="shared" si="1"/>
        <v>0</v>
      </c>
      <c r="E151" s="582"/>
      <c r="F151" s="582"/>
      <c r="G151" s="582"/>
      <c r="H151" s="582"/>
      <c r="I151" s="582"/>
      <c r="J151" s="582"/>
      <c r="K151" s="2471"/>
      <c r="L151" s="234"/>
    </row>
    <row r="152" spans="1:12" x14ac:dyDescent="0.25">
      <c r="A152" s="576"/>
      <c r="B152" s="578"/>
      <c r="C152" s="582"/>
      <c r="D152" s="577">
        <f t="shared" si="1"/>
        <v>0</v>
      </c>
      <c r="E152" s="582"/>
      <c r="F152" s="582"/>
      <c r="G152" s="582"/>
      <c r="H152" s="582"/>
      <c r="I152" s="582"/>
      <c r="J152" s="582"/>
      <c r="K152" s="2471"/>
      <c r="L152" s="234"/>
    </row>
    <row r="153" spans="1:12" x14ac:dyDescent="0.25">
      <c r="A153" s="576"/>
      <c r="B153" s="578"/>
      <c r="C153" s="582"/>
      <c r="D153" s="577">
        <f t="shared" si="1"/>
        <v>0</v>
      </c>
      <c r="E153" s="582"/>
      <c r="F153" s="582"/>
      <c r="G153" s="582"/>
      <c r="H153" s="582"/>
      <c r="I153" s="582"/>
      <c r="J153" s="582"/>
      <c r="K153" s="2471"/>
      <c r="L153" s="234"/>
    </row>
    <row r="154" spans="1:12" x14ac:dyDescent="0.25">
      <c r="A154" s="576"/>
      <c r="B154" s="578"/>
      <c r="C154" s="582"/>
      <c r="D154" s="577">
        <f t="shared" si="1"/>
        <v>0</v>
      </c>
      <c r="E154" s="582"/>
      <c r="F154" s="582"/>
      <c r="G154" s="582"/>
      <c r="H154" s="582"/>
      <c r="I154" s="582"/>
      <c r="J154" s="582"/>
      <c r="K154" s="2471"/>
      <c r="L154" s="234"/>
    </row>
    <row r="155" spans="1:12" x14ac:dyDescent="0.25">
      <c r="A155" s="576"/>
      <c r="B155" s="578"/>
      <c r="C155" s="582"/>
      <c r="D155" s="577">
        <f t="shared" si="1"/>
        <v>0</v>
      </c>
      <c r="E155" s="582"/>
      <c r="F155" s="582"/>
      <c r="G155" s="582"/>
      <c r="H155" s="582"/>
      <c r="I155" s="582"/>
      <c r="J155" s="582"/>
      <c r="K155" s="2471"/>
      <c r="L155" s="234"/>
    </row>
    <row r="156" spans="1:12" x14ac:dyDescent="0.25">
      <c r="A156" s="576"/>
      <c r="B156" s="578"/>
      <c r="C156" s="582"/>
      <c r="D156" s="577">
        <f t="shared" si="1"/>
        <v>0</v>
      </c>
      <c r="E156" s="582"/>
      <c r="F156" s="582"/>
      <c r="G156" s="582"/>
      <c r="H156" s="582"/>
      <c r="I156" s="582"/>
      <c r="J156" s="582"/>
      <c r="K156" s="2471"/>
      <c r="L156" s="234"/>
    </row>
    <row r="157" spans="1:12" x14ac:dyDescent="0.25">
      <c r="A157" s="576"/>
      <c r="B157" s="578"/>
      <c r="C157" s="582"/>
      <c r="D157" s="577">
        <f t="shared" si="1"/>
        <v>0</v>
      </c>
      <c r="E157" s="582"/>
      <c r="F157" s="582"/>
      <c r="G157" s="582"/>
      <c r="H157" s="582"/>
      <c r="I157" s="582"/>
      <c r="J157" s="582"/>
      <c r="K157" s="2471"/>
      <c r="L157" s="234"/>
    </row>
    <row r="158" spans="1:12" x14ac:dyDescent="0.25">
      <c r="A158" s="576"/>
      <c r="B158" s="578"/>
      <c r="C158" s="582"/>
      <c r="D158" s="577">
        <f t="shared" si="1"/>
        <v>0</v>
      </c>
      <c r="E158" s="582"/>
      <c r="F158" s="582"/>
      <c r="G158" s="582"/>
      <c r="H158" s="582"/>
      <c r="I158" s="582"/>
      <c r="J158" s="582"/>
      <c r="K158" s="2471"/>
      <c r="L158" s="234"/>
    </row>
    <row r="159" spans="1:12" x14ac:dyDescent="0.25">
      <c r="A159" s="576"/>
      <c r="B159" s="578"/>
      <c r="C159" s="582"/>
      <c r="D159" s="577">
        <f t="shared" si="1"/>
        <v>0</v>
      </c>
      <c r="E159" s="582"/>
      <c r="F159" s="582"/>
      <c r="G159" s="582"/>
      <c r="H159" s="582"/>
      <c r="I159" s="582"/>
      <c r="J159" s="582"/>
      <c r="K159" s="2471"/>
      <c r="L159" s="234"/>
    </row>
    <row r="160" spans="1:12" x14ac:dyDescent="0.25">
      <c r="A160" s="576"/>
      <c r="B160" s="578"/>
      <c r="C160" s="582"/>
      <c r="D160" s="577">
        <f t="shared" si="1"/>
        <v>0</v>
      </c>
      <c r="E160" s="582"/>
      <c r="F160" s="582"/>
      <c r="G160" s="582"/>
      <c r="H160" s="582"/>
      <c r="I160" s="582"/>
      <c r="J160" s="582"/>
      <c r="K160" s="2471"/>
      <c r="L160" s="234"/>
    </row>
    <row r="161" spans="1:12" x14ac:dyDescent="0.25">
      <c r="A161" s="576"/>
      <c r="B161" s="578"/>
      <c r="C161" s="582"/>
      <c r="D161" s="577">
        <f>+C161*(100-E161)/100</f>
        <v>0</v>
      </c>
      <c r="E161" s="582"/>
      <c r="F161" s="582"/>
      <c r="G161" s="582"/>
      <c r="H161" s="582"/>
      <c r="I161" s="582"/>
      <c r="J161" s="582"/>
      <c r="K161" s="2471"/>
      <c r="L161" s="234"/>
    </row>
    <row r="162" spans="1:12" x14ac:dyDescent="0.25">
      <c r="A162" s="576"/>
      <c r="B162" s="578"/>
      <c r="C162" s="582"/>
      <c r="D162" s="577">
        <f>+C162*(100-E162)/100</f>
        <v>0</v>
      </c>
      <c r="E162" s="582"/>
      <c r="F162" s="582"/>
      <c r="G162" s="582"/>
      <c r="H162" s="582"/>
      <c r="I162" s="582"/>
      <c r="J162" s="582"/>
      <c r="K162" s="2471"/>
      <c r="L162" s="234"/>
    </row>
    <row r="163" spans="1:12" x14ac:dyDescent="0.25">
      <c r="A163" s="576"/>
      <c r="B163" s="578"/>
      <c r="C163" s="582"/>
      <c r="D163" s="577">
        <f>+C163*(100-E163)/100</f>
        <v>0</v>
      </c>
      <c r="E163" s="582"/>
      <c r="F163" s="582"/>
      <c r="G163" s="582"/>
      <c r="H163" s="582"/>
      <c r="I163" s="582"/>
      <c r="J163" s="582"/>
      <c r="K163" s="2471"/>
      <c r="L163" s="234"/>
    </row>
    <row r="164" spans="1:12" x14ac:dyDescent="0.25">
      <c r="A164" s="22"/>
      <c r="B164" s="11"/>
      <c r="C164" s="582"/>
      <c r="D164" s="577"/>
      <c r="E164" s="582"/>
      <c r="F164" s="582"/>
      <c r="G164" s="582"/>
      <c r="H164" s="582"/>
      <c r="I164" s="582"/>
      <c r="J164" s="582"/>
      <c r="K164" s="2471"/>
      <c r="L164" s="234"/>
    </row>
    <row r="165" spans="1:12" x14ac:dyDescent="0.25">
      <c r="A165" s="22"/>
      <c r="B165" s="11"/>
      <c r="C165" s="582"/>
      <c r="D165" s="577"/>
      <c r="E165" s="582"/>
      <c r="F165" s="582"/>
      <c r="G165" s="582"/>
      <c r="H165" s="582"/>
      <c r="I165" s="582"/>
      <c r="J165" s="582"/>
      <c r="K165" s="2471"/>
      <c r="L165" s="234"/>
    </row>
    <row r="166" spans="1:12" x14ac:dyDescent="0.25">
      <c r="A166" s="22"/>
      <c r="B166" s="11"/>
      <c r="C166" s="582"/>
      <c r="D166" s="577"/>
      <c r="E166" s="582"/>
      <c r="F166" s="582"/>
      <c r="G166" s="582"/>
      <c r="H166" s="582"/>
      <c r="I166" s="582"/>
      <c r="J166" s="582"/>
      <c r="K166" s="2471"/>
      <c r="L166" s="234"/>
    </row>
    <row r="167" spans="1:12" x14ac:dyDescent="0.25">
      <c r="A167" s="22"/>
      <c r="B167" s="11"/>
      <c r="C167" s="582"/>
      <c r="D167" s="577"/>
      <c r="E167" s="582"/>
      <c r="F167" s="582"/>
      <c r="G167" s="582"/>
      <c r="H167" s="582"/>
      <c r="I167" s="582"/>
      <c r="J167" s="582"/>
      <c r="K167" s="2471"/>
      <c r="L167" s="234"/>
    </row>
    <row r="168" spans="1:12" x14ac:dyDescent="0.25">
      <c r="C168" s="582"/>
      <c r="D168" s="582"/>
      <c r="E168" s="582"/>
      <c r="F168" s="582"/>
      <c r="G168" s="582"/>
      <c r="H168" s="582"/>
      <c r="I168" s="582"/>
      <c r="J168" s="582"/>
      <c r="K168" s="2471"/>
      <c r="L168" s="234"/>
    </row>
    <row r="169" spans="1:12" x14ac:dyDescent="0.25">
      <c r="C169" s="582"/>
      <c r="D169" s="582"/>
      <c r="E169" s="582"/>
      <c r="F169" s="582"/>
      <c r="G169" s="582"/>
      <c r="H169" s="582"/>
      <c r="I169" s="582"/>
      <c r="J169" s="582"/>
      <c r="K169" s="2471"/>
      <c r="L169" s="234"/>
    </row>
    <row r="170" spans="1:12" x14ac:dyDescent="0.25">
      <c r="C170" s="582"/>
      <c r="D170" s="582"/>
      <c r="E170" s="582"/>
      <c r="F170" s="582"/>
      <c r="G170" s="582"/>
      <c r="H170" s="582"/>
      <c r="I170" s="582"/>
      <c r="J170" s="582"/>
      <c r="K170" s="2471"/>
      <c r="L170" s="234"/>
    </row>
    <row r="171" spans="1:12" x14ac:dyDescent="0.25">
      <c r="C171" s="582"/>
      <c r="D171" s="582"/>
      <c r="E171" s="582"/>
      <c r="F171" s="582"/>
      <c r="G171" s="582"/>
      <c r="H171" s="582"/>
      <c r="I171" s="582"/>
      <c r="J171" s="582"/>
      <c r="K171" s="2471"/>
      <c r="L171" s="234"/>
    </row>
    <row r="172" spans="1:12" x14ac:dyDescent="0.25">
      <c r="C172" s="582"/>
      <c r="D172" s="582"/>
      <c r="E172" s="582"/>
      <c r="F172" s="582"/>
      <c r="G172" s="582"/>
      <c r="H172" s="582"/>
      <c r="I172" s="582"/>
      <c r="J172" s="582"/>
      <c r="K172" s="2471"/>
      <c r="L172" s="234"/>
    </row>
    <row r="173" spans="1:12" x14ac:dyDescent="0.25">
      <c r="C173" s="582"/>
      <c r="D173" s="582"/>
      <c r="E173" s="582"/>
      <c r="F173" s="582"/>
      <c r="G173" s="582"/>
      <c r="H173" s="582"/>
      <c r="I173" s="582"/>
      <c r="J173" s="582"/>
      <c r="K173" s="2471"/>
      <c r="L173" s="234"/>
    </row>
    <row r="174" spans="1:12" x14ac:dyDescent="0.25">
      <c r="C174" s="582"/>
      <c r="D174" s="582"/>
      <c r="E174" s="582"/>
      <c r="F174" s="582"/>
      <c r="G174" s="582"/>
      <c r="H174" s="582"/>
      <c r="I174" s="582"/>
      <c r="J174" s="582"/>
      <c r="K174" s="2471"/>
      <c r="L174" s="234"/>
    </row>
    <row r="175" spans="1:12" x14ac:dyDescent="0.25">
      <c r="C175" s="582"/>
      <c r="D175" s="582"/>
      <c r="E175" s="582"/>
      <c r="F175" s="582"/>
      <c r="G175" s="582"/>
      <c r="H175" s="582"/>
      <c r="I175" s="582"/>
      <c r="J175" s="582"/>
      <c r="K175" s="2471"/>
      <c r="L175" s="234"/>
    </row>
    <row r="176" spans="1:12" x14ac:dyDescent="0.25">
      <c r="C176" s="582"/>
      <c r="D176" s="582"/>
      <c r="E176" s="582"/>
      <c r="F176" s="582"/>
      <c r="G176" s="582"/>
      <c r="H176" s="582"/>
      <c r="I176" s="582"/>
      <c r="J176" s="582"/>
      <c r="K176" s="2471"/>
      <c r="L176" s="234"/>
    </row>
    <row r="177" spans="3:12" x14ac:dyDescent="0.25">
      <c r="C177" s="582"/>
      <c r="D177" s="582"/>
      <c r="E177" s="582"/>
      <c r="F177" s="582"/>
      <c r="G177" s="582"/>
      <c r="H177" s="582"/>
      <c r="I177" s="582"/>
      <c r="J177" s="582"/>
      <c r="K177" s="2471"/>
      <c r="L177" s="234"/>
    </row>
    <row r="178" spans="3:12" x14ac:dyDescent="0.25">
      <c r="C178" s="582"/>
      <c r="D178" s="582"/>
      <c r="E178" s="582"/>
      <c r="F178" s="582"/>
      <c r="G178" s="582"/>
      <c r="H178" s="582"/>
      <c r="I178" s="582"/>
      <c r="J178" s="582"/>
      <c r="K178" s="2471"/>
      <c r="L178" s="234"/>
    </row>
    <row r="179" spans="3:12" x14ac:dyDescent="0.25">
      <c r="C179" s="582"/>
      <c r="D179" s="582"/>
      <c r="E179" s="582"/>
      <c r="F179" s="582"/>
      <c r="G179" s="582"/>
      <c r="H179" s="582"/>
      <c r="I179" s="582"/>
      <c r="J179" s="582"/>
      <c r="K179" s="2471"/>
      <c r="L179" s="234"/>
    </row>
    <row r="180" spans="3:12" x14ac:dyDescent="0.25">
      <c r="C180" s="582"/>
      <c r="D180" s="582"/>
      <c r="E180" s="582"/>
      <c r="F180" s="582"/>
      <c r="G180" s="582"/>
      <c r="H180" s="582"/>
      <c r="I180" s="582"/>
      <c r="J180" s="582"/>
      <c r="K180" s="2471"/>
      <c r="L180" s="234"/>
    </row>
    <row r="181" spans="3:12" x14ac:dyDescent="0.25">
      <c r="C181" s="582"/>
      <c r="D181" s="582"/>
      <c r="E181" s="582"/>
      <c r="F181" s="582"/>
      <c r="G181" s="582"/>
      <c r="H181" s="582"/>
      <c r="I181" s="582"/>
      <c r="J181" s="582"/>
      <c r="K181" s="2471"/>
      <c r="L181" s="234"/>
    </row>
    <row r="182" spans="3:12" x14ac:dyDescent="0.25">
      <c r="C182" s="582"/>
      <c r="D182" s="582"/>
      <c r="E182" s="582"/>
      <c r="F182" s="582"/>
      <c r="G182" s="582"/>
      <c r="H182" s="582"/>
      <c r="I182" s="582"/>
      <c r="J182" s="582"/>
      <c r="K182" s="2471"/>
      <c r="L182" s="234"/>
    </row>
    <row r="183" spans="3:12" x14ac:dyDescent="0.25">
      <c r="C183" s="582"/>
      <c r="D183" s="582"/>
      <c r="E183" s="582"/>
      <c r="F183" s="582"/>
      <c r="G183" s="582"/>
      <c r="H183" s="582"/>
      <c r="I183" s="582"/>
      <c r="J183" s="582"/>
      <c r="K183" s="2471"/>
      <c r="L183" s="234"/>
    </row>
    <row r="184" spans="3:12" x14ac:dyDescent="0.25">
      <c r="C184" s="582"/>
      <c r="D184" s="582"/>
      <c r="E184" s="582"/>
      <c r="F184" s="582"/>
      <c r="G184" s="582"/>
      <c r="H184" s="582"/>
      <c r="I184" s="582"/>
      <c r="J184" s="582"/>
      <c r="K184" s="2471"/>
      <c r="L184" s="234"/>
    </row>
    <row r="185" spans="3:12" x14ac:dyDescent="0.25">
      <c r="C185" s="582"/>
      <c r="D185" s="582"/>
      <c r="E185" s="582"/>
      <c r="F185" s="582"/>
      <c r="G185" s="582"/>
      <c r="H185" s="582"/>
      <c r="I185" s="582"/>
      <c r="J185" s="582"/>
      <c r="K185" s="2471"/>
      <c r="L185" s="234"/>
    </row>
    <row r="186" spans="3:12" x14ac:dyDescent="0.25">
      <c r="C186" s="582"/>
      <c r="D186" s="582"/>
      <c r="E186" s="582"/>
      <c r="F186" s="582"/>
      <c r="G186" s="582"/>
      <c r="H186" s="582"/>
      <c r="I186" s="582"/>
      <c r="J186" s="582"/>
      <c r="K186" s="2471"/>
      <c r="L186" s="234"/>
    </row>
    <row r="187" spans="3:12" x14ac:dyDescent="0.25">
      <c r="C187" s="582"/>
      <c r="D187" s="582"/>
      <c r="E187" s="582"/>
      <c r="F187" s="582"/>
      <c r="G187" s="582"/>
      <c r="H187" s="582"/>
      <c r="I187" s="582"/>
      <c r="J187" s="582"/>
      <c r="K187" s="2471"/>
      <c r="L187" s="234"/>
    </row>
    <row r="188" spans="3:12" x14ac:dyDescent="0.25">
      <c r="C188" s="582"/>
      <c r="D188" s="582"/>
      <c r="E188" s="582"/>
      <c r="F188" s="582"/>
      <c r="G188" s="582"/>
      <c r="H188" s="582"/>
      <c r="I188" s="582"/>
      <c r="J188" s="582"/>
      <c r="K188" s="2471"/>
      <c r="L188" s="234"/>
    </row>
    <row r="189" spans="3:12" x14ac:dyDescent="0.25">
      <c r="C189" s="582"/>
      <c r="D189" s="582"/>
      <c r="E189" s="582"/>
      <c r="F189" s="582"/>
      <c r="G189" s="582"/>
      <c r="H189" s="582"/>
      <c r="I189" s="582"/>
      <c r="J189" s="582"/>
      <c r="K189" s="2471"/>
      <c r="L189" s="234"/>
    </row>
    <row r="190" spans="3:12" x14ac:dyDescent="0.25">
      <c r="C190" s="582"/>
      <c r="D190" s="582"/>
      <c r="E190" s="582"/>
      <c r="F190" s="582"/>
      <c r="G190" s="582"/>
      <c r="H190" s="582"/>
      <c r="I190" s="582"/>
      <c r="J190" s="582"/>
      <c r="K190" s="2471"/>
      <c r="L190" s="234"/>
    </row>
    <row r="191" spans="3:12" x14ac:dyDescent="0.25">
      <c r="C191" s="582"/>
      <c r="D191" s="582"/>
      <c r="E191" s="582"/>
      <c r="F191" s="582"/>
      <c r="G191" s="582"/>
      <c r="H191" s="582"/>
      <c r="I191" s="582"/>
      <c r="J191" s="582"/>
      <c r="K191" s="2471"/>
      <c r="L191" s="234"/>
    </row>
    <row r="192" spans="3:12" x14ac:dyDescent="0.25">
      <c r="C192" s="582"/>
      <c r="D192" s="582"/>
      <c r="E192" s="582"/>
      <c r="F192" s="582"/>
      <c r="G192" s="582"/>
      <c r="H192" s="582"/>
      <c r="I192" s="582"/>
      <c r="J192" s="582"/>
      <c r="K192" s="2471"/>
      <c r="L192" s="234"/>
    </row>
    <row r="193" spans="3:12" x14ac:dyDescent="0.25">
      <c r="C193" s="582"/>
      <c r="D193" s="582"/>
      <c r="E193" s="582"/>
      <c r="F193" s="582"/>
      <c r="G193" s="582"/>
      <c r="H193" s="582"/>
      <c r="I193" s="582"/>
      <c r="J193" s="582"/>
      <c r="K193" s="2471"/>
      <c r="L193" s="234"/>
    </row>
    <row r="194" spans="3:12" x14ac:dyDescent="0.25">
      <c r="C194" s="582"/>
      <c r="D194" s="582"/>
      <c r="E194" s="582"/>
      <c r="F194" s="582"/>
      <c r="G194" s="582"/>
      <c r="H194" s="582"/>
      <c r="I194" s="582"/>
      <c r="J194" s="582"/>
      <c r="K194" s="2471"/>
      <c r="L194" s="234"/>
    </row>
    <row r="195" spans="3:12" x14ac:dyDescent="0.25">
      <c r="C195" s="582"/>
      <c r="D195" s="582"/>
      <c r="E195" s="582"/>
      <c r="F195" s="582"/>
      <c r="G195" s="582"/>
      <c r="H195" s="582"/>
      <c r="I195" s="582"/>
      <c r="J195" s="582"/>
      <c r="K195" s="2471"/>
      <c r="L195" s="234"/>
    </row>
    <row r="196" spans="3:12" x14ac:dyDescent="0.25">
      <c r="C196" s="582"/>
      <c r="D196" s="582"/>
      <c r="E196" s="582"/>
      <c r="F196" s="582"/>
      <c r="G196" s="582"/>
      <c r="H196" s="582"/>
      <c r="I196" s="582"/>
      <c r="J196" s="582"/>
      <c r="K196" s="2471"/>
      <c r="L196" s="234"/>
    </row>
    <row r="197" spans="3:12" x14ac:dyDescent="0.25">
      <c r="C197" s="582"/>
      <c r="D197" s="582"/>
      <c r="E197" s="582"/>
      <c r="F197" s="582"/>
      <c r="G197" s="582"/>
      <c r="H197" s="582"/>
      <c r="I197" s="582"/>
      <c r="J197" s="582"/>
      <c r="K197" s="2471"/>
      <c r="L197" s="234"/>
    </row>
    <row r="198" spans="3:12" x14ac:dyDescent="0.25">
      <c r="C198" s="582"/>
      <c r="D198" s="582"/>
      <c r="E198" s="582"/>
      <c r="F198" s="582"/>
      <c r="G198" s="582"/>
      <c r="H198" s="582"/>
      <c r="I198" s="582"/>
      <c r="J198" s="582"/>
      <c r="K198" s="2471"/>
      <c r="L198" s="234"/>
    </row>
    <row r="199" spans="3:12" x14ac:dyDescent="0.25">
      <c r="C199" s="582"/>
      <c r="D199" s="582"/>
      <c r="E199" s="582"/>
      <c r="F199" s="582"/>
      <c r="G199" s="582"/>
      <c r="H199" s="582"/>
      <c r="I199" s="582"/>
      <c r="J199" s="582"/>
      <c r="K199" s="2471"/>
      <c r="L199" s="234"/>
    </row>
    <row r="200" spans="3:12" x14ac:dyDescent="0.25">
      <c r="C200" s="582"/>
      <c r="D200" s="582"/>
      <c r="E200" s="582"/>
      <c r="F200" s="582"/>
      <c r="G200" s="582"/>
      <c r="H200" s="582"/>
      <c r="I200" s="582"/>
      <c r="J200" s="582"/>
      <c r="K200" s="2471"/>
      <c r="L200" s="234"/>
    </row>
    <row r="201" spans="3:12" x14ac:dyDescent="0.25">
      <c r="C201" s="582"/>
      <c r="D201" s="582"/>
      <c r="E201" s="582"/>
      <c r="F201" s="582"/>
      <c r="G201" s="582"/>
      <c r="H201" s="582"/>
      <c r="I201" s="582"/>
      <c r="J201" s="582"/>
      <c r="K201" s="2471"/>
      <c r="L201" s="234"/>
    </row>
    <row r="202" spans="3:12" x14ac:dyDescent="0.25">
      <c r="C202" s="582"/>
      <c r="D202" s="582"/>
      <c r="E202" s="582"/>
      <c r="F202" s="582"/>
      <c r="G202" s="582"/>
      <c r="H202" s="582"/>
      <c r="I202" s="582"/>
      <c r="J202" s="582"/>
      <c r="K202" s="2471"/>
      <c r="L202" s="234"/>
    </row>
    <row r="203" spans="3:12" x14ac:dyDescent="0.25">
      <c r="C203" s="582"/>
      <c r="D203" s="582"/>
      <c r="E203" s="582"/>
      <c r="F203" s="582"/>
      <c r="G203" s="582"/>
      <c r="H203" s="582"/>
      <c r="I203" s="582"/>
      <c r="J203" s="582"/>
      <c r="K203" s="2471"/>
      <c r="L203" s="234"/>
    </row>
    <row r="204" spans="3:12" x14ac:dyDescent="0.25">
      <c r="C204" s="582"/>
      <c r="D204" s="582"/>
      <c r="E204" s="582"/>
      <c r="F204" s="582"/>
      <c r="G204" s="582"/>
      <c r="H204" s="582"/>
      <c r="I204" s="582"/>
      <c r="J204" s="582"/>
      <c r="K204" s="2471"/>
      <c r="L204" s="234"/>
    </row>
    <row r="205" spans="3:12" x14ac:dyDescent="0.25">
      <c r="C205" s="582"/>
      <c r="D205" s="582"/>
      <c r="E205" s="582"/>
      <c r="F205" s="582"/>
      <c r="G205" s="582"/>
      <c r="H205" s="582"/>
      <c r="I205" s="582"/>
      <c r="J205" s="582"/>
      <c r="K205" s="2471"/>
      <c r="L205" s="234"/>
    </row>
    <row r="206" spans="3:12" x14ac:dyDescent="0.25">
      <c r="C206" s="582"/>
      <c r="D206" s="582"/>
      <c r="E206" s="582"/>
      <c r="F206" s="582"/>
      <c r="G206" s="582"/>
      <c r="H206" s="582"/>
      <c r="I206" s="582"/>
      <c r="J206" s="582"/>
      <c r="K206" s="2471"/>
      <c r="L206" s="234"/>
    </row>
    <row r="207" spans="3:12" x14ac:dyDescent="0.25">
      <c r="C207" s="582"/>
      <c r="D207" s="582"/>
      <c r="E207" s="582"/>
      <c r="F207" s="582"/>
      <c r="G207" s="582"/>
      <c r="H207" s="582"/>
      <c r="I207" s="582"/>
      <c r="J207" s="582"/>
      <c r="K207" s="2471"/>
      <c r="L207" s="234"/>
    </row>
    <row r="208" spans="3:12" x14ac:dyDescent="0.25">
      <c r="C208" s="582"/>
      <c r="D208" s="582"/>
      <c r="E208" s="582"/>
      <c r="F208" s="582"/>
      <c r="G208" s="582"/>
      <c r="H208" s="582"/>
      <c r="I208" s="582"/>
      <c r="J208" s="582"/>
      <c r="K208" s="2471"/>
      <c r="L208" s="234"/>
    </row>
    <row r="209" spans="3:12" x14ac:dyDescent="0.25">
      <c r="C209" s="582"/>
      <c r="D209" s="582"/>
      <c r="E209" s="582"/>
      <c r="F209" s="582"/>
      <c r="G209" s="582"/>
      <c r="H209" s="582"/>
      <c r="I209" s="582"/>
      <c r="J209" s="582"/>
      <c r="K209" s="2471"/>
      <c r="L209" s="234"/>
    </row>
    <row r="210" spans="3:12" x14ac:dyDescent="0.25">
      <c r="C210" s="582"/>
      <c r="D210" s="582"/>
      <c r="E210" s="582"/>
      <c r="F210" s="582"/>
      <c r="G210" s="582"/>
      <c r="H210" s="582"/>
      <c r="I210" s="582"/>
      <c r="J210" s="582"/>
      <c r="K210" s="2471"/>
      <c r="L210" s="234"/>
    </row>
    <row r="211" spans="3:12" x14ac:dyDescent="0.25">
      <c r="C211" s="582"/>
      <c r="D211" s="582"/>
      <c r="E211" s="582"/>
      <c r="F211" s="582"/>
      <c r="G211" s="582"/>
      <c r="H211" s="582"/>
      <c r="I211" s="582"/>
      <c r="J211" s="582"/>
      <c r="K211" s="2471"/>
      <c r="L211" s="234"/>
    </row>
    <row r="212" spans="3:12" x14ac:dyDescent="0.25">
      <c r="C212" s="582"/>
      <c r="D212" s="582"/>
      <c r="E212" s="582"/>
      <c r="F212" s="582"/>
      <c r="G212" s="582"/>
      <c r="H212" s="582"/>
      <c r="I212" s="582"/>
      <c r="J212" s="582"/>
      <c r="K212" s="2471"/>
      <c r="L212" s="234"/>
    </row>
    <row r="213" spans="3:12" x14ac:dyDescent="0.25">
      <c r="C213" s="582"/>
      <c r="D213" s="582"/>
      <c r="E213" s="582"/>
      <c r="F213" s="582"/>
      <c r="G213" s="582"/>
      <c r="H213" s="582"/>
      <c r="I213" s="582"/>
      <c r="J213" s="582"/>
      <c r="K213" s="2471"/>
      <c r="L213" s="234"/>
    </row>
    <row r="214" spans="3:12" x14ac:dyDescent="0.25">
      <c r="C214" s="582"/>
      <c r="D214" s="582"/>
      <c r="E214" s="582"/>
      <c r="F214" s="582"/>
      <c r="G214" s="582"/>
      <c r="H214" s="582"/>
      <c r="I214" s="582"/>
      <c r="J214" s="582"/>
      <c r="K214" s="2471"/>
      <c r="L214" s="234"/>
    </row>
    <row r="215" spans="3:12" x14ac:dyDescent="0.25">
      <c r="C215" s="582"/>
      <c r="D215" s="582"/>
      <c r="E215" s="582"/>
      <c r="F215" s="582"/>
      <c r="G215" s="582"/>
      <c r="H215" s="582"/>
      <c r="I215" s="582"/>
      <c r="J215" s="582"/>
      <c r="K215" s="2471"/>
      <c r="L215" s="234"/>
    </row>
    <row r="216" spans="3:12" x14ac:dyDescent="0.25">
      <c r="C216" s="582"/>
      <c r="D216" s="582"/>
      <c r="E216" s="582"/>
      <c r="F216" s="582"/>
      <c r="G216" s="582"/>
      <c r="H216" s="582"/>
      <c r="I216" s="582"/>
      <c r="J216" s="582"/>
      <c r="K216" s="2471"/>
      <c r="L216" s="234"/>
    </row>
    <row r="217" spans="3:12" x14ac:dyDescent="0.25">
      <c r="C217" s="582"/>
      <c r="D217" s="582"/>
      <c r="E217" s="582"/>
      <c r="F217" s="582"/>
      <c r="G217" s="582"/>
      <c r="H217" s="582"/>
      <c r="I217" s="582"/>
      <c r="J217" s="582"/>
      <c r="K217" s="2471"/>
      <c r="L217" s="234"/>
    </row>
    <row r="218" spans="3:12" x14ac:dyDescent="0.25">
      <c r="C218" s="582"/>
      <c r="D218" s="582"/>
      <c r="E218" s="582"/>
      <c r="F218" s="582"/>
      <c r="G218" s="582"/>
      <c r="H218" s="582"/>
      <c r="I218" s="582"/>
      <c r="J218" s="582"/>
      <c r="K218" s="2471"/>
      <c r="L218" s="234"/>
    </row>
    <row r="219" spans="3:12" x14ac:dyDescent="0.25">
      <c r="C219" s="582"/>
      <c r="D219" s="582"/>
      <c r="E219" s="582"/>
      <c r="F219" s="582"/>
      <c r="G219" s="582"/>
      <c r="H219" s="582"/>
      <c r="I219" s="582"/>
      <c r="J219" s="582"/>
      <c r="K219" s="2471"/>
      <c r="L219" s="234"/>
    </row>
    <row r="220" spans="3:12" x14ac:dyDescent="0.25">
      <c r="C220" s="582"/>
      <c r="D220" s="582"/>
      <c r="E220" s="582"/>
      <c r="F220" s="582"/>
      <c r="G220" s="582"/>
      <c r="H220" s="582"/>
      <c r="I220" s="582"/>
      <c r="J220" s="582"/>
      <c r="K220" s="2471"/>
      <c r="L220" s="234"/>
    </row>
    <row r="221" spans="3:12" x14ac:dyDescent="0.25">
      <c r="C221" s="582"/>
      <c r="D221" s="582"/>
      <c r="E221" s="582"/>
      <c r="F221" s="582"/>
      <c r="G221" s="582"/>
      <c r="H221" s="582"/>
      <c r="I221" s="582"/>
      <c r="J221" s="582"/>
      <c r="K221" s="2471"/>
      <c r="L221" s="234"/>
    </row>
    <row r="222" spans="3:12" x14ac:dyDescent="0.25">
      <c r="C222" s="582"/>
      <c r="D222" s="582"/>
      <c r="E222" s="582"/>
      <c r="F222" s="582"/>
      <c r="G222" s="582"/>
      <c r="H222" s="582"/>
      <c r="I222" s="582"/>
      <c r="J222" s="582"/>
      <c r="K222" s="2471"/>
      <c r="L222" s="234"/>
    </row>
    <row r="223" spans="3:12" x14ac:dyDescent="0.25">
      <c r="C223" s="582"/>
      <c r="D223" s="582"/>
      <c r="E223" s="582"/>
      <c r="F223" s="582"/>
      <c r="G223" s="582"/>
      <c r="H223" s="582"/>
      <c r="I223" s="582"/>
      <c r="J223" s="582"/>
      <c r="K223" s="2471"/>
      <c r="L223" s="234"/>
    </row>
    <row r="224" spans="3:12" x14ac:dyDescent="0.25">
      <c r="C224" s="582"/>
      <c r="D224" s="582"/>
      <c r="E224" s="582"/>
      <c r="F224" s="582"/>
      <c r="G224" s="582"/>
      <c r="H224" s="582"/>
      <c r="I224" s="582"/>
      <c r="J224" s="582"/>
      <c r="K224" s="2471"/>
      <c r="L224" s="234"/>
    </row>
    <row r="225" spans="3:12" x14ac:dyDescent="0.25">
      <c r="C225" s="582"/>
      <c r="D225" s="582"/>
      <c r="E225" s="582"/>
      <c r="F225" s="582"/>
      <c r="G225" s="582"/>
      <c r="H225" s="582"/>
      <c r="I225" s="582"/>
      <c r="J225" s="582"/>
      <c r="K225" s="2471"/>
      <c r="L225" s="234"/>
    </row>
    <row r="226" spans="3:12" x14ac:dyDescent="0.25">
      <c r="C226" s="582"/>
      <c r="D226" s="582"/>
      <c r="E226" s="582"/>
      <c r="F226" s="582"/>
      <c r="G226" s="582"/>
      <c r="H226" s="582"/>
      <c r="I226" s="582"/>
      <c r="J226" s="582"/>
      <c r="K226" s="2471"/>
      <c r="L226" s="234"/>
    </row>
    <row r="227" spans="3:12" x14ac:dyDescent="0.25">
      <c r="C227" s="582"/>
      <c r="D227" s="582"/>
      <c r="E227" s="582"/>
      <c r="F227" s="582"/>
      <c r="G227" s="582"/>
      <c r="H227" s="582"/>
      <c r="I227" s="582"/>
      <c r="J227" s="582"/>
      <c r="K227" s="2471"/>
      <c r="L227" s="234"/>
    </row>
    <row r="228" spans="3:12" x14ac:dyDescent="0.25">
      <c r="C228" s="582"/>
      <c r="D228" s="582"/>
      <c r="E228" s="582"/>
      <c r="F228" s="582"/>
      <c r="G228" s="582"/>
      <c r="H228" s="582"/>
      <c r="I228" s="582"/>
      <c r="J228" s="582"/>
      <c r="K228" s="2471"/>
      <c r="L228" s="234"/>
    </row>
    <row r="229" spans="3:12" x14ac:dyDescent="0.25">
      <c r="C229" s="582"/>
      <c r="D229" s="582"/>
      <c r="E229" s="582"/>
      <c r="F229" s="582"/>
      <c r="G229" s="582"/>
      <c r="H229" s="582"/>
      <c r="I229" s="582"/>
      <c r="J229" s="582"/>
      <c r="K229" s="2471"/>
      <c r="L229" s="234"/>
    </row>
    <row r="230" spans="3:12" x14ac:dyDescent="0.25">
      <c r="C230" s="582"/>
      <c r="D230" s="582"/>
      <c r="E230" s="582"/>
      <c r="F230" s="582"/>
      <c r="G230" s="582"/>
      <c r="H230" s="582"/>
      <c r="I230" s="582"/>
      <c r="J230" s="582"/>
      <c r="K230" s="2471"/>
      <c r="L230" s="234"/>
    </row>
    <row r="231" spans="3:12" x14ac:dyDescent="0.25">
      <c r="C231" s="582"/>
      <c r="D231" s="582"/>
      <c r="E231" s="582"/>
      <c r="F231" s="582"/>
      <c r="G231" s="582"/>
      <c r="H231" s="582"/>
      <c r="I231" s="582"/>
      <c r="J231" s="582"/>
      <c r="K231" s="2471"/>
      <c r="L231" s="234"/>
    </row>
    <row r="232" spans="3:12" x14ac:dyDescent="0.25">
      <c r="C232" s="582"/>
      <c r="D232" s="582"/>
      <c r="E232" s="582"/>
      <c r="F232" s="582"/>
      <c r="G232" s="582"/>
      <c r="H232" s="582"/>
      <c r="I232" s="582"/>
      <c r="J232" s="582"/>
      <c r="K232" s="2471"/>
      <c r="L232" s="234"/>
    </row>
    <row r="233" spans="3:12" x14ac:dyDescent="0.25">
      <c r="C233" s="582"/>
      <c r="D233" s="582"/>
      <c r="E233" s="582"/>
      <c r="F233" s="582"/>
      <c r="G233" s="582"/>
      <c r="H233" s="582"/>
      <c r="I233" s="582"/>
      <c r="J233" s="582"/>
      <c r="K233" s="2471"/>
      <c r="L233" s="234"/>
    </row>
    <row r="234" spans="3:12" x14ac:dyDescent="0.25">
      <c r="C234" s="582"/>
      <c r="D234" s="582"/>
      <c r="E234" s="582"/>
      <c r="F234" s="582"/>
      <c r="G234" s="582"/>
      <c r="H234" s="582"/>
      <c r="I234" s="582"/>
      <c r="J234" s="582"/>
      <c r="K234" s="2471"/>
      <c r="L234" s="234"/>
    </row>
    <row r="235" spans="3:12" x14ac:dyDescent="0.25">
      <c r="C235" s="582"/>
      <c r="D235" s="582"/>
      <c r="E235" s="582"/>
      <c r="F235" s="582"/>
      <c r="G235" s="582"/>
      <c r="H235" s="582"/>
      <c r="I235" s="582"/>
      <c r="J235" s="582"/>
      <c r="K235" s="2471"/>
      <c r="L235" s="234"/>
    </row>
    <row r="236" spans="3:12" x14ac:dyDescent="0.25">
      <c r="C236" s="582"/>
      <c r="D236" s="582"/>
      <c r="E236" s="582"/>
      <c r="F236" s="582"/>
      <c r="G236" s="582"/>
      <c r="H236" s="582"/>
      <c r="I236" s="582"/>
      <c r="J236" s="582"/>
      <c r="K236" s="2471"/>
      <c r="L236" s="234"/>
    </row>
    <row r="237" spans="3:12" x14ac:dyDescent="0.25">
      <c r="C237" s="582"/>
      <c r="D237" s="582"/>
      <c r="E237" s="582"/>
      <c r="F237" s="582"/>
      <c r="G237" s="582"/>
      <c r="H237" s="582"/>
      <c r="I237" s="582"/>
      <c r="J237" s="582"/>
      <c r="K237" s="2471"/>
      <c r="L237" s="234"/>
    </row>
    <row r="238" spans="3:12" x14ac:dyDescent="0.25">
      <c r="C238" s="582"/>
      <c r="D238" s="582"/>
      <c r="E238" s="582"/>
      <c r="F238" s="582"/>
      <c r="G238" s="582"/>
      <c r="H238" s="582"/>
      <c r="I238" s="582"/>
      <c r="J238" s="582"/>
      <c r="K238" s="2471"/>
      <c r="L238" s="234"/>
    </row>
    <row r="239" spans="3:12" x14ac:dyDescent="0.25">
      <c r="C239" s="582"/>
      <c r="D239" s="582"/>
      <c r="E239" s="582"/>
      <c r="F239" s="582"/>
      <c r="G239" s="582"/>
      <c r="H239" s="582"/>
      <c r="I239" s="582"/>
      <c r="J239" s="582"/>
      <c r="K239" s="2471"/>
      <c r="L239" s="234"/>
    </row>
    <row r="240" spans="3:12" x14ac:dyDescent="0.25">
      <c r="C240" s="582"/>
      <c r="D240" s="582"/>
      <c r="E240" s="582"/>
      <c r="F240" s="582"/>
      <c r="G240" s="582"/>
      <c r="H240" s="582"/>
      <c r="I240" s="582"/>
      <c r="J240" s="582"/>
      <c r="K240" s="2471"/>
      <c r="L240" s="234"/>
    </row>
    <row r="241" spans="3:12" x14ac:dyDescent="0.25">
      <c r="C241" s="582"/>
      <c r="D241" s="582"/>
      <c r="E241" s="582"/>
      <c r="F241" s="582"/>
      <c r="G241" s="582"/>
      <c r="H241" s="582"/>
      <c r="I241" s="582"/>
      <c r="J241" s="582"/>
      <c r="K241" s="2471"/>
      <c r="L241" s="234"/>
    </row>
    <row r="242" spans="3:12" x14ac:dyDescent="0.25">
      <c r="C242" s="582"/>
      <c r="D242" s="582"/>
      <c r="E242" s="582"/>
      <c r="F242" s="582"/>
      <c r="G242" s="582"/>
      <c r="H242" s="582"/>
      <c r="I242" s="582"/>
      <c r="J242" s="582"/>
      <c r="K242" s="2471"/>
      <c r="L242" s="234"/>
    </row>
    <row r="243" spans="3:12" x14ac:dyDescent="0.25">
      <c r="C243" s="582"/>
      <c r="D243" s="582"/>
      <c r="E243" s="582"/>
      <c r="F243" s="582"/>
      <c r="G243" s="582"/>
      <c r="H243" s="582"/>
      <c r="I243" s="582"/>
      <c r="J243" s="582"/>
      <c r="K243" s="2471"/>
      <c r="L243" s="234"/>
    </row>
    <row r="244" spans="3:12" x14ac:dyDescent="0.25">
      <c r="C244" s="582"/>
      <c r="D244" s="582"/>
      <c r="E244" s="582"/>
      <c r="F244" s="582"/>
      <c r="G244" s="582"/>
      <c r="H244" s="582"/>
      <c r="I244" s="582"/>
      <c r="J244" s="582"/>
      <c r="K244" s="2471"/>
      <c r="L244" s="234"/>
    </row>
    <row r="245" spans="3:12" x14ac:dyDescent="0.25">
      <c r="C245" s="582"/>
      <c r="D245" s="582"/>
      <c r="E245" s="582"/>
      <c r="F245" s="582"/>
      <c r="G245" s="582"/>
      <c r="H245" s="582"/>
      <c r="I245" s="582"/>
      <c r="J245" s="582"/>
      <c r="K245" s="2471"/>
      <c r="L245" s="234"/>
    </row>
    <row r="246" spans="3:12" x14ac:dyDescent="0.25">
      <c r="C246" s="582"/>
      <c r="D246" s="582"/>
      <c r="E246" s="582"/>
      <c r="F246" s="582"/>
      <c r="G246" s="582"/>
      <c r="H246" s="582"/>
      <c r="I246" s="582"/>
      <c r="J246" s="582"/>
      <c r="K246" s="2471"/>
      <c r="L246" s="234"/>
    </row>
    <row r="247" spans="3:12" x14ac:dyDescent="0.25">
      <c r="C247" s="582"/>
      <c r="D247" s="582"/>
      <c r="E247" s="582"/>
      <c r="F247" s="582"/>
      <c r="G247" s="582"/>
      <c r="H247" s="582"/>
      <c r="I247" s="582"/>
      <c r="J247" s="582"/>
      <c r="K247" s="2471"/>
      <c r="L247" s="234"/>
    </row>
    <row r="248" spans="3:12" x14ac:dyDescent="0.25">
      <c r="C248" s="582"/>
      <c r="D248" s="582"/>
      <c r="E248" s="582"/>
      <c r="F248" s="582"/>
      <c r="G248" s="582"/>
      <c r="H248" s="582"/>
      <c r="I248" s="582"/>
      <c r="J248" s="582"/>
      <c r="K248" s="2471"/>
      <c r="L248" s="234"/>
    </row>
    <row r="249" spans="3:12" x14ac:dyDescent="0.25">
      <c r="C249" s="582"/>
      <c r="D249" s="582"/>
      <c r="E249" s="582"/>
      <c r="F249" s="582"/>
      <c r="G249" s="582"/>
      <c r="H249" s="582"/>
      <c r="I249" s="582"/>
      <c r="J249" s="582"/>
      <c r="K249" s="2471"/>
      <c r="L249" s="234"/>
    </row>
    <row r="250" spans="3:12" x14ac:dyDescent="0.25">
      <c r="C250" s="582"/>
      <c r="D250" s="582"/>
      <c r="E250" s="582"/>
      <c r="F250" s="582"/>
      <c r="G250" s="582"/>
      <c r="H250" s="582"/>
      <c r="I250" s="582"/>
      <c r="J250" s="582"/>
      <c r="K250" s="2471"/>
      <c r="L250" s="234"/>
    </row>
    <row r="251" spans="3:12" x14ac:dyDescent="0.25">
      <c r="C251" s="582"/>
      <c r="D251" s="582"/>
      <c r="E251" s="582"/>
      <c r="F251" s="582"/>
      <c r="G251" s="582"/>
      <c r="H251" s="582"/>
      <c r="I251" s="582"/>
      <c r="J251" s="582"/>
      <c r="K251" s="2471"/>
      <c r="L251" s="234"/>
    </row>
    <row r="252" spans="3:12" x14ac:dyDescent="0.25">
      <c r="C252" s="582"/>
      <c r="D252" s="582"/>
      <c r="E252" s="582"/>
      <c r="F252" s="582"/>
      <c r="G252" s="582"/>
      <c r="H252" s="582"/>
      <c r="I252" s="582"/>
      <c r="J252" s="582"/>
      <c r="K252" s="2471"/>
      <c r="L252" s="234"/>
    </row>
    <row r="253" spans="3:12" x14ac:dyDescent="0.25">
      <c r="C253" s="582"/>
      <c r="D253" s="582"/>
      <c r="E253" s="582"/>
      <c r="F253" s="582"/>
      <c r="G253" s="582"/>
      <c r="H253" s="582"/>
      <c r="I253" s="582"/>
      <c r="J253" s="582"/>
      <c r="K253" s="2471"/>
      <c r="L253" s="234"/>
    </row>
    <row r="254" spans="3:12" x14ac:dyDescent="0.25">
      <c r="C254" s="582"/>
      <c r="D254" s="582"/>
      <c r="E254" s="582"/>
      <c r="F254" s="582"/>
      <c r="G254" s="582"/>
      <c r="H254" s="582"/>
      <c r="I254" s="582"/>
      <c r="J254" s="582"/>
      <c r="K254" s="2471"/>
      <c r="L254" s="234"/>
    </row>
    <row r="255" spans="3:12" x14ac:dyDescent="0.25">
      <c r="C255" s="582"/>
      <c r="D255" s="582"/>
      <c r="E255" s="582"/>
      <c r="F255" s="582"/>
      <c r="G255" s="582"/>
      <c r="H255" s="582"/>
      <c r="I255" s="582"/>
      <c r="J255" s="582"/>
      <c r="K255" s="2471"/>
      <c r="L255" s="234"/>
    </row>
    <row r="256" spans="3:12" x14ac:dyDescent="0.25">
      <c r="C256" s="582"/>
      <c r="D256" s="582"/>
      <c r="E256" s="582"/>
      <c r="F256" s="582"/>
      <c r="G256" s="582"/>
      <c r="H256" s="582"/>
      <c r="I256" s="582"/>
      <c r="J256" s="582"/>
      <c r="K256" s="2471"/>
      <c r="L256" s="234"/>
    </row>
    <row r="257" spans="3:12" x14ac:dyDescent="0.25">
      <c r="C257" s="582"/>
      <c r="D257" s="582"/>
      <c r="E257" s="582"/>
      <c r="F257" s="582"/>
      <c r="G257" s="582"/>
      <c r="H257" s="582"/>
      <c r="I257" s="582"/>
      <c r="J257" s="582"/>
      <c r="K257" s="2471"/>
      <c r="L257" s="234"/>
    </row>
    <row r="258" spans="3:12" x14ac:dyDescent="0.25">
      <c r="C258" s="582"/>
      <c r="D258" s="582"/>
      <c r="E258" s="582"/>
      <c r="F258" s="582"/>
      <c r="G258" s="582"/>
      <c r="H258" s="582"/>
      <c r="I258" s="582"/>
      <c r="J258" s="582"/>
      <c r="K258" s="2471"/>
      <c r="L258" s="234"/>
    </row>
    <row r="259" spans="3:12" x14ac:dyDescent="0.25">
      <c r="C259" s="582"/>
      <c r="D259" s="582"/>
      <c r="E259" s="582"/>
      <c r="F259" s="582"/>
      <c r="G259" s="582"/>
      <c r="H259" s="582"/>
      <c r="I259" s="582"/>
      <c r="J259" s="582"/>
      <c r="K259" s="2471"/>
      <c r="L259" s="234"/>
    </row>
    <row r="260" spans="3:12" x14ac:dyDescent="0.25">
      <c r="C260" s="582"/>
      <c r="D260" s="582"/>
      <c r="E260" s="582"/>
      <c r="F260" s="582"/>
      <c r="G260" s="582"/>
      <c r="H260" s="582"/>
      <c r="I260" s="582"/>
      <c r="J260" s="582"/>
      <c r="K260" s="2471"/>
      <c r="L260" s="234"/>
    </row>
    <row r="261" spans="3:12" x14ac:dyDescent="0.25">
      <c r="C261" s="582"/>
      <c r="D261" s="582"/>
      <c r="E261" s="582"/>
      <c r="F261" s="582"/>
      <c r="G261" s="582"/>
      <c r="H261" s="582"/>
      <c r="I261" s="582"/>
      <c r="J261" s="582"/>
      <c r="K261" s="2471"/>
      <c r="L261" s="234"/>
    </row>
    <row r="262" spans="3:12" x14ac:dyDescent="0.25">
      <c r="C262" s="582"/>
      <c r="D262" s="582"/>
      <c r="E262" s="582"/>
      <c r="F262" s="582"/>
      <c r="G262" s="582"/>
      <c r="H262" s="582"/>
      <c r="I262" s="582"/>
      <c r="J262" s="582"/>
      <c r="K262" s="2471"/>
      <c r="L262" s="234"/>
    </row>
    <row r="263" spans="3:12" x14ac:dyDescent="0.25">
      <c r="C263" s="582"/>
      <c r="D263" s="582"/>
      <c r="E263" s="582"/>
      <c r="F263" s="582"/>
      <c r="G263" s="582"/>
      <c r="H263" s="582"/>
      <c r="I263" s="582"/>
      <c r="J263" s="582"/>
      <c r="K263" s="2471"/>
      <c r="L263" s="234"/>
    </row>
    <row r="264" spans="3:12" x14ac:dyDescent="0.25">
      <c r="C264" s="582"/>
      <c r="D264" s="582"/>
      <c r="E264" s="582"/>
      <c r="F264" s="582"/>
      <c r="G264" s="582"/>
      <c r="H264" s="582"/>
      <c r="I264" s="582"/>
      <c r="J264" s="582"/>
      <c r="K264" s="2471"/>
      <c r="L264" s="234"/>
    </row>
    <row r="265" spans="3:12" x14ac:dyDescent="0.25">
      <c r="C265" s="582"/>
      <c r="D265" s="582"/>
      <c r="E265" s="582"/>
      <c r="F265" s="582"/>
      <c r="G265" s="582"/>
      <c r="H265" s="582"/>
      <c r="I265" s="582"/>
      <c r="J265" s="582"/>
      <c r="K265" s="2471"/>
      <c r="L265" s="234"/>
    </row>
    <row r="266" spans="3:12" x14ac:dyDescent="0.25">
      <c r="C266" s="582"/>
      <c r="D266" s="582"/>
      <c r="E266" s="582"/>
      <c r="F266" s="582"/>
      <c r="G266" s="582"/>
      <c r="H266" s="582"/>
      <c r="I266" s="582"/>
      <c r="J266" s="582"/>
      <c r="K266" s="2471"/>
      <c r="L266" s="234"/>
    </row>
    <row r="267" spans="3:12" x14ac:dyDescent="0.25">
      <c r="C267" s="582"/>
      <c r="D267" s="582"/>
      <c r="E267" s="582"/>
      <c r="F267" s="582"/>
      <c r="G267" s="582"/>
      <c r="H267" s="582"/>
      <c r="I267" s="582"/>
      <c r="J267" s="582"/>
      <c r="K267" s="2471"/>
      <c r="L267" s="234"/>
    </row>
    <row r="268" spans="3:12" x14ac:dyDescent="0.25">
      <c r="C268" s="582"/>
      <c r="D268" s="582"/>
      <c r="E268" s="582"/>
      <c r="F268" s="582"/>
      <c r="G268" s="582"/>
      <c r="H268" s="582"/>
      <c r="I268" s="582"/>
      <c r="J268" s="582"/>
      <c r="K268" s="2471"/>
      <c r="L268" s="234"/>
    </row>
    <row r="269" spans="3:12" x14ac:dyDescent="0.25">
      <c r="C269" s="582"/>
      <c r="D269" s="582"/>
      <c r="E269" s="582"/>
      <c r="F269" s="582"/>
      <c r="G269" s="582"/>
      <c r="H269" s="582"/>
      <c r="I269" s="582"/>
      <c r="J269" s="582"/>
      <c r="K269" s="2471"/>
      <c r="L269" s="234"/>
    </row>
    <row r="270" spans="3:12" x14ac:dyDescent="0.25">
      <c r="C270" s="582"/>
      <c r="D270" s="582"/>
      <c r="E270" s="582"/>
      <c r="F270" s="582"/>
      <c r="G270" s="582"/>
      <c r="H270" s="582"/>
      <c r="I270" s="582"/>
      <c r="J270" s="582"/>
      <c r="K270" s="2471"/>
      <c r="L270" s="234"/>
    </row>
    <row r="271" spans="3:12" x14ac:dyDescent="0.25">
      <c r="C271" s="582"/>
      <c r="D271" s="582"/>
      <c r="E271" s="582"/>
      <c r="F271" s="582"/>
      <c r="G271" s="582"/>
      <c r="H271" s="582"/>
      <c r="I271" s="582"/>
      <c r="J271" s="582"/>
      <c r="K271" s="2471"/>
      <c r="L271" s="234"/>
    </row>
    <row r="272" spans="3:12" x14ac:dyDescent="0.25">
      <c r="C272" s="582"/>
      <c r="D272" s="582"/>
      <c r="E272" s="582"/>
      <c r="F272" s="582"/>
      <c r="G272" s="582"/>
      <c r="H272" s="582"/>
      <c r="I272" s="582"/>
      <c r="J272" s="582"/>
      <c r="K272" s="2471"/>
      <c r="L272" s="234"/>
    </row>
    <row r="273" spans="3:12" x14ac:dyDescent="0.25">
      <c r="C273" s="582"/>
      <c r="D273" s="582"/>
      <c r="E273" s="582"/>
      <c r="F273" s="582"/>
      <c r="G273" s="582"/>
      <c r="H273" s="582"/>
      <c r="I273" s="582"/>
      <c r="J273" s="582"/>
      <c r="K273" s="2471"/>
      <c r="L273" s="234"/>
    </row>
    <row r="274" spans="3:12" x14ac:dyDescent="0.25">
      <c r="C274" s="582"/>
      <c r="D274" s="582"/>
      <c r="E274" s="582"/>
      <c r="F274" s="582"/>
      <c r="G274" s="582"/>
      <c r="H274" s="582"/>
      <c r="I274" s="582"/>
      <c r="J274" s="582"/>
      <c r="K274" s="2471"/>
      <c r="L274" s="234"/>
    </row>
    <row r="275" spans="3:12" x14ac:dyDescent="0.25">
      <c r="C275" s="582"/>
      <c r="D275" s="582"/>
      <c r="E275" s="582"/>
      <c r="F275" s="582"/>
      <c r="G275" s="582"/>
      <c r="H275" s="582"/>
      <c r="I275" s="582"/>
      <c r="J275" s="582"/>
      <c r="K275" s="2471"/>
      <c r="L275" s="234"/>
    </row>
    <row r="276" spans="3:12" x14ac:dyDescent="0.25">
      <c r="C276" s="582"/>
      <c r="D276" s="582"/>
      <c r="E276" s="582"/>
      <c r="F276" s="582"/>
      <c r="G276" s="582"/>
      <c r="H276" s="582"/>
      <c r="I276" s="582"/>
      <c r="J276" s="582"/>
      <c r="K276" s="2471"/>
      <c r="L276" s="234"/>
    </row>
    <row r="277" spans="3:12" x14ac:dyDescent="0.25">
      <c r="C277" s="582"/>
      <c r="D277" s="582"/>
      <c r="E277" s="582"/>
      <c r="F277" s="582"/>
      <c r="G277" s="582"/>
      <c r="H277" s="582"/>
      <c r="I277" s="582"/>
      <c r="J277" s="582"/>
      <c r="K277" s="2471"/>
      <c r="L277" s="234"/>
    </row>
    <row r="278" spans="3:12" x14ac:dyDescent="0.25">
      <c r="C278" s="582"/>
      <c r="D278" s="582"/>
      <c r="E278" s="582"/>
      <c r="F278" s="582"/>
      <c r="G278" s="582"/>
      <c r="H278" s="582"/>
      <c r="I278" s="582"/>
      <c r="J278" s="582"/>
      <c r="K278" s="2471"/>
      <c r="L278" s="234"/>
    </row>
    <row r="279" spans="3:12" x14ac:dyDescent="0.25">
      <c r="C279" s="582"/>
      <c r="D279" s="582"/>
      <c r="E279" s="582"/>
      <c r="F279" s="582"/>
      <c r="G279" s="582"/>
      <c r="H279" s="582"/>
      <c r="I279" s="582"/>
      <c r="J279" s="582"/>
      <c r="K279" s="2471"/>
      <c r="L279" s="234"/>
    </row>
    <row r="280" spans="3:12" x14ac:dyDescent="0.25">
      <c r="C280" s="582"/>
      <c r="D280" s="582"/>
      <c r="E280" s="582"/>
      <c r="F280" s="582"/>
      <c r="G280" s="582"/>
      <c r="H280" s="582"/>
      <c r="I280" s="582"/>
      <c r="J280" s="582"/>
      <c r="K280" s="2471"/>
      <c r="L280" s="234"/>
    </row>
    <row r="281" spans="3:12" x14ac:dyDescent="0.25">
      <c r="C281" s="582"/>
      <c r="D281" s="582"/>
      <c r="E281" s="582"/>
      <c r="F281" s="582"/>
      <c r="G281" s="582"/>
      <c r="H281" s="582"/>
      <c r="I281" s="582"/>
      <c r="J281" s="582"/>
      <c r="K281" s="2471"/>
      <c r="L281" s="234"/>
    </row>
  </sheetData>
  <autoFilter ref="B6:K6"/>
  <customSheetViews>
    <customSheetView guid="{A61807DE-1A9F-4D9E-AA9C-2C2A4B8D3195}" showAutoFilter="1">
      <pane xSplit="1" ySplit="6" topLeftCell="B87" activePane="bottomRight" state="frozen"/>
      <selection pane="bottomRight" activeCell="G97" sqref="G97"/>
      <pageMargins left="0.75" right="0.75" top="1" bottom="1" header="0.5" footer="0.5"/>
      <pageSetup orientation="portrait" r:id="rId1"/>
      <headerFooter alignWithMargins="0"/>
      <autoFilter ref="B6:B175"/>
    </customSheetView>
    <customSheetView guid="{C5727CAE-36E7-4F5C-A23D-3D3BFC529126}" showAutoFilter="1">
      <pane xSplit="1" ySplit="6" topLeftCell="B87" activePane="bottomRight" state="frozen"/>
      <selection pane="bottomRight" activeCell="G97" sqref="G97"/>
      <pageMargins left="0.75" right="0.75" top="1" bottom="1" header="0.5" footer="0.5"/>
      <pageSetup orientation="portrait" r:id="rId2"/>
      <headerFooter alignWithMargins="0"/>
      <autoFilter ref="B6:B175"/>
    </customSheetView>
    <customSheetView guid="{DA733677-58EB-43A1-AB08-BCD2B2774334}" showAutoFilter="1">
      <pane xSplit="1" ySplit="6" topLeftCell="B87" activePane="bottomRight" state="frozen"/>
      <selection pane="bottomRight" activeCell="G97" sqref="G97"/>
      <pageMargins left="0.75" right="0.75" top="1" bottom="1" header="0.5" footer="0.5"/>
      <pageSetup orientation="portrait" r:id="rId3"/>
      <headerFooter alignWithMargins="0"/>
      <autoFilter ref="B6:B175"/>
    </customSheetView>
  </customSheetViews>
  <mergeCells count="86">
    <mergeCell ref="O136:V136"/>
    <mergeCell ref="A7:A8"/>
    <mergeCell ref="A58:A59"/>
    <mergeCell ref="C30:J30"/>
    <mergeCell ref="H58:J58"/>
    <mergeCell ref="C57:J57"/>
    <mergeCell ref="C29:J29"/>
    <mergeCell ref="C33:J33"/>
    <mergeCell ref="C43:J43"/>
    <mergeCell ref="A35:A36"/>
    <mergeCell ref="C46:J46"/>
    <mergeCell ref="C37:J37"/>
    <mergeCell ref="C13:J13"/>
    <mergeCell ref="H52:J52"/>
    <mergeCell ref="H47:I47"/>
    <mergeCell ref="C60:J60"/>
    <mergeCell ref="C50:J50"/>
    <mergeCell ref="C25:J25"/>
    <mergeCell ref="C24:J24"/>
    <mergeCell ref="C26:J26"/>
    <mergeCell ref="C15:J15"/>
    <mergeCell ref="C14:J14"/>
    <mergeCell ref="C36:J36"/>
    <mergeCell ref="C20:J20"/>
    <mergeCell ref="A25:A26"/>
    <mergeCell ref="C3:F3"/>
    <mergeCell ref="A3:B3"/>
    <mergeCell ref="G3:H3"/>
    <mergeCell ref="I3:J3"/>
    <mergeCell ref="A1:L1"/>
    <mergeCell ref="A2:B2"/>
    <mergeCell ref="C2:F2"/>
    <mergeCell ref="G2:H2"/>
    <mergeCell ref="I2:J2"/>
    <mergeCell ref="K2:L2"/>
    <mergeCell ref="A103:A104"/>
    <mergeCell ref="C100:J100"/>
    <mergeCell ref="C99:J99"/>
    <mergeCell ref="C90:J90"/>
    <mergeCell ref="I4:J4"/>
    <mergeCell ref="C4:F4"/>
    <mergeCell ref="G4:H4"/>
    <mergeCell ref="G5:H5"/>
    <mergeCell ref="A4:B4"/>
    <mergeCell ref="A5:B5"/>
    <mergeCell ref="C5:F5"/>
    <mergeCell ref="I5:J5"/>
    <mergeCell ref="C7:J7"/>
    <mergeCell ref="C19:J19"/>
    <mergeCell ref="H23:J23"/>
    <mergeCell ref="H21:J21"/>
    <mergeCell ref="A67:A68"/>
    <mergeCell ref="C68:J68"/>
    <mergeCell ref="C73:J73"/>
    <mergeCell ref="C77:J77"/>
    <mergeCell ref="C88:J88"/>
    <mergeCell ref="C85:J85"/>
    <mergeCell ref="A72:A73"/>
    <mergeCell ref="C70:J70"/>
    <mergeCell ref="C69:J69"/>
    <mergeCell ref="C83:J83"/>
    <mergeCell ref="C108:J108"/>
    <mergeCell ref="C103:J103"/>
    <mergeCell ref="H133:I133"/>
    <mergeCell ref="C130:J130"/>
    <mergeCell ref="C131:J131"/>
    <mergeCell ref="C125:J125"/>
    <mergeCell ref="C129:J129"/>
    <mergeCell ref="C126:J126"/>
    <mergeCell ref="C120:J120"/>
    <mergeCell ref="C146:J146"/>
    <mergeCell ref="K3:L3"/>
    <mergeCell ref="K4:L4"/>
    <mergeCell ref="K5:L5"/>
    <mergeCell ref="C144:J144"/>
    <mergeCell ref="C145:J145"/>
    <mergeCell ref="C143:J143"/>
    <mergeCell ref="C141:J141"/>
    <mergeCell ref="C135:J135"/>
    <mergeCell ref="C134:J134"/>
    <mergeCell ref="C71:J71"/>
    <mergeCell ref="C89:J89"/>
    <mergeCell ref="H86:I86"/>
    <mergeCell ref="C87:J87"/>
    <mergeCell ref="C116:J116"/>
    <mergeCell ref="C110:J110"/>
  </mergeCells>
  <phoneticPr fontId="9" type="noConversion"/>
  <hyperlinks>
    <hyperlink ref="B46" r:id="rId4"/>
  </hyperlinks>
  <pageMargins left="0.75" right="0.75" top="1" bottom="1" header="0.5" footer="0.5"/>
  <pageSetup orientation="portrait" r:id="rId5"/>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rgb="FFFFFF00"/>
  </sheetPr>
  <dimension ref="A1:X166"/>
  <sheetViews>
    <sheetView workbookViewId="0">
      <pane ySplit="6" topLeftCell="A124" activePane="bottomLeft" state="frozen"/>
      <selection activeCell="C163" sqref="C163:J163"/>
      <selection pane="bottomLeft" activeCell="K127" sqref="K127"/>
    </sheetView>
  </sheetViews>
  <sheetFormatPr defaultRowHeight="15.75" x14ac:dyDescent="0.25"/>
  <cols>
    <col min="1" max="1" width="11" style="24" customWidth="1"/>
    <col min="2" max="2" width="10.140625" style="23" customWidth="1"/>
    <col min="3" max="10" width="11.42578125" style="23" customWidth="1"/>
    <col min="11" max="11" width="15.7109375" style="2453" customWidth="1"/>
    <col min="12" max="12" width="51.5703125" style="3" customWidth="1"/>
    <col min="13" max="16384" width="9.140625" style="10"/>
  </cols>
  <sheetData>
    <row r="1" spans="1:24" s="2" customFormat="1" ht="30.75" customHeight="1" thickTop="1" x14ac:dyDescent="0.25">
      <c r="A1" s="3465" t="s">
        <v>582</v>
      </c>
      <c r="B1" s="3466"/>
      <c r="C1" s="3466"/>
      <c r="D1" s="3466"/>
      <c r="E1" s="3466"/>
      <c r="F1" s="3466"/>
      <c r="G1" s="3466"/>
      <c r="H1" s="3466"/>
      <c r="I1" s="3466"/>
      <c r="J1" s="3466"/>
      <c r="K1" s="3466"/>
      <c r="L1" s="3467"/>
      <c r="M1" s="1"/>
    </row>
    <row r="2" spans="1:24" s="5" customFormat="1" ht="20.25" customHeight="1" thickBot="1" x14ac:dyDescent="0.3">
      <c r="A2" s="3463" t="s">
        <v>259</v>
      </c>
      <c r="B2" s="3464"/>
      <c r="C2" s="3445">
        <f>(54+120+25)*25</f>
        <v>4975</v>
      </c>
      <c r="D2" s="3446"/>
      <c r="E2" s="3446"/>
      <c r="F2" s="3447"/>
      <c r="G2" s="3461"/>
      <c r="H2" s="3462"/>
      <c r="I2" s="3437" t="s">
        <v>260</v>
      </c>
      <c r="J2" s="3438"/>
      <c r="K2" s="3500" t="s">
        <v>273</v>
      </c>
      <c r="L2" s="3501"/>
      <c r="M2" s="4"/>
    </row>
    <row r="3" spans="1:24" s="5" customFormat="1" ht="20.25" customHeight="1" thickTop="1" thickBot="1" x14ac:dyDescent="0.3">
      <c r="A3" s="3463" t="s">
        <v>261</v>
      </c>
      <c r="B3" s="3464"/>
      <c r="C3" s="3445" t="s">
        <v>272</v>
      </c>
      <c r="D3" s="3446"/>
      <c r="E3" s="3446"/>
      <c r="F3" s="3447"/>
      <c r="G3" s="3912" t="s">
        <v>488</v>
      </c>
      <c r="H3" s="3913"/>
      <c r="I3" s="3437" t="s">
        <v>262</v>
      </c>
      <c r="J3" s="3438"/>
      <c r="K3" s="3500" t="s">
        <v>274</v>
      </c>
      <c r="L3" s="3501"/>
      <c r="M3" s="4"/>
    </row>
    <row r="4" spans="1:24" s="5" customFormat="1" ht="20.25" customHeight="1" thickTop="1" x14ac:dyDescent="0.25">
      <c r="A4" s="3463" t="s">
        <v>263</v>
      </c>
      <c r="B4" s="3464"/>
      <c r="C4" s="3445" t="s">
        <v>3165</v>
      </c>
      <c r="D4" s="3446"/>
      <c r="E4" s="3446"/>
      <c r="F4" s="3447"/>
      <c r="G4" s="3915" t="s">
        <v>1892</v>
      </c>
      <c r="H4" s="3916"/>
      <c r="I4" s="3437" t="s">
        <v>264</v>
      </c>
      <c r="J4" s="3438"/>
      <c r="K4" s="3500" t="s">
        <v>2295</v>
      </c>
      <c r="L4" s="3501"/>
      <c r="M4" s="4"/>
    </row>
    <row r="5" spans="1:24" s="5" customFormat="1" ht="69" customHeight="1" thickBot="1" x14ac:dyDescent="0.3">
      <c r="A5" s="3448" t="s">
        <v>265</v>
      </c>
      <c r="B5" s="3449"/>
      <c r="C5" s="3450" t="s">
        <v>3651</v>
      </c>
      <c r="D5" s="3451"/>
      <c r="E5" s="3451"/>
      <c r="F5" s="3452"/>
      <c r="G5" s="3717" t="s">
        <v>1886</v>
      </c>
      <c r="H5" s="3574"/>
      <c r="I5" s="3437" t="s">
        <v>397</v>
      </c>
      <c r="J5" s="3438"/>
      <c r="K5" s="3627" t="s">
        <v>1891</v>
      </c>
      <c r="L5" s="3628"/>
      <c r="M5" s="3741" t="s">
        <v>1885</v>
      </c>
      <c r="N5" s="3553"/>
      <c r="O5" s="3553"/>
      <c r="P5" s="3553"/>
      <c r="Q5" s="3553"/>
      <c r="R5" s="3553"/>
      <c r="S5" s="3553"/>
      <c r="T5" s="3553"/>
      <c r="U5" s="3553"/>
      <c r="V5" s="3553"/>
      <c r="W5" s="3553"/>
      <c r="X5" s="3554"/>
    </row>
    <row r="6" spans="1:24" ht="37.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24" ht="20.100000000000001" customHeight="1" thickTop="1" x14ac:dyDescent="0.25">
      <c r="A7" s="19">
        <v>40573</v>
      </c>
      <c r="B7" s="20" t="s">
        <v>12</v>
      </c>
      <c r="C7" s="106">
        <v>65</v>
      </c>
      <c r="D7" s="106">
        <v>64</v>
      </c>
      <c r="E7" s="106">
        <v>1</v>
      </c>
      <c r="F7" s="106"/>
      <c r="G7" s="106">
        <v>130</v>
      </c>
      <c r="H7" s="106"/>
      <c r="I7" s="106"/>
      <c r="J7" s="106"/>
      <c r="K7" s="2770" t="s">
        <v>2119</v>
      </c>
      <c r="L7" s="21" t="s">
        <v>845</v>
      </c>
    </row>
    <row r="8" spans="1:24" ht="20.100000000000001" customHeight="1" x14ac:dyDescent="0.25">
      <c r="A8" s="22">
        <v>40629</v>
      </c>
      <c r="B8" s="11" t="s">
        <v>186</v>
      </c>
      <c r="H8" s="23">
        <v>5495</v>
      </c>
      <c r="I8" s="23">
        <v>100</v>
      </c>
      <c r="L8" s="3" t="s">
        <v>67</v>
      </c>
    </row>
    <row r="9" spans="1:24" ht="20.100000000000001" customHeight="1" x14ac:dyDescent="0.25">
      <c r="A9" s="22">
        <v>40737</v>
      </c>
      <c r="B9" s="11" t="s">
        <v>186</v>
      </c>
      <c r="H9" s="23">
        <v>5240</v>
      </c>
      <c r="I9" s="23">
        <v>98</v>
      </c>
      <c r="L9" s="3" t="s">
        <v>40</v>
      </c>
    </row>
    <row r="10" spans="1:24" ht="20.100000000000001" customHeight="1" x14ac:dyDescent="0.25">
      <c r="A10" s="22">
        <v>40758</v>
      </c>
      <c r="B10" s="11" t="s">
        <v>186</v>
      </c>
      <c r="H10" s="23">
        <v>5010</v>
      </c>
      <c r="I10" s="23">
        <v>99</v>
      </c>
      <c r="L10" s="3" t="s">
        <v>40</v>
      </c>
    </row>
    <row r="11" spans="1:24" ht="35.25" customHeight="1" x14ac:dyDescent="0.25">
      <c r="A11" s="22">
        <v>40786</v>
      </c>
      <c r="B11" s="11" t="s">
        <v>12</v>
      </c>
      <c r="C11" s="23">
        <v>160</v>
      </c>
      <c r="D11" s="23">
        <v>158</v>
      </c>
      <c r="E11" s="23">
        <v>1</v>
      </c>
      <c r="F11" s="23" t="s">
        <v>159</v>
      </c>
      <c r="G11" s="23">
        <v>120</v>
      </c>
      <c r="L11" s="32" t="s">
        <v>846</v>
      </c>
    </row>
    <row r="12" spans="1:24" ht="20.100000000000001" customHeight="1" x14ac:dyDescent="0.25">
      <c r="A12" s="22">
        <v>40808</v>
      </c>
      <c r="B12" s="11" t="s">
        <v>12</v>
      </c>
      <c r="C12" s="23">
        <v>165</v>
      </c>
      <c r="D12" s="23">
        <v>163</v>
      </c>
      <c r="E12" s="23">
        <v>1</v>
      </c>
      <c r="F12" s="23" t="s">
        <v>159</v>
      </c>
      <c r="G12" s="23">
        <v>130</v>
      </c>
      <c r="L12" s="3" t="s">
        <v>22</v>
      </c>
    </row>
    <row r="13" spans="1:24" ht="20.25" customHeight="1" thickBot="1" x14ac:dyDescent="0.3">
      <c r="A13" s="28">
        <v>40814</v>
      </c>
      <c r="B13" s="12" t="s">
        <v>12</v>
      </c>
      <c r="C13" s="116">
        <v>160</v>
      </c>
      <c r="D13" s="116">
        <v>159</v>
      </c>
      <c r="E13" s="116">
        <v>1</v>
      </c>
      <c r="F13" s="116" t="s">
        <v>159</v>
      </c>
      <c r="G13" s="116">
        <v>140</v>
      </c>
      <c r="H13" s="116"/>
      <c r="I13" s="116"/>
      <c r="J13" s="116"/>
      <c r="K13" s="2534"/>
      <c r="L13" s="13" t="s">
        <v>22</v>
      </c>
    </row>
    <row r="14" spans="1:24" ht="20.100000000000001" customHeight="1" thickTop="1" x14ac:dyDescent="0.25">
      <c r="A14" s="39">
        <v>40923</v>
      </c>
      <c r="B14" s="40" t="s">
        <v>186</v>
      </c>
      <c r="C14" s="105"/>
      <c r="D14" s="105"/>
      <c r="E14" s="105"/>
      <c r="F14" s="105"/>
      <c r="G14" s="105"/>
      <c r="H14" s="105">
        <v>5280</v>
      </c>
      <c r="I14" s="105">
        <v>100</v>
      </c>
      <c r="J14" s="105"/>
      <c r="K14" s="2496"/>
      <c r="L14" s="41" t="s">
        <v>18</v>
      </c>
    </row>
    <row r="15" spans="1:24" ht="20.100000000000001" customHeight="1" x14ac:dyDescent="0.25">
      <c r="A15" s="36">
        <v>40969</v>
      </c>
      <c r="B15" s="37" t="s">
        <v>190</v>
      </c>
      <c r="C15" s="3493" t="s">
        <v>191</v>
      </c>
      <c r="D15" s="3494"/>
      <c r="E15" s="3494"/>
      <c r="F15" s="3494"/>
      <c r="G15" s="3494"/>
      <c r="H15" s="3494"/>
      <c r="I15" s="3494"/>
      <c r="J15" s="3495"/>
      <c r="K15" s="2482"/>
      <c r="L15" s="50"/>
    </row>
    <row r="16" spans="1:24" ht="20.100000000000001" customHeight="1" x14ac:dyDescent="0.25">
      <c r="A16" s="22">
        <v>40991</v>
      </c>
      <c r="B16" s="11" t="s">
        <v>14</v>
      </c>
      <c r="C16" s="3445" t="s">
        <v>203</v>
      </c>
      <c r="D16" s="3446"/>
      <c r="E16" s="3446"/>
      <c r="F16" s="3446"/>
      <c r="G16" s="3446"/>
      <c r="H16" s="3446"/>
      <c r="I16" s="3446"/>
      <c r="J16" s="3447"/>
      <c r="K16" s="2454"/>
    </row>
    <row r="17" spans="1:12" ht="20.100000000000001" customHeight="1" x14ac:dyDescent="0.25">
      <c r="A17" s="22">
        <v>40989</v>
      </c>
      <c r="B17" s="11" t="s">
        <v>12</v>
      </c>
      <c r="C17" s="23">
        <v>165</v>
      </c>
      <c r="D17" s="23">
        <v>158</v>
      </c>
      <c r="E17" s="23">
        <v>4</v>
      </c>
      <c r="G17" s="23">
        <v>145</v>
      </c>
      <c r="L17" s="32" t="s">
        <v>200</v>
      </c>
    </row>
    <row r="18" spans="1:12" ht="20.100000000000001" customHeight="1" x14ac:dyDescent="0.25">
      <c r="A18" s="22">
        <v>40999</v>
      </c>
      <c r="B18" s="11" t="s">
        <v>186</v>
      </c>
      <c r="H18" s="23">
        <v>5540</v>
      </c>
      <c r="I18" s="23">
        <v>82</v>
      </c>
      <c r="L18" s="3" t="s">
        <v>40</v>
      </c>
    </row>
    <row r="19" spans="1:12" ht="20.100000000000001" customHeight="1" x14ac:dyDescent="0.25">
      <c r="A19" s="22">
        <v>41091</v>
      </c>
      <c r="B19" s="11" t="s">
        <v>14</v>
      </c>
      <c r="C19" s="3445" t="s">
        <v>203</v>
      </c>
      <c r="D19" s="3446"/>
      <c r="E19" s="3446"/>
      <c r="F19" s="3446"/>
      <c r="G19" s="3446"/>
      <c r="H19" s="3446"/>
      <c r="I19" s="3446"/>
      <c r="J19" s="3447"/>
      <c r="K19" s="2454"/>
    </row>
    <row r="20" spans="1:12" ht="20.100000000000001" customHeight="1" x14ac:dyDescent="0.25">
      <c r="A20" s="22">
        <v>41122</v>
      </c>
      <c r="B20" s="11" t="s">
        <v>12</v>
      </c>
      <c r="C20" s="23">
        <v>145</v>
      </c>
      <c r="D20" s="23">
        <v>137</v>
      </c>
      <c r="E20" s="23">
        <v>1</v>
      </c>
      <c r="G20" s="23">
        <v>120</v>
      </c>
      <c r="L20" s="3" t="s">
        <v>22</v>
      </c>
    </row>
    <row r="21" spans="1:12" ht="20.100000000000001" customHeight="1" thickBot="1" x14ac:dyDescent="0.3">
      <c r="A21" s="33">
        <v>41198</v>
      </c>
      <c r="B21" s="34" t="s">
        <v>186</v>
      </c>
      <c r="C21" s="118"/>
      <c r="D21" s="118"/>
      <c r="E21" s="118"/>
      <c r="F21" s="118"/>
      <c r="G21" s="118"/>
      <c r="H21" s="118">
        <v>5370</v>
      </c>
      <c r="I21" s="118">
        <v>76</v>
      </c>
      <c r="J21" s="118"/>
      <c r="K21" s="2477"/>
      <c r="L21" s="35" t="s">
        <v>847</v>
      </c>
    </row>
    <row r="22" spans="1:12" ht="20.100000000000001" customHeight="1" thickTop="1" x14ac:dyDescent="0.25">
      <c r="A22" s="45">
        <v>41340</v>
      </c>
      <c r="B22" s="46" t="s">
        <v>12</v>
      </c>
      <c r="C22" s="112">
        <v>185</v>
      </c>
      <c r="D22" s="119">
        <f>+C22*(100-E22)/100</f>
        <v>111</v>
      </c>
      <c r="E22" s="112">
        <v>40</v>
      </c>
      <c r="F22" s="112"/>
      <c r="G22" s="112">
        <v>125</v>
      </c>
      <c r="H22" s="112"/>
      <c r="I22" s="112"/>
      <c r="J22" s="112"/>
      <c r="K22" s="2674"/>
      <c r="L22" s="47" t="s">
        <v>310</v>
      </c>
    </row>
    <row r="23" spans="1:12" ht="20.100000000000001" customHeight="1" x14ac:dyDescent="0.25">
      <c r="A23" s="19">
        <v>41450</v>
      </c>
      <c r="B23" s="20" t="s">
        <v>372</v>
      </c>
      <c r="C23" s="3445" t="s">
        <v>370</v>
      </c>
      <c r="D23" s="3446"/>
      <c r="E23" s="3446"/>
      <c r="F23" s="3446"/>
      <c r="G23" s="3446"/>
      <c r="H23" s="3446"/>
      <c r="I23" s="3446"/>
      <c r="J23" s="3447"/>
      <c r="K23" s="2666"/>
      <c r="L23" s="21"/>
    </row>
    <row r="24" spans="1:12" ht="51" customHeight="1" x14ac:dyDescent="0.25">
      <c r="A24" s="22">
        <v>41455</v>
      </c>
      <c r="B24" s="11" t="s">
        <v>14</v>
      </c>
      <c r="C24" s="3476" t="s">
        <v>848</v>
      </c>
      <c r="D24" s="3471"/>
      <c r="E24" s="3471"/>
      <c r="F24" s="3471"/>
      <c r="G24" s="3471"/>
      <c r="H24" s="3471"/>
      <c r="I24" s="3471"/>
      <c r="J24" s="3472"/>
      <c r="K24" s="2462"/>
    </row>
    <row r="25" spans="1:12" ht="20.100000000000001" customHeight="1" x14ac:dyDescent="0.25">
      <c r="A25" s="36">
        <v>41502</v>
      </c>
      <c r="B25" s="37" t="s">
        <v>186</v>
      </c>
      <c r="C25" s="90"/>
      <c r="D25" s="113"/>
      <c r="E25" s="90"/>
      <c r="F25" s="90"/>
      <c r="G25" s="90"/>
      <c r="H25" s="90">
        <v>4545</v>
      </c>
      <c r="I25" s="90">
        <v>100</v>
      </c>
      <c r="J25" s="90"/>
      <c r="K25" s="2523"/>
      <c r="L25" s="38" t="s">
        <v>199</v>
      </c>
    </row>
    <row r="26" spans="1:12" ht="34.5" customHeight="1" x14ac:dyDescent="0.25">
      <c r="A26" s="22">
        <v>41507</v>
      </c>
      <c r="B26" s="11" t="s">
        <v>14</v>
      </c>
      <c r="C26" s="3476" t="s">
        <v>1250</v>
      </c>
      <c r="D26" s="3478"/>
      <c r="E26" s="3478"/>
      <c r="F26" s="3478"/>
      <c r="G26" s="3478"/>
      <c r="H26" s="3478"/>
      <c r="I26" s="3478"/>
      <c r="J26" s="3477"/>
      <c r="K26" s="2469"/>
    </row>
    <row r="27" spans="1:12" ht="20.100000000000001" customHeight="1" x14ac:dyDescent="0.25">
      <c r="A27" s="22">
        <v>41537</v>
      </c>
      <c r="B27" s="11" t="s">
        <v>186</v>
      </c>
      <c r="D27" s="110"/>
      <c r="H27" s="110">
        <v>5465</v>
      </c>
      <c r="I27" s="23">
        <v>80</v>
      </c>
      <c r="L27" s="3" t="s">
        <v>337</v>
      </c>
    </row>
    <row r="28" spans="1:12" ht="30.75" customHeight="1" x14ac:dyDescent="0.25">
      <c r="A28" s="22">
        <v>41553</v>
      </c>
      <c r="B28" s="11" t="s">
        <v>14</v>
      </c>
      <c r="C28" s="3476" t="s">
        <v>1251</v>
      </c>
      <c r="D28" s="3478"/>
      <c r="E28" s="3478"/>
      <c r="F28" s="3478"/>
      <c r="G28" s="3478"/>
      <c r="H28" s="3478"/>
      <c r="I28" s="3478"/>
      <c r="J28" s="3477"/>
      <c r="K28" s="2469"/>
    </row>
    <row r="29" spans="1:12" ht="77.25" customHeight="1" x14ac:dyDescent="0.25">
      <c r="A29" s="22">
        <v>41555</v>
      </c>
      <c r="B29" s="420" t="s">
        <v>31</v>
      </c>
      <c r="C29" s="3476" t="s">
        <v>1252</v>
      </c>
      <c r="D29" s="3478"/>
      <c r="E29" s="3478"/>
      <c r="F29" s="3478"/>
      <c r="G29" s="3478"/>
      <c r="H29" s="3478"/>
      <c r="I29" s="3478"/>
      <c r="J29" s="3477"/>
      <c r="K29" s="2469"/>
      <c r="L29" s="1024" t="s">
        <v>2119</v>
      </c>
    </row>
    <row r="30" spans="1:12" x14ac:dyDescent="0.25">
      <c r="A30" s="22">
        <v>41603</v>
      </c>
      <c r="B30" s="11" t="s">
        <v>372</v>
      </c>
      <c r="C30" s="3445" t="s">
        <v>371</v>
      </c>
      <c r="D30" s="3446"/>
      <c r="E30" s="3446"/>
      <c r="F30" s="3446"/>
      <c r="G30" s="3446"/>
      <c r="H30" s="3446"/>
      <c r="I30" s="3446"/>
      <c r="J30" s="3447"/>
      <c r="K30" s="2454"/>
    </row>
    <row r="31" spans="1:12" x14ac:dyDescent="0.25">
      <c r="A31" s="22">
        <v>41612</v>
      </c>
      <c r="B31" s="11" t="s">
        <v>12</v>
      </c>
      <c r="C31" s="23">
        <v>145</v>
      </c>
      <c r="D31" s="110">
        <f>+C31*(100-E31)/100</f>
        <v>79.75</v>
      </c>
      <c r="E31" s="23">
        <v>45</v>
      </c>
      <c r="G31" s="23">
        <v>115</v>
      </c>
      <c r="L31" s="3" t="s">
        <v>22</v>
      </c>
    </row>
    <row r="32" spans="1:12" ht="20.100000000000001" customHeight="1" thickBot="1" x14ac:dyDescent="0.3">
      <c r="A32" s="28">
        <v>41627</v>
      </c>
      <c r="B32" s="12" t="s">
        <v>33</v>
      </c>
      <c r="C32" s="3519" t="s">
        <v>3556</v>
      </c>
      <c r="D32" s="3520"/>
      <c r="E32" s="3520"/>
      <c r="F32" s="3520"/>
      <c r="G32" s="3520"/>
      <c r="H32" s="3520"/>
      <c r="I32" s="3520"/>
      <c r="J32" s="3521"/>
      <c r="K32" s="2494"/>
      <c r="L32" s="13"/>
    </row>
    <row r="33" spans="1:12" ht="16.5" thickTop="1" x14ac:dyDescent="0.25">
      <c r="A33" s="39">
        <v>41646</v>
      </c>
      <c r="B33" s="40" t="s">
        <v>33</v>
      </c>
      <c r="C33" s="3485" t="s">
        <v>391</v>
      </c>
      <c r="D33" s="3504"/>
      <c r="E33" s="3504"/>
      <c r="F33" s="3504"/>
      <c r="G33" s="3504"/>
      <c r="H33" s="3504"/>
      <c r="I33" s="3504"/>
      <c r="J33" s="3486"/>
      <c r="K33" s="2484"/>
      <c r="L33" s="41"/>
    </row>
    <row r="34" spans="1:12" ht="20.100000000000001" customHeight="1" x14ac:dyDescent="0.25">
      <c r="A34" s="3635">
        <v>41656</v>
      </c>
      <c r="B34" s="37" t="s">
        <v>186</v>
      </c>
      <c r="C34" s="90"/>
      <c r="D34" s="113"/>
      <c r="E34" s="90"/>
      <c r="F34" s="90"/>
      <c r="G34" s="90"/>
      <c r="H34" s="90">
        <v>5200</v>
      </c>
      <c r="I34" s="90">
        <v>100</v>
      </c>
      <c r="J34" s="90"/>
      <c r="K34" s="2523"/>
      <c r="L34" s="38" t="s">
        <v>401</v>
      </c>
    </row>
    <row r="35" spans="1:12" ht="20.100000000000001" customHeight="1" x14ac:dyDescent="0.25">
      <c r="A35" s="3636"/>
      <c r="B35" s="11" t="s">
        <v>372</v>
      </c>
      <c r="C35" s="3445" t="s">
        <v>370</v>
      </c>
      <c r="D35" s="3446"/>
      <c r="E35" s="3446"/>
      <c r="F35" s="3446"/>
      <c r="G35" s="3446"/>
      <c r="H35" s="3446"/>
      <c r="I35" s="3446"/>
      <c r="J35" s="3447"/>
      <c r="K35" s="2454"/>
    </row>
    <row r="36" spans="1:12" x14ac:dyDescent="0.25">
      <c r="A36" s="22">
        <v>41702</v>
      </c>
      <c r="B36" s="11" t="s">
        <v>14</v>
      </c>
      <c r="C36" s="3470" t="s">
        <v>15</v>
      </c>
      <c r="D36" s="3471"/>
      <c r="E36" s="3471"/>
      <c r="F36" s="3471"/>
      <c r="G36" s="3471"/>
      <c r="H36" s="3471"/>
      <c r="I36" s="3471"/>
      <c r="J36" s="3472"/>
      <c r="K36" s="2462"/>
    </row>
    <row r="37" spans="1:12" ht="20.100000000000001" customHeight="1" x14ac:dyDescent="0.25">
      <c r="A37" s="62">
        <v>41725</v>
      </c>
      <c r="B37" s="63" t="s">
        <v>186</v>
      </c>
      <c r="C37" s="136"/>
      <c r="D37" s="163"/>
      <c r="E37" s="136"/>
      <c r="F37" s="136"/>
      <c r="G37" s="136"/>
      <c r="H37" s="136">
        <v>5345</v>
      </c>
      <c r="I37" s="136">
        <v>100</v>
      </c>
      <c r="J37" s="136"/>
      <c r="K37" s="2697"/>
      <c r="L37" s="38" t="s">
        <v>336</v>
      </c>
    </row>
    <row r="38" spans="1:12" ht="20.100000000000001" customHeight="1" x14ac:dyDescent="0.25">
      <c r="A38" s="36">
        <v>41743</v>
      </c>
      <c r="B38" s="37" t="s">
        <v>12</v>
      </c>
      <c r="C38" s="90">
        <v>125</v>
      </c>
      <c r="D38" s="113">
        <f>+C38*(100-E38)/100</f>
        <v>62.5</v>
      </c>
      <c r="E38" s="90">
        <v>50</v>
      </c>
      <c r="F38" s="90"/>
      <c r="G38" s="90">
        <v>137</v>
      </c>
      <c r="H38" s="90"/>
      <c r="I38" s="90"/>
      <c r="J38" s="90"/>
      <c r="K38" s="2523"/>
      <c r="L38" s="38" t="s">
        <v>849</v>
      </c>
    </row>
    <row r="39" spans="1:12" ht="20.100000000000001" customHeight="1" x14ac:dyDescent="0.25">
      <c r="A39" s="36">
        <v>41750</v>
      </c>
      <c r="B39" s="37" t="s">
        <v>12</v>
      </c>
      <c r="C39" s="90">
        <v>115</v>
      </c>
      <c r="D39" s="113">
        <f>+C39*(100-E39)/100</f>
        <v>57.5</v>
      </c>
      <c r="E39" s="90">
        <v>50</v>
      </c>
      <c r="F39" s="90"/>
      <c r="G39" s="90">
        <v>120</v>
      </c>
      <c r="H39" s="90"/>
      <c r="I39" s="90"/>
      <c r="J39" s="90"/>
      <c r="K39" s="2523"/>
      <c r="L39" s="38" t="s">
        <v>650</v>
      </c>
    </row>
    <row r="40" spans="1:12" x14ac:dyDescent="0.25">
      <c r="A40" s="36">
        <v>41793</v>
      </c>
      <c r="B40" s="37" t="s">
        <v>186</v>
      </c>
      <c r="C40" s="123"/>
      <c r="D40" s="123"/>
      <c r="E40" s="123"/>
      <c r="F40" s="123"/>
      <c r="G40" s="123"/>
      <c r="H40" s="123">
        <v>4990</v>
      </c>
      <c r="I40" s="123">
        <v>100</v>
      </c>
      <c r="J40" s="90"/>
      <c r="K40" s="2523"/>
      <c r="L40" s="38" t="s">
        <v>401</v>
      </c>
    </row>
    <row r="41" spans="1:12" x14ac:dyDescent="0.25">
      <c r="A41" s="22">
        <v>41799</v>
      </c>
      <c r="B41" s="11" t="s">
        <v>14</v>
      </c>
      <c r="C41" s="3445" t="s">
        <v>172</v>
      </c>
      <c r="D41" s="3446"/>
      <c r="E41" s="3446"/>
      <c r="F41" s="3446"/>
      <c r="G41" s="3446"/>
      <c r="H41" s="3446"/>
      <c r="I41" s="3446"/>
      <c r="J41" s="3447"/>
      <c r="K41" s="2454"/>
    </row>
    <row r="42" spans="1:12" ht="20.100000000000001" customHeight="1" x14ac:dyDescent="0.25">
      <c r="A42" s="22">
        <v>41804</v>
      </c>
      <c r="B42" s="11" t="s">
        <v>12</v>
      </c>
      <c r="C42" s="23">
        <v>145</v>
      </c>
      <c r="D42" s="108">
        <f>+C42*(100-E42)/100</f>
        <v>72.5</v>
      </c>
      <c r="E42" s="23">
        <v>50</v>
      </c>
      <c r="G42" s="23">
        <v>125</v>
      </c>
      <c r="L42" s="3" t="s">
        <v>850</v>
      </c>
    </row>
    <row r="43" spans="1:12" ht="20.100000000000001" customHeight="1" x14ac:dyDescent="0.25">
      <c r="A43" s="36">
        <v>41872</v>
      </c>
      <c r="B43" s="37" t="s">
        <v>186</v>
      </c>
      <c r="C43" s="90"/>
      <c r="D43" s="123"/>
      <c r="E43" s="90"/>
      <c r="F43" s="90"/>
      <c r="G43" s="90"/>
      <c r="H43" s="90">
        <v>5220</v>
      </c>
      <c r="I43" s="90">
        <v>100</v>
      </c>
      <c r="J43" s="90"/>
      <c r="K43" s="2523"/>
      <c r="L43" s="38" t="s">
        <v>336</v>
      </c>
    </row>
    <row r="44" spans="1:12" ht="20.100000000000001" customHeight="1" x14ac:dyDescent="0.25">
      <c r="A44" s="22">
        <v>41935</v>
      </c>
      <c r="B44" s="11" t="s">
        <v>12</v>
      </c>
      <c r="C44" s="23">
        <v>130</v>
      </c>
      <c r="D44" s="108">
        <f>+C44*(100-E44)/100</f>
        <v>65</v>
      </c>
      <c r="E44" s="23">
        <v>50</v>
      </c>
      <c r="G44" s="23">
        <v>105</v>
      </c>
      <c r="L44" s="3" t="s">
        <v>1992</v>
      </c>
    </row>
    <row r="45" spans="1:12" ht="20.100000000000001" customHeight="1" x14ac:dyDescent="0.25">
      <c r="A45" s="3459">
        <v>41965</v>
      </c>
      <c r="B45" s="11" t="s">
        <v>26</v>
      </c>
      <c r="C45" s="3476" t="s">
        <v>1253</v>
      </c>
      <c r="D45" s="3478"/>
      <c r="E45" s="3478"/>
      <c r="F45" s="3478"/>
      <c r="G45" s="3478"/>
      <c r="H45" s="3478"/>
      <c r="I45" s="3478"/>
      <c r="J45" s="3477"/>
      <c r="K45" s="2469"/>
    </row>
    <row r="46" spans="1:12" ht="50.25" customHeight="1" x14ac:dyDescent="0.25">
      <c r="A46" s="3654"/>
      <c r="B46" s="11" t="s">
        <v>14</v>
      </c>
      <c r="C46" s="3476" t="s">
        <v>1254</v>
      </c>
      <c r="D46" s="3478"/>
      <c r="E46" s="3478"/>
      <c r="F46" s="3478"/>
      <c r="G46" s="3478"/>
      <c r="H46" s="3478"/>
      <c r="I46" s="3478"/>
      <c r="J46" s="3477"/>
      <c r="K46" s="2469"/>
    </row>
    <row r="47" spans="1:12" ht="47.25" customHeight="1" x14ac:dyDescent="0.25">
      <c r="A47" s="22">
        <v>41976</v>
      </c>
      <c r="B47" s="11" t="s">
        <v>14</v>
      </c>
      <c r="C47" s="3476" t="s">
        <v>1255</v>
      </c>
      <c r="D47" s="3478"/>
      <c r="E47" s="3478"/>
      <c r="F47" s="3478"/>
      <c r="G47" s="3478"/>
      <c r="H47" s="3478"/>
      <c r="I47" s="3478"/>
      <c r="J47" s="3477"/>
      <c r="K47" s="2469"/>
    </row>
    <row r="48" spans="1:12" ht="34.5" customHeight="1" thickBot="1" x14ac:dyDescent="0.3">
      <c r="A48" s="28">
        <v>41983</v>
      </c>
      <c r="B48" s="12" t="s">
        <v>14</v>
      </c>
      <c r="C48" s="3917" t="s">
        <v>851</v>
      </c>
      <c r="D48" s="3541"/>
      <c r="E48" s="3541"/>
      <c r="F48" s="3541"/>
      <c r="G48" s="3541"/>
      <c r="H48" s="3541"/>
      <c r="I48" s="3541"/>
      <c r="J48" s="3542"/>
      <c r="K48" s="2502"/>
      <c r="L48" s="13"/>
    </row>
    <row r="49" spans="1:12" ht="16.5" thickTop="1" x14ac:dyDescent="0.25">
      <c r="A49" s="39">
        <v>42029</v>
      </c>
      <c r="B49" s="40" t="s">
        <v>186</v>
      </c>
      <c r="C49" s="105"/>
      <c r="D49" s="115"/>
      <c r="E49" s="105"/>
      <c r="F49" s="105"/>
      <c r="G49" s="105"/>
      <c r="H49" s="105"/>
      <c r="I49" s="105"/>
      <c r="J49" s="120">
        <v>3600</v>
      </c>
      <c r="K49" s="2687"/>
      <c r="L49" s="140" t="s">
        <v>541</v>
      </c>
    </row>
    <row r="50" spans="1:12" ht="141.75" customHeight="1" x14ac:dyDescent="0.25">
      <c r="A50" s="22">
        <v>42048</v>
      </c>
      <c r="B50" s="420" t="s">
        <v>31</v>
      </c>
      <c r="C50" s="3917" t="s">
        <v>2118</v>
      </c>
      <c r="D50" s="3541"/>
      <c r="E50" s="3541"/>
      <c r="F50" s="3541"/>
      <c r="G50" s="3541"/>
      <c r="H50" s="3541"/>
      <c r="I50" s="3541"/>
      <c r="J50" s="3542"/>
      <c r="K50" s="2789" t="s">
        <v>2117</v>
      </c>
      <c r="L50" s="1024" t="s">
        <v>2117</v>
      </c>
    </row>
    <row r="51" spans="1:12" x14ac:dyDescent="0.25">
      <c r="A51" s="22">
        <v>42059</v>
      </c>
      <c r="B51" s="11" t="s">
        <v>186</v>
      </c>
      <c r="D51" s="108"/>
      <c r="H51" s="90">
        <v>2258</v>
      </c>
      <c r="I51" s="90">
        <v>100</v>
      </c>
      <c r="L51" s="125" t="s">
        <v>555</v>
      </c>
    </row>
    <row r="52" spans="1:12" x14ac:dyDescent="0.25">
      <c r="A52" s="22">
        <v>42069</v>
      </c>
      <c r="B52" s="190" t="s">
        <v>12</v>
      </c>
      <c r="C52" s="23">
        <v>150</v>
      </c>
      <c r="D52" s="108">
        <f>+C52*(100-E52)/100</f>
        <v>112.5</v>
      </c>
      <c r="E52" s="23">
        <v>25</v>
      </c>
      <c r="G52" s="23">
        <v>100</v>
      </c>
      <c r="L52" s="124" t="s">
        <v>2120</v>
      </c>
    </row>
    <row r="53" spans="1:12" x14ac:dyDescent="0.25">
      <c r="A53" s="210">
        <v>42084</v>
      </c>
      <c r="B53" s="209" t="s">
        <v>12</v>
      </c>
      <c r="C53" s="211">
        <v>200</v>
      </c>
      <c r="D53" s="208">
        <f>+C53*(100-E53)/100</f>
        <v>130</v>
      </c>
      <c r="E53" s="211">
        <v>35</v>
      </c>
      <c r="F53" s="211"/>
      <c r="G53" s="211">
        <v>42</v>
      </c>
      <c r="H53" s="211"/>
      <c r="I53" s="211"/>
      <c r="J53" s="211"/>
      <c r="K53" s="2523"/>
      <c r="L53" s="125" t="s">
        <v>18</v>
      </c>
    </row>
    <row r="54" spans="1:12" ht="20.100000000000001" customHeight="1" x14ac:dyDescent="0.25">
      <c r="A54" s="241">
        <v>42112</v>
      </c>
      <c r="B54" s="240" t="s">
        <v>12</v>
      </c>
      <c r="C54" s="242">
        <v>100</v>
      </c>
      <c r="D54" s="239">
        <f>+C54*(100-E54)/100</f>
        <v>65</v>
      </c>
      <c r="E54" s="242">
        <v>35</v>
      </c>
      <c r="F54" s="242"/>
      <c r="G54" s="242">
        <v>95</v>
      </c>
      <c r="H54" s="242"/>
      <c r="I54" s="242"/>
      <c r="J54" s="242"/>
      <c r="K54" s="2523"/>
      <c r="L54" s="148" t="s">
        <v>1322</v>
      </c>
    </row>
    <row r="55" spans="1:12" ht="20.100000000000001" customHeight="1" x14ac:dyDescent="0.3">
      <c r="A55" s="22">
        <v>42132</v>
      </c>
      <c r="B55" s="267" t="s">
        <v>186</v>
      </c>
      <c r="D55" s="108"/>
      <c r="H55" s="3489" t="s">
        <v>1340</v>
      </c>
      <c r="I55" s="3489"/>
      <c r="J55" s="268">
        <v>4720</v>
      </c>
      <c r="K55" s="2624"/>
      <c r="L55" s="124" t="s">
        <v>1342</v>
      </c>
    </row>
    <row r="56" spans="1:12" ht="24" customHeight="1" x14ac:dyDescent="0.25">
      <c r="A56" s="281">
        <v>42138</v>
      </c>
      <c r="B56" s="280" t="s">
        <v>12</v>
      </c>
      <c r="C56" s="282">
        <v>100</v>
      </c>
      <c r="D56" s="279">
        <f>+C56*(100-E56)/100</f>
        <v>75</v>
      </c>
      <c r="E56" s="282">
        <v>25</v>
      </c>
      <c r="F56" s="113"/>
      <c r="G56" s="282">
        <v>90</v>
      </c>
      <c r="H56" s="282"/>
      <c r="I56" s="282"/>
      <c r="J56" s="282"/>
      <c r="K56" s="2523"/>
      <c r="L56" s="148" t="s">
        <v>1350</v>
      </c>
    </row>
    <row r="57" spans="1:12" ht="20.100000000000001" customHeight="1" x14ac:dyDescent="0.25">
      <c r="A57" s="398">
        <v>42201</v>
      </c>
      <c r="B57" s="397" t="s">
        <v>186</v>
      </c>
      <c r="C57" s="399"/>
      <c r="D57" s="396"/>
      <c r="E57" s="113"/>
      <c r="F57" s="399"/>
      <c r="G57" s="399"/>
      <c r="H57" s="399"/>
      <c r="I57" s="399"/>
      <c r="J57" s="399">
        <v>4110</v>
      </c>
      <c r="K57" s="2523"/>
      <c r="L57" s="125" t="s">
        <v>1421</v>
      </c>
    </row>
    <row r="58" spans="1:12" ht="20.100000000000001" customHeight="1" x14ac:dyDescent="0.25">
      <c r="A58" s="22">
        <v>42226</v>
      </c>
      <c r="B58" s="419" t="s">
        <v>14</v>
      </c>
      <c r="C58" s="3476" t="s">
        <v>1430</v>
      </c>
      <c r="D58" s="3478"/>
      <c r="E58" s="3478"/>
      <c r="F58" s="3478"/>
      <c r="G58" s="3478"/>
      <c r="H58" s="3478"/>
      <c r="I58" s="3478"/>
      <c r="J58" s="3477"/>
      <c r="K58" s="2469"/>
      <c r="L58" s="124"/>
    </row>
    <row r="59" spans="1:12" ht="20.100000000000001" customHeight="1" x14ac:dyDescent="0.25">
      <c r="A59" s="22">
        <v>42235</v>
      </c>
      <c r="B59" s="429" t="s">
        <v>12</v>
      </c>
      <c r="C59" s="23">
        <v>215</v>
      </c>
      <c r="D59" s="108">
        <f>+C59*(100-E59)/100</f>
        <v>139.75</v>
      </c>
      <c r="E59" s="23">
        <v>35</v>
      </c>
      <c r="G59" s="23">
        <v>50</v>
      </c>
      <c r="L59" s="124" t="s">
        <v>514</v>
      </c>
    </row>
    <row r="60" spans="1:12" ht="20.100000000000001" customHeight="1" x14ac:dyDescent="0.25">
      <c r="A60" s="22">
        <v>42315</v>
      </c>
      <c r="B60" s="498" t="s">
        <v>186</v>
      </c>
      <c r="D60" s="108"/>
      <c r="H60" s="496" t="s">
        <v>91</v>
      </c>
      <c r="L60" s="124" t="s">
        <v>40</v>
      </c>
    </row>
    <row r="61" spans="1:12" ht="20.100000000000001" customHeight="1" thickBot="1" x14ac:dyDescent="0.3">
      <c r="A61" s="1054">
        <v>42319</v>
      </c>
      <c r="B61" s="1076" t="s">
        <v>12</v>
      </c>
      <c r="C61" s="1079">
        <v>160</v>
      </c>
      <c r="D61" s="1083">
        <f>+C61*(100-E61)/100</f>
        <v>104</v>
      </c>
      <c r="E61" s="1079">
        <v>35</v>
      </c>
      <c r="F61" s="1079"/>
      <c r="G61" s="1079">
        <v>120</v>
      </c>
      <c r="H61" s="1079"/>
      <c r="I61" s="1079"/>
      <c r="J61" s="1079"/>
      <c r="K61" s="2534"/>
      <c r="L61" s="128" t="s">
        <v>1497</v>
      </c>
    </row>
    <row r="62" spans="1:12" ht="58.5" customHeight="1" thickTop="1" x14ac:dyDescent="0.25">
      <c r="A62" s="39">
        <v>42375</v>
      </c>
      <c r="B62" s="40" t="s">
        <v>14</v>
      </c>
      <c r="C62" s="3536" t="s">
        <v>1586</v>
      </c>
      <c r="D62" s="3539"/>
      <c r="E62" s="3539"/>
      <c r="F62" s="3539"/>
      <c r="G62" s="3539"/>
      <c r="H62" s="3539"/>
      <c r="I62" s="3539"/>
      <c r="J62" s="3537"/>
      <c r="K62" s="2500"/>
      <c r="L62" s="140"/>
    </row>
    <row r="63" spans="1:12" x14ac:dyDescent="0.25">
      <c r="A63" s="1058">
        <v>42382</v>
      </c>
      <c r="B63" s="1066" t="s">
        <v>186</v>
      </c>
      <c r="C63" s="1059"/>
      <c r="D63" s="1056"/>
      <c r="E63" s="1059"/>
      <c r="F63" s="1059"/>
      <c r="G63" s="1059"/>
      <c r="H63" s="1059"/>
      <c r="I63" s="1059"/>
      <c r="J63" s="1059"/>
      <c r="L63" s="124" t="s">
        <v>1579</v>
      </c>
    </row>
    <row r="64" spans="1:12" ht="20.100000000000001" customHeight="1" x14ac:dyDescent="0.25">
      <c r="A64" s="59">
        <v>42397</v>
      </c>
      <c r="B64" s="60" t="s">
        <v>12</v>
      </c>
      <c r="C64" s="133">
        <v>175</v>
      </c>
      <c r="D64" s="1061">
        <f>+C64*(100-E64)/100</f>
        <v>87.5</v>
      </c>
      <c r="E64" s="133">
        <v>50</v>
      </c>
      <c r="F64" s="133"/>
      <c r="G64" s="133">
        <v>50</v>
      </c>
      <c r="H64" s="133"/>
      <c r="I64" s="133"/>
      <c r="J64" s="133"/>
      <c r="K64" s="2529"/>
      <c r="L64" s="155" t="s">
        <v>18</v>
      </c>
    </row>
    <row r="65" spans="1:12" ht="20.100000000000001" customHeight="1" x14ac:dyDescent="0.25">
      <c r="A65" s="1073">
        <v>42422</v>
      </c>
      <c r="B65" s="1072" t="s">
        <v>12</v>
      </c>
      <c r="C65" s="1075">
        <v>115</v>
      </c>
      <c r="D65" s="1065">
        <f>+C65*(100-E65)/100</f>
        <v>57.5</v>
      </c>
      <c r="E65" s="1075">
        <v>50</v>
      </c>
      <c r="F65" s="1075"/>
      <c r="G65" s="1075">
        <v>115</v>
      </c>
      <c r="H65" s="1075"/>
      <c r="I65" s="1075"/>
      <c r="J65" s="1075"/>
      <c r="K65" s="2523"/>
      <c r="L65" s="125" t="s">
        <v>1608</v>
      </c>
    </row>
    <row r="66" spans="1:12" x14ac:dyDescent="0.25">
      <c r="A66" s="1058">
        <v>42459</v>
      </c>
      <c r="B66" s="1066" t="s">
        <v>12</v>
      </c>
      <c r="C66" s="1059">
        <v>160</v>
      </c>
      <c r="D66" s="1056">
        <f>+C66*(100-E66)/100</f>
        <v>80</v>
      </c>
      <c r="E66" s="1059">
        <v>50</v>
      </c>
      <c r="F66" s="1059"/>
      <c r="G66" s="1059">
        <v>60</v>
      </c>
      <c r="H66" s="1059"/>
      <c r="I66" s="1059"/>
      <c r="J66" s="1059"/>
      <c r="L66" s="124" t="s">
        <v>18</v>
      </c>
    </row>
    <row r="67" spans="1:12" x14ac:dyDescent="0.25">
      <c r="A67" s="1058">
        <v>42469</v>
      </c>
      <c r="B67" s="1066" t="s">
        <v>12</v>
      </c>
      <c r="C67" s="1059">
        <v>140</v>
      </c>
      <c r="D67" s="1056">
        <f>+C67*(100-E67)/100</f>
        <v>70</v>
      </c>
      <c r="E67" s="1059">
        <v>50</v>
      </c>
      <c r="F67" s="1059"/>
      <c r="G67" s="1059">
        <v>35</v>
      </c>
      <c r="H67" s="1059"/>
      <c r="I67" s="1059"/>
      <c r="J67" s="1059"/>
      <c r="L67" s="124" t="s">
        <v>18</v>
      </c>
    </row>
    <row r="68" spans="1:12" ht="32.25" customHeight="1" x14ac:dyDescent="0.25">
      <c r="A68" s="1058">
        <v>42542</v>
      </c>
      <c r="B68" s="1066" t="s">
        <v>14</v>
      </c>
      <c r="C68" s="3476" t="s">
        <v>1740</v>
      </c>
      <c r="D68" s="3478"/>
      <c r="E68" s="3478"/>
      <c r="F68" s="3478"/>
      <c r="G68" s="3478"/>
      <c r="H68" s="3478"/>
      <c r="I68" s="3478"/>
      <c r="J68" s="3477"/>
      <c r="K68" s="2469"/>
      <c r="L68" s="124"/>
    </row>
    <row r="69" spans="1:12" ht="20.25" customHeight="1" x14ac:dyDescent="0.25">
      <c r="A69" s="1073">
        <v>42554</v>
      </c>
      <c r="B69" s="1072" t="s">
        <v>12</v>
      </c>
      <c r="C69" s="1075">
        <v>110</v>
      </c>
      <c r="D69" s="1065">
        <f>+C69*(100-E69)/100</f>
        <v>55</v>
      </c>
      <c r="E69" s="1075">
        <v>50</v>
      </c>
      <c r="F69" s="1075"/>
      <c r="G69" s="1075">
        <v>110</v>
      </c>
      <c r="H69" s="1075"/>
      <c r="I69" s="1075"/>
      <c r="J69" s="1075"/>
      <c r="K69" s="2523"/>
      <c r="L69" s="148" t="s">
        <v>1755</v>
      </c>
    </row>
    <row r="70" spans="1:12" ht="18" customHeight="1" x14ac:dyDescent="0.25">
      <c r="A70" s="1058">
        <v>42576</v>
      </c>
      <c r="B70" s="1066" t="s">
        <v>186</v>
      </c>
      <c r="C70" s="1059"/>
      <c r="D70" s="1056"/>
      <c r="E70" s="1059"/>
      <c r="F70" s="1059"/>
      <c r="G70" s="1059"/>
      <c r="H70" s="1059">
        <v>5120</v>
      </c>
      <c r="I70" s="1059">
        <v>100</v>
      </c>
      <c r="J70" s="1059"/>
      <c r="L70" s="32" t="s">
        <v>1959</v>
      </c>
    </row>
    <row r="71" spans="1:12" ht="33" customHeight="1" x14ac:dyDescent="0.25">
      <c r="A71" s="1058">
        <v>42601</v>
      </c>
      <c r="B71" s="1066" t="s">
        <v>14</v>
      </c>
      <c r="C71" s="3476" t="s">
        <v>1849</v>
      </c>
      <c r="D71" s="3478"/>
      <c r="E71" s="3478"/>
      <c r="F71" s="3478"/>
      <c r="G71" s="3478"/>
      <c r="H71" s="3478"/>
      <c r="I71" s="3478"/>
      <c r="J71" s="3477"/>
      <c r="K71" s="2469"/>
      <c r="L71" s="124"/>
    </row>
    <row r="72" spans="1:12" ht="24" customHeight="1" x14ac:dyDescent="0.25">
      <c r="A72" s="1058">
        <v>42605</v>
      </c>
      <c r="B72" s="1066" t="s">
        <v>14</v>
      </c>
      <c r="C72" s="3476" t="s">
        <v>1354</v>
      </c>
      <c r="D72" s="3478"/>
      <c r="E72" s="3478"/>
      <c r="F72" s="3478"/>
      <c r="G72" s="3478"/>
      <c r="H72" s="3478"/>
      <c r="I72" s="3478"/>
      <c r="J72" s="3477"/>
      <c r="K72" s="2469"/>
      <c r="L72" s="124"/>
    </row>
    <row r="73" spans="1:12" ht="114" customHeight="1" x14ac:dyDescent="0.25">
      <c r="A73" s="1254">
        <v>42641</v>
      </c>
      <c r="B73" s="1255" t="s">
        <v>31</v>
      </c>
      <c r="C73" s="3583" t="s">
        <v>2629</v>
      </c>
      <c r="D73" s="3584"/>
      <c r="E73" s="3584"/>
      <c r="F73" s="3584"/>
      <c r="G73" s="3584"/>
      <c r="H73" s="3584"/>
      <c r="I73" s="3584"/>
      <c r="J73" s="3585"/>
      <c r="K73" s="2768" t="s">
        <v>3846</v>
      </c>
      <c r="L73" s="1318" t="s">
        <v>1909</v>
      </c>
    </row>
    <row r="74" spans="1:12" ht="24" customHeight="1" x14ac:dyDescent="0.25">
      <c r="A74" s="3459">
        <v>42650</v>
      </c>
      <c r="B74" s="1066" t="s">
        <v>12</v>
      </c>
      <c r="C74" s="1059">
        <v>110</v>
      </c>
      <c r="D74" s="1056">
        <f>+C74*(100-E74)/100</f>
        <v>38.5</v>
      </c>
      <c r="E74" s="1059">
        <v>65</v>
      </c>
      <c r="F74" s="1059"/>
      <c r="G74" s="1059">
        <v>110</v>
      </c>
      <c r="H74" s="1059"/>
      <c r="I74" s="1059"/>
      <c r="J74" s="1059"/>
      <c r="L74" s="158" t="s">
        <v>2012</v>
      </c>
    </row>
    <row r="75" spans="1:12" ht="21" customHeight="1" x14ac:dyDescent="0.25">
      <c r="A75" s="3460"/>
      <c r="B75" s="1066" t="s">
        <v>33</v>
      </c>
      <c r="C75" s="3445" t="s">
        <v>1896</v>
      </c>
      <c r="D75" s="3446"/>
      <c r="E75" s="3446"/>
      <c r="F75" s="3446"/>
      <c r="G75" s="3446"/>
      <c r="H75" s="3446"/>
      <c r="I75" s="3446"/>
      <c r="J75" s="3447"/>
      <c r="K75" s="2454"/>
      <c r="L75" s="124"/>
    </row>
    <row r="76" spans="1:12" ht="25.5" customHeight="1" x14ac:dyDescent="0.25">
      <c r="A76" s="1073">
        <v>42671</v>
      </c>
      <c r="B76" s="1072" t="s">
        <v>12</v>
      </c>
      <c r="C76" s="1075">
        <v>40</v>
      </c>
      <c r="D76" s="1065">
        <f>+C76*(100-E76)/100</f>
        <v>14</v>
      </c>
      <c r="E76" s="1075">
        <v>65</v>
      </c>
      <c r="F76" s="1075"/>
      <c r="G76" s="1075">
        <v>135</v>
      </c>
      <c r="H76" s="1075"/>
      <c r="I76" s="1075"/>
      <c r="J76" s="1075"/>
      <c r="K76" s="2523"/>
      <c r="L76" s="148" t="s">
        <v>1623</v>
      </c>
    </row>
    <row r="77" spans="1:12" ht="25.5" customHeight="1" x14ac:dyDescent="0.25">
      <c r="A77" s="1058">
        <v>42677</v>
      </c>
      <c r="B77" s="1066" t="s">
        <v>186</v>
      </c>
      <c r="C77" s="1059"/>
      <c r="D77" s="1056"/>
      <c r="E77" s="1059"/>
      <c r="F77" s="1059"/>
      <c r="G77" s="1059"/>
      <c r="H77" s="1059"/>
      <c r="I77" s="1059"/>
      <c r="J77" s="1059">
        <v>4570</v>
      </c>
      <c r="L77" s="124" t="s">
        <v>2050</v>
      </c>
    </row>
    <row r="78" spans="1:12" ht="25.5" customHeight="1" x14ac:dyDescent="0.25">
      <c r="A78" s="1058">
        <v>42680</v>
      </c>
      <c r="B78" s="1066" t="s">
        <v>186</v>
      </c>
      <c r="C78" s="1059"/>
      <c r="D78" s="1056"/>
      <c r="E78" s="1059"/>
      <c r="F78" s="1059"/>
      <c r="G78" s="1059"/>
      <c r="H78" s="1059"/>
      <c r="I78" s="1059"/>
      <c r="J78" s="1059">
        <v>4560</v>
      </c>
      <c r="L78" s="124" t="s">
        <v>2050</v>
      </c>
    </row>
    <row r="79" spans="1:12" ht="23.25" customHeight="1" x14ac:dyDescent="0.25">
      <c r="A79" s="1058">
        <v>42681</v>
      </c>
      <c r="B79" s="1066" t="s">
        <v>12</v>
      </c>
      <c r="C79" s="1059">
        <v>60</v>
      </c>
      <c r="D79" s="1056">
        <f>+C79*(100-E79)/100</f>
        <v>54</v>
      </c>
      <c r="E79" s="1059">
        <v>10</v>
      </c>
      <c r="F79" s="1059"/>
      <c r="G79" s="1059">
        <v>128</v>
      </c>
      <c r="H79" s="1059"/>
      <c r="I79" s="1059"/>
      <c r="J79" s="1059"/>
      <c r="L79" s="124" t="s">
        <v>177</v>
      </c>
    </row>
    <row r="80" spans="1:12" ht="19.5" customHeight="1" x14ac:dyDescent="0.25">
      <c r="A80" s="3459">
        <v>42686</v>
      </c>
      <c r="B80" s="3796" t="s">
        <v>186</v>
      </c>
      <c r="C80" s="1059"/>
      <c r="D80" s="1056"/>
      <c r="E80" s="1059"/>
      <c r="F80" s="1059"/>
      <c r="G80" s="1059"/>
      <c r="H80" s="1059"/>
      <c r="I80" s="1059"/>
      <c r="J80" s="1059">
        <v>4620</v>
      </c>
      <c r="L80" s="124" t="s">
        <v>2051</v>
      </c>
    </row>
    <row r="81" spans="1:12" ht="19.5" customHeight="1" x14ac:dyDescent="0.25">
      <c r="A81" s="3460"/>
      <c r="B81" s="3797"/>
      <c r="C81" s="1059"/>
      <c r="D81" s="1056"/>
      <c r="E81" s="1059"/>
      <c r="F81" s="1059"/>
      <c r="G81" s="1059"/>
      <c r="H81" s="1059"/>
      <c r="I81" s="1059"/>
      <c r="J81" s="268">
        <v>4620</v>
      </c>
      <c r="K81" s="2624"/>
      <c r="L81" s="124" t="s">
        <v>1966</v>
      </c>
    </row>
    <row r="82" spans="1:12" ht="20.100000000000001" customHeight="1" x14ac:dyDescent="0.25">
      <c r="A82" s="3459">
        <v>42729</v>
      </c>
      <c r="B82" s="1066" t="s">
        <v>14</v>
      </c>
      <c r="C82" s="3476" t="s">
        <v>2009</v>
      </c>
      <c r="D82" s="3478"/>
      <c r="E82" s="3478"/>
      <c r="F82" s="3478"/>
      <c r="G82" s="3478"/>
      <c r="H82" s="3478"/>
      <c r="I82" s="3478"/>
      <c r="J82" s="3477"/>
      <c r="K82" s="2469"/>
      <c r="L82" s="124"/>
    </row>
    <row r="83" spans="1:12" ht="48.75" customHeight="1" x14ac:dyDescent="0.25">
      <c r="A83" s="3460"/>
      <c r="B83" s="1255" t="s">
        <v>23</v>
      </c>
      <c r="C83" s="3579" t="s">
        <v>2045</v>
      </c>
      <c r="D83" s="3580"/>
      <c r="E83" s="3580"/>
      <c r="F83" s="3580"/>
      <c r="G83" s="3580"/>
      <c r="H83" s="3580"/>
      <c r="I83" s="3580"/>
      <c r="J83" s="3581"/>
      <c r="K83" s="2760" t="s">
        <v>1909</v>
      </c>
      <c r="L83" s="1310" t="s">
        <v>2270</v>
      </c>
    </row>
    <row r="84" spans="1:12" ht="32.25" customHeight="1" thickBot="1" x14ac:dyDescent="0.3">
      <c r="A84" s="33">
        <v>42730</v>
      </c>
      <c r="B84" s="34" t="s">
        <v>12</v>
      </c>
      <c r="C84" s="117">
        <v>170</v>
      </c>
      <c r="D84" s="1057">
        <f>+C84*(100-E84)/100</f>
        <v>59.5</v>
      </c>
      <c r="E84" s="117">
        <v>65</v>
      </c>
      <c r="F84" s="117"/>
      <c r="G84" s="117">
        <v>120</v>
      </c>
      <c r="H84" s="117"/>
      <c r="I84" s="117"/>
      <c r="J84" s="117"/>
      <c r="K84" s="2456"/>
      <c r="L84" s="144" t="s">
        <v>2013</v>
      </c>
    </row>
    <row r="85" spans="1:12" ht="20.100000000000001" customHeight="1" thickTop="1" x14ac:dyDescent="0.25">
      <c r="A85" s="1055">
        <v>42779</v>
      </c>
      <c r="B85" s="1077" t="s">
        <v>12</v>
      </c>
      <c r="C85" s="1078">
        <v>175</v>
      </c>
      <c r="D85" s="1064">
        <f>+C85*(100-E85)/100</f>
        <v>61.25</v>
      </c>
      <c r="E85" s="1078">
        <v>65</v>
      </c>
      <c r="F85" s="1078"/>
      <c r="G85" s="1078">
        <v>130</v>
      </c>
      <c r="H85" s="1078"/>
      <c r="I85" s="1078"/>
      <c r="J85" s="1078"/>
      <c r="K85" s="2665"/>
      <c r="L85" s="154" t="s">
        <v>1497</v>
      </c>
    </row>
    <row r="86" spans="1:12" ht="20.100000000000001" customHeight="1" x14ac:dyDescent="0.25">
      <c r="A86" s="22">
        <v>42786</v>
      </c>
      <c r="B86" s="930" t="s">
        <v>12</v>
      </c>
      <c r="C86" s="23">
        <v>140</v>
      </c>
      <c r="D86" s="108">
        <f>+C86*(100-E86)/100</f>
        <v>49</v>
      </c>
      <c r="E86" s="23">
        <v>65</v>
      </c>
      <c r="G86" s="23">
        <v>132</v>
      </c>
      <c r="L86" s="124" t="s">
        <v>22</v>
      </c>
    </row>
    <row r="87" spans="1:12" ht="20.100000000000001" customHeight="1" x14ac:dyDescent="0.25">
      <c r="A87" s="22">
        <v>42808</v>
      </c>
      <c r="B87" s="1010" t="s">
        <v>186</v>
      </c>
      <c r="D87" s="108"/>
      <c r="H87" s="23">
        <v>4640</v>
      </c>
      <c r="I87" s="23">
        <v>100</v>
      </c>
      <c r="L87" s="124" t="s">
        <v>40</v>
      </c>
    </row>
    <row r="88" spans="1:12" ht="20.100000000000001" customHeight="1" x14ac:dyDescent="0.25">
      <c r="A88" s="22">
        <v>42824</v>
      </c>
      <c r="B88" s="11" t="s">
        <v>14</v>
      </c>
      <c r="C88" s="3476" t="s">
        <v>2147</v>
      </c>
      <c r="D88" s="3478"/>
      <c r="E88" s="3478"/>
      <c r="F88" s="3478"/>
      <c r="G88" s="3478"/>
      <c r="H88" s="3478"/>
      <c r="I88" s="3478"/>
      <c r="J88" s="3477"/>
      <c r="K88" s="2469"/>
      <c r="L88" s="124"/>
    </row>
    <row r="89" spans="1:12" ht="20.100000000000001" customHeight="1" x14ac:dyDescent="0.25">
      <c r="A89" s="1117">
        <v>42847</v>
      </c>
      <c r="B89" s="1116" t="s">
        <v>12</v>
      </c>
      <c r="C89" s="256">
        <v>125</v>
      </c>
      <c r="D89" s="1455">
        <f>+C89*(100-E89)/100</f>
        <v>43.75</v>
      </c>
      <c r="E89" s="256">
        <v>65</v>
      </c>
      <c r="F89" s="256"/>
      <c r="G89" s="256">
        <v>50</v>
      </c>
      <c r="H89" s="256"/>
      <c r="I89" s="256"/>
      <c r="J89" s="256"/>
      <c r="K89" s="2550"/>
      <c r="L89" s="359" t="s">
        <v>18</v>
      </c>
    </row>
    <row r="90" spans="1:12" x14ac:dyDescent="0.25">
      <c r="A90" s="22">
        <v>42862</v>
      </c>
      <c r="B90" s="1125" t="s">
        <v>12</v>
      </c>
      <c r="C90" s="1453">
        <v>210</v>
      </c>
      <c r="D90" s="1444">
        <f t="shared" ref="D90:D151" si="0">+C90*(100-E90)/100</f>
        <v>73.5</v>
      </c>
      <c r="E90" s="1453">
        <v>65</v>
      </c>
      <c r="F90" s="1453"/>
      <c r="G90" s="1453">
        <v>180</v>
      </c>
      <c r="H90" s="1453"/>
      <c r="I90" s="1453"/>
      <c r="J90" s="1453"/>
      <c r="K90" s="2471"/>
      <c r="L90" s="234" t="s">
        <v>22</v>
      </c>
    </row>
    <row r="91" spans="1:12" ht="20.100000000000001" customHeight="1" x14ac:dyDescent="0.25">
      <c r="A91" s="1229">
        <v>42955</v>
      </c>
      <c r="B91" s="1230" t="s">
        <v>186</v>
      </c>
      <c r="C91" s="1453"/>
      <c r="D91" s="1444">
        <f t="shared" si="0"/>
        <v>0</v>
      </c>
      <c r="E91" s="1453"/>
      <c r="F91" s="1453"/>
      <c r="G91" s="1453"/>
      <c r="H91" s="1453">
        <v>5000</v>
      </c>
      <c r="I91" s="1453">
        <v>95</v>
      </c>
      <c r="J91" s="1453"/>
      <c r="K91" s="2471"/>
      <c r="L91" s="234" t="s">
        <v>336</v>
      </c>
    </row>
    <row r="92" spans="1:12" ht="19.5" customHeight="1" x14ac:dyDescent="0.25">
      <c r="A92" s="1235">
        <v>42958</v>
      </c>
      <c r="B92" s="1236" t="s">
        <v>14</v>
      </c>
      <c r="C92" s="3473" t="s">
        <v>2271</v>
      </c>
      <c r="D92" s="3474"/>
      <c r="E92" s="3474"/>
      <c r="F92" s="3474"/>
      <c r="G92" s="3474"/>
      <c r="H92" s="3474"/>
      <c r="I92" s="3474"/>
      <c r="J92" s="3475"/>
      <c r="K92" s="2465"/>
      <c r="L92" s="234"/>
    </row>
    <row r="93" spans="1:12" ht="36" customHeight="1" x14ac:dyDescent="0.25">
      <c r="A93" s="22">
        <v>42960</v>
      </c>
      <c r="B93" s="1239" t="s">
        <v>23</v>
      </c>
      <c r="C93" s="3614" t="s">
        <v>2273</v>
      </c>
      <c r="D93" s="3733"/>
      <c r="E93" s="3733"/>
      <c r="F93" s="3733"/>
      <c r="G93" s="3733"/>
      <c r="H93" s="3733"/>
      <c r="I93" s="3733"/>
      <c r="J93" s="3615"/>
      <c r="K93" s="2563"/>
      <c r="L93" s="234"/>
    </row>
    <row r="94" spans="1:12" x14ac:dyDescent="0.25">
      <c r="A94" s="22">
        <v>42970</v>
      </c>
      <c r="B94" s="1243" t="s">
        <v>12</v>
      </c>
      <c r="C94" s="1453">
        <v>185</v>
      </c>
      <c r="D94" s="1444">
        <f t="shared" si="0"/>
        <v>64.75</v>
      </c>
      <c r="E94" s="1453">
        <v>65</v>
      </c>
      <c r="F94" s="1453"/>
      <c r="G94" s="1453">
        <v>40</v>
      </c>
      <c r="H94" s="1453"/>
      <c r="I94" s="1453"/>
      <c r="J94" s="1453"/>
      <c r="K94" s="2471"/>
      <c r="L94" s="234" t="s">
        <v>18</v>
      </c>
    </row>
    <row r="95" spans="1:12" x14ac:dyDescent="0.25">
      <c r="A95" s="22">
        <v>43063</v>
      </c>
      <c r="B95" s="11" t="s">
        <v>12</v>
      </c>
      <c r="C95" s="1453">
        <v>185</v>
      </c>
      <c r="D95" s="1444">
        <f t="shared" si="0"/>
        <v>64.75</v>
      </c>
      <c r="E95" s="1453">
        <v>65</v>
      </c>
      <c r="F95" s="1453"/>
      <c r="G95" s="1453">
        <v>40</v>
      </c>
      <c r="H95" s="1453"/>
      <c r="I95" s="1453"/>
      <c r="J95" s="1453"/>
      <c r="K95" s="2471"/>
      <c r="L95" s="234" t="s">
        <v>18</v>
      </c>
    </row>
    <row r="96" spans="1:12" ht="16.5" thickBot="1" x14ac:dyDescent="0.3">
      <c r="A96" s="1443">
        <v>43076</v>
      </c>
      <c r="B96" s="1451" t="s">
        <v>186</v>
      </c>
      <c r="C96" s="1447"/>
      <c r="D96" s="1447">
        <f t="shared" si="0"/>
        <v>0</v>
      </c>
      <c r="E96" s="1447"/>
      <c r="F96" s="1447"/>
      <c r="G96" s="1447"/>
      <c r="H96" s="1447">
        <v>5050</v>
      </c>
      <c r="I96" s="1447">
        <v>88</v>
      </c>
      <c r="J96" s="252"/>
      <c r="K96" s="2483"/>
      <c r="L96" s="1089" t="s">
        <v>40</v>
      </c>
    </row>
    <row r="97" spans="1:12" ht="20.100000000000001" customHeight="1" thickTop="1" x14ac:dyDescent="0.25">
      <c r="A97" s="39">
        <v>43106</v>
      </c>
      <c r="B97" s="40" t="s">
        <v>12</v>
      </c>
      <c r="C97" s="254">
        <v>185</v>
      </c>
      <c r="D97" s="1446">
        <f t="shared" si="0"/>
        <v>101.75</v>
      </c>
      <c r="E97" s="254">
        <v>45</v>
      </c>
      <c r="F97" s="254"/>
      <c r="G97" s="254">
        <v>155</v>
      </c>
      <c r="H97" s="254"/>
      <c r="I97" s="254"/>
      <c r="J97" s="254"/>
      <c r="K97" s="2551"/>
      <c r="L97" s="913" t="s">
        <v>1602</v>
      </c>
    </row>
    <row r="98" spans="1:12" ht="20.100000000000001" customHeight="1" x14ac:dyDescent="0.25">
      <c r="A98" s="22">
        <v>43112</v>
      </c>
      <c r="B98" s="11" t="s">
        <v>12</v>
      </c>
      <c r="C98" s="1453">
        <v>185</v>
      </c>
      <c r="D98" s="1444">
        <f t="shared" si="0"/>
        <v>64.75</v>
      </c>
      <c r="E98" s="1453">
        <v>65</v>
      </c>
      <c r="F98" s="1453"/>
      <c r="G98" s="1453">
        <v>50</v>
      </c>
      <c r="H98" s="1453"/>
      <c r="I98" s="1453"/>
      <c r="J98" s="1453"/>
      <c r="K98" s="2471"/>
      <c r="L98" s="234" t="s">
        <v>18</v>
      </c>
    </row>
    <row r="99" spans="1:12" ht="84.75" customHeight="1" x14ac:dyDescent="0.25">
      <c r="A99" s="1254">
        <v>43125</v>
      </c>
      <c r="B99" s="1255" t="s">
        <v>23</v>
      </c>
      <c r="C99" s="3583" t="s">
        <v>2449</v>
      </c>
      <c r="D99" s="3584"/>
      <c r="E99" s="3584"/>
      <c r="F99" s="3584"/>
      <c r="G99" s="3584"/>
      <c r="H99" s="3584"/>
      <c r="I99" s="3584"/>
      <c r="J99" s="3585"/>
      <c r="K99" s="2518"/>
      <c r="L99" s="1318" t="s">
        <v>1909</v>
      </c>
    </row>
    <row r="100" spans="1:12" ht="48.75" customHeight="1" x14ac:dyDescent="0.25">
      <c r="A100" s="22">
        <v>43133</v>
      </c>
      <c r="B100" s="11" t="s">
        <v>14</v>
      </c>
      <c r="C100" s="3473" t="s">
        <v>2471</v>
      </c>
      <c r="D100" s="3474"/>
      <c r="E100" s="3474"/>
      <c r="F100" s="3474"/>
      <c r="G100" s="3474"/>
      <c r="H100" s="3474"/>
      <c r="I100" s="3474"/>
      <c r="J100" s="3475"/>
      <c r="K100" s="2465"/>
      <c r="L100" s="234"/>
    </row>
    <row r="101" spans="1:12" ht="21" customHeight="1" x14ac:dyDescent="0.25">
      <c r="A101" s="22">
        <v>43138</v>
      </c>
      <c r="B101" s="11" t="s">
        <v>12</v>
      </c>
      <c r="C101" s="1453">
        <v>150</v>
      </c>
      <c r="D101" s="1444">
        <f t="shared" si="0"/>
        <v>82.5</v>
      </c>
      <c r="E101" s="1453">
        <v>45</v>
      </c>
      <c r="F101" s="1453"/>
      <c r="G101" s="1453">
        <v>125</v>
      </c>
      <c r="H101" s="1453"/>
      <c r="I101" s="1453"/>
      <c r="J101" s="1453"/>
      <c r="K101" s="2471"/>
      <c r="L101" s="393" t="s">
        <v>2460</v>
      </c>
    </row>
    <row r="102" spans="1:12" x14ac:dyDescent="0.25">
      <c r="A102" s="22">
        <v>43140</v>
      </c>
      <c r="B102" s="11" t="s">
        <v>186</v>
      </c>
      <c r="C102" s="1453"/>
      <c r="D102" s="1444"/>
      <c r="E102" s="1453"/>
      <c r="F102" s="1453"/>
      <c r="G102" s="1453"/>
      <c r="H102" s="1453">
        <v>5070</v>
      </c>
      <c r="I102" s="1453">
        <v>100</v>
      </c>
      <c r="J102" s="1453"/>
      <c r="K102" s="2471"/>
      <c r="L102" s="234" t="s">
        <v>2461</v>
      </c>
    </row>
    <row r="103" spans="1:12" x14ac:dyDescent="0.25">
      <c r="A103" s="22">
        <v>43186</v>
      </c>
      <c r="B103" s="11" t="s">
        <v>12</v>
      </c>
      <c r="C103" s="1453">
        <v>130</v>
      </c>
      <c r="D103" s="1444">
        <f t="shared" si="0"/>
        <v>65</v>
      </c>
      <c r="E103" s="1453">
        <v>50</v>
      </c>
      <c r="F103" s="1453"/>
      <c r="G103" s="1453">
        <v>125</v>
      </c>
      <c r="H103" s="1453"/>
      <c r="I103" s="1453"/>
      <c r="J103" s="1453"/>
      <c r="K103" s="2471"/>
      <c r="L103" s="234" t="s">
        <v>22</v>
      </c>
    </row>
    <row r="104" spans="1:12" ht="24" customHeight="1" x14ac:dyDescent="0.25">
      <c r="A104" s="1600">
        <v>43259</v>
      </c>
      <c r="B104" s="1601" t="s">
        <v>14</v>
      </c>
      <c r="C104" s="3473" t="s">
        <v>2614</v>
      </c>
      <c r="D104" s="3474"/>
      <c r="E104" s="3474"/>
      <c r="F104" s="3474"/>
      <c r="G104" s="3474"/>
      <c r="H104" s="3474"/>
      <c r="I104" s="3474"/>
      <c r="J104" s="3475"/>
      <c r="K104" s="2465"/>
      <c r="L104" s="234"/>
    </row>
    <row r="105" spans="1:12" ht="64.5" customHeight="1" x14ac:dyDescent="0.25">
      <c r="A105" s="1254">
        <v>43274</v>
      </c>
      <c r="B105" s="1255" t="s">
        <v>31</v>
      </c>
      <c r="C105" s="3583" t="s">
        <v>2637</v>
      </c>
      <c r="D105" s="3584"/>
      <c r="E105" s="3584"/>
      <c r="F105" s="3584"/>
      <c r="G105" s="3584"/>
      <c r="H105" s="3584"/>
      <c r="I105" s="3584"/>
      <c r="J105" s="3585"/>
      <c r="K105" s="2518"/>
      <c r="L105" s="1318" t="s">
        <v>1909</v>
      </c>
    </row>
    <row r="106" spans="1:12" x14ac:dyDescent="0.25">
      <c r="A106" s="22">
        <v>43281</v>
      </c>
      <c r="B106" s="11" t="s">
        <v>14</v>
      </c>
      <c r="C106" s="3473" t="s">
        <v>2640</v>
      </c>
      <c r="D106" s="3474"/>
      <c r="E106" s="3474"/>
      <c r="F106" s="3474"/>
      <c r="G106" s="3474"/>
      <c r="H106" s="3474"/>
      <c r="I106" s="3474"/>
      <c r="J106" s="3475"/>
      <c r="K106" s="2465"/>
      <c r="L106" s="234"/>
    </row>
    <row r="107" spans="1:12" ht="20.100000000000001" customHeight="1" x14ac:dyDescent="0.25">
      <c r="A107" s="22">
        <v>43290</v>
      </c>
      <c r="B107" s="11" t="s">
        <v>186</v>
      </c>
      <c r="C107" s="1453"/>
      <c r="D107" s="1444"/>
      <c r="E107" s="1453"/>
      <c r="F107" s="1453"/>
      <c r="G107" s="1453"/>
      <c r="H107" s="1628">
        <v>5125</v>
      </c>
      <c r="I107" s="1628">
        <v>100</v>
      </c>
      <c r="J107" s="1453"/>
      <c r="K107" s="2471"/>
      <c r="L107" s="234"/>
    </row>
    <row r="108" spans="1:12" ht="20.100000000000001" customHeight="1" x14ac:dyDescent="0.25">
      <c r="A108" s="1774">
        <v>43309</v>
      </c>
      <c r="B108" s="1773" t="s">
        <v>12</v>
      </c>
      <c r="C108" s="256">
        <v>125</v>
      </c>
      <c r="D108" s="1775">
        <f t="shared" si="0"/>
        <v>68.75</v>
      </c>
      <c r="E108" s="256">
        <v>45</v>
      </c>
      <c r="F108" s="256"/>
      <c r="G108" s="256">
        <v>110</v>
      </c>
      <c r="H108" s="256"/>
      <c r="I108" s="256"/>
      <c r="J108" s="256"/>
      <c r="K108" s="2550"/>
      <c r="L108" s="359" t="s">
        <v>2668</v>
      </c>
    </row>
    <row r="109" spans="1:12" x14ac:dyDescent="0.25">
      <c r="A109" s="22">
        <v>43392</v>
      </c>
      <c r="B109" s="11" t="s">
        <v>12</v>
      </c>
      <c r="C109" s="1453">
        <v>160</v>
      </c>
      <c r="D109" s="1444">
        <f t="shared" si="0"/>
        <v>64</v>
      </c>
      <c r="E109" s="1453">
        <v>60</v>
      </c>
      <c r="F109" s="1453"/>
      <c r="G109" s="1453">
        <v>120</v>
      </c>
      <c r="H109" s="1453"/>
      <c r="I109" s="1453"/>
      <c r="J109" s="1453"/>
      <c r="K109" s="2471"/>
      <c r="L109" s="234" t="s">
        <v>2668</v>
      </c>
    </row>
    <row r="110" spans="1:12" ht="16.5" thickBot="1" x14ac:dyDescent="0.3">
      <c r="A110" s="1863">
        <v>43409</v>
      </c>
      <c r="B110" s="1878" t="s">
        <v>186</v>
      </c>
      <c r="C110" s="252"/>
      <c r="D110" s="1865"/>
      <c r="E110" s="252"/>
      <c r="F110" s="252"/>
      <c r="G110" s="252"/>
      <c r="H110" s="252">
        <v>5275</v>
      </c>
      <c r="I110" s="252">
        <v>100</v>
      </c>
      <c r="J110" s="252"/>
      <c r="K110" s="2483"/>
      <c r="L110" s="1089" t="s">
        <v>40</v>
      </c>
    </row>
    <row r="111" spans="1:12" ht="16.5" thickTop="1" x14ac:dyDescent="0.25">
      <c r="A111" s="39">
        <v>43467</v>
      </c>
      <c r="B111" s="40" t="s">
        <v>12</v>
      </c>
      <c r="C111" s="254">
        <v>145</v>
      </c>
      <c r="D111" s="1872">
        <f t="shared" si="0"/>
        <v>58</v>
      </c>
      <c r="E111" s="254">
        <v>60</v>
      </c>
      <c r="F111" s="254"/>
      <c r="G111" s="254">
        <v>120</v>
      </c>
      <c r="H111" s="254"/>
      <c r="I111" s="254"/>
      <c r="J111" s="254"/>
      <c r="K111" s="2551"/>
      <c r="L111" s="913" t="s">
        <v>2524</v>
      </c>
    </row>
    <row r="112" spans="1:12" ht="67.5" customHeight="1" x14ac:dyDescent="0.25">
      <c r="A112" s="22">
        <v>43562</v>
      </c>
      <c r="B112" s="11" t="s">
        <v>14</v>
      </c>
      <c r="C112" s="3473" t="s">
        <v>2999</v>
      </c>
      <c r="D112" s="3474"/>
      <c r="E112" s="3474"/>
      <c r="F112" s="3474"/>
      <c r="G112" s="3474"/>
      <c r="H112" s="3474"/>
      <c r="I112" s="3474"/>
      <c r="J112" s="3475"/>
      <c r="K112" s="2465"/>
      <c r="L112" s="1008" t="s">
        <v>2812</v>
      </c>
    </row>
    <row r="113" spans="1:12" x14ac:dyDescent="0.25">
      <c r="A113" s="22">
        <v>43576</v>
      </c>
      <c r="B113" s="11" t="s">
        <v>12</v>
      </c>
      <c r="C113" s="1453">
        <v>195</v>
      </c>
      <c r="D113" s="1444">
        <f t="shared" si="0"/>
        <v>78</v>
      </c>
      <c r="E113" s="1453">
        <v>60</v>
      </c>
      <c r="F113" s="1453"/>
      <c r="G113" s="1453">
        <v>130</v>
      </c>
      <c r="H113" s="1453"/>
      <c r="I113" s="1453"/>
      <c r="J113" s="1453"/>
      <c r="K113" s="2471"/>
      <c r="L113" s="234" t="s">
        <v>3015</v>
      </c>
    </row>
    <row r="114" spans="1:12" ht="20.100000000000001" customHeight="1" x14ac:dyDescent="0.25">
      <c r="A114" s="22">
        <v>43580</v>
      </c>
      <c r="B114" s="11" t="s">
        <v>186</v>
      </c>
      <c r="C114" s="1453"/>
      <c r="D114" s="1444"/>
      <c r="E114" s="1453"/>
      <c r="F114" s="1453"/>
      <c r="G114" s="1453"/>
      <c r="H114" s="3482" t="s">
        <v>3026</v>
      </c>
      <c r="I114" s="3483"/>
      <c r="J114" s="1453"/>
      <c r="K114" s="2471"/>
      <c r="L114" s="234" t="s">
        <v>40</v>
      </c>
    </row>
    <row r="115" spans="1:12" s="309" customFormat="1" ht="33" customHeight="1" x14ac:dyDescent="0.25">
      <c r="A115" s="305">
        <v>43670</v>
      </c>
      <c r="B115" s="306" t="s">
        <v>14</v>
      </c>
      <c r="C115" s="3698" t="s">
        <v>3129</v>
      </c>
      <c r="D115" s="3699"/>
      <c r="E115" s="3699"/>
      <c r="F115" s="3699"/>
      <c r="G115" s="3699"/>
      <c r="H115" s="3699"/>
      <c r="I115" s="3699"/>
      <c r="J115" s="3700"/>
      <c r="K115" s="2555"/>
      <c r="L115" s="1008" t="s">
        <v>3130</v>
      </c>
    </row>
    <row r="116" spans="1:12" ht="20.100000000000001" customHeight="1" x14ac:dyDescent="0.25">
      <c r="A116" s="22">
        <v>43673</v>
      </c>
      <c r="B116" s="11" t="s">
        <v>33</v>
      </c>
      <c r="C116" s="3473" t="s">
        <v>3143</v>
      </c>
      <c r="D116" s="3474"/>
      <c r="E116" s="3474"/>
      <c r="F116" s="3474"/>
      <c r="G116" s="3474"/>
      <c r="H116" s="3474"/>
      <c r="I116" s="3474"/>
      <c r="J116" s="3475"/>
      <c r="K116" s="2465"/>
      <c r="L116" s="234"/>
    </row>
    <row r="117" spans="1:12" ht="75.75" customHeight="1" x14ac:dyDescent="0.25">
      <c r="A117" s="1254">
        <v>43702</v>
      </c>
      <c r="B117" s="1255" t="s">
        <v>318</v>
      </c>
      <c r="C117" s="3583" t="s">
        <v>3164</v>
      </c>
      <c r="D117" s="3584"/>
      <c r="E117" s="3584"/>
      <c r="F117" s="3584"/>
      <c r="G117" s="3584"/>
      <c r="H117" s="3584"/>
      <c r="I117" s="3584"/>
      <c r="J117" s="3585"/>
      <c r="K117" s="2518"/>
      <c r="L117" s="1318" t="s">
        <v>1909</v>
      </c>
    </row>
    <row r="118" spans="1:12" ht="20.100000000000001" customHeight="1" x14ac:dyDescent="0.25">
      <c r="A118" s="2075">
        <v>43716</v>
      </c>
      <c r="B118" s="268" t="s">
        <v>186</v>
      </c>
      <c r="C118" s="1453"/>
      <c r="D118" s="1444"/>
      <c r="E118" s="1453"/>
      <c r="F118" s="1453"/>
      <c r="G118" s="1453"/>
      <c r="H118" s="1453">
        <v>5045</v>
      </c>
      <c r="I118" s="1453">
        <v>100</v>
      </c>
      <c r="J118" s="1453"/>
      <c r="K118" s="2471"/>
      <c r="L118" s="234" t="s">
        <v>3177</v>
      </c>
    </row>
    <row r="119" spans="1:12" ht="20.100000000000001" customHeight="1" x14ac:dyDescent="0.25">
      <c r="A119" s="2078">
        <v>43725</v>
      </c>
      <c r="B119" s="2077" t="s">
        <v>12</v>
      </c>
      <c r="C119" s="256">
        <v>115</v>
      </c>
      <c r="D119" s="2079">
        <f t="shared" si="0"/>
        <v>46</v>
      </c>
      <c r="E119" s="256">
        <v>60</v>
      </c>
      <c r="F119" s="256"/>
      <c r="G119" s="256">
        <v>130</v>
      </c>
      <c r="H119" s="256"/>
      <c r="I119" s="256"/>
      <c r="J119" s="256"/>
      <c r="K119" s="2550"/>
      <c r="L119" s="359" t="s">
        <v>3196</v>
      </c>
    </row>
    <row r="120" spans="1:12" ht="30" customHeight="1" x14ac:dyDescent="0.25">
      <c r="A120" s="22">
        <v>43726</v>
      </c>
      <c r="B120" s="11" t="s">
        <v>14</v>
      </c>
      <c r="C120" s="3473" t="s">
        <v>3201</v>
      </c>
      <c r="D120" s="3474"/>
      <c r="E120" s="3474"/>
      <c r="F120" s="3474"/>
      <c r="G120" s="3474"/>
      <c r="H120" s="3474"/>
      <c r="I120" s="3474"/>
      <c r="J120" s="3475"/>
      <c r="K120" s="2465"/>
      <c r="L120" s="234"/>
    </row>
    <row r="121" spans="1:12" ht="20.100000000000001" customHeight="1" x14ac:dyDescent="0.25">
      <c r="A121" s="22">
        <v>43739</v>
      </c>
      <c r="B121" s="11" t="s">
        <v>12</v>
      </c>
      <c r="C121" s="1453">
        <v>195</v>
      </c>
      <c r="D121" s="1444">
        <f t="shared" si="0"/>
        <v>78</v>
      </c>
      <c r="E121" s="1453">
        <v>60</v>
      </c>
      <c r="F121" s="1453"/>
      <c r="G121" s="1453">
        <v>120</v>
      </c>
      <c r="H121" s="1453"/>
      <c r="I121" s="1453"/>
      <c r="J121" s="1453"/>
      <c r="K121" s="2471"/>
      <c r="L121" s="234" t="s">
        <v>3227</v>
      </c>
    </row>
    <row r="122" spans="1:12" ht="20.100000000000001" customHeight="1" x14ac:dyDescent="0.25">
      <c r="A122" s="22">
        <v>43823</v>
      </c>
      <c r="B122" s="11" t="s">
        <v>186</v>
      </c>
      <c r="C122" s="1453"/>
      <c r="D122" s="1444" t="s">
        <v>301</v>
      </c>
      <c r="E122" s="1453"/>
      <c r="F122" s="1453"/>
      <c r="G122" s="1453"/>
      <c r="H122" s="3482" t="s">
        <v>3350</v>
      </c>
      <c r="I122" s="3483"/>
      <c r="J122" s="2230"/>
      <c r="K122" s="2471"/>
      <c r="L122" s="234" t="s">
        <v>40</v>
      </c>
    </row>
    <row r="123" spans="1:12" ht="20.100000000000001" customHeight="1" x14ac:dyDescent="0.25">
      <c r="A123" s="59">
        <v>43834</v>
      </c>
      <c r="B123" s="60" t="s">
        <v>12</v>
      </c>
      <c r="C123" s="329">
        <v>110</v>
      </c>
      <c r="D123" s="2287">
        <f t="shared" si="0"/>
        <v>44</v>
      </c>
      <c r="E123" s="329">
        <v>60</v>
      </c>
      <c r="F123" s="329"/>
      <c r="G123" s="329">
        <v>145</v>
      </c>
      <c r="H123" s="329"/>
      <c r="I123" s="329"/>
      <c r="J123" s="329"/>
      <c r="K123" s="2566"/>
      <c r="L123" s="367" t="s">
        <v>3389</v>
      </c>
    </row>
    <row r="124" spans="1:12" ht="20.100000000000001" customHeight="1" x14ac:dyDescent="0.25">
      <c r="A124" s="22">
        <v>43905</v>
      </c>
      <c r="B124" s="11" t="s">
        <v>12</v>
      </c>
      <c r="C124" s="1453">
        <v>105</v>
      </c>
      <c r="D124" s="1444">
        <f t="shared" si="0"/>
        <v>50.4</v>
      </c>
      <c r="E124" s="1453">
        <v>52</v>
      </c>
      <c r="F124" s="1453"/>
      <c r="G124" s="1453">
        <v>125</v>
      </c>
      <c r="H124" s="1453"/>
      <c r="I124" s="1453"/>
      <c r="J124" s="1453"/>
      <c r="K124" s="2471"/>
      <c r="L124" s="234" t="s">
        <v>3389</v>
      </c>
    </row>
    <row r="125" spans="1:12" ht="20.100000000000001" customHeight="1" x14ac:dyDescent="0.25">
      <c r="A125" s="22">
        <v>43906</v>
      </c>
      <c r="B125" s="268" t="s">
        <v>12</v>
      </c>
      <c r="C125" s="1444"/>
      <c r="D125" s="1444"/>
      <c r="E125" s="1444"/>
      <c r="F125" s="1444"/>
      <c r="G125" s="1444"/>
      <c r="H125" s="3482" t="s">
        <v>3350</v>
      </c>
      <c r="I125" s="3483"/>
      <c r="J125" s="1453"/>
      <c r="K125" s="2471"/>
      <c r="L125" s="234" t="s">
        <v>40</v>
      </c>
    </row>
    <row r="126" spans="1:12" x14ac:dyDescent="0.25">
      <c r="A126" s="2305">
        <v>43920</v>
      </c>
      <c r="B126" s="2306" t="s">
        <v>4</v>
      </c>
      <c r="C126" s="2311"/>
      <c r="D126" s="2307"/>
      <c r="E126" s="2311">
        <v>52</v>
      </c>
      <c r="F126" s="2311"/>
      <c r="G126" s="2311"/>
      <c r="H126" s="2311"/>
      <c r="I126" s="2311"/>
      <c r="J126" s="2311"/>
      <c r="K126" s="2602"/>
      <c r="L126" s="2313"/>
    </row>
    <row r="127" spans="1:12" ht="20.100000000000001" customHeight="1" x14ac:dyDescent="0.25">
      <c r="A127" s="2305">
        <v>43951</v>
      </c>
      <c r="B127" s="2306" t="s">
        <v>4</v>
      </c>
      <c r="C127" s="2311"/>
      <c r="D127" s="2307"/>
      <c r="E127" s="2311">
        <v>52</v>
      </c>
      <c r="F127" s="2311"/>
      <c r="G127" s="2311"/>
      <c r="H127" s="2311"/>
      <c r="I127" s="2311"/>
      <c r="J127" s="2311"/>
      <c r="K127" s="2602"/>
      <c r="L127" s="2313"/>
    </row>
    <row r="128" spans="1:12" x14ac:dyDescent="0.25">
      <c r="A128" s="22">
        <v>43970</v>
      </c>
      <c r="B128" s="11" t="s">
        <v>14</v>
      </c>
      <c r="C128" s="3482" t="s">
        <v>3635</v>
      </c>
      <c r="D128" s="3505"/>
      <c r="E128" s="3505"/>
      <c r="F128" s="3505"/>
      <c r="G128" s="3505"/>
      <c r="H128" s="3505"/>
      <c r="I128" s="3505"/>
      <c r="J128" s="3483"/>
      <c r="K128" s="2485"/>
      <c r="L128" s="234"/>
    </row>
    <row r="129" spans="1:12" ht="56.25" customHeight="1" x14ac:dyDescent="0.25">
      <c r="A129" s="22">
        <v>43978</v>
      </c>
      <c r="B129" s="11" t="s">
        <v>14</v>
      </c>
      <c r="C129" s="3614" t="s">
        <v>3653</v>
      </c>
      <c r="D129" s="3733"/>
      <c r="E129" s="3733"/>
      <c r="F129" s="3733"/>
      <c r="G129" s="3733"/>
      <c r="H129" s="3733"/>
      <c r="I129" s="3733"/>
      <c r="J129" s="3615"/>
      <c r="K129" s="2563"/>
      <c r="L129" s="2365" t="s">
        <v>3652</v>
      </c>
    </row>
    <row r="130" spans="1:12" x14ac:dyDescent="0.25">
      <c r="A130" s="22">
        <v>44037</v>
      </c>
      <c r="B130" s="11" t="s">
        <v>33</v>
      </c>
      <c r="C130" s="3473" t="s">
        <v>3787</v>
      </c>
      <c r="D130" s="3474"/>
      <c r="E130" s="3474"/>
      <c r="F130" s="3474"/>
      <c r="G130" s="3474"/>
      <c r="H130" s="3474"/>
      <c r="I130" s="3474"/>
      <c r="J130" s="3475"/>
      <c r="K130" s="2465"/>
      <c r="L130" s="234"/>
    </row>
    <row r="131" spans="1:12" x14ac:dyDescent="0.25">
      <c r="A131" s="22" t="s">
        <v>4226</v>
      </c>
      <c r="B131" s="11" t="s">
        <v>186</v>
      </c>
      <c r="C131" s="1453"/>
      <c r="D131" s="1444" t="s">
        <v>301</v>
      </c>
      <c r="E131" s="1453"/>
      <c r="F131" s="1453"/>
      <c r="G131" s="1453"/>
      <c r="H131" s="1453"/>
      <c r="I131" s="1453"/>
      <c r="J131" s="1453">
        <v>3165</v>
      </c>
      <c r="K131" s="2471"/>
      <c r="L131" s="234" t="s">
        <v>415</v>
      </c>
    </row>
    <row r="132" spans="1:12" x14ac:dyDescent="0.25">
      <c r="A132" s="22"/>
      <c r="B132" s="11"/>
      <c r="C132" s="1453"/>
      <c r="D132" s="1444">
        <f t="shared" si="0"/>
        <v>0</v>
      </c>
      <c r="E132" s="1453"/>
      <c r="F132" s="1453"/>
      <c r="G132" s="1453"/>
      <c r="H132" s="1453"/>
      <c r="I132" s="1453"/>
      <c r="J132" s="1453"/>
      <c r="K132" s="2471"/>
      <c r="L132" s="234"/>
    </row>
    <row r="133" spans="1:12" x14ac:dyDescent="0.25">
      <c r="A133" s="22"/>
      <c r="B133" s="11"/>
      <c r="C133" s="1453"/>
      <c r="D133" s="1444">
        <f t="shared" si="0"/>
        <v>0</v>
      </c>
      <c r="E133" s="1453"/>
      <c r="F133" s="1453"/>
      <c r="G133" s="1453"/>
      <c r="H133" s="1453"/>
      <c r="I133" s="1453"/>
      <c r="J133" s="1453"/>
      <c r="K133" s="2471"/>
      <c r="L133" s="234"/>
    </row>
    <row r="134" spans="1:12" x14ac:dyDescent="0.25">
      <c r="A134" s="22"/>
      <c r="B134" s="11"/>
      <c r="C134" s="1453"/>
      <c r="D134" s="1444">
        <f t="shared" si="0"/>
        <v>0</v>
      </c>
      <c r="E134" s="1453"/>
      <c r="F134" s="1453"/>
      <c r="G134" s="1453"/>
      <c r="H134" s="1453"/>
      <c r="I134" s="1453"/>
      <c r="J134" s="1453"/>
      <c r="K134" s="2471"/>
      <c r="L134" s="234"/>
    </row>
    <row r="135" spans="1:12" x14ac:dyDescent="0.25">
      <c r="A135" s="22"/>
      <c r="B135" s="11"/>
      <c r="C135" s="1453"/>
      <c r="D135" s="1444">
        <f t="shared" si="0"/>
        <v>0</v>
      </c>
      <c r="E135" s="1453"/>
      <c r="F135" s="1453"/>
      <c r="G135" s="1453"/>
      <c r="H135" s="1453"/>
      <c r="I135" s="1453"/>
      <c r="J135" s="1453"/>
      <c r="K135" s="2471"/>
      <c r="L135" s="234"/>
    </row>
    <row r="136" spans="1:12" x14ac:dyDescent="0.25">
      <c r="A136" s="22"/>
      <c r="B136" s="11"/>
      <c r="C136" s="1453"/>
      <c r="D136" s="1444">
        <f t="shared" si="0"/>
        <v>0</v>
      </c>
      <c r="E136" s="1453"/>
      <c r="F136" s="1453"/>
      <c r="G136" s="1453"/>
      <c r="H136" s="1453"/>
      <c r="I136" s="1453"/>
      <c r="J136" s="1453"/>
      <c r="K136" s="2471"/>
      <c r="L136" s="234"/>
    </row>
    <row r="137" spans="1:12" x14ac:dyDescent="0.25">
      <c r="A137" s="22"/>
      <c r="B137" s="11"/>
      <c r="C137" s="1453"/>
      <c r="D137" s="1444">
        <f t="shared" si="0"/>
        <v>0</v>
      </c>
      <c r="E137" s="1453"/>
      <c r="F137" s="1453"/>
      <c r="G137" s="1453"/>
      <c r="H137" s="1453"/>
      <c r="I137" s="1453"/>
      <c r="J137" s="1453"/>
      <c r="K137" s="2471"/>
      <c r="L137" s="234"/>
    </row>
    <row r="138" spans="1:12" x14ac:dyDescent="0.25">
      <c r="A138" s="22"/>
      <c r="B138" s="11"/>
      <c r="C138" s="1453"/>
      <c r="D138" s="1444">
        <f t="shared" si="0"/>
        <v>0</v>
      </c>
      <c r="E138" s="1453"/>
      <c r="F138" s="1453"/>
      <c r="G138" s="1453"/>
      <c r="H138" s="1453"/>
      <c r="I138" s="1453"/>
      <c r="J138" s="1453"/>
      <c r="K138" s="2471"/>
      <c r="L138" s="234"/>
    </row>
    <row r="139" spans="1:12" x14ac:dyDescent="0.25">
      <c r="A139" s="22"/>
      <c r="B139" s="11"/>
      <c r="C139" s="1453"/>
      <c r="D139" s="1444">
        <f t="shared" si="0"/>
        <v>0</v>
      </c>
      <c r="E139" s="1453"/>
      <c r="F139" s="1453"/>
      <c r="G139" s="1453"/>
      <c r="H139" s="1453"/>
      <c r="I139" s="1453"/>
      <c r="J139" s="1453"/>
      <c r="K139" s="2471"/>
      <c r="L139" s="234"/>
    </row>
    <row r="140" spans="1:12" x14ac:dyDescent="0.25">
      <c r="A140" s="22"/>
      <c r="B140" s="11"/>
      <c r="C140" s="1453"/>
      <c r="D140" s="1444">
        <f t="shared" si="0"/>
        <v>0</v>
      </c>
      <c r="E140" s="1453"/>
      <c r="F140" s="1453"/>
      <c r="G140" s="1453"/>
      <c r="H140" s="1453"/>
      <c r="I140" s="1453"/>
      <c r="J140" s="1453"/>
      <c r="K140" s="2471"/>
      <c r="L140" s="234"/>
    </row>
    <row r="141" spans="1:12" x14ac:dyDescent="0.25">
      <c r="A141" s="22"/>
      <c r="B141" s="11"/>
      <c r="C141" s="1453"/>
      <c r="D141" s="1444">
        <f t="shared" si="0"/>
        <v>0</v>
      </c>
      <c r="E141" s="1453"/>
      <c r="F141" s="1453"/>
      <c r="G141" s="1453"/>
      <c r="H141" s="1453"/>
      <c r="I141" s="1453"/>
      <c r="J141" s="1453"/>
      <c r="K141" s="2471"/>
      <c r="L141" s="234"/>
    </row>
    <row r="142" spans="1:12" x14ac:dyDescent="0.25">
      <c r="A142" s="22"/>
      <c r="B142" s="11"/>
      <c r="C142" s="1453"/>
      <c r="D142" s="1444">
        <f t="shared" si="0"/>
        <v>0</v>
      </c>
      <c r="E142" s="1453"/>
      <c r="F142" s="1453"/>
      <c r="G142" s="1453"/>
      <c r="H142" s="1453"/>
      <c r="I142" s="1453"/>
      <c r="J142" s="1453"/>
      <c r="K142" s="2471"/>
      <c r="L142" s="234"/>
    </row>
    <row r="143" spans="1:12" x14ac:dyDescent="0.25">
      <c r="A143" s="22"/>
      <c r="B143" s="11"/>
      <c r="C143" s="1453"/>
      <c r="D143" s="1444">
        <f t="shared" si="0"/>
        <v>0</v>
      </c>
      <c r="E143" s="1453"/>
      <c r="F143" s="1453"/>
      <c r="G143" s="1453"/>
      <c r="H143" s="1453"/>
      <c r="I143" s="1453"/>
      <c r="J143" s="1453"/>
      <c r="K143" s="2471"/>
      <c r="L143" s="234"/>
    </row>
    <row r="144" spans="1:12" x14ac:dyDescent="0.25">
      <c r="A144" s="22"/>
      <c r="B144" s="11"/>
      <c r="C144" s="1453"/>
      <c r="D144" s="1444">
        <f t="shared" si="0"/>
        <v>0</v>
      </c>
      <c r="E144" s="1453"/>
      <c r="F144" s="1453"/>
      <c r="G144" s="1453"/>
      <c r="H144" s="1453"/>
      <c r="I144" s="1453"/>
      <c r="J144" s="1453"/>
      <c r="K144" s="2471"/>
      <c r="L144" s="234"/>
    </row>
    <row r="145" spans="1:12" x14ac:dyDescent="0.25">
      <c r="A145" s="22"/>
      <c r="B145" s="11"/>
      <c r="C145" s="1453"/>
      <c r="D145" s="1444">
        <f t="shared" si="0"/>
        <v>0</v>
      </c>
      <c r="E145" s="1453"/>
      <c r="F145" s="1453"/>
      <c r="G145" s="1453"/>
      <c r="H145" s="1453"/>
      <c r="I145" s="1453"/>
      <c r="J145" s="1453"/>
      <c r="K145" s="2471"/>
      <c r="L145" s="234"/>
    </row>
    <row r="146" spans="1:12" x14ac:dyDescent="0.25">
      <c r="A146" s="22"/>
      <c r="B146" s="11"/>
      <c r="C146" s="1453"/>
      <c r="D146" s="1444">
        <f t="shared" si="0"/>
        <v>0</v>
      </c>
      <c r="E146" s="1453"/>
      <c r="F146" s="1453"/>
      <c r="G146" s="1453"/>
      <c r="H146" s="1453"/>
      <c r="I146" s="1453"/>
      <c r="J146" s="1453"/>
      <c r="K146" s="2471"/>
      <c r="L146" s="234"/>
    </row>
    <row r="147" spans="1:12" x14ac:dyDescent="0.25">
      <c r="A147" s="22"/>
      <c r="B147" s="11"/>
      <c r="C147" s="1453"/>
      <c r="D147" s="1444">
        <f t="shared" si="0"/>
        <v>0</v>
      </c>
      <c r="E147" s="1453"/>
      <c r="F147" s="1453"/>
      <c r="G147" s="1453"/>
      <c r="H147" s="1453"/>
      <c r="I147" s="1453"/>
      <c r="J147" s="1453"/>
      <c r="K147" s="2471"/>
      <c r="L147" s="234"/>
    </row>
    <row r="148" spans="1:12" x14ac:dyDescent="0.25">
      <c r="A148" s="22"/>
      <c r="B148" s="11"/>
      <c r="C148" s="1453"/>
      <c r="D148" s="1444">
        <f t="shared" si="0"/>
        <v>0</v>
      </c>
      <c r="E148" s="1453"/>
      <c r="F148" s="1453"/>
      <c r="G148" s="1453"/>
      <c r="H148" s="1453"/>
      <c r="I148" s="1453"/>
      <c r="J148" s="1453"/>
      <c r="K148" s="2471"/>
      <c r="L148" s="234"/>
    </row>
    <row r="149" spans="1:12" x14ac:dyDescent="0.25">
      <c r="A149" s="22"/>
      <c r="B149" s="11"/>
      <c r="C149" s="1453"/>
      <c r="D149" s="1444">
        <f t="shared" si="0"/>
        <v>0</v>
      </c>
      <c r="E149" s="1453"/>
      <c r="F149" s="1453"/>
      <c r="G149" s="1453"/>
      <c r="H149" s="1453"/>
      <c r="I149" s="1453"/>
      <c r="J149" s="1453"/>
      <c r="K149" s="2471"/>
      <c r="L149" s="234"/>
    </row>
    <row r="150" spans="1:12" x14ac:dyDescent="0.25">
      <c r="A150" s="22"/>
      <c r="B150" s="11"/>
      <c r="C150" s="1453"/>
      <c r="D150" s="1444">
        <f t="shared" si="0"/>
        <v>0</v>
      </c>
      <c r="E150" s="1453"/>
      <c r="F150" s="1453"/>
      <c r="G150" s="1453"/>
      <c r="H150" s="1453"/>
      <c r="I150" s="1453"/>
      <c r="J150" s="1453"/>
      <c r="K150" s="2471"/>
      <c r="L150" s="234"/>
    </row>
    <row r="151" spans="1:12" x14ac:dyDescent="0.25">
      <c r="A151" s="22"/>
      <c r="B151" s="11"/>
      <c r="C151" s="1453"/>
      <c r="D151" s="1444">
        <f t="shared" si="0"/>
        <v>0</v>
      </c>
      <c r="E151" s="1453"/>
      <c r="F151" s="1453"/>
      <c r="G151" s="1453"/>
      <c r="H151" s="1453"/>
      <c r="I151" s="1453"/>
      <c r="J151" s="1453"/>
      <c r="K151" s="2471"/>
      <c r="L151" s="234"/>
    </row>
    <row r="152" spans="1:12" x14ac:dyDescent="0.25">
      <c r="A152" s="22"/>
      <c r="B152" s="11"/>
      <c r="C152" s="1453"/>
      <c r="D152" s="1444">
        <f t="shared" ref="D152:D158" si="1">+C152*(100-E152)/100</f>
        <v>0</v>
      </c>
      <c r="E152" s="1453"/>
      <c r="F152" s="1453"/>
      <c r="G152" s="1453"/>
      <c r="H152" s="1453"/>
      <c r="I152" s="1453"/>
      <c r="J152" s="1453"/>
      <c r="K152" s="2471"/>
      <c r="L152" s="234"/>
    </row>
    <row r="153" spans="1:12" x14ac:dyDescent="0.25">
      <c r="A153" s="22"/>
      <c r="B153" s="11"/>
      <c r="C153" s="1453"/>
      <c r="D153" s="1444">
        <f t="shared" si="1"/>
        <v>0</v>
      </c>
      <c r="E153" s="1453"/>
      <c r="F153" s="1453"/>
      <c r="G153" s="1453"/>
      <c r="H153" s="1453"/>
      <c r="I153" s="1453"/>
      <c r="J153" s="1453"/>
      <c r="K153" s="2471"/>
      <c r="L153" s="234"/>
    </row>
    <row r="154" spans="1:12" x14ac:dyDescent="0.25">
      <c r="A154" s="22"/>
      <c r="B154" s="11"/>
      <c r="C154" s="1453"/>
      <c r="D154" s="1444">
        <f t="shared" si="1"/>
        <v>0</v>
      </c>
      <c r="E154" s="1453"/>
      <c r="F154" s="1453"/>
      <c r="G154" s="1453"/>
      <c r="H154" s="1453"/>
      <c r="I154" s="1453"/>
      <c r="J154" s="1453"/>
      <c r="K154" s="2471"/>
      <c r="L154" s="234"/>
    </row>
    <row r="155" spans="1:12" x14ac:dyDescent="0.25">
      <c r="A155" s="22"/>
      <c r="B155" s="11"/>
      <c r="C155" s="1453"/>
      <c r="D155" s="1444">
        <f t="shared" si="1"/>
        <v>0</v>
      </c>
      <c r="E155" s="1453"/>
      <c r="F155" s="1453"/>
      <c r="G155" s="1453"/>
      <c r="H155" s="1453"/>
      <c r="I155" s="1453"/>
      <c r="J155" s="1453"/>
      <c r="K155" s="2471"/>
      <c r="L155" s="234"/>
    </row>
    <row r="156" spans="1:12" x14ac:dyDescent="0.25">
      <c r="A156" s="22"/>
      <c r="B156" s="11"/>
      <c r="C156" s="1453"/>
      <c r="D156" s="1444">
        <f t="shared" si="1"/>
        <v>0</v>
      </c>
      <c r="E156" s="1453"/>
      <c r="F156" s="1453"/>
      <c r="G156" s="1453"/>
      <c r="H156" s="1453"/>
      <c r="I156" s="1453"/>
      <c r="J156" s="1453"/>
      <c r="K156" s="2471"/>
      <c r="L156" s="234"/>
    </row>
    <row r="157" spans="1:12" x14ac:dyDescent="0.25">
      <c r="A157" s="22"/>
      <c r="B157" s="11"/>
      <c r="C157" s="1453"/>
      <c r="D157" s="1444">
        <f t="shared" si="1"/>
        <v>0</v>
      </c>
      <c r="E157" s="1453"/>
      <c r="F157" s="1453"/>
      <c r="G157" s="1453"/>
      <c r="H157" s="1453"/>
      <c r="I157" s="1453"/>
      <c r="J157" s="1453"/>
      <c r="K157" s="2471"/>
      <c r="L157" s="234"/>
    </row>
    <row r="158" spans="1:12" x14ac:dyDescent="0.25">
      <c r="A158" s="22"/>
      <c r="B158" s="11"/>
      <c r="C158" s="1453"/>
      <c r="D158" s="1444">
        <f t="shared" si="1"/>
        <v>0</v>
      </c>
      <c r="E158" s="1453"/>
      <c r="F158" s="1453"/>
      <c r="G158" s="1453"/>
      <c r="H158" s="1453"/>
      <c r="I158" s="1453"/>
      <c r="J158" s="1453"/>
      <c r="K158" s="2471"/>
      <c r="L158" s="234"/>
    </row>
    <row r="159" spans="1:12" x14ac:dyDescent="0.25">
      <c r="A159" s="22"/>
      <c r="B159" s="11"/>
      <c r="C159" s="1453"/>
      <c r="D159" s="1444"/>
      <c r="E159" s="1453"/>
      <c r="F159" s="1453"/>
      <c r="G159" s="1453"/>
      <c r="H159" s="1453"/>
      <c r="I159" s="1453"/>
      <c r="J159" s="1453"/>
      <c r="K159" s="2471"/>
      <c r="L159" s="234"/>
    </row>
    <row r="160" spans="1:12" x14ac:dyDescent="0.25">
      <c r="A160" s="22"/>
      <c r="B160" s="11"/>
      <c r="D160" s="108"/>
    </row>
    <row r="161" spans="1:9" x14ac:dyDescent="0.25">
      <c r="A161" s="22"/>
      <c r="B161" s="11"/>
      <c r="C161" s="108"/>
      <c r="D161" s="108"/>
      <c r="E161" s="108"/>
      <c r="F161" s="108"/>
      <c r="G161" s="108"/>
      <c r="H161" s="108"/>
      <c r="I161" s="108"/>
    </row>
    <row r="162" spans="1:9" x14ac:dyDescent="0.25">
      <c r="A162" s="22"/>
      <c r="B162" s="11"/>
      <c r="D162" s="108"/>
    </row>
    <row r="163" spans="1:9" x14ac:dyDescent="0.25">
      <c r="A163" s="22"/>
      <c r="B163" s="11"/>
      <c r="D163" s="108"/>
    </row>
    <row r="164" spans="1:9" x14ac:dyDescent="0.25">
      <c r="A164" s="22"/>
      <c r="B164" s="11"/>
      <c r="D164" s="108"/>
    </row>
    <row r="165" spans="1:9" x14ac:dyDescent="0.25">
      <c r="A165" s="22"/>
      <c r="B165" s="11"/>
      <c r="D165" s="108"/>
    </row>
    <row r="166" spans="1:9" x14ac:dyDescent="0.25">
      <c r="A166" s="22"/>
      <c r="B166" s="11"/>
      <c r="D166" s="108"/>
    </row>
  </sheetData>
  <autoFilter ref="B6:K6"/>
  <customSheetViews>
    <customSheetView guid="{A61807DE-1A9F-4D9E-AA9C-2C2A4B8D3195}" showAutoFilter="1">
      <pane ySplit="6" topLeftCell="A82" activePane="bottomLeft" state="frozen"/>
      <selection pane="bottomLeft" activeCell="G96" sqref="G96"/>
      <pageMargins left="0.7" right="0.7" top="0.75" bottom="0.75" header="0.3" footer="0.3"/>
      <pageSetup paperSize="9" orientation="portrait" r:id="rId1"/>
      <autoFilter ref="B6:B160"/>
    </customSheetView>
    <customSheetView guid="{C5727CAE-36E7-4F5C-A23D-3D3BFC529126}" showAutoFilter="1">
      <pane ySplit="6" topLeftCell="A82" activePane="bottomLeft" state="frozen"/>
      <selection pane="bottomLeft" activeCell="G96" sqref="G96"/>
      <pageMargins left="0.7" right="0.7" top="0.75" bottom="0.75" header="0.3" footer="0.3"/>
      <pageSetup paperSize="9" orientation="portrait" r:id="rId2"/>
      <autoFilter ref="B6:B160"/>
    </customSheetView>
    <customSheetView guid="{DA733677-58EB-43A1-AB08-BCD2B2774334}" showAutoFilter="1">
      <pane ySplit="6" topLeftCell="A82" activePane="bottomLeft" state="frozen"/>
      <selection pane="bottomLeft" activeCell="G96" sqref="G96"/>
      <pageMargins left="0.7" right="0.7" top="0.75" bottom="0.75" header="0.3" footer="0.3"/>
      <pageSetup paperSize="9" orientation="portrait" r:id="rId3"/>
      <autoFilter ref="B6:B160"/>
    </customSheetView>
  </customSheetViews>
  <mergeCells count="76">
    <mergeCell ref="M5:X5"/>
    <mergeCell ref="G5:H5"/>
    <mergeCell ref="C72:J72"/>
    <mergeCell ref="C62:J62"/>
    <mergeCell ref="H55:I55"/>
    <mergeCell ref="C41:J41"/>
    <mergeCell ref="C36:J36"/>
    <mergeCell ref="C30:J30"/>
    <mergeCell ref="C58:J58"/>
    <mergeCell ref="C50:J50"/>
    <mergeCell ref="C15:J15"/>
    <mergeCell ref="C26:J26"/>
    <mergeCell ref="C33:J33"/>
    <mergeCell ref="C24:J24"/>
    <mergeCell ref="C32:J32"/>
    <mergeCell ref="C23:J23"/>
    <mergeCell ref="A34:A35"/>
    <mergeCell ref="C35:J35"/>
    <mergeCell ref="A45:A46"/>
    <mergeCell ref="C71:J71"/>
    <mergeCell ref="C68:J68"/>
    <mergeCell ref="C46:J46"/>
    <mergeCell ref="C47:J47"/>
    <mergeCell ref="C48:J48"/>
    <mergeCell ref="C45:J45"/>
    <mergeCell ref="A3:B3"/>
    <mergeCell ref="A4:B4"/>
    <mergeCell ref="G4:H4"/>
    <mergeCell ref="C3:F3"/>
    <mergeCell ref="I3:J3"/>
    <mergeCell ref="G3:H3"/>
    <mergeCell ref="C4:F4"/>
    <mergeCell ref="A5:B5"/>
    <mergeCell ref="C29:J29"/>
    <mergeCell ref="I4:J4"/>
    <mergeCell ref="C28:J28"/>
    <mergeCell ref="I5:J5"/>
    <mergeCell ref="C5:F5"/>
    <mergeCell ref="C16:J16"/>
    <mergeCell ref="C19:J19"/>
    <mergeCell ref="A1:L1"/>
    <mergeCell ref="A2:B2"/>
    <mergeCell ref="C2:F2"/>
    <mergeCell ref="G2:H2"/>
    <mergeCell ref="I2:J2"/>
    <mergeCell ref="K2:L2"/>
    <mergeCell ref="A74:A75"/>
    <mergeCell ref="C75:J75"/>
    <mergeCell ref="C100:J100"/>
    <mergeCell ref="C112:J112"/>
    <mergeCell ref="C116:J116"/>
    <mergeCell ref="C106:J106"/>
    <mergeCell ref="C105:J105"/>
    <mergeCell ref="C104:J104"/>
    <mergeCell ref="C92:J92"/>
    <mergeCell ref="A80:A81"/>
    <mergeCell ref="B80:B81"/>
    <mergeCell ref="H114:I114"/>
    <mergeCell ref="A82:A83"/>
    <mergeCell ref="C83:J83"/>
    <mergeCell ref="C88:J88"/>
    <mergeCell ref="C82:J82"/>
    <mergeCell ref="K3:L3"/>
    <mergeCell ref="K4:L4"/>
    <mergeCell ref="K5:L5"/>
    <mergeCell ref="C130:J130"/>
    <mergeCell ref="C129:J129"/>
    <mergeCell ref="C93:J93"/>
    <mergeCell ref="C99:J99"/>
    <mergeCell ref="C128:J128"/>
    <mergeCell ref="H125:I125"/>
    <mergeCell ref="H122:I122"/>
    <mergeCell ref="C73:J73"/>
    <mergeCell ref="C120:J120"/>
    <mergeCell ref="C117:J117"/>
    <mergeCell ref="C115:J115"/>
  </mergeCells>
  <hyperlinks>
    <hyperlink ref="B29" r:id="rId4"/>
    <hyperlink ref="B50" r:id="rId5" location="43 .xls"/>
  </hyperlinks>
  <pageMargins left="0.7" right="0.7" top="0.75" bottom="0.75" header="0.3" footer="0.3"/>
  <pageSetup paperSize="9" orientation="portrait" r:id="rId6"/>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rgb="FFFF0000"/>
  </sheetPr>
  <dimension ref="A1:M160"/>
  <sheetViews>
    <sheetView workbookViewId="0">
      <pane ySplit="6" topLeftCell="A90" activePane="bottomLeft" state="frozen"/>
      <selection activeCell="C163" sqref="C163:J163"/>
      <selection pane="bottomLeft" activeCell="A95" sqref="A95"/>
    </sheetView>
  </sheetViews>
  <sheetFormatPr defaultRowHeight="15.75" x14ac:dyDescent="0.25"/>
  <cols>
    <col min="1" max="1" width="11" style="24" customWidth="1"/>
    <col min="2" max="7" width="10.140625" style="23" customWidth="1"/>
    <col min="8" max="8" width="10.42578125" style="23" customWidth="1"/>
    <col min="9" max="9" width="12.42578125" style="23" customWidth="1"/>
    <col min="10" max="10" width="10.85546875" style="23" customWidth="1"/>
    <col min="11" max="11" width="15.7109375" style="2453" customWidth="1"/>
    <col min="12" max="12" width="50.85546875" style="3" customWidth="1"/>
    <col min="13" max="16384" width="9.140625" style="10"/>
  </cols>
  <sheetData>
    <row r="1" spans="1:13" s="2" customFormat="1" ht="30.75" customHeight="1" thickTop="1" x14ac:dyDescent="0.25">
      <c r="A1" s="3465" t="s">
        <v>581</v>
      </c>
      <c r="B1" s="3466"/>
      <c r="C1" s="3466"/>
      <c r="D1" s="3466"/>
      <c r="E1" s="3466"/>
      <c r="F1" s="3466"/>
      <c r="G1" s="3466"/>
      <c r="H1" s="3466"/>
      <c r="I1" s="3466"/>
      <c r="J1" s="3466"/>
      <c r="K1" s="3466"/>
      <c r="L1" s="3467"/>
      <c r="M1" s="1"/>
    </row>
    <row r="2" spans="1:13" s="5" customFormat="1" ht="20.25" customHeight="1" x14ac:dyDescent="0.25">
      <c r="A2" s="3463" t="s">
        <v>290</v>
      </c>
      <c r="B2" s="3464"/>
      <c r="C2" s="3445">
        <f>+(61+120+24)*25</f>
        <v>5125</v>
      </c>
      <c r="D2" s="3446"/>
      <c r="E2" s="3446"/>
      <c r="F2" s="3447"/>
      <c r="G2" s="3461"/>
      <c r="H2" s="3462"/>
      <c r="I2" s="3437" t="s">
        <v>260</v>
      </c>
      <c r="J2" s="3438"/>
      <c r="K2" s="3500" t="s">
        <v>267</v>
      </c>
      <c r="L2" s="3501"/>
      <c r="M2" s="4"/>
    </row>
    <row r="3" spans="1:13" s="5" customFormat="1" ht="20.25" customHeight="1" x14ac:dyDescent="0.25">
      <c r="A3" s="3463" t="s">
        <v>261</v>
      </c>
      <c r="B3" s="3464"/>
      <c r="C3" s="3445" t="s">
        <v>283</v>
      </c>
      <c r="D3" s="3446"/>
      <c r="E3" s="3446"/>
      <c r="F3" s="3447"/>
      <c r="G3" s="3440"/>
      <c r="H3" s="3441"/>
      <c r="I3" s="3437" t="s">
        <v>262</v>
      </c>
      <c r="J3" s="3438"/>
      <c r="K3" s="3500" t="s">
        <v>284</v>
      </c>
      <c r="L3" s="3501"/>
      <c r="M3" s="4"/>
    </row>
    <row r="4" spans="1:13" s="5" customFormat="1" ht="20.25" customHeight="1" x14ac:dyDescent="0.25">
      <c r="A4" s="3463" t="s">
        <v>263</v>
      </c>
      <c r="B4" s="3464"/>
      <c r="C4" s="3445" t="s">
        <v>1757</v>
      </c>
      <c r="D4" s="3446"/>
      <c r="E4" s="3446"/>
      <c r="F4" s="3447"/>
      <c r="G4" s="3461"/>
      <c r="H4" s="3462"/>
      <c r="I4" s="3437" t="s">
        <v>264</v>
      </c>
      <c r="J4" s="3438"/>
      <c r="K4" s="3500" t="s">
        <v>2797</v>
      </c>
      <c r="L4" s="3501"/>
      <c r="M4" s="4"/>
    </row>
    <row r="5" spans="1:13" s="5" customFormat="1" ht="60.75" customHeight="1" thickBot="1" x14ac:dyDescent="0.3">
      <c r="A5" s="3448" t="s">
        <v>265</v>
      </c>
      <c r="B5" s="3449"/>
      <c r="C5" s="3450" t="s">
        <v>2838</v>
      </c>
      <c r="D5" s="3451"/>
      <c r="E5" s="3451"/>
      <c r="F5" s="3452"/>
      <c r="G5" s="48"/>
      <c r="H5" s="49"/>
      <c r="I5" s="3437" t="s">
        <v>397</v>
      </c>
      <c r="J5" s="3438"/>
      <c r="K5" s="3610" t="s">
        <v>2354</v>
      </c>
      <c r="L5" s="3611"/>
      <c r="M5" s="4"/>
    </row>
    <row r="6" spans="1:13" ht="35.2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3" ht="20.100000000000001" customHeight="1" thickTop="1" x14ac:dyDescent="0.25">
      <c r="A7" s="19">
        <v>40574</v>
      </c>
      <c r="B7" s="20" t="s">
        <v>12</v>
      </c>
      <c r="C7" s="106">
        <v>30</v>
      </c>
      <c r="D7" s="106">
        <v>26</v>
      </c>
      <c r="E7" s="106">
        <v>12</v>
      </c>
      <c r="F7" s="106"/>
      <c r="G7" s="106">
        <v>140</v>
      </c>
      <c r="H7" s="106"/>
      <c r="I7" s="106"/>
      <c r="J7" s="20"/>
      <c r="K7" s="2769" t="s">
        <v>2119</v>
      </c>
      <c r="L7" s="77" t="s">
        <v>42</v>
      </c>
    </row>
    <row r="8" spans="1:13" ht="20.100000000000001" customHeight="1" x14ac:dyDescent="0.25">
      <c r="A8" s="22">
        <v>40585</v>
      </c>
      <c r="B8" s="11" t="s">
        <v>12</v>
      </c>
      <c r="C8" s="23">
        <v>83</v>
      </c>
      <c r="D8" s="23">
        <v>73</v>
      </c>
      <c r="E8" s="23">
        <v>12</v>
      </c>
      <c r="F8" s="23">
        <v>10</v>
      </c>
      <c r="G8" s="23">
        <v>134</v>
      </c>
      <c r="J8" s="11"/>
      <c r="K8" s="2675"/>
      <c r="L8" s="32" t="s">
        <v>826</v>
      </c>
    </row>
    <row r="9" spans="1:13" ht="20.100000000000001" customHeight="1" x14ac:dyDescent="0.25">
      <c r="A9" s="22">
        <v>40587</v>
      </c>
      <c r="B9" s="11" t="s">
        <v>186</v>
      </c>
      <c r="H9" s="23">
        <v>5575</v>
      </c>
      <c r="I9" s="23">
        <v>100</v>
      </c>
      <c r="J9" s="11"/>
      <c r="K9" s="2675"/>
      <c r="L9" s="32" t="s">
        <v>18</v>
      </c>
    </row>
    <row r="10" spans="1:13" ht="20.100000000000001" customHeight="1" x14ac:dyDescent="0.25">
      <c r="A10" s="22">
        <v>40613</v>
      </c>
      <c r="B10" s="11" t="s">
        <v>186</v>
      </c>
      <c r="C10" s="11"/>
      <c r="D10" s="11"/>
      <c r="E10" s="11"/>
      <c r="F10" s="11"/>
      <c r="G10" s="11"/>
      <c r="H10" s="23">
        <v>5485</v>
      </c>
      <c r="I10" s="23">
        <v>90</v>
      </c>
      <c r="J10" s="11"/>
      <c r="K10" s="2675"/>
      <c r="L10" s="32" t="s">
        <v>56</v>
      </c>
    </row>
    <row r="11" spans="1:13" ht="20.100000000000001" customHeight="1" x14ac:dyDescent="0.25">
      <c r="A11" s="22">
        <v>40738</v>
      </c>
      <c r="B11" s="11" t="s">
        <v>186</v>
      </c>
      <c r="C11" s="11"/>
      <c r="D11" s="11"/>
      <c r="E11" s="11"/>
      <c r="F11" s="11"/>
      <c r="G11" s="11"/>
      <c r="H11" s="23">
        <v>5415</v>
      </c>
      <c r="I11" s="23">
        <v>84</v>
      </c>
      <c r="J11" s="11"/>
      <c r="K11" s="2675"/>
      <c r="L11" s="32" t="s">
        <v>40</v>
      </c>
    </row>
    <row r="12" spans="1:13" ht="20.100000000000001" customHeight="1" x14ac:dyDescent="0.25">
      <c r="A12" s="22">
        <v>40758</v>
      </c>
      <c r="B12" s="11" t="s">
        <v>186</v>
      </c>
      <c r="C12" s="11"/>
      <c r="D12" s="11"/>
      <c r="E12" s="11"/>
      <c r="F12" s="11"/>
      <c r="G12" s="11"/>
      <c r="H12" s="23">
        <v>5150</v>
      </c>
      <c r="I12" s="23">
        <v>75</v>
      </c>
      <c r="J12" s="11"/>
      <c r="K12" s="2675"/>
      <c r="L12" s="32" t="s">
        <v>40</v>
      </c>
    </row>
    <row r="13" spans="1:13" ht="18" customHeight="1" x14ac:dyDescent="0.25">
      <c r="A13" s="22">
        <v>40788</v>
      </c>
      <c r="B13" s="11" t="s">
        <v>12</v>
      </c>
      <c r="C13" s="23">
        <v>148</v>
      </c>
      <c r="D13" s="23">
        <v>135</v>
      </c>
      <c r="E13" s="23">
        <v>10</v>
      </c>
      <c r="F13" s="23" t="s">
        <v>159</v>
      </c>
      <c r="G13" s="23">
        <v>120</v>
      </c>
      <c r="J13" s="11"/>
      <c r="K13" s="2675"/>
      <c r="L13" s="32" t="s">
        <v>827</v>
      </c>
    </row>
    <row r="14" spans="1:13" ht="20.100000000000001" customHeight="1" x14ac:dyDescent="0.25">
      <c r="A14" s="22">
        <v>40811</v>
      </c>
      <c r="B14" s="11" t="s">
        <v>12</v>
      </c>
      <c r="C14" s="23">
        <v>130</v>
      </c>
      <c r="D14" s="23">
        <v>117</v>
      </c>
      <c r="E14" s="23">
        <v>10</v>
      </c>
      <c r="F14" s="23" t="s">
        <v>159</v>
      </c>
      <c r="G14" s="23">
        <v>130</v>
      </c>
      <c r="J14" s="11"/>
      <c r="K14" s="2675"/>
      <c r="L14" s="32" t="s">
        <v>177</v>
      </c>
    </row>
    <row r="15" spans="1:13" ht="20.100000000000001" customHeight="1" thickBot="1" x14ac:dyDescent="0.3">
      <c r="A15" s="33">
        <v>40880</v>
      </c>
      <c r="B15" s="34" t="s">
        <v>186</v>
      </c>
      <c r="C15" s="34"/>
      <c r="D15" s="34"/>
      <c r="E15" s="34"/>
      <c r="F15" s="34"/>
      <c r="G15" s="34"/>
      <c r="H15" s="117">
        <v>5405</v>
      </c>
      <c r="I15" s="117">
        <v>96</v>
      </c>
      <c r="J15" s="34"/>
      <c r="K15" s="2717"/>
      <c r="L15" s="44" t="s">
        <v>828</v>
      </c>
    </row>
    <row r="16" spans="1:13" ht="27.75" customHeight="1" thickTop="1" x14ac:dyDescent="0.25">
      <c r="A16" s="19">
        <v>40995</v>
      </c>
      <c r="B16" s="20" t="s">
        <v>12</v>
      </c>
      <c r="C16" s="23">
        <v>160</v>
      </c>
      <c r="D16" s="110">
        <f>+C16*(100-E16)/100</f>
        <v>144</v>
      </c>
      <c r="E16" s="23">
        <v>10</v>
      </c>
      <c r="F16" s="23" t="s">
        <v>159</v>
      </c>
      <c r="G16" s="23">
        <v>120</v>
      </c>
      <c r="H16" s="20"/>
      <c r="I16" s="20"/>
      <c r="J16" s="20"/>
      <c r="K16" s="2686"/>
      <c r="L16" s="77" t="s">
        <v>200</v>
      </c>
    </row>
    <row r="17" spans="1:12" ht="30.75" customHeight="1" x14ac:dyDescent="0.25">
      <c r="A17" s="22">
        <v>40999</v>
      </c>
      <c r="B17" s="11" t="s">
        <v>186</v>
      </c>
      <c r="C17" s="11"/>
      <c r="D17" s="110"/>
      <c r="E17" s="11"/>
      <c r="F17" s="11"/>
      <c r="G17" s="11"/>
      <c r="H17" s="23">
        <v>4830</v>
      </c>
      <c r="I17" s="23">
        <v>100</v>
      </c>
      <c r="J17" s="11"/>
      <c r="K17" s="2675"/>
      <c r="L17" s="32" t="s">
        <v>829</v>
      </c>
    </row>
    <row r="18" spans="1:12" ht="20.100000000000001" customHeight="1" x14ac:dyDescent="0.25">
      <c r="A18" s="36">
        <v>41081</v>
      </c>
      <c r="B18" s="37" t="s">
        <v>190</v>
      </c>
      <c r="C18" s="3493" t="s">
        <v>191</v>
      </c>
      <c r="D18" s="3494"/>
      <c r="E18" s="3494"/>
      <c r="F18" s="3494"/>
      <c r="G18" s="3494"/>
      <c r="H18" s="3494"/>
      <c r="I18" s="3494"/>
      <c r="J18" s="3495"/>
      <c r="K18" s="2482"/>
      <c r="L18" s="50"/>
    </row>
    <row r="19" spans="1:12" ht="20.100000000000001" customHeight="1" x14ac:dyDescent="0.25">
      <c r="A19" s="22">
        <v>41108</v>
      </c>
      <c r="B19" s="11" t="s">
        <v>14</v>
      </c>
      <c r="C19" s="3470" t="s">
        <v>231</v>
      </c>
      <c r="D19" s="3471"/>
      <c r="E19" s="3471"/>
      <c r="F19" s="3471"/>
      <c r="G19" s="3471"/>
      <c r="H19" s="3471"/>
      <c r="I19" s="3471"/>
      <c r="J19" s="3472"/>
      <c r="K19" s="2462"/>
    </row>
    <row r="20" spans="1:12" ht="20.100000000000001" customHeight="1" x14ac:dyDescent="0.25">
      <c r="A20" s="22">
        <v>41159</v>
      </c>
      <c r="B20" s="11" t="s">
        <v>12</v>
      </c>
      <c r="C20" s="110">
        <v>165</v>
      </c>
      <c r="D20" s="110">
        <f>+C20*(100-E20)/100</f>
        <v>132</v>
      </c>
      <c r="E20" s="110">
        <v>20</v>
      </c>
      <c r="F20" s="110"/>
      <c r="G20" s="110">
        <v>110</v>
      </c>
      <c r="H20" s="110"/>
      <c r="I20" s="110"/>
      <c r="J20" s="110"/>
      <c r="K20" s="2461"/>
      <c r="L20" s="3" t="s">
        <v>22</v>
      </c>
    </row>
    <row r="21" spans="1:12" ht="20.100000000000001" customHeight="1" x14ac:dyDescent="0.25">
      <c r="A21" s="22">
        <v>41164</v>
      </c>
      <c r="B21" s="11" t="s">
        <v>16</v>
      </c>
      <c r="C21" s="3902" t="s">
        <v>830</v>
      </c>
      <c r="D21" s="3903"/>
      <c r="E21" s="3903"/>
      <c r="F21" s="3903"/>
      <c r="G21" s="3903"/>
      <c r="H21" s="3903"/>
      <c r="I21" s="3903"/>
      <c r="J21" s="3904"/>
      <c r="K21" s="2596"/>
    </row>
    <row r="22" spans="1:12" ht="39.75" customHeight="1" x14ac:dyDescent="0.25">
      <c r="A22" s="22">
        <v>41228</v>
      </c>
      <c r="B22" s="11" t="s">
        <v>14</v>
      </c>
      <c r="C22" s="3476" t="s">
        <v>831</v>
      </c>
      <c r="D22" s="3478"/>
      <c r="E22" s="3478"/>
      <c r="F22" s="3478"/>
      <c r="G22" s="3478"/>
      <c r="H22" s="3478"/>
      <c r="I22" s="3478"/>
      <c r="J22" s="3477"/>
      <c r="K22" s="2469"/>
    </row>
    <row r="23" spans="1:12" ht="56.25" customHeight="1" x14ac:dyDescent="0.25">
      <c r="A23" s="22">
        <v>41241</v>
      </c>
      <c r="B23" s="11" t="s">
        <v>14</v>
      </c>
      <c r="C23" s="3476" t="s">
        <v>1249</v>
      </c>
      <c r="D23" s="3478"/>
      <c r="E23" s="3478"/>
      <c r="F23" s="3478"/>
      <c r="G23" s="3478"/>
      <c r="H23" s="3478"/>
      <c r="I23" s="3478"/>
      <c r="J23" s="3477"/>
      <c r="K23" s="2469"/>
    </row>
    <row r="24" spans="1:12" ht="20.100000000000001" customHeight="1" x14ac:dyDescent="0.25">
      <c r="A24" s="36">
        <v>41256</v>
      </c>
      <c r="B24" s="37" t="s">
        <v>12</v>
      </c>
      <c r="C24" s="113">
        <v>105</v>
      </c>
      <c r="D24" s="113">
        <f>+C24*(100-E24)/100</f>
        <v>84</v>
      </c>
      <c r="E24" s="113">
        <v>20</v>
      </c>
      <c r="F24" s="113"/>
      <c r="G24" s="113">
        <v>105</v>
      </c>
      <c r="H24" s="113"/>
      <c r="I24" s="113"/>
      <c r="J24" s="113"/>
      <c r="K24" s="2480"/>
      <c r="L24" s="38" t="s">
        <v>832</v>
      </c>
    </row>
    <row r="25" spans="1:12" ht="34.5" customHeight="1" thickBot="1" x14ac:dyDescent="0.3">
      <c r="A25" s="33">
        <v>41266</v>
      </c>
      <c r="B25" s="34" t="s">
        <v>14</v>
      </c>
      <c r="C25" s="3549" t="s">
        <v>833</v>
      </c>
      <c r="D25" s="3550"/>
      <c r="E25" s="3550"/>
      <c r="F25" s="3550"/>
      <c r="G25" s="3550"/>
      <c r="H25" s="3550"/>
      <c r="I25" s="3550"/>
      <c r="J25" s="3551"/>
      <c r="K25" s="2506"/>
      <c r="L25" s="35"/>
    </row>
    <row r="26" spans="1:12" ht="20.100000000000001" customHeight="1" thickTop="1" x14ac:dyDescent="0.25">
      <c r="A26" s="19">
        <v>41287</v>
      </c>
      <c r="B26" s="20" t="s">
        <v>186</v>
      </c>
      <c r="C26" s="111"/>
      <c r="D26" s="111"/>
      <c r="E26" s="111"/>
      <c r="F26" s="111"/>
      <c r="G26" s="111"/>
      <c r="H26" s="111">
        <v>4870</v>
      </c>
      <c r="I26" s="111">
        <v>78</v>
      </c>
      <c r="J26" s="111"/>
      <c r="K26" s="2511"/>
      <c r="L26" s="21" t="s">
        <v>40</v>
      </c>
    </row>
    <row r="27" spans="1:12" ht="17.25" thickTop="1" thickBot="1" x14ac:dyDescent="0.3">
      <c r="A27" s="36">
        <v>41317</v>
      </c>
      <c r="B27" s="37" t="s">
        <v>12</v>
      </c>
      <c r="C27" s="113">
        <v>100</v>
      </c>
      <c r="D27" s="113">
        <f>+C27*(100-E27)/100</f>
        <v>80</v>
      </c>
      <c r="E27" s="113">
        <v>20</v>
      </c>
      <c r="F27" s="113"/>
      <c r="G27" s="113">
        <v>105</v>
      </c>
      <c r="H27" s="113"/>
      <c r="I27" s="113"/>
      <c r="J27" s="113"/>
      <c r="K27" s="2480"/>
      <c r="L27" s="38" t="s">
        <v>808</v>
      </c>
    </row>
    <row r="28" spans="1:12" ht="50.25" customHeight="1" x14ac:dyDescent="0.25">
      <c r="A28" s="22">
        <v>41336</v>
      </c>
      <c r="B28" s="420" t="s">
        <v>31</v>
      </c>
      <c r="C28" s="3476" t="s">
        <v>834</v>
      </c>
      <c r="D28" s="3478"/>
      <c r="E28" s="3478"/>
      <c r="F28" s="3478"/>
      <c r="G28" s="3478"/>
      <c r="H28" s="3478"/>
      <c r="I28" s="3478"/>
      <c r="J28" s="3477"/>
      <c r="K28" s="2469"/>
      <c r="L28" s="1024" t="s">
        <v>2119</v>
      </c>
    </row>
    <row r="29" spans="1:12" ht="17.25" thickTop="1" thickBot="1" x14ac:dyDescent="0.3">
      <c r="A29" s="36">
        <v>41361</v>
      </c>
      <c r="B29" s="37" t="s">
        <v>12</v>
      </c>
      <c r="C29" s="113">
        <v>185</v>
      </c>
      <c r="D29" s="113">
        <f>+C29*(100-E29)/100</f>
        <v>148</v>
      </c>
      <c r="E29" s="113">
        <v>20</v>
      </c>
      <c r="F29" s="113"/>
      <c r="G29" s="113">
        <v>100</v>
      </c>
      <c r="H29" s="113"/>
      <c r="I29" s="113"/>
      <c r="J29" s="113"/>
      <c r="K29" s="2480"/>
      <c r="L29" s="38" t="s">
        <v>835</v>
      </c>
    </row>
    <row r="30" spans="1:12" ht="17.25" thickTop="1" thickBot="1" x14ac:dyDescent="0.3">
      <c r="A30" s="22">
        <v>41366</v>
      </c>
      <c r="B30" s="11" t="s">
        <v>186</v>
      </c>
      <c r="C30" s="110"/>
      <c r="D30" s="110"/>
      <c r="E30" s="110"/>
      <c r="F30" s="110"/>
      <c r="G30" s="110"/>
      <c r="H30" s="110">
        <v>5495</v>
      </c>
      <c r="I30" s="110">
        <v>74</v>
      </c>
      <c r="J30" s="110"/>
      <c r="K30" s="2461"/>
      <c r="L30" s="3" t="s">
        <v>836</v>
      </c>
    </row>
    <row r="31" spans="1:12" ht="17.25" thickTop="1" thickBot="1" x14ac:dyDescent="0.3">
      <c r="A31" s="22">
        <v>41514</v>
      </c>
      <c r="B31" s="11" t="s">
        <v>372</v>
      </c>
      <c r="C31" s="3470" t="s">
        <v>354</v>
      </c>
      <c r="D31" s="3471"/>
      <c r="E31" s="3471"/>
      <c r="F31" s="3471"/>
      <c r="G31" s="3471"/>
      <c r="H31" s="3471"/>
      <c r="I31" s="3471"/>
      <c r="J31" s="3472"/>
      <c r="K31" s="2462"/>
    </row>
    <row r="32" spans="1:12" ht="17.25" thickTop="1" thickBot="1" x14ac:dyDescent="0.3">
      <c r="A32" s="22">
        <v>41542</v>
      </c>
      <c r="B32" s="11" t="s">
        <v>186</v>
      </c>
      <c r="C32" s="110"/>
      <c r="D32" s="110"/>
      <c r="E32" s="110"/>
      <c r="F32" s="110"/>
      <c r="G32" s="110"/>
      <c r="H32" s="110">
        <v>5570</v>
      </c>
      <c r="I32" s="110">
        <v>84</v>
      </c>
      <c r="J32" s="110"/>
      <c r="K32" s="2461"/>
      <c r="L32" s="3" t="s">
        <v>837</v>
      </c>
    </row>
    <row r="33" spans="1:12" ht="20.100000000000001" customHeight="1" x14ac:dyDescent="0.25">
      <c r="A33" s="22">
        <v>41543</v>
      </c>
      <c r="B33" s="11" t="s">
        <v>16</v>
      </c>
      <c r="C33" s="3470" t="s">
        <v>838</v>
      </c>
      <c r="D33" s="3471"/>
      <c r="E33" s="3471"/>
      <c r="F33" s="3471"/>
      <c r="G33" s="3471"/>
      <c r="H33" s="3471"/>
      <c r="I33" s="3471"/>
      <c r="J33" s="3472"/>
      <c r="K33" s="2462"/>
    </row>
    <row r="34" spans="1:12" ht="17.25" thickTop="1" thickBot="1" x14ac:dyDescent="0.3">
      <c r="A34" s="59">
        <v>41556</v>
      </c>
      <c r="B34" s="60" t="s">
        <v>12</v>
      </c>
      <c r="C34" s="135">
        <v>140</v>
      </c>
      <c r="D34" s="135">
        <f>+C34*(100-E34)/100</f>
        <v>112</v>
      </c>
      <c r="E34" s="135">
        <v>20</v>
      </c>
      <c r="F34" s="135"/>
      <c r="G34" s="135">
        <v>112</v>
      </c>
      <c r="H34" s="135"/>
      <c r="I34" s="135"/>
      <c r="J34" s="135"/>
      <c r="K34" s="2532"/>
      <c r="L34" s="61" t="s">
        <v>310</v>
      </c>
    </row>
    <row r="35" spans="1:12" ht="20.100000000000001" customHeight="1" x14ac:dyDescent="0.25">
      <c r="A35" s="36">
        <v>41557</v>
      </c>
      <c r="B35" s="37" t="s">
        <v>186</v>
      </c>
      <c r="C35" s="113"/>
      <c r="D35" s="113"/>
      <c r="E35" s="113"/>
      <c r="F35" s="113"/>
      <c r="G35" s="113"/>
      <c r="H35" s="113"/>
      <c r="I35" s="113"/>
      <c r="J35" s="113"/>
      <c r="K35" s="2480"/>
      <c r="L35" s="38" t="s">
        <v>207</v>
      </c>
    </row>
    <row r="36" spans="1:12" ht="20.100000000000001" customHeight="1" thickBot="1" x14ac:dyDescent="0.3">
      <c r="A36" s="28">
        <v>41579</v>
      </c>
      <c r="B36" s="12" t="s">
        <v>372</v>
      </c>
      <c r="C36" s="3519" t="s">
        <v>426</v>
      </c>
      <c r="D36" s="3520"/>
      <c r="E36" s="3520"/>
      <c r="F36" s="3520"/>
      <c r="G36" s="3520"/>
      <c r="H36" s="3520"/>
      <c r="I36" s="3520"/>
      <c r="J36" s="3521"/>
      <c r="K36" s="2494"/>
      <c r="L36" s="13"/>
    </row>
    <row r="37" spans="1:12" ht="17.25" thickTop="1" thickBot="1" x14ac:dyDescent="0.3">
      <c r="A37" s="29">
        <v>41645</v>
      </c>
      <c r="B37" s="30" t="s">
        <v>186</v>
      </c>
      <c r="C37" s="121"/>
      <c r="D37" s="121"/>
      <c r="E37" s="121"/>
      <c r="F37" s="121"/>
      <c r="G37" s="121"/>
      <c r="H37" s="121">
        <v>5625</v>
      </c>
      <c r="I37" s="121">
        <v>73</v>
      </c>
      <c r="J37" s="121"/>
      <c r="K37" s="2515"/>
      <c r="L37" s="31" t="s">
        <v>207</v>
      </c>
    </row>
    <row r="38" spans="1:12" ht="20.100000000000001" customHeight="1" x14ac:dyDescent="0.25">
      <c r="A38" s="22">
        <v>41674</v>
      </c>
      <c r="B38" s="11" t="s">
        <v>16</v>
      </c>
      <c r="C38" s="3470" t="s">
        <v>839</v>
      </c>
      <c r="D38" s="3471"/>
      <c r="E38" s="3471"/>
      <c r="F38" s="3471"/>
      <c r="G38" s="3471"/>
      <c r="H38" s="3471"/>
      <c r="I38" s="3471"/>
      <c r="J38" s="3472"/>
      <c r="K38" s="2462"/>
    </row>
    <row r="39" spans="1:12" ht="20.100000000000001" customHeight="1" x14ac:dyDescent="0.25">
      <c r="A39" s="22">
        <v>41682</v>
      </c>
      <c r="B39" s="11" t="s">
        <v>16</v>
      </c>
      <c r="C39" s="3470" t="s">
        <v>840</v>
      </c>
      <c r="D39" s="3471"/>
      <c r="E39" s="3471"/>
      <c r="F39" s="3471"/>
      <c r="G39" s="3471"/>
      <c r="H39" s="3471"/>
      <c r="I39" s="3471"/>
      <c r="J39" s="3472"/>
      <c r="K39" s="2462"/>
    </row>
    <row r="40" spans="1:12" ht="17.25" thickTop="1" thickBot="1" x14ac:dyDescent="0.3">
      <c r="A40" s="22">
        <v>41725</v>
      </c>
      <c r="B40" s="11" t="s">
        <v>186</v>
      </c>
      <c r="C40" s="110"/>
      <c r="D40" s="110"/>
      <c r="E40" s="110"/>
      <c r="F40" s="110"/>
      <c r="G40" s="110"/>
      <c r="H40" s="110">
        <v>5900</v>
      </c>
      <c r="I40" s="110">
        <v>71</v>
      </c>
      <c r="J40" s="110"/>
      <c r="K40" s="2461"/>
      <c r="L40" s="3" t="s">
        <v>841</v>
      </c>
    </row>
    <row r="41" spans="1:12" ht="24.75" customHeight="1" x14ac:dyDescent="0.25">
      <c r="A41" s="36">
        <v>41743</v>
      </c>
      <c r="B41" s="37" t="s">
        <v>12</v>
      </c>
      <c r="C41" s="113">
        <v>110</v>
      </c>
      <c r="D41" s="113">
        <f t="shared" ref="D41:D101" si="0">+C41*(100-E41)/100</f>
        <v>88</v>
      </c>
      <c r="E41" s="113">
        <v>20</v>
      </c>
      <c r="F41" s="113"/>
      <c r="G41" s="113">
        <v>135</v>
      </c>
      <c r="H41" s="113"/>
      <c r="I41" s="113"/>
      <c r="J41" s="113"/>
      <c r="K41" s="2480"/>
      <c r="L41" s="125" t="s">
        <v>449</v>
      </c>
    </row>
    <row r="42" spans="1:12" ht="24.75" customHeight="1" x14ac:dyDescent="0.25">
      <c r="A42" s="22">
        <v>41747</v>
      </c>
      <c r="B42" s="11" t="s">
        <v>12</v>
      </c>
      <c r="C42" s="108">
        <v>140</v>
      </c>
      <c r="D42" s="108">
        <f t="shared" si="0"/>
        <v>112</v>
      </c>
      <c r="E42" s="108">
        <v>20</v>
      </c>
      <c r="F42" s="108"/>
      <c r="G42" s="108">
        <v>150</v>
      </c>
      <c r="H42" s="108"/>
      <c r="I42" s="108"/>
      <c r="L42" s="3" t="s">
        <v>22</v>
      </c>
    </row>
    <row r="43" spans="1:12" ht="37.5" customHeight="1" x14ac:dyDescent="0.25">
      <c r="A43" s="22">
        <v>41868</v>
      </c>
      <c r="B43" s="11" t="s">
        <v>16</v>
      </c>
      <c r="C43" s="3476" t="s">
        <v>842</v>
      </c>
      <c r="D43" s="3478"/>
      <c r="E43" s="3478"/>
      <c r="F43" s="3478"/>
      <c r="G43" s="3478"/>
      <c r="H43" s="3478"/>
      <c r="I43" s="3478"/>
      <c r="J43" s="3477"/>
      <c r="K43" s="2469"/>
    </row>
    <row r="44" spans="1:12" ht="20.100000000000001" customHeight="1" x14ac:dyDescent="0.25">
      <c r="A44" s="22">
        <v>41872</v>
      </c>
      <c r="B44" s="11" t="s">
        <v>186</v>
      </c>
      <c r="D44" s="108"/>
      <c r="H44" s="23">
        <v>5480</v>
      </c>
      <c r="I44" s="23">
        <v>76</v>
      </c>
      <c r="L44" s="3" t="s">
        <v>40</v>
      </c>
    </row>
    <row r="45" spans="1:12" ht="20.100000000000001" customHeight="1" x14ac:dyDescent="0.25">
      <c r="A45" s="59">
        <v>41933</v>
      </c>
      <c r="B45" s="60" t="s">
        <v>12</v>
      </c>
      <c r="C45" s="133">
        <v>105</v>
      </c>
      <c r="D45" s="134">
        <f t="shared" si="0"/>
        <v>84</v>
      </c>
      <c r="E45" s="133">
        <v>20</v>
      </c>
      <c r="F45" s="133"/>
      <c r="G45" s="133">
        <v>110</v>
      </c>
      <c r="H45" s="133"/>
      <c r="I45" s="133"/>
      <c r="J45" s="133"/>
      <c r="K45" s="2529"/>
      <c r="L45" s="72" t="s">
        <v>310</v>
      </c>
    </row>
    <row r="46" spans="1:12" ht="20.100000000000001" customHeight="1" x14ac:dyDescent="0.25">
      <c r="A46" s="22">
        <v>41958</v>
      </c>
      <c r="B46" s="11" t="s">
        <v>186</v>
      </c>
      <c r="D46" s="108"/>
      <c r="H46" s="23">
        <v>5875</v>
      </c>
      <c r="I46" s="23">
        <v>100</v>
      </c>
      <c r="L46" s="3" t="s">
        <v>843</v>
      </c>
    </row>
    <row r="47" spans="1:12" ht="20.25" customHeight="1" thickBot="1" x14ac:dyDescent="0.3">
      <c r="A47" s="33">
        <v>41971</v>
      </c>
      <c r="B47" s="34" t="s">
        <v>12</v>
      </c>
      <c r="C47" s="117">
        <v>160</v>
      </c>
      <c r="D47" s="138">
        <f t="shared" si="0"/>
        <v>128</v>
      </c>
      <c r="E47" s="117">
        <v>20</v>
      </c>
      <c r="F47" s="117"/>
      <c r="G47" s="117">
        <v>60</v>
      </c>
      <c r="H47" s="117"/>
      <c r="I47" s="117"/>
      <c r="J47" s="117"/>
      <c r="K47" s="2456"/>
      <c r="L47" s="35" t="s">
        <v>844</v>
      </c>
    </row>
    <row r="48" spans="1:12" ht="36.75" customHeight="1" thickTop="1" x14ac:dyDescent="0.25">
      <c r="A48" s="19">
        <v>42056</v>
      </c>
      <c r="B48" s="20" t="s">
        <v>186</v>
      </c>
      <c r="C48" s="106"/>
      <c r="D48" s="107"/>
      <c r="E48" s="106"/>
      <c r="F48" s="106"/>
      <c r="G48" s="106"/>
      <c r="H48" s="106">
        <v>5575</v>
      </c>
      <c r="I48" s="106">
        <v>70</v>
      </c>
      <c r="J48" s="106"/>
      <c r="K48" s="2665"/>
      <c r="L48" s="21" t="s">
        <v>829</v>
      </c>
    </row>
    <row r="49" spans="1:12" ht="17.25" thickTop="1" thickBot="1" x14ac:dyDescent="0.3">
      <c r="A49" s="237">
        <v>42059</v>
      </c>
      <c r="B49" s="236" t="s">
        <v>12</v>
      </c>
      <c r="C49" s="238">
        <v>180</v>
      </c>
      <c r="D49" s="235">
        <f t="shared" si="0"/>
        <v>144</v>
      </c>
      <c r="E49" s="238">
        <v>20</v>
      </c>
      <c r="F49" s="238"/>
      <c r="G49" s="238">
        <v>66</v>
      </c>
      <c r="H49" s="238"/>
      <c r="I49" s="238"/>
      <c r="J49" s="238"/>
      <c r="K49" s="2523"/>
      <c r="L49" s="38" t="s">
        <v>18</v>
      </c>
    </row>
    <row r="50" spans="1:12" ht="17.25" thickTop="1" thickBot="1" x14ac:dyDescent="0.3">
      <c r="A50" s="22">
        <v>42113</v>
      </c>
      <c r="B50" s="244" t="s">
        <v>12</v>
      </c>
      <c r="C50" s="23">
        <v>140</v>
      </c>
      <c r="D50" s="108">
        <f t="shared" si="0"/>
        <v>112</v>
      </c>
      <c r="E50" s="23">
        <v>20</v>
      </c>
      <c r="G50" s="23">
        <v>100</v>
      </c>
      <c r="L50" s="3" t="s">
        <v>22</v>
      </c>
    </row>
    <row r="51" spans="1:12" ht="17.25" thickTop="1" thickBot="1" x14ac:dyDescent="0.3">
      <c r="A51" s="22">
        <v>42146</v>
      </c>
      <c r="B51" s="298" t="s">
        <v>186</v>
      </c>
      <c r="D51" s="108"/>
      <c r="H51" s="23">
        <v>5595</v>
      </c>
      <c r="I51" s="23">
        <v>80</v>
      </c>
      <c r="L51" s="3" t="s">
        <v>1370</v>
      </c>
    </row>
    <row r="52" spans="1:12" ht="17.25" thickTop="1" thickBot="1" x14ac:dyDescent="0.3">
      <c r="A52" s="22">
        <v>42174</v>
      </c>
      <c r="B52" s="366" t="s">
        <v>12</v>
      </c>
      <c r="C52" s="23">
        <v>145</v>
      </c>
      <c r="D52" s="108">
        <f t="shared" si="0"/>
        <v>116</v>
      </c>
      <c r="E52" s="23">
        <v>20</v>
      </c>
      <c r="G52" s="23">
        <v>45</v>
      </c>
      <c r="L52" s="3" t="s">
        <v>18</v>
      </c>
    </row>
    <row r="53" spans="1:12" ht="17.25" thickTop="1" thickBot="1" x14ac:dyDescent="0.3">
      <c r="A53" s="22">
        <v>42315</v>
      </c>
      <c r="B53" s="498" t="s">
        <v>186</v>
      </c>
      <c r="D53" s="108"/>
      <c r="H53" s="516">
        <v>5840</v>
      </c>
      <c r="I53" s="516">
        <v>88</v>
      </c>
      <c r="J53" s="516"/>
      <c r="K53" s="2523"/>
      <c r="L53" s="38" t="s">
        <v>13</v>
      </c>
    </row>
    <row r="54" spans="1:12" ht="20.100000000000001" customHeight="1" x14ac:dyDescent="0.25">
      <c r="A54" s="3459">
        <v>42316</v>
      </c>
      <c r="B54" s="498" t="s">
        <v>186</v>
      </c>
      <c r="D54" s="108"/>
      <c r="H54" s="516">
        <v>5810</v>
      </c>
      <c r="I54" s="516">
        <v>96</v>
      </c>
      <c r="J54" s="516"/>
      <c r="K54" s="2523"/>
      <c r="L54" s="38" t="s">
        <v>13</v>
      </c>
    </row>
    <row r="55" spans="1:12" ht="17.25" thickTop="1" thickBot="1" x14ac:dyDescent="0.3">
      <c r="A55" s="3460"/>
      <c r="B55" s="515" t="s">
        <v>14</v>
      </c>
      <c r="C55" s="3445" t="s">
        <v>1504</v>
      </c>
      <c r="D55" s="3446"/>
      <c r="E55" s="3446"/>
      <c r="F55" s="3446"/>
      <c r="G55" s="3446"/>
      <c r="H55" s="3446"/>
      <c r="I55" s="3446"/>
      <c r="J55" s="3447"/>
      <c r="K55" s="2454"/>
    </row>
    <row r="56" spans="1:12" ht="20.100000000000001" customHeight="1" x14ac:dyDescent="0.25">
      <c r="A56" s="22">
        <v>42318</v>
      </c>
      <c r="B56" s="498" t="s">
        <v>12</v>
      </c>
      <c r="C56" s="23">
        <v>115</v>
      </c>
      <c r="D56" s="108">
        <f t="shared" si="0"/>
        <v>74.75</v>
      </c>
      <c r="E56" s="23">
        <v>35</v>
      </c>
      <c r="G56" s="23">
        <v>120</v>
      </c>
      <c r="L56" s="3" t="s">
        <v>1497</v>
      </c>
    </row>
    <row r="57" spans="1:12" ht="65.25" customHeight="1" x14ac:dyDescent="0.25">
      <c r="A57" s="504">
        <v>42322</v>
      </c>
      <c r="B57" s="505" t="s">
        <v>33</v>
      </c>
      <c r="C57" s="3473" t="s">
        <v>1499</v>
      </c>
      <c r="D57" s="3474"/>
      <c r="E57" s="3474"/>
      <c r="F57" s="3474"/>
      <c r="G57" s="3474"/>
      <c r="H57" s="3474"/>
      <c r="I57" s="3474"/>
      <c r="J57" s="3475"/>
      <c r="K57" s="2465"/>
      <c r="L57" s="234"/>
    </row>
    <row r="58" spans="1:12" ht="20.100000000000001" customHeight="1" thickBot="1" x14ac:dyDescent="0.3">
      <c r="A58" s="1054">
        <v>42328</v>
      </c>
      <c r="B58" s="1076" t="s">
        <v>186</v>
      </c>
      <c r="C58" s="1079"/>
      <c r="D58" s="1083"/>
      <c r="E58" s="1079"/>
      <c r="F58" s="1079"/>
      <c r="G58" s="1079"/>
      <c r="H58" s="1079">
        <v>5925</v>
      </c>
      <c r="I58" s="1079">
        <v>100</v>
      </c>
      <c r="J58" s="1079"/>
      <c r="K58" s="2534"/>
      <c r="L58" s="13" t="s">
        <v>1518</v>
      </c>
    </row>
    <row r="59" spans="1:12" ht="20.100000000000001" customHeight="1" thickTop="1" x14ac:dyDescent="0.25">
      <c r="A59" s="39">
        <v>42419</v>
      </c>
      <c r="B59" s="40" t="s">
        <v>186</v>
      </c>
      <c r="C59" s="105"/>
      <c r="D59" s="1063"/>
      <c r="E59" s="105"/>
      <c r="F59" s="105"/>
      <c r="G59" s="105"/>
      <c r="H59" s="105">
        <v>5870</v>
      </c>
      <c r="I59" s="105">
        <v>75</v>
      </c>
      <c r="J59" s="105"/>
      <c r="K59" s="2496"/>
      <c r="L59" s="41" t="s">
        <v>1603</v>
      </c>
    </row>
    <row r="60" spans="1:12" ht="20.100000000000001" customHeight="1" x14ac:dyDescent="0.25">
      <c r="A60" s="1058">
        <v>42424</v>
      </c>
      <c r="B60" s="1066" t="s">
        <v>12</v>
      </c>
      <c r="C60" s="1059">
        <v>75</v>
      </c>
      <c r="D60" s="1056">
        <f t="shared" si="0"/>
        <v>48.75</v>
      </c>
      <c r="E60" s="1059">
        <v>35</v>
      </c>
      <c r="F60" s="1059"/>
      <c r="G60" s="1059">
        <v>140</v>
      </c>
      <c r="H60" s="1059"/>
      <c r="I60" s="1059"/>
      <c r="J60" s="1059"/>
      <c r="L60" s="3" t="s">
        <v>1611</v>
      </c>
    </row>
    <row r="61" spans="1:12" ht="20.100000000000001" customHeight="1" x14ac:dyDescent="0.25">
      <c r="A61" s="1073">
        <v>42455</v>
      </c>
      <c r="B61" s="1072" t="s">
        <v>12</v>
      </c>
      <c r="C61" s="1075">
        <v>90</v>
      </c>
      <c r="D61" s="1065">
        <f t="shared" si="0"/>
        <v>58.5</v>
      </c>
      <c r="E61" s="1075">
        <v>35</v>
      </c>
      <c r="F61" s="1075"/>
      <c r="G61" s="1075">
        <v>30</v>
      </c>
      <c r="H61" s="1075"/>
      <c r="I61" s="1075"/>
      <c r="J61" s="1075"/>
      <c r="K61" s="2523"/>
      <c r="L61" s="38" t="s">
        <v>18</v>
      </c>
    </row>
    <row r="62" spans="1:12" ht="20.100000000000001" customHeight="1" x14ac:dyDescent="0.25">
      <c r="A62" s="1073">
        <v>42469</v>
      </c>
      <c r="B62" s="1072" t="s">
        <v>12</v>
      </c>
      <c r="C62" s="1075">
        <v>95</v>
      </c>
      <c r="D62" s="1065">
        <f t="shared" si="0"/>
        <v>61.75</v>
      </c>
      <c r="E62" s="1075">
        <v>35</v>
      </c>
      <c r="F62" s="1075"/>
      <c r="G62" s="1075">
        <v>40</v>
      </c>
      <c r="H62" s="1075"/>
      <c r="I62" s="1075"/>
      <c r="J62" s="1075"/>
      <c r="K62" s="2523"/>
      <c r="L62" s="38" t="s">
        <v>18</v>
      </c>
    </row>
    <row r="63" spans="1:12" ht="28.5" customHeight="1" x14ac:dyDescent="0.25">
      <c r="A63" s="1058">
        <v>42489</v>
      </c>
      <c r="B63" s="1066" t="s">
        <v>14</v>
      </c>
      <c r="C63" s="3476" t="s">
        <v>1707</v>
      </c>
      <c r="D63" s="3478"/>
      <c r="E63" s="3478"/>
      <c r="F63" s="3478"/>
      <c r="G63" s="3478"/>
      <c r="H63" s="3478"/>
      <c r="I63" s="3478"/>
      <c r="J63" s="3477"/>
      <c r="K63" s="2469"/>
    </row>
    <row r="64" spans="1:12" ht="17.25" thickTop="1" thickBot="1" x14ac:dyDescent="0.3">
      <c r="A64" s="1058">
        <v>42517</v>
      </c>
      <c r="B64" s="1066" t="s">
        <v>12</v>
      </c>
      <c r="C64" s="1059">
        <v>100</v>
      </c>
      <c r="D64" s="1056">
        <f t="shared" si="0"/>
        <v>65</v>
      </c>
      <c r="E64" s="1059">
        <v>35</v>
      </c>
      <c r="F64" s="1059"/>
      <c r="G64" s="1059">
        <v>80</v>
      </c>
      <c r="H64" s="1059"/>
      <c r="I64" s="1059"/>
      <c r="J64" s="1059"/>
      <c r="L64" s="3" t="s">
        <v>1766</v>
      </c>
    </row>
    <row r="65" spans="1:12" ht="20.100000000000001" customHeight="1" x14ac:dyDescent="0.25">
      <c r="A65" s="1058">
        <v>42520</v>
      </c>
      <c r="B65" s="1066" t="s">
        <v>186</v>
      </c>
      <c r="C65" s="1059"/>
      <c r="D65" s="1056"/>
      <c r="E65" s="1059"/>
      <c r="F65" s="1059"/>
      <c r="G65" s="1059"/>
      <c r="H65" s="1059">
        <v>5720</v>
      </c>
      <c r="I65" s="1059">
        <v>100</v>
      </c>
      <c r="J65" s="1059"/>
      <c r="L65" s="3" t="s">
        <v>1718</v>
      </c>
    </row>
    <row r="66" spans="1:12" ht="56.25" customHeight="1" x14ac:dyDescent="0.25">
      <c r="A66" s="1058">
        <v>42540</v>
      </c>
      <c r="B66" s="1066" t="s">
        <v>14</v>
      </c>
      <c r="C66" s="3476" t="s">
        <v>1739</v>
      </c>
      <c r="D66" s="3478"/>
      <c r="E66" s="3478"/>
      <c r="F66" s="3478"/>
      <c r="G66" s="3478"/>
      <c r="H66" s="3478"/>
      <c r="I66" s="3478"/>
      <c r="J66" s="3477"/>
      <c r="K66" s="2469"/>
    </row>
    <row r="67" spans="1:12" ht="81.75" customHeight="1" x14ac:dyDescent="0.25">
      <c r="A67" s="1254">
        <v>42550</v>
      </c>
      <c r="B67" s="1337" t="s">
        <v>31</v>
      </c>
      <c r="C67" s="3579" t="s">
        <v>2327</v>
      </c>
      <c r="D67" s="3580"/>
      <c r="E67" s="3580"/>
      <c r="F67" s="3580"/>
      <c r="G67" s="3580"/>
      <c r="H67" s="3580"/>
      <c r="I67" s="3580"/>
      <c r="J67" s="3581"/>
      <c r="K67" s="2763" t="s">
        <v>2104</v>
      </c>
      <c r="L67" s="1318" t="s">
        <v>2104</v>
      </c>
    </row>
    <row r="68" spans="1:12" ht="17.25" thickTop="1" thickBot="1" x14ac:dyDescent="0.3">
      <c r="A68" s="1058">
        <v>42561</v>
      </c>
      <c r="B68" s="1066" t="s">
        <v>12</v>
      </c>
      <c r="C68" s="1059">
        <v>65</v>
      </c>
      <c r="D68" s="1056">
        <f t="shared" si="0"/>
        <v>18.2</v>
      </c>
      <c r="E68" s="1059">
        <v>72</v>
      </c>
      <c r="F68" s="1059"/>
      <c r="G68" s="1059">
        <v>90</v>
      </c>
      <c r="H68" s="1059"/>
      <c r="I68" s="1059"/>
      <c r="J68" s="1059"/>
      <c r="L68" s="3" t="s">
        <v>1779</v>
      </c>
    </row>
    <row r="69" spans="1:12" ht="38.25" customHeight="1" x14ac:dyDescent="0.25">
      <c r="A69" s="1054">
        <v>42563</v>
      </c>
      <c r="B69" s="1066" t="s">
        <v>23</v>
      </c>
      <c r="C69" s="3456" t="s">
        <v>1784</v>
      </c>
      <c r="D69" s="3457"/>
      <c r="E69" s="3457"/>
      <c r="F69" s="3457"/>
      <c r="G69" s="3457"/>
      <c r="H69" s="3457"/>
      <c r="I69" s="3457"/>
      <c r="J69" s="3458"/>
      <c r="K69" s="2790" t="s">
        <v>2128</v>
      </c>
      <c r="L69" s="1024" t="s">
        <v>2121</v>
      </c>
    </row>
    <row r="70" spans="1:12" s="776" customFormat="1" ht="17.25" thickTop="1" thickBot="1" x14ac:dyDescent="0.3">
      <c r="A70" s="1073">
        <v>42564</v>
      </c>
      <c r="B70" s="1072" t="s">
        <v>12</v>
      </c>
      <c r="C70" s="256">
        <v>100</v>
      </c>
      <c r="D70" s="257">
        <f t="shared" si="0"/>
        <v>25</v>
      </c>
      <c r="E70" s="256">
        <v>75</v>
      </c>
      <c r="F70" s="256"/>
      <c r="G70" s="256">
        <v>125</v>
      </c>
      <c r="H70" s="256"/>
      <c r="I70" s="256"/>
      <c r="J70" s="256"/>
      <c r="K70" s="2550"/>
      <c r="L70" s="38" t="s">
        <v>1937</v>
      </c>
    </row>
    <row r="71" spans="1:12" ht="36.75" customHeight="1" x14ac:dyDescent="0.25">
      <c r="A71" s="1058">
        <v>42572</v>
      </c>
      <c r="B71" s="1066" t="s">
        <v>186</v>
      </c>
      <c r="C71" s="1133"/>
      <c r="D71" s="1128"/>
      <c r="E71" s="1133"/>
      <c r="F71" s="1133"/>
      <c r="G71" s="1133"/>
      <c r="H71" s="1133">
        <v>3790</v>
      </c>
      <c r="I71" s="1133">
        <v>97</v>
      </c>
      <c r="J71" s="1133"/>
      <c r="K71" s="2471"/>
      <c r="L71" s="32" t="s">
        <v>1787</v>
      </c>
    </row>
    <row r="72" spans="1:12" ht="26.25" customHeight="1" x14ac:dyDescent="0.25">
      <c r="A72" s="1058">
        <v>42584</v>
      </c>
      <c r="B72" s="1066" t="s">
        <v>12</v>
      </c>
      <c r="C72" s="1133">
        <v>175</v>
      </c>
      <c r="D72" s="1128">
        <f t="shared" si="0"/>
        <v>80.5</v>
      </c>
      <c r="E72" s="1133">
        <v>54</v>
      </c>
      <c r="F72" s="1133"/>
      <c r="G72" s="1133">
        <v>100</v>
      </c>
      <c r="H72" s="1133"/>
      <c r="I72" s="1133"/>
      <c r="J72" s="1133"/>
      <c r="K72" s="2471"/>
      <c r="L72" s="32" t="s">
        <v>1813</v>
      </c>
    </row>
    <row r="73" spans="1:12" ht="26.25" customHeight="1" x14ac:dyDescent="0.25">
      <c r="A73" s="1073">
        <v>42671</v>
      </c>
      <c r="B73" s="1072" t="s">
        <v>12</v>
      </c>
      <c r="C73" s="256">
        <v>25</v>
      </c>
      <c r="D73" s="257">
        <f t="shared" si="0"/>
        <v>11.25</v>
      </c>
      <c r="E73" s="256">
        <v>55</v>
      </c>
      <c r="F73" s="256"/>
      <c r="G73" s="256">
        <v>135</v>
      </c>
      <c r="H73" s="256"/>
      <c r="I73" s="256"/>
      <c r="J73" s="256"/>
      <c r="K73" s="2550"/>
      <c r="L73" s="148" t="s">
        <v>1623</v>
      </c>
    </row>
    <row r="74" spans="1:12" ht="20.100000000000001" customHeight="1" x14ac:dyDescent="0.25">
      <c r="A74" s="1058">
        <v>42677</v>
      </c>
      <c r="B74" s="1066" t="s">
        <v>186</v>
      </c>
      <c r="C74" s="1133"/>
      <c r="D74" s="1128"/>
      <c r="E74" s="1133"/>
      <c r="F74" s="1133"/>
      <c r="G74" s="1133"/>
      <c r="H74" s="3482" t="s">
        <v>1949</v>
      </c>
      <c r="I74" s="3483"/>
      <c r="J74" s="1133"/>
      <c r="K74" s="2471"/>
      <c r="L74" s="3" t="s">
        <v>40</v>
      </c>
    </row>
    <row r="75" spans="1:12" ht="17.25" thickTop="1" thickBot="1" x14ac:dyDescent="0.3">
      <c r="A75" s="1058">
        <v>42682</v>
      </c>
      <c r="B75" s="1066" t="s">
        <v>12</v>
      </c>
      <c r="C75" s="1133">
        <v>165</v>
      </c>
      <c r="D75" s="1128">
        <f t="shared" si="0"/>
        <v>74.25</v>
      </c>
      <c r="E75" s="1133">
        <v>55</v>
      </c>
      <c r="F75" s="1133"/>
      <c r="G75" s="1133">
        <v>155</v>
      </c>
      <c r="H75" s="1133"/>
      <c r="I75" s="1133"/>
      <c r="J75" s="1133"/>
      <c r="K75" s="2471"/>
      <c r="L75" s="3" t="s">
        <v>22</v>
      </c>
    </row>
    <row r="76" spans="1:12" ht="20.100000000000001" customHeight="1" x14ac:dyDescent="0.25">
      <c r="A76" s="1058">
        <v>42730</v>
      </c>
      <c r="B76" s="1066" t="s">
        <v>14</v>
      </c>
      <c r="C76" s="3473" t="s">
        <v>1354</v>
      </c>
      <c r="D76" s="3474"/>
      <c r="E76" s="3474"/>
      <c r="F76" s="3474"/>
      <c r="G76" s="3474"/>
      <c r="H76" s="3474"/>
      <c r="I76" s="3474"/>
      <c r="J76" s="3475"/>
      <c r="K76" s="2465"/>
    </row>
    <row r="77" spans="1:12" ht="17.25" thickTop="1" thickBot="1" x14ac:dyDescent="0.3">
      <c r="A77" s="33">
        <v>42731</v>
      </c>
      <c r="B77" s="34" t="s">
        <v>12</v>
      </c>
      <c r="C77" s="1132">
        <v>170</v>
      </c>
      <c r="D77" s="1130">
        <f t="shared" si="0"/>
        <v>76.5</v>
      </c>
      <c r="E77" s="1132">
        <v>55</v>
      </c>
      <c r="F77" s="1132"/>
      <c r="G77" s="1132">
        <v>125</v>
      </c>
      <c r="H77" s="1132"/>
      <c r="I77" s="1132"/>
      <c r="J77" s="1132"/>
      <c r="K77" s="2565"/>
      <c r="L77" s="35" t="s">
        <v>1623</v>
      </c>
    </row>
    <row r="78" spans="1:12" ht="17.25" thickTop="1" thickBot="1" x14ac:dyDescent="0.3">
      <c r="A78" s="1055">
        <v>42804</v>
      </c>
      <c r="B78" s="1077" t="s">
        <v>12</v>
      </c>
      <c r="C78" s="323">
        <v>170</v>
      </c>
      <c r="D78" s="1134">
        <f t="shared" si="0"/>
        <v>76.5</v>
      </c>
      <c r="E78" s="323">
        <v>55</v>
      </c>
      <c r="F78" s="323"/>
      <c r="G78" s="323">
        <v>50</v>
      </c>
      <c r="H78" s="323"/>
      <c r="I78" s="323"/>
      <c r="J78" s="323"/>
      <c r="K78" s="2622"/>
      <c r="L78" s="21" t="s">
        <v>18</v>
      </c>
    </row>
    <row r="79" spans="1:12" ht="17.25" thickTop="1" thickBot="1" x14ac:dyDescent="0.3">
      <c r="A79" s="22">
        <v>42808</v>
      </c>
      <c r="B79" s="1010" t="s">
        <v>186</v>
      </c>
      <c r="C79" s="1133"/>
      <c r="D79" s="1128">
        <f t="shared" si="0"/>
        <v>0</v>
      </c>
      <c r="E79" s="1133"/>
      <c r="F79" s="1133"/>
      <c r="G79" s="1133"/>
      <c r="H79" s="1133">
        <v>4810</v>
      </c>
      <c r="I79" s="1133">
        <v>100</v>
      </c>
      <c r="J79" s="1133"/>
      <c r="K79" s="2471"/>
      <c r="L79" s="3" t="s">
        <v>40</v>
      </c>
    </row>
    <row r="80" spans="1:12" ht="17.25" thickTop="1" thickBot="1" x14ac:dyDescent="0.3">
      <c r="A80" s="22">
        <v>42846</v>
      </c>
      <c r="B80" s="1105" t="s">
        <v>12</v>
      </c>
      <c r="C80" s="1133">
        <v>175</v>
      </c>
      <c r="D80" s="1128">
        <f t="shared" si="0"/>
        <v>78.75</v>
      </c>
      <c r="E80" s="1133">
        <v>55</v>
      </c>
      <c r="F80" s="1133"/>
      <c r="G80" s="1133">
        <v>50</v>
      </c>
      <c r="H80" s="1133"/>
      <c r="I80" s="1133"/>
      <c r="J80" s="1133"/>
      <c r="K80" s="2471"/>
      <c r="L80" s="3" t="s">
        <v>18</v>
      </c>
    </row>
    <row r="81" spans="1:12" ht="57" customHeight="1" x14ac:dyDescent="0.25">
      <c r="A81" s="22">
        <v>42859</v>
      </c>
      <c r="B81" s="1121" t="s">
        <v>14</v>
      </c>
      <c r="C81" s="3473" t="s">
        <v>2175</v>
      </c>
      <c r="D81" s="3474"/>
      <c r="E81" s="3474"/>
      <c r="F81" s="3474"/>
      <c r="G81" s="3474"/>
      <c r="H81" s="3474"/>
      <c r="I81" s="3474"/>
      <c r="J81" s="3475"/>
      <c r="K81" s="2465"/>
    </row>
    <row r="82" spans="1:12" ht="24" customHeight="1" x14ac:dyDescent="0.25">
      <c r="A82" s="22">
        <v>42904</v>
      </c>
      <c r="B82" s="11" t="s">
        <v>12</v>
      </c>
      <c r="C82" s="1133">
        <v>180</v>
      </c>
      <c r="D82" s="1128">
        <f t="shared" si="0"/>
        <v>81</v>
      </c>
      <c r="E82" s="1133">
        <v>55</v>
      </c>
      <c r="F82" s="1133"/>
      <c r="G82" s="1133">
        <v>170</v>
      </c>
      <c r="H82" s="1133"/>
      <c r="I82" s="1133"/>
      <c r="J82" s="1133"/>
      <c r="K82" s="2471"/>
      <c r="L82" s="3" t="s">
        <v>2097</v>
      </c>
    </row>
    <row r="83" spans="1:12" ht="20.100000000000001" customHeight="1" x14ac:dyDescent="0.25">
      <c r="A83" s="22">
        <v>42947</v>
      </c>
      <c r="B83" s="11" t="s">
        <v>186</v>
      </c>
      <c r="C83" s="1133"/>
      <c r="D83" s="1128"/>
      <c r="E83" s="1133"/>
      <c r="F83" s="1133"/>
      <c r="G83" s="1133"/>
      <c r="H83" s="1133">
        <v>4710</v>
      </c>
      <c r="I83" s="1133">
        <v>100</v>
      </c>
      <c r="J83" s="1133"/>
      <c r="K83" s="2471"/>
      <c r="L83" s="3" t="s">
        <v>336</v>
      </c>
    </row>
    <row r="84" spans="1:12" ht="73.5" customHeight="1" x14ac:dyDescent="0.25">
      <c r="A84" s="22">
        <v>43039</v>
      </c>
      <c r="B84" s="1305" t="s">
        <v>14</v>
      </c>
      <c r="C84" s="3473" t="s">
        <v>2342</v>
      </c>
      <c r="D84" s="3474"/>
      <c r="E84" s="3474"/>
      <c r="F84" s="3474"/>
      <c r="G84" s="3474"/>
      <c r="H84" s="3474"/>
      <c r="I84" s="3474"/>
      <c r="J84" s="3475"/>
      <c r="K84" s="2465"/>
    </row>
    <row r="85" spans="1:12" ht="97.5" customHeight="1" x14ac:dyDescent="0.25">
      <c r="A85" s="1254">
        <v>43051</v>
      </c>
      <c r="B85" s="1255" t="s">
        <v>31</v>
      </c>
      <c r="C85" s="3583" t="s">
        <v>2366</v>
      </c>
      <c r="D85" s="3584"/>
      <c r="E85" s="3584"/>
      <c r="F85" s="3584"/>
      <c r="G85" s="3584"/>
      <c r="H85" s="3584"/>
      <c r="I85" s="3584"/>
      <c r="J85" s="3585"/>
      <c r="K85" s="2518"/>
      <c r="L85" s="1318" t="s">
        <v>2355</v>
      </c>
    </row>
    <row r="86" spans="1:12" ht="20.100000000000001" customHeight="1" x14ac:dyDescent="0.25">
      <c r="A86" s="22">
        <v>43057</v>
      </c>
      <c r="B86" s="1323" t="s">
        <v>12</v>
      </c>
      <c r="C86" s="1133">
        <v>180</v>
      </c>
      <c r="D86" s="1128">
        <f t="shared" si="0"/>
        <v>81</v>
      </c>
      <c r="E86" s="1133">
        <v>55</v>
      </c>
      <c r="F86" s="1133"/>
      <c r="G86" s="1133">
        <v>150</v>
      </c>
      <c r="H86" s="1133"/>
      <c r="I86" s="1133"/>
      <c r="J86" s="1133"/>
      <c r="K86" s="2471"/>
      <c r="L86" s="3" t="s">
        <v>2367</v>
      </c>
    </row>
    <row r="87" spans="1:12" ht="20.100000000000001" customHeight="1" x14ac:dyDescent="0.25">
      <c r="A87" s="1328">
        <v>43061</v>
      </c>
      <c r="B87" s="1327" t="s">
        <v>12</v>
      </c>
      <c r="C87" s="256">
        <v>215</v>
      </c>
      <c r="D87" s="1331">
        <f t="shared" si="0"/>
        <v>96.75</v>
      </c>
      <c r="E87" s="256">
        <v>55</v>
      </c>
      <c r="F87" s="256"/>
      <c r="G87" s="256">
        <v>50</v>
      </c>
      <c r="H87" s="256"/>
      <c r="I87" s="256"/>
      <c r="J87" s="256"/>
      <c r="K87" s="2550"/>
      <c r="L87" s="38" t="s">
        <v>18</v>
      </c>
    </row>
    <row r="88" spans="1:12" ht="35.25" customHeight="1" x14ac:dyDescent="0.25">
      <c r="A88" s="22">
        <v>43063</v>
      </c>
      <c r="B88" s="11" t="s">
        <v>186</v>
      </c>
      <c r="C88" s="1133"/>
      <c r="D88" s="1128"/>
      <c r="E88" s="1133"/>
      <c r="F88" s="1133"/>
      <c r="G88" s="1133"/>
      <c r="H88" s="1133">
        <v>5570</v>
      </c>
      <c r="I88" s="1133">
        <v>100</v>
      </c>
      <c r="J88" s="1133"/>
      <c r="K88" s="2471"/>
    </row>
    <row r="89" spans="1:12" ht="20.100000000000001" customHeight="1" thickBot="1" x14ac:dyDescent="0.3">
      <c r="A89" s="33">
        <v>43067</v>
      </c>
      <c r="B89" s="34" t="s">
        <v>12</v>
      </c>
      <c r="C89" s="1468">
        <v>180</v>
      </c>
      <c r="D89" s="1465">
        <f t="shared" si="0"/>
        <v>81</v>
      </c>
      <c r="E89" s="1468">
        <v>55</v>
      </c>
      <c r="F89" s="1468"/>
      <c r="G89" s="1468">
        <v>50</v>
      </c>
      <c r="H89" s="1468"/>
      <c r="I89" s="1468"/>
      <c r="J89" s="1468"/>
      <c r="K89" s="2565"/>
      <c r="L89" s="35" t="s">
        <v>18</v>
      </c>
    </row>
    <row r="90" spans="1:12" ht="17.25" thickTop="1" thickBot="1" x14ac:dyDescent="0.3">
      <c r="A90" s="1485">
        <v>43129</v>
      </c>
      <c r="B90" s="1488" t="s">
        <v>186</v>
      </c>
      <c r="C90" s="1461"/>
      <c r="D90" s="1019"/>
      <c r="E90" s="1461"/>
      <c r="F90" s="1461"/>
      <c r="G90" s="1461"/>
      <c r="H90" s="1461">
        <v>5000</v>
      </c>
      <c r="I90" s="1461">
        <v>100</v>
      </c>
      <c r="J90" s="1461"/>
      <c r="K90" s="2708"/>
      <c r="L90" s="47"/>
    </row>
    <row r="91" spans="1:12" ht="20.100000000000001" customHeight="1" x14ac:dyDescent="0.25">
      <c r="A91" s="1487">
        <v>43150</v>
      </c>
      <c r="B91" s="1486" t="s">
        <v>12</v>
      </c>
      <c r="C91" s="256">
        <v>115</v>
      </c>
      <c r="D91" s="1489">
        <f t="shared" si="0"/>
        <v>51.75</v>
      </c>
      <c r="E91" s="256">
        <v>55</v>
      </c>
      <c r="F91" s="256"/>
      <c r="G91" s="256">
        <v>135</v>
      </c>
      <c r="H91" s="256"/>
      <c r="I91" s="256"/>
      <c r="J91" s="256"/>
      <c r="K91" s="2550"/>
      <c r="L91" s="38" t="s">
        <v>2468</v>
      </c>
    </row>
    <row r="92" spans="1:12" ht="17.25" thickTop="1" thickBot="1" x14ac:dyDescent="0.3">
      <c r="A92" s="1487">
        <v>43151</v>
      </c>
      <c r="B92" s="1486" t="s">
        <v>186</v>
      </c>
      <c r="C92" s="256"/>
      <c r="D92" s="1489"/>
      <c r="E92" s="256"/>
      <c r="F92" s="256"/>
      <c r="G92" s="256"/>
      <c r="H92" s="256">
        <v>4940</v>
      </c>
      <c r="I92" s="256">
        <v>100</v>
      </c>
      <c r="J92" s="256"/>
      <c r="K92" s="2550"/>
      <c r="L92" s="38"/>
    </row>
    <row r="93" spans="1:12" ht="20.100000000000001" customHeight="1" x14ac:dyDescent="0.25">
      <c r="A93" s="22">
        <v>43154</v>
      </c>
      <c r="B93" s="11" t="s">
        <v>14</v>
      </c>
      <c r="C93" s="3473" t="s">
        <v>172</v>
      </c>
      <c r="D93" s="3474"/>
      <c r="E93" s="3474"/>
      <c r="F93" s="3474"/>
      <c r="G93" s="3474"/>
      <c r="H93" s="3474"/>
      <c r="I93" s="3474"/>
      <c r="J93" s="3475"/>
      <c r="K93" s="2465"/>
    </row>
    <row r="94" spans="1:12" ht="17.25" thickTop="1" thickBot="1" x14ac:dyDescent="0.3">
      <c r="A94" s="22">
        <v>43182</v>
      </c>
      <c r="B94" s="11" t="s">
        <v>12</v>
      </c>
      <c r="C94" s="1133">
        <v>155</v>
      </c>
      <c r="D94" s="1128">
        <f t="shared" si="0"/>
        <v>69.75</v>
      </c>
      <c r="E94" s="1133">
        <v>55</v>
      </c>
      <c r="F94" s="1133"/>
      <c r="G94" s="1133">
        <v>138</v>
      </c>
      <c r="H94" s="1133"/>
      <c r="I94" s="1133"/>
      <c r="J94" s="1133"/>
      <c r="K94" s="2471"/>
      <c r="L94" s="3" t="s">
        <v>296</v>
      </c>
    </row>
    <row r="95" spans="1:12" ht="62.25" customHeight="1" x14ac:dyDescent="0.25">
      <c r="A95" s="22">
        <v>43282</v>
      </c>
      <c r="B95" s="11" t="s">
        <v>14</v>
      </c>
      <c r="C95" s="3473" t="s">
        <v>2642</v>
      </c>
      <c r="D95" s="3474"/>
      <c r="E95" s="3474"/>
      <c r="F95" s="3474"/>
      <c r="G95" s="3474"/>
      <c r="H95" s="3474"/>
      <c r="I95" s="3474"/>
      <c r="J95" s="3475"/>
      <c r="K95" s="2465"/>
      <c r="L95" s="1623" t="s">
        <v>2641</v>
      </c>
    </row>
    <row r="96" spans="1:12" ht="33" thickTop="1" thickBot="1" x14ac:dyDescent="0.3">
      <c r="A96" s="1695">
        <v>43309</v>
      </c>
      <c r="B96" s="1694" t="s">
        <v>12</v>
      </c>
      <c r="C96" s="256">
        <v>80</v>
      </c>
      <c r="D96" s="1696">
        <f t="shared" si="0"/>
        <v>24</v>
      </c>
      <c r="E96" s="256">
        <v>70</v>
      </c>
      <c r="F96" s="256"/>
      <c r="G96" s="256">
        <v>98</v>
      </c>
      <c r="H96" s="256"/>
      <c r="I96" s="256"/>
      <c r="J96" s="256"/>
      <c r="K96" s="2550"/>
      <c r="L96" s="38" t="s">
        <v>2669</v>
      </c>
    </row>
    <row r="97" spans="1:12" ht="20.100000000000001" customHeight="1" x14ac:dyDescent="0.25">
      <c r="A97" s="1663">
        <v>43315</v>
      </c>
      <c r="B97" s="1664" t="s">
        <v>186</v>
      </c>
      <c r="C97" s="1133"/>
      <c r="D97" s="1128"/>
      <c r="E97" s="1133"/>
      <c r="F97" s="1133"/>
      <c r="G97" s="1133"/>
      <c r="H97" s="1133">
        <v>5160</v>
      </c>
      <c r="I97" s="1133">
        <v>100</v>
      </c>
      <c r="J97" s="1133"/>
      <c r="K97" s="2471"/>
      <c r="L97" s="3" t="s">
        <v>2454</v>
      </c>
    </row>
    <row r="98" spans="1:12" ht="20.100000000000001" customHeight="1" x14ac:dyDescent="0.25">
      <c r="A98" s="1695">
        <v>43342</v>
      </c>
      <c r="B98" s="1694" t="s">
        <v>12</v>
      </c>
      <c r="C98" s="1696">
        <v>115</v>
      </c>
      <c r="D98" s="1696">
        <f t="shared" si="0"/>
        <v>34.5</v>
      </c>
      <c r="E98" s="1696">
        <v>70</v>
      </c>
      <c r="F98" s="1696" t="s">
        <v>159</v>
      </c>
      <c r="G98" s="1696">
        <v>120</v>
      </c>
      <c r="H98" s="1696"/>
      <c r="I98" s="1696"/>
      <c r="J98" s="256"/>
      <c r="K98" s="2550"/>
      <c r="L98" s="38" t="s">
        <v>2705</v>
      </c>
    </row>
    <row r="99" spans="1:12" ht="20.100000000000001" customHeight="1" x14ac:dyDescent="0.25">
      <c r="A99" s="1742">
        <v>43343</v>
      </c>
      <c r="B99" s="1741" t="s">
        <v>186</v>
      </c>
      <c r="C99" s="256"/>
      <c r="D99" s="1743"/>
      <c r="E99" s="256"/>
      <c r="F99" s="256"/>
      <c r="G99" s="256"/>
      <c r="H99" s="256">
        <v>5055</v>
      </c>
      <c r="I99" s="256">
        <v>100</v>
      </c>
      <c r="J99" s="256"/>
      <c r="K99" s="2550"/>
      <c r="L99" s="38" t="s">
        <v>2454</v>
      </c>
    </row>
    <row r="100" spans="1:12" ht="20.100000000000001" customHeight="1" x14ac:dyDescent="0.25">
      <c r="A100" s="1742">
        <v>43374</v>
      </c>
      <c r="B100" s="1741" t="s">
        <v>186</v>
      </c>
      <c r="C100" s="256"/>
      <c r="D100" s="1743"/>
      <c r="E100" s="256"/>
      <c r="F100" s="256"/>
      <c r="G100" s="256"/>
      <c r="H100" s="256">
        <v>4800</v>
      </c>
      <c r="I100" s="256">
        <v>98</v>
      </c>
      <c r="J100" s="256"/>
      <c r="K100" s="2550"/>
      <c r="L100" s="38" t="s">
        <v>481</v>
      </c>
    </row>
    <row r="101" spans="1:12" ht="17.25" thickTop="1" thickBot="1" x14ac:dyDescent="0.3">
      <c r="A101" s="22">
        <v>43393</v>
      </c>
      <c r="B101" s="11" t="s">
        <v>12</v>
      </c>
      <c r="C101" s="1133">
        <v>100</v>
      </c>
      <c r="D101" s="1128">
        <f t="shared" si="0"/>
        <v>35</v>
      </c>
      <c r="E101" s="1133">
        <v>65</v>
      </c>
      <c r="F101" s="1133"/>
      <c r="G101" s="1133">
        <v>120</v>
      </c>
      <c r="H101" s="1133"/>
      <c r="I101" s="1133"/>
      <c r="J101" s="1133"/>
      <c r="K101" s="2471"/>
      <c r="L101" s="3" t="s">
        <v>2668</v>
      </c>
    </row>
    <row r="102" spans="1:12" ht="41.25" customHeight="1" x14ac:dyDescent="0.25">
      <c r="A102" s="22">
        <v>43403</v>
      </c>
      <c r="B102" s="11" t="s">
        <v>14</v>
      </c>
      <c r="C102" s="3473" t="s">
        <v>2795</v>
      </c>
      <c r="D102" s="3474"/>
      <c r="E102" s="3474"/>
      <c r="F102" s="3474"/>
      <c r="G102" s="3474"/>
      <c r="H102" s="3474"/>
      <c r="I102" s="3474"/>
      <c r="J102" s="3475"/>
      <c r="K102" s="2465"/>
      <c r="L102" s="1623" t="s">
        <v>2796</v>
      </c>
    </row>
    <row r="103" spans="1:12" ht="31.5" customHeight="1" thickBot="1" x14ac:dyDescent="0.3">
      <c r="A103" s="33">
        <v>43429</v>
      </c>
      <c r="B103" s="34" t="s">
        <v>14</v>
      </c>
      <c r="C103" s="3918" t="s">
        <v>2836</v>
      </c>
      <c r="D103" s="3919"/>
      <c r="E103" s="3919"/>
      <c r="F103" s="3919"/>
      <c r="G103" s="3919"/>
      <c r="H103" s="3919"/>
      <c r="I103" s="3919"/>
      <c r="J103" s="3920"/>
      <c r="K103" s="2599"/>
      <c r="L103" s="1908" t="s">
        <v>2837</v>
      </c>
    </row>
    <row r="104" spans="1:12" ht="20.100000000000001" customHeight="1" thickTop="1" x14ac:dyDescent="0.25">
      <c r="A104" s="1864">
        <v>43768</v>
      </c>
      <c r="B104" s="1879" t="s">
        <v>26</v>
      </c>
      <c r="C104" s="3703" t="s">
        <v>3707</v>
      </c>
      <c r="D104" s="3704"/>
      <c r="E104" s="3704"/>
      <c r="F104" s="3704"/>
      <c r="G104" s="3704"/>
      <c r="H104" s="3704"/>
      <c r="I104" s="3704"/>
      <c r="J104" s="3705"/>
      <c r="K104" s="2623"/>
      <c r="L104" s="21"/>
    </row>
    <row r="105" spans="1:12" x14ac:dyDescent="0.25">
      <c r="A105" s="22">
        <v>43927</v>
      </c>
      <c r="B105" s="11" t="s">
        <v>2802</v>
      </c>
      <c r="C105" s="3666" t="s">
        <v>3530</v>
      </c>
      <c r="D105" s="3667"/>
      <c r="E105" s="3667"/>
      <c r="F105" s="3667"/>
      <c r="G105" s="3667"/>
      <c r="H105" s="3667"/>
      <c r="I105" s="3667"/>
      <c r="J105" s="3668"/>
      <c r="K105" s="2547"/>
    </row>
    <row r="106" spans="1:12" x14ac:dyDescent="0.25">
      <c r="A106" s="22">
        <v>44076</v>
      </c>
      <c r="B106" s="11" t="s">
        <v>186</v>
      </c>
      <c r="C106" s="1133"/>
      <c r="D106" s="1128" t="s">
        <v>301</v>
      </c>
      <c r="E106" s="1133"/>
      <c r="F106" s="1133"/>
      <c r="G106" s="1133"/>
      <c r="H106" s="1133"/>
      <c r="I106" s="1133"/>
      <c r="J106" s="1133">
        <v>3440</v>
      </c>
      <c r="K106" s="2471"/>
      <c r="L106" s="3" t="s">
        <v>415</v>
      </c>
    </row>
    <row r="107" spans="1:12" x14ac:dyDescent="0.25">
      <c r="A107" s="22"/>
      <c r="B107" s="11"/>
      <c r="C107" s="1133"/>
      <c r="D107" s="1128">
        <f t="shared" ref="D107:D151" si="1">+C107*(100-E107)/100</f>
        <v>0</v>
      </c>
      <c r="E107" s="1133"/>
      <c r="F107" s="1133"/>
      <c r="G107" s="1133"/>
      <c r="H107" s="1133"/>
      <c r="I107" s="1133"/>
      <c r="J107" s="1133"/>
      <c r="K107" s="2471"/>
    </row>
    <row r="108" spans="1:12" ht="20.100000000000001" customHeight="1" x14ac:dyDescent="0.25">
      <c r="A108" s="22"/>
      <c r="B108" s="11"/>
      <c r="C108" s="1133"/>
      <c r="D108" s="1128">
        <f t="shared" si="1"/>
        <v>0</v>
      </c>
      <c r="E108" s="1133"/>
      <c r="F108" s="1133"/>
      <c r="G108" s="1133"/>
      <c r="H108" s="1133"/>
      <c r="I108" s="1133"/>
      <c r="J108" s="1133"/>
      <c r="K108" s="2471"/>
    </row>
    <row r="109" spans="1:12" ht="20.100000000000001" customHeight="1" x14ac:dyDescent="0.25">
      <c r="A109" s="22"/>
      <c r="B109" s="11"/>
      <c r="C109" s="1133"/>
      <c r="D109" s="1128">
        <f t="shared" si="1"/>
        <v>0</v>
      </c>
      <c r="E109" s="1133"/>
      <c r="F109" s="1133"/>
      <c r="G109" s="1133"/>
      <c r="H109" s="1133"/>
      <c r="I109" s="1133"/>
      <c r="J109" s="1133"/>
      <c r="K109" s="2471"/>
    </row>
    <row r="110" spans="1:12" x14ac:dyDescent="0.25">
      <c r="A110" s="22"/>
      <c r="B110" s="11"/>
      <c r="C110" s="1133"/>
      <c r="D110" s="1128">
        <f t="shared" si="1"/>
        <v>0</v>
      </c>
      <c r="E110" s="1133"/>
      <c r="F110" s="1133"/>
      <c r="G110" s="1133"/>
      <c r="H110" s="1133"/>
      <c r="I110" s="1133"/>
      <c r="J110" s="1133"/>
      <c r="K110" s="2471"/>
    </row>
    <row r="111" spans="1:12" x14ac:dyDescent="0.25">
      <c r="A111" s="22"/>
      <c r="B111" s="11"/>
      <c r="C111" s="1133"/>
      <c r="D111" s="1128">
        <f t="shared" si="1"/>
        <v>0</v>
      </c>
      <c r="E111" s="1133"/>
      <c r="F111" s="1133"/>
      <c r="G111" s="1133"/>
      <c r="H111" s="1133"/>
      <c r="I111" s="1133"/>
      <c r="J111" s="1133"/>
      <c r="K111" s="2471"/>
    </row>
    <row r="112" spans="1:12" x14ac:dyDescent="0.25">
      <c r="A112" s="22"/>
      <c r="B112" s="11"/>
      <c r="C112" s="1133"/>
      <c r="D112" s="1128">
        <f t="shared" si="1"/>
        <v>0</v>
      </c>
      <c r="E112" s="1133"/>
      <c r="F112" s="1133"/>
      <c r="G112" s="1133"/>
      <c r="H112" s="1133"/>
      <c r="I112" s="1133"/>
      <c r="J112" s="1133"/>
      <c r="K112" s="2471"/>
    </row>
    <row r="113" spans="1:11" x14ac:dyDescent="0.25">
      <c r="A113" s="22"/>
      <c r="B113" s="11"/>
      <c r="C113" s="1133"/>
      <c r="D113" s="1128">
        <f t="shared" si="1"/>
        <v>0</v>
      </c>
      <c r="E113" s="1133"/>
      <c r="F113" s="1133"/>
      <c r="G113" s="1133"/>
      <c r="H113" s="1133"/>
      <c r="I113" s="1133"/>
      <c r="J113" s="1133"/>
      <c r="K113" s="2471"/>
    </row>
    <row r="114" spans="1:11" x14ac:dyDescent="0.25">
      <c r="A114" s="22"/>
      <c r="B114" s="11"/>
      <c r="C114" s="1133"/>
      <c r="D114" s="1128">
        <f t="shared" si="1"/>
        <v>0</v>
      </c>
      <c r="E114" s="1133"/>
      <c r="F114" s="1133"/>
      <c r="G114" s="1133"/>
      <c r="H114" s="1133"/>
      <c r="I114" s="1133"/>
      <c r="J114" s="1133"/>
      <c r="K114" s="2471"/>
    </row>
    <row r="115" spans="1:11" x14ac:dyDescent="0.25">
      <c r="A115" s="22"/>
      <c r="B115" s="11"/>
      <c r="C115" s="1133"/>
      <c r="D115" s="1128">
        <f t="shared" si="1"/>
        <v>0</v>
      </c>
      <c r="E115" s="1133"/>
      <c r="F115" s="1133"/>
      <c r="G115" s="1133"/>
      <c r="H115" s="1133"/>
      <c r="I115" s="1133"/>
      <c r="J115" s="1133"/>
      <c r="K115" s="2471"/>
    </row>
    <row r="116" spans="1:11" ht="20.100000000000001" customHeight="1" x14ac:dyDescent="0.25">
      <c r="A116" s="22"/>
      <c r="B116" s="11"/>
      <c r="C116" s="1128"/>
      <c r="D116" s="1128">
        <f t="shared" si="1"/>
        <v>0</v>
      </c>
      <c r="E116" s="1128"/>
      <c r="F116" s="1128"/>
      <c r="G116" s="1128"/>
      <c r="H116" s="1128"/>
      <c r="I116" s="1128"/>
      <c r="J116" s="1133"/>
      <c r="K116" s="2471"/>
    </row>
    <row r="117" spans="1:11" ht="20.100000000000001" customHeight="1" x14ac:dyDescent="0.25">
      <c r="A117" s="22"/>
      <c r="B117" s="11"/>
      <c r="C117" s="1133"/>
      <c r="D117" s="1128">
        <f t="shared" si="1"/>
        <v>0</v>
      </c>
      <c r="E117" s="1133"/>
      <c r="F117" s="1133"/>
      <c r="G117" s="1133"/>
      <c r="H117" s="1133"/>
      <c r="I117" s="1133"/>
      <c r="J117" s="1133"/>
      <c r="K117" s="2471"/>
    </row>
    <row r="118" spans="1:11" ht="20.100000000000001" customHeight="1" x14ac:dyDescent="0.25">
      <c r="A118" s="22"/>
      <c r="B118" s="11"/>
      <c r="C118" s="1133"/>
      <c r="D118" s="1128">
        <f t="shared" si="1"/>
        <v>0</v>
      </c>
      <c r="E118" s="1133"/>
      <c r="F118" s="1133"/>
      <c r="G118" s="1133"/>
      <c r="H118" s="1133"/>
      <c r="I118" s="1133"/>
      <c r="J118" s="1133"/>
      <c r="K118" s="2471"/>
    </row>
    <row r="119" spans="1:11" ht="20.100000000000001" customHeight="1" x14ac:dyDescent="0.25">
      <c r="A119" s="22"/>
      <c r="B119" s="11"/>
      <c r="C119" s="1133"/>
      <c r="D119" s="1128">
        <f t="shared" si="1"/>
        <v>0</v>
      </c>
      <c r="E119" s="1133"/>
      <c r="F119" s="1133"/>
      <c r="G119" s="1133"/>
      <c r="H119" s="1133"/>
      <c r="I119" s="1133"/>
      <c r="J119" s="1133"/>
      <c r="K119" s="2471"/>
    </row>
    <row r="120" spans="1:11" x14ac:dyDescent="0.25">
      <c r="A120" s="22"/>
      <c r="B120" s="11"/>
      <c r="C120" s="1133"/>
      <c r="D120" s="1128">
        <f t="shared" si="1"/>
        <v>0</v>
      </c>
      <c r="E120" s="1133"/>
      <c r="F120" s="1133"/>
      <c r="G120" s="1133"/>
      <c r="H120" s="1133"/>
      <c r="I120" s="1133"/>
      <c r="J120" s="1133"/>
      <c r="K120" s="2471"/>
    </row>
    <row r="121" spans="1:11" ht="20.100000000000001" customHeight="1" x14ac:dyDescent="0.25">
      <c r="A121" s="22"/>
      <c r="B121" s="11"/>
      <c r="C121" s="1133"/>
      <c r="D121" s="1128">
        <f t="shared" si="1"/>
        <v>0</v>
      </c>
      <c r="E121" s="1133"/>
      <c r="F121" s="1133"/>
      <c r="G121" s="1133"/>
      <c r="H121" s="1133"/>
      <c r="I121" s="1133"/>
      <c r="J121" s="1133"/>
      <c r="K121" s="2471"/>
    </row>
    <row r="122" spans="1:11" ht="20.100000000000001" customHeight="1" x14ac:dyDescent="0.25">
      <c r="A122" s="22"/>
      <c r="B122" s="11"/>
      <c r="C122" s="1133"/>
      <c r="D122" s="1128">
        <f t="shared" si="1"/>
        <v>0</v>
      </c>
      <c r="E122" s="1133"/>
      <c r="F122" s="1133"/>
      <c r="G122" s="1133"/>
      <c r="H122" s="1133"/>
      <c r="I122" s="1133"/>
      <c r="J122" s="1133"/>
      <c r="K122" s="2471"/>
    </row>
    <row r="123" spans="1:11" ht="20.100000000000001" customHeight="1" x14ac:dyDescent="0.25">
      <c r="A123" s="22"/>
      <c r="B123" s="11"/>
      <c r="C123" s="1133"/>
      <c r="D123" s="1128">
        <f t="shared" si="1"/>
        <v>0</v>
      </c>
      <c r="E123" s="1133"/>
      <c r="F123" s="1133"/>
      <c r="G123" s="1133"/>
      <c r="H123" s="1133"/>
      <c r="I123" s="1133"/>
      <c r="J123" s="1133"/>
      <c r="K123" s="2471"/>
    </row>
    <row r="124" spans="1:11" ht="20.100000000000001" customHeight="1" x14ac:dyDescent="0.25">
      <c r="A124" s="22"/>
      <c r="B124" s="11"/>
      <c r="C124" s="1133"/>
      <c r="D124" s="1128">
        <f t="shared" si="1"/>
        <v>0</v>
      </c>
      <c r="E124" s="1133"/>
      <c r="F124" s="1133"/>
      <c r="G124" s="1133"/>
      <c r="H124" s="1133"/>
      <c r="I124" s="1133"/>
      <c r="J124" s="1133"/>
      <c r="K124" s="2471"/>
    </row>
    <row r="125" spans="1:11" ht="20.100000000000001" customHeight="1" x14ac:dyDescent="0.25">
      <c r="A125" s="22"/>
      <c r="B125" s="11"/>
      <c r="C125" s="1133"/>
      <c r="D125" s="1128">
        <f t="shared" si="1"/>
        <v>0</v>
      </c>
      <c r="E125" s="1133"/>
      <c r="F125" s="1133"/>
      <c r="G125" s="1133"/>
      <c r="H125" s="1133"/>
      <c r="I125" s="1133"/>
      <c r="J125" s="1133"/>
      <c r="K125" s="2471"/>
    </row>
    <row r="126" spans="1:11" ht="20.100000000000001" customHeight="1" x14ac:dyDescent="0.25">
      <c r="A126" s="22"/>
      <c r="B126" s="11"/>
      <c r="C126" s="1133"/>
      <c r="D126" s="1128">
        <f t="shared" si="1"/>
        <v>0</v>
      </c>
      <c r="E126" s="1133"/>
      <c r="F126" s="1133"/>
      <c r="G126" s="1133"/>
      <c r="H126" s="1133"/>
      <c r="I126" s="1133"/>
      <c r="J126" s="1133"/>
      <c r="K126" s="2471"/>
    </row>
    <row r="127" spans="1:11" ht="20.100000000000001" customHeight="1" x14ac:dyDescent="0.25">
      <c r="A127" s="22"/>
      <c r="B127" s="11"/>
      <c r="C127" s="1133"/>
      <c r="D127" s="1128">
        <f t="shared" si="1"/>
        <v>0</v>
      </c>
      <c r="E127" s="1133"/>
      <c r="F127" s="1133"/>
      <c r="G127" s="1133"/>
      <c r="H127" s="1133"/>
      <c r="I127" s="1133"/>
      <c r="J127" s="1133"/>
      <c r="K127" s="2471"/>
    </row>
    <row r="128" spans="1:11" ht="20.100000000000001" customHeight="1" x14ac:dyDescent="0.25">
      <c r="A128" s="22"/>
      <c r="B128" s="11"/>
      <c r="C128" s="1133"/>
      <c r="D128" s="1128">
        <f t="shared" si="1"/>
        <v>0</v>
      </c>
      <c r="E128" s="1133"/>
      <c r="F128" s="1133"/>
      <c r="G128" s="1133"/>
      <c r="H128" s="1133"/>
      <c r="I128" s="1133"/>
      <c r="J128" s="1133"/>
      <c r="K128" s="2471"/>
    </row>
    <row r="129" spans="1:11" x14ac:dyDescent="0.25">
      <c r="A129" s="22"/>
      <c r="B129" s="11"/>
      <c r="C129" s="1133"/>
      <c r="D129" s="1128">
        <f t="shared" si="1"/>
        <v>0</v>
      </c>
      <c r="E129" s="1133"/>
      <c r="F129" s="1133"/>
      <c r="G129" s="1133"/>
      <c r="H129" s="1133"/>
      <c r="I129" s="1133"/>
      <c r="J129" s="1133"/>
      <c r="K129" s="2471"/>
    </row>
    <row r="130" spans="1:11" ht="20.100000000000001" customHeight="1" x14ac:dyDescent="0.25">
      <c r="A130" s="22"/>
      <c r="B130" s="11"/>
      <c r="C130" s="1128"/>
      <c r="D130" s="1128">
        <f t="shared" si="1"/>
        <v>0</v>
      </c>
      <c r="E130" s="1128"/>
      <c r="F130" s="1128"/>
      <c r="G130" s="1128"/>
      <c r="H130" s="1128"/>
      <c r="I130" s="1128"/>
      <c r="J130" s="1133"/>
      <c r="K130" s="2471"/>
    </row>
    <row r="131" spans="1:11" x14ac:dyDescent="0.25">
      <c r="A131" s="22"/>
      <c r="B131" s="11"/>
      <c r="C131" s="1133"/>
      <c r="D131" s="1128">
        <f t="shared" si="1"/>
        <v>0</v>
      </c>
      <c r="E131" s="1133"/>
      <c r="F131" s="1133"/>
      <c r="G131" s="1133"/>
      <c r="H131" s="1133"/>
      <c r="I131" s="1133"/>
      <c r="J131" s="1133"/>
      <c r="K131" s="2471"/>
    </row>
    <row r="132" spans="1:11" x14ac:dyDescent="0.25">
      <c r="A132" s="22"/>
      <c r="B132" s="11"/>
      <c r="C132" s="1133"/>
      <c r="D132" s="1128">
        <f t="shared" si="1"/>
        <v>0</v>
      </c>
      <c r="E132" s="1133"/>
      <c r="F132" s="1133"/>
      <c r="G132" s="1133"/>
      <c r="H132" s="1133"/>
      <c r="I132" s="1133"/>
      <c r="J132" s="1133"/>
      <c r="K132" s="2471"/>
    </row>
    <row r="133" spans="1:11" x14ac:dyDescent="0.25">
      <c r="A133" s="22"/>
      <c r="B133" s="11"/>
      <c r="C133" s="1133"/>
      <c r="D133" s="1128">
        <f t="shared" si="1"/>
        <v>0</v>
      </c>
      <c r="E133" s="1133"/>
      <c r="F133" s="1133"/>
      <c r="G133" s="1133"/>
      <c r="H133" s="1133"/>
      <c r="I133" s="1133"/>
      <c r="J133" s="1133"/>
      <c r="K133" s="2471"/>
    </row>
    <row r="134" spans="1:11" x14ac:dyDescent="0.25">
      <c r="A134" s="22"/>
      <c r="B134" s="11"/>
      <c r="C134" s="1133"/>
      <c r="D134" s="1128">
        <f t="shared" si="1"/>
        <v>0</v>
      </c>
      <c r="E134" s="1133"/>
      <c r="F134" s="1133"/>
      <c r="G134" s="1133"/>
      <c r="H134" s="1133"/>
      <c r="I134" s="1133"/>
      <c r="J134" s="1133"/>
      <c r="K134" s="2471"/>
    </row>
    <row r="135" spans="1:11" x14ac:dyDescent="0.25">
      <c r="A135" s="22"/>
      <c r="B135" s="11"/>
      <c r="C135" s="1133"/>
      <c r="D135" s="1128">
        <f t="shared" si="1"/>
        <v>0</v>
      </c>
      <c r="E135" s="1133"/>
      <c r="F135" s="1133"/>
      <c r="G135" s="1133"/>
      <c r="H135" s="1133"/>
      <c r="I135" s="1133"/>
      <c r="J135" s="1133"/>
      <c r="K135" s="2471"/>
    </row>
    <row r="136" spans="1:11" x14ac:dyDescent="0.25">
      <c r="A136" s="22"/>
      <c r="B136" s="11"/>
      <c r="C136" s="1133"/>
      <c r="D136" s="1128">
        <f t="shared" si="1"/>
        <v>0</v>
      </c>
      <c r="E136" s="1133"/>
      <c r="F136" s="1133"/>
      <c r="G136" s="1133"/>
      <c r="H136" s="1133"/>
      <c r="I136" s="1133"/>
      <c r="J136" s="1133"/>
      <c r="K136" s="2471"/>
    </row>
    <row r="137" spans="1:11" x14ac:dyDescent="0.25">
      <c r="A137" s="22"/>
      <c r="B137" s="11"/>
      <c r="C137" s="1133"/>
      <c r="D137" s="1128">
        <f t="shared" si="1"/>
        <v>0</v>
      </c>
      <c r="E137" s="1133"/>
      <c r="F137" s="1133"/>
      <c r="G137" s="1133"/>
      <c r="H137" s="1133"/>
      <c r="I137" s="1133"/>
      <c r="J137" s="1133"/>
      <c r="K137" s="2471"/>
    </row>
    <row r="138" spans="1:11" x14ac:dyDescent="0.25">
      <c r="A138" s="22"/>
      <c r="B138" s="11"/>
      <c r="C138" s="1133"/>
      <c r="D138" s="1128">
        <f t="shared" si="1"/>
        <v>0</v>
      </c>
      <c r="E138" s="1133"/>
      <c r="F138" s="1133"/>
      <c r="G138" s="1133"/>
      <c r="H138" s="1133"/>
      <c r="I138" s="1133"/>
      <c r="J138" s="1133"/>
      <c r="K138" s="2471"/>
    </row>
    <row r="139" spans="1:11" x14ac:dyDescent="0.25">
      <c r="A139" s="22"/>
      <c r="B139" s="11"/>
      <c r="C139" s="1133"/>
      <c r="D139" s="1128">
        <f t="shared" si="1"/>
        <v>0</v>
      </c>
      <c r="E139" s="1133"/>
      <c r="F139" s="1133"/>
      <c r="G139" s="1133"/>
      <c r="H139" s="1133"/>
      <c r="I139" s="1133"/>
      <c r="J139" s="1133"/>
      <c r="K139" s="2471"/>
    </row>
    <row r="140" spans="1:11" x14ac:dyDescent="0.25">
      <c r="A140" s="22"/>
      <c r="B140" s="11"/>
      <c r="C140" s="1133"/>
      <c r="D140" s="1128">
        <f t="shared" si="1"/>
        <v>0</v>
      </c>
      <c r="E140" s="1133"/>
      <c r="F140" s="1133"/>
      <c r="G140" s="1133"/>
      <c r="H140" s="1133"/>
      <c r="I140" s="1133"/>
      <c r="J140" s="1133"/>
      <c r="K140" s="2471"/>
    </row>
    <row r="141" spans="1:11" x14ac:dyDescent="0.25">
      <c r="A141" s="22"/>
      <c r="B141" s="11"/>
      <c r="C141" s="1133"/>
      <c r="D141" s="1128">
        <f t="shared" si="1"/>
        <v>0</v>
      </c>
      <c r="E141" s="1133"/>
      <c r="F141" s="1133"/>
      <c r="G141" s="1133"/>
      <c r="H141" s="1133"/>
      <c r="I141" s="1133"/>
      <c r="J141" s="1133"/>
      <c r="K141" s="2471"/>
    </row>
    <row r="142" spans="1:11" x14ac:dyDescent="0.25">
      <c r="A142" s="22"/>
      <c r="B142" s="11"/>
      <c r="C142" s="1133"/>
      <c r="D142" s="1128">
        <f t="shared" si="1"/>
        <v>0</v>
      </c>
      <c r="E142" s="1133"/>
      <c r="F142" s="1133"/>
      <c r="G142" s="1133"/>
      <c r="H142" s="1133"/>
      <c r="I142" s="1133"/>
      <c r="J142" s="1133"/>
      <c r="K142" s="2471"/>
    </row>
    <row r="143" spans="1:11" x14ac:dyDescent="0.25">
      <c r="A143" s="22"/>
      <c r="B143" s="11"/>
      <c r="C143" s="1133"/>
      <c r="D143" s="1128">
        <f t="shared" si="1"/>
        <v>0</v>
      </c>
      <c r="E143" s="1133"/>
      <c r="F143" s="1133"/>
      <c r="G143" s="1133"/>
      <c r="H143" s="1133"/>
      <c r="I143" s="1133"/>
      <c r="J143" s="1133"/>
      <c r="K143" s="2471"/>
    </row>
    <row r="144" spans="1:11" x14ac:dyDescent="0.25">
      <c r="A144" s="22"/>
      <c r="B144" s="11"/>
      <c r="C144" s="1133"/>
      <c r="D144" s="1128">
        <f t="shared" si="1"/>
        <v>0</v>
      </c>
      <c r="E144" s="1133"/>
      <c r="F144" s="1133"/>
      <c r="G144" s="1133"/>
      <c r="H144" s="1133"/>
      <c r="I144" s="1133"/>
      <c r="J144" s="1133"/>
      <c r="K144" s="2471"/>
    </row>
    <row r="145" spans="1:11" x14ac:dyDescent="0.25">
      <c r="A145" s="22"/>
      <c r="B145" s="11"/>
      <c r="C145" s="1133"/>
      <c r="D145" s="1128">
        <f t="shared" si="1"/>
        <v>0</v>
      </c>
      <c r="E145" s="1133"/>
      <c r="F145" s="1133"/>
      <c r="G145" s="1133"/>
      <c r="H145" s="1133"/>
      <c r="I145" s="1133"/>
      <c r="J145" s="1133"/>
      <c r="K145" s="2471"/>
    </row>
    <row r="146" spans="1:11" x14ac:dyDescent="0.25">
      <c r="A146" s="22"/>
      <c r="B146" s="11"/>
      <c r="C146" s="1133"/>
      <c r="D146" s="1128">
        <f t="shared" si="1"/>
        <v>0</v>
      </c>
      <c r="E146" s="1133"/>
      <c r="F146" s="1133"/>
      <c r="G146" s="1133"/>
      <c r="H146" s="1133"/>
      <c r="I146" s="1133"/>
      <c r="J146" s="1133"/>
      <c r="K146" s="2471"/>
    </row>
    <row r="147" spans="1:11" x14ac:dyDescent="0.25">
      <c r="A147" s="22"/>
      <c r="B147" s="11"/>
      <c r="C147" s="1133"/>
      <c r="D147" s="1128">
        <f t="shared" si="1"/>
        <v>0</v>
      </c>
      <c r="E147" s="1133"/>
      <c r="F147" s="1133"/>
      <c r="G147" s="1133"/>
      <c r="H147" s="1133"/>
      <c r="I147" s="1133"/>
      <c r="J147" s="1133"/>
      <c r="K147" s="2471"/>
    </row>
    <row r="148" spans="1:11" x14ac:dyDescent="0.25">
      <c r="A148" s="22"/>
      <c r="B148" s="11"/>
      <c r="C148" s="1133"/>
      <c r="D148" s="1128">
        <f t="shared" si="1"/>
        <v>0</v>
      </c>
      <c r="E148" s="1133"/>
      <c r="F148" s="1133"/>
      <c r="G148" s="1133"/>
      <c r="H148" s="1133"/>
      <c r="I148" s="1133"/>
      <c r="J148" s="1133"/>
      <c r="K148" s="2471"/>
    </row>
    <row r="149" spans="1:11" x14ac:dyDescent="0.25">
      <c r="A149" s="22"/>
      <c r="B149" s="11"/>
      <c r="C149" s="1133"/>
      <c r="D149" s="1128">
        <f t="shared" si="1"/>
        <v>0</v>
      </c>
      <c r="E149" s="1133"/>
      <c r="F149" s="1133"/>
      <c r="G149" s="1133"/>
      <c r="H149" s="1133"/>
      <c r="I149" s="1133"/>
      <c r="J149" s="1133"/>
      <c r="K149" s="2471"/>
    </row>
    <row r="150" spans="1:11" x14ac:dyDescent="0.25">
      <c r="A150" s="22"/>
      <c r="B150" s="11"/>
      <c r="C150" s="1133"/>
      <c r="D150" s="1128">
        <f t="shared" si="1"/>
        <v>0</v>
      </c>
      <c r="E150" s="1133"/>
      <c r="F150" s="1133"/>
      <c r="G150" s="1133"/>
      <c r="H150" s="1133"/>
      <c r="I150" s="1133"/>
      <c r="J150" s="1133"/>
      <c r="K150" s="2471"/>
    </row>
    <row r="151" spans="1:11" x14ac:dyDescent="0.25">
      <c r="A151" s="22"/>
      <c r="B151" s="11"/>
      <c r="C151" s="1133"/>
      <c r="D151" s="1128">
        <f t="shared" si="1"/>
        <v>0</v>
      </c>
      <c r="E151" s="1133"/>
      <c r="F151" s="1133"/>
      <c r="G151" s="1133"/>
      <c r="H151" s="1133"/>
      <c r="I151" s="1133"/>
      <c r="J151" s="1133"/>
      <c r="K151" s="2471"/>
    </row>
    <row r="152" spans="1:11" x14ac:dyDescent="0.25">
      <c r="A152" s="22"/>
      <c r="B152" s="11"/>
      <c r="C152" s="1133"/>
      <c r="D152" s="1128"/>
      <c r="E152" s="1133"/>
      <c r="F152" s="1133"/>
      <c r="G152" s="1133"/>
      <c r="H152" s="1133"/>
      <c r="I152" s="1133"/>
      <c r="J152" s="1133"/>
      <c r="K152" s="2471"/>
    </row>
    <row r="153" spans="1:11" x14ac:dyDescent="0.25">
      <c r="A153" s="22"/>
      <c r="B153" s="11"/>
      <c r="C153" s="1133"/>
      <c r="D153" s="1128"/>
      <c r="E153" s="1133"/>
      <c r="F153" s="1133"/>
      <c r="G153" s="1133"/>
      <c r="H153" s="1133"/>
      <c r="I153" s="1133"/>
      <c r="J153" s="1133"/>
      <c r="K153" s="2471"/>
    </row>
    <row r="154" spans="1:11" x14ac:dyDescent="0.25">
      <c r="A154" s="22"/>
      <c r="B154" s="11"/>
      <c r="C154" s="1133"/>
      <c r="D154" s="1128"/>
      <c r="E154" s="1133"/>
      <c r="F154" s="1133"/>
      <c r="G154" s="1133"/>
      <c r="H154" s="1133"/>
      <c r="I154" s="1133"/>
      <c r="J154" s="1133"/>
      <c r="K154" s="2471"/>
    </row>
    <row r="155" spans="1:11" x14ac:dyDescent="0.25">
      <c r="A155" s="22"/>
      <c r="B155" s="11"/>
      <c r="C155" s="1133"/>
      <c r="D155" s="1128"/>
      <c r="E155" s="1133"/>
      <c r="F155" s="1133"/>
      <c r="G155" s="1133"/>
      <c r="H155" s="1133"/>
      <c r="I155" s="1133"/>
      <c r="J155" s="1133"/>
      <c r="K155" s="2471"/>
    </row>
    <row r="156" spans="1:11" x14ac:dyDescent="0.25">
      <c r="A156" s="22"/>
      <c r="C156" s="1133"/>
      <c r="D156" s="1133"/>
      <c r="E156" s="1133"/>
      <c r="F156" s="1133"/>
      <c r="G156" s="1133"/>
      <c r="H156" s="1133"/>
      <c r="I156" s="1133"/>
      <c r="J156" s="1133"/>
      <c r="K156" s="2471"/>
    </row>
    <row r="157" spans="1:11" x14ac:dyDescent="0.25">
      <c r="A157" s="22"/>
      <c r="C157" s="1133"/>
      <c r="D157" s="1133"/>
      <c r="E157" s="1133"/>
      <c r="F157" s="1133"/>
      <c r="G157" s="1133"/>
      <c r="H157" s="1133"/>
      <c r="I157" s="1133"/>
      <c r="J157" s="1133"/>
      <c r="K157" s="2471"/>
    </row>
    <row r="158" spans="1:11" x14ac:dyDescent="0.25">
      <c r="A158" s="22"/>
      <c r="C158" s="1133"/>
      <c r="D158" s="1133"/>
      <c r="E158" s="1133"/>
      <c r="F158" s="1133"/>
      <c r="G158" s="1133"/>
      <c r="H158" s="1133"/>
      <c r="I158" s="1133"/>
      <c r="J158" s="1133"/>
      <c r="K158" s="2471"/>
    </row>
    <row r="159" spans="1:11" x14ac:dyDescent="0.25">
      <c r="A159" s="22"/>
      <c r="C159" s="1133"/>
      <c r="D159" s="1133"/>
      <c r="E159" s="1133"/>
      <c r="F159" s="1133"/>
      <c r="G159" s="1133"/>
      <c r="H159" s="1133"/>
      <c r="I159" s="1133"/>
      <c r="J159" s="1133"/>
      <c r="K159" s="2471"/>
    </row>
    <row r="160" spans="1:11" x14ac:dyDescent="0.25">
      <c r="C160" s="1133"/>
      <c r="D160" s="1133"/>
      <c r="E160" s="1133"/>
      <c r="F160" s="1133"/>
      <c r="G160" s="1133"/>
      <c r="H160" s="1133"/>
      <c r="I160" s="1133"/>
      <c r="J160" s="1133"/>
      <c r="K160" s="2471"/>
    </row>
  </sheetData>
  <autoFilter ref="B6:K6"/>
  <customSheetViews>
    <customSheetView guid="{A61807DE-1A9F-4D9E-AA9C-2C2A4B8D3195}" showAutoFilter="1">
      <pane ySplit="6" topLeftCell="A76" activePane="bottomLeft" state="frozen"/>
      <selection pane="bottomLeft" activeCell="K69" sqref="K69"/>
      <pageMargins left="0.7" right="0.7" top="0.75" bottom="0.75" header="0.3" footer="0.3"/>
      <pageSetup paperSize="9" orientation="portrait" r:id="rId1"/>
      <autoFilter ref="B6:B174"/>
    </customSheetView>
    <customSheetView guid="{C5727CAE-36E7-4F5C-A23D-3D3BFC529126}" showAutoFilter="1">
      <pane ySplit="6" topLeftCell="A76" activePane="bottomLeft" state="frozen"/>
      <selection pane="bottomLeft" activeCell="K69" sqref="K69"/>
      <pageMargins left="0.7" right="0.7" top="0.75" bottom="0.75" header="0.3" footer="0.3"/>
      <pageSetup paperSize="9" orientation="portrait" r:id="rId2"/>
      <autoFilter ref="B6:B174"/>
    </customSheetView>
    <customSheetView guid="{DA733677-58EB-43A1-AB08-BCD2B2774334}" showAutoFilter="1">
      <pane ySplit="6" topLeftCell="A76" activePane="bottomLeft" state="frozen"/>
      <selection pane="bottomLeft" activeCell="K69" sqref="K69"/>
      <pageMargins left="0.7" right="0.7" top="0.75" bottom="0.75" header="0.3" footer="0.3"/>
      <pageSetup paperSize="9" orientation="portrait" r:id="rId3"/>
      <autoFilter ref="B6:B174"/>
    </customSheetView>
  </customSheetViews>
  <mergeCells count="51">
    <mergeCell ref="C105:J105"/>
    <mergeCell ref="C104:J104"/>
    <mergeCell ref="A1:L1"/>
    <mergeCell ref="A2:B2"/>
    <mergeCell ref="C2:F2"/>
    <mergeCell ref="G2:H2"/>
    <mergeCell ref="I2:J2"/>
    <mergeCell ref="G3:H3"/>
    <mergeCell ref="A4:B4"/>
    <mergeCell ref="C18:J18"/>
    <mergeCell ref="I4:J4"/>
    <mergeCell ref="A3:B3"/>
    <mergeCell ref="I3:J3"/>
    <mergeCell ref="C4:F4"/>
    <mergeCell ref="C3:F3"/>
    <mergeCell ref="G4:H4"/>
    <mergeCell ref="A5:B5"/>
    <mergeCell ref="A54:A55"/>
    <mergeCell ref="C57:J57"/>
    <mergeCell ref="C84:J84"/>
    <mergeCell ref="C81:J81"/>
    <mergeCell ref="H74:I74"/>
    <mergeCell ref="C66:J66"/>
    <mergeCell ref="C55:J55"/>
    <mergeCell ref="C76:J76"/>
    <mergeCell ref="C67:J67"/>
    <mergeCell ref="C69:J69"/>
    <mergeCell ref="C63:J63"/>
    <mergeCell ref="C19:J19"/>
    <mergeCell ref="C21:J21"/>
    <mergeCell ref="C5:F5"/>
    <mergeCell ref="C103:J103"/>
    <mergeCell ref="C43:J43"/>
    <mergeCell ref="C36:J36"/>
    <mergeCell ref="C23:J23"/>
    <mergeCell ref="C25:J25"/>
    <mergeCell ref="C28:J28"/>
    <mergeCell ref="C31:J31"/>
    <mergeCell ref="C33:J33"/>
    <mergeCell ref="C102:J102"/>
    <mergeCell ref="C95:J95"/>
    <mergeCell ref="C93:J93"/>
    <mergeCell ref="C85:J85"/>
    <mergeCell ref="K2:L2"/>
    <mergeCell ref="K3:L3"/>
    <mergeCell ref="K4:L4"/>
    <mergeCell ref="K5:L5"/>
    <mergeCell ref="C39:J39"/>
    <mergeCell ref="C38:J38"/>
    <mergeCell ref="C22:J22"/>
    <mergeCell ref="I5:J5"/>
  </mergeCells>
  <hyperlinks>
    <hyperlink ref="B28" r:id="rId4"/>
    <hyperlink ref="B67" r:id="rId5" location="44 FINAL.xls"/>
  </hyperlinks>
  <pageMargins left="0.7" right="0.7" top="0.75" bottom="0.75" header="0.3" footer="0.3"/>
  <pageSetup paperSize="9" orientation="portrait" r:id="rId6"/>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M391"/>
  <sheetViews>
    <sheetView zoomScaleNormal="100" workbookViewId="0">
      <pane ySplit="6" topLeftCell="A139" activePane="bottomLeft" state="frozen"/>
      <selection activeCell="C163" sqref="C163:J163"/>
      <selection pane="bottomLeft" activeCell="D155" sqref="D155"/>
    </sheetView>
  </sheetViews>
  <sheetFormatPr defaultRowHeight="15.75" x14ac:dyDescent="0.25"/>
  <cols>
    <col min="1" max="1" width="11" style="24" customWidth="1"/>
    <col min="2" max="2" width="10.140625" style="23" customWidth="1"/>
    <col min="3" max="10" width="12.85546875" style="23" customWidth="1"/>
    <col min="11" max="11" width="15.7109375" style="2453" customWidth="1"/>
    <col min="12" max="12" width="49.85546875" style="3" customWidth="1"/>
    <col min="13" max="13" width="34" style="10" customWidth="1"/>
    <col min="14" max="16384" width="9.140625" style="10"/>
  </cols>
  <sheetData>
    <row r="1" spans="1:13" s="2" customFormat="1" ht="30.75" customHeight="1" thickTop="1" x14ac:dyDescent="0.25">
      <c r="A1" s="3465" t="s">
        <v>579</v>
      </c>
      <c r="B1" s="3466"/>
      <c r="C1" s="3466"/>
      <c r="D1" s="3466"/>
      <c r="E1" s="3466"/>
      <c r="F1" s="3466"/>
      <c r="G1" s="3466"/>
      <c r="H1" s="3466"/>
      <c r="I1" s="3466"/>
      <c r="J1" s="3466"/>
      <c r="K1" s="3466"/>
      <c r="L1" s="3467"/>
      <c r="M1" s="1"/>
    </row>
    <row r="2" spans="1:13" s="5" customFormat="1" ht="20.25" customHeight="1" x14ac:dyDescent="0.25">
      <c r="A2" s="3463" t="s">
        <v>259</v>
      </c>
      <c r="B2" s="3464"/>
      <c r="C2" s="3445">
        <f xml:space="preserve"> (84+120+25 )*25</f>
        <v>5725</v>
      </c>
      <c r="D2" s="3446"/>
      <c r="E2" s="3446"/>
      <c r="F2" s="3446"/>
      <c r="G2" s="3516" t="s">
        <v>479</v>
      </c>
      <c r="H2" s="3516"/>
      <c r="I2" s="3525" t="s">
        <v>260</v>
      </c>
      <c r="J2" s="3438"/>
      <c r="K2" s="3500" t="s">
        <v>267</v>
      </c>
      <c r="L2" s="3501"/>
      <c r="M2" s="4"/>
    </row>
    <row r="3" spans="1:13" s="5" customFormat="1" ht="20.25" customHeight="1" x14ac:dyDescent="0.25">
      <c r="A3" s="3463" t="s">
        <v>261</v>
      </c>
      <c r="B3" s="3464"/>
      <c r="C3" s="3445" t="s">
        <v>279</v>
      </c>
      <c r="D3" s="3446"/>
      <c r="E3" s="3446"/>
      <c r="F3" s="3446"/>
      <c r="G3" s="3516"/>
      <c r="H3" s="3516"/>
      <c r="I3" s="3525" t="s">
        <v>262</v>
      </c>
      <c r="J3" s="3438"/>
      <c r="K3" s="3500" t="s">
        <v>274</v>
      </c>
      <c r="L3" s="3501"/>
      <c r="M3" s="851" t="s">
        <v>1922</v>
      </c>
    </row>
    <row r="4" spans="1:13" s="5" customFormat="1" ht="20.25" customHeight="1" x14ac:dyDescent="0.25">
      <c r="A4" s="3463" t="s">
        <v>263</v>
      </c>
      <c r="B4" s="3464"/>
      <c r="C4" s="3445" t="s">
        <v>1555</v>
      </c>
      <c r="D4" s="3446"/>
      <c r="E4" s="3446"/>
      <c r="F4" s="3446"/>
      <c r="G4" s="3929" t="s">
        <v>4435</v>
      </c>
      <c r="H4" s="3929"/>
      <c r="I4" s="3525" t="s">
        <v>264</v>
      </c>
      <c r="J4" s="3438"/>
      <c r="K4" s="3500" t="s">
        <v>1906</v>
      </c>
      <c r="L4" s="3501"/>
      <c r="M4" s="4"/>
    </row>
    <row r="5" spans="1:13" s="5" customFormat="1" ht="72" customHeight="1" thickBot="1" x14ac:dyDescent="0.3">
      <c r="A5" s="3448" t="s">
        <v>265</v>
      </c>
      <c r="B5" s="3449"/>
      <c r="C5" s="3742" t="s">
        <v>2519</v>
      </c>
      <c r="D5" s="3451"/>
      <c r="E5" s="3451"/>
      <c r="F5" s="3451"/>
      <c r="G5" s="3516" t="s">
        <v>2514</v>
      </c>
      <c r="H5" s="3516"/>
      <c r="I5" s="3525" t="s">
        <v>397</v>
      </c>
      <c r="J5" s="3438"/>
      <c r="K5" s="3610" t="s">
        <v>3779</v>
      </c>
      <c r="L5" s="3611"/>
      <c r="M5" s="4"/>
    </row>
    <row r="6" spans="1:13" ht="43.5" customHeight="1" thickTop="1" thickBot="1" x14ac:dyDescent="0.3">
      <c r="A6" s="25" t="s">
        <v>1</v>
      </c>
      <c r="B6" s="26" t="s">
        <v>0</v>
      </c>
      <c r="C6" s="26" t="s">
        <v>2</v>
      </c>
      <c r="D6" s="26" t="s">
        <v>3</v>
      </c>
      <c r="E6" s="26" t="s">
        <v>4</v>
      </c>
      <c r="F6" s="26" t="s">
        <v>5</v>
      </c>
      <c r="G6" s="1106" t="s">
        <v>6</v>
      </c>
      <c r="H6" s="1106" t="s">
        <v>7</v>
      </c>
      <c r="I6" s="26" t="s">
        <v>8</v>
      </c>
      <c r="J6" s="26" t="s">
        <v>9</v>
      </c>
      <c r="K6" s="2673" t="s">
        <v>3817</v>
      </c>
      <c r="L6" s="27" t="s">
        <v>10</v>
      </c>
    </row>
    <row r="7" spans="1:13" ht="20.100000000000001" customHeight="1" thickTop="1" x14ac:dyDescent="0.25">
      <c r="A7" s="19">
        <v>40570</v>
      </c>
      <c r="B7" s="20" t="s">
        <v>16</v>
      </c>
      <c r="C7" s="3768" t="s">
        <v>34</v>
      </c>
      <c r="D7" s="3768"/>
      <c r="E7" s="3768"/>
      <c r="F7" s="3768"/>
      <c r="G7" s="3768"/>
      <c r="H7" s="3768"/>
      <c r="I7" s="3768"/>
      <c r="J7" s="3768"/>
      <c r="K7" s="2770" t="s">
        <v>2072</v>
      </c>
      <c r="L7" s="21"/>
    </row>
    <row r="8" spans="1:13" ht="20.100000000000001" customHeight="1" x14ac:dyDescent="0.25">
      <c r="A8" s="22">
        <v>40572</v>
      </c>
      <c r="B8" s="11" t="s">
        <v>16</v>
      </c>
      <c r="C8" s="3445" t="s">
        <v>36</v>
      </c>
      <c r="D8" s="3446"/>
      <c r="E8" s="3446"/>
      <c r="F8" s="3446"/>
      <c r="G8" s="3446"/>
      <c r="H8" s="3446"/>
      <c r="I8" s="3446"/>
      <c r="J8" s="3447"/>
      <c r="K8" s="2454"/>
    </row>
    <row r="9" spans="1:13" ht="33" customHeight="1" x14ac:dyDescent="0.25">
      <c r="A9" s="22">
        <v>40579</v>
      </c>
      <c r="B9" s="11" t="s">
        <v>16</v>
      </c>
      <c r="C9" s="3439" t="s">
        <v>38</v>
      </c>
      <c r="D9" s="3439"/>
      <c r="E9" s="3439"/>
      <c r="F9" s="3439"/>
      <c r="G9" s="3439"/>
      <c r="H9" s="3439"/>
      <c r="I9" s="3439"/>
      <c r="J9" s="3439"/>
      <c r="K9" s="2459"/>
    </row>
    <row r="10" spans="1:13" ht="22.5" customHeight="1" x14ac:dyDescent="0.25">
      <c r="A10" s="22">
        <v>40582</v>
      </c>
      <c r="B10" s="11" t="s">
        <v>26</v>
      </c>
      <c r="C10" s="3439" t="s">
        <v>45</v>
      </c>
      <c r="D10" s="3439"/>
      <c r="E10" s="3439"/>
      <c r="F10" s="3439"/>
      <c r="G10" s="3439"/>
      <c r="H10" s="3439"/>
      <c r="I10" s="3439"/>
      <c r="J10" s="3439"/>
      <c r="K10" s="2459"/>
    </row>
    <row r="11" spans="1:13" ht="20.100000000000001" customHeight="1" x14ac:dyDescent="0.25">
      <c r="A11" s="22">
        <v>40585</v>
      </c>
      <c r="B11" s="11" t="s">
        <v>12</v>
      </c>
      <c r="C11" s="23">
        <v>325</v>
      </c>
      <c r="D11" s="23">
        <v>228</v>
      </c>
      <c r="E11" s="23">
        <v>30</v>
      </c>
      <c r="F11" s="23">
        <v>8</v>
      </c>
      <c r="G11" s="23">
        <v>140</v>
      </c>
      <c r="L11" s="3" t="s">
        <v>794</v>
      </c>
    </row>
    <row r="12" spans="1:13" ht="20.100000000000001" customHeight="1" x14ac:dyDescent="0.25">
      <c r="A12" s="22">
        <v>40605</v>
      </c>
      <c r="B12" s="11" t="s">
        <v>14</v>
      </c>
      <c r="C12" s="3439" t="s">
        <v>15</v>
      </c>
      <c r="D12" s="3439"/>
      <c r="E12" s="3439"/>
      <c r="F12" s="3439"/>
      <c r="G12" s="3439"/>
      <c r="H12" s="3439"/>
      <c r="I12" s="3439"/>
      <c r="J12" s="3439"/>
      <c r="K12" s="2459"/>
    </row>
    <row r="13" spans="1:13" ht="20.100000000000001" customHeight="1" x14ac:dyDescent="0.25">
      <c r="A13" s="22">
        <v>40611</v>
      </c>
      <c r="B13" s="11" t="s">
        <v>14</v>
      </c>
      <c r="C13" s="3439" t="s">
        <v>60</v>
      </c>
      <c r="D13" s="3439"/>
      <c r="E13" s="3439"/>
      <c r="F13" s="3439"/>
      <c r="G13" s="3439"/>
      <c r="H13" s="3439"/>
      <c r="I13" s="3439"/>
      <c r="J13" s="3439"/>
      <c r="K13" s="2459"/>
    </row>
    <row r="14" spans="1:13" ht="19.5" customHeight="1" x14ac:dyDescent="0.25">
      <c r="A14" s="22">
        <v>40615</v>
      </c>
      <c r="B14" s="11" t="s">
        <v>16</v>
      </c>
      <c r="C14" s="3439" t="s">
        <v>61</v>
      </c>
      <c r="D14" s="3439"/>
      <c r="E14" s="3439"/>
      <c r="F14" s="3439"/>
      <c r="G14" s="3439"/>
      <c r="H14" s="3439"/>
      <c r="I14" s="3439"/>
      <c r="J14" s="3439"/>
      <c r="K14" s="2459"/>
    </row>
    <row r="15" spans="1:13" ht="31.5" customHeight="1" x14ac:dyDescent="0.25">
      <c r="A15" s="22">
        <v>40629</v>
      </c>
      <c r="B15" s="11" t="s">
        <v>186</v>
      </c>
      <c r="H15" s="23">
        <v>4630</v>
      </c>
      <c r="I15" s="23">
        <v>88</v>
      </c>
      <c r="L15" s="3" t="s">
        <v>795</v>
      </c>
    </row>
    <row r="16" spans="1:13" ht="20.100000000000001" customHeight="1" x14ac:dyDescent="0.25">
      <c r="A16" s="22">
        <v>40630</v>
      </c>
      <c r="B16" s="11" t="s">
        <v>12</v>
      </c>
      <c r="C16" s="23">
        <v>386</v>
      </c>
      <c r="D16" s="23">
        <v>270</v>
      </c>
      <c r="E16" s="23">
        <v>30</v>
      </c>
      <c r="G16" s="23">
        <v>120</v>
      </c>
      <c r="L16" s="3" t="s">
        <v>22</v>
      </c>
    </row>
    <row r="17" spans="1:12" ht="32.25" customHeight="1" x14ac:dyDescent="0.25">
      <c r="A17" s="22">
        <v>40642</v>
      </c>
      <c r="B17" s="11" t="s">
        <v>16</v>
      </c>
      <c r="C17" s="3439" t="s">
        <v>89</v>
      </c>
      <c r="D17" s="3439"/>
      <c r="E17" s="3439"/>
      <c r="F17" s="3439"/>
      <c r="G17" s="3439"/>
      <c r="H17" s="3439"/>
      <c r="I17" s="3439"/>
      <c r="J17" s="3439"/>
      <c r="K17" s="2459"/>
    </row>
    <row r="18" spans="1:12" ht="20.100000000000001" customHeight="1" x14ac:dyDescent="0.25">
      <c r="A18" s="22">
        <v>40665</v>
      </c>
      <c r="B18" s="11" t="s">
        <v>16</v>
      </c>
      <c r="C18" s="3489" t="s">
        <v>34</v>
      </c>
      <c r="D18" s="3489"/>
      <c r="E18" s="3489"/>
      <c r="F18" s="3489"/>
      <c r="G18" s="3489"/>
      <c r="H18" s="3489"/>
      <c r="I18" s="3489"/>
      <c r="J18" s="3489"/>
    </row>
    <row r="19" spans="1:12" ht="20.100000000000001" customHeight="1" x14ac:dyDescent="0.25">
      <c r="A19" s="22">
        <v>40676</v>
      </c>
      <c r="B19" s="11" t="s">
        <v>14</v>
      </c>
      <c r="C19" s="3439" t="s">
        <v>15</v>
      </c>
      <c r="D19" s="3439"/>
      <c r="E19" s="3439"/>
      <c r="F19" s="3439"/>
      <c r="G19" s="3439"/>
      <c r="H19" s="3439"/>
      <c r="I19" s="3439"/>
      <c r="J19" s="3439"/>
      <c r="K19" s="2459"/>
    </row>
    <row r="20" spans="1:12" ht="20.100000000000001" customHeight="1" x14ac:dyDescent="0.25">
      <c r="A20" s="22">
        <v>40695</v>
      </c>
      <c r="B20" s="11" t="s">
        <v>4</v>
      </c>
      <c r="C20" s="3439" t="s">
        <v>133</v>
      </c>
      <c r="D20" s="3439"/>
      <c r="E20" s="3439"/>
      <c r="F20" s="3439"/>
      <c r="G20" s="3439"/>
      <c r="H20" s="3439"/>
      <c r="I20" s="3439"/>
      <c r="J20" s="3439"/>
      <c r="K20" s="2459"/>
    </row>
    <row r="21" spans="1:12" ht="20.100000000000001" customHeight="1" x14ac:dyDescent="0.25">
      <c r="A21" s="22">
        <v>40709</v>
      </c>
      <c r="B21" s="11" t="s">
        <v>4</v>
      </c>
      <c r="C21" s="3439" t="s">
        <v>134</v>
      </c>
      <c r="D21" s="3439"/>
      <c r="E21" s="3439"/>
      <c r="F21" s="3439"/>
      <c r="G21" s="3439"/>
      <c r="H21" s="3439"/>
      <c r="I21" s="3439"/>
      <c r="J21" s="3439"/>
      <c r="K21" s="2459"/>
    </row>
    <row r="22" spans="1:12" ht="20.100000000000001" customHeight="1" x14ac:dyDescent="0.25">
      <c r="A22" s="22">
        <v>40730</v>
      </c>
      <c r="B22" s="11" t="s">
        <v>16</v>
      </c>
      <c r="C22" s="3439" t="s">
        <v>422</v>
      </c>
      <c r="D22" s="3439"/>
      <c r="E22" s="3439"/>
      <c r="F22" s="3439"/>
      <c r="G22" s="3439"/>
      <c r="H22" s="3439"/>
      <c r="I22" s="3439"/>
      <c r="J22" s="3439"/>
      <c r="K22" s="2459"/>
    </row>
    <row r="23" spans="1:12" ht="32.25" customHeight="1" x14ac:dyDescent="0.25">
      <c r="A23" s="22">
        <v>40734</v>
      </c>
      <c r="B23" s="11" t="s">
        <v>186</v>
      </c>
      <c r="H23" s="23">
        <v>3792</v>
      </c>
      <c r="I23" s="23">
        <v>90</v>
      </c>
      <c r="L23" s="3" t="s">
        <v>796</v>
      </c>
    </row>
    <row r="24" spans="1:12" ht="30" customHeight="1" x14ac:dyDescent="0.25">
      <c r="A24" s="22">
        <v>40758</v>
      </c>
      <c r="B24" s="11" t="s">
        <v>186</v>
      </c>
      <c r="H24" s="23">
        <v>3815</v>
      </c>
      <c r="I24" s="23">
        <v>100</v>
      </c>
      <c r="L24" s="3" t="s">
        <v>797</v>
      </c>
    </row>
    <row r="25" spans="1:12" ht="20.100000000000001" customHeight="1" x14ac:dyDescent="0.25">
      <c r="A25" s="22">
        <v>40769</v>
      </c>
      <c r="B25" s="11" t="s">
        <v>12</v>
      </c>
      <c r="C25" s="23">
        <v>320</v>
      </c>
      <c r="D25" s="23">
        <v>96</v>
      </c>
      <c r="E25" s="23">
        <v>70</v>
      </c>
      <c r="G25" s="23">
        <v>135</v>
      </c>
      <c r="L25" s="3" t="s">
        <v>22</v>
      </c>
    </row>
    <row r="26" spans="1:12" ht="20.100000000000001" customHeight="1" x14ac:dyDescent="0.25">
      <c r="A26" s="22">
        <v>40776</v>
      </c>
      <c r="B26" s="11" t="s">
        <v>14</v>
      </c>
      <c r="C26" s="3489" t="s">
        <v>15</v>
      </c>
      <c r="D26" s="3489"/>
      <c r="E26" s="3489"/>
      <c r="F26" s="3489"/>
      <c r="G26" s="3489"/>
      <c r="H26" s="3489"/>
      <c r="I26" s="3489"/>
      <c r="J26" s="3489"/>
    </row>
    <row r="27" spans="1:12" ht="20.100000000000001" customHeight="1" x14ac:dyDescent="0.25">
      <c r="A27" s="22">
        <v>40778</v>
      </c>
      <c r="B27" s="11" t="s">
        <v>4</v>
      </c>
      <c r="C27" s="3489" t="s">
        <v>170</v>
      </c>
      <c r="D27" s="3489"/>
      <c r="E27" s="3489"/>
      <c r="F27" s="3489"/>
      <c r="G27" s="3489"/>
      <c r="H27" s="3489"/>
      <c r="I27" s="3489"/>
      <c r="J27" s="3489"/>
    </row>
    <row r="28" spans="1:12" ht="21" customHeight="1" x14ac:dyDescent="0.25">
      <c r="A28" s="36">
        <v>40784</v>
      </c>
      <c r="B28" s="37" t="s">
        <v>12</v>
      </c>
      <c r="C28" s="90">
        <v>360</v>
      </c>
      <c r="D28" s="90">
        <v>108</v>
      </c>
      <c r="E28" s="90">
        <v>70</v>
      </c>
      <c r="F28" s="90" t="s">
        <v>159</v>
      </c>
      <c r="G28" s="90">
        <v>120</v>
      </c>
      <c r="H28" s="90"/>
      <c r="I28" s="90"/>
      <c r="J28" s="90"/>
      <c r="K28" s="2523"/>
      <c r="L28" s="38" t="s">
        <v>169</v>
      </c>
    </row>
    <row r="29" spans="1:12" ht="35.25" customHeight="1" x14ac:dyDescent="0.25">
      <c r="A29" s="22">
        <v>40834</v>
      </c>
      <c r="B29" s="11" t="s">
        <v>16</v>
      </c>
      <c r="C29" s="3456" t="s">
        <v>798</v>
      </c>
      <c r="D29" s="3446"/>
      <c r="E29" s="3446"/>
      <c r="F29" s="3446"/>
      <c r="G29" s="3446"/>
      <c r="H29" s="3446"/>
      <c r="I29" s="3446"/>
      <c r="J29" s="3447"/>
      <c r="K29" s="2454"/>
    </row>
    <row r="30" spans="1:12" ht="19.5" customHeight="1" x14ac:dyDescent="0.25">
      <c r="A30" s="22">
        <v>40857</v>
      </c>
      <c r="B30" s="11" t="s">
        <v>14</v>
      </c>
      <c r="C30" s="3489" t="s">
        <v>182</v>
      </c>
      <c r="D30" s="3489"/>
      <c r="E30" s="3489"/>
      <c r="F30" s="3489"/>
      <c r="G30" s="3489"/>
      <c r="H30" s="3489"/>
      <c r="I30" s="3489"/>
      <c r="J30" s="3489"/>
    </row>
    <row r="31" spans="1:12" ht="24" customHeight="1" thickBot="1" x14ac:dyDescent="0.3">
      <c r="A31" s="28">
        <v>40867</v>
      </c>
      <c r="B31" s="12" t="s">
        <v>16</v>
      </c>
      <c r="C31" s="3637" t="s">
        <v>799</v>
      </c>
      <c r="D31" s="3638"/>
      <c r="E31" s="3638"/>
      <c r="F31" s="3638"/>
      <c r="G31" s="3638"/>
      <c r="H31" s="3638"/>
      <c r="I31" s="3638"/>
      <c r="J31" s="3639"/>
      <c r="K31" s="2535"/>
      <c r="L31" s="13"/>
    </row>
    <row r="32" spans="1:12" ht="16.5" thickTop="1" x14ac:dyDescent="0.25">
      <c r="A32" s="39">
        <v>40923</v>
      </c>
      <c r="B32" s="40" t="s">
        <v>186</v>
      </c>
      <c r="C32" s="105"/>
      <c r="D32" s="105"/>
      <c r="E32" s="105"/>
      <c r="F32" s="105"/>
      <c r="G32" s="105"/>
      <c r="H32" s="105">
        <v>3685</v>
      </c>
      <c r="I32" s="105">
        <v>100</v>
      </c>
      <c r="J32" s="105"/>
      <c r="K32" s="2496"/>
      <c r="L32" s="41" t="s">
        <v>18</v>
      </c>
    </row>
    <row r="33" spans="1:12" ht="21.75" customHeight="1" x14ac:dyDescent="0.25">
      <c r="A33" s="22">
        <v>40925</v>
      </c>
      <c r="B33" s="11" t="s">
        <v>14</v>
      </c>
      <c r="C33" s="3445" t="s">
        <v>189</v>
      </c>
      <c r="D33" s="3446"/>
      <c r="E33" s="3446"/>
      <c r="F33" s="3446"/>
      <c r="G33" s="3446"/>
      <c r="H33" s="3446"/>
      <c r="I33" s="3446"/>
      <c r="J33" s="3447"/>
      <c r="K33" s="2454"/>
    </row>
    <row r="34" spans="1:12" ht="20.100000000000001" customHeight="1" x14ac:dyDescent="0.25">
      <c r="A34" s="22">
        <v>40975</v>
      </c>
      <c r="B34" s="11" t="s">
        <v>14</v>
      </c>
      <c r="C34" s="3445" t="s">
        <v>189</v>
      </c>
      <c r="D34" s="3446"/>
      <c r="E34" s="3446"/>
      <c r="F34" s="3446"/>
      <c r="G34" s="3446"/>
      <c r="H34" s="3446"/>
      <c r="I34" s="3446"/>
      <c r="J34" s="3447"/>
      <c r="K34" s="2454"/>
    </row>
    <row r="35" spans="1:12" x14ac:dyDescent="0.25">
      <c r="A35" s="22">
        <v>40989</v>
      </c>
      <c r="B35" s="11" t="s">
        <v>12</v>
      </c>
      <c r="C35" s="23">
        <v>290</v>
      </c>
      <c r="D35" s="23">
        <v>87</v>
      </c>
      <c r="E35" s="23">
        <v>70</v>
      </c>
      <c r="G35" s="23">
        <v>150</v>
      </c>
      <c r="L35" s="3" t="s">
        <v>25</v>
      </c>
    </row>
    <row r="36" spans="1:12" ht="20.100000000000001" customHeight="1" x14ac:dyDescent="0.25">
      <c r="A36" s="59">
        <v>40999</v>
      </c>
      <c r="B36" s="60" t="s">
        <v>186</v>
      </c>
      <c r="C36" s="133"/>
      <c r="D36" s="133"/>
      <c r="E36" s="133"/>
      <c r="F36" s="133"/>
      <c r="G36" s="133"/>
      <c r="H36" s="133">
        <v>3390</v>
      </c>
      <c r="I36" s="133">
        <v>96</v>
      </c>
      <c r="J36" s="133"/>
      <c r="K36" s="2529"/>
      <c r="L36" s="61" t="s">
        <v>800</v>
      </c>
    </row>
    <row r="37" spans="1:12" ht="33.75" customHeight="1" x14ac:dyDescent="0.25">
      <c r="A37" s="22">
        <v>41041</v>
      </c>
      <c r="B37" s="11" t="s">
        <v>16</v>
      </c>
      <c r="C37" s="3456" t="s">
        <v>801</v>
      </c>
      <c r="D37" s="3457"/>
      <c r="E37" s="3457"/>
      <c r="F37" s="3457"/>
      <c r="G37" s="3457"/>
      <c r="H37" s="3457"/>
      <c r="I37" s="3457"/>
      <c r="J37" s="3458"/>
      <c r="K37" s="2460"/>
    </row>
    <row r="38" spans="1:12" ht="54.75" customHeight="1" x14ac:dyDescent="0.25">
      <c r="A38" s="22">
        <v>41077</v>
      </c>
      <c r="B38" s="11" t="s">
        <v>14</v>
      </c>
      <c r="C38" s="3456" t="s">
        <v>229</v>
      </c>
      <c r="D38" s="3457"/>
      <c r="E38" s="3457"/>
      <c r="F38" s="3457"/>
      <c r="G38" s="3457"/>
      <c r="H38" s="3457"/>
      <c r="I38" s="3457"/>
      <c r="J38" s="3458"/>
      <c r="K38" s="2460"/>
    </row>
    <row r="39" spans="1:12" ht="77.25" customHeight="1" x14ac:dyDescent="0.25">
      <c r="A39" s="22">
        <v>41079</v>
      </c>
      <c r="B39" s="11" t="s">
        <v>31</v>
      </c>
      <c r="C39" s="3456" t="s">
        <v>802</v>
      </c>
      <c r="D39" s="3457"/>
      <c r="E39" s="3457"/>
      <c r="F39" s="3457"/>
      <c r="G39" s="3457"/>
      <c r="H39" s="3457"/>
      <c r="I39" s="3457"/>
      <c r="J39" s="3458"/>
      <c r="K39" s="2460"/>
      <c r="L39" s="32" t="s">
        <v>335</v>
      </c>
    </row>
    <row r="40" spans="1:12" x14ac:dyDescent="0.25">
      <c r="A40" s="22">
        <v>41121</v>
      </c>
      <c r="B40" s="11" t="s">
        <v>12</v>
      </c>
      <c r="C40" s="23">
        <v>335</v>
      </c>
      <c r="D40" s="110">
        <f>+C40*(100-E40)/100</f>
        <v>67</v>
      </c>
      <c r="E40" s="23">
        <v>80</v>
      </c>
      <c r="G40" s="23">
        <v>130</v>
      </c>
      <c r="L40" s="3" t="s">
        <v>662</v>
      </c>
    </row>
    <row r="41" spans="1:12" x14ac:dyDescent="0.25">
      <c r="A41" s="22">
        <v>41166</v>
      </c>
      <c r="B41" s="11" t="s">
        <v>16</v>
      </c>
      <c r="C41" s="3470" t="s">
        <v>803</v>
      </c>
      <c r="D41" s="3471"/>
      <c r="E41" s="3471"/>
      <c r="F41" s="3471"/>
      <c r="G41" s="3471"/>
      <c r="H41" s="3471"/>
      <c r="I41" s="3471"/>
      <c r="J41" s="3472"/>
      <c r="K41" s="2462"/>
    </row>
    <row r="42" spans="1:12" ht="20.100000000000001" customHeight="1" x14ac:dyDescent="0.25">
      <c r="A42" s="22">
        <v>41198</v>
      </c>
      <c r="B42" s="11" t="s">
        <v>186</v>
      </c>
      <c r="D42" s="110"/>
      <c r="H42" s="3470" t="s">
        <v>91</v>
      </c>
      <c r="I42" s="3472"/>
      <c r="L42" s="3" t="s">
        <v>256</v>
      </c>
    </row>
    <row r="43" spans="1:12" ht="20.100000000000001" customHeight="1" x14ac:dyDescent="0.25">
      <c r="A43" s="22">
        <v>41201</v>
      </c>
      <c r="B43" s="11" t="s">
        <v>16</v>
      </c>
      <c r="C43" s="3470" t="s">
        <v>804</v>
      </c>
      <c r="D43" s="3471"/>
      <c r="E43" s="3471"/>
      <c r="F43" s="3471"/>
      <c r="G43" s="3471"/>
      <c r="H43" s="3471"/>
      <c r="I43" s="3471"/>
      <c r="J43" s="3472"/>
      <c r="K43" s="2462"/>
    </row>
    <row r="44" spans="1:12" ht="22.5" customHeight="1" x14ac:dyDescent="0.25">
      <c r="A44" s="22">
        <v>41225</v>
      </c>
      <c r="B44" s="11" t="s">
        <v>16</v>
      </c>
      <c r="C44" s="3476" t="s">
        <v>805</v>
      </c>
      <c r="D44" s="3478"/>
      <c r="E44" s="3478"/>
      <c r="F44" s="3478"/>
      <c r="G44" s="3478"/>
      <c r="H44" s="3478"/>
      <c r="I44" s="3478"/>
      <c r="J44" s="3477"/>
      <c r="K44" s="2469"/>
    </row>
    <row r="45" spans="1:12" ht="36.75" customHeight="1" x14ac:dyDescent="0.25">
      <c r="A45" s="22">
        <v>41227</v>
      </c>
      <c r="B45" s="11" t="s">
        <v>16</v>
      </c>
      <c r="C45" s="3476" t="s">
        <v>806</v>
      </c>
      <c r="D45" s="3478"/>
      <c r="E45" s="3478"/>
      <c r="F45" s="3478"/>
      <c r="G45" s="3478"/>
      <c r="H45" s="3478"/>
      <c r="I45" s="3478"/>
      <c r="J45" s="3477"/>
      <c r="K45" s="2469"/>
    </row>
    <row r="46" spans="1:12" ht="20.100000000000001" customHeight="1" x14ac:dyDescent="0.25">
      <c r="A46" s="22">
        <v>41263</v>
      </c>
      <c r="B46" s="11" t="s">
        <v>14</v>
      </c>
      <c r="C46" s="3470" t="s">
        <v>15</v>
      </c>
      <c r="D46" s="3471"/>
      <c r="E46" s="3471"/>
      <c r="F46" s="3471"/>
      <c r="G46" s="3471"/>
      <c r="H46" s="3471"/>
      <c r="I46" s="3471"/>
      <c r="J46" s="3472"/>
      <c r="K46" s="2462"/>
    </row>
    <row r="47" spans="1:12" ht="39" customHeight="1" thickBot="1" x14ac:dyDescent="0.3">
      <c r="A47" s="33">
        <v>41266</v>
      </c>
      <c r="B47" s="34" t="s">
        <v>14</v>
      </c>
      <c r="C47" s="3549" t="s">
        <v>807</v>
      </c>
      <c r="D47" s="3550"/>
      <c r="E47" s="3550"/>
      <c r="F47" s="3550"/>
      <c r="G47" s="3550"/>
      <c r="H47" s="3550"/>
      <c r="I47" s="3550"/>
      <c r="J47" s="3551"/>
      <c r="K47" s="2506"/>
      <c r="L47" s="35"/>
    </row>
    <row r="48" spans="1:12" ht="20.100000000000001" customHeight="1" thickTop="1" x14ac:dyDescent="0.25">
      <c r="A48" s="19">
        <v>41287</v>
      </c>
      <c r="B48" s="20" t="s">
        <v>186</v>
      </c>
      <c r="C48" s="106"/>
      <c r="D48" s="111"/>
      <c r="E48" s="106"/>
      <c r="F48" s="106"/>
      <c r="G48" s="106"/>
      <c r="H48" s="3530" t="s">
        <v>91</v>
      </c>
      <c r="I48" s="3532"/>
      <c r="J48" s="106"/>
      <c r="K48" s="2665"/>
      <c r="L48" s="21" t="s">
        <v>40</v>
      </c>
    </row>
    <row r="49" spans="1:12" x14ac:dyDescent="0.25">
      <c r="A49" s="22">
        <v>41318</v>
      </c>
      <c r="B49" s="11" t="s">
        <v>12</v>
      </c>
      <c r="C49" s="23">
        <v>350</v>
      </c>
      <c r="D49" s="110">
        <f>+C49*(100-E49)/100</f>
        <v>70</v>
      </c>
      <c r="E49" s="23">
        <v>80</v>
      </c>
      <c r="G49" s="23">
        <v>120</v>
      </c>
      <c r="L49" s="3" t="s">
        <v>808</v>
      </c>
    </row>
    <row r="50" spans="1:12" x14ac:dyDescent="0.25">
      <c r="A50" s="22">
        <v>41395</v>
      </c>
      <c r="B50" s="11" t="s">
        <v>16</v>
      </c>
      <c r="C50" s="3470" t="s">
        <v>809</v>
      </c>
      <c r="D50" s="3471"/>
      <c r="E50" s="3471"/>
      <c r="F50" s="3471"/>
      <c r="G50" s="3471"/>
      <c r="H50" s="3471"/>
      <c r="I50" s="3471"/>
      <c r="J50" s="3472"/>
      <c r="K50" s="2462"/>
    </row>
    <row r="51" spans="1:12" ht="66.75" customHeight="1" x14ac:dyDescent="0.25">
      <c r="A51" s="22">
        <v>41402</v>
      </c>
      <c r="B51" s="420" t="s">
        <v>31</v>
      </c>
      <c r="C51" s="3476" t="s">
        <v>1242</v>
      </c>
      <c r="D51" s="3471"/>
      <c r="E51" s="3471"/>
      <c r="F51" s="3471"/>
      <c r="G51" s="3471"/>
      <c r="H51" s="3471"/>
      <c r="I51" s="3471"/>
      <c r="J51" s="3472"/>
      <c r="K51" s="2791" t="s">
        <v>1910</v>
      </c>
    </row>
    <row r="52" spans="1:12" x14ac:dyDescent="0.25">
      <c r="A52" s="22">
        <v>41443</v>
      </c>
      <c r="B52" s="11" t="s">
        <v>12</v>
      </c>
      <c r="C52" s="23">
        <v>315</v>
      </c>
      <c r="D52" s="110">
        <f>+C52*(100-E52)/100</f>
        <v>63</v>
      </c>
      <c r="E52" s="23">
        <v>80</v>
      </c>
      <c r="G52" s="23">
        <v>120</v>
      </c>
      <c r="L52" s="3" t="s">
        <v>810</v>
      </c>
    </row>
    <row r="53" spans="1:12" x14ac:dyDescent="0.25">
      <c r="A53" s="36">
        <v>41542</v>
      </c>
      <c r="B53" s="37" t="s">
        <v>186</v>
      </c>
      <c r="C53" s="90"/>
      <c r="D53" s="113"/>
      <c r="E53" s="90"/>
      <c r="F53" s="90"/>
      <c r="G53" s="90"/>
      <c r="H53" s="90"/>
      <c r="I53" s="90"/>
      <c r="J53" s="90"/>
      <c r="K53" s="2523"/>
      <c r="L53" s="125" t="s">
        <v>336</v>
      </c>
    </row>
    <row r="54" spans="1:12" ht="20.100000000000001" customHeight="1" thickBot="1" x14ac:dyDescent="0.3">
      <c r="A54" s="36">
        <v>41556</v>
      </c>
      <c r="B54" s="37" t="s">
        <v>12</v>
      </c>
      <c r="C54" s="90">
        <v>240</v>
      </c>
      <c r="D54" s="113">
        <f>+C54*(100-E54)/100</f>
        <v>48</v>
      </c>
      <c r="E54" s="90">
        <v>80</v>
      </c>
      <c r="F54" s="90"/>
      <c r="G54" s="90">
        <v>115</v>
      </c>
      <c r="H54" s="90"/>
      <c r="I54" s="90"/>
      <c r="J54" s="90"/>
      <c r="K54" s="2523"/>
      <c r="L54" s="38" t="s">
        <v>622</v>
      </c>
    </row>
    <row r="55" spans="1:12" ht="16.5" thickTop="1" x14ac:dyDescent="0.25">
      <c r="A55" s="29">
        <v>41645</v>
      </c>
      <c r="B55" s="30" t="s">
        <v>186</v>
      </c>
      <c r="C55" s="121"/>
      <c r="D55" s="121"/>
      <c r="E55" s="121"/>
      <c r="F55" s="121"/>
      <c r="G55" s="121"/>
      <c r="H55" s="121"/>
      <c r="I55" s="121"/>
      <c r="J55" s="121"/>
      <c r="K55" s="2515"/>
      <c r="L55" s="31" t="s">
        <v>390</v>
      </c>
    </row>
    <row r="56" spans="1:12" ht="29.25" customHeight="1" x14ac:dyDescent="0.25">
      <c r="A56" s="36">
        <v>41725</v>
      </c>
      <c r="B56" s="37" t="s">
        <v>186</v>
      </c>
      <c r="C56" s="90"/>
      <c r="D56" s="113"/>
      <c r="E56" s="90"/>
      <c r="F56" s="90"/>
      <c r="G56" s="90"/>
      <c r="H56" s="3607" t="s">
        <v>91</v>
      </c>
      <c r="I56" s="3609"/>
      <c r="J56" s="90"/>
      <c r="K56" s="2523"/>
      <c r="L56" s="125" t="s">
        <v>336</v>
      </c>
    </row>
    <row r="57" spans="1:12" ht="47.25" customHeight="1" x14ac:dyDescent="0.25">
      <c r="A57" s="22">
        <v>41736</v>
      </c>
      <c r="B57" s="11" t="s">
        <v>16</v>
      </c>
      <c r="C57" s="3476" t="s">
        <v>1243</v>
      </c>
      <c r="D57" s="3471"/>
      <c r="E57" s="3471"/>
      <c r="F57" s="3471"/>
      <c r="G57" s="3471"/>
      <c r="H57" s="3471"/>
      <c r="I57" s="3471"/>
      <c r="J57" s="3472"/>
      <c r="K57" s="2462"/>
      <c r="L57" s="124"/>
    </row>
    <row r="58" spans="1:12" ht="29.25" customHeight="1" x14ac:dyDescent="0.25">
      <c r="A58" s="3459">
        <v>41749</v>
      </c>
      <c r="B58" s="11" t="s">
        <v>12</v>
      </c>
      <c r="C58" s="108">
        <v>365</v>
      </c>
      <c r="D58" s="108">
        <f>+C58*(100-E58)/100</f>
        <v>73</v>
      </c>
      <c r="E58" s="108">
        <v>80</v>
      </c>
      <c r="F58" s="108"/>
      <c r="G58" s="108">
        <v>150</v>
      </c>
      <c r="H58" s="108"/>
      <c r="I58" s="108"/>
      <c r="J58" s="108"/>
      <c r="K58" s="2467"/>
      <c r="L58" s="124" t="s">
        <v>1244</v>
      </c>
    </row>
    <row r="59" spans="1:12" ht="29.25" customHeight="1" x14ac:dyDescent="0.25">
      <c r="A59" s="3460"/>
      <c r="B59" s="11" t="s">
        <v>4</v>
      </c>
      <c r="C59" s="3884" t="s">
        <v>447</v>
      </c>
      <c r="D59" s="3471"/>
      <c r="E59" s="3471"/>
      <c r="F59" s="3471"/>
      <c r="G59" s="3471"/>
      <c r="H59" s="3471"/>
      <c r="I59" s="3471"/>
      <c r="J59" s="3472"/>
      <c r="K59" s="2462"/>
      <c r="L59" s="124"/>
    </row>
    <row r="60" spans="1:12" ht="42" customHeight="1" x14ac:dyDescent="0.25">
      <c r="A60" s="22">
        <v>41757</v>
      </c>
      <c r="B60" s="11" t="s">
        <v>16</v>
      </c>
      <c r="C60" s="3476" t="s">
        <v>1245</v>
      </c>
      <c r="D60" s="3471"/>
      <c r="E60" s="3471"/>
      <c r="F60" s="3471"/>
      <c r="G60" s="3471"/>
      <c r="H60" s="3471"/>
      <c r="I60" s="3471"/>
      <c r="J60" s="3472"/>
      <c r="K60" s="2462"/>
    </row>
    <row r="61" spans="1:12" ht="34.5" customHeight="1" x14ac:dyDescent="0.25">
      <c r="A61" s="22">
        <v>41769</v>
      </c>
      <c r="B61" s="11" t="s">
        <v>14</v>
      </c>
      <c r="C61" s="3512" t="s">
        <v>811</v>
      </c>
      <c r="D61" s="3471"/>
      <c r="E61" s="3471"/>
      <c r="F61" s="3471"/>
      <c r="G61" s="3471"/>
      <c r="H61" s="3471"/>
      <c r="I61" s="3471"/>
      <c r="J61" s="3472"/>
      <c r="K61" s="2462"/>
    </row>
    <row r="62" spans="1:12" ht="72.75" customHeight="1" x14ac:dyDescent="0.25">
      <c r="A62" s="22">
        <v>41779</v>
      </c>
      <c r="B62" s="420" t="s">
        <v>31</v>
      </c>
      <c r="C62" s="3512" t="s">
        <v>812</v>
      </c>
      <c r="D62" s="3471"/>
      <c r="E62" s="3471"/>
      <c r="F62" s="3471"/>
      <c r="G62" s="3471"/>
      <c r="H62" s="3471"/>
      <c r="I62" s="3471"/>
      <c r="J62" s="3472"/>
      <c r="K62" s="2791" t="s">
        <v>1908</v>
      </c>
      <c r="L62" s="1024" t="s">
        <v>1908</v>
      </c>
    </row>
    <row r="63" spans="1:12" ht="20.100000000000001" customHeight="1" x14ac:dyDescent="0.25">
      <c r="A63" s="22">
        <v>41786</v>
      </c>
      <c r="B63" s="11" t="s">
        <v>419</v>
      </c>
      <c r="C63" s="3884" t="s">
        <v>813</v>
      </c>
      <c r="D63" s="3471"/>
      <c r="E63" s="3471"/>
      <c r="F63" s="3471"/>
      <c r="G63" s="3471"/>
      <c r="H63" s="3471"/>
      <c r="I63" s="3471"/>
      <c r="J63" s="3472"/>
      <c r="K63" s="2462"/>
    </row>
    <row r="64" spans="1:12" ht="32.25" customHeight="1" x14ac:dyDescent="0.25">
      <c r="A64" s="22">
        <v>41793</v>
      </c>
      <c r="B64" s="11" t="s">
        <v>186</v>
      </c>
      <c r="D64" s="108"/>
      <c r="L64" s="124" t="s">
        <v>1246</v>
      </c>
    </row>
    <row r="65" spans="1:12" ht="30" customHeight="1" x14ac:dyDescent="0.25">
      <c r="A65" s="22">
        <v>41805</v>
      </c>
      <c r="B65" s="11" t="s">
        <v>12</v>
      </c>
      <c r="C65" s="23">
        <v>70</v>
      </c>
      <c r="D65" s="108">
        <f>+C65*(100-E65)/100</f>
        <v>49</v>
      </c>
      <c r="E65" s="23">
        <v>30</v>
      </c>
      <c r="G65" s="23">
        <v>110</v>
      </c>
      <c r="L65" s="158" t="s">
        <v>1247</v>
      </c>
    </row>
    <row r="66" spans="1:12" ht="24.75" customHeight="1" x14ac:dyDescent="0.25">
      <c r="A66" s="22">
        <v>41873</v>
      </c>
      <c r="B66" s="11" t="s">
        <v>14</v>
      </c>
      <c r="C66" s="3476" t="s">
        <v>248</v>
      </c>
      <c r="D66" s="3478"/>
      <c r="E66" s="3478"/>
      <c r="F66" s="3478"/>
      <c r="G66" s="3478"/>
      <c r="H66" s="3478"/>
      <c r="I66" s="3478"/>
      <c r="J66" s="3477"/>
      <c r="K66" s="2469"/>
      <c r="L66" s="124"/>
    </row>
    <row r="67" spans="1:12" ht="20.25" customHeight="1" x14ac:dyDescent="0.25">
      <c r="A67" s="22">
        <v>41886</v>
      </c>
      <c r="B67" s="11" t="s">
        <v>186</v>
      </c>
      <c r="D67" s="108"/>
      <c r="H67" s="3445" t="s">
        <v>91</v>
      </c>
      <c r="I67" s="3447"/>
      <c r="L67" s="3" t="s">
        <v>814</v>
      </c>
    </row>
    <row r="68" spans="1:12" x14ac:dyDescent="0.25">
      <c r="A68" s="22">
        <v>41934</v>
      </c>
      <c r="B68" s="11" t="s">
        <v>12</v>
      </c>
      <c r="C68" s="23">
        <v>45</v>
      </c>
      <c r="D68" s="108">
        <f>+C68*(100-E68)/100</f>
        <v>27</v>
      </c>
      <c r="E68" s="23">
        <v>40</v>
      </c>
      <c r="G68" s="23">
        <v>110</v>
      </c>
      <c r="L68" s="124" t="s">
        <v>310</v>
      </c>
    </row>
    <row r="69" spans="1:12" ht="16.5" thickBot="1" x14ac:dyDescent="0.3">
      <c r="A69" s="28">
        <v>41964</v>
      </c>
      <c r="B69" s="12" t="s">
        <v>186</v>
      </c>
      <c r="C69" s="116"/>
      <c r="D69" s="127"/>
      <c r="E69" s="116"/>
      <c r="F69" s="116"/>
      <c r="G69" s="116"/>
      <c r="H69" s="3637" t="s">
        <v>91</v>
      </c>
      <c r="I69" s="3639"/>
      <c r="J69" s="116"/>
      <c r="K69" s="2534"/>
      <c r="L69" s="13" t="s">
        <v>815</v>
      </c>
    </row>
    <row r="70" spans="1:12" ht="33" customHeight="1" thickTop="1" x14ac:dyDescent="0.25">
      <c r="A70" s="39">
        <v>42022</v>
      </c>
      <c r="B70" s="40" t="s">
        <v>16</v>
      </c>
      <c r="C70" s="3622" t="s">
        <v>816</v>
      </c>
      <c r="D70" s="3623"/>
      <c r="E70" s="3623"/>
      <c r="F70" s="3623"/>
      <c r="G70" s="3623"/>
      <c r="H70" s="3623"/>
      <c r="I70" s="3623"/>
      <c r="J70" s="3624"/>
      <c r="K70" s="2528"/>
      <c r="L70" s="41"/>
    </row>
    <row r="71" spans="1:12" ht="23.25" customHeight="1" x14ac:dyDescent="0.25">
      <c r="A71" s="22">
        <v>42035</v>
      </c>
      <c r="B71" s="11" t="s">
        <v>16</v>
      </c>
      <c r="C71" s="3512" t="s">
        <v>1248</v>
      </c>
      <c r="D71" s="3478"/>
      <c r="E71" s="3478"/>
      <c r="F71" s="3478"/>
      <c r="G71" s="3478"/>
      <c r="H71" s="3478"/>
      <c r="I71" s="3478"/>
      <c r="J71" s="3477"/>
      <c r="K71" s="2469"/>
      <c r="L71" s="124"/>
    </row>
    <row r="72" spans="1:12" ht="23.25" customHeight="1" x14ac:dyDescent="0.25">
      <c r="A72" s="22">
        <v>42039</v>
      </c>
      <c r="B72" s="11" t="s">
        <v>26</v>
      </c>
      <c r="C72" s="3884" t="s">
        <v>297</v>
      </c>
      <c r="D72" s="3478"/>
      <c r="E72" s="3478"/>
      <c r="F72" s="3478"/>
      <c r="G72" s="3478"/>
      <c r="H72" s="3478"/>
      <c r="I72" s="3478"/>
      <c r="J72" s="3477"/>
      <c r="K72" s="2469"/>
      <c r="L72" s="124"/>
    </row>
    <row r="73" spans="1:12" ht="23.25" customHeight="1" x14ac:dyDescent="0.25">
      <c r="A73" s="22">
        <v>42056</v>
      </c>
      <c r="B73" s="11" t="s">
        <v>186</v>
      </c>
      <c r="D73" s="108"/>
      <c r="H73" s="23" t="s">
        <v>91</v>
      </c>
      <c r="L73" s="158" t="s">
        <v>1343</v>
      </c>
    </row>
    <row r="74" spans="1:12" ht="23.25" customHeight="1" x14ac:dyDescent="0.25">
      <c r="A74" s="275">
        <v>42061</v>
      </c>
      <c r="B74" s="274" t="s">
        <v>12</v>
      </c>
      <c r="C74" s="276">
        <v>195</v>
      </c>
      <c r="D74" s="272">
        <f>+C74*(100-E74)/100</f>
        <v>97.5</v>
      </c>
      <c r="E74" s="276">
        <v>50</v>
      </c>
      <c r="F74" s="276"/>
      <c r="G74" s="276">
        <v>50</v>
      </c>
      <c r="H74" s="276"/>
      <c r="I74" s="276"/>
      <c r="J74" s="276"/>
      <c r="K74" s="2523"/>
      <c r="L74" s="148" t="s">
        <v>18</v>
      </c>
    </row>
    <row r="75" spans="1:12" ht="23.25" customHeight="1" x14ac:dyDescent="0.25">
      <c r="A75" s="22">
        <v>42111</v>
      </c>
      <c r="B75" s="229" t="s">
        <v>12</v>
      </c>
      <c r="C75" s="3476" t="s">
        <v>1341</v>
      </c>
      <c r="D75" s="3478"/>
      <c r="E75" s="3478"/>
      <c r="F75" s="3478"/>
      <c r="G75" s="3478"/>
      <c r="H75" s="3478"/>
      <c r="I75" s="3478"/>
      <c r="J75" s="3477"/>
      <c r="K75" s="2469"/>
      <c r="L75" s="124"/>
    </row>
    <row r="76" spans="1:12" ht="23.25" customHeight="1" x14ac:dyDescent="0.25">
      <c r="A76" s="22">
        <v>42115</v>
      </c>
      <c r="B76" s="243" t="s">
        <v>14</v>
      </c>
      <c r="C76" s="3476" t="s">
        <v>1324</v>
      </c>
      <c r="D76" s="3478"/>
      <c r="E76" s="3478"/>
      <c r="F76" s="3478"/>
      <c r="G76" s="3478"/>
      <c r="H76" s="3478"/>
      <c r="I76" s="3478"/>
      <c r="J76" s="3477"/>
      <c r="K76" s="2469"/>
      <c r="L76" s="124"/>
    </row>
    <row r="77" spans="1:12" x14ac:dyDescent="0.25">
      <c r="A77" s="59">
        <v>42132</v>
      </c>
      <c r="B77" s="60" t="s">
        <v>186</v>
      </c>
      <c r="C77" s="133"/>
      <c r="D77" s="269"/>
      <c r="E77" s="133"/>
      <c r="F77" s="133"/>
      <c r="G77" s="133"/>
      <c r="H77" s="3632" t="s">
        <v>91</v>
      </c>
      <c r="I77" s="3634"/>
      <c r="J77" s="133"/>
      <c r="K77" s="2529"/>
      <c r="L77" s="155" t="s">
        <v>40</v>
      </c>
    </row>
    <row r="78" spans="1:12" x14ac:dyDescent="0.25">
      <c r="A78" s="22">
        <v>42135</v>
      </c>
      <c r="B78" s="273" t="s">
        <v>12</v>
      </c>
      <c r="C78" s="23">
        <v>155</v>
      </c>
      <c r="D78" s="108">
        <f>+C78*(100-E78)/100</f>
        <v>77.5</v>
      </c>
      <c r="E78" s="23">
        <v>50</v>
      </c>
      <c r="G78" s="23">
        <v>115</v>
      </c>
      <c r="L78" s="124" t="s">
        <v>22</v>
      </c>
    </row>
    <row r="79" spans="1:12" ht="35.25" customHeight="1" x14ac:dyDescent="0.25">
      <c r="A79" s="22">
        <v>42203</v>
      </c>
      <c r="B79" s="408" t="s">
        <v>14</v>
      </c>
      <c r="C79" s="3512" t="s">
        <v>1423</v>
      </c>
      <c r="D79" s="3471"/>
      <c r="E79" s="3471"/>
      <c r="F79" s="3471"/>
      <c r="G79" s="3471"/>
      <c r="H79" s="3471"/>
      <c r="I79" s="3471"/>
      <c r="J79" s="3472"/>
      <c r="K79" s="2462"/>
      <c r="L79" s="124"/>
    </row>
    <row r="80" spans="1:12" x14ac:dyDescent="0.25">
      <c r="A80" s="22">
        <v>42237</v>
      </c>
      <c r="B80" s="430" t="s">
        <v>12</v>
      </c>
      <c r="C80" s="23">
        <v>145</v>
      </c>
      <c r="D80" s="108">
        <f>+C80*(100-E80)/100</f>
        <v>72.5</v>
      </c>
      <c r="E80" s="23">
        <v>50</v>
      </c>
      <c r="G80" s="23">
        <v>50</v>
      </c>
      <c r="L80" s="124" t="s">
        <v>18</v>
      </c>
    </row>
    <row r="81" spans="1:12" ht="20.100000000000001" customHeight="1" x14ac:dyDescent="0.25">
      <c r="A81" s="22">
        <v>42315</v>
      </c>
      <c r="B81" s="498" t="s">
        <v>186</v>
      </c>
      <c r="D81" s="108"/>
      <c r="H81" s="496" t="s">
        <v>91</v>
      </c>
      <c r="L81" s="124" t="s">
        <v>336</v>
      </c>
    </row>
    <row r="82" spans="1:12" ht="46.5" customHeight="1" x14ac:dyDescent="0.25">
      <c r="A82" s="22">
        <v>42319</v>
      </c>
      <c r="B82" s="515" t="s">
        <v>14</v>
      </c>
      <c r="C82" s="3476" t="s">
        <v>1506</v>
      </c>
      <c r="D82" s="3478"/>
      <c r="E82" s="3478"/>
      <c r="F82" s="3478"/>
      <c r="G82" s="3478"/>
      <c r="H82" s="3478"/>
      <c r="I82" s="3478"/>
      <c r="J82" s="3477"/>
      <c r="K82" s="2469"/>
      <c r="L82" s="124"/>
    </row>
    <row r="83" spans="1:12" ht="20.100000000000001" customHeight="1" x14ac:dyDescent="0.25">
      <c r="A83" s="528">
        <v>42331</v>
      </c>
      <c r="B83" s="527" t="s">
        <v>12</v>
      </c>
      <c r="C83" s="529">
        <v>110</v>
      </c>
      <c r="D83" s="525">
        <f>+C83*(100-E83)/100</f>
        <v>55</v>
      </c>
      <c r="E83" s="529">
        <v>50</v>
      </c>
      <c r="F83" s="529"/>
      <c r="G83" s="529">
        <v>132</v>
      </c>
      <c r="H83" s="529"/>
      <c r="I83" s="529"/>
      <c r="J83" s="529"/>
      <c r="K83" s="2523"/>
      <c r="L83" s="125" t="s">
        <v>1520</v>
      </c>
    </row>
    <row r="84" spans="1:12" ht="49.5" customHeight="1" x14ac:dyDescent="0.25">
      <c r="A84" s="22">
        <v>42337</v>
      </c>
      <c r="B84" s="556" t="s">
        <v>16</v>
      </c>
      <c r="C84" s="3476" t="s">
        <v>1546</v>
      </c>
      <c r="D84" s="3478"/>
      <c r="E84" s="3478"/>
      <c r="F84" s="3478"/>
      <c r="G84" s="3478"/>
      <c r="H84" s="3478"/>
      <c r="I84" s="3478"/>
      <c r="J84" s="3477"/>
      <c r="K84" s="2469"/>
      <c r="L84" s="124"/>
    </row>
    <row r="85" spans="1:12" ht="20.100000000000001" customHeight="1" x14ac:dyDescent="0.25">
      <c r="A85" s="22">
        <v>42345</v>
      </c>
      <c r="B85" s="552" t="s">
        <v>12</v>
      </c>
      <c r="C85" s="23">
        <v>150</v>
      </c>
      <c r="D85" s="108">
        <f>+C85*(100-E85)/100</f>
        <v>75</v>
      </c>
      <c r="E85" s="23">
        <v>50</v>
      </c>
      <c r="G85" s="23">
        <v>135</v>
      </c>
      <c r="L85" s="124" t="s">
        <v>1539</v>
      </c>
    </row>
    <row r="86" spans="1:12" ht="35.25" customHeight="1" thickBot="1" x14ac:dyDescent="0.3">
      <c r="A86" s="1054">
        <v>42005</v>
      </c>
      <c r="B86" s="1076" t="s">
        <v>16</v>
      </c>
      <c r="C86" s="3540" t="s">
        <v>1569</v>
      </c>
      <c r="D86" s="3541"/>
      <c r="E86" s="3541"/>
      <c r="F86" s="3541"/>
      <c r="G86" s="3541"/>
      <c r="H86" s="3541"/>
      <c r="I86" s="3541"/>
      <c r="J86" s="3542"/>
      <c r="K86" s="2502"/>
      <c r="L86" s="128"/>
    </row>
    <row r="87" spans="1:12" ht="24" customHeight="1" thickTop="1" x14ac:dyDescent="0.25">
      <c r="A87" s="39">
        <v>42419</v>
      </c>
      <c r="B87" s="40" t="s">
        <v>186</v>
      </c>
      <c r="C87" s="105"/>
      <c r="D87" s="1063"/>
      <c r="E87" s="105"/>
      <c r="F87" s="105"/>
      <c r="G87" s="105"/>
      <c r="H87" s="105" t="s">
        <v>91</v>
      </c>
      <c r="I87" s="105"/>
      <c r="J87" s="105"/>
      <c r="K87" s="2496"/>
      <c r="L87" s="140" t="s">
        <v>40</v>
      </c>
    </row>
    <row r="88" spans="1:12" ht="23.25" customHeight="1" x14ac:dyDescent="0.25">
      <c r="A88" s="1073">
        <v>42423</v>
      </c>
      <c r="B88" s="1072" t="s">
        <v>12</v>
      </c>
      <c r="C88" s="1075">
        <v>105</v>
      </c>
      <c r="D88" s="1065">
        <f>+C88*(100-E88)/100</f>
        <v>52.5</v>
      </c>
      <c r="E88" s="1075">
        <v>50</v>
      </c>
      <c r="F88" s="1075"/>
      <c r="G88" s="1075">
        <v>140</v>
      </c>
      <c r="H88" s="1075"/>
      <c r="I88" s="1075"/>
      <c r="J88" s="1075"/>
      <c r="K88" s="2523"/>
      <c r="L88" s="125" t="s">
        <v>1608</v>
      </c>
    </row>
    <row r="89" spans="1:12" ht="22.5" customHeight="1" x14ac:dyDescent="0.25">
      <c r="A89" s="1058">
        <v>42428</v>
      </c>
      <c r="B89" s="1066" t="s">
        <v>26</v>
      </c>
      <c r="C89" s="3808" t="s">
        <v>1639</v>
      </c>
      <c r="D89" s="3809"/>
      <c r="E89" s="3809"/>
      <c r="F89" s="3809"/>
      <c r="G89" s="3809"/>
      <c r="H89" s="3809"/>
      <c r="I89" s="3809"/>
      <c r="J89" s="3810"/>
      <c r="K89" s="2573"/>
      <c r="L89" s="124"/>
    </row>
    <row r="90" spans="1:12" ht="21.75" customHeight="1" x14ac:dyDescent="0.25">
      <c r="A90" s="1058">
        <v>42458</v>
      </c>
      <c r="B90" s="1066" t="s">
        <v>186</v>
      </c>
      <c r="C90" s="1059"/>
      <c r="D90" s="1056"/>
      <c r="E90" s="1059"/>
      <c r="F90" s="1059"/>
      <c r="G90" s="1059"/>
      <c r="H90" s="1059" t="s">
        <v>91</v>
      </c>
      <c r="I90" s="1059"/>
      <c r="J90" s="1059"/>
      <c r="L90" s="124" t="s">
        <v>336</v>
      </c>
    </row>
    <row r="91" spans="1:12" ht="33" customHeight="1" x14ac:dyDescent="0.25">
      <c r="A91" s="1058">
        <v>42469</v>
      </c>
      <c r="B91" s="1066" t="s">
        <v>14</v>
      </c>
      <c r="C91" s="3476" t="s">
        <v>1694</v>
      </c>
      <c r="D91" s="3478"/>
      <c r="E91" s="3478"/>
      <c r="F91" s="3478"/>
      <c r="G91" s="3478"/>
      <c r="H91" s="3478"/>
      <c r="I91" s="3478"/>
      <c r="J91" s="3477"/>
      <c r="K91" s="2469"/>
      <c r="L91" s="124"/>
    </row>
    <row r="92" spans="1:12" ht="87" customHeight="1" x14ac:dyDescent="0.25">
      <c r="A92" s="1254">
        <v>42654</v>
      </c>
      <c r="B92" s="1337" t="s">
        <v>31</v>
      </c>
      <c r="C92" s="3583" t="s">
        <v>2044</v>
      </c>
      <c r="D92" s="3584"/>
      <c r="E92" s="3584"/>
      <c r="F92" s="3584"/>
      <c r="G92" s="3584"/>
      <c r="H92" s="3584"/>
      <c r="I92" s="3584"/>
      <c r="J92" s="3585"/>
      <c r="K92" s="2763" t="s">
        <v>2072</v>
      </c>
      <c r="L92" s="1318" t="s">
        <v>335</v>
      </c>
    </row>
    <row r="93" spans="1:12" ht="31.5" customHeight="1" x14ac:dyDescent="0.25">
      <c r="A93" s="3927">
        <v>42669</v>
      </c>
      <c r="B93" s="63" t="s">
        <v>12</v>
      </c>
      <c r="C93" s="381">
        <v>80</v>
      </c>
      <c r="D93" s="1087">
        <f>+C93*(100-E93)/100</f>
        <v>67.2</v>
      </c>
      <c r="E93" s="381">
        <v>16</v>
      </c>
      <c r="F93" s="381"/>
      <c r="G93" s="381">
        <v>130</v>
      </c>
      <c r="H93" s="136"/>
      <c r="I93" s="136"/>
      <c r="J93" s="136"/>
      <c r="K93" s="2697"/>
      <c r="L93" s="159" t="s">
        <v>1930</v>
      </c>
    </row>
    <row r="94" spans="1:12" x14ac:dyDescent="0.25">
      <c r="A94" s="3928"/>
      <c r="B94" s="63" t="s">
        <v>14</v>
      </c>
      <c r="C94" s="3924" t="s">
        <v>15</v>
      </c>
      <c r="D94" s="3925"/>
      <c r="E94" s="3925"/>
      <c r="F94" s="3925"/>
      <c r="G94" s="3925"/>
      <c r="H94" s="3925"/>
      <c r="I94" s="3925"/>
      <c r="J94" s="3926"/>
      <c r="K94" s="2601"/>
      <c r="L94" s="766"/>
    </row>
    <row r="95" spans="1:12" x14ac:dyDescent="0.25">
      <c r="A95" s="1073">
        <v>42671</v>
      </c>
      <c r="B95" s="1072"/>
      <c r="C95" s="256">
        <v>40</v>
      </c>
      <c r="D95" s="257">
        <f>+C95*(100-E95)/100</f>
        <v>33.6</v>
      </c>
      <c r="E95" s="256">
        <v>16</v>
      </c>
      <c r="F95" s="256"/>
      <c r="G95" s="256">
        <v>130</v>
      </c>
      <c r="H95" s="256"/>
      <c r="I95" s="256"/>
      <c r="J95" s="256"/>
      <c r="K95" s="2550"/>
      <c r="L95" s="359" t="s">
        <v>1608</v>
      </c>
    </row>
    <row r="96" spans="1:12" ht="20.25" customHeight="1" x14ac:dyDescent="0.25">
      <c r="A96" s="1058">
        <v>42676</v>
      </c>
      <c r="B96" s="1066" t="s">
        <v>33</v>
      </c>
      <c r="C96" s="3924" t="s">
        <v>1940</v>
      </c>
      <c r="D96" s="3925"/>
      <c r="E96" s="3925"/>
      <c r="F96" s="3925"/>
      <c r="G96" s="3925"/>
      <c r="H96" s="3925"/>
      <c r="I96" s="3925"/>
      <c r="J96" s="3926"/>
      <c r="K96" s="2601"/>
      <c r="L96" s="234"/>
    </row>
    <row r="97" spans="1:12" ht="26.25" customHeight="1" thickBot="1" x14ac:dyDescent="0.3">
      <c r="A97" s="33">
        <v>42677</v>
      </c>
      <c r="B97" s="34" t="s">
        <v>186</v>
      </c>
      <c r="C97" s="1081"/>
      <c r="D97" s="1086"/>
      <c r="E97" s="1081"/>
      <c r="F97" s="1081"/>
      <c r="G97" s="1081"/>
      <c r="H97" s="1081">
        <v>5685</v>
      </c>
      <c r="I97" s="1081">
        <v>82</v>
      </c>
      <c r="J97" s="1081"/>
      <c r="K97" s="2565"/>
      <c r="L97" s="1092" t="s">
        <v>1950</v>
      </c>
    </row>
    <row r="98" spans="1:12" ht="24.75" customHeight="1" thickTop="1" x14ac:dyDescent="0.25">
      <c r="A98" s="1055">
        <v>42778</v>
      </c>
      <c r="B98" s="1077" t="s">
        <v>12</v>
      </c>
      <c r="C98" s="323">
        <v>75</v>
      </c>
      <c r="D98" s="1088">
        <f>+C98*(100-E98)/100</f>
        <v>61.5</v>
      </c>
      <c r="E98" s="323">
        <v>18</v>
      </c>
      <c r="F98" s="323"/>
      <c r="G98" s="323">
        <v>135</v>
      </c>
      <c r="H98" s="323"/>
      <c r="I98" s="323"/>
      <c r="J98" s="323"/>
      <c r="K98" s="2622"/>
      <c r="L98" s="956" t="s">
        <v>2043</v>
      </c>
    </row>
    <row r="99" spans="1:12" ht="20.100000000000001" customHeight="1" x14ac:dyDescent="0.25">
      <c r="A99" s="22">
        <v>42809</v>
      </c>
      <c r="B99" s="1010" t="s">
        <v>186</v>
      </c>
      <c r="C99" s="834"/>
      <c r="D99" s="832"/>
      <c r="E99" s="834"/>
      <c r="F99" s="834"/>
      <c r="G99" s="834"/>
      <c r="H99" s="834">
        <v>5550</v>
      </c>
      <c r="I99" s="834">
        <v>86</v>
      </c>
      <c r="J99" s="834"/>
      <c r="K99" s="2471"/>
      <c r="L99" s="234" t="s">
        <v>2099</v>
      </c>
    </row>
    <row r="100" spans="1:12" ht="23.25" customHeight="1" x14ac:dyDescent="0.25">
      <c r="A100" s="1042">
        <v>42815</v>
      </c>
      <c r="B100" s="1041" t="s">
        <v>12</v>
      </c>
      <c r="C100" s="256">
        <v>95</v>
      </c>
      <c r="D100" s="257">
        <f>+C100*(100-E100)/100</f>
        <v>77.900000000000006</v>
      </c>
      <c r="E100" s="256">
        <v>18</v>
      </c>
      <c r="F100" s="256"/>
      <c r="G100" s="256">
        <v>50</v>
      </c>
      <c r="H100" s="256"/>
      <c r="I100" s="256"/>
      <c r="J100" s="256"/>
      <c r="K100" s="2550"/>
      <c r="L100" s="359" t="s">
        <v>18</v>
      </c>
    </row>
    <row r="101" spans="1:12" ht="23.25" customHeight="1" x14ac:dyDescent="0.25">
      <c r="A101" s="22">
        <v>42905</v>
      </c>
      <c r="B101" s="11" t="s">
        <v>12</v>
      </c>
      <c r="C101" s="834">
        <v>65</v>
      </c>
      <c r="D101" s="832">
        <f>+C101*(100-E101)/100</f>
        <v>52</v>
      </c>
      <c r="E101" s="834">
        <v>20</v>
      </c>
      <c r="F101" s="834"/>
      <c r="G101" s="834">
        <v>175</v>
      </c>
      <c r="H101" s="834"/>
      <c r="I101" s="834"/>
      <c r="J101" s="834"/>
      <c r="K101" s="2471"/>
      <c r="L101" s="234" t="s">
        <v>2097</v>
      </c>
    </row>
    <row r="102" spans="1:12" x14ac:dyDescent="0.25">
      <c r="A102" s="22">
        <v>43020</v>
      </c>
      <c r="B102" s="11" t="s">
        <v>186</v>
      </c>
      <c r="C102" s="834"/>
      <c r="D102" s="832"/>
      <c r="E102" s="834"/>
      <c r="F102" s="834"/>
      <c r="G102" s="834"/>
      <c r="H102" s="834">
        <v>5555</v>
      </c>
      <c r="I102" s="834">
        <v>100</v>
      </c>
      <c r="J102" s="834"/>
      <c r="K102" s="2471"/>
      <c r="L102" s="234" t="s">
        <v>2311</v>
      </c>
    </row>
    <row r="103" spans="1:12" x14ac:dyDescent="0.25">
      <c r="A103" s="1290">
        <v>43028</v>
      </c>
      <c r="B103" s="1289" t="s">
        <v>12</v>
      </c>
      <c r="C103" s="256">
        <v>55</v>
      </c>
      <c r="D103" s="1291">
        <f>+C103*(100-E103)/100</f>
        <v>44</v>
      </c>
      <c r="E103" s="256">
        <v>20</v>
      </c>
      <c r="F103" s="256"/>
      <c r="G103" s="256">
        <v>40</v>
      </c>
      <c r="H103" s="256"/>
      <c r="I103" s="256"/>
      <c r="J103" s="256"/>
      <c r="K103" s="2550"/>
      <c r="L103" s="359" t="s">
        <v>18</v>
      </c>
    </row>
    <row r="104" spans="1:12" ht="20.100000000000001" customHeight="1" x14ac:dyDescent="0.25">
      <c r="A104" s="1313">
        <v>43038</v>
      </c>
      <c r="B104" s="1312" t="s">
        <v>12</v>
      </c>
      <c r="C104" s="256">
        <v>90</v>
      </c>
      <c r="D104" s="1315">
        <f>+C104*(100-E104)/100</f>
        <v>72</v>
      </c>
      <c r="E104" s="256">
        <v>20</v>
      </c>
      <c r="F104" s="256"/>
      <c r="G104" s="256">
        <v>40</v>
      </c>
      <c r="H104" s="256"/>
      <c r="I104" s="256"/>
      <c r="J104" s="256"/>
      <c r="K104" s="2550"/>
      <c r="L104" s="359" t="s">
        <v>18</v>
      </c>
    </row>
    <row r="105" spans="1:12" x14ac:dyDescent="0.25">
      <c r="A105" s="1328">
        <v>43056</v>
      </c>
      <c r="B105" s="1327" t="s">
        <v>12</v>
      </c>
      <c r="C105" s="256">
        <v>60</v>
      </c>
      <c r="D105" s="1331">
        <f>+C105*(100-E105)/100</f>
        <v>48</v>
      </c>
      <c r="E105" s="256">
        <v>20</v>
      </c>
      <c r="F105" s="256"/>
      <c r="G105" s="256">
        <v>40</v>
      </c>
      <c r="H105" s="256"/>
      <c r="I105" s="256"/>
      <c r="J105" s="256"/>
      <c r="K105" s="2550"/>
      <c r="L105" s="359" t="s">
        <v>18</v>
      </c>
    </row>
    <row r="106" spans="1:12" ht="16.5" thickBot="1" x14ac:dyDescent="0.3">
      <c r="A106" s="1499">
        <v>43061</v>
      </c>
      <c r="B106" s="1500" t="s">
        <v>12</v>
      </c>
      <c r="C106" s="332" t="s">
        <v>2513</v>
      </c>
      <c r="D106" s="333" t="s">
        <v>301</v>
      </c>
      <c r="E106" s="332">
        <v>20</v>
      </c>
      <c r="F106" s="332"/>
      <c r="G106" s="332">
        <v>40</v>
      </c>
      <c r="H106" s="332"/>
      <c r="I106" s="332"/>
      <c r="J106" s="332"/>
      <c r="K106" s="2696"/>
      <c r="L106" s="1436" t="s">
        <v>18</v>
      </c>
    </row>
    <row r="107" spans="1:12" ht="130.5" customHeight="1" thickTop="1" x14ac:dyDescent="0.25">
      <c r="A107" s="39">
        <v>43152</v>
      </c>
      <c r="B107" s="40" t="s">
        <v>14</v>
      </c>
      <c r="C107" s="3595" t="s">
        <v>2480</v>
      </c>
      <c r="D107" s="3596"/>
      <c r="E107" s="3596"/>
      <c r="F107" s="3596"/>
      <c r="G107" s="3596"/>
      <c r="H107" s="3596"/>
      <c r="I107" s="3596"/>
      <c r="J107" s="3597"/>
      <c r="K107" s="2522"/>
      <c r="L107" s="913"/>
    </row>
    <row r="108" spans="1:12" ht="76.5" customHeight="1" x14ac:dyDescent="0.25">
      <c r="A108" s="1254">
        <v>43170</v>
      </c>
      <c r="B108" s="1255" t="s">
        <v>31</v>
      </c>
      <c r="C108" s="3583" t="s">
        <v>2523</v>
      </c>
      <c r="D108" s="3584"/>
      <c r="E108" s="3584"/>
      <c r="F108" s="3584"/>
      <c r="G108" s="3584"/>
      <c r="H108" s="3584"/>
      <c r="I108" s="3584"/>
      <c r="J108" s="3585"/>
      <c r="K108" s="2518"/>
      <c r="L108" s="1309" t="s">
        <v>2072</v>
      </c>
    </row>
    <row r="109" spans="1:12" ht="20.100000000000001" customHeight="1" x14ac:dyDescent="0.25">
      <c r="A109" s="22">
        <v>43180</v>
      </c>
      <c r="B109" s="11" t="s">
        <v>12</v>
      </c>
      <c r="C109" s="834">
        <v>65</v>
      </c>
      <c r="D109" s="832">
        <f>+C109*(100-E109)/100</f>
        <v>52</v>
      </c>
      <c r="E109" s="834">
        <v>20</v>
      </c>
      <c r="F109" s="834"/>
      <c r="G109" s="834">
        <v>140</v>
      </c>
      <c r="H109" s="834"/>
      <c r="I109" s="834"/>
      <c r="J109" s="834"/>
      <c r="K109" s="2471"/>
      <c r="L109" s="234" t="s">
        <v>22</v>
      </c>
    </row>
    <row r="110" spans="1:12" x14ac:dyDescent="0.25">
      <c r="A110" s="22">
        <v>43243</v>
      </c>
      <c r="B110" s="11" t="s">
        <v>186</v>
      </c>
      <c r="C110" s="834"/>
      <c r="D110" s="832"/>
      <c r="E110" s="834"/>
      <c r="F110" s="834"/>
      <c r="G110" s="834"/>
      <c r="H110" s="834">
        <v>5345</v>
      </c>
      <c r="I110" s="834">
        <v>97</v>
      </c>
      <c r="J110" s="834"/>
      <c r="K110" s="2471"/>
      <c r="L110" s="234" t="s">
        <v>2592</v>
      </c>
    </row>
    <row r="111" spans="1:12" x14ac:dyDescent="0.25">
      <c r="A111" s="1692">
        <v>43341</v>
      </c>
      <c r="B111" s="1693" t="s">
        <v>12</v>
      </c>
      <c r="C111" s="834">
        <v>70</v>
      </c>
      <c r="D111" s="832">
        <f>+C111*(100-E111)/100</f>
        <v>56</v>
      </c>
      <c r="E111" s="834">
        <v>20</v>
      </c>
      <c r="F111" s="834"/>
      <c r="G111" s="834">
        <v>120</v>
      </c>
      <c r="H111" s="834"/>
      <c r="I111" s="834"/>
      <c r="J111" s="834"/>
      <c r="K111" s="2471"/>
      <c r="L111" s="234" t="s">
        <v>2704</v>
      </c>
    </row>
    <row r="112" spans="1:12" x14ac:dyDescent="0.25">
      <c r="A112" s="22">
        <v>43374</v>
      </c>
      <c r="B112" s="11" t="s">
        <v>186</v>
      </c>
      <c r="C112" s="834"/>
      <c r="D112" s="832"/>
      <c r="E112" s="834"/>
      <c r="F112" s="834"/>
      <c r="G112" s="834"/>
      <c r="H112" s="834">
        <v>5465</v>
      </c>
      <c r="I112" s="834">
        <v>100</v>
      </c>
      <c r="J112" s="834"/>
      <c r="K112" s="2471"/>
      <c r="L112" s="234" t="s">
        <v>2741</v>
      </c>
    </row>
    <row r="113" spans="1:12" ht="16.5" thickBot="1" x14ac:dyDescent="0.3">
      <c r="A113" s="1863">
        <v>43393</v>
      </c>
      <c r="B113" s="1878" t="s">
        <v>12</v>
      </c>
      <c r="C113" s="252">
        <v>60</v>
      </c>
      <c r="D113" s="1865">
        <f>+C113*(100-E113)/100</f>
        <v>57</v>
      </c>
      <c r="E113" s="252">
        <v>5</v>
      </c>
      <c r="F113" s="252"/>
      <c r="G113" s="252">
        <v>120</v>
      </c>
      <c r="H113" s="252"/>
      <c r="I113" s="252"/>
      <c r="J113" s="252"/>
      <c r="K113" s="2483"/>
      <c r="L113" s="1089" t="s">
        <v>2704</v>
      </c>
    </row>
    <row r="114" spans="1:12" ht="16.5" thickTop="1" x14ac:dyDescent="0.25">
      <c r="A114" s="39">
        <v>43467</v>
      </c>
      <c r="B114" s="40" t="s">
        <v>12</v>
      </c>
      <c r="C114" s="254">
        <v>65</v>
      </c>
      <c r="D114" s="1872">
        <f>+C114*(100-E114)/100</f>
        <v>52</v>
      </c>
      <c r="E114" s="254">
        <v>20</v>
      </c>
      <c r="F114" s="254"/>
      <c r="G114" s="254">
        <v>165</v>
      </c>
      <c r="H114" s="254"/>
      <c r="I114" s="254"/>
      <c r="J114" s="254"/>
      <c r="K114" s="2551"/>
      <c r="L114" s="913" t="s">
        <v>2901</v>
      </c>
    </row>
    <row r="115" spans="1:12" x14ac:dyDescent="0.25">
      <c r="A115" s="22">
        <v>43576</v>
      </c>
      <c r="B115" s="11" t="s">
        <v>12</v>
      </c>
      <c r="C115" s="832">
        <v>75</v>
      </c>
      <c r="D115" s="832">
        <f>+C115*(100-E115)/100</f>
        <v>60</v>
      </c>
      <c r="E115" s="832">
        <v>20</v>
      </c>
      <c r="F115" s="832"/>
      <c r="G115" s="832">
        <v>150</v>
      </c>
      <c r="H115" s="832"/>
      <c r="I115" s="832"/>
      <c r="J115" s="834"/>
      <c r="K115" s="2471"/>
      <c r="L115" s="234" t="s">
        <v>2901</v>
      </c>
    </row>
    <row r="116" spans="1:12" ht="20.100000000000001" customHeight="1" x14ac:dyDescent="0.25">
      <c r="A116" s="1955">
        <v>43578</v>
      </c>
      <c r="B116" s="1956" t="s">
        <v>186</v>
      </c>
      <c r="C116" s="834"/>
      <c r="D116" s="832"/>
      <c r="E116" s="834"/>
      <c r="F116" s="834"/>
      <c r="G116" s="834"/>
      <c r="H116" s="834">
        <v>5415</v>
      </c>
      <c r="I116" s="834">
        <v>100</v>
      </c>
      <c r="J116" s="834"/>
      <c r="K116" s="2471"/>
      <c r="L116" s="234" t="s">
        <v>3023</v>
      </c>
    </row>
    <row r="117" spans="1:12" ht="20.100000000000001" customHeight="1" x14ac:dyDescent="0.25">
      <c r="A117" s="22">
        <v>43675</v>
      </c>
      <c r="B117" s="11" t="s">
        <v>12</v>
      </c>
      <c r="C117" s="834">
        <v>70</v>
      </c>
      <c r="D117" s="832">
        <f>+C117*(100-E117)/100</f>
        <v>57.4</v>
      </c>
      <c r="E117" s="834">
        <v>18</v>
      </c>
      <c r="F117" s="834" t="s">
        <v>159</v>
      </c>
      <c r="G117" s="834">
        <v>120</v>
      </c>
      <c r="H117" s="834"/>
      <c r="I117" s="834"/>
      <c r="J117" s="834"/>
      <c r="K117" s="2471"/>
      <c r="L117" s="234" t="s">
        <v>2710</v>
      </c>
    </row>
    <row r="118" spans="1:12" ht="20.100000000000001" customHeight="1" x14ac:dyDescent="0.25">
      <c r="A118" s="22">
        <v>43741</v>
      </c>
      <c r="B118" s="11" t="s">
        <v>12</v>
      </c>
      <c r="C118" s="834">
        <v>75</v>
      </c>
      <c r="D118" s="832">
        <f>+C118*(100-E118)/100</f>
        <v>61.5</v>
      </c>
      <c r="E118" s="834">
        <v>18</v>
      </c>
      <c r="F118" s="834"/>
      <c r="G118" s="834">
        <v>125</v>
      </c>
      <c r="H118" s="834"/>
      <c r="I118" s="834"/>
      <c r="J118" s="834"/>
      <c r="K118" s="2471"/>
      <c r="L118" s="234" t="s">
        <v>2710</v>
      </c>
    </row>
    <row r="119" spans="1:12" ht="20.100000000000001" customHeight="1" x14ac:dyDescent="0.25">
      <c r="A119" s="22">
        <v>43823</v>
      </c>
      <c r="B119" s="11" t="s">
        <v>186</v>
      </c>
      <c r="C119" s="834"/>
      <c r="D119" s="832" t="s">
        <v>301</v>
      </c>
      <c r="E119" s="1557"/>
      <c r="F119" s="834"/>
      <c r="G119" s="834"/>
      <c r="H119" s="834">
        <v>5390</v>
      </c>
      <c r="I119" s="834">
        <v>100</v>
      </c>
      <c r="J119" s="834"/>
      <c r="K119" s="2471"/>
      <c r="L119" s="234" t="s">
        <v>3351</v>
      </c>
    </row>
    <row r="120" spans="1:12" x14ac:dyDescent="0.25">
      <c r="A120" s="22">
        <v>43835</v>
      </c>
      <c r="B120" s="11" t="s">
        <v>12</v>
      </c>
      <c r="C120" s="834">
        <v>105</v>
      </c>
      <c r="D120" s="832">
        <f>+C120*(100-E120)/100</f>
        <v>86.1</v>
      </c>
      <c r="E120" s="834">
        <v>18</v>
      </c>
      <c r="F120" s="834" t="s">
        <v>159</v>
      </c>
      <c r="G120" s="834">
        <v>150</v>
      </c>
      <c r="H120" s="834"/>
      <c r="I120" s="834"/>
      <c r="J120" s="834"/>
      <c r="K120" s="2471"/>
      <c r="L120" s="234" t="s">
        <v>2901</v>
      </c>
    </row>
    <row r="121" spans="1:12" ht="20.100000000000001" customHeight="1" x14ac:dyDescent="0.25">
      <c r="A121" s="2410">
        <v>43920</v>
      </c>
      <c r="B121" s="2306" t="s">
        <v>4</v>
      </c>
      <c r="C121" s="2311"/>
      <c r="D121" s="2307"/>
      <c r="E121" s="2311">
        <v>20</v>
      </c>
      <c r="F121" s="2311"/>
      <c r="G121" s="2311"/>
      <c r="H121" s="2311"/>
      <c r="I121" s="2311"/>
      <c r="J121" s="2311"/>
      <c r="K121" s="2602"/>
      <c r="L121" s="2313"/>
    </row>
    <row r="122" spans="1:12" ht="20.100000000000001" customHeight="1" x14ac:dyDescent="0.25">
      <c r="A122" s="2410">
        <v>43951</v>
      </c>
      <c r="B122" s="2306" t="s">
        <v>4</v>
      </c>
      <c r="C122" s="2311"/>
      <c r="D122" s="2307"/>
      <c r="E122" s="2311">
        <v>22</v>
      </c>
      <c r="F122" s="2311"/>
      <c r="G122" s="2311"/>
      <c r="H122" s="2311"/>
      <c r="I122" s="2311"/>
      <c r="J122" s="2311"/>
      <c r="K122" s="2602"/>
      <c r="L122" s="2313"/>
    </row>
    <row r="123" spans="1:12" ht="49.5" customHeight="1" x14ac:dyDescent="0.25">
      <c r="A123" s="22">
        <v>43960</v>
      </c>
      <c r="B123" s="11" t="s">
        <v>16</v>
      </c>
      <c r="C123" s="3473" t="s">
        <v>3625</v>
      </c>
      <c r="D123" s="3474"/>
      <c r="E123" s="3474"/>
      <c r="F123" s="3474"/>
      <c r="G123" s="3474"/>
      <c r="H123" s="3474"/>
      <c r="I123" s="3474"/>
      <c r="J123" s="3475"/>
      <c r="K123" s="2465"/>
      <c r="L123" s="234"/>
    </row>
    <row r="124" spans="1:12" ht="21" customHeight="1" x14ac:dyDescent="0.25">
      <c r="A124" s="2410">
        <v>43981</v>
      </c>
      <c r="B124" s="2306" t="s">
        <v>4</v>
      </c>
      <c r="C124" s="2311"/>
      <c r="D124" s="2307"/>
      <c r="E124" s="2311">
        <v>22</v>
      </c>
      <c r="F124" s="2311"/>
      <c r="G124" s="2311"/>
      <c r="H124" s="2311"/>
      <c r="I124" s="2311"/>
      <c r="J124" s="2311"/>
      <c r="K124" s="2602"/>
      <c r="L124" s="2313"/>
    </row>
    <row r="125" spans="1:12" ht="78.75" customHeight="1" x14ac:dyDescent="0.25">
      <c r="A125" s="1254">
        <v>43999</v>
      </c>
      <c r="B125" s="1255" t="s">
        <v>31</v>
      </c>
      <c r="C125" s="3659" t="s">
        <v>3736</v>
      </c>
      <c r="D125" s="3660"/>
      <c r="E125" s="3660"/>
      <c r="F125" s="3660"/>
      <c r="G125" s="3660"/>
      <c r="H125" s="3660"/>
      <c r="I125" s="3660"/>
      <c r="J125" s="3661"/>
      <c r="K125" s="2562"/>
      <c r="L125" s="1309" t="s">
        <v>2072</v>
      </c>
    </row>
    <row r="126" spans="1:12" ht="24.75" customHeight="1" x14ac:dyDescent="0.25">
      <c r="A126" s="2410">
        <v>44012</v>
      </c>
      <c r="B126" s="2306" t="s">
        <v>4</v>
      </c>
      <c r="C126" s="3921" t="s">
        <v>3720</v>
      </c>
      <c r="D126" s="3922"/>
      <c r="E126" s="3922"/>
      <c r="F126" s="3922"/>
      <c r="G126" s="3922"/>
      <c r="H126" s="3922"/>
      <c r="I126" s="3922"/>
      <c r="J126" s="3923"/>
      <c r="K126" s="2603"/>
      <c r="L126" s="2313"/>
    </row>
    <row r="127" spans="1:12" ht="25.5" customHeight="1" x14ac:dyDescent="0.25">
      <c r="A127" s="2405">
        <v>44019</v>
      </c>
      <c r="B127" s="63" t="s">
        <v>14</v>
      </c>
      <c r="C127" s="3924" t="s">
        <v>243</v>
      </c>
      <c r="D127" s="3925"/>
      <c r="E127" s="3925"/>
      <c r="F127" s="3925"/>
      <c r="G127" s="3925"/>
      <c r="H127" s="3925"/>
      <c r="I127" s="3925"/>
      <c r="J127" s="3926"/>
      <c r="K127" s="2601"/>
      <c r="L127" s="766"/>
    </row>
    <row r="128" spans="1:12" ht="20.100000000000001" customHeight="1" x14ac:dyDescent="0.25">
      <c r="A128" s="3459">
        <v>44020</v>
      </c>
      <c r="B128" s="11" t="s">
        <v>186</v>
      </c>
      <c r="C128" s="834"/>
      <c r="D128" s="832" t="s">
        <v>301</v>
      </c>
      <c r="E128" s="834"/>
      <c r="F128" s="834"/>
      <c r="G128" s="834"/>
      <c r="H128" s="834" t="s">
        <v>301</v>
      </c>
      <c r="I128" s="834" t="s">
        <v>301</v>
      </c>
      <c r="J128" s="834">
        <v>5610</v>
      </c>
      <c r="K128" s="2471"/>
      <c r="L128" s="234" t="s">
        <v>3728</v>
      </c>
    </row>
    <row r="129" spans="1:12" ht="30.75" customHeight="1" x14ac:dyDescent="0.25">
      <c r="A129" s="3460"/>
      <c r="B129" s="11" t="s">
        <v>14</v>
      </c>
      <c r="C129" s="3473" t="s">
        <v>3759</v>
      </c>
      <c r="D129" s="3474"/>
      <c r="E129" s="3474"/>
      <c r="F129" s="3474"/>
      <c r="G129" s="3474"/>
      <c r="H129" s="3474"/>
      <c r="I129" s="3474"/>
      <c r="J129" s="3475"/>
      <c r="K129" s="2465"/>
      <c r="L129" s="234"/>
    </row>
    <row r="130" spans="1:12" ht="20.100000000000001" customHeight="1" x14ac:dyDescent="0.25">
      <c r="A130" s="22">
        <v>44024</v>
      </c>
      <c r="B130" s="11" t="s">
        <v>186</v>
      </c>
      <c r="C130" s="834"/>
      <c r="D130" s="832" t="s">
        <v>301</v>
      </c>
      <c r="E130" s="834"/>
      <c r="F130" s="834"/>
      <c r="G130" s="834"/>
      <c r="H130" s="834"/>
      <c r="I130" s="834"/>
      <c r="J130" s="834">
        <v>4930</v>
      </c>
      <c r="K130" s="2471"/>
      <c r="L130" s="234" t="s">
        <v>3733</v>
      </c>
    </row>
    <row r="131" spans="1:12" ht="20.100000000000001" customHeight="1" x14ac:dyDescent="0.25">
      <c r="A131" s="2430">
        <v>44032</v>
      </c>
      <c r="B131" s="2431" t="s">
        <v>33</v>
      </c>
      <c r="C131" s="3614" t="s">
        <v>404</v>
      </c>
      <c r="D131" s="3733"/>
      <c r="E131" s="3733"/>
      <c r="F131" s="3733"/>
      <c r="G131" s="3733"/>
      <c r="H131" s="3733"/>
      <c r="I131" s="3733"/>
      <c r="J131" s="3615"/>
      <c r="K131" s="2563"/>
      <c r="L131" s="234"/>
    </row>
    <row r="132" spans="1:12" ht="20.100000000000001" customHeight="1" x14ac:dyDescent="0.25">
      <c r="A132" s="2430">
        <v>44036</v>
      </c>
      <c r="B132" s="2431" t="s">
        <v>14</v>
      </c>
      <c r="C132" s="3614" t="s">
        <v>3760</v>
      </c>
      <c r="D132" s="3733"/>
      <c r="E132" s="3733"/>
      <c r="F132" s="3733"/>
      <c r="G132" s="3733"/>
      <c r="H132" s="3733"/>
      <c r="I132" s="3733"/>
      <c r="J132" s="3615"/>
      <c r="K132" s="2563"/>
      <c r="L132" s="234"/>
    </row>
    <row r="133" spans="1:12" ht="20.100000000000001" customHeight="1" x14ac:dyDescent="0.25">
      <c r="A133" s="22">
        <v>44037</v>
      </c>
      <c r="B133" s="11" t="s">
        <v>186</v>
      </c>
      <c r="C133" s="834"/>
      <c r="D133" s="832">
        <f>+C133*(100-E133)/100</f>
        <v>0</v>
      </c>
      <c r="E133" s="834"/>
      <c r="F133" s="834"/>
      <c r="G133" s="834"/>
      <c r="H133" s="834"/>
      <c r="I133" s="834"/>
      <c r="J133" s="834">
        <v>4875</v>
      </c>
      <c r="K133" s="2471"/>
      <c r="L133" s="234" t="s">
        <v>3758</v>
      </c>
    </row>
    <row r="134" spans="1:12" x14ac:dyDescent="0.25">
      <c r="A134" s="22">
        <v>44039</v>
      </c>
      <c r="B134" s="11" t="s">
        <v>14</v>
      </c>
      <c r="C134" s="3482" t="s">
        <v>243</v>
      </c>
      <c r="D134" s="3505"/>
      <c r="E134" s="3505"/>
      <c r="F134" s="3505"/>
      <c r="G134" s="3505"/>
      <c r="H134" s="3505"/>
      <c r="I134" s="3505"/>
      <c r="J134" s="3483"/>
      <c r="K134" s="2485"/>
      <c r="L134" s="234"/>
    </row>
    <row r="135" spans="1:12" x14ac:dyDescent="0.25">
      <c r="A135" s="2438">
        <v>44044</v>
      </c>
      <c r="B135" s="2439" t="s">
        <v>33</v>
      </c>
      <c r="C135" s="3693" t="s">
        <v>4044</v>
      </c>
      <c r="D135" s="3744"/>
      <c r="E135" s="3744"/>
      <c r="F135" s="3744"/>
      <c r="G135" s="3744"/>
      <c r="H135" s="3744"/>
      <c r="I135" s="3744"/>
      <c r="J135" s="3694"/>
      <c r="K135" s="2568"/>
      <c r="L135" s="234"/>
    </row>
    <row r="136" spans="1:12" x14ac:dyDescent="0.25">
      <c r="A136" s="22">
        <v>44048</v>
      </c>
      <c r="B136" s="11" t="s">
        <v>186</v>
      </c>
      <c r="C136" s="834"/>
      <c r="D136" s="832" t="s">
        <v>301</v>
      </c>
      <c r="E136" s="834"/>
      <c r="F136" s="834"/>
      <c r="G136" s="834"/>
      <c r="H136" s="834">
        <v>5450</v>
      </c>
      <c r="I136" s="834">
        <v>100</v>
      </c>
      <c r="J136" s="834"/>
      <c r="K136" s="2471"/>
      <c r="L136" s="234" t="s">
        <v>3310</v>
      </c>
    </row>
    <row r="137" spans="1:12" x14ac:dyDescent="0.25">
      <c r="A137" s="22">
        <v>44052</v>
      </c>
      <c r="B137" s="11" t="s">
        <v>12</v>
      </c>
      <c r="C137" s="834">
        <v>50</v>
      </c>
      <c r="D137" s="832">
        <f>+C137*(100-E137)/100</f>
        <v>25</v>
      </c>
      <c r="E137" s="834">
        <v>50</v>
      </c>
      <c r="F137" s="834" t="s">
        <v>159</v>
      </c>
      <c r="G137" s="834">
        <v>130</v>
      </c>
      <c r="H137" s="834"/>
      <c r="I137" s="834"/>
      <c r="J137" s="834"/>
      <c r="K137" s="2471"/>
      <c r="L137" s="234" t="s">
        <v>3780</v>
      </c>
    </row>
    <row r="138" spans="1:12" x14ac:dyDescent="0.25">
      <c r="A138" s="22">
        <v>44054</v>
      </c>
      <c r="B138" s="11" t="s">
        <v>14</v>
      </c>
      <c r="C138" s="3473" t="s">
        <v>1354</v>
      </c>
      <c r="D138" s="3474"/>
      <c r="E138" s="3474"/>
      <c r="F138" s="3474"/>
      <c r="G138" s="3474"/>
      <c r="H138" s="3474"/>
      <c r="I138" s="3474"/>
      <c r="J138" s="3474"/>
      <c r="K138" s="3475"/>
      <c r="L138" s="234"/>
    </row>
    <row r="139" spans="1:12" x14ac:dyDescent="0.25">
      <c r="A139" s="2410">
        <v>44073</v>
      </c>
      <c r="B139" s="2306" t="s">
        <v>4</v>
      </c>
      <c r="C139" s="2311"/>
      <c r="D139" s="2307"/>
      <c r="E139" s="2311">
        <v>50</v>
      </c>
      <c r="F139" s="2311"/>
      <c r="G139" s="2311"/>
      <c r="H139" s="2311"/>
      <c r="I139" s="2311"/>
      <c r="J139" s="2311"/>
      <c r="K139" s="2882"/>
      <c r="L139" s="2313"/>
    </row>
    <row r="140" spans="1:12" x14ac:dyDescent="0.25">
      <c r="A140" s="2410">
        <v>44104</v>
      </c>
      <c r="B140" s="2306" t="s">
        <v>4</v>
      </c>
      <c r="C140" s="2311"/>
      <c r="D140" s="2307"/>
      <c r="E140" s="2311">
        <v>50</v>
      </c>
      <c r="F140" s="2311"/>
      <c r="G140" s="2311"/>
      <c r="H140" s="2311"/>
      <c r="I140" s="2311"/>
      <c r="J140" s="2311"/>
      <c r="K140" s="3126"/>
      <c r="L140" s="2313"/>
    </row>
    <row r="141" spans="1:12" x14ac:dyDescent="0.25">
      <c r="A141" s="2410">
        <v>44134</v>
      </c>
      <c r="B141" s="2306" t="s">
        <v>4</v>
      </c>
      <c r="C141" s="2311"/>
      <c r="D141" s="2307"/>
      <c r="E141" s="2311">
        <v>50</v>
      </c>
      <c r="F141" s="2311"/>
      <c r="G141" s="2311"/>
      <c r="H141" s="2311"/>
      <c r="I141" s="2311"/>
      <c r="J141" s="2311"/>
      <c r="K141" s="3126"/>
      <c r="L141" s="2313"/>
    </row>
    <row r="142" spans="1:12" x14ac:dyDescent="0.25">
      <c r="A142" s="3459">
        <v>44157</v>
      </c>
      <c r="B142" s="11" t="s">
        <v>12</v>
      </c>
      <c r="C142" s="834">
        <v>60</v>
      </c>
      <c r="D142" s="832">
        <f>+C142*(100-E142)/100</f>
        <v>30</v>
      </c>
      <c r="E142" s="834">
        <v>50</v>
      </c>
      <c r="F142" s="834"/>
      <c r="G142" s="834">
        <v>115</v>
      </c>
      <c r="H142" s="834"/>
      <c r="I142" s="834"/>
      <c r="J142" s="834"/>
      <c r="K142" s="2471"/>
      <c r="L142" s="234" t="s">
        <v>3690</v>
      </c>
    </row>
    <row r="143" spans="1:12" x14ac:dyDescent="0.25">
      <c r="A143" s="3460"/>
      <c r="B143" s="11" t="s">
        <v>186</v>
      </c>
      <c r="C143" s="834"/>
      <c r="D143" s="832">
        <f>+C143*(100-E143)/100</f>
        <v>0</v>
      </c>
      <c r="E143" s="834"/>
      <c r="F143" s="834"/>
      <c r="G143" s="834"/>
      <c r="H143" s="834"/>
      <c r="I143" s="834"/>
      <c r="J143" s="834">
        <v>4890</v>
      </c>
      <c r="K143" s="2471"/>
      <c r="L143" s="234" t="s">
        <v>4066</v>
      </c>
    </row>
    <row r="144" spans="1:12" x14ac:dyDescent="0.25">
      <c r="A144" s="2410">
        <v>44165</v>
      </c>
      <c r="B144" s="2306" t="s">
        <v>4</v>
      </c>
      <c r="C144" s="2311"/>
      <c r="D144" s="2307"/>
      <c r="E144" s="2311">
        <v>65</v>
      </c>
      <c r="F144" s="2311"/>
      <c r="G144" s="2311"/>
      <c r="H144" s="2311"/>
      <c r="I144" s="2311"/>
      <c r="J144" s="2311"/>
      <c r="K144" s="3126"/>
      <c r="L144" s="2313"/>
    </row>
    <row r="145" spans="1:12" x14ac:dyDescent="0.25">
      <c r="A145" s="22">
        <v>44171</v>
      </c>
      <c r="B145" s="11" t="s">
        <v>14</v>
      </c>
      <c r="C145" s="3482" t="s">
        <v>2947</v>
      </c>
      <c r="D145" s="3505"/>
      <c r="E145" s="3505"/>
      <c r="F145" s="3505"/>
      <c r="G145" s="3505"/>
      <c r="H145" s="3505"/>
      <c r="I145" s="3505"/>
      <c r="J145" s="3483"/>
      <c r="K145" s="2471"/>
      <c r="L145" s="234"/>
    </row>
    <row r="146" spans="1:12" x14ac:dyDescent="0.25">
      <c r="A146" s="22">
        <v>44182</v>
      </c>
      <c r="B146" s="11" t="s">
        <v>12</v>
      </c>
      <c r="C146" s="834">
        <v>60</v>
      </c>
      <c r="D146" s="832">
        <f>+C146*(100-E146)/100</f>
        <v>21</v>
      </c>
      <c r="E146" s="834">
        <v>65</v>
      </c>
      <c r="F146" s="834"/>
      <c r="G146" s="834">
        <v>130</v>
      </c>
      <c r="H146" s="834"/>
      <c r="I146" s="834"/>
      <c r="J146" s="834"/>
      <c r="K146" s="2471"/>
      <c r="L146" s="234" t="s">
        <v>2710</v>
      </c>
    </row>
    <row r="147" spans="1:12" x14ac:dyDescent="0.25">
      <c r="A147" s="2410">
        <v>44195</v>
      </c>
      <c r="B147" s="2306" t="s">
        <v>4</v>
      </c>
      <c r="C147" s="2311"/>
      <c r="D147" s="2307"/>
      <c r="E147" s="2311">
        <v>65</v>
      </c>
      <c r="F147" s="2311"/>
      <c r="G147" s="2311"/>
      <c r="H147" s="2311"/>
      <c r="I147" s="2311"/>
      <c r="J147" s="2311"/>
      <c r="K147" s="3126"/>
      <c r="L147" s="2313"/>
    </row>
    <row r="148" spans="1:12" x14ac:dyDescent="0.25">
      <c r="A148" s="22">
        <v>44219</v>
      </c>
      <c r="B148" s="11" t="s">
        <v>186</v>
      </c>
      <c r="C148" s="834"/>
      <c r="D148" s="832">
        <f>+C148*(100-E148)/100</f>
        <v>0</v>
      </c>
      <c r="E148" s="834"/>
      <c r="F148" s="834"/>
      <c r="G148" s="834"/>
      <c r="H148" s="3055">
        <v>5250</v>
      </c>
      <c r="I148" s="3055">
        <v>100</v>
      </c>
      <c r="J148" s="834"/>
      <c r="K148" s="2471"/>
      <c r="L148" s="234" t="s">
        <v>40</v>
      </c>
    </row>
    <row r="149" spans="1:12" x14ac:dyDescent="0.25">
      <c r="A149" s="2410">
        <v>44226</v>
      </c>
      <c r="B149" s="2306" t="s">
        <v>4</v>
      </c>
      <c r="C149" s="2311"/>
      <c r="D149" s="2307"/>
      <c r="E149" s="2311">
        <v>65</v>
      </c>
      <c r="F149" s="2311"/>
      <c r="G149" s="2311"/>
      <c r="H149" s="2311"/>
      <c r="I149" s="2311"/>
      <c r="J149" s="2311"/>
      <c r="K149" s="3126"/>
      <c r="L149" s="2313"/>
    </row>
    <row r="150" spans="1:12" x14ac:dyDescent="0.25">
      <c r="A150" s="2410">
        <v>44255</v>
      </c>
      <c r="B150" s="2306" t="s">
        <v>4</v>
      </c>
      <c r="C150" s="2311"/>
      <c r="D150" s="2307"/>
      <c r="E150" s="2311">
        <v>65</v>
      </c>
      <c r="F150" s="2311"/>
      <c r="G150" s="2311"/>
      <c r="H150" s="2311"/>
      <c r="I150" s="2311"/>
      <c r="J150" s="2311"/>
      <c r="K150" s="3126"/>
      <c r="L150" s="2313"/>
    </row>
    <row r="151" spans="1:12" x14ac:dyDescent="0.25">
      <c r="A151" s="2410">
        <v>44285</v>
      </c>
      <c r="B151" s="2306" t="s">
        <v>4</v>
      </c>
      <c r="C151" s="2311"/>
      <c r="D151" s="2307"/>
      <c r="E151" s="2311">
        <v>65</v>
      </c>
      <c r="F151" s="2311"/>
      <c r="G151" s="2311"/>
      <c r="H151" s="2311"/>
      <c r="I151" s="2311"/>
      <c r="J151" s="2311"/>
      <c r="K151" s="3126"/>
      <c r="L151" s="2313"/>
    </row>
    <row r="152" spans="1:12" x14ac:dyDescent="0.25">
      <c r="A152" s="22">
        <v>44313</v>
      </c>
      <c r="B152" s="11" t="s">
        <v>12</v>
      </c>
      <c r="C152" s="834">
        <v>95</v>
      </c>
      <c r="D152" s="832">
        <f>+C152*(100-E152)/100</f>
        <v>35.15</v>
      </c>
      <c r="E152" s="834">
        <v>63</v>
      </c>
      <c r="F152" s="834" t="s">
        <v>159</v>
      </c>
      <c r="G152" s="834">
        <v>130</v>
      </c>
      <c r="H152" s="834"/>
      <c r="I152" s="834"/>
      <c r="J152" s="834"/>
      <c r="K152" s="2471"/>
      <c r="L152" s="234" t="s">
        <v>2710</v>
      </c>
    </row>
    <row r="153" spans="1:12" ht="31.5" x14ac:dyDescent="0.25">
      <c r="A153" s="22">
        <v>44372</v>
      </c>
      <c r="B153" s="11" t="s">
        <v>186</v>
      </c>
      <c r="C153" s="834" t="s">
        <v>301</v>
      </c>
      <c r="D153" s="832" t="s">
        <v>301</v>
      </c>
      <c r="E153" s="834"/>
      <c r="F153" s="834"/>
      <c r="G153" s="834"/>
      <c r="H153" s="329">
        <v>4545</v>
      </c>
      <c r="I153" s="329">
        <v>100</v>
      </c>
      <c r="J153" s="834"/>
      <c r="K153" s="2471"/>
      <c r="L153" s="234" t="s">
        <v>4437</v>
      </c>
    </row>
    <row r="154" spans="1:12" x14ac:dyDescent="0.25">
      <c r="A154" s="22">
        <v>44448</v>
      </c>
      <c r="B154" s="11" t="s">
        <v>186</v>
      </c>
      <c r="C154" s="834"/>
      <c r="D154" s="832">
        <f t="shared" ref="D154:D166" si="0">+C154*(100-E154)/100</f>
        <v>0</v>
      </c>
      <c r="E154" s="834"/>
      <c r="F154" s="834"/>
      <c r="G154" s="834"/>
      <c r="H154" s="3322">
        <v>4740</v>
      </c>
      <c r="I154" s="3322">
        <v>100</v>
      </c>
      <c r="J154" s="834"/>
      <c r="K154" s="2471"/>
      <c r="L154" s="234"/>
    </row>
    <row r="155" spans="1:12" x14ac:dyDescent="0.25">
      <c r="A155" s="22"/>
      <c r="B155" s="11"/>
      <c r="C155" s="834"/>
      <c r="D155" s="832">
        <f t="shared" si="0"/>
        <v>0</v>
      </c>
      <c r="E155" s="834"/>
      <c r="F155" s="834"/>
      <c r="G155" s="834"/>
      <c r="H155" s="834"/>
      <c r="I155" s="834"/>
      <c r="J155" s="834"/>
      <c r="K155" s="2471"/>
      <c r="L155" s="234"/>
    </row>
    <row r="156" spans="1:12" x14ac:dyDescent="0.25">
      <c r="A156" s="22"/>
      <c r="B156" s="11"/>
      <c r="C156" s="832"/>
      <c r="D156" s="832">
        <f t="shared" si="0"/>
        <v>0</v>
      </c>
      <c r="E156" s="832"/>
      <c r="F156" s="832"/>
      <c r="G156" s="832"/>
      <c r="H156" s="832"/>
      <c r="I156" s="832"/>
      <c r="J156" s="834"/>
      <c r="K156" s="2471"/>
      <c r="L156" s="234"/>
    </row>
    <row r="157" spans="1:12" x14ac:dyDescent="0.25">
      <c r="A157" s="22"/>
      <c r="B157" s="11"/>
      <c r="C157" s="834"/>
      <c r="D157" s="832">
        <f t="shared" si="0"/>
        <v>0</v>
      </c>
      <c r="E157" s="834"/>
      <c r="F157" s="834"/>
      <c r="G157" s="834"/>
      <c r="H157" s="834"/>
      <c r="I157" s="834"/>
      <c r="J157" s="834"/>
      <c r="K157" s="2471"/>
      <c r="L157" s="234"/>
    </row>
    <row r="158" spans="1:12" x14ac:dyDescent="0.25">
      <c r="A158" s="22"/>
      <c r="B158" s="11"/>
      <c r="C158" s="834"/>
      <c r="D158" s="832">
        <f t="shared" si="0"/>
        <v>0</v>
      </c>
      <c r="E158" s="834"/>
      <c r="F158" s="834"/>
      <c r="G158" s="834"/>
      <c r="H158" s="834"/>
      <c r="I158" s="834"/>
      <c r="J158" s="834"/>
      <c r="K158" s="2471"/>
      <c r="L158" s="234"/>
    </row>
    <row r="159" spans="1:12" x14ac:dyDescent="0.25">
      <c r="A159" s="22"/>
      <c r="B159" s="11"/>
      <c r="C159" s="834"/>
      <c r="D159" s="832">
        <f t="shared" si="0"/>
        <v>0</v>
      </c>
      <c r="E159" s="834"/>
      <c r="F159" s="834"/>
      <c r="G159" s="834"/>
      <c r="H159" s="834"/>
      <c r="I159" s="834"/>
      <c r="J159" s="834"/>
      <c r="K159" s="2471"/>
      <c r="L159" s="234"/>
    </row>
    <row r="160" spans="1:12" x14ac:dyDescent="0.25">
      <c r="A160" s="22"/>
      <c r="B160" s="11"/>
      <c r="C160" s="834"/>
      <c r="D160" s="832">
        <f t="shared" si="0"/>
        <v>0</v>
      </c>
      <c r="E160" s="834"/>
      <c r="F160" s="834"/>
      <c r="G160" s="834"/>
      <c r="H160" s="834"/>
      <c r="I160" s="834"/>
      <c r="J160" s="834"/>
      <c r="K160" s="2471"/>
      <c r="L160" s="234"/>
    </row>
    <row r="161" spans="1:12" x14ac:dyDescent="0.25">
      <c r="A161" s="22"/>
      <c r="B161" s="11"/>
      <c r="C161" s="834"/>
      <c r="D161" s="832">
        <f t="shared" si="0"/>
        <v>0</v>
      </c>
      <c r="E161" s="834"/>
      <c r="F161" s="834"/>
      <c r="G161" s="834"/>
      <c r="H161" s="834"/>
      <c r="I161" s="834"/>
      <c r="J161" s="834"/>
      <c r="K161" s="2471"/>
      <c r="L161" s="234"/>
    </row>
    <row r="162" spans="1:12" x14ac:dyDescent="0.25">
      <c r="A162" s="22"/>
      <c r="B162" s="11"/>
      <c r="C162" s="834"/>
      <c r="D162" s="832">
        <f t="shared" si="0"/>
        <v>0</v>
      </c>
      <c r="E162" s="834"/>
      <c r="F162" s="834"/>
      <c r="G162" s="834"/>
      <c r="H162" s="834"/>
      <c r="I162" s="834"/>
      <c r="J162" s="834"/>
      <c r="K162" s="2471"/>
      <c r="L162" s="234"/>
    </row>
    <row r="163" spans="1:12" x14ac:dyDescent="0.25">
      <c r="A163" s="22"/>
      <c r="B163" s="11"/>
      <c r="C163" s="834"/>
      <c r="D163" s="832">
        <f t="shared" si="0"/>
        <v>0</v>
      </c>
      <c r="E163" s="834"/>
      <c r="F163" s="834"/>
      <c r="G163" s="834"/>
      <c r="H163" s="834"/>
      <c r="I163" s="834"/>
      <c r="J163" s="834"/>
      <c r="K163" s="2471"/>
      <c r="L163" s="234"/>
    </row>
    <row r="164" spans="1:12" x14ac:dyDescent="0.25">
      <c r="A164" s="22"/>
      <c r="B164" s="11"/>
      <c r="C164" s="834"/>
      <c r="D164" s="832">
        <f t="shared" si="0"/>
        <v>0</v>
      </c>
      <c r="E164" s="834"/>
      <c r="F164" s="834"/>
      <c r="G164" s="834"/>
      <c r="H164" s="834"/>
      <c r="I164" s="834"/>
      <c r="J164" s="834"/>
      <c r="K164" s="2471"/>
      <c r="L164" s="234"/>
    </row>
    <row r="165" spans="1:12" x14ac:dyDescent="0.25">
      <c r="A165" s="22"/>
      <c r="B165" s="11"/>
      <c r="C165" s="834"/>
      <c r="D165" s="832">
        <f t="shared" si="0"/>
        <v>0</v>
      </c>
      <c r="E165" s="834"/>
      <c r="F165" s="834"/>
      <c r="G165" s="834"/>
      <c r="H165" s="834"/>
      <c r="I165" s="834"/>
      <c r="J165" s="834"/>
      <c r="K165" s="2471"/>
      <c r="L165" s="234"/>
    </row>
    <row r="166" spans="1:12" x14ac:dyDescent="0.25">
      <c r="A166" s="22"/>
      <c r="B166" s="11"/>
      <c r="C166" s="834"/>
      <c r="D166" s="832">
        <f t="shared" si="0"/>
        <v>0</v>
      </c>
      <c r="E166" s="834"/>
      <c r="F166" s="834"/>
      <c r="G166" s="834"/>
      <c r="H166" s="834"/>
      <c r="I166" s="834"/>
      <c r="J166" s="834"/>
      <c r="K166" s="2471"/>
      <c r="L166" s="234"/>
    </row>
    <row r="167" spans="1:12" x14ac:dyDescent="0.25">
      <c r="A167" s="22"/>
      <c r="B167" s="11"/>
      <c r="C167" s="834"/>
      <c r="D167" s="832"/>
      <c r="E167" s="834"/>
      <c r="F167" s="834"/>
      <c r="G167" s="834"/>
      <c r="H167" s="834"/>
      <c r="I167" s="834"/>
      <c r="J167" s="834"/>
      <c r="K167" s="2471"/>
      <c r="L167" s="234"/>
    </row>
    <row r="168" spans="1:12" x14ac:dyDescent="0.25">
      <c r="A168" s="22"/>
      <c r="B168" s="11"/>
      <c r="D168" s="108"/>
      <c r="L168" s="124"/>
    </row>
    <row r="169" spans="1:12" x14ac:dyDescent="0.25">
      <c r="A169" s="22"/>
      <c r="B169" s="11"/>
      <c r="D169" s="108"/>
      <c r="L169" s="124"/>
    </row>
    <row r="170" spans="1:12" x14ac:dyDescent="0.25">
      <c r="A170" s="22"/>
      <c r="B170" s="11"/>
      <c r="D170" s="108"/>
      <c r="L170" s="124"/>
    </row>
    <row r="171" spans="1:12" x14ac:dyDescent="0.25">
      <c r="A171" s="22"/>
      <c r="B171" s="11"/>
      <c r="D171" s="108"/>
      <c r="L171" s="124"/>
    </row>
    <row r="172" spans="1:12" x14ac:dyDescent="0.25">
      <c r="A172" s="22"/>
      <c r="B172" s="11"/>
      <c r="D172" s="108"/>
      <c r="L172" s="124"/>
    </row>
    <row r="173" spans="1:12" x14ac:dyDescent="0.25">
      <c r="A173" s="22"/>
      <c r="B173" s="11"/>
      <c r="D173" s="108"/>
      <c r="L173" s="124"/>
    </row>
    <row r="174" spans="1:12" x14ac:dyDescent="0.25">
      <c r="A174" s="22"/>
      <c r="B174" s="11"/>
      <c r="D174" s="108"/>
      <c r="L174" s="124"/>
    </row>
    <row r="175" spans="1:12" x14ac:dyDescent="0.25">
      <c r="A175" s="22"/>
      <c r="B175" s="11"/>
      <c r="D175" s="108"/>
      <c r="L175" s="124"/>
    </row>
    <row r="176" spans="1:12" x14ac:dyDescent="0.25">
      <c r="A176" s="22"/>
      <c r="B176" s="11"/>
      <c r="D176" s="108"/>
      <c r="L176" s="124"/>
    </row>
    <row r="177" spans="1:12" x14ac:dyDescent="0.25">
      <c r="A177" s="22"/>
      <c r="B177" s="11"/>
      <c r="D177" s="108"/>
      <c r="L177" s="124"/>
    </row>
    <row r="178" spans="1:12" x14ac:dyDescent="0.25">
      <c r="A178" s="22"/>
      <c r="B178" s="11"/>
      <c r="D178" s="108"/>
      <c r="L178" s="124"/>
    </row>
    <row r="179" spans="1:12" x14ac:dyDescent="0.25">
      <c r="A179" s="22"/>
      <c r="B179" s="11"/>
      <c r="D179" s="108"/>
      <c r="L179" s="124"/>
    </row>
    <row r="180" spans="1:12" x14ac:dyDescent="0.25">
      <c r="A180" s="22"/>
      <c r="B180" s="11"/>
      <c r="D180" s="108"/>
      <c r="L180" s="124"/>
    </row>
    <row r="181" spans="1:12" x14ac:dyDescent="0.25">
      <c r="A181" s="22"/>
      <c r="B181" s="11"/>
      <c r="D181" s="108"/>
      <c r="L181" s="124"/>
    </row>
    <row r="182" spans="1:12" x14ac:dyDescent="0.25">
      <c r="A182" s="22"/>
      <c r="B182" s="11"/>
      <c r="C182" s="108"/>
      <c r="D182" s="108"/>
      <c r="E182" s="108"/>
      <c r="F182" s="108"/>
      <c r="G182" s="108"/>
      <c r="H182" s="108"/>
      <c r="I182" s="108"/>
      <c r="L182" s="124"/>
    </row>
    <row r="183" spans="1:12" x14ac:dyDescent="0.25">
      <c r="A183" s="22"/>
      <c r="B183" s="11"/>
      <c r="D183" s="108"/>
      <c r="L183" s="124"/>
    </row>
    <row r="184" spans="1:12" x14ac:dyDescent="0.25">
      <c r="A184" s="22"/>
      <c r="B184" s="11"/>
      <c r="D184" s="108"/>
      <c r="L184" s="124"/>
    </row>
    <row r="185" spans="1:12" x14ac:dyDescent="0.25">
      <c r="A185" s="22"/>
      <c r="B185" s="11"/>
      <c r="D185" s="108"/>
      <c r="L185" s="124"/>
    </row>
    <row r="186" spans="1:12" x14ac:dyDescent="0.25">
      <c r="A186" s="22"/>
      <c r="B186" s="11"/>
      <c r="D186" s="108"/>
      <c r="L186" s="124"/>
    </row>
    <row r="187" spans="1:12" x14ac:dyDescent="0.25">
      <c r="A187" s="22"/>
      <c r="B187" s="11"/>
      <c r="D187" s="108"/>
      <c r="L187" s="124"/>
    </row>
    <row r="188" spans="1:12" x14ac:dyDescent="0.25">
      <c r="A188" s="22"/>
      <c r="B188" s="11"/>
      <c r="D188" s="108"/>
      <c r="L188" s="124"/>
    </row>
    <row r="189" spans="1:12" x14ac:dyDescent="0.25">
      <c r="A189" s="22"/>
      <c r="B189" s="11"/>
      <c r="D189" s="108"/>
      <c r="L189" s="124"/>
    </row>
    <row r="190" spans="1:12" x14ac:dyDescent="0.25">
      <c r="A190" s="22"/>
      <c r="B190" s="11"/>
      <c r="D190" s="108"/>
      <c r="L190" s="124"/>
    </row>
    <row r="191" spans="1:12" x14ac:dyDescent="0.25">
      <c r="A191" s="22"/>
      <c r="B191" s="11"/>
      <c r="D191" s="108"/>
      <c r="L191" s="124"/>
    </row>
    <row r="192" spans="1:12" x14ac:dyDescent="0.25">
      <c r="A192" s="22"/>
      <c r="B192" s="11"/>
      <c r="D192" s="108"/>
      <c r="L192" s="124"/>
    </row>
    <row r="193" spans="1:12" x14ac:dyDescent="0.25">
      <c r="A193" s="22"/>
      <c r="B193" s="11"/>
      <c r="D193" s="108"/>
      <c r="L193" s="124"/>
    </row>
    <row r="194" spans="1:12" x14ac:dyDescent="0.25">
      <c r="A194" s="22"/>
      <c r="B194" s="11"/>
      <c r="D194" s="108"/>
      <c r="L194" s="124"/>
    </row>
    <row r="195" spans="1:12" x14ac:dyDescent="0.25">
      <c r="A195" s="22"/>
      <c r="B195" s="11"/>
      <c r="D195" s="108"/>
      <c r="L195" s="124"/>
    </row>
    <row r="196" spans="1:12" x14ac:dyDescent="0.25">
      <c r="A196" s="22"/>
      <c r="B196" s="11"/>
      <c r="D196" s="108"/>
      <c r="L196" s="124"/>
    </row>
    <row r="197" spans="1:12" x14ac:dyDescent="0.25">
      <c r="A197" s="22"/>
      <c r="B197" s="11"/>
      <c r="D197" s="108"/>
      <c r="L197" s="124"/>
    </row>
    <row r="198" spans="1:12" x14ac:dyDescent="0.25">
      <c r="A198" s="22"/>
      <c r="B198" s="11"/>
      <c r="D198" s="108"/>
      <c r="L198" s="124"/>
    </row>
    <row r="199" spans="1:12" x14ac:dyDescent="0.25">
      <c r="A199" s="22"/>
      <c r="B199" s="11"/>
      <c r="D199" s="108"/>
      <c r="L199" s="124"/>
    </row>
    <row r="200" spans="1:12" x14ac:dyDescent="0.25">
      <c r="A200" s="22"/>
      <c r="B200" s="11"/>
      <c r="D200" s="108"/>
      <c r="L200" s="124"/>
    </row>
    <row r="201" spans="1:12" x14ac:dyDescent="0.25">
      <c r="A201" s="22"/>
      <c r="B201" s="11"/>
      <c r="D201" s="108"/>
      <c r="L201" s="124"/>
    </row>
    <row r="202" spans="1:12" x14ac:dyDescent="0.25">
      <c r="A202" s="22"/>
      <c r="B202" s="11"/>
      <c r="D202" s="108"/>
      <c r="L202" s="124"/>
    </row>
    <row r="203" spans="1:12" x14ac:dyDescent="0.25">
      <c r="A203" s="22"/>
      <c r="B203" s="11"/>
      <c r="D203" s="108"/>
      <c r="L203" s="124"/>
    </row>
    <row r="204" spans="1:12" x14ac:dyDescent="0.25">
      <c r="A204" s="22"/>
      <c r="B204" s="11"/>
      <c r="D204" s="108"/>
      <c r="L204" s="124"/>
    </row>
    <row r="205" spans="1:12" x14ac:dyDescent="0.25">
      <c r="A205" s="22"/>
      <c r="B205" s="11"/>
      <c r="D205" s="108"/>
      <c r="L205" s="124"/>
    </row>
    <row r="206" spans="1:12" x14ac:dyDescent="0.25">
      <c r="A206" s="22"/>
      <c r="B206" s="11"/>
      <c r="D206" s="108"/>
      <c r="L206" s="124"/>
    </row>
    <row r="207" spans="1:12" x14ac:dyDescent="0.25">
      <c r="A207" s="22"/>
      <c r="B207" s="11"/>
      <c r="D207" s="108"/>
      <c r="L207" s="124"/>
    </row>
    <row r="208" spans="1:12" x14ac:dyDescent="0.25">
      <c r="A208" s="22"/>
      <c r="B208" s="11"/>
      <c r="D208" s="108"/>
      <c r="L208" s="124"/>
    </row>
    <row r="209" spans="1:12" x14ac:dyDescent="0.25">
      <c r="A209" s="22"/>
      <c r="B209" s="11"/>
      <c r="D209" s="108"/>
      <c r="L209" s="124"/>
    </row>
    <row r="210" spans="1:12" x14ac:dyDescent="0.25">
      <c r="A210" s="22"/>
      <c r="B210" s="11"/>
      <c r="D210" s="108"/>
      <c r="L210" s="124"/>
    </row>
    <row r="211" spans="1:12" x14ac:dyDescent="0.25">
      <c r="A211" s="22"/>
      <c r="B211" s="11"/>
      <c r="D211" s="108"/>
      <c r="L211" s="124"/>
    </row>
    <row r="212" spans="1:12" x14ac:dyDescent="0.25">
      <c r="A212" s="22"/>
      <c r="B212" s="11"/>
      <c r="D212" s="108"/>
      <c r="L212" s="124"/>
    </row>
    <row r="213" spans="1:12" x14ac:dyDescent="0.25">
      <c r="A213" s="22"/>
      <c r="B213" s="11"/>
      <c r="D213" s="108"/>
      <c r="L213" s="124"/>
    </row>
    <row r="214" spans="1:12" x14ac:dyDescent="0.25">
      <c r="A214" s="22"/>
      <c r="B214" s="11"/>
      <c r="D214" s="108"/>
      <c r="L214" s="124"/>
    </row>
    <row r="215" spans="1:12" x14ac:dyDescent="0.25">
      <c r="A215" s="22"/>
      <c r="B215" s="11"/>
      <c r="D215" s="108"/>
      <c r="L215" s="124"/>
    </row>
    <row r="216" spans="1:12" x14ac:dyDescent="0.25">
      <c r="A216" s="22"/>
      <c r="B216" s="11"/>
      <c r="D216" s="108"/>
      <c r="L216" s="124"/>
    </row>
    <row r="217" spans="1:12" x14ac:dyDescent="0.25">
      <c r="A217" s="22"/>
      <c r="B217" s="11"/>
      <c r="D217" s="108"/>
      <c r="L217" s="124"/>
    </row>
    <row r="218" spans="1:12" x14ac:dyDescent="0.25">
      <c r="A218" s="22"/>
      <c r="B218" s="11"/>
      <c r="D218" s="108"/>
      <c r="L218" s="124"/>
    </row>
    <row r="219" spans="1:12" x14ac:dyDescent="0.25">
      <c r="A219" s="22"/>
      <c r="B219" s="11"/>
      <c r="D219" s="108"/>
      <c r="L219" s="124"/>
    </row>
    <row r="220" spans="1:12" x14ac:dyDescent="0.25">
      <c r="L220" s="124"/>
    </row>
    <row r="221" spans="1:12" x14ac:dyDescent="0.25">
      <c r="L221" s="124"/>
    </row>
    <row r="222" spans="1:12" x14ac:dyDescent="0.25">
      <c r="L222" s="124"/>
    </row>
    <row r="223" spans="1:12" x14ac:dyDescent="0.25">
      <c r="L223" s="124"/>
    </row>
    <row r="224" spans="1:12" x14ac:dyDescent="0.25">
      <c r="L224" s="124"/>
    </row>
    <row r="225" spans="12:12" x14ac:dyDescent="0.25">
      <c r="L225" s="124"/>
    </row>
    <row r="226" spans="12:12" x14ac:dyDescent="0.25">
      <c r="L226" s="124"/>
    </row>
    <row r="227" spans="12:12" x14ac:dyDescent="0.25">
      <c r="L227" s="124"/>
    </row>
    <row r="228" spans="12:12" x14ac:dyDescent="0.25">
      <c r="L228" s="124"/>
    </row>
    <row r="229" spans="12:12" x14ac:dyDescent="0.25">
      <c r="L229" s="124"/>
    </row>
    <row r="230" spans="12:12" x14ac:dyDescent="0.25">
      <c r="L230" s="124"/>
    </row>
    <row r="231" spans="12:12" x14ac:dyDescent="0.25">
      <c r="L231" s="124"/>
    </row>
    <row r="232" spans="12:12" x14ac:dyDescent="0.25">
      <c r="L232" s="124"/>
    </row>
    <row r="233" spans="12:12" x14ac:dyDescent="0.25">
      <c r="L233" s="124"/>
    </row>
    <row r="234" spans="12:12" x14ac:dyDescent="0.25">
      <c r="L234" s="124"/>
    </row>
    <row r="235" spans="12:12" x14ac:dyDescent="0.25">
      <c r="L235" s="124"/>
    </row>
    <row r="236" spans="12:12" x14ac:dyDescent="0.25">
      <c r="L236" s="124"/>
    </row>
    <row r="237" spans="12:12" x14ac:dyDescent="0.25">
      <c r="L237" s="124"/>
    </row>
    <row r="238" spans="12:12" x14ac:dyDescent="0.25">
      <c r="L238" s="124"/>
    </row>
    <row r="239" spans="12:12" x14ac:dyDescent="0.25">
      <c r="L239" s="124"/>
    </row>
    <row r="240" spans="12:12" x14ac:dyDescent="0.25">
      <c r="L240" s="124"/>
    </row>
    <row r="241" spans="12:12" x14ac:dyDescent="0.25">
      <c r="L241" s="124"/>
    </row>
    <row r="242" spans="12:12" x14ac:dyDescent="0.25">
      <c r="L242" s="124"/>
    </row>
    <row r="243" spans="12:12" x14ac:dyDescent="0.25">
      <c r="L243" s="124"/>
    </row>
    <row r="244" spans="12:12" x14ac:dyDescent="0.25">
      <c r="L244" s="124"/>
    </row>
    <row r="245" spans="12:12" x14ac:dyDescent="0.25">
      <c r="L245" s="124"/>
    </row>
    <row r="246" spans="12:12" x14ac:dyDescent="0.25">
      <c r="L246" s="124"/>
    </row>
    <row r="247" spans="12:12" x14ac:dyDescent="0.25">
      <c r="L247" s="124"/>
    </row>
    <row r="248" spans="12:12" x14ac:dyDescent="0.25">
      <c r="L248" s="124"/>
    </row>
    <row r="249" spans="12:12" x14ac:dyDescent="0.25">
      <c r="L249" s="124"/>
    </row>
    <row r="250" spans="12:12" x14ac:dyDescent="0.25">
      <c r="L250" s="124"/>
    </row>
    <row r="251" spans="12:12" x14ac:dyDescent="0.25">
      <c r="L251" s="124"/>
    </row>
    <row r="252" spans="12:12" x14ac:dyDescent="0.25">
      <c r="L252" s="124"/>
    </row>
    <row r="253" spans="12:12" x14ac:dyDescent="0.25">
      <c r="L253" s="124"/>
    </row>
    <row r="254" spans="12:12" x14ac:dyDescent="0.25">
      <c r="L254" s="124"/>
    </row>
    <row r="255" spans="12:12" x14ac:dyDescent="0.25">
      <c r="L255" s="124"/>
    </row>
    <row r="256" spans="12:12" x14ac:dyDescent="0.25">
      <c r="L256" s="124"/>
    </row>
    <row r="257" spans="12:12" x14ac:dyDescent="0.25">
      <c r="L257" s="124"/>
    </row>
    <row r="258" spans="12:12" x14ac:dyDescent="0.25">
      <c r="L258" s="124"/>
    </row>
    <row r="259" spans="12:12" x14ac:dyDescent="0.25">
      <c r="L259" s="124"/>
    </row>
    <row r="260" spans="12:12" x14ac:dyDescent="0.25">
      <c r="L260" s="124"/>
    </row>
    <row r="261" spans="12:12" x14ac:dyDescent="0.25">
      <c r="L261" s="124"/>
    </row>
    <row r="262" spans="12:12" x14ac:dyDescent="0.25">
      <c r="L262" s="124"/>
    </row>
    <row r="263" spans="12:12" x14ac:dyDescent="0.25">
      <c r="L263" s="124"/>
    </row>
    <row r="264" spans="12:12" x14ac:dyDescent="0.25">
      <c r="L264" s="124"/>
    </row>
    <row r="265" spans="12:12" x14ac:dyDescent="0.25">
      <c r="L265" s="124"/>
    </row>
    <row r="266" spans="12:12" x14ac:dyDescent="0.25">
      <c r="L266" s="124"/>
    </row>
    <row r="267" spans="12:12" x14ac:dyDescent="0.25">
      <c r="L267" s="124"/>
    </row>
    <row r="268" spans="12:12" x14ac:dyDescent="0.25">
      <c r="L268" s="124"/>
    </row>
    <row r="269" spans="12:12" x14ac:dyDescent="0.25">
      <c r="L269" s="124"/>
    </row>
    <row r="270" spans="12:12" x14ac:dyDescent="0.25">
      <c r="L270" s="124"/>
    </row>
    <row r="271" spans="12:12" x14ac:dyDescent="0.25">
      <c r="L271" s="124"/>
    </row>
    <row r="272" spans="12:12" x14ac:dyDescent="0.25">
      <c r="L272" s="124"/>
    </row>
    <row r="273" spans="12:12" x14ac:dyDescent="0.25">
      <c r="L273" s="124"/>
    </row>
    <row r="274" spans="12:12" x14ac:dyDescent="0.25">
      <c r="L274" s="124"/>
    </row>
    <row r="275" spans="12:12" x14ac:dyDescent="0.25">
      <c r="L275" s="124"/>
    </row>
    <row r="276" spans="12:12" x14ac:dyDescent="0.25">
      <c r="L276" s="124"/>
    </row>
    <row r="277" spans="12:12" x14ac:dyDescent="0.25">
      <c r="L277" s="124"/>
    </row>
    <row r="278" spans="12:12" x14ac:dyDescent="0.25">
      <c r="L278" s="124"/>
    </row>
    <row r="279" spans="12:12" x14ac:dyDescent="0.25">
      <c r="L279" s="124"/>
    </row>
    <row r="280" spans="12:12" x14ac:dyDescent="0.25">
      <c r="L280" s="124"/>
    </row>
    <row r="281" spans="12:12" x14ac:dyDescent="0.25">
      <c r="L281" s="124"/>
    </row>
    <row r="282" spans="12:12" x14ac:dyDescent="0.25">
      <c r="L282" s="124"/>
    </row>
    <row r="283" spans="12:12" x14ac:dyDescent="0.25">
      <c r="L283" s="124"/>
    </row>
    <row r="284" spans="12:12" x14ac:dyDescent="0.25">
      <c r="L284" s="124"/>
    </row>
    <row r="285" spans="12:12" x14ac:dyDescent="0.25">
      <c r="L285" s="124"/>
    </row>
    <row r="286" spans="12:12" x14ac:dyDescent="0.25">
      <c r="L286" s="124"/>
    </row>
    <row r="287" spans="12:12" x14ac:dyDescent="0.25">
      <c r="L287" s="124"/>
    </row>
    <row r="288" spans="12:12" x14ac:dyDescent="0.25">
      <c r="L288" s="124"/>
    </row>
    <row r="289" spans="12:12" x14ac:dyDescent="0.25">
      <c r="L289" s="124"/>
    </row>
    <row r="290" spans="12:12" x14ac:dyDescent="0.25">
      <c r="L290" s="124"/>
    </row>
    <row r="291" spans="12:12" x14ac:dyDescent="0.25">
      <c r="L291" s="124"/>
    </row>
    <row r="292" spans="12:12" x14ac:dyDescent="0.25">
      <c r="L292" s="124"/>
    </row>
    <row r="293" spans="12:12" x14ac:dyDescent="0.25">
      <c r="L293" s="124"/>
    </row>
    <row r="294" spans="12:12" x14ac:dyDescent="0.25">
      <c r="L294" s="124"/>
    </row>
    <row r="295" spans="12:12" x14ac:dyDescent="0.25">
      <c r="L295" s="124"/>
    </row>
    <row r="296" spans="12:12" x14ac:dyDescent="0.25">
      <c r="L296" s="124"/>
    </row>
    <row r="297" spans="12:12" x14ac:dyDescent="0.25">
      <c r="L297" s="124"/>
    </row>
    <row r="298" spans="12:12" x14ac:dyDescent="0.25">
      <c r="L298" s="124"/>
    </row>
    <row r="299" spans="12:12" x14ac:dyDescent="0.25">
      <c r="L299" s="124"/>
    </row>
    <row r="300" spans="12:12" x14ac:dyDescent="0.25">
      <c r="L300" s="124"/>
    </row>
    <row r="301" spans="12:12" x14ac:dyDescent="0.25">
      <c r="L301" s="124"/>
    </row>
    <row r="302" spans="12:12" x14ac:dyDescent="0.25">
      <c r="L302" s="124"/>
    </row>
    <row r="303" spans="12:12" x14ac:dyDescent="0.25">
      <c r="L303" s="124"/>
    </row>
    <row r="304" spans="12:12" x14ac:dyDescent="0.25">
      <c r="L304" s="124"/>
    </row>
    <row r="305" spans="12:12" x14ac:dyDescent="0.25">
      <c r="L305" s="124"/>
    </row>
    <row r="306" spans="12:12" x14ac:dyDescent="0.25">
      <c r="L306" s="124"/>
    </row>
    <row r="307" spans="12:12" x14ac:dyDescent="0.25">
      <c r="L307" s="124"/>
    </row>
    <row r="308" spans="12:12" x14ac:dyDescent="0.25">
      <c r="L308" s="124"/>
    </row>
    <row r="309" spans="12:12" x14ac:dyDescent="0.25">
      <c r="L309" s="124"/>
    </row>
    <row r="310" spans="12:12" x14ac:dyDescent="0.25">
      <c r="L310" s="124"/>
    </row>
    <row r="311" spans="12:12" x14ac:dyDescent="0.25">
      <c r="L311" s="124"/>
    </row>
    <row r="312" spans="12:12" x14ac:dyDescent="0.25">
      <c r="L312" s="124"/>
    </row>
    <row r="313" spans="12:12" x14ac:dyDescent="0.25">
      <c r="L313" s="124"/>
    </row>
    <row r="314" spans="12:12" x14ac:dyDescent="0.25">
      <c r="L314" s="124"/>
    </row>
    <row r="315" spans="12:12" x14ac:dyDescent="0.25">
      <c r="L315" s="124"/>
    </row>
    <row r="316" spans="12:12" x14ac:dyDescent="0.25">
      <c r="L316" s="124"/>
    </row>
    <row r="317" spans="12:12" x14ac:dyDescent="0.25">
      <c r="L317" s="124"/>
    </row>
    <row r="318" spans="12:12" x14ac:dyDescent="0.25">
      <c r="L318" s="124"/>
    </row>
    <row r="319" spans="12:12" x14ac:dyDescent="0.25">
      <c r="L319" s="124"/>
    </row>
    <row r="320" spans="12:12" x14ac:dyDescent="0.25">
      <c r="L320" s="124"/>
    </row>
    <row r="321" spans="12:12" x14ac:dyDescent="0.25">
      <c r="L321" s="124"/>
    </row>
    <row r="322" spans="12:12" x14ac:dyDescent="0.25">
      <c r="L322" s="124"/>
    </row>
    <row r="323" spans="12:12" x14ac:dyDescent="0.25">
      <c r="L323" s="124"/>
    </row>
    <row r="324" spans="12:12" x14ac:dyDescent="0.25">
      <c r="L324" s="124"/>
    </row>
    <row r="325" spans="12:12" x14ac:dyDescent="0.25">
      <c r="L325" s="124"/>
    </row>
    <row r="326" spans="12:12" x14ac:dyDescent="0.25">
      <c r="L326" s="124"/>
    </row>
    <row r="327" spans="12:12" x14ac:dyDescent="0.25">
      <c r="L327" s="124"/>
    </row>
    <row r="328" spans="12:12" x14ac:dyDescent="0.25">
      <c r="L328" s="124"/>
    </row>
    <row r="329" spans="12:12" x14ac:dyDescent="0.25">
      <c r="L329" s="124"/>
    </row>
    <row r="330" spans="12:12" x14ac:dyDescent="0.25">
      <c r="L330" s="124"/>
    </row>
    <row r="331" spans="12:12" x14ac:dyDescent="0.25">
      <c r="L331" s="124"/>
    </row>
    <row r="332" spans="12:12" x14ac:dyDescent="0.25">
      <c r="L332" s="124"/>
    </row>
    <row r="333" spans="12:12" x14ac:dyDescent="0.25">
      <c r="L333" s="124"/>
    </row>
    <row r="334" spans="12:12" x14ac:dyDescent="0.25">
      <c r="L334" s="124"/>
    </row>
    <row r="335" spans="12:12" x14ac:dyDescent="0.25">
      <c r="L335" s="124"/>
    </row>
    <row r="336" spans="12:12" x14ac:dyDescent="0.25">
      <c r="L336" s="124"/>
    </row>
    <row r="337" spans="12:12" x14ac:dyDescent="0.25">
      <c r="L337" s="124"/>
    </row>
    <row r="338" spans="12:12" x14ac:dyDescent="0.25">
      <c r="L338" s="124"/>
    </row>
    <row r="339" spans="12:12" x14ac:dyDescent="0.25">
      <c r="L339" s="124"/>
    </row>
    <row r="340" spans="12:12" x14ac:dyDescent="0.25">
      <c r="L340" s="124"/>
    </row>
    <row r="341" spans="12:12" x14ac:dyDescent="0.25">
      <c r="L341" s="124"/>
    </row>
    <row r="342" spans="12:12" x14ac:dyDescent="0.25">
      <c r="L342" s="124"/>
    </row>
    <row r="343" spans="12:12" x14ac:dyDescent="0.25">
      <c r="L343" s="124"/>
    </row>
    <row r="344" spans="12:12" x14ac:dyDescent="0.25">
      <c r="L344" s="124"/>
    </row>
    <row r="345" spans="12:12" x14ac:dyDescent="0.25">
      <c r="L345" s="124"/>
    </row>
    <row r="346" spans="12:12" x14ac:dyDescent="0.25">
      <c r="L346" s="124"/>
    </row>
    <row r="347" spans="12:12" x14ac:dyDescent="0.25">
      <c r="L347" s="124"/>
    </row>
    <row r="348" spans="12:12" x14ac:dyDescent="0.25">
      <c r="L348" s="124"/>
    </row>
    <row r="349" spans="12:12" x14ac:dyDescent="0.25">
      <c r="L349" s="124"/>
    </row>
    <row r="350" spans="12:12" x14ac:dyDescent="0.25">
      <c r="L350" s="124"/>
    </row>
    <row r="351" spans="12:12" x14ac:dyDescent="0.25">
      <c r="L351" s="124"/>
    </row>
    <row r="352" spans="12:12" x14ac:dyDescent="0.25">
      <c r="L352" s="124"/>
    </row>
    <row r="353" spans="12:12" x14ac:dyDescent="0.25">
      <c r="L353" s="124"/>
    </row>
    <row r="354" spans="12:12" x14ac:dyDescent="0.25">
      <c r="L354" s="124"/>
    </row>
    <row r="355" spans="12:12" x14ac:dyDescent="0.25">
      <c r="L355" s="124"/>
    </row>
    <row r="356" spans="12:12" x14ac:dyDescent="0.25">
      <c r="L356" s="124"/>
    </row>
    <row r="357" spans="12:12" x14ac:dyDescent="0.25">
      <c r="L357" s="124"/>
    </row>
    <row r="358" spans="12:12" x14ac:dyDescent="0.25">
      <c r="L358" s="124"/>
    </row>
    <row r="359" spans="12:12" x14ac:dyDescent="0.25">
      <c r="L359" s="124"/>
    </row>
    <row r="360" spans="12:12" x14ac:dyDescent="0.25">
      <c r="L360" s="124"/>
    </row>
    <row r="361" spans="12:12" x14ac:dyDescent="0.25">
      <c r="L361" s="124"/>
    </row>
    <row r="362" spans="12:12" x14ac:dyDescent="0.25">
      <c r="L362" s="124"/>
    </row>
    <row r="363" spans="12:12" x14ac:dyDescent="0.25">
      <c r="L363" s="124"/>
    </row>
    <row r="364" spans="12:12" x14ac:dyDescent="0.25">
      <c r="L364" s="124"/>
    </row>
    <row r="365" spans="12:12" x14ac:dyDescent="0.25">
      <c r="L365" s="124"/>
    </row>
    <row r="366" spans="12:12" x14ac:dyDescent="0.25">
      <c r="L366" s="124"/>
    </row>
    <row r="367" spans="12:12" x14ac:dyDescent="0.25">
      <c r="L367" s="124"/>
    </row>
    <row r="368" spans="12:12" x14ac:dyDescent="0.25">
      <c r="L368" s="124"/>
    </row>
    <row r="369" spans="12:12" x14ac:dyDescent="0.25">
      <c r="L369" s="124"/>
    </row>
    <row r="370" spans="12:12" x14ac:dyDescent="0.25">
      <c r="L370" s="124"/>
    </row>
    <row r="371" spans="12:12" x14ac:dyDescent="0.25">
      <c r="L371" s="124"/>
    </row>
    <row r="372" spans="12:12" x14ac:dyDescent="0.25">
      <c r="L372" s="124"/>
    </row>
    <row r="373" spans="12:12" x14ac:dyDescent="0.25">
      <c r="L373" s="124"/>
    </row>
    <row r="374" spans="12:12" x14ac:dyDescent="0.25">
      <c r="L374" s="124"/>
    </row>
    <row r="375" spans="12:12" x14ac:dyDescent="0.25">
      <c r="L375" s="124"/>
    </row>
    <row r="376" spans="12:12" x14ac:dyDescent="0.25">
      <c r="L376" s="124"/>
    </row>
    <row r="377" spans="12:12" x14ac:dyDescent="0.25">
      <c r="L377" s="124"/>
    </row>
    <row r="378" spans="12:12" x14ac:dyDescent="0.25">
      <c r="L378" s="124"/>
    </row>
    <row r="379" spans="12:12" x14ac:dyDescent="0.25">
      <c r="L379" s="124"/>
    </row>
    <row r="380" spans="12:12" x14ac:dyDescent="0.25">
      <c r="L380" s="124"/>
    </row>
    <row r="381" spans="12:12" x14ac:dyDescent="0.25">
      <c r="L381" s="124"/>
    </row>
    <row r="382" spans="12:12" x14ac:dyDescent="0.25">
      <c r="L382" s="124"/>
    </row>
    <row r="383" spans="12:12" x14ac:dyDescent="0.25">
      <c r="L383" s="124"/>
    </row>
    <row r="384" spans="12:12" x14ac:dyDescent="0.25">
      <c r="L384" s="124"/>
    </row>
    <row r="385" spans="12:12" x14ac:dyDescent="0.25">
      <c r="L385" s="124"/>
    </row>
    <row r="386" spans="12:12" x14ac:dyDescent="0.25">
      <c r="L386" s="124"/>
    </row>
    <row r="387" spans="12:12" x14ac:dyDescent="0.25">
      <c r="L387" s="124"/>
    </row>
    <row r="388" spans="12:12" x14ac:dyDescent="0.25">
      <c r="L388" s="124"/>
    </row>
    <row r="389" spans="12:12" x14ac:dyDescent="0.25">
      <c r="L389" s="124"/>
    </row>
    <row r="390" spans="12:12" x14ac:dyDescent="0.25">
      <c r="L390" s="124"/>
    </row>
    <row r="391" spans="12:12" x14ac:dyDescent="0.25">
      <c r="L391" s="124"/>
    </row>
  </sheetData>
  <autoFilter ref="B6:K6"/>
  <customSheetViews>
    <customSheetView guid="{A61807DE-1A9F-4D9E-AA9C-2C2A4B8D3195}" showAutoFilter="1">
      <pane ySplit="6" topLeftCell="A92" activePane="bottomLeft" state="frozen"/>
      <selection pane="bottomLeft" activeCell="G104" sqref="G104"/>
      <pageMargins left="0.7" right="0.7" top="0.75" bottom="0.75" header="0.3" footer="0.3"/>
      <pageSetup paperSize="9" orientation="portrait" r:id="rId1"/>
      <autoFilter ref="B6:B174"/>
    </customSheetView>
    <customSheetView guid="{C5727CAE-36E7-4F5C-A23D-3D3BFC529126}" showAutoFilter="1">
      <pane ySplit="6" topLeftCell="A92" activePane="bottomLeft" state="frozen"/>
      <selection pane="bottomLeft" activeCell="H6" sqref="H6"/>
      <pageMargins left="0.7" right="0.7" top="0.75" bottom="0.75" header="0.3" footer="0.3"/>
      <pageSetup paperSize="9" orientation="portrait" r:id="rId2"/>
      <autoFilter ref="B6:B174"/>
    </customSheetView>
    <customSheetView guid="{DA733677-58EB-43A1-AB08-BCD2B2774334}" showAutoFilter="1">
      <pane ySplit="6" topLeftCell="A92" activePane="bottomLeft" state="frozen"/>
      <selection pane="bottomLeft" activeCell="G104" sqref="G104"/>
      <pageMargins left="0.7" right="0.7" top="0.75" bottom="0.75" header="0.3" footer="0.3"/>
      <pageSetup paperSize="9" orientation="portrait" r:id="rId3"/>
      <autoFilter ref="B6:B174"/>
    </customSheetView>
  </customSheetViews>
  <mergeCells count="95">
    <mergeCell ref="C145:J145"/>
    <mergeCell ref="C131:J131"/>
    <mergeCell ref="C21:J21"/>
    <mergeCell ref="C134:J134"/>
    <mergeCell ref="C96:J96"/>
    <mergeCell ref="H48:I48"/>
    <mergeCell ref="H56:I56"/>
    <mergeCell ref="C51:J51"/>
    <mergeCell ref="C50:J50"/>
    <mergeCell ref="C79:J79"/>
    <mergeCell ref="C76:J76"/>
    <mergeCell ref="C71:J71"/>
    <mergeCell ref="C57:J57"/>
    <mergeCell ref="H67:I67"/>
    <mergeCell ref="C75:J75"/>
    <mergeCell ref="C72:J72"/>
    <mergeCell ref="C22:J22"/>
    <mergeCell ref="C12:J12"/>
    <mergeCell ref="C13:J13"/>
    <mergeCell ref="C47:J47"/>
    <mergeCell ref="C37:J37"/>
    <mergeCell ref="C45:J45"/>
    <mergeCell ref="C41:J41"/>
    <mergeCell ref="C46:J46"/>
    <mergeCell ref="C43:J43"/>
    <mergeCell ref="C26:J26"/>
    <mergeCell ref="C30:J30"/>
    <mergeCell ref="C34:J34"/>
    <mergeCell ref="C29:J29"/>
    <mergeCell ref="C31:J31"/>
    <mergeCell ref="C33:J33"/>
    <mergeCell ref="H42:I42"/>
    <mergeCell ref="C94:J94"/>
    <mergeCell ref="C92:J92"/>
    <mergeCell ref="C91:J91"/>
    <mergeCell ref="C89:J89"/>
    <mergeCell ref="C82:J82"/>
    <mergeCell ref="C86:J86"/>
    <mergeCell ref="C44:J44"/>
    <mergeCell ref="C38:J38"/>
    <mergeCell ref="C39:J39"/>
    <mergeCell ref="H69:I69"/>
    <mergeCell ref="H77:I77"/>
    <mergeCell ref="A1:L1"/>
    <mergeCell ref="A2:B2"/>
    <mergeCell ref="C2:F2"/>
    <mergeCell ref="I2:J2"/>
    <mergeCell ref="A3:B3"/>
    <mergeCell ref="I3:J3"/>
    <mergeCell ref="C3:F3"/>
    <mergeCell ref="K2:L2"/>
    <mergeCell ref="K3:L3"/>
    <mergeCell ref="A4:B4"/>
    <mergeCell ref="G2:H3"/>
    <mergeCell ref="G4:H4"/>
    <mergeCell ref="G5:H5"/>
    <mergeCell ref="C7:J7"/>
    <mergeCell ref="A5:B5"/>
    <mergeCell ref="A58:A59"/>
    <mergeCell ref="C127:J127"/>
    <mergeCell ref="A128:A129"/>
    <mergeCell ref="C129:J129"/>
    <mergeCell ref="C125:J125"/>
    <mergeCell ref="C123:J123"/>
    <mergeCell ref="C60:J60"/>
    <mergeCell ref="C62:J62"/>
    <mergeCell ref="C63:J63"/>
    <mergeCell ref="C61:J61"/>
    <mergeCell ref="C70:J70"/>
    <mergeCell ref="C59:J59"/>
    <mergeCell ref="C66:J66"/>
    <mergeCell ref="C108:J108"/>
    <mergeCell ref="C107:J107"/>
    <mergeCell ref="A93:A94"/>
    <mergeCell ref="K4:L4"/>
    <mergeCell ref="K5:L5"/>
    <mergeCell ref="C9:J9"/>
    <mergeCell ref="I5:J5"/>
    <mergeCell ref="C5:F5"/>
    <mergeCell ref="A142:A143"/>
    <mergeCell ref="C138:K138"/>
    <mergeCell ref="C135:J135"/>
    <mergeCell ref="C132:J132"/>
    <mergeCell ref="C4:F4"/>
    <mergeCell ref="I4:J4"/>
    <mergeCell ref="C84:J84"/>
    <mergeCell ref="C17:J17"/>
    <mergeCell ref="C19:J19"/>
    <mergeCell ref="C18:J18"/>
    <mergeCell ref="C14:J14"/>
    <mergeCell ref="C8:J8"/>
    <mergeCell ref="C10:J10"/>
    <mergeCell ref="C20:J20"/>
    <mergeCell ref="C126:J126"/>
    <mergeCell ref="C27:J27"/>
  </mergeCells>
  <hyperlinks>
    <hyperlink ref="B62" r:id="rId4"/>
    <hyperlink ref="B51" r:id="rId5"/>
    <hyperlink ref="B92" r:id="rId6"/>
  </hyperlinks>
  <pageMargins left="0.7" right="0.7" top="0.75" bottom="0.75" header="0.3" footer="0.3"/>
  <pageSetup paperSize="9" orientation="portrait" r:id="rId7"/>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rgb="FFFFFF00"/>
  </sheetPr>
  <dimension ref="A1:O164"/>
  <sheetViews>
    <sheetView workbookViewId="0">
      <pane ySplit="6" topLeftCell="A117" activePane="bottomLeft" state="frozen"/>
      <selection activeCell="C163" sqref="C163:J163"/>
      <selection pane="bottomLeft" activeCell="A122" sqref="A122"/>
    </sheetView>
  </sheetViews>
  <sheetFormatPr defaultRowHeight="15.75" x14ac:dyDescent="0.25"/>
  <cols>
    <col min="1" max="1" width="11" style="24" customWidth="1"/>
    <col min="2" max="6" width="10.140625" style="23" customWidth="1"/>
    <col min="7" max="8" width="12.85546875" style="23" customWidth="1"/>
    <col min="9" max="9" width="13.42578125" style="23" customWidth="1"/>
    <col min="10" max="10" width="15" style="23" customWidth="1"/>
    <col min="11" max="11" width="15" style="2453" customWidth="1"/>
    <col min="12" max="12" width="48.28515625" style="3" customWidth="1"/>
    <col min="13" max="16384" width="9.140625" style="10"/>
  </cols>
  <sheetData>
    <row r="1" spans="1:13" s="2" customFormat="1" ht="30.75" customHeight="1" thickTop="1" x14ac:dyDescent="0.25">
      <c r="A1" s="3465" t="s">
        <v>578</v>
      </c>
      <c r="B1" s="3466"/>
      <c r="C1" s="3466"/>
      <c r="D1" s="3466"/>
      <c r="E1" s="3466"/>
      <c r="F1" s="3466"/>
      <c r="G1" s="3466"/>
      <c r="H1" s="3466"/>
      <c r="I1" s="3466"/>
      <c r="J1" s="3466"/>
      <c r="K1" s="3466"/>
      <c r="L1" s="3467"/>
      <c r="M1" s="1"/>
    </row>
    <row r="2" spans="1:13" s="5" customFormat="1" ht="20.25" customHeight="1" x14ac:dyDescent="0.25">
      <c r="A2" s="3463" t="s">
        <v>259</v>
      </c>
      <c r="B2" s="3464"/>
      <c r="C2" s="3445">
        <f>+(25+125+70)*25</f>
        <v>5500</v>
      </c>
      <c r="D2" s="3446"/>
      <c r="E2" s="3446"/>
      <c r="F2" s="3447"/>
      <c r="G2" s="3461"/>
      <c r="H2" s="3462"/>
      <c r="I2" s="3437" t="s">
        <v>260</v>
      </c>
      <c r="J2" s="3438"/>
      <c r="K2" s="3500">
        <v>8</v>
      </c>
      <c r="L2" s="3501"/>
      <c r="M2" s="4"/>
    </row>
    <row r="3" spans="1:13" s="5" customFormat="1" ht="20.25" customHeight="1" x14ac:dyDescent="0.25">
      <c r="A3" s="3463" t="s">
        <v>261</v>
      </c>
      <c r="B3" s="3464"/>
      <c r="C3" s="3445" t="s">
        <v>1835</v>
      </c>
      <c r="D3" s="3446"/>
      <c r="E3" s="3446"/>
      <c r="F3" s="3447"/>
      <c r="G3" s="3440"/>
      <c r="H3" s="3441"/>
      <c r="I3" s="3437" t="s">
        <v>262</v>
      </c>
      <c r="J3" s="3438"/>
      <c r="K3" s="3500">
        <v>144</v>
      </c>
      <c r="L3" s="3501"/>
      <c r="M3" s="4"/>
    </row>
    <row r="4" spans="1:13" s="5" customFormat="1" ht="20.25" customHeight="1" x14ac:dyDescent="0.25">
      <c r="A4" s="3463" t="s">
        <v>263</v>
      </c>
      <c r="B4" s="3464"/>
      <c r="C4" s="3445" t="s">
        <v>275</v>
      </c>
      <c r="D4" s="3446"/>
      <c r="E4" s="3446"/>
      <c r="F4" s="3447"/>
      <c r="G4" s="3461"/>
      <c r="H4" s="3462"/>
      <c r="I4" s="3437" t="s">
        <v>264</v>
      </c>
      <c r="J4" s="3438"/>
      <c r="K4" s="3500" t="s">
        <v>4011</v>
      </c>
      <c r="L4" s="3501"/>
      <c r="M4" s="4"/>
    </row>
    <row r="5" spans="1:13" s="5" customFormat="1" ht="126" customHeight="1" thickBot="1" x14ac:dyDescent="0.3">
      <c r="A5" s="3448" t="s">
        <v>265</v>
      </c>
      <c r="B5" s="3449"/>
      <c r="C5" s="3450" t="s">
        <v>3970</v>
      </c>
      <c r="D5" s="3451"/>
      <c r="E5" s="3451"/>
      <c r="F5" s="3452"/>
      <c r="G5" s="3717" t="s">
        <v>2396</v>
      </c>
      <c r="H5" s="3574"/>
      <c r="I5" s="3437" t="s">
        <v>397</v>
      </c>
      <c r="J5" s="3438"/>
      <c r="K5" s="3933" t="s">
        <v>3848</v>
      </c>
      <c r="L5" s="3934"/>
      <c r="M5" s="4"/>
    </row>
    <row r="6" spans="1:13" ht="36.7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3" ht="20.100000000000001" customHeight="1" thickTop="1" x14ac:dyDescent="0.25">
      <c r="A7" s="19">
        <v>40546</v>
      </c>
      <c r="B7" s="20" t="s">
        <v>14</v>
      </c>
      <c r="C7" s="3768" t="s">
        <v>15</v>
      </c>
      <c r="D7" s="3768"/>
      <c r="E7" s="3768"/>
      <c r="F7" s="3768"/>
      <c r="G7" s="3768"/>
      <c r="H7" s="3768"/>
      <c r="I7" s="3768"/>
      <c r="J7" s="3768"/>
      <c r="K7" s="2793" t="s">
        <v>3829</v>
      </c>
      <c r="L7" s="21"/>
    </row>
    <row r="8" spans="1:13" ht="20.100000000000001" customHeight="1" x14ac:dyDescent="0.25">
      <c r="A8" s="22">
        <v>40563</v>
      </c>
      <c r="B8" s="11" t="s">
        <v>14</v>
      </c>
      <c r="C8" s="3489" t="s">
        <v>15</v>
      </c>
      <c r="D8" s="3489"/>
      <c r="E8" s="3489"/>
      <c r="F8" s="3489"/>
      <c r="G8" s="3489"/>
      <c r="H8" s="3489"/>
      <c r="I8" s="3489"/>
      <c r="J8" s="3489"/>
    </row>
    <row r="9" spans="1:13" ht="20.100000000000001" customHeight="1" x14ac:dyDescent="0.25">
      <c r="A9" s="22">
        <v>40583</v>
      </c>
      <c r="B9" s="11" t="s">
        <v>12</v>
      </c>
      <c r="C9" s="23">
        <v>170</v>
      </c>
      <c r="D9" s="23">
        <v>163</v>
      </c>
      <c r="E9" s="23">
        <v>4</v>
      </c>
      <c r="F9" s="23">
        <v>6</v>
      </c>
      <c r="G9" s="23">
        <v>134</v>
      </c>
      <c r="L9" s="3" t="s">
        <v>779</v>
      </c>
    </row>
    <row r="10" spans="1:13" ht="20.100000000000001" customHeight="1" x14ac:dyDescent="0.25">
      <c r="A10" s="22">
        <v>40629</v>
      </c>
      <c r="B10" s="11" t="s">
        <v>186</v>
      </c>
      <c r="H10" s="23">
        <v>4490</v>
      </c>
      <c r="I10" s="23">
        <v>95</v>
      </c>
      <c r="L10" s="3" t="s">
        <v>68</v>
      </c>
    </row>
    <row r="11" spans="1:13" ht="20.100000000000001" customHeight="1" x14ac:dyDescent="0.25">
      <c r="A11" s="22">
        <v>40664</v>
      </c>
      <c r="B11" s="11" t="s">
        <v>372</v>
      </c>
      <c r="C11" s="3489" t="s">
        <v>135</v>
      </c>
      <c r="D11" s="3489"/>
      <c r="E11" s="3489"/>
      <c r="F11" s="3489"/>
      <c r="G11" s="3489"/>
      <c r="H11" s="3489"/>
      <c r="I11" s="3489"/>
      <c r="J11" s="3489"/>
    </row>
    <row r="12" spans="1:13" ht="20.100000000000001" customHeight="1" x14ac:dyDescent="0.25">
      <c r="A12" s="22">
        <v>40670</v>
      </c>
      <c r="B12" s="11" t="s">
        <v>14</v>
      </c>
      <c r="C12" s="3489" t="s">
        <v>15</v>
      </c>
      <c r="D12" s="3489"/>
      <c r="E12" s="3489"/>
      <c r="F12" s="3489"/>
      <c r="G12" s="3489"/>
      <c r="H12" s="3489"/>
      <c r="I12" s="3489"/>
      <c r="J12" s="3489"/>
    </row>
    <row r="13" spans="1:13" ht="20.100000000000001" customHeight="1" x14ac:dyDescent="0.25">
      <c r="A13" s="22">
        <v>40724</v>
      </c>
      <c r="B13" s="11" t="s">
        <v>372</v>
      </c>
      <c r="C13" s="3489" t="s">
        <v>136</v>
      </c>
      <c r="D13" s="3489"/>
      <c r="E13" s="3489"/>
      <c r="F13" s="3489"/>
      <c r="G13" s="3489"/>
      <c r="H13" s="3489"/>
      <c r="I13" s="3489"/>
      <c r="J13" s="3489"/>
    </row>
    <row r="14" spans="1:13" ht="33.75" customHeight="1" x14ac:dyDescent="0.25">
      <c r="A14" s="22">
        <v>40734</v>
      </c>
      <c r="B14" s="11" t="s">
        <v>186</v>
      </c>
      <c r="H14" s="23">
        <v>3230</v>
      </c>
      <c r="I14" s="23">
        <v>100</v>
      </c>
      <c r="L14" s="32" t="s">
        <v>3847</v>
      </c>
    </row>
    <row r="15" spans="1:13" ht="18.75" customHeight="1" x14ac:dyDescent="0.25">
      <c r="A15" s="22">
        <v>40735</v>
      </c>
      <c r="B15" s="11" t="s">
        <v>14</v>
      </c>
      <c r="C15" s="3489" t="s">
        <v>15</v>
      </c>
      <c r="D15" s="3489"/>
      <c r="E15" s="3489"/>
      <c r="F15" s="3489"/>
      <c r="G15" s="3489"/>
      <c r="H15" s="3489"/>
      <c r="I15" s="3489"/>
      <c r="J15" s="3489"/>
    </row>
    <row r="16" spans="1:13" ht="34.5" customHeight="1" x14ac:dyDescent="0.25">
      <c r="A16" s="22">
        <v>40796</v>
      </c>
      <c r="B16" s="11" t="s">
        <v>14</v>
      </c>
      <c r="C16" s="3456" t="s">
        <v>780</v>
      </c>
      <c r="D16" s="3457"/>
      <c r="E16" s="3457"/>
      <c r="F16" s="3457"/>
      <c r="G16" s="3457"/>
      <c r="H16" s="3457"/>
      <c r="I16" s="3457"/>
      <c r="J16" s="3458"/>
      <c r="K16" s="2460"/>
    </row>
    <row r="17" spans="1:12" ht="20.100000000000001" customHeight="1" x14ac:dyDescent="0.25">
      <c r="A17" s="59">
        <v>40881</v>
      </c>
      <c r="B17" s="60" t="s">
        <v>12</v>
      </c>
      <c r="C17" s="133">
        <v>230</v>
      </c>
      <c r="D17" s="133">
        <v>161</v>
      </c>
      <c r="E17" s="133">
        <v>30</v>
      </c>
      <c r="F17" s="133" t="s">
        <v>159</v>
      </c>
      <c r="G17" s="133">
        <v>125</v>
      </c>
      <c r="H17" s="133"/>
      <c r="I17" s="133"/>
      <c r="J17" s="133"/>
      <c r="K17" s="2529"/>
      <c r="L17" s="72" t="s">
        <v>781</v>
      </c>
    </row>
    <row r="18" spans="1:12" ht="34.5" customHeight="1" thickBot="1" x14ac:dyDescent="0.3">
      <c r="A18" s="28">
        <v>40887</v>
      </c>
      <c r="B18" s="12" t="s">
        <v>14</v>
      </c>
      <c r="C18" s="3588" t="s">
        <v>782</v>
      </c>
      <c r="D18" s="3589"/>
      <c r="E18" s="3589"/>
      <c r="F18" s="3589"/>
      <c r="G18" s="3589"/>
      <c r="H18" s="3589"/>
      <c r="I18" s="3589"/>
      <c r="J18" s="3590"/>
      <c r="K18" s="2520"/>
      <c r="L18" s="13"/>
    </row>
    <row r="19" spans="1:12" ht="26.25" customHeight="1" thickTop="1" x14ac:dyDescent="0.25">
      <c r="A19" s="39">
        <v>40920</v>
      </c>
      <c r="B19" s="40" t="s">
        <v>12</v>
      </c>
      <c r="C19" s="105">
        <v>255</v>
      </c>
      <c r="D19" s="114">
        <f>+C19*(100-E19)/100</f>
        <v>178.5</v>
      </c>
      <c r="E19" s="105">
        <v>30</v>
      </c>
      <c r="F19" s="105" t="s">
        <v>159</v>
      </c>
      <c r="G19" s="105">
        <v>100</v>
      </c>
      <c r="H19" s="105"/>
      <c r="I19" s="105"/>
      <c r="J19" s="105"/>
      <c r="K19" s="2496"/>
      <c r="L19" s="73" t="s">
        <v>783</v>
      </c>
    </row>
    <row r="20" spans="1:12" ht="20.100000000000001" customHeight="1" x14ac:dyDescent="0.25">
      <c r="A20" s="22">
        <v>40922</v>
      </c>
      <c r="B20" s="11" t="s">
        <v>186</v>
      </c>
      <c r="D20" s="110"/>
      <c r="H20" s="23">
        <v>3665</v>
      </c>
      <c r="I20" s="23">
        <v>100</v>
      </c>
    </row>
    <row r="21" spans="1:12" ht="20.100000000000001" customHeight="1" x14ac:dyDescent="0.25">
      <c r="A21" s="36">
        <v>40969</v>
      </c>
      <c r="B21" s="37" t="s">
        <v>190</v>
      </c>
      <c r="C21" s="3493" t="s">
        <v>191</v>
      </c>
      <c r="D21" s="3494"/>
      <c r="E21" s="3494"/>
      <c r="F21" s="3494"/>
      <c r="G21" s="3494"/>
      <c r="H21" s="3494"/>
      <c r="I21" s="3494"/>
      <c r="J21" s="3495"/>
      <c r="K21" s="2482"/>
      <c r="L21" s="50"/>
    </row>
    <row r="22" spans="1:12" ht="34.5" customHeight="1" x14ac:dyDescent="0.25">
      <c r="A22" s="22">
        <v>40970</v>
      </c>
      <c r="B22" s="11" t="s">
        <v>14</v>
      </c>
      <c r="C22" s="3476" t="s">
        <v>784</v>
      </c>
      <c r="D22" s="3478"/>
      <c r="E22" s="3478"/>
      <c r="F22" s="3478"/>
      <c r="G22" s="3478"/>
      <c r="H22" s="3478"/>
      <c r="I22" s="3478"/>
      <c r="J22" s="3477"/>
      <c r="K22" s="2469"/>
    </row>
    <row r="23" spans="1:12" ht="36" customHeight="1" x14ac:dyDescent="0.25">
      <c r="A23" s="22">
        <v>40981</v>
      </c>
      <c r="B23" s="11" t="s">
        <v>14</v>
      </c>
      <c r="C23" s="3476" t="s">
        <v>785</v>
      </c>
      <c r="D23" s="3478"/>
      <c r="E23" s="3478"/>
      <c r="F23" s="3478"/>
      <c r="G23" s="3478"/>
      <c r="H23" s="3478"/>
      <c r="I23" s="3478"/>
      <c r="J23" s="3477"/>
      <c r="K23" s="2469"/>
    </row>
    <row r="24" spans="1:12" ht="28.5" customHeight="1" x14ac:dyDescent="0.25">
      <c r="A24" s="22">
        <v>40990</v>
      </c>
      <c r="B24" s="11" t="s">
        <v>14</v>
      </c>
      <c r="C24" s="3476" t="s">
        <v>786</v>
      </c>
      <c r="D24" s="3478"/>
      <c r="E24" s="3478"/>
      <c r="F24" s="3478"/>
      <c r="G24" s="3478"/>
      <c r="H24" s="3478"/>
      <c r="I24" s="3478"/>
      <c r="J24" s="3477"/>
      <c r="K24" s="2469"/>
    </row>
    <row r="25" spans="1:12" ht="20.100000000000001" customHeight="1" x14ac:dyDescent="0.25">
      <c r="A25" s="22">
        <v>40991</v>
      </c>
      <c r="B25" s="11" t="s">
        <v>186</v>
      </c>
      <c r="D25" s="110"/>
      <c r="L25" s="3" t="s">
        <v>40</v>
      </c>
    </row>
    <row r="26" spans="1:12" ht="20.100000000000001" customHeight="1" x14ac:dyDescent="0.25">
      <c r="A26" s="22">
        <v>41000</v>
      </c>
      <c r="B26" s="11" t="s">
        <v>12</v>
      </c>
      <c r="C26" s="23">
        <v>220</v>
      </c>
      <c r="D26" s="110">
        <f>+C26*(100-E26)/100</f>
        <v>154</v>
      </c>
      <c r="E26" s="23">
        <v>30</v>
      </c>
      <c r="F26" s="23" t="s">
        <v>159</v>
      </c>
      <c r="G26" s="23">
        <v>143</v>
      </c>
      <c r="L26" s="3" t="s">
        <v>41</v>
      </c>
    </row>
    <row r="27" spans="1:12" ht="20.100000000000001" customHeight="1" x14ac:dyDescent="0.25">
      <c r="A27" s="22">
        <v>41004</v>
      </c>
      <c r="B27" s="11" t="s">
        <v>186</v>
      </c>
      <c r="D27" s="110"/>
      <c r="H27" s="23">
        <v>3285</v>
      </c>
      <c r="I27" s="23">
        <v>100</v>
      </c>
      <c r="L27" s="3" t="s">
        <v>208</v>
      </c>
    </row>
    <row r="28" spans="1:12" ht="34.5" customHeight="1" x14ac:dyDescent="0.25">
      <c r="A28" s="22">
        <v>41067</v>
      </c>
      <c r="B28" s="11" t="s">
        <v>14</v>
      </c>
      <c r="C28" s="3476" t="s">
        <v>1234</v>
      </c>
      <c r="D28" s="3478"/>
      <c r="E28" s="3478"/>
      <c r="F28" s="3478"/>
      <c r="G28" s="3478"/>
      <c r="H28" s="3478"/>
      <c r="I28" s="3478"/>
      <c r="J28" s="3477"/>
      <c r="K28" s="2469"/>
    </row>
    <row r="29" spans="1:12" x14ac:dyDescent="0.25">
      <c r="A29" s="22">
        <v>41074</v>
      </c>
      <c r="B29" s="11" t="s">
        <v>12</v>
      </c>
      <c r="C29" s="23">
        <v>250</v>
      </c>
      <c r="D29" s="110">
        <f>+C29*(100-E29)/100</f>
        <v>125</v>
      </c>
      <c r="E29" s="23">
        <v>50</v>
      </c>
      <c r="F29" s="23" t="s">
        <v>159</v>
      </c>
      <c r="G29" s="23">
        <v>100</v>
      </c>
      <c r="L29" s="3" t="s">
        <v>22</v>
      </c>
    </row>
    <row r="30" spans="1:12" ht="34.5" customHeight="1" x14ac:dyDescent="0.25">
      <c r="A30" s="22">
        <v>41100</v>
      </c>
      <c r="B30" s="11" t="s">
        <v>14</v>
      </c>
      <c r="C30" s="3476" t="s">
        <v>237</v>
      </c>
      <c r="D30" s="3478"/>
      <c r="E30" s="3478"/>
      <c r="F30" s="3478"/>
      <c r="G30" s="3478"/>
      <c r="H30" s="3478"/>
      <c r="I30" s="3478"/>
      <c r="J30" s="3477"/>
      <c r="K30" s="2469"/>
    </row>
    <row r="31" spans="1:12" ht="61.5" customHeight="1" x14ac:dyDescent="0.25">
      <c r="A31" s="1254">
        <v>41104</v>
      </c>
      <c r="B31" s="1337" t="s">
        <v>31</v>
      </c>
      <c r="C31" s="3579" t="s">
        <v>1235</v>
      </c>
      <c r="D31" s="3580"/>
      <c r="E31" s="3580"/>
      <c r="F31" s="3580"/>
      <c r="G31" s="3580"/>
      <c r="H31" s="3580"/>
      <c r="I31" s="3580"/>
      <c r="J31" s="3581"/>
      <c r="K31" s="2759" t="s">
        <v>3849</v>
      </c>
      <c r="L31" s="1318" t="s">
        <v>2117</v>
      </c>
    </row>
    <row r="32" spans="1:12" ht="31.5" x14ac:dyDescent="0.25">
      <c r="A32" s="36">
        <v>41118</v>
      </c>
      <c r="B32" s="37" t="s">
        <v>12</v>
      </c>
      <c r="C32" s="90">
        <v>240</v>
      </c>
      <c r="D32" s="113">
        <f>+C32*(100-E32)/100</f>
        <v>120</v>
      </c>
      <c r="E32" s="90">
        <v>50</v>
      </c>
      <c r="F32" s="90"/>
      <c r="G32" s="90">
        <v>100</v>
      </c>
      <c r="H32" s="90"/>
      <c r="I32" s="90"/>
      <c r="J32" s="90"/>
      <c r="K32" s="2523"/>
      <c r="L32" s="38" t="s">
        <v>787</v>
      </c>
    </row>
    <row r="33" spans="1:12" ht="20.100000000000001" customHeight="1" thickBot="1" x14ac:dyDescent="0.3">
      <c r="A33" s="33">
        <v>41144</v>
      </c>
      <c r="B33" s="34" t="s">
        <v>14</v>
      </c>
      <c r="C33" s="3490" t="s">
        <v>248</v>
      </c>
      <c r="D33" s="3491"/>
      <c r="E33" s="3491"/>
      <c r="F33" s="3491"/>
      <c r="G33" s="3491"/>
      <c r="H33" s="3491"/>
      <c r="I33" s="3491"/>
      <c r="J33" s="3492"/>
      <c r="K33" s="2478"/>
      <c r="L33" s="35"/>
    </row>
    <row r="34" spans="1:12" ht="24.75" customHeight="1" thickTop="1" x14ac:dyDescent="0.25">
      <c r="A34" s="45">
        <v>41286</v>
      </c>
      <c r="B34" s="46" t="s">
        <v>186</v>
      </c>
      <c r="C34" s="112"/>
      <c r="D34" s="119"/>
      <c r="E34" s="112"/>
      <c r="F34" s="112"/>
      <c r="G34" s="112"/>
      <c r="H34" s="112"/>
      <c r="I34" s="112"/>
      <c r="J34" s="112">
        <v>4715</v>
      </c>
      <c r="K34" s="2674"/>
      <c r="L34" s="47" t="s">
        <v>304</v>
      </c>
    </row>
    <row r="35" spans="1:12" ht="24.75" customHeight="1" x14ac:dyDescent="0.25">
      <c r="A35" s="22">
        <v>41375</v>
      </c>
      <c r="B35" s="11" t="s">
        <v>14</v>
      </c>
      <c r="C35" s="3470" t="s">
        <v>1236</v>
      </c>
      <c r="D35" s="3471"/>
      <c r="E35" s="3471"/>
      <c r="F35" s="3471"/>
      <c r="G35" s="3471"/>
      <c r="H35" s="3471"/>
      <c r="I35" s="3471"/>
      <c r="J35" s="3472"/>
      <c r="K35" s="2462"/>
    </row>
    <row r="36" spans="1:12" ht="24.75" customHeight="1" x14ac:dyDescent="0.25">
      <c r="A36" s="36">
        <v>41383</v>
      </c>
      <c r="B36" s="37" t="s">
        <v>12</v>
      </c>
      <c r="C36" s="90">
        <v>135</v>
      </c>
      <c r="D36" s="113">
        <f>+C36*(100-E36)/100</f>
        <v>67.5</v>
      </c>
      <c r="E36" s="90">
        <v>50</v>
      </c>
      <c r="F36" s="90"/>
      <c r="G36" s="90">
        <v>120</v>
      </c>
      <c r="H36" s="90"/>
      <c r="I36" s="90"/>
      <c r="J36" s="90"/>
      <c r="K36" s="2523"/>
      <c r="L36" s="70" t="s">
        <v>302</v>
      </c>
    </row>
    <row r="37" spans="1:12" ht="24.75" customHeight="1" x14ac:dyDescent="0.25">
      <c r="A37" s="22">
        <v>41384</v>
      </c>
      <c r="B37" s="11" t="s">
        <v>14</v>
      </c>
      <c r="C37" s="3470" t="s">
        <v>322</v>
      </c>
      <c r="D37" s="3471"/>
      <c r="E37" s="3471"/>
      <c r="F37" s="3471"/>
      <c r="G37" s="3471"/>
      <c r="H37" s="3471"/>
      <c r="I37" s="3471"/>
      <c r="J37" s="3472"/>
      <c r="K37" s="2462"/>
    </row>
    <row r="38" spans="1:12" ht="31.5" customHeight="1" x14ac:dyDescent="0.25">
      <c r="A38" s="3839">
        <v>41385</v>
      </c>
      <c r="B38" s="60" t="s">
        <v>12</v>
      </c>
      <c r="C38" s="133">
        <v>155</v>
      </c>
      <c r="D38" s="135">
        <f>+C38*(100-E38)/100</f>
        <v>77.5</v>
      </c>
      <c r="E38" s="133">
        <v>50</v>
      </c>
      <c r="F38" s="133"/>
      <c r="G38" s="133">
        <v>120</v>
      </c>
      <c r="H38" s="133"/>
      <c r="I38" s="133"/>
      <c r="J38" s="133"/>
      <c r="K38" s="2529"/>
      <c r="L38" s="72" t="s">
        <v>788</v>
      </c>
    </row>
    <row r="39" spans="1:12" ht="18.75" customHeight="1" x14ac:dyDescent="0.25">
      <c r="A39" s="3840"/>
      <c r="B39" s="60" t="s">
        <v>4</v>
      </c>
      <c r="C39" s="3632" t="s">
        <v>421</v>
      </c>
      <c r="D39" s="3633"/>
      <c r="E39" s="3633"/>
      <c r="F39" s="3633"/>
      <c r="G39" s="3633"/>
      <c r="H39" s="3633"/>
      <c r="I39" s="3633"/>
      <c r="J39" s="3634"/>
      <c r="K39" s="2530"/>
      <c r="L39" s="72"/>
    </row>
    <row r="40" spans="1:12" ht="21" customHeight="1" x14ac:dyDescent="0.25">
      <c r="A40" s="59">
        <v>41470</v>
      </c>
      <c r="B40" s="60" t="s">
        <v>372</v>
      </c>
      <c r="C40" s="3476" t="s">
        <v>373</v>
      </c>
      <c r="D40" s="3478"/>
      <c r="E40" s="3478"/>
      <c r="F40" s="3478"/>
      <c r="G40" s="3478"/>
      <c r="H40" s="3478"/>
      <c r="I40" s="3478"/>
      <c r="J40" s="3477"/>
      <c r="K40" s="2469"/>
      <c r="L40" s="72"/>
    </row>
    <row r="41" spans="1:12" ht="32.25" customHeight="1" x14ac:dyDescent="0.25">
      <c r="A41" s="22">
        <v>41527</v>
      </c>
      <c r="B41" s="11" t="s">
        <v>16</v>
      </c>
      <c r="C41" s="3476" t="s">
        <v>1237</v>
      </c>
      <c r="D41" s="3478"/>
      <c r="E41" s="3478"/>
      <c r="F41" s="3478"/>
      <c r="G41" s="3478"/>
      <c r="H41" s="3478"/>
      <c r="I41" s="3478"/>
      <c r="J41" s="3477"/>
      <c r="K41" s="2469"/>
    </row>
    <row r="42" spans="1:12" ht="20.100000000000001" customHeight="1" x14ac:dyDescent="0.25">
      <c r="A42" s="22">
        <v>41544</v>
      </c>
      <c r="B42" s="11" t="s">
        <v>12</v>
      </c>
      <c r="C42" s="23">
        <v>145</v>
      </c>
      <c r="D42" s="110">
        <f>+C42*(100-E42)/100</f>
        <v>72.5</v>
      </c>
      <c r="E42" s="23">
        <v>50</v>
      </c>
      <c r="G42" s="23">
        <v>122</v>
      </c>
      <c r="L42" s="3" t="s">
        <v>385</v>
      </c>
    </row>
    <row r="43" spans="1:12" x14ac:dyDescent="0.25">
      <c r="A43" s="22">
        <v>41567</v>
      </c>
      <c r="B43" s="11" t="s">
        <v>372</v>
      </c>
      <c r="C43" s="3476" t="s">
        <v>374</v>
      </c>
      <c r="D43" s="3478"/>
      <c r="E43" s="3478"/>
      <c r="F43" s="3478"/>
      <c r="G43" s="3478"/>
      <c r="H43" s="3478"/>
      <c r="I43" s="3478"/>
      <c r="J43" s="3477"/>
      <c r="K43" s="2469"/>
    </row>
    <row r="44" spans="1:12" ht="18" customHeight="1" thickBot="1" x14ac:dyDescent="0.3">
      <c r="A44" s="33">
        <v>41612</v>
      </c>
      <c r="B44" s="34" t="s">
        <v>14</v>
      </c>
      <c r="C44" s="3490" t="s">
        <v>231</v>
      </c>
      <c r="D44" s="3491"/>
      <c r="E44" s="3491"/>
      <c r="F44" s="3491"/>
      <c r="G44" s="3491"/>
      <c r="H44" s="3491"/>
      <c r="I44" s="3491"/>
      <c r="J44" s="3492"/>
      <c r="K44" s="2478"/>
      <c r="L44" s="35"/>
    </row>
    <row r="45" spans="1:12" ht="20.100000000000001" customHeight="1" thickTop="1" x14ac:dyDescent="0.25">
      <c r="A45" s="19">
        <v>41705</v>
      </c>
      <c r="B45" s="20" t="s">
        <v>26</v>
      </c>
      <c r="C45" s="3485" t="s">
        <v>418</v>
      </c>
      <c r="D45" s="3504"/>
      <c r="E45" s="3504"/>
      <c r="F45" s="3504"/>
      <c r="G45" s="3504"/>
      <c r="H45" s="3504"/>
      <c r="I45" s="3504"/>
      <c r="J45" s="3486"/>
      <c r="K45" s="2512"/>
      <c r="L45" s="21"/>
    </row>
    <row r="46" spans="1:12" ht="51.75" customHeight="1" x14ac:dyDescent="0.25">
      <c r="A46" s="22">
        <v>41728</v>
      </c>
      <c r="B46" s="11" t="s">
        <v>14</v>
      </c>
      <c r="C46" s="3476" t="s">
        <v>1238</v>
      </c>
      <c r="D46" s="3478"/>
      <c r="E46" s="3478"/>
      <c r="F46" s="3478"/>
      <c r="G46" s="3478"/>
      <c r="H46" s="3478"/>
      <c r="I46" s="3478"/>
      <c r="J46" s="3477"/>
      <c r="K46" s="2469"/>
    </row>
    <row r="47" spans="1:12" ht="54.75" customHeight="1" x14ac:dyDescent="0.25">
      <c r="A47" s="1254">
        <v>41734</v>
      </c>
      <c r="B47" s="1337" t="s">
        <v>31</v>
      </c>
      <c r="C47" s="3732" t="s">
        <v>1239</v>
      </c>
      <c r="D47" s="3580"/>
      <c r="E47" s="3580"/>
      <c r="F47" s="3580"/>
      <c r="G47" s="3580"/>
      <c r="H47" s="3580"/>
      <c r="I47" s="3580"/>
      <c r="J47" s="3581"/>
      <c r="K47" s="2792" t="s">
        <v>3829</v>
      </c>
      <c r="L47" s="1318" t="s">
        <v>1909</v>
      </c>
    </row>
    <row r="48" spans="1:12" ht="26.25" customHeight="1" x14ac:dyDescent="0.25">
      <c r="A48" s="36">
        <v>41765</v>
      </c>
      <c r="B48" s="37" t="s">
        <v>12</v>
      </c>
      <c r="C48" s="123">
        <v>170</v>
      </c>
      <c r="D48" s="123">
        <f>+C48*(100-E48)/100</f>
        <v>85</v>
      </c>
      <c r="E48" s="123">
        <v>50</v>
      </c>
      <c r="F48" s="123"/>
      <c r="G48" s="123">
        <v>120</v>
      </c>
      <c r="H48" s="123"/>
      <c r="I48" s="123"/>
      <c r="J48" s="90"/>
      <c r="K48" s="2523"/>
      <c r="L48" s="38" t="s">
        <v>789</v>
      </c>
    </row>
    <row r="49" spans="1:15" ht="26.25" customHeight="1" x14ac:dyDescent="0.25">
      <c r="A49" s="22">
        <v>41799</v>
      </c>
      <c r="B49" s="11" t="s">
        <v>186</v>
      </c>
      <c r="D49" s="108"/>
      <c r="H49" s="23">
        <v>4260</v>
      </c>
      <c r="I49" s="23">
        <v>100</v>
      </c>
      <c r="L49" s="3" t="s">
        <v>207</v>
      </c>
    </row>
    <row r="50" spans="1:15" ht="26.25" customHeight="1" x14ac:dyDescent="0.25">
      <c r="A50" s="59">
        <v>41885</v>
      </c>
      <c r="B50" s="60" t="s">
        <v>12</v>
      </c>
      <c r="C50" s="133">
        <v>225</v>
      </c>
      <c r="D50" s="134">
        <f>+C50*(100-E50)/100</f>
        <v>33.75</v>
      </c>
      <c r="E50" s="133">
        <v>85</v>
      </c>
      <c r="F50" s="133"/>
      <c r="G50" s="133">
        <v>125</v>
      </c>
      <c r="H50" s="133"/>
      <c r="I50" s="133"/>
      <c r="J50" s="133"/>
      <c r="K50" s="2529"/>
      <c r="L50" s="61" t="s">
        <v>790</v>
      </c>
    </row>
    <row r="51" spans="1:15" ht="26.25" customHeight="1" x14ac:dyDescent="0.25">
      <c r="A51" s="22">
        <v>41958</v>
      </c>
      <c r="B51" s="11" t="s">
        <v>186</v>
      </c>
      <c r="D51" s="108"/>
      <c r="H51" s="23">
        <v>4245</v>
      </c>
      <c r="I51" s="23">
        <v>100</v>
      </c>
      <c r="L51" s="3" t="s">
        <v>40</v>
      </c>
    </row>
    <row r="52" spans="1:15" ht="26.25" customHeight="1" x14ac:dyDescent="0.25">
      <c r="A52" s="22">
        <v>41982</v>
      </c>
      <c r="B52" s="11" t="s">
        <v>12</v>
      </c>
      <c r="C52" s="23">
        <v>210</v>
      </c>
      <c r="D52" s="108">
        <f>+C52*(100-E52)/100</f>
        <v>31.5</v>
      </c>
      <c r="E52" s="23">
        <v>85</v>
      </c>
      <c r="G52" s="23">
        <v>90</v>
      </c>
      <c r="L52" s="3" t="s">
        <v>791</v>
      </c>
    </row>
    <row r="53" spans="1:15" ht="26.25" customHeight="1" x14ac:dyDescent="0.25">
      <c r="A53" s="3839">
        <v>41991</v>
      </c>
      <c r="B53" s="60" t="s">
        <v>26</v>
      </c>
      <c r="C53" s="3533" t="s">
        <v>524</v>
      </c>
      <c r="D53" s="3534"/>
      <c r="E53" s="3534"/>
      <c r="F53" s="3534"/>
      <c r="G53" s="3534"/>
      <c r="H53" s="3534"/>
      <c r="I53" s="3534"/>
      <c r="J53" s="3535"/>
      <c r="K53" s="2498"/>
    </row>
    <row r="54" spans="1:15" ht="26.25" customHeight="1" x14ac:dyDescent="0.25">
      <c r="A54" s="3840"/>
      <c r="B54" s="60" t="s">
        <v>14</v>
      </c>
      <c r="C54" s="3533" t="s">
        <v>1240</v>
      </c>
      <c r="D54" s="3534"/>
      <c r="E54" s="3534"/>
      <c r="F54" s="3534"/>
      <c r="G54" s="3534"/>
      <c r="H54" s="3534"/>
      <c r="I54" s="3534"/>
      <c r="J54" s="3535"/>
      <c r="K54" s="2498"/>
    </row>
    <row r="55" spans="1:15" ht="26.25" customHeight="1" x14ac:dyDescent="0.25">
      <c r="A55" s="22">
        <v>41996</v>
      </c>
      <c r="B55" s="11" t="s">
        <v>12</v>
      </c>
      <c r="C55" s="23">
        <v>230</v>
      </c>
      <c r="D55" s="108">
        <f>+C55*(100-E55)/100</f>
        <v>34.5</v>
      </c>
      <c r="E55" s="23">
        <v>85</v>
      </c>
      <c r="G55" s="23">
        <v>60</v>
      </c>
      <c r="L55" s="3" t="s">
        <v>792</v>
      </c>
    </row>
    <row r="56" spans="1:15" ht="62.25" customHeight="1" x14ac:dyDescent="0.25">
      <c r="A56" s="22">
        <v>42001</v>
      </c>
      <c r="B56" s="11" t="s">
        <v>14</v>
      </c>
      <c r="C56" s="3533" t="s">
        <v>1241</v>
      </c>
      <c r="D56" s="3534"/>
      <c r="E56" s="3534"/>
      <c r="F56" s="3534"/>
      <c r="G56" s="3534"/>
      <c r="H56" s="3534"/>
      <c r="I56" s="3534"/>
      <c r="J56" s="3535"/>
      <c r="K56" s="2498"/>
      <c r="O56" s="389"/>
    </row>
    <row r="57" spans="1:15" ht="24.75" customHeight="1" thickBot="1" x14ac:dyDescent="0.3">
      <c r="A57" s="28">
        <v>42003</v>
      </c>
      <c r="B57" s="12" t="s">
        <v>26</v>
      </c>
      <c r="C57" s="3540" t="s">
        <v>526</v>
      </c>
      <c r="D57" s="3541"/>
      <c r="E57" s="3541"/>
      <c r="F57" s="3541"/>
      <c r="G57" s="3541"/>
      <c r="H57" s="3541"/>
      <c r="I57" s="3541"/>
      <c r="J57" s="3542"/>
      <c r="K57" s="2502"/>
      <c r="L57" s="13"/>
      <c r="O57" s="389"/>
    </row>
    <row r="58" spans="1:15" ht="20.100000000000001" customHeight="1" thickTop="1" x14ac:dyDescent="0.25">
      <c r="A58" s="29">
        <v>42028</v>
      </c>
      <c r="B58" s="30" t="s">
        <v>186</v>
      </c>
      <c r="C58" s="120"/>
      <c r="D58" s="156"/>
      <c r="E58" s="120"/>
      <c r="F58" s="120"/>
      <c r="G58" s="120"/>
      <c r="H58" s="120">
        <v>3255</v>
      </c>
      <c r="I58" s="120">
        <v>97</v>
      </c>
      <c r="J58" s="120"/>
      <c r="K58" s="2687"/>
      <c r="L58" s="74" t="s">
        <v>793</v>
      </c>
      <c r="O58" s="389"/>
    </row>
    <row r="59" spans="1:15" ht="40.5" customHeight="1" x14ac:dyDescent="0.25">
      <c r="A59" s="192">
        <v>42073</v>
      </c>
      <c r="B59" s="193" t="s">
        <v>14</v>
      </c>
      <c r="C59" s="3476" t="s">
        <v>1301</v>
      </c>
      <c r="D59" s="3478"/>
      <c r="E59" s="3478"/>
      <c r="F59" s="3478"/>
      <c r="G59" s="3478"/>
      <c r="H59" s="3478"/>
      <c r="I59" s="3478"/>
      <c r="J59" s="3477"/>
      <c r="K59" s="2469"/>
      <c r="O59" s="389"/>
    </row>
    <row r="60" spans="1:15" ht="16.5" thickBot="1" x14ac:dyDescent="0.3">
      <c r="A60" s="1093">
        <v>42080</v>
      </c>
      <c r="B60" s="1094" t="s">
        <v>33</v>
      </c>
      <c r="C60" s="3935" t="s">
        <v>1307</v>
      </c>
      <c r="D60" s="3936"/>
      <c r="E60" s="3936"/>
      <c r="F60" s="3936"/>
      <c r="G60" s="3936"/>
      <c r="H60" s="3936"/>
      <c r="I60" s="3936"/>
      <c r="J60" s="3937"/>
      <c r="K60" s="2604"/>
      <c r="L60" s="13"/>
      <c r="O60" s="389"/>
    </row>
    <row r="61" spans="1:15" ht="20.100000000000001" customHeight="1" thickTop="1" x14ac:dyDescent="0.25">
      <c r="A61" s="39">
        <v>42413</v>
      </c>
      <c r="B61" s="40" t="s">
        <v>26</v>
      </c>
      <c r="C61" s="3530" t="s">
        <v>1598</v>
      </c>
      <c r="D61" s="3531"/>
      <c r="E61" s="3531"/>
      <c r="F61" s="3531"/>
      <c r="G61" s="3531"/>
      <c r="H61" s="3531"/>
      <c r="I61" s="3531"/>
      <c r="J61" s="3532"/>
      <c r="K61" s="2497"/>
      <c r="L61" s="41"/>
      <c r="O61" s="389"/>
    </row>
    <row r="62" spans="1:15" ht="135.75" customHeight="1" x14ac:dyDescent="0.25">
      <c r="A62" s="1254">
        <v>42585</v>
      </c>
      <c r="B62" s="1255" t="s">
        <v>31</v>
      </c>
      <c r="C62" s="3579" t="s">
        <v>2357</v>
      </c>
      <c r="D62" s="3580"/>
      <c r="E62" s="3580"/>
      <c r="F62" s="3580"/>
      <c r="G62" s="3580"/>
      <c r="H62" s="3580"/>
      <c r="I62" s="3580"/>
      <c r="J62" s="3581"/>
      <c r="K62" s="2517" t="s">
        <v>3834</v>
      </c>
      <c r="L62" s="1318" t="s">
        <v>2122</v>
      </c>
      <c r="O62" s="389"/>
    </row>
    <row r="63" spans="1:15" ht="20.100000000000001" customHeight="1" x14ac:dyDescent="0.25">
      <c r="A63" s="1058">
        <v>42606</v>
      </c>
      <c r="B63" s="1066" t="s">
        <v>12</v>
      </c>
      <c r="C63" s="1059">
        <v>275</v>
      </c>
      <c r="D63" s="1056">
        <f>+C63*(100-E63)/100</f>
        <v>123.75</v>
      </c>
      <c r="E63" s="1059">
        <v>55</v>
      </c>
      <c r="F63" s="1059"/>
      <c r="G63" s="1059">
        <v>110</v>
      </c>
      <c r="H63" s="1059"/>
      <c r="I63" s="1059"/>
      <c r="J63" s="1059"/>
      <c r="L63" s="3" t="s">
        <v>1853</v>
      </c>
      <c r="O63" s="389"/>
    </row>
    <row r="64" spans="1:15" ht="30.75" customHeight="1" x14ac:dyDescent="0.25">
      <c r="A64" s="1058">
        <v>42634</v>
      </c>
      <c r="B64" s="1066" t="s">
        <v>12</v>
      </c>
      <c r="C64" s="1059"/>
      <c r="D64" s="1056">
        <f>+C64*(100-E64)/100</f>
        <v>0</v>
      </c>
      <c r="E64" s="1059"/>
      <c r="F64" s="1059"/>
      <c r="G64" s="1059"/>
      <c r="H64" s="1059"/>
      <c r="I64" s="1059"/>
      <c r="J64" s="1059">
        <v>1555</v>
      </c>
      <c r="L64" s="3" t="s">
        <v>1878</v>
      </c>
    </row>
    <row r="65" spans="1:12" ht="20.100000000000001" customHeight="1" x14ac:dyDescent="0.25">
      <c r="A65" s="1058">
        <v>42660</v>
      </c>
      <c r="B65" s="1066" t="s">
        <v>14</v>
      </c>
      <c r="C65" s="3476" t="s">
        <v>15</v>
      </c>
      <c r="D65" s="3478"/>
      <c r="E65" s="3478"/>
      <c r="F65" s="3478"/>
      <c r="G65" s="3478"/>
      <c r="H65" s="3478"/>
      <c r="I65" s="3478"/>
      <c r="J65" s="3477"/>
      <c r="K65" s="2469"/>
    </row>
    <row r="66" spans="1:12" ht="20.100000000000001" customHeight="1" x14ac:dyDescent="0.25">
      <c r="A66" s="1058">
        <v>42661</v>
      </c>
      <c r="B66" s="1066" t="s">
        <v>12</v>
      </c>
      <c r="C66" s="1059">
        <v>340</v>
      </c>
      <c r="D66" s="1056">
        <f>+C66*(100-E66)/100</f>
        <v>153</v>
      </c>
      <c r="E66" s="1059">
        <v>55</v>
      </c>
      <c r="F66" s="1059"/>
      <c r="G66" s="1059">
        <v>125</v>
      </c>
      <c r="H66" s="1059"/>
      <c r="I66" s="1059"/>
      <c r="J66" s="1059"/>
      <c r="L66" s="3" t="s">
        <v>1751</v>
      </c>
    </row>
    <row r="67" spans="1:12" x14ac:dyDescent="0.25">
      <c r="A67" s="1058">
        <v>42693</v>
      </c>
      <c r="B67" s="1066" t="s">
        <v>12</v>
      </c>
      <c r="C67" s="1059">
        <v>295</v>
      </c>
      <c r="D67" s="1056">
        <f>+C67*(100-E67)/100</f>
        <v>132.75</v>
      </c>
      <c r="E67" s="1059">
        <v>55</v>
      </c>
      <c r="F67" s="1059"/>
      <c r="G67" s="1059">
        <v>126</v>
      </c>
      <c r="H67" s="1059"/>
      <c r="I67" s="1059"/>
      <c r="J67" s="1059"/>
      <c r="L67" s="3" t="s">
        <v>22</v>
      </c>
    </row>
    <row r="68" spans="1:12" ht="20.100000000000001" customHeight="1" x14ac:dyDescent="0.25">
      <c r="A68" s="1058">
        <v>42723</v>
      </c>
      <c r="B68" s="1066" t="s">
        <v>12</v>
      </c>
      <c r="C68" s="1059">
        <v>280</v>
      </c>
      <c r="D68" s="1056">
        <f>+C68*(100-E68)/100</f>
        <v>140</v>
      </c>
      <c r="E68" s="1059">
        <v>50</v>
      </c>
      <c r="F68" s="1059"/>
      <c r="G68" s="1059">
        <v>128</v>
      </c>
      <c r="H68" s="1059"/>
      <c r="I68" s="1059"/>
      <c r="J68" s="1059"/>
      <c r="L68" s="3" t="s">
        <v>22</v>
      </c>
    </row>
    <row r="69" spans="1:12" ht="20.100000000000001" customHeight="1" thickBot="1" x14ac:dyDescent="0.3">
      <c r="A69" s="33">
        <v>42729</v>
      </c>
      <c r="B69" s="34" t="s">
        <v>14</v>
      </c>
      <c r="C69" s="3549" t="s">
        <v>2014</v>
      </c>
      <c r="D69" s="3550"/>
      <c r="E69" s="3550"/>
      <c r="F69" s="3550"/>
      <c r="G69" s="3550"/>
      <c r="H69" s="3550"/>
      <c r="I69" s="3550"/>
      <c r="J69" s="3551"/>
      <c r="K69" s="2506"/>
      <c r="L69" s="35"/>
    </row>
    <row r="70" spans="1:12" ht="16.5" thickTop="1" x14ac:dyDescent="0.25">
      <c r="A70" s="1055">
        <v>42756</v>
      </c>
      <c r="B70" s="1077" t="s">
        <v>12</v>
      </c>
      <c r="C70" s="1078">
        <v>280</v>
      </c>
      <c r="D70" s="1064">
        <f>+C70*(100-E70)/100</f>
        <v>140</v>
      </c>
      <c r="E70" s="1078">
        <v>50</v>
      </c>
      <c r="F70" s="1078"/>
      <c r="G70" s="1078">
        <v>130</v>
      </c>
      <c r="H70" s="1078"/>
      <c r="I70" s="1078"/>
      <c r="J70" s="1078"/>
      <c r="K70" s="2665"/>
      <c r="L70" s="21" t="s">
        <v>1529</v>
      </c>
    </row>
    <row r="71" spans="1:12" ht="42.75" customHeight="1" x14ac:dyDescent="0.25">
      <c r="A71" s="22">
        <v>42772</v>
      </c>
      <c r="B71" s="905" t="s">
        <v>14</v>
      </c>
      <c r="C71" s="3476" t="s">
        <v>2040</v>
      </c>
      <c r="D71" s="3478"/>
      <c r="E71" s="3478"/>
      <c r="F71" s="3478"/>
      <c r="G71" s="3478"/>
      <c r="H71" s="3478"/>
      <c r="I71" s="3478"/>
      <c r="J71" s="3477"/>
      <c r="K71" s="2469"/>
    </row>
    <row r="72" spans="1:12" x14ac:dyDescent="0.25">
      <c r="A72" s="22">
        <v>42783</v>
      </c>
      <c r="B72" s="915" t="s">
        <v>12</v>
      </c>
      <c r="C72" s="1314">
        <v>275</v>
      </c>
      <c r="D72" s="1311">
        <f>+C72*(100-E72)/100</f>
        <v>137.5</v>
      </c>
      <c r="E72" s="1314">
        <v>50</v>
      </c>
      <c r="F72" s="1314"/>
      <c r="G72" s="1314">
        <v>140</v>
      </c>
      <c r="H72" s="1314"/>
      <c r="I72" s="1314"/>
      <c r="J72" s="1314"/>
      <c r="K72" s="2471"/>
      <c r="L72" s="3" t="s">
        <v>22</v>
      </c>
    </row>
    <row r="73" spans="1:12" x14ac:dyDescent="0.25">
      <c r="A73" s="22">
        <v>42808</v>
      </c>
      <c r="B73" s="1010" t="s">
        <v>186</v>
      </c>
      <c r="C73" s="1314"/>
      <c r="D73" s="1311"/>
      <c r="E73" s="1314"/>
      <c r="F73" s="1314"/>
      <c r="G73" s="1314"/>
      <c r="H73" s="1314"/>
      <c r="I73" s="1314"/>
      <c r="J73" s="1314">
        <v>1635</v>
      </c>
      <c r="K73" s="2471"/>
      <c r="L73" s="3" t="s">
        <v>2095</v>
      </c>
    </row>
    <row r="74" spans="1:12" x14ac:dyDescent="0.25">
      <c r="A74" s="1042">
        <v>42817</v>
      </c>
      <c r="B74" s="1041" t="s">
        <v>12</v>
      </c>
      <c r="C74" s="256">
        <v>250</v>
      </c>
      <c r="D74" s="1315">
        <f>+C74*(100-E74)/100</f>
        <v>125</v>
      </c>
      <c r="E74" s="256">
        <v>50</v>
      </c>
      <c r="F74" s="256"/>
      <c r="G74" s="256">
        <v>50</v>
      </c>
      <c r="H74" s="256"/>
      <c r="I74" s="256"/>
      <c r="J74" s="256"/>
      <c r="K74" s="2550"/>
      <c r="L74" s="38" t="s">
        <v>511</v>
      </c>
    </row>
    <row r="75" spans="1:12" x14ac:dyDescent="0.25">
      <c r="A75" s="22">
        <v>42848</v>
      </c>
      <c r="B75" s="11" t="s">
        <v>12</v>
      </c>
      <c r="C75" s="1314">
        <v>300</v>
      </c>
      <c r="D75" s="1311">
        <f>+C75*(100-E75)/100</f>
        <v>150</v>
      </c>
      <c r="E75" s="1314">
        <v>50</v>
      </c>
      <c r="F75" s="1314"/>
      <c r="G75" s="1314">
        <v>50</v>
      </c>
      <c r="H75" s="1314"/>
      <c r="I75" s="1314"/>
      <c r="J75" s="1314"/>
      <c r="K75" s="2471"/>
      <c r="L75" s="3" t="s">
        <v>18</v>
      </c>
    </row>
    <row r="76" spans="1:12" ht="20.100000000000001" customHeight="1" x14ac:dyDescent="0.25">
      <c r="A76" s="22">
        <v>42907</v>
      </c>
      <c r="B76" s="11" t="s">
        <v>12</v>
      </c>
      <c r="C76" s="1314">
        <v>270</v>
      </c>
      <c r="D76" s="1311">
        <f>+C76*(100-E76)/100</f>
        <v>135</v>
      </c>
      <c r="E76" s="1314">
        <v>50</v>
      </c>
      <c r="F76" s="1314"/>
      <c r="G76" s="1314">
        <v>170</v>
      </c>
      <c r="H76" s="1314"/>
      <c r="I76" s="1314"/>
      <c r="J76" s="1314"/>
      <c r="K76" s="2471"/>
      <c r="L76" s="3" t="s">
        <v>2097</v>
      </c>
    </row>
    <row r="77" spans="1:12" ht="54.75" customHeight="1" x14ac:dyDescent="0.25">
      <c r="A77" s="22">
        <v>43046</v>
      </c>
      <c r="B77" s="11" t="s">
        <v>14</v>
      </c>
      <c r="C77" s="3473" t="s">
        <v>2351</v>
      </c>
      <c r="D77" s="3474"/>
      <c r="E77" s="3474"/>
      <c r="F77" s="3474"/>
      <c r="G77" s="3474"/>
      <c r="H77" s="3474"/>
      <c r="I77" s="3474"/>
      <c r="J77" s="3475"/>
      <c r="K77" s="2465"/>
    </row>
    <row r="78" spans="1:12" ht="32.25" customHeight="1" x14ac:dyDescent="0.25">
      <c r="A78" s="1320">
        <v>43050</v>
      </c>
      <c r="B78" s="1321" t="s">
        <v>14</v>
      </c>
      <c r="C78" s="3473" t="s">
        <v>2352</v>
      </c>
      <c r="D78" s="3474"/>
      <c r="E78" s="3474"/>
      <c r="F78" s="3474"/>
      <c r="G78" s="3474"/>
      <c r="H78" s="3474"/>
      <c r="I78" s="3474"/>
      <c r="J78" s="3475"/>
      <c r="K78" s="2465"/>
    </row>
    <row r="79" spans="1:12" ht="54.75" customHeight="1" x14ac:dyDescent="0.25">
      <c r="A79" s="22">
        <v>43054</v>
      </c>
      <c r="B79" s="1322" t="s">
        <v>14</v>
      </c>
      <c r="C79" s="3614" t="s">
        <v>2364</v>
      </c>
      <c r="D79" s="3733"/>
      <c r="E79" s="3733"/>
      <c r="F79" s="3733"/>
      <c r="G79" s="3733"/>
      <c r="H79" s="3733"/>
      <c r="I79" s="3733"/>
      <c r="J79" s="3615"/>
      <c r="K79" s="2563"/>
    </row>
    <row r="80" spans="1:12" ht="90" customHeight="1" x14ac:dyDescent="0.25">
      <c r="A80" s="1254">
        <v>43063</v>
      </c>
      <c r="B80" s="1255" t="s">
        <v>31</v>
      </c>
      <c r="C80" s="3583" t="s">
        <v>2397</v>
      </c>
      <c r="D80" s="3584"/>
      <c r="E80" s="3584"/>
      <c r="F80" s="3584"/>
      <c r="G80" s="3584"/>
      <c r="H80" s="3584"/>
      <c r="I80" s="3584"/>
      <c r="J80" s="3585"/>
      <c r="K80" s="2759" t="s">
        <v>2393</v>
      </c>
      <c r="L80" s="1349" t="s">
        <v>2393</v>
      </c>
    </row>
    <row r="81" spans="1:12" x14ac:dyDescent="0.25">
      <c r="A81" s="1356">
        <v>43085</v>
      </c>
      <c r="B81" s="1355" t="s">
        <v>12</v>
      </c>
      <c r="C81" s="256">
        <v>250</v>
      </c>
      <c r="D81" s="1357">
        <f>+C81*(100-E81)/100</f>
        <v>5</v>
      </c>
      <c r="E81" s="319">
        <v>98</v>
      </c>
      <c r="F81" s="256"/>
      <c r="G81" s="256">
        <v>50</v>
      </c>
      <c r="H81" s="256"/>
      <c r="I81" s="256"/>
      <c r="J81" s="256"/>
      <c r="K81" s="2550"/>
      <c r="L81" s="38" t="s">
        <v>18</v>
      </c>
    </row>
    <row r="82" spans="1:12" ht="20.100000000000001" customHeight="1" x14ac:dyDescent="0.25">
      <c r="A82" s="1363">
        <v>43090</v>
      </c>
      <c r="B82" s="1362" t="s">
        <v>12</v>
      </c>
      <c r="C82" s="256">
        <v>240</v>
      </c>
      <c r="D82" s="1364">
        <f>+C82*(100-E82)/100</f>
        <v>4.8</v>
      </c>
      <c r="E82" s="256">
        <v>98</v>
      </c>
      <c r="F82" s="256"/>
      <c r="G82" s="256">
        <v>50</v>
      </c>
      <c r="H82" s="256"/>
      <c r="I82" s="256"/>
      <c r="J82" s="256"/>
      <c r="K82" s="2550"/>
      <c r="L82" s="38" t="s">
        <v>18</v>
      </c>
    </row>
    <row r="83" spans="1:12" ht="53.25" customHeight="1" thickBot="1" x14ac:dyDescent="0.3">
      <c r="A83" s="1462">
        <v>43100</v>
      </c>
      <c r="B83" s="1463" t="s">
        <v>23</v>
      </c>
      <c r="C83" s="3938" t="s">
        <v>2410</v>
      </c>
      <c r="D83" s="3939"/>
      <c r="E83" s="3939"/>
      <c r="F83" s="3939"/>
      <c r="G83" s="3939"/>
      <c r="H83" s="3939"/>
      <c r="I83" s="3939"/>
      <c r="J83" s="3940"/>
      <c r="K83" s="2794" t="s">
        <v>3850</v>
      </c>
      <c r="L83" s="1464" t="s">
        <v>2997</v>
      </c>
    </row>
    <row r="84" spans="1:12" ht="20.100000000000001" customHeight="1" thickTop="1" x14ac:dyDescent="0.25">
      <c r="A84" s="39">
        <v>43104</v>
      </c>
      <c r="B84" s="40" t="s">
        <v>12</v>
      </c>
      <c r="C84" s="254">
        <v>300</v>
      </c>
      <c r="D84" s="1446">
        <f>+C84*(100-E84)/100</f>
        <v>90</v>
      </c>
      <c r="E84" s="254">
        <v>70</v>
      </c>
      <c r="F84" s="254"/>
      <c r="G84" s="254">
        <v>130</v>
      </c>
      <c r="H84" s="254"/>
      <c r="I84" s="254"/>
      <c r="J84" s="254"/>
      <c r="K84" s="2551"/>
      <c r="L84" s="41" t="s">
        <v>2097</v>
      </c>
    </row>
    <row r="85" spans="1:12" ht="20.100000000000001" customHeight="1" x14ac:dyDescent="0.25">
      <c r="A85" s="1450">
        <v>43111</v>
      </c>
      <c r="B85" s="1449" t="s">
        <v>12</v>
      </c>
      <c r="C85" s="256">
        <v>275</v>
      </c>
      <c r="D85" s="1455">
        <f>+C85*(100-E85)/100</f>
        <v>137.5</v>
      </c>
      <c r="E85" s="256">
        <v>50</v>
      </c>
      <c r="F85" s="256"/>
      <c r="G85" s="256">
        <v>50</v>
      </c>
      <c r="H85" s="256"/>
      <c r="I85" s="256"/>
      <c r="J85" s="256"/>
      <c r="K85" s="2550"/>
      <c r="L85" s="38" t="s">
        <v>18</v>
      </c>
    </row>
    <row r="86" spans="1:12" ht="20.100000000000001" customHeight="1" x14ac:dyDescent="0.25">
      <c r="A86" s="59">
        <v>43129</v>
      </c>
      <c r="B86" s="60" t="s">
        <v>186</v>
      </c>
      <c r="C86" s="329"/>
      <c r="D86" s="1466"/>
      <c r="E86" s="329"/>
      <c r="F86" s="329"/>
      <c r="G86" s="329"/>
      <c r="H86" s="329">
        <v>4745</v>
      </c>
      <c r="I86" s="329">
        <v>100</v>
      </c>
      <c r="J86" s="329"/>
      <c r="K86" s="2566"/>
      <c r="L86" s="61"/>
    </row>
    <row r="87" spans="1:12" ht="20.100000000000001" customHeight="1" x14ac:dyDescent="0.25">
      <c r="A87" s="1450">
        <v>43132</v>
      </c>
      <c r="B87" s="1449" t="s">
        <v>12</v>
      </c>
      <c r="C87" s="256">
        <v>255</v>
      </c>
      <c r="D87" s="1455">
        <f>+C87*(100-E87)/100</f>
        <v>127.5</v>
      </c>
      <c r="E87" s="256">
        <v>50</v>
      </c>
      <c r="F87" s="256"/>
      <c r="G87" s="256">
        <v>50</v>
      </c>
      <c r="H87" s="256"/>
      <c r="I87" s="256"/>
      <c r="J87" s="256"/>
      <c r="K87" s="2550"/>
      <c r="L87" s="38" t="s">
        <v>18</v>
      </c>
    </row>
    <row r="88" spans="1:12" ht="20.100000000000001" customHeight="1" x14ac:dyDescent="0.25">
      <c r="A88" s="59">
        <v>43156</v>
      </c>
      <c r="B88" s="60" t="s">
        <v>419</v>
      </c>
      <c r="C88" s="3751" t="s">
        <v>2632</v>
      </c>
      <c r="D88" s="3752"/>
      <c r="E88" s="3752"/>
      <c r="F88" s="3752"/>
      <c r="G88" s="3752"/>
      <c r="H88" s="3752"/>
      <c r="I88" s="3752"/>
      <c r="J88" s="3753"/>
      <c r="K88" s="2567"/>
      <c r="L88" s="61"/>
    </row>
    <row r="89" spans="1:12" ht="20.100000000000001" customHeight="1" x14ac:dyDescent="0.25">
      <c r="A89" s="22">
        <v>43195</v>
      </c>
      <c r="B89" s="11" t="s">
        <v>16</v>
      </c>
      <c r="C89" s="3473" t="s">
        <v>2555</v>
      </c>
      <c r="D89" s="3474"/>
      <c r="E89" s="3474"/>
      <c r="F89" s="3474"/>
      <c r="G89" s="3474"/>
      <c r="H89" s="3474"/>
      <c r="I89" s="3474"/>
      <c r="J89" s="3475"/>
      <c r="K89" s="2465"/>
    </row>
    <row r="90" spans="1:12" ht="20.100000000000001" customHeight="1" x14ac:dyDescent="0.25">
      <c r="A90" s="22">
        <v>43213</v>
      </c>
      <c r="B90" s="11" t="s">
        <v>12</v>
      </c>
      <c r="C90" s="1314">
        <v>275</v>
      </c>
      <c r="D90" s="1311">
        <f>+C90*(100-E90)/100</f>
        <v>41.25</v>
      </c>
      <c r="E90" s="1314">
        <v>85</v>
      </c>
      <c r="F90" s="1314"/>
      <c r="G90" s="1314">
        <v>120</v>
      </c>
      <c r="H90" s="1314"/>
      <c r="I90" s="1314"/>
      <c r="J90" s="1314"/>
      <c r="K90" s="2471"/>
      <c r="L90" s="3" t="s">
        <v>296</v>
      </c>
    </row>
    <row r="91" spans="1:12" ht="20.100000000000001" customHeight="1" x14ac:dyDescent="0.25">
      <c r="A91" s="22">
        <v>43242</v>
      </c>
      <c r="B91" s="11" t="s">
        <v>186</v>
      </c>
      <c r="C91" s="1314"/>
      <c r="D91" s="1311"/>
      <c r="E91" s="1314"/>
      <c r="F91" s="1314"/>
      <c r="G91" s="1314"/>
      <c r="H91" s="1314">
        <v>4605</v>
      </c>
      <c r="I91" s="1314">
        <v>100</v>
      </c>
      <c r="J91" s="1314"/>
      <c r="K91" s="2471"/>
      <c r="L91" s="3" t="s">
        <v>40</v>
      </c>
    </row>
    <row r="92" spans="1:12" x14ac:dyDescent="0.25">
      <c r="A92" s="22">
        <v>43276</v>
      </c>
      <c r="B92" s="11" t="s">
        <v>4</v>
      </c>
      <c r="C92" s="3751" t="s">
        <v>2670</v>
      </c>
      <c r="D92" s="3752"/>
      <c r="E92" s="3752"/>
      <c r="F92" s="3752"/>
      <c r="G92" s="3752"/>
      <c r="H92" s="3752"/>
      <c r="I92" s="3752"/>
      <c r="J92" s="3753"/>
      <c r="K92" s="2567"/>
    </row>
    <row r="93" spans="1:12" ht="20.100000000000001" customHeight="1" x14ac:dyDescent="0.25">
      <c r="A93" s="22">
        <v>43315</v>
      </c>
      <c r="B93" s="11" t="s">
        <v>186</v>
      </c>
      <c r="C93" s="1314"/>
      <c r="D93" s="1311"/>
      <c r="E93" s="1314"/>
      <c r="F93" s="1314"/>
      <c r="G93" s="1314"/>
      <c r="H93" s="1314">
        <v>4700</v>
      </c>
      <c r="I93" s="1314">
        <v>100</v>
      </c>
      <c r="J93" s="1314"/>
      <c r="K93" s="2471"/>
    </row>
    <row r="94" spans="1:12" x14ac:dyDescent="0.25">
      <c r="A94" s="22">
        <v>43320</v>
      </c>
      <c r="B94" s="11" t="s">
        <v>12</v>
      </c>
      <c r="C94" s="1314">
        <v>255</v>
      </c>
      <c r="D94" s="1311">
        <f t="shared" ref="D94:D148" si="0">+C94*(100-E94)/100</f>
        <v>114.75</v>
      </c>
      <c r="E94" s="1314">
        <v>55</v>
      </c>
      <c r="F94" s="1314"/>
      <c r="G94" s="1314">
        <v>110</v>
      </c>
      <c r="H94" s="1314"/>
      <c r="I94" s="1314"/>
      <c r="J94" s="1314"/>
      <c r="K94" s="2471"/>
      <c r="L94" s="3" t="s">
        <v>2697</v>
      </c>
    </row>
    <row r="95" spans="1:12" ht="20.100000000000001" customHeight="1" x14ac:dyDescent="0.25">
      <c r="A95" s="22">
        <v>43374</v>
      </c>
      <c r="B95" s="11" t="s">
        <v>186</v>
      </c>
      <c r="C95" s="1314"/>
      <c r="D95" s="1311"/>
      <c r="E95" s="1314"/>
      <c r="F95" s="1314"/>
      <c r="G95" s="1314"/>
      <c r="H95" s="1314">
        <v>4535</v>
      </c>
      <c r="I95" s="1314">
        <v>100</v>
      </c>
      <c r="J95" s="1314"/>
      <c r="K95" s="2471"/>
      <c r="L95" s="3" t="s">
        <v>40</v>
      </c>
    </row>
    <row r="96" spans="1:12" ht="16.5" thickBot="1" x14ac:dyDescent="0.3">
      <c r="A96" s="1837">
        <v>43397</v>
      </c>
      <c r="B96" s="1844" t="s">
        <v>12</v>
      </c>
      <c r="C96" s="252">
        <v>270</v>
      </c>
      <c r="D96" s="1840">
        <f t="shared" si="0"/>
        <v>135</v>
      </c>
      <c r="E96" s="252">
        <v>50</v>
      </c>
      <c r="F96" s="252"/>
      <c r="G96" s="252">
        <v>100</v>
      </c>
      <c r="H96" s="252"/>
      <c r="I96" s="252"/>
      <c r="J96" s="252"/>
      <c r="K96" s="2483"/>
      <c r="L96" s="13" t="s">
        <v>2787</v>
      </c>
    </row>
    <row r="97" spans="1:12" ht="16.5" thickTop="1" x14ac:dyDescent="0.25">
      <c r="A97" s="39">
        <v>43474</v>
      </c>
      <c r="B97" s="40" t="s">
        <v>14</v>
      </c>
      <c r="C97" s="3595" t="s">
        <v>2914</v>
      </c>
      <c r="D97" s="3596"/>
      <c r="E97" s="3596"/>
      <c r="F97" s="3596"/>
      <c r="G97" s="3596"/>
      <c r="H97" s="3596"/>
      <c r="I97" s="3596"/>
      <c r="J97" s="3597"/>
      <c r="K97" s="2522"/>
      <c r="L97" s="41"/>
    </row>
    <row r="98" spans="1:12" x14ac:dyDescent="0.25">
      <c r="A98" s="1838">
        <v>43484</v>
      </c>
      <c r="B98" s="1845" t="s">
        <v>12</v>
      </c>
      <c r="C98" s="1314">
        <v>225</v>
      </c>
      <c r="D98" s="1311">
        <f t="shared" si="0"/>
        <v>112.5</v>
      </c>
      <c r="E98" s="1314">
        <v>50</v>
      </c>
      <c r="F98" s="1314"/>
      <c r="G98" s="1314">
        <v>113</v>
      </c>
      <c r="H98" s="1314"/>
      <c r="I98" s="1314"/>
      <c r="J98" s="1314"/>
      <c r="K98" s="2471"/>
      <c r="L98" s="3" t="s">
        <v>2929</v>
      </c>
    </row>
    <row r="99" spans="1:12" x14ac:dyDescent="0.25">
      <c r="A99" s="1950">
        <v>43525</v>
      </c>
      <c r="B99" s="1951" t="s">
        <v>4</v>
      </c>
      <c r="C99" s="3482" t="s">
        <v>2998</v>
      </c>
      <c r="D99" s="3505"/>
      <c r="E99" s="3505"/>
      <c r="F99" s="3505"/>
      <c r="G99" s="3505"/>
      <c r="H99" s="3505"/>
      <c r="I99" s="3505"/>
      <c r="J99" s="3483"/>
      <c r="K99" s="2485"/>
    </row>
    <row r="100" spans="1:12" ht="20.100000000000001" customHeight="1" x14ac:dyDescent="0.25">
      <c r="A100" s="1942">
        <v>43539</v>
      </c>
      <c r="B100" s="1941" t="s">
        <v>186</v>
      </c>
      <c r="C100" s="256"/>
      <c r="D100" s="1943"/>
      <c r="E100" s="256"/>
      <c r="F100" s="256"/>
      <c r="G100" s="256"/>
      <c r="H100" s="256">
        <v>3400</v>
      </c>
      <c r="I100" s="256">
        <v>100</v>
      </c>
      <c r="J100" s="256"/>
      <c r="K100" s="2550"/>
      <c r="L100" s="38" t="s">
        <v>394</v>
      </c>
    </row>
    <row r="101" spans="1:12" ht="80.25" customHeight="1" x14ac:dyDescent="0.25">
      <c r="A101" s="22">
        <v>43540</v>
      </c>
      <c r="B101" s="11" t="s">
        <v>14</v>
      </c>
      <c r="C101" s="3614" t="s">
        <v>2980</v>
      </c>
      <c r="D101" s="3733"/>
      <c r="E101" s="3733"/>
      <c r="F101" s="3733"/>
      <c r="G101" s="3733"/>
      <c r="H101" s="3733"/>
      <c r="I101" s="3733"/>
      <c r="J101" s="3615"/>
      <c r="K101" s="2563"/>
      <c r="L101" s="32" t="s">
        <v>2616</v>
      </c>
    </row>
    <row r="102" spans="1:12" ht="83.25" customHeight="1" x14ac:dyDescent="0.25">
      <c r="A102" s="1254">
        <v>43550</v>
      </c>
      <c r="B102" s="1255" t="s">
        <v>31</v>
      </c>
      <c r="C102" s="3583" t="s">
        <v>2996</v>
      </c>
      <c r="D102" s="3584"/>
      <c r="E102" s="3584"/>
      <c r="F102" s="3584"/>
      <c r="G102" s="3584"/>
      <c r="H102" s="3584"/>
      <c r="I102" s="3584"/>
      <c r="J102" s="3585"/>
      <c r="K102" s="2792" t="s">
        <v>3851</v>
      </c>
      <c r="L102" s="1256" t="s">
        <v>2991</v>
      </c>
    </row>
    <row r="103" spans="1:12" ht="20.100000000000001" customHeight="1" x14ac:dyDescent="0.25">
      <c r="A103" s="22">
        <v>43583</v>
      </c>
      <c r="B103" s="11" t="s">
        <v>186</v>
      </c>
      <c r="C103" s="1314"/>
      <c r="D103" s="1839"/>
      <c r="E103" s="1314"/>
      <c r="F103" s="1314"/>
      <c r="G103" s="1314"/>
      <c r="H103" s="1314" t="s">
        <v>516</v>
      </c>
      <c r="I103" s="1314"/>
      <c r="J103" s="1314"/>
      <c r="K103" s="2471"/>
      <c r="L103" s="3" t="s">
        <v>3028</v>
      </c>
    </row>
    <row r="104" spans="1:12" x14ac:dyDescent="0.25">
      <c r="A104" s="22">
        <v>43598</v>
      </c>
      <c r="B104" s="11" t="s">
        <v>12</v>
      </c>
      <c r="C104" s="1311">
        <v>210</v>
      </c>
      <c r="D104" s="1839">
        <f t="shared" si="0"/>
        <v>105</v>
      </c>
      <c r="E104" s="1311">
        <v>50</v>
      </c>
      <c r="F104" s="1311"/>
      <c r="G104" s="1311">
        <v>135</v>
      </c>
      <c r="H104" s="1311"/>
      <c r="I104" s="1311"/>
      <c r="J104" s="1314"/>
      <c r="K104" s="2471"/>
      <c r="L104" s="3" t="s">
        <v>3247</v>
      </c>
    </row>
    <row r="105" spans="1:12" x14ac:dyDescent="0.25">
      <c r="A105" s="22">
        <v>43716</v>
      </c>
      <c r="B105" s="11" t="s">
        <v>186</v>
      </c>
      <c r="C105" s="1314"/>
      <c r="D105" s="1839"/>
      <c r="E105" s="1314"/>
      <c r="F105" s="1314"/>
      <c r="G105" s="1314"/>
      <c r="H105" s="1314">
        <v>5370</v>
      </c>
      <c r="I105" s="1314">
        <v>100</v>
      </c>
      <c r="J105" s="1314"/>
      <c r="K105" s="2471"/>
      <c r="L105" s="38" t="s">
        <v>13</v>
      </c>
    </row>
    <row r="106" spans="1:12" x14ac:dyDescent="0.25">
      <c r="A106" s="22">
        <v>43758</v>
      </c>
      <c r="B106" s="11" t="s">
        <v>12</v>
      </c>
      <c r="C106" s="1314">
        <v>225</v>
      </c>
      <c r="D106" s="1839">
        <f t="shared" si="0"/>
        <v>67.5</v>
      </c>
      <c r="E106" s="1314">
        <v>70</v>
      </c>
      <c r="F106" s="1314"/>
      <c r="G106" s="1314">
        <v>130</v>
      </c>
      <c r="H106" s="1314"/>
      <c r="I106" s="1314"/>
      <c r="J106" s="1314"/>
      <c r="K106" s="2471"/>
      <c r="L106" s="3" t="s">
        <v>2710</v>
      </c>
    </row>
    <row r="107" spans="1:12" ht="63" customHeight="1" x14ac:dyDescent="0.25">
      <c r="A107" s="2177">
        <v>43798</v>
      </c>
      <c r="B107" s="2178" t="s">
        <v>14</v>
      </c>
      <c r="C107" s="3614" t="s">
        <v>3299</v>
      </c>
      <c r="D107" s="3733"/>
      <c r="E107" s="3733"/>
      <c r="F107" s="3733"/>
      <c r="G107" s="3733"/>
      <c r="H107" s="3733"/>
      <c r="I107" s="3733"/>
      <c r="J107" s="3615"/>
      <c r="K107" s="2563"/>
    </row>
    <row r="108" spans="1:12" ht="96.75" customHeight="1" x14ac:dyDescent="0.25">
      <c r="A108" s="1254">
        <v>43810</v>
      </c>
      <c r="B108" s="1255" t="s">
        <v>31</v>
      </c>
      <c r="C108" s="3659" t="s">
        <v>3406</v>
      </c>
      <c r="D108" s="3660"/>
      <c r="E108" s="3660"/>
      <c r="F108" s="3660"/>
      <c r="G108" s="3660"/>
      <c r="H108" s="3660"/>
      <c r="I108" s="3660"/>
      <c r="J108" s="3661"/>
      <c r="K108" s="2795"/>
      <c r="L108" s="2221" t="s">
        <v>3319</v>
      </c>
    </row>
    <row r="109" spans="1:12" x14ac:dyDescent="0.25">
      <c r="A109" s="22">
        <v>43827</v>
      </c>
      <c r="B109" s="11" t="s">
        <v>186</v>
      </c>
      <c r="C109" s="1314"/>
      <c r="D109" s="1839" t="s">
        <v>301</v>
      </c>
      <c r="E109" s="1314"/>
      <c r="F109" s="1314"/>
      <c r="G109" s="1314"/>
      <c r="H109" s="1314">
        <v>5850</v>
      </c>
      <c r="I109" s="1314">
        <v>100</v>
      </c>
      <c r="J109" s="1314"/>
      <c r="K109" s="2471"/>
      <c r="L109" s="3" t="s">
        <v>40</v>
      </c>
    </row>
    <row r="110" spans="1:12" ht="31.5" x14ac:dyDescent="0.25">
      <c r="A110" s="22">
        <v>43829</v>
      </c>
      <c r="B110" s="11" t="s">
        <v>12</v>
      </c>
      <c r="C110" s="1314">
        <v>215</v>
      </c>
      <c r="D110" s="1839">
        <f t="shared" si="0"/>
        <v>0</v>
      </c>
      <c r="E110" s="1314">
        <v>100</v>
      </c>
      <c r="F110" s="1314"/>
      <c r="G110" s="1314">
        <v>130</v>
      </c>
      <c r="H110" s="1314"/>
      <c r="I110" s="1314"/>
      <c r="J110" s="1314"/>
      <c r="K110" s="2471"/>
      <c r="L110" s="3" t="s">
        <v>3371</v>
      </c>
    </row>
    <row r="111" spans="1:12" ht="20.100000000000001" customHeight="1" x14ac:dyDescent="0.25">
      <c r="A111" s="22">
        <v>43847</v>
      </c>
      <c r="B111" s="11" t="s">
        <v>12</v>
      </c>
      <c r="C111" s="1314">
        <v>155</v>
      </c>
      <c r="D111" s="1839">
        <f t="shared" si="0"/>
        <v>93</v>
      </c>
      <c r="E111" s="1314">
        <v>40</v>
      </c>
      <c r="F111" s="1314"/>
      <c r="G111" s="1314">
        <v>130</v>
      </c>
      <c r="H111" s="1314"/>
      <c r="I111" s="1314"/>
      <c r="J111" s="1314"/>
      <c r="K111" s="2471"/>
      <c r="L111" s="3" t="s">
        <v>2668</v>
      </c>
    </row>
    <row r="112" spans="1:12" ht="20.100000000000001" customHeight="1" x14ac:dyDescent="0.25">
      <c r="A112" s="2410">
        <v>43920</v>
      </c>
      <c r="B112" s="2306" t="s">
        <v>4</v>
      </c>
      <c r="C112" s="2311"/>
      <c r="D112" s="2307"/>
      <c r="E112" s="2311">
        <v>45</v>
      </c>
      <c r="F112" s="2311"/>
      <c r="G112" s="2311"/>
      <c r="H112" s="2311"/>
      <c r="I112" s="2311"/>
      <c r="J112" s="2311"/>
      <c r="K112" s="2602"/>
      <c r="L112" s="2308"/>
    </row>
    <row r="113" spans="1:12" ht="20.100000000000001" customHeight="1" x14ac:dyDescent="0.25">
      <c r="A113" s="2410">
        <v>43951</v>
      </c>
      <c r="B113" s="2306" t="s">
        <v>4</v>
      </c>
      <c r="C113" s="2311"/>
      <c r="D113" s="2307"/>
      <c r="E113" s="2311">
        <v>45</v>
      </c>
      <c r="F113" s="2311"/>
      <c r="G113" s="2311"/>
      <c r="H113" s="2311"/>
      <c r="I113" s="2311"/>
      <c r="J113" s="2311"/>
      <c r="K113" s="2602"/>
      <c r="L113" s="2308"/>
    </row>
    <row r="114" spans="1:12" x14ac:dyDescent="0.25">
      <c r="A114" s="22">
        <v>43959</v>
      </c>
      <c r="B114" s="11" t="s">
        <v>12</v>
      </c>
      <c r="C114" s="1314">
        <v>153</v>
      </c>
      <c r="D114" s="1839">
        <f t="shared" si="0"/>
        <v>84.15</v>
      </c>
      <c r="E114" s="1314">
        <v>45</v>
      </c>
      <c r="F114" s="1314" t="s">
        <v>159</v>
      </c>
      <c r="G114" s="1314">
        <v>140</v>
      </c>
      <c r="H114" s="1314"/>
      <c r="I114" s="1314"/>
      <c r="J114" s="1314"/>
      <c r="K114" s="2471"/>
      <c r="L114" s="3" t="s">
        <v>3621</v>
      </c>
    </row>
    <row r="115" spans="1:12" x14ac:dyDescent="0.25">
      <c r="A115" s="2410">
        <v>43981</v>
      </c>
      <c r="B115" s="2306" t="s">
        <v>4</v>
      </c>
      <c r="C115" s="2311"/>
      <c r="D115" s="2307"/>
      <c r="E115" s="2311">
        <v>45</v>
      </c>
      <c r="F115" s="2311"/>
      <c r="G115" s="2311"/>
      <c r="H115" s="2311"/>
      <c r="I115" s="2311"/>
      <c r="J115" s="2311"/>
      <c r="K115" s="2602"/>
      <c r="L115" s="2308"/>
    </row>
    <row r="116" spans="1:12" x14ac:dyDescent="0.25">
      <c r="A116" s="2410">
        <v>44012</v>
      </c>
      <c r="B116" s="2306" t="s">
        <v>4</v>
      </c>
      <c r="C116" s="2311"/>
      <c r="D116" s="2307"/>
      <c r="E116" s="2311">
        <v>45</v>
      </c>
      <c r="F116" s="2311"/>
      <c r="G116" s="2311"/>
      <c r="H116" s="2311"/>
      <c r="I116" s="2311"/>
      <c r="J116" s="2311"/>
      <c r="K116" s="2602"/>
      <c r="L116" s="2308"/>
    </row>
    <row r="117" spans="1:12" x14ac:dyDescent="0.25">
      <c r="A117" s="2410">
        <v>44042</v>
      </c>
      <c r="B117" s="2306" t="s">
        <v>4</v>
      </c>
      <c r="C117" s="2311"/>
      <c r="D117" s="2307"/>
      <c r="E117" s="2311">
        <v>72</v>
      </c>
      <c r="F117" s="2311"/>
      <c r="G117" s="2311"/>
      <c r="H117" s="2311"/>
      <c r="I117" s="2311"/>
      <c r="J117" s="2311"/>
      <c r="K117" s="2852"/>
      <c r="L117" s="2308"/>
    </row>
    <row r="118" spans="1:12" x14ac:dyDescent="0.25">
      <c r="A118" s="22">
        <v>44049</v>
      </c>
      <c r="B118" s="11" t="s">
        <v>12</v>
      </c>
      <c r="C118" s="1314">
        <v>165</v>
      </c>
      <c r="D118" s="1839">
        <f t="shared" si="0"/>
        <v>46.2</v>
      </c>
      <c r="E118" s="1314">
        <v>72</v>
      </c>
      <c r="F118" s="1314" t="s">
        <v>159</v>
      </c>
      <c r="G118" s="1314">
        <v>130</v>
      </c>
      <c r="H118" s="1314"/>
      <c r="I118" s="1314"/>
      <c r="J118" s="1314"/>
      <c r="K118" s="2471"/>
      <c r="L118" s="3" t="s">
        <v>3198</v>
      </c>
    </row>
    <row r="119" spans="1:12" ht="47.25" x14ac:dyDescent="0.25">
      <c r="A119" s="22">
        <v>44057</v>
      </c>
      <c r="B119" s="11" t="s">
        <v>186</v>
      </c>
      <c r="C119" s="1314"/>
      <c r="D119" s="1839">
        <f t="shared" si="0"/>
        <v>0</v>
      </c>
      <c r="E119" s="1314"/>
      <c r="F119" s="1314"/>
      <c r="G119" s="1314"/>
      <c r="H119" s="2449">
        <v>5545</v>
      </c>
      <c r="I119" s="2449">
        <v>100</v>
      </c>
      <c r="J119" s="1314"/>
      <c r="K119" s="2471"/>
      <c r="L119" s="3" t="s">
        <v>3808</v>
      </c>
    </row>
    <row r="120" spans="1:12" ht="20.100000000000001" customHeight="1" x14ac:dyDescent="0.25">
      <c r="A120" s="22">
        <v>44067</v>
      </c>
      <c r="B120" s="11" t="s">
        <v>16</v>
      </c>
      <c r="C120" s="3482" t="s">
        <v>3888</v>
      </c>
      <c r="D120" s="3505"/>
      <c r="E120" s="3505"/>
      <c r="F120" s="3505"/>
      <c r="G120" s="3505"/>
      <c r="H120" s="3505"/>
      <c r="I120" s="3505"/>
      <c r="J120" s="3505"/>
      <c r="K120" s="2857"/>
    </row>
    <row r="121" spans="1:12" ht="20.100000000000001" customHeight="1" x14ac:dyDescent="0.25">
      <c r="A121" s="2410">
        <v>44073</v>
      </c>
      <c r="B121" s="2306" t="s">
        <v>4</v>
      </c>
      <c r="C121" s="2311"/>
      <c r="D121" s="2307"/>
      <c r="E121" s="2311">
        <v>72</v>
      </c>
      <c r="F121" s="2311"/>
      <c r="G121" s="2311"/>
      <c r="H121" s="2311"/>
      <c r="I121" s="2311"/>
      <c r="J121" s="2311"/>
      <c r="K121" s="2882"/>
      <c r="L121" s="2308"/>
    </row>
    <row r="122" spans="1:12" s="5" customFormat="1" ht="69" customHeight="1" x14ac:dyDescent="0.25">
      <c r="A122" s="2901">
        <v>44106</v>
      </c>
      <c r="B122" s="2902" t="s">
        <v>14</v>
      </c>
      <c r="C122" s="3930" t="s">
        <v>3971</v>
      </c>
      <c r="D122" s="3931"/>
      <c r="E122" s="3931"/>
      <c r="F122" s="3931"/>
      <c r="G122" s="3931"/>
      <c r="H122" s="3931"/>
      <c r="I122" s="3931"/>
      <c r="J122" s="3932"/>
      <c r="K122" s="2903"/>
      <c r="L122" s="2910" t="s">
        <v>3972</v>
      </c>
    </row>
    <row r="123" spans="1:12" ht="20.100000000000001" customHeight="1" x14ac:dyDescent="0.25">
      <c r="A123" s="22">
        <v>44139</v>
      </c>
      <c r="B123" s="11" t="s">
        <v>33</v>
      </c>
      <c r="C123" s="3482" t="s">
        <v>4010</v>
      </c>
      <c r="D123" s="3505"/>
      <c r="E123" s="3505"/>
      <c r="F123" s="3505"/>
      <c r="G123" s="3505"/>
      <c r="H123" s="3505"/>
      <c r="I123" s="3505"/>
      <c r="J123" s="3483"/>
      <c r="K123" s="2471"/>
    </row>
    <row r="124" spans="1:12" x14ac:dyDescent="0.25">
      <c r="A124" s="22"/>
      <c r="B124" s="11"/>
      <c r="C124" s="1311"/>
      <c r="D124" s="1839">
        <f t="shared" si="0"/>
        <v>0</v>
      </c>
      <c r="E124" s="1311"/>
      <c r="F124" s="1311"/>
      <c r="G124" s="1311"/>
      <c r="H124" s="1311"/>
      <c r="I124" s="1311"/>
      <c r="J124" s="1314"/>
      <c r="K124" s="2471"/>
    </row>
    <row r="125" spans="1:12" ht="20.100000000000001" customHeight="1" x14ac:dyDescent="0.25">
      <c r="A125" s="22"/>
      <c r="B125" s="11"/>
      <c r="C125" s="1314"/>
      <c r="D125" s="1839">
        <f t="shared" si="0"/>
        <v>0</v>
      </c>
      <c r="E125" s="1314"/>
      <c r="F125" s="1314"/>
      <c r="G125" s="1314"/>
      <c r="H125" s="1314"/>
      <c r="I125" s="1314"/>
      <c r="J125" s="1314"/>
      <c r="K125" s="2471"/>
    </row>
    <row r="126" spans="1:12" ht="20.100000000000001" customHeight="1" x14ac:dyDescent="0.25">
      <c r="A126" s="22"/>
      <c r="B126" s="11"/>
      <c r="C126" s="1314"/>
      <c r="D126" s="1839">
        <f t="shared" si="0"/>
        <v>0</v>
      </c>
      <c r="E126" s="1314"/>
      <c r="F126" s="1314"/>
      <c r="G126" s="1314"/>
      <c r="H126" s="1314"/>
      <c r="I126" s="1314"/>
      <c r="J126" s="1314"/>
      <c r="K126" s="2471"/>
    </row>
    <row r="127" spans="1:12" ht="20.100000000000001" customHeight="1" x14ac:dyDescent="0.25">
      <c r="A127" s="22"/>
      <c r="B127" s="11"/>
      <c r="C127" s="1314"/>
      <c r="D127" s="1839">
        <f t="shared" si="0"/>
        <v>0</v>
      </c>
      <c r="E127" s="1314"/>
      <c r="F127" s="1314"/>
      <c r="G127" s="1314"/>
      <c r="H127" s="1314"/>
      <c r="I127" s="1314"/>
      <c r="J127" s="1314"/>
      <c r="K127" s="2471"/>
    </row>
    <row r="128" spans="1:12" ht="20.100000000000001" customHeight="1" x14ac:dyDescent="0.25">
      <c r="A128" s="22"/>
      <c r="B128" s="11"/>
      <c r="C128" s="1314"/>
      <c r="D128" s="1839">
        <f t="shared" si="0"/>
        <v>0</v>
      </c>
      <c r="E128" s="1314"/>
      <c r="F128" s="1314"/>
      <c r="G128" s="1314"/>
      <c r="H128" s="1314"/>
      <c r="I128" s="1314"/>
      <c r="J128" s="1314"/>
      <c r="K128" s="2471"/>
    </row>
    <row r="129" spans="1:11" ht="20.100000000000001" customHeight="1" x14ac:dyDescent="0.25">
      <c r="A129" s="22"/>
      <c r="B129" s="11"/>
      <c r="C129" s="1314"/>
      <c r="D129" s="1839">
        <f t="shared" si="0"/>
        <v>0</v>
      </c>
      <c r="E129" s="1314"/>
      <c r="F129" s="1314"/>
      <c r="G129" s="1314"/>
      <c r="H129" s="1314"/>
      <c r="I129" s="1314"/>
      <c r="J129" s="1314"/>
      <c r="K129" s="2471"/>
    </row>
    <row r="130" spans="1:11" ht="20.100000000000001" customHeight="1" x14ac:dyDescent="0.25">
      <c r="A130" s="22"/>
      <c r="B130" s="11"/>
      <c r="C130" s="1314"/>
      <c r="D130" s="1839">
        <f t="shared" si="0"/>
        <v>0</v>
      </c>
      <c r="E130" s="1314"/>
      <c r="F130" s="1314"/>
      <c r="G130" s="1314"/>
      <c r="H130" s="1314"/>
      <c r="I130" s="1314"/>
      <c r="J130" s="1314"/>
      <c r="K130" s="2471"/>
    </row>
    <row r="131" spans="1:11" ht="20.100000000000001" customHeight="1" x14ac:dyDescent="0.25">
      <c r="A131" s="22"/>
      <c r="B131" s="11"/>
      <c r="C131" s="1314"/>
      <c r="D131" s="1839">
        <f t="shared" si="0"/>
        <v>0</v>
      </c>
      <c r="E131" s="1314"/>
      <c r="F131" s="1314"/>
      <c r="G131" s="1314"/>
      <c r="H131" s="1314"/>
      <c r="I131" s="1314"/>
      <c r="J131" s="1314"/>
      <c r="K131" s="2471"/>
    </row>
    <row r="132" spans="1:11" ht="20.100000000000001" customHeight="1" x14ac:dyDescent="0.25">
      <c r="A132" s="22"/>
      <c r="B132" s="11"/>
      <c r="C132" s="1314"/>
      <c r="D132" s="1839">
        <f t="shared" si="0"/>
        <v>0</v>
      </c>
      <c r="E132" s="1314"/>
      <c r="F132" s="1314"/>
      <c r="G132" s="1314"/>
      <c r="H132" s="1314"/>
      <c r="I132" s="1314"/>
      <c r="J132" s="1314"/>
      <c r="K132" s="2471"/>
    </row>
    <row r="133" spans="1:11" x14ac:dyDescent="0.25">
      <c r="A133" s="22"/>
      <c r="B133" s="11"/>
      <c r="C133" s="1314"/>
      <c r="D133" s="1839">
        <f t="shared" si="0"/>
        <v>0</v>
      </c>
      <c r="E133" s="1314"/>
      <c r="F133" s="1314"/>
      <c r="G133" s="1314"/>
      <c r="H133" s="1314"/>
      <c r="I133" s="1314"/>
      <c r="J133" s="1314"/>
      <c r="K133" s="2471"/>
    </row>
    <row r="134" spans="1:11" ht="20.100000000000001" customHeight="1" x14ac:dyDescent="0.25">
      <c r="A134" s="22"/>
      <c r="B134" s="11"/>
      <c r="C134" s="1314"/>
      <c r="D134" s="1839">
        <f t="shared" si="0"/>
        <v>0</v>
      </c>
      <c r="E134" s="1314"/>
      <c r="F134" s="1314"/>
      <c r="G134" s="1314"/>
      <c r="H134" s="1314"/>
      <c r="I134" s="1314"/>
      <c r="J134" s="1314"/>
      <c r="K134" s="2471"/>
    </row>
    <row r="135" spans="1:11" x14ac:dyDescent="0.25">
      <c r="A135" s="22"/>
      <c r="B135" s="11"/>
      <c r="C135" s="1314"/>
      <c r="D135" s="1839">
        <f t="shared" si="0"/>
        <v>0</v>
      </c>
      <c r="E135" s="1314"/>
      <c r="F135" s="1314"/>
      <c r="G135" s="1314"/>
      <c r="H135" s="1314"/>
      <c r="I135" s="1314"/>
      <c r="J135" s="1314"/>
      <c r="K135" s="2471"/>
    </row>
    <row r="136" spans="1:11" x14ac:dyDescent="0.25">
      <c r="A136" s="22"/>
      <c r="B136" s="11"/>
      <c r="C136" s="1314"/>
      <c r="D136" s="1839">
        <f t="shared" si="0"/>
        <v>0</v>
      </c>
      <c r="E136" s="1314"/>
      <c r="F136" s="1314"/>
      <c r="G136" s="1314"/>
      <c r="H136" s="1314"/>
      <c r="I136" s="1314"/>
      <c r="J136" s="1314"/>
      <c r="K136" s="2471"/>
    </row>
    <row r="137" spans="1:11" x14ac:dyDescent="0.25">
      <c r="A137" s="22"/>
      <c r="B137" s="11"/>
      <c r="C137" s="1314"/>
      <c r="D137" s="1839">
        <f t="shared" si="0"/>
        <v>0</v>
      </c>
      <c r="E137" s="1314"/>
      <c r="F137" s="1314"/>
      <c r="G137" s="1314"/>
      <c r="H137" s="1314"/>
      <c r="I137" s="1314"/>
      <c r="J137" s="1314"/>
      <c r="K137" s="2471"/>
    </row>
    <row r="138" spans="1:11" x14ac:dyDescent="0.25">
      <c r="A138" s="22"/>
      <c r="B138" s="11"/>
      <c r="C138" s="1311"/>
      <c r="D138" s="1839">
        <f t="shared" si="0"/>
        <v>0</v>
      </c>
      <c r="E138" s="1311"/>
      <c r="F138" s="1311"/>
      <c r="G138" s="1311"/>
      <c r="H138" s="1311"/>
      <c r="I138" s="1311"/>
      <c r="J138" s="1314"/>
      <c r="K138" s="2471"/>
    </row>
    <row r="139" spans="1:11" x14ac:dyDescent="0.25">
      <c r="A139" s="22"/>
      <c r="B139" s="11"/>
      <c r="C139" s="1314"/>
      <c r="D139" s="1839">
        <f t="shared" si="0"/>
        <v>0</v>
      </c>
      <c r="E139" s="1314"/>
      <c r="F139" s="1314"/>
      <c r="G139" s="1314"/>
      <c r="H139" s="1314"/>
      <c r="I139" s="1314"/>
      <c r="J139" s="1314"/>
      <c r="K139" s="2471"/>
    </row>
    <row r="140" spans="1:11" x14ac:dyDescent="0.25">
      <c r="A140" s="22"/>
      <c r="B140" s="11"/>
      <c r="C140" s="1314"/>
      <c r="D140" s="1839">
        <f t="shared" si="0"/>
        <v>0</v>
      </c>
      <c r="E140" s="1314"/>
      <c r="F140" s="1314"/>
      <c r="G140" s="1314"/>
      <c r="H140" s="1314"/>
      <c r="I140" s="1314"/>
      <c r="J140" s="1314"/>
      <c r="K140" s="2471"/>
    </row>
    <row r="141" spans="1:11" x14ac:dyDescent="0.25">
      <c r="A141" s="22"/>
      <c r="B141" s="11"/>
      <c r="C141" s="1314"/>
      <c r="D141" s="1839">
        <f t="shared" si="0"/>
        <v>0</v>
      </c>
      <c r="E141" s="1314"/>
      <c r="F141" s="1314"/>
      <c r="G141" s="1314"/>
      <c r="H141" s="1314"/>
      <c r="I141" s="1314"/>
      <c r="J141" s="1314"/>
      <c r="K141" s="2471"/>
    </row>
    <row r="142" spans="1:11" x14ac:dyDescent="0.25">
      <c r="A142" s="22"/>
      <c r="B142" s="11"/>
      <c r="C142" s="1314"/>
      <c r="D142" s="1839">
        <f t="shared" si="0"/>
        <v>0</v>
      </c>
      <c r="E142" s="1314"/>
      <c r="F142" s="1314"/>
      <c r="G142" s="1314"/>
      <c r="H142" s="1314"/>
      <c r="I142" s="1314"/>
      <c r="J142" s="1314"/>
      <c r="K142" s="2471"/>
    </row>
    <row r="143" spans="1:11" x14ac:dyDescent="0.25">
      <c r="A143" s="22"/>
      <c r="B143" s="11"/>
      <c r="C143" s="1314"/>
      <c r="D143" s="1839">
        <f t="shared" si="0"/>
        <v>0</v>
      </c>
      <c r="E143" s="1314"/>
      <c r="F143" s="1314"/>
      <c r="G143" s="1314"/>
      <c r="H143" s="1314"/>
      <c r="I143" s="1314"/>
      <c r="J143" s="1314"/>
      <c r="K143" s="2471"/>
    </row>
    <row r="144" spans="1:11" x14ac:dyDescent="0.25">
      <c r="A144" s="22"/>
      <c r="B144" s="11"/>
      <c r="C144" s="1314"/>
      <c r="D144" s="1839">
        <f t="shared" si="0"/>
        <v>0</v>
      </c>
      <c r="E144" s="1314"/>
      <c r="F144" s="1314"/>
      <c r="G144" s="1314"/>
      <c r="H144" s="1314"/>
      <c r="I144" s="1314"/>
      <c r="J144" s="1314"/>
      <c r="K144" s="2471"/>
    </row>
    <row r="145" spans="1:11" x14ac:dyDescent="0.25">
      <c r="A145" s="22"/>
      <c r="B145" s="11"/>
      <c r="C145" s="1314"/>
      <c r="D145" s="1839">
        <f t="shared" si="0"/>
        <v>0</v>
      </c>
      <c r="E145" s="1314"/>
      <c r="F145" s="1314"/>
      <c r="G145" s="1314"/>
      <c r="H145" s="1314"/>
      <c r="I145" s="1314"/>
      <c r="J145" s="1314"/>
      <c r="K145" s="2471"/>
    </row>
    <row r="146" spans="1:11" x14ac:dyDescent="0.25">
      <c r="A146" s="22"/>
      <c r="B146" s="11"/>
      <c r="C146" s="1314"/>
      <c r="D146" s="1839">
        <f t="shared" si="0"/>
        <v>0</v>
      </c>
      <c r="E146" s="1314"/>
      <c r="F146" s="1314"/>
      <c r="G146" s="1314"/>
      <c r="H146" s="1314"/>
      <c r="I146" s="1314"/>
      <c r="J146" s="1314"/>
      <c r="K146" s="2471"/>
    </row>
    <row r="147" spans="1:11" x14ac:dyDescent="0.25">
      <c r="A147" s="22"/>
      <c r="B147" s="11"/>
      <c r="C147" s="1314"/>
      <c r="D147" s="1839">
        <f t="shared" si="0"/>
        <v>0</v>
      </c>
      <c r="E147" s="1314"/>
      <c r="F147" s="1314"/>
      <c r="G147" s="1314"/>
      <c r="H147" s="1314"/>
      <c r="I147" s="1314"/>
      <c r="J147" s="1314"/>
      <c r="K147" s="2471"/>
    </row>
    <row r="148" spans="1:11" x14ac:dyDescent="0.25">
      <c r="A148" s="22"/>
      <c r="B148" s="11"/>
      <c r="C148" s="1314"/>
      <c r="D148" s="1839">
        <f t="shared" si="0"/>
        <v>0</v>
      </c>
      <c r="E148" s="1314"/>
      <c r="F148" s="1314"/>
      <c r="G148" s="1314"/>
      <c r="H148" s="1314"/>
      <c r="I148" s="1314"/>
      <c r="J148" s="1314"/>
      <c r="K148" s="2471"/>
    </row>
    <row r="149" spans="1:11" x14ac:dyDescent="0.25">
      <c r="A149" s="22"/>
      <c r="B149" s="11"/>
      <c r="C149" s="1314"/>
      <c r="D149" s="1311"/>
      <c r="E149" s="1314"/>
      <c r="F149" s="1314"/>
      <c r="G149" s="1314"/>
      <c r="H149" s="1314"/>
      <c r="I149" s="1314"/>
      <c r="J149" s="1314"/>
      <c r="K149" s="2471"/>
    </row>
    <row r="150" spans="1:11" x14ac:dyDescent="0.25">
      <c r="A150" s="22"/>
      <c r="B150" s="11"/>
      <c r="C150" s="1314"/>
      <c r="D150" s="1311"/>
      <c r="E150" s="1314"/>
      <c r="F150" s="1314"/>
      <c r="G150" s="1314"/>
      <c r="H150" s="1314"/>
      <c r="I150" s="1314"/>
      <c r="J150" s="1314"/>
      <c r="K150" s="2471"/>
    </row>
    <row r="151" spans="1:11" x14ac:dyDescent="0.25">
      <c r="A151" s="22"/>
      <c r="B151" s="11"/>
      <c r="C151" s="1314"/>
      <c r="D151" s="1311"/>
      <c r="E151" s="1314"/>
      <c r="F151" s="1314"/>
      <c r="G151" s="1314"/>
      <c r="H151" s="1314"/>
      <c r="I151" s="1314"/>
      <c r="J151" s="1314"/>
      <c r="K151" s="2471"/>
    </row>
    <row r="152" spans="1:11" x14ac:dyDescent="0.25">
      <c r="A152" s="22"/>
      <c r="B152" s="11"/>
      <c r="C152" s="1314"/>
      <c r="D152" s="1311"/>
      <c r="E152" s="1314"/>
      <c r="F152" s="1314"/>
      <c r="G152" s="1314"/>
      <c r="H152" s="1314"/>
      <c r="I152" s="1314"/>
      <c r="J152" s="1314"/>
      <c r="K152" s="2471"/>
    </row>
    <row r="153" spans="1:11" x14ac:dyDescent="0.25">
      <c r="A153" s="22"/>
      <c r="B153" s="11"/>
      <c r="C153" s="1314"/>
      <c r="D153" s="1311"/>
      <c r="E153" s="1314"/>
      <c r="F153" s="1314"/>
      <c r="G153" s="1314"/>
      <c r="H153" s="1314"/>
      <c r="I153" s="1314"/>
      <c r="J153" s="1314"/>
      <c r="K153" s="2471"/>
    </row>
    <row r="154" spans="1:11" x14ac:dyDescent="0.25">
      <c r="A154" s="22"/>
      <c r="B154" s="11"/>
      <c r="C154" s="1314"/>
      <c r="D154" s="1311"/>
      <c r="E154" s="1314"/>
      <c r="F154" s="1314"/>
      <c r="G154" s="1314"/>
      <c r="H154" s="1314"/>
      <c r="I154" s="1314"/>
      <c r="J154" s="1314"/>
      <c r="K154" s="2471"/>
    </row>
    <row r="155" spans="1:11" x14ac:dyDescent="0.25">
      <c r="A155" s="22"/>
      <c r="B155" s="11"/>
      <c r="C155" s="1314"/>
      <c r="D155" s="1311"/>
      <c r="E155" s="1314"/>
      <c r="F155" s="1314"/>
      <c r="G155" s="1314"/>
      <c r="H155" s="1314"/>
      <c r="I155" s="1314"/>
      <c r="J155" s="1314"/>
      <c r="K155" s="2471"/>
    </row>
    <row r="156" spans="1:11" x14ac:dyDescent="0.25">
      <c r="A156" s="22"/>
      <c r="B156" s="11"/>
      <c r="C156" s="1314"/>
      <c r="D156" s="1311"/>
      <c r="E156" s="1314"/>
      <c r="F156" s="1314"/>
      <c r="G156" s="1314"/>
      <c r="H156" s="1314"/>
      <c r="I156" s="1314"/>
      <c r="J156" s="1314"/>
      <c r="K156" s="2471"/>
    </row>
    <row r="157" spans="1:11" x14ac:dyDescent="0.25">
      <c r="A157" s="22"/>
      <c r="B157" s="11"/>
      <c r="C157" s="1314"/>
      <c r="D157" s="1311"/>
      <c r="E157" s="1314"/>
      <c r="F157" s="1314"/>
      <c r="G157" s="1314"/>
      <c r="H157" s="1314"/>
      <c r="I157" s="1314"/>
      <c r="J157" s="1314"/>
      <c r="K157" s="2471"/>
    </row>
    <row r="158" spans="1:11" x14ac:dyDescent="0.25">
      <c r="A158" s="22"/>
      <c r="B158" s="11"/>
      <c r="C158" s="1314"/>
      <c r="D158" s="1311"/>
      <c r="E158" s="1314"/>
      <c r="F158" s="1314"/>
      <c r="G158" s="1314"/>
      <c r="H158" s="1314"/>
      <c r="I158" s="1314"/>
      <c r="J158" s="1314"/>
      <c r="K158" s="2471"/>
    </row>
    <row r="159" spans="1:11" x14ac:dyDescent="0.25">
      <c r="A159" s="22"/>
      <c r="B159" s="11"/>
      <c r="C159" s="1314"/>
      <c r="D159" s="1311"/>
      <c r="E159" s="1314"/>
      <c r="F159" s="1314"/>
      <c r="G159" s="1314"/>
      <c r="H159" s="1314"/>
      <c r="I159" s="1314"/>
      <c r="J159" s="1314"/>
      <c r="K159" s="2471"/>
    </row>
    <row r="160" spans="1:11" x14ac:dyDescent="0.25">
      <c r="A160" s="22"/>
      <c r="B160" s="11"/>
      <c r="C160" s="1314"/>
      <c r="D160" s="1311"/>
      <c r="E160" s="1314"/>
      <c r="F160" s="1314"/>
      <c r="G160" s="1314"/>
      <c r="H160" s="1314"/>
      <c r="I160" s="1314"/>
      <c r="J160" s="1314"/>
      <c r="K160" s="2471"/>
    </row>
    <row r="161" spans="1:4" x14ac:dyDescent="0.25">
      <c r="A161" s="22"/>
      <c r="B161" s="11"/>
      <c r="D161" s="108"/>
    </row>
    <row r="162" spans="1:4" x14ac:dyDescent="0.25">
      <c r="A162" s="22"/>
      <c r="B162" s="11"/>
      <c r="D162" s="108"/>
    </row>
    <row r="163" spans="1:4" x14ac:dyDescent="0.25">
      <c r="A163" s="22"/>
    </row>
    <row r="164" spans="1:4" x14ac:dyDescent="0.25">
      <c r="A164" s="22"/>
    </row>
  </sheetData>
  <autoFilter ref="B6:K6"/>
  <customSheetViews>
    <customSheetView guid="{A61807DE-1A9F-4D9E-AA9C-2C2A4B8D3195}" showAutoFilter="1">
      <pane ySplit="6" topLeftCell="A66" activePane="bottomLeft" state="frozen"/>
      <selection pane="bottomLeft" activeCell="G78" sqref="G78"/>
      <pageMargins left="0.7" right="0.7" top="0.75" bottom="0.75" header="0.3" footer="0.3"/>
      <pageSetup orientation="portrait" r:id="rId1"/>
      <autoFilter ref="B6:B176"/>
    </customSheetView>
    <customSheetView guid="{C5727CAE-36E7-4F5C-A23D-3D3BFC529126}" showAutoFilter="1">
      <pane ySplit="6" topLeftCell="A66" activePane="bottomLeft" state="frozen"/>
      <selection pane="bottomLeft" activeCell="G78" sqref="G78"/>
      <pageMargins left="0.7" right="0.7" top="0.75" bottom="0.75" header="0.3" footer="0.3"/>
      <pageSetup orientation="portrait" r:id="rId2"/>
      <autoFilter ref="B6:B176"/>
    </customSheetView>
    <customSheetView guid="{DA733677-58EB-43A1-AB08-BCD2B2774334}" showAutoFilter="1">
      <pane ySplit="6" topLeftCell="A66" activePane="bottomLeft" state="frozen"/>
      <selection pane="bottomLeft" activeCell="G78" sqref="G78"/>
      <pageMargins left="0.7" right="0.7" top="0.75" bottom="0.75" header="0.3" footer="0.3"/>
      <pageSetup orientation="portrait" r:id="rId3"/>
      <autoFilter ref="B6:B176"/>
    </customSheetView>
  </customSheetViews>
  <mergeCells count="77">
    <mergeCell ref="C120:J120"/>
    <mergeCell ref="C108:J108"/>
    <mergeCell ref="C7:J7"/>
    <mergeCell ref="C8:J8"/>
    <mergeCell ref="C56:J56"/>
    <mergeCell ref="C57:J57"/>
    <mergeCell ref="C28:J28"/>
    <mergeCell ref="C31:J31"/>
    <mergeCell ref="C12:J12"/>
    <mergeCell ref="C37:J37"/>
    <mergeCell ref="C15:J15"/>
    <mergeCell ref="C11:J11"/>
    <mergeCell ref="C54:J54"/>
    <mergeCell ref="C23:J23"/>
    <mergeCell ref="C16:J16"/>
    <mergeCell ref="C24:J24"/>
    <mergeCell ref="C13:J13"/>
    <mergeCell ref="C18:J18"/>
    <mergeCell ref="A3:B3"/>
    <mergeCell ref="C4:F4"/>
    <mergeCell ref="I3:J3"/>
    <mergeCell ref="I5:J5"/>
    <mergeCell ref="G4:H4"/>
    <mergeCell ref="I4:J4"/>
    <mergeCell ref="C3:F3"/>
    <mergeCell ref="G3:H3"/>
    <mergeCell ref="C5:F5"/>
    <mergeCell ref="A4:B4"/>
    <mergeCell ref="A5:B5"/>
    <mergeCell ref="G5:H5"/>
    <mergeCell ref="A1:L1"/>
    <mergeCell ref="A2:B2"/>
    <mergeCell ref="C2:F2"/>
    <mergeCell ref="G2:H2"/>
    <mergeCell ref="I2:J2"/>
    <mergeCell ref="K2:L2"/>
    <mergeCell ref="C21:J21"/>
    <mergeCell ref="C35:J35"/>
    <mergeCell ref="A53:A54"/>
    <mergeCell ref="C53:J53"/>
    <mergeCell ref="C46:J46"/>
    <mergeCell ref="C45:J45"/>
    <mergeCell ref="C40:J40"/>
    <mergeCell ref="C43:J43"/>
    <mergeCell ref="C44:J44"/>
    <mergeCell ref="C22:J22"/>
    <mergeCell ref="C41:J41"/>
    <mergeCell ref="C39:J39"/>
    <mergeCell ref="A38:A39"/>
    <mergeCell ref="C33:J33"/>
    <mergeCell ref="C30:J30"/>
    <mergeCell ref="C47:J47"/>
    <mergeCell ref="C97:J97"/>
    <mergeCell ref="C92:J92"/>
    <mergeCell ref="C99:J99"/>
    <mergeCell ref="C59:J59"/>
    <mergeCell ref="C78:J78"/>
    <mergeCell ref="C79:J79"/>
    <mergeCell ref="C77:J77"/>
    <mergeCell ref="C65:J65"/>
    <mergeCell ref="C61:J61"/>
    <mergeCell ref="C123:J123"/>
    <mergeCell ref="C122:J122"/>
    <mergeCell ref="K3:L3"/>
    <mergeCell ref="K4:L4"/>
    <mergeCell ref="K5:L5"/>
    <mergeCell ref="C107:J107"/>
    <mergeCell ref="C102:J102"/>
    <mergeCell ref="C60:J60"/>
    <mergeCell ref="C71:J71"/>
    <mergeCell ref="C69:J69"/>
    <mergeCell ref="C62:J62"/>
    <mergeCell ref="C101:J101"/>
    <mergeCell ref="C88:J88"/>
    <mergeCell ref="C89:J89"/>
    <mergeCell ref="C83:J83"/>
    <mergeCell ref="C80:J80"/>
  </mergeCells>
  <hyperlinks>
    <hyperlink ref="B47" r:id="rId4"/>
    <hyperlink ref="B31" r:id="rId5"/>
  </hyperlinks>
  <pageMargins left="0.7" right="0.7" top="0.75" bottom="0.75" header="0.3" footer="0.3"/>
  <pageSetup orientation="portrait" r:id="rId6"/>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rgb="FFFF0000"/>
  </sheetPr>
  <dimension ref="A1:M158"/>
  <sheetViews>
    <sheetView workbookViewId="0">
      <pane ySplit="6" topLeftCell="A70" activePane="bottomLeft" state="frozen"/>
      <selection activeCell="C163" sqref="C163:J163"/>
      <selection pane="bottomLeft" activeCell="C77" sqref="C77"/>
    </sheetView>
  </sheetViews>
  <sheetFormatPr defaultRowHeight="15.75" x14ac:dyDescent="0.25"/>
  <cols>
    <col min="1" max="1" width="11" style="24" customWidth="1"/>
    <col min="2" max="8" width="10.140625" style="23" customWidth="1"/>
    <col min="9" max="9" width="12.7109375" style="23" customWidth="1"/>
    <col min="10" max="10" width="12.85546875" style="23" customWidth="1"/>
    <col min="11" max="11" width="15.42578125" style="2453" customWidth="1"/>
    <col min="12" max="12" width="43.85546875" style="3" customWidth="1"/>
    <col min="13" max="16384" width="9.140625" style="10"/>
  </cols>
  <sheetData>
    <row r="1" spans="1:13" s="2" customFormat="1" ht="30.75" customHeight="1" thickTop="1" x14ac:dyDescent="0.25">
      <c r="A1" s="3465" t="s">
        <v>580</v>
      </c>
      <c r="B1" s="3466"/>
      <c r="C1" s="3466"/>
      <c r="D1" s="3466"/>
      <c r="E1" s="3466"/>
      <c r="F1" s="3466"/>
      <c r="G1" s="3466"/>
      <c r="H1" s="3466"/>
      <c r="I1" s="3466"/>
      <c r="J1" s="3466"/>
      <c r="K1" s="3466"/>
      <c r="L1" s="3467"/>
      <c r="M1" s="1"/>
    </row>
    <row r="2" spans="1:13" s="5" customFormat="1" ht="20.25" customHeight="1" x14ac:dyDescent="0.25">
      <c r="A2" s="3463" t="s">
        <v>259</v>
      </c>
      <c r="B2" s="3464"/>
      <c r="C2" s="3445"/>
      <c r="D2" s="3446"/>
      <c r="E2" s="3446"/>
      <c r="F2" s="3447"/>
      <c r="G2" s="3461"/>
      <c r="H2" s="3462"/>
      <c r="I2" s="3437" t="s">
        <v>260</v>
      </c>
      <c r="J2" s="3438"/>
      <c r="K2" s="3434"/>
      <c r="L2" s="3435"/>
      <c r="M2" s="4"/>
    </row>
    <row r="3" spans="1:13" s="5" customFormat="1" ht="20.25" customHeight="1" x14ac:dyDescent="0.25">
      <c r="A3" s="3463" t="s">
        <v>261</v>
      </c>
      <c r="B3" s="3464"/>
      <c r="C3" s="3445"/>
      <c r="D3" s="3446"/>
      <c r="E3" s="3446"/>
      <c r="F3" s="3447"/>
      <c r="G3" s="3440"/>
      <c r="H3" s="3441"/>
      <c r="I3" s="3437" t="s">
        <v>262</v>
      </c>
      <c r="J3" s="3438"/>
      <c r="K3" s="3434"/>
      <c r="L3" s="3435"/>
      <c r="M3" s="4"/>
    </row>
    <row r="4" spans="1:13" s="5" customFormat="1" ht="20.25" customHeight="1" x14ac:dyDescent="0.25">
      <c r="A4" s="3463" t="s">
        <v>263</v>
      </c>
      <c r="B4" s="3464"/>
      <c r="C4" s="3445"/>
      <c r="D4" s="3446"/>
      <c r="E4" s="3446"/>
      <c r="F4" s="3447"/>
      <c r="G4" s="3461"/>
      <c r="H4" s="3462"/>
      <c r="I4" s="3437" t="s">
        <v>264</v>
      </c>
      <c r="J4" s="3438"/>
      <c r="K4" s="3434"/>
      <c r="L4" s="3435"/>
      <c r="M4" s="4"/>
    </row>
    <row r="5" spans="1:13" s="5" customFormat="1" ht="26.25" customHeight="1" thickBot="1" x14ac:dyDescent="0.3">
      <c r="A5" s="3448" t="s">
        <v>265</v>
      </c>
      <c r="B5" s="3449"/>
      <c r="C5" s="3450"/>
      <c r="D5" s="3451"/>
      <c r="E5" s="3451"/>
      <c r="F5" s="3452"/>
      <c r="G5" s="48"/>
      <c r="H5" s="49"/>
      <c r="I5" s="3437" t="s">
        <v>397</v>
      </c>
      <c r="J5" s="3438"/>
      <c r="K5" s="3610" t="s">
        <v>1679</v>
      </c>
      <c r="L5" s="3611"/>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3" ht="20.100000000000001" customHeight="1" thickTop="1" x14ac:dyDescent="0.25">
      <c r="A7" s="19">
        <v>40589</v>
      </c>
      <c r="B7" s="20" t="s">
        <v>12</v>
      </c>
      <c r="C7" s="106">
        <v>60</v>
      </c>
      <c r="D7" s="106">
        <v>59</v>
      </c>
      <c r="E7" s="106">
        <v>1</v>
      </c>
      <c r="F7" s="106"/>
      <c r="G7" s="106">
        <v>118</v>
      </c>
      <c r="H7" s="20"/>
      <c r="I7" s="20"/>
      <c r="J7" s="20"/>
      <c r="K7" s="2770" t="s">
        <v>2072</v>
      </c>
      <c r="L7" s="21" t="s">
        <v>817</v>
      </c>
    </row>
    <row r="8" spans="1:13" ht="20.100000000000001" customHeight="1" x14ac:dyDescent="0.25">
      <c r="A8" s="22">
        <v>40631</v>
      </c>
      <c r="B8" s="11" t="s">
        <v>186</v>
      </c>
      <c r="C8" s="11"/>
      <c r="D8" s="11"/>
      <c r="E8" s="11"/>
      <c r="F8" s="11"/>
      <c r="G8" s="11"/>
      <c r="H8" s="23">
        <v>5640</v>
      </c>
      <c r="I8" s="23">
        <v>95</v>
      </c>
      <c r="L8" s="3" t="s">
        <v>72</v>
      </c>
    </row>
    <row r="9" spans="1:13" ht="20.100000000000001" customHeight="1" thickBot="1" x14ac:dyDescent="0.3">
      <c r="A9" s="28">
        <v>40738</v>
      </c>
      <c r="B9" s="12" t="s">
        <v>186</v>
      </c>
      <c r="C9" s="116"/>
      <c r="D9" s="116"/>
      <c r="E9" s="116"/>
      <c r="F9" s="116"/>
      <c r="G9" s="116"/>
      <c r="H9" s="116">
        <v>5575</v>
      </c>
      <c r="I9" s="116">
        <v>81</v>
      </c>
      <c r="J9" s="116"/>
      <c r="K9" s="2534"/>
      <c r="L9" s="13" t="s">
        <v>142</v>
      </c>
    </row>
    <row r="10" spans="1:13" ht="44.25" customHeight="1" thickTop="1" x14ac:dyDescent="0.25">
      <c r="A10" s="39">
        <v>40963</v>
      </c>
      <c r="B10" s="40" t="s">
        <v>16</v>
      </c>
      <c r="C10" s="3648" t="s">
        <v>818</v>
      </c>
      <c r="D10" s="3649"/>
      <c r="E10" s="3649"/>
      <c r="F10" s="3649"/>
      <c r="G10" s="3649"/>
      <c r="H10" s="3649"/>
      <c r="I10" s="3649"/>
      <c r="J10" s="3650"/>
      <c r="K10" s="2540"/>
      <c r="L10" s="41"/>
    </row>
    <row r="11" spans="1:13" ht="20.100000000000001" customHeight="1" x14ac:dyDescent="0.25">
      <c r="A11" s="22">
        <v>40970</v>
      </c>
      <c r="B11" s="11" t="s">
        <v>26</v>
      </c>
      <c r="C11" s="3445" t="s">
        <v>197</v>
      </c>
      <c r="D11" s="3446"/>
      <c r="E11" s="3446"/>
      <c r="F11" s="3446"/>
      <c r="G11" s="3446"/>
      <c r="H11" s="3446"/>
      <c r="I11" s="3446"/>
      <c r="J11" s="3447"/>
      <c r="K11" s="2454"/>
    </row>
    <row r="12" spans="1:13" ht="20.100000000000001" customHeight="1" x14ac:dyDescent="0.25">
      <c r="A12" s="36">
        <v>40998</v>
      </c>
      <c r="B12" s="37" t="s">
        <v>12</v>
      </c>
      <c r="C12" s="90">
        <v>100</v>
      </c>
      <c r="D12" s="113">
        <f>+C12*(100-E12)/100</f>
        <v>95</v>
      </c>
      <c r="E12" s="90">
        <v>5</v>
      </c>
      <c r="F12" s="90" t="s">
        <v>159</v>
      </c>
      <c r="G12" s="90"/>
      <c r="H12" s="90"/>
      <c r="I12" s="90"/>
      <c r="J12" s="90"/>
      <c r="K12" s="2523"/>
      <c r="L12" s="38" t="s">
        <v>819</v>
      </c>
    </row>
    <row r="13" spans="1:13" x14ac:dyDescent="0.25">
      <c r="A13" s="22">
        <v>41001</v>
      </c>
      <c r="B13" s="11" t="s">
        <v>186</v>
      </c>
      <c r="D13" s="110"/>
      <c r="H13" s="23">
        <v>5630</v>
      </c>
      <c r="I13" s="23">
        <v>80</v>
      </c>
      <c r="L13" s="3" t="s">
        <v>820</v>
      </c>
    </row>
    <row r="14" spans="1:13" ht="20.100000000000001" customHeight="1" x14ac:dyDescent="0.25">
      <c r="A14" s="36">
        <v>41080</v>
      </c>
      <c r="B14" s="37" t="s">
        <v>190</v>
      </c>
      <c r="C14" s="3493" t="s">
        <v>191</v>
      </c>
      <c r="D14" s="3494"/>
      <c r="E14" s="3494"/>
      <c r="F14" s="3494"/>
      <c r="G14" s="3494"/>
      <c r="H14" s="3494"/>
      <c r="I14" s="3494"/>
      <c r="J14" s="3495"/>
      <c r="K14" s="2482"/>
      <c r="L14" s="50"/>
    </row>
    <row r="15" spans="1:13" ht="20.100000000000001" customHeight="1" x14ac:dyDescent="0.25">
      <c r="A15" s="22">
        <v>41082</v>
      </c>
      <c r="B15" s="11" t="s">
        <v>14</v>
      </c>
      <c r="C15" s="3470" t="s">
        <v>231</v>
      </c>
      <c r="D15" s="3471"/>
      <c r="E15" s="3471"/>
      <c r="F15" s="3471"/>
      <c r="G15" s="3471"/>
      <c r="H15" s="3471"/>
      <c r="I15" s="3471"/>
      <c r="J15" s="3472"/>
      <c r="K15" s="2462"/>
    </row>
    <row r="16" spans="1:13" ht="20.100000000000001" customHeight="1" thickBot="1" x14ac:dyDescent="0.3">
      <c r="A16" s="28">
        <v>41198</v>
      </c>
      <c r="B16" s="12" t="s">
        <v>186</v>
      </c>
      <c r="C16" s="116"/>
      <c r="D16" s="129"/>
      <c r="E16" s="116"/>
      <c r="F16" s="116"/>
      <c r="G16" s="116"/>
      <c r="H16" s="116">
        <v>5615</v>
      </c>
      <c r="I16" s="116">
        <v>87</v>
      </c>
      <c r="J16" s="116"/>
      <c r="K16" s="2534"/>
      <c r="L16" s="75" t="s">
        <v>820</v>
      </c>
    </row>
    <row r="17" spans="1:12" ht="20.100000000000001" customHeight="1" thickTop="1" x14ac:dyDescent="0.25">
      <c r="A17" s="39">
        <v>41279</v>
      </c>
      <c r="B17" s="40" t="s">
        <v>14</v>
      </c>
      <c r="C17" s="3485" t="s">
        <v>821</v>
      </c>
      <c r="D17" s="3504"/>
      <c r="E17" s="3504"/>
      <c r="F17" s="3504"/>
      <c r="G17" s="3504"/>
      <c r="H17" s="3504"/>
      <c r="I17" s="3504"/>
      <c r="J17" s="3486"/>
      <c r="K17" s="2484"/>
      <c r="L17" s="41"/>
    </row>
    <row r="18" spans="1:12" ht="20.100000000000001" customHeight="1" x14ac:dyDescent="0.25">
      <c r="A18" s="22">
        <v>41300</v>
      </c>
      <c r="B18" s="11" t="s">
        <v>186</v>
      </c>
      <c r="D18" s="110"/>
      <c r="H18" s="23">
        <v>5535</v>
      </c>
      <c r="I18" s="23">
        <v>65</v>
      </c>
      <c r="L18" s="3" t="s">
        <v>822</v>
      </c>
    </row>
    <row r="19" spans="1:12" ht="20.100000000000001" customHeight="1" x14ac:dyDescent="0.25">
      <c r="A19" s="22">
        <v>41389</v>
      </c>
      <c r="B19" s="11" t="s">
        <v>12</v>
      </c>
      <c r="C19" s="23">
        <v>85</v>
      </c>
      <c r="D19" s="110">
        <f>+C19*(100-E19)/100</f>
        <v>76.5</v>
      </c>
      <c r="E19" s="23">
        <v>10</v>
      </c>
      <c r="G19" s="23">
        <v>70</v>
      </c>
      <c r="L19" s="3" t="s">
        <v>313</v>
      </c>
    </row>
    <row r="20" spans="1:12" ht="20.100000000000001" customHeight="1" x14ac:dyDescent="0.25">
      <c r="A20" s="22">
        <v>41470</v>
      </c>
      <c r="B20" s="11" t="s">
        <v>372</v>
      </c>
      <c r="C20" s="3445" t="s">
        <v>377</v>
      </c>
      <c r="D20" s="3446"/>
      <c r="E20" s="3446"/>
      <c r="F20" s="3446"/>
      <c r="G20" s="3446"/>
      <c r="H20" s="3446"/>
      <c r="I20" s="3446"/>
      <c r="J20" s="3447"/>
      <c r="K20" s="2454"/>
    </row>
    <row r="21" spans="1:12" ht="20.100000000000001" customHeight="1" x14ac:dyDescent="0.25">
      <c r="A21" s="22">
        <v>41558</v>
      </c>
      <c r="B21" s="11" t="s">
        <v>12</v>
      </c>
      <c r="C21" s="23">
        <v>110</v>
      </c>
      <c r="D21" s="110">
        <f>+C21*(100-E21)/100</f>
        <v>99</v>
      </c>
      <c r="E21" s="23">
        <v>10</v>
      </c>
      <c r="G21" s="23">
        <v>100</v>
      </c>
      <c r="L21" s="3" t="s">
        <v>350</v>
      </c>
    </row>
    <row r="22" spans="1:12" ht="20.100000000000001" customHeight="1" thickBot="1" x14ac:dyDescent="0.3">
      <c r="A22" s="28">
        <v>41562</v>
      </c>
      <c r="B22" s="12" t="s">
        <v>372</v>
      </c>
      <c r="C22" s="3637" t="s">
        <v>376</v>
      </c>
      <c r="D22" s="3638"/>
      <c r="E22" s="3638"/>
      <c r="F22" s="3638"/>
      <c r="G22" s="3638"/>
      <c r="H22" s="3638"/>
      <c r="I22" s="3638"/>
      <c r="J22" s="3639"/>
      <c r="K22" s="2535"/>
      <c r="L22" s="13"/>
    </row>
    <row r="23" spans="1:12" ht="21" customHeight="1" thickTop="1" x14ac:dyDescent="0.25">
      <c r="A23" s="39">
        <v>41653</v>
      </c>
      <c r="B23" s="40" t="s">
        <v>186</v>
      </c>
      <c r="C23" s="105"/>
      <c r="D23" s="114"/>
      <c r="E23" s="105"/>
      <c r="F23" s="105"/>
      <c r="G23" s="105"/>
      <c r="H23" s="105">
        <v>5545</v>
      </c>
      <c r="I23" s="105">
        <v>100</v>
      </c>
      <c r="J23" s="105"/>
      <c r="K23" s="2496"/>
      <c r="L23" s="73" t="s">
        <v>823</v>
      </c>
    </row>
    <row r="24" spans="1:12" ht="21" customHeight="1" x14ac:dyDescent="0.25">
      <c r="A24" s="22">
        <v>41661</v>
      </c>
      <c r="B24" s="11" t="s">
        <v>12</v>
      </c>
      <c r="C24" s="108">
        <v>125</v>
      </c>
      <c r="D24" s="108">
        <f>+C24*(100-E24)/100</f>
        <v>112.5</v>
      </c>
      <c r="E24" s="108">
        <v>10</v>
      </c>
      <c r="F24" s="108"/>
      <c r="G24" s="108">
        <v>100</v>
      </c>
      <c r="H24" s="108"/>
      <c r="I24" s="108"/>
      <c r="L24" s="3" t="s">
        <v>22</v>
      </c>
    </row>
    <row r="25" spans="1:12" ht="21" customHeight="1" x14ac:dyDescent="0.25">
      <c r="A25" s="22">
        <v>41768</v>
      </c>
      <c r="B25" s="11" t="s">
        <v>12</v>
      </c>
      <c r="C25" s="23">
        <v>115</v>
      </c>
      <c r="D25" s="108">
        <f>+C25*(100-E25)/100</f>
        <v>103.5</v>
      </c>
      <c r="E25" s="23">
        <v>10</v>
      </c>
      <c r="G25" s="23">
        <v>100</v>
      </c>
      <c r="L25" s="3" t="s">
        <v>22</v>
      </c>
    </row>
    <row r="26" spans="1:12" ht="21" customHeight="1" x14ac:dyDescent="0.25">
      <c r="A26" s="22">
        <v>41805</v>
      </c>
      <c r="B26" s="11" t="s">
        <v>186</v>
      </c>
      <c r="D26" s="108"/>
      <c r="H26" s="23">
        <v>5565</v>
      </c>
      <c r="I26" s="23">
        <v>93</v>
      </c>
      <c r="L26" s="3" t="s">
        <v>824</v>
      </c>
    </row>
    <row r="27" spans="1:12" ht="21" customHeight="1" x14ac:dyDescent="0.25">
      <c r="A27" s="36">
        <v>41910</v>
      </c>
      <c r="B27" s="37" t="s">
        <v>12</v>
      </c>
      <c r="C27" s="90">
        <v>85</v>
      </c>
      <c r="D27" s="123">
        <f>+C27*(100-E27)/100</f>
        <v>76.5</v>
      </c>
      <c r="E27" s="90">
        <v>10</v>
      </c>
      <c r="F27" s="90"/>
      <c r="G27" s="90">
        <v>88</v>
      </c>
      <c r="H27" s="90"/>
      <c r="I27" s="90"/>
      <c r="J27" s="90"/>
      <c r="K27" s="2523"/>
      <c r="L27" s="38" t="s">
        <v>18</v>
      </c>
    </row>
    <row r="28" spans="1:12" ht="21" customHeight="1" x14ac:dyDescent="0.25">
      <c r="A28" s="22">
        <v>41932</v>
      </c>
      <c r="B28" s="11" t="s">
        <v>12</v>
      </c>
      <c r="C28" s="23">
        <v>95</v>
      </c>
      <c r="D28" s="108">
        <f>+C28*(100-E28)/100</f>
        <v>85.5</v>
      </c>
      <c r="E28" s="23">
        <v>10</v>
      </c>
      <c r="G28" s="23">
        <v>85</v>
      </c>
      <c r="L28" s="64" t="s">
        <v>18</v>
      </c>
    </row>
    <row r="29" spans="1:12" ht="21" customHeight="1" x14ac:dyDescent="0.25">
      <c r="A29" s="22">
        <v>41958</v>
      </c>
      <c r="B29" s="11" t="s">
        <v>186</v>
      </c>
      <c r="D29" s="108"/>
      <c r="H29" s="90">
        <v>5195</v>
      </c>
      <c r="I29" s="90">
        <v>97</v>
      </c>
      <c r="L29" s="3" t="s">
        <v>825</v>
      </c>
    </row>
    <row r="30" spans="1:12" ht="21" customHeight="1" x14ac:dyDescent="0.25">
      <c r="A30" s="22">
        <v>41959</v>
      </c>
      <c r="B30" s="11" t="s">
        <v>12</v>
      </c>
      <c r="C30" s="23">
        <v>100</v>
      </c>
      <c r="D30" s="108">
        <f>+C30*(100-E30)/100</f>
        <v>94</v>
      </c>
      <c r="E30" s="23">
        <v>6</v>
      </c>
      <c r="G30" s="23">
        <v>60</v>
      </c>
      <c r="L30" s="3" t="s">
        <v>18</v>
      </c>
    </row>
    <row r="31" spans="1:12" ht="25.5" customHeight="1" thickBot="1" x14ac:dyDescent="0.3">
      <c r="A31" s="14">
        <v>41989</v>
      </c>
      <c r="B31" s="15" t="s">
        <v>12</v>
      </c>
      <c r="C31" s="130">
        <v>85</v>
      </c>
      <c r="D31" s="131">
        <f>+C31*(100-E31)/100</f>
        <v>79.900000000000006</v>
      </c>
      <c r="E31" s="130">
        <v>6</v>
      </c>
      <c r="F31" s="130"/>
      <c r="G31" s="130">
        <v>60</v>
      </c>
      <c r="H31" s="130"/>
      <c r="I31" s="130"/>
      <c r="J31" s="130"/>
      <c r="K31" s="2553"/>
      <c r="L31" s="76" t="s">
        <v>18</v>
      </c>
    </row>
    <row r="32" spans="1:12" ht="20.100000000000001" customHeight="1" thickTop="1" x14ac:dyDescent="0.25">
      <c r="A32" s="39">
        <v>42029</v>
      </c>
      <c r="B32" s="40" t="s">
        <v>186</v>
      </c>
      <c r="C32" s="105"/>
      <c r="D32" s="115"/>
      <c r="E32" s="105"/>
      <c r="F32" s="105"/>
      <c r="G32" s="105"/>
      <c r="H32" s="105">
        <v>5275</v>
      </c>
      <c r="I32" s="105">
        <v>85</v>
      </c>
      <c r="J32" s="105"/>
      <c r="K32" s="2496"/>
      <c r="L32" s="140" t="s">
        <v>540</v>
      </c>
    </row>
    <row r="33" spans="1:12" x14ac:dyDescent="0.25">
      <c r="A33" s="22">
        <v>42097</v>
      </c>
      <c r="B33" s="218" t="s">
        <v>12</v>
      </c>
      <c r="C33" s="23">
        <v>125</v>
      </c>
      <c r="D33" s="108">
        <f>+C33*(100-E33)/100</f>
        <v>117.5</v>
      </c>
      <c r="E33" s="23">
        <v>6</v>
      </c>
      <c r="G33" s="23">
        <v>40</v>
      </c>
      <c r="L33" s="3" t="s">
        <v>18</v>
      </c>
    </row>
    <row r="34" spans="1:12" ht="20.100000000000001" customHeight="1" x14ac:dyDescent="0.25">
      <c r="A34" s="22">
        <v>42105</v>
      </c>
      <c r="B34" s="220" t="s">
        <v>12</v>
      </c>
      <c r="C34" s="23">
        <v>125</v>
      </c>
      <c r="D34" s="108">
        <f>+C34*(100-E34)/100</f>
        <v>117.5</v>
      </c>
      <c r="E34" s="23">
        <v>6</v>
      </c>
      <c r="G34" s="23">
        <v>35</v>
      </c>
      <c r="L34" s="3" t="s">
        <v>18</v>
      </c>
    </row>
    <row r="35" spans="1:12" ht="20.100000000000001" customHeight="1" x14ac:dyDescent="0.25">
      <c r="A35" s="22">
        <v>42146</v>
      </c>
      <c r="B35" s="298" t="s">
        <v>186</v>
      </c>
      <c r="D35" s="108"/>
      <c r="H35" s="23">
        <v>5295</v>
      </c>
      <c r="I35" s="23">
        <v>98</v>
      </c>
      <c r="L35" s="3" t="s">
        <v>40</v>
      </c>
    </row>
    <row r="36" spans="1:12" x14ac:dyDescent="0.25">
      <c r="A36" s="387">
        <v>42186</v>
      </c>
      <c r="B36" s="386" t="s">
        <v>12</v>
      </c>
      <c r="C36" s="388">
        <v>155</v>
      </c>
      <c r="D36" s="385">
        <f>+C36*(100-E36)/100</f>
        <v>145.69999999999999</v>
      </c>
      <c r="E36" s="388">
        <v>6</v>
      </c>
      <c r="F36" s="388"/>
      <c r="G36" s="388">
        <v>40</v>
      </c>
      <c r="H36" s="388"/>
      <c r="I36" s="388"/>
      <c r="J36" s="388"/>
      <c r="K36" s="2523"/>
      <c r="L36" s="38" t="s">
        <v>18</v>
      </c>
    </row>
    <row r="37" spans="1:12" ht="20.100000000000001" customHeight="1" x14ac:dyDescent="0.25">
      <c r="A37" s="22">
        <v>42194</v>
      </c>
      <c r="B37" s="384" t="s">
        <v>12</v>
      </c>
      <c r="C37" s="23">
        <v>135</v>
      </c>
      <c r="D37" s="108">
        <f>+C37*(100-E37)/100</f>
        <v>126.9</v>
      </c>
      <c r="E37" s="23">
        <v>6</v>
      </c>
      <c r="G37" s="23">
        <v>50</v>
      </c>
      <c r="L37" s="3" t="s">
        <v>18</v>
      </c>
    </row>
    <row r="38" spans="1:12" ht="20.100000000000001" customHeight="1" x14ac:dyDescent="0.25">
      <c r="A38" s="22">
        <v>42211</v>
      </c>
      <c r="B38" s="412" t="s">
        <v>12</v>
      </c>
      <c r="C38" s="23">
        <v>145</v>
      </c>
      <c r="D38" s="108">
        <f>+C38*(100-E38)/100</f>
        <v>136.30000000000001</v>
      </c>
      <c r="E38" s="23">
        <v>6</v>
      </c>
      <c r="G38" s="23">
        <v>25</v>
      </c>
      <c r="L38" s="3" t="s">
        <v>18</v>
      </c>
    </row>
    <row r="39" spans="1:12" x14ac:dyDescent="0.25">
      <c r="A39" s="22">
        <v>42217</v>
      </c>
      <c r="B39" s="412" t="s">
        <v>12</v>
      </c>
      <c r="C39" s="23">
        <v>125</v>
      </c>
      <c r="D39" s="108">
        <f>+C39*(100-E39)/100</f>
        <v>117.5</v>
      </c>
      <c r="E39" s="23">
        <v>6</v>
      </c>
      <c r="G39" s="23">
        <v>16</v>
      </c>
      <c r="L39" s="3" t="s">
        <v>18</v>
      </c>
    </row>
    <row r="40" spans="1:12" x14ac:dyDescent="0.25">
      <c r="A40" s="495">
        <v>42315</v>
      </c>
      <c r="B40" s="498" t="s">
        <v>186</v>
      </c>
      <c r="C40" s="496"/>
      <c r="D40" s="497"/>
      <c r="E40" s="496"/>
      <c r="F40" s="496"/>
      <c r="G40" s="496"/>
      <c r="H40" s="496">
        <v>5260</v>
      </c>
      <c r="I40" s="496">
        <v>91</v>
      </c>
      <c r="J40" s="496"/>
      <c r="L40" s="124" t="s">
        <v>1495</v>
      </c>
    </row>
    <row r="41" spans="1:12" ht="20.100000000000001" customHeight="1" x14ac:dyDescent="0.25">
      <c r="A41" s="22">
        <v>42340</v>
      </c>
      <c r="B41" s="545" t="s">
        <v>12</v>
      </c>
      <c r="C41" s="23">
        <v>95</v>
      </c>
      <c r="D41" s="108">
        <f>+C41*(100-E41)/100</f>
        <v>90.25</v>
      </c>
      <c r="E41" s="23">
        <v>5</v>
      </c>
      <c r="G41" s="23">
        <v>112</v>
      </c>
      <c r="L41" s="3" t="s">
        <v>1529</v>
      </c>
    </row>
    <row r="42" spans="1:12" ht="20.100000000000001" customHeight="1" thickBot="1" x14ac:dyDescent="0.3">
      <c r="A42" s="1060">
        <v>42364</v>
      </c>
      <c r="B42" s="1095" t="s">
        <v>12</v>
      </c>
      <c r="C42" s="1096">
        <v>105</v>
      </c>
      <c r="D42" s="1080">
        <f>+C42*(100-E42)/100</f>
        <v>99.75</v>
      </c>
      <c r="E42" s="1096">
        <v>5</v>
      </c>
      <c r="F42" s="1096"/>
      <c r="G42" s="1096">
        <v>50</v>
      </c>
      <c r="H42" s="1096"/>
      <c r="I42" s="1096"/>
      <c r="J42" s="1096"/>
      <c r="K42" s="2718"/>
      <c r="L42" s="1091" t="s">
        <v>18</v>
      </c>
    </row>
    <row r="43" spans="1:12" ht="16.5" thickTop="1" x14ac:dyDescent="0.25">
      <c r="A43" s="80">
        <v>42431</v>
      </c>
      <c r="B43" s="81" t="s">
        <v>12</v>
      </c>
      <c r="C43" s="166">
        <v>95</v>
      </c>
      <c r="D43" s="1097">
        <f>+C43*(100-E43)/100</f>
        <v>90.25</v>
      </c>
      <c r="E43" s="166">
        <v>5</v>
      </c>
      <c r="F43" s="166"/>
      <c r="G43" s="166">
        <v>50</v>
      </c>
      <c r="H43" s="166"/>
      <c r="I43" s="166"/>
      <c r="J43" s="166"/>
      <c r="K43" s="2699"/>
      <c r="L43" s="82" t="s">
        <v>1680</v>
      </c>
    </row>
    <row r="44" spans="1:12" ht="20.100000000000001" customHeight="1" x14ac:dyDescent="0.25">
      <c r="A44" s="22">
        <v>42458</v>
      </c>
      <c r="B44" s="652" t="s">
        <v>186</v>
      </c>
      <c r="D44" s="108"/>
      <c r="H44" s="23">
        <v>5235</v>
      </c>
      <c r="I44" s="23">
        <v>87</v>
      </c>
      <c r="L44" s="3" t="s">
        <v>1654</v>
      </c>
    </row>
    <row r="45" spans="1:12" ht="38.25" customHeight="1" x14ac:dyDescent="0.25">
      <c r="A45" s="22">
        <v>42462</v>
      </c>
      <c r="B45" s="662" t="s">
        <v>33</v>
      </c>
      <c r="C45" s="3506" t="s">
        <v>1666</v>
      </c>
      <c r="D45" s="3478"/>
      <c r="E45" s="3478"/>
      <c r="F45" s="3478"/>
      <c r="G45" s="3478"/>
      <c r="H45" s="3478"/>
      <c r="I45" s="3478"/>
      <c r="J45" s="3477"/>
      <c r="K45" s="2756" t="s">
        <v>1679</v>
      </c>
      <c r="L45" s="1024" t="s">
        <v>1679</v>
      </c>
    </row>
    <row r="46" spans="1:12" ht="22.5" customHeight="1" x14ac:dyDescent="0.25">
      <c r="A46" s="3459">
        <v>42465</v>
      </c>
      <c r="B46" s="670" t="s">
        <v>14</v>
      </c>
      <c r="C46" s="3473" t="s">
        <v>1672</v>
      </c>
      <c r="D46" s="3474"/>
      <c r="E46" s="3474"/>
      <c r="F46" s="3474"/>
      <c r="G46" s="3474"/>
      <c r="H46" s="3474"/>
      <c r="I46" s="3474"/>
      <c r="J46" s="3475"/>
      <c r="K46" s="2465"/>
    </row>
    <row r="47" spans="1:12" ht="22.5" customHeight="1" x14ac:dyDescent="0.25">
      <c r="A47" s="3460"/>
      <c r="B47" s="729" t="s">
        <v>4</v>
      </c>
      <c r="C47" s="3473" t="s">
        <v>3580</v>
      </c>
      <c r="D47" s="3474"/>
      <c r="E47" s="3474"/>
      <c r="F47" s="3474"/>
      <c r="G47" s="3474"/>
      <c r="H47" s="3474"/>
      <c r="I47" s="3474"/>
      <c r="J47" s="3475"/>
      <c r="K47" s="2465"/>
    </row>
    <row r="48" spans="1:12" x14ac:dyDescent="0.25">
      <c r="A48" s="22">
        <v>42466</v>
      </c>
      <c r="B48" s="666" t="s">
        <v>12</v>
      </c>
      <c r="C48" s="23">
        <v>170</v>
      </c>
      <c r="D48" s="108">
        <f t="shared" ref="D48:D73" si="0">+C48*(100-E48)/100</f>
        <v>85</v>
      </c>
      <c r="E48" s="23">
        <v>50</v>
      </c>
      <c r="G48" s="23">
        <v>92</v>
      </c>
      <c r="L48" s="3" t="s">
        <v>1681</v>
      </c>
    </row>
    <row r="49" spans="1:12" ht="20.100000000000001" customHeight="1" x14ac:dyDescent="0.25">
      <c r="A49" s="22">
        <v>42475</v>
      </c>
      <c r="B49" s="680" t="s">
        <v>12</v>
      </c>
      <c r="C49" s="23">
        <v>155</v>
      </c>
      <c r="D49" s="108">
        <f t="shared" si="0"/>
        <v>77.5</v>
      </c>
      <c r="E49" s="23">
        <v>50</v>
      </c>
      <c r="G49" s="23">
        <v>50</v>
      </c>
      <c r="L49" s="3" t="s">
        <v>18</v>
      </c>
    </row>
    <row r="50" spans="1:12" x14ac:dyDescent="0.25">
      <c r="A50" s="687">
        <v>42476</v>
      </c>
      <c r="B50" s="686" t="s">
        <v>12</v>
      </c>
      <c r="C50" s="688">
        <v>190</v>
      </c>
      <c r="D50" s="685">
        <f t="shared" si="0"/>
        <v>95</v>
      </c>
      <c r="E50" s="688">
        <v>50</v>
      </c>
      <c r="F50" s="688"/>
      <c r="G50" s="688">
        <v>125</v>
      </c>
      <c r="H50" s="688"/>
      <c r="I50" s="688"/>
      <c r="J50" s="688"/>
      <c r="K50" s="2523"/>
      <c r="L50" s="38" t="s">
        <v>18</v>
      </c>
    </row>
    <row r="51" spans="1:12" x14ac:dyDescent="0.25">
      <c r="A51" s="703">
        <v>42512</v>
      </c>
      <c r="B51" s="702" t="s">
        <v>12</v>
      </c>
      <c r="C51" s="704">
        <v>190</v>
      </c>
      <c r="D51" s="701">
        <f t="shared" si="0"/>
        <v>85.5</v>
      </c>
      <c r="E51" s="704">
        <v>55</v>
      </c>
      <c r="F51" s="704"/>
      <c r="G51" s="704">
        <v>40</v>
      </c>
      <c r="H51" s="704"/>
      <c r="I51" s="704"/>
      <c r="J51" s="704"/>
      <c r="K51" s="2523"/>
      <c r="L51" s="38" t="s">
        <v>18</v>
      </c>
    </row>
    <row r="52" spans="1:12" ht="20.100000000000001" customHeight="1" x14ac:dyDescent="0.25">
      <c r="A52" s="707">
        <v>42520</v>
      </c>
      <c r="B52" s="709" t="s">
        <v>186</v>
      </c>
      <c r="C52" s="706"/>
      <c r="D52" s="705"/>
      <c r="E52" s="706"/>
      <c r="F52" s="706"/>
      <c r="G52" s="706"/>
      <c r="H52" s="706">
        <v>4190</v>
      </c>
      <c r="I52" s="706">
        <v>100</v>
      </c>
      <c r="J52" s="706"/>
      <c r="L52" s="3" t="s">
        <v>40</v>
      </c>
    </row>
    <row r="53" spans="1:12" x14ac:dyDescent="0.25">
      <c r="A53" s="717">
        <v>42530</v>
      </c>
      <c r="B53" s="718" t="s">
        <v>14</v>
      </c>
      <c r="C53" s="3476" t="s">
        <v>1730</v>
      </c>
      <c r="D53" s="3478"/>
      <c r="E53" s="3478"/>
      <c r="F53" s="3478"/>
      <c r="G53" s="3478"/>
      <c r="H53" s="3478"/>
      <c r="I53" s="3478"/>
      <c r="J53" s="3477"/>
      <c r="K53" s="2469"/>
    </row>
    <row r="54" spans="1:12" ht="20.100000000000001" customHeight="1" x14ac:dyDescent="0.25">
      <c r="A54" s="3459">
        <v>42533</v>
      </c>
      <c r="B54" s="11" t="s">
        <v>4</v>
      </c>
      <c r="C54" s="3445" t="s">
        <v>3581</v>
      </c>
      <c r="D54" s="3446"/>
      <c r="E54" s="3446"/>
      <c r="F54" s="3446"/>
      <c r="G54" s="3446"/>
      <c r="H54" s="3446"/>
      <c r="I54" s="3446"/>
      <c r="J54" s="3447"/>
      <c r="K54" s="2454"/>
    </row>
    <row r="55" spans="1:12" x14ac:dyDescent="0.25">
      <c r="A55" s="3460"/>
      <c r="B55" s="731" t="s">
        <v>12</v>
      </c>
      <c r="C55" s="733">
        <v>195</v>
      </c>
      <c r="D55" s="730">
        <f t="shared" si="0"/>
        <v>58.5</v>
      </c>
      <c r="E55" s="733">
        <v>70</v>
      </c>
      <c r="F55" s="733"/>
      <c r="G55" s="733">
        <v>40</v>
      </c>
      <c r="H55" s="733"/>
      <c r="I55" s="733"/>
      <c r="J55" s="733"/>
      <c r="K55" s="2523"/>
      <c r="L55" s="38" t="s">
        <v>1741</v>
      </c>
    </row>
    <row r="56" spans="1:12" ht="20.100000000000001" customHeight="1" x14ac:dyDescent="0.25">
      <c r="A56" s="732">
        <v>42542</v>
      </c>
      <c r="B56" s="731" t="s">
        <v>12</v>
      </c>
      <c r="C56" s="733">
        <v>225</v>
      </c>
      <c r="D56" s="730">
        <f t="shared" si="0"/>
        <v>67.5</v>
      </c>
      <c r="E56" s="733">
        <v>70</v>
      </c>
      <c r="F56" s="733"/>
      <c r="G56" s="733">
        <v>60</v>
      </c>
      <c r="H56" s="733"/>
      <c r="I56" s="733"/>
      <c r="J56" s="733"/>
      <c r="K56" s="2523"/>
      <c r="L56" s="38" t="s">
        <v>18</v>
      </c>
    </row>
    <row r="57" spans="1:12" ht="54.75" customHeight="1" x14ac:dyDescent="0.25">
      <c r="A57" s="22">
        <v>42547</v>
      </c>
      <c r="B57" s="741" t="s">
        <v>14</v>
      </c>
      <c r="C57" s="3476" t="s">
        <v>1748</v>
      </c>
      <c r="D57" s="3478"/>
      <c r="E57" s="3478"/>
      <c r="F57" s="3478"/>
      <c r="G57" s="3478"/>
      <c r="H57" s="3478"/>
      <c r="I57" s="3478"/>
      <c r="J57" s="3477"/>
      <c r="K57" s="2469"/>
    </row>
    <row r="58" spans="1:12" ht="20.100000000000001" customHeight="1" x14ac:dyDescent="0.25">
      <c r="A58" s="22">
        <v>42558</v>
      </c>
      <c r="B58" s="11" t="s">
        <v>12</v>
      </c>
      <c r="C58" s="23">
        <v>170</v>
      </c>
      <c r="D58" s="108">
        <f t="shared" si="0"/>
        <v>51</v>
      </c>
      <c r="E58" s="23">
        <v>70</v>
      </c>
      <c r="G58" s="23">
        <v>95</v>
      </c>
      <c r="L58" s="3" t="s">
        <v>1763</v>
      </c>
    </row>
    <row r="59" spans="1:12" ht="20.100000000000001" customHeight="1" x14ac:dyDescent="0.25">
      <c r="A59" s="22">
        <v>42572</v>
      </c>
      <c r="B59" s="11" t="s">
        <v>186</v>
      </c>
      <c r="D59" s="108"/>
      <c r="H59" s="23">
        <v>4245</v>
      </c>
      <c r="I59" s="23">
        <v>100</v>
      </c>
      <c r="L59" s="3" t="s">
        <v>40</v>
      </c>
    </row>
    <row r="60" spans="1:12" ht="20.100000000000001" customHeight="1" x14ac:dyDescent="0.25">
      <c r="A60" s="22">
        <v>42577</v>
      </c>
      <c r="B60" s="767" t="s">
        <v>12</v>
      </c>
      <c r="C60" s="23">
        <v>180</v>
      </c>
      <c r="D60" s="108">
        <f t="shared" si="0"/>
        <v>54</v>
      </c>
      <c r="E60" s="23">
        <v>70</v>
      </c>
      <c r="G60" s="23">
        <v>50</v>
      </c>
      <c r="L60" s="3" t="s">
        <v>18</v>
      </c>
    </row>
    <row r="61" spans="1:12" ht="20.100000000000001" customHeight="1" x14ac:dyDescent="0.25">
      <c r="A61" s="22">
        <v>42676</v>
      </c>
      <c r="B61" s="852" t="s">
        <v>14</v>
      </c>
      <c r="C61" s="3476" t="s">
        <v>1938</v>
      </c>
      <c r="D61" s="3478"/>
      <c r="E61" s="3478"/>
      <c r="F61" s="3478"/>
      <c r="G61" s="3478"/>
      <c r="H61" s="3478"/>
      <c r="I61" s="3478"/>
      <c r="J61" s="3477"/>
      <c r="K61" s="2469"/>
    </row>
    <row r="62" spans="1:12" ht="20.100000000000001" customHeight="1" x14ac:dyDescent="0.25">
      <c r="A62" s="22">
        <v>42677</v>
      </c>
      <c r="B62" s="860" t="s">
        <v>186</v>
      </c>
      <c r="D62" s="108"/>
      <c r="H62" s="23">
        <v>3940</v>
      </c>
      <c r="I62" s="23">
        <v>100</v>
      </c>
      <c r="L62" s="3" t="s">
        <v>40</v>
      </c>
    </row>
    <row r="63" spans="1:12" x14ac:dyDescent="0.25">
      <c r="A63" s="22">
        <v>42723</v>
      </c>
      <c r="B63" s="879" t="s">
        <v>12</v>
      </c>
      <c r="C63" s="23">
        <v>195</v>
      </c>
      <c r="D63" s="108">
        <f t="shared" si="0"/>
        <v>29.25</v>
      </c>
      <c r="E63" s="23">
        <v>85</v>
      </c>
      <c r="G63" s="23">
        <v>100</v>
      </c>
      <c r="L63" s="3" t="s">
        <v>1503</v>
      </c>
    </row>
    <row r="64" spans="1:12" ht="41.25" customHeight="1" thickBot="1" x14ac:dyDescent="0.3">
      <c r="A64" s="33">
        <v>42727</v>
      </c>
      <c r="B64" s="34" t="s">
        <v>14</v>
      </c>
      <c r="C64" s="3549" t="s">
        <v>2008</v>
      </c>
      <c r="D64" s="3550"/>
      <c r="E64" s="3550"/>
      <c r="F64" s="3550"/>
      <c r="G64" s="3550"/>
      <c r="H64" s="3550"/>
      <c r="I64" s="3550"/>
      <c r="J64" s="3551"/>
      <c r="K64" s="2506"/>
      <c r="L64" s="35"/>
    </row>
    <row r="65" spans="1:12" ht="20.100000000000001" customHeight="1" thickTop="1" x14ac:dyDescent="0.25">
      <c r="A65" s="946">
        <v>42740</v>
      </c>
      <c r="B65" s="952" t="s">
        <v>14</v>
      </c>
      <c r="C65" s="3559" t="s">
        <v>2015</v>
      </c>
      <c r="D65" s="3560"/>
      <c r="E65" s="3560"/>
      <c r="F65" s="3560"/>
      <c r="G65" s="3560"/>
      <c r="H65" s="3560"/>
      <c r="I65" s="3560"/>
      <c r="J65" s="3561"/>
      <c r="K65" s="2508"/>
      <c r="L65" s="21"/>
    </row>
    <row r="66" spans="1:12" ht="33" customHeight="1" x14ac:dyDescent="0.25">
      <c r="A66" s="22">
        <v>42741</v>
      </c>
      <c r="B66" s="11" t="s">
        <v>14</v>
      </c>
      <c r="C66" s="3476" t="s">
        <v>2017</v>
      </c>
      <c r="D66" s="3478"/>
      <c r="E66" s="3478"/>
      <c r="F66" s="3478"/>
      <c r="G66" s="3478"/>
      <c r="H66" s="3478"/>
      <c r="I66" s="3478"/>
      <c r="J66" s="3477"/>
      <c r="K66" s="2469"/>
    </row>
    <row r="67" spans="1:12" x14ac:dyDescent="0.25">
      <c r="A67" s="890">
        <v>42747</v>
      </c>
      <c r="B67" s="889" t="s">
        <v>12</v>
      </c>
      <c r="C67" s="891">
        <v>145</v>
      </c>
      <c r="D67" s="888">
        <f t="shared" si="0"/>
        <v>21.75</v>
      </c>
      <c r="E67" s="891">
        <v>85</v>
      </c>
      <c r="F67" s="891"/>
      <c r="G67" s="891">
        <v>100</v>
      </c>
      <c r="H67" s="891"/>
      <c r="I67" s="891"/>
      <c r="J67" s="891"/>
      <c r="K67" s="2523"/>
      <c r="L67" s="38" t="s">
        <v>2026</v>
      </c>
    </row>
    <row r="68" spans="1:12" x14ac:dyDescent="0.25">
      <c r="A68" s="22">
        <v>42798</v>
      </c>
      <c r="B68" s="947" t="s">
        <v>186</v>
      </c>
      <c r="D68" s="108">
        <f t="shared" si="0"/>
        <v>0</v>
      </c>
      <c r="H68" s="23">
        <v>4165</v>
      </c>
      <c r="I68" s="23">
        <v>100</v>
      </c>
      <c r="L68" s="3" t="s">
        <v>40</v>
      </c>
    </row>
    <row r="69" spans="1:12" ht="35.25" customHeight="1" x14ac:dyDescent="0.25">
      <c r="A69" s="22">
        <v>42800</v>
      </c>
      <c r="B69" s="964" t="s">
        <v>14</v>
      </c>
      <c r="C69" s="3476" t="s">
        <v>2068</v>
      </c>
      <c r="D69" s="3478"/>
      <c r="E69" s="3478"/>
      <c r="F69" s="3478"/>
      <c r="G69" s="3478"/>
      <c r="H69" s="3478"/>
      <c r="I69" s="3478"/>
      <c r="J69" s="3477"/>
      <c r="K69" s="2469"/>
    </row>
    <row r="70" spans="1:12" ht="36" customHeight="1" x14ac:dyDescent="0.25">
      <c r="A70" s="22">
        <v>42809</v>
      </c>
      <c r="B70" s="11" t="s">
        <v>14</v>
      </c>
      <c r="C70" s="3476" t="s">
        <v>2101</v>
      </c>
      <c r="D70" s="3478"/>
      <c r="E70" s="3478"/>
      <c r="F70" s="3478"/>
      <c r="G70" s="3478"/>
      <c r="H70" s="3478"/>
      <c r="I70" s="3478"/>
      <c r="J70" s="3477"/>
      <c r="K70" s="2469"/>
      <c r="L70" s="38" t="s">
        <v>2100</v>
      </c>
    </row>
    <row r="71" spans="1:12" x14ac:dyDescent="0.25">
      <c r="A71" s="1048">
        <v>42825</v>
      </c>
      <c r="B71" s="1047" t="s">
        <v>12</v>
      </c>
      <c r="C71" s="256">
        <v>145</v>
      </c>
      <c r="D71" s="257">
        <f t="shared" si="0"/>
        <v>21.75</v>
      </c>
      <c r="E71" s="256">
        <v>85</v>
      </c>
      <c r="F71" s="256"/>
      <c r="G71" s="256">
        <v>50</v>
      </c>
      <c r="H71" s="256"/>
      <c r="I71" s="256"/>
      <c r="J71" s="256"/>
      <c r="K71" s="2550"/>
      <c r="L71" s="38" t="s">
        <v>18</v>
      </c>
    </row>
    <row r="72" spans="1:12" ht="25.5" customHeight="1" x14ac:dyDescent="0.25">
      <c r="A72" s="22">
        <v>42829</v>
      </c>
      <c r="B72" s="11" t="s">
        <v>12</v>
      </c>
      <c r="C72" s="1118">
        <v>160</v>
      </c>
      <c r="D72" s="1115">
        <f t="shared" si="0"/>
        <v>24</v>
      </c>
      <c r="E72" s="1118">
        <v>85</v>
      </c>
      <c r="F72" s="1118"/>
      <c r="G72" s="1118">
        <v>115</v>
      </c>
      <c r="H72" s="1118"/>
      <c r="I72" s="1118"/>
      <c r="J72" s="1118"/>
      <c r="K72" s="2471"/>
      <c r="L72" s="32" t="s">
        <v>2151</v>
      </c>
    </row>
    <row r="73" spans="1:12" x14ac:dyDescent="0.25">
      <c r="A73" s="22">
        <v>42831</v>
      </c>
      <c r="B73" s="11" t="s">
        <v>12</v>
      </c>
      <c r="C73" s="1118">
        <v>170</v>
      </c>
      <c r="D73" s="1115">
        <f t="shared" si="0"/>
        <v>25.5</v>
      </c>
      <c r="E73" s="1118">
        <v>85</v>
      </c>
      <c r="F73" s="1118"/>
      <c r="G73" s="1118">
        <v>50</v>
      </c>
      <c r="H73" s="1118"/>
      <c r="I73" s="1118"/>
      <c r="J73" s="1118"/>
      <c r="K73" s="2471"/>
      <c r="L73" s="3" t="s">
        <v>18</v>
      </c>
    </row>
    <row r="74" spans="1:12" ht="36" customHeight="1" x14ac:dyDescent="0.25">
      <c r="A74" s="22">
        <v>42852</v>
      </c>
      <c r="B74" s="11" t="s">
        <v>14</v>
      </c>
      <c r="C74" s="3473" t="s">
        <v>2560</v>
      </c>
      <c r="D74" s="3474"/>
      <c r="E74" s="3474"/>
      <c r="F74" s="3474"/>
      <c r="G74" s="3474"/>
      <c r="H74" s="3474"/>
      <c r="I74" s="3474"/>
      <c r="J74" s="3475"/>
      <c r="K74" s="2465"/>
      <c r="L74" s="70" t="s">
        <v>2171</v>
      </c>
    </row>
    <row r="75" spans="1:12" ht="24.75" customHeight="1" x14ac:dyDescent="0.25">
      <c r="A75" s="1352">
        <v>42965</v>
      </c>
      <c r="B75" s="1351" t="s">
        <v>26</v>
      </c>
      <c r="C75" s="3941" t="s">
        <v>2275</v>
      </c>
      <c r="D75" s="3942"/>
      <c r="E75" s="3942"/>
      <c r="F75" s="3942"/>
      <c r="G75" s="3942"/>
      <c r="H75" s="3942"/>
      <c r="I75" s="3942"/>
      <c r="J75" s="3943"/>
      <c r="K75" s="2606"/>
      <c r="L75" s="38"/>
    </row>
    <row r="76" spans="1:12" ht="25.5" customHeight="1" x14ac:dyDescent="0.25">
      <c r="A76" s="22">
        <v>43264</v>
      </c>
      <c r="B76" s="11" t="s">
        <v>33</v>
      </c>
      <c r="C76" s="3473" t="s">
        <v>2620</v>
      </c>
      <c r="D76" s="3474"/>
      <c r="E76" s="3474"/>
      <c r="F76" s="3474"/>
      <c r="G76" s="3474"/>
      <c r="H76" s="3474"/>
      <c r="I76" s="3474"/>
      <c r="J76" s="3475"/>
      <c r="K76" s="2465"/>
    </row>
    <row r="77" spans="1:12" x14ac:dyDescent="0.25">
      <c r="A77" s="22">
        <v>44076</v>
      </c>
      <c r="B77" s="11" t="s">
        <v>186</v>
      </c>
      <c r="C77" s="1118"/>
      <c r="D77" s="1115" t="s">
        <v>301</v>
      </c>
      <c r="E77" s="1118"/>
      <c r="F77" s="1118"/>
      <c r="G77" s="1118"/>
      <c r="H77" s="1118"/>
      <c r="I77" s="1118"/>
      <c r="J77" s="1118">
        <v>2750</v>
      </c>
      <c r="K77" s="2471"/>
      <c r="L77" s="3" t="s">
        <v>415</v>
      </c>
    </row>
    <row r="78" spans="1:12" x14ac:dyDescent="0.25">
      <c r="A78" s="22"/>
      <c r="B78" s="11"/>
      <c r="C78" s="1118"/>
      <c r="D78" s="1115">
        <f t="shared" ref="D78:D114" si="1">+C78*(100-E78)/100</f>
        <v>0</v>
      </c>
      <c r="E78" s="1118"/>
      <c r="F78" s="1118"/>
      <c r="G78" s="1118"/>
      <c r="H78" s="1118"/>
      <c r="I78" s="1118"/>
      <c r="J78" s="1118"/>
      <c r="K78" s="2471"/>
    </row>
    <row r="79" spans="1:12" x14ac:dyDescent="0.25">
      <c r="A79" s="22"/>
      <c r="B79" s="11"/>
      <c r="C79" s="1115"/>
      <c r="D79" s="1115">
        <f t="shared" si="1"/>
        <v>0</v>
      </c>
      <c r="E79" s="1115"/>
      <c r="F79" s="1115"/>
      <c r="G79" s="1115"/>
      <c r="H79" s="1115"/>
      <c r="I79" s="1115"/>
      <c r="J79" s="1118"/>
      <c r="K79" s="2471"/>
    </row>
    <row r="80" spans="1:12" ht="20.100000000000001" customHeight="1" x14ac:dyDescent="0.25">
      <c r="A80" s="22"/>
      <c r="B80" s="11"/>
      <c r="C80" s="1118"/>
      <c r="D80" s="1115">
        <f t="shared" si="1"/>
        <v>0</v>
      </c>
      <c r="E80" s="1118"/>
      <c r="F80" s="1118"/>
      <c r="G80" s="1118"/>
      <c r="H80" s="1118"/>
      <c r="I80" s="1118"/>
      <c r="J80" s="1118"/>
      <c r="K80" s="2471"/>
    </row>
    <row r="81" spans="1:11" ht="20.100000000000001" customHeight="1" x14ac:dyDescent="0.25">
      <c r="A81" s="22"/>
      <c r="B81" s="11"/>
      <c r="C81" s="1118"/>
      <c r="D81" s="1115">
        <f t="shared" si="1"/>
        <v>0</v>
      </c>
      <c r="E81" s="1118"/>
      <c r="F81" s="1118"/>
      <c r="G81" s="1118"/>
      <c r="H81" s="1118"/>
      <c r="I81" s="1118"/>
      <c r="J81" s="1118"/>
      <c r="K81" s="2471"/>
    </row>
    <row r="82" spans="1:11" ht="20.100000000000001" customHeight="1" x14ac:dyDescent="0.25">
      <c r="A82" s="22"/>
      <c r="B82" s="11"/>
      <c r="C82" s="1118"/>
      <c r="D82" s="1115">
        <f t="shared" si="1"/>
        <v>0</v>
      </c>
      <c r="E82" s="1118"/>
      <c r="F82" s="1118"/>
      <c r="G82" s="1118"/>
      <c r="H82" s="1118"/>
      <c r="I82" s="1118"/>
      <c r="J82" s="1118"/>
      <c r="K82" s="2471"/>
    </row>
    <row r="83" spans="1:11" ht="20.100000000000001" customHeight="1" x14ac:dyDescent="0.25">
      <c r="A83" s="22"/>
      <c r="B83" s="11"/>
      <c r="C83" s="1118"/>
      <c r="D83" s="1115">
        <f t="shared" si="1"/>
        <v>0</v>
      </c>
      <c r="E83" s="1118"/>
      <c r="F83" s="1118"/>
      <c r="G83" s="1118"/>
      <c r="H83" s="1118"/>
      <c r="I83" s="1118"/>
      <c r="J83" s="1118"/>
      <c r="K83" s="2471"/>
    </row>
    <row r="84" spans="1:11" ht="20.100000000000001" customHeight="1" x14ac:dyDescent="0.25">
      <c r="A84" s="22"/>
      <c r="B84" s="11"/>
      <c r="C84" s="1118"/>
      <c r="D84" s="1115">
        <f t="shared" si="1"/>
        <v>0</v>
      </c>
      <c r="E84" s="1118"/>
      <c r="F84" s="1118"/>
      <c r="G84" s="1118"/>
      <c r="H84" s="1118"/>
      <c r="I84" s="1118"/>
      <c r="J84" s="1118"/>
      <c r="K84" s="2471"/>
    </row>
    <row r="85" spans="1:11" ht="20.100000000000001" customHeight="1" x14ac:dyDescent="0.25">
      <c r="A85" s="22"/>
      <c r="B85" s="11"/>
      <c r="C85" s="1118"/>
      <c r="D85" s="1115">
        <f t="shared" si="1"/>
        <v>0</v>
      </c>
      <c r="E85" s="1118"/>
      <c r="F85" s="1118"/>
      <c r="G85" s="1118"/>
      <c r="H85" s="1118"/>
      <c r="I85" s="1118"/>
      <c r="J85" s="1118"/>
      <c r="K85" s="2471"/>
    </row>
    <row r="86" spans="1:11" ht="20.100000000000001" customHeight="1" x14ac:dyDescent="0.25">
      <c r="A86" s="22"/>
      <c r="B86" s="11"/>
      <c r="C86" s="1118"/>
      <c r="D86" s="1115">
        <f t="shared" si="1"/>
        <v>0</v>
      </c>
      <c r="E86" s="1118"/>
      <c r="F86" s="1118"/>
      <c r="G86" s="1118"/>
      <c r="H86" s="1118"/>
      <c r="I86" s="1118"/>
      <c r="J86" s="1118"/>
      <c r="K86" s="2471"/>
    </row>
    <row r="87" spans="1:11" ht="20.100000000000001" customHeight="1" x14ac:dyDescent="0.25">
      <c r="A87" s="22"/>
      <c r="B87" s="11"/>
      <c r="C87" s="1118"/>
      <c r="D87" s="1115">
        <f t="shared" si="1"/>
        <v>0</v>
      </c>
      <c r="E87" s="1118"/>
      <c r="F87" s="1118"/>
      <c r="G87" s="1118"/>
      <c r="H87" s="1118"/>
      <c r="I87" s="1118"/>
      <c r="J87" s="1118"/>
      <c r="K87" s="2471"/>
    </row>
    <row r="88" spans="1:11" x14ac:dyDescent="0.25">
      <c r="A88" s="22"/>
      <c r="B88" s="11"/>
      <c r="C88" s="1118"/>
      <c r="D88" s="1115">
        <f t="shared" si="1"/>
        <v>0</v>
      </c>
      <c r="E88" s="1118"/>
      <c r="F88" s="1118"/>
      <c r="G88" s="1118"/>
      <c r="H88" s="1118"/>
      <c r="I88" s="1118"/>
      <c r="J88" s="1118"/>
      <c r="K88" s="2471"/>
    </row>
    <row r="89" spans="1:11" ht="20.100000000000001" customHeight="1" x14ac:dyDescent="0.25">
      <c r="A89" s="22"/>
      <c r="B89" s="11"/>
      <c r="C89" s="1118"/>
      <c r="D89" s="1115">
        <f t="shared" si="1"/>
        <v>0</v>
      </c>
      <c r="E89" s="1118"/>
      <c r="F89" s="1118"/>
      <c r="G89" s="1118"/>
      <c r="H89" s="1118"/>
      <c r="I89" s="1118"/>
      <c r="J89" s="1118"/>
      <c r="K89" s="2471"/>
    </row>
    <row r="90" spans="1:11" x14ac:dyDescent="0.25">
      <c r="A90" s="22"/>
      <c r="B90" s="11"/>
      <c r="C90" s="1118"/>
      <c r="D90" s="1115">
        <f t="shared" si="1"/>
        <v>0</v>
      </c>
      <c r="E90" s="1118"/>
      <c r="F90" s="1118"/>
      <c r="G90" s="1118"/>
      <c r="H90" s="1118"/>
      <c r="I90" s="1118"/>
      <c r="J90" s="1118"/>
      <c r="K90" s="2471"/>
    </row>
    <row r="91" spans="1:11" ht="20.100000000000001" customHeight="1" x14ac:dyDescent="0.25">
      <c r="A91" s="22"/>
      <c r="B91" s="11"/>
      <c r="C91" s="1118"/>
      <c r="D91" s="1115">
        <f t="shared" si="1"/>
        <v>0</v>
      </c>
      <c r="E91" s="1118"/>
      <c r="F91" s="1118"/>
      <c r="G91" s="1118"/>
      <c r="H91" s="1118"/>
      <c r="I91" s="1118"/>
      <c r="J91" s="1118"/>
      <c r="K91" s="2471"/>
    </row>
    <row r="92" spans="1:11" x14ac:dyDescent="0.25">
      <c r="A92" s="22"/>
      <c r="B92" s="11"/>
      <c r="C92" s="1118"/>
      <c r="D92" s="1115">
        <f t="shared" si="1"/>
        <v>0</v>
      </c>
      <c r="E92" s="1118"/>
      <c r="F92" s="1118"/>
      <c r="G92" s="1118"/>
      <c r="H92" s="1118"/>
      <c r="I92" s="1118"/>
      <c r="J92" s="1118"/>
      <c r="K92" s="2471"/>
    </row>
    <row r="93" spans="1:11" x14ac:dyDescent="0.25">
      <c r="A93" s="22"/>
      <c r="B93" s="11"/>
      <c r="C93" s="1118"/>
      <c r="D93" s="1115">
        <f t="shared" si="1"/>
        <v>0</v>
      </c>
      <c r="E93" s="1118"/>
      <c r="F93" s="1118"/>
      <c r="G93" s="1118"/>
      <c r="H93" s="1118"/>
      <c r="I93" s="1118"/>
      <c r="J93" s="1118"/>
      <c r="K93" s="2471"/>
    </row>
    <row r="94" spans="1:11" x14ac:dyDescent="0.25">
      <c r="A94" s="22"/>
      <c r="B94" s="11"/>
      <c r="C94" s="1118"/>
      <c r="D94" s="1115">
        <f t="shared" si="1"/>
        <v>0</v>
      </c>
      <c r="E94" s="1118"/>
      <c r="F94" s="1118"/>
      <c r="G94" s="1118"/>
      <c r="H94" s="1118"/>
      <c r="I94" s="1118"/>
      <c r="J94" s="1118"/>
      <c r="K94" s="2471"/>
    </row>
    <row r="95" spans="1:11" ht="20.100000000000001" customHeight="1" x14ac:dyDescent="0.25">
      <c r="A95" s="22"/>
      <c r="B95" s="11"/>
      <c r="C95" s="1118"/>
      <c r="D95" s="1115">
        <f t="shared" si="1"/>
        <v>0</v>
      </c>
      <c r="E95" s="1118"/>
      <c r="F95" s="1118"/>
      <c r="G95" s="1118"/>
      <c r="H95" s="1118"/>
      <c r="I95" s="1118"/>
      <c r="J95" s="1118"/>
      <c r="K95" s="2471"/>
    </row>
    <row r="96" spans="1:11" ht="20.100000000000001" customHeight="1" x14ac:dyDescent="0.25">
      <c r="A96" s="22"/>
      <c r="B96" s="11"/>
      <c r="C96" s="1118"/>
      <c r="D96" s="1115">
        <f t="shared" si="1"/>
        <v>0</v>
      </c>
      <c r="E96" s="1118"/>
      <c r="F96" s="1118"/>
      <c r="G96" s="1118"/>
      <c r="H96" s="1118"/>
      <c r="I96" s="1118"/>
      <c r="J96" s="1118"/>
      <c r="K96" s="2471"/>
    </row>
    <row r="97" spans="1:11" ht="20.100000000000001" customHeight="1" x14ac:dyDescent="0.25">
      <c r="A97" s="22"/>
      <c r="B97" s="11"/>
      <c r="C97" s="1115"/>
      <c r="D97" s="1115">
        <f t="shared" si="1"/>
        <v>0</v>
      </c>
      <c r="E97" s="1115"/>
      <c r="F97" s="1115"/>
      <c r="G97" s="1115"/>
      <c r="H97" s="1115"/>
      <c r="I97" s="1115"/>
      <c r="J97" s="1118"/>
      <c r="K97" s="2471"/>
    </row>
    <row r="98" spans="1:11" ht="20.100000000000001" customHeight="1" x14ac:dyDescent="0.25">
      <c r="A98" s="22"/>
      <c r="B98" s="11"/>
      <c r="C98" s="1118"/>
      <c r="D98" s="1115">
        <f t="shared" si="1"/>
        <v>0</v>
      </c>
      <c r="E98" s="1118"/>
      <c r="F98" s="1118"/>
      <c r="G98" s="1118"/>
      <c r="H98" s="1118"/>
      <c r="I98" s="1118"/>
      <c r="J98" s="1118"/>
      <c r="K98" s="2471"/>
    </row>
    <row r="99" spans="1:11" x14ac:dyDescent="0.25">
      <c r="A99" s="22"/>
      <c r="B99" s="11"/>
      <c r="C99" s="1118"/>
      <c r="D99" s="1115">
        <f t="shared" si="1"/>
        <v>0</v>
      </c>
      <c r="E99" s="1118"/>
      <c r="F99" s="1118"/>
      <c r="G99" s="1118"/>
      <c r="H99" s="1118"/>
      <c r="I99" s="1118"/>
      <c r="J99" s="1118"/>
      <c r="K99" s="2471"/>
    </row>
    <row r="100" spans="1:11" x14ac:dyDescent="0.25">
      <c r="A100" s="22"/>
      <c r="B100" s="11"/>
      <c r="C100" s="1118"/>
      <c r="D100" s="1115">
        <f t="shared" si="1"/>
        <v>0</v>
      </c>
      <c r="E100" s="1118"/>
      <c r="F100" s="1118"/>
      <c r="G100" s="1118"/>
      <c r="H100" s="1118"/>
      <c r="I100" s="1118"/>
      <c r="J100" s="1118"/>
      <c r="K100" s="2471"/>
    </row>
    <row r="101" spans="1:11" x14ac:dyDescent="0.25">
      <c r="A101" s="22"/>
      <c r="B101" s="11"/>
      <c r="C101" s="1118"/>
      <c r="D101" s="1115">
        <f t="shared" si="1"/>
        <v>0</v>
      </c>
      <c r="E101" s="1118"/>
      <c r="F101" s="1118"/>
      <c r="G101" s="1118"/>
      <c r="H101" s="1118"/>
      <c r="I101" s="1118"/>
      <c r="J101" s="1118"/>
      <c r="K101" s="2471"/>
    </row>
    <row r="102" spans="1:11" ht="20.100000000000001" customHeight="1" x14ac:dyDescent="0.25">
      <c r="A102" s="22"/>
      <c r="B102" s="11"/>
      <c r="C102" s="1118"/>
      <c r="D102" s="1115">
        <f t="shared" si="1"/>
        <v>0</v>
      </c>
      <c r="E102" s="1118"/>
      <c r="F102" s="1118"/>
      <c r="G102" s="1118"/>
      <c r="H102" s="1118"/>
      <c r="I102" s="1118"/>
      <c r="J102" s="1118"/>
      <c r="K102" s="2471"/>
    </row>
    <row r="103" spans="1:11" x14ac:dyDescent="0.25">
      <c r="A103" s="22"/>
      <c r="B103" s="11"/>
      <c r="C103" s="1118"/>
      <c r="D103" s="1115">
        <f t="shared" si="1"/>
        <v>0</v>
      </c>
      <c r="E103" s="1118"/>
      <c r="F103" s="1118"/>
      <c r="G103" s="1118"/>
      <c r="H103" s="1118"/>
      <c r="I103" s="1118"/>
      <c r="J103" s="1118"/>
      <c r="K103" s="2471"/>
    </row>
    <row r="104" spans="1:11" x14ac:dyDescent="0.25">
      <c r="A104" s="22"/>
      <c r="B104" s="11"/>
      <c r="C104" s="1118"/>
      <c r="D104" s="1115">
        <f t="shared" si="1"/>
        <v>0</v>
      </c>
      <c r="E104" s="1118"/>
      <c r="F104" s="1118"/>
      <c r="G104" s="1118"/>
      <c r="H104" s="1118"/>
      <c r="I104" s="1118"/>
      <c r="J104" s="1118"/>
      <c r="K104" s="2471"/>
    </row>
    <row r="105" spans="1:11" x14ac:dyDescent="0.25">
      <c r="A105" s="22"/>
      <c r="B105" s="11"/>
      <c r="C105" s="1118"/>
      <c r="D105" s="1115">
        <f t="shared" si="1"/>
        <v>0</v>
      </c>
      <c r="E105" s="1118"/>
      <c r="F105" s="1118"/>
      <c r="G105" s="1118"/>
      <c r="H105" s="1118"/>
      <c r="I105" s="1118"/>
      <c r="J105" s="1118"/>
      <c r="K105" s="2471"/>
    </row>
    <row r="106" spans="1:11" ht="20.100000000000001" customHeight="1" x14ac:dyDescent="0.25">
      <c r="A106" s="22"/>
      <c r="B106" s="11"/>
      <c r="C106" s="1118"/>
      <c r="D106" s="1115">
        <f t="shared" si="1"/>
        <v>0</v>
      </c>
      <c r="E106" s="1118"/>
      <c r="F106" s="1118"/>
      <c r="G106" s="1118"/>
      <c r="H106" s="1118"/>
      <c r="I106" s="1118"/>
      <c r="J106" s="1118"/>
      <c r="K106" s="2471"/>
    </row>
    <row r="107" spans="1:11" ht="20.100000000000001" customHeight="1" x14ac:dyDescent="0.25">
      <c r="A107" s="22"/>
      <c r="B107" s="11"/>
      <c r="C107" s="1118"/>
      <c r="D107" s="1115">
        <f t="shared" si="1"/>
        <v>0</v>
      </c>
      <c r="E107" s="1118"/>
      <c r="F107" s="1118"/>
      <c r="G107" s="1118"/>
      <c r="H107" s="1118"/>
      <c r="I107" s="1118"/>
      <c r="J107" s="1118"/>
      <c r="K107" s="2471"/>
    </row>
    <row r="108" spans="1:11" x14ac:dyDescent="0.25">
      <c r="A108" s="22"/>
      <c r="B108" s="11"/>
      <c r="C108" s="1118"/>
      <c r="D108" s="1115">
        <f t="shared" si="1"/>
        <v>0</v>
      </c>
      <c r="E108" s="1118"/>
      <c r="F108" s="1118"/>
      <c r="G108" s="1118"/>
      <c r="H108" s="1118"/>
      <c r="I108" s="1118"/>
      <c r="J108" s="1118"/>
      <c r="K108" s="2471"/>
    </row>
    <row r="109" spans="1:11" x14ac:dyDescent="0.25">
      <c r="A109" s="22"/>
      <c r="B109" s="11"/>
      <c r="C109" s="1118"/>
      <c r="D109" s="1115">
        <f t="shared" si="1"/>
        <v>0</v>
      </c>
      <c r="E109" s="1118"/>
      <c r="F109" s="1118"/>
      <c r="G109" s="1118"/>
      <c r="H109" s="1118"/>
      <c r="I109" s="1118"/>
      <c r="J109" s="1118"/>
      <c r="K109" s="2471"/>
    </row>
    <row r="110" spans="1:11" x14ac:dyDescent="0.25">
      <c r="A110" s="22"/>
      <c r="B110" s="11"/>
      <c r="C110" s="1118"/>
      <c r="D110" s="1115">
        <f t="shared" si="1"/>
        <v>0</v>
      </c>
      <c r="E110" s="1118"/>
      <c r="F110" s="1118"/>
      <c r="G110" s="1118"/>
      <c r="H110" s="1118"/>
      <c r="I110" s="1118"/>
      <c r="J110" s="1118"/>
      <c r="K110" s="2471"/>
    </row>
    <row r="111" spans="1:11" x14ac:dyDescent="0.25">
      <c r="A111" s="22"/>
      <c r="B111" s="11"/>
      <c r="C111" s="1115"/>
      <c r="D111" s="1115">
        <f t="shared" si="1"/>
        <v>0</v>
      </c>
      <c r="E111" s="1115"/>
      <c r="F111" s="1115"/>
      <c r="G111" s="1115"/>
      <c r="H111" s="1115"/>
      <c r="I111" s="1115"/>
      <c r="J111" s="1118"/>
      <c r="K111" s="2471"/>
    </row>
    <row r="112" spans="1:11" x14ac:dyDescent="0.25">
      <c r="A112" s="22"/>
      <c r="B112" s="11"/>
      <c r="C112" s="1118"/>
      <c r="D112" s="1115">
        <f t="shared" si="1"/>
        <v>0</v>
      </c>
      <c r="E112" s="1118"/>
      <c r="F112" s="1118"/>
      <c r="G112" s="1118"/>
      <c r="H112" s="1118"/>
      <c r="I112" s="1118"/>
      <c r="J112" s="1118"/>
      <c r="K112" s="2471"/>
    </row>
    <row r="113" spans="1:5" x14ac:dyDescent="0.25">
      <c r="A113" s="22"/>
      <c r="B113" s="11"/>
      <c r="D113" s="1115">
        <f t="shared" si="1"/>
        <v>0</v>
      </c>
      <c r="E113" s="1118"/>
    </row>
    <row r="114" spans="1:5" ht="20.100000000000001" customHeight="1" x14ac:dyDescent="0.25">
      <c r="A114" s="22"/>
      <c r="B114" s="11"/>
      <c r="D114" s="1115">
        <f t="shared" si="1"/>
        <v>0</v>
      </c>
      <c r="E114" s="1118"/>
    </row>
    <row r="115" spans="1:5" ht="20.100000000000001" customHeight="1" x14ac:dyDescent="0.25">
      <c r="A115" s="22"/>
      <c r="B115" s="11"/>
      <c r="D115" s="1115"/>
      <c r="E115" s="1118"/>
    </row>
    <row r="116" spans="1:5" ht="20.100000000000001" customHeight="1" x14ac:dyDescent="0.25">
      <c r="A116" s="22"/>
      <c r="B116" s="11"/>
      <c r="D116" s="108"/>
    </row>
    <row r="117" spans="1:5" ht="20.100000000000001" customHeight="1" x14ac:dyDescent="0.25">
      <c r="A117" s="22"/>
      <c r="B117" s="11"/>
      <c r="D117" s="108"/>
    </row>
    <row r="118" spans="1:5" x14ac:dyDescent="0.25">
      <c r="A118" s="22"/>
      <c r="B118" s="11"/>
      <c r="D118" s="108"/>
    </row>
    <row r="119" spans="1:5" ht="20.100000000000001" customHeight="1" x14ac:dyDescent="0.25">
      <c r="A119" s="22"/>
      <c r="B119" s="11"/>
      <c r="D119" s="108"/>
    </row>
    <row r="120" spans="1:5" ht="20.100000000000001" customHeight="1" x14ac:dyDescent="0.25">
      <c r="A120" s="22"/>
      <c r="B120" s="11"/>
      <c r="D120" s="108"/>
    </row>
    <row r="121" spans="1:5" ht="20.100000000000001" customHeight="1" x14ac:dyDescent="0.25">
      <c r="A121" s="22"/>
      <c r="B121" s="11"/>
      <c r="D121" s="108"/>
    </row>
    <row r="122" spans="1:5" ht="20.100000000000001" customHeight="1" x14ac:dyDescent="0.25">
      <c r="A122" s="22"/>
      <c r="B122" s="11"/>
      <c r="D122" s="108"/>
    </row>
    <row r="123" spans="1:5" ht="20.100000000000001" customHeight="1" x14ac:dyDescent="0.25">
      <c r="A123" s="22"/>
      <c r="B123" s="11"/>
      <c r="D123" s="108"/>
    </row>
    <row r="124" spans="1:5" ht="20.100000000000001" customHeight="1" x14ac:dyDescent="0.25">
      <c r="A124" s="22"/>
      <c r="B124" s="11"/>
      <c r="D124" s="108"/>
    </row>
    <row r="125" spans="1:5" ht="20.100000000000001" customHeight="1" x14ac:dyDescent="0.25">
      <c r="A125" s="22"/>
      <c r="B125" s="11"/>
      <c r="D125" s="108"/>
    </row>
    <row r="126" spans="1:5" ht="20.100000000000001" customHeight="1" x14ac:dyDescent="0.25">
      <c r="A126" s="22"/>
      <c r="B126" s="11"/>
      <c r="D126" s="108"/>
    </row>
    <row r="127" spans="1:5" x14ac:dyDescent="0.25">
      <c r="A127" s="22"/>
      <c r="B127" s="11"/>
      <c r="D127" s="108"/>
    </row>
    <row r="128" spans="1:5" ht="20.100000000000001" customHeight="1" x14ac:dyDescent="0.25">
      <c r="A128" s="22"/>
      <c r="B128" s="11"/>
      <c r="D128" s="108"/>
    </row>
    <row r="129" spans="1:9" x14ac:dyDescent="0.25">
      <c r="A129" s="22"/>
      <c r="B129" s="11"/>
      <c r="D129" s="108"/>
    </row>
    <row r="130" spans="1:9" x14ac:dyDescent="0.25">
      <c r="A130" s="22"/>
      <c r="B130" s="11"/>
      <c r="D130" s="108"/>
    </row>
    <row r="131" spans="1:9" x14ac:dyDescent="0.25">
      <c r="A131" s="22"/>
      <c r="B131" s="11"/>
      <c r="D131" s="108"/>
    </row>
    <row r="132" spans="1:9" x14ac:dyDescent="0.25">
      <c r="A132" s="22"/>
      <c r="B132" s="11"/>
      <c r="D132" s="108"/>
    </row>
    <row r="133" spans="1:9" x14ac:dyDescent="0.25">
      <c r="A133" s="22"/>
      <c r="B133" s="11"/>
      <c r="D133" s="108"/>
    </row>
    <row r="134" spans="1:9" x14ac:dyDescent="0.25">
      <c r="A134" s="22"/>
      <c r="B134" s="11"/>
      <c r="D134" s="108"/>
    </row>
    <row r="135" spans="1:9" x14ac:dyDescent="0.25">
      <c r="A135" s="22"/>
      <c r="B135" s="11"/>
      <c r="D135" s="108"/>
    </row>
    <row r="136" spans="1:9" x14ac:dyDescent="0.25">
      <c r="A136" s="22"/>
      <c r="B136" s="11"/>
      <c r="C136" s="108"/>
      <c r="D136" s="108"/>
      <c r="E136" s="108"/>
      <c r="F136" s="108"/>
      <c r="G136" s="108"/>
      <c r="H136" s="108"/>
      <c r="I136" s="108"/>
    </row>
    <row r="137" spans="1:9" x14ac:dyDescent="0.25">
      <c r="A137" s="22"/>
      <c r="B137" s="11"/>
      <c r="D137" s="108"/>
    </row>
    <row r="138" spans="1:9" x14ac:dyDescent="0.25">
      <c r="A138" s="22"/>
      <c r="B138" s="11"/>
      <c r="D138" s="108"/>
    </row>
    <row r="139" spans="1:9" x14ac:dyDescent="0.25">
      <c r="A139" s="22"/>
      <c r="B139" s="11"/>
      <c r="D139" s="108"/>
    </row>
    <row r="140" spans="1:9" x14ac:dyDescent="0.25">
      <c r="A140" s="22"/>
      <c r="B140" s="11"/>
      <c r="D140" s="108"/>
    </row>
    <row r="141" spans="1:9" x14ac:dyDescent="0.25">
      <c r="A141" s="22"/>
      <c r="B141" s="11"/>
      <c r="D141" s="108"/>
    </row>
    <row r="142" spans="1:9" x14ac:dyDescent="0.25">
      <c r="A142" s="22"/>
      <c r="B142" s="11"/>
      <c r="D142" s="108"/>
    </row>
    <row r="143" spans="1:9" x14ac:dyDescent="0.25">
      <c r="A143" s="22"/>
      <c r="B143" s="11"/>
      <c r="D143" s="108"/>
    </row>
    <row r="144" spans="1:9" x14ac:dyDescent="0.25">
      <c r="A144" s="22"/>
      <c r="B144" s="11"/>
      <c r="D144" s="108"/>
    </row>
    <row r="145" spans="1:4" x14ac:dyDescent="0.25">
      <c r="A145" s="22"/>
      <c r="B145" s="11"/>
      <c r="D145" s="108"/>
    </row>
    <row r="146" spans="1:4" x14ac:dyDescent="0.25">
      <c r="A146" s="22"/>
      <c r="B146" s="11"/>
      <c r="D146" s="108"/>
    </row>
    <row r="147" spans="1:4" x14ac:dyDescent="0.25">
      <c r="A147" s="22"/>
      <c r="B147" s="11"/>
      <c r="D147" s="108"/>
    </row>
    <row r="148" spans="1:4" x14ac:dyDescent="0.25">
      <c r="A148" s="22"/>
      <c r="B148" s="11"/>
      <c r="D148" s="108"/>
    </row>
    <row r="149" spans="1:4" x14ac:dyDescent="0.25">
      <c r="A149" s="22"/>
      <c r="B149" s="11"/>
      <c r="D149" s="108"/>
    </row>
    <row r="150" spans="1:4" x14ac:dyDescent="0.25">
      <c r="A150" s="22"/>
      <c r="B150" s="11"/>
      <c r="D150" s="108"/>
    </row>
    <row r="151" spans="1:4" x14ac:dyDescent="0.25">
      <c r="A151" s="22"/>
      <c r="B151" s="11"/>
      <c r="D151" s="108"/>
    </row>
    <row r="152" spans="1:4" x14ac:dyDescent="0.25">
      <c r="A152" s="22"/>
      <c r="B152" s="11"/>
      <c r="D152" s="108"/>
    </row>
    <row r="153" spans="1:4" x14ac:dyDescent="0.25">
      <c r="A153" s="22"/>
      <c r="B153" s="11"/>
      <c r="D153" s="108"/>
    </row>
    <row r="154" spans="1:4" x14ac:dyDescent="0.25">
      <c r="A154" s="22"/>
      <c r="B154" s="11"/>
      <c r="D154" s="108"/>
    </row>
    <row r="155" spans="1:4" x14ac:dyDescent="0.25">
      <c r="A155" s="22"/>
      <c r="B155" s="11"/>
      <c r="D155" s="108"/>
    </row>
    <row r="156" spans="1:4" x14ac:dyDescent="0.25">
      <c r="A156" s="22"/>
      <c r="B156" s="11"/>
      <c r="D156" s="108"/>
    </row>
    <row r="157" spans="1:4" x14ac:dyDescent="0.25">
      <c r="A157" s="22"/>
      <c r="B157" s="11"/>
      <c r="D157" s="108"/>
    </row>
    <row r="158" spans="1:4" x14ac:dyDescent="0.25">
      <c r="A158" s="22"/>
      <c r="B158" s="11"/>
      <c r="D158" s="108"/>
    </row>
  </sheetData>
  <autoFilter ref="B6:K6"/>
  <customSheetViews>
    <customSheetView guid="{A61807DE-1A9F-4D9E-AA9C-2C2A4B8D3195}" showAutoFilter="1">
      <pane ySplit="6" topLeftCell="A61" activePane="bottomLeft" state="frozen"/>
      <selection pane="bottomLeft" activeCell="I74" sqref="I74"/>
      <pageMargins left="0.7" right="0.7" top="0.75" bottom="0.75" header="0.3" footer="0.3"/>
      <autoFilter ref="B6:B172"/>
    </customSheetView>
    <customSheetView guid="{C5727CAE-36E7-4F5C-A23D-3D3BFC529126}" showAutoFilter="1">
      <pane ySplit="6" topLeftCell="A61" activePane="bottomLeft" state="frozen"/>
      <selection pane="bottomLeft" activeCell="I74" sqref="I74"/>
      <pageMargins left="0.7" right="0.7" top="0.75" bottom="0.75" header="0.3" footer="0.3"/>
      <autoFilter ref="B6:B172"/>
    </customSheetView>
    <customSheetView guid="{DA733677-58EB-43A1-AB08-BCD2B2774334}" showAutoFilter="1">
      <pane ySplit="6" topLeftCell="A61" activePane="bottomLeft" state="frozen"/>
      <selection pane="bottomLeft" activeCell="I74" sqref="I74"/>
      <pageMargins left="0.7" right="0.7" top="0.75" bottom="0.75" header="0.3" footer="0.3"/>
      <autoFilter ref="B6:B172"/>
    </customSheetView>
  </customSheetViews>
  <mergeCells count="44">
    <mergeCell ref="C45:J45"/>
    <mergeCell ref="C22:J22"/>
    <mergeCell ref="C20:J20"/>
    <mergeCell ref="C64:J64"/>
    <mergeCell ref="C57:J57"/>
    <mergeCell ref="C61:J61"/>
    <mergeCell ref="C11:J11"/>
    <mergeCell ref="C15:J15"/>
    <mergeCell ref="I5:J5"/>
    <mergeCell ref="A1:L1"/>
    <mergeCell ref="A2:B2"/>
    <mergeCell ref="C2:F2"/>
    <mergeCell ref="G2:H2"/>
    <mergeCell ref="I2:J2"/>
    <mergeCell ref="K2:L2"/>
    <mergeCell ref="A3:B3"/>
    <mergeCell ref="A5:B5"/>
    <mergeCell ref="C5:F5"/>
    <mergeCell ref="A4:B4"/>
    <mergeCell ref="I4:J4"/>
    <mergeCell ref="C4:F4"/>
    <mergeCell ref="G4:H4"/>
    <mergeCell ref="A46:A47"/>
    <mergeCell ref="C47:J47"/>
    <mergeCell ref="A54:A55"/>
    <mergeCell ref="C54:J54"/>
    <mergeCell ref="C53:J53"/>
    <mergeCell ref="C46:J46"/>
    <mergeCell ref="K3:L3"/>
    <mergeCell ref="K4:L4"/>
    <mergeCell ref="K5:L5"/>
    <mergeCell ref="C76:J76"/>
    <mergeCell ref="C75:J75"/>
    <mergeCell ref="C74:J74"/>
    <mergeCell ref="C70:J70"/>
    <mergeCell ref="C69:J69"/>
    <mergeCell ref="C65:J65"/>
    <mergeCell ref="C66:J66"/>
    <mergeCell ref="C3:F3"/>
    <mergeCell ref="G3:H3"/>
    <mergeCell ref="I3:J3"/>
    <mergeCell ref="C10:J10"/>
    <mergeCell ref="C17:J17"/>
    <mergeCell ref="C14:J14"/>
  </mergeCell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FFFF00"/>
  </sheetPr>
  <dimension ref="A1:M358"/>
  <sheetViews>
    <sheetView workbookViewId="0">
      <pane ySplit="6" topLeftCell="A163" activePane="bottomLeft" state="frozen"/>
      <selection activeCell="C163" sqref="C163:J163"/>
      <selection pane="bottomLeft" activeCell="C174" sqref="C174:E174"/>
    </sheetView>
  </sheetViews>
  <sheetFormatPr defaultRowHeight="15.75" x14ac:dyDescent="0.25"/>
  <cols>
    <col min="1" max="1" width="11.85546875" style="24" customWidth="1"/>
    <col min="2" max="10" width="10.140625" style="23" customWidth="1"/>
    <col min="11" max="11" width="15.7109375" style="2453" customWidth="1"/>
    <col min="12" max="12" width="57.5703125" style="3" customWidth="1"/>
    <col min="13" max="16384" width="9.140625" style="10"/>
  </cols>
  <sheetData>
    <row r="1" spans="1:13" s="2" customFormat="1" ht="30.75" customHeight="1" thickTop="1" x14ac:dyDescent="0.25">
      <c r="A1" s="3465" t="s">
        <v>577</v>
      </c>
      <c r="B1" s="3466"/>
      <c r="C1" s="3466"/>
      <c r="D1" s="3466"/>
      <c r="E1" s="3466"/>
      <c r="F1" s="3466"/>
      <c r="G1" s="3466"/>
      <c r="H1" s="3466"/>
      <c r="I1" s="3466"/>
      <c r="J1" s="3466"/>
      <c r="K1" s="3466"/>
      <c r="L1" s="3467"/>
      <c r="M1" s="1"/>
    </row>
    <row r="2" spans="1:13" s="5" customFormat="1" ht="20.25" customHeight="1" x14ac:dyDescent="0.25">
      <c r="A2" s="3463" t="s">
        <v>259</v>
      </c>
      <c r="B2" s="3464"/>
      <c r="C2" s="3445">
        <f>(25+125+38)*25</f>
        <v>4700</v>
      </c>
      <c r="D2" s="3446"/>
      <c r="E2" s="3446"/>
      <c r="F2" s="3447"/>
      <c r="G2" s="3571" t="s">
        <v>4029</v>
      </c>
      <c r="H2" s="3572"/>
      <c r="I2" s="3437" t="s">
        <v>260</v>
      </c>
      <c r="J2" s="3438"/>
      <c r="K2" s="3500" t="s">
        <v>267</v>
      </c>
      <c r="L2" s="3501"/>
      <c r="M2" s="4"/>
    </row>
    <row r="3" spans="1:13" s="5" customFormat="1" ht="20.25" customHeight="1" x14ac:dyDescent="0.25">
      <c r="A3" s="3463" t="s">
        <v>261</v>
      </c>
      <c r="B3" s="3464"/>
      <c r="C3" s="3445" t="s">
        <v>279</v>
      </c>
      <c r="D3" s="3446"/>
      <c r="E3" s="3446"/>
      <c r="F3" s="3447"/>
      <c r="G3" s="3440"/>
      <c r="H3" s="3441"/>
      <c r="I3" s="3437" t="s">
        <v>262</v>
      </c>
      <c r="J3" s="3438"/>
      <c r="K3" s="3500" t="s">
        <v>274</v>
      </c>
      <c r="L3" s="3501"/>
      <c r="M3" s="4"/>
    </row>
    <row r="4" spans="1:13" s="5" customFormat="1" ht="20.25" customHeight="1" x14ac:dyDescent="0.25">
      <c r="A4" s="3463" t="s">
        <v>263</v>
      </c>
      <c r="B4" s="3464"/>
      <c r="C4" s="3445" t="s">
        <v>3042</v>
      </c>
      <c r="D4" s="3446"/>
      <c r="E4" s="3446"/>
      <c r="F4" s="3447"/>
      <c r="G4" s="3461"/>
      <c r="H4" s="3462"/>
      <c r="I4" s="3437" t="s">
        <v>264</v>
      </c>
      <c r="J4" s="3438"/>
      <c r="K4" s="3500" t="s">
        <v>4023</v>
      </c>
      <c r="L4" s="3501"/>
      <c r="M4" s="4"/>
    </row>
    <row r="5" spans="1:13" s="5" customFormat="1" ht="77.25" customHeight="1" thickBot="1" x14ac:dyDescent="0.3">
      <c r="A5" s="3448" t="s">
        <v>265</v>
      </c>
      <c r="B5" s="3449"/>
      <c r="C5" s="3450" t="s">
        <v>4025</v>
      </c>
      <c r="D5" s="3451"/>
      <c r="E5" s="3451"/>
      <c r="F5" s="3452"/>
      <c r="G5" s="3461"/>
      <c r="H5" s="3462"/>
      <c r="I5" s="3437" t="s">
        <v>397</v>
      </c>
      <c r="J5" s="3438"/>
      <c r="K5" s="3468" t="s">
        <v>3269</v>
      </c>
      <c r="L5" s="3469"/>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3" ht="20.100000000000001" customHeight="1" thickTop="1" x14ac:dyDescent="0.25">
      <c r="A7" s="19">
        <v>40590</v>
      </c>
      <c r="B7" s="20" t="s">
        <v>12</v>
      </c>
      <c r="C7" s="106">
        <v>187</v>
      </c>
      <c r="D7" s="106">
        <v>153</v>
      </c>
      <c r="E7" s="106">
        <v>18</v>
      </c>
      <c r="F7" s="106"/>
      <c r="G7" s="106">
        <v>135</v>
      </c>
      <c r="H7" s="106"/>
      <c r="I7" s="106"/>
      <c r="J7" s="106"/>
      <c r="K7" s="2770" t="s">
        <v>2072</v>
      </c>
      <c r="L7" s="21" t="s">
        <v>776</v>
      </c>
    </row>
    <row r="8" spans="1:13" ht="20.100000000000001" customHeight="1" x14ac:dyDescent="0.25">
      <c r="A8" s="22">
        <v>40616</v>
      </c>
      <c r="B8" s="11" t="s">
        <v>186</v>
      </c>
      <c r="H8" s="23">
        <v>5270</v>
      </c>
      <c r="I8" s="23">
        <v>100</v>
      </c>
      <c r="L8" s="3" t="s">
        <v>13</v>
      </c>
    </row>
    <row r="9" spans="1:13" ht="20.100000000000001" customHeight="1" x14ac:dyDescent="0.25">
      <c r="A9" s="22">
        <v>40675</v>
      </c>
      <c r="B9" s="11" t="s">
        <v>12</v>
      </c>
      <c r="C9" s="23">
        <v>173</v>
      </c>
      <c r="D9" s="23">
        <v>138</v>
      </c>
      <c r="E9" s="23">
        <v>20</v>
      </c>
      <c r="G9" s="23">
        <v>120</v>
      </c>
      <c r="L9" s="3" t="s">
        <v>25</v>
      </c>
    </row>
    <row r="10" spans="1:13" ht="20.100000000000001" customHeight="1" x14ac:dyDescent="0.25">
      <c r="A10" s="22">
        <v>40734</v>
      </c>
      <c r="B10" s="11" t="s">
        <v>419</v>
      </c>
      <c r="C10" s="3489" t="s">
        <v>3582</v>
      </c>
      <c r="D10" s="3489"/>
      <c r="E10" s="3489"/>
      <c r="F10" s="3489"/>
      <c r="G10" s="3489"/>
      <c r="H10" s="3489"/>
      <c r="I10" s="3489"/>
      <c r="J10" s="3489"/>
    </row>
    <row r="11" spans="1:13" ht="36" customHeight="1" x14ac:dyDescent="0.25">
      <c r="A11" s="22">
        <v>40737</v>
      </c>
      <c r="B11" s="11" t="s">
        <v>186</v>
      </c>
      <c r="H11" s="23">
        <v>3960</v>
      </c>
      <c r="I11" s="23">
        <v>95</v>
      </c>
      <c r="L11" s="32" t="s">
        <v>777</v>
      </c>
    </row>
    <row r="12" spans="1:13" ht="20.100000000000001" customHeight="1" x14ac:dyDescent="0.25">
      <c r="A12" s="36">
        <v>40787</v>
      </c>
      <c r="B12" s="37" t="s">
        <v>12</v>
      </c>
      <c r="C12" s="90">
        <v>160</v>
      </c>
      <c r="D12" s="90">
        <v>96</v>
      </c>
      <c r="E12" s="90">
        <v>40</v>
      </c>
      <c r="F12" s="90" t="s">
        <v>159</v>
      </c>
      <c r="G12" s="90">
        <v>120</v>
      </c>
      <c r="H12" s="90"/>
      <c r="I12" s="90"/>
      <c r="J12" s="90"/>
      <c r="K12" s="2523"/>
      <c r="L12" s="38" t="s">
        <v>169</v>
      </c>
    </row>
    <row r="13" spans="1:13" ht="20.100000000000001" customHeight="1" x14ac:dyDescent="0.25">
      <c r="A13" s="22">
        <v>40797</v>
      </c>
      <c r="B13" s="11" t="s">
        <v>186</v>
      </c>
      <c r="H13" s="23">
        <v>4825</v>
      </c>
      <c r="I13" s="23">
        <v>77</v>
      </c>
      <c r="L13" s="158" t="s">
        <v>173</v>
      </c>
    </row>
    <row r="14" spans="1:13" x14ac:dyDescent="0.25">
      <c r="A14" s="22">
        <v>40880</v>
      </c>
      <c r="B14" s="11" t="s">
        <v>186</v>
      </c>
      <c r="H14" s="23">
        <v>5050</v>
      </c>
      <c r="I14" s="23">
        <v>100</v>
      </c>
    </row>
    <row r="15" spans="1:13" ht="20.100000000000001" customHeight="1" thickBot="1" x14ac:dyDescent="0.3">
      <c r="A15" s="28">
        <v>40897</v>
      </c>
      <c r="B15" s="12" t="s">
        <v>12</v>
      </c>
      <c r="C15" s="116">
        <v>170</v>
      </c>
      <c r="D15" s="116">
        <v>102</v>
      </c>
      <c r="E15" s="116">
        <v>40</v>
      </c>
      <c r="F15" s="116"/>
      <c r="G15" s="116">
        <v>130</v>
      </c>
      <c r="H15" s="116"/>
      <c r="I15" s="116"/>
      <c r="J15" s="116"/>
      <c r="K15" s="2534"/>
      <c r="L15" s="13" t="s">
        <v>22</v>
      </c>
    </row>
    <row r="16" spans="1:13" ht="20.100000000000001" customHeight="1" thickTop="1" x14ac:dyDescent="0.25">
      <c r="A16" s="39">
        <v>40923</v>
      </c>
      <c r="B16" s="40" t="s">
        <v>186</v>
      </c>
      <c r="C16" s="105"/>
      <c r="D16" s="105"/>
      <c r="E16" s="105"/>
      <c r="F16" s="105"/>
      <c r="G16" s="105"/>
      <c r="H16" s="105">
        <v>4725</v>
      </c>
      <c r="I16" s="105">
        <v>100</v>
      </c>
      <c r="J16" s="105"/>
      <c r="K16" s="2496"/>
      <c r="L16" s="41" t="s">
        <v>18</v>
      </c>
    </row>
    <row r="17" spans="1:12" s="5" customFormat="1" ht="20.100000000000001" customHeight="1" x14ac:dyDescent="0.25">
      <c r="A17" s="36">
        <v>40931</v>
      </c>
      <c r="B17" s="37" t="s">
        <v>190</v>
      </c>
      <c r="C17" s="3493" t="s">
        <v>191</v>
      </c>
      <c r="D17" s="3494"/>
      <c r="E17" s="3494"/>
      <c r="F17" s="3494"/>
      <c r="G17" s="3494"/>
      <c r="H17" s="3494"/>
      <c r="I17" s="3494"/>
      <c r="J17" s="3495"/>
      <c r="K17" s="2482"/>
      <c r="L17" s="50"/>
    </row>
    <row r="18" spans="1:12" ht="20.100000000000001" customHeight="1" x14ac:dyDescent="0.25">
      <c r="A18" s="22">
        <v>40996</v>
      </c>
      <c r="B18" s="11" t="s">
        <v>12</v>
      </c>
      <c r="C18" s="23">
        <v>160</v>
      </c>
      <c r="D18" s="110">
        <f>+C18*(100-E18)/100</f>
        <v>88</v>
      </c>
      <c r="E18" s="23">
        <v>45</v>
      </c>
      <c r="G18" s="23">
        <v>145</v>
      </c>
      <c r="L18" s="3" t="s">
        <v>25</v>
      </c>
    </row>
    <row r="19" spans="1:12" ht="20.100000000000001" customHeight="1" x14ac:dyDescent="0.25">
      <c r="A19" s="36">
        <v>40997</v>
      </c>
      <c r="B19" s="37" t="s">
        <v>186</v>
      </c>
      <c r="C19" s="90"/>
      <c r="D19" s="90"/>
      <c r="E19" s="90"/>
      <c r="F19" s="90"/>
      <c r="G19" s="90"/>
      <c r="H19" s="90">
        <v>3450</v>
      </c>
      <c r="I19" s="90">
        <v>100</v>
      </c>
      <c r="J19" s="90"/>
      <c r="K19" s="2523"/>
      <c r="L19" s="70" t="s">
        <v>144</v>
      </c>
    </row>
    <row r="20" spans="1:12" ht="20.100000000000001" customHeight="1" x14ac:dyDescent="0.25">
      <c r="A20" s="36">
        <v>41001</v>
      </c>
      <c r="B20" s="37" t="s">
        <v>186</v>
      </c>
      <c r="C20" s="90"/>
      <c r="D20" s="113"/>
      <c r="E20" s="90"/>
      <c r="F20" s="90"/>
      <c r="G20" s="90"/>
      <c r="H20" s="90">
        <v>4370</v>
      </c>
      <c r="I20" s="90">
        <v>85</v>
      </c>
      <c r="J20" s="90"/>
      <c r="K20" s="2523"/>
      <c r="L20" s="148" t="s">
        <v>173</v>
      </c>
    </row>
    <row r="21" spans="1:12" ht="20.100000000000001" customHeight="1" x14ac:dyDescent="0.25">
      <c r="A21" s="22">
        <v>41009</v>
      </c>
      <c r="B21" s="11" t="s">
        <v>210</v>
      </c>
      <c r="C21" s="3489" t="s">
        <v>211</v>
      </c>
      <c r="D21" s="3489" t="e">
        <f>+C21*(100-E21)/100</f>
        <v>#VALUE!</v>
      </c>
      <c r="E21" s="3489"/>
      <c r="F21" s="3489"/>
      <c r="G21" s="3489"/>
      <c r="H21" s="3489"/>
      <c r="I21" s="3489"/>
      <c r="J21" s="3489"/>
    </row>
    <row r="22" spans="1:12" ht="27.75" customHeight="1" x14ac:dyDescent="0.25">
      <c r="A22" s="22">
        <v>41017</v>
      </c>
      <c r="B22" s="11" t="s">
        <v>16</v>
      </c>
      <c r="C22" s="3470" t="s">
        <v>1226</v>
      </c>
      <c r="D22" s="3471"/>
      <c r="E22" s="3471"/>
      <c r="F22" s="3471"/>
      <c r="G22" s="3471"/>
      <c r="H22" s="3471"/>
      <c r="I22" s="3471"/>
      <c r="J22" s="3472"/>
      <c r="K22" s="2462"/>
    </row>
    <row r="23" spans="1:12" ht="20.100000000000001" customHeight="1" x14ac:dyDescent="0.25">
      <c r="A23" s="22">
        <v>41024</v>
      </c>
      <c r="B23" s="11" t="s">
        <v>186</v>
      </c>
      <c r="D23" s="110"/>
      <c r="H23" s="23">
        <v>4790</v>
      </c>
      <c r="I23" s="23">
        <v>75</v>
      </c>
      <c r="L23" s="38" t="s">
        <v>219</v>
      </c>
    </row>
    <row r="24" spans="1:12" ht="20.100000000000001" customHeight="1" x14ac:dyDescent="0.25">
      <c r="A24" s="59">
        <v>41125</v>
      </c>
      <c r="B24" s="60" t="s">
        <v>12</v>
      </c>
      <c r="C24" s="133">
        <v>270</v>
      </c>
      <c r="D24" s="135">
        <f>+C24*(100-E24)/100</f>
        <v>148.5</v>
      </c>
      <c r="E24" s="133">
        <v>45</v>
      </c>
      <c r="F24" s="133"/>
      <c r="G24" s="133">
        <v>125</v>
      </c>
      <c r="H24" s="133"/>
      <c r="I24" s="133"/>
      <c r="J24" s="133"/>
      <c r="K24" s="2529"/>
      <c r="L24" s="61" t="s">
        <v>22</v>
      </c>
    </row>
    <row r="25" spans="1:12" ht="37.5" customHeight="1" x14ac:dyDescent="0.25">
      <c r="A25" s="22">
        <v>41132</v>
      </c>
      <c r="B25" s="11" t="s">
        <v>210</v>
      </c>
      <c r="C25" s="3476" t="s">
        <v>333</v>
      </c>
      <c r="D25" s="3478"/>
      <c r="E25" s="3478"/>
      <c r="F25" s="3478"/>
      <c r="G25" s="3478"/>
      <c r="H25" s="3478"/>
      <c r="I25" s="3478"/>
      <c r="J25" s="3477"/>
      <c r="K25" s="2469"/>
    </row>
    <row r="26" spans="1:12" ht="20.100000000000001" customHeight="1" x14ac:dyDescent="0.25">
      <c r="A26" s="22">
        <v>41156</v>
      </c>
      <c r="B26" s="11" t="s">
        <v>12</v>
      </c>
      <c r="C26" s="110">
        <v>220</v>
      </c>
      <c r="D26" s="110">
        <f>+C26*(100-E26)/100</f>
        <v>121</v>
      </c>
      <c r="E26" s="110">
        <v>45</v>
      </c>
      <c r="F26" s="110"/>
      <c r="G26" s="110">
        <v>110</v>
      </c>
      <c r="H26" s="110"/>
      <c r="I26" s="110"/>
      <c r="L26" s="3" t="s">
        <v>22</v>
      </c>
    </row>
    <row r="27" spans="1:12" x14ac:dyDescent="0.25">
      <c r="A27" s="22">
        <v>41229</v>
      </c>
      <c r="B27" s="11" t="s">
        <v>16</v>
      </c>
      <c r="C27" s="3470" t="s">
        <v>137</v>
      </c>
      <c r="D27" s="3471"/>
      <c r="E27" s="3471"/>
      <c r="F27" s="3471"/>
      <c r="G27" s="3471"/>
      <c r="H27" s="3471"/>
      <c r="I27" s="3471"/>
      <c r="J27" s="3472"/>
      <c r="K27" s="2462"/>
    </row>
    <row r="28" spans="1:12" ht="20.100000000000001" customHeight="1" x14ac:dyDescent="0.25">
      <c r="A28" s="22">
        <v>41244</v>
      </c>
      <c r="B28" s="11" t="s">
        <v>210</v>
      </c>
      <c r="C28" s="3470" t="s">
        <v>292</v>
      </c>
      <c r="D28" s="3471"/>
      <c r="E28" s="3471"/>
      <c r="F28" s="3471"/>
      <c r="G28" s="3471"/>
      <c r="H28" s="3471"/>
      <c r="I28" s="3471"/>
      <c r="J28" s="3472"/>
      <c r="K28" s="2462"/>
    </row>
    <row r="29" spans="1:12" ht="76.5" customHeight="1" x14ac:dyDescent="0.25">
      <c r="A29" s="22">
        <v>41248</v>
      </c>
      <c r="B29" s="420" t="s">
        <v>31</v>
      </c>
      <c r="C29" s="3476" t="s">
        <v>1227</v>
      </c>
      <c r="D29" s="3478"/>
      <c r="E29" s="3478"/>
      <c r="F29" s="3478"/>
      <c r="G29" s="3478"/>
      <c r="H29" s="3478"/>
      <c r="I29" s="3478"/>
      <c r="J29" s="3477"/>
      <c r="K29" s="2469"/>
      <c r="L29" s="1024" t="s">
        <v>2072</v>
      </c>
    </row>
    <row r="30" spans="1:12" ht="16.5" thickBot="1" x14ac:dyDescent="0.3">
      <c r="A30" s="33">
        <v>41265</v>
      </c>
      <c r="B30" s="34" t="s">
        <v>12</v>
      </c>
      <c r="C30" s="118">
        <v>225</v>
      </c>
      <c r="D30" s="118">
        <f>+C30*(100-E30)/100</f>
        <v>123.75</v>
      </c>
      <c r="E30" s="117">
        <v>45</v>
      </c>
      <c r="F30" s="117"/>
      <c r="G30" s="117">
        <v>120</v>
      </c>
      <c r="H30" s="117"/>
      <c r="I30" s="117"/>
      <c r="J30" s="117"/>
      <c r="K30" s="2456"/>
      <c r="L30" s="35" t="s">
        <v>662</v>
      </c>
    </row>
    <row r="31" spans="1:12" ht="20.100000000000001" customHeight="1" thickTop="1" x14ac:dyDescent="0.25">
      <c r="A31" s="19">
        <v>41287</v>
      </c>
      <c r="B31" s="20" t="s">
        <v>186</v>
      </c>
      <c r="C31" s="106"/>
      <c r="D31" s="111"/>
      <c r="E31" s="106"/>
      <c r="F31" s="106"/>
      <c r="G31" s="106"/>
      <c r="H31" s="106">
        <v>4405</v>
      </c>
      <c r="I31" s="106">
        <v>100</v>
      </c>
      <c r="J31" s="106"/>
      <c r="K31" s="2665"/>
      <c r="L31" s="21" t="s">
        <v>131</v>
      </c>
    </row>
    <row r="32" spans="1:12" x14ac:dyDescent="0.25">
      <c r="A32" s="22">
        <v>41340</v>
      </c>
      <c r="B32" s="11" t="s">
        <v>12</v>
      </c>
      <c r="C32" s="23">
        <v>200</v>
      </c>
      <c r="D32" s="110">
        <f>+C32*(100-E32)/100</f>
        <v>110</v>
      </c>
      <c r="E32" s="23">
        <v>45</v>
      </c>
      <c r="G32" s="23">
        <v>125</v>
      </c>
      <c r="L32" s="3" t="s">
        <v>310</v>
      </c>
    </row>
    <row r="33" spans="1:12" ht="20.100000000000001" customHeight="1" x14ac:dyDescent="0.25">
      <c r="A33" s="22">
        <v>41504</v>
      </c>
      <c r="B33" s="11" t="s">
        <v>210</v>
      </c>
      <c r="C33" s="3470" t="s">
        <v>231</v>
      </c>
      <c r="D33" s="3471"/>
      <c r="E33" s="3471"/>
      <c r="F33" s="3471"/>
      <c r="G33" s="3471"/>
      <c r="H33" s="3471"/>
      <c r="I33" s="3471"/>
      <c r="J33" s="3472"/>
      <c r="K33" s="2462"/>
    </row>
    <row r="34" spans="1:12" ht="20.100000000000001" customHeight="1" x14ac:dyDescent="0.25">
      <c r="A34" s="22">
        <v>41542</v>
      </c>
      <c r="B34" s="11" t="s">
        <v>186</v>
      </c>
      <c r="D34" s="110"/>
      <c r="H34" s="23">
        <v>4465</v>
      </c>
      <c r="I34" s="23">
        <v>97</v>
      </c>
      <c r="L34" s="3" t="s">
        <v>40</v>
      </c>
    </row>
    <row r="35" spans="1:12" ht="16.5" thickBot="1" x14ac:dyDescent="0.3">
      <c r="A35" s="28">
        <v>41557</v>
      </c>
      <c r="B35" s="12" t="s">
        <v>12</v>
      </c>
      <c r="C35" s="116">
        <v>210</v>
      </c>
      <c r="D35" s="129">
        <f>+C35*(100-E35)/100</f>
        <v>115.5</v>
      </c>
      <c r="E35" s="116">
        <v>45</v>
      </c>
      <c r="F35" s="116"/>
      <c r="G35" s="116">
        <v>115</v>
      </c>
      <c r="H35" s="116"/>
      <c r="I35" s="116"/>
      <c r="J35" s="116"/>
      <c r="K35" s="2534"/>
      <c r="L35" s="13" t="s">
        <v>310</v>
      </c>
    </row>
    <row r="36" spans="1:12" ht="20.100000000000001" customHeight="1" thickTop="1" x14ac:dyDescent="0.25">
      <c r="A36" s="39">
        <v>41652</v>
      </c>
      <c r="B36" s="40" t="s">
        <v>186</v>
      </c>
      <c r="C36" s="105"/>
      <c r="D36" s="114"/>
      <c r="E36" s="105"/>
      <c r="F36" s="105"/>
      <c r="G36" s="105"/>
      <c r="H36" s="105">
        <v>4565</v>
      </c>
      <c r="I36" s="105">
        <v>97</v>
      </c>
      <c r="J36" s="105"/>
      <c r="K36" s="2496"/>
      <c r="L36" s="140" t="s">
        <v>40</v>
      </c>
    </row>
    <row r="37" spans="1:12" ht="20.100000000000001" customHeight="1" x14ac:dyDescent="0.25">
      <c r="A37" s="36">
        <v>41743</v>
      </c>
      <c r="B37" s="37" t="s">
        <v>12</v>
      </c>
      <c r="C37" s="90">
        <v>165</v>
      </c>
      <c r="D37" s="113">
        <f>+C37*(100-E37)/100</f>
        <v>90.75</v>
      </c>
      <c r="E37" s="90">
        <v>45</v>
      </c>
      <c r="F37" s="90"/>
      <c r="G37" s="90">
        <v>140</v>
      </c>
      <c r="H37" s="90"/>
      <c r="I37" s="90"/>
      <c r="J37" s="90"/>
      <c r="K37" s="2523"/>
      <c r="L37" s="125" t="s">
        <v>420</v>
      </c>
    </row>
    <row r="38" spans="1:12" x14ac:dyDescent="0.25">
      <c r="A38" s="36">
        <v>41748</v>
      </c>
      <c r="B38" s="37" t="s">
        <v>12</v>
      </c>
      <c r="C38" s="123">
        <v>180</v>
      </c>
      <c r="D38" s="123">
        <f>+C38*(100-E38)/100</f>
        <v>99</v>
      </c>
      <c r="E38" s="123">
        <v>45</v>
      </c>
      <c r="F38" s="123"/>
      <c r="G38" s="123">
        <v>150</v>
      </c>
      <c r="H38" s="123"/>
      <c r="I38" s="123"/>
      <c r="J38" s="90"/>
      <c r="K38" s="2523"/>
      <c r="L38" s="38" t="s">
        <v>302</v>
      </c>
    </row>
    <row r="39" spans="1:12" ht="18" customHeight="1" x14ac:dyDescent="0.25">
      <c r="A39" s="22">
        <v>41754</v>
      </c>
      <c r="B39" s="11" t="s">
        <v>210</v>
      </c>
      <c r="C39" s="3476" t="s">
        <v>469</v>
      </c>
      <c r="D39" s="3478"/>
      <c r="E39" s="3478"/>
      <c r="F39" s="3478"/>
      <c r="G39" s="3478"/>
      <c r="H39" s="3478"/>
      <c r="I39" s="3478"/>
      <c r="J39" s="3477"/>
      <c r="K39" s="2469"/>
    </row>
    <row r="40" spans="1:12" ht="20.100000000000001" customHeight="1" x14ac:dyDescent="0.25">
      <c r="A40" s="59">
        <v>41805</v>
      </c>
      <c r="B40" s="60" t="s">
        <v>186</v>
      </c>
      <c r="C40" s="133"/>
      <c r="D40" s="134"/>
      <c r="E40" s="133"/>
      <c r="F40" s="133"/>
      <c r="G40" s="133"/>
      <c r="H40" s="133">
        <v>5065</v>
      </c>
      <c r="I40" s="133">
        <v>96</v>
      </c>
      <c r="J40" s="133"/>
      <c r="K40" s="2529"/>
      <c r="L40" s="61" t="s">
        <v>40</v>
      </c>
    </row>
    <row r="41" spans="1:12" ht="20.100000000000001" customHeight="1" x14ac:dyDescent="0.25">
      <c r="A41" s="22">
        <v>41812</v>
      </c>
      <c r="B41" s="11" t="s">
        <v>12</v>
      </c>
      <c r="C41" s="23">
        <v>235</v>
      </c>
      <c r="D41" s="108">
        <f>+C41*(100-E41)/100</f>
        <v>141</v>
      </c>
      <c r="E41" s="23">
        <v>40</v>
      </c>
      <c r="G41" s="23">
        <v>125</v>
      </c>
      <c r="L41" s="3" t="s">
        <v>22</v>
      </c>
    </row>
    <row r="42" spans="1:12" ht="20.100000000000001" customHeight="1" x14ac:dyDescent="0.25">
      <c r="A42" s="22">
        <v>41829</v>
      </c>
      <c r="B42" s="11" t="s">
        <v>16</v>
      </c>
      <c r="C42" s="3470" t="s">
        <v>1228</v>
      </c>
      <c r="D42" s="3471"/>
      <c r="E42" s="3471"/>
      <c r="F42" s="3471"/>
      <c r="G42" s="3471"/>
      <c r="H42" s="3471"/>
      <c r="I42" s="3471"/>
      <c r="J42" s="3472"/>
      <c r="K42" s="2462"/>
    </row>
    <row r="43" spans="1:12" ht="32.25" customHeight="1" x14ac:dyDescent="0.25">
      <c r="A43" s="22">
        <v>41832</v>
      </c>
      <c r="B43" s="11" t="s">
        <v>16</v>
      </c>
      <c r="C43" s="3476" t="s">
        <v>470</v>
      </c>
      <c r="D43" s="3478"/>
      <c r="E43" s="3478"/>
      <c r="F43" s="3478"/>
      <c r="G43" s="3478"/>
      <c r="H43" s="3478"/>
      <c r="I43" s="3478"/>
      <c r="J43" s="3477"/>
      <c r="K43" s="2469"/>
      <c r="L43" s="159"/>
    </row>
    <row r="44" spans="1:12" x14ac:dyDescent="0.25">
      <c r="A44" s="3459">
        <v>41933</v>
      </c>
      <c r="B44" s="11" t="s">
        <v>12</v>
      </c>
      <c r="C44" s="23">
        <v>210</v>
      </c>
      <c r="D44" s="108">
        <f>+C44*(100-E44)/100</f>
        <v>126</v>
      </c>
      <c r="E44" s="23">
        <v>40</v>
      </c>
      <c r="G44" s="23">
        <v>110</v>
      </c>
      <c r="L44" s="124" t="s">
        <v>310</v>
      </c>
    </row>
    <row r="45" spans="1:12" ht="48" customHeight="1" x14ac:dyDescent="0.25">
      <c r="A45" s="3460"/>
      <c r="B45" s="11" t="s">
        <v>210</v>
      </c>
      <c r="C45" s="3476" t="s">
        <v>1229</v>
      </c>
      <c r="D45" s="3478"/>
      <c r="E45" s="3478"/>
      <c r="F45" s="3478"/>
      <c r="G45" s="3478"/>
      <c r="H45" s="3478"/>
      <c r="I45" s="3478"/>
      <c r="J45" s="3477"/>
      <c r="K45" s="2469"/>
      <c r="L45" s="124"/>
    </row>
    <row r="46" spans="1:12" ht="31.5" customHeight="1" x14ac:dyDescent="0.25">
      <c r="A46" s="22">
        <v>41944</v>
      </c>
      <c r="B46" s="11" t="s">
        <v>210</v>
      </c>
      <c r="C46" s="3476" t="s">
        <v>1230</v>
      </c>
      <c r="D46" s="3478"/>
      <c r="E46" s="3478"/>
      <c r="F46" s="3478"/>
      <c r="G46" s="3478"/>
      <c r="H46" s="3478"/>
      <c r="I46" s="3478"/>
      <c r="J46" s="3477"/>
      <c r="K46" s="2469"/>
      <c r="L46" s="124"/>
    </row>
    <row r="47" spans="1:12" ht="33" customHeight="1" x14ac:dyDescent="0.25">
      <c r="A47" s="22">
        <v>41949</v>
      </c>
      <c r="B47" s="11" t="s">
        <v>210</v>
      </c>
      <c r="C47" s="3476" t="s">
        <v>1231</v>
      </c>
      <c r="D47" s="3478"/>
      <c r="E47" s="3478"/>
      <c r="F47" s="3478"/>
      <c r="G47" s="3478"/>
      <c r="H47" s="3478"/>
      <c r="I47" s="3478"/>
      <c r="J47" s="3477"/>
      <c r="K47" s="2469"/>
      <c r="L47" s="124"/>
    </row>
    <row r="48" spans="1:12" x14ac:dyDescent="0.25">
      <c r="A48" s="22">
        <v>41958</v>
      </c>
      <c r="B48" s="11" t="s">
        <v>186</v>
      </c>
      <c r="D48" s="108"/>
      <c r="H48" s="23">
        <v>5005</v>
      </c>
      <c r="I48" s="23">
        <v>100</v>
      </c>
      <c r="L48" s="3" t="s">
        <v>778</v>
      </c>
    </row>
    <row r="49" spans="1:12" ht="16.5" thickBot="1" x14ac:dyDescent="0.3">
      <c r="A49" s="14">
        <v>41973</v>
      </c>
      <c r="B49" s="15" t="s">
        <v>12</v>
      </c>
      <c r="C49" s="130">
        <v>180</v>
      </c>
      <c r="D49" s="131">
        <f>+C49*(100-E49)/100</f>
        <v>108</v>
      </c>
      <c r="E49" s="130">
        <v>40</v>
      </c>
      <c r="F49" s="130"/>
      <c r="G49" s="130">
        <v>125</v>
      </c>
      <c r="H49" s="130"/>
      <c r="I49" s="130"/>
      <c r="J49" s="130"/>
      <c r="K49" s="2553"/>
      <c r="L49" s="55" t="s">
        <v>775</v>
      </c>
    </row>
    <row r="50" spans="1:12" ht="34.5" customHeight="1" thickTop="1" x14ac:dyDescent="0.25">
      <c r="A50" s="39">
        <v>42021</v>
      </c>
      <c r="B50" s="40" t="s">
        <v>14</v>
      </c>
      <c r="C50" s="3622" t="s">
        <v>1232</v>
      </c>
      <c r="D50" s="3623"/>
      <c r="E50" s="3623"/>
      <c r="F50" s="3623"/>
      <c r="G50" s="3623"/>
      <c r="H50" s="3623"/>
      <c r="I50" s="3623"/>
      <c r="J50" s="3624"/>
      <c r="K50" s="2528"/>
      <c r="L50" s="140"/>
    </row>
    <row r="51" spans="1:12" ht="78" customHeight="1" x14ac:dyDescent="0.25">
      <c r="A51" s="22">
        <v>42037</v>
      </c>
      <c r="B51" s="420" t="s">
        <v>31</v>
      </c>
      <c r="C51" s="3512" t="s">
        <v>1233</v>
      </c>
      <c r="D51" s="3478"/>
      <c r="E51" s="3478"/>
      <c r="F51" s="3478"/>
      <c r="G51" s="3478"/>
      <c r="H51" s="3478"/>
      <c r="I51" s="3478"/>
      <c r="J51" s="3477"/>
      <c r="K51" s="2469"/>
      <c r="L51" s="1024" t="s">
        <v>2072</v>
      </c>
    </row>
    <row r="52" spans="1:12" ht="19.5" customHeight="1" x14ac:dyDescent="0.25">
      <c r="A52" s="3949">
        <v>42043</v>
      </c>
      <c r="B52" s="3947" t="s">
        <v>186</v>
      </c>
      <c r="C52" s="160"/>
      <c r="D52" s="161"/>
      <c r="E52" s="160"/>
      <c r="F52" s="160"/>
      <c r="G52" s="160"/>
      <c r="H52" s="160"/>
      <c r="I52" s="160"/>
      <c r="J52" s="160">
        <v>3690</v>
      </c>
      <c r="K52" s="2451"/>
      <c r="L52" s="162" t="s">
        <v>415</v>
      </c>
    </row>
    <row r="53" spans="1:12" ht="34.5" customHeight="1" x14ac:dyDescent="0.25">
      <c r="A53" s="3950"/>
      <c r="B53" s="3948"/>
      <c r="C53" s="160"/>
      <c r="D53" s="161"/>
      <c r="E53" s="160"/>
      <c r="F53" s="160"/>
      <c r="G53" s="160"/>
      <c r="H53" s="160">
        <v>4050</v>
      </c>
      <c r="I53" s="160">
        <v>100</v>
      </c>
      <c r="J53" s="160"/>
      <c r="K53" s="2451"/>
      <c r="L53" s="162" t="s">
        <v>1300</v>
      </c>
    </row>
    <row r="54" spans="1:12" x14ac:dyDescent="0.25">
      <c r="A54" s="3459">
        <v>42051</v>
      </c>
      <c r="B54" s="11" t="s">
        <v>12</v>
      </c>
      <c r="C54" s="23">
        <v>240</v>
      </c>
      <c r="D54" s="108">
        <f>+C54*(100-E54)/100</f>
        <v>144</v>
      </c>
      <c r="E54" s="23">
        <v>40</v>
      </c>
      <c r="G54" s="23">
        <v>100</v>
      </c>
      <c r="L54" s="124" t="s">
        <v>22</v>
      </c>
    </row>
    <row r="55" spans="1:12" ht="20.100000000000001" customHeight="1" x14ac:dyDescent="0.25">
      <c r="A55" s="3460"/>
      <c r="B55" s="11" t="s">
        <v>186</v>
      </c>
      <c r="D55" s="108"/>
      <c r="H55" s="23">
        <v>4740</v>
      </c>
      <c r="I55" s="23">
        <v>95</v>
      </c>
      <c r="L55" s="124" t="s">
        <v>40</v>
      </c>
    </row>
    <row r="56" spans="1:12" x14ac:dyDescent="0.25">
      <c r="A56" s="22">
        <v>42062</v>
      </c>
      <c r="B56" s="93" t="s">
        <v>14</v>
      </c>
      <c r="C56" s="3476" t="s">
        <v>1299</v>
      </c>
      <c r="D56" s="3478"/>
      <c r="E56" s="3478"/>
      <c r="F56" s="3478"/>
      <c r="G56" s="3478"/>
      <c r="H56" s="3478"/>
      <c r="I56" s="3478"/>
      <c r="J56" s="3477"/>
      <c r="K56" s="2469"/>
      <c r="L56" s="124"/>
    </row>
    <row r="57" spans="1:12" ht="20.100000000000001" customHeight="1" x14ac:dyDescent="0.25">
      <c r="A57" s="22">
        <v>42069</v>
      </c>
      <c r="B57" s="193" t="s">
        <v>14</v>
      </c>
      <c r="C57" s="3476" t="s">
        <v>553</v>
      </c>
      <c r="D57" s="3478"/>
      <c r="E57" s="3478"/>
      <c r="F57" s="3478"/>
      <c r="G57" s="3478"/>
      <c r="H57" s="3478"/>
      <c r="I57" s="3478"/>
      <c r="J57" s="3477"/>
      <c r="K57" s="2469"/>
      <c r="L57" s="124"/>
    </row>
    <row r="58" spans="1:12" ht="20.100000000000001" customHeight="1" x14ac:dyDescent="0.25">
      <c r="A58" s="59">
        <v>42115</v>
      </c>
      <c r="B58" s="60" t="s">
        <v>12</v>
      </c>
      <c r="C58" s="133">
        <v>285</v>
      </c>
      <c r="D58" s="839">
        <f>+C58*(100-E58)/100</f>
        <v>156.75</v>
      </c>
      <c r="E58" s="133">
        <v>45</v>
      </c>
      <c r="F58" s="133"/>
      <c r="G58" s="133">
        <v>110</v>
      </c>
      <c r="H58" s="133"/>
      <c r="I58" s="133"/>
      <c r="J58" s="133"/>
      <c r="K58" s="2529"/>
      <c r="L58" s="126" t="s">
        <v>22</v>
      </c>
    </row>
    <row r="59" spans="1:12" ht="20.100000000000001" customHeight="1" x14ac:dyDescent="0.25">
      <c r="A59" s="3459">
        <v>42137</v>
      </c>
      <c r="B59" s="278" t="s">
        <v>12</v>
      </c>
      <c r="C59" s="23">
        <v>260</v>
      </c>
      <c r="D59" s="108">
        <f>+C59*(100-E59)/100</f>
        <v>143</v>
      </c>
      <c r="E59" s="23">
        <v>45</v>
      </c>
      <c r="G59" s="23">
        <v>110</v>
      </c>
      <c r="L59" s="124" t="s">
        <v>22</v>
      </c>
    </row>
    <row r="60" spans="1:12" ht="20.100000000000001" customHeight="1" x14ac:dyDescent="0.25">
      <c r="A60" s="3460"/>
      <c r="B60" s="494" t="s">
        <v>372</v>
      </c>
      <c r="C60" s="3445" t="s">
        <v>1490</v>
      </c>
      <c r="D60" s="3446"/>
      <c r="E60" s="3446"/>
      <c r="F60" s="3446"/>
      <c r="G60" s="3446"/>
      <c r="H60" s="3446"/>
      <c r="I60" s="3446"/>
      <c r="J60" s="3447"/>
      <c r="K60" s="2454"/>
      <c r="L60" s="124"/>
    </row>
    <row r="61" spans="1:12" ht="20.100000000000001" customHeight="1" x14ac:dyDescent="0.25">
      <c r="A61" s="22">
        <v>42146</v>
      </c>
      <c r="B61" s="298" t="s">
        <v>186</v>
      </c>
      <c r="D61" s="108"/>
      <c r="H61" s="23">
        <v>5385</v>
      </c>
      <c r="I61" s="23">
        <v>95</v>
      </c>
      <c r="L61" s="124" t="s">
        <v>1365</v>
      </c>
    </row>
    <row r="62" spans="1:12" x14ac:dyDescent="0.25">
      <c r="A62" s="22">
        <v>42218</v>
      </c>
      <c r="B62" s="411" t="s">
        <v>12</v>
      </c>
      <c r="C62" s="23">
        <v>275</v>
      </c>
      <c r="D62" s="108">
        <f>+C62*(100-E62)/100</f>
        <v>220</v>
      </c>
      <c r="E62" s="23">
        <v>20</v>
      </c>
      <c r="G62" s="23">
        <v>160</v>
      </c>
      <c r="L62" s="124" t="s">
        <v>22</v>
      </c>
    </row>
    <row r="63" spans="1:12" ht="20.100000000000001" customHeight="1" x14ac:dyDescent="0.25">
      <c r="A63" s="22">
        <v>42232</v>
      </c>
      <c r="B63" s="494" t="s">
        <v>372</v>
      </c>
      <c r="C63" s="3445" t="s">
        <v>1491</v>
      </c>
      <c r="D63" s="3446"/>
      <c r="E63" s="3446"/>
      <c r="F63" s="3446"/>
      <c r="G63" s="3446"/>
      <c r="H63" s="3446"/>
      <c r="I63" s="3446"/>
      <c r="J63" s="3447"/>
      <c r="K63" s="2454"/>
      <c r="L63" s="124"/>
    </row>
    <row r="64" spans="1:12" ht="20.100000000000001" customHeight="1" x14ac:dyDescent="0.25">
      <c r="A64" s="22">
        <v>42278</v>
      </c>
      <c r="B64" s="494" t="s">
        <v>372</v>
      </c>
      <c r="C64" s="3445" t="s">
        <v>1492</v>
      </c>
      <c r="D64" s="3446"/>
      <c r="E64" s="3446"/>
      <c r="F64" s="3446"/>
      <c r="G64" s="3446"/>
      <c r="H64" s="3446"/>
      <c r="I64" s="3446"/>
      <c r="J64" s="3447"/>
      <c r="K64" s="2454"/>
      <c r="L64" s="124"/>
    </row>
    <row r="65" spans="1:12" x14ac:dyDescent="0.25">
      <c r="A65" s="22">
        <v>42315</v>
      </c>
      <c r="B65" s="498" t="s">
        <v>186</v>
      </c>
      <c r="D65" s="108"/>
      <c r="H65" s="23">
        <v>5225</v>
      </c>
      <c r="I65" s="23">
        <v>90</v>
      </c>
      <c r="L65" s="124" t="s">
        <v>1496</v>
      </c>
    </row>
    <row r="66" spans="1:12" x14ac:dyDescent="0.25">
      <c r="A66" s="514">
        <v>42317</v>
      </c>
      <c r="B66" s="515" t="s">
        <v>14</v>
      </c>
      <c r="C66" s="3445" t="s">
        <v>1505</v>
      </c>
      <c r="D66" s="3446"/>
      <c r="E66" s="3446"/>
      <c r="F66" s="3446"/>
      <c r="G66" s="3446"/>
      <c r="H66" s="3446"/>
      <c r="I66" s="3446"/>
      <c r="J66" s="3447"/>
      <c r="K66" s="2454"/>
      <c r="L66" s="124"/>
    </row>
    <row r="67" spans="1:12" ht="31.5" x14ac:dyDescent="0.25">
      <c r="A67" s="502">
        <v>42320</v>
      </c>
      <c r="B67" s="501" t="s">
        <v>12</v>
      </c>
      <c r="C67" s="503">
        <v>195</v>
      </c>
      <c r="D67" s="499">
        <f>+C67*(100-E67)/100</f>
        <v>165.75</v>
      </c>
      <c r="E67" s="503">
        <v>15</v>
      </c>
      <c r="F67" s="503"/>
      <c r="G67" s="503">
        <v>130</v>
      </c>
      <c r="H67" s="503"/>
      <c r="I67" s="503"/>
      <c r="J67" s="503"/>
      <c r="K67" s="2523"/>
      <c r="L67" s="125" t="s">
        <v>1510</v>
      </c>
    </row>
    <row r="68" spans="1:12" x14ac:dyDescent="0.25">
      <c r="A68" s="22">
        <v>42321</v>
      </c>
      <c r="B68" s="507" t="s">
        <v>186</v>
      </c>
      <c r="D68" s="108"/>
      <c r="H68" s="23">
        <v>5340</v>
      </c>
      <c r="I68" s="23">
        <v>88</v>
      </c>
      <c r="L68" s="124" t="s">
        <v>1501</v>
      </c>
    </row>
    <row r="69" spans="1:12" x14ac:dyDescent="0.25">
      <c r="A69" s="22">
        <v>42324</v>
      </c>
      <c r="B69" s="515" t="s">
        <v>14</v>
      </c>
      <c r="C69" s="3476" t="s">
        <v>1508</v>
      </c>
      <c r="D69" s="3478"/>
      <c r="E69" s="3478"/>
      <c r="F69" s="3478"/>
      <c r="G69" s="3478"/>
      <c r="H69" s="3478"/>
      <c r="I69" s="3478"/>
      <c r="J69" s="3477"/>
      <c r="K69" s="2469"/>
      <c r="L69" s="124"/>
    </row>
    <row r="70" spans="1:12" x14ac:dyDescent="0.25">
      <c r="A70" s="22">
        <v>42326</v>
      </c>
      <c r="B70" s="517" t="s">
        <v>372</v>
      </c>
      <c r="C70" s="3445" t="s">
        <v>1492</v>
      </c>
      <c r="D70" s="3446"/>
      <c r="E70" s="3446"/>
      <c r="F70" s="3446"/>
      <c r="G70" s="3446"/>
      <c r="H70" s="3446"/>
      <c r="I70" s="3446"/>
      <c r="J70" s="3447"/>
      <c r="K70" s="2454"/>
      <c r="L70" s="124"/>
    </row>
    <row r="71" spans="1:12" ht="16.5" thickBot="1" x14ac:dyDescent="0.3">
      <c r="A71" s="1060">
        <v>42330</v>
      </c>
      <c r="B71" s="1095" t="s">
        <v>12</v>
      </c>
      <c r="C71" s="1096">
        <v>150</v>
      </c>
      <c r="D71" s="1080">
        <f t="shared" ref="D71:D84" si="0">+C71*(100-E71)/100</f>
        <v>127.5</v>
      </c>
      <c r="E71" s="1096">
        <v>15</v>
      </c>
      <c r="F71" s="1096"/>
      <c r="G71" s="1096">
        <v>135</v>
      </c>
      <c r="H71" s="1096"/>
      <c r="I71" s="1096"/>
      <c r="J71" s="1096"/>
      <c r="K71" s="2718"/>
      <c r="L71" s="1098" t="s">
        <v>1522</v>
      </c>
    </row>
    <row r="72" spans="1:12" ht="20.100000000000001" customHeight="1" thickTop="1" x14ac:dyDescent="0.25">
      <c r="A72" s="39">
        <v>42379</v>
      </c>
      <c r="B72" s="40" t="s">
        <v>186</v>
      </c>
      <c r="C72" s="105"/>
      <c r="D72" s="1063"/>
      <c r="E72" s="105"/>
      <c r="F72" s="105"/>
      <c r="G72" s="105"/>
      <c r="H72" s="105">
        <v>5365</v>
      </c>
      <c r="I72" s="105">
        <v>88</v>
      </c>
      <c r="J72" s="105"/>
      <c r="K72" s="2496"/>
      <c r="L72" s="140" t="s">
        <v>1572</v>
      </c>
    </row>
    <row r="73" spans="1:12" x14ac:dyDescent="0.25">
      <c r="A73" s="1073">
        <v>42425</v>
      </c>
      <c r="B73" s="1072" t="s">
        <v>12</v>
      </c>
      <c r="C73" s="1075">
        <v>120</v>
      </c>
      <c r="D73" s="1065">
        <f t="shared" si="0"/>
        <v>102</v>
      </c>
      <c r="E73" s="1075">
        <v>15</v>
      </c>
      <c r="F73" s="1075"/>
      <c r="G73" s="1075">
        <v>125</v>
      </c>
      <c r="H73" s="1075"/>
      <c r="I73" s="1075"/>
      <c r="J73" s="1075"/>
      <c r="K73" s="2523"/>
      <c r="L73" s="125" t="s">
        <v>1602</v>
      </c>
    </row>
    <row r="74" spans="1:12" ht="20.100000000000001" customHeight="1" x14ac:dyDescent="0.25">
      <c r="A74" s="1058">
        <v>42432</v>
      </c>
      <c r="B74" s="1066" t="s">
        <v>14</v>
      </c>
      <c r="C74" s="3445" t="s">
        <v>546</v>
      </c>
      <c r="D74" s="3446"/>
      <c r="E74" s="3446"/>
      <c r="F74" s="3446"/>
      <c r="G74" s="3446"/>
      <c r="H74" s="3446"/>
      <c r="I74" s="3446"/>
      <c r="J74" s="3447"/>
      <c r="K74" s="2454"/>
      <c r="L74" s="124"/>
    </row>
    <row r="75" spans="1:12" ht="37.5" customHeight="1" x14ac:dyDescent="0.25">
      <c r="A75" s="1058">
        <v>42437</v>
      </c>
      <c r="B75" s="1066" t="s">
        <v>16</v>
      </c>
      <c r="C75" s="3476" t="s">
        <v>1645</v>
      </c>
      <c r="D75" s="3478"/>
      <c r="E75" s="3478"/>
      <c r="F75" s="3478"/>
      <c r="G75" s="3478"/>
      <c r="H75" s="3478"/>
      <c r="I75" s="3478"/>
      <c r="J75" s="3477"/>
      <c r="K75" s="2469"/>
      <c r="L75" s="124"/>
    </row>
    <row r="76" spans="1:12" ht="24" customHeight="1" x14ac:dyDescent="0.25">
      <c r="A76" s="1058">
        <v>42448</v>
      </c>
      <c r="B76" s="1066" t="s">
        <v>14</v>
      </c>
      <c r="C76" s="3476" t="s">
        <v>546</v>
      </c>
      <c r="D76" s="3478"/>
      <c r="E76" s="3478"/>
      <c r="F76" s="3478"/>
      <c r="G76" s="3478"/>
      <c r="H76" s="3478"/>
      <c r="I76" s="3478"/>
      <c r="J76" s="3477"/>
      <c r="K76" s="2469"/>
      <c r="L76" s="124"/>
    </row>
    <row r="77" spans="1:12" x14ac:dyDescent="0.25">
      <c r="A77" s="1073">
        <v>42449</v>
      </c>
      <c r="B77" s="1072" t="s">
        <v>12</v>
      </c>
      <c r="C77" s="1075">
        <v>250</v>
      </c>
      <c r="D77" s="1065">
        <f t="shared" si="0"/>
        <v>212.5</v>
      </c>
      <c r="E77" s="1075">
        <v>15</v>
      </c>
      <c r="F77" s="1075"/>
      <c r="G77" s="1075">
        <v>40</v>
      </c>
      <c r="H77" s="1075"/>
      <c r="I77" s="1075"/>
      <c r="J77" s="113"/>
      <c r="K77" s="2480"/>
      <c r="L77" s="125" t="s">
        <v>18</v>
      </c>
    </row>
    <row r="78" spans="1:12" x14ac:dyDescent="0.25">
      <c r="A78" s="1073">
        <v>42456</v>
      </c>
      <c r="B78" s="1072" t="s">
        <v>12</v>
      </c>
      <c r="C78" s="1075">
        <v>155</v>
      </c>
      <c r="D78" s="1065">
        <f t="shared" si="0"/>
        <v>131.75</v>
      </c>
      <c r="E78" s="1075">
        <v>15</v>
      </c>
      <c r="F78" s="1075"/>
      <c r="G78" s="1075">
        <v>20</v>
      </c>
      <c r="H78" s="1075"/>
      <c r="I78" s="1075"/>
      <c r="J78" s="1075"/>
      <c r="K78" s="2523"/>
      <c r="L78" s="125" t="s">
        <v>18</v>
      </c>
    </row>
    <row r="79" spans="1:12" x14ac:dyDescent="0.25">
      <c r="A79" s="1073">
        <v>42470</v>
      </c>
      <c r="B79" s="1072" t="s">
        <v>12</v>
      </c>
      <c r="C79" s="1075">
        <v>130</v>
      </c>
      <c r="D79" s="1065">
        <f t="shared" si="0"/>
        <v>110.5</v>
      </c>
      <c r="E79" s="1075">
        <v>15</v>
      </c>
      <c r="F79" s="1075"/>
      <c r="G79" s="1075">
        <v>40</v>
      </c>
      <c r="H79" s="1075"/>
      <c r="I79" s="1075"/>
      <c r="J79" s="1075"/>
      <c r="K79" s="2523"/>
      <c r="L79" s="125" t="s">
        <v>18</v>
      </c>
    </row>
    <row r="80" spans="1:12" ht="20.100000000000001" customHeight="1" x14ac:dyDescent="0.25">
      <c r="A80" s="1058">
        <v>42472</v>
      </c>
      <c r="B80" s="1066" t="s">
        <v>14</v>
      </c>
      <c r="C80" s="3476" t="s">
        <v>546</v>
      </c>
      <c r="D80" s="3478"/>
      <c r="E80" s="3478"/>
      <c r="F80" s="3478"/>
      <c r="G80" s="3478"/>
      <c r="H80" s="3478"/>
      <c r="I80" s="3478"/>
      <c r="J80" s="3477"/>
      <c r="K80" s="2469"/>
      <c r="L80" s="124"/>
    </row>
    <row r="81" spans="1:12" ht="56.25" customHeight="1" x14ac:dyDescent="0.25">
      <c r="A81" s="1058">
        <v>42501</v>
      </c>
      <c r="B81" s="1066" t="s">
        <v>14</v>
      </c>
      <c r="C81" s="3476" t="s">
        <v>1712</v>
      </c>
      <c r="D81" s="3478"/>
      <c r="E81" s="3478"/>
      <c r="F81" s="3478"/>
      <c r="G81" s="3478"/>
      <c r="H81" s="3478"/>
      <c r="I81" s="3478"/>
      <c r="J81" s="3477"/>
      <c r="K81" s="2469"/>
      <c r="L81" s="124"/>
    </row>
    <row r="82" spans="1:12" ht="58.5" customHeight="1" x14ac:dyDescent="0.25">
      <c r="A82" s="1058">
        <v>42508</v>
      </c>
      <c r="B82" s="1066" t="s">
        <v>14</v>
      </c>
      <c r="C82" s="3476" t="s">
        <v>1715</v>
      </c>
      <c r="D82" s="3478"/>
      <c r="E82" s="3478"/>
      <c r="F82" s="3478"/>
      <c r="G82" s="3478"/>
      <c r="H82" s="3478"/>
      <c r="I82" s="3478"/>
      <c r="J82" s="3477"/>
      <c r="K82" s="2469"/>
      <c r="L82" s="124"/>
    </row>
    <row r="83" spans="1:12" ht="20.100000000000001" customHeight="1" x14ac:dyDescent="0.25">
      <c r="A83" s="1073">
        <v>42513</v>
      </c>
      <c r="B83" s="1072" t="s">
        <v>12</v>
      </c>
      <c r="C83" s="1075">
        <v>145</v>
      </c>
      <c r="D83" s="1065">
        <f t="shared" si="0"/>
        <v>87</v>
      </c>
      <c r="E83" s="1075">
        <v>40</v>
      </c>
      <c r="F83" s="1075"/>
      <c r="G83" s="1075">
        <v>60</v>
      </c>
      <c r="H83" s="1075"/>
      <c r="I83" s="1075"/>
      <c r="J83" s="1075"/>
      <c r="K83" s="2523"/>
      <c r="L83" s="125" t="s">
        <v>18</v>
      </c>
    </row>
    <row r="84" spans="1:12" ht="20.100000000000001" customHeight="1" x14ac:dyDescent="0.25">
      <c r="A84" s="1073">
        <v>42555</v>
      </c>
      <c r="B84" s="1072" t="s">
        <v>12</v>
      </c>
      <c r="C84" s="1075">
        <v>110</v>
      </c>
      <c r="D84" s="1065">
        <f t="shared" si="0"/>
        <v>66</v>
      </c>
      <c r="E84" s="1075">
        <v>40</v>
      </c>
      <c r="F84" s="1075"/>
      <c r="G84" s="1075">
        <v>110</v>
      </c>
      <c r="H84" s="1075"/>
      <c r="I84" s="1075"/>
      <c r="J84" s="1075"/>
      <c r="K84" s="2523"/>
      <c r="L84" s="125" t="s">
        <v>1755</v>
      </c>
    </row>
    <row r="85" spans="1:12" ht="20.100000000000001" customHeight="1" x14ac:dyDescent="0.25">
      <c r="A85" s="1058">
        <v>42589</v>
      </c>
      <c r="B85" s="1059" t="s">
        <v>186</v>
      </c>
      <c r="C85" s="1059"/>
      <c r="D85" s="1056"/>
      <c r="E85" s="1059"/>
      <c r="F85" s="1059"/>
      <c r="G85" s="1059"/>
      <c r="H85" s="1059">
        <v>5420</v>
      </c>
      <c r="I85" s="1059">
        <v>100</v>
      </c>
      <c r="J85" s="1059"/>
      <c r="L85" s="3" t="s">
        <v>1841</v>
      </c>
    </row>
    <row r="86" spans="1:12" ht="37.5" customHeight="1" x14ac:dyDescent="0.25">
      <c r="A86" s="1058">
        <v>42615</v>
      </c>
      <c r="B86" s="1066" t="s">
        <v>14</v>
      </c>
      <c r="C86" s="3476" t="s">
        <v>1873</v>
      </c>
      <c r="D86" s="3478"/>
      <c r="E86" s="3478"/>
      <c r="F86" s="3478"/>
      <c r="G86" s="3478"/>
      <c r="H86" s="3478"/>
      <c r="I86" s="3478"/>
      <c r="J86" s="3477"/>
      <c r="K86" s="2469"/>
      <c r="L86" s="124"/>
    </row>
    <row r="87" spans="1:12" ht="113.25" customHeight="1" x14ac:dyDescent="0.25">
      <c r="A87" s="2050">
        <v>42630</v>
      </c>
      <c r="B87" s="2051" t="s">
        <v>31</v>
      </c>
      <c r="C87" s="3951" t="s">
        <v>2023</v>
      </c>
      <c r="D87" s="3952"/>
      <c r="E87" s="3952"/>
      <c r="F87" s="3952"/>
      <c r="G87" s="3952"/>
      <c r="H87" s="3952"/>
      <c r="I87" s="3952"/>
      <c r="J87" s="3953"/>
      <c r="K87" s="2796" t="s">
        <v>2066</v>
      </c>
      <c r="L87" s="1024" t="s">
        <v>2066</v>
      </c>
    </row>
    <row r="88" spans="1:12" ht="21" customHeight="1" x14ac:dyDescent="0.25">
      <c r="A88" s="1058">
        <v>42638</v>
      </c>
      <c r="B88" s="1066" t="s">
        <v>186</v>
      </c>
      <c r="C88" s="1059"/>
      <c r="D88" s="1056"/>
      <c r="E88" s="1059"/>
      <c r="F88" s="1059"/>
      <c r="G88" s="1059"/>
      <c r="H88" s="1059">
        <v>3965</v>
      </c>
      <c r="I88" s="1059">
        <v>100</v>
      </c>
      <c r="J88" s="1059"/>
      <c r="L88" s="124" t="s">
        <v>1888</v>
      </c>
    </row>
    <row r="89" spans="1:12" ht="20.100000000000001" customHeight="1" x14ac:dyDescent="0.25">
      <c r="A89" s="1058">
        <v>42664</v>
      </c>
      <c r="B89" s="1066" t="s">
        <v>419</v>
      </c>
      <c r="C89" s="3445" t="s">
        <v>1921</v>
      </c>
      <c r="D89" s="3446"/>
      <c r="E89" s="3446"/>
      <c r="F89" s="3446"/>
      <c r="G89" s="3446"/>
      <c r="H89" s="3446"/>
      <c r="I89" s="3446"/>
      <c r="J89" s="3447"/>
      <c r="K89" s="2454"/>
      <c r="L89" s="124"/>
    </row>
    <row r="90" spans="1:12" x14ac:dyDescent="0.25">
      <c r="A90" s="1058">
        <v>42670</v>
      </c>
      <c r="B90" s="1066" t="s">
        <v>12</v>
      </c>
      <c r="C90" s="1059">
        <v>70</v>
      </c>
      <c r="D90" s="1056">
        <f>+C90*(100-E90)/100</f>
        <v>3.5</v>
      </c>
      <c r="E90" s="1059">
        <v>95</v>
      </c>
      <c r="F90" s="1059"/>
      <c r="G90" s="1059">
        <v>130</v>
      </c>
      <c r="H90" s="1059"/>
      <c r="I90" s="1059"/>
      <c r="J90" s="1059"/>
      <c r="L90" s="124" t="s">
        <v>1932</v>
      </c>
    </row>
    <row r="91" spans="1:12" ht="20.100000000000001" customHeight="1" x14ac:dyDescent="0.25">
      <c r="A91" s="3459">
        <v>42676</v>
      </c>
      <c r="B91" s="1066" t="s">
        <v>33</v>
      </c>
      <c r="C91" s="3476" t="s">
        <v>1939</v>
      </c>
      <c r="D91" s="3478"/>
      <c r="E91" s="3478"/>
      <c r="F91" s="3478"/>
      <c r="G91" s="3478"/>
      <c r="H91" s="3478"/>
      <c r="I91" s="3478"/>
      <c r="J91" s="3477"/>
      <c r="K91" s="2469"/>
      <c r="L91" s="124"/>
    </row>
    <row r="92" spans="1:12" ht="20.100000000000001" customHeight="1" x14ac:dyDescent="0.25">
      <c r="A92" s="3654"/>
      <c r="B92" s="1066"/>
      <c r="C92" s="1059"/>
      <c r="D92" s="1056"/>
      <c r="E92" s="1059"/>
      <c r="F92" s="1059"/>
      <c r="G92" s="1059"/>
      <c r="H92" s="1059"/>
      <c r="I92" s="1059"/>
      <c r="J92" s="1059">
        <v>1600</v>
      </c>
      <c r="L92" s="124" t="s">
        <v>1948</v>
      </c>
    </row>
    <row r="93" spans="1:12" ht="25.5" customHeight="1" x14ac:dyDescent="0.25">
      <c r="A93" s="3654"/>
      <c r="B93" s="1066" t="s">
        <v>23</v>
      </c>
      <c r="C93" s="3533" t="s">
        <v>1947</v>
      </c>
      <c r="D93" s="3534"/>
      <c r="E93" s="3534"/>
      <c r="F93" s="3534"/>
      <c r="G93" s="3534"/>
      <c r="H93" s="3534"/>
      <c r="I93" s="3534"/>
      <c r="J93" s="3535"/>
      <c r="K93" s="2773" t="s">
        <v>1909</v>
      </c>
      <c r="L93" s="1024" t="s">
        <v>1909</v>
      </c>
    </row>
    <row r="94" spans="1:12" ht="25.5" customHeight="1" x14ac:dyDescent="0.25">
      <c r="A94" s="3460"/>
      <c r="B94" s="1066" t="s">
        <v>33</v>
      </c>
      <c r="C94" s="3476" t="s">
        <v>1941</v>
      </c>
      <c r="D94" s="3478"/>
      <c r="E94" s="3478"/>
      <c r="F94" s="3478"/>
      <c r="G94" s="3478"/>
      <c r="H94" s="3478"/>
      <c r="I94" s="3478"/>
      <c r="J94" s="3477"/>
      <c r="K94" s="2469"/>
      <c r="L94" s="124"/>
    </row>
    <row r="95" spans="1:12" x14ac:dyDescent="0.25">
      <c r="A95" s="1058">
        <v>42677</v>
      </c>
      <c r="B95" s="1066" t="s">
        <v>186</v>
      </c>
      <c r="C95" s="1056"/>
      <c r="D95" s="1056"/>
      <c r="E95" s="1056"/>
      <c r="F95" s="1056"/>
      <c r="G95" s="1056"/>
      <c r="H95" s="1056">
        <v>4120</v>
      </c>
      <c r="I95" s="1056">
        <v>100</v>
      </c>
      <c r="J95" s="1059"/>
      <c r="L95" s="124" t="s">
        <v>1951</v>
      </c>
    </row>
    <row r="96" spans="1:12" x14ac:dyDescent="0.25">
      <c r="A96" s="3459">
        <v>42680</v>
      </c>
      <c r="B96" s="1066" t="s">
        <v>186</v>
      </c>
      <c r="C96" s="1056"/>
      <c r="D96" s="1056"/>
      <c r="E96" s="1056"/>
      <c r="F96" s="1056"/>
      <c r="G96" s="1056"/>
      <c r="H96" s="1056">
        <v>4110</v>
      </c>
      <c r="I96" s="1056">
        <v>90</v>
      </c>
      <c r="J96" s="1059"/>
      <c r="L96" s="124" t="s">
        <v>1958</v>
      </c>
    </row>
    <row r="97" spans="1:12" ht="20.100000000000001" customHeight="1" x14ac:dyDescent="0.25">
      <c r="A97" s="3460"/>
      <c r="B97" s="1066" t="s">
        <v>12</v>
      </c>
      <c r="C97" s="1059">
        <v>65</v>
      </c>
      <c r="D97" s="1056">
        <f>+C97*(100-E97)/100</f>
        <v>45.5</v>
      </c>
      <c r="E97" s="1059">
        <v>30</v>
      </c>
      <c r="F97" s="1059"/>
      <c r="G97" s="1059">
        <v>133</v>
      </c>
      <c r="H97" s="1059"/>
      <c r="I97" s="1059"/>
      <c r="J97" s="1059"/>
      <c r="L97" s="124" t="s">
        <v>1955</v>
      </c>
    </row>
    <row r="98" spans="1:12" ht="20.100000000000001" customHeight="1" x14ac:dyDescent="0.25">
      <c r="A98" s="3459">
        <v>42686</v>
      </c>
      <c r="B98" s="3796" t="s">
        <v>186</v>
      </c>
      <c r="C98" s="1059"/>
      <c r="D98" s="1056"/>
      <c r="E98" s="1059"/>
      <c r="F98" s="1059"/>
      <c r="G98" s="1059"/>
      <c r="H98" s="1059">
        <v>4125</v>
      </c>
      <c r="I98" s="1059">
        <v>100</v>
      </c>
      <c r="J98" s="1059"/>
      <c r="L98" s="124" t="s">
        <v>1951</v>
      </c>
    </row>
    <row r="99" spans="1:12" ht="20.100000000000001" customHeight="1" x14ac:dyDescent="0.25">
      <c r="A99" s="3460"/>
      <c r="B99" s="3797"/>
      <c r="C99" s="1059"/>
      <c r="D99" s="1056"/>
      <c r="E99" s="1059"/>
      <c r="F99" s="1059"/>
      <c r="G99" s="1059"/>
      <c r="H99" s="1059"/>
      <c r="I99" s="1059"/>
      <c r="J99" s="268">
        <v>4100</v>
      </c>
      <c r="K99" s="2624"/>
      <c r="L99" s="124" t="s">
        <v>1966</v>
      </c>
    </row>
    <row r="100" spans="1:12" ht="20.100000000000001" customHeight="1" x14ac:dyDescent="0.25">
      <c r="A100" s="3459">
        <v>42688</v>
      </c>
      <c r="B100" s="1066" t="s">
        <v>33</v>
      </c>
      <c r="C100" s="3476" t="s">
        <v>1939</v>
      </c>
      <c r="D100" s="3478"/>
      <c r="E100" s="3478"/>
      <c r="F100" s="3478"/>
      <c r="G100" s="3478"/>
      <c r="H100" s="3478"/>
      <c r="I100" s="3478"/>
      <c r="J100" s="3477"/>
      <c r="K100" s="2469"/>
      <c r="L100" s="124"/>
    </row>
    <row r="101" spans="1:12" ht="23.25" customHeight="1" x14ac:dyDescent="0.25">
      <c r="A101" s="3654"/>
      <c r="B101" s="1297" t="s">
        <v>23</v>
      </c>
      <c r="C101" s="3479" t="s">
        <v>1973</v>
      </c>
      <c r="D101" s="3480"/>
      <c r="E101" s="3480"/>
      <c r="F101" s="3480"/>
      <c r="G101" s="3480"/>
      <c r="H101" s="3480"/>
      <c r="I101" s="3480"/>
      <c r="J101" s="3481"/>
      <c r="K101" s="2470"/>
      <c r="L101" s="1551"/>
    </row>
    <row r="102" spans="1:12" ht="45" customHeight="1" x14ac:dyDescent="0.25">
      <c r="A102" s="3460"/>
      <c r="B102" s="1066" t="s">
        <v>33</v>
      </c>
      <c r="C102" s="3476" t="s">
        <v>2179</v>
      </c>
      <c r="D102" s="3478"/>
      <c r="E102" s="3478"/>
      <c r="F102" s="3478"/>
      <c r="G102" s="3478"/>
      <c r="H102" s="3478"/>
      <c r="I102" s="3478"/>
      <c r="J102" s="3477"/>
      <c r="K102" s="2469"/>
      <c r="L102" s="1024" t="s">
        <v>1909</v>
      </c>
    </row>
    <row r="103" spans="1:12" ht="17.25" customHeight="1" x14ac:dyDescent="0.25">
      <c r="A103" s="1058">
        <v>42690</v>
      </c>
      <c r="B103" s="1066" t="s">
        <v>186</v>
      </c>
      <c r="C103" s="1059"/>
      <c r="D103" s="1056"/>
      <c r="E103" s="1059"/>
      <c r="F103" s="1059"/>
      <c r="G103" s="1059"/>
      <c r="H103" s="1059">
        <v>4425</v>
      </c>
      <c r="I103" s="1059">
        <v>98</v>
      </c>
      <c r="J103" s="1059"/>
      <c r="L103" s="124" t="s">
        <v>40</v>
      </c>
    </row>
    <row r="104" spans="1:12" ht="17.25" customHeight="1" x14ac:dyDescent="0.25">
      <c r="A104" s="3459">
        <v>42691</v>
      </c>
      <c r="B104" s="1066" t="s">
        <v>186</v>
      </c>
      <c r="C104" s="1059"/>
      <c r="D104" s="1056"/>
      <c r="E104" s="1059"/>
      <c r="F104" s="1059"/>
      <c r="G104" s="1059"/>
      <c r="H104" s="1059">
        <v>4580</v>
      </c>
      <c r="I104" s="1059">
        <v>100</v>
      </c>
      <c r="J104" s="1059"/>
      <c r="L104" s="124" t="s">
        <v>40</v>
      </c>
    </row>
    <row r="105" spans="1:12" ht="16.5" thickBot="1" x14ac:dyDescent="0.3">
      <c r="A105" s="3837"/>
      <c r="B105" s="34" t="s">
        <v>12</v>
      </c>
      <c r="C105" s="117">
        <v>220</v>
      </c>
      <c r="D105" s="1057">
        <f>+C105*(100-E105)/100</f>
        <v>110</v>
      </c>
      <c r="E105" s="117">
        <v>50</v>
      </c>
      <c r="F105" s="117"/>
      <c r="G105" s="117">
        <v>125</v>
      </c>
      <c r="H105" s="117"/>
      <c r="I105" s="117"/>
      <c r="J105" s="117"/>
      <c r="K105" s="2456"/>
      <c r="L105" s="144" t="s">
        <v>1977</v>
      </c>
    </row>
    <row r="106" spans="1:12" ht="16.5" thickTop="1" x14ac:dyDescent="0.25">
      <c r="A106" s="1055">
        <v>42779</v>
      </c>
      <c r="B106" s="1077" t="s">
        <v>12</v>
      </c>
      <c r="C106" s="1078">
        <v>195</v>
      </c>
      <c r="D106" s="1064">
        <f>+C106*(100-E106)/100</f>
        <v>87.75</v>
      </c>
      <c r="E106" s="1078">
        <v>55</v>
      </c>
      <c r="F106" s="1078"/>
      <c r="G106" s="1078">
        <v>130</v>
      </c>
      <c r="H106" s="1078"/>
      <c r="I106" s="1078"/>
      <c r="J106" s="1078"/>
      <c r="K106" s="2665"/>
      <c r="L106" s="154" t="s">
        <v>1497</v>
      </c>
    </row>
    <row r="107" spans="1:12" ht="20.100000000000001" customHeight="1" x14ac:dyDescent="0.25">
      <c r="A107" s="22">
        <v>42808</v>
      </c>
      <c r="B107" s="1010" t="s">
        <v>186</v>
      </c>
      <c r="D107" s="108"/>
      <c r="H107" s="23">
        <v>5070</v>
      </c>
      <c r="I107" s="23">
        <v>90</v>
      </c>
      <c r="L107" s="124" t="s">
        <v>2096</v>
      </c>
    </row>
    <row r="108" spans="1:12" x14ac:dyDescent="0.25">
      <c r="A108" s="59">
        <v>42814</v>
      </c>
      <c r="B108" s="60" t="s">
        <v>12</v>
      </c>
      <c r="C108" s="133">
        <v>220</v>
      </c>
      <c r="D108" s="1181">
        <f>+C108*(100-E108)/100</f>
        <v>99</v>
      </c>
      <c r="E108" s="133">
        <v>55</v>
      </c>
      <c r="F108" s="133"/>
      <c r="G108" s="133">
        <v>50</v>
      </c>
      <c r="H108" s="133"/>
      <c r="I108" s="133"/>
      <c r="J108" s="133"/>
      <c r="K108" s="2529"/>
      <c r="L108" s="155" t="s">
        <v>18</v>
      </c>
    </row>
    <row r="109" spans="1:12" x14ac:dyDescent="0.25">
      <c r="A109" s="22">
        <v>42819</v>
      </c>
      <c r="B109" s="11" t="s">
        <v>12</v>
      </c>
      <c r="C109" s="23">
        <v>205</v>
      </c>
      <c r="D109" s="108">
        <f>+C109*(100-E109)/100</f>
        <v>82</v>
      </c>
      <c r="E109" s="23">
        <v>60</v>
      </c>
      <c r="G109" s="23">
        <v>120</v>
      </c>
      <c r="L109" s="124" t="s">
        <v>22</v>
      </c>
    </row>
    <row r="110" spans="1:12" x14ac:dyDescent="0.25">
      <c r="A110" s="22">
        <v>42845</v>
      </c>
      <c r="B110" s="1105" t="s">
        <v>12</v>
      </c>
      <c r="C110" s="23">
        <v>220</v>
      </c>
      <c r="D110" s="108">
        <f>+C110*(100-E110)/100</f>
        <v>88</v>
      </c>
      <c r="E110" s="23">
        <v>60</v>
      </c>
      <c r="G110" s="23">
        <v>50</v>
      </c>
      <c r="L110" s="124" t="s">
        <v>18</v>
      </c>
    </row>
    <row r="111" spans="1:12" ht="54" customHeight="1" x14ac:dyDescent="0.25">
      <c r="A111" s="22">
        <v>42859</v>
      </c>
      <c r="B111" s="1121" t="s">
        <v>14</v>
      </c>
      <c r="C111" s="3476" t="s">
        <v>2188</v>
      </c>
      <c r="D111" s="3478"/>
      <c r="E111" s="3478"/>
      <c r="F111" s="3478"/>
      <c r="G111" s="3478"/>
      <c r="H111" s="3478"/>
      <c r="I111" s="3478"/>
      <c r="J111" s="3477"/>
      <c r="K111" s="2469"/>
      <c r="L111" s="124"/>
    </row>
    <row r="112" spans="1:12" ht="69" customHeight="1" x14ac:dyDescent="0.25">
      <c r="A112" s="1296">
        <v>42868</v>
      </c>
      <c r="B112" s="1297" t="s">
        <v>31</v>
      </c>
      <c r="C112" s="3479" t="s">
        <v>2194</v>
      </c>
      <c r="D112" s="3480"/>
      <c r="E112" s="3480"/>
      <c r="F112" s="3480"/>
      <c r="G112" s="3480"/>
      <c r="H112" s="3480"/>
      <c r="I112" s="3480"/>
      <c r="J112" s="3481"/>
      <c r="K112" s="2470"/>
      <c r="L112" s="1550" t="s">
        <v>2193</v>
      </c>
    </row>
    <row r="113" spans="1:12" x14ac:dyDescent="0.25">
      <c r="A113" s="1154">
        <v>42877</v>
      </c>
      <c r="B113" s="1153" t="s">
        <v>186</v>
      </c>
      <c r="C113" s="256"/>
      <c r="D113" s="257"/>
      <c r="E113" s="256"/>
      <c r="F113" s="256"/>
      <c r="G113" s="256"/>
      <c r="H113" s="256">
        <v>5265</v>
      </c>
      <c r="I113" s="256">
        <v>100</v>
      </c>
      <c r="J113" s="256"/>
      <c r="K113" s="2550"/>
      <c r="L113" s="359" t="s">
        <v>336</v>
      </c>
    </row>
    <row r="114" spans="1:12" x14ac:dyDescent="0.25">
      <c r="A114" s="1192">
        <v>42896</v>
      </c>
      <c r="B114" s="1191" t="s">
        <v>12</v>
      </c>
      <c r="C114" s="256">
        <v>135</v>
      </c>
      <c r="D114" s="257">
        <f>+C114*(100-E114)/100</f>
        <v>54</v>
      </c>
      <c r="E114" s="256">
        <v>60</v>
      </c>
      <c r="F114" s="256"/>
      <c r="G114" s="256">
        <v>60</v>
      </c>
      <c r="H114" s="256"/>
      <c r="I114" s="256"/>
      <c r="J114" s="256"/>
      <c r="K114" s="2550"/>
      <c r="L114" s="359" t="s">
        <v>18</v>
      </c>
    </row>
    <row r="115" spans="1:12" x14ac:dyDescent="0.25">
      <c r="A115" s="22">
        <v>42905</v>
      </c>
      <c r="B115" s="11" t="s">
        <v>14</v>
      </c>
      <c r="C115" s="3473" t="s">
        <v>546</v>
      </c>
      <c r="D115" s="3474"/>
      <c r="E115" s="3474"/>
      <c r="F115" s="3474"/>
      <c r="G115" s="3474"/>
      <c r="H115" s="3474"/>
      <c r="I115" s="3474"/>
      <c r="J115" s="3475"/>
      <c r="K115" s="2465"/>
      <c r="L115" s="234"/>
    </row>
    <row r="116" spans="1:12" x14ac:dyDescent="0.25">
      <c r="A116" s="59">
        <v>42904</v>
      </c>
      <c r="B116" s="60" t="s">
        <v>12</v>
      </c>
      <c r="C116" s="329">
        <v>180</v>
      </c>
      <c r="D116" s="1223">
        <f>+C116*(100-E116)/100</f>
        <v>144</v>
      </c>
      <c r="E116" s="329">
        <v>20</v>
      </c>
      <c r="F116" s="329"/>
      <c r="G116" s="329">
        <v>170</v>
      </c>
      <c r="H116" s="329"/>
      <c r="I116" s="329"/>
      <c r="J116" s="329"/>
      <c r="K116" s="2566"/>
      <c r="L116" s="367" t="s">
        <v>2097</v>
      </c>
    </row>
    <row r="117" spans="1:12" x14ac:dyDescent="0.25">
      <c r="A117" s="22">
        <v>42913</v>
      </c>
      <c r="B117" s="1193" t="s">
        <v>14</v>
      </c>
      <c r="C117" s="3473" t="s">
        <v>1337</v>
      </c>
      <c r="D117" s="3474"/>
      <c r="E117" s="3474"/>
      <c r="F117" s="3474"/>
      <c r="G117" s="3474"/>
      <c r="H117" s="3474"/>
      <c r="I117" s="3474"/>
      <c r="J117" s="3475"/>
      <c r="K117" s="2465"/>
      <c r="L117" s="234"/>
    </row>
    <row r="118" spans="1:12" x14ac:dyDescent="0.25">
      <c r="A118" s="22">
        <v>42921</v>
      </c>
      <c r="B118" s="1202" t="s">
        <v>33</v>
      </c>
      <c r="C118" s="1188"/>
      <c r="D118" s="1186"/>
      <c r="E118" s="1188"/>
      <c r="F118" s="1188"/>
      <c r="G118" s="1188"/>
      <c r="H118" s="1188"/>
      <c r="I118" s="1188"/>
      <c r="J118" s="1188"/>
      <c r="K118" s="2471"/>
      <c r="L118" s="359" t="s">
        <v>2237</v>
      </c>
    </row>
    <row r="119" spans="1:12" ht="20.100000000000001" customHeight="1" x14ac:dyDescent="0.25">
      <c r="A119" s="22">
        <v>42959</v>
      </c>
      <c r="B119" s="11" t="s">
        <v>12</v>
      </c>
      <c r="C119" s="1188">
        <v>205</v>
      </c>
      <c r="D119" s="1186">
        <f>+C119*(100-E119)/100</f>
        <v>164</v>
      </c>
      <c r="E119" s="1188">
        <v>20</v>
      </c>
      <c r="F119" s="1188"/>
      <c r="G119" s="1188">
        <v>40</v>
      </c>
      <c r="H119" s="1188"/>
      <c r="I119" s="1188"/>
      <c r="J119" s="1188"/>
      <c r="K119" s="2471"/>
      <c r="L119" s="234" t="s">
        <v>18</v>
      </c>
    </row>
    <row r="120" spans="1:12" ht="20.100000000000001" customHeight="1" x14ac:dyDescent="0.25">
      <c r="A120" s="22">
        <v>43020</v>
      </c>
      <c r="B120" s="11" t="s">
        <v>186</v>
      </c>
      <c r="C120" s="1188"/>
      <c r="D120" s="1186"/>
      <c r="E120" s="1188"/>
      <c r="F120" s="1188"/>
      <c r="G120" s="1188"/>
      <c r="H120" s="1188">
        <v>5635</v>
      </c>
      <c r="I120" s="1188">
        <v>99</v>
      </c>
      <c r="J120" s="1188"/>
      <c r="K120" s="2471"/>
      <c r="L120" s="234" t="s">
        <v>2312</v>
      </c>
    </row>
    <row r="121" spans="1:12" ht="20.100000000000001" customHeight="1" x14ac:dyDescent="0.25">
      <c r="A121" s="1313">
        <v>43040</v>
      </c>
      <c r="B121" s="1312" t="s">
        <v>12</v>
      </c>
      <c r="C121" s="256">
        <v>150</v>
      </c>
      <c r="D121" s="1315">
        <f>+C121*(100-E121)/100</f>
        <v>120</v>
      </c>
      <c r="E121" s="256">
        <v>20</v>
      </c>
      <c r="F121" s="256"/>
      <c r="G121" s="256">
        <v>40</v>
      </c>
      <c r="H121" s="256"/>
      <c r="I121" s="256"/>
      <c r="J121" s="256"/>
      <c r="K121" s="2550"/>
      <c r="L121" s="359" t="s">
        <v>18</v>
      </c>
    </row>
    <row r="122" spans="1:12" ht="20.100000000000001" customHeight="1" thickBot="1" x14ac:dyDescent="0.3">
      <c r="A122" s="1499">
        <v>43063</v>
      </c>
      <c r="B122" s="1500" t="s">
        <v>12</v>
      </c>
      <c r="C122" s="332">
        <v>145</v>
      </c>
      <c r="D122" s="333">
        <f>+C122*(100-E122)/100</f>
        <v>116</v>
      </c>
      <c r="E122" s="332">
        <v>20</v>
      </c>
      <c r="F122" s="332"/>
      <c r="G122" s="332">
        <v>40</v>
      </c>
      <c r="H122" s="332"/>
      <c r="I122" s="332"/>
      <c r="J122" s="332"/>
      <c r="K122" s="2696"/>
      <c r="L122" s="1436" t="s">
        <v>18</v>
      </c>
    </row>
    <row r="123" spans="1:12" ht="16.5" thickTop="1" x14ac:dyDescent="0.25">
      <c r="A123" s="39">
        <v>43105</v>
      </c>
      <c r="B123" s="40" t="s">
        <v>12</v>
      </c>
      <c r="C123" s="254">
        <v>175</v>
      </c>
      <c r="D123" s="1498">
        <f>+C123*(100-E123)/100</f>
        <v>140</v>
      </c>
      <c r="E123" s="254">
        <v>20</v>
      </c>
      <c r="F123" s="254"/>
      <c r="G123" s="254">
        <v>135</v>
      </c>
      <c r="H123" s="254"/>
      <c r="I123" s="254"/>
      <c r="J123" s="254"/>
      <c r="K123" s="2551"/>
      <c r="L123" s="913" t="s">
        <v>2097</v>
      </c>
    </row>
    <row r="124" spans="1:12" ht="20.100000000000001" customHeight="1" x14ac:dyDescent="0.25">
      <c r="A124" s="1450">
        <v>43125</v>
      </c>
      <c r="B124" s="1449" t="s">
        <v>12</v>
      </c>
      <c r="C124" s="256">
        <v>175</v>
      </c>
      <c r="D124" s="1455">
        <f>+C124*(100-E124)/100</f>
        <v>140</v>
      </c>
      <c r="E124" s="256">
        <v>20</v>
      </c>
      <c r="F124" s="256"/>
      <c r="G124" s="256">
        <v>40</v>
      </c>
      <c r="H124" s="256"/>
      <c r="I124" s="256"/>
      <c r="J124" s="256"/>
      <c r="K124" s="2550"/>
      <c r="L124" s="359" t="s">
        <v>18</v>
      </c>
    </row>
    <row r="125" spans="1:12" ht="57" customHeight="1" x14ac:dyDescent="0.25">
      <c r="A125" s="22">
        <v>43142</v>
      </c>
      <c r="B125" s="11" t="s">
        <v>14</v>
      </c>
      <c r="C125" s="3473" t="s">
        <v>2467</v>
      </c>
      <c r="D125" s="3474"/>
      <c r="E125" s="3474"/>
      <c r="F125" s="3474"/>
      <c r="G125" s="3474"/>
      <c r="H125" s="3474"/>
      <c r="I125" s="3474"/>
      <c r="J125" s="3475"/>
      <c r="K125" s="2465"/>
      <c r="L125" s="234"/>
    </row>
    <row r="126" spans="1:12" ht="20.100000000000001" customHeight="1" x14ac:dyDescent="0.25">
      <c r="A126" s="1548">
        <v>43180</v>
      </c>
      <c r="B126" s="1547" t="s">
        <v>12</v>
      </c>
      <c r="C126" s="256">
        <v>140</v>
      </c>
      <c r="D126" s="1549">
        <f>+C126*(100-E126)/100</f>
        <v>98</v>
      </c>
      <c r="E126" s="256">
        <v>30</v>
      </c>
      <c r="F126" s="256"/>
      <c r="G126" s="256">
        <v>137</v>
      </c>
      <c r="H126" s="256"/>
      <c r="I126" s="256"/>
      <c r="J126" s="256"/>
      <c r="K126" s="2550"/>
      <c r="L126" s="359" t="s">
        <v>22</v>
      </c>
    </row>
    <row r="127" spans="1:12" ht="128.25" customHeight="1" x14ac:dyDescent="0.25">
      <c r="A127" s="22">
        <v>43229</v>
      </c>
      <c r="B127" s="11" t="s">
        <v>14</v>
      </c>
      <c r="C127" s="3473" t="s">
        <v>2586</v>
      </c>
      <c r="D127" s="3474"/>
      <c r="E127" s="3474"/>
      <c r="F127" s="3474"/>
      <c r="G127" s="3474"/>
      <c r="H127" s="3474"/>
      <c r="I127" s="3474"/>
      <c r="J127" s="3475"/>
      <c r="K127" s="2465"/>
      <c r="L127" s="393" t="s">
        <v>2587</v>
      </c>
    </row>
    <row r="128" spans="1:12" ht="24.75" customHeight="1" x14ac:dyDescent="0.25">
      <c r="A128" s="1578">
        <v>43232</v>
      </c>
      <c r="B128" s="1577" t="s">
        <v>186</v>
      </c>
      <c r="C128" s="256"/>
      <c r="D128" s="1579">
        <f>+C128*(100-E128)/100</f>
        <v>0</v>
      </c>
      <c r="E128" s="256"/>
      <c r="F128" s="256"/>
      <c r="G128" s="256"/>
      <c r="H128" s="256">
        <v>4250</v>
      </c>
      <c r="I128" s="256">
        <v>100</v>
      </c>
      <c r="J128" s="256"/>
      <c r="K128" s="2550"/>
      <c r="L128" s="359"/>
    </row>
    <row r="129" spans="1:12" ht="63" customHeight="1" x14ac:dyDescent="0.25">
      <c r="A129" s="1296">
        <v>43236</v>
      </c>
      <c r="B129" s="1297" t="s">
        <v>31</v>
      </c>
      <c r="C129" s="3479" t="s">
        <v>2596</v>
      </c>
      <c r="D129" s="3480"/>
      <c r="E129" s="3480"/>
      <c r="F129" s="3480"/>
      <c r="G129" s="3480"/>
      <c r="H129" s="3480"/>
      <c r="I129" s="3480"/>
      <c r="J129" s="3481"/>
      <c r="K129" s="2470"/>
      <c r="L129" s="1550" t="s">
        <v>2597</v>
      </c>
    </row>
    <row r="130" spans="1:12" ht="20.100000000000001" customHeight="1" x14ac:dyDescent="0.25">
      <c r="A130" s="22">
        <v>43249</v>
      </c>
      <c r="B130" s="11" t="s">
        <v>12</v>
      </c>
      <c r="C130" s="1188">
        <v>180</v>
      </c>
      <c r="D130" s="1444">
        <f>+C130*(100-E130)/100</f>
        <v>90</v>
      </c>
      <c r="E130" s="1188">
        <v>50</v>
      </c>
      <c r="F130" s="1188"/>
      <c r="G130" s="1188">
        <v>130</v>
      </c>
      <c r="H130" s="1188"/>
      <c r="I130" s="1188"/>
      <c r="J130" s="1188"/>
      <c r="K130" s="2471"/>
      <c r="L130" s="234" t="s">
        <v>2145</v>
      </c>
    </row>
    <row r="131" spans="1:12" ht="20.100000000000001" customHeight="1" x14ac:dyDescent="0.25">
      <c r="A131" s="22">
        <v>43310</v>
      </c>
      <c r="B131" s="11" t="s">
        <v>12</v>
      </c>
      <c r="C131" s="1186">
        <v>170</v>
      </c>
      <c r="D131" s="1444">
        <f>+C131*(100-E131)/100</f>
        <v>85</v>
      </c>
      <c r="E131" s="1186">
        <v>50</v>
      </c>
      <c r="F131" s="1186"/>
      <c r="G131" s="1186">
        <v>120</v>
      </c>
      <c r="H131" s="1186"/>
      <c r="I131" s="1186"/>
      <c r="J131" s="1188"/>
      <c r="K131" s="2471"/>
      <c r="L131" s="234" t="s">
        <v>2668</v>
      </c>
    </row>
    <row r="132" spans="1:12" x14ac:dyDescent="0.25">
      <c r="A132" s="22">
        <v>43321</v>
      </c>
      <c r="B132" s="11" t="s">
        <v>186</v>
      </c>
      <c r="C132" s="1188"/>
      <c r="D132" s="1444"/>
      <c r="E132" s="1188"/>
      <c r="F132" s="1188"/>
      <c r="G132" s="1188"/>
      <c r="H132" s="1188">
        <v>5540</v>
      </c>
      <c r="I132" s="1188">
        <v>100</v>
      </c>
      <c r="J132" s="1188"/>
      <c r="K132" s="2471"/>
      <c r="L132" s="234"/>
    </row>
    <row r="133" spans="1:12" ht="29.25" customHeight="1" x14ac:dyDescent="0.25">
      <c r="A133" s="22">
        <v>43383</v>
      </c>
      <c r="B133" s="11" t="s">
        <v>14</v>
      </c>
      <c r="C133" s="3614" t="s">
        <v>3112</v>
      </c>
      <c r="D133" s="3733"/>
      <c r="E133" s="3733"/>
      <c r="F133" s="3733"/>
      <c r="G133" s="3733"/>
      <c r="H133" s="3733"/>
      <c r="I133" s="3733"/>
      <c r="J133" s="3615"/>
      <c r="K133" s="2563"/>
      <c r="L133" s="234"/>
    </row>
    <row r="134" spans="1:12" x14ac:dyDescent="0.25">
      <c r="A134" s="22">
        <v>43393</v>
      </c>
      <c r="B134" s="11" t="s">
        <v>12</v>
      </c>
      <c r="C134" s="1188">
        <v>175</v>
      </c>
      <c r="D134" s="1444">
        <f>+C134*(100-E134)/100</f>
        <v>122.5</v>
      </c>
      <c r="E134" s="1188">
        <v>30</v>
      </c>
      <c r="F134" s="1188"/>
      <c r="G134" s="1188">
        <v>120</v>
      </c>
      <c r="H134" s="1188"/>
      <c r="I134" s="1188"/>
      <c r="J134" s="1188"/>
      <c r="K134" s="2471"/>
      <c r="L134" s="234" t="s">
        <v>2668</v>
      </c>
    </row>
    <row r="135" spans="1:12" x14ac:dyDescent="0.25">
      <c r="A135" s="22">
        <v>43396</v>
      </c>
      <c r="B135" s="11" t="s">
        <v>16</v>
      </c>
      <c r="C135" s="3482" t="s">
        <v>3113</v>
      </c>
      <c r="D135" s="3505"/>
      <c r="E135" s="3505"/>
      <c r="F135" s="3505"/>
      <c r="G135" s="3505"/>
      <c r="H135" s="3505"/>
      <c r="I135" s="3505"/>
      <c r="J135" s="3483"/>
      <c r="K135" s="2485"/>
      <c r="L135" s="234"/>
    </row>
    <row r="136" spans="1:12" x14ac:dyDescent="0.25">
      <c r="A136" s="22">
        <v>43400</v>
      </c>
      <c r="B136" s="11" t="s">
        <v>16</v>
      </c>
      <c r="C136" s="3482" t="s">
        <v>3114</v>
      </c>
      <c r="D136" s="3505"/>
      <c r="E136" s="3505"/>
      <c r="F136" s="3505"/>
      <c r="G136" s="3505"/>
      <c r="H136" s="3505"/>
      <c r="I136" s="3505"/>
      <c r="J136" s="3483"/>
      <c r="K136" s="2485"/>
      <c r="L136" s="234"/>
    </row>
    <row r="137" spans="1:12" x14ac:dyDescent="0.25">
      <c r="A137" s="22">
        <v>43414</v>
      </c>
      <c r="B137" s="11" t="s">
        <v>186</v>
      </c>
      <c r="C137" s="1188"/>
      <c r="D137" s="1444"/>
      <c r="E137" s="1188"/>
      <c r="F137" s="1188"/>
      <c r="G137" s="1188"/>
      <c r="H137" s="1188">
        <v>5500</v>
      </c>
      <c r="I137" s="1188">
        <v>100</v>
      </c>
      <c r="J137" s="1188"/>
      <c r="K137" s="2471"/>
      <c r="L137" s="234" t="s">
        <v>2816</v>
      </c>
    </row>
    <row r="138" spans="1:12" ht="30" customHeight="1" x14ac:dyDescent="0.25">
      <c r="A138" s="22">
        <v>43423</v>
      </c>
      <c r="B138" s="11" t="s">
        <v>16</v>
      </c>
      <c r="C138" s="3614" t="s">
        <v>3115</v>
      </c>
      <c r="D138" s="3733"/>
      <c r="E138" s="3733"/>
      <c r="F138" s="3733"/>
      <c r="G138" s="3733"/>
      <c r="H138" s="3733"/>
      <c r="I138" s="3733"/>
      <c r="J138" s="3615"/>
      <c r="K138" s="2563"/>
      <c r="L138" s="234"/>
    </row>
    <row r="139" spans="1:12" ht="31.5" customHeight="1" x14ac:dyDescent="0.25">
      <c r="A139" s="22">
        <v>43426</v>
      </c>
      <c r="B139" s="11" t="s">
        <v>16</v>
      </c>
      <c r="C139" s="3614" t="s">
        <v>3117</v>
      </c>
      <c r="D139" s="3733"/>
      <c r="E139" s="3733"/>
      <c r="F139" s="3733"/>
      <c r="G139" s="3733"/>
      <c r="H139" s="3733"/>
      <c r="I139" s="3733"/>
      <c r="J139" s="3615"/>
      <c r="K139" s="2563"/>
      <c r="L139" s="234"/>
    </row>
    <row r="140" spans="1:12" ht="36.75" customHeight="1" thickBot="1" x14ac:dyDescent="0.3">
      <c r="A140" s="1863">
        <v>43430</v>
      </c>
      <c r="B140" s="1878" t="s">
        <v>16</v>
      </c>
      <c r="C140" s="3954" t="s">
        <v>3116</v>
      </c>
      <c r="D140" s="3955"/>
      <c r="E140" s="3955"/>
      <c r="F140" s="3955"/>
      <c r="G140" s="3955"/>
      <c r="H140" s="3955"/>
      <c r="I140" s="3955"/>
      <c r="J140" s="3956"/>
      <c r="K140" s="2609"/>
      <c r="L140" s="1089"/>
    </row>
    <row r="141" spans="1:12" ht="16.5" thickTop="1" x14ac:dyDescent="0.25">
      <c r="A141" s="39">
        <v>43466</v>
      </c>
      <c r="B141" s="1905" t="s">
        <v>12</v>
      </c>
      <c r="C141" s="254">
        <v>185</v>
      </c>
      <c r="D141" s="1872">
        <f>+C141*(100-E141)/100</f>
        <v>129.5</v>
      </c>
      <c r="E141" s="254">
        <v>30</v>
      </c>
      <c r="F141" s="254"/>
      <c r="G141" s="254">
        <v>130</v>
      </c>
      <c r="H141" s="254"/>
      <c r="I141" s="254"/>
      <c r="J141" s="254"/>
      <c r="K141" s="2551"/>
      <c r="L141" s="913" t="s">
        <v>2524</v>
      </c>
    </row>
    <row r="142" spans="1:12" ht="28.5" customHeight="1" x14ac:dyDescent="0.25">
      <c r="A142" s="22">
        <v>43522</v>
      </c>
      <c r="B142" s="11" t="s">
        <v>16</v>
      </c>
      <c r="C142" s="3473" t="s">
        <v>2960</v>
      </c>
      <c r="D142" s="3474"/>
      <c r="E142" s="3474"/>
      <c r="F142" s="3474"/>
      <c r="G142" s="3474"/>
      <c r="H142" s="3474"/>
      <c r="I142" s="3474"/>
      <c r="J142" s="3475"/>
      <c r="K142" s="2465"/>
      <c r="L142" s="234"/>
    </row>
    <row r="143" spans="1:12" x14ac:dyDescent="0.25">
      <c r="A143" s="22">
        <v>43524</v>
      </c>
      <c r="B143" s="11" t="s">
        <v>16</v>
      </c>
      <c r="C143" s="3473" t="s">
        <v>2963</v>
      </c>
      <c r="D143" s="3474"/>
      <c r="E143" s="3474"/>
      <c r="F143" s="3474"/>
      <c r="G143" s="3474"/>
      <c r="H143" s="3474"/>
      <c r="I143" s="3474"/>
      <c r="J143" s="3475"/>
      <c r="K143" s="2465"/>
      <c r="L143" s="234"/>
    </row>
    <row r="144" spans="1:12" x14ac:dyDescent="0.25">
      <c r="A144" s="22">
        <v>43528</v>
      </c>
      <c r="B144" s="11" t="s">
        <v>16</v>
      </c>
      <c r="C144" s="3482" t="s">
        <v>2964</v>
      </c>
      <c r="D144" s="3505"/>
      <c r="E144" s="3505"/>
      <c r="F144" s="3505"/>
      <c r="G144" s="3505"/>
      <c r="H144" s="3505"/>
      <c r="I144" s="3505"/>
      <c r="J144" s="3483"/>
      <c r="K144" s="2485"/>
      <c r="L144" s="234"/>
    </row>
    <row r="145" spans="1:13" ht="50.25" customHeight="1" x14ac:dyDescent="0.25">
      <c r="A145" s="22">
        <v>43530</v>
      </c>
      <c r="B145" s="11" t="s">
        <v>16</v>
      </c>
      <c r="C145" s="3473" t="s">
        <v>2965</v>
      </c>
      <c r="D145" s="3474"/>
      <c r="E145" s="3474"/>
      <c r="F145" s="3474"/>
      <c r="G145" s="3474"/>
      <c r="H145" s="3474"/>
      <c r="I145" s="3474"/>
      <c r="J145" s="3475"/>
      <c r="K145" s="2465"/>
      <c r="L145" s="234"/>
    </row>
    <row r="146" spans="1:13" x14ac:dyDescent="0.25">
      <c r="A146" s="22">
        <v>43536</v>
      </c>
      <c r="B146" s="11" t="s">
        <v>16</v>
      </c>
      <c r="C146" s="3482" t="s">
        <v>3110</v>
      </c>
      <c r="D146" s="3505"/>
      <c r="E146" s="3505"/>
      <c r="F146" s="3505"/>
      <c r="G146" s="3505"/>
      <c r="H146" s="3505"/>
      <c r="I146" s="3505"/>
      <c r="J146" s="3483"/>
      <c r="K146" s="2485"/>
      <c r="L146" s="234"/>
    </row>
    <row r="147" spans="1:13" x14ac:dyDescent="0.25">
      <c r="A147" s="22">
        <v>43539</v>
      </c>
      <c r="B147" s="11" t="s">
        <v>16</v>
      </c>
      <c r="C147" s="3482" t="s">
        <v>3111</v>
      </c>
      <c r="D147" s="3505"/>
      <c r="E147" s="3505"/>
      <c r="F147" s="3505"/>
      <c r="G147" s="3505"/>
      <c r="H147" s="3505"/>
      <c r="I147" s="3505"/>
      <c r="J147" s="3483"/>
      <c r="K147" s="2485"/>
      <c r="L147" s="234"/>
    </row>
    <row r="148" spans="1:13" ht="35.25" customHeight="1" x14ac:dyDescent="0.25">
      <c r="A148" s="22">
        <v>43563</v>
      </c>
      <c r="B148" s="1956" t="s">
        <v>16</v>
      </c>
      <c r="C148" s="3614" t="s">
        <v>3265</v>
      </c>
      <c r="D148" s="3733"/>
      <c r="E148" s="3733"/>
      <c r="F148" s="3733"/>
      <c r="G148" s="3733"/>
      <c r="H148" s="3733"/>
      <c r="I148" s="3733"/>
      <c r="J148" s="3615"/>
      <c r="K148" s="2563"/>
      <c r="L148" s="1346" t="s">
        <v>3266</v>
      </c>
    </row>
    <row r="149" spans="1:13" x14ac:dyDescent="0.25">
      <c r="A149" s="1958">
        <v>43575</v>
      </c>
      <c r="B149" s="319" t="s">
        <v>12</v>
      </c>
      <c r="C149" s="256">
        <v>125</v>
      </c>
      <c r="D149" s="1960">
        <f>+C149*(100-E149)/100</f>
        <v>87.5</v>
      </c>
      <c r="E149" s="256">
        <v>30</v>
      </c>
      <c r="F149" s="256"/>
      <c r="G149" s="256">
        <v>130</v>
      </c>
      <c r="H149" s="256"/>
      <c r="I149" s="256"/>
      <c r="J149" s="256"/>
      <c r="K149" s="2550"/>
      <c r="L149" s="359" t="s">
        <v>1608</v>
      </c>
    </row>
    <row r="150" spans="1:13" x14ac:dyDescent="0.25">
      <c r="A150" s="2048">
        <v>43576</v>
      </c>
      <c r="B150" s="2049" t="s">
        <v>186</v>
      </c>
      <c r="C150" s="1188"/>
      <c r="D150" s="1444"/>
      <c r="E150" s="1188"/>
      <c r="F150" s="1188"/>
      <c r="G150" s="1188"/>
      <c r="H150" s="3482" t="s">
        <v>3017</v>
      </c>
      <c r="I150" s="3483"/>
      <c r="J150" s="1188"/>
      <c r="K150" s="2471"/>
      <c r="L150" s="234" t="s">
        <v>40</v>
      </c>
    </row>
    <row r="151" spans="1:13" x14ac:dyDescent="0.25">
      <c r="A151" s="2048">
        <v>43675</v>
      </c>
      <c r="B151" s="2049" t="s">
        <v>12</v>
      </c>
      <c r="C151" s="1188">
        <v>135</v>
      </c>
      <c r="D151" s="1444">
        <f>+C151*(100-E151)/100</f>
        <v>105.3</v>
      </c>
      <c r="E151" s="1188">
        <v>22</v>
      </c>
      <c r="F151" s="1188" t="s">
        <v>159</v>
      </c>
      <c r="G151" s="1188">
        <v>125</v>
      </c>
      <c r="H151" s="1188"/>
      <c r="I151" s="1188"/>
      <c r="J151" s="1188"/>
      <c r="K151" s="2471"/>
      <c r="L151" s="234" t="s">
        <v>2710</v>
      </c>
    </row>
    <row r="152" spans="1:13" x14ac:dyDescent="0.25">
      <c r="A152" s="22">
        <v>43682</v>
      </c>
      <c r="B152" s="2067" t="s">
        <v>14</v>
      </c>
      <c r="C152" s="3482" t="s">
        <v>3149</v>
      </c>
      <c r="D152" s="3505"/>
      <c r="E152" s="3505"/>
      <c r="F152" s="3505"/>
      <c r="G152" s="3505"/>
      <c r="H152" s="3505"/>
      <c r="I152" s="3505"/>
      <c r="J152" s="3483"/>
      <c r="K152" s="2485"/>
      <c r="L152" s="234"/>
    </row>
    <row r="153" spans="1:13" x14ac:dyDescent="0.25">
      <c r="A153" s="2072">
        <v>43715</v>
      </c>
      <c r="B153" s="2073" t="s">
        <v>186</v>
      </c>
      <c r="C153" s="1188"/>
      <c r="D153" s="1954"/>
      <c r="E153" s="1188"/>
      <c r="F153" s="1188"/>
      <c r="G153" s="1188"/>
      <c r="H153" s="1188">
        <v>5420</v>
      </c>
      <c r="I153" s="1188">
        <v>95</v>
      </c>
      <c r="J153" s="1188"/>
      <c r="K153" s="2471"/>
      <c r="L153" s="234" t="s">
        <v>3176</v>
      </c>
    </row>
    <row r="154" spans="1:13" x14ac:dyDescent="0.25">
      <c r="A154" s="2109">
        <v>43739</v>
      </c>
      <c r="B154" s="2110" t="s">
        <v>12</v>
      </c>
      <c r="C154" s="2112">
        <v>155</v>
      </c>
      <c r="D154" s="1954">
        <f>+C154*(100-E154)/100</f>
        <v>116.25</v>
      </c>
      <c r="E154" s="2112">
        <v>25</v>
      </c>
      <c r="F154" s="2112" t="s">
        <v>159</v>
      </c>
      <c r="G154" s="2112">
        <v>125</v>
      </c>
      <c r="L154" s="234" t="s">
        <v>3217</v>
      </c>
    </row>
    <row r="155" spans="1:13" x14ac:dyDescent="0.25">
      <c r="A155" s="22">
        <v>43762</v>
      </c>
      <c r="B155" s="268" t="s">
        <v>14</v>
      </c>
      <c r="C155" s="3482" t="s">
        <v>2947</v>
      </c>
      <c r="D155" s="3446"/>
      <c r="E155" s="3446"/>
      <c r="F155" s="3446"/>
      <c r="G155" s="3446"/>
      <c r="H155" s="3446"/>
      <c r="I155" s="3446"/>
      <c r="J155" s="3447"/>
      <c r="K155" s="2454"/>
      <c r="L155" s="124"/>
    </row>
    <row r="156" spans="1:13" s="492" customFormat="1" ht="49.5" customHeight="1" x14ac:dyDescent="0.25">
      <c r="A156" s="202">
        <v>43766</v>
      </c>
      <c r="B156" s="203" t="s">
        <v>14</v>
      </c>
      <c r="C156" s="3506" t="s">
        <v>3262</v>
      </c>
      <c r="D156" s="3507"/>
      <c r="E156" s="3507"/>
      <c r="F156" s="3507"/>
      <c r="G156" s="3507"/>
      <c r="H156" s="3507"/>
      <c r="I156" s="3507"/>
      <c r="J156" s="3508"/>
      <c r="K156" s="2487"/>
      <c r="L156" s="2147" t="s">
        <v>3261</v>
      </c>
      <c r="M156" s="493"/>
    </row>
    <row r="157" spans="1:13" ht="69" customHeight="1" x14ac:dyDescent="0.25">
      <c r="A157" s="2149">
        <v>43776</v>
      </c>
      <c r="B157" s="2148" t="s">
        <v>31</v>
      </c>
      <c r="C157" s="3957" t="s">
        <v>3289</v>
      </c>
      <c r="D157" s="3958"/>
      <c r="E157" s="3958"/>
      <c r="F157" s="3958"/>
      <c r="G157" s="3958"/>
      <c r="H157" s="3958"/>
      <c r="I157" s="3958"/>
      <c r="J157" s="3959"/>
      <c r="K157" s="2610"/>
      <c r="L157" s="2150" t="s">
        <v>2109</v>
      </c>
    </row>
    <row r="158" spans="1:13" s="2151" customFormat="1" ht="20.100000000000001" customHeight="1" x14ac:dyDescent="0.2">
      <c r="A158" s="305">
        <v>43783</v>
      </c>
      <c r="B158" s="306" t="s">
        <v>14</v>
      </c>
      <c r="C158" s="3944" t="s">
        <v>243</v>
      </c>
      <c r="D158" s="3945"/>
      <c r="E158" s="3945"/>
      <c r="F158" s="3945"/>
      <c r="G158" s="3945"/>
      <c r="H158" s="3945"/>
      <c r="I158" s="3945"/>
      <c r="J158" s="3946"/>
      <c r="K158" s="2608"/>
    </row>
    <row r="159" spans="1:13" x14ac:dyDescent="0.25">
      <c r="A159" s="22">
        <v>43785</v>
      </c>
      <c r="B159" s="306" t="s">
        <v>14</v>
      </c>
      <c r="C159" s="3944" t="s">
        <v>3279</v>
      </c>
      <c r="D159" s="3945"/>
      <c r="E159" s="3945"/>
      <c r="F159" s="3945"/>
      <c r="G159" s="3945"/>
      <c r="H159" s="3945"/>
      <c r="I159" s="3945"/>
      <c r="J159" s="3946"/>
      <c r="K159" s="2607"/>
      <c r="L159" s="124"/>
    </row>
    <row r="160" spans="1:13" x14ac:dyDescent="0.25">
      <c r="A160" s="22">
        <v>43789</v>
      </c>
      <c r="B160" s="306" t="s">
        <v>12</v>
      </c>
      <c r="C160" s="2170">
        <v>205</v>
      </c>
      <c r="D160" s="2108">
        <f>+C160*(100-E160)/100</f>
        <v>153.75</v>
      </c>
      <c r="E160" s="2170">
        <v>25</v>
      </c>
      <c r="F160" s="2170" t="s">
        <v>159</v>
      </c>
      <c r="G160" s="2170">
        <v>140</v>
      </c>
      <c r="L160" s="234" t="s">
        <v>2710</v>
      </c>
    </row>
    <row r="161" spans="1:12" x14ac:dyDescent="0.25">
      <c r="A161" s="2173">
        <v>43790</v>
      </c>
      <c r="B161" s="306" t="s">
        <v>14</v>
      </c>
      <c r="C161" s="3473" t="s">
        <v>1337</v>
      </c>
      <c r="D161" s="3474"/>
      <c r="E161" s="3474"/>
      <c r="F161" s="3474"/>
      <c r="G161" s="3474"/>
      <c r="H161" s="3474"/>
      <c r="I161" s="3474"/>
      <c r="J161" s="3475"/>
      <c r="K161" s="2465"/>
    </row>
    <row r="162" spans="1:12" x14ac:dyDescent="0.25">
      <c r="A162" s="2251">
        <v>43807</v>
      </c>
      <c r="B162" s="306" t="s">
        <v>186</v>
      </c>
      <c r="D162" s="2108">
        <f>+C162*(100-E162)/100</f>
        <v>0</v>
      </c>
      <c r="H162" s="2188">
        <v>5730</v>
      </c>
      <c r="I162" s="2188">
        <v>100</v>
      </c>
      <c r="L162" s="3" t="s">
        <v>3497</v>
      </c>
    </row>
    <row r="163" spans="1:12" x14ac:dyDescent="0.25">
      <c r="A163" s="2273">
        <v>43884</v>
      </c>
      <c r="B163" s="306" t="s">
        <v>12</v>
      </c>
      <c r="C163" s="2394">
        <v>170</v>
      </c>
      <c r="D163" s="2393">
        <f>+C163*(100-E163)/100</f>
        <v>93.5</v>
      </c>
      <c r="E163" s="2394">
        <v>45</v>
      </c>
      <c r="F163" s="2394" t="s">
        <v>159</v>
      </c>
      <c r="G163" s="2394">
        <v>160</v>
      </c>
      <c r="H163" s="2275"/>
      <c r="I163" s="2275"/>
      <c r="J163" s="2274"/>
      <c r="L163" s="3" t="s">
        <v>2222</v>
      </c>
    </row>
    <row r="164" spans="1:12" x14ac:dyDescent="0.25">
      <c r="A164" s="2273">
        <v>43906</v>
      </c>
      <c r="B164" s="306" t="s">
        <v>186</v>
      </c>
      <c r="C164" s="2274"/>
      <c r="D164" s="2272"/>
      <c r="E164" s="2274"/>
      <c r="F164" s="2274"/>
      <c r="G164" s="2274"/>
      <c r="H164" s="2275">
        <v>5475</v>
      </c>
      <c r="I164" s="2275">
        <v>100</v>
      </c>
      <c r="J164" s="2274"/>
      <c r="L164" s="3" t="s">
        <v>3497</v>
      </c>
    </row>
    <row r="165" spans="1:12" x14ac:dyDescent="0.25">
      <c r="A165" s="2410">
        <v>43920</v>
      </c>
      <c r="B165" s="2316" t="s">
        <v>4</v>
      </c>
      <c r="C165" s="2317"/>
      <c r="D165" s="2307"/>
      <c r="E165" s="2317">
        <v>45</v>
      </c>
      <c r="F165" s="2317"/>
      <c r="G165" s="2317"/>
      <c r="H165" s="2311"/>
      <c r="I165" s="2311"/>
      <c r="J165" s="2317"/>
      <c r="K165" s="2719"/>
      <c r="L165" s="2308"/>
    </row>
    <row r="166" spans="1:12" x14ac:dyDescent="0.25">
      <c r="A166" s="2410">
        <v>43951</v>
      </c>
      <c r="B166" s="2316" t="s">
        <v>4</v>
      </c>
      <c r="C166" s="2317"/>
      <c r="D166" s="2307"/>
      <c r="E166" s="2317">
        <v>45</v>
      </c>
      <c r="F166" s="2317"/>
      <c r="G166" s="2317"/>
      <c r="H166" s="2311"/>
      <c r="I166" s="2311"/>
      <c r="J166" s="2317"/>
      <c r="K166" s="2719"/>
      <c r="L166" s="2308"/>
    </row>
    <row r="167" spans="1:12" x14ac:dyDescent="0.25">
      <c r="A167" s="2410">
        <v>43981</v>
      </c>
      <c r="B167" s="2316" t="s">
        <v>4</v>
      </c>
      <c r="C167" s="2317"/>
      <c r="D167" s="2307"/>
      <c r="E167" s="2317">
        <v>45</v>
      </c>
      <c r="F167" s="2317"/>
      <c r="G167" s="2317"/>
      <c r="H167" s="2311"/>
      <c r="I167" s="2311"/>
      <c r="J167" s="2317"/>
      <c r="K167" s="2719"/>
      <c r="L167" s="2308"/>
    </row>
    <row r="168" spans="1:12" x14ac:dyDescent="0.25">
      <c r="A168" s="2273">
        <v>44000</v>
      </c>
      <c r="B168" s="306" t="s">
        <v>16</v>
      </c>
      <c r="C168" s="3482" t="s">
        <v>3692</v>
      </c>
      <c r="D168" s="3505"/>
      <c r="E168" s="3505"/>
      <c r="F168" s="3505"/>
      <c r="G168" s="3505"/>
      <c r="H168" s="3505"/>
      <c r="I168" s="3505"/>
      <c r="J168" s="3483"/>
      <c r="K168" s="2485"/>
    </row>
    <row r="169" spans="1:12" x14ac:dyDescent="0.25">
      <c r="A169" s="3635">
        <v>44012</v>
      </c>
      <c r="B169" s="2396" t="s">
        <v>12</v>
      </c>
      <c r="C169" s="256">
        <v>100</v>
      </c>
      <c r="D169" s="2395">
        <f>+C169*(100-E169)/100</f>
        <v>55</v>
      </c>
      <c r="E169" s="256">
        <v>45</v>
      </c>
      <c r="F169" s="256"/>
      <c r="G169" s="256">
        <v>140</v>
      </c>
      <c r="H169" s="256"/>
      <c r="I169" s="256"/>
      <c r="J169" s="256"/>
      <c r="K169" s="2550"/>
      <c r="L169" s="38" t="s">
        <v>22</v>
      </c>
    </row>
    <row r="170" spans="1:12" x14ac:dyDescent="0.25">
      <c r="A170" s="3636"/>
      <c r="B170" s="2316" t="s">
        <v>4</v>
      </c>
      <c r="C170" s="2317"/>
      <c r="D170" s="2307"/>
      <c r="E170" s="2317">
        <v>45</v>
      </c>
      <c r="F170" s="2317"/>
      <c r="G170" s="2317"/>
      <c r="H170" s="2311"/>
      <c r="I170" s="2311"/>
      <c r="J170" s="2317"/>
      <c r="K170" s="2719"/>
      <c r="L170" s="2308"/>
    </row>
    <row r="171" spans="1:12" x14ac:dyDescent="0.25">
      <c r="A171" s="2273">
        <v>44020</v>
      </c>
      <c r="B171" s="306" t="s">
        <v>186</v>
      </c>
      <c r="C171" s="2274"/>
      <c r="D171" s="2272" t="s">
        <v>301</v>
      </c>
      <c r="E171" s="2274"/>
      <c r="F171" s="2274"/>
      <c r="G171" s="2274"/>
      <c r="H171" s="2275">
        <v>5750</v>
      </c>
      <c r="I171" s="2275">
        <v>100</v>
      </c>
      <c r="J171" s="2274"/>
      <c r="L171" s="3" t="s">
        <v>3727</v>
      </c>
    </row>
    <row r="172" spans="1:12" x14ac:dyDescent="0.25">
      <c r="A172" s="2273">
        <v>44021</v>
      </c>
      <c r="B172" s="306" t="s">
        <v>26</v>
      </c>
      <c r="C172" s="3666" t="s">
        <v>3741</v>
      </c>
      <c r="D172" s="3667"/>
      <c r="E172" s="3667"/>
      <c r="F172" s="3667"/>
      <c r="G172" s="3667"/>
      <c r="H172" s="3667"/>
      <c r="I172" s="3667"/>
      <c r="J172" s="3668"/>
      <c r="K172" s="2547"/>
    </row>
    <row r="173" spans="1:12" x14ac:dyDescent="0.25">
      <c r="A173" s="2273">
        <v>44026</v>
      </c>
      <c r="B173" s="306" t="s">
        <v>16</v>
      </c>
      <c r="C173" s="3482" t="s">
        <v>3743</v>
      </c>
      <c r="D173" s="3505"/>
      <c r="E173" s="3505"/>
      <c r="F173" s="3505"/>
      <c r="G173" s="3505"/>
      <c r="H173" s="3505"/>
      <c r="I173" s="3505"/>
      <c r="J173" s="3483"/>
      <c r="K173" s="2485"/>
    </row>
    <row r="174" spans="1:12" x14ac:dyDescent="0.25">
      <c r="A174" s="2273">
        <v>44040</v>
      </c>
      <c r="B174" s="306" t="s">
        <v>12</v>
      </c>
      <c r="C174" s="2274">
        <v>102</v>
      </c>
      <c r="D174" s="2272">
        <f>+C174*(100-E174)/100</f>
        <v>53.04</v>
      </c>
      <c r="E174" s="2274">
        <v>48</v>
      </c>
      <c r="F174" s="2274" t="s">
        <v>159</v>
      </c>
      <c r="G174" s="2274">
        <v>140</v>
      </c>
      <c r="H174" s="2275"/>
      <c r="I174" s="2275"/>
      <c r="J174" s="2274"/>
      <c r="L174" s="3" t="s">
        <v>3756</v>
      </c>
    </row>
    <row r="175" spans="1:12" x14ac:dyDescent="0.25">
      <c r="A175" s="2410">
        <v>44042</v>
      </c>
      <c r="B175" s="2316" t="s">
        <v>4</v>
      </c>
      <c r="C175" s="2317"/>
      <c r="D175" s="2307"/>
      <c r="E175" s="2317">
        <v>48</v>
      </c>
      <c r="F175" s="2317"/>
      <c r="G175" s="2317"/>
      <c r="H175" s="2311"/>
      <c r="I175" s="2311"/>
      <c r="J175" s="2317"/>
      <c r="K175" s="2719"/>
      <c r="L175" s="2308"/>
    </row>
    <row r="176" spans="1:12" x14ac:dyDescent="0.25">
      <c r="A176" s="2273">
        <v>44048</v>
      </c>
      <c r="B176" s="306" t="s">
        <v>186</v>
      </c>
      <c r="C176" s="2274"/>
      <c r="D176" s="2272" t="s">
        <v>301</v>
      </c>
      <c r="E176" s="2274"/>
      <c r="F176" s="2274"/>
      <c r="G176" s="2274"/>
      <c r="H176" s="2275">
        <v>4900</v>
      </c>
      <c r="I176" s="2275">
        <v>100</v>
      </c>
      <c r="J176" s="2274"/>
      <c r="L176" s="3" t="s">
        <v>3310</v>
      </c>
    </row>
    <row r="177" spans="1:12" x14ac:dyDescent="0.25">
      <c r="A177" s="2410">
        <v>44073</v>
      </c>
      <c r="B177" s="2316" t="s">
        <v>4</v>
      </c>
      <c r="C177" s="2317"/>
      <c r="D177" s="2307"/>
      <c r="E177" s="2317">
        <v>48</v>
      </c>
      <c r="F177" s="2317"/>
      <c r="G177" s="2317"/>
      <c r="H177" s="2311"/>
      <c r="I177" s="2311"/>
      <c r="J177" s="2317"/>
      <c r="K177" s="2719"/>
      <c r="L177" s="2308"/>
    </row>
    <row r="178" spans="1:12" x14ac:dyDescent="0.25">
      <c r="A178" s="2876">
        <v>44084</v>
      </c>
      <c r="B178" s="306" t="s">
        <v>14</v>
      </c>
      <c r="C178" s="3445" t="s">
        <v>2946</v>
      </c>
      <c r="D178" s="3446"/>
      <c r="E178" s="3446"/>
      <c r="F178" s="3446"/>
      <c r="G178" s="3446"/>
      <c r="H178" s="3446"/>
      <c r="I178" s="3446"/>
      <c r="J178" s="3446"/>
      <c r="K178" s="3447"/>
    </row>
    <row r="179" spans="1:12" ht="59.25" customHeight="1" x14ac:dyDescent="0.25">
      <c r="A179" s="2273">
        <v>44140</v>
      </c>
      <c r="B179" s="306" t="s">
        <v>14</v>
      </c>
      <c r="C179" s="3456" t="s">
        <v>4027</v>
      </c>
      <c r="D179" s="3457"/>
      <c r="E179" s="3457"/>
      <c r="F179" s="3457"/>
      <c r="G179" s="3457"/>
      <c r="H179" s="3457"/>
      <c r="I179" s="3457"/>
      <c r="J179" s="3458"/>
      <c r="L179" s="2937" t="s">
        <v>4024</v>
      </c>
    </row>
    <row r="180" spans="1:12" x14ac:dyDescent="0.25">
      <c r="A180" s="2273">
        <v>44142</v>
      </c>
      <c r="B180" s="306" t="s">
        <v>33</v>
      </c>
      <c r="C180" s="3445" t="s">
        <v>1939</v>
      </c>
      <c r="D180" s="3446"/>
      <c r="E180" s="3446"/>
      <c r="F180" s="3446"/>
      <c r="G180" s="3446"/>
      <c r="H180" s="3446"/>
      <c r="I180" s="3446"/>
      <c r="J180" s="3447"/>
    </row>
    <row r="181" spans="1:12" x14ac:dyDescent="0.25">
      <c r="A181" s="2273"/>
      <c r="B181" s="306"/>
      <c r="C181" s="2274"/>
      <c r="D181" s="2272">
        <f t="shared" ref="D181:D186" si="1">+C181*(100-E181)/100</f>
        <v>0</v>
      </c>
      <c r="E181" s="2274"/>
      <c r="F181" s="2274"/>
      <c r="G181" s="2274"/>
      <c r="H181" s="2275"/>
      <c r="I181" s="2275"/>
      <c r="J181" s="2274"/>
    </row>
    <row r="182" spans="1:12" x14ac:dyDescent="0.25">
      <c r="A182" s="2273"/>
      <c r="B182" s="306"/>
      <c r="C182" s="2274"/>
      <c r="D182" s="2272">
        <f t="shared" si="1"/>
        <v>0</v>
      </c>
      <c r="E182" s="2274"/>
      <c r="F182" s="2274"/>
      <c r="G182" s="2274"/>
      <c r="H182" s="2275"/>
      <c r="I182" s="2275"/>
      <c r="J182" s="2274"/>
    </row>
    <row r="183" spans="1:12" x14ac:dyDescent="0.25">
      <c r="A183" s="2273"/>
      <c r="B183" s="306"/>
      <c r="C183" s="2274"/>
      <c r="D183" s="2272">
        <f t="shared" si="1"/>
        <v>0</v>
      </c>
      <c r="E183" s="2274"/>
      <c r="F183" s="2274"/>
      <c r="G183" s="2274"/>
      <c r="H183" s="2275"/>
      <c r="I183" s="2275"/>
      <c r="J183" s="2274"/>
    </row>
    <row r="184" spans="1:12" x14ac:dyDescent="0.25">
      <c r="A184" s="2273"/>
      <c r="B184" s="306"/>
      <c r="C184" s="2274"/>
      <c r="D184" s="2272">
        <f t="shared" si="1"/>
        <v>0</v>
      </c>
      <c r="E184" s="2274"/>
      <c r="F184" s="2274"/>
      <c r="G184" s="2274"/>
      <c r="H184" s="2275"/>
      <c r="I184" s="2275"/>
      <c r="J184" s="2274"/>
    </row>
    <row r="185" spans="1:12" x14ac:dyDescent="0.25">
      <c r="A185" s="2273"/>
      <c r="B185" s="306"/>
      <c r="C185" s="2274"/>
      <c r="D185" s="2272">
        <f t="shared" si="1"/>
        <v>0</v>
      </c>
      <c r="E185" s="2274"/>
      <c r="F185" s="2274"/>
      <c r="G185" s="2274"/>
      <c r="H185" s="2275"/>
      <c r="I185" s="2275"/>
      <c r="J185" s="2274"/>
    </row>
    <row r="186" spans="1:12" x14ac:dyDescent="0.25">
      <c r="A186" s="2273"/>
      <c r="B186" s="306"/>
      <c r="C186" s="2274"/>
      <c r="D186" s="2272">
        <f t="shared" si="1"/>
        <v>0</v>
      </c>
      <c r="E186" s="2274"/>
      <c r="F186" s="2274"/>
      <c r="G186" s="2274"/>
      <c r="H186" s="2275"/>
      <c r="I186" s="2275"/>
      <c r="J186" s="2274"/>
    </row>
    <row r="187" spans="1:12" x14ac:dyDescent="0.25">
      <c r="A187" s="2273"/>
      <c r="B187" s="306"/>
      <c r="C187" s="2274"/>
      <c r="D187" s="2272">
        <f t="shared" ref="D187:D250" si="2">+C187*(100-E187)/100</f>
        <v>0</v>
      </c>
      <c r="E187" s="2274"/>
      <c r="F187" s="2274"/>
      <c r="G187" s="2274"/>
      <c r="H187" s="2275"/>
      <c r="I187" s="2275"/>
      <c r="J187" s="2274"/>
    </row>
    <row r="188" spans="1:12" x14ac:dyDescent="0.25">
      <c r="A188" s="2273"/>
      <c r="B188" s="306"/>
      <c r="C188" s="2274"/>
      <c r="D188" s="2272">
        <f t="shared" si="2"/>
        <v>0</v>
      </c>
      <c r="E188" s="2274"/>
      <c r="F188" s="2274"/>
      <c r="G188" s="2274"/>
      <c r="H188" s="2275"/>
      <c r="I188" s="2275"/>
      <c r="J188" s="2274"/>
    </row>
    <row r="189" spans="1:12" x14ac:dyDescent="0.25">
      <c r="A189" s="2273"/>
      <c r="B189" s="306"/>
      <c r="C189" s="2274"/>
      <c r="D189" s="2272">
        <f t="shared" si="2"/>
        <v>0</v>
      </c>
      <c r="E189" s="2274"/>
      <c r="F189" s="2274"/>
      <c r="G189" s="2274"/>
      <c r="H189" s="2275"/>
      <c r="I189" s="2275"/>
      <c r="J189" s="2274"/>
    </row>
    <row r="190" spans="1:12" x14ac:dyDescent="0.25">
      <c r="A190" s="2273"/>
      <c r="B190" s="306"/>
      <c r="C190" s="2274"/>
      <c r="D190" s="2272">
        <f t="shared" si="2"/>
        <v>0</v>
      </c>
      <c r="E190" s="2274"/>
      <c r="F190" s="2274"/>
      <c r="G190" s="2274"/>
      <c r="H190" s="2275"/>
      <c r="I190" s="2275"/>
      <c r="J190" s="2274"/>
    </row>
    <row r="191" spans="1:12" x14ac:dyDescent="0.25">
      <c r="A191" s="2273"/>
      <c r="B191" s="306"/>
      <c r="C191" s="2274"/>
      <c r="D191" s="2272">
        <f t="shared" si="2"/>
        <v>0</v>
      </c>
      <c r="E191" s="2274"/>
      <c r="F191" s="2274"/>
      <c r="G191" s="2274"/>
      <c r="H191" s="2275"/>
      <c r="I191" s="2275"/>
      <c r="J191" s="2274"/>
    </row>
    <row r="192" spans="1:12" x14ac:dyDescent="0.25">
      <c r="A192" s="2273"/>
      <c r="B192" s="306"/>
      <c r="C192" s="2274"/>
      <c r="D192" s="2272">
        <f t="shared" si="2"/>
        <v>0</v>
      </c>
      <c r="E192" s="2274"/>
      <c r="F192" s="2274"/>
      <c r="G192" s="2274"/>
      <c r="H192" s="2275"/>
      <c r="I192" s="2275"/>
      <c r="J192" s="2274"/>
    </row>
    <row r="193" spans="1:10" x14ac:dyDescent="0.25">
      <c r="A193" s="2273"/>
      <c r="B193" s="306"/>
      <c r="C193" s="2274"/>
      <c r="D193" s="2272">
        <f t="shared" si="2"/>
        <v>0</v>
      </c>
      <c r="E193" s="2274"/>
      <c r="F193" s="2274"/>
      <c r="G193" s="2274"/>
      <c r="H193" s="2275"/>
      <c r="I193" s="2275"/>
      <c r="J193" s="2274"/>
    </row>
    <row r="194" spans="1:10" x14ac:dyDescent="0.25">
      <c r="A194" s="2273"/>
      <c r="B194" s="306"/>
      <c r="C194" s="2274"/>
      <c r="D194" s="2272">
        <f t="shared" si="2"/>
        <v>0</v>
      </c>
      <c r="E194" s="2274"/>
      <c r="F194" s="2274"/>
      <c r="G194" s="2274"/>
      <c r="H194" s="2275"/>
      <c r="I194" s="2275"/>
      <c r="J194" s="2274"/>
    </row>
    <row r="195" spans="1:10" x14ac:dyDescent="0.25">
      <c r="A195" s="2273"/>
      <c r="B195" s="306"/>
      <c r="C195" s="2274"/>
      <c r="D195" s="2272">
        <f t="shared" si="2"/>
        <v>0</v>
      </c>
      <c r="E195" s="2274"/>
      <c r="F195" s="2274"/>
      <c r="G195" s="2274"/>
      <c r="H195" s="2275"/>
      <c r="I195" s="2275"/>
      <c r="J195" s="2274"/>
    </row>
    <row r="196" spans="1:10" x14ac:dyDescent="0.25">
      <c r="A196" s="2273"/>
      <c r="B196" s="306"/>
      <c r="C196" s="2274"/>
      <c r="D196" s="2272">
        <f t="shared" si="2"/>
        <v>0</v>
      </c>
      <c r="E196" s="2274"/>
      <c r="F196" s="2274"/>
      <c r="G196" s="2274"/>
      <c r="H196" s="2275"/>
      <c r="I196" s="2275"/>
      <c r="J196" s="2274"/>
    </row>
    <row r="197" spans="1:10" x14ac:dyDescent="0.25">
      <c r="A197" s="2273"/>
      <c r="B197" s="306"/>
      <c r="C197" s="2274"/>
      <c r="D197" s="2272">
        <f t="shared" si="2"/>
        <v>0</v>
      </c>
      <c r="E197" s="2274"/>
      <c r="F197" s="2274"/>
      <c r="G197" s="2274"/>
      <c r="H197" s="2275"/>
      <c r="I197" s="2275"/>
      <c r="J197" s="2274"/>
    </row>
    <row r="198" spans="1:10" x14ac:dyDescent="0.25">
      <c r="A198" s="2273"/>
      <c r="B198" s="306"/>
      <c r="C198" s="2274"/>
      <c r="D198" s="2272">
        <f t="shared" si="2"/>
        <v>0</v>
      </c>
      <c r="E198" s="2274"/>
      <c r="F198" s="2274"/>
      <c r="G198" s="2274"/>
      <c r="H198" s="2275"/>
      <c r="I198" s="2275"/>
      <c r="J198" s="2274"/>
    </row>
    <row r="199" spans="1:10" x14ac:dyDescent="0.25">
      <c r="A199" s="2273"/>
      <c r="B199" s="306"/>
      <c r="C199" s="2274"/>
      <c r="D199" s="2272">
        <f t="shared" si="2"/>
        <v>0</v>
      </c>
      <c r="E199" s="2274"/>
      <c r="F199" s="2274"/>
      <c r="G199" s="2274"/>
      <c r="H199" s="2275"/>
      <c r="I199" s="2275"/>
      <c r="J199" s="2274"/>
    </row>
    <row r="200" spans="1:10" x14ac:dyDescent="0.25">
      <c r="A200" s="2273"/>
      <c r="B200" s="306"/>
      <c r="C200" s="2274"/>
      <c r="D200" s="2272">
        <f t="shared" si="2"/>
        <v>0</v>
      </c>
      <c r="E200" s="2274"/>
      <c r="F200" s="2274"/>
      <c r="G200" s="2274"/>
      <c r="H200" s="2275"/>
      <c r="I200" s="2275"/>
      <c r="J200" s="2274"/>
    </row>
    <row r="201" spans="1:10" x14ac:dyDescent="0.25">
      <c r="A201" s="2273"/>
      <c r="B201" s="306"/>
      <c r="C201" s="2274"/>
      <c r="D201" s="2272">
        <f t="shared" si="2"/>
        <v>0</v>
      </c>
      <c r="E201" s="2274"/>
      <c r="F201" s="2274"/>
      <c r="G201" s="2274"/>
      <c r="H201" s="2275"/>
      <c r="I201" s="2275"/>
      <c r="J201" s="2274"/>
    </row>
    <row r="202" spans="1:10" x14ac:dyDescent="0.25">
      <c r="A202" s="2273"/>
      <c r="B202" s="306"/>
      <c r="C202" s="2274"/>
      <c r="D202" s="2272">
        <f t="shared" si="2"/>
        <v>0</v>
      </c>
      <c r="E202" s="2274"/>
      <c r="F202" s="2274"/>
      <c r="G202" s="2274"/>
      <c r="H202" s="2275"/>
      <c r="I202" s="2275"/>
      <c r="J202" s="2274"/>
    </row>
    <row r="203" spans="1:10" x14ac:dyDescent="0.25">
      <c r="A203" s="2273"/>
      <c r="B203" s="306"/>
      <c r="C203" s="2274"/>
      <c r="D203" s="2272">
        <f t="shared" si="2"/>
        <v>0</v>
      </c>
      <c r="E203" s="2274"/>
      <c r="F203" s="2274"/>
      <c r="G203" s="2274"/>
      <c r="H203" s="2275"/>
      <c r="I203" s="2275"/>
      <c r="J203" s="2274"/>
    </row>
    <row r="204" spans="1:10" x14ac:dyDescent="0.25">
      <c r="A204" s="2273"/>
      <c r="B204" s="306"/>
      <c r="C204" s="2274"/>
      <c r="D204" s="2272">
        <f t="shared" si="2"/>
        <v>0</v>
      </c>
      <c r="E204" s="2274"/>
      <c r="F204" s="2274"/>
      <c r="G204" s="2274"/>
      <c r="H204" s="2275"/>
      <c r="I204" s="2275"/>
      <c r="J204" s="2274"/>
    </row>
    <row r="205" spans="1:10" x14ac:dyDescent="0.25">
      <c r="A205" s="2273"/>
      <c r="B205" s="306"/>
      <c r="C205" s="2274"/>
      <c r="D205" s="2272">
        <f t="shared" si="2"/>
        <v>0</v>
      </c>
      <c r="E205" s="2274"/>
      <c r="F205" s="2274"/>
      <c r="G205" s="2274"/>
      <c r="H205" s="2275"/>
      <c r="I205" s="2275"/>
      <c r="J205" s="2274"/>
    </row>
    <row r="206" spans="1:10" x14ac:dyDescent="0.25">
      <c r="A206" s="2273"/>
      <c r="B206" s="306"/>
      <c r="C206" s="2274"/>
      <c r="D206" s="2272">
        <f t="shared" si="2"/>
        <v>0</v>
      </c>
      <c r="E206" s="2274"/>
      <c r="F206" s="2274"/>
      <c r="G206" s="2274"/>
      <c r="H206" s="2275"/>
      <c r="I206" s="2275"/>
      <c r="J206" s="2274"/>
    </row>
    <row r="207" spans="1:10" x14ac:dyDescent="0.25">
      <c r="A207" s="2273"/>
      <c r="B207" s="306"/>
      <c r="C207" s="2274"/>
      <c r="D207" s="2272">
        <f t="shared" si="2"/>
        <v>0</v>
      </c>
      <c r="E207" s="2274"/>
      <c r="F207" s="2274"/>
      <c r="G207" s="2274"/>
      <c r="H207" s="2275"/>
      <c r="I207" s="2275"/>
      <c r="J207" s="2274"/>
    </row>
    <row r="208" spans="1:10" x14ac:dyDescent="0.25">
      <c r="A208" s="2273"/>
      <c r="B208" s="306"/>
      <c r="C208" s="2274"/>
      <c r="D208" s="2272">
        <f t="shared" si="2"/>
        <v>0</v>
      </c>
      <c r="E208" s="2274"/>
      <c r="F208" s="2274"/>
      <c r="G208" s="2274"/>
      <c r="H208" s="2275"/>
      <c r="I208" s="2275"/>
      <c r="J208" s="2274"/>
    </row>
    <row r="209" spans="1:10" x14ac:dyDescent="0.25">
      <c r="A209" s="2273"/>
      <c r="B209" s="306"/>
      <c r="C209" s="2274"/>
      <c r="D209" s="2272">
        <f t="shared" si="2"/>
        <v>0</v>
      </c>
      <c r="E209" s="2274"/>
      <c r="F209" s="2274"/>
      <c r="G209" s="2274"/>
      <c r="H209" s="2275"/>
      <c r="I209" s="2275"/>
      <c r="J209" s="2274"/>
    </row>
    <row r="210" spans="1:10" x14ac:dyDescent="0.25">
      <c r="A210" s="2273"/>
      <c r="B210" s="306"/>
      <c r="C210" s="2274"/>
      <c r="D210" s="2272">
        <f t="shared" si="2"/>
        <v>0</v>
      </c>
      <c r="E210" s="2274"/>
      <c r="F210" s="2274"/>
      <c r="G210" s="2274"/>
      <c r="H210" s="2275"/>
      <c r="I210" s="2275"/>
      <c r="J210" s="2274"/>
    </row>
    <row r="211" spans="1:10" x14ac:dyDescent="0.25">
      <c r="A211" s="2273"/>
      <c r="B211" s="306"/>
      <c r="C211" s="2274"/>
      <c r="D211" s="2272">
        <f t="shared" si="2"/>
        <v>0</v>
      </c>
      <c r="E211" s="2274"/>
      <c r="F211" s="2274"/>
      <c r="G211" s="2274"/>
      <c r="H211" s="2275"/>
      <c r="I211" s="2275"/>
      <c r="J211" s="2274"/>
    </row>
    <row r="212" spans="1:10" x14ac:dyDescent="0.25">
      <c r="A212" s="2273"/>
      <c r="B212" s="306"/>
      <c r="C212" s="2274"/>
      <c r="D212" s="2272">
        <f t="shared" si="2"/>
        <v>0</v>
      </c>
      <c r="E212" s="2274"/>
      <c r="F212" s="2274"/>
      <c r="G212" s="2274"/>
      <c r="H212" s="2275"/>
      <c r="I212" s="2275"/>
      <c r="J212" s="2274"/>
    </row>
    <row r="213" spans="1:10" x14ac:dyDescent="0.25">
      <c r="A213" s="2273"/>
      <c r="B213" s="306"/>
      <c r="C213" s="2274"/>
      <c r="D213" s="2272">
        <f t="shared" si="2"/>
        <v>0</v>
      </c>
      <c r="E213" s="2274"/>
      <c r="F213" s="2274"/>
      <c r="G213" s="2274"/>
      <c r="H213" s="2275"/>
      <c r="I213" s="2275"/>
      <c r="J213" s="2274"/>
    </row>
    <row r="214" spans="1:10" x14ac:dyDescent="0.25">
      <c r="A214" s="2273"/>
      <c r="B214" s="306"/>
      <c r="C214" s="2274"/>
      <c r="D214" s="2272">
        <f t="shared" si="2"/>
        <v>0</v>
      </c>
      <c r="E214" s="2274"/>
      <c r="F214" s="2274"/>
      <c r="G214" s="2274"/>
      <c r="H214" s="2275"/>
      <c r="I214" s="2275"/>
      <c r="J214" s="2274"/>
    </row>
    <row r="215" spans="1:10" x14ac:dyDescent="0.25">
      <c r="A215" s="2273"/>
      <c r="B215" s="306"/>
      <c r="C215" s="2274"/>
      <c r="D215" s="2272">
        <f t="shared" si="2"/>
        <v>0</v>
      </c>
      <c r="E215" s="2274"/>
      <c r="F215" s="2274"/>
      <c r="G215" s="2274"/>
      <c r="H215" s="2275"/>
      <c r="I215" s="2275"/>
      <c r="J215" s="2274"/>
    </row>
    <row r="216" spans="1:10" x14ac:dyDescent="0.25">
      <c r="A216" s="2273"/>
      <c r="B216" s="306"/>
      <c r="C216" s="2274"/>
      <c r="D216" s="2272">
        <f t="shared" si="2"/>
        <v>0</v>
      </c>
      <c r="E216" s="2274"/>
      <c r="F216" s="2274"/>
      <c r="G216" s="2274"/>
      <c r="H216" s="2275"/>
      <c r="I216" s="2275"/>
      <c r="J216" s="2274"/>
    </row>
    <row r="217" spans="1:10" x14ac:dyDescent="0.25">
      <c r="A217" s="2273"/>
      <c r="B217" s="306"/>
      <c r="C217" s="2274"/>
      <c r="D217" s="2272">
        <f t="shared" si="2"/>
        <v>0</v>
      </c>
      <c r="E217" s="2274"/>
      <c r="F217" s="2274"/>
      <c r="G217" s="2274"/>
      <c r="H217" s="2275"/>
      <c r="I217" s="2275"/>
      <c r="J217" s="2274"/>
    </row>
    <row r="218" spans="1:10" x14ac:dyDescent="0.25">
      <c r="A218" s="2273"/>
      <c r="B218" s="306"/>
      <c r="C218" s="2274"/>
      <c r="D218" s="2272">
        <f t="shared" si="2"/>
        <v>0</v>
      </c>
      <c r="E218" s="2274"/>
      <c r="F218" s="2274"/>
      <c r="G218" s="2274"/>
      <c r="H218" s="2275"/>
      <c r="I218" s="2275"/>
      <c r="J218" s="2274"/>
    </row>
    <row r="219" spans="1:10" x14ac:dyDescent="0.25">
      <c r="A219" s="2273"/>
      <c r="B219" s="306"/>
      <c r="C219" s="2274"/>
      <c r="D219" s="2272">
        <f t="shared" si="2"/>
        <v>0</v>
      </c>
      <c r="E219" s="2274"/>
      <c r="F219" s="2274"/>
      <c r="G219" s="2274"/>
      <c r="H219" s="2275"/>
      <c r="I219" s="2275"/>
      <c r="J219" s="2274"/>
    </row>
    <row r="220" spans="1:10" x14ac:dyDescent="0.25">
      <c r="A220" s="2273"/>
      <c r="B220" s="306"/>
      <c r="C220" s="2274"/>
      <c r="D220" s="2272">
        <f t="shared" si="2"/>
        <v>0</v>
      </c>
      <c r="E220" s="2274"/>
      <c r="F220" s="2274"/>
      <c r="G220" s="2274"/>
      <c r="H220" s="2275"/>
      <c r="I220" s="2275"/>
      <c r="J220" s="2274"/>
    </row>
    <row r="221" spans="1:10" x14ac:dyDescent="0.25">
      <c r="A221" s="2273"/>
      <c r="B221" s="306"/>
      <c r="C221" s="2274"/>
      <c r="D221" s="2272">
        <f t="shared" si="2"/>
        <v>0</v>
      </c>
      <c r="E221" s="2274"/>
      <c r="F221" s="2274"/>
      <c r="G221" s="2274"/>
      <c r="H221" s="2275"/>
      <c r="I221" s="2275"/>
      <c r="J221" s="2274"/>
    </row>
    <row r="222" spans="1:10" x14ac:dyDescent="0.25">
      <c r="A222" s="2273"/>
      <c r="B222" s="306"/>
      <c r="C222" s="2274"/>
      <c r="D222" s="2272">
        <f t="shared" si="2"/>
        <v>0</v>
      </c>
      <c r="E222" s="2274"/>
      <c r="F222" s="2274"/>
      <c r="G222" s="2274"/>
      <c r="H222" s="2275"/>
      <c r="I222" s="2275"/>
      <c r="J222" s="2274"/>
    </row>
    <row r="223" spans="1:10" x14ac:dyDescent="0.25">
      <c r="A223" s="2273"/>
      <c r="B223" s="306"/>
      <c r="C223" s="2274"/>
      <c r="D223" s="2272">
        <f t="shared" si="2"/>
        <v>0</v>
      </c>
      <c r="E223" s="2274"/>
      <c r="F223" s="2274"/>
      <c r="G223" s="2274"/>
      <c r="H223" s="2275"/>
      <c r="I223" s="2275"/>
      <c r="J223" s="2274"/>
    </row>
    <row r="224" spans="1:10" x14ac:dyDescent="0.25">
      <c r="A224" s="2273"/>
      <c r="B224" s="306"/>
      <c r="C224" s="2274"/>
      <c r="D224" s="2272">
        <f t="shared" si="2"/>
        <v>0</v>
      </c>
      <c r="E224" s="2274"/>
      <c r="F224" s="2274"/>
      <c r="G224" s="2274"/>
      <c r="H224" s="2275"/>
      <c r="I224" s="2275"/>
      <c r="J224" s="2274"/>
    </row>
    <row r="225" spans="1:10" x14ac:dyDescent="0.25">
      <c r="A225" s="2273"/>
      <c r="B225" s="306"/>
      <c r="C225" s="2274"/>
      <c r="D225" s="2272">
        <f t="shared" si="2"/>
        <v>0</v>
      </c>
      <c r="E225" s="2274"/>
      <c r="F225" s="2274"/>
      <c r="G225" s="2274"/>
      <c r="H225" s="2275"/>
      <c r="I225" s="2275"/>
      <c r="J225" s="2274"/>
    </row>
    <row r="226" spans="1:10" x14ac:dyDescent="0.25">
      <c r="A226" s="2273"/>
      <c r="B226" s="306"/>
      <c r="C226" s="2274"/>
      <c r="D226" s="2272">
        <f t="shared" si="2"/>
        <v>0</v>
      </c>
      <c r="E226" s="2274"/>
      <c r="F226" s="2274"/>
      <c r="G226" s="2274"/>
      <c r="H226" s="2275"/>
      <c r="I226" s="2275"/>
      <c r="J226" s="2274"/>
    </row>
    <row r="227" spans="1:10" x14ac:dyDescent="0.25">
      <c r="A227" s="2273"/>
      <c r="B227" s="306"/>
      <c r="C227" s="2274"/>
      <c r="D227" s="2272">
        <f t="shared" si="2"/>
        <v>0</v>
      </c>
      <c r="E227" s="2274"/>
      <c r="F227" s="2274"/>
      <c r="G227" s="2274"/>
      <c r="H227" s="2275"/>
      <c r="I227" s="2275"/>
      <c r="J227" s="2274"/>
    </row>
    <row r="228" spans="1:10" x14ac:dyDescent="0.25">
      <c r="A228" s="2273"/>
      <c r="B228" s="306"/>
      <c r="C228" s="2274"/>
      <c r="D228" s="2272">
        <f t="shared" si="2"/>
        <v>0</v>
      </c>
      <c r="E228" s="2274"/>
      <c r="F228" s="2274"/>
      <c r="G228" s="2274"/>
      <c r="H228" s="2275"/>
      <c r="I228" s="2275"/>
      <c r="J228" s="2274"/>
    </row>
    <row r="229" spans="1:10" x14ac:dyDescent="0.25">
      <c r="A229" s="2273"/>
      <c r="B229" s="306"/>
      <c r="C229" s="2274"/>
      <c r="D229" s="2272">
        <f t="shared" si="2"/>
        <v>0</v>
      </c>
      <c r="E229" s="2274"/>
      <c r="F229" s="2274"/>
      <c r="G229" s="2274"/>
      <c r="H229" s="2275"/>
      <c r="I229" s="2275"/>
      <c r="J229" s="2274"/>
    </row>
    <row r="230" spans="1:10" x14ac:dyDescent="0.25">
      <c r="A230" s="2273"/>
      <c r="B230" s="306"/>
      <c r="C230" s="2274"/>
      <c r="D230" s="2272">
        <f t="shared" si="2"/>
        <v>0</v>
      </c>
      <c r="E230" s="2274"/>
      <c r="F230" s="2274"/>
      <c r="G230" s="2274"/>
      <c r="H230" s="2275"/>
      <c r="I230" s="2275"/>
      <c r="J230" s="2274"/>
    </row>
    <row r="231" spans="1:10" x14ac:dyDescent="0.25">
      <c r="A231" s="2273"/>
      <c r="B231" s="306"/>
      <c r="C231" s="2274"/>
      <c r="D231" s="2272">
        <f t="shared" si="2"/>
        <v>0</v>
      </c>
      <c r="E231" s="2274"/>
      <c r="F231" s="2274"/>
      <c r="G231" s="2274"/>
      <c r="H231" s="2275"/>
      <c r="I231" s="2275"/>
      <c r="J231" s="2274"/>
    </row>
    <row r="232" spans="1:10" x14ac:dyDescent="0.25">
      <c r="A232" s="2273"/>
      <c r="B232" s="306"/>
      <c r="C232" s="2274"/>
      <c r="D232" s="2272">
        <f t="shared" si="2"/>
        <v>0</v>
      </c>
      <c r="E232" s="2274"/>
      <c r="F232" s="2274"/>
      <c r="G232" s="2274"/>
      <c r="H232" s="2275"/>
      <c r="I232" s="2275"/>
      <c r="J232" s="2274"/>
    </row>
    <row r="233" spans="1:10" x14ac:dyDescent="0.25">
      <c r="A233" s="2273"/>
      <c r="B233" s="306"/>
      <c r="C233" s="2274"/>
      <c r="D233" s="2272">
        <f t="shared" si="2"/>
        <v>0</v>
      </c>
      <c r="E233" s="2274"/>
      <c r="F233" s="2274"/>
      <c r="G233" s="2274"/>
      <c r="H233" s="2275"/>
      <c r="I233" s="2275"/>
      <c r="J233" s="2274"/>
    </row>
    <row r="234" spans="1:10" x14ac:dyDescent="0.25">
      <c r="A234" s="2273"/>
      <c r="B234" s="306"/>
      <c r="C234" s="2274"/>
      <c r="D234" s="2272">
        <f t="shared" si="2"/>
        <v>0</v>
      </c>
      <c r="E234" s="2274"/>
      <c r="F234" s="2274"/>
      <c r="G234" s="2274"/>
      <c r="H234" s="2275"/>
      <c r="I234" s="2275"/>
      <c r="J234" s="2274"/>
    </row>
    <row r="235" spans="1:10" x14ac:dyDescent="0.25">
      <c r="A235" s="2273"/>
      <c r="B235" s="306"/>
      <c r="C235" s="2274"/>
      <c r="D235" s="2272">
        <f t="shared" si="2"/>
        <v>0</v>
      </c>
      <c r="E235" s="2274"/>
      <c r="F235" s="2274"/>
      <c r="G235" s="2274"/>
      <c r="H235" s="2275"/>
      <c r="I235" s="2275"/>
      <c r="J235" s="2274"/>
    </row>
    <row r="236" spans="1:10" x14ac:dyDescent="0.25">
      <c r="A236" s="2273"/>
      <c r="B236" s="306"/>
      <c r="C236" s="2274"/>
      <c r="D236" s="2272">
        <f t="shared" si="2"/>
        <v>0</v>
      </c>
      <c r="E236" s="2274"/>
      <c r="F236" s="2274"/>
      <c r="G236" s="2274"/>
      <c r="H236" s="2275"/>
      <c r="I236" s="2275"/>
      <c r="J236" s="2274"/>
    </row>
    <row r="237" spans="1:10" x14ac:dyDescent="0.25">
      <c r="A237" s="2273"/>
      <c r="B237" s="306"/>
      <c r="C237" s="2274"/>
      <c r="D237" s="2272">
        <f t="shared" si="2"/>
        <v>0</v>
      </c>
      <c r="E237" s="2274"/>
      <c r="F237" s="2274"/>
      <c r="G237" s="2274"/>
      <c r="H237" s="2275"/>
      <c r="I237" s="2275"/>
      <c r="J237" s="2274"/>
    </row>
    <row r="238" spans="1:10" x14ac:dyDescent="0.25">
      <c r="A238" s="2273"/>
      <c r="B238" s="306"/>
      <c r="C238" s="2274"/>
      <c r="D238" s="2272">
        <f t="shared" si="2"/>
        <v>0</v>
      </c>
      <c r="E238" s="2274"/>
      <c r="F238" s="2274"/>
      <c r="G238" s="2274"/>
      <c r="H238" s="2275"/>
      <c r="I238" s="2275"/>
      <c r="J238" s="2274"/>
    </row>
    <row r="239" spans="1:10" x14ac:dyDescent="0.25">
      <c r="A239" s="2273"/>
      <c r="B239" s="306"/>
      <c r="C239" s="2274"/>
      <c r="D239" s="2272">
        <f t="shared" si="2"/>
        <v>0</v>
      </c>
      <c r="E239" s="2274"/>
      <c r="F239" s="2274"/>
      <c r="G239" s="2274"/>
      <c r="H239" s="2275"/>
      <c r="I239" s="2275"/>
      <c r="J239" s="2274"/>
    </row>
    <row r="240" spans="1:10" x14ac:dyDescent="0.25">
      <c r="A240" s="2273"/>
      <c r="B240" s="306"/>
      <c r="C240" s="2274"/>
      <c r="D240" s="2272">
        <f t="shared" si="2"/>
        <v>0</v>
      </c>
      <c r="E240" s="2274"/>
      <c r="F240" s="2274"/>
      <c r="G240" s="2274"/>
      <c r="H240" s="2275"/>
      <c r="I240" s="2275"/>
      <c r="J240" s="2274"/>
    </row>
    <row r="241" spans="1:10" x14ac:dyDescent="0.25">
      <c r="A241" s="2273"/>
      <c r="B241" s="306"/>
      <c r="C241" s="2274"/>
      <c r="D241" s="2272">
        <f t="shared" si="2"/>
        <v>0</v>
      </c>
      <c r="E241" s="2274"/>
      <c r="F241" s="2274"/>
      <c r="G241" s="2274"/>
      <c r="H241" s="2275"/>
      <c r="I241" s="2275"/>
      <c r="J241" s="2274"/>
    </row>
    <row r="242" spans="1:10" x14ac:dyDescent="0.25">
      <c r="A242" s="2273"/>
      <c r="B242" s="306"/>
      <c r="C242" s="2274"/>
      <c r="D242" s="2272">
        <f t="shared" si="2"/>
        <v>0</v>
      </c>
      <c r="E242" s="2274"/>
      <c r="F242" s="2274"/>
      <c r="G242" s="2274"/>
      <c r="H242" s="2275"/>
      <c r="I242" s="2275"/>
      <c r="J242" s="2274"/>
    </row>
    <row r="243" spans="1:10" x14ac:dyDescent="0.25">
      <c r="A243" s="2273"/>
      <c r="B243" s="306"/>
      <c r="C243" s="2274"/>
      <c r="D243" s="2272">
        <f t="shared" si="2"/>
        <v>0</v>
      </c>
      <c r="E243" s="2274"/>
      <c r="F243" s="2274"/>
      <c r="G243" s="2274"/>
      <c r="H243" s="2275"/>
      <c r="I243" s="2275"/>
      <c r="J243" s="2274"/>
    </row>
    <row r="244" spans="1:10" x14ac:dyDescent="0.25">
      <c r="A244" s="2273"/>
      <c r="B244" s="306"/>
      <c r="C244" s="2274"/>
      <c r="D244" s="2272">
        <f t="shared" si="2"/>
        <v>0</v>
      </c>
      <c r="E244" s="2274"/>
      <c r="F244" s="2274"/>
      <c r="G244" s="2274"/>
      <c r="H244" s="2275"/>
      <c r="I244" s="2275"/>
      <c r="J244" s="2274"/>
    </row>
    <row r="245" spans="1:10" x14ac:dyDescent="0.25">
      <c r="A245" s="2273"/>
      <c r="B245" s="306"/>
      <c r="C245" s="2274"/>
      <c r="D245" s="2272">
        <f t="shared" si="2"/>
        <v>0</v>
      </c>
      <c r="E245" s="2274"/>
      <c r="F245" s="2274"/>
      <c r="G245" s="2274"/>
      <c r="H245" s="2275"/>
      <c r="I245" s="2275"/>
      <c r="J245" s="2274"/>
    </row>
    <row r="246" spans="1:10" x14ac:dyDescent="0.25">
      <c r="A246" s="2273"/>
      <c r="B246" s="306"/>
      <c r="C246" s="2274"/>
      <c r="D246" s="2272">
        <f t="shared" si="2"/>
        <v>0</v>
      </c>
      <c r="E246" s="2274"/>
      <c r="F246" s="2274"/>
      <c r="G246" s="2274"/>
      <c r="H246" s="2275"/>
      <c r="I246" s="2275"/>
      <c r="J246" s="2274"/>
    </row>
    <row r="247" spans="1:10" x14ac:dyDescent="0.25">
      <c r="A247" s="2273"/>
      <c r="B247" s="306"/>
      <c r="C247" s="2274"/>
      <c r="D247" s="2272">
        <f t="shared" si="2"/>
        <v>0</v>
      </c>
      <c r="E247" s="2274"/>
      <c r="F247" s="2274"/>
      <c r="G247" s="2274"/>
      <c r="H247" s="2275"/>
      <c r="I247" s="2275"/>
      <c r="J247" s="2274"/>
    </row>
    <row r="248" spans="1:10" x14ac:dyDescent="0.25">
      <c r="A248" s="2273"/>
      <c r="B248" s="306"/>
      <c r="C248" s="2274"/>
      <c r="D248" s="2272">
        <f t="shared" si="2"/>
        <v>0</v>
      </c>
      <c r="E248" s="2274"/>
      <c r="F248" s="2274"/>
      <c r="G248" s="2274"/>
      <c r="H248" s="2275"/>
      <c r="I248" s="2275"/>
      <c r="J248" s="2274"/>
    </row>
    <row r="249" spans="1:10" x14ac:dyDescent="0.25">
      <c r="A249" s="2273"/>
      <c r="B249" s="306"/>
      <c r="C249" s="2274"/>
      <c r="D249" s="2272">
        <f t="shared" si="2"/>
        <v>0</v>
      </c>
      <c r="E249" s="2274"/>
      <c r="F249" s="2274"/>
      <c r="G249" s="2274"/>
      <c r="H249" s="2275"/>
      <c r="I249" s="2275"/>
      <c r="J249" s="2274"/>
    </row>
    <row r="250" spans="1:10" x14ac:dyDescent="0.25">
      <c r="A250" s="2273"/>
      <c r="B250" s="306"/>
      <c r="C250" s="2274"/>
      <c r="D250" s="2272">
        <f t="shared" si="2"/>
        <v>0</v>
      </c>
      <c r="E250" s="2274"/>
      <c r="F250" s="2274"/>
      <c r="G250" s="2274"/>
      <c r="H250" s="2275"/>
      <c r="I250" s="2275"/>
      <c r="J250" s="2274"/>
    </row>
    <row r="251" spans="1:10" x14ac:dyDescent="0.25">
      <c r="A251" s="2273"/>
      <c r="B251" s="306"/>
      <c r="C251" s="2274"/>
      <c r="D251" s="2272">
        <f t="shared" ref="D251:D298" si="3">+C251*(100-E251)/100</f>
        <v>0</v>
      </c>
      <c r="E251" s="2274"/>
      <c r="F251" s="2274"/>
      <c r="G251" s="2274"/>
      <c r="H251" s="2275"/>
      <c r="I251" s="2275"/>
      <c r="J251" s="2274"/>
    </row>
    <row r="252" spans="1:10" x14ac:dyDescent="0.25">
      <c r="A252" s="2273"/>
      <c r="B252" s="306"/>
      <c r="C252" s="2274"/>
      <c r="D252" s="2272">
        <f t="shared" si="3"/>
        <v>0</v>
      </c>
      <c r="E252" s="2274"/>
      <c r="F252" s="2274"/>
      <c r="G252" s="2274"/>
      <c r="H252" s="2275"/>
      <c r="I252" s="2275"/>
      <c r="J252" s="2274"/>
    </row>
    <row r="253" spans="1:10" x14ac:dyDescent="0.25">
      <c r="A253" s="2273"/>
      <c r="B253" s="306"/>
      <c r="C253" s="2274"/>
      <c r="D253" s="2272">
        <f t="shared" si="3"/>
        <v>0</v>
      </c>
      <c r="E253" s="2274"/>
      <c r="F253" s="2274"/>
      <c r="G253" s="2274"/>
      <c r="H253" s="2275"/>
      <c r="I253" s="2275"/>
      <c r="J253" s="2274"/>
    </row>
    <row r="254" spans="1:10" x14ac:dyDescent="0.25">
      <c r="A254" s="2273"/>
      <c r="B254" s="306"/>
      <c r="C254" s="2274"/>
      <c r="D254" s="2272">
        <f t="shared" si="3"/>
        <v>0</v>
      </c>
      <c r="E254" s="2274"/>
      <c r="F254" s="2274"/>
      <c r="G254" s="2274"/>
      <c r="H254" s="2275"/>
      <c r="I254" s="2275"/>
      <c r="J254" s="2274"/>
    </row>
    <row r="255" spans="1:10" x14ac:dyDescent="0.25">
      <c r="A255" s="2273"/>
      <c r="B255" s="306"/>
      <c r="C255" s="2274"/>
      <c r="D255" s="2272">
        <f t="shared" si="3"/>
        <v>0</v>
      </c>
      <c r="E255" s="2274"/>
      <c r="F255" s="2274"/>
      <c r="G255" s="2274"/>
      <c r="H255" s="2275"/>
      <c r="I255" s="2275"/>
      <c r="J255" s="2274"/>
    </row>
    <row r="256" spans="1:10" x14ac:dyDescent="0.25">
      <c r="A256" s="2273"/>
      <c r="B256" s="306"/>
      <c r="C256" s="2274"/>
      <c r="D256" s="2272">
        <f t="shared" si="3"/>
        <v>0</v>
      </c>
      <c r="E256" s="2274"/>
      <c r="F256" s="2274"/>
      <c r="G256" s="2274"/>
      <c r="H256" s="2275"/>
      <c r="I256" s="2275"/>
      <c r="J256" s="2274"/>
    </row>
    <row r="257" spans="1:10" x14ac:dyDescent="0.25">
      <c r="A257" s="2273"/>
      <c r="B257" s="306"/>
      <c r="C257" s="2274"/>
      <c r="D257" s="2272">
        <f t="shared" si="3"/>
        <v>0</v>
      </c>
      <c r="E257" s="2274"/>
      <c r="F257" s="2274"/>
      <c r="G257" s="2274"/>
      <c r="H257" s="2275"/>
      <c r="I257" s="2275"/>
      <c r="J257" s="2274"/>
    </row>
    <row r="258" spans="1:10" x14ac:dyDescent="0.25">
      <c r="A258" s="2273"/>
      <c r="B258" s="306"/>
      <c r="C258" s="2274"/>
      <c r="D258" s="2272">
        <f t="shared" si="3"/>
        <v>0</v>
      </c>
      <c r="E258" s="2274"/>
      <c r="F258" s="2274"/>
      <c r="G258" s="2274"/>
      <c r="H258" s="2275"/>
      <c r="I258" s="2275"/>
      <c r="J258" s="2274"/>
    </row>
    <row r="259" spans="1:10" x14ac:dyDescent="0.25">
      <c r="A259" s="2273"/>
      <c r="B259" s="306"/>
      <c r="C259" s="2274"/>
      <c r="D259" s="2272">
        <f t="shared" si="3"/>
        <v>0</v>
      </c>
      <c r="E259" s="2274"/>
      <c r="F259" s="2274"/>
      <c r="G259" s="2274"/>
      <c r="H259" s="2275"/>
      <c r="I259" s="2275"/>
      <c r="J259" s="2274"/>
    </row>
    <row r="260" spans="1:10" x14ac:dyDescent="0.25">
      <c r="A260" s="2273"/>
      <c r="B260" s="306"/>
      <c r="C260" s="2274"/>
      <c r="D260" s="2272">
        <f t="shared" si="3"/>
        <v>0</v>
      </c>
      <c r="E260" s="2274"/>
      <c r="F260" s="2274"/>
      <c r="G260" s="2274"/>
      <c r="H260" s="2275"/>
      <c r="I260" s="2275"/>
      <c r="J260" s="2274"/>
    </row>
    <row r="261" spans="1:10" x14ac:dyDescent="0.25">
      <c r="A261" s="2273"/>
      <c r="B261" s="306"/>
      <c r="C261" s="2274"/>
      <c r="D261" s="2272">
        <f t="shared" si="3"/>
        <v>0</v>
      </c>
      <c r="E261" s="2274"/>
      <c r="F261" s="2274"/>
      <c r="G261" s="2274"/>
      <c r="H261" s="2275"/>
      <c r="I261" s="2275"/>
      <c r="J261" s="2274"/>
    </row>
    <row r="262" spans="1:10" x14ac:dyDescent="0.25">
      <c r="A262" s="2273"/>
      <c r="B262" s="306"/>
      <c r="C262" s="2274"/>
      <c r="D262" s="2272">
        <f t="shared" si="3"/>
        <v>0</v>
      </c>
      <c r="E262" s="2274"/>
      <c r="F262" s="2274"/>
      <c r="G262" s="2274"/>
      <c r="H262" s="2275"/>
      <c r="I262" s="2275"/>
      <c r="J262" s="2274"/>
    </row>
    <row r="263" spans="1:10" x14ac:dyDescent="0.25">
      <c r="A263" s="2273"/>
      <c r="B263" s="306"/>
      <c r="C263" s="2274"/>
      <c r="D263" s="2272">
        <f t="shared" si="3"/>
        <v>0</v>
      </c>
      <c r="E263" s="2274"/>
      <c r="F263" s="2274"/>
      <c r="G263" s="2274"/>
      <c r="H263" s="2275"/>
      <c r="I263" s="2275"/>
      <c r="J263" s="2274"/>
    </row>
    <row r="264" spans="1:10" x14ac:dyDescent="0.25">
      <c r="A264" s="2273"/>
      <c r="B264" s="306"/>
      <c r="C264" s="2274"/>
      <c r="D264" s="2272">
        <f t="shared" si="3"/>
        <v>0</v>
      </c>
      <c r="E264" s="2274"/>
      <c r="F264" s="2274"/>
      <c r="G264" s="2274"/>
      <c r="H264" s="2275"/>
      <c r="I264" s="2275"/>
      <c r="J264" s="2274"/>
    </row>
    <row r="265" spans="1:10" x14ac:dyDescent="0.25">
      <c r="A265" s="2273"/>
      <c r="B265" s="306"/>
      <c r="C265" s="2274"/>
      <c r="D265" s="2272">
        <f t="shared" si="3"/>
        <v>0</v>
      </c>
      <c r="E265" s="2274"/>
      <c r="F265" s="2274"/>
      <c r="G265" s="2274"/>
      <c r="H265" s="2275"/>
      <c r="I265" s="2275"/>
      <c r="J265" s="2274"/>
    </row>
    <row r="266" spans="1:10" x14ac:dyDescent="0.25">
      <c r="A266" s="2273"/>
      <c r="B266" s="306"/>
      <c r="C266" s="2274"/>
      <c r="D266" s="2272">
        <f t="shared" si="3"/>
        <v>0</v>
      </c>
      <c r="E266" s="2274"/>
      <c r="F266" s="2274"/>
      <c r="G266" s="2274"/>
      <c r="H266" s="2275"/>
      <c r="I266" s="2275"/>
      <c r="J266" s="2274"/>
    </row>
    <row r="267" spans="1:10" x14ac:dyDescent="0.25">
      <c r="A267" s="2273"/>
      <c r="B267" s="306"/>
      <c r="C267" s="2274"/>
      <c r="D267" s="2272">
        <f t="shared" si="3"/>
        <v>0</v>
      </c>
      <c r="E267" s="2274"/>
      <c r="F267" s="2274"/>
      <c r="G267" s="2274"/>
      <c r="H267" s="2275"/>
      <c r="I267" s="2275"/>
      <c r="J267" s="2274"/>
    </row>
    <row r="268" spans="1:10" x14ac:dyDescent="0.25">
      <c r="A268" s="2273"/>
      <c r="B268" s="306"/>
      <c r="C268" s="2274"/>
      <c r="D268" s="2272">
        <f t="shared" si="3"/>
        <v>0</v>
      </c>
      <c r="E268" s="2274"/>
      <c r="F268" s="2274"/>
      <c r="G268" s="2274"/>
      <c r="H268" s="2275"/>
      <c r="I268" s="2275"/>
      <c r="J268" s="2274"/>
    </row>
    <row r="269" spans="1:10" x14ac:dyDescent="0.25">
      <c r="A269" s="2273"/>
      <c r="B269" s="306"/>
      <c r="C269" s="2274"/>
      <c r="D269" s="2272">
        <f t="shared" si="3"/>
        <v>0</v>
      </c>
      <c r="E269" s="2274"/>
      <c r="F269" s="2274"/>
      <c r="G269" s="2274"/>
      <c r="H269" s="2275"/>
      <c r="I269" s="2275"/>
      <c r="J269" s="2274"/>
    </row>
    <row r="270" spans="1:10" x14ac:dyDescent="0.25">
      <c r="A270" s="2273"/>
      <c r="B270" s="306"/>
      <c r="C270" s="2274"/>
      <c r="D270" s="2272">
        <f t="shared" si="3"/>
        <v>0</v>
      </c>
      <c r="E270" s="2274"/>
      <c r="F270" s="2274"/>
      <c r="G270" s="2274"/>
      <c r="H270" s="2275"/>
      <c r="I270" s="2275"/>
      <c r="J270" s="2274"/>
    </row>
    <row r="271" spans="1:10" x14ac:dyDescent="0.25">
      <c r="A271" s="2273"/>
      <c r="B271" s="306"/>
      <c r="C271" s="2274"/>
      <c r="D271" s="2272">
        <f t="shared" si="3"/>
        <v>0</v>
      </c>
      <c r="E271" s="2274"/>
      <c r="F271" s="2274"/>
      <c r="G271" s="2274"/>
      <c r="H271" s="2275"/>
      <c r="I271" s="2275"/>
      <c r="J271" s="2274"/>
    </row>
    <row r="272" spans="1:10" x14ac:dyDescent="0.25">
      <c r="A272" s="2273"/>
      <c r="B272" s="306"/>
      <c r="C272" s="2274"/>
      <c r="D272" s="2272">
        <f t="shared" si="3"/>
        <v>0</v>
      </c>
      <c r="E272" s="2274"/>
      <c r="F272" s="2274"/>
      <c r="G272" s="2274"/>
      <c r="H272" s="2275"/>
      <c r="I272" s="2275"/>
      <c r="J272" s="2274"/>
    </row>
    <row r="273" spans="1:10" x14ac:dyDescent="0.25">
      <c r="A273" s="2273"/>
      <c r="B273" s="306"/>
      <c r="C273" s="2274"/>
      <c r="D273" s="2272">
        <f t="shared" si="3"/>
        <v>0</v>
      </c>
      <c r="E273" s="2274"/>
      <c r="F273" s="2274"/>
      <c r="G273" s="2274"/>
      <c r="H273" s="2275"/>
      <c r="I273" s="2275"/>
      <c r="J273" s="2274"/>
    </row>
    <row r="274" spans="1:10" x14ac:dyDescent="0.25">
      <c r="A274" s="2273"/>
      <c r="B274" s="306"/>
      <c r="C274" s="2274"/>
      <c r="D274" s="2272">
        <f t="shared" si="3"/>
        <v>0</v>
      </c>
      <c r="E274" s="2274"/>
      <c r="F274" s="2274"/>
      <c r="G274" s="2274"/>
      <c r="H274" s="2275"/>
      <c r="I274" s="2275"/>
      <c r="J274" s="2274"/>
    </row>
    <row r="275" spans="1:10" x14ac:dyDescent="0.25">
      <c r="A275" s="2273"/>
      <c r="B275" s="306"/>
      <c r="C275" s="2274"/>
      <c r="D275" s="2272">
        <f t="shared" si="3"/>
        <v>0</v>
      </c>
      <c r="E275" s="2274"/>
      <c r="F275" s="2274"/>
      <c r="G275" s="2274"/>
      <c r="H275" s="2275"/>
      <c r="I275" s="2275"/>
      <c r="J275" s="2274"/>
    </row>
    <row r="276" spans="1:10" x14ac:dyDescent="0.25">
      <c r="A276" s="2273"/>
      <c r="B276" s="306"/>
      <c r="C276" s="2274"/>
      <c r="D276" s="2272">
        <f t="shared" si="3"/>
        <v>0</v>
      </c>
      <c r="E276" s="2274"/>
      <c r="F276" s="2274"/>
      <c r="G276" s="2274"/>
      <c r="H276" s="2275"/>
      <c r="I276" s="2275"/>
      <c r="J276" s="2274"/>
    </row>
    <row r="277" spans="1:10" x14ac:dyDescent="0.25">
      <c r="A277" s="2273"/>
      <c r="B277" s="306"/>
      <c r="C277" s="2274"/>
      <c r="D277" s="2272">
        <f t="shared" si="3"/>
        <v>0</v>
      </c>
      <c r="E277" s="2274"/>
      <c r="F277" s="2274"/>
      <c r="G277" s="2274"/>
      <c r="H277" s="2275"/>
      <c r="I277" s="2275"/>
      <c r="J277" s="2274"/>
    </row>
    <row r="278" spans="1:10" x14ac:dyDescent="0.25">
      <c r="A278" s="2273"/>
      <c r="B278" s="306"/>
      <c r="C278" s="2274"/>
      <c r="D278" s="2272">
        <f t="shared" si="3"/>
        <v>0</v>
      </c>
      <c r="E278" s="2274"/>
      <c r="F278" s="2274"/>
      <c r="G278" s="2274"/>
      <c r="H278" s="2275"/>
      <c r="I278" s="2275"/>
      <c r="J278" s="2274"/>
    </row>
    <row r="279" spans="1:10" x14ac:dyDescent="0.25">
      <c r="A279" s="2273"/>
      <c r="B279" s="306"/>
      <c r="C279" s="2274"/>
      <c r="D279" s="2272">
        <f t="shared" si="3"/>
        <v>0</v>
      </c>
      <c r="E279" s="2274"/>
      <c r="F279" s="2274"/>
      <c r="G279" s="2274"/>
      <c r="H279" s="2275"/>
      <c r="I279" s="2275"/>
      <c r="J279" s="2274"/>
    </row>
    <row r="280" spans="1:10" x14ac:dyDescent="0.25">
      <c r="A280" s="2273"/>
      <c r="B280" s="306"/>
      <c r="C280" s="2274"/>
      <c r="D280" s="2272">
        <f t="shared" si="3"/>
        <v>0</v>
      </c>
      <c r="E280" s="2274"/>
      <c r="F280" s="2274"/>
      <c r="G280" s="2274"/>
      <c r="H280" s="2275"/>
      <c r="I280" s="2275"/>
      <c r="J280" s="2274"/>
    </row>
    <row r="281" spans="1:10" x14ac:dyDescent="0.25">
      <c r="A281" s="2273"/>
      <c r="B281" s="306"/>
      <c r="C281" s="2274"/>
      <c r="D281" s="2272">
        <f t="shared" si="3"/>
        <v>0</v>
      </c>
      <c r="E281" s="2274"/>
      <c r="F281" s="2274"/>
      <c r="G281" s="2274"/>
      <c r="H281" s="2275"/>
      <c r="I281" s="2275"/>
      <c r="J281" s="2274"/>
    </row>
    <row r="282" spans="1:10" x14ac:dyDescent="0.25">
      <c r="A282" s="2273"/>
      <c r="B282" s="306"/>
      <c r="C282" s="2274"/>
      <c r="D282" s="2272">
        <f t="shared" si="3"/>
        <v>0</v>
      </c>
      <c r="E282" s="2274"/>
      <c r="F282" s="2274"/>
      <c r="G282" s="2274"/>
      <c r="H282" s="2275"/>
      <c r="I282" s="2275"/>
      <c r="J282" s="2274"/>
    </row>
    <row r="283" spans="1:10" x14ac:dyDescent="0.25">
      <c r="A283" s="2273"/>
      <c r="B283" s="306"/>
      <c r="C283" s="2274"/>
      <c r="D283" s="2272">
        <f t="shared" si="3"/>
        <v>0</v>
      </c>
      <c r="E283" s="2274"/>
      <c r="F283" s="2274"/>
      <c r="G283" s="2274"/>
      <c r="H283" s="2275"/>
      <c r="I283" s="2275"/>
      <c r="J283" s="2274"/>
    </row>
    <row r="284" spans="1:10" x14ac:dyDescent="0.25">
      <c r="A284" s="2273"/>
      <c r="B284" s="306"/>
      <c r="C284" s="2274"/>
      <c r="D284" s="2272">
        <f t="shared" si="3"/>
        <v>0</v>
      </c>
      <c r="E284" s="2274"/>
      <c r="F284" s="2274"/>
      <c r="G284" s="2274"/>
      <c r="H284" s="2275"/>
      <c r="I284" s="2275"/>
      <c r="J284" s="2274"/>
    </row>
    <row r="285" spans="1:10" x14ac:dyDescent="0.25">
      <c r="A285" s="2273"/>
      <c r="B285" s="306"/>
      <c r="C285" s="2274"/>
      <c r="D285" s="2272">
        <f t="shared" si="3"/>
        <v>0</v>
      </c>
      <c r="E285" s="2274"/>
      <c r="F285" s="2274"/>
      <c r="G285" s="2274"/>
      <c r="H285" s="2275"/>
      <c r="I285" s="2275"/>
      <c r="J285" s="2274"/>
    </row>
    <row r="286" spans="1:10" x14ac:dyDescent="0.25">
      <c r="A286" s="2273"/>
      <c r="B286" s="306"/>
      <c r="C286" s="2274"/>
      <c r="D286" s="2272">
        <f t="shared" si="3"/>
        <v>0</v>
      </c>
      <c r="E286" s="2274"/>
      <c r="F286" s="2274"/>
      <c r="G286" s="2274"/>
      <c r="H286" s="2275"/>
      <c r="I286" s="2275"/>
      <c r="J286" s="2274"/>
    </row>
    <row r="287" spans="1:10" x14ac:dyDescent="0.25">
      <c r="A287" s="2273"/>
      <c r="B287" s="306"/>
      <c r="C287" s="2274"/>
      <c r="D287" s="2272">
        <f t="shared" si="3"/>
        <v>0</v>
      </c>
      <c r="E287" s="2274"/>
      <c r="F287" s="2274"/>
      <c r="G287" s="2274"/>
      <c r="H287" s="2275"/>
      <c r="I287" s="2275"/>
      <c r="J287" s="2274"/>
    </row>
    <row r="288" spans="1:10" x14ac:dyDescent="0.25">
      <c r="A288" s="2273"/>
      <c r="B288" s="306"/>
      <c r="C288" s="2274"/>
      <c r="D288" s="2272">
        <f t="shared" si="3"/>
        <v>0</v>
      </c>
      <c r="E288" s="2274"/>
      <c r="F288" s="2274"/>
      <c r="G288" s="2274"/>
      <c r="H288" s="2275"/>
      <c r="I288" s="2275"/>
      <c r="J288" s="2274"/>
    </row>
    <row r="289" spans="1:10" x14ac:dyDescent="0.25">
      <c r="A289" s="2273"/>
      <c r="B289" s="306"/>
      <c r="C289" s="2274"/>
      <c r="D289" s="2272">
        <f t="shared" si="3"/>
        <v>0</v>
      </c>
      <c r="E289" s="2274"/>
      <c r="F289" s="2274"/>
      <c r="G289" s="2274"/>
      <c r="H289" s="2275"/>
      <c r="I289" s="2275"/>
      <c r="J289" s="2274"/>
    </row>
    <row r="290" spans="1:10" x14ac:dyDescent="0.25">
      <c r="A290" s="2273"/>
      <c r="B290" s="306"/>
      <c r="C290" s="2274"/>
      <c r="D290" s="2272">
        <f t="shared" si="3"/>
        <v>0</v>
      </c>
      <c r="E290" s="2274"/>
      <c r="F290" s="2274"/>
      <c r="G290" s="2274"/>
      <c r="H290" s="2275"/>
      <c r="I290" s="2275"/>
      <c r="J290" s="2274"/>
    </row>
    <row r="291" spans="1:10" x14ac:dyDescent="0.25">
      <c r="A291" s="2273"/>
      <c r="B291" s="306"/>
      <c r="C291" s="2274"/>
      <c r="D291" s="2272">
        <f t="shared" si="3"/>
        <v>0</v>
      </c>
      <c r="E291" s="2274"/>
      <c r="F291" s="2274"/>
      <c r="G291" s="2274"/>
      <c r="H291" s="2275"/>
      <c r="I291" s="2275"/>
      <c r="J291" s="2274"/>
    </row>
    <row r="292" spans="1:10" x14ac:dyDescent="0.25">
      <c r="A292" s="2273"/>
      <c r="B292" s="306"/>
      <c r="C292" s="2274"/>
      <c r="D292" s="2272">
        <f t="shared" si="3"/>
        <v>0</v>
      </c>
      <c r="E292" s="2274"/>
      <c r="F292" s="2274"/>
      <c r="G292" s="2274"/>
      <c r="H292" s="2275"/>
      <c r="I292" s="2275"/>
      <c r="J292" s="2274"/>
    </row>
    <row r="293" spans="1:10" x14ac:dyDescent="0.25">
      <c r="A293" s="2273"/>
      <c r="B293" s="306"/>
      <c r="C293" s="2274"/>
      <c r="D293" s="2272">
        <f t="shared" si="3"/>
        <v>0</v>
      </c>
      <c r="E293" s="2274"/>
      <c r="F293" s="2274"/>
      <c r="G293" s="2274"/>
      <c r="H293" s="2275"/>
      <c r="I293" s="2275"/>
      <c r="J293" s="2274"/>
    </row>
    <row r="294" spans="1:10" x14ac:dyDescent="0.25">
      <c r="A294" s="2273"/>
      <c r="B294" s="306"/>
      <c r="C294" s="2274"/>
      <c r="D294" s="2272">
        <f t="shared" si="3"/>
        <v>0</v>
      </c>
      <c r="E294" s="2274"/>
      <c r="F294" s="2274"/>
      <c r="G294" s="2274"/>
      <c r="H294" s="2275"/>
      <c r="I294" s="2275"/>
      <c r="J294" s="2274"/>
    </row>
    <row r="295" spans="1:10" x14ac:dyDescent="0.25">
      <c r="A295" s="2273"/>
      <c r="B295" s="306"/>
      <c r="C295" s="2274"/>
      <c r="D295" s="2272">
        <f t="shared" si="3"/>
        <v>0</v>
      </c>
      <c r="E295" s="2274"/>
      <c r="F295" s="2274"/>
      <c r="G295" s="2274"/>
      <c r="H295" s="2275"/>
      <c r="I295" s="2275"/>
      <c r="J295" s="2274"/>
    </row>
    <row r="296" spans="1:10" x14ac:dyDescent="0.25">
      <c r="A296" s="2273"/>
      <c r="B296" s="306"/>
      <c r="C296" s="2274"/>
      <c r="D296" s="2272">
        <f t="shared" si="3"/>
        <v>0</v>
      </c>
      <c r="E296" s="2274"/>
      <c r="F296" s="2274"/>
      <c r="G296" s="2274"/>
      <c r="H296" s="2275"/>
      <c r="I296" s="2275"/>
      <c r="J296" s="2274"/>
    </row>
    <row r="297" spans="1:10" x14ac:dyDescent="0.25">
      <c r="A297" s="2273"/>
      <c r="B297" s="306"/>
      <c r="C297" s="2274"/>
      <c r="D297" s="2272">
        <f t="shared" si="3"/>
        <v>0</v>
      </c>
      <c r="E297" s="2274"/>
      <c r="F297" s="2274"/>
      <c r="G297" s="2274"/>
      <c r="H297" s="2275"/>
      <c r="I297" s="2275"/>
      <c r="J297" s="2274"/>
    </row>
    <row r="298" spans="1:10" x14ac:dyDescent="0.25">
      <c r="A298" s="2273"/>
      <c r="B298" s="306"/>
      <c r="C298" s="2274"/>
      <c r="D298" s="2272">
        <f t="shared" si="3"/>
        <v>0</v>
      </c>
      <c r="E298" s="2274"/>
      <c r="F298" s="2274"/>
      <c r="G298" s="2274"/>
      <c r="H298" s="2275"/>
      <c r="I298" s="2275"/>
      <c r="J298" s="2274"/>
    </row>
    <row r="299" spans="1:10" x14ac:dyDescent="0.25">
      <c r="A299" s="2273"/>
      <c r="B299" s="306"/>
      <c r="C299" s="2274"/>
      <c r="D299" s="2272"/>
      <c r="E299" s="2274"/>
      <c r="F299" s="2274"/>
      <c r="G299" s="2274"/>
      <c r="H299" s="2275"/>
      <c r="I299" s="2275"/>
      <c r="J299" s="2274"/>
    </row>
    <row r="300" spans="1:10" x14ac:dyDescent="0.25">
      <c r="A300" s="2273"/>
      <c r="B300" s="306"/>
      <c r="C300" s="2274"/>
      <c r="D300" s="2272"/>
      <c r="E300" s="2274"/>
      <c r="F300" s="2274"/>
      <c r="G300" s="2274"/>
      <c r="H300" s="2275"/>
      <c r="I300" s="2275"/>
      <c r="J300" s="2274"/>
    </row>
    <row r="301" spans="1:10" x14ac:dyDescent="0.25">
      <c r="A301" s="2273"/>
      <c r="B301" s="306"/>
      <c r="C301" s="2274"/>
      <c r="D301" s="2272"/>
      <c r="E301" s="2274"/>
      <c r="F301" s="2274"/>
      <c r="G301" s="2274"/>
      <c r="H301" s="2275"/>
      <c r="I301" s="2275"/>
      <c r="J301" s="2274"/>
    </row>
    <row r="302" spans="1:10" x14ac:dyDescent="0.25">
      <c r="A302" s="2273"/>
      <c r="B302" s="306"/>
      <c r="C302" s="2274"/>
      <c r="D302" s="2272"/>
      <c r="E302" s="2274"/>
      <c r="F302" s="2274"/>
      <c r="G302" s="2274"/>
      <c r="H302" s="2275"/>
      <c r="I302" s="2275"/>
      <c r="J302" s="2274"/>
    </row>
    <row r="303" spans="1:10" x14ac:dyDescent="0.25">
      <c r="A303" s="2273"/>
      <c r="B303" s="306"/>
      <c r="C303" s="2274"/>
      <c r="D303" s="2272"/>
      <c r="E303" s="2274"/>
      <c r="F303" s="2274"/>
      <c r="G303" s="2274"/>
      <c r="H303" s="2275"/>
      <c r="I303" s="2275"/>
      <c r="J303" s="2274"/>
    </row>
    <row r="304" spans="1:10" x14ac:dyDescent="0.25">
      <c r="A304" s="2273"/>
      <c r="B304" s="306"/>
      <c r="C304" s="2274"/>
      <c r="D304" s="2272"/>
      <c r="E304" s="2274"/>
      <c r="F304" s="2274"/>
      <c r="G304" s="2274"/>
      <c r="H304" s="2275"/>
      <c r="I304" s="2275"/>
      <c r="J304" s="2274"/>
    </row>
    <row r="305" spans="1:10" x14ac:dyDescent="0.25">
      <c r="A305" s="2273"/>
      <c r="B305" s="306"/>
      <c r="C305" s="2274"/>
      <c r="D305" s="2272"/>
      <c r="E305" s="2274"/>
      <c r="F305" s="2274"/>
      <c r="G305" s="2274"/>
      <c r="H305" s="2275"/>
      <c r="I305" s="2275"/>
      <c r="J305" s="2274"/>
    </row>
    <row r="306" spans="1:10" x14ac:dyDescent="0.25">
      <c r="A306" s="2273"/>
      <c r="B306" s="306"/>
      <c r="C306" s="2274"/>
      <c r="D306" s="2272"/>
      <c r="E306" s="2274"/>
      <c r="F306" s="2274"/>
      <c r="G306" s="2274"/>
      <c r="H306" s="2275"/>
      <c r="I306" s="2275"/>
      <c r="J306" s="2274"/>
    </row>
    <row r="307" spans="1:10" x14ac:dyDescent="0.25">
      <c r="A307" s="2273"/>
      <c r="B307" s="306"/>
      <c r="C307" s="2274"/>
      <c r="D307" s="2272"/>
      <c r="E307" s="2274"/>
      <c r="F307" s="2274"/>
      <c r="G307" s="2274"/>
      <c r="H307" s="2275"/>
      <c r="I307" s="2275"/>
      <c r="J307" s="2274"/>
    </row>
    <row r="308" spans="1:10" x14ac:dyDescent="0.25">
      <c r="A308" s="2273"/>
      <c r="B308" s="306"/>
      <c r="C308" s="2274"/>
      <c r="D308" s="2272"/>
      <c r="E308" s="2274"/>
      <c r="F308" s="2274"/>
      <c r="G308" s="2274"/>
      <c r="H308" s="2275"/>
      <c r="I308" s="2275"/>
      <c r="J308" s="2274"/>
    </row>
    <row r="309" spans="1:10" x14ac:dyDescent="0.25">
      <c r="A309" s="2273"/>
      <c r="B309" s="306"/>
      <c r="C309" s="2274"/>
      <c r="D309" s="2272"/>
      <c r="E309" s="2274"/>
      <c r="F309" s="2274"/>
      <c r="G309" s="2274"/>
      <c r="H309" s="2275"/>
      <c r="I309" s="2275"/>
      <c r="J309" s="2274"/>
    </row>
    <row r="310" spans="1:10" x14ac:dyDescent="0.25">
      <c r="A310" s="2273"/>
      <c r="B310" s="306"/>
      <c r="C310" s="2274"/>
      <c r="D310" s="2272"/>
      <c r="E310" s="2274"/>
      <c r="F310" s="2274"/>
      <c r="G310" s="2274"/>
      <c r="H310" s="2275"/>
      <c r="I310" s="2275"/>
      <c r="J310" s="2274"/>
    </row>
    <row r="311" spans="1:10" x14ac:dyDescent="0.25">
      <c r="A311" s="2273"/>
      <c r="B311" s="306"/>
      <c r="C311" s="2274"/>
      <c r="D311" s="2272"/>
      <c r="E311" s="2274"/>
      <c r="F311" s="2274"/>
      <c r="G311" s="2274"/>
      <c r="H311" s="2275"/>
      <c r="I311" s="2275"/>
      <c r="J311" s="2274"/>
    </row>
    <row r="312" spans="1:10" x14ac:dyDescent="0.25">
      <c r="A312" s="2273"/>
      <c r="B312" s="306"/>
      <c r="C312" s="2274"/>
      <c r="D312" s="2272"/>
      <c r="E312" s="2274"/>
      <c r="F312" s="2274"/>
      <c r="G312" s="2274"/>
      <c r="H312" s="2275"/>
      <c r="I312" s="2275"/>
      <c r="J312" s="2274"/>
    </row>
    <row r="313" spans="1:10" x14ac:dyDescent="0.25">
      <c r="A313" s="2273"/>
      <c r="B313" s="306"/>
      <c r="C313" s="2274"/>
      <c r="D313" s="2272"/>
      <c r="E313" s="2274"/>
      <c r="F313" s="2274"/>
      <c r="G313" s="2274"/>
      <c r="H313" s="2275"/>
      <c r="I313" s="2275"/>
      <c r="J313" s="2274"/>
    </row>
    <row r="314" spans="1:10" x14ac:dyDescent="0.25">
      <c r="A314" s="2273"/>
      <c r="B314" s="306"/>
      <c r="C314" s="2274"/>
      <c r="D314" s="2272"/>
      <c r="E314" s="2274"/>
      <c r="F314" s="2274"/>
      <c r="G314" s="2274"/>
      <c r="H314" s="2275"/>
      <c r="I314" s="2275"/>
      <c r="J314" s="2274"/>
    </row>
    <row r="315" spans="1:10" x14ac:dyDescent="0.25">
      <c r="A315" s="2273"/>
      <c r="B315" s="306"/>
      <c r="C315" s="2274"/>
      <c r="D315" s="2272"/>
      <c r="E315" s="2274"/>
      <c r="F315" s="2274"/>
      <c r="G315" s="2274"/>
      <c r="H315" s="2275"/>
      <c r="I315" s="2275"/>
      <c r="J315" s="2274"/>
    </row>
    <row r="316" spans="1:10" x14ac:dyDescent="0.25">
      <c r="A316" s="2273"/>
      <c r="B316" s="306"/>
      <c r="C316" s="2274"/>
      <c r="D316" s="2272"/>
      <c r="E316" s="2274"/>
      <c r="F316" s="2274"/>
      <c r="G316" s="2274"/>
      <c r="H316" s="2275"/>
      <c r="I316" s="2275"/>
      <c r="J316" s="2274"/>
    </row>
    <row r="317" spans="1:10" x14ac:dyDescent="0.25">
      <c r="A317" s="2273"/>
      <c r="B317" s="306"/>
      <c r="C317" s="2274"/>
      <c r="D317" s="2272"/>
      <c r="E317" s="2274"/>
      <c r="F317" s="2274"/>
      <c r="G317" s="2274"/>
      <c r="H317" s="2275"/>
      <c r="I317" s="2275"/>
      <c r="J317" s="2274"/>
    </row>
    <row r="318" spans="1:10" x14ac:dyDescent="0.25">
      <c r="A318" s="2273"/>
      <c r="B318" s="306"/>
      <c r="C318" s="2274"/>
      <c r="D318" s="2272"/>
      <c r="E318" s="2274"/>
      <c r="F318" s="2274"/>
      <c r="G318" s="2274"/>
      <c r="H318" s="2275"/>
      <c r="I318" s="2275"/>
      <c r="J318" s="2274"/>
    </row>
    <row r="319" spans="1:10" x14ac:dyDescent="0.25">
      <c r="A319" s="2273"/>
      <c r="B319" s="306"/>
      <c r="C319" s="2274"/>
      <c r="D319" s="2272"/>
      <c r="E319" s="2274"/>
      <c r="F319" s="2274"/>
      <c r="G319" s="2274"/>
      <c r="H319" s="2275"/>
      <c r="I319" s="2275"/>
      <c r="J319" s="2274"/>
    </row>
    <row r="320" spans="1:10" x14ac:dyDescent="0.25">
      <c r="A320" s="2273"/>
      <c r="B320" s="306"/>
      <c r="C320" s="2274"/>
      <c r="D320" s="2272"/>
      <c r="E320" s="2274"/>
      <c r="F320" s="2274"/>
      <c r="G320" s="2274"/>
      <c r="H320" s="2275"/>
      <c r="I320" s="2275"/>
      <c r="J320" s="2274"/>
    </row>
    <row r="321" spans="1:10" x14ac:dyDescent="0.25">
      <c r="A321" s="2273"/>
      <c r="B321" s="306"/>
      <c r="C321" s="2274"/>
      <c r="D321" s="2272"/>
      <c r="E321" s="2274"/>
      <c r="F321" s="2274"/>
      <c r="G321" s="2274"/>
      <c r="H321" s="2275"/>
      <c r="I321" s="2275"/>
      <c r="J321" s="2274"/>
    </row>
    <row r="322" spans="1:10" x14ac:dyDescent="0.25">
      <c r="A322" s="2273"/>
      <c r="B322" s="306"/>
      <c r="C322" s="2274"/>
      <c r="D322" s="2272"/>
      <c r="E322" s="2274"/>
      <c r="F322" s="2274"/>
      <c r="G322" s="2274"/>
      <c r="H322" s="2275"/>
      <c r="I322" s="2275"/>
      <c r="J322" s="2274"/>
    </row>
    <row r="323" spans="1:10" x14ac:dyDescent="0.25">
      <c r="A323" s="2273"/>
      <c r="B323" s="306"/>
      <c r="C323" s="2274"/>
      <c r="D323" s="2272"/>
      <c r="E323" s="2274"/>
      <c r="F323" s="2274"/>
      <c r="G323" s="2274"/>
      <c r="H323" s="2275"/>
      <c r="I323" s="2275"/>
      <c r="J323" s="2274"/>
    </row>
    <row r="324" spans="1:10" x14ac:dyDescent="0.25">
      <c r="A324" s="2273"/>
      <c r="B324" s="306"/>
      <c r="C324" s="2274"/>
      <c r="D324" s="2272"/>
      <c r="E324" s="2274"/>
      <c r="F324" s="2274"/>
      <c r="G324" s="2274"/>
      <c r="H324" s="2275"/>
      <c r="I324" s="2275"/>
      <c r="J324" s="2274"/>
    </row>
    <row r="325" spans="1:10" x14ac:dyDescent="0.25">
      <c r="A325" s="2273"/>
      <c r="B325" s="306"/>
      <c r="C325" s="2274"/>
      <c r="D325" s="2272"/>
      <c r="E325" s="2274"/>
      <c r="F325" s="2274"/>
      <c r="G325" s="2274"/>
      <c r="H325" s="2275"/>
      <c r="I325" s="2275"/>
      <c r="J325" s="2274"/>
    </row>
    <row r="326" spans="1:10" x14ac:dyDescent="0.25">
      <c r="A326" s="2273"/>
      <c r="B326" s="306"/>
      <c r="C326" s="2274"/>
      <c r="D326" s="2272"/>
      <c r="E326" s="2274"/>
      <c r="F326" s="2274"/>
      <c r="G326" s="2274"/>
      <c r="H326" s="2275"/>
      <c r="I326" s="2275"/>
      <c r="J326" s="2274"/>
    </row>
    <row r="327" spans="1:10" x14ac:dyDescent="0.25">
      <c r="A327" s="2273"/>
      <c r="B327" s="306"/>
      <c r="C327" s="2274"/>
      <c r="D327" s="2272"/>
      <c r="E327" s="2274"/>
      <c r="F327" s="2274"/>
      <c r="G327" s="2274"/>
      <c r="H327" s="2275"/>
      <c r="I327" s="2275"/>
      <c r="J327" s="2274"/>
    </row>
    <row r="328" spans="1:10" x14ac:dyDescent="0.25">
      <c r="A328" s="2273"/>
      <c r="B328" s="306"/>
      <c r="C328" s="2274"/>
      <c r="D328" s="2272"/>
      <c r="E328" s="2274"/>
      <c r="F328" s="2274"/>
      <c r="G328" s="2274"/>
      <c r="H328" s="2275"/>
      <c r="I328" s="2275"/>
      <c r="J328" s="2274"/>
    </row>
    <row r="329" spans="1:10" x14ac:dyDescent="0.25">
      <c r="A329" s="2273"/>
      <c r="B329" s="306"/>
      <c r="C329" s="2274"/>
      <c r="D329" s="2272"/>
      <c r="E329" s="2274"/>
      <c r="F329" s="2274"/>
      <c r="G329" s="2274"/>
      <c r="H329" s="2275"/>
      <c r="I329" s="2275"/>
      <c r="J329" s="2274"/>
    </row>
    <row r="330" spans="1:10" x14ac:dyDescent="0.25">
      <c r="A330" s="2273"/>
      <c r="B330" s="306"/>
      <c r="C330" s="2274"/>
      <c r="D330" s="2272"/>
      <c r="E330" s="2274"/>
      <c r="F330" s="2274"/>
      <c r="G330" s="2274"/>
      <c r="H330" s="2275"/>
      <c r="I330" s="2275"/>
      <c r="J330" s="2274"/>
    </row>
    <row r="331" spans="1:10" x14ac:dyDescent="0.25">
      <c r="A331" s="2273"/>
      <c r="B331" s="306"/>
      <c r="C331" s="2274"/>
      <c r="D331" s="2272"/>
      <c r="E331" s="2274"/>
      <c r="F331" s="2274"/>
      <c r="G331" s="2274"/>
      <c r="H331" s="2275"/>
      <c r="I331" s="2275"/>
      <c r="J331" s="2274"/>
    </row>
    <row r="332" spans="1:10" x14ac:dyDescent="0.25">
      <c r="A332" s="2273"/>
      <c r="B332" s="306"/>
      <c r="C332" s="2274"/>
      <c r="D332" s="2272"/>
      <c r="E332" s="2274"/>
      <c r="F332" s="2274"/>
      <c r="G332" s="2274"/>
      <c r="H332" s="2275"/>
      <c r="I332" s="2275"/>
      <c r="J332" s="2274"/>
    </row>
    <row r="333" spans="1:10" x14ac:dyDescent="0.25">
      <c r="A333" s="2273"/>
      <c r="B333" s="306"/>
      <c r="C333" s="2274"/>
      <c r="D333" s="2272"/>
      <c r="E333" s="2274"/>
      <c r="F333" s="2274"/>
      <c r="G333" s="2274"/>
      <c r="H333" s="2275"/>
      <c r="I333" s="2275"/>
      <c r="J333" s="2274"/>
    </row>
    <row r="334" spans="1:10" x14ac:dyDescent="0.25">
      <c r="A334" s="2273"/>
      <c r="B334" s="306"/>
      <c r="C334" s="2274"/>
      <c r="D334" s="2272"/>
      <c r="E334" s="2274"/>
      <c r="F334" s="2274"/>
      <c r="G334" s="2274"/>
      <c r="H334" s="2275"/>
      <c r="I334" s="2275"/>
      <c r="J334" s="2274"/>
    </row>
    <row r="335" spans="1:10" x14ac:dyDescent="0.25">
      <c r="A335" s="2273"/>
      <c r="B335" s="306"/>
      <c r="C335" s="2274"/>
      <c r="D335" s="2272"/>
      <c r="E335" s="2274"/>
      <c r="F335" s="2274"/>
      <c r="G335" s="2274"/>
      <c r="H335" s="2275"/>
      <c r="I335" s="2275"/>
      <c r="J335" s="2274"/>
    </row>
    <row r="336" spans="1:10" x14ac:dyDescent="0.25">
      <c r="A336" s="2273"/>
      <c r="B336" s="306"/>
      <c r="C336" s="2274"/>
      <c r="D336" s="2272"/>
      <c r="E336" s="2274"/>
      <c r="F336" s="2274"/>
      <c r="G336" s="2274"/>
      <c r="H336" s="2275"/>
      <c r="I336" s="2275"/>
      <c r="J336" s="2274"/>
    </row>
    <row r="337" spans="1:10" x14ac:dyDescent="0.25">
      <c r="A337" s="2273"/>
      <c r="B337" s="306"/>
      <c r="C337" s="2274"/>
      <c r="D337" s="2272"/>
      <c r="E337" s="2274"/>
      <c r="F337" s="2274"/>
      <c r="G337" s="2274"/>
      <c r="H337" s="2275"/>
      <c r="I337" s="2275"/>
      <c r="J337" s="2274"/>
    </row>
    <row r="338" spans="1:10" x14ac:dyDescent="0.25">
      <c r="A338" s="2273"/>
      <c r="B338" s="306"/>
      <c r="C338" s="2274"/>
      <c r="D338" s="2272"/>
      <c r="E338" s="2274"/>
      <c r="F338" s="2274"/>
      <c r="G338" s="2274"/>
      <c r="H338" s="2275"/>
      <c r="I338" s="2275"/>
      <c r="J338" s="2274"/>
    </row>
    <row r="339" spans="1:10" x14ac:dyDescent="0.25">
      <c r="A339" s="2273"/>
      <c r="B339" s="306"/>
      <c r="C339" s="2274"/>
      <c r="D339" s="2272"/>
      <c r="E339" s="2274"/>
      <c r="F339" s="2274"/>
      <c r="G339" s="2274"/>
      <c r="H339" s="2275"/>
      <c r="I339" s="2275"/>
      <c r="J339" s="2274"/>
    </row>
    <row r="340" spans="1:10" x14ac:dyDescent="0.25">
      <c r="A340" s="2273"/>
      <c r="B340" s="306"/>
      <c r="C340" s="2274"/>
      <c r="D340" s="2272"/>
      <c r="E340" s="2274"/>
      <c r="F340" s="2274"/>
      <c r="G340" s="2274"/>
      <c r="H340" s="2275"/>
      <c r="I340" s="2275"/>
      <c r="J340" s="2274"/>
    </row>
    <row r="341" spans="1:10" x14ac:dyDescent="0.25">
      <c r="A341" s="2273"/>
      <c r="B341" s="306"/>
      <c r="C341" s="2274"/>
      <c r="D341" s="2272"/>
      <c r="E341" s="2274"/>
      <c r="F341" s="2274"/>
      <c r="G341" s="2274"/>
      <c r="H341" s="2275"/>
      <c r="I341" s="2275"/>
      <c r="J341" s="2274"/>
    </row>
    <row r="342" spans="1:10" x14ac:dyDescent="0.25">
      <c r="A342" s="2273"/>
      <c r="B342" s="306"/>
      <c r="C342" s="2274"/>
      <c r="D342" s="2272"/>
      <c r="E342" s="2274"/>
      <c r="F342" s="2274"/>
      <c r="G342" s="2274"/>
      <c r="H342" s="2275"/>
      <c r="I342" s="2275"/>
      <c r="J342" s="2274"/>
    </row>
    <row r="343" spans="1:10" x14ac:dyDescent="0.25">
      <c r="A343" s="2273"/>
      <c r="B343" s="306"/>
      <c r="C343" s="2274"/>
      <c r="D343" s="2272"/>
      <c r="E343" s="2274"/>
      <c r="F343" s="2274"/>
      <c r="G343" s="2274"/>
      <c r="H343" s="2275"/>
      <c r="I343" s="2275"/>
      <c r="J343" s="2274"/>
    </row>
    <row r="344" spans="1:10" x14ac:dyDescent="0.25">
      <c r="A344" s="2273"/>
      <c r="B344" s="306"/>
      <c r="C344" s="2274"/>
      <c r="D344" s="2272"/>
      <c r="E344" s="2274"/>
      <c r="F344" s="2274"/>
      <c r="G344" s="2274"/>
      <c r="H344" s="2275"/>
      <c r="I344" s="2275"/>
      <c r="J344" s="2274"/>
    </row>
    <row r="345" spans="1:10" x14ac:dyDescent="0.25">
      <c r="A345" s="2273"/>
      <c r="B345" s="306"/>
      <c r="C345" s="2274"/>
      <c r="D345" s="2272"/>
      <c r="E345" s="2274"/>
      <c r="F345" s="2274"/>
      <c r="G345" s="2274"/>
      <c r="H345" s="2275"/>
      <c r="I345" s="2275"/>
      <c r="J345" s="2274"/>
    </row>
    <row r="346" spans="1:10" x14ac:dyDescent="0.25">
      <c r="A346" s="2273"/>
      <c r="B346" s="306"/>
      <c r="C346" s="2274"/>
      <c r="D346" s="2272"/>
      <c r="E346" s="2274"/>
      <c r="F346" s="2274"/>
      <c r="G346" s="2274"/>
      <c r="H346" s="2275"/>
      <c r="I346" s="2275"/>
      <c r="J346" s="2274"/>
    </row>
    <row r="347" spans="1:10" x14ac:dyDescent="0.25">
      <c r="A347" s="2273"/>
      <c r="B347" s="306"/>
      <c r="C347" s="2274"/>
      <c r="D347" s="2272"/>
      <c r="E347" s="2274"/>
      <c r="F347" s="2274"/>
      <c r="G347" s="2274"/>
      <c r="H347" s="2275"/>
      <c r="I347" s="2275"/>
      <c r="J347" s="2274"/>
    </row>
    <row r="348" spans="1:10" x14ac:dyDescent="0.25">
      <c r="A348" s="2273"/>
      <c r="B348" s="306"/>
      <c r="C348" s="2274"/>
      <c r="D348" s="2272"/>
      <c r="E348" s="2274"/>
      <c r="F348" s="2274"/>
      <c r="G348" s="2274"/>
      <c r="H348" s="2275"/>
      <c r="I348" s="2275"/>
      <c r="J348" s="2274"/>
    </row>
    <row r="349" spans="1:10" x14ac:dyDescent="0.25">
      <c r="A349" s="2273"/>
      <c r="B349" s="306"/>
      <c r="C349" s="2274"/>
      <c r="D349" s="2272"/>
      <c r="E349" s="2274"/>
      <c r="F349" s="2274"/>
      <c r="G349" s="2274"/>
      <c r="H349" s="2275"/>
      <c r="I349" s="2275"/>
      <c r="J349" s="2274"/>
    </row>
    <row r="350" spans="1:10" x14ac:dyDescent="0.25">
      <c r="A350" s="2273"/>
      <c r="B350" s="306"/>
      <c r="C350" s="2274"/>
      <c r="D350" s="2272"/>
      <c r="E350" s="2274"/>
      <c r="F350" s="2274"/>
      <c r="G350" s="2274"/>
      <c r="H350" s="2275"/>
      <c r="I350" s="2275"/>
      <c r="J350" s="2274"/>
    </row>
    <row r="351" spans="1:10" x14ac:dyDescent="0.25">
      <c r="A351" s="2273"/>
      <c r="B351" s="306"/>
      <c r="C351" s="2274"/>
      <c r="D351" s="2272"/>
      <c r="E351" s="2274"/>
      <c r="F351" s="2274"/>
      <c r="G351" s="2274"/>
      <c r="H351" s="2275"/>
      <c r="I351" s="2275"/>
      <c r="J351" s="2274"/>
    </row>
    <row r="352" spans="1:10" x14ac:dyDescent="0.25">
      <c r="A352" s="2273"/>
      <c r="B352" s="306"/>
      <c r="C352" s="2274"/>
      <c r="D352" s="2272"/>
      <c r="E352" s="2274"/>
      <c r="F352" s="2274"/>
      <c r="G352" s="2274"/>
      <c r="H352" s="2275"/>
      <c r="I352" s="2275"/>
      <c r="J352" s="2274"/>
    </row>
    <row r="353" spans="1:10" x14ac:dyDescent="0.25">
      <c r="A353" s="2273"/>
      <c r="B353" s="306"/>
      <c r="C353" s="2274"/>
      <c r="D353" s="2272"/>
      <c r="E353" s="2274"/>
      <c r="F353" s="2274"/>
      <c r="G353" s="2274"/>
      <c r="H353" s="2275"/>
      <c r="I353" s="2275"/>
      <c r="J353" s="2274"/>
    </row>
    <row r="354" spans="1:10" x14ac:dyDescent="0.25">
      <c r="A354" s="2273"/>
      <c r="B354" s="306"/>
      <c r="C354" s="2274"/>
      <c r="D354" s="2272"/>
      <c r="E354" s="2274"/>
      <c r="F354" s="2274"/>
      <c r="G354" s="2274"/>
      <c r="H354" s="2275"/>
      <c r="I354" s="2275"/>
      <c r="J354" s="2274"/>
    </row>
    <row r="355" spans="1:10" x14ac:dyDescent="0.25">
      <c r="A355" s="2273"/>
      <c r="B355" s="306"/>
      <c r="C355" s="2274"/>
      <c r="D355" s="2272"/>
      <c r="E355" s="2274"/>
      <c r="F355" s="2274"/>
      <c r="G355" s="2274"/>
      <c r="H355" s="2275"/>
      <c r="I355" s="2275"/>
      <c r="J355" s="2274"/>
    </row>
    <row r="356" spans="1:10" x14ac:dyDescent="0.25">
      <c r="A356" s="2273"/>
      <c r="B356" s="306"/>
      <c r="C356" s="2274"/>
      <c r="D356" s="2272"/>
      <c r="E356" s="2274"/>
      <c r="F356" s="2274"/>
      <c r="G356" s="2274"/>
      <c r="H356" s="2275"/>
      <c r="I356" s="2275"/>
      <c r="J356" s="2274"/>
    </row>
    <row r="357" spans="1:10" x14ac:dyDescent="0.25">
      <c r="A357" s="2273"/>
      <c r="B357" s="306"/>
      <c r="C357" s="2274"/>
      <c r="D357" s="2272"/>
      <c r="E357" s="2274"/>
      <c r="F357" s="2274"/>
      <c r="G357" s="2274"/>
      <c r="H357" s="2275"/>
      <c r="I357" s="2275"/>
      <c r="J357" s="2274"/>
    </row>
    <row r="358" spans="1:10" x14ac:dyDescent="0.25">
      <c r="A358" s="2273"/>
      <c r="B358" s="306"/>
      <c r="C358" s="2274"/>
      <c r="D358" s="2272"/>
      <c r="E358" s="2274"/>
      <c r="F358" s="2274"/>
      <c r="G358" s="2274"/>
      <c r="H358" s="2275"/>
      <c r="I358" s="2275"/>
      <c r="J358" s="2274"/>
    </row>
  </sheetData>
  <autoFilter ref="B6:B298"/>
  <customSheetViews>
    <customSheetView guid="{A61807DE-1A9F-4D9E-AA9C-2C2A4B8D3195}" showAutoFilter="1">
      <pane ySplit="6" topLeftCell="A100" activePane="bottomLeft" state="frozen"/>
      <selection pane="bottomLeft" activeCell="L117" sqref="L117"/>
      <pageMargins left="0.7" right="0.7" top="0.75" bottom="0.75" header="0.3" footer="0.3"/>
      <pageSetup paperSize="9" orientation="portrait" r:id="rId1"/>
      <autoFilter ref="B6:B162"/>
    </customSheetView>
    <customSheetView guid="{C5727CAE-36E7-4F5C-A23D-3D3BFC529126}" showAutoFilter="1">
      <pane ySplit="6" topLeftCell="A100" activePane="bottomLeft" state="frozen"/>
      <selection pane="bottomLeft" activeCell="L117" sqref="L117"/>
      <pageMargins left="0.7" right="0.7" top="0.75" bottom="0.75" header="0.3" footer="0.3"/>
      <pageSetup paperSize="9" orientation="portrait" r:id="rId2"/>
      <autoFilter ref="B6:B162"/>
    </customSheetView>
    <customSheetView guid="{DA733677-58EB-43A1-AB08-BCD2B2774334}" showAutoFilter="1">
      <pane ySplit="6" topLeftCell="A100" activePane="bottomLeft" state="frozen"/>
      <selection pane="bottomLeft" activeCell="L117" sqref="L117"/>
      <pageMargins left="0.7" right="0.7" top="0.75" bottom="0.75" header="0.3" footer="0.3"/>
      <pageSetup paperSize="9" orientation="portrait" r:id="rId3"/>
      <autoFilter ref="B6:B162"/>
    </customSheetView>
  </customSheetViews>
  <mergeCells count="107">
    <mergeCell ref="A169:A170"/>
    <mergeCell ref="C168:J168"/>
    <mergeCell ref="B98:B99"/>
    <mergeCell ref="C144:J144"/>
    <mergeCell ref="C145:J145"/>
    <mergeCell ref="C143:J143"/>
    <mergeCell ref="C142:J142"/>
    <mergeCell ref="C140:J140"/>
    <mergeCell ref="C136:J136"/>
    <mergeCell ref="C158:J158"/>
    <mergeCell ref="C148:J148"/>
    <mergeCell ref="C147:J147"/>
    <mergeCell ref="C146:J146"/>
    <mergeCell ref="C157:J157"/>
    <mergeCell ref="C156:J156"/>
    <mergeCell ref="C155:J155"/>
    <mergeCell ref="C152:J152"/>
    <mergeCell ref="H150:I150"/>
    <mergeCell ref="A96:A97"/>
    <mergeCell ref="C91:J91"/>
    <mergeCell ref="C93:J93"/>
    <mergeCell ref="A91:A94"/>
    <mergeCell ref="C94:J94"/>
    <mergeCell ref="C138:J138"/>
    <mergeCell ref="C139:J139"/>
    <mergeCell ref="A44:A45"/>
    <mergeCell ref="A104:A105"/>
    <mergeCell ref="A98:A99"/>
    <mergeCell ref="C127:J127"/>
    <mergeCell ref="C125:J125"/>
    <mergeCell ref="C45:J45"/>
    <mergeCell ref="C46:J46"/>
    <mergeCell ref="C129:J129"/>
    <mergeCell ref="C133:J133"/>
    <mergeCell ref="C135:J135"/>
    <mergeCell ref="A5:B5"/>
    <mergeCell ref="C51:J51"/>
    <mergeCell ref="C57:J57"/>
    <mergeCell ref="C100:J100"/>
    <mergeCell ref="A100:A102"/>
    <mergeCell ref="C101:J101"/>
    <mergeCell ref="C102:J102"/>
    <mergeCell ref="B52:B53"/>
    <mergeCell ref="A52:A53"/>
    <mergeCell ref="C87:J87"/>
    <mergeCell ref="A54:A55"/>
    <mergeCell ref="C60:J60"/>
    <mergeCell ref="A59:A60"/>
    <mergeCell ref="C69:J69"/>
    <mergeCell ref="C56:J56"/>
    <mergeCell ref="C64:J64"/>
    <mergeCell ref="C66:J66"/>
    <mergeCell ref="C63:J63"/>
    <mergeCell ref="C29:J29"/>
    <mergeCell ref="C39:J39"/>
    <mergeCell ref="C33:J33"/>
    <mergeCell ref="C42:J42"/>
    <mergeCell ref="C47:J47"/>
    <mergeCell ref="C43:J43"/>
    <mergeCell ref="A1:L1"/>
    <mergeCell ref="A2:B2"/>
    <mergeCell ref="C2:F2"/>
    <mergeCell ref="G2:H2"/>
    <mergeCell ref="I2:J2"/>
    <mergeCell ref="K2:L2"/>
    <mergeCell ref="A3:B3"/>
    <mergeCell ref="A4:B4"/>
    <mergeCell ref="C28:J28"/>
    <mergeCell ref="C3:F3"/>
    <mergeCell ref="C27:J27"/>
    <mergeCell ref="C25:J25"/>
    <mergeCell ref="G3:H3"/>
    <mergeCell ref="I4:J4"/>
    <mergeCell ref="C4:F4"/>
    <mergeCell ref="I3:J3"/>
    <mergeCell ref="G4:H4"/>
    <mergeCell ref="C21:J21"/>
    <mergeCell ref="I5:J5"/>
    <mergeCell ref="C5:F5"/>
    <mergeCell ref="C22:J22"/>
    <mergeCell ref="C10:J10"/>
    <mergeCell ref="C17:J17"/>
    <mergeCell ref="G5:H5"/>
    <mergeCell ref="C180:J180"/>
    <mergeCell ref="C179:J179"/>
    <mergeCell ref="C178:K178"/>
    <mergeCell ref="K3:L3"/>
    <mergeCell ref="K4:L4"/>
    <mergeCell ref="K5:L5"/>
    <mergeCell ref="C173:J173"/>
    <mergeCell ref="C172:J172"/>
    <mergeCell ref="C161:J161"/>
    <mergeCell ref="C159:J159"/>
    <mergeCell ref="C50:J50"/>
    <mergeCell ref="C74:J74"/>
    <mergeCell ref="C117:J117"/>
    <mergeCell ref="C115:J115"/>
    <mergeCell ref="C112:J112"/>
    <mergeCell ref="C70:J70"/>
    <mergeCell ref="C75:J75"/>
    <mergeCell ref="C86:J86"/>
    <mergeCell ref="C81:J81"/>
    <mergeCell ref="C82:J82"/>
    <mergeCell ref="C80:J80"/>
    <mergeCell ref="C76:J76"/>
    <mergeCell ref="C89:J89"/>
    <mergeCell ref="C111:J111"/>
  </mergeCells>
  <hyperlinks>
    <hyperlink ref="B51" r:id="rId4"/>
    <hyperlink ref="B29" r:id="rId5"/>
  </hyperlinks>
  <pageMargins left="0.7" right="0.7" top="0.75" bottom="0.75" header="0.3" footer="0.3"/>
  <pageSetup paperSize="9" orientation="portrait" r:id="rId6"/>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rgb="FFFF0000"/>
  </sheetPr>
  <dimension ref="A1:M168"/>
  <sheetViews>
    <sheetView workbookViewId="0">
      <pane ySplit="6" topLeftCell="A64" activePane="bottomLeft" state="frozen"/>
      <selection activeCell="C163" sqref="C163:J163"/>
      <selection pane="bottomLeft" activeCell="G80" sqref="G80"/>
    </sheetView>
  </sheetViews>
  <sheetFormatPr defaultRowHeight="15.75" x14ac:dyDescent="0.25"/>
  <cols>
    <col min="1" max="1" width="11" style="24" customWidth="1"/>
    <col min="2" max="10" width="10.140625" style="23" customWidth="1"/>
    <col min="11" max="11" width="15.85546875" style="2453" customWidth="1"/>
    <col min="12" max="12" width="43.85546875" style="3" customWidth="1"/>
    <col min="13" max="16384" width="9.140625" style="10"/>
  </cols>
  <sheetData>
    <row r="1" spans="1:13" s="2" customFormat="1" ht="30.75" customHeight="1" thickTop="1" x14ac:dyDescent="0.25">
      <c r="A1" s="3562" t="s">
        <v>576</v>
      </c>
      <c r="B1" s="3563"/>
      <c r="C1" s="3563"/>
      <c r="D1" s="3563"/>
      <c r="E1" s="3563"/>
      <c r="F1" s="3563"/>
      <c r="G1" s="3563"/>
      <c r="H1" s="3563"/>
      <c r="I1" s="3563"/>
      <c r="J1" s="3563"/>
      <c r="K1" s="3563"/>
      <c r="L1" s="3564"/>
      <c r="M1" s="1"/>
    </row>
    <row r="2" spans="1:13" s="5" customFormat="1" ht="20.25" customHeight="1" x14ac:dyDescent="0.25">
      <c r="A2" s="3463" t="s">
        <v>259</v>
      </c>
      <c r="B2" s="3464"/>
      <c r="C2" s="3445">
        <f>+(71+110+30)*25</f>
        <v>5275</v>
      </c>
      <c r="D2" s="3446"/>
      <c r="E2" s="3446"/>
      <c r="F2" s="3447"/>
      <c r="G2" s="3461"/>
      <c r="H2" s="3462"/>
      <c r="I2" s="3437" t="s">
        <v>260</v>
      </c>
      <c r="J2" s="3438"/>
      <c r="K2" s="3434"/>
      <c r="L2" s="3435"/>
      <c r="M2" s="4"/>
    </row>
    <row r="3" spans="1:13" s="5" customFormat="1" ht="20.25" customHeight="1" x14ac:dyDescent="0.25">
      <c r="A3" s="3463" t="s">
        <v>261</v>
      </c>
      <c r="B3" s="3464"/>
      <c r="C3" s="3445"/>
      <c r="D3" s="3446"/>
      <c r="E3" s="3446"/>
      <c r="F3" s="3447"/>
      <c r="G3" s="3440"/>
      <c r="H3" s="3441"/>
      <c r="I3" s="3437" t="s">
        <v>262</v>
      </c>
      <c r="J3" s="3438"/>
      <c r="K3" s="3434"/>
      <c r="L3" s="3435"/>
      <c r="M3" s="4"/>
    </row>
    <row r="4" spans="1:13" s="5" customFormat="1" ht="20.25" customHeight="1" x14ac:dyDescent="0.25">
      <c r="A4" s="3463" t="s">
        <v>263</v>
      </c>
      <c r="B4" s="3464"/>
      <c r="C4" s="3445" t="s">
        <v>1395</v>
      </c>
      <c r="D4" s="3446"/>
      <c r="E4" s="3446"/>
      <c r="F4" s="3447"/>
      <c r="G4" s="3461"/>
      <c r="H4" s="3462"/>
      <c r="I4" s="3437" t="s">
        <v>264</v>
      </c>
      <c r="J4" s="3438"/>
      <c r="K4" s="3500">
        <v>2</v>
      </c>
      <c r="L4" s="3501"/>
      <c r="M4" s="4"/>
    </row>
    <row r="5" spans="1:13" s="5" customFormat="1" ht="20.25" customHeight="1" thickBot="1" x14ac:dyDescent="0.3">
      <c r="A5" s="3448" t="s">
        <v>265</v>
      </c>
      <c r="B5" s="3449"/>
      <c r="C5" s="3450" t="s">
        <v>1458</v>
      </c>
      <c r="D5" s="3451"/>
      <c r="E5" s="3451"/>
      <c r="F5" s="3452"/>
      <c r="G5" s="48"/>
      <c r="H5" s="49"/>
      <c r="I5" s="3437" t="s">
        <v>397</v>
      </c>
      <c r="J5" s="3438"/>
      <c r="K5" s="3610" t="s">
        <v>1396</v>
      </c>
      <c r="L5" s="3611"/>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3" ht="48" customHeight="1" thickTop="1" x14ac:dyDescent="0.25">
      <c r="A7" s="19">
        <v>40628</v>
      </c>
      <c r="B7" s="20" t="s">
        <v>62</v>
      </c>
      <c r="C7" s="3867" t="s">
        <v>82</v>
      </c>
      <c r="D7" s="3867"/>
      <c r="E7" s="3867"/>
      <c r="F7" s="3867"/>
      <c r="G7" s="3867"/>
      <c r="H7" s="3867"/>
      <c r="I7" s="3867"/>
      <c r="J7" s="3867"/>
      <c r="K7" s="2798" t="s">
        <v>1910</v>
      </c>
      <c r="L7" s="21"/>
    </row>
    <row r="8" spans="1:13" ht="20.100000000000001" customHeight="1" x14ac:dyDescent="0.25">
      <c r="A8" s="22">
        <v>40634</v>
      </c>
      <c r="B8" s="11" t="s">
        <v>12</v>
      </c>
      <c r="C8" s="23">
        <v>125</v>
      </c>
      <c r="D8" s="23">
        <v>118</v>
      </c>
      <c r="E8" s="23">
        <v>6</v>
      </c>
      <c r="G8" s="23">
        <v>130</v>
      </c>
      <c r="L8" s="3" t="s">
        <v>767</v>
      </c>
    </row>
    <row r="9" spans="1:13" ht="20.100000000000001" customHeight="1" x14ac:dyDescent="0.25">
      <c r="A9" s="22">
        <v>40635</v>
      </c>
      <c r="B9" s="11" t="s">
        <v>186</v>
      </c>
      <c r="H9" s="23">
        <v>5070</v>
      </c>
      <c r="I9" s="23">
        <v>100</v>
      </c>
      <c r="L9" s="3" t="s">
        <v>40</v>
      </c>
    </row>
    <row r="10" spans="1:13" ht="20.100000000000001" customHeight="1" x14ac:dyDescent="0.25">
      <c r="A10" s="22">
        <v>40675</v>
      </c>
      <c r="B10" s="11" t="s">
        <v>12</v>
      </c>
      <c r="C10" s="23">
        <v>160</v>
      </c>
      <c r="D10" s="23">
        <v>152</v>
      </c>
      <c r="E10" s="23">
        <v>5</v>
      </c>
      <c r="G10" s="23">
        <v>125</v>
      </c>
      <c r="L10" s="3" t="s">
        <v>25</v>
      </c>
    </row>
    <row r="11" spans="1:13" ht="20.100000000000001" customHeight="1" x14ac:dyDescent="0.25">
      <c r="A11" s="22">
        <v>40758</v>
      </c>
      <c r="B11" s="11" t="s">
        <v>186</v>
      </c>
      <c r="H11" s="23">
        <v>4000</v>
      </c>
      <c r="I11" s="23">
        <v>100</v>
      </c>
      <c r="L11" s="3" t="s">
        <v>40</v>
      </c>
    </row>
    <row r="12" spans="1:13" ht="20.100000000000001" customHeight="1" x14ac:dyDescent="0.25">
      <c r="A12" s="22">
        <v>40766</v>
      </c>
      <c r="B12" s="11" t="s">
        <v>12</v>
      </c>
      <c r="C12" s="23">
        <v>145</v>
      </c>
      <c r="D12" s="23">
        <v>144</v>
      </c>
      <c r="E12" s="23">
        <v>10</v>
      </c>
      <c r="G12" s="23">
        <v>130</v>
      </c>
      <c r="L12" s="3" t="s">
        <v>22</v>
      </c>
    </row>
    <row r="13" spans="1:13" x14ac:dyDescent="0.25">
      <c r="A13" s="36">
        <v>40785</v>
      </c>
      <c r="B13" s="37" t="s">
        <v>12</v>
      </c>
      <c r="C13" s="90">
        <v>152</v>
      </c>
      <c r="D13" s="90">
        <v>137</v>
      </c>
      <c r="E13" s="90">
        <v>10</v>
      </c>
      <c r="F13" s="90">
        <v>13</v>
      </c>
      <c r="G13" s="90">
        <v>120</v>
      </c>
      <c r="H13" s="90"/>
      <c r="I13" s="90"/>
      <c r="J13" s="90"/>
      <c r="K13" s="2523"/>
      <c r="L13" s="38" t="s">
        <v>169</v>
      </c>
    </row>
    <row r="14" spans="1:13" ht="20.100000000000001" customHeight="1" thickBot="1" x14ac:dyDescent="0.3">
      <c r="A14" s="28">
        <v>40881</v>
      </c>
      <c r="B14" s="12" t="s">
        <v>186</v>
      </c>
      <c r="C14" s="116"/>
      <c r="D14" s="116"/>
      <c r="E14" s="116"/>
      <c r="F14" s="116"/>
      <c r="G14" s="116"/>
      <c r="H14" s="116">
        <v>4690</v>
      </c>
      <c r="I14" s="116">
        <v>100</v>
      </c>
      <c r="J14" s="116"/>
      <c r="K14" s="2534"/>
      <c r="L14" s="13" t="s">
        <v>40</v>
      </c>
    </row>
    <row r="15" spans="1:13" ht="20.100000000000001" customHeight="1" thickTop="1" x14ac:dyDescent="0.25">
      <c r="A15" s="29">
        <v>40995</v>
      </c>
      <c r="B15" s="30" t="s">
        <v>12</v>
      </c>
      <c r="C15" s="120">
        <v>105</v>
      </c>
      <c r="D15" s="120">
        <v>95</v>
      </c>
      <c r="E15" s="120">
        <v>10</v>
      </c>
      <c r="F15" s="120"/>
      <c r="G15" s="120">
        <v>100</v>
      </c>
      <c r="H15" s="120"/>
      <c r="I15" s="120"/>
      <c r="J15" s="120"/>
      <c r="K15" s="2687"/>
      <c r="L15" s="31" t="s">
        <v>768</v>
      </c>
    </row>
    <row r="16" spans="1:13" ht="20.100000000000001" customHeight="1" x14ac:dyDescent="0.25">
      <c r="A16" s="36">
        <v>40996</v>
      </c>
      <c r="B16" s="37" t="s">
        <v>186</v>
      </c>
      <c r="C16" s="90"/>
      <c r="D16" s="90"/>
      <c r="E16" s="90"/>
      <c r="F16" s="90"/>
      <c r="G16" s="90"/>
      <c r="H16" s="90">
        <v>3460</v>
      </c>
      <c r="I16" s="90">
        <v>100</v>
      </c>
      <c r="J16" s="90"/>
      <c r="K16" s="2523"/>
      <c r="L16" s="125" t="s">
        <v>199</v>
      </c>
    </row>
    <row r="17" spans="1:12" ht="20.100000000000001" customHeight="1" x14ac:dyDescent="0.25">
      <c r="A17" s="36">
        <v>40997</v>
      </c>
      <c r="B17" s="37" t="s">
        <v>190</v>
      </c>
      <c r="C17" s="3493" t="s">
        <v>191</v>
      </c>
      <c r="D17" s="3494"/>
      <c r="E17" s="3494"/>
      <c r="F17" s="3494"/>
      <c r="G17" s="3494"/>
      <c r="H17" s="3494"/>
      <c r="I17" s="3494"/>
      <c r="J17" s="3495"/>
      <c r="K17" s="2482"/>
      <c r="L17" s="50"/>
    </row>
    <row r="18" spans="1:12" ht="20.100000000000001" customHeight="1" x14ac:dyDescent="0.25">
      <c r="A18" s="22">
        <v>41012</v>
      </c>
      <c r="B18" s="11" t="s">
        <v>210</v>
      </c>
      <c r="C18" s="3489" t="s">
        <v>214</v>
      </c>
      <c r="D18" s="3489" t="e">
        <f>+C18*(100-E18)/100</f>
        <v>#VALUE!</v>
      </c>
      <c r="E18" s="3489"/>
      <c r="F18" s="3489"/>
      <c r="G18" s="3489"/>
      <c r="H18" s="3489"/>
      <c r="I18" s="3489"/>
      <c r="J18" s="3489"/>
    </row>
    <row r="19" spans="1:12" ht="20.100000000000001" customHeight="1" x14ac:dyDescent="0.25">
      <c r="A19" s="22">
        <v>41018</v>
      </c>
      <c r="B19" s="11" t="s">
        <v>12</v>
      </c>
      <c r="C19" s="23">
        <v>135</v>
      </c>
      <c r="D19" s="23">
        <v>122</v>
      </c>
      <c r="E19" s="23">
        <v>10</v>
      </c>
      <c r="F19" s="23" t="s">
        <v>159</v>
      </c>
      <c r="G19" s="23">
        <v>140</v>
      </c>
      <c r="L19" s="3" t="s">
        <v>769</v>
      </c>
    </row>
    <row r="20" spans="1:12" ht="20.100000000000001" customHeight="1" x14ac:dyDescent="0.25">
      <c r="A20" s="36">
        <v>41023</v>
      </c>
      <c r="B20" s="37" t="s">
        <v>12</v>
      </c>
      <c r="C20" s="90">
        <v>175</v>
      </c>
      <c r="D20" s="90">
        <v>158</v>
      </c>
      <c r="E20" s="90">
        <v>10</v>
      </c>
      <c r="F20" s="90" t="s">
        <v>159</v>
      </c>
      <c r="G20" s="90">
        <v>145</v>
      </c>
      <c r="H20" s="90"/>
      <c r="I20" s="90"/>
      <c r="J20" s="90"/>
      <c r="K20" s="2523"/>
      <c r="L20" s="38" t="s">
        <v>218</v>
      </c>
    </row>
    <row r="21" spans="1:12" ht="20.100000000000001" customHeight="1" x14ac:dyDescent="0.25">
      <c r="A21" s="22">
        <v>41024</v>
      </c>
      <c r="B21" s="11" t="s">
        <v>186</v>
      </c>
      <c r="H21" s="23">
        <v>3960</v>
      </c>
      <c r="I21" s="23">
        <v>90</v>
      </c>
      <c r="L21" s="3" t="s">
        <v>40</v>
      </c>
    </row>
    <row r="22" spans="1:12" ht="20.100000000000001" customHeight="1" x14ac:dyDescent="0.25">
      <c r="A22" s="22">
        <v>41146</v>
      </c>
      <c r="B22" s="11" t="s">
        <v>210</v>
      </c>
      <c r="C22" s="3445" t="s">
        <v>249</v>
      </c>
      <c r="D22" s="3446"/>
      <c r="E22" s="3446"/>
      <c r="F22" s="3446"/>
      <c r="G22" s="3446"/>
      <c r="H22" s="3446"/>
      <c r="I22" s="3446"/>
      <c r="J22" s="3447"/>
      <c r="K22" s="2454"/>
    </row>
    <row r="23" spans="1:12" ht="20.100000000000001" customHeight="1" x14ac:dyDescent="0.25">
      <c r="A23" s="22">
        <v>41160</v>
      </c>
      <c r="B23" s="11" t="s">
        <v>12</v>
      </c>
      <c r="C23" s="110">
        <v>125</v>
      </c>
      <c r="D23" s="110">
        <f>+C23*(100-E23)/100</f>
        <v>87.5</v>
      </c>
      <c r="E23" s="110">
        <v>30</v>
      </c>
      <c r="F23" s="110"/>
      <c r="G23" s="110">
        <v>110</v>
      </c>
      <c r="H23" s="110"/>
      <c r="I23" s="110"/>
      <c r="L23" s="3" t="s">
        <v>22</v>
      </c>
    </row>
    <row r="24" spans="1:12" ht="20.100000000000001" customHeight="1" x14ac:dyDescent="0.25">
      <c r="A24" s="36">
        <v>41264</v>
      </c>
      <c r="B24" s="37" t="s">
        <v>12</v>
      </c>
      <c r="C24" s="90">
        <v>90</v>
      </c>
      <c r="D24" s="113">
        <f>+C24*(100-E24)/100</f>
        <v>63</v>
      </c>
      <c r="E24" s="90">
        <v>30</v>
      </c>
      <c r="F24" s="90"/>
      <c r="G24" s="90">
        <v>120</v>
      </c>
      <c r="H24" s="90"/>
      <c r="I24" s="90"/>
      <c r="J24" s="90"/>
      <c r="K24" s="2523"/>
      <c r="L24" s="38" t="s">
        <v>22</v>
      </c>
    </row>
    <row r="25" spans="1:12" ht="20.100000000000001" customHeight="1" thickBot="1" x14ac:dyDescent="0.3">
      <c r="A25" s="33">
        <v>41265</v>
      </c>
      <c r="B25" s="34" t="s">
        <v>210</v>
      </c>
      <c r="C25" s="3490" t="s">
        <v>249</v>
      </c>
      <c r="D25" s="3491"/>
      <c r="E25" s="3491"/>
      <c r="F25" s="3491"/>
      <c r="G25" s="3491"/>
      <c r="H25" s="3491"/>
      <c r="I25" s="3491"/>
      <c r="J25" s="3492"/>
      <c r="K25" s="2478"/>
      <c r="L25" s="35"/>
    </row>
    <row r="26" spans="1:12" ht="20.100000000000001" customHeight="1" thickTop="1" x14ac:dyDescent="0.25">
      <c r="A26" s="19">
        <v>41287</v>
      </c>
      <c r="B26" s="20" t="s">
        <v>186</v>
      </c>
      <c r="C26" s="106"/>
      <c r="D26" s="111"/>
      <c r="E26" s="106"/>
      <c r="F26" s="106"/>
      <c r="G26" s="106"/>
      <c r="H26" s="106">
        <v>3450</v>
      </c>
      <c r="I26" s="106">
        <v>87</v>
      </c>
      <c r="J26" s="106"/>
      <c r="K26" s="2665"/>
      <c r="L26" s="21" t="s">
        <v>40</v>
      </c>
    </row>
    <row r="27" spans="1:12" x14ac:dyDescent="0.25">
      <c r="A27" s="22">
        <v>41341</v>
      </c>
      <c r="B27" s="11" t="s">
        <v>12</v>
      </c>
      <c r="C27" s="23">
        <v>160</v>
      </c>
      <c r="D27" s="110">
        <f>+C27*(100-E27)/100</f>
        <v>112</v>
      </c>
      <c r="E27" s="23">
        <v>30</v>
      </c>
      <c r="G27" s="23">
        <v>130</v>
      </c>
      <c r="L27" s="3" t="s">
        <v>310</v>
      </c>
    </row>
    <row r="28" spans="1:12" ht="48" customHeight="1" x14ac:dyDescent="0.25">
      <c r="A28" s="22">
        <v>41346</v>
      </c>
      <c r="B28" s="11" t="s">
        <v>210</v>
      </c>
      <c r="C28" s="3476" t="s">
        <v>770</v>
      </c>
      <c r="D28" s="3478"/>
      <c r="E28" s="3478"/>
      <c r="F28" s="3478"/>
      <c r="G28" s="3478"/>
      <c r="H28" s="3478"/>
      <c r="I28" s="3478"/>
      <c r="J28" s="3477"/>
      <c r="K28" s="2469"/>
    </row>
    <row r="29" spans="1:12" x14ac:dyDescent="0.25">
      <c r="A29" s="22">
        <v>41366</v>
      </c>
      <c r="B29" s="11" t="s">
        <v>186</v>
      </c>
      <c r="D29" s="110"/>
      <c r="H29" s="23">
        <v>3510</v>
      </c>
      <c r="I29" s="23">
        <v>100</v>
      </c>
      <c r="L29" s="3" t="s">
        <v>40</v>
      </c>
    </row>
    <row r="30" spans="1:12" x14ac:dyDescent="0.25">
      <c r="A30" s="22">
        <v>41440</v>
      </c>
      <c r="B30" s="11" t="s">
        <v>372</v>
      </c>
      <c r="C30" s="3445" t="s">
        <v>437</v>
      </c>
      <c r="D30" s="3446"/>
      <c r="E30" s="3446"/>
      <c r="F30" s="3446"/>
      <c r="G30" s="3446"/>
      <c r="H30" s="3446"/>
      <c r="I30" s="3446"/>
      <c r="J30" s="3447"/>
      <c r="K30" s="2454"/>
    </row>
    <row r="31" spans="1:12" ht="37.5" customHeight="1" x14ac:dyDescent="0.25">
      <c r="A31" s="22">
        <v>41529</v>
      </c>
      <c r="B31" s="11" t="s">
        <v>210</v>
      </c>
      <c r="C31" s="3476" t="s">
        <v>771</v>
      </c>
      <c r="D31" s="3478"/>
      <c r="E31" s="3478"/>
      <c r="F31" s="3478"/>
      <c r="G31" s="3478"/>
      <c r="H31" s="3478"/>
      <c r="I31" s="3478"/>
      <c r="J31" s="3477"/>
      <c r="K31" s="2469"/>
    </row>
    <row r="32" spans="1:12" ht="36.75" customHeight="1" x14ac:dyDescent="0.25">
      <c r="A32" s="22">
        <v>41533</v>
      </c>
      <c r="B32" s="11" t="s">
        <v>210</v>
      </c>
      <c r="C32" s="3476" t="s">
        <v>772</v>
      </c>
      <c r="D32" s="3478"/>
      <c r="E32" s="3478"/>
      <c r="F32" s="3478"/>
      <c r="G32" s="3478"/>
      <c r="H32" s="3478"/>
      <c r="I32" s="3478"/>
      <c r="J32" s="3477"/>
      <c r="K32" s="2469"/>
    </row>
    <row r="33" spans="1:12" ht="15.75" customHeight="1" x14ac:dyDescent="0.25">
      <c r="A33" s="22">
        <v>41537</v>
      </c>
      <c r="B33" s="11" t="s">
        <v>372</v>
      </c>
      <c r="C33" s="3476" t="s">
        <v>438</v>
      </c>
      <c r="D33" s="3478"/>
      <c r="E33" s="3478"/>
      <c r="F33" s="3478"/>
      <c r="G33" s="3478"/>
      <c r="H33" s="3478"/>
      <c r="I33" s="3478"/>
      <c r="J33" s="3477"/>
      <c r="K33" s="2469"/>
    </row>
    <row r="34" spans="1:12" x14ac:dyDescent="0.25">
      <c r="A34" s="36">
        <v>41555</v>
      </c>
      <c r="B34" s="37" t="s">
        <v>186</v>
      </c>
      <c r="C34" s="90"/>
      <c r="D34" s="113"/>
      <c r="E34" s="90"/>
      <c r="F34" s="90"/>
      <c r="G34" s="90"/>
      <c r="H34" s="90">
        <v>3415</v>
      </c>
      <c r="I34" s="90">
        <v>75</v>
      </c>
      <c r="J34" s="90"/>
      <c r="K34" s="2523"/>
      <c r="L34" s="125" t="s">
        <v>207</v>
      </c>
    </row>
    <row r="35" spans="1:12" ht="20.100000000000001" customHeight="1" x14ac:dyDescent="0.25">
      <c r="A35" s="22">
        <v>41557</v>
      </c>
      <c r="B35" s="11" t="s">
        <v>12</v>
      </c>
      <c r="C35" s="23">
        <v>190</v>
      </c>
      <c r="D35" s="110">
        <f>+C35*(100-E35)/100</f>
        <v>123.5</v>
      </c>
      <c r="E35" s="23">
        <v>35</v>
      </c>
      <c r="G35" s="23">
        <v>120</v>
      </c>
      <c r="L35" s="3" t="s">
        <v>348</v>
      </c>
    </row>
    <row r="36" spans="1:12" ht="53.25" customHeight="1" x14ac:dyDescent="0.25">
      <c r="A36" s="22">
        <v>41567</v>
      </c>
      <c r="B36" s="420" t="s">
        <v>31</v>
      </c>
      <c r="C36" s="3476" t="s">
        <v>773</v>
      </c>
      <c r="D36" s="3478"/>
      <c r="E36" s="3478"/>
      <c r="F36" s="3478"/>
      <c r="G36" s="3478"/>
      <c r="H36" s="3478"/>
      <c r="I36" s="3478"/>
      <c r="J36" s="3477"/>
      <c r="K36" s="2469"/>
    </row>
    <row r="37" spans="1:12" ht="22.5" customHeight="1" x14ac:dyDescent="0.25">
      <c r="A37" s="22">
        <v>41575</v>
      </c>
      <c r="B37" s="11" t="s">
        <v>372</v>
      </c>
      <c r="C37" s="3476" t="s">
        <v>439</v>
      </c>
      <c r="D37" s="3478"/>
      <c r="E37" s="3478"/>
      <c r="F37" s="3478"/>
      <c r="G37" s="3478"/>
      <c r="H37" s="3478"/>
      <c r="I37" s="3478"/>
      <c r="J37" s="3477"/>
      <c r="K37" s="2469"/>
    </row>
    <row r="38" spans="1:12" ht="18" customHeight="1" x14ac:dyDescent="0.25">
      <c r="A38" s="22">
        <v>41598</v>
      </c>
      <c r="B38" s="11" t="s">
        <v>210</v>
      </c>
      <c r="C38" s="3470" t="s">
        <v>249</v>
      </c>
      <c r="D38" s="3471"/>
      <c r="E38" s="3471"/>
      <c r="F38" s="3471"/>
      <c r="G38" s="3471"/>
      <c r="H38" s="3471"/>
      <c r="I38" s="3471"/>
      <c r="J38" s="3472"/>
      <c r="K38" s="2462"/>
      <c r="L38" s="124"/>
    </row>
    <row r="39" spans="1:12" ht="20.100000000000001" customHeight="1" thickBot="1" x14ac:dyDescent="0.3">
      <c r="A39" s="151">
        <v>41610</v>
      </c>
      <c r="B39" s="116" t="s">
        <v>12</v>
      </c>
      <c r="C39" s="116">
        <v>175</v>
      </c>
      <c r="D39" s="129">
        <f>+C39*(100-E39)/100</f>
        <v>113.75</v>
      </c>
      <c r="E39" s="116">
        <v>35</v>
      </c>
      <c r="F39" s="116"/>
      <c r="G39" s="116">
        <v>115</v>
      </c>
      <c r="H39" s="116"/>
      <c r="I39" s="116"/>
      <c r="J39" s="116"/>
      <c r="K39" s="2534"/>
      <c r="L39" s="128" t="s">
        <v>324</v>
      </c>
    </row>
    <row r="40" spans="1:12" ht="21.75" customHeight="1" thickTop="1" x14ac:dyDescent="0.25">
      <c r="A40" s="152">
        <v>41652</v>
      </c>
      <c r="B40" s="105" t="s">
        <v>186</v>
      </c>
      <c r="C40" s="105"/>
      <c r="D40" s="114"/>
      <c r="E40" s="105"/>
      <c r="F40" s="105"/>
      <c r="G40" s="105"/>
      <c r="H40" s="105">
        <v>5620</v>
      </c>
      <c r="I40" s="105">
        <v>92</v>
      </c>
      <c r="J40" s="105"/>
      <c r="K40" s="2496"/>
      <c r="L40" s="140" t="s">
        <v>40</v>
      </c>
    </row>
    <row r="41" spans="1:12" ht="21.75" customHeight="1" x14ac:dyDescent="0.25">
      <c r="A41" s="153">
        <v>41666</v>
      </c>
      <c r="B41" s="106" t="s">
        <v>372</v>
      </c>
      <c r="C41" s="3445" t="s">
        <v>440</v>
      </c>
      <c r="D41" s="3446"/>
      <c r="E41" s="3446"/>
      <c r="F41" s="3446"/>
      <c r="G41" s="3446"/>
      <c r="H41" s="3446"/>
      <c r="I41" s="3446"/>
      <c r="J41" s="3447"/>
      <c r="K41" s="2666"/>
      <c r="L41" s="154"/>
    </row>
    <row r="42" spans="1:12" ht="21.75" customHeight="1" x14ac:dyDescent="0.25">
      <c r="A42" s="22">
        <v>41704</v>
      </c>
      <c r="B42" s="23" t="s">
        <v>210</v>
      </c>
      <c r="C42" s="3470" t="s">
        <v>214</v>
      </c>
      <c r="D42" s="3471"/>
      <c r="E42" s="3471"/>
      <c r="F42" s="3471"/>
      <c r="G42" s="3471"/>
      <c r="H42" s="3471"/>
      <c r="I42" s="3471"/>
      <c r="J42" s="3472"/>
      <c r="K42" s="2462"/>
      <c r="L42" s="124"/>
    </row>
    <row r="43" spans="1:12" ht="21.75" customHeight="1" x14ac:dyDescent="0.25">
      <c r="A43" s="36">
        <v>41725</v>
      </c>
      <c r="B43" s="90" t="s">
        <v>186</v>
      </c>
      <c r="C43" s="90"/>
      <c r="D43" s="113"/>
      <c r="E43" s="90"/>
      <c r="F43" s="90"/>
      <c r="G43" s="90"/>
      <c r="H43" s="90">
        <v>3130</v>
      </c>
      <c r="I43" s="90">
        <v>88</v>
      </c>
      <c r="J43" s="90"/>
      <c r="K43" s="2523"/>
      <c r="L43" s="125"/>
    </row>
    <row r="44" spans="1:12" ht="21.75" customHeight="1" x14ac:dyDescent="0.25">
      <c r="A44" s="36">
        <v>41726</v>
      </c>
      <c r="B44" s="90" t="s">
        <v>186</v>
      </c>
      <c r="C44" s="90"/>
      <c r="D44" s="113"/>
      <c r="E44" s="90"/>
      <c r="F44" s="90"/>
      <c r="G44" s="90"/>
      <c r="H44" s="90">
        <v>3160</v>
      </c>
      <c r="I44" s="90">
        <v>96</v>
      </c>
      <c r="J44" s="90"/>
      <c r="K44" s="2523"/>
      <c r="L44" s="125"/>
    </row>
    <row r="45" spans="1:12" ht="21.75" customHeight="1" x14ac:dyDescent="0.25">
      <c r="A45" s="59">
        <v>41742</v>
      </c>
      <c r="B45" s="133" t="s">
        <v>12</v>
      </c>
      <c r="C45" s="133">
        <v>155</v>
      </c>
      <c r="D45" s="135">
        <f>+C45*(100-E45)/100</f>
        <v>62</v>
      </c>
      <c r="E45" s="133">
        <v>60</v>
      </c>
      <c r="F45" s="133"/>
      <c r="G45" s="133">
        <v>140</v>
      </c>
      <c r="H45" s="133"/>
      <c r="I45" s="133"/>
      <c r="J45" s="133"/>
      <c r="K45" s="2529"/>
      <c r="L45" s="155" t="s">
        <v>442</v>
      </c>
    </row>
    <row r="46" spans="1:12" ht="21.75" customHeight="1" x14ac:dyDescent="0.25">
      <c r="A46" s="22">
        <v>41743</v>
      </c>
      <c r="B46" s="23" t="s">
        <v>210</v>
      </c>
      <c r="C46" s="3470" t="s">
        <v>15</v>
      </c>
      <c r="D46" s="3471"/>
      <c r="E46" s="3471"/>
      <c r="F46" s="3471"/>
      <c r="G46" s="3471"/>
      <c r="H46" s="3471"/>
      <c r="I46" s="3471"/>
      <c r="J46" s="3472"/>
      <c r="K46" s="2462"/>
      <c r="L46" s="124"/>
    </row>
    <row r="47" spans="1:12" ht="21.75" customHeight="1" x14ac:dyDescent="0.25">
      <c r="A47" s="36">
        <v>41751</v>
      </c>
      <c r="B47" s="37" t="s">
        <v>12</v>
      </c>
      <c r="C47" s="123">
        <v>215</v>
      </c>
      <c r="D47" s="123">
        <f>+C47*(100-E47)/100</f>
        <v>86</v>
      </c>
      <c r="E47" s="123">
        <v>60</v>
      </c>
      <c r="F47" s="123"/>
      <c r="G47" s="123">
        <v>130</v>
      </c>
      <c r="H47" s="123"/>
      <c r="I47" s="123"/>
      <c r="J47" s="90"/>
      <c r="K47" s="2523"/>
      <c r="L47" s="70" t="s">
        <v>441</v>
      </c>
    </row>
    <row r="48" spans="1:12" ht="21.75" customHeight="1" x14ac:dyDescent="0.25">
      <c r="A48" s="22">
        <v>41791</v>
      </c>
      <c r="B48" s="11" t="s">
        <v>210</v>
      </c>
      <c r="C48" s="3476" t="s">
        <v>15</v>
      </c>
      <c r="D48" s="3478"/>
      <c r="E48" s="3478"/>
      <c r="F48" s="3478"/>
      <c r="G48" s="3478"/>
      <c r="H48" s="3478"/>
      <c r="I48" s="3478"/>
      <c r="J48" s="3477"/>
      <c r="K48" s="2469"/>
    </row>
    <row r="49" spans="1:12" ht="21.75" customHeight="1" x14ac:dyDescent="0.25">
      <c r="A49" s="22" t="s">
        <v>456</v>
      </c>
      <c r="B49" s="11" t="s">
        <v>186</v>
      </c>
      <c r="D49" s="108"/>
      <c r="H49" s="23">
        <v>3535</v>
      </c>
      <c r="I49" s="23">
        <v>100</v>
      </c>
      <c r="L49" s="32" t="s">
        <v>40</v>
      </c>
    </row>
    <row r="50" spans="1:12" ht="21.75" customHeight="1" x14ac:dyDescent="0.25">
      <c r="A50" s="59">
        <v>41864</v>
      </c>
      <c r="B50" s="60" t="s">
        <v>12</v>
      </c>
      <c r="C50" s="133">
        <v>165</v>
      </c>
      <c r="D50" s="134">
        <f>+C50*(100-E50)/100</f>
        <v>66</v>
      </c>
      <c r="E50" s="133">
        <v>60</v>
      </c>
      <c r="F50" s="133"/>
      <c r="G50" s="133">
        <v>115</v>
      </c>
      <c r="H50" s="133"/>
      <c r="I50" s="133"/>
      <c r="J50" s="133"/>
      <c r="K50" s="2529"/>
      <c r="L50" s="61" t="s">
        <v>310</v>
      </c>
    </row>
    <row r="51" spans="1:12" ht="18.75" customHeight="1" x14ac:dyDescent="0.25">
      <c r="A51" s="22">
        <v>41868</v>
      </c>
      <c r="B51" s="11" t="s">
        <v>186</v>
      </c>
      <c r="D51" s="108"/>
      <c r="H51" s="23">
        <v>3525</v>
      </c>
      <c r="I51" s="23">
        <v>96</v>
      </c>
      <c r="L51" s="3" t="s">
        <v>40</v>
      </c>
    </row>
    <row r="52" spans="1:12" ht="51.75" customHeight="1" x14ac:dyDescent="0.25">
      <c r="A52" s="22">
        <v>41869</v>
      </c>
      <c r="B52" s="11" t="s">
        <v>210</v>
      </c>
      <c r="C52" s="3476" t="s">
        <v>484</v>
      </c>
      <c r="D52" s="3478"/>
      <c r="E52" s="3478"/>
      <c r="F52" s="3478"/>
      <c r="G52" s="3478"/>
      <c r="H52" s="3478"/>
      <c r="I52" s="3478"/>
      <c r="J52" s="3477"/>
      <c r="K52" s="2469"/>
    </row>
    <row r="53" spans="1:12" x14ac:dyDescent="0.25">
      <c r="A53" s="36">
        <v>41932</v>
      </c>
      <c r="B53" s="37" t="s">
        <v>12</v>
      </c>
      <c r="C53" s="90">
        <v>110</v>
      </c>
      <c r="D53" s="123">
        <f>+C53*(100-E53)/100</f>
        <v>44</v>
      </c>
      <c r="E53" s="90">
        <v>60</v>
      </c>
      <c r="F53" s="90"/>
      <c r="G53" s="90">
        <v>110</v>
      </c>
      <c r="H53" s="90"/>
      <c r="I53" s="90"/>
      <c r="J53" s="90"/>
      <c r="K53" s="2523"/>
      <c r="L53" s="38" t="s">
        <v>774</v>
      </c>
    </row>
    <row r="54" spans="1:12" x14ac:dyDescent="0.25">
      <c r="A54" s="62">
        <v>41958</v>
      </c>
      <c r="B54" s="63" t="s">
        <v>186</v>
      </c>
      <c r="C54" s="137"/>
      <c r="D54" s="137"/>
      <c r="E54" s="137"/>
      <c r="F54" s="137"/>
      <c r="G54" s="137"/>
      <c r="H54" s="137">
        <v>3930</v>
      </c>
      <c r="I54" s="137">
        <v>100</v>
      </c>
      <c r="J54" s="136"/>
      <c r="K54" s="2697"/>
      <c r="L54" s="71" t="s">
        <v>40</v>
      </c>
    </row>
    <row r="55" spans="1:12" ht="36" customHeight="1" x14ac:dyDescent="0.25">
      <c r="A55" s="22">
        <v>41964</v>
      </c>
      <c r="B55" s="11" t="s">
        <v>210</v>
      </c>
      <c r="C55" s="3456" t="s">
        <v>1223</v>
      </c>
      <c r="D55" s="3457"/>
      <c r="E55" s="3457"/>
      <c r="F55" s="3457"/>
      <c r="G55" s="3457"/>
      <c r="H55" s="3457"/>
      <c r="I55" s="3457"/>
      <c r="J55" s="3458"/>
      <c r="K55" s="2460"/>
    </row>
    <row r="56" spans="1:12" ht="29.25" customHeight="1" x14ac:dyDescent="0.25">
      <c r="A56" s="22">
        <v>41974</v>
      </c>
      <c r="B56" s="11" t="s">
        <v>12</v>
      </c>
      <c r="C56" s="23">
        <v>205</v>
      </c>
      <c r="D56" s="108">
        <f t="shared" ref="D56:D120" si="0">+C56*(100-E56)/100</f>
        <v>82</v>
      </c>
      <c r="E56" s="23">
        <v>60</v>
      </c>
      <c r="G56" s="23">
        <v>60</v>
      </c>
      <c r="L56" s="3" t="s">
        <v>775</v>
      </c>
    </row>
    <row r="57" spans="1:12" ht="33.75" customHeight="1" thickBot="1" x14ac:dyDescent="0.3">
      <c r="A57" s="28">
        <v>41980</v>
      </c>
      <c r="B57" s="12" t="s">
        <v>210</v>
      </c>
      <c r="C57" s="3588" t="s">
        <v>1224</v>
      </c>
      <c r="D57" s="3589"/>
      <c r="E57" s="3589"/>
      <c r="F57" s="3589"/>
      <c r="G57" s="3589"/>
      <c r="H57" s="3589"/>
      <c r="I57" s="3589"/>
      <c r="J57" s="3590"/>
      <c r="K57" s="2520"/>
      <c r="L57" s="13"/>
    </row>
    <row r="58" spans="1:12" ht="20.100000000000001" customHeight="1" thickTop="1" x14ac:dyDescent="0.25">
      <c r="A58" s="29">
        <v>42029</v>
      </c>
      <c r="B58" s="30" t="s">
        <v>186</v>
      </c>
      <c r="C58" s="120"/>
      <c r="D58" s="156"/>
      <c r="E58" s="120"/>
      <c r="F58" s="120"/>
      <c r="G58" s="120"/>
      <c r="H58" s="120">
        <v>3437</v>
      </c>
      <c r="I58" s="120">
        <v>100</v>
      </c>
      <c r="J58" s="120"/>
      <c r="K58" s="2687"/>
      <c r="L58" s="157" t="s">
        <v>1225</v>
      </c>
    </row>
    <row r="59" spans="1:12" ht="42" customHeight="1" x14ac:dyDescent="0.25">
      <c r="A59" s="22">
        <v>42053</v>
      </c>
      <c r="B59" s="11" t="s">
        <v>210</v>
      </c>
      <c r="C59" s="3456" t="s">
        <v>552</v>
      </c>
      <c r="D59" s="3457"/>
      <c r="E59" s="3457"/>
      <c r="F59" s="3457"/>
      <c r="G59" s="3457"/>
      <c r="H59" s="3457"/>
      <c r="I59" s="3457"/>
      <c r="J59" s="3458"/>
      <c r="K59" s="2460"/>
    </row>
    <row r="60" spans="1:12" ht="42" customHeight="1" x14ac:dyDescent="0.25">
      <c r="A60" s="22">
        <v>42094</v>
      </c>
      <c r="B60" s="217" t="s">
        <v>210</v>
      </c>
      <c r="C60" s="3456" t="s">
        <v>1310</v>
      </c>
      <c r="D60" s="3457"/>
      <c r="E60" s="3457"/>
      <c r="F60" s="3457"/>
      <c r="G60" s="3457"/>
      <c r="H60" s="3457"/>
      <c r="I60" s="3457"/>
      <c r="J60" s="3458"/>
      <c r="K60" s="2460"/>
    </row>
    <row r="61" spans="1:12" ht="25.5" customHeight="1" x14ac:dyDescent="0.25">
      <c r="A61" s="22">
        <v>42109</v>
      </c>
      <c r="B61" s="229" t="s">
        <v>12</v>
      </c>
      <c r="C61" s="23">
        <v>230</v>
      </c>
      <c r="D61" s="108">
        <f t="shared" si="0"/>
        <v>46</v>
      </c>
      <c r="E61" s="23">
        <v>80</v>
      </c>
      <c r="G61" s="23">
        <v>110</v>
      </c>
      <c r="L61" s="32" t="s">
        <v>1317</v>
      </c>
    </row>
    <row r="62" spans="1:12" ht="22.5" customHeight="1" x14ac:dyDescent="0.25">
      <c r="A62" s="22">
        <v>42139</v>
      </c>
      <c r="B62" s="278" t="s">
        <v>186</v>
      </c>
      <c r="D62" s="108"/>
      <c r="H62" s="23">
        <v>3980</v>
      </c>
      <c r="I62" s="23">
        <v>100</v>
      </c>
      <c r="L62" s="32" t="s">
        <v>1352</v>
      </c>
    </row>
    <row r="63" spans="1:12" ht="33.75" customHeight="1" x14ac:dyDescent="0.25">
      <c r="A63" s="22">
        <v>42147</v>
      </c>
      <c r="B63" s="311" t="s">
        <v>210</v>
      </c>
      <c r="C63" s="3614" t="s">
        <v>1417</v>
      </c>
      <c r="D63" s="3733"/>
      <c r="E63" s="3733"/>
      <c r="F63" s="3733"/>
      <c r="G63" s="3733"/>
      <c r="H63" s="3733"/>
      <c r="I63" s="3733"/>
      <c r="J63" s="3615"/>
      <c r="K63" s="2563"/>
    </row>
    <row r="64" spans="1:12" ht="33.75" customHeight="1" x14ac:dyDescent="0.25">
      <c r="A64" s="312">
        <v>42151</v>
      </c>
      <c r="B64" s="313" t="s">
        <v>14</v>
      </c>
      <c r="C64" s="3473" t="s">
        <v>1418</v>
      </c>
      <c r="D64" s="3474"/>
      <c r="E64" s="3474"/>
      <c r="F64" s="3474"/>
      <c r="G64" s="3474"/>
      <c r="H64" s="3474"/>
      <c r="I64" s="3474"/>
      <c r="J64" s="3475"/>
      <c r="K64" s="2465"/>
      <c r="L64" s="318"/>
    </row>
    <row r="65" spans="1:12" ht="57" customHeight="1" x14ac:dyDescent="0.25">
      <c r="A65" s="22">
        <v>42173</v>
      </c>
      <c r="B65" s="420" t="s">
        <v>31</v>
      </c>
      <c r="C65" s="3473" t="s">
        <v>1397</v>
      </c>
      <c r="D65" s="3474"/>
      <c r="E65" s="3474"/>
      <c r="F65" s="3474"/>
      <c r="G65" s="3474"/>
      <c r="H65" s="3474"/>
      <c r="I65" s="3474"/>
      <c r="J65" s="3475"/>
      <c r="K65" s="2465"/>
    </row>
    <row r="66" spans="1:12" x14ac:dyDescent="0.25">
      <c r="A66" s="22">
        <v>42197</v>
      </c>
      <c r="B66" s="391" t="s">
        <v>14</v>
      </c>
      <c r="C66" s="3482" t="s">
        <v>1323</v>
      </c>
      <c r="D66" s="3505"/>
      <c r="E66" s="3505"/>
      <c r="F66" s="3505"/>
      <c r="G66" s="3505"/>
      <c r="H66" s="3505"/>
      <c r="I66" s="3505"/>
      <c r="J66" s="3483"/>
      <c r="K66" s="2485"/>
    </row>
    <row r="67" spans="1:12" ht="20.100000000000001" customHeight="1" x14ac:dyDescent="0.25">
      <c r="A67" s="22">
        <v>42201</v>
      </c>
      <c r="B67" s="395" t="s">
        <v>186</v>
      </c>
      <c r="C67" s="232"/>
      <c r="D67" s="310"/>
      <c r="E67" s="232"/>
      <c r="F67" s="232"/>
      <c r="G67" s="232"/>
      <c r="H67" s="232">
        <v>4110</v>
      </c>
      <c r="I67" s="232">
        <v>100</v>
      </c>
      <c r="J67" s="232"/>
      <c r="K67" s="2471"/>
      <c r="L67" s="3" t="s">
        <v>1416</v>
      </c>
    </row>
    <row r="68" spans="1:12" ht="20.100000000000001" customHeight="1" x14ac:dyDescent="0.25">
      <c r="A68" s="449">
        <v>42205</v>
      </c>
      <c r="B68" s="450" t="s">
        <v>372</v>
      </c>
      <c r="C68" s="3482" t="s">
        <v>1443</v>
      </c>
      <c r="D68" s="3505"/>
      <c r="E68" s="3505"/>
      <c r="F68" s="3505"/>
      <c r="G68" s="3505"/>
      <c r="H68" s="3505"/>
      <c r="I68" s="3505"/>
      <c r="J68" s="3483"/>
      <c r="K68" s="2485"/>
    </row>
    <row r="69" spans="1:12" ht="20.100000000000001" customHeight="1" x14ac:dyDescent="0.25">
      <c r="A69" s="22">
        <v>42217</v>
      </c>
      <c r="B69" s="411" t="s">
        <v>12</v>
      </c>
      <c r="C69" s="232">
        <v>145</v>
      </c>
      <c r="D69" s="310">
        <f t="shared" si="0"/>
        <v>29</v>
      </c>
      <c r="E69" s="232">
        <v>80</v>
      </c>
      <c r="F69" s="232"/>
      <c r="G69" s="232">
        <v>165</v>
      </c>
      <c r="H69" s="232"/>
      <c r="I69" s="232"/>
      <c r="J69" s="232"/>
      <c r="K69" s="2471"/>
      <c r="L69" s="3" t="s">
        <v>1425</v>
      </c>
    </row>
    <row r="70" spans="1:12" x14ac:dyDescent="0.25">
      <c r="A70" s="22">
        <v>42253</v>
      </c>
      <c r="B70" s="450" t="s">
        <v>372</v>
      </c>
      <c r="C70" s="3482" t="s">
        <v>1444</v>
      </c>
      <c r="D70" s="3505"/>
      <c r="E70" s="3505"/>
      <c r="F70" s="3505"/>
      <c r="G70" s="3505"/>
      <c r="H70" s="3505"/>
      <c r="I70" s="3505"/>
      <c r="J70" s="3483"/>
      <c r="K70" s="2485"/>
    </row>
    <row r="71" spans="1:12" x14ac:dyDescent="0.25">
      <c r="A71" s="22">
        <v>42261</v>
      </c>
      <c r="B71" s="450" t="s">
        <v>372</v>
      </c>
      <c r="C71" s="3482" t="s">
        <v>1445</v>
      </c>
      <c r="D71" s="3505"/>
      <c r="E71" s="3505"/>
      <c r="F71" s="3505"/>
      <c r="G71" s="3505"/>
      <c r="H71" s="3505"/>
      <c r="I71" s="3505"/>
      <c r="J71" s="3483"/>
      <c r="K71" s="2485"/>
    </row>
    <row r="72" spans="1:12" ht="18" customHeight="1" x14ac:dyDescent="0.25">
      <c r="A72" s="22">
        <v>42262</v>
      </c>
      <c r="B72" s="452" t="s">
        <v>14</v>
      </c>
      <c r="C72" s="3614" t="s">
        <v>1449</v>
      </c>
      <c r="D72" s="3733"/>
      <c r="E72" s="3733"/>
      <c r="F72" s="3733"/>
      <c r="G72" s="3733"/>
      <c r="H72" s="3733"/>
      <c r="I72" s="3733"/>
      <c r="J72" s="3615"/>
      <c r="K72" s="2563"/>
    </row>
    <row r="73" spans="1:12" ht="26.25" customHeight="1" x14ac:dyDescent="0.25">
      <c r="A73" s="22">
        <v>42269</v>
      </c>
      <c r="B73" s="462" t="s">
        <v>14</v>
      </c>
      <c r="C73" s="3614" t="s">
        <v>1457</v>
      </c>
      <c r="D73" s="3733"/>
      <c r="E73" s="3733"/>
      <c r="F73" s="3733"/>
      <c r="G73" s="3733"/>
      <c r="H73" s="3733"/>
      <c r="I73" s="3733"/>
      <c r="J73" s="3615"/>
      <c r="K73" s="2563"/>
    </row>
    <row r="74" spans="1:12" ht="86.25" customHeight="1" thickBot="1" x14ac:dyDescent="0.3">
      <c r="A74" s="1054">
        <v>42280</v>
      </c>
      <c r="B74" s="1076" t="s">
        <v>14</v>
      </c>
      <c r="C74" s="3513" t="s">
        <v>1612</v>
      </c>
      <c r="D74" s="3514"/>
      <c r="E74" s="3514"/>
      <c r="F74" s="3514"/>
      <c r="G74" s="3514"/>
      <c r="H74" s="3514"/>
      <c r="I74" s="3514"/>
      <c r="J74" s="3515"/>
      <c r="K74" s="2491"/>
      <c r="L74" s="13"/>
    </row>
    <row r="75" spans="1:12" ht="17.25" thickTop="1" thickBot="1" x14ac:dyDescent="0.3">
      <c r="A75" s="16">
        <v>42515</v>
      </c>
      <c r="B75" s="17" t="s">
        <v>26</v>
      </c>
      <c r="C75" s="3960" t="s">
        <v>1716</v>
      </c>
      <c r="D75" s="3961"/>
      <c r="E75" s="3961"/>
      <c r="F75" s="3961"/>
      <c r="G75" s="3961"/>
      <c r="H75" s="3961"/>
      <c r="I75" s="3961"/>
      <c r="J75" s="3962"/>
      <c r="K75" s="2611"/>
      <c r="L75" s="18"/>
    </row>
    <row r="76" spans="1:12" ht="20.100000000000001" customHeight="1" thickTop="1" x14ac:dyDescent="0.25">
      <c r="A76" s="1055">
        <v>42821</v>
      </c>
      <c r="B76" s="1077" t="s">
        <v>186</v>
      </c>
      <c r="C76" s="323"/>
      <c r="D76" s="1088">
        <f t="shared" si="0"/>
        <v>0</v>
      </c>
      <c r="E76" s="323"/>
      <c r="F76" s="323"/>
      <c r="G76" s="323"/>
      <c r="H76" s="323"/>
      <c r="I76" s="323"/>
      <c r="J76" s="323">
        <v>4320</v>
      </c>
      <c r="K76" s="2622"/>
      <c r="L76" s="21" t="s">
        <v>9</v>
      </c>
    </row>
    <row r="77" spans="1:12" x14ac:dyDescent="0.25">
      <c r="A77" s="2863">
        <v>44076</v>
      </c>
      <c r="B77" s="2867" t="s">
        <v>186</v>
      </c>
      <c r="C77" s="323"/>
      <c r="D77" s="2868">
        <f>+C77*(100-E77)/100</f>
        <v>0</v>
      </c>
      <c r="E77" s="323"/>
      <c r="F77" s="323"/>
      <c r="G77" s="323"/>
      <c r="H77" s="323"/>
      <c r="I77" s="323"/>
      <c r="J77" s="323">
        <v>4490</v>
      </c>
      <c r="K77" s="2869"/>
      <c r="L77" s="21" t="s">
        <v>9</v>
      </c>
    </row>
    <row r="78" spans="1:12" ht="20.100000000000001" customHeight="1" x14ac:dyDescent="0.25">
      <c r="A78" s="22"/>
      <c r="B78" s="11"/>
      <c r="C78" s="232"/>
      <c r="D78" s="310">
        <f t="shared" si="0"/>
        <v>0</v>
      </c>
      <c r="E78" s="232"/>
      <c r="F78" s="232"/>
      <c r="G78" s="232"/>
      <c r="H78" s="232"/>
      <c r="I78" s="232"/>
      <c r="J78" s="232"/>
      <c r="K78" s="2471"/>
    </row>
    <row r="79" spans="1:12" x14ac:dyDescent="0.25">
      <c r="A79" s="22"/>
      <c r="B79" s="11"/>
      <c r="C79" s="232"/>
      <c r="D79" s="310">
        <f t="shared" si="0"/>
        <v>0</v>
      </c>
      <c r="E79" s="232"/>
      <c r="F79" s="232"/>
      <c r="G79" s="232"/>
      <c r="H79" s="232"/>
      <c r="I79" s="232"/>
      <c r="J79" s="232"/>
      <c r="K79" s="2471"/>
    </row>
    <row r="80" spans="1:12" x14ac:dyDescent="0.25">
      <c r="A80" s="22"/>
      <c r="B80" s="11"/>
      <c r="C80" s="232"/>
      <c r="D80" s="310">
        <f t="shared" si="0"/>
        <v>0</v>
      </c>
      <c r="E80" s="232"/>
      <c r="F80" s="232"/>
      <c r="G80" s="232"/>
      <c r="H80" s="232"/>
      <c r="I80" s="232"/>
      <c r="J80" s="232"/>
      <c r="K80" s="2471"/>
    </row>
    <row r="81" spans="1:11" x14ac:dyDescent="0.25">
      <c r="A81" s="22"/>
      <c r="B81" s="11"/>
      <c r="C81" s="232"/>
      <c r="D81" s="310">
        <f t="shared" si="0"/>
        <v>0</v>
      </c>
      <c r="E81" s="232"/>
      <c r="F81" s="232"/>
      <c r="G81" s="232"/>
      <c r="H81" s="232"/>
      <c r="I81" s="232"/>
      <c r="J81" s="232"/>
      <c r="K81" s="2471"/>
    </row>
    <row r="82" spans="1:11" x14ac:dyDescent="0.25">
      <c r="A82" s="22"/>
      <c r="B82" s="11"/>
      <c r="C82" s="232"/>
      <c r="D82" s="310">
        <f t="shared" si="0"/>
        <v>0</v>
      </c>
      <c r="E82" s="232"/>
      <c r="F82" s="232"/>
      <c r="G82" s="232"/>
      <c r="H82" s="232"/>
      <c r="I82" s="232"/>
      <c r="J82" s="232"/>
      <c r="K82" s="2471"/>
    </row>
    <row r="83" spans="1:11" x14ac:dyDescent="0.25">
      <c r="A83" s="22"/>
      <c r="B83" s="11"/>
      <c r="C83" s="232"/>
      <c r="D83" s="310">
        <f t="shared" si="0"/>
        <v>0</v>
      </c>
      <c r="E83" s="232"/>
      <c r="F83" s="232"/>
      <c r="G83" s="232"/>
      <c r="H83" s="232"/>
      <c r="I83" s="232"/>
      <c r="J83" s="232"/>
      <c r="K83" s="2471"/>
    </row>
    <row r="84" spans="1:11" ht="20.100000000000001" customHeight="1" x14ac:dyDescent="0.25">
      <c r="A84" s="22"/>
      <c r="B84" s="11"/>
      <c r="C84" s="232"/>
      <c r="D84" s="310">
        <f t="shared" si="0"/>
        <v>0</v>
      </c>
      <c r="E84" s="232"/>
      <c r="F84" s="232"/>
      <c r="G84" s="232"/>
      <c r="H84" s="232"/>
      <c r="I84" s="232"/>
      <c r="J84" s="232"/>
      <c r="K84" s="2471"/>
    </row>
    <row r="85" spans="1:11" ht="20.100000000000001" customHeight="1" x14ac:dyDescent="0.25">
      <c r="A85" s="22"/>
      <c r="B85" s="11"/>
      <c r="C85" s="232"/>
      <c r="D85" s="310">
        <f t="shared" si="0"/>
        <v>0</v>
      </c>
      <c r="E85" s="232"/>
      <c r="F85" s="232"/>
      <c r="G85" s="232"/>
      <c r="H85" s="232"/>
      <c r="I85" s="232"/>
      <c r="J85" s="232"/>
      <c r="K85" s="2471"/>
    </row>
    <row r="86" spans="1:11" ht="20.100000000000001" customHeight="1" x14ac:dyDescent="0.25">
      <c r="A86" s="22"/>
      <c r="B86" s="11"/>
      <c r="C86" s="232"/>
      <c r="D86" s="310">
        <f t="shared" si="0"/>
        <v>0</v>
      </c>
      <c r="E86" s="232"/>
      <c r="F86" s="232"/>
      <c r="G86" s="232"/>
      <c r="H86" s="232"/>
      <c r="I86" s="232"/>
      <c r="J86" s="232"/>
      <c r="K86" s="2471"/>
    </row>
    <row r="87" spans="1:11" ht="20.100000000000001" customHeight="1" x14ac:dyDescent="0.25">
      <c r="A87" s="22"/>
      <c r="B87" s="11"/>
      <c r="C87" s="232"/>
      <c r="D87" s="310">
        <f t="shared" si="0"/>
        <v>0</v>
      </c>
      <c r="E87" s="232"/>
      <c r="F87" s="232"/>
      <c r="G87" s="232"/>
      <c r="H87" s="232"/>
      <c r="I87" s="232"/>
      <c r="J87" s="232"/>
      <c r="K87" s="2471"/>
    </row>
    <row r="88" spans="1:11" ht="20.100000000000001" customHeight="1" x14ac:dyDescent="0.25">
      <c r="A88" s="22"/>
      <c r="B88" s="11"/>
      <c r="C88" s="232"/>
      <c r="D88" s="310">
        <f t="shared" si="0"/>
        <v>0</v>
      </c>
      <c r="E88" s="232"/>
      <c r="F88" s="232"/>
      <c r="G88" s="232"/>
      <c r="H88" s="232"/>
      <c r="I88" s="232"/>
      <c r="J88" s="232"/>
      <c r="K88" s="2471"/>
    </row>
    <row r="89" spans="1:11" ht="20.100000000000001" customHeight="1" x14ac:dyDescent="0.25">
      <c r="A89" s="22"/>
      <c r="B89" s="11"/>
      <c r="C89" s="232"/>
      <c r="D89" s="310">
        <f t="shared" si="0"/>
        <v>0</v>
      </c>
      <c r="E89" s="232"/>
      <c r="F89" s="232"/>
      <c r="G89" s="232"/>
      <c r="H89" s="232"/>
      <c r="I89" s="232"/>
      <c r="J89" s="232"/>
      <c r="K89" s="2471"/>
    </row>
    <row r="90" spans="1:11" ht="20.100000000000001" customHeight="1" x14ac:dyDescent="0.25">
      <c r="A90" s="22"/>
      <c r="B90" s="11"/>
      <c r="C90" s="232"/>
      <c r="D90" s="310">
        <f t="shared" si="0"/>
        <v>0</v>
      </c>
      <c r="E90" s="232"/>
      <c r="F90" s="232"/>
      <c r="G90" s="232"/>
      <c r="H90" s="232"/>
      <c r="I90" s="232"/>
      <c r="J90" s="232"/>
      <c r="K90" s="2471"/>
    </row>
    <row r="91" spans="1:11" ht="20.100000000000001" customHeight="1" x14ac:dyDescent="0.25">
      <c r="A91" s="22"/>
      <c r="B91" s="11"/>
      <c r="C91" s="232"/>
      <c r="D91" s="310">
        <f t="shared" si="0"/>
        <v>0</v>
      </c>
      <c r="E91" s="232"/>
      <c r="F91" s="232"/>
      <c r="G91" s="232"/>
      <c r="H91" s="232"/>
      <c r="I91" s="232"/>
      <c r="J91" s="232"/>
      <c r="K91" s="2471"/>
    </row>
    <row r="92" spans="1:11" x14ac:dyDescent="0.25">
      <c r="A92" s="22"/>
      <c r="B92" s="11"/>
      <c r="C92" s="232"/>
      <c r="D92" s="310">
        <f t="shared" si="0"/>
        <v>0</v>
      </c>
      <c r="E92" s="232"/>
      <c r="F92" s="232"/>
      <c r="G92" s="232"/>
      <c r="H92" s="232"/>
      <c r="I92" s="232"/>
      <c r="J92" s="232"/>
      <c r="K92" s="2471"/>
    </row>
    <row r="93" spans="1:11" ht="20.100000000000001" customHeight="1" x14ac:dyDescent="0.25">
      <c r="A93" s="22"/>
      <c r="B93" s="11"/>
      <c r="C93" s="232"/>
      <c r="D93" s="310">
        <f t="shared" si="0"/>
        <v>0</v>
      </c>
      <c r="E93" s="232"/>
      <c r="F93" s="232"/>
      <c r="G93" s="232"/>
      <c r="H93" s="232"/>
      <c r="I93" s="232"/>
      <c r="J93" s="232"/>
      <c r="K93" s="2471"/>
    </row>
    <row r="94" spans="1:11" x14ac:dyDescent="0.25">
      <c r="A94" s="22"/>
      <c r="B94" s="11"/>
      <c r="C94" s="232"/>
      <c r="D94" s="310">
        <f t="shared" si="0"/>
        <v>0</v>
      </c>
      <c r="E94" s="232"/>
      <c r="F94" s="232"/>
      <c r="G94" s="232"/>
      <c r="H94" s="232"/>
      <c r="I94" s="232"/>
      <c r="J94" s="232"/>
      <c r="K94" s="2471"/>
    </row>
    <row r="95" spans="1:11" ht="20.100000000000001" customHeight="1" x14ac:dyDescent="0.25">
      <c r="A95" s="22"/>
      <c r="B95" s="11"/>
      <c r="C95" s="232"/>
      <c r="D95" s="310">
        <f t="shared" si="0"/>
        <v>0</v>
      </c>
      <c r="E95" s="232"/>
      <c r="F95" s="232"/>
      <c r="G95" s="232"/>
      <c r="H95" s="232"/>
      <c r="I95" s="232"/>
      <c r="J95" s="232"/>
      <c r="K95" s="2471"/>
    </row>
    <row r="96" spans="1:11" x14ac:dyDescent="0.25">
      <c r="A96" s="22"/>
      <c r="B96" s="11"/>
      <c r="C96" s="232"/>
      <c r="D96" s="310">
        <f t="shared" si="0"/>
        <v>0</v>
      </c>
      <c r="E96" s="232"/>
      <c r="F96" s="232"/>
      <c r="G96" s="232"/>
      <c r="H96" s="232"/>
      <c r="I96" s="232"/>
      <c r="J96" s="232"/>
      <c r="K96" s="2471"/>
    </row>
    <row r="97" spans="1:11" x14ac:dyDescent="0.25">
      <c r="A97" s="22"/>
      <c r="B97" s="11"/>
      <c r="C97" s="232"/>
      <c r="D97" s="310">
        <f t="shared" si="0"/>
        <v>0</v>
      </c>
      <c r="E97" s="232"/>
      <c r="F97" s="232"/>
      <c r="G97" s="232"/>
      <c r="H97" s="232"/>
      <c r="I97" s="232"/>
      <c r="J97" s="232"/>
      <c r="K97" s="2471"/>
    </row>
    <row r="98" spans="1:11" x14ac:dyDescent="0.25">
      <c r="A98" s="22"/>
      <c r="B98" s="11"/>
      <c r="C98" s="232"/>
      <c r="D98" s="310">
        <f t="shared" si="0"/>
        <v>0</v>
      </c>
      <c r="E98" s="232"/>
      <c r="F98" s="232"/>
      <c r="G98" s="232"/>
      <c r="H98" s="232"/>
      <c r="I98" s="232"/>
      <c r="J98" s="232"/>
      <c r="K98" s="2471"/>
    </row>
    <row r="99" spans="1:11" ht="20.100000000000001" customHeight="1" x14ac:dyDescent="0.25">
      <c r="A99" s="22"/>
      <c r="B99" s="11"/>
      <c r="C99" s="232"/>
      <c r="D99" s="310">
        <f t="shared" si="0"/>
        <v>0</v>
      </c>
      <c r="E99" s="232"/>
      <c r="F99" s="232"/>
      <c r="G99" s="232"/>
      <c r="H99" s="232"/>
      <c r="I99" s="232"/>
      <c r="J99" s="232"/>
      <c r="K99" s="2471"/>
    </row>
    <row r="100" spans="1:11" ht="20.100000000000001" customHeight="1" x14ac:dyDescent="0.25">
      <c r="A100" s="22"/>
      <c r="B100" s="11"/>
      <c r="C100" s="232"/>
      <c r="D100" s="310">
        <f t="shared" si="0"/>
        <v>0</v>
      </c>
      <c r="E100" s="232"/>
      <c r="F100" s="232"/>
      <c r="G100" s="232"/>
      <c r="H100" s="232"/>
      <c r="I100" s="232"/>
      <c r="J100" s="232"/>
      <c r="K100" s="2471"/>
    </row>
    <row r="101" spans="1:11" ht="20.100000000000001" customHeight="1" x14ac:dyDescent="0.25">
      <c r="A101" s="22"/>
      <c r="B101" s="11"/>
      <c r="C101" s="232"/>
      <c r="D101" s="310">
        <f t="shared" si="0"/>
        <v>0</v>
      </c>
      <c r="E101" s="232"/>
      <c r="F101" s="232"/>
      <c r="G101" s="232"/>
      <c r="H101" s="232"/>
      <c r="I101" s="232"/>
      <c r="J101" s="232"/>
      <c r="K101" s="2471"/>
    </row>
    <row r="102" spans="1:11" ht="20.100000000000001" customHeight="1" x14ac:dyDescent="0.25">
      <c r="A102" s="22"/>
      <c r="B102" s="11"/>
      <c r="C102" s="232"/>
      <c r="D102" s="310">
        <f t="shared" si="0"/>
        <v>0</v>
      </c>
      <c r="E102" s="232"/>
      <c r="F102" s="232"/>
      <c r="G102" s="232"/>
      <c r="H102" s="232"/>
      <c r="I102" s="232"/>
      <c r="J102" s="232"/>
      <c r="K102" s="2471"/>
    </row>
    <row r="103" spans="1:11" x14ac:dyDescent="0.25">
      <c r="A103" s="22"/>
      <c r="B103" s="11"/>
      <c r="C103" s="310"/>
      <c r="D103" s="310">
        <f t="shared" si="0"/>
        <v>0</v>
      </c>
      <c r="E103" s="310"/>
      <c r="F103" s="310"/>
      <c r="G103" s="310"/>
      <c r="H103" s="310"/>
      <c r="I103" s="310"/>
      <c r="J103" s="232"/>
      <c r="K103" s="2471"/>
    </row>
    <row r="104" spans="1:11" x14ac:dyDescent="0.25">
      <c r="A104" s="22"/>
      <c r="B104" s="11"/>
      <c r="C104" s="232"/>
      <c r="D104" s="310">
        <f t="shared" si="0"/>
        <v>0</v>
      </c>
      <c r="E104" s="232"/>
      <c r="F104" s="232"/>
      <c r="G104" s="232"/>
      <c r="H104" s="232"/>
      <c r="I104" s="232"/>
      <c r="J104" s="232"/>
      <c r="K104" s="2471"/>
    </row>
    <row r="105" spans="1:11" x14ac:dyDescent="0.25">
      <c r="A105" s="22"/>
      <c r="B105" s="11"/>
      <c r="C105" s="232"/>
      <c r="D105" s="310">
        <f t="shared" si="0"/>
        <v>0</v>
      </c>
      <c r="E105" s="232"/>
      <c r="F105" s="232"/>
      <c r="G105" s="232"/>
      <c r="H105" s="232"/>
      <c r="I105" s="232"/>
      <c r="J105" s="232"/>
      <c r="K105" s="2471"/>
    </row>
    <row r="106" spans="1:11" ht="20.100000000000001" customHeight="1" x14ac:dyDescent="0.25">
      <c r="A106" s="22"/>
      <c r="B106" s="11"/>
      <c r="C106" s="232"/>
      <c r="D106" s="310">
        <f t="shared" si="0"/>
        <v>0</v>
      </c>
      <c r="E106" s="232"/>
      <c r="F106" s="232"/>
      <c r="G106" s="232"/>
      <c r="H106" s="232"/>
      <c r="I106" s="232"/>
      <c r="J106" s="232"/>
      <c r="K106" s="2471"/>
    </row>
    <row r="107" spans="1:11" x14ac:dyDescent="0.25">
      <c r="A107" s="22"/>
      <c r="B107" s="11"/>
      <c r="C107" s="232"/>
      <c r="D107" s="310">
        <f t="shared" si="0"/>
        <v>0</v>
      </c>
      <c r="E107" s="232"/>
      <c r="F107" s="232"/>
      <c r="G107" s="232"/>
      <c r="H107" s="232"/>
      <c r="I107" s="232"/>
      <c r="J107" s="232"/>
      <c r="K107" s="2471"/>
    </row>
    <row r="108" spans="1:11" x14ac:dyDescent="0.25">
      <c r="A108" s="22"/>
      <c r="B108" s="11"/>
      <c r="C108" s="232"/>
      <c r="D108" s="310">
        <f t="shared" si="0"/>
        <v>0</v>
      </c>
      <c r="E108" s="232"/>
      <c r="F108" s="232"/>
      <c r="G108" s="232"/>
      <c r="H108" s="232"/>
      <c r="I108" s="232"/>
      <c r="J108" s="232"/>
      <c r="K108" s="2471"/>
    </row>
    <row r="109" spans="1:11" x14ac:dyDescent="0.25">
      <c r="A109" s="22"/>
      <c r="B109" s="11"/>
      <c r="C109" s="232"/>
      <c r="D109" s="310">
        <f t="shared" si="0"/>
        <v>0</v>
      </c>
      <c r="E109" s="232"/>
      <c r="F109" s="232"/>
      <c r="G109" s="232"/>
      <c r="H109" s="232"/>
      <c r="I109" s="232"/>
      <c r="J109" s="232"/>
      <c r="K109" s="2471"/>
    </row>
    <row r="110" spans="1:11" ht="20.100000000000001" customHeight="1" x14ac:dyDescent="0.25">
      <c r="A110" s="22"/>
      <c r="B110" s="11"/>
      <c r="C110" s="232"/>
      <c r="D110" s="310">
        <f t="shared" si="0"/>
        <v>0</v>
      </c>
      <c r="E110" s="232"/>
      <c r="F110" s="232"/>
      <c r="G110" s="232"/>
      <c r="H110" s="232"/>
      <c r="I110" s="232"/>
      <c r="J110" s="232"/>
      <c r="K110" s="2471"/>
    </row>
    <row r="111" spans="1:11" ht="20.100000000000001" customHeight="1" x14ac:dyDescent="0.25">
      <c r="A111" s="22"/>
      <c r="B111" s="11"/>
      <c r="C111" s="232"/>
      <c r="D111" s="310">
        <f t="shared" si="0"/>
        <v>0</v>
      </c>
      <c r="E111" s="232"/>
      <c r="F111" s="232"/>
      <c r="G111" s="232"/>
      <c r="H111" s="232"/>
      <c r="I111" s="232"/>
      <c r="J111" s="232"/>
      <c r="K111" s="2471"/>
    </row>
    <row r="112" spans="1:11" x14ac:dyDescent="0.25">
      <c r="A112" s="22"/>
      <c r="B112" s="11"/>
      <c r="C112" s="232"/>
      <c r="D112" s="310">
        <f t="shared" si="0"/>
        <v>0</v>
      </c>
      <c r="E112" s="232"/>
      <c r="F112" s="232"/>
      <c r="G112" s="232"/>
      <c r="H112" s="232"/>
      <c r="I112" s="232"/>
      <c r="J112" s="232"/>
      <c r="K112" s="2471"/>
    </row>
    <row r="113" spans="1:11" x14ac:dyDescent="0.25">
      <c r="A113" s="22"/>
      <c r="B113" s="11"/>
      <c r="C113" s="232"/>
      <c r="D113" s="310">
        <f t="shared" si="0"/>
        <v>0</v>
      </c>
      <c r="E113" s="232"/>
      <c r="F113" s="232"/>
      <c r="G113" s="232"/>
      <c r="H113" s="232"/>
      <c r="I113" s="232"/>
      <c r="J113" s="232"/>
      <c r="K113" s="2471"/>
    </row>
    <row r="114" spans="1:11" x14ac:dyDescent="0.25">
      <c r="A114" s="22"/>
      <c r="B114" s="11"/>
      <c r="C114" s="232"/>
      <c r="D114" s="310">
        <f t="shared" si="0"/>
        <v>0</v>
      </c>
      <c r="E114" s="232"/>
      <c r="F114" s="232"/>
      <c r="G114" s="232"/>
      <c r="H114" s="232"/>
      <c r="I114" s="232"/>
      <c r="J114" s="232"/>
      <c r="K114" s="2471"/>
    </row>
    <row r="115" spans="1:11" x14ac:dyDescent="0.25">
      <c r="A115" s="22"/>
      <c r="B115" s="11"/>
      <c r="C115" s="232"/>
      <c r="D115" s="310">
        <f t="shared" si="0"/>
        <v>0</v>
      </c>
      <c r="E115" s="232"/>
      <c r="F115" s="232"/>
      <c r="G115" s="232"/>
      <c r="H115" s="232"/>
      <c r="I115" s="232"/>
      <c r="J115" s="232"/>
      <c r="K115" s="2471"/>
    </row>
    <row r="116" spans="1:11" x14ac:dyDescent="0.25">
      <c r="A116" s="22"/>
      <c r="B116" s="11"/>
      <c r="C116" s="232"/>
      <c r="D116" s="310">
        <f t="shared" si="0"/>
        <v>0</v>
      </c>
      <c r="E116" s="232"/>
      <c r="F116" s="232"/>
      <c r="G116" s="232"/>
      <c r="H116" s="232"/>
      <c r="I116" s="232"/>
      <c r="J116" s="232"/>
      <c r="K116" s="2471"/>
    </row>
    <row r="117" spans="1:11" x14ac:dyDescent="0.25">
      <c r="A117" s="22"/>
      <c r="B117" s="11"/>
      <c r="C117" s="232"/>
      <c r="D117" s="310">
        <f t="shared" si="0"/>
        <v>0</v>
      </c>
      <c r="E117" s="232"/>
      <c r="F117" s="232"/>
      <c r="G117" s="232"/>
      <c r="H117" s="232"/>
      <c r="I117" s="232"/>
      <c r="J117" s="232"/>
      <c r="K117" s="2471"/>
    </row>
    <row r="118" spans="1:11" ht="20.100000000000001" customHeight="1" x14ac:dyDescent="0.25">
      <c r="A118" s="22"/>
      <c r="B118" s="11"/>
      <c r="C118" s="232"/>
      <c r="D118" s="310">
        <f t="shared" si="0"/>
        <v>0</v>
      </c>
      <c r="E118" s="232"/>
      <c r="F118" s="232"/>
      <c r="G118" s="232"/>
      <c r="H118" s="232"/>
      <c r="I118" s="232"/>
      <c r="J118" s="232"/>
      <c r="K118" s="2471"/>
    </row>
    <row r="119" spans="1:11" ht="20.100000000000001" customHeight="1" x14ac:dyDescent="0.25">
      <c r="A119" s="22"/>
      <c r="B119" s="11"/>
      <c r="C119" s="232"/>
      <c r="D119" s="310">
        <f t="shared" si="0"/>
        <v>0</v>
      </c>
      <c r="E119" s="232"/>
      <c r="F119" s="232"/>
      <c r="G119" s="232"/>
      <c r="H119" s="232"/>
      <c r="I119" s="232"/>
      <c r="J119" s="232"/>
      <c r="K119" s="2471"/>
    </row>
    <row r="120" spans="1:11" ht="20.100000000000001" customHeight="1" x14ac:dyDescent="0.25">
      <c r="A120" s="22"/>
      <c r="B120" s="11"/>
      <c r="C120" s="232"/>
      <c r="D120" s="310">
        <f t="shared" si="0"/>
        <v>0</v>
      </c>
      <c r="E120" s="232"/>
      <c r="F120" s="232"/>
      <c r="G120" s="232"/>
      <c r="H120" s="232"/>
      <c r="I120" s="232"/>
      <c r="J120" s="232"/>
      <c r="K120" s="2471"/>
    </row>
    <row r="121" spans="1:11" ht="20.100000000000001" customHeight="1" x14ac:dyDescent="0.25">
      <c r="A121" s="22"/>
      <c r="B121" s="11"/>
      <c r="C121" s="310"/>
      <c r="D121" s="310">
        <f t="shared" ref="D121:D137" si="1">+C121*(100-E121)/100</f>
        <v>0</v>
      </c>
      <c r="E121" s="310"/>
      <c r="F121" s="310"/>
      <c r="G121" s="310"/>
      <c r="H121" s="310"/>
      <c r="I121" s="310"/>
      <c r="J121" s="232"/>
      <c r="K121" s="2471"/>
    </row>
    <row r="122" spans="1:11" x14ac:dyDescent="0.25">
      <c r="A122" s="22"/>
      <c r="B122" s="11"/>
      <c r="C122" s="232"/>
      <c r="D122" s="310">
        <f t="shared" si="1"/>
        <v>0</v>
      </c>
      <c r="E122" s="232"/>
      <c r="F122" s="232"/>
      <c r="G122" s="232"/>
      <c r="H122" s="232"/>
      <c r="I122" s="232"/>
      <c r="J122" s="232"/>
      <c r="K122" s="2471"/>
    </row>
    <row r="123" spans="1:11" ht="20.100000000000001" customHeight="1" x14ac:dyDescent="0.25">
      <c r="A123" s="22"/>
      <c r="B123" s="11"/>
      <c r="C123" s="232"/>
      <c r="D123" s="310">
        <f t="shared" si="1"/>
        <v>0</v>
      </c>
      <c r="E123" s="232"/>
      <c r="F123" s="232"/>
      <c r="G123" s="232"/>
      <c r="H123" s="232"/>
      <c r="I123" s="232"/>
      <c r="J123" s="232"/>
      <c r="K123" s="2471"/>
    </row>
    <row r="124" spans="1:11" ht="20.100000000000001" customHeight="1" x14ac:dyDescent="0.25">
      <c r="A124" s="22"/>
      <c r="B124" s="11"/>
      <c r="C124" s="232"/>
      <c r="D124" s="310">
        <f t="shared" si="1"/>
        <v>0</v>
      </c>
      <c r="E124" s="232"/>
      <c r="F124" s="232"/>
      <c r="G124" s="232"/>
      <c r="H124" s="232"/>
      <c r="I124" s="232"/>
      <c r="J124" s="232"/>
      <c r="K124" s="2471"/>
    </row>
    <row r="125" spans="1:11" ht="20.100000000000001" customHeight="1" x14ac:dyDescent="0.25">
      <c r="A125" s="22"/>
      <c r="B125" s="11"/>
      <c r="C125" s="232"/>
      <c r="D125" s="310">
        <f t="shared" si="1"/>
        <v>0</v>
      </c>
      <c r="E125" s="232"/>
      <c r="F125" s="232"/>
      <c r="G125" s="232"/>
      <c r="H125" s="232"/>
      <c r="I125" s="232"/>
      <c r="J125" s="232"/>
      <c r="K125" s="2471"/>
    </row>
    <row r="126" spans="1:11" ht="20.100000000000001" customHeight="1" x14ac:dyDescent="0.25">
      <c r="A126" s="22"/>
      <c r="B126" s="11"/>
      <c r="C126" s="232"/>
      <c r="D126" s="310">
        <f t="shared" si="1"/>
        <v>0</v>
      </c>
      <c r="E126" s="232"/>
      <c r="F126" s="232"/>
      <c r="G126" s="232"/>
      <c r="H126" s="232"/>
      <c r="I126" s="232"/>
      <c r="J126" s="232"/>
      <c r="K126" s="2471"/>
    </row>
    <row r="127" spans="1:11" ht="20.100000000000001" customHeight="1" x14ac:dyDescent="0.25">
      <c r="A127" s="22"/>
      <c r="B127" s="11"/>
      <c r="C127" s="232"/>
      <c r="D127" s="310">
        <f t="shared" si="1"/>
        <v>0</v>
      </c>
      <c r="E127" s="232"/>
      <c r="F127" s="232"/>
      <c r="G127" s="232"/>
      <c r="H127" s="232"/>
      <c r="I127" s="232"/>
      <c r="J127" s="232"/>
      <c r="K127" s="2471"/>
    </row>
    <row r="128" spans="1:11" ht="20.100000000000001" customHeight="1" x14ac:dyDescent="0.25">
      <c r="A128" s="22"/>
      <c r="B128" s="11"/>
      <c r="C128" s="232"/>
      <c r="D128" s="310">
        <f t="shared" si="1"/>
        <v>0</v>
      </c>
      <c r="E128" s="232"/>
      <c r="F128" s="232"/>
      <c r="G128" s="232"/>
      <c r="H128" s="232"/>
      <c r="I128" s="232"/>
      <c r="J128" s="232"/>
      <c r="K128" s="2471"/>
    </row>
    <row r="129" spans="1:11" ht="20.100000000000001" customHeight="1" x14ac:dyDescent="0.25">
      <c r="A129" s="22"/>
      <c r="B129" s="11"/>
      <c r="C129" s="232"/>
      <c r="D129" s="310">
        <f t="shared" si="1"/>
        <v>0</v>
      </c>
      <c r="E129" s="232"/>
      <c r="F129" s="232"/>
      <c r="G129" s="232"/>
      <c r="H129" s="232"/>
      <c r="I129" s="232"/>
      <c r="J129" s="232"/>
      <c r="K129" s="2471"/>
    </row>
    <row r="130" spans="1:11" ht="20.100000000000001" customHeight="1" x14ac:dyDescent="0.25">
      <c r="A130" s="22"/>
      <c r="B130" s="11"/>
      <c r="C130" s="232"/>
      <c r="D130" s="310">
        <f t="shared" si="1"/>
        <v>0</v>
      </c>
      <c r="E130" s="232"/>
      <c r="F130" s="232"/>
      <c r="G130" s="232"/>
      <c r="H130" s="232"/>
      <c r="I130" s="232"/>
      <c r="J130" s="232"/>
      <c r="K130" s="2471"/>
    </row>
    <row r="131" spans="1:11" x14ac:dyDescent="0.25">
      <c r="A131" s="22"/>
      <c r="B131" s="11"/>
      <c r="C131" s="232"/>
      <c r="D131" s="310">
        <f t="shared" si="1"/>
        <v>0</v>
      </c>
      <c r="E131" s="232"/>
      <c r="F131" s="232"/>
      <c r="G131" s="232"/>
      <c r="H131" s="232"/>
      <c r="I131" s="232"/>
      <c r="J131" s="232"/>
      <c r="K131" s="2471"/>
    </row>
    <row r="132" spans="1:11" ht="20.100000000000001" customHeight="1" x14ac:dyDescent="0.25">
      <c r="A132" s="22"/>
      <c r="B132" s="11"/>
      <c r="C132" s="232"/>
      <c r="D132" s="310">
        <f t="shared" si="1"/>
        <v>0</v>
      </c>
      <c r="E132" s="232"/>
      <c r="F132" s="232"/>
      <c r="G132" s="232"/>
      <c r="H132" s="232"/>
      <c r="I132" s="232"/>
      <c r="J132" s="232"/>
      <c r="K132" s="2471"/>
    </row>
    <row r="133" spans="1:11" x14ac:dyDescent="0.25">
      <c r="A133" s="22"/>
      <c r="B133" s="11"/>
      <c r="C133" s="232"/>
      <c r="D133" s="310">
        <f t="shared" si="1"/>
        <v>0</v>
      </c>
      <c r="E133" s="232"/>
      <c r="F133" s="232"/>
      <c r="G133" s="232"/>
      <c r="H133" s="232"/>
      <c r="I133" s="232"/>
      <c r="J133" s="232"/>
      <c r="K133" s="2471"/>
    </row>
    <row r="134" spans="1:11" x14ac:dyDescent="0.25">
      <c r="A134" s="22"/>
      <c r="B134" s="11"/>
      <c r="C134" s="232"/>
      <c r="D134" s="310">
        <f t="shared" si="1"/>
        <v>0</v>
      </c>
      <c r="E134" s="232"/>
      <c r="F134" s="232"/>
      <c r="G134" s="232"/>
      <c r="H134" s="232"/>
      <c r="I134" s="232"/>
      <c r="J134" s="232"/>
      <c r="K134" s="2471"/>
    </row>
    <row r="135" spans="1:11" x14ac:dyDescent="0.25">
      <c r="A135" s="22"/>
      <c r="B135" s="11"/>
      <c r="C135" s="310"/>
      <c r="D135" s="310">
        <f t="shared" si="1"/>
        <v>0</v>
      </c>
      <c r="E135" s="310"/>
      <c r="F135" s="310"/>
      <c r="G135" s="310"/>
      <c r="H135" s="310"/>
      <c r="I135" s="310"/>
      <c r="J135" s="232"/>
      <c r="K135" s="2471"/>
    </row>
    <row r="136" spans="1:11" x14ac:dyDescent="0.25">
      <c r="A136" s="22"/>
      <c r="B136" s="11"/>
      <c r="C136" s="232"/>
      <c r="D136" s="310">
        <f t="shared" si="1"/>
        <v>0</v>
      </c>
      <c r="E136" s="232"/>
      <c r="F136" s="232"/>
      <c r="G136" s="232"/>
      <c r="H136" s="232"/>
      <c r="I136" s="232"/>
      <c r="J136" s="232"/>
      <c r="K136" s="2471"/>
    </row>
    <row r="137" spans="1:11" x14ac:dyDescent="0.25">
      <c r="A137" s="22"/>
      <c r="B137" s="11"/>
      <c r="C137" s="232"/>
      <c r="D137" s="310">
        <f t="shared" si="1"/>
        <v>0</v>
      </c>
      <c r="E137" s="232"/>
      <c r="F137" s="232"/>
      <c r="G137" s="232"/>
      <c r="H137" s="232"/>
      <c r="I137" s="232"/>
      <c r="J137" s="232"/>
      <c r="K137" s="2471"/>
    </row>
    <row r="138" spans="1:11" x14ac:dyDescent="0.25">
      <c r="A138" s="22"/>
      <c r="B138" s="11"/>
      <c r="D138" s="108"/>
    </row>
    <row r="139" spans="1:11" x14ac:dyDescent="0.25">
      <c r="A139" s="22"/>
      <c r="B139" s="11"/>
      <c r="D139" s="108"/>
    </row>
    <row r="140" spans="1:11" x14ac:dyDescent="0.25">
      <c r="A140" s="22"/>
      <c r="B140" s="11"/>
      <c r="D140" s="108"/>
    </row>
    <row r="141" spans="1:11" x14ac:dyDescent="0.25">
      <c r="A141" s="22"/>
      <c r="B141" s="11"/>
      <c r="D141" s="108"/>
    </row>
    <row r="142" spans="1:11" x14ac:dyDescent="0.25">
      <c r="A142" s="22"/>
      <c r="B142" s="11"/>
      <c r="D142" s="108"/>
    </row>
    <row r="143" spans="1:11" x14ac:dyDescent="0.25">
      <c r="A143" s="22"/>
      <c r="B143" s="11"/>
      <c r="D143" s="108"/>
    </row>
    <row r="144" spans="1:11" x14ac:dyDescent="0.25">
      <c r="A144" s="22"/>
      <c r="B144" s="11"/>
      <c r="D144" s="108"/>
    </row>
    <row r="145" spans="1:9" x14ac:dyDescent="0.25">
      <c r="A145" s="22"/>
      <c r="B145" s="11"/>
      <c r="D145" s="108"/>
    </row>
    <row r="146" spans="1:9" x14ac:dyDescent="0.25">
      <c r="A146" s="22"/>
      <c r="B146" s="11"/>
      <c r="D146" s="108"/>
    </row>
    <row r="147" spans="1:9" x14ac:dyDescent="0.25">
      <c r="A147" s="22"/>
      <c r="B147" s="11"/>
      <c r="D147" s="108"/>
    </row>
    <row r="148" spans="1:9" x14ac:dyDescent="0.25">
      <c r="A148" s="22"/>
      <c r="B148" s="11"/>
      <c r="D148" s="108"/>
    </row>
    <row r="149" spans="1:9" x14ac:dyDescent="0.25">
      <c r="A149" s="22"/>
      <c r="B149" s="11"/>
      <c r="D149" s="108"/>
    </row>
    <row r="150" spans="1:9" x14ac:dyDescent="0.25">
      <c r="A150" s="22"/>
      <c r="B150" s="11"/>
      <c r="D150" s="108"/>
    </row>
    <row r="151" spans="1:9" x14ac:dyDescent="0.25">
      <c r="A151" s="22"/>
      <c r="B151" s="11"/>
      <c r="D151" s="108"/>
    </row>
    <row r="152" spans="1:9" x14ac:dyDescent="0.25">
      <c r="A152" s="22"/>
      <c r="B152" s="11"/>
      <c r="D152" s="108"/>
    </row>
    <row r="153" spans="1:9" x14ac:dyDescent="0.25">
      <c r="A153" s="22"/>
      <c r="B153" s="11"/>
      <c r="C153" s="108"/>
      <c r="D153" s="108"/>
      <c r="E153" s="108"/>
      <c r="F153" s="108"/>
      <c r="G153" s="108"/>
      <c r="H153" s="108"/>
      <c r="I153" s="108"/>
    </row>
    <row r="154" spans="1:9" x14ac:dyDescent="0.25">
      <c r="A154" s="22"/>
      <c r="B154" s="11"/>
      <c r="D154" s="108"/>
    </row>
    <row r="155" spans="1:9" x14ac:dyDescent="0.25">
      <c r="A155" s="22"/>
      <c r="B155" s="11"/>
      <c r="D155" s="108"/>
    </row>
    <row r="156" spans="1:9" x14ac:dyDescent="0.25">
      <c r="A156" s="22"/>
      <c r="B156" s="11"/>
      <c r="D156" s="108"/>
    </row>
    <row r="157" spans="1:9" x14ac:dyDescent="0.25">
      <c r="A157" s="22"/>
      <c r="B157" s="11"/>
      <c r="D157" s="108"/>
    </row>
    <row r="158" spans="1:9" x14ac:dyDescent="0.25">
      <c r="A158" s="22"/>
      <c r="B158" s="11"/>
      <c r="D158" s="108"/>
    </row>
    <row r="159" spans="1:9" x14ac:dyDescent="0.25">
      <c r="A159" s="22"/>
      <c r="B159" s="11"/>
      <c r="D159" s="108"/>
    </row>
    <row r="160" spans="1:9" x14ac:dyDescent="0.25">
      <c r="A160" s="22"/>
      <c r="B160" s="11"/>
      <c r="D160" s="108"/>
    </row>
    <row r="161" spans="1:12" x14ac:dyDescent="0.25">
      <c r="A161" s="22"/>
      <c r="B161" s="11"/>
      <c r="D161" s="108"/>
    </row>
    <row r="162" spans="1:12" x14ac:dyDescent="0.25">
      <c r="A162" s="22"/>
      <c r="B162" s="11"/>
      <c r="D162" s="108"/>
    </row>
    <row r="163" spans="1:12" x14ac:dyDescent="0.25">
      <c r="A163" s="22"/>
      <c r="B163" s="11"/>
      <c r="D163" s="108"/>
    </row>
    <row r="164" spans="1:12" x14ac:dyDescent="0.25">
      <c r="A164" s="22"/>
      <c r="B164" s="11"/>
      <c r="D164" s="108"/>
    </row>
    <row r="165" spans="1:12" x14ac:dyDescent="0.25">
      <c r="L165" s="124"/>
    </row>
    <row r="166" spans="1:12" x14ac:dyDescent="0.25">
      <c r="L166" s="124"/>
    </row>
    <row r="167" spans="1:12" x14ac:dyDescent="0.25">
      <c r="L167" s="124"/>
    </row>
    <row r="168" spans="1:12" x14ac:dyDescent="0.25">
      <c r="L168" s="124"/>
    </row>
  </sheetData>
  <autoFilter ref="B6:K6"/>
  <customSheetViews>
    <customSheetView guid="{A61807DE-1A9F-4D9E-AA9C-2C2A4B8D3195}" showAutoFilter="1">
      <pane ySplit="6" topLeftCell="A69" activePane="bottomLeft" state="frozen"/>
      <selection pane="bottomLeft" activeCell="K76" sqref="K76"/>
      <pageMargins left="0.7" right="0.7" top="0.75" bottom="0.75" header="0.3" footer="0.3"/>
      <pageSetup paperSize="9" orientation="portrait" r:id="rId1"/>
      <autoFilter ref="B6:B176"/>
    </customSheetView>
    <customSheetView guid="{C5727CAE-36E7-4F5C-A23D-3D3BFC529126}" showAutoFilter="1">
      <pane ySplit="6" topLeftCell="A69" activePane="bottomLeft" state="frozen"/>
      <selection pane="bottomLeft" activeCell="K76" sqref="K76"/>
      <pageMargins left="0.7" right="0.7" top="0.75" bottom="0.75" header="0.3" footer="0.3"/>
      <pageSetup paperSize="9" orientation="portrait" r:id="rId2"/>
      <autoFilter ref="B6:B176"/>
    </customSheetView>
    <customSheetView guid="{DA733677-58EB-43A1-AB08-BCD2B2774334}" showAutoFilter="1">
      <pane ySplit="6" topLeftCell="A69" activePane="bottomLeft" state="frozen"/>
      <selection pane="bottomLeft" activeCell="K76" sqref="K76"/>
      <pageMargins left="0.7" right="0.7" top="0.75" bottom="0.75" header="0.3" footer="0.3"/>
      <pageSetup paperSize="9" orientation="portrait" r:id="rId3"/>
      <autoFilter ref="B6:B176"/>
    </customSheetView>
  </customSheetViews>
  <mergeCells count="53">
    <mergeCell ref="C74:J74"/>
    <mergeCell ref="C73:J73"/>
    <mergeCell ref="C72:J72"/>
    <mergeCell ref="C68:J68"/>
    <mergeCell ref="C70:J70"/>
    <mergeCell ref="C71:J71"/>
    <mergeCell ref="A1:L1"/>
    <mergeCell ref="A2:B2"/>
    <mergeCell ref="C2:F2"/>
    <mergeCell ref="G2:H2"/>
    <mergeCell ref="I2:J2"/>
    <mergeCell ref="K2:L2"/>
    <mergeCell ref="A5:B5"/>
    <mergeCell ref="A3:B3"/>
    <mergeCell ref="I3:J3"/>
    <mergeCell ref="C3:F3"/>
    <mergeCell ref="C4:F4"/>
    <mergeCell ref="C5:F5"/>
    <mergeCell ref="G3:H3"/>
    <mergeCell ref="I4:J4"/>
    <mergeCell ref="G4:H4"/>
    <mergeCell ref="I5:J5"/>
    <mergeCell ref="A4:B4"/>
    <mergeCell ref="C42:J42"/>
    <mergeCell ref="C38:J38"/>
    <mergeCell ref="C41:J41"/>
    <mergeCell ref="C7:J7"/>
    <mergeCell ref="C31:J31"/>
    <mergeCell ref="C36:J36"/>
    <mergeCell ref="C33:J33"/>
    <mergeCell ref="C37:J37"/>
    <mergeCell ref="C25:J25"/>
    <mergeCell ref="C17:J17"/>
    <mergeCell ref="C22:J22"/>
    <mergeCell ref="C28:J28"/>
    <mergeCell ref="C32:J32"/>
    <mergeCell ref="C30:J30"/>
    <mergeCell ref="K3:L3"/>
    <mergeCell ref="K4:L4"/>
    <mergeCell ref="K5:L5"/>
    <mergeCell ref="C75:J75"/>
    <mergeCell ref="C66:J66"/>
    <mergeCell ref="C63:J63"/>
    <mergeCell ref="C18:J18"/>
    <mergeCell ref="C55:J55"/>
    <mergeCell ref="C52:J52"/>
    <mergeCell ref="C48:J48"/>
    <mergeCell ref="C65:J65"/>
    <mergeCell ref="C64:J64"/>
    <mergeCell ref="C60:J60"/>
    <mergeCell ref="C59:J59"/>
    <mergeCell ref="C57:J57"/>
    <mergeCell ref="C46:J46"/>
  </mergeCells>
  <hyperlinks>
    <hyperlink ref="B65" r:id="rId4"/>
    <hyperlink ref="B36" r:id="rId5"/>
  </hyperlinks>
  <pageMargins left="0.7" right="0.7" top="0.75" bottom="0.75" header="0.3" footer="0.3"/>
  <pageSetup paperSize="9" orientation="portrait" r:id="rId6"/>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rgb="FFFFFF00"/>
  </sheetPr>
  <dimension ref="A1:P169"/>
  <sheetViews>
    <sheetView workbookViewId="0">
      <pane ySplit="6" topLeftCell="A145" activePane="bottomLeft" state="frozen"/>
      <selection activeCell="C163" sqref="C163:J163"/>
      <selection pane="bottomLeft" activeCell="C125" sqref="C125:J125"/>
    </sheetView>
  </sheetViews>
  <sheetFormatPr defaultRowHeight="15.75" x14ac:dyDescent="0.25"/>
  <cols>
    <col min="1" max="1" width="11" style="24" customWidth="1"/>
    <col min="2" max="2" width="10.140625" style="23" customWidth="1"/>
    <col min="3" max="10" width="11.42578125" style="23" customWidth="1"/>
    <col min="11" max="11" width="16" style="2453" customWidth="1"/>
    <col min="12" max="12" width="47.5703125" style="3" customWidth="1"/>
    <col min="13" max="13" width="11.28515625" style="10" customWidth="1"/>
    <col min="14" max="16384" width="9.140625" style="10"/>
  </cols>
  <sheetData>
    <row r="1" spans="1:13" s="2" customFormat="1" ht="30.75" customHeight="1" thickTop="1" x14ac:dyDescent="0.25">
      <c r="A1" s="3465" t="s">
        <v>575</v>
      </c>
      <c r="B1" s="3466"/>
      <c r="C1" s="3466"/>
      <c r="D1" s="3466"/>
      <c r="E1" s="3466"/>
      <c r="F1" s="3466"/>
      <c r="G1" s="3466"/>
      <c r="H1" s="3466"/>
      <c r="I1" s="3466"/>
      <c r="J1" s="3466"/>
      <c r="K1" s="3466"/>
      <c r="L1" s="3467"/>
      <c r="M1" s="1"/>
    </row>
    <row r="2" spans="1:13" s="5" customFormat="1" ht="20.25" customHeight="1" x14ac:dyDescent="0.25">
      <c r="A2" s="3463" t="s">
        <v>259</v>
      </c>
      <c r="B2" s="3464"/>
      <c r="C2" s="3445">
        <f>+(72+125+25)*25</f>
        <v>5550</v>
      </c>
      <c r="D2" s="3446"/>
      <c r="E2" s="3446"/>
      <c r="F2" s="3447"/>
      <c r="G2" s="3571" t="s">
        <v>4029</v>
      </c>
      <c r="H2" s="3572"/>
      <c r="I2" s="3437" t="s">
        <v>260</v>
      </c>
      <c r="J2" s="3438"/>
      <c r="K2" s="3500" t="s">
        <v>267</v>
      </c>
      <c r="L2" s="3501"/>
      <c r="M2" s="4"/>
    </row>
    <row r="3" spans="1:13" s="5" customFormat="1" ht="20.25" customHeight="1" x14ac:dyDescent="0.25">
      <c r="A3" s="3463" t="s">
        <v>261</v>
      </c>
      <c r="B3" s="3464"/>
      <c r="C3" s="3445" t="s">
        <v>281</v>
      </c>
      <c r="D3" s="3446"/>
      <c r="E3" s="3446"/>
      <c r="F3" s="3447"/>
      <c r="G3" s="3440"/>
      <c r="H3" s="3441"/>
      <c r="I3" s="3437" t="s">
        <v>262</v>
      </c>
      <c r="J3" s="3438"/>
      <c r="K3" s="3500" t="s">
        <v>284</v>
      </c>
      <c r="L3" s="3501"/>
      <c r="M3" s="4"/>
    </row>
    <row r="4" spans="1:13" s="5" customFormat="1" ht="20.25" customHeight="1" x14ac:dyDescent="0.25">
      <c r="A4" s="3463" t="s">
        <v>263</v>
      </c>
      <c r="B4" s="3464"/>
      <c r="C4" s="3445" t="s">
        <v>3268</v>
      </c>
      <c r="D4" s="3446"/>
      <c r="E4" s="3446"/>
      <c r="F4" s="3447"/>
      <c r="G4" s="3461"/>
      <c r="H4" s="3462"/>
      <c r="I4" s="3437" t="s">
        <v>264</v>
      </c>
      <c r="J4" s="3438"/>
      <c r="K4" s="3500" t="s">
        <v>3541</v>
      </c>
      <c r="L4" s="3501"/>
      <c r="M4" s="4"/>
    </row>
    <row r="5" spans="1:13" s="5" customFormat="1" ht="66.75" customHeight="1" thickBot="1" x14ac:dyDescent="0.3">
      <c r="A5" s="3448" t="s">
        <v>265</v>
      </c>
      <c r="B5" s="3449"/>
      <c r="C5" s="3450" t="s">
        <v>3526</v>
      </c>
      <c r="D5" s="3451"/>
      <c r="E5" s="3451"/>
      <c r="F5" s="3452"/>
      <c r="G5" s="48"/>
      <c r="H5" s="49"/>
      <c r="I5" s="3437" t="s">
        <v>397</v>
      </c>
      <c r="J5" s="3438"/>
      <c r="K5" s="3610" t="s">
        <v>2153</v>
      </c>
      <c r="L5" s="3611"/>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3" ht="75" customHeight="1" thickTop="1" x14ac:dyDescent="0.25">
      <c r="A7" s="1307">
        <v>40666</v>
      </c>
      <c r="B7" s="1333" t="s">
        <v>62</v>
      </c>
      <c r="C7" s="3665" t="s">
        <v>746</v>
      </c>
      <c r="D7" s="3665"/>
      <c r="E7" s="3665"/>
      <c r="F7" s="3665"/>
      <c r="G7" s="3665"/>
      <c r="H7" s="3665"/>
      <c r="I7" s="3665"/>
      <c r="J7" s="3665"/>
      <c r="K7" s="2802" t="s">
        <v>1908</v>
      </c>
      <c r="L7" s="1318" t="s">
        <v>1908</v>
      </c>
    </row>
    <row r="8" spans="1:13" ht="20.100000000000001" customHeight="1" x14ac:dyDescent="0.25">
      <c r="A8" s="22">
        <v>40673</v>
      </c>
      <c r="B8" s="11" t="s">
        <v>12</v>
      </c>
      <c r="C8" s="23">
        <v>290</v>
      </c>
      <c r="D8" s="110">
        <f>290*0.85</f>
        <v>246.5</v>
      </c>
      <c r="E8" s="23">
        <v>15</v>
      </c>
      <c r="G8" s="23">
        <v>120</v>
      </c>
      <c r="L8" s="3" t="s">
        <v>747</v>
      </c>
    </row>
    <row r="9" spans="1:13" ht="20.100000000000001" customHeight="1" x14ac:dyDescent="0.25">
      <c r="A9" s="22">
        <v>40675</v>
      </c>
      <c r="B9" s="11" t="s">
        <v>186</v>
      </c>
      <c r="H9" s="23">
        <v>5210</v>
      </c>
      <c r="I9" s="23">
        <v>100</v>
      </c>
      <c r="L9" s="3" t="s">
        <v>748</v>
      </c>
    </row>
    <row r="10" spans="1:13" ht="20.100000000000001" customHeight="1" x14ac:dyDescent="0.25">
      <c r="A10" s="22">
        <v>40689</v>
      </c>
      <c r="B10" s="11" t="s">
        <v>12</v>
      </c>
      <c r="C10" s="23">
        <v>215</v>
      </c>
      <c r="D10" s="23">
        <v>181</v>
      </c>
      <c r="E10" s="23">
        <v>16</v>
      </c>
      <c r="G10" s="23">
        <v>110</v>
      </c>
      <c r="L10" s="3" t="s">
        <v>167</v>
      </c>
    </row>
    <row r="11" spans="1:13" ht="20.100000000000001" customHeight="1" x14ac:dyDescent="0.25">
      <c r="A11" s="22">
        <v>40690</v>
      </c>
      <c r="B11" s="11" t="s">
        <v>186</v>
      </c>
      <c r="L11" s="3" t="s">
        <v>111</v>
      </c>
    </row>
    <row r="12" spans="1:13" ht="20.100000000000001" customHeight="1" x14ac:dyDescent="0.25">
      <c r="A12" s="22">
        <v>40696</v>
      </c>
      <c r="B12" s="11" t="s">
        <v>186</v>
      </c>
      <c r="H12" s="23">
        <v>5565</v>
      </c>
      <c r="I12" s="23">
        <v>100</v>
      </c>
      <c r="L12" s="3" t="s">
        <v>116</v>
      </c>
    </row>
    <row r="13" spans="1:13" ht="34.5" customHeight="1" x14ac:dyDescent="0.25">
      <c r="A13" s="22">
        <v>40747</v>
      </c>
      <c r="B13" s="11" t="s">
        <v>186</v>
      </c>
      <c r="H13" s="23">
        <v>5555</v>
      </c>
      <c r="I13" s="23">
        <v>100</v>
      </c>
      <c r="L13" s="3" t="s">
        <v>749</v>
      </c>
    </row>
    <row r="14" spans="1:13" ht="36" customHeight="1" x14ac:dyDescent="0.25">
      <c r="A14" s="22">
        <v>40753</v>
      </c>
      <c r="B14" s="11" t="s">
        <v>186</v>
      </c>
      <c r="H14" s="23">
        <v>5540</v>
      </c>
      <c r="I14" s="23">
        <v>99</v>
      </c>
      <c r="L14" s="3" t="s">
        <v>749</v>
      </c>
    </row>
    <row r="15" spans="1:13" ht="36" customHeight="1" x14ac:dyDescent="0.25">
      <c r="A15" s="1254">
        <v>40758</v>
      </c>
      <c r="B15" s="1255" t="s">
        <v>23</v>
      </c>
      <c r="C15" s="3963" t="s">
        <v>750</v>
      </c>
      <c r="D15" s="3963"/>
      <c r="E15" s="3963"/>
      <c r="F15" s="3963"/>
      <c r="G15" s="3963"/>
      <c r="H15" s="3963"/>
      <c r="I15" s="3963"/>
      <c r="J15" s="3963"/>
      <c r="K15" s="2803" t="s">
        <v>2072</v>
      </c>
      <c r="L15" s="1318" t="s">
        <v>2072</v>
      </c>
    </row>
    <row r="16" spans="1:13" ht="20.100000000000001" customHeight="1" x14ac:dyDescent="0.25">
      <c r="A16" s="22">
        <v>40760</v>
      </c>
      <c r="B16" s="11" t="s">
        <v>186</v>
      </c>
      <c r="H16" s="23">
        <v>4960</v>
      </c>
      <c r="I16" s="23">
        <v>92</v>
      </c>
      <c r="L16" s="3" t="s">
        <v>751</v>
      </c>
    </row>
    <row r="17" spans="1:12" ht="20.100000000000001" customHeight="1" x14ac:dyDescent="0.25">
      <c r="A17" s="22">
        <v>40768</v>
      </c>
      <c r="B17" s="11" t="s">
        <v>12</v>
      </c>
      <c r="C17" s="23">
        <v>385</v>
      </c>
      <c r="D17" s="23">
        <v>350</v>
      </c>
      <c r="E17" s="23">
        <v>9</v>
      </c>
      <c r="G17" s="23">
        <v>95</v>
      </c>
      <c r="L17" s="3" t="s">
        <v>752</v>
      </c>
    </row>
    <row r="18" spans="1:12" ht="20.100000000000001" customHeight="1" x14ac:dyDescent="0.25">
      <c r="A18" s="22">
        <v>40795</v>
      </c>
      <c r="B18" s="11" t="s">
        <v>186</v>
      </c>
      <c r="H18" s="23">
        <v>5520</v>
      </c>
      <c r="I18" s="23">
        <v>83</v>
      </c>
      <c r="L18" s="3" t="s">
        <v>753</v>
      </c>
    </row>
    <row r="19" spans="1:12" ht="20.100000000000001" customHeight="1" x14ac:dyDescent="0.25">
      <c r="A19" s="22">
        <v>40798</v>
      </c>
      <c r="B19" s="11" t="s">
        <v>26</v>
      </c>
      <c r="C19" s="3445" t="s">
        <v>175</v>
      </c>
      <c r="D19" s="3446"/>
      <c r="E19" s="3446"/>
      <c r="F19" s="3446"/>
      <c r="G19" s="3446"/>
      <c r="H19" s="3446"/>
      <c r="I19" s="3446"/>
      <c r="J19" s="3447"/>
      <c r="K19" s="2454"/>
    </row>
    <row r="20" spans="1:12" ht="20.100000000000001" customHeight="1" x14ac:dyDescent="0.25">
      <c r="A20" s="22">
        <v>40803</v>
      </c>
      <c r="B20" s="11" t="s">
        <v>14</v>
      </c>
      <c r="C20" s="3445" t="s">
        <v>15</v>
      </c>
      <c r="D20" s="3446"/>
      <c r="E20" s="3446"/>
      <c r="F20" s="3446"/>
      <c r="G20" s="3446"/>
      <c r="H20" s="3446"/>
      <c r="I20" s="3446"/>
      <c r="J20" s="3447"/>
      <c r="K20" s="2454"/>
    </row>
    <row r="21" spans="1:12" ht="20.100000000000001" customHeight="1" x14ac:dyDescent="0.25">
      <c r="A21" s="22">
        <v>40814</v>
      </c>
      <c r="B21" s="11" t="s">
        <v>186</v>
      </c>
      <c r="H21" s="23">
        <v>5400</v>
      </c>
      <c r="I21" s="23">
        <v>81</v>
      </c>
      <c r="L21" s="3" t="s">
        <v>754</v>
      </c>
    </row>
    <row r="22" spans="1:12" ht="20.100000000000001" customHeight="1" x14ac:dyDescent="0.25">
      <c r="A22" s="3635">
        <v>40827</v>
      </c>
      <c r="B22" s="37" t="s">
        <v>12</v>
      </c>
      <c r="C22" s="90">
        <v>200</v>
      </c>
      <c r="D22" s="90">
        <v>176</v>
      </c>
      <c r="E22" s="90">
        <v>12</v>
      </c>
      <c r="F22" s="90" t="s">
        <v>159</v>
      </c>
      <c r="G22" s="90">
        <v>95</v>
      </c>
      <c r="H22" s="90"/>
      <c r="I22" s="90"/>
      <c r="J22" s="90"/>
      <c r="K22" s="2523"/>
      <c r="L22" s="38" t="s">
        <v>650</v>
      </c>
    </row>
    <row r="23" spans="1:12" ht="20.100000000000001" customHeight="1" x14ac:dyDescent="0.25">
      <c r="A23" s="3636"/>
      <c r="B23" s="37" t="s">
        <v>12</v>
      </c>
      <c r="C23" s="90">
        <v>215</v>
      </c>
      <c r="D23" s="113">
        <f>+C23*(100-E23)/100</f>
        <v>189.2</v>
      </c>
      <c r="E23" s="90">
        <v>12</v>
      </c>
      <c r="F23" s="90" t="s">
        <v>159</v>
      </c>
      <c r="G23" s="90"/>
      <c r="H23" s="90"/>
      <c r="I23" s="90"/>
      <c r="J23" s="90"/>
      <c r="K23" s="2523"/>
      <c r="L23" s="38" t="s">
        <v>755</v>
      </c>
    </row>
    <row r="24" spans="1:12" ht="20.100000000000001" customHeight="1" thickBot="1" x14ac:dyDescent="0.3">
      <c r="A24" s="28">
        <v>40831</v>
      </c>
      <c r="B24" s="12" t="s">
        <v>14</v>
      </c>
      <c r="C24" s="3637" t="s">
        <v>180</v>
      </c>
      <c r="D24" s="3638"/>
      <c r="E24" s="3638"/>
      <c r="F24" s="3638"/>
      <c r="G24" s="3638"/>
      <c r="H24" s="3638"/>
      <c r="I24" s="3638"/>
      <c r="J24" s="3639"/>
      <c r="K24" s="2535"/>
      <c r="L24" s="13"/>
    </row>
    <row r="25" spans="1:12" ht="20.100000000000001" customHeight="1" thickTop="1" x14ac:dyDescent="0.25">
      <c r="A25" s="39">
        <v>40922</v>
      </c>
      <c r="B25" s="40" t="s">
        <v>12</v>
      </c>
      <c r="C25" s="114">
        <v>230</v>
      </c>
      <c r="D25" s="114">
        <f>+C25*(100-E25)/100</f>
        <v>202.4</v>
      </c>
      <c r="E25" s="114">
        <v>12</v>
      </c>
      <c r="F25" s="114"/>
      <c r="G25" s="114">
        <v>95</v>
      </c>
      <c r="H25" s="114"/>
      <c r="I25" s="114"/>
      <c r="J25" s="114"/>
      <c r="K25" s="114"/>
      <c r="L25" s="114" t="s">
        <v>22</v>
      </c>
    </row>
    <row r="26" spans="1:12" ht="25.5" customHeight="1" x14ac:dyDescent="0.25">
      <c r="A26" s="36">
        <v>40961</v>
      </c>
      <c r="B26" s="37" t="s">
        <v>190</v>
      </c>
      <c r="C26" s="3493" t="s">
        <v>191</v>
      </c>
      <c r="D26" s="3494"/>
      <c r="E26" s="3494"/>
      <c r="F26" s="3494"/>
      <c r="G26" s="3494"/>
      <c r="H26" s="3494"/>
      <c r="I26" s="3494"/>
      <c r="J26" s="3495"/>
      <c r="K26" s="2482"/>
      <c r="L26" s="50"/>
    </row>
    <row r="27" spans="1:12" ht="25.5" customHeight="1" x14ac:dyDescent="0.25">
      <c r="A27" s="22">
        <v>40990</v>
      </c>
      <c r="B27" s="11" t="s">
        <v>16</v>
      </c>
      <c r="C27" s="3470" t="s">
        <v>756</v>
      </c>
      <c r="D27" s="3471"/>
      <c r="E27" s="3471"/>
      <c r="F27" s="3471"/>
      <c r="G27" s="3471"/>
      <c r="H27" s="3471"/>
      <c r="I27" s="3471"/>
      <c r="J27" s="3472"/>
      <c r="K27" s="2463"/>
      <c r="L27" s="110"/>
    </row>
    <row r="28" spans="1:12" ht="25.5" customHeight="1" x14ac:dyDescent="0.25">
      <c r="A28" s="22">
        <v>40992</v>
      </c>
      <c r="B28" s="11" t="s">
        <v>186</v>
      </c>
      <c r="C28" s="110"/>
      <c r="D28" s="110"/>
      <c r="E28" s="110"/>
      <c r="F28" s="110"/>
      <c r="G28" s="110"/>
      <c r="H28" s="110"/>
      <c r="I28" s="110"/>
      <c r="J28" s="110"/>
      <c r="K28" s="110"/>
      <c r="L28" s="110" t="s">
        <v>713</v>
      </c>
    </row>
    <row r="29" spans="1:12" ht="25.5" customHeight="1" x14ac:dyDescent="0.25">
      <c r="A29" s="3459">
        <v>40999</v>
      </c>
      <c r="B29" s="11" t="s">
        <v>12</v>
      </c>
      <c r="C29" s="110">
        <v>255</v>
      </c>
      <c r="D29" s="110">
        <f>+C29*(100-E29)/100</f>
        <v>229.5</v>
      </c>
      <c r="E29" s="110">
        <v>10</v>
      </c>
      <c r="F29" s="110"/>
      <c r="G29" s="110">
        <v>116</v>
      </c>
      <c r="H29" s="110"/>
      <c r="I29" s="110"/>
      <c r="J29" s="110"/>
      <c r="K29" s="110"/>
      <c r="L29" s="110" t="s">
        <v>41</v>
      </c>
    </row>
    <row r="30" spans="1:12" ht="25.5" customHeight="1" x14ac:dyDescent="0.25">
      <c r="A30" s="3460"/>
      <c r="B30" s="11" t="s">
        <v>186</v>
      </c>
      <c r="C30" s="110"/>
      <c r="D30" s="110"/>
      <c r="E30" s="110"/>
      <c r="F30" s="110"/>
      <c r="G30" s="110"/>
      <c r="H30" s="110">
        <v>5565</v>
      </c>
      <c r="I30" s="110">
        <v>100</v>
      </c>
      <c r="J30" s="110"/>
      <c r="K30" s="110"/>
      <c r="L30" s="110" t="s">
        <v>757</v>
      </c>
    </row>
    <row r="31" spans="1:12" ht="25.5" customHeight="1" x14ac:dyDescent="0.25">
      <c r="A31" s="22">
        <v>41093</v>
      </c>
      <c r="B31" s="11" t="s">
        <v>16</v>
      </c>
      <c r="C31" s="3470" t="s">
        <v>758</v>
      </c>
      <c r="D31" s="3471"/>
      <c r="E31" s="3471"/>
      <c r="F31" s="3471"/>
      <c r="G31" s="3471"/>
      <c r="H31" s="3471"/>
      <c r="I31" s="3471"/>
      <c r="J31" s="3472"/>
      <c r="K31" s="2463"/>
      <c r="L31" s="110"/>
    </row>
    <row r="32" spans="1:12" ht="25.5" customHeight="1" x14ac:dyDescent="0.25">
      <c r="A32" s="22">
        <v>41114</v>
      </c>
      <c r="B32" s="11" t="s">
        <v>16</v>
      </c>
      <c r="C32" s="3470" t="s">
        <v>759</v>
      </c>
      <c r="D32" s="3471"/>
      <c r="E32" s="3471"/>
      <c r="F32" s="3471"/>
      <c r="G32" s="3471"/>
      <c r="H32" s="3471"/>
      <c r="I32" s="3471"/>
      <c r="J32" s="3472"/>
      <c r="K32" s="2463"/>
      <c r="L32" s="110"/>
    </row>
    <row r="33" spans="1:12" ht="25.5" customHeight="1" x14ac:dyDescent="0.25">
      <c r="A33" s="22">
        <v>41119</v>
      </c>
      <c r="B33" s="11" t="s">
        <v>26</v>
      </c>
      <c r="C33" s="3470" t="s">
        <v>240</v>
      </c>
      <c r="D33" s="3471"/>
      <c r="E33" s="3471"/>
      <c r="F33" s="3471"/>
      <c r="G33" s="3471"/>
      <c r="H33" s="3471"/>
      <c r="I33" s="3471"/>
      <c r="J33" s="3472"/>
      <c r="K33" s="2463"/>
      <c r="L33" s="110"/>
    </row>
    <row r="34" spans="1:12" ht="25.5" customHeight="1" x14ac:dyDescent="0.25">
      <c r="A34" s="22">
        <v>41124</v>
      </c>
      <c r="B34" s="11" t="s">
        <v>16</v>
      </c>
      <c r="C34" s="3470" t="s">
        <v>760</v>
      </c>
      <c r="D34" s="3471"/>
      <c r="E34" s="3471"/>
      <c r="F34" s="3471"/>
      <c r="G34" s="3471"/>
      <c r="H34" s="3471"/>
      <c r="I34" s="3471"/>
      <c r="J34" s="3472"/>
      <c r="K34" s="2463"/>
      <c r="L34" s="110"/>
    </row>
    <row r="35" spans="1:12" ht="25.5" customHeight="1" x14ac:dyDescent="0.25">
      <c r="A35" s="22">
        <v>41164</v>
      </c>
      <c r="B35" s="11" t="s">
        <v>14</v>
      </c>
      <c r="C35" s="3445" t="s">
        <v>15</v>
      </c>
      <c r="D35" s="3446"/>
      <c r="E35" s="3446"/>
      <c r="F35" s="3446"/>
      <c r="G35" s="3446"/>
      <c r="H35" s="3446"/>
      <c r="I35" s="3446"/>
      <c r="J35" s="3447"/>
      <c r="K35" s="2455"/>
      <c r="L35" s="110"/>
    </row>
    <row r="36" spans="1:12" ht="25.5" customHeight="1" thickBot="1" x14ac:dyDescent="0.3">
      <c r="A36" s="33">
        <v>41266</v>
      </c>
      <c r="B36" s="34" t="s">
        <v>12</v>
      </c>
      <c r="C36" s="118">
        <v>205</v>
      </c>
      <c r="D36" s="118">
        <f>+C36*(100-E36)/100</f>
        <v>174.25</v>
      </c>
      <c r="E36" s="118">
        <v>15</v>
      </c>
      <c r="F36" s="118"/>
      <c r="G36" s="118">
        <v>100</v>
      </c>
      <c r="H36" s="118"/>
      <c r="I36" s="118"/>
      <c r="J36" s="118"/>
      <c r="K36" s="118"/>
      <c r="L36" s="118" t="s">
        <v>761</v>
      </c>
    </row>
    <row r="37" spans="1:12" ht="16.5" thickTop="1" x14ac:dyDescent="0.25">
      <c r="A37" s="19">
        <v>41283</v>
      </c>
      <c r="B37" s="20" t="s">
        <v>14</v>
      </c>
      <c r="C37" s="3485" t="s">
        <v>15</v>
      </c>
      <c r="D37" s="3504"/>
      <c r="E37" s="3504"/>
      <c r="F37" s="3504"/>
      <c r="G37" s="3504"/>
      <c r="H37" s="3504"/>
      <c r="I37" s="3504"/>
      <c r="J37" s="3486"/>
      <c r="K37" s="2513"/>
      <c r="L37" s="111"/>
    </row>
    <row r="38" spans="1:12" ht="20.100000000000001" customHeight="1" x14ac:dyDescent="0.25">
      <c r="A38" s="36">
        <v>41287</v>
      </c>
      <c r="B38" s="37" t="s">
        <v>186</v>
      </c>
      <c r="C38" s="113"/>
      <c r="D38" s="113"/>
      <c r="E38" s="90"/>
      <c r="F38" s="90"/>
      <c r="G38" s="90"/>
      <c r="H38" s="90">
        <v>5180</v>
      </c>
      <c r="I38" s="90"/>
      <c r="J38" s="90"/>
      <c r="K38" s="2523"/>
      <c r="L38" s="38" t="s">
        <v>55</v>
      </c>
    </row>
    <row r="39" spans="1:12" ht="20.100000000000001" customHeight="1" x14ac:dyDescent="0.25">
      <c r="A39" s="22">
        <v>41373</v>
      </c>
      <c r="B39" s="11" t="s">
        <v>12</v>
      </c>
      <c r="C39" s="110">
        <v>200</v>
      </c>
      <c r="D39" s="110">
        <f>+C39*(100-E39)/100</f>
        <v>170</v>
      </c>
      <c r="E39" s="23">
        <v>15</v>
      </c>
      <c r="G39" s="23">
        <v>100</v>
      </c>
      <c r="L39" s="3" t="s">
        <v>22</v>
      </c>
    </row>
    <row r="40" spans="1:12" x14ac:dyDescent="0.25">
      <c r="A40" s="22">
        <v>41377</v>
      </c>
      <c r="B40" s="11" t="s">
        <v>14</v>
      </c>
      <c r="C40" s="3470" t="s">
        <v>15</v>
      </c>
      <c r="D40" s="3471"/>
      <c r="E40" s="3471"/>
      <c r="F40" s="3471"/>
      <c r="G40" s="3471"/>
      <c r="H40" s="3471"/>
      <c r="I40" s="3471"/>
      <c r="J40" s="3472"/>
      <c r="K40" s="2462"/>
    </row>
    <row r="41" spans="1:12" ht="21.75" customHeight="1" x14ac:dyDescent="0.25">
      <c r="A41" s="22">
        <v>41459</v>
      </c>
      <c r="B41" s="11" t="s">
        <v>16</v>
      </c>
      <c r="C41" s="3470" t="s">
        <v>762</v>
      </c>
      <c r="D41" s="3471"/>
      <c r="E41" s="3471"/>
      <c r="F41" s="3471"/>
      <c r="G41" s="3471"/>
      <c r="H41" s="3471"/>
      <c r="I41" s="3471"/>
      <c r="J41" s="3472"/>
      <c r="K41" s="2462"/>
    </row>
    <row r="42" spans="1:12" ht="20.100000000000001" customHeight="1" x14ac:dyDescent="0.25">
      <c r="A42" s="22">
        <v>41493</v>
      </c>
      <c r="B42" s="11" t="s">
        <v>16</v>
      </c>
      <c r="C42" s="3470" t="s">
        <v>763</v>
      </c>
      <c r="D42" s="3471"/>
      <c r="E42" s="3471"/>
      <c r="F42" s="3471"/>
      <c r="G42" s="3471"/>
      <c r="H42" s="3471"/>
      <c r="I42" s="3471"/>
      <c r="J42" s="3472"/>
      <c r="K42" s="2462"/>
    </row>
    <row r="43" spans="1:12" ht="69" customHeight="1" x14ac:dyDescent="0.25">
      <c r="A43" s="22">
        <v>41501</v>
      </c>
      <c r="B43" s="11" t="s">
        <v>16</v>
      </c>
      <c r="C43" s="3476" t="s">
        <v>1221</v>
      </c>
      <c r="D43" s="3478"/>
      <c r="E43" s="3478"/>
      <c r="F43" s="3478"/>
      <c r="G43" s="3478"/>
      <c r="H43" s="3478"/>
      <c r="I43" s="3478"/>
      <c r="J43" s="3477"/>
      <c r="K43" s="2469"/>
    </row>
    <row r="44" spans="1:12" ht="53.25" customHeight="1" x14ac:dyDescent="0.25">
      <c r="A44" s="1254">
        <v>41507</v>
      </c>
      <c r="B44" s="1337" t="s">
        <v>31</v>
      </c>
      <c r="C44" s="3579" t="s">
        <v>764</v>
      </c>
      <c r="D44" s="3580"/>
      <c r="E44" s="3580"/>
      <c r="F44" s="3580"/>
      <c r="G44" s="3580"/>
      <c r="H44" s="3580"/>
      <c r="I44" s="3580"/>
      <c r="J44" s="3581"/>
      <c r="K44" s="2517"/>
      <c r="L44" s="1318" t="s">
        <v>2072</v>
      </c>
    </row>
    <row r="45" spans="1:12" ht="20.100000000000001" customHeight="1" x14ac:dyDescent="0.25">
      <c r="A45" s="22">
        <v>41516</v>
      </c>
      <c r="B45" s="11" t="s">
        <v>12</v>
      </c>
      <c r="C45" s="110">
        <v>200</v>
      </c>
      <c r="D45" s="110">
        <f>+C45*(100-E45)/100</f>
        <v>170</v>
      </c>
      <c r="E45" s="110">
        <v>15</v>
      </c>
      <c r="F45" s="110"/>
      <c r="G45" s="110">
        <v>100</v>
      </c>
      <c r="L45" s="3" t="s">
        <v>662</v>
      </c>
    </row>
    <row r="46" spans="1:12" ht="20.100000000000001" customHeight="1" x14ac:dyDescent="0.25">
      <c r="A46" s="22">
        <v>41542</v>
      </c>
      <c r="B46" s="11" t="s">
        <v>186</v>
      </c>
      <c r="D46" s="110"/>
      <c r="H46" s="23">
        <v>5265</v>
      </c>
      <c r="I46" s="23">
        <v>75</v>
      </c>
      <c r="L46" s="124" t="s">
        <v>336</v>
      </c>
    </row>
    <row r="47" spans="1:12" ht="16.5" thickBot="1" x14ac:dyDescent="0.3">
      <c r="A47" s="14">
        <v>41633</v>
      </c>
      <c r="B47" s="15" t="s">
        <v>12</v>
      </c>
      <c r="C47" s="130">
        <v>170</v>
      </c>
      <c r="D47" s="150">
        <f>+C47*(100-E47)/100</f>
        <v>144.5</v>
      </c>
      <c r="E47" s="130">
        <v>15</v>
      </c>
      <c r="F47" s="130"/>
      <c r="G47" s="130">
        <v>90</v>
      </c>
      <c r="H47" s="130"/>
      <c r="I47" s="130"/>
      <c r="J47" s="130"/>
      <c r="K47" s="2553"/>
      <c r="L47" s="55" t="s">
        <v>177</v>
      </c>
    </row>
    <row r="48" spans="1:12" ht="20.100000000000001" customHeight="1" thickTop="1" x14ac:dyDescent="0.25">
      <c r="A48" s="39">
        <v>41642</v>
      </c>
      <c r="B48" s="40" t="s">
        <v>14</v>
      </c>
      <c r="C48" s="3485" t="s">
        <v>15</v>
      </c>
      <c r="D48" s="3504"/>
      <c r="E48" s="3504"/>
      <c r="F48" s="3504"/>
      <c r="G48" s="3504"/>
      <c r="H48" s="3504"/>
      <c r="I48" s="3504"/>
      <c r="J48" s="3486"/>
      <c r="K48" s="2484"/>
      <c r="L48" s="41"/>
    </row>
    <row r="49" spans="1:16" ht="25.5" customHeight="1" x14ac:dyDescent="0.25">
      <c r="A49" s="19">
        <v>41288</v>
      </c>
      <c r="B49" s="20" t="s">
        <v>186</v>
      </c>
      <c r="C49" s="106"/>
      <c r="D49" s="111"/>
      <c r="E49" s="106"/>
      <c r="G49" s="106"/>
      <c r="H49" s="106">
        <v>5530</v>
      </c>
      <c r="I49" s="106">
        <v>86</v>
      </c>
      <c r="J49" s="106"/>
      <c r="K49" s="2665"/>
      <c r="L49" s="21" t="s">
        <v>713</v>
      </c>
    </row>
    <row r="50" spans="1:16" ht="25.5" customHeight="1" x14ac:dyDescent="0.25">
      <c r="A50" s="3459">
        <v>41698</v>
      </c>
      <c r="B50" s="11" t="s">
        <v>12</v>
      </c>
      <c r="C50" s="23">
        <v>155</v>
      </c>
      <c r="D50" s="110">
        <f>+C50*(100-E50)/100</f>
        <v>148.80000000000001</v>
      </c>
      <c r="E50" s="23">
        <v>4</v>
      </c>
      <c r="F50" s="106"/>
      <c r="G50" s="23">
        <v>120</v>
      </c>
      <c r="L50" s="3" t="s">
        <v>310</v>
      </c>
    </row>
    <row r="51" spans="1:16" ht="25.5" customHeight="1" x14ac:dyDescent="0.25">
      <c r="A51" s="3460"/>
      <c r="B51" s="20" t="s">
        <v>186</v>
      </c>
      <c r="D51" s="110"/>
      <c r="H51" s="23">
        <v>5525</v>
      </c>
      <c r="I51" s="23">
        <v>100</v>
      </c>
      <c r="L51" s="3" t="s">
        <v>656</v>
      </c>
    </row>
    <row r="52" spans="1:16" ht="25.5" customHeight="1" x14ac:dyDescent="0.25">
      <c r="A52" s="22">
        <v>41821</v>
      </c>
      <c r="B52" s="11" t="s">
        <v>14</v>
      </c>
      <c r="C52" s="3476" t="s">
        <v>765</v>
      </c>
      <c r="D52" s="3478"/>
      <c r="E52" s="3478"/>
      <c r="F52" s="3478"/>
      <c r="G52" s="3478"/>
      <c r="H52" s="3478"/>
      <c r="I52" s="3478"/>
      <c r="J52" s="3477"/>
      <c r="K52" s="2469"/>
    </row>
    <row r="53" spans="1:16" ht="25.5" customHeight="1" x14ac:dyDescent="0.25">
      <c r="A53" s="22">
        <v>41837</v>
      </c>
      <c r="B53" s="11" t="s">
        <v>12</v>
      </c>
      <c r="C53" s="23">
        <v>150</v>
      </c>
      <c r="D53" s="108">
        <f>+C53*(100-E53)/100</f>
        <v>142.5</v>
      </c>
      <c r="E53" s="23">
        <v>5</v>
      </c>
      <c r="G53" s="23">
        <v>130</v>
      </c>
      <c r="L53" s="3" t="s">
        <v>22</v>
      </c>
    </row>
    <row r="54" spans="1:16" ht="25.5" customHeight="1" x14ac:dyDescent="0.25">
      <c r="A54" s="36">
        <v>41869</v>
      </c>
      <c r="B54" s="37" t="s">
        <v>186</v>
      </c>
      <c r="C54" s="90"/>
      <c r="D54" s="123"/>
      <c r="E54" s="90"/>
      <c r="F54" s="90"/>
      <c r="G54" s="90"/>
      <c r="H54" s="90">
        <v>5305</v>
      </c>
      <c r="I54" s="90">
        <v>100</v>
      </c>
      <c r="J54" s="90"/>
      <c r="K54" s="2523"/>
      <c r="L54" s="38" t="s">
        <v>336</v>
      </c>
    </row>
    <row r="55" spans="1:16" ht="51.75" customHeight="1" x14ac:dyDescent="0.25">
      <c r="A55" s="22">
        <v>41897</v>
      </c>
      <c r="B55" s="11" t="s">
        <v>14</v>
      </c>
      <c r="C55" s="3476" t="s">
        <v>1222</v>
      </c>
      <c r="D55" s="3478"/>
      <c r="E55" s="3478"/>
      <c r="F55" s="3478"/>
      <c r="G55" s="3478"/>
      <c r="H55" s="3478"/>
      <c r="I55" s="3478"/>
      <c r="J55" s="3477"/>
      <c r="K55" s="2469"/>
    </row>
    <row r="56" spans="1:16" ht="29.25" customHeight="1" x14ac:dyDescent="0.25">
      <c r="A56" s="36">
        <v>41904</v>
      </c>
      <c r="B56" s="37" t="s">
        <v>12</v>
      </c>
      <c r="C56" s="90">
        <v>115</v>
      </c>
      <c r="D56" s="123">
        <f>+C56*(100-E56)/100</f>
        <v>109.25</v>
      </c>
      <c r="E56" s="90">
        <v>5</v>
      </c>
      <c r="F56" s="90"/>
      <c r="G56" s="90">
        <v>100</v>
      </c>
      <c r="H56" s="90"/>
      <c r="I56" s="90"/>
      <c r="J56" s="90"/>
      <c r="K56" s="2523"/>
      <c r="L56" s="38" t="s">
        <v>495</v>
      </c>
    </row>
    <row r="57" spans="1:16" ht="27.75" customHeight="1" x14ac:dyDescent="0.25">
      <c r="A57" s="36">
        <v>41936</v>
      </c>
      <c r="B57" s="37" t="s">
        <v>12</v>
      </c>
      <c r="C57" s="90">
        <v>75</v>
      </c>
      <c r="D57" s="123">
        <f>+C57*(100-E57)/100</f>
        <v>71.25</v>
      </c>
      <c r="E57" s="90">
        <v>5</v>
      </c>
      <c r="F57" s="90"/>
      <c r="G57" s="90">
        <v>75</v>
      </c>
      <c r="H57" s="90"/>
      <c r="I57" s="90"/>
      <c r="J57" s="90"/>
      <c r="K57" s="2523"/>
      <c r="L57" s="38" t="s">
        <v>506</v>
      </c>
    </row>
    <row r="58" spans="1:16" ht="30" customHeight="1" x14ac:dyDescent="0.25">
      <c r="A58" s="22">
        <v>41957</v>
      </c>
      <c r="B58" s="11" t="s">
        <v>186</v>
      </c>
      <c r="D58" s="108"/>
      <c r="H58" s="3456" t="s">
        <v>517</v>
      </c>
      <c r="I58" s="3447"/>
      <c r="L58" s="32" t="s">
        <v>40</v>
      </c>
    </row>
    <row r="59" spans="1:16" ht="24.75" customHeight="1" thickBot="1" x14ac:dyDescent="0.3">
      <c r="A59" s="14">
        <v>41978</v>
      </c>
      <c r="B59" s="15" t="s">
        <v>12</v>
      </c>
      <c r="C59" s="130">
        <v>125</v>
      </c>
      <c r="D59" s="131">
        <f>+C59*(100-E59)/100</f>
        <v>93.75</v>
      </c>
      <c r="E59" s="130">
        <v>25</v>
      </c>
      <c r="F59" s="130"/>
      <c r="G59" s="130">
        <v>60</v>
      </c>
      <c r="H59" s="130"/>
      <c r="I59" s="130"/>
      <c r="J59" s="130"/>
      <c r="K59" s="2553"/>
      <c r="L59" s="55" t="s">
        <v>766</v>
      </c>
    </row>
    <row r="60" spans="1:16" ht="24.75" customHeight="1" thickTop="1" x14ac:dyDescent="0.25">
      <c r="A60" s="39">
        <v>42005</v>
      </c>
      <c r="B60" s="40" t="s">
        <v>14</v>
      </c>
      <c r="C60" s="3536" t="s">
        <v>529</v>
      </c>
      <c r="D60" s="3539"/>
      <c r="E60" s="3539"/>
      <c r="F60" s="3539"/>
      <c r="G60" s="3539"/>
      <c r="H60" s="3539"/>
      <c r="I60" s="3539"/>
      <c r="J60" s="3537"/>
      <c r="K60" s="2500"/>
      <c r="L60" s="41"/>
    </row>
    <row r="61" spans="1:16" ht="24.75" customHeight="1" x14ac:dyDescent="0.25">
      <c r="A61" s="45">
        <v>42046</v>
      </c>
      <c r="B61" s="46" t="s">
        <v>12</v>
      </c>
      <c r="C61" s="90">
        <v>95</v>
      </c>
      <c r="D61" s="123">
        <f>+C61*(100-E61)/100</f>
        <v>71.25</v>
      </c>
      <c r="E61" s="90">
        <v>25</v>
      </c>
      <c r="F61" s="90"/>
      <c r="G61" s="90">
        <v>60</v>
      </c>
      <c r="H61" s="90"/>
      <c r="I61" s="90"/>
      <c r="J61" s="90"/>
      <c r="K61" s="2523"/>
      <c r="L61" s="38" t="s">
        <v>502</v>
      </c>
    </row>
    <row r="62" spans="1:16" ht="27" customHeight="1" x14ac:dyDescent="0.25">
      <c r="A62" s="22">
        <v>42056</v>
      </c>
      <c r="B62" s="11" t="s">
        <v>186</v>
      </c>
      <c r="D62" s="108"/>
      <c r="H62" s="3456" t="s">
        <v>238</v>
      </c>
      <c r="I62" s="3457"/>
      <c r="J62" s="3458"/>
      <c r="K62" s="2460"/>
      <c r="L62" s="3" t="s">
        <v>40</v>
      </c>
    </row>
    <row r="63" spans="1:16" ht="46.5" customHeight="1" x14ac:dyDescent="0.25">
      <c r="A63" s="1254">
        <v>42169</v>
      </c>
      <c r="B63" s="1337" t="s">
        <v>31</v>
      </c>
      <c r="C63" s="3579" t="s">
        <v>1393</v>
      </c>
      <c r="D63" s="3580"/>
      <c r="E63" s="3580"/>
      <c r="F63" s="3580"/>
      <c r="G63" s="3580"/>
      <c r="H63" s="3580"/>
      <c r="I63" s="3580"/>
      <c r="J63" s="3581"/>
      <c r="K63" s="2517"/>
      <c r="L63" s="1318" t="s">
        <v>2072</v>
      </c>
      <c r="P63" s="375"/>
    </row>
    <row r="64" spans="1:16" ht="21.75" customHeight="1" x14ac:dyDescent="0.25">
      <c r="A64" s="374">
        <v>42181</v>
      </c>
      <c r="B64" s="373" t="s">
        <v>12</v>
      </c>
      <c r="C64" s="256">
        <v>90</v>
      </c>
      <c r="D64" s="257">
        <f>+C64*(100-E64)/100</f>
        <v>72</v>
      </c>
      <c r="E64" s="256">
        <v>20</v>
      </c>
      <c r="F64" s="256"/>
      <c r="G64" s="325">
        <v>65</v>
      </c>
      <c r="H64" s="256"/>
      <c r="I64" s="256"/>
      <c r="J64" s="256"/>
      <c r="K64" s="2550"/>
      <c r="L64" s="358" t="s">
        <v>1438</v>
      </c>
    </row>
    <row r="65" spans="1:12" ht="20.25" customHeight="1" x14ac:dyDescent="0.25">
      <c r="A65" s="22">
        <v>42198</v>
      </c>
      <c r="B65" s="391" t="s">
        <v>186</v>
      </c>
      <c r="C65" s="370"/>
      <c r="D65" s="368"/>
      <c r="E65" s="370"/>
      <c r="F65" s="370"/>
      <c r="G65" s="370"/>
      <c r="H65" s="3614" t="s">
        <v>238</v>
      </c>
      <c r="I65" s="3733"/>
      <c r="J65" s="3615"/>
      <c r="K65" s="2563"/>
      <c r="L65" s="393" t="s">
        <v>40</v>
      </c>
    </row>
    <row r="66" spans="1:12" ht="20.100000000000001" customHeight="1" x14ac:dyDescent="0.25">
      <c r="A66" s="22">
        <v>42255</v>
      </c>
      <c r="B66" s="439" t="s">
        <v>12</v>
      </c>
      <c r="C66" s="370">
        <v>155</v>
      </c>
      <c r="D66" s="368">
        <f>+C66*(100-E66)/100</f>
        <v>116.25</v>
      </c>
      <c r="E66" s="370">
        <v>25</v>
      </c>
      <c r="F66" s="370"/>
      <c r="G66" s="370">
        <v>100</v>
      </c>
      <c r="H66" s="258"/>
      <c r="I66" s="370"/>
      <c r="J66" s="370"/>
      <c r="K66" s="2471"/>
      <c r="L66" s="234" t="s">
        <v>22</v>
      </c>
    </row>
    <row r="67" spans="1:12" ht="16.5" thickBot="1" x14ac:dyDescent="0.3">
      <c r="A67" s="1054">
        <v>42349</v>
      </c>
      <c r="B67" s="1076" t="s">
        <v>12</v>
      </c>
      <c r="C67" s="252">
        <v>130</v>
      </c>
      <c r="D67" s="1068">
        <f>+C67*(100-E67)/100</f>
        <v>97.5</v>
      </c>
      <c r="E67" s="252">
        <v>25</v>
      </c>
      <c r="F67" s="252"/>
      <c r="G67" s="252">
        <v>85</v>
      </c>
      <c r="H67" s="252"/>
      <c r="I67" s="252"/>
      <c r="J67" s="252"/>
      <c r="K67" s="2483"/>
      <c r="L67" s="1089" t="s">
        <v>1551</v>
      </c>
    </row>
    <row r="68" spans="1:12" ht="16.5" thickTop="1" x14ac:dyDescent="0.25">
      <c r="A68" s="39">
        <v>42419</v>
      </c>
      <c r="B68" s="40" t="s">
        <v>186</v>
      </c>
      <c r="C68" s="254"/>
      <c r="D68" s="1069"/>
      <c r="E68" s="254"/>
      <c r="F68" s="254"/>
      <c r="G68" s="254"/>
      <c r="H68" s="3829" t="s">
        <v>238</v>
      </c>
      <c r="I68" s="3830"/>
      <c r="J68" s="3831"/>
      <c r="K68" s="2579"/>
      <c r="L68" s="913" t="s">
        <v>40</v>
      </c>
    </row>
    <row r="69" spans="1:12" x14ac:dyDescent="0.25">
      <c r="A69" s="59">
        <v>42420</v>
      </c>
      <c r="B69" s="60" t="s">
        <v>12</v>
      </c>
      <c r="C69" s="329">
        <v>115</v>
      </c>
      <c r="D69" s="233">
        <f>+C69*(100-E69)/100</f>
        <v>86.25</v>
      </c>
      <c r="E69" s="329">
        <v>25</v>
      </c>
      <c r="F69" s="329"/>
      <c r="G69" s="329">
        <v>100</v>
      </c>
      <c r="H69" s="329"/>
      <c r="I69" s="329"/>
      <c r="J69" s="329"/>
      <c r="K69" s="2566"/>
      <c r="L69" s="367" t="s">
        <v>1683</v>
      </c>
    </row>
    <row r="70" spans="1:12" x14ac:dyDescent="0.25">
      <c r="A70" s="22">
        <v>42444</v>
      </c>
      <c r="B70" s="647" t="s">
        <v>12</v>
      </c>
      <c r="C70" s="370">
        <v>115</v>
      </c>
      <c r="D70" s="368">
        <f>+C70*(100-E70)/100</f>
        <v>86.25</v>
      </c>
      <c r="E70" s="370">
        <v>25</v>
      </c>
      <c r="F70" s="370"/>
      <c r="G70" s="370">
        <v>40</v>
      </c>
      <c r="H70" s="370"/>
      <c r="I70" s="370"/>
      <c r="J70" s="370"/>
      <c r="K70" s="2471"/>
      <c r="L70" s="234" t="s">
        <v>18</v>
      </c>
    </row>
    <row r="71" spans="1:12" x14ac:dyDescent="0.25">
      <c r="A71" s="654">
        <v>42458</v>
      </c>
      <c r="B71" s="653" t="s">
        <v>186</v>
      </c>
      <c r="C71" s="256"/>
      <c r="D71" s="257"/>
      <c r="E71" s="256"/>
      <c r="F71" s="256"/>
      <c r="G71" s="256"/>
      <c r="H71" s="256">
        <v>4885</v>
      </c>
      <c r="I71" s="256">
        <v>100</v>
      </c>
      <c r="J71" s="256"/>
      <c r="K71" s="2550"/>
      <c r="L71" s="359" t="s">
        <v>207</v>
      </c>
    </row>
    <row r="72" spans="1:12" ht="53.25" customHeight="1" x14ac:dyDescent="0.25">
      <c r="A72" s="1254">
        <v>42467</v>
      </c>
      <c r="B72" s="1255" t="s">
        <v>23</v>
      </c>
      <c r="C72" s="3969" t="s">
        <v>1692</v>
      </c>
      <c r="D72" s="3584"/>
      <c r="E72" s="3584"/>
      <c r="F72" s="3584"/>
      <c r="G72" s="3584"/>
      <c r="H72" s="3584"/>
      <c r="I72" s="3584"/>
      <c r="J72" s="3585"/>
      <c r="K72" s="2766" t="s">
        <v>2066</v>
      </c>
      <c r="L72" s="1318" t="s">
        <v>2066</v>
      </c>
    </row>
    <row r="73" spans="1:12" ht="24" customHeight="1" x14ac:dyDescent="0.25">
      <c r="A73" s="22">
        <v>42469</v>
      </c>
      <c r="B73" s="675" t="s">
        <v>12</v>
      </c>
      <c r="C73" s="370">
        <v>165</v>
      </c>
      <c r="D73" s="368">
        <f>+C73*(100-E73)/100</f>
        <v>123.75</v>
      </c>
      <c r="E73" s="370">
        <v>25</v>
      </c>
      <c r="F73" s="370"/>
      <c r="G73" s="370">
        <v>80</v>
      </c>
      <c r="H73" s="370"/>
      <c r="I73" s="370"/>
      <c r="J73" s="370"/>
      <c r="K73" s="2471"/>
      <c r="L73" s="234" t="s">
        <v>1691</v>
      </c>
    </row>
    <row r="74" spans="1:12" ht="24" customHeight="1" x14ac:dyDescent="0.25">
      <c r="A74" s="22">
        <v>42507</v>
      </c>
      <c r="B74" s="697" t="s">
        <v>12</v>
      </c>
      <c r="C74" s="370">
        <v>155</v>
      </c>
      <c r="D74" s="368">
        <f>+C74*(100-E74)/100</f>
        <v>116.25</v>
      </c>
      <c r="E74" s="370">
        <v>25</v>
      </c>
      <c r="F74" s="370"/>
      <c r="G74" s="370">
        <v>40</v>
      </c>
      <c r="H74" s="370"/>
      <c r="I74" s="370"/>
      <c r="J74" s="370"/>
      <c r="K74" s="2471"/>
      <c r="L74" s="234" t="s">
        <v>18</v>
      </c>
    </row>
    <row r="75" spans="1:12" ht="24" customHeight="1" x14ac:dyDescent="0.25">
      <c r="A75" s="707">
        <v>42520</v>
      </c>
      <c r="B75" s="709" t="s">
        <v>186</v>
      </c>
      <c r="C75" s="706"/>
      <c r="D75" s="708"/>
      <c r="E75" s="706"/>
      <c r="F75" s="706"/>
      <c r="G75" s="706"/>
      <c r="H75" s="710">
        <v>4695</v>
      </c>
      <c r="I75" s="710">
        <v>100</v>
      </c>
      <c r="J75" s="706"/>
      <c r="L75" s="3" t="s">
        <v>40</v>
      </c>
    </row>
    <row r="76" spans="1:12" ht="24" customHeight="1" x14ac:dyDescent="0.25">
      <c r="A76" s="22">
        <v>42535</v>
      </c>
      <c r="B76" s="722" t="s">
        <v>26</v>
      </c>
      <c r="C76" s="3473" t="s">
        <v>2760</v>
      </c>
      <c r="D76" s="3474"/>
      <c r="E76" s="3474"/>
      <c r="F76" s="3474"/>
      <c r="G76" s="3474"/>
      <c r="H76" s="3474"/>
      <c r="I76" s="3474"/>
      <c r="J76" s="3475"/>
      <c r="K76" s="2465"/>
      <c r="L76" s="234"/>
    </row>
    <row r="77" spans="1:12" ht="24" customHeight="1" x14ac:dyDescent="0.25">
      <c r="A77" s="22">
        <v>42590</v>
      </c>
      <c r="B77" s="11" t="s">
        <v>12</v>
      </c>
      <c r="C77" s="370">
        <v>250</v>
      </c>
      <c r="D77" s="368">
        <f>+C77*(100-E77)/100</f>
        <v>200</v>
      </c>
      <c r="E77" s="370">
        <v>20</v>
      </c>
      <c r="F77" s="370"/>
      <c r="G77" s="370">
        <v>120</v>
      </c>
      <c r="H77" s="370"/>
      <c r="I77" s="370"/>
      <c r="J77" s="370"/>
      <c r="K77" s="2471"/>
      <c r="L77" s="234" t="s">
        <v>22</v>
      </c>
    </row>
    <row r="78" spans="1:12" ht="24" customHeight="1" x14ac:dyDescent="0.25">
      <c r="A78" s="22">
        <v>42592</v>
      </c>
      <c r="B78" s="11" t="s">
        <v>12</v>
      </c>
      <c r="C78" s="370">
        <v>235</v>
      </c>
      <c r="D78" s="368">
        <f>+C78*(100-E78)/100</f>
        <v>188</v>
      </c>
      <c r="E78" s="370">
        <v>20</v>
      </c>
      <c r="F78" s="370"/>
      <c r="G78" s="370">
        <v>120</v>
      </c>
      <c r="H78" s="370"/>
      <c r="I78" s="370"/>
      <c r="J78" s="370"/>
      <c r="K78" s="2471"/>
      <c r="L78" s="234" t="s">
        <v>1842</v>
      </c>
    </row>
    <row r="79" spans="1:12" ht="24" customHeight="1" x14ac:dyDescent="0.25">
      <c r="A79" s="22">
        <v>42680</v>
      </c>
      <c r="B79" s="860" t="s">
        <v>186</v>
      </c>
      <c r="C79" s="370"/>
      <c r="D79" s="368"/>
      <c r="E79" s="370"/>
      <c r="F79" s="370"/>
      <c r="G79" s="370"/>
      <c r="H79" s="370">
        <v>4955</v>
      </c>
      <c r="I79" s="370">
        <v>100</v>
      </c>
      <c r="J79" s="370"/>
      <c r="K79" s="2471"/>
      <c r="L79" s="234" t="s">
        <v>40</v>
      </c>
    </row>
    <row r="80" spans="1:12" ht="24" customHeight="1" thickBot="1" x14ac:dyDescent="0.3">
      <c r="A80" s="33">
        <v>42725</v>
      </c>
      <c r="B80" s="34" t="s">
        <v>12</v>
      </c>
      <c r="C80" s="932">
        <v>165</v>
      </c>
      <c r="D80" s="383">
        <f>+C80*(100-E80)/100</f>
        <v>115.5</v>
      </c>
      <c r="E80" s="932">
        <v>30</v>
      </c>
      <c r="F80" s="932"/>
      <c r="G80" s="932">
        <v>95</v>
      </c>
      <c r="H80" s="932"/>
      <c r="I80" s="932"/>
      <c r="J80" s="932"/>
      <c r="K80" s="2565"/>
      <c r="L80" s="939" t="s">
        <v>1503</v>
      </c>
    </row>
    <row r="81" spans="1:16" ht="24" customHeight="1" thickTop="1" x14ac:dyDescent="0.25">
      <c r="A81" s="929">
        <v>42746</v>
      </c>
      <c r="B81" s="931" t="s">
        <v>16</v>
      </c>
      <c r="C81" s="3966" t="s">
        <v>2028</v>
      </c>
      <c r="D81" s="3967"/>
      <c r="E81" s="3967"/>
      <c r="F81" s="3967"/>
      <c r="G81" s="3967"/>
      <c r="H81" s="3967"/>
      <c r="I81" s="3967"/>
      <c r="J81" s="3968"/>
      <c r="K81" s="2614"/>
      <c r="L81" s="938"/>
    </row>
    <row r="82" spans="1:16" ht="24" customHeight="1" x14ac:dyDescent="0.25">
      <c r="A82" s="22">
        <v>42788</v>
      </c>
      <c r="B82" s="930" t="s">
        <v>12</v>
      </c>
      <c r="C82" s="370">
        <v>225</v>
      </c>
      <c r="D82" s="368">
        <f>+C82*(100-E82)/100</f>
        <v>157.5</v>
      </c>
      <c r="E82" s="370">
        <v>30</v>
      </c>
      <c r="F82" s="370"/>
      <c r="G82" s="370">
        <v>100</v>
      </c>
      <c r="H82" s="370"/>
      <c r="I82" s="370"/>
      <c r="J82" s="370"/>
      <c r="K82" s="2471"/>
      <c r="L82" s="234" t="s">
        <v>22</v>
      </c>
    </row>
    <row r="83" spans="1:16" s="5" customFormat="1" ht="25.5" customHeight="1" x14ac:dyDescent="0.25">
      <c r="A83" s="970">
        <v>42803</v>
      </c>
      <c r="B83" s="971" t="s">
        <v>186</v>
      </c>
      <c r="C83" s="258"/>
      <c r="D83" s="258"/>
      <c r="E83" s="258"/>
      <c r="F83" s="258"/>
      <c r="G83" s="258"/>
      <c r="H83" s="972">
        <v>5165</v>
      </c>
      <c r="I83" s="972">
        <v>78</v>
      </c>
      <c r="J83" s="258"/>
      <c r="K83" s="258"/>
      <c r="L83" s="973" t="s">
        <v>2082</v>
      </c>
      <c r="M83" s="10"/>
      <c r="N83" s="10"/>
      <c r="O83" s="10"/>
      <c r="P83" s="10"/>
    </row>
    <row r="84" spans="1:16" ht="63.75" customHeight="1" x14ac:dyDescent="0.25">
      <c r="A84" s="22">
        <v>42820</v>
      </c>
      <c r="B84" s="11" t="s">
        <v>14</v>
      </c>
      <c r="C84" s="3473" t="s">
        <v>2138</v>
      </c>
      <c r="D84" s="3474"/>
      <c r="E84" s="3474"/>
      <c r="F84" s="3474"/>
      <c r="G84" s="3474"/>
      <c r="H84" s="3474"/>
      <c r="I84" s="3474"/>
      <c r="J84" s="3475"/>
      <c r="K84" s="2465"/>
      <c r="L84" s="234"/>
    </row>
    <row r="85" spans="1:16" ht="78" customHeight="1" x14ac:dyDescent="0.25">
      <c r="A85" s="1254">
        <v>42823</v>
      </c>
      <c r="B85" s="1255" t="s">
        <v>31</v>
      </c>
      <c r="C85" s="3583" t="s">
        <v>2152</v>
      </c>
      <c r="D85" s="3584"/>
      <c r="E85" s="3584"/>
      <c r="F85" s="3584"/>
      <c r="G85" s="3584"/>
      <c r="H85" s="3584"/>
      <c r="I85" s="3584"/>
      <c r="J85" s="3585"/>
      <c r="K85" s="2518"/>
      <c r="L85" s="1318" t="s">
        <v>2066</v>
      </c>
    </row>
    <row r="86" spans="1:16" ht="20.100000000000001" customHeight="1" x14ac:dyDescent="0.25">
      <c r="A86" s="22">
        <v>42866</v>
      </c>
      <c r="B86" s="1135" t="s">
        <v>12</v>
      </c>
      <c r="C86" s="1136">
        <v>220</v>
      </c>
      <c r="D86" s="368">
        <f>+C86*(100-E86)/100</f>
        <v>154</v>
      </c>
      <c r="E86" s="1136">
        <v>30</v>
      </c>
      <c r="F86" s="1136"/>
      <c r="G86" s="1136">
        <v>110</v>
      </c>
      <c r="H86" s="1136"/>
      <c r="I86" s="1136"/>
      <c r="J86" s="1136"/>
      <c r="K86" s="2471"/>
      <c r="L86" s="234" t="s">
        <v>22</v>
      </c>
    </row>
    <row r="87" spans="1:16" ht="20.100000000000001" customHeight="1" x14ac:dyDescent="0.25">
      <c r="A87" s="22">
        <v>42947</v>
      </c>
      <c r="B87" s="11" t="s">
        <v>186</v>
      </c>
      <c r="C87" s="370"/>
      <c r="D87" s="368"/>
      <c r="E87" s="370"/>
      <c r="F87" s="370"/>
      <c r="G87" s="370"/>
      <c r="H87" s="370">
        <v>5555</v>
      </c>
      <c r="I87" s="370">
        <v>100</v>
      </c>
      <c r="J87" s="370"/>
      <c r="K87" s="2471"/>
      <c r="L87" s="234" t="s">
        <v>40</v>
      </c>
    </row>
    <row r="88" spans="1:16" ht="20.100000000000001" customHeight="1" x14ac:dyDescent="0.25">
      <c r="A88" s="22">
        <v>43000</v>
      </c>
      <c r="B88" s="1247" t="s">
        <v>12</v>
      </c>
      <c r="C88" s="370">
        <v>220</v>
      </c>
      <c r="D88" s="368">
        <f>+C88*(100-E88)/100</f>
        <v>154</v>
      </c>
      <c r="E88" s="370">
        <v>30</v>
      </c>
      <c r="F88" s="370"/>
      <c r="G88" s="370">
        <v>40</v>
      </c>
      <c r="H88" s="370"/>
      <c r="I88" s="370"/>
      <c r="J88" s="370"/>
      <c r="K88" s="2471"/>
      <c r="L88" s="234" t="s">
        <v>18</v>
      </c>
    </row>
    <row r="89" spans="1:16" x14ac:dyDescent="0.25">
      <c r="A89" s="22">
        <v>43029</v>
      </c>
      <c r="B89" s="1288" t="s">
        <v>496</v>
      </c>
      <c r="C89" s="3666" t="s">
        <v>2322</v>
      </c>
      <c r="D89" s="3667"/>
      <c r="E89" s="3667"/>
      <c r="F89" s="3667"/>
      <c r="G89" s="3667"/>
      <c r="H89" s="3667"/>
      <c r="I89" s="3667"/>
      <c r="J89" s="3668"/>
      <c r="K89" s="2547"/>
      <c r="L89" s="234"/>
    </row>
    <row r="90" spans="1:16" ht="20.100000000000001" customHeight="1" x14ac:dyDescent="0.25">
      <c r="A90" s="22">
        <v>43049</v>
      </c>
      <c r="B90" s="1319" t="s">
        <v>12</v>
      </c>
      <c r="C90" s="370">
        <v>205</v>
      </c>
      <c r="D90" s="368">
        <f>+C90*(100-E90)/100</f>
        <v>153.75</v>
      </c>
      <c r="E90" s="370">
        <v>25</v>
      </c>
      <c r="F90" s="370"/>
      <c r="G90" s="370">
        <v>110</v>
      </c>
      <c r="H90" s="370"/>
      <c r="I90" s="370"/>
      <c r="J90" s="370"/>
      <c r="K90" s="2471"/>
      <c r="L90" s="234" t="s">
        <v>2146</v>
      </c>
    </row>
    <row r="91" spans="1:16" x14ac:dyDescent="0.25">
      <c r="A91" s="22">
        <v>43071</v>
      </c>
      <c r="B91" s="11" t="s">
        <v>186</v>
      </c>
      <c r="C91" s="370"/>
      <c r="D91" s="368"/>
      <c r="E91" s="370"/>
      <c r="F91" s="370"/>
      <c r="G91" s="370"/>
      <c r="H91" s="370">
        <v>5535</v>
      </c>
      <c r="I91" s="370">
        <v>100</v>
      </c>
      <c r="J91" s="370"/>
      <c r="K91" s="2471"/>
      <c r="L91" s="234" t="s">
        <v>40</v>
      </c>
    </row>
    <row r="92" spans="1:16" ht="20.100000000000001" customHeight="1" thickBot="1" x14ac:dyDescent="0.3">
      <c r="A92" s="1873">
        <v>43092</v>
      </c>
      <c r="B92" s="1884" t="s">
        <v>12</v>
      </c>
      <c r="C92" s="332">
        <v>265</v>
      </c>
      <c r="D92" s="333">
        <f>+C92*(100-E92)/100</f>
        <v>198.75</v>
      </c>
      <c r="E92" s="332">
        <v>25</v>
      </c>
      <c r="F92" s="332"/>
      <c r="G92" s="332">
        <v>50</v>
      </c>
      <c r="H92" s="332"/>
      <c r="I92" s="332"/>
      <c r="J92" s="332"/>
      <c r="K92" s="2696"/>
      <c r="L92" s="1436" t="s">
        <v>18</v>
      </c>
    </row>
    <row r="93" spans="1:16" ht="20.100000000000001" customHeight="1" thickTop="1" x14ac:dyDescent="0.25">
      <c r="A93" s="39">
        <v>43157</v>
      </c>
      <c r="B93" s="40" t="s">
        <v>12</v>
      </c>
      <c r="C93" s="254">
        <v>210</v>
      </c>
      <c r="D93" s="1872">
        <f>+C93*(100-E93)/100</f>
        <v>147</v>
      </c>
      <c r="E93" s="254">
        <v>30</v>
      </c>
      <c r="F93" s="254"/>
      <c r="G93" s="254">
        <v>120</v>
      </c>
      <c r="H93" s="254"/>
      <c r="I93" s="254"/>
      <c r="J93" s="254"/>
      <c r="K93" s="2551"/>
      <c r="L93" s="913" t="s">
        <v>1623</v>
      </c>
    </row>
    <row r="94" spans="1:16" ht="20.100000000000001" customHeight="1" x14ac:dyDescent="0.25">
      <c r="A94" s="1868">
        <v>43160</v>
      </c>
      <c r="B94" s="1871" t="s">
        <v>12</v>
      </c>
      <c r="C94" s="1866">
        <v>220</v>
      </c>
      <c r="D94" s="1866">
        <f>+C94*(100-E94)/100</f>
        <v>154</v>
      </c>
      <c r="E94" s="1866">
        <v>30</v>
      </c>
      <c r="F94" s="1866"/>
      <c r="G94" s="1866">
        <v>140</v>
      </c>
      <c r="H94" s="1866"/>
      <c r="I94" s="1866"/>
      <c r="J94" s="1883"/>
      <c r="K94" s="2471"/>
      <c r="L94" s="234" t="s">
        <v>2097</v>
      </c>
    </row>
    <row r="95" spans="1:16" x14ac:dyDescent="0.25">
      <c r="A95" s="59">
        <v>43267</v>
      </c>
      <c r="B95" s="60" t="s">
        <v>12</v>
      </c>
      <c r="C95" s="329">
        <v>185</v>
      </c>
      <c r="D95" s="1667">
        <f>+C95*(100-E95)/100</f>
        <v>120.25</v>
      </c>
      <c r="E95" s="329">
        <v>35</v>
      </c>
      <c r="F95" s="329"/>
      <c r="G95" s="329">
        <v>115</v>
      </c>
      <c r="H95" s="329"/>
      <c r="I95" s="329"/>
      <c r="J95" s="329"/>
      <c r="K95" s="2566"/>
      <c r="L95" s="367" t="s">
        <v>1623</v>
      </c>
    </row>
    <row r="96" spans="1:16" x14ac:dyDescent="0.25">
      <c r="A96" s="1644">
        <v>43279</v>
      </c>
      <c r="B96" s="1645" t="s">
        <v>4</v>
      </c>
      <c r="C96" s="3482" t="s">
        <v>3583</v>
      </c>
      <c r="D96" s="3505"/>
      <c r="E96" s="3505"/>
      <c r="F96" s="3505"/>
      <c r="G96" s="3505"/>
      <c r="H96" s="3505"/>
      <c r="I96" s="3505"/>
      <c r="J96" s="3483"/>
      <c r="K96" s="2485"/>
      <c r="L96" s="234"/>
    </row>
    <row r="97" spans="1:12" x14ac:dyDescent="0.25">
      <c r="A97" s="22">
        <v>43290</v>
      </c>
      <c r="B97" s="11" t="s">
        <v>496</v>
      </c>
      <c r="C97" s="3482" t="s">
        <v>2665</v>
      </c>
      <c r="D97" s="3505"/>
      <c r="E97" s="3505"/>
      <c r="F97" s="3505"/>
      <c r="G97" s="3505"/>
      <c r="H97" s="3505"/>
      <c r="I97" s="3505"/>
      <c r="J97" s="3483"/>
      <c r="K97" s="2485"/>
      <c r="L97" s="234"/>
    </row>
    <row r="98" spans="1:12" ht="20.100000000000001" customHeight="1" x14ac:dyDescent="0.25">
      <c r="A98" s="22">
        <v>43315</v>
      </c>
      <c r="B98" s="11" t="s">
        <v>186</v>
      </c>
      <c r="C98" s="370"/>
      <c r="D98" s="368"/>
      <c r="E98" s="370"/>
      <c r="F98" s="370"/>
      <c r="G98" s="370"/>
      <c r="H98" s="370">
        <v>5500</v>
      </c>
      <c r="I98" s="370">
        <v>100</v>
      </c>
      <c r="J98" s="370"/>
      <c r="K98" s="2471"/>
      <c r="L98" s="234"/>
    </row>
    <row r="99" spans="1:12" ht="20.100000000000001" customHeight="1" x14ac:dyDescent="0.25">
      <c r="A99" s="1668">
        <v>43316</v>
      </c>
      <c r="B99" s="1669" t="s">
        <v>12</v>
      </c>
      <c r="C99" s="370">
        <v>190</v>
      </c>
      <c r="D99" s="368">
        <f>+C99*(100-E99)/100</f>
        <v>133</v>
      </c>
      <c r="E99" s="370">
        <v>30</v>
      </c>
      <c r="F99" s="370"/>
      <c r="G99" s="370">
        <v>105</v>
      </c>
      <c r="H99" s="370"/>
      <c r="I99" s="370"/>
      <c r="J99" s="370"/>
      <c r="K99" s="2471"/>
      <c r="L99" s="234" t="s">
        <v>2668</v>
      </c>
    </row>
    <row r="100" spans="1:12" ht="20.100000000000001" customHeight="1" x14ac:dyDescent="0.25">
      <c r="A100" s="1768">
        <v>43368</v>
      </c>
      <c r="B100" s="1769" t="s">
        <v>4</v>
      </c>
      <c r="C100" s="3482" t="s">
        <v>3584</v>
      </c>
      <c r="D100" s="3505"/>
      <c r="E100" s="3505"/>
      <c r="F100" s="3505"/>
      <c r="G100" s="3505"/>
      <c r="H100" s="3505"/>
      <c r="I100" s="3505"/>
      <c r="J100" s="3483"/>
      <c r="K100" s="2485"/>
      <c r="L100" s="234"/>
    </row>
    <row r="101" spans="1:12" ht="48" customHeight="1" x14ac:dyDescent="0.25">
      <c r="A101" s="22">
        <v>43373</v>
      </c>
      <c r="B101" s="11" t="s">
        <v>14</v>
      </c>
      <c r="C101" s="3614" t="s">
        <v>2746</v>
      </c>
      <c r="D101" s="3733"/>
      <c r="E101" s="3733"/>
      <c r="F101" s="3733"/>
      <c r="G101" s="3733"/>
      <c r="H101" s="3733"/>
      <c r="I101" s="3733"/>
      <c r="J101" s="3615"/>
      <c r="K101" s="2563"/>
      <c r="L101" s="234"/>
    </row>
    <row r="102" spans="1:12" ht="93.75" customHeight="1" x14ac:dyDescent="0.25">
      <c r="A102" s="1254">
        <v>43381</v>
      </c>
      <c r="B102" s="1255" t="s">
        <v>31</v>
      </c>
      <c r="C102" s="3659" t="s">
        <v>2769</v>
      </c>
      <c r="D102" s="3739"/>
      <c r="E102" s="3739"/>
      <c r="F102" s="3739"/>
      <c r="G102" s="3739"/>
      <c r="H102" s="3739"/>
      <c r="I102" s="3739"/>
      <c r="J102" s="3740"/>
      <c r="K102" s="2585"/>
      <c r="L102" s="1586" t="s">
        <v>2066</v>
      </c>
    </row>
    <row r="103" spans="1:12" ht="29.25" customHeight="1" x14ac:dyDescent="0.25">
      <c r="A103" s="22">
        <v>43388</v>
      </c>
      <c r="B103" s="11" t="s">
        <v>186</v>
      </c>
      <c r="C103" s="370"/>
      <c r="D103" s="368"/>
      <c r="E103" s="370"/>
      <c r="F103" s="370"/>
      <c r="G103" s="370"/>
      <c r="H103" s="370">
        <v>4810</v>
      </c>
      <c r="I103" s="370">
        <v>100</v>
      </c>
      <c r="J103" s="370"/>
      <c r="K103" s="2471"/>
      <c r="L103" s="234"/>
    </row>
    <row r="104" spans="1:12" ht="31.5" x14ac:dyDescent="0.25">
      <c r="A104" s="22">
        <v>43389</v>
      </c>
      <c r="B104" s="11" t="s">
        <v>12</v>
      </c>
      <c r="C104" s="370">
        <v>180</v>
      </c>
      <c r="D104" s="368">
        <f>+C104*(100-E104)/100</f>
        <v>126</v>
      </c>
      <c r="E104" s="256">
        <v>30</v>
      </c>
      <c r="F104" s="370"/>
      <c r="G104" s="370">
        <v>110</v>
      </c>
      <c r="H104" s="370"/>
      <c r="I104" s="370"/>
      <c r="J104" s="370"/>
      <c r="K104" s="2471"/>
      <c r="L104" s="234" t="s">
        <v>2775</v>
      </c>
    </row>
    <row r="105" spans="1:12" x14ac:dyDescent="0.25">
      <c r="A105" s="22">
        <v>43390</v>
      </c>
      <c r="B105" s="11" t="s">
        <v>186</v>
      </c>
      <c r="C105" s="370"/>
      <c r="D105" s="368"/>
      <c r="E105" s="370"/>
      <c r="F105" s="370"/>
      <c r="G105" s="370"/>
      <c r="H105" s="370">
        <v>4970</v>
      </c>
      <c r="I105" s="370">
        <v>99</v>
      </c>
      <c r="J105" s="370"/>
      <c r="K105" s="2471"/>
      <c r="L105" s="234"/>
    </row>
    <row r="106" spans="1:12" ht="34.5" customHeight="1" x14ac:dyDescent="0.25">
      <c r="A106" s="22">
        <v>43397</v>
      </c>
      <c r="B106" s="11" t="s">
        <v>14</v>
      </c>
      <c r="C106" s="3614" t="s">
        <v>2790</v>
      </c>
      <c r="D106" s="3733"/>
      <c r="E106" s="3733"/>
      <c r="F106" s="3733"/>
      <c r="G106" s="3733"/>
      <c r="H106" s="3733"/>
      <c r="I106" s="3733"/>
      <c r="J106" s="3615"/>
      <c r="K106" s="2563"/>
      <c r="L106" s="234"/>
    </row>
    <row r="107" spans="1:12" x14ac:dyDescent="0.25">
      <c r="A107" s="3459">
        <v>43399</v>
      </c>
      <c r="B107" s="11" t="s">
        <v>12</v>
      </c>
      <c r="C107" s="370">
        <v>235</v>
      </c>
      <c r="D107" s="368">
        <f>+C107*(100-E107)/100</f>
        <v>164.5</v>
      </c>
      <c r="E107" s="370">
        <v>30</v>
      </c>
      <c r="F107" s="370"/>
      <c r="G107" s="370">
        <v>115</v>
      </c>
      <c r="H107" s="370"/>
      <c r="I107" s="370"/>
      <c r="J107" s="370"/>
      <c r="K107" s="2471"/>
      <c r="L107" s="234" t="s">
        <v>2789</v>
      </c>
    </row>
    <row r="108" spans="1:12" x14ac:dyDescent="0.25">
      <c r="A108" s="3460"/>
      <c r="B108" s="11" t="s">
        <v>186</v>
      </c>
      <c r="C108" s="370"/>
      <c r="D108" s="368"/>
      <c r="E108" s="370"/>
      <c r="F108" s="370"/>
      <c r="G108" s="370"/>
      <c r="H108" s="370">
        <v>5190</v>
      </c>
      <c r="I108" s="370">
        <v>88</v>
      </c>
      <c r="J108" s="370"/>
      <c r="K108" s="2471"/>
      <c r="L108" s="234"/>
    </row>
    <row r="109" spans="1:12" ht="16.5" thickBot="1" x14ac:dyDescent="0.3">
      <c r="A109" s="1863">
        <v>43408</v>
      </c>
      <c r="B109" s="1878" t="s">
        <v>186</v>
      </c>
      <c r="C109" s="252"/>
      <c r="D109" s="1865"/>
      <c r="E109" s="252"/>
      <c r="F109" s="252"/>
      <c r="G109" s="252"/>
      <c r="H109" s="252">
        <v>5390</v>
      </c>
      <c r="I109" s="252">
        <v>100</v>
      </c>
      <c r="J109" s="252"/>
      <c r="K109" s="2483"/>
      <c r="L109" s="1089" t="s">
        <v>40</v>
      </c>
    </row>
    <row r="110" spans="1:12" ht="20.100000000000001" customHeight="1" thickTop="1" x14ac:dyDescent="0.25">
      <c r="A110" s="39">
        <v>43472</v>
      </c>
      <c r="B110" s="40" t="s">
        <v>12</v>
      </c>
      <c r="C110" s="1872">
        <v>215</v>
      </c>
      <c r="D110" s="1872">
        <f>+C110*(100-E110)/100</f>
        <v>118.25</v>
      </c>
      <c r="E110" s="1872">
        <v>45</v>
      </c>
      <c r="F110" s="1872"/>
      <c r="G110" s="1872">
        <v>150</v>
      </c>
      <c r="H110" s="1872"/>
      <c r="I110" s="1872"/>
      <c r="J110" s="254"/>
      <c r="K110" s="2551"/>
      <c r="L110" s="913" t="s">
        <v>2710</v>
      </c>
    </row>
    <row r="111" spans="1:12" ht="20.100000000000001" customHeight="1" x14ac:dyDescent="0.25">
      <c r="A111" s="22">
        <v>43574</v>
      </c>
      <c r="B111" s="11"/>
      <c r="C111" s="370"/>
      <c r="D111" s="368"/>
      <c r="E111" s="370"/>
      <c r="F111" s="370"/>
      <c r="G111" s="370"/>
      <c r="H111" s="370">
        <v>5475</v>
      </c>
      <c r="I111" s="370">
        <v>100</v>
      </c>
      <c r="J111" s="370"/>
      <c r="K111" s="2471"/>
      <c r="L111" s="234" t="s">
        <v>40</v>
      </c>
    </row>
    <row r="112" spans="1:12" x14ac:dyDescent="0.25">
      <c r="A112" s="22">
        <v>43577</v>
      </c>
      <c r="B112" s="11" t="s">
        <v>12</v>
      </c>
      <c r="C112" s="370">
        <v>215</v>
      </c>
      <c r="D112" s="368">
        <f>+C112*(100-E112)/100</f>
        <v>118.25</v>
      </c>
      <c r="E112" s="370">
        <v>45</v>
      </c>
      <c r="F112" s="370"/>
      <c r="G112" s="370">
        <v>130</v>
      </c>
      <c r="H112" s="370"/>
      <c r="I112" s="370"/>
      <c r="J112" s="370"/>
      <c r="K112" s="2471"/>
      <c r="L112" s="234" t="s">
        <v>2668</v>
      </c>
    </row>
    <row r="113" spans="1:12" x14ac:dyDescent="0.25">
      <c r="A113" s="22">
        <v>43714</v>
      </c>
      <c r="B113" s="11" t="s">
        <v>186</v>
      </c>
      <c r="C113" s="370"/>
      <c r="D113" s="368"/>
      <c r="E113" s="370"/>
      <c r="F113" s="370"/>
      <c r="G113" s="370"/>
      <c r="H113" s="370">
        <v>5415</v>
      </c>
      <c r="I113" s="370">
        <v>100</v>
      </c>
      <c r="J113" s="370"/>
      <c r="K113" s="2471"/>
      <c r="L113" s="359" t="s">
        <v>336</v>
      </c>
    </row>
    <row r="114" spans="1:12" x14ac:dyDescent="0.25">
      <c r="A114" s="2094">
        <v>43735</v>
      </c>
      <c r="B114" s="2093" t="s">
        <v>12</v>
      </c>
      <c r="C114" s="256">
        <v>170</v>
      </c>
      <c r="D114" s="2095">
        <f>+C114*(100-E114)/100</f>
        <v>93.5</v>
      </c>
      <c r="E114" s="256">
        <v>45</v>
      </c>
      <c r="F114" s="256" t="s">
        <v>159</v>
      </c>
      <c r="G114" s="256">
        <v>130</v>
      </c>
      <c r="H114" s="256"/>
      <c r="I114" s="256"/>
      <c r="J114" s="256"/>
      <c r="K114" s="2550"/>
      <c r="L114" s="359" t="s">
        <v>3211</v>
      </c>
    </row>
    <row r="115" spans="1:12" ht="49.5" customHeight="1" x14ac:dyDescent="0.25">
      <c r="A115" s="2137">
        <v>43758</v>
      </c>
      <c r="B115" s="2138" t="s">
        <v>14</v>
      </c>
      <c r="C115" s="3726" t="s">
        <v>3275</v>
      </c>
      <c r="D115" s="3964"/>
      <c r="E115" s="3964"/>
      <c r="F115" s="3964"/>
      <c r="G115" s="3964"/>
      <c r="H115" s="3964"/>
      <c r="I115" s="3964"/>
      <c r="J115" s="3965"/>
      <c r="K115" s="2612"/>
      <c r="L115" s="721"/>
    </row>
    <row r="116" spans="1:12" x14ac:dyDescent="0.25">
      <c r="A116" s="22">
        <v>43763</v>
      </c>
      <c r="B116" s="11" t="s">
        <v>33</v>
      </c>
      <c r="C116" s="3482" t="s">
        <v>3274</v>
      </c>
      <c r="D116" s="3505"/>
      <c r="E116" s="3505"/>
      <c r="F116" s="3505"/>
      <c r="G116" s="3505"/>
      <c r="H116" s="3505"/>
      <c r="I116" s="3505"/>
      <c r="J116" s="3483"/>
      <c r="K116" s="2485"/>
      <c r="L116" s="234"/>
    </row>
    <row r="117" spans="1:12" ht="85.5" customHeight="1" x14ac:dyDescent="0.25">
      <c r="A117" s="1254">
        <v>43746</v>
      </c>
      <c r="B117" s="1255" t="s">
        <v>31</v>
      </c>
      <c r="C117" s="3659" t="s">
        <v>3267</v>
      </c>
      <c r="D117" s="3739"/>
      <c r="E117" s="3739"/>
      <c r="F117" s="3739"/>
      <c r="G117" s="3739"/>
      <c r="H117" s="3739"/>
      <c r="I117" s="3739"/>
      <c r="J117" s="3740"/>
      <c r="K117" s="2585"/>
      <c r="L117" s="1586" t="s">
        <v>2066</v>
      </c>
    </row>
    <row r="118" spans="1:12" ht="20.100000000000001" customHeight="1" x14ac:dyDescent="0.25">
      <c r="A118" s="2153">
        <v>43785</v>
      </c>
      <c r="B118" s="2152" t="s">
        <v>12</v>
      </c>
      <c r="C118" s="256">
        <v>105</v>
      </c>
      <c r="D118" s="2154">
        <f>+C118*(100-E118)/100</f>
        <v>47.25</v>
      </c>
      <c r="E118" s="256">
        <v>55</v>
      </c>
      <c r="F118" s="256"/>
      <c r="G118" s="256">
        <v>110</v>
      </c>
      <c r="H118" s="256"/>
      <c r="I118" s="256"/>
      <c r="J118" s="256"/>
      <c r="K118" s="2550"/>
      <c r="L118" s="359" t="s">
        <v>22</v>
      </c>
    </row>
    <row r="119" spans="1:12" ht="20.100000000000001" customHeight="1" x14ac:dyDescent="0.25">
      <c r="A119" s="2160">
        <v>43787</v>
      </c>
      <c r="B119" s="2159" t="s">
        <v>186</v>
      </c>
      <c r="C119" s="256"/>
      <c r="D119" s="2161"/>
      <c r="E119" s="256"/>
      <c r="F119" s="256"/>
      <c r="G119" s="256"/>
      <c r="H119" s="256">
        <v>4885</v>
      </c>
      <c r="I119" s="256">
        <v>100</v>
      </c>
      <c r="J119" s="256"/>
      <c r="K119" s="2550"/>
      <c r="L119" s="359" t="s">
        <v>3278</v>
      </c>
    </row>
    <row r="120" spans="1:12" ht="20.100000000000001" customHeight="1" x14ac:dyDescent="0.25">
      <c r="A120" s="2186">
        <v>43805</v>
      </c>
      <c r="B120" s="2185" t="s">
        <v>186</v>
      </c>
      <c r="C120" s="256"/>
      <c r="D120" s="2187"/>
      <c r="E120" s="256"/>
      <c r="F120" s="325"/>
      <c r="G120" s="256"/>
      <c r="H120" s="256">
        <v>4580</v>
      </c>
      <c r="I120" s="256">
        <v>86</v>
      </c>
      <c r="J120" s="256"/>
      <c r="K120" s="2550"/>
      <c r="L120" s="2190" t="s">
        <v>3311</v>
      </c>
    </row>
    <row r="121" spans="1:12" ht="25.5" customHeight="1" x14ac:dyDescent="0.25">
      <c r="A121" s="22">
        <v>43827</v>
      </c>
      <c r="B121" s="11" t="s">
        <v>14</v>
      </c>
      <c r="C121" s="3473" t="s">
        <v>3381</v>
      </c>
      <c r="D121" s="3474"/>
      <c r="E121" s="3474"/>
      <c r="F121" s="3474"/>
      <c r="G121" s="3474"/>
      <c r="H121" s="3474"/>
      <c r="I121" s="3474"/>
      <c r="J121" s="3475"/>
      <c r="K121" s="2465"/>
      <c r="L121" s="234"/>
    </row>
    <row r="122" spans="1:12" ht="25.5" customHeight="1" x14ac:dyDescent="0.25">
      <c r="A122" s="22">
        <v>43894</v>
      </c>
      <c r="B122" s="11" t="s">
        <v>14</v>
      </c>
      <c r="C122" s="3473" t="s">
        <v>3466</v>
      </c>
      <c r="D122" s="3474"/>
      <c r="E122" s="3474"/>
      <c r="F122" s="3474"/>
      <c r="G122" s="3474"/>
      <c r="H122" s="3474"/>
      <c r="I122" s="3474"/>
      <c r="J122" s="3475"/>
      <c r="K122" s="2465"/>
      <c r="L122" s="234"/>
    </row>
    <row r="123" spans="1:12" ht="20.100000000000001" customHeight="1" x14ac:dyDescent="0.25">
      <c r="A123" s="22">
        <v>43895</v>
      </c>
      <c r="B123" s="11" t="s">
        <v>12</v>
      </c>
      <c r="C123" s="370">
        <v>81</v>
      </c>
      <c r="D123" s="368">
        <f>+C123*(100-E123)/100</f>
        <v>64.8</v>
      </c>
      <c r="E123" s="370">
        <v>20</v>
      </c>
      <c r="F123" s="370" t="s">
        <v>159</v>
      </c>
      <c r="G123" s="370">
        <v>135</v>
      </c>
      <c r="H123" s="370"/>
      <c r="I123" s="370"/>
      <c r="J123" s="370"/>
      <c r="K123" s="2471"/>
      <c r="L123" s="234" t="s">
        <v>2900</v>
      </c>
    </row>
    <row r="124" spans="1:12" ht="20.100000000000001" customHeight="1" x14ac:dyDescent="0.25">
      <c r="A124" s="22">
        <v>43898</v>
      </c>
      <c r="B124" s="11" t="s">
        <v>14</v>
      </c>
      <c r="C124" s="3473" t="s">
        <v>15</v>
      </c>
      <c r="D124" s="3474"/>
      <c r="E124" s="3474"/>
      <c r="F124" s="3474"/>
      <c r="G124" s="3474"/>
      <c r="H124" s="3474"/>
      <c r="I124" s="3474"/>
      <c r="J124" s="3475"/>
      <c r="K124" s="2465"/>
      <c r="L124" s="234"/>
    </row>
    <row r="125" spans="1:12" ht="47.25" customHeight="1" x14ac:dyDescent="0.25">
      <c r="A125" s="22">
        <v>43903</v>
      </c>
      <c r="B125" s="11" t="s">
        <v>14</v>
      </c>
      <c r="C125" s="3614" t="s">
        <v>3518</v>
      </c>
      <c r="D125" s="3733"/>
      <c r="E125" s="3733"/>
      <c r="F125" s="3733"/>
      <c r="G125" s="3733"/>
      <c r="H125" s="3733"/>
      <c r="I125" s="3733"/>
      <c r="J125" s="3615"/>
      <c r="K125" s="2563"/>
      <c r="L125" s="234"/>
    </row>
    <row r="126" spans="1:12" ht="20.100000000000001" customHeight="1" x14ac:dyDescent="0.25">
      <c r="A126" s="22">
        <v>43910</v>
      </c>
      <c r="B126" s="11" t="s">
        <v>186</v>
      </c>
      <c r="C126" s="370"/>
      <c r="D126" s="368">
        <f>+C126*(100-E126)/100</f>
        <v>0</v>
      </c>
      <c r="E126" s="370"/>
      <c r="F126" s="370"/>
      <c r="G126" s="370"/>
      <c r="H126" s="370"/>
      <c r="I126" s="370"/>
      <c r="J126" s="370">
        <v>4146</v>
      </c>
      <c r="K126" s="2471"/>
      <c r="L126" s="234" t="s">
        <v>3517</v>
      </c>
    </row>
    <row r="127" spans="1:12" ht="37.5" customHeight="1" x14ac:dyDescent="0.25">
      <c r="A127" s="22">
        <v>43915</v>
      </c>
      <c r="B127" s="11" t="s">
        <v>14</v>
      </c>
      <c r="C127" s="3473" t="s">
        <v>3523</v>
      </c>
      <c r="D127" s="3474"/>
      <c r="E127" s="3474"/>
      <c r="F127" s="3474"/>
      <c r="G127" s="3474"/>
      <c r="H127" s="3474"/>
      <c r="I127" s="3474"/>
      <c r="J127" s="3475"/>
      <c r="K127" s="2465"/>
      <c r="L127" s="234"/>
    </row>
    <row r="128" spans="1:12" ht="31.5" customHeight="1" x14ac:dyDescent="0.25">
      <c r="A128" s="22">
        <v>43915</v>
      </c>
      <c r="B128" s="11" t="s">
        <v>14</v>
      </c>
      <c r="C128" s="3473" t="s">
        <v>3522</v>
      </c>
      <c r="D128" s="3474"/>
      <c r="E128" s="3474"/>
      <c r="F128" s="3474"/>
      <c r="G128" s="3474"/>
      <c r="H128" s="3474"/>
      <c r="I128" s="3474"/>
      <c r="J128" s="3475"/>
      <c r="K128" s="2465"/>
      <c r="L128" s="234"/>
    </row>
    <row r="129" spans="1:12" ht="54" customHeight="1" x14ac:dyDescent="0.25">
      <c r="A129" s="22">
        <v>43919</v>
      </c>
      <c r="B129" s="11" t="s">
        <v>14</v>
      </c>
      <c r="C129" s="3614" t="s">
        <v>3540</v>
      </c>
      <c r="D129" s="3733"/>
      <c r="E129" s="3733"/>
      <c r="F129" s="3733"/>
      <c r="G129" s="3733"/>
      <c r="H129" s="3733"/>
      <c r="I129" s="3733"/>
      <c r="J129" s="3615"/>
      <c r="K129" s="2563"/>
      <c r="L129" s="974" t="s">
        <v>3527</v>
      </c>
    </row>
    <row r="130" spans="1:12" ht="20.100000000000001" customHeight="1" x14ac:dyDescent="0.25">
      <c r="A130" s="2410">
        <v>43920</v>
      </c>
      <c r="B130" s="2306" t="s">
        <v>4</v>
      </c>
      <c r="C130" s="2311"/>
      <c r="D130" s="2307"/>
      <c r="E130" s="2311">
        <v>20</v>
      </c>
      <c r="F130" s="2311"/>
      <c r="G130" s="2311"/>
      <c r="H130" s="2311"/>
      <c r="I130" s="2311"/>
      <c r="J130" s="2311"/>
      <c r="K130" s="2602"/>
      <c r="L130" s="2313"/>
    </row>
    <row r="131" spans="1:12" x14ac:dyDescent="0.25">
      <c r="A131" s="2410">
        <v>43951</v>
      </c>
      <c r="B131" s="2306" t="s">
        <v>4</v>
      </c>
      <c r="C131" s="2311"/>
      <c r="D131" s="2307"/>
      <c r="E131" s="2311">
        <v>20</v>
      </c>
      <c r="F131" s="2311"/>
      <c r="G131" s="2311"/>
      <c r="H131" s="2311"/>
      <c r="I131" s="2311"/>
      <c r="J131" s="2311"/>
      <c r="K131" s="2602"/>
      <c r="L131" s="2313"/>
    </row>
    <row r="132" spans="1:12" ht="20.100000000000001" customHeight="1" x14ac:dyDescent="0.25">
      <c r="A132" s="2410">
        <v>43981</v>
      </c>
      <c r="B132" s="2306" t="s">
        <v>4</v>
      </c>
      <c r="C132" s="2311"/>
      <c r="D132" s="2307"/>
      <c r="E132" s="2311">
        <v>25</v>
      </c>
      <c r="F132" s="2311"/>
      <c r="G132" s="2311"/>
      <c r="H132" s="2311"/>
      <c r="I132" s="2311"/>
      <c r="J132" s="2311"/>
      <c r="K132" s="2602"/>
      <c r="L132" s="2313"/>
    </row>
    <row r="133" spans="1:12" x14ac:dyDescent="0.25">
      <c r="A133" s="22">
        <v>43996</v>
      </c>
      <c r="B133" s="11" t="s">
        <v>12</v>
      </c>
      <c r="C133" s="370">
        <v>120</v>
      </c>
      <c r="D133" s="368">
        <f>+C133*(100-E133)/100</f>
        <v>90</v>
      </c>
      <c r="E133" s="370">
        <v>25</v>
      </c>
      <c r="F133" s="370" t="s">
        <v>159</v>
      </c>
      <c r="G133" s="370">
        <v>120</v>
      </c>
      <c r="H133" s="370"/>
      <c r="I133" s="370"/>
      <c r="J133" s="370"/>
      <c r="K133" s="2471"/>
      <c r="L133" s="234" t="s">
        <v>3671</v>
      </c>
    </row>
    <row r="134" spans="1:12" x14ac:dyDescent="0.25">
      <c r="A134" s="2410">
        <v>44012</v>
      </c>
      <c r="B134" s="2306" t="s">
        <v>4</v>
      </c>
      <c r="C134" s="2311"/>
      <c r="D134" s="2307"/>
      <c r="E134" s="2311">
        <v>25</v>
      </c>
      <c r="F134" s="2311"/>
      <c r="G134" s="2311"/>
      <c r="H134" s="2311"/>
      <c r="I134" s="2311"/>
      <c r="J134" s="2311"/>
      <c r="K134" s="2602"/>
      <c r="L134" s="2313"/>
    </row>
    <row r="135" spans="1:12" x14ac:dyDescent="0.25">
      <c r="A135" s="2410">
        <v>44042</v>
      </c>
      <c r="B135" s="2306" t="s">
        <v>4</v>
      </c>
      <c r="C135" s="2311"/>
      <c r="D135" s="2307"/>
      <c r="E135" s="2311">
        <v>30</v>
      </c>
      <c r="F135" s="2311"/>
      <c r="G135" s="2311"/>
      <c r="H135" s="2311"/>
      <c r="I135" s="2311"/>
      <c r="J135" s="2311"/>
      <c r="K135" s="2852"/>
      <c r="L135" s="2313"/>
    </row>
    <row r="136" spans="1:12" x14ac:dyDescent="0.25">
      <c r="A136" s="22">
        <v>44068</v>
      </c>
      <c r="B136" s="11" t="s">
        <v>186</v>
      </c>
      <c r="C136" s="370"/>
      <c r="D136" s="368" t="s">
        <v>301</v>
      </c>
      <c r="E136" s="370"/>
      <c r="F136" s="370"/>
      <c r="G136" s="370"/>
      <c r="H136" s="370">
        <v>5430</v>
      </c>
      <c r="I136" s="370">
        <v>100</v>
      </c>
      <c r="J136" s="370"/>
      <c r="K136" s="2471"/>
      <c r="L136" s="234" t="s">
        <v>3899</v>
      </c>
    </row>
    <row r="137" spans="1:12" x14ac:dyDescent="0.25">
      <c r="A137" s="2410">
        <v>44073</v>
      </c>
      <c r="B137" s="2306" t="s">
        <v>4</v>
      </c>
      <c r="C137" s="2311"/>
      <c r="D137" s="2307"/>
      <c r="E137" s="2311">
        <v>30</v>
      </c>
      <c r="F137" s="2311"/>
      <c r="G137" s="2311"/>
      <c r="H137" s="2311"/>
      <c r="I137" s="2311"/>
      <c r="J137" s="2311"/>
      <c r="K137" s="2885"/>
      <c r="L137" s="2313"/>
    </row>
    <row r="138" spans="1:12" x14ac:dyDescent="0.25">
      <c r="A138" s="2410">
        <v>44104</v>
      </c>
      <c r="B138" s="2306" t="s">
        <v>4</v>
      </c>
      <c r="C138" s="2311"/>
      <c r="D138" s="2307"/>
      <c r="E138" s="2311">
        <v>30</v>
      </c>
      <c r="F138" s="2311"/>
      <c r="G138" s="2311"/>
      <c r="H138" s="2311"/>
      <c r="I138" s="2311"/>
      <c r="J138" s="2311"/>
      <c r="K138" s="3126"/>
      <c r="L138" s="2313"/>
    </row>
    <row r="139" spans="1:12" x14ac:dyDescent="0.25">
      <c r="A139" s="22">
        <v>44118</v>
      </c>
      <c r="B139" s="11" t="s">
        <v>16</v>
      </c>
      <c r="C139" s="3473" t="s">
        <v>3982</v>
      </c>
      <c r="D139" s="3474"/>
      <c r="E139" s="3474"/>
      <c r="F139" s="3474"/>
      <c r="G139" s="3474"/>
      <c r="H139" s="3474"/>
      <c r="I139" s="3474"/>
      <c r="J139" s="3475"/>
      <c r="K139" s="2471"/>
      <c r="L139" s="234"/>
    </row>
    <row r="140" spans="1:12" ht="26.25" customHeight="1" x14ac:dyDescent="0.25">
      <c r="A140" s="22">
        <v>44124</v>
      </c>
      <c r="B140" s="11" t="s">
        <v>16</v>
      </c>
      <c r="C140" s="3473" t="s">
        <v>3991</v>
      </c>
      <c r="D140" s="3474"/>
      <c r="E140" s="3474"/>
      <c r="F140" s="3474"/>
      <c r="G140" s="3474"/>
      <c r="H140" s="3474"/>
      <c r="I140" s="3474"/>
      <c r="J140" s="3475"/>
      <c r="K140" s="2471"/>
      <c r="L140" s="234"/>
    </row>
    <row r="141" spans="1:12" x14ac:dyDescent="0.25">
      <c r="A141" s="2410">
        <v>44134</v>
      </c>
      <c r="B141" s="2306" t="s">
        <v>4</v>
      </c>
      <c r="C141" s="2311"/>
      <c r="D141" s="2307"/>
      <c r="E141" s="2311">
        <v>30</v>
      </c>
      <c r="F141" s="2311"/>
      <c r="G141" s="2311"/>
      <c r="H141" s="2311"/>
      <c r="I141" s="2311"/>
      <c r="J141" s="2311"/>
      <c r="K141" s="3126"/>
      <c r="L141" s="2313"/>
    </row>
    <row r="142" spans="1:12" x14ac:dyDescent="0.25">
      <c r="A142" s="3019">
        <v>44154</v>
      </c>
      <c r="B142" s="3018" t="s">
        <v>12</v>
      </c>
      <c r="C142" s="256">
        <v>165</v>
      </c>
      <c r="D142" s="3022">
        <f>+C142*(100-E142)/100</f>
        <v>115.5</v>
      </c>
      <c r="E142" s="256">
        <v>30</v>
      </c>
      <c r="F142" s="256"/>
      <c r="G142" s="256">
        <v>110</v>
      </c>
      <c r="H142" s="256"/>
      <c r="I142" s="256"/>
      <c r="J142" s="256"/>
      <c r="K142" s="3021"/>
      <c r="L142" s="359" t="s">
        <v>2668</v>
      </c>
    </row>
    <row r="143" spans="1:12" x14ac:dyDescent="0.25">
      <c r="A143" s="2410">
        <v>44165</v>
      </c>
      <c r="B143" s="2306" t="s">
        <v>4</v>
      </c>
      <c r="C143" s="2311"/>
      <c r="D143" s="2307"/>
      <c r="E143" s="2311">
        <v>30</v>
      </c>
      <c r="F143" s="2311"/>
      <c r="G143" s="2311"/>
      <c r="H143" s="2311"/>
      <c r="I143" s="2311"/>
      <c r="J143" s="2311"/>
      <c r="K143" s="3126"/>
      <c r="L143" s="2313"/>
    </row>
    <row r="144" spans="1:12" x14ac:dyDescent="0.25">
      <c r="A144" s="2410">
        <v>44195</v>
      </c>
      <c r="B144" s="2306" t="s">
        <v>4</v>
      </c>
      <c r="C144" s="2311"/>
      <c r="D144" s="2307"/>
      <c r="E144" s="2311">
        <v>30</v>
      </c>
      <c r="F144" s="2311"/>
      <c r="G144" s="2311"/>
      <c r="H144" s="2311"/>
      <c r="I144" s="2311"/>
      <c r="J144" s="2311"/>
      <c r="K144" s="3126"/>
      <c r="L144" s="2313"/>
    </row>
    <row r="145" spans="1:12" ht="36.75" customHeight="1" x14ac:dyDescent="0.25">
      <c r="A145" s="22">
        <v>44209</v>
      </c>
      <c r="B145" s="11" t="s">
        <v>16</v>
      </c>
      <c r="C145" s="3473" t="s">
        <v>4197</v>
      </c>
      <c r="D145" s="3474"/>
      <c r="E145" s="3474"/>
      <c r="F145" s="3474"/>
      <c r="G145" s="3474"/>
      <c r="H145" s="3474"/>
      <c r="I145" s="3474"/>
      <c r="J145" s="3475"/>
      <c r="L145" s="3056" t="s">
        <v>4198</v>
      </c>
    </row>
    <row r="146" spans="1:12" x14ac:dyDescent="0.25">
      <c r="A146" s="22">
        <v>44216</v>
      </c>
      <c r="B146" s="11" t="s">
        <v>12</v>
      </c>
      <c r="C146" s="23">
        <v>95</v>
      </c>
      <c r="D146" s="2915">
        <f t="shared" ref="D146:D158" si="0">+C146*(100-E146)/100</f>
        <v>57</v>
      </c>
      <c r="E146" s="23">
        <v>40</v>
      </c>
      <c r="F146" s="23" t="s">
        <v>159</v>
      </c>
      <c r="G146" s="23">
        <v>120</v>
      </c>
      <c r="L146" s="3" t="s">
        <v>3198</v>
      </c>
    </row>
    <row r="147" spans="1:12" ht="48" customHeight="1" x14ac:dyDescent="0.25">
      <c r="A147" s="22">
        <v>44218</v>
      </c>
      <c r="B147" s="11" t="s">
        <v>186</v>
      </c>
      <c r="C147" s="108"/>
      <c r="D147" s="2915">
        <f t="shared" si="0"/>
        <v>0</v>
      </c>
      <c r="E147" s="108"/>
      <c r="F147" s="108"/>
      <c r="G147" s="108"/>
      <c r="H147" s="3049">
        <v>5215</v>
      </c>
      <c r="I147" s="3049">
        <v>100</v>
      </c>
      <c r="L147" s="3" t="s">
        <v>4204</v>
      </c>
    </row>
    <row r="148" spans="1:12" x14ac:dyDescent="0.25">
      <c r="A148" s="2410">
        <v>44226</v>
      </c>
      <c r="B148" s="2306" t="s">
        <v>4</v>
      </c>
      <c r="C148" s="2311"/>
      <c r="D148" s="2307"/>
      <c r="E148" s="2311">
        <v>40</v>
      </c>
      <c r="F148" s="2311"/>
      <c r="G148" s="2311"/>
      <c r="H148" s="2311"/>
      <c r="I148" s="2311"/>
      <c r="J148" s="2311"/>
      <c r="K148" s="3126"/>
      <c r="L148" s="2313"/>
    </row>
    <row r="149" spans="1:12" x14ac:dyDescent="0.25">
      <c r="A149" s="2305">
        <v>44242</v>
      </c>
      <c r="B149" s="2306" t="s">
        <v>4</v>
      </c>
      <c r="C149" s="2311"/>
      <c r="D149" s="2307"/>
      <c r="E149" s="2311">
        <v>40</v>
      </c>
      <c r="F149" s="2311"/>
      <c r="G149" s="2311"/>
      <c r="H149" s="2311"/>
      <c r="I149" s="2311"/>
      <c r="J149" s="2311"/>
      <c r="K149" s="3126"/>
      <c r="L149" s="2313"/>
    </row>
    <row r="150" spans="1:12" ht="43.5" customHeight="1" x14ac:dyDescent="0.25">
      <c r="A150" s="22">
        <v>44243</v>
      </c>
      <c r="B150" s="11" t="s">
        <v>14</v>
      </c>
      <c r="C150" s="3473" t="s">
        <v>4238</v>
      </c>
      <c r="D150" s="3474"/>
      <c r="E150" s="3474"/>
      <c r="F150" s="3474"/>
      <c r="G150" s="3474"/>
      <c r="H150" s="3474"/>
      <c r="I150" s="3474"/>
      <c r="J150" s="3475"/>
    </row>
    <row r="151" spans="1:12" x14ac:dyDescent="0.25">
      <c r="A151" s="22"/>
      <c r="B151" s="11"/>
      <c r="D151" s="2915">
        <f t="shared" si="0"/>
        <v>0</v>
      </c>
    </row>
    <row r="152" spans="1:12" x14ac:dyDescent="0.25">
      <c r="A152" s="22"/>
      <c r="B152" s="11"/>
      <c r="D152" s="3120">
        <f t="shared" si="0"/>
        <v>0</v>
      </c>
    </row>
    <row r="153" spans="1:12" x14ac:dyDescent="0.25">
      <c r="A153" s="22"/>
      <c r="B153" s="11"/>
      <c r="D153" s="3120">
        <f t="shared" si="0"/>
        <v>0</v>
      </c>
    </row>
    <row r="154" spans="1:12" x14ac:dyDescent="0.25">
      <c r="A154" s="22"/>
      <c r="B154" s="11"/>
      <c r="D154" s="3120">
        <f t="shared" si="0"/>
        <v>0</v>
      </c>
    </row>
    <row r="155" spans="1:12" x14ac:dyDescent="0.25">
      <c r="A155" s="22"/>
      <c r="B155" s="11"/>
      <c r="D155" s="3120">
        <f t="shared" si="0"/>
        <v>0</v>
      </c>
    </row>
    <row r="156" spans="1:12" x14ac:dyDescent="0.25">
      <c r="A156" s="22"/>
      <c r="B156" s="11"/>
      <c r="D156" s="3120">
        <f t="shared" si="0"/>
        <v>0</v>
      </c>
    </row>
    <row r="157" spans="1:12" x14ac:dyDescent="0.25">
      <c r="A157" s="22"/>
      <c r="B157" s="11"/>
      <c r="D157" s="3120">
        <f t="shared" si="0"/>
        <v>0</v>
      </c>
    </row>
    <row r="158" spans="1:12" x14ac:dyDescent="0.25">
      <c r="A158" s="22"/>
      <c r="B158" s="11"/>
      <c r="D158" s="3120">
        <f t="shared" si="0"/>
        <v>0</v>
      </c>
    </row>
    <row r="159" spans="1:12" x14ac:dyDescent="0.25">
      <c r="A159" s="22"/>
      <c r="B159" s="11"/>
      <c r="D159" s="108"/>
    </row>
    <row r="160" spans="1:12" x14ac:dyDescent="0.25">
      <c r="A160" s="22"/>
      <c r="B160" s="11"/>
      <c r="D160" s="108"/>
    </row>
    <row r="161" spans="1:9" x14ac:dyDescent="0.25">
      <c r="A161" s="22"/>
      <c r="B161" s="11"/>
      <c r="D161" s="108"/>
    </row>
    <row r="162" spans="1:9" x14ac:dyDescent="0.25">
      <c r="A162" s="22"/>
      <c r="B162" s="11"/>
      <c r="D162" s="108"/>
    </row>
    <row r="163" spans="1:9" x14ac:dyDescent="0.25">
      <c r="A163" s="22"/>
      <c r="B163" s="11"/>
      <c r="D163" s="108"/>
    </row>
    <row r="164" spans="1:9" x14ac:dyDescent="0.25">
      <c r="A164" s="22"/>
      <c r="B164" s="11"/>
      <c r="D164" s="108"/>
    </row>
    <row r="165" spans="1:9" x14ac:dyDescent="0.25">
      <c r="A165" s="22"/>
      <c r="B165" s="11"/>
      <c r="C165" s="108"/>
      <c r="D165" s="108"/>
      <c r="E165" s="108"/>
      <c r="F165" s="108"/>
      <c r="G165" s="108"/>
      <c r="H165" s="108"/>
      <c r="I165" s="108"/>
    </row>
    <row r="166" spans="1:9" x14ac:dyDescent="0.25">
      <c r="A166" s="22"/>
      <c r="B166" s="11"/>
      <c r="D166" s="108"/>
    </row>
    <row r="167" spans="1:9" x14ac:dyDescent="0.25">
      <c r="A167" s="22"/>
      <c r="B167" s="11"/>
      <c r="D167" s="108"/>
    </row>
    <row r="168" spans="1:9" x14ac:dyDescent="0.25">
      <c r="A168" s="22"/>
      <c r="B168" s="11"/>
      <c r="D168" s="108"/>
    </row>
    <row r="169" spans="1:9" x14ac:dyDescent="0.25">
      <c r="A169" s="22"/>
      <c r="B169" s="11"/>
      <c r="D169" s="108"/>
    </row>
  </sheetData>
  <autoFilter ref="B6:K6"/>
  <customSheetViews>
    <customSheetView guid="{A61807DE-1A9F-4D9E-AA9C-2C2A4B8D3195}" showAutoFilter="1">
      <pane ySplit="6" topLeftCell="A83" activePane="bottomLeft" state="frozen"/>
      <selection pane="bottomLeft" activeCell="J92" sqref="J92"/>
      <pageMargins left="0.7" right="0.7" top="0.75" bottom="0.75" header="0.3" footer="0.3"/>
      <pageSetup paperSize="9" orientation="portrait" r:id="rId1"/>
      <autoFilter ref="B6:B173"/>
    </customSheetView>
    <customSheetView guid="{C5727CAE-36E7-4F5C-A23D-3D3BFC529126}" showAutoFilter="1">
      <pane ySplit="6" topLeftCell="A83" activePane="bottomLeft" state="frozen"/>
      <selection pane="bottomLeft" activeCell="J92" sqref="J92"/>
      <pageMargins left="0.7" right="0.7" top="0.75" bottom="0.75" header="0.3" footer="0.3"/>
      <pageSetup paperSize="9" orientation="portrait" r:id="rId2"/>
      <autoFilter ref="B6:B173"/>
    </customSheetView>
    <customSheetView guid="{DA733677-58EB-43A1-AB08-BCD2B2774334}" showAutoFilter="1">
      <pane ySplit="6" topLeftCell="A83" activePane="bottomLeft" state="frozen"/>
      <selection pane="bottomLeft" activeCell="J92" sqref="J92"/>
      <pageMargins left="0.7" right="0.7" top="0.75" bottom="0.75" header="0.3" footer="0.3"/>
      <pageSetup paperSize="9" orientation="portrait" r:id="rId3"/>
      <autoFilter ref="B6:B173"/>
    </customSheetView>
  </customSheetViews>
  <mergeCells count="77">
    <mergeCell ref="H68:J68"/>
    <mergeCell ref="C140:J140"/>
    <mergeCell ref="C139:J139"/>
    <mergeCell ref="C128:J128"/>
    <mergeCell ref="C129:J129"/>
    <mergeCell ref="C127:J127"/>
    <mergeCell ref="H65:J65"/>
    <mergeCell ref="C124:J124"/>
    <mergeCell ref="C84:J84"/>
    <mergeCell ref="C125:J125"/>
    <mergeCell ref="C42:J42"/>
    <mergeCell ref="C122:J122"/>
    <mergeCell ref="C117:J117"/>
    <mergeCell ref="C116:J116"/>
    <mergeCell ref="C43:J43"/>
    <mergeCell ref="C44:J44"/>
    <mergeCell ref="C63:J63"/>
    <mergeCell ref="C60:J60"/>
    <mergeCell ref="H58:I58"/>
    <mergeCell ref="C52:J52"/>
    <mergeCell ref="C121:J121"/>
    <mergeCell ref="C55:J55"/>
    <mergeCell ref="C37:J37"/>
    <mergeCell ref="C106:J106"/>
    <mergeCell ref="A50:A51"/>
    <mergeCell ref="C48:J48"/>
    <mergeCell ref="C115:J115"/>
    <mergeCell ref="A107:A108"/>
    <mergeCell ref="C101:J101"/>
    <mergeCell ref="C81:J81"/>
    <mergeCell ref="C100:J100"/>
    <mergeCell ref="C96:J96"/>
    <mergeCell ref="C102:J102"/>
    <mergeCell ref="C97:J97"/>
    <mergeCell ref="C89:J89"/>
    <mergeCell ref="C85:J85"/>
    <mergeCell ref="C76:J76"/>
    <mergeCell ref="C72:J72"/>
    <mergeCell ref="C7:J7"/>
    <mergeCell ref="A1:L1"/>
    <mergeCell ref="A2:B2"/>
    <mergeCell ref="C2:F2"/>
    <mergeCell ref="G2:H2"/>
    <mergeCell ref="I2:J2"/>
    <mergeCell ref="K2:L2"/>
    <mergeCell ref="C40:J40"/>
    <mergeCell ref="A3:B3"/>
    <mergeCell ref="G3:H3"/>
    <mergeCell ref="I3:J3"/>
    <mergeCell ref="C27:J27"/>
    <mergeCell ref="C32:J32"/>
    <mergeCell ref="A5:B5"/>
    <mergeCell ref="C15:J15"/>
    <mergeCell ref="C3:F3"/>
    <mergeCell ref="A4:B4"/>
    <mergeCell ref="A22:A23"/>
    <mergeCell ref="I4:J4"/>
    <mergeCell ref="C4:F4"/>
    <mergeCell ref="G4:H4"/>
    <mergeCell ref="A29:A30"/>
    <mergeCell ref="C31:J31"/>
    <mergeCell ref="C150:J150"/>
    <mergeCell ref="C145:J145"/>
    <mergeCell ref="K3:L3"/>
    <mergeCell ref="K4:L4"/>
    <mergeCell ref="K5:L5"/>
    <mergeCell ref="C33:J33"/>
    <mergeCell ref="C5:F5"/>
    <mergeCell ref="C24:J24"/>
    <mergeCell ref="C26:J26"/>
    <mergeCell ref="C19:J19"/>
    <mergeCell ref="I5:J5"/>
    <mergeCell ref="C20:J20"/>
    <mergeCell ref="H62:J62"/>
    <mergeCell ref="C35:J35"/>
    <mergeCell ref="C34:J34"/>
    <mergeCell ref="C41:J41"/>
  </mergeCells>
  <hyperlinks>
    <hyperlink ref="B44" r:id="rId4"/>
    <hyperlink ref="B63" r:id="rId5"/>
  </hyperlinks>
  <pageMargins left="0.7" right="0.7" top="0.75" bottom="0.75" header="0.3" footer="0.3"/>
  <pageSetup paperSize="9" orientation="portrait" r:id="rId6"/>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rgb="FF339966"/>
  </sheetPr>
  <dimension ref="A1:L145"/>
  <sheetViews>
    <sheetView zoomScaleNormal="100" workbookViewId="0">
      <pane ySplit="6" topLeftCell="A124" activePane="bottomLeft" state="frozen"/>
      <selection activeCell="C163" sqref="C163:J163"/>
      <selection pane="bottomLeft" activeCell="L135" sqref="L135"/>
    </sheetView>
  </sheetViews>
  <sheetFormatPr defaultRowHeight="15.75" x14ac:dyDescent="0.25"/>
  <cols>
    <col min="1" max="1" width="11" style="24" customWidth="1"/>
    <col min="2" max="7" width="10.140625" style="23" customWidth="1"/>
    <col min="8" max="8" width="11.85546875" style="23" customWidth="1"/>
    <col min="9" max="9" width="11.140625" style="23" customWidth="1"/>
    <col min="10" max="10" width="12.7109375" style="23" customWidth="1"/>
    <col min="11" max="11" width="12.7109375" style="2453" customWidth="1"/>
    <col min="12" max="12" width="60.42578125" style="3" customWidth="1"/>
    <col min="13" max="16384" width="9.140625" style="10"/>
  </cols>
  <sheetData>
    <row r="1" spans="1:12" s="2" customFormat="1" ht="30.75" customHeight="1" thickTop="1" x14ac:dyDescent="0.25">
      <c r="A1" s="3465" t="s">
        <v>574</v>
      </c>
      <c r="B1" s="3466"/>
      <c r="C1" s="3466"/>
      <c r="D1" s="3466"/>
      <c r="E1" s="3466"/>
      <c r="F1" s="3466"/>
      <c r="G1" s="3466"/>
      <c r="H1" s="3466"/>
      <c r="I1" s="3466"/>
      <c r="J1" s="3466"/>
      <c r="K1" s="3466"/>
      <c r="L1" s="3467"/>
    </row>
    <row r="2" spans="1:12" s="5" customFormat="1" ht="20.25" customHeight="1" x14ac:dyDescent="0.25">
      <c r="A2" s="3463" t="s">
        <v>259</v>
      </c>
      <c r="B2" s="3464"/>
      <c r="C2" s="3445">
        <f>+(25+117+82)*25</f>
        <v>5600</v>
      </c>
      <c r="D2" s="3446"/>
      <c r="E2" s="3446"/>
      <c r="F2" s="3447"/>
      <c r="G2" s="3571" t="s">
        <v>4029</v>
      </c>
      <c r="H2" s="3572"/>
      <c r="I2" s="3437" t="s">
        <v>260</v>
      </c>
      <c r="J2" s="3438"/>
      <c r="K2" s="3500" t="s">
        <v>267</v>
      </c>
      <c r="L2" s="3501"/>
    </row>
    <row r="3" spans="1:12" s="5" customFormat="1" ht="20.25" customHeight="1" x14ac:dyDescent="0.25">
      <c r="A3" s="3463" t="s">
        <v>261</v>
      </c>
      <c r="B3" s="3464"/>
      <c r="C3" s="3445" t="s">
        <v>279</v>
      </c>
      <c r="D3" s="3446"/>
      <c r="E3" s="3446"/>
      <c r="F3" s="3447"/>
      <c r="G3" s="3440"/>
      <c r="H3" s="3441"/>
      <c r="I3" s="3437" t="s">
        <v>262</v>
      </c>
      <c r="J3" s="3438"/>
      <c r="K3" s="3500" t="s">
        <v>274</v>
      </c>
      <c r="L3" s="3501"/>
    </row>
    <row r="4" spans="1:12" s="5" customFormat="1" ht="20.25" customHeight="1" thickBot="1" x14ac:dyDescent="0.3">
      <c r="A4" s="3463" t="s">
        <v>263</v>
      </c>
      <c r="B4" s="3464"/>
      <c r="C4" s="3445" t="s">
        <v>4458</v>
      </c>
      <c r="D4" s="3446"/>
      <c r="E4" s="3446"/>
      <c r="F4" s="3447"/>
      <c r="G4" s="3977" t="s">
        <v>530</v>
      </c>
      <c r="H4" s="3978"/>
      <c r="I4" s="3437" t="s">
        <v>264</v>
      </c>
      <c r="J4" s="3438"/>
      <c r="K4" s="3500" t="s">
        <v>4366</v>
      </c>
      <c r="L4" s="3501"/>
    </row>
    <row r="5" spans="1:12" s="5" customFormat="1" ht="74.25" customHeight="1" thickBot="1" x14ac:dyDescent="0.3">
      <c r="A5" s="3448" t="s">
        <v>265</v>
      </c>
      <c r="B5" s="3449"/>
      <c r="C5" s="3450" t="s">
        <v>3742</v>
      </c>
      <c r="D5" s="3451"/>
      <c r="E5" s="3451"/>
      <c r="F5" s="3452"/>
      <c r="G5" s="3972" t="s">
        <v>3039</v>
      </c>
      <c r="H5" s="3973"/>
      <c r="I5" s="3437" t="s">
        <v>397</v>
      </c>
      <c r="J5" s="3438"/>
      <c r="K5" s="3970" t="s">
        <v>2408</v>
      </c>
      <c r="L5" s="3971"/>
    </row>
    <row r="6" spans="1:12"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2" ht="84.75" customHeight="1" thickTop="1" x14ac:dyDescent="0.25">
      <c r="A7" s="1307">
        <v>41487</v>
      </c>
      <c r="B7" s="1308" t="s">
        <v>62</v>
      </c>
      <c r="C7" s="3979" t="s">
        <v>740</v>
      </c>
      <c r="D7" s="3665"/>
      <c r="E7" s="3665"/>
      <c r="F7" s="3665"/>
      <c r="G7" s="3665"/>
      <c r="H7" s="3665"/>
      <c r="I7" s="3665"/>
      <c r="J7" s="3665"/>
      <c r="K7" s="2800" t="s">
        <v>1909</v>
      </c>
      <c r="L7" s="1318" t="s">
        <v>1909</v>
      </c>
    </row>
    <row r="8" spans="1:12" ht="20.100000000000001" customHeight="1" x14ac:dyDescent="0.25">
      <c r="A8" s="22">
        <v>41494</v>
      </c>
      <c r="B8" s="11" t="s">
        <v>12</v>
      </c>
      <c r="C8" s="23">
        <v>205</v>
      </c>
      <c r="D8" s="110">
        <f>+C8*(100-E8)/100</f>
        <v>202.95</v>
      </c>
      <c r="E8" s="23">
        <v>1</v>
      </c>
      <c r="G8" s="23">
        <v>150</v>
      </c>
      <c r="L8" s="3" t="s">
        <v>741</v>
      </c>
    </row>
    <row r="9" spans="1:12" ht="20.100000000000001" customHeight="1" x14ac:dyDescent="0.25">
      <c r="A9" s="22">
        <v>41497</v>
      </c>
      <c r="B9" s="11" t="s">
        <v>186</v>
      </c>
      <c r="D9" s="110"/>
      <c r="H9" s="23">
        <v>5190</v>
      </c>
      <c r="I9" s="23">
        <v>100</v>
      </c>
      <c r="L9" s="3" t="s">
        <v>18</v>
      </c>
    </row>
    <row r="10" spans="1:12" ht="20.100000000000001" customHeight="1" x14ac:dyDescent="0.25">
      <c r="A10" s="22">
        <v>41553</v>
      </c>
      <c r="B10" s="11" t="s">
        <v>186</v>
      </c>
      <c r="D10" s="110"/>
      <c r="H10" s="23">
        <v>5110</v>
      </c>
      <c r="I10" s="23">
        <v>100</v>
      </c>
      <c r="L10" s="124" t="s">
        <v>345</v>
      </c>
    </row>
    <row r="11" spans="1:12" ht="20.100000000000001" customHeight="1" x14ac:dyDescent="0.25">
      <c r="A11" s="22">
        <v>41593</v>
      </c>
      <c r="B11" s="11" t="s">
        <v>186</v>
      </c>
      <c r="D11" s="110"/>
      <c r="L11" s="124" t="s">
        <v>360</v>
      </c>
    </row>
    <row r="12" spans="1:12" ht="20.100000000000001" customHeight="1" x14ac:dyDescent="0.25">
      <c r="A12" s="22">
        <v>41608</v>
      </c>
      <c r="B12" s="11" t="s">
        <v>14</v>
      </c>
      <c r="C12" s="3470" t="s">
        <v>15</v>
      </c>
      <c r="D12" s="3471"/>
      <c r="E12" s="3471"/>
      <c r="F12" s="3471"/>
      <c r="G12" s="3471"/>
      <c r="H12" s="3471"/>
      <c r="I12" s="3471"/>
      <c r="J12" s="3472"/>
      <c r="K12" s="2462"/>
    </row>
    <row r="13" spans="1:12" ht="16.5" thickBot="1" x14ac:dyDescent="0.3">
      <c r="A13" s="28">
        <v>41630</v>
      </c>
      <c r="B13" s="12" t="s">
        <v>12</v>
      </c>
      <c r="C13" s="116">
        <v>150</v>
      </c>
      <c r="D13" s="129">
        <f>+C13*(100-E13)/100</f>
        <v>120</v>
      </c>
      <c r="E13" s="116">
        <v>20</v>
      </c>
      <c r="F13" s="116"/>
      <c r="G13" s="116">
        <v>90</v>
      </c>
      <c r="H13" s="116"/>
      <c r="I13" s="116"/>
      <c r="J13" s="116"/>
      <c r="K13" s="2534"/>
      <c r="L13" s="13" t="s">
        <v>742</v>
      </c>
    </row>
    <row r="14" spans="1:12" ht="16.5" thickTop="1" x14ac:dyDescent="0.25">
      <c r="A14" s="39">
        <v>41645</v>
      </c>
      <c r="B14" s="40" t="s">
        <v>186</v>
      </c>
      <c r="C14" s="105"/>
      <c r="D14" s="114"/>
      <c r="E14" s="114"/>
      <c r="F14" s="114"/>
      <c r="G14" s="114"/>
      <c r="H14" s="114">
        <v>5150</v>
      </c>
      <c r="I14" s="114">
        <v>47</v>
      </c>
      <c r="J14" s="105"/>
      <c r="K14" s="2496"/>
      <c r="L14" s="41" t="s">
        <v>40</v>
      </c>
    </row>
    <row r="15" spans="1:12" s="3" customFormat="1" x14ac:dyDescent="0.25">
      <c r="A15" s="65">
        <v>41734</v>
      </c>
      <c r="B15" s="56" t="s">
        <v>190</v>
      </c>
      <c r="C15" s="3980" t="s">
        <v>191</v>
      </c>
      <c r="D15" s="3981"/>
      <c r="E15" s="3981"/>
      <c r="F15" s="3981"/>
      <c r="G15" s="3981"/>
      <c r="H15" s="3981"/>
      <c r="I15" s="3981"/>
      <c r="J15" s="3982"/>
      <c r="K15" s="2616"/>
      <c r="L15" s="57"/>
    </row>
    <row r="16" spans="1:12" s="3" customFormat="1" x14ac:dyDescent="0.25">
      <c r="A16" s="22">
        <v>41746</v>
      </c>
      <c r="B16" s="11" t="s">
        <v>372</v>
      </c>
      <c r="C16" s="3470" t="s">
        <v>423</v>
      </c>
      <c r="D16" s="3471"/>
      <c r="E16" s="3471"/>
      <c r="F16" s="3471"/>
      <c r="G16" s="3471"/>
      <c r="H16" s="3471"/>
      <c r="I16" s="3471"/>
      <c r="J16" s="3472"/>
      <c r="K16" s="2462"/>
    </row>
    <row r="17" spans="1:12" s="3" customFormat="1" x14ac:dyDescent="0.25">
      <c r="A17" s="22">
        <v>41750</v>
      </c>
      <c r="B17" s="11" t="s">
        <v>12</v>
      </c>
      <c r="C17" s="108">
        <v>145</v>
      </c>
      <c r="D17" s="108">
        <f>+C17*(100-E17)/100</f>
        <v>116</v>
      </c>
      <c r="E17" s="108">
        <v>20</v>
      </c>
      <c r="F17" s="108"/>
      <c r="G17" s="108">
        <v>115</v>
      </c>
      <c r="H17" s="108"/>
      <c r="I17" s="108"/>
      <c r="J17" s="23"/>
      <c r="K17" s="2453"/>
      <c r="L17" s="3" t="s">
        <v>549</v>
      </c>
    </row>
    <row r="18" spans="1:12" s="3" customFormat="1" x14ac:dyDescent="0.25">
      <c r="A18" s="22">
        <v>41804</v>
      </c>
      <c r="B18" s="11" t="s">
        <v>186</v>
      </c>
      <c r="C18" s="23"/>
      <c r="D18" s="108"/>
      <c r="E18" s="23"/>
      <c r="F18" s="23"/>
      <c r="G18" s="23"/>
      <c r="H18" s="23">
        <v>5425</v>
      </c>
      <c r="I18" s="23">
        <v>100</v>
      </c>
      <c r="J18" s="23"/>
      <c r="K18" s="2453"/>
      <c r="L18" s="3" t="s">
        <v>40</v>
      </c>
    </row>
    <row r="19" spans="1:12" s="3" customFormat="1" x14ac:dyDescent="0.25">
      <c r="A19" s="36">
        <v>41901</v>
      </c>
      <c r="B19" s="37" t="s">
        <v>12</v>
      </c>
      <c r="C19" s="90">
        <v>195</v>
      </c>
      <c r="D19" s="123">
        <f>+C19*(100-E19)/100</f>
        <v>136.5</v>
      </c>
      <c r="E19" s="90">
        <v>30</v>
      </c>
      <c r="F19" s="90"/>
      <c r="G19" s="90">
        <v>95</v>
      </c>
      <c r="H19" s="90"/>
      <c r="I19" s="90"/>
      <c r="J19" s="90"/>
      <c r="K19" s="2523"/>
      <c r="L19" s="38" t="s">
        <v>22</v>
      </c>
    </row>
    <row r="20" spans="1:12" ht="20.100000000000001" customHeight="1" x14ac:dyDescent="0.25">
      <c r="A20" s="22">
        <v>41957</v>
      </c>
      <c r="B20" s="11" t="s">
        <v>186</v>
      </c>
      <c r="D20" s="108"/>
      <c r="H20" s="23">
        <v>5550</v>
      </c>
      <c r="I20" s="23">
        <v>100</v>
      </c>
      <c r="L20" s="3" t="s">
        <v>743</v>
      </c>
    </row>
    <row r="21" spans="1:12" s="3" customFormat="1" ht="20.100000000000001" customHeight="1" x14ac:dyDescent="0.25">
      <c r="A21" s="3459">
        <v>41979</v>
      </c>
      <c r="B21" s="11" t="s">
        <v>26</v>
      </c>
      <c r="C21" s="3476" t="s">
        <v>176</v>
      </c>
      <c r="D21" s="3478"/>
      <c r="E21" s="3478"/>
      <c r="F21" s="3478"/>
      <c r="G21" s="3478"/>
      <c r="H21" s="3478"/>
      <c r="I21" s="3478"/>
      <c r="J21" s="3477"/>
      <c r="K21" s="2469"/>
    </row>
    <row r="22" spans="1:12" s="3" customFormat="1" ht="16.5" thickBot="1" x14ac:dyDescent="0.3">
      <c r="A22" s="3654"/>
      <c r="B22" s="12" t="s">
        <v>14</v>
      </c>
      <c r="C22" s="3519" t="s">
        <v>744</v>
      </c>
      <c r="D22" s="3520"/>
      <c r="E22" s="3520"/>
      <c r="F22" s="3520"/>
      <c r="G22" s="3520"/>
      <c r="H22" s="3520"/>
      <c r="I22" s="3520"/>
      <c r="J22" s="3521"/>
      <c r="K22" s="2494"/>
      <c r="L22" s="13"/>
    </row>
    <row r="23" spans="1:12" s="3" customFormat="1" ht="20.100000000000001" customHeight="1" thickTop="1" x14ac:dyDescent="0.25">
      <c r="A23" s="39">
        <v>42006</v>
      </c>
      <c r="B23" s="40" t="s">
        <v>14</v>
      </c>
      <c r="C23" s="3485" t="s">
        <v>693</v>
      </c>
      <c r="D23" s="3504"/>
      <c r="E23" s="3504"/>
      <c r="F23" s="3504"/>
      <c r="G23" s="3504"/>
      <c r="H23" s="3504"/>
      <c r="I23" s="3504"/>
      <c r="J23" s="3486"/>
      <c r="K23" s="2484"/>
      <c r="L23" s="41"/>
    </row>
    <row r="24" spans="1:12" s="3" customFormat="1" ht="20.100000000000001" customHeight="1" x14ac:dyDescent="0.25">
      <c r="A24" s="3459">
        <v>42028</v>
      </c>
      <c r="B24" s="11" t="s">
        <v>186</v>
      </c>
      <c r="C24" s="23"/>
      <c r="D24" s="108"/>
      <c r="E24" s="23"/>
      <c r="F24" s="23"/>
      <c r="G24" s="23"/>
      <c r="H24" s="23">
        <v>5590</v>
      </c>
      <c r="I24" s="23">
        <v>93</v>
      </c>
      <c r="J24" s="23"/>
      <c r="K24" s="2453"/>
      <c r="L24" s="3" t="s">
        <v>745</v>
      </c>
    </row>
    <row r="25" spans="1:12" s="3" customFormat="1" ht="20.100000000000001" customHeight="1" x14ac:dyDescent="0.25">
      <c r="A25" s="3460"/>
      <c r="B25" s="554" t="s">
        <v>372</v>
      </c>
      <c r="C25" s="3445" t="s">
        <v>1542</v>
      </c>
      <c r="D25" s="3446"/>
      <c r="E25" s="3446"/>
      <c r="F25" s="3446"/>
      <c r="G25" s="3446"/>
      <c r="H25" s="3446"/>
      <c r="I25" s="3446"/>
      <c r="J25" s="3447"/>
      <c r="K25" s="2454"/>
    </row>
    <row r="26" spans="1:12" s="3" customFormat="1" ht="20.100000000000001" customHeight="1" x14ac:dyDescent="0.25">
      <c r="A26" s="36">
        <v>42047</v>
      </c>
      <c r="B26" s="37" t="s">
        <v>12</v>
      </c>
      <c r="C26" s="90">
        <v>70</v>
      </c>
      <c r="D26" s="123">
        <f>+C26*(100-E26)/100</f>
        <v>49</v>
      </c>
      <c r="E26" s="90">
        <v>30</v>
      </c>
      <c r="F26" s="90"/>
      <c r="G26" s="90">
        <v>55</v>
      </c>
      <c r="H26" s="90"/>
      <c r="I26" s="90"/>
      <c r="J26" s="90"/>
      <c r="K26" s="2523"/>
      <c r="L26" s="38" t="s">
        <v>18</v>
      </c>
    </row>
    <row r="27" spans="1:12" s="3" customFormat="1" ht="20.100000000000001" customHeight="1" x14ac:dyDescent="0.25">
      <c r="A27" s="59">
        <v>42048</v>
      </c>
      <c r="B27" s="60" t="s">
        <v>12</v>
      </c>
      <c r="C27" s="133">
        <v>125</v>
      </c>
      <c r="D27" s="134">
        <f>+C27*(100-E27)/100</f>
        <v>87.5</v>
      </c>
      <c r="E27" s="133">
        <v>30</v>
      </c>
      <c r="F27" s="133"/>
      <c r="G27" s="133">
        <v>40</v>
      </c>
      <c r="H27" s="133"/>
      <c r="I27" s="133"/>
      <c r="J27" s="133"/>
      <c r="K27" s="2529"/>
      <c r="L27" s="61" t="s">
        <v>548</v>
      </c>
    </row>
    <row r="28" spans="1:12" s="3" customFormat="1" ht="20.100000000000001" customHeight="1" x14ac:dyDescent="0.25">
      <c r="A28" s="59">
        <v>42125</v>
      </c>
      <c r="B28" s="60" t="s">
        <v>372</v>
      </c>
      <c r="C28" s="3632" t="s">
        <v>1543</v>
      </c>
      <c r="D28" s="3633"/>
      <c r="E28" s="3633"/>
      <c r="F28" s="3633"/>
      <c r="G28" s="3633"/>
      <c r="H28" s="3633"/>
      <c r="I28" s="3633"/>
      <c r="J28" s="3634"/>
      <c r="K28" s="2530"/>
      <c r="L28" s="61"/>
    </row>
    <row r="29" spans="1:12" s="3" customFormat="1" ht="20.100000000000001" customHeight="1" x14ac:dyDescent="0.25">
      <c r="A29" s="22">
        <v>42256</v>
      </c>
      <c r="B29" s="439" t="s">
        <v>12</v>
      </c>
      <c r="C29" s="23">
        <v>120</v>
      </c>
      <c r="D29" s="108">
        <f>+C29*(100-E29)/100</f>
        <v>96</v>
      </c>
      <c r="E29" s="23">
        <v>20</v>
      </c>
      <c r="F29" s="23"/>
      <c r="G29" s="23">
        <v>95</v>
      </c>
      <c r="H29" s="23"/>
      <c r="I29" s="23"/>
      <c r="J29" s="23"/>
      <c r="K29" s="2453"/>
      <c r="L29" s="3" t="s">
        <v>22</v>
      </c>
    </row>
    <row r="30" spans="1:12" s="3" customFormat="1" ht="20.100000000000001" customHeight="1" x14ac:dyDescent="0.25">
      <c r="A30" s="22">
        <v>42304</v>
      </c>
      <c r="B30" s="478" t="s">
        <v>186</v>
      </c>
      <c r="C30" s="23"/>
      <c r="D30" s="108"/>
      <c r="E30" s="23"/>
      <c r="F30" s="23"/>
      <c r="G30" s="23"/>
      <c r="H30" s="23">
        <v>5605</v>
      </c>
      <c r="I30" s="23">
        <v>100</v>
      </c>
      <c r="J30" s="23"/>
      <c r="K30" s="2453"/>
      <c r="L30" s="3" t="s">
        <v>1466</v>
      </c>
    </row>
    <row r="31" spans="1:12" s="3" customFormat="1" ht="20.100000000000001" customHeight="1" x14ac:dyDescent="0.25">
      <c r="A31" s="553">
        <v>42309</v>
      </c>
      <c r="B31" s="554" t="s">
        <v>372</v>
      </c>
      <c r="C31" s="3445" t="s">
        <v>1542</v>
      </c>
      <c r="D31" s="3446"/>
      <c r="E31" s="3446"/>
      <c r="F31" s="3446"/>
      <c r="G31" s="3446"/>
      <c r="H31" s="3446"/>
      <c r="I31" s="3446"/>
      <c r="J31" s="3447"/>
      <c r="K31" s="2454"/>
    </row>
    <row r="32" spans="1:12" s="3" customFormat="1" ht="16.5" customHeight="1" x14ac:dyDescent="0.25">
      <c r="A32" s="22">
        <v>42323</v>
      </c>
      <c r="B32" s="515" t="s">
        <v>16</v>
      </c>
      <c r="C32" s="3476" t="s">
        <v>1591</v>
      </c>
      <c r="D32" s="3478"/>
      <c r="E32" s="3478"/>
      <c r="F32" s="3478"/>
      <c r="G32" s="3478"/>
      <c r="H32" s="3478"/>
      <c r="I32" s="3478"/>
      <c r="J32" s="3477"/>
      <c r="K32" s="2469"/>
    </row>
    <row r="33" spans="1:12" s="3" customFormat="1" ht="20.100000000000001" customHeight="1" x14ac:dyDescent="0.25">
      <c r="A33" s="548">
        <v>42341</v>
      </c>
      <c r="B33" s="547" t="s">
        <v>12</v>
      </c>
      <c r="C33" s="549">
        <v>85</v>
      </c>
      <c r="D33" s="546">
        <f>+C33*(100-E33)/100</f>
        <v>68</v>
      </c>
      <c r="E33" s="549">
        <v>20</v>
      </c>
      <c r="F33" s="549"/>
      <c r="G33" s="549">
        <v>110</v>
      </c>
      <c r="H33" s="549"/>
      <c r="I33" s="549"/>
      <c r="J33" s="549"/>
      <c r="K33" s="2523"/>
      <c r="L33" s="38" t="s">
        <v>1529</v>
      </c>
    </row>
    <row r="34" spans="1:12" s="3" customFormat="1" ht="20.100000000000001" customHeight="1" x14ac:dyDescent="0.25">
      <c r="A34" s="591">
        <v>42372</v>
      </c>
      <c r="B34" s="590" t="s">
        <v>12</v>
      </c>
      <c r="C34" s="592">
        <v>75</v>
      </c>
      <c r="D34" s="589">
        <f>+C34*(100-E34)/100</f>
        <v>60</v>
      </c>
      <c r="E34" s="592">
        <v>20</v>
      </c>
      <c r="F34" s="592"/>
      <c r="G34" s="592">
        <v>90</v>
      </c>
      <c r="H34" s="592"/>
      <c r="I34" s="592"/>
      <c r="J34" s="592"/>
      <c r="K34" s="2523"/>
      <c r="L34" s="38" t="s">
        <v>177</v>
      </c>
    </row>
    <row r="35" spans="1:12" s="3" customFormat="1" x14ac:dyDescent="0.25">
      <c r="A35" s="22">
        <v>42377</v>
      </c>
      <c r="B35" s="599" t="s">
        <v>186</v>
      </c>
      <c r="C35" s="23"/>
      <c r="D35" s="108"/>
      <c r="E35" s="23"/>
      <c r="F35" s="23"/>
      <c r="G35" s="110"/>
      <c r="H35" s="23">
        <v>5615</v>
      </c>
      <c r="I35" s="23">
        <v>100</v>
      </c>
      <c r="J35" s="23"/>
      <c r="K35" s="2453"/>
      <c r="L35" s="3" t="s">
        <v>1583</v>
      </c>
    </row>
    <row r="36" spans="1:12" s="3" customFormat="1" x14ac:dyDescent="0.25">
      <c r="A36" s="22">
        <v>42406</v>
      </c>
      <c r="B36" s="612" t="s">
        <v>16</v>
      </c>
      <c r="C36" s="3476" t="s">
        <v>1592</v>
      </c>
      <c r="D36" s="3478"/>
      <c r="E36" s="3478"/>
      <c r="F36" s="3478"/>
      <c r="G36" s="3478"/>
      <c r="H36" s="3478"/>
      <c r="I36" s="3478"/>
      <c r="J36" s="3477"/>
      <c r="K36" s="2469"/>
    </row>
    <row r="37" spans="1:12" s="3" customFormat="1" ht="33.75" customHeight="1" x14ac:dyDescent="0.25">
      <c r="A37" s="59">
        <v>42420</v>
      </c>
      <c r="B37" s="60" t="s">
        <v>12</v>
      </c>
      <c r="C37" s="133">
        <v>100</v>
      </c>
      <c r="D37" s="632">
        <f>+C37*(100-E37)/100</f>
        <v>80</v>
      </c>
      <c r="E37" s="133">
        <v>20</v>
      </c>
      <c r="F37" s="133"/>
      <c r="G37" s="133">
        <v>100</v>
      </c>
      <c r="H37" s="133"/>
      <c r="I37" s="133"/>
      <c r="J37" s="133"/>
      <c r="K37" s="2529"/>
      <c r="L37" s="72" t="s">
        <v>1677</v>
      </c>
    </row>
    <row r="38" spans="1:12" s="3" customFormat="1" ht="21" customHeight="1" x14ac:dyDescent="0.25">
      <c r="A38" s="59">
        <v>42430</v>
      </c>
      <c r="B38" s="60" t="s">
        <v>4</v>
      </c>
      <c r="C38" s="3632" t="s">
        <v>1743</v>
      </c>
      <c r="D38" s="3633"/>
      <c r="E38" s="3633"/>
      <c r="F38" s="3633"/>
      <c r="G38" s="3633"/>
      <c r="H38" s="3633"/>
      <c r="I38" s="3633"/>
      <c r="J38" s="3634"/>
      <c r="K38" s="2530"/>
      <c r="L38" s="72"/>
    </row>
    <row r="39" spans="1:12" s="3" customFormat="1" ht="23.25" customHeight="1" x14ac:dyDescent="0.25">
      <c r="A39" s="22">
        <v>42458</v>
      </c>
      <c r="B39" s="652" t="s">
        <v>186</v>
      </c>
      <c r="C39" s="23"/>
      <c r="D39" s="108"/>
      <c r="E39" s="23"/>
      <c r="F39" s="23"/>
      <c r="G39" s="23"/>
      <c r="H39" s="23">
        <v>5640</v>
      </c>
      <c r="I39" s="23">
        <v>95</v>
      </c>
      <c r="J39" s="23"/>
      <c r="K39" s="2453"/>
      <c r="L39" s="3" t="s">
        <v>1655</v>
      </c>
    </row>
    <row r="40" spans="1:12" s="3" customFormat="1" ht="72" customHeight="1" x14ac:dyDescent="0.25">
      <c r="A40" s="22">
        <v>42461</v>
      </c>
      <c r="B40" s="662" t="s">
        <v>33</v>
      </c>
      <c r="C40" s="3506" t="s">
        <v>1675</v>
      </c>
      <c r="D40" s="3474"/>
      <c r="E40" s="3474"/>
      <c r="F40" s="3474"/>
      <c r="G40" s="3474"/>
      <c r="H40" s="3474"/>
      <c r="I40" s="3474"/>
      <c r="J40" s="3475"/>
      <c r="K40" s="2754" t="s">
        <v>2066</v>
      </c>
      <c r="L40" s="1024" t="s">
        <v>2066</v>
      </c>
    </row>
    <row r="41" spans="1:12" s="3" customFormat="1" x14ac:dyDescent="0.25">
      <c r="A41" s="22">
        <v>42464</v>
      </c>
      <c r="B41" s="664" t="s">
        <v>186</v>
      </c>
      <c r="C41" s="23"/>
      <c r="D41" s="532"/>
      <c r="E41" s="23"/>
      <c r="F41" s="23"/>
      <c r="G41" s="23"/>
      <c r="H41" s="23">
        <v>3370</v>
      </c>
      <c r="I41" s="23">
        <v>100</v>
      </c>
      <c r="J41" s="23"/>
      <c r="K41" s="2453"/>
      <c r="L41" s="3" t="s">
        <v>1662</v>
      </c>
    </row>
    <row r="42" spans="1:12" s="3" customFormat="1" ht="33.75" customHeight="1" x14ac:dyDescent="0.25">
      <c r="A42" s="672">
        <v>42468</v>
      </c>
      <c r="B42" s="671" t="s">
        <v>12</v>
      </c>
      <c r="C42" s="673">
        <v>80</v>
      </c>
      <c r="D42" s="669">
        <f>+C42*(100-E42)/100</f>
        <v>52</v>
      </c>
      <c r="E42" s="673">
        <v>35</v>
      </c>
      <c r="F42" s="673"/>
      <c r="G42" s="673">
        <v>80</v>
      </c>
      <c r="H42" s="673"/>
      <c r="I42" s="673"/>
      <c r="J42" s="673"/>
      <c r="K42" s="2523"/>
      <c r="L42" s="38" t="s">
        <v>1676</v>
      </c>
    </row>
    <row r="43" spans="1:12" s="3" customFormat="1" ht="78.75" x14ac:dyDescent="0.25">
      <c r="A43" s="22">
        <v>42472</v>
      </c>
      <c r="B43" s="674" t="s">
        <v>12</v>
      </c>
      <c r="C43" s="23">
        <v>180</v>
      </c>
      <c r="D43" s="532">
        <f>+C43*(100-E43)/100</f>
        <v>117</v>
      </c>
      <c r="E43" s="23">
        <v>35</v>
      </c>
      <c r="F43" s="23"/>
      <c r="G43" s="23">
        <v>75</v>
      </c>
      <c r="H43" s="23"/>
      <c r="I43" s="23"/>
      <c r="J43" s="23"/>
      <c r="K43" s="2453"/>
      <c r="L43" s="3" t="s">
        <v>1688</v>
      </c>
    </row>
    <row r="44" spans="1:12" s="3" customFormat="1" ht="20.100000000000001" customHeight="1" x14ac:dyDescent="0.25">
      <c r="A44" s="22">
        <v>42475</v>
      </c>
      <c r="B44" s="682" t="s">
        <v>14</v>
      </c>
      <c r="C44" s="3476" t="s">
        <v>553</v>
      </c>
      <c r="D44" s="3478"/>
      <c r="E44" s="3478"/>
      <c r="F44" s="3478"/>
      <c r="G44" s="3478"/>
      <c r="H44" s="3478"/>
      <c r="I44" s="3478"/>
      <c r="J44" s="3477"/>
      <c r="K44" s="2469"/>
    </row>
    <row r="45" spans="1:12" s="3" customFormat="1" x14ac:dyDescent="0.25">
      <c r="A45" s="22">
        <v>42477</v>
      </c>
      <c r="B45" s="682" t="s">
        <v>14</v>
      </c>
      <c r="C45" s="3476" t="s">
        <v>205</v>
      </c>
      <c r="D45" s="3478"/>
      <c r="E45" s="3478"/>
      <c r="F45" s="3478"/>
      <c r="G45" s="3478"/>
      <c r="H45" s="3478"/>
      <c r="I45" s="3478"/>
      <c r="J45" s="3477"/>
      <c r="K45" s="2469"/>
    </row>
    <row r="46" spans="1:12" s="3" customFormat="1" x14ac:dyDescent="0.25">
      <c r="A46" s="22">
        <v>42479</v>
      </c>
      <c r="B46" s="682" t="s">
        <v>14</v>
      </c>
      <c r="C46" s="3476" t="s">
        <v>15</v>
      </c>
      <c r="D46" s="3478"/>
      <c r="E46" s="3478"/>
      <c r="F46" s="3478"/>
      <c r="G46" s="3478"/>
      <c r="H46" s="3478"/>
      <c r="I46" s="3478"/>
      <c r="J46" s="3477"/>
      <c r="K46" s="2469"/>
    </row>
    <row r="47" spans="1:12" s="3" customFormat="1" x14ac:dyDescent="0.25">
      <c r="A47" s="22">
        <v>42507</v>
      </c>
      <c r="B47" s="697" t="s">
        <v>12</v>
      </c>
      <c r="C47" s="23">
        <v>165</v>
      </c>
      <c r="D47" s="532">
        <f>+C47*(100-E47)/100</f>
        <v>107.25</v>
      </c>
      <c r="E47" s="23">
        <v>35</v>
      </c>
      <c r="F47" s="23"/>
      <c r="G47" s="23">
        <v>40</v>
      </c>
      <c r="H47" s="23"/>
      <c r="I47" s="23"/>
      <c r="J47" s="23"/>
      <c r="K47" s="2453"/>
      <c r="L47" s="3" t="s">
        <v>18</v>
      </c>
    </row>
    <row r="48" spans="1:12" ht="20.100000000000001" customHeight="1" x14ac:dyDescent="0.25">
      <c r="A48" s="707">
        <v>42520</v>
      </c>
      <c r="B48" s="709" t="s">
        <v>186</v>
      </c>
      <c r="C48" s="706"/>
      <c r="D48" s="708"/>
      <c r="E48" s="706"/>
      <c r="F48" s="706"/>
      <c r="G48" s="706"/>
      <c r="H48" s="710">
        <v>3875</v>
      </c>
      <c r="I48" s="710">
        <v>100</v>
      </c>
      <c r="J48" s="706"/>
      <c r="L48" s="3" t="s">
        <v>40</v>
      </c>
    </row>
    <row r="49" spans="1:12" s="3" customFormat="1" ht="15.75" customHeight="1" x14ac:dyDescent="0.25">
      <c r="A49" s="717">
        <v>42528</v>
      </c>
      <c r="B49" s="718" t="s">
        <v>14</v>
      </c>
      <c r="C49" s="3476" t="s">
        <v>1729</v>
      </c>
      <c r="D49" s="3478"/>
      <c r="E49" s="3478"/>
      <c r="F49" s="3478"/>
      <c r="G49" s="3478"/>
      <c r="H49" s="3478"/>
      <c r="I49" s="3478"/>
      <c r="J49" s="3477"/>
      <c r="K49" s="2469"/>
    </row>
    <row r="50" spans="1:12" s="3" customFormat="1" ht="20.100000000000001" customHeight="1" x14ac:dyDescent="0.25">
      <c r="A50" s="3459">
        <v>42540</v>
      </c>
      <c r="B50" s="11" t="s">
        <v>12</v>
      </c>
      <c r="C50" s="23">
        <v>255</v>
      </c>
      <c r="D50" s="532">
        <f>+C50*(100-E50)/100</f>
        <v>153</v>
      </c>
      <c r="E50" s="23">
        <v>40</v>
      </c>
      <c r="F50" s="23"/>
      <c r="G50" s="23">
        <v>75</v>
      </c>
      <c r="H50" s="23"/>
      <c r="I50" s="23"/>
      <c r="J50" s="23"/>
      <c r="K50" s="2453"/>
      <c r="L50" s="3" t="s">
        <v>1733</v>
      </c>
    </row>
    <row r="51" spans="1:12" s="3" customFormat="1" ht="20.100000000000001" customHeight="1" x14ac:dyDescent="0.25">
      <c r="A51" s="3460"/>
      <c r="B51" s="725" t="s">
        <v>4</v>
      </c>
      <c r="C51" s="3445" t="s">
        <v>1744</v>
      </c>
      <c r="D51" s="3446"/>
      <c r="E51" s="3446"/>
      <c r="F51" s="3446"/>
      <c r="G51" s="3446"/>
      <c r="H51" s="3446"/>
      <c r="I51" s="3446"/>
      <c r="J51" s="3447"/>
      <c r="K51" s="2454"/>
    </row>
    <row r="52" spans="1:12" s="3" customFormat="1" ht="32.25" customHeight="1" x14ac:dyDescent="0.25">
      <c r="A52" s="22">
        <v>42572</v>
      </c>
      <c r="B52" s="11" t="s">
        <v>186</v>
      </c>
      <c r="C52" s="23"/>
      <c r="D52" s="532"/>
      <c r="E52" s="23"/>
      <c r="F52" s="23"/>
      <c r="G52" s="23"/>
      <c r="H52" s="23">
        <v>5800</v>
      </c>
      <c r="I52" s="23">
        <v>100</v>
      </c>
      <c r="J52" s="23"/>
      <c r="K52" s="2453"/>
      <c r="L52" s="3" t="s">
        <v>1788</v>
      </c>
    </row>
    <row r="53" spans="1:12" s="3" customFormat="1" ht="58.5" customHeight="1" x14ac:dyDescent="0.25">
      <c r="A53" s="22">
        <v>42600</v>
      </c>
      <c r="B53" s="11" t="s">
        <v>14</v>
      </c>
      <c r="C53" s="3476" t="s">
        <v>1848</v>
      </c>
      <c r="D53" s="3478"/>
      <c r="E53" s="3478"/>
      <c r="F53" s="3478"/>
      <c r="G53" s="3478"/>
      <c r="H53" s="3478"/>
      <c r="I53" s="3478"/>
      <c r="J53" s="3477"/>
      <c r="K53" s="2469"/>
    </row>
    <row r="54" spans="1:12" s="3" customFormat="1" ht="30.75" customHeight="1" x14ac:dyDescent="0.25">
      <c r="A54" s="838">
        <v>42614</v>
      </c>
      <c r="B54" s="819" t="s">
        <v>4</v>
      </c>
      <c r="C54" s="3974" t="s">
        <v>1883</v>
      </c>
      <c r="D54" s="3975"/>
      <c r="E54" s="3975"/>
      <c r="F54" s="3975"/>
      <c r="G54" s="3975"/>
      <c r="H54" s="3975"/>
      <c r="I54" s="3975"/>
      <c r="J54" s="3976"/>
      <c r="K54" s="2617"/>
    </row>
    <row r="55" spans="1:12" s="3" customFormat="1" ht="41.25" customHeight="1" x14ac:dyDescent="0.25">
      <c r="A55" s="22">
        <v>42617</v>
      </c>
      <c r="B55" s="810" t="s">
        <v>14</v>
      </c>
      <c r="C55" s="3476" t="s">
        <v>1870</v>
      </c>
      <c r="D55" s="3478"/>
      <c r="E55" s="3478"/>
      <c r="F55" s="3478"/>
      <c r="G55" s="3478"/>
      <c r="H55" s="3478"/>
      <c r="I55" s="3478"/>
      <c r="J55" s="3477"/>
      <c r="K55" s="2469"/>
    </row>
    <row r="56" spans="1:12" s="3" customFormat="1" ht="36" customHeight="1" x14ac:dyDescent="0.25">
      <c r="A56" s="22">
        <v>42619</v>
      </c>
      <c r="B56" s="11" t="s">
        <v>14</v>
      </c>
      <c r="C56" s="3476" t="s">
        <v>1871</v>
      </c>
      <c r="D56" s="3478"/>
      <c r="E56" s="3478"/>
      <c r="F56" s="3478"/>
      <c r="G56" s="3478"/>
      <c r="H56" s="3478"/>
      <c r="I56" s="3478"/>
      <c r="J56" s="3477"/>
      <c r="K56" s="2469"/>
    </row>
    <row r="57" spans="1:12" s="3" customFormat="1" ht="51" customHeight="1" x14ac:dyDescent="0.25">
      <c r="A57" s="22">
        <v>42635</v>
      </c>
      <c r="B57" s="816" t="s">
        <v>14</v>
      </c>
      <c r="C57" s="3476" t="s">
        <v>1874</v>
      </c>
      <c r="D57" s="3478"/>
      <c r="E57" s="3478"/>
      <c r="F57" s="3478"/>
      <c r="G57" s="3478"/>
      <c r="H57" s="3478"/>
      <c r="I57" s="3478"/>
      <c r="J57" s="3477"/>
      <c r="K57" s="2469"/>
    </row>
    <row r="58" spans="1:12" s="3" customFormat="1" ht="20.100000000000001" customHeight="1" x14ac:dyDescent="0.25">
      <c r="A58" s="843">
        <v>42637</v>
      </c>
      <c r="B58" s="820" t="s">
        <v>12</v>
      </c>
      <c r="C58" s="821">
        <v>100</v>
      </c>
      <c r="D58" s="818">
        <f>+C58*(100-E58)/100</f>
        <v>45</v>
      </c>
      <c r="E58" s="821">
        <v>55</v>
      </c>
      <c r="F58" s="821"/>
      <c r="G58" s="821">
        <v>80</v>
      </c>
      <c r="H58" s="821"/>
      <c r="I58" s="821"/>
      <c r="J58" s="821"/>
      <c r="K58" s="2523"/>
      <c r="L58" s="38" t="s">
        <v>1882</v>
      </c>
    </row>
    <row r="59" spans="1:12" s="3" customFormat="1" ht="38.25" customHeight="1" x14ac:dyDescent="0.25">
      <c r="A59" s="3459">
        <v>42638</v>
      </c>
      <c r="B59" s="11" t="s">
        <v>16</v>
      </c>
      <c r="C59" s="3476" t="s">
        <v>1884</v>
      </c>
      <c r="D59" s="3478"/>
      <c r="E59" s="3478"/>
      <c r="F59" s="3478"/>
      <c r="G59" s="3478"/>
      <c r="H59" s="3478"/>
      <c r="I59" s="3478"/>
      <c r="J59" s="3477"/>
      <c r="K59" s="2469"/>
    </row>
    <row r="60" spans="1:12" s="3" customFormat="1" ht="28.5" customHeight="1" x14ac:dyDescent="0.25">
      <c r="A60" s="3460"/>
      <c r="B60" s="824" t="s">
        <v>186</v>
      </c>
      <c r="C60" s="822"/>
      <c r="D60" s="823"/>
      <c r="E60" s="822"/>
      <c r="F60" s="822"/>
      <c r="G60" s="822"/>
      <c r="H60" s="822">
        <v>5310</v>
      </c>
      <c r="I60" s="822">
        <v>100</v>
      </c>
      <c r="J60" s="822"/>
      <c r="K60" s="2453"/>
      <c r="L60" s="3" t="s">
        <v>1889</v>
      </c>
    </row>
    <row r="61" spans="1:12" s="3" customFormat="1" ht="30.75" customHeight="1" x14ac:dyDescent="0.25">
      <c r="A61" s="22">
        <v>42641</v>
      </c>
      <c r="B61" s="11" t="s">
        <v>14</v>
      </c>
      <c r="C61" s="3476" t="s">
        <v>1890</v>
      </c>
      <c r="D61" s="3478"/>
      <c r="E61" s="3478"/>
      <c r="F61" s="3478"/>
      <c r="G61" s="3478"/>
      <c r="H61" s="3478"/>
      <c r="I61" s="3478"/>
      <c r="J61" s="3477"/>
      <c r="K61" s="2469"/>
    </row>
    <row r="62" spans="1:12" s="3" customFormat="1" ht="91.5" customHeight="1" x14ac:dyDescent="0.25">
      <c r="A62" s="1254">
        <v>42644</v>
      </c>
      <c r="B62" s="1337" t="s">
        <v>31</v>
      </c>
      <c r="C62" s="3640" t="s">
        <v>2245</v>
      </c>
      <c r="D62" s="3641"/>
      <c r="E62" s="3641"/>
      <c r="F62" s="3641"/>
      <c r="G62" s="3641"/>
      <c r="H62" s="3641"/>
      <c r="I62" s="3641"/>
      <c r="J62" s="3642"/>
      <c r="K62" s="2776" t="s">
        <v>2104</v>
      </c>
      <c r="L62" s="1318" t="s">
        <v>2104</v>
      </c>
    </row>
    <row r="63" spans="1:12" s="3" customFormat="1" ht="29.25" customHeight="1" x14ac:dyDescent="0.25">
      <c r="A63" s="22">
        <v>42668</v>
      </c>
      <c r="B63" s="850" t="s">
        <v>12</v>
      </c>
      <c r="C63" s="23">
        <v>50</v>
      </c>
      <c r="D63" s="532">
        <f>+C63*(100-E63)/100</f>
        <v>7.5</v>
      </c>
      <c r="E63" s="23">
        <v>85</v>
      </c>
      <c r="F63" s="23"/>
      <c r="G63" s="23">
        <v>90</v>
      </c>
      <c r="H63" s="23"/>
      <c r="I63" s="23"/>
      <c r="J63" s="23"/>
      <c r="K63" s="2453"/>
      <c r="L63" s="32" t="s">
        <v>1929</v>
      </c>
    </row>
    <row r="64" spans="1:12" s="3" customFormat="1" ht="20.100000000000001" customHeight="1" x14ac:dyDescent="0.25">
      <c r="A64" s="22">
        <v>42677</v>
      </c>
      <c r="B64" s="860" t="s">
        <v>186</v>
      </c>
      <c r="C64" s="23"/>
      <c r="D64" s="532"/>
      <c r="E64" s="23"/>
      <c r="F64" s="23"/>
      <c r="G64" s="23"/>
      <c r="H64" s="23"/>
      <c r="I64" s="23"/>
      <c r="J64" s="975">
        <v>4135</v>
      </c>
      <c r="K64" s="2453"/>
      <c r="L64" s="3" t="s">
        <v>2083</v>
      </c>
    </row>
    <row r="65" spans="1:12" s="3" customFormat="1" x14ac:dyDescent="0.25">
      <c r="A65" s="22">
        <v>42679</v>
      </c>
      <c r="B65" s="860" t="s">
        <v>186</v>
      </c>
      <c r="C65" s="23">
        <v>160</v>
      </c>
      <c r="D65" s="532">
        <f>+C65*(100-E65)/100</f>
        <v>72</v>
      </c>
      <c r="E65" s="23">
        <v>55</v>
      </c>
      <c r="F65" s="23"/>
      <c r="G65" s="23">
        <v>95</v>
      </c>
      <c r="H65" s="23"/>
      <c r="I65" s="23"/>
      <c r="J65" s="23"/>
      <c r="K65" s="2453"/>
      <c r="L65" s="3" t="s">
        <v>1954</v>
      </c>
    </row>
    <row r="66" spans="1:12" s="3" customFormat="1" ht="16.5" thickBot="1" x14ac:dyDescent="0.3">
      <c r="A66" s="33">
        <v>42734</v>
      </c>
      <c r="B66" s="34" t="s">
        <v>12</v>
      </c>
      <c r="C66" s="117">
        <v>155</v>
      </c>
      <c r="D66" s="996">
        <f>+C66*(100-E66)/100</f>
        <v>69.75</v>
      </c>
      <c r="E66" s="117">
        <v>55</v>
      </c>
      <c r="F66" s="117"/>
      <c r="G66" s="117">
        <v>95</v>
      </c>
      <c r="H66" s="117"/>
      <c r="I66" s="117"/>
      <c r="J66" s="117"/>
      <c r="K66" s="2456"/>
      <c r="L66" s="35" t="s">
        <v>22</v>
      </c>
    </row>
    <row r="67" spans="1:12" s="3" customFormat="1" ht="16.5" thickTop="1" x14ac:dyDescent="0.25">
      <c r="A67" s="995">
        <v>42807</v>
      </c>
      <c r="B67" s="997" t="s">
        <v>186</v>
      </c>
      <c r="C67" s="1004"/>
      <c r="D67" s="1003"/>
      <c r="E67" s="1004"/>
      <c r="F67" s="1004"/>
      <c r="G67" s="1004"/>
      <c r="H67" s="1004"/>
      <c r="I67" s="1004"/>
      <c r="J67" s="1004">
        <v>4515</v>
      </c>
      <c r="K67" s="2665"/>
      <c r="L67" s="21" t="s">
        <v>2083</v>
      </c>
    </row>
    <row r="68" spans="1:12" s="3" customFormat="1" x14ac:dyDescent="0.25">
      <c r="A68" s="1100">
        <v>42826</v>
      </c>
      <c r="B68" s="1101" t="s">
        <v>4</v>
      </c>
      <c r="C68" s="3445" t="s">
        <v>3585</v>
      </c>
      <c r="D68" s="3446"/>
      <c r="E68" s="3446"/>
      <c r="F68" s="3446"/>
      <c r="G68" s="3446"/>
      <c r="H68" s="3446"/>
      <c r="I68" s="3446"/>
      <c r="J68" s="3447"/>
      <c r="K68" s="2666"/>
      <c r="L68" s="21"/>
    </row>
    <row r="69" spans="1:12" s="3" customFormat="1" ht="37.5" customHeight="1" x14ac:dyDescent="0.25">
      <c r="A69" s="22">
        <v>42835</v>
      </c>
      <c r="B69" s="11" t="s">
        <v>14</v>
      </c>
      <c r="C69" s="3476" t="s">
        <v>2154</v>
      </c>
      <c r="D69" s="3478"/>
      <c r="E69" s="3478"/>
      <c r="F69" s="3478"/>
      <c r="G69" s="3478"/>
      <c r="H69" s="3478"/>
      <c r="I69" s="3478"/>
      <c r="J69" s="3477"/>
      <c r="K69" s="2469"/>
    </row>
    <row r="70" spans="1:12" s="3" customFormat="1" ht="20.100000000000001" customHeight="1" x14ac:dyDescent="0.25">
      <c r="A70" s="22">
        <v>42851</v>
      </c>
      <c r="B70" s="11" t="s">
        <v>14</v>
      </c>
      <c r="C70" s="3666" t="s">
        <v>85</v>
      </c>
      <c r="D70" s="3667"/>
      <c r="E70" s="3667"/>
      <c r="F70" s="3667"/>
      <c r="G70" s="3667"/>
      <c r="H70" s="3667"/>
      <c r="I70" s="3667"/>
      <c r="J70" s="3668"/>
      <c r="K70" s="2547"/>
    </row>
    <row r="71" spans="1:12" s="3" customFormat="1" ht="20.100000000000001" customHeight="1" x14ac:dyDescent="0.25">
      <c r="A71" s="22">
        <v>42856</v>
      </c>
      <c r="B71" s="1120" t="s">
        <v>14</v>
      </c>
      <c r="C71" s="3666" t="s">
        <v>546</v>
      </c>
      <c r="D71" s="3667"/>
      <c r="E71" s="3667"/>
      <c r="F71" s="3667"/>
      <c r="G71" s="3667"/>
      <c r="H71" s="3667"/>
      <c r="I71" s="3667"/>
      <c r="J71" s="3668"/>
      <c r="K71" s="2547"/>
    </row>
    <row r="72" spans="1:12" s="3" customFormat="1" x14ac:dyDescent="0.25">
      <c r="A72" s="1126">
        <v>42826</v>
      </c>
      <c r="B72" s="1131" t="s">
        <v>4</v>
      </c>
      <c r="C72" s="3445" t="s">
        <v>3586</v>
      </c>
      <c r="D72" s="3446"/>
      <c r="E72" s="3446"/>
      <c r="F72" s="3446"/>
      <c r="G72" s="3446"/>
      <c r="H72" s="3446"/>
      <c r="I72" s="3446"/>
      <c r="J72" s="3447"/>
      <c r="K72" s="2666"/>
      <c r="L72" s="21"/>
    </row>
    <row r="73" spans="1:12" s="3" customFormat="1" ht="45" customHeight="1" x14ac:dyDescent="0.25">
      <c r="A73" s="22">
        <v>42858</v>
      </c>
      <c r="B73" s="1120" t="s">
        <v>23</v>
      </c>
      <c r="C73" s="3473" t="s">
        <v>2178</v>
      </c>
      <c r="D73" s="3474"/>
      <c r="E73" s="3474"/>
      <c r="F73" s="3474"/>
      <c r="G73" s="3474"/>
      <c r="H73" s="3474"/>
      <c r="I73" s="3474"/>
      <c r="J73" s="3475"/>
      <c r="K73" s="2756" t="s">
        <v>1909</v>
      </c>
      <c r="L73" s="1022" t="s">
        <v>2080</v>
      </c>
    </row>
    <row r="74" spans="1:12" s="3" customFormat="1" x14ac:dyDescent="0.25">
      <c r="A74" s="3459">
        <v>42865</v>
      </c>
      <c r="B74" s="1145" t="s">
        <v>12</v>
      </c>
      <c r="C74" s="1146">
        <v>15</v>
      </c>
      <c r="D74" s="257">
        <f>+C74*(100-E74)/100</f>
        <v>14.55</v>
      </c>
      <c r="E74" s="1146">
        <v>3</v>
      </c>
      <c r="F74" s="1146"/>
      <c r="G74" s="1146">
        <v>100</v>
      </c>
      <c r="H74" s="1146"/>
      <c r="I74" s="1146"/>
      <c r="J74" s="1146"/>
      <c r="K74" s="2523"/>
      <c r="L74" s="38" t="s">
        <v>2476</v>
      </c>
    </row>
    <row r="75" spans="1:12" s="3" customFormat="1" ht="69" customHeight="1" x14ac:dyDescent="0.25">
      <c r="A75" s="3460"/>
      <c r="B75" s="11" t="s">
        <v>23</v>
      </c>
      <c r="C75" s="3473" t="s">
        <v>2189</v>
      </c>
      <c r="D75" s="3474"/>
      <c r="E75" s="3474"/>
      <c r="F75" s="3474"/>
      <c r="G75" s="3474"/>
      <c r="H75" s="3474"/>
      <c r="I75" s="3474"/>
      <c r="J75" s="3475"/>
      <c r="K75" s="2465"/>
    </row>
    <row r="76" spans="1:12" s="3" customFormat="1" ht="46.5" customHeight="1" x14ac:dyDescent="0.25">
      <c r="A76" s="22">
        <v>42869</v>
      </c>
      <c r="B76" s="1139" t="s">
        <v>14</v>
      </c>
      <c r="C76" s="3473" t="s">
        <v>2190</v>
      </c>
      <c r="D76" s="3474"/>
      <c r="E76" s="3474"/>
      <c r="F76" s="3474"/>
      <c r="G76" s="3474"/>
      <c r="H76" s="3474"/>
      <c r="I76" s="3474"/>
      <c r="J76" s="3475"/>
      <c r="K76" s="2465"/>
    </row>
    <row r="77" spans="1:12" s="3" customFormat="1" x14ac:dyDescent="0.25">
      <c r="A77" s="1493">
        <v>42870</v>
      </c>
      <c r="B77" s="1492" t="s">
        <v>12</v>
      </c>
      <c r="C77" s="256">
        <v>205</v>
      </c>
      <c r="D77" s="1495">
        <f>+C77*(100-E77)/100</f>
        <v>159.9</v>
      </c>
      <c r="E77" s="256">
        <v>22</v>
      </c>
      <c r="F77" s="256"/>
      <c r="G77" s="256">
        <v>110</v>
      </c>
      <c r="H77" s="256"/>
      <c r="I77" s="256"/>
      <c r="J77" s="256"/>
      <c r="K77" s="2550"/>
      <c r="L77" s="38" t="s">
        <v>2195</v>
      </c>
    </row>
    <row r="78" spans="1:12" s="3" customFormat="1" x14ac:dyDescent="0.25">
      <c r="A78" s="1154">
        <v>42873</v>
      </c>
      <c r="B78" s="1153" t="s">
        <v>186</v>
      </c>
      <c r="C78" s="256"/>
      <c r="D78" s="257"/>
      <c r="E78" s="256"/>
      <c r="F78" s="256"/>
      <c r="G78" s="256"/>
      <c r="H78" s="256">
        <v>5770</v>
      </c>
      <c r="I78" s="256">
        <v>100</v>
      </c>
      <c r="J78" s="256"/>
      <c r="K78" s="2550"/>
      <c r="L78" s="38" t="s">
        <v>207</v>
      </c>
    </row>
    <row r="79" spans="1:12" s="3" customFormat="1" x14ac:dyDescent="0.25">
      <c r="A79" s="1201">
        <v>42921</v>
      </c>
      <c r="B79" s="1202" t="s">
        <v>33</v>
      </c>
      <c r="C79" s="1203"/>
      <c r="D79" s="1200"/>
      <c r="E79" s="1203"/>
      <c r="F79" s="1203"/>
      <c r="G79" s="1203"/>
      <c r="H79" s="1203"/>
      <c r="I79" s="1203"/>
      <c r="J79" s="1203"/>
      <c r="K79" s="2471"/>
      <c r="L79" s="359" t="s">
        <v>2238</v>
      </c>
    </row>
    <row r="80" spans="1:12" s="3" customFormat="1" ht="55.5" customHeight="1" x14ac:dyDescent="0.25">
      <c r="A80" s="22">
        <v>42930</v>
      </c>
      <c r="B80" s="1207" t="s">
        <v>14</v>
      </c>
      <c r="C80" s="3473" t="s">
        <v>2243</v>
      </c>
      <c r="D80" s="3474"/>
      <c r="E80" s="3474"/>
      <c r="F80" s="3474"/>
      <c r="G80" s="3474"/>
      <c r="H80" s="3474"/>
      <c r="I80" s="3474"/>
      <c r="J80" s="3475"/>
      <c r="K80" s="2465"/>
    </row>
    <row r="81" spans="1:12" s="3" customFormat="1" ht="80.25" customHeight="1" x14ac:dyDescent="0.25">
      <c r="A81" s="1254">
        <v>42933</v>
      </c>
      <c r="B81" s="1255" t="s">
        <v>31</v>
      </c>
      <c r="C81" s="3583" t="s">
        <v>2328</v>
      </c>
      <c r="D81" s="3584"/>
      <c r="E81" s="3584"/>
      <c r="F81" s="3584"/>
      <c r="G81" s="3584"/>
      <c r="H81" s="3584"/>
      <c r="I81" s="3584"/>
      <c r="J81" s="3585"/>
      <c r="K81" s="2518"/>
      <c r="L81" s="1318" t="s">
        <v>1909</v>
      </c>
    </row>
    <row r="82" spans="1:12" s="3" customFormat="1" ht="33" customHeight="1" x14ac:dyDescent="0.25">
      <c r="A82" s="22">
        <v>42940</v>
      </c>
      <c r="B82" s="1222" t="s">
        <v>14</v>
      </c>
      <c r="C82" s="3473" t="s">
        <v>2256</v>
      </c>
      <c r="D82" s="3474"/>
      <c r="E82" s="3474"/>
      <c r="F82" s="3474"/>
      <c r="G82" s="3474"/>
      <c r="H82" s="3474"/>
      <c r="I82" s="3474"/>
      <c r="J82" s="3475"/>
      <c r="K82" s="2465"/>
    </row>
    <row r="83" spans="1:12" s="3" customFormat="1" x14ac:dyDescent="0.25">
      <c r="A83" s="22">
        <v>42947</v>
      </c>
      <c r="B83" s="11" t="s">
        <v>186</v>
      </c>
      <c r="C83" s="1148"/>
      <c r="D83" s="1142"/>
      <c r="E83" s="1148"/>
      <c r="F83" s="1148"/>
      <c r="G83" s="1148"/>
      <c r="H83" s="256">
        <v>5640</v>
      </c>
      <c r="I83" s="256">
        <v>100</v>
      </c>
      <c r="J83" s="256"/>
      <c r="K83" s="2550"/>
      <c r="L83" s="38" t="s">
        <v>2262</v>
      </c>
    </row>
    <row r="84" spans="1:12" s="3" customFormat="1" x14ac:dyDescent="0.25">
      <c r="A84" s="22">
        <v>43048</v>
      </c>
      <c r="B84" s="11" t="s">
        <v>14</v>
      </c>
      <c r="C84" s="3473" t="s">
        <v>2346</v>
      </c>
      <c r="D84" s="3474"/>
      <c r="E84" s="3474"/>
      <c r="F84" s="3474"/>
      <c r="G84" s="3474"/>
      <c r="H84" s="3474"/>
      <c r="I84" s="3474"/>
      <c r="J84" s="3475"/>
      <c r="K84" s="2465"/>
    </row>
    <row r="85" spans="1:12" s="3" customFormat="1" ht="16.5" thickBot="1" x14ac:dyDescent="0.3">
      <c r="A85" s="1587">
        <v>43071</v>
      </c>
      <c r="B85" s="1589" t="s">
        <v>186</v>
      </c>
      <c r="C85" s="252"/>
      <c r="D85" s="1588"/>
      <c r="E85" s="252"/>
      <c r="F85" s="252"/>
      <c r="G85" s="252"/>
      <c r="H85" s="252">
        <v>5770</v>
      </c>
      <c r="I85" s="252">
        <v>87</v>
      </c>
      <c r="J85" s="252"/>
      <c r="K85" s="2483"/>
      <c r="L85" s="1091" t="s">
        <v>2262</v>
      </c>
    </row>
    <row r="86" spans="1:12" s="3" customFormat="1" ht="16.5" thickTop="1" x14ac:dyDescent="0.25">
      <c r="A86" s="29">
        <v>43101</v>
      </c>
      <c r="B86" s="30" t="s">
        <v>12</v>
      </c>
      <c r="C86" s="334">
        <v>35</v>
      </c>
      <c r="D86" s="335">
        <f t="shared" ref="D86:D96" si="0">+C86*(100-E86)/100</f>
        <v>33.950000000000003</v>
      </c>
      <c r="E86" s="334">
        <v>3</v>
      </c>
      <c r="F86" s="334"/>
      <c r="G86" s="334">
        <v>90</v>
      </c>
      <c r="H86" s="334"/>
      <c r="I86" s="334"/>
      <c r="J86" s="334"/>
      <c r="K86" s="2577"/>
      <c r="L86" s="31" t="s">
        <v>22</v>
      </c>
    </row>
    <row r="87" spans="1:12" s="3" customFormat="1" x14ac:dyDescent="0.25">
      <c r="A87" s="3459">
        <v>43160</v>
      </c>
      <c r="B87" s="11" t="s">
        <v>26</v>
      </c>
      <c r="C87" s="3482" t="s">
        <v>2487</v>
      </c>
      <c r="D87" s="3505"/>
      <c r="E87" s="3505"/>
      <c r="F87" s="3505"/>
      <c r="G87" s="3505"/>
      <c r="H87" s="3505"/>
      <c r="I87" s="3505"/>
      <c r="J87" s="3483"/>
      <c r="K87" s="2485"/>
    </row>
    <row r="88" spans="1:12" s="3" customFormat="1" ht="20.100000000000001" customHeight="1" x14ac:dyDescent="0.25">
      <c r="A88" s="3460"/>
      <c r="B88" s="11" t="s">
        <v>14</v>
      </c>
      <c r="C88" s="3473" t="s">
        <v>2488</v>
      </c>
      <c r="D88" s="3474"/>
      <c r="E88" s="3474"/>
      <c r="F88" s="3474"/>
      <c r="G88" s="3474"/>
      <c r="H88" s="3474"/>
      <c r="I88" s="3474"/>
      <c r="J88" s="3475"/>
      <c r="K88" s="2465"/>
    </row>
    <row r="89" spans="1:12" s="3" customFormat="1" ht="20.100000000000001" customHeight="1" x14ac:dyDescent="0.25">
      <c r="A89" s="22">
        <v>43173</v>
      </c>
      <c r="B89" s="11" t="s">
        <v>186</v>
      </c>
      <c r="C89" s="1148"/>
      <c r="D89" s="1142"/>
      <c r="E89" s="1148"/>
      <c r="F89" s="1148"/>
      <c r="G89" s="1148"/>
      <c r="H89" s="1148">
        <v>5790</v>
      </c>
      <c r="I89" s="1148">
        <v>100</v>
      </c>
      <c r="J89" s="1148"/>
      <c r="K89" s="2471"/>
      <c r="L89" s="3" t="s">
        <v>2518</v>
      </c>
    </row>
    <row r="90" spans="1:12" s="3" customFormat="1" ht="20.100000000000001" customHeight="1" x14ac:dyDescent="0.25">
      <c r="A90" s="22">
        <v>43195</v>
      </c>
      <c r="B90" s="11" t="s">
        <v>12</v>
      </c>
      <c r="C90" s="1148">
        <v>80</v>
      </c>
      <c r="D90" s="1142">
        <f t="shared" si="0"/>
        <v>76.8</v>
      </c>
      <c r="E90" s="1148">
        <v>4</v>
      </c>
      <c r="F90" s="1148"/>
      <c r="G90" s="1148">
        <v>110</v>
      </c>
      <c r="H90" s="1148"/>
      <c r="I90" s="1148"/>
      <c r="J90" s="1148"/>
      <c r="K90" s="2471"/>
      <c r="L90" s="3" t="s">
        <v>1927</v>
      </c>
    </row>
    <row r="91" spans="1:12" s="3" customFormat="1" ht="20.100000000000001" customHeight="1" x14ac:dyDescent="0.25">
      <c r="A91" s="1581">
        <v>43245</v>
      </c>
      <c r="B91" s="1582" t="s">
        <v>14</v>
      </c>
      <c r="C91" s="3473" t="s">
        <v>2599</v>
      </c>
      <c r="D91" s="3474"/>
      <c r="E91" s="3474"/>
      <c r="F91" s="3474"/>
      <c r="G91" s="3474"/>
      <c r="H91" s="3474"/>
      <c r="I91" s="3474"/>
      <c r="J91" s="3475"/>
      <c r="K91" s="2465"/>
    </row>
    <row r="92" spans="1:12" s="3" customFormat="1" x14ac:dyDescent="0.25">
      <c r="A92" s="22">
        <v>43271</v>
      </c>
      <c r="B92" s="11" t="s">
        <v>12</v>
      </c>
      <c r="C92" s="1148">
        <v>80</v>
      </c>
      <c r="D92" s="1142">
        <f t="shared" si="0"/>
        <v>65.599999999999994</v>
      </c>
      <c r="E92" s="1148">
        <v>18</v>
      </c>
      <c r="F92" s="1148"/>
      <c r="G92" s="1148">
        <v>110</v>
      </c>
      <c r="H92" s="1148"/>
      <c r="I92" s="1148"/>
      <c r="J92" s="1148"/>
      <c r="K92" s="2471"/>
      <c r="L92" s="3" t="s">
        <v>2621</v>
      </c>
    </row>
    <row r="93" spans="1:12" s="3" customFormat="1" ht="20.100000000000001" customHeight="1" x14ac:dyDescent="0.25">
      <c r="A93" s="22">
        <v>43370</v>
      </c>
      <c r="B93" s="11" t="s">
        <v>186</v>
      </c>
      <c r="C93" s="1148"/>
      <c r="D93" s="1142"/>
      <c r="E93" s="1148"/>
      <c r="F93" s="1148"/>
      <c r="G93" s="1148"/>
      <c r="H93" s="1148">
        <v>5770</v>
      </c>
      <c r="I93" s="1148">
        <v>90</v>
      </c>
      <c r="J93" s="1148"/>
      <c r="K93" s="2471"/>
      <c r="L93" s="3" t="s">
        <v>18</v>
      </c>
    </row>
    <row r="94" spans="1:12" s="3" customFormat="1" ht="20.100000000000001" customHeight="1" x14ac:dyDescent="0.25">
      <c r="A94" s="59">
        <v>43377</v>
      </c>
      <c r="B94" s="60" t="s">
        <v>12</v>
      </c>
      <c r="C94" s="329">
        <v>40</v>
      </c>
      <c r="D94" s="1739">
        <f t="shared" si="0"/>
        <v>32.799999999999997</v>
      </c>
      <c r="E94" s="329">
        <v>18</v>
      </c>
      <c r="F94" s="329"/>
      <c r="G94" s="329">
        <v>115</v>
      </c>
      <c r="H94" s="329"/>
      <c r="I94" s="329"/>
      <c r="J94" s="329"/>
      <c r="K94" s="2566"/>
      <c r="L94" s="61" t="s">
        <v>2343</v>
      </c>
    </row>
    <row r="95" spans="1:12" s="3" customFormat="1" ht="20.100000000000001" customHeight="1" thickBot="1" x14ac:dyDescent="0.3">
      <c r="A95" s="1863">
        <v>43378</v>
      </c>
      <c r="B95" s="1878" t="s">
        <v>186</v>
      </c>
      <c r="C95" s="252"/>
      <c r="D95" s="1865"/>
      <c r="E95" s="252"/>
      <c r="F95" s="252"/>
      <c r="G95" s="252"/>
      <c r="H95" s="252">
        <v>5775</v>
      </c>
      <c r="I95" s="252">
        <v>100</v>
      </c>
      <c r="J95" s="252"/>
      <c r="K95" s="2483"/>
      <c r="L95" s="13"/>
    </row>
    <row r="96" spans="1:12" s="3" customFormat="1" ht="20.100000000000001" customHeight="1" thickTop="1" x14ac:dyDescent="0.25">
      <c r="A96" s="39">
        <v>43473</v>
      </c>
      <c r="B96" s="40" t="s">
        <v>12</v>
      </c>
      <c r="C96" s="254">
        <v>40</v>
      </c>
      <c r="D96" s="1872">
        <f t="shared" si="0"/>
        <v>36</v>
      </c>
      <c r="E96" s="254">
        <v>10</v>
      </c>
      <c r="F96" s="254"/>
      <c r="G96" s="254">
        <v>120</v>
      </c>
      <c r="H96" s="254"/>
      <c r="I96" s="254"/>
      <c r="J96" s="254"/>
      <c r="K96" s="2551"/>
      <c r="L96" s="41" t="s">
        <v>2343</v>
      </c>
    </row>
    <row r="97" spans="1:12" s="3" customFormat="1" ht="20.100000000000001" customHeight="1" x14ac:dyDescent="0.25">
      <c r="A97" s="22">
        <v>43548</v>
      </c>
      <c r="B97" s="11" t="s">
        <v>14</v>
      </c>
      <c r="C97" s="3473" t="s">
        <v>2599</v>
      </c>
      <c r="D97" s="3474"/>
      <c r="E97" s="3474"/>
      <c r="F97" s="3474"/>
      <c r="G97" s="3474"/>
      <c r="H97" s="3474"/>
      <c r="I97" s="3474"/>
      <c r="J97" s="3475"/>
      <c r="K97" s="2465"/>
    </row>
    <row r="98" spans="1:12" s="3" customFormat="1" ht="20.100000000000001" customHeight="1" x14ac:dyDescent="0.25">
      <c r="A98" s="22">
        <v>43574</v>
      </c>
      <c r="B98" s="11" t="s">
        <v>186</v>
      </c>
      <c r="C98" s="1148"/>
      <c r="D98" s="1142"/>
      <c r="E98" s="1148"/>
      <c r="F98" s="1148"/>
      <c r="G98" s="1148"/>
      <c r="H98" s="1148">
        <v>5740</v>
      </c>
      <c r="I98" s="1148">
        <v>100</v>
      </c>
      <c r="J98" s="1148"/>
      <c r="K98" s="2471"/>
      <c r="L98" s="3" t="s">
        <v>3011</v>
      </c>
    </row>
    <row r="99" spans="1:12" s="3" customFormat="1" ht="20.100000000000001" customHeight="1" x14ac:dyDescent="0.25">
      <c r="A99" s="2183">
        <v>43578</v>
      </c>
      <c r="B99" s="2182" t="s">
        <v>12</v>
      </c>
      <c r="C99" s="256">
        <v>20</v>
      </c>
      <c r="D99" s="2184">
        <f>+C99*(100-E99)/100</f>
        <v>18</v>
      </c>
      <c r="E99" s="256">
        <v>10</v>
      </c>
      <c r="F99" s="256"/>
      <c r="G99" s="256">
        <v>120</v>
      </c>
      <c r="H99" s="256"/>
      <c r="I99" s="256"/>
      <c r="J99" s="256"/>
      <c r="K99" s="2550"/>
      <c r="L99" s="38" t="s">
        <v>1927</v>
      </c>
    </row>
    <row r="100" spans="1:12" s="3" customFormat="1" ht="20.100000000000001" customHeight="1" x14ac:dyDescent="0.25">
      <c r="A100" s="22">
        <v>43580</v>
      </c>
      <c r="B100" s="11" t="s">
        <v>14</v>
      </c>
      <c r="C100" s="3473" t="s">
        <v>3118</v>
      </c>
      <c r="D100" s="3474"/>
      <c r="E100" s="3474"/>
      <c r="F100" s="3474"/>
      <c r="G100" s="3474"/>
      <c r="H100" s="3474"/>
      <c r="I100" s="3474"/>
      <c r="J100" s="3475"/>
      <c r="K100" s="2465"/>
    </row>
    <row r="101" spans="1:12" s="3" customFormat="1" x14ac:dyDescent="0.25">
      <c r="A101" s="22">
        <v>43677</v>
      </c>
      <c r="B101" s="11" t="s">
        <v>12</v>
      </c>
      <c r="C101" s="1148">
        <v>37</v>
      </c>
      <c r="D101" s="1142">
        <f>+C101*(100-E101)/100</f>
        <v>33.299999999999997</v>
      </c>
      <c r="E101" s="1148">
        <v>10</v>
      </c>
      <c r="F101" s="1148"/>
      <c r="G101" s="1148">
        <v>130</v>
      </c>
      <c r="H101" s="1148"/>
      <c r="I101" s="1148"/>
      <c r="J101" s="1148"/>
      <c r="K101" s="2580"/>
      <c r="L101" s="2054" t="s">
        <v>2710</v>
      </c>
    </row>
    <row r="102" spans="1:12" s="3" customFormat="1" ht="20.100000000000001" customHeight="1" x14ac:dyDescent="0.25">
      <c r="A102" s="22">
        <v>43802</v>
      </c>
      <c r="B102" s="11" t="s">
        <v>12</v>
      </c>
      <c r="C102" s="1148">
        <v>35</v>
      </c>
      <c r="D102" s="1142">
        <f>+C102*(100-E102)/100</f>
        <v>33.25</v>
      </c>
      <c r="E102" s="1148">
        <v>5</v>
      </c>
      <c r="F102" s="1148" t="s">
        <v>159</v>
      </c>
      <c r="G102" s="1148">
        <v>80</v>
      </c>
      <c r="H102" s="1148"/>
      <c r="I102" s="1148"/>
      <c r="J102" s="1148"/>
      <c r="K102" s="2471"/>
      <c r="L102" s="3" t="s">
        <v>22</v>
      </c>
    </row>
    <row r="103" spans="1:12" s="3" customFormat="1" x14ac:dyDescent="0.25">
      <c r="A103" s="22">
        <v>43822</v>
      </c>
      <c r="B103" s="11" t="s">
        <v>186</v>
      </c>
      <c r="C103" s="1148"/>
      <c r="D103" s="1142" t="s">
        <v>301</v>
      </c>
      <c r="E103" s="1148"/>
      <c r="F103" s="1148"/>
      <c r="G103" s="1148"/>
      <c r="H103" s="1148">
        <v>5775</v>
      </c>
      <c r="I103" s="1148">
        <v>100</v>
      </c>
      <c r="J103" s="1148"/>
      <c r="K103" s="2471"/>
      <c r="L103" s="3" t="s">
        <v>3370</v>
      </c>
    </row>
    <row r="104" spans="1:12" s="3" customFormat="1" ht="14.25" customHeight="1" x14ac:dyDescent="0.25">
      <c r="A104" s="22">
        <v>43908</v>
      </c>
      <c r="B104" s="2290" t="s">
        <v>186</v>
      </c>
      <c r="C104" s="1148"/>
      <c r="D104" s="2058">
        <f>+C104*(100-E104)/100</f>
        <v>0</v>
      </c>
      <c r="E104" s="1148"/>
      <c r="F104" s="1148"/>
      <c r="G104" s="1148"/>
      <c r="H104" s="1148">
        <v>5685</v>
      </c>
      <c r="I104" s="1148">
        <v>100</v>
      </c>
      <c r="J104" s="1148"/>
      <c r="K104" s="2471"/>
      <c r="L104" s="3" t="s">
        <v>3505</v>
      </c>
    </row>
    <row r="105" spans="1:12" s="3" customFormat="1" x14ac:dyDescent="0.25">
      <c r="A105" s="2410">
        <v>43920</v>
      </c>
      <c r="B105" s="2306" t="s">
        <v>4</v>
      </c>
      <c r="C105" s="2311"/>
      <c r="D105" s="2307"/>
      <c r="E105" s="2311">
        <v>5</v>
      </c>
      <c r="F105" s="2311"/>
      <c r="G105" s="2311"/>
      <c r="H105" s="2311"/>
      <c r="I105" s="2311"/>
      <c r="J105" s="2311"/>
      <c r="K105" s="2602"/>
      <c r="L105" s="2308"/>
    </row>
    <row r="106" spans="1:12" s="3" customFormat="1" x14ac:dyDescent="0.25">
      <c r="A106" s="2410">
        <v>43951</v>
      </c>
      <c r="B106" s="2306" t="s">
        <v>4</v>
      </c>
      <c r="C106" s="2311"/>
      <c r="D106" s="2307"/>
      <c r="E106" s="2311">
        <v>5</v>
      </c>
      <c r="F106" s="2311"/>
      <c r="G106" s="2311"/>
      <c r="H106" s="2311"/>
      <c r="I106" s="2311"/>
      <c r="J106" s="2311"/>
      <c r="K106" s="2602"/>
      <c r="L106" s="2308"/>
    </row>
    <row r="107" spans="1:12" s="3" customFormat="1" ht="18" customHeight="1" x14ac:dyDescent="0.25">
      <c r="A107" s="2410">
        <v>43981</v>
      </c>
      <c r="B107" s="2306" t="s">
        <v>4</v>
      </c>
      <c r="C107" s="2311"/>
      <c r="D107" s="2307"/>
      <c r="E107" s="2311">
        <v>5</v>
      </c>
      <c r="F107" s="2311"/>
      <c r="G107" s="2311"/>
      <c r="H107" s="2311"/>
      <c r="I107" s="2311"/>
      <c r="J107" s="2311"/>
      <c r="K107" s="2602"/>
      <c r="L107" s="2308"/>
    </row>
    <row r="108" spans="1:12" s="3" customFormat="1" ht="29.25" customHeight="1" x14ac:dyDescent="0.25">
      <c r="A108" s="22">
        <v>43999</v>
      </c>
      <c r="B108" s="11" t="s">
        <v>12</v>
      </c>
      <c r="C108" s="258">
        <v>50</v>
      </c>
      <c r="D108" s="2376">
        <f>+C108*(100-E108)/100</f>
        <v>32.5</v>
      </c>
      <c r="E108" s="258">
        <v>35</v>
      </c>
      <c r="F108" s="258" t="s">
        <v>159</v>
      </c>
      <c r="G108" s="258">
        <v>110</v>
      </c>
      <c r="H108" s="1148"/>
      <c r="I108" s="1148"/>
      <c r="J108" s="1148"/>
      <c r="K108" s="2471"/>
      <c r="L108" s="3" t="s">
        <v>2668</v>
      </c>
    </row>
    <row r="109" spans="1:12" s="3" customFormat="1" ht="31.5" customHeight="1" x14ac:dyDescent="0.25">
      <c r="A109" s="22">
        <v>44001</v>
      </c>
      <c r="B109" s="11" t="s">
        <v>16</v>
      </c>
      <c r="C109" s="3614" t="s">
        <v>4457</v>
      </c>
      <c r="D109" s="3733"/>
      <c r="E109" s="3733"/>
      <c r="F109" s="3733"/>
      <c r="G109" s="3733"/>
      <c r="H109" s="3733"/>
      <c r="I109" s="3733"/>
      <c r="J109" s="3615"/>
      <c r="K109" s="2563"/>
    </row>
    <row r="110" spans="1:12" s="3" customFormat="1" x14ac:dyDescent="0.25">
      <c r="A110" s="22">
        <v>44024</v>
      </c>
      <c r="B110" s="11" t="s">
        <v>16</v>
      </c>
      <c r="C110" s="3614" t="s">
        <v>4456</v>
      </c>
      <c r="D110" s="3733"/>
      <c r="E110" s="3733"/>
      <c r="F110" s="3733"/>
      <c r="G110" s="3733"/>
      <c r="H110" s="3733"/>
      <c r="I110" s="3733"/>
      <c r="J110" s="3615"/>
      <c r="K110" s="2563"/>
    </row>
    <row r="111" spans="1:12" s="3" customFormat="1" x14ac:dyDescent="0.25">
      <c r="A111" s="2410">
        <v>44012</v>
      </c>
      <c r="B111" s="2306" t="s">
        <v>4</v>
      </c>
      <c r="C111" s="2311"/>
      <c r="D111" s="2307"/>
      <c r="E111" s="2311">
        <v>5</v>
      </c>
      <c r="F111" s="2311"/>
      <c r="G111" s="2311"/>
      <c r="H111" s="2311"/>
      <c r="I111" s="2311"/>
      <c r="J111" s="2311"/>
      <c r="K111" s="2602"/>
      <c r="L111" s="2308"/>
    </row>
    <row r="112" spans="1:12" s="3" customFormat="1" x14ac:dyDescent="0.25">
      <c r="A112" s="2410">
        <v>44042</v>
      </c>
      <c r="B112" s="2306" t="s">
        <v>4</v>
      </c>
      <c r="C112" s="2311"/>
      <c r="D112" s="2307"/>
      <c r="E112" s="2311">
        <v>5</v>
      </c>
      <c r="F112" s="2311"/>
      <c r="G112" s="2311"/>
      <c r="H112" s="2311"/>
      <c r="I112" s="2311"/>
      <c r="J112" s="2311"/>
      <c r="K112" s="2852"/>
      <c r="L112" s="2308"/>
    </row>
    <row r="113" spans="1:12" s="3" customFormat="1" x14ac:dyDescent="0.25">
      <c r="A113" s="22">
        <v>44068</v>
      </c>
      <c r="B113" s="11" t="s">
        <v>186</v>
      </c>
      <c r="C113" s="1148"/>
      <c r="D113" s="1142" t="s">
        <v>301</v>
      </c>
      <c r="E113" s="1148"/>
      <c r="F113" s="1148"/>
      <c r="G113" s="1148"/>
      <c r="H113" s="256">
        <v>5600</v>
      </c>
      <c r="I113" s="256">
        <v>100</v>
      </c>
      <c r="J113" s="1148"/>
      <c r="K113" s="2471"/>
      <c r="L113" s="3" t="s">
        <v>3898</v>
      </c>
    </row>
    <row r="114" spans="1:12" s="3" customFormat="1" x14ac:dyDescent="0.25">
      <c r="A114" s="2410">
        <v>44073</v>
      </c>
      <c r="B114" s="2306" t="s">
        <v>4</v>
      </c>
      <c r="C114" s="2311"/>
      <c r="D114" s="2307"/>
      <c r="E114" s="2311">
        <v>5</v>
      </c>
      <c r="F114" s="2311"/>
      <c r="G114" s="2311"/>
      <c r="H114" s="2311"/>
      <c r="I114" s="2311"/>
      <c r="J114" s="2311"/>
      <c r="K114" s="2885"/>
      <c r="L114" s="2308"/>
    </row>
    <row r="115" spans="1:12" s="3" customFormat="1" x14ac:dyDescent="0.25">
      <c r="A115" s="2410">
        <v>44104</v>
      </c>
      <c r="B115" s="2306" t="s">
        <v>4</v>
      </c>
      <c r="C115" s="2311"/>
      <c r="D115" s="2307"/>
      <c r="E115" s="2311">
        <v>5</v>
      </c>
      <c r="F115" s="2311"/>
      <c r="G115" s="2311"/>
      <c r="H115" s="2311"/>
      <c r="I115" s="2311"/>
      <c r="J115" s="2311"/>
      <c r="K115" s="3126"/>
      <c r="L115" s="2308"/>
    </row>
    <row r="116" spans="1:12" s="3" customFormat="1" x14ac:dyDescent="0.25">
      <c r="A116" s="22">
        <v>44125</v>
      </c>
      <c r="B116" s="11" t="s">
        <v>16</v>
      </c>
      <c r="C116" s="3614" t="s">
        <v>4455</v>
      </c>
      <c r="D116" s="3733"/>
      <c r="E116" s="3733"/>
      <c r="F116" s="3733"/>
      <c r="G116" s="3733"/>
      <c r="H116" s="3733"/>
      <c r="I116" s="3733"/>
      <c r="J116" s="3615"/>
      <c r="K116" s="2471"/>
    </row>
    <row r="117" spans="1:12" s="3" customFormat="1" x14ac:dyDescent="0.25">
      <c r="A117" s="2922">
        <v>44126</v>
      </c>
      <c r="B117" s="2923" t="s">
        <v>16</v>
      </c>
      <c r="C117" s="3614" t="s">
        <v>3744</v>
      </c>
      <c r="D117" s="3733"/>
      <c r="E117" s="3733"/>
      <c r="F117" s="3733"/>
      <c r="G117" s="3733"/>
      <c r="H117" s="3733"/>
      <c r="I117" s="3733"/>
      <c r="J117" s="3615"/>
      <c r="K117" s="2471"/>
    </row>
    <row r="118" spans="1:12" s="3" customFormat="1" x14ac:dyDescent="0.25">
      <c r="A118" s="22">
        <v>44135</v>
      </c>
      <c r="B118" s="11" t="s">
        <v>14</v>
      </c>
      <c r="C118" s="3482" t="s">
        <v>2947</v>
      </c>
      <c r="D118" s="3505"/>
      <c r="E118" s="3505"/>
      <c r="F118" s="3505"/>
      <c r="G118" s="3505"/>
      <c r="H118" s="3505"/>
      <c r="I118" s="3505"/>
      <c r="J118" s="3483"/>
      <c r="K118" s="2471"/>
    </row>
    <row r="119" spans="1:12" s="3" customFormat="1" x14ac:dyDescent="0.25">
      <c r="A119" s="2410">
        <v>44134</v>
      </c>
      <c r="B119" s="2306" t="s">
        <v>4</v>
      </c>
      <c r="C119" s="2311"/>
      <c r="D119" s="2307"/>
      <c r="E119" s="2311">
        <v>5</v>
      </c>
      <c r="F119" s="2311"/>
      <c r="G119" s="2311"/>
      <c r="H119" s="2311"/>
      <c r="I119" s="2311"/>
      <c r="J119" s="2311"/>
      <c r="K119" s="3126"/>
      <c r="L119" s="2308"/>
    </row>
    <row r="120" spans="1:12" s="3" customFormat="1" x14ac:dyDescent="0.25">
      <c r="A120" s="22">
        <v>44139</v>
      </c>
      <c r="B120" s="11" t="s">
        <v>14</v>
      </c>
      <c r="C120" s="3482" t="s">
        <v>4031</v>
      </c>
      <c r="D120" s="3505"/>
      <c r="E120" s="3505"/>
      <c r="F120" s="3505"/>
      <c r="G120" s="3505"/>
      <c r="H120" s="3505"/>
      <c r="I120" s="3505"/>
      <c r="J120" s="3483"/>
      <c r="K120" s="2471"/>
    </row>
    <row r="121" spans="1:12" s="3" customFormat="1" x14ac:dyDescent="0.25">
      <c r="A121" s="3459">
        <v>44140</v>
      </c>
      <c r="B121" s="11" t="s">
        <v>186</v>
      </c>
      <c r="C121" s="1148"/>
      <c r="D121" s="1142" t="s">
        <v>301</v>
      </c>
      <c r="E121" s="1148"/>
      <c r="F121" s="1148"/>
      <c r="G121" s="1148"/>
      <c r="H121" s="1148"/>
      <c r="I121" s="1148"/>
      <c r="J121" s="1148">
        <v>4955</v>
      </c>
      <c r="K121" s="2471"/>
      <c r="L121" s="3" t="s">
        <v>4035</v>
      </c>
    </row>
    <row r="122" spans="1:12" s="3" customFormat="1" x14ac:dyDescent="0.25">
      <c r="A122" s="3460"/>
      <c r="B122" s="11" t="s">
        <v>186</v>
      </c>
      <c r="C122" s="1148"/>
      <c r="D122" s="1142" t="s">
        <v>301</v>
      </c>
      <c r="E122" s="1148"/>
      <c r="F122" s="1148"/>
      <c r="G122" s="1148"/>
      <c r="H122" s="1148">
        <v>5030</v>
      </c>
      <c r="I122" s="1148">
        <v>100</v>
      </c>
      <c r="J122" s="1148"/>
      <c r="K122" s="2471"/>
      <c r="L122" s="3" t="s">
        <v>4034</v>
      </c>
    </row>
    <row r="123" spans="1:12" s="3" customFormat="1" ht="31.5" x14ac:dyDescent="0.25">
      <c r="A123" s="22">
        <v>44154</v>
      </c>
      <c r="B123" s="11" t="s">
        <v>12</v>
      </c>
      <c r="C123" s="1148">
        <v>35</v>
      </c>
      <c r="D123" s="1142">
        <f>+C123*(100-E123)/100</f>
        <v>33.25</v>
      </c>
      <c r="E123" s="1148">
        <v>5</v>
      </c>
      <c r="F123" s="1148"/>
      <c r="G123" s="1148">
        <v>100</v>
      </c>
      <c r="H123" s="1148"/>
      <c r="I123" s="1148"/>
      <c r="J123" s="1148"/>
      <c r="K123" s="2471"/>
      <c r="L123" s="3" t="s">
        <v>4045</v>
      </c>
    </row>
    <row r="124" spans="1:12" s="3" customFormat="1" x14ac:dyDescent="0.25">
      <c r="A124" s="2410">
        <v>44165</v>
      </c>
      <c r="B124" s="2306" t="s">
        <v>4</v>
      </c>
      <c r="C124" s="2311"/>
      <c r="D124" s="2307"/>
      <c r="E124" s="2311">
        <v>5</v>
      </c>
      <c r="F124" s="2311"/>
      <c r="G124" s="2311"/>
      <c r="H124" s="2311"/>
      <c r="I124" s="2311"/>
      <c r="J124" s="2311"/>
      <c r="K124" s="3126"/>
      <c r="L124" s="2308"/>
    </row>
    <row r="125" spans="1:12" s="3" customFormat="1" x14ac:dyDescent="0.25">
      <c r="A125" s="22">
        <v>44218</v>
      </c>
      <c r="B125" s="11" t="s">
        <v>186</v>
      </c>
      <c r="C125" s="1148"/>
      <c r="D125" s="1142">
        <f>+C125*(100-E125)/100</f>
        <v>0</v>
      </c>
      <c r="E125" s="1148"/>
      <c r="F125" s="1148"/>
      <c r="G125" s="1148"/>
      <c r="H125" s="3055">
        <v>5490</v>
      </c>
      <c r="I125" s="3055">
        <v>76</v>
      </c>
      <c r="J125" s="1148"/>
      <c r="K125" s="2471"/>
      <c r="L125" s="3" t="s">
        <v>4178</v>
      </c>
    </row>
    <row r="126" spans="1:12" s="3" customFormat="1" x14ac:dyDescent="0.25">
      <c r="A126" s="2410">
        <v>44226</v>
      </c>
      <c r="B126" s="2306" t="s">
        <v>4</v>
      </c>
      <c r="C126" s="2311"/>
      <c r="D126" s="2307"/>
      <c r="E126" s="2311">
        <v>5</v>
      </c>
      <c r="F126" s="2311"/>
      <c r="G126" s="2311"/>
      <c r="H126" s="2311"/>
      <c r="I126" s="2311"/>
      <c r="J126" s="2311"/>
      <c r="K126" s="3126"/>
      <c r="L126" s="2308"/>
    </row>
    <row r="127" spans="1:12" s="3" customFormat="1" x14ac:dyDescent="0.25">
      <c r="A127" s="2410">
        <v>44255</v>
      </c>
      <c r="B127" s="2306" t="s">
        <v>4</v>
      </c>
      <c r="C127" s="2311"/>
      <c r="D127" s="2307"/>
      <c r="E127" s="2311">
        <v>5</v>
      </c>
      <c r="F127" s="2311"/>
      <c r="G127" s="2311"/>
      <c r="H127" s="2311"/>
      <c r="I127" s="2311"/>
      <c r="J127" s="2311"/>
      <c r="K127" s="3126"/>
      <c r="L127" s="2308"/>
    </row>
    <row r="128" spans="1:12" s="3" customFormat="1" x14ac:dyDescent="0.25">
      <c r="A128" s="2410">
        <v>44285</v>
      </c>
      <c r="B128" s="2306" t="s">
        <v>4</v>
      </c>
      <c r="C128" s="2311"/>
      <c r="D128" s="2307"/>
      <c r="E128" s="2311">
        <v>5</v>
      </c>
      <c r="F128" s="2311"/>
      <c r="G128" s="2311"/>
      <c r="H128" s="2311"/>
      <c r="I128" s="2311"/>
      <c r="J128" s="2311"/>
      <c r="K128" s="3126"/>
      <c r="L128" s="2308"/>
    </row>
    <row r="129" spans="1:12" s="3" customFormat="1" x14ac:dyDescent="0.25">
      <c r="A129" s="3175">
        <v>44325</v>
      </c>
      <c r="B129" s="3174" t="s">
        <v>12</v>
      </c>
      <c r="C129" s="325">
        <v>75</v>
      </c>
      <c r="D129" s="3177">
        <f>C129*(100-E129)/100</f>
        <v>71.25</v>
      </c>
      <c r="E129" s="325">
        <v>5</v>
      </c>
      <c r="F129" s="325" t="s">
        <v>159</v>
      </c>
      <c r="G129" s="325">
        <v>125</v>
      </c>
      <c r="H129" s="256"/>
      <c r="I129" s="256"/>
      <c r="J129" s="256"/>
      <c r="K129" s="3176"/>
      <c r="L129" s="70" t="s">
        <v>2710</v>
      </c>
    </row>
    <row r="130" spans="1:12" s="3" customFormat="1" ht="28.5" customHeight="1" x14ac:dyDescent="0.25">
      <c r="A130" s="3183">
        <v>44342</v>
      </c>
      <c r="B130" s="268" t="s">
        <v>16</v>
      </c>
      <c r="C130" s="3614" t="s">
        <v>4454</v>
      </c>
      <c r="D130" s="3733"/>
      <c r="E130" s="3733"/>
      <c r="F130" s="3733"/>
      <c r="G130" s="3733"/>
      <c r="H130" s="3733"/>
      <c r="I130" s="3733"/>
      <c r="J130" s="3615"/>
      <c r="K130" s="2471"/>
    </row>
    <row r="131" spans="1:12" s="3" customFormat="1" x14ac:dyDescent="0.25">
      <c r="A131" s="22">
        <v>44347</v>
      </c>
      <c r="B131" s="11" t="s">
        <v>186</v>
      </c>
      <c r="C131" s="1148"/>
      <c r="D131" s="1142">
        <f>+C131*(100-E131)/100</f>
        <v>0</v>
      </c>
      <c r="E131" s="1148"/>
      <c r="F131" s="1148"/>
      <c r="G131" s="1148"/>
      <c r="H131" s="1148">
        <v>5515</v>
      </c>
      <c r="I131" s="1148">
        <v>100</v>
      </c>
      <c r="J131" s="1148"/>
      <c r="K131" s="2471"/>
      <c r="L131" s="3" t="s">
        <v>4378</v>
      </c>
    </row>
    <row r="132" spans="1:12" s="3" customFormat="1" ht="32.25" customHeight="1" x14ac:dyDescent="0.25">
      <c r="A132" s="22">
        <v>44397</v>
      </c>
      <c r="B132" s="11" t="s">
        <v>16</v>
      </c>
      <c r="C132" s="3614" t="s">
        <v>4472</v>
      </c>
      <c r="D132" s="3733"/>
      <c r="E132" s="3733"/>
      <c r="F132" s="3733"/>
      <c r="G132" s="3733"/>
      <c r="H132" s="3733"/>
      <c r="I132" s="3733"/>
      <c r="J132" s="3615"/>
      <c r="K132" s="2471"/>
    </row>
    <row r="133" spans="1:12" s="3" customFormat="1" x14ac:dyDescent="0.25">
      <c r="A133" s="22">
        <v>44407</v>
      </c>
      <c r="B133" s="11" t="s">
        <v>12</v>
      </c>
      <c r="C133" s="1142">
        <v>72</v>
      </c>
      <c r="D133" s="1142">
        <f t="shared" ref="D133:D145" si="1">+C133*(100-E133)/100</f>
        <v>68.400000000000006</v>
      </c>
      <c r="E133" s="1142">
        <v>5</v>
      </c>
      <c r="F133" s="1142"/>
      <c r="G133" s="1142">
        <v>80</v>
      </c>
      <c r="H133" s="1142"/>
      <c r="I133" s="1142"/>
      <c r="J133" s="1148"/>
      <c r="K133" s="2471"/>
      <c r="L133" s="3" t="s">
        <v>2710</v>
      </c>
    </row>
    <row r="134" spans="1:12" s="3" customFormat="1" x14ac:dyDescent="0.25">
      <c r="A134" s="22">
        <v>44444</v>
      </c>
      <c r="B134" s="11" t="s">
        <v>186</v>
      </c>
      <c r="C134" s="1148"/>
      <c r="D134" s="1142">
        <f t="shared" si="1"/>
        <v>0</v>
      </c>
      <c r="E134" s="1148"/>
      <c r="F134" s="1148"/>
      <c r="G134" s="1148"/>
      <c r="H134" s="3309">
        <v>5600</v>
      </c>
      <c r="I134" s="3309">
        <v>100</v>
      </c>
      <c r="J134" s="1148"/>
      <c r="K134" s="2471"/>
      <c r="L134" s="3" t="s">
        <v>4518</v>
      </c>
    </row>
    <row r="135" spans="1:12" s="3" customFormat="1" x14ac:dyDescent="0.25">
      <c r="A135" s="22">
        <v>44487</v>
      </c>
      <c r="B135" s="11" t="s">
        <v>12</v>
      </c>
      <c r="C135" s="23">
        <v>30</v>
      </c>
      <c r="D135" s="1115">
        <f t="shared" si="1"/>
        <v>27</v>
      </c>
      <c r="E135" s="23">
        <v>10</v>
      </c>
      <c r="F135" s="23" t="s">
        <v>159</v>
      </c>
      <c r="G135" s="23">
        <v>100</v>
      </c>
      <c r="H135" s="23"/>
      <c r="I135" s="23"/>
      <c r="J135" s="23"/>
      <c r="K135" s="2453"/>
      <c r="L135" s="3" t="s">
        <v>2524</v>
      </c>
    </row>
    <row r="136" spans="1:12" s="3" customFormat="1" x14ac:dyDescent="0.25">
      <c r="A136" s="22"/>
      <c r="B136" s="11"/>
      <c r="C136" s="23"/>
      <c r="D136" s="1115">
        <f t="shared" si="1"/>
        <v>0</v>
      </c>
      <c r="E136" s="23"/>
      <c r="F136" s="23"/>
      <c r="G136" s="23"/>
      <c r="H136" s="23"/>
      <c r="I136" s="23"/>
      <c r="J136" s="23"/>
      <c r="K136" s="2453"/>
    </row>
    <row r="137" spans="1:12" s="3" customFormat="1" x14ac:dyDescent="0.25">
      <c r="A137" s="22"/>
      <c r="B137" s="11"/>
      <c r="C137" s="23"/>
      <c r="D137" s="3401">
        <f t="shared" si="1"/>
        <v>0</v>
      </c>
      <c r="E137" s="23"/>
      <c r="F137" s="23"/>
      <c r="G137" s="23"/>
      <c r="H137" s="23"/>
      <c r="I137" s="23"/>
      <c r="J137" s="23"/>
      <c r="K137" s="2453"/>
    </row>
    <row r="138" spans="1:12" s="3" customFormat="1" x14ac:dyDescent="0.25">
      <c r="A138" s="22"/>
      <c r="B138" s="11"/>
      <c r="C138" s="108"/>
      <c r="D138" s="3401">
        <f t="shared" si="1"/>
        <v>0</v>
      </c>
      <c r="E138" s="108"/>
      <c r="F138" s="108"/>
      <c r="G138" s="108"/>
      <c r="H138" s="108"/>
      <c r="I138" s="108"/>
      <c r="J138" s="23"/>
      <c r="K138" s="2453"/>
    </row>
    <row r="139" spans="1:12" s="3" customFormat="1" x14ac:dyDescent="0.25">
      <c r="A139" s="22"/>
      <c r="B139" s="11"/>
      <c r="C139" s="23"/>
      <c r="D139" s="3401">
        <f t="shared" si="1"/>
        <v>0</v>
      </c>
      <c r="E139" s="23"/>
      <c r="F139" s="23"/>
      <c r="G139" s="23"/>
      <c r="H139" s="23"/>
      <c r="I139" s="23"/>
      <c r="J139" s="23"/>
      <c r="K139" s="2453"/>
    </row>
    <row r="140" spans="1:12" s="3" customFormat="1" x14ac:dyDescent="0.25">
      <c r="A140" s="22"/>
      <c r="B140" s="11"/>
      <c r="C140" s="23"/>
      <c r="D140" s="3401">
        <f t="shared" si="1"/>
        <v>0</v>
      </c>
      <c r="E140" s="23"/>
      <c r="F140" s="23"/>
      <c r="G140" s="23"/>
      <c r="H140" s="23"/>
      <c r="I140" s="23"/>
      <c r="J140" s="23"/>
      <c r="K140" s="2453"/>
    </row>
    <row r="141" spans="1:12" s="3" customFormat="1" x14ac:dyDescent="0.25">
      <c r="A141" s="22"/>
      <c r="B141" s="11"/>
      <c r="C141" s="23"/>
      <c r="D141" s="3401">
        <f t="shared" si="1"/>
        <v>0</v>
      </c>
      <c r="E141" s="23"/>
      <c r="F141" s="23"/>
      <c r="G141" s="23"/>
      <c r="H141" s="23"/>
      <c r="I141" s="23"/>
      <c r="J141" s="23"/>
      <c r="K141" s="2453"/>
    </row>
    <row r="142" spans="1:12" s="3" customFormat="1" x14ac:dyDescent="0.25">
      <c r="A142" s="22"/>
      <c r="B142" s="11"/>
      <c r="C142" s="23"/>
      <c r="D142" s="3401">
        <f t="shared" si="1"/>
        <v>0</v>
      </c>
      <c r="E142" s="23"/>
      <c r="F142" s="23"/>
      <c r="G142" s="23"/>
      <c r="H142" s="23"/>
      <c r="I142" s="23"/>
      <c r="J142" s="23"/>
      <c r="K142" s="2453"/>
    </row>
    <row r="143" spans="1:12" s="3" customFormat="1" x14ac:dyDescent="0.25">
      <c r="A143" s="24"/>
      <c r="B143" s="23"/>
      <c r="C143" s="23"/>
      <c r="D143" s="3401">
        <f t="shared" si="1"/>
        <v>0</v>
      </c>
      <c r="E143" s="23"/>
      <c r="F143" s="23"/>
      <c r="G143" s="23"/>
      <c r="H143" s="23"/>
      <c r="I143" s="23"/>
      <c r="J143" s="23"/>
      <c r="K143" s="2453"/>
    </row>
    <row r="144" spans="1:12" x14ac:dyDescent="0.25">
      <c r="D144" s="3401">
        <f t="shared" si="1"/>
        <v>0</v>
      </c>
    </row>
    <row r="145" spans="4:4" x14ac:dyDescent="0.25">
      <c r="D145" s="3401">
        <f t="shared" si="1"/>
        <v>0</v>
      </c>
    </row>
  </sheetData>
  <autoFilter ref="B6:K6"/>
  <customSheetViews>
    <customSheetView guid="{A61807DE-1A9F-4D9E-AA9C-2C2A4B8D3195}" showAutoFilter="1">
      <pane ySplit="6" topLeftCell="A64" activePane="bottomLeft" state="frozen"/>
      <selection pane="bottomLeft" activeCell="K62" sqref="K62"/>
      <pageMargins left="0.7" right="0.7" top="0.75" bottom="0.75" header="0.3" footer="0.3"/>
      <pageSetup scale="58" orientation="landscape" r:id="rId1"/>
      <autoFilter ref="B6:B145"/>
    </customSheetView>
    <customSheetView guid="{C5727CAE-36E7-4F5C-A23D-3D3BFC529126}" showAutoFilter="1">
      <pane ySplit="6" topLeftCell="A64" activePane="bottomLeft" state="frozen"/>
      <selection pane="bottomLeft" activeCell="K62" sqref="K62"/>
      <pageMargins left="0.7" right="0.7" top="0.75" bottom="0.75" header="0.3" footer="0.3"/>
      <pageSetup scale="58" orientation="landscape" r:id="rId2"/>
      <autoFilter ref="B6:B145"/>
    </customSheetView>
    <customSheetView guid="{DA733677-58EB-43A1-AB08-BCD2B2774334}" showAutoFilter="1">
      <pane ySplit="6" topLeftCell="A64" activePane="bottomLeft" state="frozen"/>
      <selection pane="bottomLeft" activeCell="K62" sqref="K62"/>
      <pageMargins left="0.7" right="0.7" top="0.75" bottom="0.75" header="0.3" footer="0.3"/>
      <pageSetup scale="58" orientation="landscape" r:id="rId3"/>
      <autoFilter ref="B6:B145"/>
    </customSheetView>
  </customSheetViews>
  <mergeCells count="80">
    <mergeCell ref="C61:J61"/>
    <mergeCell ref="C22:J22"/>
    <mergeCell ref="C116:J116"/>
    <mergeCell ref="C110:J110"/>
    <mergeCell ref="C109:J109"/>
    <mergeCell ref="C55:J55"/>
    <mergeCell ref="C73:J73"/>
    <mergeCell ref="C72:J72"/>
    <mergeCell ref="C56:J56"/>
    <mergeCell ref="C71:J71"/>
    <mergeCell ref="C100:J100"/>
    <mergeCell ref="C97:J97"/>
    <mergeCell ref="C91:J91"/>
    <mergeCell ref="C70:J70"/>
    <mergeCell ref="C69:J69"/>
    <mergeCell ref="C68:J68"/>
    <mergeCell ref="C16:J16"/>
    <mergeCell ref="C15:J15"/>
    <mergeCell ref="A24:A25"/>
    <mergeCell ref="C25:J25"/>
    <mergeCell ref="C28:J28"/>
    <mergeCell ref="A21:A22"/>
    <mergeCell ref="C21:J21"/>
    <mergeCell ref="A1:L1"/>
    <mergeCell ref="A2:B2"/>
    <mergeCell ref="C2:F2"/>
    <mergeCell ref="G2:H2"/>
    <mergeCell ref="I2:J2"/>
    <mergeCell ref="K2:L2"/>
    <mergeCell ref="A3:B3"/>
    <mergeCell ref="C12:J12"/>
    <mergeCell ref="A4:B4"/>
    <mergeCell ref="C3:F3"/>
    <mergeCell ref="G3:H3"/>
    <mergeCell ref="G4:H4"/>
    <mergeCell ref="I3:J3"/>
    <mergeCell ref="A5:B5"/>
    <mergeCell ref="I4:J4"/>
    <mergeCell ref="C4:F4"/>
    <mergeCell ref="C7:J7"/>
    <mergeCell ref="C5:F5"/>
    <mergeCell ref="I5:J5"/>
    <mergeCell ref="A59:A60"/>
    <mergeCell ref="C59:J59"/>
    <mergeCell ref="C57:J57"/>
    <mergeCell ref="C45:J45"/>
    <mergeCell ref="C46:J46"/>
    <mergeCell ref="C51:J51"/>
    <mergeCell ref="A50:A51"/>
    <mergeCell ref="A87:A88"/>
    <mergeCell ref="C88:J88"/>
    <mergeCell ref="A74:A75"/>
    <mergeCell ref="C75:J75"/>
    <mergeCell ref="C84:J84"/>
    <mergeCell ref="C82:J82"/>
    <mergeCell ref="C81:J81"/>
    <mergeCell ref="C80:J80"/>
    <mergeCell ref="C76:J76"/>
    <mergeCell ref="C87:J87"/>
    <mergeCell ref="C117:J117"/>
    <mergeCell ref="K3:L3"/>
    <mergeCell ref="K4:L4"/>
    <mergeCell ref="K5:L5"/>
    <mergeCell ref="G5:H5"/>
    <mergeCell ref="C54:J54"/>
    <mergeCell ref="C53:J53"/>
    <mergeCell ref="C40:J40"/>
    <mergeCell ref="C38:J38"/>
    <mergeCell ref="C31:J31"/>
    <mergeCell ref="C36:J36"/>
    <mergeCell ref="C32:J32"/>
    <mergeCell ref="C49:J49"/>
    <mergeCell ref="C44:J44"/>
    <mergeCell ref="C23:J23"/>
    <mergeCell ref="C62:J62"/>
    <mergeCell ref="C132:J132"/>
    <mergeCell ref="C130:J130"/>
    <mergeCell ref="A121:A122"/>
    <mergeCell ref="C118:J118"/>
    <mergeCell ref="C120:J120"/>
  </mergeCells>
  <hyperlinks>
    <hyperlink ref="B7" r:id="rId4"/>
    <hyperlink ref="B62" r:id="rId5"/>
  </hyperlinks>
  <pageMargins left="0.7" right="0.7" top="0.75" bottom="0.75" header="0.3" footer="0.3"/>
  <pageSetup scale="58" orientation="landscape" r:id="rId6"/>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rgb="FFFFFF00"/>
  </sheetPr>
  <dimension ref="A1:M204"/>
  <sheetViews>
    <sheetView workbookViewId="0">
      <pane ySplit="6" topLeftCell="A111" activePane="bottomLeft" state="frozen"/>
      <selection activeCell="C163" sqref="C163:J163"/>
      <selection pane="bottomLeft" activeCell="C115" sqref="C115:E115"/>
    </sheetView>
  </sheetViews>
  <sheetFormatPr defaultRowHeight="15.75" x14ac:dyDescent="0.25"/>
  <cols>
    <col min="1" max="1" width="11" style="24" customWidth="1"/>
    <col min="2" max="8" width="10.140625" style="23" customWidth="1"/>
    <col min="9" max="9" width="10.85546875" style="23" customWidth="1"/>
    <col min="10" max="10" width="17.85546875" style="23" customWidth="1"/>
    <col min="11" max="11" width="17.85546875" style="2453" customWidth="1"/>
    <col min="12" max="12" width="55.42578125" style="3" customWidth="1"/>
    <col min="13" max="16384" width="9.140625" style="10"/>
  </cols>
  <sheetData>
    <row r="1" spans="1:13" s="2" customFormat="1" ht="30.75" customHeight="1" thickTop="1" x14ac:dyDescent="0.25">
      <c r="A1" s="3465" t="s">
        <v>573</v>
      </c>
      <c r="B1" s="3466"/>
      <c r="C1" s="3466"/>
      <c r="D1" s="3466"/>
      <c r="E1" s="3466"/>
      <c r="F1" s="3466"/>
      <c r="G1" s="3466"/>
      <c r="H1" s="3466"/>
      <c r="I1" s="3466"/>
      <c r="J1" s="3466"/>
      <c r="K1" s="3466"/>
      <c r="L1" s="3467"/>
      <c r="M1" s="1"/>
    </row>
    <row r="2" spans="1:13" s="5" customFormat="1" ht="20.25" customHeight="1" thickBot="1" x14ac:dyDescent="0.3">
      <c r="A2" s="3463" t="s">
        <v>259</v>
      </c>
      <c r="B2" s="3464"/>
      <c r="C2" s="3445">
        <f>(25+125+75)*25</f>
        <v>5625</v>
      </c>
      <c r="D2" s="3446"/>
      <c r="E2" s="3446"/>
      <c r="F2" s="3447"/>
      <c r="G2" s="3461"/>
      <c r="H2" s="3462"/>
      <c r="I2" s="3437" t="s">
        <v>260</v>
      </c>
      <c r="J2" s="3438"/>
      <c r="K2" s="3500">
        <v>8</v>
      </c>
      <c r="L2" s="3501"/>
      <c r="M2" s="4"/>
    </row>
    <row r="3" spans="1:13" s="5" customFormat="1" ht="20.25" customHeight="1" thickTop="1" thickBot="1" x14ac:dyDescent="0.3">
      <c r="A3" s="3463" t="s">
        <v>261</v>
      </c>
      <c r="B3" s="3464"/>
      <c r="C3" s="3445" t="s">
        <v>285</v>
      </c>
      <c r="D3" s="3446"/>
      <c r="E3" s="3446"/>
      <c r="F3" s="3447"/>
      <c r="G3" s="3912" t="s">
        <v>489</v>
      </c>
      <c r="H3" s="3913"/>
      <c r="I3" s="3437" t="s">
        <v>262</v>
      </c>
      <c r="J3" s="3438"/>
      <c r="K3" s="3500" t="s">
        <v>286</v>
      </c>
      <c r="L3" s="3501"/>
      <c r="M3" s="4"/>
    </row>
    <row r="4" spans="1:13" s="5" customFormat="1" ht="20.25" customHeight="1" thickTop="1" x14ac:dyDescent="0.25">
      <c r="A4" s="3463" t="s">
        <v>263</v>
      </c>
      <c r="B4" s="3464"/>
      <c r="C4" s="3445" t="s">
        <v>2550</v>
      </c>
      <c r="D4" s="3446"/>
      <c r="E4" s="3446"/>
      <c r="F4" s="3447"/>
      <c r="G4" s="3461"/>
      <c r="H4" s="3462"/>
      <c r="I4" s="3437" t="s">
        <v>264</v>
      </c>
      <c r="J4" s="3438"/>
      <c r="K4" s="3500" t="s">
        <v>3073</v>
      </c>
      <c r="L4" s="3501"/>
      <c r="M4" s="4"/>
    </row>
    <row r="5" spans="1:13" s="5" customFormat="1" ht="77.25" customHeight="1" thickBot="1" x14ac:dyDescent="0.3">
      <c r="A5" s="3448" t="s">
        <v>265</v>
      </c>
      <c r="B5" s="3449"/>
      <c r="C5" s="3450" t="s">
        <v>2926</v>
      </c>
      <c r="D5" s="3451"/>
      <c r="E5" s="3451"/>
      <c r="F5" s="3452"/>
      <c r="G5" s="48"/>
      <c r="H5" s="49"/>
      <c r="I5" s="3437" t="s">
        <v>397</v>
      </c>
      <c r="J5" s="3438"/>
      <c r="K5" s="3701" t="s">
        <v>2167</v>
      </c>
      <c r="L5" s="3702"/>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3" ht="90.75" customHeight="1" thickTop="1" x14ac:dyDescent="0.25">
      <c r="A7" s="19">
        <v>40947</v>
      </c>
      <c r="B7" s="20" t="s">
        <v>62</v>
      </c>
      <c r="C7" s="3867" t="s">
        <v>1594</v>
      </c>
      <c r="D7" s="3867"/>
      <c r="E7" s="3867"/>
      <c r="F7" s="3867"/>
      <c r="G7" s="3867"/>
      <c r="H7" s="3867"/>
      <c r="I7" s="3867"/>
      <c r="J7" s="3867"/>
      <c r="K7" s="2804" t="s">
        <v>1908</v>
      </c>
      <c r="L7" s="1024" t="s">
        <v>1908</v>
      </c>
    </row>
    <row r="8" spans="1:13" ht="20.100000000000001" customHeight="1" x14ac:dyDescent="0.25">
      <c r="A8" s="22">
        <v>40948</v>
      </c>
      <c r="B8" s="11" t="s">
        <v>14</v>
      </c>
      <c r="C8" s="3470" t="s">
        <v>720</v>
      </c>
      <c r="D8" s="3471"/>
      <c r="E8" s="3471"/>
      <c r="F8" s="3471"/>
      <c r="G8" s="3471"/>
      <c r="H8" s="3471"/>
      <c r="I8" s="3471"/>
      <c r="J8" s="3472"/>
      <c r="K8" s="2463"/>
      <c r="L8" s="110"/>
    </row>
    <row r="9" spans="1:13" ht="20.100000000000001" customHeight="1" x14ac:dyDescent="0.25">
      <c r="A9" s="22">
        <v>40950</v>
      </c>
      <c r="B9" s="11" t="s">
        <v>186</v>
      </c>
      <c r="C9" s="110"/>
      <c r="D9" s="110"/>
      <c r="E9" s="110"/>
      <c r="F9" s="110"/>
      <c r="G9" s="110"/>
      <c r="H9" s="110"/>
      <c r="I9" s="110"/>
      <c r="J9" s="110">
        <v>5200</v>
      </c>
      <c r="K9" s="110"/>
      <c r="L9" s="110" t="s">
        <v>192</v>
      </c>
    </row>
    <row r="10" spans="1:13" ht="20.100000000000001" customHeight="1" x14ac:dyDescent="0.25">
      <c r="A10" s="22">
        <v>40951</v>
      </c>
      <c r="B10" s="11" t="s">
        <v>186</v>
      </c>
      <c r="C10" s="110"/>
      <c r="D10" s="110"/>
      <c r="E10" s="110"/>
      <c r="F10" s="110"/>
      <c r="G10" s="110"/>
      <c r="H10" s="110"/>
      <c r="I10" s="110"/>
      <c r="J10" s="110"/>
      <c r="K10" s="110"/>
      <c r="L10" s="110" t="s">
        <v>721</v>
      </c>
    </row>
    <row r="11" spans="1:13" ht="20.100000000000001" customHeight="1" x14ac:dyDescent="0.25">
      <c r="A11" s="22">
        <v>40954</v>
      </c>
      <c r="B11" s="11" t="s">
        <v>14</v>
      </c>
      <c r="C11" s="3470" t="s">
        <v>722</v>
      </c>
      <c r="D11" s="3471" t="e">
        <f>+C11*(100-E11)/100</f>
        <v>#VALUE!</v>
      </c>
      <c r="E11" s="3471"/>
      <c r="F11" s="3471"/>
      <c r="G11" s="3471"/>
      <c r="H11" s="3471"/>
      <c r="I11" s="3471"/>
      <c r="J11" s="3472"/>
      <c r="K11" s="2463"/>
      <c r="L11" s="110"/>
    </row>
    <row r="12" spans="1:13" ht="20.100000000000001" customHeight="1" x14ac:dyDescent="0.25">
      <c r="A12" s="3635">
        <v>40960</v>
      </c>
      <c r="B12" s="11" t="s">
        <v>186</v>
      </c>
      <c r="C12" s="110"/>
      <c r="D12" s="110"/>
      <c r="E12" s="110"/>
      <c r="F12" s="110"/>
      <c r="G12" s="110"/>
      <c r="H12" s="110">
        <v>5625</v>
      </c>
      <c r="I12" s="110">
        <v>20</v>
      </c>
      <c r="J12" s="110"/>
      <c r="K12" s="110"/>
      <c r="L12" s="110" t="s">
        <v>723</v>
      </c>
    </row>
    <row r="13" spans="1:13" ht="20.100000000000001" customHeight="1" x14ac:dyDescent="0.25">
      <c r="A13" s="3880"/>
      <c r="B13" s="37" t="s">
        <v>96</v>
      </c>
      <c r="C13" s="3493" t="s">
        <v>196</v>
      </c>
      <c r="D13" s="3494"/>
      <c r="E13" s="3494"/>
      <c r="F13" s="3494"/>
      <c r="G13" s="3494"/>
      <c r="H13" s="3494"/>
      <c r="I13" s="3494"/>
      <c r="J13" s="3495"/>
      <c r="K13" s="2482"/>
      <c r="L13" s="113"/>
    </row>
    <row r="14" spans="1:13" ht="20.100000000000001" customHeight="1" x14ac:dyDescent="0.25">
      <c r="A14" s="22">
        <v>40961</v>
      </c>
      <c r="B14" s="11" t="s">
        <v>186</v>
      </c>
      <c r="C14" s="110"/>
      <c r="D14" s="110"/>
      <c r="E14" s="110"/>
      <c r="F14" s="110"/>
      <c r="G14" s="110"/>
      <c r="H14" s="110"/>
      <c r="I14" s="110"/>
      <c r="J14" s="110">
        <v>5100</v>
      </c>
      <c r="K14" s="110"/>
      <c r="L14" s="110" t="s">
        <v>724</v>
      </c>
    </row>
    <row r="15" spans="1:13" ht="20.100000000000001" customHeight="1" x14ac:dyDescent="0.25">
      <c r="A15" s="22">
        <v>40962</v>
      </c>
      <c r="B15" s="11" t="s">
        <v>186</v>
      </c>
      <c r="C15" s="110"/>
      <c r="D15" s="110"/>
      <c r="E15" s="110"/>
      <c r="F15" s="110"/>
      <c r="G15" s="110"/>
      <c r="H15" s="110"/>
      <c r="I15" s="110"/>
      <c r="J15" s="110">
        <v>4900</v>
      </c>
      <c r="K15" s="110"/>
      <c r="L15" s="110" t="s">
        <v>725</v>
      </c>
    </row>
    <row r="16" spans="1:13" ht="20.100000000000001" customHeight="1" x14ac:dyDescent="0.25">
      <c r="A16" s="22">
        <v>40965</v>
      </c>
      <c r="B16" s="11" t="s">
        <v>186</v>
      </c>
      <c r="C16" s="110"/>
      <c r="D16" s="110"/>
      <c r="E16" s="110"/>
      <c r="F16" s="110"/>
      <c r="G16" s="110"/>
      <c r="H16" s="110"/>
      <c r="I16" s="110"/>
      <c r="J16" s="110">
        <v>4780</v>
      </c>
      <c r="K16" s="110"/>
      <c r="L16" s="110" t="s">
        <v>726</v>
      </c>
    </row>
    <row r="17" spans="1:12" ht="20.100000000000001" customHeight="1" x14ac:dyDescent="0.25">
      <c r="A17" s="22">
        <v>40975</v>
      </c>
      <c r="B17" s="11" t="s">
        <v>186</v>
      </c>
      <c r="C17" s="110"/>
      <c r="D17" s="110"/>
      <c r="E17" s="110"/>
      <c r="F17" s="110"/>
      <c r="G17" s="110"/>
      <c r="H17" s="110"/>
      <c r="I17" s="110"/>
      <c r="J17" s="110">
        <v>4710</v>
      </c>
      <c r="K17" s="110"/>
      <c r="L17" s="110" t="s">
        <v>727</v>
      </c>
    </row>
    <row r="18" spans="1:12" ht="20.100000000000001" customHeight="1" x14ac:dyDescent="0.25">
      <c r="A18" s="22">
        <v>41001</v>
      </c>
      <c r="B18" s="11" t="s">
        <v>14</v>
      </c>
      <c r="C18" s="3470" t="s">
        <v>206</v>
      </c>
      <c r="D18" s="3471"/>
      <c r="E18" s="3471"/>
      <c r="F18" s="3471"/>
      <c r="G18" s="3471"/>
      <c r="H18" s="3471"/>
      <c r="I18" s="3471"/>
      <c r="J18" s="3472"/>
      <c r="K18" s="2463"/>
      <c r="L18" s="110"/>
    </row>
    <row r="19" spans="1:12" ht="39" customHeight="1" x14ac:dyDescent="0.25">
      <c r="A19" s="22">
        <v>41003</v>
      </c>
      <c r="B19" s="11" t="s">
        <v>23</v>
      </c>
      <c r="C19" s="3476" t="s">
        <v>209</v>
      </c>
      <c r="D19" s="3478"/>
      <c r="E19" s="3478"/>
      <c r="F19" s="3478"/>
      <c r="G19" s="3478"/>
      <c r="H19" s="3478"/>
      <c r="I19" s="3478"/>
      <c r="J19" s="3477"/>
      <c r="K19" s="2469"/>
      <c r="L19" s="1024" t="s">
        <v>1908</v>
      </c>
    </row>
    <row r="20" spans="1:12" ht="20.100000000000001" customHeight="1" x14ac:dyDescent="0.25">
      <c r="A20" s="22">
        <v>41011</v>
      </c>
      <c r="B20" s="11" t="s">
        <v>186</v>
      </c>
      <c r="C20" s="110"/>
      <c r="D20" s="110"/>
      <c r="E20" s="110"/>
      <c r="F20" s="110"/>
      <c r="G20" s="110"/>
      <c r="H20" s="110">
        <v>5350</v>
      </c>
      <c r="I20" s="110">
        <v>95</v>
      </c>
      <c r="J20" s="110"/>
      <c r="K20" s="110"/>
      <c r="L20" s="110" t="s">
        <v>728</v>
      </c>
    </row>
    <row r="21" spans="1:12" ht="20.100000000000001" customHeight="1" x14ac:dyDescent="0.25">
      <c r="A21" s="22">
        <v>41015</v>
      </c>
      <c r="B21" s="11" t="s">
        <v>26</v>
      </c>
      <c r="C21" s="3470" t="s">
        <v>215</v>
      </c>
      <c r="D21" s="3471"/>
      <c r="E21" s="3471"/>
      <c r="F21" s="3471"/>
      <c r="G21" s="3471"/>
      <c r="H21" s="3471"/>
      <c r="I21" s="3471"/>
      <c r="J21" s="3472"/>
      <c r="K21" s="2463"/>
      <c r="L21" s="110"/>
    </row>
    <row r="22" spans="1:12" ht="20.100000000000001" customHeight="1" x14ac:dyDescent="0.25">
      <c r="A22" s="22">
        <v>41018</v>
      </c>
      <c r="B22" s="11" t="s">
        <v>186</v>
      </c>
      <c r="C22" s="110"/>
      <c r="D22" s="110"/>
      <c r="E22" s="110"/>
      <c r="F22" s="110"/>
      <c r="G22" s="110"/>
      <c r="H22" s="110">
        <v>5535</v>
      </c>
      <c r="I22" s="110">
        <v>100</v>
      </c>
      <c r="J22" s="110"/>
      <c r="K22" s="110"/>
      <c r="L22" s="110" t="s">
        <v>729</v>
      </c>
    </row>
    <row r="23" spans="1:12" ht="20.100000000000001" customHeight="1" x14ac:dyDescent="0.25">
      <c r="A23" s="22">
        <v>41025</v>
      </c>
      <c r="B23" s="11" t="s">
        <v>186</v>
      </c>
      <c r="C23" s="110"/>
      <c r="D23" s="110"/>
      <c r="E23" s="110"/>
      <c r="F23" s="110"/>
      <c r="G23" s="110"/>
      <c r="H23" s="110">
        <v>5590</v>
      </c>
      <c r="I23" s="110">
        <v>84</v>
      </c>
      <c r="J23" s="110"/>
      <c r="K23" s="110"/>
      <c r="L23" s="110" t="s">
        <v>730</v>
      </c>
    </row>
    <row r="24" spans="1:12" ht="20.100000000000001" customHeight="1" x14ac:dyDescent="0.25">
      <c r="A24" s="22">
        <v>41034</v>
      </c>
      <c r="B24" s="11" t="s">
        <v>14</v>
      </c>
      <c r="C24" s="3470" t="s">
        <v>222</v>
      </c>
      <c r="D24" s="3471"/>
      <c r="E24" s="3471"/>
      <c r="F24" s="3471"/>
      <c r="G24" s="3471"/>
      <c r="H24" s="3471"/>
      <c r="I24" s="3471"/>
      <c r="J24" s="3472"/>
      <c r="K24" s="2463"/>
      <c r="L24" s="110"/>
    </row>
    <row r="25" spans="1:12" ht="37.5" customHeight="1" thickBot="1" x14ac:dyDescent="0.3">
      <c r="A25" s="28">
        <v>41040</v>
      </c>
      <c r="B25" s="12" t="s">
        <v>33</v>
      </c>
      <c r="C25" s="3540" t="s">
        <v>223</v>
      </c>
      <c r="D25" s="3541"/>
      <c r="E25" s="3541"/>
      <c r="F25" s="3541"/>
      <c r="G25" s="3541"/>
      <c r="H25" s="3541"/>
      <c r="I25" s="3541"/>
      <c r="J25" s="3542"/>
      <c r="K25" s="2503"/>
      <c r="L25" s="129"/>
    </row>
    <row r="26" spans="1:12" ht="20.100000000000001" customHeight="1" thickTop="1" x14ac:dyDescent="0.25">
      <c r="A26" s="39">
        <v>41275</v>
      </c>
      <c r="B26" s="40" t="s">
        <v>12</v>
      </c>
      <c r="C26" s="114">
        <v>115</v>
      </c>
      <c r="D26" s="114">
        <f>+C26*(100-E26)/100</f>
        <v>113.85</v>
      </c>
      <c r="E26" s="114">
        <v>1</v>
      </c>
      <c r="F26" s="114"/>
      <c r="G26" s="114">
        <v>80</v>
      </c>
      <c r="H26" s="114"/>
      <c r="I26" s="114"/>
      <c r="J26" s="114"/>
      <c r="K26" s="114"/>
      <c r="L26" s="114" t="s">
        <v>22</v>
      </c>
    </row>
    <row r="27" spans="1:12" ht="20.100000000000001" customHeight="1" x14ac:dyDescent="0.25">
      <c r="A27" s="22">
        <v>41285</v>
      </c>
      <c r="B27" s="11" t="s">
        <v>186</v>
      </c>
      <c r="C27" s="110"/>
      <c r="D27" s="110"/>
      <c r="E27" s="110"/>
      <c r="F27" s="110"/>
      <c r="G27" s="110"/>
      <c r="H27" s="110">
        <v>5485</v>
      </c>
      <c r="I27" s="110">
        <v>89</v>
      </c>
      <c r="J27" s="110"/>
      <c r="K27" s="110"/>
      <c r="L27" s="110" t="s">
        <v>731</v>
      </c>
    </row>
    <row r="28" spans="1:12" ht="30.75" customHeight="1" x14ac:dyDescent="0.25">
      <c r="A28" s="22">
        <v>41291</v>
      </c>
      <c r="B28" s="11" t="s">
        <v>14</v>
      </c>
      <c r="C28" s="3476" t="s">
        <v>732</v>
      </c>
      <c r="D28" s="3471"/>
      <c r="E28" s="3471"/>
      <c r="F28" s="3471"/>
      <c r="G28" s="3471"/>
      <c r="H28" s="3471"/>
      <c r="I28" s="3471"/>
      <c r="J28" s="3472"/>
      <c r="K28" s="2463"/>
      <c r="L28" s="110"/>
    </row>
    <row r="29" spans="1:12" ht="20.100000000000001" customHeight="1" x14ac:dyDescent="0.25">
      <c r="A29" s="22">
        <v>41295</v>
      </c>
      <c r="B29" s="11" t="s">
        <v>14</v>
      </c>
      <c r="C29" s="3470" t="s">
        <v>85</v>
      </c>
      <c r="D29" s="3471"/>
      <c r="E29" s="3471"/>
      <c r="F29" s="3471"/>
      <c r="G29" s="3471"/>
      <c r="H29" s="3471"/>
      <c r="I29" s="3471"/>
      <c r="J29" s="3472"/>
      <c r="K29" s="2463"/>
      <c r="L29" s="110"/>
    </row>
    <row r="30" spans="1:12" ht="35.25" customHeight="1" x14ac:dyDescent="0.25">
      <c r="A30" s="3654">
        <v>41299</v>
      </c>
      <c r="B30" s="11" t="s">
        <v>14</v>
      </c>
      <c r="C30" s="3476" t="s">
        <v>733</v>
      </c>
      <c r="D30" s="3478"/>
      <c r="E30" s="3478"/>
      <c r="F30" s="3478"/>
      <c r="G30" s="3478"/>
      <c r="H30" s="3478"/>
      <c r="I30" s="3478"/>
      <c r="J30" s="3477"/>
      <c r="K30" s="2468"/>
      <c r="L30" s="110"/>
    </row>
    <row r="31" spans="1:12" ht="20.100000000000001" customHeight="1" x14ac:dyDescent="0.25">
      <c r="A31" s="3460"/>
      <c r="B31" s="11" t="s">
        <v>186</v>
      </c>
      <c r="C31" s="110"/>
      <c r="D31" s="110"/>
      <c r="E31" s="110"/>
      <c r="F31" s="110"/>
      <c r="G31" s="110"/>
      <c r="H31" s="110"/>
      <c r="I31" s="110"/>
      <c r="J31" s="110"/>
      <c r="K31" s="110"/>
      <c r="L31" s="110" t="s">
        <v>734</v>
      </c>
    </row>
    <row r="32" spans="1:12" ht="21.75" customHeight="1" x14ac:dyDescent="0.25">
      <c r="A32" s="22">
        <v>41368</v>
      </c>
      <c r="B32" s="11" t="s">
        <v>14</v>
      </c>
      <c r="C32" s="3470" t="s">
        <v>735</v>
      </c>
      <c r="D32" s="3471"/>
      <c r="E32" s="3471"/>
      <c r="F32" s="3471"/>
      <c r="G32" s="3471"/>
      <c r="H32" s="3471"/>
      <c r="I32" s="3471"/>
      <c r="J32" s="3472"/>
      <c r="K32" s="2463"/>
      <c r="L32" s="110"/>
    </row>
    <row r="33" spans="1:12" ht="20.100000000000001" customHeight="1" x14ac:dyDescent="0.25">
      <c r="A33" s="22">
        <v>41391</v>
      </c>
      <c r="B33" s="11" t="s">
        <v>12</v>
      </c>
      <c r="C33" s="110">
        <v>115</v>
      </c>
      <c r="D33" s="110">
        <f>+C33*(100-E33)/100</f>
        <v>113.85</v>
      </c>
      <c r="E33" s="110">
        <v>1</v>
      </c>
      <c r="F33" s="110"/>
      <c r="G33" s="110">
        <v>70</v>
      </c>
      <c r="H33" s="110"/>
      <c r="I33" s="110"/>
      <c r="J33" s="110"/>
      <c r="K33" s="110"/>
      <c r="L33" s="110" t="s">
        <v>736</v>
      </c>
    </row>
    <row r="34" spans="1:12" ht="20.100000000000001" customHeight="1" x14ac:dyDescent="0.25">
      <c r="A34" s="22">
        <v>41442</v>
      </c>
      <c r="B34" s="11" t="s">
        <v>14</v>
      </c>
      <c r="C34" s="3470" t="s">
        <v>15</v>
      </c>
      <c r="D34" s="3471"/>
      <c r="E34" s="3471"/>
      <c r="F34" s="3471"/>
      <c r="G34" s="3471"/>
      <c r="H34" s="3471"/>
      <c r="I34" s="3471"/>
      <c r="J34" s="3472"/>
      <c r="K34" s="2463"/>
      <c r="L34" s="110"/>
    </row>
    <row r="35" spans="1:12" ht="16.5" thickBot="1" x14ac:dyDescent="0.3">
      <c r="A35" s="33">
        <v>41538</v>
      </c>
      <c r="B35" s="34" t="s">
        <v>186</v>
      </c>
      <c r="C35" s="118"/>
      <c r="D35" s="118"/>
      <c r="E35" s="118"/>
      <c r="F35" s="118"/>
      <c r="G35" s="118"/>
      <c r="H35" s="118">
        <v>5490</v>
      </c>
      <c r="I35" s="118">
        <v>78</v>
      </c>
      <c r="J35" s="118"/>
      <c r="K35" s="118"/>
      <c r="L35" s="118" t="s">
        <v>454</v>
      </c>
    </row>
    <row r="36" spans="1:12" ht="24" customHeight="1" thickTop="1" x14ac:dyDescent="0.25">
      <c r="A36" s="19">
        <v>41725</v>
      </c>
      <c r="B36" s="20" t="s">
        <v>186</v>
      </c>
      <c r="C36" s="111"/>
      <c r="D36" s="111"/>
      <c r="E36" s="106"/>
      <c r="F36" s="106"/>
      <c r="G36" s="106"/>
      <c r="H36" s="106">
        <v>5585</v>
      </c>
      <c r="I36" s="106">
        <v>85</v>
      </c>
      <c r="J36" s="106"/>
      <c r="K36" s="2665"/>
      <c r="L36" s="21" t="s">
        <v>737</v>
      </c>
    </row>
    <row r="37" spans="1:12" ht="24" customHeight="1" x14ac:dyDescent="0.25">
      <c r="A37" s="59">
        <v>41749</v>
      </c>
      <c r="B37" s="60" t="s">
        <v>12</v>
      </c>
      <c r="C37" s="423">
        <v>60</v>
      </c>
      <c r="D37" s="423">
        <f>+C37*(100-E37)/100</f>
        <v>59.4</v>
      </c>
      <c r="E37" s="423">
        <v>1</v>
      </c>
      <c r="F37" s="423"/>
      <c r="G37" s="423">
        <v>75</v>
      </c>
      <c r="H37" s="423"/>
      <c r="I37" s="423"/>
      <c r="J37" s="133"/>
      <c r="K37" s="2529"/>
      <c r="L37" s="72" t="s">
        <v>420</v>
      </c>
    </row>
    <row r="38" spans="1:12" ht="24" customHeight="1" x14ac:dyDescent="0.25">
      <c r="A38" s="22">
        <v>41803</v>
      </c>
      <c r="B38" s="11" t="s">
        <v>186</v>
      </c>
      <c r="D38" s="108"/>
      <c r="H38" s="23">
        <v>5620</v>
      </c>
      <c r="L38" s="3" t="s">
        <v>738</v>
      </c>
    </row>
    <row r="39" spans="1:12" ht="24" customHeight="1" x14ac:dyDescent="0.25">
      <c r="A39" s="22">
        <v>41859</v>
      </c>
      <c r="B39" s="11" t="s">
        <v>14</v>
      </c>
      <c r="C39" s="3476" t="s">
        <v>293</v>
      </c>
      <c r="D39" s="3478"/>
      <c r="E39" s="3478"/>
      <c r="F39" s="3478"/>
      <c r="G39" s="3478"/>
      <c r="H39" s="3478"/>
      <c r="I39" s="3478"/>
      <c r="J39" s="3477"/>
      <c r="K39" s="2469"/>
    </row>
    <row r="40" spans="1:12" ht="24" customHeight="1" x14ac:dyDescent="0.25">
      <c r="A40" s="22">
        <v>41868</v>
      </c>
      <c r="B40" s="11" t="s">
        <v>14</v>
      </c>
      <c r="C40" s="3476" t="s">
        <v>293</v>
      </c>
      <c r="D40" s="3478"/>
      <c r="E40" s="3478"/>
      <c r="F40" s="3478"/>
      <c r="G40" s="3478"/>
      <c r="H40" s="3478"/>
      <c r="I40" s="3478"/>
      <c r="J40" s="3477"/>
      <c r="K40" s="2469"/>
    </row>
    <row r="41" spans="1:12" ht="24" customHeight="1" thickBot="1" x14ac:dyDescent="0.3">
      <c r="A41" s="33">
        <v>41963</v>
      </c>
      <c r="B41" s="34" t="s">
        <v>186</v>
      </c>
      <c r="C41" s="117"/>
      <c r="D41" s="118"/>
      <c r="E41" s="117"/>
      <c r="F41" s="117"/>
      <c r="G41" s="117"/>
      <c r="H41" s="145">
        <v>5370</v>
      </c>
      <c r="I41" s="145">
        <v>100</v>
      </c>
      <c r="J41" s="117"/>
      <c r="K41" s="2534"/>
      <c r="L41" s="3" t="s">
        <v>739</v>
      </c>
    </row>
    <row r="42" spans="1:12" ht="16.5" thickTop="1" x14ac:dyDescent="0.25">
      <c r="A42" s="19">
        <v>42044</v>
      </c>
      <c r="B42" s="20" t="s">
        <v>14</v>
      </c>
      <c r="C42" s="3991" t="s">
        <v>547</v>
      </c>
      <c r="D42" s="3992"/>
      <c r="E42" s="3992"/>
      <c r="F42" s="3992"/>
      <c r="G42" s="3992"/>
      <c r="H42" s="3992"/>
      <c r="I42" s="3992"/>
      <c r="J42" s="3993"/>
      <c r="K42" s="2720"/>
    </row>
    <row r="43" spans="1:12" x14ac:dyDescent="0.25">
      <c r="A43" s="22">
        <v>42051</v>
      </c>
      <c r="B43" s="11" t="s">
        <v>186</v>
      </c>
      <c r="C43" s="187"/>
      <c r="D43" s="188"/>
      <c r="E43" s="187"/>
      <c r="F43" s="187"/>
      <c r="G43" s="187"/>
      <c r="H43" s="187">
        <v>5545</v>
      </c>
      <c r="I43" s="187">
        <v>100</v>
      </c>
      <c r="J43" s="187"/>
      <c r="K43" s="2620"/>
      <c r="L43" s="3" t="s">
        <v>1298</v>
      </c>
    </row>
    <row r="44" spans="1:12" x14ac:dyDescent="0.25">
      <c r="A44" s="42">
        <v>42061</v>
      </c>
      <c r="B44" s="93" t="s">
        <v>14</v>
      </c>
      <c r="C44" s="3983" t="s">
        <v>293</v>
      </c>
      <c r="D44" s="3984"/>
      <c r="E44" s="3984"/>
      <c r="F44" s="3984"/>
      <c r="G44" s="3984"/>
      <c r="H44" s="3984"/>
      <c r="I44" s="3984"/>
      <c r="J44" s="3985"/>
      <c r="K44" s="2618"/>
    </row>
    <row r="45" spans="1:12" x14ac:dyDescent="0.25">
      <c r="A45" s="42">
        <v>42062</v>
      </c>
      <c r="B45" s="93" t="s">
        <v>14</v>
      </c>
      <c r="C45" s="3986" t="s">
        <v>547</v>
      </c>
      <c r="D45" s="3987"/>
      <c r="E45" s="3987"/>
      <c r="F45" s="3987"/>
      <c r="G45" s="3987"/>
      <c r="H45" s="3987"/>
      <c r="I45" s="3987"/>
      <c r="J45" s="3988"/>
      <c r="K45" s="2621"/>
      <c r="L45" s="3" t="s">
        <v>1372</v>
      </c>
    </row>
    <row r="46" spans="1:12" x14ac:dyDescent="0.25">
      <c r="A46" s="42">
        <v>42150</v>
      </c>
      <c r="B46" s="302" t="s">
        <v>186</v>
      </c>
      <c r="C46" s="187"/>
      <c r="D46" s="188"/>
      <c r="E46" s="187"/>
      <c r="F46" s="187"/>
      <c r="G46" s="187"/>
      <c r="H46" s="187">
        <v>5470</v>
      </c>
      <c r="I46" s="187">
        <v>100</v>
      </c>
      <c r="J46" s="187"/>
      <c r="K46" s="2620"/>
    </row>
    <row r="47" spans="1:12" x14ac:dyDescent="0.25">
      <c r="A47" s="425">
        <v>42160</v>
      </c>
      <c r="B47" s="424" t="s">
        <v>12</v>
      </c>
      <c r="C47" s="426">
        <v>105</v>
      </c>
      <c r="D47" s="427">
        <f>+C47*(100-E47)/100</f>
        <v>103.95</v>
      </c>
      <c r="E47" s="426">
        <v>1</v>
      </c>
      <c r="F47" s="426"/>
      <c r="G47" s="426">
        <v>40</v>
      </c>
      <c r="H47" s="426"/>
      <c r="I47" s="426"/>
      <c r="J47" s="426"/>
      <c r="K47" s="2721"/>
      <c r="L47" s="3" t="s">
        <v>18</v>
      </c>
    </row>
    <row r="48" spans="1:12" x14ac:dyDescent="0.25">
      <c r="A48" s="42">
        <v>42163</v>
      </c>
      <c r="B48" s="353" t="s">
        <v>14</v>
      </c>
      <c r="C48" s="3986" t="s">
        <v>293</v>
      </c>
      <c r="D48" s="3987"/>
      <c r="E48" s="3987"/>
      <c r="F48" s="3987"/>
      <c r="G48" s="3987"/>
      <c r="H48" s="3987"/>
      <c r="I48" s="3987"/>
      <c r="J48" s="3988"/>
      <c r="K48" s="2621"/>
    </row>
    <row r="49" spans="1:12" x14ac:dyDescent="0.25">
      <c r="A49" s="379">
        <v>42167</v>
      </c>
      <c r="B49" s="319" t="s">
        <v>12</v>
      </c>
      <c r="C49" s="256">
        <v>25</v>
      </c>
      <c r="D49" s="325">
        <f>+C49*(100-E49)/100</f>
        <v>24.75</v>
      </c>
      <c r="E49" s="256">
        <v>1</v>
      </c>
      <c r="F49" s="256"/>
      <c r="G49" s="256">
        <v>70</v>
      </c>
      <c r="H49" s="256"/>
      <c r="I49" s="256"/>
      <c r="J49" s="256"/>
      <c r="K49" s="2550"/>
      <c r="L49" s="3" t="s">
        <v>1387</v>
      </c>
    </row>
    <row r="50" spans="1:12" x14ac:dyDescent="0.25">
      <c r="A50" s="42">
        <v>42195</v>
      </c>
      <c r="B50" s="384" t="s">
        <v>186</v>
      </c>
      <c r="C50" s="187"/>
      <c r="D50" s="188"/>
      <c r="E50" s="187"/>
      <c r="F50" s="187"/>
      <c r="G50" s="187"/>
      <c r="H50" s="187">
        <v>5470</v>
      </c>
      <c r="I50" s="187">
        <v>100</v>
      </c>
      <c r="J50" s="187"/>
      <c r="K50" s="2620"/>
      <c r="L50" s="3" t="s">
        <v>1407</v>
      </c>
    </row>
    <row r="51" spans="1:12" x14ac:dyDescent="0.25">
      <c r="A51" s="42">
        <v>42234</v>
      </c>
      <c r="B51" s="428" t="s">
        <v>12</v>
      </c>
      <c r="C51" s="187">
        <v>65</v>
      </c>
      <c r="D51" s="188">
        <f>+C51*(100-E51)/100</f>
        <v>64.349999999999994</v>
      </c>
      <c r="E51" s="187">
        <v>1</v>
      </c>
      <c r="F51" s="187"/>
      <c r="G51" s="187">
        <v>110</v>
      </c>
      <c r="H51" s="187"/>
      <c r="I51" s="187"/>
      <c r="J51" s="187"/>
      <c r="K51" s="2620"/>
      <c r="L51" s="3" t="s">
        <v>22</v>
      </c>
    </row>
    <row r="52" spans="1:12" x14ac:dyDescent="0.25">
      <c r="A52" s="42">
        <v>42322</v>
      </c>
      <c r="B52" s="507" t="s">
        <v>12</v>
      </c>
      <c r="C52" s="187">
        <v>70</v>
      </c>
      <c r="D52" s="188">
        <f>+C52*(100-E52)/100</f>
        <v>69.3</v>
      </c>
      <c r="E52" s="187">
        <v>1</v>
      </c>
      <c r="F52" s="187"/>
      <c r="G52" s="187">
        <v>100</v>
      </c>
      <c r="H52" s="187"/>
      <c r="I52" s="187"/>
      <c r="J52" s="187"/>
      <c r="K52" s="2620"/>
      <c r="L52" s="3" t="s">
        <v>1497</v>
      </c>
    </row>
    <row r="53" spans="1:12" x14ac:dyDescent="0.25">
      <c r="A53" s="42">
        <v>42324</v>
      </c>
      <c r="B53" s="512" t="s">
        <v>186</v>
      </c>
      <c r="C53" s="187"/>
      <c r="D53" s="188"/>
      <c r="E53" s="187"/>
      <c r="F53" s="187"/>
      <c r="G53" s="187"/>
      <c r="H53" s="187">
        <v>5440</v>
      </c>
      <c r="I53" s="187">
        <v>100</v>
      </c>
      <c r="J53" s="187"/>
      <c r="K53" s="2620"/>
      <c r="L53" s="3" t="s">
        <v>1407</v>
      </c>
    </row>
    <row r="54" spans="1:12" x14ac:dyDescent="0.25">
      <c r="A54" s="615">
        <v>42412</v>
      </c>
      <c r="B54" s="614" t="s">
        <v>12</v>
      </c>
      <c r="C54" s="426">
        <v>105</v>
      </c>
      <c r="D54" s="427">
        <f>+C54*(100-E54)/100</f>
        <v>103.95</v>
      </c>
      <c r="E54" s="426">
        <v>1</v>
      </c>
      <c r="F54" s="426"/>
      <c r="G54" s="426">
        <v>50</v>
      </c>
      <c r="H54" s="426"/>
      <c r="I54" s="426"/>
      <c r="J54" s="426"/>
      <c r="K54" s="2721"/>
      <c r="L54" s="38" t="s">
        <v>18</v>
      </c>
    </row>
    <row r="55" spans="1:12" x14ac:dyDescent="0.25">
      <c r="A55" s="42">
        <v>42416</v>
      </c>
      <c r="B55" s="617" t="s">
        <v>186</v>
      </c>
      <c r="C55" s="187"/>
      <c r="D55" s="188"/>
      <c r="E55" s="187"/>
      <c r="F55" s="187"/>
      <c r="G55" s="187"/>
      <c r="H55" s="187">
        <v>5460</v>
      </c>
      <c r="I55" s="187">
        <v>86</v>
      </c>
      <c r="J55" s="187"/>
      <c r="K55" s="2620"/>
      <c r="L55" s="3" t="s">
        <v>1596</v>
      </c>
    </row>
    <row r="56" spans="1:12" x14ac:dyDescent="0.25">
      <c r="A56" s="42">
        <v>42422</v>
      </c>
      <c r="B56" s="626" t="s">
        <v>23</v>
      </c>
      <c r="C56" s="3470" t="s">
        <v>1607</v>
      </c>
      <c r="D56" s="3471"/>
      <c r="E56" s="3471"/>
      <c r="F56" s="3471"/>
      <c r="G56" s="3471"/>
      <c r="H56" s="3471"/>
      <c r="I56" s="3471"/>
      <c r="J56" s="3472"/>
      <c r="K56" s="2462"/>
    </row>
    <row r="57" spans="1:12" ht="45" customHeight="1" x14ac:dyDescent="0.25">
      <c r="A57" s="625">
        <v>42423</v>
      </c>
      <c r="B57" s="626" t="s">
        <v>23</v>
      </c>
      <c r="C57" s="3989" t="s">
        <v>3852</v>
      </c>
      <c r="D57" s="3471"/>
      <c r="E57" s="3471"/>
      <c r="F57" s="3471"/>
      <c r="G57" s="3471"/>
      <c r="H57" s="3471"/>
      <c r="I57" s="3471"/>
      <c r="J57" s="3472"/>
      <c r="K57" s="2791" t="s">
        <v>3831</v>
      </c>
      <c r="L57" s="1024" t="s">
        <v>2123</v>
      </c>
    </row>
    <row r="58" spans="1:12" ht="55.5" customHeight="1" x14ac:dyDescent="0.25">
      <c r="A58" s="42">
        <v>42424</v>
      </c>
      <c r="B58" s="626" t="s">
        <v>14</v>
      </c>
      <c r="C58" s="3990" t="s">
        <v>1615</v>
      </c>
      <c r="D58" s="3478"/>
      <c r="E58" s="3478"/>
      <c r="F58" s="3478"/>
      <c r="G58" s="3478"/>
      <c r="H58" s="3478"/>
      <c r="I58" s="3478"/>
      <c r="J58" s="3477"/>
      <c r="K58" s="2469"/>
      <c r="L58" s="189"/>
    </row>
    <row r="59" spans="1:12" x14ac:dyDescent="0.25">
      <c r="A59" s="42">
        <v>42428</v>
      </c>
      <c r="B59" s="638" t="s">
        <v>14</v>
      </c>
      <c r="C59" s="3983" t="s">
        <v>293</v>
      </c>
      <c r="D59" s="3984"/>
      <c r="E59" s="3984"/>
      <c r="F59" s="3984"/>
      <c r="G59" s="3984"/>
      <c r="H59" s="3984"/>
      <c r="I59" s="3984"/>
      <c r="J59" s="3985"/>
      <c r="K59" s="2618"/>
      <c r="L59" s="189"/>
    </row>
    <row r="60" spans="1:12" x14ac:dyDescent="0.25">
      <c r="A60" s="42">
        <v>42433</v>
      </c>
      <c r="B60" s="644" t="s">
        <v>14</v>
      </c>
      <c r="C60" s="3983" t="s">
        <v>547</v>
      </c>
      <c r="D60" s="3984"/>
      <c r="E60" s="3984"/>
      <c r="F60" s="3984"/>
      <c r="G60" s="3984"/>
      <c r="H60" s="3984"/>
      <c r="I60" s="3984"/>
      <c r="J60" s="3985"/>
      <c r="K60" s="2618"/>
      <c r="L60" s="189"/>
    </row>
    <row r="61" spans="1:12" ht="31.5" x14ac:dyDescent="0.25">
      <c r="A61" s="42">
        <v>42448</v>
      </c>
      <c r="B61" s="649" t="s">
        <v>12</v>
      </c>
      <c r="C61" s="187">
        <v>120</v>
      </c>
      <c r="D61" s="188">
        <f>+C61*(100-E61)/100</f>
        <v>118.8</v>
      </c>
      <c r="E61" s="187">
        <v>1</v>
      </c>
      <c r="F61" s="187"/>
      <c r="G61" s="187">
        <v>80</v>
      </c>
      <c r="H61" s="187"/>
      <c r="I61" s="187"/>
      <c r="J61" s="187"/>
      <c r="K61" s="2620"/>
      <c r="L61" s="189" t="s">
        <v>3853</v>
      </c>
    </row>
    <row r="62" spans="1:12" x14ac:dyDescent="0.25">
      <c r="A62" s="654">
        <v>42456</v>
      </c>
      <c r="B62" s="653" t="s">
        <v>186</v>
      </c>
      <c r="C62" s="426"/>
      <c r="D62" s="427"/>
      <c r="E62" s="426"/>
      <c r="F62" s="426"/>
      <c r="G62" s="426"/>
      <c r="H62" s="426">
        <v>4845</v>
      </c>
      <c r="I62" s="426">
        <v>100</v>
      </c>
      <c r="J62" s="426"/>
      <c r="K62" s="2721"/>
      <c r="L62" s="655" t="s">
        <v>336</v>
      </c>
    </row>
    <row r="63" spans="1:12" x14ac:dyDescent="0.25">
      <c r="A63" s="694">
        <v>42497</v>
      </c>
      <c r="B63" s="693" t="s">
        <v>12</v>
      </c>
      <c r="C63" s="426">
        <v>60</v>
      </c>
      <c r="D63" s="427">
        <f>+C63*(100-E63)/100</f>
        <v>59.4</v>
      </c>
      <c r="E63" s="426">
        <v>1</v>
      </c>
      <c r="F63" s="426"/>
      <c r="G63" s="426">
        <v>40</v>
      </c>
      <c r="H63" s="426"/>
      <c r="I63" s="426"/>
      <c r="J63" s="426"/>
      <c r="K63" s="2721"/>
      <c r="L63" s="655" t="s">
        <v>18</v>
      </c>
    </row>
    <row r="64" spans="1:12" x14ac:dyDescent="0.25">
      <c r="A64" s="42">
        <v>42498</v>
      </c>
      <c r="B64" s="93" t="s">
        <v>16</v>
      </c>
      <c r="C64" s="3983" t="s">
        <v>1711</v>
      </c>
      <c r="D64" s="3984"/>
      <c r="E64" s="3984"/>
      <c r="F64" s="3984"/>
      <c r="G64" s="3984"/>
      <c r="H64" s="3984"/>
      <c r="I64" s="3984"/>
      <c r="J64" s="3985"/>
      <c r="K64" s="2618"/>
      <c r="L64" s="189"/>
    </row>
    <row r="65" spans="1:12" x14ac:dyDescent="0.25">
      <c r="A65" s="42">
        <v>42501</v>
      </c>
      <c r="B65" s="93" t="s">
        <v>14</v>
      </c>
      <c r="C65" s="3983" t="s">
        <v>547</v>
      </c>
      <c r="D65" s="3984"/>
      <c r="E65" s="3984"/>
      <c r="F65" s="3984"/>
      <c r="G65" s="3984"/>
      <c r="H65" s="3984"/>
      <c r="I65" s="3984"/>
      <c r="J65" s="3985"/>
      <c r="K65" s="2618"/>
      <c r="L65" s="189"/>
    </row>
    <row r="66" spans="1:12" x14ac:dyDescent="0.25">
      <c r="A66" s="42">
        <v>42503</v>
      </c>
      <c r="B66" s="93" t="s">
        <v>14</v>
      </c>
      <c r="C66" s="3983" t="s">
        <v>1713</v>
      </c>
      <c r="D66" s="3984"/>
      <c r="E66" s="3984"/>
      <c r="F66" s="3984"/>
      <c r="G66" s="3984"/>
      <c r="H66" s="3984"/>
      <c r="I66" s="3984"/>
      <c r="J66" s="3985"/>
      <c r="K66" s="2618"/>
      <c r="L66" s="189"/>
    </row>
    <row r="67" spans="1:12" x14ac:dyDescent="0.25">
      <c r="A67" s="42">
        <v>42505</v>
      </c>
      <c r="B67" s="697" t="s">
        <v>14</v>
      </c>
      <c r="C67" s="3983" t="s">
        <v>1354</v>
      </c>
      <c r="D67" s="3984"/>
      <c r="E67" s="3984"/>
      <c r="F67" s="3984"/>
      <c r="G67" s="3984"/>
      <c r="H67" s="3984"/>
      <c r="I67" s="3984"/>
      <c r="J67" s="3985"/>
      <c r="K67" s="2618"/>
      <c r="L67" s="189"/>
    </row>
    <row r="68" spans="1:12" x14ac:dyDescent="0.25">
      <c r="A68" s="696">
        <v>42509</v>
      </c>
      <c r="B68" s="697" t="s">
        <v>14</v>
      </c>
      <c r="C68" s="3983" t="s">
        <v>1354</v>
      </c>
      <c r="D68" s="3984"/>
      <c r="E68" s="3984"/>
      <c r="F68" s="3984"/>
      <c r="G68" s="3984"/>
      <c r="H68" s="3984"/>
      <c r="I68" s="3984"/>
      <c r="J68" s="3985"/>
      <c r="K68" s="2618"/>
      <c r="L68" s="189"/>
    </row>
    <row r="69" spans="1:12" x14ac:dyDescent="0.25">
      <c r="A69" s="703">
        <v>42511</v>
      </c>
      <c r="B69" s="702" t="s">
        <v>12</v>
      </c>
      <c r="C69" s="426">
        <v>50</v>
      </c>
      <c r="D69" s="427">
        <f>+C69*(100-E69)/100</f>
        <v>49.5</v>
      </c>
      <c r="E69" s="426">
        <v>1</v>
      </c>
      <c r="F69" s="426"/>
      <c r="G69" s="426">
        <v>40</v>
      </c>
      <c r="H69" s="426"/>
      <c r="I69" s="426"/>
      <c r="J69" s="426"/>
      <c r="K69" s="2721"/>
      <c r="L69" s="655" t="s">
        <v>18</v>
      </c>
    </row>
    <row r="70" spans="1:12" x14ac:dyDescent="0.25">
      <c r="A70" s="724">
        <v>42537</v>
      </c>
      <c r="B70" s="723" t="s">
        <v>12</v>
      </c>
      <c r="C70" s="426">
        <v>35</v>
      </c>
      <c r="D70" s="427">
        <f>+C70*(100-E70)/100</f>
        <v>34.65</v>
      </c>
      <c r="E70" s="426">
        <v>1</v>
      </c>
      <c r="F70" s="426"/>
      <c r="G70" s="426">
        <v>40</v>
      </c>
      <c r="H70" s="426"/>
      <c r="I70" s="426"/>
      <c r="J70" s="426"/>
      <c r="K70" s="2721"/>
      <c r="L70" s="655" t="s">
        <v>18</v>
      </c>
    </row>
    <row r="71" spans="1:12" x14ac:dyDescent="0.25">
      <c r="A71" s="59">
        <v>42551</v>
      </c>
      <c r="B71" s="60" t="s">
        <v>12</v>
      </c>
      <c r="C71" s="800">
        <v>90</v>
      </c>
      <c r="D71" s="801">
        <f>+C71*(100-E71)/100</f>
        <v>85.5</v>
      </c>
      <c r="E71" s="800">
        <v>5</v>
      </c>
      <c r="F71" s="800"/>
      <c r="G71" s="800">
        <v>75</v>
      </c>
      <c r="H71" s="800"/>
      <c r="I71" s="800"/>
      <c r="J71" s="800"/>
      <c r="K71" s="2722"/>
      <c r="L71" s="802" t="s">
        <v>1751</v>
      </c>
    </row>
    <row r="72" spans="1:12" x14ac:dyDescent="0.25">
      <c r="A72" s="774">
        <v>42576</v>
      </c>
      <c r="B72" s="775" t="s">
        <v>186</v>
      </c>
      <c r="C72" s="187"/>
      <c r="D72" s="188"/>
      <c r="E72" s="187"/>
      <c r="F72" s="187"/>
      <c r="G72" s="187"/>
      <c r="H72" s="187">
        <v>5075</v>
      </c>
      <c r="I72" s="187">
        <v>100</v>
      </c>
      <c r="J72" s="187"/>
      <c r="K72" s="2620"/>
      <c r="L72" s="189" t="s">
        <v>1577</v>
      </c>
    </row>
    <row r="73" spans="1:12" x14ac:dyDescent="0.25">
      <c r="A73" s="770">
        <v>42578</v>
      </c>
      <c r="B73" s="769" t="s">
        <v>12</v>
      </c>
      <c r="C73" s="426">
        <v>20</v>
      </c>
      <c r="D73" s="427">
        <f>+C73*(100-E73)/100</f>
        <v>19</v>
      </c>
      <c r="E73" s="426">
        <v>5</v>
      </c>
      <c r="F73" s="426"/>
      <c r="G73" s="426">
        <v>50</v>
      </c>
      <c r="H73" s="426"/>
      <c r="I73" s="426"/>
      <c r="J73" s="426"/>
      <c r="K73" s="2721"/>
      <c r="L73" s="655" t="s">
        <v>18</v>
      </c>
    </row>
    <row r="74" spans="1:12" x14ac:dyDescent="0.25">
      <c r="A74" s="42">
        <v>42579</v>
      </c>
      <c r="B74" s="767" t="s">
        <v>14</v>
      </c>
      <c r="C74" s="3666" t="s">
        <v>90</v>
      </c>
      <c r="D74" s="3667"/>
      <c r="E74" s="3667"/>
      <c r="F74" s="3667"/>
      <c r="G74" s="3667"/>
      <c r="H74" s="3667"/>
      <c r="I74" s="3667"/>
      <c r="J74" s="3668"/>
      <c r="K74" s="2547"/>
      <c r="L74" s="189"/>
    </row>
    <row r="75" spans="1:12" x14ac:dyDescent="0.25">
      <c r="A75" s="42">
        <v>42580</v>
      </c>
      <c r="B75" s="93" t="s">
        <v>14</v>
      </c>
      <c r="C75" s="3666" t="s">
        <v>1825</v>
      </c>
      <c r="D75" s="3667"/>
      <c r="E75" s="3667"/>
      <c r="F75" s="3667"/>
      <c r="G75" s="3667"/>
      <c r="H75" s="3667"/>
      <c r="I75" s="3667"/>
      <c r="J75" s="3668"/>
      <c r="K75" s="2547"/>
      <c r="L75" s="189"/>
    </row>
    <row r="76" spans="1:12" x14ac:dyDescent="0.25">
      <c r="A76" s="42">
        <v>42584</v>
      </c>
      <c r="B76" s="93" t="s">
        <v>14</v>
      </c>
      <c r="C76" s="3666" t="s">
        <v>1829</v>
      </c>
      <c r="D76" s="3667"/>
      <c r="E76" s="3667"/>
      <c r="F76" s="3667"/>
      <c r="G76" s="3667"/>
      <c r="H76" s="3667"/>
      <c r="I76" s="3667"/>
      <c r="J76" s="3668"/>
      <c r="K76" s="2547"/>
      <c r="L76" s="189"/>
    </row>
    <row r="77" spans="1:12" x14ac:dyDescent="0.25">
      <c r="A77" s="42">
        <v>42592</v>
      </c>
      <c r="B77" s="784" t="s">
        <v>14</v>
      </c>
      <c r="C77" s="3986" t="s">
        <v>1354</v>
      </c>
      <c r="D77" s="3987"/>
      <c r="E77" s="3987"/>
      <c r="F77" s="3987"/>
      <c r="G77" s="3987"/>
      <c r="H77" s="3987"/>
      <c r="I77" s="3987"/>
      <c r="J77" s="3988"/>
      <c r="K77" s="2621"/>
      <c r="L77" s="189"/>
    </row>
    <row r="78" spans="1:12" x14ac:dyDescent="0.25">
      <c r="A78" s="42">
        <v>42611</v>
      </c>
      <c r="B78" s="93" t="s">
        <v>12</v>
      </c>
      <c r="C78" s="187">
        <v>95</v>
      </c>
      <c r="D78" s="188">
        <f>+C78*(100-E78)/100</f>
        <v>71.25</v>
      </c>
      <c r="E78" s="187">
        <v>25</v>
      </c>
      <c r="F78" s="187"/>
      <c r="G78" s="187">
        <v>80</v>
      </c>
      <c r="H78" s="187"/>
      <c r="I78" s="187"/>
      <c r="J78" s="187"/>
      <c r="K78" s="2620"/>
      <c r="L78" s="189" t="s">
        <v>1856</v>
      </c>
    </row>
    <row r="79" spans="1:12" ht="41.25" customHeight="1" x14ac:dyDescent="0.25">
      <c r="A79" s="42">
        <v>42663</v>
      </c>
      <c r="B79" s="93" t="s">
        <v>14</v>
      </c>
      <c r="C79" s="3473" t="s">
        <v>1917</v>
      </c>
      <c r="D79" s="3474"/>
      <c r="E79" s="3474"/>
      <c r="F79" s="3474"/>
      <c r="G79" s="3474"/>
      <c r="H79" s="3474"/>
      <c r="I79" s="3474"/>
      <c r="J79" s="3475"/>
      <c r="K79" s="2465"/>
      <c r="L79" s="189"/>
    </row>
    <row r="80" spans="1:12" ht="36" customHeight="1" x14ac:dyDescent="0.25">
      <c r="A80" s="42">
        <v>42676</v>
      </c>
      <c r="B80" s="852" t="s">
        <v>14</v>
      </c>
      <c r="C80" s="3994" t="s">
        <v>1964</v>
      </c>
      <c r="D80" s="3995"/>
      <c r="E80" s="3995"/>
      <c r="F80" s="3995"/>
      <c r="G80" s="3995"/>
      <c r="H80" s="3995"/>
      <c r="I80" s="3995"/>
      <c r="J80" s="3996"/>
      <c r="K80" s="2619"/>
      <c r="L80" s="189"/>
    </row>
    <row r="81" spans="1:12" x14ac:dyDescent="0.25">
      <c r="A81" s="42">
        <v>42677</v>
      </c>
      <c r="B81" s="860" t="s">
        <v>186</v>
      </c>
      <c r="C81" s="187"/>
      <c r="D81" s="188">
        <f>+C81*(100-E81)/100</f>
        <v>0</v>
      </c>
      <c r="E81" s="187"/>
      <c r="F81" s="187"/>
      <c r="G81" s="187"/>
      <c r="H81" s="187"/>
      <c r="I81" s="187"/>
      <c r="J81" s="187">
        <v>3925</v>
      </c>
      <c r="K81" s="2620"/>
      <c r="L81" s="189" t="s">
        <v>1952</v>
      </c>
    </row>
    <row r="82" spans="1:12" ht="84" customHeight="1" x14ac:dyDescent="0.25">
      <c r="A82" s="42">
        <v>42688</v>
      </c>
      <c r="B82" s="865" t="s">
        <v>31</v>
      </c>
      <c r="C82" s="3994" t="s">
        <v>2024</v>
      </c>
      <c r="D82" s="3995"/>
      <c r="E82" s="3995"/>
      <c r="F82" s="3995"/>
      <c r="G82" s="3995"/>
      <c r="H82" s="3995"/>
      <c r="I82" s="3995"/>
      <c r="J82" s="3996"/>
      <c r="K82" s="2619"/>
      <c r="L82" s="1024" t="s">
        <v>2123</v>
      </c>
    </row>
    <row r="83" spans="1:12" ht="16.5" thickBot="1" x14ac:dyDescent="0.3">
      <c r="A83" s="33">
        <v>42695</v>
      </c>
      <c r="B83" s="34" t="s">
        <v>12</v>
      </c>
      <c r="C83" s="961">
        <v>90</v>
      </c>
      <c r="D83" s="962">
        <f>+C83*(100-E83)/100</f>
        <v>63</v>
      </c>
      <c r="E83" s="961">
        <v>30</v>
      </c>
      <c r="F83" s="961"/>
      <c r="G83" s="961">
        <v>97</v>
      </c>
      <c r="H83" s="961"/>
      <c r="I83" s="961"/>
      <c r="J83" s="961"/>
      <c r="K83" s="2723"/>
      <c r="L83" s="963" t="s">
        <v>1982</v>
      </c>
    </row>
    <row r="84" spans="1:12" ht="16.5" thickTop="1" x14ac:dyDescent="0.25">
      <c r="A84" s="946">
        <v>42798</v>
      </c>
      <c r="B84" s="952" t="s">
        <v>186</v>
      </c>
      <c r="C84" s="958"/>
      <c r="D84" s="959"/>
      <c r="E84" s="958"/>
      <c r="F84" s="958"/>
      <c r="G84" s="958"/>
      <c r="H84" s="958">
        <v>4020</v>
      </c>
      <c r="I84" s="958">
        <v>100</v>
      </c>
      <c r="J84" s="958"/>
      <c r="K84" s="2724"/>
      <c r="L84" s="960" t="s">
        <v>336</v>
      </c>
    </row>
    <row r="85" spans="1:12" x14ac:dyDescent="0.25">
      <c r="A85" s="42">
        <v>42811</v>
      </c>
      <c r="B85" s="93" t="s">
        <v>12</v>
      </c>
      <c r="C85" s="187">
        <v>95</v>
      </c>
      <c r="D85" s="188">
        <f>+C85*(100-E85)/100</f>
        <v>66.5</v>
      </c>
      <c r="E85" s="187">
        <v>30</v>
      </c>
      <c r="F85" s="187"/>
      <c r="G85" s="187">
        <v>95</v>
      </c>
      <c r="H85" s="187"/>
      <c r="I85" s="187"/>
      <c r="J85" s="187"/>
      <c r="K85" s="2620"/>
      <c r="L85" s="189" t="s">
        <v>2139</v>
      </c>
    </row>
    <row r="86" spans="1:12" ht="62.25" customHeight="1" x14ac:dyDescent="0.25">
      <c r="A86" s="42">
        <v>42842</v>
      </c>
      <c r="B86" s="1104" t="s">
        <v>14</v>
      </c>
      <c r="C86" s="3994" t="s">
        <v>2160</v>
      </c>
      <c r="D86" s="3995"/>
      <c r="E86" s="3995"/>
      <c r="F86" s="3995"/>
      <c r="G86" s="3995"/>
      <c r="H86" s="3995"/>
      <c r="I86" s="3995"/>
      <c r="J86" s="3996"/>
      <c r="K86" s="2619"/>
      <c r="L86" s="189"/>
    </row>
    <row r="87" spans="1:12" ht="24" customHeight="1" x14ac:dyDescent="0.25">
      <c r="A87" s="42">
        <v>42848</v>
      </c>
      <c r="B87" s="93" t="s">
        <v>23</v>
      </c>
      <c r="C87" s="3994" t="s">
        <v>2162</v>
      </c>
      <c r="D87" s="3995"/>
      <c r="E87" s="3995"/>
      <c r="F87" s="3995"/>
      <c r="G87" s="3995"/>
      <c r="H87" s="3995"/>
      <c r="I87" s="3995"/>
      <c r="J87" s="3996"/>
      <c r="K87" s="2619"/>
      <c r="L87" s="189"/>
    </row>
    <row r="88" spans="1:12" ht="89.25" customHeight="1" x14ac:dyDescent="0.25">
      <c r="A88" s="1254">
        <v>42849</v>
      </c>
      <c r="B88" s="1255" t="s">
        <v>31</v>
      </c>
      <c r="C88" s="3997" t="s">
        <v>2172</v>
      </c>
      <c r="D88" s="3998"/>
      <c r="E88" s="3998"/>
      <c r="F88" s="3998"/>
      <c r="G88" s="3998"/>
      <c r="H88" s="3998"/>
      <c r="I88" s="3998"/>
      <c r="J88" s="3999"/>
      <c r="K88" s="2760" t="s">
        <v>2066</v>
      </c>
      <c r="L88" s="1535" t="s">
        <v>2173</v>
      </c>
    </row>
    <row r="89" spans="1:12" x14ac:dyDescent="0.25">
      <c r="A89" s="42">
        <v>42870</v>
      </c>
      <c r="B89" s="1139" t="s">
        <v>12</v>
      </c>
      <c r="C89" s="1148">
        <v>105</v>
      </c>
      <c r="D89" s="258">
        <f>+C89*(100-E89)/100</f>
        <v>73.5</v>
      </c>
      <c r="E89" s="1148">
        <v>30</v>
      </c>
      <c r="F89" s="1148"/>
      <c r="G89" s="1148">
        <v>50</v>
      </c>
      <c r="H89" s="1148"/>
      <c r="I89" s="1148"/>
      <c r="J89" s="1148"/>
      <c r="K89" s="2471"/>
      <c r="L89" s="234" t="s">
        <v>2220</v>
      </c>
    </row>
    <row r="90" spans="1:12" x14ac:dyDescent="0.25">
      <c r="A90" s="1140">
        <v>42871</v>
      </c>
      <c r="B90" s="93" t="s">
        <v>186</v>
      </c>
      <c r="C90" s="1148"/>
      <c r="D90" s="258"/>
      <c r="E90" s="1148"/>
      <c r="F90" s="1148"/>
      <c r="G90" s="1148"/>
      <c r="H90" s="1148">
        <v>2850</v>
      </c>
      <c r="I90" s="1148">
        <v>100</v>
      </c>
      <c r="J90" s="1148"/>
      <c r="K90" s="2471"/>
      <c r="L90" s="234" t="s">
        <v>40</v>
      </c>
    </row>
    <row r="91" spans="1:12" x14ac:dyDescent="0.25">
      <c r="A91" s="42">
        <v>42873</v>
      </c>
      <c r="B91" s="93" t="s">
        <v>26</v>
      </c>
      <c r="C91" s="3482" t="s">
        <v>2192</v>
      </c>
      <c r="D91" s="3505"/>
      <c r="E91" s="3505"/>
      <c r="F91" s="3505"/>
      <c r="G91" s="3505"/>
      <c r="H91" s="3505"/>
      <c r="I91" s="3505"/>
      <c r="J91" s="3483"/>
      <c r="K91" s="2485"/>
      <c r="L91" s="234"/>
    </row>
    <row r="92" spans="1:12" x14ac:dyDescent="0.25">
      <c r="A92" s="1154">
        <v>42875</v>
      </c>
      <c r="B92" s="1153" t="s">
        <v>186</v>
      </c>
      <c r="C92" s="256"/>
      <c r="D92" s="325"/>
      <c r="E92" s="256"/>
      <c r="F92" s="256"/>
      <c r="G92" s="256"/>
      <c r="H92" s="256">
        <v>3365</v>
      </c>
      <c r="I92" s="256">
        <v>100</v>
      </c>
      <c r="J92" s="256"/>
      <c r="K92" s="2550"/>
      <c r="L92" s="359" t="s">
        <v>336</v>
      </c>
    </row>
    <row r="93" spans="1:12" x14ac:dyDescent="0.25">
      <c r="A93" s="42">
        <v>42892</v>
      </c>
      <c r="B93" s="93" t="s">
        <v>26</v>
      </c>
      <c r="C93" s="3482" t="s">
        <v>2207</v>
      </c>
      <c r="D93" s="3505"/>
      <c r="E93" s="3505"/>
      <c r="F93" s="3505"/>
      <c r="G93" s="3505"/>
      <c r="H93" s="3505"/>
      <c r="I93" s="3505"/>
      <c r="J93" s="3483"/>
      <c r="K93" s="2485"/>
      <c r="L93" s="234"/>
    </row>
    <row r="94" spans="1:12" ht="24" customHeight="1" x14ac:dyDescent="0.25">
      <c r="A94" s="42">
        <v>42901</v>
      </c>
      <c r="B94" s="1185" t="s">
        <v>12</v>
      </c>
      <c r="C94" s="1148">
        <v>165</v>
      </c>
      <c r="D94" s="258">
        <f t="shared" ref="D94:D105" si="0">+C94*(100-E94)/100</f>
        <v>115.5</v>
      </c>
      <c r="E94" s="1148">
        <v>30</v>
      </c>
      <c r="F94" s="1148"/>
      <c r="G94" s="1148">
        <v>50</v>
      </c>
      <c r="H94" s="1148"/>
      <c r="I94" s="1148"/>
      <c r="J94" s="1148"/>
      <c r="K94" s="2471"/>
      <c r="L94" s="393" t="s">
        <v>2219</v>
      </c>
    </row>
    <row r="95" spans="1:12" x14ac:dyDescent="0.25">
      <c r="A95" s="42">
        <v>42908</v>
      </c>
      <c r="B95" s="93" t="s">
        <v>12</v>
      </c>
      <c r="C95" s="1148">
        <v>175</v>
      </c>
      <c r="D95" s="258">
        <f t="shared" si="0"/>
        <v>113.75</v>
      </c>
      <c r="E95" s="1148">
        <v>35</v>
      </c>
      <c r="F95" s="1148"/>
      <c r="G95" s="1148">
        <v>110</v>
      </c>
      <c r="H95" s="1148"/>
      <c r="I95" s="1148"/>
      <c r="J95" s="1148"/>
      <c r="K95" s="2471"/>
      <c r="L95" s="234" t="s">
        <v>2225</v>
      </c>
    </row>
    <row r="96" spans="1:12" x14ac:dyDescent="0.25">
      <c r="A96" s="42">
        <v>42947</v>
      </c>
      <c r="B96" s="93" t="s">
        <v>186</v>
      </c>
      <c r="C96" s="1148"/>
      <c r="D96" s="258"/>
      <c r="E96" s="1148"/>
      <c r="F96" s="1148"/>
      <c r="G96" s="1148"/>
      <c r="H96" s="1148">
        <v>4870</v>
      </c>
      <c r="I96" s="1148">
        <v>100</v>
      </c>
      <c r="J96" s="1148"/>
      <c r="K96" s="2471"/>
      <c r="L96" s="234" t="s">
        <v>40</v>
      </c>
    </row>
    <row r="97" spans="1:12" ht="36" customHeight="1" x14ac:dyDescent="0.25">
      <c r="A97" s="1479">
        <v>43050</v>
      </c>
      <c r="B97" s="1480" t="s">
        <v>14</v>
      </c>
      <c r="C97" s="3473" t="s">
        <v>2414</v>
      </c>
      <c r="D97" s="3474"/>
      <c r="E97" s="3474"/>
      <c r="F97" s="3474"/>
      <c r="G97" s="3474"/>
      <c r="H97" s="3474"/>
      <c r="I97" s="3474"/>
      <c r="J97" s="3475"/>
      <c r="K97" s="2465"/>
      <c r="L97" s="234"/>
    </row>
    <row r="98" spans="1:12" ht="16.5" thickBot="1" x14ac:dyDescent="0.3">
      <c r="A98" s="33">
        <v>43076</v>
      </c>
      <c r="B98" s="34" t="s">
        <v>186</v>
      </c>
      <c r="C98" s="1482"/>
      <c r="D98" s="327">
        <f t="shared" si="0"/>
        <v>0</v>
      </c>
      <c r="E98" s="1482"/>
      <c r="F98" s="1482"/>
      <c r="G98" s="1482"/>
      <c r="H98" s="1482">
        <v>5260</v>
      </c>
      <c r="I98" s="1482">
        <v>98</v>
      </c>
      <c r="J98" s="1482"/>
      <c r="K98" s="2565"/>
      <c r="L98" s="939" t="s">
        <v>40</v>
      </c>
    </row>
    <row r="99" spans="1:12" ht="16.5" thickTop="1" x14ac:dyDescent="0.25">
      <c r="A99" s="1478">
        <v>43103</v>
      </c>
      <c r="B99" s="1481" t="s">
        <v>12</v>
      </c>
      <c r="C99" s="323">
        <v>185</v>
      </c>
      <c r="D99" s="328">
        <f t="shared" si="0"/>
        <v>129.5</v>
      </c>
      <c r="E99" s="323">
        <v>30</v>
      </c>
      <c r="F99" s="323"/>
      <c r="G99" s="323">
        <v>110</v>
      </c>
      <c r="H99" s="323"/>
      <c r="I99" s="323"/>
      <c r="J99" s="323"/>
      <c r="K99" s="2622"/>
      <c r="L99" s="938" t="s">
        <v>2415</v>
      </c>
    </row>
    <row r="100" spans="1:12" x14ac:dyDescent="0.25">
      <c r="A100" s="42">
        <v>43158</v>
      </c>
      <c r="B100" s="93" t="s">
        <v>12</v>
      </c>
      <c r="C100" s="1148">
        <v>170</v>
      </c>
      <c r="D100" s="258">
        <f t="shared" si="0"/>
        <v>127.5</v>
      </c>
      <c r="E100" s="1148">
        <v>25</v>
      </c>
      <c r="F100" s="1148"/>
      <c r="G100" s="1148">
        <v>130</v>
      </c>
      <c r="H100" s="1148"/>
      <c r="I100" s="1148"/>
      <c r="J100" s="1148"/>
      <c r="K100" s="2471"/>
      <c r="L100" s="234" t="s">
        <v>1623</v>
      </c>
    </row>
    <row r="101" spans="1:12" ht="51.75" customHeight="1" x14ac:dyDescent="0.25">
      <c r="A101" s="42">
        <v>43180</v>
      </c>
      <c r="B101" s="93" t="s">
        <v>14</v>
      </c>
      <c r="C101" s="3473" t="s">
        <v>2539</v>
      </c>
      <c r="D101" s="3474"/>
      <c r="E101" s="3474"/>
      <c r="F101" s="3474"/>
      <c r="G101" s="3474"/>
      <c r="H101" s="3474"/>
      <c r="I101" s="3474"/>
      <c r="J101" s="3475"/>
      <c r="K101" s="2465"/>
      <c r="L101" s="234"/>
    </row>
    <row r="102" spans="1:12" ht="67.5" customHeight="1" x14ac:dyDescent="0.25">
      <c r="A102" s="1254">
        <v>43186</v>
      </c>
      <c r="B102" s="1255" t="s">
        <v>31</v>
      </c>
      <c r="C102" s="3659" t="s">
        <v>2551</v>
      </c>
      <c r="D102" s="3660"/>
      <c r="E102" s="3660"/>
      <c r="F102" s="3660"/>
      <c r="G102" s="3660"/>
      <c r="H102" s="3660"/>
      <c r="I102" s="3660"/>
      <c r="J102" s="3661"/>
      <c r="K102" s="2562"/>
      <c r="L102" s="1306" t="s">
        <v>2173</v>
      </c>
    </row>
    <row r="103" spans="1:12" x14ac:dyDescent="0.25">
      <c r="A103" s="42">
        <v>43195</v>
      </c>
      <c r="B103" s="93" t="s">
        <v>12</v>
      </c>
      <c r="C103" s="1148">
        <v>170</v>
      </c>
      <c r="D103" s="258">
        <f t="shared" si="0"/>
        <v>119</v>
      </c>
      <c r="E103" s="1148">
        <v>30</v>
      </c>
      <c r="F103" s="1148"/>
      <c r="G103" s="1148">
        <v>125</v>
      </c>
      <c r="H103" s="1148"/>
      <c r="I103" s="1148"/>
      <c r="J103" s="1148"/>
      <c r="K103" s="2471"/>
      <c r="L103" s="234" t="s">
        <v>1623</v>
      </c>
    </row>
    <row r="104" spans="1:12" x14ac:dyDescent="0.25">
      <c r="A104" s="42">
        <v>43242</v>
      </c>
      <c r="B104" s="93" t="s">
        <v>186</v>
      </c>
      <c r="C104" s="1148"/>
      <c r="D104" s="258"/>
      <c r="E104" s="1148"/>
      <c r="F104" s="1148"/>
      <c r="G104" s="1148"/>
      <c r="H104" s="1148">
        <v>5345</v>
      </c>
      <c r="I104" s="1148">
        <v>100</v>
      </c>
      <c r="J104" s="1148"/>
      <c r="K104" s="2471"/>
      <c r="L104" s="234" t="s">
        <v>40</v>
      </c>
    </row>
    <row r="105" spans="1:12" x14ac:dyDescent="0.25">
      <c r="A105" s="59">
        <v>43269</v>
      </c>
      <c r="B105" s="60" t="s">
        <v>12</v>
      </c>
      <c r="C105" s="329">
        <v>120</v>
      </c>
      <c r="D105" s="330">
        <f t="shared" si="0"/>
        <v>90</v>
      </c>
      <c r="E105" s="329">
        <v>25</v>
      </c>
      <c r="F105" s="329"/>
      <c r="G105" s="329">
        <v>115</v>
      </c>
      <c r="H105" s="329"/>
      <c r="I105" s="329"/>
      <c r="J105" s="329"/>
      <c r="K105" s="2566"/>
      <c r="L105" s="367" t="s">
        <v>2621</v>
      </c>
    </row>
    <row r="106" spans="1:12" x14ac:dyDescent="0.25">
      <c r="A106" s="59">
        <v>43270</v>
      </c>
      <c r="B106" s="60" t="s">
        <v>186</v>
      </c>
      <c r="C106" s="329"/>
      <c r="D106" s="330"/>
      <c r="E106" s="329"/>
      <c r="F106" s="329"/>
      <c r="G106" s="329"/>
      <c r="H106" s="329">
        <v>5375</v>
      </c>
      <c r="I106" s="329">
        <v>100</v>
      </c>
      <c r="J106" s="329"/>
      <c r="K106" s="2566"/>
      <c r="L106" s="367"/>
    </row>
    <row r="107" spans="1:12" x14ac:dyDescent="0.25">
      <c r="A107" s="59">
        <v>43315</v>
      </c>
      <c r="B107" s="60" t="s">
        <v>12</v>
      </c>
      <c r="C107" s="329">
        <v>150</v>
      </c>
      <c r="D107" s="330">
        <f t="shared" ref="D107:D167" si="1">+C107*(100-E107)/100</f>
        <v>105</v>
      </c>
      <c r="E107" s="329">
        <v>30</v>
      </c>
      <c r="F107" s="329"/>
      <c r="G107" s="329">
        <v>105</v>
      </c>
      <c r="H107" s="329"/>
      <c r="I107" s="329"/>
      <c r="J107" s="329"/>
      <c r="K107" s="2566"/>
      <c r="L107" s="367" t="s">
        <v>1623</v>
      </c>
    </row>
    <row r="108" spans="1:12" x14ac:dyDescent="0.25">
      <c r="A108" s="1679">
        <v>43321</v>
      </c>
      <c r="B108" s="1680" t="s">
        <v>14</v>
      </c>
      <c r="C108" s="3666" t="s">
        <v>2707</v>
      </c>
      <c r="D108" s="3667" t="e">
        <f t="shared" si="1"/>
        <v>#VALUE!</v>
      </c>
      <c r="E108" s="3667"/>
      <c r="F108" s="3667"/>
      <c r="G108" s="3667"/>
      <c r="H108" s="3667"/>
      <c r="I108" s="3667"/>
      <c r="J108" s="3668"/>
      <c r="K108" s="2547"/>
      <c r="L108" s="234"/>
    </row>
    <row r="109" spans="1:12" x14ac:dyDescent="0.25">
      <c r="A109" s="62">
        <v>43342</v>
      </c>
      <c r="B109" s="63" t="s">
        <v>12</v>
      </c>
      <c r="C109" s="381">
        <v>130</v>
      </c>
      <c r="D109" s="765">
        <f t="shared" si="1"/>
        <v>78</v>
      </c>
      <c r="E109" s="381">
        <v>40</v>
      </c>
      <c r="F109" s="381"/>
      <c r="G109" s="381">
        <v>85</v>
      </c>
      <c r="H109" s="381"/>
      <c r="I109" s="381"/>
      <c r="J109" s="381"/>
      <c r="K109" s="2693"/>
      <c r="L109" s="766" t="s">
        <v>2668</v>
      </c>
    </row>
    <row r="110" spans="1:12" x14ac:dyDescent="0.25">
      <c r="A110" s="42">
        <v>43343</v>
      </c>
      <c r="B110" s="93" t="s">
        <v>186</v>
      </c>
      <c r="C110" s="1148"/>
      <c r="D110" s="258"/>
      <c r="E110" s="1148"/>
      <c r="F110" s="1148"/>
      <c r="G110" s="1148"/>
      <c r="H110" s="1148">
        <v>5440</v>
      </c>
      <c r="I110" s="1148">
        <v>100</v>
      </c>
      <c r="J110" s="1148"/>
      <c r="K110" s="2471"/>
      <c r="L110" s="234"/>
    </row>
    <row r="111" spans="1:12" x14ac:dyDescent="0.25">
      <c r="A111" s="1697">
        <v>43385</v>
      </c>
      <c r="B111" s="1698" t="s">
        <v>26</v>
      </c>
      <c r="C111" s="3482" t="s">
        <v>2770</v>
      </c>
      <c r="D111" s="3505"/>
      <c r="E111" s="3505"/>
      <c r="F111" s="3505"/>
      <c r="G111" s="3505"/>
      <c r="H111" s="3505"/>
      <c r="I111" s="3505"/>
      <c r="J111" s="3483"/>
      <c r="K111" s="2485"/>
      <c r="L111" s="234"/>
    </row>
    <row r="112" spans="1:12" x14ac:dyDescent="0.25">
      <c r="A112" s="42">
        <v>43390</v>
      </c>
      <c r="B112" s="93" t="s">
        <v>12</v>
      </c>
      <c r="C112" s="1148">
        <v>122</v>
      </c>
      <c r="D112" s="258">
        <f t="shared" si="1"/>
        <v>85.4</v>
      </c>
      <c r="E112" s="1148">
        <v>30</v>
      </c>
      <c r="F112" s="1148"/>
      <c r="G112" s="1148">
        <v>120</v>
      </c>
      <c r="H112" s="1148"/>
      <c r="I112" s="1148"/>
      <c r="J112" s="1148"/>
      <c r="K112" s="2471"/>
      <c r="L112" s="766" t="s">
        <v>2668</v>
      </c>
    </row>
    <row r="113" spans="1:12" x14ac:dyDescent="0.25">
      <c r="A113" s="42">
        <v>43391</v>
      </c>
      <c r="B113" s="93" t="s">
        <v>186</v>
      </c>
      <c r="C113" s="1148"/>
      <c r="D113" s="258"/>
      <c r="E113" s="1148"/>
      <c r="F113" s="1148"/>
      <c r="G113" s="1148"/>
      <c r="H113" s="1148">
        <v>4790</v>
      </c>
      <c r="I113" s="1148">
        <v>100</v>
      </c>
      <c r="J113" s="1148"/>
      <c r="K113" s="2471"/>
      <c r="L113" s="234"/>
    </row>
    <row r="114" spans="1:12" ht="16.5" thickBot="1" x14ac:dyDescent="0.3">
      <c r="A114" s="33">
        <v>43407</v>
      </c>
      <c r="B114" s="34" t="s">
        <v>186</v>
      </c>
      <c r="C114" s="1836"/>
      <c r="D114" s="327"/>
      <c r="E114" s="1836"/>
      <c r="F114" s="1836"/>
      <c r="G114" s="1836"/>
      <c r="H114" s="1836">
        <v>4750</v>
      </c>
      <c r="I114" s="1836">
        <v>100</v>
      </c>
      <c r="J114" s="1836"/>
      <c r="K114" s="2565"/>
      <c r="L114" s="1849" t="s">
        <v>2807</v>
      </c>
    </row>
    <row r="115" spans="1:12" ht="16.5" thickTop="1" x14ac:dyDescent="0.25">
      <c r="A115" s="1834">
        <v>43473</v>
      </c>
      <c r="B115" s="1835" t="s">
        <v>12</v>
      </c>
      <c r="C115" s="323">
        <v>115</v>
      </c>
      <c r="D115" s="328">
        <f t="shared" si="1"/>
        <v>51.75</v>
      </c>
      <c r="E115" s="323">
        <v>55</v>
      </c>
      <c r="F115" s="323"/>
      <c r="G115" s="323">
        <v>155</v>
      </c>
      <c r="H115" s="323"/>
      <c r="I115" s="323"/>
      <c r="J115" s="323"/>
      <c r="K115" s="2622"/>
      <c r="L115" s="1848" t="s">
        <v>2710</v>
      </c>
    </row>
    <row r="116" spans="1:12" ht="33.75" customHeight="1" x14ac:dyDescent="0.25">
      <c r="A116" s="1820">
        <v>43475</v>
      </c>
      <c r="B116" s="93" t="s">
        <v>14</v>
      </c>
      <c r="C116" s="3473" t="s">
        <v>2923</v>
      </c>
      <c r="D116" s="3474"/>
      <c r="E116" s="3474"/>
      <c r="F116" s="3474"/>
      <c r="G116" s="3474"/>
      <c r="H116" s="3474"/>
      <c r="I116" s="3474"/>
      <c r="J116" s="3475"/>
      <c r="K116" s="2465"/>
      <c r="L116" s="234"/>
    </row>
    <row r="117" spans="1:12" ht="39.75" customHeight="1" x14ac:dyDescent="0.25">
      <c r="A117" s="1860">
        <v>43482</v>
      </c>
      <c r="B117" s="93" t="s">
        <v>14</v>
      </c>
      <c r="C117" s="3614" t="s">
        <v>2927</v>
      </c>
      <c r="D117" s="3733"/>
      <c r="E117" s="3733"/>
      <c r="F117" s="3733"/>
      <c r="G117" s="3733"/>
      <c r="H117" s="3733"/>
      <c r="I117" s="3733"/>
      <c r="J117" s="3615"/>
      <c r="K117" s="2563"/>
      <c r="L117" s="234"/>
    </row>
    <row r="118" spans="1:12" x14ac:dyDescent="0.25">
      <c r="A118" s="1920">
        <v>43513</v>
      </c>
      <c r="B118" s="93" t="s">
        <v>12</v>
      </c>
      <c r="C118" s="1148">
        <v>105</v>
      </c>
      <c r="D118" s="258">
        <f t="shared" si="1"/>
        <v>36.75</v>
      </c>
      <c r="E118" s="1148">
        <v>65</v>
      </c>
      <c r="F118" s="1148"/>
      <c r="G118" s="1148">
        <v>152</v>
      </c>
      <c r="H118" s="1148"/>
      <c r="I118" s="1148"/>
      <c r="J118" s="1148"/>
      <c r="K118" s="2471"/>
      <c r="L118" s="234" t="s">
        <v>2952</v>
      </c>
    </row>
    <row r="119" spans="1:12" x14ac:dyDescent="0.25">
      <c r="A119" s="1955">
        <v>43576</v>
      </c>
      <c r="B119" s="93" t="s">
        <v>186</v>
      </c>
      <c r="C119" s="1148"/>
      <c r="D119" s="258"/>
      <c r="E119" s="1148"/>
      <c r="F119" s="1148"/>
      <c r="G119" s="1148"/>
      <c r="H119" s="1148">
        <v>4655</v>
      </c>
      <c r="I119" s="1148">
        <v>100</v>
      </c>
      <c r="J119" s="1148"/>
      <c r="K119" s="2471"/>
      <c r="L119" s="234" t="s">
        <v>40</v>
      </c>
    </row>
    <row r="120" spans="1:12" x14ac:dyDescent="0.25">
      <c r="A120" s="1955">
        <v>43577</v>
      </c>
      <c r="B120" s="1956" t="s">
        <v>12</v>
      </c>
      <c r="C120" s="1148">
        <v>125</v>
      </c>
      <c r="D120" s="258">
        <f t="shared" si="1"/>
        <v>43.75</v>
      </c>
      <c r="E120" s="1148">
        <v>65</v>
      </c>
      <c r="F120" s="1148"/>
      <c r="G120" s="1148">
        <v>150</v>
      </c>
      <c r="H120" s="1148"/>
      <c r="I120" s="1148"/>
      <c r="J120" s="1148"/>
      <c r="K120" s="2471"/>
      <c r="L120" s="234" t="s">
        <v>3015</v>
      </c>
    </row>
    <row r="121" spans="1:12" ht="48" customHeight="1" x14ac:dyDescent="0.25">
      <c r="A121" s="2001">
        <v>43625</v>
      </c>
      <c r="B121" s="2002" t="s">
        <v>14</v>
      </c>
      <c r="C121" s="3614" t="s">
        <v>3074</v>
      </c>
      <c r="D121" s="3733"/>
      <c r="E121" s="3733"/>
      <c r="F121" s="3733"/>
      <c r="G121" s="3733"/>
      <c r="H121" s="3733"/>
      <c r="I121" s="3733"/>
      <c r="J121" s="3615"/>
      <c r="K121" s="2563"/>
      <c r="L121" s="234"/>
    </row>
    <row r="122" spans="1:12" ht="27" customHeight="1" x14ac:dyDescent="0.25">
      <c r="A122" s="2001">
        <v>43849</v>
      </c>
      <c r="B122" s="2002" t="s">
        <v>33</v>
      </c>
      <c r="C122" s="3666" t="s">
        <v>3408</v>
      </c>
      <c r="D122" s="3667"/>
      <c r="E122" s="3667"/>
      <c r="F122" s="3667"/>
      <c r="G122" s="3667"/>
      <c r="H122" s="3667"/>
      <c r="I122" s="3667"/>
      <c r="J122" s="3668"/>
      <c r="K122" s="2547"/>
      <c r="L122" s="234"/>
    </row>
    <row r="123" spans="1:12" x14ac:dyDescent="0.25">
      <c r="A123" s="2001"/>
      <c r="B123" s="2002"/>
      <c r="C123" s="2003"/>
      <c r="D123" s="258">
        <f t="shared" si="1"/>
        <v>0</v>
      </c>
      <c r="E123" s="2003"/>
      <c r="F123" s="2003"/>
      <c r="G123" s="2003"/>
      <c r="H123" s="2003"/>
      <c r="I123" s="2003"/>
      <c r="J123" s="2003"/>
      <c r="K123" s="2471"/>
      <c r="L123" s="234"/>
    </row>
    <row r="124" spans="1:12" x14ac:dyDescent="0.25">
      <c r="A124" s="2001"/>
      <c r="B124" s="2002"/>
      <c r="C124" s="2003"/>
      <c r="D124" s="258">
        <f t="shared" si="1"/>
        <v>0</v>
      </c>
      <c r="E124" s="2003"/>
      <c r="F124" s="2003"/>
      <c r="G124" s="2003"/>
      <c r="H124" s="2003"/>
      <c r="I124" s="2003"/>
      <c r="J124" s="2003"/>
      <c r="K124" s="2471"/>
      <c r="L124" s="234"/>
    </row>
    <row r="125" spans="1:12" x14ac:dyDescent="0.25">
      <c r="A125" s="2001"/>
      <c r="B125" s="2002"/>
      <c r="C125" s="2003"/>
      <c r="D125" s="258">
        <f t="shared" si="1"/>
        <v>0</v>
      </c>
      <c r="E125" s="2003"/>
      <c r="F125" s="2003"/>
      <c r="G125" s="2003"/>
      <c r="H125" s="2003"/>
      <c r="I125" s="2003"/>
      <c r="J125" s="2003"/>
      <c r="K125" s="2471"/>
      <c r="L125" s="234"/>
    </row>
    <row r="126" spans="1:12" x14ac:dyDescent="0.25">
      <c r="A126" s="2001"/>
      <c r="B126" s="2002"/>
      <c r="C126" s="2003"/>
      <c r="D126" s="258">
        <f t="shared" si="1"/>
        <v>0</v>
      </c>
      <c r="E126" s="2003"/>
      <c r="F126" s="2003"/>
      <c r="G126" s="2003"/>
      <c r="H126" s="2003"/>
      <c r="I126" s="2003"/>
      <c r="J126" s="2003"/>
      <c r="K126" s="2471"/>
      <c r="L126" s="234"/>
    </row>
    <row r="127" spans="1:12" x14ac:dyDescent="0.25">
      <c r="A127" s="2001"/>
      <c r="B127" s="2002"/>
      <c r="C127" s="2003"/>
      <c r="D127" s="258">
        <f t="shared" si="1"/>
        <v>0</v>
      </c>
      <c r="E127" s="2003"/>
      <c r="F127" s="2003"/>
      <c r="G127" s="2003"/>
      <c r="H127" s="2003"/>
      <c r="I127" s="2003"/>
      <c r="J127" s="2003"/>
      <c r="K127" s="2471"/>
      <c r="L127" s="234"/>
    </row>
    <row r="128" spans="1:12" x14ac:dyDescent="0.25">
      <c r="A128" s="2001"/>
      <c r="B128" s="2002"/>
      <c r="C128" s="2003"/>
      <c r="D128" s="258">
        <f t="shared" si="1"/>
        <v>0</v>
      </c>
      <c r="E128" s="2003"/>
      <c r="F128" s="2003"/>
      <c r="G128" s="2003"/>
      <c r="H128" s="2003"/>
      <c r="I128" s="2003"/>
      <c r="J128" s="2003"/>
      <c r="K128" s="2471"/>
      <c r="L128" s="234"/>
    </row>
    <row r="129" spans="1:12" x14ac:dyDescent="0.25">
      <c r="A129" s="2001"/>
      <c r="B129" s="2002"/>
      <c r="C129" s="2003"/>
      <c r="D129" s="258">
        <f t="shared" si="1"/>
        <v>0</v>
      </c>
      <c r="E129" s="2003"/>
      <c r="F129" s="2003"/>
      <c r="G129" s="2003"/>
      <c r="H129" s="2003"/>
      <c r="I129" s="2003"/>
      <c r="J129" s="2003"/>
      <c r="K129" s="2471"/>
      <c r="L129" s="234"/>
    </row>
    <row r="130" spans="1:12" x14ac:dyDescent="0.25">
      <c r="A130" s="2001"/>
      <c r="B130" s="2002"/>
      <c r="C130" s="2003"/>
      <c r="D130" s="258">
        <f t="shared" si="1"/>
        <v>0</v>
      </c>
      <c r="E130" s="2003"/>
      <c r="F130" s="2003"/>
      <c r="G130" s="2003"/>
      <c r="H130" s="2003"/>
      <c r="I130" s="2003"/>
      <c r="J130" s="2003"/>
      <c r="K130" s="2471"/>
      <c r="L130" s="234"/>
    </row>
    <row r="131" spans="1:12" x14ac:dyDescent="0.25">
      <c r="A131" s="2001"/>
      <c r="B131" s="2002"/>
      <c r="C131" s="2003"/>
      <c r="D131" s="258">
        <f t="shared" si="1"/>
        <v>0</v>
      </c>
      <c r="E131" s="2003"/>
      <c r="F131" s="2003"/>
      <c r="G131" s="2003"/>
      <c r="H131" s="2003"/>
      <c r="I131" s="2003"/>
      <c r="J131" s="2003"/>
      <c r="K131" s="2471"/>
      <c r="L131" s="234"/>
    </row>
    <row r="132" spans="1:12" x14ac:dyDescent="0.25">
      <c r="A132" s="2001"/>
      <c r="B132" s="2002"/>
      <c r="C132" s="2003"/>
      <c r="D132" s="258">
        <f t="shared" si="1"/>
        <v>0</v>
      </c>
      <c r="E132" s="2003"/>
      <c r="F132" s="2003"/>
      <c r="G132" s="2003"/>
      <c r="H132" s="2003"/>
      <c r="I132" s="2003"/>
      <c r="J132" s="2003"/>
      <c r="K132" s="2471"/>
      <c r="L132" s="234"/>
    </row>
    <row r="133" spans="1:12" x14ac:dyDescent="0.25">
      <c r="A133" s="2001"/>
      <c r="B133" s="2002"/>
      <c r="C133" s="2003"/>
      <c r="D133" s="258">
        <f t="shared" si="1"/>
        <v>0</v>
      </c>
      <c r="E133" s="2003"/>
      <c r="F133" s="2003"/>
      <c r="G133" s="2003"/>
      <c r="H133" s="2003"/>
      <c r="I133" s="2003"/>
      <c r="J133" s="2003"/>
      <c r="K133" s="2471"/>
      <c r="L133" s="234"/>
    </row>
    <row r="134" spans="1:12" x14ac:dyDescent="0.25">
      <c r="A134" s="2001"/>
      <c r="B134" s="2002"/>
      <c r="C134" s="2003"/>
      <c r="D134" s="258">
        <f t="shared" si="1"/>
        <v>0</v>
      </c>
      <c r="E134" s="2003"/>
      <c r="F134" s="2003"/>
      <c r="G134" s="2003"/>
      <c r="H134" s="2003"/>
      <c r="I134" s="2003"/>
      <c r="J134" s="2003"/>
      <c r="K134" s="2471"/>
      <c r="L134" s="234"/>
    </row>
    <row r="135" spans="1:12" x14ac:dyDescent="0.25">
      <c r="A135" s="2001"/>
      <c r="B135" s="2002"/>
      <c r="C135" s="2003"/>
      <c r="D135" s="258">
        <f t="shared" si="1"/>
        <v>0</v>
      </c>
      <c r="E135" s="2003"/>
      <c r="F135" s="2003"/>
      <c r="G135" s="2003"/>
      <c r="H135" s="2003"/>
      <c r="I135" s="2003"/>
      <c r="J135" s="2003"/>
      <c r="K135" s="2471"/>
      <c r="L135" s="234"/>
    </row>
    <row r="136" spans="1:12" x14ac:dyDescent="0.25">
      <c r="A136" s="2001"/>
      <c r="B136" s="2002"/>
      <c r="C136" s="2003"/>
      <c r="D136" s="258">
        <f t="shared" si="1"/>
        <v>0</v>
      </c>
      <c r="E136" s="2003"/>
      <c r="F136" s="2003"/>
      <c r="G136" s="2003"/>
      <c r="H136" s="2003"/>
      <c r="I136" s="2003"/>
      <c r="J136" s="2003"/>
      <c r="K136" s="2471"/>
      <c r="L136" s="234"/>
    </row>
    <row r="137" spans="1:12" x14ac:dyDescent="0.25">
      <c r="A137" s="2001"/>
      <c r="B137" s="2002"/>
      <c r="C137" s="2003"/>
      <c r="D137" s="258">
        <f t="shared" si="1"/>
        <v>0</v>
      </c>
      <c r="E137" s="2003"/>
      <c r="F137" s="2003"/>
      <c r="G137" s="2003"/>
      <c r="H137" s="2003"/>
      <c r="I137" s="2003"/>
      <c r="J137" s="2003"/>
      <c r="K137" s="2471"/>
      <c r="L137" s="234"/>
    </row>
    <row r="138" spans="1:12" x14ac:dyDescent="0.25">
      <c r="A138" s="2001"/>
      <c r="B138" s="2002"/>
      <c r="C138" s="2003"/>
      <c r="D138" s="258">
        <f t="shared" si="1"/>
        <v>0</v>
      </c>
      <c r="E138" s="2003"/>
      <c r="F138" s="2003"/>
      <c r="G138" s="2003"/>
      <c r="H138" s="2003"/>
      <c r="I138" s="2003"/>
      <c r="J138" s="2003"/>
      <c r="K138" s="2471"/>
      <c r="L138" s="234"/>
    </row>
    <row r="139" spans="1:12" x14ac:dyDescent="0.25">
      <c r="A139" s="2001"/>
      <c r="B139" s="2002"/>
      <c r="C139" s="2003"/>
      <c r="D139" s="258">
        <f t="shared" si="1"/>
        <v>0</v>
      </c>
      <c r="E139" s="2003"/>
      <c r="F139" s="2003"/>
      <c r="G139" s="2003"/>
      <c r="H139" s="2003"/>
      <c r="I139" s="2003"/>
      <c r="J139" s="2003"/>
      <c r="K139" s="2471"/>
      <c r="L139" s="234"/>
    </row>
    <row r="140" spans="1:12" x14ac:dyDescent="0.25">
      <c r="A140" s="2001"/>
      <c r="B140" s="2002"/>
      <c r="C140" s="2003"/>
      <c r="D140" s="258">
        <f t="shared" si="1"/>
        <v>0</v>
      </c>
      <c r="E140" s="2003"/>
      <c r="F140" s="2003"/>
      <c r="G140" s="2003"/>
      <c r="H140" s="2003"/>
      <c r="I140" s="2003"/>
      <c r="J140" s="2003"/>
      <c r="K140" s="2471"/>
      <c r="L140" s="234"/>
    </row>
    <row r="141" spans="1:12" x14ac:dyDescent="0.25">
      <c r="B141" s="93"/>
      <c r="C141" s="1148"/>
      <c r="D141" s="258">
        <f t="shared" si="1"/>
        <v>0</v>
      </c>
      <c r="E141" s="1148"/>
      <c r="F141" s="1148"/>
      <c r="G141" s="1148"/>
      <c r="H141" s="1148"/>
      <c r="I141" s="1148"/>
      <c r="J141" s="1148"/>
      <c r="K141" s="2471"/>
      <c r="L141" s="234"/>
    </row>
    <row r="142" spans="1:12" x14ac:dyDescent="0.25">
      <c r="B142" s="93"/>
      <c r="C142" s="1148"/>
      <c r="D142" s="258">
        <f t="shared" si="1"/>
        <v>0</v>
      </c>
      <c r="E142" s="1148"/>
      <c r="F142" s="1148"/>
      <c r="G142" s="1148"/>
      <c r="H142" s="1148"/>
      <c r="I142" s="1148"/>
      <c r="J142" s="1148"/>
      <c r="K142" s="2471"/>
      <c r="L142" s="234"/>
    </row>
    <row r="143" spans="1:12" x14ac:dyDescent="0.25">
      <c r="B143" s="93"/>
      <c r="C143" s="1148"/>
      <c r="D143" s="258">
        <f t="shared" si="1"/>
        <v>0</v>
      </c>
      <c r="E143" s="1148"/>
      <c r="F143" s="1148"/>
      <c r="G143" s="1148"/>
      <c r="H143" s="1148"/>
      <c r="I143" s="1148"/>
      <c r="J143" s="1148"/>
      <c r="K143" s="2471"/>
      <c r="L143" s="234"/>
    </row>
    <row r="144" spans="1:12" x14ac:dyDescent="0.25">
      <c r="B144" s="93"/>
      <c r="C144" s="1148"/>
      <c r="D144" s="258">
        <f t="shared" si="1"/>
        <v>0</v>
      </c>
      <c r="E144" s="1148"/>
      <c r="F144" s="1148"/>
      <c r="G144" s="1148"/>
      <c r="H144" s="1148"/>
      <c r="I144" s="1148"/>
      <c r="J144" s="1148"/>
      <c r="K144" s="2471"/>
      <c r="L144" s="234"/>
    </row>
    <row r="145" spans="2:12" x14ac:dyDescent="0.25">
      <c r="B145" s="93"/>
      <c r="C145" s="1148"/>
      <c r="D145" s="258">
        <f t="shared" si="1"/>
        <v>0</v>
      </c>
      <c r="E145" s="1148"/>
      <c r="F145" s="1148"/>
      <c r="G145" s="1148"/>
      <c r="H145" s="1148"/>
      <c r="I145" s="1148"/>
      <c r="J145" s="1148"/>
      <c r="K145" s="2471"/>
      <c r="L145" s="234"/>
    </row>
    <row r="146" spans="2:12" x14ac:dyDescent="0.25">
      <c r="B146" s="93"/>
      <c r="C146" s="1148"/>
      <c r="D146" s="258">
        <f t="shared" si="1"/>
        <v>0</v>
      </c>
      <c r="E146" s="1148"/>
      <c r="F146" s="1148"/>
      <c r="G146" s="1148"/>
      <c r="H146" s="1148"/>
      <c r="I146" s="1148"/>
      <c r="J146" s="1148"/>
      <c r="K146" s="2471"/>
      <c r="L146" s="234"/>
    </row>
    <row r="147" spans="2:12" x14ac:dyDescent="0.25">
      <c r="B147" s="93"/>
      <c r="C147" s="1148"/>
      <c r="D147" s="258">
        <f t="shared" si="1"/>
        <v>0</v>
      </c>
      <c r="E147" s="1148"/>
      <c r="F147" s="1148"/>
      <c r="G147" s="1148"/>
      <c r="H147" s="1148"/>
      <c r="I147" s="1148"/>
      <c r="J147" s="1148"/>
      <c r="K147" s="2471"/>
      <c r="L147" s="234"/>
    </row>
    <row r="148" spans="2:12" x14ac:dyDescent="0.25">
      <c r="B148" s="93"/>
      <c r="C148" s="1148"/>
      <c r="D148" s="258">
        <f t="shared" si="1"/>
        <v>0</v>
      </c>
      <c r="E148" s="1148"/>
      <c r="F148" s="1148"/>
      <c r="G148" s="1148"/>
      <c r="H148" s="1148"/>
      <c r="I148" s="1148"/>
      <c r="J148" s="1148"/>
      <c r="K148" s="2471"/>
      <c r="L148" s="234"/>
    </row>
    <row r="149" spans="2:12" x14ac:dyDescent="0.25">
      <c r="B149" s="93"/>
      <c r="C149" s="1148"/>
      <c r="D149" s="258">
        <f t="shared" si="1"/>
        <v>0</v>
      </c>
      <c r="E149" s="1148"/>
      <c r="F149" s="1148"/>
      <c r="G149" s="1148"/>
      <c r="H149" s="1148"/>
      <c r="I149" s="1148"/>
      <c r="J149" s="1148"/>
      <c r="K149" s="2471"/>
      <c r="L149" s="234"/>
    </row>
    <row r="150" spans="2:12" x14ac:dyDescent="0.25">
      <c r="B150" s="93"/>
      <c r="C150" s="1148"/>
      <c r="D150" s="258">
        <f t="shared" si="1"/>
        <v>0</v>
      </c>
      <c r="E150" s="1148"/>
      <c r="F150" s="1148"/>
      <c r="G150" s="1148"/>
      <c r="H150" s="1148"/>
      <c r="I150" s="1148"/>
      <c r="J150" s="1148"/>
      <c r="K150" s="2471"/>
      <c r="L150" s="234"/>
    </row>
    <row r="151" spans="2:12" x14ac:dyDescent="0.25">
      <c r="B151" s="93"/>
      <c r="C151" s="1148"/>
      <c r="D151" s="258">
        <f t="shared" si="1"/>
        <v>0</v>
      </c>
      <c r="E151" s="1148"/>
      <c r="F151" s="1148"/>
      <c r="G151" s="1148"/>
      <c r="H151" s="1148"/>
      <c r="I151" s="1148"/>
      <c r="J151" s="1148"/>
      <c r="K151" s="2471"/>
      <c r="L151" s="234"/>
    </row>
    <row r="152" spans="2:12" x14ac:dyDescent="0.25">
      <c r="B152" s="93"/>
      <c r="C152" s="1148"/>
      <c r="D152" s="258">
        <f t="shared" si="1"/>
        <v>0</v>
      </c>
      <c r="E152" s="1148"/>
      <c r="F152" s="1148"/>
      <c r="G152" s="1148"/>
      <c r="H152" s="1148"/>
      <c r="I152" s="1148"/>
      <c r="J152" s="1148"/>
      <c r="K152" s="2471"/>
      <c r="L152" s="234"/>
    </row>
    <row r="153" spans="2:12" x14ac:dyDescent="0.25">
      <c r="B153" s="93"/>
      <c r="C153" s="1148"/>
      <c r="D153" s="258">
        <f t="shared" si="1"/>
        <v>0</v>
      </c>
      <c r="E153" s="1148"/>
      <c r="F153" s="1148"/>
      <c r="G153" s="1148"/>
      <c r="H153" s="1148"/>
      <c r="I153" s="1148"/>
      <c r="J153" s="1148"/>
      <c r="K153" s="2471"/>
      <c r="L153" s="234"/>
    </row>
    <row r="154" spans="2:12" x14ac:dyDescent="0.25">
      <c r="B154" s="93"/>
      <c r="C154" s="1148"/>
      <c r="D154" s="258">
        <f t="shared" si="1"/>
        <v>0</v>
      </c>
      <c r="E154" s="1148"/>
      <c r="F154" s="1148"/>
      <c r="G154" s="1148"/>
      <c r="H154" s="1148"/>
      <c r="I154" s="1148"/>
      <c r="J154" s="1148"/>
      <c r="K154" s="2471"/>
      <c r="L154" s="234"/>
    </row>
    <row r="155" spans="2:12" x14ac:dyDescent="0.25">
      <c r="B155" s="93"/>
      <c r="C155" s="1148"/>
      <c r="D155" s="258">
        <f t="shared" si="1"/>
        <v>0</v>
      </c>
      <c r="E155" s="1148"/>
      <c r="F155" s="1148"/>
      <c r="G155" s="1148"/>
      <c r="H155" s="1148"/>
      <c r="I155" s="1148"/>
      <c r="J155" s="1148"/>
      <c r="K155" s="2471"/>
      <c r="L155" s="234"/>
    </row>
    <row r="156" spans="2:12" x14ac:dyDescent="0.25">
      <c r="B156" s="93"/>
      <c r="C156" s="1148"/>
      <c r="D156" s="258">
        <f t="shared" si="1"/>
        <v>0</v>
      </c>
      <c r="E156" s="1148"/>
      <c r="F156" s="1148"/>
      <c r="G156" s="1148"/>
      <c r="H156" s="1148"/>
      <c r="I156" s="1148"/>
      <c r="J156" s="1148"/>
      <c r="K156" s="2471"/>
      <c r="L156" s="234"/>
    </row>
    <row r="157" spans="2:12" x14ac:dyDescent="0.25">
      <c r="B157" s="93"/>
      <c r="C157" s="1148"/>
      <c r="D157" s="258">
        <f t="shared" si="1"/>
        <v>0</v>
      </c>
      <c r="E157" s="1148"/>
      <c r="F157" s="1148"/>
      <c r="G157" s="1148"/>
      <c r="H157" s="1148"/>
      <c r="I157" s="1148"/>
      <c r="J157" s="1148"/>
      <c r="K157" s="2471"/>
      <c r="L157" s="234"/>
    </row>
    <row r="158" spans="2:12" x14ac:dyDescent="0.25">
      <c r="B158" s="93"/>
      <c r="C158" s="1148"/>
      <c r="D158" s="258">
        <f t="shared" si="1"/>
        <v>0</v>
      </c>
      <c r="E158" s="1148"/>
      <c r="F158" s="1148"/>
      <c r="G158" s="1148"/>
      <c r="H158" s="1148"/>
      <c r="I158" s="1148"/>
      <c r="J158" s="1148"/>
      <c r="K158" s="2471"/>
      <c r="L158" s="234"/>
    </row>
    <row r="159" spans="2:12" x14ac:dyDescent="0.25">
      <c r="B159" s="93"/>
      <c r="C159" s="1148"/>
      <c r="D159" s="258">
        <f t="shared" si="1"/>
        <v>0</v>
      </c>
      <c r="E159" s="1148"/>
      <c r="F159" s="1148"/>
      <c r="G159" s="1148"/>
      <c r="H159" s="1148"/>
      <c r="I159" s="1148"/>
      <c r="J159" s="1148"/>
      <c r="K159" s="2471"/>
      <c r="L159" s="234"/>
    </row>
    <row r="160" spans="2:12" x14ac:dyDescent="0.25">
      <c r="B160" s="93"/>
      <c r="C160" s="1148"/>
      <c r="D160" s="258">
        <f t="shared" si="1"/>
        <v>0</v>
      </c>
      <c r="E160" s="1148"/>
      <c r="F160" s="1148"/>
      <c r="G160" s="1148"/>
      <c r="H160" s="1148"/>
      <c r="I160" s="1148"/>
      <c r="J160" s="1148"/>
      <c r="K160" s="2471"/>
      <c r="L160" s="234"/>
    </row>
    <row r="161" spans="3:12" x14ac:dyDescent="0.25">
      <c r="C161" s="1148"/>
      <c r="D161" s="258">
        <f t="shared" si="1"/>
        <v>0</v>
      </c>
      <c r="E161" s="1148"/>
      <c r="F161" s="1148"/>
      <c r="G161" s="1148"/>
      <c r="H161" s="1148"/>
      <c r="I161" s="1148"/>
      <c r="J161" s="1148"/>
      <c r="K161" s="2471"/>
      <c r="L161" s="234"/>
    </row>
    <row r="162" spans="3:12" x14ac:dyDescent="0.25">
      <c r="C162" s="1148"/>
      <c r="D162" s="258">
        <f t="shared" si="1"/>
        <v>0</v>
      </c>
      <c r="E162" s="1148"/>
      <c r="F162" s="1148"/>
      <c r="G162" s="1148"/>
      <c r="H162" s="1148"/>
      <c r="I162" s="1148"/>
      <c r="J162" s="1148"/>
      <c r="K162" s="2471"/>
      <c r="L162" s="234"/>
    </row>
    <row r="163" spans="3:12" x14ac:dyDescent="0.25">
      <c r="C163" s="1148"/>
      <c r="D163" s="258">
        <f t="shared" si="1"/>
        <v>0</v>
      </c>
      <c r="E163" s="1148"/>
      <c r="F163" s="1148"/>
      <c r="G163" s="1148"/>
      <c r="H163" s="1148"/>
      <c r="I163" s="1148"/>
      <c r="J163" s="1148"/>
      <c r="K163" s="2471"/>
      <c r="L163" s="234"/>
    </row>
    <row r="164" spans="3:12" x14ac:dyDescent="0.25">
      <c r="C164" s="1148"/>
      <c r="D164" s="258">
        <f t="shared" si="1"/>
        <v>0</v>
      </c>
      <c r="E164" s="1148"/>
      <c r="F164" s="1148"/>
      <c r="G164" s="1148"/>
      <c r="H164" s="1148"/>
      <c r="I164" s="1148"/>
      <c r="J164" s="1148"/>
      <c r="K164" s="2471"/>
      <c r="L164" s="234"/>
    </row>
    <row r="165" spans="3:12" x14ac:dyDescent="0.25">
      <c r="C165" s="1148"/>
      <c r="D165" s="258">
        <f t="shared" si="1"/>
        <v>0</v>
      </c>
      <c r="E165" s="1148"/>
      <c r="F165" s="1148"/>
      <c r="G165" s="1148"/>
      <c r="H165" s="1148"/>
      <c r="I165" s="1148"/>
      <c r="J165" s="1148"/>
      <c r="K165" s="2471"/>
      <c r="L165" s="234"/>
    </row>
    <row r="166" spans="3:12" x14ac:dyDescent="0.25">
      <c r="C166" s="1148"/>
      <c r="D166" s="258">
        <f t="shared" si="1"/>
        <v>0</v>
      </c>
      <c r="E166" s="1148"/>
      <c r="F166" s="1148"/>
      <c r="G166" s="1148"/>
      <c r="H166" s="1148"/>
      <c r="I166" s="1148"/>
      <c r="J166" s="1148"/>
      <c r="K166" s="2471"/>
      <c r="L166" s="234"/>
    </row>
    <row r="167" spans="3:12" x14ac:dyDescent="0.25">
      <c r="C167" s="1148"/>
      <c r="D167" s="258">
        <f t="shared" si="1"/>
        <v>0</v>
      </c>
      <c r="E167" s="1148"/>
      <c r="F167" s="1148"/>
      <c r="G167" s="1148"/>
      <c r="H167" s="1148"/>
      <c r="I167" s="1148"/>
      <c r="J167" s="1148"/>
      <c r="K167" s="2471"/>
      <c r="L167" s="234"/>
    </row>
    <row r="168" spans="3:12" x14ac:dyDescent="0.25">
      <c r="C168" s="187"/>
      <c r="D168" s="187"/>
      <c r="E168" s="187"/>
      <c r="F168" s="187"/>
      <c r="G168" s="187"/>
      <c r="H168" s="187"/>
      <c r="I168" s="187"/>
      <c r="J168" s="187"/>
      <c r="K168" s="2620"/>
      <c r="L168" s="189"/>
    </row>
    <row r="169" spans="3:12" x14ac:dyDescent="0.25">
      <c r="C169" s="187"/>
      <c r="D169" s="187"/>
      <c r="E169" s="187"/>
      <c r="F169" s="187"/>
      <c r="G169" s="187"/>
      <c r="H169" s="187"/>
      <c r="I169" s="187"/>
      <c r="J169" s="187"/>
      <c r="K169" s="2620"/>
      <c r="L169" s="189"/>
    </row>
    <row r="170" spans="3:12" x14ac:dyDescent="0.25">
      <c r="C170" s="187"/>
      <c r="D170" s="187"/>
      <c r="E170" s="187"/>
      <c r="F170" s="187"/>
      <c r="G170" s="187"/>
      <c r="H170" s="187"/>
      <c r="I170" s="187"/>
      <c r="J170" s="187"/>
      <c r="K170" s="2620"/>
      <c r="L170" s="189"/>
    </row>
    <row r="171" spans="3:12" x14ac:dyDescent="0.25">
      <c r="C171" s="187"/>
      <c r="D171" s="187"/>
      <c r="E171" s="187"/>
      <c r="F171" s="187"/>
      <c r="G171" s="187"/>
      <c r="H171" s="187"/>
      <c r="I171" s="187"/>
      <c r="J171" s="187"/>
      <c r="K171" s="2620"/>
      <c r="L171" s="189"/>
    </row>
    <row r="172" spans="3:12" x14ac:dyDescent="0.25">
      <c r="C172" s="187"/>
      <c r="D172" s="187"/>
      <c r="E172" s="187"/>
      <c r="F172" s="187"/>
      <c r="G172" s="187"/>
      <c r="H172" s="187"/>
      <c r="I172" s="187"/>
      <c r="J172" s="187"/>
      <c r="K172" s="2620"/>
      <c r="L172" s="189"/>
    </row>
    <row r="173" spans="3:12" x14ac:dyDescent="0.25">
      <c r="C173" s="187"/>
      <c r="D173" s="187"/>
      <c r="E173" s="187"/>
      <c r="F173" s="187"/>
      <c r="G173" s="187"/>
      <c r="H173" s="187"/>
      <c r="I173" s="187"/>
      <c r="J173" s="187"/>
      <c r="K173" s="2620"/>
      <c r="L173" s="189"/>
    </row>
    <row r="174" spans="3:12" x14ac:dyDescent="0.25">
      <c r="C174" s="187"/>
      <c r="D174" s="187"/>
      <c r="E174" s="187"/>
      <c r="F174" s="187"/>
      <c r="G174" s="187"/>
      <c r="H174" s="187"/>
      <c r="I174" s="187"/>
      <c r="J174" s="187"/>
      <c r="K174" s="2620"/>
      <c r="L174" s="189"/>
    </row>
    <row r="175" spans="3:12" x14ac:dyDescent="0.25">
      <c r="C175" s="187"/>
      <c r="D175" s="187"/>
      <c r="E175" s="187"/>
      <c r="F175" s="187"/>
      <c r="G175" s="187"/>
      <c r="H175" s="187"/>
      <c r="I175" s="187"/>
      <c r="J175" s="187"/>
      <c r="K175" s="2620"/>
      <c r="L175" s="189"/>
    </row>
    <row r="176" spans="3:12" x14ac:dyDescent="0.25">
      <c r="C176" s="187"/>
      <c r="D176" s="187"/>
      <c r="E176" s="187"/>
      <c r="F176" s="187"/>
      <c r="G176" s="187"/>
      <c r="H176" s="187"/>
      <c r="I176" s="187"/>
      <c r="J176" s="187"/>
      <c r="K176" s="2620"/>
      <c r="L176" s="189"/>
    </row>
    <row r="177" spans="3:12" x14ac:dyDescent="0.25">
      <c r="C177" s="187"/>
      <c r="D177" s="187"/>
      <c r="E177" s="187"/>
      <c r="F177" s="187"/>
      <c r="G177" s="187"/>
      <c r="H177" s="187"/>
      <c r="I177" s="187"/>
      <c r="J177" s="187"/>
      <c r="K177" s="2620"/>
      <c r="L177" s="189"/>
    </row>
    <row r="178" spans="3:12" x14ac:dyDescent="0.25">
      <c r="C178" s="187"/>
      <c r="D178" s="187"/>
      <c r="E178" s="187"/>
      <c r="F178" s="187"/>
      <c r="G178" s="187"/>
      <c r="H178" s="187"/>
      <c r="I178" s="187"/>
      <c r="J178" s="187"/>
      <c r="K178" s="2620"/>
      <c r="L178" s="189"/>
    </row>
    <row r="179" spans="3:12" x14ac:dyDescent="0.25">
      <c r="C179" s="187"/>
      <c r="D179" s="187"/>
      <c r="E179" s="187"/>
      <c r="F179" s="187"/>
      <c r="G179" s="187"/>
      <c r="H179" s="187"/>
      <c r="I179" s="187"/>
      <c r="J179" s="187"/>
      <c r="K179" s="2620"/>
      <c r="L179" s="189"/>
    </row>
    <row r="180" spans="3:12" x14ac:dyDescent="0.25">
      <c r="C180" s="187"/>
      <c r="D180" s="187"/>
      <c r="E180" s="187"/>
      <c r="F180" s="187"/>
      <c r="G180" s="187"/>
      <c r="H180" s="187"/>
      <c r="I180" s="187"/>
      <c r="J180" s="187"/>
      <c r="K180" s="2620"/>
      <c r="L180" s="189"/>
    </row>
    <row r="181" spans="3:12" x14ac:dyDescent="0.25">
      <c r="C181" s="187"/>
      <c r="D181" s="187"/>
      <c r="E181" s="187"/>
      <c r="F181" s="187"/>
      <c r="G181" s="187"/>
      <c r="H181" s="187"/>
      <c r="I181" s="187"/>
      <c r="J181" s="187"/>
      <c r="K181" s="2620"/>
      <c r="L181" s="189"/>
    </row>
    <row r="182" spans="3:12" x14ac:dyDescent="0.25">
      <c r="C182" s="187"/>
      <c r="D182" s="187"/>
      <c r="E182" s="187"/>
      <c r="F182" s="187"/>
      <c r="G182" s="187"/>
      <c r="H182" s="187"/>
      <c r="I182" s="187"/>
      <c r="J182" s="187"/>
      <c r="K182" s="2620"/>
      <c r="L182" s="189"/>
    </row>
    <row r="183" spans="3:12" x14ac:dyDescent="0.25">
      <c r="C183" s="187"/>
      <c r="D183" s="187"/>
      <c r="E183" s="187"/>
      <c r="F183" s="187"/>
      <c r="G183" s="187"/>
      <c r="H183" s="187"/>
      <c r="I183" s="187"/>
      <c r="J183" s="187"/>
      <c r="K183" s="2620"/>
      <c r="L183" s="189"/>
    </row>
    <row r="184" spans="3:12" x14ac:dyDescent="0.25">
      <c r="C184" s="187"/>
      <c r="D184" s="187"/>
      <c r="E184" s="187"/>
      <c r="F184" s="187"/>
      <c r="G184" s="187"/>
      <c r="H184" s="187"/>
      <c r="I184" s="187"/>
      <c r="J184" s="187"/>
      <c r="K184" s="2620"/>
      <c r="L184" s="189"/>
    </row>
    <row r="185" spans="3:12" x14ac:dyDescent="0.25">
      <c r="C185" s="187"/>
      <c r="D185" s="187"/>
      <c r="E185" s="187"/>
      <c r="F185" s="187"/>
      <c r="G185" s="187"/>
      <c r="H185" s="187"/>
      <c r="I185" s="187"/>
      <c r="J185" s="187"/>
      <c r="K185" s="2620"/>
      <c r="L185" s="189"/>
    </row>
    <row r="186" spans="3:12" x14ac:dyDescent="0.25">
      <c r="C186" s="187"/>
      <c r="D186" s="187"/>
      <c r="E186" s="187"/>
      <c r="F186" s="187"/>
      <c r="G186" s="187"/>
      <c r="H186" s="187"/>
      <c r="I186" s="187"/>
      <c r="J186" s="187"/>
      <c r="K186" s="2620"/>
      <c r="L186" s="189"/>
    </row>
    <row r="187" spans="3:12" x14ac:dyDescent="0.25">
      <c r="C187" s="187"/>
      <c r="D187" s="187"/>
      <c r="E187" s="187"/>
      <c r="F187" s="187"/>
      <c r="G187" s="187"/>
      <c r="H187" s="187"/>
      <c r="I187" s="187"/>
      <c r="J187" s="187"/>
      <c r="K187" s="2620"/>
      <c r="L187" s="189"/>
    </row>
    <row r="188" spans="3:12" x14ac:dyDescent="0.25">
      <c r="C188" s="187"/>
      <c r="D188" s="187"/>
      <c r="E188" s="187"/>
      <c r="F188" s="187"/>
      <c r="G188" s="187"/>
      <c r="H188" s="187"/>
      <c r="I188" s="187"/>
      <c r="J188" s="187"/>
      <c r="K188" s="2620"/>
      <c r="L188" s="189"/>
    </row>
    <row r="189" spans="3:12" x14ac:dyDescent="0.25">
      <c r="C189" s="187"/>
      <c r="D189" s="187"/>
      <c r="E189" s="187"/>
      <c r="F189" s="187"/>
      <c r="G189" s="187"/>
      <c r="H189" s="187"/>
      <c r="I189" s="187"/>
      <c r="J189" s="187"/>
      <c r="K189" s="2620"/>
      <c r="L189" s="189"/>
    </row>
    <row r="190" spans="3:12" x14ac:dyDescent="0.25">
      <c r="C190" s="187"/>
      <c r="D190" s="187"/>
      <c r="E190" s="187"/>
      <c r="F190" s="187"/>
      <c r="G190" s="187"/>
      <c r="H190" s="187"/>
      <c r="I190" s="187"/>
      <c r="J190" s="187"/>
      <c r="K190" s="2620"/>
      <c r="L190" s="189"/>
    </row>
    <row r="191" spans="3:12" x14ac:dyDescent="0.25">
      <c r="C191" s="187"/>
      <c r="D191" s="187"/>
      <c r="E191" s="187"/>
      <c r="F191" s="187"/>
      <c r="G191" s="187"/>
      <c r="H191" s="187"/>
      <c r="I191" s="187"/>
      <c r="J191" s="187"/>
      <c r="K191" s="2620"/>
      <c r="L191" s="189"/>
    </row>
    <row r="192" spans="3:12" x14ac:dyDescent="0.25">
      <c r="C192" s="187"/>
      <c r="D192" s="187"/>
      <c r="E192" s="187"/>
      <c r="F192" s="187"/>
      <c r="G192" s="187"/>
      <c r="H192" s="187"/>
      <c r="I192" s="187"/>
      <c r="J192" s="187"/>
      <c r="K192" s="2620"/>
      <c r="L192" s="189"/>
    </row>
    <row r="193" spans="3:12" x14ac:dyDescent="0.25">
      <c r="C193" s="187"/>
      <c r="D193" s="187"/>
      <c r="E193" s="187"/>
      <c r="F193" s="187"/>
      <c r="G193" s="187"/>
      <c r="H193" s="187"/>
      <c r="I193" s="187"/>
      <c r="J193" s="187"/>
      <c r="K193" s="2620"/>
      <c r="L193" s="189"/>
    </row>
    <row r="194" spans="3:12" x14ac:dyDescent="0.25">
      <c r="C194" s="187"/>
      <c r="D194" s="187"/>
      <c r="E194" s="187"/>
      <c r="F194" s="187"/>
      <c r="G194" s="187"/>
      <c r="H194" s="187"/>
      <c r="I194" s="187"/>
      <c r="J194" s="187"/>
      <c r="K194" s="2620"/>
      <c r="L194" s="189"/>
    </row>
    <row r="195" spans="3:12" x14ac:dyDescent="0.25">
      <c r="C195" s="187"/>
      <c r="D195" s="187"/>
      <c r="E195" s="187"/>
      <c r="F195" s="187"/>
      <c r="G195" s="187"/>
      <c r="H195" s="187"/>
      <c r="I195" s="187"/>
      <c r="J195" s="187"/>
      <c r="K195" s="2620"/>
      <c r="L195" s="189"/>
    </row>
    <row r="196" spans="3:12" x14ac:dyDescent="0.25">
      <c r="C196" s="187"/>
      <c r="D196" s="187"/>
      <c r="E196" s="187"/>
      <c r="F196" s="187"/>
      <c r="G196" s="187"/>
      <c r="H196" s="187"/>
      <c r="I196" s="187"/>
      <c r="J196" s="187"/>
      <c r="K196" s="2620"/>
      <c r="L196" s="189"/>
    </row>
    <row r="197" spans="3:12" x14ac:dyDescent="0.25">
      <c r="C197" s="187"/>
      <c r="D197" s="187"/>
      <c r="E197" s="187"/>
      <c r="F197" s="187"/>
      <c r="G197" s="187"/>
      <c r="H197" s="187"/>
      <c r="I197" s="187"/>
      <c r="J197" s="187"/>
      <c r="K197" s="2620"/>
      <c r="L197" s="189"/>
    </row>
    <row r="198" spans="3:12" x14ac:dyDescent="0.25">
      <c r="C198" s="187"/>
      <c r="D198" s="187"/>
      <c r="E198" s="187"/>
      <c r="F198" s="187"/>
      <c r="G198" s="187"/>
      <c r="H198" s="187"/>
      <c r="I198" s="187"/>
      <c r="J198" s="187"/>
      <c r="K198" s="2620"/>
      <c r="L198" s="189"/>
    </row>
    <row r="199" spans="3:12" x14ac:dyDescent="0.25">
      <c r="C199" s="187"/>
      <c r="D199" s="187"/>
      <c r="E199" s="187"/>
      <c r="F199" s="187"/>
      <c r="G199" s="187"/>
      <c r="H199" s="187"/>
      <c r="I199" s="187"/>
      <c r="J199" s="187"/>
      <c r="K199" s="2620"/>
      <c r="L199" s="189"/>
    </row>
    <row r="200" spans="3:12" x14ac:dyDescent="0.25">
      <c r="C200" s="187"/>
      <c r="D200" s="187"/>
      <c r="E200" s="187"/>
      <c r="F200" s="187"/>
      <c r="G200" s="187"/>
      <c r="H200" s="187"/>
      <c r="I200" s="187"/>
      <c r="J200" s="187"/>
      <c r="K200" s="2620"/>
      <c r="L200" s="189"/>
    </row>
    <row r="201" spans="3:12" x14ac:dyDescent="0.25">
      <c r="C201" s="187"/>
      <c r="D201" s="187"/>
      <c r="E201" s="187"/>
      <c r="F201" s="187"/>
      <c r="G201" s="187"/>
      <c r="H201" s="187"/>
      <c r="I201" s="187"/>
      <c r="J201" s="187"/>
      <c r="K201" s="2620"/>
      <c r="L201" s="189"/>
    </row>
    <row r="202" spans="3:12" x14ac:dyDescent="0.25">
      <c r="C202" s="187"/>
      <c r="D202" s="187"/>
      <c r="E202" s="187"/>
      <c r="F202" s="187"/>
      <c r="G202" s="187"/>
      <c r="H202" s="187"/>
      <c r="I202" s="187"/>
      <c r="J202" s="187"/>
      <c r="K202" s="2620"/>
      <c r="L202" s="189"/>
    </row>
    <row r="203" spans="3:12" x14ac:dyDescent="0.25">
      <c r="C203" s="187"/>
      <c r="D203" s="187"/>
      <c r="E203" s="187"/>
      <c r="F203" s="187"/>
      <c r="G203" s="187"/>
      <c r="H203" s="187"/>
      <c r="I203" s="187"/>
      <c r="J203" s="187"/>
      <c r="K203" s="2620"/>
      <c r="L203" s="189"/>
    </row>
    <row r="204" spans="3:12" x14ac:dyDescent="0.25">
      <c r="C204" s="187"/>
      <c r="D204" s="187"/>
      <c r="E204" s="187"/>
      <c r="F204" s="187"/>
      <c r="G204" s="187"/>
      <c r="H204" s="187"/>
      <c r="I204" s="187"/>
      <c r="J204" s="187"/>
      <c r="K204" s="2620"/>
      <c r="L204" s="189"/>
    </row>
  </sheetData>
  <autoFilter ref="B6:K6"/>
  <customSheetViews>
    <customSheetView guid="{A61807DE-1A9F-4D9E-AA9C-2C2A4B8D3195}" showAutoFilter="1">
      <pane ySplit="6" topLeftCell="A82" activePane="bottomLeft" state="frozen"/>
      <selection pane="bottomLeft" activeCell="K91" sqref="K91"/>
      <pageMargins left="0.7" right="0.7" top="0.75" bottom="0.75" header="0.3" footer="0.3"/>
      <pageSetup orientation="portrait" r:id="rId1"/>
      <autoFilter ref="B6:B43"/>
    </customSheetView>
    <customSheetView guid="{C5727CAE-36E7-4F5C-A23D-3D3BFC529126}" showAutoFilter="1">
      <pane ySplit="6" topLeftCell="A82" activePane="bottomLeft" state="frozen"/>
      <selection pane="bottomLeft" activeCell="K91" sqref="K91"/>
      <pageMargins left="0.7" right="0.7" top="0.75" bottom="0.75" header="0.3" footer="0.3"/>
      <pageSetup orientation="portrait" r:id="rId2"/>
      <autoFilter ref="B6:B43"/>
    </customSheetView>
    <customSheetView guid="{DA733677-58EB-43A1-AB08-BCD2B2774334}" showAutoFilter="1">
      <pane ySplit="6" topLeftCell="A82" activePane="bottomLeft" state="frozen"/>
      <selection pane="bottomLeft" activeCell="K91" sqref="K91"/>
      <pageMargins left="0.7" right="0.7" top="0.75" bottom="0.75" header="0.3" footer="0.3"/>
      <pageSetup orientation="portrait" r:id="rId3"/>
      <autoFilter ref="B6:B167"/>
    </customSheetView>
  </customSheetViews>
  <mergeCells count="73">
    <mergeCell ref="C122:J122"/>
    <mergeCell ref="C116:J116"/>
    <mergeCell ref="C111:J111"/>
    <mergeCell ref="C108:J108"/>
    <mergeCell ref="C102:J102"/>
    <mergeCell ref="C121:J121"/>
    <mergeCell ref="C117:J117"/>
    <mergeCell ref="K3:L3"/>
    <mergeCell ref="K4:L4"/>
    <mergeCell ref="K5:L5"/>
    <mergeCell ref="A5:B5"/>
    <mergeCell ref="C101:J101"/>
    <mergeCell ref="C97:J97"/>
    <mergeCell ref="C91:J91"/>
    <mergeCell ref="C88:J88"/>
    <mergeCell ref="C87:J87"/>
    <mergeCell ref="C93:J93"/>
    <mergeCell ref="I3:J3"/>
    <mergeCell ref="A30:A31"/>
    <mergeCell ref="I5:J5"/>
    <mergeCell ref="C8:J8"/>
    <mergeCell ref="C24:J24"/>
    <mergeCell ref="C11:J11"/>
    <mergeCell ref="A1:L1"/>
    <mergeCell ref="A2:B2"/>
    <mergeCell ref="C2:F2"/>
    <mergeCell ref="G2:H2"/>
    <mergeCell ref="I2:J2"/>
    <mergeCell ref="K2:L2"/>
    <mergeCell ref="C7:J7"/>
    <mergeCell ref="C5:F5"/>
    <mergeCell ref="C13:J13"/>
    <mergeCell ref="A12:A13"/>
    <mergeCell ref="C30:J30"/>
    <mergeCell ref="C21:J21"/>
    <mergeCell ref="C25:J25"/>
    <mergeCell ref="C29:J29"/>
    <mergeCell ref="C28:J28"/>
    <mergeCell ref="A3:B3"/>
    <mergeCell ref="A4:B4"/>
    <mergeCell ref="C4:F4"/>
    <mergeCell ref="C3:F3"/>
    <mergeCell ref="G4:H4"/>
    <mergeCell ref="G3:H3"/>
    <mergeCell ref="C64:J64"/>
    <mergeCell ref="C86:J86"/>
    <mergeCell ref="C82:J82"/>
    <mergeCell ref="C77:J77"/>
    <mergeCell ref="C65:J65"/>
    <mergeCell ref="C66:J66"/>
    <mergeCell ref="C76:J76"/>
    <mergeCell ref="C74:J74"/>
    <mergeCell ref="C67:J67"/>
    <mergeCell ref="C68:J68"/>
    <mergeCell ref="C75:J75"/>
    <mergeCell ref="C80:J80"/>
    <mergeCell ref="C79:J79"/>
    <mergeCell ref="C60:J60"/>
    <mergeCell ref="I4:J4"/>
    <mergeCell ref="C18:J18"/>
    <mergeCell ref="C32:J32"/>
    <mergeCell ref="C39:J39"/>
    <mergeCell ref="C59:J59"/>
    <mergeCell ref="C45:J45"/>
    <mergeCell ref="C40:J40"/>
    <mergeCell ref="C57:J57"/>
    <mergeCell ref="C48:J48"/>
    <mergeCell ref="C58:J58"/>
    <mergeCell ref="C56:J56"/>
    <mergeCell ref="C42:J42"/>
    <mergeCell ref="C34:J34"/>
    <mergeCell ref="C44:J44"/>
    <mergeCell ref="C19:J19"/>
  </mergeCells>
  <pageMargins left="0.7" right="0.7" top="0.75" bottom="0.75" header="0.3" footer="0.3"/>
  <pageSetup orientation="portrait" r:id="rId4"/>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theme="0"/>
  </sheetPr>
  <dimension ref="A1:M203"/>
  <sheetViews>
    <sheetView workbookViewId="0">
      <pane ySplit="6" topLeftCell="A182" activePane="bottomLeft" state="frozen"/>
      <selection activeCell="H125" sqref="H125"/>
      <selection pane="bottomLeft" activeCell="L197" sqref="L197"/>
    </sheetView>
  </sheetViews>
  <sheetFormatPr defaultRowHeight="15.75" x14ac:dyDescent="0.25"/>
  <cols>
    <col min="1" max="1" width="12.42578125" style="24" customWidth="1"/>
    <col min="2" max="2" width="10.140625" style="23" customWidth="1"/>
    <col min="3" max="10" width="12.140625" style="23" customWidth="1"/>
    <col min="11" max="11" width="13.42578125" style="3276" customWidth="1"/>
    <col min="12" max="12" width="63.140625" style="32" customWidth="1"/>
    <col min="13" max="16384" width="9.140625" style="10"/>
  </cols>
  <sheetData>
    <row r="1" spans="1:13" s="2" customFormat="1" ht="30.75" customHeight="1" thickTop="1" x14ac:dyDescent="0.25">
      <c r="A1" s="3465" t="s">
        <v>572</v>
      </c>
      <c r="B1" s="3466"/>
      <c r="C1" s="3466"/>
      <c r="D1" s="3466"/>
      <c r="E1" s="3466"/>
      <c r="F1" s="3466"/>
      <c r="G1" s="3466"/>
      <c r="H1" s="3466"/>
      <c r="I1" s="3466"/>
      <c r="J1" s="3466"/>
      <c r="K1" s="3466"/>
      <c r="L1" s="3467"/>
      <c r="M1" s="1"/>
    </row>
    <row r="2" spans="1:13" s="5" customFormat="1" ht="20.25" customHeight="1" thickBot="1" x14ac:dyDescent="0.3">
      <c r="A2" s="3463" t="s">
        <v>259</v>
      </c>
      <c r="B2" s="3464"/>
      <c r="C2" s="3445">
        <f>+(25+125+74)*25</f>
        <v>5600</v>
      </c>
      <c r="D2" s="3446"/>
      <c r="E2" s="3446"/>
      <c r="F2" s="3447"/>
      <c r="G2" s="3571" t="s">
        <v>4029</v>
      </c>
      <c r="H2" s="3572"/>
      <c r="I2" s="3437" t="s">
        <v>260</v>
      </c>
      <c r="J2" s="3438"/>
      <c r="K2" s="3569" t="s">
        <v>273</v>
      </c>
      <c r="L2" s="3570"/>
      <c r="M2" s="4"/>
    </row>
    <row r="3" spans="1:13" s="5" customFormat="1" ht="20.25" customHeight="1" thickTop="1" thickBot="1" x14ac:dyDescent="0.3">
      <c r="A3" s="3463" t="s">
        <v>261</v>
      </c>
      <c r="B3" s="3464"/>
      <c r="C3" s="3445" t="s">
        <v>272</v>
      </c>
      <c r="D3" s="3446"/>
      <c r="E3" s="3446"/>
      <c r="F3" s="3447"/>
      <c r="G3" s="3912" t="s">
        <v>497</v>
      </c>
      <c r="H3" s="3913"/>
      <c r="I3" s="3437" t="s">
        <v>262</v>
      </c>
      <c r="J3" s="3438"/>
      <c r="K3" s="3569" t="s">
        <v>271</v>
      </c>
      <c r="L3" s="3570"/>
      <c r="M3" s="4"/>
    </row>
    <row r="4" spans="1:13" s="5" customFormat="1" ht="20.25" customHeight="1" thickTop="1" x14ac:dyDescent="0.25">
      <c r="A4" s="3463" t="s">
        <v>263</v>
      </c>
      <c r="B4" s="3464"/>
      <c r="C4" s="3445" t="s">
        <v>1555</v>
      </c>
      <c r="D4" s="3446"/>
      <c r="E4" s="3446"/>
      <c r="F4" s="3447"/>
      <c r="G4" s="3461"/>
      <c r="H4" s="3462"/>
      <c r="I4" s="3437" t="s">
        <v>264</v>
      </c>
      <c r="J4" s="3438"/>
      <c r="K4" s="4000" t="s">
        <v>4489</v>
      </c>
      <c r="L4" s="4001"/>
      <c r="M4" s="4"/>
    </row>
    <row r="5" spans="1:13" s="5" customFormat="1" ht="69.75" customHeight="1" thickBot="1" x14ac:dyDescent="0.3">
      <c r="A5" s="3448" t="s">
        <v>265</v>
      </c>
      <c r="B5" s="3449"/>
      <c r="C5" s="3450" t="s">
        <v>4490</v>
      </c>
      <c r="D5" s="3451"/>
      <c r="E5" s="3451"/>
      <c r="F5" s="3452"/>
      <c r="G5" s="3547" t="s">
        <v>2685</v>
      </c>
      <c r="H5" s="3548"/>
      <c r="I5" s="3437" t="s">
        <v>397</v>
      </c>
      <c r="J5" s="3438"/>
      <c r="K5" s="4002" t="s">
        <v>3660</v>
      </c>
      <c r="L5" s="4003"/>
      <c r="M5" s="4"/>
    </row>
    <row r="6" spans="1:13" ht="37.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3" ht="84.75" customHeight="1" thickTop="1" x14ac:dyDescent="0.25">
      <c r="A7" s="19">
        <v>40967</v>
      </c>
      <c r="B7" s="20" t="s">
        <v>62</v>
      </c>
      <c r="C7" s="3867" t="s">
        <v>703</v>
      </c>
      <c r="D7" s="3867"/>
      <c r="E7" s="3867"/>
      <c r="F7" s="3867"/>
      <c r="G7" s="3867"/>
      <c r="H7" s="3867"/>
      <c r="I7" s="3867"/>
      <c r="J7" s="3867"/>
      <c r="K7" s="2797" t="s">
        <v>1909</v>
      </c>
      <c r="L7" s="1024" t="s">
        <v>1909</v>
      </c>
    </row>
    <row r="8" spans="1:13" ht="23.25" customHeight="1" x14ac:dyDescent="0.25">
      <c r="A8" s="22">
        <v>40973</v>
      </c>
      <c r="B8" s="11" t="s">
        <v>14</v>
      </c>
      <c r="C8" s="3470" t="s">
        <v>85</v>
      </c>
      <c r="D8" s="3471"/>
      <c r="E8" s="3471"/>
      <c r="F8" s="3471"/>
      <c r="G8" s="3471"/>
      <c r="H8" s="3471"/>
      <c r="I8" s="3471"/>
      <c r="J8" s="3472"/>
      <c r="K8" s="3286"/>
      <c r="L8" s="142"/>
    </row>
    <row r="9" spans="1:13" ht="20.100000000000001" customHeight="1" x14ac:dyDescent="0.25">
      <c r="A9" s="22">
        <v>40975</v>
      </c>
      <c r="B9" s="11" t="s">
        <v>186</v>
      </c>
      <c r="C9" s="110"/>
      <c r="D9" s="110"/>
      <c r="E9" s="110"/>
      <c r="F9" s="110"/>
      <c r="G9" s="110"/>
      <c r="H9" s="110">
        <v>4770</v>
      </c>
      <c r="I9" s="110">
        <v>100</v>
      </c>
      <c r="J9" s="110"/>
      <c r="K9" s="3285"/>
      <c r="L9" s="142" t="s">
        <v>40</v>
      </c>
    </row>
    <row r="10" spans="1:13" ht="20.100000000000001" customHeight="1" x14ac:dyDescent="0.25">
      <c r="A10" s="22">
        <v>40978</v>
      </c>
      <c r="B10" s="11" t="s">
        <v>12</v>
      </c>
      <c r="C10" s="110">
        <v>340</v>
      </c>
      <c r="D10" s="110">
        <f>+C10*(100-E10)/100</f>
        <v>170</v>
      </c>
      <c r="E10" s="110">
        <v>50</v>
      </c>
      <c r="F10" s="110"/>
      <c r="G10" s="110">
        <v>130</v>
      </c>
      <c r="H10" s="110"/>
      <c r="I10" s="110"/>
      <c r="J10" s="110"/>
      <c r="K10" s="3285"/>
      <c r="L10" s="142" t="s">
        <v>22</v>
      </c>
    </row>
    <row r="11" spans="1:13" ht="20.100000000000001" customHeight="1" x14ac:dyDescent="0.25">
      <c r="A11" s="22">
        <v>40977</v>
      </c>
      <c r="B11" s="11" t="s">
        <v>14</v>
      </c>
      <c r="C11" s="3470" t="s">
        <v>85</v>
      </c>
      <c r="D11" s="3471"/>
      <c r="E11" s="3471"/>
      <c r="F11" s="3471"/>
      <c r="G11" s="3471"/>
      <c r="H11" s="3471"/>
      <c r="I11" s="3471"/>
      <c r="J11" s="3472"/>
      <c r="K11" s="3286"/>
      <c r="L11" s="142"/>
    </row>
    <row r="12" spans="1:13" ht="20.100000000000001" customHeight="1" x14ac:dyDescent="0.25">
      <c r="A12" s="22">
        <v>40988</v>
      </c>
      <c r="B12" s="11" t="s">
        <v>186</v>
      </c>
      <c r="C12" s="110"/>
      <c r="D12" s="110"/>
      <c r="E12" s="110"/>
      <c r="F12" s="110"/>
      <c r="G12" s="110"/>
      <c r="H12" s="110"/>
      <c r="I12" s="110"/>
      <c r="J12" s="110"/>
      <c r="K12" s="3285"/>
      <c r="L12" s="142" t="s">
        <v>40</v>
      </c>
    </row>
    <row r="13" spans="1:13" ht="20.100000000000001" customHeight="1" x14ac:dyDescent="0.25">
      <c r="A13" s="22">
        <v>40997</v>
      </c>
      <c r="B13" s="11" t="s">
        <v>186</v>
      </c>
      <c r="C13" s="110"/>
      <c r="D13" s="110"/>
      <c r="E13" s="110"/>
      <c r="F13" s="110"/>
      <c r="G13" s="110"/>
      <c r="H13" s="110">
        <v>5445</v>
      </c>
      <c r="I13" s="110">
        <v>100</v>
      </c>
      <c r="J13" s="110"/>
      <c r="K13" s="3285"/>
      <c r="L13" s="142" t="s">
        <v>704</v>
      </c>
    </row>
    <row r="14" spans="1:13" ht="20.100000000000001" customHeight="1" x14ac:dyDescent="0.25">
      <c r="A14" s="22">
        <v>41010</v>
      </c>
      <c r="B14" s="11" t="s">
        <v>186</v>
      </c>
      <c r="C14" s="110"/>
      <c r="D14" s="110"/>
      <c r="E14" s="110"/>
      <c r="F14" s="110"/>
      <c r="G14" s="110"/>
      <c r="H14" s="110">
        <v>5590</v>
      </c>
      <c r="I14" s="110">
        <v>74</v>
      </c>
      <c r="J14" s="110"/>
      <c r="K14" s="3285"/>
      <c r="L14" s="142" t="s">
        <v>705</v>
      </c>
    </row>
    <row r="15" spans="1:13" ht="20.100000000000001" customHeight="1" x14ac:dyDescent="0.25">
      <c r="A15" s="22">
        <v>41011</v>
      </c>
      <c r="B15" s="11" t="s">
        <v>26</v>
      </c>
      <c r="C15" s="3470" t="s">
        <v>212</v>
      </c>
      <c r="D15" s="3471"/>
      <c r="E15" s="3471"/>
      <c r="F15" s="3471"/>
      <c r="G15" s="3471"/>
      <c r="H15" s="3471"/>
      <c r="I15" s="3471"/>
      <c r="J15" s="3472"/>
      <c r="K15" s="3286"/>
      <c r="L15" s="142"/>
    </row>
    <row r="16" spans="1:13" ht="20.100000000000001" customHeight="1" x14ac:dyDescent="0.25">
      <c r="A16" s="22">
        <v>41018</v>
      </c>
      <c r="B16" s="11" t="s">
        <v>186</v>
      </c>
      <c r="C16" s="110"/>
      <c r="D16" s="110"/>
      <c r="E16" s="110"/>
      <c r="F16" s="110"/>
      <c r="G16" s="110"/>
      <c r="H16" s="110">
        <v>5425</v>
      </c>
      <c r="I16" s="110">
        <v>100</v>
      </c>
      <c r="J16" s="110"/>
      <c r="K16" s="3285"/>
      <c r="L16" s="142" t="s">
        <v>40</v>
      </c>
    </row>
    <row r="17" spans="1:12" ht="20.100000000000001" customHeight="1" x14ac:dyDescent="0.25">
      <c r="A17" s="22">
        <v>41021</v>
      </c>
      <c r="B17" s="11" t="s">
        <v>12</v>
      </c>
      <c r="C17" s="110">
        <v>220</v>
      </c>
      <c r="D17" s="110">
        <f>+C17*(100-E17)/100</f>
        <v>154</v>
      </c>
      <c r="E17" s="110">
        <v>30</v>
      </c>
      <c r="F17" s="110" t="s">
        <v>159</v>
      </c>
      <c r="G17" s="110">
        <v>140</v>
      </c>
      <c r="H17" s="110"/>
      <c r="I17" s="110"/>
      <c r="J17" s="110"/>
      <c r="K17" s="3285"/>
      <c r="L17" s="142" t="s">
        <v>217</v>
      </c>
    </row>
    <row r="18" spans="1:12" ht="20.100000000000001" customHeight="1" x14ac:dyDescent="0.25">
      <c r="A18" s="22">
        <v>41025</v>
      </c>
      <c r="B18" s="11" t="s">
        <v>186</v>
      </c>
      <c r="C18" s="110"/>
      <c r="D18" s="110"/>
      <c r="E18" s="110"/>
      <c r="F18" s="110"/>
      <c r="G18" s="110"/>
      <c r="H18" s="110">
        <v>5080</v>
      </c>
      <c r="I18" s="110">
        <v>91</v>
      </c>
      <c r="J18" s="110"/>
      <c r="K18" s="3285"/>
      <c r="L18" s="143" t="s">
        <v>220</v>
      </c>
    </row>
    <row r="19" spans="1:12" ht="20.100000000000001" customHeight="1" x14ac:dyDescent="0.25">
      <c r="A19" s="22">
        <v>41109</v>
      </c>
      <c r="B19" s="11" t="s">
        <v>14</v>
      </c>
      <c r="C19" s="3470" t="s">
        <v>15</v>
      </c>
      <c r="D19" s="3471"/>
      <c r="E19" s="3471"/>
      <c r="F19" s="3471"/>
      <c r="G19" s="3471"/>
      <c r="H19" s="3471"/>
      <c r="I19" s="3471"/>
      <c r="J19" s="3472"/>
      <c r="K19" s="3286"/>
      <c r="L19" s="142"/>
    </row>
    <row r="20" spans="1:12" ht="20.100000000000001" customHeight="1" x14ac:dyDescent="0.25">
      <c r="A20" s="22">
        <v>41112</v>
      </c>
      <c r="B20" s="11" t="s">
        <v>14</v>
      </c>
      <c r="C20" s="3470" t="s">
        <v>85</v>
      </c>
      <c r="D20" s="3471"/>
      <c r="E20" s="3471"/>
      <c r="F20" s="3471"/>
      <c r="G20" s="3471"/>
      <c r="H20" s="3471"/>
      <c r="I20" s="3471"/>
      <c r="J20" s="3472"/>
      <c r="K20" s="3286"/>
      <c r="L20" s="142"/>
    </row>
    <row r="21" spans="1:12" ht="20.100000000000001" customHeight="1" x14ac:dyDescent="0.25">
      <c r="A21" s="22">
        <v>41114</v>
      </c>
      <c r="B21" s="11" t="s">
        <v>186</v>
      </c>
      <c r="C21" s="110"/>
      <c r="D21" s="110"/>
      <c r="E21" s="110"/>
      <c r="F21" s="110"/>
      <c r="G21" s="110"/>
      <c r="H21" s="110">
        <v>4960</v>
      </c>
      <c r="I21" s="110">
        <v>100</v>
      </c>
      <c r="J21" s="110"/>
      <c r="K21" s="3285"/>
      <c r="L21" s="142" t="s">
        <v>706</v>
      </c>
    </row>
    <row r="22" spans="1:12" ht="20.100000000000001" customHeight="1" x14ac:dyDescent="0.25">
      <c r="A22" s="22">
        <v>41159</v>
      </c>
      <c r="B22" s="11" t="s">
        <v>12</v>
      </c>
      <c r="C22" s="110">
        <v>190</v>
      </c>
      <c r="D22" s="110">
        <f>+C22*(100-E22)/100</f>
        <v>152</v>
      </c>
      <c r="E22" s="110">
        <v>20</v>
      </c>
      <c r="F22" s="110"/>
      <c r="G22" s="110">
        <v>110</v>
      </c>
      <c r="H22" s="110"/>
      <c r="I22" s="110"/>
      <c r="J22" s="110"/>
      <c r="K22" s="3285"/>
      <c r="L22" s="142" t="s">
        <v>22</v>
      </c>
    </row>
    <row r="23" spans="1:12" ht="18.75" customHeight="1" x14ac:dyDescent="0.25">
      <c r="A23" s="22">
        <v>41174</v>
      </c>
      <c r="B23" s="11" t="s">
        <v>14</v>
      </c>
      <c r="C23" s="3470" t="s">
        <v>257</v>
      </c>
      <c r="D23" s="3471"/>
      <c r="E23" s="3471"/>
      <c r="F23" s="3471"/>
      <c r="G23" s="3471"/>
      <c r="H23" s="3471"/>
      <c r="I23" s="3471"/>
      <c r="J23" s="3472"/>
      <c r="K23" s="3286"/>
      <c r="L23" s="142"/>
    </row>
    <row r="24" spans="1:12" ht="20.100000000000001" customHeight="1" thickBot="1" x14ac:dyDescent="0.3">
      <c r="A24" s="33">
        <v>41177</v>
      </c>
      <c r="B24" s="34" t="s">
        <v>14</v>
      </c>
      <c r="C24" s="3490" t="s">
        <v>257</v>
      </c>
      <c r="D24" s="3491"/>
      <c r="E24" s="3491"/>
      <c r="F24" s="3491"/>
      <c r="G24" s="3491"/>
      <c r="H24" s="3491"/>
      <c r="I24" s="3491"/>
      <c r="J24" s="3492"/>
      <c r="K24" s="3284"/>
      <c r="L24" s="147"/>
    </row>
    <row r="25" spans="1:12" ht="20.100000000000001" customHeight="1" thickTop="1" x14ac:dyDescent="0.25">
      <c r="A25" s="19">
        <v>41284</v>
      </c>
      <c r="B25" s="20" t="s">
        <v>186</v>
      </c>
      <c r="C25" s="111"/>
      <c r="D25" s="111"/>
      <c r="E25" s="111"/>
      <c r="F25" s="111"/>
      <c r="G25" s="111"/>
      <c r="H25" s="111">
        <v>5320</v>
      </c>
      <c r="I25" s="111">
        <v>100</v>
      </c>
      <c r="J25" s="111"/>
      <c r="K25" s="3290"/>
      <c r="L25" s="142" t="s">
        <v>707</v>
      </c>
    </row>
    <row r="26" spans="1:12" ht="20.100000000000001" customHeight="1" x14ac:dyDescent="0.25">
      <c r="A26" s="22">
        <v>41312</v>
      </c>
      <c r="B26" s="11" t="s">
        <v>16</v>
      </c>
      <c r="C26" s="3470" t="s">
        <v>708</v>
      </c>
      <c r="D26" s="3471"/>
      <c r="E26" s="3471"/>
      <c r="F26" s="3471"/>
      <c r="G26" s="3471"/>
      <c r="H26" s="3471"/>
      <c r="I26" s="3471"/>
      <c r="J26" s="3472"/>
      <c r="K26" s="3286"/>
      <c r="L26" s="142"/>
    </row>
    <row r="27" spans="1:12" ht="20.100000000000001" customHeight="1" x14ac:dyDescent="0.25">
      <c r="A27" s="22">
        <v>41330</v>
      </c>
      <c r="B27" s="11" t="s">
        <v>16</v>
      </c>
      <c r="C27" s="3470" t="s">
        <v>709</v>
      </c>
      <c r="D27" s="3471"/>
      <c r="E27" s="3471"/>
      <c r="F27" s="3471"/>
      <c r="G27" s="3471"/>
      <c r="H27" s="3471"/>
      <c r="I27" s="3471"/>
      <c r="J27" s="3472"/>
      <c r="K27" s="3286"/>
      <c r="L27" s="142"/>
    </row>
    <row r="28" spans="1:12" ht="20.100000000000001" customHeight="1" x14ac:dyDescent="0.25">
      <c r="A28" s="22">
        <v>41370</v>
      </c>
      <c r="B28" s="11" t="s">
        <v>16</v>
      </c>
      <c r="C28" s="3470" t="s">
        <v>710</v>
      </c>
      <c r="D28" s="3471"/>
      <c r="E28" s="3471"/>
      <c r="F28" s="3471"/>
      <c r="G28" s="3471"/>
      <c r="H28" s="3471"/>
      <c r="I28" s="3471"/>
      <c r="J28" s="3472"/>
      <c r="K28" s="3286"/>
      <c r="L28" s="142"/>
    </row>
    <row r="29" spans="1:12" x14ac:dyDescent="0.25">
      <c r="A29" s="22">
        <v>41384</v>
      </c>
      <c r="B29" s="11" t="s">
        <v>12</v>
      </c>
      <c r="C29" s="110">
        <v>200</v>
      </c>
      <c r="D29" s="110">
        <f>+C29*(100-E29)/100</f>
        <v>130</v>
      </c>
      <c r="E29" s="110">
        <v>35</v>
      </c>
      <c r="F29" s="110"/>
      <c r="G29" s="110">
        <v>120</v>
      </c>
      <c r="H29" s="110"/>
      <c r="I29" s="110"/>
      <c r="J29" s="110"/>
      <c r="K29" s="3285"/>
      <c r="L29" s="142" t="s">
        <v>22</v>
      </c>
    </row>
    <row r="30" spans="1:12" ht="32.25" customHeight="1" x14ac:dyDescent="0.25">
      <c r="A30" s="22">
        <v>41480</v>
      </c>
      <c r="B30" s="11" t="s">
        <v>16</v>
      </c>
      <c r="C30" s="3867" t="s">
        <v>711</v>
      </c>
      <c r="D30" s="3867"/>
      <c r="E30" s="3867"/>
      <c r="F30" s="3867"/>
      <c r="G30" s="3867"/>
      <c r="H30" s="3867"/>
      <c r="I30" s="3867"/>
      <c r="J30" s="3867"/>
      <c r="K30" s="3299"/>
      <c r="L30" s="142"/>
    </row>
    <row r="31" spans="1:12" x14ac:dyDescent="0.25">
      <c r="A31" s="22">
        <v>41528</v>
      </c>
      <c r="B31" s="11" t="s">
        <v>186</v>
      </c>
      <c r="C31" s="110"/>
      <c r="D31" s="110"/>
      <c r="E31" s="110"/>
      <c r="F31" s="110"/>
      <c r="G31" s="110"/>
      <c r="H31" s="110"/>
      <c r="I31" s="110"/>
      <c r="J31" s="110"/>
      <c r="K31" s="3285"/>
      <c r="L31" s="142" t="s">
        <v>712</v>
      </c>
    </row>
    <row r="32" spans="1:12" ht="16.5" thickBot="1" x14ac:dyDescent="0.3">
      <c r="A32" s="22">
        <v>41543</v>
      </c>
      <c r="B32" s="11" t="s">
        <v>186</v>
      </c>
      <c r="C32" s="110"/>
      <c r="D32" s="110"/>
      <c r="E32" s="110"/>
      <c r="F32" s="110"/>
      <c r="G32" s="110"/>
      <c r="H32" s="110">
        <v>5420</v>
      </c>
      <c r="I32" s="110">
        <v>95</v>
      </c>
      <c r="J32" s="110"/>
      <c r="K32" s="3285"/>
      <c r="L32" s="142" t="s">
        <v>712</v>
      </c>
    </row>
    <row r="33" spans="1:12" ht="16.5" thickTop="1" x14ac:dyDescent="0.25">
      <c r="A33" s="39">
        <v>41288</v>
      </c>
      <c r="B33" s="40" t="s">
        <v>186</v>
      </c>
      <c r="C33" s="105"/>
      <c r="D33" s="114"/>
      <c r="E33" s="105"/>
      <c r="F33" s="105"/>
      <c r="G33" s="105"/>
      <c r="H33" s="105">
        <v>5235</v>
      </c>
      <c r="I33" s="105">
        <v>77</v>
      </c>
      <c r="J33" s="105"/>
      <c r="K33" s="3289"/>
      <c r="L33" s="73" t="s">
        <v>713</v>
      </c>
    </row>
    <row r="34" spans="1:12" x14ac:dyDescent="0.25">
      <c r="A34" s="22">
        <v>41660</v>
      </c>
      <c r="B34" s="11" t="s">
        <v>12</v>
      </c>
      <c r="C34" s="110">
        <v>195</v>
      </c>
      <c r="D34" s="110">
        <f>+C34*(100-E34)/100</f>
        <v>126.75</v>
      </c>
      <c r="E34" s="110">
        <v>35</v>
      </c>
      <c r="F34" s="110"/>
      <c r="G34" s="110">
        <v>110</v>
      </c>
      <c r="H34" s="110"/>
      <c r="I34" s="110"/>
      <c r="J34" s="110"/>
      <c r="K34" s="3285"/>
      <c r="L34" s="142" t="s">
        <v>1217</v>
      </c>
    </row>
    <row r="35" spans="1:12" ht="20.100000000000001" customHeight="1" x14ac:dyDescent="0.25">
      <c r="A35" s="22">
        <v>41734</v>
      </c>
      <c r="B35" s="11" t="s">
        <v>16</v>
      </c>
      <c r="C35" s="3867" t="s">
        <v>714</v>
      </c>
      <c r="D35" s="3867"/>
      <c r="E35" s="3867"/>
      <c r="F35" s="3867"/>
      <c r="G35" s="3867"/>
      <c r="H35" s="3867"/>
      <c r="I35" s="3867"/>
      <c r="J35" s="3867"/>
      <c r="K35" s="3299"/>
      <c r="L35" s="142"/>
    </row>
    <row r="36" spans="1:12" ht="20.100000000000001" customHeight="1" x14ac:dyDescent="0.25">
      <c r="A36" s="22">
        <v>41804</v>
      </c>
      <c r="B36" s="11" t="s">
        <v>186</v>
      </c>
      <c r="D36" s="108"/>
      <c r="H36" s="23">
        <v>5370</v>
      </c>
      <c r="I36" s="23">
        <v>100</v>
      </c>
      <c r="L36" s="32" t="s">
        <v>715</v>
      </c>
    </row>
    <row r="37" spans="1:12" ht="20.25" customHeight="1" x14ac:dyDescent="0.25">
      <c r="A37" s="22">
        <v>41821</v>
      </c>
      <c r="B37" s="11" t="s">
        <v>16</v>
      </c>
      <c r="C37" s="3476" t="s">
        <v>716</v>
      </c>
      <c r="D37" s="3478"/>
      <c r="E37" s="3478"/>
      <c r="F37" s="3478"/>
      <c r="G37" s="3478"/>
      <c r="H37" s="3478"/>
      <c r="I37" s="3478"/>
      <c r="J37" s="3477"/>
      <c r="K37" s="3282"/>
    </row>
    <row r="38" spans="1:12" ht="60" customHeight="1" x14ac:dyDescent="0.25">
      <c r="A38" s="22">
        <v>41868</v>
      </c>
      <c r="B38" s="11" t="s">
        <v>14</v>
      </c>
      <c r="C38" s="3476" t="s">
        <v>1218</v>
      </c>
      <c r="D38" s="3478"/>
      <c r="E38" s="3478"/>
      <c r="F38" s="3478"/>
      <c r="G38" s="3478"/>
      <c r="H38" s="3478"/>
      <c r="I38" s="3478"/>
      <c r="J38" s="3477"/>
      <c r="K38" s="3282"/>
      <c r="L38" s="158"/>
    </row>
    <row r="39" spans="1:12" ht="28.5" customHeight="1" x14ac:dyDescent="0.25">
      <c r="A39" s="36">
        <v>41915</v>
      </c>
      <c r="B39" s="37" t="s">
        <v>12</v>
      </c>
      <c r="C39" s="90">
        <v>135</v>
      </c>
      <c r="D39" s="123">
        <f>+C39*(100-E39)/100</f>
        <v>87.75</v>
      </c>
      <c r="E39" s="90">
        <v>35</v>
      </c>
      <c r="F39" s="90"/>
      <c r="G39" s="90">
        <v>120</v>
      </c>
      <c r="H39" s="90"/>
      <c r="I39" s="90"/>
      <c r="J39" s="90"/>
      <c r="K39" s="3292"/>
      <c r="L39" s="148" t="s">
        <v>1219</v>
      </c>
    </row>
    <row r="40" spans="1:12" ht="28.5" customHeight="1" x14ac:dyDescent="0.25">
      <c r="A40" s="36">
        <v>41925</v>
      </c>
      <c r="B40" s="37" t="s">
        <v>12</v>
      </c>
      <c r="C40" s="90">
        <v>150</v>
      </c>
      <c r="D40" s="123">
        <f>+C40*(100-E40)/100</f>
        <v>97.5</v>
      </c>
      <c r="E40" s="90">
        <v>35</v>
      </c>
      <c r="F40" s="90"/>
      <c r="G40" s="90">
        <v>60</v>
      </c>
      <c r="H40" s="90"/>
      <c r="I40" s="90"/>
      <c r="J40" s="90"/>
      <c r="K40" s="3292"/>
      <c r="L40" s="148" t="s">
        <v>502</v>
      </c>
    </row>
    <row r="41" spans="1:12" ht="28.5" customHeight="1" x14ac:dyDescent="0.25">
      <c r="A41" s="36">
        <v>41938</v>
      </c>
      <c r="B41" s="37" t="s">
        <v>12</v>
      </c>
      <c r="C41" s="90">
        <v>145</v>
      </c>
      <c r="D41" s="123">
        <f>+C41*(100-E41)/100</f>
        <v>94.25</v>
      </c>
      <c r="E41" s="90">
        <v>35</v>
      </c>
      <c r="F41" s="90"/>
      <c r="G41" s="90">
        <v>60</v>
      </c>
      <c r="H41" s="90"/>
      <c r="I41" s="90"/>
      <c r="J41" s="90"/>
      <c r="K41" s="3292"/>
      <c r="L41" s="148" t="s">
        <v>502</v>
      </c>
    </row>
    <row r="42" spans="1:12" ht="20.100000000000001" customHeight="1" x14ac:dyDescent="0.25">
      <c r="A42" s="36">
        <v>41957</v>
      </c>
      <c r="B42" s="37" t="s">
        <v>186</v>
      </c>
      <c r="C42" s="90"/>
      <c r="D42" s="123"/>
      <c r="E42" s="90"/>
      <c r="F42" s="90"/>
      <c r="G42" s="90"/>
      <c r="H42" s="90">
        <v>5065</v>
      </c>
      <c r="I42" s="90">
        <v>100</v>
      </c>
      <c r="J42" s="90"/>
      <c r="K42" s="3292"/>
      <c r="L42" s="148" t="s">
        <v>481</v>
      </c>
    </row>
    <row r="43" spans="1:12" ht="20.100000000000001" customHeight="1" x14ac:dyDescent="0.25">
      <c r="A43" s="36">
        <v>41961</v>
      </c>
      <c r="B43" s="37" t="s">
        <v>12</v>
      </c>
      <c r="C43" s="90">
        <v>145</v>
      </c>
      <c r="D43" s="123">
        <f>+C43*(100-E43)/100</f>
        <v>94.25</v>
      </c>
      <c r="E43" s="90">
        <v>35</v>
      </c>
      <c r="F43" s="90"/>
      <c r="G43" s="90">
        <v>65</v>
      </c>
      <c r="H43" s="90"/>
      <c r="I43" s="90"/>
      <c r="J43" s="90"/>
      <c r="K43" s="3292"/>
      <c r="L43" s="148" t="s">
        <v>502</v>
      </c>
    </row>
    <row r="44" spans="1:12" ht="36" customHeight="1" x14ac:dyDescent="0.25">
      <c r="A44" s="22">
        <v>41970</v>
      </c>
      <c r="B44" s="11" t="s">
        <v>12</v>
      </c>
      <c r="C44" s="3512" t="s">
        <v>717</v>
      </c>
      <c r="D44" s="3478"/>
      <c r="E44" s="3478"/>
      <c r="F44" s="3478"/>
      <c r="G44" s="3478"/>
      <c r="H44" s="3478"/>
      <c r="I44" s="3478"/>
      <c r="J44" s="3477"/>
      <c r="K44" s="3282"/>
      <c r="L44" s="158"/>
    </row>
    <row r="45" spans="1:12" ht="23.25" customHeight="1" thickBot="1" x14ac:dyDescent="0.3">
      <c r="A45" s="14">
        <v>41991</v>
      </c>
      <c r="B45" s="15" t="s">
        <v>12</v>
      </c>
      <c r="C45" s="130">
        <v>145</v>
      </c>
      <c r="D45" s="131">
        <f>+C45*(100-E45)/100</f>
        <v>94.25</v>
      </c>
      <c r="E45" s="130">
        <v>35</v>
      </c>
      <c r="F45" s="130"/>
      <c r="G45" s="130">
        <v>60</v>
      </c>
      <c r="H45" s="130"/>
      <c r="I45" s="130"/>
      <c r="J45" s="130"/>
      <c r="K45" s="3296"/>
      <c r="L45" s="149" t="s">
        <v>502</v>
      </c>
    </row>
    <row r="46" spans="1:12" ht="36" customHeight="1" thickTop="1" x14ac:dyDescent="0.25">
      <c r="A46" s="39">
        <v>42011</v>
      </c>
      <c r="B46" s="40" t="s">
        <v>14</v>
      </c>
      <c r="C46" s="3914" t="s">
        <v>718</v>
      </c>
      <c r="D46" s="3539"/>
      <c r="E46" s="3539"/>
      <c r="F46" s="3539"/>
      <c r="G46" s="3539"/>
      <c r="H46" s="3539"/>
      <c r="I46" s="3539"/>
      <c r="J46" s="3537"/>
      <c r="K46" s="3287"/>
      <c r="L46" s="180"/>
    </row>
    <row r="47" spans="1:12" ht="46.5" customHeight="1" x14ac:dyDescent="0.25">
      <c r="A47" s="22">
        <v>42018</v>
      </c>
      <c r="B47" s="420" t="s">
        <v>31</v>
      </c>
      <c r="C47" s="3538" t="s">
        <v>1220</v>
      </c>
      <c r="D47" s="3534"/>
      <c r="E47" s="3534"/>
      <c r="F47" s="3534"/>
      <c r="G47" s="3534"/>
      <c r="H47" s="3534"/>
      <c r="I47" s="3534"/>
      <c r="J47" s="3535"/>
      <c r="K47" s="3288"/>
      <c r="L47" s="1024" t="s">
        <v>1909</v>
      </c>
    </row>
    <row r="48" spans="1:12" ht="21" customHeight="1" x14ac:dyDescent="0.25">
      <c r="A48" s="22">
        <v>42026</v>
      </c>
      <c r="B48" s="11" t="s">
        <v>14</v>
      </c>
      <c r="C48" s="3476" t="s">
        <v>537</v>
      </c>
      <c r="D48" s="3478"/>
      <c r="E48" s="3478"/>
      <c r="F48" s="3478"/>
      <c r="G48" s="3478"/>
      <c r="H48" s="3478"/>
      <c r="I48" s="3478"/>
      <c r="J48" s="3477"/>
      <c r="K48" s="3282"/>
      <c r="L48" s="158"/>
    </row>
    <row r="49" spans="1:12" ht="21" customHeight="1" x14ac:dyDescent="0.25">
      <c r="A49" s="22">
        <v>42029</v>
      </c>
      <c r="B49" s="11" t="s">
        <v>186</v>
      </c>
      <c r="D49" s="108"/>
      <c r="H49" s="23">
        <v>5680</v>
      </c>
      <c r="I49" s="23">
        <v>100</v>
      </c>
      <c r="L49" s="158" t="s">
        <v>543</v>
      </c>
    </row>
    <row r="50" spans="1:12" x14ac:dyDescent="0.25">
      <c r="A50" s="22">
        <v>42033</v>
      </c>
      <c r="B50" s="11" t="s">
        <v>12</v>
      </c>
      <c r="C50" s="23">
        <v>225</v>
      </c>
      <c r="D50" s="108">
        <f>+C50*(100-E50)/100</f>
        <v>146.25</v>
      </c>
      <c r="E50" s="23">
        <v>35</v>
      </c>
      <c r="G50" s="23">
        <v>60</v>
      </c>
      <c r="L50" s="158" t="s">
        <v>719</v>
      </c>
    </row>
    <row r="51" spans="1:12" x14ac:dyDescent="0.25">
      <c r="A51" s="22">
        <v>42068</v>
      </c>
      <c r="B51" s="93" t="s">
        <v>12</v>
      </c>
      <c r="C51" s="23">
        <v>235</v>
      </c>
      <c r="D51" s="108">
        <f>+C51*(100-E51)/100</f>
        <v>152.75</v>
      </c>
      <c r="E51" s="23">
        <v>35</v>
      </c>
      <c r="G51" s="23">
        <v>40</v>
      </c>
      <c r="L51" s="158" t="s">
        <v>18</v>
      </c>
    </row>
    <row r="52" spans="1:12" x14ac:dyDescent="0.25">
      <c r="A52" s="458">
        <v>42102</v>
      </c>
      <c r="B52" s="457" t="s">
        <v>12</v>
      </c>
      <c r="C52" s="459">
        <v>280</v>
      </c>
      <c r="D52" s="456">
        <f>+C52*(100-E52)/100</f>
        <v>182</v>
      </c>
      <c r="E52" s="459">
        <v>35</v>
      </c>
      <c r="F52" s="459"/>
      <c r="G52" s="459">
        <v>30</v>
      </c>
      <c r="H52" s="459"/>
      <c r="I52" s="459"/>
      <c r="J52" s="459"/>
      <c r="K52" s="3292"/>
      <c r="L52" s="148" t="s">
        <v>18</v>
      </c>
    </row>
    <row r="53" spans="1:12" ht="20.100000000000001" customHeight="1" x14ac:dyDescent="0.25">
      <c r="A53" s="458">
        <v>42145</v>
      </c>
      <c r="B53" s="457" t="s">
        <v>186</v>
      </c>
      <c r="C53" s="459"/>
      <c r="D53" s="459"/>
      <c r="E53" s="459"/>
      <c r="F53" s="459"/>
      <c r="G53" s="459"/>
      <c r="H53" s="459">
        <v>5080</v>
      </c>
      <c r="I53" s="459">
        <v>100</v>
      </c>
      <c r="J53" s="459"/>
      <c r="K53" s="3292"/>
      <c r="L53" s="568" t="s">
        <v>131</v>
      </c>
    </row>
    <row r="54" spans="1:12" ht="20.100000000000001" customHeight="1" x14ac:dyDescent="0.25">
      <c r="A54" s="458">
        <v>42146</v>
      </c>
      <c r="B54" s="457" t="s">
        <v>12</v>
      </c>
      <c r="C54" s="459">
        <v>285</v>
      </c>
      <c r="D54" s="113">
        <f>+C54*(100-E54)/100</f>
        <v>185.25</v>
      </c>
      <c r="E54" s="459">
        <v>35</v>
      </c>
      <c r="F54" s="459"/>
      <c r="G54" s="459"/>
      <c r="H54" s="459"/>
      <c r="I54" s="459"/>
      <c r="J54" s="459"/>
      <c r="K54" s="3292"/>
      <c r="L54" s="568" t="s">
        <v>1368</v>
      </c>
    </row>
    <row r="55" spans="1:12" x14ac:dyDescent="0.25">
      <c r="A55" s="458">
        <v>42173</v>
      </c>
      <c r="B55" s="457" t="s">
        <v>12</v>
      </c>
      <c r="C55" s="459">
        <v>305</v>
      </c>
      <c r="D55" s="113">
        <f>+C55*(100-E55)/100</f>
        <v>198.25</v>
      </c>
      <c r="E55" s="459">
        <v>35</v>
      </c>
      <c r="F55" s="459"/>
      <c r="G55" s="459">
        <v>40</v>
      </c>
      <c r="H55" s="459"/>
      <c r="I55" s="459"/>
      <c r="J55" s="459"/>
      <c r="K55" s="3292"/>
      <c r="L55" s="568" t="s">
        <v>18</v>
      </c>
    </row>
    <row r="56" spans="1:12" ht="18" customHeight="1" x14ac:dyDescent="0.25">
      <c r="A56" s="458">
        <v>42181</v>
      </c>
      <c r="B56" s="457" t="s">
        <v>12</v>
      </c>
      <c r="C56" s="459">
        <v>290</v>
      </c>
      <c r="D56" s="113">
        <f>+C56*(100-E56)/100</f>
        <v>188.5</v>
      </c>
      <c r="E56" s="459">
        <v>35</v>
      </c>
      <c r="F56" s="459"/>
      <c r="G56" s="459">
        <v>44</v>
      </c>
      <c r="H56" s="459"/>
      <c r="I56" s="459"/>
      <c r="J56" s="459"/>
      <c r="K56" s="3292"/>
      <c r="L56" s="568" t="s">
        <v>18</v>
      </c>
    </row>
    <row r="57" spans="1:12" ht="20.100000000000001" customHeight="1" x14ac:dyDescent="0.25">
      <c r="A57" s="387">
        <v>42195</v>
      </c>
      <c r="B57" s="386" t="s">
        <v>12</v>
      </c>
      <c r="C57" s="388">
        <v>205</v>
      </c>
      <c r="D57" s="113">
        <f>+C57*(100-E57)/100</f>
        <v>133.25</v>
      </c>
      <c r="E57" s="388">
        <v>35</v>
      </c>
      <c r="F57" s="388"/>
      <c r="G57" s="388">
        <v>50</v>
      </c>
      <c r="H57" s="388"/>
      <c r="I57" s="388"/>
      <c r="J57" s="388"/>
      <c r="K57" s="3292"/>
      <c r="L57" s="568" t="s">
        <v>18</v>
      </c>
    </row>
    <row r="58" spans="1:12" ht="20.100000000000001" customHeight="1" x14ac:dyDescent="0.25">
      <c r="A58" s="22">
        <v>42201</v>
      </c>
      <c r="B58" s="395" t="s">
        <v>186</v>
      </c>
      <c r="H58" s="23">
        <v>5075</v>
      </c>
      <c r="I58" s="23">
        <v>100</v>
      </c>
      <c r="L58" s="141" t="s">
        <v>40</v>
      </c>
    </row>
    <row r="59" spans="1:12" ht="20.100000000000001" customHeight="1" x14ac:dyDescent="0.25">
      <c r="A59" s="22">
        <v>42244</v>
      </c>
      <c r="B59" s="432" t="s">
        <v>14</v>
      </c>
      <c r="C59" s="3445" t="s">
        <v>1437</v>
      </c>
      <c r="D59" s="3446"/>
      <c r="E59" s="3446"/>
      <c r="F59" s="3446"/>
      <c r="G59" s="3446"/>
      <c r="H59" s="3446"/>
      <c r="I59" s="3446"/>
      <c r="J59" s="3447"/>
      <c r="K59" s="3277"/>
      <c r="L59" s="141"/>
    </row>
    <row r="60" spans="1:12" ht="20.100000000000001" customHeight="1" x14ac:dyDescent="0.25">
      <c r="A60" s="22">
        <v>42248</v>
      </c>
      <c r="B60" s="438" t="s">
        <v>14</v>
      </c>
      <c r="C60" s="3445" t="s">
        <v>85</v>
      </c>
      <c r="D60" s="3446"/>
      <c r="E60" s="3446"/>
      <c r="F60" s="3446"/>
      <c r="G60" s="3446"/>
      <c r="H60" s="3446"/>
      <c r="I60" s="3446"/>
      <c r="J60" s="3447"/>
      <c r="K60" s="3277"/>
      <c r="L60" s="141"/>
    </row>
    <row r="61" spans="1:12" ht="20.100000000000001" customHeight="1" x14ac:dyDescent="0.25">
      <c r="A61" s="22">
        <v>42272</v>
      </c>
      <c r="B61" s="460" t="s">
        <v>12</v>
      </c>
      <c r="C61" s="23">
        <v>250</v>
      </c>
      <c r="D61" s="23">
        <f>+C61*(100-E61)/100</f>
        <v>150</v>
      </c>
      <c r="E61" s="23">
        <v>40</v>
      </c>
      <c r="G61" s="23">
        <v>100</v>
      </c>
      <c r="L61" s="141" t="s">
        <v>22</v>
      </c>
    </row>
    <row r="62" spans="1:12" x14ac:dyDescent="0.25">
      <c r="A62" s="22">
        <v>42304</v>
      </c>
      <c r="B62" s="478" t="s">
        <v>186</v>
      </c>
      <c r="H62" s="23">
        <v>5340</v>
      </c>
      <c r="I62" s="23">
        <v>100</v>
      </c>
      <c r="L62" s="141" t="s">
        <v>1467</v>
      </c>
    </row>
    <row r="63" spans="1:12" x14ac:dyDescent="0.25">
      <c r="A63" s="530">
        <v>42326</v>
      </c>
      <c r="B63" s="533" t="s">
        <v>12</v>
      </c>
      <c r="C63" s="531">
        <v>245</v>
      </c>
      <c r="D63" s="532">
        <f>+C63*(100-E63)/100</f>
        <v>134.75</v>
      </c>
      <c r="E63" s="531">
        <v>45</v>
      </c>
      <c r="F63" s="531"/>
      <c r="G63" s="531">
        <v>45</v>
      </c>
      <c r="H63" s="531"/>
      <c r="I63" s="531"/>
      <c r="J63" s="531"/>
      <c r="L63" s="141" t="s">
        <v>18</v>
      </c>
    </row>
    <row r="64" spans="1:12" ht="20.100000000000001" customHeight="1" x14ac:dyDescent="0.25">
      <c r="A64" s="22">
        <v>42328</v>
      </c>
      <c r="B64" s="518" t="s">
        <v>14</v>
      </c>
      <c r="C64" s="3445" t="s">
        <v>15</v>
      </c>
      <c r="D64" s="3446"/>
      <c r="E64" s="3446"/>
      <c r="F64" s="3446"/>
      <c r="G64" s="3446"/>
      <c r="H64" s="3446"/>
      <c r="I64" s="3446"/>
      <c r="J64" s="3447"/>
      <c r="K64" s="3277"/>
      <c r="L64" s="141"/>
    </row>
    <row r="65" spans="1:12" ht="20.100000000000001" customHeight="1" x14ac:dyDescent="0.25">
      <c r="A65" s="1406">
        <v>42348</v>
      </c>
      <c r="B65" s="1405" t="s">
        <v>12</v>
      </c>
      <c r="C65" s="1407">
        <v>215</v>
      </c>
      <c r="D65" s="1404">
        <f>+C65*(100-E65)/100</f>
        <v>118.25</v>
      </c>
      <c r="E65" s="1407">
        <v>45</v>
      </c>
      <c r="F65" s="1407"/>
      <c r="G65" s="1407">
        <v>45</v>
      </c>
      <c r="H65" s="1407"/>
      <c r="I65" s="1407"/>
      <c r="J65" s="1407"/>
      <c r="K65" s="3292"/>
      <c r="L65" s="148" t="s">
        <v>18</v>
      </c>
    </row>
    <row r="66" spans="1:12" ht="48" customHeight="1" x14ac:dyDescent="0.25">
      <c r="A66" s="22">
        <v>42350</v>
      </c>
      <c r="B66" s="570" t="s">
        <v>14</v>
      </c>
      <c r="C66" s="3476" t="s">
        <v>1553</v>
      </c>
      <c r="D66" s="3478"/>
      <c r="E66" s="3478"/>
      <c r="F66" s="3478"/>
      <c r="G66" s="3478"/>
      <c r="H66" s="3478"/>
      <c r="I66" s="3478"/>
      <c r="J66" s="3477"/>
      <c r="K66" s="3282"/>
      <c r="L66" s="158" t="s">
        <v>1638</v>
      </c>
    </row>
    <row r="67" spans="1:12" ht="16.5" thickBot="1" x14ac:dyDescent="0.3">
      <c r="A67" s="1070">
        <v>42368</v>
      </c>
      <c r="B67" s="1084" t="s">
        <v>12</v>
      </c>
      <c r="C67" s="130">
        <v>160</v>
      </c>
      <c r="D67" s="1067">
        <f>+C67*(100-E67)/100</f>
        <v>88</v>
      </c>
      <c r="E67" s="130">
        <v>45</v>
      </c>
      <c r="F67" s="130"/>
      <c r="G67" s="130">
        <v>45</v>
      </c>
      <c r="H67" s="130"/>
      <c r="I67" s="130"/>
      <c r="J67" s="130"/>
      <c r="K67" s="3296"/>
      <c r="L67" s="149" t="s">
        <v>502</v>
      </c>
    </row>
    <row r="68" spans="1:12" ht="32.25" customHeight="1" thickTop="1" x14ac:dyDescent="0.25">
      <c r="A68" s="39">
        <v>42381</v>
      </c>
      <c r="B68" s="40" t="s">
        <v>186</v>
      </c>
      <c r="C68" s="105"/>
      <c r="D68" s="1069"/>
      <c r="E68" s="105"/>
      <c r="F68" s="105"/>
      <c r="G68" s="105"/>
      <c r="H68" s="105">
        <v>5105</v>
      </c>
      <c r="I68" s="105">
        <v>100</v>
      </c>
      <c r="J68" s="105"/>
      <c r="K68" s="3289"/>
      <c r="L68" s="180" t="s">
        <v>1578</v>
      </c>
    </row>
    <row r="69" spans="1:12" x14ac:dyDescent="0.25">
      <c r="A69" s="1073">
        <v>42419</v>
      </c>
      <c r="B69" s="1072" t="s">
        <v>12</v>
      </c>
      <c r="C69" s="1075">
        <v>150</v>
      </c>
      <c r="D69" s="257">
        <f>+C69*(100-E69)/100</f>
        <v>82.5</v>
      </c>
      <c r="E69" s="1075">
        <v>45</v>
      </c>
      <c r="F69" s="1075"/>
      <c r="G69" s="1075">
        <v>50</v>
      </c>
      <c r="H69" s="1075"/>
      <c r="I69" s="1075"/>
      <c r="J69" s="1075"/>
      <c r="K69" s="3292"/>
      <c r="L69" s="148" t="s">
        <v>18</v>
      </c>
    </row>
    <row r="70" spans="1:12" x14ac:dyDescent="0.25">
      <c r="A70" s="1073">
        <v>42426</v>
      </c>
      <c r="B70" s="1072" t="s">
        <v>12</v>
      </c>
      <c r="C70" s="1075">
        <v>170</v>
      </c>
      <c r="D70" s="257">
        <f>+C70*(100-E70)/100</f>
        <v>93.5</v>
      </c>
      <c r="E70" s="1075">
        <v>45</v>
      </c>
      <c r="F70" s="1075"/>
      <c r="G70" s="1075">
        <v>110</v>
      </c>
      <c r="H70" s="1075"/>
      <c r="I70" s="1075"/>
      <c r="J70" s="1075"/>
      <c r="K70" s="3292"/>
      <c r="L70" s="148" t="s">
        <v>1616</v>
      </c>
    </row>
    <row r="71" spans="1:12" ht="36" customHeight="1" x14ac:dyDescent="0.25">
      <c r="A71" s="1058">
        <v>42427</v>
      </c>
      <c r="B71" s="1066" t="s">
        <v>14</v>
      </c>
      <c r="C71" s="3476" t="s">
        <v>1636</v>
      </c>
      <c r="D71" s="3478"/>
      <c r="E71" s="3478"/>
      <c r="F71" s="3478"/>
      <c r="G71" s="3478"/>
      <c r="H71" s="3478"/>
      <c r="I71" s="3478"/>
      <c r="J71" s="3477"/>
      <c r="K71" s="3282"/>
      <c r="L71" s="158" t="s">
        <v>1637</v>
      </c>
    </row>
    <row r="72" spans="1:12" ht="20.100000000000001" customHeight="1" x14ac:dyDescent="0.25">
      <c r="A72" s="1073">
        <v>42432</v>
      </c>
      <c r="B72" s="1072" t="s">
        <v>12</v>
      </c>
      <c r="C72" s="1075">
        <v>220</v>
      </c>
      <c r="D72" s="257">
        <f>+C72*(100-E72)/100</f>
        <v>121</v>
      </c>
      <c r="E72" s="1075">
        <v>45</v>
      </c>
      <c r="F72" s="1075"/>
      <c r="G72" s="1075">
        <v>58</v>
      </c>
      <c r="H72" s="1075"/>
      <c r="I72" s="1075"/>
      <c r="J72" s="1075"/>
      <c r="K72" s="3292"/>
      <c r="L72" s="148" t="s">
        <v>18</v>
      </c>
    </row>
    <row r="73" spans="1:12" ht="60.75" customHeight="1" x14ac:dyDescent="0.25">
      <c r="A73" s="1058">
        <v>42439</v>
      </c>
      <c r="B73" s="1066" t="s">
        <v>14</v>
      </c>
      <c r="C73" s="3473" t="s">
        <v>1659</v>
      </c>
      <c r="D73" s="3474"/>
      <c r="E73" s="3474"/>
      <c r="F73" s="3474"/>
      <c r="G73" s="3474"/>
      <c r="H73" s="3474"/>
      <c r="I73" s="3474"/>
      <c r="J73" s="3475"/>
      <c r="K73" s="3279"/>
      <c r="L73" s="158"/>
    </row>
    <row r="74" spans="1:12" ht="43.5" customHeight="1" x14ac:dyDescent="0.25">
      <c r="A74" s="1058">
        <v>42458</v>
      </c>
      <c r="B74" s="1066" t="s">
        <v>14</v>
      </c>
      <c r="C74" s="3473" t="s">
        <v>1658</v>
      </c>
      <c r="D74" s="3474"/>
      <c r="E74" s="3474"/>
      <c r="F74" s="3474"/>
      <c r="G74" s="3474"/>
      <c r="H74" s="3474"/>
      <c r="I74" s="3474"/>
      <c r="J74" s="3475"/>
      <c r="K74" s="3279"/>
      <c r="L74" s="158"/>
    </row>
    <row r="75" spans="1:12" ht="45.75" customHeight="1" x14ac:dyDescent="0.25">
      <c r="A75" s="1058">
        <v>42489</v>
      </c>
      <c r="B75" s="1066" t="s">
        <v>14</v>
      </c>
      <c r="C75" s="3473" t="s">
        <v>1706</v>
      </c>
      <c r="D75" s="3474"/>
      <c r="E75" s="3474"/>
      <c r="F75" s="3474"/>
      <c r="G75" s="3474"/>
      <c r="H75" s="3474"/>
      <c r="I75" s="3474"/>
      <c r="J75" s="3475"/>
      <c r="K75" s="3279"/>
      <c r="L75" s="158"/>
    </row>
    <row r="76" spans="1:12" x14ac:dyDescent="0.25">
      <c r="A76" s="1073">
        <v>42514</v>
      </c>
      <c r="B76" s="1072" t="s">
        <v>12</v>
      </c>
      <c r="C76" s="1075">
        <v>90</v>
      </c>
      <c r="D76" s="257">
        <f>+C76*(100-E76)/100</f>
        <v>49.5</v>
      </c>
      <c r="E76" s="1075">
        <v>45</v>
      </c>
      <c r="F76" s="1075"/>
      <c r="G76" s="1075">
        <v>70</v>
      </c>
      <c r="H76" s="1075"/>
      <c r="I76" s="1075"/>
      <c r="J76" s="1075"/>
      <c r="K76" s="3292"/>
      <c r="L76" s="148" t="s">
        <v>18</v>
      </c>
    </row>
    <row r="77" spans="1:12" x14ac:dyDescent="0.25">
      <c r="A77" s="1073">
        <v>42515</v>
      </c>
      <c r="B77" s="1072" t="s">
        <v>12</v>
      </c>
      <c r="C77" s="1075">
        <v>80</v>
      </c>
      <c r="D77" s="257">
        <f>+C77*(100-E77)/100</f>
        <v>44</v>
      </c>
      <c r="E77" s="1075">
        <v>45</v>
      </c>
      <c r="F77" s="1075"/>
      <c r="G77" s="1075">
        <v>70</v>
      </c>
      <c r="H77" s="1075"/>
      <c r="I77" s="1075"/>
      <c r="J77" s="1075"/>
      <c r="K77" s="3292"/>
      <c r="L77" s="148" t="s">
        <v>18</v>
      </c>
    </row>
    <row r="78" spans="1:12" ht="35.25" customHeight="1" x14ac:dyDescent="0.25">
      <c r="A78" s="1058">
        <v>42530</v>
      </c>
      <c r="B78" s="1066" t="s">
        <v>14</v>
      </c>
      <c r="C78" s="3473" t="s">
        <v>1732</v>
      </c>
      <c r="D78" s="3474"/>
      <c r="E78" s="3474"/>
      <c r="F78" s="3474"/>
      <c r="G78" s="3474"/>
      <c r="H78" s="3474"/>
      <c r="I78" s="3474"/>
      <c r="J78" s="3475"/>
      <c r="K78" s="3279"/>
      <c r="L78" s="158"/>
    </row>
    <row r="79" spans="1:12" ht="88.5" customHeight="1" x14ac:dyDescent="0.25">
      <c r="A79" s="1058">
        <v>42545</v>
      </c>
      <c r="B79" s="1099" t="s">
        <v>31</v>
      </c>
      <c r="C79" s="3473" t="s">
        <v>1768</v>
      </c>
      <c r="D79" s="3474"/>
      <c r="E79" s="3474"/>
      <c r="F79" s="3474"/>
      <c r="G79" s="3474"/>
      <c r="H79" s="3474"/>
      <c r="I79" s="3474"/>
      <c r="J79" s="3475"/>
      <c r="K79" s="2755" t="s">
        <v>2066</v>
      </c>
      <c r="L79" s="1024" t="s">
        <v>2066</v>
      </c>
    </row>
    <row r="80" spans="1:12" ht="20.100000000000001" customHeight="1" x14ac:dyDescent="0.25">
      <c r="A80" s="1058">
        <v>42551</v>
      </c>
      <c r="B80" s="1066" t="s">
        <v>14</v>
      </c>
      <c r="C80" s="3473" t="s">
        <v>1754</v>
      </c>
      <c r="D80" s="3474"/>
      <c r="E80" s="3474"/>
      <c r="F80" s="3474"/>
      <c r="G80" s="3474"/>
      <c r="H80" s="3474"/>
      <c r="I80" s="3474"/>
      <c r="J80" s="3475"/>
      <c r="K80" s="3279"/>
      <c r="L80" s="158"/>
    </row>
    <row r="81" spans="1:12" ht="20.100000000000001" customHeight="1" x14ac:dyDescent="0.25">
      <c r="A81" s="1058">
        <v>42556</v>
      </c>
      <c r="B81" s="1066" t="s">
        <v>14</v>
      </c>
      <c r="C81" s="3473" t="s">
        <v>1754</v>
      </c>
      <c r="D81" s="3474"/>
      <c r="E81" s="3474"/>
      <c r="F81" s="3474"/>
      <c r="G81" s="3474"/>
      <c r="H81" s="3474"/>
      <c r="I81" s="3474"/>
      <c r="J81" s="3475"/>
      <c r="K81" s="3279"/>
      <c r="L81" s="158"/>
    </row>
    <row r="82" spans="1:12" ht="20.100000000000001" customHeight="1" x14ac:dyDescent="0.25">
      <c r="A82" s="1058">
        <v>42561</v>
      </c>
      <c r="B82" s="1066" t="s">
        <v>4</v>
      </c>
      <c r="C82" s="3473" t="s">
        <v>1767</v>
      </c>
      <c r="D82" s="3474"/>
      <c r="E82" s="3474"/>
      <c r="F82" s="3474"/>
      <c r="G82" s="3474"/>
      <c r="H82" s="3474"/>
      <c r="I82" s="3474"/>
      <c r="J82" s="3475"/>
      <c r="K82" s="3279"/>
      <c r="L82" s="158"/>
    </row>
    <row r="83" spans="1:12" ht="38.25" customHeight="1" x14ac:dyDescent="0.25">
      <c r="A83" s="1058">
        <v>42562</v>
      </c>
      <c r="B83" s="1066" t="s">
        <v>12</v>
      </c>
      <c r="C83" s="1082">
        <v>45</v>
      </c>
      <c r="D83" s="1062">
        <f>+C83*(100-E83)/100</f>
        <v>6.75</v>
      </c>
      <c r="E83" s="1082">
        <v>85</v>
      </c>
      <c r="F83" s="1082"/>
      <c r="G83" s="1082">
        <v>95</v>
      </c>
      <c r="H83" s="1082"/>
      <c r="I83" s="1082"/>
      <c r="J83" s="1082"/>
      <c r="K83" s="3281"/>
      <c r="L83" s="393" t="s">
        <v>1776</v>
      </c>
    </row>
    <row r="84" spans="1:12" ht="20.100000000000001" customHeight="1" x14ac:dyDescent="0.25">
      <c r="A84" s="1058">
        <v>42562</v>
      </c>
      <c r="B84" s="1066" t="s">
        <v>14</v>
      </c>
      <c r="C84" s="3473" t="s">
        <v>1773</v>
      </c>
      <c r="D84" s="3474"/>
      <c r="E84" s="3474"/>
      <c r="F84" s="3474"/>
      <c r="G84" s="3474"/>
      <c r="H84" s="3474"/>
      <c r="I84" s="3474"/>
      <c r="J84" s="3475"/>
      <c r="K84" s="3279"/>
      <c r="L84" s="126"/>
    </row>
    <row r="85" spans="1:12" ht="20.100000000000001" customHeight="1" x14ac:dyDescent="0.25">
      <c r="A85" s="1058">
        <v>42564</v>
      </c>
      <c r="B85" s="1066" t="s">
        <v>14</v>
      </c>
      <c r="C85" s="3473" t="s">
        <v>1754</v>
      </c>
      <c r="D85" s="3474"/>
      <c r="E85" s="3474"/>
      <c r="F85" s="3474"/>
      <c r="G85" s="3474"/>
      <c r="H85" s="3474"/>
      <c r="I85" s="3474"/>
      <c r="J85" s="3475"/>
      <c r="K85" s="3279"/>
      <c r="L85" s="158"/>
    </row>
    <row r="86" spans="1:12" ht="20.100000000000001" customHeight="1" x14ac:dyDescent="0.25">
      <c r="A86" s="1058">
        <v>42568</v>
      </c>
      <c r="B86" s="1066" t="s">
        <v>12</v>
      </c>
      <c r="C86" s="1059">
        <v>30</v>
      </c>
      <c r="D86" s="1062">
        <f>+C86*(100-E86)/100</f>
        <v>4.5</v>
      </c>
      <c r="E86" s="1059">
        <v>85</v>
      </c>
      <c r="F86" s="1059"/>
      <c r="G86" s="1059">
        <v>90</v>
      </c>
      <c r="H86" s="1059"/>
      <c r="I86" s="1059"/>
      <c r="J86" s="1059"/>
      <c r="L86" s="158" t="s">
        <v>22</v>
      </c>
    </row>
    <row r="87" spans="1:12" ht="20.100000000000001" customHeight="1" x14ac:dyDescent="0.25">
      <c r="A87" s="3459">
        <v>42570</v>
      </c>
      <c r="B87" s="1066" t="s">
        <v>186</v>
      </c>
      <c r="C87" s="1059"/>
      <c r="D87" s="1062"/>
      <c r="E87" s="1059"/>
      <c r="F87" s="1059"/>
      <c r="G87" s="1059"/>
      <c r="H87" s="1059">
        <v>4185</v>
      </c>
      <c r="I87" s="1059">
        <v>95</v>
      </c>
      <c r="J87" s="1059"/>
      <c r="L87" s="158" t="s">
        <v>1777</v>
      </c>
    </row>
    <row r="88" spans="1:12" x14ac:dyDescent="0.25">
      <c r="A88" s="3460"/>
      <c r="B88" s="1066" t="s">
        <v>14</v>
      </c>
      <c r="C88" s="3473" t="s">
        <v>1793</v>
      </c>
      <c r="D88" s="3474"/>
      <c r="E88" s="3474"/>
      <c r="F88" s="3474"/>
      <c r="G88" s="3474"/>
      <c r="H88" s="3474"/>
      <c r="I88" s="3474"/>
      <c r="J88" s="3475"/>
      <c r="K88" s="3279"/>
      <c r="L88" s="158"/>
    </row>
    <row r="89" spans="1:12" ht="34.5" customHeight="1" x14ac:dyDescent="0.25">
      <c r="A89" s="1058">
        <v>42572</v>
      </c>
      <c r="B89" s="1066" t="s">
        <v>186</v>
      </c>
      <c r="C89" s="1059"/>
      <c r="D89" s="1062"/>
      <c r="E89" s="1059"/>
      <c r="F89" s="1059"/>
      <c r="G89" s="1059"/>
      <c r="H89" s="1059">
        <v>4640</v>
      </c>
      <c r="I89" s="1059">
        <v>80</v>
      </c>
      <c r="J89" s="1059"/>
      <c r="L89" s="158" t="s">
        <v>1789</v>
      </c>
    </row>
    <row r="90" spans="1:12" x14ac:dyDescent="0.25">
      <c r="A90" s="1058">
        <v>42574</v>
      </c>
      <c r="B90" s="1066" t="s">
        <v>12</v>
      </c>
      <c r="C90" s="1056">
        <v>195</v>
      </c>
      <c r="D90" s="1062">
        <f>+C90*(100-E90)/100</f>
        <v>19.5</v>
      </c>
      <c r="E90" s="1056">
        <v>90</v>
      </c>
      <c r="F90" s="1056"/>
      <c r="G90" s="1056">
        <v>80</v>
      </c>
      <c r="H90" s="1056"/>
      <c r="I90" s="1056"/>
      <c r="J90" s="1059"/>
      <c r="L90" s="158" t="s">
        <v>22</v>
      </c>
    </row>
    <row r="91" spans="1:12" ht="20.100000000000001" customHeight="1" x14ac:dyDescent="0.25">
      <c r="A91" s="1058">
        <v>42584</v>
      </c>
      <c r="B91" s="1066" t="s">
        <v>186</v>
      </c>
      <c r="C91" s="1059"/>
      <c r="D91" s="1062"/>
      <c r="E91" s="1059"/>
      <c r="F91" s="1059"/>
      <c r="G91" s="1059"/>
      <c r="H91" s="1059">
        <v>4885</v>
      </c>
      <c r="I91" s="1059">
        <v>100</v>
      </c>
      <c r="J91" s="1059"/>
      <c r="L91" s="158" t="s">
        <v>40</v>
      </c>
    </row>
    <row r="92" spans="1:12" x14ac:dyDescent="0.25">
      <c r="A92" s="1058">
        <v>42635</v>
      </c>
      <c r="B92" s="1066" t="s">
        <v>14</v>
      </c>
      <c r="C92" s="3473" t="s">
        <v>2004</v>
      </c>
      <c r="D92" s="3474"/>
      <c r="E92" s="3474"/>
      <c r="F92" s="3474"/>
      <c r="G92" s="3474"/>
      <c r="H92" s="3474"/>
      <c r="I92" s="3474"/>
      <c r="J92" s="3475"/>
      <c r="K92" s="3279"/>
      <c r="L92" s="158"/>
    </row>
    <row r="93" spans="1:12" ht="18.75" customHeight="1" x14ac:dyDescent="0.25">
      <c r="A93" s="1058">
        <v>42655</v>
      </c>
      <c r="B93" s="1066" t="s">
        <v>14</v>
      </c>
      <c r="C93" s="3473" t="s">
        <v>1904</v>
      </c>
      <c r="D93" s="3474"/>
      <c r="E93" s="3474"/>
      <c r="F93" s="3474"/>
      <c r="G93" s="3474"/>
      <c r="H93" s="3474"/>
      <c r="I93" s="3474"/>
      <c r="J93" s="3475"/>
      <c r="K93" s="3279"/>
      <c r="L93" s="158"/>
    </row>
    <row r="94" spans="1:12" x14ac:dyDescent="0.25">
      <c r="A94" s="1058">
        <v>42723</v>
      </c>
      <c r="B94" s="1066" t="s">
        <v>12</v>
      </c>
      <c r="C94" s="1059">
        <v>215</v>
      </c>
      <c r="D94" s="1062">
        <f>+C94*(100-E94)/100</f>
        <v>107.5</v>
      </c>
      <c r="E94" s="1059">
        <v>50</v>
      </c>
      <c r="F94" s="1059"/>
      <c r="G94" s="1059">
        <v>114</v>
      </c>
      <c r="H94" s="1059"/>
      <c r="I94" s="1059"/>
      <c r="J94" s="1059"/>
      <c r="L94" s="158" t="s">
        <v>1503</v>
      </c>
    </row>
    <row r="95" spans="1:12" ht="20.100000000000001" customHeight="1" thickBot="1" x14ac:dyDescent="0.3">
      <c r="A95" s="33">
        <v>42376</v>
      </c>
      <c r="B95" s="34" t="s">
        <v>14</v>
      </c>
      <c r="C95" s="3509" t="s">
        <v>2027</v>
      </c>
      <c r="D95" s="3510"/>
      <c r="E95" s="3510"/>
      <c r="F95" s="3510"/>
      <c r="G95" s="3510"/>
      <c r="H95" s="3510"/>
      <c r="I95" s="3510"/>
      <c r="J95" s="3511"/>
      <c r="K95" s="3283"/>
      <c r="L95" s="3104"/>
    </row>
    <row r="96" spans="1:12" ht="20.100000000000001" customHeight="1" thickTop="1" x14ac:dyDescent="0.25">
      <c r="A96" s="1071">
        <v>42748</v>
      </c>
      <c r="B96" s="1085" t="s">
        <v>12</v>
      </c>
      <c r="C96" s="112">
        <v>125</v>
      </c>
      <c r="D96" s="1019">
        <f>+C96*(100-E96)/100</f>
        <v>62.5</v>
      </c>
      <c r="E96" s="112">
        <v>50</v>
      </c>
      <c r="F96" s="112"/>
      <c r="G96" s="112">
        <v>115</v>
      </c>
      <c r="H96" s="112"/>
      <c r="I96" s="112"/>
      <c r="J96" s="112"/>
      <c r="K96" s="2674"/>
      <c r="L96" s="3105" t="s">
        <v>2022</v>
      </c>
    </row>
    <row r="97" spans="1:12" ht="20.100000000000001" customHeight="1" x14ac:dyDescent="0.25">
      <c r="A97" s="895">
        <v>42753</v>
      </c>
      <c r="B97" s="896" t="s">
        <v>14</v>
      </c>
      <c r="C97" s="3473" t="s">
        <v>2032</v>
      </c>
      <c r="D97" s="3474"/>
      <c r="E97" s="3474"/>
      <c r="F97" s="3474"/>
      <c r="G97" s="3474"/>
      <c r="H97" s="3474"/>
      <c r="I97" s="3474"/>
      <c r="J97" s="3474"/>
      <c r="K97" s="3279"/>
      <c r="L97" s="914"/>
    </row>
    <row r="98" spans="1:12" ht="50.25" customHeight="1" x14ac:dyDescent="0.25">
      <c r="A98" s="895">
        <v>42755</v>
      </c>
      <c r="B98" s="896" t="s">
        <v>14</v>
      </c>
      <c r="C98" s="3473" t="s">
        <v>2034</v>
      </c>
      <c r="D98" s="3474"/>
      <c r="E98" s="3474"/>
      <c r="F98" s="3474"/>
      <c r="G98" s="3474"/>
      <c r="H98" s="3474"/>
      <c r="I98" s="3474"/>
      <c r="J98" s="3475"/>
      <c r="K98" s="3279"/>
      <c r="L98" s="897"/>
    </row>
    <row r="99" spans="1:12" ht="21.75" customHeight="1" x14ac:dyDescent="0.25">
      <c r="A99" s="22">
        <v>42775</v>
      </c>
      <c r="B99" s="11" t="s">
        <v>12</v>
      </c>
      <c r="C99" s="1241">
        <v>180</v>
      </c>
      <c r="D99" s="1240">
        <f>+C99*(100-E99)/100</f>
        <v>90</v>
      </c>
      <c r="E99" s="1241">
        <v>50</v>
      </c>
      <c r="F99" s="1241"/>
      <c r="G99" s="1241">
        <v>110</v>
      </c>
      <c r="H99" s="1241"/>
      <c r="I99" s="1241"/>
      <c r="J99" s="1241"/>
      <c r="K99" s="3281"/>
      <c r="L99" s="393" t="s">
        <v>1623</v>
      </c>
    </row>
    <row r="100" spans="1:12" x14ac:dyDescent="0.25">
      <c r="A100" s="22">
        <v>42808</v>
      </c>
      <c r="B100" s="1010" t="s">
        <v>186</v>
      </c>
      <c r="C100" s="1241"/>
      <c r="D100" s="1240"/>
      <c r="E100" s="1241"/>
      <c r="F100" s="1241"/>
      <c r="G100" s="1241"/>
      <c r="H100" s="1241">
        <v>4740</v>
      </c>
      <c r="I100" s="1241">
        <v>99</v>
      </c>
      <c r="J100" s="1241"/>
      <c r="K100" s="3281"/>
      <c r="L100" s="393" t="s">
        <v>40</v>
      </c>
    </row>
    <row r="101" spans="1:12" x14ac:dyDescent="0.25">
      <c r="A101" s="1406">
        <v>42826</v>
      </c>
      <c r="B101" s="1405" t="s">
        <v>12</v>
      </c>
      <c r="C101" s="256">
        <v>175</v>
      </c>
      <c r="D101" s="1410">
        <f t="shared" ref="D101:D106" si="0">+C101*(100-E101)/100</f>
        <v>87.5</v>
      </c>
      <c r="E101" s="256">
        <v>50</v>
      </c>
      <c r="F101" s="256"/>
      <c r="G101" s="256">
        <v>50</v>
      </c>
      <c r="H101" s="256"/>
      <c r="I101" s="256"/>
      <c r="J101" s="256"/>
      <c r="K101" s="3295"/>
      <c r="L101" s="358" t="s">
        <v>18</v>
      </c>
    </row>
    <row r="102" spans="1:12" ht="20.100000000000001" customHeight="1" x14ac:dyDescent="0.25">
      <c r="A102" s="1406">
        <v>42839</v>
      </c>
      <c r="B102" s="1405" t="s">
        <v>12</v>
      </c>
      <c r="C102" s="256">
        <v>195</v>
      </c>
      <c r="D102" s="1410">
        <f t="shared" si="0"/>
        <v>97.5</v>
      </c>
      <c r="E102" s="256">
        <v>50</v>
      </c>
      <c r="F102" s="256"/>
      <c r="G102" s="256">
        <v>50</v>
      </c>
      <c r="H102" s="256"/>
      <c r="I102" s="256"/>
      <c r="J102" s="256"/>
      <c r="K102" s="3295"/>
      <c r="L102" s="358" t="s">
        <v>18</v>
      </c>
    </row>
    <row r="103" spans="1:12" x14ac:dyDescent="0.25">
      <c r="A103" s="1406">
        <v>42854</v>
      </c>
      <c r="B103" s="1405" t="s">
        <v>12</v>
      </c>
      <c r="C103" s="256">
        <v>190</v>
      </c>
      <c r="D103" s="1410">
        <f t="shared" si="0"/>
        <v>95</v>
      </c>
      <c r="E103" s="256">
        <v>50</v>
      </c>
      <c r="F103" s="256"/>
      <c r="G103" s="256">
        <v>50</v>
      </c>
      <c r="H103" s="256"/>
      <c r="I103" s="256"/>
      <c r="J103" s="256"/>
      <c r="K103" s="3295"/>
      <c r="L103" s="358" t="s">
        <v>18</v>
      </c>
    </row>
    <row r="104" spans="1:12" x14ac:dyDescent="0.25">
      <c r="A104" s="1406">
        <v>42867</v>
      </c>
      <c r="B104" s="1405" t="s">
        <v>12</v>
      </c>
      <c r="C104" s="256">
        <v>190</v>
      </c>
      <c r="D104" s="1410">
        <f t="shared" si="0"/>
        <v>95</v>
      </c>
      <c r="E104" s="256">
        <v>50</v>
      </c>
      <c r="F104" s="256"/>
      <c r="G104" s="256">
        <v>50</v>
      </c>
      <c r="H104" s="256"/>
      <c r="I104" s="256"/>
      <c r="J104" s="256"/>
      <c r="K104" s="3295"/>
      <c r="L104" s="358" t="s">
        <v>18</v>
      </c>
    </row>
    <row r="105" spans="1:12" x14ac:dyDescent="0.25">
      <c r="A105" s="1406">
        <v>42912</v>
      </c>
      <c r="B105" s="1405" t="s">
        <v>12</v>
      </c>
      <c r="C105" s="256">
        <v>190</v>
      </c>
      <c r="D105" s="1410">
        <f t="shared" si="0"/>
        <v>95</v>
      </c>
      <c r="E105" s="256">
        <v>50</v>
      </c>
      <c r="F105" s="256"/>
      <c r="G105" s="256">
        <v>50</v>
      </c>
      <c r="H105" s="256"/>
      <c r="I105" s="256"/>
      <c r="J105" s="256"/>
      <c r="K105" s="3295"/>
      <c r="L105" s="358" t="s">
        <v>18</v>
      </c>
    </row>
    <row r="106" spans="1:12" ht="20.100000000000001" customHeight="1" x14ac:dyDescent="0.25">
      <c r="A106" s="1406">
        <v>42923</v>
      </c>
      <c r="B106" s="1405" t="s">
        <v>12</v>
      </c>
      <c r="C106" s="256">
        <v>200</v>
      </c>
      <c r="D106" s="1410">
        <f t="shared" si="0"/>
        <v>100</v>
      </c>
      <c r="E106" s="256">
        <v>50</v>
      </c>
      <c r="F106" s="256"/>
      <c r="G106" s="256">
        <v>50</v>
      </c>
      <c r="H106" s="256"/>
      <c r="I106" s="256"/>
      <c r="J106" s="256"/>
      <c r="K106" s="3295"/>
      <c r="L106" s="358" t="s">
        <v>18</v>
      </c>
    </row>
    <row r="107" spans="1:12" ht="20.100000000000001" customHeight="1" x14ac:dyDescent="0.25">
      <c r="A107" s="22">
        <v>42956</v>
      </c>
      <c r="B107" s="11" t="s">
        <v>186</v>
      </c>
      <c r="C107" s="1241"/>
      <c r="D107" s="1240"/>
      <c r="E107" s="1241"/>
      <c r="F107" s="1241"/>
      <c r="G107" s="1241"/>
      <c r="H107" s="1241">
        <v>4900</v>
      </c>
      <c r="I107" s="1241">
        <v>100</v>
      </c>
      <c r="J107" s="1241"/>
      <c r="K107" s="3281"/>
      <c r="L107" s="393" t="s">
        <v>40</v>
      </c>
    </row>
    <row r="108" spans="1:12" x14ac:dyDescent="0.25">
      <c r="A108" s="22">
        <v>42964</v>
      </c>
      <c r="B108" s="11" t="s">
        <v>14</v>
      </c>
      <c r="C108" s="3473" t="s">
        <v>85</v>
      </c>
      <c r="D108" s="3474"/>
      <c r="E108" s="3474"/>
      <c r="F108" s="3474"/>
      <c r="G108" s="3474"/>
      <c r="H108" s="3474"/>
      <c r="I108" s="3474"/>
      <c r="J108" s="3475"/>
      <c r="K108" s="3279"/>
      <c r="L108" s="158"/>
    </row>
    <row r="109" spans="1:12" ht="90" customHeight="1" x14ac:dyDescent="0.25">
      <c r="A109" s="22">
        <v>42972</v>
      </c>
      <c r="B109" s="1243" t="s">
        <v>14</v>
      </c>
      <c r="C109" s="3473" t="s">
        <v>2286</v>
      </c>
      <c r="D109" s="3474"/>
      <c r="E109" s="3474"/>
      <c r="F109" s="3474"/>
      <c r="G109" s="3474"/>
      <c r="H109" s="3474"/>
      <c r="I109" s="3474"/>
      <c r="J109" s="3475"/>
      <c r="K109" s="3279"/>
      <c r="L109" s="158"/>
    </row>
    <row r="110" spans="1:12" ht="35.25" customHeight="1" x14ac:dyDescent="0.25">
      <c r="A110" s="22">
        <v>42982</v>
      </c>
      <c r="B110" s="1244" t="s">
        <v>14</v>
      </c>
      <c r="C110" s="3473" t="s">
        <v>2291</v>
      </c>
      <c r="D110" s="3474"/>
      <c r="E110" s="3474"/>
      <c r="F110" s="3474"/>
      <c r="G110" s="3474"/>
      <c r="H110" s="3474"/>
      <c r="I110" s="3474"/>
      <c r="J110" s="3475"/>
      <c r="K110" s="3279"/>
      <c r="L110" s="158"/>
    </row>
    <row r="111" spans="1:12" ht="70.5" customHeight="1" x14ac:dyDescent="0.25">
      <c r="A111" s="1254">
        <v>43014</v>
      </c>
      <c r="B111" s="1255" t="s">
        <v>31</v>
      </c>
      <c r="C111" s="3583" t="s">
        <v>2307</v>
      </c>
      <c r="D111" s="3584"/>
      <c r="E111" s="3584"/>
      <c r="F111" s="3584"/>
      <c r="G111" s="3584"/>
      <c r="H111" s="3584"/>
      <c r="I111" s="3584"/>
      <c r="J111" s="3585"/>
      <c r="K111" s="3291"/>
      <c r="L111" s="1370" t="s">
        <v>2304</v>
      </c>
    </row>
    <row r="112" spans="1:12" x14ac:dyDescent="0.25">
      <c r="A112" s="22">
        <v>43026</v>
      </c>
      <c r="B112" s="11" t="s">
        <v>186</v>
      </c>
      <c r="D112" s="575"/>
      <c r="H112" s="23">
        <v>5128</v>
      </c>
      <c r="I112" s="23">
        <v>85</v>
      </c>
      <c r="L112" s="158" t="s">
        <v>40</v>
      </c>
    </row>
    <row r="113" spans="1:12" x14ac:dyDescent="0.25">
      <c r="A113" s="1301">
        <v>43027</v>
      </c>
      <c r="B113" s="1302" t="s">
        <v>12</v>
      </c>
      <c r="C113" s="1299">
        <v>190</v>
      </c>
      <c r="D113" s="1300">
        <f>+C113*(100-E113)/100</f>
        <v>95</v>
      </c>
      <c r="E113" s="1299">
        <v>50</v>
      </c>
      <c r="F113" s="1299"/>
      <c r="G113" s="1299">
        <v>110</v>
      </c>
      <c r="H113" s="1299"/>
      <c r="I113" s="1299"/>
      <c r="J113" s="1299"/>
      <c r="L113" s="158" t="s">
        <v>22</v>
      </c>
    </row>
    <row r="114" spans="1:12" x14ac:dyDescent="0.25">
      <c r="A114" s="1406">
        <v>43028</v>
      </c>
      <c r="B114" s="1405" t="s">
        <v>12</v>
      </c>
      <c r="C114" s="1407">
        <v>175</v>
      </c>
      <c r="D114" s="1410">
        <f>+C114*(100-E114)/100</f>
        <v>91</v>
      </c>
      <c r="E114" s="1407">
        <v>48</v>
      </c>
      <c r="F114" s="1407">
        <v>50</v>
      </c>
      <c r="G114" s="1407"/>
      <c r="H114" s="1407"/>
      <c r="I114" s="1407"/>
      <c r="J114" s="1407"/>
      <c r="K114" s="3292"/>
      <c r="L114" s="148" t="s">
        <v>18</v>
      </c>
    </row>
    <row r="115" spans="1:12" ht="20.100000000000001" customHeight="1" x14ac:dyDescent="0.25">
      <c r="A115" s="22">
        <v>43032</v>
      </c>
      <c r="B115" s="11" t="s">
        <v>14</v>
      </c>
      <c r="C115" s="3473" t="s">
        <v>85</v>
      </c>
      <c r="D115" s="3474"/>
      <c r="E115" s="3474"/>
      <c r="F115" s="3474"/>
      <c r="G115" s="3474"/>
      <c r="H115" s="3474"/>
      <c r="I115" s="3474"/>
      <c r="J115" s="3475"/>
      <c r="K115" s="3279"/>
      <c r="L115" s="158"/>
    </row>
    <row r="116" spans="1:12" ht="20.100000000000001" customHeight="1" x14ac:dyDescent="0.25">
      <c r="A116" s="1406">
        <v>43050</v>
      </c>
      <c r="B116" s="1405" t="s">
        <v>12</v>
      </c>
      <c r="C116" s="1407">
        <v>180</v>
      </c>
      <c r="D116" s="1410">
        <f>+C116*(100-E116)/100</f>
        <v>93.6</v>
      </c>
      <c r="E116" s="1407">
        <v>48</v>
      </c>
      <c r="F116" s="1407"/>
      <c r="G116" s="1407">
        <v>50</v>
      </c>
      <c r="H116" s="1407"/>
      <c r="I116" s="1407"/>
      <c r="J116" s="1407"/>
      <c r="K116" s="3292"/>
      <c r="L116" s="148" t="s">
        <v>18</v>
      </c>
    </row>
    <row r="117" spans="1:12" ht="20.100000000000001" customHeight="1" x14ac:dyDescent="0.25">
      <c r="A117" s="1328">
        <v>43060</v>
      </c>
      <c r="B117" s="1327" t="s">
        <v>12</v>
      </c>
      <c r="C117" s="1329">
        <v>240</v>
      </c>
      <c r="D117" s="1331">
        <f>+C117*(100-E117)/100</f>
        <v>124.8</v>
      </c>
      <c r="E117" s="1329">
        <v>48</v>
      </c>
      <c r="F117" s="1329"/>
      <c r="G117" s="1329">
        <v>50</v>
      </c>
      <c r="H117" s="1329"/>
      <c r="I117" s="1329"/>
      <c r="J117" s="1329"/>
      <c r="K117" s="3292"/>
      <c r="L117" s="148" t="s">
        <v>18</v>
      </c>
    </row>
    <row r="118" spans="1:12" ht="20.100000000000001" customHeight="1" x14ac:dyDescent="0.25">
      <c r="A118" s="1406">
        <v>43071</v>
      </c>
      <c r="B118" s="1405" t="s">
        <v>12</v>
      </c>
      <c r="C118" s="1407">
        <v>185</v>
      </c>
      <c r="D118" s="1410">
        <f>+C118*(100-E118)/100</f>
        <v>96.2</v>
      </c>
      <c r="E118" s="1407">
        <v>48</v>
      </c>
      <c r="F118" s="1407"/>
      <c r="G118" s="1407">
        <v>40</v>
      </c>
      <c r="H118" s="1407"/>
      <c r="I118" s="1407"/>
      <c r="J118" s="1407"/>
      <c r="K118" s="3292"/>
      <c r="L118" s="148" t="s">
        <v>18</v>
      </c>
    </row>
    <row r="119" spans="1:12" x14ac:dyDescent="0.25">
      <c r="A119" s="22">
        <v>43073</v>
      </c>
      <c r="B119" s="11" t="s">
        <v>186</v>
      </c>
      <c r="D119" s="575"/>
      <c r="H119" s="23">
        <v>4825</v>
      </c>
      <c r="I119" s="23">
        <v>100</v>
      </c>
      <c r="L119" s="158" t="s">
        <v>40</v>
      </c>
    </row>
    <row r="120" spans="1:12" ht="20.100000000000001" customHeight="1" x14ac:dyDescent="0.25">
      <c r="A120" s="1406">
        <v>43091</v>
      </c>
      <c r="B120" s="1405" t="s">
        <v>12</v>
      </c>
      <c r="C120" s="1407">
        <v>175</v>
      </c>
      <c r="D120" s="1410">
        <f>+C120*(100-E120)/100</f>
        <v>91</v>
      </c>
      <c r="E120" s="1407">
        <v>48</v>
      </c>
      <c r="F120" s="1407"/>
      <c r="G120" s="1407">
        <v>50</v>
      </c>
      <c r="H120" s="1407"/>
      <c r="I120" s="1407"/>
      <c r="J120" s="1407"/>
      <c r="K120" s="3292"/>
      <c r="L120" s="148" t="s">
        <v>18</v>
      </c>
    </row>
    <row r="121" spans="1:12" ht="20.100000000000001" customHeight="1" thickBot="1" x14ac:dyDescent="0.3">
      <c r="A121" s="1403">
        <v>43095</v>
      </c>
      <c r="B121" s="1408" t="s">
        <v>14</v>
      </c>
      <c r="C121" s="3513" t="s">
        <v>2403</v>
      </c>
      <c r="D121" s="3514"/>
      <c r="E121" s="3514"/>
      <c r="F121" s="3514"/>
      <c r="G121" s="3514"/>
      <c r="H121" s="3514"/>
      <c r="I121" s="3514"/>
      <c r="J121" s="3515"/>
      <c r="K121" s="3280"/>
      <c r="L121" s="185"/>
    </row>
    <row r="122" spans="1:12" ht="20.100000000000001" customHeight="1" thickTop="1" x14ac:dyDescent="0.25">
      <c r="A122" s="29">
        <v>43110</v>
      </c>
      <c r="B122" s="30" t="s">
        <v>12</v>
      </c>
      <c r="C122" s="120">
        <v>175</v>
      </c>
      <c r="D122" s="335">
        <f>+C122*(100-E122)/100</f>
        <v>91</v>
      </c>
      <c r="E122" s="120">
        <v>48</v>
      </c>
      <c r="F122" s="120"/>
      <c r="G122" s="120">
        <v>50</v>
      </c>
      <c r="H122" s="120"/>
      <c r="I122" s="120"/>
      <c r="J122" s="120"/>
      <c r="K122" s="2687"/>
      <c r="L122" s="3301" t="s">
        <v>18</v>
      </c>
    </row>
    <row r="123" spans="1:12" ht="20.100000000000001" customHeight="1" x14ac:dyDescent="0.25">
      <c r="A123" s="1406">
        <v>43116</v>
      </c>
      <c r="B123" s="1405" t="s">
        <v>12</v>
      </c>
      <c r="C123" s="1407">
        <v>195</v>
      </c>
      <c r="D123" s="1410">
        <f>+C123*(100-E123)/100</f>
        <v>101.4</v>
      </c>
      <c r="E123" s="1407">
        <v>48</v>
      </c>
      <c r="F123" s="1407"/>
      <c r="G123" s="1407">
        <v>50</v>
      </c>
      <c r="H123" s="1407"/>
      <c r="I123" s="1407"/>
      <c r="J123" s="1407"/>
      <c r="K123" s="3292"/>
      <c r="L123" s="148" t="s">
        <v>18</v>
      </c>
    </row>
    <row r="124" spans="1:12" ht="20.100000000000001" customHeight="1" x14ac:dyDescent="0.25">
      <c r="A124" s="22">
        <v>43181</v>
      </c>
      <c r="B124" s="11" t="s">
        <v>186</v>
      </c>
      <c r="D124" s="575"/>
      <c r="H124" s="23">
        <v>4740</v>
      </c>
      <c r="I124" s="23">
        <v>100</v>
      </c>
      <c r="L124" s="158"/>
    </row>
    <row r="125" spans="1:12" ht="20.100000000000001" customHeight="1" x14ac:dyDescent="0.25">
      <c r="A125" s="22">
        <v>43183</v>
      </c>
      <c r="B125" s="11" t="s">
        <v>14</v>
      </c>
      <c r="C125" s="3473" t="s">
        <v>2537</v>
      </c>
      <c r="D125" s="3474"/>
      <c r="E125" s="3474"/>
      <c r="F125" s="3474"/>
      <c r="G125" s="3474"/>
      <c r="H125" s="3474"/>
      <c r="I125" s="3474"/>
      <c r="J125" s="3475"/>
      <c r="K125" s="3279"/>
      <c r="L125" s="158" t="s">
        <v>2538</v>
      </c>
    </row>
    <row r="126" spans="1:12" ht="20.100000000000001" customHeight="1" x14ac:dyDescent="0.25">
      <c r="A126" s="22">
        <v>43187</v>
      </c>
      <c r="B126" s="11" t="s">
        <v>14</v>
      </c>
      <c r="C126" s="3473" t="s">
        <v>243</v>
      </c>
      <c r="D126" s="3474"/>
      <c r="E126" s="3474"/>
      <c r="F126" s="3474"/>
      <c r="G126" s="3474"/>
      <c r="H126" s="3474"/>
      <c r="I126" s="3474"/>
      <c r="J126" s="3475"/>
      <c r="K126" s="3279"/>
      <c r="L126" s="158"/>
    </row>
    <row r="127" spans="1:12" ht="20.100000000000001" customHeight="1" x14ac:dyDescent="0.25">
      <c r="A127" s="22">
        <v>43214</v>
      </c>
      <c r="B127" s="11" t="s">
        <v>12</v>
      </c>
      <c r="C127" s="23">
        <v>195</v>
      </c>
      <c r="D127" s="575">
        <f>+C127*(100-E127)/100</f>
        <v>97.5</v>
      </c>
      <c r="E127" s="23">
        <v>50</v>
      </c>
      <c r="G127" s="23">
        <v>110</v>
      </c>
      <c r="L127" s="158" t="s">
        <v>1623</v>
      </c>
    </row>
    <row r="128" spans="1:12" ht="55.5" customHeight="1" x14ac:dyDescent="0.25">
      <c r="A128" s="22">
        <v>43251</v>
      </c>
      <c r="B128" s="11" t="s">
        <v>14</v>
      </c>
      <c r="C128" s="3473" t="s">
        <v>2604</v>
      </c>
      <c r="D128" s="3474"/>
      <c r="E128" s="3474"/>
      <c r="F128" s="3474"/>
      <c r="G128" s="3474"/>
      <c r="H128" s="3474"/>
      <c r="I128" s="3474"/>
      <c r="J128" s="3475"/>
      <c r="K128" s="3279"/>
      <c r="L128" s="158"/>
    </row>
    <row r="129" spans="1:12" ht="20.100000000000001" customHeight="1" x14ac:dyDescent="0.25">
      <c r="A129" s="1603">
        <v>43263</v>
      </c>
      <c r="B129" s="1604" t="s">
        <v>12</v>
      </c>
      <c r="C129" s="1602">
        <v>190</v>
      </c>
      <c r="D129" s="1602">
        <f>+C129*(100-E129)/100</f>
        <v>95</v>
      </c>
      <c r="E129" s="1605">
        <v>50</v>
      </c>
      <c r="F129" s="1605"/>
      <c r="G129" s="1605">
        <v>105</v>
      </c>
      <c r="H129" s="1605"/>
      <c r="I129" s="1605"/>
      <c r="J129" s="1605"/>
      <c r="K129" s="3281"/>
      <c r="L129" s="32" t="s">
        <v>2621</v>
      </c>
    </row>
    <row r="130" spans="1:12" x14ac:dyDescent="0.25">
      <c r="A130" s="22">
        <v>43276</v>
      </c>
      <c r="B130" s="11" t="s">
        <v>186</v>
      </c>
      <c r="D130" s="575"/>
      <c r="H130" s="23">
        <v>5000</v>
      </c>
      <c r="I130" s="23">
        <v>100</v>
      </c>
      <c r="L130" s="158"/>
    </row>
    <row r="131" spans="1:12" ht="36.75" customHeight="1" x14ac:dyDescent="0.25">
      <c r="A131" s="22">
        <v>43314</v>
      </c>
      <c r="B131" s="11" t="s">
        <v>14</v>
      </c>
      <c r="C131" s="3473" t="s">
        <v>2679</v>
      </c>
      <c r="D131" s="3474"/>
      <c r="E131" s="3474"/>
      <c r="F131" s="3474"/>
      <c r="G131" s="3474"/>
      <c r="H131" s="3474"/>
      <c r="I131" s="3474"/>
      <c r="J131" s="3475"/>
      <c r="K131" s="3279"/>
      <c r="L131" s="1662" t="s">
        <v>2694</v>
      </c>
    </row>
    <row r="132" spans="1:12" ht="44.25" customHeight="1" x14ac:dyDescent="0.25">
      <c r="A132" s="22">
        <v>43315</v>
      </c>
      <c r="B132" s="11" t="s">
        <v>14</v>
      </c>
      <c r="C132" s="3473" t="s">
        <v>2683</v>
      </c>
      <c r="D132" s="3474"/>
      <c r="E132" s="3474"/>
      <c r="F132" s="3474"/>
      <c r="G132" s="3474"/>
      <c r="H132" s="3474"/>
      <c r="I132" s="3474"/>
      <c r="J132" s="3475"/>
      <c r="K132" s="3279"/>
      <c r="L132" s="1662" t="s">
        <v>2684</v>
      </c>
    </row>
    <row r="133" spans="1:12" x14ac:dyDescent="0.25">
      <c r="A133" s="1682">
        <v>43318</v>
      </c>
      <c r="B133" s="319" t="s">
        <v>12</v>
      </c>
      <c r="C133" s="1684">
        <v>75</v>
      </c>
      <c r="D133" s="1684">
        <f>+C133*(100-E133)/100</f>
        <v>37.5</v>
      </c>
      <c r="E133" s="256">
        <v>50</v>
      </c>
      <c r="F133" s="256"/>
      <c r="G133" s="256">
        <v>100</v>
      </c>
      <c r="H133" s="256"/>
      <c r="I133" s="1683"/>
      <c r="J133" s="1683"/>
      <c r="K133" s="3292"/>
      <c r="L133" s="148" t="s">
        <v>2621</v>
      </c>
    </row>
    <row r="134" spans="1:12" x14ac:dyDescent="0.25">
      <c r="A134" s="1676">
        <v>43320</v>
      </c>
      <c r="B134" s="319" t="s">
        <v>186</v>
      </c>
      <c r="C134" s="1677"/>
      <c r="D134" s="1678"/>
      <c r="E134" s="1677"/>
      <c r="F134" s="1677"/>
      <c r="G134" s="1677"/>
      <c r="H134" s="1677">
        <v>4790</v>
      </c>
      <c r="I134" s="1677">
        <v>100</v>
      </c>
      <c r="J134" s="1677"/>
      <c r="K134" s="3292"/>
      <c r="L134" s="148"/>
    </row>
    <row r="135" spans="1:12" x14ac:dyDescent="0.25">
      <c r="A135" s="22">
        <v>43320</v>
      </c>
      <c r="B135" s="268" t="s">
        <v>33</v>
      </c>
      <c r="C135" s="3666" t="s">
        <v>2700</v>
      </c>
      <c r="D135" s="3667"/>
      <c r="E135" s="3667"/>
      <c r="F135" s="3667"/>
      <c r="G135" s="3667"/>
      <c r="H135" s="3667"/>
      <c r="I135" s="3667"/>
      <c r="J135" s="3668"/>
      <c r="K135" s="3294"/>
      <c r="L135" s="158"/>
    </row>
    <row r="136" spans="1:12" x14ac:dyDescent="0.25">
      <c r="A136" s="59">
        <v>43334</v>
      </c>
      <c r="B136" s="483" t="s">
        <v>12</v>
      </c>
      <c r="C136" s="133">
        <v>110</v>
      </c>
      <c r="D136" s="1749">
        <f>+C136*(100-E136)/100</f>
        <v>55</v>
      </c>
      <c r="E136" s="133">
        <v>50</v>
      </c>
      <c r="F136" s="133"/>
      <c r="G136" s="133">
        <v>100</v>
      </c>
      <c r="H136" s="133"/>
      <c r="I136" s="133"/>
      <c r="J136" s="133"/>
      <c r="K136" s="3293"/>
      <c r="L136" s="126" t="s">
        <v>2621</v>
      </c>
    </row>
    <row r="137" spans="1:12" ht="20.100000000000001" customHeight="1" x14ac:dyDescent="0.25">
      <c r="A137" s="1709">
        <v>43362</v>
      </c>
      <c r="B137" s="1710" t="s">
        <v>186</v>
      </c>
      <c r="C137" s="1711"/>
      <c r="D137" s="1708"/>
      <c r="E137" s="1711"/>
      <c r="F137" s="1711"/>
      <c r="G137" s="1711"/>
      <c r="H137" s="1711">
        <v>4830</v>
      </c>
      <c r="I137" s="1711">
        <v>100</v>
      </c>
      <c r="J137" s="1711"/>
      <c r="K137" s="3281"/>
    </row>
    <row r="138" spans="1:12" x14ac:dyDescent="0.25">
      <c r="A138" s="1713">
        <v>43364</v>
      </c>
      <c r="B138" s="1714" t="s">
        <v>186</v>
      </c>
      <c r="C138" s="1715"/>
      <c r="D138" s="1712"/>
      <c r="E138" s="1715"/>
      <c r="F138" s="1715"/>
      <c r="G138" s="1715"/>
      <c r="H138" s="1715">
        <v>4850</v>
      </c>
      <c r="I138" s="1715">
        <v>100</v>
      </c>
      <c r="J138" s="1715"/>
      <c r="K138" s="3281"/>
      <c r="L138" s="32" t="s">
        <v>2764</v>
      </c>
    </row>
    <row r="139" spans="1:12" ht="36" customHeight="1" x14ac:dyDescent="0.25">
      <c r="A139" s="22">
        <v>43395</v>
      </c>
      <c r="B139" s="268" t="s">
        <v>14</v>
      </c>
      <c r="C139" s="3456" t="s">
        <v>2785</v>
      </c>
      <c r="D139" s="3457"/>
      <c r="E139" s="3457"/>
      <c r="F139" s="3457"/>
      <c r="G139" s="3457"/>
      <c r="H139" s="3457"/>
      <c r="I139" s="3457"/>
      <c r="J139" s="3458"/>
      <c r="K139" s="3278"/>
      <c r="L139" s="1662" t="s">
        <v>2786</v>
      </c>
    </row>
    <row r="140" spans="1:12" ht="71.25" customHeight="1" x14ac:dyDescent="0.25">
      <c r="A140" s="1254">
        <v>43397</v>
      </c>
      <c r="B140" s="1368" t="s">
        <v>31</v>
      </c>
      <c r="C140" s="3583" t="s">
        <v>2811</v>
      </c>
      <c r="D140" s="3584"/>
      <c r="E140" s="3584"/>
      <c r="F140" s="3584"/>
      <c r="G140" s="3584"/>
      <c r="H140" s="3584"/>
      <c r="I140" s="3584"/>
      <c r="J140" s="3585"/>
      <c r="K140" s="3291"/>
      <c r="L140" s="1586" t="s">
        <v>2066</v>
      </c>
    </row>
    <row r="141" spans="1:12" x14ac:dyDescent="0.25">
      <c r="A141" s="3459">
        <v>43402</v>
      </c>
      <c r="B141" s="268" t="s">
        <v>12</v>
      </c>
      <c r="C141" s="1781">
        <v>280</v>
      </c>
      <c r="D141" s="1776">
        <f>+C141*(100-E141)/100</f>
        <v>140</v>
      </c>
      <c r="E141" s="1781">
        <v>50</v>
      </c>
      <c r="F141" s="1781"/>
      <c r="G141" s="1781">
        <v>105</v>
      </c>
      <c r="H141" s="1781"/>
      <c r="I141" s="1781"/>
      <c r="J141" s="1781"/>
      <c r="K141" s="3281"/>
      <c r="L141" s="158" t="s">
        <v>2655</v>
      </c>
    </row>
    <row r="142" spans="1:12" x14ac:dyDescent="0.25">
      <c r="A142" s="3460"/>
      <c r="B142" s="268" t="s">
        <v>186</v>
      </c>
      <c r="C142" s="1781"/>
      <c r="D142" s="1776"/>
      <c r="E142" s="1781"/>
      <c r="F142" s="1781"/>
      <c r="G142" s="1781"/>
      <c r="H142" s="1781">
        <v>5230</v>
      </c>
      <c r="I142" s="1781">
        <v>100</v>
      </c>
      <c r="J142" s="1781"/>
      <c r="K142" s="3281"/>
      <c r="L142" s="158"/>
    </row>
    <row r="143" spans="1:12" x14ac:dyDescent="0.25">
      <c r="A143" s="22">
        <v>43408</v>
      </c>
      <c r="B143" s="268" t="s">
        <v>186</v>
      </c>
      <c r="C143" s="1781"/>
      <c r="D143" s="1776"/>
      <c r="E143" s="1781"/>
      <c r="F143" s="1781"/>
      <c r="G143" s="1781"/>
      <c r="H143" s="1781">
        <v>5230</v>
      </c>
      <c r="I143" s="1781">
        <v>100</v>
      </c>
      <c r="J143" s="1781"/>
      <c r="K143" s="3281"/>
      <c r="L143" s="393" t="s">
        <v>40</v>
      </c>
    </row>
    <row r="144" spans="1:12" ht="16.5" thickBot="1" x14ac:dyDescent="0.3">
      <c r="A144" s="33">
        <v>43465</v>
      </c>
      <c r="B144" s="320" t="s">
        <v>12</v>
      </c>
      <c r="C144" s="1814">
        <v>285</v>
      </c>
      <c r="D144" s="1812">
        <f>+C144*(100-E144)/100</f>
        <v>156.75</v>
      </c>
      <c r="E144" s="1814">
        <v>45</v>
      </c>
      <c r="F144" s="1814"/>
      <c r="G144" s="1814">
        <v>100</v>
      </c>
      <c r="H144" s="1814"/>
      <c r="I144" s="1814"/>
      <c r="J144" s="1814"/>
      <c r="K144" s="3298"/>
      <c r="L144" s="3104" t="s">
        <v>2901</v>
      </c>
    </row>
    <row r="145" spans="1:12" ht="16.5" thickTop="1" x14ac:dyDescent="0.25">
      <c r="A145" s="1811">
        <v>43466</v>
      </c>
      <c r="B145" s="321" t="s">
        <v>14</v>
      </c>
      <c r="C145" s="4004" t="s">
        <v>2905</v>
      </c>
      <c r="D145" s="4005"/>
      <c r="E145" s="4005"/>
      <c r="F145" s="4005"/>
      <c r="G145" s="4005"/>
      <c r="H145" s="4005"/>
      <c r="I145" s="4005"/>
      <c r="J145" s="4006"/>
      <c r="K145" s="3300"/>
      <c r="L145" s="3159"/>
    </row>
    <row r="146" spans="1:12" x14ac:dyDescent="0.25">
      <c r="A146" s="22">
        <v>43489</v>
      </c>
      <c r="B146" s="268" t="s">
        <v>12</v>
      </c>
      <c r="C146" s="1781">
        <v>265</v>
      </c>
      <c r="D146" s="1776">
        <f>+C146*(100-E146)/100</f>
        <v>145.75</v>
      </c>
      <c r="E146" s="1781">
        <v>45</v>
      </c>
      <c r="F146" s="1781"/>
      <c r="G146" s="1781">
        <v>123</v>
      </c>
      <c r="H146" s="1781"/>
      <c r="I146" s="1781"/>
      <c r="J146" s="1781"/>
      <c r="K146" s="3281"/>
      <c r="L146" s="158" t="s">
        <v>2655</v>
      </c>
    </row>
    <row r="147" spans="1:12" x14ac:dyDescent="0.25">
      <c r="A147" s="22">
        <v>43574</v>
      </c>
      <c r="B147" s="268" t="s">
        <v>186</v>
      </c>
      <c r="C147" s="1781"/>
      <c r="D147" s="1776"/>
      <c r="E147" s="1781"/>
      <c r="F147" s="1781"/>
      <c r="G147" s="1781"/>
      <c r="H147" s="1781">
        <v>5410</v>
      </c>
      <c r="I147" s="1781">
        <v>95</v>
      </c>
      <c r="J147" s="1781"/>
      <c r="K147" s="3281"/>
      <c r="L147" s="158" t="s">
        <v>3012</v>
      </c>
    </row>
    <row r="148" spans="1:12" ht="35.25" customHeight="1" x14ac:dyDescent="0.25">
      <c r="A148" s="22">
        <v>43582</v>
      </c>
      <c r="B148" s="268" t="s">
        <v>14</v>
      </c>
      <c r="C148" s="3473" t="s">
        <v>3040</v>
      </c>
      <c r="D148" s="3474"/>
      <c r="E148" s="3474"/>
      <c r="F148" s="3474"/>
      <c r="G148" s="3474"/>
      <c r="H148" s="3474"/>
      <c r="I148" s="3474"/>
      <c r="J148" s="3475"/>
      <c r="K148" s="3279"/>
      <c r="L148" s="158"/>
    </row>
    <row r="149" spans="1:12" ht="51.75" customHeight="1" x14ac:dyDescent="0.25">
      <c r="A149" s="22">
        <v>43624</v>
      </c>
      <c r="B149" s="268" t="s">
        <v>14</v>
      </c>
      <c r="C149" s="3614" t="s">
        <v>3072</v>
      </c>
      <c r="D149" s="3733"/>
      <c r="E149" s="3733"/>
      <c r="F149" s="3733"/>
      <c r="G149" s="3733"/>
      <c r="H149" s="3733"/>
      <c r="I149" s="3733"/>
      <c r="J149" s="3615"/>
      <c r="K149" s="3297"/>
      <c r="L149" s="158"/>
    </row>
    <row r="150" spans="1:12" ht="88.5" customHeight="1" x14ac:dyDescent="0.25">
      <c r="A150" s="1254">
        <v>43626</v>
      </c>
      <c r="B150" s="1368" t="s">
        <v>31</v>
      </c>
      <c r="C150" s="3583" t="s">
        <v>3623</v>
      </c>
      <c r="D150" s="3584" t="e">
        <f>+C150*(100-E150)/100</f>
        <v>#VALUE!</v>
      </c>
      <c r="E150" s="3584"/>
      <c r="F150" s="3584"/>
      <c r="G150" s="3584"/>
      <c r="H150" s="3584"/>
      <c r="I150" s="3584"/>
      <c r="J150" s="3585"/>
      <c r="K150" s="3291"/>
      <c r="L150" s="1586" t="s">
        <v>2066</v>
      </c>
    </row>
    <row r="151" spans="1:12" x14ac:dyDescent="0.25">
      <c r="A151" s="22">
        <v>43632</v>
      </c>
      <c r="B151" s="268" t="s">
        <v>14</v>
      </c>
      <c r="C151" s="3473" t="s">
        <v>546</v>
      </c>
      <c r="D151" s="3474"/>
      <c r="E151" s="3474"/>
      <c r="F151" s="3474"/>
      <c r="G151" s="3474"/>
      <c r="H151" s="3474"/>
      <c r="I151" s="3474"/>
      <c r="J151" s="3475"/>
      <c r="K151" s="3279"/>
      <c r="L151" s="158"/>
    </row>
    <row r="152" spans="1:12" x14ac:dyDescent="0.25">
      <c r="A152" s="22">
        <v>43633</v>
      </c>
      <c r="B152" s="268" t="s">
        <v>14</v>
      </c>
      <c r="C152" s="3473" t="s">
        <v>15</v>
      </c>
      <c r="D152" s="3474"/>
      <c r="E152" s="3474"/>
      <c r="F152" s="3474"/>
      <c r="G152" s="3474"/>
      <c r="H152" s="3474"/>
      <c r="I152" s="3474"/>
      <c r="J152" s="3475"/>
      <c r="K152" s="3279"/>
      <c r="L152" s="158"/>
    </row>
    <row r="153" spans="1:12" x14ac:dyDescent="0.25">
      <c r="A153" s="22">
        <v>43644</v>
      </c>
      <c r="B153" s="268" t="s">
        <v>12</v>
      </c>
      <c r="C153" s="1781">
        <v>230</v>
      </c>
      <c r="D153" s="1919">
        <f>+C153*(100-E153)/100</f>
        <v>115</v>
      </c>
      <c r="E153" s="1781">
        <v>50</v>
      </c>
      <c r="F153" s="1781"/>
      <c r="G153" s="1781">
        <v>100</v>
      </c>
      <c r="H153" s="1781"/>
      <c r="I153" s="1781"/>
      <c r="J153" s="1781"/>
      <c r="K153" s="3281"/>
      <c r="L153" s="393" t="s">
        <v>2655</v>
      </c>
    </row>
    <row r="154" spans="1:12" x14ac:dyDescent="0.25">
      <c r="A154" s="22">
        <v>43719</v>
      </c>
      <c r="B154" s="268" t="s">
        <v>186</v>
      </c>
      <c r="C154" s="1781"/>
      <c r="D154" s="1919"/>
      <c r="E154" s="1781"/>
      <c r="F154" s="1781"/>
      <c r="G154" s="1781"/>
      <c r="H154" s="1781">
        <v>5530</v>
      </c>
      <c r="I154" s="1781">
        <v>100</v>
      </c>
      <c r="J154" s="1781"/>
      <c r="K154" s="3281"/>
      <c r="L154" s="393" t="s">
        <v>40</v>
      </c>
    </row>
    <row r="155" spans="1:12" x14ac:dyDescent="0.25">
      <c r="A155" s="2180">
        <v>43800</v>
      </c>
      <c r="B155" s="319" t="s">
        <v>12</v>
      </c>
      <c r="C155" s="256">
        <v>180</v>
      </c>
      <c r="D155" s="2181">
        <f>+C155*(100-E155)/100</f>
        <v>90</v>
      </c>
      <c r="E155" s="256">
        <v>50</v>
      </c>
      <c r="F155" s="256" t="s">
        <v>159</v>
      </c>
      <c r="G155" s="256">
        <v>120</v>
      </c>
      <c r="H155" s="256"/>
      <c r="I155" s="256"/>
      <c r="J155" s="256"/>
      <c r="K155" s="3295"/>
      <c r="L155" s="358" t="s">
        <v>3297</v>
      </c>
    </row>
    <row r="156" spans="1:12" x14ac:dyDescent="0.25">
      <c r="A156" s="22">
        <v>43801</v>
      </c>
      <c r="B156" s="268" t="s">
        <v>186</v>
      </c>
      <c r="C156" s="1781"/>
      <c r="D156" s="1919"/>
      <c r="E156" s="1781"/>
      <c r="F156" s="1781"/>
      <c r="G156" s="1781"/>
      <c r="H156" s="1781">
        <v>5405</v>
      </c>
      <c r="I156" s="1781">
        <v>75</v>
      </c>
      <c r="J156" s="1781"/>
      <c r="K156" s="3281"/>
      <c r="L156" s="158"/>
    </row>
    <row r="157" spans="1:12" x14ac:dyDescent="0.25">
      <c r="A157" s="2214">
        <v>43827</v>
      </c>
      <c r="B157" s="319" t="s">
        <v>12</v>
      </c>
      <c r="C157" s="256">
        <v>110</v>
      </c>
      <c r="D157" s="2215">
        <f>+C157*(100-E157)/100</f>
        <v>55</v>
      </c>
      <c r="E157" s="256">
        <v>50</v>
      </c>
      <c r="F157" s="256" t="s">
        <v>159</v>
      </c>
      <c r="G157" s="256">
        <v>120</v>
      </c>
      <c r="H157" s="256"/>
      <c r="I157" s="256"/>
      <c r="J157" s="256"/>
      <c r="K157" s="3295"/>
      <c r="L157" s="358" t="s">
        <v>3363</v>
      </c>
    </row>
    <row r="158" spans="1:12" x14ac:dyDescent="0.25">
      <c r="A158" s="22">
        <v>43828</v>
      </c>
      <c r="B158" s="268" t="s">
        <v>186</v>
      </c>
      <c r="C158" s="1781"/>
      <c r="D158" s="1919"/>
      <c r="E158" s="1781"/>
      <c r="F158" s="1781"/>
      <c r="G158" s="1781"/>
      <c r="H158" s="1781">
        <v>5385</v>
      </c>
      <c r="I158" s="1781">
        <v>100</v>
      </c>
      <c r="J158" s="1781"/>
      <c r="K158" s="3281"/>
      <c r="L158" s="393" t="s">
        <v>40</v>
      </c>
    </row>
    <row r="159" spans="1:12" x14ac:dyDescent="0.25">
      <c r="A159" s="22">
        <v>43870</v>
      </c>
      <c r="B159" s="268" t="s">
        <v>12</v>
      </c>
      <c r="C159" s="1781">
        <v>210</v>
      </c>
      <c r="D159" s="1919">
        <f>+C159*(100-E159)/100</f>
        <v>105</v>
      </c>
      <c r="E159" s="1781">
        <v>50</v>
      </c>
      <c r="F159" s="1781" t="s">
        <v>159</v>
      </c>
      <c r="G159" s="1781">
        <v>140</v>
      </c>
      <c r="H159" s="1781"/>
      <c r="I159" s="1781"/>
      <c r="J159" s="1781"/>
      <c r="K159" s="3281"/>
      <c r="L159" s="393" t="s">
        <v>2655</v>
      </c>
    </row>
    <row r="160" spans="1:12" x14ac:dyDescent="0.25">
      <c r="A160" s="2303">
        <v>43908</v>
      </c>
      <c r="B160" s="268" t="s">
        <v>186</v>
      </c>
      <c r="C160" s="1781"/>
      <c r="D160" s="1919"/>
      <c r="E160" s="1781"/>
      <c r="F160" s="1781"/>
      <c r="G160" s="1781"/>
      <c r="H160" s="1781">
        <v>5535</v>
      </c>
      <c r="I160" s="1781">
        <v>91</v>
      </c>
      <c r="J160" s="1781"/>
      <c r="K160" s="3281"/>
      <c r="L160" s="393" t="s">
        <v>3506</v>
      </c>
    </row>
    <row r="161" spans="1:12" x14ac:dyDescent="0.25">
      <c r="A161" s="2410">
        <v>43920</v>
      </c>
      <c r="B161" s="2314" t="s">
        <v>4</v>
      </c>
      <c r="C161" s="2317"/>
      <c r="D161" s="2307"/>
      <c r="E161" s="2311">
        <v>50</v>
      </c>
      <c r="F161" s="2317"/>
      <c r="G161" s="2317"/>
      <c r="H161" s="2317"/>
      <c r="I161" s="2317"/>
      <c r="J161" s="2317"/>
      <c r="K161" s="2719"/>
      <c r="L161" s="2332"/>
    </row>
    <row r="162" spans="1:12" ht="18" customHeight="1" x14ac:dyDescent="0.25">
      <c r="A162" s="2410">
        <v>43951</v>
      </c>
      <c r="B162" s="2314" t="s">
        <v>4</v>
      </c>
      <c r="C162" s="2317"/>
      <c r="D162" s="2307"/>
      <c r="E162" s="2311">
        <v>50</v>
      </c>
      <c r="F162" s="2317"/>
      <c r="G162" s="2317"/>
      <c r="H162" s="2317"/>
      <c r="I162" s="2317"/>
      <c r="J162" s="2317"/>
      <c r="K162" s="2719"/>
      <c r="L162" s="2332"/>
    </row>
    <row r="163" spans="1:12" ht="58.5" customHeight="1" x14ac:dyDescent="0.25">
      <c r="A163" s="2347">
        <v>43960</v>
      </c>
      <c r="B163" s="268" t="s">
        <v>14</v>
      </c>
      <c r="C163" s="3473" t="s">
        <v>3676</v>
      </c>
      <c r="D163" s="3474"/>
      <c r="E163" s="3474"/>
      <c r="F163" s="3474"/>
      <c r="G163" s="3474"/>
      <c r="H163" s="3474"/>
      <c r="I163" s="3474"/>
      <c r="J163" s="3475"/>
      <c r="K163" s="3279"/>
      <c r="L163" s="393"/>
    </row>
    <row r="164" spans="1:12" ht="21" customHeight="1" x14ac:dyDescent="0.25">
      <c r="A164" s="2410">
        <v>43981</v>
      </c>
      <c r="B164" s="2314" t="s">
        <v>4</v>
      </c>
      <c r="C164" s="2317"/>
      <c r="D164" s="2307"/>
      <c r="E164" s="2311">
        <v>50</v>
      </c>
      <c r="F164" s="2317"/>
      <c r="G164" s="2317"/>
      <c r="H164" s="2317"/>
      <c r="I164" s="2317"/>
      <c r="J164" s="2317"/>
      <c r="K164" s="2719"/>
      <c r="L164" s="2332"/>
    </row>
    <row r="165" spans="1:12" ht="56.25" customHeight="1" x14ac:dyDescent="0.25">
      <c r="A165" s="1254">
        <v>43986</v>
      </c>
      <c r="B165" s="1368" t="s">
        <v>31</v>
      </c>
      <c r="C165" s="3583" t="s">
        <v>3677</v>
      </c>
      <c r="D165" s="3584"/>
      <c r="E165" s="3584"/>
      <c r="F165" s="3584"/>
      <c r="G165" s="3584"/>
      <c r="H165" s="3584"/>
      <c r="I165" s="3584"/>
      <c r="J165" s="3585"/>
      <c r="K165" s="3291"/>
      <c r="L165" s="2150" t="s">
        <v>2066</v>
      </c>
    </row>
    <row r="166" spans="1:12" x14ac:dyDescent="0.25">
      <c r="A166" s="2303">
        <v>43996</v>
      </c>
      <c r="B166" s="268" t="s">
        <v>12</v>
      </c>
      <c r="C166" s="2375">
        <v>185</v>
      </c>
      <c r="D166" s="2228">
        <f>+C166*(100-E166)/100</f>
        <v>120.25</v>
      </c>
      <c r="E166" s="2304">
        <v>35</v>
      </c>
      <c r="F166" s="23" t="s">
        <v>159</v>
      </c>
      <c r="G166" s="23">
        <v>120</v>
      </c>
      <c r="L166" s="393" t="s">
        <v>22</v>
      </c>
    </row>
    <row r="167" spans="1:12" x14ac:dyDescent="0.25">
      <c r="A167" s="2410">
        <v>44012</v>
      </c>
      <c r="B167" s="2314" t="s">
        <v>4</v>
      </c>
      <c r="C167" s="2317"/>
      <c r="D167" s="2307"/>
      <c r="E167" s="2311">
        <v>40</v>
      </c>
      <c r="F167" s="2317"/>
      <c r="G167" s="2317"/>
      <c r="H167" s="2317"/>
      <c r="I167" s="2317"/>
      <c r="J167" s="2317"/>
      <c r="K167" s="2719"/>
      <c r="L167" s="2332"/>
    </row>
    <row r="168" spans="1:12" x14ac:dyDescent="0.25">
      <c r="A168" s="2303">
        <v>44039</v>
      </c>
      <c r="B168" s="268" t="s">
        <v>12</v>
      </c>
      <c r="C168" s="23">
        <v>160</v>
      </c>
      <c r="D168" s="2228">
        <f>+C168*(100-E168)/100</f>
        <v>96</v>
      </c>
      <c r="E168" s="2304">
        <v>40</v>
      </c>
      <c r="F168" s="23" t="s">
        <v>159</v>
      </c>
      <c r="G168" s="23">
        <v>130</v>
      </c>
      <c r="L168" s="393" t="s">
        <v>2655</v>
      </c>
    </row>
    <row r="169" spans="1:12" x14ac:dyDescent="0.25">
      <c r="A169" s="2410">
        <v>44042</v>
      </c>
      <c r="B169" s="2314" t="s">
        <v>4</v>
      </c>
      <c r="C169" s="2317"/>
      <c r="D169" s="2307"/>
      <c r="E169" s="2311">
        <v>40</v>
      </c>
      <c r="F169" s="2317"/>
      <c r="G169" s="2317"/>
      <c r="H169" s="2317"/>
      <c r="I169" s="2317"/>
      <c r="J169" s="2317"/>
      <c r="K169" s="2719"/>
      <c r="L169" s="2332"/>
    </row>
    <row r="170" spans="1:12" x14ac:dyDescent="0.25">
      <c r="A170" s="2303">
        <v>44048</v>
      </c>
      <c r="B170" s="268" t="s">
        <v>186</v>
      </c>
      <c r="D170" s="2228" t="s">
        <v>301</v>
      </c>
      <c r="E170" s="2304"/>
      <c r="H170" s="23">
        <v>5370</v>
      </c>
      <c r="I170" s="23">
        <v>100</v>
      </c>
      <c r="J170" s="2433"/>
      <c r="L170" s="393" t="s">
        <v>3310</v>
      </c>
    </row>
    <row r="171" spans="1:12" x14ac:dyDescent="0.25">
      <c r="A171" s="2410">
        <v>44073</v>
      </c>
      <c r="B171" s="2314" t="s">
        <v>4</v>
      </c>
      <c r="C171" s="2317"/>
      <c r="D171" s="2307"/>
      <c r="E171" s="2311">
        <v>40</v>
      </c>
      <c r="F171" s="2317"/>
      <c r="G171" s="2317"/>
      <c r="H171" s="2317"/>
      <c r="I171" s="2317"/>
      <c r="J171" s="2317"/>
      <c r="K171" s="2719"/>
      <c r="L171" s="2332"/>
    </row>
    <row r="172" spans="1:12" x14ac:dyDescent="0.25">
      <c r="A172" s="2410">
        <v>44104</v>
      </c>
      <c r="B172" s="2314" t="s">
        <v>4</v>
      </c>
      <c r="C172" s="2317"/>
      <c r="D172" s="2307"/>
      <c r="E172" s="2311">
        <v>40</v>
      </c>
      <c r="F172" s="2317"/>
      <c r="G172" s="2317"/>
      <c r="H172" s="2317"/>
      <c r="I172" s="2317"/>
      <c r="J172" s="2317"/>
      <c r="K172" s="2719"/>
      <c r="L172" s="2332"/>
    </row>
    <row r="173" spans="1:12" x14ac:dyDescent="0.25">
      <c r="A173" s="2303">
        <v>44131</v>
      </c>
      <c r="B173" s="268" t="s">
        <v>14</v>
      </c>
      <c r="C173" s="3473" t="s">
        <v>15</v>
      </c>
      <c r="D173" s="3474"/>
      <c r="E173" s="3474"/>
      <c r="F173" s="3474"/>
      <c r="G173" s="3474"/>
      <c r="H173" s="3474"/>
      <c r="I173" s="3474"/>
      <c r="J173" s="3474"/>
      <c r="K173" s="3475"/>
      <c r="L173" s="393"/>
    </row>
    <row r="174" spans="1:12" x14ac:dyDescent="0.25">
      <c r="A174" s="2410">
        <v>44134</v>
      </c>
      <c r="B174" s="2314" t="s">
        <v>4</v>
      </c>
      <c r="C174" s="2317"/>
      <c r="D174" s="2307"/>
      <c r="E174" s="2311">
        <v>45</v>
      </c>
      <c r="F174" s="2317"/>
      <c r="G174" s="2317"/>
      <c r="H174" s="2317"/>
      <c r="I174" s="2317"/>
      <c r="J174" s="2317"/>
      <c r="K174" s="2719"/>
      <c r="L174" s="2332"/>
    </row>
    <row r="175" spans="1:12" x14ac:dyDescent="0.25">
      <c r="A175" s="2410">
        <v>44165</v>
      </c>
      <c r="B175" s="2314" t="s">
        <v>4</v>
      </c>
      <c r="C175" s="2317"/>
      <c r="D175" s="2307"/>
      <c r="E175" s="2311">
        <v>45</v>
      </c>
      <c r="F175" s="2317"/>
      <c r="G175" s="2317"/>
      <c r="H175" s="2317"/>
      <c r="I175" s="2317"/>
      <c r="J175" s="2317"/>
      <c r="K175" s="2719"/>
      <c r="L175" s="2332"/>
    </row>
    <row r="176" spans="1:12" x14ac:dyDescent="0.25">
      <c r="A176" s="2303">
        <v>44185</v>
      </c>
      <c r="B176" s="268" t="s">
        <v>186</v>
      </c>
      <c r="D176" s="2228" t="s">
        <v>301</v>
      </c>
      <c r="E176" s="2304"/>
      <c r="H176" s="23">
        <v>5370</v>
      </c>
      <c r="I176" s="23">
        <v>100</v>
      </c>
      <c r="L176" s="393"/>
    </row>
    <row r="177" spans="1:12" x14ac:dyDescent="0.25">
      <c r="A177" s="3019">
        <v>44194</v>
      </c>
      <c r="B177" s="319" t="s">
        <v>12</v>
      </c>
      <c r="C177" s="3020">
        <v>215</v>
      </c>
      <c r="D177" s="3022">
        <f>+C177-(E177/100*C177)</f>
        <v>118.25</v>
      </c>
      <c r="E177" s="256">
        <v>45</v>
      </c>
      <c r="F177" s="3020" t="s">
        <v>159</v>
      </c>
      <c r="G177" s="3020">
        <v>125</v>
      </c>
      <c r="H177" s="3020"/>
      <c r="I177" s="3020"/>
      <c r="J177" s="3020"/>
      <c r="K177" s="3292"/>
      <c r="L177" s="358" t="s">
        <v>4114</v>
      </c>
    </row>
    <row r="178" spans="1:12" x14ac:dyDescent="0.25">
      <c r="A178" s="2410">
        <v>44195</v>
      </c>
      <c r="B178" s="2314" t="s">
        <v>4</v>
      </c>
      <c r="C178" s="2317"/>
      <c r="D178" s="2307"/>
      <c r="E178" s="2311">
        <v>45</v>
      </c>
      <c r="F178" s="2317"/>
      <c r="G178" s="2317"/>
      <c r="H178" s="2317"/>
      <c r="I178" s="2317"/>
      <c r="J178" s="2317"/>
      <c r="K178" s="2719"/>
      <c r="L178" s="2332"/>
    </row>
    <row r="179" spans="1:12" x14ac:dyDescent="0.25">
      <c r="A179" s="2303">
        <v>44218</v>
      </c>
      <c r="B179" s="268" t="s">
        <v>186</v>
      </c>
      <c r="D179" s="2883">
        <f>+C179*(100-E179)/100</f>
        <v>0</v>
      </c>
      <c r="E179" s="2304"/>
      <c r="H179" s="3051">
        <v>5375</v>
      </c>
      <c r="I179" s="3051">
        <v>100</v>
      </c>
      <c r="L179" s="393" t="s">
        <v>4205</v>
      </c>
    </row>
    <row r="180" spans="1:12" x14ac:dyDescent="0.25">
      <c r="A180" s="2410">
        <v>44226</v>
      </c>
      <c r="B180" s="2314" t="s">
        <v>4</v>
      </c>
      <c r="C180" s="2317"/>
      <c r="D180" s="2307"/>
      <c r="E180" s="2311">
        <v>50</v>
      </c>
      <c r="F180" s="2317"/>
      <c r="G180" s="2317"/>
      <c r="H180" s="2317"/>
      <c r="I180" s="2317"/>
      <c r="J180" s="2317"/>
      <c r="K180" s="2719"/>
      <c r="L180" s="2332"/>
    </row>
    <row r="181" spans="1:12" x14ac:dyDescent="0.25">
      <c r="A181" s="2410">
        <v>44255</v>
      </c>
      <c r="B181" s="2314" t="s">
        <v>4</v>
      </c>
      <c r="C181" s="2317"/>
      <c r="D181" s="2307"/>
      <c r="E181" s="2311">
        <v>50</v>
      </c>
      <c r="F181" s="2317"/>
      <c r="G181" s="2317"/>
      <c r="H181" s="2317"/>
      <c r="I181" s="2317"/>
      <c r="J181" s="2317"/>
      <c r="K181" s="2719"/>
      <c r="L181" s="2332"/>
    </row>
    <row r="182" spans="1:12" x14ac:dyDescent="0.25">
      <c r="A182" s="3266">
        <v>44264</v>
      </c>
      <c r="B182" s="268" t="s">
        <v>12</v>
      </c>
      <c r="C182" s="23">
        <v>175</v>
      </c>
      <c r="D182" s="2883">
        <f>+C182*(100-E182)/100</f>
        <v>87.5</v>
      </c>
      <c r="E182" s="2304">
        <v>50</v>
      </c>
      <c r="F182" s="23" t="s">
        <v>159</v>
      </c>
      <c r="G182" s="23">
        <v>110</v>
      </c>
      <c r="L182" s="32" t="s">
        <v>2655</v>
      </c>
    </row>
    <row r="183" spans="1:12" x14ac:dyDescent="0.25">
      <c r="A183" s="3266">
        <v>44281</v>
      </c>
      <c r="B183" s="268" t="s">
        <v>14</v>
      </c>
      <c r="C183" s="3445" t="s">
        <v>231</v>
      </c>
      <c r="D183" s="3446"/>
      <c r="E183" s="3446"/>
      <c r="F183" s="3446"/>
      <c r="G183" s="3446"/>
      <c r="H183" s="3446"/>
      <c r="I183" s="3446"/>
      <c r="J183" s="3447"/>
    </row>
    <row r="184" spans="1:12" x14ac:dyDescent="0.25">
      <c r="A184" s="3267">
        <v>44285</v>
      </c>
      <c r="B184" s="2314" t="s">
        <v>4</v>
      </c>
      <c r="C184" s="2317"/>
      <c r="D184" s="2307"/>
      <c r="E184" s="2311">
        <v>50</v>
      </c>
      <c r="F184" s="2317"/>
      <c r="G184" s="2317"/>
      <c r="H184" s="2317"/>
      <c r="I184" s="2317"/>
      <c r="J184" s="2317"/>
      <c r="K184" s="2719"/>
      <c r="L184" s="2332"/>
    </row>
    <row r="185" spans="1:12" x14ac:dyDescent="0.25">
      <c r="A185" s="3268">
        <v>44324</v>
      </c>
      <c r="B185" s="268" t="s">
        <v>12</v>
      </c>
      <c r="C185" s="110">
        <v>195</v>
      </c>
      <c r="D185" s="3173">
        <v>97.5</v>
      </c>
      <c r="E185" s="110">
        <v>50</v>
      </c>
      <c r="F185" s="110" t="s">
        <v>159</v>
      </c>
      <c r="G185" s="110">
        <v>120</v>
      </c>
      <c r="L185" s="32" t="s">
        <v>22</v>
      </c>
    </row>
    <row r="186" spans="1:12" x14ac:dyDescent="0.25">
      <c r="A186" s="3269">
        <v>44345</v>
      </c>
      <c r="B186" s="319" t="s">
        <v>186</v>
      </c>
      <c r="C186" s="3207"/>
      <c r="D186" s="3208" t="s">
        <v>301</v>
      </c>
      <c r="E186" s="3207"/>
      <c r="F186" s="3207"/>
      <c r="G186" s="3207"/>
      <c r="H186" s="3207">
        <v>4945</v>
      </c>
      <c r="I186" s="3207">
        <v>100</v>
      </c>
      <c r="J186" s="3207"/>
      <c r="K186" s="3292"/>
      <c r="L186" s="70" t="s">
        <v>40</v>
      </c>
    </row>
    <row r="187" spans="1:12" x14ac:dyDescent="0.25">
      <c r="A187" s="3268">
        <v>44353</v>
      </c>
      <c r="B187" s="268" t="s">
        <v>14</v>
      </c>
      <c r="C187" s="3473" t="s">
        <v>231</v>
      </c>
      <c r="D187" s="3474"/>
      <c r="E187" s="3474"/>
      <c r="F187" s="3474"/>
      <c r="G187" s="3474"/>
      <c r="H187" s="3474"/>
      <c r="I187" s="3474"/>
      <c r="J187" s="3475"/>
    </row>
    <row r="188" spans="1:12" x14ac:dyDescent="0.25">
      <c r="A188" s="3268">
        <v>44362</v>
      </c>
      <c r="B188" s="268" t="s">
        <v>186</v>
      </c>
      <c r="D188" s="3129"/>
      <c r="H188" s="23">
        <v>4785</v>
      </c>
      <c r="I188" s="23">
        <v>98</v>
      </c>
      <c r="L188" s="32" t="s">
        <v>40</v>
      </c>
    </row>
    <row r="189" spans="1:12" x14ac:dyDescent="0.25">
      <c r="A189" s="3268">
        <v>44371</v>
      </c>
      <c r="B189" s="268" t="s">
        <v>186</v>
      </c>
      <c r="D189" s="3129" t="s">
        <v>301</v>
      </c>
      <c r="H189" s="23">
        <v>4840</v>
      </c>
      <c r="I189" s="23">
        <v>93</v>
      </c>
    </row>
    <row r="190" spans="1:12" x14ac:dyDescent="0.25">
      <c r="A190" s="3268">
        <v>44377</v>
      </c>
      <c r="B190" s="268" t="s">
        <v>12</v>
      </c>
      <c r="C190" s="23">
        <v>185</v>
      </c>
      <c r="D190" s="3129">
        <f t="shared" ref="D190:D203" si="1">+C190*(100-E190)/100</f>
        <v>92.5</v>
      </c>
      <c r="E190" s="23">
        <v>50</v>
      </c>
      <c r="F190" s="23" t="s">
        <v>159</v>
      </c>
      <c r="G190" s="23">
        <v>100</v>
      </c>
      <c r="L190" s="32" t="s">
        <v>22</v>
      </c>
    </row>
    <row r="191" spans="1:12" ht="39" customHeight="1" x14ac:dyDescent="0.25">
      <c r="A191" s="3268">
        <v>44428</v>
      </c>
      <c r="B191" s="268" t="s">
        <v>14</v>
      </c>
      <c r="C191" s="3473" t="s">
        <v>4488</v>
      </c>
      <c r="D191" s="3474"/>
      <c r="E191" s="3474"/>
      <c r="F191" s="3474"/>
      <c r="G191" s="3474"/>
      <c r="H191" s="3474"/>
      <c r="I191" s="3474"/>
      <c r="J191" s="3475"/>
      <c r="L191" s="2384" t="s">
        <v>4439</v>
      </c>
    </row>
    <row r="192" spans="1:12" x14ac:dyDescent="0.25">
      <c r="A192" s="3268">
        <v>44436</v>
      </c>
      <c r="B192" s="268" t="s">
        <v>186</v>
      </c>
      <c r="D192" s="3129" t="s">
        <v>301</v>
      </c>
      <c r="H192" s="3304">
        <v>4770</v>
      </c>
      <c r="I192" s="3304">
        <v>97</v>
      </c>
      <c r="L192" s="32" t="s">
        <v>3310</v>
      </c>
    </row>
    <row r="193" spans="1:12" x14ac:dyDescent="0.25">
      <c r="A193" s="3268">
        <v>44516</v>
      </c>
      <c r="B193" s="268" t="s">
        <v>12</v>
      </c>
      <c r="C193" s="3431">
        <v>235</v>
      </c>
      <c r="D193" s="3430">
        <f t="shared" si="1"/>
        <v>94</v>
      </c>
      <c r="E193" s="3431">
        <v>60</v>
      </c>
      <c r="F193" s="3431" t="s">
        <v>159</v>
      </c>
      <c r="G193" s="3431">
        <v>95</v>
      </c>
      <c r="H193" s="3431"/>
      <c r="I193" s="3431"/>
      <c r="J193" s="3431"/>
      <c r="K193" s="3429"/>
      <c r="L193" s="32" t="s">
        <v>4626</v>
      </c>
    </row>
    <row r="194" spans="1:12" x14ac:dyDescent="0.25">
      <c r="A194" s="3268">
        <v>44517</v>
      </c>
      <c r="B194" s="268" t="s">
        <v>186</v>
      </c>
      <c r="D194" s="3129" t="s">
        <v>301</v>
      </c>
      <c r="H194" s="23">
        <v>4800</v>
      </c>
      <c r="I194" s="23">
        <v>100</v>
      </c>
    </row>
    <row r="195" spans="1:12" x14ac:dyDescent="0.25">
      <c r="A195" s="3268"/>
      <c r="B195" s="268"/>
      <c r="D195" s="3129">
        <f t="shared" si="1"/>
        <v>0</v>
      </c>
    </row>
    <row r="196" spans="1:12" x14ac:dyDescent="0.25">
      <c r="A196" s="3268"/>
      <c r="B196" s="268"/>
      <c r="D196" s="3129">
        <f t="shared" si="1"/>
        <v>0</v>
      </c>
    </row>
    <row r="197" spans="1:12" x14ac:dyDescent="0.25">
      <c r="A197" s="3268"/>
      <c r="B197" s="268"/>
      <c r="D197" s="3129">
        <f t="shared" si="1"/>
        <v>0</v>
      </c>
    </row>
    <row r="198" spans="1:12" x14ac:dyDescent="0.25">
      <c r="B198" s="268"/>
      <c r="D198" s="3129">
        <f t="shared" si="1"/>
        <v>0</v>
      </c>
    </row>
    <row r="199" spans="1:12" x14ac:dyDescent="0.25">
      <c r="B199" s="268"/>
      <c r="D199" s="3430">
        <f t="shared" si="1"/>
        <v>0</v>
      </c>
    </row>
    <row r="200" spans="1:12" x14ac:dyDescent="0.25">
      <c r="B200" s="268"/>
      <c r="D200" s="3430">
        <f t="shared" si="1"/>
        <v>0</v>
      </c>
    </row>
    <row r="201" spans="1:12" x14ac:dyDescent="0.25">
      <c r="D201" s="3430">
        <f t="shared" si="1"/>
        <v>0</v>
      </c>
    </row>
    <row r="202" spans="1:12" x14ac:dyDescent="0.25">
      <c r="D202" s="3430">
        <f t="shared" si="1"/>
        <v>0</v>
      </c>
    </row>
    <row r="203" spans="1:12" x14ac:dyDescent="0.25">
      <c r="D203" s="3430">
        <f t="shared" si="1"/>
        <v>0</v>
      </c>
    </row>
  </sheetData>
  <autoFilter ref="B6:K6"/>
  <customSheetViews>
    <customSheetView guid="{A61807DE-1A9F-4D9E-AA9C-2C2A4B8D3195}" showAutoFilter="1">
      <pane ySplit="6" topLeftCell="A97" activePane="bottomLeft" state="frozen"/>
      <selection pane="bottomLeft" activeCell="K47" sqref="K47"/>
      <pageMargins left="0.7" right="0.7" top="0.75" bottom="0.75" header="0.3" footer="0.3"/>
      <pageSetup paperSize="9" orientation="portrait" r:id="rId1"/>
      <autoFilter ref="B6:B138"/>
    </customSheetView>
    <customSheetView guid="{C5727CAE-36E7-4F5C-A23D-3D3BFC529126}" showAutoFilter="1">
      <pane ySplit="6" topLeftCell="A97" activePane="bottomLeft" state="frozen"/>
      <selection pane="bottomLeft" activeCell="K47" sqref="K47"/>
      <pageMargins left="0.7" right="0.7" top="0.75" bottom="0.75" header="0.3" footer="0.3"/>
      <pageSetup paperSize="9" orientation="portrait" r:id="rId2"/>
      <autoFilter ref="B6:B138"/>
    </customSheetView>
    <customSheetView guid="{DA733677-58EB-43A1-AB08-BCD2B2774334}" showAutoFilter="1">
      <pane ySplit="6" topLeftCell="A97" activePane="bottomLeft" state="frozen"/>
      <selection pane="bottomLeft" activeCell="K47" sqref="K47"/>
      <pageMargins left="0.7" right="0.7" top="0.75" bottom="0.75" header="0.3" footer="0.3"/>
      <pageSetup paperSize="9" orientation="portrait" r:id="rId3"/>
      <autoFilter ref="B6:B138"/>
    </customSheetView>
  </customSheetViews>
  <mergeCells count="89">
    <mergeCell ref="I5:J5"/>
    <mergeCell ref="C7:J7"/>
    <mergeCell ref="C24:J24"/>
    <mergeCell ref="C19:J19"/>
    <mergeCell ref="C20:J20"/>
    <mergeCell ref="C23:J23"/>
    <mergeCell ref="C11:J11"/>
    <mergeCell ref="C74:J74"/>
    <mergeCell ref="C66:J66"/>
    <mergeCell ref="C82:J82"/>
    <mergeCell ref="C81:J81"/>
    <mergeCell ref="C191:J191"/>
    <mergeCell ref="C183:J183"/>
    <mergeCell ref="C173:K173"/>
    <mergeCell ref="C165:J165"/>
    <mergeCell ref="C111:J111"/>
    <mergeCell ref="C109:J109"/>
    <mergeCell ref="C108:J108"/>
    <mergeCell ref="C75:J75"/>
    <mergeCell ref="C97:J97"/>
    <mergeCell ref="C98:J98"/>
    <mergeCell ref="C73:J73"/>
    <mergeCell ref="C84:J84"/>
    <mergeCell ref="C47:J47"/>
    <mergeCell ref="C64:J64"/>
    <mergeCell ref="C71:J71"/>
    <mergeCell ref="C30:J30"/>
    <mergeCell ref="C60:J60"/>
    <mergeCell ref="C48:J48"/>
    <mergeCell ref="C27:J27"/>
    <mergeCell ref="C26:J26"/>
    <mergeCell ref="A1:L1"/>
    <mergeCell ref="A2:B2"/>
    <mergeCell ref="C2:F2"/>
    <mergeCell ref="G2:H2"/>
    <mergeCell ref="I2:J2"/>
    <mergeCell ref="K2:L2"/>
    <mergeCell ref="C4:F4"/>
    <mergeCell ref="G4:H4"/>
    <mergeCell ref="G5:H5"/>
    <mergeCell ref="I4:J4"/>
    <mergeCell ref="C5:F5"/>
    <mergeCell ref="A5:B5"/>
    <mergeCell ref="C8:J8"/>
    <mergeCell ref="C15:J15"/>
    <mergeCell ref="C28:J28"/>
    <mergeCell ref="C38:J38"/>
    <mergeCell ref="C46:J46"/>
    <mergeCell ref="C44:J44"/>
    <mergeCell ref="C35:J35"/>
    <mergeCell ref="C37:J37"/>
    <mergeCell ref="C110:J110"/>
    <mergeCell ref="G3:H3"/>
    <mergeCell ref="A141:A142"/>
    <mergeCell ref="C135:J135"/>
    <mergeCell ref="A87:A88"/>
    <mergeCell ref="C88:J88"/>
    <mergeCell ref="C93:J93"/>
    <mergeCell ref="C95:J95"/>
    <mergeCell ref="C121:J121"/>
    <mergeCell ref="C115:J115"/>
    <mergeCell ref="C92:J92"/>
    <mergeCell ref="A3:B3"/>
    <mergeCell ref="A4:B4"/>
    <mergeCell ref="C80:J80"/>
    <mergeCell ref="C79:J79"/>
    <mergeCell ref="C78:J78"/>
    <mergeCell ref="C151:J151"/>
    <mergeCell ref="C132:J132"/>
    <mergeCell ref="C148:J148"/>
    <mergeCell ref="C145:J145"/>
    <mergeCell ref="C140:J140"/>
    <mergeCell ref="C139:J139"/>
    <mergeCell ref="C187:J187"/>
    <mergeCell ref="K3:L3"/>
    <mergeCell ref="K4:L4"/>
    <mergeCell ref="K5:L5"/>
    <mergeCell ref="C163:J163"/>
    <mergeCell ref="C152:J152"/>
    <mergeCell ref="C150:J150"/>
    <mergeCell ref="C149:J149"/>
    <mergeCell ref="C85:J85"/>
    <mergeCell ref="C128:J128"/>
    <mergeCell ref="C126:J126"/>
    <mergeCell ref="C125:J125"/>
    <mergeCell ref="C131:J131"/>
    <mergeCell ref="C59:J59"/>
    <mergeCell ref="I3:J3"/>
    <mergeCell ref="C3:F3"/>
  </mergeCells>
  <hyperlinks>
    <hyperlink ref="B47" r:id="rId4"/>
    <hyperlink ref="B79" r:id="rId5" location=".xls"/>
  </hyperlinks>
  <pageMargins left="0.7" right="0.7" top="0.75" bottom="0.75" header="0.3" footer="0.3"/>
  <pageSetup paperSize="9" orientation="portrait" r:id="rId6"/>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rgb="FFFFFF00"/>
  </sheetPr>
  <dimension ref="A1:M138"/>
  <sheetViews>
    <sheetView workbookViewId="0">
      <pane ySplit="6" topLeftCell="A114" activePane="bottomLeft" state="frozen"/>
      <selection activeCell="C163" sqref="C163:J163"/>
      <selection pane="bottomLeft" activeCell="A86" sqref="A86"/>
    </sheetView>
  </sheetViews>
  <sheetFormatPr defaultRowHeight="15.75" x14ac:dyDescent="0.25"/>
  <cols>
    <col min="1" max="1" width="12.42578125" style="24" customWidth="1"/>
    <col min="2" max="8" width="10.140625" style="23" customWidth="1"/>
    <col min="9" max="9" width="10.85546875" style="23" customWidth="1"/>
    <col min="10" max="10" width="15.140625" style="23" customWidth="1"/>
    <col min="11" max="11" width="15.140625" style="2453" customWidth="1"/>
    <col min="12" max="12" width="54" style="3" customWidth="1"/>
    <col min="13" max="16384" width="9.140625" style="10"/>
  </cols>
  <sheetData>
    <row r="1" spans="1:13" s="2" customFormat="1" ht="30.75" customHeight="1" thickTop="1" x14ac:dyDescent="0.25">
      <c r="A1" s="3465" t="s">
        <v>571</v>
      </c>
      <c r="B1" s="3466"/>
      <c r="C1" s="3466"/>
      <c r="D1" s="3466"/>
      <c r="E1" s="3466"/>
      <c r="F1" s="3466"/>
      <c r="G1" s="3466"/>
      <c r="H1" s="3466"/>
      <c r="I1" s="3466"/>
      <c r="J1" s="3466"/>
      <c r="K1" s="3466"/>
      <c r="L1" s="3467"/>
      <c r="M1" s="1"/>
    </row>
    <row r="2" spans="1:13" s="5" customFormat="1" ht="20.25" customHeight="1" x14ac:dyDescent="0.25">
      <c r="A2" s="3463" t="s">
        <v>259</v>
      </c>
      <c r="B2" s="3464"/>
      <c r="C2" s="3445">
        <f>+(25+125+86)*25</f>
        <v>5900</v>
      </c>
      <c r="D2" s="3446"/>
      <c r="E2" s="3446"/>
      <c r="F2" s="3447"/>
      <c r="G2" s="3571" t="s">
        <v>4029</v>
      </c>
      <c r="H2" s="3572"/>
      <c r="I2" s="3437" t="s">
        <v>260</v>
      </c>
      <c r="J2" s="3438"/>
      <c r="K2" s="4007" t="s">
        <v>2528</v>
      </c>
      <c r="L2" s="4008"/>
      <c r="M2" s="4"/>
    </row>
    <row r="3" spans="1:13" s="5" customFormat="1" ht="20.25" customHeight="1" x14ac:dyDescent="0.25">
      <c r="A3" s="3463" t="s">
        <v>261</v>
      </c>
      <c r="B3" s="3464"/>
      <c r="C3" s="3445" t="s">
        <v>272</v>
      </c>
      <c r="D3" s="3446"/>
      <c r="E3" s="3446"/>
      <c r="F3" s="3447"/>
      <c r="G3" s="3440"/>
      <c r="H3" s="3441"/>
      <c r="I3" s="3437" t="s">
        <v>262</v>
      </c>
      <c r="J3" s="3438"/>
      <c r="K3" s="4007" t="s">
        <v>2036</v>
      </c>
      <c r="L3" s="4008"/>
      <c r="M3" s="4"/>
    </row>
    <row r="4" spans="1:13" s="5" customFormat="1" ht="20.25" customHeight="1" x14ac:dyDescent="0.25">
      <c r="A4" s="3463" t="s">
        <v>263</v>
      </c>
      <c r="B4" s="3464"/>
      <c r="C4" s="3445" t="s">
        <v>278</v>
      </c>
      <c r="D4" s="3446"/>
      <c r="E4" s="3446"/>
      <c r="F4" s="3447"/>
      <c r="G4" s="3461"/>
      <c r="H4" s="3462"/>
      <c r="I4" s="3437" t="s">
        <v>264</v>
      </c>
      <c r="J4" s="3438"/>
      <c r="K4" s="3543" t="s">
        <v>3375</v>
      </c>
      <c r="L4" s="3544"/>
      <c r="M4" s="4"/>
    </row>
    <row r="5" spans="1:13" s="5" customFormat="1" ht="71.25" customHeight="1" thickBot="1" x14ac:dyDescent="0.3">
      <c r="A5" s="3448" t="s">
        <v>265</v>
      </c>
      <c r="B5" s="3449"/>
      <c r="C5" s="3450" t="s">
        <v>3955</v>
      </c>
      <c r="D5" s="3451"/>
      <c r="E5" s="3451"/>
      <c r="F5" s="3452"/>
      <c r="G5" s="48"/>
      <c r="H5" s="49"/>
      <c r="I5" s="3437" t="s">
        <v>397</v>
      </c>
      <c r="J5" s="3438"/>
      <c r="K5" s="3970" t="s">
        <v>3854</v>
      </c>
      <c r="L5" s="3971"/>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3" ht="83.25" customHeight="1" thickTop="1" x14ac:dyDescent="0.25">
      <c r="A7" s="19">
        <v>41688</v>
      </c>
      <c r="B7" s="422" t="s">
        <v>62</v>
      </c>
      <c r="C7" s="4009" t="s">
        <v>1216</v>
      </c>
      <c r="D7" s="4009"/>
      <c r="E7" s="4009"/>
      <c r="F7" s="4009"/>
      <c r="G7" s="4009"/>
      <c r="H7" s="4009"/>
      <c r="I7" s="4009"/>
      <c r="J7" s="4009"/>
      <c r="K7" s="2805" t="s">
        <v>3855</v>
      </c>
      <c r="L7" s="1024" t="s">
        <v>2125</v>
      </c>
    </row>
    <row r="8" spans="1:13" ht="20.100000000000001" customHeight="1" x14ac:dyDescent="0.25">
      <c r="A8" s="22">
        <v>41697</v>
      </c>
      <c r="B8" s="11" t="s">
        <v>12</v>
      </c>
      <c r="C8" s="108">
        <v>190</v>
      </c>
      <c r="D8" s="108">
        <f>+C8*(100-E8)/100</f>
        <v>184.3</v>
      </c>
      <c r="E8" s="108">
        <v>3</v>
      </c>
      <c r="F8" s="108"/>
      <c r="G8" s="108">
        <v>105</v>
      </c>
      <c r="H8" s="108"/>
      <c r="I8" s="108"/>
      <c r="J8" s="108"/>
      <c r="K8" s="2467"/>
      <c r="L8" s="3" t="s">
        <v>310</v>
      </c>
    </row>
    <row r="9" spans="1:13" ht="20.100000000000001" customHeight="1" x14ac:dyDescent="0.25">
      <c r="A9" s="22">
        <v>41698</v>
      </c>
      <c r="B9" s="11" t="s">
        <v>186</v>
      </c>
      <c r="C9" s="108"/>
      <c r="D9" s="108"/>
      <c r="E9" s="108"/>
      <c r="F9" s="108"/>
      <c r="G9" s="108"/>
      <c r="H9" s="108">
        <v>3300</v>
      </c>
      <c r="I9" s="108">
        <v>100</v>
      </c>
      <c r="J9" s="108"/>
      <c r="K9" s="2467"/>
    </row>
    <row r="10" spans="1:13" x14ac:dyDescent="0.25">
      <c r="A10" s="22">
        <v>41717</v>
      </c>
      <c r="B10" s="11" t="s">
        <v>186</v>
      </c>
      <c r="C10" s="108"/>
      <c r="D10" s="108"/>
      <c r="E10" s="108"/>
      <c r="F10" s="108"/>
      <c r="G10" s="108"/>
      <c r="H10" s="108">
        <v>3770</v>
      </c>
      <c r="I10" s="108">
        <v>100</v>
      </c>
      <c r="J10" s="108"/>
      <c r="K10" s="2467"/>
      <c r="L10" s="3" t="s">
        <v>40</v>
      </c>
    </row>
    <row r="11" spans="1:13" ht="20.100000000000001" customHeight="1" x14ac:dyDescent="0.25">
      <c r="A11" s="22">
        <v>41745</v>
      </c>
      <c r="B11" s="11" t="s">
        <v>12</v>
      </c>
      <c r="C11" s="108">
        <v>185</v>
      </c>
      <c r="D11" s="108">
        <f>+C11*(100-E11)/100</f>
        <v>183.15</v>
      </c>
      <c r="E11" s="108">
        <v>1</v>
      </c>
      <c r="F11" s="108"/>
      <c r="G11" s="108">
        <v>110</v>
      </c>
      <c r="H11" s="108"/>
      <c r="I11" s="108"/>
      <c r="J11" s="108"/>
      <c r="K11" s="2467"/>
      <c r="L11" s="3" t="s">
        <v>420</v>
      </c>
    </row>
    <row r="12" spans="1:13" ht="20.100000000000001" customHeight="1" x14ac:dyDescent="0.25">
      <c r="A12" s="65">
        <v>41757</v>
      </c>
      <c r="B12" s="56" t="s">
        <v>190</v>
      </c>
      <c r="C12" s="3980" t="s">
        <v>191</v>
      </c>
      <c r="D12" s="3981"/>
      <c r="E12" s="3981"/>
      <c r="F12" s="3981"/>
      <c r="G12" s="3981"/>
      <c r="H12" s="3981"/>
      <c r="I12" s="3981"/>
      <c r="J12" s="3982"/>
      <c r="K12" s="2615"/>
      <c r="L12" s="66"/>
    </row>
    <row r="13" spans="1:13" x14ac:dyDescent="0.25">
      <c r="A13" s="22">
        <v>41844</v>
      </c>
      <c r="B13" s="11" t="s">
        <v>12</v>
      </c>
      <c r="C13" s="23">
        <v>255</v>
      </c>
      <c r="D13" s="108">
        <f>+C13*(100-E13)/100</f>
        <v>178.5</v>
      </c>
      <c r="E13" s="23">
        <v>30</v>
      </c>
      <c r="G13" s="23">
        <v>90</v>
      </c>
      <c r="L13" s="3" t="s">
        <v>22</v>
      </c>
    </row>
    <row r="14" spans="1:13" x14ac:dyDescent="0.25">
      <c r="A14" s="22">
        <v>41845</v>
      </c>
      <c r="B14" s="11" t="s">
        <v>12</v>
      </c>
      <c r="C14" s="23">
        <v>240</v>
      </c>
      <c r="D14" s="108">
        <f>+C14*(100-E14)/100</f>
        <v>168</v>
      </c>
      <c r="E14" s="23">
        <v>30</v>
      </c>
      <c r="G14" s="23">
        <v>90</v>
      </c>
      <c r="L14" s="3" t="s">
        <v>22</v>
      </c>
    </row>
    <row r="15" spans="1:13" ht="20.100000000000001" customHeight="1" x14ac:dyDescent="0.25">
      <c r="A15" s="22">
        <v>41869</v>
      </c>
      <c r="B15" s="11" t="s">
        <v>186</v>
      </c>
      <c r="D15" s="108"/>
      <c r="H15" s="23">
        <v>3255</v>
      </c>
      <c r="I15" s="23">
        <v>100</v>
      </c>
      <c r="L15" s="3" t="s">
        <v>40</v>
      </c>
    </row>
    <row r="16" spans="1:13" ht="20.100000000000001" customHeight="1" thickBot="1" x14ac:dyDescent="0.3">
      <c r="A16" s="67">
        <v>41964</v>
      </c>
      <c r="B16" s="68" t="s">
        <v>186</v>
      </c>
      <c r="C16" s="145"/>
      <c r="D16" s="146"/>
      <c r="E16" s="145"/>
      <c r="F16" s="145"/>
      <c r="G16" s="145"/>
      <c r="H16" s="145">
        <v>2910</v>
      </c>
      <c r="I16" s="145">
        <v>100</v>
      </c>
      <c r="J16" s="145"/>
      <c r="K16" s="2560"/>
      <c r="L16" s="69" t="s">
        <v>207</v>
      </c>
    </row>
    <row r="17" spans="1:12" ht="20.100000000000001" customHeight="1" thickTop="1" x14ac:dyDescent="0.25">
      <c r="A17" s="19">
        <v>42040</v>
      </c>
      <c r="B17" s="20" t="s">
        <v>12</v>
      </c>
      <c r="C17" s="106">
        <v>240</v>
      </c>
      <c r="D17" s="107">
        <f>+C17*(100-E17)/100</f>
        <v>156</v>
      </c>
      <c r="E17" s="106">
        <v>35</v>
      </c>
      <c r="F17" s="106"/>
      <c r="G17" s="106">
        <v>60</v>
      </c>
      <c r="H17" s="106"/>
      <c r="I17" s="106"/>
      <c r="J17" s="106"/>
      <c r="K17" s="2665"/>
      <c r="L17" s="21" t="s">
        <v>18</v>
      </c>
    </row>
    <row r="18" spans="1:12" ht="20.100000000000001" customHeight="1" x14ac:dyDescent="0.25">
      <c r="A18" s="22">
        <v>42051</v>
      </c>
      <c r="B18" s="11" t="s">
        <v>186</v>
      </c>
      <c r="D18" s="108"/>
      <c r="H18" s="23">
        <v>2655</v>
      </c>
      <c r="I18" s="23">
        <v>100</v>
      </c>
      <c r="L18" s="3" t="s">
        <v>40</v>
      </c>
    </row>
    <row r="19" spans="1:12" ht="50.25" customHeight="1" x14ac:dyDescent="0.25">
      <c r="A19" s="22">
        <v>42077</v>
      </c>
      <c r="B19" s="201" t="s">
        <v>14</v>
      </c>
      <c r="C19" s="3476" t="s">
        <v>1304</v>
      </c>
      <c r="D19" s="3478"/>
      <c r="E19" s="3478"/>
      <c r="F19" s="3478"/>
      <c r="G19" s="3478"/>
      <c r="H19" s="3478"/>
      <c r="I19" s="3478"/>
      <c r="J19" s="3477"/>
      <c r="K19" s="2469"/>
    </row>
    <row r="20" spans="1:12" x14ac:dyDescent="0.25">
      <c r="A20" s="22">
        <v>42139</v>
      </c>
      <c r="B20" s="278" t="s">
        <v>186</v>
      </c>
      <c r="D20" s="108"/>
      <c r="H20" s="23">
        <v>3565</v>
      </c>
      <c r="I20" s="23">
        <v>100</v>
      </c>
      <c r="L20" s="3" t="s">
        <v>1353</v>
      </c>
    </row>
    <row r="21" spans="1:12" x14ac:dyDescent="0.25">
      <c r="A21" s="351">
        <v>42153</v>
      </c>
      <c r="B21" s="350" t="s">
        <v>12</v>
      </c>
      <c r="C21" s="352">
        <v>230</v>
      </c>
      <c r="D21" s="347">
        <f>+C21*(100-E21)/100</f>
        <v>138</v>
      </c>
      <c r="E21" s="352">
        <v>40</v>
      </c>
      <c r="F21" s="352"/>
      <c r="G21" s="352">
        <v>40</v>
      </c>
      <c r="H21" s="352"/>
      <c r="I21" s="352"/>
      <c r="J21" s="352"/>
      <c r="K21" s="2523"/>
      <c r="L21" s="38" t="s">
        <v>18</v>
      </c>
    </row>
    <row r="22" spans="1:12" ht="19.5" customHeight="1" x14ac:dyDescent="0.25">
      <c r="A22" s="22">
        <v>42163</v>
      </c>
      <c r="B22" s="340" t="s">
        <v>12</v>
      </c>
      <c r="C22" s="23">
        <v>260</v>
      </c>
      <c r="D22" s="108">
        <f>+C22*(100-E22)/100</f>
        <v>156</v>
      </c>
      <c r="E22" s="23">
        <v>40</v>
      </c>
      <c r="G22" s="23">
        <v>75</v>
      </c>
      <c r="L22" s="3" t="s">
        <v>1380</v>
      </c>
    </row>
    <row r="23" spans="1:12" ht="45" customHeight="1" x14ac:dyDescent="0.25">
      <c r="A23" s="22">
        <v>42172</v>
      </c>
      <c r="B23" s="360" t="s">
        <v>14</v>
      </c>
      <c r="C23" s="3476" t="s">
        <v>1448</v>
      </c>
      <c r="D23" s="3478"/>
      <c r="E23" s="3478"/>
      <c r="F23" s="3478"/>
      <c r="G23" s="3478"/>
      <c r="H23" s="3478"/>
      <c r="I23" s="3478"/>
      <c r="J23" s="3477"/>
      <c r="K23" s="2469"/>
      <c r="L23" s="32" t="s">
        <v>1394</v>
      </c>
    </row>
    <row r="24" spans="1:12" x14ac:dyDescent="0.25">
      <c r="A24" s="22">
        <v>42180</v>
      </c>
      <c r="B24" s="372" t="s">
        <v>12</v>
      </c>
      <c r="C24" s="23">
        <v>270</v>
      </c>
      <c r="D24" s="108">
        <f>+C24*(100-E24)/100</f>
        <v>162</v>
      </c>
      <c r="E24" s="23">
        <v>40</v>
      </c>
      <c r="G24" s="23">
        <v>75</v>
      </c>
      <c r="L24" s="3" t="s">
        <v>1398</v>
      </c>
    </row>
    <row r="25" spans="1:12" ht="20.25" customHeight="1" x14ac:dyDescent="0.25">
      <c r="A25" s="59">
        <v>42262</v>
      </c>
      <c r="B25" s="60" t="s">
        <v>12</v>
      </c>
      <c r="C25" s="133">
        <v>300</v>
      </c>
      <c r="D25" s="538">
        <f>+C25*(100-E25)/100</f>
        <v>180</v>
      </c>
      <c r="E25" s="133">
        <v>40</v>
      </c>
      <c r="F25" s="133"/>
      <c r="G25" s="133">
        <v>100</v>
      </c>
      <c r="H25" s="133"/>
      <c r="I25" s="133"/>
      <c r="J25" s="133"/>
      <c r="K25" s="2529"/>
      <c r="L25" s="72" t="s">
        <v>22</v>
      </c>
    </row>
    <row r="26" spans="1:12" ht="38.25" customHeight="1" x14ac:dyDescent="0.25">
      <c r="A26" s="22">
        <v>42271</v>
      </c>
      <c r="B26" s="462" t="s">
        <v>14</v>
      </c>
      <c r="C26" s="3456" t="s">
        <v>1454</v>
      </c>
      <c r="D26" s="3457"/>
      <c r="E26" s="3457"/>
      <c r="F26" s="3457"/>
      <c r="G26" s="3457"/>
      <c r="H26" s="3457"/>
      <c r="I26" s="3457"/>
      <c r="J26" s="3458"/>
      <c r="K26" s="2460"/>
    </row>
    <row r="27" spans="1:12" ht="61.5" customHeight="1" x14ac:dyDescent="0.25">
      <c r="A27" s="22">
        <v>42277</v>
      </c>
      <c r="B27" s="420" t="s">
        <v>31</v>
      </c>
      <c r="C27" s="3476" t="s">
        <v>1460</v>
      </c>
      <c r="D27" s="3478"/>
      <c r="E27" s="3478"/>
      <c r="F27" s="3478"/>
      <c r="G27" s="3478"/>
      <c r="H27" s="3478"/>
      <c r="I27" s="3478"/>
      <c r="J27" s="3477"/>
      <c r="K27" s="2469"/>
      <c r="L27" s="1024" t="s">
        <v>2125</v>
      </c>
    </row>
    <row r="28" spans="1:12" ht="20.100000000000001" customHeight="1" x14ac:dyDescent="0.25">
      <c r="A28" s="22">
        <v>42287</v>
      </c>
      <c r="B28" s="466" t="s">
        <v>12</v>
      </c>
      <c r="C28" s="23">
        <v>285</v>
      </c>
      <c r="D28" s="108">
        <f>+C28*(100-E28)/100</f>
        <v>171</v>
      </c>
      <c r="E28" s="23">
        <v>40</v>
      </c>
      <c r="G28" s="23">
        <v>100</v>
      </c>
      <c r="L28" s="3" t="s">
        <v>1459</v>
      </c>
    </row>
    <row r="29" spans="1:12" ht="20.100000000000001" customHeight="1" x14ac:dyDescent="0.25">
      <c r="A29" s="22">
        <v>42303</v>
      </c>
      <c r="B29" s="476" t="s">
        <v>33</v>
      </c>
      <c r="C29" s="3476" t="s">
        <v>1463</v>
      </c>
      <c r="D29" s="3478"/>
      <c r="E29" s="3478"/>
      <c r="F29" s="3478"/>
      <c r="G29" s="3478"/>
      <c r="H29" s="3478"/>
      <c r="I29" s="3478"/>
      <c r="J29" s="3477"/>
      <c r="K29" s="2469"/>
    </row>
    <row r="30" spans="1:12" x14ac:dyDescent="0.25">
      <c r="A30" s="22">
        <v>42304</v>
      </c>
      <c r="B30" s="478" t="s">
        <v>186</v>
      </c>
      <c r="D30" s="108"/>
      <c r="H30" s="23">
        <v>3695</v>
      </c>
      <c r="I30" s="23">
        <v>100</v>
      </c>
      <c r="L30" s="3" t="s">
        <v>1468</v>
      </c>
    </row>
    <row r="31" spans="1:12" ht="20.100000000000001" customHeight="1" x14ac:dyDescent="0.25">
      <c r="A31" s="22">
        <v>42335</v>
      </c>
      <c r="B31" s="539" t="s">
        <v>12</v>
      </c>
      <c r="C31" s="23">
        <v>310</v>
      </c>
      <c r="D31" s="108">
        <f>+C31*(100-E31)/100</f>
        <v>170.5</v>
      </c>
      <c r="E31" s="23">
        <v>45</v>
      </c>
      <c r="G31" s="23">
        <v>45</v>
      </c>
      <c r="L31" s="3" t="s">
        <v>18</v>
      </c>
    </row>
    <row r="32" spans="1:12" ht="20.100000000000001" customHeight="1" thickBot="1" x14ac:dyDescent="0.3">
      <c r="A32" s="1054">
        <v>42351</v>
      </c>
      <c r="B32" s="1076" t="s">
        <v>12</v>
      </c>
      <c r="C32" s="1079">
        <v>280</v>
      </c>
      <c r="D32" s="1083">
        <f>+C32*(100-E32)/100</f>
        <v>168</v>
      </c>
      <c r="E32" s="1079">
        <v>40</v>
      </c>
      <c r="F32" s="1079"/>
      <c r="G32" s="1079">
        <v>85</v>
      </c>
      <c r="H32" s="1079"/>
      <c r="I32" s="1079"/>
      <c r="J32" s="1079"/>
      <c r="K32" s="2534"/>
      <c r="L32" s="13" t="s">
        <v>1552</v>
      </c>
    </row>
    <row r="33" spans="1:12" ht="20.100000000000001" customHeight="1" thickTop="1" x14ac:dyDescent="0.25">
      <c r="A33" s="39">
        <v>42419</v>
      </c>
      <c r="B33" s="40" t="s">
        <v>186</v>
      </c>
      <c r="C33" s="105"/>
      <c r="D33" s="1063"/>
      <c r="E33" s="105"/>
      <c r="F33" s="105"/>
      <c r="G33" s="105"/>
      <c r="H33" s="105">
        <v>4035</v>
      </c>
      <c r="I33" s="105">
        <v>100</v>
      </c>
      <c r="J33" s="105"/>
      <c r="K33" s="2496"/>
      <c r="L33" s="41" t="s">
        <v>213</v>
      </c>
    </row>
    <row r="34" spans="1:12" ht="20.100000000000001" customHeight="1" x14ac:dyDescent="0.25">
      <c r="A34" s="22">
        <v>42420</v>
      </c>
      <c r="B34" s="627" t="s">
        <v>12</v>
      </c>
      <c r="C34" s="23">
        <v>235</v>
      </c>
      <c r="D34" s="108">
        <f>+C34*(100-E34)/100</f>
        <v>188</v>
      </c>
      <c r="E34" s="23">
        <v>20</v>
      </c>
      <c r="G34" s="23">
        <v>100</v>
      </c>
      <c r="L34" s="3" t="s">
        <v>1609</v>
      </c>
    </row>
    <row r="35" spans="1:12" ht="20.100000000000001" customHeight="1" x14ac:dyDescent="0.25">
      <c r="A35" s="22">
        <v>42436</v>
      </c>
      <c r="B35" s="646" t="s">
        <v>12</v>
      </c>
      <c r="C35" s="23">
        <v>240</v>
      </c>
      <c r="D35" s="108">
        <f>+C35*(100-E35)/100</f>
        <v>192</v>
      </c>
      <c r="E35" s="23">
        <v>20</v>
      </c>
      <c r="G35" s="23">
        <v>100</v>
      </c>
      <c r="L35" s="3" t="s">
        <v>18</v>
      </c>
    </row>
    <row r="36" spans="1:12" x14ac:dyDescent="0.25">
      <c r="A36" s="3459">
        <v>42544</v>
      </c>
      <c r="B36" s="11" t="s">
        <v>12</v>
      </c>
      <c r="C36" s="23">
        <v>255</v>
      </c>
      <c r="D36" s="108">
        <f>+C36*(100-E36)/100</f>
        <v>127.5</v>
      </c>
      <c r="E36" s="23">
        <v>50</v>
      </c>
      <c r="G36" s="23">
        <v>75</v>
      </c>
      <c r="L36" s="3" t="s">
        <v>22</v>
      </c>
    </row>
    <row r="37" spans="1:12" ht="20.100000000000001" customHeight="1" x14ac:dyDescent="0.25">
      <c r="A37" s="3460"/>
      <c r="B37" s="11" t="s">
        <v>4</v>
      </c>
      <c r="C37" s="3445" t="s">
        <v>1745</v>
      </c>
      <c r="D37" s="3446"/>
      <c r="E37" s="3446"/>
      <c r="F37" s="3446"/>
      <c r="G37" s="3446"/>
      <c r="H37" s="3446"/>
      <c r="I37" s="3446"/>
      <c r="J37" s="3447"/>
      <c r="K37" s="2454"/>
    </row>
    <row r="38" spans="1:12" ht="20.100000000000001" customHeight="1" x14ac:dyDescent="0.25">
      <c r="A38" s="22">
        <v>42575</v>
      </c>
      <c r="B38" s="767" t="s">
        <v>16</v>
      </c>
      <c r="C38" s="3476" t="s">
        <v>1819</v>
      </c>
      <c r="D38" s="3478"/>
      <c r="E38" s="3478"/>
      <c r="F38" s="3478"/>
      <c r="G38" s="3478"/>
      <c r="H38" s="3478"/>
      <c r="I38" s="3478"/>
      <c r="J38" s="3477"/>
      <c r="K38" s="2469"/>
    </row>
    <row r="39" spans="1:12" ht="47.25" customHeight="1" x14ac:dyDescent="0.25">
      <c r="A39" s="779">
        <v>42578</v>
      </c>
      <c r="B39" s="780" t="s">
        <v>14</v>
      </c>
      <c r="C39" s="3476" t="s">
        <v>1823</v>
      </c>
      <c r="D39" s="3478"/>
      <c r="E39" s="3478"/>
      <c r="F39" s="3478"/>
      <c r="G39" s="3478"/>
      <c r="H39" s="3478"/>
      <c r="I39" s="3478"/>
      <c r="J39" s="3477"/>
      <c r="K39" s="2469"/>
    </row>
    <row r="40" spans="1:12" x14ac:dyDescent="0.25">
      <c r="A40" s="22">
        <v>42584</v>
      </c>
      <c r="B40" s="11" t="s">
        <v>186</v>
      </c>
      <c r="D40" s="108"/>
      <c r="H40" s="23">
        <v>4210</v>
      </c>
      <c r="I40" s="23">
        <v>100</v>
      </c>
      <c r="L40" s="3" t="s">
        <v>481</v>
      </c>
    </row>
    <row r="41" spans="1:12" ht="78.75" customHeight="1" x14ac:dyDescent="0.25">
      <c r="A41" s="22">
        <v>42587</v>
      </c>
      <c r="B41" s="783" t="s">
        <v>14</v>
      </c>
      <c r="C41" s="3476" t="s">
        <v>1833</v>
      </c>
      <c r="D41" s="3478"/>
      <c r="E41" s="3478"/>
      <c r="F41" s="3478"/>
      <c r="G41" s="3478"/>
      <c r="H41" s="3478"/>
      <c r="I41" s="3478"/>
      <c r="J41" s="3477"/>
      <c r="K41" s="2469"/>
    </row>
    <row r="42" spans="1:12" ht="48" customHeight="1" x14ac:dyDescent="0.25">
      <c r="A42" s="22">
        <v>42591</v>
      </c>
      <c r="B42" s="783" t="s">
        <v>33</v>
      </c>
      <c r="C42" s="3476" t="s">
        <v>1844</v>
      </c>
      <c r="D42" s="3478"/>
      <c r="E42" s="3478"/>
      <c r="F42" s="3478"/>
      <c r="G42" s="3478"/>
      <c r="H42" s="3478"/>
      <c r="I42" s="3478"/>
      <c r="J42" s="3477"/>
      <c r="K42" s="2469"/>
    </row>
    <row r="43" spans="1:12" ht="114" customHeight="1" x14ac:dyDescent="0.25">
      <c r="A43" s="22">
        <v>42595</v>
      </c>
      <c r="B43" s="11" t="s">
        <v>31</v>
      </c>
      <c r="C43" s="3473" t="s">
        <v>1846</v>
      </c>
      <c r="D43" s="3474"/>
      <c r="E43" s="3474"/>
      <c r="F43" s="3474"/>
      <c r="G43" s="3474"/>
      <c r="H43" s="3474"/>
      <c r="I43" s="3474"/>
      <c r="J43" s="3475"/>
      <c r="K43" s="2465"/>
      <c r="L43" s="1024" t="s">
        <v>2124</v>
      </c>
    </row>
    <row r="44" spans="1:12" x14ac:dyDescent="0.25">
      <c r="A44" s="22">
        <v>42633</v>
      </c>
      <c r="B44" s="11" t="s">
        <v>12</v>
      </c>
      <c r="C44" s="1165">
        <v>255</v>
      </c>
      <c r="D44" s="1164">
        <f>+C44*(100-E44)/100</f>
        <v>127.5</v>
      </c>
      <c r="E44" s="1165">
        <v>50</v>
      </c>
      <c r="F44" s="1165"/>
      <c r="G44" s="1165">
        <v>70</v>
      </c>
      <c r="H44" s="1165"/>
      <c r="I44" s="1165"/>
      <c r="J44" s="1165"/>
      <c r="K44" s="2471"/>
      <c r="L44" s="3" t="s">
        <v>1876</v>
      </c>
    </row>
    <row r="45" spans="1:12" x14ac:dyDescent="0.25">
      <c r="A45" s="817">
        <v>42634</v>
      </c>
      <c r="B45" s="11" t="s">
        <v>186</v>
      </c>
      <c r="C45" s="1165"/>
      <c r="D45" s="1164"/>
      <c r="E45" s="1165"/>
      <c r="F45" s="1165"/>
      <c r="G45" s="1165"/>
      <c r="H45" s="1165"/>
      <c r="I45" s="1165"/>
      <c r="J45" s="1165">
        <v>3977</v>
      </c>
      <c r="K45" s="2471"/>
      <c r="L45" s="3" t="s">
        <v>1934</v>
      </c>
    </row>
    <row r="46" spans="1:12" ht="20.100000000000001" customHeight="1" x14ac:dyDescent="0.25">
      <c r="A46" s="22">
        <v>42638</v>
      </c>
      <c r="B46" s="11" t="s">
        <v>12</v>
      </c>
      <c r="C46" s="1165">
        <v>250</v>
      </c>
      <c r="D46" s="1164">
        <f>+C46*(100-E46)/100</f>
        <v>125</v>
      </c>
      <c r="E46" s="1165">
        <v>50</v>
      </c>
      <c r="F46" s="1165"/>
      <c r="G46" s="1165">
        <v>80</v>
      </c>
      <c r="H46" s="1165"/>
      <c r="I46" s="1165"/>
      <c r="J46" s="1165"/>
      <c r="K46" s="2471"/>
      <c r="L46" s="3" t="s">
        <v>1623</v>
      </c>
    </row>
    <row r="47" spans="1:12" ht="16.5" thickBot="1" x14ac:dyDescent="0.3">
      <c r="A47" s="1074">
        <v>42726</v>
      </c>
      <c r="B47" s="68" t="s">
        <v>12</v>
      </c>
      <c r="C47" s="1031">
        <v>300</v>
      </c>
      <c r="D47" s="1032">
        <f>+C47*(100-E47)/100</f>
        <v>150</v>
      </c>
      <c r="E47" s="1031">
        <v>50</v>
      </c>
      <c r="F47" s="1031"/>
      <c r="G47" s="1031">
        <v>105</v>
      </c>
      <c r="H47" s="1031"/>
      <c r="I47" s="1031"/>
      <c r="J47" s="1031"/>
      <c r="K47" s="2707"/>
      <c r="L47" s="69" t="s">
        <v>2007</v>
      </c>
    </row>
    <row r="48" spans="1:12" ht="20.100000000000001" customHeight="1" thickTop="1" x14ac:dyDescent="0.25">
      <c r="A48" s="995">
        <v>42807</v>
      </c>
      <c r="B48" s="997" t="s">
        <v>186</v>
      </c>
      <c r="C48" s="323"/>
      <c r="D48" s="1166"/>
      <c r="E48" s="323"/>
      <c r="F48" s="323"/>
      <c r="G48" s="323"/>
      <c r="H48" s="323"/>
      <c r="I48" s="323"/>
      <c r="J48" s="323">
        <v>3410</v>
      </c>
      <c r="K48" s="2622"/>
      <c r="L48" s="21" t="s">
        <v>2092</v>
      </c>
    </row>
    <row r="49" spans="1:12" x14ac:dyDescent="0.25">
      <c r="A49" s="22">
        <v>42817</v>
      </c>
      <c r="B49" s="11" t="s">
        <v>12</v>
      </c>
      <c r="C49" s="1165">
        <v>245</v>
      </c>
      <c r="D49" s="1164">
        <f>+C49*(100-E49)/100</f>
        <v>171.5</v>
      </c>
      <c r="E49" s="1165">
        <v>30</v>
      </c>
      <c r="F49" s="1165"/>
      <c r="G49" s="1165">
        <v>95</v>
      </c>
      <c r="H49" s="1165"/>
      <c r="I49" s="1165"/>
      <c r="J49" s="1165"/>
      <c r="K49" s="2471"/>
      <c r="L49" s="3" t="s">
        <v>2097</v>
      </c>
    </row>
    <row r="50" spans="1:12" ht="40.5" customHeight="1" x14ac:dyDescent="0.25">
      <c r="A50" s="22">
        <v>42890</v>
      </c>
      <c r="B50" s="11" t="s">
        <v>14</v>
      </c>
      <c r="C50" s="3473" t="s">
        <v>2199</v>
      </c>
      <c r="D50" s="3474"/>
      <c r="E50" s="3474"/>
      <c r="F50" s="3474"/>
      <c r="G50" s="3474"/>
      <c r="H50" s="3474"/>
      <c r="I50" s="3474"/>
      <c r="J50" s="3475"/>
      <c r="K50" s="2465"/>
      <c r="L50" s="1023" t="s">
        <v>2201</v>
      </c>
    </row>
    <row r="51" spans="1:12" ht="52.5" customHeight="1" x14ac:dyDescent="0.25">
      <c r="A51" s="22">
        <v>42896</v>
      </c>
      <c r="B51" s="1183" t="s">
        <v>14</v>
      </c>
      <c r="C51" s="3473" t="s">
        <v>2244</v>
      </c>
      <c r="D51" s="3474"/>
      <c r="E51" s="3474"/>
      <c r="F51" s="3474"/>
      <c r="G51" s="3474"/>
      <c r="H51" s="3474"/>
      <c r="I51" s="3474"/>
      <c r="J51" s="3475"/>
      <c r="K51" s="2465"/>
    </row>
    <row r="52" spans="1:12" x14ac:dyDescent="0.25">
      <c r="A52" s="22">
        <v>42927</v>
      </c>
      <c r="B52" s="1207" t="s">
        <v>12</v>
      </c>
      <c r="C52" s="1165">
        <v>315</v>
      </c>
      <c r="D52" s="1164">
        <f>+C52*(100-E52)/100</f>
        <v>220.5</v>
      </c>
      <c r="E52" s="1165">
        <v>30</v>
      </c>
      <c r="F52" s="1165"/>
      <c r="G52" s="1165">
        <v>50</v>
      </c>
      <c r="H52" s="1165"/>
      <c r="I52" s="1165"/>
      <c r="J52" s="1165"/>
      <c r="K52" s="2471"/>
      <c r="L52" s="3" t="s">
        <v>18</v>
      </c>
    </row>
    <row r="53" spans="1:12" x14ac:dyDescent="0.25">
      <c r="A53" s="22">
        <v>42947</v>
      </c>
      <c r="B53" s="11" t="s">
        <v>186</v>
      </c>
      <c r="C53" s="1165"/>
      <c r="D53" s="1164"/>
      <c r="E53" s="1165"/>
      <c r="F53" s="1165"/>
      <c r="G53" s="1165"/>
      <c r="H53" s="1165">
        <v>4770</v>
      </c>
      <c r="I53" s="1165">
        <v>100</v>
      </c>
      <c r="J53" s="1165"/>
      <c r="K53" s="2471"/>
    </row>
    <row r="54" spans="1:12" ht="39.75" customHeight="1" x14ac:dyDescent="0.25">
      <c r="A54" s="22">
        <v>42992</v>
      </c>
      <c r="B54" s="11" t="s">
        <v>14</v>
      </c>
      <c r="C54" s="3473" t="s">
        <v>2288</v>
      </c>
      <c r="D54" s="3474"/>
      <c r="E54" s="3474"/>
      <c r="F54" s="3474"/>
      <c r="G54" s="3474"/>
      <c r="H54" s="3474"/>
      <c r="I54" s="3474"/>
      <c r="J54" s="3475"/>
      <c r="K54" s="2465"/>
    </row>
    <row r="55" spans="1:12" ht="45.75" customHeight="1" x14ac:dyDescent="0.25">
      <c r="A55" s="22">
        <v>42996</v>
      </c>
      <c r="B55" s="1246" t="s">
        <v>14</v>
      </c>
      <c r="C55" s="3473" t="s">
        <v>2289</v>
      </c>
      <c r="D55" s="3474"/>
      <c r="E55" s="3474"/>
      <c r="F55" s="3474"/>
      <c r="G55" s="3474"/>
      <c r="H55" s="3474"/>
      <c r="I55" s="3474"/>
      <c r="J55" s="3475"/>
      <c r="K55" s="2465"/>
    </row>
    <row r="56" spans="1:12" ht="20.100000000000001" customHeight="1" x14ac:dyDescent="0.25">
      <c r="A56" s="22">
        <v>43001</v>
      </c>
      <c r="B56" s="11" t="s">
        <v>12</v>
      </c>
      <c r="C56" s="1165">
        <v>330</v>
      </c>
      <c r="D56" s="1164">
        <f>+C56*(100-E56)/100</f>
        <v>231</v>
      </c>
      <c r="E56" s="1165">
        <v>30</v>
      </c>
      <c r="F56" s="1165"/>
      <c r="G56" s="1165">
        <v>40</v>
      </c>
      <c r="H56" s="1165"/>
      <c r="I56" s="1165"/>
      <c r="J56" s="1165"/>
      <c r="K56" s="2471"/>
      <c r="L56" s="3" t="s">
        <v>18</v>
      </c>
    </row>
    <row r="57" spans="1:12" ht="21" customHeight="1" x14ac:dyDescent="0.25">
      <c r="A57" s="22">
        <v>43007</v>
      </c>
      <c r="B57" s="11" t="s">
        <v>12</v>
      </c>
      <c r="C57" s="1165">
        <v>275</v>
      </c>
      <c r="D57" s="1164">
        <f>+C57*(100-E57)/100</f>
        <v>192.5</v>
      </c>
      <c r="E57" s="1165">
        <v>30</v>
      </c>
      <c r="F57" s="1165"/>
      <c r="G57" s="1165">
        <v>50</v>
      </c>
      <c r="H57" s="1165"/>
      <c r="I57" s="1165"/>
      <c r="J57" s="1165"/>
      <c r="K57" s="2471"/>
      <c r="L57" s="3" t="s">
        <v>18</v>
      </c>
    </row>
    <row r="58" spans="1:12" ht="20.100000000000001" customHeight="1" x14ac:dyDescent="0.25">
      <c r="A58" s="22">
        <v>43026</v>
      </c>
      <c r="B58" s="11" t="s">
        <v>186</v>
      </c>
      <c r="C58" s="1165"/>
      <c r="D58" s="1164"/>
      <c r="E58" s="1165"/>
      <c r="F58" s="1165"/>
      <c r="G58" s="1165"/>
      <c r="H58" s="1165">
        <v>5037</v>
      </c>
      <c r="I58" s="1165">
        <v>99</v>
      </c>
      <c r="J58" s="1165"/>
      <c r="K58" s="2471"/>
      <c r="L58" s="3" t="s">
        <v>40</v>
      </c>
    </row>
    <row r="59" spans="1:12" ht="20.100000000000001" customHeight="1" x14ac:dyDescent="0.25">
      <c r="A59" s="22">
        <v>43046</v>
      </c>
      <c r="B59" s="11" t="s">
        <v>12</v>
      </c>
      <c r="C59" s="1165">
        <v>245</v>
      </c>
      <c r="D59" s="1164">
        <f>+C59*(100-E59)/100</f>
        <v>171.5</v>
      </c>
      <c r="E59" s="1165">
        <v>30</v>
      </c>
      <c r="F59" s="1165"/>
      <c r="G59" s="1165">
        <v>40</v>
      </c>
      <c r="H59" s="1165"/>
      <c r="I59" s="1165"/>
      <c r="J59" s="1165"/>
      <c r="K59" s="2471"/>
      <c r="L59" s="3" t="s">
        <v>18</v>
      </c>
    </row>
    <row r="60" spans="1:12" ht="20.100000000000001" customHeight="1" x14ac:dyDescent="0.25">
      <c r="A60" s="22">
        <v>43049</v>
      </c>
      <c r="B60" s="1319" t="s">
        <v>12</v>
      </c>
      <c r="C60" s="1165">
        <v>235</v>
      </c>
      <c r="D60" s="1164">
        <f>+C60*(100-E60)/100</f>
        <v>164.5</v>
      </c>
      <c r="E60" s="1165">
        <v>30</v>
      </c>
      <c r="F60" s="1165"/>
      <c r="G60" s="1165">
        <v>100</v>
      </c>
      <c r="H60" s="1165"/>
      <c r="I60" s="1165"/>
      <c r="J60" s="1165"/>
      <c r="K60" s="2471"/>
      <c r="L60" s="3" t="s">
        <v>2146</v>
      </c>
    </row>
    <row r="61" spans="1:12" ht="39.75" customHeight="1" thickBot="1" x14ac:dyDescent="0.3">
      <c r="A61" s="1403">
        <v>43074</v>
      </c>
      <c r="B61" s="1408" t="s">
        <v>14</v>
      </c>
      <c r="C61" s="3513" t="s">
        <v>2387</v>
      </c>
      <c r="D61" s="3514"/>
      <c r="E61" s="3514"/>
      <c r="F61" s="3514"/>
      <c r="G61" s="3514"/>
      <c r="H61" s="3514"/>
      <c r="I61" s="3514"/>
      <c r="J61" s="3515"/>
      <c r="K61" s="2491"/>
      <c r="L61" s="1423" t="s">
        <v>2388</v>
      </c>
    </row>
    <row r="62" spans="1:12" ht="16.5" thickTop="1" x14ac:dyDescent="0.25">
      <c r="A62" s="29">
        <v>43102</v>
      </c>
      <c r="B62" s="30" t="s">
        <v>12</v>
      </c>
      <c r="C62" s="335">
        <v>215</v>
      </c>
      <c r="D62" s="335">
        <f>+C62*(100-E62)/100</f>
        <v>150.5</v>
      </c>
      <c r="E62" s="335">
        <v>30</v>
      </c>
      <c r="F62" s="335"/>
      <c r="G62" s="335">
        <v>110</v>
      </c>
      <c r="H62" s="335"/>
      <c r="I62" s="335"/>
      <c r="J62" s="334"/>
      <c r="K62" s="2577"/>
      <c r="L62" s="31" t="s">
        <v>22</v>
      </c>
    </row>
    <row r="63" spans="1:12" ht="33" customHeight="1" x14ac:dyDescent="0.25">
      <c r="A63" s="1388">
        <v>43113</v>
      </c>
      <c r="B63" s="11" t="s">
        <v>496</v>
      </c>
      <c r="C63" s="3473" t="s">
        <v>2566</v>
      </c>
      <c r="D63" s="3474"/>
      <c r="E63" s="3474"/>
      <c r="F63" s="3474"/>
      <c r="G63" s="3474"/>
      <c r="H63" s="3474"/>
      <c r="I63" s="3474"/>
      <c r="J63" s="3475"/>
      <c r="K63" s="2465"/>
    </row>
    <row r="64" spans="1:12" x14ac:dyDescent="0.25">
      <c r="A64" s="22">
        <v>43134</v>
      </c>
      <c r="B64" s="11" t="s">
        <v>186</v>
      </c>
      <c r="C64" s="1165"/>
      <c r="D64" s="1164"/>
      <c r="E64" s="1165"/>
      <c r="F64" s="1165"/>
      <c r="G64" s="1165"/>
      <c r="H64" s="1165">
        <v>4520</v>
      </c>
      <c r="I64" s="1165">
        <v>100</v>
      </c>
      <c r="J64" s="1165"/>
      <c r="K64" s="2471"/>
      <c r="L64" s="3" t="s">
        <v>1485</v>
      </c>
    </row>
    <row r="65" spans="1:12" ht="20.100000000000001" customHeight="1" x14ac:dyDescent="0.25">
      <c r="A65" s="1503">
        <v>43157</v>
      </c>
      <c r="B65" s="1502" t="s">
        <v>12</v>
      </c>
      <c r="C65" s="256">
        <v>175</v>
      </c>
      <c r="D65" s="1504">
        <f>+C65*(100-E65)/100</f>
        <v>122.5</v>
      </c>
      <c r="E65" s="256">
        <v>30</v>
      </c>
      <c r="F65" s="256"/>
      <c r="G65" s="256">
        <v>115</v>
      </c>
      <c r="H65" s="256"/>
      <c r="I65" s="256"/>
      <c r="J65" s="256"/>
      <c r="K65" s="2550"/>
      <c r="L65" s="38" t="s">
        <v>1623</v>
      </c>
    </row>
    <row r="66" spans="1:12" ht="51" customHeight="1" x14ac:dyDescent="0.25">
      <c r="A66" s="22">
        <v>43207</v>
      </c>
      <c r="B66" s="11" t="s">
        <v>496</v>
      </c>
      <c r="C66" s="3473" t="s">
        <v>2567</v>
      </c>
      <c r="D66" s="3474"/>
      <c r="E66" s="3474"/>
      <c r="F66" s="3474"/>
      <c r="G66" s="3474"/>
      <c r="H66" s="3474"/>
      <c r="I66" s="3474"/>
      <c r="J66" s="3475"/>
      <c r="K66" s="2465"/>
    </row>
    <row r="67" spans="1:12" ht="75.75" customHeight="1" x14ac:dyDescent="0.25">
      <c r="A67" s="1254">
        <v>43213</v>
      </c>
      <c r="B67" s="1255" t="s">
        <v>31</v>
      </c>
      <c r="C67" s="3583" t="s">
        <v>2584</v>
      </c>
      <c r="D67" s="3584"/>
      <c r="E67" s="3584"/>
      <c r="F67" s="3584"/>
      <c r="G67" s="3584"/>
      <c r="H67" s="3584"/>
      <c r="I67" s="3584"/>
      <c r="J67" s="3585"/>
      <c r="K67" s="2518"/>
      <c r="L67" s="1318" t="s">
        <v>2585</v>
      </c>
    </row>
    <row r="68" spans="1:12" x14ac:dyDescent="0.25">
      <c r="A68" s="22">
        <v>43221</v>
      </c>
      <c r="B68" s="11" t="s">
        <v>12</v>
      </c>
      <c r="C68" s="1165">
        <v>275</v>
      </c>
      <c r="D68" s="1164">
        <f>+C68*(100-E68)/100</f>
        <v>192.5</v>
      </c>
      <c r="E68" s="1165">
        <v>30</v>
      </c>
      <c r="F68" s="1165"/>
      <c r="G68" s="1165">
        <v>110</v>
      </c>
      <c r="H68" s="1165"/>
      <c r="I68" s="1165"/>
      <c r="J68" s="1165"/>
      <c r="K68" s="2471"/>
      <c r="L68" s="3" t="s">
        <v>2580</v>
      </c>
    </row>
    <row r="69" spans="1:12" ht="20.100000000000001" customHeight="1" x14ac:dyDescent="0.25">
      <c r="A69" s="22">
        <v>43242</v>
      </c>
      <c r="B69" s="11" t="s">
        <v>186</v>
      </c>
      <c r="C69" s="1165"/>
      <c r="D69" s="1164"/>
      <c r="E69" s="1165"/>
      <c r="F69" s="1165"/>
      <c r="G69" s="1165"/>
      <c r="H69" s="1165"/>
      <c r="I69" s="1165"/>
      <c r="J69" s="1165">
        <v>2505</v>
      </c>
      <c r="K69" s="2471"/>
      <c r="L69" s="3" t="s">
        <v>2590</v>
      </c>
    </row>
    <row r="70" spans="1:12" ht="20.100000000000001" customHeight="1" x14ac:dyDescent="0.25">
      <c r="A70" s="1671">
        <v>43316</v>
      </c>
      <c r="B70" s="1670" t="s">
        <v>12</v>
      </c>
      <c r="C70" s="256">
        <v>200</v>
      </c>
      <c r="D70" s="1672">
        <f>+C70*(100-E70)/100</f>
        <v>120</v>
      </c>
      <c r="E70" s="256">
        <v>40</v>
      </c>
      <c r="F70" s="256"/>
      <c r="G70" s="256">
        <v>110</v>
      </c>
      <c r="H70" s="256"/>
      <c r="I70" s="256"/>
      <c r="J70" s="256"/>
      <c r="K70" s="2550"/>
      <c r="L70" s="38" t="s">
        <v>2668</v>
      </c>
    </row>
    <row r="71" spans="1:12" ht="20.100000000000001" customHeight="1" x14ac:dyDescent="0.25">
      <c r="A71" s="22">
        <v>43321</v>
      </c>
      <c r="B71" s="11" t="s">
        <v>186</v>
      </c>
      <c r="C71" s="1165"/>
      <c r="D71" s="1164"/>
      <c r="E71" s="1165"/>
      <c r="F71" s="1165"/>
      <c r="G71" s="1165"/>
      <c r="H71" s="1165"/>
      <c r="I71" s="1165"/>
      <c r="J71" s="1165">
        <v>3980</v>
      </c>
      <c r="K71" s="2471"/>
      <c r="L71" s="3" t="s">
        <v>415</v>
      </c>
    </row>
    <row r="72" spans="1:12" ht="20.100000000000001" customHeight="1" x14ac:dyDescent="0.25">
      <c r="A72" s="22">
        <v>43332</v>
      </c>
      <c r="B72" s="11" t="s">
        <v>14</v>
      </c>
      <c r="C72" s="3666" t="s">
        <v>2719</v>
      </c>
      <c r="D72" s="3667"/>
      <c r="E72" s="3667"/>
      <c r="F72" s="3667"/>
      <c r="G72" s="3667"/>
      <c r="H72" s="3667"/>
      <c r="I72" s="3667"/>
      <c r="J72" s="3668"/>
      <c r="K72" s="2547"/>
    </row>
    <row r="73" spans="1:12" x14ac:dyDescent="0.25">
      <c r="A73" s="22">
        <v>43342</v>
      </c>
      <c r="B73" s="11" t="s">
        <v>12</v>
      </c>
      <c r="C73" s="1165">
        <v>240</v>
      </c>
      <c r="D73" s="1164">
        <f>+C73*(100-E73)/100</f>
        <v>144</v>
      </c>
      <c r="E73" s="1165">
        <v>40</v>
      </c>
      <c r="F73" s="1165"/>
      <c r="G73" s="1165">
        <v>120</v>
      </c>
      <c r="H73" s="1165"/>
      <c r="I73" s="1165"/>
      <c r="J73" s="1165"/>
      <c r="K73" s="2471"/>
      <c r="L73" s="3" t="s">
        <v>2706</v>
      </c>
    </row>
    <row r="74" spans="1:12" x14ac:dyDescent="0.25">
      <c r="A74" s="22">
        <v>43343</v>
      </c>
      <c r="B74" s="11" t="s">
        <v>186</v>
      </c>
      <c r="C74" s="1165"/>
      <c r="D74" s="1164"/>
      <c r="E74" s="1165"/>
      <c r="F74" s="1165"/>
      <c r="G74" s="1165"/>
      <c r="H74" s="1165"/>
      <c r="I74" s="1165"/>
      <c r="J74" s="1165">
        <v>4150</v>
      </c>
      <c r="K74" s="2471"/>
      <c r="L74" s="3" t="s">
        <v>9</v>
      </c>
    </row>
    <row r="75" spans="1:12" ht="42.75" customHeight="1" x14ac:dyDescent="0.25">
      <c r="A75" s="22">
        <v>43390</v>
      </c>
      <c r="B75" s="11" t="s">
        <v>12</v>
      </c>
      <c r="C75" s="1165">
        <v>250</v>
      </c>
      <c r="D75" s="1164">
        <f>+C75*(100-E75)/100</f>
        <v>150</v>
      </c>
      <c r="E75" s="1165">
        <v>40</v>
      </c>
      <c r="F75" s="1165"/>
      <c r="G75" s="1165">
        <v>120</v>
      </c>
      <c r="H75" s="1165"/>
      <c r="I75" s="1165"/>
      <c r="J75" s="1165"/>
      <c r="K75" s="2471"/>
      <c r="L75" s="3" t="s">
        <v>2697</v>
      </c>
    </row>
    <row r="76" spans="1:12" ht="20.100000000000001" customHeight="1" x14ac:dyDescent="0.25">
      <c r="A76" s="22">
        <v>43417</v>
      </c>
      <c r="B76" s="11" t="s">
        <v>186</v>
      </c>
      <c r="C76" s="1165"/>
      <c r="D76" s="1164"/>
      <c r="E76" s="1165"/>
      <c r="F76" s="1165"/>
      <c r="G76" s="1165"/>
      <c r="H76" s="1165"/>
      <c r="I76" s="1165"/>
      <c r="J76" s="1165">
        <v>4450</v>
      </c>
      <c r="K76" s="2471"/>
      <c r="L76" s="3" t="s">
        <v>40</v>
      </c>
    </row>
    <row r="77" spans="1:12" ht="54.75" customHeight="1" x14ac:dyDescent="0.25">
      <c r="A77" s="1296">
        <v>43439</v>
      </c>
      <c r="B77" s="1297" t="s">
        <v>23</v>
      </c>
      <c r="C77" s="3801" t="s">
        <v>2880</v>
      </c>
      <c r="D77" s="3802"/>
      <c r="E77" s="3802"/>
      <c r="F77" s="3802"/>
      <c r="G77" s="3802"/>
      <c r="H77" s="3802"/>
      <c r="I77" s="3802"/>
      <c r="J77" s="3803"/>
      <c r="K77" s="2784" t="s">
        <v>1909</v>
      </c>
      <c r="L77" s="1805" t="s">
        <v>2879</v>
      </c>
    </row>
    <row r="78" spans="1:12" x14ac:dyDescent="0.25">
      <c r="A78" s="22">
        <v>43441</v>
      </c>
      <c r="B78" s="11" t="s">
        <v>186</v>
      </c>
      <c r="C78" s="1165"/>
      <c r="D78" s="1164"/>
      <c r="E78" s="1165"/>
      <c r="F78" s="1165"/>
      <c r="G78" s="1165"/>
      <c r="H78" s="1165">
        <v>5280</v>
      </c>
      <c r="I78" s="1165">
        <v>100</v>
      </c>
      <c r="J78" s="1165"/>
      <c r="K78" s="2471"/>
      <c r="L78" s="3" t="s">
        <v>1909</v>
      </c>
    </row>
    <row r="79" spans="1:12" ht="20.100000000000001" customHeight="1" x14ac:dyDescent="0.25">
      <c r="A79" s="22">
        <v>43444</v>
      </c>
      <c r="B79" s="11" t="s">
        <v>12</v>
      </c>
      <c r="C79" s="1165">
        <v>320</v>
      </c>
      <c r="D79" s="1164">
        <f>+C79*(100-E79)/100</f>
        <v>160</v>
      </c>
      <c r="E79" s="1165">
        <v>50</v>
      </c>
      <c r="F79" s="1165"/>
      <c r="G79" s="1165">
        <v>150</v>
      </c>
      <c r="H79" s="1165"/>
      <c r="I79" s="1165"/>
      <c r="J79" s="1165"/>
      <c r="K79" s="2471"/>
      <c r="L79" s="3" t="s">
        <v>2890</v>
      </c>
    </row>
    <row r="80" spans="1:12" ht="20.100000000000001" customHeight="1" thickBot="1" x14ac:dyDescent="0.3">
      <c r="A80" s="33">
        <v>43445</v>
      </c>
      <c r="B80" s="34" t="s">
        <v>186</v>
      </c>
      <c r="C80" s="1882"/>
      <c r="D80" s="1867"/>
      <c r="E80" s="1882"/>
      <c r="F80" s="1882"/>
      <c r="G80" s="1882"/>
      <c r="H80" s="1882">
        <v>5635</v>
      </c>
      <c r="I80" s="1882">
        <v>100</v>
      </c>
      <c r="J80" s="1882"/>
      <c r="K80" s="2565"/>
      <c r="L80" s="35"/>
    </row>
    <row r="81" spans="1:12" ht="16.5" thickTop="1" x14ac:dyDescent="0.25">
      <c r="A81" s="1921">
        <v>43515</v>
      </c>
      <c r="B81" s="78" t="s">
        <v>12</v>
      </c>
      <c r="C81" s="1397">
        <v>260</v>
      </c>
      <c r="D81" s="1398">
        <f>+C81*(100-E81)/100</f>
        <v>130</v>
      </c>
      <c r="E81" s="1397">
        <v>50</v>
      </c>
      <c r="F81" s="1397"/>
      <c r="G81" s="1397">
        <v>125</v>
      </c>
      <c r="H81" s="1397"/>
      <c r="I81" s="1397"/>
      <c r="J81" s="1397"/>
      <c r="K81" s="2676"/>
      <c r="L81" s="79" t="s">
        <v>2949</v>
      </c>
    </row>
    <row r="82" spans="1:12" x14ac:dyDescent="0.25">
      <c r="A82" s="22">
        <v>43520</v>
      </c>
      <c r="B82" s="11" t="s">
        <v>2950</v>
      </c>
      <c r="C82" s="3473" t="s">
        <v>2959</v>
      </c>
      <c r="D82" s="3474"/>
      <c r="E82" s="3474"/>
      <c r="F82" s="3474"/>
      <c r="G82" s="3474"/>
      <c r="H82" s="3474"/>
      <c r="I82" s="3474"/>
      <c r="J82" s="3475"/>
      <c r="K82" s="2465"/>
    </row>
    <row r="83" spans="1:12" x14ac:dyDescent="0.25">
      <c r="A83" s="1942">
        <v>43539</v>
      </c>
      <c r="B83" s="1941" t="s">
        <v>186</v>
      </c>
      <c r="C83" s="256"/>
      <c r="D83" s="1943"/>
      <c r="E83" s="256"/>
      <c r="F83" s="256"/>
      <c r="G83" s="256"/>
      <c r="H83" s="256">
        <v>4430</v>
      </c>
      <c r="I83" s="256">
        <v>85</v>
      </c>
      <c r="J83" s="256"/>
      <c r="K83" s="2550"/>
      <c r="L83" s="38"/>
    </row>
    <row r="84" spans="1:12" x14ac:dyDescent="0.25">
      <c r="A84" s="22">
        <v>43543</v>
      </c>
      <c r="B84" s="11" t="s">
        <v>12</v>
      </c>
      <c r="C84" s="1165">
        <v>225</v>
      </c>
      <c r="D84" s="1164">
        <f>+C84*(100-E84)/100</f>
        <v>112.5</v>
      </c>
      <c r="E84" s="1165">
        <v>50</v>
      </c>
      <c r="F84" s="1165"/>
      <c r="G84" s="1165">
        <v>120</v>
      </c>
      <c r="H84" s="1165"/>
      <c r="I84" s="1165"/>
      <c r="J84" s="1165"/>
      <c r="K84" s="2471"/>
      <c r="L84" s="3" t="s">
        <v>2697</v>
      </c>
    </row>
    <row r="85" spans="1:12" ht="61.5" customHeight="1" x14ac:dyDescent="0.25">
      <c r="A85" s="22">
        <v>43546</v>
      </c>
      <c r="B85" s="11" t="s">
        <v>14</v>
      </c>
      <c r="C85" s="3473" t="s">
        <v>2988</v>
      </c>
      <c r="D85" s="3667"/>
      <c r="E85" s="3667"/>
      <c r="F85" s="3667"/>
      <c r="G85" s="3667"/>
      <c r="H85" s="3667"/>
      <c r="I85" s="3667"/>
      <c r="J85" s="3668"/>
      <c r="K85" s="2547"/>
      <c r="L85" s="1706" t="s">
        <v>2987</v>
      </c>
    </row>
    <row r="86" spans="1:12" ht="83.25" customHeight="1" x14ac:dyDescent="0.25">
      <c r="A86" s="1254">
        <v>43562</v>
      </c>
      <c r="B86" s="1255" t="s">
        <v>31</v>
      </c>
      <c r="C86" s="3583" t="s">
        <v>3209</v>
      </c>
      <c r="D86" s="3584"/>
      <c r="E86" s="3584"/>
      <c r="F86" s="3584"/>
      <c r="G86" s="3584"/>
      <c r="H86" s="3584"/>
      <c r="I86" s="3584"/>
      <c r="J86" s="3585"/>
      <c r="K86" s="2792" t="s">
        <v>3855</v>
      </c>
      <c r="L86" s="1801" t="s">
        <v>3003</v>
      </c>
    </row>
    <row r="87" spans="1:12" ht="20.100000000000001" customHeight="1" x14ac:dyDescent="0.25">
      <c r="A87" s="2238">
        <v>43571</v>
      </c>
      <c r="B87" s="2237" t="s">
        <v>12</v>
      </c>
      <c r="C87" s="256">
        <v>95</v>
      </c>
      <c r="D87" s="2240">
        <f>+C87*(100-E87)/100</f>
        <v>9.5</v>
      </c>
      <c r="E87" s="256">
        <v>90</v>
      </c>
      <c r="F87" s="256"/>
      <c r="G87" s="256">
        <v>125</v>
      </c>
      <c r="H87" s="256"/>
      <c r="I87" s="256"/>
      <c r="J87" s="256"/>
      <c r="K87" s="2550"/>
      <c r="L87" s="70" t="s">
        <v>3013</v>
      </c>
    </row>
    <row r="88" spans="1:12" ht="20.100000000000001" customHeight="1" x14ac:dyDescent="0.25">
      <c r="A88" s="2235">
        <v>43572</v>
      </c>
      <c r="B88" s="2236" t="s">
        <v>186</v>
      </c>
      <c r="C88" s="2239"/>
      <c r="D88" s="2234"/>
      <c r="E88" s="2239"/>
      <c r="F88" s="2239"/>
      <c r="G88" s="2239"/>
      <c r="H88" s="2239"/>
      <c r="I88" s="2239"/>
      <c r="J88" s="2239">
        <v>4533</v>
      </c>
      <c r="K88" s="2471"/>
      <c r="L88" s="32" t="s">
        <v>3210</v>
      </c>
    </row>
    <row r="89" spans="1:12" ht="20.100000000000001" customHeight="1" x14ac:dyDescent="0.25">
      <c r="A89" s="2235">
        <v>43735</v>
      </c>
      <c r="B89" s="2236" t="s">
        <v>12</v>
      </c>
      <c r="C89" s="2239">
        <v>205</v>
      </c>
      <c r="D89" s="2234">
        <f>+C89*(100-E89)/100</f>
        <v>112.75</v>
      </c>
      <c r="E89" s="2239">
        <v>45</v>
      </c>
      <c r="F89" s="2239"/>
      <c r="G89" s="2239">
        <v>120</v>
      </c>
      <c r="H89" s="2239"/>
      <c r="I89" s="2239"/>
      <c r="J89" s="2239"/>
      <c r="K89" s="2471"/>
      <c r="L89" s="32" t="s">
        <v>3212</v>
      </c>
    </row>
    <row r="90" spans="1:12" ht="20.100000000000001" customHeight="1" x14ac:dyDescent="0.25">
      <c r="A90" s="2235">
        <v>43817</v>
      </c>
      <c r="B90" s="2236" t="s">
        <v>186</v>
      </c>
      <c r="C90" s="2239"/>
      <c r="D90" s="2234"/>
      <c r="E90" s="2239"/>
      <c r="F90" s="2239"/>
      <c r="G90" s="2239"/>
      <c r="H90" s="2239"/>
      <c r="I90" s="2239"/>
      <c r="J90" s="2239">
        <v>220</v>
      </c>
      <c r="K90" s="2471"/>
      <c r="L90" s="32" t="s">
        <v>3390</v>
      </c>
    </row>
    <row r="91" spans="1:12" x14ac:dyDescent="0.25">
      <c r="A91" s="2235">
        <v>43823</v>
      </c>
      <c r="B91" s="2236" t="s">
        <v>12</v>
      </c>
      <c r="C91" s="2239">
        <v>240</v>
      </c>
      <c r="D91" s="2234">
        <f>+C91*(100-E91)/100</f>
        <v>132</v>
      </c>
      <c r="E91" s="2239">
        <v>45</v>
      </c>
      <c r="F91" s="2239"/>
      <c r="G91" s="2239">
        <v>95</v>
      </c>
      <c r="H91" s="2239"/>
      <c r="I91" s="2239"/>
      <c r="J91" s="2239"/>
      <c r="K91" s="2471"/>
      <c r="L91" s="32" t="s">
        <v>2524</v>
      </c>
    </row>
    <row r="92" spans="1:12" ht="20.100000000000001" customHeight="1" x14ac:dyDescent="0.25">
      <c r="A92" s="22">
        <v>43830</v>
      </c>
      <c r="B92" s="11" t="s">
        <v>16</v>
      </c>
      <c r="C92" s="3482" t="s">
        <v>3385</v>
      </c>
      <c r="D92" s="3505"/>
      <c r="E92" s="3505"/>
      <c r="F92" s="3505"/>
      <c r="G92" s="3505"/>
      <c r="H92" s="3505"/>
      <c r="I92" s="3505"/>
      <c r="J92" s="3483"/>
      <c r="K92" s="2485"/>
    </row>
    <row r="93" spans="1:12" ht="20.100000000000001" customHeight="1" x14ac:dyDescent="0.25">
      <c r="A93" s="2247">
        <v>43841</v>
      </c>
      <c r="B93" s="2246" t="s">
        <v>12</v>
      </c>
      <c r="C93" s="256">
        <v>295</v>
      </c>
      <c r="D93" s="2248">
        <f>+C93*(100-E93)/100</f>
        <v>162.25</v>
      </c>
      <c r="E93" s="256">
        <v>45</v>
      </c>
      <c r="F93" s="256"/>
      <c r="G93" s="256">
        <v>113</v>
      </c>
      <c r="H93" s="256"/>
      <c r="I93" s="256"/>
      <c r="J93" s="256"/>
      <c r="K93" s="2550"/>
      <c r="L93" s="38" t="s">
        <v>2524</v>
      </c>
    </row>
    <row r="94" spans="1:12" ht="20.100000000000001" customHeight="1" x14ac:dyDescent="0.25">
      <c r="A94" s="22">
        <v>43861</v>
      </c>
      <c r="B94" s="11" t="s">
        <v>12</v>
      </c>
      <c r="C94" s="1165">
        <v>210</v>
      </c>
      <c r="D94" s="2259">
        <f>+C94*(100-E94)/100</f>
        <v>115.5</v>
      </c>
      <c r="E94" s="1165">
        <v>45</v>
      </c>
      <c r="F94" s="1165"/>
      <c r="G94" s="1165">
        <v>120</v>
      </c>
      <c r="H94" s="1165"/>
      <c r="I94" s="1165"/>
      <c r="J94" s="1165"/>
      <c r="K94" s="2471"/>
      <c r="L94" s="3" t="s">
        <v>2222</v>
      </c>
    </row>
    <row r="95" spans="1:12" ht="20.100000000000001" customHeight="1" x14ac:dyDescent="0.25">
      <c r="A95" s="2410">
        <v>43920</v>
      </c>
      <c r="B95" s="2306" t="s">
        <v>4</v>
      </c>
      <c r="C95" s="2311"/>
      <c r="D95" s="2307"/>
      <c r="E95" s="2311">
        <v>45</v>
      </c>
      <c r="F95" s="2311"/>
      <c r="G95" s="2311"/>
      <c r="H95" s="2311"/>
      <c r="I95" s="2311"/>
      <c r="J95" s="2311"/>
      <c r="K95" s="2602"/>
      <c r="L95" s="2308"/>
    </row>
    <row r="96" spans="1:12" ht="20.100000000000001" customHeight="1" x14ac:dyDescent="0.25">
      <c r="A96" s="2410">
        <v>43951</v>
      </c>
      <c r="B96" s="2306" t="s">
        <v>4</v>
      </c>
      <c r="C96" s="2311"/>
      <c r="D96" s="2307"/>
      <c r="E96" s="2311">
        <v>45</v>
      </c>
      <c r="F96" s="2311"/>
      <c r="G96" s="2311"/>
      <c r="H96" s="2311"/>
      <c r="I96" s="2311"/>
      <c r="J96" s="2311"/>
      <c r="K96" s="2602"/>
      <c r="L96" s="2308"/>
    </row>
    <row r="97" spans="1:12" ht="20.100000000000001" customHeight="1" x14ac:dyDescent="0.25">
      <c r="A97" s="2410">
        <v>43981</v>
      </c>
      <c r="B97" s="2306" t="s">
        <v>4</v>
      </c>
      <c r="C97" s="2311"/>
      <c r="D97" s="2307"/>
      <c r="E97" s="2311">
        <v>45</v>
      </c>
      <c r="F97" s="2311"/>
      <c r="G97" s="2311"/>
      <c r="H97" s="2311"/>
      <c r="I97" s="2311"/>
      <c r="J97" s="2311"/>
      <c r="K97" s="2602"/>
      <c r="L97" s="2308"/>
    </row>
    <row r="98" spans="1:12" ht="20.100000000000001" customHeight="1" x14ac:dyDescent="0.25">
      <c r="A98" s="22">
        <v>43997</v>
      </c>
      <c r="B98" s="11" t="s">
        <v>12</v>
      </c>
      <c r="C98" s="1165">
        <v>210</v>
      </c>
      <c r="D98" s="2374">
        <f t="shared" ref="D98:D130" si="0">+C98*(100-E98)/100</f>
        <v>115.5</v>
      </c>
      <c r="E98" s="1165">
        <v>45</v>
      </c>
      <c r="F98" s="1165"/>
      <c r="G98" s="1165">
        <v>120</v>
      </c>
      <c r="H98" s="1165"/>
      <c r="I98" s="1165"/>
      <c r="J98" s="1165"/>
      <c r="K98" s="2471"/>
      <c r="L98" s="3" t="s">
        <v>301</v>
      </c>
    </row>
    <row r="99" spans="1:12" ht="20.100000000000001" customHeight="1" x14ac:dyDescent="0.25">
      <c r="A99" s="2410">
        <v>44012</v>
      </c>
      <c r="B99" s="2306" t="s">
        <v>4</v>
      </c>
      <c r="C99" s="2311"/>
      <c r="D99" s="2307"/>
      <c r="E99" s="2311">
        <v>50</v>
      </c>
      <c r="F99" s="2311"/>
      <c r="G99" s="2311"/>
      <c r="H99" s="2311"/>
      <c r="I99" s="2311"/>
      <c r="J99" s="2311"/>
      <c r="K99" s="2602"/>
      <c r="L99" s="2308"/>
    </row>
    <row r="100" spans="1:12" ht="20.100000000000001" customHeight="1" x14ac:dyDescent="0.25">
      <c r="A100" s="2410">
        <v>44042</v>
      </c>
      <c r="B100" s="2306" t="s">
        <v>4</v>
      </c>
      <c r="C100" s="2311"/>
      <c r="D100" s="2307"/>
      <c r="E100" s="2311">
        <v>50</v>
      </c>
      <c r="F100" s="2311"/>
      <c r="G100" s="2311"/>
      <c r="H100" s="2311"/>
      <c r="I100" s="2311"/>
      <c r="J100" s="2311"/>
      <c r="K100" s="2852"/>
      <c r="L100" s="2308"/>
    </row>
    <row r="101" spans="1:12" ht="30" x14ac:dyDescent="0.25">
      <c r="A101" s="22">
        <v>44068</v>
      </c>
      <c r="B101" s="11" t="s">
        <v>186</v>
      </c>
      <c r="D101" s="2374" t="s">
        <v>301</v>
      </c>
      <c r="H101" s="3057"/>
      <c r="I101" s="3058"/>
      <c r="J101" s="3059" t="s">
        <v>3897</v>
      </c>
      <c r="L101" s="3" t="s">
        <v>40</v>
      </c>
    </row>
    <row r="102" spans="1:12" ht="20.100000000000001" customHeight="1" x14ac:dyDescent="0.25">
      <c r="A102" s="2410">
        <v>44073</v>
      </c>
      <c r="B102" s="2306" t="s">
        <v>4</v>
      </c>
      <c r="C102" s="2311"/>
      <c r="D102" s="2307"/>
      <c r="E102" s="2311">
        <v>50</v>
      </c>
      <c r="F102" s="2311"/>
      <c r="G102" s="2311"/>
      <c r="H102" s="2311"/>
      <c r="I102" s="2311"/>
      <c r="J102" s="2311"/>
      <c r="K102" s="2885"/>
      <c r="L102" s="2308"/>
    </row>
    <row r="103" spans="1:12" ht="39.75" customHeight="1" x14ac:dyDescent="0.25">
      <c r="A103" s="22">
        <v>44102</v>
      </c>
      <c r="B103" s="11" t="s">
        <v>14</v>
      </c>
      <c r="C103" s="3473" t="s">
        <v>3956</v>
      </c>
      <c r="D103" s="3474"/>
      <c r="E103" s="3474"/>
      <c r="F103" s="3474"/>
      <c r="G103" s="3474"/>
      <c r="H103" s="3474"/>
      <c r="I103" s="3474"/>
      <c r="J103" s="3475"/>
    </row>
    <row r="104" spans="1:12" ht="20.100000000000001" customHeight="1" x14ac:dyDescent="0.25">
      <c r="A104" s="2410">
        <v>44104</v>
      </c>
      <c r="B104" s="2306" t="s">
        <v>4</v>
      </c>
      <c r="C104" s="2311"/>
      <c r="D104" s="2307"/>
      <c r="E104" s="2311">
        <v>50</v>
      </c>
      <c r="F104" s="2311"/>
      <c r="G104" s="2311"/>
      <c r="H104" s="2311"/>
      <c r="I104" s="2311"/>
      <c r="J104" s="2311"/>
      <c r="K104" s="3126"/>
      <c r="L104" s="2308"/>
    </row>
    <row r="105" spans="1:12" x14ac:dyDescent="0.25">
      <c r="A105" s="22">
        <v>44119</v>
      </c>
      <c r="B105" s="11" t="s">
        <v>12</v>
      </c>
      <c r="C105" s="2914">
        <v>215</v>
      </c>
      <c r="D105" s="2911">
        <f>+C105-(E105/100*C105)</f>
        <v>118.25</v>
      </c>
      <c r="E105" s="2914">
        <v>45</v>
      </c>
      <c r="F105" s="2914" t="s">
        <v>159</v>
      </c>
      <c r="G105" s="2914">
        <v>105</v>
      </c>
    </row>
    <row r="106" spans="1:12" ht="20.100000000000001" customHeight="1" x14ac:dyDescent="0.25">
      <c r="A106" s="2410">
        <v>44134</v>
      </c>
      <c r="B106" s="2306" t="s">
        <v>4</v>
      </c>
      <c r="C106" s="2311"/>
      <c r="D106" s="2307"/>
      <c r="E106" s="2311">
        <v>50</v>
      </c>
      <c r="F106" s="2311"/>
      <c r="G106" s="2311"/>
      <c r="H106" s="2311"/>
      <c r="I106" s="2311"/>
      <c r="J106" s="2311"/>
      <c r="K106" s="3126"/>
      <c r="L106" s="2308"/>
    </row>
    <row r="107" spans="1:12" x14ac:dyDescent="0.25">
      <c r="A107" s="22">
        <v>44161</v>
      </c>
      <c r="B107" s="11" t="s">
        <v>14</v>
      </c>
      <c r="C107" s="3473" t="s">
        <v>3992</v>
      </c>
      <c r="D107" s="3474"/>
      <c r="E107" s="3474"/>
      <c r="F107" s="3474"/>
      <c r="G107" s="3474"/>
      <c r="H107" s="3474"/>
      <c r="I107" s="3474"/>
      <c r="J107" s="3475"/>
    </row>
    <row r="108" spans="1:12" ht="20.100000000000001" customHeight="1" x14ac:dyDescent="0.25">
      <c r="A108" s="2410">
        <v>44165</v>
      </c>
      <c r="B108" s="2306" t="s">
        <v>4</v>
      </c>
      <c r="C108" s="2311"/>
      <c r="D108" s="2307"/>
      <c r="E108" s="2311">
        <v>50</v>
      </c>
      <c r="F108" s="2311"/>
      <c r="G108" s="2311"/>
      <c r="H108" s="2311"/>
      <c r="I108" s="2311"/>
      <c r="J108" s="2311"/>
      <c r="K108" s="3126"/>
      <c r="L108" s="2308"/>
    </row>
    <row r="109" spans="1:12" ht="20.100000000000001" customHeight="1" x14ac:dyDescent="0.25">
      <c r="A109" s="2410">
        <v>44195</v>
      </c>
      <c r="B109" s="2306" t="s">
        <v>4</v>
      </c>
      <c r="C109" s="2311"/>
      <c r="D109" s="2307"/>
      <c r="E109" s="2311">
        <v>50</v>
      </c>
      <c r="F109" s="2311"/>
      <c r="G109" s="2311"/>
      <c r="H109" s="2311"/>
      <c r="I109" s="2311"/>
      <c r="J109" s="2311"/>
      <c r="K109" s="3126"/>
      <c r="L109" s="2308"/>
    </row>
    <row r="110" spans="1:12" x14ac:dyDescent="0.25">
      <c r="A110" s="22">
        <v>44218</v>
      </c>
      <c r="B110" s="11" t="s">
        <v>12</v>
      </c>
      <c r="C110" s="3055">
        <v>200</v>
      </c>
      <c r="D110" s="3050">
        <f>+C110-(E110/100*C110)</f>
        <v>84.000000000000014</v>
      </c>
      <c r="E110" s="3055">
        <v>58</v>
      </c>
      <c r="F110" s="3055" t="s">
        <v>159</v>
      </c>
      <c r="G110" s="3055">
        <v>120</v>
      </c>
      <c r="L110" s="3" t="s">
        <v>22</v>
      </c>
    </row>
    <row r="111" spans="1:12" x14ac:dyDescent="0.25">
      <c r="A111" s="22">
        <v>44218</v>
      </c>
      <c r="B111" s="11" t="s">
        <v>186</v>
      </c>
      <c r="D111" s="2374">
        <f t="shared" si="0"/>
        <v>0</v>
      </c>
      <c r="H111" s="23" t="s">
        <v>3897</v>
      </c>
      <c r="L111" s="3" t="s">
        <v>4178</v>
      </c>
    </row>
    <row r="112" spans="1:12" ht="20.100000000000001" customHeight="1" x14ac:dyDescent="0.25">
      <c r="A112" s="2410">
        <v>44226</v>
      </c>
      <c r="B112" s="2306" t="s">
        <v>4</v>
      </c>
      <c r="C112" s="2311"/>
      <c r="D112" s="2307"/>
      <c r="E112" s="2311">
        <v>60</v>
      </c>
      <c r="F112" s="2311"/>
      <c r="G112" s="2311"/>
      <c r="H112" s="2311"/>
      <c r="I112" s="2311"/>
      <c r="J112" s="2311"/>
      <c r="K112" s="3126"/>
      <c r="L112" s="2308"/>
    </row>
    <row r="113" spans="1:12" ht="20.100000000000001" customHeight="1" x14ac:dyDescent="0.25">
      <c r="A113" s="2410">
        <v>44255</v>
      </c>
      <c r="B113" s="2306" t="s">
        <v>4</v>
      </c>
      <c r="C113" s="2311"/>
      <c r="D113" s="2307"/>
      <c r="E113" s="2311">
        <v>65</v>
      </c>
      <c r="F113" s="2311"/>
      <c r="G113" s="2311"/>
      <c r="H113" s="2311"/>
      <c r="I113" s="2311"/>
      <c r="J113" s="2311"/>
      <c r="K113" s="3126"/>
      <c r="L113" s="2308"/>
    </row>
    <row r="114" spans="1:12" ht="20.100000000000001" customHeight="1" x14ac:dyDescent="0.25">
      <c r="A114" s="2410">
        <v>44285</v>
      </c>
      <c r="B114" s="2306" t="s">
        <v>4</v>
      </c>
      <c r="C114" s="2311"/>
      <c r="D114" s="2307"/>
      <c r="E114" s="2311">
        <v>65</v>
      </c>
      <c r="F114" s="2311"/>
      <c r="G114" s="2311"/>
      <c r="H114" s="2311"/>
      <c r="I114" s="2311"/>
      <c r="J114" s="2311"/>
      <c r="K114" s="3126"/>
      <c r="L114" s="2308"/>
    </row>
    <row r="115" spans="1:12" ht="99.75" customHeight="1" x14ac:dyDescent="0.25">
      <c r="A115" s="22">
        <v>44309</v>
      </c>
      <c r="B115" s="11" t="s">
        <v>14</v>
      </c>
      <c r="C115" s="3473" t="s">
        <v>4342</v>
      </c>
      <c r="D115" s="3474"/>
      <c r="E115" s="3474"/>
      <c r="F115" s="3474"/>
      <c r="G115" s="3474"/>
      <c r="H115" s="3474"/>
      <c r="I115" s="3474"/>
      <c r="J115" s="3475"/>
    </row>
    <row r="116" spans="1:12" ht="36.75" customHeight="1" x14ac:dyDescent="0.25">
      <c r="A116" s="22"/>
      <c r="B116" s="11"/>
      <c r="D116" s="2374">
        <f t="shared" si="0"/>
        <v>0</v>
      </c>
      <c r="L116" s="3" t="s">
        <v>4338</v>
      </c>
    </row>
    <row r="117" spans="1:12" x14ac:dyDescent="0.25">
      <c r="A117" s="22"/>
      <c r="B117" s="11"/>
      <c r="D117" s="2374">
        <f t="shared" si="0"/>
        <v>0</v>
      </c>
    </row>
    <row r="118" spans="1:12" x14ac:dyDescent="0.25">
      <c r="A118" s="22"/>
      <c r="B118" s="11"/>
      <c r="D118" s="2374">
        <f t="shared" si="0"/>
        <v>0</v>
      </c>
    </row>
    <row r="119" spans="1:12" x14ac:dyDescent="0.25">
      <c r="A119" s="22"/>
      <c r="B119" s="11"/>
      <c r="D119" s="2374">
        <f t="shared" si="0"/>
        <v>0</v>
      </c>
    </row>
    <row r="120" spans="1:12" x14ac:dyDescent="0.25">
      <c r="A120" s="22"/>
      <c r="B120" s="11"/>
      <c r="D120" s="2374">
        <f t="shared" si="0"/>
        <v>0</v>
      </c>
    </row>
    <row r="121" spans="1:12" x14ac:dyDescent="0.25">
      <c r="A121" s="22"/>
      <c r="B121" s="11"/>
      <c r="D121" s="2374">
        <f t="shared" si="0"/>
        <v>0</v>
      </c>
    </row>
    <row r="122" spans="1:12" x14ac:dyDescent="0.25">
      <c r="A122" s="22"/>
      <c r="B122" s="11"/>
      <c r="D122" s="2374">
        <f t="shared" si="0"/>
        <v>0</v>
      </c>
    </row>
    <row r="123" spans="1:12" x14ac:dyDescent="0.25">
      <c r="A123" s="22"/>
      <c r="B123" s="11"/>
      <c r="D123" s="2374">
        <f t="shared" si="0"/>
        <v>0</v>
      </c>
    </row>
    <row r="124" spans="1:12" x14ac:dyDescent="0.25">
      <c r="A124" s="22"/>
      <c r="B124" s="11"/>
      <c r="D124" s="2374">
        <f t="shared" si="0"/>
        <v>0</v>
      </c>
    </row>
    <row r="125" spans="1:12" x14ac:dyDescent="0.25">
      <c r="A125" s="22"/>
      <c r="B125" s="11"/>
      <c r="D125" s="2374">
        <f t="shared" si="0"/>
        <v>0</v>
      </c>
    </row>
    <row r="126" spans="1:12" x14ac:dyDescent="0.25">
      <c r="A126" s="22"/>
      <c r="B126" s="11"/>
      <c r="D126" s="2374">
        <f t="shared" si="0"/>
        <v>0</v>
      </c>
    </row>
    <row r="127" spans="1:12" x14ac:dyDescent="0.25">
      <c r="A127" s="22"/>
      <c r="B127" s="11"/>
      <c r="D127" s="2374">
        <f t="shared" si="0"/>
        <v>0</v>
      </c>
    </row>
    <row r="128" spans="1:12" x14ac:dyDescent="0.25">
      <c r="A128" s="22"/>
      <c r="B128" s="11"/>
      <c r="D128" s="2374">
        <f t="shared" si="0"/>
        <v>0</v>
      </c>
    </row>
    <row r="129" spans="1:9" x14ac:dyDescent="0.25">
      <c r="A129" s="22"/>
      <c r="B129" s="11"/>
      <c r="D129" s="2374">
        <f t="shared" si="0"/>
        <v>0</v>
      </c>
    </row>
    <row r="130" spans="1:9" x14ac:dyDescent="0.25">
      <c r="A130" s="22"/>
      <c r="B130" s="11"/>
      <c r="D130" s="2374">
        <f t="shared" si="0"/>
        <v>0</v>
      </c>
    </row>
    <row r="131" spans="1:9" x14ac:dyDescent="0.25">
      <c r="A131" s="22"/>
      <c r="B131" s="11"/>
      <c r="D131" s="108"/>
    </row>
    <row r="132" spans="1:9" x14ac:dyDescent="0.25">
      <c r="A132" s="22"/>
      <c r="B132" s="11"/>
      <c r="D132" s="108"/>
    </row>
    <row r="133" spans="1:9" x14ac:dyDescent="0.25">
      <c r="A133" s="22"/>
      <c r="B133" s="11"/>
      <c r="D133" s="108"/>
    </row>
    <row r="134" spans="1:9" x14ac:dyDescent="0.25">
      <c r="A134" s="22"/>
      <c r="B134" s="11"/>
      <c r="D134" s="108"/>
    </row>
    <row r="135" spans="1:9" x14ac:dyDescent="0.25">
      <c r="A135" s="22"/>
      <c r="B135" s="11"/>
      <c r="D135" s="108"/>
    </row>
    <row r="136" spans="1:9" x14ac:dyDescent="0.25">
      <c r="A136" s="22"/>
      <c r="B136" s="11"/>
      <c r="D136" s="108"/>
    </row>
    <row r="137" spans="1:9" x14ac:dyDescent="0.25">
      <c r="A137" s="22"/>
      <c r="B137" s="11"/>
      <c r="C137" s="108"/>
      <c r="D137" s="108"/>
      <c r="E137" s="108"/>
      <c r="F137" s="108"/>
      <c r="G137" s="108"/>
      <c r="H137" s="108"/>
      <c r="I137" s="108"/>
    </row>
    <row r="138" spans="1:9" x14ac:dyDescent="0.25">
      <c r="A138" s="22"/>
      <c r="B138" s="11"/>
      <c r="D138" s="108"/>
    </row>
  </sheetData>
  <autoFilter ref="B6:K6"/>
  <customSheetViews>
    <customSheetView guid="{A61807DE-1A9F-4D9E-AA9C-2C2A4B8D3195}">
      <pane ySplit="6" topLeftCell="A46" activePane="bottomLeft" state="frozen"/>
      <selection pane="bottomLeft" activeCell="E47" sqref="E47"/>
      <pageMargins left="0.7" right="0.7" top="0.75" bottom="0.75" header="0.3" footer="0.3"/>
      <pageSetup paperSize="9" orientation="portrait" r:id="rId1"/>
    </customSheetView>
    <customSheetView guid="{C5727CAE-36E7-4F5C-A23D-3D3BFC529126}">
      <pane ySplit="6" topLeftCell="A46" activePane="bottomLeft" state="frozen"/>
      <selection pane="bottomLeft" activeCell="E47" sqref="E47"/>
      <pageMargins left="0.7" right="0.7" top="0.75" bottom="0.75" header="0.3" footer="0.3"/>
      <pageSetup paperSize="9" orientation="portrait" r:id="rId2"/>
    </customSheetView>
    <customSheetView guid="{DA733677-58EB-43A1-AB08-BCD2B2774334}">
      <pane ySplit="6" topLeftCell="A46" activePane="bottomLeft" state="frozen"/>
      <selection pane="bottomLeft" activeCell="E47" sqref="E47"/>
      <pageMargins left="0.7" right="0.7" top="0.75" bottom="0.75" header="0.3" footer="0.3"/>
      <pageSetup paperSize="9" orientation="portrait" r:id="rId3"/>
    </customSheetView>
  </customSheetViews>
  <mergeCells count="51">
    <mergeCell ref="C39:J39"/>
    <mergeCell ref="C38:J38"/>
    <mergeCell ref="C54:J54"/>
    <mergeCell ref="C41:J41"/>
    <mergeCell ref="C51:J51"/>
    <mergeCell ref="C50:J50"/>
    <mergeCell ref="C43:J43"/>
    <mergeCell ref="C42:J42"/>
    <mergeCell ref="C26:J26"/>
    <mergeCell ref="C23:J23"/>
    <mergeCell ref="C19:J19"/>
    <mergeCell ref="C7:J7"/>
    <mergeCell ref="A36:A37"/>
    <mergeCell ref="C37:J37"/>
    <mergeCell ref="C72:J72"/>
    <mergeCell ref="A1:L1"/>
    <mergeCell ref="A2:B2"/>
    <mergeCell ref="C2:F2"/>
    <mergeCell ref="G2:H2"/>
    <mergeCell ref="I2:J2"/>
    <mergeCell ref="K2:L2"/>
    <mergeCell ref="C66:J66"/>
    <mergeCell ref="K3:L3"/>
    <mergeCell ref="K4:L4"/>
    <mergeCell ref="K5:L5"/>
    <mergeCell ref="C67:J67"/>
    <mergeCell ref="C63:J63"/>
    <mergeCell ref="C61:J61"/>
    <mergeCell ref="C55:J55"/>
    <mergeCell ref="C27:J27"/>
    <mergeCell ref="C77:J77"/>
    <mergeCell ref="C92:J92"/>
    <mergeCell ref="C86:J86"/>
    <mergeCell ref="A3:B3"/>
    <mergeCell ref="A4:B4"/>
    <mergeCell ref="C4:F4"/>
    <mergeCell ref="A5:B5"/>
    <mergeCell ref="C12:J12"/>
    <mergeCell ref="C5:F5"/>
    <mergeCell ref="I5:J5"/>
    <mergeCell ref="I4:J4"/>
    <mergeCell ref="C3:F3"/>
    <mergeCell ref="I3:J3"/>
    <mergeCell ref="G4:H4"/>
    <mergeCell ref="G3:H3"/>
    <mergeCell ref="C29:J29"/>
    <mergeCell ref="C115:J115"/>
    <mergeCell ref="C107:J107"/>
    <mergeCell ref="C103:J103"/>
    <mergeCell ref="C85:J85"/>
    <mergeCell ref="C82:J82"/>
  </mergeCells>
  <hyperlinks>
    <hyperlink ref="B7" r:id="rId4"/>
    <hyperlink ref="B27" r:id="rId5"/>
  </hyperlinks>
  <pageMargins left="0.7" right="0.7" top="0.75" bottom="0.75" header="0.3" footer="0.3"/>
  <pageSetup paperSize="9" orientation="portrait" r:id="rId6"/>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tabColor rgb="FFFFFF00"/>
  </sheetPr>
  <dimension ref="A1:M170"/>
  <sheetViews>
    <sheetView zoomScaleNormal="100" workbookViewId="0">
      <pane ySplit="6" topLeftCell="A88" activePane="bottomLeft" state="frozen"/>
      <selection activeCell="C163" sqref="C163:J163"/>
      <selection pane="bottomLeft" activeCell="G98" sqref="G98"/>
    </sheetView>
  </sheetViews>
  <sheetFormatPr defaultRowHeight="15.75" x14ac:dyDescent="0.25"/>
  <cols>
    <col min="1" max="1" width="12.42578125" style="24" customWidth="1"/>
    <col min="2" max="2" width="10.140625" style="23" customWidth="1"/>
    <col min="3" max="10" width="13.42578125" style="23" customWidth="1"/>
    <col min="11" max="11" width="14.7109375" style="2453" customWidth="1"/>
    <col min="12" max="12" width="57.5703125" style="3" customWidth="1"/>
    <col min="13" max="13" width="33.7109375" style="10" customWidth="1"/>
    <col min="14" max="16384" width="9.140625" style="10"/>
  </cols>
  <sheetData>
    <row r="1" spans="1:13" s="2" customFormat="1" ht="30.75" customHeight="1" thickTop="1" x14ac:dyDescent="0.25">
      <c r="A1" s="3465" t="s">
        <v>570</v>
      </c>
      <c r="B1" s="3466"/>
      <c r="C1" s="3466"/>
      <c r="D1" s="3466"/>
      <c r="E1" s="3466"/>
      <c r="F1" s="3466"/>
      <c r="G1" s="3466"/>
      <c r="H1" s="3466"/>
      <c r="I1" s="3466"/>
      <c r="J1" s="3466"/>
      <c r="K1" s="3466"/>
      <c r="L1" s="3467"/>
      <c r="M1" s="1"/>
    </row>
    <row r="2" spans="1:13" s="5" customFormat="1" ht="20.25" customHeight="1" x14ac:dyDescent="0.25">
      <c r="A2" s="3463" t="s">
        <v>259</v>
      </c>
      <c r="B2" s="3464"/>
      <c r="C2" s="3445">
        <f>(23+104+78)*25</f>
        <v>5125</v>
      </c>
      <c r="D2" s="3446"/>
      <c r="E2" s="3446"/>
      <c r="F2" s="3447"/>
      <c r="G2" s="3461"/>
      <c r="H2" s="3462"/>
      <c r="I2" s="3437" t="s">
        <v>260</v>
      </c>
      <c r="J2" s="3438"/>
      <c r="K2" s="4007" t="s">
        <v>499</v>
      </c>
      <c r="L2" s="4008"/>
      <c r="M2" s="4"/>
    </row>
    <row r="3" spans="1:13" s="5" customFormat="1" ht="20.25" customHeight="1" x14ac:dyDescent="0.25">
      <c r="A3" s="3463" t="s">
        <v>261</v>
      </c>
      <c r="B3" s="3464"/>
      <c r="C3" s="3445" t="s">
        <v>272</v>
      </c>
      <c r="D3" s="3446"/>
      <c r="E3" s="3446"/>
      <c r="F3" s="3447"/>
      <c r="G3" s="3440"/>
      <c r="H3" s="3441"/>
      <c r="I3" s="3437" t="s">
        <v>262</v>
      </c>
      <c r="J3" s="3438"/>
      <c r="K3" s="4007" t="s">
        <v>1674</v>
      </c>
      <c r="L3" s="4008"/>
      <c r="M3" s="851" t="s">
        <v>1924</v>
      </c>
    </row>
    <row r="4" spans="1:13" s="5" customFormat="1" ht="20.25" customHeight="1" x14ac:dyDescent="0.25">
      <c r="A4" s="3463" t="s">
        <v>263</v>
      </c>
      <c r="B4" s="3464"/>
      <c r="C4" s="3445" t="s">
        <v>406</v>
      </c>
      <c r="D4" s="3446"/>
      <c r="E4" s="3446"/>
      <c r="F4" s="3447"/>
      <c r="G4" s="3461"/>
      <c r="H4" s="3462"/>
      <c r="I4" s="3437" t="s">
        <v>264</v>
      </c>
      <c r="J4" s="3438"/>
      <c r="K4" s="4007" t="s">
        <v>3083</v>
      </c>
      <c r="L4" s="4008"/>
      <c r="M4" s="4"/>
    </row>
    <row r="5" spans="1:13" s="5" customFormat="1" ht="74.25" customHeight="1" thickBot="1" x14ac:dyDescent="0.3">
      <c r="A5" s="3448" t="s">
        <v>265</v>
      </c>
      <c r="B5" s="3449"/>
      <c r="C5" s="3450" t="s">
        <v>4372</v>
      </c>
      <c r="D5" s="3451"/>
      <c r="E5" s="3451"/>
      <c r="F5" s="3452"/>
      <c r="G5" s="48"/>
      <c r="H5" s="49"/>
      <c r="I5" s="3437" t="s">
        <v>397</v>
      </c>
      <c r="J5" s="3438"/>
      <c r="K5" s="3610" t="s">
        <v>3770</v>
      </c>
      <c r="L5" s="3611"/>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3" ht="121.5" customHeight="1" thickTop="1" x14ac:dyDescent="0.25">
      <c r="A7" s="1307">
        <v>41676</v>
      </c>
      <c r="B7" s="1308" t="s">
        <v>62</v>
      </c>
      <c r="C7" s="4010" t="s">
        <v>1656</v>
      </c>
      <c r="D7" s="3963"/>
      <c r="E7" s="3963"/>
      <c r="F7" s="3963"/>
      <c r="G7" s="3963"/>
      <c r="H7" s="3963"/>
      <c r="I7" s="3963"/>
      <c r="J7" s="3963"/>
      <c r="K7" s="2803" t="s">
        <v>1908</v>
      </c>
      <c r="L7" s="1318" t="s">
        <v>1908</v>
      </c>
    </row>
    <row r="8" spans="1:13" ht="20.100000000000001" customHeight="1" x14ac:dyDescent="0.25">
      <c r="A8" s="22">
        <v>41696</v>
      </c>
      <c r="B8" s="11" t="s">
        <v>12</v>
      </c>
      <c r="C8" s="108">
        <v>115</v>
      </c>
      <c r="D8" s="108">
        <f>+C8*(100-E8)/100</f>
        <v>112.7</v>
      </c>
      <c r="E8" s="108">
        <v>2</v>
      </c>
      <c r="F8" s="108"/>
      <c r="G8" s="108">
        <v>120</v>
      </c>
      <c r="H8" s="108"/>
      <c r="I8" s="108"/>
      <c r="J8" s="108"/>
      <c r="K8" s="2467"/>
      <c r="L8" s="3" t="s">
        <v>1214</v>
      </c>
    </row>
    <row r="9" spans="1:13" ht="20.100000000000001" customHeight="1" x14ac:dyDescent="0.25">
      <c r="A9" s="22">
        <v>41717</v>
      </c>
      <c r="B9" s="11" t="s">
        <v>186</v>
      </c>
      <c r="C9" s="108"/>
      <c r="D9" s="108"/>
      <c r="E9" s="108"/>
      <c r="F9" s="108"/>
      <c r="G9" s="108"/>
      <c r="H9" s="108">
        <v>5565</v>
      </c>
      <c r="I9" s="108">
        <v>86</v>
      </c>
      <c r="J9" s="108"/>
      <c r="K9" s="2467"/>
      <c r="L9" s="3" t="s">
        <v>1215</v>
      </c>
    </row>
    <row r="10" spans="1:13" ht="15.75" customHeight="1" x14ac:dyDescent="0.25">
      <c r="A10" s="22">
        <v>41718</v>
      </c>
      <c r="B10" s="11" t="s">
        <v>26</v>
      </c>
      <c r="C10" s="3476" t="s">
        <v>413</v>
      </c>
      <c r="D10" s="3478"/>
      <c r="E10" s="3478"/>
      <c r="F10" s="3478"/>
      <c r="G10" s="3478"/>
      <c r="H10" s="3478"/>
      <c r="I10" s="3478"/>
      <c r="J10" s="3477"/>
      <c r="K10" s="2469"/>
    </row>
    <row r="11" spans="1:13" ht="20.100000000000001" customHeight="1" x14ac:dyDescent="0.25">
      <c r="A11" s="22">
        <v>41799</v>
      </c>
      <c r="B11" s="11" t="s">
        <v>186</v>
      </c>
      <c r="C11" s="108"/>
      <c r="D11" s="108"/>
      <c r="E11" s="108"/>
      <c r="F11" s="108"/>
      <c r="G11" s="108"/>
      <c r="H11" s="108">
        <v>5515</v>
      </c>
      <c r="I11" s="108">
        <v>95</v>
      </c>
      <c r="J11" s="108"/>
      <c r="K11" s="2467"/>
      <c r="L11" s="3" t="s">
        <v>1412</v>
      </c>
    </row>
    <row r="12" spans="1:13" ht="20.100000000000001" customHeight="1" x14ac:dyDescent="0.25">
      <c r="A12" s="22">
        <v>41846</v>
      </c>
      <c r="B12" s="11" t="s">
        <v>12</v>
      </c>
      <c r="C12" s="23">
        <v>120</v>
      </c>
      <c r="D12" s="108">
        <f>+C12*(100-E12)/100</f>
        <v>116.4</v>
      </c>
      <c r="E12" s="23">
        <v>3</v>
      </c>
      <c r="G12" s="23">
        <v>100</v>
      </c>
      <c r="L12" s="3" t="s">
        <v>22</v>
      </c>
    </row>
    <row r="13" spans="1:13" ht="20.100000000000001" customHeight="1" x14ac:dyDescent="0.25">
      <c r="A13" s="22">
        <v>41876</v>
      </c>
      <c r="B13" s="11" t="s">
        <v>186</v>
      </c>
      <c r="C13" s="110"/>
      <c r="D13" s="110"/>
      <c r="E13" s="110"/>
      <c r="F13" s="110"/>
      <c r="G13" s="110"/>
      <c r="H13" s="110">
        <v>5640</v>
      </c>
      <c r="I13" s="110">
        <v>100</v>
      </c>
      <c r="J13" s="110"/>
      <c r="K13" s="2461"/>
      <c r="L13" s="3" t="s">
        <v>701</v>
      </c>
    </row>
    <row r="14" spans="1:13" x14ac:dyDescent="0.25">
      <c r="A14" s="22">
        <v>41900</v>
      </c>
      <c r="B14" s="11" t="s">
        <v>12</v>
      </c>
      <c r="C14" s="23">
        <v>130</v>
      </c>
      <c r="D14" s="108">
        <f>+C14*(100-E14)/100</f>
        <v>126.1</v>
      </c>
      <c r="E14" s="23">
        <v>3</v>
      </c>
      <c r="G14" s="23">
        <v>95</v>
      </c>
      <c r="L14" s="3" t="s">
        <v>22</v>
      </c>
    </row>
    <row r="15" spans="1:13" ht="20.100000000000001" customHeight="1" thickBot="1" x14ac:dyDescent="0.3">
      <c r="A15" s="28">
        <v>41955</v>
      </c>
      <c r="B15" s="12" t="s">
        <v>12</v>
      </c>
      <c r="C15" s="116">
        <v>125</v>
      </c>
      <c r="D15" s="127">
        <f>+C15*(100-E15)/100</f>
        <v>121.25</v>
      </c>
      <c r="E15" s="116">
        <v>3</v>
      </c>
      <c r="F15" s="116"/>
      <c r="G15" s="116">
        <v>60</v>
      </c>
      <c r="H15" s="116"/>
      <c r="I15" s="116"/>
      <c r="J15" s="116"/>
      <c r="K15" s="2534"/>
      <c r="L15" s="13" t="s">
        <v>18</v>
      </c>
    </row>
    <row r="16" spans="1:13" ht="20.100000000000001" customHeight="1" thickTop="1" x14ac:dyDescent="0.25">
      <c r="A16" s="39">
        <v>42031</v>
      </c>
      <c r="B16" s="40" t="s">
        <v>186</v>
      </c>
      <c r="C16" s="105"/>
      <c r="D16" s="115"/>
      <c r="E16" s="105"/>
      <c r="F16" s="105"/>
      <c r="G16" s="105"/>
      <c r="H16" s="105">
        <v>5520</v>
      </c>
      <c r="I16" s="105">
        <v>100</v>
      </c>
      <c r="J16" s="105"/>
      <c r="K16" s="2496"/>
      <c r="L16" s="41" t="s">
        <v>702</v>
      </c>
    </row>
    <row r="17" spans="1:12" ht="20.100000000000001" customHeight="1" x14ac:dyDescent="0.25">
      <c r="A17" s="22">
        <v>42042</v>
      </c>
      <c r="B17" s="11" t="s">
        <v>12</v>
      </c>
      <c r="C17" s="23">
        <v>130</v>
      </c>
      <c r="D17" s="108">
        <f>+C17*(100-E17)/100</f>
        <v>126.1</v>
      </c>
      <c r="E17" s="23">
        <v>3</v>
      </c>
      <c r="G17" s="23">
        <v>60</v>
      </c>
      <c r="L17" s="3" t="s">
        <v>18</v>
      </c>
    </row>
    <row r="18" spans="1:12" ht="20.100000000000001" customHeight="1" x14ac:dyDescent="0.25">
      <c r="A18" s="59">
        <v>42163</v>
      </c>
      <c r="B18" s="60" t="s">
        <v>12</v>
      </c>
      <c r="C18" s="133">
        <v>80</v>
      </c>
      <c r="D18" s="400">
        <f>+C18*(100-E18)/100</f>
        <v>80</v>
      </c>
      <c r="E18" s="133">
        <v>0</v>
      </c>
      <c r="F18" s="133"/>
      <c r="G18" s="133">
        <v>78</v>
      </c>
      <c r="H18" s="133"/>
      <c r="I18" s="133"/>
      <c r="J18" s="133"/>
      <c r="K18" s="2529"/>
      <c r="L18" s="61" t="s">
        <v>1420</v>
      </c>
    </row>
    <row r="19" spans="1:12" ht="20.100000000000001" customHeight="1" x14ac:dyDescent="0.25">
      <c r="A19" s="22">
        <v>42198</v>
      </c>
      <c r="B19" s="391" t="s">
        <v>186</v>
      </c>
      <c r="D19" s="108"/>
      <c r="H19" s="23">
        <v>5615</v>
      </c>
      <c r="I19" s="23">
        <v>100</v>
      </c>
      <c r="L19" s="3" t="s">
        <v>1413</v>
      </c>
    </row>
    <row r="20" spans="1:12" x14ac:dyDescent="0.25">
      <c r="A20" s="417">
        <v>42222</v>
      </c>
      <c r="B20" s="416" t="s">
        <v>12</v>
      </c>
      <c r="C20" s="418">
        <v>175</v>
      </c>
      <c r="D20" s="414">
        <f>+C20*(100-E20)/100</f>
        <v>175</v>
      </c>
      <c r="E20" s="418">
        <v>0</v>
      </c>
      <c r="F20" s="418"/>
      <c r="G20" s="418">
        <v>40</v>
      </c>
      <c r="H20" s="418"/>
      <c r="I20" s="418"/>
      <c r="J20" s="418"/>
      <c r="K20" s="2523"/>
      <c r="L20" s="38" t="s">
        <v>18</v>
      </c>
    </row>
    <row r="21" spans="1:12" ht="20.100000000000001" customHeight="1" x14ac:dyDescent="0.25">
      <c r="A21" s="22">
        <v>42254</v>
      </c>
      <c r="B21" s="439" t="s">
        <v>12</v>
      </c>
      <c r="C21" s="23">
        <v>65</v>
      </c>
      <c r="D21" s="108">
        <f>+C21*(100-E21)/100</f>
        <v>61.75</v>
      </c>
      <c r="E21" s="23">
        <v>5</v>
      </c>
      <c r="G21" s="23">
        <v>90</v>
      </c>
      <c r="L21" s="3" t="s">
        <v>22</v>
      </c>
    </row>
    <row r="22" spans="1:12" x14ac:dyDescent="0.25">
      <c r="A22" s="22">
        <v>42282</v>
      </c>
      <c r="B22" s="464" t="s">
        <v>496</v>
      </c>
      <c r="C22" s="3476" t="s">
        <v>1461</v>
      </c>
      <c r="D22" s="3478"/>
      <c r="E22" s="3478"/>
      <c r="F22" s="3478"/>
      <c r="G22" s="3478"/>
      <c r="H22" s="3478"/>
      <c r="I22" s="3478"/>
      <c r="J22" s="3477"/>
      <c r="K22" s="2469"/>
    </row>
    <row r="23" spans="1:12" ht="21.75" customHeight="1" x14ac:dyDescent="0.25">
      <c r="A23" s="484">
        <v>42309</v>
      </c>
      <c r="B23" s="488" t="s">
        <v>186</v>
      </c>
      <c r="C23" s="486"/>
      <c r="D23" s="486"/>
      <c r="E23" s="486"/>
      <c r="F23" s="486"/>
      <c r="G23" s="486"/>
      <c r="H23" s="487">
        <v>5600</v>
      </c>
      <c r="I23" s="487">
        <v>100</v>
      </c>
      <c r="J23" s="486"/>
      <c r="K23" s="2467"/>
      <c r="L23" s="3" t="s">
        <v>1484</v>
      </c>
    </row>
    <row r="24" spans="1:12" ht="16.5" thickBot="1" x14ac:dyDescent="0.3">
      <c r="A24" s="1054">
        <v>42349</v>
      </c>
      <c r="B24" s="1076" t="s">
        <v>12</v>
      </c>
      <c r="C24" s="1079">
        <v>90</v>
      </c>
      <c r="D24" s="1083">
        <f>+C24*(100-E24)/100</f>
        <v>85.5</v>
      </c>
      <c r="E24" s="1079">
        <v>5</v>
      </c>
      <c r="F24" s="1079"/>
      <c r="G24" s="1079">
        <v>90</v>
      </c>
      <c r="H24" s="1079"/>
      <c r="I24" s="1079"/>
      <c r="J24" s="1079"/>
      <c r="K24" s="2534"/>
      <c r="L24" s="13" t="s">
        <v>1551</v>
      </c>
    </row>
    <row r="25" spans="1:12" ht="18.75" customHeight="1" thickTop="1" x14ac:dyDescent="0.25">
      <c r="A25" s="29">
        <v>42421</v>
      </c>
      <c r="B25" s="30" t="s">
        <v>12</v>
      </c>
      <c r="C25" s="120">
        <v>40</v>
      </c>
      <c r="D25" s="156">
        <f>+C25*(100-E25)/100</f>
        <v>38</v>
      </c>
      <c r="E25" s="120">
        <v>5</v>
      </c>
      <c r="F25" s="120"/>
      <c r="G25" s="120">
        <v>100</v>
      </c>
      <c r="H25" s="120"/>
      <c r="I25" s="120"/>
      <c r="J25" s="120"/>
      <c r="K25" s="2687"/>
      <c r="L25" s="31" t="s">
        <v>1610</v>
      </c>
    </row>
    <row r="26" spans="1:12" ht="21.75" customHeight="1" x14ac:dyDescent="0.25">
      <c r="A26" s="22">
        <v>42424</v>
      </c>
      <c r="B26" s="630" t="s">
        <v>14</v>
      </c>
      <c r="C26" s="3476" t="s">
        <v>1613</v>
      </c>
      <c r="D26" s="3478"/>
      <c r="E26" s="3478"/>
      <c r="F26" s="3478"/>
      <c r="G26" s="3478"/>
      <c r="H26" s="3478"/>
      <c r="I26" s="3478"/>
      <c r="J26" s="3477"/>
      <c r="K26" s="2469"/>
    </row>
    <row r="27" spans="1:12" ht="20.100000000000001" customHeight="1" x14ac:dyDescent="0.25">
      <c r="A27" s="22">
        <v>42430</v>
      </c>
      <c r="B27" s="638" t="s">
        <v>26</v>
      </c>
      <c r="C27" s="3808" t="s">
        <v>1923</v>
      </c>
      <c r="D27" s="3809"/>
      <c r="E27" s="3809"/>
      <c r="F27" s="3809"/>
      <c r="G27" s="3809"/>
      <c r="H27" s="3809"/>
      <c r="I27" s="3809"/>
      <c r="J27" s="3810"/>
      <c r="K27" s="2573"/>
    </row>
    <row r="28" spans="1:12" ht="20.100000000000001" customHeight="1" x14ac:dyDescent="0.25">
      <c r="A28" s="22">
        <v>42445</v>
      </c>
      <c r="B28" s="647" t="s">
        <v>12</v>
      </c>
      <c r="C28" s="23">
        <v>90</v>
      </c>
      <c r="D28" s="108">
        <f>+C28*(100-E28)/100</f>
        <v>85.5</v>
      </c>
      <c r="E28" s="23">
        <v>5</v>
      </c>
      <c r="G28" s="23">
        <v>50</v>
      </c>
      <c r="L28" s="3" t="s">
        <v>18</v>
      </c>
    </row>
    <row r="29" spans="1:12" x14ac:dyDescent="0.25">
      <c r="A29" s="22">
        <v>42454</v>
      </c>
      <c r="B29" s="650" t="s">
        <v>12</v>
      </c>
      <c r="C29" s="23">
        <v>80</v>
      </c>
      <c r="D29" s="108">
        <f>+C29*(100-E29)/100</f>
        <v>76</v>
      </c>
      <c r="E29" s="23">
        <v>5</v>
      </c>
      <c r="G29" s="23">
        <v>92</v>
      </c>
      <c r="L29" s="3" t="s">
        <v>1686</v>
      </c>
    </row>
    <row r="30" spans="1:12" ht="20.100000000000001" customHeight="1" x14ac:dyDescent="0.25">
      <c r="A30" s="22">
        <v>42456</v>
      </c>
      <c r="B30" s="652" t="s">
        <v>186</v>
      </c>
      <c r="D30" s="108"/>
      <c r="H30" s="3445" t="s">
        <v>1652</v>
      </c>
      <c r="I30" s="3446"/>
      <c r="J30" s="3447"/>
      <c r="K30" s="2454"/>
      <c r="L30" s="3" t="s">
        <v>1653</v>
      </c>
    </row>
    <row r="31" spans="1:12" ht="66" customHeight="1" x14ac:dyDescent="0.25">
      <c r="A31" s="1254">
        <v>42459</v>
      </c>
      <c r="B31" s="1255" t="s">
        <v>23</v>
      </c>
      <c r="C31" s="3579" t="s">
        <v>1687</v>
      </c>
      <c r="D31" s="3580"/>
      <c r="E31" s="3580"/>
      <c r="F31" s="3580"/>
      <c r="G31" s="3580"/>
      <c r="H31" s="3580"/>
      <c r="I31" s="3580"/>
      <c r="J31" s="3581"/>
      <c r="K31" s="2766" t="s">
        <v>2066</v>
      </c>
      <c r="L31" s="1318" t="s">
        <v>2066</v>
      </c>
    </row>
    <row r="32" spans="1:12" ht="24.75" customHeight="1" x14ac:dyDescent="0.25">
      <c r="A32" s="22">
        <v>42463</v>
      </c>
      <c r="B32" s="670" t="s">
        <v>14</v>
      </c>
      <c r="C32" s="3476" t="s">
        <v>1671</v>
      </c>
      <c r="D32" s="3478"/>
      <c r="E32" s="3478"/>
      <c r="F32" s="3478"/>
      <c r="G32" s="3478"/>
      <c r="H32" s="3478"/>
      <c r="I32" s="3478"/>
      <c r="J32" s="3477"/>
      <c r="K32" s="2469"/>
    </row>
    <row r="33" spans="1:12" ht="20.100000000000001" customHeight="1" x14ac:dyDescent="0.25">
      <c r="A33" s="22">
        <v>42468</v>
      </c>
      <c r="B33" s="670" t="s">
        <v>14</v>
      </c>
      <c r="C33" s="3476" t="s">
        <v>1689</v>
      </c>
      <c r="D33" s="3478"/>
      <c r="E33" s="3478"/>
      <c r="F33" s="3478"/>
      <c r="G33" s="3478"/>
      <c r="H33" s="3478"/>
      <c r="I33" s="3478"/>
      <c r="J33" s="3477"/>
      <c r="K33" s="2469"/>
    </row>
    <row r="34" spans="1:12" ht="20.100000000000001" customHeight="1" x14ac:dyDescent="0.25">
      <c r="A34" s="22">
        <v>42471</v>
      </c>
      <c r="B34" s="675" t="s">
        <v>12</v>
      </c>
      <c r="C34" s="887">
        <v>155</v>
      </c>
      <c r="D34" s="886">
        <f>+C34*(100-E34)/100</f>
        <v>147.25</v>
      </c>
      <c r="E34" s="887">
        <v>5</v>
      </c>
      <c r="F34" s="887"/>
      <c r="G34" s="887">
        <v>80</v>
      </c>
      <c r="H34" s="887"/>
      <c r="I34" s="887"/>
      <c r="J34" s="887"/>
      <c r="K34" s="2471"/>
      <c r="L34" s="3" t="s">
        <v>1690</v>
      </c>
    </row>
    <row r="35" spans="1:12" ht="20.100000000000001" customHeight="1" x14ac:dyDescent="0.25">
      <c r="A35" s="703">
        <v>42506</v>
      </c>
      <c r="B35" s="702" t="s">
        <v>12</v>
      </c>
      <c r="C35" s="256">
        <v>105</v>
      </c>
      <c r="D35" s="257">
        <f>+C35*(100-E35)/100</f>
        <v>99.75</v>
      </c>
      <c r="E35" s="256">
        <v>5</v>
      </c>
      <c r="F35" s="256"/>
      <c r="G35" s="256">
        <v>40</v>
      </c>
      <c r="H35" s="256"/>
      <c r="I35" s="256"/>
      <c r="J35" s="256"/>
      <c r="K35" s="2550"/>
      <c r="L35" s="38" t="s">
        <v>18</v>
      </c>
    </row>
    <row r="36" spans="1:12" ht="20.100000000000001" customHeight="1" x14ac:dyDescent="0.25">
      <c r="A36" s="707">
        <v>42520</v>
      </c>
      <c r="B36" s="709" t="s">
        <v>186</v>
      </c>
      <c r="C36" s="887"/>
      <c r="D36" s="886"/>
      <c r="E36" s="887"/>
      <c r="F36" s="887"/>
      <c r="G36" s="887"/>
      <c r="H36" s="887">
        <v>4925</v>
      </c>
      <c r="I36" s="887">
        <v>100</v>
      </c>
      <c r="J36" s="887"/>
      <c r="K36" s="2471"/>
      <c r="L36" s="3" t="s">
        <v>40</v>
      </c>
    </row>
    <row r="37" spans="1:12" ht="20.100000000000001" customHeight="1" x14ac:dyDescent="0.25">
      <c r="A37" s="22">
        <v>42545</v>
      </c>
      <c r="B37" s="11" t="s">
        <v>12</v>
      </c>
      <c r="C37" s="887">
        <v>140</v>
      </c>
      <c r="D37" s="886">
        <f>+C37*(100-E37)/100</f>
        <v>133</v>
      </c>
      <c r="E37" s="887">
        <v>5</v>
      </c>
      <c r="F37" s="887"/>
      <c r="G37" s="887">
        <v>80</v>
      </c>
      <c r="H37" s="887"/>
      <c r="I37" s="887"/>
      <c r="J37" s="887"/>
      <c r="K37" s="2471"/>
      <c r="L37" s="3" t="s">
        <v>22</v>
      </c>
    </row>
    <row r="38" spans="1:12" ht="20.100000000000001" customHeight="1" x14ac:dyDescent="0.25">
      <c r="A38" s="22">
        <v>42633</v>
      </c>
      <c r="B38" s="11" t="s">
        <v>12</v>
      </c>
      <c r="C38" s="887">
        <v>125</v>
      </c>
      <c r="D38" s="886">
        <f>+C38*(100-E38)/100</f>
        <v>118.75</v>
      </c>
      <c r="E38" s="887">
        <v>5</v>
      </c>
      <c r="F38" s="887"/>
      <c r="G38" s="887">
        <v>75</v>
      </c>
      <c r="H38" s="887"/>
      <c r="I38" s="887"/>
      <c r="J38" s="887"/>
      <c r="K38" s="2471"/>
      <c r="L38" s="3" t="s">
        <v>1602</v>
      </c>
    </row>
    <row r="39" spans="1:12" ht="16.5" thickBot="1" x14ac:dyDescent="0.3">
      <c r="A39" s="33">
        <v>42680</v>
      </c>
      <c r="B39" s="34" t="s">
        <v>186</v>
      </c>
      <c r="C39" s="1005"/>
      <c r="D39" s="1007"/>
      <c r="E39" s="1005"/>
      <c r="F39" s="1005"/>
      <c r="G39" s="1005"/>
      <c r="H39" s="1005">
        <v>4675</v>
      </c>
      <c r="I39" s="1005">
        <v>100</v>
      </c>
      <c r="J39" s="1005"/>
      <c r="K39" s="2565"/>
      <c r="L39" s="35" t="s">
        <v>40</v>
      </c>
    </row>
    <row r="40" spans="1:12" ht="16.5" thickTop="1" x14ac:dyDescent="0.25">
      <c r="A40" s="995">
        <v>42736</v>
      </c>
      <c r="B40" s="997" t="s">
        <v>14</v>
      </c>
      <c r="C40" s="3683" t="s">
        <v>15</v>
      </c>
      <c r="D40" s="3684"/>
      <c r="E40" s="3684"/>
      <c r="F40" s="3684"/>
      <c r="G40" s="3684"/>
      <c r="H40" s="3684"/>
      <c r="I40" s="3684"/>
      <c r="J40" s="3685"/>
      <c r="K40" s="2549"/>
      <c r="L40" s="21"/>
    </row>
    <row r="41" spans="1:12" x14ac:dyDescent="0.25">
      <c r="A41" s="22">
        <v>42738</v>
      </c>
      <c r="B41" s="11" t="s">
        <v>14</v>
      </c>
      <c r="C41" s="3473" t="s">
        <v>85</v>
      </c>
      <c r="D41" s="3474"/>
      <c r="E41" s="3474"/>
      <c r="F41" s="3474"/>
      <c r="G41" s="3474"/>
      <c r="H41" s="3474"/>
      <c r="I41" s="3474"/>
      <c r="J41" s="3475"/>
      <c r="K41" s="2465"/>
    </row>
    <row r="42" spans="1:12" x14ac:dyDescent="0.25">
      <c r="A42" s="22">
        <v>42746</v>
      </c>
      <c r="B42" s="11" t="s">
        <v>12</v>
      </c>
      <c r="C42" s="887">
        <v>140</v>
      </c>
      <c r="D42" s="886">
        <f>+C42*(100-E42)/100</f>
        <v>133</v>
      </c>
      <c r="E42" s="887">
        <v>5</v>
      </c>
      <c r="F42" s="887"/>
      <c r="G42" s="887">
        <v>115</v>
      </c>
      <c r="H42" s="887"/>
      <c r="I42" s="887"/>
      <c r="J42" s="887"/>
      <c r="K42" s="2471"/>
      <c r="L42" s="3" t="s">
        <v>22</v>
      </c>
    </row>
    <row r="43" spans="1:12" x14ac:dyDescent="0.25">
      <c r="A43" s="22">
        <v>42807</v>
      </c>
      <c r="B43" s="998" t="s">
        <v>186</v>
      </c>
      <c r="C43" s="887"/>
      <c r="D43" s="886"/>
      <c r="E43" s="887"/>
      <c r="F43" s="887"/>
      <c r="G43" s="887"/>
      <c r="H43" s="887">
        <v>4700</v>
      </c>
      <c r="I43" s="887">
        <v>100</v>
      </c>
      <c r="J43" s="887"/>
      <c r="K43" s="2471"/>
      <c r="L43" s="3" t="s">
        <v>336</v>
      </c>
    </row>
    <row r="44" spans="1:12" x14ac:dyDescent="0.25">
      <c r="A44" s="1158">
        <v>42867</v>
      </c>
      <c r="B44" s="1157" t="s">
        <v>12</v>
      </c>
      <c r="C44" s="256">
        <v>110</v>
      </c>
      <c r="D44" s="257">
        <f>+C44*(100-E44)/100</f>
        <v>101.2</v>
      </c>
      <c r="E44" s="256">
        <v>8</v>
      </c>
      <c r="F44" s="256" t="s">
        <v>159</v>
      </c>
      <c r="G44" s="256">
        <v>110</v>
      </c>
      <c r="H44" s="256"/>
      <c r="I44" s="256"/>
      <c r="J44" s="256"/>
      <c r="K44" s="2550"/>
      <c r="L44" s="38" t="s">
        <v>22</v>
      </c>
    </row>
    <row r="45" spans="1:12" ht="20.100000000000001" customHeight="1" x14ac:dyDescent="0.25">
      <c r="A45" s="22">
        <v>42898</v>
      </c>
      <c r="B45" s="1183" t="s">
        <v>12</v>
      </c>
      <c r="C45" s="887">
        <v>150</v>
      </c>
      <c r="D45" s="886">
        <f>+C45*(100-E45)/100</f>
        <v>138</v>
      </c>
      <c r="E45" s="887">
        <v>8</v>
      </c>
      <c r="F45" s="887"/>
      <c r="G45" s="887">
        <v>60</v>
      </c>
      <c r="H45" s="887"/>
      <c r="I45" s="887"/>
      <c r="J45" s="887"/>
      <c r="K45" s="2471"/>
      <c r="L45" s="3" t="s">
        <v>18</v>
      </c>
    </row>
    <row r="46" spans="1:12" x14ac:dyDescent="0.25">
      <c r="A46" s="22">
        <v>42986</v>
      </c>
      <c r="B46" s="11" t="s">
        <v>186</v>
      </c>
      <c r="C46" s="887"/>
      <c r="D46" s="886"/>
      <c r="E46" s="887"/>
      <c r="F46" s="887"/>
      <c r="G46" s="887"/>
      <c r="H46" s="887">
        <v>4660</v>
      </c>
      <c r="I46" s="887">
        <v>100</v>
      </c>
      <c r="J46" s="887"/>
      <c r="K46" s="2471"/>
      <c r="L46" s="3" t="s">
        <v>40</v>
      </c>
    </row>
    <row r="47" spans="1:12" ht="20.100000000000001" customHeight="1" x14ac:dyDescent="0.25">
      <c r="A47" s="22">
        <v>43008</v>
      </c>
      <c r="B47" s="11" t="s">
        <v>12</v>
      </c>
      <c r="C47" s="887">
        <v>110</v>
      </c>
      <c r="D47" s="886">
        <f>+C47*(100-E47)/100</f>
        <v>101.2</v>
      </c>
      <c r="E47" s="887">
        <v>8</v>
      </c>
      <c r="F47" s="887"/>
      <c r="G47" s="887">
        <v>50</v>
      </c>
      <c r="H47" s="887"/>
      <c r="I47" s="887"/>
      <c r="J47" s="887"/>
      <c r="K47" s="2471"/>
      <c r="L47" s="3" t="s">
        <v>18</v>
      </c>
    </row>
    <row r="48" spans="1:12" x14ac:dyDescent="0.25">
      <c r="A48" s="22">
        <v>43011</v>
      </c>
      <c r="B48" s="11" t="s">
        <v>12</v>
      </c>
      <c r="C48" s="887">
        <v>125</v>
      </c>
      <c r="D48" s="886">
        <f>+C48*(100-E48)/100</f>
        <v>115</v>
      </c>
      <c r="E48" s="887">
        <v>8</v>
      </c>
      <c r="F48" s="887"/>
      <c r="G48" s="887">
        <v>40</v>
      </c>
      <c r="H48" s="887"/>
      <c r="I48" s="887"/>
      <c r="J48" s="887"/>
      <c r="K48" s="2471"/>
      <c r="L48" s="3" t="s">
        <v>18</v>
      </c>
    </row>
    <row r="49" spans="1:12" x14ac:dyDescent="0.25">
      <c r="A49" s="22">
        <v>43045</v>
      </c>
      <c r="B49" s="11" t="s">
        <v>12</v>
      </c>
      <c r="C49" s="887">
        <v>135</v>
      </c>
      <c r="D49" s="886">
        <f>+C49*(100-E49)/100</f>
        <v>124.2</v>
      </c>
      <c r="E49" s="887">
        <v>8</v>
      </c>
      <c r="F49" s="887"/>
      <c r="G49" s="887">
        <v>40</v>
      </c>
      <c r="H49" s="887"/>
      <c r="I49" s="887"/>
      <c r="J49" s="887"/>
      <c r="K49" s="2471"/>
      <c r="L49" s="3" t="s">
        <v>18</v>
      </c>
    </row>
    <row r="50" spans="1:12" ht="16.5" thickBot="1" x14ac:dyDescent="0.3">
      <c r="A50" s="1523">
        <v>43071</v>
      </c>
      <c r="B50" s="1530" t="s">
        <v>186</v>
      </c>
      <c r="C50" s="252"/>
      <c r="D50" s="1526">
        <f>+C50*(100-E50)/100</f>
        <v>0</v>
      </c>
      <c r="E50" s="252"/>
      <c r="F50" s="252"/>
      <c r="G50" s="252"/>
      <c r="H50" s="252">
        <v>4675</v>
      </c>
      <c r="I50" s="252">
        <v>100</v>
      </c>
      <c r="J50" s="252"/>
      <c r="K50" s="2483"/>
      <c r="L50" s="13" t="s">
        <v>40</v>
      </c>
    </row>
    <row r="51" spans="1:12" ht="16.5" thickTop="1" x14ac:dyDescent="0.25">
      <c r="A51" s="29">
        <v>43157</v>
      </c>
      <c r="B51" s="30" t="s">
        <v>12</v>
      </c>
      <c r="C51" s="334">
        <v>65</v>
      </c>
      <c r="D51" s="335">
        <f>+C51*(100-E51)/100</f>
        <v>58.5</v>
      </c>
      <c r="E51" s="334">
        <v>10</v>
      </c>
      <c r="F51" s="334"/>
      <c r="G51" s="334">
        <v>123</v>
      </c>
      <c r="H51" s="334"/>
      <c r="I51" s="334"/>
      <c r="J51" s="334"/>
      <c r="K51" s="2577"/>
      <c r="L51" s="31" t="s">
        <v>1623</v>
      </c>
    </row>
    <row r="52" spans="1:12" x14ac:dyDescent="0.25">
      <c r="A52" s="22">
        <v>43165</v>
      </c>
      <c r="B52" s="11" t="s">
        <v>14</v>
      </c>
      <c r="C52" s="3473" t="s">
        <v>2508</v>
      </c>
      <c r="D52" s="3474"/>
      <c r="E52" s="3474"/>
      <c r="F52" s="3474"/>
      <c r="G52" s="3474"/>
      <c r="H52" s="3474"/>
      <c r="I52" s="3474"/>
      <c r="J52" s="3475"/>
      <c r="K52" s="2465"/>
    </row>
    <row r="53" spans="1:12" ht="20.100000000000001" customHeight="1" x14ac:dyDescent="0.25">
      <c r="A53" s="22">
        <v>43169</v>
      </c>
      <c r="B53" s="11" t="s">
        <v>186</v>
      </c>
      <c r="C53" s="887"/>
      <c r="D53" s="886"/>
      <c r="E53" s="887"/>
      <c r="F53" s="887"/>
      <c r="G53" s="887"/>
      <c r="H53" s="887">
        <v>4620</v>
      </c>
      <c r="I53" s="887">
        <v>100</v>
      </c>
      <c r="J53" s="887"/>
      <c r="K53" s="2471"/>
      <c r="L53" s="3" t="s">
        <v>40</v>
      </c>
    </row>
    <row r="54" spans="1:12" ht="20.100000000000001" customHeight="1" x14ac:dyDescent="0.25">
      <c r="A54" s="22">
        <v>43178</v>
      </c>
      <c r="B54" s="11" t="s">
        <v>12</v>
      </c>
      <c r="C54" s="887">
        <v>120</v>
      </c>
      <c r="D54" s="886">
        <f>+C54*(100-E54)/100</f>
        <v>108</v>
      </c>
      <c r="E54" s="887">
        <v>10</v>
      </c>
      <c r="F54" s="887"/>
      <c r="G54" s="887">
        <v>125</v>
      </c>
      <c r="H54" s="887"/>
      <c r="I54" s="887"/>
      <c r="J54" s="887"/>
      <c r="K54" s="2471"/>
      <c r="L54" s="3" t="s">
        <v>2530</v>
      </c>
    </row>
    <row r="55" spans="1:12" x14ac:dyDescent="0.25">
      <c r="A55" s="3635">
        <v>43270</v>
      </c>
      <c r="B55" s="1608" t="s">
        <v>186</v>
      </c>
      <c r="C55" s="256"/>
      <c r="D55" s="1610"/>
      <c r="E55" s="256"/>
      <c r="F55" s="256"/>
      <c r="G55" s="256"/>
      <c r="H55" s="256">
        <v>4200</v>
      </c>
      <c r="I55" s="256">
        <v>100</v>
      </c>
      <c r="J55" s="256"/>
      <c r="K55" s="2550"/>
      <c r="L55" s="38"/>
    </row>
    <row r="56" spans="1:12" x14ac:dyDescent="0.25">
      <c r="A56" s="3636"/>
      <c r="B56" s="11" t="s">
        <v>14</v>
      </c>
      <c r="C56" s="3482" t="s">
        <v>2626</v>
      </c>
      <c r="D56" s="3505"/>
      <c r="E56" s="3505"/>
      <c r="F56" s="3505"/>
      <c r="G56" s="3505"/>
      <c r="H56" s="3505"/>
      <c r="I56" s="3505"/>
      <c r="J56" s="3483"/>
      <c r="K56" s="2485"/>
    </row>
    <row r="57" spans="1:12" ht="20.100000000000001" customHeight="1" x14ac:dyDescent="0.25">
      <c r="A57" s="1616">
        <v>43271</v>
      </c>
      <c r="B57" s="1617" t="s">
        <v>12</v>
      </c>
      <c r="C57" s="887">
        <v>115</v>
      </c>
      <c r="D57" s="886">
        <f>+C57*(100-E57)/100</f>
        <v>103.5</v>
      </c>
      <c r="E57" s="887">
        <v>10</v>
      </c>
      <c r="F57" s="887"/>
      <c r="G57" s="887">
        <v>100</v>
      </c>
      <c r="H57" s="887"/>
      <c r="I57" s="887"/>
      <c r="J57" s="887"/>
      <c r="K57" s="2471"/>
      <c r="L57" s="3" t="s">
        <v>2621</v>
      </c>
    </row>
    <row r="58" spans="1:12" ht="20.100000000000001" customHeight="1" x14ac:dyDescent="0.25">
      <c r="A58" s="22">
        <v>43313</v>
      </c>
      <c r="B58" s="11" t="s">
        <v>4</v>
      </c>
      <c r="C58" s="4011" t="s">
        <v>2672</v>
      </c>
      <c r="D58" s="3505"/>
      <c r="E58" s="3505"/>
      <c r="F58" s="3505"/>
      <c r="G58" s="3505"/>
      <c r="H58" s="3505"/>
      <c r="I58" s="3505"/>
      <c r="J58" s="3483"/>
      <c r="K58" s="2485"/>
    </row>
    <row r="59" spans="1:12" ht="20.100000000000001" customHeight="1" x14ac:dyDescent="0.25">
      <c r="A59" s="22">
        <v>43377</v>
      </c>
      <c r="B59" s="11" t="s">
        <v>14</v>
      </c>
      <c r="C59" s="3473" t="s">
        <v>15</v>
      </c>
      <c r="D59" s="3474"/>
      <c r="E59" s="3474"/>
      <c r="F59" s="3474"/>
      <c r="G59" s="3474"/>
      <c r="H59" s="3474"/>
      <c r="I59" s="3474"/>
      <c r="J59" s="3475"/>
      <c r="K59" s="2465"/>
    </row>
    <row r="60" spans="1:12" ht="20.100000000000001" customHeight="1" x14ac:dyDescent="0.25">
      <c r="A60" s="22">
        <v>43378</v>
      </c>
      <c r="B60" s="11" t="s">
        <v>12</v>
      </c>
      <c r="C60" s="887">
        <v>125</v>
      </c>
      <c r="D60" s="886">
        <f>+C60*(100-E60)/100</f>
        <v>93.75</v>
      </c>
      <c r="E60" s="887">
        <v>25</v>
      </c>
      <c r="F60" s="887"/>
      <c r="G60" s="887">
        <v>120</v>
      </c>
      <c r="H60" s="887"/>
      <c r="I60" s="887"/>
      <c r="J60" s="887"/>
      <c r="K60" s="2471"/>
      <c r="L60" s="3" t="s">
        <v>2655</v>
      </c>
    </row>
    <row r="61" spans="1:12" x14ac:dyDescent="0.25">
      <c r="A61" s="22">
        <v>43388</v>
      </c>
      <c r="B61" s="11" t="s">
        <v>14</v>
      </c>
      <c r="C61" s="3473" t="s">
        <v>15</v>
      </c>
      <c r="D61" s="3474"/>
      <c r="E61" s="3474"/>
      <c r="F61" s="3474"/>
      <c r="G61" s="3474"/>
      <c r="H61" s="3474"/>
      <c r="I61" s="3474"/>
      <c r="J61" s="3475"/>
      <c r="K61" s="2465"/>
    </row>
    <row r="62" spans="1:12" ht="20.100000000000001" customHeight="1" x14ac:dyDescent="0.25">
      <c r="A62" s="22">
        <v>43390</v>
      </c>
      <c r="B62" s="11" t="s">
        <v>14</v>
      </c>
      <c r="C62" s="3473" t="s">
        <v>2779</v>
      </c>
      <c r="D62" s="3474"/>
      <c r="E62" s="3474"/>
      <c r="F62" s="3474"/>
      <c r="G62" s="3474"/>
      <c r="H62" s="3474"/>
      <c r="I62" s="3474"/>
      <c r="J62" s="3475"/>
      <c r="K62" s="2465"/>
    </row>
    <row r="63" spans="1:12" x14ac:dyDescent="0.25">
      <c r="A63" s="22">
        <v>43408</v>
      </c>
      <c r="B63" s="11" t="s">
        <v>186</v>
      </c>
      <c r="C63" s="887"/>
      <c r="D63" s="886"/>
      <c r="E63" s="887"/>
      <c r="F63" s="887"/>
      <c r="G63" s="887"/>
      <c r="H63" s="887">
        <v>4580</v>
      </c>
      <c r="I63" s="887">
        <v>100</v>
      </c>
      <c r="J63" s="887"/>
      <c r="K63" s="2471"/>
      <c r="L63" s="3" t="s">
        <v>40</v>
      </c>
    </row>
    <row r="64" spans="1:12" ht="20.100000000000001" customHeight="1" x14ac:dyDescent="0.25">
      <c r="A64" s="1803">
        <v>43433</v>
      </c>
      <c r="B64" s="1802" t="s">
        <v>12</v>
      </c>
      <c r="C64" s="256">
        <v>65</v>
      </c>
      <c r="D64" s="1804">
        <f>+C64*(100-E64)/100</f>
        <v>58.5</v>
      </c>
      <c r="E64" s="256">
        <v>10</v>
      </c>
      <c r="F64" s="256"/>
      <c r="G64" s="256">
        <v>130</v>
      </c>
      <c r="H64" s="256"/>
      <c r="I64" s="256"/>
      <c r="J64" s="256"/>
      <c r="K64" s="2550"/>
      <c r="L64" s="38" t="s">
        <v>2655</v>
      </c>
    </row>
    <row r="65" spans="1:12" x14ac:dyDescent="0.25">
      <c r="A65" s="22">
        <v>43434</v>
      </c>
      <c r="B65" s="11" t="s">
        <v>186</v>
      </c>
      <c r="C65" s="887"/>
      <c r="D65" s="886"/>
      <c r="E65" s="887"/>
      <c r="F65" s="887"/>
      <c r="G65" s="887"/>
      <c r="H65" s="887">
        <v>4835</v>
      </c>
      <c r="I65" s="887">
        <v>100</v>
      </c>
      <c r="J65" s="887"/>
      <c r="K65" s="2471"/>
      <c r="L65" s="3" t="s">
        <v>40</v>
      </c>
    </row>
    <row r="66" spans="1:12" x14ac:dyDescent="0.25">
      <c r="A66" s="22">
        <v>43444</v>
      </c>
      <c r="B66" s="11" t="s">
        <v>14</v>
      </c>
      <c r="C66" s="3473" t="s">
        <v>2888</v>
      </c>
      <c r="D66" s="3474"/>
      <c r="E66" s="3474"/>
      <c r="F66" s="3474"/>
      <c r="G66" s="3474"/>
      <c r="H66" s="3474"/>
      <c r="I66" s="3474"/>
      <c r="J66" s="3475"/>
      <c r="K66" s="2465"/>
    </row>
    <row r="67" spans="1:12" ht="16.5" thickBot="1" x14ac:dyDescent="0.3">
      <c r="A67" s="33">
        <v>43455</v>
      </c>
      <c r="B67" s="34" t="s">
        <v>12</v>
      </c>
      <c r="C67" s="1882">
        <v>135</v>
      </c>
      <c r="D67" s="1867">
        <f>+C67*(100-E67)/100</f>
        <v>121.5</v>
      </c>
      <c r="E67" s="1882">
        <v>10</v>
      </c>
      <c r="F67" s="1882"/>
      <c r="G67" s="1882">
        <v>120</v>
      </c>
      <c r="H67" s="1882"/>
      <c r="I67" s="1882"/>
      <c r="J67" s="1882"/>
      <c r="K67" s="2565"/>
      <c r="L67" s="35" t="s">
        <v>22</v>
      </c>
    </row>
    <row r="68" spans="1:12" ht="20.100000000000001" customHeight="1" thickTop="1" x14ac:dyDescent="0.25">
      <c r="A68" s="1864">
        <v>43574</v>
      </c>
      <c r="B68" s="1879" t="s">
        <v>186</v>
      </c>
      <c r="C68" s="323"/>
      <c r="D68" s="1885"/>
      <c r="E68" s="323"/>
      <c r="F68" s="323"/>
      <c r="G68" s="323"/>
      <c r="H68" s="323">
        <v>4980</v>
      </c>
      <c r="I68" s="323">
        <v>100</v>
      </c>
      <c r="J68" s="323"/>
      <c r="K68" s="2622"/>
      <c r="L68" s="21" t="s">
        <v>40</v>
      </c>
    </row>
    <row r="69" spans="1:12" ht="20.100000000000001" customHeight="1" x14ac:dyDescent="0.25">
      <c r="A69" s="22">
        <v>43577</v>
      </c>
      <c r="B69" s="11" t="s">
        <v>12</v>
      </c>
      <c r="C69" s="887">
        <v>125</v>
      </c>
      <c r="D69" s="886">
        <f>+C69*(100-E69)/100</f>
        <v>112.5</v>
      </c>
      <c r="E69" s="887">
        <v>10</v>
      </c>
      <c r="F69" s="887"/>
      <c r="G69" s="887">
        <v>150</v>
      </c>
      <c r="H69" s="887"/>
      <c r="I69" s="887"/>
      <c r="J69" s="887"/>
      <c r="K69" s="2471"/>
      <c r="L69" s="3" t="s">
        <v>1608</v>
      </c>
    </row>
    <row r="70" spans="1:12" ht="20.100000000000001" customHeight="1" x14ac:dyDescent="0.25">
      <c r="A70" s="22">
        <v>43714</v>
      </c>
      <c r="B70" s="11" t="s">
        <v>186</v>
      </c>
      <c r="C70" s="887"/>
      <c r="D70" s="886"/>
      <c r="E70" s="887"/>
      <c r="F70" s="887"/>
      <c r="G70" s="887"/>
      <c r="H70" s="887">
        <v>5290</v>
      </c>
      <c r="I70" s="887">
        <v>100</v>
      </c>
      <c r="J70" s="887"/>
      <c r="K70" s="2471"/>
      <c r="L70" s="3" t="s">
        <v>40</v>
      </c>
    </row>
    <row r="71" spans="1:12" ht="20.100000000000001" customHeight="1" x14ac:dyDescent="0.25">
      <c r="A71" s="22">
        <v>43736</v>
      </c>
      <c r="B71" s="11" t="s">
        <v>12</v>
      </c>
      <c r="C71" s="887">
        <v>120</v>
      </c>
      <c r="D71" s="886">
        <f>+C71*(100-E71)/100</f>
        <v>102</v>
      </c>
      <c r="E71" s="887">
        <v>15</v>
      </c>
      <c r="F71" s="887"/>
      <c r="G71" s="887">
        <v>120</v>
      </c>
      <c r="H71" s="887"/>
      <c r="I71" s="887"/>
      <c r="J71" s="887"/>
      <c r="K71" s="2471"/>
      <c r="L71" s="3" t="s">
        <v>2524</v>
      </c>
    </row>
    <row r="72" spans="1:12" x14ac:dyDescent="0.25">
      <c r="A72" s="22">
        <v>43823</v>
      </c>
      <c r="B72" s="11" t="s">
        <v>12</v>
      </c>
      <c r="C72" s="887">
        <v>100</v>
      </c>
      <c r="D72" s="886">
        <f>+C72*(100-E72)/100</f>
        <v>85</v>
      </c>
      <c r="E72" s="887">
        <v>15</v>
      </c>
      <c r="F72" s="887"/>
      <c r="G72" s="887">
        <v>100</v>
      </c>
      <c r="H72" s="887"/>
      <c r="I72" s="887"/>
      <c r="J72" s="887"/>
      <c r="K72" s="2471"/>
      <c r="L72" s="3" t="s">
        <v>2524</v>
      </c>
    </row>
    <row r="73" spans="1:12" x14ac:dyDescent="0.25">
      <c r="A73" s="22">
        <v>43908</v>
      </c>
      <c r="B73" s="11" t="s">
        <v>186</v>
      </c>
      <c r="C73" s="887"/>
      <c r="D73" s="886"/>
      <c r="E73" s="887"/>
      <c r="F73" s="887"/>
      <c r="G73" s="887"/>
      <c r="H73" s="887">
        <v>5150</v>
      </c>
      <c r="I73" s="887">
        <v>100</v>
      </c>
      <c r="J73" s="887"/>
      <c r="K73" s="2471"/>
      <c r="L73" s="3" t="s">
        <v>1416</v>
      </c>
    </row>
    <row r="74" spans="1:12" x14ac:dyDescent="0.25">
      <c r="A74" s="2410">
        <v>43920</v>
      </c>
      <c r="B74" s="2306" t="s">
        <v>4</v>
      </c>
      <c r="C74" s="2311"/>
      <c r="D74" s="2307"/>
      <c r="E74" s="2311">
        <v>10</v>
      </c>
      <c r="F74" s="2311"/>
      <c r="G74" s="2311"/>
      <c r="H74" s="2311"/>
      <c r="I74" s="2311"/>
      <c r="J74" s="2311"/>
      <c r="K74" s="2602"/>
      <c r="L74" s="2308"/>
    </row>
    <row r="75" spans="1:12" x14ac:dyDescent="0.25">
      <c r="A75" s="2410">
        <v>43951</v>
      </c>
      <c r="B75" s="2306" t="s">
        <v>4</v>
      </c>
      <c r="C75" s="2311"/>
      <c r="D75" s="2307"/>
      <c r="E75" s="2311">
        <v>10</v>
      </c>
      <c r="F75" s="2311"/>
      <c r="G75" s="2311"/>
      <c r="H75" s="2311"/>
      <c r="I75" s="2311"/>
      <c r="J75" s="2311"/>
      <c r="K75" s="2602"/>
      <c r="L75" s="2308"/>
    </row>
    <row r="76" spans="1:12" x14ac:dyDescent="0.25">
      <c r="A76" s="2410">
        <v>43981</v>
      </c>
      <c r="B76" s="2306" t="s">
        <v>4</v>
      </c>
      <c r="C76" s="2311"/>
      <c r="D76" s="2307"/>
      <c r="E76" s="2311">
        <v>10</v>
      </c>
      <c r="F76" s="2311"/>
      <c r="G76" s="2311"/>
      <c r="H76" s="2311"/>
      <c r="I76" s="2311"/>
      <c r="J76" s="2311"/>
      <c r="K76" s="2602"/>
      <c r="L76" s="2308"/>
    </row>
    <row r="77" spans="1:12" x14ac:dyDescent="0.25">
      <c r="A77" s="22">
        <v>43999</v>
      </c>
      <c r="B77" s="11" t="s">
        <v>12</v>
      </c>
      <c r="C77" s="887">
        <v>120</v>
      </c>
      <c r="D77" s="886">
        <f>+C77*(100-E77)/100</f>
        <v>108</v>
      </c>
      <c r="E77" s="887">
        <v>10</v>
      </c>
      <c r="F77" s="887"/>
      <c r="G77" s="887">
        <v>115</v>
      </c>
      <c r="H77" s="887"/>
      <c r="I77" s="887"/>
      <c r="J77" s="887"/>
      <c r="K77" s="2471"/>
      <c r="L77" s="3" t="s">
        <v>3684</v>
      </c>
    </row>
    <row r="78" spans="1:12" ht="20.100000000000001" customHeight="1" x14ac:dyDescent="0.25">
      <c r="A78" s="2410">
        <v>44012</v>
      </c>
      <c r="B78" s="2306" t="s">
        <v>4</v>
      </c>
      <c r="C78" s="2311"/>
      <c r="D78" s="2307"/>
      <c r="E78" s="2311">
        <v>10</v>
      </c>
      <c r="F78" s="2311"/>
      <c r="G78" s="2311"/>
      <c r="H78" s="2311"/>
      <c r="I78" s="2311"/>
      <c r="J78" s="2311"/>
      <c r="K78" s="2602"/>
      <c r="L78" s="2308"/>
    </row>
    <row r="79" spans="1:12" ht="18" customHeight="1" x14ac:dyDescent="0.25">
      <c r="A79" s="2410">
        <v>44042</v>
      </c>
      <c r="B79" s="2306" t="s">
        <v>4</v>
      </c>
      <c r="C79" s="2311"/>
      <c r="D79" s="2307"/>
      <c r="E79" s="2311">
        <v>10</v>
      </c>
      <c r="F79" s="2311"/>
      <c r="G79" s="2311"/>
      <c r="H79" s="2311"/>
      <c r="I79" s="2311"/>
      <c r="J79" s="2311"/>
      <c r="K79" s="2852"/>
      <c r="L79" s="2308"/>
    </row>
    <row r="80" spans="1:12" ht="81" customHeight="1" x14ac:dyDescent="0.25">
      <c r="A80" s="22">
        <v>44046</v>
      </c>
      <c r="B80" s="11" t="s">
        <v>14</v>
      </c>
      <c r="C80" s="3473" t="s">
        <v>3802</v>
      </c>
      <c r="D80" s="3474"/>
      <c r="E80" s="3474"/>
      <c r="F80" s="3474"/>
      <c r="G80" s="3474"/>
      <c r="H80" s="3474"/>
      <c r="I80" s="3474"/>
      <c r="J80" s="3475"/>
      <c r="K80" s="2465"/>
      <c r="L80" s="1662" t="s">
        <v>3800</v>
      </c>
    </row>
    <row r="81" spans="1:12" x14ac:dyDescent="0.25">
      <c r="A81" s="22">
        <v>44068</v>
      </c>
      <c r="B81" s="11" t="s">
        <v>186</v>
      </c>
      <c r="C81" s="887"/>
      <c r="D81" s="886" t="s">
        <v>301</v>
      </c>
      <c r="E81" s="887"/>
      <c r="F81" s="887"/>
      <c r="G81" s="887"/>
      <c r="H81" s="887">
        <v>5175</v>
      </c>
      <c r="I81" s="887">
        <v>100</v>
      </c>
      <c r="J81" s="887"/>
      <c r="K81" s="2471"/>
      <c r="L81" s="3" t="s">
        <v>3896</v>
      </c>
    </row>
    <row r="82" spans="1:12" x14ac:dyDescent="0.25">
      <c r="A82" s="2410">
        <v>44073</v>
      </c>
      <c r="B82" s="2306" t="s">
        <v>4</v>
      </c>
      <c r="C82" s="2311"/>
      <c r="D82" s="2307"/>
      <c r="E82" s="2311">
        <v>10</v>
      </c>
      <c r="F82" s="2311"/>
      <c r="G82" s="2311"/>
      <c r="H82" s="2311"/>
      <c r="I82" s="2311"/>
      <c r="J82" s="2311"/>
      <c r="K82" s="2885"/>
      <c r="L82" s="2308"/>
    </row>
    <row r="83" spans="1:12" x14ac:dyDescent="0.25">
      <c r="A83" s="22">
        <v>44101</v>
      </c>
      <c r="B83" s="11" t="s">
        <v>12</v>
      </c>
      <c r="C83" s="887">
        <v>45</v>
      </c>
      <c r="D83" s="886">
        <f>+C83*(100-E83)/100</f>
        <v>40.5</v>
      </c>
      <c r="E83" s="887">
        <v>10</v>
      </c>
      <c r="F83" s="887" t="s">
        <v>159</v>
      </c>
      <c r="G83" s="887">
        <v>105</v>
      </c>
      <c r="H83" s="887"/>
      <c r="I83" s="887"/>
      <c r="J83" s="887"/>
      <c r="K83" s="2471"/>
      <c r="L83" s="3" t="s">
        <v>3198</v>
      </c>
    </row>
    <row r="84" spans="1:12" x14ac:dyDescent="0.25">
      <c r="A84" s="2410">
        <v>44104</v>
      </c>
      <c r="B84" s="2306" t="s">
        <v>4</v>
      </c>
      <c r="C84" s="2311"/>
      <c r="D84" s="2307"/>
      <c r="E84" s="2311">
        <v>10</v>
      </c>
      <c r="F84" s="2311"/>
      <c r="G84" s="2311"/>
      <c r="H84" s="2311"/>
      <c r="I84" s="2311"/>
      <c r="J84" s="2311"/>
      <c r="K84" s="3126"/>
      <c r="L84" s="2308"/>
    </row>
    <row r="85" spans="1:12" x14ac:dyDescent="0.25">
      <c r="A85" s="2410">
        <v>44134</v>
      </c>
      <c r="B85" s="2306" t="s">
        <v>4</v>
      </c>
      <c r="C85" s="2311"/>
      <c r="D85" s="2307"/>
      <c r="E85" s="2311">
        <v>10</v>
      </c>
      <c r="F85" s="2311"/>
      <c r="G85" s="2311"/>
      <c r="H85" s="2311"/>
      <c r="I85" s="2311"/>
      <c r="J85" s="2311"/>
      <c r="K85" s="3126"/>
      <c r="L85" s="2308"/>
    </row>
    <row r="86" spans="1:12" x14ac:dyDescent="0.25">
      <c r="A86" s="2410">
        <v>44165</v>
      </c>
      <c r="B86" s="2306" t="s">
        <v>4</v>
      </c>
      <c r="C86" s="2311"/>
      <c r="D86" s="2307"/>
      <c r="E86" s="2311">
        <v>10</v>
      </c>
      <c r="F86" s="2311"/>
      <c r="G86" s="2311"/>
      <c r="H86" s="2311"/>
      <c r="I86" s="2311"/>
      <c r="J86" s="2311"/>
      <c r="K86" s="3126"/>
      <c r="L86" s="2308"/>
    </row>
    <row r="87" spans="1:12" x14ac:dyDescent="0.25">
      <c r="A87" s="2410">
        <v>44195</v>
      </c>
      <c r="B87" s="2306" t="s">
        <v>4</v>
      </c>
      <c r="C87" s="2311"/>
      <c r="D87" s="2307"/>
      <c r="E87" s="2311">
        <v>10</v>
      </c>
      <c r="F87" s="2311"/>
      <c r="G87" s="2311"/>
      <c r="H87" s="2311"/>
      <c r="I87" s="2311"/>
      <c r="J87" s="2311"/>
      <c r="K87" s="3126"/>
      <c r="L87" s="2308"/>
    </row>
    <row r="88" spans="1:12" ht="23.25" x14ac:dyDescent="0.25">
      <c r="A88" s="22">
        <v>44216</v>
      </c>
      <c r="B88" s="11" t="s">
        <v>14</v>
      </c>
      <c r="C88" s="3473" t="s">
        <v>4199</v>
      </c>
      <c r="D88" s="3474"/>
      <c r="E88" s="3474"/>
      <c r="F88" s="3474"/>
      <c r="G88" s="3474"/>
      <c r="H88" s="3474"/>
      <c r="I88" s="3474"/>
      <c r="J88" s="3475"/>
      <c r="K88" s="2471"/>
      <c r="L88" s="1662" t="s">
        <v>4200</v>
      </c>
    </row>
    <row r="89" spans="1:12" x14ac:dyDescent="0.25">
      <c r="A89" s="22">
        <v>44218</v>
      </c>
      <c r="B89" s="11" t="s">
        <v>186</v>
      </c>
      <c r="C89" s="887"/>
      <c r="D89" s="886">
        <f>+C89*(100-E89)/100</f>
        <v>0</v>
      </c>
      <c r="E89" s="887"/>
      <c r="F89" s="887"/>
      <c r="G89" s="887"/>
      <c r="H89" s="3055">
        <v>4845</v>
      </c>
      <c r="I89" s="3055">
        <v>100</v>
      </c>
      <c r="J89" s="887"/>
      <c r="K89" s="2471"/>
      <c r="L89" s="3" t="s">
        <v>4206</v>
      </c>
    </row>
    <row r="90" spans="1:12" x14ac:dyDescent="0.25">
      <c r="A90" s="2410">
        <v>44226</v>
      </c>
      <c r="B90" s="2306" t="s">
        <v>4</v>
      </c>
      <c r="C90" s="2311"/>
      <c r="D90" s="2307"/>
      <c r="E90" s="2311">
        <v>13</v>
      </c>
      <c r="F90" s="2311"/>
      <c r="G90" s="2311"/>
      <c r="H90" s="2311"/>
      <c r="I90" s="2311"/>
      <c r="J90" s="2311"/>
      <c r="K90" s="3126"/>
      <c r="L90" s="2308"/>
    </row>
    <row r="91" spans="1:12" ht="20.100000000000001" customHeight="1" x14ac:dyDescent="0.25">
      <c r="A91" s="22">
        <v>44237</v>
      </c>
      <c r="B91" s="11" t="s">
        <v>12</v>
      </c>
      <c r="C91" s="887">
        <v>50</v>
      </c>
      <c r="D91" s="886">
        <f>+C91*(100-E91)/100</f>
        <v>43.5</v>
      </c>
      <c r="E91" s="887">
        <v>13</v>
      </c>
      <c r="F91" s="887" t="s">
        <v>159</v>
      </c>
      <c r="G91" s="887">
        <v>102</v>
      </c>
      <c r="H91" s="887"/>
      <c r="I91" s="887"/>
      <c r="J91" s="887"/>
      <c r="K91" s="2471"/>
      <c r="L91" s="3" t="s">
        <v>2668</v>
      </c>
    </row>
    <row r="92" spans="1:12" x14ac:dyDescent="0.25">
      <c r="A92" s="2410">
        <v>44255</v>
      </c>
      <c r="B92" s="2306" t="s">
        <v>4</v>
      </c>
      <c r="C92" s="2311"/>
      <c r="D92" s="2307"/>
      <c r="E92" s="2311">
        <v>13</v>
      </c>
      <c r="F92" s="2311"/>
      <c r="G92" s="2311"/>
      <c r="H92" s="2311"/>
      <c r="I92" s="2311"/>
      <c r="J92" s="2311"/>
      <c r="K92" s="3126"/>
      <c r="L92" s="2308"/>
    </row>
    <row r="93" spans="1:12" x14ac:dyDescent="0.25">
      <c r="A93" s="2410">
        <v>44285</v>
      </c>
      <c r="B93" s="2306" t="s">
        <v>4</v>
      </c>
      <c r="C93" s="2311"/>
      <c r="D93" s="2307"/>
      <c r="E93" s="2311">
        <v>15</v>
      </c>
      <c r="F93" s="2311"/>
      <c r="G93" s="2311"/>
      <c r="H93" s="2311"/>
      <c r="I93" s="2311"/>
      <c r="J93" s="2311"/>
      <c r="K93" s="3126"/>
      <c r="L93" s="2308"/>
    </row>
    <row r="94" spans="1:12" ht="20.100000000000001" customHeight="1" x14ac:dyDescent="0.25">
      <c r="A94" s="22">
        <v>44325</v>
      </c>
      <c r="B94" s="11" t="s">
        <v>12</v>
      </c>
      <c r="C94" s="887">
        <v>50</v>
      </c>
      <c r="D94" s="886">
        <f>+C94*(100-E94)/100</f>
        <v>43.5</v>
      </c>
      <c r="E94" s="887">
        <v>13</v>
      </c>
      <c r="F94" s="887"/>
      <c r="G94" s="887">
        <v>120</v>
      </c>
      <c r="H94" s="887"/>
      <c r="I94" s="887"/>
      <c r="J94" s="887"/>
      <c r="K94" s="2471"/>
      <c r="L94" s="3" t="s">
        <v>2710</v>
      </c>
    </row>
    <row r="95" spans="1:12" ht="31.5" customHeight="1" x14ac:dyDescent="0.25">
      <c r="A95" s="22">
        <v>44347</v>
      </c>
      <c r="B95" s="11" t="s">
        <v>14</v>
      </c>
      <c r="C95" s="3473" t="s">
        <v>4374</v>
      </c>
      <c r="D95" s="3474"/>
      <c r="E95" s="3474"/>
      <c r="F95" s="3474"/>
      <c r="G95" s="3474"/>
      <c r="H95" s="3474"/>
      <c r="I95" s="3474"/>
      <c r="J95" s="3475"/>
      <c r="K95" s="2471"/>
      <c r="L95" s="1662" t="s">
        <v>4373</v>
      </c>
    </row>
    <row r="96" spans="1:12" ht="20.100000000000001" customHeight="1" x14ac:dyDescent="0.25">
      <c r="A96" s="22"/>
      <c r="B96" s="11"/>
      <c r="C96" s="887"/>
      <c r="D96" s="886">
        <f t="shared" ref="D96:D104" si="0">+C96*(100-E96)/100</f>
        <v>0</v>
      </c>
      <c r="E96" s="887"/>
      <c r="F96" s="887"/>
      <c r="G96" s="887"/>
      <c r="H96" s="887"/>
      <c r="I96" s="887"/>
      <c r="J96" s="887"/>
      <c r="K96" s="2471"/>
    </row>
    <row r="97" spans="1:11" ht="20.100000000000001" customHeight="1" x14ac:dyDescent="0.25">
      <c r="A97" s="22"/>
      <c r="B97" s="11"/>
      <c r="C97" s="887"/>
      <c r="D97" s="886">
        <f t="shared" si="0"/>
        <v>0</v>
      </c>
      <c r="E97" s="887"/>
      <c r="F97" s="887"/>
      <c r="G97" s="887"/>
      <c r="H97" s="887"/>
      <c r="I97" s="887"/>
      <c r="J97" s="887"/>
      <c r="K97" s="2471"/>
    </row>
    <row r="98" spans="1:11" ht="20.100000000000001" customHeight="1" x14ac:dyDescent="0.25">
      <c r="A98" s="22"/>
      <c r="B98" s="11"/>
      <c r="C98" s="887"/>
      <c r="D98" s="886">
        <f t="shared" si="0"/>
        <v>0</v>
      </c>
      <c r="E98" s="887"/>
      <c r="F98" s="887"/>
      <c r="G98" s="887"/>
      <c r="H98" s="887"/>
      <c r="I98" s="887"/>
      <c r="J98" s="887"/>
      <c r="K98" s="2471"/>
    </row>
    <row r="99" spans="1:11" ht="20.100000000000001" customHeight="1" x14ac:dyDescent="0.25">
      <c r="A99" s="22"/>
      <c r="B99" s="11"/>
      <c r="C99" s="887"/>
      <c r="D99" s="886">
        <f t="shared" si="0"/>
        <v>0</v>
      </c>
      <c r="E99" s="887"/>
      <c r="F99" s="887"/>
      <c r="G99" s="887"/>
      <c r="H99" s="887"/>
      <c r="I99" s="887"/>
      <c r="J99" s="887"/>
      <c r="K99" s="2471"/>
    </row>
    <row r="100" spans="1:11" ht="20.100000000000001" customHeight="1" x14ac:dyDescent="0.25">
      <c r="A100" s="22"/>
      <c r="B100" s="11"/>
      <c r="C100" s="886"/>
      <c r="D100" s="3203">
        <f t="shared" si="0"/>
        <v>0</v>
      </c>
      <c r="E100" s="886"/>
      <c r="F100" s="886"/>
      <c r="G100" s="886"/>
      <c r="H100" s="886"/>
      <c r="I100" s="886"/>
      <c r="J100" s="886"/>
      <c r="K100" s="2464"/>
    </row>
    <row r="101" spans="1:11" ht="20.100000000000001" customHeight="1" x14ac:dyDescent="0.25">
      <c r="A101" s="22"/>
      <c r="B101" s="11"/>
      <c r="C101" s="886"/>
      <c r="D101" s="3203">
        <f t="shared" si="0"/>
        <v>0</v>
      </c>
      <c r="E101" s="886"/>
      <c r="F101" s="886"/>
      <c r="G101" s="886"/>
      <c r="H101" s="886"/>
      <c r="I101" s="886"/>
      <c r="J101" s="886"/>
      <c r="K101" s="2464"/>
    </row>
    <row r="102" spans="1:11" ht="20.100000000000001" customHeight="1" x14ac:dyDescent="0.25">
      <c r="A102" s="22"/>
      <c r="B102" s="11"/>
      <c r="C102" s="886"/>
      <c r="D102" s="3203">
        <f t="shared" si="0"/>
        <v>0</v>
      </c>
      <c r="E102" s="886"/>
      <c r="F102" s="886"/>
      <c r="G102" s="886"/>
      <c r="H102" s="886"/>
      <c r="I102" s="886"/>
      <c r="J102" s="886"/>
      <c r="K102" s="2464"/>
    </row>
    <row r="103" spans="1:11" ht="20.100000000000001" customHeight="1" x14ac:dyDescent="0.25">
      <c r="A103" s="22"/>
      <c r="B103" s="11"/>
      <c r="C103" s="886"/>
      <c r="D103" s="3203">
        <f t="shared" si="0"/>
        <v>0</v>
      </c>
      <c r="E103" s="886"/>
      <c r="F103" s="886"/>
      <c r="G103" s="886"/>
      <c r="H103" s="886"/>
      <c r="I103" s="886"/>
      <c r="J103" s="886"/>
      <c r="K103" s="2464"/>
    </row>
    <row r="104" spans="1:11" x14ac:dyDescent="0.25">
      <c r="A104" s="22"/>
      <c r="B104" s="11"/>
      <c r="C104" s="887"/>
      <c r="D104" s="3203">
        <f t="shared" si="0"/>
        <v>0</v>
      </c>
      <c r="E104" s="887"/>
      <c r="F104" s="887"/>
      <c r="G104" s="887"/>
      <c r="H104" s="887"/>
      <c r="I104" s="887"/>
      <c r="J104" s="887"/>
      <c r="K104" s="2471"/>
    </row>
    <row r="105" spans="1:11" ht="20.100000000000001" customHeight="1" x14ac:dyDescent="0.25">
      <c r="A105" s="22"/>
      <c r="B105" s="11"/>
      <c r="C105" s="887"/>
      <c r="D105" s="886"/>
      <c r="E105" s="887"/>
      <c r="F105" s="887"/>
      <c r="G105" s="887"/>
      <c r="H105" s="887"/>
      <c r="I105" s="887"/>
      <c r="J105" s="887"/>
      <c r="K105" s="2471"/>
    </row>
    <row r="106" spans="1:11" x14ac:dyDescent="0.25">
      <c r="A106" s="22"/>
      <c r="B106" s="11"/>
      <c r="C106" s="887"/>
      <c r="D106" s="886"/>
      <c r="E106" s="887"/>
      <c r="F106" s="887"/>
      <c r="G106" s="887"/>
      <c r="H106" s="887"/>
      <c r="I106" s="887"/>
      <c r="J106" s="887"/>
      <c r="K106" s="2471"/>
    </row>
    <row r="107" spans="1:11" x14ac:dyDescent="0.25">
      <c r="A107" s="22"/>
      <c r="B107" s="11"/>
      <c r="C107" s="887"/>
      <c r="D107" s="886"/>
      <c r="E107" s="887"/>
      <c r="F107" s="887"/>
      <c r="G107" s="887"/>
      <c r="H107" s="887"/>
      <c r="I107" s="887"/>
      <c r="J107" s="887"/>
      <c r="K107" s="2471"/>
    </row>
    <row r="108" spans="1:11" x14ac:dyDescent="0.25">
      <c r="A108" s="22"/>
      <c r="B108" s="11"/>
      <c r="C108" s="887"/>
      <c r="D108" s="886"/>
      <c r="E108" s="887"/>
      <c r="F108" s="887"/>
      <c r="G108" s="887"/>
      <c r="H108" s="887"/>
      <c r="I108" s="887"/>
      <c r="J108" s="887"/>
      <c r="K108" s="2471"/>
    </row>
    <row r="109" spans="1:11" x14ac:dyDescent="0.25">
      <c r="A109" s="22"/>
      <c r="B109" s="11"/>
      <c r="C109" s="887"/>
      <c r="D109" s="886"/>
      <c r="E109" s="887"/>
      <c r="F109" s="887"/>
      <c r="G109" s="887"/>
      <c r="H109" s="887"/>
      <c r="I109" s="887"/>
      <c r="J109" s="887"/>
      <c r="K109" s="2471"/>
    </row>
    <row r="110" spans="1:11" x14ac:dyDescent="0.25">
      <c r="A110" s="22"/>
      <c r="B110" s="11"/>
      <c r="C110" s="887"/>
      <c r="D110" s="886"/>
      <c r="E110" s="887"/>
      <c r="F110" s="887"/>
      <c r="G110" s="887"/>
      <c r="H110" s="887"/>
      <c r="I110" s="887"/>
      <c r="J110" s="887"/>
      <c r="K110" s="2471"/>
    </row>
    <row r="111" spans="1:11" x14ac:dyDescent="0.25">
      <c r="A111" s="22"/>
      <c r="B111" s="11"/>
      <c r="C111" s="887"/>
      <c r="D111" s="886"/>
      <c r="E111" s="887"/>
      <c r="F111" s="887"/>
      <c r="G111" s="887"/>
      <c r="H111" s="887"/>
      <c r="I111" s="887"/>
      <c r="J111" s="887"/>
      <c r="K111" s="2471"/>
    </row>
    <row r="112" spans="1:11" x14ac:dyDescent="0.25">
      <c r="A112" s="22"/>
      <c r="B112" s="11"/>
      <c r="C112" s="887"/>
      <c r="D112" s="886"/>
      <c r="E112" s="887"/>
      <c r="F112" s="887"/>
      <c r="G112" s="887"/>
      <c r="H112" s="887"/>
      <c r="I112" s="887"/>
      <c r="J112" s="887"/>
      <c r="K112" s="2471"/>
    </row>
    <row r="113" spans="1:11" x14ac:dyDescent="0.25">
      <c r="A113" s="22"/>
      <c r="B113" s="11"/>
      <c r="C113" s="887"/>
      <c r="D113" s="886"/>
      <c r="E113" s="887"/>
      <c r="F113" s="887"/>
      <c r="G113" s="887"/>
      <c r="H113" s="887"/>
      <c r="I113" s="887"/>
      <c r="J113" s="887"/>
      <c r="K113" s="2471"/>
    </row>
    <row r="114" spans="1:11" x14ac:dyDescent="0.25">
      <c r="A114" s="22"/>
      <c r="B114" s="11"/>
      <c r="C114" s="887"/>
      <c r="D114" s="886"/>
      <c r="E114" s="887"/>
      <c r="F114" s="887"/>
      <c r="G114" s="887"/>
      <c r="H114" s="887"/>
      <c r="I114" s="887"/>
      <c r="J114" s="887"/>
      <c r="K114" s="2471"/>
    </row>
    <row r="115" spans="1:11" x14ac:dyDescent="0.25">
      <c r="A115" s="22"/>
      <c r="B115" s="11"/>
      <c r="C115" s="887"/>
      <c r="D115" s="886"/>
      <c r="E115" s="887"/>
      <c r="F115" s="887"/>
      <c r="G115" s="887"/>
      <c r="H115" s="887"/>
      <c r="I115" s="887"/>
      <c r="J115" s="887"/>
      <c r="K115" s="2471"/>
    </row>
    <row r="116" spans="1:11" x14ac:dyDescent="0.25">
      <c r="A116" s="22"/>
      <c r="B116" s="11"/>
      <c r="C116" s="887"/>
      <c r="D116" s="886"/>
      <c r="E116" s="887"/>
      <c r="F116" s="887"/>
      <c r="G116" s="887"/>
      <c r="H116" s="887"/>
      <c r="I116" s="887"/>
      <c r="J116" s="887"/>
      <c r="K116" s="2471"/>
    </row>
    <row r="117" spans="1:11" x14ac:dyDescent="0.25">
      <c r="A117" s="22"/>
      <c r="C117" s="887"/>
      <c r="D117" s="887"/>
      <c r="E117" s="887"/>
      <c r="F117" s="887"/>
      <c r="G117" s="887"/>
      <c r="H117" s="887"/>
      <c r="I117" s="887"/>
      <c r="J117" s="887"/>
      <c r="K117" s="2471"/>
    </row>
    <row r="118" spans="1:11" x14ac:dyDescent="0.25">
      <c r="A118" s="22"/>
      <c r="C118" s="887"/>
      <c r="D118" s="887"/>
      <c r="E118" s="887"/>
      <c r="F118" s="887"/>
      <c r="G118" s="887"/>
      <c r="H118" s="887"/>
      <c r="I118" s="887"/>
      <c r="J118" s="887"/>
      <c r="K118" s="2471"/>
    </row>
    <row r="119" spans="1:11" x14ac:dyDescent="0.25">
      <c r="A119" s="22"/>
      <c r="C119" s="887"/>
      <c r="D119" s="887"/>
      <c r="E119" s="887"/>
      <c r="F119" s="887"/>
      <c r="G119" s="887"/>
      <c r="H119" s="887"/>
      <c r="I119" s="887"/>
      <c r="J119" s="887"/>
      <c r="K119" s="2471"/>
    </row>
    <row r="120" spans="1:11" x14ac:dyDescent="0.25">
      <c r="A120" s="22"/>
      <c r="C120" s="887"/>
      <c r="D120" s="887"/>
      <c r="E120" s="887"/>
      <c r="F120" s="887"/>
      <c r="G120" s="887"/>
      <c r="H120" s="887"/>
      <c r="I120" s="887"/>
      <c r="J120" s="887"/>
      <c r="K120" s="2471"/>
    </row>
    <row r="121" spans="1:11" x14ac:dyDescent="0.25">
      <c r="A121" s="22"/>
      <c r="C121" s="887"/>
      <c r="D121" s="887"/>
      <c r="E121" s="887"/>
      <c r="F121" s="887"/>
      <c r="G121" s="887"/>
      <c r="H121" s="887"/>
      <c r="I121" s="887"/>
      <c r="J121" s="887"/>
      <c r="K121" s="2471"/>
    </row>
    <row r="122" spans="1:11" x14ac:dyDescent="0.25">
      <c r="A122" s="22"/>
      <c r="C122" s="887"/>
      <c r="D122" s="887"/>
      <c r="E122" s="887"/>
      <c r="F122" s="887"/>
      <c r="G122" s="887"/>
      <c r="H122" s="887"/>
      <c r="I122" s="887"/>
      <c r="J122" s="887"/>
      <c r="K122" s="2471"/>
    </row>
    <row r="123" spans="1:11" x14ac:dyDescent="0.25">
      <c r="A123" s="22"/>
      <c r="C123" s="887"/>
      <c r="D123" s="887"/>
      <c r="E123" s="887"/>
      <c r="F123" s="887"/>
      <c r="G123" s="887"/>
      <c r="H123" s="887"/>
      <c r="I123" s="887"/>
      <c r="J123" s="887"/>
      <c r="K123" s="2471"/>
    </row>
    <row r="124" spans="1:11" x14ac:dyDescent="0.25">
      <c r="A124" s="22"/>
      <c r="C124" s="887"/>
      <c r="D124" s="887"/>
      <c r="E124" s="887"/>
      <c r="F124" s="887"/>
      <c r="G124" s="887"/>
      <c r="H124" s="887"/>
      <c r="I124" s="887"/>
      <c r="J124" s="887"/>
      <c r="K124" s="2471"/>
    </row>
    <row r="125" spans="1:11" x14ac:dyDescent="0.25">
      <c r="A125" s="22"/>
      <c r="C125" s="887"/>
      <c r="D125" s="887"/>
      <c r="E125" s="887"/>
      <c r="F125" s="887"/>
      <c r="G125" s="887"/>
      <c r="H125" s="887"/>
      <c r="I125" s="887"/>
      <c r="J125" s="887"/>
      <c r="K125" s="2471"/>
    </row>
    <row r="126" spans="1:11" x14ac:dyDescent="0.25">
      <c r="A126" s="22"/>
      <c r="C126" s="887"/>
      <c r="D126" s="887"/>
      <c r="E126" s="887"/>
      <c r="F126" s="887"/>
      <c r="G126" s="887"/>
      <c r="H126" s="887"/>
      <c r="I126" s="887"/>
      <c r="J126" s="887"/>
      <c r="K126" s="2471"/>
    </row>
    <row r="127" spans="1:11" x14ac:dyDescent="0.25">
      <c r="A127" s="22"/>
      <c r="C127" s="887"/>
      <c r="D127" s="887"/>
      <c r="E127" s="887"/>
      <c r="F127" s="887"/>
      <c r="G127" s="887"/>
      <c r="H127" s="887"/>
      <c r="I127" s="887"/>
      <c r="J127" s="887"/>
      <c r="K127" s="2471"/>
    </row>
    <row r="128" spans="1:11" x14ac:dyDescent="0.25">
      <c r="A128" s="22"/>
      <c r="C128" s="887"/>
      <c r="D128" s="887"/>
      <c r="E128" s="887"/>
      <c r="F128" s="887"/>
      <c r="G128" s="887"/>
      <c r="H128" s="887"/>
      <c r="I128" s="887"/>
      <c r="J128" s="887"/>
      <c r="K128" s="2471"/>
    </row>
    <row r="129" spans="1:1" x14ac:dyDescent="0.25">
      <c r="A129" s="22"/>
    </row>
    <row r="130" spans="1:1" x14ac:dyDescent="0.25">
      <c r="A130" s="22"/>
    </row>
    <row r="131" spans="1:1" x14ac:dyDescent="0.25">
      <c r="A131" s="22"/>
    </row>
    <row r="132" spans="1:1" x14ac:dyDescent="0.25">
      <c r="A132" s="22"/>
    </row>
    <row r="133" spans="1:1" x14ac:dyDescent="0.25">
      <c r="A133" s="22"/>
    </row>
    <row r="134" spans="1:1" x14ac:dyDescent="0.25">
      <c r="A134" s="22"/>
    </row>
    <row r="135" spans="1:1" x14ac:dyDescent="0.25">
      <c r="A135" s="22"/>
    </row>
    <row r="136" spans="1:1" x14ac:dyDescent="0.25">
      <c r="A136" s="22"/>
    </row>
    <row r="170" spans="3:3" x14ac:dyDescent="0.25">
      <c r="C170" s="23" t="s">
        <v>301</v>
      </c>
    </row>
  </sheetData>
  <autoFilter ref="B6:K6"/>
  <customSheetViews>
    <customSheetView guid="{A61807DE-1A9F-4D9E-AA9C-2C2A4B8D3195}">
      <pane ySplit="6" topLeftCell="A40" activePane="bottomLeft" state="frozen"/>
      <selection pane="bottomLeft" activeCell="K7" sqref="K7"/>
      <pageMargins left="0.7" right="0.7" top="0.75" bottom="0.75" header="0.3" footer="0.3"/>
      <pageSetup paperSize="9" orientation="portrait" r:id="rId1"/>
    </customSheetView>
    <customSheetView guid="{C5727CAE-36E7-4F5C-A23D-3D3BFC529126}">
      <pane ySplit="6" topLeftCell="A40" activePane="bottomLeft" state="frozen"/>
      <selection pane="bottomLeft" activeCell="K7" sqref="K7"/>
      <pageMargins left="0.7" right="0.7" top="0.75" bottom="0.75" header="0.3" footer="0.3"/>
      <pageSetup paperSize="9" orientation="portrait" r:id="rId2"/>
    </customSheetView>
    <customSheetView guid="{DA733677-58EB-43A1-AB08-BCD2B2774334}">
      <pane ySplit="6" topLeftCell="A40" activePane="bottomLeft" state="frozen"/>
      <selection pane="bottomLeft" activeCell="K7" sqref="K7"/>
      <pageMargins left="0.7" right="0.7" top="0.75" bottom="0.75" header="0.3" footer="0.3"/>
      <pageSetup paperSize="9" orientation="portrait" r:id="rId3"/>
    </customSheetView>
  </customSheetViews>
  <mergeCells count="42">
    <mergeCell ref="C95:J95"/>
    <mergeCell ref="I3:J3"/>
    <mergeCell ref="G3:H3"/>
    <mergeCell ref="I4:J4"/>
    <mergeCell ref="C88:J88"/>
    <mergeCell ref="C80:J80"/>
    <mergeCell ref="C66:J66"/>
    <mergeCell ref="C62:J62"/>
    <mergeCell ref="C61:J61"/>
    <mergeCell ref="C27:J27"/>
    <mergeCell ref="C26:J26"/>
    <mergeCell ref="C5:F5"/>
    <mergeCell ref="C40:J40"/>
    <mergeCell ref="C59:J59"/>
    <mergeCell ref="C58:J58"/>
    <mergeCell ref="A4:B4"/>
    <mergeCell ref="C4:F4"/>
    <mergeCell ref="G4:H4"/>
    <mergeCell ref="A3:B3"/>
    <mergeCell ref="C3:F3"/>
    <mergeCell ref="A1:L1"/>
    <mergeCell ref="A2:B2"/>
    <mergeCell ref="C2:F2"/>
    <mergeCell ref="G2:H2"/>
    <mergeCell ref="I2:J2"/>
    <mergeCell ref="K2:L2"/>
    <mergeCell ref="K3:L3"/>
    <mergeCell ref="K4:L4"/>
    <mergeCell ref="K5:L5"/>
    <mergeCell ref="I5:J5"/>
    <mergeCell ref="A55:A56"/>
    <mergeCell ref="C56:J56"/>
    <mergeCell ref="C52:J52"/>
    <mergeCell ref="A5:B5"/>
    <mergeCell ref="C22:J22"/>
    <mergeCell ref="C10:J10"/>
    <mergeCell ref="C31:J31"/>
    <mergeCell ref="H30:J30"/>
    <mergeCell ref="C7:J7"/>
    <mergeCell ref="C41:J41"/>
    <mergeCell ref="C32:J32"/>
    <mergeCell ref="C33:J33"/>
  </mergeCells>
  <hyperlinks>
    <hyperlink ref="B7" r:id="rId4"/>
  </hyperlinks>
  <pageMargins left="0.7" right="0.7" top="0.75" bottom="0.75" header="0.3" footer="0.3"/>
  <pageSetup paperSize="9" orientation="portrait" r:id="rId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tabColor rgb="FFFFFF00"/>
  </sheetPr>
  <dimension ref="A1:M149"/>
  <sheetViews>
    <sheetView workbookViewId="0">
      <pane ySplit="6" topLeftCell="A109" activePane="bottomLeft" state="frozen"/>
      <selection activeCell="C163" sqref="C163:J163"/>
      <selection pane="bottomLeft" activeCell="A117" sqref="A117"/>
    </sheetView>
  </sheetViews>
  <sheetFormatPr defaultRowHeight="15.75" x14ac:dyDescent="0.25"/>
  <cols>
    <col min="1" max="1" width="11" style="24" customWidth="1"/>
    <col min="2" max="2" width="10.140625" style="23" customWidth="1"/>
    <col min="3" max="10" width="12.85546875" style="23" customWidth="1"/>
    <col min="11" max="11" width="13.42578125" style="2453" customWidth="1"/>
    <col min="12" max="12" width="53.28515625" style="3" customWidth="1"/>
    <col min="13" max="16384" width="9.140625" style="10"/>
  </cols>
  <sheetData>
    <row r="1" spans="1:13" s="2" customFormat="1" ht="30.75" customHeight="1" thickTop="1" x14ac:dyDescent="0.25">
      <c r="A1" s="3465" t="s">
        <v>569</v>
      </c>
      <c r="B1" s="3466"/>
      <c r="C1" s="3466"/>
      <c r="D1" s="3466"/>
      <c r="E1" s="3466"/>
      <c r="F1" s="3466"/>
      <c r="G1" s="3466"/>
      <c r="H1" s="3466"/>
      <c r="I1" s="3466"/>
      <c r="J1" s="3466"/>
      <c r="K1" s="3466"/>
      <c r="L1" s="3467"/>
      <c r="M1" s="1"/>
    </row>
    <row r="2" spans="1:13" s="5" customFormat="1" ht="20.25" customHeight="1" x14ac:dyDescent="0.25">
      <c r="A2" s="3463" t="s">
        <v>259</v>
      </c>
      <c r="B2" s="3464"/>
      <c r="C2" s="3445">
        <f>(25+129+71)*25</f>
        <v>5625</v>
      </c>
      <c r="D2" s="3446"/>
      <c r="E2" s="3446"/>
      <c r="F2" s="3447"/>
      <c r="G2" s="3571" t="s">
        <v>4029</v>
      </c>
      <c r="H2" s="3572"/>
      <c r="I2" s="3437" t="s">
        <v>260</v>
      </c>
      <c r="J2" s="3438"/>
      <c r="K2" s="3445" t="s">
        <v>499</v>
      </c>
      <c r="L2" s="4012"/>
      <c r="M2" s="4"/>
    </row>
    <row r="3" spans="1:13" s="5" customFormat="1" ht="20.25" customHeight="1" x14ac:dyDescent="0.25">
      <c r="A3" s="3463" t="s">
        <v>261</v>
      </c>
      <c r="B3" s="3464"/>
      <c r="C3" s="3445" t="s">
        <v>279</v>
      </c>
      <c r="D3" s="3446"/>
      <c r="E3" s="3446"/>
      <c r="F3" s="3447"/>
      <c r="G3" s="3440"/>
      <c r="H3" s="3441"/>
      <c r="I3" s="3437" t="s">
        <v>262</v>
      </c>
      <c r="J3" s="3438"/>
      <c r="K3" s="3445" t="s">
        <v>1674</v>
      </c>
      <c r="L3" s="4012"/>
      <c r="M3" s="4"/>
    </row>
    <row r="4" spans="1:13" s="5" customFormat="1" ht="20.25" customHeight="1" x14ac:dyDescent="0.25">
      <c r="A4" s="3463" t="s">
        <v>263</v>
      </c>
      <c r="B4" s="3464"/>
      <c r="C4" s="3445" t="s">
        <v>1555</v>
      </c>
      <c r="D4" s="3446"/>
      <c r="E4" s="3446"/>
      <c r="F4" s="3447"/>
      <c r="G4" s="3461"/>
      <c r="H4" s="3462"/>
      <c r="I4" s="3437" t="s">
        <v>264</v>
      </c>
      <c r="J4" s="3438"/>
      <c r="K4" s="3445" t="s">
        <v>4051</v>
      </c>
      <c r="L4" s="4012"/>
      <c r="M4" s="4"/>
    </row>
    <row r="5" spans="1:13" s="5" customFormat="1" ht="103.5" customHeight="1" thickBot="1" x14ac:dyDescent="0.3">
      <c r="A5" s="3448" t="s">
        <v>265</v>
      </c>
      <c r="B5" s="3449"/>
      <c r="C5" s="3450" t="s">
        <v>4076</v>
      </c>
      <c r="D5" s="3451"/>
      <c r="E5" s="3451"/>
      <c r="F5" s="3452"/>
      <c r="G5" s="3547" t="s">
        <v>1746</v>
      </c>
      <c r="H5" s="3548"/>
      <c r="I5" s="3437" t="s">
        <v>397</v>
      </c>
      <c r="J5" s="3438"/>
      <c r="K5" s="4013" t="s">
        <v>4052</v>
      </c>
      <c r="L5" s="4014"/>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3" ht="70.5" customHeight="1" thickTop="1" x14ac:dyDescent="0.25">
      <c r="A7" s="1254">
        <v>41794</v>
      </c>
      <c r="B7" s="1337" t="s">
        <v>62</v>
      </c>
      <c r="C7" s="3979" t="s">
        <v>697</v>
      </c>
      <c r="D7" s="3665"/>
      <c r="E7" s="3665"/>
      <c r="F7" s="3665"/>
      <c r="G7" s="3665"/>
      <c r="H7" s="3665"/>
      <c r="I7" s="3665"/>
      <c r="J7" s="3665"/>
      <c r="K7" s="2802" t="s">
        <v>2117</v>
      </c>
      <c r="L7" s="1371" t="s">
        <v>2117</v>
      </c>
    </row>
    <row r="8" spans="1:13" ht="24" customHeight="1" x14ac:dyDescent="0.25">
      <c r="A8" s="22">
        <v>41803</v>
      </c>
      <c r="B8" s="268" t="s">
        <v>12</v>
      </c>
      <c r="C8" s="110">
        <v>140</v>
      </c>
      <c r="D8" s="110">
        <f>+C8*(100-E8)/100</f>
        <v>98</v>
      </c>
      <c r="E8" s="110">
        <v>30</v>
      </c>
      <c r="F8" s="110"/>
      <c r="G8" s="110">
        <v>120</v>
      </c>
      <c r="H8" s="110"/>
      <c r="I8" s="110"/>
      <c r="J8" s="110"/>
      <c r="K8" s="2461"/>
      <c r="L8" s="142" t="s">
        <v>1532</v>
      </c>
    </row>
    <row r="9" spans="1:13" ht="24" customHeight="1" x14ac:dyDescent="0.25">
      <c r="A9" s="22">
        <v>41804</v>
      </c>
      <c r="B9" s="268" t="s">
        <v>186</v>
      </c>
      <c r="C9" s="110"/>
      <c r="D9" s="110"/>
      <c r="E9" s="110"/>
      <c r="F9" s="110"/>
      <c r="G9" s="110"/>
      <c r="H9" s="110">
        <v>5585</v>
      </c>
      <c r="I9" s="110">
        <v>100</v>
      </c>
      <c r="J9" s="110"/>
      <c r="K9" s="2461"/>
      <c r="L9" s="142" t="s">
        <v>698</v>
      </c>
    </row>
    <row r="10" spans="1:13" ht="24" customHeight="1" x14ac:dyDescent="0.25">
      <c r="A10" s="22">
        <v>41815</v>
      </c>
      <c r="B10" s="268" t="s">
        <v>186</v>
      </c>
      <c r="C10" s="110"/>
      <c r="D10" s="110"/>
      <c r="E10" s="110"/>
      <c r="F10" s="110"/>
      <c r="G10" s="110"/>
      <c r="H10" s="110">
        <v>5505</v>
      </c>
      <c r="I10" s="110">
        <v>100</v>
      </c>
      <c r="J10" s="110"/>
      <c r="K10" s="2461"/>
      <c r="L10" s="142" t="s">
        <v>699</v>
      </c>
    </row>
    <row r="11" spans="1:13" ht="24" customHeight="1" x14ac:dyDescent="0.25">
      <c r="A11" s="22">
        <v>41855</v>
      </c>
      <c r="B11" s="268" t="s">
        <v>14</v>
      </c>
      <c r="C11" s="3470" t="s">
        <v>15</v>
      </c>
      <c r="D11" s="3471"/>
      <c r="E11" s="3471"/>
      <c r="F11" s="3471"/>
      <c r="G11" s="3471"/>
      <c r="H11" s="3471"/>
      <c r="I11" s="3471"/>
      <c r="J11" s="3472"/>
      <c r="K11" s="2462"/>
      <c r="L11" s="142"/>
    </row>
    <row r="12" spans="1:13" x14ac:dyDescent="0.25">
      <c r="A12" s="22">
        <v>41872</v>
      </c>
      <c r="B12" s="268" t="s">
        <v>186</v>
      </c>
      <c r="C12" s="110"/>
      <c r="D12" s="110"/>
      <c r="E12" s="110"/>
      <c r="F12" s="110"/>
      <c r="G12" s="110"/>
      <c r="H12" s="110">
        <v>5505</v>
      </c>
      <c r="I12" s="110">
        <v>100</v>
      </c>
      <c r="J12" s="110"/>
      <c r="K12" s="2461"/>
      <c r="L12" s="142" t="s">
        <v>700</v>
      </c>
    </row>
    <row r="13" spans="1:13" ht="20.100000000000001" customHeight="1" x14ac:dyDescent="0.25">
      <c r="A13" s="22">
        <v>41888</v>
      </c>
      <c r="B13" s="268" t="s">
        <v>12</v>
      </c>
      <c r="C13" s="110">
        <v>150</v>
      </c>
      <c r="D13" s="110">
        <f>+C13*(100-E13)/100</f>
        <v>120</v>
      </c>
      <c r="E13" s="110">
        <v>20</v>
      </c>
      <c r="F13" s="110"/>
      <c r="G13" s="110">
        <v>125</v>
      </c>
      <c r="H13" s="110"/>
      <c r="I13" s="110"/>
      <c r="J13" s="110"/>
      <c r="K13" s="2461"/>
      <c r="L13" s="142" t="s">
        <v>177</v>
      </c>
    </row>
    <row r="14" spans="1:13" ht="20.100000000000001" customHeight="1" x14ac:dyDescent="0.25">
      <c r="A14" s="36">
        <v>41941</v>
      </c>
      <c r="B14" s="319" t="s">
        <v>12</v>
      </c>
      <c r="C14" s="113">
        <v>75</v>
      </c>
      <c r="D14" s="113">
        <f>+C14*(100-E14)/100</f>
        <v>60</v>
      </c>
      <c r="E14" s="113">
        <v>20</v>
      </c>
      <c r="F14" s="113"/>
      <c r="G14" s="113">
        <v>60</v>
      </c>
      <c r="H14" s="113"/>
      <c r="I14" s="113"/>
      <c r="J14" s="113"/>
      <c r="K14" s="2480"/>
      <c r="L14" s="143" t="s">
        <v>18</v>
      </c>
    </row>
    <row r="15" spans="1:13" ht="20.100000000000001" customHeight="1" x14ac:dyDescent="0.25">
      <c r="A15" s="36">
        <v>41944</v>
      </c>
      <c r="B15" s="319" t="s">
        <v>12</v>
      </c>
      <c r="C15" s="113">
        <v>90</v>
      </c>
      <c r="D15" s="113">
        <f>+C15*(100-E15)/100</f>
        <v>72</v>
      </c>
      <c r="E15" s="113">
        <v>20</v>
      </c>
      <c r="F15" s="113"/>
      <c r="G15" s="113">
        <v>120</v>
      </c>
      <c r="H15" s="113"/>
      <c r="I15" s="113"/>
      <c r="J15" s="113"/>
      <c r="K15" s="2480"/>
      <c r="L15" s="143" t="s">
        <v>18</v>
      </c>
    </row>
    <row r="16" spans="1:13" x14ac:dyDescent="0.25">
      <c r="A16" s="22">
        <v>41951</v>
      </c>
      <c r="B16" s="268" t="s">
        <v>14</v>
      </c>
      <c r="C16" s="3470" t="s">
        <v>1213</v>
      </c>
      <c r="D16" s="3471"/>
      <c r="E16" s="3471"/>
      <c r="F16" s="3471"/>
      <c r="G16" s="3471"/>
      <c r="H16" s="3471"/>
      <c r="I16" s="3471"/>
      <c r="J16" s="3472"/>
      <c r="K16" s="2462"/>
      <c r="L16" s="142"/>
    </row>
    <row r="17" spans="1:12" ht="20.100000000000001" customHeight="1" x14ac:dyDescent="0.25">
      <c r="A17" s="36">
        <v>41958</v>
      </c>
      <c r="B17" s="319" t="s">
        <v>186</v>
      </c>
      <c r="C17" s="113"/>
      <c r="D17" s="113"/>
      <c r="E17" s="90"/>
      <c r="F17" s="90"/>
      <c r="G17" s="90"/>
      <c r="H17" s="90">
        <v>5165</v>
      </c>
      <c r="I17" s="90">
        <v>100</v>
      </c>
      <c r="J17" s="90"/>
      <c r="K17" s="2523"/>
      <c r="L17" s="125"/>
    </row>
    <row r="18" spans="1:12" ht="20.100000000000001" customHeight="1" x14ac:dyDescent="0.25">
      <c r="A18" s="22">
        <v>41963</v>
      </c>
      <c r="B18" s="268" t="s">
        <v>12</v>
      </c>
      <c r="C18" s="110">
        <v>165</v>
      </c>
      <c r="D18" s="110">
        <f>+C18*(100-E18)/100</f>
        <v>132</v>
      </c>
      <c r="E18" s="23">
        <v>20</v>
      </c>
      <c r="G18" s="23">
        <v>60</v>
      </c>
      <c r="L18" s="124" t="s">
        <v>18</v>
      </c>
    </row>
    <row r="19" spans="1:12" ht="16.5" thickBot="1" x14ac:dyDescent="0.3">
      <c r="A19" s="33">
        <v>41993</v>
      </c>
      <c r="B19" s="320" t="s">
        <v>12</v>
      </c>
      <c r="C19" s="118">
        <v>145</v>
      </c>
      <c r="D19" s="118">
        <f>+C19*(100-E19)/100</f>
        <v>116</v>
      </c>
      <c r="E19" s="117">
        <v>20</v>
      </c>
      <c r="F19" s="117"/>
      <c r="G19" s="117">
        <v>60</v>
      </c>
      <c r="H19" s="117"/>
      <c r="I19" s="117"/>
      <c r="J19" s="117"/>
      <c r="K19" s="2456"/>
      <c r="L19" s="144" t="s">
        <v>18</v>
      </c>
    </row>
    <row r="20" spans="1:12" ht="16.5" thickTop="1" x14ac:dyDescent="0.25">
      <c r="A20" s="19">
        <v>42056</v>
      </c>
      <c r="B20" s="321" t="s">
        <v>186</v>
      </c>
      <c r="C20" s="107"/>
      <c r="D20" s="107"/>
      <c r="E20" s="107"/>
      <c r="F20" s="107"/>
      <c r="G20" s="107"/>
      <c r="H20" s="107">
        <v>5155</v>
      </c>
      <c r="I20" s="107">
        <v>95</v>
      </c>
      <c r="J20" s="107"/>
      <c r="K20" s="2507"/>
      <c r="L20" s="3" t="s">
        <v>40</v>
      </c>
    </row>
    <row r="21" spans="1:12" ht="20.100000000000001" customHeight="1" x14ac:dyDescent="0.25">
      <c r="A21" s="22">
        <v>42077</v>
      </c>
      <c r="B21" s="268" t="s">
        <v>12</v>
      </c>
      <c r="C21" s="23">
        <v>150</v>
      </c>
      <c r="D21" s="110">
        <f>+C21*(100-E21)/100</f>
        <v>120</v>
      </c>
      <c r="E21" s="23">
        <v>20</v>
      </c>
      <c r="G21" s="23">
        <v>30</v>
      </c>
      <c r="L21" s="124" t="s">
        <v>18</v>
      </c>
    </row>
    <row r="22" spans="1:12" ht="45" customHeight="1" x14ac:dyDescent="0.25">
      <c r="A22" s="22">
        <v>42099</v>
      </c>
      <c r="B22" s="268" t="s">
        <v>14</v>
      </c>
      <c r="C22" s="3476" t="s">
        <v>1312</v>
      </c>
      <c r="D22" s="3478"/>
      <c r="E22" s="3478"/>
      <c r="F22" s="3478"/>
      <c r="G22" s="3478"/>
      <c r="H22" s="3478"/>
      <c r="I22" s="3478"/>
      <c r="J22" s="3477"/>
      <c r="K22" s="2469"/>
      <c r="L22" s="124"/>
    </row>
    <row r="23" spans="1:12" ht="20.100000000000001" customHeight="1" x14ac:dyDescent="0.25">
      <c r="A23" s="22">
        <v>42123</v>
      </c>
      <c r="B23" s="268" t="s">
        <v>12</v>
      </c>
      <c r="C23" s="232">
        <v>175</v>
      </c>
      <c r="D23" s="258">
        <f>+C23*(100-E23)/100</f>
        <v>140</v>
      </c>
      <c r="E23" s="232">
        <v>20</v>
      </c>
      <c r="F23" s="232"/>
      <c r="G23" s="232">
        <v>80</v>
      </c>
      <c r="H23" s="232"/>
      <c r="I23" s="232"/>
      <c r="J23" s="232"/>
      <c r="K23" s="2471"/>
      <c r="L23" s="124" t="s">
        <v>1447</v>
      </c>
    </row>
    <row r="24" spans="1:12" x14ac:dyDescent="0.25">
      <c r="A24" s="475">
        <v>42139</v>
      </c>
      <c r="B24" s="319" t="s">
        <v>186</v>
      </c>
      <c r="C24" s="256"/>
      <c r="D24" s="257"/>
      <c r="E24" s="256"/>
      <c r="F24" s="256"/>
      <c r="G24" s="256"/>
      <c r="H24" s="256">
        <v>4945</v>
      </c>
      <c r="I24" s="256">
        <v>100</v>
      </c>
      <c r="J24" s="256"/>
      <c r="K24" s="2550"/>
      <c r="L24" s="38" t="s">
        <v>1353</v>
      </c>
    </row>
    <row r="25" spans="1:12" ht="42.75" customHeight="1" x14ac:dyDescent="0.25">
      <c r="A25" s="22">
        <v>42250</v>
      </c>
      <c r="B25" s="268" t="s">
        <v>14</v>
      </c>
      <c r="C25" s="3476" t="s">
        <v>1439</v>
      </c>
      <c r="D25" s="3478"/>
      <c r="E25" s="3478"/>
      <c r="F25" s="3478"/>
      <c r="G25" s="3478"/>
      <c r="H25" s="3478"/>
      <c r="I25" s="3478"/>
      <c r="J25" s="3477"/>
      <c r="K25" s="2469"/>
      <c r="L25" s="124"/>
    </row>
    <row r="26" spans="1:12" x14ac:dyDescent="0.25">
      <c r="A26" s="479">
        <v>42266</v>
      </c>
      <c r="B26" s="319" t="s">
        <v>12</v>
      </c>
      <c r="C26" s="256">
        <v>90</v>
      </c>
      <c r="D26" s="325">
        <f>+C26*(100-E26)/100</f>
        <v>72</v>
      </c>
      <c r="E26" s="256">
        <v>20</v>
      </c>
      <c r="F26" s="256"/>
      <c r="G26" s="256">
        <v>100</v>
      </c>
      <c r="H26" s="256"/>
      <c r="I26" s="256"/>
      <c r="J26" s="256"/>
      <c r="K26" s="2550"/>
      <c r="L26" s="125" t="s">
        <v>1446</v>
      </c>
    </row>
    <row r="27" spans="1:12" ht="20.100000000000001" customHeight="1" x14ac:dyDescent="0.25">
      <c r="A27" s="22">
        <v>42303</v>
      </c>
      <c r="B27" s="483" t="s">
        <v>186</v>
      </c>
      <c r="C27" s="232"/>
      <c r="D27" s="258"/>
      <c r="E27" s="232"/>
      <c r="F27" s="232"/>
      <c r="G27" s="232"/>
      <c r="H27" s="232">
        <v>5180</v>
      </c>
      <c r="I27" s="232">
        <v>100</v>
      </c>
      <c r="J27" s="232"/>
      <c r="K27" s="2471"/>
      <c r="L27" s="124" t="s">
        <v>1464</v>
      </c>
    </row>
    <row r="28" spans="1:12" x14ac:dyDescent="0.25">
      <c r="A28" s="513">
        <v>42325</v>
      </c>
      <c r="B28" s="319" t="s">
        <v>12</v>
      </c>
      <c r="C28" s="256">
        <v>45</v>
      </c>
      <c r="D28" s="325">
        <f>+C28*(100-E28)/100</f>
        <v>36</v>
      </c>
      <c r="E28" s="256">
        <v>20</v>
      </c>
      <c r="F28" s="256"/>
      <c r="G28" s="256">
        <v>130</v>
      </c>
      <c r="H28" s="256"/>
      <c r="I28" s="256"/>
      <c r="J28" s="256"/>
      <c r="K28" s="2550"/>
      <c r="L28" s="125" t="s">
        <v>1502</v>
      </c>
    </row>
    <row r="29" spans="1:12" ht="34.5" customHeight="1" x14ac:dyDescent="0.25">
      <c r="A29" s="22">
        <v>42331</v>
      </c>
      <c r="B29" s="483" t="s">
        <v>14</v>
      </c>
      <c r="C29" s="3473" t="s">
        <v>1525</v>
      </c>
      <c r="D29" s="3474"/>
      <c r="E29" s="3474"/>
      <c r="F29" s="3474"/>
      <c r="G29" s="3474"/>
      <c r="H29" s="3474"/>
      <c r="I29" s="3474"/>
      <c r="J29" s="3475"/>
      <c r="K29" s="2465"/>
      <c r="L29" s="124"/>
    </row>
    <row r="30" spans="1:12" ht="108.75" customHeight="1" x14ac:dyDescent="0.25">
      <c r="A30" s="1254">
        <v>42334</v>
      </c>
      <c r="B30" s="1369" t="s">
        <v>31</v>
      </c>
      <c r="C30" s="3583" t="s">
        <v>1697</v>
      </c>
      <c r="D30" s="3584"/>
      <c r="E30" s="3584"/>
      <c r="F30" s="3584"/>
      <c r="G30" s="3584"/>
      <c r="H30" s="3584"/>
      <c r="I30" s="3584"/>
      <c r="J30" s="3585"/>
      <c r="K30" s="2760" t="s">
        <v>2104</v>
      </c>
      <c r="L30" s="1318" t="s">
        <v>2104</v>
      </c>
    </row>
    <row r="31" spans="1:12" x14ac:dyDescent="0.25">
      <c r="A31" s="560">
        <v>42342</v>
      </c>
      <c r="B31" s="319" t="s">
        <v>12</v>
      </c>
      <c r="C31" s="256">
        <v>170</v>
      </c>
      <c r="D31" s="325">
        <f>+C31*(100-E31)/100</f>
        <v>136</v>
      </c>
      <c r="E31" s="256">
        <v>20</v>
      </c>
      <c r="F31" s="256"/>
      <c r="G31" s="256">
        <v>40</v>
      </c>
      <c r="H31" s="256"/>
      <c r="I31" s="256"/>
      <c r="J31" s="256"/>
      <c r="K31" s="2550"/>
      <c r="L31" s="359" t="s">
        <v>1550</v>
      </c>
    </row>
    <row r="32" spans="1:12" ht="32.25" thickBot="1" x14ac:dyDescent="0.3">
      <c r="A32" s="1054">
        <v>42345</v>
      </c>
      <c r="B32" s="1043" t="s">
        <v>12</v>
      </c>
      <c r="C32" s="252">
        <v>130</v>
      </c>
      <c r="D32" s="331">
        <f>+C32*(100-E32)/100</f>
        <v>104</v>
      </c>
      <c r="E32" s="252">
        <v>20</v>
      </c>
      <c r="F32" s="252"/>
      <c r="G32" s="252">
        <v>120</v>
      </c>
      <c r="H32" s="252"/>
      <c r="I32" s="252"/>
      <c r="J32" s="252"/>
      <c r="K32" s="2483"/>
      <c r="L32" s="1089" t="s">
        <v>1541</v>
      </c>
    </row>
    <row r="33" spans="1:12" ht="16.5" thickTop="1" x14ac:dyDescent="0.25">
      <c r="A33" s="39">
        <v>42375</v>
      </c>
      <c r="B33" s="1044" t="s">
        <v>186</v>
      </c>
      <c r="C33" s="254"/>
      <c r="D33" s="324"/>
      <c r="E33" s="254"/>
      <c r="F33" s="254"/>
      <c r="G33" s="254"/>
      <c r="H33" s="254"/>
      <c r="I33" s="254"/>
      <c r="J33" s="254">
        <v>4370</v>
      </c>
      <c r="K33" s="2551"/>
      <c r="L33" s="140" t="s">
        <v>40</v>
      </c>
    </row>
    <row r="34" spans="1:12" ht="20.100000000000001" customHeight="1" x14ac:dyDescent="0.25">
      <c r="A34" s="22">
        <v>42391</v>
      </c>
      <c r="B34" s="483" t="s">
        <v>12</v>
      </c>
      <c r="C34" s="232">
        <v>140</v>
      </c>
      <c r="D34" s="258">
        <f>+C34*(100-E34)/100</f>
        <v>105</v>
      </c>
      <c r="E34" s="232">
        <v>25</v>
      </c>
      <c r="F34" s="232"/>
      <c r="G34" s="232">
        <v>50</v>
      </c>
      <c r="H34" s="232"/>
      <c r="I34" s="232"/>
      <c r="J34" s="232"/>
      <c r="K34" s="2471"/>
      <c r="L34" s="124" t="s">
        <v>18</v>
      </c>
    </row>
    <row r="35" spans="1:12" ht="20.100000000000001" customHeight="1" x14ac:dyDescent="0.25">
      <c r="A35" s="22">
        <v>42466</v>
      </c>
      <c r="B35" s="483" t="s">
        <v>12</v>
      </c>
      <c r="C35" s="232">
        <v>120</v>
      </c>
      <c r="D35" s="258">
        <f>+C35*(100-E35)/100</f>
        <v>72</v>
      </c>
      <c r="E35" s="232">
        <v>40</v>
      </c>
      <c r="F35" s="232"/>
      <c r="G35" s="232">
        <v>40</v>
      </c>
      <c r="H35" s="232"/>
      <c r="I35" s="232"/>
      <c r="J35" s="232"/>
      <c r="K35" s="2471"/>
      <c r="L35" s="124" t="s">
        <v>18</v>
      </c>
    </row>
    <row r="36" spans="1:12" ht="41.25" customHeight="1" x14ac:dyDescent="0.25">
      <c r="A36" s="22">
        <v>42476</v>
      </c>
      <c r="B36" s="483" t="s">
        <v>16</v>
      </c>
      <c r="C36" s="3473" t="s">
        <v>1698</v>
      </c>
      <c r="D36" s="3474"/>
      <c r="E36" s="3474"/>
      <c r="F36" s="3474"/>
      <c r="G36" s="3474"/>
      <c r="H36" s="3474"/>
      <c r="I36" s="3474"/>
      <c r="J36" s="3475"/>
      <c r="K36" s="2465"/>
      <c r="L36" s="124"/>
    </row>
    <row r="37" spans="1:12" x14ac:dyDescent="0.25">
      <c r="A37" s="22">
        <v>42525</v>
      </c>
      <c r="B37" s="483" t="s">
        <v>12</v>
      </c>
      <c r="C37" s="232">
        <v>120</v>
      </c>
      <c r="D37" s="258">
        <f>+C37*(100-E37)/100</f>
        <v>60</v>
      </c>
      <c r="E37" s="232">
        <v>50</v>
      </c>
      <c r="F37" s="232"/>
      <c r="G37" s="232">
        <v>135</v>
      </c>
      <c r="H37" s="232"/>
      <c r="I37" s="232"/>
      <c r="J37" s="232"/>
      <c r="K37" s="2471"/>
      <c r="L37" s="124" t="s">
        <v>22</v>
      </c>
    </row>
    <row r="38" spans="1:12" ht="53.25" customHeight="1" x14ac:dyDescent="0.25">
      <c r="A38" s="22">
        <v>42545</v>
      </c>
      <c r="B38" s="483" t="s">
        <v>23</v>
      </c>
      <c r="C38" s="3473" t="s">
        <v>1758</v>
      </c>
      <c r="D38" s="3474"/>
      <c r="E38" s="3474"/>
      <c r="F38" s="3474"/>
      <c r="G38" s="3474"/>
      <c r="H38" s="3474"/>
      <c r="I38" s="3474"/>
      <c r="J38" s="3475"/>
      <c r="K38" s="2755" t="s">
        <v>2128</v>
      </c>
      <c r="L38" s="1026" t="s">
        <v>2127</v>
      </c>
    </row>
    <row r="39" spans="1:12" ht="20.100000000000001" customHeight="1" x14ac:dyDescent="0.25">
      <c r="A39" s="22">
        <v>42549</v>
      </c>
      <c r="B39" s="483" t="s">
        <v>12</v>
      </c>
      <c r="C39" s="232">
        <v>270</v>
      </c>
      <c r="D39" s="258">
        <f>+C39*(100-E39)/100</f>
        <v>135</v>
      </c>
      <c r="E39" s="232">
        <v>50</v>
      </c>
      <c r="F39" s="232"/>
      <c r="G39" s="232">
        <v>100</v>
      </c>
      <c r="H39" s="232"/>
      <c r="I39" s="232"/>
      <c r="J39" s="232"/>
      <c r="K39" s="2471"/>
      <c r="L39" s="124" t="s">
        <v>1807</v>
      </c>
    </row>
    <row r="40" spans="1:12" ht="64.5" customHeight="1" x14ac:dyDescent="0.25">
      <c r="A40" s="22">
        <v>42553</v>
      </c>
      <c r="B40" s="483" t="s">
        <v>14</v>
      </c>
      <c r="C40" s="3614" t="s">
        <v>1781</v>
      </c>
      <c r="D40" s="3733"/>
      <c r="E40" s="3733"/>
      <c r="F40" s="3733"/>
      <c r="G40" s="3733"/>
      <c r="H40" s="3733"/>
      <c r="I40" s="3733"/>
      <c r="J40" s="3615"/>
      <c r="K40" s="2563"/>
      <c r="L40" s="124"/>
    </row>
    <row r="41" spans="1:12" ht="105" customHeight="1" x14ac:dyDescent="0.25">
      <c r="A41" s="1254">
        <v>42564</v>
      </c>
      <c r="B41" s="1368" t="s">
        <v>31</v>
      </c>
      <c r="C41" s="3583" t="s">
        <v>1780</v>
      </c>
      <c r="D41" s="3584"/>
      <c r="E41" s="3584"/>
      <c r="F41" s="3584"/>
      <c r="G41" s="3584"/>
      <c r="H41" s="3584"/>
      <c r="I41" s="3584"/>
      <c r="J41" s="3585"/>
      <c r="K41" s="2517" t="s">
        <v>3856</v>
      </c>
      <c r="L41" s="1370" t="s">
        <v>2126</v>
      </c>
    </row>
    <row r="42" spans="1:12" ht="25.5" customHeight="1" x14ac:dyDescent="0.25">
      <c r="A42" s="3459">
        <v>42572</v>
      </c>
      <c r="B42" s="483" t="s">
        <v>14</v>
      </c>
      <c r="C42" s="3473" t="s">
        <v>1799</v>
      </c>
      <c r="D42" s="3474"/>
      <c r="E42" s="3474"/>
      <c r="F42" s="3474"/>
      <c r="G42" s="3474"/>
      <c r="H42" s="3474"/>
      <c r="I42" s="3474"/>
      <c r="J42" s="3475"/>
      <c r="K42" s="2465"/>
      <c r="L42" s="124"/>
    </row>
    <row r="43" spans="1:12" ht="31.5" x14ac:dyDescent="0.25">
      <c r="A43" s="3460"/>
      <c r="B43" s="483" t="s">
        <v>186</v>
      </c>
      <c r="C43" s="232"/>
      <c r="D43" s="258"/>
      <c r="E43" s="232"/>
      <c r="F43" s="232"/>
      <c r="G43" s="232"/>
      <c r="H43" s="232"/>
      <c r="I43" s="232"/>
      <c r="J43" s="232">
        <v>970</v>
      </c>
      <c r="K43" s="2471"/>
      <c r="L43" s="124" t="s">
        <v>1790</v>
      </c>
    </row>
    <row r="44" spans="1:12" ht="24.75" customHeight="1" x14ac:dyDescent="0.25">
      <c r="A44" s="22">
        <v>42575</v>
      </c>
      <c r="B44" s="483" t="s">
        <v>12</v>
      </c>
      <c r="C44" s="232">
        <v>120</v>
      </c>
      <c r="D44" s="258">
        <f>+C44*(100-E44)/100</f>
        <v>84</v>
      </c>
      <c r="E44" s="232">
        <v>30</v>
      </c>
      <c r="F44" s="232"/>
      <c r="G44" s="232">
        <v>75</v>
      </c>
      <c r="H44" s="232"/>
      <c r="I44" s="232"/>
      <c r="J44" s="232"/>
      <c r="K44" s="2471"/>
      <c r="L44" s="158" t="s">
        <v>1795</v>
      </c>
    </row>
    <row r="45" spans="1:12" ht="54" customHeight="1" x14ac:dyDescent="0.25">
      <c r="A45" s="59">
        <v>42576</v>
      </c>
      <c r="B45" s="483" t="s">
        <v>23</v>
      </c>
      <c r="C45" s="3726" t="s">
        <v>1821</v>
      </c>
      <c r="D45" s="3727"/>
      <c r="E45" s="3727"/>
      <c r="F45" s="3727"/>
      <c r="G45" s="3727"/>
      <c r="H45" s="3727"/>
      <c r="I45" s="3727"/>
      <c r="J45" s="3728"/>
      <c r="K45" s="2773" t="s">
        <v>2128</v>
      </c>
      <c r="L45" s="1026" t="s">
        <v>2406</v>
      </c>
    </row>
    <row r="46" spans="1:12" x14ac:dyDescent="0.25">
      <c r="A46" s="62">
        <v>42578</v>
      </c>
      <c r="B46" s="778" t="s">
        <v>12</v>
      </c>
      <c r="C46" s="381">
        <v>170</v>
      </c>
      <c r="D46" s="765">
        <f>+C46*(100-E46)/100</f>
        <v>85</v>
      </c>
      <c r="E46" s="381">
        <v>50</v>
      </c>
      <c r="F46" s="381"/>
      <c r="G46" s="381">
        <v>120</v>
      </c>
      <c r="H46" s="381"/>
      <c r="I46" s="381"/>
      <c r="J46" s="381"/>
      <c r="K46" s="2693"/>
      <c r="L46" s="159" t="s">
        <v>1820</v>
      </c>
    </row>
    <row r="47" spans="1:12" x14ac:dyDescent="0.25">
      <c r="A47" s="22">
        <v>42586</v>
      </c>
      <c r="B47" s="483" t="s">
        <v>12</v>
      </c>
      <c r="C47" s="232">
        <v>170</v>
      </c>
      <c r="D47" s="258">
        <f>+C47*(100-E47)/100</f>
        <v>85</v>
      </c>
      <c r="E47" s="232">
        <v>50</v>
      </c>
      <c r="F47" s="232"/>
      <c r="G47" s="232">
        <v>110</v>
      </c>
      <c r="H47" s="232"/>
      <c r="I47" s="232"/>
      <c r="J47" s="232"/>
      <c r="K47" s="2471"/>
      <c r="L47" s="124" t="s">
        <v>22</v>
      </c>
    </row>
    <row r="48" spans="1:12" x14ac:dyDescent="0.25">
      <c r="A48" s="22">
        <v>42587</v>
      </c>
      <c r="B48" s="483" t="s">
        <v>186</v>
      </c>
      <c r="C48" s="232"/>
      <c r="D48" s="258"/>
      <c r="E48" s="232"/>
      <c r="F48" s="232"/>
      <c r="G48" s="232"/>
      <c r="H48" s="232">
        <v>5175</v>
      </c>
      <c r="I48" s="232">
        <v>100</v>
      </c>
      <c r="J48" s="232"/>
      <c r="K48" s="2471"/>
      <c r="L48" s="124" t="s">
        <v>1830</v>
      </c>
    </row>
    <row r="49" spans="1:12" x14ac:dyDescent="0.25">
      <c r="A49" s="22">
        <v>42662</v>
      </c>
      <c r="B49" s="483" t="s">
        <v>12</v>
      </c>
      <c r="C49" s="232">
        <v>165</v>
      </c>
      <c r="D49" s="258">
        <f>+C49*(100-E49)/100</f>
        <v>57.75</v>
      </c>
      <c r="E49" s="232">
        <v>65</v>
      </c>
      <c r="F49" s="232"/>
      <c r="G49" s="232">
        <v>125</v>
      </c>
      <c r="H49" s="232"/>
      <c r="I49" s="232"/>
      <c r="J49" s="232"/>
      <c r="K49" s="2471"/>
      <c r="L49" s="124" t="s">
        <v>1920</v>
      </c>
    </row>
    <row r="50" spans="1:12" ht="16.5" thickBot="1" x14ac:dyDescent="0.3">
      <c r="A50" s="1040">
        <v>42680</v>
      </c>
      <c r="B50" s="1043" t="s">
        <v>186</v>
      </c>
      <c r="C50" s="252"/>
      <c r="D50" s="331"/>
      <c r="E50" s="252"/>
      <c r="F50" s="252"/>
      <c r="G50" s="252"/>
      <c r="H50" s="252">
        <v>5010</v>
      </c>
      <c r="I50" s="252">
        <v>100</v>
      </c>
      <c r="J50" s="252"/>
      <c r="K50" s="2483"/>
      <c r="L50" s="128" t="s">
        <v>40</v>
      </c>
    </row>
    <row r="51" spans="1:12" ht="16.5" thickTop="1" x14ac:dyDescent="0.25">
      <c r="A51" s="39">
        <v>42757</v>
      </c>
      <c r="B51" s="1044" t="s">
        <v>12</v>
      </c>
      <c r="C51" s="254">
        <v>150</v>
      </c>
      <c r="D51" s="324">
        <f>+C51*(100-E51)/100</f>
        <v>52.5</v>
      </c>
      <c r="E51" s="254">
        <v>65</v>
      </c>
      <c r="F51" s="254"/>
      <c r="G51" s="254">
        <v>135</v>
      </c>
      <c r="H51" s="254"/>
      <c r="I51" s="254"/>
      <c r="J51" s="254"/>
      <c r="K51" s="2551"/>
      <c r="L51" s="140" t="s">
        <v>1529</v>
      </c>
    </row>
    <row r="52" spans="1:12" ht="78" customHeight="1" x14ac:dyDescent="0.25">
      <c r="A52" s="22">
        <v>42798</v>
      </c>
      <c r="B52" s="483" t="s">
        <v>14</v>
      </c>
      <c r="C52" s="3473" t="s">
        <v>2067</v>
      </c>
      <c r="D52" s="3474"/>
      <c r="E52" s="3474"/>
      <c r="F52" s="3474"/>
      <c r="G52" s="3474"/>
      <c r="H52" s="3474"/>
      <c r="I52" s="3474"/>
      <c r="J52" s="3475"/>
      <c r="K52" s="2465"/>
      <c r="L52" s="124"/>
    </row>
    <row r="53" spans="1:12" ht="72" customHeight="1" x14ac:dyDescent="0.25">
      <c r="A53" s="1254">
        <v>42820</v>
      </c>
      <c r="B53" s="1368" t="s">
        <v>31</v>
      </c>
      <c r="C53" s="3583" t="s">
        <v>2383</v>
      </c>
      <c r="D53" s="3584"/>
      <c r="E53" s="3584"/>
      <c r="F53" s="3584"/>
      <c r="G53" s="3584"/>
      <c r="H53" s="3584"/>
      <c r="I53" s="3584"/>
      <c r="J53" s="3585"/>
      <c r="K53" s="2518"/>
      <c r="L53" s="1256" t="s">
        <v>2128</v>
      </c>
    </row>
    <row r="54" spans="1:12" ht="20.100000000000001" customHeight="1" x14ac:dyDescent="0.25">
      <c r="A54" s="22">
        <v>42824</v>
      </c>
      <c r="B54" s="483" t="s">
        <v>186</v>
      </c>
      <c r="C54" s="232"/>
      <c r="D54" s="258"/>
      <c r="E54" s="232"/>
      <c r="F54" s="232"/>
      <c r="G54" s="232"/>
      <c r="H54" s="232">
        <v>5900</v>
      </c>
      <c r="I54" s="232">
        <v>100</v>
      </c>
      <c r="J54" s="232"/>
      <c r="K54" s="2471"/>
      <c r="L54" s="124" t="s">
        <v>40</v>
      </c>
    </row>
    <row r="55" spans="1:12" ht="21" customHeight="1" x14ac:dyDescent="0.25">
      <c r="A55" s="3459">
        <v>42830</v>
      </c>
      <c r="B55" s="483" t="s">
        <v>4</v>
      </c>
      <c r="C55" s="232"/>
      <c r="D55" s="3666" t="s">
        <v>2156</v>
      </c>
      <c r="E55" s="3667"/>
      <c r="F55" s="3667"/>
      <c r="G55" s="3667"/>
      <c r="H55" s="3667"/>
      <c r="I55" s="3668"/>
      <c r="J55" s="232"/>
      <c r="K55" s="2471"/>
      <c r="L55" s="124"/>
    </row>
    <row r="56" spans="1:12" x14ac:dyDescent="0.25">
      <c r="A56" s="3460"/>
      <c r="B56" s="483" t="s">
        <v>12</v>
      </c>
      <c r="C56" s="232">
        <v>160</v>
      </c>
      <c r="D56" s="258">
        <f>+C56*(100-E56)/100</f>
        <v>88</v>
      </c>
      <c r="E56" s="232">
        <v>45</v>
      </c>
      <c r="F56" s="232"/>
      <c r="G56" s="232">
        <v>170</v>
      </c>
      <c r="H56" s="232"/>
      <c r="I56" s="232"/>
      <c r="J56" s="232"/>
      <c r="K56" s="2471"/>
      <c r="L56" s="124" t="s">
        <v>22</v>
      </c>
    </row>
    <row r="57" spans="1:12" ht="29.25" customHeight="1" x14ac:dyDescent="0.25">
      <c r="A57" s="1187">
        <v>42902</v>
      </c>
      <c r="B57" s="319" t="s">
        <v>12</v>
      </c>
      <c r="C57" s="256">
        <v>125</v>
      </c>
      <c r="D57" s="325">
        <f>+C57*(100-E57)/100</f>
        <v>68.75</v>
      </c>
      <c r="E57" s="256">
        <v>45</v>
      </c>
      <c r="F57" s="256"/>
      <c r="G57" s="256">
        <v>50</v>
      </c>
      <c r="H57" s="256"/>
      <c r="I57" s="256"/>
      <c r="J57" s="256"/>
      <c r="K57" s="2550"/>
      <c r="L57" s="148" t="s">
        <v>18</v>
      </c>
    </row>
    <row r="58" spans="1:12" x14ac:dyDescent="0.25">
      <c r="A58" s="22">
        <v>42957</v>
      </c>
      <c r="B58" s="483" t="s">
        <v>14</v>
      </c>
      <c r="C58" s="3666" t="s">
        <v>15</v>
      </c>
      <c r="D58" s="3667"/>
      <c r="E58" s="3667"/>
      <c r="F58" s="3667"/>
      <c r="G58" s="3667"/>
      <c r="H58" s="3667"/>
      <c r="I58" s="3667"/>
      <c r="J58" s="3668"/>
      <c r="K58" s="2547"/>
      <c r="L58" s="124"/>
    </row>
    <row r="59" spans="1:12" x14ac:dyDescent="0.25">
      <c r="A59" s="22">
        <v>42962</v>
      </c>
      <c r="B59" s="483" t="s">
        <v>14</v>
      </c>
      <c r="C59" s="3666" t="s">
        <v>2274</v>
      </c>
      <c r="D59" s="3667"/>
      <c r="E59" s="3667"/>
      <c r="F59" s="3667"/>
      <c r="G59" s="3667"/>
      <c r="H59" s="3667"/>
      <c r="I59" s="3667"/>
      <c r="J59" s="3668"/>
      <c r="K59" s="2547"/>
      <c r="L59" s="124"/>
    </row>
    <row r="60" spans="1:12" ht="20.100000000000001" customHeight="1" x14ac:dyDescent="0.25">
      <c r="A60" s="3459">
        <v>42966</v>
      </c>
      <c r="B60" s="483" t="s">
        <v>2276</v>
      </c>
      <c r="C60" s="3666" t="s">
        <v>2278</v>
      </c>
      <c r="D60" s="3667"/>
      <c r="E60" s="3667"/>
      <c r="F60" s="3667"/>
      <c r="G60" s="3667"/>
      <c r="H60" s="3667"/>
      <c r="I60" s="3667"/>
      <c r="J60" s="3668"/>
      <c r="K60" s="2547"/>
      <c r="L60" s="124"/>
    </row>
    <row r="61" spans="1:12" ht="39" customHeight="1" x14ac:dyDescent="0.25">
      <c r="A61" s="3460"/>
      <c r="B61" s="483" t="s">
        <v>14</v>
      </c>
      <c r="C61" s="3473" t="s">
        <v>2277</v>
      </c>
      <c r="D61" s="3474" t="e">
        <f>+C61*(100-E61)/100</f>
        <v>#VALUE!</v>
      </c>
      <c r="E61" s="3474"/>
      <c r="F61" s="3474"/>
      <c r="G61" s="3474"/>
      <c r="H61" s="3474"/>
      <c r="I61" s="3474"/>
      <c r="J61" s="3475"/>
      <c r="K61" s="2465"/>
      <c r="L61" s="158" t="s">
        <v>2284</v>
      </c>
    </row>
    <row r="62" spans="1:12" ht="48.75" customHeight="1" x14ac:dyDescent="0.25">
      <c r="A62" s="22">
        <v>42971</v>
      </c>
      <c r="B62" s="483" t="s">
        <v>14</v>
      </c>
      <c r="C62" s="3614" t="s">
        <v>2280</v>
      </c>
      <c r="D62" s="3733"/>
      <c r="E62" s="3733"/>
      <c r="F62" s="3733"/>
      <c r="G62" s="3733"/>
      <c r="H62" s="3733"/>
      <c r="I62" s="3733"/>
      <c r="J62" s="3615"/>
      <c r="K62" s="2563"/>
      <c r="L62" s="158" t="s">
        <v>2283</v>
      </c>
    </row>
    <row r="63" spans="1:12" ht="25.5" customHeight="1" x14ac:dyDescent="0.25">
      <c r="A63" s="22">
        <v>43020</v>
      </c>
      <c r="B63" s="483" t="s">
        <v>186</v>
      </c>
      <c r="C63" s="232"/>
      <c r="D63" s="258"/>
      <c r="E63" s="232"/>
      <c r="F63" s="232"/>
      <c r="G63" s="232"/>
      <c r="H63" s="232" t="s">
        <v>516</v>
      </c>
      <c r="I63" s="232"/>
      <c r="J63" s="232"/>
      <c r="K63" s="2471"/>
      <c r="L63" s="158" t="s">
        <v>2313</v>
      </c>
    </row>
    <row r="64" spans="1:12" ht="48.75" customHeight="1" x14ac:dyDescent="0.25">
      <c r="A64" s="22">
        <v>43069</v>
      </c>
      <c r="B64" s="483" t="s">
        <v>14</v>
      </c>
      <c r="C64" s="3473" t="s">
        <v>2404</v>
      </c>
      <c r="D64" s="3474"/>
      <c r="E64" s="3474"/>
      <c r="F64" s="3474"/>
      <c r="G64" s="3474"/>
      <c r="H64" s="3474"/>
      <c r="I64" s="3474"/>
      <c r="J64" s="3475"/>
      <c r="K64" s="2465"/>
      <c r="L64" s="158" t="s">
        <v>2382</v>
      </c>
    </row>
    <row r="65" spans="1:12" ht="63" customHeight="1" thickBot="1" x14ac:dyDescent="0.3">
      <c r="A65" s="1338">
        <v>43098</v>
      </c>
      <c r="B65" s="1383" t="s">
        <v>31</v>
      </c>
      <c r="C65" s="3899" t="s">
        <v>2417</v>
      </c>
      <c r="D65" s="3900"/>
      <c r="E65" s="3900"/>
      <c r="F65" s="3900"/>
      <c r="G65" s="3900"/>
      <c r="H65" s="3900"/>
      <c r="I65" s="3900"/>
      <c r="J65" s="3901"/>
      <c r="K65" s="2595"/>
      <c r="L65" s="1384" t="s">
        <v>2128</v>
      </c>
    </row>
    <row r="66" spans="1:12" ht="20.100000000000001" customHeight="1" thickTop="1" x14ac:dyDescent="0.25">
      <c r="A66" s="1373">
        <v>43105</v>
      </c>
      <c r="B66" s="1382" t="s">
        <v>12</v>
      </c>
      <c r="C66" s="323">
        <v>165</v>
      </c>
      <c r="D66" s="328">
        <f>+C66*(100-E66)/100</f>
        <v>49.5</v>
      </c>
      <c r="E66" s="323">
        <v>70</v>
      </c>
      <c r="F66" s="323"/>
      <c r="G66" s="323">
        <v>130</v>
      </c>
      <c r="H66" s="323"/>
      <c r="I66" s="323"/>
      <c r="J66" s="323"/>
      <c r="K66" s="2622"/>
      <c r="L66" s="154" t="s">
        <v>2418</v>
      </c>
    </row>
    <row r="67" spans="1:12" ht="20.100000000000001" customHeight="1" x14ac:dyDescent="0.25">
      <c r="A67" s="22">
        <v>43127</v>
      </c>
      <c r="B67" s="483" t="s">
        <v>186</v>
      </c>
      <c r="C67" s="232"/>
      <c r="D67" s="258"/>
      <c r="E67" s="232"/>
      <c r="F67" s="232"/>
      <c r="G67" s="232"/>
      <c r="H67" s="232">
        <v>4600</v>
      </c>
      <c r="I67" s="232">
        <v>100</v>
      </c>
      <c r="J67" s="232"/>
      <c r="K67" s="2471"/>
      <c r="L67" s="124"/>
    </row>
    <row r="68" spans="1:12" x14ac:dyDescent="0.25">
      <c r="A68" s="1450">
        <v>43120</v>
      </c>
      <c r="B68" s="319" t="s">
        <v>12</v>
      </c>
      <c r="C68" s="256">
        <v>140</v>
      </c>
      <c r="D68" s="325">
        <f>+C68*(100-E68)/100</f>
        <v>42</v>
      </c>
      <c r="E68" s="256">
        <v>70</v>
      </c>
      <c r="F68" s="256"/>
      <c r="G68" s="256">
        <v>50</v>
      </c>
      <c r="H68" s="256"/>
      <c r="I68" s="256"/>
      <c r="J68" s="256"/>
      <c r="K68" s="2550"/>
      <c r="L68" s="125" t="s">
        <v>18</v>
      </c>
    </row>
    <row r="69" spans="1:12" ht="20.100000000000001" customHeight="1" x14ac:dyDescent="0.25">
      <c r="A69" s="1457">
        <v>43133</v>
      </c>
      <c r="B69" s="319" t="s">
        <v>12</v>
      </c>
      <c r="C69" s="256">
        <v>130</v>
      </c>
      <c r="D69" s="325">
        <f>+C69*(100-E69)/100</f>
        <v>39</v>
      </c>
      <c r="E69" s="256">
        <v>70</v>
      </c>
      <c r="F69" s="256"/>
      <c r="G69" s="256">
        <v>50</v>
      </c>
      <c r="H69" s="256"/>
      <c r="I69" s="256"/>
      <c r="J69" s="256"/>
      <c r="K69" s="2550"/>
      <c r="L69" s="125" t="s">
        <v>18</v>
      </c>
    </row>
    <row r="70" spans="1:12" ht="20.100000000000001" customHeight="1" x14ac:dyDescent="0.25">
      <c r="A70" s="1765">
        <v>43160</v>
      </c>
      <c r="B70" s="483" t="s">
        <v>4</v>
      </c>
      <c r="C70" s="3482" t="s">
        <v>3587</v>
      </c>
      <c r="D70" s="3505"/>
      <c r="E70" s="3505"/>
      <c r="F70" s="3505"/>
      <c r="G70" s="3505"/>
      <c r="H70" s="3505"/>
      <c r="I70" s="3505"/>
      <c r="J70" s="3483"/>
      <c r="K70" s="2485"/>
      <c r="L70" s="124"/>
    </row>
    <row r="71" spans="1:12" ht="20.100000000000001" customHeight="1" x14ac:dyDescent="0.25">
      <c r="A71" s="1765">
        <v>43221</v>
      </c>
      <c r="B71" s="483" t="s">
        <v>4</v>
      </c>
      <c r="C71" s="3482" t="s">
        <v>3588</v>
      </c>
      <c r="D71" s="3505"/>
      <c r="E71" s="3505"/>
      <c r="F71" s="3505"/>
      <c r="G71" s="3505"/>
      <c r="H71" s="3505"/>
      <c r="I71" s="3505"/>
      <c r="J71" s="3483"/>
      <c r="K71" s="2485"/>
      <c r="L71" s="124"/>
    </row>
    <row r="72" spans="1:12" x14ac:dyDescent="0.25">
      <c r="A72" s="22">
        <v>43265</v>
      </c>
      <c r="B72" s="483" t="s">
        <v>12</v>
      </c>
      <c r="C72" s="232">
        <v>120</v>
      </c>
      <c r="D72" s="258">
        <f>+C72*(100-E72)/100</f>
        <v>96</v>
      </c>
      <c r="E72" s="232">
        <v>20</v>
      </c>
      <c r="F72" s="232"/>
      <c r="G72" s="232">
        <v>120</v>
      </c>
      <c r="H72" s="232"/>
      <c r="I72" s="232"/>
      <c r="J72" s="232"/>
      <c r="K72" s="2471"/>
      <c r="L72" s="124" t="s">
        <v>2622</v>
      </c>
    </row>
    <row r="73" spans="1:12" ht="20.100000000000001" customHeight="1" x14ac:dyDescent="0.25">
      <c r="A73" s="22">
        <v>43269</v>
      </c>
      <c r="B73" s="483" t="s">
        <v>186</v>
      </c>
      <c r="C73" s="232"/>
      <c r="D73" s="258"/>
      <c r="E73" s="232"/>
      <c r="F73" s="232"/>
      <c r="G73" s="232"/>
      <c r="H73" s="232">
        <v>5600</v>
      </c>
      <c r="I73" s="232">
        <v>100</v>
      </c>
      <c r="J73" s="232"/>
      <c r="K73" s="2471"/>
      <c r="L73" s="124"/>
    </row>
    <row r="74" spans="1:12" ht="103.5" customHeight="1" x14ac:dyDescent="0.25">
      <c r="A74" s="22">
        <v>43284</v>
      </c>
      <c r="B74" s="483" t="s">
        <v>14</v>
      </c>
      <c r="C74" s="3614" t="s">
        <v>2644</v>
      </c>
      <c r="D74" s="3733"/>
      <c r="E74" s="3733"/>
      <c r="F74" s="3733"/>
      <c r="G74" s="3733"/>
      <c r="H74" s="3733"/>
      <c r="I74" s="3733"/>
      <c r="J74" s="3615"/>
      <c r="K74" s="2563"/>
      <c r="L74" s="158" t="s">
        <v>2233</v>
      </c>
    </row>
    <row r="75" spans="1:12" ht="15" customHeight="1" x14ac:dyDescent="0.25">
      <c r="A75" s="3459">
        <v>43315</v>
      </c>
      <c r="B75" s="483" t="s">
        <v>4</v>
      </c>
      <c r="C75" s="3482" t="s">
        <v>3589</v>
      </c>
      <c r="D75" s="3505"/>
      <c r="E75" s="3505"/>
      <c r="F75" s="3505"/>
      <c r="G75" s="3505"/>
      <c r="H75" s="3505"/>
      <c r="I75" s="3505"/>
      <c r="J75" s="3483"/>
      <c r="K75" s="2485"/>
      <c r="L75" s="158"/>
    </row>
    <row r="76" spans="1:12" x14ac:dyDescent="0.25">
      <c r="A76" s="3460"/>
      <c r="B76" s="483" t="s">
        <v>186</v>
      </c>
      <c r="C76" s="232"/>
      <c r="D76" s="258"/>
      <c r="E76" s="232"/>
      <c r="F76" s="232"/>
      <c r="G76" s="232"/>
      <c r="H76" s="232">
        <v>5630</v>
      </c>
      <c r="I76" s="232">
        <v>100</v>
      </c>
      <c r="J76" s="232"/>
      <c r="K76" s="2471"/>
      <c r="L76" s="124" t="s">
        <v>2454</v>
      </c>
    </row>
    <row r="77" spans="1:12" x14ac:dyDescent="0.25">
      <c r="A77" s="1676">
        <v>43321</v>
      </c>
      <c r="B77" s="319" t="s">
        <v>12</v>
      </c>
      <c r="C77" s="256">
        <v>45</v>
      </c>
      <c r="D77" s="325">
        <f>+C77*(100-E77)/100</f>
        <v>33.75</v>
      </c>
      <c r="E77" s="256">
        <v>25</v>
      </c>
      <c r="F77" s="256"/>
      <c r="G77" s="256">
        <v>115</v>
      </c>
      <c r="H77" s="256"/>
      <c r="I77" s="256"/>
      <c r="J77" s="256"/>
      <c r="K77" s="2550"/>
      <c r="L77" s="125" t="s">
        <v>2698</v>
      </c>
    </row>
    <row r="78" spans="1:12" ht="34.5" customHeight="1" x14ac:dyDescent="0.25">
      <c r="A78" s="1679">
        <v>43321</v>
      </c>
      <c r="B78" s="1680" t="s">
        <v>14</v>
      </c>
      <c r="C78" s="3473" t="s">
        <v>2821</v>
      </c>
      <c r="D78" s="3474" t="e">
        <f>+C78*(100-E78)/100</f>
        <v>#VALUE!</v>
      </c>
      <c r="E78" s="3474"/>
      <c r="F78" s="3474"/>
      <c r="G78" s="3474"/>
      <c r="H78" s="3474"/>
      <c r="I78" s="3474"/>
      <c r="J78" s="3475"/>
      <c r="K78" s="2465"/>
      <c r="L78" s="1706" t="s">
        <v>2756</v>
      </c>
    </row>
    <row r="79" spans="1:12" ht="18.75" customHeight="1" x14ac:dyDescent="0.25">
      <c r="A79" s="3459">
        <v>43362</v>
      </c>
      <c r="B79" s="1766" t="s">
        <v>4</v>
      </c>
      <c r="C79" s="3482" t="s">
        <v>3590</v>
      </c>
      <c r="D79" s="3505"/>
      <c r="E79" s="3505"/>
      <c r="F79" s="3505"/>
      <c r="G79" s="3505"/>
      <c r="H79" s="3505"/>
      <c r="I79" s="3505"/>
      <c r="J79" s="3483"/>
      <c r="K79" s="2485"/>
      <c r="L79" s="1706"/>
    </row>
    <row r="80" spans="1:12" ht="20.100000000000001" customHeight="1" x14ac:dyDescent="0.25">
      <c r="A80" s="3460"/>
      <c r="B80" s="1710" t="s">
        <v>186</v>
      </c>
      <c r="C80" s="1711"/>
      <c r="D80" s="1708"/>
      <c r="E80" s="1711"/>
      <c r="F80" s="1711"/>
      <c r="G80" s="1711"/>
      <c r="H80" s="1711">
        <v>5525</v>
      </c>
      <c r="I80" s="1711">
        <v>100</v>
      </c>
      <c r="J80" s="1711"/>
      <c r="K80" s="2471"/>
    </row>
    <row r="81" spans="1:12" ht="20.100000000000001" customHeight="1" x14ac:dyDescent="0.25">
      <c r="A81" s="22">
        <v>43365</v>
      </c>
      <c r="B81" s="483" t="s">
        <v>33</v>
      </c>
      <c r="C81" s="3473" t="s">
        <v>2731</v>
      </c>
      <c r="D81" s="3474" t="e">
        <f>+C81*(100-E81)/100</f>
        <v>#VALUE!</v>
      </c>
      <c r="E81" s="3474"/>
      <c r="F81" s="3474"/>
      <c r="G81" s="3474"/>
      <c r="H81" s="3474"/>
      <c r="I81" s="3474"/>
      <c r="J81" s="3475"/>
      <c r="K81" s="2465"/>
      <c r="L81" s="124"/>
    </row>
    <row r="82" spans="1:12" ht="20.100000000000001" customHeight="1" x14ac:dyDescent="0.25">
      <c r="A82" s="3459">
        <v>43374</v>
      </c>
      <c r="B82" s="483" t="s">
        <v>186</v>
      </c>
      <c r="C82" s="232"/>
      <c r="D82" s="258"/>
      <c r="E82" s="232"/>
      <c r="F82" s="232"/>
      <c r="G82" s="232"/>
      <c r="H82" s="232">
        <v>5405</v>
      </c>
      <c r="I82" s="232">
        <v>100</v>
      </c>
      <c r="J82" s="232"/>
      <c r="K82" s="2471"/>
      <c r="L82" s="124" t="s">
        <v>40</v>
      </c>
    </row>
    <row r="83" spans="1:12" ht="20.100000000000001" customHeight="1" x14ac:dyDescent="0.25">
      <c r="A83" s="3460"/>
      <c r="B83" s="483" t="s">
        <v>4</v>
      </c>
      <c r="C83" s="3482" t="s">
        <v>3591</v>
      </c>
      <c r="D83" s="3505"/>
      <c r="E83" s="3505"/>
      <c r="F83" s="3505"/>
      <c r="G83" s="3505"/>
      <c r="H83" s="3505"/>
      <c r="I83" s="3505"/>
      <c r="J83" s="3483"/>
      <c r="K83" s="2485"/>
      <c r="L83" s="124"/>
    </row>
    <row r="84" spans="1:12" ht="42" customHeight="1" x14ac:dyDescent="0.25">
      <c r="A84" s="22">
        <v>43381</v>
      </c>
      <c r="B84" s="483" t="s">
        <v>14</v>
      </c>
      <c r="C84" s="3614" t="s">
        <v>2758</v>
      </c>
      <c r="D84" s="3733"/>
      <c r="E84" s="3733"/>
      <c r="F84" s="3733"/>
      <c r="G84" s="3733"/>
      <c r="H84" s="3733"/>
      <c r="I84" s="3733"/>
      <c r="J84" s="3615"/>
      <c r="K84" s="2563"/>
      <c r="L84" s="1706" t="s">
        <v>2757</v>
      </c>
    </row>
    <row r="85" spans="1:12" x14ac:dyDescent="0.25">
      <c r="A85" s="22">
        <v>43388</v>
      </c>
      <c r="B85" s="268" t="s">
        <v>186</v>
      </c>
      <c r="C85" s="232"/>
      <c r="D85" s="258"/>
      <c r="E85" s="232"/>
      <c r="F85" s="232"/>
      <c r="G85" s="232"/>
      <c r="H85" s="232">
        <v>3970</v>
      </c>
      <c r="I85" s="232">
        <v>93</v>
      </c>
      <c r="J85" s="232"/>
      <c r="K85" s="2471"/>
      <c r="L85" s="124"/>
    </row>
    <row r="86" spans="1:12" x14ac:dyDescent="0.25">
      <c r="A86" s="1768">
        <v>43391</v>
      </c>
      <c r="B86" s="268" t="s">
        <v>186</v>
      </c>
      <c r="C86" s="1770"/>
      <c r="D86" s="258"/>
      <c r="E86" s="1770"/>
      <c r="F86" s="1770"/>
      <c r="G86" s="1770"/>
      <c r="H86" s="1770">
        <v>4405</v>
      </c>
      <c r="I86" s="1770">
        <v>97</v>
      </c>
      <c r="J86" s="1770"/>
      <c r="K86" s="2471"/>
      <c r="L86" s="124"/>
    </row>
    <row r="87" spans="1:12" x14ac:dyDescent="0.25">
      <c r="A87" s="22">
        <v>43396</v>
      </c>
      <c r="B87" s="268" t="s">
        <v>12</v>
      </c>
      <c r="C87" s="232">
        <v>90</v>
      </c>
      <c r="D87" s="258">
        <f>+C87*(100-E87)/100</f>
        <v>13.5</v>
      </c>
      <c r="E87" s="232">
        <v>85</v>
      </c>
      <c r="F87" s="232"/>
      <c r="G87" s="232">
        <v>110</v>
      </c>
      <c r="H87" s="232"/>
      <c r="I87" s="232"/>
      <c r="J87" s="232"/>
      <c r="K87" s="2471"/>
      <c r="L87" s="124" t="s">
        <v>2782</v>
      </c>
    </row>
    <row r="88" spans="1:12" ht="20.100000000000001" customHeight="1" x14ac:dyDescent="0.25">
      <c r="A88" s="22">
        <v>43402</v>
      </c>
      <c r="B88" s="268" t="s">
        <v>186</v>
      </c>
      <c r="C88" s="232"/>
      <c r="D88" s="258"/>
      <c r="E88" s="232"/>
      <c r="F88" s="232"/>
      <c r="G88" s="232"/>
      <c r="H88" s="232">
        <v>4660</v>
      </c>
      <c r="I88" s="232">
        <v>100</v>
      </c>
      <c r="J88" s="232"/>
      <c r="K88" s="2471"/>
      <c r="L88" s="124"/>
    </row>
    <row r="89" spans="1:12" ht="42.75" customHeight="1" thickBot="1" x14ac:dyDescent="0.3">
      <c r="A89" s="33">
        <v>43417</v>
      </c>
      <c r="B89" s="320" t="s">
        <v>14</v>
      </c>
      <c r="C89" s="4018" t="s">
        <v>2831</v>
      </c>
      <c r="D89" s="4019"/>
      <c r="E89" s="4019"/>
      <c r="F89" s="4019"/>
      <c r="G89" s="4019"/>
      <c r="H89" s="4019"/>
      <c r="I89" s="4019"/>
      <c r="J89" s="4020"/>
      <c r="K89" s="2626"/>
      <c r="L89" s="1815" t="s">
        <v>2822</v>
      </c>
    </row>
    <row r="90" spans="1:12" ht="50.25" customHeight="1" thickTop="1" x14ac:dyDescent="0.25">
      <c r="A90" s="1811">
        <v>43466</v>
      </c>
      <c r="B90" s="321" t="s">
        <v>14</v>
      </c>
      <c r="C90" s="4015" t="s">
        <v>2908</v>
      </c>
      <c r="D90" s="4016"/>
      <c r="E90" s="4016"/>
      <c r="F90" s="4016"/>
      <c r="G90" s="4016"/>
      <c r="H90" s="4016"/>
      <c r="I90" s="4016"/>
      <c r="J90" s="4017"/>
      <c r="K90" s="2725"/>
      <c r="L90" s="1922" t="s">
        <v>2909</v>
      </c>
    </row>
    <row r="91" spans="1:12" ht="45.75" customHeight="1" x14ac:dyDescent="0.25">
      <c r="A91" s="22">
        <v>43468</v>
      </c>
      <c r="B91" s="268" t="s">
        <v>14</v>
      </c>
      <c r="C91" s="3614" t="s">
        <v>2915</v>
      </c>
      <c r="D91" s="3733"/>
      <c r="E91" s="3733"/>
      <c r="F91" s="3733"/>
      <c r="G91" s="3733"/>
      <c r="H91" s="3733"/>
      <c r="I91" s="3733"/>
      <c r="J91" s="3615"/>
      <c r="K91" s="2563"/>
      <c r="L91" s="1706" t="s">
        <v>2912</v>
      </c>
    </row>
    <row r="92" spans="1:12" ht="27" customHeight="1" x14ac:dyDescent="0.25">
      <c r="A92" s="22">
        <v>43660</v>
      </c>
      <c r="B92" s="268" t="s">
        <v>33</v>
      </c>
      <c r="C92" s="3666" t="s">
        <v>3101</v>
      </c>
      <c r="D92" s="3667"/>
      <c r="E92" s="3667"/>
      <c r="F92" s="3667"/>
      <c r="G92" s="3667"/>
      <c r="H92" s="3667"/>
      <c r="I92" s="3667"/>
      <c r="J92" s="3668"/>
      <c r="K92" s="2549"/>
      <c r="L92" s="154"/>
    </row>
    <row r="93" spans="1:12" ht="93" customHeight="1" x14ac:dyDescent="0.25">
      <c r="A93" s="1296">
        <v>43679</v>
      </c>
      <c r="B93" s="2056" t="s">
        <v>31</v>
      </c>
      <c r="C93" s="3745" t="s">
        <v>3147</v>
      </c>
      <c r="D93" s="3746"/>
      <c r="E93" s="3746"/>
      <c r="F93" s="3746"/>
      <c r="G93" s="3746"/>
      <c r="H93" s="3746"/>
      <c r="I93" s="3746"/>
      <c r="J93" s="3747"/>
      <c r="K93" s="2806" t="s">
        <v>3837</v>
      </c>
      <c r="L93" s="2057" t="s">
        <v>3142</v>
      </c>
    </row>
    <row r="94" spans="1:12" ht="18" customHeight="1" x14ac:dyDescent="0.25">
      <c r="A94" s="2044">
        <v>43685</v>
      </c>
      <c r="B94" s="268" t="s">
        <v>14</v>
      </c>
      <c r="C94" s="3482" t="s">
        <v>2947</v>
      </c>
      <c r="D94" s="3505"/>
      <c r="E94" s="3505"/>
      <c r="F94" s="3505"/>
      <c r="G94" s="3505"/>
      <c r="H94" s="3505"/>
      <c r="I94" s="3505"/>
      <c r="J94" s="3483"/>
      <c r="K94" s="2485"/>
      <c r="L94" s="158"/>
    </row>
    <row r="95" spans="1:12" x14ac:dyDescent="0.25">
      <c r="A95" s="2044">
        <v>43692</v>
      </c>
      <c r="B95" s="268" t="s">
        <v>14</v>
      </c>
      <c r="C95" s="3666" t="s">
        <v>1354</v>
      </c>
      <c r="D95" s="3667"/>
      <c r="E95" s="3667"/>
      <c r="F95" s="3667"/>
      <c r="G95" s="3667"/>
      <c r="H95" s="3667"/>
      <c r="I95" s="3667"/>
      <c r="J95" s="3668"/>
      <c r="K95" s="2547"/>
      <c r="L95" s="124"/>
    </row>
    <row r="96" spans="1:12" x14ac:dyDescent="0.25">
      <c r="A96" s="2044">
        <v>43705</v>
      </c>
      <c r="B96" s="268" t="s">
        <v>186</v>
      </c>
      <c r="C96" s="2074"/>
      <c r="D96" s="258"/>
      <c r="E96" s="2074"/>
      <c r="F96" s="2074"/>
      <c r="G96" s="2074"/>
      <c r="H96" s="2074">
        <v>5670</v>
      </c>
      <c r="I96" s="232">
        <v>100</v>
      </c>
      <c r="J96" s="232"/>
      <c r="K96" s="2471"/>
      <c r="L96" s="234" t="s">
        <v>3168</v>
      </c>
    </row>
    <row r="97" spans="1:12" x14ac:dyDescent="0.25">
      <c r="A97" s="2044">
        <v>43712</v>
      </c>
      <c r="B97" s="268" t="s">
        <v>12</v>
      </c>
      <c r="C97" s="2074">
        <v>50</v>
      </c>
      <c r="D97" s="258">
        <f>+C97*(100-E97)/100</f>
        <v>50</v>
      </c>
      <c r="E97" s="2074">
        <v>0</v>
      </c>
      <c r="F97" s="2074"/>
      <c r="G97" s="2074">
        <v>110</v>
      </c>
      <c r="H97" s="2074"/>
      <c r="L97" s="234" t="s">
        <v>3172</v>
      </c>
    </row>
    <row r="98" spans="1:12" x14ac:dyDescent="0.25">
      <c r="A98" s="2044">
        <v>43746</v>
      </c>
      <c r="B98" s="268" t="s">
        <v>14</v>
      </c>
      <c r="C98" s="3482" t="s">
        <v>203</v>
      </c>
      <c r="D98" s="3505"/>
      <c r="E98" s="3505"/>
      <c r="F98" s="3505"/>
      <c r="G98" s="3505"/>
      <c r="H98" s="3505"/>
      <c r="I98" s="3505"/>
      <c r="J98" s="3483"/>
      <c r="K98" s="2485"/>
      <c r="L98" s="124"/>
    </row>
    <row r="99" spans="1:12" x14ac:dyDescent="0.25">
      <c r="A99" s="2044">
        <v>43807</v>
      </c>
      <c r="B99" s="268" t="s">
        <v>186</v>
      </c>
      <c r="D99" s="258"/>
      <c r="H99" s="2188">
        <v>5695</v>
      </c>
      <c r="I99" s="2188">
        <v>100</v>
      </c>
      <c r="J99" s="2188"/>
      <c r="K99" s="2471"/>
      <c r="L99" s="234" t="s">
        <v>3305</v>
      </c>
    </row>
    <row r="100" spans="1:12" ht="20.100000000000001" customHeight="1" x14ac:dyDescent="0.25">
      <c r="A100" s="2253">
        <v>43821</v>
      </c>
      <c r="B100" s="319" t="s">
        <v>12</v>
      </c>
      <c r="C100" s="256">
        <v>100</v>
      </c>
      <c r="D100" s="325">
        <f>+C100*(100-E100)/100</f>
        <v>50</v>
      </c>
      <c r="E100" s="256">
        <v>50</v>
      </c>
      <c r="F100" s="256"/>
      <c r="G100" s="256">
        <v>130</v>
      </c>
      <c r="H100" s="256"/>
      <c r="I100" s="256"/>
      <c r="J100" s="256"/>
      <c r="K100" s="2550"/>
      <c r="L100" s="359" t="s">
        <v>2253</v>
      </c>
    </row>
    <row r="101" spans="1:12" ht="20.100000000000001" customHeight="1" x14ac:dyDescent="0.25">
      <c r="A101" s="59">
        <v>43831</v>
      </c>
      <c r="B101" s="483" t="s">
        <v>12</v>
      </c>
      <c r="C101" s="329">
        <v>40</v>
      </c>
      <c r="D101" s="330">
        <f>+C101*(100-E101)/100</f>
        <v>20</v>
      </c>
      <c r="E101" s="329">
        <v>50</v>
      </c>
      <c r="F101" s="329"/>
      <c r="G101" s="329">
        <v>130</v>
      </c>
      <c r="H101" s="133"/>
      <c r="I101" s="133"/>
      <c r="J101" s="133"/>
      <c r="K101" s="2529"/>
      <c r="L101" s="367" t="s">
        <v>3217</v>
      </c>
    </row>
    <row r="102" spans="1:12" ht="52.5" customHeight="1" x14ac:dyDescent="0.25">
      <c r="A102" s="2044">
        <v>43883</v>
      </c>
      <c r="B102" s="268" t="s">
        <v>14</v>
      </c>
      <c r="C102" s="3473" t="s">
        <v>3453</v>
      </c>
      <c r="D102" s="3474"/>
      <c r="E102" s="3474"/>
      <c r="F102" s="3474"/>
      <c r="G102" s="3474"/>
      <c r="H102" s="3474"/>
      <c r="I102" s="3474"/>
      <c r="J102" s="3475"/>
      <c r="K102" s="2465"/>
      <c r="L102" s="124"/>
    </row>
    <row r="103" spans="1:12" ht="20.100000000000001" customHeight="1" x14ac:dyDescent="0.25">
      <c r="A103" s="2044">
        <v>43898</v>
      </c>
      <c r="B103" s="268" t="s">
        <v>14</v>
      </c>
      <c r="C103" s="3666" t="s">
        <v>90</v>
      </c>
      <c r="D103" s="3667"/>
      <c r="E103" s="3667"/>
      <c r="F103" s="3667"/>
      <c r="G103" s="3667"/>
      <c r="H103" s="3667"/>
      <c r="I103" s="3667"/>
      <c r="J103" s="3668"/>
      <c r="K103" s="2547"/>
      <c r="L103" s="124"/>
    </row>
    <row r="104" spans="1:12" x14ac:dyDescent="0.25">
      <c r="A104" s="2044">
        <v>43907</v>
      </c>
      <c r="B104" s="268" t="s">
        <v>186</v>
      </c>
      <c r="D104" s="258"/>
      <c r="H104" s="2293">
        <v>5645</v>
      </c>
      <c r="I104" s="2293">
        <v>100</v>
      </c>
      <c r="L104" s="234" t="s">
        <v>3500</v>
      </c>
    </row>
    <row r="105" spans="1:12" ht="20.100000000000001" customHeight="1" x14ac:dyDescent="0.25">
      <c r="A105" s="2044">
        <v>43910</v>
      </c>
      <c r="B105" s="268" t="s">
        <v>12</v>
      </c>
      <c r="C105" s="23">
        <v>40</v>
      </c>
      <c r="D105" s="258">
        <f>+C105*(100-E105)/100</f>
        <v>20</v>
      </c>
      <c r="E105" s="23">
        <v>50</v>
      </c>
      <c r="G105" s="23">
        <v>130</v>
      </c>
      <c r="H105" s="2293"/>
      <c r="I105" s="2293"/>
      <c r="L105" s="234" t="s">
        <v>2253</v>
      </c>
    </row>
    <row r="106" spans="1:12" ht="20.100000000000001" customHeight="1" x14ac:dyDescent="0.25">
      <c r="A106" s="2410">
        <v>43920</v>
      </c>
      <c r="B106" s="2314" t="s">
        <v>4</v>
      </c>
      <c r="C106" s="2317"/>
      <c r="D106" s="2312"/>
      <c r="E106" s="2317">
        <v>50</v>
      </c>
      <c r="F106" s="2317"/>
      <c r="G106" s="2317"/>
      <c r="H106" s="2311"/>
      <c r="I106" s="2311"/>
      <c r="J106" s="2317"/>
      <c r="K106" s="2719"/>
      <c r="L106" s="2313"/>
    </row>
    <row r="107" spans="1:12" ht="20.100000000000001" customHeight="1" x14ac:dyDescent="0.25">
      <c r="A107" s="2044">
        <v>43928</v>
      </c>
      <c r="B107" s="268" t="s">
        <v>26</v>
      </c>
      <c r="C107" s="3473" t="s">
        <v>3531</v>
      </c>
      <c r="D107" s="3474"/>
      <c r="E107" s="3474"/>
      <c r="F107" s="3474"/>
      <c r="G107" s="3474"/>
      <c r="H107" s="3474"/>
      <c r="I107" s="3474"/>
      <c r="J107" s="3475"/>
      <c r="K107" s="2465"/>
      <c r="L107" s="124"/>
    </row>
    <row r="108" spans="1:12" ht="20.100000000000001" customHeight="1" x14ac:dyDescent="0.25">
      <c r="A108" s="2410">
        <v>43951</v>
      </c>
      <c r="B108" s="2314" t="s">
        <v>4</v>
      </c>
      <c r="C108" s="2317"/>
      <c r="D108" s="2312"/>
      <c r="E108" s="2317">
        <v>15</v>
      </c>
      <c r="F108" s="2317"/>
      <c r="G108" s="2317"/>
      <c r="H108" s="2311"/>
      <c r="I108" s="2311"/>
      <c r="J108" s="2317"/>
      <c r="K108" s="2719"/>
      <c r="L108" s="2313"/>
    </row>
    <row r="109" spans="1:12" ht="20.100000000000001" customHeight="1" x14ac:dyDescent="0.25">
      <c r="A109" s="2044">
        <v>43958</v>
      </c>
      <c r="B109" s="268" t="s">
        <v>12</v>
      </c>
      <c r="C109" s="23">
        <v>37</v>
      </c>
      <c r="D109" s="258">
        <f>+C109*(100-E109)/100</f>
        <v>31.45</v>
      </c>
      <c r="E109" s="23">
        <v>15</v>
      </c>
      <c r="G109" s="23">
        <v>145</v>
      </c>
      <c r="H109" s="2293"/>
      <c r="I109" s="2293"/>
      <c r="L109" s="124" t="s">
        <v>3622</v>
      </c>
    </row>
    <row r="110" spans="1:12" ht="20.100000000000001" customHeight="1" x14ac:dyDescent="0.25">
      <c r="A110" s="2410">
        <v>43981</v>
      </c>
      <c r="B110" s="2314" t="s">
        <v>4</v>
      </c>
      <c r="C110" s="2317"/>
      <c r="D110" s="2312"/>
      <c r="E110" s="2317">
        <v>15</v>
      </c>
      <c r="F110" s="2317"/>
      <c r="G110" s="2317"/>
      <c r="H110" s="2311"/>
      <c r="I110" s="2311"/>
      <c r="J110" s="2317"/>
      <c r="K110" s="2719"/>
      <c r="L110" s="2313"/>
    </row>
    <row r="111" spans="1:12" ht="20.100000000000001" customHeight="1" x14ac:dyDescent="0.25">
      <c r="A111" s="2410">
        <v>44012</v>
      </c>
      <c r="B111" s="2314" t="s">
        <v>4</v>
      </c>
      <c r="C111" s="2317"/>
      <c r="D111" s="2312"/>
      <c r="E111" s="2317">
        <v>15</v>
      </c>
      <c r="F111" s="2317"/>
      <c r="G111" s="2317"/>
      <c r="H111" s="2311"/>
      <c r="I111" s="2311"/>
      <c r="J111" s="2317"/>
      <c r="K111" s="2719"/>
      <c r="L111" s="2313"/>
    </row>
    <row r="112" spans="1:12" ht="20.100000000000001" customHeight="1" x14ac:dyDescent="0.25">
      <c r="A112" s="2410">
        <v>44012</v>
      </c>
      <c r="B112" s="2314" t="s">
        <v>4</v>
      </c>
      <c r="C112" s="2317"/>
      <c r="D112" s="2312"/>
      <c r="E112" s="2317">
        <v>15</v>
      </c>
      <c r="F112" s="2317"/>
      <c r="G112" s="2317"/>
      <c r="H112" s="2311"/>
      <c r="I112" s="2311"/>
      <c r="J112" s="2317"/>
      <c r="K112" s="2719"/>
      <c r="L112" s="2313"/>
    </row>
    <row r="113" spans="1:12" ht="20.100000000000001" customHeight="1" x14ac:dyDescent="0.25">
      <c r="A113" s="2410">
        <v>44042</v>
      </c>
      <c r="B113" s="2314" t="s">
        <v>4</v>
      </c>
      <c r="C113" s="2317"/>
      <c r="D113" s="2312"/>
      <c r="E113" s="2317">
        <v>15</v>
      </c>
      <c r="F113" s="2317"/>
      <c r="G113" s="2317"/>
      <c r="H113" s="2311"/>
      <c r="I113" s="2311"/>
      <c r="J113" s="2317"/>
      <c r="K113" s="2719"/>
      <c r="L113" s="2313"/>
    </row>
    <row r="114" spans="1:12" ht="20.100000000000001" customHeight="1" x14ac:dyDescent="0.25">
      <c r="A114" s="22">
        <v>44048</v>
      </c>
      <c r="B114" s="268" t="s">
        <v>186</v>
      </c>
      <c r="D114" s="258" t="s">
        <v>301</v>
      </c>
      <c r="H114" s="2293">
        <v>5615</v>
      </c>
      <c r="I114" s="2293">
        <v>100</v>
      </c>
      <c r="L114" s="124" t="s">
        <v>3767</v>
      </c>
    </row>
    <row r="115" spans="1:12" x14ac:dyDescent="0.25">
      <c r="A115" s="2441">
        <v>44050</v>
      </c>
      <c r="B115" s="319" t="s">
        <v>12</v>
      </c>
      <c r="C115" s="2442">
        <v>85</v>
      </c>
      <c r="D115" s="113">
        <f t="shared" ref="D115:D129" si="0">+C115*(100-E115)/100</f>
        <v>59.5</v>
      </c>
      <c r="E115" s="2442">
        <v>30</v>
      </c>
      <c r="F115" s="2442" t="s">
        <v>159</v>
      </c>
      <c r="G115" s="2442">
        <v>130</v>
      </c>
      <c r="H115" s="256"/>
      <c r="I115" s="256"/>
      <c r="J115" s="2442"/>
      <c r="K115" s="2523"/>
      <c r="L115" s="148" t="s">
        <v>3772</v>
      </c>
    </row>
    <row r="116" spans="1:12" ht="20.100000000000001" customHeight="1" x14ac:dyDescent="0.25">
      <c r="A116" s="2410">
        <v>44073</v>
      </c>
      <c r="B116" s="2314" t="s">
        <v>4</v>
      </c>
      <c r="C116" s="2317"/>
      <c r="D116" s="2312"/>
      <c r="E116" s="2884">
        <v>1</v>
      </c>
      <c r="F116" s="2317"/>
      <c r="G116" s="2317"/>
      <c r="H116" s="2311"/>
      <c r="I116" s="2311"/>
      <c r="J116" s="2317"/>
      <c r="K116" s="2719"/>
      <c r="L116" s="2313"/>
    </row>
    <row r="117" spans="1:12" ht="85.5" customHeight="1" x14ac:dyDescent="0.25">
      <c r="A117" s="2975">
        <v>44155</v>
      </c>
      <c r="B117" s="2976" t="s">
        <v>14</v>
      </c>
      <c r="C117" s="3473" t="s">
        <v>4183</v>
      </c>
      <c r="D117" s="3474"/>
      <c r="E117" s="3474"/>
      <c r="F117" s="3474"/>
      <c r="G117" s="3474"/>
      <c r="H117" s="3474"/>
      <c r="I117" s="3474"/>
      <c r="J117" s="3475"/>
      <c r="K117" s="2977"/>
      <c r="L117" s="2213" t="s">
        <v>3795</v>
      </c>
    </row>
    <row r="118" spans="1:12" x14ac:dyDescent="0.25">
      <c r="A118" s="22">
        <v>44227</v>
      </c>
      <c r="B118" s="268" t="s">
        <v>186</v>
      </c>
      <c r="D118" s="2436" t="s">
        <v>301</v>
      </c>
      <c r="J118" s="23">
        <v>4345</v>
      </c>
      <c r="L118" s="124" t="s">
        <v>415</v>
      </c>
    </row>
    <row r="119" spans="1:12" x14ac:dyDescent="0.25">
      <c r="A119" s="22"/>
      <c r="D119" s="2436">
        <f t="shared" si="0"/>
        <v>0</v>
      </c>
      <c r="L119" s="124"/>
    </row>
    <row r="120" spans="1:12" x14ac:dyDescent="0.25">
      <c r="A120" s="22"/>
      <c r="D120" s="2436">
        <f t="shared" si="0"/>
        <v>0</v>
      </c>
      <c r="L120" s="124"/>
    </row>
    <row r="121" spans="1:12" x14ac:dyDescent="0.25">
      <c r="A121" s="22"/>
      <c r="D121" s="2436">
        <f t="shared" si="0"/>
        <v>0</v>
      </c>
      <c r="L121" s="124"/>
    </row>
    <row r="122" spans="1:12" x14ac:dyDescent="0.25">
      <c r="A122" s="22"/>
      <c r="D122" s="2436">
        <f t="shared" si="0"/>
        <v>0</v>
      </c>
      <c r="L122" s="124"/>
    </row>
    <row r="123" spans="1:12" x14ac:dyDescent="0.25">
      <c r="A123" s="22"/>
      <c r="D123" s="2436">
        <f t="shared" si="0"/>
        <v>0</v>
      </c>
      <c r="L123" s="124"/>
    </row>
    <row r="124" spans="1:12" x14ac:dyDescent="0.25">
      <c r="A124" s="22"/>
      <c r="D124" s="2436">
        <f t="shared" si="0"/>
        <v>0</v>
      </c>
      <c r="L124" s="124"/>
    </row>
    <row r="125" spans="1:12" x14ac:dyDescent="0.25">
      <c r="A125" s="22"/>
      <c r="D125" s="2436">
        <f t="shared" si="0"/>
        <v>0</v>
      </c>
      <c r="L125" s="124"/>
    </row>
    <row r="126" spans="1:12" x14ac:dyDescent="0.25">
      <c r="A126" s="22"/>
      <c r="D126" s="2436">
        <f t="shared" si="0"/>
        <v>0</v>
      </c>
      <c r="L126" s="124"/>
    </row>
    <row r="127" spans="1:12" x14ac:dyDescent="0.25">
      <c r="A127" s="22"/>
      <c r="D127" s="2436">
        <f t="shared" si="0"/>
        <v>0</v>
      </c>
      <c r="L127" s="124"/>
    </row>
    <row r="128" spans="1:12" x14ac:dyDescent="0.25">
      <c r="A128" s="22"/>
      <c r="D128" s="2436">
        <f t="shared" si="0"/>
        <v>0</v>
      </c>
      <c r="L128" s="124"/>
    </row>
    <row r="129" spans="1:12" x14ac:dyDescent="0.25">
      <c r="A129" s="22"/>
      <c r="D129" s="2436">
        <f t="shared" si="0"/>
        <v>0</v>
      </c>
      <c r="L129" s="124"/>
    </row>
    <row r="130" spans="1:12" x14ac:dyDescent="0.25">
      <c r="A130" s="22"/>
      <c r="L130" s="124"/>
    </row>
    <row r="131" spans="1:12" x14ac:dyDescent="0.25">
      <c r="A131" s="22"/>
      <c r="L131" s="124"/>
    </row>
    <row r="132" spans="1:12" x14ac:dyDescent="0.25">
      <c r="A132" s="22"/>
      <c r="L132" s="124"/>
    </row>
    <row r="133" spans="1:12" x14ac:dyDescent="0.25">
      <c r="A133" s="22"/>
      <c r="L133" s="124"/>
    </row>
    <row r="134" spans="1:12" x14ac:dyDescent="0.25">
      <c r="A134" s="22"/>
      <c r="L134" s="124"/>
    </row>
    <row r="135" spans="1:12" x14ac:dyDescent="0.25">
      <c r="A135" s="22"/>
      <c r="L135" s="124"/>
    </row>
    <row r="136" spans="1:12" x14ac:dyDescent="0.25">
      <c r="A136" s="22"/>
      <c r="L136" s="124"/>
    </row>
    <row r="137" spans="1:12" x14ac:dyDescent="0.25">
      <c r="A137" s="22"/>
      <c r="L137" s="124"/>
    </row>
    <row r="138" spans="1:12" x14ac:dyDescent="0.25">
      <c r="A138" s="22"/>
      <c r="L138" s="124"/>
    </row>
    <row r="139" spans="1:12" x14ac:dyDescent="0.25">
      <c r="A139" s="22"/>
      <c r="L139" s="124"/>
    </row>
    <row r="140" spans="1:12" x14ac:dyDescent="0.25">
      <c r="A140" s="22"/>
      <c r="L140" s="124"/>
    </row>
    <row r="141" spans="1:12" x14ac:dyDescent="0.25">
      <c r="A141" s="22"/>
      <c r="L141" s="124"/>
    </row>
    <row r="142" spans="1:12" x14ac:dyDescent="0.25">
      <c r="A142" s="22"/>
      <c r="L142" s="124"/>
    </row>
    <row r="143" spans="1:12" x14ac:dyDescent="0.25">
      <c r="A143" s="22"/>
      <c r="L143" s="124"/>
    </row>
    <row r="144" spans="1:12" x14ac:dyDescent="0.25">
      <c r="A144" s="22"/>
      <c r="L144" s="124"/>
    </row>
    <row r="145" spans="1:12" x14ac:dyDescent="0.25">
      <c r="A145" s="22"/>
      <c r="L145" s="124"/>
    </row>
    <row r="146" spans="1:12" x14ac:dyDescent="0.25">
      <c r="A146" s="22"/>
      <c r="L146" s="124"/>
    </row>
    <row r="147" spans="1:12" x14ac:dyDescent="0.25">
      <c r="L147" s="124"/>
    </row>
    <row r="148" spans="1:12" x14ac:dyDescent="0.25">
      <c r="L148" s="124"/>
    </row>
    <row r="149" spans="1:12" x14ac:dyDescent="0.25">
      <c r="L149" s="124"/>
    </row>
  </sheetData>
  <autoFilter ref="B6:K6"/>
  <customSheetViews>
    <customSheetView guid="{A61807DE-1A9F-4D9E-AA9C-2C2A4B8D3195}" showAutoFilter="1">
      <pane ySplit="6" topLeftCell="A46" activePane="bottomLeft" state="frozen"/>
      <selection pane="bottomLeft" activeCell="I56" sqref="I56"/>
      <pageMargins left="0.7" right="0.7" top="0.75" bottom="0.75" header="0.3" footer="0.3"/>
      <pageSetup paperSize="9" orientation="portrait" r:id="rId1"/>
      <autoFilter ref="B6:B11"/>
    </customSheetView>
    <customSheetView guid="{C5727CAE-36E7-4F5C-A23D-3D3BFC529126}" showAutoFilter="1">
      <pane ySplit="6" topLeftCell="A46" activePane="bottomLeft" state="frozen"/>
      <selection pane="bottomLeft" activeCell="I56" sqref="I56"/>
      <pageMargins left="0.7" right="0.7" top="0.75" bottom="0.75" header="0.3" footer="0.3"/>
      <pageSetup paperSize="9" orientation="portrait" r:id="rId2"/>
      <autoFilter ref="B6:B11"/>
    </customSheetView>
    <customSheetView guid="{DA733677-58EB-43A1-AB08-BCD2B2774334}" showAutoFilter="1">
      <pane ySplit="6" topLeftCell="A46" activePane="bottomLeft" state="frozen"/>
      <selection pane="bottomLeft" activeCell="K55" sqref="K55"/>
      <pageMargins left="0.7" right="0.7" top="0.75" bottom="0.75" header="0.3" footer="0.3"/>
      <pageSetup paperSize="9" orientation="portrait" r:id="rId3"/>
      <autoFilter ref="B6:B89"/>
    </customSheetView>
  </customSheetViews>
  <mergeCells count="71">
    <mergeCell ref="C117:J117"/>
    <mergeCell ref="C107:J107"/>
    <mergeCell ref="C103:J103"/>
    <mergeCell ref="A60:A61"/>
    <mergeCell ref="C61:J61"/>
    <mergeCell ref="C62:J62"/>
    <mergeCell ref="C90:J90"/>
    <mergeCell ref="C92:J92"/>
    <mergeCell ref="C74:J74"/>
    <mergeCell ref="C65:J65"/>
    <mergeCell ref="C64:J64"/>
    <mergeCell ref="C81:J81"/>
    <mergeCell ref="C70:J70"/>
    <mergeCell ref="C71:J71"/>
    <mergeCell ref="C89:J89"/>
    <mergeCell ref="C84:J84"/>
    <mergeCell ref="A3:B3"/>
    <mergeCell ref="A4:B4"/>
    <mergeCell ref="A5:B5"/>
    <mergeCell ref="C25:J25"/>
    <mergeCell ref="C16:J16"/>
    <mergeCell ref="C5:F5"/>
    <mergeCell ref="I5:J5"/>
    <mergeCell ref="C4:F4"/>
    <mergeCell ref="G3:H3"/>
    <mergeCell ref="I3:J3"/>
    <mergeCell ref="C3:F3"/>
    <mergeCell ref="G4:H4"/>
    <mergeCell ref="C11:J11"/>
    <mergeCell ref="C22:J22"/>
    <mergeCell ref="C7:J7"/>
    <mergeCell ref="I4:J4"/>
    <mergeCell ref="A1:L1"/>
    <mergeCell ref="A2:B2"/>
    <mergeCell ref="C2:F2"/>
    <mergeCell ref="G2:H2"/>
    <mergeCell ref="I2:J2"/>
    <mergeCell ref="G5:H5"/>
    <mergeCell ref="K2:L2"/>
    <mergeCell ref="K3:L3"/>
    <mergeCell ref="K4:L4"/>
    <mergeCell ref="K5:L5"/>
    <mergeCell ref="A55:A56"/>
    <mergeCell ref="C52:J52"/>
    <mergeCell ref="A42:A43"/>
    <mergeCell ref="C42:J42"/>
    <mergeCell ref="C45:J45"/>
    <mergeCell ref="D55:I55"/>
    <mergeCell ref="C53:J53"/>
    <mergeCell ref="C59:J59"/>
    <mergeCell ref="C30:J30"/>
    <mergeCell ref="C60:J60"/>
    <mergeCell ref="C29:J29"/>
    <mergeCell ref="C58:J58"/>
    <mergeCell ref="C36:J36"/>
    <mergeCell ref="C41:J41"/>
    <mergeCell ref="C40:J40"/>
    <mergeCell ref="C38:J38"/>
    <mergeCell ref="A75:A76"/>
    <mergeCell ref="C75:J75"/>
    <mergeCell ref="A79:A80"/>
    <mergeCell ref="C79:J79"/>
    <mergeCell ref="A82:A83"/>
    <mergeCell ref="C83:J83"/>
    <mergeCell ref="C78:J78"/>
    <mergeCell ref="C102:J102"/>
    <mergeCell ref="C95:J95"/>
    <mergeCell ref="C94:J94"/>
    <mergeCell ref="C93:J93"/>
    <mergeCell ref="C91:J91"/>
    <mergeCell ref="C98:J98"/>
  </mergeCells>
  <hyperlinks>
    <hyperlink ref="B7" r:id="rId4"/>
    <hyperlink ref="B30" r:id="rId5"/>
  </hyperlinks>
  <pageMargins left="0.7" right="0.7" top="0.75" bottom="0.75" header="0.3" footer="0.3"/>
  <pageSetup paperSize="9" orientation="portrait" r:id="rId6"/>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tabColor rgb="FFFFFF00"/>
  </sheetPr>
  <dimension ref="A1:M146"/>
  <sheetViews>
    <sheetView workbookViewId="0">
      <pane ySplit="6" topLeftCell="A112" activePane="bottomLeft" state="frozen"/>
      <selection activeCell="C163" sqref="C163:J163"/>
      <selection pane="bottomLeft" activeCell="C120" sqref="C120:J120"/>
    </sheetView>
  </sheetViews>
  <sheetFormatPr defaultRowHeight="15.75" x14ac:dyDescent="0.25"/>
  <cols>
    <col min="1" max="1" width="11" style="24" customWidth="1"/>
    <col min="2" max="2" width="10.140625" style="23" customWidth="1"/>
    <col min="3" max="10" width="12" style="23" customWidth="1"/>
    <col min="11" max="11" width="18.5703125" style="3076" customWidth="1"/>
    <col min="12" max="12" width="54.28515625" style="32" customWidth="1"/>
    <col min="13" max="16384" width="9.140625" style="10"/>
  </cols>
  <sheetData>
    <row r="1" spans="1:13" s="2" customFormat="1" ht="30.75" customHeight="1" thickTop="1" x14ac:dyDescent="0.25">
      <c r="A1" s="4026" t="s">
        <v>568</v>
      </c>
      <c r="B1" s="4027"/>
      <c r="C1" s="4027"/>
      <c r="D1" s="4027"/>
      <c r="E1" s="4027"/>
      <c r="F1" s="4027"/>
      <c r="G1" s="4027"/>
      <c r="H1" s="4027"/>
      <c r="I1" s="4027"/>
      <c r="J1" s="4027"/>
      <c r="K1" s="4027"/>
      <c r="L1" s="4028"/>
      <c r="M1" s="1"/>
    </row>
    <row r="2" spans="1:13" s="5" customFormat="1" ht="20.25" customHeight="1" x14ac:dyDescent="0.25">
      <c r="A2" s="3463" t="s">
        <v>259</v>
      </c>
      <c r="B2" s="3464"/>
      <c r="C2" s="3482">
        <f>(25+109+54)*25</f>
        <v>4700</v>
      </c>
      <c r="D2" s="3505"/>
      <c r="E2" s="3505"/>
      <c r="F2" s="3483"/>
      <c r="G2" s="3461"/>
      <c r="H2" s="3462"/>
      <c r="I2" s="3437" t="s">
        <v>260</v>
      </c>
      <c r="J2" s="3438"/>
      <c r="K2" s="3569" t="s">
        <v>2528</v>
      </c>
      <c r="L2" s="3570"/>
      <c r="M2" s="4"/>
    </row>
    <row r="3" spans="1:13" s="5" customFormat="1" ht="20.25" customHeight="1" x14ac:dyDescent="0.25">
      <c r="A3" s="3463" t="s">
        <v>261</v>
      </c>
      <c r="B3" s="3464"/>
      <c r="C3" s="3482" t="s">
        <v>272</v>
      </c>
      <c r="D3" s="3505"/>
      <c r="E3" s="3505"/>
      <c r="F3" s="3483"/>
      <c r="G3" s="3440"/>
      <c r="H3" s="3441"/>
      <c r="I3" s="3437" t="s">
        <v>262</v>
      </c>
      <c r="J3" s="3438"/>
      <c r="K3" s="3569" t="s">
        <v>2036</v>
      </c>
      <c r="L3" s="3570"/>
      <c r="M3" s="4"/>
    </row>
    <row r="4" spans="1:13" s="5" customFormat="1" ht="20.25" customHeight="1" x14ac:dyDescent="0.25">
      <c r="A4" s="3463" t="s">
        <v>263</v>
      </c>
      <c r="B4" s="3464"/>
      <c r="C4" s="3482" t="s">
        <v>2630</v>
      </c>
      <c r="D4" s="3505"/>
      <c r="E4" s="3505"/>
      <c r="F4" s="3483"/>
      <c r="G4" s="3461"/>
      <c r="H4" s="3462"/>
      <c r="I4" s="3437" t="s">
        <v>264</v>
      </c>
      <c r="J4" s="3438"/>
      <c r="K4" s="3569" t="s">
        <v>3083</v>
      </c>
      <c r="L4" s="3570"/>
      <c r="M4" s="4"/>
    </row>
    <row r="5" spans="1:13" s="5" customFormat="1" ht="49.5" customHeight="1" thickBot="1" x14ac:dyDescent="0.3">
      <c r="A5" s="3448" t="s">
        <v>265</v>
      </c>
      <c r="B5" s="3449"/>
      <c r="C5" s="3742" t="s">
        <v>4268</v>
      </c>
      <c r="D5" s="4021"/>
      <c r="E5" s="4021"/>
      <c r="F5" s="3743"/>
      <c r="G5" s="48"/>
      <c r="H5" s="49"/>
      <c r="I5" s="3437" t="s">
        <v>397</v>
      </c>
      <c r="J5" s="3438"/>
      <c r="K5" s="3798" t="s">
        <v>3963</v>
      </c>
      <c r="L5" s="3611"/>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3" ht="82.5" customHeight="1" thickTop="1" x14ac:dyDescent="0.25">
      <c r="A7" s="22">
        <v>41788</v>
      </c>
      <c r="B7" s="420" t="s">
        <v>62</v>
      </c>
      <c r="C7" s="4022" t="s">
        <v>696</v>
      </c>
      <c r="D7" s="3867"/>
      <c r="E7" s="3867"/>
      <c r="F7" s="3867"/>
      <c r="G7" s="3867"/>
      <c r="H7" s="3867"/>
      <c r="I7" s="3867"/>
      <c r="J7" s="3867"/>
      <c r="K7" s="3097" t="s">
        <v>2104</v>
      </c>
      <c r="L7" s="1026" t="s">
        <v>2130</v>
      </c>
    </row>
    <row r="8" spans="1:13" ht="24" customHeight="1" x14ac:dyDescent="0.25">
      <c r="A8" s="22">
        <v>41802</v>
      </c>
      <c r="B8" s="11" t="s">
        <v>12</v>
      </c>
      <c r="C8" s="110">
        <v>245</v>
      </c>
      <c r="D8" s="110">
        <f>+C8*(100-E8)/100</f>
        <v>147</v>
      </c>
      <c r="E8" s="110">
        <v>40</v>
      </c>
      <c r="F8" s="110"/>
      <c r="G8" s="110">
        <v>150</v>
      </c>
      <c r="H8" s="110"/>
      <c r="I8" s="110"/>
      <c r="J8" s="110"/>
      <c r="K8" s="3078"/>
      <c r="L8" s="142" t="s">
        <v>1376</v>
      </c>
    </row>
    <row r="9" spans="1:13" ht="24" customHeight="1" x14ac:dyDescent="0.25">
      <c r="A9" s="22">
        <v>41804</v>
      </c>
      <c r="B9" s="11" t="s">
        <v>186</v>
      </c>
      <c r="C9" s="110"/>
      <c r="D9" s="110"/>
      <c r="E9" s="110"/>
      <c r="F9" s="110"/>
      <c r="G9" s="110"/>
      <c r="H9" s="110">
        <v>3250</v>
      </c>
      <c r="I9" s="110">
        <v>100</v>
      </c>
      <c r="J9" s="110"/>
      <c r="K9" s="3078"/>
      <c r="L9" s="142" t="s">
        <v>40</v>
      </c>
    </row>
    <row r="10" spans="1:13" ht="24" customHeight="1" x14ac:dyDescent="0.25">
      <c r="A10" s="22">
        <v>41813</v>
      </c>
      <c r="B10" s="11" t="s">
        <v>186</v>
      </c>
      <c r="C10" s="110"/>
      <c r="D10" s="110"/>
      <c r="E10" s="110"/>
      <c r="F10" s="110"/>
      <c r="G10" s="110"/>
      <c r="H10" s="110">
        <v>3305</v>
      </c>
      <c r="I10" s="110">
        <v>100</v>
      </c>
      <c r="J10" s="110"/>
      <c r="K10" s="3078"/>
      <c r="L10" s="142" t="s">
        <v>40</v>
      </c>
    </row>
    <row r="11" spans="1:13" ht="24" customHeight="1" x14ac:dyDescent="0.25">
      <c r="A11" s="22">
        <v>41869</v>
      </c>
      <c r="B11" s="11" t="s">
        <v>186</v>
      </c>
      <c r="C11" s="110"/>
      <c r="D11" s="110"/>
      <c r="E11" s="110"/>
      <c r="F11" s="110"/>
      <c r="G11" s="110"/>
      <c r="H11" s="110">
        <v>3335</v>
      </c>
      <c r="I11" s="110">
        <v>100</v>
      </c>
      <c r="J11" s="110"/>
      <c r="K11" s="3078"/>
      <c r="L11" s="142" t="s">
        <v>40</v>
      </c>
    </row>
    <row r="12" spans="1:13" x14ac:dyDescent="0.25">
      <c r="A12" s="22">
        <v>41947</v>
      </c>
      <c r="B12" s="11" t="s">
        <v>12</v>
      </c>
      <c r="C12" s="110">
        <v>210</v>
      </c>
      <c r="D12" s="110">
        <f>+C12*(100-E12)/100</f>
        <v>126</v>
      </c>
      <c r="E12" s="110">
        <v>40</v>
      </c>
      <c r="F12" s="110"/>
      <c r="G12" s="110">
        <v>100</v>
      </c>
      <c r="H12" s="110"/>
      <c r="I12" s="110"/>
      <c r="J12" s="110"/>
      <c r="K12" s="3078"/>
      <c r="L12" s="142" t="s">
        <v>177</v>
      </c>
    </row>
    <row r="13" spans="1:13" ht="20.100000000000001" customHeight="1" thickBot="1" x14ac:dyDescent="0.3">
      <c r="A13" s="33">
        <v>41957</v>
      </c>
      <c r="B13" s="34" t="s">
        <v>186</v>
      </c>
      <c r="C13" s="118"/>
      <c r="D13" s="118"/>
      <c r="E13" s="118"/>
      <c r="F13" s="118"/>
      <c r="G13" s="118"/>
      <c r="H13" s="118">
        <v>3520</v>
      </c>
      <c r="I13" s="118">
        <v>100</v>
      </c>
      <c r="J13" s="118"/>
      <c r="K13" s="3083"/>
      <c r="L13" s="147" t="s">
        <v>40</v>
      </c>
    </row>
    <row r="14" spans="1:13" ht="20.100000000000001" customHeight="1" thickTop="1" x14ac:dyDescent="0.25">
      <c r="A14" s="19">
        <v>42051</v>
      </c>
      <c r="B14" s="20" t="s">
        <v>186</v>
      </c>
      <c r="C14" s="111"/>
      <c r="D14" s="111"/>
      <c r="E14" s="111"/>
      <c r="F14" s="111"/>
      <c r="G14" s="111"/>
      <c r="H14" s="111">
        <v>3440</v>
      </c>
      <c r="I14" s="111">
        <v>100</v>
      </c>
      <c r="J14" s="111"/>
      <c r="K14" s="3087"/>
      <c r="L14" s="173" t="s">
        <v>40</v>
      </c>
    </row>
    <row r="15" spans="1:13" ht="20.100000000000001" customHeight="1" x14ac:dyDescent="0.25">
      <c r="A15" s="840">
        <v>42125</v>
      </c>
      <c r="B15" s="842" t="s">
        <v>4</v>
      </c>
      <c r="C15" s="3470" t="s">
        <v>1914</v>
      </c>
      <c r="D15" s="3471"/>
      <c r="E15" s="3471"/>
      <c r="F15" s="3471"/>
      <c r="G15" s="3471"/>
      <c r="H15" s="3471"/>
      <c r="I15" s="3471"/>
      <c r="J15" s="3472"/>
      <c r="K15" s="3088"/>
      <c r="L15" s="176"/>
    </row>
    <row r="16" spans="1:13" ht="55.5" customHeight="1" x14ac:dyDescent="0.25">
      <c r="A16" s="3459">
        <v>42144</v>
      </c>
      <c r="B16" s="288" t="s">
        <v>14</v>
      </c>
      <c r="C16" s="3476" t="s">
        <v>1364</v>
      </c>
      <c r="D16" s="3478"/>
      <c r="E16" s="3478"/>
      <c r="F16" s="3478"/>
      <c r="G16" s="3478"/>
      <c r="H16" s="3478"/>
      <c r="I16" s="3478"/>
      <c r="J16" s="3477"/>
      <c r="K16" s="3081"/>
      <c r="L16" s="1026"/>
    </row>
    <row r="17" spans="1:12" ht="26.25" customHeight="1" x14ac:dyDescent="0.25">
      <c r="A17" s="3460"/>
      <c r="B17" s="841" t="s">
        <v>33</v>
      </c>
      <c r="C17" s="3476" t="s">
        <v>1913</v>
      </c>
      <c r="D17" s="3478"/>
      <c r="E17" s="3478"/>
      <c r="F17" s="3478"/>
      <c r="G17" s="3478"/>
      <c r="H17" s="3478"/>
      <c r="I17" s="3478"/>
      <c r="J17" s="3477"/>
      <c r="K17" s="3081"/>
      <c r="L17" s="142"/>
    </row>
    <row r="18" spans="1:12" ht="30" customHeight="1" x14ac:dyDescent="0.25">
      <c r="A18" s="22">
        <v>42159</v>
      </c>
      <c r="B18" s="340" t="s">
        <v>12</v>
      </c>
      <c r="C18" s="110">
        <v>280</v>
      </c>
      <c r="D18" s="110">
        <f>+C18*(100-E18)/100</f>
        <v>117.6</v>
      </c>
      <c r="E18" s="23">
        <v>58</v>
      </c>
      <c r="G18" s="23">
        <v>95</v>
      </c>
      <c r="L18" s="158" t="s">
        <v>1915</v>
      </c>
    </row>
    <row r="19" spans="1:12" ht="33" customHeight="1" x14ac:dyDescent="0.25">
      <c r="A19" s="22">
        <v>42305</v>
      </c>
      <c r="B19" s="481" t="s">
        <v>14</v>
      </c>
      <c r="C19" s="3476" t="s">
        <v>1477</v>
      </c>
      <c r="D19" s="3478"/>
      <c r="E19" s="3478"/>
      <c r="F19" s="3478"/>
      <c r="G19" s="3478"/>
      <c r="H19" s="3478"/>
      <c r="I19" s="3478"/>
      <c r="J19" s="3477"/>
      <c r="K19" s="3081"/>
      <c r="L19" s="158"/>
    </row>
    <row r="20" spans="1:12" ht="21.75" customHeight="1" x14ac:dyDescent="0.25">
      <c r="A20" s="484">
        <v>42309</v>
      </c>
      <c r="B20" s="552" t="s">
        <v>186</v>
      </c>
      <c r="C20" s="486"/>
      <c r="D20" s="486"/>
      <c r="E20" s="486"/>
      <c r="F20" s="486"/>
      <c r="G20" s="486"/>
      <c r="H20" s="487">
        <v>4150</v>
      </c>
      <c r="I20" s="487">
        <v>100</v>
      </c>
      <c r="J20" s="486"/>
      <c r="K20" s="3080"/>
      <c r="L20" s="32" t="s">
        <v>1485</v>
      </c>
    </row>
    <row r="21" spans="1:12" x14ac:dyDescent="0.25">
      <c r="A21" s="22">
        <v>42343</v>
      </c>
      <c r="B21" s="552" t="s">
        <v>12</v>
      </c>
      <c r="C21" s="110">
        <v>280</v>
      </c>
      <c r="D21" s="110">
        <f>+C21*(100-E21)/100</f>
        <v>70</v>
      </c>
      <c r="E21" s="23">
        <v>75</v>
      </c>
      <c r="G21" s="23">
        <v>105</v>
      </c>
      <c r="L21" s="158" t="s">
        <v>22</v>
      </c>
    </row>
    <row r="22" spans="1:12" ht="36.75" customHeight="1" x14ac:dyDescent="0.25">
      <c r="A22" s="22">
        <v>42364</v>
      </c>
      <c r="B22" s="583" t="s">
        <v>14</v>
      </c>
      <c r="C22" s="3476" t="s">
        <v>1557</v>
      </c>
      <c r="D22" s="3478"/>
      <c r="E22" s="3478"/>
      <c r="F22" s="3478"/>
      <c r="G22" s="3478"/>
      <c r="H22" s="3478"/>
      <c r="I22" s="3478"/>
      <c r="J22" s="3477"/>
      <c r="K22" s="3081"/>
      <c r="L22" s="158"/>
    </row>
    <row r="23" spans="1:12" ht="20.100000000000001" customHeight="1" x14ac:dyDescent="0.25">
      <c r="A23" s="620">
        <v>42416</v>
      </c>
      <c r="B23" s="619" t="s">
        <v>12</v>
      </c>
      <c r="C23" s="621">
        <v>235</v>
      </c>
      <c r="D23" s="113">
        <f>+C23*(100-E23)/100</f>
        <v>58.75</v>
      </c>
      <c r="E23" s="621">
        <v>75</v>
      </c>
      <c r="F23" s="621"/>
      <c r="G23" s="621">
        <v>50</v>
      </c>
      <c r="H23" s="621"/>
      <c r="I23" s="621"/>
      <c r="J23" s="621"/>
      <c r="K23" s="3091"/>
      <c r="L23" s="148" t="s">
        <v>18</v>
      </c>
    </row>
    <row r="24" spans="1:12" ht="36.75" customHeight="1" x14ac:dyDescent="0.25">
      <c r="A24" s="22">
        <v>42452</v>
      </c>
      <c r="B24" s="651" t="s">
        <v>14</v>
      </c>
      <c r="C24" s="3476" t="s">
        <v>1648</v>
      </c>
      <c r="D24" s="3478"/>
      <c r="E24" s="3478"/>
      <c r="F24" s="3478"/>
      <c r="G24" s="3478"/>
      <c r="H24" s="3478"/>
      <c r="I24" s="3478"/>
      <c r="J24" s="3477"/>
      <c r="K24" s="3081"/>
      <c r="L24" s="158">
        <f>17+10</f>
        <v>27</v>
      </c>
    </row>
    <row r="25" spans="1:12" ht="20.100000000000001" customHeight="1" x14ac:dyDescent="0.25">
      <c r="A25" s="3635">
        <v>42465</v>
      </c>
      <c r="B25" s="667" t="s">
        <v>12</v>
      </c>
      <c r="C25" s="668">
        <v>95</v>
      </c>
      <c r="D25" s="113">
        <f>+C25*(100-E25)/100</f>
        <v>23.75</v>
      </c>
      <c r="E25" s="668">
        <v>75</v>
      </c>
      <c r="F25" s="668"/>
      <c r="G25" s="668">
        <v>90</v>
      </c>
      <c r="H25" s="668"/>
      <c r="I25" s="668"/>
      <c r="J25" s="668"/>
      <c r="K25" s="3091"/>
      <c r="L25" s="148" t="s">
        <v>1663</v>
      </c>
    </row>
    <row r="26" spans="1:12" ht="20.100000000000001" customHeight="1" x14ac:dyDescent="0.25">
      <c r="A26" s="3636"/>
      <c r="B26" s="667" t="s">
        <v>186</v>
      </c>
      <c r="C26" s="668"/>
      <c r="D26" s="113"/>
      <c r="E26" s="668"/>
      <c r="F26" s="668"/>
      <c r="G26" s="668"/>
      <c r="H26" s="668">
        <v>3950</v>
      </c>
      <c r="I26" s="668">
        <v>100</v>
      </c>
      <c r="J26" s="668"/>
      <c r="K26" s="3091"/>
      <c r="L26" s="148" t="s">
        <v>1664</v>
      </c>
    </row>
    <row r="27" spans="1:12" ht="38.25" customHeight="1" x14ac:dyDescent="0.25">
      <c r="A27" s="22">
        <v>42468</v>
      </c>
      <c r="B27" s="670" t="s">
        <v>14</v>
      </c>
      <c r="C27" s="3476" t="s">
        <v>1673</v>
      </c>
      <c r="D27" s="3478"/>
      <c r="E27" s="3478"/>
      <c r="F27" s="3478"/>
      <c r="G27" s="3478"/>
      <c r="H27" s="3478"/>
      <c r="I27" s="3478"/>
      <c r="J27" s="3477"/>
      <c r="K27" s="3081"/>
      <c r="L27" s="158"/>
    </row>
    <row r="28" spans="1:12" ht="32.25" customHeight="1" x14ac:dyDescent="0.25">
      <c r="A28" s="22">
        <v>42482</v>
      </c>
      <c r="B28" s="11" t="s">
        <v>14</v>
      </c>
      <c r="C28" s="3476" t="s">
        <v>1703</v>
      </c>
      <c r="D28" s="3478"/>
      <c r="E28" s="3478"/>
      <c r="F28" s="3478"/>
      <c r="G28" s="3478"/>
      <c r="H28" s="3478"/>
      <c r="I28" s="3478"/>
      <c r="J28" s="3477"/>
      <c r="K28" s="3081"/>
      <c r="L28" s="158"/>
    </row>
    <row r="29" spans="1:12" ht="40.5" customHeight="1" x14ac:dyDescent="0.25">
      <c r="A29" s="22">
        <v>42498</v>
      </c>
      <c r="B29" s="11" t="s">
        <v>14</v>
      </c>
      <c r="C29" s="3476" t="s">
        <v>1710</v>
      </c>
      <c r="D29" s="3478"/>
      <c r="E29" s="3478"/>
      <c r="F29" s="3478"/>
      <c r="G29" s="3478"/>
      <c r="H29" s="3478"/>
      <c r="I29" s="3478"/>
      <c r="J29" s="3477"/>
      <c r="K29" s="3081"/>
      <c r="L29" s="158"/>
    </row>
    <row r="30" spans="1:12" x14ac:dyDescent="0.25">
      <c r="A30" s="754">
        <v>42557</v>
      </c>
      <c r="B30" s="753" t="s">
        <v>12</v>
      </c>
      <c r="C30" s="755">
        <v>165</v>
      </c>
      <c r="D30" s="113">
        <f>+C30*(100-E30)/100</f>
        <v>41.25</v>
      </c>
      <c r="E30" s="755">
        <v>75</v>
      </c>
      <c r="F30" s="755"/>
      <c r="G30" s="755">
        <v>90</v>
      </c>
      <c r="H30" s="755"/>
      <c r="I30" s="755"/>
      <c r="J30" s="755"/>
      <c r="K30" s="3091"/>
      <c r="L30" s="148" t="s">
        <v>1761</v>
      </c>
    </row>
    <row r="31" spans="1:12" ht="50.25" customHeight="1" x14ac:dyDescent="0.25">
      <c r="A31" s="22">
        <v>42565</v>
      </c>
      <c r="B31" s="757" t="s">
        <v>14</v>
      </c>
      <c r="C31" s="3476" t="s">
        <v>1798</v>
      </c>
      <c r="D31" s="3478"/>
      <c r="E31" s="3478"/>
      <c r="F31" s="3478"/>
      <c r="G31" s="3478"/>
      <c r="H31" s="3478"/>
      <c r="I31" s="3478"/>
      <c r="J31" s="3477"/>
      <c r="K31" s="3081"/>
      <c r="L31" s="158"/>
    </row>
    <row r="32" spans="1:12" ht="93.75" customHeight="1" x14ac:dyDescent="0.25">
      <c r="A32" s="1254">
        <v>42569</v>
      </c>
      <c r="B32" s="1255" t="s">
        <v>31</v>
      </c>
      <c r="C32" s="3583" t="s">
        <v>1912</v>
      </c>
      <c r="D32" s="3584"/>
      <c r="E32" s="3584"/>
      <c r="F32" s="3584"/>
      <c r="G32" s="3584"/>
      <c r="H32" s="3584"/>
      <c r="I32" s="3584"/>
      <c r="J32" s="3585"/>
      <c r="K32" s="2766" t="s">
        <v>3839</v>
      </c>
      <c r="L32" s="1370" t="s">
        <v>2129</v>
      </c>
    </row>
    <row r="33" spans="1:12" x14ac:dyDescent="0.25">
      <c r="A33" s="22">
        <v>42579</v>
      </c>
      <c r="B33" s="11" t="s">
        <v>186</v>
      </c>
      <c r="D33" s="110"/>
      <c r="H33" s="23">
        <v>4815</v>
      </c>
      <c r="I33" s="23">
        <v>100</v>
      </c>
      <c r="L33" s="158" t="s">
        <v>40</v>
      </c>
    </row>
    <row r="34" spans="1:12" ht="20.100000000000001" customHeight="1" x14ac:dyDescent="0.25">
      <c r="A34" s="22">
        <v>42582</v>
      </c>
      <c r="B34" s="11" t="s">
        <v>12</v>
      </c>
      <c r="C34" s="23">
        <v>210</v>
      </c>
      <c r="D34" s="110">
        <f>+C34*(100-E34)/100</f>
        <v>42</v>
      </c>
      <c r="E34" s="23">
        <v>80</v>
      </c>
      <c r="G34" s="23">
        <v>110</v>
      </c>
      <c r="L34" s="158" t="s">
        <v>1809</v>
      </c>
    </row>
    <row r="35" spans="1:12" ht="20.100000000000001" customHeight="1" x14ac:dyDescent="0.25">
      <c r="A35" s="22">
        <v>42661</v>
      </c>
      <c r="B35" s="846" t="s">
        <v>12</v>
      </c>
      <c r="C35" s="23">
        <v>180</v>
      </c>
      <c r="D35" s="110">
        <f>+C35*(100-E35)/100</f>
        <v>18</v>
      </c>
      <c r="E35" s="23">
        <v>90</v>
      </c>
      <c r="G35" s="23">
        <v>100</v>
      </c>
      <c r="L35" s="158" t="s">
        <v>1919</v>
      </c>
    </row>
    <row r="36" spans="1:12" ht="19.5" customHeight="1" thickBot="1" x14ac:dyDescent="0.3">
      <c r="A36" s="33">
        <v>42686</v>
      </c>
      <c r="B36" s="34" t="s">
        <v>186</v>
      </c>
      <c r="C36" s="117"/>
      <c r="D36" s="118"/>
      <c r="E36" s="117"/>
      <c r="F36" s="117"/>
      <c r="G36" s="117"/>
      <c r="H36" s="117">
        <v>4430</v>
      </c>
      <c r="I36" s="117">
        <v>100</v>
      </c>
      <c r="J36" s="117"/>
      <c r="K36" s="3077"/>
      <c r="L36" s="3104" t="s">
        <v>40</v>
      </c>
    </row>
    <row r="37" spans="1:12" ht="20.100000000000001" customHeight="1" thickTop="1" x14ac:dyDescent="0.25">
      <c r="A37" s="1000">
        <v>42807</v>
      </c>
      <c r="B37" s="1006" t="s">
        <v>186</v>
      </c>
      <c r="C37" s="112"/>
      <c r="D37" s="119"/>
      <c r="E37" s="112"/>
      <c r="F37" s="112"/>
      <c r="G37" s="112"/>
      <c r="H37" s="112">
        <v>3885</v>
      </c>
      <c r="I37" s="112">
        <v>100</v>
      </c>
      <c r="J37" s="112"/>
      <c r="K37" s="2674"/>
      <c r="L37" s="3105" t="s">
        <v>336</v>
      </c>
    </row>
    <row r="38" spans="1:12" ht="20.100000000000001" customHeight="1" x14ac:dyDescent="0.25">
      <c r="A38" s="1189">
        <v>42835</v>
      </c>
      <c r="B38" s="1190" t="s">
        <v>4</v>
      </c>
      <c r="C38" s="3666" t="s">
        <v>2221</v>
      </c>
      <c r="D38" s="3667"/>
      <c r="E38" s="3667"/>
      <c r="F38" s="3667"/>
      <c r="G38" s="3667"/>
      <c r="H38" s="3667"/>
      <c r="I38" s="3667"/>
      <c r="J38" s="3668"/>
      <c r="K38" s="3093"/>
      <c r="L38" s="158"/>
    </row>
    <row r="39" spans="1:12" ht="20.100000000000001" customHeight="1" x14ac:dyDescent="0.25">
      <c r="A39" s="22">
        <v>42839</v>
      </c>
      <c r="B39" s="11" t="s">
        <v>14</v>
      </c>
      <c r="C39" s="3666" t="s">
        <v>2158</v>
      </c>
      <c r="D39" s="3667"/>
      <c r="E39" s="3667"/>
      <c r="F39" s="3667"/>
      <c r="G39" s="3667"/>
      <c r="H39" s="3667"/>
      <c r="I39" s="3667"/>
      <c r="J39" s="3668"/>
      <c r="K39" s="3093"/>
      <c r="L39" s="158"/>
    </row>
    <row r="40" spans="1:12" ht="20.100000000000001" customHeight="1" x14ac:dyDescent="0.25">
      <c r="A40" s="1103">
        <v>42844</v>
      </c>
      <c r="B40" s="1104" t="s">
        <v>14</v>
      </c>
      <c r="C40" s="3666" t="s">
        <v>2159</v>
      </c>
      <c r="D40" s="3667"/>
      <c r="E40" s="3667"/>
      <c r="F40" s="3667"/>
      <c r="G40" s="3667"/>
      <c r="H40" s="3667"/>
      <c r="I40" s="3667"/>
      <c r="J40" s="3668"/>
      <c r="K40" s="3093"/>
      <c r="L40" s="158"/>
    </row>
    <row r="41" spans="1:12" ht="20.100000000000001" customHeight="1" x14ac:dyDescent="0.25">
      <c r="A41" s="22">
        <v>42851</v>
      </c>
      <c r="B41" s="11" t="s">
        <v>14</v>
      </c>
      <c r="C41" s="3666" t="s">
        <v>85</v>
      </c>
      <c r="D41" s="3667"/>
      <c r="E41" s="3667"/>
      <c r="F41" s="3667"/>
      <c r="G41" s="3667"/>
      <c r="H41" s="3667"/>
      <c r="I41" s="3667"/>
      <c r="J41" s="3668"/>
      <c r="K41" s="3093"/>
      <c r="L41" s="158"/>
    </row>
    <row r="42" spans="1:12" ht="52.5" customHeight="1" x14ac:dyDescent="0.25">
      <c r="A42" s="22">
        <v>42854</v>
      </c>
      <c r="B42" s="1120" t="s">
        <v>14</v>
      </c>
      <c r="C42" s="3473" t="s">
        <v>2177</v>
      </c>
      <c r="D42" s="3474"/>
      <c r="E42" s="3474"/>
      <c r="F42" s="3474"/>
      <c r="G42" s="3474"/>
      <c r="H42" s="3474"/>
      <c r="I42" s="3474"/>
      <c r="J42" s="3475"/>
      <c r="K42" s="3079"/>
      <c r="L42" s="158"/>
    </row>
    <row r="43" spans="1:12" ht="31.5" customHeight="1" x14ac:dyDescent="0.25">
      <c r="A43" s="22">
        <v>42855</v>
      </c>
      <c r="B43" s="1119" t="s">
        <v>23</v>
      </c>
      <c r="C43" s="4023" t="s">
        <v>2176</v>
      </c>
      <c r="D43" s="4024"/>
      <c r="E43" s="4024"/>
      <c r="F43" s="4024"/>
      <c r="G43" s="4024"/>
      <c r="H43" s="4024"/>
      <c r="I43" s="4024"/>
      <c r="J43" s="4025"/>
      <c r="K43" s="3099"/>
      <c r="L43" s="158"/>
    </row>
    <row r="44" spans="1:12" x14ac:dyDescent="0.25">
      <c r="A44" s="1123">
        <v>42856</v>
      </c>
      <c r="B44" s="1122" t="s">
        <v>12</v>
      </c>
      <c r="C44" s="256">
        <v>263</v>
      </c>
      <c r="D44" s="325">
        <f>+C44*(100-E44)/100</f>
        <v>26.3</v>
      </c>
      <c r="E44" s="256">
        <v>90</v>
      </c>
      <c r="F44" s="256"/>
      <c r="G44" s="256">
        <v>50</v>
      </c>
      <c r="H44" s="256"/>
      <c r="I44" s="256"/>
      <c r="J44" s="256"/>
      <c r="K44" s="3094"/>
      <c r="L44" s="148" t="s">
        <v>18</v>
      </c>
    </row>
    <row r="45" spans="1:12" ht="20.100000000000001" customHeight="1" x14ac:dyDescent="0.25">
      <c r="A45" s="1123">
        <v>42857</v>
      </c>
      <c r="B45" s="1122" t="s">
        <v>12</v>
      </c>
      <c r="C45" s="256">
        <v>225</v>
      </c>
      <c r="D45" s="325">
        <f>+C45*(100-E45)/100</f>
        <v>22.5</v>
      </c>
      <c r="E45" s="256">
        <v>90</v>
      </c>
      <c r="F45" s="256"/>
      <c r="G45" s="256">
        <v>50</v>
      </c>
      <c r="H45" s="256"/>
      <c r="I45" s="256"/>
      <c r="J45" s="256"/>
      <c r="K45" s="3094"/>
      <c r="L45" s="148" t="s">
        <v>18</v>
      </c>
    </row>
    <row r="46" spans="1:12" ht="36.75" customHeight="1" x14ac:dyDescent="0.25">
      <c r="A46" s="1254">
        <v>42864</v>
      </c>
      <c r="B46" s="1255" t="s">
        <v>23</v>
      </c>
      <c r="C46" s="3583" t="s">
        <v>2181</v>
      </c>
      <c r="D46" s="3584"/>
      <c r="E46" s="3584"/>
      <c r="F46" s="3584"/>
      <c r="G46" s="3584"/>
      <c r="H46" s="3584"/>
      <c r="I46" s="3584"/>
      <c r="J46" s="3585"/>
      <c r="K46" s="3089"/>
      <c r="L46" s="1370"/>
    </row>
    <row r="47" spans="1:12" ht="24.75" customHeight="1" x14ac:dyDescent="0.25">
      <c r="A47" s="3839">
        <v>42895</v>
      </c>
      <c r="B47" s="1177" t="s">
        <v>12</v>
      </c>
      <c r="C47" s="256">
        <v>310</v>
      </c>
      <c r="D47" s="325">
        <f>+C47*(100-E47)/100</f>
        <v>31</v>
      </c>
      <c r="E47" s="256">
        <v>90</v>
      </c>
      <c r="F47" s="256"/>
      <c r="G47" s="256">
        <v>50</v>
      </c>
      <c r="H47" s="256"/>
      <c r="I47" s="256"/>
      <c r="J47" s="256"/>
      <c r="K47" s="3094"/>
      <c r="L47" s="148" t="s">
        <v>2212</v>
      </c>
    </row>
    <row r="48" spans="1:12" ht="26.25" customHeight="1" x14ac:dyDescent="0.25">
      <c r="A48" s="3840"/>
      <c r="B48" s="11" t="s">
        <v>4</v>
      </c>
      <c r="C48" s="3666" t="s">
        <v>2213</v>
      </c>
      <c r="D48" s="3667"/>
      <c r="E48" s="3667"/>
      <c r="F48" s="3667"/>
      <c r="G48" s="3667"/>
      <c r="H48" s="3667"/>
      <c r="I48" s="3667"/>
      <c r="J48" s="3668"/>
      <c r="K48" s="3093"/>
      <c r="L48" s="158"/>
    </row>
    <row r="49" spans="1:12" ht="33" customHeight="1" x14ac:dyDescent="0.25">
      <c r="A49" s="22">
        <v>42907</v>
      </c>
      <c r="B49" s="11" t="s">
        <v>12</v>
      </c>
      <c r="C49" s="1102">
        <v>245</v>
      </c>
      <c r="D49" s="258">
        <f>+C49*(100-E49)/100</f>
        <v>127.4</v>
      </c>
      <c r="E49" s="1102">
        <v>48</v>
      </c>
      <c r="F49" s="1102"/>
      <c r="G49" s="1102">
        <v>110</v>
      </c>
      <c r="H49" s="1102"/>
      <c r="I49" s="1102"/>
      <c r="J49" s="1102"/>
      <c r="K49" s="3082"/>
      <c r="L49" s="158" t="s">
        <v>2240</v>
      </c>
    </row>
    <row r="50" spans="1:12" ht="47.25" customHeight="1" x14ac:dyDescent="0.25">
      <c r="A50" s="22">
        <v>42937</v>
      </c>
      <c r="B50" s="11" t="s">
        <v>33</v>
      </c>
      <c r="C50" s="3473" t="s">
        <v>2254</v>
      </c>
      <c r="D50" s="3474"/>
      <c r="E50" s="3474"/>
      <c r="F50" s="3474"/>
      <c r="G50" s="3474"/>
      <c r="H50" s="3474"/>
      <c r="I50" s="3474"/>
      <c r="J50" s="3475"/>
      <c r="K50" s="3079"/>
      <c r="L50" s="158"/>
    </row>
    <row r="51" spans="1:12" ht="39" customHeight="1" x14ac:dyDescent="0.25">
      <c r="A51" s="22">
        <v>42947</v>
      </c>
      <c r="B51" s="11" t="s">
        <v>23</v>
      </c>
      <c r="C51" s="3473" t="s">
        <v>2257</v>
      </c>
      <c r="D51" s="3474"/>
      <c r="E51" s="3474"/>
      <c r="F51" s="3474"/>
      <c r="G51" s="3474"/>
      <c r="H51" s="3474"/>
      <c r="I51" s="3474"/>
      <c r="J51" s="3475"/>
      <c r="K51" s="3079"/>
      <c r="L51" s="158"/>
    </row>
    <row r="52" spans="1:12" ht="39" customHeight="1" x14ac:dyDescent="0.25">
      <c r="A52" s="1254">
        <v>42950</v>
      </c>
      <c r="B52" s="1255" t="s">
        <v>23</v>
      </c>
      <c r="C52" s="3583" t="s">
        <v>2258</v>
      </c>
      <c r="D52" s="3584"/>
      <c r="E52" s="3584"/>
      <c r="F52" s="3584"/>
      <c r="G52" s="3584"/>
      <c r="H52" s="3584"/>
      <c r="I52" s="3584"/>
      <c r="J52" s="3585"/>
      <c r="K52" s="3089"/>
      <c r="L52" s="1370"/>
    </row>
    <row r="53" spans="1:12" ht="20.100000000000001" customHeight="1" x14ac:dyDescent="0.25">
      <c r="A53" s="22">
        <v>42953</v>
      </c>
      <c r="B53" s="11" t="s">
        <v>12</v>
      </c>
      <c r="C53" s="1102">
        <v>251</v>
      </c>
      <c r="D53" s="258">
        <f>+C53*(100-E53)/100</f>
        <v>130.52000000000001</v>
      </c>
      <c r="E53" s="1102">
        <v>48</v>
      </c>
      <c r="F53" s="1102"/>
      <c r="G53" s="1102">
        <v>105</v>
      </c>
      <c r="H53" s="1102"/>
      <c r="I53" s="1102"/>
      <c r="J53" s="1102"/>
      <c r="K53" s="3082"/>
      <c r="L53" s="158" t="s">
        <v>2264</v>
      </c>
    </row>
    <row r="54" spans="1:12" x14ac:dyDescent="0.25">
      <c r="A54" s="22">
        <v>42956</v>
      </c>
      <c r="B54" s="11" t="s">
        <v>186</v>
      </c>
      <c r="C54" s="1102"/>
      <c r="D54" s="258"/>
      <c r="E54" s="1102"/>
      <c r="F54" s="1102"/>
      <c r="G54" s="1102"/>
      <c r="H54" s="1102">
        <v>4070</v>
      </c>
      <c r="I54" s="1102">
        <v>93</v>
      </c>
      <c r="J54" s="1102"/>
      <c r="K54" s="3082"/>
      <c r="L54" s="158" t="s">
        <v>336</v>
      </c>
    </row>
    <row r="55" spans="1:12" ht="34.5" customHeight="1" thickBot="1" x14ac:dyDescent="0.3">
      <c r="A55" s="1443">
        <v>43048</v>
      </c>
      <c r="B55" s="1451" t="s">
        <v>14</v>
      </c>
      <c r="C55" s="3513" t="s">
        <v>2347</v>
      </c>
      <c r="D55" s="3514"/>
      <c r="E55" s="3514"/>
      <c r="F55" s="3514"/>
      <c r="G55" s="3514"/>
      <c r="H55" s="3514"/>
      <c r="I55" s="3514"/>
      <c r="J55" s="3515"/>
      <c r="K55" s="3086"/>
      <c r="L55" s="185"/>
    </row>
    <row r="56" spans="1:12" ht="39.75" customHeight="1" thickTop="1" x14ac:dyDescent="0.25">
      <c r="A56" s="39">
        <v>43120</v>
      </c>
      <c r="B56" s="40" t="s">
        <v>14</v>
      </c>
      <c r="C56" s="3595" t="s">
        <v>2442</v>
      </c>
      <c r="D56" s="3596"/>
      <c r="E56" s="3596"/>
      <c r="F56" s="3596"/>
      <c r="G56" s="3596"/>
      <c r="H56" s="3596"/>
      <c r="I56" s="3596"/>
      <c r="J56" s="3597"/>
      <c r="K56" s="3090"/>
      <c r="L56" s="180"/>
    </row>
    <row r="57" spans="1:12" x14ac:dyDescent="0.25">
      <c r="A57" s="22">
        <v>43162</v>
      </c>
      <c r="B57" s="11" t="s">
        <v>12</v>
      </c>
      <c r="C57" s="1102">
        <v>240</v>
      </c>
      <c r="D57" s="258">
        <f>+C57*(100-E57)/100</f>
        <v>132</v>
      </c>
      <c r="E57" s="1102">
        <v>45</v>
      </c>
      <c r="F57" s="1102"/>
      <c r="G57" s="1102">
        <v>140</v>
      </c>
      <c r="H57" s="1102"/>
      <c r="I57" s="1102"/>
      <c r="J57" s="1102"/>
      <c r="K57" s="3082"/>
      <c r="L57" s="158" t="s">
        <v>2097</v>
      </c>
    </row>
    <row r="58" spans="1:12" x14ac:dyDescent="0.25">
      <c r="A58" s="22">
        <v>43237</v>
      </c>
      <c r="B58" s="11" t="s">
        <v>26</v>
      </c>
      <c r="C58" s="3666" t="s">
        <v>2588</v>
      </c>
      <c r="D58" s="3667"/>
      <c r="E58" s="3667"/>
      <c r="F58" s="3667"/>
      <c r="G58" s="3667"/>
      <c r="H58" s="3667"/>
      <c r="I58" s="3667"/>
      <c r="J58" s="3668"/>
      <c r="K58" s="3093"/>
      <c r="L58" s="158"/>
    </row>
    <row r="59" spans="1:12" ht="41.25" customHeight="1" x14ac:dyDescent="0.25">
      <c r="A59" s="22">
        <v>43241</v>
      </c>
      <c r="B59" s="11" t="s">
        <v>14</v>
      </c>
      <c r="C59" s="3614" t="s">
        <v>2594</v>
      </c>
      <c r="D59" s="3733"/>
      <c r="E59" s="3733"/>
      <c r="F59" s="3733"/>
      <c r="G59" s="3733"/>
      <c r="H59" s="3733"/>
      <c r="I59" s="3733"/>
      <c r="J59" s="3615"/>
      <c r="K59" s="3096"/>
      <c r="L59" s="1584" t="s">
        <v>2593</v>
      </c>
    </row>
    <row r="60" spans="1:12" x14ac:dyDescent="0.25">
      <c r="A60" s="22">
        <v>43264</v>
      </c>
      <c r="B60" s="11" t="s">
        <v>14</v>
      </c>
      <c r="C60" s="3666" t="s">
        <v>2619</v>
      </c>
      <c r="D60" s="3667"/>
      <c r="E60" s="3667"/>
      <c r="F60" s="3667"/>
      <c r="G60" s="3667"/>
      <c r="H60" s="3667"/>
      <c r="I60" s="3667"/>
      <c r="J60" s="3668"/>
      <c r="K60" s="3093"/>
      <c r="L60" s="158"/>
    </row>
    <row r="61" spans="1:12" ht="96" customHeight="1" x14ac:dyDescent="0.25">
      <c r="A61" s="1254">
        <v>43271</v>
      </c>
      <c r="B61" s="1255" t="s">
        <v>31</v>
      </c>
      <c r="C61" s="3583" t="s">
        <v>2636</v>
      </c>
      <c r="D61" s="3584"/>
      <c r="E61" s="3584"/>
      <c r="F61" s="3584"/>
      <c r="G61" s="3584"/>
      <c r="H61" s="3584"/>
      <c r="I61" s="3584"/>
      <c r="J61" s="3585"/>
      <c r="K61" s="2766" t="s">
        <v>2631</v>
      </c>
      <c r="L61" s="1306" t="s">
        <v>2631</v>
      </c>
    </row>
    <row r="62" spans="1:12" ht="20.100000000000001" customHeight="1" x14ac:dyDescent="0.25">
      <c r="A62" s="22">
        <v>43290</v>
      </c>
      <c r="B62" s="11" t="s">
        <v>186</v>
      </c>
      <c r="C62" s="1102"/>
      <c r="D62" s="258"/>
      <c r="E62" s="1102"/>
      <c r="F62" s="1102"/>
      <c r="G62" s="1102"/>
      <c r="H62" s="1102">
        <v>3080</v>
      </c>
      <c r="I62" s="1102">
        <v>92</v>
      </c>
      <c r="J62" s="1102"/>
      <c r="K62" s="3082"/>
      <c r="L62" s="158"/>
    </row>
    <row r="63" spans="1:12" ht="20.100000000000001" customHeight="1" x14ac:dyDescent="0.25">
      <c r="A63" s="22">
        <v>43289</v>
      </c>
      <c r="B63" s="11" t="s">
        <v>14</v>
      </c>
      <c r="C63" s="3666" t="s">
        <v>1354</v>
      </c>
      <c r="D63" s="3667"/>
      <c r="E63" s="3667"/>
      <c r="F63" s="3667"/>
      <c r="G63" s="3667"/>
      <c r="H63" s="3667"/>
      <c r="I63" s="3667"/>
      <c r="J63" s="3668"/>
      <c r="K63" s="3093"/>
      <c r="L63" s="158"/>
    </row>
    <row r="64" spans="1:12" ht="20.100000000000001" customHeight="1" x14ac:dyDescent="0.25">
      <c r="A64" s="22">
        <v>43290</v>
      </c>
      <c r="B64" s="11" t="s">
        <v>14</v>
      </c>
      <c r="C64" s="3666" t="s">
        <v>2654</v>
      </c>
      <c r="D64" s="3667"/>
      <c r="E64" s="3667"/>
      <c r="F64" s="3667"/>
      <c r="G64" s="3667"/>
      <c r="H64" s="3667"/>
      <c r="I64" s="3667"/>
      <c r="J64" s="3668"/>
      <c r="K64" s="3093"/>
      <c r="L64" s="158"/>
    </row>
    <row r="65" spans="1:12" ht="20.100000000000001" customHeight="1" x14ac:dyDescent="0.25">
      <c r="A65" s="22">
        <v>43295</v>
      </c>
      <c r="B65" s="11" t="s">
        <v>4</v>
      </c>
      <c r="C65" s="3482" t="s">
        <v>2658</v>
      </c>
      <c r="D65" s="3505"/>
      <c r="E65" s="3505"/>
      <c r="F65" s="3505"/>
      <c r="G65" s="3505"/>
      <c r="H65" s="3505"/>
      <c r="I65" s="3505"/>
      <c r="J65" s="3483"/>
      <c r="K65" s="3085"/>
      <c r="L65" s="158"/>
    </row>
    <row r="66" spans="1:12" ht="20.100000000000001" customHeight="1" x14ac:dyDescent="0.25">
      <c r="A66" s="22">
        <v>43310</v>
      </c>
      <c r="B66" s="11" t="s">
        <v>12</v>
      </c>
      <c r="C66" s="1102">
        <v>255</v>
      </c>
      <c r="D66" s="258">
        <f t="shared" ref="D66:D74" si="0">+C66*(100-E66)/100</f>
        <v>102</v>
      </c>
      <c r="E66" s="1102">
        <v>60</v>
      </c>
      <c r="F66" s="1102"/>
      <c r="G66" s="1102">
        <v>100</v>
      </c>
      <c r="H66" s="1102"/>
      <c r="I66" s="1102"/>
      <c r="J66" s="1102"/>
      <c r="K66" s="3082"/>
      <c r="L66" s="393" t="s">
        <v>2668</v>
      </c>
    </row>
    <row r="67" spans="1:12" ht="20.100000000000001" customHeight="1" x14ac:dyDescent="0.25">
      <c r="A67" s="22">
        <v>43313</v>
      </c>
      <c r="B67" s="11" t="s">
        <v>4</v>
      </c>
      <c r="C67" s="4011" t="s">
        <v>2674</v>
      </c>
      <c r="D67" s="3505"/>
      <c r="E67" s="3505"/>
      <c r="F67" s="3505"/>
      <c r="G67" s="3505"/>
      <c r="H67" s="3505"/>
      <c r="I67" s="3505"/>
      <c r="J67" s="3483"/>
      <c r="K67" s="3085"/>
      <c r="L67" s="393"/>
    </row>
    <row r="68" spans="1:12" ht="20.100000000000001" customHeight="1" x14ac:dyDescent="0.25">
      <c r="A68" s="22">
        <v>43371</v>
      </c>
      <c r="B68" s="11" t="s">
        <v>186</v>
      </c>
      <c r="C68" s="1102"/>
      <c r="D68" s="258"/>
      <c r="E68" s="1102"/>
      <c r="F68" s="1102"/>
      <c r="G68" s="1102"/>
      <c r="H68" s="1102">
        <v>4350</v>
      </c>
      <c r="I68" s="1102">
        <v>99</v>
      </c>
      <c r="J68" s="1102"/>
      <c r="K68" s="3082"/>
      <c r="L68" s="393" t="s">
        <v>40</v>
      </c>
    </row>
    <row r="69" spans="1:12" x14ac:dyDescent="0.25">
      <c r="A69" s="22">
        <v>43379</v>
      </c>
      <c r="B69" s="11" t="s">
        <v>12</v>
      </c>
      <c r="C69" s="1102">
        <v>220</v>
      </c>
      <c r="D69" s="258">
        <f t="shared" si="0"/>
        <v>99</v>
      </c>
      <c r="E69" s="1102">
        <v>55</v>
      </c>
      <c r="F69" s="1102"/>
      <c r="G69" s="1102">
        <v>110</v>
      </c>
      <c r="H69" s="1102"/>
      <c r="I69" s="1102"/>
      <c r="J69" s="1102"/>
      <c r="K69" s="3082"/>
      <c r="L69" s="393" t="s">
        <v>22</v>
      </c>
    </row>
    <row r="70" spans="1:12" ht="20.100000000000001" customHeight="1" x14ac:dyDescent="0.25">
      <c r="A70" s="22">
        <v>43417</v>
      </c>
      <c r="B70" s="11" t="s">
        <v>186</v>
      </c>
      <c r="C70" s="1102"/>
      <c r="D70" s="258"/>
      <c r="E70" s="1102"/>
      <c r="F70" s="1102"/>
      <c r="G70" s="1102"/>
      <c r="H70" s="1102">
        <v>4400</v>
      </c>
      <c r="I70" s="1102">
        <v>100</v>
      </c>
      <c r="J70" s="1102"/>
      <c r="K70" s="3082"/>
      <c r="L70" s="393" t="s">
        <v>40</v>
      </c>
    </row>
    <row r="71" spans="1:12" ht="16.5" thickBot="1" x14ac:dyDescent="0.3">
      <c r="A71" s="1829">
        <v>43463</v>
      </c>
      <c r="B71" s="1833" t="s">
        <v>12</v>
      </c>
      <c r="C71" s="252">
        <v>245</v>
      </c>
      <c r="D71" s="331">
        <f t="shared" si="0"/>
        <v>110.25</v>
      </c>
      <c r="E71" s="252">
        <v>55</v>
      </c>
      <c r="F71" s="252"/>
      <c r="G71" s="252">
        <v>135</v>
      </c>
      <c r="H71" s="252"/>
      <c r="I71" s="252"/>
      <c r="J71" s="252"/>
      <c r="K71" s="3084"/>
      <c r="L71" s="912" t="s">
        <v>2925</v>
      </c>
    </row>
    <row r="72" spans="1:12" ht="20.100000000000001" customHeight="1" thickTop="1" x14ac:dyDescent="0.25">
      <c r="A72" s="39">
        <v>43473</v>
      </c>
      <c r="B72" s="40" t="s">
        <v>14</v>
      </c>
      <c r="C72" s="3723" t="s">
        <v>2913</v>
      </c>
      <c r="D72" s="3724"/>
      <c r="E72" s="3724"/>
      <c r="F72" s="3724"/>
      <c r="G72" s="3724"/>
      <c r="H72" s="3724"/>
      <c r="I72" s="3724"/>
      <c r="J72" s="3725"/>
      <c r="K72" s="3095"/>
      <c r="L72" s="587"/>
    </row>
    <row r="73" spans="1:12" x14ac:dyDescent="0.25">
      <c r="A73" s="1829">
        <v>43474</v>
      </c>
      <c r="B73" s="1833" t="s">
        <v>26</v>
      </c>
      <c r="C73" s="3666" t="s">
        <v>2540</v>
      </c>
      <c r="D73" s="3667"/>
      <c r="E73" s="3667"/>
      <c r="F73" s="3667"/>
      <c r="G73" s="3667"/>
      <c r="H73" s="3667"/>
      <c r="I73" s="3667"/>
      <c r="J73" s="3668"/>
      <c r="K73" s="3093"/>
      <c r="L73" s="393"/>
    </row>
    <row r="74" spans="1:12" x14ac:dyDescent="0.25">
      <c r="A74" s="1830">
        <v>43483</v>
      </c>
      <c r="B74" s="1831" t="s">
        <v>12</v>
      </c>
      <c r="C74" s="1102">
        <v>270</v>
      </c>
      <c r="D74" s="258">
        <f t="shared" si="0"/>
        <v>121.5</v>
      </c>
      <c r="E74" s="1102">
        <v>55</v>
      </c>
      <c r="F74" s="1102"/>
      <c r="G74" s="1102">
        <v>135</v>
      </c>
      <c r="H74" s="1102"/>
      <c r="I74" s="1102"/>
      <c r="J74" s="1102"/>
      <c r="K74" s="3082"/>
      <c r="L74" s="393" t="s">
        <v>2924</v>
      </c>
    </row>
    <row r="75" spans="1:12" x14ac:dyDescent="0.25">
      <c r="A75" s="22">
        <v>43539</v>
      </c>
      <c r="B75" s="11" t="s">
        <v>186</v>
      </c>
      <c r="C75" s="1102"/>
      <c r="D75" s="258"/>
      <c r="E75" s="1102"/>
      <c r="F75" s="1102"/>
      <c r="G75" s="1102"/>
      <c r="H75" s="1102">
        <v>4845</v>
      </c>
      <c r="I75" s="1102">
        <v>100</v>
      </c>
      <c r="J75" s="1102"/>
      <c r="K75" s="3082"/>
      <c r="L75" s="393" t="s">
        <v>2540</v>
      </c>
    </row>
    <row r="76" spans="1:12" ht="62.25" customHeight="1" x14ac:dyDescent="0.25">
      <c r="A76" s="22">
        <v>43566</v>
      </c>
      <c r="B76" s="11" t="s">
        <v>14</v>
      </c>
      <c r="C76" s="3614" t="s">
        <v>3005</v>
      </c>
      <c r="D76" s="3733"/>
      <c r="E76" s="3733"/>
      <c r="F76" s="3733"/>
      <c r="G76" s="3733"/>
      <c r="H76" s="3733"/>
      <c r="I76" s="3733"/>
      <c r="J76" s="3615"/>
      <c r="K76" s="3096"/>
      <c r="L76" s="1952" t="s">
        <v>3000</v>
      </c>
    </row>
    <row r="77" spans="1:12" ht="57.75" customHeight="1" x14ac:dyDescent="0.25">
      <c r="A77" s="1254">
        <v>43573</v>
      </c>
      <c r="B77" s="1255" t="s">
        <v>31</v>
      </c>
      <c r="C77" s="3659" t="s">
        <v>3037</v>
      </c>
      <c r="D77" s="3660"/>
      <c r="E77" s="3660"/>
      <c r="F77" s="3660"/>
      <c r="G77" s="3660"/>
      <c r="H77" s="3660"/>
      <c r="I77" s="3660"/>
      <c r="J77" s="3661"/>
      <c r="K77" s="2775" t="s">
        <v>2104</v>
      </c>
      <c r="L77" s="1256" t="s">
        <v>2104</v>
      </c>
    </row>
    <row r="78" spans="1:12" ht="20.100000000000001" customHeight="1" x14ac:dyDescent="0.25">
      <c r="A78" s="22">
        <v>43580</v>
      </c>
      <c r="B78" s="11" t="s">
        <v>186</v>
      </c>
      <c r="C78" s="1102"/>
      <c r="D78" s="258"/>
      <c r="E78" s="1102"/>
      <c r="F78" s="1102"/>
      <c r="G78" s="1102"/>
      <c r="H78" s="1102"/>
      <c r="I78" s="1102"/>
      <c r="J78" s="1102">
        <v>4715</v>
      </c>
      <c r="K78" s="3082"/>
      <c r="L78" s="158" t="s">
        <v>3368</v>
      </c>
    </row>
    <row r="79" spans="1:12" ht="20.100000000000001" customHeight="1" x14ac:dyDescent="0.25">
      <c r="A79" s="22">
        <v>43595</v>
      </c>
      <c r="B79" s="11" t="s">
        <v>12</v>
      </c>
      <c r="C79" s="1102">
        <v>250</v>
      </c>
      <c r="D79" s="258">
        <f>+C79*(100-E79)/100</f>
        <v>112.5</v>
      </c>
      <c r="E79" s="1102">
        <v>55</v>
      </c>
      <c r="F79" s="1102" t="s">
        <v>159</v>
      </c>
      <c r="G79" s="1102">
        <v>145</v>
      </c>
      <c r="H79" s="1102"/>
      <c r="I79" s="1102"/>
      <c r="J79" s="1102"/>
      <c r="K79" s="3082"/>
      <c r="L79" s="158" t="s">
        <v>2222</v>
      </c>
    </row>
    <row r="80" spans="1:12" x14ac:dyDescent="0.25">
      <c r="A80" s="22">
        <v>43712</v>
      </c>
      <c r="B80" s="11" t="s">
        <v>12</v>
      </c>
      <c r="C80" s="1102">
        <v>240</v>
      </c>
      <c r="D80" s="258">
        <f>+C80*(100-E80)/100</f>
        <v>156</v>
      </c>
      <c r="E80" s="1102">
        <v>35</v>
      </c>
      <c r="F80" s="1102"/>
      <c r="G80" s="1102">
        <v>130</v>
      </c>
      <c r="H80" s="1102"/>
      <c r="I80" s="1102"/>
      <c r="J80" s="1102"/>
      <c r="K80" s="3082"/>
      <c r="L80" s="158" t="s">
        <v>2222</v>
      </c>
    </row>
    <row r="81" spans="1:12" x14ac:dyDescent="0.25">
      <c r="A81" s="22">
        <v>43819</v>
      </c>
      <c r="B81" s="11" t="s">
        <v>12</v>
      </c>
      <c r="C81" s="1102">
        <v>230</v>
      </c>
      <c r="D81" s="258">
        <f>+C81*(100-E81)/100</f>
        <v>115</v>
      </c>
      <c r="E81" s="1102">
        <v>50</v>
      </c>
      <c r="F81" s="1102" t="s">
        <v>159</v>
      </c>
      <c r="G81" s="1102">
        <v>120</v>
      </c>
      <c r="H81" s="1102"/>
      <c r="I81" s="1102"/>
      <c r="J81" s="1102"/>
      <c r="K81" s="3082"/>
      <c r="L81" s="158" t="s">
        <v>2222</v>
      </c>
    </row>
    <row r="82" spans="1:12" x14ac:dyDescent="0.25">
      <c r="A82" s="22">
        <v>43822</v>
      </c>
      <c r="B82" s="11" t="s">
        <v>186</v>
      </c>
      <c r="C82" s="1102"/>
      <c r="D82" s="258" t="s">
        <v>301</v>
      </c>
      <c r="E82" s="1102"/>
      <c r="F82" s="1102"/>
      <c r="G82" s="1102"/>
      <c r="H82" s="1102"/>
      <c r="I82" s="1102"/>
      <c r="J82" s="1102">
        <v>5200</v>
      </c>
      <c r="K82" s="3082"/>
      <c r="L82" s="158" t="s">
        <v>3368</v>
      </c>
    </row>
    <row r="83" spans="1:12" ht="20.100000000000001" customHeight="1" x14ac:dyDescent="0.25">
      <c r="A83" s="22">
        <v>43866</v>
      </c>
      <c r="B83" s="11" t="s">
        <v>12</v>
      </c>
      <c r="C83" s="1102">
        <v>230</v>
      </c>
      <c r="D83" s="258">
        <f>+C83*(100-E83)/100</f>
        <v>115</v>
      </c>
      <c r="E83" s="1102">
        <v>50</v>
      </c>
      <c r="F83" s="1102" t="s">
        <v>159</v>
      </c>
      <c r="G83" s="1102">
        <v>120</v>
      </c>
      <c r="H83" s="1102"/>
      <c r="I83" s="1102"/>
      <c r="J83" s="1102"/>
      <c r="K83" s="3082"/>
      <c r="L83" s="158" t="s">
        <v>2222</v>
      </c>
    </row>
    <row r="84" spans="1:12" ht="69.75" customHeight="1" x14ac:dyDescent="0.25">
      <c r="A84" s="22">
        <v>43889</v>
      </c>
      <c r="B84" s="11" t="s">
        <v>14</v>
      </c>
      <c r="C84" s="3614" t="s">
        <v>4260</v>
      </c>
      <c r="D84" s="3733"/>
      <c r="E84" s="3733"/>
      <c r="F84" s="3733"/>
      <c r="G84" s="3733"/>
      <c r="H84" s="3733"/>
      <c r="I84" s="3733"/>
      <c r="J84" s="3615"/>
      <c r="K84" s="3096"/>
      <c r="L84" s="2213" t="s">
        <v>3462</v>
      </c>
    </row>
    <row r="85" spans="1:12" ht="18.75" customHeight="1" x14ac:dyDescent="0.25">
      <c r="A85" s="22">
        <v>43893</v>
      </c>
      <c r="B85" s="11" t="s">
        <v>26</v>
      </c>
      <c r="C85" s="3473" t="s">
        <v>3464</v>
      </c>
      <c r="D85" s="3474"/>
      <c r="E85" s="3474"/>
      <c r="F85" s="3474"/>
      <c r="G85" s="3474"/>
      <c r="H85" s="3474"/>
      <c r="I85" s="3474"/>
      <c r="J85" s="3475"/>
      <c r="K85" s="3079"/>
      <c r="L85" s="158"/>
    </row>
    <row r="86" spans="1:12" ht="33" customHeight="1" x14ac:dyDescent="0.25">
      <c r="A86" s="22">
        <v>43894</v>
      </c>
      <c r="B86" s="11" t="s">
        <v>16</v>
      </c>
      <c r="C86" s="3473" t="s">
        <v>3467</v>
      </c>
      <c r="D86" s="3474"/>
      <c r="E86" s="3474"/>
      <c r="F86" s="3474"/>
      <c r="G86" s="3474"/>
      <c r="H86" s="3474"/>
      <c r="I86" s="3474"/>
      <c r="J86" s="3475"/>
      <c r="K86" s="3079"/>
      <c r="L86" s="2213" t="s">
        <v>3462</v>
      </c>
    </row>
    <row r="87" spans="1:12" ht="42" customHeight="1" x14ac:dyDescent="0.25">
      <c r="A87" s="22">
        <v>43904</v>
      </c>
      <c r="B87" s="11" t="s">
        <v>14</v>
      </c>
      <c r="C87" s="3614" t="s">
        <v>4261</v>
      </c>
      <c r="D87" s="3733"/>
      <c r="E87" s="3733"/>
      <c r="F87" s="3733"/>
      <c r="G87" s="3733"/>
      <c r="H87" s="3733"/>
      <c r="I87" s="3733"/>
      <c r="J87" s="3615"/>
      <c r="K87" s="3096"/>
      <c r="L87" s="2213" t="s">
        <v>3512</v>
      </c>
    </row>
    <row r="88" spans="1:12" ht="43.5" customHeight="1" x14ac:dyDescent="0.25">
      <c r="A88" s="22">
        <v>43915</v>
      </c>
      <c r="B88" s="11" t="s">
        <v>14</v>
      </c>
      <c r="C88" s="3614" t="s">
        <v>4262</v>
      </c>
      <c r="D88" s="3733"/>
      <c r="E88" s="3733"/>
      <c r="F88" s="3733"/>
      <c r="G88" s="3733"/>
      <c r="H88" s="3733"/>
      <c r="I88" s="3733"/>
      <c r="J88" s="3615"/>
      <c r="K88" s="3096"/>
      <c r="L88" s="2213" t="s">
        <v>3519</v>
      </c>
    </row>
    <row r="89" spans="1:12" ht="18" customHeight="1" x14ac:dyDescent="0.25">
      <c r="A89" s="2410">
        <v>43920</v>
      </c>
      <c r="B89" s="2306" t="s">
        <v>4</v>
      </c>
      <c r="C89" s="2311"/>
      <c r="D89" s="2312"/>
      <c r="E89" s="2311">
        <v>55</v>
      </c>
      <c r="F89" s="2311"/>
      <c r="G89" s="2311"/>
      <c r="H89" s="2311"/>
      <c r="I89" s="2311"/>
      <c r="J89" s="2311"/>
      <c r="K89" s="3098"/>
      <c r="L89" s="2979"/>
    </row>
    <row r="90" spans="1:12" x14ac:dyDescent="0.25">
      <c r="A90" s="22">
        <v>43927</v>
      </c>
      <c r="B90" s="11" t="s">
        <v>12</v>
      </c>
      <c r="C90" s="1102">
        <v>165</v>
      </c>
      <c r="D90" s="258">
        <f>+C90*(100-E90)/100</f>
        <v>74.25</v>
      </c>
      <c r="E90" s="1102">
        <v>55</v>
      </c>
      <c r="F90" s="1102" t="s">
        <v>159</v>
      </c>
      <c r="G90" s="1102">
        <v>100</v>
      </c>
      <c r="H90" s="1102"/>
      <c r="I90" s="1102"/>
      <c r="J90" s="1102"/>
      <c r="K90" s="3082"/>
      <c r="L90" s="158" t="s">
        <v>1623</v>
      </c>
    </row>
    <row r="91" spans="1:12" x14ac:dyDescent="0.25">
      <c r="A91" s="2410">
        <v>43951</v>
      </c>
      <c r="B91" s="2306" t="s">
        <v>4</v>
      </c>
      <c r="C91" s="2311"/>
      <c r="D91" s="2312"/>
      <c r="E91" s="2311">
        <v>60</v>
      </c>
      <c r="F91" s="2311"/>
      <c r="G91" s="2311"/>
      <c r="H91" s="2311"/>
      <c r="I91" s="2311"/>
      <c r="J91" s="2311"/>
      <c r="K91" s="3098"/>
      <c r="L91" s="2979"/>
    </row>
    <row r="92" spans="1:12" x14ac:dyDescent="0.25">
      <c r="A92" s="2410">
        <v>43981</v>
      </c>
      <c r="B92" s="2306" t="s">
        <v>4</v>
      </c>
      <c r="C92" s="2311"/>
      <c r="D92" s="2312"/>
      <c r="E92" s="2311">
        <v>80</v>
      </c>
      <c r="F92" s="2311"/>
      <c r="G92" s="2311"/>
      <c r="H92" s="2311"/>
      <c r="I92" s="2311"/>
      <c r="J92" s="2311"/>
      <c r="K92" s="3098"/>
      <c r="L92" s="2979"/>
    </row>
    <row r="93" spans="1:12" x14ac:dyDescent="0.25">
      <c r="A93" s="2410">
        <v>44012</v>
      </c>
      <c r="B93" s="2306" t="s">
        <v>4</v>
      </c>
      <c r="C93" s="2311"/>
      <c r="D93" s="2312"/>
      <c r="E93" s="2311">
        <v>80</v>
      </c>
      <c r="F93" s="2311"/>
      <c r="G93" s="2311"/>
      <c r="H93" s="2311"/>
      <c r="I93" s="2311"/>
      <c r="J93" s="2311"/>
      <c r="K93" s="3098"/>
      <c r="L93" s="2979"/>
    </row>
    <row r="94" spans="1:12" x14ac:dyDescent="0.25">
      <c r="A94" s="22">
        <v>44016</v>
      </c>
      <c r="B94" s="11" t="s">
        <v>12</v>
      </c>
      <c r="C94" s="1102">
        <v>180</v>
      </c>
      <c r="D94" s="258">
        <f>+C94*(100-E94)/100</f>
        <v>36</v>
      </c>
      <c r="E94" s="1102">
        <v>80</v>
      </c>
      <c r="F94" s="1102" t="s">
        <v>159</v>
      </c>
      <c r="G94" s="1102">
        <v>105</v>
      </c>
      <c r="H94" s="1102"/>
      <c r="I94" s="1102"/>
      <c r="J94" s="1102"/>
      <c r="K94" s="3082"/>
      <c r="L94" s="158" t="s">
        <v>2668</v>
      </c>
    </row>
    <row r="95" spans="1:12" x14ac:dyDescent="0.25">
      <c r="A95" s="2410">
        <v>44042</v>
      </c>
      <c r="B95" s="2306" t="s">
        <v>4</v>
      </c>
      <c r="C95" s="2311"/>
      <c r="D95" s="2312"/>
      <c r="E95" s="2311">
        <v>80</v>
      </c>
      <c r="F95" s="2311"/>
      <c r="G95" s="2311"/>
      <c r="H95" s="2311"/>
      <c r="I95" s="2311"/>
      <c r="J95" s="2311"/>
      <c r="K95" s="3098"/>
      <c r="L95" s="2979"/>
    </row>
    <row r="96" spans="1:12" x14ac:dyDescent="0.25">
      <c r="A96" s="22">
        <v>44051</v>
      </c>
      <c r="B96" s="11" t="s">
        <v>186</v>
      </c>
      <c r="C96" s="1102"/>
      <c r="D96" s="258" t="s">
        <v>301</v>
      </c>
      <c r="E96" s="1102"/>
      <c r="F96" s="1102"/>
      <c r="G96" s="1102"/>
      <c r="H96" s="1102" t="s">
        <v>301</v>
      </c>
      <c r="I96" s="1102"/>
      <c r="J96" s="1102">
        <v>4825</v>
      </c>
      <c r="K96" s="3082"/>
      <c r="L96" s="32" t="s">
        <v>3774</v>
      </c>
    </row>
    <row r="97" spans="1:12" ht="20.100000000000001" customHeight="1" x14ac:dyDescent="0.25">
      <c r="A97" s="2410">
        <v>44073</v>
      </c>
      <c r="B97" s="2306" t="s">
        <v>4</v>
      </c>
      <c r="C97" s="2311"/>
      <c r="D97" s="2312"/>
      <c r="E97" s="2311">
        <v>80</v>
      </c>
      <c r="F97" s="2311"/>
      <c r="G97" s="2311"/>
      <c r="H97" s="2311"/>
      <c r="I97" s="2311"/>
      <c r="J97" s="2311"/>
      <c r="K97" s="3098"/>
      <c r="L97" s="2979"/>
    </row>
    <row r="98" spans="1:12" ht="20.100000000000001" customHeight="1" x14ac:dyDescent="0.25">
      <c r="A98" s="2410">
        <v>44104</v>
      </c>
      <c r="B98" s="2306" t="s">
        <v>4</v>
      </c>
      <c r="C98" s="2311"/>
      <c r="D98" s="2312"/>
      <c r="E98" s="2311">
        <v>85</v>
      </c>
      <c r="F98" s="2311"/>
      <c r="G98" s="2311"/>
      <c r="H98" s="2311"/>
      <c r="I98" s="2311"/>
      <c r="J98" s="2311"/>
      <c r="K98" s="3126"/>
      <c r="L98" s="2979"/>
    </row>
    <row r="99" spans="1:12" ht="120" customHeight="1" x14ac:dyDescent="0.25">
      <c r="A99" s="1254">
        <v>44111</v>
      </c>
      <c r="B99" s="1255" t="s">
        <v>23</v>
      </c>
      <c r="C99" s="4029" t="s">
        <v>3968</v>
      </c>
      <c r="D99" s="3817"/>
      <c r="E99" s="3817"/>
      <c r="F99" s="3817"/>
      <c r="G99" s="3817"/>
      <c r="H99" s="3817"/>
      <c r="I99" s="3817"/>
      <c r="J99" s="4030"/>
      <c r="K99" s="2775" t="s">
        <v>3962</v>
      </c>
      <c r="L99" s="1256" t="s">
        <v>3962</v>
      </c>
    </row>
    <row r="100" spans="1:12" ht="32.25" customHeight="1" x14ac:dyDescent="0.25">
      <c r="A100" s="22">
        <v>44117</v>
      </c>
      <c r="B100" s="11" t="s">
        <v>14</v>
      </c>
      <c r="C100" s="3473" t="s">
        <v>3981</v>
      </c>
      <c r="D100" s="3474"/>
      <c r="E100" s="3474"/>
      <c r="F100" s="3474"/>
      <c r="G100" s="3474"/>
      <c r="H100" s="3474"/>
      <c r="I100" s="3474"/>
      <c r="J100" s="3475"/>
    </row>
    <row r="101" spans="1:12" ht="36" customHeight="1" x14ac:dyDescent="0.25">
      <c r="A101" s="2917">
        <v>44120</v>
      </c>
      <c r="B101" s="2918" t="s">
        <v>12</v>
      </c>
      <c r="C101" s="2916">
        <v>145</v>
      </c>
      <c r="D101" s="258">
        <f>+C101-(E101/100*C101)</f>
        <v>29</v>
      </c>
      <c r="E101" s="2916">
        <v>80</v>
      </c>
      <c r="F101" s="2916" t="s">
        <v>159</v>
      </c>
      <c r="G101" s="2916">
        <v>110</v>
      </c>
      <c r="H101" s="2916"/>
      <c r="I101" s="2916"/>
      <c r="J101" s="2916"/>
      <c r="L101" s="32" t="s">
        <v>3983</v>
      </c>
    </row>
    <row r="102" spans="1:12" ht="20.100000000000001" customHeight="1" x14ac:dyDescent="0.25">
      <c r="A102" s="2410">
        <v>44134</v>
      </c>
      <c r="B102" s="2306" t="s">
        <v>4</v>
      </c>
      <c r="C102" s="2311"/>
      <c r="D102" s="2312"/>
      <c r="E102" s="2311">
        <v>65</v>
      </c>
      <c r="F102" s="2311"/>
      <c r="G102" s="2311"/>
      <c r="H102" s="2311"/>
      <c r="I102" s="2311"/>
      <c r="J102" s="2311"/>
      <c r="K102" s="3126"/>
      <c r="L102" s="2979"/>
    </row>
    <row r="103" spans="1:12" x14ac:dyDescent="0.25">
      <c r="A103" s="3459">
        <v>44145</v>
      </c>
      <c r="B103" s="11" t="s">
        <v>12</v>
      </c>
      <c r="C103" s="2908">
        <v>124</v>
      </c>
      <c r="D103" s="258">
        <f>+C103*(100-E103)/100</f>
        <v>43.4</v>
      </c>
      <c r="E103" s="23">
        <v>65</v>
      </c>
      <c r="F103" s="23" t="s">
        <v>159</v>
      </c>
      <c r="G103" s="23">
        <v>110</v>
      </c>
      <c r="L103" s="32" t="s">
        <v>4026</v>
      </c>
    </row>
    <row r="104" spans="1:12" ht="20.100000000000001" customHeight="1" x14ac:dyDescent="0.25">
      <c r="A104" s="3460"/>
      <c r="B104" s="11" t="s">
        <v>186</v>
      </c>
      <c r="C104" s="2908"/>
      <c r="D104" s="258">
        <f>+C104*(100-E104)/100</f>
        <v>0</v>
      </c>
      <c r="H104" s="23">
        <v>4935</v>
      </c>
      <c r="I104" s="23">
        <v>100</v>
      </c>
    </row>
    <row r="105" spans="1:12" ht="48.75" customHeight="1" x14ac:dyDescent="0.25">
      <c r="A105" s="2962">
        <v>44154</v>
      </c>
      <c r="B105" s="2963" t="s">
        <v>14</v>
      </c>
      <c r="C105" s="3473" t="s">
        <v>4263</v>
      </c>
      <c r="D105" s="3474"/>
      <c r="E105" s="3474"/>
      <c r="F105" s="3474"/>
      <c r="G105" s="3474"/>
      <c r="H105" s="3474"/>
      <c r="I105" s="3474"/>
      <c r="J105" s="3475"/>
      <c r="K105" s="3092"/>
      <c r="L105" s="2999" t="s">
        <v>4264</v>
      </c>
    </row>
    <row r="106" spans="1:12" ht="20.100000000000001" customHeight="1" x14ac:dyDescent="0.25">
      <c r="A106" s="2410">
        <v>44165</v>
      </c>
      <c r="B106" s="2306" t="s">
        <v>4</v>
      </c>
      <c r="C106" s="2311"/>
      <c r="D106" s="2312"/>
      <c r="E106" s="2311">
        <v>65</v>
      </c>
      <c r="F106" s="2311"/>
      <c r="G106" s="2311"/>
      <c r="H106" s="2311"/>
      <c r="I106" s="2311"/>
      <c r="J106" s="2311"/>
      <c r="K106" s="3126"/>
      <c r="L106" s="2979"/>
    </row>
    <row r="107" spans="1:12" ht="20.100000000000001" customHeight="1" x14ac:dyDescent="0.25">
      <c r="A107" s="2410">
        <v>44195</v>
      </c>
      <c r="B107" s="2306" t="s">
        <v>4</v>
      </c>
      <c r="C107" s="2311"/>
      <c r="D107" s="2312"/>
      <c r="E107" s="2311">
        <v>10</v>
      </c>
      <c r="F107" s="2311"/>
      <c r="G107" s="2311"/>
      <c r="H107" s="2311"/>
      <c r="I107" s="2311"/>
      <c r="J107" s="2311"/>
      <c r="K107" s="3126"/>
      <c r="L107" s="2979"/>
    </row>
    <row r="108" spans="1:12" ht="43.5" customHeight="1" x14ac:dyDescent="0.25">
      <c r="A108" s="22">
        <v>44202</v>
      </c>
      <c r="B108" s="11" t="s">
        <v>186</v>
      </c>
      <c r="C108" s="2908"/>
      <c r="D108" s="258"/>
      <c r="H108" s="3033">
        <v>4365</v>
      </c>
      <c r="I108" s="3033">
        <v>100</v>
      </c>
      <c r="L108" s="32" t="s">
        <v>4145</v>
      </c>
    </row>
    <row r="109" spans="1:12" ht="24" customHeight="1" x14ac:dyDescent="0.25">
      <c r="A109" s="22">
        <v>44226</v>
      </c>
      <c r="B109" s="11" t="s">
        <v>14</v>
      </c>
      <c r="C109" s="3456" t="s">
        <v>4224</v>
      </c>
      <c r="D109" s="3457"/>
      <c r="E109" s="3457"/>
      <c r="F109" s="3457"/>
      <c r="G109" s="3457"/>
      <c r="H109" s="3457"/>
      <c r="I109" s="3457"/>
      <c r="J109" s="3458"/>
    </row>
    <row r="110" spans="1:12" ht="20.100000000000001" customHeight="1" x14ac:dyDescent="0.25">
      <c r="A110" s="2410">
        <v>44226</v>
      </c>
      <c r="B110" s="2306" t="s">
        <v>4</v>
      </c>
      <c r="C110" s="2311"/>
      <c r="D110" s="2312"/>
      <c r="E110" s="2311">
        <v>13</v>
      </c>
      <c r="F110" s="2311"/>
      <c r="G110" s="2311"/>
      <c r="H110" s="2311"/>
      <c r="I110" s="2311"/>
      <c r="J110" s="2311"/>
      <c r="K110" s="3126"/>
      <c r="L110" s="2979"/>
    </row>
    <row r="111" spans="1:12" ht="20.100000000000001" customHeight="1" x14ac:dyDescent="0.25">
      <c r="A111" s="22">
        <v>44249</v>
      </c>
      <c r="B111" s="11" t="s">
        <v>12</v>
      </c>
      <c r="C111" s="23">
        <v>145</v>
      </c>
      <c r="D111" s="258">
        <f>+C111*(100-E111)/100</f>
        <v>126.15</v>
      </c>
      <c r="E111" s="23">
        <v>13</v>
      </c>
      <c r="F111" s="23" t="s">
        <v>159</v>
      </c>
      <c r="G111" s="23">
        <v>100</v>
      </c>
      <c r="L111" s="32" t="s">
        <v>4248</v>
      </c>
    </row>
    <row r="112" spans="1:12" ht="20.100000000000001" customHeight="1" x14ac:dyDescent="0.25">
      <c r="A112" s="2410">
        <v>44255</v>
      </c>
      <c r="B112" s="2306" t="s">
        <v>4</v>
      </c>
      <c r="C112" s="2311"/>
      <c r="D112" s="2312"/>
      <c r="E112" s="2311">
        <v>13</v>
      </c>
      <c r="F112" s="2311"/>
      <c r="G112" s="2311"/>
      <c r="H112" s="2311"/>
      <c r="I112" s="2311"/>
      <c r="J112" s="2311"/>
      <c r="K112" s="3126"/>
      <c r="L112" s="2979"/>
    </row>
    <row r="113" spans="1:12" ht="49.5" customHeight="1" x14ac:dyDescent="0.25">
      <c r="A113" s="22">
        <v>44260</v>
      </c>
      <c r="B113" s="11" t="s">
        <v>14</v>
      </c>
      <c r="C113" s="3614" t="s">
        <v>4276</v>
      </c>
      <c r="D113" s="3733"/>
      <c r="E113" s="3733"/>
      <c r="F113" s="3733"/>
      <c r="G113" s="3733"/>
      <c r="H113" s="3733"/>
      <c r="I113" s="3733"/>
      <c r="J113" s="3615"/>
      <c r="L113" s="3107" t="s">
        <v>4267</v>
      </c>
    </row>
    <row r="114" spans="1:12" ht="20.100000000000001" customHeight="1" x14ac:dyDescent="0.25">
      <c r="A114" s="22">
        <v>44265</v>
      </c>
      <c r="B114" s="11" t="s">
        <v>4270</v>
      </c>
      <c r="D114" s="258">
        <f>+C114*(100-E114)/100</f>
        <v>0</v>
      </c>
      <c r="H114" s="23">
        <v>4475</v>
      </c>
      <c r="I114" s="23">
        <v>100</v>
      </c>
    </row>
    <row r="115" spans="1:12" ht="36.75" customHeight="1" x14ac:dyDescent="0.25">
      <c r="A115" s="22">
        <v>44269</v>
      </c>
      <c r="B115" s="11" t="s">
        <v>14</v>
      </c>
      <c r="C115" s="3614" t="s">
        <v>4277</v>
      </c>
      <c r="D115" s="3733"/>
      <c r="E115" s="3733"/>
      <c r="F115" s="3733"/>
      <c r="G115" s="3733"/>
      <c r="H115" s="3733"/>
      <c r="I115" s="3733"/>
      <c r="J115" s="3615"/>
      <c r="L115" s="1706" t="s">
        <v>4266</v>
      </c>
    </row>
    <row r="116" spans="1:12" ht="20.100000000000001" customHeight="1" x14ac:dyDescent="0.25">
      <c r="A116" s="2410">
        <v>44285</v>
      </c>
      <c r="B116" s="2306" t="s">
        <v>4</v>
      </c>
      <c r="C116" s="2311"/>
      <c r="D116" s="2312"/>
      <c r="E116" s="2311">
        <v>13</v>
      </c>
      <c r="F116" s="2311"/>
      <c r="G116" s="2311"/>
      <c r="H116" s="2311"/>
      <c r="I116" s="2311"/>
      <c r="J116" s="2311"/>
      <c r="K116" s="3126"/>
      <c r="L116" s="2979"/>
    </row>
    <row r="117" spans="1:12" x14ac:dyDescent="0.25">
      <c r="A117" s="22">
        <v>44350</v>
      </c>
      <c r="B117" s="11" t="s">
        <v>12</v>
      </c>
      <c r="C117" s="23">
        <v>105</v>
      </c>
      <c r="D117" s="258">
        <f>+C117*(100-E117)/100</f>
        <v>91.35</v>
      </c>
      <c r="E117" s="23">
        <v>13</v>
      </c>
      <c r="G117" s="23">
        <v>90</v>
      </c>
      <c r="L117" s="32" t="s">
        <v>22</v>
      </c>
    </row>
    <row r="118" spans="1:12" x14ac:dyDescent="0.25">
      <c r="A118" s="22">
        <v>44357</v>
      </c>
      <c r="B118" s="11" t="s">
        <v>186</v>
      </c>
      <c r="D118" s="258"/>
      <c r="H118" s="23">
        <v>4200</v>
      </c>
      <c r="I118" s="23">
        <v>96</v>
      </c>
      <c r="L118" s="32" t="s">
        <v>4411</v>
      </c>
    </row>
    <row r="119" spans="1:12" ht="20.25" customHeight="1" x14ac:dyDescent="0.25">
      <c r="A119" s="22">
        <v>44471</v>
      </c>
      <c r="B119" s="11" t="s">
        <v>14</v>
      </c>
      <c r="C119" s="3445" t="s">
        <v>1354</v>
      </c>
      <c r="D119" s="3446"/>
      <c r="E119" s="3446"/>
      <c r="F119" s="3446"/>
      <c r="G119" s="3446"/>
      <c r="H119" s="3446"/>
      <c r="I119" s="3446"/>
      <c r="J119" s="3447"/>
    </row>
    <row r="120" spans="1:12" ht="21" customHeight="1" x14ac:dyDescent="0.25">
      <c r="A120" s="3427">
        <v>44518</v>
      </c>
      <c r="B120" s="3428" t="s">
        <v>14</v>
      </c>
      <c r="C120" s="3482" t="s">
        <v>4619</v>
      </c>
      <c r="D120" s="3505"/>
      <c r="E120" s="3505"/>
      <c r="F120" s="3505"/>
      <c r="G120" s="3505"/>
      <c r="H120" s="3505"/>
      <c r="I120" s="3505"/>
      <c r="J120" s="3483"/>
      <c r="L120" s="1706" t="s">
        <v>4620</v>
      </c>
    </row>
    <row r="121" spans="1:12" x14ac:dyDescent="0.25">
      <c r="A121" s="3427"/>
      <c r="B121" s="3428"/>
    </row>
    <row r="122" spans="1:12" x14ac:dyDescent="0.25">
      <c r="A122" s="3427"/>
      <c r="B122" s="3428"/>
    </row>
    <row r="123" spans="1:12" x14ac:dyDescent="0.25">
      <c r="A123" s="3427"/>
      <c r="B123" s="3428"/>
    </row>
    <row r="124" spans="1:12" x14ac:dyDescent="0.25">
      <c r="A124" s="3427"/>
      <c r="B124" s="3428"/>
    </row>
    <row r="125" spans="1:12" x14ac:dyDescent="0.25">
      <c r="A125" s="3427"/>
      <c r="B125" s="3428"/>
    </row>
    <row r="126" spans="1:12" x14ac:dyDescent="0.25">
      <c r="A126" s="3427"/>
      <c r="B126" s="3428"/>
    </row>
    <row r="127" spans="1:12" x14ac:dyDescent="0.25">
      <c r="A127" s="3427"/>
      <c r="B127" s="3428"/>
    </row>
    <row r="128" spans="1:12" x14ac:dyDescent="0.25">
      <c r="A128" s="3427"/>
      <c r="B128" s="3428"/>
    </row>
    <row r="129" spans="1:2" x14ac:dyDescent="0.25">
      <c r="A129" s="3427"/>
      <c r="B129" s="3428"/>
    </row>
    <row r="130" spans="1:2" x14ac:dyDescent="0.25">
      <c r="A130" s="3427"/>
      <c r="B130" s="3428"/>
    </row>
    <row r="131" spans="1:2" x14ac:dyDescent="0.25">
      <c r="A131" s="3427"/>
      <c r="B131" s="3428"/>
    </row>
    <row r="132" spans="1:2" x14ac:dyDescent="0.25">
      <c r="A132" s="3427"/>
      <c r="B132" s="3428"/>
    </row>
    <row r="133" spans="1:2" x14ac:dyDescent="0.25">
      <c r="A133" s="22"/>
    </row>
    <row r="134" spans="1:2" x14ac:dyDescent="0.25">
      <c r="A134" s="22"/>
    </row>
    <row r="135" spans="1:2" x14ac:dyDescent="0.25">
      <c r="A135" s="22"/>
    </row>
    <row r="136" spans="1:2" x14ac:dyDescent="0.25">
      <c r="A136" s="22"/>
    </row>
    <row r="137" spans="1:2" x14ac:dyDescent="0.25">
      <c r="A137" s="22"/>
    </row>
    <row r="138" spans="1:2" x14ac:dyDescent="0.25">
      <c r="A138" s="22"/>
    </row>
    <row r="139" spans="1:2" x14ac:dyDescent="0.25">
      <c r="A139" s="22"/>
    </row>
    <row r="140" spans="1:2" x14ac:dyDescent="0.25">
      <c r="A140" s="22"/>
    </row>
    <row r="141" spans="1:2" x14ac:dyDescent="0.25">
      <c r="A141" s="22"/>
    </row>
    <row r="142" spans="1:2" x14ac:dyDescent="0.25">
      <c r="A142" s="22"/>
    </row>
    <row r="143" spans="1:2" x14ac:dyDescent="0.25">
      <c r="A143" s="22"/>
    </row>
    <row r="144" spans="1:2" x14ac:dyDescent="0.25">
      <c r="A144" s="22"/>
    </row>
    <row r="145" spans="1:1" x14ac:dyDescent="0.25">
      <c r="A145" s="22"/>
    </row>
    <row r="146" spans="1:1" x14ac:dyDescent="0.25">
      <c r="A146" s="22"/>
    </row>
  </sheetData>
  <autoFilter ref="B6:K6"/>
  <customSheetViews>
    <customSheetView guid="{A61807DE-1A9F-4D9E-AA9C-2C2A4B8D3195}" showAutoFilter="1">
      <pane ySplit="5" topLeftCell="A30" activePane="bottomLeft" state="frozen"/>
      <selection pane="bottomLeft" activeCell="H44" sqref="H44"/>
      <pageMargins left="0.7" right="0.7" top="0.75" bottom="0.75" header="0.3" footer="0.3"/>
      <pageSetup paperSize="9" orientation="portrait" r:id="rId1"/>
      <autoFilter ref="B6:B10"/>
    </customSheetView>
    <customSheetView guid="{C5727CAE-36E7-4F5C-A23D-3D3BFC529126}" showAutoFilter="1">
      <pane ySplit="5" topLeftCell="A30" activePane="bottomLeft" state="frozen"/>
      <selection pane="bottomLeft" activeCell="H44" sqref="H44"/>
      <pageMargins left="0.7" right="0.7" top="0.75" bottom="0.75" header="0.3" footer="0.3"/>
      <pageSetup paperSize="9" orientation="portrait" r:id="rId2"/>
      <autoFilter ref="B6:B10"/>
    </customSheetView>
    <customSheetView guid="{DA733677-58EB-43A1-AB08-BCD2B2774334}" showAutoFilter="1">
      <pane ySplit="5" topLeftCell="A30" activePane="bottomLeft" state="frozen"/>
      <selection pane="bottomLeft" activeCell="H44" sqref="H44"/>
      <pageMargins left="0.7" right="0.7" top="0.75" bottom="0.75" header="0.3" footer="0.3"/>
      <pageSetup paperSize="9" orientation="portrait" r:id="rId3"/>
      <autoFilter ref="B6:B89"/>
    </customSheetView>
  </customSheetViews>
  <mergeCells count="74">
    <mergeCell ref="C120:J120"/>
    <mergeCell ref="A103:A104"/>
    <mergeCell ref="C100:J100"/>
    <mergeCell ref="C88:J88"/>
    <mergeCell ref="C85:J85"/>
    <mergeCell ref="C86:J86"/>
    <mergeCell ref="A47:A48"/>
    <mergeCell ref="C48:J48"/>
    <mergeCell ref="C41:J41"/>
    <mergeCell ref="C84:J84"/>
    <mergeCell ref="C99:J99"/>
    <mergeCell ref="C65:J65"/>
    <mergeCell ref="C58:J58"/>
    <mergeCell ref="C63:J63"/>
    <mergeCell ref="C64:J64"/>
    <mergeCell ref="C61:J61"/>
    <mergeCell ref="C60:J60"/>
    <mergeCell ref="C77:J77"/>
    <mergeCell ref="C76:J76"/>
    <mergeCell ref="C72:J72"/>
    <mergeCell ref="C73:J73"/>
    <mergeCell ref="C67:J67"/>
    <mergeCell ref="A1:L1"/>
    <mergeCell ref="A2:B2"/>
    <mergeCell ref="C2:F2"/>
    <mergeCell ref="G2:H2"/>
    <mergeCell ref="I2:J2"/>
    <mergeCell ref="K2:L2"/>
    <mergeCell ref="A3:B3"/>
    <mergeCell ref="I3:J3"/>
    <mergeCell ref="A5:B5"/>
    <mergeCell ref="A4:B4"/>
    <mergeCell ref="G4:H4"/>
    <mergeCell ref="I4:J4"/>
    <mergeCell ref="I5:J5"/>
    <mergeCell ref="A16:A17"/>
    <mergeCell ref="C27:J27"/>
    <mergeCell ref="A25:A26"/>
    <mergeCell ref="C38:J38"/>
    <mergeCell ref="C31:J31"/>
    <mergeCell ref="C16:J16"/>
    <mergeCell ref="C29:J29"/>
    <mergeCell ref="C19:J19"/>
    <mergeCell ref="C42:J42"/>
    <mergeCell ref="C40:J40"/>
    <mergeCell ref="C39:J39"/>
    <mergeCell ref="C119:J119"/>
    <mergeCell ref="C105:J105"/>
    <mergeCell ref="C115:J115"/>
    <mergeCell ref="C113:J113"/>
    <mergeCell ref="C109:J109"/>
    <mergeCell ref="C59:J59"/>
    <mergeCell ref="C46:J46"/>
    <mergeCell ref="C56:J56"/>
    <mergeCell ref="C52:J52"/>
    <mergeCell ref="C51:J51"/>
    <mergeCell ref="C55:J55"/>
    <mergeCell ref="C50:J50"/>
    <mergeCell ref="K3:L3"/>
    <mergeCell ref="K4:L4"/>
    <mergeCell ref="K5:L5"/>
    <mergeCell ref="C87:J87"/>
    <mergeCell ref="C3:F3"/>
    <mergeCell ref="G3:H3"/>
    <mergeCell ref="C24:J24"/>
    <mergeCell ref="C17:J17"/>
    <mergeCell ref="C4:F4"/>
    <mergeCell ref="C5:F5"/>
    <mergeCell ref="C28:J28"/>
    <mergeCell ref="C32:J32"/>
    <mergeCell ref="C7:J7"/>
    <mergeCell ref="C15:J15"/>
    <mergeCell ref="C22:J22"/>
    <mergeCell ref="C43:J43"/>
  </mergeCells>
  <hyperlinks>
    <hyperlink ref="B7" r:id="rId4"/>
  </hyperlinks>
  <pageMargins left="0.7" right="0.7" top="0.75" bottom="0.75" header="0.3" footer="0.3"/>
  <pageSetup paperSize="9" orientation="portrait" r:id="rId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tabColor rgb="FFFF0000"/>
  </sheetPr>
  <dimension ref="A1:M137"/>
  <sheetViews>
    <sheetView workbookViewId="0">
      <pane ySplit="6" topLeftCell="A76" activePane="bottomLeft" state="frozen"/>
      <selection activeCell="C163" sqref="C163:J163"/>
      <selection pane="bottomLeft" activeCell="L89" sqref="L89"/>
    </sheetView>
  </sheetViews>
  <sheetFormatPr defaultRowHeight="15.75" x14ac:dyDescent="0.25"/>
  <cols>
    <col min="1" max="1" width="11" style="24" customWidth="1"/>
    <col min="2" max="8" width="10.140625" style="23" customWidth="1"/>
    <col min="9" max="9" width="12.5703125" style="23" customWidth="1"/>
    <col min="10" max="10" width="18.7109375" style="23" customWidth="1"/>
    <col min="11" max="11" width="18.7109375" style="2453" customWidth="1"/>
    <col min="12" max="12" width="65.140625" style="3" customWidth="1"/>
    <col min="13" max="16384" width="9.140625" style="10"/>
  </cols>
  <sheetData>
    <row r="1" spans="1:13" s="2" customFormat="1" ht="30.75" customHeight="1" thickTop="1" x14ac:dyDescent="0.25">
      <c r="A1" s="3465" t="s">
        <v>567</v>
      </c>
      <c r="B1" s="3466"/>
      <c r="C1" s="3466"/>
      <c r="D1" s="3466"/>
      <c r="E1" s="3466"/>
      <c r="F1" s="3466"/>
      <c r="G1" s="3466"/>
      <c r="H1" s="3466"/>
      <c r="I1" s="3466"/>
      <c r="J1" s="3466"/>
      <c r="K1" s="3466"/>
      <c r="L1" s="3467"/>
      <c r="M1" s="1"/>
    </row>
    <row r="2" spans="1:13" s="5" customFormat="1" ht="20.25" customHeight="1" x14ac:dyDescent="0.25">
      <c r="A2" s="3463" t="s">
        <v>259</v>
      </c>
      <c r="B2" s="3464"/>
      <c r="C2" s="3445">
        <f>+(92+120+25)*25</f>
        <v>5925</v>
      </c>
      <c r="D2" s="3446"/>
      <c r="E2" s="3446"/>
      <c r="F2" s="3447"/>
      <c r="G2" s="3461"/>
      <c r="H2" s="3462"/>
      <c r="I2" s="3437" t="s">
        <v>260</v>
      </c>
      <c r="J2" s="3438"/>
      <c r="K2" s="3500" t="s">
        <v>499</v>
      </c>
      <c r="L2" s="3501"/>
      <c r="M2" s="4"/>
    </row>
    <row r="3" spans="1:13" s="5" customFormat="1" ht="20.25" customHeight="1" x14ac:dyDescent="0.25">
      <c r="A3" s="3463" t="s">
        <v>261</v>
      </c>
      <c r="B3" s="3464"/>
      <c r="C3" s="3445" t="s">
        <v>501</v>
      </c>
      <c r="D3" s="3446"/>
      <c r="E3" s="3446"/>
      <c r="F3" s="3447"/>
      <c r="G3" s="3440"/>
      <c r="H3" s="3441"/>
      <c r="I3" s="3437" t="s">
        <v>262</v>
      </c>
      <c r="J3" s="3438"/>
      <c r="K3" s="3500" t="s">
        <v>500</v>
      </c>
      <c r="L3" s="3501"/>
      <c r="M3" s="4"/>
    </row>
    <row r="4" spans="1:13" s="5" customFormat="1" ht="20.25" customHeight="1" x14ac:dyDescent="0.25">
      <c r="A4" s="3463" t="s">
        <v>263</v>
      </c>
      <c r="B4" s="3464"/>
      <c r="C4" s="3445" t="s">
        <v>408</v>
      </c>
      <c r="D4" s="3446"/>
      <c r="E4" s="3446"/>
      <c r="F4" s="3447"/>
      <c r="G4" s="3461"/>
      <c r="H4" s="3462"/>
      <c r="I4" s="3437" t="s">
        <v>264</v>
      </c>
      <c r="J4" s="3438"/>
      <c r="K4" s="3500" t="s">
        <v>331</v>
      </c>
      <c r="L4" s="3501"/>
      <c r="M4" s="4"/>
    </row>
    <row r="5" spans="1:13" s="5" customFormat="1" ht="172.5" customHeight="1" thickBot="1" x14ac:dyDescent="0.3">
      <c r="A5" s="3448" t="s">
        <v>265</v>
      </c>
      <c r="B5" s="3449"/>
      <c r="C5" s="3450" t="s">
        <v>3104</v>
      </c>
      <c r="D5" s="3451"/>
      <c r="E5" s="3451"/>
      <c r="F5" s="3452"/>
      <c r="G5" s="48"/>
      <c r="H5" s="49"/>
      <c r="I5" s="3437" t="s">
        <v>397</v>
      </c>
      <c r="J5" s="3438"/>
      <c r="K5" s="4031" t="s">
        <v>3819</v>
      </c>
      <c r="L5" s="4032"/>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3" ht="82.5" customHeight="1" thickTop="1" x14ac:dyDescent="0.25">
      <c r="A7" s="22">
        <v>41920</v>
      </c>
      <c r="B7" s="420" t="s">
        <v>62</v>
      </c>
      <c r="C7" s="3867" t="s">
        <v>1728</v>
      </c>
      <c r="D7" s="3867"/>
      <c r="E7" s="3867"/>
      <c r="F7" s="3867"/>
      <c r="G7" s="3867"/>
      <c r="H7" s="3867"/>
      <c r="I7" s="3867"/>
      <c r="J7" s="3867"/>
      <c r="K7" s="2798" t="s">
        <v>2132</v>
      </c>
      <c r="L7" s="1024" t="s">
        <v>2132</v>
      </c>
    </row>
    <row r="8" spans="1:13" ht="24" customHeight="1" x14ac:dyDescent="0.25">
      <c r="A8" s="22">
        <v>41940</v>
      </c>
      <c r="B8" s="11" t="s">
        <v>14</v>
      </c>
      <c r="C8" s="3476" t="s">
        <v>509</v>
      </c>
      <c r="D8" s="3478"/>
      <c r="E8" s="3478"/>
      <c r="F8" s="3478"/>
      <c r="G8" s="3478"/>
      <c r="H8" s="3478"/>
      <c r="I8" s="3478"/>
      <c r="J8" s="3477"/>
      <c r="K8" s="2468"/>
      <c r="L8" s="110"/>
    </row>
    <row r="9" spans="1:13" ht="24" customHeight="1" x14ac:dyDescent="0.25">
      <c r="A9" s="22">
        <v>41944</v>
      </c>
      <c r="B9" s="11" t="s">
        <v>14</v>
      </c>
      <c r="C9" s="3476" t="s">
        <v>1212</v>
      </c>
      <c r="D9" s="3478"/>
      <c r="E9" s="3478"/>
      <c r="F9" s="3478"/>
      <c r="G9" s="3478"/>
      <c r="H9" s="3478"/>
      <c r="I9" s="3478"/>
      <c r="J9" s="3477"/>
      <c r="K9" s="2468"/>
      <c r="L9" s="110"/>
    </row>
    <row r="10" spans="1:13" ht="24" customHeight="1" x14ac:dyDescent="0.25">
      <c r="A10" s="22">
        <v>41946</v>
      </c>
      <c r="B10" s="11" t="s">
        <v>12</v>
      </c>
      <c r="C10" s="110">
        <v>60</v>
      </c>
      <c r="D10" s="110">
        <f>+C10*(100-E10)/100</f>
        <v>58.8</v>
      </c>
      <c r="E10" s="110">
        <v>2</v>
      </c>
      <c r="F10" s="110"/>
      <c r="G10" s="110">
        <v>60</v>
      </c>
      <c r="H10" s="110"/>
      <c r="I10" s="110"/>
      <c r="J10" s="110"/>
      <c r="K10" s="2461"/>
      <c r="L10" s="124" t="s">
        <v>1727</v>
      </c>
    </row>
    <row r="11" spans="1:13" ht="24" customHeight="1" x14ac:dyDescent="0.25">
      <c r="A11" s="22">
        <v>41952</v>
      </c>
      <c r="B11" s="11" t="s">
        <v>186</v>
      </c>
      <c r="D11" s="108"/>
      <c r="H11" s="23">
        <v>5380</v>
      </c>
      <c r="I11" s="23">
        <v>100</v>
      </c>
      <c r="L11" s="124" t="s">
        <v>512</v>
      </c>
    </row>
    <row r="12" spans="1:13" ht="24" customHeight="1" x14ac:dyDescent="0.25">
      <c r="A12" s="22">
        <v>41965</v>
      </c>
      <c r="B12" s="11" t="s">
        <v>12</v>
      </c>
      <c r="C12" s="110">
        <v>60</v>
      </c>
      <c r="D12" s="110">
        <f>+C12*(100-E12)/100</f>
        <v>58.8</v>
      </c>
      <c r="E12" s="110">
        <v>2</v>
      </c>
      <c r="F12" s="110"/>
      <c r="G12" s="110">
        <v>60</v>
      </c>
      <c r="H12" s="110"/>
      <c r="I12" s="110"/>
      <c r="J12" s="110"/>
      <c r="K12" s="2461"/>
      <c r="L12" s="124" t="s">
        <v>511</v>
      </c>
    </row>
    <row r="13" spans="1:13" ht="16.5" thickBot="1" x14ac:dyDescent="0.3">
      <c r="A13" s="33">
        <v>41984</v>
      </c>
      <c r="B13" s="34" t="s">
        <v>12</v>
      </c>
      <c r="C13" s="118">
        <v>60</v>
      </c>
      <c r="D13" s="118">
        <f>+C13*(100-E13)/100</f>
        <v>57</v>
      </c>
      <c r="E13" s="118">
        <v>5</v>
      </c>
      <c r="F13" s="118"/>
      <c r="G13" s="118">
        <v>90</v>
      </c>
      <c r="H13" s="118"/>
      <c r="I13" s="118"/>
      <c r="J13" s="118"/>
      <c r="K13" s="118"/>
      <c r="L13" s="118" t="s">
        <v>22</v>
      </c>
    </row>
    <row r="14" spans="1:13" ht="20.100000000000001" customHeight="1" thickTop="1" x14ac:dyDescent="0.25">
      <c r="A14" s="19">
        <v>42055</v>
      </c>
      <c r="B14" s="20" t="s">
        <v>186</v>
      </c>
      <c r="C14" s="111"/>
      <c r="D14" s="111"/>
      <c r="E14" s="111"/>
      <c r="F14" s="111"/>
      <c r="G14" s="111"/>
      <c r="H14" s="111">
        <v>5620</v>
      </c>
      <c r="I14" s="111">
        <v>93</v>
      </c>
      <c r="J14" s="111"/>
      <c r="K14" s="111"/>
      <c r="L14" s="111" t="s">
        <v>695</v>
      </c>
    </row>
    <row r="15" spans="1:13" ht="20.100000000000001" customHeight="1" x14ac:dyDescent="0.25">
      <c r="A15" s="22">
        <v>42072</v>
      </c>
      <c r="B15" s="193" t="s">
        <v>14</v>
      </c>
      <c r="C15" s="3470" t="s">
        <v>534</v>
      </c>
      <c r="D15" s="3471"/>
      <c r="E15" s="3471"/>
      <c r="F15" s="3471"/>
      <c r="G15" s="3471"/>
      <c r="H15" s="3471"/>
      <c r="I15" s="3471"/>
      <c r="J15" s="3472"/>
      <c r="K15" s="2463"/>
      <c r="L15" s="110"/>
    </row>
    <row r="16" spans="1:13" x14ac:dyDescent="0.25">
      <c r="A16" s="22">
        <v>42111</v>
      </c>
      <c r="B16" s="230" t="s">
        <v>14</v>
      </c>
      <c r="C16" s="3470" t="s">
        <v>1323</v>
      </c>
      <c r="D16" s="3471"/>
      <c r="E16" s="3471"/>
      <c r="F16" s="3471"/>
      <c r="G16" s="3471"/>
      <c r="H16" s="3471"/>
      <c r="I16" s="3471"/>
      <c r="J16" s="3472"/>
      <c r="K16" s="2463"/>
      <c r="L16" s="110"/>
    </row>
    <row r="17" spans="1:12" ht="20.100000000000001" customHeight="1" x14ac:dyDescent="0.25">
      <c r="A17" s="22">
        <v>42123</v>
      </c>
      <c r="B17" s="260" t="s">
        <v>12</v>
      </c>
      <c r="C17" s="110">
        <v>70</v>
      </c>
      <c r="D17" s="110">
        <f>+C17*(100-E17)/100</f>
        <v>49</v>
      </c>
      <c r="E17" s="23">
        <v>30</v>
      </c>
      <c r="G17" s="23">
        <v>65</v>
      </c>
      <c r="L17" s="124" t="s">
        <v>310</v>
      </c>
    </row>
    <row r="18" spans="1:12" ht="20.100000000000001" customHeight="1" x14ac:dyDescent="0.25">
      <c r="A18" s="22">
        <v>42145</v>
      </c>
      <c r="B18" s="297" t="s">
        <v>186</v>
      </c>
      <c r="C18" s="110"/>
      <c r="D18" s="110"/>
      <c r="H18" s="296">
        <v>5670</v>
      </c>
      <c r="I18" s="296">
        <v>100</v>
      </c>
      <c r="L18" s="124" t="s">
        <v>1362</v>
      </c>
    </row>
    <row r="19" spans="1:12" x14ac:dyDescent="0.25">
      <c r="A19" s="355">
        <v>42167</v>
      </c>
      <c r="B19" s="356" t="s">
        <v>14</v>
      </c>
      <c r="C19" s="3476" t="s">
        <v>63</v>
      </c>
      <c r="D19" s="3478"/>
      <c r="E19" s="3478"/>
      <c r="F19" s="3478"/>
      <c r="G19" s="3478"/>
      <c r="H19" s="3478"/>
      <c r="I19" s="3478"/>
      <c r="J19" s="3477"/>
      <c r="K19" s="2469"/>
      <c r="L19" s="124"/>
    </row>
    <row r="20" spans="1:12" x14ac:dyDescent="0.25">
      <c r="A20" s="22">
        <v>42203</v>
      </c>
      <c r="B20" s="408" t="s">
        <v>14</v>
      </c>
      <c r="C20" s="3476" t="s">
        <v>63</v>
      </c>
      <c r="D20" s="3478"/>
      <c r="E20" s="3478"/>
      <c r="F20" s="3478"/>
      <c r="G20" s="3478"/>
      <c r="H20" s="3478"/>
      <c r="I20" s="3478"/>
      <c r="J20" s="3477"/>
      <c r="K20" s="2469"/>
      <c r="L20" s="124"/>
    </row>
    <row r="21" spans="1:12" ht="20.100000000000001" customHeight="1" x14ac:dyDescent="0.25">
      <c r="A21" s="441">
        <v>42255</v>
      </c>
      <c r="B21" s="440" t="s">
        <v>12</v>
      </c>
      <c r="C21" s="442">
        <v>135</v>
      </c>
      <c r="D21" s="113">
        <f>+C21*(100-E21)/100</f>
        <v>94.5</v>
      </c>
      <c r="E21" s="442">
        <v>30</v>
      </c>
      <c r="F21" s="442"/>
      <c r="G21" s="442">
        <v>33</v>
      </c>
      <c r="H21" s="442"/>
      <c r="I21" s="442"/>
      <c r="J21" s="442"/>
      <c r="K21" s="2523"/>
      <c r="L21" s="148" t="s">
        <v>18</v>
      </c>
    </row>
    <row r="22" spans="1:12" ht="26.25" customHeight="1" x14ac:dyDescent="0.25">
      <c r="A22" s="580">
        <v>42264</v>
      </c>
      <c r="B22" s="579" t="s">
        <v>12</v>
      </c>
      <c r="C22" s="581">
        <v>35</v>
      </c>
      <c r="D22" s="113">
        <f>+C22*(100-E22)/100</f>
        <v>24.5</v>
      </c>
      <c r="E22" s="581">
        <v>30</v>
      </c>
      <c r="F22" s="581"/>
      <c r="G22" s="581">
        <v>95</v>
      </c>
      <c r="H22" s="581"/>
      <c r="I22" s="581"/>
      <c r="J22" s="581"/>
      <c r="K22" s="2523"/>
      <c r="L22" s="148" t="s">
        <v>177</v>
      </c>
    </row>
    <row r="23" spans="1:12" ht="20.100000000000001" customHeight="1" x14ac:dyDescent="0.25">
      <c r="A23" s="62">
        <v>42303</v>
      </c>
      <c r="B23" s="63" t="s">
        <v>186</v>
      </c>
      <c r="C23" s="136"/>
      <c r="D23" s="163"/>
      <c r="E23" s="136"/>
      <c r="F23" s="136"/>
      <c r="G23" s="136"/>
      <c r="H23" s="136">
        <v>5680</v>
      </c>
      <c r="I23" s="136">
        <v>100</v>
      </c>
      <c r="J23" s="136"/>
      <c r="K23" s="2697"/>
      <c r="L23" s="159" t="s">
        <v>1465</v>
      </c>
    </row>
    <row r="24" spans="1:12" ht="20.100000000000001" customHeight="1" x14ac:dyDescent="0.25">
      <c r="A24" s="580">
        <v>42325</v>
      </c>
      <c r="B24" s="579" t="s">
        <v>12</v>
      </c>
      <c r="C24" s="581">
        <v>35</v>
      </c>
      <c r="D24" s="113">
        <f>+C24*(100-E24)/100</f>
        <v>17.5</v>
      </c>
      <c r="E24" s="581">
        <v>50</v>
      </c>
      <c r="F24" s="581"/>
      <c r="G24" s="581">
        <v>110</v>
      </c>
      <c r="H24" s="581"/>
      <c r="I24" s="581"/>
      <c r="J24" s="581"/>
      <c r="K24" s="2523"/>
      <c r="L24" s="125" t="s">
        <v>1503</v>
      </c>
    </row>
    <row r="25" spans="1:12" ht="45" customHeight="1" thickBot="1" x14ac:dyDescent="0.3">
      <c r="A25" s="1054">
        <v>42360</v>
      </c>
      <c r="B25" s="1076" t="s">
        <v>14</v>
      </c>
      <c r="C25" s="4036" t="s">
        <v>1556</v>
      </c>
      <c r="D25" s="3541"/>
      <c r="E25" s="3541"/>
      <c r="F25" s="3541"/>
      <c r="G25" s="3541"/>
      <c r="H25" s="3541"/>
      <c r="I25" s="3541"/>
      <c r="J25" s="3542"/>
      <c r="K25" s="2502"/>
      <c r="L25" s="128"/>
    </row>
    <row r="26" spans="1:12" ht="33" customHeight="1" thickTop="1" x14ac:dyDescent="0.25">
      <c r="A26" s="39">
        <v>42381</v>
      </c>
      <c r="B26" s="40" t="s">
        <v>186</v>
      </c>
      <c r="C26" s="105"/>
      <c r="D26" s="114"/>
      <c r="E26" s="105"/>
      <c r="F26" s="105"/>
      <c r="G26" s="105"/>
      <c r="H26" s="105">
        <v>5445</v>
      </c>
      <c r="I26" s="105">
        <v>100</v>
      </c>
      <c r="J26" s="105"/>
      <c r="K26" s="2496"/>
      <c r="L26" s="180" t="s">
        <v>1584</v>
      </c>
    </row>
    <row r="27" spans="1:12" x14ac:dyDescent="0.25">
      <c r="A27" s="603">
        <v>42390</v>
      </c>
      <c r="B27" s="602" t="s">
        <v>12</v>
      </c>
      <c r="C27" s="604">
        <v>50</v>
      </c>
      <c r="D27" s="113">
        <f>+C27*(100-E27)/100</f>
        <v>30</v>
      </c>
      <c r="E27" s="604">
        <v>40</v>
      </c>
      <c r="F27" s="604"/>
      <c r="G27" s="604">
        <v>45</v>
      </c>
      <c r="H27" s="604"/>
      <c r="I27" s="604"/>
      <c r="J27" s="604"/>
      <c r="K27" s="2523"/>
      <c r="L27" s="125" t="s">
        <v>18</v>
      </c>
    </row>
    <row r="28" spans="1:12" ht="32.25" customHeight="1" x14ac:dyDescent="0.25">
      <c r="A28" s="22">
        <v>42395</v>
      </c>
      <c r="B28" s="605" t="s">
        <v>14</v>
      </c>
      <c r="C28" s="3476" t="s">
        <v>1588</v>
      </c>
      <c r="D28" s="3478"/>
      <c r="E28" s="3478"/>
      <c r="F28" s="3478"/>
      <c r="G28" s="3478"/>
      <c r="H28" s="3478"/>
      <c r="I28" s="3478"/>
      <c r="J28" s="3477"/>
      <c r="K28" s="2469"/>
      <c r="L28" s="124"/>
    </row>
    <row r="29" spans="1:12" ht="19.5" customHeight="1" x14ac:dyDescent="0.25">
      <c r="A29" s="22">
        <v>42415</v>
      </c>
      <c r="B29" s="617" t="s">
        <v>186</v>
      </c>
      <c r="D29" s="110"/>
      <c r="H29" s="23">
        <v>5240</v>
      </c>
      <c r="I29" s="23">
        <v>100</v>
      </c>
      <c r="L29" s="124" t="s">
        <v>1595</v>
      </c>
    </row>
    <row r="30" spans="1:12" ht="70.5" customHeight="1" x14ac:dyDescent="0.25">
      <c r="A30" s="22">
        <v>42415</v>
      </c>
      <c r="B30" s="618" t="s">
        <v>14</v>
      </c>
      <c r="C30" s="3456" t="s">
        <v>1600</v>
      </c>
      <c r="D30" s="3457"/>
      <c r="E30" s="3457"/>
      <c r="F30" s="3457"/>
      <c r="G30" s="3457"/>
      <c r="H30" s="3457"/>
      <c r="I30" s="3457"/>
      <c r="J30" s="3458"/>
      <c r="K30" s="2460"/>
      <c r="L30" s="124"/>
    </row>
    <row r="31" spans="1:12" x14ac:dyDescent="0.25">
      <c r="A31" s="22">
        <v>42428</v>
      </c>
      <c r="B31" s="638" t="s">
        <v>14</v>
      </c>
      <c r="C31" s="3476" t="s">
        <v>1644</v>
      </c>
      <c r="D31" s="3478"/>
      <c r="E31" s="3478"/>
      <c r="F31" s="3478"/>
      <c r="G31" s="3478"/>
      <c r="H31" s="3478"/>
      <c r="I31" s="3478"/>
      <c r="J31" s="3477"/>
      <c r="K31" s="2469"/>
      <c r="L31" s="124"/>
    </row>
    <row r="32" spans="1:12" ht="99.75" customHeight="1" x14ac:dyDescent="0.25">
      <c r="A32" s="22">
        <v>42452</v>
      </c>
      <c r="B32" s="651" t="s">
        <v>31</v>
      </c>
      <c r="C32" s="3473" t="s">
        <v>2025</v>
      </c>
      <c r="D32" s="3474"/>
      <c r="E32" s="3474"/>
      <c r="F32" s="3474"/>
      <c r="G32" s="3474"/>
      <c r="H32" s="3474"/>
      <c r="I32" s="3474"/>
      <c r="J32" s="3475"/>
      <c r="K32" s="2465" t="s">
        <v>2104</v>
      </c>
      <c r="L32" s="1024" t="s">
        <v>2104</v>
      </c>
    </row>
    <row r="33" spans="1:12" ht="30.75" customHeight="1" x14ac:dyDescent="0.25">
      <c r="A33" s="22">
        <v>42462</v>
      </c>
      <c r="B33" s="661" t="s">
        <v>186</v>
      </c>
      <c r="C33" s="659"/>
      <c r="D33" s="258"/>
      <c r="E33" s="659"/>
      <c r="F33" s="659"/>
      <c r="G33" s="659"/>
      <c r="H33" s="3614" t="s">
        <v>1661</v>
      </c>
      <c r="I33" s="3615"/>
      <c r="J33" s="659"/>
      <c r="K33" s="2471"/>
      <c r="L33" s="234" t="s">
        <v>1695</v>
      </c>
    </row>
    <row r="34" spans="1:12" x14ac:dyDescent="0.25">
      <c r="A34" s="754">
        <v>42467</v>
      </c>
      <c r="B34" s="753" t="s">
        <v>12</v>
      </c>
      <c r="C34" s="256">
        <v>95</v>
      </c>
      <c r="D34" s="325">
        <f>+C34*(100-E34)/100</f>
        <v>28.5</v>
      </c>
      <c r="E34" s="256">
        <v>70</v>
      </c>
      <c r="F34" s="256"/>
      <c r="G34" s="256">
        <v>30</v>
      </c>
      <c r="H34" s="256"/>
      <c r="I34" s="256"/>
      <c r="J34" s="256"/>
      <c r="K34" s="2550"/>
      <c r="L34" s="359" t="s">
        <v>18</v>
      </c>
    </row>
    <row r="35" spans="1:12" ht="20.100000000000001" customHeight="1" x14ac:dyDescent="0.25">
      <c r="A35" s="681">
        <v>42478</v>
      </c>
      <c r="B35" s="682" t="s">
        <v>14</v>
      </c>
      <c r="C35" s="3476" t="s">
        <v>553</v>
      </c>
      <c r="D35" s="3478"/>
      <c r="E35" s="3478"/>
      <c r="F35" s="3478"/>
      <c r="G35" s="3478"/>
      <c r="H35" s="3478"/>
      <c r="I35" s="3478"/>
      <c r="J35" s="3477"/>
      <c r="K35" s="2469"/>
    </row>
    <row r="36" spans="1:12" ht="20.100000000000001" customHeight="1" x14ac:dyDescent="0.25">
      <c r="A36" s="59">
        <v>42523</v>
      </c>
      <c r="B36" s="60" t="s">
        <v>12</v>
      </c>
      <c r="C36" s="329">
        <v>55</v>
      </c>
      <c r="D36" s="330">
        <f>+C36*(100-E36)/100</f>
        <v>13.75</v>
      </c>
      <c r="E36" s="329">
        <v>75</v>
      </c>
      <c r="F36" s="329"/>
      <c r="G36" s="329">
        <v>136</v>
      </c>
      <c r="H36" s="329"/>
      <c r="I36" s="329"/>
      <c r="J36" s="329"/>
      <c r="K36" s="2566"/>
      <c r="L36" s="721" t="s">
        <v>1764</v>
      </c>
    </row>
    <row r="37" spans="1:12" ht="55.5" customHeight="1" x14ac:dyDescent="0.25">
      <c r="A37" s="22">
        <v>42553</v>
      </c>
      <c r="B37" s="746" t="s">
        <v>23</v>
      </c>
      <c r="C37" s="3614" t="s">
        <v>1778</v>
      </c>
      <c r="D37" s="3733"/>
      <c r="E37" s="3733"/>
      <c r="F37" s="3733"/>
      <c r="G37" s="3733"/>
      <c r="H37" s="3733"/>
      <c r="I37" s="3733"/>
      <c r="J37" s="3615"/>
      <c r="K37" s="2807" t="s">
        <v>3857</v>
      </c>
      <c r="L37" s="1027" t="s">
        <v>2131</v>
      </c>
    </row>
    <row r="38" spans="1:12" ht="20.100000000000001" customHeight="1" x14ac:dyDescent="0.25">
      <c r="A38" s="22">
        <v>42559</v>
      </c>
      <c r="B38" s="11" t="s">
        <v>12</v>
      </c>
      <c r="C38" s="659">
        <v>80</v>
      </c>
      <c r="D38" s="258">
        <f>+C38*(100-E38)/100</f>
        <v>20</v>
      </c>
      <c r="E38" s="659">
        <v>75</v>
      </c>
      <c r="F38" s="659"/>
      <c r="G38" s="659">
        <v>60</v>
      </c>
      <c r="H38" s="659"/>
      <c r="I38" s="659"/>
      <c r="J38" s="659"/>
      <c r="K38" s="2471"/>
      <c r="L38" s="234" t="s">
        <v>1765</v>
      </c>
    </row>
    <row r="39" spans="1:12" ht="33.75" customHeight="1" x14ac:dyDescent="0.25">
      <c r="A39" s="22">
        <v>42572</v>
      </c>
      <c r="B39" s="11" t="s">
        <v>186</v>
      </c>
      <c r="C39" s="659"/>
      <c r="D39" s="258"/>
      <c r="E39" s="659"/>
      <c r="F39" s="659"/>
      <c r="G39" s="659"/>
      <c r="H39" s="659">
        <v>5790</v>
      </c>
      <c r="I39" s="659">
        <v>95</v>
      </c>
      <c r="J39" s="659"/>
      <c r="K39" s="2471"/>
      <c r="L39" s="393" t="s">
        <v>1791</v>
      </c>
    </row>
    <row r="40" spans="1:12" ht="24" customHeight="1" x14ac:dyDescent="0.25">
      <c r="A40" s="22">
        <v>42589</v>
      </c>
      <c r="B40" s="11" t="s">
        <v>12</v>
      </c>
      <c r="C40" s="659">
        <v>50</v>
      </c>
      <c r="D40" s="258">
        <f>+C40*(100-E40)/100</f>
        <v>39</v>
      </c>
      <c r="E40" s="659">
        <v>22</v>
      </c>
      <c r="F40" s="659"/>
      <c r="G40" s="659">
        <v>65</v>
      </c>
      <c r="H40" s="659"/>
      <c r="I40" s="659"/>
      <c r="J40" s="659"/>
      <c r="K40" s="2471"/>
      <c r="L40" s="234" t="s">
        <v>22</v>
      </c>
    </row>
    <row r="41" spans="1:12" ht="20.100000000000001" customHeight="1" x14ac:dyDescent="0.25">
      <c r="A41" s="904">
        <v>42662</v>
      </c>
      <c r="B41" s="903" t="s">
        <v>12</v>
      </c>
      <c r="C41" s="256">
        <v>115</v>
      </c>
      <c r="D41" s="325">
        <f>+C41*(100-E41)/100</f>
        <v>89.7</v>
      </c>
      <c r="E41" s="256">
        <v>22</v>
      </c>
      <c r="F41" s="256"/>
      <c r="G41" s="256">
        <v>130</v>
      </c>
      <c r="H41" s="256"/>
      <c r="I41" s="256"/>
      <c r="J41" s="256"/>
      <c r="K41" s="2550"/>
      <c r="L41" s="359" t="s">
        <v>1875</v>
      </c>
    </row>
    <row r="42" spans="1:12" ht="20.100000000000001" customHeight="1" thickBot="1" x14ac:dyDescent="0.3">
      <c r="A42" s="33">
        <v>42686</v>
      </c>
      <c r="B42" s="34" t="s">
        <v>186</v>
      </c>
      <c r="C42" s="1005"/>
      <c r="D42" s="327"/>
      <c r="E42" s="1005"/>
      <c r="F42" s="1005"/>
      <c r="G42" s="1005"/>
      <c r="H42" s="1005">
        <v>5055</v>
      </c>
      <c r="I42" s="1005">
        <v>100</v>
      </c>
      <c r="J42" s="1005"/>
      <c r="K42" s="2565"/>
      <c r="L42" s="939" t="s">
        <v>13</v>
      </c>
    </row>
    <row r="43" spans="1:12" ht="16.5" thickTop="1" x14ac:dyDescent="0.25">
      <c r="A43" s="995">
        <v>42757</v>
      </c>
      <c r="B43" s="997" t="s">
        <v>12</v>
      </c>
      <c r="C43" s="323">
        <v>65</v>
      </c>
      <c r="D43" s="328">
        <f>+C43*(100-E43)/100</f>
        <v>48.75</v>
      </c>
      <c r="E43" s="323">
        <v>25</v>
      </c>
      <c r="F43" s="323"/>
      <c r="G43" s="323">
        <v>130</v>
      </c>
      <c r="H43" s="323"/>
      <c r="I43" s="323"/>
      <c r="J43" s="323"/>
      <c r="K43" s="2622"/>
      <c r="L43" s="938" t="s">
        <v>1529</v>
      </c>
    </row>
    <row r="44" spans="1:12" x14ac:dyDescent="0.25">
      <c r="A44" s="3459">
        <v>42807</v>
      </c>
      <c r="B44" s="1110" t="s">
        <v>4</v>
      </c>
      <c r="C44" s="3482" t="s">
        <v>3592</v>
      </c>
      <c r="D44" s="3505"/>
      <c r="E44" s="3505"/>
      <c r="F44" s="3505"/>
      <c r="G44" s="3505"/>
      <c r="H44" s="3505"/>
      <c r="I44" s="3505"/>
      <c r="J44" s="3483"/>
      <c r="K44" s="2623"/>
      <c r="L44" s="938"/>
    </row>
    <row r="45" spans="1:12" x14ac:dyDescent="0.25">
      <c r="A45" s="3460"/>
      <c r="B45" s="998" t="s">
        <v>186</v>
      </c>
      <c r="C45" s="659"/>
      <c r="D45" s="258"/>
      <c r="E45" s="659"/>
      <c r="F45" s="659"/>
      <c r="G45" s="659"/>
      <c r="H45" s="659">
        <v>5735</v>
      </c>
      <c r="I45" s="659">
        <v>93</v>
      </c>
      <c r="J45" s="659"/>
      <c r="K45" s="2471"/>
      <c r="L45" s="234" t="s">
        <v>2093</v>
      </c>
    </row>
    <row r="46" spans="1:12" ht="45" customHeight="1" x14ac:dyDescent="0.25">
      <c r="A46" s="22">
        <v>42848</v>
      </c>
      <c r="B46" s="11" t="s">
        <v>16</v>
      </c>
      <c r="C46" s="3473" t="s">
        <v>2165</v>
      </c>
      <c r="D46" s="3474"/>
      <c r="E46" s="3474"/>
      <c r="F46" s="3474"/>
      <c r="G46" s="3474"/>
      <c r="H46" s="3474"/>
      <c r="I46" s="3474"/>
      <c r="J46" s="3475"/>
      <c r="K46" s="2465"/>
      <c r="L46" s="234"/>
    </row>
    <row r="47" spans="1:12" ht="33.75" customHeight="1" x14ac:dyDescent="0.25">
      <c r="A47" s="22">
        <v>42850</v>
      </c>
      <c r="B47" s="1109" t="s">
        <v>33</v>
      </c>
      <c r="C47" s="3614" t="s">
        <v>2163</v>
      </c>
      <c r="D47" s="3733"/>
      <c r="E47" s="3733"/>
      <c r="F47" s="3733"/>
      <c r="G47" s="3733"/>
      <c r="H47" s="3733"/>
      <c r="I47" s="3733"/>
      <c r="J47" s="3615"/>
      <c r="K47" s="2563"/>
      <c r="L47" s="234"/>
    </row>
    <row r="48" spans="1:12" x14ac:dyDescent="0.25">
      <c r="A48" s="22">
        <v>42851</v>
      </c>
      <c r="B48" s="11" t="s">
        <v>14</v>
      </c>
      <c r="C48" s="3666" t="s">
        <v>85</v>
      </c>
      <c r="D48" s="3667"/>
      <c r="E48" s="3667"/>
      <c r="F48" s="3667"/>
      <c r="G48" s="3667"/>
      <c r="H48" s="3667"/>
      <c r="I48" s="3667"/>
      <c r="J48" s="3668"/>
      <c r="K48" s="2547"/>
      <c r="L48" s="234"/>
    </row>
    <row r="49" spans="1:12" x14ac:dyDescent="0.25">
      <c r="A49" s="22">
        <v>42863</v>
      </c>
      <c r="B49" s="1125" t="s">
        <v>12</v>
      </c>
      <c r="C49" s="659">
        <v>140</v>
      </c>
      <c r="D49" s="258">
        <f>+C49*(100-E49)/100</f>
        <v>84</v>
      </c>
      <c r="E49" s="659">
        <v>40</v>
      </c>
      <c r="F49" s="659"/>
      <c r="G49" s="659">
        <v>175</v>
      </c>
      <c r="H49" s="659"/>
      <c r="I49" s="659"/>
      <c r="J49" s="659"/>
      <c r="K49" s="2471"/>
      <c r="L49" s="234" t="s">
        <v>22</v>
      </c>
    </row>
    <row r="50" spans="1:12" ht="20.100000000000001" customHeight="1" x14ac:dyDescent="0.25">
      <c r="A50" s="59">
        <v>42867</v>
      </c>
      <c r="B50" s="60" t="s">
        <v>12</v>
      </c>
      <c r="C50" s="329">
        <v>110</v>
      </c>
      <c r="D50" s="330">
        <f>+C50*(100-E50)/100</f>
        <v>71.5</v>
      </c>
      <c r="E50" s="329">
        <v>35</v>
      </c>
      <c r="F50" s="329"/>
      <c r="G50" s="329">
        <v>110</v>
      </c>
      <c r="H50" s="329"/>
      <c r="I50" s="329"/>
      <c r="J50" s="329"/>
      <c r="K50" s="2566"/>
      <c r="L50" s="367" t="s">
        <v>22</v>
      </c>
    </row>
    <row r="51" spans="1:12" ht="20.100000000000001" customHeight="1" x14ac:dyDescent="0.25">
      <c r="A51" s="1206">
        <v>42923</v>
      </c>
      <c r="B51" s="1207" t="s">
        <v>14</v>
      </c>
      <c r="C51" s="3666" t="s">
        <v>1354</v>
      </c>
      <c r="D51" s="3667"/>
      <c r="E51" s="3667"/>
      <c r="F51" s="3667"/>
      <c r="G51" s="3667"/>
      <c r="H51" s="3667"/>
      <c r="I51" s="3667"/>
      <c r="J51" s="3668"/>
      <c r="K51" s="2547"/>
      <c r="L51" s="234"/>
    </row>
    <row r="52" spans="1:12" x14ac:dyDescent="0.25">
      <c r="A52" s="22">
        <v>42956</v>
      </c>
      <c r="B52" s="11" t="s">
        <v>186</v>
      </c>
      <c r="C52" s="659"/>
      <c r="D52" s="258"/>
      <c r="E52" s="659"/>
      <c r="F52" s="659"/>
      <c r="G52" s="659"/>
      <c r="H52" s="659">
        <v>5760</v>
      </c>
      <c r="I52" s="659">
        <v>100</v>
      </c>
      <c r="J52" s="659"/>
      <c r="K52" s="2471"/>
      <c r="L52" s="234" t="s">
        <v>2269</v>
      </c>
    </row>
    <row r="53" spans="1:12" ht="63" customHeight="1" x14ac:dyDescent="0.25">
      <c r="A53" s="22">
        <v>42965</v>
      </c>
      <c r="B53" s="11" t="s">
        <v>14</v>
      </c>
      <c r="C53" s="3473" t="s">
        <v>2282</v>
      </c>
      <c r="D53" s="3474"/>
      <c r="E53" s="3474"/>
      <c r="F53" s="3474"/>
      <c r="G53" s="3474"/>
      <c r="H53" s="3474"/>
      <c r="I53" s="3474"/>
      <c r="J53" s="3475"/>
      <c r="K53" s="2465"/>
      <c r="L53" s="358" t="s">
        <v>2281</v>
      </c>
    </row>
    <row r="54" spans="1:12" ht="54.75" customHeight="1" x14ac:dyDescent="0.25">
      <c r="A54" s="22">
        <v>42983</v>
      </c>
      <c r="B54" s="1244" t="s">
        <v>14</v>
      </c>
      <c r="C54" s="3614" t="s">
        <v>2287</v>
      </c>
      <c r="D54" s="3733"/>
      <c r="E54" s="3733"/>
      <c r="F54" s="3733"/>
      <c r="G54" s="3733"/>
      <c r="H54" s="3733"/>
      <c r="I54" s="3733"/>
      <c r="J54" s="3615"/>
      <c r="K54" s="2563"/>
      <c r="L54" s="234"/>
    </row>
    <row r="55" spans="1:12" ht="36.75" customHeight="1" x14ac:dyDescent="0.25">
      <c r="A55" s="22">
        <v>42993</v>
      </c>
      <c r="B55" s="11" t="s">
        <v>14</v>
      </c>
      <c r="C55" s="3614" t="s">
        <v>2300</v>
      </c>
      <c r="D55" s="3733"/>
      <c r="E55" s="3733"/>
      <c r="F55" s="3733"/>
      <c r="G55" s="3733"/>
      <c r="H55" s="3733"/>
      <c r="I55" s="3733"/>
      <c r="J55" s="3615"/>
      <c r="K55" s="2563"/>
      <c r="L55" s="234"/>
    </row>
    <row r="56" spans="1:12" ht="94.5" customHeight="1" x14ac:dyDescent="0.25">
      <c r="A56" s="1296">
        <v>43018</v>
      </c>
      <c r="B56" s="1297" t="s">
        <v>31</v>
      </c>
      <c r="C56" s="3745" t="s">
        <v>2314</v>
      </c>
      <c r="D56" s="3746"/>
      <c r="E56" s="3746"/>
      <c r="F56" s="3746"/>
      <c r="G56" s="3746"/>
      <c r="H56" s="3746"/>
      <c r="I56" s="3746"/>
      <c r="J56" s="3747"/>
      <c r="K56" s="2680" t="s">
        <v>3858</v>
      </c>
      <c r="L56" s="1298" t="s">
        <v>2318</v>
      </c>
    </row>
    <row r="57" spans="1:12" ht="20.100000000000001" customHeight="1" x14ac:dyDescent="0.25">
      <c r="A57" s="1294">
        <v>43029</v>
      </c>
      <c r="B57" s="1293" t="s">
        <v>12</v>
      </c>
      <c r="C57" s="256">
        <v>175</v>
      </c>
      <c r="D57" s="325">
        <f>+C57*(100-E57)/100</f>
        <v>8.75</v>
      </c>
      <c r="E57" s="256">
        <v>95</v>
      </c>
      <c r="F57" s="256"/>
      <c r="G57" s="256">
        <v>175</v>
      </c>
      <c r="H57" s="256"/>
      <c r="I57" s="256"/>
      <c r="J57" s="256"/>
      <c r="K57" s="2550"/>
      <c r="L57" s="359" t="s">
        <v>18</v>
      </c>
    </row>
    <row r="58" spans="1:12" ht="20.100000000000001" customHeight="1" x14ac:dyDescent="0.25">
      <c r="A58" s="22">
        <v>43053</v>
      </c>
      <c r="B58" s="11" t="s">
        <v>12</v>
      </c>
      <c r="C58" s="659">
        <v>150</v>
      </c>
      <c r="D58" s="258">
        <f>+C58*(100-E58)/100</f>
        <v>105</v>
      </c>
      <c r="E58" s="659">
        <v>30</v>
      </c>
      <c r="F58" s="659"/>
      <c r="G58" s="659">
        <v>135</v>
      </c>
      <c r="H58" s="659"/>
      <c r="I58" s="659"/>
      <c r="J58" s="659"/>
      <c r="K58" s="2471"/>
      <c r="L58" s="234" t="s">
        <v>2097</v>
      </c>
    </row>
    <row r="59" spans="1:12" ht="20.100000000000001" customHeight="1" thickBot="1" x14ac:dyDescent="0.3">
      <c r="A59" s="1432">
        <v>43088</v>
      </c>
      <c r="B59" s="1434" t="s">
        <v>12</v>
      </c>
      <c r="C59" s="332">
        <v>180</v>
      </c>
      <c r="D59" s="1435">
        <f>+C59*(100-E59)/100</f>
        <v>72</v>
      </c>
      <c r="E59" s="332">
        <v>60</v>
      </c>
      <c r="F59" s="332"/>
      <c r="G59" s="332">
        <v>175</v>
      </c>
      <c r="H59" s="332"/>
      <c r="I59" s="332"/>
      <c r="J59" s="332"/>
      <c r="K59" s="2696"/>
      <c r="L59" s="1436" t="s">
        <v>18</v>
      </c>
    </row>
    <row r="60" spans="1:12" ht="128.25" customHeight="1" thickTop="1" x14ac:dyDescent="0.25">
      <c r="A60" s="1424">
        <v>43118</v>
      </c>
      <c r="B60" s="1425" t="s">
        <v>31</v>
      </c>
      <c r="C60" s="3645" t="s">
        <v>2439</v>
      </c>
      <c r="D60" s="3646"/>
      <c r="E60" s="3646"/>
      <c r="F60" s="3646"/>
      <c r="G60" s="3646"/>
      <c r="H60" s="3646"/>
      <c r="I60" s="3646"/>
      <c r="J60" s="3647"/>
      <c r="K60" s="2808" t="s">
        <v>3859</v>
      </c>
      <c r="L60" s="1456" t="s">
        <v>2438</v>
      </c>
    </row>
    <row r="61" spans="1:12" ht="20.100000000000001" customHeight="1" x14ac:dyDescent="0.25">
      <c r="A61" s="22">
        <v>43133</v>
      </c>
      <c r="B61" s="11" t="s">
        <v>4</v>
      </c>
      <c r="C61" s="3666" t="s">
        <v>2448</v>
      </c>
      <c r="D61" s="3667"/>
      <c r="E61" s="3667"/>
      <c r="F61" s="3667"/>
      <c r="G61" s="3667"/>
      <c r="H61" s="3667"/>
      <c r="I61" s="3667"/>
      <c r="J61" s="3668"/>
      <c r="K61" s="2547"/>
      <c r="L61" s="234"/>
    </row>
    <row r="62" spans="1:12" x14ac:dyDescent="0.25">
      <c r="A62" s="1471">
        <v>43134</v>
      </c>
      <c r="B62" s="1472" t="s">
        <v>186</v>
      </c>
      <c r="C62" s="1473"/>
      <c r="D62" s="1470">
        <f>+C62*(100-E62)/100</f>
        <v>0</v>
      </c>
      <c r="E62" s="1473"/>
      <c r="F62" s="1473"/>
      <c r="G62" s="1473"/>
      <c r="H62" s="1473">
        <v>3830</v>
      </c>
      <c r="I62" s="1473">
        <v>100</v>
      </c>
      <c r="J62" s="1473"/>
      <c r="K62" s="2483"/>
      <c r="L62" s="13" t="s">
        <v>40</v>
      </c>
    </row>
    <row r="63" spans="1:12" ht="43.5" customHeight="1" x14ac:dyDescent="0.25">
      <c r="A63" s="1254">
        <v>43136</v>
      </c>
      <c r="B63" s="1255" t="s">
        <v>23</v>
      </c>
      <c r="C63" s="3583" t="s">
        <v>2474</v>
      </c>
      <c r="D63" s="3584"/>
      <c r="E63" s="3584"/>
      <c r="F63" s="3584"/>
      <c r="G63" s="3584"/>
      <c r="H63" s="3584"/>
      <c r="I63" s="3584"/>
      <c r="J63" s="3585"/>
      <c r="K63" s="2517" t="s">
        <v>3860</v>
      </c>
      <c r="L63" s="1256" t="s">
        <v>2482</v>
      </c>
    </row>
    <row r="64" spans="1:12" ht="20.100000000000001" customHeight="1" x14ac:dyDescent="0.25">
      <c r="A64" s="22">
        <v>43143</v>
      </c>
      <c r="B64" s="11" t="s">
        <v>12</v>
      </c>
      <c r="C64" s="659">
        <v>165</v>
      </c>
      <c r="D64" s="258">
        <f>+C64*(100-E64)/100</f>
        <v>4.95</v>
      </c>
      <c r="E64" s="659">
        <v>97</v>
      </c>
      <c r="F64" s="659"/>
      <c r="G64" s="659">
        <v>120</v>
      </c>
      <c r="H64" s="659"/>
      <c r="I64" s="659"/>
      <c r="J64" s="659"/>
      <c r="K64" s="2471"/>
      <c r="L64" s="234" t="s">
        <v>1623</v>
      </c>
    </row>
    <row r="65" spans="1:12" x14ac:dyDescent="0.25">
      <c r="A65" s="22">
        <v>43145</v>
      </c>
      <c r="B65" s="11" t="s">
        <v>186</v>
      </c>
      <c r="C65" s="659"/>
      <c r="D65" s="258"/>
      <c r="E65" s="659"/>
      <c r="F65" s="659"/>
      <c r="G65" s="659"/>
      <c r="H65" s="659"/>
      <c r="I65" s="659"/>
      <c r="J65" s="659">
        <v>2900</v>
      </c>
      <c r="K65" s="2471"/>
      <c r="L65" s="234" t="s">
        <v>415</v>
      </c>
    </row>
    <row r="66" spans="1:12" x14ac:dyDescent="0.25">
      <c r="A66" s="1496">
        <v>43154</v>
      </c>
      <c r="B66" s="1497" t="s">
        <v>4</v>
      </c>
      <c r="C66" s="3482" t="s">
        <v>2481</v>
      </c>
      <c r="D66" s="3505"/>
      <c r="E66" s="3505"/>
      <c r="F66" s="3505"/>
      <c r="G66" s="3505"/>
      <c r="H66" s="3505"/>
      <c r="I66" s="3505"/>
      <c r="J66" s="3483"/>
      <c r="K66" s="2485"/>
      <c r="L66" s="234"/>
    </row>
    <row r="67" spans="1:12" ht="95.25" customHeight="1" x14ac:dyDescent="0.25">
      <c r="A67" s="1254">
        <v>43159</v>
      </c>
      <c r="B67" s="1255" t="s">
        <v>23</v>
      </c>
      <c r="C67" s="3583" t="s">
        <v>2486</v>
      </c>
      <c r="D67" s="3817"/>
      <c r="E67" s="3817"/>
      <c r="F67" s="3817"/>
      <c r="G67" s="3817"/>
      <c r="H67" s="3817"/>
      <c r="I67" s="3817"/>
      <c r="J67" s="4030"/>
      <c r="K67" s="2809" t="s">
        <v>3861</v>
      </c>
      <c r="L67" s="1309" t="s">
        <v>2494</v>
      </c>
    </row>
    <row r="68" spans="1:12" ht="24" customHeight="1" x14ac:dyDescent="0.25">
      <c r="A68" s="3459">
        <v>43163</v>
      </c>
      <c r="B68" s="1507"/>
      <c r="C68" s="1508"/>
      <c r="D68" s="258"/>
      <c r="E68" s="1508"/>
      <c r="F68" s="1508"/>
      <c r="G68" s="1508"/>
      <c r="H68" s="1508"/>
      <c r="I68" s="1508"/>
      <c r="J68" s="1508">
        <v>4000</v>
      </c>
      <c r="K68" s="2471"/>
      <c r="L68" s="234" t="s">
        <v>415</v>
      </c>
    </row>
    <row r="69" spans="1:12" ht="21" customHeight="1" x14ac:dyDescent="0.25">
      <c r="A69" s="3460"/>
      <c r="B69" s="11" t="s">
        <v>14</v>
      </c>
      <c r="C69" s="3614" t="s">
        <v>2495</v>
      </c>
      <c r="D69" s="3733"/>
      <c r="E69" s="3733"/>
      <c r="F69" s="3733"/>
      <c r="G69" s="3733"/>
      <c r="H69" s="3733"/>
      <c r="I69" s="3733"/>
      <c r="J69" s="3615"/>
      <c r="K69" s="2563"/>
      <c r="L69" s="234"/>
    </row>
    <row r="70" spans="1:12" ht="20.100000000000001" customHeight="1" x14ac:dyDescent="0.25">
      <c r="A70" s="1506">
        <v>43169</v>
      </c>
      <c r="B70" s="11" t="s">
        <v>186</v>
      </c>
      <c r="C70" s="659"/>
      <c r="D70" s="258"/>
      <c r="E70" s="659"/>
      <c r="F70" s="659"/>
      <c r="G70" s="659"/>
      <c r="H70" s="659"/>
      <c r="I70" s="659"/>
      <c r="J70" s="659"/>
      <c r="K70" s="2471"/>
      <c r="L70" s="234" t="s">
        <v>2504</v>
      </c>
    </row>
    <row r="71" spans="1:12" ht="22.5" customHeight="1" x14ac:dyDescent="0.25">
      <c r="A71" s="22">
        <v>43171</v>
      </c>
      <c r="B71" s="11" t="s">
        <v>14</v>
      </c>
      <c r="C71" s="3473" t="s">
        <v>2517</v>
      </c>
      <c r="D71" s="3474"/>
      <c r="E71" s="3474"/>
      <c r="F71" s="3474"/>
      <c r="G71" s="3474"/>
      <c r="H71" s="3474"/>
      <c r="I71" s="3474"/>
      <c r="J71" s="3475"/>
      <c r="K71" s="2465"/>
      <c r="L71" s="234"/>
    </row>
    <row r="72" spans="1:12" x14ac:dyDescent="0.25">
      <c r="A72" s="22">
        <v>43173</v>
      </c>
      <c r="B72" s="11" t="s">
        <v>186</v>
      </c>
      <c r="C72" s="659"/>
      <c r="D72" s="258"/>
      <c r="E72" s="659"/>
      <c r="F72" s="659"/>
      <c r="G72" s="659"/>
      <c r="H72" s="659">
        <v>5400</v>
      </c>
      <c r="I72" s="659">
        <v>100</v>
      </c>
      <c r="J72" s="659"/>
      <c r="K72" s="2471"/>
      <c r="L72" s="234" t="s">
        <v>40</v>
      </c>
    </row>
    <row r="73" spans="1:12" x14ac:dyDescent="0.25">
      <c r="A73" s="22">
        <v>43178</v>
      </c>
      <c r="B73" s="11" t="s">
        <v>14</v>
      </c>
      <c r="C73" s="3666" t="s">
        <v>2533</v>
      </c>
      <c r="D73" s="3667"/>
      <c r="E73" s="3667"/>
      <c r="F73" s="3667"/>
      <c r="G73" s="3667"/>
      <c r="H73" s="3667"/>
      <c r="I73" s="3667"/>
      <c r="J73" s="3668"/>
      <c r="K73" s="2547"/>
      <c r="L73" s="234"/>
    </row>
    <row r="74" spans="1:12" ht="20.100000000000001" customHeight="1" x14ac:dyDescent="0.25">
      <c r="A74" s="1529">
        <v>43184</v>
      </c>
      <c r="B74" s="1528" t="s">
        <v>12</v>
      </c>
      <c r="C74" s="256">
        <v>30</v>
      </c>
      <c r="D74" s="325">
        <f>+C74*(100-E74)/100</f>
        <v>7.5</v>
      </c>
      <c r="E74" s="256">
        <v>75</v>
      </c>
      <c r="F74" s="256"/>
      <c r="G74" s="256"/>
      <c r="H74" s="256"/>
      <c r="I74" s="256"/>
      <c r="J74" s="256"/>
      <c r="K74" s="2550"/>
      <c r="L74" s="359"/>
    </row>
    <row r="75" spans="1:12" ht="20.100000000000001" customHeight="1" x14ac:dyDescent="0.25">
      <c r="A75" s="22">
        <v>43185</v>
      </c>
      <c r="B75" s="11" t="s">
        <v>186</v>
      </c>
      <c r="C75" s="659"/>
      <c r="D75" s="258"/>
      <c r="E75" s="659"/>
      <c r="F75" s="659"/>
      <c r="G75" s="659"/>
      <c r="H75" s="3482" t="s">
        <v>516</v>
      </c>
      <c r="I75" s="3483"/>
      <c r="J75" s="659"/>
      <c r="K75" s="2471"/>
      <c r="L75" s="234" t="s">
        <v>40</v>
      </c>
    </row>
    <row r="76" spans="1:12" ht="20.100000000000001" customHeight="1" x14ac:dyDescent="0.25">
      <c r="A76" s="59">
        <v>43191</v>
      </c>
      <c r="B76" s="60" t="s">
        <v>12</v>
      </c>
      <c r="C76" s="329">
        <v>95</v>
      </c>
      <c r="D76" s="330">
        <f>+C76*(100-E76)/100</f>
        <v>19.95</v>
      </c>
      <c r="E76" s="329">
        <v>79</v>
      </c>
      <c r="F76" s="329"/>
      <c r="G76" s="329">
        <v>130</v>
      </c>
      <c r="H76" s="329"/>
      <c r="I76" s="329"/>
      <c r="J76" s="329"/>
      <c r="K76" s="2566"/>
      <c r="L76" s="367" t="s">
        <v>2549</v>
      </c>
    </row>
    <row r="77" spans="1:12" ht="20.100000000000001" customHeight="1" x14ac:dyDescent="0.25">
      <c r="A77" s="22">
        <v>43192</v>
      </c>
      <c r="B77" s="11" t="s">
        <v>14</v>
      </c>
      <c r="C77" s="3666" t="s">
        <v>2554</v>
      </c>
      <c r="D77" s="3667"/>
      <c r="E77" s="3667"/>
      <c r="F77" s="3667"/>
      <c r="G77" s="3667"/>
      <c r="H77" s="3667"/>
      <c r="I77" s="3667"/>
      <c r="J77" s="3668"/>
      <c r="K77" s="2547"/>
      <c r="L77" s="234"/>
    </row>
    <row r="78" spans="1:12" x14ac:dyDescent="0.25">
      <c r="A78" s="22">
        <v>43256</v>
      </c>
      <c r="B78" s="11" t="s">
        <v>16</v>
      </c>
      <c r="C78" s="3666" t="s">
        <v>2608</v>
      </c>
      <c r="D78" s="3667"/>
      <c r="E78" s="3667"/>
      <c r="F78" s="3667"/>
      <c r="G78" s="3667"/>
      <c r="H78" s="3667"/>
      <c r="I78" s="3667"/>
      <c r="J78" s="3668"/>
      <c r="K78" s="2547"/>
      <c r="L78" s="234"/>
    </row>
    <row r="79" spans="1:12" x14ac:dyDescent="0.25">
      <c r="A79" s="22">
        <v>43297</v>
      </c>
      <c r="B79" s="11" t="s">
        <v>14</v>
      </c>
      <c r="C79" s="3482" t="s">
        <v>2662</v>
      </c>
      <c r="D79" s="3505"/>
      <c r="E79" s="3505"/>
      <c r="F79" s="3505"/>
      <c r="G79" s="3505"/>
      <c r="H79" s="3505"/>
      <c r="I79" s="3505"/>
      <c r="J79" s="3483"/>
      <c r="K79" s="2485"/>
      <c r="L79" s="234"/>
    </row>
    <row r="80" spans="1:12" x14ac:dyDescent="0.25">
      <c r="A80" s="1634">
        <v>43300</v>
      </c>
      <c r="B80" s="1635" t="s">
        <v>186</v>
      </c>
      <c r="C80" s="659"/>
      <c r="D80" s="258"/>
      <c r="E80" s="659"/>
      <c r="F80" s="659"/>
      <c r="G80" s="659"/>
      <c r="H80" s="659">
        <v>5190</v>
      </c>
      <c r="I80" s="659">
        <v>100</v>
      </c>
      <c r="J80" s="659"/>
      <c r="K80" s="2471"/>
      <c r="L80" s="234"/>
    </row>
    <row r="81" spans="1:12" ht="20.100000000000001" customHeight="1" x14ac:dyDescent="0.25">
      <c r="A81" s="22">
        <v>43321</v>
      </c>
      <c r="B81" s="11" t="s">
        <v>12</v>
      </c>
      <c r="C81" s="659">
        <v>55</v>
      </c>
      <c r="D81" s="258">
        <f>+C81*(100-E81)/100</f>
        <v>11.55</v>
      </c>
      <c r="E81" s="659">
        <v>79</v>
      </c>
      <c r="F81" s="659"/>
      <c r="G81" s="659">
        <v>110</v>
      </c>
      <c r="H81" s="659"/>
      <c r="I81" s="659"/>
      <c r="J81" s="659"/>
      <c r="K81" s="2471"/>
      <c r="L81" s="234" t="s">
        <v>2699</v>
      </c>
    </row>
    <row r="82" spans="1:12" x14ac:dyDescent="0.25">
      <c r="A82" s="22">
        <v>43322</v>
      </c>
      <c r="B82" s="11" t="s">
        <v>186</v>
      </c>
      <c r="C82" s="659"/>
      <c r="D82" s="258"/>
      <c r="E82" s="659"/>
      <c r="F82" s="659"/>
      <c r="G82" s="659"/>
      <c r="H82" s="659">
        <v>5810</v>
      </c>
      <c r="I82" s="659">
        <v>100</v>
      </c>
      <c r="J82" s="659"/>
      <c r="K82" s="2471"/>
      <c r="L82" s="234"/>
    </row>
    <row r="83" spans="1:12" x14ac:dyDescent="0.25">
      <c r="A83" s="22">
        <v>43317</v>
      </c>
      <c r="B83" s="11" t="s">
        <v>14</v>
      </c>
      <c r="C83" s="3482" t="s">
        <v>2711</v>
      </c>
      <c r="D83" s="3505"/>
      <c r="E83" s="3505"/>
      <c r="F83" s="3505"/>
      <c r="G83" s="3505"/>
      <c r="H83" s="3505"/>
      <c r="I83" s="3505"/>
      <c r="J83" s="3483"/>
      <c r="K83" s="2485"/>
      <c r="L83" s="234"/>
    </row>
    <row r="84" spans="1:12" ht="16.5" thickBot="1" x14ac:dyDescent="0.3">
      <c r="A84" s="33">
        <v>43375</v>
      </c>
      <c r="B84" s="34" t="s">
        <v>96</v>
      </c>
      <c r="C84" s="4033" t="s">
        <v>2576</v>
      </c>
      <c r="D84" s="4034"/>
      <c r="E84" s="4034"/>
      <c r="F84" s="4034"/>
      <c r="G84" s="4034"/>
      <c r="H84" s="4034"/>
      <c r="I84" s="4034"/>
      <c r="J84" s="4035"/>
      <c r="K84" s="2628"/>
      <c r="L84" s="939"/>
    </row>
    <row r="85" spans="1:12" ht="20.100000000000001" customHeight="1" thickTop="1" x14ac:dyDescent="0.25">
      <c r="A85" s="1864">
        <v>43644</v>
      </c>
      <c r="B85" s="1879" t="s">
        <v>14</v>
      </c>
      <c r="C85" s="3703" t="s">
        <v>3092</v>
      </c>
      <c r="D85" s="3704"/>
      <c r="E85" s="3704"/>
      <c r="F85" s="3704"/>
      <c r="G85" s="3704"/>
      <c r="H85" s="3704"/>
      <c r="I85" s="3704"/>
      <c r="J85" s="3705"/>
      <c r="K85" s="2623"/>
      <c r="L85" s="938"/>
    </row>
    <row r="86" spans="1:12" ht="20.100000000000001" customHeight="1" x14ac:dyDescent="0.25">
      <c r="A86" s="22">
        <v>44076</v>
      </c>
      <c r="B86" s="11" t="s">
        <v>186</v>
      </c>
      <c r="C86" s="659"/>
      <c r="D86" s="258" t="s">
        <v>301</v>
      </c>
      <c r="E86" s="659"/>
      <c r="F86" s="659"/>
      <c r="G86" s="659"/>
      <c r="H86" s="659"/>
      <c r="I86" s="659"/>
      <c r="J86" s="659">
        <v>885</v>
      </c>
      <c r="K86" s="2471"/>
      <c r="L86" s="234" t="s">
        <v>415</v>
      </c>
    </row>
    <row r="87" spans="1:12" x14ac:dyDescent="0.25">
      <c r="A87" s="22"/>
      <c r="B87" s="11"/>
      <c r="C87" s="659"/>
      <c r="D87" s="258">
        <f>+C87*(100-E87)/100</f>
        <v>0</v>
      </c>
      <c r="E87" s="659"/>
      <c r="F87" s="659"/>
      <c r="G87" s="659"/>
      <c r="H87" s="659"/>
      <c r="I87" s="659"/>
      <c r="J87" s="659"/>
      <c r="K87" s="2471"/>
      <c r="L87" s="234"/>
    </row>
    <row r="88" spans="1:12" x14ac:dyDescent="0.25">
      <c r="A88" s="22"/>
      <c r="B88" s="11"/>
      <c r="C88" s="659"/>
      <c r="D88" s="258">
        <f>+C88*(100-E88)/100</f>
        <v>0</v>
      </c>
      <c r="E88" s="659"/>
      <c r="F88" s="659"/>
      <c r="G88" s="659"/>
      <c r="H88" s="659"/>
      <c r="I88" s="659"/>
      <c r="J88" s="659"/>
      <c r="K88" s="2471"/>
      <c r="L88" s="234"/>
    </row>
    <row r="89" spans="1:12" x14ac:dyDescent="0.25">
      <c r="A89" s="22"/>
      <c r="B89" s="11"/>
      <c r="C89" s="659"/>
      <c r="D89" s="659"/>
      <c r="E89" s="659"/>
      <c r="F89" s="659"/>
      <c r="G89" s="659"/>
      <c r="H89" s="659"/>
      <c r="I89" s="659"/>
      <c r="J89" s="659"/>
      <c r="K89" s="2471"/>
      <c r="L89" s="234"/>
    </row>
    <row r="90" spans="1:12" x14ac:dyDescent="0.25">
      <c r="A90" s="22"/>
      <c r="B90" s="11"/>
      <c r="C90" s="659"/>
      <c r="D90" s="659"/>
      <c r="E90" s="659"/>
      <c r="F90" s="659"/>
      <c r="G90" s="659"/>
      <c r="H90" s="659"/>
      <c r="I90" s="659"/>
      <c r="J90" s="659"/>
      <c r="K90" s="2471"/>
      <c r="L90" s="234"/>
    </row>
    <row r="91" spans="1:12" x14ac:dyDescent="0.25">
      <c r="A91" s="22"/>
      <c r="B91" s="11"/>
      <c r="C91" s="659"/>
      <c r="D91" s="659"/>
      <c r="E91" s="659"/>
      <c r="F91" s="659"/>
      <c r="G91" s="659"/>
      <c r="H91" s="659"/>
      <c r="I91" s="659"/>
      <c r="J91" s="659"/>
      <c r="K91" s="2471"/>
      <c r="L91" s="234"/>
    </row>
    <row r="92" spans="1:12" x14ac:dyDescent="0.25">
      <c r="A92" s="22"/>
      <c r="B92" s="11"/>
      <c r="C92" s="659"/>
      <c r="D92" s="659"/>
      <c r="E92" s="659"/>
      <c r="F92" s="659"/>
      <c r="G92" s="659"/>
      <c r="H92" s="659"/>
      <c r="I92" s="659"/>
      <c r="J92" s="659"/>
      <c r="K92" s="2471"/>
      <c r="L92" s="234"/>
    </row>
    <row r="93" spans="1:12" ht="20.100000000000001" customHeight="1" x14ac:dyDescent="0.25">
      <c r="A93" s="22"/>
      <c r="B93" s="11"/>
      <c r="C93" s="659"/>
      <c r="D93" s="659"/>
      <c r="E93" s="659"/>
      <c r="F93" s="659"/>
      <c r="G93" s="659"/>
      <c r="H93" s="659"/>
      <c r="I93" s="659"/>
      <c r="J93" s="659"/>
      <c r="K93" s="2471"/>
      <c r="L93" s="234"/>
    </row>
    <row r="94" spans="1:12" ht="20.100000000000001" customHeight="1" x14ac:dyDescent="0.25">
      <c r="A94" s="22"/>
      <c r="B94" s="11"/>
      <c r="C94" s="659"/>
      <c r="D94" s="659"/>
      <c r="E94" s="659"/>
      <c r="F94" s="659"/>
      <c r="G94" s="659"/>
      <c r="H94" s="659"/>
      <c r="I94" s="659"/>
      <c r="J94" s="659"/>
      <c r="K94" s="2471"/>
      <c r="L94" s="234"/>
    </row>
    <row r="95" spans="1:12" ht="20.100000000000001" customHeight="1" x14ac:dyDescent="0.25">
      <c r="A95" s="22"/>
      <c r="B95" s="11"/>
      <c r="C95" s="659"/>
      <c r="D95" s="659"/>
      <c r="E95" s="659"/>
      <c r="F95" s="659"/>
      <c r="G95" s="659"/>
      <c r="H95" s="659"/>
      <c r="I95" s="659"/>
      <c r="J95" s="659"/>
      <c r="K95" s="2471"/>
      <c r="L95" s="234"/>
    </row>
    <row r="96" spans="1:12" ht="20.100000000000001" customHeight="1" x14ac:dyDescent="0.25">
      <c r="A96" s="22"/>
      <c r="B96" s="11"/>
      <c r="C96" s="659"/>
      <c r="D96" s="659"/>
      <c r="E96" s="659"/>
      <c r="F96" s="659"/>
      <c r="G96" s="659"/>
      <c r="H96" s="659"/>
      <c r="I96" s="659"/>
      <c r="J96" s="659"/>
      <c r="K96" s="2471"/>
      <c r="L96" s="234"/>
    </row>
    <row r="97" spans="1:12" x14ac:dyDescent="0.25">
      <c r="A97" s="22"/>
      <c r="B97" s="11"/>
      <c r="C97" s="659"/>
      <c r="D97" s="659"/>
      <c r="E97" s="659"/>
      <c r="F97" s="659"/>
      <c r="G97" s="659"/>
      <c r="H97" s="659"/>
      <c r="I97" s="659"/>
      <c r="J97" s="659"/>
      <c r="K97" s="2471"/>
      <c r="L97" s="234"/>
    </row>
    <row r="98" spans="1:12" ht="20.100000000000001" customHeight="1" x14ac:dyDescent="0.25">
      <c r="A98" s="22"/>
      <c r="B98" s="11"/>
      <c r="C98" s="659"/>
      <c r="D98" s="659"/>
      <c r="E98" s="659"/>
      <c r="F98" s="659"/>
      <c r="G98" s="659"/>
      <c r="H98" s="659"/>
      <c r="I98" s="659"/>
      <c r="J98" s="659"/>
      <c r="K98" s="2471"/>
      <c r="L98" s="234"/>
    </row>
    <row r="99" spans="1:12" ht="20.100000000000001" customHeight="1" x14ac:dyDescent="0.25">
      <c r="A99" s="22"/>
      <c r="B99" s="11"/>
      <c r="C99" s="659"/>
      <c r="D99" s="659"/>
      <c r="E99" s="659"/>
      <c r="F99" s="659"/>
      <c r="G99" s="659"/>
      <c r="H99" s="659"/>
      <c r="I99" s="659"/>
      <c r="J99" s="659"/>
      <c r="K99" s="2471"/>
      <c r="L99" s="234"/>
    </row>
    <row r="100" spans="1:12" ht="20.100000000000001" customHeight="1" x14ac:dyDescent="0.25">
      <c r="A100" s="22"/>
      <c r="B100" s="11"/>
      <c r="C100" s="659"/>
      <c r="D100" s="659"/>
      <c r="E100" s="659"/>
      <c r="F100" s="659"/>
      <c r="G100" s="659"/>
      <c r="H100" s="659"/>
      <c r="I100" s="659"/>
      <c r="J100" s="659"/>
      <c r="K100" s="2471"/>
      <c r="L100" s="234"/>
    </row>
    <row r="101" spans="1:12" ht="20.100000000000001" customHeight="1" x14ac:dyDescent="0.25">
      <c r="A101" s="22"/>
      <c r="B101" s="11"/>
      <c r="C101" s="659"/>
      <c r="D101" s="659"/>
      <c r="E101" s="659"/>
      <c r="F101" s="659"/>
      <c r="G101" s="659"/>
      <c r="H101" s="659"/>
      <c r="I101" s="659"/>
      <c r="J101" s="659"/>
      <c r="K101" s="2471"/>
      <c r="L101" s="234"/>
    </row>
    <row r="102" spans="1:12" ht="20.100000000000001" customHeight="1" x14ac:dyDescent="0.25">
      <c r="A102" s="22"/>
      <c r="B102" s="11"/>
      <c r="C102" s="659"/>
      <c r="D102" s="659"/>
      <c r="E102" s="659"/>
      <c r="F102" s="659"/>
      <c r="G102" s="659"/>
      <c r="H102" s="659"/>
      <c r="I102" s="659"/>
      <c r="J102" s="659"/>
      <c r="K102" s="2471"/>
      <c r="L102" s="234"/>
    </row>
    <row r="103" spans="1:12" ht="20.100000000000001" customHeight="1" x14ac:dyDescent="0.25">
      <c r="A103" s="22"/>
      <c r="B103" s="11"/>
      <c r="C103" s="659"/>
      <c r="D103" s="659"/>
      <c r="E103" s="659"/>
      <c r="F103" s="659"/>
      <c r="G103" s="659"/>
      <c r="H103" s="659"/>
      <c r="I103" s="659"/>
      <c r="J103" s="659"/>
      <c r="K103" s="2471"/>
      <c r="L103" s="234"/>
    </row>
    <row r="104" spans="1:12" ht="20.100000000000001" customHeight="1" x14ac:dyDescent="0.25">
      <c r="A104" s="22"/>
      <c r="B104" s="11"/>
      <c r="C104" s="659"/>
      <c r="D104" s="659"/>
      <c r="E104" s="659"/>
      <c r="F104" s="659"/>
      <c r="G104" s="659"/>
      <c r="H104" s="659"/>
      <c r="I104" s="659"/>
      <c r="J104" s="659"/>
      <c r="K104" s="2471"/>
      <c r="L104" s="234"/>
    </row>
    <row r="105" spans="1:12" ht="20.100000000000001" customHeight="1" x14ac:dyDescent="0.25">
      <c r="A105" s="22"/>
      <c r="B105" s="11"/>
      <c r="C105" s="659"/>
      <c r="D105" s="659"/>
      <c r="E105" s="659"/>
      <c r="F105" s="659"/>
      <c r="G105" s="659"/>
      <c r="H105" s="659"/>
      <c r="I105" s="659"/>
      <c r="J105" s="659"/>
      <c r="K105" s="2471"/>
      <c r="L105" s="234"/>
    </row>
    <row r="106" spans="1:12" x14ac:dyDescent="0.25">
      <c r="A106" s="22"/>
      <c r="B106" s="11"/>
      <c r="C106" s="659"/>
      <c r="D106" s="659"/>
      <c r="E106" s="659"/>
      <c r="F106" s="659"/>
      <c r="G106" s="659"/>
      <c r="H106" s="659"/>
      <c r="I106" s="659"/>
      <c r="J106" s="659"/>
      <c r="K106" s="2471"/>
      <c r="L106" s="234"/>
    </row>
    <row r="107" spans="1:12" ht="20.100000000000001" customHeight="1" x14ac:dyDescent="0.25">
      <c r="A107" s="22"/>
      <c r="B107" s="11"/>
      <c r="C107" s="659"/>
      <c r="D107" s="659"/>
      <c r="E107" s="659"/>
      <c r="F107" s="659"/>
      <c r="G107" s="659"/>
      <c r="H107" s="659"/>
      <c r="I107" s="659"/>
      <c r="J107" s="659"/>
      <c r="K107" s="2471"/>
      <c r="L107" s="234"/>
    </row>
    <row r="108" spans="1:12" x14ac:dyDescent="0.25">
      <c r="A108" s="22"/>
      <c r="B108" s="11"/>
      <c r="C108" s="659"/>
      <c r="D108" s="659"/>
      <c r="E108" s="659"/>
      <c r="F108" s="659"/>
      <c r="G108" s="659"/>
      <c r="H108" s="659"/>
      <c r="I108" s="659"/>
      <c r="J108" s="659"/>
      <c r="K108" s="2471"/>
      <c r="L108" s="234"/>
    </row>
    <row r="109" spans="1:12" x14ac:dyDescent="0.25">
      <c r="A109" s="22"/>
      <c r="B109" s="11"/>
      <c r="C109" s="659"/>
      <c r="D109" s="659"/>
      <c r="E109" s="659"/>
      <c r="F109" s="659"/>
      <c r="G109" s="659"/>
      <c r="H109" s="659"/>
      <c r="I109" s="659"/>
      <c r="J109" s="659"/>
      <c r="K109" s="2471"/>
      <c r="L109" s="234"/>
    </row>
    <row r="110" spans="1:12" x14ac:dyDescent="0.25">
      <c r="A110" s="22"/>
      <c r="C110" s="659"/>
      <c r="D110" s="659"/>
      <c r="E110" s="659"/>
      <c r="F110" s="659"/>
      <c r="G110" s="659"/>
      <c r="H110" s="659"/>
      <c r="I110" s="659"/>
      <c r="J110" s="659"/>
      <c r="K110" s="2471"/>
      <c r="L110" s="234"/>
    </row>
    <row r="111" spans="1:12" x14ac:dyDescent="0.25">
      <c r="A111" s="22"/>
      <c r="C111" s="659"/>
      <c r="D111" s="659"/>
      <c r="E111" s="659"/>
      <c r="F111" s="659"/>
      <c r="G111" s="659"/>
      <c r="H111" s="659"/>
      <c r="I111" s="659"/>
      <c r="J111" s="659"/>
      <c r="K111" s="2471"/>
      <c r="L111" s="234"/>
    </row>
    <row r="112" spans="1:12" x14ac:dyDescent="0.25">
      <c r="A112" s="22"/>
      <c r="C112" s="659"/>
      <c r="D112" s="659"/>
      <c r="E112" s="659"/>
      <c r="F112" s="659"/>
      <c r="G112" s="659"/>
      <c r="H112" s="659"/>
      <c r="I112" s="659"/>
      <c r="J112" s="659"/>
      <c r="K112" s="2471"/>
      <c r="L112" s="234"/>
    </row>
    <row r="113" spans="1:12" x14ac:dyDescent="0.25">
      <c r="A113" s="22"/>
      <c r="C113" s="659"/>
      <c r="D113" s="659"/>
      <c r="E113" s="659"/>
      <c r="F113" s="659"/>
      <c r="G113" s="659"/>
      <c r="H113" s="659"/>
      <c r="I113" s="659"/>
      <c r="J113" s="659"/>
      <c r="K113" s="2471"/>
      <c r="L113" s="234"/>
    </row>
    <row r="114" spans="1:12" x14ac:dyDescent="0.25">
      <c r="A114" s="22"/>
      <c r="C114" s="659"/>
      <c r="D114" s="659"/>
      <c r="E114" s="659"/>
      <c r="F114" s="659"/>
      <c r="G114" s="659"/>
      <c r="H114" s="659"/>
      <c r="I114" s="659"/>
      <c r="J114" s="659"/>
      <c r="K114" s="2471"/>
      <c r="L114" s="234"/>
    </row>
    <row r="115" spans="1:12" x14ac:dyDescent="0.25">
      <c r="A115" s="22"/>
      <c r="C115" s="659"/>
      <c r="D115" s="659"/>
      <c r="E115" s="659"/>
      <c r="F115" s="659"/>
      <c r="G115" s="659"/>
      <c r="H115" s="659"/>
      <c r="I115" s="659"/>
      <c r="J115" s="659"/>
      <c r="K115" s="2471"/>
      <c r="L115" s="234"/>
    </row>
    <row r="116" spans="1:12" x14ac:dyDescent="0.25">
      <c r="A116" s="22"/>
      <c r="C116" s="659"/>
      <c r="D116" s="659"/>
      <c r="E116" s="659"/>
      <c r="F116" s="659"/>
      <c r="G116" s="659"/>
      <c r="H116" s="659"/>
      <c r="I116" s="659"/>
      <c r="J116" s="659"/>
      <c r="K116" s="2471"/>
      <c r="L116" s="234"/>
    </row>
    <row r="117" spans="1:12" x14ac:dyDescent="0.25">
      <c r="A117" s="22"/>
      <c r="C117" s="659"/>
      <c r="D117" s="659"/>
      <c r="E117" s="659"/>
      <c r="F117" s="659"/>
      <c r="G117" s="659"/>
      <c r="H117" s="659"/>
      <c r="I117" s="659"/>
      <c r="J117" s="659"/>
      <c r="K117" s="2471"/>
      <c r="L117" s="234"/>
    </row>
    <row r="118" spans="1:12" x14ac:dyDescent="0.25">
      <c r="A118" s="22"/>
      <c r="C118" s="659"/>
      <c r="D118" s="659"/>
      <c r="E118" s="659"/>
      <c r="F118" s="659"/>
      <c r="G118" s="659"/>
      <c r="H118" s="659"/>
      <c r="I118" s="659"/>
      <c r="J118" s="659"/>
      <c r="K118" s="2471"/>
      <c r="L118" s="234"/>
    </row>
    <row r="119" spans="1:12" x14ac:dyDescent="0.25">
      <c r="A119" s="22"/>
      <c r="C119" s="659"/>
      <c r="D119" s="659"/>
      <c r="E119" s="659"/>
      <c r="F119" s="659"/>
      <c r="G119" s="659"/>
      <c r="H119" s="659"/>
      <c r="I119" s="659"/>
      <c r="J119" s="659"/>
      <c r="K119" s="2471"/>
      <c r="L119" s="234"/>
    </row>
    <row r="120" spans="1:12" x14ac:dyDescent="0.25">
      <c r="A120" s="22"/>
      <c r="C120" s="659"/>
      <c r="D120" s="659"/>
      <c r="E120" s="659"/>
      <c r="F120" s="659"/>
      <c r="G120" s="659"/>
      <c r="H120" s="659"/>
      <c r="I120" s="659"/>
      <c r="J120" s="659"/>
      <c r="K120" s="2471"/>
      <c r="L120" s="234"/>
    </row>
    <row r="121" spans="1:12" x14ac:dyDescent="0.25">
      <c r="A121" s="22"/>
      <c r="C121" s="659"/>
      <c r="D121" s="659"/>
      <c r="E121" s="659"/>
      <c r="F121" s="659"/>
      <c r="G121" s="659"/>
      <c r="H121" s="659"/>
      <c r="I121" s="659"/>
      <c r="J121" s="659"/>
      <c r="K121" s="2471"/>
      <c r="L121" s="234"/>
    </row>
    <row r="122" spans="1:12" x14ac:dyDescent="0.25">
      <c r="A122" s="22"/>
      <c r="C122" s="659"/>
      <c r="D122" s="659"/>
      <c r="E122" s="659"/>
      <c r="F122" s="659"/>
      <c r="G122" s="659"/>
      <c r="H122" s="659"/>
      <c r="I122" s="659"/>
      <c r="J122" s="659"/>
      <c r="K122" s="2471"/>
      <c r="L122" s="234"/>
    </row>
    <row r="123" spans="1:12" x14ac:dyDescent="0.25">
      <c r="A123" s="22"/>
      <c r="C123" s="659"/>
      <c r="D123" s="659"/>
      <c r="E123" s="659"/>
      <c r="F123" s="659"/>
      <c r="G123" s="659"/>
      <c r="H123" s="659"/>
      <c r="I123" s="659"/>
      <c r="J123" s="659"/>
      <c r="K123" s="2471"/>
      <c r="L123" s="234"/>
    </row>
    <row r="124" spans="1:12" x14ac:dyDescent="0.25">
      <c r="A124" s="22"/>
      <c r="C124" s="659"/>
      <c r="D124" s="659"/>
      <c r="E124" s="659"/>
      <c r="F124" s="659"/>
      <c r="G124" s="659"/>
      <c r="H124" s="659"/>
      <c r="I124" s="659"/>
      <c r="J124" s="659"/>
      <c r="K124" s="2471"/>
      <c r="L124" s="234"/>
    </row>
    <row r="125" spans="1:12" x14ac:dyDescent="0.25">
      <c r="A125" s="22"/>
      <c r="C125" s="659"/>
      <c r="D125" s="659"/>
      <c r="E125" s="659"/>
      <c r="F125" s="659"/>
      <c r="G125" s="659"/>
      <c r="H125" s="659"/>
      <c r="I125" s="659"/>
      <c r="J125" s="659"/>
      <c r="K125" s="2471"/>
      <c r="L125" s="234"/>
    </row>
    <row r="126" spans="1:12" x14ac:dyDescent="0.25">
      <c r="A126" s="22"/>
      <c r="C126" s="659"/>
      <c r="D126" s="659"/>
      <c r="E126" s="659"/>
      <c r="F126" s="659"/>
      <c r="G126" s="659"/>
      <c r="H126" s="659"/>
      <c r="I126" s="659"/>
      <c r="J126" s="659"/>
      <c r="K126" s="2471"/>
      <c r="L126" s="234"/>
    </row>
    <row r="127" spans="1:12" x14ac:dyDescent="0.25">
      <c r="A127" s="22"/>
      <c r="C127" s="659"/>
      <c r="D127" s="659"/>
      <c r="E127" s="659"/>
      <c r="F127" s="659"/>
      <c r="G127" s="659"/>
      <c r="H127" s="659"/>
      <c r="I127" s="659"/>
      <c r="J127" s="659"/>
      <c r="K127" s="2471"/>
      <c r="L127" s="234"/>
    </row>
    <row r="128" spans="1:12" x14ac:dyDescent="0.25">
      <c r="A128" s="22"/>
      <c r="C128" s="659"/>
      <c r="D128" s="659"/>
      <c r="E128" s="659"/>
      <c r="F128" s="659"/>
      <c r="G128" s="659"/>
      <c r="H128" s="659"/>
      <c r="I128" s="659"/>
      <c r="J128" s="659"/>
      <c r="K128" s="2471"/>
      <c r="L128" s="234"/>
    </row>
    <row r="129" spans="1:12" x14ac:dyDescent="0.25">
      <c r="A129" s="22"/>
      <c r="C129" s="659"/>
      <c r="D129" s="659"/>
      <c r="E129" s="659"/>
      <c r="F129" s="659"/>
      <c r="G129" s="659"/>
      <c r="H129" s="659"/>
      <c r="I129" s="659"/>
      <c r="J129" s="659"/>
      <c r="K129" s="2471"/>
      <c r="L129" s="234"/>
    </row>
    <row r="130" spans="1:12" x14ac:dyDescent="0.25">
      <c r="A130" s="22"/>
      <c r="L130" s="124"/>
    </row>
    <row r="131" spans="1:12" x14ac:dyDescent="0.25">
      <c r="A131" s="22"/>
      <c r="L131" s="124"/>
    </row>
    <row r="132" spans="1:12" x14ac:dyDescent="0.25">
      <c r="A132" s="22"/>
      <c r="L132" s="124"/>
    </row>
    <row r="133" spans="1:12" x14ac:dyDescent="0.25">
      <c r="A133" s="22"/>
      <c r="L133" s="124"/>
    </row>
    <row r="134" spans="1:12" x14ac:dyDescent="0.25">
      <c r="A134" s="22"/>
      <c r="L134" s="124"/>
    </row>
    <row r="135" spans="1:12" x14ac:dyDescent="0.25">
      <c r="A135" s="22"/>
      <c r="L135" s="124"/>
    </row>
    <row r="136" spans="1:12" x14ac:dyDescent="0.25">
      <c r="A136" s="22"/>
      <c r="L136" s="124"/>
    </row>
    <row r="137" spans="1:12" x14ac:dyDescent="0.25">
      <c r="L137" s="124"/>
    </row>
  </sheetData>
  <autoFilter ref="B6:K6"/>
  <customSheetViews>
    <customSheetView guid="{A61807DE-1A9F-4D9E-AA9C-2C2A4B8D3195}">
      <pane ySplit="6" topLeftCell="A40" activePane="bottomLeft" state="frozen"/>
      <selection pane="bottomLeft" activeCell="K7" sqref="K7"/>
      <pageMargins left="0.7" right="0.7" top="0.75" bottom="0.75" header="0.3" footer="0.3"/>
      <pageSetup paperSize="9" orientation="portrait" r:id="rId1"/>
    </customSheetView>
    <customSheetView guid="{C5727CAE-36E7-4F5C-A23D-3D3BFC529126}">
      <pane ySplit="6" topLeftCell="A40" activePane="bottomLeft" state="frozen"/>
      <selection pane="bottomLeft" activeCell="K7" sqref="K7"/>
      <pageMargins left="0.7" right="0.7" top="0.75" bottom="0.75" header="0.3" footer="0.3"/>
      <pageSetup paperSize="9" orientation="portrait" r:id="rId2"/>
    </customSheetView>
    <customSheetView guid="{DA733677-58EB-43A1-AB08-BCD2B2774334}">
      <pane ySplit="6" topLeftCell="A40" activePane="bottomLeft" state="frozen"/>
      <selection pane="bottomLeft" activeCell="K7" sqref="K7"/>
      <pageMargins left="0.7" right="0.7" top="0.75" bottom="0.75" header="0.3" footer="0.3"/>
      <pageSetup paperSize="9" orientation="portrait" r:id="rId3"/>
    </customSheetView>
  </customSheetViews>
  <mergeCells count="61">
    <mergeCell ref="C51:J51"/>
    <mergeCell ref="C54:J54"/>
    <mergeCell ref="C56:J56"/>
    <mergeCell ref="C67:J67"/>
    <mergeCell ref="C66:J66"/>
    <mergeCell ref="C63:J63"/>
    <mergeCell ref="C61:J61"/>
    <mergeCell ref="C60:J60"/>
    <mergeCell ref="C53:J53"/>
    <mergeCell ref="C55:J55"/>
    <mergeCell ref="A3:B3"/>
    <mergeCell ref="A4:B4"/>
    <mergeCell ref="A5:B5"/>
    <mergeCell ref="C5:F5"/>
    <mergeCell ref="I3:J3"/>
    <mergeCell ref="C3:F3"/>
    <mergeCell ref="G3:H3"/>
    <mergeCell ref="G4:H4"/>
    <mergeCell ref="C4:F4"/>
    <mergeCell ref="I5:J5"/>
    <mergeCell ref="I4:J4"/>
    <mergeCell ref="A1:L1"/>
    <mergeCell ref="A2:B2"/>
    <mergeCell ref="C2:F2"/>
    <mergeCell ref="G2:H2"/>
    <mergeCell ref="I2:J2"/>
    <mergeCell ref="K2:L2"/>
    <mergeCell ref="A44:A45"/>
    <mergeCell ref="C44:J44"/>
    <mergeCell ref="C47:J47"/>
    <mergeCell ref="C46:J46"/>
    <mergeCell ref="C20:J20"/>
    <mergeCell ref="H33:I33"/>
    <mergeCell ref="C32:J32"/>
    <mergeCell ref="C31:J31"/>
    <mergeCell ref="C37:J37"/>
    <mergeCell ref="C35:J35"/>
    <mergeCell ref="C25:J25"/>
    <mergeCell ref="C30:J30"/>
    <mergeCell ref="C28:J28"/>
    <mergeCell ref="A68:A69"/>
    <mergeCell ref="C69:J69"/>
    <mergeCell ref="H75:I75"/>
    <mergeCell ref="C73:J73"/>
    <mergeCell ref="C71:J71"/>
    <mergeCell ref="K3:L3"/>
    <mergeCell ref="K4:L4"/>
    <mergeCell ref="K5:L5"/>
    <mergeCell ref="C85:J85"/>
    <mergeCell ref="C84:J84"/>
    <mergeCell ref="C83:J83"/>
    <mergeCell ref="C79:J79"/>
    <mergeCell ref="C78:J78"/>
    <mergeCell ref="C77:J77"/>
    <mergeCell ref="C7:J7"/>
    <mergeCell ref="C16:J16"/>
    <mergeCell ref="C15:J15"/>
    <mergeCell ref="C8:J8"/>
    <mergeCell ref="C9:J9"/>
    <mergeCell ref="C48:J48"/>
    <mergeCell ref="C19:J19"/>
  </mergeCells>
  <hyperlinks>
    <hyperlink ref="B7" r:id="rId4"/>
  </hyperlinks>
  <pageMargins left="0.7" right="0.7" top="0.75" bottom="0.75" header="0.3" footer="0.3"/>
  <pageSetup paperSize="9" orientation="portrait" r:id="rId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tabColor rgb="FFFFFF00"/>
  </sheetPr>
  <dimension ref="A1:U134"/>
  <sheetViews>
    <sheetView tabSelected="1" workbookViewId="0">
      <pane ySplit="6" topLeftCell="A7" activePane="bottomLeft" state="frozen"/>
      <selection activeCell="C163" sqref="C163:J163"/>
      <selection pane="bottomLeft" activeCell="G6" sqref="G6"/>
    </sheetView>
  </sheetViews>
  <sheetFormatPr defaultRowHeight="15.75" x14ac:dyDescent="0.25"/>
  <cols>
    <col min="1" max="1" width="12.28515625" style="24" customWidth="1"/>
    <col min="2" max="8" width="10.140625" style="23" customWidth="1"/>
    <col min="9" max="9" width="12.5703125" style="23" customWidth="1"/>
    <col min="10" max="10" width="17.28515625" style="23" customWidth="1"/>
    <col min="11" max="11" width="17.28515625" style="2453" customWidth="1"/>
    <col min="12" max="12" width="55.5703125" style="3" customWidth="1"/>
    <col min="13" max="16384" width="9.140625" style="10"/>
  </cols>
  <sheetData>
    <row r="1" spans="1:15" s="2" customFormat="1" ht="30.75" customHeight="1" thickTop="1" x14ac:dyDescent="0.25">
      <c r="A1" s="3465" t="s">
        <v>566</v>
      </c>
      <c r="B1" s="3466"/>
      <c r="C1" s="3466"/>
      <c r="D1" s="3466"/>
      <c r="E1" s="3466"/>
      <c r="F1" s="3466"/>
      <c r="G1" s="3466"/>
      <c r="H1" s="3466"/>
      <c r="I1" s="3466"/>
      <c r="J1" s="3466"/>
      <c r="K1" s="3466"/>
      <c r="L1" s="3467"/>
      <c r="M1" s="1"/>
    </row>
    <row r="2" spans="1:15" s="5" customFormat="1" ht="20.25" customHeight="1" x14ac:dyDescent="0.25">
      <c r="A2" s="3463" t="s">
        <v>259</v>
      </c>
      <c r="B2" s="3464"/>
      <c r="C2" s="3445">
        <f>+(87+121+25)*25</f>
        <v>5825</v>
      </c>
      <c r="D2" s="3446"/>
      <c r="E2" s="3446"/>
      <c r="F2" s="3447"/>
      <c r="G2" s="3461"/>
      <c r="H2" s="3462"/>
      <c r="I2" s="3437" t="s">
        <v>260</v>
      </c>
      <c r="J2" s="3438"/>
      <c r="K2" s="3500">
        <v>10</v>
      </c>
      <c r="L2" s="3501"/>
      <c r="M2" s="4"/>
    </row>
    <row r="3" spans="1:15" s="5" customFormat="1" ht="20.25" customHeight="1" x14ac:dyDescent="0.25">
      <c r="A3" s="3463" t="s">
        <v>261</v>
      </c>
      <c r="B3" s="3464"/>
      <c r="C3" s="3445" t="s">
        <v>279</v>
      </c>
      <c r="D3" s="3446"/>
      <c r="E3" s="3446"/>
      <c r="F3" s="3447"/>
      <c r="G3" s="3440"/>
      <c r="H3" s="3441"/>
      <c r="I3" s="3437" t="s">
        <v>262</v>
      </c>
      <c r="J3" s="3438"/>
      <c r="K3" s="3500">
        <v>112</v>
      </c>
      <c r="L3" s="3501"/>
      <c r="M3" s="3601" t="s">
        <v>2505</v>
      </c>
      <c r="N3" s="3602"/>
      <c r="O3" s="3603"/>
    </row>
    <row r="4" spans="1:15" s="5" customFormat="1" ht="57" customHeight="1" x14ac:dyDescent="0.25">
      <c r="A4" s="3463" t="s">
        <v>263</v>
      </c>
      <c r="B4" s="3464"/>
      <c r="C4" s="3456" t="s">
        <v>3161</v>
      </c>
      <c r="D4" s="3457"/>
      <c r="E4" s="3457"/>
      <c r="F4" s="3458"/>
      <c r="G4" s="3461"/>
      <c r="H4" s="3462"/>
      <c r="I4" s="3437" t="s">
        <v>264</v>
      </c>
      <c r="J4" s="3438"/>
      <c r="K4" s="3569" t="s">
        <v>3097</v>
      </c>
      <c r="L4" s="3570"/>
      <c r="M4" s="4"/>
    </row>
    <row r="5" spans="1:15" s="5" customFormat="1" ht="73.5" customHeight="1" thickBot="1" x14ac:dyDescent="0.3">
      <c r="A5" s="3448" t="s">
        <v>265</v>
      </c>
      <c r="B5" s="3449"/>
      <c r="C5" s="3450" t="s">
        <v>3163</v>
      </c>
      <c r="D5" s="3451"/>
      <c r="E5" s="3451"/>
      <c r="F5" s="3452"/>
      <c r="G5" s="3547" t="s">
        <v>3162</v>
      </c>
      <c r="H5" s="3548"/>
      <c r="I5" s="3437" t="s">
        <v>397</v>
      </c>
      <c r="J5" s="3438"/>
      <c r="K5" s="3468" t="s">
        <v>3154</v>
      </c>
      <c r="L5" s="3469"/>
      <c r="M5" s="4"/>
    </row>
    <row r="6" spans="1:15"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5" ht="102" customHeight="1" thickTop="1" x14ac:dyDescent="0.25">
      <c r="A7" s="1254">
        <v>41876</v>
      </c>
      <c r="B7" s="1337" t="s">
        <v>62</v>
      </c>
      <c r="C7" s="3979" t="s">
        <v>1993</v>
      </c>
      <c r="D7" s="3665"/>
      <c r="E7" s="3665"/>
      <c r="F7" s="3665"/>
      <c r="G7" s="3665"/>
      <c r="H7" s="3665"/>
      <c r="I7" s="3665"/>
      <c r="J7" s="3665"/>
      <c r="K7" s="2810" t="s">
        <v>3862</v>
      </c>
      <c r="L7" s="1318" t="s">
        <v>2133</v>
      </c>
    </row>
    <row r="8" spans="1:15" ht="24" customHeight="1" x14ac:dyDescent="0.25">
      <c r="A8" s="22">
        <v>41880</v>
      </c>
      <c r="B8" s="11" t="s">
        <v>186</v>
      </c>
      <c r="C8" s="110"/>
      <c r="D8" s="110"/>
      <c r="E8" s="110"/>
      <c r="F8" s="110"/>
      <c r="G8" s="110"/>
      <c r="H8" s="110">
        <v>2695</v>
      </c>
      <c r="I8" s="110">
        <v>100</v>
      </c>
      <c r="J8" s="110"/>
      <c r="K8" s="110"/>
      <c r="L8" s="110" t="s">
        <v>40</v>
      </c>
    </row>
    <row r="9" spans="1:15" x14ac:dyDescent="0.25">
      <c r="A9" s="22">
        <v>41882</v>
      </c>
      <c r="B9" s="11" t="s">
        <v>12</v>
      </c>
      <c r="C9" s="110">
        <v>255</v>
      </c>
      <c r="D9" s="110">
        <f>+C9*(100-E9)/100</f>
        <v>214.2</v>
      </c>
      <c r="E9" s="110">
        <v>16</v>
      </c>
      <c r="F9" s="110"/>
      <c r="G9" s="110">
        <v>125</v>
      </c>
      <c r="H9" s="110"/>
      <c r="I9" s="110"/>
      <c r="J9" s="110"/>
      <c r="K9" s="110"/>
      <c r="L9" s="110" t="s">
        <v>1369</v>
      </c>
    </row>
    <row r="10" spans="1:15" ht="20.100000000000001" customHeight="1" x14ac:dyDescent="0.25">
      <c r="A10" s="36">
        <v>41947</v>
      </c>
      <c r="B10" s="37" t="s">
        <v>12</v>
      </c>
      <c r="C10" s="113">
        <v>210</v>
      </c>
      <c r="D10" s="113">
        <f>+C10*(100-E10)/100</f>
        <v>178.5</v>
      </c>
      <c r="E10" s="113">
        <v>15</v>
      </c>
      <c r="F10" s="113"/>
      <c r="G10" s="113">
        <v>60</v>
      </c>
      <c r="H10" s="113"/>
      <c r="I10" s="113"/>
      <c r="J10" s="113"/>
      <c r="K10" s="113"/>
      <c r="L10" s="113" t="s">
        <v>18</v>
      </c>
    </row>
    <row r="11" spans="1:15" ht="20.100000000000001" customHeight="1" x14ac:dyDescent="0.25">
      <c r="A11" s="22">
        <v>41957</v>
      </c>
      <c r="B11" s="11" t="s">
        <v>186</v>
      </c>
      <c r="C11" s="110"/>
      <c r="D11" s="110"/>
      <c r="E11" s="110"/>
      <c r="F11" s="110"/>
      <c r="G11" s="110"/>
      <c r="H11" s="110">
        <v>2935</v>
      </c>
      <c r="I11" s="110">
        <v>100</v>
      </c>
      <c r="J11" s="110"/>
      <c r="K11" s="110"/>
      <c r="L11" s="110" t="s">
        <v>40</v>
      </c>
    </row>
    <row r="12" spans="1:15" x14ac:dyDescent="0.25">
      <c r="A12" s="22">
        <v>41965</v>
      </c>
      <c r="B12" s="11" t="s">
        <v>12</v>
      </c>
      <c r="C12" s="110">
        <v>265</v>
      </c>
      <c r="D12" s="110">
        <f>+C12*(100-E12)/100</f>
        <v>225.25</v>
      </c>
      <c r="E12" s="110">
        <v>15</v>
      </c>
      <c r="F12" s="110"/>
      <c r="G12" s="110">
        <v>60</v>
      </c>
      <c r="H12" s="110"/>
      <c r="I12" s="110"/>
      <c r="J12" s="110"/>
      <c r="K12" s="110"/>
      <c r="L12" s="110" t="s">
        <v>18</v>
      </c>
    </row>
    <row r="13" spans="1:15" ht="20.100000000000001" customHeight="1" x14ac:dyDescent="0.25">
      <c r="A13" s="22">
        <v>41974</v>
      </c>
      <c r="B13" s="11" t="s">
        <v>4</v>
      </c>
      <c r="C13" s="3470" t="s">
        <v>3593</v>
      </c>
      <c r="D13" s="3471"/>
      <c r="E13" s="3471"/>
      <c r="F13" s="3471"/>
      <c r="G13" s="3471"/>
      <c r="H13" s="3471"/>
      <c r="I13" s="3471"/>
      <c r="J13" s="3472"/>
      <c r="K13" s="2462"/>
      <c r="L13" s="124"/>
    </row>
    <row r="14" spans="1:15" ht="20.100000000000001" customHeight="1" thickBot="1" x14ac:dyDescent="0.3">
      <c r="A14" s="28">
        <v>41993</v>
      </c>
      <c r="B14" s="12" t="s">
        <v>12</v>
      </c>
      <c r="C14" s="129">
        <v>205</v>
      </c>
      <c r="D14" s="129">
        <f>+C14*(100-E14)/100</f>
        <v>143.5</v>
      </c>
      <c r="E14" s="116">
        <v>30</v>
      </c>
      <c r="F14" s="116"/>
      <c r="G14" s="116">
        <v>60</v>
      </c>
      <c r="H14" s="116"/>
      <c r="I14" s="116"/>
      <c r="J14" s="116"/>
      <c r="K14" s="2534"/>
      <c r="L14" s="128" t="s">
        <v>18</v>
      </c>
    </row>
    <row r="15" spans="1:15" ht="16.5" thickTop="1" x14ac:dyDescent="0.25">
      <c r="A15" s="39">
        <v>42031</v>
      </c>
      <c r="B15" s="40" t="s">
        <v>186</v>
      </c>
      <c r="C15" s="114"/>
      <c r="D15" s="114"/>
      <c r="E15" s="105"/>
      <c r="F15" s="105"/>
      <c r="G15" s="105"/>
      <c r="H15" s="105">
        <v>3150</v>
      </c>
      <c r="I15" s="105">
        <v>100</v>
      </c>
      <c r="J15" s="105"/>
      <c r="K15" s="2496"/>
      <c r="L15" s="140" t="s">
        <v>40</v>
      </c>
    </row>
    <row r="16" spans="1:15" x14ac:dyDescent="0.25">
      <c r="A16" s="22">
        <v>42077</v>
      </c>
      <c r="B16" s="200" t="s">
        <v>12</v>
      </c>
      <c r="C16" s="110">
        <v>190</v>
      </c>
      <c r="D16" s="110">
        <f>+C16*(100-E16)/100</f>
        <v>133</v>
      </c>
      <c r="E16" s="23">
        <v>30</v>
      </c>
      <c r="G16" s="23">
        <v>30</v>
      </c>
      <c r="L16" s="124" t="s">
        <v>18</v>
      </c>
    </row>
    <row r="17" spans="1:12" ht="20.100000000000001" customHeight="1" x14ac:dyDescent="0.25">
      <c r="A17" s="3459">
        <v>42105</v>
      </c>
      <c r="B17" s="225" t="s">
        <v>14</v>
      </c>
      <c r="C17" s="3470" t="s">
        <v>1313</v>
      </c>
      <c r="D17" s="3471"/>
      <c r="E17" s="3471"/>
      <c r="F17" s="3471"/>
      <c r="G17" s="3471"/>
      <c r="H17" s="3471"/>
      <c r="I17" s="3471"/>
      <c r="J17" s="3472"/>
      <c r="K17" s="2462"/>
      <c r="L17" s="124"/>
    </row>
    <row r="18" spans="1:12" ht="20.100000000000001" customHeight="1" x14ac:dyDescent="0.25">
      <c r="A18" s="3460"/>
      <c r="B18" s="225" t="s">
        <v>26</v>
      </c>
      <c r="C18" s="3470" t="s">
        <v>1314</v>
      </c>
      <c r="D18" s="3471"/>
      <c r="E18" s="3471"/>
      <c r="F18" s="3471"/>
      <c r="G18" s="3471"/>
      <c r="H18" s="3471"/>
      <c r="I18" s="3471"/>
      <c r="J18" s="3472"/>
      <c r="K18" s="2462"/>
      <c r="L18" s="124"/>
    </row>
    <row r="19" spans="1:12" ht="20.100000000000001" customHeight="1" x14ac:dyDescent="0.25">
      <c r="A19" s="22">
        <v>42124</v>
      </c>
      <c r="B19" s="260" t="s">
        <v>12</v>
      </c>
      <c r="C19" s="23">
        <v>235</v>
      </c>
      <c r="D19" s="110">
        <f>+C19*(100-E19)/100</f>
        <v>164.5</v>
      </c>
      <c r="E19" s="23">
        <v>30</v>
      </c>
      <c r="G19" s="23">
        <v>80</v>
      </c>
      <c r="L19" s="124" t="s">
        <v>1333</v>
      </c>
    </row>
    <row r="20" spans="1:12" ht="20.100000000000001" customHeight="1" x14ac:dyDescent="0.25">
      <c r="A20" s="22">
        <v>42139</v>
      </c>
      <c r="B20" s="278" t="s">
        <v>12</v>
      </c>
      <c r="C20" s="23">
        <v>250</v>
      </c>
      <c r="D20" s="110">
        <f>+C20*(100-E20)/100</f>
        <v>175</v>
      </c>
      <c r="E20" s="23">
        <v>30</v>
      </c>
      <c r="G20" s="23">
        <v>30</v>
      </c>
      <c r="L20" s="124" t="s">
        <v>18</v>
      </c>
    </row>
    <row r="21" spans="1:12" ht="20.100000000000001" customHeight="1" x14ac:dyDescent="0.25">
      <c r="A21" s="22">
        <v>42145</v>
      </c>
      <c r="B21" s="297" t="s">
        <v>186</v>
      </c>
      <c r="D21" s="110"/>
      <c r="H21" s="23">
        <v>3175</v>
      </c>
      <c r="I21" s="23">
        <v>100</v>
      </c>
      <c r="L21" s="124" t="s">
        <v>40</v>
      </c>
    </row>
    <row r="22" spans="1:12" x14ac:dyDescent="0.25">
      <c r="A22" s="22">
        <v>42265</v>
      </c>
      <c r="B22" s="455" t="s">
        <v>12</v>
      </c>
      <c r="C22" s="23">
        <v>255</v>
      </c>
      <c r="D22" s="110">
        <f>+C22*(100-E22)/100</f>
        <v>178.5</v>
      </c>
      <c r="E22" s="23">
        <v>30</v>
      </c>
      <c r="G22" s="23">
        <v>100</v>
      </c>
      <c r="L22" s="124" t="s">
        <v>22</v>
      </c>
    </row>
    <row r="23" spans="1:12" ht="21.75" customHeight="1" x14ac:dyDescent="0.25">
      <c r="A23" s="484">
        <v>42309</v>
      </c>
      <c r="B23" s="488" t="s">
        <v>186</v>
      </c>
      <c r="C23" s="486"/>
      <c r="D23" s="486"/>
      <c r="E23" s="486"/>
      <c r="F23" s="486"/>
      <c r="G23" s="486"/>
      <c r="H23" s="487">
        <v>3470</v>
      </c>
      <c r="I23" s="487">
        <v>100</v>
      </c>
      <c r="J23" s="486"/>
      <c r="K23" s="2467"/>
      <c r="L23" s="3" t="s">
        <v>40</v>
      </c>
    </row>
    <row r="24" spans="1:12" ht="45.75" customHeight="1" x14ac:dyDescent="0.25">
      <c r="A24" s="22">
        <v>42312</v>
      </c>
      <c r="B24" s="490" t="s">
        <v>14</v>
      </c>
      <c r="C24" s="3476" t="s">
        <v>1509</v>
      </c>
      <c r="D24" s="3478"/>
      <c r="E24" s="3478"/>
      <c r="F24" s="3478"/>
      <c r="G24" s="3478"/>
      <c r="H24" s="3478"/>
      <c r="I24" s="3478"/>
      <c r="J24" s="3477"/>
      <c r="K24" s="2469"/>
      <c r="L24" s="158" t="s">
        <v>1631</v>
      </c>
    </row>
    <row r="25" spans="1:12" x14ac:dyDescent="0.25">
      <c r="A25" s="22">
        <v>42326</v>
      </c>
      <c r="B25" s="523" t="s">
        <v>12</v>
      </c>
      <c r="C25" s="23">
        <v>215</v>
      </c>
      <c r="D25" s="110">
        <f>+C25*(100-E25)/100</f>
        <v>139.75</v>
      </c>
      <c r="E25" s="23">
        <v>35</v>
      </c>
      <c r="G25" s="23">
        <v>105</v>
      </c>
      <c r="L25" s="124" t="s">
        <v>1516</v>
      </c>
    </row>
    <row r="26" spans="1:12" x14ac:dyDescent="0.25">
      <c r="A26" s="22">
        <v>42328</v>
      </c>
      <c r="B26" s="526" t="s">
        <v>186</v>
      </c>
      <c r="D26" s="110"/>
      <c r="H26" s="23">
        <v>4010</v>
      </c>
      <c r="I26" s="23">
        <v>100</v>
      </c>
      <c r="L26" s="124" t="s">
        <v>40</v>
      </c>
    </row>
    <row r="27" spans="1:12" ht="16.5" thickBot="1" x14ac:dyDescent="0.3">
      <c r="A27" s="1070">
        <v>42334</v>
      </c>
      <c r="B27" s="1084" t="s">
        <v>12</v>
      </c>
      <c r="C27" s="130">
        <v>145</v>
      </c>
      <c r="D27" s="150">
        <f>+C27*(100-E27)/100</f>
        <v>94.25</v>
      </c>
      <c r="E27" s="130">
        <v>35</v>
      </c>
      <c r="F27" s="130"/>
      <c r="G27" s="130">
        <v>45</v>
      </c>
      <c r="H27" s="130"/>
      <c r="I27" s="130"/>
      <c r="J27" s="130"/>
      <c r="K27" s="2553"/>
      <c r="L27" s="179" t="s">
        <v>18</v>
      </c>
    </row>
    <row r="28" spans="1:12" ht="16.5" thickTop="1" x14ac:dyDescent="0.25">
      <c r="A28" s="29">
        <v>42392</v>
      </c>
      <c r="B28" s="30" t="s">
        <v>12</v>
      </c>
      <c r="C28" s="120">
        <v>180</v>
      </c>
      <c r="D28" s="121">
        <f>+C28*(100-E28)/100</f>
        <v>117</v>
      </c>
      <c r="E28" s="120">
        <v>35</v>
      </c>
      <c r="F28" s="120"/>
      <c r="G28" s="120">
        <v>50</v>
      </c>
      <c r="H28" s="120"/>
      <c r="I28" s="120"/>
      <c r="J28" s="120"/>
      <c r="K28" s="2687"/>
      <c r="L28" s="157" t="s">
        <v>18</v>
      </c>
    </row>
    <row r="29" spans="1:12" ht="20.100000000000001" customHeight="1" x14ac:dyDescent="0.25">
      <c r="A29" s="607">
        <v>42395</v>
      </c>
      <c r="B29" s="606" t="s">
        <v>12</v>
      </c>
      <c r="C29" s="608">
        <v>145</v>
      </c>
      <c r="D29" s="113">
        <f>+C29*(100-E29)/100</f>
        <v>94.25</v>
      </c>
      <c r="E29" s="608">
        <v>35</v>
      </c>
      <c r="F29" s="608"/>
      <c r="G29" s="608">
        <v>125</v>
      </c>
      <c r="H29" s="608"/>
      <c r="I29" s="608"/>
      <c r="J29" s="608"/>
      <c r="K29" s="2523"/>
      <c r="L29" s="125" t="s">
        <v>18</v>
      </c>
    </row>
    <row r="30" spans="1:12" ht="35.25" customHeight="1" x14ac:dyDescent="0.25">
      <c r="A30" s="22">
        <v>42419</v>
      </c>
      <c r="B30" s="622" t="s">
        <v>14</v>
      </c>
      <c r="C30" s="3476" t="s">
        <v>1604</v>
      </c>
      <c r="D30" s="3478"/>
      <c r="E30" s="3478"/>
      <c r="F30" s="3478"/>
      <c r="G30" s="3478"/>
      <c r="H30" s="3478"/>
      <c r="I30" s="3478"/>
      <c r="J30" s="3477"/>
      <c r="K30" s="2469"/>
      <c r="L30" s="124" t="s">
        <v>1630</v>
      </c>
    </row>
    <row r="31" spans="1:12" ht="38.25" customHeight="1" x14ac:dyDescent="0.25">
      <c r="A31" s="22">
        <v>42421</v>
      </c>
      <c r="B31" s="626" t="s">
        <v>14</v>
      </c>
      <c r="C31" s="3476" t="s">
        <v>1628</v>
      </c>
      <c r="D31" s="3478"/>
      <c r="E31" s="3478"/>
      <c r="F31" s="3478"/>
      <c r="G31" s="3478"/>
      <c r="H31" s="3478"/>
      <c r="I31" s="3478"/>
      <c r="J31" s="3477"/>
      <c r="K31" s="2469"/>
      <c r="L31" s="158" t="s">
        <v>1629</v>
      </c>
    </row>
    <row r="32" spans="1:12" ht="20.100000000000001" customHeight="1" x14ac:dyDescent="0.25">
      <c r="A32" s="22">
        <v>42452</v>
      </c>
      <c r="B32" s="649" t="s">
        <v>12</v>
      </c>
      <c r="C32" s="23">
        <v>225</v>
      </c>
      <c r="D32" s="110">
        <f>+C32*(100-E32)/100</f>
        <v>146.25</v>
      </c>
      <c r="E32" s="23">
        <v>35</v>
      </c>
      <c r="G32" s="23">
        <v>125</v>
      </c>
      <c r="L32" s="124" t="s">
        <v>22</v>
      </c>
    </row>
    <row r="33" spans="1:12" ht="20.100000000000001" customHeight="1" x14ac:dyDescent="0.25">
      <c r="A33" s="22">
        <v>42455</v>
      </c>
      <c r="B33" s="656" t="s">
        <v>496</v>
      </c>
      <c r="C33" s="3470" t="s">
        <v>137</v>
      </c>
      <c r="D33" s="3471"/>
      <c r="E33" s="3471"/>
      <c r="F33" s="3471"/>
      <c r="G33" s="3471"/>
      <c r="H33" s="3471"/>
      <c r="I33" s="3471"/>
      <c r="J33" s="3472"/>
      <c r="K33" s="2462"/>
      <c r="L33" s="124"/>
    </row>
    <row r="34" spans="1:12" ht="20.100000000000001" customHeight="1" x14ac:dyDescent="0.25">
      <c r="A34" s="678">
        <v>42467</v>
      </c>
      <c r="B34" s="677" t="s">
        <v>12</v>
      </c>
      <c r="C34" s="679">
        <v>255</v>
      </c>
      <c r="D34" s="113">
        <f>+C34*(100-E34)/100</f>
        <v>165.75</v>
      </c>
      <c r="E34" s="679">
        <v>35</v>
      </c>
      <c r="F34" s="679"/>
      <c r="G34" s="679">
        <v>40</v>
      </c>
      <c r="H34" s="679"/>
      <c r="I34" s="679"/>
      <c r="J34" s="679"/>
      <c r="K34" s="2523"/>
      <c r="L34" s="125" t="s">
        <v>18</v>
      </c>
    </row>
    <row r="35" spans="1:12" ht="36.75" customHeight="1" x14ac:dyDescent="0.25">
      <c r="A35" s="22">
        <v>42551</v>
      </c>
      <c r="B35" s="746" t="s">
        <v>14</v>
      </c>
      <c r="C35" s="3476" t="s">
        <v>1772</v>
      </c>
      <c r="D35" s="3478"/>
      <c r="E35" s="3478"/>
      <c r="F35" s="3478"/>
      <c r="G35" s="3478"/>
      <c r="H35" s="3478"/>
      <c r="I35" s="3478"/>
      <c r="J35" s="3477"/>
      <c r="K35" s="2469"/>
      <c r="L35" s="158" t="s">
        <v>1770</v>
      </c>
    </row>
    <row r="36" spans="1:12" ht="96" customHeight="1" x14ac:dyDescent="0.25">
      <c r="A36" s="1254">
        <v>42556</v>
      </c>
      <c r="B36" s="1255" t="s">
        <v>31</v>
      </c>
      <c r="C36" s="3579" t="s">
        <v>2329</v>
      </c>
      <c r="D36" s="3580"/>
      <c r="E36" s="3580"/>
      <c r="F36" s="3580"/>
      <c r="G36" s="3580"/>
      <c r="H36" s="3580"/>
      <c r="I36" s="3580"/>
      <c r="J36" s="3581"/>
      <c r="K36" s="2760" t="s">
        <v>2128</v>
      </c>
      <c r="L36" s="1318" t="s">
        <v>2128</v>
      </c>
    </row>
    <row r="37" spans="1:12" ht="20.100000000000001" customHeight="1" x14ac:dyDescent="0.25">
      <c r="A37" s="22">
        <v>42563</v>
      </c>
      <c r="B37" s="11" t="s">
        <v>12</v>
      </c>
      <c r="C37" s="937">
        <v>300</v>
      </c>
      <c r="D37" s="258">
        <f>+C37*(100-E37)/100</f>
        <v>210</v>
      </c>
      <c r="E37" s="937">
        <v>30</v>
      </c>
      <c r="F37" s="937"/>
      <c r="G37" s="937">
        <v>125</v>
      </c>
      <c r="H37" s="937"/>
      <c r="I37" s="937"/>
      <c r="J37" s="937"/>
      <c r="K37" s="2471"/>
      <c r="L37" s="124" t="s">
        <v>1782</v>
      </c>
    </row>
    <row r="38" spans="1:12" x14ac:dyDescent="0.25">
      <c r="A38" s="22">
        <v>42583</v>
      </c>
      <c r="B38" s="11" t="s">
        <v>186</v>
      </c>
      <c r="C38" s="937"/>
      <c r="D38" s="258"/>
      <c r="E38" s="937"/>
      <c r="F38" s="937"/>
      <c r="G38" s="937"/>
      <c r="H38" s="937">
        <v>615</v>
      </c>
      <c r="I38" s="937">
        <v>97</v>
      </c>
      <c r="J38" s="937"/>
      <c r="K38" s="2471"/>
      <c r="L38" s="124" t="s">
        <v>1812</v>
      </c>
    </row>
    <row r="39" spans="1:12" ht="20.100000000000001" customHeight="1" x14ac:dyDescent="0.25">
      <c r="A39" s="22">
        <v>42585</v>
      </c>
      <c r="B39" s="11" t="s">
        <v>12</v>
      </c>
      <c r="C39" s="937">
        <v>280</v>
      </c>
      <c r="D39" s="258">
        <f>+C39*(100-E39)/100</f>
        <v>154</v>
      </c>
      <c r="E39" s="937">
        <v>45</v>
      </c>
      <c r="F39" s="937"/>
      <c r="G39" s="937">
        <v>105</v>
      </c>
      <c r="H39" s="937"/>
      <c r="I39" s="937"/>
      <c r="J39" s="937"/>
      <c r="K39" s="2471"/>
      <c r="L39" s="124" t="s">
        <v>1817</v>
      </c>
    </row>
    <row r="40" spans="1:12" ht="20.100000000000001" customHeight="1" x14ac:dyDescent="0.25">
      <c r="A40" s="796">
        <v>42596</v>
      </c>
      <c r="B40" s="797" t="s">
        <v>26</v>
      </c>
      <c r="C40" s="3473" t="s">
        <v>1847</v>
      </c>
      <c r="D40" s="3474"/>
      <c r="E40" s="3474"/>
      <c r="F40" s="3474"/>
      <c r="G40" s="3474"/>
      <c r="H40" s="3474"/>
      <c r="I40" s="3474"/>
      <c r="J40" s="3475"/>
      <c r="K40" s="2465"/>
    </row>
    <row r="41" spans="1:12" x14ac:dyDescent="0.25">
      <c r="A41" s="22">
        <v>42605</v>
      </c>
      <c r="B41" s="803" t="s">
        <v>12</v>
      </c>
      <c r="C41" s="937">
        <v>400</v>
      </c>
      <c r="D41" s="258">
        <f>+C41*(100-E41)/100</f>
        <v>220</v>
      </c>
      <c r="E41" s="937">
        <v>45</v>
      </c>
      <c r="F41" s="937"/>
      <c r="G41" s="937">
        <v>100</v>
      </c>
      <c r="H41" s="937"/>
      <c r="I41" s="937"/>
      <c r="J41" s="937"/>
      <c r="K41" s="2471"/>
      <c r="L41" s="124" t="s">
        <v>1852</v>
      </c>
    </row>
    <row r="42" spans="1:12" x14ac:dyDescent="0.25">
      <c r="A42" s="22">
        <v>42634</v>
      </c>
      <c r="B42" s="11" t="s">
        <v>186</v>
      </c>
      <c r="C42" s="937"/>
      <c r="D42" s="258"/>
      <c r="E42" s="937"/>
      <c r="F42" s="937"/>
      <c r="G42" s="937"/>
      <c r="H42" s="937">
        <v>1436</v>
      </c>
      <c r="I42" s="937">
        <v>97</v>
      </c>
      <c r="J42" s="937"/>
      <c r="K42" s="2471"/>
      <c r="L42" s="124" t="s">
        <v>1879</v>
      </c>
    </row>
    <row r="43" spans="1:12" x14ac:dyDescent="0.25">
      <c r="A43" s="22">
        <v>42663</v>
      </c>
      <c r="B43" s="849" t="s">
        <v>12</v>
      </c>
      <c r="C43" s="937">
        <v>450</v>
      </c>
      <c r="D43" s="258">
        <f>+C43*(100-E43)/100</f>
        <v>225</v>
      </c>
      <c r="E43" s="937">
        <v>50</v>
      </c>
      <c r="F43" s="937"/>
      <c r="G43" s="937">
        <v>130</v>
      </c>
      <c r="H43" s="937"/>
      <c r="I43" s="937"/>
      <c r="J43" s="937"/>
      <c r="K43" s="2471"/>
      <c r="L43" s="124" t="s">
        <v>1751</v>
      </c>
    </row>
    <row r="44" spans="1:12" ht="16.5" thickBot="1" x14ac:dyDescent="0.3">
      <c r="A44" s="933">
        <v>42669</v>
      </c>
      <c r="B44" s="936" t="s">
        <v>12</v>
      </c>
      <c r="C44" s="252">
        <v>390</v>
      </c>
      <c r="D44" s="331">
        <f>+C44*(100-E44)/100</f>
        <v>195</v>
      </c>
      <c r="E44" s="252">
        <v>50</v>
      </c>
      <c r="F44" s="252"/>
      <c r="G44" s="252">
        <v>130</v>
      </c>
      <c r="H44" s="252"/>
      <c r="I44" s="252"/>
      <c r="J44" s="252"/>
      <c r="K44" s="2483"/>
      <c r="L44" s="128" t="s">
        <v>1608</v>
      </c>
    </row>
    <row r="45" spans="1:12" ht="16.5" thickTop="1" x14ac:dyDescent="0.25">
      <c r="A45" s="39">
        <v>42758</v>
      </c>
      <c r="B45" s="40" t="s">
        <v>12</v>
      </c>
      <c r="C45" s="254">
        <v>460</v>
      </c>
      <c r="D45" s="324">
        <f>+C45*(100-E45)/100</f>
        <v>115</v>
      </c>
      <c r="E45" s="254">
        <v>75</v>
      </c>
      <c r="F45" s="254"/>
      <c r="G45" s="254">
        <v>130</v>
      </c>
      <c r="H45" s="254"/>
      <c r="I45" s="254"/>
      <c r="J45" s="254"/>
      <c r="K45" s="2551"/>
      <c r="L45" s="140" t="s">
        <v>1503</v>
      </c>
    </row>
    <row r="46" spans="1:12" x14ac:dyDescent="0.25">
      <c r="A46" s="22">
        <v>42784</v>
      </c>
      <c r="B46" s="915" t="s">
        <v>12</v>
      </c>
      <c r="C46" s="937">
        <v>430</v>
      </c>
      <c r="D46" s="258">
        <f>+C46*(100-E46)/100</f>
        <v>51.6</v>
      </c>
      <c r="E46" s="937">
        <v>88</v>
      </c>
      <c r="F46" s="937"/>
      <c r="G46" s="937">
        <v>140</v>
      </c>
      <c r="H46" s="937"/>
      <c r="I46" s="937"/>
      <c r="J46" s="937"/>
      <c r="K46" s="2471"/>
      <c r="L46" s="124" t="s">
        <v>22</v>
      </c>
    </row>
    <row r="47" spans="1:12" x14ac:dyDescent="0.25">
      <c r="A47" s="934">
        <v>42795</v>
      </c>
      <c r="B47" s="935" t="s">
        <v>4</v>
      </c>
      <c r="C47" s="3482" t="s">
        <v>2059</v>
      </c>
      <c r="D47" s="3505"/>
      <c r="E47" s="3505"/>
      <c r="F47" s="3505"/>
      <c r="G47" s="3505"/>
      <c r="H47" s="3505"/>
      <c r="I47" s="3505"/>
      <c r="J47" s="3483"/>
      <c r="K47" s="2485"/>
      <c r="L47" s="124"/>
    </row>
    <row r="48" spans="1:12" ht="51.75" customHeight="1" x14ac:dyDescent="0.25">
      <c r="A48" s="1254">
        <v>42796</v>
      </c>
      <c r="B48" s="1255" t="s">
        <v>23</v>
      </c>
      <c r="C48" s="3579" t="s">
        <v>2425</v>
      </c>
      <c r="D48" s="3580"/>
      <c r="E48" s="3580"/>
      <c r="F48" s="3580"/>
      <c r="G48" s="3580"/>
      <c r="H48" s="3580"/>
      <c r="I48" s="3580"/>
      <c r="J48" s="3581"/>
      <c r="K48" s="2792" t="s">
        <v>3863</v>
      </c>
      <c r="L48" s="1370" t="s">
        <v>2426</v>
      </c>
    </row>
    <row r="49" spans="1:12" x14ac:dyDescent="0.25">
      <c r="A49" s="22">
        <v>42807</v>
      </c>
      <c r="B49" s="998" t="s">
        <v>186</v>
      </c>
      <c r="C49" s="937"/>
      <c r="D49" s="258"/>
      <c r="E49" s="937"/>
      <c r="F49" s="937"/>
      <c r="G49" s="937"/>
      <c r="H49" s="937">
        <v>1075</v>
      </c>
      <c r="I49" s="937">
        <v>96</v>
      </c>
      <c r="J49" s="937"/>
      <c r="K49" s="2471"/>
      <c r="L49" s="124" t="s">
        <v>40</v>
      </c>
    </row>
    <row r="50" spans="1:12" ht="20.100000000000001" customHeight="1" x14ac:dyDescent="0.25">
      <c r="A50" s="22">
        <v>42819</v>
      </c>
      <c r="B50" s="11" t="s">
        <v>496</v>
      </c>
      <c r="C50" s="3666" t="s">
        <v>137</v>
      </c>
      <c r="D50" s="3667"/>
      <c r="E50" s="3667"/>
      <c r="F50" s="3667"/>
      <c r="G50" s="3667"/>
      <c r="H50" s="3667"/>
      <c r="I50" s="3667"/>
      <c r="J50" s="3668"/>
      <c r="K50" s="2547"/>
      <c r="L50" s="124"/>
    </row>
    <row r="51" spans="1:12" x14ac:dyDescent="0.25">
      <c r="A51" s="22">
        <v>42820</v>
      </c>
      <c r="B51" s="1045" t="s">
        <v>12</v>
      </c>
      <c r="C51" s="937">
        <v>300</v>
      </c>
      <c r="D51" s="258">
        <f>+C51*(100-E51)/100</f>
        <v>42</v>
      </c>
      <c r="E51" s="937">
        <v>86</v>
      </c>
      <c r="F51" s="937"/>
      <c r="G51" s="937">
        <v>120</v>
      </c>
      <c r="H51" s="937"/>
      <c r="I51" s="937"/>
      <c r="J51" s="937"/>
      <c r="K51" s="2471"/>
      <c r="L51" s="124" t="s">
        <v>2427</v>
      </c>
    </row>
    <row r="52" spans="1:12" x14ac:dyDescent="0.25">
      <c r="A52" s="22">
        <v>42831</v>
      </c>
      <c r="B52" s="11" t="s">
        <v>12</v>
      </c>
      <c r="C52" s="937">
        <v>305</v>
      </c>
      <c r="D52" s="258">
        <f>+C52*(100-E52)/100</f>
        <v>122</v>
      </c>
      <c r="E52" s="937">
        <v>60</v>
      </c>
      <c r="F52" s="937"/>
      <c r="G52" s="937">
        <v>50</v>
      </c>
      <c r="H52" s="937"/>
      <c r="I52" s="937"/>
      <c r="J52" s="937"/>
      <c r="K52" s="2471"/>
      <c r="L52" s="124" t="s">
        <v>18</v>
      </c>
    </row>
    <row r="53" spans="1:12" ht="69" customHeight="1" x14ac:dyDescent="0.25">
      <c r="A53" s="22">
        <v>42911</v>
      </c>
      <c r="B53" s="1193" t="s">
        <v>14</v>
      </c>
      <c r="C53" s="3473" t="s">
        <v>2227</v>
      </c>
      <c r="D53" s="3474"/>
      <c r="E53" s="3474"/>
      <c r="F53" s="3474"/>
      <c r="G53" s="3474"/>
      <c r="H53" s="3474"/>
      <c r="I53" s="3474"/>
      <c r="J53" s="3475"/>
      <c r="K53" s="2465"/>
      <c r="L53" s="1180" t="s">
        <v>2233</v>
      </c>
    </row>
    <row r="54" spans="1:12" ht="23.25" customHeight="1" x14ac:dyDescent="0.25">
      <c r="A54" s="22">
        <v>42913</v>
      </c>
      <c r="B54" s="11" t="s">
        <v>12</v>
      </c>
      <c r="C54" s="937">
        <v>375</v>
      </c>
      <c r="D54" s="258">
        <f>+C54*(100-E54)/100</f>
        <v>187.5</v>
      </c>
      <c r="E54" s="937">
        <v>50</v>
      </c>
      <c r="F54" s="937"/>
      <c r="G54" s="937">
        <v>170</v>
      </c>
      <c r="H54" s="937"/>
      <c r="I54" s="937"/>
      <c r="J54" s="937"/>
      <c r="K54" s="2580"/>
      <c r="L54" s="1195" t="s">
        <v>1456</v>
      </c>
    </row>
    <row r="55" spans="1:12" ht="23.25" customHeight="1" x14ac:dyDescent="0.25">
      <c r="A55" s="22">
        <v>42923</v>
      </c>
      <c r="B55" s="1207" t="s">
        <v>14</v>
      </c>
      <c r="C55" s="3666" t="s">
        <v>1354</v>
      </c>
      <c r="D55" s="3667"/>
      <c r="E55" s="3667"/>
      <c r="F55" s="3667"/>
      <c r="G55" s="3667"/>
      <c r="H55" s="3667"/>
      <c r="I55" s="3667"/>
      <c r="J55" s="3668"/>
      <c r="K55" s="2548"/>
      <c r="L55" s="1195"/>
    </row>
    <row r="56" spans="1:12" s="5" customFormat="1" ht="23.25" customHeight="1" x14ac:dyDescent="0.25">
      <c r="A56" s="1231">
        <v>42957</v>
      </c>
      <c r="B56" s="1232" t="s">
        <v>186</v>
      </c>
      <c r="C56" s="1233"/>
      <c r="D56" s="258"/>
      <c r="E56" s="1233"/>
      <c r="F56" s="1233"/>
      <c r="G56" s="1233"/>
      <c r="H56" s="1233">
        <v>5387</v>
      </c>
      <c r="I56" s="1233">
        <v>100</v>
      </c>
      <c r="J56" s="1233"/>
      <c r="K56" s="2580"/>
      <c r="L56" s="1234" t="s">
        <v>40</v>
      </c>
    </row>
    <row r="57" spans="1:12" ht="42.75" customHeight="1" x14ac:dyDescent="0.25">
      <c r="A57" s="22">
        <v>42981</v>
      </c>
      <c r="B57" s="1244" t="s">
        <v>14</v>
      </c>
      <c r="C57" s="3473" t="s">
        <v>2285</v>
      </c>
      <c r="D57" s="3474"/>
      <c r="E57" s="3474"/>
      <c r="F57" s="3474"/>
      <c r="G57" s="3474"/>
      <c r="H57" s="3474"/>
      <c r="I57" s="3474"/>
      <c r="J57" s="3475"/>
      <c r="K57" s="2466"/>
      <c r="L57" s="1195"/>
    </row>
    <row r="58" spans="1:12" ht="32.25" customHeight="1" x14ac:dyDescent="0.25">
      <c r="A58" s="3459">
        <v>43037</v>
      </c>
      <c r="B58" s="11" t="s">
        <v>23</v>
      </c>
      <c r="C58" s="3614" t="s">
        <v>2336</v>
      </c>
      <c r="D58" s="3733"/>
      <c r="E58" s="3733"/>
      <c r="F58" s="3733"/>
      <c r="G58" s="3733"/>
      <c r="H58" s="3733"/>
      <c r="I58" s="3733"/>
      <c r="J58" s="3615"/>
      <c r="K58" s="2525"/>
      <c r="L58" s="1316" t="s">
        <v>2428</v>
      </c>
    </row>
    <row r="59" spans="1:12" ht="24.75" customHeight="1" x14ac:dyDescent="0.25">
      <c r="A59" s="3460"/>
      <c r="B59" s="1305" t="s">
        <v>14</v>
      </c>
      <c r="C59" s="3666" t="s">
        <v>2332</v>
      </c>
      <c r="D59" s="3667"/>
      <c r="E59" s="3667"/>
      <c r="F59" s="3667"/>
      <c r="G59" s="3667"/>
      <c r="H59" s="3667"/>
      <c r="I59" s="3667"/>
      <c r="J59" s="3668"/>
      <c r="K59" s="2548"/>
      <c r="L59" s="1195"/>
    </row>
    <row r="60" spans="1:12" ht="20.100000000000001" customHeight="1" x14ac:dyDescent="0.25">
      <c r="A60" s="1313">
        <v>43039</v>
      </c>
      <c r="B60" s="1312" t="s">
        <v>12</v>
      </c>
      <c r="C60" s="256">
        <v>310</v>
      </c>
      <c r="D60" s="325">
        <v>43</v>
      </c>
      <c r="E60" s="256">
        <v>86</v>
      </c>
      <c r="F60" s="256"/>
      <c r="G60" s="256">
        <v>40</v>
      </c>
      <c r="H60" s="256"/>
      <c r="I60" s="256"/>
      <c r="J60" s="256"/>
      <c r="K60" s="256"/>
      <c r="L60" s="256" t="s">
        <v>18</v>
      </c>
    </row>
    <row r="61" spans="1:12" ht="45.75" customHeight="1" thickBot="1" x14ac:dyDescent="0.3">
      <c r="A61" s="1403">
        <v>43048</v>
      </c>
      <c r="B61" s="1408" t="s">
        <v>14</v>
      </c>
      <c r="C61" s="3513" t="s">
        <v>2358</v>
      </c>
      <c r="D61" s="3514"/>
      <c r="E61" s="3514"/>
      <c r="F61" s="3514"/>
      <c r="G61" s="3514"/>
      <c r="H61" s="3514"/>
      <c r="I61" s="3514"/>
      <c r="J61" s="3515"/>
      <c r="K61" s="2492"/>
      <c r="L61" s="252" t="s">
        <v>2348</v>
      </c>
    </row>
    <row r="62" spans="1:12" ht="83.25" customHeight="1" thickTop="1" x14ac:dyDescent="0.25">
      <c r="A62" s="1424">
        <v>43115</v>
      </c>
      <c r="B62" s="1425" t="s">
        <v>31</v>
      </c>
      <c r="C62" s="3645" t="s">
        <v>2437</v>
      </c>
      <c r="D62" s="3646"/>
      <c r="E62" s="3646"/>
      <c r="F62" s="3646"/>
      <c r="G62" s="3646"/>
      <c r="H62" s="3646"/>
      <c r="I62" s="3646"/>
      <c r="J62" s="3647"/>
      <c r="K62" s="2538"/>
      <c r="L62" s="1426" t="s">
        <v>2469</v>
      </c>
    </row>
    <row r="63" spans="1:12" ht="20.100000000000001" customHeight="1" x14ac:dyDescent="0.25">
      <c r="A63" s="1450">
        <v>43122</v>
      </c>
      <c r="B63" s="1449" t="s">
        <v>12</v>
      </c>
      <c r="C63" s="256">
        <v>370</v>
      </c>
      <c r="D63" s="325">
        <f>+C63*(100-E63)/100</f>
        <v>148</v>
      </c>
      <c r="E63" s="256">
        <v>60</v>
      </c>
      <c r="F63" s="256"/>
      <c r="G63" s="256">
        <v>40</v>
      </c>
      <c r="H63" s="256"/>
      <c r="I63" s="256"/>
      <c r="J63" s="256"/>
      <c r="K63" s="256"/>
      <c r="L63" s="256" t="s">
        <v>18</v>
      </c>
    </row>
    <row r="64" spans="1:12" x14ac:dyDescent="0.25">
      <c r="A64" s="1450">
        <v>43127</v>
      </c>
      <c r="B64" s="1449" t="s">
        <v>12</v>
      </c>
      <c r="C64" s="256">
        <v>447</v>
      </c>
      <c r="D64" s="325">
        <f>+C64*(100-E64)/100</f>
        <v>178.8</v>
      </c>
      <c r="E64" s="256">
        <v>60</v>
      </c>
      <c r="F64" s="256"/>
      <c r="G64" s="256">
        <v>40</v>
      </c>
      <c r="H64" s="256"/>
      <c r="I64" s="256"/>
      <c r="J64" s="256"/>
      <c r="K64" s="256"/>
      <c r="L64" s="256" t="s">
        <v>18</v>
      </c>
    </row>
    <row r="65" spans="1:21" ht="20.100000000000001" customHeight="1" x14ac:dyDescent="0.25">
      <c r="A65" s="22">
        <v>43135</v>
      </c>
      <c r="B65" s="11" t="s">
        <v>186</v>
      </c>
      <c r="C65" s="937"/>
      <c r="D65" s="258"/>
      <c r="E65" s="937"/>
      <c r="F65" s="937"/>
      <c r="G65" s="937"/>
      <c r="H65" s="937">
        <v>5495</v>
      </c>
      <c r="I65" s="937">
        <v>100</v>
      </c>
      <c r="J65" s="937"/>
      <c r="K65" s="2580"/>
      <c r="L65" s="1195" t="s">
        <v>40</v>
      </c>
    </row>
    <row r="66" spans="1:21" x14ac:dyDescent="0.25">
      <c r="A66" s="59">
        <v>43136</v>
      </c>
      <c r="B66" s="60" t="s">
        <v>12</v>
      </c>
      <c r="C66" s="329">
        <v>260</v>
      </c>
      <c r="D66" s="330">
        <f>+C66*(100-E66)/100</f>
        <v>130</v>
      </c>
      <c r="E66" s="329">
        <v>50</v>
      </c>
      <c r="F66" s="329"/>
      <c r="G66" s="329">
        <v>180</v>
      </c>
      <c r="H66" s="329"/>
      <c r="I66" s="329"/>
      <c r="J66" s="329"/>
      <c r="K66" s="329"/>
      <c r="L66" s="329" t="s">
        <v>22</v>
      </c>
    </row>
    <row r="67" spans="1:21" ht="20.100000000000001" customHeight="1" x14ac:dyDescent="0.25">
      <c r="A67" s="22">
        <v>43142</v>
      </c>
      <c r="B67" s="11" t="s">
        <v>186</v>
      </c>
      <c r="C67" s="937"/>
      <c r="D67" s="258"/>
      <c r="E67" s="937"/>
      <c r="F67" s="937"/>
      <c r="G67" s="937"/>
      <c r="H67" s="937">
        <v>5050</v>
      </c>
      <c r="I67" s="937">
        <v>100</v>
      </c>
      <c r="J67" s="937"/>
      <c r="K67" s="2580"/>
      <c r="L67" s="1195" t="s">
        <v>40</v>
      </c>
    </row>
    <row r="68" spans="1:21" x14ac:dyDescent="0.25">
      <c r="A68" s="22">
        <v>43174</v>
      </c>
      <c r="B68" s="11" t="s">
        <v>186</v>
      </c>
      <c r="C68" s="937"/>
      <c r="D68" s="258"/>
      <c r="E68" s="937"/>
      <c r="F68" s="937"/>
      <c r="G68" s="937"/>
      <c r="H68" s="937">
        <v>5245</v>
      </c>
      <c r="I68" s="937">
        <v>93</v>
      </c>
      <c r="J68" s="937"/>
      <c r="K68" s="2580"/>
      <c r="L68" s="1195" t="s">
        <v>40</v>
      </c>
    </row>
    <row r="69" spans="1:21" ht="47.25" customHeight="1" x14ac:dyDescent="0.25">
      <c r="A69" s="22">
        <v>43280</v>
      </c>
      <c r="B69" s="11" t="s">
        <v>14</v>
      </c>
      <c r="C69" s="3473" t="s">
        <v>2639</v>
      </c>
      <c r="D69" s="3474"/>
      <c r="E69" s="3474"/>
      <c r="F69" s="3474"/>
      <c r="G69" s="3474"/>
      <c r="H69" s="3474"/>
      <c r="I69" s="3474"/>
      <c r="J69" s="3475"/>
      <c r="K69" s="2466"/>
      <c r="L69" s="1195" t="s">
        <v>2638</v>
      </c>
    </row>
    <row r="70" spans="1:21" ht="39" customHeight="1" x14ac:dyDescent="0.25">
      <c r="A70" s="22">
        <v>43293</v>
      </c>
      <c r="B70" s="11" t="s">
        <v>14</v>
      </c>
      <c r="C70" s="3473" t="s">
        <v>2666</v>
      </c>
      <c r="D70" s="3474"/>
      <c r="E70" s="3474"/>
      <c r="F70" s="3474"/>
      <c r="G70" s="3474"/>
      <c r="H70" s="3474"/>
      <c r="I70" s="3474"/>
      <c r="J70" s="3475"/>
      <c r="K70" s="2466"/>
      <c r="L70" s="1195"/>
    </row>
    <row r="71" spans="1:21" ht="20.100000000000001" customHeight="1" x14ac:dyDescent="0.25">
      <c r="A71" s="22">
        <v>43316</v>
      </c>
      <c r="B71" s="11" t="s">
        <v>186</v>
      </c>
      <c r="C71" s="937"/>
      <c r="D71" s="258"/>
      <c r="E71" s="937"/>
      <c r="F71" s="937"/>
      <c r="G71" s="937"/>
      <c r="H71" s="937">
        <v>5020</v>
      </c>
      <c r="I71" s="937">
        <v>100</v>
      </c>
      <c r="J71" s="937"/>
      <c r="K71" s="2580"/>
      <c r="L71" s="1195"/>
      <c r="M71" s="4037"/>
      <c r="N71" s="4038"/>
      <c r="O71" s="4038"/>
      <c r="P71" s="4038"/>
      <c r="Q71" s="4038"/>
      <c r="R71" s="4038"/>
      <c r="S71" s="4038"/>
      <c r="T71" s="4038"/>
      <c r="U71" s="4038"/>
    </row>
    <row r="72" spans="1:21" ht="20.100000000000001" customHeight="1" x14ac:dyDescent="0.25">
      <c r="A72" s="22">
        <v>43321</v>
      </c>
      <c r="B72" s="11" t="s">
        <v>12</v>
      </c>
      <c r="C72" s="937">
        <v>220</v>
      </c>
      <c r="D72" s="258">
        <f>+C72*(100-E72)/100</f>
        <v>110</v>
      </c>
      <c r="E72" s="937">
        <v>50</v>
      </c>
      <c r="F72" s="937"/>
      <c r="G72" s="937">
        <v>110</v>
      </c>
      <c r="H72" s="937"/>
      <c r="I72" s="937"/>
      <c r="J72" s="937"/>
      <c r="K72" s="2580"/>
      <c r="L72" s="1195" t="s">
        <v>2264</v>
      </c>
      <c r="M72" s="4037"/>
      <c r="N72" s="4038"/>
      <c r="O72" s="4038"/>
      <c r="P72" s="4038"/>
      <c r="Q72" s="4038"/>
      <c r="R72" s="4038"/>
      <c r="S72" s="4038"/>
      <c r="T72" s="4038"/>
      <c r="U72" s="4038"/>
    </row>
    <row r="73" spans="1:21" ht="67.5" customHeight="1" x14ac:dyDescent="0.25">
      <c r="A73" s="22">
        <v>43359</v>
      </c>
      <c r="B73" s="11" t="s">
        <v>14</v>
      </c>
      <c r="C73" s="3614" t="s">
        <v>2722</v>
      </c>
      <c r="D73" s="3733"/>
      <c r="E73" s="3733"/>
      <c r="F73" s="3733"/>
      <c r="G73" s="3733"/>
      <c r="H73" s="3733"/>
      <c r="I73" s="3733"/>
      <c r="J73" s="3615"/>
      <c r="K73" s="2525"/>
      <c r="L73" s="1707" t="s">
        <v>2721</v>
      </c>
      <c r="M73" s="4037"/>
      <c r="N73" s="4038"/>
      <c r="O73" s="4038"/>
      <c r="P73" s="4038"/>
      <c r="Q73" s="4038"/>
      <c r="R73" s="4038"/>
      <c r="S73" s="4038"/>
      <c r="T73" s="4038"/>
      <c r="U73" s="4038"/>
    </row>
    <row r="74" spans="1:21" ht="20.100000000000001" customHeight="1" x14ac:dyDescent="0.25">
      <c r="A74" s="1730">
        <v>43371</v>
      </c>
      <c r="B74" s="1729" t="s">
        <v>186</v>
      </c>
      <c r="C74" s="256"/>
      <c r="D74" s="325"/>
      <c r="E74" s="256"/>
      <c r="F74" s="256"/>
      <c r="G74" s="256"/>
      <c r="H74" s="256">
        <v>4745</v>
      </c>
      <c r="I74" s="256">
        <v>100</v>
      </c>
      <c r="J74" s="256"/>
      <c r="K74" s="256"/>
      <c r="L74" s="256" t="s">
        <v>2729</v>
      </c>
      <c r="M74" s="4037"/>
      <c r="N74" s="4038"/>
      <c r="O74" s="4038"/>
      <c r="P74" s="4038"/>
      <c r="Q74" s="4038"/>
      <c r="R74" s="4038"/>
      <c r="S74" s="4038"/>
      <c r="T74" s="4038"/>
      <c r="U74" s="4038"/>
    </row>
    <row r="75" spans="1:21" x14ac:dyDescent="0.25">
      <c r="A75" s="22">
        <v>43376</v>
      </c>
      <c r="B75" s="11" t="s">
        <v>33</v>
      </c>
      <c r="C75" s="3473" t="s">
        <v>175</v>
      </c>
      <c r="D75" s="3474"/>
      <c r="E75" s="3474"/>
      <c r="F75" s="3474"/>
      <c r="G75" s="3474"/>
      <c r="H75" s="3474"/>
      <c r="I75" s="3474"/>
      <c r="J75" s="3475"/>
      <c r="K75" s="2466"/>
      <c r="L75" s="1195"/>
    </row>
    <row r="76" spans="1:21" x14ac:dyDescent="0.25">
      <c r="A76" s="1774">
        <v>43396</v>
      </c>
      <c r="B76" s="1773" t="s">
        <v>12</v>
      </c>
      <c r="C76" s="256">
        <v>95</v>
      </c>
      <c r="D76" s="325">
        <f>+C76*(100-E76)/100</f>
        <v>71.25</v>
      </c>
      <c r="E76" s="256">
        <v>25</v>
      </c>
      <c r="F76" s="256"/>
      <c r="G76" s="256">
        <v>110</v>
      </c>
      <c r="H76" s="256"/>
      <c r="I76" s="256"/>
      <c r="J76" s="256"/>
      <c r="K76" s="256"/>
      <c r="L76" s="256" t="s">
        <v>2783</v>
      </c>
    </row>
    <row r="77" spans="1:21" x14ac:dyDescent="0.25">
      <c r="A77" s="1938">
        <v>43397</v>
      </c>
      <c r="B77" s="1937" t="s">
        <v>12</v>
      </c>
      <c r="C77" s="256">
        <v>140</v>
      </c>
      <c r="D77" s="325">
        <f>+C77*(100-E77)/100</f>
        <v>105</v>
      </c>
      <c r="E77" s="256">
        <v>25</v>
      </c>
      <c r="F77" s="256"/>
      <c r="G77" s="256">
        <v>110</v>
      </c>
      <c r="H77" s="256"/>
      <c r="I77" s="256"/>
      <c r="J77" s="256"/>
      <c r="K77" s="256"/>
      <c r="L77" s="256" t="s">
        <v>2783</v>
      </c>
    </row>
    <row r="78" spans="1:21" ht="20.100000000000001" customHeight="1" x14ac:dyDescent="0.25">
      <c r="A78" s="22">
        <v>43408</v>
      </c>
      <c r="B78" s="11" t="s">
        <v>186</v>
      </c>
      <c r="C78" s="937"/>
      <c r="D78" s="258"/>
      <c r="E78" s="937"/>
      <c r="F78" s="937"/>
      <c r="G78" s="937"/>
      <c r="H78" s="937">
        <v>4790</v>
      </c>
      <c r="I78" s="937">
        <v>100</v>
      </c>
      <c r="J78" s="937"/>
      <c r="K78" s="2580"/>
      <c r="L78" s="1195" t="s">
        <v>2810</v>
      </c>
    </row>
    <row r="79" spans="1:21" ht="36" customHeight="1" x14ac:dyDescent="0.25">
      <c r="A79" s="22">
        <v>43457</v>
      </c>
      <c r="B79" s="11" t="s">
        <v>14</v>
      </c>
      <c r="C79" s="3614" t="s">
        <v>2895</v>
      </c>
      <c r="D79" s="3733"/>
      <c r="E79" s="3733"/>
      <c r="F79" s="3733"/>
      <c r="G79" s="3733"/>
      <c r="H79" s="3733"/>
      <c r="I79" s="3733"/>
      <c r="J79" s="3615"/>
      <c r="K79" s="2525"/>
      <c r="L79" s="1810" t="s">
        <v>2894</v>
      </c>
    </row>
    <row r="80" spans="1:21" ht="69.75" customHeight="1" thickBot="1" x14ac:dyDescent="0.3">
      <c r="A80" s="1462">
        <v>43459</v>
      </c>
      <c r="B80" s="1463" t="s">
        <v>31</v>
      </c>
      <c r="C80" s="4039" t="s">
        <v>2897</v>
      </c>
      <c r="D80" s="4040"/>
      <c r="E80" s="4040"/>
      <c r="F80" s="4040"/>
      <c r="G80" s="4040"/>
      <c r="H80" s="4040"/>
      <c r="I80" s="4040"/>
      <c r="J80" s="4041"/>
      <c r="K80" s="2630"/>
      <c r="L80" s="1909" t="s">
        <v>2128</v>
      </c>
    </row>
    <row r="81" spans="1:12" ht="16.5" thickTop="1" x14ac:dyDescent="0.25">
      <c r="A81" s="39">
        <v>43468</v>
      </c>
      <c r="B81" s="40" t="s">
        <v>12</v>
      </c>
      <c r="C81" s="254">
        <v>220</v>
      </c>
      <c r="D81" s="324">
        <f>+C81*(100-E81)/100</f>
        <v>114.4</v>
      </c>
      <c r="E81" s="254">
        <v>48</v>
      </c>
      <c r="F81" s="254"/>
      <c r="G81" s="254">
        <v>130</v>
      </c>
      <c r="H81" s="254"/>
      <c r="I81" s="254"/>
      <c r="J81" s="254"/>
      <c r="K81" s="254"/>
      <c r="L81" s="254" t="s">
        <v>2524</v>
      </c>
    </row>
    <row r="82" spans="1:12" ht="20.100000000000001" customHeight="1" x14ac:dyDescent="0.25">
      <c r="A82" s="22">
        <v>43514</v>
      </c>
      <c r="B82" s="11" t="s">
        <v>2950</v>
      </c>
      <c r="C82" s="3614" t="s">
        <v>137</v>
      </c>
      <c r="D82" s="3733"/>
      <c r="E82" s="3733"/>
      <c r="F82" s="3733"/>
      <c r="G82" s="3733"/>
      <c r="H82" s="3733"/>
      <c r="I82" s="3733"/>
      <c r="J82" s="3615"/>
      <c r="K82" s="2525"/>
      <c r="L82" s="1195"/>
    </row>
    <row r="83" spans="1:12" ht="20.100000000000001" customHeight="1" x14ac:dyDescent="0.25">
      <c r="A83" s="22">
        <v>43538</v>
      </c>
      <c r="B83" s="11" t="s">
        <v>12</v>
      </c>
      <c r="C83" s="937">
        <v>235</v>
      </c>
      <c r="D83" s="258">
        <f>+C83*(100-E83)/100</f>
        <v>105.75</v>
      </c>
      <c r="E83" s="937">
        <v>55</v>
      </c>
      <c r="F83" s="937" t="s">
        <v>159</v>
      </c>
      <c r="G83" s="937">
        <v>130</v>
      </c>
      <c r="H83" s="937"/>
      <c r="I83" s="937"/>
      <c r="J83" s="937"/>
      <c r="K83" s="2580"/>
      <c r="L83" s="1195" t="s">
        <v>2621</v>
      </c>
    </row>
    <row r="84" spans="1:12" x14ac:dyDescent="0.25">
      <c r="A84" s="2063">
        <v>43568</v>
      </c>
      <c r="B84" s="2064" t="s">
        <v>186</v>
      </c>
      <c r="C84" s="2065"/>
      <c r="D84" s="2062"/>
      <c r="E84" s="2065"/>
      <c r="F84" s="2065"/>
      <c r="G84" s="2065"/>
      <c r="H84" s="2065">
        <v>5270</v>
      </c>
      <c r="I84" s="2065">
        <v>96</v>
      </c>
      <c r="J84" s="2065"/>
      <c r="K84" s="2471"/>
      <c r="L84" s="3" t="s">
        <v>40</v>
      </c>
    </row>
    <row r="85" spans="1:12" x14ac:dyDescent="0.25">
      <c r="A85" s="22">
        <v>43598</v>
      </c>
      <c r="B85" s="11" t="s">
        <v>12</v>
      </c>
      <c r="C85" s="937">
        <v>225</v>
      </c>
      <c r="D85" s="258">
        <f>+C85*(100-E85)/100</f>
        <v>101.25</v>
      </c>
      <c r="E85" s="937">
        <v>55</v>
      </c>
      <c r="F85" s="937"/>
      <c r="G85" s="937">
        <v>140</v>
      </c>
      <c r="H85" s="937"/>
      <c r="I85" s="937"/>
      <c r="J85" s="937"/>
      <c r="K85" s="2580"/>
      <c r="L85" s="1975" t="s">
        <v>2145</v>
      </c>
    </row>
    <row r="86" spans="1:12" x14ac:dyDescent="0.25">
      <c r="A86" s="22">
        <v>43682</v>
      </c>
      <c r="B86" s="11" t="s">
        <v>14</v>
      </c>
      <c r="C86" s="3482" t="s">
        <v>3148</v>
      </c>
      <c r="D86" s="3505"/>
      <c r="E86" s="3505"/>
      <c r="F86" s="3505"/>
      <c r="G86" s="3505"/>
      <c r="H86" s="3505"/>
      <c r="I86" s="3505"/>
      <c r="J86" s="3483"/>
      <c r="K86" s="2485"/>
      <c r="L86" s="124"/>
    </row>
    <row r="87" spans="1:12" ht="53.25" customHeight="1" x14ac:dyDescent="0.25">
      <c r="A87" s="22">
        <v>43694</v>
      </c>
      <c r="B87" s="11" t="s">
        <v>33</v>
      </c>
      <c r="C87" s="3473" t="s">
        <v>3155</v>
      </c>
      <c r="D87" s="3474"/>
      <c r="E87" s="3474"/>
      <c r="F87" s="3474"/>
      <c r="G87" s="3474"/>
      <c r="H87" s="3474"/>
      <c r="I87" s="3474"/>
      <c r="J87" s="3475"/>
      <c r="K87" s="2465"/>
      <c r="L87" s="2071" t="s">
        <v>3153</v>
      </c>
    </row>
    <row r="88" spans="1:12" ht="99.75" customHeight="1" x14ac:dyDescent="0.25">
      <c r="A88" s="1254">
        <v>43700</v>
      </c>
      <c r="B88" s="1255" t="s">
        <v>31</v>
      </c>
      <c r="C88" s="3583" t="s">
        <v>3264</v>
      </c>
      <c r="D88" s="3584"/>
      <c r="E88" s="3584"/>
      <c r="F88" s="3584"/>
      <c r="G88" s="3584"/>
      <c r="H88" s="3584"/>
      <c r="I88" s="3584"/>
      <c r="J88" s="3585"/>
      <c r="K88" s="2518"/>
      <c r="L88" s="1309" t="s">
        <v>2128</v>
      </c>
    </row>
    <row r="89" spans="1:12" x14ac:dyDescent="0.25">
      <c r="A89" s="59">
        <v>43712</v>
      </c>
      <c r="B89" s="60" t="s">
        <v>12</v>
      </c>
      <c r="C89" s="329">
        <v>135</v>
      </c>
      <c r="D89" s="330">
        <f>+C89*(100-E89)/100</f>
        <v>81</v>
      </c>
      <c r="E89" s="329">
        <v>40</v>
      </c>
      <c r="F89" s="329"/>
      <c r="G89" s="329">
        <v>120</v>
      </c>
      <c r="H89" s="329"/>
      <c r="I89" s="329"/>
      <c r="J89" s="329"/>
      <c r="K89" s="2566"/>
      <c r="L89" s="367" t="s">
        <v>3175</v>
      </c>
    </row>
    <row r="90" spans="1:12" x14ac:dyDescent="0.25">
      <c r="A90" s="22">
        <v>43714</v>
      </c>
      <c r="B90" s="11" t="s">
        <v>186</v>
      </c>
      <c r="C90" s="937"/>
      <c r="D90" s="258"/>
      <c r="E90" s="937"/>
      <c r="F90" s="937"/>
      <c r="G90" s="937"/>
      <c r="H90" s="937">
        <v>5820</v>
      </c>
      <c r="I90" s="937">
        <v>94</v>
      </c>
      <c r="J90" s="937"/>
      <c r="K90" s="2471"/>
      <c r="L90" s="234" t="s">
        <v>3173</v>
      </c>
    </row>
    <row r="91" spans="1:12" x14ac:dyDescent="0.25">
      <c r="A91" s="22">
        <v>43820</v>
      </c>
      <c r="B91" s="11" t="s">
        <v>12</v>
      </c>
      <c r="C91" s="937">
        <v>150</v>
      </c>
      <c r="D91" s="258">
        <f>+C91*(100-E91)/100</f>
        <v>15</v>
      </c>
      <c r="E91" s="937">
        <v>90</v>
      </c>
      <c r="F91" s="937" t="s">
        <v>159</v>
      </c>
      <c r="G91" s="937">
        <v>140</v>
      </c>
      <c r="H91" s="937"/>
      <c r="I91" s="937"/>
      <c r="J91" s="937"/>
      <c r="K91" s="2471"/>
      <c r="L91" s="367" t="s">
        <v>2748</v>
      </c>
    </row>
    <row r="92" spans="1:12" ht="20.100000000000001" customHeight="1" x14ac:dyDescent="0.25">
      <c r="A92" s="22">
        <v>43829</v>
      </c>
      <c r="B92" s="11" t="s">
        <v>186</v>
      </c>
      <c r="C92" s="937"/>
      <c r="D92" s="258"/>
      <c r="E92" s="937"/>
      <c r="F92" s="937"/>
      <c r="G92" s="937"/>
      <c r="H92" s="937">
        <v>5730</v>
      </c>
      <c r="I92" s="937">
        <v>100</v>
      </c>
      <c r="J92" s="937"/>
      <c r="K92" s="2471"/>
      <c r="L92" s="367" t="s">
        <v>3374</v>
      </c>
    </row>
    <row r="93" spans="1:12" ht="20.100000000000001" customHeight="1" x14ac:dyDescent="0.25">
      <c r="A93" s="22">
        <v>43908</v>
      </c>
      <c r="B93" s="11" t="s">
        <v>186</v>
      </c>
      <c r="C93" s="937"/>
      <c r="D93" s="258"/>
      <c r="E93" s="937"/>
      <c r="F93" s="937"/>
      <c r="G93" s="937"/>
      <c r="H93" s="937">
        <v>5605</v>
      </c>
      <c r="I93" s="937">
        <v>100</v>
      </c>
      <c r="J93" s="937"/>
      <c r="K93" s="2471"/>
      <c r="L93" s="367" t="s">
        <v>3507</v>
      </c>
    </row>
    <row r="94" spans="1:12" ht="20.100000000000001" customHeight="1" x14ac:dyDescent="0.25">
      <c r="A94" s="2292">
        <v>43909</v>
      </c>
      <c r="B94" s="2291" t="s">
        <v>12</v>
      </c>
      <c r="C94" s="256">
        <v>62</v>
      </c>
      <c r="D94" s="325">
        <f>+C94*(100-E94)/100</f>
        <v>20.46</v>
      </c>
      <c r="E94" s="256">
        <v>67</v>
      </c>
      <c r="F94" s="256" t="s">
        <v>159</v>
      </c>
      <c r="G94" s="256">
        <v>125</v>
      </c>
      <c r="H94" s="256"/>
      <c r="I94" s="256"/>
      <c r="J94" s="256"/>
      <c r="K94" s="2550"/>
      <c r="L94" s="359" t="s">
        <v>2748</v>
      </c>
    </row>
    <row r="95" spans="1:12" ht="20.100000000000001" customHeight="1" x14ac:dyDescent="0.25">
      <c r="A95" s="2305">
        <v>43911</v>
      </c>
      <c r="B95" s="2306" t="s">
        <v>4</v>
      </c>
      <c r="C95" s="2311"/>
      <c r="D95" s="2312"/>
      <c r="E95" s="2311">
        <v>60</v>
      </c>
      <c r="F95" s="2311"/>
      <c r="G95" s="2311"/>
      <c r="H95" s="2311"/>
      <c r="I95" s="2311"/>
      <c r="J95" s="2311"/>
      <c r="K95" s="2602"/>
      <c r="L95" s="2313"/>
    </row>
    <row r="96" spans="1:12" ht="36" customHeight="1" x14ac:dyDescent="0.25">
      <c r="A96" s="22">
        <v>43912</v>
      </c>
      <c r="B96" s="11" t="s">
        <v>14</v>
      </c>
      <c r="C96" s="3473" t="s">
        <v>3516</v>
      </c>
      <c r="D96" s="3474"/>
      <c r="E96" s="3474"/>
      <c r="F96" s="3474"/>
      <c r="G96" s="3474"/>
      <c r="H96" s="3474"/>
      <c r="I96" s="3474"/>
      <c r="J96" s="3475"/>
      <c r="K96" s="2465"/>
      <c r="L96" s="367"/>
    </row>
    <row r="97" spans="1:12" ht="20.100000000000001" customHeight="1" x14ac:dyDescent="0.25">
      <c r="A97" s="22">
        <v>44017</v>
      </c>
      <c r="B97" s="11" t="s">
        <v>33</v>
      </c>
      <c r="C97" s="3666" t="s">
        <v>3737</v>
      </c>
      <c r="D97" s="3667"/>
      <c r="E97" s="3667"/>
      <c r="F97" s="3667"/>
      <c r="G97" s="3667"/>
      <c r="H97" s="3667"/>
      <c r="I97" s="3667"/>
      <c r="J97" s="3668"/>
      <c r="K97" s="2547"/>
      <c r="L97" s="367"/>
    </row>
    <row r="98" spans="1:12" ht="20.100000000000001" customHeight="1" x14ac:dyDescent="0.25">
      <c r="A98" s="22"/>
      <c r="B98" s="11"/>
      <c r="C98" s="937"/>
      <c r="D98" s="258">
        <f t="shared" ref="D98:D104" si="0">+C98*(100-E98)/100</f>
        <v>0</v>
      </c>
      <c r="E98" s="937"/>
      <c r="F98" s="937"/>
      <c r="G98" s="937"/>
      <c r="H98" s="937"/>
      <c r="I98" s="937"/>
      <c r="J98" s="937"/>
      <c r="K98" s="2471"/>
      <c r="L98" s="367"/>
    </row>
    <row r="99" spans="1:12" ht="20.100000000000001" customHeight="1" x14ac:dyDescent="0.25">
      <c r="A99" s="22"/>
      <c r="B99" s="11"/>
      <c r="C99" s="937"/>
      <c r="D99" s="258">
        <f t="shared" si="0"/>
        <v>0</v>
      </c>
      <c r="E99" s="937"/>
      <c r="F99" s="937"/>
      <c r="G99" s="937"/>
      <c r="H99" s="937"/>
      <c r="I99" s="937"/>
      <c r="J99" s="937"/>
      <c r="K99" s="2471"/>
      <c r="L99" s="367"/>
    </row>
    <row r="100" spans="1:12" ht="20.100000000000001" customHeight="1" x14ac:dyDescent="0.25">
      <c r="A100" s="22"/>
      <c r="B100" s="11"/>
      <c r="C100" s="937"/>
      <c r="D100" s="258">
        <f t="shared" si="0"/>
        <v>0</v>
      </c>
      <c r="E100" s="937"/>
      <c r="F100" s="937"/>
      <c r="G100" s="937"/>
      <c r="H100" s="937"/>
      <c r="I100" s="937"/>
      <c r="J100" s="937"/>
      <c r="K100" s="2471"/>
      <c r="L100" s="367"/>
    </row>
    <row r="101" spans="1:12" ht="20.100000000000001" customHeight="1" x14ac:dyDescent="0.25">
      <c r="A101" s="22"/>
      <c r="B101" s="11"/>
      <c r="C101" s="937"/>
      <c r="D101" s="258">
        <f t="shared" si="0"/>
        <v>0</v>
      </c>
      <c r="E101" s="937"/>
      <c r="F101" s="937"/>
      <c r="G101" s="937"/>
      <c r="H101" s="937"/>
      <c r="I101" s="937"/>
      <c r="J101" s="937"/>
      <c r="K101" s="2471"/>
      <c r="L101" s="367"/>
    </row>
    <row r="102" spans="1:12" ht="20.100000000000001" customHeight="1" x14ac:dyDescent="0.25">
      <c r="A102" s="22"/>
      <c r="B102" s="11"/>
      <c r="C102" s="937"/>
      <c r="D102" s="258">
        <f t="shared" si="0"/>
        <v>0</v>
      </c>
      <c r="E102" s="937"/>
      <c r="F102" s="937"/>
      <c r="G102" s="937"/>
      <c r="H102" s="937"/>
      <c r="I102" s="937"/>
      <c r="J102" s="937"/>
      <c r="K102" s="2471"/>
      <c r="L102" s="367"/>
    </row>
    <row r="103" spans="1:12" ht="20.100000000000001" customHeight="1" x14ac:dyDescent="0.25">
      <c r="A103" s="22"/>
      <c r="B103" s="11"/>
      <c r="C103" s="937"/>
      <c r="D103" s="258">
        <f t="shared" si="0"/>
        <v>0</v>
      </c>
      <c r="E103" s="937"/>
      <c r="F103" s="937"/>
      <c r="G103" s="937"/>
      <c r="H103" s="937"/>
      <c r="I103" s="937"/>
      <c r="J103" s="937"/>
      <c r="K103" s="2471"/>
      <c r="L103" s="367"/>
    </row>
    <row r="104" spans="1:12" x14ac:dyDescent="0.25">
      <c r="A104" s="22"/>
      <c r="B104" s="11"/>
      <c r="C104" s="937"/>
      <c r="D104" s="258">
        <f t="shared" si="0"/>
        <v>0</v>
      </c>
      <c r="E104" s="937"/>
      <c r="F104" s="937"/>
      <c r="G104" s="937"/>
      <c r="H104" s="937"/>
      <c r="I104" s="937"/>
      <c r="J104" s="937"/>
      <c r="K104" s="2471"/>
      <c r="L104" s="367"/>
    </row>
    <row r="105" spans="1:12" ht="20.100000000000001" customHeight="1" x14ac:dyDescent="0.25">
      <c r="A105" s="22"/>
      <c r="B105" s="11"/>
      <c r="C105" s="937"/>
      <c r="D105" s="937"/>
      <c r="E105" s="937"/>
      <c r="F105" s="937"/>
      <c r="G105" s="937"/>
      <c r="H105" s="937"/>
      <c r="I105" s="937"/>
      <c r="J105" s="937"/>
      <c r="K105" s="2471"/>
      <c r="L105" s="367"/>
    </row>
    <row r="106" spans="1:12" x14ac:dyDescent="0.25">
      <c r="A106" s="22"/>
      <c r="B106" s="11"/>
      <c r="C106" s="937"/>
      <c r="D106" s="937"/>
      <c r="E106" s="937"/>
      <c r="F106" s="937"/>
      <c r="G106" s="937"/>
      <c r="H106" s="937"/>
      <c r="I106" s="937"/>
      <c r="J106" s="937"/>
      <c r="K106" s="2471"/>
      <c r="L106" s="367"/>
    </row>
    <row r="107" spans="1:12" x14ac:dyDescent="0.25">
      <c r="A107" s="22"/>
      <c r="B107" s="11"/>
      <c r="C107" s="937"/>
      <c r="D107" s="937"/>
      <c r="E107" s="937"/>
      <c r="F107" s="937"/>
      <c r="G107" s="937"/>
      <c r="H107" s="937"/>
      <c r="I107" s="937"/>
      <c r="J107" s="937"/>
      <c r="K107" s="2471"/>
      <c r="L107" s="367"/>
    </row>
    <row r="108" spans="1:12" x14ac:dyDescent="0.25">
      <c r="A108" s="22"/>
      <c r="C108" s="937"/>
      <c r="D108" s="937"/>
      <c r="E108" s="937"/>
      <c r="F108" s="937"/>
      <c r="G108" s="937"/>
      <c r="H108" s="937"/>
      <c r="I108" s="937"/>
      <c r="J108" s="937"/>
      <c r="K108" s="2471"/>
      <c r="L108" s="367"/>
    </row>
    <row r="109" spans="1:12" x14ac:dyDescent="0.25">
      <c r="A109" s="22"/>
      <c r="C109" s="937"/>
      <c r="D109" s="937"/>
      <c r="E109" s="937"/>
      <c r="F109" s="937"/>
      <c r="G109" s="937"/>
      <c r="H109" s="937"/>
      <c r="I109" s="937"/>
      <c r="J109" s="937"/>
      <c r="K109" s="2471"/>
      <c r="L109" s="367"/>
    </row>
    <row r="110" spans="1:12" x14ac:dyDescent="0.25">
      <c r="A110" s="22"/>
      <c r="C110" s="937"/>
      <c r="D110" s="937"/>
      <c r="E110" s="937"/>
      <c r="F110" s="937"/>
      <c r="G110" s="937"/>
      <c r="H110" s="937"/>
      <c r="I110" s="937"/>
      <c r="J110" s="937"/>
      <c r="K110" s="2471"/>
      <c r="L110" s="367"/>
    </row>
    <row r="111" spans="1:12" x14ac:dyDescent="0.25">
      <c r="A111" s="22"/>
      <c r="C111" s="937"/>
      <c r="D111" s="937"/>
      <c r="E111" s="937"/>
      <c r="F111" s="937"/>
      <c r="G111" s="937"/>
      <c r="H111" s="937"/>
      <c r="I111" s="937"/>
      <c r="J111" s="937"/>
      <c r="K111" s="2471"/>
      <c r="L111" s="367"/>
    </row>
    <row r="112" spans="1:12" x14ac:dyDescent="0.25">
      <c r="A112" s="22"/>
      <c r="C112" s="937"/>
      <c r="D112" s="937"/>
      <c r="E112" s="937"/>
      <c r="F112" s="937"/>
      <c r="G112" s="937"/>
      <c r="H112" s="937"/>
      <c r="I112" s="937"/>
      <c r="J112" s="937"/>
      <c r="K112" s="2471"/>
      <c r="L112" s="367"/>
    </row>
    <row r="113" spans="1:12" x14ac:dyDescent="0.25">
      <c r="A113" s="22"/>
      <c r="C113" s="937"/>
      <c r="D113" s="937"/>
      <c r="E113" s="937"/>
      <c r="F113" s="937"/>
      <c r="G113" s="937"/>
      <c r="H113" s="937"/>
      <c r="I113" s="937"/>
      <c r="J113" s="937"/>
      <c r="K113" s="2471"/>
      <c r="L113" s="367"/>
    </row>
    <row r="114" spans="1:12" x14ac:dyDescent="0.25">
      <c r="A114" s="22"/>
      <c r="C114" s="937"/>
      <c r="D114" s="937"/>
      <c r="E114" s="937"/>
      <c r="F114" s="937"/>
      <c r="G114" s="937"/>
      <c r="H114" s="937"/>
      <c r="I114" s="937"/>
      <c r="J114" s="937"/>
      <c r="K114" s="2471"/>
      <c r="L114" s="367"/>
    </row>
    <row r="115" spans="1:12" x14ac:dyDescent="0.25">
      <c r="A115" s="22"/>
      <c r="C115" s="937"/>
      <c r="D115" s="937"/>
      <c r="E115" s="937"/>
      <c r="F115" s="937"/>
      <c r="G115" s="937"/>
      <c r="H115" s="937"/>
      <c r="I115" s="937"/>
      <c r="J115" s="937"/>
      <c r="K115" s="2471"/>
      <c r="L115" s="367"/>
    </row>
    <row r="116" spans="1:12" x14ac:dyDescent="0.25">
      <c r="A116" s="22"/>
      <c r="C116" s="937"/>
      <c r="D116" s="937"/>
      <c r="E116" s="937"/>
      <c r="F116" s="937"/>
      <c r="G116" s="937"/>
      <c r="H116" s="937"/>
      <c r="I116" s="937"/>
      <c r="J116" s="937"/>
      <c r="K116" s="2471"/>
      <c r="L116" s="367"/>
    </row>
    <row r="117" spans="1:12" x14ac:dyDescent="0.25">
      <c r="A117" s="22"/>
      <c r="C117" s="937"/>
      <c r="D117" s="937"/>
      <c r="E117" s="937"/>
      <c r="F117" s="937"/>
      <c r="G117" s="937"/>
      <c r="H117" s="937"/>
      <c r="I117" s="937"/>
      <c r="J117" s="937"/>
      <c r="K117" s="2471"/>
      <c r="L117" s="367"/>
    </row>
    <row r="118" spans="1:12" x14ac:dyDescent="0.25">
      <c r="A118" s="22"/>
      <c r="C118" s="937"/>
      <c r="D118" s="937"/>
      <c r="E118" s="937"/>
      <c r="F118" s="937"/>
      <c r="G118" s="937"/>
      <c r="H118" s="937"/>
      <c r="I118" s="937"/>
      <c r="J118" s="937"/>
      <c r="K118" s="2471"/>
      <c r="L118" s="124"/>
    </row>
    <row r="119" spans="1:12" x14ac:dyDescent="0.25">
      <c r="A119" s="22"/>
      <c r="C119" s="937"/>
      <c r="D119" s="937"/>
      <c r="E119" s="937"/>
      <c r="F119" s="937"/>
      <c r="G119" s="937"/>
      <c r="H119" s="937"/>
      <c r="I119" s="937"/>
      <c r="J119" s="937"/>
      <c r="K119" s="2471"/>
      <c r="L119" s="124"/>
    </row>
    <row r="120" spans="1:12" x14ac:dyDescent="0.25">
      <c r="A120" s="22"/>
      <c r="C120" s="937"/>
      <c r="D120" s="937"/>
      <c r="E120" s="937"/>
      <c r="F120" s="937"/>
      <c r="G120" s="937"/>
      <c r="H120" s="937"/>
      <c r="I120" s="937"/>
      <c r="J120" s="937"/>
      <c r="K120" s="2471"/>
      <c r="L120" s="124"/>
    </row>
    <row r="121" spans="1:12" x14ac:dyDescent="0.25">
      <c r="A121" s="22"/>
      <c r="C121" s="937"/>
      <c r="D121" s="937"/>
      <c r="E121" s="937"/>
      <c r="F121" s="937"/>
      <c r="G121" s="937"/>
      <c r="H121" s="937"/>
      <c r="I121" s="937"/>
      <c r="J121" s="937"/>
      <c r="K121" s="2471"/>
      <c r="L121" s="124"/>
    </row>
    <row r="122" spans="1:12" x14ac:dyDescent="0.25">
      <c r="A122" s="22"/>
      <c r="C122" s="937"/>
      <c r="D122" s="937"/>
      <c r="E122" s="937"/>
      <c r="F122" s="937"/>
      <c r="G122" s="937"/>
      <c r="H122" s="937"/>
      <c r="I122" s="937"/>
      <c r="J122" s="937"/>
      <c r="K122" s="2471"/>
      <c r="L122" s="124"/>
    </row>
    <row r="123" spans="1:12" x14ac:dyDescent="0.25">
      <c r="A123" s="22"/>
      <c r="C123" s="937"/>
      <c r="D123" s="937"/>
      <c r="E123" s="937"/>
      <c r="F123" s="937"/>
      <c r="G123" s="937"/>
      <c r="H123" s="937"/>
      <c r="I123" s="937"/>
      <c r="J123" s="937"/>
      <c r="K123" s="2471"/>
      <c r="L123" s="124"/>
    </row>
    <row r="124" spans="1:12" x14ac:dyDescent="0.25">
      <c r="A124" s="22"/>
      <c r="C124" s="937"/>
      <c r="D124" s="937"/>
      <c r="E124" s="937"/>
      <c r="F124" s="937"/>
      <c r="G124" s="937"/>
      <c r="H124" s="937"/>
      <c r="I124" s="937"/>
      <c r="J124" s="937"/>
      <c r="K124" s="2471"/>
      <c r="L124" s="124"/>
    </row>
    <row r="125" spans="1:12" x14ac:dyDescent="0.25">
      <c r="A125" s="22"/>
      <c r="C125" s="937"/>
      <c r="D125" s="937"/>
      <c r="E125" s="937"/>
      <c r="F125" s="937"/>
      <c r="G125" s="937"/>
      <c r="H125" s="937"/>
      <c r="I125" s="937"/>
      <c r="J125" s="937"/>
      <c r="K125" s="2471"/>
      <c r="L125" s="124"/>
    </row>
    <row r="126" spans="1:12" x14ac:dyDescent="0.25">
      <c r="A126" s="22"/>
      <c r="C126" s="937"/>
      <c r="D126" s="937"/>
      <c r="E126" s="937"/>
      <c r="F126" s="937"/>
      <c r="G126" s="937"/>
      <c r="H126" s="937"/>
      <c r="I126" s="937"/>
      <c r="J126" s="937"/>
      <c r="K126" s="2471"/>
      <c r="L126" s="124"/>
    </row>
    <row r="127" spans="1:12" x14ac:dyDescent="0.25">
      <c r="A127" s="22"/>
      <c r="C127" s="937"/>
      <c r="D127" s="937"/>
      <c r="E127" s="937"/>
      <c r="F127" s="937"/>
      <c r="G127" s="937"/>
      <c r="H127" s="937"/>
      <c r="I127" s="937"/>
      <c r="J127" s="937"/>
      <c r="K127" s="2471"/>
      <c r="L127" s="124"/>
    </row>
    <row r="128" spans="1:12" x14ac:dyDescent="0.25">
      <c r="A128" s="22"/>
      <c r="C128" s="937"/>
      <c r="D128" s="937"/>
      <c r="E128" s="937"/>
      <c r="F128" s="937"/>
      <c r="G128" s="937"/>
      <c r="H128" s="937"/>
      <c r="I128" s="937"/>
      <c r="J128" s="937"/>
      <c r="K128" s="2471"/>
      <c r="L128" s="124"/>
    </row>
    <row r="129" spans="1:12" x14ac:dyDescent="0.25">
      <c r="A129" s="22"/>
      <c r="L129" s="124"/>
    </row>
    <row r="130" spans="1:12" x14ac:dyDescent="0.25">
      <c r="A130" s="22"/>
      <c r="L130" s="124"/>
    </row>
    <row r="131" spans="1:12" x14ac:dyDescent="0.25">
      <c r="A131" s="22"/>
      <c r="L131" s="124"/>
    </row>
    <row r="132" spans="1:12" x14ac:dyDescent="0.25">
      <c r="A132" s="22"/>
      <c r="L132" s="124"/>
    </row>
    <row r="133" spans="1:12" x14ac:dyDescent="0.25">
      <c r="A133" s="22"/>
      <c r="L133" s="124"/>
    </row>
    <row r="134" spans="1:12" x14ac:dyDescent="0.25">
      <c r="A134" s="22"/>
    </row>
  </sheetData>
  <autoFilter ref="B6:K6"/>
  <customSheetViews>
    <customSheetView guid="{A61807DE-1A9F-4D9E-AA9C-2C2A4B8D3195}" showAutoFilter="1">
      <pane ySplit="6" topLeftCell="A42" activePane="bottomLeft" state="frozen"/>
      <selection pane="bottomLeft" activeCell="K51" sqref="K51"/>
      <pageMargins left="0.7" right="0.7" top="0.75" bottom="0.75" header="0.3" footer="0.3"/>
      <pageSetup paperSize="9" orientation="portrait" r:id="rId1"/>
      <autoFilter ref="B6:B12"/>
    </customSheetView>
    <customSheetView guid="{C5727CAE-36E7-4F5C-A23D-3D3BFC529126}" showAutoFilter="1">
      <pane ySplit="6" topLeftCell="A42" activePane="bottomLeft" state="frozen"/>
      <selection pane="bottomLeft" activeCell="K51" sqref="K51"/>
      <pageMargins left="0.7" right="0.7" top="0.75" bottom="0.75" header="0.3" footer="0.3"/>
      <pageSetup paperSize="9" orientation="portrait" r:id="rId2"/>
      <autoFilter ref="B6:B12"/>
    </customSheetView>
    <customSheetView guid="{DA733677-58EB-43A1-AB08-BCD2B2774334}" showAutoFilter="1">
      <pane ySplit="6" topLeftCell="A42" activePane="bottomLeft" state="frozen"/>
      <selection pane="bottomLeft" activeCell="K51" sqref="K51"/>
      <pageMargins left="0.7" right="0.7" top="0.75" bottom="0.75" header="0.3" footer="0.3"/>
      <pageSetup paperSize="9" orientation="portrait" r:id="rId3"/>
      <autoFilter ref="B6:B85"/>
    </customSheetView>
  </customSheetViews>
  <mergeCells count="58">
    <mergeCell ref="C97:J97"/>
    <mergeCell ref="C87:J87"/>
    <mergeCell ref="C86:J86"/>
    <mergeCell ref="C82:J82"/>
    <mergeCell ref="C79:J79"/>
    <mergeCell ref="C80:J80"/>
    <mergeCell ref="C96:J96"/>
    <mergeCell ref="C88:J88"/>
    <mergeCell ref="M71:U74"/>
    <mergeCell ref="C73:J73"/>
    <mergeCell ref="A4:B4"/>
    <mergeCell ref="C7:J7"/>
    <mergeCell ref="C17:J17"/>
    <mergeCell ref="A17:A18"/>
    <mergeCell ref="A5:B5"/>
    <mergeCell ref="I4:J4"/>
    <mergeCell ref="C18:J18"/>
    <mergeCell ref="C13:J13"/>
    <mergeCell ref="C70:J70"/>
    <mergeCell ref="C57:J57"/>
    <mergeCell ref="C24:J24"/>
    <mergeCell ref="C30:J30"/>
    <mergeCell ref="C55:J55"/>
    <mergeCell ref="C31:J31"/>
    <mergeCell ref="A1:L1"/>
    <mergeCell ref="A2:B2"/>
    <mergeCell ref="C2:F2"/>
    <mergeCell ref="G2:H2"/>
    <mergeCell ref="I2:J2"/>
    <mergeCell ref="K2:L2"/>
    <mergeCell ref="M3:O3"/>
    <mergeCell ref="C62:J62"/>
    <mergeCell ref="C61:J61"/>
    <mergeCell ref="C59:J59"/>
    <mergeCell ref="A58:A59"/>
    <mergeCell ref="C58:J58"/>
    <mergeCell ref="C35:J35"/>
    <mergeCell ref="A3:B3"/>
    <mergeCell ref="G4:H4"/>
    <mergeCell ref="I5:J5"/>
    <mergeCell ref="C5:F5"/>
    <mergeCell ref="C3:F3"/>
    <mergeCell ref="I3:J3"/>
    <mergeCell ref="C4:F4"/>
    <mergeCell ref="G3:H3"/>
    <mergeCell ref="K3:L3"/>
    <mergeCell ref="K4:L4"/>
    <mergeCell ref="K5:L5"/>
    <mergeCell ref="C75:J75"/>
    <mergeCell ref="C47:J47"/>
    <mergeCell ref="C40:J40"/>
    <mergeCell ref="C36:J36"/>
    <mergeCell ref="C53:J53"/>
    <mergeCell ref="C50:J50"/>
    <mergeCell ref="C48:J48"/>
    <mergeCell ref="C69:J69"/>
    <mergeCell ref="G5:H5"/>
    <mergeCell ref="C33:J33"/>
  </mergeCells>
  <hyperlinks>
    <hyperlink ref="B7" r:id="rId4"/>
  </hyperlinks>
  <pageMargins left="0.7" right="0.7" top="0.75" bottom="0.75" header="0.3" footer="0.3"/>
  <pageSetup paperSize="9" orientation="portrait" r:id="rId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M90"/>
  <sheetViews>
    <sheetView workbookViewId="0">
      <pane ySplit="6" topLeftCell="A58" activePane="bottomLeft" state="frozen"/>
      <selection activeCell="C163" sqref="C163:J163"/>
      <selection pane="bottomLeft" activeCell="I68" sqref="H68:I68"/>
    </sheetView>
  </sheetViews>
  <sheetFormatPr defaultRowHeight="15.75" x14ac:dyDescent="0.25"/>
  <cols>
    <col min="1" max="1" width="12.28515625" style="24" customWidth="1"/>
    <col min="2" max="2" width="10.140625" style="1649" customWidth="1"/>
    <col min="3" max="9" width="13.5703125" style="1649" customWidth="1"/>
    <col min="10" max="10" width="11.42578125" style="1649" customWidth="1"/>
    <col min="11" max="11" width="13.5703125" style="2453" customWidth="1"/>
    <col min="12" max="12" width="55.5703125" style="3" customWidth="1"/>
    <col min="13" max="16384" width="9.140625" style="1657"/>
  </cols>
  <sheetData>
    <row r="1" spans="1:13" s="2" customFormat="1" ht="30.75" customHeight="1" thickTop="1" x14ac:dyDescent="0.25">
      <c r="A1" s="3562" t="s">
        <v>2334</v>
      </c>
      <c r="B1" s="3563"/>
      <c r="C1" s="3563"/>
      <c r="D1" s="3563"/>
      <c r="E1" s="3563"/>
      <c r="F1" s="3563"/>
      <c r="G1" s="3563"/>
      <c r="H1" s="3563"/>
      <c r="I1" s="3563"/>
      <c r="J1" s="3563"/>
      <c r="K1" s="3563"/>
      <c r="L1" s="3564"/>
      <c r="M1" s="1"/>
    </row>
    <row r="2" spans="1:13" s="5" customFormat="1" ht="20.25" customHeight="1" x14ac:dyDescent="0.25">
      <c r="A2" s="3463" t="s">
        <v>259</v>
      </c>
      <c r="B2" s="3464"/>
      <c r="C2" s="3445">
        <f>+(25+125+84)*25</f>
        <v>5850</v>
      </c>
      <c r="D2" s="3446"/>
      <c r="E2" s="3446"/>
      <c r="F2" s="3447"/>
      <c r="G2" s="3461"/>
      <c r="H2" s="3462"/>
      <c r="I2" s="3437" t="s">
        <v>260</v>
      </c>
      <c r="J2" s="3438"/>
      <c r="K2" s="3500" t="s">
        <v>2528</v>
      </c>
      <c r="L2" s="3501"/>
      <c r="M2" s="4"/>
    </row>
    <row r="3" spans="1:13" s="5" customFormat="1" ht="20.25" customHeight="1" x14ac:dyDescent="0.25">
      <c r="A3" s="3463" t="s">
        <v>261</v>
      </c>
      <c r="B3" s="3464"/>
      <c r="C3" s="3445" t="s">
        <v>279</v>
      </c>
      <c r="D3" s="3446"/>
      <c r="E3" s="3446"/>
      <c r="F3" s="3447"/>
      <c r="G3" s="3440"/>
      <c r="H3" s="3441"/>
      <c r="I3" s="3437" t="s">
        <v>262</v>
      </c>
      <c r="J3" s="3438"/>
      <c r="K3" s="3500" t="s">
        <v>1674</v>
      </c>
      <c r="L3" s="3501"/>
      <c r="M3" s="4"/>
    </row>
    <row r="4" spans="1:13" s="5" customFormat="1" ht="20.25" customHeight="1" x14ac:dyDescent="0.25">
      <c r="A4" s="3463" t="s">
        <v>263</v>
      </c>
      <c r="B4" s="3464"/>
      <c r="C4" s="3445" t="s">
        <v>4124</v>
      </c>
      <c r="D4" s="3446"/>
      <c r="E4" s="3446"/>
      <c r="F4" s="3447"/>
      <c r="G4" s="3461"/>
      <c r="H4" s="3462"/>
      <c r="I4" s="3437" t="s">
        <v>264</v>
      </c>
      <c r="J4" s="3438"/>
      <c r="K4" s="3500" t="s">
        <v>4102</v>
      </c>
      <c r="L4" s="3501"/>
      <c r="M4" s="4"/>
    </row>
    <row r="5" spans="1:13" s="5" customFormat="1" ht="73.5" customHeight="1" thickBot="1" x14ac:dyDescent="0.3">
      <c r="A5" s="3448" t="s">
        <v>265</v>
      </c>
      <c r="B5" s="3449"/>
      <c r="C5" s="3450" t="s">
        <v>3659</v>
      </c>
      <c r="D5" s="3451"/>
      <c r="E5" s="3451"/>
      <c r="F5" s="3452"/>
      <c r="G5" s="1646"/>
      <c r="H5" s="1647"/>
      <c r="I5" s="3437" t="s">
        <v>397</v>
      </c>
      <c r="J5" s="3438"/>
      <c r="K5" s="4031" t="s">
        <v>4101</v>
      </c>
      <c r="L5" s="4032"/>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3" ht="135.75" customHeight="1" thickTop="1" x14ac:dyDescent="0.25">
      <c r="A7" s="1254">
        <v>43049</v>
      </c>
      <c r="B7" s="1255" t="s">
        <v>62</v>
      </c>
      <c r="C7" s="3979" t="s">
        <v>2356</v>
      </c>
      <c r="D7" s="3665"/>
      <c r="E7" s="3665"/>
      <c r="F7" s="3665"/>
      <c r="G7" s="3665"/>
      <c r="H7" s="3665"/>
      <c r="I7" s="3665"/>
      <c r="J7" s="3665"/>
      <c r="K7" s="2799" t="s">
        <v>2066</v>
      </c>
      <c r="L7" s="1318" t="s">
        <v>2066</v>
      </c>
    </row>
    <row r="8" spans="1:13" ht="30" customHeight="1" x14ac:dyDescent="0.25">
      <c r="A8" s="1648">
        <v>43053</v>
      </c>
      <c r="B8" s="1650" t="s">
        <v>12</v>
      </c>
      <c r="C8" s="1653">
        <v>205</v>
      </c>
      <c r="D8" s="258">
        <f t="shared" ref="D8:D17" si="0">+C8*(100-E8)/100</f>
        <v>184.5</v>
      </c>
      <c r="E8" s="1653">
        <v>10</v>
      </c>
      <c r="F8" s="1653"/>
      <c r="G8" s="1653">
        <v>130</v>
      </c>
      <c r="H8" s="1653"/>
      <c r="I8" s="1653"/>
      <c r="J8" s="1653"/>
      <c r="K8" s="2580"/>
      <c r="L8" s="1653" t="s">
        <v>2362</v>
      </c>
    </row>
    <row r="9" spans="1:13" ht="20.100000000000001" customHeight="1" x14ac:dyDescent="0.25">
      <c r="A9" s="1652">
        <v>43054</v>
      </c>
      <c r="B9" s="1651" t="s">
        <v>12</v>
      </c>
      <c r="C9" s="256">
        <v>145</v>
      </c>
      <c r="D9" s="325">
        <f>+C9*(100-E9)/100</f>
        <v>130.5</v>
      </c>
      <c r="E9" s="256">
        <v>10</v>
      </c>
      <c r="F9" s="256"/>
      <c r="G9" s="256">
        <v>50</v>
      </c>
      <c r="H9" s="256"/>
      <c r="I9" s="256"/>
      <c r="J9" s="256"/>
      <c r="K9" s="256"/>
      <c r="L9" s="256" t="s">
        <v>18</v>
      </c>
    </row>
    <row r="10" spans="1:13" x14ac:dyDescent="0.25">
      <c r="A10" s="1648">
        <v>43063</v>
      </c>
      <c r="B10" s="1650" t="s">
        <v>186</v>
      </c>
      <c r="C10" s="1653"/>
      <c r="D10" s="258"/>
      <c r="E10" s="1653"/>
      <c r="F10" s="1653"/>
      <c r="G10" s="1653"/>
      <c r="H10" s="1653">
        <v>4760</v>
      </c>
      <c r="I10" s="1653">
        <v>93</v>
      </c>
      <c r="J10" s="1653"/>
      <c r="K10" s="2580"/>
      <c r="L10" s="1653" t="s">
        <v>40</v>
      </c>
    </row>
    <row r="11" spans="1:13" ht="20.100000000000001" customHeight="1" x14ac:dyDescent="0.25">
      <c r="A11" s="1652">
        <v>43070</v>
      </c>
      <c r="B11" s="1651" t="s">
        <v>12</v>
      </c>
      <c r="C11" s="256">
        <v>185</v>
      </c>
      <c r="D11" s="325">
        <f t="shared" si="0"/>
        <v>166.5</v>
      </c>
      <c r="E11" s="256">
        <v>10</v>
      </c>
      <c r="F11" s="256"/>
      <c r="G11" s="256">
        <v>40</v>
      </c>
      <c r="H11" s="256"/>
      <c r="I11" s="256"/>
      <c r="J11" s="256"/>
      <c r="K11" s="256"/>
      <c r="L11" s="256" t="s">
        <v>18</v>
      </c>
    </row>
    <row r="12" spans="1:13" x14ac:dyDescent="0.25">
      <c r="A12" s="1652">
        <v>43076</v>
      </c>
      <c r="B12" s="1651" t="s">
        <v>12</v>
      </c>
      <c r="C12" s="256">
        <v>145</v>
      </c>
      <c r="D12" s="325">
        <f t="shared" si="0"/>
        <v>130.5</v>
      </c>
      <c r="E12" s="256">
        <v>10</v>
      </c>
      <c r="F12" s="256"/>
      <c r="G12" s="256">
        <v>40</v>
      </c>
      <c r="H12" s="256"/>
      <c r="I12" s="256"/>
      <c r="J12" s="256"/>
      <c r="K12" s="256"/>
      <c r="L12" s="256" t="s">
        <v>18</v>
      </c>
    </row>
    <row r="13" spans="1:13" ht="20.100000000000001" customHeight="1" thickBot="1" x14ac:dyDescent="0.3">
      <c r="A13" s="1863">
        <v>43085</v>
      </c>
      <c r="B13" s="1878" t="s">
        <v>26</v>
      </c>
      <c r="C13" s="4042" t="s">
        <v>176</v>
      </c>
      <c r="D13" s="4043"/>
      <c r="E13" s="4043"/>
      <c r="F13" s="4043"/>
      <c r="G13" s="4043"/>
      <c r="H13" s="4043"/>
      <c r="I13" s="4043"/>
      <c r="J13" s="4044"/>
      <c r="K13" s="2633"/>
      <c r="L13" s="252"/>
    </row>
    <row r="14" spans="1:13" ht="16.5" thickTop="1" x14ac:dyDescent="0.25">
      <c r="A14" s="29">
        <v>43102</v>
      </c>
      <c r="B14" s="30" t="s">
        <v>12</v>
      </c>
      <c r="C14" s="334">
        <v>185</v>
      </c>
      <c r="D14" s="380">
        <f t="shared" si="0"/>
        <v>166.5</v>
      </c>
      <c r="E14" s="334">
        <v>10</v>
      </c>
      <c r="F14" s="334"/>
      <c r="G14" s="334">
        <v>50</v>
      </c>
      <c r="H14" s="334"/>
      <c r="I14" s="334"/>
      <c r="J14" s="334"/>
      <c r="K14" s="334"/>
      <c r="L14" s="334" t="s">
        <v>18</v>
      </c>
    </row>
    <row r="15" spans="1:13" x14ac:dyDescent="0.25">
      <c r="A15" s="1868">
        <v>43124</v>
      </c>
      <c r="B15" s="1871" t="s">
        <v>12</v>
      </c>
      <c r="C15" s="1883">
        <v>265</v>
      </c>
      <c r="D15" s="258">
        <f t="shared" si="0"/>
        <v>243.8</v>
      </c>
      <c r="E15" s="1883">
        <v>8</v>
      </c>
      <c r="F15" s="1883"/>
      <c r="G15" s="1883">
        <v>110</v>
      </c>
      <c r="H15" s="1883"/>
      <c r="I15" s="1883"/>
      <c r="J15" s="1883"/>
      <c r="K15" s="2580"/>
      <c r="L15" s="1883" t="s">
        <v>2491</v>
      </c>
    </row>
    <row r="16" spans="1:13" ht="20.100000000000001" customHeight="1" x14ac:dyDescent="0.25">
      <c r="A16" s="1868">
        <v>43127</v>
      </c>
      <c r="B16" s="483" t="s">
        <v>186</v>
      </c>
      <c r="C16" s="1883"/>
      <c r="D16" s="258"/>
      <c r="E16" s="1883"/>
      <c r="F16" s="1883"/>
      <c r="G16" s="1883"/>
      <c r="H16" s="1883">
        <v>5365</v>
      </c>
      <c r="I16" s="1883">
        <v>92</v>
      </c>
      <c r="J16" s="1883"/>
      <c r="K16" s="2471"/>
      <c r="L16" s="124"/>
    </row>
    <row r="17" spans="1:12" ht="20.100000000000001" customHeight="1" x14ac:dyDescent="0.25">
      <c r="A17" s="1876">
        <v>43162</v>
      </c>
      <c r="B17" s="319" t="s">
        <v>12</v>
      </c>
      <c r="C17" s="256">
        <v>210</v>
      </c>
      <c r="D17" s="325">
        <f t="shared" si="0"/>
        <v>193.2</v>
      </c>
      <c r="E17" s="256">
        <v>8</v>
      </c>
      <c r="F17" s="256"/>
      <c r="G17" s="256">
        <v>130</v>
      </c>
      <c r="H17" s="256"/>
      <c r="I17" s="256"/>
      <c r="J17" s="256"/>
      <c r="K17" s="2550"/>
      <c r="L17" s="1509" t="s">
        <v>2468</v>
      </c>
    </row>
    <row r="18" spans="1:12" ht="20.100000000000001" customHeight="1" x14ac:dyDescent="0.25">
      <c r="A18" s="1868">
        <v>43167</v>
      </c>
      <c r="B18" s="1871" t="s">
        <v>14</v>
      </c>
      <c r="C18" s="3482" t="s">
        <v>534</v>
      </c>
      <c r="D18" s="3505"/>
      <c r="E18" s="3505"/>
      <c r="F18" s="3505"/>
      <c r="G18" s="3505"/>
      <c r="H18" s="3505"/>
      <c r="I18" s="3505"/>
      <c r="J18" s="3483"/>
      <c r="K18" s="2472"/>
      <c r="L18" s="1883"/>
    </row>
    <row r="19" spans="1:12" ht="21.75" customHeight="1" x14ac:dyDescent="0.25">
      <c r="A19" s="1868">
        <v>43179</v>
      </c>
      <c r="B19" s="1871" t="s">
        <v>186</v>
      </c>
      <c r="C19" s="258"/>
      <c r="D19" s="258"/>
      <c r="E19" s="258"/>
      <c r="F19" s="258"/>
      <c r="G19" s="258"/>
      <c r="H19" s="258">
        <v>5580</v>
      </c>
      <c r="I19" s="258">
        <v>96</v>
      </c>
      <c r="J19" s="258"/>
      <c r="K19" s="2546"/>
      <c r="L19" s="234" t="s">
        <v>40</v>
      </c>
    </row>
    <row r="20" spans="1:12" ht="20.100000000000001" customHeight="1" x14ac:dyDescent="0.25">
      <c r="A20" s="1868">
        <v>43213</v>
      </c>
      <c r="B20" s="1871" t="s">
        <v>12</v>
      </c>
      <c r="C20" s="1883">
        <v>250</v>
      </c>
      <c r="D20" s="258">
        <f>+C20*(100-E20)/100</f>
        <v>225</v>
      </c>
      <c r="E20" s="1883">
        <v>10</v>
      </c>
      <c r="F20" s="1883"/>
      <c r="G20" s="1883">
        <v>126</v>
      </c>
      <c r="H20" s="1883"/>
      <c r="I20" s="1883"/>
      <c r="J20" s="1883"/>
      <c r="K20" s="2580"/>
      <c r="L20" s="1883" t="s">
        <v>2574</v>
      </c>
    </row>
    <row r="21" spans="1:12" ht="20.100000000000001" customHeight="1" x14ac:dyDescent="0.25">
      <c r="A21" s="1876">
        <v>43313</v>
      </c>
      <c r="B21" s="1875" t="s">
        <v>12</v>
      </c>
      <c r="C21" s="325">
        <v>215</v>
      </c>
      <c r="D21" s="325">
        <f>+C21*(100-E21)/100</f>
        <v>193.5</v>
      </c>
      <c r="E21" s="325">
        <v>10</v>
      </c>
      <c r="F21" s="325"/>
      <c r="G21" s="325">
        <v>100</v>
      </c>
      <c r="H21" s="325"/>
      <c r="I21" s="325"/>
      <c r="J21" s="325"/>
      <c r="K21" s="325"/>
      <c r="L21" s="256" t="s">
        <v>2668</v>
      </c>
    </row>
    <row r="22" spans="1:12" x14ac:dyDescent="0.25">
      <c r="A22" s="1876">
        <v>43316</v>
      </c>
      <c r="B22" s="1875" t="s">
        <v>186</v>
      </c>
      <c r="C22" s="256"/>
      <c r="D22" s="325"/>
      <c r="E22" s="256"/>
      <c r="F22" s="256"/>
      <c r="G22" s="256"/>
      <c r="H22" s="256">
        <v>5210</v>
      </c>
      <c r="I22" s="256">
        <v>96</v>
      </c>
      <c r="J22" s="256"/>
      <c r="K22" s="256"/>
      <c r="L22" s="256"/>
    </row>
    <row r="23" spans="1:12" x14ac:dyDescent="0.25">
      <c r="A23" s="1876">
        <v>43371</v>
      </c>
      <c r="B23" s="1875" t="s">
        <v>186</v>
      </c>
      <c r="C23" s="256"/>
      <c r="D23" s="325"/>
      <c r="E23" s="256"/>
      <c r="F23" s="256"/>
      <c r="G23" s="256"/>
      <c r="H23" s="256">
        <v>5200</v>
      </c>
      <c r="I23" s="256">
        <v>91</v>
      </c>
      <c r="J23" s="256"/>
      <c r="K23" s="256"/>
      <c r="L23" s="319" t="s">
        <v>336</v>
      </c>
    </row>
    <row r="24" spans="1:12" x14ac:dyDescent="0.25">
      <c r="A24" s="1868">
        <v>43385</v>
      </c>
      <c r="B24" s="1871" t="s">
        <v>12</v>
      </c>
      <c r="C24" s="1883">
        <v>230</v>
      </c>
      <c r="D24" s="258">
        <f>+C24*(100-E24)/100</f>
        <v>207</v>
      </c>
      <c r="E24" s="1883">
        <v>10</v>
      </c>
      <c r="F24" s="1883" t="s">
        <v>159</v>
      </c>
      <c r="G24" s="1883">
        <v>110</v>
      </c>
      <c r="H24" s="1883"/>
      <c r="I24" s="1883"/>
      <c r="J24" s="1883"/>
      <c r="K24" s="2580"/>
      <c r="L24" s="1883" t="s">
        <v>2768</v>
      </c>
    </row>
    <row r="25" spans="1:12" ht="20.100000000000001" customHeight="1" x14ac:dyDescent="0.25">
      <c r="A25" s="1868">
        <v>43414</v>
      </c>
      <c r="B25" s="1871" t="s">
        <v>186</v>
      </c>
      <c r="C25" s="1883"/>
      <c r="D25" s="258"/>
      <c r="E25" s="1883"/>
      <c r="F25" s="1883"/>
      <c r="G25" s="1883"/>
      <c r="H25" s="3482" t="s">
        <v>2817</v>
      </c>
      <c r="I25" s="3483"/>
      <c r="J25" s="1883"/>
      <c r="K25" s="2580"/>
      <c r="L25" s="1883" t="s">
        <v>40</v>
      </c>
    </row>
    <row r="26" spans="1:12" x14ac:dyDescent="0.25">
      <c r="A26" s="1868">
        <v>43463</v>
      </c>
      <c r="B26" s="1871" t="s">
        <v>14</v>
      </c>
      <c r="C26" s="3666" t="s">
        <v>2898</v>
      </c>
      <c r="D26" s="3667"/>
      <c r="E26" s="3667"/>
      <c r="F26" s="3667"/>
      <c r="G26" s="3667"/>
      <c r="H26" s="3667"/>
      <c r="I26" s="3667"/>
      <c r="J26" s="3668"/>
      <c r="K26" s="2548"/>
      <c r="L26" s="1883"/>
    </row>
    <row r="27" spans="1:12" ht="16.5" thickBot="1" x14ac:dyDescent="0.3">
      <c r="A27" s="33">
        <v>43465</v>
      </c>
      <c r="B27" s="34" t="s">
        <v>12</v>
      </c>
      <c r="C27" s="1882">
        <v>180</v>
      </c>
      <c r="D27" s="327">
        <f>+C27*(100-E27)/100</f>
        <v>153</v>
      </c>
      <c r="E27" s="1882">
        <v>15</v>
      </c>
      <c r="F27" s="1882"/>
      <c r="G27" s="1882">
        <v>140</v>
      </c>
      <c r="H27" s="1882"/>
      <c r="I27" s="1882"/>
      <c r="J27" s="1882"/>
      <c r="K27" s="2582"/>
      <c r="L27" s="1882" t="s">
        <v>2902</v>
      </c>
    </row>
    <row r="28" spans="1:12" ht="16.5" thickTop="1" x14ac:dyDescent="0.25">
      <c r="A28" s="1864">
        <v>43578</v>
      </c>
      <c r="B28" s="1879" t="s">
        <v>186</v>
      </c>
      <c r="C28" s="323"/>
      <c r="D28" s="328"/>
      <c r="E28" s="323"/>
      <c r="F28" s="323"/>
      <c r="G28" s="323"/>
      <c r="H28" s="323">
        <v>5335</v>
      </c>
      <c r="I28" s="323">
        <v>90</v>
      </c>
      <c r="J28" s="323"/>
      <c r="K28" s="323"/>
      <c r="L28" s="323" t="s">
        <v>3024</v>
      </c>
    </row>
    <row r="29" spans="1:12" ht="20.100000000000001" customHeight="1" x14ac:dyDescent="0.25">
      <c r="A29" s="1648">
        <v>43609</v>
      </c>
      <c r="B29" s="1650" t="s">
        <v>12</v>
      </c>
      <c r="C29" s="1653">
        <v>145</v>
      </c>
      <c r="D29" s="258">
        <f>+C29*(100-E29)/100</f>
        <v>123.25</v>
      </c>
      <c r="E29" s="1653">
        <v>15</v>
      </c>
      <c r="F29" s="1653" t="s">
        <v>159</v>
      </c>
      <c r="G29" s="1653">
        <v>145</v>
      </c>
      <c r="H29" s="1653"/>
      <c r="I29" s="1653"/>
      <c r="J29" s="1653"/>
      <c r="K29" s="2580"/>
      <c r="L29" s="1653" t="s">
        <v>3058</v>
      </c>
    </row>
    <row r="30" spans="1:12" ht="18.75" customHeight="1" x14ac:dyDescent="0.25">
      <c r="A30" s="1648">
        <v>43705</v>
      </c>
      <c r="B30" s="1650" t="s">
        <v>186</v>
      </c>
      <c r="C30" s="1653"/>
      <c r="D30" s="258"/>
      <c r="E30" s="1653"/>
      <c r="F30" s="1653"/>
      <c r="G30" s="1653"/>
      <c r="H30" s="1653">
        <v>5320</v>
      </c>
      <c r="I30" s="1653">
        <v>89</v>
      </c>
      <c r="J30" s="1653"/>
      <c r="K30" s="2580"/>
      <c r="L30" s="1653" t="s">
        <v>3169</v>
      </c>
    </row>
    <row r="31" spans="1:12" x14ac:dyDescent="0.25">
      <c r="A31" s="1648">
        <v>43726</v>
      </c>
      <c r="B31" s="1650" t="s">
        <v>12</v>
      </c>
      <c r="C31" s="1653">
        <v>160</v>
      </c>
      <c r="D31" s="258">
        <f>+C31*(100-E31)/100</f>
        <v>136</v>
      </c>
      <c r="E31" s="1653">
        <v>15</v>
      </c>
      <c r="F31" s="1653"/>
      <c r="G31" s="1653">
        <v>130</v>
      </c>
      <c r="H31" s="1653"/>
      <c r="I31" s="1653"/>
      <c r="J31" s="1653"/>
      <c r="K31" s="2580"/>
      <c r="L31" s="2085" t="s">
        <v>3198</v>
      </c>
    </row>
    <row r="32" spans="1:12" x14ac:dyDescent="0.25">
      <c r="A32" s="1648">
        <v>43819</v>
      </c>
      <c r="B32" s="1650" t="s">
        <v>12</v>
      </c>
      <c r="C32" s="1653">
        <v>140</v>
      </c>
      <c r="D32" s="258">
        <f>+C32*(100-E32)/100</f>
        <v>119</v>
      </c>
      <c r="E32" s="1653">
        <v>15</v>
      </c>
      <c r="F32" s="1653" t="s">
        <v>159</v>
      </c>
      <c r="G32" s="1653">
        <v>120</v>
      </c>
      <c r="H32" s="1653"/>
      <c r="I32" s="1653"/>
      <c r="J32" s="1653"/>
      <c r="K32" s="2580"/>
      <c r="L32" s="2204" t="s">
        <v>2768</v>
      </c>
    </row>
    <row r="33" spans="1:12" x14ac:dyDescent="0.25">
      <c r="A33" s="1648">
        <v>43826</v>
      </c>
      <c r="B33" s="1650" t="s">
        <v>186</v>
      </c>
      <c r="C33" s="1653"/>
      <c r="D33" s="258" t="s">
        <v>301</v>
      </c>
      <c r="E33" s="1653"/>
      <c r="F33" s="1653"/>
      <c r="G33" s="1653"/>
      <c r="H33" s="1653">
        <v>5460</v>
      </c>
      <c r="I33" s="1653">
        <v>88</v>
      </c>
      <c r="J33" s="1653"/>
      <c r="K33" s="2580"/>
      <c r="L33" s="2210" t="s">
        <v>3357</v>
      </c>
    </row>
    <row r="34" spans="1:12" x14ac:dyDescent="0.25">
      <c r="A34" s="1648">
        <v>43866</v>
      </c>
      <c r="B34" s="1650" t="s">
        <v>12</v>
      </c>
      <c r="C34" s="1653">
        <v>150</v>
      </c>
      <c r="D34" s="258">
        <f>+C34*(100-E34)/100</f>
        <v>120</v>
      </c>
      <c r="E34" s="1653">
        <v>20</v>
      </c>
      <c r="F34" s="1653" t="s">
        <v>159</v>
      </c>
      <c r="G34" s="1653">
        <v>120</v>
      </c>
      <c r="H34" s="1653"/>
      <c r="I34" s="1653"/>
      <c r="J34" s="1653"/>
      <c r="K34" s="2580"/>
      <c r="L34" s="2288" t="s">
        <v>3490</v>
      </c>
    </row>
    <row r="35" spans="1:12" ht="20.25" customHeight="1" x14ac:dyDescent="0.25">
      <c r="A35" s="1648">
        <v>43875</v>
      </c>
      <c r="B35" s="1650" t="s">
        <v>14</v>
      </c>
      <c r="C35" s="3473" t="s">
        <v>3434</v>
      </c>
      <c r="D35" s="3474"/>
      <c r="E35" s="3474"/>
      <c r="F35" s="3474"/>
      <c r="G35" s="3474"/>
      <c r="H35" s="3474"/>
      <c r="I35" s="3474"/>
      <c r="J35" s="3475"/>
      <c r="K35" s="2466"/>
      <c r="L35" s="2288"/>
    </row>
    <row r="36" spans="1:12" x14ac:dyDescent="0.25">
      <c r="A36" s="2285">
        <v>43905</v>
      </c>
      <c r="B36" s="2284" t="s">
        <v>12</v>
      </c>
      <c r="C36" s="256">
        <v>104</v>
      </c>
      <c r="D36" s="325">
        <f>+C36*(100-E36)/100</f>
        <v>83.2</v>
      </c>
      <c r="E36" s="256">
        <v>20</v>
      </c>
      <c r="F36" s="256" t="s">
        <v>159</v>
      </c>
      <c r="G36" s="256">
        <v>110</v>
      </c>
      <c r="H36" s="256"/>
      <c r="I36" s="256"/>
      <c r="J36" s="256"/>
      <c r="K36" s="256"/>
      <c r="L36" s="256" t="s">
        <v>3491</v>
      </c>
    </row>
    <row r="37" spans="1:12" ht="20.100000000000001" customHeight="1" x14ac:dyDescent="0.25">
      <c r="A37" s="1648">
        <v>43906</v>
      </c>
      <c r="B37" s="268" t="s">
        <v>186</v>
      </c>
      <c r="C37" s="1653"/>
      <c r="D37" s="258"/>
      <c r="E37" s="1653"/>
      <c r="F37" s="1653"/>
      <c r="G37" s="1653"/>
      <c r="H37" s="1653">
        <v>5440</v>
      </c>
      <c r="I37" s="1653">
        <v>76</v>
      </c>
      <c r="J37" s="1653"/>
      <c r="K37" s="2580"/>
      <c r="L37" s="2288" t="s">
        <v>3498</v>
      </c>
    </row>
    <row r="38" spans="1:12" ht="20.100000000000001" customHeight="1" x14ac:dyDescent="0.25">
      <c r="A38" s="2410">
        <v>43920</v>
      </c>
      <c r="B38" s="2314" t="s">
        <v>4</v>
      </c>
      <c r="C38" s="2311"/>
      <c r="D38" s="2312"/>
      <c r="E38" s="2311">
        <v>15</v>
      </c>
      <c r="F38" s="2311"/>
      <c r="G38" s="2311"/>
      <c r="H38" s="2311"/>
      <c r="I38" s="2311"/>
      <c r="J38" s="2311"/>
      <c r="K38" s="2311"/>
      <c r="L38" s="2311"/>
    </row>
    <row r="39" spans="1:12" ht="20.100000000000001" customHeight="1" x14ac:dyDescent="0.25">
      <c r="A39" s="1648">
        <v>43926</v>
      </c>
      <c r="B39" s="1650" t="s">
        <v>12</v>
      </c>
      <c r="C39" s="1653">
        <v>130</v>
      </c>
      <c r="D39" s="258">
        <f>+C39*(100-E39)/100</f>
        <v>122.2</v>
      </c>
      <c r="E39" s="1653">
        <v>6</v>
      </c>
      <c r="F39" s="1653" t="s">
        <v>159</v>
      </c>
      <c r="G39" s="1653">
        <v>120</v>
      </c>
      <c r="H39" s="1653"/>
      <c r="I39" s="1653"/>
      <c r="J39" s="1653"/>
      <c r="K39" s="2580"/>
      <c r="L39" s="2288" t="s">
        <v>3529</v>
      </c>
    </row>
    <row r="40" spans="1:12" ht="20.100000000000001" customHeight="1" x14ac:dyDescent="0.25">
      <c r="A40" s="2410">
        <v>43951</v>
      </c>
      <c r="B40" s="2314" t="s">
        <v>4</v>
      </c>
      <c r="C40" s="2311"/>
      <c r="D40" s="2312"/>
      <c r="E40" s="2311">
        <v>20</v>
      </c>
      <c r="F40" s="2311"/>
      <c r="G40" s="2311"/>
      <c r="H40" s="2311"/>
      <c r="I40" s="2311"/>
      <c r="J40" s="2311"/>
      <c r="K40" s="2311"/>
      <c r="L40" s="2311"/>
    </row>
    <row r="41" spans="1:12" ht="20.100000000000001" customHeight="1" x14ac:dyDescent="0.25">
      <c r="A41" s="2410">
        <v>43981</v>
      </c>
      <c r="B41" s="2314" t="s">
        <v>4</v>
      </c>
      <c r="C41" s="2311"/>
      <c r="D41" s="2312"/>
      <c r="E41" s="2311">
        <v>20</v>
      </c>
      <c r="F41" s="2311"/>
      <c r="G41" s="2311"/>
      <c r="H41" s="2311"/>
      <c r="I41" s="2311"/>
      <c r="J41" s="2311"/>
      <c r="K41" s="2311"/>
      <c r="L41" s="2311"/>
    </row>
    <row r="42" spans="1:12" s="1267" customFormat="1" x14ac:dyDescent="0.25">
      <c r="A42" s="1648">
        <v>43994</v>
      </c>
      <c r="B42" s="1650" t="s">
        <v>16</v>
      </c>
      <c r="C42" s="3473" t="s">
        <v>3665</v>
      </c>
      <c r="D42" s="3474"/>
      <c r="E42" s="3474"/>
      <c r="F42" s="3474"/>
      <c r="G42" s="3474"/>
      <c r="H42" s="3474"/>
      <c r="I42" s="3474"/>
      <c r="J42" s="3475"/>
      <c r="K42" s="2466"/>
      <c r="L42" s="2288"/>
    </row>
    <row r="43" spans="1:12" ht="20.100000000000001" customHeight="1" x14ac:dyDescent="0.25">
      <c r="A43" s="2410">
        <v>44012</v>
      </c>
      <c r="B43" s="2314" t="s">
        <v>4</v>
      </c>
      <c r="C43" s="2311"/>
      <c r="D43" s="2312"/>
      <c r="E43" s="2311">
        <v>20</v>
      </c>
      <c r="F43" s="2311"/>
      <c r="G43" s="2311"/>
      <c r="H43" s="2311"/>
      <c r="I43" s="2311"/>
      <c r="J43" s="2311"/>
      <c r="K43" s="2311"/>
      <c r="L43" s="2311"/>
    </row>
    <row r="44" spans="1:12" ht="20.100000000000001" customHeight="1" x14ac:dyDescent="0.25">
      <c r="A44" s="1268">
        <v>44014</v>
      </c>
      <c r="B44" s="1269" t="s">
        <v>12</v>
      </c>
      <c r="C44" s="1270">
        <v>158</v>
      </c>
      <c r="D44" s="1271">
        <f>+C44*(100-E44)/100</f>
        <v>126.4</v>
      </c>
      <c r="E44" s="1270">
        <v>20</v>
      </c>
      <c r="F44" s="1270"/>
      <c r="G44" s="1270">
        <v>100</v>
      </c>
      <c r="H44" s="1270"/>
      <c r="I44" s="1270"/>
      <c r="J44" s="1270"/>
      <c r="K44" s="2636"/>
      <c r="L44" s="1272" t="s">
        <v>1623</v>
      </c>
    </row>
    <row r="45" spans="1:12" ht="21" customHeight="1" x14ac:dyDescent="0.25">
      <c r="A45" s="2410">
        <v>44042</v>
      </c>
      <c r="B45" s="2314" t="s">
        <v>4</v>
      </c>
      <c r="C45" s="2311"/>
      <c r="D45" s="2312"/>
      <c r="E45" s="2311">
        <v>20</v>
      </c>
      <c r="F45" s="2311"/>
      <c r="G45" s="2311"/>
      <c r="H45" s="2311"/>
      <c r="I45" s="2311"/>
      <c r="J45" s="2311"/>
      <c r="K45" s="2311"/>
      <c r="L45" s="2311"/>
    </row>
    <row r="46" spans="1:12" ht="53.25" customHeight="1" x14ac:dyDescent="0.25">
      <c r="A46" s="1648">
        <v>44046</v>
      </c>
      <c r="B46" s="1650" t="s">
        <v>14</v>
      </c>
      <c r="C46" s="3473" t="s">
        <v>3801</v>
      </c>
      <c r="D46" s="3474"/>
      <c r="E46" s="3474"/>
      <c r="F46" s="3474"/>
      <c r="G46" s="3474"/>
      <c r="H46" s="3474"/>
      <c r="I46" s="3474"/>
      <c r="J46" s="3475"/>
      <c r="K46" s="2465"/>
      <c r="L46" s="1662" t="s">
        <v>3226</v>
      </c>
    </row>
    <row r="47" spans="1:12" ht="20.100000000000001" customHeight="1" x14ac:dyDescent="0.25">
      <c r="A47" s="1648">
        <v>44053</v>
      </c>
      <c r="B47" s="1650" t="s">
        <v>186</v>
      </c>
      <c r="C47" s="1653" t="s">
        <v>301</v>
      </c>
      <c r="D47" s="258"/>
      <c r="E47" s="1653" t="s">
        <v>301</v>
      </c>
      <c r="F47" s="1653" t="s">
        <v>301</v>
      </c>
      <c r="G47" s="1653" t="s">
        <v>301</v>
      </c>
      <c r="H47" s="1653">
        <v>5450</v>
      </c>
      <c r="I47" s="1653">
        <v>100</v>
      </c>
      <c r="J47" s="1653"/>
      <c r="K47" s="2471"/>
      <c r="L47" s="234" t="s">
        <v>3781</v>
      </c>
    </row>
    <row r="48" spans="1:12" ht="20.100000000000001" customHeight="1" x14ac:dyDescent="0.25">
      <c r="A48" s="2410">
        <v>44073</v>
      </c>
      <c r="B48" s="2314" t="s">
        <v>4</v>
      </c>
      <c r="C48" s="2311"/>
      <c r="D48" s="2312"/>
      <c r="E48" s="2311">
        <v>20</v>
      </c>
      <c r="F48" s="2311"/>
      <c r="G48" s="2311"/>
      <c r="H48" s="2311"/>
      <c r="I48" s="2311"/>
      <c r="J48" s="2311"/>
      <c r="K48" s="2311"/>
      <c r="L48" s="2311"/>
    </row>
    <row r="49" spans="1:12" ht="36.75" customHeight="1" x14ac:dyDescent="0.25">
      <c r="A49" s="1648">
        <v>44091</v>
      </c>
      <c r="B49" s="1650" t="s">
        <v>12</v>
      </c>
      <c r="C49" s="1653">
        <v>145</v>
      </c>
      <c r="D49" s="258">
        <f>+C49-(E49/100*C49)</f>
        <v>116</v>
      </c>
      <c r="E49" s="1653">
        <v>20</v>
      </c>
      <c r="F49" s="1653" t="s">
        <v>159</v>
      </c>
      <c r="G49" s="1653">
        <v>130</v>
      </c>
      <c r="H49" s="1653"/>
      <c r="I49" s="1653"/>
      <c r="J49" s="1653"/>
      <c r="K49" s="2471"/>
      <c r="L49" s="393" t="s">
        <v>2222</v>
      </c>
    </row>
    <row r="50" spans="1:12" ht="20.100000000000001" customHeight="1" x14ac:dyDescent="0.25">
      <c r="A50" s="2410">
        <v>44104</v>
      </c>
      <c r="B50" s="2314" t="s">
        <v>4</v>
      </c>
      <c r="C50" s="2311"/>
      <c r="D50" s="2312"/>
      <c r="E50" s="2311">
        <v>20</v>
      </c>
      <c r="F50" s="2311"/>
      <c r="G50" s="2311"/>
      <c r="H50" s="2311"/>
      <c r="I50" s="2311"/>
      <c r="J50" s="2311"/>
      <c r="K50" s="2311"/>
      <c r="L50" s="2311"/>
    </row>
    <row r="51" spans="1:12" ht="20.100000000000001" customHeight="1" x14ac:dyDescent="0.25">
      <c r="A51" s="2410">
        <v>44134</v>
      </c>
      <c r="B51" s="2314" t="s">
        <v>4</v>
      </c>
      <c r="C51" s="2311"/>
      <c r="D51" s="2312"/>
      <c r="E51" s="2311">
        <v>20</v>
      </c>
      <c r="F51" s="2311"/>
      <c r="G51" s="2311"/>
      <c r="H51" s="2311"/>
      <c r="I51" s="2311"/>
      <c r="J51" s="2311"/>
      <c r="K51" s="2311"/>
      <c r="L51" s="2311"/>
    </row>
    <row r="52" spans="1:12" ht="22.5" customHeight="1" x14ac:dyDescent="0.25">
      <c r="A52" s="2981">
        <v>44156</v>
      </c>
      <c r="B52" s="2982" t="s">
        <v>14</v>
      </c>
      <c r="C52" s="3614" t="s">
        <v>4050</v>
      </c>
      <c r="D52" s="3733"/>
      <c r="E52" s="3733"/>
      <c r="F52" s="3733"/>
      <c r="G52" s="3733"/>
      <c r="H52" s="3733"/>
      <c r="I52" s="3733"/>
      <c r="J52" s="268">
        <v>5850</v>
      </c>
      <c r="K52" s="2980"/>
      <c r="L52" s="393"/>
    </row>
    <row r="53" spans="1:12" ht="20.100000000000001" customHeight="1" x14ac:dyDescent="0.25">
      <c r="A53" s="1648">
        <v>44160</v>
      </c>
      <c r="B53" s="1650" t="s">
        <v>186</v>
      </c>
      <c r="C53" s="1653"/>
      <c r="D53" s="258">
        <f>+C53*(100-E53)/100</f>
        <v>0</v>
      </c>
      <c r="E53" s="1653"/>
      <c r="F53" s="1653"/>
      <c r="G53" s="1653"/>
      <c r="H53" s="1653"/>
      <c r="I53" s="1653"/>
      <c r="J53" s="268">
        <v>5800</v>
      </c>
      <c r="K53" s="2471"/>
      <c r="L53" s="393" t="s">
        <v>4049</v>
      </c>
    </row>
    <row r="54" spans="1:12" x14ac:dyDescent="0.25">
      <c r="A54" s="1648">
        <v>44161</v>
      </c>
      <c r="B54" s="1650" t="s">
        <v>186</v>
      </c>
      <c r="C54" s="1653"/>
      <c r="D54" s="258">
        <f>+C54*(100-E54)/100</f>
        <v>0</v>
      </c>
      <c r="E54" s="1653"/>
      <c r="F54" s="1653"/>
      <c r="G54" s="1653"/>
      <c r="H54" s="1653">
        <v>5810</v>
      </c>
      <c r="I54" s="1653">
        <v>100</v>
      </c>
      <c r="J54" s="1653"/>
      <c r="K54" s="2471"/>
      <c r="L54" s="393"/>
    </row>
    <row r="55" spans="1:12" ht="20.100000000000001" customHeight="1" x14ac:dyDescent="0.25">
      <c r="A55" s="2305">
        <v>44526</v>
      </c>
      <c r="B55" s="2314" t="s">
        <v>4</v>
      </c>
      <c r="C55" s="2311"/>
      <c r="D55" s="2312"/>
      <c r="E55" s="2311">
        <v>90</v>
      </c>
      <c r="F55" s="2311"/>
      <c r="G55" s="2311"/>
      <c r="H55" s="2311"/>
      <c r="I55" s="2311"/>
      <c r="J55" s="2311"/>
      <c r="K55" s="2311"/>
      <c r="L55" s="2311"/>
    </row>
    <row r="56" spans="1:12" ht="20.100000000000001" customHeight="1" x14ac:dyDescent="0.25">
      <c r="A56" s="1648">
        <v>44162</v>
      </c>
      <c r="B56" s="1650"/>
      <c r="C56" s="3473" t="s">
        <v>4060</v>
      </c>
      <c r="D56" s="3474"/>
      <c r="E56" s="3474"/>
      <c r="F56" s="3474"/>
      <c r="G56" s="3474"/>
      <c r="H56" s="3474"/>
      <c r="I56" s="3475"/>
      <c r="J56" s="1653"/>
      <c r="K56" s="2471"/>
      <c r="L56" s="234"/>
    </row>
    <row r="57" spans="1:12" ht="69" customHeight="1" x14ac:dyDescent="0.25">
      <c r="A57" s="1254">
        <v>44181</v>
      </c>
      <c r="B57" s="1255" t="s">
        <v>31</v>
      </c>
      <c r="C57" s="4029" t="s">
        <v>4123</v>
      </c>
      <c r="D57" s="3584"/>
      <c r="E57" s="3584"/>
      <c r="F57" s="3584"/>
      <c r="G57" s="3584"/>
      <c r="H57" s="3584"/>
      <c r="I57" s="3584"/>
      <c r="J57" s="3585"/>
      <c r="K57" s="3013"/>
      <c r="L57" s="2198" t="s">
        <v>3187</v>
      </c>
    </row>
    <row r="58" spans="1:12" ht="31.5" x14ac:dyDescent="0.25">
      <c r="A58" s="59">
        <v>44195</v>
      </c>
      <c r="B58" s="60" t="s">
        <v>12</v>
      </c>
      <c r="C58" s="329">
        <v>115</v>
      </c>
      <c r="D58" s="330">
        <f>+C58-(E58/100*C58)</f>
        <v>86.25</v>
      </c>
      <c r="E58" s="329">
        <v>25</v>
      </c>
      <c r="F58" s="329" t="s">
        <v>159</v>
      </c>
      <c r="G58" s="329">
        <v>115</v>
      </c>
      <c r="H58" s="329"/>
      <c r="I58" s="329"/>
      <c r="J58" s="329"/>
      <c r="K58" s="3075"/>
      <c r="L58" s="155" t="s">
        <v>4244</v>
      </c>
    </row>
    <row r="59" spans="1:12" ht="20.100000000000001" customHeight="1" x14ac:dyDescent="0.25">
      <c r="A59" s="2410">
        <v>44195</v>
      </c>
      <c r="B59" s="2314" t="s">
        <v>4</v>
      </c>
      <c r="C59" s="2311"/>
      <c r="D59" s="2312"/>
      <c r="E59" s="2311">
        <v>25</v>
      </c>
      <c r="F59" s="2311"/>
      <c r="G59" s="2311"/>
      <c r="H59" s="2311"/>
      <c r="I59" s="2311"/>
      <c r="J59" s="2311"/>
      <c r="K59" s="2311"/>
      <c r="L59" s="2311"/>
    </row>
    <row r="60" spans="1:12" ht="31.5" x14ac:dyDescent="0.25">
      <c r="A60" s="1648">
        <v>44201</v>
      </c>
      <c r="B60" s="1650" t="s">
        <v>186</v>
      </c>
      <c r="C60" s="1653"/>
      <c r="D60" s="258">
        <f t="shared" ref="D60:D72" si="1">+C60*(100-E60)/100</f>
        <v>0</v>
      </c>
      <c r="E60" s="1653"/>
      <c r="F60" s="1653"/>
      <c r="G60" s="1653"/>
      <c r="H60" s="3032">
        <v>5590</v>
      </c>
      <c r="I60" s="3032">
        <v>100</v>
      </c>
      <c r="J60" s="1653"/>
      <c r="K60" s="2471"/>
      <c r="L60" s="124" t="s">
        <v>4141</v>
      </c>
    </row>
    <row r="61" spans="1:12" ht="20.100000000000001" customHeight="1" x14ac:dyDescent="0.25">
      <c r="A61" s="2410">
        <v>44226</v>
      </c>
      <c r="B61" s="2314" t="s">
        <v>4</v>
      </c>
      <c r="C61" s="2311"/>
      <c r="D61" s="2312"/>
      <c r="E61" s="2311">
        <v>40</v>
      </c>
      <c r="F61" s="2311"/>
      <c r="G61" s="2311"/>
      <c r="H61" s="2311"/>
      <c r="I61" s="2311"/>
      <c r="J61" s="2311"/>
      <c r="K61" s="2311"/>
      <c r="L61" s="2311"/>
    </row>
    <row r="62" spans="1:12" x14ac:dyDescent="0.25">
      <c r="A62" s="1648">
        <v>44248</v>
      </c>
      <c r="B62" s="1650" t="s">
        <v>12</v>
      </c>
      <c r="C62" s="1653">
        <v>120</v>
      </c>
      <c r="D62" s="258">
        <f t="shared" si="1"/>
        <v>72</v>
      </c>
      <c r="E62" s="1653">
        <v>40</v>
      </c>
      <c r="F62" s="1653" t="s">
        <v>159</v>
      </c>
      <c r="G62" s="1653">
        <v>80</v>
      </c>
      <c r="H62" s="1653"/>
      <c r="I62" s="1653"/>
      <c r="J62" s="1653"/>
      <c r="K62" s="2471"/>
      <c r="L62" s="124" t="s">
        <v>22</v>
      </c>
    </row>
    <row r="63" spans="1:12" ht="20.100000000000001" customHeight="1" x14ac:dyDescent="0.25">
      <c r="A63" s="2410">
        <v>44255</v>
      </c>
      <c r="B63" s="2314" t="s">
        <v>4</v>
      </c>
      <c r="C63" s="2311"/>
      <c r="D63" s="2312"/>
      <c r="E63" s="2311">
        <v>40</v>
      </c>
      <c r="F63" s="2311"/>
      <c r="G63" s="2311"/>
      <c r="H63" s="2311"/>
      <c r="I63" s="2311"/>
      <c r="J63" s="2311"/>
      <c r="K63" s="2311"/>
      <c r="L63" s="2311"/>
    </row>
    <row r="64" spans="1:12" ht="20.100000000000001" customHeight="1" x14ac:dyDescent="0.25">
      <c r="A64" s="2410">
        <v>44285</v>
      </c>
      <c r="B64" s="2314" t="s">
        <v>4</v>
      </c>
      <c r="C64" s="2311"/>
      <c r="D64" s="2312"/>
      <c r="E64" s="2311">
        <v>40</v>
      </c>
      <c r="F64" s="2311"/>
      <c r="G64" s="2311"/>
      <c r="H64" s="2311"/>
      <c r="I64" s="2311"/>
      <c r="J64" s="2311"/>
      <c r="K64" s="2311"/>
      <c r="L64" s="2311"/>
    </row>
    <row r="65" spans="1:12" x14ac:dyDescent="0.25">
      <c r="A65" s="1648">
        <v>44348</v>
      </c>
      <c r="B65" s="268" t="s">
        <v>186</v>
      </c>
      <c r="C65" s="1653"/>
      <c r="D65" s="258"/>
      <c r="E65" s="1653"/>
      <c r="F65" s="1653"/>
      <c r="G65" s="1653"/>
      <c r="H65" s="1653">
        <v>5515</v>
      </c>
      <c r="I65" s="1653">
        <v>90</v>
      </c>
      <c r="J65" s="1653"/>
      <c r="K65" s="2471"/>
      <c r="L65" s="124" t="s">
        <v>256</v>
      </c>
    </row>
    <row r="66" spans="1:12" x14ac:dyDescent="0.25">
      <c r="A66" s="1648">
        <v>44363</v>
      </c>
      <c r="B66" s="268" t="s">
        <v>186</v>
      </c>
      <c r="C66" s="1653"/>
      <c r="D66" s="258"/>
      <c r="E66" s="1653"/>
      <c r="F66" s="1653"/>
      <c r="G66" s="1653"/>
      <c r="H66" s="1653">
        <v>5365</v>
      </c>
      <c r="I66" s="1653">
        <v>99</v>
      </c>
      <c r="J66" s="1653"/>
      <c r="K66" s="2471"/>
      <c r="L66" s="124" t="s">
        <v>401</v>
      </c>
    </row>
    <row r="67" spans="1:12" x14ac:dyDescent="0.25">
      <c r="A67" s="1648">
        <v>44376</v>
      </c>
      <c r="B67" s="268" t="s">
        <v>12</v>
      </c>
      <c r="C67" s="1653">
        <v>150</v>
      </c>
      <c r="D67" s="258">
        <f t="shared" si="1"/>
        <v>93</v>
      </c>
      <c r="E67" s="1653">
        <v>38</v>
      </c>
      <c r="F67" s="1653" t="s">
        <v>159</v>
      </c>
      <c r="G67" s="1653">
        <v>80</v>
      </c>
      <c r="H67" s="1653"/>
      <c r="I67" s="1653"/>
      <c r="J67" s="1653"/>
      <c r="K67" s="2471"/>
      <c r="L67" s="124" t="s">
        <v>2710</v>
      </c>
    </row>
    <row r="68" spans="1:12" x14ac:dyDescent="0.25">
      <c r="A68" s="1648">
        <v>44446</v>
      </c>
      <c r="B68" s="268" t="s">
        <v>186</v>
      </c>
      <c r="C68" s="1653"/>
      <c r="D68" s="258">
        <f t="shared" si="1"/>
        <v>0</v>
      </c>
      <c r="E68" s="1653"/>
      <c r="F68" s="1653"/>
      <c r="G68" s="1653"/>
      <c r="H68" s="3320">
        <v>5520</v>
      </c>
      <c r="I68" s="3320">
        <v>100</v>
      </c>
      <c r="J68" s="1653"/>
      <c r="K68" s="2471"/>
      <c r="L68" s="124" t="s">
        <v>4526</v>
      </c>
    </row>
    <row r="69" spans="1:12" x14ac:dyDescent="0.25">
      <c r="A69" s="1648"/>
      <c r="B69" s="268"/>
      <c r="C69" s="1653"/>
      <c r="D69" s="258">
        <f t="shared" si="1"/>
        <v>0</v>
      </c>
      <c r="E69" s="1653"/>
      <c r="F69" s="1653"/>
      <c r="G69" s="1653"/>
      <c r="H69" s="1653"/>
      <c r="I69" s="1653"/>
      <c r="J69" s="1653"/>
      <c r="K69" s="2471"/>
      <c r="L69" s="124"/>
    </row>
    <row r="70" spans="1:12" x14ac:dyDescent="0.25">
      <c r="A70" s="1648"/>
      <c r="B70" s="268"/>
      <c r="C70" s="1653"/>
      <c r="D70" s="258">
        <f t="shared" si="1"/>
        <v>0</v>
      </c>
      <c r="E70" s="1653"/>
      <c r="F70" s="1653"/>
      <c r="G70" s="1653"/>
      <c r="H70" s="1653"/>
      <c r="I70" s="1653"/>
      <c r="J70" s="1653"/>
      <c r="K70" s="2471"/>
      <c r="L70" s="124"/>
    </row>
    <row r="71" spans="1:12" x14ac:dyDescent="0.25">
      <c r="A71" s="1648"/>
      <c r="B71" s="268"/>
      <c r="C71" s="1653"/>
      <c r="D71" s="258">
        <f t="shared" si="1"/>
        <v>0</v>
      </c>
      <c r="E71" s="1653"/>
      <c r="F71" s="1653"/>
      <c r="G71" s="1653"/>
      <c r="H71" s="1653"/>
      <c r="I71" s="1653"/>
      <c r="J71" s="1653"/>
      <c r="K71" s="2471"/>
      <c r="L71" s="124"/>
    </row>
    <row r="72" spans="1:12" x14ac:dyDescent="0.25">
      <c r="A72" s="1648"/>
      <c r="B72" s="268"/>
      <c r="C72" s="1653"/>
      <c r="D72" s="258">
        <f t="shared" si="1"/>
        <v>0</v>
      </c>
      <c r="E72" s="1653"/>
      <c r="F72" s="1653"/>
      <c r="G72" s="1653"/>
      <c r="H72" s="1653"/>
      <c r="I72" s="1653"/>
      <c r="J72" s="1653"/>
      <c r="K72" s="2471"/>
      <c r="L72" s="124"/>
    </row>
    <row r="73" spans="1:12" x14ac:dyDescent="0.25">
      <c r="A73" s="1648"/>
      <c r="B73" s="268"/>
      <c r="C73" s="1653"/>
      <c r="D73" s="1653"/>
      <c r="E73" s="1653"/>
      <c r="F73" s="1653"/>
      <c r="G73" s="1653"/>
      <c r="H73" s="1653"/>
      <c r="I73" s="1653"/>
      <c r="J73" s="1653"/>
      <c r="K73" s="2471"/>
      <c r="L73" s="124"/>
    </row>
    <row r="74" spans="1:12" x14ac:dyDescent="0.25">
      <c r="A74" s="1648"/>
      <c r="B74" s="268"/>
      <c r="C74" s="1653"/>
      <c r="D74" s="1653"/>
      <c r="E74" s="1653"/>
      <c r="F74" s="1653"/>
      <c r="G74" s="1653"/>
      <c r="H74" s="1653"/>
      <c r="I74" s="1653"/>
      <c r="J74" s="1653"/>
      <c r="K74" s="2471"/>
      <c r="L74" s="124"/>
    </row>
    <row r="75" spans="1:12" x14ac:dyDescent="0.25">
      <c r="A75" s="1648"/>
      <c r="B75" s="268"/>
      <c r="C75" s="1653"/>
      <c r="D75" s="1653"/>
      <c r="E75" s="1653"/>
      <c r="F75" s="1653"/>
      <c r="G75" s="1653"/>
      <c r="H75" s="1653"/>
      <c r="I75" s="1653"/>
      <c r="J75" s="1653"/>
      <c r="K75" s="2471"/>
      <c r="L75" s="124"/>
    </row>
    <row r="76" spans="1:12" x14ac:dyDescent="0.25">
      <c r="A76" s="1648"/>
      <c r="B76" s="268"/>
      <c r="C76" s="1653"/>
      <c r="D76" s="1653"/>
      <c r="E76" s="1653"/>
      <c r="F76" s="1653"/>
      <c r="G76" s="1653"/>
      <c r="H76" s="1653"/>
      <c r="I76" s="1653"/>
      <c r="J76" s="1653"/>
      <c r="K76" s="2471"/>
      <c r="L76" s="124"/>
    </row>
    <row r="77" spans="1:12" x14ac:dyDescent="0.25">
      <c r="A77" s="1648"/>
      <c r="B77" s="268"/>
      <c r="C77" s="1653"/>
      <c r="D77" s="1653"/>
      <c r="E77" s="1653"/>
      <c r="F77" s="1653"/>
      <c r="G77" s="1653"/>
      <c r="H77" s="1653"/>
      <c r="I77" s="1653"/>
      <c r="J77" s="1653"/>
      <c r="K77" s="2471"/>
      <c r="L77" s="124"/>
    </row>
    <row r="78" spans="1:12" x14ac:dyDescent="0.25">
      <c r="A78" s="1648"/>
      <c r="B78" s="268"/>
      <c r="C78" s="1653"/>
      <c r="D78" s="1653"/>
      <c r="E78" s="1653"/>
      <c r="F78" s="1653"/>
      <c r="G78" s="1653"/>
      <c r="H78" s="1653"/>
      <c r="I78" s="1653"/>
      <c r="J78" s="1653"/>
      <c r="K78" s="2471"/>
      <c r="L78" s="124"/>
    </row>
    <row r="79" spans="1:12" x14ac:dyDescent="0.25">
      <c r="A79" s="1648"/>
      <c r="B79" s="268"/>
      <c r="C79" s="1653"/>
      <c r="D79" s="1653"/>
      <c r="E79" s="1653"/>
      <c r="F79" s="1653"/>
      <c r="G79" s="1653"/>
      <c r="H79" s="1653"/>
      <c r="I79" s="1653"/>
      <c r="J79" s="1653"/>
      <c r="K79" s="2471"/>
      <c r="L79" s="124"/>
    </row>
    <row r="80" spans="1:12" x14ac:dyDescent="0.25">
      <c r="A80" s="1648"/>
      <c r="B80" s="268"/>
      <c r="C80" s="1653"/>
      <c r="D80" s="1653"/>
      <c r="E80" s="1653"/>
      <c r="F80" s="1653"/>
      <c r="G80" s="1653"/>
      <c r="H80" s="1653"/>
      <c r="I80" s="1653"/>
      <c r="J80" s="1653"/>
      <c r="K80" s="2471"/>
      <c r="L80" s="124"/>
    </row>
    <row r="81" spans="1:12" x14ac:dyDescent="0.25">
      <c r="A81" s="1648"/>
      <c r="B81" s="268"/>
      <c r="C81" s="1653"/>
      <c r="D81" s="1653"/>
      <c r="E81" s="1653"/>
      <c r="F81" s="1653"/>
      <c r="G81" s="1653"/>
      <c r="H81" s="1653"/>
      <c r="I81" s="1653"/>
      <c r="J81" s="1653"/>
      <c r="K81" s="2471"/>
      <c r="L81" s="124"/>
    </row>
    <row r="82" spans="1:12" x14ac:dyDescent="0.25">
      <c r="A82" s="1648"/>
      <c r="B82" s="268"/>
      <c r="C82" s="1653"/>
      <c r="D82" s="1653"/>
      <c r="E82" s="1653"/>
      <c r="F82" s="1653"/>
      <c r="G82" s="1653"/>
      <c r="H82" s="1653"/>
      <c r="I82" s="1653"/>
      <c r="J82" s="1653"/>
      <c r="K82" s="2471"/>
      <c r="L82" s="124"/>
    </row>
    <row r="83" spans="1:12" x14ac:dyDescent="0.25">
      <c r="A83" s="1648"/>
      <c r="C83" s="1653"/>
      <c r="D83" s="1653"/>
      <c r="E83" s="1653"/>
      <c r="F83" s="1653"/>
      <c r="G83" s="1653"/>
      <c r="H83" s="1653"/>
      <c r="I83" s="1653"/>
      <c r="J83" s="1653"/>
      <c r="K83" s="2471"/>
      <c r="L83" s="124"/>
    </row>
    <row r="84" spans="1:12" x14ac:dyDescent="0.25">
      <c r="A84" s="1648"/>
      <c r="C84" s="1653"/>
      <c r="D84" s="1653"/>
      <c r="E84" s="1653"/>
      <c r="F84" s="1653"/>
      <c r="G84" s="1653"/>
      <c r="H84" s="1653"/>
      <c r="I84" s="1653"/>
      <c r="J84" s="1653"/>
      <c r="K84" s="2471"/>
      <c r="L84" s="124"/>
    </row>
    <row r="85" spans="1:12" x14ac:dyDescent="0.25">
      <c r="A85" s="1648"/>
      <c r="L85" s="124"/>
    </row>
    <row r="86" spans="1:12" x14ac:dyDescent="0.25">
      <c r="A86" s="1648"/>
      <c r="L86" s="124"/>
    </row>
    <row r="87" spans="1:12" x14ac:dyDescent="0.25">
      <c r="A87" s="1648"/>
      <c r="L87" s="124"/>
    </row>
    <row r="88" spans="1:12" x14ac:dyDescent="0.25">
      <c r="A88" s="1648"/>
      <c r="L88" s="124"/>
    </row>
    <row r="89" spans="1:12" x14ac:dyDescent="0.25">
      <c r="A89" s="1648"/>
      <c r="L89" s="124"/>
    </row>
    <row r="90" spans="1:12" x14ac:dyDescent="0.25">
      <c r="A90" s="1648"/>
    </row>
  </sheetData>
  <autoFilter ref="B6:K6"/>
  <mergeCells count="31">
    <mergeCell ref="C57:J57"/>
    <mergeCell ref="C52:I52"/>
    <mergeCell ref="C46:J46"/>
    <mergeCell ref="C42:J42"/>
    <mergeCell ref="C35:J35"/>
    <mergeCell ref="C56:I56"/>
    <mergeCell ref="C26:J26"/>
    <mergeCell ref="I3:J3"/>
    <mergeCell ref="C7:J7"/>
    <mergeCell ref="A4:B4"/>
    <mergeCell ref="C4:F4"/>
    <mergeCell ref="G4:H4"/>
    <mergeCell ref="I4:J4"/>
    <mergeCell ref="A5:B5"/>
    <mergeCell ref="C5:F5"/>
    <mergeCell ref="I5:J5"/>
    <mergeCell ref="H25:I25"/>
    <mergeCell ref="C18:J18"/>
    <mergeCell ref="C13:J13"/>
    <mergeCell ref="A1:L1"/>
    <mergeCell ref="A2:B2"/>
    <mergeCell ref="C2:F2"/>
    <mergeCell ref="G2:H2"/>
    <mergeCell ref="I2:J2"/>
    <mergeCell ref="K2:L2"/>
    <mergeCell ref="K3:L3"/>
    <mergeCell ref="K4:L4"/>
    <mergeCell ref="K5:L5"/>
    <mergeCell ref="A3:B3"/>
    <mergeCell ref="C3:F3"/>
    <mergeCell ref="G3:H3"/>
  </mergeCells>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XFD100"/>
  <sheetViews>
    <sheetView zoomScale="85" zoomScaleNormal="85" workbookViewId="0">
      <pane ySplit="6" topLeftCell="A81" activePane="bottomLeft" state="frozen"/>
      <selection activeCell="C163" sqref="C163:J163"/>
      <selection pane="bottomLeft" activeCell="I98" sqref="I98"/>
    </sheetView>
  </sheetViews>
  <sheetFormatPr defaultRowHeight="15.75" x14ac:dyDescent="0.25"/>
  <cols>
    <col min="1" max="1" width="14.5703125" style="1275" customWidth="1"/>
    <col min="2" max="2" width="10.140625" style="1273" customWidth="1"/>
    <col min="3" max="10" width="15.5703125" style="1273" customWidth="1"/>
    <col min="11" max="11" width="15.5703125" style="2731" customWidth="1"/>
    <col min="12" max="12" width="69.5703125" style="1274" customWidth="1"/>
    <col min="13" max="16384" width="9.140625" style="1267"/>
  </cols>
  <sheetData>
    <row r="1" spans="1:13" s="1258" customFormat="1" ht="30.75" customHeight="1" thickTop="1" x14ac:dyDescent="0.25">
      <c r="A1" s="4093" t="s">
        <v>3283</v>
      </c>
      <c r="B1" s="4093"/>
      <c r="C1" s="4093"/>
      <c r="D1" s="4093"/>
      <c r="E1" s="4093"/>
      <c r="F1" s="4093"/>
      <c r="G1" s="4093"/>
      <c r="H1" s="4093"/>
      <c r="I1" s="4093"/>
      <c r="J1" s="4093"/>
      <c r="K1" s="4093"/>
      <c r="L1" s="4093"/>
      <c r="M1" s="1257"/>
    </row>
    <row r="2" spans="1:13" s="309" customFormat="1" ht="20.100000000000001" customHeight="1" x14ac:dyDescent="0.25">
      <c r="A2" s="4094" t="s">
        <v>259</v>
      </c>
      <c r="B2" s="4095"/>
      <c r="C2" s="4096">
        <f>+(25+120+74)*25</f>
        <v>5475</v>
      </c>
      <c r="D2" s="4097"/>
      <c r="E2" s="4097"/>
      <c r="F2" s="4098"/>
      <c r="G2" s="3571" t="s">
        <v>4029</v>
      </c>
      <c r="H2" s="3572"/>
      <c r="I2" s="3437" t="s">
        <v>260</v>
      </c>
      <c r="J2" s="3438"/>
      <c r="K2" s="3500" t="s">
        <v>499</v>
      </c>
      <c r="L2" s="3501"/>
      <c r="M2" s="1925"/>
    </row>
    <row r="3" spans="1:13" s="309" customFormat="1" ht="24.75" customHeight="1" x14ac:dyDescent="0.25">
      <c r="A3" s="4058" t="s">
        <v>261</v>
      </c>
      <c r="B3" s="4059"/>
      <c r="C3" s="4101" t="s">
        <v>279</v>
      </c>
      <c r="D3" s="4102"/>
      <c r="E3" s="4102"/>
      <c r="F3" s="4103"/>
      <c r="G3" s="4104" t="s">
        <v>4407</v>
      </c>
      <c r="H3" s="4105"/>
      <c r="I3" s="3437" t="s">
        <v>262</v>
      </c>
      <c r="J3" s="3438"/>
      <c r="K3" s="3500" t="s">
        <v>1674</v>
      </c>
      <c r="L3" s="3501"/>
      <c r="M3" s="1925"/>
    </row>
    <row r="4" spans="1:13" s="309" customFormat="1" ht="20.25" customHeight="1" x14ac:dyDescent="0.25">
      <c r="A4" s="4058" t="s">
        <v>263</v>
      </c>
      <c r="B4" s="4059"/>
      <c r="C4" s="4062" t="s">
        <v>4500</v>
      </c>
      <c r="D4" s="4063"/>
      <c r="E4" s="4063"/>
      <c r="F4" s="4064"/>
      <c r="G4" s="4054" t="s">
        <v>383</v>
      </c>
      <c r="H4" s="4055"/>
      <c r="I4" s="3437" t="s">
        <v>264</v>
      </c>
      <c r="J4" s="3438"/>
      <c r="K4" s="3500" t="s">
        <v>3083</v>
      </c>
      <c r="L4" s="3501"/>
      <c r="M4" s="1925"/>
    </row>
    <row r="5" spans="1:13" s="1263" customFormat="1" ht="79.5" customHeight="1" thickBot="1" x14ac:dyDescent="0.3">
      <c r="A5" s="4058" t="s">
        <v>265</v>
      </c>
      <c r="B5" s="4059"/>
      <c r="C5" s="4060" t="s">
        <v>4524</v>
      </c>
      <c r="D5" s="4061"/>
      <c r="E5" s="4061"/>
      <c r="F5" s="4061"/>
      <c r="G5" s="4056"/>
      <c r="H5" s="4057"/>
      <c r="I5" s="3437" t="s">
        <v>397</v>
      </c>
      <c r="J5" s="3438"/>
      <c r="K5" s="4099" t="s">
        <v>4090</v>
      </c>
      <c r="L5" s="4100"/>
    </row>
    <row r="6" spans="1:13" ht="43.5" customHeight="1" thickTop="1" thickBot="1" x14ac:dyDescent="0.3">
      <c r="A6" s="1264" t="s">
        <v>1</v>
      </c>
      <c r="B6" s="1265" t="s">
        <v>0</v>
      </c>
      <c r="C6" s="1265" t="s">
        <v>2</v>
      </c>
      <c r="D6" s="1265" t="s">
        <v>3</v>
      </c>
      <c r="E6" s="1265" t="s">
        <v>4</v>
      </c>
      <c r="F6" s="1265" t="s">
        <v>5</v>
      </c>
      <c r="G6" s="1265" t="s">
        <v>6</v>
      </c>
      <c r="H6" s="1265" t="s">
        <v>7</v>
      </c>
      <c r="I6" s="1926" t="s">
        <v>8</v>
      </c>
      <c r="J6" s="1926" t="s">
        <v>9</v>
      </c>
      <c r="K6" s="2726" t="s">
        <v>3817</v>
      </c>
      <c r="L6" s="1927" t="s">
        <v>10</v>
      </c>
    </row>
    <row r="7" spans="1:13" ht="87" customHeight="1" thickTop="1" x14ac:dyDescent="0.25">
      <c r="A7" s="1385">
        <v>43015</v>
      </c>
      <c r="B7" s="1386" t="s">
        <v>62</v>
      </c>
      <c r="C7" s="4065" t="s">
        <v>2299</v>
      </c>
      <c r="D7" s="4066"/>
      <c r="E7" s="4066"/>
      <c r="F7" s="4066"/>
      <c r="G7" s="4066"/>
      <c r="H7" s="4066"/>
      <c r="I7" s="4066"/>
      <c r="J7" s="4066"/>
      <c r="K7" s="2813" t="s">
        <v>2117</v>
      </c>
      <c r="L7" s="1387" t="s">
        <v>2298</v>
      </c>
    </row>
    <row r="8" spans="1:13" ht="31.5" x14ac:dyDescent="0.25">
      <c r="A8" s="4052">
        <v>43016</v>
      </c>
      <c r="B8" s="1283" t="s">
        <v>12</v>
      </c>
      <c r="C8" s="1270">
        <v>1030</v>
      </c>
      <c r="D8" s="1271">
        <f t="shared" ref="D8:D42" si="0">+C8*(100-E8)/100</f>
        <v>1019.7</v>
      </c>
      <c r="E8" s="1270">
        <v>1</v>
      </c>
      <c r="F8" s="1270" t="s">
        <v>159</v>
      </c>
      <c r="G8" s="1270">
        <v>120</v>
      </c>
      <c r="H8" s="1270"/>
      <c r="I8" s="1270"/>
      <c r="J8" s="1270"/>
      <c r="K8" s="2636"/>
      <c r="L8" s="1272" t="s">
        <v>2302</v>
      </c>
    </row>
    <row r="9" spans="1:13" ht="23.25" customHeight="1" x14ac:dyDescent="0.25">
      <c r="A9" s="4053"/>
      <c r="B9" s="1283" t="s">
        <v>33</v>
      </c>
      <c r="C9" s="4051" t="s">
        <v>2303</v>
      </c>
      <c r="D9" s="4049"/>
      <c r="E9" s="4049"/>
      <c r="F9" s="4049"/>
      <c r="G9" s="4049"/>
      <c r="H9" s="4049"/>
      <c r="I9" s="4049"/>
      <c r="J9" s="4050"/>
      <c r="K9" s="2637"/>
      <c r="L9" s="1272"/>
    </row>
    <row r="10" spans="1:13" ht="31.5" x14ac:dyDescent="0.25">
      <c r="A10" s="1268">
        <v>43018</v>
      </c>
      <c r="B10" s="1269" t="s">
        <v>12</v>
      </c>
      <c r="C10" s="1270">
        <v>1140</v>
      </c>
      <c r="D10" s="1271">
        <f t="shared" si="0"/>
        <v>1128.5999999999999</v>
      </c>
      <c r="E10" s="1270">
        <v>1</v>
      </c>
      <c r="F10" s="1270" t="s">
        <v>159</v>
      </c>
      <c r="G10" s="1270">
        <v>140</v>
      </c>
      <c r="H10" s="1270"/>
      <c r="I10" s="1270"/>
      <c r="J10" s="1270"/>
      <c r="K10" s="2636"/>
      <c r="L10" s="1272" t="s">
        <v>2317</v>
      </c>
    </row>
    <row r="11" spans="1:13" ht="31.5" x14ac:dyDescent="0.25">
      <c r="A11" s="1268">
        <v>43026</v>
      </c>
      <c r="B11" s="1269" t="s">
        <v>12</v>
      </c>
      <c r="C11" s="1270">
        <v>1186</v>
      </c>
      <c r="D11" s="1271">
        <f t="shared" si="0"/>
        <v>1174.1400000000001</v>
      </c>
      <c r="E11" s="1270">
        <v>1</v>
      </c>
      <c r="F11" s="1270"/>
      <c r="G11" s="1270">
        <v>123</v>
      </c>
      <c r="H11" s="1270"/>
      <c r="I11" s="1270"/>
      <c r="J11" s="1270"/>
      <c r="K11" s="2636"/>
      <c r="L11" s="1272" t="s">
        <v>2316</v>
      </c>
    </row>
    <row r="12" spans="1:13" ht="28.5" customHeight="1" x14ac:dyDescent="0.25">
      <c r="A12" s="1268">
        <v>43046</v>
      </c>
      <c r="B12" s="1269" t="s">
        <v>33</v>
      </c>
      <c r="C12" s="4051" t="s">
        <v>2349</v>
      </c>
      <c r="D12" s="4049"/>
      <c r="E12" s="4049"/>
      <c r="F12" s="4049"/>
      <c r="G12" s="4049"/>
      <c r="H12" s="4049"/>
      <c r="I12" s="4049"/>
      <c r="J12" s="4050"/>
      <c r="K12" s="2637"/>
      <c r="L12" s="1272"/>
    </row>
    <row r="13" spans="1:13" ht="31.5" x14ac:dyDescent="0.25">
      <c r="A13" s="1268">
        <v>43047</v>
      </c>
      <c r="B13" s="1269" t="s">
        <v>12</v>
      </c>
      <c r="C13" s="1270">
        <v>1155</v>
      </c>
      <c r="D13" s="1271">
        <f t="shared" si="0"/>
        <v>958.65</v>
      </c>
      <c r="E13" s="1270">
        <v>17</v>
      </c>
      <c r="F13" s="1270"/>
      <c r="G13" s="1270">
        <v>120</v>
      </c>
      <c r="H13" s="1270"/>
      <c r="I13" s="1270"/>
      <c r="J13" s="1270"/>
      <c r="K13" s="2636"/>
      <c r="L13" s="1272" t="s">
        <v>2350</v>
      </c>
    </row>
    <row r="14" spans="1:13" ht="48" thickBot="1" x14ac:dyDescent="0.3">
      <c r="A14" s="1409">
        <v>43097</v>
      </c>
      <c r="B14" s="1415" t="s">
        <v>12</v>
      </c>
      <c r="C14" s="1416">
        <v>1105</v>
      </c>
      <c r="D14" s="1417">
        <f t="shared" si="0"/>
        <v>906.1</v>
      </c>
      <c r="E14" s="1416">
        <v>18</v>
      </c>
      <c r="F14" s="1416"/>
      <c r="G14" s="1416">
        <v>117</v>
      </c>
      <c r="H14" s="1416"/>
      <c r="I14" s="1416"/>
      <c r="J14" s="1416"/>
      <c r="K14" s="2727"/>
      <c r="L14" s="1418" t="s">
        <v>2405</v>
      </c>
    </row>
    <row r="15" spans="1:13" ht="30" customHeight="1" thickTop="1" x14ac:dyDescent="0.25">
      <c r="A15" s="1419">
        <v>43106</v>
      </c>
      <c r="B15" s="1420" t="s">
        <v>33</v>
      </c>
      <c r="C15" s="4070" t="s">
        <v>2419</v>
      </c>
      <c r="D15" s="4071"/>
      <c r="E15" s="4071"/>
      <c r="F15" s="4071"/>
      <c r="G15" s="4071"/>
      <c r="H15" s="4071"/>
      <c r="I15" s="4071"/>
      <c r="J15" s="4072"/>
      <c r="K15" s="2639"/>
      <c r="L15" s="1421"/>
    </row>
    <row r="16" spans="1:13" ht="47.25" x14ac:dyDescent="0.25">
      <c r="A16" s="1268">
        <v>43111</v>
      </c>
      <c r="B16" s="1269" t="s">
        <v>12</v>
      </c>
      <c r="C16" s="1270">
        <v>910</v>
      </c>
      <c r="D16" s="1271">
        <f t="shared" si="0"/>
        <v>473.2</v>
      </c>
      <c r="E16" s="1270">
        <v>48</v>
      </c>
      <c r="F16" s="1270"/>
      <c r="G16" s="1270">
        <v>126</v>
      </c>
      <c r="H16" s="1270"/>
      <c r="I16" s="1270"/>
      <c r="J16" s="1270"/>
      <c r="K16" s="2636"/>
      <c r="L16" s="1272" t="s">
        <v>2421</v>
      </c>
    </row>
    <row r="17" spans="1:12" ht="29.25" customHeight="1" x14ac:dyDescent="0.25">
      <c r="A17" s="1427">
        <v>43116</v>
      </c>
      <c r="B17" s="1428" t="s">
        <v>12</v>
      </c>
      <c r="C17" s="1429">
        <v>770</v>
      </c>
      <c r="D17" s="1430">
        <f t="shared" si="0"/>
        <v>400.4</v>
      </c>
      <c r="E17" s="1429">
        <v>48</v>
      </c>
      <c r="F17" s="1429"/>
      <c r="G17" s="1429">
        <v>50</v>
      </c>
      <c r="H17" s="1429"/>
      <c r="I17" s="1429"/>
      <c r="J17" s="1429"/>
      <c r="K17" s="2728"/>
      <c r="L17" s="1440" t="s">
        <v>18</v>
      </c>
    </row>
    <row r="18" spans="1:12" ht="47.25" x14ac:dyDescent="0.25">
      <c r="A18" s="1268">
        <v>43118</v>
      </c>
      <c r="B18" s="1269" t="s">
        <v>12</v>
      </c>
      <c r="C18" s="1270">
        <v>870</v>
      </c>
      <c r="D18" s="1271">
        <f>+C18*(100-E18)/100</f>
        <v>452.4</v>
      </c>
      <c r="E18" s="1270">
        <v>48</v>
      </c>
      <c r="F18" s="1270"/>
      <c r="G18" s="1270">
        <v>115</v>
      </c>
      <c r="H18" s="1270"/>
      <c r="I18" s="1270"/>
      <c r="J18" s="1270"/>
      <c r="K18" s="2636"/>
      <c r="L18" s="1272" t="s">
        <v>2547</v>
      </c>
    </row>
    <row r="19" spans="1:12" ht="47.25" x14ac:dyDescent="0.25">
      <c r="A19" s="1268">
        <v>43146</v>
      </c>
      <c r="B19" s="1269" t="s">
        <v>12</v>
      </c>
      <c r="C19" s="1270">
        <v>885</v>
      </c>
      <c r="D19" s="1271">
        <f t="shared" si="0"/>
        <v>663.75</v>
      </c>
      <c r="E19" s="1270">
        <v>25</v>
      </c>
      <c r="F19" s="1270"/>
      <c r="G19" s="1270">
        <v>125</v>
      </c>
      <c r="H19" s="1270"/>
      <c r="I19" s="1270"/>
      <c r="J19" s="1270"/>
      <c r="K19" s="2636"/>
      <c r="L19" s="1272" t="s">
        <v>2546</v>
      </c>
    </row>
    <row r="20" spans="1:12" ht="47.25" x14ac:dyDescent="0.25">
      <c r="A20" s="1268">
        <v>43155</v>
      </c>
      <c r="B20" s="1269" t="s">
        <v>12</v>
      </c>
      <c r="C20" s="1270">
        <v>895</v>
      </c>
      <c r="D20" s="1271">
        <f t="shared" si="0"/>
        <v>671.25</v>
      </c>
      <c r="E20" s="1270">
        <v>25</v>
      </c>
      <c r="F20" s="1270"/>
      <c r="G20" s="1270">
        <v>125</v>
      </c>
      <c r="H20" s="1270"/>
      <c r="I20" s="1270"/>
      <c r="J20" s="1270"/>
      <c r="K20" s="2636"/>
      <c r="L20" s="1272" t="s">
        <v>2545</v>
      </c>
    </row>
    <row r="21" spans="1:12" ht="47.25" x14ac:dyDescent="0.25">
      <c r="A21" s="1268">
        <v>43184</v>
      </c>
      <c r="B21" s="1269" t="s">
        <v>12</v>
      </c>
      <c r="C21" s="1270">
        <v>900</v>
      </c>
      <c r="D21" s="1271">
        <f t="shared" si="0"/>
        <v>675</v>
      </c>
      <c r="E21" s="1270">
        <v>25</v>
      </c>
      <c r="F21" s="1270"/>
      <c r="G21" s="1270">
        <v>130</v>
      </c>
      <c r="H21" s="1270"/>
      <c r="I21" s="1270"/>
      <c r="J21" s="1270"/>
      <c r="K21" s="2636"/>
      <c r="L21" s="1272" t="s">
        <v>2544</v>
      </c>
    </row>
    <row r="22" spans="1:12" ht="47.25" x14ac:dyDescent="0.25">
      <c r="A22" s="1268">
        <v>43268</v>
      </c>
      <c r="B22" s="1269" t="s">
        <v>12</v>
      </c>
      <c r="C22" s="1270">
        <v>805</v>
      </c>
      <c r="D22" s="1271">
        <f t="shared" si="0"/>
        <v>241.5</v>
      </c>
      <c r="E22" s="1270">
        <v>70</v>
      </c>
      <c r="F22" s="1270"/>
      <c r="G22" s="1270">
        <v>130</v>
      </c>
      <c r="H22" s="1270"/>
      <c r="I22" s="1270"/>
      <c r="J22" s="1270"/>
      <c r="K22" s="2636"/>
      <c r="L22" s="1272" t="s">
        <v>2623</v>
      </c>
    </row>
    <row r="23" spans="1:12" ht="40.5" customHeight="1" x14ac:dyDescent="0.25">
      <c r="A23" s="1268">
        <v>43264</v>
      </c>
      <c r="B23" s="1269" t="s">
        <v>33</v>
      </c>
      <c r="C23" s="4067" t="s">
        <v>2624</v>
      </c>
      <c r="D23" s="4068"/>
      <c r="E23" s="4068"/>
      <c r="F23" s="4068"/>
      <c r="G23" s="4068"/>
      <c r="H23" s="4068"/>
      <c r="I23" s="4068"/>
      <c r="J23" s="4069"/>
      <c r="K23" s="2638"/>
      <c r="L23" s="1272"/>
    </row>
    <row r="24" spans="1:12" x14ac:dyDescent="0.25">
      <c r="A24" s="1268">
        <v>43313</v>
      </c>
      <c r="B24" s="1269" t="s">
        <v>4</v>
      </c>
      <c r="C24" s="4048" t="s">
        <v>2673</v>
      </c>
      <c r="D24" s="4049"/>
      <c r="E24" s="4049"/>
      <c r="F24" s="4049"/>
      <c r="G24" s="4049"/>
      <c r="H24" s="4049"/>
      <c r="I24" s="4049"/>
      <c r="J24" s="4050"/>
      <c r="K24" s="2637"/>
      <c r="L24" s="1272"/>
    </row>
    <row r="25" spans="1:12" ht="47.25" x14ac:dyDescent="0.25">
      <c r="A25" s="1268">
        <v>43348</v>
      </c>
      <c r="B25" s="1269" t="s">
        <v>12</v>
      </c>
      <c r="C25" s="1270">
        <v>755</v>
      </c>
      <c r="D25" s="1271">
        <f t="shared" si="0"/>
        <v>188.75</v>
      </c>
      <c r="E25" s="1270">
        <v>75</v>
      </c>
      <c r="F25" s="1270"/>
      <c r="G25" s="1270">
        <v>130</v>
      </c>
      <c r="H25" s="1270"/>
      <c r="I25" s="1270"/>
      <c r="J25" s="1270"/>
      <c r="K25" s="2636"/>
      <c r="L25" s="1272" t="s">
        <v>2709</v>
      </c>
    </row>
    <row r="26" spans="1:12" ht="47.25" x14ac:dyDescent="0.25">
      <c r="A26" s="1268">
        <v>43403</v>
      </c>
      <c r="B26" s="1269" t="s">
        <v>12</v>
      </c>
      <c r="C26" s="1270">
        <v>850</v>
      </c>
      <c r="D26" s="1271">
        <f t="shared" si="0"/>
        <v>212.5</v>
      </c>
      <c r="E26" s="1270">
        <v>75</v>
      </c>
      <c r="F26" s="1270"/>
      <c r="G26" s="1270">
        <v>140</v>
      </c>
      <c r="H26" s="1270"/>
      <c r="I26" s="1270"/>
      <c r="J26" s="1270"/>
      <c r="K26" s="2636"/>
      <c r="L26" s="1272" t="s">
        <v>2799</v>
      </c>
    </row>
    <row r="27" spans="1:12" ht="48" thickBot="1" x14ac:dyDescent="0.3">
      <c r="A27" s="1268">
        <v>43435</v>
      </c>
      <c r="B27" s="1269" t="s">
        <v>12</v>
      </c>
      <c r="C27" s="1270">
        <v>720</v>
      </c>
      <c r="D27" s="1271">
        <f t="shared" si="0"/>
        <v>180</v>
      </c>
      <c r="E27" s="1270">
        <v>75</v>
      </c>
      <c r="F27" s="1270"/>
      <c r="G27" s="1270">
        <v>130</v>
      </c>
      <c r="H27" s="1270"/>
      <c r="I27" s="1270"/>
      <c r="J27" s="1270"/>
      <c r="K27" s="2636"/>
      <c r="L27" s="1272" t="s">
        <v>2842</v>
      </c>
    </row>
    <row r="28" spans="1:12" ht="54.75" customHeight="1" thickTop="1" x14ac:dyDescent="0.25">
      <c r="A28" s="29">
        <v>43482</v>
      </c>
      <c r="B28" s="30" t="s">
        <v>12</v>
      </c>
      <c r="C28" s="334">
        <v>635</v>
      </c>
      <c r="D28" s="335">
        <f t="shared" si="0"/>
        <v>63.5</v>
      </c>
      <c r="E28" s="334">
        <v>90</v>
      </c>
      <c r="F28" s="334"/>
      <c r="G28" s="334">
        <v>125</v>
      </c>
      <c r="H28" s="334"/>
      <c r="I28" s="334"/>
      <c r="J28" s="334"/>
      <c r="K28" s="2577"/>
      <c r="L28" s="74" t="s">
        <v>2922</v>
      </c>
    </row>
    <row r="29" spans="1:12" ht="38.25" customHeight="1" x14ac:dyDescent="0.25">
      <c r="A29" s="1268">
        <v>43493</v>
      </c>
      <c r="B29" s="1269" t="s">
        <v>33</v>
      </c>
      <c r="C29" s="4085" t="s">
        <v>2938</v>
      </c>
      <c r="D29" s="4086"/>
      <c r="E29" s="4086"/>
      <c r="F29" s="4086"/>
      <c r="G29" s="4086"/>
      <c r="H29" s="4086"/>
      <c r="I29" s="4086"/>
      <c r="J29" s="4087"/>
      <c r="K29" s="2635"/>
      <c r="L29" s="1272"/>
    </row>
    <row r="30" spans="1:12" ht="24.75" customHeight="1" thickBot="1" x14ac:dyDescent="0.3">
      <c r="A30" s="1923">
        <v>43494</v>
      </c>
      <c r="B30" s="1415" t="s">
        <v>33</v>
      </c>
      <c r="C30" s="4082" t="s">
        <v>2940</v>
      </c>
      <c r="D30" s="4083"/>
      <c r="E30" s="4083"/>
      <c r="F30" s="4083"/>
      <c r="G30" s="4083"/>
      <c r="H30" s="4083"/>
      <c r="I30" s="4083"/>
      <c r="J30" s="4084"/>
      <c r="K30" s="2641"/>
      <c r="L30" s="1418"/>
    </row>
    <row r="31" spans="1:12" ht="144" customHeight="1" thickBot="1" x14ac:dyDescent="0.3">
      <c r="A31" s="1928">
        <v>43513</v>
      </c>
      <c r="B31" s="1929" t="s">
        <v>31</v>
      </c>
      <c r="C31" s="4079" t="s">
        <v>4096</v>
      </c>
      <c r="D31" s="4080"/>
      <c r="E31" s="4080"/>
      <c r="F31" s="4080"/>
      <c r="G31" s="4080"/>
      <c r="H31" s="4080"/>
      <c r="I31" s="4080"/>
      <c r="J31" s="4081"/>
      <c r="K31" s="2814" t="s">
        <v>3864</v>
      </c>
      <c r="L31" s="1930" t="s">
        <v>2956</v>
      </c>
    </row>
    <row r="32" spans="1:12" x14ac:dyDescent="0.25">
      <c r="A32" s="1924">
        <v>43523</v>
      </c>
      <c r="B32" s="1910" t="s">
        <v>12</v>
      </c>
      <c r="C32" s="1911">
        <v>195</v>
      </c>
      <c r="D32" s="1912">
        <f t="shared" si="0"/>
        <v>19.5</v>
      </c>
      <c r="E32" s="1911">
        <v>90</v>
      </c>
      <c r="F32" s="1911" t="s">
        <v>159</v>
      </c>
      <c r="G32" s="1911">
        <v>115</v>
      </c>
      <c r="H32" s="1911"/>
      <c r="I32" s="1911"/>
      <c r="J32" s="1911"/>
      <c r="K32" s="2729"/>
      <c r="L32" s="1913" t="s">
        <v>2953</v>
      </c>
    </row>
    <row r="33" spans="1:12" x14ac:dyDescent="0.25">
      <c r="A33" s="1268">
        <v>43535</v>
      </c>
      <c r="B33" s="1269" t="s">
        <v>12</v>
      </c>
      <c r="C33" s="1270">
        <v>190</v>
      </c>
      <c r="D33" s="1271">
        <f t="shared" si="0"/>
        <v>17.100000000000001</v>
      </c>
      <c r="E33" s="1270">
        <v>91</v>
      </c>
      <c r="F33" s="1270" t="s">
        <v>159</v>
      </c>
      <c r="G33" s="1270">
        <v>140</v>
      </c>
      <c r="H33" s="1270"/>
      <c r="I33" s="1270"/>
      <c r="J33" s="1270"/>
      <c r="K33" s="2727"/>
      <c r="L33" s="1418" t="s">
        <v>2222</v>
      </c>
    </row>
    <row r="34" spans="1:12" ht="99.75" customHeight="1" x14ac:dyDescent="0.25">
      <c r="A34" s="1611">
        <v>43536</v>
      </c>
      <c r="B34" s="1612" t="s">
        <v>23</v>
      </c>
      <c r="C34" s="4073" t="s">
        <v>2974</v>
      </c>
      <c r="D34" s="4077"/>
      <c r="E34" s="4077"/>
      <c r="F34" s="4077"/>
      <c r="G34" s="4077"/>
      <c r="H34" s="4077"/>
      <c r="I34" s="4077"/>
      <c r="J34" s="4078"/>
      <c r="K34" s="2816" t="s">
        <v>3849</v>
      </c>
      <c r="L34" s="1936" t="s">
        <v>2973</v>
      </c>
    </row>
    <row r="35" spans="1:12" x14ac:dyDescent="0.25">
      <c r="A35" s="1268">
        <v>43542</v>
      </c>
      <c r="B35" s="1269" t="s">
        <v>12</v>
      </c>
      <c r="C35" s="1270">
        <v>180</v>
      </c>
      <c r="D35" s="1271">
        <f>+C35*(100-E35)/100</f>
        <v>108</v>
      </c>
      <c r="E35" s="1270">
        <v>40</v>
      </c>
      <c r="F35" s="1270"/>
      <c r="G35" s="1270">
        <v>120</v>
      </c>
      <c r="H35" s="1270"/>
      <c r="I35" s="1270"/>
      <c r="J35" s="1270"/>
      <c r="K35" s="2729"/>
      <c r="L35" s="1913" t="s">
        <v>2983</v>
      </c>
    </row>
    <row r="36" spans="1:12" x14ac:dyDescent="0.25">
      <c r="A36" s="1268">
        <v>43583</v>
      </c>
      <c r="B36" s="1269" t="s">
        <v>186</v>
      </c>
      <c r="C36" s="1270"/>
      <c r="D36" s="1271"/>
      <c r="E36" s="1270"/>
      <c r="F36" s="1270"/>
      <c r="G36" s="1270"/>
      <c r="H36" s="1270"/>
      <c r="I36" s="1270"/>
      <c r="J36" s="1270">
        <v>3880</v>
      </c>
      <c r="K36" s="2636"/>
      <c r="L36" s="1272" t="s">
        <v>40</v>
      </c>
    </row>
    <row r="37" spans="1:12" x14ac:dyDescent="0.25">
      <c r="A37" s="1268">
        <v>43648</v>
      </c>
      <c r="B37" s="1269" t="s">
        <v>12</v>
      </c>
      <c r="C37" s="1270">
        <v>170</v>
      </c>
      <c r="D37" s="1271">
        <f t="shared" si="0"/>
        <v>102</v>
      </c>
      <c r="E37" s="1270">
        <v>40</v>
      </c>
      <c r="F37" s="1270"/>
      <c r="G37" s="1270">
        <v>115</v>
      </c>
      <c r="H37" s="1270"/>
      <c r="I37" s="1270"/>
      <c r="J37" s="1270"/>
      <c r="K37" s="2636"/>
      <c r="L37" s="1272" t="s">
        <v>2222</v>
      </c>
    </row>
    <row r="38" spans="1:12" x14ac:dyDescent="0.25">
      <c r="A38" s="1427">
        <v>43738</v>
      </c>
      <c r="B38" s="1428" t="s">
        <v>12</v>
      </c>
      <c r="C38" s="1429">
        <v>125</v>
      </c>
      <c r="D38" s="1430">
        <f t="shared" si="0"/>
        <v>56.25</v>
      </c>
      <c r="E38" s="1429">
        <v>55</v>
      </c>
      <c r="F38" s="1429"/>
      <c r="G38" s="1429">
        <v>125</v>
      </c>
      <c r="H38" s="1429"/>
      <c r="I38" s="1429"/>
      <c r="J38" s="1429"/>
      <c r="K38" s="2728"/>
      <c r="L38" s="1554" t="s">
        <v>2524</v>
      </c>
    </row>
    <row r="39" spans="1:12" x14ac:dyDescent="0.25">
      <c r="A39" s="1268">
        <v>43759</v>
      </c>
      <c r="B39" s="1269" t="s">
        <v>14</v>
      </c>
      <c r="C39" s="4076" t="s">
        <v>3252</v>
      </c>
      <c r="D39" s="4068"/>
      <c r="E39" s="4068"/>
      <c r="F39" s="4068"/>
      <c r="G39" s="4068"/>
      <c r="H39" s="4068"/>
      <c r="I39" s="4068"/>
      <c r="J39" s="4069"/>
      <c r="K39" s="2638"/>
      <c r="L39" s="1272"/>
    </row>
    <row r="40" spans="1:12" x14ac:dyDescent="0.25">
      <c r="A40" s="1268">
        <v>43788</v>
      </c>
      <c r="B40" s="1269" t="s">
        <v>12</v>
      </c>
      <c r="C40" s="1270">
        <v>175</v>
      </c>
      <c r="D40" s="1271">
        <f t="shared" si="0"/>
        <v>70</v>
      </c>
      <c r="E40" s="1270">
        <v>60</v>
      </c>
      <c r="F40" s="1270" t="s">
        <v>159</v>
      </c>
      <c r="G40" s="1270">
        <v>115</v>
      </c>
      <c r="H40" s="1270"/>
      <c r="I40" s="1270"/>
      <c r="J40" s="1270"/>
      <c r="K40" s="2636"/>
      <c r="L40" s="1272" t="s">
        <v>3284</v>
      </c>
    </row>
    <row r="41" spans="1:12" x14ac:dyDescent="0.25">
      <c r="A41" s="1268">
        <v>43822</v>
      </c>
      <c r="B41" s="1269" t="s">
        <v>186</v>
      </c>
      <c r="C41" s="1270"/>
      <c r="D41" s="1271" t="s">
        <v>301</v>
      </c>
      <c r="E41" s="1270"/>
      <c r="F41" s="1270"/>
      <c r="G41" s="1270"/>
      <c r="H41" s="1270"/>
      <c r="I41" s="1270"/>
      <c r="J41" s="1270">
        <v>3325</v>
      </c>
      <c r="K41" s="2636"/>
      <c r="L41" s="1272" t="s">
        <v>3369</v>
      </c>
    </row>
    <row r="42" spans="1:12" x14ac:dyDescent="0.25">
      <c r="A42" s="1427">
        <v>43842</v>
      </c>
      <c r="B42" s="1428" t="s">
        <v>12</v>
      </c>
      <c r="C42" s="1429">
        <v>205</v>
      </c>
      <c r="D42" s="1430">
        <f t="shared" si="0"/>
        <v>82</v>
      </c>
      <c r="E42" s="1429">
        <v>60</v>
      </c>
      <c r="F42" s="1429" t="s">
        <v>159</v>
      </c>
      <c r="G42" s="1429">
        <v>140</v>
      </c>
      <c r="H42" s="1429"/>
      <c r="I42" s="1429"/>
      <c r="J42" s="1429"/>
      <c r="K42" s="2728"/>
      <c r="L42" s="1554" t="s">
        <v>2668</v>
      </c>
    </row>
    <row r="43" spans="1:12" ht="44.25" customHeight="1" x14ac:dyDescent="0.25">
      <c r="A43" s="1611">
        <v>43857</v>
      </c>
      <c r="B43" s="1612" t="s">
        <v>23</v>
      </c>
      <c r="C43" s="4073" t="s">
        <v>3421</v>
      </c>
      <c r="D43" s="4074"/>
      <c r="E43" s="4074"/>
      <c r="F43" s="4074"/>
      <c r="G43" s="4074"/>
      <c r="H43" s="4074"/>
      <c r="I43" s="4074"/>
      <c r="J43" s="4075"/>
      <c r="K43" s="2817" t="s">
        <v>3844</v>
      </c>
      <c r="L43" s="2364" t="s">
        <v>3409</v>
      </c>
    </row>
    <row r="44" spans="1:12" x14ac:dyDescent="0.25">
      <c r="A44" s="1268">
        <v>43861</v>
      </c>
      <c r="B44" s="1269" t="s">
        <v>12</v>
      </c>
      <c r="C44" s="1270">
        <v>295</v>
      </c>
      <c r="D44" s="1271">
        <f>+C44*(100-E44)/100</f>
        <v>118</v>
      </c>
      <c r="E44" s="1270">
        <v>60</v>
      </c>
      <c r="F44" s="1270" t="s">
        <v>159</v>
      </c>
      <c r="G44" s="1270">
        <v>125</v>
      </c>
      <c r="H44" s="1270"/>
      <c r="I44" s="1270"/>
      <c r="J44" s="1270"/>
      <c r="K44" s="2636"/>
      <c r="L44" s="1272" t="s">
        <v>3420</v>
      </c>
    </row>
    <row r="45" spans="1:12" ht="18.75" customHeight="1" x14ac:dyDescent="0.25">
      <c r="A45" s="1268">
        <v>43891</v>
      </c>
      <c r="B45" s="1269" t="s">
        <v>14</v>
      </c>
      <c r="C45" s="4051" t="s">
        <v>2599</v>
      </c>
      <c r="D45" s="4049"/>
      <c r="E45" s="4049"/>
      <c r="F45" s="4049"/>
      <c r="G45" s="4049"/>
      <c r="H45" s="4049"/>
      <c r="I45" s="4049"/>
      <c r="J45" s="4050"/>
      <c r="K45" s="2637"/>
      <c r="L45" s="1272"/>
    </row>
    <row r="46" spans="1:12" ht="24" customHeight="1" x14ac:dyDescent="0.25">
      <c r="A46" s="1268">
        <v>43894</v>
      </c>
      <c r="B46" s="1269" t="s">
        <v>14</v>
      </c>
      <c r="C46" s="4067" t="s">
        <v>3465</v>
      </c>
      <c r="D46" s="4088"/>
      <c r="E46" s="4088"/>
      <c r="F46" s="4088"/>
      <c r="G46" s="4088"/>
      <c r="H46" s="4088"/>
      <c r="I46" s="4088"/>
      <c r="J46" s="4089"/>
      <c r="K46" s="2642"/>
      <c r="L46" s="1272"/>
    </row>
    <row r="47" spans="1:12" x14ac:dyDescent="0.25">
      <c r="A47" s="1268">
        <v>43896</v>
      </c>
      <c r="B47" s="1269" t="s">
        <v>12</v>
      </c>
      <c r="C47" s="1270">
        <v>269</v>
      </c>
      <c r="D47" s="1271">
        <f>+C47*(100-E47)/100</f>
        <v>107.6</v>
      </c>
      <c r="E47" s="1270">
        <v>60</v>
      </c>
      <c r="F47" s="1270" t="s">
        <v>159</v>
      </c>
      <c r="G47" s="1270">
        <v>145</v>
      </c>
      <c r="H47" s="1270"/>
      <c r="I47" s="1270"/>
      <c r="J47" s="1270"/>
      <c r="K47" s="2636"/>
      <c r="L47" s="1272" t="s">
        <v>3637</v>
      </c>
    </row>
    <row r="48" spans="1:12" x14ac:dyDescent="0.25">
      <c r="A48" s="2887">
        <v>43920</v>
      </c>
      <c r="B48" s="2322" t="s">
        <v>4</v>
      </c>
      <c r="C48" s="2323"/>
      <c r="D48" s="2323"/>
      <c r="E48" s="2323">
        <v>60</v>
      </c>
      <c r="F48" s="2323"/>
      <c r="G48" s="2323"/>
      <c r="H48" s="2323"/>
      <c r="I48" s="2323"/>
      <c r="J48" s="2323"/>
      <c r="K48" s="2730"/>
      <c r="L48" s="2324"/>
    </row>
    <row r="49" spans="1:16384" x14ac:dyDescent="0.25">
      <c r="A49" s="2887">
        <v>43951</v>
      </c>
      <c r="B49" s="2322" t="s">
        <v>4</v>
      </c>
      <c r="C49" s="2323"/>
      <c r="D49" s="2323"/>
      <c r="E49" s="2323">
        <v>75</v>
      </c>
      <c r="F49" s="2323"/>
      <c r="G49" s="2323"/>
      <c r="H49" s="2323"/>
      <c r="I49" s="2323"/>
      <c r="J49" s="2323"/>
      <c r="K49" s="2730"/>
      <c r="L49" s="2324"/>
    </row>
    <row r="50" spans="1:16384" ht="37.5" customHeight="1" x14ac:dyDescent="0.25">
      <c r="A50" s="1268">
        <v>43977</v>
      </c>
      <c r="B50" s="2118" t="s">
        <v>14</v>
      </c>
      <c r="C50" s="4085" t="s">
        <v>3650</v>
      </c>
      <c r="D50" s="4086"/>
      <c r="E50" s="4086"/>
      <c r="F50" s="4086"/>
      <c r="G50" s="4086"/>
      <c r="H50" s="4086"/>
      <c r="I50" s="4086"/>
      <c r="J50" s="4087"/>
      <c r="K50" s="2635"/>
      <c r="L50" s="2383" t="s">
        <v>3157</v>
      </c>
    </row>
    <row r="51" spans="1:16384" ht="37.5" customHeight="1" x14ac:dyDescent="0.25">
      <c r="A51" s="1268">
        <v>43990</v>
      </c>
      <c r="B51" s="2118" t="s">
        <v>14</v>
      </c>
      <c r="C51" s="4085" t="s">
        <v>3695</v>
      </c>
      <c r="D51" s="4086"/>
      <c r="E51" s="4086"/>
      <c r="F51" s="4086"/>
      <c r="G51" s="4086"/>
      <c r="H51" s="4086"/>
      <c r="I51" s="4086"/>
      <c r="J51" s="4087"/>
      <c r="K51" s="2635"/>
      <c r="L51" s="2383" t="s">
        <v>3661</v>
      </c>
    </row>
    <row r="52" spans="1:16384" ht="48.75" customHeight="1" x14ac:dyDescent="0.25">
      <c r="A52" s="1268">
        <v>43998</v>
      </c>
      <c r="B52" s="2118" t="s">
        <v>14</v>
      </c>
      <c r="C52" s="4085" t="s">
        <v>3694</v>
      </c>
      <c r="D52" s="4086"/>
      <c r="E52" s="4086"/>
      <c r="F52" s="4086"/>
      <c r="G52" s="4086"/>
      <c r="H52" s="4086"/>
      <c r="I52" s="4086"/>
      <c r="J52" s="4087"/>
      <c r="K52" s="2635"/>
      <c r="L52" s="1272"/>
    </row>
    <row r="53" spans="1:16384" ht="104.25" customHeight="1" x14ac:dyDescent="0.25">
      <c r="A53" s="1611">
        <v>44047</v>
      </c>
      <c r="B53" s="1612" t="s">
        <v>31</v>
      </c>
      <c r="C53" s="4073" t="s">
        <v>4071</v>
      </c>
      <c r="D53" s="4077"/>
      <c r="E53" s="4077"/>
      <c r="F53" s="4077"/>
      <c r="G53" s="4077"/>
      <c r="H53" s="4077"/>
      <c r="I53" s="4077"/>
      <c r="J53" s="4078"/>
      <c r="K53" s="2815" t="s">
        <v>3829</v>
      </c>
      <c r="L53" s="1936" t="s">
        <v>3773</v>
      </c>
    </row>
    <row r="54" spans="1:16384" s="10" customFormat="1" x14ac:dyDescent="0.25">
      <c r="A54" s="2845">
        <v>44064</v>
      </c>
      <c r="B54" s="2846" t="s">
        <v>186</v>
      </c>
      <c r="C54" s="258"/>
      <c r="D54" s="258"/>
      <c r="E54" s="258"/>
      <c r="F54" s="258"/>
      <c r="G54" s="258"/>
      <c r="H54" s="258">
        <v>1630</v>
      </c>
      <c r="I54" s="1270">
        <v>85</v>
      </c>
      <c r="J54" s="258"/>
      <c r="K54" s="2847"/>
      <c r="L54" s="393" t="s">
        <v>40</v>
      </c>
    </row>
    <row r="55" spans="1:16384" x14ac:dyDescent="0.25">
      <c r="A55" s="1268">
        <v>44069</v>
      </c>
      <c r="B55" s="2118" t="s">
        <v>12</v>
      </c>
      <c r="C55" s="1270">
        <v>220</v>
      </c>
      <c r="D55" s="1271">
        <f>+C55*(100-E55)/100</f>
        <v>37.4</v>
      </c>
      <c r="E55" s="1270">
        <v>83</v>
      </c>
      <c r="F55" s="1270" t="s">
        <v>159</v>
      </c>
      <c r="G55" s="1270">
        <v>120</v>
      </c>
      <c r="H55" s="1270"/>
      <c r="I55" s="1270"/>
      <c r="J55" s="1270"/>
      <c r="K55" s="2636"/>
      <c r="L55" s="1272" t="s">
        <v>3894</v>
      </c>
    </row>
    <row r="56" spans="1:16384" x14ac:dyDescent="0.25">
      <c r="A56" s="2887">
        <v>44073</v>
      </c>
      <c r="B56" s="2322" t="s">
        <v>4</v>
      </c>
      <c r="C56" s="2323"/>
      <c r="D56" s="2323"/>
      <c r="E56" s="2323">
        <v>83</v>
      </c>
      <c r="F56" s="2323"/>
      <c r="G56" s="2323"/>
      <c r="H56" s="2323"/>
      <c r="I56" s="2323"/>
      <c r="J56" s="2323"/>
      <c r="K56" s="2730"/>
      <c r="L56" s="2324"/>
    </row>
    <row r="57" spans="1:16384" x14ac:dyDescent="0.25">
      <c r="A57" s="1268">
        <v>44089</v>
      </c>
      <c r="B57" s="2118" t="s">
        <v>186</v>
      </c>
      <c r="C57" s="1270"/>
      <c r="D57" s="1271">
        <f>+C57*(100-E57)/100</f>
        <v>0</v>
      </c>
      <c r="E57" s="1270"/>
      <c r="F57" s="1270"/>
      <c r="G57" s="1270"/>
      <c r="H57" s="1270">
        <v>1570</v>
      </c>
      <c r="I57" s="1270">
        <v>100</v>
      </c>
      <c r="J57" s="1270"/>
      <c r="K57" s="2636"/>
      <c r="L57" s="1272"/>
    </row>
    <row r="58" spans="1:16384" x14ac:dyDescent="0.25">
      <c r="A58" s="2887">
        <v>44104</v>
      </c>
      <c r="B58" s="2322" t="s">
        <v>4</v>
      </c>
      <c r="C58" s="2323"/>
      <c r="D58" s="2323"/>
      <c r="E58" s="2323">
        <v>90</v>
      </c>
      <c r="F58" s="2323"/>
      <c r="G58" s="2323"/>
      <c r="H58" s="2323"/>
      <c r="I58" s="2323"/>
      <c r="J58" s="2323"/>
      <c r="K58" s="2730"/>
      <c r="L58" s="2324"/>
    </row>
    <row r="59" spans="1:16384" ht="147.75" customHeight="1" x14ac:dyDescent="0.25">
      <c r="A59" s="1611">
        <v>44112</v>
      </c>
      <c r="B59" s="2139" t="s">
        <v>23</v>
      </c>
      <c r="C59" s="4045" t="s">
        <v>3969</v>
      </c>
      <c r="D59" s="4046"/>
      <c r="E59" s="4046"/>
      <c r="F59" s="4046"/>
      <c r="G59" s="4046"/>
      <c r="H59" s="4046"/>
      <c r="I59" s="4046"/>
      <c r="J59" s="4047"/>
      <c r="K59" s="2909" t="s">
        <v>3965</v>
      </c>
      <c r="L59" s="1615" t="s">
        <v>3966</v>
      </c>
    </row>
    <row r="60" spans="1:16384" s="2972" customFormat="1" ht="18.75" x14ac:dyDescent="0.3">
      <c r="A60" s="2966">
        <v>44119</v>
      </c>
      <c r="B60" s="2967" t="s">
        <v>12</v>
      </c>
      <c r="C60" s="2968">
        <v>215</v>
      </c>
      <c r="D60" s="2969">
        <f>+C60-(E60/100*C60)</f>
        <v>25.800000000000011</v>
      </c>
      <c r="E60" s="2968">
        <v>88</v>
      </c>
      <c r="F60" s="2968" t="s">
        <v>159</v>
      </c>
      <c r="G60" s="2968">
        <v>110</v>
      </c>
      <c r="H60" s="2968"/>
      <c r="I60" s="2968"/>
      <c r="J60" s="2968"/>
      <c r="K60" s="2970"/>
      <c r="L60" s="2971" t="s">
        <v>3976</v>
      </c>
    </row>
    <row r="61" spans="1:16384" s="2972" customFormat="1" ht="18.75" x14ac:dyDescent="0.3">
      <c r="A61" s="2966">
        <v>44120</v>
      </c>
      <c r="B61" s="2967" t="s">
        <v>186</v>
      </c>
      <c r="C61" s="2968"/>
      <c r="D61" s="2969" t="s">
        <v>301</v>
      </c>
      <c r="E61" s="2968"/>
      <c r="F61" s="2968"/>
      <c r="G61" s="2968"/>
      <c r="H61" s="2968">
        <v>1540</v>
      </c>
      <c r="I61" s="2968">
        <v>100</v>
      </c>
      <c r="J61" s="2968"/>
      <c r="K61" s="2970"/>
      <c r="L61" s="2971"/>
    </row>
    <row r="62" spans="1:16384" x14ac:dyDescent="0.25">
      <c r="A62" s="2887">
        <v>44134</v>
      </c>
      <c r="B62" s="2322" t="s">
        <v>4</v>
      </c>
      <c r="C62" s="2323"/>
      <c r="D62" s="2323"/>
      <c r="E62" s="2323">
        <v>88</v>
      </c>
      <c r="F62" s="2323"/>
      <c r="G62" s="2323"/>
      <c r="H62" s="2323"/>
      <c r="I62" s="2323"/>
      <c r="J62" s="2323"/>
      <c r="K62" s="2730"/>
      <c r="L62" s="2324"/>
    </row>
    <row r="63" spans="1:16384" ht="100.5" customHeight="1" x14ac:dyDescent="0.25">
      <c r="A63" s="1611">
        <v>44147</v>
      </c>
      <c r="B63" s="2139" t="s">
        <v>23</v>
      </c>
      <c r="C63" s="4045" t="s">
        <v>4091</v>
      </c>
      <c r="D63" s="4046" t="e">
        <f>+C63*(100-E63)/100</f>
        <v>#VALUE!</v>
      </c>
      <c r="E63" s="4046"/>
      <c r="F63" s="4046"/>
      <c r="G63" s="4046"/>
      <c r="H63" s="4046"/>
      <c r="I63" s="4046"/>
      <c r="J63" s="4047"/>
      <c r="K63" s="2961" t="s">
        <v>4065</v>
      </c>
      <c r="L63" s="1615" t="s">
        <v>4069</v>
      </c>
      <c r="M63" s="1629"/>
      <c r="N63" s="2973"/>
      <c r="O63" s="4128"/>
      <c r="P63" s="4129"/>
      <c r="Q63" s="4129"/>
      <c r="R63" s="4129"/>
      <c r="S63" s="4129"/>
      <c r="T63" s="4129"/>
      <c r="U63" s="4129"/>
      <c r="V63" s="4130"/>
      <c r="W63" s="2974"/>
      <c r="X63" s="1633"/>
      <c r="Y63" s="1629"/>
      <c r="Z63" s="2973"/>
      <c r="AA63" s="4128"/>
      <c r="AB63" s="4129"/>
      <c r="AC63" s="4129"/>
      <c r="AD63" s="4129"/>
      <c r="AE63" s="4129"/>
      <c r="AF63" s="4129"/>
      <c r="AG63" s="4129"/>
      <c r="AH63" s="4130"/>
      <c r="AI63" s="2961"/>
      <c r="AJ63" s="1615"/>
      <c r="AK63" s="1611"/>
      <c r="AL63" s="2139"/>
      <c r="AM63" s="4045"/>
      <c r="AN63" s="4046"/>
      <c r="AO63" s="4046"/>
      <c r="AP63" s="4046"/>
      <c r="AQ63" s="4046"/>
      <c r="AR63" s="4046"/>
      <c r="AS63" s="4046"/>
      <c r="AT63" s="4047"/>
      <c r="AU63" s="2961"/>
      <c r="AV63" s="1615"/>
      <c r="AW63" s="1611"/>
      <c r="AX63" s="2139"/>
      <c r="AY63" s="4045"/>
      <c r="AZ63" s="4046"/>
      <c r="BA63" s="4046"/>
      <c r="BB63" s="4046"/>
      <c r="BC63" s="4046"/>
      <c r="BD63" s="4046"/>
      <c r="BE63" s="4046"/>
      <c r="BF63" s="4047"/>
      <c r="BG63" s="2961"/>
      <c r="BH63" s="1615"/>
      <c r="BI63" s="1611"/>
      <c r="BJ63" s="2139"/>
      <c r="BK63" s="4045"/>
      <c r="BL63" s="4046"/>
      <c r="BM63" s="4046"/>
      <c r="BN63" s="4046"/>
      <c r="BO63" s="4046"/>
      <c r="BP63" s="4046"/>
      <c r="BQ63" s="4046"/>
      <c r="BR63" s="4047"/>
      <c r="BS63" s="2961"/>
      <c r="BT63" s="1615"/>
      <c r="BU63" s="1611"/>
      <c r="BV63" s="2139"/>
      <c r="BW63" s="4045"/>
      <c r="BX63" s="4046"/>
      <c r="BY63" s="4046"/>
      <c r="BZ63" s="4046"/>
      <c r="CA63" s="4046"/>
      <c r="CB63" s="4046"/>
      <c r="CC63" s="4046"/>
      <c r="CD63" s="4047"/>
      <c r="CE63" s="2961"/>
      <c r="CF63" s="1615"/>
      <c r="CG63" s="1611"/>
      <c r="CH63" s="2139"/>
      <c r="CI63" s="4045"/>
      <c r="CJ63" s="4046"/>
      <c r="CK63" s="4046"/>
      <c r="CL63" s="4046"/>
      <c r="CM63" s="4046"/>
      <c r="CN63" s="4046"/>
      <c r="CO63" s="4046"/>
      <c r="CP63" s="4047"/>
      <c r="CQ63" s="2961"/>
      <c r="CR63" s="1615"/>
      <c r="CS63" s="1611"/>
      <c r="CT63" s="2139"/>
      <c r="CU63" s="4045"/>
      <c r="CV63" s="4046"/>
      <c r="CW63" s="4046"/>
      <c r="CX63" s="4046"/>
      <c r="CY63" s="4046"/>
      <c r="CZ63" s="4046"/>
      <c r="DA63" s="4046"/>
      <c r="DB63" s="4047"/>
      <c r="DC63" s="2961"/>
      <c r="DD63" s="1615"/>
      <c r="DE63" s="1611"/>
      <c r="DF63" s="2139"/>
      <c r="DG63" s="4045"/>
      <c r="DH63" s="4046"/>
      <c r="DI63" s="4046"/>
      <c r="DJ63" s="4046"/>
      <c r="DK63" s="4046"/>
      <c r="DL63" s="4046"/>
      <c r="DM63" s="4046"/>
      <c r="DN63" s="4047"/>
      <c r="DO63" s="2961"/>
      <c r="DP63" s="1615"/>
      <c r="DQ63" s="1611"/>
      <c r="DR63" s="2139"/>
      <c r="DS63" s="4045"/>
      <c r="DT63" s="4046"/>
      <c r="DU63" s="4046"/>
      <c r="DV63" s="4046"/>
      <c r="DW63" s="4046"/>
      <c r="DX63" s="4046"/>
      <c r="DY63" s="4046"/>
      <c r="DZ63" s="4047"/>
      <c r="EA63" s="2961"/>
      <c r="EB63" s="1615"/>
      <c r="EC63" s="1611"/>
      <c r="ED63" s="2139"/>
      <c r="EE63" s="4045"/>
      <c r="EF63" s="4046"/>
      <c r="EG63" s="4046"/>
      <c r="EH63" s="4046"/>
      <c r="EI63" s="4046"/>
      <c r="EJ63" s="4046"/>
      <c r="EK63" s="4046"/>
      <c r="EL63" s="4047"/>
      <c r="EM63" s="2961"/>
      <c r="EN63" s="1615"/>
      <c r="EO63" s="1611"/>
      <c r="EP63" s="2139"/>
      <c r="EQ63" s="4045"/>
      <c r="ER63" s="4046"/>
      <c r="ES63" s="4046"/>
      <c r="ET63" s="4046"/>
      <c r="EU63" s="4046"/>
      <c r="EV63" s="4046"/>
      <c r="EW63" s="4046"/>
      <c r="EX63" s="4047"/>
      <c r="EY63" s="2961"/>
      <c r="EZ63" s="1615"/>
      <c r="FA63" s="1611"/>
      <c r="FB63" s="2139"/>
      <c r="FC63" s="4045"/>
      <c r="FD63" s="4046"/>
      <c r="FE63" s="4046"/>
      <c r="FF63" s="4046"/>
      <c r="FG63" s="4046"/>
      <c r="FH63" s="4046"/>
      <c r="FI63" s="4046"/>
      <c r="FJ63" s="4047"/>
      <c r="FK63" s="2961"/>
      <c r="FL63" s="1615"/>
      <c r="FM63" s="1611"/>
      <c r="FN63" s="2139"/>
      <c r="FO63" s="4045"/>
      <c r="FP63" s="4046"/>
      <c r="FQ63" s="4046"/>
      <c r="FR63" s="4046"/>
      <c r="FS63" s="4046"/>
      <c r="FT63" s="4046"/>
      <c r="FU63" s="4046"/>
      <c r="FV63" s="4047"/>
      <c r="FW63" s="2961"/>
      <c r="FX63" s="1615"/>
      <c r="FY63" s="1611"/>
      <c r="FZ63" s="2139"/>
      <c r="GA63" s="4045"/>
      <c r="GB63" s="4046"/>
      <c r="GC63" s="4046"/>
      <c r="GD63" s="4046"/>
      <c r="GE63" s="4046"/>
      <c r="GF63" s="4046"/>
      <c r="GG63" s="4046"/>
      <c r="GH63" s="4047"/>
      <c r="GI63" s="2961"/>
      <c r="GJ63" s="1615"/>
      <c r="GK63" s="1611"/>
      <c r="GL63" s="2139"/>
      <c r="GM63" s="4045"/>
      <c r="GN63" s="4046"/>
      <c r="GO63" s="4046"/>
      <c r="GP63" s="4046"/>
      <c r="GQ63" s="4046"/>
      <c r="GR63" s="4046"/>
      <c r="GS63" s="4046"/>
      <c r="GT63" s="4047"/>
      <c r="GU63" s="2961"/>
      <c r="GV63" s="1615"/>
      <c r="GW63" s="1611"/>
      <c r="GX63" s="2139"/>
      <c r="GY63" s="4045"/>
      <c r="GZ63" s="4046"/>
      <c r="HA63" s="4046"/>
      <c r="HB63" s="4046"/>
      <c r="HC63" s="4046"/>
      <c r="HD63" s="4046"/>
      <c r="HE63" s="4046"/>
      <c r="HF63" s="4047"/>
      <c r="HG63" s="2961"/>
      <c r="HH63" s="1615"/>
      <c r="HI63" s="1611"/>
      <c r="HJ63" s="2139"/>
      <c r="HK63" s="4045"/>
      <c r="HL63" s="4046"/>
      <c r="HM63" s="4046"/>
      <c r="HN63" s="4046"/>
      <c r="HO63" s="4046"/>
      <c r="HP63" s="4046"/>
      <c r="HQ63" s="4046"/>
      <c r="HR63" s="4047"/>
      <c r="HS63" s="2961"/>
      <c r="HT63" s="1615"/>
      <c r="HU63" s="1611"/>
      <c r="HV63" s="2139"/>
      <c r="HW63" s="4045"/>
      <c r="HX63" s="4046"/>
      <c r="HY63" s="4046"/>
      <c r="HZ63" s="4046"/>
      <c r="IA63" s="4046"/>
      <c r="IB63" s="4046"/>
      <c r="IC63" s="4046"/>
      <c r="ID63" s="4047"/>
      <c r="IE63" s="2961"/>
      <c r="IF63" s="1615"/>
      <c r="IG63" s="1611"/>
      <c r="IH63" s="2139"/>
      <c r="II63" s="4045"/>
      <c r="IJ63" s="4046"/>
      <c r="IK63" s="4046"/>
      <c r="IL63" s="4046"/>
      <c r="IM63" s="4046"/>
      <c r="IN63" s="4046"/>
      <c r="IO63" s="4046"/>
      <c r="IP63" s="4047"/>
      <c r="IQ63" s="2961"/>
      <c r="IR63" s="1615"/>
      <c r="IS63" s="1611"/>
      <c r="IT63" s="2139"/>
      <c r="IU63" s="4045"/>
      <c r="IV63" s="4046"/>
      <c r="IW63" s="4046"/>
      <c r="IX63" s="4046"/>
      <c r="IY63" s="4046"/>
      <c r="IZ63" s="4046"/>
      <c r="JA63" s="4046"/>
      <c r="JB63" s="4047"/>
      <c r="JC63" s="2961"/>
      <c r="JD63" s="1615"/>
      <c r="JE63" s="1611"/>
      <c r="JF63" s="2139"/>
      <c r="JG63" s="4045"/>
      <c r="JH63" s="4046"/>
      <c r="JI63" s="4046"/>
      <c r="JJ63" s="4046"/>
      <c r="JK63" s="4046"/>
      <c r="JL63" s="4046"/>
      <c r="JM63" s="4046"/>
      <c r="JN63" s="4047"/>
      <c r="JO63" s="2961"/>
      <c r="JP63" s="1615"/>
      <c r="JQ63" s="1611"/>
      <c r="JR63" s="2139"/>
      <c r="JS63" s="4045"/>
      <c r="JT63" s="4046"/>
      <c r="JU63" s="4046"/>
      <c r="JV63" s="4046"/>
      <c r="JW63" s="4046"/>
      <c r="JX63" s="4046"/>
      <c r="JY63" s="4046"/>
      <c r="JZ63" s="4047"/>
      <c r="KA63" s="2961"/>
      <c r="KB63" s="1615"/>
      <c r="KC63" s="1611"/>
      <c r="KD63" s="2139"/>
      <c r="KE63" s="4045"/>
      <c r="KF63" s="4046"/>
      <c r="KG63" s="4046"/>
      <c r="KH63" s="4046"/>
      <c r="KI63" s="4046"/>
      <c r="KJ63" s="4046"/>
      <c r="KK63" s="4046"/>
      <c r="KL63" s="4047"/>
      <c r="KM63" s="2961"/>
      <c r="KN63" s="1615"/>
      <c r="KO63" s="1611"/>
      <c r="KP63" s="2139"/>
      <c r="KQ63" s="4045"/>
      <c r="KR63" s="4046"/>
      <c r="KS63" s="4046"/>
      <c r="KT63" s="4046"/>
      <c r="KU63" s="4046"/>
      <c r="KV63" s="4046"/>
      <c r="KW63" s="4046"/>
      <c r="KX63" s="4047"/>
      <c r="KY63" s="2961"/>
      <c r="KZ63" s="1615"/>
      <c r="LA63" s="1611"/>
      <c r="LB63" s="2139"/>
      <c r="LC63" s="4045"/>
      <c r="LD63" s="4046"/>
      <c r="LE63" s="4046"/>
      <c r="LF63" s="4046"/>
      <c r="LG63" s="4046"/>
      <c r="LH63" s="4046"/>
      <c r="LI63" s="4046"/>
      <c r="LJ63" s="4047"/>
      <c r="LK63" s="2961"/>
      <c r="LL63" s="1615"/>
      <c r="LM63" s="1611"/>
      <c r="LN63" s="2139"/>
      <c r="LO63" s="4045"/>
      <c r="LP63" s="4046"/>
      <c r="LQ63" s="4046"/>
      <c r="LR63" s="4046"/>
      <c r="LS63" s="4046"/>
      <c r="LT63" s="4046"/>
      <c r="LU63" s="4046"/>
      <c r="LV63" s="4047"/>
      <c r="LW63" s="2961"/>
      <c r="LX63" s="1615"/>
      <c r="LY63" s="1611"/>
      <c r="LZ63" s="2139"/>
      <c r="MA63" s="4045"/>
      <c r="MB63" s="4046"/>
      <c r="MC63" s="4046"/>
      <c r="MD63" s="4046"/>
      <c r="ME63" s="4046"/>
      <c r="MF63" s="4046"/>
      <c r="MG63" s="4046"/>
      <c r="MH63" s="4047"/>
      <c r="MI63" s="2961"/>
      <c r="MJ63" s="1615"/>
      <c r="MK63" s="1611"/>
      <c r="ML63" s="2139"/>
      <c r="MM63" s="4045"/>
      <c r="MN63" s="4046"/>
      <c r="MO63" s="4046"/>
      <c r="MP63" s="4046"/>
      <c r="MQ63" s="4046"/>
      <c r="MR63" s="4046"/>
      <c r="MS63" s="4046"/>
      <c r="MT63" s="4047"/>
      <c r="MU63" s="2961"/>
      <c r="MV63" s="1615"/>
      <c r="MW63" s="1611"/>
      <c r="MX63" s="2139"/>
      <c r="MY63" s="4045"/>
      <c r="MZ63" s="4046"/>
      <c r="NA63" s="4046"/>
      <c r="NB63" s="4046"/>
      <c r="NC63" s="4046"/>
      <c r="ND63" s="4046"/>
      <c r="NE63" s="4046"/>
      <c r="NF63" s="4047"/>
      <c r="NG63" s="2961"/>
      <c r="NH63" s="1615"/>
      <c r="NI63" s="1611"/>
      <c r="NJ63" s="2139"/>
      <c r="NK63" s="4045"/>
      <c r="NL63" s="4046"/>
      <c r="NM63" s="4046"/>
      <c r="NN63" s="4046"/>
      <c r="NO63" s="4046"/>
      <c r="NP63" s="4046"/>
      <c r="NQ63" s="4046"/>
      <c r="NR63" s="4047"/>
      <c r="NS63" s="2961"/>
      <c r="NT63" s="1615"/>
      <c r="NU63" s="1611"/>
      <c r="NV63" s="2139"/>
      <c r="NW63" s="4045"/>
      <c r="NX63" s="4046"/>
      <c r="NY63" s="4046"/>
      <c r="NZ63" s="4046"/>
      <c r="OA63" s="4046"/>
      <c r="OB63" s="4046"/>
      <c r="OC63" s="4046"/>
      <c r="OD63" s="4047"/>
      <c r="OE63" s="2961"/>
      <c r="OF63" s="1615"/>
      <c r="OG63" s="1611"/>
      <c r="OH63" s="2139"/>
      <c r="OI63" s="4045"/>
      <c r="OJ63" s="4046"/>
      <c r="OK63" s="4046"/>
      <c r="OL63" s="4046"/>
      <c r="OM63" s="4046"/>
      <c r="ON63" s="4046"/>
      <c r="OO63" s="4046"/>
      <c r="OP63" s="4047"/>
      <c r="OQ63" s="2961"/>
      <c r="OR63" s="1615"/>
      <c r="OS63" s="1611"/>
      <c r="OT63" s="2139"/>
      <c r="OU63" s="4045"/>
      <c r="OV63" s="4046"/>
      <c r="OW63" s="4046"/>
      <c r="OX63" s="4046"/>
      <c r="OY63" s="4046"/>
      <c r="OZ63" s="4046"/>
      <c r="PA63" s="4046"/>
      <c r="PB63" s="4047"/>
      <c r="PC63" s="2961"/>
      <c r="PD63" s="1615"/>
      <c r="PE63" s="1611"/>
      <c r="PF63" s="2139"/>
      <c r="PG63" s="4045"/>
      <c r="PH63" s="4046"/>
      <c r="PI63" s="4046"/>
      <c r="PJ63" s="4046"/>
      <c r="PK63" s="4046"/>
      <c r="PL63" s="4046"/>
      <c r="PM63" s="4046"/>
      <c r="PN63" s="4047"/>
      <c r="PO63" s="2961"/>
      <c r="PP63" s="1615"/>
      <c r="PQ63" s="1611"/>
      <c r="PR63" s="2139"/>
      <c r="PS63" s="4045"/>
      <c r="PT63" s="4046"/>
      <c r="PU63" s="4046"/>
      <c r="PV63" s="4046"/>
      <c r="PW63" s="4046"/>
      <c r="PX63" s="4046"/>
      <c r="PY63" s="4046"/>
      <c r="PZ63" s="4047"/>
      <c r="QA63" s="2961"/>
      <c r="QB63" s="1615"/>
      <c r="QC63" s="1611"/>
      <c r="QD63" s="2139"/>
      <c r="QE63" s="4045"/>
      <c r="QF63" s="4046"/>
      <c r="QG63" s="4046"/>
      <c r="QH63" s="4046"/>
      <c r="QI63" s="4046"/>
      <c r="QJ63" s="4046"/>
      <c r="QK63" s="4046"/>
      <c r="QL63" s="4047"/>
      <c r="QM63" s="2961"/>
      <c r="QN63" s="1615"/>
      <c r="QO63" s="1611"/>
      <c r="QP63" s="2139"/>
      <c r="QQ63" s="4045"/>
      <c r="QR63" s="4046"/>
      <c r="QS63" s="4046"/>
      <c r="QT63" s="4046"/>
      <c r="QU63" s="4046"/>
      <c r="QV63" s="4046"/>
      <c r="QW63" s="4046"/>
      <c r="QX63" s="4047"/>
      <c r="QY63" s="2961"/>
      <c r="QZ63" s="1615"/>
      <c r="RA63" s="1611"/>
      <c r="RB63" s="2139"/>
      <c r="RC63" s="4045"/>
      <c r="RD63" s="4046"/>
      <c r="RE63" s="4046"/>
      <c r="RF63" s="4046"/>
      <c r="RG63" s="4046"/>
      <c r="RH63" s="4046"/>
      <c r="RI63" s="4046"/>
      <c r="RJ63" s="4047"/>
      <c r="RK63" s="2961"/>
      <c r="RL63" s="1615"/>
      <c r="RM63" s="1611"/>
      <c r="RN63" s="2139"/>
      <c r="RO63" s="4045"/>
      <c r="RP63" s="4046"/>
      <c r="RQ63" s="4046"/>
      <c r="RR63" s="4046"/>
      <c r="RS63" s="4046"/>
      <c r="RT63" s="4046"/>
      <c r="RU63" s="4046"/>
      <c r="RV63" s="4047"/>
      <c r="RW63" s="2961"/>
      <c r="RX63" s="1615"/>
      <c r="RY63" s="1611"/>
      <c r="RZ63" s="2139"/>
      <c r="SA63" s="4045"/>
      <c r="SB63" s="4046"/>
      <c r="SC63" s="4046"/>
      <c r="SD63" s="4046"/>
      <c r="SE63" s="4046"/>
      <c r="SF63" s="4046"/>
      <c r="SG63" s="4046"/>
      <c r="SH63" s="4047"/>
      <c r="SI63" s="2961"/>
      <c r="SJ63" s="1615"/>
      <c r="SK63" s="1611"/>
      <c r="SL63" s="2139"/>
      <c r="SM63" s="4045"/>
      <c r="SN63" s="4046"/>
      <c r="SO63" s="4046"/>
      <c r="SP63" s="4046"/>
      <c r="SQ63" s="4046"/>
      <c r="SR63" s="4046"/>
      <c r="SS63" s="4046"/>
      <c r="ST63" s="4047"/>
      <c r="SU63" s="2961"/>
      <c r="SV63" s="1615"/>
      <c r="SW63" s="1611"/>
      <c r="SX63" s="2139"/>
      <c r="SY63" s="4045"/>
      <c r="SZ63" s="4046"/>
      <c r="TA63" s="4046"/>
      <c r="TB63" s="4046"/>
      <c r="TC63" s="4046"/>
      <c r="TD63" s="4046"/>
      <c r="TE63" s="4046"/>
      <c r="TF63" s="4047"/>
      <c r="TG63" s="2961"/>
      <c r="TH63" s="1615"/>
      <c r="TI63" s="1611"/>
      <c r="TJ63" s="2139"/>
      <c r="TK63" s="4045"/>
      <c r="TL63" s="4046"/>
      <c r="TM63" s="4046"/>
      <c r="TN63" s="4046"/>
      <c r="TO63" s="4046"/>
      <c r="TP63" s="4046"/>
      <c r="TQ63" s="4046"/>
      <c r="TR63" s="4047"/>
      <c r="TS63" s="2961"/>
      <c r="TT63" s="1615"/>
      <c r="TU63" s="1611"/>
      <c r="TV63" s="2139"/>
      <c r="TW63" s="4045"/>
      <c r="TX63" s="4046"/>
      <c r="TY63" s="4046"/>
      <c r="TZ63" s="4046"/>
      <c r="UA63" s="4046"/>
      <c r="UB63" s="4046"/>
      <c r="UC63" s="4046"/>
      <c r="UD63" s="4047"/>
      <c r="UE63" s="2961"/>
      <c r="UF63" s="1615"/>
      <c r="UG63" s="1611"/>
      <c r="UH63" s="2139"/>
      <c r="UI63" s="4045"/>
      <c r="UJ63" s="4046"/>
      <c r="UK63" s="4046"/>
      <c r="UL63" s="4046"/>
      <c r="UM63" s="4046"/>
      <c r="UN63" s="4046"/>
      <c r="UO63" s="4046"/>
      <c r="UP63" s="4047"/>
      <c r="UQ63" s="2961"/>
      <c r="UR63" s="1615"/>
      <c r="US63" s="1611"/>
      <c r="UT63" s="2139"/>
      <c r="UU63" s="4045"/>
      <c r="UV63" s="4046"/>
      <c r="UW63" s="4046"/>
      <c r="UX63" s="4046"/>
      <c r="UY63" s="4046"/>
      <c r="UZ63" s="4046"/>
      <c r="VA63" s="4046"/>
      <c r="VB63" s="4047"/>
      <c r="VC63" s="2961"/>
      <c r="VD63" s="1615"/>
      <c r="VE63" s="1611"/>
      <c r="VF63" s="2139"/>
      <c r="VG63" s="4045"/>
      <c r="VH63" s="4046"/>
      <c r="VI63" s="4046"/>
      <c r="VJ63" s="4046"/>
      <c r="VK63" s="4046"/>
      <c r="VL63" s="4046"/>
      <c r="VM63" s="4046"/>
      <c r="VN63" s="4047"/>
      <c r="VO63" s="2961"/>
      <c r="VP63" s="1615"/>
      <c r="VQ63" s="1611"/>
      <c r="VR63" s="2139"/>
      <c r="VS63" s="4045"/>
      <c r="VT63" s="4046"/>
      <c r="VU63" s="4046"/>
      <c r="VV63" s="4046"/>
      <c r="VW63" s="4046"/>
      <c r="VX63" s="4046"/>
      <c r="VY63" s="4046"/>
      <c r="VZ63" s="4047"/>
      <c r="WA63" s="2961"/>
      <c r="WB63" s="1615"/>
      <c r="WC63" s="1611"/>
      <c r="WD63" s="2139"/>
      <c r="WE63" s="4045"/>
      <c r="WF63" s="4046"/>
      <c r="WG63" s="4046"/>
      <c r="WH63" s="4046"/>
      <c r="WI63" s="4046"/>
      <c r="WJ63" s="4046"/>
      <c r="WK63" s="4046"/>
      <c r="WL63" s="4047"/>
      <c r="WM63" s="2961"/>
      <c r="WN63" s="1615"/>
      <c r="WO63" s="1611"/>
      <c r="WP63" s="2139"/>
      <c r="WQ63" s="4045"/>
      <c r="WR63" s="4046"/>
      <c r="WS63" s="4046"/>
      <c r="WT63" s="4046"/>
      <c r="WU63" s="4046"/>
      <c r="WV63" s="4046"/>
      <c r="WW63" s="4046"/>
      <c r="WX63" s="4047"/>
      <c r="WY63" s="2961"/>
      <c r="WZ63" s="1615"/>
      <c r="XA63" s="1611"/>
      <c r="XB63" s="2139"/>
      <c r="XC63" s="4045"/>
      <c r="XD63" s="4046"/>
      <c r="XE63" s="4046"/>
      <c r="XF63" s="4046"/>
      <c r="XG63" s="4046"/>
      <c r="XH63" s="4046"/>
      <c r="XI63" s="4046"/>
      <c r="XJ63" s="4047"/>
      <c r="XK63" s="2961"/>
      <c r="XL63" s="1615"/>
      <c r="XM63" s="1611"/>
      <c r="XN63" s="2139"/>
      <c r="XO63" s="4045"/>
      <c r="XP63" s="4046"/>
      <c r="XQ63" s="4046"/>
      <c r="XR63" s="4046"/>
      <c r="XS63" s="4046"/>
      <c r="XT63" s="4046"/>
      <c r="XU63" s="4046"/>
      <c r="XV63" s="4047"/>
      <c r="XW63" s="2961"/>
      <c r="XX63" s="1615"/>
      <c r="XY63" s="1611"/>
      <c r="XZ63" s="2139"/>
      <c r="YA63" s="4045"/>
      <c r="YB63" s="4046"/>
      <c r="YC63" s="4046"/>
      <c r="YD63" s="4046"/>
      <c r="YE63" s="4046"/>
      <c r="YF63" s="4046"/>
      <c r="YG63" s="4046"/>
      <c r="YH63" s="4047"/>
      <c r="YI63" s="2961"/>
      <c r="YJ63" s="1615"/>
      <c r="YK63" s="1611"/>
      <c r="YL63" s="2139"/>
      <c r="YM63" s="4045"/>
      <c r="YN63" s="4046"/>
      <c r="YO63" s="4046"/>
      <c r="YP63" s="4046"/>
      <c r="YQ63" s="4046"/>
      <c r="YR63" s="4046"/>
      <c r="YS63" s="4046"/>
      <c r="YT63" s="4047"/>
      <c r="YU63" s="2961"/>
      <c r="YV63" s="1615"/>
      <c r="YW63" s="1611"/>
      <c r="YX63" s="2139"/>
      <c r="YY63" s="4045"/>
      <c r="YZ63" s="4046"/>
      <c r="ZA63" s="4046"/>
      <c r="ZB63" s="4046"/>
      <c r="ZC63" s="4046"/>
      <c r="ZD63" s="4046"/>
      <c r="ZE63" s="4046"/>
      <c r="ZF63" s="4047"/>
      <c r="ZG63" s="2961"/>
      <c r="ZH63" s="1615"/>
      <c r="ZI63" s="1611"/>
      <c r="ZJ63" s="2139"/>
      <c r="ZK63" s="4045"/>
      <c r="ZL63" s="4046"/>
      <c r="ZM63" s="4046"/>
      <c r="ZN63" s="4046"/>
      <c r="ZO63" s="4046"/>
      <c r="ZP63" s="4046"/>
      <c r="ZQ63" s="4046"/>
      <c r="ZR63" s="4047"/>
      <c r="ZS63" s="2961"/>
      <c r="ZT63" s="1615"/>
      <c r="ZU63" s="1611"/>
      <c r="ZV63" s="2139"/>
      <c r="ZW63" s="4045"/>
      <c r="ZX63" s="4046"/>
      <c r="ZY63" s="4046"/>
      <c r="ZZ63" s="4046"/>
      <c r="AAA63" s="4046"/>
      <c r="AAB63" s="4046"/>
      <c r="AAC63" s="4046"/>
      <c r="AAD63" s="4047"/>
      <c r="AAE63" s="2961"/>
      <c r="AAF63" s="1615"/>
      <c r="AAG63" s="1611"/>
      <c r="AAH63" s="2139"/>
      <c r="AAI63" s="4045"/>
      <c r="AAJ63" s="4046"/>
      <c r="AAK63" s="4046"/>
      <c r="AAL63" s="4046"/>
      <c r="AAM63" s="4046"/>
      <c r="AAN63" s="4046"/>
      <c r="AAO63" s="4046"/>
      <c r="AAP63" s="4047"/>
      <c r="AAQ63" s="2961"/>
      <c r="AAR63" s="1615"/>
      <c r="AAS63" s="1611"/>
      <c r="AAT63" s="2139"/>
      <c r="AAU63" s="4045"/>
      <c r="AAV63" s="4046"/>
      <c r="AAW63" s="4046"/>
      <c r="AAX63" s="4046"/>
      <c r="AAY63" s="4046"/>
      <c r="AAZ63" s="4046"/>
      <c r="ABA63" s="4046"/>
      <c r="ABB63" s="4047"/>
      <c r="ABC63" s="2961"/>
      <c r="ABD63" s="1615"/>
      <c r="ABE63" s="1611"/>
      <c r="ABF63" s="2139"/>
      <c r="ABG63" s="4045"/>
      <c r="ABH63" s="4046"/>
      <c r="ABI63" s="4046"/>
      <c r="ABJ63" s="4046"/>
      <c r="ABK63" s="4046"/>
      <c r="ABL63" s="4046"/>
      <c r="ABM63" s="4046"/>
      <c r="ABN63" s="4047"/>
      <c r="ABO63" s="2961"/>
      <c r="ABP63" s="1615"/>
      <c r="ABQ63" s="1611"/>
      <c r="ABR63" s="2139"/>
      <c r="ABS63" s="4045"/>
      <c r="ABT63" s="4046"/>
      <c r="ABU63" s="4046"/>
      <c r="ABV63" s="4046"/>
      <c r="ABW63" s="4046"/>
      <c r="ABX63" s="4046"/>
      <c r="ABY63" s="4046"/>
      <c r="ABZ63" s="4047"/>
      <c r="ACA63" s="2961"/>
      <c r="ACB63" s="1615"/>
      <c r="ACC63" s="1611"/>
      <c r="ACD63" s="2139"/>
      <c r="ACE63" s="4045"/>
      <c r="ACF63" s="4046"/>
      <c r="ACG63" s="4046"/>
      <c r="ACH63" s="4046"/>
      <c r="ACI63" s="4046"/>
      <c r="ACJ63" s="4046"/>
      <c r="ACK63" s="4046"/>
      <c r="ACL63" s="4047"/>
      <c r="ACM63" s="2961"/>
      <c r="ACN63" s="1615"/>
      <c r="ACO63" s="1611"/>
      <c r="ACP63" s="2139"/>
      <c r="ACQ63" s="4045"/>
      <c r="ACR63" s="4046"/>
      <c r="ACS63" s="4046"/>
      <c r="ACT63" s="4046"/>
      <c r="ACU63" s="4046"/>
      <c r="ACV63" s="4046"/>
      <c r="ACW63" s="4046"/>
      <c r="ACX63" s="4047"/>
      <c r="ACY63" s="2961"/>
      <c r="ACZ63" s="1615"/>
      <c r="ADA63" s="1611"/>
      <c r="ADB63" s="2139"/>
      <c r="ADC63" s="4045"/>
      <c r="ADD63" s="4046"/>
      <c r="ADE63" s="4046"/>
      <c r="ADF63" s="4046"/>
      <c r="ADG63" s="4046"/>
      <c r="ADH63" s="4046"/>
      <c r="ADI63" s="4046"/>
      <c r="ADJ63" s="4047"/>
      <c r="ADK63" s="2961"/>
      <c r="ADL63" s="1615"/>
      <c r="ADM63" s="1611"/>
      <c r="ADN63" s="2139"/>
      <c r="ADO63" s="4045"/>
      <c r="ADP63" s="4046"/>
      <c r="ADQ63" s="4046"/>
      <c r="ADR63" s="4046"/>
      <c r="ADS63" s="4046"/>
      <c r="ADT63" s="4046"/>
      <c r="ADU63" s="4046"/>
      <c r="ADV63" s="4047"/>
      <c r="ADW63" s="2961"/>
      <c r="ADX63" s="1615"/>
      <c r="ADY63" s="1611"/>
      <c r="ADZ63" s="2139"/>
      <c r="AEA63" s="4045"/>
      <c r="AEB63" s="4046"/>
      <c r="AEC63" s="4046"/>
      <c r="AED63" s="4046"/>
      <c r="AEE63" s="4046"/>
      <c r="AEF63" s="4046"/>
      <c r="AEG63" s="4046"/>
      <c r="AEH63" s="4047"/>
      <c r="AEI63" s="2961"/>
      <c r="AEJ63" s="1615"/>
      <c r="AEK63" s="1611"/>
      <c r="AEL63" s="2139"/>
      <c r="AEM63" s="4045"/>
      <c r="AEN63" s="4046"/>
      <c r="AEO63" s="4046"/>
      <c r="AEP63" s="4046"/>
      <c r="AEQ63" s="4046"/>
      <c r="AER63" s="4046"/>
      <c r="AES63" s="4046"/>
      <c r="AET63" s="4047"/>
      <c r="AEU63" s="2961"/>
      <c r="AEV63" s="1615"/>
      <c r="AEW63" s="1611"/>
      <c r="AEX63" s="2139"/>
      <c r="AEY63" s="4045"/>
      <c r="AEZ63" s="4046"/>
      <c r="AFA63" s="4046"/>
      <c r="AFB63" s="4046"/>
      <c r="AFC63" s="4046"/>
      <c r="AFD63" s="4046"/>
      <c r="AFE63" s="4046"/>
      <c r="AFF63" s="4047"/>
      <c r="AFG63" s="2961"/>
      <c r="AFH63" s="1615"/>
      <c r="AFI63" s="1611"/>
      <c r="AFJ63" s="2139"/>
      <c r="AFK63" s="4045"/>
      <c r="AFL63" s="4046"/>
      <c r="AFM63" s="4046"/>
      <c r="AFN63" s="4046"/>
      <c r="AFO63" s="4046"/>
      <c r="AFP63" s="4046"/>
      <c r="AFQ63" s="4046"/>
      <c r="AFR63" s="4047"/>
      <c r="AFS63" s="2961"/>
      <c r="AFT63" s="1615"/>
      <c r="AFU63" s="1611"/>
      <c r="AFV63" s="2139"/>
      <c r="AFW63" s="4045"/>
      <c r="AFX63" s="4046"/>
      <c r="AFY63" s="4046"/>
      <c r="AFZ63" s="4046"/>
      <c r="AGA63" s="4046"/>
      <c r="AGB63" s="4046"/>
      <c r="AGC63" s="4046"/>
      <c r="AGD63" s="4047"/>
      <c r="AGE63" s="2961"/>
      <c r="AGF63" s="1615"/>
      <c r="AGG63" s="1611"/>
      <c r="AGH63" s="2139"/>
      <c r="AGI63" s="4045"/>
      <c r="AGJ63" s="4046"/>
      <c r="AGK63" s="4046"/>
      <c r="AGL63" s="4046"/>
      <c r="AGM63" s="4046"/>
      <c r="AGN63" s="4046"/>
      <c r="AGO63" s="4046"/>
      <c r="AGP63" s="4047"/>
      <c r="AGQ63" s="2961"/>
      <c r="AGR63" s="1615"/>
      <c r="AGS63" s="1611"/>
      <c r="AGT63" s="2139"/>
      <c r="AGU63" s="4045"/>
      <c r="AGV63" s="4046"/>
      <c r="AGW63" s="4046"/>
      <c r="AGX63" s="4046"/>
      <c r="AGY63" s="4046"/>
      <c r="AGZ63" s="4046"/>
      <c r="AHA63" s="4046"/>
      <c r="AHB63" s="4047"/>
      <c r="AHC63" s="2961"/>
      <c r="AHD63" s="1615"/>
      <c r="AHE63" s="1611"/>
      <c r="AHF63" s="2139"/>
      <c r="AHG63" s="4045"/>
      <c r="AHH63" s="4046"/>
      <c r="AHI63" s="4046"/>
      <c r="AHJ63" s="4046"/>
      <c r="AHK63" s="4046"/>
      <c r="AHL63" s="4046"/>
      <c r="AHM63" s="4046"/>
      <c r="AHN63" s="4047"/>
      <c r="AHO63" s="2961"/>
      <c r="AHP63" s="1615"/>
      <c r="AHQ63" s="1611"/>
      <c r="AHR63" s="2139"/>
      <c r="AHS63" s="4045"/>
      <c r="AHT63" s="4046"/>
      <c r="AHU63" s="4046"/>
      <c r="AHV63" s="4046"/>
      <c r="AHW63" s="4046"/>
      <c r="AHX63" s="4046"/>
      <c r="AHY63" s="4046"/>
      <c r="AHZ63" s="4047"/>
      <c r="AIA63" s="2961"/>
      <c r="AIB63" s="1615"/>
      <c r="AIC63" s="1611"/>
      <c r="AID63" s="2139"/>
      <c r="AIE63" s="4045"/>
      <c r="AIF63" s="4046"/>
      <c r="AIG63" s="4046"/>
      <c r="AIH63" s="4046"/>
      <c r="AII63" s="4046"/>
      <c r="AIJ63" s="4046"/>
      <c r="AIK63" s="4046"/>
      <c r="AIL63" s="4047"/>
      <c r="AIM63" s="2961"/>
      <c r="AIN63" s="1615"/>
      <c r="AIO63" s="1611"/>
      <c r="AIP63" s="2139"/>
      <c r="AIQ63" s="4045"/>
      <c r="AIR63" s="4046"/>
      <c r="AIS63" s="4046"/>
      <c r="AIT63" s="4046"/>
      <c r="AIU63" s="4046"/>
      <c r="AIV63" s="4046"/>
      <c r="AIW63" s="4046"/>
      <c r="AIX63" s="4047"/>
      <c r="AIY63" s="2961"/>
      <c r="AIZ63" s="1615"/>
      <c r="AJA63" s="1611"/>
      <c r="AJB63" s="2139"/>
      <c r="AJC63" s="4045"/>
      <c r="AJD63" s="4046"/>
      <c r="AJE63" s="4046"/>
      <c r="AJF63" s="4046"/>
      <c r="AJG63" s="4046"/>
      <c r="AJH63" s="4046"/>
      <c r="AJI63" s="4046"/>
      <c r="AJJ63" s="4047"/>
      <c r="AJK63" s="2961"/>
      <c r="AJL63" s="1615"/>
      <c r="AJM63" s="1611"/>
      <c r="AJN63" s="2139"/>
      <c r="AJO63" s="4045"/>
      <c r="AJP63" s="4046"/>
      <c r="AJQ63" s="4046"/>
      <c r="AJR63" s="4046"/>
      <c r="AJS63" s="4046"/>
      <c r="AJT63" s="4046"/>
      <c r="AJU63" s="4046"/>
      <c r="AJV63" s="4047"/>
      <c r="AJW63" s="2961"/>
      <c r="AJX63" s="1615"/>
      <c r="AJY63" s="1611"/>
      <c r="AJZ63" s="2139"/>
      <c r="AKA63" s="4045"/>
      <c r="AKB63" s="4046"/>
      <c r="AKC63" s="4046"/>
      <c r="AKD63" s="4046"/>
      <c r="AKE63" s="4046"/>
      <c r="AKF63" s="4046"/>
      <c r="AKG63" s="4046"/>
      <c r="AKH63" s="4047"/>
      <c r="AKI63" s="2961"/>
      <c r="AKJ63" s="1615"/>
      <c r="AKK63" s="1611"/>
      <c r="AKL63" s="2139"/>
      <c r="AKM63" s="4045"/>
      <c r="AKN63" s="4046"/>
      <c r="AKO63" s="4046"/>
      <c r="AKP63" s="4046"/>
      <c r="AKQ63" s="4046"/>
      <c r="AKR63" s="4046"/>
      <c r="AKS63" s="4046"/>
      <c r="AKT63" s="4047"/>
      <c r="AKU63" s="2961"/>
      <c r="AKV63" s="1615"/>
      <c r="AKW63" s="1611"/>
      <c r="AKX63" s="2139"/>
      <c r="AKY63" s="4045"/>
      <c r="AKZ63" s="4046"/>
      <c r="ALA63" s="4046"/>
      <c r="ALB63" s="4046"/>
      <c r="ALC63" s="4046"/>
      <c r="ALD63" s="4046"/>
      <c r="ALE63" s="4046"/>
      <c r="ALF63" s="4047"/>
      <c r="ALG63" s="2961"/>
      <c r="ALH63" s="1615"/>
      <c r="ALI63" s="1611"/>
      <c r="ALJ63" s="2139"/>
      <c r="ALK63" s="4045"/>
      <c r="ALL63" s="4046"/>
      <c r="ALM63" s="4046"/>
      <c r="ALN63" s="4046"/>
      <c r="ALO63" s="4046"/>
      <c r="ALP63" s="4046"/>
      <c r="ALQ63" s="4046"/>
      <c r="ALR63" s="4047"/>
      <c r="ALS63" s="2961"/>
      <c r="ALT63" s="1615"/>
      <c r="ALU63" s="1611"/>
      <c r="ALV63" s="2139"/>
      <c r="ALW63" s="4045"/>
      <c r="ALX63" s="4046"/>
      <c r="ALY63" s="4046"/>
      <c r="ALZ63" s="4046"/>
      <c r="AMA63" s="4046"/>
      <c r="AMB63" s="4046"/>
      <c r="AMC63" s="4046"/>
      <c r="AMD63" s="4047"/>
      <c r="AME63" s="2961"/>
      <c r="AMF63" s="1615"/>
      <c r="AMG63" s="1611"/>
      <c r="AMH63" s="2139"/>
      <c r="AMI63" s="4045"/>
      <c r="AMJ63" s="4046"/>
      <c r="AMK63" s="4046"/>
      <c r="AML63" s="4046"/>
      <c r="AMM63" s="4046"/>
      <c r="AMN63" s="4046"/>
      <c r="AMO63" s="4046"/>
      <c r="AMP63" s="4047"/>
      <c r="AMQ63" s="2961"/>
      <c r="AMR63" s="1615"/>
      <c r="AMS63" s="1611"/>
      <c r="AMT63" s="2139"/>
      <c r="AMU63" s="4045"/>
      <c r="AMV63" s="4046"/>
      <c r="AMW63" s="4046"/>
      <c r="AMX63" s="4046"/>
      <c r="AMY63" s="4046"/>
      <c r="AMZ63" s="4046"/>
      <c r="ANA63" s="4046"/>
      <c r="ANB63" s="4047"/>
      <c r="ANC63" s="2961"/>
      <c r="AND63" s="1615"/>
      <c r="ANE63" s="1611"/>
      <c r="ANF63" s="2139"/>
      <c r="ANG63" s="4045"/>
      <c r="ANH63" s="4046"/>
      <c r="ANI63" s="4046"/>
      <c r="ANJ63" s="4046"/>
      <c r="ANK63" s="4046"/>
      <c r="ANL63" s="4046"/>
      <c r="ANM63" s="4046"/>
      <c r="ANN63" s="4047"/>
      <c r="ANO63" s="2961"/>
      <c r="ANP63" s="1615"/>
      <c r="ANQ63" s="1611"/>
      <c r="ANR63" s="2139"/>
      <c r="ANS63" s="4045"/>
      <c r="ANT63" s="4046"/>
      <c r="ANU63" s="4046"/>
      <c r="ANV63" s="4046"/>
      <c r="ANW63" s="4046"/>
      <c r="ANX63" s="4046"/>
      <c r="ANY63" s="4046"/>
      <c r="ANZ63" s="4047"/>
      <c r="AOA63" s="2961"/>
      <c r="AOB63" s="1615"/>
      <c r="AOC63" s="1611"/>
      <c r="AOD63" s="2139"/>
      <c r="AOE63" s="4045"/>
      <c r="AOF63" s="4046"/>
      <c r="AOG63" s="4046"/>
      <c r="AOH63" s="4046"/>
      <c r="AOI63" s="4046"/>
      <c r="AOJ63" s="4046"/>
      <c r="AOK63" s="4046"/>
      <c r="AOL63" s="4047"/>
      <c r="AOM63" s="2961"/>
      <c r="AON63" s="1615"/>
      <c r="AOO63" s="1611"/>
      <c r="AOP63" s="2139"/>
      <c r="AOQ63" s="4045"/>
      <c r="AOR63" s="4046"/>
      <c r="AOS63" s="4046"/>
      <c r="AOT63" s="4046"/>
      <c r="AOU63" s="4046"/>
      <c r="AOV63" s="4046"/>
      <c r="AOW63" s="4046"/>
      <c r="AOX63" s="4047"/>
      <c r="AOY63" s="2961"/>
      <c r="AOZ63" s="1615"/>
      <c r="APA63" s="1611"/>
      <c r="APB63" s="2139"/>
      <c r="APC63" s="4045"/>
      <c r="APD63" s="4046"/>
      <c r="APE63" s="4046"/>
      <c r="APF63" s="4046"/>
      <c r="APG63" s="4046"/>
      <c r="APH63" s="4046"/>
      <c r="API63" s="4046"/>
      <c r="APJ63" s="4047"/>
      <c r="APK63" s="2961"/>
      <c r="APL63" s="1615"/>
      <c r="APM63" s="1611"/>
      <c r="APN63" s="2139"/>
      <c r="APO63" s="4045"/>
      <c r="APP63" s="4046"/>
      <c r="APQ63" s="4046"/>
      <c r="APR63" s="4046"/>
      <c r="APS63" s="4046"/>
      <c r="APT63" s="4046"/>
      <c r="APU63" s="4046"/>
      <c r="APV63" s="4047"/>
      <c r="APW63" s="2961"/>
      <c r="APX63" s="1615"/>
      <c r="APY63" s="1611"/>
      <c r="APZ63" s="2139"/>
      <c r="AQA63" s="4045"/>
      <c r="AQB63" s="4046"/>
      <c r="AQC63" s="4046"/>
      <c r="AQD63" s="4046"/>
      <c r="AQE63" s="4046"/>
      <c r="AQF63" s="4046"/>
      <c r="AQG63" s="4046"/>
      <c r="AQH63" s="4047"/>
      <c r="AQI63" s="2961"/>
      <c r="AQJ63" s="1615"/>
      <c r="AQK63" s="1611"/>
      <c r="AQL63" s="2139"/>
      <c r="AQM63" s="4045"/>
      <c r="AQN63" s="4046"/>
      <c r="AQO63" s="4046"/>
      <c r="AQP63" s="4046"/>
      <c r="AQQ63" s="4046"/>
      <c r="AQR63" s="4046"/>
      <c r="AQS63" s="4046"/>
      <c r="AQT63" s="4047"/>
      <c r="AQU63" s="2961"/>
      <c r="AQV63" s="1615"/>
      <c r="AQW63" s="1611"/>
      <c r="AQX63" s="2139"/>
      <c r="AQY63" s="4045"/>
      <c r="AQZ63" s="4046"/>
      <c r="ARA63" s="4046"/>
      <c r="ARB63" s="4046"/>
      <c r="ARC63" s="4046"/>
      <c r="ARD63" s="4046"/>
      <c r="ARE63" s="4046"/>
      <c r="ARF63" s="4047"/>
      <c r="ARG63" s="2961"/>
      <c r="ARH63" s="1615"/>
      <c r="ARI63" s="1611"/>
      <c r="ARJ63" s="2139"/>
      <c r="ARK63" s="4045"/>
      <c r="ARL63" s="4046"/>
      <c r="ARM63" s="4046"/>
      <c r="ARN63" s="4046"/>
      <c r="ARO63" s="4046"/>
      <c r="ARP63" s="4046"/>
      <c r="ARQ63" s="4046"/>
      <c r="ARR63" s="4047"/>
      <c r="ARS63" s="2961"/>
      <c r="ART63" s="1615"/>
      <c r="ARU63" s="1611"/>
      <c r="ARV63" s="2139"/>
      <c r="ARW63" s="4045"/>
      <c r="ARX63" s="4046"/>
      <c r="ARY63" s="4046"/>
      <c r="ARZ63" s="4046"/>
      <c r="ASA63" s="4046"/>
      <c r="ASB63" s="4046"/>
      <c r="ASC63" s="4046"/>
      <c r="ASD63" s="4047"/>
      <c r="ASE63" s="2961"/>
      <c r="ASF63" s="1615"/>
      <c r="ASG63" s="1611"/>
      <c r="ASH63" s="2139"/>
      <c r="ASI63" s="4045"/>
      <c r="ASJ63" s="4046"/>
      <c r="ASK63" s="4046"/>
      <c r="ASL63" s="4046"/>
      <c r="ASM63" s="4046"/>
      <c r="ASN63" s="4046"/>
      <c r="ASO63" s="4046"/>
      <c r="ASP63" s="4047"/>
      <c r="ASQ63" s="2961"/>
      <c r="ASR63" s="1615"/>
      <c r="ASS63" s="1611"/>
      <c r="AST63" s="2139"/>
      <c r="ASU63" s="4045"/>
      <c r="ASV63" s="4046"/>
      <c r="ASW63" s="4046"/>
      <c r="ASX63" s="4046"/>
      <c r="ASY63" s="4046"/>
      <c r="ASZ63" s="4046"/>
      <c r="ATA63" s="4046"/>
      <c r="ATB63" s="4047"/>
      <c r="ATC63" s="2961"/>
      <c r="ATD63" s="1615"/>
      <c r="ATE63" s="1611"/>
      <c r="ATF63" s="2139"/>
      <c r="ATG63" s="4045"/>
      <c r="ATH63" s="4046"/>
      <c r="ATI63" s="4046"/>
      <c r="ATJ63" s="4046"/>
      <c r="ATK63" s="4046"/>
      <c r="ATL63" s="4046"/>
      <c r="ATM63" s="4046"/>
      <c r="ATN63" s="4047"/>
      <c r="ATO63" s="2961"/>
      <c r="ATP63" s="1615"/>
      <c r="ATQ63" s="1611"/>
      <c r="ATR63" s="2139"/>
      <c r="ATS63" s="4045"/>
      <c r="ATT63" s="4046"/>
      <c r="ATU63" s="4046"/>
      <c r="ATV63" s="4046"/>
      <c r="ATW63" s="4046"/>
      <c r="ATX63" s="4046"/>
      <c r="ATY63" s="4046"/>
      <c r="ATZ63" s="4047"/>
      <c r="AUA63" s="2961"/>
      <c r="AUB63" s="1615"/>
      <c r="AUC63" s="1611"/>
      <c r="AUD63" s="2139"/>
      <c r="AUE63" s="4045"/>
      <c r="AUF63" s="4046"/>
      <c r="AUG63" s="4046"/>
      <c r="AUH63" s="4046"/>
      <c r="AUI63" s="4046"/>
      <c r="AUJ63" s="4046"/>
      <c r="AUK63" s="4046"/>
      <c r="AUL63" s="4047"/>
      <c r="AUM63" s="2961"/>
      <c r="AUN63" s="1615"/>
      <c r="AUO63" s="1611"/>
      <c r="AUP63" s="2139"/>
      <c r="AUQ63" s="4045"/>
      <c r="AUR63" s="4046"/>
      <c r="AUS63" s="4046"/>
      <c r="AUT63" s="4046"/>
      <c r="AUU63" s="4046"/>
      <c r="AUV63" s="4046"/>
      <c r="AUW63" s="4046"/>
      <c r="AUX63" s="4047"/>
      <c r="AUY63" s="2961"/>
      <c r="AUZ63" s="1615"/>
      <c r="AVA63" s="1611"/>
      <c r="AVB63" s="2139"/>
      <c r="AVC63" s="4045"/>
      <c r="AVD63" s="4046"/>
      <c r="AVE63" s="4046"/>
      <c r="AVF63" s="4046"/>
      <c r="AVG63" s="4046"/>
      <c r="AVH63" s="4046"/>
      <c r="AVI63" s="4046"/>
      <c r="AVJ63" s="4047"/>
      <c r="AVK63" s="2961"/>
      <c r="AVL63" s="1615"/>
      <c r="AVM63" s="1611"/>
      <c r="AVN63" s="2139"/>
      <c r="AVO63" s="4045"/>
      <c r="AVP63" s="4046"/>
      <c r="AVQ63" s="4046"/>
      <c r="AVR63" s="4046"/>
      <c r="AVS63" s="4046"/>
      <c r="AVT63" s="4046"/>
      <c r="AVU63" s="4046"/>
      <c r="AVV63" s="4047"/>
      <c r="AVW63" s="2961"/>
      <c r="AVX63" s="1615"/>
      <c r="AVY63" s="1611"/>
      <c r="AVZ63" s="2139"/>
      <c r="AWA63" s="4045"/>
      <c r="AWB63" s="4046"/>
      <c r="AWC63" s="4046"/>
      <c r="AWD63" s="4046"/>
      <c r="AWE63" s="4046"/>
      <c r="AWF63" s="4046"/>
      <c r="AWG63" s="4046"/>
      <c r="AWH63" s="4047"/>
      <c r="AWI63" s="2961"/>
      <c r="AWJ63" s="1615"/>
      <c r="AWK63" s="1611"/>
      <c r="AWL63" s="2139"/>
      <c r="AWM63" s="4045"/>
      <c r="AWN63" s="4046"/>
      <c r="AWO63" s="4046"/>
      <c r="AWP63" s="4046"/>
      <c r="AWQ63" s="4046"/>
      <c r="AWR63" s="4046"/>
      <c r="AWS63" s="4046"/>
      <c r="AWT63" s="4047"/>
      <c r="AWU63" s="2961"/>
      <c r="AWV63" s="1615"/>
      <c r="AWW63" s="1611"/>
      <c r="AWX63" s="2139"/>
      <c r="AWY63" s="4045"/>
      <c r="AWZ63" s="4046"/>
      <c r="AXA63" s="4046"/>
      <c r="AXB63" s="4046"/>
      <c r="AXC63" s="4046"/>
      <c r="AXD63" s="4046"/>
      <c r="AXE63" s="4046"/>
      <c r="AXF63" s="4047"/>
      <c r="AXG63" s="2961"/>
      <c r="AXH63" s="1615"/>
      <c r="AXI63" s="1611"/>
      <c r="AXJ63" s="2139"/>
      <c r="AXK63" s="4045"/>
      <c r="AXL63" s="4046"/>
      <c r="AXM63" s="4046"/>
      <c r="AXN63" s="4046"/>
      <c r="AXO63" s="4046"/>
      <c r="AXP63" s="4046"/>
      <c r="AXQ63" s="4046"/>
      <c r="AXR63" s="4047"/>
      <c r="AXS63" s="2961"/>
      <c r="AXT63" s="1615"/>
      <c r="AXU63" s="1611"/>
      <c r="AXV63" s="2139"/>
      <c r="AXW63" s="4045"/>
      <c r="AXX63" s="4046"/>
      <c r="AXY63" s="4046"/>
      <c r="AXZ63" s="4046"/>
      <c r="AYA63" s="4046"/>
      <c r="AYB63" s="4046"/>
      <c r="AYC63" s="4046"/>
      <c r="AYD63" s="4047"/>
      <c r="AYE63" s="2961"/>
      <c r="AYF63" s="1615"/>
      <c r="AYG63" s="1611"/>
      <c r="AYH63" s="2139"/>
      <c r="AYI63" s="4045"/>
      <c r="AYJ63" s="4046"/>
      <c r="AYK63" s="4046"/>
      <c r="AYL63" s="4046"/>
      <c r="AYM63" s="4046"/>
      <c r="AYN63" s="4046"/>
      <c r="AYO63" s="4046"/>
      <c r="AYP63" s="4047"/>
      <c r="AYQ63" s="2961"/>
      <c r="AYR63" s="1615"/>
      <c r="AYS63" s="1611"/>
      <c r="AYT63" s="2139"/>
      <c r="AYU63" s="4045"/>
      <c r="AYV63" s="4046"/>
      <c r="AYW63" s="4046"/>
      <c r="AYX63" s="4046"/>
      <c r="AYY63" s="4046"/>
      <c r="AYZ63" s="4046"/>
      <c r="AZA63" s="4046"/>
      <c r="AZB63" s="4047"/>
      <c r="AZC63" s="2961"/>
      <c r="AZD63" s="1615"/>
      <c r="AZE63" s="1611"/>
      <c r="AZF63" s="2139"/>
      <c r="AZG63" s="4045"/>
      <c r="AZH63" s="4046"/>
      <c r="AZI63" s="4046"/>
      <c r="AZJ63" s="4046"/>
      <c r="AZK63" s="4046"/>
      <c r="AZL63" s="4046"/>
      <c r="AZM63" s="4046"/>
      <c r="AZN63" s="4047"/>
      <c r="AZO63" s="2961"/>
      <c r="AZP63" s="1615"/>
      <c r="AZQ63" s="1611"/>
      <c r="AZR63" s="2139"/>
      <c r="AZS63" s="4045"/>
      <c r="AZT63" s="4046"/>
      <c r="AZU63" s="4046"/>
      <c r="AZV63" s="4046"/>
      <c r="AZW63" s="4046"/>
      <c r="AZX63" s="4046"/>
      <c r="AZY63" s="4046"/>
      <c r="AZZ63" s="4047"/>
      <c r="BAA63" s="2961"/>
      <c r="BAB63" s="1615"/>
      <c r="BAC63" s="1611"/>
      <c r="BAD63" s="2139"/>
      <c r="BAE63" s="4045"/>
      <c r="BAF63" s="4046"/>
      <c r="BAG63" s="4046"/>
      <c r="BAH63" s="4046"/>
      <c r="BAI63" s="4046"/>
      <c r="BAJ63" s="4046"/>
      <c r="BAK63" s="4046"/>
      <c r="BAL63" s="4047"/>
      <c r="BAM63" s="2961"/>
      <c r="BAN63" s="1615"/>
      <c r="BAO63" s="1611"/>
      <c r="BAP63" s="2139"/>
      <c r="BAQ63" s="4045"/>
      <c r="BAR63" s="4046"/>
      <c r="BAS63" s="4046"/>
      <c r="BAT63" s="4046"/>
      <c r="BAU63" s="4046"/>
      <c r="BAV63" s="4046"/>
      <c r="BAW63" s="4046"/>
      <c r="BAX63" s="4047"/>
      <c r="BAY63" s="2961"/>
      <c r="BAZ63" s="1615"/>
      <c r="BBA63" s="1611"/>
      <c r="BBB63" s="2139"/>
      <c r="BBC63" s="4045"/>
      <c r="BBD63" s="4046"/>
      <c r="BBE63" s="4046"/>
      <c r="BBF63" s="4046"/>
      <c r="BBG63" s="4046"/>
      <c r="BBH63" s="4046"/>
      <c r="BBI63" s="4046"/>
      <c r="BBJ63" s="4047"/>
      <c r="BBK63" s="2961"/>
      <c r="BBL63" s="1615"/>
      <c r="BBM63" s="1611"/>
      <c r="BBN63" s="2139"/>
      <c r="BBO63" s="4045"/>
      <c r="BBP63" s="4046"/>
      <c r="BBQ63" s="4046"/>
      <c r="BBR63" s="4046"/>
      <c r="BBS63" s="4046"/>
      <c r="BBT63" s="4046"/>
      <c r="BBU63" s="4046"/>
      <c r="BBV63" s="4047"/>
      <c r="BBW63" s="2961"/>
      <c r="BBX63" s="1615"/>
      <c r="BBY63" s="1611"/>
      <c r="BBZ63" s="2139"/>
      <c r="BCA63" s="4045"/>
      <c r="BCB63" s="4046"/>
      <c r="BCC63" s="4046"/>
      <c r="BCD63" s="4046"/>
      <c r="BCE63" s="4046"/>
      <c r="BCF63" s="4046"/>
      <c r="BCG63" s="4046"/>
      <c r="BCH63" s="4047"/>
      <c r="BCI63" s="2961"/>
      <c r="BCJ63" s="1615"/>
      <c r="BCK63" s="1611"/>
      <c r="BCL63" s="2139"/>
      <c r="BCM63" s="4045"/>
      <c r="BCN63" s="4046"/>
      <c r="BCO63" s="4046"/>
      <c r="BCP63" s="4046"/>
      <c r="BCQ63" s="4046"/>
      <c r="BCR63" s="4046"/>
      <c r="BCS63" s="4046"/>
      <c r="BCT63" s="4047"/>
      <c r="BCU63" s="2961"/>
      <c r="BCV63" s="1615"/>
      <c r="BCW63" s="1611"/>
      <c r="BCX63" s="2139"/>
      <c r="BCY63" s="4045"/>
      <c r="BCZ63" s="4046"/>
      <c r="BDA63" s="4046"/>
      <c r="BDB63" s="4046"/>
      <c r="BDC63" s="4046"/>
      <c r="BDD63" s="4046"/>
      <c r="BDE63" s="4046"/>
      <c r="BDF63" s="4047"/>
      <c r="BDG63" s="2961"/>
      <c r="BDH63" s="1615"/>
      <c r="BDI63" s="1611"/>
      <c r="BDJ63" s="2139"/>
      <c r="BDK63" s="4045"/>
      <c r="BDL63" s="4046"/>
      <c r="BDM63" s="4046"/>
      <c r="BDN63" s="4046"/>
      <c r="BDO63" s="4046"/>
      <c r="BDP63" s="4046"/>
      <c r="BDQ63" s="4046"/>
      <c r="BDR63" s="4047"/>
      <c r="BDS63" s="2961"/>
      <c r="BDT63" s="1615"/>
      <c r="BDU63" s="1611"/>
      <c r="BDV63" s="2139"/>
      <c r="BDW63" s="4045"/>
      <c r="BDX63" s="4046"/>
      <c r="BDY63" s="4046"/>
      <c r="BDZ63" s="4046"/>
      <c r="BEA63" s="4046"/>
      <c r="BEB63" s="4046"/>
      <c r="BEC63" s="4046"/>
      <c r="BED63" s="4047"/>
      <c r="BEE63" s="2961"/>
      <c r="BEF63" s="1615"/>
      <c r="BEG63" s="1611"/>
      <c r="BEH63" s="2139"/>
      <c r="BEI63" s="4045"/>
      <c r="BEJ63" s="4046"/>
      <c r="BEK63" s="4046"/>
      <c r="BEL63" s="4046"/>
      <c r="BEM63" s="4046"/>
      <c r="BEN63" s="4046"/>
      <c r="BEO63" s="4046"/>
      <c r="BEP63" s="4047"/>
      <c r="BEQ63" s="2961"/>
      <c r="BER63" s="1615"/>
      <c r="BES63" s="1611"/>
      <c r="BET63" s="2139"/>
      <c r="BEU63" s="4045"/>
      <c r="BEV63" s="4046"/>
      <c r="BEW63" s="4046"/>
      <c r="BEX63" s="4046"/>
      <c r="BEY63" s="4046"/>
      <c r="BEZ63" s="4046"/>
      <c r="BFA63" s="4046"/>
      <c r="BFB63" s="4047"/>
      <c r="BFC63" s="2961"/>
      <c r="BFD63" s="1615"/>
      <c r="BFE63" s="1611"/>
      <c r="BFF63" s="2139"/>
      <c r="BFG63" s="4045"/>
      <c r="BFH63" s="4046"/>
      <c r="BFI63" s="4046"/>
      <c r="BFJ63" s="4046"/>
      <c r="BFK63" s="4046"/>
      <c r="BFL63" s="4046"/>
      <c r="BFM63" s="4046"/>
      <c r="BFN63" s="4047"/>
      <c r="BFO63" s="2961"/>
      <c r="BFP63" s="1615"/>
      <c r="BFQ63" s="1611"/>
      <c r="BFR63" s="2139"/>
      <c r="BFS63" s="4045"/>
      <c r="BFT63" s="4046"/>
      <c r="BFU63" s="4046"/>
      <c r="BFV63" s="4046"/>
      <c r="BFW63" s="4046"/>
      <c r="BFX63" s="4046"/>
      <c r="BFY63" s="4046"/>
      <c r="BFZ63" s="4047"/>
      <c r="BGA63" s="2961"/>
      <c r="BGB63" s="1615"/>
      <c r="BGC63" s="1611"/>
      <c r="BGD63" s="2139"/>
      <c r="BGE63" s="4045"/>
      <c r="BGF63" s="4046"/>
      <c r="BGG63" s="4046"/>
      <c r="BGH63" s="4046"/>
      <c r="BGI63" s="4046"/>
      <c r="BGJ63" s="4046"/>
      <c r="BGK63" s="4046"/>
      <c r="BGL63" s="4047"/>
      <c r="BGM63" s="2961"/>
      <c r="BGN63" s="1615"/>
      <c r="BGO63" s="1611"/>
      <c r="BGP63" s="2139"/>
      <c r="BGQ63" s="4045"/>
      <c r="BGR63" s="4046"/>
      <c r="BGS63" s="4046"/>
      <c r="BGT63" s="4046"/>
      <c r="BGU63" s="4046"/>
      <c r="BGV63" s="4046"/>
      <c r="BGW63" s="4046"/>
      <c r="BGX63" s="4047"/>
      <c r="BGY63" s="2961"/>
      <c r="BGZ63" s="1615"/>
      <c r="BHA63" s="1611"/>
      <c r="BHB63" s="2139"/>
      <c r="BHC63" s="4045"/>
      <c r="BHD63" s="4046"/>
      <c r="BHE63" s="4046"/>
      <c r="BHF63" s="4046"/>
      <c r="BHG63" s="4046"/>
      <c r="BHH63" s="4046"/>
      <c r="BHI63" s="4046"/>
      <c r="BHJ63" s="4047"/>
      <c r="BHK63" s="2961"/>
      <c r="BHL63" s="1615"/>
      <c r="BHM63" s="1611"/>
      <c r="BHN63" s="2139"/>
      <c r="BHO63" s="4045"/>
      <c r="BHP63" s="4046"/>
      <c r="BHQ63" s="4046"/>
      <c r="BHR63" s="4046"/>
      <c r="BHS63" s="4046"/>
      <c r="BHT63" s="4046"/>
      <c r="BHU63" s="4046"/>
      <c r="BHV63" s="4047"/>
      <c r="BHW63" s="2961"/>
      <c r="BHX63" s="1615"/>
      <c r="BHY63" s="1611"/>
      <c r="BHZ63" s="2139"/>
      <c r="BIA63" s="4045"/>
      <c r="BIB63" s="4046"/>
      <c r="BIC63" s="4046"/>
      <c r="BID63" s="4046"/>
      <c r="BIE63" s="4046"/>
      <c r="BIF63" s="4046"/>
      <c r="BIG63" s="4046"/>
      <c r="BIH63" s="4047"/>
      <c r="BII63" s="2961"/>
      <c r="BIJ63" s="1615"/>
      <c r="BIK63" s="1611"/>
      <c r="BIL63" s="2139"/>
      <c r="BIM63" s="4045"/>
      <c r="BIN63" s="4046"/>
      <c r="BIO63" s="4046"/>
      <c r="BIP63" s="4046"/>
      <c r="BIQ63" s="4046"/>
      <c r="BIR63" s="4046"/>
      <c r="BIS63" s="4046"/>
      <c r="BIT63" s="4047"/>
      <c r="BIU63" s="2961"/>
      <c r="BIV63" s="1615"/>
      <c r="BIW63" s="1611"/>
      <c r="BIX63" s="2139"/>
      <c r="BIY63" s="4045"/>
      <c r="BIZ63" s="4046"/>
      <c r="BJA63" s="4046"/>
      <c r="BJB63" s="4046"/>
      <c r="BJC63" s="4046"/>
      <c r="BJD63" s="4046"/>
      <c r="BJE63" s="4046"/>
      <c r="BJF63" s="4047"/>
      <c r="BJG63" s="2961"/>
      <c r="BJH63" s="1615"/>
      <c r="BJI63" s="1611"/>
      <c r="BJJ63" s="2139"/>
      <c r="BJK63" s="4045"/>
      <c r="BJL63" s="4046"/>
      <c r="BJM63" s="4046"/>
      <c r="BJN63" s="4046"/>
      <c r="BJO63" s="4046"/>
      <c r="BJP63" s="4046"/>
      <c r="BJQ63" s="4046"/>
      <c r="BJR63" s="4047"/>
      <c r="BJS63" s="2961"/>
      <c r="BJT63" s="1615"/>
      <c r="BJU63" s="1611"/>
      <c r="BJV63" s="2139"/>
      <c r="BJW63" s="4045"/>
      <c r="BJX63" s="4046"/>
      <c r="BJY63" s="4046"/>
      <c r="BJZ63" s="4046"/>
      <c r="BKA63" s="4046"/>
      <c r="BKB63" s="4046"/>
      <c r="BKC63" s="4046"/>
      <c r="BKD63" s="4047"/>
      <c r="BKE63" s="2961"/>
      <c r="BKF63" s="1615"/>
      <c r="BKG63" s="1611"/>
      <c r="BKH63" s="2139"/>
      <c r="BKI63" s="4045"/>
      <c r="BKJ63" s="4046"/>
      <c r="BKK63" s="4046"/>
      <c r="BKL63" s="4046"/>
      <c r="BKM63" s="4046"/>
      <c r="BKN63" s="4046"/>
      <c r="BKO63" s="4046"/>
      <c r="BKP63" s="4047"/>
      <c r="BKQ63" s="2961"/>
      <c r="BKR63" s="1615"/>
      <c r="BKS63" s="1611"/>
      <c r="BKT63" s="2139"/>
      <c r="BKU63" s="4045"/>
      <c r="BKV63" s="4046"/>
      <c r="BKW63" s="4046"/>
      <c r="BKX63" s="4046"/>
      <c r="BKY63" s="4046"/>
      <c r="BKZ63" s="4046"/>
      <c r="BLA63" s="4046"/>
      <c r="BLB63" s="4047"/>
      <c r="BLC63" s="2961"/>
      <c r="BLD63" s="1615"/>
      <c r="BLE63" s="1611"/>
      <c r="BLF63" s="2139"/>
      <c r="BLG63" s="4045"/>
      <c r="BLH63" s="4046"/>
      <c r="BLI63" s="4046"/>
      <c r="BLJ63" s="4046"/>
      <c r="BLK63" s="4046"/>
      <c r="BLL63" s="4046"/>
      <c r="BLM63" s="4046"/>
      <c r="BLN63" s="4047"/>
      <c r="BLO63" s="2961"/>
      <c r="BLP63" s="1615"/>
      <c r="BLQ63" s="1611"/>
      <c r="BLR63" s="2139"/>
      <c r="BLS63" s="4045"/>
      <c r="BLT63" s="4046"/>
      <c r="BLU63" s="4046"/>
      <c r="BLV63" s="4046"/>
      <c r="BLW63" s="4046"/>
      <c r="BLX63" s="4046"/>
      <c r="BLY63" s="4046"/>
      <c r="BLZ63" s="4047"/>
      <c r="BMA63" s="2961"/>
      <c r="BMB63" s="1615"/>
      <c r="BMC63" s="1611"/>
      <c r="BMD63" s="2139"/>
      <c r="BME63" s="4045"/>
      <c r="BMF63" s="4046"/>
      <c r="BMG63" s="4046"/>
      <c r="BMH63" s="4046"/>
      <c r="BMI63" s="4046"/>
      <c r="BMJ63" s="4046"/>
      <c r="BMK63" s="4046"/>
      <c r="BML63" s="4047"/>
      <c r="BMM63" s="2961"/>
      <c r="BMN63" s="1615"/>
      <c r="BMO63" s="1611"/>
      <c r="BMP63" s="2139"/>
      <c r="BMQ63" s="4045"/>
      <c r="BMR63" s="4046"/>
      <c r="BMS63" s="4046"/>
      <c r="BMT63" s="4046"/>
      <c r="BMU63" s="4046"/>
      <c r="BMV63" s="4046"/>
      <c r="BMW63" s="4046"/>
      <c r="BMX63" s="4047"/>
      <c r="BMY63" s="2961"/>
      <c r="BMZ63" s="1615"/>
      <c r="BNA63" s="1611"/>
      <c r="BNB63" s="2139"/>
      <c r="BNC63" s="4045"/>
      <c r="BND63" s="4046"/>
      <c r="BNE63" s="4046"/>
      <c r="BNF63" s="4046"/>
      <c r="BNG63" s="4046"/>
      <c r="BNH63" s="4046"/>
      <c r="BNI63" s="4046"/>
      <c r="BNJ63" s="4047"/>
      <c r="BNK63" s="2961"/>
      <c r="BNL63" s="1615"/>
      <c r="BNM63" s="1611"/>
      <c r="BNN63" s="2139"/>
      <c r="BNO63" s="4045"/>
      <c r="BNP63" s="4046"/>
      <c r="BNQ63" s="4046"/>
      <c r="BNR63" s="4046"/>
      <c r="BNS63" s="4046"/>
      <c r="BNT63" s="4046"/>
      <c r="BNU63" s="4046"/>
      <c r="BNV63" s="4047"/>
      <c r="BNW63" s="2961"/>
      <c r="BNX63" s="1615"/>
      <c r="BNY63" s="1611"/>
      <c r="BNZ63" s="2139"/>
      <c r="BOA63" s="4045"/>
      <c r="BOB63" s="4046"/>
      <c r="BOC63" s="4046"/>
      <c r="BOD63" s="4046"/>
      <c r="BOE63" s="4046"/>
      <c r="BOF63" s="4046"/>
      <c r="BOG63" s="4046"/>
      <c r="BOH63" s="4047"/>
      <c r="BOI63" s="2961"/>
      <c r="BOJ63" s="1615"/>
      <c r="BOK63" s="1611"/>
      <c r="BOL63" s="2139"/>
      <c r="BOM63" s="4045"/>
      <c r="BON63" s="4046"/>
      <c r="BOO63" s="4046"/>
      <c r="BOP63" s="4046"/>
      <c r="BOQ63" s="4046"/>
      <c r="BOR63" s="4046"/>
      <c r="BOS63" s="4046"/>
      <c r="BOT63" s="4047"/>
      <c r="BOU63" s="2961"/>
      <c r="BOV63" s="1615"/>
      <c r="BOW63" s="1611"/>
      <c r="BOX63" s="2139"/>
      <c r="BOY63" s="4045"/>
      <c r="BOZ63" s="4046"/>
      <c r="BPA63" s="4046"/>
      <c r="BPB63" s="4046"/>
      <c r="BPC63" s="4046"/>
      <c r="BPD63" s="4046"/>
      <c r="BPE63" s="4046"/>
      <c r="BPF63" s="4047"/>
      <c r="BPG63" s="2961"/>
      <c r="BPH63" s="1615"/>
      <c r="BPI63" s="1611"/>
      <c r="BPJ63" s="2139"/>
      <c r="BPK63" s="4045"/>
      <c r="BPL63" s="4046"/>
      <c r="BPM63" s="4046"/>
      <c r="BPN63" s="4046"/>
      <c r="BPO63" s="4046"/>
      <c r="BPP63" s="4046"/>
      <c r="BPQ63" s="4046"/>
      <c r="BPR63" s="4047"/>
      <c r="BPS63" s="2961"/>
      <c r="BPT63" s="1615"/>
      <c r="BPU63" s="1611"/>
      <c r="BPV63" s="2139"/>
      <c r="BPW63" s="4045"/>
      <c r="BPX63" s="4046"/>
      <c r="BPY63" s="4046"/>
      <c r="BPZ63" s="4046"/>
      <c r="BQA63" s="4046"/>
      <c r="BQB63" s="4046"/>
      <c r="BQC63" s="4046"/>
      <c r="BQD63" s="4047"/>
      <c r="BQE63" s="2961"/>
      <c r="BQF63" s="1615"/>
      <c r="BQG63" s="1611"/>
      <c r="BQH63" s="2139"/>
      <c r="BQI63" s="4045"/>
      <c r="BQJ63" s="4046"/>
      <c r="BQK63" s="4046"/>
      <c r="BQL63" s="4046"/>
      <c r="BQM63" s="4046"/>
      <c r="BQN63" s="4046"/>
      <c r="BQO63" s="4046"/>
      <c r="BQP63" s="4047"/>
      <c r="BQQ63" s="2961"/>
      <c r="BQR63" s="1615"/>
      <c r="BQS63" s="1611"/>
      <c r="BQT63" s="2139"/>
      <c r="BQU63" s="4045"/>
      <c r="BQV63" s="4046"/>
      <c r="BQW63" s="4046"/>
      <c r="BQX63" s="4046"/>
      <c r="BQY63" s="4046"/>
      <c r="BQZ63" s="4046"/>
      <c r="BRA63" s="4046"/>
      <c r="BRB63" s="4047"/>
      <c r="BRC63" s="2961"/>
      <c r="BRD63" s="1615"/>
      <c r="BRE63" s="1611"/>
      <c r="BRF63" s="2139"/>
      <c r="BRG63" s="4045"/>
      <c r="BRH63" s="4046"/>
      <c r="BRI63" s="4046"/>
      <c r="BRJ63" s="4046"/>
      <c r="BRK63" s="4046"/>
      <c r="BRL63" s="4046"/>
      <c r="BRM63" s="4046"/>
      <c r="BRN63" s="4047"/>
      <c r="BRO63" s="2961"/>
      <c r="BRP63" s="1615"/>
      <c r="BRQ63" s="1611"/>
      <c r="BRR63" s="2139"/>
      <c r="BRS63" s="4045"/>
      <c r="BRT63" s="4046"/>
      <c r="BRU63" s="4046"/>
      <c r="BRV63" s="4046"/>
      <c r="BRW63" s="4046"/>
      <c r="BRX63" s="4046"/>
      <c r="BRY63" s="4046"/>
      <c r="BRZ63" s="4047"/>
      <c r="BSA63" s="2961"/>
      <c r="BSB63" s="1615"/>
      <c r="BSC63" s="1611"/>
      <c r="BSD63" s="2139"/>
      <c r="BSE63" s="4045"/>
      <c r="BSF63" s="4046"/>
      <c r="BSG63" s="4046"/>
      <c r="BSH63" s="4046"/>
      <c r="BSI63" s="4046"/>
      <c r="BSJ63" s="4046"/>
      <c r="BSK63" s="4046"/>
      <c r="BSL63" s="4047"/>
      <c r="BSM63" s="2961"/>
      <c r="BSN63" s="1615"/>
      <c r="BSO63" s="1611"/>
      <c r="BSP63" s="2139"/>
      <c r="BSQ63" s="4045"/>
      <c r="BSR63" s="4046"/>
      <c r="BSS63" s="4046"/>
      <c r="BST63" s="4046"/>
      <c r="BSU63" s="4046"/>
      <c r="BSV63" s="4046"/>
      <c r="BSW63" s="4046"/>
      <c r="BSX63" s="4047"/>
      <c r="BSY63" s="2961"/>
      <c r="BSZ63" s="1615"/>
      <c r="BTA63" s="1611"/>
      <c r="BTB63" s="2139"/>
      <c r="BTC63" s="4045"/>
      <c r="BTD63" s="4046"/>
      <c r="BTE63" s="4046"/>
      <c r="BTF63" s="4046"/>
      <c r="BTG63" s="4046"/>
      <c r="BTH63" s="4046"/>
      <c r="BTI63" s="4046"/>
      <c r="BTJ63" s="4047"/>
      <c r="BTK63" s="2961"/>
      <c r="BTL63" s="1615"/>
      <c r="BTM63" s="1611"/>
      <c r="BTN63" s="2139"/>
      <c r="BTO63" s="4045"/>
      <c r="BTP63" s="4046"/>
      <c r="BTQ63" s="4046"/>
      <c r="BTR63" s="4046"/>
      <c r="BTS63" s="4046"/>
      <c r="BTT63" s="4046"/>
      <c r="BTU63" s="4046"/>
      <c r="BTV63" s="4047"/>
      <c r="BTW63" s="2961"/>
      <c r="BTX63" s="1615"/>
      <c r="BTY63" s="1611"/>
      <c r="BTZ63" s="2139"/>
      <c r="BUA63" s="4045"/>
      <c r="BUB63" s="4046"/>
      <c r="BUC63" s="4046"/>
      <c r="BUD63" s="4046"/>
      <c r="BUE63" s="4046"/>
      <c r="BUF63" s="4046"/>
      <c r="BUG63" s="4046"/>
      <c r="BUH63" s="4047"/>
      <c r="BUI63" s="2961"/>
      <c r="BUJ63" s="1615"/>
      <c r="BUK63" s="1611"/>
      <c r="BUL63" s="2139"/>
      <c r="BUM63" s="4045"/>
      <c r="BUN63" s="4046"/>
      <c r="BUO63" s="4046"/>
      <c r="BUP63" s="4046"/>
      <c r="BUQ63" s="4046"/>
      <c r="BUR63" s="4046"/>
      <c r="BUS63" s="4046"/>
      <c r="BUT63" s="4047"/>
      <c r="BUU63" s="2961"/>
      <c r="BUV63" s="1615"/>
      <c r="BUW63" s="1611"/>
      <c r="BUX63" s="2139"/>
      <c r="BUY63" s="4045"/>
      <c r="BUZ63" s="4046"/>
      <c r="BVA63" s="4046"/>
      <c r="BVB63" s="4046"/>
      <c r="BVC63" s="4046"/>
      <c r="BVD63" s="4046"/>
      <c r="BVE63" s="4046"/>
      <c r="BVF63" s="4047"/>
      <c r="BVG63" s="2961"/>
      <c r="BVH63" s="1615"/>
      <c r="BVI63" s="1611"/>
      <c r="BVJ63" s="2139"/>
      <c r="BVK63" s="4045"/>
      <c r="BVL63" s="4046"/>
      <c r="BVM63" s="4046"/>
      <c r="BVN63" s="4046"/>
      <c r="BVO63" s="4046"/>
      <c r="BVP63" s="4046"/>
      <c r="BVQ63" s="4046"/>
      <c r="BVR63" s="4047"/>
      <c r="BVS63" s="2961"/>
      <c r="BVT63" s="1615"/>
      <c r="BVU63" s="1611"/>
      <c r="BVV63" s="2139"/>
      <c r="BVW63" s="4045"/>
      <c r="BVX63" s="4046"/>
      <c r="BVY63" s="4046"/>
      <c r="BVZ63" s="4046"/>
      <c r="BWA63" s="4046"/>
      <c r="BWB63" s="4046"/>
      <c r="BWC63" s="4046"/>
      <c r="BWD63" s="4047"/>
      <c r="BWE63" s="2961"/>
      <c r="BWF63" s="1615"/>
      <c r="BWG63" s="1611"/>
      <c r="BWH63" s="2139"/>
      <c r="BWI63" s="4045"/>
      <c r="BWJ63" s="4046"/>
      <c r="BWK63" s="4046"/>
      <c r="BWL63" s="4046"/>
      <c r="BWM63" s="4046"/>
      <c r="BWN63" s="4046"/>
      <c r="BWO63" s="4046"/>
      <c r="BWP63" s="4047"/>
      <c r="BWQ63" s="2961"/>
      <c r="BWR63" s="1615"/>
      <c r="BWS63" s="1611"/>
      <c r="BWT63" s="2139"/>
      <c r="BWU63" s="4045"/>
      <c r="BWV63" s="4046"/>
      <c r="BWW63" s="4046"/>
      <c r="BWX63" s="4046"/>
      <c r="BWY63" s="4046"/>
      <c r="BWZ63" s="4046"/>
      <c r="BXA63" s="4046"/>
      <c r="BXB63" s="4047"/>
      <c r="BXC63" s="2961"/>
      <c r="BXD63" s="1615"/>
      <c r="BXE63" s="1611"/>
      <c r="BXF63" s="2139"/>
      <c r="BXG63" s="4045"/>
      <c r="BXH63" s="4046"/>
      <c r="BXI63" s="4046"/>
      <c r="BXJ63" s="4046"/>
      <c r="BXK63" s="4046"/>
      <c r="BXL63" s="4046"/>
      <c r="BXM63" s="4046"/>
      <c r="BXN63" s="4047"/>
      <c r="BXO63" s="2961"/>
      <c r="BXP63" s="1615"/>
      <c r="BXQ63" s="1611"/>
      <c r="BXR63" s="2139"/>
      <c r="BXS63" s="4045"/>
      <c r="BXT63" s="4046"/>
      <c r="BXU63" s="4046"/>
      <c r="BXV63" s="4046"/>
      <c r="BXW63" s="4046"/>
      <c r="BXX63" s="4046"/>
      <c r="BXY63" s="4046"/>
      <c r="BXZ63" s="4047"/>
      <c r="BYA63" s="2961"/>
      <c r="BYB63" s="1615"/>
      <c r="BYC63" s="1611"/>
      <c r="BYD63" s="2139"/>
      <c r="BYE63" s="4045"/>
      <c r="BYF63" s="4046"/>
      <c r="BYG63" s="4046"/>
      <c r="BYH63" s="4046"/>
      <c r="BYI63" s="4046"/>
      <c r="BYJ63" s="4046"/>
      <c r="BYK63" s="4046"/>
      <c r="BYL63" s="4047"/>
      <c r="BYM63" s="2961"/>
      <c r="BYN63" s="1615"/>
      <c r="BYO63" s="1611"/>
      <c r="BYP63" s="2139"/>
      <c r="BYQ63" s="4045"/>
      <c r="BYR63" s="4046"/>
      <c r="BYS63" s="4046"/>
      <c r="BYT63" s="4046"/>
      <c r="BYU63" s="4046"/>
      <c r="BYV63" s="4046"/>
      <c r="BYW63" s="4046"/>
      <c r="BYX63" s="4047"/>
      <c r="BYY63" s="2961"/>
      <c r="BYZ63" s="1615"/>
      <c r="BZA63" s="1611"/>
      <c r="BZB63" s="2139"/>
      <c r="BZC63" s="4045"/>
      <c r="BZD63" s="4046"/>
      <c r="BZE63" s="4046"/>
      <c r="BZF63" s="4046"/>
      <c r="BZG63" s="4046"/>
      <c r="BZH63" s="4046"/>
      <c r="BZI63" s="4046"/>
      <c r="BZJ63" s="4047"/>
      <c r="BZK63" s="2961"/>
      <c r="BZL63" s="1615"/>
      <c r="BZM63" s="1611"/>
      <c r="BZN63" s="2139"/>
      <c r="BZO63" s="4045"/>
      <c r="BZP63" s="4046"/>
      <c r="BZQ63" s="4046"/>
      <c r="BZR63" s="4046"/>
      <c r="BZS63" s="4046"/>
      <c r="BZT63" s="4046"/>
      <c r="BZU63" s="4046"/>
      <c r="BZV63" s="4047"/>
      <c r="BZW63" s="2961"/>
      <c r="BZX63" s="1615"/>
      <c r="BZY63" s="1611"/>
      <c r="BZZ63" s="2139"/>
      <c r="CAA63" s="4045"/>
      <c r="CAB63" s="4046"/>
      <c r="CAC63" s="4046"/>
      <c r="CAD63" s="4046"/>
      <c r="CAE63" s="4046"/>
      <c r="CAF63" s="4046"/>
      <c r="CAG63" s="4046"/>
      <c r="CAH63" s="4047"/>
      <c r="CAI63" s="2961"/>
      <c r="CAJ63" s="1615"/>
      <c r="CAK63" s="1611"/>
      <c r="CAL63" s="2139"/>
      <c r="CAM63" s="4045"/>
      <c r="CAN63" s="4046"/>
      <c r="CAO63" s="4046"/>
      <c r="CAP63" s="4046"/>
      <c r="CAQ63" s="4046"/>
      <c r="CAR63" s="4046"/>
      <c r="CAS63" s="4046"/>
      <c r="CAT63" s="4047"/>
      <c r="CAU63" s="2961"/>
      <c r="CAV63" s="1615"/>
      <c r="CAW63" s="1611"/>
      <c r="CAX63" s="2139"/>
      <c r="CAY63" s="4045"/>
      <c r="CAZ63" s="4046"/>
      <c r="CBA63" s="4046"/>
      <c r="CBB63" s="4046"/>
      <c r="CBC63" s="4046"/>
      <c r="CBD63" s="4046"/>
      <c r="CBE63" s="4046"/>
      <c r="CBF63" s="4047"/>
      <c r="CBG63" s="2961"/>
      <c r="CBH63" s="1615"/>
      <c r="CBI63" s="1611"/>
      <c r="CBJ63" s="2139"/>
      <c r="CBK63" s="4045"/>
      <c r="CBL63" s="4046"/>
      <c r="CBM63" s="4046"/>
      <c r="CBN63" s="4046"/>
      <c r="CBO63" s="4046"/>
      <c r="CBP63" s="4046"/>
      <c r="CBQ63" s="4046"/>
      <c r="CBR63" s="4047"/>
      <c r="CBS63" s="2961"/>
      <c r="CBT63" s="1615"/>
      <c r="CBU63" s="1611"/>
      <c r="CBV63" s="2139"/>
      <c r="CBW63" s="4045"/>
      <c r="CBX63" s="4046"/>
      <c r="CBY63" s="4046"/>
      <c r="CBZ63" s="4046"/>
      <c r="CCA63" s="4046"/>
      <c r="CCB63" s="4046"/>
      <c r="CCC63" s="4046"/>
      <c r="CCD63" s="4047"/>
      <c r="CCE63" s="2961"/>
      <c r="CCF63" s="1615"/>
      <c r="CCG63" s="1611"/>
      <c r="CCH63" s="2139"/>
      <c r="CCI63" s="4045"/>
      <c r="CCJ63" s="4046"/>
      <c r="CCK63" s="4046"/>
      <c r="CCL63" s="4046"/>
      <c r="CCM63" s="4046"/>
      <c r="CCN63" s="4046"/>
      <c r="CCO63" s="4046"/>
      <c r="CCP63" s="4047"/>
      <c r="CCQ63" s="2961"/>
      <c r="CCR63" s="1615"/>
      <c r="CCS63" s="1611"/>
      <c r="CCT63" s="2139"/>
      <c r="CCU63" s="4045"/>
      <c r="CCV63" s="4046"/>
      <c r="CCW63" s="4046"/>
      <c r="CCX63" s="4046"/>
      <c r="CCY63" s="4046"/>
      <c r="CCZ63" s="4046"/>
      <c r="CDA63" s="4046"/>
      <c r="CDB63" s="4047"/>
      <c r="CDC63" s="2961"/>
      <c r="CDD63" s="1615"/>
      <c r="CDE63" s="1611"/>
      <c r="CDF63" s="2139"/>
      <c r="CDG63" s="4045"/>
      <c r="CDH63" s="4046"/>
      <c r="CDI63" s="4046"/>
      <c r="CDJ63" s="4046"/>
      <c r="CDK63" s="4046"/>
      <c r="CDL63" s="4046"/>
      <c r="CDM63" s="4046"/>
      <c r="CDN63" s="4047"/>
      <c r="CDO63" s="2961"/>
      <c r="CDP63" s="1615"/>
      <c r="CDQ63" s="1611"/>
      <c r="CDR63" s="2139"/>
      <c r="CDS63" s="4045"/>
      <c r="CDT63" s="4046"/>
      <c r="CDU63" s="4046"/>
      <c r="CDV63" s="4046"/>
      <c r="CDW63" s="4046"/>
      <c r="CDX63" s="4046"/>
      <c r="CDY63" s="4046"/>
      <c r="CDZ63" s="4047"/>
      <c r="CEA63" s="2961"/>
      <c r="CEB63" s="1615"/>
      <c r="CEC63" s="1611"/>
      <c r="CED63" s="2139"/>
      <c r="CEE63" s="4045"/>
      <c r="CEF63" s="4046"/>
      <c r="CEG63" s="4046"/>
      <c r="CEH63" s="4046"/>
      <c r="CEI63" s="4046"/>
      <c r="CEJ63" s="4046"/>
      <c r="CEK63" s="4046"/>
      <c r="CEL63" s="4047"/>
      <c r="CEM63" s="2961"/>
      <c r="CEN63" s="1615"/>
      <c r="CEO63" s="1611"/>
      <c r="CEP63" s="2139"/>
      <c r="CEQ63" s="4045"/>
      <c r="CER63" s="4046"/>
      <c r="CES63" s="4046"/>
      <c r="CET63" s="4046"/>
      <c r="CEU63" s="4046"/>
      <c r="CEV63" s="4046"/>
      <c r="CEW63" s="4046"/>
      <c r="CEX63" s="4047"/>
      <c r="CEY63" s="2961"/>
      <c r="CEZ63" s="1615"/>
      <c r="CFA63" s="1611"/>
      <c r="CFB63" s="2139"/>
      <c r="CFC63" s="4045"/>
      <c r="CFD63" s="4046"/>
      <c r="CFE63" s="4046"/>
      <c r="CFF63" s="4046"/>
      <c r="CFG63" s="4046"/>
      <c r="CFH63" s="4046"/>
      <c r="CFI63" s="4046"/>
      <c r="CFJ63" s="4047"/>
      <c r="CFK63" s="2961"/>
      <c r="CFL63" s="1615"/>
      <c r="CFM63" s="1611"/>
      <c r="CFN63" s="2139"/>
      <c r="CFO63" s="4045"/>
      <c r="CFP63" s="4046"/>
      <c r="CFQ63" s="4046"/>
      <c r="CFR63" s="4046"/>
      <c r="CFS63" s="4046"/>
      <c r="CFT63" s="4046"/>
      <c r="CFU63" s="4046"/>
      <c r="CFV63" s="4047"/>
      <c r="CFW63" s="2961"/>
      <c r="CFX63" s="1615"/>
      <c r="CFY63" s="1611"/>
      <c r="CFZ63" s="2139"/>
      <c r="CGA63" s="4045"/>
      <c r="CGB63" s="4046"/>
      <c r="CGC63" s="4046"/>
      <c r="CGD63" s="4046"/>
      <c r="CGE63" s="4046"/>
      <c r="CGF63" s="4046"/>
      <c r="CGG63" s="4046"/>
      <c r="CGH63" s="4047"/>
      <c r="CGI63" s="2961"/>
      <c r="CGJ63" s="1615"/>
      <c r="CGK63" s="1611"/>
      <c r="CGL63" s="2139"/>
      <c r="CGM63" s="4045"/>
      <c r="CGN63" s="4046"/>
      <c r="CGO63" s="4046"/>
      <c r="CGP63" s="4046"/>
      <c r="CGQ63" s="4046"/>
      <c r="CGR63" s="4046"/>
      <c r="CGS63" s="4046"/>
      <c r="CGT63" s="4047"/>
      <c r="CGU63" s="2961"/>
      <c r="CGV63" s="1615"/>
      <c r="CGW63" s="1611"/>
      <c r="CGX63" s="2139"/>
      <c r="CGY63" s="4045"/>
      <c r="CGZ63" s="4046"/>
      <c r="CHA63" s="4046"/>
      <c r="CHB63" s="4046"/>
      <c r="CHC63" s="4046"/>
      <c r="CHD63" s="4046"/>
      <c r="CHE63" s="4046"/>
      <c r="CHF63" s="4047"/>
      <c r="CHG63" s="2961"/>
      <c r="CHH63" s="1615"/>
      <c r="CHI63" s="1611"/>
      <c r="CHJ63" s="2139"/>
      <c r="CHK63" s="4045"/>
      <c r="CHL63" s="4046"/>
      <c r="CHM63" s="4046"/>
      <c r="CHN63" s="4046"/>
      <c r="CHO63" s="4046"/>
      <c r="CHP63" s="4046"/>
      <c r="CHQ63" s="4046"/>
      <c r="CHR63" s="4047"/>
      <c r="CHS63" s="2961"/>
      <c r="CHT63" s="1615"/>
      <c r="CHU63" s="1611"/>
      <c r="CHV63" s="2139"/>
      <c r="CHW63" s="4045"/>
      <c r="CHX63" s="4046"/>
      <c r="CHY63" s="4046"/>
      <c r="CHZ63" s="4046"/>
      <c r="CIA63" s="4046"/>
      <c r="CIB63" s="4046"/>
      <c r="CIC63" s="4046"/>
      <c r="CID63" s="4047"/>
      <c r="CIE63" s="2961"/>
      <c r="CIF63" s="1615"/>
      <c r="CIG63" s="1611"/>
      <c r="CIH63" s="2139"/>
      <c r="CII63" s="4045"/>
      <c r="CIJ63" s="4046"/>
      <c r="CIK63" s="4046"/>
      <c r="CIL63" s="4046"/>
      <c r="CIM63" s="4046"/>
      <c r="CIN63" s="4046"/>
      <c r="CIO63" s="4046"/>
      <c r="CIP63" s="4047"/>
      <c r="CIQ63" s="2961"/>
      <c r="CIR63" s="1615"/>
      <c r="CIS63" s="1611"/>
      <c r="CIT63" s="2139"/>
      <c r="CIU63" s="4045"/>
      <c r="CIV63" s="4046"/>
      <c r="CIW63" s="4046"/>
      <c r="CIX63" s="4046"/>
      <c r="CIY63" s="4046"/>
      <c r="CIZ63" s="4046"/>
      <c r="CJA63" s="4046"/>
      <c r="CJB63" s="4047"/>
      <c r="CJC63" s="2961"/>
      <c r="CJD63" s="1615"/>
      <c r="CJE63" s="1611"/>
      <c r="CJF63" s="2139"/>
      <c r="CJG63" s="4045"/>
      <c r="CJH63" s="4046"/>
      <c r="CJI63" s="4046"/>
      <c r="CJJ63" s="4046"/>
      <c r="CJK63" s="4046"/>
      <c r="CJL63" s="4046"/>
      <c r="CJM63" s="4046"/>
      <c r="CJN63" s="4047"/>
      <c r="CJO63" s="2961"/>
      <c r="CJP63" s="1615"/>
      <c r="CJQ63" s="1611"/>
      <c r="CJR63" s="2139"/>
      <c r="CJS63" s="4045"/>
      <c r="CJT63" s="4046"/>
      <c r="CJU63" s="4046"/>
      <c r="CJV63" s="4046"/>
      <c r="CJW63" s="4046"/>
      <c r="CJX63" s="4046"/>
      <c r="CJY63" s="4046"/>
      <c r="CJZ63" s="4047"/>
      <c r="CKA63" s="2961"/>
      <c r="CKB63" s="1615"/>
      <c r="CKC63" s="1611"/>
      <c r="CKD63" s="2139"/>
      <c r="CKE63" s="4045"/>
      <c r="CKF63" s="4046"/>
      <c r="CKG63" s="4046"/>
      <c r="CKH63" s="4046"/>
      <c r="CKI63" s="4046"/>
      <c r="CKJ63" s="4046"/>
      <c r="CKK63" s="4046"/>
      <c r="CKL63" s="4047"/>
      <c r="CKM63" s="2961"/>
      <c r="CKN63" s="1615"/>
      <c r="CKO63" s="1611"/>
      <c r="CKP63" s="2139"/>
      <c r="CKQ63" s="4045"/>
      <c r="CKR63" s="4046"/>
      <c r="CKS63" s="4046"/>
      <c r="CKT63" s="4046"/>
      <c r="CKU63" s="4046"/>
      <c r="CKV63" s="4046"/>
      <c r="CKW63" s="4046"/>
      <c r="CKX63" s="4047"/>
      <c r="CKY63" s="2961"/>
      <c r="CKZ63" s="1615"/>
      <c r="CLA63" s="1611"/>
      <c r="CLB63" s="2139"/>
      <c r="CLC63" s="4045"/>
      <c r="CLD63" s="4046"/>
      <c r="CLE63" s="4046"/>
      <c r="CLF63" s="4046"/>
      <c r="CLG63" s="4046"/>
      <c r="CLH63" s="4046"/>
      <c r="CLI63" s="4046"/>
      <c r="CLJ63" s="4047"/>
      <c r="CLK63" s="2961"/>
      <c r="CLL63" s="1615"/>
      <c r="CLM63" s="1611"/>
      <c r="CLN63" s="2139"/>
      <c r="CLO63" s="4045"/>
      <c r="CLP63" s="4046"/>
      <c r="CLQ63" s="4046"/>
      <c r="CLR63" s="4046"/>
      <c r="CLS63" s="4046"/>
      <c r="CLT63" s="4046"/>
      <c r="CLU63" s="4046"/>
      <c r="CLV63" s="4047"/>
      <c r="CLW63" s="2961"/>
      <c r="CLX63" s="1615"/>
      <c r="CLY63" s="1611"/>
      <c r="CLZ63" s="2139"/>
      <c r="CMA63" s="4045"/>
      <c r="CMB63" s="4046"/>
      <c r="CMC63" s="4046"/>
      <c r="CMD63" s="4046"/>
      <c r="CME63" s="4046"/>
      <c r="CMF63" s="4046"/>
      <c r="CMG63" s="4046"/>
      <c r="CMH63" s="4047"/>
      <c r="CMI63" s="2961"/>
      <c r="CMJ63" s="1615"/>
      <c r="CMK63" s="1611"/>
      <c r="CML63" s="2139"/>
      <c r="CMM63" s="4045"/>
      <c r="CMN63" s="4046"/>
      <c r="CMO63" s="4046"/>
      <c r="CMP63" s="4046"/>
      <c r="CMQ63" s="4046"/>
      <c r="CMR63" s="4046"/>
      <c r="CMS63" s="4046"/>
      <c r="CMT63" s="4047"/>
      <c r="CMU63" s="2961"/>
      <c r="CMV63" s="1615"/>
      <c r="CMW63" s="1611"/>
      <c r="CMX63" s="2139"/>
      <c r="CMY63" s="4045"/>
      <c r="CMZ63" s="4046"/>
      <c r="CNA63" s="4046"/>
      <c r="CNB63" s="4046"/>
      <c r="CNC63" s="4046"/>
      <c r="CND63" s="4046"/>
      <c r="CNE63" s="4046"/>
      <c r="CNF63" s="4047"/>
      <c r="CNG63" s="2961"/>
      <c r="CNH63" s="1615"/>
      <c r="CNI63" s="1611"/>
      <c r="CNJ63" s="2139"/>
      <c r="CNK63" s="4045"/>
      <c r="CNL63" s="4046"/>
      <c r="CNM63" s="4046"/>
      <c r="CNN63" s="4046"/>
      <c r="CNO63" s="4046"/>
      <c r="CNP63" s="4046"/>
      <c r="CNQ63" s="4046"/>
      <c r="CNR63" s="4047"/>
      <c r="CNS63" s="2961"/>
      <c r="CNT63" s="1615"/>
      <c r="CNU63" s="1611"/>
      <c r="CNV63" s="2139"/>
      <c r="CNW63" s="4045"/>
      <c r="CNX63" s="4046"/>
      <c r="CNY63" s="4046"/>
      <c r="CNZ63" s="4046"/>
      <c r="COA63" s="4046"/>
      <c r="COB63" s="4046"/>
      <c r="COC63" s="4046"/>
      <c r="COD63" s="4047"/>
      <c r="COE63" s="2961"/>
      <c r="COF63" s="1615"/>
      <c r="COG63" s="1611"/>
      <c r="COH63" s="2139"/>
      <c r="COI63" s="4045"/>
      <c r="COJ63" s="4046"/>
      <c r="COK63" s="4046"/>
      <c r="COL63" s="4046"/>
      <c r="COM63" s="4046"/>
      <c r="CON63" s="4046"/>
      <c r="COO63" s="4046"/>
      <c r="COP63" s="4047"/>
      <c r="COQ63" s="2961"/>
      <c r="COR63" s="1615"/>
      <c r="COS63" s="1611"/>
      <c r="COT63" s="2139"/>
      <c r="COU63" s="4045"/>
      <c r="COV63" s="4046"/>
      <c r="COW63" s="4046"/>
      <c r="COX63" s="4046"/>
      <c r="COY63" s="4046"/>
      <c r="COZ63" s="4046"/>
      <c r="CPA63" s="4046"/>
      <c r="CPB63" s="4047"/>
      <c r="CPC63" s="2961"/>
      <c r="CPD63" s="1615"/>
      <c r="CPE63" s="1611"/>
      <c r="CPF63" s="2139"/>
      <c r="CPG63" s="4045"/>
      <c r="CPH63" s="4046"/>
      <c r="CPI63" s="4046"/>
      <c r="CPJ63" s="4046"/>
      <c r="CPK63" s="4046"/>
      <c r="CPL63" s="4046"/>
      <c r="CPM63" s="4046"/>
      <c r="CPN63" s="4047"/>
      <c r="CPO63" s="2961"/>
      <c r="CPP63" s="1615"/>
      <c r="CPQ63" s="1611"/>
      <c r="CPR63" s="2139"/>
      <c r="CPS63" s="4045"/>
      <c r="CPT63" s="4046"/>
      <c r="CPU63" s="4046"/>
      <c r="CPV63" s="4046"/>
      <c r="CPW63" s="4046"/>
      <c r="CPX63" s="4046"/>
      <c r="CPY63" s="4046"/>
      <c r="CPZ63" s="4047"/>
      <c r="CQA63" s="2961"/>
      <c r="CQB63" s="1615"/>
      <c r="CQC63" s="1611"/>
      <c r="CQD63" s="2139"/>
      <c r="CQE63" s="4045"/>
      <c r="CQF63" s="4046"/>
      <c r="CQG63" s="4046"/>
      <c r="CQH63" s="4046"/>
      <c r="CQI63" s="4046"/>
      <c r="CQJ63" s="4046"/>
      <c r="CQK63" s="4046"/>
      <c r="CQL63" s="4047"/>
      <c r="CQM63" s="2961"/>
      <c r="CQN63" s="1615"/>
      <c r="CQO63" s="1611"/>
      <c r="CQP63" s="2139"/>
      <c r="CQQ63" s="4045"/>
      <c r="CQR63" s="4046"/>
      <c r="CQS63" s="4046"/>
      <c r="CQT63" s="4046"/>
      <c r="CQU63" s="4046"/>
      <c r="CQV63" s="4046"/>
      <c r="CQW63" s="4046"/>
      <c r="CQX63" s="4047"/>
      <c r="CQY63" s="2961"/>
      <c r="CQZ63" s="1615"/>
      <c r="CRA63" s="1611"/>
      <c r="CRB63" s="2139"/>
      <c r="CRC63" s="4045"/>
      <c r="CRD63" s="4046"/>
      <c r="CRE63" s="4046"/>
      <c r="CRF63" s="4046"/>
      <c r="CRG63" s="4046"/>
      <c r="CRH63" s="4046"/>
      <c r="CRI63" s="4046"/>
      <c r="CRJ63" s="4047"/>
      <c r="CRK63" s="2961"/>
      <c r="CRL63" s="1615"/>
      <c r="CRM63" s="1611"/>
      <c r="CRN63" s="2139"/>
      <c r="CRO63" s="4045"/>
      <c r="CRP63" s="4046"/>
      <c r="CRQ63" s="4046"/>
      <c r="CRR63" s="4046"/>
      <c r="CRS63" s="4046"/>
      <c r="CRT63" s="4046"/>
      <c r="CRU63" s="4046"/>
      <c r="CRV63" s="4047"/>
      <c r="CRW63" s="2961"/>
      <c r="CRX63" s="1615"/>
      <c r="CRY63" s="1611"/>
      <c r="CRZ63" s="2139"/>
      <c r="CSA63" s="4045"/>
      <c r="CSB63" s="4046"/>
      <c r="CSC63" s="4046"/>
      <c r="CSD63" s="4046"/>
      <c r="CSE63" s="4046"/>
      <c r="CSF63" s="4046"/>
      <c r="CSG63" s="4046"/>
      <c r="CSH63" s="4047"/>
      <c r="CSI63" s="2961"/>
      <c r="CSJ63" s="1615"/>
      <c r="CSK63" s="1611"/>
      <c r="CSL63" s="2139"/>
      <c r="CSM63" s="4045"/>
      <c r="CSN63" s="4046"/>
      <c r="CSO63" s="4046"/>
      <c r="CSP63" s="4046"/>
      <c r="CSQ63" s="4046"/>
      <c r="CSR63" s="4046"/>
      <c r="CSS63" s="4046"/>
      <c r="CST63" s="4047"/>
      <c r="CSU63" s="2961"/>
      <c r="CSV63" s="1615"/>
      <c r="CSW63" s="1611"/>
      <c r="CSX63" s="2139"/>
      <c r="CSY63" s="4045"/>
      <c r="CSZ63" s="4046"/>
      <c r="CTA63" s="4046"/>
      <c r="CTB63" s="4046"/>
      <c r="CTC63" s="4046"/>
      <c r="CTD63" s="4046"/>
      <c r="CTE63" s="4046"/>
      <c r="CTF63" s="4047"/>
      <c r="CTG63" s="2961"/>
      <c r="CTH63" s="1615"/>
      <c r="CTI63" s="1611"/>
      <c r="CTJ63" s="2139"/>
      <c r="CTK63" s="4045"/>
      <c r="CTL63" s="4046"/>
      <c r="CTM63" s="4046"/>
      <c r="CTN63" s="4046"/>
      <c r="CTO63" s="4046"/>
      <c r="CTP63" s="4046"/>
      <c r="CTQ63" s="4046"/>
      <c r="CTR63" s="4047"/>
      <c r="CTS63" s="2961"/>
      <c r="CTT63" s="1615"/>
      <c r="CTU63" s="1611"/>
      <c r="CTV63" s="2139"/>
      <c r="CTW63" s="4045"/>
      <c r="CTX63" s="4046"/>
      <c r="CTY63" s="4046"/>
      <c r="CTZ63" s="4046"/>
      <c r="CUA63" s="4046"/>
      <c r="CUB63" s="4046"/>
      <c r="CUC63" s="4046"/>
      <c r="CUD63" s="4047"/>
      <c r="CUE63" s="2961"/>
      <c r="CUF63" s="1615"/>
      <c r="CUG63" s="1611"/>
      <c r="CUH63" s="2139"/>
      <c r="CUI63" s="4045"/>
      <c r="CUJ63" s="4046"/>
      <c r="CUK63" s="4046"/>
      <c r="CUL63" s="4046"/>
      <c r="CUM63" s="4046"/>
      <c r="CUN63" s="4046"/>
      <c r="CUO63" s="4046"/>
      <c r="CUP63" s="4047"/>
      <c r="CUQ63" s="2961"/>
      <c r="CUR63" s="1615"/>
      <c r="CUS63" s="1611"/>
      <c r="CUT63" s="2139"/>
      <c r="CUU63" s="4045"/>
      <c r="CUV63" s="4046"/>
      <c r="CUW63" s="4046"/>
      <c r="CUX63" s="4046"/>
      <c r="CUY63" s="4046"/>
      <c r="CUZ63" s="4046"/>
      <c r="CVA63" s="4046"/>
      <c r="CVB63" s="4047"/>
      <c r="CVC63" s="2961"/>
      <c r="CVD63" s="1615"/>
      <c r="CVE63" s="1611"/>
      <c r="CVF63" s="2139"/>
      <c r="CVG63" s="4045"/>
      <c r="CVH63" s="4046"/>
      <c r="CVI63" s="4046"/>
      <c r="CVJ63" s="4046"/>
      <c r="CVK63" s="4046"/>
      <c r="CVL63" s="4046"/>
      <c r="CVM63" s="4046"/>
      <c r="CVN63" s="4047"/>
      <c r="CVO63" s="2961"/>
      <c r="CVP63" s="1615"/>
      <c r="CVQ63" s="1611"/>
      <c r="CVR63" s="2139"/>
      <c r="CVS63" s="4045"/>
      <c r="CVT63" s="4046"/>
      <c r="CVU63" s="4046"/>
      <c r="CVV63" s="4046"/>
      <c r="CVW63" s="4046"/>
      <c r="CVX63" s="4046"/>
      <c r="CVY63" s="4046"/>
      <c r="CVZ63" s="4047"/>
      <c r="CWA63" s="2961"/>
      <c r="CWB63" s="1615"/>
      <c r="CWC63" s="1611"/>
      <c r="CWD63" s="2139"/>
      <c r="CWE63" s="4045"/>
      <c r="CWF63" s="4046"/>
      <c r="CWG63" s="4046"/>
      <c r="CWH63" s="4046"/>
      <c r="CWI63" s="4046"/>
      <c r="CWJ63" s="4046"/>
      <c r="CWK63" s="4046"/>
      <c r="CWL63" s="4047"/>
      <c r="CWM63" s="2961"/>
      <c r="CWN63" s="1615"/>
      <c r="CWO63" s="1611"/>
      <c r="CWP63" s="2139"/>
      <c r="CWQ63" s="4045"/>
      <c r="CWR63" s="4046"/>
      <c r="CWS63" s="4046"/>
      <c r="CWT63" s="4046"/>
      <c r="CWU63" s="4046"/>
      <c r="CWV63" s="4046"/>
      <c r="CWW63" s="4046"/>
      <c r="CWX63" s="4047"/>
      <c r="CWY63" s="2961"/>
      <c r="CWZ63" s="1615"/>
      <c r="CXA63" s="1611"/>
      <c r="CXB63" s="2139"/>
      <c r="CXC63" s="4045"/>
      <c r="CXD63" s="4046"/>
      <c r="CXE63" s="4046"/>
      <c r="CXF63" s="4046"/>
      <c r="CXG63" s="4046"/>
      <c r="CXH63" s="4046"/>
      <c r="CXI63" s="4046"/>
      <c r="CXJ63" s="4047"/>
      <c r="CXK63" s="2961"/>
      <c r="CXL63" s="1615"/>
      <c r="CXM63" s="1611"/>
      <c r="CXN63" s="2139"/>
      <c r="CXO63" s="4045"/>
      <c r="CXP63" s="4046"/>
      <c r="CXQ63" s="4046"/>
      <c r="CXR63" s="4046"/>
      <c r="CXS63" s="4046"/>
      <c r="CXT63" s="4046"/>
      <c r="CXU63" s="4046"/>
      <c r="CXV63" s="4047"/>
      <c r="CXW63" s="2961"/>
      <c r="CXX63" s="1615"/>
      <c r="CXY63" s="1611"/>
      <c r="CXZ63" s="2139"/>
      <c r="CYA63" s="4045"/>
      <c r="CYB63" s="4046"/>
      <c r="CYC63" s="4046"/>
      <c r="CYD63" s="4046"/>
      <c r="CYE63" s="4046"/>
      <c r="CYF63" s="4046"/>
      <c r="CYG63" s="4046"/>
      <c r="CYH63" s="4047"/>
      <c r="CYI63" s="2961"/>
      <c r="CYJ63" s="1615"/>
      <c r="CYK63" s="1611"/>
      <c r="CYL63" s="2139"/>
      <c r="CYM63" s="4045"/>
      <c r="CYN63" s="4046"/>
      <c r="CYO63" s="4046"/>
      <c r="CYP63" s="4046"/>
      <c r="CYQ63" s="4046"/>
      <c r="CYR63" s="4046"/>
      <c r="CYS63" s="4046"/>
      <c r="CYT63" s="4047"/>
      <c r="CYU63" s="2961"/>
      <c r="CYV63" s="1615"/>
      <c r="CYW63" s="1611"/>
      <c r="CYX63" s="2139"/>
      <c r="CYY63" s="4045"/>
      <c r="CYZ63" s="4046"/>
      <c r="CZA63" s="4046"/>
      <c r="CZB63" s="4046"/>
      <c r="CZC63" s="4046"/>
      <c r="CZD63" s="4046"/>
      <c r="CZE63" s="4046"/>
      <c r="CZF63" s="4047"/>
      <c r="CZG63" s="2961"/>
      <c r="CZH63" s="1615"/>
      <c r="CZI63" s="1611"/>
      <c r="CZJ63" s="2139"/>
      <c r="CZK63" s="4045"/>
      <c r="CZL63" s="4046"/>
      <c r="CZM63" s="4046"/>
      <c r="CZN63" s="4046"/>
      <c r="CZO63" s="4046"/>
      <c r="CZP63" s="4046"/>
      <c r="CZQ63" s="4046"/>
      <c r="CZR63" s="4047"/>
      <c r="CZS63" s="2961"/>
      <c r="CZT63" s="1615"/>
      <c r="CZU63" s="1611"/>
      <c r="CZV63" s="2139"/>
      <c r="CZW63" s="4045"/>
      <c r="CZX63" s="4046"/>
      <c r="CZY63" s="4046"/>
      <c r="CZZ63" s="4046"/>
      <c r="DAA63" s="4046"/>
      <c r="DAB63" s="4046"/>
      <c r="DAC63" s="4046"/>
      <c r="DAD63" s="4047"/>
      <c r="DAE63" s="2961"/>
      <c r="DAF63" s="1615"/>
      <c r="DAG63" s="1611"/>
      <c r="DAH63" s="2139"/>
      <c r="DAI63" s="4045"/>
      <c r="DAJ63" s="4046"/>
      <c r="DAK63" s="4046"/>
      <c r="DAL63" s="4046"/>
      <c r="DAM63" s="4046"/>
      <c r="DAN63" s="4046"/>
      <c r="DAO63" s="4046"/>
      <c r="DAP63" s="4047"/>
      <c r="DAQ63" s="2961"/>
      <c r="DAR63" s="1615"/>
      <c r="DAS63" s="1611"/>
      <c r="DAT63" s="2139"/>
      <c r="DAU63" s="4045"/>
      <c r="DAV63" s="4046"/>
      <c r="DAW63" s="4046"/>
      <c r="DAX63" s="4046"/>
      <c r="DAY63" s="4046"/>
      <c r="DAZ63" s="4046"/>
      <c r="DBA63" s="4046"/>
      <c r="DBB63" s="4047"/>
      <c r="DBC63" s="2961"/>
      <c r="DBD63" s="1615"/>
      <c r="DBE63" s="1611"/>
      <c r="DBF63" s="2139"/>
      <c r="DBG63" s="4045"/>
      <c r="DBH63" s="4046"/>
      <c r="DBI63" s="4046"/>
      <c r="DBJ63" s="4046"/>
      <c r="DBK63" s="4046"/>
      <c r="DBL63" s="4046"/>
      <c r="DBM63" s="4046"/>
      <c r="DBN63" s="4047"/>
      <c r="DBO63" s="2961"/>
      <c r="DBP63" s="1615"/>
      <c r="DBQ63" s="1611"/>
      <c r="DBR63" s="2139"/>
      <c r="DBS63" s="4045"/>
      <c r="DBT63" s="4046"/>
      <c r="DBU63" s="4046"/>
      <c r="DBV63" s="4046"/>
      <c r="DBW63" s="4046"/>
      <c r="DBX63" s="4046"/>
      <c r="DBY63" s="4046"/>
      <c r="DBZ63" s="4047"/>
      <c r="DCA63" s="2961"/>
      <c r="DCB63" s="1615"/>
      <c r="DCC63" s="1611"/>
      <c r="DCD63" s="2139"/>
      <c r="DCE63" s="4045"/>
      <c r="DCF63" s="4046"/>
      <c r="DCG63" s="4046"/>
      <c r="DCH63" s="4046"/>
      <c r="DCI63" s="4046"/>
      <c r="DCJ63" s="4046"/>
      <c r="DCK63" s="4046"/>
      <c r="DCL63" s="4047"/>
      <c r="DCM63" s="2961"/>
      <c r="DCN63" s="1615"/>
      <c r="DCO63" s="1611"/>
      <c r="DCP63" s="2139"/>
      <c r="DCQ63" s="4045"/>
      <c r="DCR63" s="4046"/>
      <c r="DCS63" s="4046"/>
      <c r="DCT63" s="4046"/>
      <c r="DCU63" s="4046"/>
      <c r="DCV63" s="4046"/>
      <c r="DCW63" s="4046"/>
      <c r="DCX63" s="4047"/>
      <c r="DCY63" s="2961"/>
      <c r="DCZ63" s="1615"/>
      <c r="DDA63" s="1611"/>
      <c r="DDB63" s="2139"/>
      <c r="DDC63" s="4045"/>
      <c r="DDD63" s="4046"/>
      <c r="DDE63" s="4046"/>
      <c r="DDF63" s="4046"/>
      <c r="DDG63" s="4046"/>
      <c r="DDH63" s="4046"/>
      <c r="DDI63" s="4046"/>
      <c r="DDJ63" s="4047"/>
      <c r="DDK63" s="2961"/>
      <c r="DDL63" s="1615"/>
      <c r="DDM63" s="1611"/>
      <c r="DDN63" s="2139"/>
      <c r="DDO63" s="4045"/>
      <c r="DDP63" s="4046"/>
      <c r="DDQ63" s="4046"/>
      <c r="DDR63" s="4046"/>
      <c r="DDS63" s="4046"/>
      <c r="DDT63" s="4046"/>
      <c r="DDU63" s="4046"/>
      <c r="DDV63" s="4047"/>
      <c r="DDW63" s="2961"/>
      <c r="DDX63" s="1615"/>
      <c r="DDY63" s="1611"/>
      <c r="DDZ63" s="2139"/>
      <c r="DEA63" s="4045"/>
      <c r="DEB63" s="4046"/>
      <c r="DEC63" s="4046"/>
      <c r="DED63" s="4046"/>
      <c r="DEE63" s="4046"/>
      <c r="DEF63" s="4046"/>
      <c r="DEG63" s="4046"/>
      <c r="DEH63" s="4047"/>
      <c r="DEI63" s="2961"/>
      <c r="DEJ63" s="1615"/>
      <c r="DEK63" s="1611"/>
      <c r="DEL63" s="2139"/>
      <c r="DEM63" s="4045"/>
      <c r="DEN63" s="4046"/>
      <c r="DEO63" s="4046"/>
      <c r="DEP63" s="4046"/>
      <c r="DEQ63" s="4046"/>
      <c r="DER63" s="4046"/>
      <c r="DES63" s="4046"/>
      <c r="DET63" s="4047"/>
      <c r="DEU63" s="2961"/>
      <c r="DEV63" s="1615"/>
      <c r="DEW63" s="1611"/>
      <c r="DEX63" s="2139"/>
      <c r="DEY63" s="4045"/>
      <c r="DEZ63" s="4046"/>
      <c r="DFA63" s="4046"/>
      <c r="DFB63" s="4046"/>
      <c r="DFC63" s="4046"/>
      <c r="DFD63" s="4046"/>
      <c r="DFE63" s="4046"/>
      <c r="DFF63" s="4047"/>
      <c r="DFG63" s="2961"/>
      <c r="DFH63" s="1615"/>
      <c r="DFI63" s="1611"/>
      <c r="DFJ63" s="2139"/>
      <c r="DFK63" s="4045"/>
      <c r="DFL63" s="4046"/>
      <c r="DFM63" s="4046"/>
      <c r="DFN63" s="4046"/>
      <c r="DFO63" s="4046"/>
      <c r="DFP63" s="4046"/>
      <c r="DFQ63" s="4046"/>
      <c r="DFR63" s="4047"/>
      <c r="DFS63" s="2961"/>
      <c r="DFT63" s="1615"/>
      <c r="DFU63" s="1611"/>
      <c r="DFV63" s="2139"/>
      <c r="DFW63" s="4045"/>
      <c r="DFX63" s="4046"/>
      <c r="DFY63" s="4046"/>
      <c r="DFZ63" s="4046"/>
      <c r="DGA63" s="4046"/>
      <c r="DGB63" s="4046"/>
      <c r="DGC63" s="4046"/>
      <c r="DGD63" s="4047"/>
      <c r="DGE63" s="2961"/>
      <c r="DGF63" s="1615"/>
      <c r="DGG63" s="1611"/>
      <c r="DGH63" s="2139"/>
      <c r="DGI63" s="4045"/>
      <c r="DGJ63" s="4046"/>
      <c r="DGK63" s="4046"/>
      <c r="DGL63" s="4046"/>
      <c r="DGM63" s="4046"/>
      <c r="DGN63" s="4046"/>
      <c r="DGO63" s="4046"/>
      <c r="DGP63" s="4047"/>
      <c r="DGQ63" s="2961"/>
      <c r="DGR63" s="1615"/>
      <c r="DGS63" s="1611"/>
      <c r="DGT63" s="2139"/>
      <c r="DGU63" s="4045"/>
      <c r="DGV63" s="4046"/>
      <c r="DGW63" s="4046"/>
      <c r="DGX63" s="4046"/>
      <c r="DGY63" s="4046"/>
      <c r="DGZ63" s="4046"/>
      <c r="DHA63" s="4046"/>
      <c r="DHB63" s="4047"/>
      <c r="DHC63" s="2961"/>
      <c r="DHD63" s="1615"/>
      <c r="DHE63" s="1611"/>
      <c r="DHF63" s="2139"/>
      <c r="DHG63" s="4045"/>
      <c r="DHH63" s="4046"/>
      <c r="DHI63" s="4046"/>
      <c r="DHJ63" s="4046"/>
      <c r="DHK63" s="4046"/>
      <c r="DHL63" s="4046"/>
      <c r="DHM63" s="4046"/>
      <c r="DHN63" s="4047"/>
      <c r="DHO63" s="2961"/>
      <c r="DHP63" s="1615"/>
      <c r="DHQ63" s="1611"/>
      <c r="DHR63" s="2139"/>
      <c r="DHS63" s="4045"/>
      <c r="DHT63" s="4046"/>
      <c r="DHU63" s="4046"/>
      <c r="DHV63" s="4046"/>
      <c r="DHW63" s="4046"/>
      <c r="DHX63" s="4046"/>
      <c r="DHY63" s="4046"/>
      <c r="DHZ63" s="4047"/>
      <c r="DIA63" s="2961"/>
      <c r="DIB63" s="1615"/>
      <c r="DIC63" s="1611"/>
      <c r="DID63" s="2139"/>
      <c r="DIE63" s="4045"/>
      <c r="DIF63" s="4046"/>
      <c r="DIG63" s="4046"/>
      <c r="DIH63" s="4046"/>
      <c r="DII63" s="4046"/>
      <c r="DIJ63" s="4046"/>
      <c r="DIK63" s="4046"/>
      <c r="DIL63" s="4047"/>
      <c r="DIM63" s="2961"/>
      <c r="DIN63" s="1615"/>
      <c r="DIO63" s="1611"/>
      <c r="DIP63" s="2139"/>
      <c r="DIQ63" s="4045"/>
      <c r="DIR63" s="4046"/>
      <c r="DIS63" s="4046"/>
      <c r="DIT63" s="4046"/>
      <c r="DIU63" s="4046"/>
      <c r="DIV63" s="4046"/>
      <c r="DIW63" s="4046"/>
      <c r="DIX63" s="4047"/>
      <c r="DIY63" s="2961"/>
      <c r="DIZ63" s="1615"/>
      <c r="DJA63" s="1611"/>
      <c r="DJB63" s="2139"/>
      <c r="DJC63" s="4045"/>
      <c r="DJD63" s="4046"/>
      <c r="DJE63" s="4046"/>
      <c r="DJF63" s="4046"/>
      <c r="DJG63" s="4046"/>
      <c r="DJH63" s="4046"/>
      <c r="DJI63" s="4046"/>
      <c r="DJJ63" s="4047"/>
      <c r="DJK63" s="2961"/>
      <c r="DJL63" s="1615"/>
      <c r="DJM63" s="1611"/>
      <c r="DJN63" s="2139"/>
      <c r="DJO63" s="4045"/>
      <c r="DJP63" s="4046"/>
      <c r="DJQ63" s="4046"/>
      <c r="DJR63" s="4046"/>
      <c r="DJS63" s="4046"/>
      <c r="DJT63" s="4046"/>
      <c r="DJU63" s="4046"/>
      <c r="DJV63" s="4047"/>
      <c r="DJW63" s="2961"/>
      <c r="DJX63" s="1615"/>
      <c r="DJY63" s="1611"/>
      <c r="DJZ63" s="2139"/>
      <c r="DKA63" s="4045"/>
      <c r="DKB63" s="4046"/>
      <c r="DKC63" s="4046"/>
      <c r="DKD63" s="4046"/>
      <c r="DKE63" s="4046"/>
      <c r="DKF63" s="4046"/>
      <c r="DKG63" s="4046"/>
      <c r="DKH63" s="4047"/>
      <c r="DKI63" s="2961"/>
      <c r="DKJ63" s="1615"/>
      <c r="DKK63" s="1611"/>
      <c r="DKL63" s="2139"/>
      <c r="DKM63" s="4045"/>
      <c r="DKN63" s="4046"/>
      <c r="DKO63" s="4046"/>
      <c r="DKP63" s="4046"/>
      <c r="DKQ63" s="4046"/>
      <c r="DKR63" s="4046"/>
      <c r="DKS63" s="4046"/>
      <c r="DKT63" s="4047"/>
      <c r="DKU63" s="2961"/>
      <c r="DKV63" s="1615"/>
      <c r="DKW63" s="1611"/>
      <c r="DKX63" s="2139"/>
      <c r="DKY63" s="4045"/>
      <c r="DKZ63" s="4046"/>
      <c r="DLA63" s="4046"/>
      <c r="DLB63" s="4046"/>
      <c r="DLC63" s="4046"/>
      <c r="DLD63" s="4046"/>
      <c r="DLE63" s="4046"/>
      <c r="DLF63" s="4047"/>
      <c r="DLG63" s="2961"/>
      <c r="DLH63" s="1615"/>
      <c r="DLI63" s="1611"/>
      <c r="DLJ63" s="2139"/>
      <c r="DLK63" s="4045"/>
      <c r="DLL63" s="4046"/>
      <c r="DLM63" s="4046"/>
      <c r="DLN63" s="4046"/>
      <c r="DLO63" s="4046"/>
      <c r="DLP63" s="4046"/>
      <c r="DLQ63" s="4046"/>
      <c r="DLR63" s="4047"/>
      <c r="DLS63" s="2961"/>
      <c r="DLT63" s="1615"/>
      <c r="DLU63" s="1611"/>
      <c r="DLV63" s="2139"/>
      <c r="DLW63" s="4045"/>
      <c r="DLX63" s="4046"/>
      <c r="DLY63" s="4046"/>
      <c r="DLZ63" s="4046"/>
      <c r="DMA63" s="4046"/>
      <c r="DMB63" s="4046"/>
      <c r="DMC63" s="4046"/>
      <c r="DMD63" s="4047"/>
      <c r="DME63" s="2961"/>
      <c r="DMF63" s="1615"/>
      <c r="DMG63" s="1611"/>
      <c r="DMH63" s="2139"/>
      <c r="DMI63" s="4045"/>
      <c r="DMJ63" s="4046"/>
      <c r="DMK63" s="4046"/>
      <c r="DML63" s="4046"/>
      <c r="DMM63" s="4046"/>
      <c r="DMN63" s="4046"/>
      <c r="DMO63" s="4046"/>
      <c r="DMP63" s="4047"/>
      <c r="DMQ63" s="2961"/>
      <c r="DMR63" s="1615"/>
      <c r="DMS63" s="1611"/>
      <c r="DMT63" s="2139"/>
      <c r="DMU63" s="4045"/>
      <c r="DMV63" s="4046"/>
      <c r="DMW63" s="4046"/>
      <c r="DMX63" s="4046"/>
      <c r="DMY63" s="4046"/>
      <c r="DMZ63" s="4046"/>
      <c r="DNA63" s="4046"/>
      <c r="DNB63" s="4047"/>
      <c r="DNC63" s="2961"/>
      <c r="DND63" s="1615"/>
      <c r="DNE63" s="1611"/>
      <c r="DNF63" s="2139"/>
      <c r="DNG63" s="4045"/>
      <c r="DNH63" s="4046"/>
      <c r="DNI63" s="4046"/>
      <c r="DNJ63" s="4046"/>
      <c r="DNK63" s="4046"/>
      <c r="DNL63" s="4046"/>
      <c r="DNM63" s="4046"/>
      <c r="DNN63" s="4047"/>
      <c r="DNO63" s="2961"/>
      <c r="DNP63" s="1615"/>
      <c r="DNQ63" s="1611"/>
      <c r="DNR63" s="2139"/>
      <c r="DNS63" s="4045"/>
      <c r="DNT63" s="4046"/>
      <c r="DNU63" s="4046"/>
      <c r="DNV63" s="4046"/>
      <c r="DNW63" s="4046"/>
      <c r="DNX63" s="4046"/>
      <c r="DNY63" s="4046"/>
      <c r="DNZ63" s="4047"/>
      <c r="DOA63" s="2961"/>
      <c r="DOB63" s="1615"/>
      <c r="DOC63" s="1611"/>
      <c r="DOD63" s="2139"/>
      <c r="DOE63" s="4045"/>
      <c r="DOF63" s="4046"/>
      <c r="DOG63" s="4046"/>
      <c r="DOH63" s="4046"/>
      <c r="DOI63" s="4046"/>
      <c r="DOJ63" s="4046"/>
      <c r="DOK63" s="4046"/>
      <c r="DOL63" s="4047"/>
      <c r="DOM63" s="2961"/>
      <c r="DON63" s="1615"/>
      <c r="DOO63" s="1611"/>
      <c r="DOP63" s="2139"/>
      <c r="DOQ63" s="4045"/>
      <c r="DOR63" s="4046"/>
      <c r="DOS63" s="4046"/>
      <c r="DOT63" s="4046"/>
      <c r="DOU63" s="4046"/>
      <c r="DOV63" s="4046"/>
      <c r="DOW63" s="4046"/>
      <c r="DOX63" s="4047"/>
      <c r="DOY63" s="2961"/>
      <c r="DOZ63" s="1615"/>
      <c r="DPA63" s="1611"/>
      <c r="DPB63" s="2139"/>
      <c r="DPC63" s="4045"/>
      <c r="DPD63" s="4046"/>
      <c r="DPE63" s="4046"/>
      <c r="DPF63" s="4046"/>
      <c r="DPG63" s="4046"/>
      <c r="DPH63" s="4046"/>
      <c r="DPI63" s="4046"/>
      <c r="DPJ63" s="4047"/>
      <c r="DPK63" s="2961"/>
      <c r="DPL63" s="1615"/>
      <c r="DPM63" s="1611"/>
      <c r="DPN63" s="2139"/>
      <c r="DPO63" s="4045"/>
      <c r="DPP63" s="4046"/>
      <c r="DPQ63" s="4046"/>
      <c r="DPR63" s="4046"/>
      <c r="DPS63" s="4046"/>
      <c r="DPT63" s="4046"/>
      <c r="DPU63" s="4046"/>
      <c r="DPV63" s="4047"/>
      <c r="DPW63" s="2961"/>
      <c r="DPX63" s="1615"/>
      <c r="DPY63" s="1611"/>
      <c r="DPZ63" s="2139"/>
      <c r="DQA63" s="4045"/>
      <c r="DQB63" s="4046"/>
      <c r="DQC63" s="4046"/>
      <c r="DQD63" s="4046"/>
      <c r="DQE63" s="4046"/>
      <c r="DQF63" s="4046"/>
      <c r="DQG63" s="4046"/>
      <c r="DQH63" s="4047"/>
      <c r="DQI63" s="2961"/>
      <c r="DQJ63" s="1615"/>
      <c r="DQK63" s="1611"/>
      <c r="DQL63" s="2139"/>
      <c r="DQM63" s="4045"/>
      <c r="DQN63" s="4046"/>
      <c r="DQO63" s="4046"/>
      <c r="DQP63" s="4046"/>
      <c r="DQQ63" s="4046"/>
      <c r="DQR63" s="4046"/>
      <c r="DQS63" s="4046"/>
      <c r="DQT63" s="4047"/>
      <c r="DQU63" s="2961"/>
      <c r="DQV63" s="1615"/>
      <c r="DQW63" s="1611"/>
      <c r="DQX63" s="2139"/>
      <c r="DQY63" s="4045"/>
      <c r="DQZ63" s="4046"/>
      <c r="DRA63" s="4046"/>
      <c r="DRB63" s="4046"/>
      <c r="DRC63" s="4046"/>
      <c r="DRD63" s="4046"/>
      <c r="DRE63" s="4046"/>
      <c r="DRF63" s="4047"/>
      <c r="DRG63" s="2961"/>
      <c r="DRH63" s="1615"/>
      <c r="DRI63" s="1611"/>
      <c r="DRJ63" s="2139"/>
      <c r="DRK63" s="4045"/>
      <c r="DRL63" s="4046"/>
      <c r="DRM63" s="4046"/>
      <c r="DRN63" s="4046"/>
      <c r="DRO63" s="4046"/>
      <c r="DRP63" s="4046"/>
      <c r="DRQ63" s="4046"/>
      <c r="DRR63" s="4047"/>
      <c r="DRS63" s="2961"/>
      <c r="DRT63" s="1615"/>
      <c r="DRU63" s="1611"/>
      <c r="DRV63" s="2139"/>
      <c r="DRW63" s="4045"/>
      <c r="DRX63" s="4046"/>
      <c r="DRY63" s="4046"/>
      <c r="DRZ63" s="4046"/>
      <c r="DSA63" s="4046"/>
      <c r="DSB63" s="4046"/>
      <c r="DSC63" s="4046"/>
      <c r="DSD63" s="4047"/>
      <c r="DSE63" s="2961"/>
      <c r="DSF63" s="1615"/>
      <c r="DSG63" s="1611"/>
      <c r="DSH63" s="2139"/>
      <c r="DSI63" s="4045"/>
      <c r="DSJ63" s="4046"/>
      <c r="DSK63" s="4046"/>
      <c r="DSL63" s="4046"/>
      <c r="DSM63" s="4046"/>
      <c r="DSN63" s="4046"/>
      <c r="DSO63" s="4046"/>
      <c r="DSP63" s="4047"/>
      <c r="DSQ63" s="2961"/>
      <c r="DSR63" s="1615"/>
      <c r="DSS63" s="1611"/>
      <c r="DST63" s="2139"/>
      <c r="DSU63" s="4045"/>
      <c r="DSV63" s="4046"/>
      <c r="DSW63" s="4046"/>
      <c r="DSX63" s="4046"/>
      <c r="DSY63" s="4046"/>
      <c r="DSZ63" s="4046"/>
      <c r="DTA63" s="4046"/>
      <c r="DTB63" s="4047"/>
      <c r="DTC63" s="2961"/>
      <c r="DTD63" s="1615"/>
      <c r="DTE63" s="1611"/>
      <c r="DTF63" s="2139"/>
      <c r="DTG63" s="4045"/>
      <c r="DTH63" s="4046"/>
      <c r="DTI63" s="4046"/>
      <c r="DTJ63" s="4046"/>
      <c r="DTK63" s="4046"/>
      <c r="DTL63" s="4046"/>
      <c r="DTM63" s="4046"/>
      <c r="DTN63" s="4047"/>
      <c r="DTO63" s="2961"/>
      <c r="DTP63" s="1615"/>
      <c r="DTQ63" s="1611"/>
      <c r="DTR63" s="2139"/>
      <c r="DTS63" s="4045"/>
      <c r="DTT63" s="4046"/>
      <c r="DTU63" s="4046"/>
      <c r="DTV63" s="4046"/>
      <c r="DTW63" s="4046"/>
      <c r="DTX63" s="4046"/>
      <c r="DTY63" s="4046"/>
      <c r="DTZ63" s="4047"/>
      <c r="DUA63" s="2961"/>
      <c r="DUB63" s="1615"/>
      <c r="DUC63" s="1611"/>
      <c r="DUD63" s="2139"/>
      <c r="DUE63" s="4045"/>
      <c r="DUF63" s="4046"/>
      <c r="DUG63" s="4046"/>
      <c r="DUH63" s="4046"/>
      <c r="DUI63" s="4046"/>
      <c r="DUJ63" s="4046"/>
      <c r="DUK63" s="4046"/>
      <c r="DUL63" s="4047"/>
      <c r="DUM63" s="2961"/>
      <c r="DUN63" s="1615"/>
      <c r="DUO63" s="1611"/>
      <c r="DUP63" s="2139"/>
      <c r="DUQ63" s="4045"/>
      <c r="DUR63" s="4046"/>
      <c r="DUS63" s="4046"/>
      <c r="DUT63" s="4046"/>
      <c r="DUU63" s="4046"/>
      <c r="DUV63" s="4046"/>
      <c r="DUW63" s="4046"/>
      <c r="DUX63" s="4047"/>
      <c r="DUY63" s="2961"/>
      <c r="DUZ63" s="1615"/>
      <c r="DVA63" s="1611"/>
      <c r="DVB63" s="2139"/>
      <c r="DVC63" s="4045"/>
      <c r="DVD63" s="4046"/>
      <c r="DVE63" s="4046"/>
      <c r="DVF63" s="4046"/>
      <c r="DVG63" s="4046"/>
      <c r="DVH63" s="4046"/>
      <c r="DVI63" s="4046"/>
      <c r="DVJ63" s="4047"/>
      <c r="DVK63" s="2961"/>
      <c r="DVL63" s="1615"/>
      <c r="DVM63" s="1611"/>
      <c r="DVN63" s="2139"/>
      <c r="DVO63" s="4045"/>
      <c r="DVP63" s="4046"/>
      <c r="DVQ63" s="4046"/>
      <c r="DVR63" s="4046"/>
      <c r="DVS63" s="4046"/>
      <c r="DVT63" s="4046"/>
      <c r="DVU63" s="4046"/>
      <c r="DVV63" s="4047"/>
      <c r="DVW63" s="2961"/>
      <c r="DVX63" s="1615"/>
      <c r="DVY63" s="1611"/>
      <c r="DVZ63" s="2139"/>
      <c r="DWA63" s="4045"/>
      <c r="DWB63" s="4046"/>
      <c r="DWC63" s="4046"/>
      <c r="DWD63" s="4046"/>
      <c r="DWE63" s="4046"/>
      <c r="DWF63" s="4046"/>
      <c r="DWG63" s="4046"/>
      <c r="DWH63" s="4047"/>
      <c r="DWI63" s="2961"/>
      <c r="DWJ63" s="1615"/>
      <c r="DWK63" s="1611"/>
      <c r="DWL63" s="2139"/>
      <c r="DWM63" s="4045"/>
      <c r="DWN63" s="4046"/>
      <c r="DWO63" s="4046"/>
      <c r="DWP63" s="4046"/>
      <c r="DWQ63" s="4046"/>
      <c r="DWR63" s="4046"/>
      <c r="DWS63" s="4046"/>
      <c r="DWT63" s="4047"/>
      <c r="DWU63" s="2961"/>
      <c r="DWV63" s="1615"/>
      <c r="DWW63" s="1611"/>
      <c r="DWX63" s="2139"/>
      <c r="DWY63" s="4045"/>
      <c r="DWZ63" s="4046"/>
      <c r="DXA63" s="4046"/>
      <c r="DXB63" s="4046"/>
      <c r="DXC63" s="4046"/>
      <c r="DXD63" s="4046"/>
      <c r="DXE63" s="4046"/>
      <c r="DXF63" s="4047"/>
      <c r="DXG63" s="2961"/>
      <c r="DXH63" s="1615"/>
      <c r="DXI63" s="1611"/>
      <c r="DXJ63" s="2139"/>
      <c r="DXK63" s="4045"/>
      <c r="DXL63" s="4046"/>
      <c r="DXM63" s="4046"/>
      <c r="DXN63" s="4046"/>
      <c r="DXO63" s="4046"/>
      <c r="DXP63" s="4046"/>
      <c r="DXQ63" s="4046"/>
      <c r="DXR63" s="4047"/>
      <c r="DXS63" s="2961"/>
      <c r="DXT63" s="1615"/>
      <c r="DXU63" s="1611"/>
      <c r="DXV63" s="2139"/>
      <c r="DXW63" s="4045"/>
      <c r="DXX63" s="4046"/>
      <c r="DXY63" s="4046"/>
      <c r="DXZ63" s="4046"/>
      <c r="DYA63" s="4046"/>
      <c r="DYB63" s="4046"/>
      <c r="DYC63" s="4046"/>
      <c r="DYD63" s="4047"/>
      <c r="DYE63" s="2961"/>
      <c r="DYF63" s="1615"/>
      <c r="DYG63" s="1611"/>
      <c r="DYH63" s="2139"/>
      <c r="DYI63" s="4045"/>
      <c r="DYJ63" s="4046"/>
      <c r="DYK63" s="4046"/>
      <c r="DYL63" s="4046"/>
      <c r="DYM63" s="4046"/>
      <c r="DYN63" s="4046"/>
      <c r="DYO63" s="4046"/>
      <c r="DYP63" s="4047"/>
      <c r="DYQ63" s="2961"/>
      <c r="DYR63" s="1615"/>
      <c r="DYS63" s="1611"/>
      <c r="DYT63" s="2139"/>
      <c r="DYU63" s="4045"/>
      <c r="DYV63" s="4046"/>
      <c r="DYW63" s="4046"/>
      <c r="DYX63" s="4046"/>
      <c r="DYY63" s="4046"/>
      <c r="DYZ63" s="4046"/>
      <c r="DZA63" s="4046"/>
      <c r="DZB63" s="4047"/>
      <c r="DZC63" s="2961"/>
      <c r="DZD63" s="1615"/>
      <c r="DZE63" s="1611"/>
      <c r="DZF63" s="2139"/>
      <c r="DZG63" s="4045"/>
      <c r="DZH63" s="4046"/>
      <c r="DZI63" s="4046"/>
      <c r="DZJ63" s="4046"/>
      <c r="DZK63" s="4046"/>
      <c r="DZL63" s="4046"/>
      <c r="DZM63" s="4046"/>
      <c r="DZN63" s="4047"/>
      <c r="DZO63" s="2961"/>
      <c r="DZP63" s="1615"/>
      <c r="DZQ63" s="1611"/>
      <c r="DZR63" s="2139"/>
      <c r="DZS63" s="4045"/>
      <c r="DZT63" s="4046"/>
      <c r="DZU63" s="4046"/>
      <c r="DZV63" s="4046"/>
      <c r="DZW63" s="4046"/>
      <c r="DZX63" s="4046"/>
      <c r="DZY63" s="4046"/>
      <c r="DZZ63" s="4047"/>
      <c r="EAA63" s="2961"/>
      <c r="EAB63" s="1615"/>
      <c r="EAC63" s="1611"/>
      <c r="EAD63" s="2139"/>
      <c r="EAE63" s="4045"/>
      <c r="EAF63" s="4046"/>
      <c r="EAG63" s="4046"/>
      <c r="EAH63" s="4046"/>
      <c r="EAI63" s="4046"/>
      <c r="EAJ63" s="4046"/>
      <c r="EAK63" s="4046"/>
      <c r="EAL63" s="4047"/>
      <c r="EAM63" s="2961"/>
      <c r="EAN63" s="1615"/>
      <c r="EAO63" s="1611"/>
      <c r="EAP63" s="2139"/>
      <c r="EAQ63" s="4045"/>
      <c r="EAR63" s="4046"/>
      <c r="EAS63" s="4046"/>
      <c r="EAT63" s="4046"/>
      <c r="EAU63" s="4046"/>
      <c r="EAV63" s="4046"/>
      <c r="EAW63" s="4046"/>
      <c r="EAX63" s="4047"/>
      <c r="EAY63" s="2961"/>
      <c r="EAZ63" s="1615"/>
      <c r="EBA63" s="1611"/>
      <c r="EBB63" s="2139"/>
      <c r="EBC63" s="4045"/>
      <c r="EBD63" s="4046"/>
      <c r="EBE63" s="4046"/>
      <c r="EBF63" s="4046"/>
      <c r="EBG63" s="4046"/>
      <c r="EBH63" s="4046"/>
      <c r="EBI63" s="4046"/>
      <c r="EBJ63" s="4047"/>
      <c r="EBK63" s="2961"/>
      <c r="EBL63" s="1615"/>
      <c r="EBM63" s="1611"/>
      <c r="EBN63" s="2139"/>
      <c r="EBO63" s="4045"/>
      <c r="EBP63" s="4046"/>
      <c r="EBQ63" s="4046"/>
      <c r="EBR63" s="4046"/>
      <c r="EBS63" s="4046"/>
      <c r="EBT63" s="4046"/>
      <c r="EBU63" s="4046"/>
      <c r="EBV63" s="4047"/>
      <c r="EBW63" s="2961"/>
      <c r="EBX63" s="1615"/>
      <c r="EBY63" s="1611"/>
      <c r="EBZ63" s="2139"/>
      <c r="ECA63" s="4045"/>
      <c r="ECB63" s="4046"/>
      <c r="ECC63" s="4046"/>
      <c r="ECD63" s="4046"/>
      <c r="ECE63" s="4046"/>
      <c r="ECF63" s="4046"/>
      <c r="ECG63" s="4046"/>
      <c r="ECH63" s="4047"/>
      <c r="ECI63" s="2961"/>
      <c r="ECJ63" s="1615"/>
      <c r="ECK63" s="1611"/>
      <c r="ECL63" s="2139"/>
      <c r="ECM63" s="4045"/>
      <c r="ECN63" s="4046"/>
      <c r="ECO63" s="4046"/>
      <c r="ECP63" s="4046"/>
      <c r="ECQ63" s="4046"/>
      <c r="ECR63" s="4046"/>
      <c r="ECS63" s="4046"/>
      <c r="ECT63" s="4047"/>
      <c r="ECU63" s="2961"/>
      <c r="ECV63" s="1615"/>
      <c r="ECW63" s="1611"/>
      <c r="ECX63" s="2139"/>
      <c r="ECY63" s="4045"/>
      <c r="ECZ63" s="4046"/>
      <c r="EDA63" s="4046"/>
      <c r="EDB63" s="4046"/>
      <c r="EDC63" s="4046"/>
      <c r="EDD63" s="4046"/>
      <c r="EDE63" s="4046"/>
      <c r="EDF63" s="4047"/>
      <c r="EDG63" s="2961"/>
      <c r="EDH63" s="1615"/>
      <c r="EDI63" s="1611"/>
      <c r="EDJ63" s="2139"/>
      <c r="EDK63" s="4045"/>
      <c r="EDL63" s="4046"/>
      <c r="EDM63" s="4046"/>
      <c r="EDN63" s="4046"/>
      <c r="EDO63" s="4046"/>
      <c r="EDP63" s="4046"/>
      <c r="EDQ63" s="4046"/>
      <c r="EDR63" s="4047"/>
      <c r="EDS63" s="2961"/>
      <c r="EDT63" s="1615"/>
      <c r="EDU63" s="1611"/>
      <c r="EDV63" s="2139"/>
      <c r="EDW63" s="4045"/>
      <c r="EDX63" s="4046"/>
      <c r="EDY63" s="4046"/>
      <c r="EDZ63" s="4046"/>
      <c r="EEA63" s="4046"/>
      <c r="EEB63" s="4046"/>
      <c r="EEC63" s="4046"/>
      <c r="EED63" s="4047"/>
      <c r="EEE63" s="2961"/>
      <c r="EEF63" s="1615"/>
      <c r="EEG63" s="1611"/>
      <c r="EEH63" s="2139"/>
      <c r="EEI63" s="4045"/>
      <c r="EEJ63" s="4046"/>
      <c r="EEK63" s="4046"/>
      <c r="EEL63" s="4046"/>
      <c r="EEM63" s="4046"/>
      <c r="EEN63" s="4046"/>
      <c r="EEO63" s="4046"/>
      <c r="EEP63" s="4047"/>
      <c r="EEQ63" s="2961"/>
      <c r="EER63" s="1615"/>
      <c r="EES63" s="1611"/>
      <c r="EET63" s="2139"/>
      <c r="EEU63" s="4045"/>
      <c r="EEV63" s="4046"/>
      <c r="EEW63" s="4046"/>
      <c r="EEX63" s="4046"/>
      <c r="EEY63" s="4046"/>
      <c r="EEZ63" s="4046"/>
      <c r="EFA63" s="4046"/>
      <c r="EFB63" s="4047"/>
      <c r="EFC63" s="2961"/>
      <c r="EFD63" s="1615"/>
      <c r="EFE63" s="1611"/>
      <c r="EFF63" s="2139"/>
      <c r="EFG63" s="4045"/>
      <c r="EFH63" s="4046"/>
      <c r="EFI63" s="4046"/>
      <c r="EFJ63" s="4046"/>
      <c r="EFK63" s="4046"/>
      <c r="EFL63" s="4046"/>
      <c r="EFM63" s="4046"/>
      <c r="EFN63" s="4047"/>
      <c r="EFO63" s="2961"/>
      <c r="EFP63" s="1615"/>
      <c r="EFQ63" s="1611"/>
      <c r="EFR63" s="2139"/>
      <c r="EFS63" s="4045"/>
      <c r="EFT63" s="4046"/>
      <c r="EFU63" s="4046"/>
      <c r="EFV63" s="4046"/>
      <c r="EFW63" s="4046"/>
      <c r="EFX63" s="4046"/>
      <c r="EFY63" s="4046"/>
      <c r="EFZ63" s="4047"/>
      <c r="EGA63" s="2961"/>
      <c r="EGB63" s="1615"/>
      <c r="EGC63" s="1611"/>
      <c r="EGD63" s="2139"/>
      <c r="EGE63" s="4045"/>
      <c r="EGF63" s="4046"/>
      <c r="EGG63" s="4046"/>
      <c r="EGH63" s="4046"/>
      <c r="EGI63" s="4046"/>
      <c r="EGJ63" s="4046"/>
      <c r="EGK63" s="4046"/>
      <c r="EGL63" s="4047"/>
      <c r="EGM63" s="2961"/>
      <c r="EGN63" s="1615"/>
      <c r="EGO63" s="1611"/>
      <c r="EGP63" s="2139"/>
      <c r="EGQ63" s="4045"/>
      <c r="EGR63" s="4046"/>
      <c r="EGS63" s="4046"/>
      <c r="EGT63" s="4046"/>
      <c r="EGU63" s="4046"/>
      <c r="EGV63" s="4046"/>
      <c r="EGW63" s="4046"/>
      <c r="EGX63" s="4047"/>
      <c r="EGY63" s="2961"/>
      <c r="EGZ63" s="1615"/>
      <c r="EHA63" s="1611"/>
      <c r="EHB63" s="2139"/>
      <c r="EHC63" s="4045"/>
      <c r="EHD63" s="4046"/>
      <c r="EHE63" s="4046"/>
      <c r="EHF63" s="4046"/>
      <c r="EHG63" s="4046"/>
      <c r="EHH63" s="4046"/>
      <c r="EHI63" s="4046"/>
      <c r="EHJ63" s="4047"/>
      <c r="EHK63" s="2961"/>
      <c r="EHL63" s="1615"/>
      <c r="EHM63" s="1611"/>
      <c r="EHN63" s="2139"/>
      <c r="EHO63" s="4045"/>
      <c r="EHP63" s="4046"/>
      <c r="EHQ63" s="4046"/>
      <c r="EHR63" s="4046"/>
      <c r="EHS63" s="4046"/>
      <c r="EHT63" s="4046"/>
      <c r="EHU63" s="4046"/>
      <c r="EHV63" s="4047"/>
      <c r="EHW63" s="2961"/>
      <c r="EHX63" s="1615"/>
      <c r="EHY63" s="1611"/>
      <c r="EHZ63" s="2139"/>
      <c r="EIA63" s="4045"/>
      <c r="EIB63" s="4046"/>
      <c r="EIC63" s="4046"/>
      <c r="EID63" s="4046"/>
      <c r="EIE63" s="4046"/>
      <c r="EIF63" s="4046"/>
      <c r="EIG63" s="4046"/>
      <c r="EIH63" s="4047"/>
      <c r="EII63" s="2961"/>
      <c r="EIJ63" s="1615"/>
      <c r="EIK63" s="1611"/>
      <c r="EIL63" s="2139"/>
      <c r="EIM63" s="4045"/>
      <c r="EIN63" s="4046"/>
      <c r="EIO63" s="4046"/>
      <c r="EIP63" s="4046"/>
      <c r="EIQ63" s="4046"/>
      <c r="EIR63" s="4046"/>
      <c r="EIS63" s="4046"/>
      <c r="EIT63" s="4047"/>
      <c r="EIU63" s="2961"/>
      <c r="EIV63" s="1615"/>
      <c r="EIW63" s="1611"/>
      <c r="EIX63" s="2139"/>
      <c r="EIY63" s="4045"/>
      <c r="EIZ63" s="4046"/>
      <c r="EJA63" s="4046"/>
      <c r="EJB63" s="4046"/>
      <c r="EJC63" s="4046"/>
      <c r="EJD63" s="4046"/>
      <c r="EJE63" s="4046"/>
      <c r="EJF63" s="4047"/>
      <c r="EJG63" s="2961"/>
      <c r="EJH63" s="1615"/>
      <c r="EJI63" s="1611"/>
      <c r="EJJ63" s="2139"/>
      <c r="EJK63" s="4045"/>
      <c r="EJL63" s="4046"/>
      <c r="EJM63" s="4046"/>
      <c r="EJN63" s="4046"/>
      <c r="EJO63" s="4046"/>
      <c r="EJP63" s="4046"/>
      <c r="EJQ63" s="4046"/>
      <c r="EJR63" s="4047"/>
      <c r="EJS63" s="2961"/>
      <c r="EJT63" s="1615"/>
      <c r="EJU63" s="1611"/>
      <c r="EJV63" s="2139"/>
      <c r="EJW63" s="4045"/>
      <c r="EJX63" s="4046"/>
      <c r="EJY63" s="4046"/>
      <c r="EJZ63" s="4046"/>
      <c r="EKA63" s="4046"/>
      <c r="EKB63" s="4046"/>
      <c r="EKC63" s="4046"/>
      <c r="EKD63" s="4047"/>
      <c r="EKE63" s="2961"/>
      <c r="EKF63" s="1615"/>
      <c r="EKG63" s="1611"/>
      <c r="EKH63" s="2139"/>
      <c r="EKI63" s="4045"/>
      <c r="EKJ63" s="4046"/>
      <c r="EKK63" s="4046"/>
      <c r="EKL63" s="4046"/>
      <c r="EKM63" s="4046"/>
      <c r="EKN63" s="4046"/>
      <c r="EKO63" s="4046"/>
      <c r="EKP63" s="4047"/>
      <c r="EKQ63" s="2961"/>
      <c r="EKR63" s="1615"/>
      <c r="EKS63" s="1611"/>
      <c r="EKT63" s="2139"/>
      <c r="EKU63" s="4045"/>
      <c r="EKV63" s="4046"/>
      <c r="EKW63" s="4046"/>
      <c r="EKX63" s="4046"/>
      <c r="EKY63" s="4046"/>
      <c r="EKZ63" s="4046"/>
      <c r="ELA63" s="4046"/>
      <c r="ELB63" s="4047"/>
      <c r="ELC63" s="2961"/>
      <c r="ELD63" s="1615"/>
      <c r="ELE63" s="1611"/>
      <c r="ELF63" s="2139"/>
      <c r="ELG63" s="4045"/>
      <c r="ELH63" s="4046"/>
      <c r="ELI63" s="4046"/>
      <c r="ELJ63" s="4046"/>
      <c r="ELK63" s="4046"/>
      <c r="ELL63" s="4046"/>
      <c r="ELM63" s="4046"/>
      <c r="ELN63" s="4047"/>
      <c r="ELO63" s="2961"/>
      <c r="ELP63" s="1615"/>
      <c r="ELQ63" s="1611"/>
      <c r="ELR63" s="2139"/>
      <c r="ELS63" s="4045"/>
      <c r="ELT63" s="4046"/>
      <c r="ELU63" s="4046"/>
      <c r="ELV63" s="4046"/>
      <c r="ELW63" s="4046"/>
      <c r="ELX63" s="4046"/>
      <c r="ELY63" s="4046"/>
      <c r="ELZ63" s="4047"/>
      <c r="EMA63" s="2961"/>
      <c r="EMB63" s="1615"/>
      <c r="EMC63" s="1611"/>
      <c r="EMD63" s="2139"/>
      <c r="EME63" s="4045"/>
      <c r="EMF63" s="4046"/>
      <c r="EMG63" s="4046"/>
      <c r="EMH63" s="4046"/>
      <c r="EMI63" s="4046"/>
      <c r="EMJ63" s="4046"/>
      <c r="EMK63" s="4046"/>
      <c r="EML63" s="4047"/>
      <c r="EMM63" s="2961"/>
      <c r="EMN63" s="1615"/>
      <c r="EMO63" s="1611"/>
      <c r="EMP63" s="2139"/>
      <c r="EMQ63" s="4045"/>
      <c r="EMR63" s="4046"/>
      <c r="EMS63" s="4046"/>
      <c r="EMT63" s="4046"/>
      <c r="EMU63" s="4046"/>
      <c r="EMV63" s="4046"/>
      <c r="EMW63" s="4046"/>
      <c r="EMX63" s="4047"/>
      <c r="EMY63" s="2961"/>
      <c r="EMZ63" s="1615"/>
      <c r="ENA63" s="1611"/>
      <c r="ENB63" s="2139"/>
      <c r="ENC63" s="4045"/>
      <c r="END63" s="4046"/>
      <c r="ENE63" s="4046"/>
      <c r="ENF63" s="4046"/>
      <c r="ENG63" s="4046"/>
      <c r="ENH63" s="4046"/>
      <c r="ENI63" s="4046"/>
      <c r="ENJ63" s="4047"/>
      <c r="ENK63" s="2961"/>
      <c r="ENL63" s="1615"/>
      <c r="ENM63" s="1611"/>
      <c r="ENN63" s="2139"/>
      <c r="ENO63" s="4045"/>
      <c r="ENP63" s="4046"/>
      <c r="ENQ63" s="4046"/>
      <c r="ENR63" s="4046"/>
      <c r="ENS63" s="4046"/>
      <c r="ENT63" s="4046"/>
      <c r="ENU63" s="4046"/>
      <c r="ENV63" s="4047"/>
      <c r="ENW63" s="2961"/>
      <c r="ENX63" s="1615"/>
      <c r="ENY63" s="1611"/>
      <c r="ENZ63" s="2139"/>
      <c r="EOA63" s="4045"/>
      <c r="EOB63" s="4046"/>
      <c r="EOC63" s="4046"/>
      <c r="EOD63" s="4046"/>
      <c r="EOE63" s="4046"/>
      <c r="EOF63" s="4046"/>
      <c r="EOG63" s="4046"/>
      <c r="EOH63" s="4047"/>
      <c r="EOI63" s="2961"/>
      <c r="EOJ63" s="1615"/>
      <c r="EOK63" s="1611"/>
      <c r="EOL63" s="2139"/>
      <c r="EOM63" s="4045"/>
      <c r="EON63" s="4046"/>
      <c r="EOO63" s="4046"/>
      <c r="EOP63" s="4046"/>
      <c r="EOQ63" s="4046"/>
      <c r="EOR63" s="4046"/>
      <c r="EOS63" s="4046"/>
      <c r="EOT63" s="4047"/>
      <c r="EOU63" s="2961"/>
      <c r="EOV63" s="1615"/>
      <c r="EOW63" s="1611"/>
      <c r="EOX63" s="2139"/>
      <c r="EOY63" s="4045"/>
      <c r="EOZ63" s="4046"/>
      <c r="EPA63" s="4046"/>
      <c r="EPB63" s="4046"/>
      <c r="EPC63" s="4046"/>
      <c r="EPD63" s="4046"/>
      <c r="EPE63" s="4046"/>
      <c r="EPF63" s="4047"/>
      <c r="EPG63" s="2961"/>
      <c r="EPH63" s="1615"/>
      <c r="EPI63" s="1611"/>
      <c r="EPJ63" s="2139"/>
      <c r="EPK63" s="4045"/>
      <c r="EPL63" s="4046"/>
      <c r="EPM63" s="4046"/>
      <c r="EPN63" s="4046"/>
      <c r="EPO63" s="4046"/>
      <c r="EPP63" s="4046"/>
      <c r="EPQ63" s="4046"/>
      <c r="EPR63" s="4047"/>
      <c r="EPS63" s="2961"/>
      <c r="EPT63" s="1615"/>
      <c r="EPU63" s="1611"/>
      <c r="EPV63" s="2139"/>
      <c r="EPW63" s="4045"/>
      <c r="EPX63" s="4046"/>
      <c r="EPY63" s="4046"/>
      <c r="EPZ63" s="4046"/>
      <c r="EQA63" s="4046"/>
      <c r="EQB63" s="4046"/>
      <c r="EQC63" s="4046"/>
      <c r="EQD63" s="4047"/>
      <c r="EQE63" s="2961"/>
      <c r="EQF63" s="1615"/>
      <c r="EQG63" s="1611"/>
      <c r="EQH63" s="2139"/>
      <c r="EQI63" s="4045"/>
      <c r="EQJ63" s="4046"/>
      <c r="EQK63" s="4046"/>
      <c r="EQL63" s="4046"/>
      <c r="EQM63" s="4046"/>
      <c r="EQN63" s="4046"/>
      <c r="EQO63" s="4046"/>
      <c r="EQP63" s="4047"/>
      <c r="EQQ63" s="2961"/>
      <c r="EQR63" s="1615"/>
      <c r="EQS63" s="1611"/>
      <c r="EQT63" s="2139"/>
      <c r="EQU63" s="4045"/>
      <c r="EQV63" s="4046"/>
      <c r="EQW63" s="4046"/>
      <c r="EQX63" s="4046"/>
      <c r="EQY63" s="4046"/>
      <c r="EQZ63" s="4046"/>
      <c r="ERA63" s="4046"/>
      <c r="ERB63" s="4047"/>
      <c r="ERC63" s="2961"/>
      <c r="ERD63" s="1615"/>
      <c r="ERE63" s="1611"/>
      <c r="ERF63" s="2139"/>
      <c r="ERG63" s="4045"/>
      <c r="ERH63" s="4046"/>
      <c r="ERI63" s="4046"/>
      <c r="ERJ63" s="4046"/>
      <c r="ERK63" s="4046"/>
      <c r="ERL63" s="4046"/>
      <c r="ERM63" s="4046"/>
      <c r="ERN63" s="4047"/>
      <c r="ERO63" s="2961"/>
      <c r="ERP63" s="1615"/>
      <c r="ERQ63" s="1611"/>
      <c r="ERR63" s="2139"/>
      <c r="ERS63" s="4045"/>
      <c r="ERT63" s="4046"/>
      <c r="ERU63" s="4046"/>
      <c r="ERV63" s="4046"/>
      <c r="ERW63" s="4046"/>
      <c r="ERX63" s="4046"/>
      <c r="ERY63" s="4046"/>
      <c r="ERZ63" s="4047"/>
      <c r="ESA63" s="2961"/>
      <c r="ESB63" s="1615"/>
      <c r="ESC63" s="1611"/>
      <c r="ESD63" s="2139"/>
      <c r="ESE63" s="4045"/>
      <c r="ESF63" s="4046"/>
      <c r="ESG63" s="4046"/>
      <c r="ESH63" s="4046"/>
      <c r="ESI63" s="4046"/>
      <c r="ESJ63" s="4046"/>
      <c r="ESK63" s="4046"/>
      <c r="ESL63" s="4047"/>
      <c r="ESM63" s="2961"/>
      <c r="ESN63" s="1615"/>
      <c r="ESO63" s="1611"/>
      <c r="ESP63" s="2139"/>
      <c r="ESQ63" s="4045"/>
      <c r="ESR63" s="4046"/>
      <c r="ESS63" s="4046"/>
      <c r="EST63" s="4046"/>
      <c r="ESU63" s="4046"/>
      <c r="ESV63" s="4046"/>
      <c r="ESW63" s="4046"/>
      <c r="ESX63" s="4047"/>
      <c r="ESY63" s="2961"/>
      <c r="ESZ63" s="1615"/>
      <c r="ETA63" s="1611"/>
      <c r="ETB63" s="2139"/>
      <c r="ETC63" s="4045"/>
      <c r="ETD63" s="4046"/>
      <c r="ETE63" s="4046"/>
      <c r="ETF63" s="4046"/>
      <c r="ETG63" s="4046"/>
      <c r="ETH63" s="4046"/>
      <c r="ETI63" s="4046"/>
      <c r="ETJ63" s="4047"/>
      <c r="ETK63" s="2961"/>
      <c r="ETL63" s="1615"/>
      <c r="ETM63" s="1611"/>
      <c r="ETN63" s="2139"/>
      <c r="ETO63" s="4045"/>
      <c r="ETP63" s="4046"/>
      <c r="ETQ63" s="4046"/>
      <c r="ETR63" s="4046"/>
      <c r="ETS63" s="4046"/>
      <c r="ETT63" s="4046"/>
      <c r="ETU63" s="4046"/>
      <c r="ETV63" s="4047"/>
      <c r="ETW63" s="2961"/>
      <c r="ETX63" s="1615"/>
      <c r="ETY63" s="1611"/>
      <c r="ETZ63" s="2139"/>
      <c r="EUA63" s="4045"/>
      <c r="EUB63" s="4046"/>
      <c r="EUC63" s="4046"/>
      <c r="EUD63" s="4046"/>
      <c r="EUE63" s="4046"/>
      <c r="EUF63" s="4046"/>
      <c r="EUG63" s="4046"/>
      <c r="EUH63" s="4047"/>
      <c r="EUI63" s="2961"/>
      <c r="EUJ63" s="1615"/>
      <c r="EUK63" s="1611"/>
      <c r="EUL63" s="2139"/>
      <c r="EUM63" s="4045"/>
      <c r="EUN63" s="4046"/>
      <c r="EUO63" s="4046"/>
      <c r="EUP63" s="4046"/>
      <c r="EUQ63" s="4046"/>
      <c r="EUR63" s="4046"/>
      <c r="EUS63" s="4046"/>
      <c r="EUT63" s="4047"/>
      <c r="EUU63" s="2961"/>
      <c r="EUV63" s="1615"/>
      <c r="EUW63" s="1611"/>
      <c r="EUX63" s="2139"/>
      <c r="EUY63" s="4045"/>
      <c r="EUZ63" s="4046"/>
      <c r="EVA63" s="4046"/>
      <c r="EVB63" s="4046"/>
      <c r="EVC63" s="4046"/>
      <c r="EVD63" s="4046"/>
      <c r="EVE63" s="4046"/>
      <c r="EVF63" s="4047"/>
      <c r="EVG63" s="2961"/>
      <c r="EVH63" s="1615"/>
      <c r="EVI63" s="1611"/>
      <c r="EVJ63" s="2139"/>
      <c r="EVK63" s="4045"/>
      <c r="EVL63" s="4046"/>
      <c r="EVM63" s="4046"/>
      <c r="EVN63" s="4046"/>
      <c r="EVO63" s="4046"/>
      <c r="EVP63" s="4046"/>
      <c r="EVQ63" s="4046"/>
      <c r="EVR63" s="4047"/>
      <c r="EVS63" s="2961"/>
      <c r="EVT63" s="1615"/>
      <c r="EVU63" s="1611"/>
      <c r="EVV63" s="2139"/>
      <c r="EVW63" s="4045"/>
      <c r="EVX63" s="4046"/>
      <c r="EVY63" s="4046"/>
      <c r="EVZ63" s="4046"/>
      <c r="EWA63" s="4046"/>
      <c r="EWB63" s="4046"/>
      <c r="EWC63" s="4046"/>
      <c r="EWD63" s="4047"/>
      <c r="EWE63" s="2961"/>
      <c r="EWF63" s="1615"/>
      <c r="EWG63" s="1611"/>
      <c r="EWH63" s="2139"/>
      <c r="EWI63" s="4045"/>
      <c r="EWJ63" s="4046"/>
      <c r="EWK63" s="4046"/>
      <c r="EWL63" s="4046"/>
      <c r="EWM63" s="4046"/>
      <c r="EWN63" s="4046"/>
      <c r="EWO63" s="4046"/>
      <c r="EWP63" s="4047"/>
      <c r="EWQ63" s="2961"/>
      <c r="EWR63" s="1615"/>
      <c r="EWS63" s="1611"/>
      <c r="EWT63" s="2139"/>
      <c r="EWU63" s="4045"/>
      <c r="EWV63" s="4046"/>
      <c r="EWW63" s="4046"/>
      <c r="EWX63" s="4046"/>
      <c r="EWY63" s="4046"/>
      <c r="EWZ63" s="4046"/>
      <c r="EXA63" s="4046"/>
      <c r="EXB63" s="4047"/>
      <c r="EXC63" s="2961"/>
      <c r="EXD63" s="1615"/>
      <c r="EXE63" s="1611"/>
      <c r="EXF63" s="2139"/>
      <c r="EXG63" s="4045"/>
      <c r="EXH63" s="4046"/>
      <c r="EXI63" s="4046"/>
      <c r="EXJ63" s="4046"/>
      <c r="EXK63" s="4046"/>
      <c r="EXL63" s="4046"/>
      <c r="EXM63" s="4046"/>
      <c r="EXN63" s="4047"/>
      <c r="EXO63" s="2961"/>
      <c r="EXP63" s="1615"/>
      <c r="EXQ63" s="1611"/>
      <c r="EXR63" s="2139"/>
      <c r="EXS63" s="4045"/>
      <c r="EXT63" s="4046"/>
      <c r="EXU63" s="4046"/>
      <c r="EXV63" s="4046"/>
      <c r="EXW63" s="4046"/>
      <c r="EXX63" s="4046"/>
      <c r="EXY63" s="4046"/>
      <c r="EXZ63" s="4047"/>
      <c r="EYA63" s="2961"/>
      <c r="EYB63" s="1615"/>
      <c r="EYC63" s="1611"/>
      <c r="EYD63" s="2139"/>
      <c r="EYE63" s="4045"/>
      <c r="EYF63" s="4046"/>
      <c r="EYG63" s="4046"/>
      <c r="EYH63" s="4046"/>
      <c r="EYI63" s="4046"/>
      <c r="EYJ63" s="4046"/>
      <c r="EYK63" s="4046"/>
      <c r="EYL63" s="4047"/>
      <c r="EYM63" s="2961"/>
      <c r="EYN63" s="1615"/>
      <c r="EYO63" s="1611"/>
      <c r="EYP63" s="2139"/>
      <c r="EYQ63" s="4045"/>
      <c r="EYR63" s="4046"/>
      <c r="EYS63" s="4046"/>
      <c r="EYT63" s="4046"/>
      <c r="EYU63" s="4046"/>
      <c r="EYV63" s="4046"/>
      <c r="EYW63" s="4046"/>
      <c r="EYX63" s="4047"/>
      <c r="EYY63" s="2961"/>
      <c r="EYZ63" s="1615"/>
      <c r="EZA63" s="1611"/>
      <c r="EZB63" s="2139"/>
      <c r="EZC63" s="4045"/>
      <c r="EZD63" s="4046"/>
      <c r="EZE63" s="4046"/>
      <c r="EZF63" s="4046"/>
      <c r="EZG63" s="4046"/>
      <c r="EZH63" s="4046"/>
      <c r="EZI63" s="4046"/>
      <c r="EZJ63" s="4047"/>
      <c r="EZK63" s="2961"/>
      <c r="EZL63" s="1615"/>
      <c r="EZM63" s="1611"/>
      <c r="EZN63" s="2139"/>
      <c r="EZO63" s="4045"/>
      <c r="EZP63" s="4046"/>
      <c r="EZQ63" s="4046"/>
      <c r="EZR63" s="4046"/>
      <c r="EZS63" s="4046"/>
      <c r="EZT63" s="4046"/>
      <c r="EZU63" s="4046"/>
      <c r="EZV63" s="4047"/>
      <c r="EZW63" s="2961"/>
      <c r="EZX63" s="1615"/>
      <c r="EZY63" s="1611"/>
      <c r="EZZ63" s="2139"/>
      <c r="FAA63" s="4045"/>
      <c r="FAB63" s="4046"/>
      <c r="FAC63" s="4046"/>
      <c r="FAD63" s="4046"/>
      <c r="FAE63" s="4046"/>
      <c r="FAF63" s="4046"/>
      <c r="FAG63" s="4046"/>
      <c r="FAH63" s="4047"/>
      <c r="FAI63" s="2961"/>
      <c r="FAJ63" s="1615"/>
      <c r="FAK63" s="1611"/>
      <c r="FAL63" s="2139"/>
      <c r="FAM63" s="4045"/>
      <c r="FAN63" s="4046"/>
      <c r="FAO63" s="4046"/>
      <c r="FAP63" s="4046"/>
      <c r="FAQ63" s="4046"/>
      <c r="FAR63" s="4046"/>
      <c r="FAS63" s="4046"/>
      <c r="FAT63" s="4047"/>
      <c r="FAU63" s="2961"/>
      <c r="FAV63" s="1615"/>
      <c r="FAW63" s="1611"/>
      <c r="FAX63" s="2139"/>
      <c r="FAY63" s="4045"/>
      <c r="FAZ63" s="4046"/>
      <c r="FBA63" s="4046"/>
      <c r="FBB63" s="4046"/>
      <c r="FBC63" s="4046"/>
      <c r="FBD63" s="4046"/>
      <c r="FBE63" s="4046"/>
      <c r="FBF63" s="4047"/>
      <c r="FBG63" s="2961"/>
      <c r="FBH63" s="1615"/>
      <c r="FBI63" s="1611"/>
      <c r="FBJ63" s="2139"/>
      <c r="FBK63" s="4045"/>
      <c r="FBL63" s="4046"/>
      <c r="FBM63" s="4046"/>
      <c r="FBN63" s="4046"/>
      <c r="FBO63" s="4046"/>
      <c r="FBP63" s="4046"/>
      <c r="FBQ63" s="4046"/>
      <c r="FBR63" s="4047"/>
      <c r="FBS63" s="2961"/>
      <c r="FBT63" s="1615"/>
      <c r="FBU63" s="1611"/>
      <c r="FBV63" s="2139"/>
      <c r="FBW63" s="4045"/>
      <c r="FBX63" s="4046"/>
      <c r="FBY63" s="4046"/>
      <c r="FBZ63" s="4046"/>
      <c r="FCA63" s="4046"/>
      <c r="FCB63" s="4046"/>
      <c r="FCC63" s="4046"/>
      <c r="FCD63" s="4047"/>
      <c r="FCE63" s="2961"/>
      <c r="FCF63" s="1615"/>
      <c r="FCG63" s="1611"/>
      <c r="FCH63" s="2139"/>
      <c r="FCI63" s="4045"/>
      <c r="FCJ63" s="4046"/>
      <c r="FCK63" s="4046"/>
      <c r="FCL63" s="4046"/>
      <c r="FCM63" s="4046"/>
      <c r="FCN63" s="4046"/>
      <c r="FCO63" s="4046"/>
      <c r="FCP63" s="4047"/>
      <c r="FCQ63" s="2961"/>
      <c r="FCR63" s="1615"/>
      <c r="FCS63" s="1611"/>
      <c r="FCT63" s="2139"/>
      <c r="FCU63" s="4045"/>
      <c r="FCV63" s="4046"/>
      <c r="FCW63" s="4046"/>
      <c r="FCX63" s="4046"/>
      <c r="FCY63" s="4046"/>
      <c r="FCZ63" s="4046"/>
      <c r="FDA63" s="4046"/>
      <c r="FDB63" s="4047"/>
      <c r="FDC63" s="2961"/>
      <c r="FDD63" s="1615"/>
      <c r="FDE63" s="1611"/>
      <c r="FDF63" s="2139"/>
      <c r="FDG63" s="4045"/>
      <c r="FDH63" s="4046"/>
      <c r="FDI63" s="4046"/>
      <c r="FDJ63" s="4046"/>
      <c r="FDK63" s="4046"/>
      <c r="FDL63" s="4046"/>
      <c r="FDM63" s="4046"/>
      <c r="FDN63" s="4047"/>
      <c r="FDO63" s="2961"/>
      <c r="FDP63" s="1615"/>
      <c r="FDQ63" s="1611"/>
      <c r="FDR63" s="2139"/>
      <c r="FDS63" s="4045"/>
      <c r="FDT63" s="4046"/>
      <c r="FDU63" s="4046"/>
      <c r="FDV63" s="4046"/>
      <c r="FDW63" s="4046"/>
      <c r="FDX63" s="4046"/>
      <c r="FDY63" s="4046"/>
      <c r="FDZ63" s="4047"/>
      <c r="FEA63" s="2961"/>
      <c r="FEB63" s="1615"/>
      <c r="FEC63" s="1611"/>
      <c r="FED63" s="2139"/>
      <c r="FEE63" s="4045"/>
      <c r="FEF63" s="4046"/>
      <c r="FEG63" s="4046"/>
      <c r="FEH63" s="4046"/>
      <c r="FEI63" s="4046"/>
      <c r="FEJ63" s="4046"/>
      <c r="FEK63" s="4046"/>
      <c r="FEL63" s="4047"/>
      <c r="FEM63" s="2961"/>
      <c r="FEN63" s="1615"/>
      <c r="FEO63" s="1611"/>
      <c r="FEP63" s="2139"/>
      <c r="FEQ63" s="4045"/>
      <c r="FER63" s="4046"/>
      <c r="FES63" s="4046"/>
      <c r="FET63" s="4046"/>
      <c r="FEU63" s="4046"/>
      <c r="FEV63" s="4046"/>
      <c r="FEW63" s="4046"/>
      <c r="FEX63" s="4047"/>
      <c r="FEY63" s="2961"/>
      <c r="FEZ63" s="1615"/>
      <c r="FFA63" s="1611"/>
      <c r="FFB63" s="2139"/>
      <c r="FFC63" s="4045"/>
      <c r="FFD63" s="4046"/>
      <c r="FFE63" s="4046"/>
      <c r="FFF63" s="4046"/>
      <c r="FFG63" s="4046"/>
      <c r="FFH63" s="4046"/>
      <c r="FFI63" s="4046"/>
      <c r="FFJ63" s="4047"/>
      <c r="FFK63" s="2961"/>
      <c r="FFL63" s="1615"/>
      <c r="FFM63" s="1611"/>
      <c r="FFN63" s="2139"/>
      <c r="FFO63" s="4045"/>
      <c r="FFP63" s="4046"/>
      <c r="FFQ63" s="4046"/>
      <c r="FFR63" s="4046"/>
      <c r="FFS63" s="4046"/>
      <c r="FFT63" s="4046"/>
      <c r="FFU63" s="4046"/>
      <c r="FFV63" s="4047"/>
      <c r="FFW63" s="2961"/>
      <c r="FFX63" s="1615"/>
      <c r="FFY63" s="1611"/>
      <c r="FFZ63" s="2139"/>
      <c r="FGA63" s="4045"/>
      <c r="FGB63" s="4046"/>
      <c r="FGC63" s="4046"/>
      <c r="FGD63" s="4046"/>
      <c r="FGE63" s="4046"/>
      <c r="FGF63" s="4046"/>
      <c r="FGG63" s="4046"/>
      <c r="FGH63" s="4047"/>
      <c r="FGI63" s="2961"/>
      <c r="FGJ63" s="1615"/>
      <c r="FGK63" s="1611"/>
      <c r="FGL63" s="2139"/>
      <c r="FGM63" s="4045"/>
      <c r="FGN63" s="4046"/>
      <c r="FGO63" s="4046"/>
      <c r="FGP63" s="4046"/>
      <c r="FGQ63" s="4046"/>
      <c r="FGR63" s="4046"/>
      <c r="FGS63" s="4046"/>
      <c r="FGT63" s="4047"/>
      <c r="FGU63" s="2961"/>
      <c r="FGV63" s="1615"/>
      <c r="FGW63" s="1611"/>
      <c r="FGX63" s="2139"/>
      <c r="FGY63" s="4045"/>
      <c r="FGZ63" s="4046"/>
      <c r="FHA63" s="4046"/>
      <c r="FHB63" s="4046"/>
      <c r="FHC63" s="4046"/>
      <c r="FHD63" s="4046"/>
      <c r="FHE63" s="4046"/>
      <c r="FHF63" s="4047"/>
      <c r="FHG63" s="2961"/>
      <c r="FHH63" s="1615"/>
      <c r="FHI63" s="1611"/>
      <c r="FHJ63" s="2139"/>
      <c r="FHK63" s="4045"/>
      <c r="FHL63" s="4046"/>
      <c r="FHM63" s="4046"/>
      <c r="FHN63" s="4046"/>
      <c r="FHO63" s="4046"/>
      <c r="FHP63" s="4046"/>
      <c r="FHQ63" s="4046"/>
      <c r="FHR63" s="4047"/>
      <c r="FHS63" s="2961"/>
      <c r="FHT63" s="1615"/>
      <c r="FHU63" s="1611"/>
      <c r="FHV63" s="2139"/>
      <c r="FHW63" s="4045"/>
      <c r="FHX63" s="4046"/>
      <c r="FHY63" s="4046"/>
      <c r="FHZ63" s="4046"/>
      <c r="FIA63" s="4046"/>
      <c r="FIB63" s="4046"/>
      <c r="FIC63" s="4046"/>
      <c r="FID63" s="4047"/>
      <c r="FIE63" s="2961"/>
      <c r="FIF63" s="1615"/>
      <c r="FIG63" s="1611"/>
      <c r="FIH63" s="2139"/>
      <c r="FII63" s="4045"/>
      <c r="FIJ63" s="4046"/>
      <c r="FIK63" s="4046"/>
      <c r="FIL63" s="4046"/>
      <c r="FIM63" s="4046"/>
      <c r="FIN63" s="4046"/>
      <c r="FIO63" s="4046"/>
      <c r="FIP63" s="4047"/>
      <c r="FIQ63" s="2961"/>
      <c r="FIR63" s="1615"/>
      <c r="FIS63" s="1611"/>
      <c r="FIT63" s="2139"/>
      <c r="FIU63" s="4045"/>
      <c r="FIV63" s="4046"/>
      <c r="FIW63" s="4046"/>
      <c r="FIX63" s="4046"/>
      <c r="FIY63" s="4046"/>
      <c r="FIZ63" s="4046"/>
      <c r="FJA63" s="4046"/>
      <c r="FJB63" s="4047"/>
      <c r="FJC63" s="2961"/>
      <c r="FJD63" s="1615"/>
      <c r="FJE63" s="1611"/>
      <c r="FJF63" s="2139"/>
      <c r="FJG63" s="4045"/>
      <c r="FJH63" s="4046"/>
      <c r="FJI63" s="4046"/>
      <c r="FJJ63" s="4046"/>
      <c r="FJK63" s="4046"/>
      <c r="FJL63" s="4046"/>
      <c r="FJM63" s="4046"/>
      <c r="FJN63" s="4047"/>
      <c r="FJO63" s="2961"/>
      <c r="FJP63" s="1615"/>
      <c r="FJQ63" s="1611"/>
      <c r="FJR63" s="2139"/>
      <c r="FJS63" s="4045"/>
      <c r="FJT63" s="4046"/>
      <c r="FJU63" s="4046"/>
      <c r="FJV63" s="4046"/>
      <c r="FJW63" s="4046"/>
      <c r="FJX63" s="4046"/>
      <c r="FJY63" s="4046"/>
      <c r="FJZ63" s="4047"/>
      <c r="FKA63" s="2961"/>
      <c r="FKB63" s="1615"/>
      <c r="FKC63" s="1611"/>
      <c r="FKD63" s="2139"/>
      <c r="FKE63" s="4045"/>
      <c r="FKF63" s="4046"/>
      <c r="FKG63" s="4046"/>
      <c r="FKH63" s="4046"/>
      <c r="FKI63" s="4046"/>
      <c r="FKJ63" s="4046"/>
      <c r="FKK63" s="4046"/>
      <c r="FKL63" s="4047"/>
      <c r="FKM63" s="2961"/>
      <c r="FKN63" s="1615"/>
      <c r="FKO63" s="1611"/>
      <c r="FKP63" s="2139"/>
      <c r="FKQ63" s="4045"/>
      <c r="FKR63" s="4046"/>
      <c r="FKS63" s="4046"/>
      <c r="FKT63" s="4046"/>
      <c r="FKU63" s="4046"/>
      <c r="FKV63" s="4046"/>
      <c r="FKW63" s="4046"/>
      <c r="FKX63" s="4047"/>
      <c r="FKY63" s="2961"/>
      <c r="FKZ63" s="1615"/>
      <c r="FLA63" s="1611"/>
      <c r="FLB63" s="2139"/>
      <c r="FLC63" s="4045"/>
      <c r="FLD63" s="4046"/>
      <c r="FLE63" s="4046"/>
      <c r="FLF63" s="4046"/>
      <c r="FLG63" s="4046"/>
      <c r="FLH63" s="4046"/>
      <c r="FLI63" s="4046"/>
      <c r="FLJ63" s="4047"/>
      <c r="FLK63" s="2961"/>
      <c r="FLL63" s="1615"/>
      <c r="FLM63" s="1611"/>
      <c r="FLN63" s="2139"/>
      <c r="FLO63" s="4045"/>
      <c r="FLP63" s="4046"/>
      <c r="FLQ63" s="4046"/>
      <c r="FLR63" s="4046"/>
      <c r="FLS63" s="4046"/>
      <c r="FLT63" s="4046"/>
      <c r="FLU63" s="4046"/>
      <c r="FLV63" s="4047"/>
      <c r="FLW63" s="2961"/>
      <c r="FLX63" s="1615"/>
      <c r="FLY63" s="1611"/>
      <c r="FLZ63" s="2139"/>
      <c r="FMA63" s="4045"/>
      <c r="FMB63" s="4046"/>
      <c r="FMC63" s="4046"/>
      <c r="FMD63" s="4046"/>
      <c r="FME63" s="4046"/>
      <c r="FMF63" s="4046"/>
      <c r="FMG63" s="4046"/>
      <c r="FMH63" s="4047"/>
      <c r="FMI63" s="2961"/>
      <c r="FMJ63" s="1615"/>
      <c r="FMK63" s="1611"/>
      <c r="FML63" s="2139"/>
      <c r="FMM63" s="4045"/>
      <c r="FMN63" s="4046"/>
      <c r="FMO63" s="4046"/>
      <c r="FMP63" s="4046"/>
      <c r="FMQ63" s="4046"/>
      <c r="FMR63" s="4046"/>
      <c r="FMS63" s="4046"/>
      <c r="FMT63" s="4047"/>
      <c r="FMU63" s="2961"/>
      <c r="FMV63" s="1615"/>
      <c r="FMW63" s="1611"/>
      <c r="FMX63" s="2139"/>
      <c r="FMY63" s="4045"/>
      <c r="FMZ63" s="4046"/>
      <c r="FNA63" s="4046"/>
      <c r="FNB63" s="4046"/>
      <c r="FNC63" s="4046"/>
      <c r="FND63" s="4046"/>
      <c r="FNE63" s="4046"/>
      <c r="FNF63" s="4047"/>
      <c r="FNG63" s="2961"/>
      <c r="FNH63" s="1615"/>
      <c r="FNI63" s="1611"/>
      <c r="FNJ63" s="2139"/>
      <c r="FNK63" s="4045"/>
      <c r="FNL63" s="4046"/>
      <c r="FNM63" s="4046"/>
      <c r="FNN63" s="4046"/>
      <c r="FNO63" s="4046"/>
      <c r="FNP63" s="4046"/>
      <c r="FNQ63" s="4046"/>
      <c r="FNR63" s="4047"/>
      <c r="FNS63" s="2961"/>
      <c r="FNT63" s="1615"/>
      <c r="FNU63" s="1611"/>
      <c r="FNV63" s="2139"/>
      <c r="FNW63" s="4045"/>
      <c r="FNX63" s="4046"/>
      <c r="FNY63" s="4046"/>
      <c r="FNZ63" s="4046"/>
      <c r="FOA63" s="4046"/>
      <c r="FOB63" s="4046"/>
      <c r="FOC63" s="4046"/>
      <c r="FOD63" s="4047"/>
      <c r="FOE63" s="2961"/>
      <c r="FOF63" s="1615"/>
      <c r="FOG63" s="1611"/>
      <c r="FOH63" s="2139"/>
      <c r="FOI63" s="4045"/>
      <c r="FOJ63" s="4046"/>
      <c r="FOK63" s="4046"/>
      <c r="FOL63" s="4046"/>
      <c r="FOM63" s="4046"/>
      <c r="FON63" s="4046"/>
      <c r="FOO63" s="4046"/>
      <c r="FOP63" s="4047"/>
      <c r="FOQ63" s="2961"/>
      <c r="FOR63" s="1615"/>
      <c r="FOS63" s="1611"/>
      <c r="FOT63" s="2139"/>
      <c r="FOU63" s="4045"/>
      <c r="FOV63" s="4046"/>
      <c r="FOW63" s="4046"/>
      <c r="FOX63" s="4046"/>
      <c r="FOY63" s="4046"/>
      <c r="FOZ63" s="4046"/>
      <c r="FPA63" s="4046"/>
      <c r="FPB63" s="4047"/>
      <c r="FPC63" s="2961"/>
      <c r="FPD63" s="1615"/>
      <c r="FPE63" s="1611"/>
      <c r="FPF63" s="2139"/>
      <c r="FPG63" s="4045"/>
      <c r="FPH63" s="4046"/>
      <c r="FPI63" s="4046"/>
      <c r="FPJ63" s="4046"/>
      <c r="FPK63" s="4046"/>
      <c r="FPL63" s="4046"/>
      <c r="FPM63" s="4046"/>
      <c r="FPN63" s="4047"/>
      <c r="FPO63" s="2961"/>
      <c r="FPP63" s="1615"/>
      <c r="FPQ63" s="1611"/>
      <c r="FPR63" s="2139"/>
      <c r="FPS63" s="4045"/>
      <c r="FPT63" s="4046"/>
      <c r="FPU63" s="4046"/>
      <c r="FPV63" s="4046"/>
      <c r="FPW63" s="4046"/>
      <c r="FPX63" s="4046"/>
      <c r="FPY63" s="4046"/>
      <c r="FPZ63" s="4047"/>
      <c r="FQA63" s="2961"/>
      <c r="FQB63" s="1615"/>
      <c r="FQC63" s="1611"/>
      <c r="FQD63" s="2139"/>
      <c r="FQE63" s="4045"/>
      <c r="FQF63" s="4046"/>
      <c r="FQG63" s="4046"/>
      <c r="FQH63" s="4046"/>
      <c r="FQI63" s="4046"/>
      <c r="FQJ63" s="4046"/>
      <c r="FQK63" s="4046"/>
      <c r="FQL63" s="4047"/>
      <c r="FQM63" s="2961"/>
      <c r="FQN63" s="1615"/>
      <c r="FQO63" s="1611"/>
      <c r="FQP63" s="2139"/>
      <c r="FQQ63" s="4045"/>
      <c r="FQR63" s="4046"/>
      <c r="FQS63" s="4046"/>
      <c r="FQT63" s="4046"/>
      <c r="FQU63" s="4046"/>
      <c r="FQV63" s="4046"/>
      <c r="FQW63" s="4046"/>
      <c r="FQX63" s="4047"/>
      <c r="FQY63" s="2961"/>
      <c r="FQZ63" s="1615"/>
      <c r="FRA63" s="1611"/>
      <c r="FRB63" s="2139"/>
      <c r="FRC63" s="4045"/>
      <c r="FRD63" s="4046"/>
      <c r="FRE63" s="4046"/>
      <c r="FRF63" s="4046"/>
      <c r="FRG63" s="4046"/>
      <c r="FRH63" s="4046"/>
      <c r="FRI63" s="4046"/>
      <c r="FRJ63" s="4047"/>
      <c r="FRK63" s="2961"/>
      <c r="FRL63" s="1615"/>
      <c r="FRM63" s="1611"/>
      <c r="FRN63" s="2139"/>
      <c r="FRO63" s="4045"/>
      <c r="FRP63" s="4046"/>
      <c r="FRQ63" s="4046"/>
      <c r="FRR63" s="4046"/>
      <c r="FRS63" s="4046"/>
      <c r="FRT63" s="4046"/>
      <c r="FRU63" s="4046"/>
      <c r="FRV63" s="4047"/>
      <c r="FRW63" s="2961"/>
      <c r="FRX63" s="1615"/>
      <c r="FRY63" s="1611"/>
      <c r="FRZ63" s="2139"/>
      <c r="FSA63" s="4045"/>
      <c r="FSB63" s="4046"/>
      <c r="FSC63" s="4046"/>
      <c r="FSD63" s="4046"/>
      <c r="FSE63" s="4046"/>
      <c r="FSF63" s="4046"/>
      <c r="FSG63" s="4046"/>
      <c r="FSH63" s="4047"/>
      <c r="FSI63" s="2961"/>
      <c r="FSJ63" s="1615"/>
      <c r="FSK63" s="1611"/>
      <c r="FSL63" s="2139"/>
      <c r="FSM63" s="4045"/>
      <c r="FSN63" s="4046"/>
      <c r="FSO63" s="4046"/>
      <c r="FSP63" s="4046"/>
      <c r="FSQ63" s="4046"/>
      <c r="FSR63" s="4046"/>
      <c r="FSS63" s="4046"/>
      <c r="FST63" s="4047"/>
      <c r="FSU63" s="2961"/>
      <c r="FSV63" s="1615"/>
      <c r="FSW63" s="1611"/>
      <c r="FSX63" s="2139"/>
      <c r="FSY63" s="4045"/>
      <c r="FSZ63" s="4046"/>
      <c r="FTA63" s="4046"/>
      <c r="FTB63" s="4046"/>
      <c r="FTC63" s="4046"/>
      <c r="FTD63" s="4046"/>
      <c r="FTE63" s="4046"/>
      <c r="FTF63" s="4047"/>
      <c r="FTG63" s="2961"/>
      <c r="FTH63" s="1615"/>
      <c r="FTI63" s="1611"/>
      <c r="FTJ63" s="2139"/>
      <c r="FTK63" s="4045"/>
      <c r="FTL63" s="4046"/>
      <c r="FTM63" s="4046"/>
      <c r="FTN63" s="4046"/>
      <c r="FTO63" s="4046"/>
      <c r="FTP63" s="4046"/>
      <c r="FTQ63" s="4046"/>
      <c r="FTR63" s="4047"/>
      <c r="FTS63" s="2961"/>
      <c r="FTT63" s="1615"/>
      <c r="FTU63" s="1611"/>
      <c r="FTV63" s="2139"/>
      <c r="FTW63" s="4045"/>
      <c r="FTX63" s="4046"/>
      <c r="FTY63" s="4046"/>
      <c r="FTZ63" s="4046"/>
      <c r="FUA63" s="4046"/>
      <c r="FUB63" s="4046"/>
      <c r="FUC63" s="4046"/>
      <c r="FUD63" s="4047"/>
      <c r="FUE63" s="2961"/>
      <c r="FUF63" s="1615"/>
      <c r="FUG63" s="1611"/>
      <c r="FUH63" s="2139"/>
      <c r="FUI63" s="4045"/>
      <c r="FUJ63" s="4046"/>
      <c r="FUK63" s="4046"/>
      <c r="FUL63" s="4046"/>
      <c r="FUM63" s="4046"/>
      <c r="FUN63" s="4046"/>
      <c r="FUO63" s="4046"/>
      <c r="FUP63" s="4047"/>
      <c r="FUQ63" s="2961"/>
      <c r="FUR63" s="1615"/>
      <c r="FUS63" s="1611"/>
      <c r="FUT63" s="2139"/>
      <c r="FUU63" s="4045"/>
      <c r="FUV63" s="4046"/>
      <c r="FUW63" s="4046"/>
      <c r="FUX63" s="4046"/>
      <c r="FUY63" s="4046"/>
      <c r="FUZ63" s="4046"/>
      <c r="FVA63" s="4046"/>
      <c r="FVB63" s="4047"/>
      <c r="FVC63" s="2961"/>
      <c r="FVD63" s="1615"/>
      <c r="FVE63" s="1611"/>
      <c r="FVF63" s="2139"/>
      <c r="FVG63" s="4045"/>
      <c r="FVH63" s="4046"/>
      <c r="FVI63" s="4046"/>
      <c r="FVJ63" s="4046"/>
      <c r="FVK63" s="4046"/>
      <c r="FVL63" s="4046"/>
      <c r="FVM63" s="4046"/>
      <c r="FVN63" s="4047"/>
      <c r="FVO63" s="2961"/>
      <c r="FVP63" s="1615"/>
      <c r="FVQ63" s="1611"/>
      <c r="FVR63" s="2139"/>
      <c r="FVS63" s="4045"/>
      <c r="FVT63" s="4046"/>
      <c r="FVU63" s="4046"/>
      <c r="FVV63" s="4046"/>
      <c r="FVW63" s="4046"/>
      <c r="FVX63" s="4046"/>
      <c r="FVY63" s="4046"/>
      <c r="FVZ63" s="4047"/>
      <c r="FWA63" s="2961"/>
      <c r="FWB63" s="1615"/>
      <c r="FWC63" s="1611"/>
      <c r="FWD63" s="2139"/>
      <c r="FWE63" s="4045"/>
      <c r="FWF63" s="4046"/>
      <c r="FWG63" s="4046"/>
      <c r="FWH63" s="4046"/>
      <c r="FWI63" s="4046"/>
      <c r="FWJ63" s="4046"/>
      <c r="FWK63" s="4046"/>
      <c r="FWL63" s="4047"/>
      <c r="FWM63" s="2961"/>
      <c r="FWN63" s="1615"/>
      <c r="FWO63" s="1611"/>
      <c r="FWP63" s="2139"/>
      <c r="FWQ63" s="4045"/>
      <c r="FWR63" s="4046"/>
      <c r="FWS63" s="4046"/>
      <c r="FWT63" s="4046"/>
      <c r="FWU63" s="4046"/>
      <c r="FWV63" s="4046"/>
      <c r="FWW63" s="4046"/>
      <c r="FWX63" s="4047"/>
      <c r="FWY63" s="2961"/>
      <c r="FWZ63" s="1615"/>
      <c r="FXA63" s="1611"/>
      <c r="FXB63" s="2139"/>
      <c r="FXC63" s="4045"/>
      <c r="FXD63" s="4046"/>
      <c r="FXE63" s="4046"/>
      <c r="FXF63" s="4046"/>
      <c r="FXG63" s="4046"/>
      <c r="FXH63" s="4046"/>
      <c r="FXI63" s="4046"/>
      <c r="FXJ63" s="4047"/>
      <c r="FXK63" s="2961"/>
      <c r="FXL63" s="1615"/>
      <c r="FXM63" s="1611"/>
      <c r="FXN63" s="2139"/>
      <c r="FXO63" s="4045"/>
      <c r="FXP63" s="4046"/>
      <c r="FXQ63" s="4046"/>
      <c r="FXR63" s="4046"/>
      <c r="FXS63" s="4046"/>
      <c r="FXT63" s="4046"/>
      <c r="FXU63" s="4046"/>
      <c r="FXV63" s="4047"/>
      <c r="FXW63" s="2961"/>
      <c r="FXX63" s="1615"/>
      <c r="FXY63" s="1611"/>
      <c r="FXZ63" s="2139"/>
      <c r="FYA63" s="4045"/>
      <c r="FYB63" s="4046"/>
      <c r="FYC63" s="4046"/>
      <c r="FYD63" s="4046"/>
      <c r="FYE63" s="4046"/>
      <c r="FYF63" s="4046"/>
      <c r="FYG63" s="4046"/>
      <c r="FYH63" s="4047"/>
      <c r="FYI63" s="2961"/>
      <c r="FYJ63" s="1615"/>
      <c r="FYK63" s="1611"/>
      <c r="FYL63" s="2139"/>
      <c r="FYM63" s="4045"/>
      <c r="FYN63" s="4046"/>
      <c r="FYO63" s="4046"/>
      <c r="FYP63" s="4046"/>
      <c r="FYQ63" s="4046"/>
      <c r="FYR63" s="4046"/>
      <c r="FYS63" s="4046"/>
      <c r="FYT63" s="4047"/>
      <c r="FYU63" s="2961"/>
      <c r="FYV63" s="1615"/>
      <c r="FYW63" s="1611"/>
      <c r="FYX63" s="2139"/>
      <c r="FYY63" s="4045"/>
      <c r="FYZ63" s="4046"/>
      <c r="FZA63" s="4046"/>
      <c r="FZB63" s="4046"/>
      <c r="FZC63" s="4046"/>
      <c r="FZD63" s="4046"/>
      <c r="FZE63" s="4046"/>
      <c r="FZF63" s="4047"/>
      <c r="FZG63" s="2961"/>
      <c r="FZH63" s="1615"/>
      <c r="FZI63" s="1611"/>
      <c r="FZJ63" s="2139"/>
      <c r="FZK63" s="4045"/>
      <c r="FZL63" s="4046"/>
      <c r="FZM63" s="4046"/>
      <c r="FZN63" s="4046"/>
      <c r="FZO63" s="4046"/>
      <c r="FZP63" s="4046"/>
      <c r="FZQ63" s="4046"/>
      <c r="FZR63" s="4047"/>
      <c r="FZS63" s="2961"/>
      <c r="FZT63" s="1615"/>
      <c r="FZU63" s="1611"/>
      <c r="FZV63" s="2139"/>
      <c r="FZW63" s="4045"/>
      <c r="FZX63" s="4046"/>
      <c r="FZY63" s="4046"/>
      <c r="FZZ63" s="4046"/>
      <c r="GAA63" s="4046"/>
      <c r="GAB63" s="4046"/>
      <c r="GAC63" s="4046"/>
      <c r="GAD63" s="4047"/>
      <c r="GAE63" s="2961"/>
      <c r="GAF63" s="1615"/>
      <c r="GAG63" s="1611"/>
      <c r="GAH63" s="2139"/>
      <c r="GAI63" s="4045"/>
      <c r="GAJ63" s="4046"/>
      <c r="GAK63" s="4046"/>
      <c r="GAL63" s="4046"/>
      <c r="GAM63" s="4046"/>
      <c r="GAN63" s="4046"/>
      <c r="GAO63" s="4046"/>
      <c r="GAP63" s="4047"/>
      <c r="GAQ63" s="2961"/>
      <c r="GAR63" s="1615"/>
      <c r="GAS63" s="1611"/>
      <c r="GAT63" s="2139"/>
      <c r="GAU63" s="4045"/>
      <c r="GAV63" s="4046"/>
      <c r="GAW63" s="4046"/>
      <c r="GAX63" s="4046"/>
      <c r="GAY63" s="4046"/>
      <c r="GAZ63" s="4046"/>
      <c r="GBA63" s="4046"/>
      <c r="GBB63" s="4047"/>
      <c r="GBC63" s="2961"/>
      <c r="GBD63" s="1615"/>
      <c r="GBE63" s="1611"/>
      <c r="GBF63" s="2139"/>
      <c r="GBG63" s="4045"/>
      <c r="GBH63" s="4046"/>
      <c r="GBI63" s="4046"/>
      <c r="GBJ63" s="4046"/>
      <c r="GBK63" s="4046"/>
      <c r="GBL63" s="4046"/>
      <c r="GBM63" s="4046"/>
      <c r="GBN63" s="4047"/>
      <c r="GBO63" s="2961"/>
      <c r="GBP63" s="1615"/>
      <c r="GBQ63" s="1611"/>
      <c r="GBR63" s="2139"/>
      <c r="GBS63" s="4045"/>
      <c r="GBT63" s="4046"/>
      <c r="GBU63" s="4046"/>
      <c r="GBV63" s="4046"/>
      <c r="GBW63" s="4046"/>
      <c r="GBX63" s="4046"/>
      <c r="GBY63" s="4046"/>
      <c r="GBZ63" s="4047"/>
      <c r="GCA63" s="2961"/>
      <c r="GCB63" s="1615"/>
      <c r="GCC63" s="1611"/>
      <c r="GCD63" s="2139"/>
      <c r="GCE63" s="4045"/>
      <c r="GCF63" s="4046"/>
      <c r="GCG63" s="4046"/>
      <c r="GCH63" s="4046"/>
      <c r="GCI63" s="4046"/>
      <c r="GCJ63" s="4046"/>
      <c r="GCK63" s="4046"/>
      <c r="GCL63" s="4047"/>
      <c r="GCM63" s="2961"/>
      <c r="GCN63" s="1615"/>
      <c r="GCO63" s="1611"/>
      <c r="GCP63" s="2139"/>
      <c r="GCQ63" s="4045"/>
      <c r="GCR63" s="4046"/>
      <c r="GCS63" s="4046"/>
      <c r="GCT63" s="4046"/>
      <c r="GCU63" s="4046"/>
      <c r="GCV63" s="4046"/>
      <c r="GCW63" s="4046"/>
      <c r="GCX63" s="4047"/>
      <c r="GCY63" s="2961"/>
      <c r="GCZ63" s="1615"/>
      <c r="GDA63" s="1611"/>
      <c r="GDB63" s="2139"/>
      <c r="GDC63" s="4045"/>
      <c r="GDD63" s="4046"/>
      <c r="GDE63" s="4046"/>
      <c r="GDF63" s="4046"/>
      <c r="GDG63" s="4046"/>
      <c r="GDH63" s="4046"/>
      <c r="GDI63" s="4046"/>
      <c r="GDJ63" s="4047"/>
      <c r="GDK63" s="2961"/>
      <c r="GDL63" s="1615"/>
      <c r="GDM63" s="1611"/>
      <c r="GDN63" s="2139"/>
      <c r="GDO63" s="4045"/>
      <c r="GDP63" s="4046"/>
      <c r="GDQ63" s="4046"/>
      <c r="GDR63" s="4046"/>
      <c r="GDS63" s="4046"/>
      <c r="GDT63" s="4046"/>
      <c r="GDU63" s="4046"/>
      <c r="GDV63" s="4047"/>
      <c r="GDW63" s="2961"/>
      <c r="GDX63" s="1615"/>
      <c r="GDY63" s="1611"/>
      <c r="GDZ63" s="2139"/>
      <c r="GEA63" s="4045"/>
      <c r="GEB63" s="4046"/>
      <c r="GEC63" s="4046"/>
      <c r="GED63" s="4046"/>
      <c r="GEE63" s="4046"/>
      <c r="GEF63" s="4046"/>
      <c r="GEG63" s="4046"/>
      <c r="GEH63" s="4047"/>
      <c r="GEI63" s="2961"/>
      <c r="GEJ63" s="1615"/>
      <c r="GEK63" s="1611"/>
      <c r="GEL63" s="2139"/>
      <c r="GEM63" s="4045"/>
      <c r="GEN63" s="4046"/>
      <c r="GEO63" s="4046"/>
      <c r="GEP63" s="4046"/>
      <c r="GEQ63" s="4046"/>
      <c r="GER63" s="4046"/>
      <c r="GES63" s="4046"/>
      <c r="GET63" s="4047"/>
      <c r="GEU63" s="2961"/>
      <c r="GEV63" s="1615"/>
      <c r="GEW63" s="1611"/>
      <c r="GEX63" s="2139"/>
      <c r="GEY63" s="4045"/>
      <c r="GEZ63" s="4046"/>
      <c r="GFA63" s="4046"/>
      <c r="GFB63" s="4046"/>
      <c r="GFC63" s="4046"/>
      <c r="GFD63" s="4046"/>
      <c r="GFE63" s="4046"/>
      <c r="GFF63" s="4047"/>
      <c r="GFG63" s="2961"/>
      <c r="GFH63" s="1615"/>
      <c r="GFI63" s="1611"/>
      <c r="GFJ63" s="2139"/>
      <c r="GFK63" s="4045"/>
      <c r="GFL63" s="4046"/>
      <c r="GFM63" s="4046"/>
      <c r="GFN63" s="4046"/>
      <c r="GFO63" s="4046"/>
      <c r="GFP63" s="4046"/>
      <c r="GFQ63" s="4046"/>
      <c r="GFR63" s="4047"/>
      <c r="GFS63" s="2961"/>
      <c r="GFT63" s="1615"/>
      <c r="GFU63" s="1611"/>
      <c r="GFV63" s="2139"/>
      <c r="GFW63" s="4045"/>
      <c r="GFX63" s="4046"/>
      <c r="GFY63" s="4046"/>
      <c r="GFZ63" s="4046"/>
      <c r="GGA63" s="4046"/>
      <c r="GGB63" s="4046"/>
      <c r="GGC63" s="4046"/>
      <c r="GGD63" s="4047"/>
      <c r="GGE63" s="2961"/>
      <c r="GGF63" s="1615"/>
      <c r="GGG63" s="1611"/>
      <c r="GGH63" s="2139"/>
      <c r="GGI63" s="4045"/>
      <c r="GGJ63" s="4046"/>
      <c r="GGK63" s="4046"/>
      <c r="GGL63" s="4046"/>
      <c r="GGM63" s="4046"/>
      <c r="GGN63" s="4046"/>
      <c r="GGO63" s="4046"/>
      <c r="GGP63" s="4047"/>
      <c r="GGQ63" s="2961"/>
      <c r="GGR63" s="1615"/>
      <c r="GGS63" s="1611"/>
      <c r="GGT63" s="2139"/>
      <c r="GGU63" s="4045"/>
      <c r="GGV63" s="4046"/>
      <c r="GGW63" s="4046"/>
      <c r="GGX63" s="4046"/>
      <c r="GGY63" s="4046"/>
      <c r="GGZ63" s="4046"/>
      <c r="GHA63" s="4046"/>
      <c r="GHB63" s="4047"/>
      <c r="GHC63" s="2961"/>
      <c r="GHD63" s="1615"/>
      <c r="GHE63" s="1611"/>
      <c r="GHF63" s="2139"/>
      <c r="GHG63" s="4045"/>
      <c r="GHH63" s="4046"/>
      <c r="GHI63" s="4046"/>
      <c r="GHJ63" s="4046"/>
      <c r="GHK63" s="4046"/>
      <c r="GHL63" s="4046"/>
      <c r="GHM63" s="4046"/>
      <c r="GHN63" s="4047"/>
      <c r="GHO63" s="2961"/>
      <c r="GHP63" s="1615"/>
      <c r="GHQ63" s="1611"/>
      <c r="GHR63" s="2139"/>
      <c r="GHS63" s="4045"/>
      <c r="GHT63" s="4046"/>
      <c r="GHU63" s="4046"/>
      <c r="GHV63" s="4046"/>
      <c r="GHW63" s="4046"/>
      <c r="GHX63" s="4046"/>
      <c r="GHY63" s="4046"/>
      <c r="GHZ63" s="4047"/>
      <c r="GIA63" s="2961"/>
      <c r="GIB63" s="1615"/>
      <c r="GIC63" s="1611"/>
      <c r="GID63" s="2139"/>
      <c r="GIE63" s="4045"/>
      <c r="GIF63" s="4046"/>
      <c r="GIG63" s="4046"/>
      <c r="GIH63" s="4046"/>
      <c r="GII63" s="4046"/>
      <c r="GIJ63" s="4046"/>
      <c r="GIK63" s="4046"/>
      <c r="GIL63" s="4047"/>
      <c r="GIM63" s="2961"/>
      <c r="GIN63" s="1615"/>
      <c r="GIO63" s="1611"/>
      <c r="GIP63" s="2139"/>
      <c r="GIQ63" s="4045"/>
      <c r="GIR63" s="4046"/>
      <c r="GIS63" s="4046"/>
      <c r="GIT63" s="4046"/>
      <c r="GIU63" s="4046"/>
      <c r="GIV63" s="4046"/>
      <c r="GIW63" s="4046"/>
      <c r="GIX63" s="4047"/>
      <c r="GIY63" s="2961"/>
      <c r="GIZ63" s="1615"/>
      <c r="GJA63" s="1611"/>
      <c r="GJB63" s="2139"/>
      <c r="GJC63" s="4045"/>
      <c r="GJD63" s="4046"/>
      <c r="GJE63" s="4046"/>
      <c r="GJF63" s="4046"/>
      <c r="GJG63" s="4046"/>
      <c r="GJH63" s="4046"/>
      <c r="GJI63" s="4046"/>
      <c r="GJJ63" s="4047"/>
      <c r="GJK63" s="2961"/>
      <c r="GJL63" s="1615"/>
      <c r="GJM63" s="1611"/>
      <c r="GJN63" s="2139"/>
      <c r="GJO63" s="4045"/>
      <c r="GJP63" s="4046"/>
      <c r="GJQ63" s="4046"/>
      <c r="GJR63" s="4046"/>
      <c r="GJS63" s="4046"/>
      <c r="GJT63" s="4046"/>
      <c r="GJU63" s="4046"/>
      <c r="GJV63" s="4047"/>
      <c r="GJW63" s="2961"/>
      <c r="GJX63" s="1615"/>
      <c r="GJY63" s="1611"/>
      <c r="GJZ63" s="2139"/>
      <c r="GKA63" s="4045"/>
      <c r="GKB63" s="4046"/>
      <c r="GKC63" s="4046"/>
      <c r="GKD63" s="4046"/>
      <c r="GKE63" s="4046"/>
      <c r="GKF63" s="4046"/>
      <c r="GKG63" s="4046"/>
      <c r="GKH63" s="4047"/>
      <c r="GKI63" s="2961"/>
      <c r="GKJ63" s="1615"/>
      <c r="GKK63" s="1611"/>
      <c r="GKL63" s="2139"/>
      <c r="GKM63" s="4045"/>
      <c r="GKN63" s="4046"/>
      <c r="GKO63" s="4046"/>
      <c r="GKP63" s="4046"/>
      <c r="GKQ63" s="4046"/>
      <c r="GKR63" s="4046"/>
      <c r="GKS63" s="4046"/>
      <c r="GKT63" s="4047"/>
      <c r="GKU63" s="2961"/>
      <c r="GKV63" s="1615"/>
      <c r="GKW63" s="1611"/>
      <c r="GKX63" s="2139"/>
      <c r="GKY63" s="4045"/>
      <c r="GKZ63" s="4046"/>
      <c r="GLA63" s="4046"/>
      <c r="GLB63" s="4046"/>
      <c r="GLC63" s="4046"/>
      <c r="GLD63" s="4046"/>
      <c r="GLE63" s="4046"/>
      <c r="GLF63" s="4047"/>
      <c r="GLG63" s="2961"/>
      <c r="GLH63" s="1615"/>
      <c r="GLI63" s="1611"/>
      <c r="GLJ63" s="2139"/>
      <c r="GLK63" s="4045"/>
      <c r="GLL63" s="4046"/>
      <c r="GLM63" s="4046"/>
      <c r="GLN63" s="4046"/>
      <c r="GLO63" s="4046"/>
      <c r="GLP63" s="4046"/>
      <c r="GLQ63" s="4046"/>
      <c r="GLR63" s="4047"/>
      <c r="GLS63" s="2961"/>
      <c r="GLT63" s="1615"/>
      <c r="GLU63" s="1611"/>
      <c r="GLV63" s="2139"/>
      <c r="GLW63" s="4045"/>
      <c r="GLX63" s="4046"/>
      <c r="GLY63" s="4046"/>
      <c r="GLZ63" s="4046"/>
      <c r="GMA63" s="4046"/>
      <c r="GMB63" s="4046"/>
      <c r="GMC63" s="4046"/>
      <c r="GMD63" s="4047"/>
      <c r="GME63" s="2961"/>
      <c r="GMF63" s="1615"/>
      <c r="GMG63" s="1611"/>
      <c r="GMH63" s="2139"/>
      <c r="GMI63" s="4045"/>
      <c r="GMJ63" s="4046"/>
      <c r="GMK63" s="4046"/>
      <c r="GML63" s="4046"/>
      <c r="GMM63" s="4046"/>
      <c r="GMN63" s="4046"/>
      <c r="GMO63" s="4046"/>
      <c r="GMP63" s="4047"/>
      <c r="GMQ63" s="2961"/>
      <c r="GMR63" s="1615"/>
      <c r="GMS63" s="1611"/>
      <c r="GMT63" s="2139"/>
      <c r="GMU63" s="4045"/>
      <c r="GMV63" s="4046"/>
      <c r="GMW63" s="4046"/>
      <c r="GMX63" s="4046"/>
      <c r="GMY63" s="4046"/>
      <c r="GMZ63" s="4046"/>
      <c r="GNA63" s="4046"/>
      <c r="GNB63" s="4047"/>
      <c r="GNC63" s="2961"/>
      <c r="GND63" s="1615"/>
      <c r="GNE63" s="1611"/>
      <c r="GNF63" s="2139"/>
      <c r="GNG63" s="4045"/>
      <c r="GNH63" s="4046"/>
      <c r="GNI63" s="4046"/>
      <c r="GNJ63" s="4046"/>
      <c r="GNK63" s="4046"/>
      <c r="GNL63" s="4046"/>
      <c r="GNM63" s="4046"/>
      <c r="GNN63" s="4047"/>
      <c r="GNO63" s="2961"/>
      <c r="GNP63" s="1615"/>
      <c r="GNQ63" s="1611"/>
      <c r="GNR63" s="2139"/>
      <c r="GNS63" s="4045"/>
      <c r="GNT63" s="4046"/>
      <c r="GNU63" s="4046"/>
      <c r="GNV63" s="4046"/>
      <c r="GNW63" s="4046"/>
      <c r="GNX63" s="4046"/>
      <c r="GNY63" s="4046"/>
      <c r="GNZ63" s="4047"/>
      <c r="GOA63" s="2961"/>
      <c r="GOB63" s="1615"/>
      <c r="GOC63" s="1611"/>
      <c r="GOD63" s="2139"/>
      <c r="GOE63" s="4045"/>
      <c r="GOF63" s="4046"/>
      <c r="GOG63" s="4046"/>
      <c r="GOH63" s="4046"/>
      <c r="GOI63" s="4046"/>
      <c r="GOJ63" s="4046"/>
      <c r="GOK63" s="4046"/>
      <c r="GOL63" s="4047"/>
      <c r="GOM63" s="2961"/>
      <c r="GON63" s="1615"/>
      <c r="GOO63" s="1611"/>
      <c r="GOP63" s="2139"/>
      <c r="GOQ63" s="4045"/>
      <c r="GOR63" s="4046"/>
      <c r="GOS63" s="4046"/>
      <c r="GOT63" s="4046"/>
      <c r="GOU63" s="4046"/>
      <c r="GOV63" s="4046"/>
      <c r="GOW63" s="4046"/>
      <c r="GOX63" s="4047"/>
      <c r="GOY63" s="2961"/>
      <c r="GOZ63" s="1615"/>
      <c r="GPA63" s="1611"/>
      <c r="GPB63" s="2139"/>
      <c r="GPC63" s="4045"/>
      <c r="GPD63" s="4046"/>
      <c r="GPE63" s="4046"/>
      <c r="GPF63" s="4046"/>
      <c r="GPG63" s="4046"/>
      <c r="GPH63" s="4046"/>
      <c r="GPI63" s="4046"/>
      <c r="GPJ63" s="4047"/>
      <c r="GPK63" s="2961"/>
      <c r="GPL63" s="1615"/>
      <c r="GPM63" s="1611"/>
      <c r="GPN63" s="2139"/>
      <c r="GPO63" s="4045"/>
      <c r="GPP63" s="4046"/>
      <c r="GPQ63" s="4046"/>
      <c r="GPR63" s="4046"/>
      <c r="GPS63" s="4046"/>
      <c r="GPT63" s="4046"/>
      <c r="GPU63" s="4046"/>
      <c r="GPV63" s="4047"/>
      <c r="GPW63" s="2961"/>
      <c r="GPX63" s="1615"/>
      <c r="GPY63" s="1611"/>
      <c r="GPZ63" s="2139"/>
      <c r="GQA63" s="4045"/>
      <c r="GQB63" s="4046"/>
      <c r="GQC63" s="4046"/>
      <c r="GQD63" s="4046"/>
      <c r="GQE63" s="4046"/>
      <c r="GQF63" s="4046"/>
      <c r="GQG63" s="4046"/>
      <c r="GQH63" s="4047"/>
      <c r="GQI63" s="2961"/>
      <c r="GQJ63" s="1615"/>
      <c r="GQK63" s="1611"/>
      <c r="GQL63" s="2139"/>
      <c r="GQM63" s="4045"/>
      <c r="GQN63" s="4046"/>
      <c r="GQO63" s="4046"/>
      <c r="GQP63" s="4046"/>
      <c r="GQQ63" s="4046"/>
      <c r="GQR63" s="4046"/>
      <c r="GQS63" s="4046"/>
      <c r="GQT63" s="4047"/>
      <c r="GQU63" s="2961"/>
      <c r="GQV63" s="1615"/>
      <c r="GQW63" s="1611"/>
      <c r="GQX63" s="2139"/>
      <c r="GQY63" s="4045"/>
      <c r="GQZ63" s="4046"/>
      <c r="GRA63" s="4046"/>
      <c r="GRB63" s="4046"/>
      <c r="GRC63" s="4046"/>
      <c r="GRD63" s="4046"/>
      <c r="GRE63" s="4046"/>
      <c r="GRF63" s="4047"/>
      <c r="GRG63" s="2961"/>
      <c r="GRH63" s="1615"/>
      <c r="GRI63" s="1611"/>
      <c r="GRJ63" s="2139"/>
      <c r="GRK63" s="4045"/>
      <c r="GRL63" s="4046"/>
      <c r="GRM63" s="4046"/>
      <c r="GRN63" s="4046"/>
      <c r="GRO63" s="4046"/>
      <c r="GRP63" s="4046"/>
      <c r="GRQ63" s="4046"/>
      <c r="GRR63" s="4047"/>
      <c r="GRS63" s="2961"/>
      <c r="GRT63" s="1615"/>
      <c r="GRU63" s="1611"/>
      <c r="GRV63" s="2139"/>
      <c r="GRW63" s="4045"/>
      <c r="GRX63" s="4046"/>
      <c r="GRY63" s="4046"/>
      <c r="GRZ63" s="4046"/>
      <c r="GSA63" s="4046"/>
      <c r="GSB63" s="4046"/>
      <c r="GSC63" s="4046"/>
      <c r="GSD63" s="4047"/>
      <c r="GSE63" s="2961"/>
      <c r="GSF63" s="1615"/>
      <c r="GSG63" s="1611"/>
      <c r="GSH63" s="2139"/>
      <c r="GSI63" s="4045"/>
      <c r="GSJ63" s="4046"/>
      <c r="GSK63" s="4046"/>
      <c r="GSL63" s="4046"/>
      <c r="GSM63" s="4046"/>
      <c r="GSN63" s="4046"/>
      <c r="GSO63" s="4046"/>
      <c r="GSP63" s="4047"/>
      <c r="GSQ63" s="2961"/>
      <c r="GSR63" s="1615"/>
      <c r="GSS63" s="1611"/>
      <c r="GST63" s="2139"/>
      <c r="GSU63" s="4045"/>
      <c r="GSV63" s="4046"/>
      <c r="GSW63" s="4046"/>
      <c r="GSX63" s="4046"/>
      <c r="GSY63" s="4046"/>
      <c r="GSZ63" s="4046"/>
      <c r="GTA63" s="4046"/>
      <c r="GTB63" s="4047"/>
      <c r="GTC63" s="2961"/>
      <c r="GTD63" s="1615"/>
      <c r="GTE63" s="1611"/>
      <c r="GTF63" s="2139"/>
      <c r="GTG63" s="4045"/>
      <c r="GTH63" s="4046"/>
      <c r="GTI63" s="4046"/>
      <c r="GTJ63" s="4046"/>
      <c r="GTK63" s="4046"/>
      <c r="GTL63" s="4046"/>
      <c r="GTM63" s="4046"/>
      <c r="GTN63" s="4047"/>
      <c r="GTO63" s="2961"/>
      <c r="GTP63" s="1615"/>
      <c r="GTQ63" s="1611"/>
      <c r="GTR63" s="2139"/>
      <c r="GTS63" s="4045"/>
      <c r="GTT63" s="4046"/>
      <c r="GTU63" s="4046"/>
      <c r="GTV63" s="4046"/>
      <c r="GTW63" s="4046"/>
      <c r="GTX63" s="4046"/>
      <c r="GTY63" s="4046"/>
      <c r="GTZ63" s="4047"/>
      <c r="GUA63" s="2961"/>
      <c r="GUB63" s="1615"/>
      <c r="GUC63" s="1611"/>
      <c r="GUD63" s="2139"/>
      <c r="GUE63" s="4045"/>
      <c r="GUF63" s="4046"/>
      <c r="GUG63" s="4046"/>
      <c r="GUH63" s="4046"/>
      <c r="GUI63" s="4046"/>
      <c r="GUJ63" s="4046"/>
      <c r="GUK63" s="4046"/>
      <c r="GUL63" s="4047"/>
      <c r="GUM63" s="2961"/>
      <c r="GUN63" s="1615"/>
      <c r="GUO63" s="1611"/>
      <c r="GUP63" s="2139"/>
      <c r="GUQ63" s="4045"/>
      <c r="GUR63" s="4046"/>
      <c r="GUS63" s="4046"/>
      <c r="GUT63" s="4046"/>
      <c r="GUU63" s="4046"/>
      <c r="GUV63" s="4046"/>
      <c r="GUW63" s="4046"/>
      <c r="GUX63" s="4047"/>
      <c r="GUY63" s="2961"/>
      <c r="GUZ63" s="1615"/>
      <c r="GVA63" s="1611"/>
      <c r="GVB63" s="2139"/>
      <c r="GVC63" s="4045"/>
      <c r="GVD63" s="4046"/>
      <c r="GVE63" s="4046"/>
      <c r="GVF63" s="4046"/>
      <c r="GVG63" s="4046"/>
      <c r="GVH63" s="4046"/>
      <c r="GVI63" s="4046"/>
      <c r="GVJ63" s="4047"/>
      <c r="GVK63" s="2961"/>
      <c r="GVL63" s="1615"/>
      <c r="GVM63" s="1611"/>
      <c r="GVN63" s="2139"/>
      <c r="GVO63" s="4045"/>
      <c r="GVP63" s="4046"/>
      <c r="GVQ63" s="4046"/>
      <c r="GVR63" s="4046"/>
      <c r="GVS63" s="4046"/>
      <c r="GVT63" s="4046"/>
      <c r="GVU63" s="4046"/>
      <c r="GVV63" s="4047"/>
      <c r="GVW63" s="2961"/>
      <c r="GVX63" s="1615"/>
      <c r="GVY63" s="1611"/>
      <c r="GVZ63" s="2139"/>
      <c r="GWA63" s="4045"/>
      <c r="GWB63" s="4046"/>
      <c r="GWC63" s="4046"/>
      <c r="GWD63" s="4046"/>
      <c r="GWE63" s="4046"/>
      <c r="GWF63" s="4046"/>
      <c r="GWG63" s="4046"/>
      <c r="GWH63" s="4047"/>
      <c r="GWI63" s="2961"/>
      <c r="GWJ63" s="1615"/>
      <c r="GWK63" s="1611"/>
      <c r="GWL63" s="2139"/>
      <c r="GWM63" s="4045"/>
      <c r="GWN63" s="4046"/>
      <c r="GWO63" s="4046"/>
      <c r="GWP63" s="4046"/>
      <c r="GWQ63" s="4046"/>
      <c r="GWR63" s="4046"/>
      <c r="GWS63" s="4046"/>
      <c r="GWT63" s="4047"/>
      <c r="GWU63" s="2961"/>
      <c r="GWV63" s="1615"/>
      <c r="GWW63" s="1611"/>
      <c r="GWX63" s="2139"/>
      <c r="GWY63" s="4045"/>
      <c r="GWZ63" s="4046"/>
      <c r="GXA63" s="4046"/>
      <c r="GXB63" s="4046"/>
      <c r="GXC63" s="4046"/>
      <c r="GXD63" s="4046"/>
      <c r="GXE63" s="4046"/>
      <c r="GXF63" s="4047"/>
      <c r="GXG63" s="2961"/>
      <c r="GXH63" s="1615"/>
      <c r="GXI63" s="1611"/>
      <c r="GXJ63" s="2139"/>
      <c r="GXK63" s="4045"/>
      <c r="GXL63" s="4046"/>
      <c r="GXM63" s="4046"/>
      <c r="GXN63" s="4046"/>
      <c r="GXO63" s="4046"/>
      <c r="GXP63" s="4046"/>
      <c r="GXQ63" s="4046"/>
      <c r="GXR63" s="4047"/>
      <c r="GXS63" s="2961"/>
      <c r="GXT63" s="1615"/>
      <c r="GXU63" s="1611"/>
      <c r="GXV63" s="2139"/>
      <c r="GXW63" s="4045"/>
      <c r="GXX63" s="4046"/>
      <c r="GXY63" s="4046"/>
      <c r="GXZ63" s="4046"/>
      <c r="GYA63" s="4046"/>
      <c r="GYB63" s="4046"/>
      <c r="GYC63" s="4046"/>
      <c r="GYD63" s="4047"/>
      <c r="GYE63" s="2961"/>
      <c r="GYF63" s="1615"/>
      <c r="GYG63" s="1611"/>
      <c r="GYH63" s="2139"/>
      <c r="GYI63" s="4045"/>
      <c r="GYJ63" s="4046"/>
      <c r="GYK63" s="4046"/>
      <c r="GYL63" s="4046"/>
      <c r="GYM63" s="4046"/>
      <c r="GYN63" s="4046"/>
      <c r="GYO63" s="4046"/>
      <c r="GYP63" s="4047"/>
      <c r="GYQ63" s="2961"/>
      <c r="GYR63" s="1615"/>
      <c r="GYS63" s="1611"/>
      <c r="GYT63" s="2139"/>
      <c r="GYU63" s="4045"/>
      <c r="GYV63" s="4046"/>
      <c r="GYW63" s="4046"/>
      <c r="GYX63" s="4046"/>
      <c r="GYY63" s="4046"/>
      <c r="GYZ63" s="4046"/>
      <c r="GZA63" s="4046"/>
      <c r="GZB63" s="4047"/>
      <c r="GZC63" s="2961"/>
      <c r="GZD63" s="1615"/>
      <c r="GZE63" s="1611"/>
      <c r="GZF63" s="2139"/>
      <c r="GZG63" s="4045"/>
      <c r="GZH63" s="4046"/>
      <c r="GZI63" s="4046"/>
      <c r="GZJ63" s="4046"/>
      <c r="GZK63" s="4046"/>
      <c r="GZL63" s="4046"/>
      <c r="GZM63" s="4046"/>
      <c r="GZN63" s="4047"/>
      <c r="GZO63" s="2961"/>
      <c r="GZP63" s="1615"/>
      <c r="GZQ63" s="1611"/>
      <c r="GZR63" s="2139"/>
      <c r="GZS63" s="4045"/>
      <c r="GZT63" s="4046"/>
      <c r="GZU63" s="4046"/>
      <c r="GZV63" s="4046"/>
      <c r="GZW63" s="4046"/>
      <c r="GZX63" s="4046"/>
      <c r="GZY63" s="4046"/>
      <c r="GZZ63" s="4047"/>
      <c r="HAA63" s="2961"/>
      <c r="HAB63" s="1615"/>
      <c r="HAC63" s="1611"/>
      <c r="HAD63" s="2139"/>
      <c r="HAE63" s="4045"/>
      <c r="HAF63" s="4046"/>
      <c r="HAG63" s="4046"/>
      <c r="HAH63" s="4046"/>
      <c r="HAI63" s="4046"/>
      <c r="HAJ63" s="4046"/>
      <c r="HAK63" s="4046"/>
      <c r="HAL63" s="4047"/>
      <c r="HAM63" s="2961"/>
      <c r="HAN63" s="1615"/>
      <c r="HAO63" s="1611"/>
      <c r="HAP63" s="2139"/>
      <c r="HAQ63" s="4045"/>
      <c r="HAR63" s="4046"/>
      <c r="HAS63" s="4046"/>
      <c r="HAT63" s="4046"/>
      <c r="HAU63" s="4046"/>
      <c r="HAV63" s="4046"/>
      <c r="HAW63" s="4046"/>
      <c r="HAX63" s="4047"/>
      <c r="HAY63" s="2961"/>
      <c r="HAZ63" s="1615"/>
      <c r="HBA63" s="1611"/>
      <c r="HBB63" s="2139"/>
      <c r="HBC63" s="4045"/>
      <c r="HBD63" s="4046"/>
      <c r="HBE63" s="4046"/>
      <c r="HBF63" s="4046"/>
      <c r="HBG63" s="4046"/>
      <c r="HBH63" s="4046"/>
      <c r="HBI63" s="4046"/>
      <c r="HBJ63" s="4047"/>
      <c r="HBK63" s="2961"/>
      <c r="HBL63" s="1615"/>
      <c r="HBM63" s="1611"/>
      <c r="HBN63" s="2139"/>
      <c r="HBO63" s="4045"/>
      <c r="HBP63" s="4046"/>
      <c r="HBQ63" s="4046"/>
      <c r="HBR63" s="4046"/>
      <c r="HBS63" s="4046"/>
      <c r="HBT63" s="4046"/>
      <c r="HBU63" s="4046"/>
      <c r="HBV63" s="4047"/>
      <c r="HBW63" s="2961"/>
      <c r="HBX63" s="1615"/>
      <c r="HBY63" s="1611"/>
      <c r="HBZ63" s="2139"/>
      <c r="HCA63" s="4045"/>
      <c r="HCB63" s="4046"/>
      <c r="HCC63" s="4046"/>
      <c r="HCD63" s="4046"/>
      <c r="HCE63" s="4046"/>
      <c r="HCF63" s="4046"/>
      <c r="HCG63" s="4046"/>
      <c r="HCH63" s="4047"/>
      <c r="HCI63" s="2961"/>
      <c r="HCJ63" s="1615"/>
      <c r="HCK63" s="1611"/>
      <c r="HCL63" s="2139"/>
      <c r="HCM63" s="4045"/>
      <c r="HCN63" s="4046"/>
      <c r="HCO63" s="4046"/>
      <c r="HCP63" s="4046"/>
      <c r="HCQ63" s="4046"/>
      <c r="HCR63" s="4046"/>
      <c r="HCS63" s="4046"/>
      <c r="HCT63" s="4047"/>
      <c r="HCU63" s="2961"/>
      <c r="HCV63" s="1615"/>
      <c r="HCW63" s="1611"/>
      <c r="HCX63" s="2139"/>
      <c r="HCY63" s="4045"/>
      <c r="HCZ63" s="4046"/>
      <c r="HDA63" s="4046"/>
      <c r="HDB63" s="4046"/>
      <c r="HDC63" s="4046"/>
      <c r="HDD63" s="4046"/>
      <c r="HDE63" s="4046"/>
      <c r="HDF63" s="4047"/>
      <c r="HDG63" s="2961"/>
      <c r="HDH63" s="1615"/>
      <c r="HDI63" s="1611"/>
      <c r="HDJ63" s="2139"/>
      <c r="HDK63" s="4045"/>
      <c r="HDL63" s="4046"/>
      <c r="HDM63" s="4046"/>
      <c r="HDN63" s="4046"/>
      <c r="HDO63" s="4046"/>
      <c r="HDP63" s="4046"/>
      <c r="HDQ63" s="4046"/>
      <c r="HDR63" s="4047"/>
      <c r="HDS63" s="2961"/>
      <c r="HDT63" s="1615"/>
      <c r="HDU63" s="1611"/>
      <c r="HDV63" s="2139"/>
      <c r="HDW63" s="4045"/>
      <c r="HDX63" s="4046"/>
      <c r="HDY63" s="4046"/>
      <c r="HDZ63" s="4046"/>
      <c r="HEA63" s="4046"/>
      <c r="HEB63" s="4046"/>
      <c r="HEC63" s="4046"/>
      <c r="HED63" s="4047"/>
      <c r="HEE63" s="2961"/>
      <c r="HEF63" s="1615"/>
      <c r="HEG63" s="1611"/>
      <c r="HEH63" s="2139"/>
      <c r="HEI63" s="4045"/>
      <c r="HEJ63" s="4046"/>
      <c r="HEK63" s="4046"/>
      <c r="HEL63" s="4046"/>
      <c r="HEM63" s="4046"/>
      <c r="HEN63" s="4046"/>
      <c r="HEO63" s="4046"/>
      <c r="HEP63" s="4047"/>
      <c r="HEQ63" s="2961"/>
      <c r="HER63" s="1615"/>
      <c r="HES63" s="1611"/>
      <c r="HET63" s="2139"/>
      <c r="HEU63" s="4045"/>
      <c r="HEV63" s="4046"/>
      <c r="HEW63" s="4046"/>
      <c r="HEX63" s="4046"/>
      <c r="HEY63" s="4046"/>
      <c r="HEZ63" s="4046"/>
      <c r="HFA63" s="4046"/>
      <c r="HFB63" s="4047"/>
      <c r="HFC63" s="2961"/>
      <c r="HFD63" s="1615"/>
      <c r="HFE63" s="1611"/>
      <c r="HFF63" s="2139"/>
      <c r="HFG63" s="4045"/>
      <c r="HFH63" s="4046"/>
      <c r="HFI63" s="4046"/>
      <c r="HFJ63" s="4046"/>
      <c r="HFK63" s="4046"/>
      <c r="HFL63" s="4046"/>
      <c r="HFM63" s="4046"/>
      <c r="HFN63" s="4047"/>
      <c r="HFO63" s="2961"/>
      <c r="HFP63" s="1615"/>
      <c r="HFQ63" s="1611"/>
      <c r="HFR63" s="2139"/>
      <c r="HFS63" s="4045"/>
      <c r="HFT63" s="4046"/>
      <c r="HFU63" s="4046"/>
      <c r="HFV63" s="4046"/>
      <c r="HFW63" s="4046"/>
      <c r="HFX63" s="4046"/>
      <c r="HFY63" s="4046"/>
      <c r="HFZ63" s="4047"/>
      <c r="HGA63" s="2961"/>
      <c r="HGB63" s="1615"/>
      <c r="HGC63" s="1611"/>
      <c r="HGD63" s="2139"/>
      <c r="HGE63" s="4045"/>
      <c r="HGF63" s="4046"/>
      <c r="HGG63" s="4046"/>
      <c r="HGH63" s="4046"/>
      <c r="HGI63" s="4046"/>
      <c r="HGJ63" s="4046"/>
      <c r="HGK63" s="4046"/>
      <c r="HGL63" s="4047"/>
      <c r="HGM63" s="2961"/>
      <c r="HGN63" s="1615"/>
      <c r="HGO63" s="1611"/>
      <c r="HGP63" s="2139"/>
      <c r="HGQ63" s="4045"/>
      <c r="HGR63" s="4046"/>
      <c r="HGS63" s="4046"/>
      <c r="HGT63" s="4046"/>
      <c r="HGU63" s="4046"/>
      <c r="HGV63" s="4046"/>
      <c r="HGW63" s="4046"/>
      <c r="HGX63" s="4047"/>
      <c r="HGY63" s="2961"/>
      <c r="HGZ63" s="1615"/>
      <c r="HHA63" s="1611"/>
      <c r="HHB63" s="2139"/>
      <c r="HHC63" s="4045"/>
      <c r="HHD63" s="4046"/>
      <c r="HHE63" s="4046"/>
      <c r="HHF63" s="4046"/>
      <c r="HHG63" s="4046"/>
      <c r="HHH63" s="4046"/>
      <c r="HHI63" s="4046"/>
      <c r="HHJ63" s="4047"/>
      <c r="HHK63" s="2961"/>
      <c r="HHL63" s="1615"/>
      <c r="HHM63" s="1611"/>
      <c r="HHN63" s="2139"/>
      <c r="HHO63" s="4045"/>
      <c r="HHP63" s="4046"/>
      <c r="HHQ63" s="4046"/>
      <c r="HHR63" s="4046"/>
      <c r="HHS63" s="4046"/>
      <c r="HHT63" s="4046"/>
      <c r="HHU63" s="4046"/>
      <c r="HHV63" s="4047"/>
      <c r="HHW63" s="2961"/>
      <c r="HHX63" s="1615"/>
      <c r="HHY63" s="1611"/>
      <c r="HHZ63" s="2139"/>
      <c r="HIA63" s="4045"/>
      <c r="HIB63" s="4046"/>
      <c r="HIC63" s="4046"/>
      <c r="HID63" s="4046"/>
      <c r="HIE63" s="4046"/>
      <c r="HIF63" s="4046"/>
      <c r="HIG63" s="4046"/>
      <c r="HIH63" s="4047"/>
      <c r="HII63" s="2961"/>
      <c r="HIJ63" s="1615"/>
      <c r="HIK63" s="1611"/>
      <c r="HIL63" s="2139"/>
      <c r="HIM63" s="4045"/>
      <c r="HIN63" s="4046"/>
      <c r="HIO63" s="4046"/>
      <c r="HIP63" s="4046"/>
      <c r="HIQ63" s="4046"/>
      <c r="HIR63" s="4046"/>
      <c r="HIS63" s="4046"/>
      <c r="HIT63" s="4047"/>
      <c r="HIU63" s="2961"/>
      <c r="HIV63" s="1615"/>
      <c r="HIW63" s="1611"/>
      <c r="HIX63" s="2139"/>
      <c r="HIY63" s="4045"/>
      <c r="HIZ63" s="4046"/>
      <c r="HJA63" s="4046"/>
      <c r="HJB63" s="4046"/>
      <c r="HJC63" s="4046"/>
      <c r="HJD63" s="4046"/>
      <c r="HJE63" s="4046"/>
      <c r="HJF63" s="4047"/>
      <c r="HJG63" s="2961"/>
      <c r="HJH63" s="1615"/>
      <c r="HJI63" s="1611"/>
      <c r="HJJ63" s="2139"/>
      <c r="HJK63" s="4045"/>
      <c r="HJL63" s="4046"/>
      <c r="HJM63" s="4046"/>
      <c r="HJN63" s="4046"/>
      <c r="HJO63" s="4046"/>
      <c r="HJP63" s="4046"/>
      <c r="HJQ63" s="4046"/>
      <c r="HJR63" s="4047"/>
      <c r="HJS63" s="2961"/>
      <c r="HJT63" s="1615"/>
      <c r="HJU63" s="1611"/>
      <c r="HJV63" s="2139"/>
      <c r="HJW63" s="4045"/>
      <c r="HJX63" s="4046"/>
      <c r="HJY63" s="4046"/>
      <c r="HJZ63" s="4046"/>
      <c r="HKA63" s="4046"/>
      <c r="HKB63" s="4046"/>
      <c r="HKC63" s="4046"/>
      <c r="HKD63" s="4047"/>
      <c r="HKE63" s="2961"/>
      <c r="HKF63" s="1615"/>
      <c r="HKG63" s="1611"/>
      <c r="HKH63" s="2139"/>
      <c r="HKI63" s="4045"/>
      <c r="HKJ63" s="4046"/>
      <c r="HKK63" s="4046"/>
      <c r="HKL63" s="4046"/>
      <c r="HKM63" s="4046"/>
      <c r="HKN63" s="4046"/>
      <c r="HKO63" s="4046"/>
      <c r="HKP63" s="4047"/>
      <c r="HKQ63" s="2961"/>
      <c r="HKR63" s="1615"/>
      <c r="HKS63" s="1611"/>
      <c r="HKT63" s="2139"/>
      <c r="HKU63" s="4045"/>
      <c r="HKV63" s="4046"/>
      <c r="HKW63" s="4046"/>
      <c r="HKX63" s="4046"/>
      <c r="HKY63" s="4046"/>
      <c r="HKZ63" s="4046"/>
      <c r="HLA63" s="4046"/>
      <c r="HLB63" s="4047"/>
      <c r="HLC63" s="2961"/>
      <c r="HLD63" s="1615"/>
      <c r="HLE63" s="1611"/>
      <c r="HLF63" s="2139"/>
      <c r="HLG63" s="4045"/>
      <c r="HLH63" s="4046"/>
      <c r="HLI63" s="4046"/>
      <c r="HLJ63" s="4046"/>
      <c r="HLK63" s="4046"/>
      <c r="HLL63" s="4046"/>
      <c r="HLM63" s="4046"/>
      <c r="HLN63" s="4047"/>
      <c r="HLO63" s="2961"/>
      <c r="HLP63" s="1615"/>
      <c r="HLQ63" s="1611"/>
      <c r="HLR63" s="2139"/>
      <c r="HLS63" s="4045"/>
      <c r="HLT63" s="4046"/>
      <c r="HLU63" s="4046"/>
      <c r="HLV63" s="4046"/>
      <c r="HLW63" s="4046"/>
      <c r="HLX63" s="4046"/>
      <c r="HLY63" s="4046"/>
      <c r="HLZ63" s="4047"/>
      <c r="HMA63" s="2961"/>
      <c r="HMB63" s="1615"/>
      <c r="HMC63" s="1611"/>
      <c r="HMD63" s="2139"/>
      <c r="HME63" s="4045"/>
      <c r="HMF63" s="4046"/>
      <c r="HMG63" s="4046"/>
      <c r="HMH63" s="4046"/>
      <c r="HMI63" s="4046"/>
      <c r="HMJ63" s="4046"/>
      <c r="HMK63" s="4046"/>
      <c r="HML63" s="4047"/>
      <c r="HMM63" s="2961"/>
      <c r="HMN63" s="1615"/>
      <c r="HMO63" s="1611"/>
      <c r="HMP63" s="2139"/>
      <c r="HMQ63" s="4045"/>
      <c r="HMR63" s="4046"/>
      <c r="HMS63" s="4046"/>
      <c r="HMT63" s="4046"/>
      <c r="HMU63" s="4046"/>
      <c r="HMV63" s="4046"/>
      <c r="HMW63" s="4046"/>
      <c r="HMX63" s="4047"/>
      <c r="HMY63" s="2961"/>
      <c r="HMZ63" s="1615"/>
      <c r="HNA63" s="1611"/>
      <c r="HNB63" s="2139"/>
      <c r="HNC63" s="4045"/>
      <c r="HND63" s="4046"/>
      <c r="HNE63" s="4046"/>
      <c r="HNF63" s="4046"/>
      <c r="HNG63" s="4046"/>
      <c r="HNH63" s="4046"/>
      <c r="HNI63" s="4046"/>
      <c r="HNJ63" s="4047"/>
      <c r="HNK63" s="2961"/>
      <c r="HNL63" s="1615"/>
      <c r="HNM63" s="1611"/>
      <c r="HNN63" s="2139"/>
      <c r="HNO63" s="4045"/>
      <c r="HNP63" s="4046"/>
      <c r="HNQ63" s="4046"/>
      <c r="HNR63" s="4046"/>
      <c r="HNS63" s="4046"/>
      <c r="HNT63" s="4046"/>
      <c r="HNU63" s="4046"/>
      <c r="HNV63" s="4047"/>
      <c r="HNW63" s="2961"/>
      <c r="HNX63" s="1615"/>
      <c r="HNY63" s="1611"/>
      <c r="HNZ63" s="2139"/>
      <c r="HOA63" s="4045"/>
      <c r="HOB63" s="4046"/>
      <c r="HOC63" s="4046"/>
      <c r="HOD63" s="4046"/>
      <c r="HOE63" s="4046"/>
      <c r="HOF63" s="4046"/>
      <c r="HOG63" s="4046"/>
      <c r="HOH63" s="4047"/>
      <c r="HOI63" s="2961"/>
      <c r="HOJ63" s="1615"/>
      <c r="HOK63" s="1611"/>
      <c r="HOL63" s="2139"/>
      <c r="HOM63" s="4045"/>
      <c r="HON63" s="4046"/>
      <c r="HOO63" s="4046"/>
      <c r="HOP63" s="4046"/>
      <c r="HOQ63" s="4046"/>
      <c r="HOR63" s="4046"/>
      <c r="HOS63" s="4046"/>
      <c r="HOT63" s="4047"/>
      <c r="HOU63" s="2961"/>
      <c r="HOV63" s="1615"/>
      <c r="HOW63" s="1611"/>
      <c r="HOX63" s="2139"/>
      <c r="HOY63" s="4045"/>
      <c r="HOZ63" s="4046"/>
      <c r="HPA63" s="4046"/>
      <c r="HPB63" s="4046"/>
      <c r="HPC63" s="4046"/>
      <c r="HPD63" s="4046"/>
      <c r="HPE63" s="4046"/>
      <c r="HPF63" s="4047"/>
      <c r="HPG63" s="2961"/>
      <c r="HPH63" s="1615"/>
      <c r="HPI63" s="1611"/>
      <c r="HPJ63" s="2139"/>
      <c r="HPK63" s="4045"/>
      <c r="HPL63" s="4046"/>
      <c r="HPM63" s="4046"/>
      <c r="HPN63" s="4046"/>
      <c r="HPO63" s="4046"/>
      <c r="HPP63" s="4046"/>
      <c r="HPQ63" s="4046"/>
      <c r="HPR63" s="4047"/>
      <c r="HPS63" s="2961"/>
      <c r="HPT63" s="1615"/>
      <c r="HPU63" s="1611"/>
      <c r="HPV63" s="2139"/>
      <c r="HPW63" s="4045"/>
      <c r="HPX63" s="4046"/>
      <c r="HPY63" s="4046"/>
      <c r="HPZ63" s="4046"/>
      <c r="HQA63" s="4046"/>
      <c r="HQB63" s="4046"/>
      <c r="HQC63" s="4046"/>
      <c r="HQD63" s="4047"/>
      <c r="HQE63" s="2961"/>
      <c r="HQF63" s="1615"/>
      <c r="HQG63" s="1611"/>
      <c r="HQH63" s="2139"/>
      <c r="HQI63" s="4045"/>
      <c r="HQJ63" s="4046"/>
      <c r="HQK63" s="4046"/>
      <c r="HQL63" s="4046"/>
      <c r="HQM63" s="4046"/>
      <c r="HQN63" s="4046"/>
      <c r="HQO63" s="4046"/>
      <c r="HQP63" s="4047"/>
      <c r="HQQ63" s="2961"/>
      <c r="HQR63" s="1615"/>
      <c r="HQS63" s="1611"/>
      <c r="HQT63" s="2139"/>
      <c r="HQU63" s="4045"/>
      <c r="HQV63" s="4046"/>
      <c r="HQW63" s="4046"/>
      <c r="HQX63" s="4046"/>
      <c r="HQY63" s="4046"/>
      <c r="HQZ63" s="4046"/>
      <c r="HRA63" s="4046"/>
      <c r="HRB63" s="4047"/>
      <c r="HRC63" s="2961"/>
      <c r="HRD63" s="1615"/>
      <c r="HRE63" s="1611"/>
      <c r="HRF63" s="2139"/>
      <c r="HRG63" s="4045"/>
      <c r="HRH63" s="4046"/>
      <c r="HRI63" s="4046"/>
      <c r="HRJ63" s="4046"/>
      <c r="HRK63" s="4046"/>
      <c r="HRL63" s="4046"/>
      <c r="HRM63" s="4046"/>
      <c r="HRN63" s="4047"/>
      <c r="HRO63" s="2961"/>
      <c r="HRP63" s="1615"/>
      <c r="HRQ63" s="1611"/>
      <c r="HRR63" s="2139"/>
      <c r="HRS63" s="4045"/>
      <c r="HRT63" s="4046"/>
      <c r="HRU63" s="4046"/>
      <c r="HRV63" s="4046"/>
      <c r="HRW63" s="4046"/>
      <c r="HRX63" s="4046"/>
      <c r="HRY63" s="4046"/>
      <c r="HRZ63" s="4047"/>
      <c r="HSA63" s="2961"/>
      <c r="HSB63" s="1615"/>
      <c r="HSC63" s="1611"/>
      <c r="HSD63" s="2139"/>
      <c r="HSE63" s="4045"/>
      <c r="HSF63" s="4046"/>
      <c r="HSG63" s="4046"/>
      <c r="HSH63" s="4046"/>
      <c r="HSI63" s="4046"/>
      <c r="HSJ63" s="4046"/>
      <c r="HSK63" s="4046"/>
      <c r="HSL63" s="4047"/>
      <c r="HSM63" s="2961"/>
      <c r="HSN63" s="1615"/>
      <c r="HSO63" s="1611"/>
      <c r="HSP63" s="2139"/>
      <c r="HSQ63" s="4045"/>
      <c r="HSR63" s="4046"/>
      <c r="HSS63" s="4046"/>
      <c r="HST63" s="4046"/>
      <c r="HSU63" s="4046"/>
      <c r="HSV63" s="4046"/>
      <c r="HSW63" s="4046"/>
      <c r="HSX63" s="4047"/>
      <c r="HSY63" s="2961"/>
      <c r="HSZ63" s="1615"/>
      <c r="HTA63" s="1611"/>
      <c r="HTB63" s="2139"/>
      <c r="HTC63" s="4045"/>
      <c r="HTD63" s="4046"/>
      <c r="HTE63" s="4046"/>
      <c r="HTF63" s="4046"/>
      <c r="HTG63" s="4046"/>
      <c r="HTH63" s="4046"/>
      <c r="HTI63" s="4046"/>
      <c r="HTJ63" s="4047"/>
      <c r="HTK63" s="2961"/>
      <c r="HTL63" s="1615"/>
      <c r="HTM63" s="1611"/>
      <c r="HTN63" s="2139"/>
      <c r="HTO63" s="4045"/>
      <c r="HTP63" s="4046"/>
      <c r="HTQ63" s="4046"/>
      <c r="HTR63" s="4046"/>
      <c r="HTS63" s="4046"/>
      <c r="HTT63" s="4046"/>
      <c r="HTU63" s="4046"/>
      <c r="HTV63" s="4047"/>
      <c r="HTW63" s="2961"/>
      <c r="HTX63" s="1615"/>
      <c r="HTY63" s="1611"/>
      <c r="HTZ63" s="2139"/>
      <c r="HUA63" s="4045"/>
      <c r="HUB63" s="4046"/>
      <c r="HUC63" s="4046"/>
      <c r="HUD63" s="4046"/>
      <c r="HUE63" s="4046"/>
      <c r="HUF63" s="4046"/>
      <c r="HUG63" s="4046"/>
      <c r="HUH63" s="4047"/>
      <c r="HUI63" s="2961"/>
      <c r="HUJ63" s="1615"/>
      <c r="HUK63" s="1611"/>
      <c r="HUL63" s="2139"/>
      <c r="HUM63" s="4045"/>
      <c r="HUN63" s="4046"/>
      <c r="HUO63" s="4046"/>
      <c r="HUP63" s="4046"/>
      <c r="HUQ63" s="4046"/>
      <c r="HUR63" s="4046"/>
      <c r="HUS63" s="4046"/>
      <c r="HUT63" s="4047"/>
      <c r="HUU63" s="2961"/>
      <c r="HUV63" s="1615"/>
      <c r="HUW63" s="1611"/>
      <c r="HUX63" s="2139"/>
      <c r="HUY63" s="4045"/>
      <c r="HUZ63" s="4046"/>
      <c r="HVA63" s="4046"/>
      <c r="HVB63" s="4046"/>
      <c r="HVC63" s="4046"/>
      <c r="HVD63" s="4046"/>
      <c r="HVE63" s="4046"/>
      <c r="HVF63" s="4047"/>
      <c r="HVG63" s="2961"/>
      <c r="HVH63" s="1615"/>
      <c r="HVI63" s="1611"/>
      <c r="HVJ63" s="2139"/>
      <c r="HVK63" s="4045"/>
      <c r="HVL63" s="4046"/>
      <c r="HVM63" s="4046"/>
      <c r="HVN63" s="4046"/>
      <c r="HVO63" s="4046"/>
      <c r="HVP63" s="4046"/>
      <c r="HVQ63" s="4046"/>
      <c r="HVR63" s="4047"/>
      <c r="HVS63" s="2961"/>
      <c r="HVT63" s="1615"/>
      <c r="HVU63" s="1611"/>
      <c r="HVV63" s="2139"/>
      <c r="HVW63" s="4045"/>
      <c r="HVX63" s="4046"/>
      <c r="HVY63" s="4046"/>
      <c r="HVZ63" s="4046"/>
      <c r="HWA63" s="4046"/>
      <c r="HWB63" s="4046"/>
      <c r="HWC63" s="4046"/>
      <c r="HWD63" s="4047"/>
      <c r="HWE63" s="2961"/>
      <c r="HWF63" s="1615"/>
      <c r="HWG63" s="1611"/>
      <c r="HWH63" s="2139"/>
      <c r="HWI63" s="4045"/>
      <c r="HWJ63" s="4046"/>
      <c r="HWK63" s="4046"/>
      <c r="HWL63" s="4046"/>
      <c r="HWM63" s="4046"/>
      <c r="HWN63" s="4046"/>
      <c r="HWO63" s="4046"/>
      <c r="HWP63" s="4047"/>
      <c r="HWQ63" s="2961"/>
      <c r="HWR63" s="1615"/>
      <c r="HWS63" s="1611"/>
      <c r="HWT63" s="2139"/>
      <c r="HWU63" s="4045"/>
      <c r="HWV63" s="4046"/>
      <c r="HWW63" s="4046"/>
      <c r="HWX63" s="4046"/>
      <c r="HWY63" s="4046"/>
      <c r="HWZ63" s="4046"/>
      <c r="HXA63" s="4046"/>
      <c r="HXB63" s="4047"/>
      <c r="HXC63" s="2961"/>
      <c r="HXD63" s="1615"/>
      <c r="HXE63" s="1611"/>
      <c r="HXF63" s="2139"/>
      <c r="HXG63" s="4045"/>
      <c r="HXH63" s="4046"/>
      <c r="HXI63" s="4046"/>
      <c r="HXJ63" s="4046"/>
      <c r="HXK63" s="4046"/>
      <c r="HXL63" s="4046"/>
      <c r="HXM63" s="4046"/>
      <c r="HXN63" s="4047"/>
      <c r="HXO63" s="2961"/>
      <c r="HXP63" s="1615"/>
      <c r="HXQ63" s="1611"/>
      <c r="HXR63" s="2139"/>
      <c r="HXS63" s="4045"/>
      <c r="HXT63" s="4046"/>
      <c r="HXU63" s="4046"/>
      <c r="HXV63" s="4046"/>
      <c r="HXW63" s="4046"/>
      <c r="HXX63" s="4046"/>
      <c r="HXY63" s="4046"/>
      <c r="HXZ63" s="4047"/>
      <c r="HYA63" s="2961"/>
      <c r="HYB63" s="1615"/>
      <c r="HYC63" s="1611"/>
      <c r="HYD63" s="2139"/>
      <c r="HYE63" s="4045"/>
      <c r="HYF63" s="4046"/>
      <c r="HYG63" s="4046"/>
      <c r="HYH63" s="4046"/>
      <c r="HYI63" s="4046"/>
      <c r="HYJ63" s="4046"/>
      <c r="HYK63" s="4046"/>
      <c r="HYL63" s="4047"/>
      <c r="HYM63" s="2961"/>
      <c r="HYN63" s="1615"/>
      <c r="HYO63" s="1611"/>
      <c r="HYP63" s="2139"/>
      <c r="HYQ63" s="4045"/>
      <c r="HYR63" s="4046"/>
      <c r="HYS63" s="4046"/>
      <c r="HYT63" s="4046"/>
      <c r="HYU63" s="4046"/>
      <c r="HYV63" s="4046"/>
      <c r="HYW63" s="4046"/>
      <c r="HYX63" s="4047"/>
      <c r="HYY63" s="2961"/>
      <c r="HYZ63" s="1615"/>
      <c r="HZA63" s="1611"/>
      <c r="HZB63" s="2139"/>
      <c r="HZC63" s="4045"/>
      <c r="HZD63" s="4046"/>
      <c r="HZE63" s="4046"/>
      <c r="HZF63" s="4046"/>
      <c r="HZG63" s="4046"/>
      <c r="HZH63" s="4046"/>
      <c r="HZI63" s="4046"/>
      <c r="HZJ63" s="4047"/>
      <c r="HZK63" s="2961"/>
      <c r="HZL63" s="1615"/>
      <c r="HZM63" s="1611"/>
      <c r="HZN63" s="2139"/>
      <c r="HZO63" s="4045"/>
      <c r="HZP63" s="4046"/>
      <c r="HZQ63" s="4046"/>
      <c r="HZR63" s="4046"/>
      <c r="HZS63" s="4046"/>
      <c r="HZT63" s="4046"/>
      <c r="HZU63" s="4046"/>
      <c r="HZV63" s="4047"/>
      <c r="HZW63" s="2961"/>
      <c r="HZX63" s="1615"/>
      <c r="HZY63" s="1611"/>
      <c r="HZZ63" s="2139"/>
      <c r="IAA63" s="4045"/>
      <c r="IAB63" s="4046"/>
      <c r="IAC63" s="4046"/>
      <c r="IAD63" s="4046"/>
      <c r="IAE63" s="4046"/>
      <c r="IAF63" s="4046"/>
      <c r="IAG63" s="4046"/>
      <c r="IAH63" s="4047"/>
      <c r="IAI63" s="2961"/>
      <c r="IAJ63" s="1615"/>
      <c r="IAK63" s="1611"/>
      <c r="IAL63" s="2139"/>
      <c r="IAM63" s="4045"/>
      <c r="IAN63" s="4046"/>
      <c r="IAO63" s="4046"/>
      <c r="IAP63" s="4046"/>
      <c r="IAQ63" s="4046"/>
      <c r="IAR63" s="4046"/>
      <c r="IAS63" s="4046"/>
      <c r="IAT63" s="4047"/>
      <c r="IAU63" s="2961"/>
      <c r="IAV63" s="1615"/>
      <c r="IAW63" s="1611"/>
      <c r="IAX63" s="2139"/>
      <c r="IAY63" s="4045"/>
      <c r="IAZ63" s="4046"/>
      <c r="IBA63" s="4046"/>
      <c r="IBB63" s="4046"/>
      <c r="IBC63" s="4046"/>
      <c r="IBD63" s="4046"/>
      <c r="IBE63" s="4046"/>
      <c r="IBF63" s="4047"/>
      <c r="IBG63" s="2961"/>
      <c r="IBH63" s="1615"/>
      <c r="IBI63" s="1611"/>
      <c r="IBJ63" s="2139"/>
      <c r="IBK63" s="4045"/>
      <c r="IBL63" s="4046"/>
      <c r="IBM63" s="4046"/>
      <c r="IBN63" s="4046"/>
      <c r="IBO63" s="4046"/>
      <c r="IBP63" s="4046"/>
      <c r="IBQ63" s="4046"/>
      <c r="IBR63" s="4047"/>
      <c r="IBS63" s="2961"/>
      <c r="IBT63" s="1615"/>
      <c r="IBU63" s="1611"/>
      <c r="IBV63" s="2139"/>
      <c r="IBW63" s="4045"/>
      <c r="IBX63" s="4046"/>
      <c r="IBY63" s="4046"/>
      <c r="IBZ63" s="4046"/>
      <c r="ICA63" s="4046"/>
      <c r="ICB63" s="4046"/>
      <c r="ICC63" s="4046"/>
      <c r="ICD63" s="4047"/>
      <c r="ICE63" s="2961"/>
      <c r="ICF63" s="1615"/>
      <c r="ICG63" s="1611"/>
      <c r="ICH63" s="2139"/>
      <c r="ICI63" s="4045"/>
      <c r="ICJ63" s="4046"/>
      <c r="ICK63" s="4046"/>
      <c r="ICL63" s="4046"/>
      <c r="ICM63" s="4046"/>
      <c r="ICN63" s="4046"/>
      <c r="ICO63" s="4046"/>
      <c r="ICP63" s="4047"/>
      <c r="ICQ63" s="2961"/>
      <c r="ICR63" s="1615"/>
      <c r="ICS63" s="1611"/>
      <c r="ICT63" s="2139"/>
      <c r="ICU63" s="4045"/>
      <c r="ICV63" s="4046"/>
      <c r="ICW63" s="4046"/>
      <c r="ICX63" s="4046"/>
      <c r="ICY63" s="4046"/>
      <c r="ICZ63" s="4046"/>
      <c r="IDA63" s="4046"/>
      <c r="IDB63" s="4047"/>
      <c r="IDC63" s="2961"/>
      <c r="IDD63" s="1615"/>
      <c r="IDE63" s="1611"/>
      <c r="IDF63" s="2139"/>
      <c r="IDG63" s="4045"/>
      <c r="IDH63" s="4046"/>
      <c r="IDI63" s="4046"/>
      <c r="IDJ63" s="4046"/>
      <c r="IDK63" s="4046"/>
      <c r="IDL63" s="4046"/>
      <c r="IDM63" s="4046"/>
      <c r="IDN63" s="4047"/>
      <c r="IDO63" s="2961"/>
      <c r="IDP63" s="1615"/>
      <c r="IDQ63" s="1611"/>
      <c r="IDR63" s="2139"/>
      <c r="IDS63" s="4045"/>
      <c r="IDT63" s="4046"/>
      <c r="IDU63" s="4046"/>
      <c r="IDV63" s="4046"/>
      <c r="IDW63" s="4046"/>
      <c r="IDX63" s="4046"/>
      <c r="IDY63" s="4046"/>
      <c r="IDZ63" s="4047"/>
      <c r="IEA63" s="2961"/>
      <c r="IEB63" s="1615"/>
      <c r="IEC63" s="1611"/>
      <c r="IED63" s="2139"/>
      <c r="IEE63" s="4045"/>
      <c r="IEF63" s="4046"/>
      <c r="IEG63" s="4046"/>
      <c r="IEH63" s="4046"/>
      <c r="IEI63" s="4046"/>
      <c r="IEJ63" s="4046"/>
      <c r="IEK63" s="4046"/>
      <c r="IEL63" s="4047"/>
      <c r="IEM63" s="2961"/>
      <c r="IEN63" s="1615"/>
      <c r="IEO63" s="1611"/>
      <c r="IEP63" s="2139"/>
      <c r="IEQ63" s="4045"/>
      <c r="IER63" s="4046"/>
      <c r="IES63" s="4046"/>
      <c r="IET63" s="4046"/>
      <c r="IEU63" s="4046"/>
      <c r="IEV63" s="4046"/>
      <c r="IEW63" s="4046"/>
      <c r="IEX63" s="4047"/>
      <c r="IEY63" s="2961"/>
      <c r="IEZ63" s="1615"/>
      <c r="IFA63" s="1611"/>
      <c r="IFB63" s="2139"/>
      <c r="IFC63" s="4045"/>
      <c r="IFD63" s="4046"/>
      <c r="IFE63" s="4046"/>
      <c r="IFF63" s="4046"/>
      <c r="IFG63" s="4046"/>
      <c r="IFH63" s="4046"/>
      <c r="IFI63" s="4046"/>
      <c r="IFJ63" s="4047"/>
      <c r="IFK63" s="2961"/>
      <c r="IFL63" s="1615"/>
      <c r="IFM63" s="1611"/>
      <c r="IFN63" s="2139"/>
      <c r="IFO63" s="4045"/>
      <c r="IFP63" s="4046"/>
      <c r="IFQ63" s="4046"/>
      <c r="IFR63" s="4046"/>
      <c r="IFS63" s="4046"/>
      <c r="IFT63" s="4046"/>
      <c r="IFU63" s="4046"/>
      <c r="IFV63" s="4047"/>
      <c r="IFW63" s="2961"/>
      <c r="IFX63" s="1615"/>
      <c r="IFY63" s="1611"/>
      <c r="IFZ63" s="2139"/>
      <c r="IGA63" s="4045"/>
      <c r="IGB63" s="4046"/>
      <c r="IGC63" s="4046"/>
      <c r="IGD63" s="4046"/>
      <c r="IGE63" s="4046"/>
      <c r="IGF63" s="4046"/>
      <c r="IGG63" s="4046"/>
      <c r="IGH63" s="4047"/>
      <c r="IGI63" s="2961"/>
      <c r="IGJ63" s="1615"/>
      <c r="IGK63" s="1611"/>
      <c r="IGL63" s="2139"/>
      <c r="IGM63" s="4045"/>
      <c r="IGN63" s="4046"/>
      <c r="IGO63" s="4046"/>
      <c r="IGP63" s="4046"/>
      <c r="IGQ63" s="4046"/>
      <c r="IGR63" s="4046"/>
      <c r="IGS63" s="4046"/>
      <c r="IGT63" s="4047"/>
      <c r="IGU63" s="2961"/>
      <c r="IGV63" s="1615"/>
      <c r="IGW63" s="1611"/>
      <c r="IGX63" s="2139"/>
      <c r="IGY63" s="4045"/>
      <c r="IGZ63" s="4046"/>
      <c r="IHA63" s="4046"/>
      <c r="IHB63" s="4046"/>
      <c r="IHC63" s="4046"/>
      <c r="IHD63" s="4046"/>
      <c r="IHE63" s="4046"/>
      <c r="IHF63" s="4047"/>
      <c r="IHG63" s="2961"/>
      <c r="IHH63" s="1615"/>
      <c r="IHI63" s="1611"/>
      <c r="IHJ63" s="2139"/>
      <c r="IHK63" s="4045"/>
      <c r="IHL63" s="4046"/>
      <c r="IHM63" s="4046"/>
      <c r="IHN63" s="4046"/>
      <c r="IHO63" s="4046"/>
      <c r="IHP63" s="4046"/>
      <c r="IHQ63" s="4046"/>
      <c r="IHR63" s="4047"/>
      <c r="IHS63" s="2961"/>
      <c r="IHT63" s="1615"/>
      <c r="IHU63" s="1611"/>
      <c r="IHV63" s="2139"/>
      <c r="IHW63" s="4045"/>
      <c r="IHX63" s="4046"/>
      <c r="IHY63" s="4046"/>
      <c r="IHZ63" s="4046"/>
      <c r="IIA63" s="4046"/>
      <c r="IIB63" s="4046"/>
      <c r="IIC63" s="4046"/>
      <c r="IID63" s="4047"/>
      <c r="IIE63" s="2961"/>
      <c r="IIF63" s="1615"/>
      <c r="IIG63" s="1611"/>
      <c r="IIH63" s="2139"/>
      <c r="III63" s="4045"/>
      <c r="IIJ63" s="4046"/>
      <c r="IIK63" s="4046"/>
      <c r="IIL63" s="4046"/>
      <c r="IIM63" s="4046"/>
      <c r="IIN63" s="4046"/>
      <c r="IIO63" s="4046"/>
      <c r="IIP63" s="4047"/>
      <c r="IIQ63" s="2961"/>
      <c r="IIR63" s="1615"/>
      <c r="IIS63" s="1611"/>
      <c r="IIT63" s="2139"/>
      <c r="IIU63" s="4045"/>
      <c r="IIV63" s="4046"/>
      <c r="IIW63" s="4046"/>
      <c r="IIX63" s="4046"/>
      <c r="IIY63" s="4046"/>
      <c r="IIZ63" s="4046"/>
      <c r="IJA63" s="4046"/>
      <c r="IJB63" s="4047"/>
      <c r="IJC63" s="2961"/>
      <c r="IJD63" s="1615"/>
      <c r="IJE63" s="1611"/>
      <c r="IJF63" s="2139"/>
      <c r="IJG63" s="4045"/>
      <c r="IJH63" s="4046"/>
      <c r="IJI63" s="4046"/>
      <c r="IJJ63" s="4046"/>
      <c r="IJK63" s="4046"/>
      <c r="IJL63" s="4046"/>
      <c r="IJM63" s="4046"/>
      <c r="IJN63" s="4047"/>
      <c r="IJO63" s="2961"/>
      <c r="IJP63" s="1615"/>
      <c r="IJQ63" s="1611"/>
      <c r="IJR63" s="2139"/>
      <c r="IJS63" s="4045"/>
      <c r="IJT63" s="4046"/>
      <c r="IJU63" s="4046"/>
      <c r="IJV63" s="4046"/>
      <c r="IJW63" s="4046"/>
      <c r="IJX63" s="4046"/>
      <c r="IJY63" s="4046"/>
      <c r="IJZ63" s="4047"/>
      <c r="IKA63" s="2961"/>
      <c r="IKB63" s="1615"/>
      <c r="IKC63" s="1611"/>
      <c r="IKD63" s="2139"/>
      <c r="IKE63" s="4045"/>
      <c r="IKF63" s="4046"/>
      <c r="IKG63" s="4046"/>
      <c r="IKH63" s="4046"/>
      <c r="IKI63" s="4046"/>
      <c r="IKJ63" s="4046"/>
      <c r="IKK63" s="4046"/>
      <c r="IKL63" s="4047"/>
      <c r="IKM63" s="2961"/>
      <c r="IKN63" s="1615"/>
      <c r="IKO63" s="1611"/>
      <c r="IKP63" s="2139"/>
      <c r="IKQ63" s="4045"/>
      <c r="IKR63" s="4046"/>
      <c r="IKS63" s="4046"/>
      <c r="IKT63" s="4046"/>
      <c r="IKU63" s="4046"/>
      <c r="IKV63" s="4046"/>
      <c r="IKW63" s="4046"/>
      <c r="IKX63" s="4047"/>
      <c r="IKY63" s="2961"/>
      <c r="IKZ63" s="1615"/>
      <c r="ILA63" s="1611"/>
      <c r="ILB63" s="2139"/>
      <c r="ILC63" s="4045"/>
      <c r="ILD63" s="4046"/>
      <c r="ILE63" s="4046"/>
      <c r="ILF63" s="4046"/>
      <c r="ILG63" s="4046"/>
      <c r="ILH63" s="4046"/>
      <c r="ILI63" s="4046"/>
      <c r="ILJ63" s="4047"/>
      <c r="ILK63" s="2961"/>
      <c r="ILL63" s="1615"/>
      <c r="ILM63" s="1611"/>
      <c r="ILN63" s="2139"/>
      <c r="ILO63" s="4045"/>
      <c r="ILP63" s="4046"/>
      <c r="ILQ63" s="4046"/>
      <c r="ILR63" s="4046"/>
      <c r="ILS63" s="4046"/>
      <c r="ILT63" s="4046"/>
      <c r="ILU63" s="4046"/>
      <c r="ILV63" s="4047"/>
      <c r="ILW63" s="2961"/>
      <c r="ILX63" s="1615"/>
      <c r="ILY63" s="1611"/>
      <c r="ILZ63" s="2139"/>
      <c r="IMA63" s="4045"/>
      <c r="IMB63" s="4046"/>
      <c r="IMC63" s="4046"/>
      <c r="IMD63" s="4046"/>
      <c r="IME63" s="4046"/>
      <c r="IMF63" s="4046"/>
      <c r="IMG63" s="4046"/>
      <c r="IMH63" s="4047"/>
      <c r="IMI63" s="2961"/>
      <c r="IMJ63" s="1615"/>
      <c r="IMK63" s="1611"/>
      <c r="IML63" s="2139"/>
      <c r="IMM63" s="4045"/>
      <c r="IMN63" s="4046"/>
      <c r="IMO63" s="4046"/>
      <c r="IMP63" s="4046"/>
      <c r="IMQ63" s="4046"/>
      <c r="IMR63" s="4046"/>
      <c r="IMS63" s="4046"/>
      <c r="IMT63" s="4047"/>
      <c r="IMU63" s="2961"/>
      <c r="IMV63" s="1615"/>
      <c r="IMW63" s="1611"/>
      <c r="IMX63" s="2139"/>
      <c r="IMY63" s="4045"/>
      <c r="IMZ63" s="4046"/>
      <c r="INA63" s="4046"/>
      <c r="INB63" s="4046"/>
      <c r="INC63" s="4046"/>
      <c r="IND63" s="4046"/>
      <c r="INE63" s="4046"/>
      <c r="INF63" s="4047"/>
      <c r="ING63" s="2961"/>
      <c r="INH63" s="1615"/>
      <c r="INI63" s="1611"/>
      <c r="INJ63" s="2139"/>
      <c r="INK63" s="4045"/>
      <c r="INL63" s="4046"/>
      <c r="INM63" s="4046"/>
      <c r="INN63" s="4046"/>
      <c r="INO63" s="4046"/>
      <c r="INP63" s="4046"/>
      <c r="INQ63" s="4046"/>
      <c r="INR63" s="4047"/>
      <c r="INS63" s="2961"/>
      <c r="INT63" s="1615"/>
      <c r="INU63" s="1611"/>
      <c r="INV63" s="2139"/>
      <c r="INW63" s="4045"/>
      <c r="INX63" s="4046"/>
      <c r="INY63" s="4046"/>
      <c r="INZ63" s="4046"/>
      <c r="IOA63" s="4046"/>
      <c r="IOB63" s="4046"/>
      <c r="IOC63" s="4046"/>
      <c r="IOD63" s="4047"/>
      <c r="IOE63" s="2961"/>
      <c r="IOF63" s="1615"/>
      <c r="IOG63" s="1611"/>
      <c r="IOH63" s="2139"/>
      <c r="IOI63" s="4045"/>
      <c r="IOJ63" s="4046"/>
      <c r="IOK63" s="4046"/>
      <c r="IOL63" s="4046"/>
      <c r="IOM63" s="4046"/>
      <c r="ION63" s="4046"/>
      <c r="IOO63" s="4046"/>
      <c r="IOP63" s="4047"/>
      <c r="IOQ63" s="2961"/>
      <c r="IOR63" s="1615"/>
      <c r="IOS63" s="1611"/>
      <c r="IOT63" s="2139"/>
      <c r="IOU63" s="4045"/>
      <c r="IOV63" s="4046"/>
      <c r="IOW63" s="4046"/>
      <c r="IOX63" s="4046"/>
      <c r="IOY63" s="4046"/>
      <c r="IOZ63" s="4046"/>
      <c r="IPA63" s="4046"/>
      <c r="IPB63" s="4047"/>
      <c r="IPC63" s="2961"/>
      <c r="IPD63" s="1615"/>
      <c r="IPE63" s="1611"/>
      <c r="IPF63" s="2139"/>
      <c r="IPG63" s="4045"/>
      <c r="IPH63" s="4046"/>
      <c r="IPI63" s="4046"/>
      <c r="IPJ63" s="4046"/>
      <c r="IPK63" s="4046"/>
      <c r="IPL63" s="4046"/>
      <c r="IPM63" s="4046"/>
      <c r="IPN63" s="4047"/>
      <c r="IPO63" s="2961"/>
      <c r="IPP63" s="1615"/>
      <c r="IPQ63" s="1611"/>
      <c r="IPR63" s="2139"/>
      <c r="IPS63" s="4045"/>
      <c r="IPT63" s="4046"/>
      <c r="IPU63" s="4046"/>
      <c r="IPV63" s="4046"/>
      <c r="IPW63" s="4046"/>
      <c r="IPX63" s="4046"/>
      <c r="IPY63" s="4046"/>
      <c r="IPZ63" s="4047"/>
      <c r="IQA63" s="2961"/>
      <c r="IQB63" s="1615"/>
      <c r="IQC63" s="1611"/>
      <c r="IQD63" s="2139"/>
      <c r="IQE63" s="4045"/>
      <c r="IQF63" s="4046"/>
      <c r="IQG63" s="4046"/>
      <c r="IQH63" s="4046"/>
      <c r="IQI63" s="4046"/>
      <c r="IQJ63" s="4046"/>
      <c r="IQK63" s="4046"/>
      <c r="IQL63" s="4047"/>
      <c r="IQM63" s="2961"/>
      <c r="IQN63" s="1615"/>
      <c r="IQO63" s="1611"/>
      <c r="IQP63" s="2139"/>
      <c r="IQQ63" s="4045"/>
      <c r="IQR63" s="4046"/>
      <c r="IQS63" s="4046"/>
      <c r="IQT63" s="4046"/>
      <c r="IQU63" s="4046"/>
      <c r="IQV63" s="4046"/>
      <c r="IQW63" s="4046"/>
      <c r="IQX63" s="4047"/>
      <c r="IQY63" s="2961"/>
      <c r="IQZ63" s="1615"/>
      <c r="IRA63" s="1611"/>
      <c r="IRB63" s="2139"/>
      <c r="IRC63" s="4045"/>
      <c r="IRD63" s="4046"/>
      <c r="IRE63" s="4046"/>
      <c r="IRF63" s="4046"/>
      <c r="IRG63" s="4046"/>
      <c r="IRH63" s="4046"/>
      <c r="IRI63" s="4046"/>
      <c r="IRJ63" s="4047"/>
      <c r="IRK63" s="2961"/>
      <c r="IRL63" s="1615"/>
      <c r="IRM63" s="1611"/>
      <c r="IRN63" s="2139"/>
      <c r="IRO63" s="4045"/>
      <c r="IRP63" s="4046"/>
      <c r="IRQ63" s="4046"/>
      <c r="IRR63" s="4046"/>
      <c r="IRS63" s="4046"/>
      <c r="IRT63" s="4046"/>
      <c r="IRU63" s="4046"/>
      <c r="IRV63" s="4047"/>
      <c r="IRW63" s="2961"/>
      <c r="IRX63" s="1615"/>
      <c r="IRY63" s="1611"/>
      <c r="IRZ63" s="2139"/>
      <c r="ISA63" s="4045"/>
      <c r="ISB63" s="4046"/>
      <c r="ISC63" s="4046"/>
      <c r="ISD63" s="4046"/>
      <c r="ISE63" s="4046"/>
      <c r="ISF63" s="4046"/>
      <c r="ISG63" s="4046"/>
      <c r="ISH63" s="4047"/>
      <c r="ISI63" s="2961"/>
      <c r="ISJ63" s="1615"/>
      <c r="ISK63" s="1611"/>
      <c r="ISL63" s="2139"/>
      <c r="ISM63" s="4045"/>
      <c r="ISN63" s="4046"/>
      <c r="ISO63" s="4046"/>
      <c r="ISP63" s="4046"/>
      <c r="ISQ63" s="4046"/>
      <c r="ISR63" s="4046"/>
      <c r="ISS63" s="4046"/>
      <c r="IST63" s="4047"/>
      <c r="ISU63" s="2961"/>
      <c r="ISV63" s="1615"/>
      <c r="ISW63" s="1611"/>
      <c r="ISX63" s="2139"/>
      <c r="ISY63" s="4045"/>
      <c r="ISZ63" s="4046"/>
      <c r="ITA63" s="4046"/>
      <c r="ITB63" s="4046"/>
      <c r="ITC63" s="4046"/>
      <c r="ITD63" s="4046"/>
      <c r="ITE63" s="4046"/>
      <c r="ITF63" s="4047"/>
      <c r="ITG63" s="2961"/>
      <c r="ITH63" s="1615"/>
      <c r="ITI63" s="1611"/>
      <c r="ITJ63" s="2139"/>
      <c r="ITK63" s="4045"/>
      <c r="ITL63" s="4046"/>
      <c r="ITM63" s="4046"/>
      <c r="ITN63" s="4046"/>
      <c r="ITO63" s="4046"/>
      <c r="ITP63" s="4046"/>
      <c r="ITQ63" s="4046"/>
      <c r="ITR63" s="4047"/>
      <c r="ITS63" s="2961"/>
      <c r="ITT63" s="1615"/>
      <c r="ITU63" s="1611"/>
      <c r="ITV63" s="2139"/>
      <c r="ITW63" s="4045"/>
      <c r="ITX63" s="4046"/>
      <c r="ITY63" s="4046"/>
      <c r="ITZ63" s="4046"/>
      <c r="IUA63" s="4046"/>
      <c r="IUB63" s="4046"/>
      <c r="IUC63" s="4046"/>
      <c r="IUD63" s="4047"/>
      <c r="IUE63" s="2961"/>
      <c r="IUF63" s="1615"/>
      <c r="IUG63" s="1611"/>
      <c r="IUH63" s="2139"/>
      <c r="IUI63" s="4045"/>
      <c r="IUJ63" s="4046"/>
      <c r="IUK63" s="4046"/>
      <c r="IUL63" s="4046"/>
      <c r="IUM63" s="4046"/>
      <c r="IUN63" s="4046"/>
      <c r="IUO63" s="4046"/>
      <c r="IUP63" s="4047"/>
      <c r="IUQ63" s="2961"/>
      <c r="IUR63" s="1615"/>
      <c r="IUS63" s="1611"/>
      <c r="IUT63" s="2139"/>
      <c r="IUU63" s="4045"/>
      <c r="IUV63" s="4046"/>
      <c r="IUW63" s="4046"/>
      <c r="IUX63" s="4046"/>
      <c r="IUY63" s="4046"/>
      <c r="IUZ63" s="4046"/>
      <c r="IVA63" s="4046"/>
      <c r="IVB63" s="4047"/>
      <c r="IVC63" s="2961"/>
      <c r="IVD63" s="1615"/>
      <c r="IVE63" s="1611"/>
      <c r="IVF63" s="2139"/>
      <c r="IVG63" s="4045"/>
      <c r="IVH63" s="4046"/>
      <c r="IVI63" s="4046"/>
      <c r="IVJ63" s="4046"/>
      <c r="IVK63" s="4046"/>
      <c r="IVL63" s="4046"/>
      <c r="IVM63" s="4046"/>
      <c r="IVN63" s="4047"/>
      <c r="IVO63" s="2961"/>
      <c r="IVP63" s="1615"/>
      <c r="IVQ63" s="1611"/>
      <c r="IVR63" s="2139"/>
      <c r="IVS63" s="4045"/>
      <c r="IVT63" s="4046"/>
      <c r="IVU63" s="4046"/>
      <c r="IVV63" s="4046"/>
      <c r="IVW63" s="4046"/>
      <c r="IVX63" s="4046"/>
      <c r="IVY63" s="4046"/>
      <c r="IVZ63" s="4047"/>
      <c r="IWA63" s="2961"/>
      <c r="IWB63" s="1615"/>
      <c r="IWC63" s="1611"/>
      <c r="IWD63" s="2139"/>
      <c r="IWE63" s="4045"/>
      <c r="IWF63" s="4046"/>
      <c r="IWG63" s="4046"/>
      <c r="IWH63" s="4046"/>
      <c r="IWI63" s="4046"/>
      <c r="IWJ63" s="4046"/>
      <c r="IWK63" s="4046"/>
      <c r="IWL63" s="4047"/>
      <c r="IWM63" s="2961"/>
      <c r="IWN63" s="1615"/>
      <c r="IWO63" s="1611"/>
      <c r="IWP63" s="2139"/>
      <c r="IWQ63" s="4045"/>
      <c r="IWR63" s="4046"/>
      <c r="IWS63" s="4046"/>
      <c r="IWT63" s="4046"/>
      <c r="IWU63" s="4046"/>
      <c r="IWV63" s="4046"/>
      <c r="IWW63" s="4046"/>
      <c r="IWX63" s="4047"/>
      <c r="IWY63" s="2961"/>
      <c r="IWZ63" s="1615"/>
      <c r="IXA63" s="1611"/>
      <c r="IXB63" s="2139"/>
      <c r="IXC63" s="4045"/>
      <c r="IXD63" s="4046"/>
      <c r="IXE63" s="4046"/>
      <c r="IXF63" s="4046"/>
      <c r="IXG63" s="4046"/>
      <c r="IXH63" s="4046"/>
      <c r="IXI63" s="4046"/>
      <c r="IXJ63" s="4047"/>
      <c r="IXK63" s="2961"/>
      <c r="IXL63" s="1615"/>
      <c r="IXM63" s="1611"/>
      <c r="IXN63" s="2139"/>
      <c r="IXO63" s="4045"/>
      <c r="IXP63" s="4046"/>
      <c r="IXQ63" s="4046"/>
      <c r="IXR63" s="4046"/>
      <c r="IXS63" s="4046"/>
      <c r="IXT63" s="4046"/>
      <c r="IXU63" s="4046"/>
      <c r="IXV63" s="4047"/>
      <c r="IXW63" s="2961"/>
      <c r="IXX63" s="1615"/>
      <c r="IXY63" s="1611"/>
      <c r="IXZ63" s="2139"/>
      <c r="IYA63" s="4045"/>
      <c r="IYB63" s="4046"/>
      <c r="IYC63" s="4046"/>
      <c r="IYD63" s="4046"/>
      <c r="IYE63" s="4046"/>
      <c r="IYF63" s="4046"/>
      <c r="IYG63" s="4046"/>
      <c r="IYH63" s="4047"/>
      <c r="IYI63" s="2961"/>
      <c r="IYJ63" s="1615"/>
      <c r="IYK63" s="1611"/>
      <c r="IYL63" s="2139"/>
      <c r="IYM63" s="4045"/>
      <c r="IYN63" s="4046"/>
      <c r="IYO63" s="4046"/>
      <c r="IYP63" s="4046"/>
      <c r="IYQ63" s="4046"/>
      <c r="IYR63" s="4046"/>
      <c r="IYS63" s="4046"/>
      <c r="IYT63" s="4047"/>
      <c r="IYU63" s="2961"/>
      <c r="IYV63" s="1615"/>
      <c r="IYW63" s="1611"/>
      <c r="IYX63" s="2139"/>
      <c r="IYY63" s="4045"/>
      <c r="IYZ63" s="4046"/>
      <c r="IZA63" s="4046"/>
      <c r="IZB63" s="4046"/>
      <c r="IZC63" s="4046"/>
      <c r="IZD63" s="4046"/>
      <c r="IZE63" s="4046"/>
      <c r="IZF63" s="4047"/>
      <c r="IZG63" s="2961"/>
      <c r="IZH63" s="1615"/>
      <c r="IZI63" s="1611"/>
      <c r="IZJ63" s="2139"/>
      <c r="IZK63" s="4045"/>
      <c r="IZL63" s="4046"/>
      <c r="IZM63" s="4046"/>
      <c r="IZN63" s="4046"/>
      <c r="IZO63" s="4046"/>
      <c r="IZP63" s="4046"/>
      <c r="IZQ63" s="4046"/>
      <c r="IZR63" s="4047"/>
      <c r="IZS63" s="2961"/>
      <c r="IZT63" s="1615"/>
      <c r="IZU63" s="1611"/>
      <c r="IZV63" s="2139"/>
      <c r="IZW63" s="4045"/>
      <c r="IZX63" s="4046"/>
      <c r="IZY63" s="4046"/>
      <c r="IZZ63" s="4046"/>
      <c r="JAA63" s="4046"/>
      <c r="JAB63" s="4046"/>
      <c r="JAC63" s="4046"/>
      <c r="JAD63" s="4047"/>
      <c r="JAE63" s="2961"/>
      <c r="JAF63" s="1615"/>
      <c r="JAG63" s="1611"/>
      <c r="JAH63" s="2139"/>
      <c r="JAI63" s="4045"/>
      <c r="JAJ63" s="4046"/>
      <c r="JAK63" s="4046"/>
      <c r="JAL63" s="4046"/>
      <c r="JAM63" s="4046"/>
      <c r="JAN63" s="4046"/>
      <c r="JAO63" s="4046"/>
      <c r="JAP63" s="4047"/>
      <c r="JAQ63" s="2961"/>
      <c r="JAR63" s="1615"/>
      <c r="JAS63" s="1611"/>
      <c r="JAT63" s="2139"/>
      <c r="JAU63" s="4045"/>
      <c r="JAV63" s="4046"/>
      <c r="JAW63" s="4046"/>
      <c r="JAX63" s="4046"/>
      <c r="JAY63" s="4046"/>
      <c r="JAZ63" s="4046"/>
      <c r="JBA63" s="4046"/>
      <c r="JBB63" s="4047"/>
      <c r="JBC63" s="2961"/>
      <c r="JBD63" s="1615"/>
      <c r="JBE63" s="1611"/>
      <c r="JBF63" s="2139"/>
      <c r="JBG63" s="4045"/>
      <c r="JBH63" s="4046"/>
      <c r="JBI63" s="4046"/>
      <c r="JBJ63" s="4046"/>
      <c r="JBK63" s="4046"/>
      <c r="JBL63" s="4046"/>
      <c r="JBM63" s="4046"/>
      <c r="JBN63" s="4047"/>
      <c r="JBO63" s="2961"/>
      <c r="JBP63" s="1615"/>
      <c r="JBQ63" s="1611"/>
      <c r="JBR63" s="2139"/>
      <c r="JBS63" s="4045"/>
      <c r="JBT63" s="4046"/>
      <c r="JBU63" s="4046"/>
      <c r="JBV63" s="4046"/>
      <c r="JBW63" s="4046"/>
      <c r="JBX63" s="4046"/>
      <c r="JBY63" s="4046"/>
      <c r="JBZ63" s="4047"/>
      <c r="JCA63" s="2961"/>
      <c r="JCB63" s="1615"/>
      <c r="JCC63" s="1611"/>
      <c r="JCD63" s="2139"/>
      <c r="JCE63" s="4045"/>
      <c r="JCF63" s="4046"/>
      <c r="JCG63" s="4046"/>
      <c r="JCH63" s="4046"/>
      <c r="JCI63" s="4046"/>
      <c r="JCJ63" s="4046"/>
      <c r="JCK63" s="4046"/>
      <c r="JCL63" s="4047"/>
      <c r="JCM63" s="2961"/>
      <c r="JCN63" s="1615"/>
      <c r="JCO63" s="1611"/>
      <c r="JCP63" s="2139"/>
      <c r="JCQ63" s="4045"/>
      <c r="JCR63" s="4046"/>
      <c r="JCS63" s="4046"/>
      <c r="JCT63" s="4046"/>
      <c r="JCU63" s="4046"/>
      <c r="JCV63" s="4046"/>
      <c r="JCW63" s="4046"/>
      <c r="JCX63" s="4047"/>
      <c r="JCY63" s="2961"/>
      <c r="JCZ63" s="1615"/>
      <c r="JDA63" s="1611"/>
      <c r="JDB63" s="2139"/>
      <c r="JDC63" s="4045"/>
      <c r="JDD63" s="4046"/>
      <c r="JDE63" s="4046"/>
      <c r="JDF63" s="4046"/>
      <c r="JDG63" s="4046"/>
      <c r="JDH63" s="4046"/>
      <c r="JDI63" s="4046"/>
      <c r="JDJ63" s="4047"/>
      <c r="JDK63" s="2961"/>
      <c r="JDL63" s="1615"/>
      <c r="JDM63" s="1611"/>
      <c r="JDN63" s="2139"/>
      <c r="JDO63" s="4045"/>
      <c r="JDP63" s="4046"/>
      <c r="JDQ63" s="4046"/>
      <c r="JDR63" s="4046"/>
      <c r="JDS63" s="4046"/>
      <c r="JDT63" s="4046"/>
      <c r="JDU63" s="4046"/>
      <c r="JDV63" s="4047"/>
      <c r="JDW63" s="2961"/>
      <c r="JDX63" s="1615"/>
      <c r="JDY63" s="1611"/>
      <c r="JDZ63" s="2139"/>
      <c r="JEA63" s="4045"/>
      <c r="JEB63" s="4046"/>
      <c r="JEC63" s="4046"/>
      <c r="JED63" s="4046"/>
      <c r="JEE63" s="4046"/>
      <c r="JEF63" s="4046"/>
      <c r="JEG63" s="4046"/>
      <c r="JEH63" s="4047"/>
      <c r="JEI63" s="2961"/>
      <c r="JEJ63" s="1615"/>
      <c r="JEK63" s="1611"/>
      <c r="JEL63" s="2139"/>
      <c r="JEM63" s="4045"/>
      <c r="JEN63" s="4046"/>
      <c r="JEO63" s="4046"/>
      <c r="JEP63" s="4046"/>
      <c r="JEQ63" s="4046"/>
      <c r="JER63" s="4046"/>
      <c r="JES63" s="4046"/>
      <c r="JET63" s="4047"/>
      <c r="JEU63" s="2961"/>
      <c r="JEV63" s="1615"/>
      <c r="JEW63" s="1611"/>
      <c r="JEX63" s="2139"/>
      <c r="JEY63" s="4045"/>
      <c r="JEZ63" s="4046"/>
      <c r="JFA63" s="4046"/>
      <c r="JFB63" s="4046"/>
      <c r="JFC63" s="4046"/>
      <c r="JFD63" s="4046"/>
      <c r="JFE63" s="4046"/>
      <c r="JFF63" s="4047"/>
      <c r="JFG63" s="2961"/>
      <c r="JFH63" s="1615"/>
      <c r="JFI63" s="1611"/>
      <c r="JFJ63" s="2139"/>
      <c r="JFK63" s="4045"/>
      <c r="JFL63" s="4046"/>
      <c r="JFM63" s="4046"/>
      <c r="JFN63" s="4046"/>
      <c r="JFO63" s="4046"/>
      <c r="JFP63" s="4046"/>
      <c r="JFQ63" s="4046"/>
      <c r="JFR63" s="4047"/>
      <c r="JFS63" s="2961"/>
      <c r="JFT63" s="1615"/>
      <c r="JFU63" s="1611"/>
      <c r="JFV63" s="2139"/>
      <c r="JFW63" s="4045"/>
      <c r="JFX63" s="4046"/>
      <c r="JFY63" s="4046"/>
      <c r="JFZ63" s="4046"/>
      <c r="JGA63" s="4046"/>
      <c r="JGB63" s="4046"/>
      <c r="JGC63" s="4046"/>
      <c r="JGD63" s="4047"/>
      <c r="JGE63" s="2961"/>
      <c r="JGF63" s="1615"/>
      <c r="JGG63" s="1611"/>
      <c r="JGH63" s="2139"/>
      <c r="JGI63" s="4045"/>
      <c r="JGJ63" s="4046"/>
      <c r="JGK63" s="4046"/>
      <c r="JGL63" s="4046"/>
      <c r="JGM63" s="4046"/>
      <c r="JGN63" s="4046"/>
      <c r="JGO63" s="4046"/>
      <c r="JGP63" s="4047"/>
      <c r="JGQ63" s="2961"/>
      <c r="JGR63" s="1615"/>
      <c r="JGS63" s="1611"/>
      <c r="JGT63" s="2139"/>
      <c r="JGU63" s="4045"/>
      <c r="JGV63" s="4046"/>
      <c r="JGW63" s="4046"/>
      <c r="JGX63" s="4046"/>
      <c r="JGY63" s="4046"/>
      <c r="JGZ63" s="4046"/>
      <c r="JHA63" s="4046"/>
      <c r="JHB63" s="4047"/>
      <c r="JHC63" s="2961"/>
      <c r="JHD63" s="1615"/>
      <c r="JHE63" s="1611"/>
      <c r="JHF63" s="2139"/>
      <c r="JHG63" s="4045"/>
      <c r="JHH63" s="4046"/>
      <c r="JHI63" s="4046"/>
      <c r="JHJ63" s="4046"/>
      <c r="JHK63" s="4046"/>
      <c r="JHL63" s="4046"/>
      <c r="JHM63" s="4046"/>
      <c r="JHN63" s="4047"/>
      <c r="JHO63" s="2961"/>
      <c r="JHP63" s="1615"/>
      <c r="JHQ63" s="1611"/>
      <c r="JHR63" s="2139"/>
      <c r="JHS63" s="4045"/>
      <c r="JHT63" s="4046"/>
      <c r="JHU63" s="4046"/>
      <c r="JHV63" s="4046"/>
      <c r="JHW63" s="4046"/>
      <c r="JHX63" s="4046"/>
      <c r="JHY63" s="4046"/>
      <c r="JHZ63" s="4047"/>
      <c r="JIA63" s="2961"/>
      <c r="JIB63" s="1615"/>
      <c r="JIC63" s="1611"/>
      <c r="JID63" s="2139"/>
      <c r="JIE63" s="4045"/>
      <c r="JIF63" s="4046"/>
      <c r="JIG63" s="4046"/>
      <c r="JIH63" s="4046"/>
      <c r="JII63" s="4046"/>
      <c r="JIJ63" s="4046"/>
      <c r="JIK63" s="4046"/>
      <c r="JIL63" s="4047"/>
      <c r="JIM63" s="2961"/>
      <c r="JIN63" s="1615"/>
      <c r="JIO63" s="1611"/>
      <c r="JIP63" s="2139"/>
      <c r="JIQ63" s="4045"/>
      <c r="JIR63" s="4046"/>
      <c r="JIS63" s="4046"/>
      <c r="JIT63" s="4046"/>
      <c r="JIU63" s="4046"/>
      <c r="JIV63" s="4046"/>
      <c r="JIW63" s="4046"/>
      <c r="JIX63" s="4047"/>
      <c r="JIY63" s="2961"/>
      <c r="JIZ63" s="1615"/>
      <c r="JJA63" s="1611"/>
      <c r="JJB63" s="2139"/>
      <c r="JJC63" s="4045"/>
      <c r="JJD63" s="4046"/>
      <c r="JJE63" s="4046"/>
      <c r="JJF63" s="4046"/>
      <c r="JJG63" s="4046"/>
      <c r="JJH63" s="4046"/>
      <c r="JJI63" s="4046"/>
      <c r="JJJ63" s="4047"/>
      <c r="JJK63" s="2961"/>
      <c r="JJL63" s="1615"/>
      <c r="JJM63" s="1611"/>
      <c r="JJN63" s="2139"/>
      <c r="JJO63" s="4045"/>
      <c r="JJP63" s="4046"/>
      <c r="JJQ63" s="4046"/>
      <c r="JJR63" s="4046"/>
      <c r="JJS63" s="4046"/>
      <c r="JJT63" s="4046"/>
      <c r="JJU63" s="4046"/>
      <c r="JJV63" s="4047"/>
      <c r="JJW63" s="2961"/>
      <c r="JJX63" s="1615"/>
      <c r="JJY63" s="1611"/>
      <c r="JJZ63" s="2139"/>
      <c r="JKA63" s="4045"/>
      <c r="JKB63" s="4046"/>
      <c r="JKC63" s="4046"/>
      <c r="JKD63" s="4046"/>
      <c r="JKE63" s="4046"/>
      <c r="JKF63" s="4046"/>
      <c r="JKG63" s="4046"/>
      <c r="JKH63" s="4047"/>
      <c r="JKI63" s="2961"/>
      <c r="JKJ63" s="1615"/>
      <c r="JKK63" s="1611"/>
      <c r="JKL63" s="2139"/>
      <c r="JKM63" s="4045"/>
      <c r="JKN63" s="4046"/>
      <c r="JKO63" s="4046"/>
      <c r="JKP63" s="4046"/>
      <c r="JKQ63" s="4046"/>
      <c r="JKR63" s="4046"/>
      <c r="JKS63" s="4046"/>
      <c r="JKT63" s="4047"/>
      <c r="JKU63" s="2961"/>
      <c r="JKV63" s="1615"/>
      <c r="JKW63" s="1611"/>
      <c r="JKX63" s="2139"/>
      <c r="JKY63" s="4045"/>
      <c r="JKZ63" s="4046"/>
      <c r="JLA63" s="4046"/>
      <c r="JLB63" s="4046"/>
      <c r="JLC63" s="4046"/>
      <c r="JLD63" s="4046"/>
      <c r="JLE63" s="4046"/>
      <c r="JLF63" s="4047"/>
      <c r="JLG63" s="2961"/>
      <c r="JLH63" s="1615"/>
      <c r="JLI63" s="1611"/>
      <c r="JLJ63" s="2139"/>
      <c r="JLK63" s="4045"/>
      <c r="JLL63" s="4046"/>
      <c r="JLM63" s="4046"/>
      <c r="JLN63" s="4046"/>
      <c r="JLO63" s="4046"/>
      <c r="JLP63" s="4046"/>
      <c r="JLQ63" s="4046"/>
      <c r="JLR63" s="4047"/>
      <c r="JLS63" s="2961"/>
      <c r="JLT63" s="1615"/>
      <c r="JLU63" s="1611"/>
      <c r="JLV63" s="2139"/>
      <c r="JLW63" s="4045"/>
      <c r="JLX63" s="4046"/>
      <c r="JLY63" s="4046"/>
      <c r="JLZ63" s="4046"/>
      <c r="JMA63" s="4046"/>
      <c r="JMB63" s="4046"/>
      <c r="JMC63" s="4046"/>
      <c r="JMD63" s="4047"/>
      <c r="JME63" s="2961"/>
      <c r="JMF63" s="1615"/>
      <c r="JMG63" s="1611"/>
      <c r="JMH63" s="2139"/>
      <c r="JMI63" s="4045"/>
      <c r="JMJ63" s="4046"/>
      <c r="JMK63" s="4046"/>
      <c r="JML63" s="4046"/>
      <c r="JMM63" s="4046"/>
      <c r="JMN63" s="4046"/>
      <c r="JMO63" s="4046"/>
      <c r="JMP63" s="4047"/>
      <c r="JMQ63" s="2961"/>
      <c r="JMR63" s="1615"/>
      <c r="JMS63" s="1611"/>
      <c r="JMT63" s="2139"/>
      <c r="JMU63" s="4045"/>
      <c r="JMV63" s="4046"/>
      <c r="JMW63" s="4046"/>
      <c r="JMX63" s="4046"/>
      <c r="JMY63" s="4046"/>
      <c r="JMZ63" s="4046"/>
      <c r="JNA63" s="4046"/>
      <c r="JNB63" s="4047"/>
      <c r="JNC63" s="2961"/>
      <c r="JND63" s="1615"/>
      <c r="JNE63" s="1611"/>
      <c r="JNF63" s="2139"/>
      <c r="JNG63" s="4045"/>
      <c r="JNH63" s="4046"/>
      <c r="JNI63" s="4046"/>
      <c r="JNJ63" s="4046"/>
      <c r="JNK63" s="4046"/>
      <c r="JNL63" s="4046"/>
      <c r="JNM63" s="4046"/>
      <c r="JNN63" s="4047"/>
      <c r="JNO63" s="2961"/>
      <c r="JNP63" s="1615"/>
      <c r="JNQ63" s="1611"/>
      <c r="JNR63" s="2139"/>
      <c r="JNS63" s="4045"/>
      <c r="JNT63" s="4046"/>
      <c r="JNU63" s="4046"/>
      <c r="JNV63" s="4046"/>
      <c r="JNW63" s="4046"/>
      <c r="JNX63" s="4046"/>
      <c r="JNY63" s="4046"/>
      <c r="JNZ63" s="4047"/>
      <c r="JOA63" s="2961"/>
      <c r="JOB63" s="1615"/>
      <c r="JOC63" s="1611"/>
      <c r="JOD63" s="2139"/>
      <c r="JOE63" s="4045"/>
      <c r="JOF63" s="4046"/>
      <c r="JOG63" s="4046"/>
      <c r="JOH63" s="4046"/>
      <c r="JOI63" s="4046"/>
      <c r="JOJ63" s="4046"/>
      <c r="JOK63" s="4046"/>
      <c r="JOL63" s="4047"/>
      <c r="JOM63" s="2961"/>
      <c r="JON63" s="1615"/>
      <c r="JOO63" s="1611"/>
      <c r="JOP63" s="2139"/>
      <c r="JOQ63" s="4045"/>
      <c r="JOR63" s="4046"/>
      <c r="JOS63" s="4046"/>
      <c r="JOT63" s="4046"/>
      <c r="JOU63" s="4046"/>
      <c r="JOV63" s="4046"/>
      <c r="JOW63" s="4046"/>
      <c r="JOX63" s="4047"/>
      <c r="JOY63" s="2961"/>
      <c r="JOZ63" s="1615"/>
      <c r="JPA63" s="1611"/>
      <c r="JPB63" s="2139"/>
      <c r="JPC63" s="4045"/>
      <c r="JPD63" s="4046"/>
      <c r="JPE63" s="4046"/>
      <c r="JPF63" s="4046"/>
      <c r="JPG63" s="4046"/>
      <c r="JPH63" s="4046"/>
      <c r="JPI63" s="4046"/>
      <c r="JPJ63" s="4047"/>
      <c r="JPK63" s="2961"/>
      <c r="JPL63" s="1615"/>
      <c r="JPM63" s="1611"/>
      <c r="JPN63" s="2139"/>
      <c r="JPO63" s="4045"/>
      <c r="JPP63" s="4046"/>
      <c r="JPQ63" s="4046"/>
      <c r="JPR63" s="4046"/>
      <c r="JPS63" s="4046"/>
      <c r="JPT63" s="4046"/>
      <c r="JPU63" s="4046"/>
      <c r="JPV63" s="4047"/>
      <c r="JPW63" s="2961"/>
      <c r="JPX63" s="1615"/>
      <c r="JPY63" s="1611"/>
      <c r="JPZ63" s="2139"/>
      <c r="JQA63" s="4045"/>
      <c r="JQB63" s="4046"/>
      <c r="JQC63" s="4046"/>
      <c r="JQD63" s="4046"/>
      <c r="JQE63" s="4046"/>
      <c r="JQF63" s="4046"/>
      <c r="JQG63" s="4046"/>
      <c r="JQH63" s="4047"/>
      <c r="JQI63" s="2961"/>
      <c r="JQJ63" s="1615"/>
      <c r="JQK63" s="1611"/>
      <c r="JQL63" s="2139"/>
      <c r="JQM63" s="4045"/>
      <c r="JQN63" s="4046"/>
      <c r="JQO63" s="4046"/>
      <c r="JQP63" s="4046"/>
      <c r="JQQ63" s="4046"/>
      <c r="JQR63" s="4046"/>
      <c r="JQS63" s="4046"/>
      <c r="JQT63" s="4047"/>
      <c r="JQU63" s="2961"/>
      <c r="JQV63" s="1615"/>
      <c r="JQW63" s="1611"/>
      <c r="JQX63" s="2139"/>
      <c r="JQY63" s="4045"/>
      <c r="JQZ63" s="4046"/>
      <c r="JRA63" s="4046"/>
      <c r="JRB63" s="4046"/>
      <c r="JRC63" s="4046"/>
      <c r="JRD63" s="4046"/>
      <c r="JRE63" s="4046"/>
      <c r="JRF63" s="4047"/>
      <c r="JRG63" s="2961"/>
      <c r="JRH63" s="1615"/>
      <c r="JRI63" s="1611"/>
      <c r="JRJ63" s="2139"/>
      <c r="JRK63" s="4045"/>
      <c r="JRL63" s="4046"/>
      <c r="JRM63" s="4046"/>
      <c r="JRN63" s="4046"/>
      <c r="JRO63" s="4046"/>
      <c r="JRP63" s="4046"/>
      <c r="JRQ63" s="4046"/>
      <c r="JRR63" s="4047"/>
      <c r="JRS63" s="2961"/>
      <c r="JRT63" s="1615"/>
      <c r="JRU63" s="1611"/>
      <c r="JRV63" s="2139"/>
      <c r="JRW63" s="4045"/>
      <c r="JRX63" s="4046"/>
      <c r="JRY63" s="4046"/>
      <c r="JRZ63" s="4046"/>
      <c r="JSA63" s="4046"/>
      <c r="JSB63" s="4046"/>
      <c r="JSC63" s="4046"/>
      <c r="JSD63" s="4047"/>
      <c r="JSE63" s="2961"/>
      <c r="JSF63" s="1615"/>
      <c r="JSG63" s="1611"/>
      <c r="JSH63" s="2139"/>
      <c r="JSI63" s="4045"/>
      <c r="JSJ63" s="4046"/>
      <c r="JSK63" s="4046"/>
      <c r="JSL63" s="4046"/>
      <c r="JSM63" s="4046"/>
      <c r="JSN63" s="4046"/>
      <c r="JSO63" s="4046"/>
      <c r="JSP63" s="4047"/>
      <c r="JSQ63" s="2961"/>
      <c r="JSR63" s="1615"/>
      <c r="JSS63" s="1611"/>
      <c r="JST63" s="2139"/>
      <c r="JSU63" s="4045"/>
      <c r="JSV63" s="4046"/>
      <c r="JSW63" s="4046"/>
      <c r="JSX63" s="4046"/>
      <c r="JSY63" s="4046"/>
      <c r="JSZ63" s="4046"/>
      <c r="JTA63" s="4046"/>
      <c r="JTB63" s="4047"/>
      <c r="JTC63" s="2961"/>
      <c r="JTD63" s="1615"/>
      <c r="JTE63" s="1611"/>
      <c r="JTF63" s="2139"/>
      <c r="JTG63" s="4045"/>
      <c r="JTH63" s="4046"/>
      <c r="JTI63" s="4046"/>
      <c r="JTJ63" s="4046"/>
      <c r="JTK63" s="4046"/>
      <c r="JTL63" s="4046"/>
      <c r="JTM63" s="4046"/>
      <c r="JTN63" s="4047"/>
      <c r="JTO63" s="2961"/>
      <c r="JTP63" s="1615"/>
      <c r="JTQ63" s="1611"/>
      <c r="JTR63" s="2139"/>
      <c r="JTS63" s="4045"/>
      <c r="JTT63" s="4046"/>
      <c r="JTU63" s="4046"/>
      <c r="JTV63" s="4046"/>
      <c r="JTW63" s="4046"/>
      <c r="JTX63" s="4046"/>
      <c r="JTY63" s="4046"/>
      <c r="JTZ63" s="4047"/>
      <c r="JUA63" s="2961"/>
      <c r="JUB63" s="1615"/>
      <c r="JUC63" s="1611"/>
      <c r="JUD63" s="2139"/>
      <c r="JUE63" s="4045"/>
      <c r="JUF63" s="4046"/>
      <c r="JUG63" s="4046"/>
      <c r="JUH63" s="4046"/>
      <c r="JUI63" s="4046"/>
      <c r="JUJ63" s="4046"/>
      <c r="JUK63" s="4046"/>
      <c r="JUL63" s="4047"/>
      <c r="JUM63" s="2961"/>
      <c r="JUN63" s="1615"/>
      <c r="JUO63" s="1611"/>
      <c r="JUP63" s="2139"/>
      <c r="JUQ63" s="4045"/>
      <c r="JUR63" s="4046"/>
      <c r="JUS63" s="4046"/>
      <c r="JUT63" s="4046"/>
      <c r="JUU63" s="4046"/>
      <c r="JUV63" s="4046"/>
      <c r="JUW63" s="4046"/>
      <c r="JUX63" s="4047"/>
      <c r="JUY63" s="2961"/>
      <c r="JUZ63" s="1615"/>
      <c r="JVA63" s="1611"/>
      <c r="JVB63" s="2139"/>
      <c r="JVC63" s="4045"/>
      <c r="JVD63" s="4046"/>
      <c r="JVE63" s="4046"/>
      <c r="JVF63" s="4046"/>
      <c r="JVG63" s="4046"/>
      <c r="JVH63" s="4046"/>
      <c r="JVI63" s="4046"/>
      <c r="JVJ63" s="4047"/>
      <c r="JVK63" s="2961"/>
      <c r="JVL63" s="1615"/>
      <c r="JVM63" s="1611"/>
      <c r="JVN63" s="2139"/>
      <c r="JVO63" s="4045"/>
      <c r="JVP63" s="4046"/>
      <c r="JVQ63" s="4046"/>
      <c r="JVR63" s="4046"/>
      <c r="JVS63" s="4046"/>
      <c r="JVT63" s="4046"/>
      <c r="JVU63" s="4046"/>
      <c r="JVV63" s="4047"/>
      <c r="JVW63" s="2961"/>
      <c r="JVX63" s="1615"/>
      <c r="JVY63" s="1611"/>
      <c r="JVZ63" s="2139"/>
      <c r="JWA63" s="4045"/>
      <c r="JWB63" s="4046"/>
      <c r="JWC63" s="4046"/>
      <c r="JWD63" s="4046"/>
      <c r="JWE63" s="4046"/>
      <c r="JWF63" s="4046"/>
      <c r="JWG63" s="4046"/>
      <c r="JWH63" s="4047"/>
      <c r="JWI63" s="2961"/>
      <c r="JWJ63" s="1615"/>
      <c r="JWK63" s="1611"/>
      <c r="JWL63" s="2139"/>
      <c r="JWM63" s="4045"/>
      <c r="JWN63" s="4046"/>
      <c r="JWO63" s="4046"/>
      <c r="JWP63" s="4046"/>
      <c r="JWQ63" s="4046"/>
      <c r="JWR63" s="4046"/>
      <c r="JWS63" s="4046"/>
      <c r="JWT63" s="4047"/>
      <c r="JWU63" s="2961"/>
      <c r="JWV63" s="1615"/>
      <c r="JWW63" s="1611"/>
      <c r="JWX63" s="2139"/>
      <c r="JWY63" s="4045"/>
      <c r="JWZ63" s="4046"/>
      <c r="JXA63" s="4046"/>
      <c r="JXB63" s="4046"/>
      <c r="JXC63" s="4046"/>
      <c r="JXD63" s="4046"/>
      <c r="JXE63" s="4046"/>
      <c r="JXF63" s="4047"/>
      <c r="JXG63" s="2961"/>
      <c r="JXH63" s="1615"/>
      <c r="JXI63" s="1611"/>
      <c r="JXJ63" s="2139"/>
      <c r="JXK63" s="4045"/>
      <c r="JXL63" s="4046"/>
      <c r="JXM63" s="4046"/>
      <c r="JXN63" s="4046"/>
      <c r="JXO63" s="4046"/>
      <c r="JXP63" s="4046"/>
      <c r="JXQ63" s="4046"/>
      <c r="JXR63" s="4047"/>
      <c r="JXS63" s="2961"/>
      <c r="JXT63" s="1615"/>
      <c r="JXU63" s="1611"/>
      <c r="JXV63" s="2139"/>
      <c r="JXW63" s="4045"/>
      <c r="JXX63" s="4046"/>
      <c r="JXY63" s="4046"/>
      <c r="JXZ63" s="4046"/>
      <c r="JYA63" s="4046"/>
      <c r="JYB63" s="4046"/>
      <c r="JYC63" s="4046"/>
      <c r="JYD63" s="4047"/>
      <c r="JYE63" s="2961"/>
      <c r="JYF63" s="1615"/>
      <c r="JYG63" s="1611"/>
      <c r="JYH63" s="2139"/>
      <c r="JYI63" s="4045"/>
      <c r="JYJ63" s="4046"/>
      <c r="JYK63" s="4046"/>
      <c r="JYL63" s="4046"/>
      <c r="JYM63" s="4046"/>
      <c r="JYN63" s="4046"/>
      <c r="JYO63" s="4046"/>
      <c r="JYP63" s="4047"/>
      <c r="JYQ63" s="2961"/>
      <c r="JYR63" s="1615"/>
      <c r="JYS63" s="1611"/>
      <c r="JYT63" s="2139"/>
      <c r="JYU63" s="4045"/>
      <c r="JYV63" s="4046"/>
      <c r="JYW63" s="4046"/>
      <c r="JYX63" s="4046"/>
      <c r="JYY63" s="4046"/>
      <c r="JYZ63" s="4046"/>
      <c r="JZA63" s="4046"/>
      <c r="JZB63" s="4047"/>
      <c r="JZC63" s="2961"/>
      <c r="JZD63" s="1615"/>
      <c r="JZE63" s="1611"/>
      <c r="JZF63" s="2139"/>
      <c r="JZG63" s="4045"/>
      <c r="JZH63" s="4046"/>
      <c r="JZI63" s="4046"/>
      <c r="JZJ63" s="4046"/>
      <c r="JZK63" s="4046"/>
      <c r="JZL63" s="4046"/>
      <c r="JZM63" s="4046"/>
      <c r="JZN63" s="4047"/>
      <c r="JZO63" s="2961"/>
      <c r="JZP63" s="1615"/>
      <c r="JZQ63" s="1611"/>
      <c r="JZR63" s="2139"/>
      <c r="JZS63" s="4045"/>
      <c r="JZT63" s="4046"/>
      <c r="JZU63" s="4046"/>
      <c r="JZV63" s="4046"/>
      <c r="JZW63" s="4046"/>
      <c r="JZX63" s="4046"/>
      <c r="JZY63" s="4046"/>
      <c r="JZZ63" s="4047"/>
      <c r="KAA63" s="2961"/>
      <c r="KAB63" s="1615"/>
      <c r="KAC63" s="1611"/>
      <c r="KAD63" s="2139"/>
      <c r="KAE63" s="4045"/>
      <c r="KAF63" s="4046"/>
      <c r="KAG63" s="4046"/>
      <c r="KAH63" s="4046"/>
      <c r="KAI63" s="4046"/>
      <c r="KAJ63" s="4046"/>
      <c r="KAK63" s="4046"/>
      <c r="KAL63" s="4047"/>
      <c r="KAM63" s="2961"/>
      <c r="KAN63" s="1615"/>
      <c r="KAO63" s="1611"/>
      <c r="KAP63" s="2139"/>
      <c r="KAQ63" s="4045"/>
      <c r="KAR63" s="4046"/>
      <c r="KAS63" s="4046"/>
      <c r="KAT63" s="4046"/>
      <c r="KAU63" s="4046"/>
      <c r="KAV63" s="4046"/>
      <c r="KAW63" s="4046"/>
      <c r="KAX63" s="4047"/>
      <c r="KAY63" s="2961"/>
      <c r="KAZ63" s="1615"/>
      <c r="KBA63" s="1611"/>
      <c r="KBB63" s="2139"/>
      <c r="KBC63" s="4045"/>
      <c r="KBD63" s="4046"/>
      <c r="KBE63" s="4046"/>
      <c r="KBF63" s="4046"/>
      <c r="KBG63" s="4046"/>
      <c r="KBH63" s="4046"/>
      <c r="KBI63" s="4046"/>
      <c r="KBJ63" s="4047"/>
      <c r="KBK63" s="2961"/>
      <c r="KBL63" s="1615"/>
      <c r="KBM63" s="1611"/>
      <c r="KBN63" s="2139"/>
      <c r="KBO63" s="4045"/>
      <c r="KBP63" s="4046"/>
      <c r="KBQ63" s="4046"/>
      <c r="KBR63" s="4046"/>
      <c r="KBS63" s="4046"/>
      <c r="KBT63" s="4046"/>
      <c r="KBU63" s="4046"/>
      <c r="KBV63" s="4047"/>
      <c r="KBW63" s="2961"/>
      <c r="KBX63" s="1615"/>
      <c r="KBY63" s="1611"/>
      <c r="KBZ63" s="2139"/>
      <c r="KCA63" s="4045"/>
      <c r="KCB63" s="4046"/>
      <c r="KCC63" s="4046"/>
      <c r="KCD63" s="4046"/>
      <c r="KCE63" s="4046"/>
      <c r="KCF63" s="4046"/>
      <c r="KCG63" s="4046"/>
      <c r="KCH63" s="4047"/>
      <c r="KCI63" s="2961"/>
      <c r="KCJ63" s="1615"/>
      <c r="KCK63" s="1611"/>
      <c r="KCL63" s="2139"/>
      <c r="KCM63" s="4045"/>
      <c r="KCN63" s="4046"/>
      <c r="KCO63" s="4046"/>
      <c r="KCP63" s="4046"/>
      <c r="KCQ63" s="4046"/>
      <c r="KCR63" s="4046"/>
      <c r="KCS63" s="4046"/>
      <c r="KCT63" s="4047"/>
      <c r="KCU63" s="2961"/>
      <c r="KCV63" s="1615"/>
      <c r="KCW63" s="1611"/>
      <c r="KCX63" s="2139"/>
      <c r="KCY63" s="4045"/>
      <c r="KCZ63" s="4046"/>
      <c r="KDA63" s="4046"/>
      <c r="KDB63" s="4046"/>
      <c r="KDC63" s="4046"/>
      <c r="KDD63" s="4046"/>
      <c r="KDE63" s="4046"/>
      <c r="KDF63" s="4047"/>
      <c r="KDG63" s="2961"/>
      <c r="KDH63" s="1615"/>
      <c r="KDI63" s="1611"/>
      <c r="KDJ63" s="2139"/>
      <c r="KDK63" s="4045"/>
      <c r="KDL63" s="4046"/>
      <c r="KDM63" s="4046"/>
      <c r="KDN63" s="4046"/>
      <c r="KDO63" s="4046"/>
      <c r="KDP63" s="4046"/>
      <c r="KDQ63" s="4046"/>
      <c r="KDR63" s="4047"/>
      <c r="KDS63" s="2961"/>
      <c r="KDT63" s="1615"/>
      <c r="KDU63" s="1611"/>
      <c r="KDV63" s="2139"/>
      <c r="KDW63" s="4045"/>
      <c r="KDX63" s="4046"/>
      <c r="KDY63" s="4046"/>
      <c r="KDZ63" s="4046"/>
      <c r="KEA63" s="4046"/>
      <c r="KEB63" s="4046"/>
      <c r="KEC63" s="4046"/>
      <c r="KED63" s="4047"/>
      <c r="KEE63" s="2961"/>
      <c r="KEF63" s="1615"/>
      <c r="KEG63" s="1611"/>
      <c r="KEH63" s="2139"/>
      <c r="KEI63" s="4045"/>
      <c r="KEJ63" s="4046"/>
      <c r="KEK63" s="4046"/>
      <c r="KEL63" s="4046"/>
      <c r="KEM63" s="4046"/>
      <c r="KEN63" s="4046"/>
      <c r="KEO63" s="4046"/>
      <c r="KEP63" s="4047"/>
      <c r="KEQ63" s="2961"/>
      <c r="KER63" s="1615"/>
      <c r="KES63" s="1611"/>
      <c r="KET63" s="2139"/>
      <c r="KEU63" s="4045"/>
      <c r="KEV63" s="4046"/>
      <c r="KEW63" s="4046"/>
      <c r="KEX63" s="4046"/>
      <c r="KEY63" s="4046"/>
      <c r="KEZ63" s="4046"/>
      <c r="KFA63" s="4046"/>
      <c r="KFB63" s="4047"/>
      <c r="KFC63" s="2961"/>
      <c r="KFD63" s="1615"/>
      <c r="KFE63" s="1611"/>
      <c r="KFF63" s="2139"/>
      <c r="KFG63" s="4045"/>
      <c r="KFH63" s="4046"/>
      <c r="KFI63" s="4046"/>
      <c r="KFJ63" s="4046"/>
      <c r="KFK63" s="4046"/>
      <c r="KFL63" s="4046"/>
      <c r="KFM63" s="4046"/>
      <c r="KFN63" s="4047"/>
      <c r="KFO63" s="2961"/>
      <c r="KFP63" s="1615"/>
      <c r="KFQ63" s="1611"/>
      <c r="KFR63" s="2139"/>
      <c r="KFS63" s="4045"/>
      <c r="KFT63" s="4046"/>
      <c r="KFU63" s="4046"/>
      <c r="KFV63" s="4046"/>
      <c r="KFW63" s="4046"/>
      <c r="KFX63" s="4046"/>
      <c r="KFY63" s="4046"/>
      <c r="KFZ63" s="4047"/>
      <c r="KGA63" s="2961"/>
      <c r="KGB63" s="1615"/>
      <c r="KGC63" s="1611"/>
      <c r="KGD63" s="2139"/>
      <c r="KGE63" s="4045"/>
      <c r="KGF63" s="4046"/>
      <c r="KGG63" s="4046"/>
      <c r="KGH63" s="4046"/>
      <c r="KGI63" s="4046"/>
      <c r="KGJ63" s="4046"/>
      <c r="KGK63" s="4046"/>
      <c r="KGL63" s="4047"/>
      <c r="KGM63" s="2961"/>
      <c r="KGN63" s="1615"/>
      <c r="KGO63" s="1611"/>
      <c r="KGP63" s="2139"/>
      <c r="KGQ63" s="4045"/>
      <c r="KGR63" s="4046"/>
      <c r="KGS63" s="4046"/>
      <c r="KGT63" s="4046"/>
      <c r="KGU63" s="4046"/>
      <c r="KGV63" s="4046"/>
      <c r="KGW63" s="4046"/>
      <c r="KGX63" s="4047"/>
      <c r="KGY63" s="2961"/>
      <c r="KGZ63" s="1615"/>
      <c r="KHA63" s="1611"/>
      <c r="KHB63" s="2139"/>
      <c r="KHC63" s="4045"/>
      <c r="KHD63" s="4046"/>
      <c r="KHE63" s="4046"/>
      <c r="KHF63" s="4046"/>
      <c r="KHG63" s="4046"/>
      <c r="KHH63" s="4046"/>
      <c r="KHI63" s="4046"/>
      <c r="KHJ63" s="4047"/>
      <c r="KHK63" s="2961"/>
      <c r="KHL63" s="1615"/>
      <c r="KHM63" s="1611"/>
      <c r="KHN63" s="2139"/>
      <c r="KHO63" s="4045"/>
      <c r="KHP63" s="4046"/>
      <c r="KHQ63" s="4046"/>
      <c r="KHR63" s="4046"/>
      <c r="KHS63" s="4046"/>
      <c r="KHT63" s="4046"/>
      <c r="KHU63" s="4046"/>
      <c r="KHV63" s="4047"/>
      <c r="KHW63" s="2961"/>
      <c r="KHX63" s="1615"/>
      <c r="KHY63" s="1611"/>
      <c r="KHZ63" s="2139"/>
      <c r="KIA63" s="4045"/>
      <c r="KIB63" s="4046"/>
      <c r="KIC63" s="4046"/>
      <c r="KID63" s="4046"/>
      <c r="KIE63" s="4046"/>
      <c r="KIF63" s="4046"/>
      <c r="KIG63" s="4046"/>
      <c r="KIH63" s="4047"/>
      <c r="KII63" s="2961"/>
      <c r="KIJ63" s="1615"/>
      <c r="KIK63" s="1611"/>
      <c r="KIL63" s="2139"/>
      <c r="KIM63" s="4045"/>
      <c r="KIN63" s="4046"/>
      <c r="KIO63" s="4046"/>
      <c r="KIP63" s="4046"/>
      <c r="KIQ63" s="4046"/>
      <c r="KIR63" s="4046"/>
      <c r="KIS63" s="4046"/>
      <c r="KIT63" s="4047"/>
      <c r="KIU63" s="2961"/>
      <c r="KIV63" s="1615"/>
      <c r="KIW63" s="1611"/>
      <c r="KIX63" s="2139"/>
      <c r="KIY63" s="4045"/>
      <c r="KIZ63" s="4046"/>
      <c r="KJA63" s="4046"/>
      <c r="KJB63" s="4046"/>
      <c r="KJC63" s="4046"/>
      <c r="KJD63" s="4046"/>
      <c r="KJE63" s="4046"/>
      <c r="KJF63" s="4047"/>
      <c r="KJG63" s="2961"/>
      <c r="KJH63" s="1615"/>
      <c r="KJI63" s="1611"/>
      <c r="KJJ63" s="2139"/>
      <c r="KJK63" s="4045"/>
      <c r="KJL63" s="4046"/>
      <c r="KJM63" s="4046"/>
      <c r="KJN63" s="4046"/>
      <c r="KJO63" s="4046"/>
      <c r="KJP63" s="4046"/>
      <c r="KJQ63" s="4046"/>
      <c r="KJR63" s="4047"/>
      <c r="KJS63" s="2961"/>
      <c r="KJT63" s="1615"/>
      <c r="KJU63" s="1611"/>
      <c r="KJV63" s="2139"/>
      <c r="KJW63" s="4045"/>
      <c r="KJX63" s="4046"/>
      <c r="KJY63" s="4046"/>
      <c r="KJZ63" s="4046"/>
      <c r="KKA63" s="4046"/>
      <c r="KKB63" s="4046"/>
      <c r="KKC63" s="4046"/>
      <c r="KKD63" s="4047"/>
      <c r="KKE63" s="2961"/>
      <c r="KKF63" s="1615"/>
      <c r="KKG63" s="1611"/>
      <c r="KKH63" s="2139"/>
      <c r="KKI63" s="4045"/>
      <c r="KKJ63" s="4046"/>
      <c r="KKK63" s="4046"/>
      <c r="KKL63" s="4046"/>
      <c r="KKM63" s="4046"/>
      <c r="KKN63" s="4046"/>
      <c r="KKO63" s="4046"/>
      <c r="KKP63" s="4047"/>
      <c r="KKQ63" s="2961"/>
      <c r="KKR63" s="1615"/>
      <c r="KKS63" s="1611"/>
      <c r="KKT63" s="2139"/>
      <c r="KKU63" s="4045"/>
      <c r="KKV63" s="4046"/>
      <c r="KKW63" s="4046"/>
      <c r="KKX63" s="4046"/>
      <c r="KKY63" s="4046"/>
      <c r="KKZ63" s="4046"/>
      <c r="KLA63" s="4046"/>
      <c r="KLB63" s="4047"/>
      <c r="KLC63" s="2961"/>
      <c r="KLD63" s="1615"/>
      <c r="KLE63" s="1611"/>
      <c r="KLF63" s="2139"/>
      <c r="KLG63" s="4045"/>
      <c r="KLH63" s="4046"/>
      <c r="KLI63" s="4046"/>
      <c r="KLJ63" s="4046"/>
      <c r="KLK63" s="4046"/>
      <c r="KLL63" s="4046"/>
      <c r="KLM63" s="4046"/>
      <c r="KLN63" s="4047"/>
      <c r="KLO63" s="2961"/>
      <c r="KLP63" s="1615"/>
      <c r="KLQ63" s="1611"/>
      <c r="KLR63" s="2139"/>
      <c r="KLS63" s="4045"/>
      <c r="KLT63" s="4046"/>
      <c r="KLU63" s="4046"/>
      <c r="KLV63" s="4046"/>
      <c r="KLW63" s="4046"/>
      <c r="KLX63" s="4046"/>
      <c r="KLY63" s="4046"/>
      <c r="KLZ63" s="4047"/>
      <c r="KMA63" s="2961"/>
      <c r="KMB63" s="1615"/>
      <c r="KMC63" s="1611"/>
      <c r="KMD63" s="2139"/>
      <c r="KME63" s="4045"/>
      <c r="KMF63" s="4046"/>
      <c r="KMG63" s="4046"/>
      <c r="KMH63" s="4046"/>
      <c r="KMI63" s="4046"/>
      <c r="KMJ63" s="4046"/>
      <c r="KMK63" s="4046"/>
      <c r="KML63" s="4047"/>
      <c r="KMM63" s="2961"/>
      <c r="KMN63" s="1615"/>
      <c r="KMO63" s="1611"/>
      <c r="KMP63" s="2139"/>
      <c r="KMQ63" s="4045"/>
      <c r="KMR63" s="4046"/>
      <c r="KMS63" s="4046"/>
      <c r="KMT63" s="4046"/>
      <c r="KMU63" s="4046"/>
      <c r="KMV63" s="4046"/>
      <c r="KMW63" s="4046"/>
      <c r="KMX63" s="4047"/>
      <c r="KMY63" s="2961"/>
      <c r="KMZ63" s="1615"/>
      <c r="KNA63" s="1611"/>
      <c r="KNB63" s="2139"/>
      <c r="KNC63" s="4045"/>
      <c r="KND63" s="4046"/>
      <c r="KNE63" s="4046"/>
      <c r="KNF63" s="4046"/>
      <c r="KNG63" s="4046"/>
      <c r="KNH63" s="4046"/>
      <c r="KNI63" s="4046"/>
      <c r="KNJ63" s="4047"/>
      <c r="KNK63" s="2961"/>
      <c r="KNL63" s="1615"/>
      <c r="KNM63" s="1611"/>
      <c r="KNN63" s="2139"/>
      <c r="KNO63" s="4045"/>
      <c r="KNP63" s="4046"/>
      <c r="KNQ63" s="4046"/>
      <c r="KNR63" s="4046"/>
      <c r="KNS63" s="4046"/>
      <c r="KNT63" s="4046"/>
      <c r="KNU63" s="4046"/>
      <c r="KNV63" s="4047"/>
      <c r="KNW63" s="2961"/>
      <c r="KNX63" s="1615"/>
      <c r="KNY63" s="1611"/>
      <c r="KNZ63" s="2139"/>
      <c r="KOA63" s="4045"/>
      <c r="KOB63" s="4046"/>
      <c r="KOC63" s="4046"/>
      <c r="KOD63" s="4046"/>
      <c r="KOE63" s="4046"/>
      <c r="KOF63" s="4046"/>
      <c r="KOG63" s="4046"/>
      <c r="KOH63" s="4047"/>
      <c r="KOI63" s="2961"/>
      <c r="KOJ63" s="1615"/>
      <c r="KOK63" s="1611"/>
      <c r="KOL63" s="2139"/>
      <c r="KOM63" s="4045"/>
      <c r="KON63" s="4046"/>
      <c r="KOO63" s="4046"/>
      <c r="KOP63" s="4046"/>
      <c r="KOQ63" s="4046"/>
      <c r="KOR63" s="4046"/>
      <c r="KOS63" s="4046"/>
      <c r="KOT63" s="4047"/>
      <c r="KOU63" s="2961"/>
      <c r="KOV63" s="1615"/>
      <c r="KOW63" s="1611"/>
      <c r="KOX63" s="2139"/>
      <c r="KOY63" s="4045"/>
      <c r="KOZ63" s="4046"/>
      <c r="KPA63" s="4046"/>
      <c r="KPB63" s="4046"/>
      <c r="KPC63" s="4046"/>
      <c r="KPD63" s="4046"/>
      <c r="KPE63" s="4046"/>
      <c r="KPF63" s="4047"/>
      <c r="KPG63" s="2961"/>
      <c r="KPH63" s="1615"/>
      <c r="KPI63" s="1611"/>
      <c r="KPJ63" s="2139"/>
      <c r="KPK63" s="4045"/>
      <c r="KPL63" s="4046"/>
      <c r="KPM63" s="4046"/>
      <c r="KPN63" s="4046"/>
      <c r="KPO63" s="4046"/>
      <c r="KPP63" s="4046"/>
      <c r="KPQ63" s="4046"/>
      <c r="KPR63" s="4047"/>
      <c r="KPS63" s="2961"/>
      <c r="KPT63" s="1615"/>
      <c r="KPU63" s="1611"/>
      <c r="KPV63" s="2139"/>
      <c r="KPW63" s="4045"/>
      <c r="KPX63" s="4046"/>
      <c r="KPY63" s="4046"/>
      <c r="KPZ63" s="4046"/>
      <c r="KQA63" s="4046"/>
      <c r="KQB63" s="4046"/>
      <c r="KQC63" s="4046"/>
      <c r="KQD63" s="4047"/>
      <c r="KQE63" s="2961"/>
      <c r="KQF63" s="1615"/>
      <c r="KQG63" s="1611"/>
      <c r="KQH63" s="2139"/>
      <c r="KQI63" s="4045"/>
      <c r="KQJ63" s="4046"/>
      <c r="KQK63" s="4046"/>
      <c r="KQL63" s="4046"/>
      <c r="KQM63" s="4046"/>
      <c r="KQN63" s="4046"/>
      <c r="KQO63" s="4046"/>
      <c r="KQP63" s="4047"/>
      <c r="KQQ63" s="2961"/>
      <c r="KQR63" s="1615"/>
      <c r="KQS63" s="1611"/>
      <c r="KQT63" s="2139"/>
      <c r="KQU63" s="4045"/>
      <c r="KQV63" s="4046"/>
      <c r="KQW63" s="4046"/>
      <c r="KQX63" s="4046"/>
      <c r="KQY63" s="4046"/>
      <c r="KQZ63" s="4046"/>
      <c r="KRA63" s="4046"/>
      <c r="KRB63" s="4047"/>
      <c r="KRC63" s="2961"/>
      <c r="KRD63" s="1615"/>
      <c r="KRE63" s="1611"/>
      <c r="KRF63" s="2139"/>
      <c r="KRG63" s="4045"/>
      <c r="KRH63" s="4046"/>
      <c r="KRI63" s="4046"/>
      <c r="KRJ63" s="4046"/>
      <c r="KRK63" s="4046"/>
      <c r="KRL63" s="4046"/>
      <c r="KRM63" s="4046"/>
      <c r="KRN63" s="4047"/>
      <c r="KRO63" s="2961"/>
      <c r="KRP63" s="1615"/>
      <c r="KRQ63" s="1611"/>
      <c r="KRR63" s="2139"/>
      <c r="KRS63" s="4045"/>
      <c r="KRT63" s="4046"/>
      <c r="KRU63" s="4046"/>
      <c r="KRV63" s="4046"/>
      <c r="KRW63" s="4046"/>
      <c r="KRX63" s="4046"/>
      <c r="KRY63" s="4046"/>
      <c r="KRZ63" s="4047"/>
      <c r="KSA63" s="2961"/>
      <c r="KSB63" s="1615"/>
      <c r="KSC63" s="1611"/>
      <c r="KSD63" s="2139"/>
      <c r="KSE63" s="4045"/>
      <c r="KSF63" s="4046"/>
      <c r="KSG63" s="4046"/>
      <c r="KSH63" s="4046"/>
      <c r="KSI63" s="4046"/>
      <c r="KSJ63" s="4046"/>
      <c r="KSK63" s="4046"/>
      <c r="KSL63" s="4047"/>
      <c r="KSM63" s="2961"/>
      <c r="KSN63" s="1615"/>
      <c r="KSO63" s="1611"/>
      <c r="KSP63" s="2139"/>
      <c r="KSQ63" s="4045"/>
      <c r="KSR63" s="4046"/>
      <c r="KSS63" s="4046"/>
      <c r="KST63" s="4046"/>
      <c r="KSU63" s="4046"/>
      <c r="KSV63" s="4046"/>
      <c r="KSW63" s="4046"/>
      <c r="KSX63" s="4047"/>
      <c r="KSY63" s="2961"/>
      <c r="KSZ63" s="1615"/>
      <c r="KTA63" s="1611"/>
      <c r="KTB63" s="2139"/>
      <c r="KTC63" s="4045"/>
      <c r="KTD63" s="4046"/>
      <c r="KTE63" s="4046"/>
      <c r="KTF63" s="4046"/>
      <c r="KTG63" s="4046"/>
      <c r="KTH63" s="4046"/>
      <c r="KTI63" s="4046"/>
      <c r="KTJ63" s="4047"/>
      <c r="KTK63" s="2961"/>
      <c r="KTL63" s="1615"/>
      <c r="KTM63" s="1611"/>
      <c r="KTN63" s="2139"/>
      <c r="KTO63" s="4045"/>
      <c r="KTP63" s="4046"/>
      <c r="KTQ63" s="4046"/>
      <c r="KTR63" s="4046"/>
      <c r="KTS63" s="4046"/>
      <c r="KTT63" s="4046"/>
      <c r="KTU63" s="4046"/>
      <c r="KTV63" s="4047"/>
      <c r="KTW63" s="2961"/>
      <c r="KTX63" s="1615"/>
      <c r="KTY63" s="1611"/>
      <c r="KTZ63" s="2139"/>
      <c r="KUA63" s="4045"/>
      <c r="KUB63" s="4046"/>
      <c r="KUC63" s="4046"/>
      <c r="KUD63" s="4046"/>
      <c r="KUE63" s="4046"/>
      <c r="KUF63" s="4046"/>
      <c r="KUG63" s="4046"/>
      <c r="KUH63" s="4047"/>
      <c r="KUI63" s="2961"/>
      <c r="KUJ63" s="1615"/>
      <c r="KUK63" s="1611"/>
      <c r="KUL63" s="2139"/>
      <c r="KUM63" s="4045"/>
      <c r="KUN63" s="4046"/>
      <c r="KUO63" s="4046"/>
      <c r="KUP63" s="4046"/>
      <c r="KUQ63" s="4046"/>
      <c r="KUR63" s="4046"/>
      <c r="KUS63" s="4046"/>
      <c r="KUT63" s="4047"/>
      <c r="KUU63" s="2961"/>
      <c r="KUV63" s="1615"/>
      <c r="KUW63" s="1611"/>
      <c r="KUX63" s="2139"/>
      <c r="KUY63" s="4045"/>
      <c r="KUZ63" s="4046"/>
      <c r="KVA63" s="4046"/>
      <c r="KVB63" s="4046"/>
      <c r="KVC63" s="4046"/>
      <c r="KVD63" s="4046"/>
      <c r="KVE63" s="4046"/>
      <c r="KVF63" s="4047"/>
      <c r="KVG63" s="2961"/>
      <c r="KVH63" s="1615"/>
      <c r="KVI63" s="1611"/>
      <c r="KVJ63" s="2139"/>
      <c r="KVK63" s="4045"/>
      <c r="KVL63" s="4046"/>
      <c r="KVM63" s="4046"/>
      <c r="KVN63" s="4046"/>
      <c r="KVO63" s="4046"/>
      <c r="KVP63" s="4046"/>
      <c r="KVQ63" s="4046"/>
      <c r="KVR63" s="4047"/>
      <c r="KVS63" s="2961"/>
      <c r="KVT63" s="1615"/>
      <c r="KVU63" s="1611"/>
      <c r="KVV63" s="2139"/>
      <c r="KVW63" s="4045"/>
      <c r="KVX63" s="4046"/>
      <c r="KVY63" s="4046"/>
      <c r="KVZ63" s="4046"/>
      <c r="KWA63" s="4046"/>
      <c r="KWB63" s="4046"/>
      <c r="KWC63" s="4046"/>
      <c r="KWD63" s="4047"/>
      <c r="KWE63" s="2961"/>
      <c r="KWF63" s="1615"/>
      <c r="KWG63" s="1611"/>
      <c r="KWH63" s="2139"/>
      <c r="KWI63" s="4045"/>
      <c r="KWJ63" s="4046"/>
      <c r="KWK63" s="4046"/>
      <c r="KWL63" s="4046"/>
      <c r="KWM63" s="4046"/>
      <c r="KWN63" s="4046"/>
      <c r="KWO63" s="4046"/>
      <c r="KWP63" s="4047"/>
      <c r="KWQ63" s="2961"/>
      <c r="KWR63" s="1615"/>
      <c r="KWS63" s="1611"/>
      <c r="KWT63" s="2139"/>
      <c r="KWU63" s="4045"/>
      <c r="KWV63" s="4046"/>
      <c r="KWW63" s="4046"/>
      <c r="KWX63" s="4046"/>
      <c r="KWY63" s="4046"/>
      <c r="KWZ63" s="4046"/>
      <c r="KXA63" s="4046"/>
      <c r="KXB63" s="4047"/>
      <c r="KXC63" s="2961"/>
      <c r="KXD63" s="1615"/>
      <c r="KXE63" s="1611"/>
      <c r="KXF63" s="2139"/>
      <c r="KXG63" s="4045"/>
      <c r="KXH63" s="4046"/>
      <c r="KXI63" s="4046"/>
      <c r="KXJ63" s="4046"/>
      <c r="KXK63" s="4046"/>
      <c r="KXL63" s="4046"/>
      <c r="KXM63" s="4046"/>
      <c r="KXN63" s="4047"/>
      <c r="KXO63" s="2961"/>
      <c r="KXP63" s="1615"/>
      <c r="KXQ63" s="1611"/>
      <c r="KXR63" s="2139"/>
      <c r="KXS63" s="4045"/>
      <c r="KXT63" s="4046"/>
      <c r="KXU63" s="4046"/>
      <c r="KXV63" s="4046"/>
      <c r="KXW63" s="4046"/>
      <c r="KXX63" s="4046"/>
      <c r="KXY63" s="4046"/>
      <c r="KXZ63" s="4047"/>
      <c r="KYA63" s="2961"/>
      <c r="KYB63" s="1615"/>
      <c r="KYC63" s="1611"/>
      <c r="KYD63" s="2139"/>
      <c r="KYE63" s="4045"/>
      <c r="KYF63" s="4046"/>
      <c r="KYG63" s="4046"/>
      <c r="KYH63" s="4046"/>
      <c r="KYI63" s="4046"/>
      <c r="KYJ63" s="4046"/>
      <c r="KYK63" s="4046"/>
      <c r="KYL63" s="4047"/>
      <c r="KYM63" s="2961"/>
      <c r="KYN63" s="1615"/>
      <c r="KYO63" s="1611"/>
      <c r="KYP63" s="2139"/>
      <c r="KYQ63" s="4045"/>
      <c r="KYR63" s="4046"/>
      <c r="KYS63" s="4046"/>
      <c r="KYT63" s="4046"/>
      <c r="KYU63" s="4046"/>
      <c r="KYV63" s="4046"/>
      <c r="KYW63" s="4046"/>
      <c r="KYX63" s="4047"/>
      <c r="KYY63" s="2961"/>
      <c r="KYZ63" s="1615"/>
      <c r="KZA63" s="1611"/>
      <c r="KZB63" s="2139"/>
      <c r="KZC63" s="4045"/>
      <c r="KZD63" s="4046"/>
      <c r="KZE63" s="4046"/>
      <c r="KZF63" s="4046"/>
      <c r="KZG63" s="4046"/>
      <c r="KZH63" s="4046"/>
      <c r="KZI63" s="4046"/>
      <c r="KZJ63" s="4047"/>
      <c r="KZK63" s="2961"/>
      <c r="KZL63" s="1615"/>
      <c r="KZM63" s="1611"/>
      <c r="KZN63" s="2139"/>
      <c r="KZO63" s="4045"/>
      <c r="KZP63" s="4046"/>
      <c r="KZQ63" s="4046"/>
      <c r="KZR63" s="4046"/>
      <c r="KZS63" s="4046"/>
      <c r="KZT63" s="4046"/>
      <c r="KZU63" s="4046"/>
      <c r="KZV63" s="4047"/>
      <c r="KZW63" s="2961"/>
      <c r="KZX63" s="1615"/>
      <c r="KZY63" s="1611"/>
      <c r="KZZ63" s="2139"/>
      <c r="LAA63" s="4045"/>
      <c r="LAB63" s="4046"/>
      <c r="LAC63" s="4046"/>
      <c r="LAD63" s="4046"/>
      <c r="LAE63" s="4046"/>
      <c r="LAF63" s="4046"/>
      <c r="LAG63" s="4046"/>
      <c r="LAH63" s="4047"/>
      <c r="LAI63" s="2961"/>
      <c r="LAJ63" s="1615"/>
      <c r="LAK63" s="1611"/>
      <c r="LAL63" s="2139"/>
      <c r="LAM63" s="4045"/>
      <c r="LAN63" s="4046"/>
      <c r="LAO63" s="4046"/>
      <c r="LAP63" s="4046"/>
      <c r="LAQ63" s="4046"/>
      <c r="LAR63" s="4046"/>
      <c r="LAS63" s="4046"/>
      <c r="LAT63" s="4047"/>
      <c r="LAU63" s="2961"/>
      <c r="LAV63" s="1615"/>
      <c r="LAW63" s="1611"/>
      <c r="LAX63" s="2139"/>
      <c r="LAY63" s="4045"/>
      <c r="LAZ63" s="4046"/>
      <c r="LBA63" s="4046"/>
      <c r="LBB63" s="4046"/>
      <c r="LBC63" s="4046"/>
      <c r="LBD63" s="4046"/>
      <c r="LBE63" s="4046"/>
      <c r="LBF63" s="4047"/>
      <c r="LBG63" s="2961"/>
      <c r="LBH63" s="1615"/>
      <c r="LBI63" s="1611"/>
      <c r="LBJ63" s="2139"/>
      <c r="LBK63" s="4045"/>
      <c r="LBL63" s="4046"/>
      <c r="LBM63" s="4046"/>
      <c r="LBN63" s="4046"/>
      <c r="LBO63" s="4046"/>
      <c r="LBP63" s="4046"/>
      <c r="LBQ63" s="4046"/>
      <c r="LBR63" s="4047"/>
      <c r="LBS63" s="2961"/>
      <c r="LBT63" s="1615"/>
      <c r="LBU63" s="1611"/>
      <c r="LBV63" s="2139"/>
      <c r="LBW63" s="4045"/>
      <c r="LBX63" s="4046"/>
      <c r="LBY63" s="4046"/>
      <c r="LBZ63" s="4046"/>
      <c r="LCA63" s="4046"/>
      <c r="LCB63" s="4046"/>
      <c r="LCC63" s="4046"/>
      <c r="LCD63" s="4047"/>
      <c r="LCE63" s="2961"/>
      <c r="LCF63" s="1615"/>
      <c r="LCG63" s="1611"/>
      <c r="LCH63" s="2139"/>
      <c r="LCI63" s="4045"/>
      <c r="LCJ63" s="4046"/>
      <c r="LCK63" s="4046"/>
      <c r="LCL63" s="4046"/>
      <c r="LCM63" s="4046"/>
      <c r="LCN63" s="4046"/>
      <c r="LCO63" s="4046"/>
      <c r="LCP63" s="4047"/>
      <c r="LCQ63" s="2961"/>
      <c r="LCR63" s="1615"/>
      <c r="LCS63" s="1611"/>
      <c r="LCT63" s="2139"/>
      <c r="LCU63" s="4045"/>
      <c r="LCV63" s="4046"/>
      <c r="LCW63" s="4046"/>
      <c r="LCX63" s="4046"/>
      <c r="LCY63" s="4046"/>
      <c r="LCZ63" s="4046"/>
      <c r="LDA63" s="4046"/>
      <c r="LDB63" s="4047"/>
      <c r="LDC63" s="2961"/>
      <c r="LDD63" s="1615"/>
      <c r="LDE63" s="1611"/>
      <c r="LDF63" s="2139"/>
      <c r="LDG63" s="4045"/>
      <c r="LDH63" s="4046"/>
      <c r="LDI63" s="4046"/>
      <c r="LDJ63" s="4046"/>
      <c r="LDK63" s="4046"/>
      <c r="LDL63" s="4046"/>
      <c r="LDM63" s="4046"/>
      <c r="LDN63" s="4047"/>
      <c r="LDO63" s="2961"/>
      <c r="LDP63" s="1615"/>
      <c r="LDQ63" s="1611"/>
      <c r="LDR63" s="2139"/>
      <c r="LDS63" s="4045"/>
      <c r="LDT63" s="4046"/>
      <c r="LDU63" s="4046"/>
      <c r="LDV63" s="4046"/>
      <c r="LDW63" s="4046"/>
      <c r="LDX63" s="4046"/>
      <c r="LDY63" s="4046"/>
      <c r="LDZ63" s="4047"/>
      <c r="LEA63" s="2961"/>
      <c r="LEB63" s="1615"/>
      <c r="LEC63" s="1611"/>
      <c r="LED63" s="2139"/>
      <c r="LEE63" s="4045"/>
      <c r="LEF63" s="4046"/>
      <c r="LEG63" s="4046"/>
      <c r="LEH63" s="4046"/>
      <c r="LEI63" s="4046"/>
      <c r="LEJ63" s="4046"/>
      <c r="LEK63" s="4046"/>
      <c r="LEL63" s="4047"/>
      <c r="LEM63" s="2961"/>
      <c r="LEN63" s="1615"/>
      <c r="LEO63" s="1611"/>
      <c r="LEP63" s="2139"/>
      <c r="LEQ63" s="4045"/>
      <c r="LER63" s="4046"/>
      <c r="LES63" s="4046"/>
      <c r="LET63" s="4046"/>
      <c r="LEU63" s="4046"/>
      <c r="LEV63" s="4046"/>
      <c r="LEW63" s="4046"/>
      <c r="LEX63" s="4047"/>
      <c r="LEY63" s="2961"/>
      <c r="LEZ63" s="1615"/>
      <c r="LFA63" s="1611"/>
      <c r="LFB63" s="2139"/>
      <c r="LFC63" s="4045"/>
      <c r="LFD63" s="4046"/>
      <c r="LFE63" s="4046"/>
      <c r="LFF63" s="4046"/>
      <c r="LFG63" s="4046"/>
      <c r="LFH63" s="4046"/>
      <c r="LFI63" s="4046"/>
      <c r="LFJ63" s="4047"/>
      <c r="LFK63" s="2961"/>
      <c r="LFL63" s="1615"/>
      <c r="LFM63" s="1611"/>
      <c r="LFN63" s="2139"/>
      <c r="LFO63" s="4045"/>
      <c r="LFP63" s="4046"/>
      <c r="LFQ63" s="4046"/>
      <c r="LFR63" s="4046"/>
      <c r="LFS63" s="4046"/>
      <c r="LFT63" s="4046"/>
      <c r="LFU63" s="4046"/>
      <c r="LFV63" s="4047"/>
      <c r="LFW63" s="2961"/>
      <c r="LFX63" s="1615"/>
      <c r="LFY63" s="1611"/>
      <c r="LFZ63" s="2139"/>
      <c r="LGA63" s="4045"/>
      <c r="LGB63" s="4046"/>
      <c r="LGC63" s="4046"/>
      <c r="LGD63" s="4046"/>
      <c r="LGE63" s="4046"/>
      <c r="LGF63" s="4046"/>
      <c r="LGG63" s="4046"/>
      <c r="LGH63" s="4047"/>
      <c r="LGI63" s="2961"/>
      <c r="LGJ63" s="1615"/>
      <c r="LGK63" s="1611"/>
      <c r="LGL63" s="2139"/>
      <c r="LGM63" s="4045"/>
      <c r="LGN63" s="4046"/>
      <c r="LGO63" s="4046"/>
      <c r="LGP63" s="4046"/>
      <c r="LGQ63" s="4046"/>
      <c r="LGR63" s="4046"/>
      <c r="LGS63" s="4046"/>
      <c r="LGT63" s="4047"/>
      <c r="LGU63" s="2961"/>
      <c r="LGV63" s="1615"/>
      <c r="LGW63" s="1611"/>
      <c r="LGX63" s="2139"/>
      <c r="LGY63" s="4045"/>
      <c r="LGZ63" s="4046"/>
      <c r="LHA63" s="4046"/>
      <c r="LHB63" s="4046"/>
      <c r="LHC63" s="4046"/>
      <c r="LHD63" s="4046"/>
      <c r="LHE63" s="4046"/>
      <c r="LHF63" s="4047"/>
      <c r="LHG63" s="2961"/>
      <c r="LHH63" s="1615"/>
      <c r="LHI63" s="1611"/>
      <c r="LHJ63" s="2139"/>
      <c r="LHK63" s="4045"/>
      <c r="LHL63" s="4046"/>
      <c r="LHM63" s="4046"/>
      <c r="LHN63" s="4046"/>
      <c r="LHO63" s="4046"/>
      <c r="LHP63" s="4046"/>
      <c r="LHQ63" s="4046"/>
      <c r="LHR63" s="4047"/>
      <c r="LHS63" s="2961"/>
      <c r="LHT63" s="1615"/>
      <c r="LHU63" s="1611"/>
      <c r="LHV63" s="2139"/>
      <c r="LHW63" s="4045"/>
      <c r="LHX63" s="4046"/>
      <c r="LHY63" s="4046"/>
      <c r="LHZ63" s="4046"/>
      <c r="LIA63" s="4046"/>
      <c r="LIB63" s="4046"/>
      <c r="LIC63" s="4046"/>
      <c r="LID63" s="4047"/>
      <c r="LIE63" s="2961"/>
      <c r="LIF63" s="1615"/>
      <c r="LIG63" s="1611"/>
      <c r="LIH63" s="2139"/>
      <c r="LII63" s="4045"/>
      <c r="LIJ63" s="4046"/>
      <c r="LIK63" s="4046"/>
      <c r="LIL63" s="4046"/>
      <c r="LIM63" s="4046"/>
      <c r="LIN63" s="4046"/>
      <c r="LIO63" s="4046"/>
      <c r="LIP63" s="4047"/>
      <c r="LIQ63" s="2961"/>
      <c r="LIR63" s="1615"/>
      <c r="LIS63" s="1611"/>
      <c r="LIT63" s="2139"/>
      <c r="LIU63" s="4045"/>
      <c r="LIV63" s="4046"/>
      <c r="LIW63" s="4046"/>
      <c r="LIX63" s="4046"/>
      <c r="LIY63" s="4046"/>
      <c r="LIZ63" s="4046"/>
      <c r="LJA63" s="4046"/>
      <c r="LJB63" s="4047"/>
      <c r="LJC63" s="2961"/>
      <c r="LJD63" s="1615"/>
      <c r="LJE63" s="1611"/>
      <c r="LJF63" s="2139"/>
      <c r="LJG63" s="4045"/>
      <c r="LJH63" s="4046"/>
      <c r="LJI63" s="4046"/>
      <c r="LJJ63" s="4046"/>
      <c r="LJK63" s="4046"/>
      <c r="LJL63" s="4046"/>
      <c r="LJM63" s="4046"/>
      <c r="LJN63" s="4047"/>
      <c r="LJO63" s="2961"/>
      <c r="LJP63" s="1615"/>
      <c r="LJQ63" s="1611"/>
      <c r="LJR63" s="2139"/>
      <c r="LJS63" s="4045"/>
      <c r="LJT63" s="4046"/>
      <c r="LJU63" s="4046"/>
      <c r="LJV63" s="4046"/>
      <c r="LJW63" s="4046"/>
      <c r="LJX63" s="4046"/>
      <c r="LJY63" s="4046"/>
      <c r="LJZ63" s="4047"/>
      <c r="LKA63" s="2961"/>
      <c r="LKB63" s="1615"/>
      <c r="LKC63" s="1611"/>
      <c r="LKD63" s="2139"/>
      <c r="LKE63" s="4045"/>
      <c r="LKF63" s="4046"/>
      <c r="LKG63" s="4046"/>
      <c r="LKH63" s="4046"/>
      <c r="LKI63" s="4046"/>
      <c r="LKJ63" s="4046"/>
      <c r="LKK63" s="4046"/>
      <c r="LKL63" s="4047"/>
      <c r="LKM63" s="2961"/>
      <c r="LKN63" s="1615"/>
      <c r="LKO63" s="1611"/>
      <c r="LKP63" s="2139"/>
      <c r="LKQ63" s="4045"/>
      <c r="LKR63" s="4046"/>
      <c r="LKS63" s="4046"/>
      <c r="LKT63" s="4046"/>
      <c r="LKU63" s="4046"/>
      <c r="LKV63" s="4046"/>
      <c r="LKW63" s="4046"/>
      <c r="LKX63" s="4047"/>
      <c r="LKY63" s="2961"/>
      <c r="LKZ63" s="1615"/>
      <c r="LLA63" s="1611"/>
      <c r="LLB63" s="2139"/>
      <c r="LLC63" s="4045"/>
      <c r="LLD63" s="4046"/>
      <c r="LLE63" s="4046"/>
      <c r="LLF63" s="4046"/>
      <c r="LLG63" s="4046"/>
      <c r="LLH63" s="4046"/>
      <c r="LLI63" s="4046"/>
      <c r="LLJ63" s="4047"/>
      <c r="LLK63" s="2961"/>
      <c r="LLL63" s="1615"/>
      <c r="LLM63" s="1611"/>
      <c r="LLN63" s="2139"/>
      <c r="LLO63" s="4045"/>
      <c r="LLP63" s="4046"/>
      <c r="LLQ63" s="4046"/>
      <c r="LLR63" s="4046"/>
      <c r="LLS63" s="4046"/>
      <c r="LLT63" s="4046"/>
      <c r="LLU63" s="4046"/>
      <c r="LLV63" s="4047"/>
      <c r="LLW63" s="2961"/>
      <c r="LLX63" s="1615"/>
      <c r="LLY63" s="1611"/>
      <c r="LLZ63" s="2139"/>
      <c r="LMA63" s="4045"/>
      <c r="LMB63" s="4046"/>
      <c r="LMC63" s="4046"/>
      <c r="LMD63" s="4046"/>
      <c r="LME63" s="4046"/>
      <c r="LMF63" s="4046"/>
      <c r="LMG63" s="4046"/>
      <c r="LMH63" s="4047"/>
      <c r="LMI63" s="2961"/>
      <c r="LMJ63" s="1615"/>
      <c r="LMK63" s="1611"/>
      <c r="LML63" s="2139"/>
      <c r="LMM63" s="4045"/>
      <c r="LMN63" s="4046"/>
      <c r="LMO63" s="4046"/>
      <c r="LMP63" s="4046"/>
      <c r="LMQ63" s="4046"/>
      <c r="LMR63" s="4046"/>
      <c r="LMS63" s="4046"/>
      <c r="LMT63" s="4047"/>
      <c r="LMU63" s="2961"/>
      <c r="LMV63" s="1615"/>
      <c r="LMW63" s="1611"/>
      <c r="LMX63" s="2139"/>
      <c r="LMY63" s="4045"/>
      <c r="LMZ63" s="4046"/>
      <c r="LNA63" s="4046"/>
      <c r="LNB63" s="4046"/>
      <c r="LNC63" s="4046"/>
      <c r="LND63" s="4046"/>
      <c r="LNE63" s="4046"/>
      <c r="LNF63" s="4047"/>
      <c r="LNG63" s="2961"/>
      <c r="LNH63" s="1615"/>
      <c r="LNI63" s="1611"/>
      <c r="LNJ63" s="2139"/>
      <c r="LNK63" s="4045"/>
      <c r="LNL63" s="4046"/>
      <c r="LNM63" s="4046"/>
      <c r="LNN63" s="4046"/>
      <c r="LNO63" s="4046"/>
      <c r="LNP63" s="4046"/>
      <c r="LNQ63" s="4046"/>
      <c r="LNR63" s="4047"/>
      <c r="LNS63" s="2961"/>
      <c r="LNT63" s="1615"/>
      <c r="LNU63" s="1611"/>
      <c r="LNV63" s="2139"/>
      <c r="LNW63" s="4045"/>
      <c r="LNX63" s="4046"/>
      <c r="LNY63" s="4046"/>
      <c r="LNZ63" s="4046"/>
      <c r="LOA63" s="4046"/>
      <c r="LOB63" s="4046"/>
      <c r="LOC63" s="4046"/>
      <c r="LOD63" s="4047"/>
      <c r="LOE63" s="2961"/>
      <c r="LOF63" s="1615"/>
      <c r="LOG63" s="1611"/>
      <c r="LOH63" s="2139"/>
      <c r="LOI63" s="4045"/>
      <c r="LOJ63" s="4046"/>
      <c r="LOK63" s="4046"/>
      <c r="LOL63" s="4046"/>
      <c r="LOM63" s="4046"/>
      <c r="LON63" s="4046"/>
      <c r="LOO63" s="4046"/>
      <c r="LOP63" s="4047"/>
      <c r="LOQ63" s="2961"/>
      <c r="LOR63" s="1615"/>
      <c r="LOS63" s="1611"/>
      <c r="LOT63" s="2139"/>
      <c r="LOU63" s="4045"/>
      <c r="LOV63" s="4046"/>
      <c r="LOW63" s="4046"/>
      <c r="LOX63" s="4046"/>
      <c r="LOY63" s="4046"/>
      <c r="LOZ63" s="4046"/>
      <c r="LPA63" s="4046"/>
      <c r="LPB63" s="4047"/>
      <c r="LPC63" s="2961"/>
      <c r="LPD63" s="1615"/>
      <c r="LPE63" s="1611"/>
      <c r="LPF63" s="2139"/>
      <c r="LPG63" s="4045"/>
      <c r="LPH63" s="4046"/>
      <c r="LPI63" s="4046"/>
      <c r="LPJ63" s="4046"/>
      <c r="LPK63" s="4046"/>
      <c r="LPL63" s="4046"/>
      <c r="LPM63" s="4046"/>
      <c r="LPN63" s="4047"/>
      <c r="LPO63" s="2961"/>
      <c r="LPP63" s="1615"/>
      <c r="LPQ63" s="1611"/>
      <c r="LPR63" s="2139"/>
      <c r="LPS63" s="4045"/>
      <c r="LPT63" s="4046"/>
      <c r="LPU63" s="4046"/>
      <c r="LPV63" s="4046"/>
      <c r="LPW63" s="4046"/>
      <c r="LPX63" s="4046"/>
      <c r="LPY63" s="4046"/>
      <c r="LPZ63" s="4047"/>
      <c r="LQA63" s="2961"/>
      <c r="LQB63" s="1615"/>
      <c r="LQC63" s="1611"/>
      <c r="LQD63" s="2139"/>
      <c r="LQE63" s="4045"/>
      <c r="LQF63" s="4046"/>
      <c r="LQG63" s="4046"/>
      <c r="LQH63" s="4046"/>
      <c r="LQI63" s="4046"/>
      <c r="LQJ63" s="4046"/>
      <c r="LQK63" s="4046"/>
      <c r="LQL63" s="4047"/>
      <c r="LQM63" s="2961"/>
      <c r="LQN63" s="1615"/>
      <c r="LQO63" s="1611"/>
      <c r="LQP63" s="2139"/>
      <c r="LQQ63" s="4045"/>
      <c r="LQR63" s="4046"/>
      <c r="LQS63" s="4046"/>
      <c r="LQT63" s="4046"/>
      <c r="LQU63" s="4046"/>
      <c r="LQV63" s="4046"/>
      <c r="LQW63" s="4046"/>
      <c r="LQX63" s="4047"/>
      <c r="LQY63" s="2961"/>
      <c r="LQZ63" s="1615"/>
      <c r="LRA63" s="1611"/>
      <c r="LRB63" s="2139"/>
      <c r="LRC63" s="4045"/>
      <c r="LRD63" s="4046"/>
      <c r="LRE63" s="4046"/>
      <c r="LRF63" s="4046"/>
      <c r="LRG63" s="4046"/>
      <c r="LRH63" s="4046"/>
      <c r="LRI63" s="4046"/>
      <c r="LRJ63" s="4047"/>
      <c r="LRK63" s="2961"/>
      <c r="LRL63" s="1615"/>
      <c r="LRM63" s="1611"/>
      <c r="LRN63" s="2139"/>
      <c r="LRO63" s="4045"/>
      <c r="LRP63" s="4046"/>
      <c r="LRQ63" s="4046"/>
      <c r="LRR63" s="4046"/>
      <c r="LRS63" s="4046"/>
      <c r="LRT63" s="4046"/>
      <c r="LRU63" s="4046"/>
      <c r="LRV63" s="4047"/>
      <c r="LRW63" s="2961"/>
      <c r="LRX63" s="1615"/>
      <c r="LRY63" s="1611"/>
      <c r="LRZ63" s="2139"/>
      <c r="LSA63" s="4045"/>
      <c r="LSB63" s="4046"/>
      <c r="LSC63" s="4046"/>
      <c r="LSD63" s="4046"/>
      <c r="LSE63" s="4046"/>
      <c r="LSF63" s="4046"/>
      <c r="LSG63" s="4046"/>
      <c r="LSH63" s="4047"/>
      <c r="LSI63" s="2961"/>
      <c r="LSJ63" s="1615"/>
      <c r="LSK63" s="1611"/>
      <c r="LSL63" s="2139"/>
      <c r="LSM63" s="4045"/>
      <c r="LSN63" s="4046"/>
      <c r="LSO63" s="4046"/>
      <c r="LSP63" s="4046"/>
      <c r="LSQ63" s="4046"/>
      <c r="LSR63" s="4046"/>
      <c r="LSS63" s="4046"/>
      <c r="LST63" s="4047"/>
      <c r="LSU63" s="2961"/>
      <c r="LSV63" s="1615"/>
      <c r="LSW63" s="1611"/>
      <c r="LSX63" s="2139"/>
      <c r="LSY63" s="4045"/>
      <c r="LSZ63" s="4046"/>
      <c r="LTA63" s="4046"/>
      <c r="LTB63" s="4046"/>
      <c r="LTC63" s="4046"/>
      <c r="LTD63" s="4046"/>
      <c r="LTE63" s="4046"/>
      <c r="LTF63" s="4047"/>
      <c r="LTG63" s="2961"/>
      <c r="LTH63" s="1615"/>
      <c r="LTI63" s="1611"/>
      <c r="LTJ63" s="2139"/>
      <c r="LTK63" s="4045"/>
      <c r="LTL63" s="4046"/>
      <c r="LTM63" s="4046"/>
      <c r="LTN63" s="4046"/>
      <c r="LTO63" s="4046"/>
      <c r="LTP63" s="4046"/>
      <c r="LTQ63" s="4046"/>
      <c r="LTR63" s="4047"/>
      <c r="LTS63" s="2961"/>
      <c r="LTT63" s="1615"/>
      <c r="LTU63" s="1611"/>
      <c r="LTV63" s="2139"/>
      <c r="LTW63" s="4045"/>
      <c r="LTX63" s="4046"/>
      <c r="LTY63" s="4046"/>
      <c r="LTZ63" s="4046"/>
      <c r="LUA63" s="4046"/>
      <c r="LUB63" s="4046"/>
      <c r="LUC63" s="4046"/>
      <c r="LUD63" s="4047"/>
      <c r="LUE63" s="2961"/>
      <c r="LUF63" s="1615"/>
      <c r="LUG63" s="1611"/>
      <c r="LUH63" s="2139"/>
      <c r="LUI63" s="4045"/>
      <c r="LUJ63" s="4046"/>
      <c r="LUK63" s="4046"/>
      <c r="LUL63" s="4046"/>
      <c r="LUM63" s="4046"/>
      <c r="LUN63" s="4046"/>
      <c r="LUO63" s="4046"/>
      <c r="LUP63" s="4047"/>
      <c r="LUQ63" s="2961"/>
      <c r="LUR63" s="1615"/>
      <c r="LUS63" s="1611"/>
      <c r="LUT63" s="2139"/>
      <c r="LUU63" s="4045"/>
      <c r="LUV63" s="4046"/>
      <c r="LUW63" s="4046"/>
      <c r="LUX63" s="4046"/>
      <c r="LUY63" s="4046"/>
      <c r="LUZ63" s="4046"/>
      <c r="LVA63" s="4046"/>
      <c r="LVB63" s="4047"/>
      <c r="LVC63" s="2961"/>
      <c r="LVD63" s="1615"/>
      <c r="LVE63" s="1611"/>
      <c r="LVF63" s="2139"/>
      <c r="LVG63" s="4045"/>
      <c r="LVH63" s="4046"/>
      <c r="LVI63" s="4046"/>
      <c r="LVJ63" s="4046"/>
      <c r="LVK63" s="4046"/>
      <c r="LVL63" s="4046"/>
      <c r="LVM63" s="4046"/>
      <c r="LVN63" s="4047"/>
      <c r="LVO63" s="2961"/>
      <c r="LVP63" s="1615"/>
      <c r="LVQ63" s="1611"/>
      <c r="LVR63" s="2139"/>
      <c r="LVS63" s="4045"/>
      <c r="LVT63" s="4046"/>
      <c r="LVU63" s="4046"/>
      <c r="LVV63" s="4046"/>
      <c r="LVW63" s="4046"/>
      <c r="LVX63" s="4046"/>
      <c r="LVY63" s="4046"/>
      <c r="LVZ63" s="4047"/>
      <c r="LWA63" s="2961"/>
      <c r="LWB63" s="1615"/>
      <c r="LWC63" s="1611"/>
      <c r="LWD63" s="2139"/>
      <c r="LWE63" s="4045"/>
      <c r="LWF63" s="4046"/>
      <c r="LWG63" s="4046"/>
      <c r="LWH63" s="4046"/>
      <c r="LWI63" s="4046"/>
      <c r="LWJ63" s="4046"/>
      <c r="LWK63" s="4046"/>
      <c r="LWL63" s="4047"/>
      <c r="LWM63" s="2961"/>
      <c r="LWN63" s="1615"/>
      <c r="LWO63" s="1611"/>
      <c r="LWP63" s="2139"/>
      <c r="LWQ63" s="4045"/>
      <c r="LWR63" s="4046"/>
      <c r="LWS63" s="4046"/>
      <c r="LWT63" s="4046"/>
      <c r="LWU63" s="4046"/>
      <c r="LWV63" s="4046"/>
      <c r="LWW63" s="4046"/>
      <c r="LWX63" s="4047"/>
      <c r="LWY63" s="2961"/>
      <c r="LWZ63" s="1615"/>
      <c r="LXA63" s="1611"/>
      <c r="LXB63" s="2139"/>
      <c r="LXC63" s="4045"/>
      <c r="LXD63" s="4046"/>
      <c r="LXE63" s="4046"/>
      <c r="LXF63" s="4046"/>
      <c r="LXG63" s="4046"/>
      <c r="LXH63" s="4046"/>
      <c r="LXI63" s="4046"/>
      <c r="LXJ63" s="4047"/>
      <c r="LXK63" s="2961"/>
      <c r="LXL63" s="1615"/>
      <c r="LXM63" s="1611"/>
      <c r="LXN63" s="2139"/>
      <c r="LXO63" s="4045"/>
      <c r="LXP63" s="4046"/>
      <c r="LXQ63" s="4046"/>
      <c r="LXR63" s="4046"/>
      <c r="LXS63" s="4046"/>
      <c r="LXT63" s="4046"/>
      <c r="LXU63" s="4046"/>
      <c r="LXV63" s="4047"/>
      <c r="LXW63" s="2961"/>
      <c r="LXX63" s="1615"/>
      <c r="LXY63" s="1611"/>
      <c r="LXZ63" s="2139"/>
      <c r="LYA63" s="4045"/>
      <c r="LYB63" s="4046"/>
      <c r="LYC63" s="4046"/>
      <c r="LYD63" s="4046"/>
      <c r="LYE63" s="4046"/>
      <c r="LYF63" s="4046"/>
      <c r="LYG63" s="4046"/>
      <c r="LYH63" s="4047"/>
      <c r="LYI63" s="2961"/>
      <c r="LYJ63" s="1615"/>
      <c r="LYK63" s="1611"/>
      <c r="LYL63" s="2139"/>
      <c r="LYM63" s="4045"/>
      <c r="LYN63" s="4046"/>
      <c r="LYO63" s="4046"/>
      <c r="LYP63" s="4046"/>
      <c r="LYQ63" s="4046"/>
      <c r="LYR63" s="4046"/>
      <c r="LYS63" s="4046"/>
      <c r="LYT63" s="4047"/>
      <c r="LYU63" s="2961"/>
      <c r="LYV63" s="1615"/>
      <c r="LYW63" s="1611"/>
      <c r="LYX63" s="2139"/>
      <c r="LYY63" s="4045"/>
      <c r="LYZ63" s="4046"/>
      <c r="LZA63" s="4046"/>
      <c r="LZB63" s="4046"/>
      <c r="LZC63" s="4046"/>
      <c r="LZD63" s="4046"/>
      <c r="LZE63" s="4046"/>
      <c r="LZF63" s="4047"/>
      <c r="LZG63" s="2961"/>
      <c r="LZH63" s="1615"/>
      <c r="LZI63" s="1611"/>
      <c r="LZJ63" s="2139"/>
      <c r="LZK63" s="4045"/>
      <c r="LZL63" s="4046"/>
      <c r="LZM63" s="4046"/>
      <c r="LZN63" s="4046"/>
      <c r="LZO63" s="4046"/>
      <c r="LZP63" s="4046"/>
      <c r="LZQ63" s="4046"/>
      <c r="LZR63" s="4047"/>
      <c r="LZS63" s="2961"/>
      <c r="LZT63" s="1615"/>
      <c r="LZU63" s="1611"/>
      <c r="LZV63" s="2139"/>
      <c r="LZW63" s="4045"/>
      <c r="LZX63" s="4046"/>
      <c r="LZY63" s="4046"/>
      <c r="LZZ63" s="4046"/>
      <c r="MAA63" s="4046"/>
      <c r="MAB63" s="4046"/>
      <c r="MAC63" s="4046"/>
      <c r="MAD63" s="4047"/>
      <c r="MAE63" s="2961"/>
      <c r="MAF63" s="1615"/>
      <c r="MAG63" s="1611"/>
      <c r="MAH63" s="2139"/>
      <c r="MAI63" s="4045"/>
      <c r="MAJ63" s="4046"/>
      <c r="MAK63" s="4046"/>
      <c r="MAL63" s="4046"/>
      <c r="MAM63" s="4046"/>
      <c r="MAN63" s="4046"/>
      <c r="MAO63" s="4046"/>
      <c r="MAP63" s="4047"/>
      <c r="MAQ63" s="2961"/>
      <c r="MAR63" s="1615"/>
      <c r="MAS63" s="1611"/>
      <c r="MAT63" s="2139"/>
      <c r="MAU63" s="4045"/>
      <c r="MAV63" s="4046"/>
      <c r="MAW63" s="4046"/>
      <c r="MAX63" s="4046"/>
      <c r="MAY63" s="4046"/>
      <c r="MAZ63" s="4046"/>
      <c r="MBA63" s="4046"/>
      <c r="MBB63" s="4047"/>
      <c r="MBC63" s="2961"/>
      <c r="MBD63" s="1615"/>
      <c r="MBE63" s="1611"/>
      <c r="MBF63" s="2139"/>
      <c r="MBG63" s="4045"/>
      <c r="MBH63" s="4046"/>
      <c r="MBI63" s="4046"/>
      <c r="MBJ63" s="4046"/>
      <c r="MBK63" s="4046"/>
      <c r="MBL63" s="4046"/>
      <c r="MBM63" s="4046"/>
      <c r="MBN63" s="4047"/>
      <c r="MBO63" s="2961"/>
      <c r="MBP63" s="1615"/>
      <c r="MBQ63" s="1611"/>
      <c r="MBR63" s="2139"/>
      <c r="MBS63" s="4045"/>
      <c r="MBT63" s="4046"/>
      <c r="MBU63" s="4046"/>
      <c r="MBV63" s="4046"/>
      <c r="MBW63" s="4046"/>
      <c r="MBX63" s="4046"/>
      <c r="MBY63" s="4046"/>
      <c r="MBZ63" s="4047"/>
      <c r="MCA63" s="2961"/>
      <c r="MCB63" s="1615"/>
      <c r="MCC63" s="1611"/>
      <c r="MCD63" s="2139"/>
      <c r="MCE63" s="4045"/>
      <c r="MCF63" s="4046"/>
      <c r="MCG63" s="4046"/>
      <c r="MCH63" s="4046"/>
      <c r="MCI63" s="4046"/>
      <c r="MCJ63" s="4046"/>
      <c r="MCK63" s="4046"/>
      <c r="MCL63" s="4047"/>
      <c r="MCM63" s="2961"/>
      <c r="MCN63" s="1615"/>
      <c r="MCO63" s="1611"/>
      <c r="MCP63" s="2139"/>
      <c r="MCQ63" s="4045"/>
      <c r="MCR63" s="4046"/>
      <c r="MCS63" s="4046"/>
      <c r="MCT63" s="4046"/>
      <c r="MCU63" s="4046"/>
      <c r="MCV63" s="4046"/>
      <c r="MCW63" s="4046"/>
      <c r="MCX63" s="4047"/>
      <c r="MCY63" s="2961"/>
      <c r="MCZ63" s="1615"/>
      <c r="MDA63" s="1611"/>
      <c r="MDB63" s="2139"/>
      <c r="MDC63" s="4045"/>
      <c r="MDD63" s="4046"/>
      <c r="MDE63" s="4046"/>
      <c r="MDF63" s="4046"/>
      <c r="MDG63" s="4046"/>
      <c r="MDH63" s="4046"/>
      <c r="MDI63" s="4046"/>
      <c r="MDJ63" s="4047"/>
      <c r="MDK63" s="2961"/>
      <c r="MDL63" s="1615"/>
      <c r="MDM63" s="1611"/>
      <c r="MDN63" s="2139"/>
      <c r="MDO63" s="4045"/>
      <c r="MDP63" s="4046"/>
      <c r="MDQ63" s="4046"/>
      <c r="MDR63" s="4046"/>
      <c r="MDS63" s="4046"/>
      <c r="MDT63" s="4046"/>
      <c r="MDU63" s="4046"/>
      <c r="MDV63" s="4047"/>
      <c r="MDW63" s="2961"/>
      <c r="MDX63" s="1615"/>
      <c r="MDY63" s="1611"/>
      <c r="MDZ63" s="2139"/>
      <c r="MEA63" s="4045"/>
      <c r="MEB63" s="4046"/>
      <c r="MEC63" s="4046"/>
      <c r="MED63" s="4046"/>
      <c r="MEE63" s="4046"/>
      <c r="MEF63" s="4046"/>
      <c r="MEG63" s="4046"/>
      <c r="MEH63" s="4047"/>
      <c r="MEI63" s="2961"/>
      <c r="MEJ63" s="1615"/>
      <c r="MEK63" s="1611"/>
      <c r="MEL63" s="2139"/>
      <c r="MEM63" s="4045"/>
      <c r="MEN63" s="4046"/>
      <c r="MEO63" s="4046"/>
      <c r="MEP63" s="4046"/>
      <c r="MEQ63" s="4046"/>
      <c r="MER63" s="4046"/>
      <c r="MES63" s="4046"/>
      <c r="MET63" s="4047"/>
      <c r="MEU63" s="2961"/>
      <c r="MEV63" s="1615"/>
      <c r="MEW63" s="1611"/>
      <c r="MEX63" s="2139"/>
      <c r="MEY63" s="4045"/>
      <c r="MEZ63" s="4046"/>
      <c r="MFA63" s="4046"/>
      <c r="MFB63" s="4046"/>
      <c r="MFC63" s="4046"/>
      <c r="MFD63" s="4046"/>
      <c r="MFE63" s="4046"/>
      <c r="MFF63" s="4047"/>
      <c r="MFG63" s="2961"/>
      <c r="MFH63" s="1615"/>
      <c r="MFI63" s="1611"/>
      <c r="MFJ63" s="2139"/>
      <c r="MFK63" s="4045"/>
      <c r="MFL63" s="4046"/>
      <c r="MFM63" s="4046"/>
      <c r="MFN63" s="4046"/>
      <c r="MFO63" s="4046"/>
      <c r="MFP63" s="4046"/>
      <c r="MFQ63" s="4046"/>
      <c r="MFR63" s="4047"/>
      <c r="MFS63" s="2961"/>
      <c r="MFT63" s="1615"/>
      <c r="MFU63" s="1611"/>
      <c r="MFV63" s="2139"/>
      <c r="MFW63" s="4045"/>
      <c r="MFX63" s="4046"/>
      <c r="MFY63" s="4046"/>
      <c r="MFZ63" s="4046"/>
      <c r="MGA63" s="4046"/>
      <c r="MGB63" s="4046"/>
      <c r="MGC63" s="4046"/>
      <c r="MGD63" s="4047"/>
      <c r="MGE63" s="2961"/>
      <c r="MGF63" s="1615"/>
      <c r="MGG63" s="1611"/>
      <c r="MGH63" s="2139"/>
      <c r="MGI63" s="4045"/>
      <c r="MGJ63" s="4046"/>
      <c r="MGK63" s="4046"/>
      <c r="MGL63" s="4046"/>
      <c r="MGM63" s="4046"/>
      <c r="MGN63" s="4046"/>
      <c r="MGO63" s="4046"/>
      <c r="MGP63" s="4047"/>
      <c r="MGQ63" s="2961"/>
      <c r="MGR63" s="1615"/>
      <c r="MGS63" s="1611"/>
      <c r="MGT63" s="2139"/>
      <c r="MGU63" s="4045"/>
      <c r="MGV63" s="4046"/>
      <c r="MGW63" s="4046"/>
      <c r="MGX63" s="4046"/>
      <c r="MGY63" s="4046"/>
      <c r="MGZ63" s="4046"/>
      <c r="MHA63" s="4046"/>
      <c r="MHB63" s="4047"/>
      <c r="MHC63" s="2961"/>
      <c r="MHD63" s="1615"/>
      <c r="MHE63" s="1611"/>
      <c r="MHF63" s="2139"/>
      <c r="MHG63" s="4045"/>
      <c r="MHH63" s="4046"/>
      <c r="MHI63" s="4046"/>
      <c r="MHJ63" s="4046"/>
      <c r="MHK63" s="4046"/>
      <c r="MHL63" s="4046"/>
      <c r="MHM63" s="4046"/>
      <c r="MHN63" s="4047"/>
      <c r="MHO63" s="2961"/>
      <c r="MHP63" s="1615"/>
      <c r="MHQ63" s="1611"/>
      <c r="MHR63" s="2139"/>
      <c r="MHS63" s="4045"/>
      <c r="MHT63" s="4046"/>
      <c r="MHU63" s="4046"/>
      <c r="MHV63" s="4046"/>
      <c r="MHW63" s="4046"/>
      <c r="MHX63" s="4046"/>
      <c r="MHY63" s="4046"/>
      <c r="MHZ63" s="4047"/>
      <c r="MIA63" s="2961"/>
      <c r="MIB63" s="1615"/>
      <c r="MIC63" s="1611"/>
      <c r="MID63" s="2139"/>
      <c r="MIE63" s="4045"/>
      <c r="MIF63" s="4046"/>
      <c r="MIG63" s="4046"/>
      <c r="MIH63" s="4046"/>
      <c r="MII63" s="4046"/>
      <c r="MIJ63" s="4046"/>
      <c r="MIK63" s="4046"/>
      <c r="MIL63" s="4047"/>
      <c r="MIM63" s="2961"/>
      <c r="MIN63" s="1615"/>
      <c r="MIO63" s="1611"/>
      <c r="MIP63" s="2139"/>
      <c r="MIQ63" s="4045"/>
      <c r="MIR63" s="4046"/>
      <c r="MIS63" s="4046"/>
      <c r="MIT63" s="4046"/>
      <c r="MIU63" s="4046"/>
      <c r="MIV63" s="4046"/>
      <c r="MIW63" s="4046"/>
      <c r="MIX63" s="4047"/>
      <c r="MIY63" s="2961"/>
      <c r="MIZ63" s="1615"/>
      <c r="MJA63" s="1611"/>
      <c r="MJB63" s="2139"/>
      <c r="MJC63" s="4045"/>
      <c r="MJD63" s="4046"/>
      <c r="MJE63" s="4046"/>
      <c r="MJF63" s="4046"/>
      <c r="MJG63" s="4046"/>
      <c r="MJH63" s="4046"/>
      <c r="MJI63" s="4046"/>
      <c r="MJJ63" s="4047"/>
      <c r="MJK63" s="2961"/>
      <c r="MJL63" s="1615"/>
      <c r="MJM63" s="1611"/>
      <c r="MJN63" s="2139"/>
      <c r="MJO63" s="4045"/>
      <c r="MJP63" s="4046"/>
      <c r="MJQ63" s="4046"/>
      <c r="MJR63" s="4046"/>
      <c r="MJS63" s="4046"/>
      <c r="MJT63" s="4046"/>
      <c r="MJU63" s="4046"/>
      <c r="MJV63" s="4047"/>
      <c r="MJW63" s="2961"/>
      <c r="MJX63" s="1615"/>
      <c r="MJY63" s="1611"/>
      <c r="MJZ63" s="2139"/>
      <c r="MKA63" s="4045"/>
      <c r="MKB63" s="4046"/>
      <c r="MKC63" s="4046"/>
      <c r="MKD63" s="4046"/>
      <c r="MKE63" s="4046"/>
      <c r="MKF63" s="4046"/>
      <c r="MKG63" s="4046"/>
      <c r="MKH63" s="4047"/>
      <c r="MKI63" s="2961"/>
      <c r="MKJ63" s="1615"/>
      <c r="MKK63" s="1611"/>
      <c r="MKL63" s="2139"/>
      <c r="MKM63" s="4045"/>
      <c r="MKN63" s="4046"/>
      <c r="MKO63" s="4046"/>
      <c r="MKP63" s="4046"/>
      <c r="MKQ63" s="4046"/>
      <c r="MKR63" s="4046"/>
      <c r="MKS63" s="4046"/>
      <c r="MKT63" s="4047"/>
      <c r="MKU63" s="2961"/>
      <c r="MKV63" s="1615"/>
      <c r="MKW63" s="1611"/>
      <c r="MKX63" s="2139"/>
      <c r="MKY63" s="4045"/>
      <c r="MKZ63" s="4046"/>
      <c r="MLA63" s="4046"/>
      <c r="MLB63" s="4046"/>
      <c r="MLC63" s="4046"/>
      <c r="MLD63" s="4046"/>
      <c r="MLE63" s="4046"/>
      <c r="MLF63" s="4047"/>
      <c r="MLG63" s="2961"/>
      <c r="MLH63" s="1615"/>
      <c r="MLI63" s="1611"/>
      <c r="MLJ63" s="2139"/>
      <c r="MLK63" s="4045"/>
      <c r="MLL63" s="4046"/>
      <c r="MLM63" s="4046"/>
      <c r="MLN63" s="4046"/>
      <c r="MLO63" s="4046"/>
      <c r="MLP63" s="4046"/>
      <c r="MLQ63" s="4046"/>
      <c r="MLR63" s="4047"/>
      <c r="MLS63" s="2961"/>
      <c r="MLT63" s="1615"/>
      <c r="MLU63" s="1611"/>
      <c r="MLV63" s="2139"/>
      <c r="MLW63" s="4045"/>
      <c r="MLX63" s="4046"/>
      <c r="MLY63" s="4046"/>
      <c r="MLZ63" s="4046"/>
      <c r="MMA63" s="4046"/>
      <c r="MMB63" s="4046"/>
      <c r="MMC63" s="4046"/>
      <c r="MMD63" s="4047"/>
      <c r="MME63" s="2961"/>
      <c r="MMF63" s="1615"/>
      <c r="MMG63" s="1611"/>
      <c r="MMH63" s="2139"/>
      <c r="MMI63" s="4045"/>
      <c r="MMJ63" s="4046"/>
      <c r="MMK63" s="4046"/>
      <c r="MML63" s="4046"/>
      <c r="MMM63" s="4046"/>
      <c r="MMN63" s="4046"/>
      <c r="MMO63" s="4046"/>
      <c r="MMP63" s="4047"/>
      <c r="MMQ63" s="2961"/>
      <c r="MMR63" s="1615"/>
      <c r="MMS63" s="1611"/>
      <c r="MMT63" s="2139"/>
      <c r="MMU63" s="4045"/>
      <c r="MMV63" s="4046"/>
      <c r="MMW63" s="4046"/>
      <c r="MMX63" s="4046"/>
      <c r="MMY63" s="4046"/>
      <c r="MMZ63" s="4046"/>
      <c r="MNA63" s="4046"/>
      <c r="MNB63" s="4047"/>
      <c r="MNC63" s="2961"/>
      <c r="MND63" s="1615"/>
      <c r="MNE63" s="1611"/>
      <c r="MNF63" s="2139"/>
      <c r="MNG63" s="4045"/>
      <c r="MNH63" s="4046"/>
      <c r="MNI63" s="4046"/>
      <c r="MNJ63" s="4046"/>
      <c r="MNK63" s="4046"/>
      <c r="MNL63" s="4046"/>
      <c r="MNM63" s="4046"/>
      <c r="MNN63" s="4047"/>
      <c r="MNO63" s="2961"/>
      <c r="MNP63" s="1615"/>
      <c r="MNQ63" s="1611"/>
      <c r="MNR63" s="2139"/>
      <c r="MNS63" s="4045"/>
      <c r="MNT63" s="4046"/>
      <c r="MNU63" s="4046"/>
      <c r="MNV63" s="4046"/>
      <c r="MNW63" s="4046"/>
      <c r="MNX63" s="4046"/>
      <c r="MNY63" s="4046"/>
      <c r="MNZ63" s="4047"/>
      <c r="MOA63" s="2961"/>
      <c r="MOB63" s="1615"/>
      <c r="MOC63" s="1611"/>
      <c r="MOD63" s="2139"/>
      <c r="MOE63" s="4045"/>
      <c r="MOF63" s="4046"/>
      <c r="MOG63" s="4046"/>
      <c r="MOH63" s="4046"/>
      <c r="MOI63" s="4046"/>
      <c r="MOJ63" s="4046"/>
      <c r="MOK63" s="4046"/>
      <c r="MOL63" s="4047"/>
      <c r="MOM63" s="2961"/>
      <c r="MON63" s="1615"/>
      <c r="MOO63" s="1611"/>
      <c r="MOP63" s="2139"/>
      <c r="MOQ63" s="4045"/>
      <c r="MOR63" s="4046"/>
      <c r="MOS63" s="4046"/>
      <c r="MOT63" s="4046"/>
      <c r="MOU63" s="4046"/>
      <c r="MOV63" s="4046"/>
      <c r="MOW63" s="4046"/>
      <c r="MOX63" s="4047"/>
      <c r="MOY63" s="2961"/>
      <c r="MOZ63" s="1615"/>
      <c r="MPA63" s="1611"/>
      <c r="MPB63" s="2139"/>
      <c r="MPC63" s="4045"/>
      <c r="MPD63" s="4046"/>
      <c r="MPE63" s="4046"/>
      <c r="MPF63" s="4046"/>
      <c r="MPG63" s="4046"/>
      <c r="MPH63" s="4046"/>
      <c r="MPI63" s="4046"/>
      <c r="MPJ63" s="4047"/>
      <c r="MPK63" s="2961"/>
      <c r="MPL63" s="1615"/>
      <c r="MPM63" s="1611"/>
      <c r="MPN63" s="2139"/>
      <c r="MPO63" s="4045"/>
      <c r="MPP63" s="4046"/>
      <c r="MPQ63" s="4046"/>
      <c r="MPR63" s="4046"/>
      <c r="MPS63" s="4046"/>
      <c r="MPT63" s="4046"/>
      <c r="MPU63" s="4046"/>
      <c r="MPV63" s="4047"/>
      <c r="MPW63" s="2961"/>
      <c r="MPX63" s="1615"/>
      <c r="MPY63" s="1611"/>
      <c r="MPZ63" s="2139"/>
      <c r="MQA63" s="4045"/>
      <c r="MQB63" s="4046"/>
      <c r="MQC63" s="4046"/>
      <c r="MQD63" s="4046"/>
      <c r="MQE63" s="4046"/>
      <c r="MQF63" s="4046"/>
      <c r="MQG63" s="4046"/>
      <c r="MQH63" s="4047"/>
      <c r="MQI63" s="2961"/>
      <c r="MQJ63" s="1615"/>
      <c r="MQK63" s="1611"/>
      <c r="MQL63" s="2139"/>
      <c r="MQM63" s="4045"/>
      <c r="MQN63" s="4046"/>
      <c r="MQO63" s="4046"/>
      <c r="MQP63" s="4046"/>
      <c r="MQQ63" s="4046"/>
      <c r="MQR63" s="4046"/>
      <c r="MQS63" s="4046"/>
      <c r="MQT63" s="4047"/>
      <c r="MQU63" s="2961"/>
      <c r="MQV63" s="1615"/>
      <c r="MQW63" s="1611"/>
      <c r="MQX63" s="2139"/>
      <c r="MQY63" s="4045"/>
      <c r="MQZ63" s="4046"/>
      <c r="MRA63" s="4046"/>
      <c r="MRB63" s="4046"/>
      <c r="MRC63" s="4046"/>
      <c r="MRD63" s="4046"/>
      <c r="MRE63" s="4046"/>
      <c r="MRF63" s="4047"/>
      <c r="MRG63" s="2961"/>
      <c r="MRH63" s="1615"/>
      <c r="MRI63" s="1611"/>
      <c r="MRJ63" s="2139"/>
      <c r="MRK63" s="4045"/>
      <c r="MRL63" s="4046"/>
      <c r="MRM63" s="4046"/>
      <c r="MRN63" s="4046"/>
      <c r="MRO63" s="4046"/>
      <c r="MRP63" s="4046"/>
      <c r="MRQ63" s="4046"/>
      <c r="MRR63" s="4047"/>
      <c r="MRS63" s="2961"/>
      <c r="MRT63" s="1615"/>
      <c r="MRU63" s="1611"/>
      <c r="MRV63" s="2139"/>
      <c r="MRW63" s="4045"/>
      <c r="MRX63" s="4046"/>
      <c r="MRY63" s="4046"/>
      <c r="MRZ63" s="4046"/>
      <c r="MSA63" s="4046"/>
      <c r="MSB63" s="4046"/>
      <c r="MSC63" s="4046"/>
      <c r="MSD63" s="4047"/>
      <c r="MSE63" s="2961"/>
      <c r="MSF63" s="1615"/>
      <c r="MSG63" s="1611"/>
      <c r="MSH63" s="2139"/>
      <c r="MSI63" s="4045"/>
      <c r="MSJ63" s="4046"/>
      <c r="MSK63" s="4046"/>
      <c r="MSL63" s="4046"/>
      <c r="MSM63" s="4046"/>
      <c r="MSN63" s="4046"/>
      <c r="MSO63" s="4046"/>
      <c r="MSP63" s="4047"/>
      <c r="MSQ63" s="2961"/>
      <c r="MSR63" s="1615"/>
      <c r="MSS63" s="1611"/>
      <c r="MST63" s="2139"/>
      <c r="MSU63" s="4045"/>
      <c r="MSV63" s="4046"/>
      <c r="MSW63" s="4046"/>
      <c r="MSX63" s="4046"/>
      <c r="MSY63" s="4046"/>
      <c r="MSZ63" s="4046"/>
      <c r="MTA63" s="4046"/>
      <c r="MTB63" s="4047"/>
      <c r="MTC63" s="2961"/>
      <c r="MTD63" s="1615"/>
      <c r="MTE63" s="1611"/>
      <c r="MTF63" s="2139"/>
      <c r="MTG63" s="4045"/>
      <c r="MTH63" s="4046"/>
      <c r="MTI63" s="4046"/>
      <c r="MTJ63" s="4046"/>
      <c r="MTK63" s="4046"/>
      <c r="MTL63" s="4046"/>
      <c r="MTM63" s="4046"/>
      <c r="MTN63" s="4047"/>
      <c r="MTO63" s="2961"/>
      <c r="MTP63" s="1615"/>
      <c r="MTQ63" s="1611"/>
      <c r="MTR63" s="2139"/>
      <c r="MTS63" s="4045"/>
      <c r="MTT63" s="4046"/>
      <c r="MTU63" s="4046"/>
      <c r="MTV63" s="4046"/>
      <c r="MTW63" s="4046"/>
      <c r="MTX63" s="4046"/>
      <c r="MTY63" s="4046"/>
      <c r="MTZ63" s="4047"/>
      <c r="MUA63" s="2961"/>
      <c r="MUB63" s="1615"/>
      <c r="MUC63" s="1611"/>
      <c r="MUD63" s="2139"/>
      <c r="MUE63" s="4045"/>
      <c r="MUF63" s="4046"/>
      <c r="MUG63" s="4046"/>
      <c r="MUH63" s="4046"/>
      <c r="MUI63" s="4046"/>
      <c r="MUJ63" s="4046"/>
      <c r="MUK63" s="4046"/>
      <c r="MUL63" s="4047"/>
      <c r="MUM63" s="2961"/>
      <c r="MUN63" s="1615"/>
      <c r="MUO63" s="1611"/>
      <c r="MUP63" s="2139"/>
      <c r="MUQ63" s="4045"/>
      <c r="MUR63" s="4046"/>
      <c r="MUS63" s="4046"/>
      <c r="MUT63" s="4046"/>
      <c r="MUU63" s="4046"/>
      <c r="MUV63" s="4046"/>
      <c r="MUW63" s="4046"/>
      <c r="MUX63" s="4047"/>
      <c r="MUY63" s="2961"/>
      <c r="MUZ63" s="1615"/>
      <c r="MVA63" s="1611"/>
      <c r="MVB63" s="2139"/>
      <c r="MVC63" s="4045"/>
      <c r="MVD63" s="4046"/>
      <c r="MVE63" s="4046"/>
      <c r="MVF63" s="4046"/>
      <c r="MVG63" s="4046"/>
      <c r="MVH63" s="4046"/>
      <c r="MVI63" s="4046"/>
      <c r="MVJ63" s="4047"/>
      <c r="MVK63" s="2961"/>
      <c r="MVL63" s="1615"/>
      <c r="MVM63" s="1611"/>
      <c r="MVN63" s="2139"/>
      <c r="MVO63" s="4045"/>
      <c r="MVP63" s="4046"/>
      <c r="MVQ63" s="4046"/>
      <c r="MVR63" s="4046"/>
      <c r="MVS63" s="4046"/>
      <c r="MVT63" s="4046"/>
      <c r="MVU63" s="4046"/>
      <c r="MVV63" s="4047"/>
      <c r="MVW63" s="2961"/>
      <c r="MVX63" s="1615"/>
      <c r="MVY63" s="1611"/>
      <c r="MVZ63" s="2139"/>
      <c r="MWA63" s="4045"/>
      <c r="MWB63" s="4046"/>
      <c r="MWC63" s="4046"/>
      <c r="MWD63" s="4046"/>
      <c r="MWE63" s="4046"/>
      <c r="MWF63" s="4046"/>
      <c r="MWG63" s="4046"/>
      <c r="MWH63" s="4047"/>
      <c r="MWI63" s="2961"/>
      <c r="MWJ63" s="1615"/>
      <c r="MWK63" s="1611"/>
      <c r="MWL63" s="2139"/>
      <c r="MWM63" s="4045"/>
      <c r="MWN63" s="4046"/>
      <c r="MWO63" s="4046"/>
      <c r="MWP63" s="4046"/>
      <c r="MWQ63" s="4046"/>
      <c r="MWR63" s="4046"/>
      <c r="MWS63" s="4046"/>
      <c r="MWT63" s="4047"/>
      <c r="MWU63" s="2961"/>
      <c r="MWV63" s="1615"/>
      <c r="MWW63" s="1611"/>
      <c r="MWX63" s="2139"/>
      <c r="MWY63" s="4045"/>
      <c r="MWZ63" s="4046"/>
      <c r="MXA63" s="4046"/>
      <c r="MXB63" s="4046"/>
      <c r="MXC63" s="4046"/>
      <c r="MXD63" s="4046"/>
      <c r="MXE63" s="4046"/>
      <c r="MXF63" s="4047"/>
      <c r="MXG63" s="2961"/>
      <c r="MXH63" s="1615"/>
      <c r="MXI63" s="1611"/>
      <c r="MXJ63" s="2139"/>
      <c r="MXK63" s="4045"/>
      <c r="MXL63" s="4046"/>
      <c r="MXM63" s="4046"/>
      <c r="MXN63" s="4046"/>
      <c r="MXO63" s="4046"/>
      <c r="MXP63" s="4046"/>
      <c r="MXQ63" s="4046"/>
      <c r="MXR63" s="4047"/>
      <c r="MXS63" s="2961"/>
      <c r="MXT63" s="1615"/>
      <c r="MXU63" s="1611"/>
      <c r="MXV63" s="2139"/>
      <c r="MXW63" s="4045"/>
      <c r="MXX63" s="4046"/>
      <c r="MXY63" s="4046"/>
      <c r="MXZ63" s="4046"/>
      <c r="MYA63" s="4046"/>
      <c r="MYB63" s="4046"/>
      <c r="MYC63" s="4046"/>
      <c r="MYD63" s="4047"/>
      <c r="MYE63" s="2961"/>
      <c r="MYF63" s="1615"/>
      <c r="MYG63" s="1611"/>
      <c r="MYH63" s="2139"/>
      <c r="MYI63" s="4045"/>
      <c r="MYJ63" s="4046"/>
      <c r="MYK63" s="4046"/>
      <c r="MYL63" s="4046"/>
      <c r="MYM63" s="4046"/>
      <c r="MYN63" s="4046"/>
      <c r="MYO63" s="4046"/>
      <c r="MYP63" s="4047"/>
      <c r="MYQ63" s="2961"/>
      <c r="MYR63" s="1615"/>
      <c r="MYS63" s="1611"/>
      <c r="MYT63" s="2139"/>
      <c r="MYU63" s="4045"/>
      <c r="MYV63" s="4046"/>
      <c r="MYW63" s="4046"/>
      <c r="MYX63" s="4046"/>
      <c r="MYY63" s="4046"/>
      <c r="MYZ63" s="4046"/>
      <c r="MZA63" s="4046"/>
      <c r="MZB63" s="4047"/>
      <c r="MZC63" s="2961"/>
      <c r="MZD63" s="1615"/>
      <c r="MZE63" s="1611"/>
      <c r="MZF63" s="2139"/>
      <c r="MZG63" s="4045"/>
      <c r="MZH63" s="4046"/>
      <c r="MZI63" s="4046"/>
      <c r="MZJ63" s="4046"/>
      <c r="MZK63" s="4046"/>
      <c r="MZL63" s="4046"/>
      <c r="MZM63" s="4046"/>
      <c r="MZN63" s="4047"/>
      <c r="MZO63" s="2961"/>
      <c r="MZP63" s="1615"/>
      <c r="MZQ63" s="1611"/>
      <c r="MZR63" s="2139"/>
      <c r="MZS63" s="4045"/>
      <c r="MZT63" s="4046"/>
      <c r="MZU63" s="4046"/>
      <c r="MZV63" s="4046"/>
      <c r="MZW63" s="4046"/>
      <c r="MZX63" s="4046"/>
      <c r="MZY63" s="4046"/>
      <c r="MZZ63" s="4047"/>
      <c r="NAA63" s="2961"/>
      <c r="NAB63" s="1615"/>
      <c r="NAC63" s="1611"/>
      <c r="NAD63" s="2139"/>
      <c r="NAE63" s="4045"/>
      <c r="NAF63" s="4046"/>
      <c r="NAG63" s="4046"/>
      <c r="NAH63" s="4046"/>
      <c r="NAI63" s="4046"/>
      <c r="NAJ63" s="4046"/>
      <c r="NAK63" s="4046"/>
      <c r="NAL63" s="4047"/>
      <c r="NAM63" s="2961"/>
      <c r="NAN63" s="1615"/>
      <c r="NAO63" s="1611"/>
      <c r="NAP63" s="2139"/>
      <c r="NAQ63" s="4045"/>
      <c r="NAR63" s="4046"/>
      <c r="NAS63" s="4046"/>
      <c r="NAT63" s="4046"/>
      <c r="NAU63" s="4046"/>
      <c r="NAV63" s="4046"/>
      <c r="NAW63" s="4046"/>
      <c r="NAX63" s="4047"/>
      <c r="NAY63" s="2961"/>
      <c r="NAZ63" s="1615"/>
      <c r="NBA63" s="1611"/>
      <c r="NBB63" s="2139"/>
      <c r="NBC63" s="4045"/>
      <c r="NBD63" s="4046"/>
      <c r="NBE63" s="4046"/>
      <c r="NBF63" s="4046"/>
      <c r="NBG63" s="4046"/>
      <c r="NBH63" s="4046"/>
      <c r="NBI63" s="4046"/>
      <c r="NBJ63" s="4047"/>
      <c r="NBK63" s="2961"/>
      <c r="NBL63" s="1615"/>
      <c r="NBM63" s="1611"/>
      <c r="NBN63" s="2139"/>
      <c r="NBO63" s="4045"/>
      <c r="NBP63" s="4046"/>
      <c r="NBQ63" s="4046"/>
      <c r="NBR63" s="4046"/>
      <c r="NBS63" s="4046"/>
      <c r="NBT63" s="4046"/>
      <c r="NBU63" s="4046"/>
      <c r="NBV63" s="4047"/>
      <c r="NBW63" s="2961"/>
      <c r="NBX63" s="1615"/>
      <c r="NBY63" s="1611"/>
      <c r="NBZ63" s="2139"/>
      <c r="NCA63" s="4045"/>
      <c r="NCB63" s="4046"/>
      <c r="NCC63" s="4046"/>
      <c r="NCD63" s="4046"/>
      <c r="NCE63" s="4046"/>
      <c r="NCF63" s="4046"/>
      <c r="NCG63" s="4046"/>
      <c r="NCH63" s="4047"/>
      <c r="NCI63" s="2961"/>
      <c r="NCJ63" s="1615"/>
      <c r="NCK63" s="1611"/>
      <c r="NCL63" s="2139"/>
      <c r="NCM63" s="4045"/>
      <c r="NCN63" s="4046"/>
      <c r="NCO63" s="4046"/>
      <c r="NCP63" s="4046"/>
      <c r="NCQ63" s="4046"/>
      <c r="NCR63" s="4046"/>
      <c r="NCS63" s="4046"/>
      <c r="NCT63" s="4047"/>
      <c r="NCU63" s="2961"/>
      <c r="NCV63" s="1615"/>
      <c r="NCW63" s="1611"/>
      <c r="NCX63" s="2139"/>
      <c r="NCY63" s="4045"/>
      <c r="NCZ63" s="4046"/>
      <c r="NDA63" s="4046"/>
      <c r="NDB63" s="4046"/>
      <c r="NDC63" s="4046"/>
      <c r="NDD63" s="4046"/>
      <c r="NDE63" s="4046"/>
      <c r="NDF63" s="4047"/>
      <c r="NDG63" s="2961"/>
      <c r="NDH63" s="1615"/>
      <c r="NDI63" s="1611"/>
      <c r="NDJ63" s="2139"/>
      <c r="NDK63" s="4045"/>
      <c r="NDL63" s="4046"/>
      <c r="NDM63" s="4046"/>
      <c r="NDN63" s="4046"/>
      <c r="NDO63" s="4046"/>
      <c r="NDP63" s="4046"/>
      <c r="NDQ63" s="4046"/>
      <c r="NDR63" s="4047"/>
      <c r="NDS63" s="2961"/>
      <c r="NDT63" s="1615"/>
      <c r="NDU63" s="1611"/>
      <c r="NDV63" s="2139"/>
      <c r="NDW63" s="4045"/>
      <c r="NDX63" s="4046"/>
      <c r="NDY63" s="4046"/>
      <c r="NDZ63" s="4046"/>
      <c r="NEA63" s="4046"/>
      <c r="NEB63" s="4046"/>
      <c r="NEC63" s="4046"/>
      <c r="NED63" s="4047"/>
      <c r="NEE63" s="2961"/>
      <c r="NEF63" s="1615"/>
      <c r="NEG63" s="1611"/>
      <c r="NEH63" s="2139"/>
      <c r="NEI63" s="4045"/>
      <c r="NEJ63" s="4046"/>
      <c r="NEK63" s="4046"/>
      <c r="NEL63" s="4046"/>
      <c r="NEM63" s="4046"/>
      <c r="NEN63" s="4046"/>
      <c r="NEO63" s="4046"/>
      <c r="NEP63" s="4047"/>
      <c r="NEQ63" s="2961"/>
      <c r="NER63" s="1615"/>
      <c r="NES63" s="1611"/>
      <c r="NET63" s="2139"/>
      <c r="NEU63" s="4045"/>
      <c r="NEV63" s="4046"/>
      <c r="NEW63" s="4046"/>
      <c r="NEX63" s="4046"/>
      <c r="NEY63" s="4046"/>
      <c r="NEZ63" s="4046"/>
      <c r="NFA63" s="4046"/>
      <c r="NFB63" s="4047"/>
      <c r="NFC63" s="2961"/>
      <c r="NFD63" s="1615"/>
      <c r="NFE63" s="1611"/>
      <c r="NFF63" s="2139"/>
      <c r="NFG63" s="4045"/>
      <c r="NFH63" s="4046"/>
      <c r="NFI63" s="4046"/>
      <c r="NFJ63" s="4046"/>
      <c r="NFK63" s="4046"/>
      <c r="NFL63" s="4046"/>
      <c r="NFM63" s="4046"/>
      <c r="NFN63" s="4047"/>
      <c r="NFO63" s="2961"/>
      <c r="NFP63" s="1615"/>
      <c r="NFQ63" s="1611"/>
      <c r="NFR63" s="2139"/>
      <c r="NFS63" s="4045"/>
      <c r="NFT63" s="4046"/>
      <c r="NFU63" s="4046"/>
      <c r="NFV63" s="4046"/>
      <c r="NFW63" s="4046"/>
      <c r="NFX63" s="4046"/>
      <c r="NFY63" s="4046"/>
      <c r="NFZ63" s="4047"/>
      <c r="NGA63" s="2961"/>
      <c r="NGB63" s="1615"/>
      <c r="NGC63" s="1611"/>
      <c r="NGD63" s="2139"/>
      <c r="NGE63" s="4045"/>
      <c r="NGF63" s="4046"/>
      <c r="NGG63" s="4046"/>
      <c r="NGH63" s="4046"/>
      <c r="NGI63" s="4046"/>
      <c r="NGJ63" s="4046"/>
      <c r="NGK63" s="4046"/>
      <c r="NGL63" s="4047"/>
      <c r="NGM63" s="2961"/>
      <c r="NGN63" s="1615"/>
      <c r="NGO63" s="1611"/>
      <c r="NGP63" s="2139"/>
      <c r="NGQ63" s="4045"/>
      <c r="NGR63" s="4046"/>
      <c r="NGS63" s="4046"/>
      <c r="NGT63" s="4046"/>
      <c r="NGU63" s="4046"/>
      <c r="NGV63" s="4046"/>
      <c r="NGW63" s="4046"/>
      <c r="NGX63" s="4047"/>
      <c r="NGY63" s="2961"/>
      <c r="NGZ63" s="1615"/>
      <c r="NHA63" s="1611"/>
      <c r="NHB63" s="2139"/>
      <c r="NHC63" s="4045"/>
      <c r="NHD63" s="4046"/>
      <c r="NHE63" s="4046"/>
      <c r="NHF63" s="4046"/>
      <c r="NHG63" s="4046"/>
      <c r="NHH63" s="4046"/>
      <c r="NHI63" s="4046"/>
      <c r="NHJ63" s="4047"/>
      <c r="NHK63" s="2961"/>
      <c r="NHL63" s="1615"/>
      <c r="NHM63" s="1611"/>
      <c r="NHN63" s="2139"/>
      <c r="NHO63" s="4045"/>
      <c r="NHP63" s="4046"/>
      <c r="NHQ63" s="4046"/>
      <c r="NHR63" s="4046"/>
      <c r="NHS63" s="4046"/>
      <c r="NHT63" s="4046"/>
      <c r="NHU63" s="4046"/>
      <c r="NHV63" s="4047"/>
      <c r="NHW63" s="2961"/>
      <c r="NHX63" s="1615"/>
      <c r="NHY63" s="1611"/>
      <c r="NHZ63" s="2139"/>
      <c r="NIA63" s="4045"/>
      <c r="NIB63" s="4046"/>
      <c r="NIC63" s="4046"/>
      <c r="NID63" s="4046"/>
      <c r="NIE63" s="4046"/>
      <c r="NIF63" s="4046"/>
      <c r="NIG63" s="4046"/>
      <c r="NIH63" s="4047"/>
      <c r="NII63" s="2961"/>
      <c r="NIJ63" s="1615"/>
      <c r="NIK63" s="1611"/>
      <c r="NIL63" s="2139"/>
      <c r="NIM63" s="4045"/>
      <c r="NIN63" s="4046"/>
      <c r="NIO63" s="4046"/>
      <c r="NIP63" s="4046"/>
      <c r="NIQ63" s="4046"/>
      <c r="NIR63" s="4046"/>
      <c r="NIS63" s="4046"/>
      <c r="NIT63" s="4047"/>
      <c r="NIU63" s="2961"/>
      <c r="NIV63" s="1615"/>
      <c r="NIW63" s="1611"/>
      <c r="NIX63" s="2139"/>
      <c r="NIY63" s="4045"/>
      <c r="NIZ63" s="4046"/>
      <c r="NJA63" s="4046"/>
      <c r="NJB63" s="4046"/>
      <c r="NJC63" s="4046"/>
      <c r="NJD63" s="4046"/>
      <c r="NJE63" s="4046"/>
      <c r="NJF63" s="4047"/>
      <c r="NJG63" s="2961"/>
      <c r="NJH63" s="1615"/>
      <c r="NJI63" s="1611"/>
      <c r="NJJ63" s="2139"/>
      <c r="NJK63" s="4045"/>
      <c r="NJL63" s="4046"/>
      <c r="NJM63" s="4046"/>
      <c r="NJN63" s="4046"/>
      <c r="NJO63" s="4046"/>
      <c r="NJP63" s="4046"/>
      <c r="NJQ63" s="4046"/>
      <c r="NJR63" s="4047"/>
      <c r="NJS63" s="2961"/>
      <c r="NJT63" s="1615"/>
      <c r="NJU63" s="1611"/>
      <c r="NJV63" s="2139"/>
      <c r="NJW63" s="4045"/>
      <c r="NJX63" s="4046"/>
      <c r="NJY63" s="4046"/>
      <c r="NJZ63" s="4046"/>
      <c r="NKA63" s="4046"/>
      <c r="NKB63" s="4046"/>
      <c r="NKC63" s="4046"/>
      <c r="NKD63" s="4047"/>
      <c r="NKE63" s="2961"/>
      <c r="NKF63" s="1615"/>
      <c r="NKG63" s="1611"/>
      <c r="NKH63" s="2139"/>
      <c r="NKI63" s="4045"/>
      <c r="NKJ63" s="4046"/>
      <c r="NKK63" s="4046"/>
      <c r="NKL63" s="4046"/>
      <c r="NKM63" s="4046"/>
      <c r="NKN63" s="4046"/>
      <c r="NKO63" s="4046"/>
      <c r="NKP63" s="4047"/>
      <c r="NKQ63" s="2961"/>
      <c r="NKR63" s="1615"/>
      <c r="NKS63" s="1611"/>
      <c r="NKT63" s="2139"/>
      <c r="NKU63" s="4045"/>
      <c r="NKV63" s="4046"/>
      <c r="NKW63" s="4046"/>
      <c r="NKX63" s="4046"/>
      <c r="NKY63" s="4046"/>
      <c r="NKZ63" s="4046"/>
      <c r="NLA63" s="4046"/>
      <c r="NLB63" s="4047"/>
      <c r="NLC63" s="2961"/>
      <c r="NLD63" s="1615"/>
      <c r="NLE63" s="1611"/>
      <c r="NLF63" s="2139"/>
      <c r="NLG63" s="4045"/>
      <c r="NLH63" s="4046"/>
      <c r="NLI63" s="4046"/>
      <c r="NLJ63" s="4046"/>
      <c r="NLK63" s="4046"/>
      <c r="NLL63" s="4046"/>
      <c r="NLM63" s="4046"/>
      <c r="NLN63" s="4047"/>
      <c r="NLO63" s="2961"/>
      <c r="NLP63" s="1615"/>
      <c r="NLQ63" s="1611"/>
      <c r="NLR63" s="2139"/>
      <c r="NLS63" s="4045"/>
      <c r="NLT63" s="4046"/>
      <c r="NLU63" s="4046"/>
      <c r="NLV63" s="4046"/>
      <c r="NLW63" s="4046"/>
      <c r="NLX63" s="4046"/>
      <c r="NLY63" s="4046"/>
      <c r="NLZ63" s="4047"/>
      <c r="NMA63" s="2961"/>
      <c r="NMB63" s="1615"/>
      <c r="NMC63" s="1611"/>
      <c r="NMD63" s="2139"/>
      <c r="NME63" s="4045"/>
      <c r="NMF63" s="4046"/>
      <c r="NMG63" s="4046"/>
      <c r="NMH63" s="4046"/>
      <c r="NMI63" s="4046"/>
      <c r="NMJ63" s="4046"/>
      <c r="NMK63" s="4046"/>
      <c r="NML63" s="4047"/>
      <c r="NMM63" s="2961"/>
      <c r="NMN63" s="1615"/>
      <c r="NMO63" s="1611"/>
      <c r="NMP63" s="2139"/>
      <c r="NMQ63" s="4045"/>
      <c r="NMR63" s="4046"/>
      <c r="NMS63" s="4046"/>
      <c r="NMT63" s="4046"/>
      <c r="NMU63" s="4046"/>
      <c r="NMV63" s="4046"/>
      <c r="NMW63" s="4046"/>
      <c r="NMX63" s="4047"/>
      <c r="NMY63" s="2961"/>
      <c r="NMZ63" s="1615"/>
      <c r="NNA63" s="1611"/>
      <c r="NNB63" s="2139"/>
      <c r="NNC63" s="4045"/>
      <c r="NND63" s="4046"/>
      <c r="NNE63" s="4046"/>
      <c r="NNF63" s="4046"/>
      <c r="NNG63" s="4046"/>
      <c r="NNH63" s="4046"/>
      <c r="NNI63" s="4046"/>
      <c r="NNJ63" s="4047"/>
      <c r="NNK63" s="2961"/>
      <c r="NNL63" s="1615"/>
      <c r="NNM63" s="1611"/>
      <c r="NNN63" s="2139"/>
      <c r="NNO63" s="4045"/>
      <c r="NNP63" s="4046"/>
      <c r="NNQ63" s="4046"/>
      <c r="NNR63" s="4046"/>
      <c r="NNS63" s="4046"/>
      <c r="NNT63" s="4046"/>
      <c r="NNU63" s="4046"/>
      <c r="NNV63" s="4047"/>
      <c r="NNW63" s="2961"/>
      <c r="NNX63" s="1615"/>
      <c r="NNY63" s="1611"/>
      <c r="NNZ63" s="2139"/>
      <c r="NOA63" s="4045"/>
      <c r="NOB63" s="4046"/>
      <c r="NOC63" s="4046"/>
      <c r="NOD63" s="4046"/>
      <c r="NOE63" s="4046"/>
      <c r="NOF63" s="4046"/>
      <c r="NOG63" s="4046"/>
      <c r="NOH63" s="4047"/>
      <c r="NOI63" s="2961"/>
      <c r="NOJ63" s="1615"/>
      <c r="NOK63" s="1611"/>
      <c r="NOL63" s="2139"/>
      <c r="NOM63" s="4045"/>
      <c r="NON63" s="4046"/>
      <c r="NOO63" s="4046"/>
      <c r="NOP63" s="4046"/>
      <c r="NOQ63" s="4046"/>
      <c r="NOR63" s="4046"/>
      <c r="NOS63" s="4046"/>
      <c r="NOT63" s="4047"/>
      <c r="NOU63" s="2961"/>
      <c r="NOV63" s="1615"/>
      <c r="NOW63" s="1611"/>
      <c r="NOX63" s="2139"/>
      <c r="NOY63" s="4045"/>
      <c r="NOZ63" s="4046"/>
      <c r="NPA63" s="4046"/>
      <c r="NPB63" s="4046"/>
      <c r="NPC63" s="4046"/>
      <c r="NPD63" s="4046"/>
      <c r="NPE63" s="4046"/>
      <c r="NPF63" s="4047"/>
      <c r="NPG63" s="2961"/>
      <c r="NPH63" s="1615"/>
      <c r="NPI63" s="1611"/>
      <c r="NPJ63" s="2139"/>
      <c r="NPK63" s="4045"/>
      <c r="NPL63" s="4046"/>
      <c r="NPM63" s="4046"/>
      <c r="NPN63" s="4046"/>
      <c r="NPO63" s="4046"/>
      <c r="NPP63" s="4046"/>
      <c r="NPQ63" s="4046"/>
      <c r="NPR63" s="4047"/>
      <c r="NPS63" s="2961"/>
      <c r="NPT63" s="1615"/>
      <c r="NPU63" s="1611"/>
      <c r="NPV63" s="2139"/>
      <c r="NPW63" s="4045"/>
      <c r="NPX63" s="4046"/>
      <c r="NPY63" s="4046"/>
      <c r="NPZ63" s="4046"/>
      <c r="NQA63" s="4046"/>
      <c r="NQB63" s="4046"/>
      <c r="NQC63" s="4046"/>
      <c r="NQD63" s="4047"/>
      <c r="NQE63" s="2961"/>
      <c r="NQF63" s="1615"/>
      <c r="NQG63" s="1611"/>
      <c r="NQH63" s="2139"/>
      <c r="NQI63" s="4045"/>
      <c r="NQJ63" s="4046"/>
      <c r="NQK63" s="4046"/>
      <c r="NQL63" s="4046"/>
      <c r="NQM63" s="4046"/>
      <c r="NQN63" s="4046"/>
      <c r="NQO63" s="4046"/>
      <c r="NQP63" s="4047"/>
      <c r="NQQ63" s="2961"/>
      <c r="NQR63" s="1615"/>
      <c r="NQS63" s="1611"/>
      <c r="NQT63" s="2139"/>
      <c r="NQU63" s="4045"/>
      <c r="NQV63" s="4046"/>
      <c r="NQW63" s="4046"/>
      <c r="NQX63" s="4046"/>
      <c r="NQY63" s="4046"/>
      <c r="NQZ63" s="4046"/>
      <c r="NRA63" s="4046"/>
      <c r="NRB63" s="4047"/>
      <c r="NRC63" s="2961"/>
      <c r="NRD63" s="1615"/>
      <c r="NRE63" s="1611"/>
      <c r="NRF63" s="2139"/>
      <c r="NRG63" s="4045"/>
      <c r="NRH63" s="4046"/>
      <c r="NRI63" s="4046"/>
      <c r="NRJ63" s="4046"/>
      <c r="NRK63" s="4046"/>
      <c r="NRL63" s="4046"/>
      <c r="NRM63" s="4046"/>
      <c r="NRN63" s="4047"/>
      <c r="NRO63" s="2961"/>
      <c r="NRP63" s="1615"/>
      <c r="NRQ63" s="1611"/>
      <c r="NRR63" s="2139"/>
      <c r="NRS63" s="4045"/>
      <c r="NRT63" s="4046"/>
      <c r="NRU63" s="4046"/>
      <c r="NRV63" s="4046"/>
      <c r="NRW63" s="4046"/>
      <c r="NRX63" s="4046"/>
      <c r="NRY63" s="4046"/>
      <c r="NRZ63" s="4047"/>
      <c r="NSA63" s="2961"/>
      <c r="NSB63" s="1615"/>
      <c r="NSC63" s="1611"/>
      <c r="NSD63" s="2139"/>
      <c r="NSE63" s="4045"/>
      <c r="NSF63" s="4046"/>
      <c r="NSG63" s="4046"/>
      <c r="NSH63" s="4046"/>
      <c r="NSI63" s="4046"/>
      <c r="NSJ63" s="4046"/>
      <c r="NSK63" s="4046"/>
      <c r="NSL63" s="4047"/>
      <c r="NSM63" s="2961"/>
      <c r="NSN63" s="1615"/>
      <c r="NSO63" s="1611"/>
      <c r="NSP63" s="2139"/>
      <c r="NSQ63" s="4045"/>
      <c r="NSR63" s="4046"/>
      <c r="NSS63" s="4046"/>
      <c r="NST63" s="4046"/>
      <c r="NSU63" s="4046"/>
      <c r="NSV63" s="4046"/>
      <c r="NSW63" s="4046"/>
      <c r="NSX63" s="4047"/>
      <c r="NSY63" s="2961"/>
      <c r="NSZ63" s="1615"/>
      <c r="NTA63" s="1611"/>
      <c r="NTB63" s="2139"/>
      <c r="NTC63" s="4045"/>
      <c r="NTD63" s="4046"/>
      <c r="NTE63" s="4046"/>
      <c r="NTF63" s="4046"/>
      <c r="NTG63" s="4046"/>
      <c r="NTH63" s="4046"/>
      <c r="NTI63" s="4046"/>
      <c r="NTJ63" s="4047"/>
      <c r="NTK63" s="2961"/>
      <c r="NTL63" s="1615"/>
      <c r="NTM63" s="1611"/>
      <c r="NTN63" s="2139"/>
      <c r="NTO63" s="4045"/>
      <c r="NTP63" s="4046"/>
      <c r="NTQ63" s="4046"/>
      <c r="NTR63" s="4046"/>
      <c r="NTS63" s="4046"/>
      <c r="NTT63" s="4046"/>
      <c r="NTU63" s="4046"/>
      <c r="NTV63" s="4047"/>
      <c r="NTW63" s="2961"/>
      <c r="NTX63" s="1615"/>
      <c r="NTY63" s="1611"/>
      <c r="NTZ63" s="2139"/>
      <c r="NUA63" s="4045"/>
      <c r="NUB63" s="4046"/>
      <c r="NUC63" s="4046"/>
      <c r="NUD63" s="4046"/>
      <c r="NUE63" s="4046"/>
      <c r="NUF63" s="4046"/>
      <c r="NUG63" s="4046"/>
      <c r="NUH63" s="4047"/>
      <c r="NUI63" s="2961"/>
      <c r="NUJ63" s="1615"/>
      <c r="NUK63" s="1611"/>
      <c r="NUL63" s="2139"/>
      <c r="NUM63" s="4045"/>
      <c r="NUN63" s="4046"/>
      <c r="NUO63" s="4046"/>
      <c r="NUP63" s="4046"/>
      <c r="NUQ63" s="4046"/>
      <c r="NUR63" s="4046"/>
      <c r="NUS63" s="4046"/>
      <c r="NUT63" s="4047"/>
      <c r="NUU63" s="2961"/>
      <c r="NUV63" s="1615"/>
      <c r="NUW63" s="1611"/>
      <c r="NUX63" s="2139"/>
      <c r="NUY63" s="4045"/>
      <c r="NUZ63" s="4046"/>
      <c r="NVA63" s="4046"/>
      <c r="NVB63" s="4046"/>
      <c r="NVC63" s="4046"/>
      <c r="NVD63" s="4046"/>
      <c r="NVE63" s="4046"/>
      <c r="NVF63" s="4047"/>
      <c r="NVG63" s="2961"/>
      <c r="NVH63" s="1615"/>
      <c r="NVI63" s="1611"/>
      <c r="NVJ63" s="2139"/>
      <c r="NVK63" s="4045"/>
      <c r="NVL63" s="4046"/>
      <c r="NVM63" s="4046"/>
      <c r="NVN63" s="4046"/>
      <c r="NVO63" s="4046"/>
      <c r="NVP63" s="4046"/>
      <c r="NVQ63" s="4046"/>
      <c r="NVR63" s="4047"/>
      <c r="NVS63" s="2961"/>
      <c r="NVT63" s="1615"/>
      <c r="NVU63" s="1611"/>
      <c r="NVV63" s="2139"/>
      <c r="NVW63" s="4045"/>
      <c r="NVX63" s="4046"/>
      <c r="NVY63" s="4046"/>
      <c r="NVZ63" s="4046"/>
      <c r="NWA63" s="4046"/>
      <c r="NWB63" s="4046"/>
      <c r="NWC63" s="4046"/>
      <c r="NWD63" s="4047"/>
      <c r="NWE63" s="2961"/>
      <c r="NWF63" s="1615"/>
      <c r="NWG63" s="1611"/>
      <c r="NWH63" s="2139"/>
      <c r="NWI63" s="4045"/>
      <c r="NWJ63" s="4046"/>
      <c r="NWK63" s="4046"/>
      <c r="NWL63" s="4046"/>
      <c r="NWM63" s="4046"/>
      <c r="NWN63" s="4046"/>
      <c r="NWO63" s="4046"/>
      <c r="NWP63" s="4047"/>
      <c r="NWQ63" s="2961"/>
      <c r="NWR63" s="1615"/>
      <c r="NWS63" s="1611"/>
      <c r="NWT63" s="2139"/>
      <c r="NWU63" s="4045"/>
      <c r="NWV63" s="4046"/>
      <c r="NWW63" s="4046"/>
      <c r="NWX63" s="4046"/>
      <c r="NWY63" s="4046"/>
      <c r="NWZ63" s="4046"/>
      <c r="NXA63" s="4046"/>
      <c r="NXB63" s="4047"/>
      <c r="NXC63" s="2961"/>
      <c r="NXD63" s="1615"/>
      <c r="NXE63" s="1611"/>
      <c r="NXF63" s="2139"/>
      <c r="NXG63" s="4045"/>
      <c r="NXH63" s="4046"/>
      <c r="NXI63" s="4046"/>
      <c r="NXJ63" s="4046"/>
      <c r="NXK63" s="4046"/>
      <c r="NXL63" s="4046"/>
      <c r="NXM63" s="4046"/>
      <c r="NXN63" s="4047"/>
      <c r="NXO63" s="2961"/>
      <c r="NXP63" s="1615"/>
      <c r="NXQ63" s="1611"/>
      <c r="NXR63" s="2139"/>
      <c r="NXS63" s="4045"/>
      <c r="NXT63" s="4046"/>
      <c r="NXU63" s="4046"/>
      <c r="NXV63" s="4046"/>
      <c r="NXW63" s="4046"/>
      <c r="NXX63" s="4046"/>
      <c r="NXY63" s="4046"/>
      <c r="NXZ63" s="4047"/>
      <c r="NYA63" s="2961"/>
      <c r="NYB63" s="1615"/>
      <c r="NYC63" s="1611"/>
      <c r="NYD63" s="2139"/>
      <c r="NYE63" s="4045"/>
      <c r="NYF63" s="4046"/>
      <c r="NYG63" s="4046"/>
      <c r="NYH63" s="4046"/>
      <c r="NYI63" s="4046"/>
      <c r="NYJ63" s="4046"/>
      <c r="NYK63" s="4046"/>
      <c r="NYL63" s="4047"/>
      <c r="NYM63" s="2961"/>
      <c r="NYN63" s="1615"/>
      <c r="NYO63" s="1611"/>
      <c r="NYP63" s="2139"/>
      <c r="NYQ63" s="4045"/>
      <c r="NYR63" s="4046"/>
      <c r="NYS63" s="4046"/>
      <c r="NYT63" s="4046"/>
      <c r="NYU63" s="4046"/>
      <c r="NYV63" s="4046"/>
      <c r="NYW63" s="4046"/>
      <c r="NYX63" s="4047"/>
      <c r="NYY63" s="2961"/>
      <c r="NYZ63" s="1615"/>
      <c r="NZA63" s="1611"/>
      <c r="NZB63" s="2139"/>
      <c r="NZC63" s="4045"/>
      <c r="NZD63" s="4046"/>
      <c r="NZE63" s="4046"/>
      <c r="NZF63" s="4046"/>
      <c r="NZG63" s="4046"/>
      <c r="NZH63" s="4046"/>
      <c r="NZI63" s="4046"/>
      <c r="NZJ63" s="4047"/>
      <c r="NZK63" s="2961"/>
      <c r="NZL63" s="1615"/>
      <c r="NZM63" s="1611"/>
      <c r="NZN63" s="2139"/>
      <c r="NZO63" s="4045"/>
      <c r="NZP63" s="4046"/>
      <c r="NZQ63" s="4046"/>
      <c r="NZR63" s="4046"/>
      <c r="NZS63" s="4046"/>
      <c r="NZT63" s="4046"/>
      <c r="NZU63" s="4046"/>
      <c r="NZV63" s="4047"/>
      <c r="NZW63" s="2961"/>
      <c r="NZX63" s="1615"/>
      <c r="NZY63" s="1611"/>
      <c r="NZZ63" s="2139"/>
      <c r="OAA63" s="4045"/>
      <c r="OAB63" s="4046"/>
      <c r="OAC63" s="4046"/>
      <c r="OAD63" s="4046"/>
      <c r="OAE63" s="4046"/>
      <c r="OAF63" s="4046"/>
      <c r="OAG63" s="4046"/>
      <c r="OAH63" s="4047"/>
      <c r="OAI63" s="2961"/>
      <c r="OAJ63" s="1615"/>
      <c r="OAK63" s="1611"/>
      <c r="OAL63" s="2139"/>
      <c r="OAM63" s="4045"/>
      <c r="OAN63" s="4046"/>
      <c r="OAO63" s="4046"/>
      <c r="OAP63" s="4046"/>
      <c r="OAQ63" s="4046"/>
      <c r="OAR63" s="4046"/>
      <c r="OAS63" s="4046"/>
      <c r="OAT63" s="4047"/>
      <c r="OAU63" s="2961"/>
      <c r="OAV63" s="1615"/>
      <c r="OAW63" s="1611"/>
      <c r="OAX63" s="2139"/>
      <c r="OAY63" s="4045"/>
      <c r="OAZ63" s="4046"/>
      <c r="OBA63" s="4046"/>
      <c r="OBB63" s="4046"/>
      <c r="OBC63" s="4046"/>
      <c r="OBD63" s="4046"/>
      <c r="OBE63" s="4046"/>
      <c r="OBF63" s="4047"/>
      <c r="OBG63" s="2961"/>
      <c r="OBH63" s="1615"/>
      <c r="OBI63" s="1611"/>
      <c r="OBJ63" s="2139"/>
      <c r="OBK63" s="4045"/>
      <c r="OBL63" s="4046"/>
      <c r="OBM63" s="4046"/>
      <c r="OBN63" s="4046"/>
      <c r="OBO63" s="4046"/>
      <c r="OBP63" s="4046"/>
      <c r="OBQ63" s="4046"/>
      <c r="OBR63" s="4047"/>
      <c r="OBS63" s="2961"/>
      <c r="OBT63" s="1615"/>
      <c r="OBU63" s="1611"/>
      <c r="OBV63" s="2139"/>
      <c r="OBW63" s="4045"/>
      <c r="OBX63" s="4046"/>
      <c r="OBY63" s="4046"/>
      <c r="OBZ63" s="4046"/>
      <c r="OCA63" s="4046"/>
      <c r="OCB63" s="4046"/>
      <c r="OCC63" s="4046"/>
      <c r="OCD63" s="4047"/>
      <c r="OCE63" s="2961"/>
      <c r="OCF63" s="1615"/>
      <c r="OCG63" s="1611"/>
      <c r="OCH63" s="2139"/>
      <c r="OCI63" s="4045"/>
      <c r="OCJ63" s="4046"/>
      <c r="OCK63" s="4046"/>
      <c r="OCL63" s="4046"/>
      <c r="OCM63" s="4046"/>
      <c r="OCN63" s="4046"/>
      <c r="OCO63" s="4046"/>
      <c r="OCP63" s="4047"/>
      <c r="OCQ63" s="2961"/>
      <c r="OCR63" s="1615"/>
      <c r="OCS63" s="1611"/>
      <c r="OCT63" s="2139"/>
      <c r="OCU63" s="4045"/>
      <c r="OCV63" s="4046"/>
      <c r="OCW63" s="4046"/>
      <c r="OCX63" s="4046"/>
      <c r="OCY63" s="4046"/>
      <c r="OCZ63" s="4046"/>
      <c r="ODA63" s="4046"/>
      <c r="ODB63" s="4047"/>
      <c r="ODC63" s="2961"/>
      <c r="ODD63" s="1615"/>
      <c r="ODE63" s="1611"/>
      <c r="ODF63" s="2139"/>
      <c r="ODG63" s="4045"/>
      <c r="ODH63" s="4046"/>
      <c r="ODI63" s="4046"/>
      <c r="ODJ63" s="4046"/>
      <c r="ODK63" s="4046"/>
      <c r="ODL63" s="4046"/>
      <c r="ODM63" s="4046"/>
      <c r="ODN63" s="4047"/>
      <c r="ODO63" s="2961"/>
      <c r="ODP63" s="1615"/>
      <c r="ODQ63" s="1611"/>
      <c r="ODR63" s="2139"/>
      <c r="ODS63" s="4045"/>
      <c r="ODT63" s="4046"/>
      <c r="ODU63" s="4046"/>
      <c r="ODV63" s="4046"/>
      <c r="ODW63" s="4046"/>
      <c r="ODX63" s="4046"/>
      <c r="ODY63" s="4046"/>
      <c r="ODZ63" s="4047"/>
      <c r="OEA63" s="2961"/>
      <c r="OEB63" s="1615"/>
      <c r="OEC63" s="1611"/>
      <c r="OED63" s="2139"/>
      <c r="OEE63" s="4045"/>
      <c r="OEF63" s="4046"/>
      <c r="OEG63" s="4046"/>
      <c r="OEH63" s="4046"/>
      <c r="OEI63" s="4046"/>
      <c r="OEJ63" s="4046"/>
      <c r="OEK63" s="4046"/>
      <c r="OEL63" s="4047"/>
      <c r="OEM63" s="2961"/>
      <c r="OEN63" s="1615"/>
      <c r="OEO63" s="1611"/>
      <c r="OEP63" s="2139"/>
      <c r="OEQ63" s="4045"/>
      <c r="OER63" s="4046"/>
      <c r="OES63" s="4046"/>
      <c r="OET63" s="4046"/>
      <c r="OEU63" s="4046"/>
      <c r="OEV63" s="4046"/>
      <c r="OEW63" s="4046"/>
      <c r="OEX63" s="4047"/>
      <c r="OEY63" s="2961"/>
      <c r="OEZ63" s="1615"/>
      <c r="OFA63" s="1611"/>
      <c r="OFB63" s="2139"/>
      <c r="OFC63" s="4045"/>
      <c r="OFD63" s="4046"/>
      <c r="OFE63" s="4046"/>
      <c r="OFF63" s="4046"/>
      <c r="OFG63" s="4046"/>
      <c r="OFH63" s="4046"/>
      <c r="OFI63" s="4046"/>
      <c r="OFJ63" s="4047"/>
      <c r="OFK63" s="2961"/>
      <c r="OFL63" s="1615"/>
      <c r="OFM63" s="1611"/>
      <c r="OFN63" s="2139"/>
      <c r="OFO63" s="4045"/>
      <c r="OFP63" s="4046"/>
      <c r="OFQ63" s="4046"/>
      <c r="OFR63" s="4046"/>
      <c r="OFS63" s="4046"/>
      <c r="OFT63" s="4046"/>
      <c r="OFU63" s="4046"/>
      <c r="OFV63" s="4047"/>
      <c r="OFW63" s="2961"/>
      <c r="OFX63" s="1615"/>
      <c r="OFY63" s="1611"/>
      <c r="OFZ63" s="2139"/>
      <c r="OGA63" s="4045"/>
      <c r="OGB63" s="4046"/>
      <c r="OGC63" s="4046"/>
      <c r="OGD63" s="4046"/>
      <c r="OGE63" s="4046"/>
      <c r="OGF63" s="4046"/>
      <c r="OGG63" s="4046"/>
      <c r="OGH63" s="4047"/>
      <c r="OGI63" s="2961"/>
      <c r="OGJ63" s="1615"/>
      <c r="OGK63" s="1611"/>
      <c r="OGL63" s="2139"/>
      <c r="OGM63" s="4045"/>
      <c r="OGN63" s="4046"/>
      <c r="OGO63" s="4046"/>
      <c r="OGP63" s="4046"/>
      <c r="OGQ63" s="4046"/>
      <c r="OGR63" s="4046"/>
      <c r="OGS63" s="4046"/>
      <c r="OGT63" s="4047"/>
      <c r="OGU63" s="2961"/>
      <c r="OGV63" s="1615"/>
      <c r="OGW63" s="1611"/>
      <c r="OGX63" s="2139"/>
      <c r="OGY63" s="4045"/>
      <c r="OGZ63" s="4046"/>
      <c r="OHA63" s="4046"/>
      <c r="OHB63" s="4046"/>
      <c r="OHC63" s="4046"/>
      <c r="OHD63" s="4046"/>
      <c r="OHE63" s="4046"/>
      <c r="OHF63" s="4047"/>
      <c r="OHG63" s="2961"/>
      <c r="OHH63" s="1615"/>
      <c r="OHI63" s="1611"/>
      <c r="OHJ63" s="2139"/>
      <c r="OHK63" s="4045"/>
      <c r="OHL63" s="4046"/>
      <c r="OHM63" s="4046"/>
      <c r="OHN63" s="4046"/>
      <c r="OHO63" s="4046"/>
      <c r="OHP63" s="4046"/>
      <c r="OHQ63" s="4046"/>
      <c r="OHR63" s="4047"/>
      <c r="OHS63" s="2961"/>
      <c r="OHT63" s="1615"/>
      <c r="OHU63" s="1611"/>
      <c r="OHV63" s="2139"/>
      <c r="OHW63" s="4045"/>
      <c r="OHX63" s="4046"/>
      <c r="OHY63" s="4046"/>
      <c r="OHZ63" s="4046"/>
      <c r="OIA63" s="4046"/>
      <c r="OIB63" s="4046"/>
      <c r="OIC63" s="4046"/>
      <c r="OID63" s="4047"/>
      <c r="OIE63" s="2961"/>
      <c r="OIF63" s="1615"/>
      <c r="OIG63" s="1611"/>
      <c r="OIH63" s="2139"/>
      <c r="OII63" s="4045"/>
      <c r="OIJ63" s="4046"/>
      <c r="OIK63" s="4046"/>
      <c r="OIL63" s="4046"/>
      <c r="OIM63" s="4046"/>
      <c r="OIN63" s="4046"/>
      <c r="OIO63" s="4046"/>
      <c r="OIP63" s="4047"/>
      <c r="OIQ63" s="2961"/>
      <c r="OIR63" s="1615"/>
      <c r="OIS63" s="1611"/>
      <c r="OIT63" s="2139"/>
      <c r="OIU63" s="4045"/>
      <c r="OIV63" s="4046"/>
      <c r="OIW63" s="4046"/>
      <c r="OIX63" s="4046"/>
      <c r="OIY63" s="4046"/>
      <c r="OIZ63" s="4046"/>
      <c r="OJA63" s="4046"/>
      <c r="OJB63" s="4047"/>
      <c r="OJC63" s="2961"/>
      <c r="OJD63" s="1615"/>
      <c r="OJE63" s="1611"/>
      <c r="OJF63" s="2139"/>
      <c r="OJG63" s="4045"/>
      <c r="OJH63" s="4046"/>
      <c r="OJI63" s="4046"/>
      <c r="OJJ63" s="4046"/>
      <c r="OJK63" s="4046"/>
      <c r="OJL63" s="4046"/>
      <c r="OJM63" s="4046"/>
      <c r="OJN63" s="4047"/>
      <c r="OJO63" s="2961"/>
      <c r="OJP63" s="1615"/>
      <c r="OJQ63" s="1611"/>
      <c r="OJR63" s="2139"/>
      <c r="OJS63" s="4045"/>
      <c r="OJT63" s="4046"/>
      <c r="OJU63" s="4046"/>
      <c r="OJV63" s="4046"/>
      <c r="OJW63" s="4046"/>
      <c r="OJX63" s="4046"/>
      <c r="OJY63" s="4046"/>
      <c r="OJZ63" s="4047"/>
      <c r="OKA63" s="2961"/>
      <c r="OKB63" s="1615"/>
      <c r="OKC63" s="1611"/>
      <c r="OKD63" s="2139"/>
      <c r="OKE63" s="4045"/>
      <c r="OKF63" s="4046"/>
      <c r="OKG63" s="4046"/>
      <c r="OKH63" s="4046"/>
      <c r="OKI63" s="4046"/>
      <c r="OKJ63" s="4046"/>
      <c r="OKK63" s="4046"/>
      <c r="OKL63" s="4047"/>
      <c r="OKM63" s="2961"/>
      <c r="OKN63" s="1615"/>
      <c r="OKO63" s="1611"/>
      <c r="OKP63" s="2139"/>
      <c r="OKQ63" s="4045"/>
      <c r="OKR63" s="4046"/>
      <c r="OKS63" s="4046"/>
      <c r="OKT63" s="4046"/>
      <c r="OKU63" s="4046"/>
      <c r="OKV63" s="4046"/>
      <c r="OKW63" s="4046"/>
      <c r="OKX63" s="4047"/>
      <c r="OKY63" s="2961"/>
      <c r="OKZ63" s="1615"/>
      <c r="OLA63" s="1611"/>
      <c r="OLB63" s="2139"/>
      <c r="OLC63" s="4045"/>
      <c r="OLD63" s="4046"/>
      <c r="OLE63" s="4046"/>
      <c r="OLF63" s="4046"/>
      <c r="OLG63" s="4046"/>
      <c r="OLH63" s="4046"/>
      <c r="OLI63" s="4046"/>
      <c r="OLJ63" s="4047"/>
      <c r="OLK63" s="2961"/>
      <c r="OLL63" s="1615"/>
      <c r="OLM63" s="1611"/>
      <c r="OLN63" s="2139"/>
      <c r="OLO63" s="4045"/>
      <c r="OLP63" s="4046"/>
      <c r="OLQ63" s="4046"/>
      <c r="OLR63" s="4046"/>
      <c r="OLS63" s="4046"/>
      <c r="OLT63" s="4046"/>
      <c r="OLU63" s="4046"/>
      <c r="OLV63" s="4047"/>
      <c r="OLW63" s="2961"/>
      <c r="OLX63" s="1615"/>
      <c r="OLY63" s="1611"/>
      <c r="OLZ63" s="2139"/>
      <c r="OMA63" s="4045"/>
      <c r="OMB63" s="4046"/>
      <c r="OMC63" s="4046"/>
      <c r="OMD63" s="4046"/>
      <c r="OME63" s="4046"/>
      <c r="OMF63" s="4046"/>
      <c r="OMG63" s="4046"/>
      <c r="OMH63" s="4047"/>
      <c r="OMI63" s="2961"/>
      <c r="OMJ63" s="1615"/>
      <c r="OMK63" s="1611"/>
      <c r="OML63" s="2139"/>
      <c r="OMM63" s="4045"/>
      <c r="OMN63" s="4046"/>
      <c r="OMO63" s="4046"/>
      <c r="OMP63" s="4046"/>
      <c r="OMQ63" s="4046"/>
      <c r="OMR63" s="4046"/>
      <c r="OMS63" s="4046"/>
      <c r="OMT63" s="4047"/>
      <c r="OMU63" s="2961"/>
      <c r="OMV63" s="1615"/>
      <c r="OMW63" s="1611"/>
      <c r="OMX63" s="2139"/>
      <c r="OMY63" s="4045"/>
      <c r="OMZ63" s="4046"/>
      <c r="ONA63" s="4046"/>
      <c r="ONB63" s="4046"/>
      <c r="ONC63" s="4046"/>
      <c r="OND63" s="4046"/>
      <c r="ONE63" s="4046"/>
      <c r="ONF63" s="4047"/>
      <c r="ONG63" s="2961"/>
      <c r="ONH63" s="1615"/>
      <c r="ONI63" s="1611"/>
      <c r="ONJ63" s="2139"/>
      <c r="ONK63" s="4045"/>
      <c r="ONL63" s="4046"/>
      <c r="ONM63" s="4046"/>
      <c r="ONN63" s="4046"/>
      <c r="ONO63" s="4046"/>
      <c r="ONP63" s="4046"/>
      <c r="ONQ63" s="4046"/>
      <c r="ONR63" s="4047"/>
      <c r="ONS63" s="2961"/>
      <c r="ONT63" s="1615"/>
      <c r="ONU63" s="1611"/>
      <c r="ONV63" s="2139"/>
      <c r="ONW63" s="4045"/>
      <c r="ONX63" s="4046"/>
      <c r="ONY63" s="4046"/>
      <c r="ONZ63" s="4046"/>
      <c r="OOA63" s="4046"/>
      <c r="OOB63" s="4046"/>
      <c r="OOC63" s="4046"/>
      <c r="OOD63" s="4047"/>
      <c r="OOE63" s="2961"/>
      <c r="OOF63" s="1615"/>
      <c r="OOG63" s="1611"/>
      <c r="OOH63" s="2139"/>
      <c r="OOI63" s="4045"/>
      <c r="OOJ63" s="4046"/>
      <c r="OOK63" s="4046"/>
      <c r="OOL63" s="4046"/>
      <c r="OOM63" s="4046"/>
      <c r="OON63" s="4046"/>
      <c r="OOO63" s="4046"/>
      <c r="OOP63" s="4047"/>
      <c r="OOQ63" s="2961"/>
      <c r="OOR63" s="1615"/>
      <c r="OOS63" s="1611"/>
      <c r="OOT63" s="2139"/>
      <c r="OOU63" s="4045"/>
      <c r="OOV63" s="4046"/>
      <c r="OOW63" s="4046"/>
      <c r="OOX63" s="4046"/>
      <c r="OOY63" s="4046"/>
      <c r="OOZ63" s="4046"/>
      <c r="OPA63" s="4046"/>
      <c r="OPB63" s="4047"/>
      <c r="OPC63" s="2961"/>
      <c r="OPD63" s="1615"/>
      <c r="OPE63" s="1611"/>
      <c r="OPF63" s="2139"/>
      <c r="OPG63" s="4045"/>
      <c r="OPH63" s="4046"/>
      <c r="OPI63" s="4046"/>
      <c r="OPJ63" s="4046"/>
      <c r="OPK63" s="4046"/>
      <c r="OPL63" s="4046"/>
      <c r="OPM63" s="4046"/>
      <c r="OPN63" s="4047"/>
      <c r="OPO63" s="2961"/>
      <c r="OPP63" s="1615"/>
      <c r="OPQ63" s="1611"/>
      <c r="OPR63" s="2139"/>
      <c r="OPS63" s="4045"/>
      <c r="OPT63" s="4046"/>
      <c r="OPU63" s="4046"/>
      <c r="OPV63" s="4046"/>
      <c r="OPW63" s="4046"/>
      <c r="OPX63" s="4046"/>
      <c r="OPY63" s="4046"/>
      <c r="OPZ63" s="4047"/>
      <c r="OQA63" s="2961"/>
      <c r="OQB63" s="1615"/>
      <c r="OQC63" s="1611"/>
      <c r="OQD63" s="2139"/>
      <c r="OQE63" s="4045"/>
      <c r="OQF63" s="4046"/>
      <c r="OQG63" s="4046"/>
      <c r="OQH63" s="4046"/>
      <c r="OQI63" s="4046"/>
      <c r="OQJ63" s="4046"/>
      <c r="OQK63" s="4046"/>
      <c r="OQL63" s="4047"/>
      <c r="OQM63" s="2961"/>
      <c r="OQN63" s="1615"/>
      <c r="OQO63" s="1611"/>
      <c r="OQP63" s="2139"/>
      <c r="OQQ63" s="4045"/>
      <c r="OQR63" s="4046"/>
      <c r="OQS63" s="4046"/>
      <c r="OQT63" s="4046"/>
      <c r="OQU63" s="4046"/>
      <c r="OQV63" s="4046"/>
      <c r="OQW63" s="4046"/>
      <c r="OQX63" s="4047"/>
      <c r="OQY63" s="2961"/>
      <c r="OQZ63" s="1615"/>
      <c r="ORA63" s="1611"/>
      <c r="ORB63" s="2139"/>
      <c r="ORC63" s="4045"/>
      <c r="ORD63" s="4046"/>
      <c r="ORE63" s="4046"/>
      <c r="ORF63" s="4046"/>
      <c r="ORG63" s="4046"/>
      <c r="ORH63" s="4046"/>
      <c r="ORI63" s="4046"/>
      <c r="ORJ63" s="4047"/>
      <c r="ORK63" s="2961"/>
      <c r="ORL63" s="1615"/>
      <c r="ORM63" s="1611"/>
      <c r="ORN63" s="2139"/>
      <c r="ORO63" s="4045"/>
      <c r="ORP63" s="4046"/>
      <c r="ORQ63" s="4046"/>
      <c r="ORR63" s="4046"/>
      <c r="ORS63" s="4046"/>
      <c r="ORT63" s="4046"/>
      <c r="ORU63" s="4046"/>
      <c r="ORV63" s="4047"/>
      <c r="ORW63" s="2961"/>
      <c r="ORX63" s="1615"/>
      <c r="ORY63" s="1611"/>
      <c r="ORZ63" s="2139"/>
      <c r="OSA63" s="4045"/>
      <c r="OSB63" s="4046"/>
      <c r="OSC63" s="4046"/>
      <c r="OSD63" s="4046"/>
      <c r="OSE63" s="4046"/>
      <c r="OSF63" s="4046"/>
      <c r="OSG63" s="4046"/>
      <c r="OSH63" s="4047"/>
      <c r="OSI63" s="2961"/>
      <c r="OSJ63" s="1615"/>
      <c r="OSK63" s="1611"/>
      <c r="OSL63" s="2139"/>
      <c r="OSM63" s="4045"/>
      <c r="OSN63" s="4046"/>
      <c r="OSO63" s="4046"/>
      <c r="OSP63" s="4046"/>
      <c r="OSQ63" s="4046"/>
      <c r="OSR63" s="4046"/>
      <c r="OSS63" s="4046"/>
      <c r="OST63" s="4047"/>
      <c r="OSU63" s="2961"/>
      <c r="OSV63" s="1615"/>
      <c r="OSW63" s="1611"/>
      <c r="OSX63" s="2139"/>
      <c r="OSY63" s="4045"/>
      <c r="OSZ63" s="4046"/>
      <c r="OTA63" s="4046"/>
      <c r="OTB63" s="4046"/>
      <c r="OTC63" s="4046"/>
      <c r="OTD63" s="4046"/>
      <c r="OTE63" s="4046"/>
      <c r="OTF63" s="4047"/>
      <c r="OTG63" s="2961"/>
      <c r="OTH63" s="1615"/>
      <c r="OTI63" s="1611"/>
      <c r="OTJ63" s="2139"/>
      <c r="OTK63" s="4045"/>
      <c r="OTL63" s="4046"/>
      <c r="OTM63" s="4046"/>
      <c r="OTN63" s="4046"/>
      <c r="OTO63" s="4046"/>
      <c r="OTP63" s="4046"/>
      <c r="OTQ63" s="4046"/>
      <c r="OTR63" s="4047"/>
      <c r="OTS63" s="2961"/>
      <c r="OTT63" s="1615"/>
      <c r="OTU63" s="1611"/>
      <c r="OTV63" s="2139"/>
      <c r="OTW63" s="4045"/>
      <c r="OTX63" s="4046"/>
      <c r="OTY63" s="4046"/>
      <c r="OTZ63" s="4046"/>
      <c r="OUA63" s="4046"/>
      <c r="OUB63" s="4046"/>
      <c r="OUC63" s="4046"/>
      <c r="OUD63" s="4047"/>
      <c r="OUE63" s="2961"/>
      <c r="OUF63" s="1615"/>
      <c r="OUG63" s="1611"/>
      <c r="OUH63" s="2139"/>
      <c r="OUI63" s="4045"/>
      <c r="OUJ63" s="4046"/>
      <c r="OUK63" s="4046"/>
      <c r="OUL63" s="4046"/>
      <c r="OUM63" s="4046"/>
      <c r="OUN63" s="4046"/>
      <c r="OUO63" s="4046"/>
      <c r="OUP63" s="4047"/>
      <c r="OUQ63" s="2961"/>
      <c r="OUR63" s="1615"/>
      <c r="OUS63" s="1611"/>
      <c r="OUT63" s="2139"/>
      <c r="OUU63" s="4045"/>
      <c r="OUV63" s="4046"/>
      <c r="OUW63" s="4046"/>
      <c r="OUX63" s="4046"/>
      <c r="OUY63" s="4046"/>
      <c r="OUZ63" s="4046"/>
      <c r="OVA63" s="4046"/>
      <c r="OVB63" s="4047"/>
      <c r="OVC63" s="2961"/>
      <c r="OVD63" s="1615"/>
      <c r="OVE63" s="1611"/>
      <c r="OVF63" s="2139"/>
      <c r="OVG63" s="4045"/>
      <c r="OVH63" s="4046"/>
      <c r="OVI63" s="4046"/>
      <c r="OVJ63" s="4046"/>
      <c r="OVK63" s="4046"/>
      <c r="OVL63" s="4046"/>
      <c r="OVM63" s="4046"/>
      <c r="OVN63" s="4047"/>
      <c r="OVO63" s="2961"/>
      <c r="OVP63" s="1615"/>
      <c r="OVQ63" s="1611"/>
      <c r="OVR63" s="2139"/>
      <c r="OVS63" s="4045"/>
      <c r="OVT63" s="4046"/>
      <c r="OVU63" s="4046"/>
      <c r="OVV63" s="4046"/>
      <c r="OVW63" s="4046"/>
      <c r="OVX63" s="4046"/>
      <c r="OVY63" s="4046"/>
      <c r="OVZ63" s="4047"/>
      <c r="OWA63" s="2961"/>
      <c r="OWB63" s="1615"/>
      <c r="OWC63" s="1611"/>
      <c r="OWD63" s="2139"/>
      <c r="OWE63" s="4045"/>
      <c r="OWF63" s="4046"/>
      <c r="OWG63" s="4046"/>
      <c r="OWH63" s="4046"/>
      <c r="OWI63" s="4046"/>
      <c r="OWJ63" s="4046"/>
      <c r="OWK63" s="4046"/>
      <c r="OWL63" s="4047"/>
      <c r="OWM63" s="2961"/>
      <c r="OWN63" s="1615"/>
      <c r="OWO63" s="1611"/>
      <c r="OWP63" s="2139"/>
      <c r="OWQ63" s="4045"/>
      <c r="OWR63" s="4046"/>
      <c r="OWS63" s="4046"/>
      <c r="OWT63" s="4046"/>
      <c r="OWU63" s="4046"/>
      <c r="OWV63" s="4046"/>
      <c r="OWW63" s="4046"/>
      <c r="OWX63" s="4047"/>
      <c r="OWY63" s="2961"/>
      <c r="OWZ63" s="1615"/>
      <c r="OXA63" s="1611"/>
      <c r="OXB63" s="2139"/>
      <c r="OXC63" s="4045"/>
      <c r="OXD63" s="4046"/>
      <c r="OXE63" s="4046"/>
      <c r="OXF63" s="4046"/>
      <c r="OXG63" s="4046"/>
      <c r="OXH63" s="4046"/>
      <c r="OXI63" s="4046"/>
      <c r="OXJ63" s="4047"/>
      <c r="OXK63" s="2961"/>
      <c r="OXL63" s="1615"/>
      <c r="OXM63" s="1611"/>
      <c r="OXN63" s="2139"/>
      <c r="OXO63" s="4045"/>
      <c r="OXP63" s="4046"/>
      <c r="OXQ63" s="4046"/>
      <c r="OXR63" s="4046"/>
      <c r="OXS63" s="4046"/>
      <c r="OXT63" s="4046"/>
      <c r="OXU63" s="4046"/>
      <c r="OXV63" s="4047"/>
      <c r="OXW63" s="2961"/>
      <c r="OXX63" s="1615"/>
      <c r="OXY63" s="1611"/>
      <c r="OXZ63" s="2139"/>
      <c r="OYA63" s="4045"/>
      <c r="OYB63" s="4046"/>
      <c r="OYC63" s="4046"/>
      <c r="OYD63" s="4046"/>
      <c r="OYE63" s="4046"/>
      <c r="OYF63" s="4046"/>
      <c r="OYG63" s="4046"/>
      <c r="OYH63" s="4047"/>
      <c r="OYI63" s="2961"/>
      <c r="OYJ63" s="1615"/>
      <c r="OYK63" s="1611"/>
      <c r="OYL63" s="2139"/>
      <c r="OYM63" s="4045"/>
      <c r="OYN63" s="4046"/>
      <c r="OYO63" s="4046"/>
      <c r="OYP63" s="4046"/>
      <c r="OYQ63" s="4046"/>
      <c r="OYR63" s="4046"/>
      <c r="OYS63" s="4046"/>
      <c r="OYT63" s="4047"/>
      <c r="OYU63" s="2961"/>
      <c r="OYV63" s="1615"/>
      <c r="OYW63" s="1611"/>
      <c r="OYX63" s="2139"/>
      <c r="OYY63" s="4045"/>
      <c r="OYZ63" s="4046"/>
      <c r="OZA63" s="4046"/>
      <c r="OZB63" s="4046"/>
      <c r="OZC63" s="4046"/>
      <c r="OZD63" s="4046"/>
      <c r="OZE63" s="4046"/>
      <c r="OZF63" s="4047"/>
      <c r="OZG63" s="2961"/>
      <c r="OZH63" s="1615"/>
      <c r="OZI63" s="1611"/>
      <c r="OZJ63" s="2139"/>
      <c r="OZK63" s="4045"/>
      <c r="OZL63" s="4046"/>
      <c r="OZM63" s="4046"/>
      <c r="OZN63" s="4046"/>
      <c r="OZO63" s="4046"/>
      <c r="OZP63" s="4046"/>
      <c r="OZQ63" s="4046"/>
      <c r="OZR63" s="4047"/>
      <c r="OZS63" s="2961"/>
      <c r="OZT63" s="1615"/>
      <c r="OZU63" s="1611"/>
      <c r="OZV63" s="2139"/>
      <c r="OZW63" s="4045"/>
      <c r="OZX63" s="4046"/>
      <c r="OZY63" s="4046"/>
      <c r="OZZ63" s="4046"/>
      <c r="PAA63" s="4046"/>
      <c r="PAB63" s="4046"/>
      <c r="PAC63" s="4046"/>
      <c r="PAD63" s="4047"/>
      <c r="PAE63" s="2961"/>
      <c r="PAF63" s="1615"/>
      <c r="PAG63" s="1611"/>
      <c r="PAH63" s="2139"/>
      <c r="PAI63" s="4045"/>
      <c r="PAJ63" s="4046"/>
      <c r="PAK63" s="4046"/>
      <c r="PAL63" s="4046"/>
      <c r="PAM63" s="4046"/>
      <c r="PAN63" s="4046"/>
      <c r="PAO63" s="4046"/>
      <c r="PAP63" s="4047"/>
      <c r="PAQ63" s="2961"/>
      <c r="PAR63" s="1615"/>
      <c r="PAS63" s="1611"/>
      <c r="PAT63" s="2139"/>
      <c r="PAU63" s="4045"/>
      <c r="PAV63" s="4046"/>
      <c r="PAW63" s="4046"/>
      <c r="PAX63" s="4046"/>
      <c r="PAY63" s="4046"/>
      <c r="PAZ63" s="4046"/>
      <c r="PBA63" s="4046"/>
      <c r="PBB63" s="4047"/>
      <c r="PBC63" s="2961"/>
      <c r="PBD63" s="1615"/>
      <c r="PBE63" s="1611"/>
      <c r="PBF63" s="2139"/>
      <c r="PBG63" s="4045"/>
      <c r="PBH63" s="4046"/>
      <c r="PBI63" s="4046"/>
      <c r="PBJ63" s="4046"/>
      <c r="PBK63" s="4046"/>
      <c r="PBL63" s="4046"/>
      <c r="PBM63" s="4046"/>
      <c r="PBN63" s="4047"/>
      <c r="PBO63" s="2961"/>
      <c r="PBP63" s="1615"/>
      <c r="PBQ63" s="1611"/>
      <c r="PBR63" s="2139"/>
      <c r="PBS63" s="4045"/>
      <c r="PBT63" s="4046"/>
      <c r="PBU63" s="4046"/>
      <c r="PBV63" s="4046"/>
      <c r="PBW63" s="4046"/>
      <c r="PBX63" s="4046"/>
      <c r="PBY63" s="4046"/>
      <c r="PBZ63" s="4047"/>
      <c r="PCA63" s="2961"/>
      <c r="PCB63" s="1615"/>
      <c r="PCC63" s="1611"/>
      <c r="PCD63" s="2139"/>
      <c r="PCE63" s="4045"/>
      <c r="PCF63" s="4046"/>
      <c r="PCG63" s="4046"/>
      <c r="PCH63" s="4046"/>
      <c r="PCI63" s="4046"/>
      <c r="PCJ63" s="4046"/>
      <c r="PCK63" s="4046"/>
      <c r="PCL63" s="4047"/>
      <c r="PCM63" s="2961"/>
      <c r="PCN63" s="1615"/>
      <c r="PCO63" s="1611"/>
      <c r="PCP63" s="2139"/>
      <c r="PCQ63" s="4045"/>
      <c r="PCR63" s="4046"/>
      <c r="PCS63" s="4046"/>
      <c r="PCT63" s="4046"/>
      <c r="PCU63" s="4046"/>
      <c r="PCV63" s="4046"/>
      <c r="PCW63" s="4046"/>
      <c r="PCX63" s="4047"/>
      <c r="PCY63" s="2961"/>
      <c r="PCZ63" s="1615"/>
      <c r="PDA63" s="1611"/>
      <c r="PDB63" s="2139"/>
      <c r="PDC63" s="4045"/>
      <c r="PDD63" s="4046"/>
      <c r="PDE63" s="4046"/>
      <c r="PDF63" s="4046"/>
      <c r="PDG63" s="4046"/>
      <c r="PDH63" s="4046"/>
      <c r="PDI63" s="4046"/>
      <c r="PDJ63" s="4047"/>
      <c r="PDK63" s="2961"/>
      <c r="PDL63" s="1615"/>
      <c r="PDM63" s="1611"/>
      <c r="PDN63" s="2139"/>
      <c r="PDO63" s="4045"/>
      <c r="PDP63" s="4046"/>
      <c r="PDQ63" s="4046"/>
      <c r="PDR63" s="4046"/>
      <c r="PDS63" s="4046"/>
      <c r="PDT63" s="4046"/>
      <c r="PDU63" s="4046"/>
      <c r="PDV63" s="4047"/>
      <c r="PDW63" s="2961"/>
      <c r="PDX63" s="1615"/>
      <c r="PDY63" s="1611"/>
      <c r="PDZ63" s="2139"/>
      <c r="PEA63" s="4045"/>
      <c r="PEB63" s="4046"/>
      <c r="PEC63" s="4046"/>
      <c r="PED63" s="4046"/>
      <c r="PEE63" s="4046"/>
      <c r="PEF63" s="4046"/>
      <c r="PEG63" s="4046"/>
      <c r="PEH63" s="4047"/>
      <c r="PEI63" s="2961"/>
      <c r="PEJ63" s="1615"/>
      <c r="PEK63" s="1611"/>
      <c r="PEL63" s="2139"/>
      <c r="PEM63" s="4045"/>
      <c r="PEN63" s="4046"/>
      <c r="PEO63" s="4046"/>
      <c r="PEP63" s="4046"/>
      <c r="PEQ63" s="4046"/>
      <c r="PER63" s="4046"/>
      <c r="PES63" s="4046"/>
      <c r="PET63" s="4047"/>
      <c r="PEU63" s="2961"/>
      <c r="PEV63" s="1615"/>
      <c r="PEW63" s="1611"/>
      <c r="PEX63" s="2139"/>
      <c r="PEY63" s="4045"/>
      <c r="PEZ63" s="4046"/>
      <c r="PFA63" s="4046"/>
      <c r="PFB63" s="4046"/>
      <c r="PFC63" s="4046"/>
      <c r="PFD63" s="4046"/>
      <c r="PFE63" s="4046"/>
      <c r="PFF63" s="4047"/>
      <c r="PFG63" s="2961"/>
      <c r="PFH63" s="1615"/>
      <c r="PFI63" s="1611"/>
      <c r="PFJ63" s="2139"/>
      <c r="PFK63" s="4045"/>
      <c r="PFL63" s="4046"/>
      <c r="PFM63" s="4046"/>
      <c r="PFN63" s="4046"/>
      <c r="PFO63" s="4046"/>
      <c r="PFP63" s="4046"/>
      <c r="PFQ63" s="4046"/>
      <c r="PFR63" s="4047"/>
      <c r="PFS63" s="2961"/>
      <c r="PFT63" s="1615"/>
      <c r="PFU63" s="1611"/>
      <c r="PFV63" s="2139"/>
      <c r="PFW63" s="4045"/>
      <c r="PFX63" s="4046"/>
      <c r="PFY63" s="4046"/>
      <c r="PFZ63" s="4046"/>
      <c r="PGA63" s="4046"/>
      <c r="PGB63" s="4046"/>
      <c r="PGC63" s="4046"/>
      <c r="PGD63" s="4047"/>
      <c r="PGE63" s="2961"/>
      <c r="PGF63" s="1615"/>
      <c r="PGG63" s="1611"/>
      <c r="PGH63" s="2139"/>
      <c r="PGI63" s="4045"/>
      <c r="PGJ63" s="4046"/>
      <c r="PGK63" s="4046"/>
      <c r="PGL63" s="4046"/>
      <c r="PGM63" s="4046"/>
      <c r="PGN63" s="4046"/>
      <c r="PGO63" s="4046"/>
      <c r="PGP63" s="4047"/>
      <c r="PGQ63" s="2961"/>
      <c r="PGR63" s="1615"/>
      <c r="PGS63" s="1611"/>
      <c r="PGT63" s="2139"/>
      <c r="PGU63" s="4045"/>
      <c r="PGV63" s="4046"/>
      <c r="PGW63" s="4046"/>
      <c r="PGX63" s="4046"/>
      <c r="PGY63" s="4046"/>
      <c r="PGZ63" s="4046"/>
      <c r="PHA63" s="4046"/>
      <c r="PHB63" s="4047"/>
      <c r="PHC63" s="2961"/>
      <c r="PHD63" s="1615"/>
      <c r="PHE63" s="1611"/>
      <c r="PHF63" s="2139"/>
      <c r="PHG63" s="4045"/>
      <c r="PHH63" s="4046"/>
      <c r="PHI63" s="4046"/>
      <c r="PHJ63" s="4046"/>
      <c r="PHK63" s="4046"/>
      <c r="PHL63" s="4046"/>
      <c r="PHM63" s="4046"/>
      <c r="PHN63" s="4047"/>
      <c r="PHO63" s="2961"/>
      <c r="PHP63" s="1615"/>
      <c r="PHQ63" s="1611"/>
      <c r="PHR63" s="2139"/>
      <c r="PHS63" s="4045"/>
      <c r="PHT63" s="4046"/>
      <c r="PHU63" s="4046"/>
      <c r="PHV63" s="4046"/>
      <c r="PHW63" s="4046"/>
      <c r="PHX63" s="4046"/>
      <c r="PHY63" s="4046"/>
      <c r="PHZ63" s="4047"/>
      <c r="PIA63" s="2961"/>
      <c r="PIB63" s="1615"/>
      <c r="PIC63" s="1611"/>
      <c r="PID63" s="2139"/>
      <c r="PIE63" s="4045"/>
      <c r="PIF63" s="4046"/>
      <c r="PIG63" s="4046"/>
      <c r="PIH63" s="4046"/>
      <c r="PII63" s="4046"/>
      <c r="PIJ63" s="4046"/>
      <c r="PIK63" s="4046"/>
      <c r="PIL63" s="4047"/>
      <c r="PIM63" s="2961"/>
      <c r="PIN63" s="1615"/>
      <c r="PIO63" s="1611"/>
      <c r="PIP63" s="2139"/>
      <c r="PIQ63" s="4045"/>
      <c r="PIR63" s="4046"/>
      <c r="PIS63" s="4046"/>
      <c r="PIT63" s="4046"/>
      <c r="PIU63" s="4046"/>
      <c r="PIV63" s="4046"/>
      <c r="PIW63" s="4046"/>
      <c r="PIX63" s="4047"/>
      <c r="PIY63" s="2961"/>
      <c r="PIZ63" s="1615"/>
      <c r="PJA63" s="1611"/>
      <c r="PJB63" s="2139"/>
      <c r="PJC63" s="4045"/>
      <c r="PJD63" s="4046"/>
      <c r="PJE63" s="4046"/>
      <c r="PJF63" s="4046"/>
      <c r="PJG63" s="4046"/>
      <c r="PJH63" s="4046"/>
      <c r="PJI63" s="4046"/>
      <c r="PJJ63" s="4047"/>
      <c r="PJK63" s="2961"/>
      <c r="PJL63" s="1615"/>
      <c r="PJM63" s="1611"/>
      <c r="PJN63" s="2139"/>
      <c r="PJO63" s="4045"/>
      <c r="PJP63" s="4046"/>
      <c r="PJQ63" s="4046"/>
      <c r="PJR63" s="4046"/>
      <c r="PJS63" s="4046"/>
      <c r="PJT63" s="4046"/>
      <c r="PJU63" s="4046"/>
      <c r="PJV63" s="4047"/>
      <c r="PJW63" s="2961"/>
      <c r="PJX63" s="1615"/>
      <c r="PJY63" s="1611"/>
      <c r="PJZ63" s="2139"/>
      <c r="PKA63" s="4045"/>
      <c r="PKB63" s="4046"/>
      <c r="PKC63" s="4046"/>
      <c r="PKD63" s="4046"/>
      <c r="PKE63" s="4046"/>
      <c r="PKF63" s="4046"/>
      <c r="PKG63" s="4046"/>
      <c r="PKH63" s="4047"/>
      <c r="PKI63" s="2961"/>
      <c r="PKJ63" s="1615"/>
      <c r="PKK63" s="1611"/>
      <c r="PKL63" s="2139"/>
      <c r="PKM63" s="4045"/>
      <c r="PKN63" s="4046"/>
      <c r="PKO63" s="4046"/>
      <c r="PKP63" s="4046"/>
      <c r="PKQ63" s="4046"/>
      <c r="PKR63" s="4046"/>
      <c r="PKS63" s="4046"/>
      <c r="PKT63" s="4047"/>
      <c r="PKU63" s="2961"/>
      <c r="PKV63" s="1615"/>
      <c r="PKW63" s="1611"/>
      <c r="PKX63" s="2139"/>
      <c r="PKY63" s="4045"/>
      <c r="PKZ63" s="4046"/>
      <c r="PLA63" s="4046"/>
      <c r="PLB63" s="4046"/>
      <c r="PLC63" s="4046"/>
      <c r="PLD63" s="4046"/>
      <c r="PLE63" s="4046"/>
      <c r="PLF63" s="4047"/>
      <c r="PLG63" s="2961"/>
      <c r="PLH63" s="1615"/>
      <c r="PLI63" s="1611"/>
      <c r="PLJ63" s="2139"/>
      <c r="PLK63" s="4045"/>
      <c r="PLL63" s="4046"/>
      <c r="PLM63" s="4046"/>
      <c r="PLN63" s="4046"/>
      <c r="PLO63" s="4046"/>
      <c r="PLP63" s="4046"/>
      <c r="PLQ63" s="4046"/>
      <c r="PLR63" s="4047"/>
      <c r="PLS63" s="2961"/>
      <c r="PLT63" s="1615"/>
      <c r="PLU63" s="1611"/>
      <c r="PLV63" s="2139"/>
      <c r="PLW63" s="4045"/>
      <c r="PLX63" s="4046"/>
      <c r="PLY63" s="4046"/>
      <c r="PLZ63" s="4046"/>
      <c r="PMA63" s="4046"/>
      <c r="PMB63" s="4046"/>
      <c r="PMC63" s="4046"/>
      <c r="PMD63" s="4047"/>
      <c r="PME63" s="2961"/>
      <c r="PMF63" s="1615"/>
      <c r="PMG63" s="1611"/>
      <c r="PMH63" s="2139"/>
      <c r="PMI63" s="4045"/>
      <c r="PMJ63" s="4046"/>
      <c r="PMK63" s="4046"/>
      <c r="PML63" s="4046"/>
      <c r="PMM63" s="4046"/>
      <c r="PMN63" s="4046"/>
      <c r="PMO63" s="4046"/>
      <c r="PMP63" s="4047"/>
      <c r="PMQ63" s="2961"/>
      <c r="PMR63" s="1615"/>
      <c r="PMS63" s="1611"/>
      <c r="PMT63" s="2139"/>
      <c r="PMU63" s="4045"/>
      <c r="PMV63" s="4046"/>
      <c r="PMW63" s="4046"/>
      <c r="PMX63" s="4046"/>
      <c r="PMY63" s="4046"/>
      <c r="PMZ63" s="4046"/>
      <c r="PNA63" s="4046"/>
      <c r="PNB63" s="4047"/>
      <c r="PNC63" s="2961"/>
      <c r="PND63" s="1615"/>
      <c r="PNE63" s="1611"/>
      <c r="PNF63" s="2139"/>
      <c r="PNG63" s="4045"/>
      <c r="PNH63" s="4046"/>
      <c r="PNI63" s="4046"/>
      <c r="PNJ63" s="4046"/>
      <c r="PNK63" s="4046"/>
      <c r="PNL63" s="4046"/>
      <c r="PNM63" s="4046"/>
      <c r="PNN63" s="4047"/>
      <c r="PNO63" s="2961"/>
      <c r="PNP63" s="1615"/>
      <c r="PNQ63" s="1611"/>
      <c r="PNR63" s="2139"/>
      <c r="PNS63" s="4045"/>
      <c r="PNT63" s="4046"/>
      <c r="PNU63" s="4046"/>
      <c r="PNV63" s="4046"/>
      <c r="PNW63" s="4046"/>
      <c r="PNX63" s="4046"/>
      <c r="PNY63" s="4046"/>
      <c r="PNZ63" s="4047"/>
      <c r="POA63" s="2961"/>
      <c r="POB63" s="1615"/>
      <c r="POC63" s="1611"/>
      <c r="POD63" s="2139"/>
      <c r="POE63" s="4045"/>
      <c r="POF63" s="4046"/>
      <c r="POG63" s="4046"/>
      <c r="POH63" s="4046"/>
      <c r="POI63" s="4046"/>
      <c r="POJ63" s="4046"/>
      <c r="POK63" s="4046"/>
      <c r="POL63" s="4047"/>
      <c r="POM63" s="2961"/>
      <c r="PON63" s="1615"/>
      <c r="POO63" s="1611"/>
      <c r="POP63" s="2139"/>
      <c r="POQ63" s="4045"/>
      <c r="POR63" s="4046"/>
      <c r="POS63" s="4046"/>
      <c r="POT63" s="4046"/>
      <c r="POU63" s="4046"/>
      <c r="POV63" s="4046"/>
      <c r="POW63" s="4046"/>
      <c r="POX63" s="4047"/>
      <c r="POY63" s="2961"/>
      <c r="POZ63" s="1615"/>
      <c r="PPA63" s="1611"/>
      <c r="PPB63" s="2139"/>
      <c r="PPC63" s="4045"/>
      <c r="PPD63" s="4046"/>
      <c r="PPE63" s="4046"/>
      <c r="PPF63" s="4046"/>
      <c r="PPG63" s="4046"/>
      <c r="PPH63" s="4046"/>
      <c r="PPI63" s="4046"/>
      <c r="PPJ63" s="4047"/>
      <c r="PPK63" s="2961"/>
      <c r="PPL63" s="1615"/>
      <c r="PPM63" s="1611"/>
      <c r="PPN63" s="2139"/>
      <c r="PPO63" s="4045"/>
      <c r="PPP63" s="4046"/>
      <c r="PPQ63" s="4046"/>
      <c r="PPR63" s="4046"/>
      <c r="PPS63" s="4046"/>
      <c r="PPT63" s="4046"/>
      <c r="PPU63" s="4046"/>
      <c r="PPV63" s="4047"/>
      <c r="PPW63" s="2961"/>
      <c r="PPX63" s="1615"/>
      <c r="PPY63" s="1611"/>
      <c r="PPZ63" s="2139"/>
      <c r="PQA63" s="4045"/>
      <c r="PQB63" s="4046"/>
      <c r="PQC63" s="4046"/>
      <c r="PQD63" s="4046"/>
      <c r="PQE63" s="4046"/>
      <c r="PQF63" s="4046"/>
      <c r="PQG63" s="4046"/>
      <c r="PQH63" s="4047"/>
      <c r="PQI63" s="2961"/>
      <c r="PQJ63" s="1615"/>
      <c r="PQK63" s="1611"/>
      <c r="PQL63" s="2139"/>
      <c r="PQM63" s="4045"/>
      <c r="PQN63" s="4046"/>
      <c r="PQO63" s="4046"/>
      <c r="PQP63" s="4046"/>
      <c r="PQQ63" s="4046"/>
      <c r="PQR63" s="4046"/>
      <c r="PQS63" s="4046"/>
      <c r="PQT63" s="4047"/>
      <c r="PQU63" s="2961"/>
      <c r="PQV63" s="1615"/>
      <c r="PQW63" s="1611"/>
      <c r="PQX63" s="2139"/>
      <c r="PQY63" s="4045"/>
      <c r="PQZ63" s="4046"/>
      <c r="PRA63" s="4046"/>
      <c r="PRB63" s="4046"/>
      <c r="PRC63" s="4046"/>
      <c r="PRD63" s="4046"/>
      <c r="PRE63" s="4046"/>
      <c r="PRF63" s="4047"/>
      <c r="PRG63" s="2961"/>
      <c r="PRH63" s="1615"/>
      <c r="PRI63" s="1611"/>
      <c r="PRJ63" s="2139"/>
      <c r="PRK63" s="4045"/>
      <c r="PRL63" s="4046"/>
      <c r="PRM63" s="4046"/>
      <c r="PRN63" s="4046"/>
      <c r="PRO63" s="4046"/>
      <c r="PRP63" s="4046"/>
      <c r="PRQ63" s="4046"/>
      <c r="PRR63" s="4047"/>
      <c r="PRS63" s="2961"/>
      <c r="PRT63" s="1615"/>
      <c r="PRU63" s="1611"/>
      <c r="PRV63" s="2139"/>
      <c r="PRW63" s="4045"/>
      <c r="PRX63" s="4046"/>
      <c r="PRY63" s="4046"/>
      <c r="PRZ63" s="4046"/>
      <c r="PSA63" s="4046"/>
      <c r="PSB63" s="4046"/>
      <c r="PSC63" s="4046"/>
      <c r="PSD63" s="4047"/>
      <c r="PSE63" s="2961"/>
      <c r="PSF63" s="1615"/>
      <c r="PSG63" s="1611"/>
      <c r="PSH63" s="2139"/>
      <c r="PSI63" s="4045"/>
      <c r="PSJ63" s="4046"/>
      <c r="PSK63" s="4046"/>
      <c r="PSL63" s="4046"/>
      <c r="PSM63" s="4046"/>
      <c r="PSN63" s="4046"/>
      <c r="PSO63" s="4046"/>
      <c r="PSP63" s="4047"/>
      <c r="PSQ63" s="2961"/>
      <c r="PSR63" s="1615"/>
      <c r="PSS63" s="1611"/>
      <c r="PST63" s="2139"/>
      <c r="PSU63" s="4045"/>
      <c r="PSV63" s="4046"/>
      <c r="PSW63" s="4046"/>
      <c r="PSX63" s="4046"/>
      <c r="PSY63" s="4046"/>
      <c r="PSZ63" s="4046"/>
      <c r="PTA63" s="4046"/>
      <c r="PTB63" s="4047"/>
      <c r="PTC63" s="2961"/>
      <c r="PTD63" s="1615"/>
      <c r="PTE63" s="1611"/>
      <c r="PTF63" s="2139"/>
      <c r="PTG63" s="4045"/>
      <c r="PTH63" s="4046"/>
      <c r="PTI63" s="4046"/>
      <c r="PTJ63" s="4046"/>
      <c r="PTK63" s="4046"/>
      <c r="PTL63" s="4046"/>
      <c r="PTM63" s="4046"/>
      <c r="PTN63" s="4047"/>
      <c r="PTO63" s="2961"/>
      <c r="PTP63" s="1615"/>
      <c r="PTQ63" s="1611"/>
      <c r="PTR63" s="2139"/>
      <c r="PTS63" s="4045"/>
      <c r="PTT63" s="4046"/>
      <c r="PTU63" s="4046"/>
      <c r="PTV63" s="4046"/>
      <c r="PTW63" s="4046"/>
      <c r="PTX63" s="4046"/>
      <c r="PTY63" s="4046"/>
      <c r="PTZ63" s="4047"/>
      <c r="PUA63" s="2961"/>
      <c r="PUB63" s="1615"/>
      <c r="PUC63" s="1611"/>
      <c r="PUD63" s="2139"/>
      <c r="PUE63" s="4045"/>
      <c r="PUF63" s="4046"/>
      <c r="PUG63" s="4046"/>
      <c r="PUH63" s="4046"/>
      <c r="PUI63" s="4046"/>
      <c r="PUJ63" s="4046"/>
      <c r="PUK63" s="4046"/>
      <c r="PUL63" s="4047"/>
      <c r="PUM63" s="2961"/>
      <c r="PUN63" s="1615"/>
      <c r="PUO63" s="1611"/>
      <c r="PUP63" s="2139"/>
      <c r="PUQ63" s="4045"/>
      <c r="PUR63" s="4046"/>
      <c r="PUS63" s="4046"/>
      <c r="PUT63" s="4046"/>
      <c r="PUU63" s="4046"/>
      <c r="PUV63" s="4046"/>
      <c r="PUW63" s="4046"/>
      <c r="PUX63" s="4047"/>
      <c r="PUY63" s="2961"/>
      <c r="PUZ63" s="1615"/>
      <c r="PVA63" s="1611"/>
      <c r="PVB63" s="2139"/>
      <c r="PVC63" s="4045"/>
      <c r="PVD63" s="4046"/>
      <c r="PVE63" s="4046"/>
      <c r="PVF63" s="4046"/>
      <c r="PVG63" s="4046"/>
      <c r="PVH63" s="4046"/>
      <c r="PVI63" s="4046"/>
      <c r="PVJ63" s="4047"/>
      <c r="PVK63" s="2961"/>
      <c r="PVL63" s="1615"/>
      <c r="PVM63" s="1611"/>
      <c r="PVN63" s="2139"/>
      <c r="PVO63" s="4045"/>
      <c r="PVP63" s="4046"/>
      <c r="PVQ63" s="4046"/>
      <c r="PVR63" s="4046"/>
      <c r="PVS63" s="4046"/>
      <c r="PVT63" s="4046"/>
      <c r="PVU63" s="4046"/>
      <c r="PVV63" s="4047"/>
      <c r="PVW63" s="2961"/>
      <c r="PVX63" s="1615"/>
      <c r="PVY63" s="1611"/>
      <c r="PVZ63" s="2139"/>
      <c r="PWA63" s="4045"/>
      <c r="PWB63" s="4046"/>
      <c r="PWC63" s="4046"/>
      <c r="PWD63" s="4046"/>
      <c r="PWE63" s="4046"/>
      <c r="PWF63" s="4046"/>
      <c r="PWG63" s="4046"/>
      <c r="PWH63" s="4047"/>
      <c r="PWI63" s="2961"/>
      <c r="PWJ63" s="1615"/>
      <c r="PWK63" s="1611"/>
      <c r="PWL63" s="2139"/>
      <c r="PWM63" s="4045"/>
      <c r="PWN63" s="4046"/>
      <c r="PWO63" s="4046"/>
      <c r="PWP63" s="4046"/>
      <c r="PWQ63" s="4046"/>
      <c r="PWR63" s="4046"/>
      <c r="PWS63" s="4046"/>
      <c r="PWT63" s="4047"/>
      <c r="PWU63" s="2961"/>
      <c r="PWV63" s="1615"/>
      <c r="PWW63" s="1611"/>
      <c r="PWX63" s="2139"/>
      <c r="PWY63" s="4045"/>
      <c r="PWZ63" s="4046"/>
      <c r="PXA63" s="4046"/>
      <c r="PXB63" s="4046"/>
      <c r="PXC63" s="4046"/>
      <c r="PXD63" s="4046"/>
      <c r="PXE63" s="4046"/>
      <c r="PXF63" s="4047"/>
      <c r="PXG63" s="2961"/>
      <c r="PXH63" s="1615"/>
      <c r="PXI63" s="1611"/>
      <c r="PXJ63" s="2139"/>
      <c r="PXK63" s="4045"/>
      <c r="PXL63" s="4046"/>
      <c r="PXM63" s="4046"/>
      <c r="PXN63" s="4046"/>
      <c r="PXO63" s="4046"/>
      <c r="PXP63" s="4046"/>
      <c r="PXQ63" s="4046"/>
      <c r="PXR63" s="4047"/>
      <c r="PXS63" s="2961"/>
      <c r="PXT63" s="1615"/>
      <c r="PXU63" s="1611"/>
      <c r="PXV63" s="2139"/>
      <c r="PXW63" s="4045"/>
      <c r="PXX63" s="4046"/>
      <c r="PXY63" s="4046"/>
      <c r="PXZ63" s="4046"/>
      <c r="PYA63" s="4046"/>
      <c r="PYB63" s="4046"/>
      <c r="PYC63" s="4046"/>
      <c r="PYD63" s="4047"/>
      <c r="PYE63" s="2961"/>
      <c r="PYF63" s="1615"/>
      <c r="PYG63" s="1611"/>
      <c r="PYH63" s="2139"/>
      <c r="PYI63" s="4045"/>
      <c r="PYJ63" s="4046"/>
      <c r="PYK63" s="4046"/>
      <c r="PYL63" s="4046"/>
      <c r="PYM63" s="4046"/>
      <c r="PYN63" s="4046"/>
      <c r="PYO63" s="4046"/>
      <c r="PYP63" s="4047"/>
      <c r="PYQ63" s="2961"/>
      <c r="PYR63" s="1615"/>
      <c r="PYS63" s="1611"/>
      <c r="PYT63" s="2139"/>
      <c r="PYU63" s="4045"/>
      <c r="PYV63" s="4046"/>
      <c r="PYW63" s="4046"/>
      <c r="PYX63" s="4046"/>
      <c r="PYY63" s="4046"/>
      <c r="PYZ63" s="4046"/>
      <c r="PZA63" s="4046"/>
      <c r="PZB63" s="4047"/>
      <c r="PZC63" s="2961"/>
      <c r="PZD63" s="1615"/>
      <c r="PZE63" s="1611"/>
      <c r="PZF63" s="2139"/>
      <c r="PZG63" s="4045"/>
      <c r="PZH63" s="4046"/>
      <c r="PZI63" s="4046"/>
      <c r="PZJ63" s="4046"/>
      <c r="PZK63" s="4046"/>
      <c r="PZL63" s="4046"/>
      <c r="PZM63" s="4046"/>
      <c r="PZN63" s="4047"/>
      <c r="PZO63" s="2961"/>
      <c r="PZP63" s="1615"/>
      <c r="PZQ63" s="1611"/>
      <c r="PZR63" s="2139"/>
      <c r="PZS63" s="4045"/>
      <c r="PZT63" s="4046"/>
      <c r="PZU63" s="4046"/>
      <c r="PZV63" s="4046"/>
      <c r="PZW63" s="4046"/>
      <c r="PZX63" s="4046"/>
      <c r="PZY63" s="4046"/>
      <c r="PZZ63" s="4047"/>
      <c r="QAA63" s="2961"/>
      <c r="QAB63" s="1615"/>
      <c r="QAC63" s="1611"/>
      <c r="QAD63" s="2139"/>
      <c r="QAE63" s="4045"/>
      <c r="QAF63" s="4046"/>
      <c r="QAG63" s="4046"/>
      <c r="QAH63" s="4046"/>
      <c r="QAI63" s="4046"/>
      <c r="QAJ63" s="4046"/>
      <c r="QAK63" s="4046"/>
      <c r="QAL63" s="4047"/>
      <c r="QAM63" s="2961"/>
      <c r="QAN63" s="1615"/>
      <c r="QAO63" s="1611"/>
      <c r="QAP63" s="2139"/>
      <c r="QAQ63" s="4045"/>
      <c r="QAR63" s="4046"/>
      <c r="QAS63" s="4046"/>
      <c r="QAT63" s="4046"/>
      <c r="QAU63" s="4046"/>
      <c r="QAV63" s="4046"/>
      <c r="QAW63" s="4046"/>
      <c r="QAX63" s="4047"/>
      <c r="QAY63" s="2961"/>
      <c r="QAZ63" s="1615"/>
      <c r="QBA63" s="1611"/>
      <c r="QBB63" s="2139"/>
      <c r="QBC63" s="4045"/>
      <c r="QBD63" s="4046"/>
      <c r="QBE63" s="4046"/>
      <c r="QBF63" s="4046"/>
      <c r="QBG63" s="4046"/>
      <c r="QBH63" s="4046"/>
      <c r="QBI63" s="4046"/>
      <c r="QBJ63" s="4047"/>
      <c r="QBK63" s="2961"/>
      <c r="QBL63" s="1615"/>
      <c r="QBM63" s="1611"/>
      <c r="QBN63" s="2139"/>
      <c r="QBO63" s="4045"/>
      <c r="QBP63" s="4046"/>
      <c r="QBQ63" s="4046"/>
      <c r="QBR63" s="4046"/>
      <c r="QBS63" s="4046"/>
      <c r="QBT63" s="4046"/>
      <c r="QBU63" s="4046"/>
      <c r="QBV63" s="4047"/>
      <c r="QBW63" s="2961"/>
      <c r="QBX63" s="1615"/>
      <c r="QBY63" s="1611"/>
      <c r="QBZ63" s="2139"/>
      <c r="QCA63" s="4045"/>
      <c r="QCB63" s="4046"/>
      <c r="QCC63" s="4046"/>
      <c r="QCD63" s="4046"/>
      <c r="QCE63" s="4046"/>
      <c r="QCF63" s="4046"/>
      <c r="QCG63" s="4046"/>
      <c r="QCH63" s="4047"/>
      <c r="QCI63" s="2961"/>
      <c r="QCJ63" s="1615"/>
      <c r="QCK63" s="1611"/>
      <c r="QCL63" s="2139"/>
      <c r="QCM63" s="4045"/>
      <c r="QCN63" s="4046"/>
      <c r="QCO63" s="4046"/>
      <c r="QCP63" s="4046"/>
      <c r="QCQ63" s="4046"/>
      <c r="QCR63" s="4046"/>
      <c r="QCS63" s="4046"/>
      <c r="QCT63" s="4047"/>
      <c r="QCU63" s="2961"/>
      <c r="QCV63" s="1615"/>
      <c r="QCW63" s="1611"/>
      <c r="QCX63" s="2139"/>
      <c r="QCY63" s="4045"/>
      <c r="QCZ63" s="4046"/>
      <c r="QDA63" s="4046"/>
      <c r="QDB63" s="4046"/>
      <c r="QDC63" s="4046"/>
      <c r="QDD63" s="4046"/>
      <c r="QDE63" s="4046"/>
      <c r="QDF63" s="4047"/>
      <c r="QDG63" s="2961"/>
      <c r="QDH63" s="1615"/>
      <c r="QDI63" s="1611"/>
      <c r="QDJ63" s="2139"/>
      <c r="QDK63" s="4045"/>
      <c r="QDL63" s="4046"/>
      <c r="QDM63" s="4046"/>
      <c r="QDN63" s="4046"/>
      <c r="QDO63" s="4046"/>
      <c r="QDP63" s="4046"/>
      <c r="QDQ63" s="4046"/>
      <c r="QDR63" s="4047"/>
      <c r="QDS63" s="2961"/>
      <c r="QDT63" s="1615"/>
      <c r="QDU63" s="1611"/>
      <c r="QDV63" s="2139"/>
      <c r="QDW63" s="4045"/>
      <c r="QDX63" s="4046"/>
      <c r="QDY63" s="4046"/>
      <c r="QDZ63" s="4046"/>
      <c r="QEA63" s="4046"/>
      <c r="QEB63" s="4046"/>
      <c r="QEC63" s="4046"/>
      <c r="QED63" s="4047"/>
      <c r="QEE63" s="2961"/>
      <c r="QEF63" s="1615"/>
      <c r="QEG63" s="1611"/>
      <c r="QEH63" s="2139"/>
      <c r="QEI63" s="4045"/>
      <c r="QEJ63" s="4046"/>
      <c r="QEK63" s="4046"/>
      <c r="QEL63" s="4046"/>
      <c r="QEM63" s="4046"/>
      <c r="QEN63" s="4046"/>
      <c r="QEO63" s="4046"/>
      <c r="QEP63" s="4047"/>
      <c r="QEQ63" s="2961"/>
      <c r="QER63" s="1615"/>
      <c r="QES63" s="1611"/>
      <c r="QET63" s="2139"/>
      <c r="QEU63" s="4045"/>
      <c r="QEV63" s="4046"/>
      <c r="QEW63" s="4046"/>
      <c r="QEX63" s="4046"/>
      <c r="QEY63" s="4046"/>
      <c r="QEZ63" s="4046"/>
      <c r="QFA63" s="4046"/>
      <c r="QFB63" s="4047"/>
      <c r="QFC63" s="2961"/>
      <c r="QFD63" s="1615"/>
      <c r="QFE63" s="1611"/>
      <c r="QFF63" s="2139"/>
      <c r="QFG63" s="4045"/>
      <c r="QFH63" s="4046"/>
      <c r="QFI63" s="4046"/>
      <c r="QFJ63" s="4046"/>
      <c r="QFK63" s="4046"/>
      <c r="QFL63" s="4046"/>
      <c r="QFM63" s="4046"/>
      <c r="QFN63" s="4047"/>
      <c r="QFO63" s="2961"/>
      <c r="QFP63" s="1615"/>
      <c r="QFQ63" s="1611"/>
      <c r="QFR63" s="2139"/>
      <c r="QFS63" s="4045"/>
      <c r="QFT63" s="4046"/>
      <c r="QFU63" s="4046"/>
      <c r="QFV63" s="4046"/>
      <c r="QFW63" s="4046"/>
      <c r="QFX63" s="4046"/>
      <c r="QFY63" s="4046"/>
      <c r="QFZ63" s="4047"/>
      <c r="QGA63" s="2961"/>
      <c r="QGB63" s="1615"/>
      <c r="QGC63" s="1611"/>
      <c r="QGD63" s="2139"/>
      <c r="QGE63" s="4045"/>
      <c r="QGF63" s="4046"/>
      <c r="QGG63" s="4046"/>
      <c r="QGH63" s="4046"/>
      <c r="QGI63" s="4046"/>
      <c r="QGJ63" s="4046"/>
      <c r="QGK63" s="4046"/>
      <c r="QGL63" s="4047"/>
      <c r="QGM63" s="2961"/>
      <c r="QGN63" s="1615"/>
      <c r="QGO63" s="1611"/>
      <c r="QGP63" s="2139"/>
      <c r="QGQ63" s="4045"/>
      <c r="QGR63" s="4046"/>
      <c r="QGS63" s="4046"/>
      <c r="QGT63" s="4046"/>
      <c r="QGU63" s="4046"/>
      <c r="QGV63" s="4046"/>
      <c r="QGW63" s="4046"/>
      <c r="QGX63" s="4047"/>
      <c r="QGY63" s="2961"/>
      <c r="QGZ63" s="1615"/>
      <c r="QHA63" s="1611"/>
      <c r="QHB63" s="2139"/>
      <c r="QHC63" s="4045"/>
      <c r="QHD63" s="4046"/>
      <c r="QHE63" s="4046"/>
      <c r="QHF63" s="4046"/>
      <c r="QHG63" s="4046"/>
      <c r="QHH63" s="4046"/>
      <c r="QHI63" s="4046"/>
      <c r="QHJ63" s="4047"/>
      <c r="QHK63" s="2961"/>
      <c r="QHL63" s="1615"/>
      <c r="QHM63" s="1611"/>
      <c r="QHN63" s="2139"/>
      <c r="QHO63" s="4045"/>
      <c r="QHP63" s="4046"/>
      <c r="QHQ63" s="4046"/>
      <c r="QHR63" s="4046"/>
      <c r="QHS63" s="4046"/>
      <c r="QHT63" s="4046"/>
      <c r="QHU63" s="4046"/>
      <c r="QHV63" s="4047"/>
      <c r="QHW63" s="2961"/>
      <c r="QHX63" s="1615"/>
      <c r="QHY63" s="1611"/>
      <c r="QHZ63" s="2139"/>
      <c r="QIA63" s="4045"/>
      <c r="QIB63" s="4046"/>
      <c r="QIC63" s="4046"/>
      <c r="QID63" s="4046"/>
      <c r="QIE63" s="4046"/>
      <c r="QIF63" s="4046"/>
      <c r="QIG63" s="4046"/>
      <c r="QIH63" s="4047"/>
      <c r="QII63" s="2961"/>
      <c r="QIJ63" s="1615"/>
      <c r="QIK63" s="1611"/>
      <c r="QIL63" s="2139"/>
      <c r="QIM63" s="4045"/>
      <c r="QIN63" s="4046"/>
      <c r="QIO63" s="4046"/>
      <c r="QIP63" s="4046"/>
      <c r="QIQ63" s="4046"/>
      <c r="QIR63" s="4046"/>
      <c r="QIS63" s="4046"/>
      <c r="QIT63" s="4047"/>
      <c r="QIU63" s="2961"/>
      <c r="QIV63" s="1615"/>
      <c r="QIW63" s="1611"/>
      <c r="QIX63" s="2139"/>
      <c r="QIY63" s="4045"/>
      <c r="QIZ63" s="4046"/>
      <c r="QJA63" s="4046"/>
      <c r="QJB63" s="4046"/>
      <c r="QJC63" s="4046"/>
      <c r="QJD63" s="4046"/>
      <c r="QJE63" s="4046"/>
      <c r="QJF63" s="4047"/>
      <c r="QJG63" s="2961"/>
      <c r="QJH63" s="1615"/>
      <c r="QJI63" s="1611"/>
      <c r="QJJ63" s="2139"/>
      <c r="QJK63" s="4045"/>
      <c r="QJL63" s="4046"/>
      <c r="QJM63" s="4046"/>
      <c r="QJN63" s="4046"/>
      <c r="QJO63" s="4046"/>
      <c r="QJP63" s="4046"/>
      <c r="QJQ63" s="4046"/>
      <c r="QJR63" s="4047"/>
      <c r="QJS63" s="2961"/>
      <c r="QJT63" s="1615"/>
      <c r="QJU63" s="1611"/>
      <c r="QJV63" s="2139"/>
      <c r="QJW63" s="4045"/>
      <c r="QJX63" s="4046"/>
      <c r="QJY63" s="4046"/>
      <c r="QJZ63" s="4046"/>
      <c r="QKA63" s="4046"/>
      <c r="QKB63" s="4046"/>
      <c r="QKC63" s="4046"/>
      <c r="QKD63" s="4047"/>
      <c r="QKE63" s="2961"/>
      <c r="QKF63" s="1615"/>
      <c r="QKG63" s="1611"/>
      <c r="QKH63" s="2139"/>
      <c r="QKI63" s="4045"/>
      <c r="QKJ63" s="4046"/>
      <c r="QKK63" s="4046"/>
      <c r="QKL63" s="4046"/>
      <c r="QKM63" s="4046"/>
      <c r="QKN63" s="4046"/>
      <c r="QKO63" s="4046"/>
      <c r="QKP63" s="4047"/>
      <c r="QKQ63" s="2961"/>
      <c r="QKR63" s="1615"/>
      <c r="QKS63" s="1611"/>
      <c r="QKT63" s="2139"/>
      <c r="QKU63" s="4045"/>
      <c r="QKV63" s="4046"/>
      <c r="QKW63" s="4046"/>
      <c r="QKX63" s="4046"/>
      <c r="QKY63" s="4046"/>
      <c r="QKZ63" s="4046"/>
      <c r="QLA63" s="4046"/>
      <c r="QLB63" s="4047"/>
      <c r="QLC63" s="2961"/>
      <c r="QLD63" s="1615"/>
      <c r="QLE63" s="1611"/>
      <c r="QLF63" s="2139"/>
      <c r="QLG63" s="4045"/>
      <c r="QLH63" s="4046"/>
      <c r="QLI63" s="4046"/>
      <c r="QLJ63" s="4046"/>
      <c r="QLK63" s="4046"/>
      <c r="QLL63" s="4046"/>
      <c r="QLM63" s="4046"/>
      <c r="QLN63" s="4047"/>
      <c r="QLO63" s="2961"/>
      <c r="QLP63" s="1615"/>
      <c r="QLQ63" s="1611"/>
      <c r="QLR63" s="2139"/>
      <c r="QLS63" s="4045"/>
      <c r="QLT63" s="4046"/>
      <c r="QLU63" s="4046"/>
      <c r="QLV63" s="4046"/>
      <c r="QLW63" s="4046"/>
      <c r="QLX63" s="4046"/>
      <c r="QLY63" s="4046"/>
      <c r="QLZ63" s="4047"/>
      <c r="QMA63" s="2961"/>
      <c r="QMB63" s="1615"/>
      <c r="QMC63" s="1611"/>
      <c r="QMD63" s="2139"/>
      <c r="QME63" s="4045"/>
      <c r="QMF63" s="4046"/>
      <c r="QMG63" s="4046"/>
      <c r="QMH63" s="4046"/>
      <c r="QMI63" s="4046"/>
      <c r="QMJ63" s="4046"/>
      <c r="QMK63" s="4046"/>
      <c r="QML63" s="4047"/>
      <c r="QMM63" s="2961"/>
      <c r="QMN63" s="1615"/>
      <c r="QMO63" s="1611"/>
      <c r="QMP63" s="2139"/>
      <c r="QMQ63" s="4045"/>
      <c r="QMR63" s="4046"/>
      <c r="QMS63" s="4046"/>
      <c r="QMT63" s="4046"/>
      <c r="QMU63" s="4046"/>
      <c r="QMV63" s="4046"/>
      <c r="QMW63" s="4046"/>
      <c r="QMX63" s="4047"/>
      <c r="QMY63" s="2961"/>
      <c r="QMZ63" s="1615"/>
      <c r="QNA63" s="1611"/>
      <c r="QNB63" s="2139"/>
      <c r="QNC63" s="4045"/>
      <c r="QND63" s="4046"/>
      <c r="QNE63" s="4046"/>
      <c r="QNF63" s="4046"/>
      <c r="QNG63" s="4046"/>
      <c r="QNH63" s="4046"/>
      <c r="QNI63" s="4046"/>
      <c r="QNJ63" s="4047"/>
      <c r="QNK63" s="2961"/>
      <c r="QNL63" s="1615"/>
      <c r="QNM63" s="1611"/>
      <c r="QNN63" s="2139"/>
      <c r="QNO63" s="4045"/>
      <c r="QNP63" s="4046"/>
      <c r="QNQ63" s="4046"/>
      <c r="QNR63" s="4046"/>
      <c r="QNS63" s="4046"/>
      <c r="QNT63" s="4046"/>
      <c r="QNU63" s="4046"/>
      <c r="QNV63" s="4047"/>
      <c r="QNW63" s="2961"/>
      <c r="QNX63" s="1615"/>
      <c r="QNY63" s="1611"/>
      <c r="QNZ63" s="2139"/>
      <c r="QOA63" s="4045"/>
      <c r="QOB63" s="4046"/>
      <c r="QOC63" s="4046"/>
      <c r="QOD63" s="4046"/>
      <c r="QOE63" s="4046"/>
      <c r="QOF63" s="4046"/>
      <c r="QOG63" s="4046"/>
      <c r="QOH63" s="4047"/>
      <c r="QOI63" s="2961"/>
      <c r="QOJ63" s="1615"/>
      <c r="QOK63" s="1611"/>
      <c r="QOL63" s="2139"/>
      <c r="QOM63" s="4045"/>
      <c r="QON63" s="4046"/>
      <c r="QOO63" s="4046"/>
      <c r="QOP63" s="4046"/>
      <c r="QOQ63" s="4046"/>
      <c r="QOR63" s="4046"/>
      <c r="QOS63" s="4046"/>
      <c r="QOT63" s="4047"/>
      <c r="QOU63" s="2961"/>
      <c r="QOV63" s="1615"/>
      <c r="QOW63" s="1611"/>
      <c r="QOX63" s="2139"/>
      <c r="QOY63" s="4045"/>
      <c r="QOZ63" s="4046"/>
      <c r="QPA63" s="4046"/>
      <c r="QPB63" s="4046"/>
      <c r="QPC63" s="4046"/>
      <c r="QPD63" s="4046"/>
      <c r="QPE63" s="4046"/>
      <c r="QPF63" s="4047"/>
      <c r="QPG63" s="2961"/>
      <c r="QPH63" s="1615"/>
      <c r="QPI63" s="1611"/>
      <c r="QPJ63" s="2139"/>
      <c r="QPK63" s="4045"/>
      <c r="QPL63" s="4046"/>
      <c r="QPM63" s="4046"/>
      <c r="QPN63" s="4046"/>
      <c r="QPO63" s="4046"/>
      <c r="QPP63" s="4046"/>
      <c r="QPQ63" s="4046"/>
      <c r="QPR63" s="4047"/>
      <c r="QPS63" s="2961"/>
      <c r="QPT63" s="1615"/>
      <c r="QPU63" s="1611"/>
      <c r="QPV63" s="2139"/>
      <c r="QPW63" s="4045"/>
      <c r="QPX63" s="4046"/>
      <c r="QPY63" s="4046"/>
      <c r="QPZ63" s="4046"/>
      <c r="QQA63" s="4046"/>
      <c r="QQB63" s="4046"/>
      <c r="QQC63" s="4046"/>
      <c r="QQD63" s="4047"/>
      <c r="QQE63" s="2961"/>
      <c r="QQF63" s="1615"/>
      <c r="QQG63" s="1611"/>
      <c r="QQH63" s="2139"/>
      <c r="QQI63" s="4045"/>
      <c r="QQJ63" s="4046"/>
      <c r="QQK63" s="4046"/>
      <c r="QQL63" s="4046"/>
      <c r="QQM63" s="4046"/>
      <c r="QQN63" s="4046"/>
      <c r="QQO63" s="4046"/>
      <c r="QQP63" s="4047"/>
      <c r="QQQ63" s="2961"/>
      <c r="QQR63" s="1615"/>
      <c r="QQS63" s="1611"/>
      <c r="QQT63" s="2139"/>
      <c r="QQU63" s="4045"/>
      <c r="QQV63" s="4046"/>
      <c r="QQW63" s="4046"/>
      <c r="QQX63" s="4046"/>
      <c r="QQY63" s="4046"/>
      <c r="QQZ63" s="4046"/>
      <c r="QRA63" s="4046"/>
      <c r="QRB63" s="4047"/>
      <c r="QRC63" s="2961"/>
      <c r="QRD63" s="1615"/>
      <c r="QRE63" s="1611"/>
      <c r="QRF63" s="2139"/>
      <c r="QRG63" s="4045"/>
      <c r="QRH63" s="4046"/>
      <c r="QRI63" s="4046"/>
      <c r="QRJ63" s="4046"/>
      <c r="QRK63" s="4046"/>
      <c r="QRL63" s="4046"/>
      <c r="QRM63" s="4046"/>
      <c r="QRN63" s="4047"/>
      <c r="QRO63" s="2961"/>
      <c r="QRP63" s="1615"/>
      <c r="QRQ63" s="1611"/>
      <c r="QRR63" s="2139"/>
      <c r="QRS63" s="4045"/>
      <c r="QRT63" s="4046"/>
      <c r="QRU63" s="4046"/>
      <c r="QRV63" s="4046"/>
      <c r="QRW63" s="4046"/>
      <c r="QRX63" s="4046"/>
      <c r="QRY63" s="4046"/>
      <c r="QRZ63" s="4047"/>
      <c r="QSA63" s="2961"/>
      <c r="QSB63" s="1615"/>
      <c r="QSC63" s="1611"/>
      <c r="QSD63" s="2139"/>
      <c r="QSE63" s="4045"/>
      <c r="QSF63" s="4046"/>
      <c r="QSG63" s="4046"/>
      <c r="QSH63" s="4046"/>
      <c r="QSI63" s="4046"/>
      <c r="QSJ63" s="4046"/>
      <c r="QSK63" s="4046"/>
      <c r="QSL63" s="4047"/>
      <c r="QSM63" s="2961"/>
      <c r="QSN63" s="1615"/>
      <c r="QSO63" s="1611"/>
      <c r="QSP63" s="2139"/>
      <c r="QSQ63" s="4045"/>
      <c r="QSR63" s="4046"/>
      <c r="QSS63" s="4046"/>
      <c r="QST63" s="4046"/>
      <c r="QSU63" s="4046"/>
      <c r="QSV63" s="4046"/>
      <c r="QSW63" s="4046"/>
      <c r="QSX63" s="4047"/>
      <c r="QSY63" s="2961"/>
      <c r="QSZ63" s="1615"/>
      <c r="QTA63" s="1611"/>
      <c r="QTB63" s="2139"/>
      <c r="QTC63" s="4045"/>
      <c r="QTD63" s="4046"/>
      <c r="QTE63" s="4046"/>
      <c r="QTF63" s="4046"/>
      <c r="QTG63" s="4046"/>
      <c r="QTH63" s="4046"/>
      <c r="QTI63" s="4046"/>
      <c r="QTJ63" s="4047"/>
      <c r="QTK63" s="2961"/>
      <c r="QTL63" s="1615"/>
      <c r="QTM63" s="1611"/>
      <c r="QTN63" s="2139"/>
      <c r="QTO63" s="4045"/>
      <c r="QTP63" s="4046"/>
      <c r="QTQ63" s="4046"/>
      <c r="QTR63" s="4046"/>
      <c r="QTS63" s="4046"/>
      <c r="QTT63" s="4046"/>
      <c r="QTU63" s="4046"/>
      <c r="QTV63" s="4047"/>
      <c r="QTW63" s="2961"/>
      <c r="QTX63" s="1615"/>
      <c r="QTY63" s="1611"/>
      <c r="QTZ63" s="2139"/>
      <c r="QUA63" s="4045"/>
      <c r="QUB63" s="4046"/>
      <c r="QUC63" s="4046"/>
      <c r="QUD63" s="4046"/>
      <c r="QUE63" s="4046"/>
      <c r="QUF63" s="4046"/>
      <c r="QUG63" s="4046"/>
      <c r="QUH63" s="4047"/>
      <c r="QUI63" s="2961"/>
      <c r="QUJ63" s="1615"/>
      <c r="QUK63" s="1611"/>
      <c r="QUL63" s="2139"/>
      <c r="QUM63" s="4045"/>
      <c r="QUN63" s="4046"/>
      <c r="QUO63" s="4046"/>
      <c r="QUP63" s="4046"/>
      <c r="QUQ63" s="4046"/>
      <c r="QUR63" s="4046"/>
      <c r="QUS63" s="4046"/>
      <c r="QUT63" s="4047"/>
      <c r="QUU63" s="2961"/>
      <c r="QUV63" s="1615"/>
      <c r="QUW63" s="1611"/>
      <c r="QUX63" s="2139"/>
      <c r="QUY63" s="4045"/>
      <c r="QUZ63" s="4046"/>
      <c r="QVA63" s="4046"/>
      <c r="QVB63" s="4046"/>
      <c r="QVC63" s="4046"/>
      <c r="QVD63" s="4046"/>
      <c r="QVE63" s="4046"/>
      <c r="QVF63" s="4047"/>
      <c r="QVG63" s="2961"/>
      <c r="QVH63" s="1615"/>
      <c r="QVI63" s="1611"/>
      <c r="QVJ63" s="2139"/>
      <c r="QVK63" s="4045"/>
      <c r="QVL63" s="4046"/>
      <c r="QVM63" s="4046"/>
      <c r="QVN63" s="4046"/>
      <c r="QVO63" s="4046"/>
      <c r="QVP63" s="4046"/>
      <c r="QVQ63" s="4046"/>
      <c r="QVR63" s="4047"/>
      <c r="QVS63" s="2961"/>
      <c r="QVT63" s="1615"/>
      <c r="QVU63" s="1611"/>
      <c r="QVV63" s="2139"/>
      <c r="QVW63" s="4045"/>
      <c r="QVX63" s="4046"/>
      <c r="QVY63" s="4046"/>
      <c r="QVZ63" s="4046"/>
      <c r="QWA63" s="4046"/>
      <c r="QWB63" s="4046"/>
      <c r="QWC63" s="4046"/>
      <c r="QWD63" s="4047"/>
      <c r="QWE63" s="2961"/>
      <c r="QWF63" s="1615"/>
      <c r="QWG63" s="1611"/>
      <c r="QWH63" s="2139"/>
      <c r="QWI63" s="4045"/>
      <c r="QWJ63" s="4046"/>
      <c r="QWK63" s="4046"/>
      <c r="QWL63" s="4046"/>
      <c r="QWM63" s="4046"/>
      <c r="QWN63" s="4046"/>
      <c r="QWO63" s="4046"/>
      <c r="QWP63" s="4047"/>
      <c r="QWQ63" s="2961"/>
      <c r="QWR63" s="1615"/>
      <c r="QWS63" s="1611"/>
      <c r="QWT63" s="2139"/>
      <c r="QWU63" s="4045"/>
      <c r="QWV63" s="4046"/>
      <c r="QWW63" s="4046"/>
      <c r="QWX63" s="4046"/>
      <c r="QWY63" s="4046"/>
      <c r="QWZ63" s="4046"/>
      <c r="QXA63" s="4046"/>
      <c r="QXB63" s="4047"/>
      <c r="QXC63" s="2961"/>
      <c r="QXD63" s="1615"/>
      <c r="QXE63" s="1611"/>
      <c r="QXF63" s="2139"/>
      <c r="QXG63" s="4045"/>
      <c r="QXH63" s="4046"/>
      <c r="QXI63" s="4046"/>
      <c r="QXJ63" s="4046"/>
      <c r="QXK63" s="4046"/>
      <c r="QXL63" s="4046"/>
      <c r="QXM63" s="4046"/>
      <c r="QXN63" s="4047"/>
      <c r="QXO63" s="2961"/>
      <c r="QXP63" s="1615"/>
      <c r="QXQ63" s="1611"/>
      <c r="QXR63" s="2139"/>
      <c r="QXS63" s="4045"/>
      <c r="QXT63" s="4046"/>
      <c r="QXU63" s="4046"/>
      <c r="QXV63" s="4046"/>
      <c r="QXW63" s="4046"/>
      <c r="QXX63" s="4046"/>
      <c r="QXY63" s="4046"/>
      <c r="QXZ63" s="4047"/>
      <c r="QYA63" s="2961"/>
      <c r="QYB63" s="1615"/>
      <c r="QYC63" s="1611"/>
      <c r="QYD63" s="2139"/>
      <c r="QYE63" s="4045"/>
      <c r="QYF63" s="4046"/>
      <c r="QYG63" s="4046"/>
      <c r="QYH63" s="4046"/>
      <c r="QYI63" s="4046"/>
      <c r="QYJ63" s="4046"/>
      <c r="QYK63" s="4046"/>
      <c r="QYL63" s="4047"/>
      <c r="QYM63" s="2961"/>
      <c r="QYN63" s="1615"/>
      <c r="QYO63" s="1611"/>
      <c r="QYP63" s="2139"/>
      <c r="QYQ63" s="4045"/>
      <c r="QYR63" s="4046"/>
      <c r="QYS63" s="4046"/>
      <c r="QYT63" s="4046"/>
      <c r="QYU63" s="4046"/>
      <c r="QYV63" s="4046"/>
      <c r="QYW63" s="4046"/>
      <c r="QYX63" s="4047"/>
      <c r="QYY63" s="2961"/>
      <c r="QYZ63" s="1615"/>
      <c r="QZA63" s="1611"/>
      <c r="QZB63" s="2139"/>
      <c r="QZC63" s="4045"/>
      <c r="QZD63" s="4046"/>
      <c r="QZE63" s="4046"/>
      <c r="QZF63" s="4046"/>
      <c r="QZG63" s="4046"/>
      <c r="QZH63" s="4046"/>
      <c r="QZI63" s="4046"/>
      <c r="QZJ63" s="4047"/>
      <c r="QZK63" s="2961"/>
      <c r="QZL63" s="1615"/>
      <c r="QZM63" s="1611"/>
      <c r="QZN63" s="2139"/>
      <c r="QZO63" s="4045"/>
      <c r="QZP63" s="4046"/>
      <c r="QZQ63" s="4046"/>
      <c r="QZR63" s="4046"/>
      <c r="QZS63" s="4046"/>
      <c r="QZT63" s="4046"/>
      <c r="QZU63" s="4046"/>
      <c r="QZV63" s="4047"/>
      <c r="QZW63" s="2961"/>
      <c r="QZX63" s="1615"/>
      <c r="QZY63" s="1611"/>
      <c r="QZZ63" s="2139"/>
      <c r="RAA63" s="4045"/>
      <c r="RAB63" s="4046"/>
      <c r="RAC63" s="4046"/>
      <c r="RAD63" s="4046"/>
      <c r="RAE63" s="4046"/>
      <c r="RAF63" s="4046"/>
      <c r="RAG63" s="4046"/>
      <c r="RAH63" s="4047"/>
      <c r="RAI63" s="2961"/>
      <c r="RAJ63" s="1615"/>
      <c r="RAK63" s="1611"/>
      <c r="RAL63" s="2139"/>
      <c r="RAM63" s="4045"/>
      <c r="RAN63" s="4046"/>
      <c r="RAO63" s="4046"/>
      <c r="RAP63" s="4046"/>
      <c r="RAQ63" s="4046"/>
      <c r="RAR63" s="4046"/>
      <c r="RAS63" s="4046"/>
      <c r="RAT63" s="4047"/>
      <c r="RAU63" s="2961"/>
      <c r="RAV63" s="1615"/>
      <c r="RAW63" s="1611"/>
      <c r="RAX63" s="2139"/>
      <c r="RAY63" s="4045"/>
      <c r="RAZ63" s="4046"/>
      <c r="RBA63" s="4046"/>
      <c r="RBB63" s="4046"/>
      <c r="RBC63" s="4046"/>
      <c r="RBD63" s="4046"/>
      <c r="RBE63" s="4046"/>
      <c r="RBF63" s="4047"/>
      <c r="RBG63" s="2961"/>
      <c r="RBH63" s="1615"/>
      <c r="RBI63" s="1611"/>
      <c r="RBJ63" s="2139"/>
      <c r="RBK63" s="4045"/>
      <c r="RBL63" s="4046"/>
      <c r="RBM63" s="4046"/>
      <c r="RBN63" s="4046"/>
      <c r="RBO63" s="4046"/>
      <c r="RBP63" s="4046"/>
      <c r="RBQ63" s="4046"/>
      <c r="RBR63" s="4047"/>
      <c r="RBS63" s="2961"/>
      <c r="RBT63" s="1615"/>
      <c r="RBU63" s="1611"/>
      <c r="RBV63" s="2139"/>
      <c r="RBW63" s="4045"/>
      <c r="RBX63" s="4046"/>
      <c r="RBY63" s="4046"/>
      <c r="RBZ63" s="4046"/>
      <c r="RCA63" s="4046"/>
      <c r="RCB63" s="4046"/>
      <c r="RCC63" s="4046"/>
      <c r="RCD63" s="4047"/>
      <c r="RCE63" s="2961"/>
      <c r="RCF63" s="1615"/>
      <c r="RCG63" s="1611"/>
      <c r="RCH63" s="2139"/>
      <c r="RCI63" s="4045"/>
      <c r="RCJ63" s="4046"/>
      <c r="RCK63" s="4046"/>
      <c r="RCL63" s="4046"/>
      <c r="RCM63" s="4046"/>
      <c r="RCN63" s="4046"/>
      <c r="RCO63" s="4046"/>
      <c r="RCP63" s="4047"/>
      <c r="RCQ63" s="2961"/>
      <c r="RCR63" s="1615"/>
      <c r="RCS63" s="1611"/>
      <c r="RCT63" s="2139"/>
      <c r="RCU63" s="4045"/>
      <c r="RCV63" s="4046"/>
      <c r="RCW63" s="4046"/>
      <c r="RCX63" s="4046"/>
      <c r="RCY63" s="4046"/>
      <c r="RCZ63" s="4046"/>
      <c r="RDA63" s="4046"/>
      <c r="RDB63" s="4047"/>
      <c r="RDC63" s="2961"/>
      <c r="RDD63" s="1615"/>
      <c r="RDE63" s="1611"/>
      <c r="RDF63" s="2139"/>
      <c r="RDG63" s="4045"/>
      <c r="RDH63" s="4046"/>
      <c r="RDI63" s="4046"/>
      <c r="RDJ63" s="4046"/>
      <c r="RDK63" s="4046"/>
      <c r="RDL63" s="4046"/>
      <c r="RDM63" s="4046"/>
      <c r="RDN63" s="4047"/>
      <c r="RDO63" s="2961"/>
      <c r="RDP63" s="1615"/>
      <c r="RDQ63" s="1611"/>
      <c r="RDR63" s="2139"/>
      <c r="RDS63" s="4045"/>
      <c r="RDT63" s="4046"/>
      <c r="RDU63" s="4046"/>
      <c r="RDV63" s="4046"/>
      <c r="RDW63" s="4046"/>
      <c r="RDX63" s="4046"/>
      <c r="RDY63" s="4046"/>
      <c r="RDZ63" s="4047"/>
      <c r="REA63" s="2961"/>
      <c r="REB63" s="1615"/>
      <c r="REC63" s="1611"/>
      <c r="RED63" s="2139"/>
      <c r="REE63" s="4045"/>
      <c r="REF63" s="4046"/>
      <c r="REG63" s="4046"/>
      <c r="REH63" s="4046"/>
      <c r="REI63" s="4046"/>
      <c r="REJ63" s="4046"/>
      <c r="REK63" s="4046"/>
      <c r="REL63" s="4047"/>
      <c r="REM63" s="2961"/>
      <c r="REN63" s="1615"/>
      <c r="REO63" s="1611"/>
      <c r="REP63" s="2139"/>
      <c r="REQ63" s="4045"/>
      <c r="RER63" s="4046"/>
      <c r="RES63" s="4046"/>
      <c r="RET63" s="4046"/>
      <c r="REU63" s="4046"/>
      <c r="REV63" s="4046"/>
      <c r="REW63" s="4046"/>
      <c r="REX63" s="4047"/>
      <c r="REY63" s="2961"/>
      <c r="REZ63" s="1615"/>
      <c r="RFA63" s="1611"/>
      <c r="RFB63" s="2139"/>
      <c r="RFC63" s="4045"/>
      <c r="RFD63" s="4046"/>
      <c r="RFE63" s="4046"/>
      <c r="RFF63" s="4046"/>
      <c r="RFG63" s="4046"/>
      <c r="RFH63" s="4046"/>
      <c r="RFI63" s="4046"/>
      <c r="RFJ63" s="4047"/>
      <c r="RFK63" s="2961"/>
      <c r="RFL63" s="1615"/>
      <c r="RFM63" s="1611"/>
      <c r="RFN63" s="2139"/>
      <c r="RFO63" s="4045"/>
      <c r="RFP63" s="4046"/>
      <c r="RFQ63" s="4046"/>
      <c r="RFR63" s="4046"/>
      <c r="RFS63" s="4046"/>
      <c r="RFT63" s="4046"/>
      <c r="RFU63" s="4046"/>
      <c r="RFV63" s="4047"/>
      <c r="RFW63" s="2961"/>
      <c r="RFX63" s="1615"/>
      <c r="RFY63" s="1611"/>
      <c r="RFZ63" s="2139"/>
      <c r="RGA63" s="4045"/>
      <c r="RGB63" s="4046"/>
      <c r="RGC63" s="4046"/>
      <c r="RGD63" s="4046"/>
      <c r="RGE63" s="4046"/>
      <c r="RGF63" s="4046"/>
      <c r="RGG63" s="4046"/>
      <c r="RGH63" s="4047"/>
      <c r="RGI63" s="2961"/>
      <c r="RGJ63" s="1615"/>
      <c r="RGK63" s="1611"/>
      <c r="RGL63" s="2139"/>
      <c r="RGM63" s="4045"/>
      <c r="RGN63" s="4046"/>
      <c r="RGO63" s="4046"/>
      <c r="RGP63" s="4046"/>
      <c r="RGQ63" s="4046"/>
      <c r="RGR63" s="4046"/>
      <c r="RGS63" s="4046"/>
      <c r="RGT63" s="4047"/>
      <c r="RGU63" s="2961"/>
      <c r="RGV63" s="1615"/>
      <c r="RGW63" s="1611"/>
      <c r="RGX63" s="2139"/>
      <c r="RGY63" s="4045"/>
      <c r="RGZ63" s="4046"/>
      <c r="RHA63" s="4046"/>
      <c r="RHB63" s="4046"/>
      <c r="RHC63" s="4046"/>
      <c r="RHD63" s="4046"/>
      <c r="RHE63" s="4046"/>
      <c r="RHF63" s="4047"/>
      <c r="RHG63" s="2961"/>
      <c r="RHH63" s="1615"/>
      <c r="RHI63" s="1611"/>
      <c r="RHJ63" s="2139"/>
      <c r="RHK63" s="4045"/>
      <c r="RHL63" s="4046"/>
      <c r="RHM63" s="4046"/>
      <c r="RHN63" s="4046"/>
      <c r="RHO63" s="4046"/>
      <c r="RHP63" s="4046"/>
      <c r="RHQ63" s="4046"/>
      <c r="RHR63" s="4047"/>
      <c r="RHS63" s="2961"/>
      <c r="RHT63" s="1615"/>
      <c r="RHU63" s="1611"/>
      <c r="RHV63" s="2139"/>
      <c r="RHW63" s="4045"/>
      <c r="RHX63" s="4046"/>
      <c r="RHY63" s="4046"/>
      <c r="RHZ63" s="4046"/>
      <c r="RIA63" s="4046"/>
      <c r="RIB63" s="4046"/>
      <c r="RIC63" s="4046"/>
      <c r="RID63" s="4047"/>
      <c r="RIE63" s="2961"/>
      <c r="RIF63" s="1615"/>
      <c r="RIG63" s="1611"/>
      <c r="RIH63" s="2139"/>
      <c r="RII63" s="4045"/>
      <c r="RIJ63" s="4046"/>
      <c r="RIK63" s="4046"/>
      <c r="RIL63" s="4046"/>
      <c r="RIM63" s="4046"/>
      <c r="RIN63" s="4046"/>
      <c r="RIO63" s="4046"/>
      <c r="RIP63" s="4047"/>
      <c r="RIQ63" s="2961"/>
      <c r="RIR63" s="1615"/>
      <c r="RIS63" s="1611"/>
      <c r="RIT63" s="2139"/>
      <c r="RIU63" s="4045"/>
      <c r="RIV63" s="4046"/>
      <c r="RIW63" s="4046"/>
      <c r="RIX63" s="4046"/>
      <c r="RIY63" s="4046"/>
      <c r="RIZ63" s="4046"/>
      <c r="RJA63" s="4046"/>
      <c r="RJB63" s="4047"/>
      <c r="RJC63" s="2961"/>
      <c r="RJD63" s="1615"/>
      <c r="RJE63" s="1611"/>
      <c r="RJF63" s="2139"/>
      <c r="RJG63" s="4045"/>
      <c r="RJH63" s="4046"/>
      <c r="RJI63" s="4046"/>
      <c r="RJJ63" s="4046"/>
      <c r="RJK63" s="4046"/>
      <c r="RJL63" s="4046"/>
      <c r="RJM63" s="4046"/>
      <c r="RJN63" s="4047"/>
      <c r="RJO63" s="2961"/>
      <c r="RJP63" s="1615"/>
      <c r="RJQ63" s="1611"/>
      <c r="RJR63" s="2139"/>
      <c r="RJS63" s="4045"/>
      <c r="RJT63" s="4046"/>
      <c r="RJU63" s="4046"/>
      <c r="RJV63" s="4046"/>
      <c r="RJW63" s="4046"/>
      <c r="RJX63" s="4046"/>
      <c r="RJY63" s="4046"/>
      <c r="RJZ63" s="4047"/>
      <c r="RKA63" s="2961"/>
      <c r="RKB63" s="1615"/>
      <c r="RKC63" s="1611"/>
      <c r="RKD63" s="2139"/>
      <c r="RKE63" s="4045"/>
      <c r="RKF63" s="4046"/>
      <c r="RKG63" s="4046"/>
      <c r="RKH63" s="4046"/>
      <c r="RKI63" s="4046"/>
      <c r="RKJ63" s="4046"/>
      <c r="RKK63" s="4046"/>
      <c r="RKL63" s="4047"/>
      <c r="RKM63" s="2961"/>
      <c r="RKN63" s="1615"/>
      <c r="RKO63" s="1611"/>
      <c r="RKP63" s="2139"/>
      <c r="RKQ63" s="4045"/>
      <c r="RKR63" s="4046"/>
      <c r="RKS63" s="4046"/>
      <c r="RKT63" s="4046"/>
      <c r="RKU63" s="4046"/>
      <c r="RKV63" s="4046"/>
      <c r="RKW63" s="4046"/>
      <c r="RKX63" s="4047"/>
      <c r="RKY63" s="2961"/>
      <c r="RKZ63" s="1615"/>
      <c r="RLA63" s="1611"/>
      <c r="RLB63" s="2139"/>
      <c r="RLC63" s="4045"/>
      <c r="RLD63" s="4046"/>
      <c r="RLE63" s="4046"/>
      <c r="RLF63" s="4046"/>
      <c r="RLG63" s="4046"/>
      <c r="RLH63" s="4046"/>
      <c r="RLI63" s="4046"/>
      <c r="RLJ63" s="4047"/>
      <c r="RLK63" s="2961"/>
      <c r="RLL63" s="1615"/>
      <c r="RLM63" s="1611"/>
      <c r="RLN63" s="2139"/>
      <c r="RLO63" s="4045"/>
      <c r="RLP63" s="4046"/>
      <c r="RLQ63" s="4046"/>
      <c r="RLR63" s="4046"/>
      <c r="RLS63" s="4046"/>
      <c r="RLT63" s="4046"/>
      <c r="RLU63" s="4046"/>
      <c r="RLV63" s="4047"/>
      <c r="RLW63" s="2961"/>
      <c r="RLX63" s="1615"/>
      <c r="RLY63" s="1611"/>
      <c r="RLZ63" s="2139"/>
      <c r="RMA63" s="4045"/>
      <c r="RMB63" s="4046"/>
      <c r="RMC63" s="4046"/>
      <c r="RMD63" s="4046"/>
      <c r="RME63" s="4046"/>
      <c r="RMF63" s="4046"/>
      <c r="RMG63" s="4046"/>
      <c r="RMH63" s="4047"/>
      <c r="RMI63" s="2961"/>
      <c r="RMJ63" s="1615"/>
      <c r="RMK63" s="1611"/>
      <c r="RML63" s="2139"/>
      <c r="RMM63" s="4045"/>
      <c r="RMN63" s="4046"/>
      <c r="RMO63" s="4046"/>
      <c r="RMP63" s="4046"/>
      <c r="RMQ63" s="4046"/>
      <c r="RMR63" s="4046"/>
      <c r="RMS63" s="4046"/>
      <c r="RMT63" s="4047"/>
      <c r="RMU63" s="2961"/>
      <c r="RMV63" s="1615"/>
      <c r="RMW63" s="1611"/>
      <c r="RMX63" s="2139"/>
      <c r="RMY63" s="4045"/>
      <c r="RMZ63" s="4046"/>
      <c r="RNA63" s="4046"/>
      <c r="RNB63" s="4046"/>
      <c r="RNC63" s="4046"/>
      <c r="RND63" s="4046"/>
      <c r="RNE63" s="4046"/>
      <c r="RNF63" s="4047"/>
      <c r="RNG63" s="2961"/>
      <c r="RNH63" s="1615"/>
      <c r="RNI63" s="1611"/>
      <c r="RNJ63" s="2139"/>
      <c r="RNK63" s="4045"/>
      <c r="RNL63" s="4046"/>
      <c r="RNM63" s="4046"/>
      <c r="RNN63" s="4046"/>
      <c r="RNO63" s="4046"/>
      <c r="RNP63" s="4046"/>
      <c r="RNQ63" s="4046"/>
      <c r="RNR63" s="4047"/>
      <c r="RNS63" s="2961"/>
      <c r="RNT63" s="1615"/>
      <c r="RNU63" s="1611"/>
      <c r="RNV63" s="2139"/>
      <c r="RNW63" s="4045"/>
      <c r="RNX63" s="4046"/>
      <c r="RNY63" s="4046"/>
      <c r="RNZ63" s="4046"/>
      <c r="ROA63" s="4046"/>
      <c r="ROB63" s="4046"/>
      <c r="ROC63" s="4046"/>
      <c r="ROD63" s="4047"/>
      <c r="ROE63" s="2961"/>
      <c r="ROF63" s="1615"/>
      <c r="ROG63" s="1611"/>
      <c r="ROH63" s="2139"/>
      <c r="ROI63" s="4045"/>
      <c r="ROJ63" s="4046"/>
      <c r="ROK63" s="4046"/>
      <c r="ROL63" s="4046"/>
      <c r="ROM63" s="4046"/>
      <c r="RON63" s="4046"/>
      <c r="ROO63" s="4046"/>
      <c r="ROP63" s="4047"/>
      <c r="ROQ63" s="2961"/>
      <c r="ROR63" s="1615"/>
      <c r="ROS63" s="1611"/>
      <c r="ROT63" s="2139"/>
      <c r="ROU63" s="4045"/>
      <c r="ROV63" s="4046"/>
      <c r="ROW63" s="4046"/>
      <c r="ROX63" s="4046"/>
      <c r="ROY63" s="4046"/>
      <c r="ROZ63" s="4046"/>
      <c r="RPA63" s="4046"/>
      <c r="RPB63" s="4047"/>
      <c r="RPC63" s="2961"/>
      <c r="RPD63" s="1615"/>
      <c r="RPE63" s="1611"/>
      <c r="RPF63" s="2139"/>
      <c r="RPG63" s="4045"/>
      <c r="RPH63" s="4046"/>
      <c r="RPI63" s="4046"/>
      <c r="RPJ63" s="4046"/>
      <c r="RPK63" s="4046"/>
      <c r="RPL63" s="4046"/>
      <c r="RPM63" s="4046"/>
      <c r="RPN63" s="4047"/>
      <c r="RPO63" s="2961"/>
      <c r="RPP63" s="1615"/>
      <c r="RPQ63" s="1611"/>
      <c r="RPR63" s="2139"/>
      <c r="RPS63" s="4045"/>
      <c r="RPT63" s="4046"/>
      <c r="RPU63" s="4046"/>
      <c r="RPV63" s="4046"/>
      <c r="RPW63" s="4046"/>
      <c r="RPX63" s="4046"/>
      <c r="RPY63" s="4046"/>
      <c r="RPZ63" s="4047"/>
      <c r="RQA63" s="2961"/>
      <c r="RQB63" s="1615"/>
      <c r="RQC63" s="1611"/>
      <c r="RQD63" s="2139"/>
      <c r="RQE63" s="4045"/>
      <c r="RQF63" s="4046"/>
      <c r="RQG63" s="4046"/>
      <c r="RQH63" s="4046"/>
      <c r="RQI63" s="4046"/>
      <c r="RQJ63" s="4046"/>
      <c r="RQK63" s="4046"/>
      <c r="RQL63" s="4047"/>
      <c r="RQM63" s="2961"/>
      <c r="RQN63" s="1615"/>
      <c r="RQO63" s="1611"/>
      <c r="RQP63" s="2139"/>
      <c r="RQQ63" s="4045"/>
      <c r="RQR63" s="4046"/>
      <c r="RQS63" s="4046"/>
      <c r="RQT63" s="4046"/>
      <c r="RQU63" s="4046"/>
      <c r="RQV63" s="4046"/>
      <c r="RQW63" s="4046"/>
      <c r="RQX63" s="4047"/>
      <c r="RQY63" s="2961"/>
      <c r="RQZ63" s="1615"/>
      <c r="RRA63" s="1611"/>
      <c r="RRB63" s="2139"/>
      <c r="RRC63" s="4045"/>
      <c r="RRD63" s="4046"/>
      <c r="RRE63" s="4046"/>
      <c r="RRF63" s="4046"/>
      <c r="RRG63" s="4046"/>
      <c r="RRH63" s="4046"/>
      <c r="RRI63" s="4046"/>
      <c r="RRJ63" s="4047"/>
      <c r="RRK63" s="2961"/>
      <c r="RRL63" s="1615"/>
      <c r="RRM63" s="1611"/>
      <c r="RRN63" s="2139"/>
      <c r="RRO63" s="4045"/>
      <c r="RRP63" s="4046"/>
      <c r="RRQ63" s="4046"/>
      <c r="RRR63" s="4046"/>
      <c r="RRS63" s="4046"/>
      <c r="RRT63" s="4046"/>
      <c r="RRU63" s="4046"/>
      <c r="RRV63" s="4047"/>
      <c r="RRW63" s="2961"/>
      <c r="RRX63" s="1615"/>
      <c r="RRY63" s="1611"/>
      <c r="RRZ63" s="2139"/>
      <c r="RSA63" s="4045"/>
      <c r="RSB63" s="4046"/>
      <c r="RSC63" s="4046"/>
      <c r="RSD63" s="4046"/>
      <c r="RSE63" s="4046"/>
      <c r="RSF63" s="4046"/>
      <c r="RSG63" s="4046"/>
      <c r="RSH63" s="4047"/>
      <c r="RSI63" s="2961"/>
      <c r="RSJ63" s="1615"/>
      <c r="RSK63" s="1611"/>
      <c r="RSL63" s="2139"/>
      <c r="RSM63" s="4045"/>
      <c r="RSN63" s="4046"/>
      <c r="RSO63" s="4046"/>
      <c r="RSP63" s="4046"/>
      <c r="RSQ63" s="4046"/>
      <c r="RSR63" s="4046"/>
      <c r="RSS63" s="4046"/>
      <c r="RST63" s="4047"/>
      <c r="RSU63" s="2961"/>
      <c r="RSV63" s="1615"/>
      <c r="RSW63" s="1611"/>
      <c r="RSX63" s="2139"/>
      <c r="RSY63" s="4045"/>
      <c r="RSZ63" s="4046"/>
      <c r="RTA63" s="4046"/>
      <c r="RTB63" s="4046"/>
      <c r="RTC63" s="4046"/>
      <c r="RTD63" s="4046"/>
      <c r="RTE63" s="4046"/>
      <c r="RTF63" s="4047"/>
      <c r="RTG63" s="2961"/>
      <c r="RTH63" s="1615"/>
      <c r="RTI63" s="1611"/>
      <c r="RTJ63" s="2139"/>
      <c r="RTK63" s="4045"/>
      <c r="RTL63" s="4046"/>
      <c r="RTM63" s="4046"/>
      <c r="RTN63" s="4046"/>
      <c r="RTO63" s="4046"/>
      <c r="RTP63" s="4046"/>
      <c r="RTQ63" s="4046"/>
      <c r="RTR63" s="4047"/>
      <c r="RTS63" s="2961"/>
      <c r="RTT63" s="1615"/>
      <c r="RTU63" s="1611"/>
      <c r="RTV63" s="2139"/>
      <c r="RTW63" s="4045"/>
      <c r="RTX63" s="4046"/>
      <c r="RTY63" s="4046"/>
      <c r="RTZ63" s="4046"/>
      <c r="RUA63" s="4046"/>
      <c r="RUB63" s="4046"/>
      <c r="RUC63" s="4046"/>
      <c r="RUD63" s="4047"/>
      <c r="RUE63" s="2961"/>
      <c r="RUF63" s="1615"/>
      <c r="RUG63" s="1611"/>
      <c r="RUH63" s="2139"/>
      <c r="RUI63" s="4045"/>
      <c r="RUJ63" s="4046"/>
      <c r="RUK63" s="4046"/>
      <c r="RUL63" s="4046"/>
      <c r="RUM63" s="4046"/>
      <c r="RUN63" s="4046"/>
      <c r="RUO63" s="4046"/>
      <c r="RUP63" s="4047"/>
      <c r="RUQ63" s="2961"/>
      <c r="RUR63" s="1615"/>
      <c r="RUS63" s="1611"/>
      <c r="RUT63" s="2139"/>
      <c r="RUU63" s="4045"/>
      <c r="RUV63" s="4046"/>
      <c r="RUW63" s="4046"/>
      <c r="RUX63" s="4046"/>
      <c r="RUY63" s="4046"/>
      <c r="RUZ63" s="4046"/>
      <c r="RVA63" s="4046"/>
      <c r="RVB63" s="4047"/>
      <c r="RVC63" s="2961"/>
      <c r="RVD63" s="1615"/>
      <c r="RVE63" s="1611"/>
      <c r="RVF63" s="2139"/>
      <c r="RVG63" s="4045"/>
      <c r="RVH63" s="4046"/>
      <c r="RVI63" s="4046"/>
      <c r="RVJ63" s="4046"/>
      <c r="RVK63" s="4046"/>
      <c r="RVL63" s="4046"/>
      <c r="RVM63" s="4046"/>
      <c r="RVN63" s="4047"/>
      <c r="RVO63" s="2961"/>
      <c r="RVP63" s="1615"/>
      <c r="RVQ63" s="1611"/>
      <c r="RVR63" s="2139"/>
      <c r="RVS63" s="4045"/>
      <c r="RVT63" s="4046"/>
      <c r="RVU63" s="4046"/>
      <c r="RVV63" s="4046"/>
      <c r="RVW63" s="4046"/>
      <c r="RVX63" s="4046"/>
      <c r="RVY63" s="4046"/>
      <c r="RVZ63" s="4047"/>
      <c r="RWA63" s="2961"/>
      <c r="RWB63" s="1615"/>
      <c r="RWC63" s="1611"/>
      <c r="RWD63" s="2139"/>
      <c r="RWE63" s="4045"/>
      <c r="RWF63" s="4046"/>
      <c r="RWG63" s="4046"/>
      <c r="RWH63" s="4046"/>
      <c r="RWI63" s="4046"/>
      <c r="RWJ63" s="4046"/>
      <c r="RWK63" s="4046"/>
      <c r="RWL63" s="4047"/>
      <c r="RWM63" s="2961"/>
      <c r="RWN63" s="1615"/>
      <c r="RWO63" s="1611"/>
      <c r="RWP63" s="2139"/>
      <c r="RWQ63" s="4045"/>
      <c r="RWR63" s="4046"/>
      <c r="RWS63" s="4046"/>
      <c r="RWT63" s="4046"/>
      <c r="RWU63" s="4046"/>
      <c r="RWV63" s="4046"/>
      <c r="RWW63" s="4046"/>
      <c r="RWX63" s="4047"/>
      <c r="RWY63" s="2961"/>
      <c r="RWZ63" s="1615"/>
      <c r="RXA63" s="1611"/>
      <c r="RXB63" s="2139"/>
      <c r="RXC63" s="4045"/>
      <c r="RXD63" s="4046"/>
      <c r="RXE63" s="4046"/>
      <c r="RXF63" s="4046"/>
      <c r="RXG63" s="4046"/>
      <c r="RXH63" s="4046"/>
      <c r="RXI63" s="4046"/>
      <c r="RXJ63" s="4047"/>
      <c r="RXK63" s="2961"/>
      <c r="RXL63" s="1615"/>
      <c r="RXM63" s="1611"/>
      <c r="RXN63" s="2139"/>
      <c r="RXO63" s="4045"/>
      <c r="RXP63" s="4046"/>
      <c r="RXQ63" s="4046"/>
      <c r="RXR63" s="4046"/>
      <c r="RXS63" s="4046"/>
      <c r="RXT63" s="4046"/>
      <c r="RXU63" s="4046"/>
      <c r="RXV63" s="4047"/>
      <c r="RXW63" s="2961"/>
      <c r="RXX63" s="1615"/>
      <c r="RXY63" s="1611"/>
      <c r="RXZ63" s="2139"/>
      <c r="RYA63" s="4045"/>
      <c r="RYB63" s="4046"/>
      <c r="RYC63" s="4046"/>
      <c r="RYD63" s="4046"/>
      <c r="RYE63" s="4046"/>
      <c r="RYF63" s="4046"/>
      <c r="RYG63" s="4046"/>
      <c r="RYH63" s="4047"/>
      <c r="RYI63" s="2961"/>
      <c r="RYJ63" s="1615"/>
      <c r="RYK63" s="1611"/>
      <c r="RYL63" s="2139"/>
      <c r="RYM63" s="4045"/>
      <c r="RYN63" s="4046"/>
      <c r="RYO63" s="4046"/>
      <c r="RYP63" s="4046"/>
      <c r="RYQ63" s="4046"/>
      <c r="RYR63" s="4046"/>
      <c r="RYS63" s="4046"/>
      <c r="RYT63" s="4047"/>
      <c r="RYU63" s="2961"/>
      <c r="RYV63" s="1615"/>
      <c r="RYW63" s="1611"/>
      <c r="RYX63" s="2139"/>
      <c r="RYY63" s="4045"/>
      <c r="RYZ63" s="4046"/>
      <c r="RZA63" s="4046"/>
      <c r="RZB63" s="4046"/>
      <c r="RZC63" s="4046"/>
      <c r="RZD63" s="4046"/>
      <c r="RZE63" s="4046"/>
      <c r="RZF63" s="4047"/>
      <c r="RZG63" s="2961"/>
      <c r="RZH63" s="1615"/>
      <c r="RZI63" s="1611"/>
      <c r="RZJ63" s="2139"/>
      <c r="RZK63" s="4045"/>
      <c r="RZL63" s="4046"/>
      <c r="RZM63" s="4046"/>
      <c r="RZN63" s="4046"/>
      <c r="RZO63" s="4046"/>
      <c r="RZP63" s="4046"/>
      <c r="RZQ63" s="4046"/>
      <c r="RZR63" s="4047"/>
      <c r="RZS63" s="2961"/>
      <c r="RZT63" s="1615"/>
      <c r="RZU63" s="1611"/>
      <c r="RZV63" s="2139"/>
      <c r="RZW63" s="4045"/>
      <c r="RZX63" s="4046"/>
      <c r="RZY63" s="4046"/>
      <c r="RZZ63" s="4046"/>
      <c r="SAA63" s="4046"/>
      <c r="SAB63" s="4046"/>
      <c r="SAC63" s="4046"/>
      <c r="SAD63" s="4047"/>
      <c r="SAE63" s="2961"/>
      <c r="SAF63" s="1615"/>
      <c r="SAG63" s="1611"/>
      <c r="SAH63" s="2139"/>
      <c r="SAI63" s="4045"/>
      <c r="SAJ63" s="4046"/>
      <c r="SAK63" s="4046"/>
      <c r="SAL63" s="4046"/>
      <c r="SAM63" s="4046"/>
      <c r="SAN63" s="4046"/>
      <c r="SAO63" s="4046"/>
      <c r="SAP63" s="4047"/>
      <c r="SAQ63" s="2961"/>
      <c r="SAR63" s="1615"/>
      <c r="SAS63" s="1611"/>
      <c r="SAT63" s="2139"/>
      <c r="SAU63" s="4045"/>
      <c r="SAV63" s="4046"/>
      <c r="SAW63" s="4046"/>
      <c r="SAX63" s="4046"/>
      <c r="SAY63" s="4046"/>
      <c r="SAZ63" s="4046"/>
      <c r="SBA63" s="4046"/>
      <c r="SBB63" s="4047"/>
      <c r="SBC63" s="2961"/>
      <c r="SBD63" s="1615"/>
      <c r="SBE63" s="1611"/>
      <c r="SBF63" s="2139"/>
      <c r="SBG63" s="4045"/>
      <c r="SBH63" s="4046"/>
      <c r="SBI63" s="4046"/>
      <c r="SBJ63" s="4046"/>
      <c r="SBK63" s="4046"/>
      <c r="SBL63" s="4046"/>
      <c r="SBM63" s="4046"/>
      <c r="SBN63" s="4047"/>
      <c r="SBO63" s="2961"/>
      <c r="SBP63" s="1615"/>
      <c r="SBQ63" s="1611"/>
      <c r="SBR63" s="2139"/>
      <c r="SBS63" s="4045"/>
      <c r="SBT63" s="4046"/>
      <c r="SBU63" s="4046"/>
      <c r="SBV63" s="4046"/>
      <c r="SBW63" s="4046"/>
      <c r="SBX63" s="4046"/>
      <c r="SBY63" s="4046"/>
      <c r="SBZ63" s="4047"/>
      <c r="SCA63" s="2961"/>
      <c r="SCB63" s="1615"/>
      <c r="SCC63" s="1611"/>
      <c r="SCD63" s="2139"/>
      <c r="SCE63" s="4045"/>
      <c r="SCF63" s="4046"/>
      <c r="SCG63" s="4046"/>
      <c r="SCH63" s="4046"/>
      <c r="SCI63" s="4046"/>
      <c r="SCJ63" s="4046"/>
      <c r="SCK63" s="4046"/>
      <c r="SCL63" s="4047"/>
      <c r="SCM63" s="2961"/>
      <c r="SCN63" s="1615"/>
      <c r="SCO63" s="1611"/>
      <c r="SCP63" s="2139"/>
      <c r="SCQ63" s="4045"/>
      <c r="SCR63" s="4046"/>
      <c r="SCS63" s="4046"/>
      <c r="SCT63" s="4046"/>
      <c r="SCU63" s="4046"/>
      <c r="SCV63" s="4046"/>
      <c r="SCW63" s="4046"/>
      <c r="SCX63" s="4047"/>
      <c r="SCY63" s="2961"/>
      <c r="SCZ63" s="1615"/>
      <c r="SDA63" s="1611"/>
      <c r="SDB63" s="2139"/>
      <c r="SDC63" s="4045"/>
      <c r="SDD63" s="4046"/>
      <c r="SDE63" s="4046"/>
      <c r="SDF63" s="4046"/>
      <c r="SDG63" s="4046"/>
      <c r="SDH63" s="4046"/>
      <c r="SDI63" s="4046"/>
      <c r="SDJ63" s="4047"/>
      <c r="SDK63" s="2961"/>
      <c r="SDL63" s="1615"/>
      <c r="SDM63" s="1611"/>
      <c r="SDN63" s="2139"/>
      <c r="SDO63" s="4045"/>
      <c r="SDP63" s="4046"/>
      <c r="SDQ63" s="4046"/>
      <c r="SDR63" s="4046"/>
      <c r="SDS63" s="4046"/>
      <c r="SDT63" s="4046"/>
      <c r="SDU63" s="4046"/>
      <c r="SDV63" s="4047"/>
      <c r="SDW63" s="2961"/>
      <c r="SDX63" s="1615"/>
      <c r="SDY63" s="1611"/>
      <c r="SDZ63" s="2139"/>
      <c r="SEA63" s="4045"/>
      <c r="SEB63" s="4046"/>
      <c r="SEC63" s="4046"/>
      <c r="SED63" s="4046"/>
      <c r="SEE63" s="4046"/>
      <c r="SEF63" s="4046"/>
      <c r="SEG63" s="4046"/>
      <c r="SEH63" s="4047"/>
      <c r="SEI63" s="2961"/>
      <c r="SEJ63" s="1615"/>
      <c r="SEK63" s="1611"/>
      <c r="SEL63" s="2139"/>
      <c r="SEM63" s="4045"/>
      <c r="SEN63" s="4046"/>
      <c r="SEO63" s="4046"/>
      <c r="SEP63" s="4046"/>
      <c r="SEQ63" s="4046"/>
      <c r="SER63" s="4046"/>
      <c r="SES63" s="4046"/>
      <c r="SET63" s="4047"/>
      <c r="SEU63" s="2961"/>
      <c r="SEV63" s="1615"/>
      <c r="SEW63" s="1611"/>
      <c r="SEX63" s="2139"/>
      <c r="SEY63" s="4045"/>
      <c r="SEZ63" s="4046"/>
      <c r="SFA63" s="4046"/>
      <c r="SFB63" s="4046"/>
      <c r="SFC63" s="4046"/>
      <c r="SFD63" s="4046"/>
      <c r="SFE63" s="4046"/>
      <c r="SFF63" s="4047"/>
      <c r="SFG63" s="2961"/>
      <c r="SFH63" s="1615"/>
      <c r="SFI63" s="1611"/>
      <c r="SFJ63" s="2139"/>
      <c r="SFK63" s="4045"/>
      <c r="SFL63" s="4046"/>
      <c r="SFM63" s="4046"/>
      <c r="SFN63" s="4046"/>
      <c r="SFO63" s="4046"/>
      <c r="SFP63" s="4046"/>
      <c r="SFQ63" s="4046"/>
      <c r="SFR63" s="4047"/>
      <c r="SFS63" s="2961"/>
      <c r="SFT63" s="1615"/>
      <c r="SFU63" s="1611"/>
      <c r="SFV63" s="2139"/>
      <c r="SFW63" s="4045"/>
      <c r="SFX63" s="4046"/>
      <c r="SFY63" s="4046"/>
      <c r="SFZ63" s="4046"/>
      <c r="SGA63" s="4046"/>
      <c r="SGB63" s="4046"/>
      <c r="SGC63" s="4046"/>
      <c r="SGD63" s="4047"/>
      <c r="SGE63" s="2961"/>
      <c r="SGF63" s="1615"/>
      <c r="SGG63" s="1611"/>
      <c r="SGH63" s="2139"/>
      <c r="SGI63" s="4045"/>
      <c r="SGJ63" s="4046"/>
      <c r="SGK63" s="4046"/>
      <c r="SGL63" s="4046"/>
      <c r="SGM63" s="4046"/>
      <c r="SGN63" s="4046"/>
      <c r="SGO63" s="4046"/>
      <c r="SGP63" s="4047"/>
      <c r="SGQ63" s="2961"/>
      <c r="SGR63" s="1615"/>
      <c r="SGS63" s="1611"/>
      <c r="SGT63" s="2139"/>
      <c r="SGU63" s="4045"/>
      <c r="SGV63" s="4046"/>
      <c r="SGW63" s="4046"/>
      <c r="SGX63" s="4046"/>
      <c r="SGY63" s="4046"/>
      <c r="SGZ63" s="4046"/>
      <c r="SHA63" s="4046"/>
      <c r="SHB63" s="4047"/>
      <c r="SHC63" s="2961"/>
      <c r="SHD63" s="1615"/>
      <c r="SHE63" s="1611"/>
      <c r="SHF63" s="2139"/>
      <c r="SHG63" s="4045"/>
      <c r="SHH63" s="4046"/>
      <c r="SHI63" s="4046"/>
      <c r="SHJ63" s="4046"/>
      <c r="SHK63" s="4046"/>
      <c r="SHL63" s="4046"/>
      <c r="SHM63" s="4046"/>
      <c r="SHN63" s="4047"/>
      <c r="SHO63" s="2961"/>
      <c r="SHP63" s="1615"/>
      <c r="SHQ63" s="1611"/>
      <c r="SHR63" s="2139"/>
      <c r="SHS63" s="4045"/>
      <c r="SHT63" s="4046"/>
      <c r="SHU63" s="4046"/>
      <c r="SHV63" s="4046"/>
      <c r="SHW63" s="4046"/>
      <c r="SHX63" s="4046"/>
      <c r="SHY63" s="4046"/>
      <c r="SHZ63" s="4047"/>
      <c r="SIA63" s="2961"/>
      <c r="SIB63" s="1615"/>
      <c r="SIC63" s="1611"/>
      <c r="SID63" s="2139"/>
      <c r="SIE63" s="4045"/>
      <c r="SIF63" s="4046"/>
      <c r="SIG63" s="4046"/>
      <c r="SIH63" s="4046"/>
      <c r="SII63" s="4046"/>
      <c r="SIJ63" s="4046"/>
      <c r="SIK63" s="4046"/>
      <c r="SIL63" s="4047"/>
      <c r="SIM63" s="2961"/>
      <c r="SIN63" s="1615"/>
      <c r="SIO63" s="1611"/>
      <c r="SIP63" s="2139"/>
      <c r="SIQ63" s="4045"/>
      <c r="SIR63" s="4046"/>
      <c r="SIS63" s="4046"/>
      <c r="SIT63" s="4046"/>
      <c r="SIU63" s="4046"/>
      <c r="SIV63" s="4046"/>
      <c r="SIW63" s="4046"/>
      <c r="SIX63" s="4047"/>
      <c r="SIY63" s="2961"/>
      <c r="SIZ63" s="1615"/>
      <c r="SJA63" s="1611"/>
      <c r="SJB63" s="2139"/>
      <c r="SJC63" s="4045"/>
      <c r="SJD63" s="4046"/>
      <c r="SJE63" s="4046"/>
      <c r="SJF63" s="4046"/>
      <c r="SJG63" s="4046"/>
      <c r="SJH63" s="4046"/>
      <c r="SJI63" s="4046"/>
      <c r="SJJ63" s="4047"/>
      <c r="SJK63" s="2961"/>
      <c r="SJL63" s="1615"/>
      <c r="SJM63" s="1611"/>
      <c r="SJN63" s="2139"/>
      <c r="SJO63" s="4045"/>
      <c r="SJP63" s="4046"/>
      <c r="SJQ63" s="4046"/>
      <c r="SJR63" s="4046"/>
      <c r="SJS63" s="4046"/>
      <c r="SJT63" s="4046"/>
      <c r="SJU63" s="4046"/>
      <c r="SJV63" s="4047"/>
      <c r="SJW63" s="2961"/>
      <c r="SJX63" s="1615"/>
      <c r="SJY63" s="1611"/>
      <c r="SJZ63" s="2139"/>
      <c r="SKA63" s="4045"/>
      <c r="SKB63" s="4046"/>
      <c r="SKC63" s="4046"/>
      <c r="SKD63" s="4046"/>
      <c r="SKE63" s="4046"/>
      <c r="SKF63" s="4046"/>
      <c r="SKG63" s="4046"/>
      <c r="SKH63" s="4047"/>
      <c r="SKI63" s="2961"/>
      <c r="SKJ63" s="1615"/>
      <c r="SKK63" s="1611"/>
      <c r="SKL63" s="2139"/>
      <c r="SKM63" s="4045"/>
      <c r="SKN63" s="4046"/>
      <c r="SKO63" s="4046"/>
      <c r="SKP63" s="4046"/>
      <c r="SKQ63" s="4046"/>
      <c r="SKR63" s="4046"/>
      <c r="SKS63" s="4046"/>
      <c r="SKT63" s="4047"/>
      <c r="SKU63" s="2961"/>
      <c r="SKV63" s="1615"/>
      <c r="SKW63" s="1611"/>
      <c r="SKX63" s="2139"/>
      <c r="SKY63" s="4045"/>
      <c r="SKZ63" s="4046"/>
      <c r="SLA63" s="4046"/>
      <c r="SLB63" s="4046"/>
      <c r="SLC63" s="4046"/>
      <c r="SLD63" s="4046"/>
      <c r="SLE63" s="4046"/>
      <c r="SLF63" s="4047"/>
      <c r="SLG63" s="2961"/>
      <c r="SLH63" s="1615"/>
      <c r="SLI63" s="1611"/>
      <c r="SLJ63" s="2139"/>
      <c r="SLK63" s="4045"/>
      <c r="SLL63" s="4046"/>
      <c r="SLM63" s="4046"/>
      <c r="SLN63" s="4046"/>
      <c r="SLO63" s="4046"/>
      <c r="SLP63" s="4046"/>
      <c r="SLQ63" s="4046"/>
      <c r="SLR63" s="4047"/>
      <c r="SLS63" s="2961"/>
      <c r="SLT63" s="1615"/>
      <c r="SLU63" s="1611"/>
      <c r="SLV63" s="2139"/>
      <c r="SLW63" s="4045"/>
      <c r="SLX63" s="4046"/>
      <c r="SLY63" s="4046"/>
      <c r="SLZ63" s="4046"/>
      <c r="SMA63" s="4046"/>
      <c r="SMB63" s="4046"/>
      <c r="SMC63" s="4046"/>
      <c r="SMD63" s="4047"/>
      <c r="SME63" s="2961"/>
      <c r="SMF63" s="1615"/>
      <c r="SMG63" s="1611"/>
      <c r="SMH63" s="2139"/>
      <c r="SMI63" s="4045"/>
      <c r="SMJ63" s="4046"/>
      <c r="SMK63" s="4046"/>
      <c r="SML63" s="4046"/>
      <c r="SMM63" s="4046"/>
      <c r="SMN63" s="4046"/>
      <c r="SMO63" s="4046"/>
      <c r="SMP63" s="4047"/>
      <c r="SMQ63" s="2961"/>
      <c r="SMR63" s="1615"/>
      <c r="SMS63" s="1611"/>
      <c r="SMT63" s="2139"/>
      <c r="SMU63" s="4045"/>
      <c r="SMV63" s="4046"/>
      <c r="SMW63" s="4046"/>
      <c r="SMX63" s="4046"/>
      <c r="SMY63" s="4046"/>
      <c r="SMZ63" s="4046"/>
      <c r="SNA63" s="4046"/>
      <c r="SNB63" s="4047"/>
      <c r="SNC63" s="2961"/>
      <c r="SND63" s="1615"/>
      <c r="SNE63" s="1611"/>
      <c r="SNF63" s="2139"/>
      <c r="SNG63" s="4045"/>
      <c r="SNH63" s="4046"/>
      <c r="SNI63" s="4046"/>
      <c r="SNJ63" s="4046"/>
      <c r="SNK63" s="4046"/>
      <c r="SNL63" s="4046"/>
      <c r="SNM63" s="4046"/>
      <c r="SNN63" s="4047"/>
      <c r="SNO63" s="2961"/>
      <c r="SNP63" s="1615"/>
      <c r="SNQ63" s="1611"/>
      <c r="SNR63" s="2139"/>
      <c r="SNS63" s="4045"/>
      <c r="SNT63" s="4046"/>
      <c r="SNU63" s="4046"/>
      <c r="SNV63" s="4046"/>
      <c r="SNW63" s="4046"/>
      <c r="SNX63" s="4046"/>
      <c r="SNY63" s="4046"/>
      <c r="SNZ63" s="4047"/>
      <c r="SOA63" s="2961"/>
      <c r="SOB63" s="1615"/>
      <c r="SOC63" s="1611"/>
      <c r="SOD63" s="2139"/>
      <c r="SOE63" s="4045"/>
      <c r="SOF63" s="4046"/>
      <c r="SOG63" s="4046"/>
      <c r="SOH63" s="4046"/>
      <c r="SOI63" s="4046"/>
      <c r="SOJ63" s="4046"/>
      <c r="SOK63" s="4046"/>
      <c r="SOL63" s="4047"/>
      <c r="SOM63" s="2961"/>
      <c r="SON63" s="1615"/>
      <c r="SOO63" s="1611"/>
      <c r="SOP63" s="2139"/>
      <c r="SOQ63" s="4045"/>
      <c r="SOR63" s="4046"/>
      <c r="SOS63" s="4046"/>
      <c r="SOT63" s="4046"/>
      <c r="SOU63" s="4046"/>
      <c r="SOV63" s="4046"/>
      <c r="SOW63" s="4046"/>
      <c r="SOX63" s="4047"/>
      <c r="SOY63" s="2961"/>
      <c r="SOZ63" s="1615"/>
      <c r="SPA63" s="1611"/>
      <c r="SPB63" s="2139"/>
      <c r="SPC63" s="4045"/>
      <c r="SPD63" s="4046"/>
      <c r="SPE63" s="4046"/>
      <c r="SPF63" s="4046"/>
      <c r="SPG63" s="4046"/>
      <c r="SPH63" s="4046"/>
      <c r="SPI63" s="4046"/>
      <c r="SPJ63" s="4047"/>
      <c r="SPK63" s="2961"/>
      <c r="SPL63" s="1615"/>
      <c r="SPM63" s="1611"/>
      <c r="SPN63" s="2139"/>
      <c r="SPO63" s="4045"/>
      <c r="SPP63" s="4046"/>
      <c r="SPQ63" s="4046"/>
      <c r="SPR63" s="4046"/>
      <c r="SPS63" s="4046"/>
      <c r="SPT63" s="4046"/>
      <c r="SPU63" s="4046"/>
      <c r="SPV63" s="4047"/>
      <c r="SPW63" s="2961"/>
      <c r="SPX63" s="1615"/>
      <c r="SPY63" s="1611"/>
      <c r="SPZ63" s="2139"/>
      <c r="SQA63" s="4045"/>
      <c r="SQB63" s="4046"/>
      <c r="SQC63" s="4046"/>
      <c r="SQD63" s="4046"/>
      <c r="SQE63" s="4046"/>
      <c r="SQF63" s="4046"/>
      <c r="SQG63" s="4046"/>
      <c r="SQH63" s="4047"/>
      <c r="SQI63" s="2961"/>
      <c r="SQJ63" s="1615"/>
      <c r="SQK63" s="1611"/>
      <c r="SQL63" s="2139"/>
      <c r="SQM63" s="4045"/>
      <c r="SQN63" s="4046"/>
      <c r="SQO63" s="4046"/>
      <c r="SQP63" s="4046"/>
      <c r="SQQ63" s="4046"/>
      <c r="SQR63" s="4046"/>
      <c r="SQS63" s="4046"/>
      <c r="SQT63" s="4047"/>
      <c r="SQU63" s="2961"/>
      <c r="SQV63" s="1615"/>
      <c r="SQW63" s="1611"/>
      <c r="SQX63" s="2139"/>
      <c r="SQY63" s="4045"/>
      <c r="SQZ63" s="4046"/>
      <c r="SRA63" s="4046"/>
      <c r="SRB63" s="4046"/>
      <c r="SRC63" s="4046"/>
      <c r="SRD63" s="4046"/>
      <c r="SRE63" s="4046"/>
      <c r="SRF63" s="4047"/>
      <c r="SRG63" s="2961"/>
      <c r="SRH63" s="1615"/>
      <c r="SRI63" s="1611"/>
      <c r="SRJ63" s="2139"/>
      <c r="SRK63" s="4045"/>
      <c r="SRL63" s="4046"/>
      <c r="SRM63" s="4046"/>
      <c r="SRN63" s="4046"/>
      <c r="SRO63" s="4046"/>
      <c r="SRP63" s="4046"/>
      <c r="SRQ63" s="4046"/>
      <c r="SRR63" s="4047"/>
      <c r="SRS63" s="2961"/>
      <c r="SRT63" s="1615"/>
      <c r="SRU63" s="1611"/>
      <c r="SRV63" s="2139"/>
      <c r="SRW63" s="4045"/>
      <c r="SRX63" s="4046"/>
      <c r="SRY63" s="4046"/>
      <c r="SRZ63" s="4046"/>
      <c r="SSA63" s="4046"/>
      <c r="SSB63" s="4046"/>
      <c r="SSC63" s="4046"/>
      <c r="SSD63" s="4047"/>
      <c r="SSE63" s="2961"/>
      <c r="SSF63" s="1615"/>
      <c r="SSG63" s="1611"/>
      <c r="SSH63" s="2139"/>
      <c r="SSI63" s="4045"/>
      <c r="SSJ63" s="4046"/>
      <c r="SSK63" s="4046"/>
      <c r="SSL63" s="4046"/>
      <c r="SSM63" s="4046"/>
      <c r="SSN63" s="4046"/>
      <c r="SSO63" s="4046"/>
      <c r="SSP63" s="4047"/>
      <c r="SSQ63" s="2961"/>
      <c r="SSR63" s="1615"/>
      <c r="SSS63" s="1611"/>
      <c r="SST63" s="2139"/>
      <c r="SSU63" s="4045"/>
      <c r="SSV63" s="4046"/>
      <c r="SSW63" s="4046"/>
      <c r="SSX63" s="4046"/>
      <c r="SSY63" s="4046"/>
      <c r="SSZ63" s="4046"/>
      <c r="STA63" s="4046"/>
      <c r="STB63" s="4047"/>
      <c r="STC63" s="2961"/>
      <c r="STD63" s="1615"/>
      <c r="STE63" s="1611"/>
      <c r="STF63" s="2139"/>
      <c r="STG63" s="4045"/>
      <c r="STH63" s="4046"/>
      <c r="STI63" s="4046"/>
      <c r="STJ63" s="4046"/>
      <c r="STK63" s="4046"/>
      <c r="STL63" s="4046"/>
      <c r="STM63" s="4046"/>
      <c r="STN63" s="4047"/>
      <c r="STO63" s="2961"/>
      <c r="STP63" s="1615"/>
      <c r="STQ63" s="1611"/>
      <c r="STR63" s="2139"/>
      <c r="STS63" s="4045"/>
      <c r="STT63" s="4046"/>
      <c r="STU63" s="4046"/>
      <c r="STV63" s="4046"/>
      <c r="STW63" s="4046"/>
      <c r="STX63" s="4046"/>
      <c r="STY63" s="4046"/>
      <c r="STZ63" s="4047"/>
      <c r="SUA63" s="2961"/>
      <c r="SUB63" s="1615"/>
      <c r="SUC63" s="1611"/>
      <c r="SUD63" s="2139"/>
      <c r="SUE63" s="4045"/>
      <c r="SUF63" s="4046"/>
      <c r="SUG63" s="4046"/>
      <c r="SUH63" s="4046"/>
      <c r="SUI63" s="4046"/>
      <c r="SUJ63" s="4046"/>
      <c r="SUK63" s="4046"/>
      <c r="SUL63" s="4047"/>
      <c r="SUM63" s="2961"/>
      <c r="SUN63" s="1615"/>
      <c r="SUO63" s="1611"/>
      <c r="SUP63" s="2139"/>
      <c r="SUQ63" s="4045"/>
      <c r="SUR63" s="4046"/>
      <c r="SUS63" s="4046"/>
      <c r="SUT63" s="4046"/>
      <c r="SUU63" s="4046"/>
      <c r="SUV63" s="4046"/>
      <c r="SUW63" s="4046"/>
      <c r="SUX63" s="4047"/>
      <c r="SUY63" s="2961"/>
      <c r="SUZ63" s="1615"/>
      <c r="SVA63" s="1611"/>
      <c r="SVB63" s="2139"/>
      <c r="SVC63" s="4045"/>
      <c r="SVD63" s="4046"/>
      <c r="SVE63" s="4046"/>
      <c r="SVF63" s="4046"/>
      <c r="SVG63" s="4046"/>
      <c r="SVH63" s="4046"/>
      <c r="SVI63" s="4046"/>
      <c r="SVJ63" s="4047"/>
      <c r="SVK63" s="2961"/>
      <c r="SVL63" s="1615"/>
      <c r="SVM63" s="1611"/>
      <c r="SVN63" s="2139"/>
      <c r="SVO63" s="4045"/>
      <c r="SVP63" s="4046"/>
      <c r="SVQ63" s="4046"/>
      <c r="SVR63" s="4046"/>
      <c r="SVS63" s="4046"/>
      <c r="SVT63" s="4046"/>
      <c r="SVU63" s="4046"/>
      <c r="SVV63" s="4047"/>
      <c r="SVW63" s="2961"/>
      <c r="SVX63" s="1615"/>
      <c r="SVY63" s="1611"/>
      <c r="SVZ63" s="2139"/>
      <c r="SWA63" s="4045"/>
      <c r="SWB63" s="4046"/>
      <c r="SWC63" s="4046"/>
      <c r="SWD63" s="4046"/>
      <c r="SWE63" s="4046"/>
      <c r="SWF63" s="4046"/>
      <c r="SWG63" s="4046"/>
      <c r="SWH63" s="4047"/>
      <c r="SWI63" s="2961"/>
      <c r="SWJ63" s="1615"/>
      <c r="SWK63" s="1611"/>
      <c r="SWL63" s="2139"/>
      <c r="SWM63" s="4045"/>
      <c r="SWN63" s="4046"/>
      <c r="SWO63" s="4046"/>
      <c r="SWP63" s="4046"/>
      <c r="SWQ63" s="4046"/>
      <c r="SWR63" s="4046"/>
      <c r="SWS63" s="4046"/>
      <c r="SWT63" s="4047"/>
      <c r="SWU63" s="2961"/>
      <c r="SWV63" s="1615"/>
      <c r="SWW63" s="1611"/>
      <c r="SWX63" s="2139"/>
      <c r="SWY63" s="4045"/>
      <c r="SWZ63" s="4046"/>
      <c r="SXA63" s="4046"/>
      <c r="SXB63" s="4046"/>
      <c r="SXC63" s="4046"/>
      <c r="SXD63" s="4046"/>
      <c r="SXE63" s="4046"/>
      <c r="SXF63" s="4047"/>
      <c r="SXG63" s="2961"/>
      <c r="SXH63" s="1615"/>
      <c r="SXI63" s="1611"/>
      <c r="SXJ63" s="2139"/>
      <c r="SXK63" s="4045"/>
      <c r="SXL63" s="4046"/>
      <c r="SXM63" s="4046"/>
      <c r="SXN63" s="4046"/>
      <c r="SXO63" s="4046"/>
      <c r="SXP63" s="4046"/>
      <c r="SXQ63" s="4046"/>
      <c r="SXR63" s="4047"/>
      <c r="SXS63" s="2961"/>
      <c r="SXT63" s="1615"/>
      <c r="SXU63" s="1611"/>
      <c r="SXV63" s="2139"/>
      <c r="SXW63" s="4045"/>
      <c r="SXX63" s="4046"/>
      <c r="SXY63" s="4046"/>
      <c r="SXZ63" s="4046"/>
      <c r="SYA63" s="4046"/>
      <c r="SYB63" s="4046"/>
      <c r="SYC63" s="4046"/>
      <c r="SYD63" s="4047"/>
      <c r="SYE63" s="2961"/>
      <c r="SYF63" s="1615"/>
      <c r="SYG63" s="1611"/>
      <c r="SYH63" s="2139"/>
      <c r="SYI63" s="4045"/>
      <c r="SYJ63" s="4046"/>
      <c r="SYK63" s="4046"/>
      <c r="SYL63" s="4046"/>
      <c r="SYM63" s="4046"/>
      <c r="SYN63" s="4046"/>
      <c r="SYO63" s="4046"/>
      <c r="SYP63" s="4047"/>
      <c r="SYQ63" s="2961"/>
      <c r="SYR63" s="1615"/>
      <c r="SYS63" s="1611"/>
      <c r="SYT63" s="2139"/>
      <c r="SYU63" s="4045"/>
      <c r="SYV63" s="4046"/>
      <c r="SYW63" s="4046"/>
      <c r="SYX63" s="4046"/>
      <c r="SYY63" s="4046"/>
      <c r="SYZ63" s="4046"/>
      <c r="SZA63" s="4046"/>
      <c r="SZB63" s="4047"/>
      <c r="SZC63" s="2961"/>
      <c r="SZD63" s="1615"/>
      <c r="SZE63" s="1611"/>
      <c r="SZF63" s="2139"/>
      <c r="SZG63" s="4045"/>
      <c r="SZH63" s="4046"/>
      <c r="SZI63" s="4046"/>
      <c r="SZJ63" s="4046"/>
      <c r="SZK63" s="4046"/>
      <c r="SZL63" s="4046"/>
      <c r="SZM63" s="4046"/>
      <c r="SZN63" s="4047"/>
      <c r="SZO63" s="2961"/>
      <c r="SZP63" s="1615"/>
      <c r="SZQ63" s="1611"/>
      <c r="SZR63" s="2139"/>
      <c r="SZS63" s="4045"/>
      <c r="SZT63" s="4046"/>
      <c r="SZU63" s="4046"/>
      <c r="SZV63" s="4046"/>
      <c r="SZW63" s="4046"/>
      <c r="SZX63" s="4046"/>
      <c r="SZY63" s="4046"/>
      <c r="SZZ63" s="4047"/>
      <c r="TAA63" s="2961"/>
      <c r="TAB63" s="1615"/>
      <c r="TAC63" s="1611"/>
      <c r="TAD63" s="2139"/>
      <c r="TAE63" s="4045"/>
      <c r="TAF63" s="4046"/>
      <c r="TAG63" s="4046"/>
      <c r="TAH63" s="4046"/>
      <c r="TAI63" s="4046"/>
      <c r="TAJ63" s="4046"/>
      <c r="TAK63" s="4046"/>
      <c r="TAL63" s="4047"/>
      <c r="TAM63" s="2961"/>
      <c r="TAN63" s="1615"/>
      <c r="TAO63" s="1611"/>
      <c r="TAP63" s="2139"/>
      <c r="TAQ63" s="4045"/>
      <c r="TAR63" s="4046"/>
      <c r="TAS63" s="4046"/>
      <c r="TAT63" s="4046"/>
      <c r="TAU63" s="4046"/>
      <c r="TAV63" s="4046"/>
      <c r="TAW63" s="4046"/>
      <c r="TAX63" s="4047"/>
      <c r="TAY63" s="2961"/>
      <c r="TAZ63" s="1615"/>
      <c r="TBA63" s="1611"/>
      <c r="TBB63" s="2139"/>
      <c r="TBC63" s="4045"/>
      <c r="TBD63" s="4046"/>
      <c r="TBE63" s="4046"/>
      <c r="TBF63" s="4046"/>
      <c r="TBG63" s="4046"/>
      <c r="TBH63" s="4046"/>
      <c r="TBI63" s="4046"/>
      <c r="TBJ63" s="4047"/>
      <c r="TBK63" s="2961"/>
      <c r="TBL63" s="1615"/>
      <c r="TBM63" s="1611"/>
      <c r="TBN63" s="2139"/>
      <c r="TBO63" s="4045"/>
      <c r="TBP63" s="4046"/>
      <c r="TBQ63" s="4046"/>
      <c r="TBR63" s="4046"/>
      <c r="TBS63" s="4046"/>
      <c r="TBT63" s="4046"/>
      <c r="TBU63" s="4046"/>
      <c r="TBV63" s="4047"/>
      <c r="TBW63" s="2961"/>
      <c r="TBX63" s="1615"/>
      <c r="TBY63" s="1611"/>
      <c r="TBZ63" s="2139"/>
      <c r="TCA63" s="4045"/>
      <c r="TCB63" s="4046"/>
      <c r="TCC63" s="4046"/>
      <c r="TCD63" s="4046"/>
      <c r="TCE63" s="4046"/>
      <c r="TCF63" s="4046"/>
      <c r="TCG63" s="4046"/>
      <c r="TCH63" s="4047"/>
      <c r="TCI63" s="2961"/>
      <c r="TCJ63" s="1615"/>
      <c r="TCK63" s="1611"/>
      <c r="TCL63" s="2139"/>
      <c r="TCM63" s="4045"/>
      <c r="TCN63" s="4046"/>
      <c r="TCO63" s="4046"/>
      <c r="TCP63" s="4046"/>
      <c r="TCQ63" s="4046"/>
      <c r="TCR63" s="4046"/>
      <c r="TCS63" s="4046"/>
      <c r="TCT63" s="4047"/>
      <c r="TCU63" s="2961"/>
      <c r="TCV63" s="1615"/>
      <c r="TCW63" s="1611"/>
      <c r="TCX63" s="2139"/>
      <c r="TCY63" s="4045"/>
      <c r="TCZ63" s="4046"/>
      <c r="TDA63" s="4046"/>
      <c r="TDB63" s="4046"/>
      <c r="TDC63" s="4046"/>
      <c r="TDD63" s="4046"/>
      <c r="TDE63" s="4046"/>
      <c r="TDF63" s="4047"/>
      <c r="TDG63" s="2961"/>
      <c r="TDH63" s="1615"/>
      <c r="TDI63" s="1611"/>
      <c r="TDJ63" s="2139"/>
      <c r="TDK63" s="4045"/>
      <c r="TDL63" s="4046"/>
      <c r="TDM63" s="4046"/>
      <c r="TDN63" s="4046"/>
      <c r="TDO63" s="4046"/>
      <c r="TDP63" s="4046"/>
      <c r="TDQ63" s="4046"/>
      <c r="TDR63" s="4047"/>
      <c r="TDS63" s="2961"/>
      <c r="TDT63" s="1615"/>
      <c r="TDU63" s="1611"/>
      <c r="TDV63" s="2139"/>
      <c r="TDW63" s="4045"/>
      <c r="TDX63" s="4046"/>
      <c r="TDY63" s="4046"/>
      <c r="TDZ63" s="4046"/>
      <c r="TEA63" s="4046"/>
      <c r="TEB63" s="4046"/>
      <c r="TEC63" s="4046"/>
      <c r="TED63" s="4047"/>
      <c r="TEE63" s="2961"/>
      <c r="TEF63" s="1615"/>
      <c r="TEG63" s="1611"/>
      <c r="TEH63" s="2139"/>
      <c r="TEI63" s="4045"/>
      <c r="TEJ63" s="4046"/>
      <c r="TEK63" s="4046"/>
      <c r="TEL63" s="4046"/>
      <c r="TEM63" s="4046"/>
      <c r="TEN63" s="4046"/>
      <c r="TEO63" s="4046"/>
      <c r="TEP63" s="4047"/>
      <c r="TEQ63" s="2961"/>
      <c r="TER63" s="1615"/>
      <c r="TES63" s="1611"/>
      <c r="TET63" s="2139"/>
      <c r="TEU63" s="4045"/>
      <c r="TEV63" s="4046"/>
      <c r="TEW63" s="4046"/>
      <c r="TEX63" s="4046"/>
      <c r="TEY63" s="4046"/>
      <c r="TEZ63" s="4046"/>
      <c r="TFA63" s="4046"/>
      <c r="TFB63" s="4047"/>
      <c r="TFC63" s="2961"/>
      <c r="TFD63" s="1615"/>
      <c r="TFE63" s="1611"/>
      <c r="TFF63" s="2139"/>
      <c r="TFG63" s="4045"/>
      <c r="TFH63" s="4046"/>
      <c r="TFI63" s="4046"/>
      <c r="TFJ63" s="4046"/>
      <c r="TFK63" s="4046"/>
      <c r="TFL63" s="4046"/>
      <c r="TFM63" s="4046"/>
      <c r="TFN63" s="4047"/>
      <c r="TFO63" s="2961"/>
      <c r="TFP63" s="1615"/>
      <c r="TFQ63" s="1611"/>
      <c r="TFR63" s="2139"/>
      <c r="TFS63" s="4045"/>
      <c r="TFT63" s="4046"/>
      <c r="TFU63" s="4046"/>
      <c r="TFV63" s="4046"/>
      <c r="TFW63" s="4046"/>
      <c r="TFX63" s="4046"/>
      <c r="TFY63" s="4046"/>
      <c r="TFZ63" s="4047"/>
      <c r="TGA63" s="2961"/>
      <c r="TGB63" s="1615"/>
      <c r="TGC63" s="1611"/>
      <c r="TGD63" s="2139"/>
      <c r="TGE63" s="4045"/>
      <c r="TGF63" s="4046"/>
      <c r="TGG63" s="4046"/>
      <c r="TGH63" s="4046"/>
      <c r="TGI63" s="4046"/>
      <c r="TGJ63" s="4046"/>
      <c r="TGK63" s="4046"/>
      <c r="TGL63" s="4047"/>
      <c r="TGM63" s="2961"/>
      <c r="TGN63" s="1615"/>
      <c r="TGO63" s="1611"/>
      <c r="TGP63" s="2139"/>
      <c r="TGQ63" s="4045"/>
      <c r="TGR63" s="4046"/>
      <c r="TGS63" s="4046"/>
      <c r="TGT63" s="4046"/>
      <c r="TGU63" s="4046"/>
      <c r="TGV63" s="4046"/>
      <c r="TGW63" s="4046"/>
      <c r="TGX63" s="4047"/>
      <c r="TGY63" s="2961"/>
      <c r="TGZ63" s="1615"/>
      <c r="THA63" s="1611"/>
      <c r="THB63" s="2139"/>
      <c r="THC63" s="4045"/>
      <c r="THD63" s="4046"/>
      <c r="THE63" s="4046"/>
      <c r="THF63" s="4046"/>
      <c r="THG63" s="4046"/>
      <c r="THH63" s="4046"/>
      <c r="THI63" s="4046"/>
      <c r="THJ63" s="4047"/>
      <c r="THK63" s="2961"/>
      <c r="THL63" s="1615"/>
      <c r="THM63" s="1611"/>
      <c r="THN63" s="2139"/>
      <c r="THO63" s="4045"/>
      <c r="THP63" s="4046"/>
      <c r="THQ63" s="4046"/>
      <c r="THR63" s="4046"/>
      <c r="THS63" s="4046"/>
      <c r="THT63" s="4046"/>
      <c r="THU63" s="4046"/>
      <c r="THV63" s="4047"/>
      <c r="THW63" s="2961"/>
      <c r="THX63" s="1615"/>
      <c r="THY63" s="1611"/>
      <c r="THZ63" s="2139"/>
      <c r="TIA63" s="4045"/>
      <c r="TIB63" s="4046"/>
      <c r="TIC63" s="4046"/>
      <c r="TID63" s="4046"/>
      <c r="TIE63" s="4046"/>
      <c r="TIF63" s="4046"/>
      <c r="TIG63" s="4046"/>
      <c r="TIH63" s="4047"/>
      <c r="TII63" s="2961"/>
      <c r="TIJ63" s="1615"/>
      <c r="TIK63" s="1611"/>
      <c r="TIL63" s="2139"/>
      <c r="TIM63" s="4045"/>
      <c r="TIN63" s="4046"/>
      <c r="TIO63" s="4046"/>
      <c r="TIP63" s="4046"/>
      <c r="TIQ63" s="4046"/>
      <c r="TIR63" s="4046"/>
      <c r="TIS63" s="4046"/>
      <c r="TIT63" s="4047"/>
      <c r="TIU63" s="2961"/>
      <c r="TIV63" s="1615"/>
      <c r="TIW63" s="1611"/>
      <c r="TIX63" s="2139"/>
      <c r="TIY63" s="4045"/>
      <c r="TIZ63" s="4046"/>
      <c r="TJA63" s="4046"/>
      <c r="TJB63" s="4046"/>
      <c r="TJC63" s="4046"/>
      <c r="TJD63" s="4046"/>
      <c r="TJE63" s="4046"/>
      <c r="TJF63" s="4047"/>
      <c r="TJG63" s="2961"/>
      <c r="TJH63" s="1615"/>
      <c r="TJI63" s="1611"/>
      <c r="TJJ63" s="2139"/>
      <c r="TJK63" s="4045"/>
      <c r="TJL63" s="4046"/>
      <c r="TJM63" s="4046"/>
      <c r="TJN63" s="4046"/>
      <c r="TJO63" s="4046"/>
      <c r="TJP63" s="4046"/>
      <c r="TJQ63" s="4046"/>
      <c r="TJR63" s="4047"/>
      <c r="TJS63" s="2961"/>
      <c r="TJT63" s="1615"/>
      <c r="TJU63" s="1611"/>
      <c r="TJV63" s="2139"/>
      <c r="TJW63" s="4045"/>
      <c r="TJX63" s="4046"/>
      <c r="TJY63" s="4046"/>
      <c r="TJZ63" s="4046"/>
      <c r="TKA63" s="4046"/>
      <c r="TKB63" s="4046"/>
      <c r="TKC63" s="4046"/>
      <c r="TKD63" s="4047"/>
      <c r="TKE63" s="2961"/>
      <c r="TKF63" s="1615"/>
      <c r="TKG63" s="1611"/>
      <c r="TKH63" s="2139"/>
      <c r="TKI63" s="4045"/>
      <c r="TKJ63" s="4046"/>
      <c r="TKK63" s="4046"/>
      <c r="TKL63" s="4046"/>
      <c r="TKM63" s="4046"/>
      <c r="TKN63" s="4046"/>
      <c r="TKO63" s="4046"/>
      <c r="TKP63" s="4047"/>
      <c r="TKQ63" s="2961"/>
      <c r="TKR63" s="1615"/>
      <c r="TKS63" s="1611"/>
      <c r="TKT63" s="2139"/>
      <c r="TKU63" s="4045"/>
      <c r="TKV63" s="4046"/>
      <c r="TKW63" s="4046"/>
      <c r="TKX63" s="4046"/>
      <c r="TKY63" s="4046"/>
      <c r="TKZ63" s="4046"/>
      <c r="TLA63" s="4046"/>
      <c r="TLB63" s="4047"/>
      <c r="TLC63" s="2961"/>
      <c r="TLD63" s="1615"/>
      <c r="TLE63" s="1611"/>
      <c r="TLF63" s="2139"/>
      <c r="TLG63" s="4045"/>
      <c r="TLH63" s="4046"/>
      <c r="TLI63" s="4046"/>
      <c r="TLJ63" s="4046"/>
      <c r="TLK63" s="4046"/>
      <c r="TLL63" s="4046"/>
      <c r="TLM63" s="4046"/>
      <c r="TLN63" s="4047"/>
      <c r="TLO63" s="2961"/>
      <c r="TLP63" s="1615"/>
      <c r="TLQ63" s="1611"/>
      <c r="TLR63" s="2139"/>
      <c r="TLS63" s="4045"/>
      <c r="TLT63" s="4046"/>
      <c r="TLU63" s="4046"/>
      <c r="TLV63" s="4046"/>
      <c r="TLW63" s="4046"/>
      <c r="TLX63" s="4046"/>
      <c r="TLY63" s="4046"/>
      <c r="TLZ63" s="4047"/>
      <c r="TMA63" s="2961"/>
      <c r="TMB63" s="1615"/>
      <c r="TMC63" s="1611"/>
      <c r="TMD63" s="2139"/>
      <c r="TME63" s="4045"/>
      <c r="TMF63" s="4046"/>
      <c r="TMG63" s="4046"/>
      <c r="TMH63" s="4046"/>
      <c r="TMI63" s="4046"/>
      <c r="TMJ63" s="4046"/>
      <c r="TMK63" s="4046"/>
      <c r="TML63" s="4047"/>
      <c r="TMM63" s="2961"/>
      <c r="TMN63" s="1615"/>
      <c r="TMO63" s="1611"/>
      <c r="TMP63" s="2139"/>
      <c r="TMQ63" s="4045"/>
      <c r="TMR63" s="4046"/>
      <c r="TMS63" s="4046"/>
      <c r="TMT63" s="4046"/>
      <c r="TMU63" s="4046"/>
      <c r="TMV63" s="4046"/>
      <c r="TMW63" s="4046"/>
      <c r="TMX63" s="4047"/>
      <c r="TMY63" s="2961"/>
      <c r="TMZ63" s="1615"/>
      <c r="TNA63" s="1611"/>
      <c r="TNB63" s="2139"/>
      <c r="TNC63" s="4045"/>
      <c r="TND63" s="4046"/>
      <c r="TNE63" s="4046"/>
      <c r="TNF63" s="4046"/>
      <c r="TNG63" s="4046"/>
      <c r="TNH63" s="4046"/>
      <c r="TNI63" s="4046"/>
      <c r="TNJ63" s="4047"/>
      <c r="TNK63" s="2961"/>
      <c r="TNL63" s="1615"/>
      <c r="TNM63" s="1611"/>
      <c r="TNN63" s="2139"/>
      <c r="TNO63" s="4045"/>
      <c r="TNP63" s="4046"/>
      <c r="TNQ63" s="4046"/>
      <c r="TNR63" s="4046"/>
      <c r="TNS63" s="4046"/>
      <c r="TNT63" s="4046"/>
      <c r="TNU63" s="4046"/>
      <c r="TNV63" s="4047"/>
      <c r="TNW63" s="2961"/>
      <c r="TNX63" s="1615"/>
      <c r="TNY63" s="1611"/>
      <c r="TNZ63" s="2139"/>
      <c r="TOA63" s="4045"/>
      <c r="TOB63" s="4046"/>
      <c r="TOC63" s="4046"/>
      <c r="TOD63" s="4046"/>
      <c r="TOE63" s="4046"/>
      <c r="TOF63" s="4046"/>
      <c r="TOG63" s="4046"/>
      <c r="TOH63" s="4047"/>
      <c r="TOI63" s="2961"/>
      <c r="TOJ63" s="1615"/>
      <c r="TOK63" s="1611"/>
      <c r="TOL63" s="2139"/>
      <c r="TOM63" s="4045"/>
      <c r="TON63" s="4046"/>
      <c r="TOO63" s="4046"/>
      <c r="TOP63" s="4046"/>
      <c r="TOQ63" s="4046"/>
      <c r="TOR63" s="4046"/>
      <c r="TOS63" s="4046"/>
      <c r="TOT63" s="4047"/>
      <c r="TOU63" s="2961"/>
      <c r="TOV63" s="1615"/>
      <c r="TOW63" s="1611"/>
      <c r="TOX63" s="2139"/>
      <c r="TOY63" s="4045"/>
      <c r="TOZ63" s="4046"/>
      <c r="TPA63" s="4046"/>
      <c r="TPB63" s="4046"/>
      <c r="TPC63" s="4046"/>
      <c r="TPD63" s="4046"/>
      <c r="TPE63" s="4046"/>
      <c r="TPF63" s="4047"/>
      <c r="TPG63" s="2961"/>
      <c r="TPH63" s="1615"/>
      <c r="TPI63" s="1611"/>
      <c r="TPJ63" s="2139"/>
      <c r="TPK63" s="4045"/>
      <c r="TPL63" s="4046"/>
      <c r="TPM63" s="4046"/>
      <c r="TPN63" s="4046"/>
      <c r="TPO63" s="4046"/>
      <c r="TPP63" s="4046"/>
      <c r="TPQ63" s="4046"/>
      <c r="TPR63" s="4047"/>
      <c r="TPS63" s="2961"/>
      <c r="TPT63" s="1615"/>
      <c r="TPU63" s="1611"/>
      <c r="TPV63" s="2139"/>
      <c r="TPW63" s="4045"/>
      <c r="TPX63" s="4046"/>
      <c r="TPY63" s="4046"/>
      <c r="TPZ63" s="4046"/>
      <c r="TQA63" s="4046"/>
      <c r="TQB63" s="4046"/>
      <c r="TQC63" s="4046"/>
      <c r="TQD63" s="4047"/>
      <c r="TQE63" s="2961"/>
      <c r="TQF63" s="1615"/>
      <c r="TQG63" s="1611"/>
      <c r="TQH63" s="2139"/>
      <c r="TQI63" s="4045"/>
      <c r="TQJ63" s="4046"/>
      <c r="TQK63" s="4046"/>
      <c r="TQL63" s="4046"/>
      <c r="TQM63" s="4046"/>
      <c r="TQN63" s="4046"/>
      <c r="TQO63" s="4046"/>
      <c r="TQP63" s="4047"/>
      <c r="TQQ63" s="2961"/>
      <c r="TQR63" s="1615"/>
      <c r="TQS63" s="1611"/>
      <c r="TQT63" s="2139"/>
      <c r="TQU63" s="4045"/>
      <c r="TQV63" s="4046"/>
      <c r="TQW63" s="4046"/>
      <c r="TQX63" s="4046"/>
      <c r="TQY63" s="4046"/>
      <c r="TQZ63" s="4046"/>
      <c r="TRA63" s="4046"/>
      <c r="TRB63" s="4047"/>
      <c r="TRC63" s="2961"/>
      <c r="TRD63" s="1615"/>
      <c r="TRE63" s="1611"/>
      <c r="TRF63" s="2139"/>
      <c r="TRG63" s="4045"/>
      <c r="TRH63" s="4046"/>
      <c r="TRI63" s="4046"/>
      <c r="TRJ63" s="4046"/>
      <c r="TRK63" s="4046"/>
      <c r="TRL63" s="4046"/>
      <c r="TRM63" s="4046"/>
      <c r="TRN63" s="4047"/>
      <c r="TRO63" s="2961"/>
      <c r="TRP63" s="1615"/>
      <c r="TRQ63" s="1611"/>
      <c r="TRR63" s="2139"/>
      <c r="TRS63" s="4045"/>
      <c r="TRT63" s="4046"/>
      <c r="TRU63" s="4046"/>
      <c r="TRV63" s="4046"/>
      <c r="TRW63" s="4046"/>
      <c r="TRX63" s="4046"/>
      <c r="TRY63" s="4046"/>
      <c r="TRZ63" s="4047"/>
      <c r="TSA63" s="2961"/>
      <c r="TSB63" s="1615"/>
      <c r="TSC63" s="1611"/>
      <c r="TSD63" s="2139"/>
      <c r="TSE63" s="4045"/>
      <c r="TSF63" s="4046"/>
      <c r="TSG63" s="4046"/>
      <c r="TSH63" s="4046"/>
      <c r="TSI63" s="4046"/>
      <c r="TSJ63" s="4046"/>
      <c r="TSK63" s="4046"/>
      <c r="TSL63" s="4047"/>
      <c r="TSM63" s="2961"/>
      <c r="TSN63" s="1615"/>
      <c r="TSO63" s="1611"/>
      <c r="TSP63" s="2139"/>
      <c r="TSQ63" s="4045"/>
      <c r="TSR63" s="4046"/>
      <c r="TSS63" s="4046"/>
      <c r="TST63" s="4046"/>
      <c r="TSU63" s="4046"/>
      <c r="TSV63" s="4046"/>
      <c r="TSW63" s="4046"/>
      <c r="TSX63" s="4047"/>
      <c r="TSY63" s="2961"/>
      <c r="TSZ63" s="1615"/>
      <c r="TTA63" s="1611"/>
      <c r="TTB63" s="2139"/>
      <c r="TTC63" s="4045"/>
      <c r="TTD63" s="4046"/>
      <c r="TTE63" s="4046"/>
      <c r="TTF63" s="4046"/>
      <c r="TTG63" s="4046"/>
      <c r="TTH63" s="4046"/>
      <c r="TTI63" s="4046"/>
      <c r="TTJ63" s="4047"/>
      <c r="TTK63" s="2961"/>
      <c r="TTL63" s="1615"/>
      <c r="TTM63" s="1611"/>
      <c r="TTN63" s="2139"/>
      <c r="TTO63" s="4045"/>
      <c r="TTP63" s="4046"/>
      <c r="TTQ63" s="4046"/>
      <c r="TTR63" s="4046"/>
      <c r="TTS63" s="4046"/>
      <c r="TTT63" s="4046"/>
      <c r="TTU63" s="4046"/>
      <c r="TTV63" s="4047"/>
      <c r="TTW63" s="2961"/>
      <c r="TTX63" s="1615"/>
      <c r="TTY63" s="1611"/>
      <c r="TTZ63" s="2139"/>
      <c r="TUA63" s="4045"/>
      <c r="TUB63" s="4046"/>
      <c r="TUC63" s="4046"/>
      <c r="TUD63" s="4046"/>
      <c r="TUE63" s="4046"/>
      <c r="TUF63" s="4046"/>
      <c r="TUG63" s="4046"/>
      <c r="TUH63" s="4047"/>
      <c r="TUI63" s="2961"/>
      <c r="TUJ63" s="1615"/>
      <c r="TUK63" s="1611"/>
      <c r="TUL63" s="2139"/>
      <c r="TUM63" s="4045"/>
      <c r="TUN63" s="4046"/>
      <c r="TUO63" s="4046"/>
      <c r="TUP63" s="4046"/>
      <c r="TUQ63" s="4046"/>
      <c r="TUR63" s="4046"/>
      <c r="TUS63" s="4046"/>
      <c r="TUT63" s="4047"/>
      <c r="TUU63" s="2961"/>
      <c r="TUV63" s="1615"/>
      <c r="TUW63" s="1611"/>
      <c r="TUX63" s="2139"/>
      <c r="TUY63" s="4045"/>
      <c r="TUZ63" s="4046"/>
      <c r="TVA63" s="4046"/>
      <c r="TVB63" s="4046"/>
      <c r="TVC63" s="4046"/>
      <c r="TVD63" s="4046"/>
      <c r="TVE63" s="4046"/>
      <c r="TVF63" s="4047"/>
      <c r="TVG63" s="2961"/>
      <c r="TVH63" s="1615"/>
      <c r="TVI63" s="1611"/>
      <c r="TVJ63" s="2139"/>
      <c r="TVK63" s="4045"/>
      <c r="TVL63" s="4046"/>
      <c r="TVM63" s="4046"/>
      <c r="TVN63" s="4046"/>
      <c r="TVO63" s="4046"/>
      <c r="TVP63" s="4046"/>
      <c r="TVQ63" s="4046"/>
      <c r="TVR63" s="4047"/>
      <c r="TVS63" s="2961"/>
      <c r="TVT63" s="1615"/>
      <c r="TVU63" s="1611"/>
      <c r="TVV63" s="2139"/>
      <c r="TVW63" s="4045"/>
      <c r="TVX63" s="4046"/>
      <c r="TVY63" s="4046"/>
      <c r="TVZ63" s="4046"/>
      <c r="TWA63" s="4046"/>
      <c r="TWB63" s="4046"/>
      <c r="TWC63" s="4046"/>
      <c r="TWD63" s="4047"/>
      <c r="TWE63" s="2961"/>
      <c r="TWF63" s="1615"/>
      <c r="TWG63" s="1611"/>
      <c r="TWH63" s="2139"/>
      <c r="TWI63" s="4045"/>
      <c r="TWJ63" s="4046"/>
      <c r="TWK63" s="4046"/>
      <c r="TWL63" s="4046"/>
      <c r="TWM63" s="4046"/>
      <c r="TWN63" s="4046"/>
      <c r="TWO63" s="4046"/>
      <c r="TWP63" s="4047"/>
      <c r="TWQ63" s="2961"/>
      <c r="TWR63" s="1615"/>
      <c r="TWS63" s="1611"/>
      <c r="TWT63" s="2139"/>
      <c r="TWU63" s="4045"/>
      <c r="TWV63" s="4046"/>
      <c r="TWW63" s="4046"/>
      <c r="TWX63" s="4046"/>
      <c r="TWY63" s="4046"/>
      <c r="TWZ63" s="4046"/>
      <c r="TXA63" s="4046"/>
      <c r="TXB63" s="4047"/>
      <c r="TXC63" s="2961"/>
      <c r="TXD63" s="1615"/>
      <c r="TXE63" s="1611"/>
      <c r="TXF63" s="2139"/>
      <c r="TXG63" s="4045"/>
      <c r="TXH63" s="4046"/>
      <c r="TXI63" s="4046"/>
      <c r="TXJ63" s="4046"/>
      <c r="TXK63" s="4046"/>
      <c r="TXL63" s="4046"/>
      <c r="TXM63" s="4046"/>
      <c r="TXN63" s="4047"/>
      <c r="TXO63" s="2961"/>
      <c r="TXP63" s="1615"/>
      <c r="TXQ63" s="1611"/>
      <c r="TXR63" s="2139"/>
      <c r="TXS63" s="4045"/>
      <c r="TXT63" s="4046"/>
      <c r="TXU63" s="4046"/>
      <c r="TXV63" s="4046"/>
      <c r="TXW63" s="4046"/>
      <c r="TXX63" s="4046"/>
      <c r="TXY63" s="4046"/>
      <c r="TXZ63" s="4047"/>
      <c r="TYA63" s="2961"/>
      <c r="TYB63" s="1615"/>
      <c r="TYC63" s="1611"/>
      <c r="TYD63" s="2139"/>
      <c r="TYE63" s="4045"/>
      <c r="TYF63" s="4046"/>
      <c r="TYG63" s="4046"/>
      <c r="TYH63" s="4046"/>
      <c r="TYI63" s="4046"/>
      <c r="TYJ63" s="4046"/>
      <c r="TYK63" s="4046"/>
      <c r="TYL63" s="4047"/>
      <c r="TYM63" s="2961"/>
      <c r="TYN63" s="1615"/>
      <c r="TYO63" s="1611"/>
      <c r="TYP63" s="2139"/>
      <c r="TYQ63" s="4045"/>
      <c r="TYR63" s="4046"/>
      <c r="TYS63" s="4046"/>
      <c r="TYT63" s="4046"/>
      <c r="TYU63" s="4046"/>
      <c r="TYV63" s="4046"/>
      <c r="TYW63" s="4046"/>
      <c r="TYX63" s="4047"/>
      <c r="TYY63" s="2961"/>
      <c r="TYZ63" s="1615"/>
      <c r="TZA63" s="1611"/>
      <c r="TZB63" s="2139"/>
      <c r="TZC63" s="4045"/>
      <c r="TZD63" s="4046"/>
      <c r="TZE63" s="4046"/>
      <c r="TZF63" s="4046"/>
      <c r="TZG63" s="4046"/>
      <c r="TZH63" s="4046"/>
      <c r="TZI63" s="4046"/>
      <c r="TZJ63" s="4047"/>
      <c r="TZK63" s="2961"/>
      <c r="TZL63" s="1615"/>
      <c r="TZM63" s="1611"/>
      <c r="TZN63" s="2139"/>
      <c r="TZO63" s="4045"/>
      <c r="TZP63" s="4046"/>
      <c r="TZQ63" s="4046"/>
      <c r="TZR63" s="4046"/>
      <c r="TZS63" s="4046"/>
      <c r="TZT63" s="4046"/>
      <c r="TZU63" s="4046"/>
      <c r="TZV63" s="4047"/>
      <c r="TZW63" s="2961"/>
      <c r="TZX63" s="1615"/>
      <c r="TZY63" s="1611"/>
      <c r="TZZ63" s="2139"/>
      <c r="UAA63" s="4045"/>
      <c r="UAB63" s="4046"/>
      <c r="UAC63" s="4046"/>
      <c r="UAD63" s="4046"/>
      <c r="UAE63" s="4046"/>
      <c r="UAF63" s="4046"/>
      <c r="UAG63" s="4046"/>
      <c r="UAH63" s="4047"/>
      <c r="UAI63" s="2961"/>
      <c r="UAJ63" s="1615"/>
      <c r="UAK63" s="1611"/>
      <c r="UAL63" s="2139"/>
      <c r="UAM63" s="4045"/>
      <c r="UAN63" s="4046"/>
      <c r="UAO63" s="4046"/>
      <c r="UAP63" s="4046"/>
      <c r="UAQ63" s="4046"/>
      <c r="UAR63" s="4046"/>
      <c r="UAS63" s="4046"/>
      <c r="UAT63" s="4047"/>
      <c r="UAU63" s="2961"/>
      <c r="UAV63" s="1615"/>
      <c r="UAW63" s="1611"/>
      <c r="UAX63" s="2139"/>
      <c r="UAY63" s="4045"/>
      <c r="UAZ63" s="4046"/>
      <c r="UBA63" s="4046"/>
      <c r="UBB63" s="4046"/>
      <c r="UBC63" s="4046"/>
      <c r="UBD63" s="4046"/>
      <c r="UBE63" s="4046"/>
      <c r="UBF63" s="4047"/>
      <c r="UBG63" s="2961"/>
      <c r="UBH63" s="1615"/>
      <c r="UBI63" s="1611"/>
      <c r="UBJ63" s="2139"/>
      <c r="UBK63" s="4045"/>
      <c r="UBL63" s="4046"/>
      <c r="UBM63" s="4046"/>
      <c r="UBN63" s="4046"/>
      <c r="UBO63" s="4046"/>
      <c r="UBP63" s="4046"/>
      <c r="UBQ63" s="4046"/>
      <c r="UBR63" s="4047"/>
      <c r="UBS63" s="2961"/>
      <c r="UBT63" s="1615"/>
      <c r="UBU63" s="1611"/>
      <c r="UBV63" s="2139"/>
      <c r="UBW63" s="4045"/>
      <c r="UBX63" s="4046"/>
      <c r="UBY63" s="4046"/>
      <c r="UBZ63" s="4046"/>
      <c r="UCA63" s="4046"/>
      <c r="UCB63" s="4046"/>
      <c r="UCC63" s="4046"/>
      <c r="UCD63" s="4047"/>
      <c r="UCE63" s="2961"/>
      <c r="UCF63" s="1615"/>
      <c r="UCG63" s="1611"/>
      <c r="UCH63" s="2139"/>
      <c r="UCI63" s="4045"/>
      <c r="UCJ63" s="4046"/>
      <c r="UCK63" s="4046"/>
      <c r="UCL63" s="4046"/>
      <c r="UCM63" s="4046"/>
      <c r="UCN63" s="4046"/>
      <c r="UCO63" s="4046"/>
      <c r="UCP63" s="4047"/>
      <c r="UCQ63" s="2961"/>
      <c r="UCR63" s="1615"/>
      <c r="UCS63" s="1611"/>
      <c r="UCT63" s="2139"/>
      <c r="UCU63" s="4045"/>
      <c r="UCV63" s="4046"/>
      <c r="UCW63" s="4046"/>
      <c r="UCX63" s="4046"/>
      <c r="UCY63" s="4046"/>
      <c r="UCZ63" s="4046"/>
      <c r="UDA63" s="4046"/>
      <c r="UDB63" s="4047"/>
      <c r="UDC63" s="2961"/>
      <c r="UDD63" s="1615"/>
      <c r="UDE63" s="1611"/>
      <c r="UDF63" s="2139"/>
      <c r="UDG63" s="4045"/>
      <c r="UDH63" s="4046"/>
      <c r="UDI63" s="4046"/>
      <c r="UDJ63" s="4046"/>
      <c r="UDK63" s="4046"/>
      <c r="UDL63" s="4046"/>
      <c r="UDM63" s="4046"/>
      <c r="UDN63" s="4047"/>
      <c r="UDO63" s="2961"/>
      <c r="UDP63" s="1615"/>
      <c r="UDQ63" s="1611"/>
      <c r="UDR63" s="2139"/>
      <c r="UDS63" s="4045"/>
      <c r="UDT63" s="4046"/>
      <c r="UDU63" s="4046"/>
      <c r="UDV63" s="4046"/>
      <c r="UDW63" s="4046"/>
      <c r="UDX63" s="4046"/>
      <c r="UDY63" s="4046"/>
      <c r="UDZ63" s="4047"/>
      <c r="UEA63" s="2961"/>
      <c r="UEB63" s="1615"/>
      <c r="UEC63" s="1611"/>
      <c r="UED63" s="2139"/>
      <c r="UEE63" s="4045"/>
      <c r="UEF63" s="4046"/>
      <c r="UEG63" s="4046"/>
      <c r="UEH63" s="4046"/>
      <c r="UEI63" s="4046"/>
      <c r="UEJ63" s="4046"/>
      <c r="UEK63" s="4046"/>
      <c r="UEL63" s="4047"/>
      <c r="UEM63" s="2961"/>
      <c r="UEN63" s="1615"/>
      <c r="UEO63" s="1611"/>
      <c r="UEP63" s="2139"/>
      <c r="UEQ63" s="4045"/>
      <c r="UER63" s="4046"/>
      <c r="UES63" s="4046"/>
      <c r="UET63" s="4046"/>
      <c r="UEU63" s="4046"/>
      <c r="UEV63" s="4046"/>
      <c r="UEW63" s="4046"/>
      <c r="UEX63" s="4047"/>
      <c r="UEY63" s="2961"/>
      <c r="UEZ63" s="1615"/>
      <c r="UFA63" s="1611"/>
      <c r="UFB63" s="2139"/>
      <c r="UFC63" s="4045"/>
      <c r="UFD63" s="4046"/>
      <c r="UFE63" s="4046"/>
      <c r="UFF63" s="4046"/>
      <c r="UFG63" s="4046"/>
      <c r="UFH63" s="4046"/>
      <c r="UFI63" s="4046"/>
      <c r="UFJ63" s="4047"/>
      <c r="UFK63" s="2961"/>
      <c r="UFL63" s="1615"/>
      <c r="UFM63" s="1611"/>
      <c r="UFN63" s="2139"/>
      <c r="UFO63" s="4045"/>
      <c r="UFP63" s="4046"/>
      <c r="UFQ63" s="4046"/>
      <c r="UFR63" s="4046"/>
      <c r="UFS63" s="4046"/>
      <c r="UFT63" s="4046"/>
      <c r="UFU63" s="4046"/>
      <c r="UFV63" s="4047"/>
      <c r="UFW63" s="2961"/>
      <c r="UFX63" s="1615"/>
      <c r="UFY63" s="1611"/>
      <c r="UFZ63" s="2139"/>
      <c r="UGA63" s="4045"/>
      <c r="UGB63" s="4046"/>
      <c r="UGC63" s="4046"/>
      <c r="UGD63" s="4046"/>
      <c r="UGE63" s="4046"/>
      <c r="UGF63" s="4046"/>
      <c r="UGG63" s="4046"/>
      <c r="UGH63" s="4047"/>
      <c r="UGI63" s="2961"/>
      <c r="UGJ63" s="1615"/>
      <c r="UGK63" s="1611"/>
      <c r="UGL63" s="2139"/>
      <c r="UGM63" s="4045"/>
      <c r="UGN63" s="4046"/>
      <c r="UGO63" s="4046"/>
      <c r="UGP63" s="4046"/>
      <c r="UGQ63" s="4046"/>
      <c r="UGR63" s="4046"/>
      <c r="UGS63" s="4046"/>
      <c r="UGT63" s="4047"/>
      <c r="UGU63" s="2961"/>
      <c r="UGV63" s="1615"/>
      <c r="UGW63" s="1611"/>
      <c r="UGX63" s="2139"/>
      <c r="UGY63" s="4045"/>
      <c r="UGZ63" s="4046"/>
      <c r="UHA63" s="4046"/>
      <c r="UHB63" s="4046"/>
      <c r="UHC63" s="4046"/>
      <c r="UHD63" s="4046"/>
      <c r="UHE63" s="4046"/>
      <c r="UHF63" s="4047"/>
      <c r="UHG63" s="2961"/>
      <c r="UHH63" s="1615"/>
      <c r="UHI63" s="1611"/>
      <c r="UHJ63" s="2139"/>
      <c r="UHK63" s="4045"/>
      <c r="UHL63" s="4046"/>
      <c r="UHM63" s="4046"/>
      <c r="UHN63" s="4046"/>
      <c r="UHO63" s="4046"/>
      <c r="UHP63" s="4046"/>
      <c r="UHQ63" s="4046"/>
      <c r="UHR63" s="4047"/>
      <c r="UHS63" s="2961"/>
      <c r="UHT63" s="1615"/>
      <c r="UHU63" s="1611"/>
      <c r="UHV63" s="2139"/>
      <c r="UHW63" s="4045"/>
      <c r="UHX63" s="4046"/>
      <c r="UHY63" s="4046"/>
      <c r="UHZ63" s="4046"/>
      <c r="UIA63" s="4046"/>
      <c r="UIB63" s="4046"/>
      <c r="UIC63" s="4046"/>
      <c r="UID63" s="4047"/>
      <c r="UIE63" s="2961"/>
      <c r="UIF63" s="1615"/>
      <c r="UIG63" s="1611"/>
      <c r="UIH63" s="2139"/>
      <c r="UII63" s="4045"/>
      <c r="UIJ63" s="4046"/>
      <c r="UIK63" s="4046"/>
      <c r="UIL63" s="4046"/>
      <c r="UIM63" s="4046"/>
      <c r="UIN63" s="4046"/>
      <c r="UIO63" s="4046"/>
      <c r="UIP63" s="4047"/>
      <c r="UIQ63" s="2961"/>
      <c r="UIR63" s="1615"/>
      <c r="UIS63" s="1611"/>
      <c r="UIT63" s="2139"/>
      <c r="UIU63" s="4045"/>
      <c r="UIV63" s="4046"/>
      <c r="UIW63" s="4046"/>
      <c r="UIX63" s="4046"/>
      <c r="UIY63" s="4046"/>
      <c r="UIZ63" s="4046"/>
      <c r="UJA63" s="4046"/>
      <c r="UJB63" s="4047"/>
      <c r="UJC63" s="2961"/>
      <c r="UJD63" s="1615"/>
      <c r="UJE63" s="1611"/>
      <c r="UJF63" s="2139"/>
      <c r="UJG63" s="4045"/>
      <c r="UJH63" s="4046"/>
      <c r="UJI63" s="4046"/>
      <c r="UJJ63" s="4046"/>
      <c r="UJK63" s="4046"/>
      <c r="UJL63" s="4046"/>
      <c r="UJM63" s="4046"/>
      <c r="UJN63" s="4047"/>
      <c r="UJO63" s="2961"/>
      <c r="UJP63" s="1615"/>
      <c r="UJQ63" s="1611"/>
      <c r="UJR63" s="2139"/>
      <c r="UJS63" s="4045"/>
      <c r="UJT63" s="4046"/>
      <c r="UJU63" s="4046"/>
      <c r="UJV63" s="4046"/>
      <c r="UJW63" s="4046"/>
      <c r="UJX63" s="4046"/>
      <c r="UJY63" s="4046"/>
      <c r="UJZ63" s="4047"/>
      <c r="UKA63" s="2961"/>
      <c r="UKB63" s="1615"/>
      <c r="UKC63" s="1611"/>
      <c r="UKD63" s="2139"/>
      <c r="UKE63" s="4045"/>
      <c r="UKF63" s="4046"/>
      <c r="UKG63" s="4046"/>
      <c r="UKH63" s="4046"/>
      <c r="UKI63" s="4046"/>
      <c r="UKJ63" s="4046"/>
      <c r="UKK63" s="4046"/>
      <c r="UKL63" s="4047"/>
      <c r="UKM63" s="2961"/>
      <c r="UKN63" s="1615"/>
      <c r="UKO63" s="1611"/>
      <c r="UKP63" s="2139"/>
      <c r="UKQ63" s="4045"/>
      <c r="UKR63" s="4046"/>
      <c r="UKS63" s="4046"/>
      <c r="UKT63" s="4046"/>
      <c r="UKU63" s="4046"/>
      <c r="UKV63" s="4046"/>
      <c r="UKW63" s="4046"/>
      <c r="UKX63" s="4047"/>
      <c r="UKY63" s="2961"/>
      <c r="UKZ63" s="1615"/>
      <c r="ULA63" s="1611"/>
      <c r="ULB63" s="2139"/>
      <c r="ULC63" s="4045"/>
      <c r="ULD63" s="4046"/>
      <c r="ULE63" s="4046"/>
      <c r="ULF63" s="4046"/>
      <c r="ULG63" s="4046"/>
      <c r="ULH63" s="4046"/>
      <c r="ULI63" s="4046"/>
      <c r="ULJ63" s="4047"/>
      <c r="ULK63" s="2961"/>
      <c r="ULL63" s="1615"/>
      <c r="ULM63" s="1611"/>
      <c r="ULN63" s="2139"/>
      <c r="ULO63" s="4045"/>
      <c r="ULP63" s="4046"/>
      <c r="ULQ63" s="4046"/>
      <c r="ULR63" s="4046"/>
      <c r="ULS63" s="4046"/>
      <c r="ULT63" s="4046"/>
      <c r="ULU63" s="4046"/>
      <c r="ULV63" s="4047"/>
      <c r="ULW63" s="2961"/>
      <c r="ULX63" s="1615"/>
      <c r="ULY63" s="1611"/>
      <c r="ULZ63" s="2139"/>
      <c r="UMA63" s="4045"/>
      <c r="UMB63" s="4046"/>
      <c r="UMC63" s="4046"/>
      <c r="UMD63" s="4046"/>
      <c r="UME63" s="4046"/>
      <c r="UMF63" s="4046"/>
      <c r="UMG63" s="4046"/>
      <c r="UMH63" s="4047"/>
      <c r="UMI63" s="2961"/>
      <c r="UMJ63" s="1615"/>
      <c r="UMK63" s="1611"/>
      <c r="UML63" s="2139"/>
      <c r="UMM63" s="4045"/>
      <c r="UMN63" s="4046"/>
      <c r="UMO63" s="4046"/>
      <c r="UMP63" s="4046"/>
      <c r="UMQ63" s="4046"/>
      <c r="UMR63" s="4046"/>
      <c r="UMS63" s="4046"/>
      <c r="UMT63" s="4047"/>
      <c r="UMU63" s="2961"/>
      <c r="UMV63" s="1615"/>
      <c r="UMW63" s="1611"/>
      <c r="UMX63" s="2139"/>
      <c r="UMY63" s="4045"/>
      <c r="UMZ63" s="4046"/>
      <c r="UNA63" s="4046"/>
      <c r="UNB63" s="4046"/>
      <c r="UNC63" s="4046"/>
      <c r="UND63" s="4046"/>
      <c r="UNE63" s="4046"/>
      <c r="UNF63" s="4047"/>
      <c r="UNG63" s="2961"/>
      <c r="UNH63" s="1615"/>
      <c r="UNI63" s="1611"/>
      <c r="UNJ63" s="2139"/>
      <c r="UNK63" s="4045"/>
      <c r="UNL63" s="4046"/>
      <c r="UNM63" s="4046"/>
      <c r="UNN63" s="4046"/>
      <c r="UNO63" s="4046"/>
      <c r="UNP63" s="4046"/>
      <c r="UNQ63" s="4046"/>
      <c r="UNR63" s="4047"/>
      <c r="UNS63" s="2961"/>
      <c r="UNT63" s="1615"/>
      <c r="UNU63" s="1611"/>
      <c r="UNV63" s="2139"/>
      <c r="UNW63" s="4045"/>
      <c r="UNX63" s="4046"/>
      <c r="UNY63" s="4046"/>
      <c r="UNZ63" s="4046"/>
      <c r="UOA63" s="4046"/>
      <c r="UOB63" s="4046"/>
      <c r="UOC63" s="4046"/>
      <c r="UOD63" s="4047"/>
      <c r="UOE63" s="2961"/>
      <c r="UOF63" s="1615"/>
      <c r="UOG63" s="1611"/>
      <c r="UOH63" s="2139"/>
      <c r="UOI63" s="4045"/>
      <c r="UOJ63" s="4046"/>
      <c r="UOK63" s="4046"/>
      <c r="UOL63" s="4046"/>
      <c r="UOM63" s="4046"/>
      <c r="UON63" s="4046"/>
      <c r="UOO63" s="4046"/>
      <c r="UOP63" s="4047"/>
      <c r="UOQ63" s="2961"/>
      <c r="UOR63" s="1615"/>
      <c r="UOS63" s="1611"/>
      <c r="UOT63" s="2139"/>
      <c r="UOU63" s="4045"/>
      <c r="UOV63" s="4046"/>
      <c r="UOW63" s="4046"/>
      <c r="UOX63" s="4046"/>
      <c r="UOY63" s="4046"/>
      <c r="UOZ63" s="4046"/>
      <c r="UPA63" s="4046"/>
      <c r="UPB63" s="4047"/>
      <c r="UPC63" s="2961"/>
      <c r="UPD63" s="1615"/>
      <c r="UPE63" s="1611"/>
      <c r="UPF63" s="2139"/>
      <c r="UPG63" s="4045"/>
      <c r="UPH63" s="4046"/>
      <c r="UPI63" s="4046"/>
      <c r="UPJ63" s="4046"/>
      <c r="UPK63" s="4046"/>
      <c r="UPL63" s="4046"/>
      <c r="UPM63" s="4046"/>
      <c r="UPN63" s="4047"/>
      <c r="UPO63" s="2961"/>
      <c r="UPP63" s="1615"/>
      <c r="UPQ63" s="1611"/>
      <c r="UPR63" s="2139"/>
      <c r="UPS63" s="4045"/>
      <c r="UPT63" s="4046"/>
      <c r="UPU63" s="4046"/>
      <c r="UPV63" s="4046"/>
      <c r="UPW63" s="4046"/>
      <c r="UPX63" s="4046"/>
      <c r="UPY63" s="4046"/>
      <c r="UPZ63" s="4047"/>
      <c r="UQA63" s="2961"/>
      <c r="UQB63" s="1615"/>
      <c r="UQC63" s="1611"/>
      <c r="UQD63" s="2139"/>
      <c r="UQE63" s="4045"/>
      <c r="UQF63" s="4046"/>
      <c r="UQG63" s="4046"/>
      <c r="UQH63" s="4046"/>
      <c r="UQI63" s="4046"/>
      <c r="UQJ63" s="4046"/>
      <c r="UQK63" s="4046"/>
      <c r="UQL63" s="4047"/>
      <c r="UQM63" s="2961"/>
      <c r="UQN63" s="1615"/>
      <c r="UQO63" s="1611"/>
      <c r="UQP63" s="2139"/>
      <c r="UQQ63" s="4045"/>
      <c r="UQR63" s="4046"/>
      <c r="UQS63" s="4046"/>
      <c r="UQT63" s="4046"/>
      <c r="UQU63" s="4046"/>
      <c r="UQV63" s="4046"/>
      <c r="UQW63" s="4046"/>
      <c r="UQX63" s="4047"/>
      <c r="UQY63" s="2961"/>
      <c r="UQZ63" s="1615"/>
      <c r="URA63" s="1611"/>
      <c r="URB63" s="2139"/>
      <c r="URC63" s="4045"/>
      <c r="URD63" s="4046"/>
      <c r="URE63" s="4046"/>
      <c r="URF63" s="4046"/>
      <c r="URG63" s="4046"/>
      <c r="URH63" s="4046"/>
      <c r="URI63" s="4046"/>
      <c r="URJ63" s="4047"/>
      <c r="URK63" s="2961"/>
      <c r="URL63" s="1615"/>
      <c r="URM63" s="1611"/>
      <c r="URN63" s="2139"/>
      <c r="URO63" s="4045"/>
      <c r="URP63" s="4046"/>
      <c r="URQ63" s="4046"/>
      <c r="URR63" s="4046"/>
      <c r="URS63" s="4046"/>
      <c r="URT63" s="4046"/>
      <c r="URU63" s="4046"/>
      <c r="URV63" s="4047"/>
      <c r="URW63" s="2961"/>
      <c r="URX63" s="1615"/>
      <c r="URY63" s="1611"/>
      <c r="URZ63" s="2139"/>
      <c r="USA63" s="4045"/>
      <c r="USB63" s="4046"/>
      <c r="USC63" s="4046"/>
      <c r="USD63" s="4046"/>
      <c r="USE63" s="4046"/>
      <c r="USF63" s="4046"/>
      <c r="USG63" s="4046"/>
      <c r="USH63" s="4047"/>
      <c r="USI63" s="2961"/>
      <c r="USJ63" s="1615"/>
      <c r="USK63" s="1611"/>
      <c r="USL63" s="2139"/>
      <c r="USM63" s="4045"/>
      <c r="USN63" s="4046"/>
      <c r="USO63" s="4046"/>
      <c r="USP63" s="4046"/>
      <c r="USQ63" s="4046"/>
      <c r="USR63" s="4046"/>
      <c r="USS63" s="4046"/>
      <c r="UST63" s="4047"/>
      <c r="USU63" s="2961"/>
      <c r="USV63" s="1615"/>
      <c r="USW63" s="1611"/>
      <c r="USX63" s="2139"/>
      <c r="USY63" s="4045"/>
      <c r="USZ63" s="4046"/>
      <c r="UTA63" s="4046"/>
      <c r="UTB63" s="4046"/>
      <c r="UTC63" s="4046"/>
      <c r="UTD63" s="4046"/>
      <c r="UTE63" s="4046"/>
      <c r="UTF63" s="4047"/>
      <c r="UTG63" s="2961"/>
      <c r="UTH63" s="1615"/>
      <c r="UTI63" s="1611"/>
      <c r="UTJ63" s="2139"/>
      <c r="UTK63" s="4045"/>
      <c r="UTL63" s="4046"/>
      <c r="UTM63" s="4046"/>
      <c r="UTN63" s="4046"/>
      <c r="UTO63" s="4046"/>
      <c r="UTP63" s="4046"/>
      <c r="UTQ63" s="4046"/>
      <c r="UTR63" s="4047"/>
      <c r="UTS63" s="2961"/>
      <c r="UTT63" s="1615"/>
      <c r="UTU63" s="1611"/>
      <c r="UTV63" s="2139"/>
      <c r="UTW63" s="4045"/>
      <c r="UTX63" s="4046"/>
      <c r="UTY63" s="4046"/>
      <c r="UTZ63" s="4046"/>
      <c r="UUA63" s="4046"/>
      <c r="UUB63" s="4046"/>
      <c r="UUC63" s="4046"/>
      <c r="UUD63" s="4047"/>
      <c r="UUE63" s="2961"/>
      <c r="UUF63" s="1615"/>
      <c r="UUG63" s="1611"/>
      <c r="UUH63" s="2139"/>
      <c r="UUI63" s="4045"/>
      <c r="UUJ63" s="4046"/>
      <c r="UUK63" s="4046"/>
      <c r="UUL63" s="4046"/>
      <c r="UUM63" s="4046"/>
      <c r="UUN63" s="4046"/>
      <c r="UUO63" s="4046"/>
      <c r="UUP63" s="4047"/>
      <c r="UUQ63" s="2961"/>
      <c r="UUR63" s="1615"/>
      <c r="UUS63" s="1611"/>
      <c r="UUT63" s="2139"/>
      <c r="UUU63" s="4045"/>
      <c r="UUV63" s="4046"/>
      <c r="UUW63" s="4046"/>
      <c r="UUX63" s="4046"/>
      <c r="UUY63" s="4046"/>
      <c r="UUZ63" s="4046"/>
      <c r="UVA63" s="4046"/>
      <c r="UVB63" s="4047"/>
      <c r="UVC63" s="2961"/>
      <c r="UVD63" s="1615"/>
      <c r="UVE63" s="1611"/>
      <c r="UVF63" s="2139"/>
      <c r="UVG63" s="4045"/>
      <c r="UVH63" s="4046"/>
      <c r="UVI63" s="4046"/>
      <c r="UVJ63" s="4046"/>
      <c r="UVK63" s="4046"/>
      <c r="UVL63" s="4046"/>
      <c r="UVM63" s="4046"/>
      <c r="UVN63" s="4047"/>
      <c r="UVO63" s="2961"/>
      <c r="UVP63" s="1615"/>
      <c r="UVQ63" s="1611"/>
      <c r="UVR63" s="2139"/>
      <c r="UVS63" s="4045"/>
      <c r="UVT63" s="4046"/>
      <c r="UVU63" s="4046"/>
      <c r="UVV63" s="4046"/>
      <c r="UVW63" s="4046"/>
      <c r="UVX63" s="4046"/>
      <c r="UVY63" s="4046"/>
      <c r="UVZ63" s="4047"/>
      <c r="UWA63" s="2961"/>
      <c r="UWB63" s="1615"/>
      <c r="UWC63" s="1611"/>
      <c r="UWD63" s="2139"/>
      <c r="UWE63" s="4045"/>
      <c r="UWF63" s="4046"/>
      <c r="UWG63" s="4046"/>
      <c r="UWH63" s="4046"/>
      <c r="UWI63" s="4046"/>
      <c r="UWJ63" s="4046"/>
      <c r="UWK63" s="4046"/>
      <c r="UWL63" s="4047"/>
      <c r="UWM63" s="2961"/>
      <c r="UWN63" s="1615"/>
      <c r="UWO63" s="1611"/>
      <c r="UWP63" s="2139"/>
      <c r="UWQ63" s="4045"/>
      <c r="UWR63" s="4046"/>
      <c r="UWS63" s="4046"/>
      <c r="UWT63" s="4046"/>
      <c r="UWU63" s="4046"/>
      <c r="UWV63" s="4046"/>
      <c r="UWW63" s="4046"/>
      <c r="UWX63" s="4047"/>
      <c r="UWY63" s="2961"/>
      <c r="UWZ63" s="1615"/>
      <c r="UXA63" s="1611"/>
      <c r="UXB63" s="2139"/>
      <c r="UXC63" s="4045"/>
      <c r="UXD63" s="4046"/>
      <c r="UXE63" s="4046"/>
      <c r="UXF63" s="4046"/>
      <c r="UXG63" s="4046"/>
      <c r="UXH63" s="4046"/>
      <c r="UXI63" s="4046"/>
      <c r="UXJ63" s="4047"/>
      <c r="UXK63" s="2961"/>
      <c r="UXL63" s="1615"/>
      <c r="UXM63" s="1611"/>
      <c r="UXN63" s="2139"/>
      <c r="UXO63" s="4045"/>
      <c r="UXP63" s="4046"/>
      <c r="UXQ63" s="4046"/>
      <c r="UXR63" s="4046"/>
      <c r="UXS63" s="4046"/>
      <c r="UXT63" s="4046"/>
      <c r="UXU63" s="4046"/>
      <c r="UXV63" s="4047"/>
      <c r="UXW63" s="2961"/>
      <c r="UXX63" s="1615"/>
      <c r="UXY63" s="1611"/>
      <c r="UXZ63" s="2139"/>
      <c r="UYA63" s="4045"/>
      <c r="UYB63" s="4046"/>
      <c r="UYC63" s="4046"/>
      <c r="UYD63" s="4046"/>
      <c r="UYE63" s="4046"/>
      <c r="UYF63" s="4046"/>
      <c r="UYG63" s="4046"/>
      <c r="UYH63" s="4047"/>
      <c r="UYI63" s="2961"/>
      <c r="UYJ63" s="1615"/>
      <c r="UYK63" s="1611"/>
      <c r="UYL63" s="2139"/>
      <c r="UYM63" s="4045"/>
      <c r="UYN63" s="4046"/>
      <c r="UYO63" s="4046"/>
      <c r="UYP63" s="4046"/>
      <c r="UYQ63" s="4046"/>
      <c r="UYR63" s="4046"/>
      <c r="UYS63" s="4046"/>
      <c r="UYT63" s="4047"/>
      <c r="UYU63" s="2961"/>
      <c r="UYV63" s="1615"/>
      <c r="UYW63" s="1611"/>
      <c r="UYX63" s="2139"/>
      <c r="UYY63" s="4045"/>
      <c r="UYZ63" s="4046"/>
      <c r="UZA63" s="4046"/>
      <c r="UZB63" s="4046"/>
      <c r="UZC63" s="4046"/>
      <c r="UZD63" s="4046"/>
      <c r="UZE63" s="4046"/>
      <c r="UZF63" s="4047"/>
      <c r="UZG63" s="2961"/>
      <c r="UZH63" s="1615"/>
      <c r="UZI63" s="1611"/>
      <c r="UZJ63" s="2139"/>
      <c r="UZK63" s="4045"/>
      <c r="UZL63" s="4046"/>
      <c r="UZM63" s="4046"/>
      <c r="UZN63" s="4046"/>
      <c r="UZO63" s="4046"/>
      <c r="UZP63" s="4046"/>
      <c r="UZQ63" s="4046"/>
      <c r="UZR63" s="4047"/>
      <c r="UZS63" s="2961"/>
      <c r="UZT63" s="1615"/>
      <c r="UZU63" s="1611"/>
      <c r="UZV63" s="2139"/>
      <c r="UZW63" s="4045"/>
      <c r="UZX63" s="4046"/>
      <c r="UZY63" s="4046"/>
      <c r="UZZ63" s="4046"/>
      <c r="VAA63" s="4046"/>
      <c r="VAB63" s="4046"/>
      <c r="VAC63" s="4046"/>
      <c r="VAD63" s="4047"/>
      <c r="VAE63" s="2961"/>
      <c r="VAF63" s="1615"/>
      <c r="VAG63" s="1611"/>
      <c r="VAH63" s="2139"/>
      <c r="VAI63" s="4045"/>
      <c r="VAJ63" s="4046"/>
      <c r="VAK63" s="4046"/>
      <c r="VAL63" s="4046"/>
      <c r="VAM63" s="4046"/>
      <c r="VAN63" s="4046"/>
      <c r="VAO63" s="4046"/>
      <c r="VAP63" s="4047"/>
      <c r="VAQ63" s="2961"/>
      <c r="VAR63" s="1615"/>
      <c r="VAS63" s="1611"/>
      <c r="VAT63" s="2139"/>
      <c r="VAU63" s="4045"/>
      <c r="VAV63" s="4046"/>
      <c r="VAW63" s="4046"/>
      <c r="VAX63" s="4046"/>
      <c r="VAY63" s="4046"/>
      <c r="VAZ63" s="4046"/>
      <c r="VBA63" s="4046"/>
      <c r="VBB63" s="4047"/>
      <c r="VBC63" s="2961"/>
      <c r="VBD63" s="1615"/>
      <c r="VBE63" s="1611"/>
      <c r="VBF63" s="2139"/>
      <c r="VBG63" s="4045"/>
      <c r="VBH63" s="4046"/>
      <c r="VBI63" s="4046"/>
      <c r="VBJ63" s="4046"/>
      <c r="VBK63" s="4046"/>
      <c r="VBL63" s="4046"/>
      <c r="VBM63" s="4046"/>
      <c r="VBN63" s="4047"/>
      <c r="VBO63" s="2961"/>
      <c r="VBP63" s="1615"/>
      <c r="VBQ63" s="1611"/>
      <c r="VBR63" s="2139"/>
      <c r="VBS63" s="4045"/>
      <c r="VBT63" s="4046"/>
      <c r="VBU63" s="4046"/>
      <c r="VBV63" s="4046"/>
      <c r="VBW63" s="4046"/>
      <c r="VBX63" s="4046"/>
      <c r="VBY63" s="4046"/>
      <c r="VBZ63" s="4047"/>
      <c r="VCA63" s="2961"/>
      <c r="VCB63" s="1615"/>
      <c r="VCC63" s="1611"/>
      <c r="VCD63" s="2139"/>
      <c r="VCE63" s="4045"/>
      <c r="VCF63" s="4046"/>
      <c r="VCG63" s="4046"/>
      <c r="VCH63" s="4046"/>
      <c r="VCI63" s="4046"/>
      <c r="VCJ63" s="4046"/>
      <c r="VCK63" s="4046"/>
      <c r="VCL63" s="4047"/>
      <c r="VCM63" s="2961"/>
      <c r="VCN63" s="1615"/>
      <c r="VCO63" s="1611"/>
      <c r="VCP63" s="2139"/>
      <c r="VCQ63" s="4045"/>
      <c r="VCR63" s="4046"/>
      <c r="VCS63" s="4046"/>
      <c r="VCT63" s="4046"/>
      <c r="VCU63" s="4046"/>
      <c r="VCV63" s="4046"/>
      <c r="VCW63" s="4046"/>
      <c r="VCX63" s="4047"/>
      <c r="VCY63" s="2961"/>
      <c r="VCZ63" s="1615"/>
      <c r="VDA63" s="1611"/>
      <c r="VDB63" s="2139"/>
      <c r="VDC63" s="4045"/>
      <c r="VDD63" s="4046"/>
      <c r="VDE63" s="4046"/>
      <c r="VDF63" s="4046"/>
      <c r="VDG63" s="4046"/>
      <c r="VDH63" s="4046"/>
      <c r="VDI63" s="4046"/>
      <c r="VDJ63" s="4047"/>
      <c r="VDK63" s="2961"/>
      <c r="VDL63" s="1615"/>
      <c r="VDM63" s="1611"/>
      <c r="VDN63" s="2139"/>
      <c r="VDO63" s="4045"/>
      <c r="VDP63" s="4046"/>
      <c r="VDQ63" s="4046"/>
      <c r="VDR63" s="4046"/>
      <c r="VDS63" s="4046"/>
      <c r="VDT63" s="4046"/>
      <c r="VDU63" s="4046"/>
      <c r="VDV63" s="4047"/>
      <c r="VDW63" s="2961"/>
      <c r="VDX63" s="1615"/>
      <c r="VDY63" s="1611"/>
      <c r="VDZ63" s="2139"/>
      <c r="VEA63" s="4045"/>
      <c r="VEB63" s="4046"/>
      <c r="VEC63" s="4046"/>
      <c r="VED63" s="4046"/>
      <c r="VEE63" s="4046"/>
      <c r="VEF63" s="4046"/>
      <c r="VEG63" s="4046"/>
      <c r="VEH63" s="4047"/>
      <c r="VEI63" s="2961"/>
      <c r="VEJ63" s="1615"/>
      <c r="VEK63" s="1611"/>
      <c r="VEL63" s="2139"/>
      <c r="VEM63" s="4045"/>
      <c r="VEN63" s="4046"/>
      <c r="VEO63" s="4046"/>
      <c r="VEP63" s="4046"/>
      <c r="VEQ63" s="4046"/>
      <c r="VER63" s="4046"/>
      <c r="VES63" s="4046"/>
      <c r="VET63" s="4047"/>
      <c r="VEU63" s="2961"/>
      <c r="VEV63" s="1615"/>
      <c r="VEW63" s="1611"/>
      <c r="VEX63" s="2139"/>
      <c r="VEY63" s="4045"/>
      <c r="VEZ63" s="4046"/>
      <c r="VFA63" s="4046"/>
      <c r="VFB63" s="4046"/>
      <c r="VFC63" s="4046"/>
      <c r="VFD63" s="4046"/>
      <c r="VFE63" s="4046"/>
      <c r="VFF63" s="4047"/>
      <c r="VFG63" s="2961"/>
      <c r="VFH63" s="1615"/>
      <c r="VFI63" s="1611"/>
      <c r="VFJ63" s="2139"/>
      <c r="VFK63" s="4045"/>
      <c r="VFL63" s="4046"/>
      <c r="VFM63" s="4046"/>
      <c r="VFN63" s="4046"/>
      <c r="VFO63" s="4046"/>
      <c r="VFP63" s="4046"/>
      <c r="VFQ63" s="4046"/>
      <c r="VFR63" s="4047"/>
      <c r="VFS63" s="2961"/>
      <c r="VFT63" s="1615"/>
      <c r="VFU63" s="1611"/>
      <c r="VFV63" s="2139"/>
      <c r="VFW63" s="4045"/>
      <c r="VFX63" s="4046"/>
      <c r="VFY63" s="4046"/>
      <c r="VFZ63" s="4046"/>
      <c r="VGA63" s="4046"/>
      <c r="VGB63" s="4046"/>
      <c r="VGC63" s="4046"/>
      <c r="VGD63" s="4047"/>
      <c r="VGE63" s="2961"/>
      <c r="VGF63" s="1615"/>
      <c r="VGG63" s="1611"/>
      <c r="VGH63" s="2139"/>
      <c r="VGI63" s="4045"/>
      <c r="VGJ63" s="4046"/>
      <c r="VGK63" s="4046"/>
      <c r="VGL63" s="4046"/>
      <c r="VGM63" s="4046"/>
      <c r="VGN63" s="4046"/>
      <c r="VGO63" s="4046"/>
      <c r="VGP63" s="4047"/>
      <c r="VGQ63" s="2961"/>
      <c r="VGR63" s="1615"/>
      <c r="VGS63" s="1611"/>
      <c r="VGT63" s="2139"/>
      <c r="VGU63" s="4045"/>
      <c r="VGV63" s="4046"/>
      <c r="VGW63" s="4046"/>
      <c r="VGX63" s="4046"/>
      <c r="VGY63" s="4046"/>
      <c r="VGZ63" s="4046"/>
      <c r="VHA63" s="4046"/>
      <c r="VHB63" s="4047"/>
      <c r="VHC63" s="2961"/>
      <c r="VHD63" s="1615"/>
      <c r="VHE63" s="1611"/>
      <c r="VHF63" s="2139"/>
      <c r="VHG63" s="4045"/>
      <c r="VHH63" s="4046"/>
      <c r="VHI63" s="4046"/>
      <c r="VHJ63" s="4046"/>
      <c r="VHK63" s="4046"/>
      <c r="VHL63" s="4046"/>
      <c r="VHM63" s="4046"/>
      <c r="VHN63" s="4047"/>
      <c r="VHO63" s="2961"/>
      <c r="VHP63" s="1615"/>
      <c r="VHQ63" s="1611"/>
      <c r="VHR63" s="2139"/>
      <c r="VHS63" s="4045"/>
      <c r="VHT63" s="4046"/>
      <c r="VHU63" s="4046"/>
      <c r="VHV63" s="4046"/>
      <c r="VHW63" s="4046"/>
      <c r="VHX63" s="4046"/>
      <c r="VHY63" s="4046"/>
      <c r="VHZ63" s="4047"/>
      <c r="VIA63" s="2961"/>
      <c r="VIB63" s="1615"/>
      <c r="VIC63" s="1611"/>
      <c r="VID63" s="2139"/>
      <c r="VIE63" s="4045"/>
      <c r="VIF63" s="4046"/>
      <c r="VIG63" s="4046"/>
      <c r="VIH63" s="4046"/>
      <c r="VII63" s="4046"/>
      <c r="VIJ63" s="4046"/>
      <c r="VIK63" s="4046"/>
      <c r="VIL63" s="4047"/>
      <c r="VIM63" s="2961"/>
      <c r="VIN63" s="1615"/>
      <c r="VIO63" s="1611"/>
      <c r="VIP63" s="2139"/>
      <c r="VIQ63" s="4045"/>
      <c r="VIR63" s="4046"/>
      <c r="VIS63" s="4046"/>
      <c r="VIT63" s="4046"/>
      <c r="VIU63" s="4046"/>
      <c r="VIV63" s="4046"/>
      <c r="VIW63" s="4046"/>
      <c r="VIX63" s="4047"/>
      <c r="VIY63" s="2961"/>
      <c r="VIZ63" s="1615"/>
      <c r="VJA63" s="1611"/>
      <c r="VJB63" s="2139"/>
      <c r="VJC63" s="4045"/>
      <c r="VJD63" s="4046"/>
      <c r="VJE63" s="4046"/>
      <c r="VJF63" s="4046"/>
      <c r="VJG63" s="4046"/>
      <c r="VJH63" s="4046"/>
      <c r="VJI63" s="4046"/>
      <c r="VJJ63" s="4047"/>
      <c r="VJK63" s="2961"/>
      <c r="VJL63" s="1615"/>
      <c r="VJM63" s="1611"/>
      <c r="VJN63" s="2139"/>
      <c r="VJO63" s="4045"/>
      <c r="VJP63" s="4046"/>
      <c r="VJQ63" s="4046"/>
      <c r="VJR63" s="4046"/>
      <c r="VJS63" s="4046"/>
      <c r="VJT63" s="4046"/>
      <c r="VJU63" s="4046"/>
      <c r="VJV63" s="4047"/>
      <c r="VJW63" s="2961"/>
      <c r="VJX63" s="1615"/>
      <c r="VJY63" s="1611"/>
      <c r="VJZ63" s="2139"/>
      <c r="VKA63" s="4045"/>
      <c r="VKB63" s="4046"/>
      <c r="VKC63" s="4046"/>
      <c r="VKD63" s="4046"/>
      <c r="VKE63" s="4046"/>
      <c r="VKF63" s="4046"/>
      <c r="VKG63" s="4046"/>
      <c r="VKH63" s="4047"/>
      <c r="VKI63" s="2961"/>
      <c r="VKJ63" s="1615"/>
      <c r="VKK63" s="1611"/>
      <c r="VKL63" s="2139"/>
      <c r="VKM63" s="4045"/>
      <c r="VKN63" s="4046"/>
      <c r="VKO63" s="4046"/>
      <c r="VKP63" s="4046"/>
      <c r="VKQ63" s="4046"/>
      <c r="VKR63" s="4046"/>
      <c r="VKS63" s="4046"/>
      <c r="VKT63" s="4047"/>
      <c r="VKU63" s="2961"/>
      <c r="VKV63" s="1615"/>
      <c r="VKW63" s="1611"/>
      <c r="VKX63" s="2139"/>
      <c r="VKY63" s="4045"/>
      <c r="VKZ63" s="4046"/>
      <c r="VLA63" s="4046"/>
      <c r="VLB63" s="4046"/>
      <c r="VLC63" s="4046"/>
      <c r="VLD63" s="4046"/>
      <c r="VLE63" s="4046"/>
      <c r="VLF63" s="4047"/>
      <c r="VLG63" s="2961"/>
      <c r="VLH63" s="1615"/>
      <c r="VLI63" s="1611"/>
      <c r="VLJ63" s="2139"/>
      <c r="VLK63" s="4045"/>
      <c r="VLL63" s="4046"/>
      <c r="VLM63" s="4046"/>
      <c r="VLN63" s="4046"/>
      <c r="VLO63" s="4046"/>
      <c r="VLP63" s="4046"/>
      <c r="VLQ63" s="4046"/>
      <c r="VLR63" s="4047"/>
      <c r="VLS63" s="2961"/>
      <c r="VLT63" s="1615"/>
      <c r="VLU63" s="1611"/>
      <c r="VLV63" s="2139"/>
      <c r="VLW63" s="4045"/>
      <c r="VLX63" s="4046"/>
      <c r="VLY63" s="4046"/>
      <c r="VLZ63" s="4046"/>
      <c r="VMA63" s="4046"/>
      <c r="VMB63" s="4046"/>
      <c r="VMC63" s="4046"/>
      <c r="VMD63" s="4047"/>
      <c r="VME63" s="2961"/>
      <c r="VMF63" s="1615"/>
      <c r="VMG63" s="1611"/>
      <c r="VMH63" s="2139"/>
      <c r="VMI63" s="4045"/>
      <c r="VMJ63" s="4046"/>
      <c r="VMK63" s="4046"/>
      <c r="VML63" s="4046"/>
      <c r="VMM63" s="4046"/>
      <c r="VMN63" s="4046"/>
      <c r="VMO63" s="4046"/>
      <c r="VMP63" s="4047"/>
      <c r="VMQ63" s="2961"/>
      <c r="VMR63" s="1615"/>
      <c r="VMS63" s="1611"/>
      <c r="VMT63" s="2139"/>
      <c r="VMU63" s="4045"/>
      <c r="VMV63" s="4046"/>
      <c r="VMW63" s="4046"/>
      <c r="VMX63" s="4046"/>
      <c r="VMY63" s="4046"/>
      <c r="VMZ63" s="4046"/>
      <c r="VNA63" s="4046"/>
      <c r="VNB63" s="4047"/>
      <c r="VNC63" s="2961"/>
      <c r="VND63" s="1615"/>
      <c r="VNE63" s="1611"/>
      <c r="VNF63" s="2139"/>
      <c r="VNG63" s="4045"/>
      <c r="VNH63" s="4046"/>
      <c r="VNI63" s="4046"/>
      <c r="VNJ63" s="4046"/>
      <c r="VNK63" s="4046"/>
      <c r="VNL63" s="4046"/>
      <c r="VNM63" s="4046"/>
      <c r="VNN63" s="4047"/>
      <c r="VNO63" s="2961"/>
      <c r="VNP63" s="1615"/>
      <c r="VNQ63" s="1611"/>
      <c r="VNR63" s="2139"/>
      <c r="VNS63" s="4045"/>
      <c r="VNT63" s="4046"/>
      <c r="VNU63" s="4046"/>
      <c r="VNV63" s="4046"/>
      <c r="VNW63" s="4046"/>
      <c r="VNX63" s="4046"/>
      <c r="VNY63" s="4046"/>
      <c r="VNZ63" s="4047"/>
      <c r="VOA63" s="2961"/>
      <c r="VOB63" s="1615"/>
      <c r="VOC63" s="1611"/>
      <c r="VOD63" s="2139"/>
      <c r="VOE63" s="4045"/>
      <c r="VOF63" s="4046"/>
      <c r="VOG63" s="4046"/>
      <c r="VOH63" s="4046"/>
      <c r="VOI63" s="4046"/>
      <c r="VOJ63" s="4046"/>
      <c r="VOK63" s="4046"/>
      <c r="VOL63" s="4047"/>
      <c r="VOM63" s="2961"/>
      <c r="VON63" s="1615"/>
      <c r="VOO63" s="1611"/>
      <c r="VOP63" s="2139"/>
      <c r="VOQ63" s="4045"/>
      <c r="VOR63" s="4046"/>
      <c r="VOS63" s="4046"/>
      <c r="VOT63" s="4046"/>
      <c r="VOU63" s="4046"/>
      <c r="VOV63" s="4046"/>
      <c r="VOW63" s="4046"/>
      <c r="VOX63" s="4047"/>
      <c r="VOY63" s="2961"/>
      <c r="VOZ63" s="1615"/>
      <c r="VPA63" s="1611"/>
      <c r="VPB63" s="2139"/>
      <c r="VPC63" s="4045"/>
      <c r="VPD63" s="4046"/>
      <c r="VPE63" s="4046"/>
      <c r="VPF63" s="4046"/>
      <c r="VPG63" s="4046"/>
      <c r="VPH63" s="4046"/>
      <c r="VPI63" s="4046"/>
      <c r="VPJ63" s="4047"/>
      <c r="VPK63" s="2961"/>
      <c r="VPL63" s="1615"/>
      <c r="VPM63" s="1611"/>
      <c r="VPN63" s="2139"/>
      <c r="VPO63" s="4045"/>
      <c r="VPP63" s="4046"/>
      <c r="VPQ63" s="4046"/>
      <c r="VPR63" s="4046"/>
      <c r="VPS63" s="4046"/>
      <c r="VPT63" s="4046"/>
      <c r="VPU63" s="4046"/>
      <c r="VPV63" s="4047"/>
      <c r="VPW63" s="2961"/>
      <c r="VPX63" s="1615"/>
      <c r="VPY63" s="1611"/>
      <c r="VPZ63" s="2139"/>
      <c r="VQA63" s="4045"/>
      <c r="VQB63" s="4046"/>
      <c r="VQC63" s="4046"/>
      <c r="VQD63" s="4046"/>
      <c r="VQE63" s="4046"/>
      <c r="VQF63" s="4046"/>
      <c r="VQG63" s="4046"/>
      <c r="VQH63" s="4047"/>
      <c r="VQI63" s="2961"/>
      <c r="VQJ63" s="1615"/>
      <c r="VQK63" s="1611"/>
      <c r="VQL63" s="2139"/>
      <c r="VQM63" s="4045"/>
      <c r="VQN63" s="4046"/>
      <c r="VQO63" s="4046"/>
      <c r="VQP63" s="4046"/>
      <c r="VQQ63" s="4046"/>
      <c r="VQR63" s="4046"/>
      <c r="VQS63" s="4046"/>
      <c r="VQT63" s="4047"/>
      <c r="VQU63" s="2961"/>
      <c r="VQV63" s="1615"/>
      <c r="VQW63" s="1611"/>
      <c r="VQX63" s="2139"/>
      <c r="VQY63" s="4045"/>
      <c r="VQZ63" s="4046"/>
      <c r="VRA63" s="4046"/>
      <c r="VRB63" s="4046"/>
      <c r="VRC63" s="4046"/>
      <c r="VRD63" s="4046"/>
      <c r="VRE63" s="4046"/>
      <c r="VRF63" s="4047"/>
      <c r="VRG63" s="2961"/>
      <c r="VRH63" s="1615"/>
      <c r="VRI63" s="1611"/>
      <c r="VRJ63" s="2139"/>
      <c r="VRK63" s="4045"/>
      <c r="VRL63" s="4046"/>
      <c r="VRM63" s="4046"/>
      <c r="VRN63" s="4046"/>
      <c r="VRO63" s="4046"/>
      <c r="VRP63" s="4046"/>
      <c r="VRQ63" s="4046"/>
      <c r="VRR63" s="4047"/>
      <c r="VRS63" s="2961"/>
      <c r="VRT63" s="1615"/>
      <c r="VRU63" s="1611"/>
      <c r="VRV63" s="2139"/>
      <c r="VRW63" s="4045"/>
      <c r="VRX63" s="4046"/>
      <c r="VRY63" s="4046"/>
      <c r="VRZ63" s="4046"/>
      <c r="VSA63" s="4046"/>
      <c r="VSB63" s="4046"/>
      <c r="VSC63" s="4046"/>
      <c r="VSD63" s="4047"/>
      <c r="VSE63" s="2961"/>
      <c r="VSF63" s="1615"/>
      <c r="VSG63" s="1611"/>
      <c r="VSH63" s="2139"/>
      <c r="VSI63" s="4045"/>
      <c r="VSJ63" s="4046"/>
      <c r="VSK63" s="4046"/>
      <c r="VSL63" s="4046"/>
      <c r="VSM63" s="4046"/>
      <c r="VSN63" s="4046"/>
      <c r="VSO63" s="4046"/>
      <c r="VSP63" s="4047"/>
      <c r="VSQ63" s="2961"/>
      <c r="VSR63" s="1615"/>
      <c r="VSS63" s="1611"/>
      <c r="VST63" s="2139"/>
      <c r="VSU63" s="4045"/>
      <c r="VSV63" s="4046"/>
      <c r="VSW63" s="4046"/>
      <c r="VSX63" s="4046"/>
      <c r="VSY63" s="4046"/>
      <c r="VSZ63" s="4046"/>
      <c r="VTA63" s="4046"/>
      <c r="VTB63" s="4047"/>
      <c r="VTC63" s="2961"/>
      <c r="VTD63" s="1615"/>
      <c r="VTE63" s="1611"/>
      <c r="VTF63" s="2139"/>
      <c r="VTG63" s="4045"/>
      <c r="VTH63" s="4046"/>
      <c r="VTI63" s="4046"/>
      <c r="VTJ63" s="4046"/>
      <c r="VTK63" s="4046"/>
      <c r="VTL63" s="4046"/>
      <c r="VTM63" s="4046"/>
      <c r="VTN63" s="4047"/>
      <c r="VTO63" s="2961"/>
      <c r="VTP63" s="1615"/>
      <c r="VTQ63" s="1611"/>
      <c r="VTR63" s="2139"/>
      <c r="VTS63" s="4045"/>
      <c r="VTT63" s="4046"/>
      <c r="VTU63" s="4046"/>
      <c r="VTV63" s="4046"/>
      <c r="VTW63" s="4046"/>
      <c r="VTX63" s="4046"/>
      <c r="VTY63" s="4046"/>
      <c r="VTZ63" s="4047"/>
      <c r="VUA63" s="2961"/>
      <c r="VUB63" s="1615"/>
      <c r="VUC63" s="1611"/>
      <c r="VUD63" s="2139"/>
      <c r="VUE63" s="4045"/>
      <c r="VUF63" s="4046"/>
      <c r="VUG63" s="4046"/>
      <c r="VUH63" s="4046"/>
      <c r="VUI63" s="4046"/>
      <c r="VUJ63" s="4046"/>
      <c r="VUK63" s="4046"/>
      <c r="VUL63" s="4047"/>
      <c r="VUM63" s="2961"/>
      <c r="VUN63" s="1615"/>
      <c r="VUO63" s="1611"/>
      <c r="VUP63" s="2139"/>
      <c r="VUQ63" s="4045"/>
      <c r="VUR63" s="4046"/>
      <c r="VUS63" s="4046"/>
      <c r="VUT63" s="4046"/>
      <c r="VUU63" s="4046"/>
      <c r="VUV63" s="4046"/>
      <c r="VUW63" s="4046"/>
      <c r="VUX63" s="4047"/>
      <c r="VUY63" s="2961"/>
      <c r="VUZ63" s="1615"/>
      <c r="VVA63" s="1611"/>
      <c r="VVB63" s="2139"/>
      <c r="VVC63" s="4045"/>
      <c r="VVD63" s="4046"/>
      <c r="VVE63" s="4046"/>
      <c r="VVF63" s="4046"/>
      <c r="VVG63" s="4046"/>
      <c r="VVH63" s="4046"/>
      <c r="VVI63" s="4046"/>
      <c r="VVJ63" s="4047"/>
      <c r="VVK63" s="2961"/>
      <c r="VVL63" s="1615"/>
      <c r="VVM63" s="1611"/>
      <c r="VVN63" s="2139"/>
      <c r="VVO63" s="4045"/>
      <c r="VVP63" s="4046"/>
      <c r="VVQ63" s="4046"/>
      <c r="VVR63" s="4046"/>
      <c r="VVS63" s="4046"/>
      <c r="VVT63" s="4046"/>
      <c r="VVU63" s="4046"/>
      <c r="VVV63" s="4047"/>
      <c r="VVW63" s="2961"/>
      <c r="VVX63" s="1615"/>
      <c r="VVY63" s="1611"/>
      <c r="VVZ63" s="2139"/>
      <c r="VWA63" s="4045"/>
      <c r="VWB63" s="4046"/>
      <c r="VWC63" s="4046"/>
      <c r="VWD63" s="4046"/>
      <c r="VWE63" s="4046"/>
      <c r="VWF63" s="4046"/>
      <c r="VWG63" s="4046"/>
      <c r="VWH63" s="4047"/>
      <c r="VWI63" s="2961"/>
      <c r="VWJ63" s="1615"/>
      <c r="VWK63" s="1611"/>
      <c r="VWL63" s="2139"/>
      <c r="VWM63" s="4045"/>
      <c r="VWN63" s="4046"/>
      <c r="VWO63" s="4046"/>
      <c r="VWP63" s="4046"/>
      <c r="VWQ63" s="4046"/>
      <c r="VWR63" s="4046"/>
      <c r="VWS63" s="4046"/>
      <c r="VWT63" s="4047"/>
      <c r="VWU63" s="2961"/>
      <c r="VWV63" s="1615"/>
      <c r="VWW63" s="1611"/>
      <c r="VWX63" s="2139"/>
      <c r="VWY63" s="4045"/>
      <c r="VWZ63" s="4046"/>
      <c r="VXA63" s="4046"/>
      <c r="VXB63" s="4046"/>
      <c r="VXC63" s="4046"/>
      <c r="VXD63" s="4046"/>
      <c r="VXE63" s="4046"/>
      <c r="VXF63" s="4047"/>
      <c r="VXG63" s="2961"/>
      <c r="VXH63" s="1615"/>
      <c r="VXI63" s="1611"/>
      <c r="VXJ63" s="2139"/>
      <c r="VXK63" s="4045"/>
      <c r="VXL63" s="4046"/>
      <c r="VXM63" s="4046"/>
      <c r="VXN63" s="4046"/>
      <c r="VXO63" s="4046"/>
      <c r="VXP63" s="4046"/>
      <c r="VXQ63" s="4046"/>
      <c r="VXR63" s="4047"/>
      <c r="VXS63" s="2961"/>
      <c r="VXT63" s="1615"/>
      <c r="VXU63" s="1611"/>
      <c r="VXV63" s="2139"/>
      <c r="VXW63" s="4045"/>
      <c r="VXX63" s="4046"/>
      <c r="VXY63" s="4046"/>
      <c r="VXZ63" s="4046"/>
      <c r="VYA63" s="4046"/>
      <c r="VYB63" s="4046"/>
      <c r="VYC63" s="4046"/>
      <c r="VYD63" s="4047"/>
      <c r="VYE63" s="2961"/>
      <c r="VYF63" s="1615"/>
      <c r="VYG63" s="1611"/>
      <c r="VYH63" s="2139"/>
      <c r="VYI63" s="4045"/>
      <c r="VYJ63" s="4046"/>
      <c r="VYK63" s="4046"/>
      <c r="VYL63" s="4046"/>
      <c r="VYM63" s="4046"/>
      <c r="VYN63" s="4046"/>
      <c r="VYO63" s="4046"/>
      <c r="VYP63" s="4047"/>
      <c r="VYQ63" s="2961"/>
      <c r="VYR63" s="1615"/>
      <c r="VYS63" s="1611"/>
      <c r="VYT63" s="2139"/>
      <c r="VYU63" s="4045"/>
      <c r="VYV63" s="4046"/>
      <c r="VYW63" s="4046"/>
      <c r="VYX63" s="4046"/>
      <c r="VYY63" s="4046"/>
      <c r="VYZ63" s="4046"/>
      <c r="VZA63" s="4046"/>
      <c r="VZB63" s="4047"/>
      <c r="VZC63" s="2961"/>
      <c r="VZD63" s="1615"/>
      <c r="VZE63" s="1611"/>
      <c r="VZF63" s="2139"/>
      <c r="VZG63" s="4045"/>
      <c r="VZH63" s="4046"/>
      <c r="VZI63" s="4046"/>
      <c r="VZJ63" s="4046"/>
      <c r="VZK63" s="4046"/>
      <c r="VZL63" s="4046"/>
      <c r="VZM63" s="4046"/>
      <c r="VZN63" s="4047"/>
      <c r="VZO63" s="2961"/>
      <c r="VZP63" s="1615"/>
      <c r="VZQ63" s="1611"/>
      <c r="VZR63" s="2139"/>
      <c r="VZS63" s="4045"/>
      <c r="VZT63" s="4046"/>
      <c r="VZU63" s="4046"/>
      <c r="VZV63" s="4046"/>
      <c r="VZW63" s="4046"/>
      <c r="VZX63" s="4046"/>
      <c r="VZY63" s="4046"/>
      <c r="VZZ63" s="4047"/>
      <c r="WAA63" s="2961"/>
      <c r="WAB63" s="1615"/>
      <c r="WAC63" s="1611"/>
      <c r="WAD63" s="2139"/>
      <c r="WAE63" s="4045"/>
      <c r="WAF63" s="4046"/>
      <c r="WAG63" s="4046"/>
      <c r="WAH63" s="4046"/>
      <c r="WAI63" s="4046"/>
      <c r="WAJ63" s="4046"/>
      <c r="WAK63" s="4046"/>
      <c r="WAL63" s="4047"/>
      <c r="WAM63" s="2961"/>
      <c r="WAN63" s="1615"/>
      <c r="WAO63" s="1611"/>
      <c r="WAP63" s="2139"/>
      <c r="WAQ63" s="4045"/>
      <c r="WAR63" s="4046"/>
      <c r="WAS63" s="4046"/>
      <c r="WAT63" s="4046"/>
      <c r="WAU63" s="4046"/>
      <c r="WAV63" s="4046"/>
      <c r="WAW63" s="4046"/>
      <c r="WAX63" s="4047"/>
      <c r="WAY63" s="2961"/>
      <c r="WAZ63" s="1615"/>
      <c r="WBA63" s="1611"/>
      <c r="WBB63" s="2139"/>
      <c r="WBC63" s="4045"/>
      <c r="WBD63" s="4046"/>
      <c r="WBE63" s="4046"/>
      <c r="WBF63" s="4046"/>
      <c r="WBG63" s="4046"/>
      <c r="WBH63" s="4046"/>
      <c r="WBI63" s="4046"/>
      <c r="WBJ63" s="4047"/>
      <c r="WBK63" s="2961"/>
      <c r="WBL63" s="1615"/>
      <c r="WBM63" s="1611"/>
      <c r="WBN63" s="2139"/>
      <c r="WBO63" s="4045"/>
      <c r="WBP63" s="4046"/>
      <c r="WBQ63" s="4046"/>
      <c r="WBR63" s="4046"/>
      <c r="WBS63" s="4046"/>
      <c r="WBT63" s="4046"/>
      <c r="WBU63" s="4046"/>
      <c r="WBV63" s="4047"/>
      <c r="WBW63" s="2961"/>
      <c r="WBX63" s="1615"/>
      <c r="WBY63" s="1611"/>
      <c r="WBZ63" s="2139"/>
      <c r="WCA63" s="4045"/>
      <c r="WCB63" s="4046"/>
      <c r="WCC63" s="4046"/>
      <c r="WCD63" s="4046"/>
      <c r="WCE63" s="4046"/>
      <c r="WCF63" s="4046"/>
      <c r="WCG63" s="4046"/>
      <c r="WCH63" s="4047"/>
      <c r="WCI63" s="2961"/>
      <c r="WCJ63" s="1615"/>
      <c r="WCK63" s="1611"/>
      <c r="WCL63" s="2139"/>
      <c r="WCM63" s="4045"/>
      <c r="WCN63" s="4046"/>
      <c r="WCO63" s="4046"/>
      <c r="WCP63" s="4046"/>
      <c r="WCQ63" s="4046"/>
      <c r="WCR63" s="4046"/>
      <c r="WCS63" s="4046"/>
      <c r="WCT63" s="4047"/>
      <c r="WCU63" s="2961"/>
      <c r="WCV63" s="1615"/>
      <c r="WCW63" s="1611"/>
      <c r="WCX63" s="2139"/>
      <c r="WCY63" s="4045"/>
      <c r="WCZ63" s="4046"/>
      <c r="WDA63" s="4046"/>
      <c r="WDB63" s="4046"/>
      <c r="WDC63" s="4046"/>
      <c r="WDD63" s="4046"/>
      <c r="WDE63" s="4046"/>
      <c r="WDF63" s="4047"/>
      <c r="WDG63" s="2961"/>
      <c r="WDH63" s="1615"/>
      <c r="WDI63" s="1611"/>
      <c r="WDJ63" s="2139"/>
      <c r="WDK63" s="4045"/>
      <c r="WDL63" s="4046"/>
      <c r="WDM63" s="4046"/>
      <c r="WDN63" s="4046"/>
      <c r="WDO63" s="4046"/>
      <c r="WDP63" s="4046"/>
      <c r="WDQ63" s="4046"/>
      <c r="WDR63" s="4047"/>
      <c r="WDS63" s="2961"/>
      <c r="WDT63" s="1615"/>
      <c r="WDU63" s="1611"/>
      <c r="WDV63" s="2139"/>
      <c r="WDW63" s="4045"/>
      <c r="WDX63" s="4046"/>
      <c r="WDY63" s="4046"/>
      <c r="WDZ63" s="4046"/>
      <c r="WEA63" s="4046"/>
      <c r="WEB63" s="4046"/>
      <c r="WEC63" s="4046"/>
      <c r="WED63" s="4047"/>
      <c r="WEE63" s="2961"/>
      <c r="WEF63" s="1615"/>
      <c r="WEG63" s="1611"/>
      <c r="WEH63" s="2139"/>
      <c r="WEI63" s="4045"/>
      <c r="WEJ63" s="4046"/>
      <c r="WEK63" s="4046"/>
      <c r="WEL63" s="4046"/>
      <c r="WEM63" s="4046"/>
      <c r="WEN63" s="4046"/>
      <c r="WEO63" s="4046"/>
      <c r="WEP63" s="4047"/>
      <c r="WEQ63" s="2961"/>
      <c r="WER63" s="1615"/>
      <c r="WES63" s="1611"/>
      <c r="WET63" s="2139"/>
      <c r="WEU63" s="4045"/>
      <c r="WEV63" s="4046"/>
      <c r="WEW63" s="4046"/>
      <c r="WEX63" s="4046"/>
      <c r="WEY63" s="4046"/>
      <c r="WEZ63" s="4046"/>
      <c r="WFA63" s="4046"/>
      <c r="WFB63" s="4047"/>
      <c r="WFC63" s="2961"/>
      <c r="WFD63" s="1615"/>
      <c r="WFE63" s="1611"/>
      <c r="WFF63" s="2139"/>
      <c r="WFG63" s="4045"/>
      <c r="WFH63" s="4046"/>
      <c r="WFI63" s="4046"/>
      <c r="WFJ63" s="4046"/>
      <c r="WFK63" s="4046"/>
      <c r="WFL63" s="4046"/>
      <c r="WFM63" s="4046"/>
      <c r="WFN63" s="4047"/>
      <c r="WFO63" s="2961"/>
      <c r="WFP63" s="1615"/>
      <c r="WFQ63" s="1611"/>
      <c r="WFR63" s="2139"/>
      <c r="WFS63" s="4045"/>
      <c r="WFT63" s="4046"/>
      <c r="WFU63" s="4046"/>
      <c r="WFV63" s="4046"/>
      <c r="WFW63" s="4046"/>
      <c r="WFX63" s="4046"/>
      <c r="WFY63" s="4046"/>
      <c r="WFZ63" s="4047"/>
      <c r="WGA63" s="2961"/>
      <c r="WGB63" s="1615"/>
      <c r="WGC63" s="1611"/>
      <c r="WGD63" s="2139"/>
      <c r="WGE63" s="4045"/>
      <c r="WGF63" s="4046"/>
      <c r="WGG63" s="4046"/>
      <c r="WGH63" s="4046"/>
      <c r="WGI63" s="4046"/>
      <c r="WGJ63" s="4046"/>
      <c r="WGK63" s="4046"/>
      <c r="WGL63" s="4047"/>
      <c r="WGM63" s="2961"/>
      <c r="WGN63" s="1615"/>
      <c r="WGO63" s="1611"/>
      <c r="WGP63" s="2139"/>
      <c r="WGQ63" s="4045"/>
      <c r="WGR63" s="4046"/>
      <c r="WGS63" s="4046"/>
      <c r="WGT63" s="4046"/>
      <c r="WGU63" s="4046"/>
      <c r="WGV63" s="4046"/>
      <c r="WGW63" s="4046"/>
      <c r="WGX63" s="4047"/>
      <c r="WGY63" s="2961"/>
      <c r="WGZ63" s="1615"/>
      <c r="WHA63" s="1611"/>
      <c r="WHB63" s="2139"/>
      <c r="WHC63" s="4045"/>
      <c r="WHD63" s="4046"/>
      <c r="WHE63" s="4046"/>
      <c r="WHF63" s="4046"/>
      <c r="WHG63" s="4046"/>
      <c r="WHH63" s="4046"/>
      <c r="WHI63" s="4046"/>
      <c r="WHJ63" s="4047"/>
      <c r="WHK63" s="2961"/>
      <c r="WHL63" s="1615"/>
      <c r="WHM63" s="1611"/>
      <c r="WHN63" s="2139"/>
      <c r="WHO63" s="4045"/>
      <c r="WHP63" s="4046"/>
      <c r="WHQ63" s="4046"/>
      <c r="WHR63" s="4046"/>
      <c r="WHS63" s="4046"/>
      <c r="WHT63" s="4046"/>
      <c r="WHU63" s="4046"/>
      <c r="WHV63" s="4047"/>
      <c r="WHW63" s="2961"/>
      <c r="WHX63" s="1615"/>
      <c r="WHY63" s="1611"/>
      <c r="WHZ63" s="2139"/>
      <c r="WIA63" s="4045"/>
      <c r="WIB63" s="4046"/>
      <c r="WIC63" s="4046"/>
      <c r="WID63" s="4046"/>
      <c r="WIE63" s="4046"/>
      <c r="WIF63" s="4046"/>
      <c r="WIG63" s="4046"/>
      <c r="WIH63" s="4047"/>
      <c r="WII63" s="2961"/>
      <c r="WIJ63" s="1615"/>
      <c r="WIK63" s="1611"/>
      <c r="WIL63" s="2139"/>
      <c r="WIM63" s="4045"/>
      <c r="WIN63" s="4046"/>
      <c r="WIO63" s="4046"/>
      <c r="WIP63" s="4046"/>
      <c r="WIQ63" s="4046"/>
      <c r="WIR63" s="4046"/>
      <c r="WIS63" s="4046"/>
      <c r="WIT63" s="4047"/>
      <c r="WIU63" s="2961"/>
      <c r="WIV63" s="1615"/>
      <c r="WIW63" s="1611"/>
      <c r="WIX63" s="2139"/>
      <c r="WIY63" s="4045"/>
      <c r="WIZ63" s="4046"/>
      <c r="WJA63" s="4046"/>
      <c r="WJB63" s="4046"/>
      <c r="WJC63" s="4046"/>
      <c r="WJD63" s="4046"/>
      <c r="WJE63" s="4046"/>
      <c r="WJF63" s="4047"/>
      <c r="WJG63" s="2961"/>
      <c r="WJH63" s="1615"/>
      <c r="WJI63" s="1611"/>
      <c r="WJJ63" s="2139"/>
      <c r="WJK63" s="4045"/>
      <c r="WJL63" s="4046"/>
      <c r="WJM63" s="4046"/>
      <c r="WJN63" s="4046"/>
      <c r="WJO63" s="4046"/>
      <c r="WJP63" s="4046"/>
      <c r="WJQ63" s="4046"/>
      <c r="WJR63" s="4047"/>
      <c r="WJS63" s="2961"/>
      <c r="WJT63" s="1615"/>
      <c r="WJU63" s="1611"/>
      <c r="WJV63" s="2139"/>
      <c r="WJW63" s="4045"/>
      <c r="WJX63" s="4046"/>
      <c r="WJY63" s="4046"/>
      <c r="WJZ63" s="4046"/>
      <c r="WKA63" s="4046"/>
      <c r="WKB63" s="4046"/>
      <c r="WKC63" s="4046"/>
      <c r="WKD63" s="4047"/>
      <c r="WKE63" s="2961"/>
      <c r="WKF63" s="1615"/>
      <c r="WKG63" s="1611"/>
      <c r="WKH63" s="2139"/>
      <c r="WKI63" s="4045"/>
      <c r="WKJ63" s="4046"/>
      <c r="WKK63" s="4046"/>
      <c r="WKL63" s="4046"/>
      <c r="WKM63" s="4046"/>
      <c r="WKN63" s="4046"/>
      <c r="WKO63" s="4046"/>
      <c r="WKP63" s="4047"/>
      <c r="WKQ63" s="2961"/>
      <c r="WKR63" s="1615"/>
      <c r="WKS63" s="1611"/>
      <c r="WKT63" s="2139"/>
      <c r="WKU63" s="4045"/>
      <c r="WKV63" s="4046"/>
      <c r="WKW63" s="4046"/>
      <c r="WKX63" s="4046"/>
      <c r="WKY63" s="4046"/>
      <c r="WKZ63" s="4046"/>
      <c r="WLA63" s="4046"/>
      <c r="WLB63" s="4047"/>
      <c r="WLC63" s="2961"/>
      <c r="WLD63" s="1615"/>
      <c r="WLE63" s="1611"/>
      <c r="WLF63" s="2139"/>
      <c r="WLG63" s="4045"/>
      <c r="WLH63" s="4046"/>
      <c r="WLI63" s="4046"/>
      <c r="WLJ63" s="4046"/>
      <c r="WLK63" s="4046"/>
      <c r="WLL63" s="4046"/>
      <c r="WLM63" s="4046"/>
      <c r="WLN63" s="4047"/>
      <c r="WLO63" s="2961"/>
      <c r="WLP63" s="1615"/>
      <c r="WLQ63" s="1611"/>
      <c r="WLR63" s="2139"/>
      <c r="WLS63" s="4045"/>
      <c r="WLT63" s="4046"/>
      <c r="WLU63" s="4046"/>
      <c r="WLV63" s="4046"/>
      <c r="WLW63" s="4046"/>
      <c r="WLX63" s="4046"/>
      <c r="WLY63" s="4046"/>
      <c r="WLZ63" s="4047"/>
      <c r="WMA63" s="2961"/>
      <c r="WMB63" s="1615"/>
      <c r="WMC63" s="1611"/>
      <c r="WMD63" s="2139"/>
      <c r="WME63" s="4045"/>
      <c r="WMF63" s="4046"/>
      <c r="WMG63" s="4046"/>
      <c r="WMH63" s="4046"/>
      <c r="WMI63" s="4046"/>
      <c r="WMJ63" s="4046"/>
      <c r="WMK63" s="4046"/>
      <c r="WML63" s="4047"/>
      <c r="WMM63" s="2961"/>
      <c r="WMN63" s="1615"/>
      <c r="WMO63" s="1611"/>
      <c r="WMP63" s="2139"/>
      <c r="WMQ63" s="4045"/>
      <c r="WMR63" s="4046"/>
      <c r="WMS63" s="4046"/>
      <c r="WMT63" s="4046"/>
      <c r="WMU63" s="4046"/>
      <c r="WMV63" s="4046"/>
      <c r="WMW63" s="4046"/>
      <c r="WMX63" s="4047"/>
      <c r="WMY63" s="2961"/>
      <c r="WMZ63" s="1615"/>
      <c r="WNA63" s="1611"/>
      <c r="WNB63" s="2139"/>
      <c r="WNC63" s="4045"/>
      <c r="WND63" s="4046"/>
      <c r="WNE63" s="4046"/>
      <c r="WNF63" s="4046"/>
      <c r="WNG63" s="4046"/>
      <c r="WNH63" s="4046"/>
      <c r="WNI63" s="4046"/>
      <c r="WNJ63" s="4047"/>
      <c r="WNK63" s="2961"/>
      <c r="WNL63" s="1615"/>
      <c r="WNM63" s="1611"/>
      <c r="WNN63" s="2139"/>
      <c r="WNO63" s="4045"/>
      <c r="WNP63" s="4046"/>
      <c r="WNQ63" s="4046"/>
      <c r="WNR63" s="4046"/>
      <c r="WNS63" s="4046"/>
      <c r="WNT63" s="4046"/>
      <c r="WNU63" s="4046"/>
      <c r="WNV63" s="4047"/>
      <c r="WNW63" s="2961"/>
      <c r="WNX63" s="1615"/>
      <c r="WNY63" s="1611"/>
      <c r="WNZ63" s="2139"/>
      <c r="WOA63" s="4045"/>
      <c r="WOB63" s="4046"/>
      <c r="WOC63" s="4046"/>
      <c r="WOD63" s="4046"/>
      <c r="WOE63" s="4046"/>
      <c r="WOF63" s="4046"/>
      <c r="WOG63" s="4046"/>
      <c r="WOH63" s="4047"/>
      <c r="WOI63" s="2961"/>
      <c r="WOJ63" s="1615"/>
      <c r="WOK63" s="1611"/>
      <c r="WOL63" s="2139"/>
      <c r="WOM63" s="4045"/>
      <c r="WON63" s="4046"/>
      <c r="WOO63" s="4046"/>
      <c r="WOP63" s="4046"/>
      <c r="WOQ63" s="4046"/>
      <c r="WOR63" s="4046"/>
      <c r="WOS63" s="4046"/>
      <c r="WOT63" s="4047"/>
      <c r="WOU63" s="2961"/>
      <c r="WOV63" s="1615"/>
      <c r="WOW63" s="1611"/>
      <c r="WOX63" s="2139"/>
      <c r="WOY63" s="4045"/>
      <c r="WOZ63" s="4046"/>
      <c r="WPA63" s="4046"/>
      <c r="WPB63" s="4046"/>
      <c r="WPC63" s="4046"/>
      <c r="WPD63" s="4046"/>
      <c r="WPE63" s="4046"/>
      <c r="WPF63" s="4047"/>
      <c r="WPG63" s="2961"/>
      <c r="WPH63" s="1615"/>
      <c r="WPI63" s="1611"/>
      <c r="WPJ63" s="2139"/>
      <c r="WPK63" s="4045"/>
      <c r="WPL63" s="4046"/>
      <c r="WPM63" s="4046"/>
      <c r="WPN63" s="4046"/>
      <c r="WPO63" s="4046"/>
      <c r="WPP63" s="4046"/>
      <c r="WPQ63" s="4046"/>
      <c r="WPR63" s="4047"/>
      <c r="WPS63" s="2961"/>
      <c r="WPT63" s="1615"/>
      <c r="WPU63" s="1611"/>
      <c r="WPV63" s="2139"/>
      <c r="WPW63" s="4045"/>
      <c r="WPX63" s="4046"/>
      <c r="WPY63" s="4046"/>
      <c r="WPZ63" s="4046"/>
      <c r="WQA63" s="4046"/>
      <c r="WQB63" s="4046"/>
      <c r="WQC63" s="4046"/>
      <c r="WQD63" s="4047"/>
      <c r="WQE63" s="2961"/>
      <c r="WQF63" s="1615"/>
      <c r="WQG63" s="1611"/>
      <c r="WQH63" s="2139"/>
      <c r="WQI63" s="4045"/>
      <c r="WQJ63" s="4046"/>
      <c r="WQK63" s="4046"/>
      <c r="WQL63" s="4046"/>
      <c r="WQM63" s="4046"/>
      <c r="WQN63" s="4046"/>
      <c r="WQO63" s="4046"/>
      <c r="WQP63" s="4047"/>
      <c r="WQQ63" s="2961"/>
      <c r="WQR63" s="1615"/>
      <c r="WQS63" s="1611"/>
      <c r="WQT63" s="2139"/>
      <c r="WQU63" s="4045"/>
      <c r="WQV63" s="4046"/>
      <c r="WQW63" s="4046"/>
      <c r="WQX63" s="4046"/>
      <c r="WQY63" s="4046"/>
      <c r="WQZ63" s="4046"/>
      <c r="WRA63" s="4046"/>
      <c r="WRB63" s="4047"/>
      <c r="WRC63" s="2961"/>
      <c r="WRD63" s="1615"/>
      <c r="WRE63" s="1611"/>
      <c r="WRF63" s="2139"/>
      <c r="WRG63" s="4045"/>
      <c r="WRH63" s="4046"/>
      <c r="WRI63" s="4046"/>
      <c r="WRJ63" s="4046"/>
      <c r="WRK63" s="4046"/>
      <c r="WRL63" s="4046"/>
      <c r="WRM63" s="4046"/>
      <c r="WRN63" s="4047"/>
      <c r="WRO63" s="2961"/>
      <c r="WRP63" s="1615"/>
      <c r="WRQ63" s="1611"/>
      <c r="WRR63" s="2139"/>
      <c r="WRS63" s="4045"/>
      <c r="WRT63" s="4046"/>
      <c r="WRU63" s="4046"/>
      <c r="WRV63" s="4046"/>
      <c r="WRW63" s="4046"/>
      <c r="WRX63" s="4046"/>
      <c r="WRY63" s="4046"/>
      <c r="WRZ63" s="4047"/>
      <c r="WSA63" s="2961"/>
      <c r="WSB63" s="1615"/>
      <c r="WSC63" s="1611"/>
      <c r="WSD63" s="2139"/>
      <c r="WSE63" s="4045"/>
      <c r="WSF63" s="4046"/>
      <c r="WSG63" s="4046"/>
      <c r="WSH63" s="4046"/>
      <c r="WSI63" s="4046"/>
      <c r="WSJ63" s="4046"/>
      <c r="WSK63" s="4046"/>
      <c r="WSL63" s="4047"/>
      <c r="WSM63" s="2961"/>
      <c r="WSN63" s="1615"/>
      <c r="WSO63" s="1611"/>
      <c r="WSP63" s="2139"/>
      <c r="WSQ63" s="4045"/>
      <c r="WSR63" s="4046"/>
      <c r="WSS63" s="4046"/>
      <c r="WST63" s="4046"/>
      <c r="WSU63" s="4046"/>
      <c r="WSV63" s="4046"/>
      <c r="WSW63" s="4046"/>
      <c r="WSX63" s="4047"/>
      <c r="WSY63" s="2961"/>
      <c r="WSZ63" s="1615"/>
      <c r="WTA63" s="1611"/>
      <c r="WTB63" s="2139"/>
      <c r="WTC63" s="4045"/>
      <c r="WTD63" s="4046"/>
      <c r="WTE63" s="4046"/>
      <c r="WTF63" s="4046"/>
      <c r="WTG63" s="4046"/>
      <c r="WTH63" s="4046"/>
      <c r="WTI63" s="4046"/>
      <c r="WTJ63" s="4047"/>
      <c r="WTK63" s="2961"/>
      <c r="WTL63" s="1615"/>
      <c r="WTM63" s="1611"/>
      <c r="WTN63" s="2139"/>
      <c r="WTO63" s="4045"/>
      <c r="WTP63" s="4046"/>
      <c r="WTQ63" s="4046"/>
      <c r="WTR63" s="4046"/>
      <c r="WTS63" s="4046"/>
      <c r="WTT63" s="4046"/>
      <c r="WTU63" s="4046"/>
      <c r="WTV63" s="4047"/>
      <c r="WTW63" s="2961"/>
      <c r="WTX63" s="1615"/>
      <c r="WTY63" s="1611"/>
      <c r="WTZ63" s="2139"/>
      <c r="WUA63" s="4045"/>
      <c r="WUB63" s="4046"/>
      <c r="WUC63" s="4046"/>
      <c r="WUD63" s="4046"/>
      <c r="WUE63" s="4046"/>
      <c r="WUF63" s="4046"/>
      <c r="WUG63" s="4046"/>
      <c r="WUH63" s="4047"/>
      <c r="WUI63" s="2961"/>
      <c r="WUJ63" s="1615"/>
      <c r="WUK63" s="1611"/>
      <c r="WUL63" s="2139"/>
      <c r="WUM63" s="4045"/>
      <c r="WUN63" s="4046"/>
      <c r="WUO63" s="4046"/>
      <c r="WUP63" s="4046"/>
      <c r="WUQ63" s="4046"/>
      <c r="WUR63" s="4046"/>
      <c r="WUS63" s="4046"/>
      <c r="WUT63" s="4047"/>
      <c r="WUU63" s="2961"/>
      <c r="WUV63" s="1615"/>
      <c r="WUW63" s="1611"/>
      <c r="WUX63" s="2139"/>
      <c r="WUY63" s="4045"/>
      <c r="WUZ63" s="4046"/>
      <c r="WVA63" s="4046"/>
      <c r="WVB63" s="4046"/>
      <c r="WVC63" s="4046"/>
      <c r="WVD63" s="4046"/>
      <c r="WVE63" s="4046"/>
      <c r="WVF63" s="4047"/>
      <c r="WVG63" s="2961"/>
      <c r="WVH63" s="1615"/>
      <c r="WVI63" s="1611"/>
      <c r="WVJ63" s="2139"/>
      <c r="WVK63" s="4045"/>
      <c r="WVL63" s="4046"/>
      <c r="WVM63" s="4046"/>
      <c r="WVN63" s="4046"/>
      <c r="WVO63" s="4046"/>
      <c r="WVP63" s="4046"/>
      <c r="WVQ63" s="4046"/>
      <c r="WVR63" s="4047"/>
      <c r="WVS63" s="2961"/>
      <c r="WVT63" s="1615"/>
      <c r="WVU63" s="1611"/>
      <c r="WVV63" s="2139"/>
      <c r="WVW63" s="4045"/>
      <c r="WVX63" s="4046"/>
      <c r="WVY63" s="4046"/>
      <c r="WVZ63" s="4046"/>
      <c r="WWA63" s="4046"/>
      <c r="WWB63" s="4046"/>
      <c r="WWC63" s="4046"/>
      <c r="WWD63" s="4047"/>
      <c r="WWE63" s="2961"/>
      <c r="WWF63" s="1615"/>
      <c r="WWG63" s="1611"/>
      <c r="WWH63" s="2139"/>
      <c r="WWI63" s="4045"/>
      <c r="WWJ63" s="4046"/>
      <c r="WWK63" s="4046"/>
      <c r="WWL63" s="4046"/>
      <c r="WWM63" s="4046"/>
      <c r="WWN63" s="4046"/>
      <c r="WWO63" s="4046"/>
      <c r="WWP63" s="4047"/>
      <c r="WWQ63" s="2961"/>
      <c r="WWR63" s="1615"/>
      <c r="WWS63" s="1611"/>
      <c r="WWT63" s="2139"/>
      <c r="WWU63" s="4045"/>
      <c r="WWV63" s="4046"/>
      <c r="WWW63" s="4046"/>
      <c r="WWX63" s="4046"/>
      <c r="WWY63" s="4046"/>
      <c r="WWZ63" s="4046"/>
      <c r="WXA63" s="4046"/>
      <c r="WXB63" s="4047"/>
      <c r="WXC63" s="2961"/>
      <c r="WXD63" s="1615"/>
      <c r="WXE63" s="1611"/>
      <c r="WXF63" s="2139"/>
      <c r="WXG63" s="4045"/>
      <c r="WXH63" s="4046"/>
      <c r="WXI63" s="4046"/>
      <c r="WXJ63" s="4046"/>
      <c r="WXK63" s="4046"/>
      <c r="WXL63" s="4046"/>
      <c r="WXM63" s="4046"/>
      <c r="WXN63" s="4047"/>
      <c r="WXO63" s="2961"/>
      <c r="WXP63" s="1615"/>
      <c r="WXQ63" s="1611"/>
      <c r="WXR63" s="2139"/>
      <c r="WXS63" s="4045"/>
      <c r="WXT63" s="4046"/>
      <c r="WXU63" s="4046"/>
      <c r="WXV63" s="4046"/>
      <c r="WXW63" s="4046"/>
      <c r="WXX63" s="4046"/>
      <c r="WXY63" s="4046"/>
      <c r="WXZ63" s="4047"/>
      <c r="WYA63" s="2961"/>
      <c r="WYB63" s="1615"/>
      <c r="WYC63" s="1611"/>
      <c r="WYD63" s="2139"/>
      <c r="WYE63" s="4045"/>
      <c r="WYF63" s="4046"/>
      <c r="WYG63" s="4046"/>
      <c r="WYH63" s="4046"/>
      <c r="WYI63" s="4046"/>
      <c r="WYJ63" s="4046"/>
      <c r="WYK63" s="4046"/>
      <c r="WYL63" s="4047"/>
      <c r="WYM63" s="2961"/>
      <c r="WYN63" s="1615"/>
      <c r="WYO63" s="1611"/>
      <c r="WYP63" s="2139"/>
      <c r="WYQ63" s="4045"/>
      <c r="WYR63" s="4046"/>
      <c r="WYS63" s="4046"/>
      <c r="WYT63" s="4046"/>
      <c r="WYU63" s="4046"/>
      <c r="WYV63" s="4046"/>
      <c r="WYW63" s="4046"/>
      <c r="WYX63" s="4047"/>
      <c r="WYY63" s="2961"/>
      <c r="WYZ63" s="1615"/>
      <c r="WZA63" s="1611"/>
      <c r="WZB63" s="2139"/>
      <c r="WZC63" s="4045"/>
      <c r="WZD63" s="4046"/>
      <c r="WZE63" s="4046"/>
      <c r="WZF63" s="4046"/>
      <c r="WZG63" s="4046"/>
      <c r="WZH63" s="4046"/>
      <c r="WZI63" s="4046"/>
      <c r="WZJ63" s="4047"/>
      <c r="WZK63" s="2961"/>
      <c r="WZL63" s="1615"/>
      <c r="WZM63" s="1611"/>
      <c r="WZN63" s="2139"/>
      <c r="WZO63" s="4045"/>
      <c r="WZP63" s="4046"/>
      <c r="WZQ63" s="4046"/>
      <c r="WZR63" s="4046"/>
      <c r="WZS63" s="4046"/>
      <c r="WZT63" s="4046"/>
      <c r="WZU63" s="4046"/>
      <c r="WZV63" s="4047"/>
      <c r="WZW63" s="2961"/>
      <c r="WZX63" s="1615"/>
      <c r="WZY63" s="1611"/>
      <c r="WZZ63" s="2139"/>
      <c r="XAA63" s="4045"/>
      <c r="XAB63" s="4046"/>
      <c r="XAC63" s="4046"/>
      <c r="XAD63" s="4046"/>
      <c r="XAE63" s="4046"/>
      <c r="XAF63" s="4046"/>
      <c r="XAG63" s="4046"/>
      <c r="XAH63" s="4047"/>
      <c r="XAI63" s="2961"/>
      <c r="XAJ63" s="1615"/>
      <c r="XAK63" s="1611"/>
      <c r="XAL63" s="2139"/>
      <c r="XAM63" s="4045"/>
      <c r="XAN63" s="4046"/>
      <c r="XAO63" s="4046"/>
      <c r="XAP63" s="4046"/>
      <c r="XAQ63" s="4046"/>
      <c r="XAR63" s="4046"/>
      <c r="XAS63" s="4046"/>
      <c r="XAT63" s="4047"/>
      <c r="XAU63" s="2961"/>
      <c r="XAV63" s="1615"/>
      <c r="XAW63" s="1611"/>
      <c r="XAX63" s="2139"/>
      <c r="XAY63" s="4045"/>
      <c r="XAZ63" s="4046"/>
      <c r="XBA63" s="4046"/>
      <c r="XBB63" s="4046"/>
      <c r="XBC63" s="4046"/>
      <c r="XBD63" s="4046"/>
      <c r="XBE63" s="4046"/>
      <c r="XBF63" s="4047"/>
      <c r="XBG63" s="2961"/>
      <c r="XBH63" s="1615"/>
      <c r="XBI63" s="1611"/>
      <c r="XBJ63" s="2139"/>
      <c r="XBK63" s="4045"/>
      <c r="XBL63" s="4046"/>
      <c r="XBM63" s="4046"/>
      <c r="XBN63" s="4046"/>
      <c r="XBO63" s="4046"/>
      <c r="XBP63" s="4046"/>
      <c r="XBQ63" s="4046"/>
      <c r="XBR63" s="4047"/>
      <c r="XBS63" s="2961"/>
      <c r="XBT63" s="1615"/>
      <c r="XBU63" s="1611"/>
      <c r="XBV63" s="2139"/>
      <c r="XBW63" s="4045"/>
      <c r="XBX63" s="4046"/>
      <c r="XBY63" s="4046"/>
      <c r="XBZ63" s="4046"/>
      <c r="XCA63" s="4046"/>
      <c r="XCB63" s="4046"/>
      <c r="XCC63" s="4046"/>
      <c r="XCD63" s="4047"/>
      <c r="XCE63" s="2961"/>
      <c r="XCF63" s="1615"/>
      <c r="XCG63" s="1611"/>
      <c r="XCH63" s="2139"/>
      <c r="XCI63" s="4045"/>
      <c r="XCJ63" s="4046"/>
      <c r="XCK63" s="4046"/>
      <c r="XCL63" s="4046"/>
      <c r="XCM63" s="4046"/>
      <c r="XCN63" s="4046"/>
      <c r="XCO63" s="4046"/>
      <c r="XCP63" s="4047"/>
      <c r="XCQ63" s="2961"/>
      <c r="XCR63" s="1615"/>
      <c r="XCS63" s="1611"/>
      <c r="XCT63" s="2139"/>
      <c r="XCU63" s="4045"/>
      <c r="XCV63" s="4046"/>
      <c r="XCW63" s="4046"/>
      <c r="XCX63" s="4046"/>
      <c r="XCY63" s="4046"/>
      <c r="XCZ63" s="4046"/>
      <c r="XDA63" s="4046"/>
      <c r="XDB63" s="4047"/>
      <c r="XDC63" s="2961"/>
      <c r="XDD63" s="1615"/>
      <c r="XDE63" s="1611"/>
      <c r="XDF63" s="2139"/>
      <c r="XDG63" s="4045"/>
      <c r="XDH63" s="4046"/>
      <c r="XDI63" s="4046"/>
      <c r="XDJ63" s="4046"/>
      <c r="XDK63" s="4046"/>
      <c r="XDL63" s="4046"/>
      <c r="XDM63" s="4046"/>
      <c r="XDN63" s="4047"/>
      <c r="XDO63" s="2961"/>
      <c r="XDP63" s="1615"/>
      <c r="XDQ63" s="1611"/>
      <c r="XDR63" s="2139"/>
      <c r="XDS63" s="4045"/>
      <c r="XDT63" s="4046"/>
      <c r="XDU63" s="4046"/>
      <c r="XDV63" s="4046"/>
      <c r="XDW63" s="4046"/>
      <c r="XDX63" s="4046"/>
      <c r="XDY63" s="4046"/>
      <c r="XDZ63" s="4047"/>
      <c r="XEA63" s="2961"/>
      <c r="XEB63" s="1615"/>
      <c r="XEC63" s="1611"/>
      <c r="XED63" s="2139"/>
      <c r="XEE63" s="4045"/>
      <c r="XEF63" s="4046"/>
      <c r="XEG63" s="4046"/>
      <c r="XEH63" s="4046"/>
      <c r="XEI63" s="4046"/>
      <c r="XEJ63" s="4046"/>
      <c r="XEK63" s="4046"/>
      <c r="XEL63" s="4047"/>
      <c r="XEM63" s="2961"/>
      <c r="XEN63" s="1615"/>
      <c r="XEO63" s="1611"/>
      <c r="XEP63" s="2139"/>
      <c r="XEQ63" s="4045"/>
      <c r="XER63" s="4046"/>
      <c r="XES63" s="4046"/>
      <c r="XET63" s="4046"/>
      <c r="XEU63" s="4046"/>
      <c r="XEV63" s="4046"/>
      <c r="XEW63" s="4046"/>
      <c r="XEX63" s="4047"/>
      <c r="XEY63" s="2961"/>
      <c r="XEZ63" s="1615"/>
      <c r="XFA63" s="1611"/>
      <c r="XFB63" s="2139"/>
      <c r="XFC63" s="4045"/>
      <c r="XFD63" s="4046"/>
    </row>
    <row r="64" spans="1:16384" ht="19.5" customHeight="1" x14ac:dyDescent="0.3">
      <c r="A64" s="2966">
        <v>44156</v>
      </c>
      <c r="B64" s="2967" t="s">
        <v>12</v>
      </c>
      <c r="C64" s="2968">
        <v>205</v>
      </c>
      <c r="D64" s="2969">
        <f>+C64*(100-E64)/100</f>
        <v>24.6</v>
      </c>
      <c r="E64" s="2968">
        <v>88</v>
      </c>
      <c r="F64" s="2968"/>
      <c r="G64" s="2968">
        <v>105</v>
      </c>
      <c r="H64" s="2968"/>
      <c r="I64" s="2968"/>
      <c r="J64" s="2968"/>
      <c r="K64" s="2970"/>
      <c r="L64" s="2971" t="s">
        <v>4048</v>
      </c>
    </row>
    <row r="65" spans="1:13" x14ac:dyDescent="0.25">
      <c r="A65" s="2887">
        <v>44165</v>
      </c>
      <c r="B65" s="2322" t="s">
        <v>4</v>
      </c>
      <c r="C65" s="2323"/>
      <c r="D65" s="2323"/>
      <c r="E65" s="2323">
        <v>88</v>
      </c>
      <c r="F65" s="2323"/>
      <c r="G65" s="2323"/>
      <c r="H65" s="2323"/>
      <c r="I65" s="2323"/>
      <c r="J65" s="2323"/>
      <c r="K65" s="2730"/>
      <c r="L65" s="2324"/>
    </row>
    <row r="66" spans="1:13" ht="19.5" customHeight="1" x14ac:dyDescent="0.3">
      <c r="A66" s="2966">
        <v>44168</v>
      </c>
      <c r="B66" s="2967" t="s">
        <v>186</v>
      </c>
      <c r="C66" s="2968"/>
      <c r="D66" s="2969">
        <f>+C66*(100-E66)/100</f>
        <v>0</v>
      </c>
      <c r="E66" s="2968"/>
      <c r="F66" s="2968"/>
      <c r="G66" s="2968"/>
      <c r="H66" s="2968"/>
      <c r="I66" s="2968"/>
      <c r="J66" s="2968">
        <v>1440</v>
      </c>
      <c r="K66" s="2970"/>
      <c r="L66" s="2971" t="s">
        <v>4074</v>
      </c>
    </row>
    <row r="67" spans="1:13" ht="84" customHeight="1" x14ac:dyDescent="0.25">
      <c r="A67" s="4116">
        <v>44170</v>
      </c>
      <c r="B67" s="4114" t="s">
        <v>23</v>
      </c>
      <c r="C67" s="4125" t="s">
        <v>4092</v>
      </c>
      <c r="D67" s="4126"/>
      <c r="E67" s="4126"/>
      <c r="F67" s="4126"/>
      <c r="G67" s="4126"/>
      <c r="H67" s="4126"/>
      <c r="I67" s="4126"/>
      <c r="J67" s="4127"/>
      <c r="K67" s="4118" t="s">
        <v>1908</v>
      </c>
      <c r="L67" s="4120" t="s">
        <v>4088</v>
      </c>
    </row>
    <row r="68" spans="1:13" ht="87.75" customHeight="1" x14ac:dyDescent="0.25">
      <c r="A68" s="4117"/>
      <c r="B68" s="4115"/>
      <c r="C68" s="4131"/>
      <c r="D68" s="4132"/>
      <c r="E68" s="4132"/>
      <c r="F68" s="4132"/>
      <c r="G68" s="4132"/>
      <c r="H68" s="4132"/>
      <c r="I68" s="4132"/>
      <c r="J68" s="4133"/>
      <c r="K68" s="4119"/>
      <c r="L68" s="4121"/>
    </row>
    <row r="69" spans="1:13" ht="19.5" customHeight="1" x14ac:dyDescent="0.3">
      <c r="A69" s="2966">
        <v>44171</v>
      </c>
      <c r="B69" s="2967" t="s">
        <v>33</v>
      </c>
      <c r="C69" s="4122" t="s">
        <v>4132</v>
      </c>
      <c r="D69" s="4123"/>
      <c r="E69" s="4123"/>
      <c r="F69" s="4123"/>
      <c r="G69" s="4123"/>
      <c r="H69" s="4123"/>
      <c r="I69" s="4123"/>
      <c r="J69" s="4124"/>
      <c r="K69" s="2970"/>
      <c r="L69" s="2971"/>
    </row>
    <row r="70" spans="1:13" ht="142.5" customHeight="1" x14ac:dyDescent="0.25">
      <c r="A70" s="3024">
        <v>44172</v>
      </c>
      <c r="B70" s="3010" t="s">
        <v>23</v>
      </c>
      <c r="C70" s="4125" t="s">
        <v>4131</v>
      </c>
      <c r="D70" s="4126"/>
      <c r="E70" s="4126"/>
      <c r="F70" s="4126"/>
      <c r="G70" s="4126"/>
      <c r="H70" s="4126"/>
      <c r="I70" s="4126"/>
      <c r="J70" s="4127"/>
      <c r="K70" s="3003" t="s">
        <v>2072</v>
      </c>
      <c r="L70" s="3004" t="s">
        <v>4089</v>
      </c>
    </row>
    <row r="71" spans="1:13" ht="19.5" customHeight="1" x14ac:dyDescent="0.3">
      <c r="A71" s="2966">
        <v>44176</v>
      </c>
      <c r="B71" s="3011" t="s">
        <v>33</v>
      </c>
      <c r="C71" s="4122" t="s">
        <v>4133</v>
      </c>
      <c r="D71" s="4123"/>
      <c r="E71" s="4123"/>
      <c r="F71" s="4123"/>
      <c r="G71" s="4123"/>
      <c r="H71" s="4123"/>
      <c r="I71" s="4123"/>
      <c r="J71" s="4124"/>
      <c r="K71" s="2970"/>
      <c r="L71" s="2971"/>
    </row>
    <row r="72" spans="1:13" ht="43.5" customHeight="1" x14ac:dyDescent="0.3">
      <c r="A72" s="2966">
        <v>44177</v>
      </c>
      <c r="B72" s="3011" t="s">
        <v>186</v>
      </c>
      <c r="C72" s="2967"/>
      <c r="D72" s="2969">
        <f>+C72*(100-E72)/100</f>
        <v>0</v>
      </c>
      <c r="E72" s="2967"/>
      <c r="F72" s="2967"/>
      <c r="G72" s="2967"/>
      <c r="H72" s="2967">
        <v>5050</v>
      </c>
      <c r="I72" s="2967">
        <v>100</v>
      </c>
      <c r="J72" s="2967"/>
      <c r="K72" s="2983"/>
      <c r="L72" s="2984" t="s">
        <v>4095</v>
      </c>
    </row>
    <row r="73" spans="1:13" s="1273" customFormat="1" ht="19.5" customHeight="1" x14ac:dyDescent="0.3">
      <c r="A73" s="2966">
        <v>44179</v>
      </c>
      <c r="B73" s="3011" t="s">
        <v>26</v>
      </c>
      <c r="C73" s="4111" t="s">
        <v>4099</v>
      </c>
      <c r="D73" s="4112"/>
      <c r="E73" s="4112"/>
      <c r="F73" s="4112"/>
      <c r="G73" s="4112"/>
      <c r="H73" s="4112"/>
      <c r="I73" s="4112"/>
      <c r="J73" s="4113"/>
      <c r="K73" s="2983"/>
      <c r="L73" s="2984"/>
      <c r="M73" s="1267"/>
    </row>
    <row r="74" spans="1:13" s="1273" customFormat="1" ht="19.5" customHeight="1" x14ac:dyDescent="0.3">
      <c r="A74" s="2966">
        <v>44181</v>
      </c>
      <c r="B74" s="3011" t="s">
        <v>14</v>
      </c>
      <c r="C74" s="4108" t="s">
        <v>243</v>
      </c>
      <c r="D74" s="4109"/>
      <c r="E74" s="4109"/>
      <c r="F74" s="4109"/>
      <c r="G74" s="4109"/>
      <c r="H74" s="4109"/>
      <c r="I74" s="4109"/>
      <c r="J74" s="4110"/>
      <c r="K74" s="2983"/>
      <c r="L74" s="2984"/>
      <c r="M74" s="1267"/>
    </row>
    <row r="75" spans="1:13" s="1273" customFormat="1" ht="19.5" customHeight="1" x14ac:dyDescent="0.3">
      <c r="A75" s="4106">
        <v>44184</v>
      </c>
      <c r="B75" s="3011" t="s">
        <v>186</v>
      </c>
      <c r="C75" s="2967"/>
      <c r="D75" s="2967"/>
      <c r="E75" s="2967"/>
      <c r="F75" s="2967"/>
      <c r="G75" s="2967"/>
      <c r="H75" s="3015">
        <v>5785</v>
      </c>
      <c r="I75" s="3015">
        <v>100</v>
      </c>
      <c r="J75" s="2967"/>
      <c r="K75" s="2983"/>
      <c r="L75" s="2984" t="s">
        <v>334</v>
      </c>
      <c r="M75" s="1267"/>
    </row>
    <row r="76" spans="1:13" s="1273" customFormat="1" ht="19.5" customHeight="1" x14ac:dyDescent="0.3">
      <c r="A76" s="4107"/>
      <c r="B76" s="3011" t="s">
        <v>14</v>
      </c>
      <c r="C76" s="4108" t="s">
        <v>243</v>
      </c>
      <c r="D76" s="4109"/>
      <c r="E76" s="4109"/>
      <c r="F76" s="4109"/>
      <c r="G76" s="4109"/>
      <c r="H76" s="4109"/>
      <c r="I76" s="4109"/>
      <c r="J76" s="4110"/>
      <c r="K76" s="2983"/>
      <c r="L76" s="2984"/>
      <c r="M76" s="1267"/>
    </row>
    <row r="77" spans="1:13" s="10" customFormat="1" ht="20.100000000000001" customHeight="1" x14ac:dyDescent="0.25">
      <c r="A77" s="2966">
        <v>44185</v>
      </c>
      <c r="B77" s="3011" t="s">
        <v>14</v>
      </c>
      <c r="C77" s="4108" t="s">
        <v>243</v>
      </c>
      <c r="D77" s="4109"/>
      <c r="E77" s="4109"/>
      <c r="F77" s="4109"/>
      <c r="G77" s="4109"/>
      <c r="H77" s="4109"/>
      <c r="I77" s="4109"/>
      <c r="J77" s="4110"/>
      <c r="K77" s="3012"/>
      <c r="L77" s="3"/>
    </row>
    <row r="78" spans="1:13" ht="19.5" customHeight="1" x14ac:dyDescent="0.3">
      <c r="A78" s="2966">
        <v>44186</v>
      </c>
      <c r="B78" s="3011" t="s">
        <v>186</v>
      </c>
      <c r="C78" s="2967"/>
      <c r="D78" s="2967"/>
      <c r="E78" s="2967"/>
      <c r="F78" s="2967"/>
      <c r="G78" s="2967"/>
      <c r="H78" s="3015">
        <v>5725</v>
      </c>
      <c r="I78" s="3015">
        <v>100</v>
      </c>
      <c r="J78" s="2967"/>
      <c r="K78" s="2983"/>
      <c r="L78" s="2984" t="s">
        <v>334</v>
      </c>
    </row>
    <row r="79" spans="1:13" ht="19.5" customHeight="1" x14ac:dyDescent="0.3">
      <c r="A79" s="2966">
        <v>44188</v>
      </c>
      <c r="B79" s="3011" t="s">
        <v>186</v>
      </c>
      <c r="H79" s="3015">
        <v>5725</v>
      </c>
      <c r="I79" s="3015">
        <v>100</v>
      </c>
      <c r="L79" s="2984" t="s">
        <v>334</v>
      </c>
    </row>
    <row r="80" spans="1:13" ht="37.5" customHeight="1" x14ac:dyDescent="0.25">
      <c r="A80" s="2966">
        <v>44196</v>
      </c>
      <c r="B80" s="3011" t="s">
        <v>12</v>
      </c>
      <c r="C80" s="2967">
        <v>30</v>
      </c>
      <c r="D80" s="2969">
        <f>+C80-(E80/100*C80)</f>
        <v>28.8</v>
      </c>
      <c r="E80" s="2967">
        <v>4</v>
      </c>
      <c r="F80" s="2967" t="s">
        <v>159</v>
      </c>
      <c r="G80" s="2967">
        <v>70</v>
      </c>
      <c r="L80" s="1274" t="s">
        <v>4126</v>
      </c>
    </row>
    <row r="81" spans="1:12" x14ac:dyDescent="0.25">
      <c r="A81" s="2887">
        <v>44195</v>
      </c>
      <c r="B81" s="2322" t="s">
        <v>4</v>
      </c>
      <c r="C81" s="2323"/>
      <c r="D81" s="2323"/>
      <c r="E81" s="2323">
        <v>4</v>
      </c>
      <c r="F81" s="2323"/>
      <c r="G81" s="2323"/>
      <c r="H81" s="2323"/>
      <c r="I81" s="2323"/>
      <c r="J81" s="2323"/>
      <c r="K81" s="2730"/>
      <c r="L81" s="2324"/>
    </row>
    <row r="82" spans="1:12" ht="31.5" x14ac:dyDescent="0.25">
      <c r="A82" s="2966">
        <v>44202</v>
      </c>
      <c r="B82" s="3011" t="s">
        <v>186</v>
      </c>
      <c r="H82" s="1273">
        <v>5720</v>
      </c>
      <c r="I82" s="1273">
        <v>100</v>
      </c>
      <c r="L82" s="1274" t="s">
        <v>4146</v>
      </c>
    </row>
    <row r="83" spans="1:12" x14ac:dyDescent="0.25">
      <c r="A83" s="2887">
        <v>44226</v>
      </c>
      <c r="B83" s="2322" t="s">
        <v>4</v>
      </c>
      <c r="C83" s="2323"/>
      <c r="D83" s="2323"/>
      <c r="E83" s="2323">
        <v>10</v>
      </c>
      <c r="F83" s="2323"/>
      <c r="G83" s="2323"/>
      <c r="H83" s="2323"/>
      <c r="I83" s="2323"/>
      <c r="J83" s="2323"/>
      <c r="K83" s="2730"/>
      <c r="L83" s="2324"/>
    </row>
    <row r="84" spans="1:12" ht="18.75" x14ac:dyDescent="0.25">
      <c r="A84" s="2966">
        <v>44254</v>
      </c>
      <c r="B84" s="3011" t="s">
        <v>14</v>
      </c>
      <c r="C84" s="4090" t="s">
        <v>243</v>
      </c>
      <c r="D84" s="4091"/>
      <c r="E84" s="4091"/>
      <c r="F84" s="4091"/>
      <c r="G84" s="4091"/>
      <c r="H84" s="4091"/>
      <c r="I84" s="4091"/>
      <c r="J84" s="4092"/>
    </row>
    <row r="85" spans="1:12" x14ac:dyDescent="0.25">
      <c r="A85" s="2887">
        <v>44255</v>
      </c>
      <c r="B85" s="2322" t="s">
        <v>4</v>
      </c>
      <c r="C85" s="2323"/>
      <c r="D85" s="2323"/>
      <c r="E85" s="2323">
        <v>10</v>
      </c>
      <c r="F85" s="2323"/>
      <c r="G85" s="2323"/>
      <c r="H85" s="2323"/>
      <c r="I85" s="2323"/>
      <c r="J85" s="2323"/>
      <c r="K85" s="2730"/>
      <c r="L85" s="2324"/>
    </row>
    <row r="86" spans="1:12" x14ac:dyDescent="0.25">
      <c r="A86" s="2887">
        <v>44285</v>
      </c>
      <c r="B86" s="2330" t="s">
        <v>4</v>
      </c>
      <c r="C86" s="2323"/>
      <c r="D86" s="2323"/>
      <c r="E86" s="2323">
        <v>10</v>
      </c>
      <c r="F86" s="2323"/>
      <c r="G86" s="2323"/>
      <c r="H86" s="2323"/>
      <c r="I86" s="2323"/>
      <c r="J86" s="2323"/>
      <c r="K86" s="2730"/>
      <c r="L86" s="2324"/>
    </row>
    <row r="87" spans="1:12" ht="18.75" x14ac:dyDescent="0.25">
      <c r="A87" s="2966">
        <v>44291</v>
      </c>
      <c r="B87" s="3011" t="s">
        <v>14</v>
      </c>
      <c r="C87" s="4051" t="s">
        <v>4310</v>
      </c>
      <c r="D87" s="4049"/>
      <c r="E87" s="4049"/>
      <c r="F87" s="4049"/>
      <c r="G87" s="4049"/>
      <c r="H87" s="4049"/>
      <c r="I87" s="4049"/>
      <c r="J87" s="4050"/>
    </row>
    <row r="88" spans="1:12" ht="34.5" customHeight="1" x14ac:dyDescent="0.25">
      <c r="A88" s="3270">
        <v>44363</v>
      </c>
      <c r="B88" s="3011" t="s">
        <v>186</v>
      </c>
      <c r="C88" s="2967"/>
      <c r="D88" s="2969"/>
      <c r="E88" s="2967"/>
      <c r="F88" s="2967"/>
      <c r="G88" s="2967"/>
      <c r="H88" s="1273">
        <v>5725</v>
      </c>
      <c r="I88" s="1273">
        <v>100</v>
      </c>
      <c r="L88" s="3212" t="s">
        <v>4428</v>
      </c>
    </row>
    <row r="89" spans="1:12" ht="18.75" x14ac:dyDescent="0.25">
      <c r="A89" s="3403">
        <v>44398</v>
      </c>
      <c r="B89" s="3404" t="s">
        <v>12</v>
      </c>
      <c r="C89" s="3405">
        <v>75</v>
      </c>
      <c r="D89" s="3405">
        <v>64</v>
      </c>
      <c r="E89" s="3405">
        <v>15</v>
      </c>
      <c r="F89" s="3405" t="s">
        <v>159</v>
      </c>
      <c r="G89" s="3405">
        <v>80</v>
      </c>
      <c r="H89" s="3405"/>
      <c r="I89" s="3405"/>
      <c r="J89" s="3405"/>
      <c r="K89" s="3406"/>
      <c r="L89" s="3407" t="s">
        <v>4459</v>
      </c>
    </row>
    <row r="90" spans="1:12" ht="25.5" customHeight="1" x14ac:dyDescent="0.25">
      <c r="A90" s="3271">
        <v>44427</v>
      </c>
      <c r="B90" s="3196" t="s">
        <v>4407</v>
      </c>
      <c r="C90" s="3824" t="s">
        <v>4376</v>
      </c>
      <c r="D90" s="3825"/>
      <c r="E90" s="3825"/>
      <c r="F90" s="3825"/>
      <c r="G90" s="3825"/>
      <c r="H90" s="3825"/>
      <c r="I90" s="3825"/>
      <c r="J90" s="3826"/>
      <c r="K90" s="3197"/>
      <c r="L90" s="3242"/>
    </row>
    <row r="91" spans="1:12" ht="63.75" customHeight="1" x14ac:dyDescent="0.25">
      <c r="A91" s="3272">
        <v>44434</v>
      </c>
      <c r="B91" s="2118" t="s">
        <v>14</v>
      </c>
      <c r="C91" s="4085" t="s">
        <v>4525</v>
      </c>
      <c r="D91" s="4086"/>
      <c r="E91" s="4086"/>
      <c r="F91" s="4086"/>
      <c r="G91" s="4086"/>
      <c r="H91" s="4086"/>
      <c r="I91" s="4086"/>
      <c r="J91" s="4087"/>
      <c r="L91" s="3321" t="s">
        <v>3527</v>
      </c>
    </row>
    <row r="92" spans="1:12" x14ac:dyDescent="0.25">
      <c r="A92" s="3272">
        <v>44444</v>
      </c>
      <c r="B92" s="2118" t="s">
        <v>186</v>
      </c>
      <c r="J92" s="1273">
        <v>1625</v>
      </c>
    </row>
    <row r="93" spans="1:12" ht="31.5" x14ac:dyDescent="0.25">
      <c r="A93" s="3272">
        <v>44446</v>
      </c>
      <c r="B93" s="2118" t="s">
        <v>186</v>
      </c>
      <c r="H93" s="1273">
        <v>5475</v>
      </c>
      <c r="I93" s="1273">
        <v>100</v>
      </c>
      <c r="L93" s="1274" t="s">
        <v>4527</v>
      </c>
    </row>
    <row r="94" spans="1:12" ht="18" customHeight="1" x14ac:dyDescent="0.25">
      <c r="A94" s="3272">
        <v>44469</v>
      </c>
      <c r="B94" s="2118" t="s">
        <v>14</v>
      </c>
      <c r="C94" s="4051" t="s">
        <v>4577</v>
      </c>
      <c r="D94" s="4049"/>
      <c r="E94" s="4049"/>
      <c r="F94" s="4049"/>
      <c r="G94" s="4049"/>
      <c r="H94" s="4049"/>
      <c r="I94" s="4049"/>
      <c r="J94" s="4050"/>
    </row>
    <row r="95" spans="1:12" ht="18" customHeight="1" x14ac:dyDescent="0.25">
      <c r="A95" s="3272">
        <v>44503</v>
      </c>
      <c r="B95" s="2118" t="s">
        <v>14</v>
      </c>
      <c r="C95" s="4051" t="s">
        <v>4597</v>
      </c>
      <c r="D95" s="4049"/>
      <c r="E95" s="4049"/>
      <c r="F95" s="4049"/>
      <c r="G95" s="4049"/>
      <c r="H95" s="4049"/>
      <c r="I95" s="4049"/>
      <c r="J95" s="4050"/>
    </row>
    <row r="96" spans="1:12" ht="31.5" x14ac:dyDescent="0.25">
      <c r="A96" s="3272">
        <v>44505</v>
      </c>
      <c r="B96" s="2118" t="s">
        <v>12</v>
      </c>
      <c r="C96" s="1273">
        <v>15</v>
      </c>
      <c r="D96" s="170">
        <v>12.75</v>
      </c>
      <c r="E96" s="1273">
        <v>15</v>
      </c>
      <c r="F96" s="1273" t="s">
        <v>159</v>
      </c>
      <c r="G96" s="1273">
        <v>70</v>
      </c>
      <c r="L96" s="1274" t="s">
        <v>4604</v>
      </c>
    </row>
    <row r="97" spans="1:1" x14ac:dyDescent="0.25">
      <c r="A97" s="3272"/>
    </row>
    <row r="98" spans="1:1" x14ac:dyDescent="0.25">
      <c r="A98" s="3272"/>
    </row>
    <row r="99" spans="1:1" x14ac:dyDescent="0.25">
      <c r="A99" s="3272"/>
    </row>
    <row r="100" spans="1:1" x14ac:dyDescent="0.25">
      <c r="A100" s="3272"/>
    </row>
  </sheetData>
  <autoFilter ref="B6:K6"/>
  <mergeCells count="1425">
    <mergeCell ref="C95:J95"/>
    <mergeCell ref="B67:B68"/>
    <mergeCell ref="A67:A68"/>
    <mergeCell ref="K67:K68"/>
    <mergeCell ref="L67:L68"/>
    <mergeCell ref="C71:J71"/>
    <mergeCell ref="C70:J70"/>
    <mergeCell ref="C69:J69"/>
    <mergeCell ref="DS63:DZ63"/>
    <mergeCell ref="C74:J74"/>
    <mergeCell ref="GA63:GH63"/>
    <mergeCell ref="GM63:GT63"/>
    <mergeCell ref="FC63:FJ63"/>
    <mergeCell ref="FO63:FV63"/>
    <mergeCell ref="BK63:BR63"/>
    <mergeCell ref="BW63:CD63"/>
    <mergeCell ref="CI63:CP63"/>
    <mergeCell ref="CU63:DB63"/>
    <mergeCell ref="DG63:DN63"/>
    <mergeCell ref="O63:V63"/>
    <mergeCell ref="AA63:AH63"/>
    <mergeCell ref="AM63:AT63"/>
    <mergeCell ref="AY63:BF63"/>
    <mergeCell ref="EE63:EL63"/>
    <mergeCell ref="EQ63:EX63"/>
    <mergeCell ref="C67:J68"/>
    <mergeCell ref="C94:J94"/>
    <mergeCell ref="C91:J91"/>
    <mergeCell ref="C90:J90"/>
    <mergeCell ref="C31:J31"/>
    <mergeCell ref="C30:J30"/>
    <mergeCell ref="C29:J29"/>
    <mergeCell ref="C52:J52"/>
    <mergeCell ref="C51:J51"/>
    <mergeCell ref="C50:J50"/>
    <mergeCell ref="C46:J46"/>
    <mergeCell ref="C59:J59"/>
    <mergeCell ref="C53:J53"/>
    <mergeCell ref="C63:J63"/>
    <mergeCell ref="C87:J87"/>
    <mergeCell ref="C84:J84"/>
    <mergeCell ref="A1:L1"/>
    <mergeCell ref="A2:B2"/>
    <mergeCell ref="C2:F2"/>
    <mergeCell ref="G2:H2"/>
    <mergeCell ref="I2:J2"/>
    <mergeCell ref="K2:L2"/>
    <mergeCell ref="K3:L3"/>
    <mergeCell ref="K4:L4"/>
    <mergeCell ref="K5:L5"/>
    <mergeCell ref="A3:B3"/>
    <mergeCell ref="C3:F3"/>
    <mergeCell ref="G3:H3"/>
    <mergeCell ref="I3:J3"/>
    <mergeCell ref="A4:B4"/>
    <mergeCell ref="I4:J4"/>
    <mergeCell ref="C45:J45"/>
    <mergeCell ref="A75:A76"/>
    <mergeCell ref="C76:J76"/>
    <mergeCell ref="C77:J77"/>
    <mergeCell ref="C73:J73"/>
    <mergeCell ref="C24:J24"/>
    <mergeCell ref="C9:J9"/>
    <mergeCell ref="A8:A9"/>
    <mergeCell ref="G4:H5"/>
    <mergeCell ref="A5:B5"/>
    <mergeCell ref="C5:F5"/>
    <mergeCell ref="C4:F4"/>
    <mergeCell ref="I5:J5"/>
    <mergeCell ref="C7:J7"/>
    <mergeCell ref="C23:J23"/>
    <mergeCell ref="C15:J15"/>
    <mergeCell ref="YM63:YT63"/>
    <mergeCell ref="YY63:ZF63"/>
    <mergeCell ref="ZK63:ZR63"/>
    <mergeCell ref="ZW63:AAD63"/>
    <mergeCell ref="AAI63:AAP63"/>
    <mergeCell ref="WE63:WL63"/>
    <mergeCell ref="WQ63:WX63"/>
    <mergeCell ref="XC63:XJ63"/>
    <mergeCell ref="XO63:XV63"/>
    <mergeCell ref="YA63:YH63"/>
    <mergeCell ref="TW63:UD63"/>
    <mergeCell ref="UI63:UP63"/>
    <mergeCell ref="UU63:VB63"/>
    <mergeCell ref="VG63:VN63"/>
    <mergeCell ref="VS63:VZ63"/>
    <mergeCell ref="MA63:MH63"/>
    <mergeCell ref="MM63:MT63"/>
    <mergeCell ref="C12:J12"/>
    <mergeCell ref="C43:J43"/>
    <mergeCell ref="C39:J39"/>
    <mergeCell ref="C34:J34"/>
    <mergeCell ref="AIE63:AIL63"/>
    <mergeCell ref="AIQ63:AIX63"/>
    <mergeCell ref="AJC63:AJJ63"/>
    <mergeCell ref="AJO63:AJV63"/>
    <mergeCell ref="AFK63:AFR63"/>
    <mergeCell ref="AFW63:AGD63"/>
    <mergeCell ref="AGI63:AGP63"/>
    <mergeCell ref="AGU63:AHB63"/>
    <mergeCell ref="AHG63:AHN63"/>
    <mergeCell ref="ADC63:ADJ63"/>
    <mergeCell ref="ADO63:ADV63"/>
    <mergeCell ref="AEA63:AEH63"/>
    <mergeCell ref="AEM63:AET63"/>
    <mergeCell ref="AEY63:AFF63"/>
    <mergeCell ref="AAU63:ABB63"/>
    <mergeCell ref="ABG63:ABN63"/>
    <mergeCell ref="ABS63:ABZ63"/>
    <mergeCell ref="ACE63:ACL63"/>
    <mergeCell ref="ACQ63:ACX63"/>
    <mergeCell ref="AKA63:AKH63"/>
    <mergeCell ref="AKM63:AKT63"/>
    <mergeCell ref="AKY63:ALF63"/>
    <mergeCell ref="ALK63:ALR63"/>
    <mergeCell ref="ALW63:AMD63"/>
    <mergeCell ref="GY63:HF63"/>
    <mergeCell ref="II63:IP63"/>
    <mergeCell ref="IU63:JB63"/>
    <mergeCell ref="JG63:JN63"/>
    <mergeCell ref="JS63:JZ63"/>
    <mergeCell ref="KE63:KL63"/>
    <mergeCell ref="HK63:HR63"/>
    <mergeCell ref="HW63:ID63"/>
    <mergeCell ref="RC63:RJ63"/>
    <mergeCell ref="MY63:NF63"/>
    <mergeCell ref="NK63:NR63"/>
    <mergeCell ref="NW63:OD63"/>
    <mergeCell ref="OI63:OP63"/>
    <mergeCell ref="OU63:PB63"/>
    <mergeCell ref="KQ63:KX63"/>
    <mergeCell ref="LC63:LJ63"/>
    <mergeCell ref="LO63:LV63"/>
    <mergeCell ref="RO63:RV63"/>
    <mergeCell ref="SA63:SH63"/>
    <mergeCell ref="SM63:ST63"/>
    <mergeCell ref="SY63:TF63"/>
    <mergeCell ref="TK63:TR63"/>
    <mergeCell ref="PG63:PN63"/>
    <mergeCell ref="PS63:PZ63"/>
    <mergeCell ref="QE63:QL63"/>
    <mergeCell ref="QQ63:QX63"/>
    <mergeCell ref="AHS63:AHZ63"/>
    <mergeCell ref="ATG63:ATN63"/>
    <mergeCell ref="ATS63:ATZ63"/>
    <mergeCell ref="AUE63:AUL63"/>
    <mergeCell ref="AUQ63:AUX63"/>
    <mergeCell ref="AVC63:AVJ63"/>
    <mergeCell ref="AQY63:ARF63"/>
    <mergeCell ref="ARK63:ARR63"/>
    <mergeCell ref="ARW63:ASD63"/>
    <mergeCell ref="ASI63:ASP63"/>
    <mergeCell ref="ASU63:ATB63"/>
    <mergeCell ref="AOQ63:AOX63"/>
    <mergeCell ref="APC63:APJ63"/>
    <mergeCell ref="APO63:APV63"/>
    <mergeCell ref="AQA63:AQH63"/>
    <mergeCell ref="AQM63:AQT63"/>
    <mergeCell ref="AMI63:AMP63"/>
    <mergeCell ref="AMU63:ANB63"/>
    <mergeCell ref="ANG63:ANN63"/>
    <mergeCell ref="ANS63:ANZ63"/>
    <mergeCell ref="AOE63:AOL63"/>
    <mergeCell ref="BCM63:BCT63"/>
    <mergeCell ref="BCY63:BDF63"/>
    <mergeCell ref="BDK63:BDR63"/>
    <mergeCell ref="BDW63:BED63"/>
    <mergeCell ref="BEI63:BEP63"/>
    <mergeCell ref="BAE63:BAL63"/>
    <mergeCell ref="BAQ63:BAX63"/>
    <mergeCell ref="BBC63:BBJ63"/>
    <mergeCell ref="BBO63:BBV63"/>
    <mergeCell ref="BCA63:BCH63"/>
    <mergeCell ref="AXW63:AYD63"/>
    <mergeCell ref="AYI63:AYP63"/>
    <mergeCell ref="AYU63:AZB63"/>
    <mergeCell ref="AZG63:AZN63"/>
    <mergeCell ref="AZS63:AZZ63"/>
    <mergeCell ref="AVO63:AVV63"/>
    <mergeCell ref="AWA63:AWH63"/>
    <mergeCell ref="AWM63:AWT63"/>
    <mergeCell ref="AWY63:AXF63"/>
    <mergeCell ref="AXK63:AXR63"/>
    <mergeCell ref="BLS63:BLZ63"/>
    <mergeCell ref="BME63:BML63"/>
    <mergeCell ref="BMQ63:BMX63"/>
    <mergeCell ref="BNC63:BNJ63"/>
    <mergeCell ref="BNO63:BNV63"/>
    <mergeCell ref="BJK63:BJR63"/>
    <mergeCell ref="BJW63:BKD63"/>
    <mergeCell ref="BKI63:BKP63"/>
    <mergeCell ref="BKU63:BLB63"/>
    <mergeCell ref="BLG63:BLN63"/>
    <mergeCell ref="BHC63:BHJ63"/>
    <mergeCell ref="BHO63:BHV63"/>
    <mergeCell ref="BIA63:BIH63"/>
    <mergeCell ref="BIM63:BIT63"/>
    <mergeCell ref="BIY63:BJF63"/>
    <mergeCell ref="BEU63:BFB63"/>
    <mergeCell ref="BFG63:BFN63"/>
    <mergeCell ref="BFS63:BFZ63"/>
    <mergeCell ref="BGE63:BGL63"/>
    <mergeCell ref="BGQ63:BGX63"/>
    <mergeCell ref="BUY63:BVF63"/>
    <mergeCell ref="BVK63:BVR63"/>
    <mergeCell ref="BVW63:BWD63"/>
    <mergeCell ref="BWI63:BWP63"/>
    <mergeCell ref="BWU63:BXB63"/>
    <mergeCell ref="BSQ63:BSX63"/>
    <mergeCell ref="BTC63:BTJ63"/>
    <mergeCell ref="BTO63:BTV63"/>
    <mergeCell ref="BUA63:BUH63"/>
    <mergeCell ref="BUM63:BUT63"/>
    <mergeCell ref="BQI63:BQP63"/>
    <mergeCell ref="BQU63:BRB63"/>
    <mergeCell ref="BRG63:BRN63"/>
    <mergeCell ref="BRS63:BRZ63"/>
    <mergeCell ref="BSE63:BSL63"/>
    <mergeCell ref="BOA63:BOH63"/>
    <mergeCell ref="BOM63:BOT63"/>
    <mergeCell ref="BOY63:BPF63"/>
    <mergeCell ref="BPK63:BPR63"/>
    <mergeCell ref="BPW63:BQD63"/>
    <mergeCell ref="CEE63:CEL63"/>
    <mergeCell ref="CEQ63:CEX63"/>
    <mergeCell ref="CFC63:CFJ63"/>
    <mergeCell ref="CFO63:CFV63"/>
    <mergeCell ref="CGA63:CGH63"/>
    <mergeCell ref="CBW63:CCD63"/>
    <mergeCell ref="CCI63:CCP63"/>
    <mergeCell ref="CCU63:CDB63"/>
    <mergeCell ref="CDG63:CDN63"/>
    <mergeCell ref="CDS63:CDZ63"/>
    <mergeCell ref="BZO63:BZV63"/>
    <mergeCell ref="CAA63:CAH63"/>
    <mergeCell ref="CAM63:CAT63"/>
    <mergeCell ref="CAY63:CBF63"/>
    <mergeCell ref="CBK63:CBR63"/>
    <mergeCell ref="BXG63:BXN63"/>
    <mergeCell ref="BXS63:BXZ63"/>
    <mergeCell ref="BYE63:BYL63"/>
    <mergeCell ref="BYQ63:BYX63"/>
    <mergeCell ref="BZC63:BZJ63"/>
    <mergeCell ref="CNK63:CNR63"/>
    <mergeCell ref="CNW63:COD63"/>
    <mergeCell ref="COI63:COP63"/>
    <mergeCell ref="COU63:CPB63"/>
    <mergeCell ref="CPG63:CPN63"/>
    <mergeCell ref="CLC63:CLJ63"/>
    <mergeCell ref="CLO63:CLV63"/>
    <mergeCell ref="CMA63:CMH63"/>
    <mergeCell ref="CMM63:CMT63"/>
    <mergeCell ref="CMY63:CNF63"/>
    <mergeCell ref="CIU63:CJB63"/>
    <mergeCell ref="CJG63:CJN63"/>
    <mergeCell ref="CJS63:CJZ63"/>
    <mergeCell ref="CKE63:CKL63"/>
    <mergeCell ref="CKQ63:CKX63"/>
    <mergeCell ref="CGM63:CGT63"/>
    <mergeCell ref="CGY63:CHF63"/>
    <mergeCell ref="CHK63:CHR63"/>
    <mergeCell ref="CHW63:CID63"/>
    <mergeCell ref="CII63:CIP63"/>
    <mergeCell ref="CWQ63:CWX63"/>
    <mergeCell ref="CXC63:CXJ63"/>
    <mergeCell ref="CXO63:CXV63"/>
    <mergeCell ref="CYA63:CYH63"/>
    <mergeCell ref="CYM63:CYT63"/>
    <mergeCell ref="CUI63:CUP63"/>
    <mergeCell ref="CUU63:CVB63"/>
    <mergeCell ref="CVG63:CVN63"/>
    <mergeCell ref="CVS63:CVZ63"/>
    <mergeCell ref="CWE63:CWL63"/>
    <mergeCell ref="CSA63:CSH63"/>
    <mergeCell ref="CSM63:CST63"/>
    <mergeCell ref="CSY63:CTF63"/>
    <mergeCell ref="CTK63:CTR63"/>
    <mergeCell ref="CTW63:CUD63"/>
    <mergeCell ref="CPS63:CPZ63"/>
    <mergeCell ref="CQE63:CQL63"/>
    <mergeCell ref="CQQ63:CQX63"/>
    <mergeCell ref="CRC63:CRJ63"/>
    <mergeCell ref="CRO63:CRV63"/>
    <mergeCell ref="DFW63:DGD63"/>
    <mergeCell ref="DGI63:DGP63"/>
    <mergeCell ref="DGU63:DHB63"/>
    <mergeCell ref="DHG63:DHN63"/>
    <mergeCell ref="DHS63:DHZ63"/>
    <mergeCell ref="DDO63:DDV63"/>
    <mergeCell ref="DEA63:DEH63"/>
    <mergeCell ref="DEM63:DET63"/>
    <mergeCell ref="DEY63:DFF63"/>
    <mergeCell ref="DFK63:DFR63"/>
    <mergeCell ref="DBG63:DBN63"/>
    <mergeCell ref="DBS63:DBZ63"/>
    <mergeCell ref="DCE63:DCL63"/>
    <mergeCell ref="DCQ63:DCX63"/>
    <mergeCell ref="DDC63:DDJ63"/>
    <mergeCell ref="CYY63:CZF63"/>
    <mergeCell ref="CZK63:CZR63"/>
    <mergeCell ref="CZW63:DAD63"/>
    <mergeCell ref="DAI63:DAP63"/>
    <mergeCell ref="DAU63:DBB63"/>
    <mergeCell ref="DPC63:DPJ63"/>
    <mergeCell ref="DPO63:DPV63"/>
    <mergeCell ref="DQA63:DQH63"/>
    <mergeCell ref="DQM63:DQT63"/>
    <mergeCell ref="DQY63:DRF63"/>
    <mergeCell ref="DMU63:DNB63"/>
    <mergeCell ref="DNG63:DNN63"/>
    <mergeCell ref="DNS63:DNZ63"/>
    <mergeCell ref="DOE63:DOL63"/>
    <mergeCell ref="DOQ63:DOX63"/>
    <mergeCell ref="DKM63:DKT63"/>
    <mergeCell ref="DKY63:DLF63"/>
    <mergeCell ref="DLK63:DLR63"/>
    <mergeCell ref="DLW63:DMD63"/>
    <mergeCell ref="DMI63:DMP63"/>
    <mergeCell ref="DIE63:DIL63"/>
    <mergeCell ref="DIQ63:DIX63"/>
    <mergeCell ref="DJC63:DJJ63"/>
    <mergeCell ref="DJO63:DJV63"/>
    <mergeCell ref="DKA63:DKH63"/>
    <mergeCell ref="DYI63:DYP63"/>
    <mergeCell ref="DYU63:DZB63"/>
    <mergeCell ref="DZG63:DZN63"/>
    <mergeCell ref="DZS63:DZZ63"/>
    <mergeCell ref="EAE63:EAL63"/>
    <mergeCell ref="DWA63:DWH63"/>
    <mergeCell ref="DWM63:DWT63"/>
    <mergeCell ref="DWY63:DXF63"/>
    <mergeCell ref="DXK63:DXR63"/>
    <mergeCell ref="DXW63:DYD63"/>
    <mergeCell ref="DTS63:DTZ63"/>
    <mergeCell ref="DUE63:DUL63"/>
    <mergeCell ref="DUQ63:DUX63"/>
    <mergeCell ref="DVC63:DVJ63"/>
    <mergeCell ref="DVO63:DVV63"/>
    <mergeCell ref="DRK63:DRR63"/>
    <mergeCell ref="DRW63:DSD63"/>
    <mergeCell ref="DSI63:DSP63"/>
    <mergeCell ref="DSU63:DTB63"/>
    <mergeCell ref="DTG63:DTN63"/>
    <mergeCell ref="EHO63:EHV63"/>
    <mergeCell ref="EIA63:EIH63"/>
    <mergeCell ref="EIM63:EIT63"/>
    <mergeCell ref="EIY63:EJF63"/>
    <mergeCell ref="EJK63:EJR63"/>
    <mergeCell ref="EFG63:EFN63"/>
    <mergeCell ref="EFS63:EFZ63"/>
    <mergeCell ref="EGE63:EGL63"/>
    <mergeCell ref="EGQ63:EGX63"/>
    <mergeCell ref="EHC63:EHJ63"/>
    <mergeCell ref="ECY63:EDF63"/>
    <mergeCell ref="EDK63:EDR63"/>
    <mergeCell ref="EDW63:EED63"/>
    <mergeCell ref="EEI63:EEP63"/>
    <mergeCell ref="EEU63:EFB63"/>
    <mergeCell ref="EAQ63:EAX63"/>
    <mergeCell ref="EBC63:EBJ63"/>
    <mergeCell ref="EBO63:EBV63"/>
    <mergeCell ref="ECA63:ECH63"/>
    <mergeCell ref="ECM63:ECT63"/>
    <mergeCell ref="EQU63:ERB63"/>
    <mergeCell ref="ERG63:ERN63"/>
    <mergeCell ref="ERS63:ERZ63"/>
    <mergeCell ref="ESE63:ESL63"/>
    <mergeCell ref="ESQ63:ESX63"/>
    <mergeCell ref="EOM63:EOT63"/>
    <mergeCell ref="EOY63:EPF63"/>
    <mergeCell ref="EPK63:EPR63"/>
    <mergeCell ref="EPW63:EQD63"/>
    <mergeCell ref="EQI63:EQP63"/>
    <mergeCell ref="EME63:EML63"/>
    <mergeCell ref="EMQ63:EMX63"/>
    <mergeCell ref="ENC63:ENJ63"/>
    <mergeCell ref="ENO63:ENV63"/>
    <mergeCell ref="EOA63:EOH63"/>
    <mergeCell ref="EJW63:EKD63"/>
    <mergeCell ref="EKI63:EKP63"/>
    <mergeCell ref="EKU63:ELB63"/>
    <mergeCell ref="ELG63:ELN63"/>
    <mergeCell ref="ELS63:ELZ63"/>
    <mergeCell ref="FAA63:FAH63"/>
    <mergeCell ref="FAM63:FAT63"/>
    <mergeCell ref="FAY63:FBF63"/>
    <mergeCell ref="FBK63:FBR63"/>
    <mergeCell ref="FBW63:FCD63"/>
    <mergeCell ref="EXS63:EXZ63"/>
    <mergeCell ref="EYE63:EYL63"/>
    <mergeCell ref="EYQ63:EYX63"/>
    <mergeCell ref="EZC63:EZJ63"/>
    <mergeCell ref="EZO63:EZV63"/>
    <mergeCell ref="EVK63:EVR63"/>
    <mergeCell ref="EVW63:EWD63"/>
    <mergeCell ref="EWI63:EWP63"/>
    <mergeCell ref="EWU63:EXB63"/>
    <mergeCell ref="EXG63:EXN63"/>
    <mergeCell ref="ETC63:ETJ63"/>
    <mergeCell ref="ETO63:ETV63"/>
    <mergeCell ref="EUA63:EUH63"/>
    <mergeCell ref="EUM63:EUT63"/>
    <mergeCell ref="EUY63:EVF63"/>
    <mergeCell ref="FJG63:FJN63"/>
    <mergeCell ref="FJS63:FJZ63"/>
    <mergeCell ref="FKE63:FKL63"/>
    <mergeCell ref="FKQ63:FKX63"/>
    <mergeCell ref="FLC63:FLJ63"/>
    <mergeCell ref="FGY63:FHF63"/>
    <mergeCell ref="FHK63:FHR63"/>
    <mergeCell ref="FHW63:FID63"/>
    <mergeCell ref="FII63:FIP63"/>
    <mergeCell ref="FIU63:FJB63"/>
    <mergeCell ref="FEQ63:FEX63"/>
    <mergeCell ref="FFC63:FFJ63"/>
    <mergeCell ref="FFO63:FFV63"/>
    <mergeCell ref="FGA63:FGH63"/>
    <mergeCell ref="FGM63:FGT63"/>
    <mergeCell ref="FCI63:FCP63"/>
    <mergeCell ref="FCU63:FDB63"/>
    <mergeCell ref="FDG63:FDN63"/>
    <mergeCell ref="FDS63:FDZ63"/>
    <mergeCell ref="FEE63:FEL63"/>
    <mergeCell ref="FSM63:FST63"/>
    <mergeCell ref="FSY63:FTF63"/>
    <mergeCell ref="FTK63:FTR63"/>
    <mergeCell ref="FTW63:FUD63"/>
    <mergeCell ref="FUI63:FUP63"/>
    <mergeCell ref="FQE63:FQL63"/>
    <mergeCell ref="FQQ63:FQX63"/>
    <mergeCell ref="FRC63:FRJ63"/>
    <mergeCell ref="FRO63:FRV63"/>
    <mergeCell ref="FSA63:FSH63"/>
    <mergeCell ref="FNW63:FOD63"/>
    <mergeCell ref="FOI63:FOP63"/>
    <mergeCell ref="FOU63:FPB63"/>
    <mergeCell ref="FPG63:FPN63"/>
    <mergeCell ref="FPS63:FPZ63"/>
    <mergeCell ref="FLO63:FLV63"/>
    <mergeCell ref="FMA63:FMH63"/>
    <mergeCell ref="FMM63:FMT63"/>
    <mergeCell ref="FMY63:FNF63"/>
    <mergeCell ref="FNK63:FNR63"/>
    <mergeCell ref="GBS63:GBZ63"/>
    <mergeCell ref="GCE63:GCL63"/>
    <mergeCell ref="GCQ63:GCX63"/>
    <mergeCell ref="GDC63:GDJ63"/>
    <mergeCell ref="GDO63:GDV63"/>
    <mergeCell ref="FZK63:FZR63"/>
    <mergeCell ref="FZW63:GAD63"/>
    <mergeCell ref="GAI63:GAP63"/>
    <mergeCell ref="GAU63:GBB63"/>
    <mergeCell ref="GBG63:GBN63"/>
    <mergeCell ref="FXC63:FXJ63"/>
    <mergeCell ref="FXO63:FXV63"/>
    <mergeCell ref="FYA63:FYH63"/>
    <mergeCell ref="FYM63:FYT63"/>
    <mergeCell ref="FYY63:FZF63"/>
    <mergeCell ref="FUU63:FVB63"/>
    <mergeCell ref="FVG63:FVN63"/>
    <mergeCell ref="FVS63:FVZ63"/>
    <mergeCell ref="FWE63:FWL63"/>
    <mergeCell ref="FWQ63:FWX63"/>
    <mergeCell ref="GKY63:GLF63"/>
    <mergeCell ref="GLK63:GLR63"/>
    <mergeCell ref="GLW63:GMD63"/>
    <mergeCell ref="GMI63:GMP63"/>
    <mergeCell ref="GMU63:GNB63"/>
    <mergeCell ref="GIQ63:GIX63"/>
    <mergeCell ref="GJC63:GJJ63"/>
    <mergeCell ref="GJO63:GJV63"/>
    <mergeCell ref="GKA63:GKH63"/>
    <mergeCell ref="GKM63:GKT63"/>
    <mergeCell ref="GGI63:GGP63"/>
    <mergeCell ref="GGU63:GHB63"/>
    <mergeCell ref="GHG63:GHN63"/>
    <mergeCell ref="GHS63:GHZ63"/>
    <mergeCell ref="GIE63:GIL63"/>
    <mergeCell ref="GEA63:GEH63"/>
    <mergeCell ref="GEM63:GET63"/>
    <mergeCell ref="GEY63:GFF63"/>
    <mergeCell ref="GFK63:GFR63"/>
    <mergeCell ref="GFW63:GGD63"/>
    <mergeCell ref="GUE63:GUL63"/>
    <mergeCell ref="GUQ63:GUX63"/>
    <mergeCell ref="GVC63:GVJ63"/>
    <mergeCell ref="GVO63:GVV63"/>
    <mergeCell ref="GWA63:GWH63"/>
    <mergeCell ref="GRW63:GSD63"/>
    <mergeCell ref="GSI63:GSP63"/>
    <mergeCell ref="GSU63:GTB63"/>
    <mergeCell ref="GTG63:GTN63"/>
    <mergeCell ref="GTS63:GTZ63"/>
    <mergeCell ref="GPO63:GPV63"/>
    <mergeCell ref="GQA63:GQH63"/>
    <mergeCell ref="GQM63:GQT63"/>
    <mergeCell ref="GQY63:GRF63"/>
    <mergeCell ref="GRK63:GRR63"/>
    <mergeCell ref="GNG63:GNN63"/>
    <mergeCell ref="GNS63:GNZ63"/>
    <mergeCell ref="GOE63:GOL63"/>
    <mergeCell ref="GOQ63:GOX63"/>
    <mergeCell ref="GPC63:GPJ63"/>
    <mergeCell ref="HDK63:HDR63"/>
    <mergeCell ref="HDW63:HED63"/>
    <mergeCell ref="HEI63:HEP63"/>
    <mergeCell ref="HEU63:HFB63"/>
    <mergeCell ref="HFG63:HFN63"/>
    <mergeCell ref="HBC63:HBJ63"/>
    <mergeCell ref="HBO63:HBV63"/>
    <mergeCell ref="HCA63:HCH63"/>
    <mergeCell ref="HCM63:HCT63"/>
    <mergeCell ref="HCY63:HDF63"/>
    <mergeCell ref="GYU63:GZB63"/>
    <mergeCell ref="GZG63:GZN63"/>
    <mergeCell ref="GZS63:GZZ63"/>
    <mergeCell ref="HAE63:HAL63"/>
    <mergeCell ref="HAQ63:HAX63"/>
    <mergeCell ref="GWM63:GWT63"/>
    <mergeCell ref="GWY63:GXF63"/>
    <mergeCell ref="GXK63:GXR63"/>
    <mergeCell ref="GXW63:GYD63"/>
    <mergeCell ref="GYI63:GYP63"/>
    <mergeCell ref="HMQ63:HMX63"/>
    <mergeCell ref="HNC63:HNJ63"/>
    <mergeCell ref="HNO63:HNV63"/>
    <mergeCell ref="HOA63:HOH63"/>
    <mergeCell ref="HOM63:HOT63"/>
    <mergeCell ref="HKI63:HKP63"/>
    <mergeCell ref="HKU63:HLB63"/>
    <mergeCell ref="HLG63:HLN63"/>
    <mergeCell ref="HLS63:HLZ63"/>
    <mergeCell ref="HME63:HML63"/>
    <mergeCell ref="HIA63:HIH63"/>
    <mergeCell ref="HIM63:HIT63"/>
    <mergeCell ref="HIY63:HJF63"/>
    <mergeCell ref="HJK63:HJR63"/>
    <mergeCell ref="HJW63:HKD63"/>
    <mergeCell ref="HFS63:HFZ63"/>
    <mergeCell ref="HGE63:HGL63"/>
    <mergeCell ref="HGQ63:HGX63"/>
    <mergeCell ref="HHC63:HHJ63"/>
    <mergeCell ref="HHO63:HHV63"/>
    <mergeCell ref="HVW63:HWD63"/>
    <mergeCell ref="HWI63:HWP63"/>
    <mergeCell ref="HWU63:HXB63"/>
    <mergeCell ref="HXG63:HXN63"/>
    <mergeCell ref="HXS63:HXZ63"/>
    <mergeCell ref="HTO63:HTV63"/>
    <mergeCell ref="HUA63:HUH63"/>
    <mergeCell ref="HUM63:HUT63"/>
    <mergeCell ref="HUY63:HVF63"/>
    <mergeCell ref="HVK63:HVR63"/>
    <mergeCell ref="HRG63:HRN63"/>
    <mergeCell ref="HRS63:HRZ63"/>
    <mergeCell ref="HSE63:HSL63"/>
    <mergeCell ref="HSQ63:HSX63"/>
    <mergeCell ref="HTC63:HTJ63"/>
    <mergeCell ref="HOY63:HPF63"/>
    <mergeCell ref="HPK63:HPR63"/>
    <mergeCell ref="HPW63:HQD63"/>
    <mergeCell ref="HQI63:HQP63"/>
    <mergeCell ref="HQU63:HRB63"/>
    <mergeCell ref="IFC63:IFJ63"/>
    <mergeCell ref="IFO63:IFV63"/>
    <mergeCell ref="IGA63:IGH63"/>
    <mergeCell ref="IGM63:IGT63"/>
    <mergeCell ref="IGY63:IHF63"/>
    <mergeCell ref="ICU63:IDB63"/>
    <mergeCell ref="IDG63:IDN63"/>
    <mergeCell ref="IDS63:IDZ63"/>
    <mergeCell ref="IEE63:IEL63"/>
    <mergeCell ref="IEQ63:IEX63"/>
    <mergeCell ref="IAM63:IAT63"/>
    <mergeCell ref="IAY63:IBF63"/>
    <mergeCell ref="IBK63:IBR63"/>
    <mergeCell ref="IBW63:ICD63"/>
    <mergeCell ref="ICI63:ICP63"/>
    <mergeCell ref="HYE63:HYL63"/>
    <mergeCell ref="HYQ63:HYX63"/>
    <mergeCell ref="HZC63:HZJ63"/>
    <mergeCell ref="HZO63:HZV63"/>
    <mergeCell ref="IAA63:IAH63"/>
    <mergeCell ref="IOI63:IOP63"/>
    <mergeCell ref="IOU63:IPB63"/>
    <mergeCell ref="IPG63:IPN63"/>
    <mergeCell ref="IPS63:IPZ63"/>
    <mergeCell ref="IQE63:IQL63"/>
    <mergeCell ref="IMA63:IMH63"/>
    <mergeCell ref="IMM63:IMT63"/>
    <mergeCell ref="IMY63:INF63"/>
    <mergeCell ref="INK63:INR63"/>
    <mergeCell ref="INW63:IOD63"/>
    <mergeCell ref="IJS63:IJZ63"/>
    <mergeCell ref="IKE63:IKL63"/>
    <mergeCell ref="IKQ63:IKX63"/>
    <mergeCell ref="ILC63:ILJ63"/>
    <mergeCell ref="ILO63:ILV63"/>
    <mergeCell ref="IHK63:IHR63"/>
    <mergeCell ref="IHW63:IID63"/>
    <mergeCell ref="III63:IIP63"/>
    <mergeCell ref="IIU63:IJB63"/>
    <mergeCell ref="IJG63:IJN63"/>
    <mergeCell ref="IXO63:IXV63"/>
    <mergeCell ref="IYA63:IYH63"/>
    <mergeCell ref="IYM63:IYT63"/>
    <mergeCell ref="IYY63:IZF63"/>
    <mergeCell ref="IZK63:IZR63"/>
    <mergeCell ref="IVG63:IVN63"/>
    <mergeCell ref="IVS63:IVZ63"/>
    <mergeCell ref="IWE63:IWL63"/>
    <mergeCell ref="IWQ63:IWX63"/>
    <mergeCell ref="IXC63:IXJ63"/>
    <mergeCell ref="ISY63:ITF63"/>
    <mergeCell ref="ITK63:ITR63"/>
    <mergeCell ref="ITW63:IUD63"/>
    <mergeCell ref="IUI63:IUP63"/>
    <mergeCell ref="IUU63:IVB63"/>
    <mergeCell ref="IQQ63:IQX63"/>
    <mergeCell ref="IRC63:IRJ63"/>
    <mergeCell ref="IRO63:IRV63"/>
    <mergeCell ref="ISA63:ISH63"/>
    <mergeCell ref="ISM63:IST63"/>
    <mergeCell ref="JGU63:JHB63"/>
    <mergeCell ref="JHG63:JHN63"/>
    <mergeCell ref="JHS63:JHZ63"/>
    <mergeCell ref="JIE63:JIL63"/>
    <mergeCell ref="JIQ63:JIX63"/>
    <mergeCell ref="JEM63:JET63"/>
    <mergeCell ref="JEY63:JFF63"/>
    <mergeCell ref="JFK63:JFR63"/>
    <mergeCell ref="JFW63:JGD63"/>
    <mergeCell ref="JGI63:JGP63"/>
    <mergeCell ref="JCE63:JCL63"/>
    <mergeCell ref="JCQ63:JCX63"/>
    <mergeCell ref="JDC63:JDJ63"/>
    <mergeCell ref="JDO63:JDV63"/>
    <mergeCell ref="JEA63:JEH63"/>
    <mergeCell ref="IZW63:JAD63"/>
    <mergeCell ref="JAI63:JAP63"/>
    <mergeCell ref="JAU63:JBB63"/>
    <mergeCell ref="JBG63:JBN63"/>
    <mergeCell ref="JBS63:JBZ63"/>
    <mergeCell ref="JQA63:JQH63"/>
    <mergeCell ref="JQM63:JQT63"/>
    <mergeCell ref="JQY63:JRF63"/>
    <mergeCell ref="JRK63:JRR63"/>
    <mergeCell ref="JRW63:JSD63"/>
    <mergeCell ref="JNS63:JNZ63"/>
    <mergeCell ref="JOE63:JOL63"/>
    <mergeCell ref="JOQ63:JOX63"/>
    <mergeCell ref="JPC63:JPJ63"/>
    <mergeCell ref="JPO63:JPV63"/>
    <mergeCell ref="JLK63:JLR63"/>
    <mergeCell ref="JLW63:JMD63"/>
    <mergeCell ref="JMI63:JMP63"/>
    <mergeCell ref="JMU63:JNB63"/>
    <mergeCell ref="JNG63:JNN63"/>
    <mergeCell ref="JJC63:JJJ63"/>
    <mergeCell ref="JJO63:JJV63"/>
    <mergeCell ref="JKA63:JKH63"/>
    <mergeCell ref="JKM63:JKT63"/>
    <mergeCell ref="JKY63:JLF63"/>
    <mergeCell ref="JZG63:JZN63"/>
    <mergeCell ref="JZS63:JZZ63"/>
    <mergeCell ref="KAE63:KAL63"/>
    <mergeCell ref="KAQ63:KAX63"/>
    <mergeCell ref="KBC63:KBJ63"/>
    <mergeCell ref="JWY63:JXF63"/>
    <mergeCell ref="JXK63:JXR63"/>
    <mergeCell ref="JXW63:JYD63"/>
    <mergeCell ref="JYI63:JYP63"/>
    <mergeCell ref="JYU63:JZB63"/>
    <mergeCell ref="JUQ63:JUX63"/>
    <mergeCell ref="JVC63:JVJ63"/>
    <mergeCell ref="JVO63:JVV63"/>
    <mergeCell ref="JWA63:JWH63"/>
    <mergeCell ref="JWM63:JWT63"/>
    <mergeCell ref="JSI63:JSP63"/>
    <mergeCell ref="JSU63:JTB63"/>
    <mergeCell ref="JTG63:JTN63"/>
    <mergeCell ref="JTS63:JTZ63"/>
    <mergeCell ref="JUE63:JUL63"/>
    <mergeCell ref="KIM63:KIT63"/>
    <mergeCell ref="KIY63:KJF63"/>
    <mergeCell ref="KJK63:KJR63"/>
    <mergeCell ref="KJW63:KKD63"/>
    <mergeCell ref="KKI63:KKP63"/>
    <mergeCell ref="KGE63:KGL63"/>
    <mergeCell ref="KGQ63:KGX63"/>
    <mergeCell ref="KHC63:KHJ63"/>
    <mergeCell ref="KHO63:KHV63"/>
    <mergeCell ref="KIA63:KIH63"/>
    <mergeCell ref="KDW63:KED63"/>
    <mergeCell ref="KEI63:KEP63"/>
    <mergeCell ref="KEU63:KFB63"/>
    <mergeCell ref="KFG63:KFN63"/>
    <mergeCell ref="KFS63:KFZ63"/>
    <mergeCell ref="KBO63:KBV63"/>
    <mergeCell ref="KCA63:KCH63"/>
    <mergeCell ref="KCM63:KCT63"/>
    <mergeCell ref="KCY63:KDF63"/>
    <mergeCell ref="KDK63:KDR63"/>
    <mergeCell ref="KRS63:KRZ63"/>
    <mergeCell ref="KSE63:KSL63"/>
    <mergeCell ref="KSQ63:KSX63"/>
    <mergeCell ref="KTC63:KTJ63"/>
    <mergeCell ref="KTO63:KTV63"/>
    <mergeCell ref="KPK63:KPR63"/>
    <mergeCell ref="KPW63:KQD63"/>
    <mergeCell ref="KQI63:KQP63"/>
    <mergeCell ref="KQU63:KRB63"/>
    <mergeCell ref="KRG63:KRN63"/>
    <mergeCell ref="KNC63:KNJ63"/>
    <mergeCell ref="KNO63:KNV63"/>
    <mergeCell ref="KOA63:KOH63"/>
    <mergeCell ref="KOM63:KOT63"/>
    <mergeCell ref="KOY63:KPF63"/>
    <mergeCell ref="KKU63:KLB63"/>
    <mergeCell ref="KLG63:KLN63"/>
    <mergeCell ref="KLS63:KLZ63"/>
    <mergeCell ref="KME63:KML63"/>
    <mergeCell ref="KMQ63:KMX63"/>
    <mergeCell ref="LAY63:LBF63"/>
    <mergeCell ref="LBK63:LBR63"/>
    <mergeCell ref="LBW63:LCD63"/>
    <mergeCell ref="LCI63:LCP63"/>
    <mergeCell ref="LCU63:LDB63"/>
    <mergeCell ref="KYQ63:KYX63"/>
    <mergeCell ref="KZC63:KZJ63"/>
    <mergeCell ref="KZO63:KZV63"/>
    <mergeCell ref="LAA63:LAH63"/>
    <mergeCell ref="LAM63:LAT63"/>
    <mergeCell ref="KWI63:KWP63"/>
    <mergeCell ref="KWU63:KXB63"/>
    <mergeCell ref="KXG63:KXN63"/>
    <mergeCell ref="KXS63:KXZ63"/>
    <mergeCell ref="KYE63:KYL63"/>
    <mergeCell ref="KUA63:KUH63"/>
    <mergeCell ref="KUM63:KUT63"/>
    <mergeCell ref="KUY63:KVF63"/>
    <mergeCell ref="KVK63:KVR63"/>
    <mergeCell ref="KVW63:KWD63"/>
    <mergeCell ref="LKE63:LKL63"/>
    <mergeCell ref="LKQ63:LKX63"/>
    <mergeCell ref="LLC63:LLJ63"/>
    <mergeCell ref="LLO63:LLV63"/>
    <mergeCell ref="LMA63:LMH63"/>
    <mergeCell ref="LHW63:LID63"/>
    <mergeCell ref="LII63:LIP63"/>
    <mergeCell ref="LIU63:LJB63"/>
    <mergeCell ref="LJG63:LJN63"/>
    <mergeCell ref="LJS63:LJZ63"/>
    <mergeCell ref="LFO63:LFV63"/>
    <mergeCell ref="LGA63:LGH63"/>
    <mergeCell ref="LGM63:LGT63"/>
    <mergeCell ref="LGY63:LHF63"/>
    <mergeCell ref="LHK63:LHR63"/>
    <mergeCell ref="LDG63:LDN63"/>
    <mergeCell ref="LDS63:LDZ63"/>
    <mergeCell ref="LEE63:LEL63"/>
    <mergeCell ref="LEQ63:LEX63"/>
    <mergeCell ref="LFC63:LFJ63"/>
    <mergeCell ref="LTK63:LTR63"/>
    <mergeCell ref="LTW63:LUD63"/>
    <mergeCell ref="LUI63:LUP63"/>
    <mergeCell ref="LUU63:LVB63"/>
    <mergeCell ref="LVG63:LVN63"/>
    <mergeCell ref="LRC63:LRJ63"/>
    <mergeCell ref="LRO63:LRV63"/>
    <mergeCell ref="LSA63:LSH63"/>
    <mergeCell ref="LSM63:LST63"/>
    <mergeCell ref="LSY63:LTF63"/>
    <mergeCell ref="LOU63:LPB63"/>
    <mergeCell ref="LPG63:LPN63"/>
    <mergeCell ref="LPS63:LPZ63"/>
    <mergeCell ref="LQE63:LQL63"/>
    <mergeCell ref="LQQ63:LQX63"/>
    <mergeCell ref="LMM63:LMT63"/>
    <mergeCell ref="LMY63:LNF63"/>
    <mergeCell ref="LNK63:LNR63"/>
    <mergeCell ref="LNW63:LOD63"/>
    <mergeCell ref="LOI63:LOP63"/>
    <mergeCell ref="MCQ63:MCX63"/>
    <mergeCell ref="MDC63:MDJ63"/>
    <mergeCell ref="MDO63:MDV63"/>
    <mergeCell ref="MEA63:MEH63"/>
    <mergeCell ref="MEM63:MET63"/>
    <mergeCell ref="MAI63:MAP63"/>
    <mergeCell ref="MAU63:MBB63"/>
    <mergeCell ref="MBG63:MBN63"/>
    <mergeCell ref="MBS63:MBZ63"/>
    <mergeCell ref="MCE63:MCL63"/>
    <mergeCell ref="LYA63:LYH63"/>
    <mergeCell ref="LYM63:LYT63"/>
    <mergeCell ref="LYY63:LZF63"/>
    <mergeCell ref="LZK63:LZR63"/>
    <mergeCell ref="LZW63:MAD63"/>
    <mergeCell ref="LVS63:LVZ63"/>
    <mergeCell ref="LWE63:LWL63"/>
    <mergeCell ref="LWQ63:LWX63"/>
    <mergeCell ref="LXC63:LXJ63"/>
    <mergeCell ref="LXO63:LXV63"/>
    <mergeCell ref="MLW63:MMD63"/>
    <mergeCell ref="MMI63:MMP63"/>
    <mergeCell ref="MMU63:MNB63"/>
    <mergeCell ref="MNG63:MNN63"/>
    <mergeCell ref="MNS63:MNZ63"/>
    <mergeCell ref="MJO63:MJV63"/>
    <mergeCell ref="MKA63:MKH63"/>
    <mergeCell ref="MKM63:MKT63"/>
    <mergeCell ref="MKY63:MLF63"/>
    <mergeCell ref="MLK63:MLR63"/>
    <mergeCell ref="MHG63:MHN63"/>
    <mergeCell ref="MHS63:MHZ63"/>
    <mergeCell ref="MIE63:MIL63"/>
    <mergeCell ref="MIQ63:MIX63"/>
    <mergeCell ref="MJC63:MJJ63"/>
    <mergeCell ref="MEY63:MFF63"/>
    <mergeCell ref="MFK63:MFR63"/>
    <mergeCell ref="MFW63:MGD63"/>
    <mergeCell ref="MGI63:MGP63"/>
    <mergeCell ref="MGU63:MHB63"/>
    <mergeCell ref="MVC63:MVJ63"/>
    <mergeCell ref="MVO63:MVV63"/>
    <mergeCell ref="MWA63:MWH63"/>
    <mergeCell ref="MWM63:MWT63"/>
    <mergeCell ref="MWY63:MXF63"/>
    <mergeCell ref="MSU63:MTB63"/>
    <mergeCell ref="MTG63:MTN63"/>
    <mergeCell ref="MTS63:MTZ63"/>
    <mergeCell ref="MUE63:MUL63"/>
    <mergeCell ref="MUQ63:MUX63"/>
    <mergeCell ref="MQM63:MQT63"/>
    <mergeCell ref="MQY63:MRF63"/>
    <mergeCell ref="MRK63:MRR63"/>
    <mergeCell ref="MRW63:MSD63"/>
    <mergeCell ref="MSI63:MSP63"/>
    <mergeCell ref="MOE63:MOL63"/>
    <mergeCell ref="MOQ63:MOX63"/>
    <mergeCell ref="MPC63:MPJ63"/>
    <mergeCell ref="MPO63:MPV63"/>
    <mergeCell ref="MQA63:MQH63"/>
    <mergeCell ref="NEI63:NEP63"/>
    <mergeCell ref="NEU63:NFB63"/>
    <mergeCell ref="NFG63:NFN63"/>
    <mergeCell ref="NFS63:NFZ63"/>
    <mergeCell ref="NGE63:NGL63"/>
    <mergeCell ref="NCA63:NCH63"/>
    <mergeCell ref="NCM63:NCT63"/>
    <mergeCell ref="NCY63:NDF63"/>
    <mergeCell ref="NDK63:NDR63"/>
    <mergeCell ref="NDW63:NED63"/>
    <mergeCell ref="MZS63:MZZ63"/>
    <mergeCell ref="NAE63:NAL63"/>
    <mergeCell ref="NAQ63:NAX63"/>
    <mergeCell ref="NBC63:NBJ63"/>
    <mergeCell ref="NBO63:NBV63"/>
    <mergeCell ref="MXK63:MXR63"/>
    <mergeCell ref="MXW63:MYD63"/>
    <mergeCell ref="MYI63:MYP63"/>
    <mergeCell ref="MYU63:MZB63"/>
    <mergeCell ref="MZG63:MZN63"/>
    <mergeCell ref="NNO63:NNV63"/>
    <mergeCell ref="NOA63:NOH63"/>
    <mergeCell ref="NOM63:NOT63"/>
    <mergeCell ref="NOY63:NPF63"/>
    <mergeCell ref="NPK63:NPR63"/>
    <mergeCell ref="NLG63:NLN63"/>
    <mergeCell ref="NLS63:NLZ63"/>
    <mergeCell ref="NME63:NML63"/>
    <mergeCell ref="NMQ63:NMX63"/>
    <mergeCell ref="NNC63:NNJ63"/>
    <mergeCell ref="NIY63:NJF63"/>
    <mergeCell ref="NJK63:NJR63"/>
    <mergeCell ref="NJW63:NKD63"/>
    <mergeCell ref="NKI63:NKP63"/>
    <mergeCell ref="NKU63:NLB63"/>
    <mergeCell ref="NGQ63:NGX63"/>
    <mergeCell ref="NHC63:NHJ63"/>
    <mergeCell ref="NHO63:NHV63"/>
    <mergeCell ref="NIA63:NIH63"/>
    <mergeCell ref="NIM63:NIT63"/>
    <mergeCell ref="NWU63:NXB63"/>
    <mergeCell ref="NXG63:NXN63"/>
    <mergeCell ref="NXS63:NXZ63"/>
    <mergeCell ref="NYE63:NYL63"/>
    <mergeCell ref="NYQ63:NYX63"/>
    <mergeCell ref="NUM63:NUT63"/>
    <mergeCell ref="NUY63:NVF63"/>
    <mergeCell ref="NVK63:NVR63"/>
    <mergeCell ref="NVW63:NWD63"/>
    <mergeCell ref="NWI63:NWP63"/>
    <mergeCell ref="NSE63:NSL63"/>
    <mergeCell ref="NSQ63:NSX63"/>
    <mergeCell ref="NTC63:NTJ63"/>
    <mergeCell ref="NTO63:NTV63"/>
    <mergeCell ref="NUA63:NUH63"/>
    <mergeCell ref="NPW63:NQD63"/>
    <mergeCell ref="NQI63:NQP63"/>
    <mergeCell ref="NQU63:NRB63"/>
    <mergeCell ref="NRG63:NRN63"/>
    <mergeCell ref="NRS63:NRZ63"/>
    <mergeCell ref="OGA63:OGH63"/>
    <mergeCell ref="OGM63:OGT63"/>
    <mergeCell ref="OGY63:OHF63"/>
    <mergeCell ref="OHK63:OHR63"/>
    <mergeCell ref="OHW63:OID63"/>
    <mergeCell ref="ODS63:ODZ63"/>
    <mergeCell ref="OEE63:OEL63"/>
    <mergeCell ref="OEQ63:OEX63"/>
    <mergeCell ref="OFC63:OFJ63"/>
    <mergeCell ref="OFO63:OFV63"/>
    <mergeCell ref="OBK63:OBR63"/>
    <mergeCell ref="OBW63:OCD63"/>
    <mergeCell ref="OCI63:OCP63"/>
    <mergeCell ref="OCU63:ODB63"/>
    <mergeCell ref="ODG63:ODN63"/>
    <mergeCell ref="NZC63:NZJ63"/>
    <mergeCell ref="NZO63:NZV63"/>
    <mergeCell ref="OAA63:OAH63"/>
    <mergeCell ref="OAM63:OAT63"/>
    <mergeCell ref="OAY63:OBF63"/>
    <mergeCell ref="OPG63:OPN63"/>
    <mergeCell ref="OPS63:OPZ63"/>
    <mergeCell ref="OQE63:OQL63"/>
    <mergeCell ref="OQQ63:OQX63"/>
    <mergeCell ref="ORC63:ORJ63"/>
    <mergeCell ref="OMY63:ONF63"/>
    <mergeCell ref="ONK63:ONR63"/>
    <mergeCell ref="ONW63:OOD63"/>
    <mergeCell ref="OOI63:OOP63"/>
    <mergeCell ref="OOU63:OPB63"/>
    <mergeCell ref="OKQ63:OKX63"/>
    <mergeCell ref="OLC63:OLJ63"/>
    <mergeCell ref="OLO63:OLV63"/>
    <mergeCell ref="OMA63:OMH63"/>
    <mergeCell ref="OMM63:OMT63"/>
    <mergeCell ref="OII63:OIP63"/>
    <mergeCell ref="OIU63:OJB63"/>
    <mergeCell ref="OJG63:OJN63"/>
    <mergeCell ref="OJS63:OJZ63"/>
    <mergeCell ref="OKE63:OKL63"/>
    <mergeCell ref="OYM63:OYT63"/>
    <mergeCell ref="OYY63:OZF63"/>
    <mergeCell ref="OZK63:OZR63"/>
    <mergeCell ref="OZW63:PAD63"/>
    <mergeCell ref="PAI63:PAP63"/>
    <mergeCell ref="OWE63:OWL63"/>
    <mergeCell ref="OWQ63:OWX63"/>
    <mergeCell ref="OXC63:OXJ63"/>
    <mergeCell ref="OXO63:OXV63"/>
    <mergeCell ref="OYA63:OYH63"/>
    <mergeCell ref="OTW63:OUD63"/>
    <mergeCell ref="OUI63:OUP63"/>
    <mergeCell ref="OUU63:OVB63"/>
    <mergeCell ref="OVG63:OVN63"/>
    <mergeCell ref="OVS63:OVZ63"/>
    <mergeCell ref="ORO63:ORV63"/>
    <mergeCell ref="OSA63:OSH63"/>
    <mergeCell ref="OSM63:OST63"/>
    <mergeCell ref="OSY63:OTF63"/>
    <mergeCell ref="OTK63:OTR63"/>
    <mergeCell ref="PHS63:PHZ63"/>
    <mergeCell ref="PIE63:PIL63"/>
    <mergeCell ref="PIQ63:PIX63"/>
    <mergeCell ref="PJC63:PJJ63"/>
    <mergeCell ref="PJO63:PJV63"/>
    <mergeCell ref="PFK63:PFR63"/>
    <mergeCell ref="PFW63:PGD63"/>
    <mergeCell ref="PGI63:PGP63"/>
    <mergeCell ref="PGU63:PHB63"/>
    <mergeCell ref="PHG63:PHN63"/>
    <mergeCell ref="PDC63:PDJ63"/>
    <mergeCell ref="PDO63:PDV63"/>
    <mergeCell ref="PEA63:PEH63"/>
    <mergeCell ref="PEM63:PET63"/>
    <mergeCell ref="PEY63:PFF63"/>
    <mergeCell ref="PAU63:PBB63"/>
    <mergeCell ref="PBG63:PBN63"/>
    <mergeCell ref="PBS63:PBZ63"/>
    <mergeCell ref="PCE63:PCL63"/>
    <mergeCell ref="PCQ63:PCX63"/>
    <mergeCell ref="PQY63:PRF63"/>
    <mergeCell ref="PRK63:PRR63"/>
    <mergeCell ref="PRW63:PSD63"/>
    <mergeCell ref="PSI63:PSP63"/>
    <mergeCell ref="PSU63:PTB63"/>
    <mergeCell ref="POQ63:POX63"/>
    <mergeCell ref="PPC63:PPJ63"/>
    <mergeCell ref="PPO63:PPV63"/>
    <mergeCell ref="PQA63:PQH63"/>
    <mergeCell ref="PQM63:PQT63"/>
    <mergeCell ref="PMI63:PMP63"/>
    <mergeCell ref="PMU63:PNB63"/>
    <mergeCell ref="PNG63:PNN63"/>
    <mergeCell ref="PNS63:PNZ63"/>
    <mergeCell ref="POE63:POL63"/>
    <mergeCell ref="PKA63:PKH63"/>
    <mergeCell ref="PKM63:PKT63"/>
    <mergeCell ref="PKY63:PLF63"/>
    <mergeCell ref="PLK63:PLR63"/>
    <mergeCell ref="PLW63:PMD63"/>
    <mergeCell ref="QAE63:QAL63"/>
    <mergeCell ref="QAQ63:QAX63"/>
    <mergeCell ref="QBC63:QBJ63"/>
    <mergeCell ref="QBO63:QBV63"/>
    <mergeCell ref="QCA63:QCH63"/>
    <mergeCell ref="PXW63:PYD63"/>
    <mergeCell ref="PYI63:PYP63"/>
    <mergeCell ref="PYU63:PZB63"/>
    <mergeCell ref="PZG63:PZN63"/>
    <mergeCell ref="PZS63:PZZ63"/>
    <mergeCell ref="PVO63:PVV63"/>
    <mergeCell ref="PWA63:PWH63"/>
    <mergeCell ref="PWM63:PWT63"/>
    <mergeCell ref="PWY63:PXF63"/>
    <mergeCell ref="PXK63:PXR63"/>
    <mergeCell ref="PTG63:PTN63"/>
    <mergeCell ref="PTS63:PTZ63"/>
    <mergeCell ref="PUE63:PUL63"/>
    <mergeCell ref="PUQ63:PUX63"/>
    <mergeCell ref="PVC63:PVJ63"/>
    <mergeCell ref="QJK63:QJR63"/>
    <mergeCell ref="QJW63:QKD63"/>
    <mergeCell ref="QKI63:QKP63"/>
    <mergeCell ref="QKU63:QLB63"/>
    <mergeCell ref="QLG63:QLN63"/>
    <mergeCell ref="QHC63:QHJ63"/>
    <mergeCell ref="QHO63:QHV63"/>
    <mergeCell ref="QIA63:QIH63"/>
    <mergeCell ref="QIM63:QIT63"/>
    <mergeCell ref="QIY63:QJF63"/>
    <mergeCell ref="QEU63:QFB63"/>
    <mergeCell ref="QFG63:QFN63"/>
    <mergeCell ref="QFS63:QFZ63"/>
    <mergeCell ref="QGE63:QGL63"/>
    <mergeCell ref="QGQ63:QGX63"/>
    <mergeCell ref="QCM63:QCT63"/>
    <mergeCell ref="QCY63:QDF63"/>
    <mergeCell ref="QDK63:QDR63"/>
    <mergeCell ref="QDW63:QED63"/>
    <mergeCell ref="QEI63:QEP63"/>
    <mergeCell ref="QSQ63:QSX63"/>
    <mergeCell ref="QTC63:QTJ63"/>
    <mergeCell ref="QTO63:QTV63"/>
    <mergeCell ref="QUA63:QUH63"/>
    <mergeCell ref="QUM63:QUT63"/>
    <mergeCell ref="QQI63:QQP63"/>
    <mergeCell ref="QQU63:QRB63"/>
    <mergeCell ref="QRG63:QRN63"/>
    <mergeCell ref="QRS63:QRZ63"/>
    <mergeCell ref="QSE63:QSL63"/>
    <mergeCell ref="QOA63:QOH63"/>
    <mergeCell ref="QOM63:QOT63"/>
    <mergeCell ref="QOY63:QPF63"/>
    <mergeCell ref="QPK63:QPR63"/>
    <mergeCell ref="QPW63:QQD63"/>
    <mergeCell ref="QLS63:QLZ63"/>
    <mergeCell ref="QME63:QML63"/>
    <mergeCell ref="QMQ63:QMX63"/>
    <mergeCell ref="QNC63:QNJ63"/>
    <mergeCell ref="QNO63:QNV63"/>
    <mergeCell ref="RBW63:RCD63"/>
    <mergeCell ref="RCI63:RCP63"/>
    <mergeCell ref="RCU63:RDB63"/>
    <mergeCell ref="RDG63:RDN63"/>
    <mergeCell ref="RDS63:RDZ63"/>
    <mergeCell ref="QZO63:QZV63"/>
    <mergeCell ref="RAA63:RAH63"/>
    <mergeCell ref="RAM63:RAT63"/>
    <mergeCell ref="RAY63:RBF63"/>
    <mergeCell ref="RBK63:RBR63"/>
    <mergeCell ref="QXG63:QXN63"/>
    <mergeCell ref="QXS63:QXZ63"/>
    <mergeCell ref="QYE63:QYL63"/>
    <mergeCell ref="QYQ63:QYX63"/>
    <mergeCell ref="QZC63:QZJ63"/>
    <mergeCell ref="QUY63:QVF63"/>
    <mergeCell ref="QVK63:QVR63"/>
    <mergeCell ref="QVW63:QWD63"/>
    <mergeCell ref="QWI63:QWP63"/>
    <mergeCell ref="QWU63:QXB63"/>
    <mergeCell ref="RLC63:RLJ63"/>
    <mergeCell ref="RLO63:RLV63"/>
    <mergeCell ref="RMA63:RMH63"/>
    <mergeCell ref="RMM63:RMT63"/>
    <mergeCell ref="RMY63:RNF63"/>
    <mergeCell ref="RIU63:RJB63"/>
    <mergeCell ref="RJG63:RJN63"/>
    <mergeCell ref="RJS63:RJZ63"/>
    <mergeCell ref="RKE63:RKL63"/>
    <mergeCell ref="RKQ63:RKX63"/>
    <mergeCell ref="RGM63:RGT63"/>
    <mergeCell ref="RGY63:RHF63"/>
    <mergeCell ref="RHK63:RHR63"/>
    <mergeCell ref="RHW63:RID63"/>
    <mergeCell ref="RII63:RIP63"/>
    <mergeCell ref="REE63:REL63"/>
    <mergeCell ref="REQ63:REX63"/>
    <mergeCell ref="RFC63:RFJ63"/>
    <mergeCell ref="RFO63:RFV63"/>
    <mergeCell ref="RGA63:RGH63"/>
    <mergeCell ref="RUI63:RUP63"/>
    <mergeCell ref="RUU63:RVB63"/>
    <mergeCell ref="RVG63:RVN63"/>
    <mergeCell ref="RVS63:RVZ63"/>
    <mergeCell ref="RWE63:RWL63"/>
    <mergeCell ref="RSA63:RSH63"/>
    <mergeCell ref="RSM63:RST63"/>
    <mergeCell ref="RSY63:RTF63"/>
    <mergeCell ref="RTK63:RTR63"/>
    <mergeCell ref="RTW63:RUD63"/>
    <mergeCell ref="RPS63:RPZ63"/>
    <mergeCell ref="RQE63:RQL63"/>
    <mergeCell ref="RQQ63:RQX63"/>
    <mergeCell ref="RRC63:RRJ63"/>
    <mergeCell ref="RRO63:RRV63"/>
    <mergeCell ref="RNK63:RNR63"/>
    <mergeCell ref="RNW63:ROD63"/>
    <mergeCell ref="ROI63:ROP63"/>
    <mergeCell ref="ROU63:RPB63"/>
    <mergeCell ref="RPG63:RPN63"/>
    <mergeCell ref="SDO63:SDV63"/>
    <mergeCell ref="SEA63:SEH63"/>
    <mergeCell ref="SEM63:SET63"/>
    <mergeCell ref="SEY63:SFF63"/>
    <mergeCell ref="SFK63:SFR63"/>
    <mergeCell ref="SBG63:SBN63"/>
    <mergeCell ref="SBS63:SBZ63"/>
    <mergeCell ref="SCE63:SCL63"/>
    <mergeCell ref="SCQ63:SCX63"/>
    <mergeCell ref="SDC63:SDJ63"/>
    <mergeCell ref="RYY63:RZF63"/>
    <mergeCell ref="RZK63:RZR63"/>
    <mergeCell ref="RZW63:SAD63"/>
    <mergeCell ref="SAI63:SAP63"/>
    <mergeCell ref="SAU63:SBB63"/>
    <mergeCell ref="RWQ63:RWX63"/>
    <mergeCell ref="RXC63:RXJ63"/>
    <mergeCell ref="RXO63:RXV63"/>
    <mergeCell ref="RYA63:RYH63"/>
    <mergeCell ref="RYM63:RYT63"/>
    <mergeCell ref="SMU63:SNB63"/>
    <mergeCell ref="SNG63:SNN63"/>
    <mergeCell ref="SNS63:SNZ63"/>
    <mergeCell ref="SOE63:SOL63"/>
    <mergeCell ref="SOQ63:SOX63"/>
    <mergeCell ref="SKM63:SKT63"/>
    <mergeCell ref="SKY63:SLF63"/>
    <mergeCell ref="SLK63:SLR63"/>
    <mergeCell ref="SLW63:SMD63"/>
    <mergeCell ref="SMI63:SMP63"/>
    <mergeCell ref="SIE63:SIL63"/>
    <mergeCell ref="SIQ63:SIX63"/>
    <mergeCell ref="SJC63:SJJ63"/>
    <mergeCell ref="SJO63:SJV63"/>
    <mergeCell ref="SKA63:SKH63"/>
    <mergeCell ref="SFW63:SGD63"/>
    <mergeCell ref="SGI63:SGP63"/>
    <mergeCell ref="SGU63:SHB63"/>
    <mergeCell ref="SHG63:SHN63"/>
    <mergeCell ref="SHS63:SHZ63"/>
    <mergeCell ref="SWA63:SWH63"/>
    <mergeCell ref="SWM63:SWT63"/>
    <mergeCell ref="SWY63:SXF63"/>
    <mergeCell ref="SXK63:SXR63"/>
    <mergeCell ref="SXW63:SYD63"/>
    <mergeCell ref="STS63:STZ63"/>
    <mergeCell ref="SUE63:SUL63"/>
    <mergeCell ref="SUQ63:SUX63"/>
    <mergeCell ref="SVC63:SVJ63"/>
    <mergeCell ref="SVO63:SVV63"/>
    <mergeCell ref="SRK63:SRR63"/>
    <mergeCell ref="SRW63:SSD63"/>
    <mergeCell ref="SSI63:SSP63"/>
    <mergeCell ref="SSU63:STB63"/>
    <mergeCell ref="STG63:STN63"/>
    <mergeCell ref="SPC63:SPJ63"/>
    <mergeCell ref="SPO63:SPV63"/>
    <mergeCell ref="SQA63:SQH63"/>
    <mergeCell ref="SQM63:SQT63"/>
    <mergeCell ref="SQY63:SRF63"/>
    <mergeCell ref="TFG63:TFN63"/>
    <mergeCell ref="TFS63:TFZ63"/>
    <mergeCell ref="TGE63:TGL63"/>
    <mergeCell ref="TGQ63:TGX63"/>
    <mergeCell ref="THC63:THJ63"/>
    <mergeCell ref="TCY63:TDF63"/>
    <mergeCell ref="TDK63:TDR63"/>
    <mergeCell ref="TDW63:TED63"/>
    <mergeCell ref="TEI63:TEP63"/>
    <mergeCell ref="TEU63:TFB63"/>
    <mergeCell ref="TAQ63:TAX63"/>
    <mergeCell ref="TBC63:TBJ63"/>
    <mergeCell ref="TBO63:TBV63"/>
    <mergeCell ref="TCA63:TCH63"/>
    <mergeCell ref="TCM63:TCT63"/>
    <mergeCell ref="SYI63:SYP63"/>
    <mergeCell ref="SYU63:SZB63"/>
    <mergeCell ref="SZG63:SZN63"/>
    <mergeCell ref="SZS63:SZZ63"/>
    <mergeCell ref="TAE63:TAL63"/>
    <mergeCell ref="TOM63:TOT63"/>
    <mergeCell ref="TOY63:TPF63"/>
    <mergeCell ref="TPK63:TPR63"/>
    <mergeCell ref="TPW63:TQD63"/>
    <mergeCell ref="TQI63:TQP63"/>
    <mergeCell ref="TME63:TML63"/>
    <mergeCell ref="TMQ63:TMX63"/>
    <mergeCell ref="TNC63:TNJ63"/>
    <mergeCell ref="TNO63:TNV63"/>
    <mergeCell ref="TOA63:TOH63"/>
    <mergeCell ref="TJW63:TKD63"/>
    <mergeCell ref="TKI63:TKP63"/>
    <mergeCell ref="TKU63:TLB63"/>
    <mergeCell ref="TLG63:TLN63"/>
    <mergeCell ref="TLS63:TLZ63"/>
    <mergeCell ref="THO63:THV63"/>
    <mergeCell ref="TIA63:TIH63"/>
    <mergeCell ref="TIM63:TIT63"/>
    <mergeCell ref="TIY63:TJF63"/>
    <mergeCell ref="TJK63:TJR63"/>
    <mergeCell ref="TXS63:TXZ63"/>
    <mergeCell ref="TYE63:TYL63"/>
    <mergeCell ref="TYQ63:TYX63"/>
    <mergeCell ref="TZC63:TZJ63"/>
    <mergeCell ref="TZO63:TZV63"/>
    <mergeCell ref="TVK63:TVR63"/>
    <mergeCell ref="TVW63:TWD63"/>
    <mergeCell ref="TWI63:TWP63"/>
    <mergeCell ref="TWU63:TXB63"/>
    <mergeCell ref="TXG63:TXN63"/>
    <mergeCell ref="TTC63:TTJ63"/>
    <mergeCell ref="TTO63:TTV63"/>
    <mergeCell ref="TUA63:TUH63"/>
    <mergeCell ref="TUM63:TUT63"/>
    <mergeCell ref="TUY63:TVF63"/>
    <mergeCell ref="TQU63:TRB63"/>
    <mergeCell ref="TRG63:TRN63"/>
    <mergeCell ref="TRS63:TRZ63"/>
    <mergeCell ref="TSE63:TSL63"/>
    <mergeCell ref="TSQ63:TSX63"/>
    <mergeCell ref="UGY63:UHF63"/>
    <mergeCell ref="UHK63:UHR63"/>
    <mergeCell ref="UHW63:UID63"/>
    <mergeCell ref="UII63:UIP63"/>
    <mergeCell ref="UIU63:UJB63"/>
    <mergeCell ref="UEQ63:UEX63"/>
    <mergeCell ref="UFC63:UFJ63"/>
    <mergeCell ref="UFO63:UFV63"/>
    <mergeCell ref="UGA63:UGH63"/>
    <mergeCell ref="UGM63:UGT63"/>
    <mergeCell ref="UCI63:UCP63"/>
    <mergeCell ref="UCU63:UDB63"/>
    <mergeCell ref="UDG63:UDN63"/>
    <mergeCell ref="UDS63:UDZ63"/>
    <mergeCell ref="UEE63:UEL63"/>
    <mergeCell ref="UAA63:UAH63"/>
    <mergeCell ref="UAM63:UAT63"/>
    <mergeCell ref="UAY63:UBF63"/>
    <mergeCell ref="UBK63:UBR63"/>
    <mergeCell ref="UBW63:UCD63"/>
    <mergeCell ref="UQE63:UQL63"/>
    <mergeCell ref="UQQ63:UQX63"/>
    <mergeCell ref="URC63:URJ63"/>
    <mergeCell ref="URO63:URV63"/>
    <mergeCell ref="USA63:USH63"/>
    <mergeCell ref="UNW63:UOD63"/>
    <mergeCell ref="UOI63:UOP63"/>
    <mergeCell ref="UOU63:UPB63"/>
    <mergeCell ref="UPG63:UPN63"/>
    <mergeCell ref="UPS63:UPZ63"/>
    <mergeCell ref="ULO63:ULV63"/>
    <mergeCell ref="UMA63:UMH63"/>
    <mergeCell ref="UMM63:UMT63"/>
    <mergeCell ref="UMY63:UNF63"/>
    <mergeCell ref="UNK63:UNR63"/>
    <mergeCell ref="UJG63:UJN63"/>
    <mergeCell ref="UJS63:UJZ63"/>
    <mergeCell ref="UKE63:UKL63"/>
    <mergeCell ref="UKQ63:UKX63"/>
    <mergeCell ref="ULC63:ULJ63"/>
    <mergeCell ref="UZK63:UZR63"/>
    <mergeCell ref="UZW63:VAD63"/>
    <mergeCell ref="VAI63:VAP63"/>
    <mergeCell ref="VAU63:VBB63"/>
    <mergeCell ref="VBG63:VBN63"/>
    <mergeCell ref="UXC63:UXJ63"/>
    <mergeCell ref="UXO63:UXV63"/>
    <mergeCell ref="UYA63:UYH63"/>
    <mergeCell ref="UYM63:UYT63"/>
    <mergeCell ref="UYY63:UZF63"/>
    <mergeCell ref="UUU63:UVB63"/>
    <mergeCell ref="UVG63:UVN63"/>
    <mergeCell ref="UVS63:UVZ63"/>
    <mergeCell ref="UWE63:UWL63"/>
    <mergeCell ref="UWQ63:UWX63"/>
    <mergeCell ref="USM63:UST63"/>
    <mergeCell ref="USY63:UTF63"/>
    <mergeCell ref="UTK63:UTR63"/>
    <mergeCell ref="UTW63:UUD63"/>
    <mergeCell ref="UUI63:UUP63"/>
    <mergeCell ref="VIQ63:VIX63"/>
    <mergeCell ref="VJC63:VJJ63"/>
    <mergeCell ref="VJO63:VJV63"/>
    <mergeCell ref="VKA63:VKH63"/>
    <mergeCell ref="VKM63:VKT63"/>
    <mergeCell ref="VGI63:VGP63"/>
    <mergeCell ref="VGU63:VHB63"/>
    <mergeCell ref="VHG63:VHN63"/>
    <mergeCell ref="VHS63:VHZ63"/>
    <mergeCell ref="VIE63:VIL63"/>
    <mergeCell ref="VEA63:VEH63"/>
    <mergeCell ref="VEM63:VET63"/>
    <mergeCell ref="VEY63:VFF63"/>
    <mergeCell ref="VFK63:VFR63"/>
    <mergeCell ref="VFW63:VGD63"/>
    <mergeCell ref="VBS63:VBZ63"/>
    <mergeCell ref="VCE63:VCL63"/>
    <mergeCell ref="VCQ63:VCX63"/>
    <mergeCell ref="VDC63:VDJ63"/>
    <mergeCell ref="VDO63:VDV63"/>
    <mergeCell ref="VRW63:VSD63"/>
    <mergeCell ref="VSI63:VSP63"/>
    <mergeCell ref="VSU63:VTB63"/>
    <mergeCell ref="VTG63:VTN63"/>
    <mergeCell ref="VTS63:VTZ63"/>
    <mergeCell ref="VPO63:VPV63"/>
    <mergeCell ref="VQA63:VQH63"/>
    <mergeCell ref="VQM63:VQT63"/>
    <mergeCell ref="VQY63:VRF63"/>
    <mergeCell ref="VRK63:VRR63"/>
    <mergeCell ref="VNG63:VNN63"/>
    <mergeCell ref="VNS63:VNZ63"/>
    <mergeCell ref="VOE63:VOL63"/>
    <mergeCell ref="VOQ63:VOX63"/>
    <mergeCell ref="VPC63:VPJ63"/>
    <mergeCell ref="VKY63:VLF63"/>
    <mergeCell ref="VLK63:VLR63"/>
    <mergeCell ref="VLW63:VMD63"/>
    <mergeCell ref="VMI63:VMP63"/>
    <mergeCell ref="VMU63:VNB63"/>
    <mergeCell ref="WGE63:WGL63"/>
    <mergeCell ref="WGQ63:WGX63"/>
    <mergeCell ref="VYU63:VZB63"/>
    <mergeCell ref="VZG63:VZN63"/>
    <mergeCell ref="VZS63:VZZ63"/>
    <mergeCell ref="WAE63:WAL63"/>
    <mergeCell ref="WAQ63:WAX63"/>
    <mergeCell ref="VWM63:VWT63"/>
    <mergeCell ref="VWY63:VXF63"/>
    <mergeCell ref="VXK63:VXR63"/>
    <mergeCell ref="VXW63:VYD63"/>
    <mergeCell ref="VYI63:VYP63"/>
    <mergeCell ref="VUE63:VUL63"/>
    <mergeCell ref="VUQ63:VUX63"/>
    <mergeCell ref="VVC63:VVJ63"/>
    <mergeCell ref="VVO63:VVV63"/>
    <mergeCell ref="VWA63:VWH63"/>
    <mergeCell ref="WWI63:WWP63"/>
    <mergeCell ref="WWU63:WXB63"/>
    <mergeCell ref="WTO63:WTV63"/>
    <mergeCell ref="WUA63:WUH63"/>
    <mergeCell ref="WUM63:WUT63"/>
    <mergeCell ref="WUY63:WVF63"/>
    <mergeCell ref="WVK63:WVR63"/>
    <mergeCell ref="WBC63:WBJ63"/>
    <mergeCell ref="WBO63:WBV63"/>
    <mergeCell ref="WCA63:WCH63"/>
    <mergeCell ref="WCM63:WCT63"/>
    <mergeCell ref="WCY63:WDF63"/>
    <mergeCell ref="WQU63:WRB63"/>
    <mergeCell ref="WMQ63:WMX63"/>
    <mergeCell ref="WNC63:WNJ63"/>
    <mergeCell ref="WNO63:WNV63"/>
    <mergeCell ref="WOA63:WOH63"/>
    <mergeCell ref="WOM63:WOT63"/>
    <mergeCell ref="WKI63:WKP63"/>
    <mergeCell ref="WKU63:WLB63"/>
    <mergeCell ref="WLG63:WLN63"/>
    <mergeCell ref="WLS63:WLZ63"/>
    <mergeCell ref="WME63:WML63"/>
    <mergeCell ref="WIA63:WIH63"/>
    <mergeCell ref="WIM63:WIT63"/>
    <mergeCell ref="WIY63:WJF63"/>
    <mergeCell ref="WTC63:WTJ63"/>
    <mergeCell ref="WOY63:WPF63"/>
    <mergeCell ref="WRS63:WRZ63"/>
    <mergeCell ref="WSE63:WSL63"/>
    <mergeCell ref="WSQ63:WSX63"/>
    <mergeCell ref="WFS63:WFZ63"/>
    <mergeCell ref="WXG63:WXN63"/>
    <mergeCell ref="WXS63:WXZ63"/>
    <mergeCell ref="WHC63:WHJ63"/>
    <mergeCell ref="WHO63:WHV63"/>
    <mergeCell ref="WDK63:WDR63"/>
    <mergeCell ref="WDW63:WED63"/>
    <mergeCell ref="WEI63:WEP63"/>
    <mergeCell ref="WEU63:WFB63"/>
    <mergeCell ref="WFG63:WFN63"/>
    <mergeCell ref="WPK63:WPR63"/>
    <mergeCell ref="WPW63:WQD63"/>
    <mergeCell ref="WQI63:WQP63"/>
    <mergeCell ref="WJK63:WJR63"/>
    <mergeCell ref="WJW63:WKD63"/>
    <mergeCell ref="WRG63:WRN63"/>
    <mergeCell ref="XFC63:XFD63"/>
    <mergeCell ref="XCU63:XDB63"/>
    <mergeCell ref="XDG63:XDN63"/>
    <mergeCell ref="XDS63:XDZ63"/>
    <mergeCell ref="XEE63:XEL63"/>
    <mergeCell ref="XEQ63:XEX63"/>
    <mergeCell ref="XAM63:XAT63"/>
    <mergeCell ref="XAY63:XBF63"/>
    <mergeCell ref="XBK63:XBR63"/>
    <mergeCell ref="XBW63:XCD63"/>
    <mergeCell ref="XCI63:XCP63"/>
    <mergeCell ref="WYE63:WYL63"/>
    <mergeCell ref="WYQ63:WYX63"/>
    <mergeCell ref="WZC63:WZJ63"/>
    <mergeCell ref="WZO63:WZV63"/>
    <mergeCell ref="XAA63:XAH63"/>
    <mergeCell ref="WVW63:WWD63"/>
  </mergeCells>
  <hyperlinks>
    <hyperlink ref="B7" r:id="rId1"/>
  </hyperlinks>
  <pageMargins left="0.7" right="0.7" top="0.75" bottom="0.75" header="0.3" footer="0.3"/>
  <pageSetup orientation="portrait"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X459"/>
  <sheetViews>
    <sheetView workbookViewId="0">
      <pane ySplit="6" topLeftCell="A43" activePane="bottomLeft" state="frozen"/>
      <selection activeCell="C163" sqref="C163:J163"/>
      <selection pane="bottomLeft" activeCell="I60" sqref="I60"/>
    </sheetView>
  </sheetViews>
  <sheetFormatPr defaultRowHeight="12.75" x14ac:dyDescent="0.2"/>
  <cols>
    <col min="1" max="1" width="13.5703125" customWidth="1"/>
    <col min="2" max="2" width="11.28515625" customWidth="1"/>
    <col min="3" max="7" width="10.28515625" customWidth="1"/>
    <col min="8" max="8" width="12.5703125" customWidth="1"/>
    <col min="9" max="9" width="12.7109375" customWidth="1"/>
    <col min="10" max="11" width="18.7109375" customWidth="1"/>
    <col min="12" max="12" width="51.140625" customWidth="1"/>
  </cols>
  <sheetData>
    <row r="1" spans="1:24" ht="29.25" thickTop="1" x14ac:dyDescent="0.2">
      <c r="A1" s="4157" t="s">
        <v>2967</v>
      </c>
      <c r="B1" s="4158"/>
      <c r="C1" s="4158"/>
      <c r="D1" s="4158"/>
      <c r="E1" s="4158"/>
      <c r="F1" s="4158"/>
      <c r="G1" s="4158"/>
      <c r="H1" s="4158"/>
      <c r="I1" s="4158"/>
      <c r="J1" s="4158"/>
      <c r="K1" s="4158"/>
      <c r="L1" s="4159"/>
    </row>
    <row r="2" spans="1:24" s="5" customFormat="1" ht="20.25" customHeight="1" x14ac:dyDescent="0.25">
      <c r="A2" s="3463" t="s">
        <v>259</v>
      </c>
      <c r="B2" s="3464"/>
      <c r="C2" s="3445">
        <f>(25+120+75)*25</f>
        <v>5500</v>
      </c>
      <c r="D2" s="3446"/>
      <c r="E2" s="3446"/>
      <c r="F2" s="3447"/>
      <c r="G2" s="3571" t="s">
        <v>4029</v>
      </c>
      <c r="H2" s="3572"/>
      <c r="I2" s="3437" t="s">
        <v>260</v>
      </c>
      <c r="J2" s="3438"/>
      <c r="K2" s="3500" t="s">
        <v>499</v>
      </c>
      <c r="L2" s="3501"/>
      <c r="M2"/>
      <c r="N2"/>
      <c r="O2"/>
      <c r="P2"/>
      <c r="Q2"/>
      <c r="R2"/>
      <c r="S2"/>
      <c r="T2"/>
      <c r="U2"/>
      <c r="V2"/>
      <c r="W2"/>
      <c r="X2"/>
    </row>
    <row r="3" spans="1:24" s="5" customFormat="1" ht="20.25" customHeight="1" x14ac:dyDescent="0.25">
      <c r="A3" s="3463" t="s">
        <v>261</v>
      </c>
      <c r="B3" s="3464"/>
      <c r="C3" s="3445" t="s">
        <v>2969</v>
      </c>
      <c r="D3" s="3446"/>
      <c r="E3" s="3446"/>
      <c r="F3" s="3447"/>
      <c r="G3" s="4183" t="s">
        <v>3376</v>
      </c>
      <c r="H3" s="4184"/>
      <c r="I3" s="3437" t="s">
        <v>262</v>
      </c>
      <c r="J3" s="3438"/>
      <c r="K3" s="3500" t="s">
        <v>1674</v>
      </c>
      <c r="L3" s="3501"/>
      <c r="M3"/>
      <c r="N3"/>
      <c r="O3"/>
      <c r="P3"/>
      <c r="Q3"/>
      <c r="R3"/>
      <c r="S3"/>
      <c r="T3"/>
      <c r="U3"/>
      <c r="V3"/>
      <c r="W3"/>
      <c r="X3"/>
    </row>
    <row r="4" spans="1:24" s="5" customFormat="1" ht="20.25" customHeight="1" x14ac:dyDescent="0.25">
      <c r="A4" s="3463" t="s">
        <v>263</v>
      </c>
      <c r="B4" s="3464"/>
      <c r="C4" s="3445" t="s">
        <v>1555</v>
      </c>
      <c r="D4" s="3446"/>
      <c r="E4" s="3446"/>
      <c r="F4" s="3447"/>
      <c r="G4" s="4183"/>
      <c r="H4" s="4184"/>
      <c r="I4" s="3437" t="s">
        <v>264</v>
      </c>
      <c r="J4" s="3438"/>
      <c r="K4" s="3500" t="s">
        <v>1906</v>
      </c>
      <c r="L4" s="3501"/>
      <c r="M4"/>
      <c r="N4"/>
      <c r="O4"/>
      <c r="P4"/>
      <c r="Q4"/>
      <c r="R4"/>
      <c r="S4"/>
      <c r="T4"/>
      <c r="U4"/>
      <c r="V4"/>
      <c r="W4"/>
      <c r="X4"/>
    </row>
    <row r="5" spans="1:24" s="5" customFormat="1" ht="84" customHeight="1" thickBot="1" x14ac:dyDescent="0.3">
      <c r="A5" s="3448" t="s">
        <v>265</v>
      </c>
      <c r="B5" s="3449"/>
      <c r="C5" s="3526" t="s">
        <v>2968</v>
      </c>
      <c r="D5" s="3527"/>
      <c r="E5" s="3527"/>
      <c r="F5" s="3737"/>
      <c r="G5" s="4185"/>
      <c r="H5" s="4186"/>
      <c r="I5" s="3437" t="s">
        <v>397</v>
      </c>
      <c r="J5" s="3438"/>
      <c r="K5" s="4031" t="s">
        <v>2982</v>
      </c>
      <c r="L5" s="4032"/>
      <c r="M5" s="4187" t="s">
        <v>2966</v>
      </c>
      <c r="N5" s="4188"/>
      <c r="O5" s="4188"/>
      <c r="P5" s="4188"/>
      <c r="Q5" s="4188"/>
      <c r="R5"/>
      <c r="S5"/>
      <c r="T5"/>
      <c r="U5"/>
      <c r="V5"/>
      <c r="W5"/>
      <c r="X5"/>
    </row>
    <row r="6" spans="1:24" ht="36.75" customHeight="1" thickTop="1" x14ac:dyDescent="0.2">
      <c r="A6" s="1716" t="s">
        <v>1</v>
      </c>
      <c r="B6" s="1717" t="s">
        <v>0</v>
      </c>
      <c r="C6" s="1717" t="s">
        <v>2</v>
      </c>
      <c r="D6" s="1717" t="s">
        <v>3</v>
      </c>
      <c r="E6" s="1717" t="s">
        <v>4</v>
      </c>
      <c r="F6" s="1717" t="s">
        <v>5</v>
      </c>
      <c r="G6" s="1717" t="s">
        <v>6</v>
      </c>
      <c r="H6" s="1717" t="s">
        <v>7</v>
      </c>
      <c r="I6" s="1717" t="s">
        <v>8</v>
      </c>
      <c r="J6" s="1717" t="s">
        <v>9</v>
      </c>
      <c r="K6" s="2732" t="s">
        <v>3817</v>
      </c>
      <c r="L6" s="1718" t="s">
        <v>10</v>
      </c>
    </row>
    <row r="7" spans="1:24" ht="214.5" customHeight="1" thickBot="1" x14ac:dyDescent="0.25">
      <c r="A7" s="1719">
        <v>43362</v>
      </c>
      <c r="B7" s="1720" t="s">
        <v>62</v>
      </c>
      <c r="C7" s="4180" t="s">
        <v>2844</v>
      </c>
      <c r="D7" s="4181"/>
      <c r="E7" s="4181"/>
      <c r="F7" s="4181"/>
      <c r="G7" s="4181"/>
      <c r="H7" s="4181"/>
      <c r="I7" s="4181"/>
      <c r="J7" s="4182"/>
      <c r="K7" s="2651"/>
      <c r="L7" s="1806"/>
    </row>
    <row r="8" spans="1:24" ht="63" customHeight="1" thickTop="1" thickBot="1" x14ac:dyDescent="0.25">
      <c r="A8" s="4168">
        <v>43411</v>
      </c>
      <c r="B8" s="4154" t="s">
        <v>31</v>
      </c>
      <c r="C8" s="4160" t="s">
        <v>3865</v>
      </c>
      <c r="D8" s="4161"/>
      <c r="E8" s="4161"/>
      <c r="F8" s="4161"/>
      <c r="G8" s="4161"/>
      <c r="H8" s="4161"/>
      <c r="I8" s="4161"/>
      <c r="J8" s="4162"/>
      <c r="K8" s="2648"/>
      <c r="L8" s="1807"/>
    </row>
    <row r="9" spans="1:24" ht="17.25" thickTop="1" thickBot="1" x14ac:dyDescent="0.25">
      <c r="A9" s="4169"/>
      <c r="B9" s="4155"/>
      <c r="C9" s="4163" t="s">
        <v>2851</v>
      </c>
      <c r="D9" s="4164"/>
      <c r="E9" s="4163" t="s">
        <v>2852</v>
      </c>
      <c r="F9" s="4165"/>
      <c r="G9" s="4164"/>
      <c r="H9" s="4163" t="s">
        <v>2853</v>
      </c>
      <c r="I9" s="4166"/>
      <c r="J9" s="4167"/>
      <c r="K9" s="2733"/>
      <c r="L9" s="1721"/>
    </row>
    <row r="10" spans="1:24" ht="16.5" thickTop="1" x14ac:dyDescent="0.2">
      <c r="A10" s="4169"/>
      <c r="B10" s="4155"/>
      <c r="C10" s="4174" t="s">
        <v>2854</v>
      </c>
      <c r="D10" s="4175"/>
      <c r="E10" s="4176">
        <v>1</v>
      </c>
      <c r="F10" s="4177"/>
      <c r="G10" s="4178"/>
      <c r="H10" s="4176" t="s">
        <v>2867</v>
      </c>
      <c r="I10" s="4177"/>
      <c r="J10" s="4178"/>
      <c r="K10" s="2650"/>
      <c r="L10" s="1721"/>
    </row>
    <row r="11" spans="1:24" ht="15.75" x14ac:dyDescent="0.2">
      <c r="A11" s="4169"/>
      <c r="B11" s="4155"/>
      <c r="C11" s="4137" t="s">
        <v>2855</v>
      </c>
      <c r="D11" s="4179"/>
      <c r="E11" s="4134">
        <v>1.5</v>
      </c>
      <c r="F11" s="4135"/>
      <c r="G11" s="4136"/>
      <c r="H11" s="4134" t="s">
        <v>2867</v>
      </c>
      <c r="I11" s="4135"/>
      <c r="J11" s="4136"/>
      <c r="K11" s="2643"/>
      <c r="L11" s="1721"/>
    </row>
    <row r="12" spans="1:24" ht="15.75" x14ac:dyDescent="0.2">
      <c r="A12" s="4169"/>
      <c r="B12" s="4155"/>
      <c r="C12" s="4137" t="s">
        <v>2856</v>
      </c>
      <c r="D12" s="4138"/>
      <c r="E12" s="4134">
        <v>2</v>
      </c>
      <c r="F12" s="4135"/>
      <c r="G12" s="4136"/>
      <c r="H12" s="4134" t="s">
        <v>2867</v>
      </c>
      <c r="I12" s="4135"/>
      <c r="J12" s="4136"/>
      <c r="K12" s="2643"/>
      <c r="L12" s="1721"/>
    </row>
    <row r="13" spans="1:24" ht="15.75" x14ac:dyDescent="0.2">
      <c r="A13" s="4169"/>
      <c r="B13" s="4155"/>
      <c r="C13" s="4137" t="s">
        <v>2857</v>
      </c>
      <c r="D13" s="4138"/>
      <c r="E13" s="4134">
        <v>2.25</v>
      </c>
      <c r="F13" s="4135"/>
      <c r="G13" s="4136"/>
      <c r="H13" s="4134" t="s">
        <v>2868</v>
      </c>
      <c r="I13" s="4135"/>
      <c r="J13" s="4136"/>
      <c r="K13" s="2643"/>
      <c r="L13" s="1721"/>
    </row>
    <row r="14" spans="1:24" ht="15.75" x14ac:dyDescent="0.2">
      <c r="A14" s="4169"/>
      <c r="B14" s="4155"/>
      <c r="C14" s="4137" t="s">
        <v>2858</v>
      </c>
      <c r="D14" s="4138"/>
      <c r="E14" s="4134">
        <v>2.5</v>
      </c>
      <c r="F14" s="4135"/>
      <c r="G14" s="4136"/>
      <c r="H14" s="4134" t="s">
        <v>2869</v>
      </c>
      <c r="I14" s="4135"/>
      <c r="J14" s="4136"/>
      <c r="K14" s="2643"/>
      <c r="L14" s="1721"/>
    </row>
    <row r="15" spans="1:24" ht="15.75" x14ac:dyDescent="0.2">
      <c r="A15" s="4169"/>
      <c r="B15" s="4155"/>
      <c r="C15" s="4137" t="s">
        <v>2859</v>
      </c>
      <c r="D15" s="4138"/>
      <c r="E15" s="4134">
        <v>2.75</v>
      </c>
      <c r="F15" s="4135"/>
      <c r="G15" s="4136"/>
      <c r="H15" s="4134" t="s">
        <v>2870</v>
      </c>
      <c r="I15" s="4135"/>
      <c r="J15" s="4136"/>
      <c r="K15" s="2643"/>
      <c r="L15" s="1721"/>
    </row>
    <row r="16" spans="1:24" ht="15.75" x14ac:dyDescent="0.2">
      <c r="A16" s="4169"/>
      <c r="B16" s="4155"/>
      <c r="C16" s="4137" t="s">
        <v>2860</v>
      </c>
      <c r="D16" s="4138"/>
      <c r="E16" s="4134">
        <v>3</v>
      </c>
      <c r="F16" s="4135"/>
      <c r="G16" s="4136"/>
      <c r="H16" s="4134" t="s">
        <v>2871</v>
      </c>
      <c r="I16" s="4135"/>
      <c r="J16" s="4136"/>
      <c r="K16" s="2643"/>
      <c r="L16" s="1721"/>
    </row>
    <row r="17" spans="1:12" ht="15.75" x14ac:dyDescent="0.2">
      <c r="A17" s="4169"/>
      <c r="B17" s="4155"/>
      <c r="C17" s="4137" t="s">
        <v>2861</v>
      </c>
      <c r="D17" s="4138"/>
      <c r="E17" s="4134">
        <v>3.25</v>
      </c>
      <c r="F17" s="4135"/>
      <c r="G17" s="4136"/>
      <c r="H17" s="4134" t="s">
        <v>2872</v>
      </c>
      <c r="I17" s="4135"/>
      <c r="J17" s="4136"/>
      <c r="K17" s="2643"/>
      <c r="L17" s="1721"/>
    </row>
    <row r="18" spans="1:12" ht="15.75" x14ac:dyDescent="0.2">
      <c r="A18" s="4169"/>
      <c r="B18" s="4155"/>
      <c r="C18" s="4137" t="s">
        <v>2862</v>
      </c>
      <c r="D18" s="4138"/>
      <c r="E18" s="4134">
        <v>3.5</v>
      </c>
      <c r="F18" s="4135"/>
      <c r="G18" s="4136"/>
      <c r="H18" s="4134" t="s">
        <v>2873</v>
      </c>
      <c r="I18" s="4135"/>
      <c r="J18" s="4136"/>
      <c r="K18" s="2643"/>
      <c r="L18" s="1721"/>
    </row>
    <row r="19" spans="1:12" ht="15.75" x14ac:dyDescent="0.2">
      <c r="A19" s="4169"/>
      <c r="B19" s="4155"/>
      <c r="C19" s="4137" t="s">
        <v>2863</v>
      </c>
      <c r="D19" s="4138"/>
      <c r="E19" s="4134">
        <v>3.75</v>
      </c>
      <c r="F19" s="4135"/>
      <c r="G19" s="4136"/>
      <c r="H19" s="4134" t="s">
        <v>2874</v>
      </c>
      <c r="I19" s="4135"/>
      <c r="J19" s="4136"/>
      <c r="K19" s="2643"/>
      <c r="L19" s="1721"/>
    </row>
    <row r="20" spans="1:12" ht="15.75" x14ac:dyDescent="0.2">
      <c r="A20" s="4169"/>
      <c r="B20" s="4155"/>
      <c r="C20" s="4137" t="s">
        <v>2864</v>
      </c>
      <c r="D20" s="4138"/>
      <c r="E20" s="4134">
        <v>4</v>
      </c>
      <c r="F20" s="4135"/>
      <c r="G20" s="4136"/>
      <c r="H20" s="4134" t="s">
        <v>2875</v>
      </c>
      <c r="I20" s="4135"/>
      <c r="J20" s="4136"/>
      <c r="K20" s="2643"/>
      <c r="L20" s="1721"/>
    </row>
    <row r="21" spans="1:12" ht="15.75" x14ac:dyDescent="0.2">
      <c r="A21" s="4169"/>
      <c r="B21" s="4155"/>
      <c r="C21" s="4137" t="s">
        <v>2865</v>
      </c>
      <c r="D21" s="4138"/>
      <c r="E21" s="4134">
        <v>4.25</v>
      </c>
      <c r="F21" s="4135"/>
      <c r="G21" s="4136"/>
      <c r="H21" s="4134" t="s">
        <v>2876</v>
      </c>
      <c r="I21" s="4135"/>
      <c r="J21" s="4136"/>
      <c r="K21" s="2643"/>
      <c r="L21" s="1721"/>
    </row>
    <row r="22" spans="1:12" ht="15.75" x14ac:dyDescent="0.2">
      <c r="A22" s="4169"/>
      <c r="B22" s="4155"/>
      <c r="C22" s="4137" t="s">
        <v>2866</v>
      </c>
      <c r="D22" s="4138"/>
      <c r="E22" s="4134">
        <v>4.5</v>
      </c>
      <c r="F22" s="4135"/>
      <c r="G22" s="4136"/>
      <c r="H22" s="4134" t="s">
        <v>2877</v>
      </c>
      <c r="I22" s="4135"/>
      <c r="J22" s="4136"/>
      <c r="K22" s="2643"/>
      <c r="L22" s="1721"/>
    </row>
    <row r="23" spans="1:12" ht="81" customHeight="1" thickBot="1" x14ac:dyDescent="0.25">
      <c r="A23" s="4170"/>
      <c r="B23" s="4156"/>
      <c r="C23" s="4171" t="s">
        <v>2932</v>
      </c>
      <c r="D23" s="4172"/>
      <c r="E23" s="4172"/>
      <c r="F23" s="4172"/>
      <c r="G23" s="4172"/>
      <c r="H23" s="4172"/>
      <c r="I23" s="4172"/>
      <c r="J23" s="4173"/>
      <c r="K23" s="2649"/>
      <c r="L23" s="1858"/>
    </row>
    <row r="24" spans="1:12" ht="106.5" customHeight="1" thickTop="1" x14ac:dyDescent="0.2">
      <c r="A24" s="1856">
        <v>43479</v>
      </c>
      <c r="B24" s="1855" t="s">
        <v>31</v>
      </c>
      <c r="C24" s="4146" t="s">
        <v>2939</v>
      </c>
      <c r="D24" s="4147"/>
      <c r="E24" s="4147"/>
      <c r="F24" s="4147"/>
      <c r="G24" s="4147"/>
      <c r="H24" s="4147"/>
      <c r="I24" s="4147"/>
      <c r="J24" s="4148"/>
      <c r="K24" s="2734"/>
      <c r="L24" s="1859" t="s">
        <v>2933</v>
      </c>
    </row>
    <row r="25" spans="1:12" ht="147" customHeight="1" x14ac:dyDescent="0.2">
      <c r="A25" s="1888">
        <v>43497</v>
      </c>
      <c r="B25" s="1889" t="s">
        <v>2976</v>
      </c>
      <c r="C25" s="3957" t="s">
        <v>2941</v>
      </c>
      <c r="D25" s="3958"/>
      <c r="E25" s="3958"/>
      <c r="F25" s="3958"/>
      <c r="G25" s="3958"/>
      <c r="H25" s="3958"/>
      <c r="I25" s="3958"/>
      <c r="J25" s="3959"/>
      <c r="K25" s="2610"/>
      <c r="L25" s="1890"/>
    </row>
    <row r="26" spans="1:12" ht="75" customHeight="1" x14ac:dyDescent="0.2">
      <c r="A26" s="1888">
        <v>43503</v>
      </c>
      <c r="B26" s="1889" t="s">
        <v>2204</v>
      </c>
      <c r="C26" s="3957" t="s">
        <v>2945</v>
      </c>
      <c r="D26" s="4152"/>
      <c r="E26" s="4152"/>
      <c r="F26" s="4152"/>
      <c r="G26" s="4152"/>
      <c r="H26" s="4152"/>
      <c r="I26" s="4152"/>
      <c r="J26" s="4153"/>
      <c r="K26" s="2647"/>
      <c r="L26" s="1890"/>
    </row>
    <row r="27" spans="1:12" ht="203.25" customHeight="1" x14ac:dyDescent="0.2">
      <c r="A27" s="1888">
        <v>43523</v>
      </c>
      <c r="B27" s="1889" t="s">
        <v>31</v>
      </c>
      <c r="C27" s="3957" t="s">
        <v>3594</v>
      </c>
      <c r="D27" s="3958"/>
      <c r="E27" s="3958"/>
      <c r="F27" s="3958"/>
      <c r="G27" s="3958"/>
      <c r="H27" s="3958"/>
      <c r="I27" s="3958"/>
      <c r="J27" s="3959"/>
      <c r="K27" s="2818" t="s">
        <v>2119</v>
      </c>
      <c r="L27" s="1890" t="s">
        <v>2981</v>
      </c>
    </row>
    <row r="28" spans="1:12" ht="47.25" x14ac:dyDescent="0.2">
      <c r="A28" s="1939">
        <v>43538</v>
      </c>
      <c r="B28" s="1940" t="s">
        <v>12</v>
      </c>
      <c r="C28" s="555">
        <v>170</v>
      </c>
      <c r="D28" s="491">
        <f t="shared" ref="D28:D83" si="0">+C28*(100-E28)/100</f>
        <v>166.6</v>
      </c>
      <c r="E28" s="555">
        <v>2</v>
      </c>
      <c r="F28" s="555" t="s">
        <v>159</v>
      </c>
      <c r="G28" s="555">
        <v>110</v>
      </c>
      <c r="H28" s="1722"/>
      <c r="I28" s="1722"/>
      <c r="J28" s="1722"/>
      <c r="K28" s="2644"/>
      <c r="L28" s="1723" t="s">
        <v>2977</v>
      </c>
    </row>
    <row r="29" spans="1:12" ht="15.75" x14ac:dyDescent="0.2">
      <c r="A29" s="1093">
        <v>43586</v>
      </c>
      <c r="B29" s="1094" t="s">
        <v>186</v>
      </c>
      <c r="C29" s="555"/>
      <c r="D29" s="491"/>
      <c r="E29" s="555"/>
      <c r="F29" s="555"/>
      <c r="G29" s="555"/>
      <c r="H29" s="555" t="s">
        <v>461</v>
      </c>
      <c r="I29" s="1722"/>
      <c r="J29" s="1722"/>
      <c r="K29" s="2644"/>
      <c r="L29" s="1723" t="s">
        <v>40</v>
      </c>
    </row>
    <row r="30" spans="1:12" ht="15.75" x14ac:dyDescent="0.2">
      <c r="A30" s="1093">
        <v>43600</v>
      </c>
      <c r="B30" s="1094" t="s">
        <v>26</v>
      </c>
      <c r="C30" s="4149" t="s">
        <v>3048</v>
      </c>
      <c r="D30" s="4150"/>
      <c r="E30" s="4150"/>
      <c r="F30" s="4150"/>
      <c r="G30" s="4150"/>
      <c r="H30" s="4150"/>
      <c r="I30" s="4150"/>
      <c r="J30" s="4151"/>
      <c r="K30" s="2645"/>
      <c r="L30" s="1723"/>
    </row>
    <row r="31" spans="1:12" ht="15.75" x14ac:dyDescent="0.2">
      <c r="A31" s="1093">
        <v>43612</v>
      </c>
      <c r="B31" s="1094" t="s">
        <v>12</v>
      </c>
      <c r="C31" s="555">
        <v>135</v>
      </c>
      <c r="D31" s="491">
        <f t="shared" si="0"/>
        <v>121.5</v>
      </c>
      <c r="E31" s="555">
        <v>10</v>
      </c>
      <c r="F31" s="555"/>
      <c r="G31" s="555">
        <v>142</v>
      </c>
      <c r="H31" s="1722"/>
      <c r="I31" s="1722"/>
      <c r="J31" s="1722"/>
      <c r="K31" s="2644"/>
      <c r="L31" s="1723" t="s">
        <v>2655</v>
      </c>
    </row>
    <row r="32" spans="1:12" ht="15.75" x14ac:dyDescent="0.2">
      <c r="A32" s="1093">
        <v>43719</v>
      </c>
      <c r="B32" s="1094" t="s">
        <v>186</v>
      </c>
      <c r="C32" s="555"/>
      <c r="D32" s="491"/>
      <c r="E32" s="555"/>
      <c r="F32" s="555"/>
      <c r="G32" s="555"/>
      <c r="H32" s="4144" t="s">
        <v>461</v>
      </c>
      <c r="I32" s="4145"/>
      <c r="J32" s="1722"/>
      <c r="K32" s="2644"/>
      <c r="L32" s="1723" t="s">
        <v>3179</v>
      </c>
    </row>
    <row r="33" spans="1:12" ht="15.75" x14ac:dyDescent="0.2">
      <c r="A33" s="2140">
        <v>43759</v>
      </c>
      <c r="B33" s="2141" t="s">
        <v>12</v>
      </c>
      <c r="C33" s="2142">
        <v>100</v>
      </c>
      <c r="D33" s="2143">
        <f t="shared" si="0"/>
        <v>88</v>
      </c>
      <c r="E33" s="2142">
        <v>12</v>
      </c>
      <c r="F33" s="2142"/>
      <c r="G33" s="2142">
        <v>130</v>
      </c>
      <c r="H33" s="2144"/>
      <c r="I33" s="2144"/>
      <c r="J33" s="2144"/>
      <c r="K33" s="2735"/>
      <c r="L33" s="2145" t="s">
        <v>2710</v>
      </c>
    </row>
    <row r="34" spans="1:12" ht="15.75" x14ac:dyDescent="0.2">
      <c r="A34" s="1093">
        <v>43762</v>
      </c>
      <c r="B34" s="1094" t="s">
        <v>3257</v>
      </c>
      <c r="C34" s="555"/>
      <c r="D34" s="491"/>
      <c r="E34" s="555"/>
      <c r="F34" s="555"/>
      <c r="G34" s="555"/>
      <c r="H34" s="4139"/>
      <c r="I34" s="4140"/>
      <c r="J34" s="1722"/>
      <c r="K34" s="2644"/>
      <c r="L34" s="1723" t="s">
        <v>3256</v>
      </c>
    </row>
    <row r="35" spans="1:12" ht="15.75" x14ac:dyDescent="0.2">
      <c r="A35" s="1093">
        <v>43824</v>
      </c>
      <c r="B35" s="1094" t="s">
        <v>186</v>
      </c>
      <c r="C35" s="555"/>
      <c r="D35" s="491" t="s">
        <v>301</v>
      </c>
      <c r="E35" s="555"/>
      <c r="F35" s="555"/>
      <c r="G35" s="555"/>
      <c r="H35" s="4139" t="s">
        <v>516</v>
      </c>
      <c r="I35" s="4140"/>
      <c r="J35" s="1722"/>
      <c r="K35" s="2644"/>
      <c r="L35" s="1723" t="s">
        <v>3356</v>
      </c>
    </row>
    <row r="36" spans="1:12" ht="15.75" x14ac:dyDescent="0.2">
      <c r="A36" s="2222">
        <v>43829</v>
      </c>
      <c r="B36" s="2223" t="s">
        <v>12</v>
      </c>
      <c r="C36" s="2224">
        <v>35</v>
      </c>
      <c r="D36" s="2225">
        <f t="shared" si="0"/>
        <v>28.7</v>
      </c>
      <c r="E36" s="2224">
        <v>18</v>
      </c>
      <c r="F36" s="2224"/>
      <c r="G36" s="2224">
        <v>130</v>
      </c>
      <c r="H36" s="2226"/>
      <c r="I36" s="2226"/>
      <c r="J36" s="2226"/>
      <c r="K36" s="2736"/>
      <c r="L36" s="2227" t="s">
        <v>2668</v>
      </c>
    </row>
    <row r="37" spans="1:12" ht="15.75" x14ac:dyDescent="0.2">
      <c r="A37" s="1093">
        <v>43836</v>
      </c>
      <c r="B37" s="1094" t="s">
        <v>14</v>
      </c>
      <c r="C37" s="3506" t="s">
        <v>3399</v>
      </c>
      <c r="D37" s="3507"/>
      <c r="E37" s="3507"/>
      <c r="F37" s="3507"/>
      <c r="G37" s="3507"/>
      <c r="H37" s="3507"/>
      <c r="I37" s="3507"/>
      <c r="J37" s="3508"/>
      <c r="K37" s="2486"/>
      <c r="L37" s="1723"/>
    </row>
    <row r="38" spans="1:12" ht="15.75" x14ac:dyDescent="0.2">
      <c r="A38" s="1093">
        <v>43883</v>
      </c>
      <c r="B38" s="1094" t="s">
        <v>26</v>
      </c>
      <c r="C38" s="3506" t="s">
        <v>3447</v>
      </c>
      <c r="D38" s="3507"/>
      <c r="E38" s="3507"/>
      <c r="F38" s="3507"/>
      <c r="G38" s="3507"/>
      <c r="H38" s="3507"/>
      <c r="I38" s="3507"/>
      <c r="J38" s="3508"/>
      <c r="K38" s="2486"/>
      <c r="L38" s="1723"/>
    </row>
    <row r="39" spans="1:12" ht="15.75" x14ac:dyDescent="0.2">
      <c r="A39" s="2411">
        <v>43920</v>
      </c>
      <c r="B39" s="2325" t="s">
        <v>4</v>
      </c>
      <c r="C39" s="2326"/>
      <c r="D39" s="2327" t="s">
        <v>3549</v>
      </c>
      <c r="E39" s="2326">
        <v>20</v>
      </c>
      <c r="F39" s="2326"/>
      <c r="G39" s="2326"/>
      <c r="H39" s="2328"/>
      <c r="I39" s="2328"/>
      <c r="J39" s="2328"/>
      <c r="K39" s="2737"/>
      <c r="L39" s="2329"/>
    </row>
    <row r="40" spans="1:12" ht="15.75" x14ac:dyDescent="0.2">
      <c r="A40" s="2411">
        <v>43951</v>
      </c>
      <c r="B40" s="2325" t="s">
        <v>4</v>
      </c>
      <c r="C40" s="2326"/>
      <c r="D40" s="2327" t="s">
        <v>3549</v>
      </c>
      <c r="E40" s="2326">
        <v>25</v>
      </c>
      <c r="F40" s="2326"/>
      <c r="G40" s="2326"/>
      <c r="H40" s="2328"/>
      <c r="I40" s="2328"/>
      <c r="J40" s="2328"/>
      <c r="K40" s="2737"/>
      <c r="L40" s="2329"/>
    </row>
    <row r="41" spans="1:12" ht="20.25" customHeight="1" x14ac:dyDescent="0.2">
      <c r="A41" s="2411">
        <v>43981</v>
      </c>
      <c r="B41" s="2325" t="s">
        <v>4</v>
      </c>
      <c r="C41" s="2326"/>
      <c r="D41" s="2327" t="s">
        <v>3549</v>
      </c>
      <c r="E41" s="2326">
        <v>28</v>
      </c>
      <c r="F41" s="2326"/>
      <c r="G41" s="2326"/>
      <c r="H41" s="2328"/>
      <c r="I41" s="2328"/>
      <c r="J41" s="2328"/>
      <c r="K41" s="2737"/>
      <c r="L41" s="2329"/>
    </row>
    <row r="42" spans="1:12" ht="15.75" x14ac:dyDescent="0.2">
      <c r="A42" s="1093">
        <v>43996</v>
      </c>
      <c r="B42" s="1094" t="s">
        <v>16</v>
      </c>
      <c r="C42" s="4141" t="s">
        <v>3672</v>
      </c>
      <c r="D42" s="4142"/>
      <c r="E42" s="4142"/>
      <c r="F42" s="4142"/>
      <c r="G42" s="4142"/>
      <c r="H42" s="4142"/>
      <c r="I42" s="4142"/>
      <c r="J42" s="4143"/>
      <c r="K42" s="2652"/>
      <c r="L42" s="1723"/>
    </row>
    <row r="43" spans="1:12" ht="15.75" x14ac:dyDescent="0.2">
      <c r="A43" s="2411">
        <v>44012</v>
      </c>
      <c r="B43" s="2325" t="s">
        <v>4</v>
      </c>
      <c r="C43" s="2326"/>
      <c r="D43" s="2327" t="s">
        <v>3549</v>
      </c>
      <c r="E43" s="2326">
        <v>30</v>
      </c>
      <c r="F43" s="2326"/>
      <c r="G43" s="2326"/>
      <c r="H43" s="2328"/>
      <c r="I43" s="2328"/>
      <c r="J43" s="2328"/>
      <c r="K43" s="2737"/>
      <c r="L43" s="2329"/>
    </row>
    <row r="44" spans="1:12" ht="15.75" x14ac:dyDescent="0.2">
      <c r="A44" s="2411">
        <v>44042</v>
      </c>
      <c r="B44" s="2325" t="s">
        <v>4</v>
      </c>
      <c r="C44" s="2326"/>
      <c r="D44" s="2327" t="s">
        <v>3549</v>
      </c>
      <c r="E44" s="2326">
        <v>30</v>
      </c>
      <c r="F44" s="2326"/>
      <c r="G44" s="2326"/>
      <c r="H44" s="2328"/>
      <c r="I44" s="2328"/>
      <c r="J44" s="2328"/>
      <c r="K44" s="2737"/>
      <c r="L44" s="2329"/>
    </row>
    <row r="45" spans="1:12" ht="31.5" x14ac:dyDescent="0.2">
      <c r="A45" s="1093">
        <v>44048</v>
      </c>
      <c r="B45" s="1094" t="s">
        <v>12</v>
      </c>
      <c r="C45" s="555">
        <v>115</v>
      </c>
      <c r="D45" s="491">
        <f t="shared" si="0"/>
        <v>80.5</v>
      </c>
      <c r="E45" s="555">
        <v>30</v>
      </c>
      <c r="F45" s="555">
        <v>130</v>
      </c>
      <c r="G45" s="555"/>
      <c r="H45" s="1722"/>
      <c r="I45" s="1722"/>
      <c r="J45" s="1722"/>
      <c r="K45" s="2644"/>
      <c r="L45" s="1723" t="s">
        <v>3768</v>
      </c>
    </row>
    <row r="46" spans="1:12" ht="15.75" x14ac:dyDescent="0.2">
      <c r="A46" s="1093">
        <v>44061</v>
      </c>
      <c r="B46" s="1094" t="s">
        <v>186</v>
      </c>
      <c r="C46" s="555"/>
      <c r="D46" s="491">
        <f t="shared" si="0"/>
        <v>0</v>
      </c>
      <c r="E46" s="555"/>
      <c r="F46" s="555"/>
      <c r="G46" s="555"/>
      <c r="H46" s="4139" t="s">
        <v>3873</v>
      </c>
      <c r="I46" s="4140"/>
      <c r="J46" s="1722"/>
      <c r="K46" s="2644"/>
      <c r="L46" s="1723" t="s">
        <v>3874</v>
      </c>
    </row>
    <row r="47" spans="1:12" ht="15.75" x14ac:dyDescent="0.2">
      <c r="A47" s="2411">
        <v>44073</v>
      </c>
      <c r="B47" s="2325" t="s">
        <v>4</v>
      </c>
      <c r="C47" s="2326"/>
      <c r="D47" s="2327" t="s">
        <v>3549</v>
      </c>
      <c r="E47" s="2326">
        <v>30</v>
      </c>
      <c r="F47" s="2326"/>
      <c r="G47" s="2326"/>
      <c r="H47" s="2328"/>
      <c r="I47" s="2328"/>
      <c r="J47" s="2328"/>
      <c r="K47" s="2737"/>
      <c r="L47" s="2329"/>
    </row>
    <row r="48" spans="1:12" ht="15.75" x14ac:dyDescent="0.2">
      <c r="A48" s="2411">
        <v>44104</v>
      </c>
      <c r="B48" s="2325" t="s">
        <v>4</v>
      </c>
      <c r="C48" s="2326"/>
      <c r="D48" s="2327" t="s">
        <v>3549</v>
      </c>
      <c r="E48" s="2326">
        <v>30</v>
      </c>
      <c r="F48" s="2326"/>
      <c r="G48" s="2326"/>
      <c r="H48" s="2328"/>
      <c r="I48" s="2328"/>
      <c r="J48" s="2328"/>
      <c r="K48" s="2737"/>
      <c r="L48" s="2329"/>
    </row>
    <row r="49" spans="1:12" ht="15.75" x14ac:dyDescent="0.2">
      <c r="A49" s="2411">
        <v>44134</v>
      </c>
      <c r="B49" s="2325" t="s">
        <v>4</v>
      </c>
      <c r="C49" s="2326"/>
      <c r="D49" s="2327" t="s">
        <v>3549</v>
      </c>
      <c r="E49" s="2326">
        <v>30</v>
      </c>
      <c r="F49" s="2326"/>
      <c r="G49" s="2326"/>
      <c r="H49" s="2328"/>
      <c r="I49" s="2328"/>
      <c r="J49" s="2328"/>
      <c r="K49" s="2737"/>
      <c r="L49" s="2329"/>
    </row>
    <row r="50" spans="1:12" ht="15.75" x14ac:dyDescent="0.2">
      <c r="A50" s="2411">
        <v>44165</v>
      </c>
      <c r="B50" s="2325" t="s">
        <v>4</v>
      </c>
      <c r="C50" s="2326"/>
      <c r="D50" s="2327" t="s">
        <v>3549</v>
      </c>
      <c r="E50" s="2326">
        <v>30</v>
      </c>
      <c r="F50" s="2326"/>
      <c r="G50" s="2326"/>
      <c r="H50" s="2328"/>
      <c r="I50" s="2328"/>
      <c r="J50" s="2328"/>
      <c r="K50" s="2737"/>
      <c r="L50" s="2329"/>
    </row>
    <row r="51" spans="1:12" ht="15.75" x14ac:dyDescent="0.2">
      <c r="A51" s="2411">
        <v>44195</v>
      </c>
      <c r="B51" s="2325" t="s">
        <v>4</v>
      </c>
      <c r="C51" s="2326"/>
      <c r="D51" s="2327" t="s">
        <v>3549</v>
      </c>
      <c r="E51" s="2326">
        <v>30</v>
      </c>
      <c r="F51" s="2326"/>
      <c r="G51" s="2326"/>
      <c r="H51" s="2328"/>
      <c r="I51" s="2328"/>
      <c r="J51" s="2328"/>
      <c r="K51" s="2737"/>
      <c r="L51" s="2329"/>
    </row>
    <row r="52" spans="1:12" ht="15.75" x14ac:dyDescent="0.2">
      <c r="A52" s="1093">
        <v>44202</v>
      </c>
      <c r="B52" s="1094" t="s">
        <v>186</v>
      </c>
      <c r="C52" s="555"/>
      <c r="D52" s="491">
        <f t="shared" si="0"/>
        <v>0</v>
      </c>
      <c r="E52" s="555"/>
      <c r="F52" s="555"/>
      <c r="G52" s="555"/>
      <c r="H52" s="4139" t="s">
        <v>4147</v>
      </c>
      <c r="I52" s="4140"/>
      <c r="J52" s="1722"/>
      <c r="K52" s="2644"/>
      <c r="L52" s="1723" t="s">
        <v>4148</v>
      </c>
    </row>
    <row r="53" spans="1:12" ht="15.75" x14ac:dyDescent="0.2">
      <c r="A53" s="2411">
        <v>44226</v>
      </c>
      <c r="B53" s="2325" t="s">
        <v>4</v>
      </c>
      <c r="C53" s="2326"/>
      <c r="D53" s="2327" t="s">
        <v>3549</v>
      </c>
      <c r="E53" s="2326">
        <v>30</v>
      </c>
      <c r="F53" s="2326"/>
      <c r="G53" s="2326"/>
      <c r="H53" s="2328"/>
      <c r="I53" s="2328"/>
      <c r="J53" s="2328"/>
      <c r="K53" s="2737"/>
      <c r="L53" s="2329"/>
    </row>
    <row r="54" spans="1:12" ht="15.75" x14ac:dyDescent="0.2">
      <c r="A54" s="2411">
        <v>44255</v>
      </c>
      <c r="B54" s="2325" t="s">
        <v>4</v>
      </c>
      <c r="C54" s="2326"/>
      <c r="D54" s="2327" t="s">
        <v>3549</v>
      </c>
      <c r="E54" s="2326">
        <v>30</v>
      </c>
      <c r="F54" s="2326"/>
      <c r="G54" s="2326"/>
      <c r="H54" s="2328"/>
      <c r="I54" s="2328"/>
      <c r="J54" s="2328"/>
      <c r="K54" s="2737"/>
      <c r="L54" s="2329"/>
    </row>
    <row r="55" spans="1:12" ht="15.75" x14ac:dyDescent="0.2">
      <c r="A55" s="2411">
        <v>44285</v>
      </c>
      <c r="B55" s="2325" t="s">
        <v>4</v>
      </c>
      <c r="C55" s="2326"/>
      <c r="D55" s="2327" t="s">
        <v>3549</v>
      </c>
      <c r="E55" s="2326">
        <v>30</v>
      </c>
      <c r="F55" s="2326"/>
      <c r="G55" s="2326"/>
      <c r="H55" s="2328"/>
      <c r="I55" s="2328"/>
      <c r="J55" s="2328"/>
      <c r="K55" s="2737"/>
      <c r="L55" s="2329"/>
    </row>
    <row r="56" spans="1:12" ht="15.75" x14ac:dyDescent="0.2">
      <c r="A56" s="1093">
        <v>44347</v>
      </c>
      <c r="B56" s="1094" t="s">
        <v>186</v>
      </c>
      <c r="C56" s="555"/>
      <c r="D56" s="491">
        <f t="shared" si="0"/>
        <v>0</v>
      </c>
      <c r="E56" s="555"/>
      <c r="F56" s="555"/>
      <c r="G56" s="555"/>
      <c r="H56" s="4139" t="s">
        <v>4379</v>
      </c>
      <c r="I56" s="4140"/>
      <c r="J56" s="1722"/>
      <c r="K56" s="2644"/>
      <c r="L56" s="1723" t="s">
        <v>4380</v>
      </c>
    </row>
    <row r="57" spans="1:12" ht="15.75" x14ac:dyDescent="0.2">
      <c r="A57" s="1093">
        <v>44353</v>
      </c>
      <c r="B57" s="1094" t="s">
        <v>14</v>
      </c>
      <c r="C57" s="4149" t="s">
        <v>4394</v>
      </c>
      <c r="D57" s="4150"/>
      <c r="E57" s="4150"/>
      <c r="F57" s="4150"/>
      <c r="G57" s="4150"/>
      <c r="H57" s="4150"/>
      <c r="I57" s="4150"/>
      <c r="J57" s="4151"/>
      <c r="K57" s="2644"/>
      <c r="L57" s="1723"/>
    </row>
    <row r="58" spans="1:12" ht="15.75" x14ac:dyDescent="0.2">
      <c r="A58" s="1093">
        <v>44448</v>
      </c>
      <c r="B58" s="1094" t="s">
        <v>186</v>
      </c>
      <c r="C58" s="555"/>
      <c r="D58" s="491">
        <f t="shared" si="0"/>
        <v>0</v>
      </c>
      <c r="E58" s="555"/>
      <c r="F58" s="555"/>
      <c r="G58" s="555"/>
      <c r="H58" s="4139" t="s">
        <v>4531</v>
      </c>
      <c r="I58" s="4140"/>
      <c r="J58" s="1722"/>
      <c r="K58" s="2644"/>
      <c r="L58" s="1723" t="s">
        <v>4532</v>
      </c>
    </row>
    <row r="59" spans="1:12" ht="15.75" x14ac:dyDescent="0.2">
      <c r="A59" s="2222">
        <v>44504</v>
      </c>
      <c r="B59" s="2223" t="s">
        <v>12</v>
      </c>
      <c r="C59" s="2224">
        <v>25</v>
      </c>
      <c r="D59" s="2225">
        <v>15</v>
      </c>
      <c r="E59" s="2224">
        <v>40</v>
      </c>
      <c r="F59" s="2224" t="s">
        <v>159</v>
      </c>
      <c r="G59" s="2224">
        <v>110</v>
      </c>
      <c r="H59" s="2226"/>
      <c r="I59" s="2226"/>
      <c r="J59" s="2226"/>
      <c r="K59" s="2736"/>
      <c r="L59" s="2227" t="s">
        <v>2668</v>
      </c>
    </row>
    <row r="60" spans="1:12" ht="15.75" x14ac:dyDescent="0.2">
      <c r="A60" s="1093"/>
      <c r="B60" s="1094"/>
      <c r="C60" s="555"/>
      <c r="D60" s="491">
        <f t="shared" si="0"/>
        <v>0</v>
      </c>
      <c r="E60" s="555"/>
      <c r="F60" s="555"/>
      <c r="G60" s="555"/>
      <c r="H60" s="1722"/>
      <c r="I60" s="1722"/>
      <c r="J60" s="1722"/>
      <c r="K60" s="2644"/>
      <c r="L60" s="1723"/>
    </row>
    <row r="61" spans="1:12" ht="15.75" x14ac:dyDescent="0.2">
      <c r="A61" s="1093"/>
      <c r="B61" s="1094"/>
      <c r="C61" s="555"/>
      <c r="D61" s="491">
        <f t="shared" si="0"/>
        <v>0</v>
      </c>
      <c r="E61" s="555"/>
      <c r="F61" s="555"/>
      <c r="G61" s="555"/>
      <c r="H61" s="1722"/>
      <c r="I61" s="1722"/>
      <c r="J61" s="1722"/>
      <c r="K61" s="2644"/>
      <c r="L61" s="1723"/>
    </row>
    <row r="62" spans="1:12" ht="15.75" x14ac:dyDescent="0.2">
      <c r="A62" s="1093"/>
      <c r="B62" s="1094"/>
      <c r="C62" s="555"/>
      <c r="D62" s="491">
        <f t="shared" si="0"/>
        <v>0</v>
      </c>
      <c r="E62" s="555"/>
      <c r="F62" s="555"/>
      <c r="G62" s="555"/>
      <c r="H62" s="1722"/>
      <c r="I62" s="1722"/>
      <c r="J62" s="1722"/>
      <c r="K62" s="2644"/>
      <c r="L62" s="1723"/>
    </row>
    <row r="63" spans="1:12" ht="15.75" x14ac:dyDescent="0.2">
      <c r="A63" s="1093"/>
      <c r="B63" s="1094"/>
      <c r="C63" s="555"/>
      <c r="D63" s="491">
        <f t="shared" si="0"/>
        <v>0</v>
      </c>
      <c r="E63" s="555"/>
      <c r="F63" s="555"/>
      <c r="G63" s="555"/>
      <c r="H63" s="1722"/>
      <c r="I63" s="1722"/>
      <c r="J63" s="1722"/>
      <c r="K63" s="2644"/>
      <c r="L63" s="1723"/>
    </row>
    <row r="64" spans="1:12" ht="15.75" x14ac:dyDescent="0.2">
      <c r="A64" s="1093"/>
      <c r="B64" s="1094"/>
      <c r="C64" s="555"/>
      <c r="D64" s="491">
        <f t="shared" si="0"/>
        <v>0</v>
      </c>
      <c r="E64" s="555"/>
      <c r="F64" s="555"/>
      <c r="G64" s="555"/>
      <c r="H64" s="1722"/>
      <c r="I64" s="1722"/>
      <c r="J64" s="1722"/>
      <c r="K64" s="2644"/>
      <c r="L64" s="1723"/>
    </row>
    <row r="65" spans="1:12" ht="15.75" x14ac:dyDescent="0.2">
      <c r="A65" s="1093"/>
      <c r="B65" s="1094"/>
      <c r="C65" s="555"/>
      <c r="D65" s="491">
        <f t="shared" si="0"/>
        <v>0</v>
      </c>
      <c r="E65" s="555"/>
      <c r="F65" s="555"/>
      <c r="G65" s="555"/>
      <c r="H65" s="1722"/>
      <c r="I65" s="1722"/>
      <c r="J65" s="1722"/>
      <c r="K65" s="2644"/>
      <c r="L65" s="1723"/>
    </row>
    <row r="66" spans="1:12" ht="15.75" x14ac:dyDescent="0.2">
      <c r="A66" s="1093"/>
      <c r="B66" s="1094"/>
      <c r="C66" s="555"/>
      <c r="D66" s="491">
        <f t="shared" si="0"/>
        <v>0</v>
      </c>
      <c r="E66" s="555"/>
      <c r="F66" s="555"/>
      <c r="G66" s="555"/>
      <c r="H66" s="1722"/>
      <c r="I66" s="1722"/>
      <c r="J66" s="1722"/>
      <c r="K66" s="2644"/>
      <c r="L66" s="1723"/>
    </row>
    <row r="67" spans="1:12" ht="15.75" x14ac:dyDescent="0.2">
      <c r="A67" s="1093"/>
      <c r="B67" s="1094"/>
      <c r="C67" s="555"/>
      <c r="D67" s="491">
        <f t="shared" si="0"/>
        <v>0</v>
      </c>
      <c r="E67" s="555"/>
      <c r="F67" s="555"/>
      <c r="G67" s="555"/>
      <c r="H67" s="1722"/>
      <c r="I67" s="1722"/>
      <c r="J67" s="1722"/>
      <c r="K67" s="2644"/>
      <c r="L67" s="1723"/>
    </row>
    <row r="68" spans="1:12" ht="15.75" x14ac:dyDescent="0.2">
      <c r="A68" s="1093"/>
      <c r="B68" s="1094"/>
      <c r="C68" s="555"/>
      <c r="D68" s="491">
        <f t="shared" si="0"/>
        <v>0</v>
      </c>
      <c r="E68" s="555"/>
      <c r="F68" s="555"/>
      <c r="G68" s="555"/>
      <c r="H68" s="1722"/>
      <c r="I68" s="1722"/>
      <c r="J68" s="1722"/>
      <c r="K68" s="2644"/>
      <c r="L68" s="1723"/>
    </row>
    <row r="69" spans="1:12" ht="15.75" x14ac:dyDescent="0.2">
      <c r="A69" s="1093"/>
      <c r="B69" s="1094"/>
      <c r="C69" s="555"/>
      <c r="D69" s="491">
        <f t="shared" si="0"/>
        <v>0</v>
      </c>
      <c r="E69" s="555"/>
      <c r="F69" s="555"/>
      <c r="G69" s="555"/>
      <c r="H69" s="1722"/>
      <c r="I69" s="1722"/>
      <c r="J69" s="1722"/>
      <c r="K69" s="2644"/>
      <c r="L69" s="1723"/>
    </row>
    <row r="70" spans="1:12" ht="15.75" x14ac:dyDescent="0.2">
      <c r="A70" s="1093"/>
      <c r="B70" s="1094"/>
      <c r="C70" s="555"/>
      <c r="D70" s="491">
        <f t="shared" si="0"/>
        <v>0</v>
      </c>
      <c r="E70" s="555"/>
      <c r="F70" s="555"/>
      <c r="G70" s="555"/>
      <c r="H70" s="1722"/>
      <c r="I70" s="1722"/>
      <c r="J70" s="1722"/>
      <c r="K70" s="2644"/>
      <c r="L70" s="1723"/>
    </row>
    <row r="71" spans="1:12" ht="15.75" x14ac:dyDescent="0.2">
      <c r="A71" s="1093"/>
      <c r="B71" s="1094"/>
      <c r="C71" s="555"/>
      <c r="D71" s="491">
        <f t="shared" si="0"/>
        <v>0</v>
      </c>
      <c r="E71" s="555"/>
      <c r="F71" s="555"/>
      <c r="G71" s="555"/>
      <c r="H71" s="1722"/>
      <c r="I71" s="1722"/>
      <c r="J71" s="1722"/>
      <c r="K71" s="2644"/>
      <c r="L71" s="1723"/>
    </row>
    <row r="72" spans="1:12" ht="15.75" x14ac:dyDescent="0.2">
      <c r="A72" s="1093"/>
      <c r="B72" s="1094"/>
      <c r="C72" s="555"/>
      <c r="D72" s="491">
        <f t="shared" si="0"/>
        <v>0</v>
      </c>
      <c r="E72" s="555"/>
      <c r="F72" s="555"/>
      <c r="G72" s="555"/>
      <c r="H72" s="1722"/>
      <c r="I72" s="1722"/>
      <c r="J72" s="1722"/>
      <c r="K72" s="2644"/>
      <c r="L72" s="1723"/>
    </row>
    <row r="73" spans="1:12" ht="15.75" x14ac:dyDescent="0.2">
      <c r="A73" s="1093"/>
      <c r="B73" s="1094"/>
      <c r="C73" s="555"/>
      <c r="D73" s="491">
        <f t="shared" si="0"/>
        <v>0</v>
      </c>
      <c r="E73" s="555"/>
      <c r="F73" s="555"/>
      <c r="G73" s="555"/>
      <c r="H73" s="1722"/>
      <c r="I73" s="1722"/>
      <c r="J73" s="1722"/>
      <c r="K73" s="2644"/>
      <c r="L73" s="1723"/>
    </row>
    <row r="74" spans="1:12" ht="15.75" x14ac:dyDescent="0.2">
      <c r="A74" s="1093"/>
      <c r="B74" s="1094"/>
      <c r="C74" s="555"/>
      <c r="D74" s="491">
        <f t="shared" si="0"/>
        <v>0</v>
      </c>
      <c r="E74" s="555"/>
      <c r="F74" s="555"/>
      <c r="G74" s="555"/>
      <c r="H74" s="1722"/>
      <c r="I74" s="1722"/>
      <c r="J74" s="1722"/>
      <c r="K74" s="2644"/>
      <c r="L74" s="1723"/>
    </row>
    <row r="75" spans="1:12" ht="15.75" x14ac:dyDescent="0.2">
      <c r="A75" s="1093"/>
      <c r="B75" s="1094"/>
      <c r="C75" s="555"/>
      <c r="D75" s="491">
        <f t="shared" si="0"/>
        <v>0</v>
      </c>
      <c r="E75" s="555"/>
      <c r="F75" s="555"/>
      <c r="G75" s="555"/>
      <c r="H75" s="1722"/>
      <c r="I75" s="1722"/>
      <c r="J75" s="1722"/>
      <c r="K75" s="2644"/>
      <c r="L75" s="1723"/>
    </row>
    <row r="76" spans="1:12" ht="15.75" x14ac:dyDescent="0.2">
      <c r="A76" s="1093"/>
      <c r="B76" s="1094"/>
      <c r="C76" s="555"/>
      <c r="D76" s="491">
        <f t="shared" si="0"/>
        <v>0</v>
      </c>
      <c r="E76" s="555"/>
      <c r="F76" s="555"/>
      <c r="G76" s="555"/>
      <c r="H76" s="1722"/>
      <c r="I76" s="1722"/>
      <c r="J76" s="1722"/>
      <c r="K76" s="2644"/>
      <c r="L76" s="1723"/>
    </row>
    <row r="77" spans="1:12" ht="15.75" x14ac:dyDescent="0.2">
      <c r="A77" s="1093"/>
      <c r="B77" s="1094"/>
      <c r="C77" s="555"/>
      <c r="D77" s="491">
        <f t="shared" si="0"/>
        <v>0</v>
      </c>
      <c r="E77" s="555"/>
      <c r="F77" s="555"/>
      <c r="G77" s="555"/>
      <c r="H77" s="1722"/>
      <c r="I77" s="1722"/>
      <c r="J77" s="1722"/>
      <c r="K77" s="2644"/>
      <c r="L77" s="1723"/>
    </row>
    <row r="78" spans="1:12" ht="15.75" x14ac:dyDescent="0.2">
      <c r="A78" s="1093"/>
      <c r="B78" s="1094"/>
      <c r="C78" s="555"/>
      <c r="D78" s="491">
        <f t="shared" si="0"/>
        <v>0</v>
      </c>
      <c r="E78" s="555"/>
      <c r="F78" s="555"/>
      <c r="G78" s="555"/>
      <c r="H78" s="1722"/>
      <c r="I78" s="1722"/>
      <c r="J78" s="1722"/>
      <c r="K78" s="2644"/>
      <c r="L78" s="1723"/>
    </row>
    <row r="79" spans="1:12" ht="15.75" x14ac:dyDescent="0.2">
      <c r="A79" s="1093"/>
      <c r="B79" s="1094"/>
      <c r="C79" s="555"/>
      <c r="D79" s="491">
        <f t="shared" si="0"/>
        <v>0</v>
      </c>
      <c r="E79" s="555"/>
      <c r="F79" s="555"/>
      <c r="G79" s="555"/>
      <c r="H79" s="1722"/>
      <c r="I79" s="1722"/>
      <c r="J79" s="1722"/>
      <c r="K79" s="2644"/>
      <c r="L79" s="1723"/>
    </row>
    <row r="80" spans="1:12" ht="15.75" x14ac:dyDescent="0.2">
      <c r="A80" s="1093"/>
      <c r="B80" s="1094"/>
      <c r="C80" s="555"/>
      <c r="D80" s="491">
        <f t="shared" si="0"/>
        <v>0</v>
      </c>
      <c r="E80" s="555"/>
      <c r="F80" s="555"/>
      <c r="G80" s="555"/>
      <c r="H80" s="1722"/>
      <c r="I80" s="1722"/>
      <c r="J80" s="1722"/>
      <c r="K80" s="2644"/>
      <c r="L80" s="1723"/>
    </row>
    <row r="81" spans="1:12" ht="15.75" x14ac:dyDescent="0.2">
      <c r="A81" s="1093"/>
      <c r="B81" s="1094"/>
      <c r="C81" s="555"/>
      <c r="D81" s="491">
        <f t="shared" si="0"/>
        <v>0</v>
      </c>
      <c r="E81" s="555"/>
      <c r="F81" s="555"/>
      <c r="G81" s="555"/>
      <c r="H81" s="1722"/>
      <c r="I81" s="1722"/>
      <c r="J81" s="1722"/>
      <c r="K81" s="2644"/>
      <c r="L81" s="1723"/>
    </row>
    <row r="82" spans="1:12" ht="15.75" x14ac:dyDescent="0.2">
      <c r="A82" s="1093"/>
      <c r="B82" s="1094"/>
      <c r="C82" s="555"/>
      <c r="D82" s="491">
        <f t="shared" si="0"/>
        <v>0</v>
      </c>
      <c r="E82" s="555"/>
      <c r="F82" s="555"/>
      <c r="G82" s="555"/>
      <c r="H82" s="1722"/>
      <c r="I82" s="1722"/>
      <c r="J82" s="1722"/>
      <c r="K82" s="2644"/>
      <c r="L82" s="1723"/>
    </row>
    <row r="83" spans="1:12" ht="15.75" x14ac:dyDescent="0.2">
      <c r="A83" s="1093"/>
      <c r="B83" s="1094"/>
      <c r="C83" s="555"/>
      <c r="D83" s="491">
        <f t="shared" si="0"/>
        <v>0</v>
      </c>
      <c r="E83" s="555"/>
      <c r="F83" s="555"/>
      <c r="G83" s="555"/>
      <c r="H83" s="1722"/>
      <c r="I83" s="1722"/>
      <c r="J83" s="1722"/>
      <c r="K83" s="2644"/>
      <c r="L83" s="1723"/>
    </row>
    <row r="84" spans="1:12" ht="15.75" x14ac:dyDescent="0.2">
      <c r="A84" s="1093"/>
      <c r="B84" s="1094"/>
      <c r="C84" s="555"/>
      <c r="D84" s="491">
        <f t="shared" ref="D84:D147" si="1">+C84*(100-E84)/100</f>
        <v>0</v>
      </c>
      <c r="E84" s="555"/>
      <c r="F84" s="555"/>
      <c r="G84" s="555"/>
      <c r="H84" s="1722"/>
      <c r="I84" s="1722"/>
      <c r="J84" s="1722"/>
      <c r="K84" s="2644"/>
      <c r="L84" s="1723"/>
    </row>
    <row r="85" spans="1:12" ht="15.75" x14ac:dyDescent="0.2">
      <c r="A85" s="1093"/>
      <c r="B85" s="1094"/>
      <c r="C85" s="555"/>
      <c r="D85" s="491">
        <f t="shared" si="1"/>
        <v>0</v>
      </c>
      <c r="E85" s="555"/>
      <c r="F85" s="555"/>
      <c r="G85" s="555"/>
      <c r="H85" s="1722"/>
      <c r="I85" s="1722"/>
      <c r="J85" s="1722"/>
      <c r="K85" s="2644"/>
      <c r="L85" s="1723"/>
    </row>
    <row r="86" spans="1:12" ht="15.75" x14ac:dyDescent="0.2">
      <c r="A86" s="1093"/>
      <c r="B86" s="1094"/>
      <c r="C86" s="555"/>
      <c r="D86" s="491">
        <f t="shared" si="1"/>
        <v>0</v>
      </c>
      <c r="E86" s="555"/>
      <c r="F86" s="555"/>
      <c r="G86" s="555"/>
      <c r="H86" s="1722"/>
      <c r="I86" s="1722"/>
      <c r="J86" s="1722"/>
      <c r="K86" s="2644"/>
      <c r="L86" s="1723"/>
    </row>
    <row r="87" spans="1:12" ht="15.75" x14ac:dyDescent="0.2">
      <c r="A87" s="1093"/>
      <c r="B87" s="1094"/>
      <c r="C87" s="555"/>
      <c r="D87" s="491">
        <f t="shared" si="1"/>
        <v>0</v>
      </c>
      <c r="E87" s="555"/>
      <c r="F87" s="555"/>
      <c r="G87" s="555"/>
      <c r="H87" s="1722"/>
      <c r="I87" s="1722"/>
      <c r="J87" s="1722"/>
      <c r="K87" s="2644"/>
      <c r="L87" s="1723"/>
    </row>
    <row r="88" spans="1:12" ht="15.75" x14ac:dyDescent="0.2">
      <c r="A88" s="1093"/>
      <c r="B88" s="1094"/>
      <c r="C88" s="555"/>
      <c r="D88" s="491">
        <f t="shared" si="1"/>
        <v>0</v>
      </c>
      <c r="E88" s="555"/>
      <c r="F88" s="555"/>
      <c r="G88" s="555"/>
      <c r="H88" s="1722"/>
      <c r="I88" s="1722"/>
      <c r="J88" s="1722"/>
      <c r="K88" s="2644"/>
      <c r="L88" s="1723"/>
    </row>
    <row r="89" spans="1:12" ht="15.75" x14ac:dyDescent="0.2">
      <c r="A89" s="1093"/>
      <c r="B89" s="1094"/>
      <c r="C89" s="555"/>
      <c r="D89" s="491">
        <f t="shared" si="1"/>
        <v>0</v>
      </c>
      <c r="E89" s="555"/>
      <c r="F89" s="555"/>
      <c r="G89" s="555"/>
      <c r="H89" s="1722"/>
      <c r="I89" s="1722"/>
      <c r="J89" s="1722"/>
      <c r="K89" s="2644"/>
      <c r="L89" s="1723"/>
    </row>
    <row r="90" spans="1:12" ht="15.75" x14ac:dyDescent="0.2">
      <c r="A90" s="1093"/>
      <c r="B90" s="1094"/>
      <c r="C90" s="555"/>
      <c r="D90" s="491">
        <f t="shared" si="1"/>
        <v>0</v>
      </c>
      <c r="E90" s="555"/>
      <c r="F90" s="555"/>
      <c r="G90" s="555"/>
      <c r="H90" s="1722"/>
      <c r="I90" s="1722"/>
      <c r="J90" s="1722"/>
      <c r="K90" s="2644"/>
      <c r="L90" s="1723"/>
    </row>
    <row r="91" spans="1:12" ht="15.75" x14ac:dyDescent="0.2">
      <c r="A91" s="1093"/>
      <c r="B91" s="1094"/>
      <c r="C91" s="555"/>
      <c r="D91" s="491">
        <f t="shared" si="1"/>
        <v>0</v>
      </c>
      <c r="E91" s="555"/>
      <c r="F91" s="555"/>
      <c r="G91" s="555"/>
      <c r="H91" s="1722"/>
      <c r="I91" s="1722"/>
      <c r="J91" s="1722"/>
      <c r="K91" s="2644"/>
      <c r="L91" s="1723"/>
    </row>
    <row r="92" spans="1:12" ht="15.75" x14ac:dyDescent="0.2">
      <c r="A92" s="1093"/>
      <c r="B92" s="1094"/>
      <c r="C92" s="555"/>
      <c r="D92" s="491">
        <f t="shared" si="1"/>
        <v>0</v>
      </c>
      <c r="E92" s="555"/>
      <c r="F92" s="555"/>
      <c r="G92" s="555"/>
      <c r="H92" s="1722"/>
      <c r="I92" s="1722"/>
      <c r="J92" s="1722"/>
      <c r="K92" s="2644"/>
      <c r="L92" s="1723"/>
    </row>
    <row r="93" spans="1:12" ht="15.75" x14ac:dyDescent="0.2">
      <c r="A93" s="1093"/>
      <c r="B93" s="1094"/>
      <c r="C93" s="555"/>
      <c r="D93" s="491">
        <f t="shared" si="1"/>
        <v>0</v>
      </c>
      <c r="E93" s="555"/>
      <c r="F93" s="555"/>
      <c r="G93" s="555"/>
      <c r="H93" s="1722"/>
      <c r="I93" s="1722"/>
      <c r="J93" s="1722"/>
      <c r="K93" s="2644"/>
      <c r="L93" s="1723"/>
    </row>
    <row r="94" spans="1:12" ht="15.75" x14ac:dyDescent="0.2">
      <c r="A94" s="1093"/>
      <c r="B94" s="1094"/>
      <c r="C94" s="555"/>
      <c r="D94" s="491">
        <f t="shared" si="1"/>
        <v>0</v>
      </c>
      <c r="E94" s="555"/>
      <c r="F94" s="555"/>
      <c r="G94" s="555"/>
      <c r="H94" s="1722"/>
      <c r="I94" s="1722"/>
      <c r="J94" s="1722"/>
      <c r="K94" s="2644"/>
      <c r="L94" s="1723"/>
    </row>
    <row r="95" spans="1:12" ht="15.75" x14ac:dyDescent="0.2">
      <c r="A95" s="1093"/>
      <c r="B95" s="1094"/>
      <c r="C95" s="555"/>
      <c r="D95" s="491">
        <f t="shared" si="1"/>
        <v>0</v>
      </c>
      <c r="E95" s="555"/>
      <c r="F95" s="555"/>
      <c r="G95" s="555"/>
      <c r="H95" s="1722"/>
      <c r="I95" s="1722"/>
      <c r="J95" s="1722"/>
      <c r="K95" s="2644"/>
      <c r="L95" s="1723"/>
    </row>
    <row r="96" spans="1:12" ht="15.75" x14ac:dyDescent="0.2">
      <c r="A96" s="1093"/>
      <c r="B96" s="1094"/>
      <c r="C96" s="555"/>
      <c r="D96" s="491">
        <f t="shared" si="1"/>
        <v>0</v>
      </c>
      <c r="E96" s="555"/>
      <c r="F96" s="555"/>
      <c r="G96" s="555"/>
      <c r="H96" s="1722"/>
      <c r="I96" s="1722"/>
      <c r="J96" s="1722"/>
      <c r="K96" s="2644"/>
      <c r="L96" s="1723"/>
    </row>
    <row r="97" spans="1:12" ht="15.75" x14ac:dyDescent="0.2">
      <c r="A97" s="1093"/>
      <c r="B97" s="1094"/>
      <c r="C97" s="555"/>
      <c r="D97" s="491">
        <f t="shared" si="1"/>
        <v>0</v>
      </c>
      <c r="E97" s="555"/>
      <c r="F97" s="555"/>
      <c r="G97" s="555"/>
      <c r="H97" s="1722"/>
      <c r="I97" s="1722"/>
      <c r="J97" s="1722"/>
      <c r="K97" s="2644"/>
      <c r="L97" s="1723"/>
    </row>
    <row r="98" spans="1:12" ht="15.75" x14ac:dyDescent="0.2">
      <c r="A98" s="1093"/>
      <c r="B98" s="1094"/>
      <c r="C98" s="555"/>
      <c r="D98" s="491">
        <f t="shared" si="1"/>
        <v>0</v>
      </c>
      <c r="E98" s="555"/>
      <c r="F98" s="555"/>
      <c r="G98" s="555"/>
      <c r="H98" s="1722"/>
      <c r="I98" s="1722"/>
      <c r="J98" s="1722"/>
      <c r="K98" s="2644"/>
      <c r="L98" s="1723"/>
    </row>
    <row r="99" spans="1:12" ht="15.75" x14ac:dyDescent="0.2">
      <c r="A99" s="1093"/>
      <c r="B99" s="1094"/>
      <c r="C99" s="555"/>
      <c r="D99" s="491">
        <f t="shared" si="1"/>
        <v>0</v>
      </c>
      <c r="E99" s="555"/>
      <c r="F99" s="555"/>
      <c r="G99" s="555"/>
      <c r="H99" s="1722"/>
      <c r="I99" s="1722"/>
      <c r="J99" s="1722"/>
      <c r="K99" s="2644"/>
      <c r="L99" s="1723"/>
    </row>
    <row r="100" spans="1:12" ht="15.75" x14ac:dyDescent="0.2">
      <c r="A100" s="1093"/>
      <c r="B100" s="1094"/>
      <c r="C100" s="555"/>
      <c r="D100" s="491">
        <f t="shared" si="1"/>
        <v>0</v>
      </c>
      <c r="E100" s="555"/>
      <c r="F100" s="555"/>
      <c r="G100" s="555"/>
      <c r="H100" s="1722"/>
      <c r="I100" s="1722"/>
      <c r="J100" s="1722"/>
      <c r="K100" s="2644"/>
      <c r="L100" s="1723"/>
    </row>
    <row r="101" spans="1:12" ht="15.75" x14ac:dyDescent="0.2">
      <c r="A101" s="1093"/>
      <c r="B101" s="1094"/>
      <c r="C101" s="555"/>
      <c r="D101" s="491">
        <f t="shared" si="1"/>
        <v>0</v>
      </c>
      <c r="E101" s="555"/>
      <c r="F101" s="555"/>
      <c r="G101" s="555"/>
      <c r="H101" s="1722"/>
      <c r="I101" s="1722"/>
      <c r="J101" s="1722"/>
      <c r="K101" s="2644"/>
      <c r="L101" s="1723"/>
    </row>
    <row r="102" spans="1:12" ht="15.75" x14ac:dyDescent="0.2">
      <c r="A102" s="1093"/>
      <c r="B102" s="1094"/>
      <c r="C102" s="555"/>
      <c r="D102" s="491">
        <f t="shared" si="1"/>
        <v>0</v>
      </c>
      <c r="E102" s="555"/>
      <c r="F102" s="555"/>
      <c r="G102" s="555"/>
      <c r="H102" s="1722"/>
      <c r="I102" s="1722"/>
      <c r="J102" s="1722"/>
      <c r="K102" s="2644"/>
      <c r="L102" s="1723"/>
    </row>
    <row r="103" spans="1:12" ht="15.75" x14ac:dyDescent="0.2">
      <c r="A103" s="1093"/>
      <c r="B103" s="1094"/>
      <c r="C103" s="555"/>
      <c r="D103" s="491">
        <f t="shared" si="1"/>
        <v>0</v>
      </c>
      <c r="E103" s="555"/>
      <c r="F103" s="555"/>
      <c r="G103" s="555"/>
      <c r="H103" s="1722"/>
      <c r="I103" s="1722"/>
      <c r="J103" s="1722"/>
      <c r="K103" s="2644"/>
      <c r="L103" s="1723"/>
    </row>
    <row r="104" spans="1:12" ht="15.75" x14ac:dyDescent="0.2">
      <c r="A104" s="1093"/>
      <c r="B104" s="1094"/>
      <c r="C104" s="555"/>
      <c r="D104" s="491">
        <f t="shared" si="1"/>
        <v>0</v>
      </c>
      <c r="E104" s="555"/>
      <c r="F104" s="555"/>
      <c r="G104" s="555"/>
      <c r="H104" s="1722"/>
      <c r="I104" s="1722"/>
      <c r="J104" s="1722"/>
      <c r="K104" s="2644"/>
      <c r="L104" s="1723"/>
    </row>
    <row r="105" spans="1:12" ht="15.75" x14ac:dyDescent="0.2">
      <c r="A105" s="1093"/>
      <c r="B105" s="1094"/>
      <c r="C105" s="555"/>
      <c r="D105" s="491">
        <f t="shared" si="1"/>
        <v>0</v>
      </c>
      <c r="E105" s="555"/>
      <c r="F105" s="555"/>
      <c r="G105" s="555"/>
      <c r="H105" s="1722"/>
      <c r="I105" s="1722"/>
      <c r="J105" s="1722"/>
      <c r="K105" s="2644"/>
      <c r="L105" s="1723"/>
    </row>
    <row r="106" spans="1:12" ht="15.75" x14ac:dyDescent="0.2">
      <c r="A106" s="1093"/>
      <c r="B106" s="1094"/>
      <c r="C106" s="555"/>
      <c r="D106" s="491">
        <f t="shared" si="1"/>
        <v>0</v>
      </c>
      <c r="E106" s="555"/>
      <c r="F106" s="555"/>
      <c r="G106" s="555"/>
      <c r="H106" s="1722"/>
      <c r="I106" s="1722"/>
      <c r="J106" s="1722"/>
      <c r="K106" s="2644"/>
      <c r="L106" s="1723"/>
    </row>
    <row r="107" spans="1:12" ht="15.75" x14ac:dyDescent="0.2">
      <c r="A107" s="1093"/>
      <c r="B107" s="1094"/>
      <c r="C107" s="555"/>
      <c r="D107" s="491">
        <f t="shared" si="1"/>
        <v>0</v>
      </c>
      <c r="E107" s="555"/>
      <c r="F107" s="555"/>
      <c r="G107" s="555"/>
      <c r="H107" s="1722"/>
      <c r="I107" s="1722"/>
      <c r="J107" s="1722"/>
      <c r="K107" s="2644"/>
      <c r="L107" s="1723"/>
    </row>
    <row r="108" spans="1:12" ht="15.75" x14ac:dyDescent="0.2">
      <c r="A108" s="1093"/>
      <c r="B108" s="1094"/>
      <c r="C108" s="555"/>
      <c r="D108" s="491">
        <f t="shared" si="1"/>
        <v>0</v>
      </c>
      <c r="E108" s="555"/>
      <c r="F108" s="555"/>
      <c r="G108" s="555"/>
      <c r="H108" s="1722"/>
      <c r="I108" s="1722"/>
      <c r="J108" s="1722"/>
      <c r="K108" s="2644"/>
      <c r="L108" s="1723"/>
    </row>
    <row r="109" spans="1:12" ht="15.75" x14ac:dyDescent="0.2">
      <c r="A109" s="1093"/>
      <c r="B109" s="1094"/>
      <c r="C109" s="555"/>
      <c r="D109" s="491">
        <f t="shared" si="1"/>
        <v>0</v>
      </c>
      <c r="E109" s="555"/>
      <c r="F109" s="555"/>
      <c r="G109" s="555"/>
      <c r="H109" s="1722"/>
      <c r="I109" s="1722"/>
      <c r="J109" s="1722"/>
      <c r="K109" s="2644"/>
      <c r="L109" s="1723"/>
    </row>
    <row r="110" spans="1:12" ht="15.75" x14ac:dyDescent="0.2">
      <c r="A110" s="1093"/>
      <c r="B110" s="1094"/>
      <c r="C110" s="555"/>
      <c r="D110" s="491">
        <f t="shared" si="1"/>
        <v>0</v>
      </c>
      <c r="E110" s="555"/>
      <c r="F110" s="555"/>
      <c r="G110" s="555"/>
      <c r="H110" s="1722"/>
      <c r="I110" s="1722"/>
      <c r="J110" s="1722"/>
      <c r="K110" s="2644"/>
      <c r="L110" s="1723"/>
    </row>
    <row r="111" spans="1:12" ht="15.75" x14ac:dyDescent="0.2">
      <c r="A111" s="1093"/>
      <c r="B111" s="1094"/>
      <c r="C111" s="555"/>
      <c r="D111" s="491">
        <f t="shared" si="1"/>
        <v>0</v>
      </c>
      <c r="E111" s="555"/>
      <c r="F111" s="555"/>
      <c r="G111" s="555"/>
      <c r="H111" s="1722"/>
      <c r="I111" s="1722"/>
      <c r="J111" s="1722"/>
      <c r="K111" s="2644"/>
      <c r="L111" s="1723"/>
    </row>
    <row r="112" spans="1:12" ht="15.75" x14ac:dyDescent="0.2">
      <c r="A112" s="1093"/>
      <c r="B112" s="1094"/>
      <c r="C112" s="555"/>
      <c r="D112" s="491">
        <f t="shared" si="1"/>
        <v>0</v>
      </c>
      <c r="E112" s="555"/>
      <c r="F112" s="555"/>
      <c r="G112" s="555"/>
      <c r="H112" s="1722"/>
      <c r="I112" s="1722"/>
      <c r="J112" s="1722"/>
      <c r="K112" s="2644"/>
      <c r="L112" s="1723"/>
    </row>
    <row r="113" spans="1:12" ht="15.75" x14ac:dyDescent="0.2">
      <c r="A113" s="1093"/>
      <c r="B113" s="1094"/>
      <c r="C113" s="555"/>
      <c r="D113" s="491">
        <f t="shared" si="1"/>
        <v>0</v>
      </c>
      <c r="E113" s="555"/>
      <c r="F113" s="555"/>
      <c r="G113" s="555"/>
      <c r="H113" s="1722"/>
      <c r="I113" s="1722"/>
      <c r="J113" s="1722"/>
      <c r="K113" s="2644"/>
      <c r="L113" s="1723"/>
    </row>
    <row r="114" spans="1:12" ht="15.75" x14ac:dyDescent="0.2">
      <c r="A114" s="1093"/>
      <c r="B114" s="1094"/>
      <c r="C114" s="555"/>
      <c r="D114" s="491">
        <f t="shared" si="1"/>
        <v>0</v>
      </c>
      <c r="E114" s="555"/>
      <c r="F114" s="555"/>
      <c r="G114" s="555"/>
      <c r="H114" s="1722"/>
      <c r="I114" s="1722"/>
      <c r="J114" s="1722"/>
      <c r="K114" s="2644"/>
      <c r="L114" s="1723"/>
    </row>
    <row r="115" spans="1:12" ht="15.75" x14ac:dyDescent="0.2">
      <c r="A115" s="1093"/>
      <c r="B115" s="1094"/>
      <c r="C115" s="555"/>
      <c r="D115" s="491">
        <f t="shared" si="1"/>
        <v>0</v>
      </c>
      <c r="E115" s="555"/>
      <c r="F115" s="555"/>
      <c r="G115" s="555"/>
      <c r="H115" s="1722"/>
      <c r="I115" s="1722"/>
      <c r="J115" s="1722"/>
      <c r="K115" s="2644"/>
      <c r="L115" s="1723"/>
    </row>
    <row r="116" spans="1:12" ht="15.75" x14ac:dyDescent="0.2">
      <c r="A116" s="1093"/>
      <c r="B116" s="1094"/>
      <c r="C116" s="555"/>
      <c r="D116" s="491">
        <f t="shared" si="1"/>
        <v>0</v>
      </c>
      <c r="E116" s="555"/>
      <c r="F116" s="555"/>
      <c r="G116" s="555"/>
      <c r="H116" s="1722"/>
      <c r="I116" s="1722"/>
      <c r="J116" s="1722"/>
      <c r="K116" s="2644"/>
      <c r="L116" s="1723"/>
    </row>
    <row r="117" spans="1:12" ht="15.75" x14ac:dyDescent="0.2">
      <c r="A117" s="1093"/>
      <c r="B117" s="1094"/>
      <c r="C117" s="555"/>
      <c r="D117" s="491">
        <f t="shared" si="1"/>
        <v>0</v>
      </c>
      <c r="E117" s="555"/>
      <c r="F117" s="555"/>
      <c r="G117" s="555"/>
      <c r="H117" s="1722"/>
      <c r="I117" s="1722"/>
      <c r="J117" s="1722"/>
      <c r="K117" s="2644"/>
      <c r="L117" s="1723"/>
    </row>
    <row r="118" spans="1:12" ht="15.75" x14ac:dyDescent="0.2">
      <c r="A118" s="1093"/>
      <c r="B118" s="1094"/>
      <c r="C118" s="555"/>
      <c r="D118" s="491">
        <f t="shared" si="1"/>
        <v>0</v>
      </c>
      <c r="E118" s="555"/>
      <c r="F118" s="555"/>
      <c r="G118" s="555"/>
      <c r="H118" s="1722"/>
      <c r="I118" s="1722"/>
      <c r="J118" s="1722"/>
      <c r="K118" s="2644"/>
      <c r="L118" s="1723"/>
    </row>
    <row r="119" spans="1:12" ht="15.75" x14ac:dyDescent="0.2">
      <c r="A119" s="1093"/>
      <c r="B119" s="1094"/>
      <c r="C119" s="555"/>
      <c r="D119" s="491">
        <f t="shared" si="1"/>
        <v>0</v>
      </c>
      <c r="E119" s="555"/>
      <c r="F119" s="555"/>
      <c r="G119" s="555"/>
      <c r="H119" s="1722"/>
      <c r="I119" s="1722"/>
      <c r="J119" s="1722"/>
      <c r="K119" s="2644"/>
      <c r="L119" s="1723"/>
    </row>
    <row r="120" spans="1:12" ht="15.75" x14ac:dyDescent="0.2">
      <c r="A120" s="1093"/>
      <c r="B120" s="1094"/>
      <c r="C120" s="555"/>
      <c r="D120" s="491">
        <f t="shared" si="1"/>
        <v>0</v>
      </c>
      <c r="E120" s="555"/>
      <c r="F120" s="555"/>
      <c r="G120" s="555"/>
      <c r="H120" s="1722"/>
      <c r="I120" s="1722"/>
      <c r="J120" s="1722"/>
      <c r="K120" s="2644"/>
      <c r="L120" s="1723"/>
    </row>
    <row r="121" spans="1:12" ht="15.75" x14ac:dyDescent="0.2">
      <c r="A121" s="1093"/>
      <c r="B121" s="1094"/>
      <c r="C121" s="555"/>
      <c r="D121" s="491">
        <f t="shared" si="1"/>
        <v>0</v>
      </c>
      <c r="E121" s="555"/>
      <c r="F121" s="555"/>
      <c r="G121" s="555"/>
      <c r="H121" s="1722"/>
      <c r="I121" s="1722"/>
      <c r="J121" s="1722"/>
      <c r="K121" s="2644"/>
      <c r="L121" s="1723"/>
    </row>
    <row r="122" spans="1:12" ht="15.75" x14ac:dyDescent="0.2">
      <c r="A122" s="1093"/>
      <c r="B122" s="1094"/>
      <c r="C122" s="555"/>
      <c r="D122" s="491">
        <f t="shared" si="1"/>
        <v>0</v>
      </c>
      <c r="E122" s="555"/>
      <c r="F122" s="555"/>
      <c r="G122" s="555"/>
      <c r="H122" s="1722"/>
      <c r="I122" s="1722"/>
      <c r="J122" s="1722"/>
      <c r="K122" s="2644"/>
      <c r="L122" s="1723"/>
    </row>
    <row r="123" spans="1:12" ht="15.75" x14ac:dyDescent="0.2">
      <c r="A123" s="1093"/>
      <c r="B123" s="1094"/>
      <c r="C123" s="555"/>
      <c r="D123" s="491">
        <f t="shared" si="1"/>
        <v>0</v>
      </c>
      <c r="E123" s="555"/>
      <c r="F123" s="555"/>
      <c r="G123" s="555"/>
      <c r="H123" s="1722"/>
      <c r="I123" s="1722"/>
      <c r="J123" s="1722"/>
      <c r="K123" s="2644"/>
      <c r="L123" s="1723"/>
    </row>
    <row r="124" spans="1:12" ht="15.75" x14ac:dyDescent="0.2">
      <c r="A124" s="1093"/>
      <c r="B124" s="1094"/>
      <c r="C124" s="555"/>
      <c r="D124" s="491">
        <f t="shared" si="1"/>
        <v>0</v>
      </c>
      <c r="E124" s="555"/>
      <c r="F124" s="555"/>
      <c r="G124" s="555"/>
      <c r="H124" s="1722"/>
      <c r="I124" s="1722"/>
      <c r="J124" s="1722"/>
      <c r="K124" s="2644"/>
      <c r="L124" s="1723"/>
    </row>
    <row r="125" spans="1:12" ht="15.75" x14ac:dyDescent="0.2">
      <c r="A125" s="1093"/>
      <c r="B125" s="1094"/>
      <c r="C125" s="555"/>
      <c r="D125" s="491">
        <f t="shared" si="1"/>
        <v>0</v>
      </c>
      <c r="E125" s="555"/>
      <c r="F125" s="555"/>
      <c r="G125" s="555"/>
      <c r="H125" s="1722"/>
      <c r="I125" s="1722"/>
      <c r="J125" s="1722"/>
      <c r="K125" s="2644"/>
      <c r="L125" s="1723"/>
    </row>
    <row r="126" spans="1:12" ht="15.75" x14ac:dyDescent="0.2">
      <c r="A126" s="1093"/>
      <c r="B126" s="1094"/>
      <c r="C126" s="555"/>
      <c r="D126" s="491">
        <f t="shared" si="1"/>
        <v>0</v>
      </c>
      <c r="E126" s="555"/>
      <c r="F126" s="555"/>
      <c r="G126" s="555"/>
      <c r="H126" s="1722"/>
      <c r="I126" s="1722"/>
      <c r="J126" s="1722"/>
      <c r="K126" s="2644"/>
      <c r="L126" s="1723"/>
    </row>
    <row r="127" spans="1:12" ht="15.75" x14ac:dyDescent="0.2">
      <c r="A127" s="1093"/>
      <c r="B127" s="1094"/>
      <c r="C127" s="555"/>
      <c r="D127" s="491">
        <f t="shared" si="1"/>
        <v>0</v>
      </c>
      <c r="E127" s="555"/>
      <c r="F127" s="555"/>
      <c r="G127" s="555"/>
      <c r="H127" s="1722"/>
      <c r="I127" s="1722"/>
      <c r="J127" s="1722"/>
      <c r="K127" s="2644"/>
      <c r="L127" s="1723"/>
    </row>
    <row r="128" spans="1:12" ht="15.75" x14ac:dyDescent="0.2">
      <c r="A128" s="1093"/>
      <c r="B128" s="1094"/>
      <c r="C128" s="555"/>
      <c r="D128" s="491">
        <f t="shared" si="1"/>
        <v>0</v>
      </c>
      <c r="E128" s="555"/>
      <c r="F128" s="555"/>
      <c r="G128" s="555"/>
      <c r="H128" s="1722"/>
      <c r="I128" s="1722"/>
      <c r="J128" s="1722"/>
      <c r="K128" s="2644"/>
      <c r="L128" s="1723"/>
    </row>
    <row r="129" spans="1:12" ht="15.75" x14ac:dyDescent="0.2">
      <c r="A129" s="1093"/>
      <c r="B129" s="1094"/>
      <c r="C129" s="555"/>
      <c r="D129" s="491">
        <f t="shared" si="1"/>
        <v>0</v>
      </c>
      <c r="E129" s="555"/>
      <c r="F129" s="555"/>
      <c r="G129" s="555"/>
      <c r="H129" s="1722"/>
      <c r="I129" s="1722"/>
      <c r="J129" s="1722"/>
      <c r="K129" s="2644"/>
      <c r="L129" s="1723"/>
    </row>
    <row r="130" spans="1:12" ht="15.75" x14ac:dyDescent="0.2">
      <c r="A130" s="1093"/>
      <c r="B130" s="1094"/>
      <c r="C130" s="555"/>
      <c r="D130" s="491">
        <f t="shared" si="1"/>
        <v>0</v>
      </c>
      <c r="E130" s="555"/>
      <c r="F130" s="555"/>
      <c r="G130" s="555"/>
      <c r="H130" s="1722"/>
      <c r="I130" s="1722"/>
      <c r="J130" s="1722"/>
      <c r="K130" s="2644"/>
      <c r="L130" s="1723"/>
    </row>
    <row r="131" spans="1:12" ht="15.75" x14ac:dyDescent="0.2">
      <c r="A131" s="1093"/>
      <c r="B131" s="1094"/>
      <c r="C131" s="555"/>
      <c r="D131" s="491">
        <f t="shared" si="1"/>
        <v>0</v>
      </c>
      <c r="E131" s="555"/>
      <c r="F131" s="555"/>
      <c r="G131" s="555"/>
      <c r="H131" s="1722"/>
      <c r="I131" s="1722"/>
      <c r="J131" s="1722"/>
      <c r="K131" s="2644"/>
      <c r="L131" s="1723"/>
    </row>
    <row r="132" spans="1:12" ht="15.75" x14ac:dyDescent="0.2">
      <c r="A132" s="1093"/>
      <c r="B132" s="1094"/>
      <c r="C132" s="555"/>
      <c r="D132" s="491">
        <f t="shared" si="1"/>
        <v>0</v>
      </c>
      <c r="E132" s="555"/>
      <c r="F132" s="555"/>
      <c r="G132" s="555"/>
      <c r="H132" s="1722"/>
      <c r="I132" s="1722"/>
      <c r="J132" s="1722"/>
      <c r="K132" s="2644"/>
      <c r="L132" s="1723"/>
    </row>
    <row r="133" spans="1:12" ht="15.75" x14ac:dyDescent="0.2">
      <c r="A133" s="1093"/>
      <c r="B133" s="1094"/>
      <c r="C133" s="555"/>
      <c r="D133" s="491">
        <f t="shared" si="1"/>
        <v>0</v>
      </c>
      <c r="E133" s="555"/>
      <c r="F133" s="555"/>
      <c r="G133" s="555"/>
      <c r="H133" s="1722"/>
      <c r="I133" s="1722"/>
      <c r="J133" s="1722"/>
      <c r="K133" s="2644"/>
      <c r="L133" s="1723"/>
    </row>
    <row r="134" spans="1:12" ht="15.75" x14ac:dyDescent="0.2">
      <c r="A134" s="1093"/>
      <c r="B134" s="1094"/>
      <c r="C134" s="555"/>
      <c r="D134" s="491">
        <f t="shared" si="1"/>
        <v>0</v>
      </c>
      <c r="E134" s="555"/>
      <c r="F134" s="555"/>
      <c r="G134" s="555"/>
      <c r="H134" s="1722"/>
      <c r="I134" s="1722"/>
      <c r="J134" s="1722"/>
      <c r="K134" s="2644"/>
      <c r="L134" s="1723"/>
    </row>
    <row r="135" spans="1:12" ht="15.75" x14ac:dyDescent="0.2">
      <c r="A135" s="1093"/>
      <c r="B135" s="1094"/>
      <c r="C135" s="555"/>
      <c r="D135" s="491">
        <f t="shared" si="1"/>
        <v>0</v>
      </c>
      <c r="E135" s="555"/>
      <c r="F135" s="555"/>
      <c r="G135" s="555"/>
      <c r="H135" s="1722"/>
      <c r="I135" s="1722"/>
      <c r="J135" s="1722"/>
      <c r="K135" s="2644"/>
      <c r="L135" s="1723"/>
    </row>
    <row r="136" spans="1:12" ht="15.75" x14ac:dyDescent="0.2">
      <c r="A136" s="1093"/>
      <c r="B136" s="1094"/>
      <c r="C136" s="555"/>
      <c r="D136" s="491">
        <f t="shared" si="1"/>
        <v>0</v>
      </c>
      <c r="E136" s="555"/>
      <c r="F136" s="555"/>
      <c r="G136" s="555"/>
      <c r="H136" s="1722"/>
      <c r="I136" s="1722"/>
      <c r="J136" s="1722"/>
      <c r="K136" s="2644"/>
      <c r="L136" s="1723"/>
    </row>
    <row r="137" spans="1:12" ht="15.75" x14ac:dyDescent="0.2">
      <c r="A137" s="1093"/>
      <c r="B137" s="1094"/>
      <c r="C137" s="555"/>
      <c r="D137" s="491">
        <f t="shared" si="1"/>
        <v>0</v>
      </c>
      <c r="E137" s="555"/>
      <c r="F137" s="555"/>
      <c r="G137" s="555"/>
      <c r="H137" s="1722"/>
      <c r="I137" s="1722"/>
      <c r="J137" s="1722"/>
      <c r="K137" s="2644"/>
      <c r="L137" s="1723"/>
    </row>
    <row r="138" spans="1:12" ht="15.75" x14ac:dyDescent="0.2">
      <c r="A138" s="1093"/>
      <c r="B138" s="1094"/>
      <c r="C138" s="555"/>
      <c r="D138" s="491">
        <f t="shared" si="1"/>
        <v>0</v>
      </c>
      <c r="E138" s="555"/>
      <c r="F138" s="555"/>
      <c r="G138" s="555"/>
      <c r="H138" s="1722"/>
      <c r="I138" s="1722"/>
      <c r="J138" s="1722"/>
      <c r="K138" s="2644"/>
      <c r="L138" s="1723"/>
    </row>
    <row r="139" spans="1:12" ht="15.75" x14ac:dyDescent="0.2">
      <c r="A139" s="1093"/>
      <c r="B139" s="1094"/>
      <c r="C139" s="555"/>
      <c r="D139" s="491">
        <f t="shared" si="1"/>
        <v>0</v>
      </c>
      <c r="E139" s="555"/>
      <c r="F139" s="555"/>
      <c r="G139" s="555"/>
      <c r="H139" s="1722"/>
      <c r="I139" s="1722"/>
      <c r="J139" s="1722"/>
      <c r="K139" s="2644"/>
      <c r="L139" s="1723"/>
    </row>
    <row r="140" spans="1:12" ht="15.75" x14ac:dyDescent="0.2">
      <c r="A140" s="1093"/>
      <c r="B140" s="1094"/>
      <c r="C140" s="555"/>
      <c r="D140" s="491">
        <f t="shared" si="1"/>
        <v>0</v>
      </c>
      <c r="E140" s="555"/>
      <c r="F140" s="555"/>
      <c r="G140" s="555"/>
      <c r="H140" s="1722"/>
      <c r="I140" s="1722"/>
      <c r="J140" s="1722"/>
      <c r="K140" s="2644"/>
      <c r="L140" s="1723"/>
    </row>
    <row r="141" spans="1:12" ht="15.75" x14ac:dyDescent="0.2">
      <c r="A141" s="1093"/>
      <c r="B141" s="1094"/>
      <c r="C141" s="555"/>
      <c r="D141" s="491">
        <f t="shared" si="1"/>
        <v>0</v>
      </c>
      <c r="E141" s="555"/>
      <c r="F141" s="555"/>
      <c r="G141" s="555"/>
      <c r="H141" s="1722"/>
      <c r="I141" s="1722"/>
      <c r="J141" s="1722"/>
      <c r="K141" s="2644"/>
      <c r="L141" s="1723"/>
    </row>
    <row r="142" spans="1:12" ht="15.75" x14ac:dyDescent="0.2">
      <c r="A142" s="1093"/>
      <c r="B142" s="1094"/>
      <c r="C142" s="555"/>
      <c r="D142" s="491">
        <f t="shared" si="1"/>
        <v>0</v>
      </c>
      <c r="E142" s="555"/>
      <c r="F142" s="555"/>
      <c r="G142" s="555"/>
      <c r="H142" s="1722"/>
      <c r="I142" s="1722"/>
      <c r="J142" s="1722"/>
      <c r="K142" s="2644"/>
      <c r="L142" s="1723"/>
    </row>
    <row r="143" spans="1:12" ht="15.75" x14ac:dyDescent="0.2">
      <c r="A143" s="1093"/>
      <c r="B143" s="1094"/>
      <c r="C143" s="555"/>
      <c r="D143" s="491">
        <f t="shared" si="1"/>
        <v>0</v>
      </c>
      <c r="E143" s="555"/>
      <c r="F143" s="555"/>
      <c r="G143" s="555"/>
      <c r="H143" s="1722"/>
      <c r="I143" s="1722"/>
      <c r="J143" s="1722"/>
      <c r="K143" s="2644"/>
      <c r="L143" s="1723"/>
    </row>
    <row r="144" spans="1:12" ht="15.75" x14ac:dyDescent="0.2">
      <c r="A144" s="1093"/>
      <c r="B144" s="1094"/>
      <c r="C144" s="555"/>
      <c r="D144" s="491">
        <f t="shared" si="1"/>
        <v>0</v>
      </c>
      <c r="E144" s="555"/>
      <c r="F144" s="555"/>
      <c r="G144" s="555"/>
      <c r="H144" s="1722"/>
      <c r="I144" s="1722"/>
      <c r="J144" s="1722"/>
      <c r="K144" s="2644"/>
      <c r="L144" s="1723"/>
    </row>
    <row r="145" spans="1:12" ht="15.75" x14ac:dyDescent="0.2">
      <c r="A145" s="1093"/>
      <c r="B145" s="1094"/>
      <c r="C145" s="555"/>
      <c r="D145" s="491">
        <f t="shared" si="1"/>
        <v>0</v>
      </c>
      <c r="E145" s="555"/>
      <c r="F145" s="555"/>
      <c r="G145" s="555"/>
      <c r="H145" s="1722"/>
      <c r="I145" s="1722"/>
      <c r="J145" s="1722"/>
      <c r="K145" s="2644"/>
      <c r="L145" s="1723"/>
    </row>
    <row r="146" spans="1:12" ht="15.75" x14ac:dyDescent="0.2">
      <c r="A146" s="1093"/>
      <c r="B146" s="1094"/>
      <c r="C146" s="555"/>
      <c r="D146" s="491">
        <f t="shared" si="1"/>
        <v>0</v>
      </c>
      <c r="E146" s="555"/>
      <c r="F146" s="555"/>
      <c r="G146" s="555"/>
      <c r="H146" s="1722"/>
      <c r="I146" s="1722"/>
      <c r="J146" s="1722"/>
      <c r="K146" s="2644"/>
      <c r="L146" s="1723"/>
    </row>
    <row r="147" spans="1:12" ht="15.75" x14ac:dyDescent="0.2">
      <c r="A147" s="1093"/>
      <c r="B147" s="1094"/>
      <c r="C147" s="555"/>
      <c r="D147" s="491">
        <f t="shared" si="1"/>
        <v>0</v>
      </c>
      <c r="E147" s="555"/>
      <c r="F147" s="555"/>
      <c r="G147" s="555"/>
      <c r="H147" s="1722"/>
      <c r="I147" s="1722"/>
      <c r="J147" s="1722"/>
      <c r="K147" s="2644"/>
      <c r="L147" s="1723"/>
    </row>
    <row r="148" spans="1:12" ht="15.75" x14ac:dyDescent="0.2">
      <c r="A148" s="1093"/>
      <c r="B148" s="1094"/>
      <c r="C148" s="555"/>
      <c r="D148" s="491">
        <f t="shared" ref="D148:D211" si="2">+C148*(100-E148)/100</f>
        <v>0</v>
      </c>
      <c r="E148" s="555"/>
      <c r="F148" s="555"/>
      <c r="G148" s="555"/>
      <c r="H148" s="1722"/>
      <c r="I148" s="1722"/>
      <c r="J148" s="1722"/>
      <c r="K148" s="2644"/>
      <c r="L148" s="1723"/>
    </row>
    <row r="149" spans="1:12" ht="15.75" x14ac:dyDescent="0.2">
      <c r="A149" s="1093"/>
      <c r="B149" s="1094"/>
      <c r="C149" s="555"/>
      <c r="D149" s="491">
        <f t="shared" si="2"/>
        <v>0</v>
      </c>
      <c r="E149" s="555"/>
      <c r="F149" s="555"/>
      <c r="G149" s="555"/>
      <c r="H149" s="1722"/>
      <c r="I149" s="1722"/>
      <c r="J149" s="1722"/>
      <c r="K149" s="2644"/>
      <c r="L149" s="1723"/>
    </row>
    <row r="150" spans="1:12" ht="15.75" x14ac:dyDescent="0.2">
      <c r="A150" s="1093"/>
      <c r="B150" s="1094"/>
      <c r="C150" s="555"/>
      <c r="D150" s="491">
        <f t="shared" si="2"/>
        <v>0</v>
      </c>
      <c r="E150" s="555"/>
      <c r="F150" s="555"/>
      <c r="G150" s="555"/>
      <c r="H150" s="1722"/>
      <c r="I150" s="1722"/>
      <c r="J150" s="1722"/>
      <c r="K150" s="2644"/>
      <c r="L150" s="1723"/>
    </row>
    <row r="151" spans="1:12" ht="15.75" x14ac:dyDescent="0.2">
      <c r="A151" s="1093"/>
      <c r="B151" s="1094"/>
      <c r="C151" s="555"/>
      <c r="D151" s="491">
        <f t="shared" si="2"/>
        <v>0</v>
      </c>
      <c r="E151" s="555"/>
      <c r="F151" s="555"/>
      <c r="G151" s="555"/>
      <c r="H151" s="1722"/>
      <c r="I151" s="1722"/>
      <c r="J151" s="1722"/>
      <c r="K151" s="2644"/>
      <c r="L151" s="1723"/>
    </row>
    <row r="152" spans="1:12" ht="15.75" x14ac:dyDescent="0.2">
      <c r="A152" s="1093"/>
      <c r="B152" s="1094"/>
      <c r="C152" s="555"/>
      <c r="D152" s="491">
        <f t="shared" si="2"/>
        <v>0</v>
      </c>
      <c r="E152" s="555"/>
      <c r="F152" s="555"/>
      <c r="G152" s="555"/>
      <c r="H152" s="1722"/>
      <c r="I152" s="1722"/>
      <c r="J152" s="1722"/>
      <c r="K152" s="2644"/>
      <c r="L152" s="1723"/>
    </row>
    <row r="153" spans="1:12" ht="15.75" x14ac:dyDescent="0.2">
      <c r="A153" s="1093"/>
      <c r="B153" s="1094"/>
      <c r="C153" s="555"/>
      <c r="D153" s="491">
        <f t="shared" si="2"/>
        <v>0</v>
      </c>
      <c r="E153" s="555"/>
      <c r="F153" s="555"/>
      <c r="G153" s="555"/>
      <c r="H153" s="1722"/>
      <c r="I153" s="1722"/>
      <c r="J153" s="1722"/>
      <c r="K153" s="2644"/>
      <c r="L153" s="1723"/>
    </row>
    <row r="154" spans="1:12" ht="15.75" x14ac:dyDescent="0.2">
      <c r="A154" s="1093"/>
      <c r="B154" s="1094"/>
      <c r="C154" s="555"/>
      <c r="D154" s="491">
        <f t="shared" si="2"/>
        <v>0</v>
      </c>
      <c r="E154" s="555"/>
      <c r="F154" s="555"/>
      <c r="G154" s="555"/>
      <c r="H154" s="1722"/>
      <c r="I154" s="1722"/>
      <c r="J154" s="1722"/>
      <c r="K154" s="2644"/>
      <c r="L154" s="1723"/>
    </row>
    <row r="155" spans="1:12" ht="15.75" x14ac:dyDescent="0.2">
      <c r="A155" s="1093"/>
      <c r="B155" s="1094"/>
      <c r="C155" s="555"/>
      <c r="D155" s="491">
        <f t="shared" si="2"/>
        <v>0</v>
      </c>
      <c r="E155" s="555"/>
      <c r="F155" s="555"/>
      <c r="G155" s="555"/>
      <c r="H155" s="1722"/>
      <c r="I155" s="1722"/>
      <c r="J155" s="1722"/>
      <c r="K155" s="2644"/>
      <c r="L155" s="1723"/>
    </row>
    <row r="156" spans="1:12" ht="15.75" x14ac:dyDescent="0.2">
      <c r="A156" s="1093"/>
      <c r="B156" s="1094"/>
      <c r="C156" s="555"/>
      <c r="D156" s="491">
        <f t="shared" si="2"/>
        <v>0</v>
      </c>
      <c r="E156" s="555"/>
      <c r="F156" s="555"/>
      <c r="G156" s="555"/>
      <c r="H156" s="1722"/>
      <c r="I156" s="1722"/>
      <c r="J156" s="1722"/>
      <c r="K156" s="2644"/>
      <c r="L156" s="1723"/>
    </row>
    <row r="157" spans="1:12" ht="15.75" x14ac:dyDescent="0.2">
      <c r="A157" s="1093"/>
      <c r="B157" s="1094"/>
      <c r="C157" s="555"/>
      <c r="D157" s="491">
        <f t="shared" si="2"/>
        <v>0</v>
      </c>
      <c r="E157" s="555"/>
      <c r="F157" s="555"/>
      <c r="G157" s="555"/>
      <c r="H157" s="1722"/>
      <c r="I157" s="1722"/>
      <c r="J157" s="1722"/>
      <c r="K157" s="2644"/>
      <c r="L157" s="1723"/>
    </row>
    <row r="158" spans="1:12" ht="15.75" x14ac:dyDescent="0.2">
      <c r="A158" s="1093"/>
      <c r="B158" s="1094"/>
      <c r="C158" s="555"/>
      <c r="D158" s="491">
        <f t="shared" si="2"/>
        <v>0</v>
      </c>
      <c r="E158" s="555"/>
      <c r="F158" s="555"/>
      <c r="G158" s="555"/>
      <c r="H158" s="1722"/>
      <c r="I158" s="1722"/>
      <c r="J158" s="1722"/>
      <c r="K158" s="2644"/>
      <c r="L158" s="1723"/>
    </row>
    <row r="159" spans="1:12" ht="15.75" x14ac:dyDescent="0.2">
      <c r="A159" s="1093"/>
      <c r="B159" s="1094"/>
      <c r="C159" s="555"/>
      <c r="D159" s="491">
        <f t="shared" si="2"/>
        <v>0</v>
      </c>
      <c r="E159" s="555"/>
      <c r="F159" s="555"/>
      <c r="G159" s="555"/>
      <c r="H159" s="1722"/>
      <c r="I159" s="1722"/>
      <c r="J159" s="1722"/>
      <c r="K159" s="2644"/>
      <c r="L159" s="1723"/>
    </row>
    <row r="160" spans="1:12" ht="15.75" x14ac:dyDescent="0.2">
      <c r="A160" s="1093"/>
      <c r="B160" s="1094"/>
      <c r="C160" s="555"/>
      <c r="D160" s="491">
        <f t="shared" si="2"/>
        <v>0</v>
      </c>
      <c r="E160" s="555"/>
      <c r="F160" s="555"/>
      <c r="G160" s="555"/>
      <c r="H160" s="1722"/>
      <c r="I160" s="1722"/>
      <c r="J160" s="1722"/>
      <c r="K160" s="2644"/>
      <c r="L160" s="1723"/>
    </row>
    <row r="161" spans="1:12" ht="15.75" x14ac:dyDescent="0.2">
      <c r="A161" s="1093"/>
      <c r="B161" s="1094"/>
      <c r="C161" s="555"/>
      <c r="D161" s="491">
        <f t="shared" si="2"/>
        <v>0</v>
      </c>
      <c r="E161" s="555"/>
      <c r="F161" s="555"/>
      <c r="G161" s="555"/>
      <c r="H161" s="1722"/>
      <c r="I161" s="1722"/>
      <c r="J161" s="1722"/>
      <c r="K161" s="2644"/>
      <c r="L161" s="1723"/>
    </row>
    <row r="162" spans="1:12" ht="15.75" x14ac:dyDescent="0.2">
      <c r="A162" s="1093"/>
      <c r="B162" s="1094"/>
      <c r="C162" s="555"/>
      <c r="D162" s="491">
        <f t="shared" si="2"/>
        <v>0</v>
      </c>
      <c r="E162" s="555"/>
      <c r="F162" s="555"/>
      <c r="G162" s="555"/>
      <c r="H162" s="1722"/>
      <c r="I162" s="1722"/>
      <c r="J162" s="1722"/>
      <c r="K162" s="2644"/>
      <c r="L162" s="1723"/>
    </row>
    <row r="163" spans="1:12" ht="15.75" x14ac:dyDescent="0.2">
      <c r="A163" s="1093"/>
      <c r="B163" s="1094"/>
      <c r="C163" s="555"/>
      <c r="D163" s="491">
        <f t="shared" si="2"/>
        <v>0</v>
      </c>
      <c r="E163" s="555"/>
      <c r="F163" s="555"/>
      <c r="G163" s="555"/>
      <c r="H163" s="1722"/>
      <c r="I163" s="1722"/>
      <c r="J163" s="1722"/>
      <c r="K163" s="2644"/>
      <c r="L163" s="1723"/>
    </row>
    <row r="164" spans="1:12" ht="15.75" x14ac:dyDescent="0.2">
      <c r="A164" s="1093"/>
      <c r="B164" s="1094"/>
      <c r="C164" s="555"/>
      <c r="D164" s="491">
        <f t="shared" si="2"/>
        <v>0</v>
      </c>
      <c r="E164" s="555"/>
      <c r="F164" s="555"/>
      <c r="G164" s="555"/>
      <c r="H164" s="1722"/>
      <c r="I164" s="1722"/>
      <c r="J164" s="1722"/>
      <c r="K164" s="2644"/>
      <c r="L164" s="1723"/>
    </row>
    <row r="165" spans="1:12" ht="15.75" x14ac:dyDescent="0.2">
      <c r="A165" s="1093"/>
      <c r="B165" s="1094"/>
      <c r="C165" s="555"/>
      <c r="D165" s="491">
        <f t="shared" si="2"/>
        <v>0</v>
      </c>
      <c r="E165" s="555"/>
      <c r="F165" s="555"/>
      <c r="G165" s="555"/>
      <c r="H165" s="1722"/>
      <c r="I165" s="1722"/>
      <c r="J165" s="1722"/>
      <c r="K165" s="2644"/>
      <c r="L165" s="1723"/>
    </row>
    <row r="166" spans="1:12" ht="15.75" x14ac:dyDescent="0.2">
      <c r="A166" s="1093"/>
      <c r="B166" s="1094"/>
      <c r="C166" s="555"/>
      <c r="D166" s="491">
        <f t="shared" si="2"/>
        <v>0</v>
      </c>
      <c r="E166" s="555"/>
      <c r="F166" s="555"/>
      <c r="G166" s="555"/>
      <c r="H166" s="1722"/>
      <c r="I166" s="1722"/>
      <c r="J166" s="1722"/>
      <c r="K166" s="2644"/>
      <c r="L166" s="1723"/>
    </row>
    <row r="167" spans="1:12" ht="15.75" x14ac:dyDescent="0.2">
      <c r="A167" s="1093"/>
      <c r="B167" s="1094"/>
      <c r="C167" s="555"/>
      <c r="D167" s="491">
        <f t="shared" si="2"/>
        <v>0</v>
      </c>
      <c r="E167" s="555"/>
      <c r="F167" s="555"/>
      <c r="G167" s="555"/>
      <c r="H167" s="1722"/>
      <c r="I167" s="1722"/>
      <c r="J167" s="1722"/>
      <c r="K167" s="2644"/>
      <c r="L167" s="1723"/>
    </row>
    <row r="168" spans="1:12" ht="15.75" x14ac:dyDescent="0.2">
      <c r="A168" s="1093"/>
      <c r="B168" s="1094"/>
      <c r="C168" s="555"/>
      <c r="D168" s="491">
        <f t="shared" si="2"/>
        <v>0</v>
      </c>
      <c r="E168" s="555"/>
      <c r="F168" s="555"/>
      <c r="G168" s="555"/>
      <c r="H168" s="1722"/>
      <c r="I168" s="1722"/>
      <c r="J168" s="1722"/>
      <c r="K168" s="2644"/>
      <c r="L168" s="1723"/>
    </row>
    <row r="169" spans="1:12" ht="15.75" x14ac:dyDescent="0.2">
      <c r="A169" s="1093"/>
      <c r="B169" s="1094"/>
      <c r="C169" s="555"/>
      <c r="D169" s="491">
        <f t="shared" si="2"/>
        <v>0</v>
      </c>
      <c r="E169" s="555"/>
      <c r="F169" s="555"/>
      <c r="G169" s="555"/>
      <c r="H169" s="1722"/>
      <c r="I169" s="1722"/>
      <c r="J169" s="1722"/>
      <c r="K169" s="2644"/>
      <c r="L169" s="1723"/>
    </row>
    <row r="170" spans="1:12" ht="15.75" x14ac:dyDescent="0.2">
      <c r="A170" s="1093"/>
      <c r="B170" s="1094"/>
      <c r="C170" s="555"/>
      <c r="D170" s="491">
        <f t="shared" si="2"/>
        <v>0</v>
      </c>
      <c r="E170" s="555"/>
      <c r="F170" s="555"/>
      <c r="G170" s="555"/>
      <c r="H170" s="1722"/>
      <c r="I170" s="1722"/>
      <c r="J170" s="1722"/>
      <c r="K170" s="2644"/>
      <c r="L170" s="1723"/>
    </row>
    <row r="171" spans="1:12" ht="15.75" x14ac:dyDescent="0.2">
      <c r="A171" s="1093"/>
      <c r="B171" s="1094"/>
      <c r="C171" s="555"/>
      <c r="D171" s="491">
        <f t="shared" si="2"/>
        <v>0</v>
      </c>
      <c r="E171" s="555"/>
      <c r="F171" s="555"/>
      <c r="G171" s="555"/>
      <c r="H171" s="1722"/>
      <c r="I171" s="1722"/>
      <c r="J171" s="1722"/>
      <c r="K171" s="2644"/>
      <c r="L171" s="1723"/>
    </row>
    <row r="172" spans="1:12" ht="15.75" x14ac:dyDescent="0.2">
      <c r="A172" s="1093"/>
      <c r="B172" s="1094"/>
      <c r="C172" s="555"/>
      <c r="D172" s="491">
        <f t="shared" si="2"/>
        <v>0</v>
      </c>
      <c r="E172" s="555"/>
      <c r="F172" s="555"/>
      <c r="G172" s="555"/>
      <c r="H172" s="1722"/>
      <c r="I172" s="1722"/>
      <c r="J172" s="1722"/>
      <c r="K172" s="2644"/>
      <c r="L172" s="1723"/>
    </row>
    <row r="173" spans="1:12" ht="15.75" x14ac:dyDescent="0.2">
      <c r="A173" s="1093"/>
      <c r="B173" s="1094"/>
      <c r="C173" s="555"/>
      <c r="D173" s="491">
        <f t="shared" si="2"/>
        <v>0</v>
      </c>
      <c r="E173" s="555"/>
      <c r="F173" s="555"/>
      <c r="G173" s="555"/>
      <c r="H173" s="1722"/>
      <c r="I173" s="1722"/>
      <c r="J173" s="1722"/>
      <c r="K173" s="2644"/>
      <c r="L173" s="1723"/>
    </row>
    <row r="174" spans="1:12" ht="15.75" x14ac:dyDescent="0.2">
      <c r="A174" s="1093"/>
      <c r="B174" s="1094"/>
      <c r="C174" s="555"/>
      <c r="D174" s="491">
        <f t="shared" si="2"/>
        <v>0</v>
      </c>
      <c r="E174" s="555"/>
      <c r="F174" s="555"/>
      <c r="G174" s="555"/>
      <c r="H174" s="1722"/>
      <c r="I174" s="1722"/>
      <c r="J174" s="1722"/>
      <c r="K174" s="2644"/>
      <c r="L174" s="1723"/>
    </row>
    <row r="175" spans="1:12" ht="15.75" x14ac:dyDescent="0.2">
      <c r="A175" s="1093"/>
      <c r="B175" s="1094"/>
      <c r="C175" s="555"/>
      <c r="D175" s="491">
        <f t="shared" si="2"/>
        <v>0</v>
      </c>
      <c r="E175" s="555"/>
      <c r="F175" s="555"/>
      <c r="G175" s="555"/>
      <c r="H175" s="1722"/>
      <c r="I175" s="1722"/>
      <c r="J175" s="1722"/>
      <c r="K175" s="2644"/>
      <c r="L175" s="1723"/>
    </row>
    <row r="176" spans="1:12" ht="15.75" x14ac:dyDescent="0.2">
      <c r="A176" s="1093"/>
      <c r="B176" s="1094"/>
      <c r="C176" s="555"/>
      <c r="D176" s="491">
        <f t="shared" si="2"/>
        <v>0</v>
      </c>
      <c r="E176" s="555"/>
      <c r="F176" s="555"/>
      <c r="G176" s="555"/>
      <c r="H176" s="1722"/>
      <c r="I176" s="1722"/>
      <c r="J176" s="1722"/>
      <c r="K176" s="2644"/>
      <c r="L176" s="1723"/>
    </row>
    <row r="177" spans="1:12" ht="15.75" x14ac:dyDescent="0.2">
      <c r="A177" s="1093"/>
      <c r="B177" s="1094"/>
      <c r="C177" s="555"/>
      <c r="D177" s="491">
        <f t="shared" si="2"/>
        <v>0</v>
      </c>
      <c r="E177" s="555"/>
      <c r="F177" s="555"/>
      <c r="G177" s="555"/>
      <c r="H177" s="1722"/>
      <c r="I177" s="1722"/>
      <c r="J177" s="1722"/>
      <c r="K177" s="2644"/>
      <c r="L177" s="1723"/>
    </row>
    <row r="178" spans="1:12" ht="15.75" x14ac:dyDescent="0.2">
      <c r="A178" s="1093"/>
      <c r="B178" s="1094"/>
      <c r="C178" s="555"/>
      <c r="D178" s="491">
        <f t="shared" si="2"/>
        <v>0</v>
      </c>
      <c r="E178" s="555"/>
      <c r="F178" s="555"/>
      <c r="G178" s="555"/>
      <c r="H178" s="1722"/>
      <c r="I178" s="1722"/>
      <c r="J178" s="1722"/>
      <c r="K178" s="2644"/>
      <c r="L178" s="1723"/>
    </row>
    <row r="179" spans="1:12" ht="15.75" x14ac:dyDescent="0.2">
      <c r="A179" s="1093"/>
      <c r="B179" s="1094"/>
      <c r="C179" s="555"/>
      <c r="D179" s="491">
        <f t="shared" si="2"/>
        <v>0</v>
      </c>
      <c r="E179" s="555"/>
      <c r="F179" s="555"/>
      <c r="G179" s="555"/>
      <c r="H179" s="1722"/>
      <c r="I179" s="1722"/>
      <c r="J179" s="1722"/>
      <c r="K179" s="2644"/>
      <c r="L179" s="1723"/>
    </row>
    <row r="180" spans="1:12" ht="15.75" x14ac:dyDescent="0.2">
      <c r="A180" s="1093"/>
      <c r="B180" s="1094"/>
      <c r="C180" s="555"/>
      <c r="D180" s="491">
        <f t="shared" si="2"/>
        <v>0</v>
      </c>
      <c r="E180" s="555"/>
      <c r="F180" s="555"/>
      <c r="G180" s="555"/>
      <c r="H180" s="1722"/>
      <c r="I180" s="1722"/>
      <c r="J180" s="1722"/>
      <c r="K180" s="2644"/>
      <c r="L180" s="1723"/>
    </row>
    <row r="181" spans="1:12" ht="15.75" x14ac:dyDescent="0.2">
      <c r="A181" s="1093"/>
      <c r="B181" s="1094"/>
      <c r="C181" s="555"/>
      <c r="D181" s="491">
        <f t="shared" si="2"/>
        <v>0</v>
      </c>
      <c r="E181" s="555"/>
      <c r="F181" s="555"/>
      <c r="G181" s="555"/>
      <c r="H181" s="1722"/>
      <c r="I181" s="1722"/>
      <c r="J181" s="1722"/>
      <c r="K181" s="2644"/>
      <c r="L181" s="1723"/>
    </row>
    <row r="182" spans="1:12" ht="15.75" x14ac:dyDescent="0.2">
      <c r="A182" s="1093"/>
      <c r="B182" s="1094"/>
      <c r="C182" s="555"/>
      <c r="D182" s="491">
        <f t="shared" si="2"/>
        <v>0</v>
      </c>
      <c r="E182" s="555"/>
      <c r="F182" s="555"/>
      <c r="G182" s="555"/>
      <c r="H182" s="1722"/>
      <c r="I182" s="1722"/>
      <c r="J182" s="1722"/>
      <c r="K182" s="2644"/>
      <c r="L182" s="1723"/>
    </row>
    <row r="183" spans="1:12" ht="15.75" x14ac:dyDescent="0.2">
      <c r="A183" s="1093"/>
      <c r="B183" s="1094"/>
      <c r="C183" s="555"/>
      <c r="D183" s="491">
        <f t="shared" si="2"/>
        <v>0</v>
      </c>
      <c r="E183" s="555"/>
      <c r="F183" s="555"/>
      <c r="G183" s="555"/>
      <c r="H183" s="1722"/>
      <c r="I183" s="1722"/>
      <c r="J183" s="1722"/>
      <c r="K183" s="2644"/>
      <c r="L183" s="1723"/>
    </row>
    <row r="184" spans="1:12" ht="15.75" x14ac:dyDescent="0.2">
      <c r="A184" s="1093"/>
      <c r="B184" s="1094"/>
      <c r="C184" s="555"/>
      <c r="D184" s="491">
        <f t="shared" si="2"/>
        <v>0</v>
      </c>
      <c r="E184" s="555"/>
      <c r="F184" s="555"/>
      <c r="G184" s="555"/>
      <c r="H184" s="1722"/>
      <c r="I184" s="1722"/>
      <c r="J184" s="1722"/>
      <c r="K184" s="2644"/>
      <c r="L184" s="1723"/>
    </row>
    <row r="185" spans="1:12" ht="15.75" x14ac:dyDescent="0.2">
      <c r="A185" s="1093"/>
      <c r="B185" s="1094"/>
      <c r="C185" s="555"/>
      <c r="D185" s="491">
        <f t="shared" si="2"/>
        <v>0</v>
      </c>
      <c r="E185" s="555"/>
      <c r="F185" s="555"/>
      <c r="G185" s="555"/>
      <c r="H185" s="1722"/>
      <c r="I185" s="1722"/>
      <c r="J185" s="1722"/>
      <c r="K185" s="2644"/>
      <c r="L185" s="1723"/>
    </row>
    <row r="186" spans="1:12" ht="15.75" x14ac:dyDescent="0.2">
      <c r="A186" s="1093"/>
      <c r="B186" s="1094"/>
      <c r="C186" s="555"/>
      <c r="D186" s="491">
        <f t="shared" si="2"/>
        <v>0</v>
      </c>
      <c r="E186" s="555"/>
      <c r="F186" s="555"/>
      <c r="G186" s="555"/>
      <c r="H186" s="1722"/>
      <c r="I186" s="1722"/>
      <c r="J186" s="1722"/>
      <c r="K186" s="2644"/>
      <c r="L186" s="1723"/>
    </row>
    <row r="187" spans="1:12" ht="15.75" x14ac:dyDescent="0.2">
      <c r="A187" s="1093"/>
      <c r="B187" s="1094"/>
      <c r="C187" s="555"/>
      <c r="D187" s="491">
        <f t="shared" si="2"/>
        <v>0</v>
      </c>
      <c r="E187" s="555"/>
      <c r="F187" s="555"/>
      <c r="G187" s="555"/>
      <c r="H187" s="1722"/>
      <c r="I187" s="1722"/>
      <c r="J187" s="1722"/>
      <c r="K187" s="2644"/>
      <c r="L187" s="1723"/>
    </row>
    <row r="188" spans="1:12" ht="15.75" x14ac:dyDescent="0.2">
      <c r="A188" s="1093"/>
      <c r="B188" s="1094"/>
      <c r="C188" s="555"/>
      <c r="D188" s="491">
        <f t="shared" si="2"/>
        <v>0</v>
      </c>
      <c r="E188" s="555"/>
      <c r="F188" s="555"/>
      <c r="G188" s="555"/>
      <c r="H188" s="1722"/>
      <c r="I188" s="1722"/>
      <c r="J188" s="1722"/>
      <c r="K188" s="2644"/>
      <c r="L188" s="1723"/>
    </row>
    <row r="189" spans="1:12" ht="15.75" x14ac:dyDescent="0.2">
      <c r="A189" s="1093"/>
      <c r="B189" s="1094"/>
      <c r="C189" s="555"/>
      <c r="D189" s="491">
        <f t="shared" si="2"/>
        <v>0</v>
      </c>
      <c r="E189" s="555"/>
      <c r="F189" s="555"/>
      <c r="G189" s="555"/>
      <c r="H189" s="1722"/>
      <c r="I189" s="1722"/>
      <c r="J189" s="1722"/>
      <c r="K189" s="2644"/>
      <c r="L189" s="1723"/>
    </row>
    <row r="190" spans="1:12" ht="15.75" x14ac:dyDescent="0.2">
      <c r="A190" s="1093"/>
      <c r="B190" s="1094"/>
      <c r="C190" s="555"/>
      <c r="D190" s="491">
        <f t="shared" si="2"/>
        <v>0</v>
      </c>
      <c r="E190" s="555"/>
      <c r="F190" s="555"/>
      <c r="G190" s="555"/>
      <c r="H190" s="1722"/>
      <c r="I190" s="1722"/>
      <c r="J190" s="1722"/>
      <c r="K190" s="2644"/>
      <c r="L190" s="1723"/>
    </row>
    <row r="191" spans="1:12" ht="15.75" x14ac:dyDescent="0.2">
      <c r="A191" s="1093"/>
      <c r="B191" s="1094"/>
      <c r="C191" s="555"/>
      <c r="D191" s="491">
        <f t="shared" si="2"/>
        <v>0</v>
      </c>
      <c r="E191" s="555"/>
      <c r="F191" s="555"/>
      <c r="G191" s="555"/>
      <c r="H191" s="1722"/>
      <c r="I191" s="1722"/>
      <c r="J191" s="1722"/>
      <c r="K191" s="2644"/>
      <c r="L191" s="1723"/>
    </row>
    <row r="192" spans="1:12" ht="15.75" x14ac:dyDescent="0.2">
      <c r="A192" s="1093"/>
      <c r="B192" s="1094"/>
      <c r="C192" s="555"/>
      <c r="D192" s="491">
        <f t="shared" si="2"/>
        <v>0</v>
      </c>
      <c r="E192" s="555"/>
      <c r="F192" s="555"/>
      <c r="G192" s="555"/>
      <c r="H192" s="1722"/>
      <c r="I192" s="1722"/>
      <c r="J192" s="1722"/>
      <c r="K192" s="2644"/>
      <c r="L192" s="1723"/>
    </row>
    <row r="193" spans="1:12" ht="15.75" x14ac:dyDescent="0.2">
      <c r="A193" s="1093"/>
      <c r="B193" s="1094"/>
      <c r="C193" s="555"/>
      <c r="D193" s="491">
        <f t="shared" si="2"/>
        <v>0</v>
      </c>
      <c r="E193" s="555"/>
      <c r="F193" s="555"/>
      <c r="G193" s="555"/>
      <c r="H193" s="1722"/>
      <c r="I193" s="1722"/>
      <c r="J193" s="1722"/>
      <c r="K193" s="2644"/>
      <c r="L193" s="1723"/>
    </row>
    <row r="194" spans="1:12" ht="15.75" x14ac:dyDescent="0.2">
      <c r="A194" s="1093"/>
      <c r="B194" s="1094"/>
      <c r="C194" s="555"/>
      <c r="D194" s="491">
        <f t="shared" si="2"/>
        <v>0</v>
      </c>
      <c r="E194" s="555"/>
      <c r="F194" s="555"/>
      <c r="G194" s="555"/>
      <c r="H194" s="1722"/>
      <c r="I194" s="1722"/>
      <c r="J194" s="1722"/>
      <c r="K194" s="2644"/>
      <c r="L194" s="1723"/>
    </row>
    <row r="195" spans="1:12" ht="15.75" x14ac:dyDescent="0.2">
      <c r="A195" s="1093"/>
      <c r="B195" s="1094"/>
      <c r="C195" s="555"/>
      <c r="D195" s="491">
        <f t="shared" si="2"/>
        <v>0</v>
      </c>
      <c r="E195" s="555"/>
      <c r="F195" s="555"/>
      <c r="G195" s="555"/>
      <c r="H195" s="1722"/>
      <c r="I195" s="1722"/>
      <c r="J195" s="1722"/>
      <c r="K195" s="2644"/>
      <c r="L195" s="1723"/>
    </row>
    <row r="196" spans="1:12" ht="15.75" x14ac:dyDescent="0.2">
      <c r="A196" s="1093"/>
      <c r="B196" s="1094"/>
      <c r="C196" s="555"/>
      <c r="D196" s="491">
        <f t="shared" si="2"/>
        <v>0</v>
      </c>
      <c r="E196" s="555"/>
      <c r="F196" s="555"/>
      <c r="G196" s="555"/>
      <c r="H196" s="1722"/>
      <c r="I196" s="1722"/>
      <c r="J196" s="1722"/>
      <c r="K196" s="2644"/>
      <c r="L196" s="1723"/>
    </row>
    <row r="197" spans="1:12" ht="15.75" x14ac:dyDescent="0.2">
      <c r="A197" s="1093"/>
      <c r="B197" s="1094"/>
      <c r="C197" s="555"/>
      <c r="D197" s="491">
        <f t="shared" si="2"/>
        <v>0</v>
      </c>
      <c r="E197" s="555"/>
      <c r="F197" s="555"/>
      <c r="G197" s="555"/>
      <c r="H197" s="1722"/>
      <c r="I197" s="1722"/>
      <c r="J197" s="1722"/>
      <c r="K197" s="2644"/>
      <c r="L197" s="1723"/>
    </row>
    <row r="198" spans="1:12" ht="15.75" x14ac:dyDescent="0.2">
      <c r="A198" s="1093"/>
      <c r="B198" s="1094"/>
      <c r="C198" s="555"/>
      <c r="D198" s="491">
        <f t="shared" si="2"/>
        <v>0</v>
      </c>
      <c r="E198" s="555"/>
      <c r="F198" s="555"/>
      <c r="G198" s="555"/>
      <c r="H198" s="1722"/>
      <c r="I198" s="1722"/>
      <c r="J198" s="1722"/>
      <c r="K198" s="2644"/>
      <c r="L198" s="1723"/>
    </row>
    <row r="199" spans="1:12" ht="15.75" x14ac:dyDescent="0.2">
      <c r="A199" s="1093"/>
      <c r="B199" s="1094"/>
      <c r="C199" s="555"/>
      <c r="D199" s="491">
        <f t="shared" si="2"/>
        <v>0</v>
      </c>
      <c r="E199" s="555"/>
      <c r="F199" s="555"/>
      <c r="G199" s="555"/>
      <c r="H199" s="1722"/>
      <c r="I199" s="1722"/>
      <c r="J199" s="1722"/>
      <c r="K199" s="2644"/>
      <c r="L199" s="1723"/>
    </row>
    <row r="200" spans="1:12" ht="15.75" x14ac:dyDescent="0.2">
      <c r="A200" s="1093"/>
      <c r="B200" s="1094"/>
      <c r="C200" s="555"/>
      <c r="D200" s="491">
        <f t="shared" si="2"/>
        <v>0</v>
      </c>
      <c r="E200" s="555"/>
      <c r="F200" s="555"/>
      <c r="G200" s="555"/>
      <c r="H200" s="1722"/>
      <c r="I200" s="1722"/>
      <c r="J200" s="1722"/>
      <c r="K200" s="2644"/>
      <c r="L200" s="1723"/>
    </row>
    <row r="201" spans="1:12" ht="15.75" x14ac:dyDescent="0.2">
      <c r="A201" s="1093"/>
      <c r="B201" s="1094"/>
      <c r="C201" s="555"/>
      <c r="D201" s="491">
        <f t="shared" si="2"/>
        <v>0</v>
      </c>
      <c r="E201" s="555"/>
      <c r="F201" s="555"/>
      <c r="G201" s="555"/>
      <c r="H201" s="1722"/>
      <c r="I201" s="1722"/>
      <c r="J201" s="1722"/>
      <c r="K201" s="2644"/>
      <c r="L201" s="1723"/>
    </row>
    <row r="202" spans="1:12" ht="15.75" x14ac:dyDescent="0.2">
      <c r="A202" s="1093"/>
      <c r="B202" s="1094"/>
      <c r="C202" s="555"/>
      <c r="D202" s="491">
        <f t="shared" si="2"/>
        <v>0</v>
      </c>
      <c r="E202" s="555"/>
      <c r="F202" s="555"/>
      <c r="G202" s="555"/>
      <c r="H202" s="1722"/>
      <c r="I202" s="1722"/>
      <c r="J202" s="1722"/>
      <c r="K202" s="2644"/>
      <c r="L202" s="1723"/>
    </row>
    <row r="203" spans="1:12" ht="15.75" x14ac:dyDescent="0.2">
      <c r="A203" s="1093"/>
      <c r="B203" s="1094"/>
      <c r="C203" s="555"/>
      <c r="D203" s="491">
        <f t="shared" si="2"/>
        <v>0</v>
      </c>
      <c r="E203" s="555"/>
      <c r="F203" s="555"/>
      <c r="G203" s="555"/>
      <c r="H203" s="1722"/>
      <c r="I203" s="1722"/>
      <c r="J203" s="1722"/>
      <c r="K203" s="2644"/>
      <c r="L203" s="1723"/>
    </row>
    <row r="204" spans="1:12" ht="15.75" x14ac:dyDescent="0.2">
      <c r="A204" s="1093"/>
      <c r="B204" s="1094"/>
      <c r="C204" s="555"/>
      <c r="D204" s="491">
        <f t="shared" si="2"/>
        <v>0</v>
      </c>
      <c r="E204" s="555"/>
      <c r="F204" s="555"/>
      <c r="G204" s="555"/>
      <c r="H204" s="1722"/>
      <c r="I204" s="1722"/>
      <c r="J204" s="1722"/>
      <c r="K204" s="2644"/>
      <c r="L204" s="1723"/>
    </row>
    <row r="205" spans="1:12" ht="15.75" x14ac:dyDescent="0.2">
      <c r="A205" s="1093"/>
      <c r="B205" s="1094"/>
      <c r="C205" s="555"/>
      <c r="D205" s="491">
        <f t="shared" si="2"/>
        <v>0</v>
      </c>
      <c r="E205" s="555"/>
      <c r="F205" s="555"/>
      <c r="G205" s="555"/>
      <c r="H205" s="1722"/>
      <c r="I205" s="1722"/>
      <c r="J205" s="1722"/>
      <c r="K205" s="2644"/>
      <c r="L205" s="1723"/>
    </row>
    <row r="206" spans="1:12" ht="15.75" x14ac:dyDescent="0.2">
      <c r="A206" s="1093"/>
      <c r="B206" s="1094"/>
      <c r="C206" s="555"/>
      <c r="D206" s="491">
        <f t="shared" si="2"/>
        <v>0</v>
      </c>
      <c r="E206" s="555"/>
      <c r="F206" s="555"/>
      <c r="G206" s="555"/>
      <c r="H206" s="1722"/>
      <c r="I206" s="1722"/>
      <c r="J206" s="1722"/>
      <c r="K206" s="2644"/>
      <c r="L206" s="1723"/>
    </row>
    <row r="207" spans="1:12" ht="15.75" x14ac:dyDescent="0.2">
      <c r="A207" s="1093"/>
      <c r="B207" s="1094"/>
      <c r="C207" s="555"/>
      <c r="D207" s="491">
        <f t="shared" si="2"/>
        <v>0</v>
      </c>
      <c r="E207" s="555"/>
      <c r="F207" s="555"/>
      <c r="G207" s="555"/>
      <c r="H207" s="1722"/>
      <c r="I207" s="1722"/>
      <c r="J207" s="1722"/>
      <c r="K207" s="2644"/>
      <c r="L207" s="1723"/>
    </row>
    <row r="208" spans="1:12" ht="15.75" x14ac:dyDescent="0.2">
      <c r="A208" s="1093"/>
      <c r="B208" s="1094"/>
      <c r="C208" s="555"/>
      <c r="D208" s="491">
        <f t="shared" si="2"/>
        <v>0</v>
      </c>
      <c r="E208" s="555"/>
      <c r="F208" s="555"/>
      <c r="G208" s="555"/>
      <c r="H208" s="1722"/>
      <c r="I208" s="1722"/>
      <c r="J208" s="1722"/>
      <c r="K208" s="2644"/>
      <c r="L208" s="1723"/>
    </row>
    <row r="209" spans="1:12" ht="15.75" x14ac:dyDescent="0.2">
      <c r="A209" s="1093"/>
      <c r="B209" s="1094"/>
      <c r="C209" s="555"/>
      <c r="D209" s="491">
        <f t="shared" si="2"/>
        <v>0</v>
      </c>
      <c r="E209" s="555"/>
      <c r="F209" s="555"/>
      <c r="G209" s="555"/>
      <c r="H209" s="1722"/>
      <c r="I209" s="1722"/>
      <c r="J209" s="1722"/>
      <c r="K209" s="2644"/>
      <c r="L209" s="1723"/>
    </row>
    <row r="210" spans="1:12" ht="15.75" x14ac:dyDescent="0.2">
      <c r="A210" s="1093"/>
      <c r="B210" s="1094"/>
      <c r="C210" s="555"/>
      <c r="D210" s="491">
        <f t="shared" si="2"/>
        <v>0</v>
      </c>
      <c r="E210" s="555"/>
      <c r="F210" s="555"/>
      <c r="G210" s="555"/>
      <c r="H210" s="1722"/>
      <c r="I210" s="1722"/>
      <c r="J210" s="1722"/>
      <c r="K210" s="2644"/>
      <c r="L210" s="1723"/>
    </row>
    <row r="211" spans="1:12" ht="15.75" x14ac:dyDescent="0.2">
      <c r="A211" s="1093"/>
      <c r="B211" s="1094"/>
      <c r="C211" s="555"/>
      <c r="D211" s="491">
        <f t="shared" si="2"/>
        <v>0</v>
      </c>
      <c r="E211" s="555"/>
      <c r="F211" s="555"/>
      <c r="G211" s="555"/>
      <c r="H211" s="1722"/>
      <c r="I211" s="1722"/>
      <c r="J211" s="1722"/>
      <c r="K211" s="2644"/>
      <c r="L211" s="1723"/>
    </row>
    <row r="212" spans="1:12" ht="15.75" x14ac:dyDescent="0.2">
      <c r="A212" s="1093"/>
      <c r="B212" s="1094"/>
      <c r="C212" s="555"/>
      <c r="D212" s="491">
        <f t="shared" ref="D212:D275" si="3">+C212*(100-E212)/100</f>
        <v>0</v>
      </c>
      <c r="E212" s="555"/>
      <c r="F212" s="555"/>
      <c r="G212" s="555"/>
      <c r="H212" s="1722"/>
      <c r="I212" s="1722"/>
      <c r="J212" s="1722"/>
      <c r="K212" s="2644"/>
      <c r="L212" s="1723"/>
    </row>
    <row r="213" spans="1:12" ht="15.75" x14ac:dyDescent="0.2">
      <c r="A213" s="1093"/>
      <c r="B213" s="1094"/>
      <c r="C213" s="555"/>
      <c r="D213" s="491">
        <f t="shared" si="3"/>
        <v>0</v>
      </c>
      <c r="E213" s="555"/>
      <c r="F213" s="555"/>
      <c r="G213" s="555"/>
      <c r="H213" s="1722"/>
      <c r="I213" s="1722"/>
      <c r="J213" s="1722"/>
      <c r="K213" s="2644"/>
      <c r="L213" s="1723"/>
    </row>
    <row r="214" spans="1:12" ht="15.75" x14ac:dyDescent="0.2">
      <c r="A214" s="1093"/>
      <c r="B214" s="1094"/>
      <c r="C214" s="555"/>
      <c r="D214" s="491">
        <f t="shared" si="3"/>
        <v>0</v>
      </c>
      <c r="E214" s="555"/>
      <c r="F214" s="555"/>
      <c r="G214" s="555"/>
      <c r="H214" s="1722"/>
      <c r="I214" s="1722"/>
      <c r="J214" s="1722"/>
      <c r="K214" s="2644"/>
      <c r="L214" s="1723"/>
    </row>
    <row r="215" spans="1:12" ht="15.75" x14ac:dyDescent="0.2">
      <c r="A215" s="1093"/>
      <c r="B215" s="1094"/>
      <c r="C215" s="555"/>
      <c r="D215" s="491">
        <f t="shared" si="3"/>
        <v>0</v>
      </c>
      <c r="E215" s="555"/>
      <c r="F215" s="555"/>
      <c r="G215" s="555"/>
      <c r="H215" s="1722"/>
      <c r="I215" s="1722"/>
      <c r="J215" s="1722"/>
      <c r="K215" s="2644"/>
      <c r="L215" s="1723"/>
    </row>
    <row r="216" spans="1:12" ht="15.75" x14ac:dyDescent="0.2">
      <c r="A216" s="1093"/>
      <c r="B216" s="1094"/>
      <c r="C216" s="555"/>
      <c r="D216" s="491">
        <f t="shared" si="3"/>
        <v>0</v>
      </c>
      <c r="E216" s="555"/>
      <c r="F216" s="555"/>
      <c r="G216" s="555"/>
      <c r="H216" s="1722"/>
      <c r="I216" s="1722"/>
      <c r="J216" s="1722"/>
      <c r="K216" s="2644"/>
      <c r="L216" s="1723"/>
    </row>
    <row r="217" spans="1:12" ht="15.75" x14ac:dyDescent="0.2">
      <c r="A217" s="1093"/>
      <c r="B217" s="1094"/>
      <c r="C217" s="555"/>
      <c r="D217" s="491">
        <f t="shared" si="3"/>
        <v>0</v>
      </c>
      <c r="E217" s="555"/>
      <c r="F217" s="555"/>
      <c r="G217" s="555"/>
      <c r="H217" s="1722"/>
      <c r="I217" s="1722"/>
      <c r="J217" s="1722"/>
      <c r="K217" s="2644"/>
      <c r="L217" s="1723"/>
    </row>
    <row r="218" spans="1:12" ht="15.75" x14ac:dyDescent="0.2">
      <c r="A218" s="1093"/>
      <c r="B218" s="1094"/>
      <c r="C218" s="555"/>
      <c r="D218" s="491">
        <f t="shared" si="3"/>
        <v>0</v>
      </c>
      <c r="E218" s="555"/>
      <c r="F218" s="555"/>
      <c r="G218" s="555"/>
      <c r="H218" s="1722"/>
      <c r="I218" s="1722"/>
      <c r="J218" s="1722"/>
      <c r="K218" s="2644"/>
      <c r="L218" s="1723"/>
    </row>
    <row r="219" spans="1:12" ht="15.75" x14ac:dyDescent="0.2">
      <c r="A219" s="1093"/>
      <c r="B219" s="1094"/>
      <c r="C219" s="555"/>
      <c r="D219" s="491">
        <f t="shared" si="3"/>
        <v>0</v>
      </c>
      <c r="E219" s="555"/>
      <c r="F219" s="555"/>
      <c r="G219" s="555"/>
      <c r="H219" s="1722"/>
      <c r="I219" s="1722"/>
      <c r="J219" s="1722"/>
      <c r="K219" s="2644"/>
      <c r="L219" s="1723"/>
    </row>
    <row r="220" spans="1:12" ht="15.75" x14ac:dyDescent="0.2">
      <c r="A220" s="1093"/>
      <c r="B220" s="1094"/>
      <c r="C220" s="555"/>
      <c r="D220" s="491">
        <f t="shared" si="3"/>
        <v>0</v>
      </c>
      <c r="E220" s="555"/>
      <c r="F220" s="555"/>
      <c r="G220" s="555"/>
      <c r="H220" s="1722"/>
      <c r="I220" s="1722"/>
      <c r="J220" s="1722"/>
      <c r="K220" s="2644"/>
      <c r="L220" s="1723"/>
    </row>
    <row r="221" spans="1:12" ht="15.75" x14ac:dyDescent="0.2">
      <c r="A221" s="1093"/>
      <c r="B221" s="1094"/>
      <c r="C221" s="555"/>
      <c r="D221" s="491">
        <f t="shared" si="3"/>
        <v>0</v>
      </c>
      <c r="E221" s="555"/>
      <c r="F221" s="555"/>
      <c r="G221" s="555"/>
      <c r="H221" s="1722"/>
      <c r="I221" s="1722"/>
      <c r="J221" s="1722"/>
      <c r="K221" s="2644"/>
      <c r="L221" s="1723"/>
    </row>
    <row r="222" spans="1:12" ht="15.75" x14ac:dyDescent="0.2">
      <c r="A222" s="1093"/>
      <c r="B222" s="1094"/>
      <c r="C222" s="555"/>
      <c r="D222" s="491">
        <f t="shared" si="3"/>
        <v>0</v>
      </c>
      <c r="E222" s="555"/>
      <c r="F222" s="555"/>
      <c r="G222" s="555"/>
      <c r="H222" s="1722"/>
      <c r="I222" s="1722"/>
      <c r="J222" s="1722"/>
      <c r="K222" s="2644"/>
      <c r="L222" s="1723"/>
    </row>
    <row r="223" spans="1:12" ht="15.75" x14ac:dyDescent="0.2">
      <c r="A223" s="1093"/>
      <c r="B223" s="1094"/>
      <c r="C223" s="555"/>
      <c r="D223" s="491">
        <f t="shared" si="3"/>
        <v>0</v>
      </c>
      <c r="E223" s="555"/>
      <c r="F223" s="555"/>
      <c r="G223" s="555"/>
      <c r="H223" s="1722"/>
      <c r="I223" s="1722"/>
      <c r="J223" s="1722"/>
      <c r="K223" s="2644"/>
      <c r="L223" s="1723"/>
    </row>
    <row r="224" spans="1:12" ht="15.75" x14ac:dyDescent="0.2">
      <c r="A224" s="1093"/>
      <c r="B224" s="1094"/>
      <c r="C224" s="555"/>
      <c r="D224" s="491">
        <f t="shared" si="3"/>
        <v>0</v>
      </c>
      <c r="E224" s="555"/>
      <c r="F224" s="555"/>
      <c r="G224" s="555"/>
      <c r="H224" s="1722"/>
      <c r="I224" s="1722"/>
      <c r="J224" s="1722"/>
      <c r="K224" s="2644"/>
      <c r="L224" s="1723"/>
    </row>
    <row r="225" spans="1:12" ht="15.75" x14ac:dyDescent="0.2">
      <c r="A225" s="1093"/>
      <c r="B225" s="1094"/>
      <c r="C225" s="555"/>
      <c r="D225" s="491">
        <f t="shared" si="3"/>
        <v>0</v>
      </c>
      <c r="E225" s="555"/>
      <c r="F225" s="555"/>
      <c r="G225" s="555"/>
      <c r="H225" s="1722"/>
      <c r="I225" s="1722"/>
      <c r="J225" s="1722"/>
      <c r="K225" s="2644"/>
      <c r="L225" s="1723"/>
    </row>
    <row r="226" spans="1:12" ht="15.75" x14ac:dyDescent="0.2">
      <c r="A226" s="1093"/>
      <c r="B226" s="1094"/>
      <c r="C226" s="555"/>
      <c r="D226" s="491">
        <f t="shared" si="3"/>
        <v>0</v>
      </c>
      <c r="E226" s="555"/>
      <c r="F226" s="555"/>
      <c r="G226" s="555"/>
      <c r="H226" s="1722"/>
      <c r="I226" s="1722"/>
      <c r="J226" s="1722"/>
      <c r="K226" s="2644"/>
      <c r="L226" s="1723"/>
    </row>
    <row r="227" spans="1:12" ht="15.75" x14ac:dyDescent="0.2">
      <c r="A227" s="1093"/>
      <c r="B227" s="1094"/>
      <c r="C227" s="555"/>
      <c r="D227" s="491">
        <f t="shared" si="3"/>
        <v>0</v>
      </c>
      <c r="E227" s="555"/>
      <c r="F227" s="555"/>
      <c r="G227" s="555"/>
      <c r="H227" s="1722"/>
      <c r="I227" s="1722"/>
      <c r="J227" s="1722"/>
      <c r="K227" s="2644"/>
      <c r="L227" s="1723"/>
    </row>
    <row r="228" spans="1:12" ht="15.75" x14ac:dyDescent="0.2">
      <c r="A228" s="1093"/>
      <c r="B228" s="1094"/>
      <c r="C228" s="555"/>
      <c r="D228" s="491">
        <f t="shared" si="3"/>
        <v>0</v>
      </c>
      <c r="E228" s="555"/>
      <c r="F228" s="555"/>
      <c r="G228" s="555"/>
      <c r="H228" s="1722"/>
      <c r="I228" s="1722"/>
      <c r="J228" s="1722"/>
      <c r="K228" s="2644"/>
      <c r="L228" s="1723"/>
    </row>
    <row r="229" spans="1:12" ht="15.75" x14ac:dyDescent="0.2">
      <c r="A229" s="1093"/>
      <c r="B229" s="1094"/>
      <c r="C229" s="555"/>
      <c r="D229" s="491">
        <f t="shared" si="3"/>
        <v>0</v>
      </c>
      <c r="E229" s="555"/>
      <c r="F229" s="555"/>
      <c r="G229" s="555"/>
      <c r="H229" s="1722"/>
      <c r="I229" s="1722"/>
      <c r="J229" s="1722"/>
      <c r="K229" s="2644"/>
      <c r="L229" s="1723"/>
    </row>
    <row r="230" spans="1:12" ht="15.75" x14ac:dyDescent="0.2">
      <c r="A230" s="1093"/>
      <c r="B230" s="1094"/>
      <c r="C230" s="555"/>
      <c r="D230" s="491">
        <f t="shared" si="3"/>
        <v>0</v>
      </c>
      <c r="E230" s="555"/>
      <c r="F230" s="555"/>
      <c r="G230" s="555"/>
      <c r="H230" s="1722"/>
      <c r="I230" s="1722"/>
      <c r="J230" s="1722"/>
      <c r="K230" s="2644"/>
      <c r="L230" s="1723"/>
    </row>
    <row r="231" spans="1:12" ht="15.75" x14ac:dyDescent="0.2">
      <c r="A231" s="1093"/>
      <c r="B231" s="1094"/>
      <c r="C231" s="555"/>
      <c r="D231" s="491">
        <f t="shared" si="3"/>
        <v>0</v>
      </c>
      <c r="E231" s="555"/>
      <c r="F231" s="555"/>
      <c r="G231" s="555"/>
      <c r="H231" s="1722"/>
      <c r="I231" s="1722"/>
      <c r="J231" s="1722"/>
      <c r="K231" s="2644"/>
      <c r="L231" s="1723"/>
    </row>
    <row r="232" spans="1:12" ht="15.75" x14ac:dyDescent="0.2">
      <c r="A232" s="1093"/>
      <c r="B232" s="1094"/>
      <c r="C232" s="555"/>
      <c r="D232" s="491">
        <f t="shared" si="3"/>
        <v>0</v>
      </c>
      <c r="E232" s="555"/>
      <c r="F232" s="555"/>
      <c r="G232" s="555"/>
      <c r="H232" s="1722"/>
      <c r="I232" s="1722"/>
      <c r="J232" s="1722"/>
      <c r="K232" s="2644"/>
      <c r="L232" s="1723"/>
    </row>
    <row r="233" spans="1:12" ht="15.75" x14ac:dyDescent="0.2">
      <c r="A233" s="1093"/>
      <c r="B233" s="1094"/>
      <c r="C233" s="555"/>
      <c r="D233" s="491">
        <f t="shared" si="3"/>
        <v>0</v>
      </c>
      <c r="E233" s="555"/>
      <c r="F233" s="555"/>
      <c r="G233" s="555"/>
      <c r="H233" s="1722"/>
      <c r="I233" s="1722"/>
      <c r="J233" s="1722"/>
      <c r="K233" s="2644"/>
      <c r="L233" s="1723"/>
    </row>
    <row r="234" spans="1:12" ht="15.75" x14ac:dyDescent="0.2">
      <c r="A234" s="1093"/>
      <c r="B234" s="1094"/>
      <c r="C234" s="555"/>
      <c r="D234" s="491">
        <f t="shared" si="3"/>
        <v>0</v>
      </c>
      <c r="E234" s="555"/>
      <c r="F234" s="555"/>
      <c r="G234" s="555"/>
      <c r="H234" s="1722"/>
      <c r="I234" s="1722"/>
      <c r="J234" s="1722"/>
      <c r="K234" s="2644"/>
      <c r="L234" s="1723"/>
    </row>
    <row r="235" spans="1:12" ht="15.75" x14ac:dyDescent="0.2">
      <c r="A235" s="1093"/>
      <c r="B235" s="1094"/>
      <c r="C235" s="555"/>
      <c r="D235" s="491">
        <f t="shared" si="3"/>
        <v>0</v>
      </c>
      <c r="E235" s="555"/>
      <c r="F235" s="555"/>
      <c r="G235" s="555"/>
      <c r="H235" s="1722"/>
      <c r="I235" s="1722"/>
      <c r="J235" s="1722"/>
      <c r="K235" s="2644"/>
      <c r="L235" s="1723"/>
    </row>
    <row r="236" spans="1:12" ht="15.75" x14ac:dyDescent="0.2">
      <c r="A236" s="1093"/>
      <c r="B236" s="1094"/>
      <c r="C236" s="555"/>
      <c r="D236" s="491">
        <f t="shared" si="3"/>
        <v>0</v>
      </c>
      <c r="E236" s="555"/>
      <c r="F236" s="555"/>
      <c r="G236" s="555"/>
      <c r="H236" s="1722"/>
      <c r="I236" s="1722"/>
      <c r="J236" s="1722"/>
      <c r="K236" s="2644"/>
      <c r="L236" s="1723"/>
    </row>
    <row r="237" spans="1:12" ht="15.75" x14ac:dyDescent="0.2">
      <c r="A237" s="1093"/>
      <c r="B237" s="1094"/>
      <c r="C237" s="555"/>
      <c r="D237" s="491">
        <f t="shared" si="3"/>
        <v>0</v>
      </c>
      <c r="E237" s="555"/>
      <c r="F237" s="555"/>
      <c r="G237" s="555"/>
      <c r="H237" s="1722"/>
      <c r="I237" s="1722"/>
      <c r="J237" s="1722"/>
      <c r="K237" s="2644"/>
      <c r="L237" s="1723"/>
    </row>
    <row r="238" spans="1:12" ht="15.75" x14ac:dyDescent="0.2">
      <c r="A238" s="1093"/>
      <c r="B238" s="1094"/>
      <c r="C238" s="555"/>
      <c r="D238" s="491">
        <f t="shared" si="3"/>
        <v>0</v>
      </c>
      <c r="E238" s="555"/>
      <c r="F238" s="555"/>
      <c r="G238" s="555"/>
      <c r="H238" s="1722"/>
      <c r="I238" s="1722"/>
      <c r="J238" s="1722"/>
      <c r="K238" s="2644"/>
      <c r="L238" s="1723"/>
    </row>
    <row r="239" spans="1:12" ht="15.75" x14ac:dyDescent="0.2">
      <c r="A239" s="1093"/>
      <c r="B239" s="1094"/>
      <c r="C239" s="555"/>
      <c r="D239" s="491">
        <f t="shared" si="3"/>
        <v>0</v>
      </c>
      <c r="E239" s="555"/>
      <c r="F239" s="555"/>
      <c r="G239" s="555"/>
      <c r="H239" s="1722"/>
      <c r="I239" s="1722"/>
      <c r="J239" s="1722"/>
      <c r="K239" s="2644"/>
      <c r="L239" s="1723"/>
    </row>
    <row r="240" spans="1:12" ht="15.75" x14ac:dyDescent="0.2">
      <c r="A240" s="1093"/>
      <c r="B240" s="1094"/>
      <c r="C240" s="555"/>
      <c r="D240" s="491">
        <f t="shared" si="3"/>
        <v>0</v>
      </c>
      <c r="E240" s="555"/>
      <c r="F240" s="555"/>
      <c r="G240" s="555"/>
      <c r="H240" s="1722"/>
      <c r="I240" s="1722"/>
      <c r="J240" s="1722"/>
      <c r="K240" s="2644"/>
      <c r="L240" s="1723"/>
    </row>
    <row r="241" spans="1:12" ht="15.75" x14ac:dyDescent="0.2">
      <c r="A241" s="1093"/>
      <c r="B241" s="1094"/>
      <c r="C241" s="555"/>
      <c r="D241" s="491">
        <f t="shared" si="3"/>
        <v>0</v>
      </c>
      <c r="E241" s="555"/>
      <c r="F241" s="555"/>
      <c r="G241" s="555"/>
      <c r="H241" s="1722"/>
      <c r="I241" s="1722"/>
      <c r="J241" s="1722"/>
      <c r="K241" s="2644"/>
      <c r="L241" s="1723"/>
    </row>
    <row r="242" spans="1:12" ht="15.75" x14ac:dyDescent="0.2">
      <c r="A242" s="1093"/>
      <c r="B242" s="1094"/>
      <c r="C242" s="555"/>
      <c r="D242" s="491">
        <f t="shared" si="3"/>
        <v>0</v>
      </c>
      <c r="E242" s="555"/>
      <c r="F242" s="555"/>
      <c r="G242" s="555"/>
      <c r="H242" s="1722"/>
      <c r="I242" s="1722"/>
      <c r="J242" s="1722"/>
      <c r="K242" s="2644"/>
      <c r="L242" s="1723"/>
    </row>
    <row r="243" spans="1:12" ht="15.75" x14ac:dyDescent="0.2">
      <c r="A243" s="1093"/>
      <c r="B243" s="1094"/>
      <c r="C243" s="555"/>
      <c r="D243" s="491">
        <f t="shared" si="3"/>
        <v>0</v>
      </c>
      <c r="E243" s="555"/>
      <c r="F243" s="555"/>
      <c r="G243" s="555"/>
      <c r="H243" s="1722"/>
      <c r="I243" s="1722"/>
      <c r="J243" s="1722"/>
      <c r="K243" s="2644"/>
      <c r="L243" s="1723"/>
    </row>
    <row r="244" spans="1:12" ht="15.75" x14ac:dyDescent="0.2">
      <c r="A244" s="1093"/>
      <c r="B244" s="1094"/>
      <c r="C244" s="555"/>
      <c r="D244" s="491">
        <f t="shared" si="3"/>
        <v>0</v>
      </c>
      <c r="E244" s="555"/>
      <c r="F244" s="555"/>
      <c r="G244" s="555"/>
      <c r="H244" s="1722"/>
      <c r="I244" s="1722"/>
      <c r="J244" s="1722"/>
      <c r="K244" s="2644"/>
      <c r="L244" s="1723"/>
    </row>
    <row r="245" spans="1:12" ht="15.75" x14ac:dyDescent="0.2">
      <c r="A245" s="1093"/>
      <c r="B245" s="1094"/>
      <c r="C245" s="555"/>
      <c r="D245" s="491">
        <f t="shared" si="3"/>
        <v>0</v>
      </c>
      <c r="E245" s="555"/>
      <c r="F245" s="555"/>
      <c r="G245" s="555"/>
      <c r="H245" s="1722"/>
      <c r="I245" s="1722"/>
      <c r="J245" s="1722"/>
      <c r="K245" s="2644"/>
      <c r="L245" s="1723"/>
    </row>
    <row r="246" spans="1:12" ht="15.75" x14ac:dyDescent="0.2">
      <c r="A246" s="1093"/>
      <c r="B246" s="1094"/>
      <c r="C246" s="555"/>
      <c r="D246" s="491">
        <f t="shared" si="3"/>
        <v>0</v>
      </c>
      <c r="E246" s="555"/>
      <c r="F246" s="555"/>
      <c r="G246" s="555"/>
      <c r="H246" s="1722"/>
      <c r="I246" s="1722"/>
      <c r="J246" s="1722"/>
      <c r="K246" s="2644"/>
      <c r="L246" s="1723"/>
    </row>
    <row r="247" spans="1:12" ht="15.75" x14ac:dyDescent="0.2">
      <c r="A247" s="1093"/>
      <c r="B247" s="1094"/>
      <c r="C247" s="555"/>
      <c r="D247" s="491">
        <f t="shared" si="3"/>
        <v>0</v>
      </c>
      <c r="E247" s="555"/>
      <c r="F247" s="555"/>
      <c r="G247" s="555"/>
      <c r="H247" s="1722"/>
      <c r="I247" s="1722"/>
      <c r="J247" s="1722"/>
      <c r="K247" s="2644"/>
      <c r="L247" s="1723"/>
    </row>
    <row r="248" spans="1:12" ht="15.75" x14ac:dyDescent="0.2">
      <c r="A248" s="1093"/>
      <c r="B248" s="1094"/>
      <c r="C248" s="555"/>
      <c r="D248" s="491">
        <f t="shared" si="3"/>
        <v>0</v>
      </c>
      <c r="E248" s="555"/>
      <c r="F248" s="555"/>
      <c r="G248" s="555"/>
      <c r="H248" s="1722"/>
      <c r="I248" s="1722"/>
      <c r="J248" s="1722"/>
      <c r="K248" s="2644"/>
      <c r="L248" s="1723"/>
    </row>
    <row r="249" spans="1:12" ht="15.75" x14ac:dyDescent="0.2">
      <c r="A249" s="1093"/>
      <c r="B249" s="1094"/>
      <c r="C249" s="555"/>
      <c r="D249" s="491">
        <f t="shared" si="3"/>
        <v>0</v>
      </c>
      <c r="E249" s="555"/>
      <c r="F249" s="555"/>
      <c r="G249" s="555"/>
      <c r="H249" s="1722"/>
      <c r="I249" s="1722"/>
      <c r="J249" s="1722"/>
      <c r="K249" s="2644"/>
      <c r="L249" s="1723"/>
    </row>
    <row r="250" spans="1:12" ht="15.75" x14ac:dyDescent="0.2">
      <c r="A250" s="1093"/>
      <c r="B250" s="1094"/>
      <c r="C250" s="555"/>
      <c r="D250" s="491">
        <f t="shared" si="3"/>
        <v>0</v>
      </c>
      <c r="E250" s="555"/>
      <c r="F250" s="555"/>
      <c r="G250" s="555"/>
      <c r="H250" s="1722"/>
      <c r="I250" s="1722"/>
      <c r="J250" s="1722"/>
      <c r="K250" s="2644"/>
      <c r="L250" s="1723"/>
    </row>
    <row r="251" spans="1:12" ht="15.75" x14ac:dyDescent="0.2">
      <c r="A251" s="1093"/>
      <c r="B251" s="1094"/>
      <c r="C251" s="555"/>
      <c r="D251" s="491">
        <f t="shared" si="3"/>
        <v>0</v>
      </c>
      <c r="E251" s="555"/>
      <c r="F251" s="555"/>
      <c r="G251" s="555"/>
      <c r="H251" s="1722"/>
      <c r="I251" s="1722"/>
      <c r="J251" s="1722"/>
      <c r="K251" s="2644"/>
      <c r="L251" s="1723"/>
    </row>
    <row r="252" spans="1:12" ht="15.75" x14ac:dyDescent="0.2">
      <c r="A252" s="1093"/>
      <c r="B252" s="1094"/>
      <c r="C252" s="555"/>
      <c r="D252" s="491">
        <f t="shared" si="3"/>
        <v>0</v>
      </c>
      <c r="E252" s="555"/>
      <c r="F252" s="555"/>
      <c r="G252" s="555"/>
      <c r="H252" s="1722"/>
      <c r="I252" s="1722"/>
      <c r="J252" s="1722"/>
      <c r="K252" s="2644"/>
      <c r="L252" s="1723"/>
    </row>
    <row r="253" spans="1:12" ht="15.75" x14ac:dyDescent="0.2">
      <c r="A253" s="1093"/>
      <c r="B253" s="1094"/>
      <c r="C253" s="555"/>
      <c r="D253" s="491">
        <f t="shared" si="3"/>
        <v>0</v>
      </c>
      <c r="E253" s="555"/>
      <c r="F253" s="555"/>
      <c r="G253" s="555"/>
      <c r="H253" s="1722"/>
      <c r="I253" s="1722"/>
      <c r="J253" s="1722"/>
      <c r="K253" s="2644"/>
      <c r="L253" s="1723"/>
    </row>
    <row r="254" spans="1:12" ht="15.75" x14ac:dyDescent="0.2">
      <c r="A254" s="1093"/>
      <c r="B254" s="1094"/>
      <c r="C254" s="555"/>
      <c r="D254" s="491">
        <f t="shared" si="3"/>
        <v>0</v>
      </c>
      <c r="E254" s="555"/>
      <c r="F254" s="555"/>
      <c r="G254" s="555"/>
      <c r="H254" s="1722"/>
      <c r="I254" s="1722"/>
      <c r="J254" s="1722"/>
      <c r="K254" s="2644"/>
      <c r="L254" s="1723"/>
    </row>
    <row r="255" spans="1:12" ht="15.75" x14ac:dyDescent="0.2">
      <c r="A255" s="1093"/>
      <c r="B255" s="1094"/>
      <c r="C255" s="555"/>
      <c r="D255" s="491">
        <f t="shared" si="3"/>
        <v>0</v>
      </c>
      <c r="E255" s="555"/>
      <c r="F255" s="555"/>
      <c r="G255" s="555"/>
      <c r="H255" s="1722"/>
      <c r="I255" s="1722"/>
      <c r="J255" s="1722"/>
      <c r="K255" s="2644"/>
      <c r="L255" s="1723"/>
    </row>
    <row r="256" spans="1:12" ht="15.75" x14ac:dyDescent="0.2">
      <c r="A256" s="1093"/>
      <c r="B256" s="1094"/>
      <c r="C256" s="555"/>
      <c r="D256" s="491">
        <f t="shared" si="3"/>
        <v>0</v>
      </c>
      <c r="E256" s="555"/>
      <c r="F256" s="555"/>
      <c r="G256" s="555"/>
      <c r="H256" s="1722"/>
      <c r="I256" s="1722"/>
      <c r="J256" s="1722"/>
      <c r="K256" s="2644"/>
      <c r="L256" s="1723"/>
    </row>
    <row r="257" spans="1:12" ht="15.75" x14ac:dyDescent="0.2">
      <c r="A257" s="1093"/>
      <c r="B257" s="1094"/>
      <c r="C257" s="555"/>
      <c r="D257" s="491">
        <f t="shared" si="3"/>
        <v>0</v>
      </c>
      <c r="E257" s="555"/>
      <c r="F257" s="555"/>
      <c r="G257" s="555"/>
      <c r="H257" s="1722"/>
      <c r="I257" s="1722"/>
      <c r="J257" s="1722"/>
      <c r="K257" s="2644"/>
      <c r="L257" s="1723"/>
    </row>
    <row r="258" spans="1:12" ht="15.75" x14ac:dyDescent="0.2">
      <c r="A258" s="1093"/>
      <c r="B258" s="1094"/>
      <c r="C258" s="555"/>
      <c r="D258" s="491">
        <f t="shared" si="3"/>
        <v>0</v>
      </c>
      <c r="E258" s="555"/>
      <c r="F258" s="555"/>
      <c r="G258" s="555"/>
      <c r="H258" s="1722"/>
      <c r="I258" s="1722"/>
      <c r="J258" s="1722"/>
      <c r="K258" s="2644"/>
      <c r="L258" s="1723"/>
    </row>
    <row r="259" spans="1:12" ht="15.75" x14ac:dyDescent="0.2">
      <c r="A259" s="1093"/>
      <c r="B259" s="1094"/>
      <c r="C259" s="555"/>
      <c r="D259" s="491">
        <f t="shared" si="3"/>
        <v>0</v>
      </c>
      <c r="E259" s="555"/>
      <c r="F259" s="555"/>
      <c r="G259" s="555"/>
      <c r="H259" s="1722"/>
      <c r="I259" s="1722"/>
      <c r="J259" s="1722"/>
      <c r="K259" s="2644"/>
      <c r="L259" s="1723"/>
    </row>
    <row r="260" spans="1:12" ht="15.75" x14ac:dyDescent="0.2">
      <c r="A260" s="1093"/>
      <c r="B260" s="1094"/>
      <c r="C260" s="555"/>
      <c r="D260" s="491">
        <f t="shared" si="3"/>
        <v>0</v>
      </c>
      <c r="E260" s="555"/>
      <c r="F260" s="555"/>
      <c r="G260" s="555"/>
      <c r="H260" s="1722"/>
      <c r="I260" s="1722"/>
      <c r="J260" s="1722"/>
      <c r="K260" s="2644"/>
      <c r="L260" s="1723"/>
    </row>
    <row r="261" spans="1:12" ht="15.75" x14ac:dyDescent="0.2">
      <c r="A261" s="1093"/>
      <c r="B261" s="1094"/>
      <c r="C261" s="555"/>
      <c r="D261" s="491">
        <f t="shared" si="3"/>
        <v>0</v>
      </c>
      <c r="E261" s="555"/>
      <c r="F261" s="555"/>
      <c r="G261" s="555"/>
      <c r="H261" s="1722"/>
      <c r="I261" s="1722"/>
      <c r="J261" s="1722"/>
      <c r="K261" s="2644"/>
      <c r="L261" s="1723"/>
    </row>
    <row r="262" spans="1:12" ht="15.75" x14ac:dyDescent="0.2">
      <c r="A262" s="1093"/>
      <c r="B262" s="1094"/>
      <c r="C262" s="555"/>
      <c r="D262" s="491">
        <f t="shared" si="3"/>
        <v>0</v>
      </c>
      <c r="E262" s="555"/>
      <c r="F262" s="555"/>
      <c r="G262" s="555"/>
      <c r="H262" s="1722"/>
      <c r="I262" s="1722"/>
      <c r="J262" s="1722"/>
      <c r="K262" s="2644"/>
      <c r="L262" s="1723"/>
    </row>
    <row r="263" spans="1:12" ht="15.75" x14ac:dyDescent="0.2">
      <c r="A263" s="1093"/>
      <c r="B263" s="1094"/>
      <c r="C263" s="555"/>
      <c r="D263" s="491">
        <f t="shared" si="3"/>
        <v>0</v>
      </c>
      <c r="E263" s="555"/>
      <c r="F263" s="555"/>
      <c r="G263" s="555"/>
      <c r="H263" s="1722"/>
      <c r="I263" s="1722"/>
      <c r="J263" s="1722"/>
      <c r="K263" s="2644"/>
      <c r="L263" s="1723"/>
    </row>
    <row r="264" spans="1:12" ht="15.75" x14ac:dyDescent="0.2">
      <c r="A264" s="1093"/>
      <c r="B264" s="1094"/>
      <c r="C264" s="555"/>
      <c r="D264" s="491">
        <f t="shared" si="3"/>
        <v>0</v>
      </c>
      <c r="E264" s="555"/>
      <c r="F264" s="555"/>
      <c r="G264" s="555"/>
      <c r="H264" s="1722"/>
      <c r="I264" s="1722"/>
      <c r="J264" s="1722"/>
      <c r="K264" s="2644"/>
      <c r="L264" s="1723"/>
    </row>
    <row r="265" spans="1:12" ht="15.75" x14ac:dyDescent="0.2">
      <c r="A265" s="1093"/>
      <c r="B265" s="1094"/>
      <c r="C265" s="555"/>
      <c r="D265" s="491">
        <f t="shared" si="3"/>
        <v>0</v>
      </c>
      <c r="E265" s="555"/>
      <c r="F265" s="555"/>
      <c r="G265" s="555"/>
      <c r="H265" s="1722"/>
      <c r="I265" s="1722"/>
      <c r="J265" s="1722"/>
      <c r="K265" s="2644"/>
      <c r="L265" s="1723"/>
    </row>
    <row r="266" spans="1:12" ht="15.75" x14ac:dyDescent="0.2">
      <c r="A266" s="1093"/>
      <c r="B266" s="1094"/>
      <c r="C266" s="555"/>
      <c r="D266" s="491">
        <f t="shared" si="3"/>
        <v>0</v>
      </c>
      <c r="E266" s="555"/>
      <c r="F266" s="555"/>
      <c r="G266" s="555"/>
      <c r="H266" s="1722"/>
      <c r="I266" s="1722"/>
      <c r="J266" s="1722"/>
      <c r="K266" s="2644"/>
      <c r="L266" s="1723"/>
    </row>
    <row r="267" spans="1:12" ht="15.75" x14ac:dyDescent="0.2">
      <c r="A267" s="1093"/>
      <c r="B267" s="1094"/>
      <c r="C267" s="555"/>
      <c r="D267" s="491">
        <f t="shared" si="3"/>
        <v>0</v>
      </c>
      <c r="E267" s="555"/>
      <c r="F267" s="555"/>
      <c r="G267" s="555"/>
      <c r="H267" s="1722"/>
      <c r="I267" s="1722"/>
      <c r="J267" s="1722"/>
      <c r="K267" s="2644"/>
      <c r="L267" s="1723"/>
    </row>
    <row r="268" spans="1:12" ht="15.75" x14ac:dyDescent="0.2">
      <c r="A268" s="1093"/>
      <c r="B268" s="1094"/>
      <c r="C268" s="555"/>
      <c r="D268" s="491">
        <f t="shared" si="3"/>
        <v>0</v>
      </c>
      <c r="E268" s="555"/>
      <c r="F268" s="555"/>
      <c r="G268" s="555"/>
      <c r="H268" s="1722"/>
      <c r="I268" s="1722"/>
      <c r="J268" s="1722"/>
      <c r="K268" s="2644"/>
      <c r="L268" s="1723"/>
    </row>
    <row r="269" spans="1:12" ht="15.75" x14ac:dyDescent="0.2">
      <c r="A269" s="1093"/>
      <c r="B269" s="1094"/>
      <c r="C269" s="555"/>
      <c r="D269" s="491">
        <f t="shared" si="3"/>
        <v>0</v>
      </c>
      <c r="E269" s="555"/>
      <c r="F269" s="555"/>
      <c r="G269" s="555"/>
      <c r="H269" s="1722"/>
      <c r="I269" s="1722"/>
      <c r="J269" s="1722"/>
      <c r="K269" s="2644"/>
      <c r="L269" s="1723"/>
    </row>
    <row r="270" spans="1:12" ht="15.75" x14ac:dyDescent="0.2">
      <c r="A270" s="1093"/>
      <c r="B270" s="1094"/>
      <c r="C270" s="555"/>
      <c r="D270" s="491">
        <f t="shared" si="3"/>
        <v>0</v>
      </c>
      <c r="E270" s="555"/>
      <c r="F270" s="555"/>
      <c r="G270" s="555"/>
      <c r="H270" s="1722"/>
      <c r="I270" s="1722"/>
      <c r="J270" s="1722"/>
      <c r="K270" s="2644"/>
      <c r="L270" s="1723"/>
    </row>
    <row r="271" spans="1:12" ht="15.75" x14ac:dyDescent="0.2">
      <c r="A271" s="1093"/>
      <c r="B271" s="1094"/>
      <c r="C271" s="555"/>
      <c r="D271" s="491">
        <f t="shared" si="3"/>
        <v>0</v>
      </c>
      <c r="E271" s="555"/>
      <c r="F271" s="555"/>
      <c r="G271" s="555"/>
      <c r="H271" s="1722"/>
      <c r="I271" s="1722"/>
      <c r="J271" s="1722"/>
      <c r="K271" s="2644"/>
      <c r="L271" s="1723"/>
    </row>
    <row r="272" spans="1:12" ht="15.75" x14ac:dyDescent="0.2">
      <c r="A272" s="1093"/>
      <c r="B272" s="1094"/>
      <c r="C272" s="555"/>
      <c r="D272" s="491">
        <f t="shared" si="3"/>
        <v>0</v>
      </c>
      <c r="E272" s="555"/>
      <c r="F272" s="555"/>
      <c r="G272" s="555"/>
      <c r="H272" s="1722"/>
      <c r="I272" s="1722"/>
      <c r="J272" s="1722"/>
      <c r="K272" s="2644"/>
      <c r="L272" s="1723"/>
    </row>
    <row r="273" spans="1:12" ht="15.75" x14ac:dyDescent="0.2">
      <c r="A273" s="1093"/>
      <c r="B273" s="1094"/>
      <c r="C273" s="555"/>
      <c r="D273" s="491">
        <f t="shared" si="3"/>
        <v>0</v>
      </c>
      <c r="E273" s="555"/>
      <c r="F273" s="555"/>
      <c r="G273" s="555"/>
      <c r="H273" s="1722"/>
      <c r="I273" s="1722"/>
      <c r="J273" s="1722"/>
      <c r="K273" s="2644"/>
      <c r="L273" s="1723"/>
    </row>
    <row r="274" spans="1:12" ht="15.75" x14ac:dyDescent="0.2">
      <c r="A274" s="1093"/>
      <c r="B274" s="1094"/>
      <c r="C274" s="555"/>
      <c r="D274" s="491">
        <f t="shared" si="3"/>
        <v>0</v>
      </c>
      <c r="E274" s="555"/>
      <c r="F274" s="555"/>
      <c r="G274" s="555"/>
      <c r="H274" s="1722"/>
      <c r="I274" s="1722"/>
      <c r="J274" s="1722"/>
      <c r="K274" s="2644"/>
      <c r="L274" s="1723"/>
    </row>
    <row r="275" spans="1:12" ht="15.75" x14ac:dyDescent="0.2">
      <c r="A275" s="1093"/>
      <c r="B275" s="1094"/>
      <c r="C275" s="555"/>
      <c r="D275" s="491">
        <f t="shared" si="3"/>
        <v>0</v>
      </c>
      <c r="E275" s="555"/>
      <c r="F275" s="555"/>
      <c r="G275" s="555"/>
      <c r="H275" s="1722"/>
      <c r="I275" s="1722"/>
      <c r="J275" s="1722"/>
      <c r="K275" s="2644"/>
      <c r="L275" s="1723"/>
    </row>
    <row r="276" spans="1:12" ht="15.75" x14ac:dyDescent="0.2">
      <c r="A276" s="1093"/>
      <c r="B276" s="1094"/>
      <c r="C276" s="555"/>
      <c r="D276" s="491">
        <f t="shared" ref="D276:D339" si="4">+C276*(100-E276)/100</f>
        <v>0</v>
      </c>
      <c r="E276" s="555"/>
      <c r="F276" s="555"/>
      <c r="G276" s="555"/>
      <c r="H276" s="1722"/>
      <c r="I276" s="1722"/>
      <c r="J276" s="1722"/>
      <c r="K276" s="2644"/>
      <c r="L276" s="1723"/>
    </row>
    <row r="277" spans="1:12" ht="15.75" x14ac:dyDescent="0.2">
      <c r="A277" s="1093"/>
      <c r="B277" s="1094"/>
      <c r="C277" s="555"/>
      <c r="D277" s="491">
        <f t="shared" si="4"/>
        <v>0</v>
      </c>
      <c r="E277" s="555"/>
      <c r="F277" s="555"/>
      <c r="G277" s="555"/>
      <c r="H277" s="1722"/>
      <c r="I277" s="1722"/>
      <c r="J277" s="1722"/>
      <c r="K277" s="2644"/>
      <c r="L277" s="1723"/>
    </row>
    <row r="278" spans="1:12" ht="15.75" x14ac:dyDescent="0.2">
      <c r="A278" s="1093"/>
      <c r="B278" s="1094"/>
      <c r="C278" s="555"/>
      <c r="D278" s="491">
        <f t="shared" si="4"/>
        <v>0</v>
      </c>
      <c r="E278" s="555"/>
      <c r="F278" s="555"/>
      <c r="G278" s="555"/>
      <c r="H278" s="1722"/>
      <c r="I278" s="1722"/>
      <c r="J278" s="1722"/>
      <c r="K278" s="2644"/>
      <c r="L278" s="1723"/>
    </row>
    <row r="279" spans="1:12" ht="15.75" x14ac:dyDescent="0.2">
      <c r="A279" s="1093"/>
      <c r="B279" s="1094"/>
      <c r="C279" s="555"/>
      <c r="D279" s="491">
        <f t="shared" si="4"/>
        <v>0</v>
      </c>
      <c r="E279" s="555"/>
      <c r="F279" s="555"/>
      <c r="G279" s="555"/>
      <c r="H279" s="1722"/>
      <c r="I279" s="1722"/>
      <c r="J279" s="1722"/>
      <c r="K279" s="2644"/>
      <c r="L279" s="1723"/>
    </row>
    <row r="280" spans="1:12" ht="15.75" x14ac:dyDescent="0.2">
      <c r="A280" s="1093"/>
      <c r="B280" s="1094"/>
      <c r="C280" s="555"/>
      <c r="D280" s="491">
        <f t="shared" si="4"/>
        <v>0</v>
      </c>
      <c r="E280" s="555"/>
      <c r="F280" s="555"/>
      <c r="G280" s="555"/>
      <c r="H280" s="1722"/>
      <c r="I280" s="1722"/>
      <c r="J280" s="1722"/>
      <c r="K280" s="2644"/>
      <c r="L280" s="1723"/>
    </row>
    <row r="281" spans="1:12" ht="15.75" x14ac:dyDescent="0.2">
      <c r="A281" s="1093"/>
      <c r="B281" s="1094"/>
      <c r="C281" s="555"/>
      <c r="D281" s="491">
        <f t="shared" si="4"/>
        <v>0</v>
      </c>
      <c r="E281" s="555"/>
      <c r="F281" s="555"/>
      <c r="G281" s="555"/>
      <c r="H281" s="1722"/>
      <c r="I281" s="1722"/>
      <c r="J281" s="1722"/>
      <c r="K281" s="2644"/>
      <c r="L281" s="1723"/>
    </row>
    <row r="282" spans="1:12" ht="15.75" x14ac:dyDescent="0.2">
      <c r="A282" s="1093"/>
      <c r="B282" s="1094"/>
      <c r="C282" s="555"/>
      <c r="D282" s="491">
        <f t="shared" si="4"/>
        <v>0</v>
      </c>
      <c r="E282" s="555"/>
      <c r="F282" s="555"/>
      <c r="G282" s="555"/>
      <c r="H282" s="1722"/>
      <c r="I282" s="1722"/>
      <c r="J282" s="1722"/>
      <c r="K282" s="2644"/>
      <c r="L282" s="1723"/>
    </row>
    <row r="283" spans="1:12" ht="15.75" x14ac:dyDescent="0.2">
      <c r="A283" s="1093"/>
      <c r="B283" s="1094"/>
      <c r="C283" s="555"/>
      <c r="D283" s="491">
        <f t="shared" si="4"/>
        <v>0</v>
      </c>
      <c r="E283" s="555"/>
      <c r="F283" s="555"/>
      <c r="G283" s="555"/>
      <c r="H283" s="1722"/>
      <c r="I283" s="1722"/>
      <c r="J283" s="1722"/>
      <c r="K283" s="2644"/>
      <c r="L283" s="1723"/>
    </row>
    <row r="284" spans="1:12" ht="15.75" x14ac:dyDescent="0.2">
      <c r="A284" s="1093"/>
      <c r="B284" s="1094"/>
      <c r="C284" s="555"/>
      <c r="D284" s="491">
        <f t="shared" si="4"/>
        <v>0</v>
      </c>
      <c r="E284" s="555"/>
      <c r="F284" s="555"/>
      <c r="G284" s="555"/>
      <c r="H284" s="1722"/>
      <c r="I284" s="1722"/>
      <c r="J284" s="1722"/>
      <c r="K284" s="2644"/>
      <c r="L284" s="1723"/>
    </row>
    <row r="285" spans="1:12" ht="15.75" x14ac:dyDescent="0.2">
      <c r="A285" s="1093"/>
      <c r="B285" s="1094"/>
      <c r="C285" s="555"/>
      <c r="D285" s="491">
        <f t="shared" si="4"/>
        <v>0</v>
      </c>
      <c r="E285" s="555"/>
      <c r="F285" s="555"/>
      <c r="G285" s="555"/>
      <c r="H285" s="1722"/>
      <c r="I285" s="1722"/>
      <c r="J285" s="1722"/>
      <c r="K285" s="2644"/>
      <c r="L285" s="1723"/>
    </row>
    <row r="286" spans="1:12" ht="15.75" x14ac:dyDescent="0.2">
      <c r="A286" s="1093"/>
      <c r="B286" s="1094"/>
      <c r="C286" s="555"/>
      <c r="D286" s="491">
        <f t="shared" si="4"/>
        <v>0</v>
      </c>
      <c r="E286" s="555"/>
      <c r="F286" s="555"/>
      <c r="G286" s="555"/>
      <c r="H286" s="1722"/>
      <c r="I286" s="1722"/>
      <c r="J286" s="1722"/>
      <c r="K286" s="2644"/>
      <c r="L286" s="1723"/>
    </row>
    <row r="287" spans="1:12" ht="15.75" x14ac:dyDescent="0.2">
      <c r="A287" s="1093"/>
      <c r="B287" s="1094"/>
      <c r="C287" s="555"/>
      <c r="D287" s="491">
        <f t="shared" si="4"/>
        <v>0</v>
      </c>
      <c r="E287" s="555"/>
      <c r="F287" s="555"/>
      <c r="G287" s="555"/>
      <c r="H287" s="1722"/>
      <c r="I287" s="1722"/>
      <c r="J287" s="1722"/>
      <c r="K287" s="2644"/>
      <c r="L287" s="1723"/>
    </row>
    <row r="288" spans="1:12" ht="15.75" x14ac:dyDescent="0.2">
      <c r="A288" s="1093"/>
      <c r="B288" s="1094"/>
      <c r="C288" s="555"/>
      <c r="D288" s="491">
        <f t="shared" si="4"/>
        <v>0</v>
      </c>
      <c r="E288" s="555"/>
      <c r="F288" s="555"/>
      <c r="G288" s="555"/>
      <c r="H288" s="1722"/>
      <c r="I288" s="1722"/>
      <c r="J288" s="1722"/>
      <c r="K288" s="2644"/>
      <c r="L288" s="1723"/>
    </row>
    <row r="289" spans="1:12" ht="15.75" x14ac:dyDescent="0.2">
      <c r="A289" s="1093"/>
      <c r="B289" s="1094"/>
      <c r="C289" s="555"/>
      <c r="D289" s="491">
        <f t="shared" si="4"/>
        <v>0</v>
      </c>
      <c r="E289" s="555"/>
      <c r="F289" s="555"/>
      <c r="G289" s="555"/>
      <c r="H289" s="1722"/>
      <c r="I289" s="1722"/>
      <c r="J289" s="1722"/>
      <c r="K289" s="2644"/>
      <c r="L289" s="1723"/>
    </row>
    <row r="290" spans="1:12" ht="15.75" x14ac:dyDescent="0.2">
      <c r="A290" s="1093"/>
      <c r="B290" s="1094"/>
      <c r="C290" s="555"/>
      <c r="D290" s="491">
        <f t="shared" si="4"/>
        <v>0</v>
      </c>
      <c r="E290" s="555"/>
      <c r="F290" s="555"/>
      <c r="G290" s="555"/>
      <c r="H290" s="1722"/>
      <c r="I290" s="1722"/>
      <c r="J290" s="1722"/>
      <c r="K290" s="2644"/>
      <c r="L290" s="1723"/>
    </row>
    <row r="291" spans="1:12" ht="15.75" x14ac:dyDescent="0.2">
      <c r="A291" s="1093"/>
      <c r="B291" s="1094"/>
      <c r="C291" s="555"/>
      <c r="D291" s="491">
        <f t="shared" si="4"/>
        <v>0</v>
      </c>
      <c r="E291" s="555"/>
      <c r="F291" s="555"/>
      <c r="G291" s="555"/>
      <c r="H291" s="1722"/>
      <c r="I291" s="1722"/>
      <c r="J291" s="1722"/>
      <c r="K291" s="2644"/>
      <c r="L291" s="1723"/>
    </row>
    <row r="292" spans="1:12" ht="15.75" x14ac:dyDescent="0.2">
      <c r="A292" s="1093"/>
      <c r="B292" s="1094"/>
      <c r="C292" s="555"/>
      <c r="D292" s="491">
        <f t="shared" si="4"/>
        <v>0</v>
      </c>
      <c r="E292" s="555"/>
      <c r="F292" s="555"/>
      <c r="G292" s="555"/>
      <c r="H292" s="1722"/>
      <c r="I292" s="1722"/>
      <c r="J292" s="1722"/>
      <c r="K292" s="2644"/>
      <c r="L292" s="1723"/>
    </row>
    <row r="293" spans="1:12" ht="15.75" x14ac:dyDescent="0.2">
      <c r="A293" s="1093"/>
      <c r="B293" s="1094"/>
      <c r="C293" s="555"/>
      <c r="D293" s="491">
        <f t="shared" si="4"/>
        <v>0</v>
      </c>
      <c r="E293" s="555"/>
      <c r="F293" s="555"/>
      <c r="G293" s="555"/>
      <c r="H293" s="1722"/>
      <c r="I293" s="1722"/>
      <c r="J293" s="1722"/>
      <c r="K293" s="2644"/>
      <c r="L293" s="1723"/>
    </row>
    <row r="294" spans="1:12" ht="15.75" x14ac:dyDescent="0.2">
      <c r="A294" s="1093"/>
      <c r="B294" s="1094"/>
      <c r="C294" s="555"/>
      <c r="D294" s="491">
        <f t="shared" si="4"/>
        <v>0</v>
      </c>
      <c r="E294" s="555"/>
      <c r="F294" s="555"/>
      <c r="G294" s="555"/>
      <c r="H294" s="1722"/>
      <c r="I294" s="1722"/>
      <c r="J294" s="1722"/>
      <c r="K294" s="2644"/>
      <c r="L294" s="1723"/>
    </row>
    <row r="295" spans="1:12" ht="15.75" x14ac:dyDescent="0.2">
      <c r="A295" s="1093"/>
      <c r="B295" s="1094"/>
      <c r="C295" s="555"/>
      <c r="D295" s="491">
        <f t="shared" si="4"/>
        <v>0</v>
      </c>
      <c r="E295" s="555"/>
      <c r="F295" s="555"/>
      <c r="G295" s="555"/>
      <c r="H295" s="1722"/>
      <c r="I295" s="1722"/>
      <c r="J295" s="1722"/>
      <c r="K295" s="2644"/>
      <c r="L295" s="1723"/>
    </row>
    <row r="296" spans="1:12" ht="15.75" x14ac:dyDescent="0.2">
      <c r="A296" s="1093"/>
      <c r="B296" s="1094"/>
      <c r="C296" s="555"/>
      <c r="D296" s="491">
        <f t="shared" si="4"/>
        <v>0</v>
      </c>
      <c r="E296" s="555"/>
      <c r="F296" s="555"/>
      <c r="G296" s="555"/>
      <c r="H296" s="1722"/>
      <c r="I296" s="1722"/>
      <c r="J296" s="1722"/>
      <c r="K296" s="2644"/>
      <c r="L296" s="1723"/>
    </row>
    <row r="297" spans="1:12" ht="15.75" x14ac:dyDescent="0.2">
      <c r="A297" s="1093"/>
      <c r="B297" s="1094"/>
      <c r="C297" s="555"/>
      <c r="D297" s="491">
        <f t="shared" si="4"/>
        <v>0</v>
      </c>
      <c r="E297" s="555"/>
      <c r="F297" s="555"/>
      <c r="G297" s="555"/>
      <c r="H297" s="1722"/>
      <c r="I297" s="1722"/>
      <c r="J297" s="1722"/>
      <c r="K297" s="2644"/>
      <c r="L297" s="1723"/>
    </row>
    <row r="298" spans="1:12" ht="15.75" x14ac:dyDescent="0.2">
      <c r="A298" s="1093"/>
      <c r="B298" s="1094"/>
      <c r="C298" s="555"/>
      <c r="D298" s="491">
        <f t="shared" si="4"/>
        <v>0</v>
      </c>
      <c r="E298" s="555"/>
      <c r="F298" s="555"/>
      <c r="G298" s="555"/>
      <c r="H298" s="1722"/>
      <c r="I298" s="1722"/>
      <c r="J298" s="1722"/>
      <c r="K298" s="2644"/>
      <c r="L298" s="1723"/>
    </row>
    <row r="299" spans="1:12" ht="15.75" x14ac:dyDescent="0.2">
      <c r="A299" s="1093"/>
      <c r="B299" s="1094"/>
      <c r="C299" s="555"/>
      <c r="D299" s="491">
        <f t="shared" si="4"/>
        <v>0</v>
      </c>
      <c r="E299" s="555"/>
      <c r="F299" s="555"/>
      <c r="G299" s="555"/>
      <c r="H299" s="1722"/>
      <c r="I299" s="1722"/>
      <c r="J299" s="1722"/>
      <c r="K299" s="2644"/>
      <c r="L299" s="1723"/>
    </row>
    <row r="300" spans="1:12" ht="15.75" x14ac:dyDescent="0.2">
      <c r="A300" s="1093"/>
      <c r="B300" s="1094"/>
      <c r="C300" s="555"/>
      <c r="D300" s="491">
        <f t="shared" si="4"/>
        <v>0</v>
      </c>
      <c r="E300" s="555"/>
      <c r="F300" s="555"/>
      <c r="G300" s="555"/>
      <c r="H300" s="1722"/>
      <c r="I300" s="1722"/>
      <c r="J300" s="1722"/>
      <c r="K300" s="2644"/>
      <c r="L300" s="1723"/>
    </row>
    <row r="301" spans="1:12" ht="15.75" x14ac:dyDescent="0.2">
      <c r="A301" s="1093"/>
      <c r="B301" s="1094"/>
      <c r="C301" s="555"/>
      <c r="D301" s="491">
        <f t="shared" si="4"/>
        <v>0</v>
      </c>
      <c r="E301" s="555"/>
      <c r="F301" s="555"/>
      <c r="G301" s="555"/>
      <c r="H301" s="1722"/>
      <c r="I301" s="1722"/>
      <c r="J301" s="1722"/>
      <c r="K301" s="2644"/>
      <c r="L301" s="1723"/>
    </row>
    <row r="302" spans="1:12" ht="15.75" x14ac:dyDescent="0.2">
      <c r="A302" s="1093"/>
      <c r="B302" s="1094"/>
      <c r="C302" s="555"/>
      <c r="D302" s="491">
        <f t="shared" si="4"/>
        <v>0</v>
      </c>
      <c r="E302" s="555"/>
      <c r="F302" s="555"/>
      <c r="G302" s="555"/>
      <c r="H302" s="1722"/>
      <c r="I302" s="1722"/>
      <c r="J302" s="1722"/>
      <c r="K302" s="2644"/>
      <c r="L302" s="1723"/>
    </row>
    <row r="303" spans="1:12" ht="15.75" x14ac:dyDescent="0.2">
      <c r="A303" s="1093"/>
      <c r="B303" s="1094"/>
      <c r="C303" s="555"/>
      <c r="D303" s="491">
        <f t="shared" si="4"/>
        <v>0</v>
      </c>
      <c r="E303" s="555"/>
      <c r="F303" s="555"/>
      <c r="G303" s="555"/>
      <c r="H303" s="1722"/>
      <c r="I303" s="1722"/>
      <c r="J303" s="1722"/>
      <c r="K303" s="2644"/>
      <c r="L303" s="1723"/>
    </row>
    <row r="304" spans="1:12" ht="15.75" x14ac:dyDescent="0.2">
      <c r="A304" s="1093"/>
      <c r="B304" s="1094"/>
      <c r="C304" s="555"/>
      <c r="D304" s="491">
        <f t="shared" si="4"/>
        <v>0</v>
      </c>
      <c r="E304" s="555"/>
      <c r="F304" s="555"/>
      <c r="G304" s="555"/>
      <c r="H304" s="1722"/>
      <c r="I304" s="1722"/>
      <c r="J304" s="1722"/>
      <c r="K304" s="2644"/>
      <c r="L304" s="1723"/>
    </row>
    <row r="305" spans="1:12" ht="15.75" x14ac:dyDescent="0.2">
      <c r="A305" s="1093"/>
      <c r="B305" s="1094"/>
      <c r="C305" s="555"/>
      <c r="D305" s="491">
        <f t="shared" si="4"/>
        <v>0</v>
      </c>
      <c r="E305" s="555"/>
      <c r="F305" s="555"/>
      <c r="G305" s="555"/>
      <c r="H305" s="1722"/>
      <c r="I305" s="1722"/>
      <c r="J305" s="1722"/>
      <c r="K305" s="2644"/>
      <c r="L305" s="1723"/>
    </row>
    <row r="306" spans="1:12" ht="15.75" x14ac:dyDescent="0.2">
      <c r="A306" s="1093"/>
      <c r="B306" s="1094"/>
      <c r="C306" s="555"/>
      <c r="D306" s="491">
        <f t="shared" si="4"/>
        <v>0</v>
      </c>
      <c r="E306" s="555"/>
      <c r="F306" s="555"/>
      <c r="G306" s="555"/>
      <c r="H306" s="1722"/>
      <c r="I306" s="1722"/>
      <c r="J306" s="1722"/>
      <c r="K306" s="2644"/>
      <c r="L306" s="1723"/>
    </row>
    <row r="307" spans="1:12" ht="15.75" x14ac:dyDescent="0.2">
      <c r="A307" s="1093"/>
      <c r="B307" s="1094"/>
      <c r="C307" s="555"/>
      <c r="D307" s="491">
        <f t="shared" si="4"/>
        <v>0</v>
      </c>
      <c r="E307" s="555"/>
      <c r="F307" s="555"/>
      <c r="G307" s="555"/>
      <c r="H307" s="1722"/>
      <c r="I307" s="1722"/>
      <c r="J307" s="1722"/>
      <c r="K307" s="2644"/>
      <c r="L307" s="1723"/>
    </row>
    <row r="308" spans="1:12" ht="15.75" x14ac:dyDescent="0.2">
      <c r="A308" s="1093"/>
      <c r="B308" s="1094"/>
      <c r="C308" s="555"/>
      <c r="D308" s="491">
        <f t="shared" si="4"/>
        <v>0</v>
      </c>
      <c r="E308" s="555"/>
      <c r="F308" s="555"/>
      <c r="G308" s="555"/>
      <c r="H308" s="1722"/>
      <c r="I308" s="1722"/>
      <c r="J308" s="1722"/>
      <c r="K308" s="2644"/>
      <c r="L308" s="1723"/>
    </row>
    <row r="309" spans="1:12" ht="15.75" x14ac:dyDescent="0.2">
      <c r="A309" s="1093"/>
      <c r="B309" s="1094"/>
      <c r="C309" s="555"/>
      <c r="D309" s="491">
        <f t="shared" si="4"/>
        <v>0</v>
      </c>
      <c r="E309" s="555"/>
      <c r="F309" s="555"/>
      <c r="G309" s="555"/>
      <c r="H309" s="1722"/>
      <c r="I309" s="1722"/>
      <c r="J309" s="1722"/>
      <c r="K309" s="2644"/>
      <c r="L309" s="1723"/>
    </row>
    <row r="310" spans="1:12" ht="15.75" x14ac:dyDescent="0.2">
      <c r="A310" s="1093"/>
      <c r="B310" s="1094"/>
      <c r="C310" s="555"/>
      <c r="D310" s="491">
        <f t="shared" si="4"/>
        <v>0</v>
      </c>
      <c r="E310" s="555"/>
      <c r="F310" s="555"/>
      <c r="G310" s="555"/>
      <c r="H310" s="1722"/>
      <c r="I310" s="1722"/>
      <c r="J310" s="1722"/>
      <c r="K310" s="2644"/>
      <c r="L310" s="1723"/>
    </row>
    <row r="311" spans="1:12" ht="15.75" x14ac:dyDescent="0.2">
      <c r="A311" s="1093"/>
      <c r="B311" s="1094"/>
      <c r="C311" s="555"/>
      <c r="D311" s="491">
        <f t="shared" si="4"/>
        <v>0</v>
      </c>
      <c r="E311" s="555"/>
      <c r="F311" s="555"/>
      <c r="G311" s="555"/>
      <c r="H311" s="1722"/>
      <c r="I311" s="1722"/>
      <c r="J311" s="1722"/>
      <c r="K311" s="2644"/>
      <c r="L311" s="1723"/>
    </row>
    <row r="312" spans="1:12" ht="15.75" x14ac:dyDescent="0.2">
      <c r="A312" s="1093"/>
      <c r="B312" s="1094"/>
      <c r="C312" s="555"/>
      <c r="D312" s="491">
        <f t="shared" si="4"/>
        <v>0</v>
      </c>
      <c r="E312" s="555"/>
      <c r="F312" s="555"/>
      <c r="G312" s="555"/>
      <c r="H312" s="1722"/>
      <c r="I312" s="1722"/>
      <c r="J312" s="1722"/>
      <c r="K312" s="2644"/>
      <c r="L312" s="1723"/>
    </row>
    <row r="313" spans="1:12" ht="15.75" x14ac:dyDescent="0.2">
      <c r="A313" s="1093"/>
      <c r="B313" s="1094"/>
      <c r="C313" s="555"/>
      <c r="D313" s="491">
        <f t="shared" si="4"/>
        <v>0</v>
      </c>
      <c r="E313" s="555"/>
      <c r="F313" s="555"/>
      <c r="G313" s="555"/>
      <c r="H313" s="1722"/>
      <c r="I313" s="1722"/>
      <c r="J313" s="1722"/>
      <c r="K313" s="2644"/>
      <c r="L313" s="1723"/>
    </row>
    <row r="314" spans="1:12" ht="15.75" x14ac:dyDescent="0.2">
      <c r="A314" s="1093"/>
      <c r="B314" s="1094"/>
      <c r="C314" s="555"/>
      <c r="D314" s="491">
        <f t="shared" si="4"/>
        <v>0</v>
      </c>
      <c r="E314" s="555"/>
      <c r="F314" s="555"/>
      <c r="G314" s="555"/>
      <c r="H314" s="1722"/>
      <c r="I314" s="1722"/>
      <c r="J314" s="1722"/>
      <c r="K314" s="2644"/>
      <c r="L314" s="1723"/>
    </row>
    <row r="315" spans="1:12" ht="15.75" x14ac:dyDescent="0.2">
      <c r="A315" s="1093"/>
      <c r="B315" s="1094"/>
      <c r="C315" s="555"/>
      <c r="D315" s="491">
        <f t="shared" si="4"/>
        <v>0</v>
      </c>
      <c r="E315" s="555"/>
      <c r="F315" s="555"/>
      <c r="G315" s="555"/>
      <c r="H315" s="1722"/>
      <c r="I315" s="1722"/>
      <c r="J315" s="1722"/>
      <c r="K315" s="2644"/>
      <c r="L315" s="1723"/>
    </row>
    <row r="316" spans="1:12" ht="15.75" x14ac:dyDescent="0.2">
      <c r="A316" s="1093"/>
      <c r="B316" s="1094"/>
      <c r="C316" s="555"/>
      <c r="D316" s="491">
        <f t="shared" si="4"/>
        <v>0</v>
      </c>
      <c r="E316" s="555"/>
      <c r="F316" s="555"/>
      <c r="G316" s="555"/>
      <c r="H316" s="1722"/>
      <c r="I316" s="1722"/>
      <c r="J316" s="1722"/>
      <c r="K316" s="2644"/>
      <c r="L316" s="1723"/>
    </row>
    <row r="317" spans="1:12" ht="15.75" x14ac:dyDescent="0.2">
      <c r="A317" s="1093"/>
      <c r="B317" s="1094"/>
      <c r="C317" s="555"/>
      <c r="D317" s="491">
        <f t="shared" si="4"/>
        <v>0</v>
      </c>
      <c r="E317" s="555"/>
      <c r="F317" s="555"/>
      <c r="G317" s="555"/>
      <c r="H317" s="1722"/>
      <c r="I317" s="1722"/>
      <c r="J317" s="1722"/>
      <c r="K317" s="2644"/>
      <c r="L317" s="1723"/>
    </row>
    <row r="318" spans="1:12" ht="15.75" x14ac:dyDescent="0.2">
      <c r="A318" s="1093"/>
      <c r="B318" s="1094"/>
      <c r="C318" s="555"/>
      <c r="D318" s="491">
        <f t="shared" si="4"/>
        <v>0</v>
      </c>
      <c r="E318" s="555"/>
      <c r="F318" s="555"/>
      <c r="G318" s="555"/>
      <c r="H318" s="1722"/>
      <c r="I318" s="1722"/>
      <c r="J318" s="1722"/>
      <c r="K318" s="2644"/>
      <c r="L318" s="1723"/>
    </row>
    <row r="319" spans="1:12" ht="15.75" x14ac:dyDescent="0.2">
      <c r="A319" s="1093"/>
      <c r="B319" s="1094"/>
      <c r="C319" s="555"/>
      <c r="D319" s="491">
        <f t="shared" si="4"/>
        <v>0</v>
      </c>
      <c r="E319" s="555"/>
      <c r="F319" s="555"/>
      <c r="G319" s="555"/>
      <c r="H319" s="1722"/>
      <c r="I319" s="1722"/>
      <c r="J319" s="1722"/>
      <c r="K319" s="2644"/>
      <c r="L319" s="1723"/>
    </row>
    <row r="320" spans="1:12" ht="15.75" x14ac:dyDescent="0.2">
      <c r="A320" s="1093"/>
      <c r="B320" s="1094"/>
      <c r="C320" s="555"/>
      <c r="D320" s="491">
        <f t="shared" si="4"/>
        <v>0</v>
      </c>
      <c r="E320" s="555"/>
      <c r="F320" s="555"/>
      <c r="G320" s="555"/>
      <c r="H320" s="1722"/>
      <c r="I320" s="1722"/>
      <c r="J320" s="1722"/>
      <c r="K320" s="2644"/>
      <c r="L320" s="1723"/>
    </row>
    <row r="321" spans="1:12" ht="15.75" x14ac:dyDescent="0.2">
      <c r="A321" s="1093"/>
      <c r="B321" s="1094"/>
      <c r="C321" s="555"/>
      <c r="D321" s="491">
        <f t="shared" si="4"/>
        <v>0</v>
      </c>
      <c r="E321" s="555"/>
      <c r="F321" s="555"/>
      <c r="G321" s="555"/>
      <c r="H321" s="1722"/>
      <c r="I321" s="1722"/>
      <c r="J321" s="1722"/>
      <c r="K321" s="2644"/>
      <c r="L321" s="1723"/>
    </row>
    <row r="322" spans="1:12" ht="15.75" x14ac:dyDescent="0.2">
      <c r="A322" s="1093"/>
      <c r="B322" s="1094"/>
      <c r="C322" s="555"/>
      <c r="D322" s="491">
        <f t="shared" si="4"/>
        <v>0</v>
      </c>
      <c r="E322" s="555"/>
      <c r="F322" s="555"/>
      <c r="G322" s="555"/>
      <c r="H322" s="1722"/>
      <c r="I322" s="1722"/>
      <c r="J322" s="1722"/>
      <c r="K322" s="2644"/>
      <c r="L322" s="1723"/>
    </row>
    <row r="323" spans="1:12" ht="15.75" x14ac:dyDescent="0.2">
      <c r="A323" s="1093"/>
      <c r="B323" s="1094"/>
      <c r="C323" s="555"/>
      <c r="D323" s="491">
        <f t="shared" si="4"/>
        <v>0</v>
      </c>
      <c r="E323" s="555"/>
      <c r="F323" s="555"/>
      <c r="G323" s="555"/>
      <c r="H323" s="1722"/>
      <c r="I323" s="1722"/>
      <c r="J323" s="1722"/>
      <c r="K323" s="2644"/>
      <c r="L323" s="1723"/>
    </row>
    <row r="324" spans="1:12" ht="15.75" x14ac:dyDescent="0.2">
      <c r="A324" s="1093"/>
      <c r="B324" s="1094"/>
      <c r="C324" s="555"/>
      <c r="D324" s="491">
        <f t="shared" si="4"/>
        <v>0</v>
      </c>
      <c r="E324" s="555"/>
      <c r="F324" s="555"/>
      <c r="G324" s="555"/>
      <c r="H324" s="1722"/>
      <c r="I324" s="1722"/>
      <c r="J324" s="1722"/>
      <c r="K324" s="2644"/>
      <c r="L324" s="1723"/>
    </row>
    <row r="325" spans="1:12" ht="15.75" x14ac:dyDescent="0.2">
      <c r="A325" s="1093"/>
      <c r="B325" s="1094"/>
      <c r="C325" s="555"/>
      <c r="D325" s="491">
        <f t="shared" si="4"/>
        <v>0</v>
      </c>
      <c r="E325" s="555"/>
      <c r="F325" s="555"/>
      <c r="G325" s="555"/>
      <c r="H325" s="1722"/>
      <c r="I325" s="1722"/>
      <c r="J325" s="1722"/>
      <c r="K325" s="2644"/>
      <c r="L325" s="1723"/>
    </row>
    <row r="326" spans="1:12" ht="15.75" x14ac:dyDescent="0.2">
      <c r="A326" s="1093"/>
      <c r="B326" s="1094"/>
      <c r="C326" s="555"/>
      <c r="D326" s="491">
        <f t="shared" si="4"/>
        <v>0</v>
      </c>
      <c r="E326" s="555"/>
      <c r="F326" s="555"/>
      <c r="G326" s="555"/>
      <c r="H326" s="1722"/>
      <c r="I326" s="1722"/>
      <c r="J326" s="1722"/>
      <c r="K326" s="2644"/>
      <c r="L326" s="1723"/>
    </row>
    <row r="327" spans="1:12" ht="15.75" x14ac:dyDescent="0.2">
      <c r="A327" s="1093"/>
      <c r="B327" s="1094"/>
      <c r="C327" s="555"/>
      <c r="D327" s="491">
        <f t="shared" si="4"/>
        <v>0</v>
      </c>
      <c r="E327" s="555"/>
      <c r="F327" s="555"/>
      <c r="G327" s="555"/>
      <c r="H327" s="1722"/>
      <c r="I327" s="1722"/>
      <c r="J327" s="1722"/>
      <c r="K327" s="2644"/>
      <c r="L327" s="1723"/>
    </row>
    <row r="328" spans="1:12" ht="15.75" x14ac:dyDescent="0.2">
      <c r="A328" s="1093"/>
      <c r="B328" s="1094"/>
      <c r="C328" s="555"/>
      <c r="D328" s="491">
        <f t="shared" si="4"/>
        <v>0</v>
      </c>
      <c r="E328" s="555"/>
      <c r="F328" s="555"/>
      <c r="G328" s="555"/>
      <c r="H328" s="1722"/>
      <c r="I328" s="1722"/>
      <c r="J328" s="1722"/>
      <c r="K328" s="2644"/>
      <c r="L328" s="1723"/>
    </row>
    <row r="329" spans="1:12" ht="15.75" x14ac:dyDescent="0.2">
      <c r="A329" s="1093"/>
      <c r="B329" s="1094"/>
      <c r="C329" s="555"/>
      <c r="D329" s="491">
        <f t="shared" si="4"/>
        <v>0</v>
      </c>
      <c r="E329" s="555"/>
      <c r="F329" s="555"/>
      <c r="G329" s="555"/>
      <c r="H329" s="1722"/>
      <c r="I329" s="1722"/>
      <c r="J329" s="1722"/>
      <c r="K329" s="2644"/>
      <c r="L329" s="1723"/>
    </row>
    <row r="330" spans="1:12" ht="15.75" x14ac:dyDescent="0.2">
      <c r="A330" s="1093"/>
      <c r="B330" s="1094"/>
      <c r="C330" s="555"/>
      <c r="D330" s="491">
        <f t="shared" si="4"/>
        <v>0</v>
      </c>
      <c r="E330" s="555"/>
      <c r="F330" s="555"/>
      <c r="G330" s="555"/>
      <c r="H330" s="1722"/>
      <c r="I330" s="1722"/>
      <c r="J330" s="1722"/>
      <c r="K330" s="2644"/>
      <c r="L330" s="1723"/>
    </row>
    <row r="331" spans="1:12" ht="15.75" x14ac:dyDescent="0.2">
      <c r="A331" s="1093"/>
      <c r="B331" s="1094"/>
      <c r="C331" s="555"/>
      <c r="D331" s="491">
        <f t="shared" si="4"/>
        <v>0</v>
      </c>
      <c r="E331" s="555"/>
      <c r="F331" s="555"/>
      <c r="G331" s="555"/>
      <c r="H331" s="1722"/>
      <c r="I331" s="1722"/>
      <c r="J331" s="1722"/>
      <c r="K331" s="2644"/>
      <c r="L331" s="1723"/>
    </row>
    <row r="332" spans="1:12" ht="15.75" x14ac:dyDescent="0.2">
      <c r="A332" s="1093"/>
      <c r="B332" s="1094"/>
      <c r="C332" s="555"/>
      <c r="D332" s="491">
        <f t="shared" si="4"/>
        <v>0</v>
      </c>
      <c r="E332" s="555"/>
      <c r="F332" s="555"/>
      <c r="G332" s="555"/>
      <c r="H332" s="1722"/>
      <c r="I332" s="1722"/>
      <c r="J332" s="1722"/>
      <c r="K332" s="2644"/>
      <c r="L332" s="1723"/>
    </row>
    <row r="333" spans="1:12" ht="15.75" x14ac:dyDescent="0.2">
      <c r="A333" s="1093"/>
      <c r="B333" s="1094"/>
      <c r="C333" s="555"/>
      <c r="D333" s="491">
        <f t="shared" si="4"/>
        <v>0</v>
      </c>
      <c r="E333" s="555"/>
      <c r="F333" s="555"/>
      <c r="G333" s="555"/>
      <c r="H333" s="1722"/>
      <c r="I333" s="1722"/>
      <c r="J333" s="1722"/>
      <c r="K333" s="2644"/>
      <c r="L333" s="1723"/>
    </row>
    <row r="334" spans="1:12" ht="15.75" x14ac:dyDescent="0.2">
      <c r="A334" s="1093"/>
      <c r="B334" s="1094"/>
      <c r="C334" s="555"/>
      <c r="D334" s="491">
        <f t="shared" si="4"/>
        <v>0</v>
      </c>
      <c r="E334" s="555"/>
      <c r="F334" s="555"/>
      <c r="G334" s="555"/>
      <c r="H334" s="1722"/>
      <c r="I334" s="1722"/>
      <c r="J334" s="1722"/>
      <c r="K334" s="2644"/>
      <c r="L334" s="1723"/>
    </row>
    <row r="335" spans="1:12" ht="15.75" x14ac:dyDescent="0.2">
      <c r="A335" s="1093"/>
      <c r="B335" s="1094"/>
      <c r="C335" s="555"/>
      <c r="D335" s="491">
        <f t="shared" si="4"/>
        <v>0</v>
      </c>
      <c r="E335" s="555"/>
      <c r="F335" s="555"/>
      <c r="G335" s="555"/>
      <c r="H335" s="1722"/>
      <c r="I335" s="1722"/>
      <c r="J335" s="1722"/>
      <c r="K335" s="2644"/>
      <c r="L335" s="1723"/>
    </row>
    <row r="336" spans="1:12" ht="15.75" x14ac:dyDescent="0.2">
      <c r="A336" s="1093"/>
      <c r="B336" s="1094"/>
      <c r="C336" s="555"/>
      <c r="D336" s="491">
        <f t="shared" si="4"/>
        <v>0</v>
      </c>
      <c r="E336" s="555"/>
      <c r="F336" s="555"/>
      <c r="G336" s="555"/>
      <c r="H336" s="1722"/>
      <c r="I336" s="1722"/>
      <c r="J336" s="1722"/>
      <c r="K336" s="2644"/>
      <c r="L336" s="1723"/>
    </row>
    <row r="337" spans="1:12" ht="15.75" x14ac:dyDescent="0.2">
      <c r="A337" s="1093"/>
      <c r="B337" s="1094"/>
      <c r="C337" s="555"/>
      <c r="D337" s="491">
        <f t="shared" si="4"/>
        <v>0</v>
      </c>
      <c r="E337" s="555"/>
      <c r="F337" s="555"/>
      <c r="G337" s="555"/>
      <c r="H337" s="1722"/>
      <c r="I337" s="1722"/>
      <c r="J337" s="1722"/>
      <c r="K337" s="2644"/>
      <c r="L337" s="1723"/>
    </row>
    <row r="338" spans="1:12" ht="15.75" x14ac:dyDescent="0.2">
      <c r="A338" s="1093"/>
      <c r="B338" s="1094"/>
      <c r="C338" s="555"/>
      <c r="D338" s="491">
        <f t="shared" si="4"/>
        <v>0</v>
      </c>
      <c r="E338" s="555"/>
      <c r="F338" s="555"/>
      <c r="G338" s="555"/>
      <c r="H338" s="1722"/>
      <c r="I338" s="1722"/>
      <c r="J338" s="1722"/>
      <c r="K338" s="2644"/>
      <c r="L338" s="1723"/>
    </row>
    <row r="339" spans="1:12" ht="15.75" x14ac:dyDescent="0.2">
      <c r="A339" s="1093"/>
      <c r="B339" s="1094"/>
      <c r="C339" s="555"/>
      <c r="D339" s="491">
        <f t="shared" si="4"/>
        <v>0</v>
      </c>
      <c r="E339" s="555"/>
      <c r="F339" s="555"/>
      <c r="G339" s="555"/>
      <c r="H339" s="1722"/>
      <c r="I339" s="1722"/>
      <c r="J339" s="1722"/>
      <c r="K339" s="2644"/>
      <c r="L339" s="1723"/>
    </row>
    <row r="340" spans="1:12" ht="15.75" x14ac:dyDescent="0.2">
      <c r="A340" s="1093"/>
      <c r="B340" s="1094"/>
      <c r="C340" s="555"/>
      <c r="D340" s="491">
        <f t="shared" ref="D340:D403" si="5">+C340*(100-E340)/100</f>
        <v>0</v>
      </c>
      <c r="E340" s="555"/>
      <c r="F340" s="555"/>
      <c r="G340" s="555"/>
      <c r="H340" s="1722"/>
      <c r="I340" s="1722"/>
      <c r="J340" s="1722"/>
      <c r="K340" s="2644"/>
      <c r="L340" s="1723"/>
    </row>
    <row r="341" spans="1:12" ht="15.75" x14ac:dyDescent="0.2">
      <c r="A341" s="1093"/>
      <c r="B341" s="1094"/>
      <c r="C341" s="555"/>
      <c r="D341" s="491">
        <f t="shared" si="5"/>
        <v>0</v>
      </c>
      <c r="E341" s="555"/>
      <c r="F341" s="555"/>
      <c r="G341" s="555"/>
      <c r="H341" s="1722"/>
      <c r="I341" s="1722"/>
      <c r="J341" s="1722"/>
      <c r="K341" s="2644"/>
      <c r="L341" s="1723"/>
    </row>
    <row r="342" spans="1:12" ht="15.75" x14ac:dyDescent="0.2">
      <c r="A342" s="1093"/>
      <c r="B342" s="1094"/>
      <c r="C342" s="555"/>
      <c r="D342" s="491">
        <f t="shared" si="5"/>
        <v>0</v>
      </c>
      <c r="E342" s="555"/>
      <c r="F342" s="555"/>
      <c r="G342" s="555"/>
      <c r="H342" s="1722"/>
      <c r="I342" s="1722"/>
      <c r="J342" s="1722"/>
      <c r="K342" s="2644"/>
      <c r="L342" s="1723"/>
    </row>
    <row r="343" spans="1:12" ht="15.75" x14ac:dyDescent="0.2">
      <c r="A343" s="1093"/>
      <c r="B343" s="1094"/>
      <c r="C343" s="555"/>
      <c r="D343" s="491">
        <f t="shared" si="5"/>
        <v>0</v>
      </c>
      <c r="E343" s="555"/>
      <c r="F343" s="555"/>
      <c r="G343" s="555"/>
      <c r="H343" s="1722"/>
      <c r="I343" s="1722"/>
      <c r="J343" s="1722"/>
      <c r="K343" s="2644"/>
      <c r="L343" s="1723"/>
    </row>
    <row r="344" spans="1:12" ht="15.75" x14ac:dyDescent="0.2">
      <c r="A344" s="1093"/>
      <c r="B344" s="1094"/>
      <c r="C344" s="555"/>
      <c r="D344" s="491">
        <f t="shared" si="5"/>
        <v>0</v>
      </c>
      <c r="E344" s="555"/>
      <c r="F344" s="555"/>
      <c r="G344" s="555"/>
      <c r="H344" s="1722"/>
      <c r="I344" s="1722"/>
      <c r="J344" s="1722"/>
      <c r="K344" s="2644"/>
      <c r="L344" s="1723"/>
    </row>
    <row r="345" spans="1:12" ht="15.75" x14ac:dyDescent="0.2">
      <c r="A345" s="1093"/>
      <c r="B345" s="1094"/>
      <c r="C345" s="555"/>
      <c r="D345" s="491">
        <f t="shared" si="5"/>
        <v>0</v>
      </c>
      <c r="E345" s="555"/>
      <c r="F345" s="555"/>
      <c r="G345" s="555"/>
      <c r="H345" s="1722"/>
      <c r="I345" s="1722"/>
      <c r="J345" s="1722"/>
      <c r="K345" s="2644"/>
      <c r="L345" s="1723"/>
    </row>
    <row r="346" spans="1:12" ht="15.75" x14ac:dyDescent="0.2">
      <c r="A346" s="1093"/>
      <c r="B346" s="1094"/>
      <c r="C346" s="555"/>
      <c r="D346" s="491">
        <f t="shared" si="5"/>
        <v>0</v>
      </c>
      <c r="E346" s="555"/>
      <c r="F346" s="555"/>
      <c r="G346" s="555"/>
      <c r="H346" s="1722"/>
      <c r="I346" s="1722"/>
      <c r="J346" s="1722"/>
      <c r="K346" s="2644"/>
      <c r="L346" s="1723"/>
    </row>
    <row r="347" spans="1:12" ht="15.75" x14ac:dyDescent="0.2">
      <c r="A347" s="1093"/>
      <c r="B347" s="1094"/>
      <c r="C347" s="555"/>
      <c r="D347" s="491">
        <f t="shared" si="5"/>
        <v>0</v>
      </c>
      <c r="E347" s="555"/>
      <c r="F347" s="555"/>
      <c r="G347" s="555"/>
      <c r="H347" s="1722"/>
      <c r="I347" s="1722"/>
      <c r="J347" s="1722"/>
      <c r="K347" s="2644"/>
      <c r="L347" s="1723"/>
    </row>
    <row r="348" spans="1:12" ht="15.75" x14ac:dyDescent="0.2">
      <c r="A348" s="1093"/>
      <c r="B348" s="1094"/>
      <c r="C348" s="555"/>
      <c r="D348" s="491">
        <f t="shared" si="5"/>
        <v>0</v>
      </c>
      <c r="E348" s="555"/>
      <c r="F348" s="555"/>
      <c r="G348" s="555"/>
      <c r="H348" s="1722"/>
      <c r="I348" s="1722"/>
      <c r="J348" s="1722"/>
      <c r="K348" s="2644"/>
      <c r="L348" s="1723"/>
    </row>
    <row r="349" spans="1:12" ht="15.75" x14ac:dyDescent="0.2">
      <c r="A349" s="1093"/>
      <c r="B349" s="1094"/>
      <c r="C349" s="555"/>
      <c r="D349" s="491">
        <f t="shared" si="5"/>
        <v>0</v>
      </c>
      <c r="E349" s="555"/>
      <c r="F349" s="555"/>
      <c r="G349" s="555"/>
      <c r="H349" s="1722"/>
      <c r="I349" s="1722"/>
      <c r="J349" s="1722"/>
      <c r="K349" s="2644"/>
      <c r="L349" s="1723"/>
    </row>
    <row r="350" spans="1:12" ht="15.75" x14ac:dyDescent="0.2">
      <c r="A350" s="1093"/>
      <c r="B350" s="1094"/>
      <c r="C350" s="555"/>
      <c r="D350" s="491">
        <f t="shared" si="5"/>
        <v>0</v>
      </c>
      <c r="E350" s="555"/>
      <c r="F350" s="555"/>
      <c r="G350" s="555"/>
      <c r="H350" s="1722"/>
      <c r="I350" s="1722"/>
      <c r="J350" s="1722"/>
      <c r="K350" s="2644"/>
      <c r="L350" s="1723"/>
    </row>
    <row r="351" spans="1:12" ht="15.75" x14ac:dyDescent="0.2">
      <c r="A351" s="1093"/>
      <c r="B351" s="1094"/>
      <c r="C351" s="555"/>
      <c r="D351" s="491">
        <f t="shared" si="5"/>
        <v>0</v>
      </c>
      <c r="E351" s="555"/>
      <c r="F351" s="555"/>
      <c r="G351" s="555"/>
      <c r="H351" s="1722"/>
      <c r="I351" s="1722"/>
      <c r="J351" s="1722"/>
      <c r="K351" s="2644"/>
      <c r="L351" s="1723"/>
    </row>
    <row r="352" spans="1:12" ht="15.75" x14ac:dyDescent="0.2">
      <c r="A352" s="1093"/>
      <c r="B352" s="1094"/>
      <c r="C352" s="555"/>
      <c r="D352" s="491">
        <f t="shared" si="5"/>
        <v>0</v>
      </c>
      <c r="E352" s="555"/>
      <c r="F352" s="555"/>
      <c r="G352" s="555"/>
      <c r="H352" s="1722"/>
      <c r="I352" s="1722"/>
      <c r="J352" s="1722"/>
      <c r="K352" s="2644"/>
      <c r="L352" s="1723"/>
    </row>
    <row r="353" spans="1:12" ht="15.75" x14ac:dyDescent="0.2">
      <c r="A353" s="1093"/>
      <c r="B353" s="1094"/>
      <c r="C353" s="555"/>
      <c r="D353" s="491">
        <f t="shared" si="5"/>
        <v>0</v>
      </c>
      <c r="E353" s="555"/>
      <c r="F353" s="555"/>
      <c r="G353" s="555"/>
      <c r="H353" s="1722"/>
      <c r="I353" s="1722"/>
      <c r="J353" s="1722"/>
      <c r="K353" s="2644"/>
      <c r="L353" s="1723"/>
    </row>
    <row r="354" spans="1:12" ht="15.75" x14ac:dyDescent="0.2">
      <c r="A354" s="1093"/>
      <c r="B354" s="1094"/>
      <c r="C354" s="555"/>
      <c r="D354" s="491">
        <f t="shared" si="5"/>
        <v>0</v>
      </c>
      <c r="E354" s="555"/>
      <c r="F354" s="555"/>
      <c r="G354" s="555"/>
      <c r="H354" s="1722"/>
      <c r="I354" s="1722"/>
      <c r="J354" s="1722"/>
      <c r="K354" s="2644"/>
      <c r="L354" s="1723"/>
    </row>
    <row r="355" spans="1:12" ht="15.75" x14ac:dyDescent="0.2">
      <c r="A355" s="1093"/>
      <c r="B355" s="1094"/>
      <c r="C355" s="555"/>
      <c r="D355" s="491">
        <f t="shared" si="5"/>
        <v>0</v>
      </c>
      <c r="E355" s="555"/>
      <c r="F355" s="555"/>
      <c r="G355" s="555"/>
      <c r="H355" s="1722"/>
      <c r="I355" s="1722"/>
      <c r="J355" s="1722"/>
      <c r="K355" s="2644"/>
      <c r="L355" s="1723"/>
    </row>
    <row r="356" spans="1:12" ht="15.75" x14ac:dyDescent="0.2">
      <c r="A356" s="1093"/>
      <c r="B356" s="1094"/>
      <c r="C356" s="555"/>
      <c r="D356" s="491">
        <f t="shared" si="5"/>
        <v>0</v>
      </c>
      <c r="E356" s="555"/>
      <c r="F356" s="555"/>
      <c r="G356" s="555"/>
      <c r="H356" s="1722"/>
      <c r="I356" s="1722"/>
      <c r="J356" s="1722"/>
      <c r="K356" s="2644"/>
      <c r="L356" s="1723"/>
    </row>
    <row r="357" spans="1:12" ht="15.75" x14ac:dyDescent="0.2">
      <c r="A357" s="1093"/>
      <c r="B357" s="1094"/>
      <c r="C357" s="555"/>
      <c r="D357" s="491">
        <f t="shared" si="5"/>
        <v>0</v>
      </c>
      <c r="E357" s="555"/>
      <c r="F357" s="555"/>
      <c r="G357" s="555"/>
      <c r="H357" s="1722"/>
      <c r="I357" s="1722"/>
      <c r="J357" s="1722"/>
      <c r="K357" s="2644"/>
      <c r="L357" s="1723"/>
    </row>
    <row r="358" spans="1:12" ht="15.75" x14ac:dyDescent="0.2">
      <c r="A358" s="1093"/>
      <c r="B358" s="1094"/>
      <c r="C358" s="555"/>
      <c r="D358" s="491">
        <f t="shared" si="5"/>
        <v>0</v>
      </c>
      <c r="E358" s="555"/>
      <c r="F358" s="555"/>
      <c r="G358" s="555"/>
      <c r="H358" s="1722"/>
      <c r="I358" s="1722"/>
      <c r="J358" s="1722"/>
      <c r="K358" s="2644"/>
      <c r="L358" s="1723"/>
    </row>
    <row r="359" spans="1:12" ht="15.75" x14ac:dyDescent="0.2">
      <c r="A359" s="1093"/>
      <c r="B359" s="1094"/>
      <c r="C359" s="555"/>
      <c r="D359" s="491">
        <f t="shared" si="5"/>
        <v>0</v>
      </c>
      <c r="E359" s="555"/>
      <c r="F359" s="555"/>
      <c r="G359" s="555"/>
      <c r="H359" s="1722"/>
      <c r="I359" s="1722"/>
      <c r="J359" s="1722"/>
      <c r="K359" s="2644"/>
      <c r="L359" s="1723"/>
    </row>
    <row r="360" spans="1:12" ht="15.75" x14ac:dyDescent="0.2">
      <c r="A360" s="1093"/>
      <c r="B360" s="1094"/>
      <c r="C360" s="555"/>
      <c r="D360" s="491">
        <f t="shared" si="5"/>
        <v>0</v>
      </c>
      <c r="E360" s="555"/>
      <c r="F360" s="555"/>
      <c r="G360" s="555"/>
      <c r="H360" s="1722"/>
      <c r="I360" s="1722"/>
      <c r="J360" s="1722"/>
      <c r="K360" s="2644"/>
      <c r="L360" s="1723"/>
    </row>
    <row r="361" spans="1:12" ht="15.75" x14ac:dyDescent="0.2">
      <c r="A361" s="1093"/>
      <c r="B361" s="1094"/>
      <c r="C361" s="555"/>
      <c r="D361" s="491">
        <f t="shared" si="5"/>
        <v>0</v>
      </c>
      <c r="E361" s="555"/>
      <c r="F361" s="555"/>
      <c r="G361" s="555"/>
      <c r="H361" s="1722"/>
      <c r="I361" s="1722"/>
      <c r="J361" s="1722"/>
      <c r="K361" s="2644"/>
      <c r="L361" s="1723"/>
    </row>
    <row r="362" spans="1:12" ht="15.75" x14ac:dyDescent="0.2">
      <c r="A362" s="1093"/>
      <c r="B362" s="1094"/>
      <c r="C362" s="555"/>
      <c r="D362" s="491">
        <f t="shared" si="5"/>
        <v>0</v>
      </c>
      <c r="E362" s="555"/>
      <c r="F362" s="555"/>
      <c r="G362" s="555"/>
      <c r="H362" s="1722"/>
      <c r="I362" s="1722"/>
      <c r="J362" s="1722"/>
      <c r="K362" s="2644"/>
      <c r="L362" s="1723"/>
    </row>
    <row r="363" spans="1:12" ht="15.75" x14ac:dyDescent="0.2">
      <c r="A363" s="1093"/>
      <c r="B363" s="1094"/>
      <c r="C363" s="555"/>
      <c r="D363" s="491">
        <f t="shared" si="5"/>
        <v>0</v>
      </c>
      <c r="E363" s="555"/>
      <c r="F363" s="555"/>
      <c r="G363" s="555"/>
      <c r="H363" s="1722"/>
      <c r="I363" s="1722"/>
      <c r="J363" s="1722"/>
      <c r="K363" s="2644"/>
      <c r="L363" s="1723"/>
    </row>
    <row r="364" spans="1:12" ht="15.75" x14ac:dyDescent="0.2">
      <c r="A364" s="1093"/>
      <c r="B364" s="1094"/>
      <c r="C364" s="555"/>
      <c r="D364" s="491">
        <f t="shared" si="5"/>
        <v>0</v>
      </c>
      <c r="E364" s="555"/>
      <c r="F364" s="555"/>
      <c r="G364" s="555"/>
      <c r="H364" s="1722"/>
      <c r="I364" s="1722"/>
      <c r="J364" s="1722"/>
      <c r="K364" s="2644"/>
      <c r="L364" s="1723"/>
    </row>
    <row r="365" spans="1:12" ht="15.75" x14ac:dyDescent="0.2">
      <c r="A365" s="1093"/>
      <c r="B365" s="1094"/>
      <c r="C365" s="555"/>
      <c r="D365" s="491">
        <f t="shared" si="5"/>
        <v>0</v>
      </c>
      <c r="E365" s="555"/>
      <c r="F365" s="555"/>
      <c r="G365" s="555"/>
      <c r="H365" s="1722"/>
      <c r="I365" s="1722"/>
      <c r="J365" s="1722"/>
      <c r="K365" s="2644"/>
      <c r="L365" s="1723"/>
    </row>
    <row r="366" spans="1:12" ht="15.75" x14ac:dyDescent="0.2">
      <c r="A366" s="1093"/>
      <c r="B366" s="1094"/>
      <c r="C366" s="555"/>
      <c r="D366" s="491">
        <f t="shared" si="5"/>
        <v>0</v>
      </c>
      <c r="E366" s="555"/>
      <c r="F366" s="555"/>
      <c r="G366" s="555"/>
      <c r="H366" s="1722"/>
      <c r="I366" s="1722"/>
      <c r="J366" s="1722"/>
      <c r="K366" s="2644"/>
      <c r="L366" s="1723"/>
    </row>
    <row r="367" spans="1:12" ht="15.75" x14ac:dyDescent="0.2">
      <c r="A367" s="1093"/>
      <c r="B367" s="1094"/>
      <c r="C367" s="555"/>
      <c r="D367" s="491">
        <f t="shared" si="5"/>
        <v>0</v>
      </c>
      <c r="E367" s="555"/>
      <c r="F367" s="555"/>
      <c r="G367" s="555"/>
      <c r="H367" s="1722"/>
      <c r="I367" s="1722"/>
      <c r="J367" s="1722"/>
      <c r="K367" s="2644"/>
      <c r="L367" s="1723"/>
    </row>
    <row r="368" spans="1:12" ht="15.75" x14ac:dyDescent="0.2">
      <c r="A368" s="1093"/>
      <c r="B368" s="1094"/>
      <c r="C368" s="555"/>
      <c r="D368" s="491">
        <f t="shared" si="5"/>
        <v>0</v>
      </c>
      <c r="E368" s="555"/>
      <c r="F368" s="555"/>
      <c r="G368" s="555"/>
      <c r="H368" s="1722"/>
      <c r="I368" s="1722"/>
      <c r="J368" s="1722"/>
      <c r="K368" s="2644"/>
      <c r="L368" s="1723"/>
    </row>
    <row r="369" spans="1:12" ht="15.75" x14ac:dyDescent="0.2">
      <c r="A369" s="1093"/>
      <c r="B369" s="1094"/>
      <c r="C369" s="555"/>
      <c r="D369" s="491">
        <f t="shared" si="5"/>
        <v>0</v>
      </c>
      <c r="E369" s="555"/>
      <c r="F369" s="555"/>
      <c r="G369" s="555"/>
      <c r="H369" s="1722"/>
      <c r="I369" s="1722"/>
      <c r="J369" s="1722"/>
      <c r="K369" s="2644"/>
      <c r="L369" s="1723"/>
    </row>
    <row r="370" spans="1:12" ht="15.75" x14ac:dyDescent="0.2">
      <c r="A370" s="1093"/>
      <c r="B370" s="1094"/>
      <c r="C370" s="555"/>
      <c r="D370" s="491">
        <f t="shared" si="5"/>
        <v>0</v>
      </c>
      <c r="E370" s="555"/>
      <c r="F370" s="555"/>
      <c r="G370" s="555"/>
      <c r="H370" s="1722"/>
      <c r="I370" s="1722"/>
      <c r="J370" s="1722"/>
      <c r="K370" s="2644"/>
      <c r="L370" s="1723"/>
    </row>
    <row r="371" spans="1:12" ht="15.75" x14ac:dyDescent="0.2">
      <c r="A371" s="1093"/>
      <c r="B371" s="1094"/>
      <c r="C371" s="555"/>
      <c r="D371" s="491">
        <f t="shared" si="5"/>
        <v>0</v>
      </c>
      <c r="E371" s="555"/>
      <c r="F371" s="555"/>
      <c r="G371" s="555"/>
      <c r="H371" s="1722"/>
      <c r="I371" s="1722"/>
      <c r="J371" s="1722"/>
      <c r="K371" s="2644"/>
      <c r="L371" s="1723"/>
    </row>
    <row r="372" spans="1:12" ht="15.75" x14ac:dyDescent="0.2">
      <c r="A372" s="1093"/>
      <c r="B372" s="1094"/>
      <c r="C372" s="555"/>
      <c r="D372" s="491">
        <f t="shared" si="5"/>
        <v>0</v>
      </c>
      <c r="E372" s="555"/>
      <c r="F372" s="555"/>
      <c r="G372" s="555"/>
      <c r="H372" s="1722"/>
      <c r="I372" s="1722"/>
      <c r="J372" s="1722"/>
      <c r="K372" s="2644"/>
      <c r="L372" s="1723"/>
    </row>
    <row r="373" spans="1:12" ht="15.75" x14ac:dyDescent="0.2">
      <c r="A373" s="1093"/>
      <c r="B373" s="1094"/>
      <c r="C373" s="555"/>
      <c r="D373" s="491">
        <f t="shared" si="5"/>
        <v>0</v>
      </c>
      <c r="E373" s="555"/>
      <c r="F373" s="555"/>
      <c r="G373" s="555"/>
      <c r="H373" s="1722"/>
      <c r="I373" s="1722"/>
      <c r="J373" s="1722"/>
      <c r="K373" s="2644"/>
      <c r="L373" s="1723"/>
    </row>
    <row r="374" spans="1:12" ht="15.75" x14ac:dyDescent="0.2">
      <c r="A374" s="1093"/>
      <c r="B374" s="1094"/>
      <c r="C374" s="555"/>
      <c r="D374" s="491">
        <f t="shared" si="5"/>
        <v>0</v>
      </c>
      <c r="E374" s="555"/>
      <c r="F374" s="555"/>
      <c r="G374" s="555"/>
      <c r="H374" s="1722"/>
      <c r="I374" s="1722"/>
      <c r="J374" s="1722"/>
      <c r="K374" s="2644"/>
      <c r="L374" s="1723"/>
    </row>
    <row r="375" spans="1:12" ht="15.75" x14ac:dyDescent="0.2">
      <c r="A375" s="1093"/>
      <c r="B375" s="1094"/>
      <c r="C375" s="555"/>
      <c r="D375" s="491">
        <f t="shared" si="5"/>
        <v>0</v>
      </c>
      <c r="E375" s="555"/>
      <c r="F375" s="555"/>
      <c r="G375" s="555"/>
      <c r="H375" s="1722"/>
      <c r="I375" s="1722"/>
      <c r="J375" s="1722"/>
      <c r="K375" s="2644"/>
      <c r="L375" s="1723"/>
    </row>
    <row r="376" spans="1:12" ht="15.75" x14ac:dyDescent="0.2">
      <c r="A376" s="1093"/>
      <c r="B376" s="1094"/>
      <c r="C376" s="555"/>
      <c r="D376" s="491">
        <f t="shared" si="5"/>
        <v>0</v>
      </c>
      <c r="E376" s="555"/>
      <c r="F376" s="555"/>
      <c r="G376" s="555"/>
      <c r="H376" s="1722"/>
      <c r="I376" s="1722"/>
      <c r="J376" s="1722"/>
      <c r="K376" s="2644"/>
      <c r="L376" s="1723"/>
    </row>
    <row r="377" spans="1:12" ht="15.75" x14ac:dyDescent="0.2">
      <c r="A377" s="1093"/>
      <c r="B377" s="1094"/>
      <c r="C377" s="555"/>
      <c r="D377" s="491">
        <f t="shared" si="5"/>
        <v>0</v>
      </c>
      <c r="E377" s="555"/>
      <c r="F377" s="555"/>
      <c r="G377" s="555"/>
      <c r="H377" s="1722"/>
      <c r="I377" s="1722"/>
      <c r="J377" s="1722"/>
      <c r="K377" s="2644"/>
      <c r="L377" s="1723"/>
    </row>
    <row r="378" spans="1:12" ht="15.75" x14ac:dyDescent="0.2">
      <c r="A378" s="1093"/>
      <c r="B378" s="1094"/>
      <c r="C378" s="555"/>
      <c r="D378" s="491">
        <f t="shared" si="5"/>
        <v>0</v>
      </c>
      <c r="E378" s="555"/>
      <c r="F378" s="555"/>
      <c r="G378" s="555"/>
      <c r="H378" s="1722"/>
      <c r="I378" s="1722"/>
      <c r="J378" s="1722"/>
      <c r="K378" s="2644"/>
      <c r="L378" s="1723"/>
    </row>
    <row r="379" spans="1:12" ht="15.75" x14ac:dyDescent="0.2">
      <c r="A379" s="1093"/>
      <c r="B379" s="1094"/>
      <c r="C379" s="555"/>
      <c r="D379" s="491">
        <f t="shared" si="5"/>
        <v>0</v>
      </c>
      <c r="E379" s="555"/>
      <c r="F379" s="555"/>
      <c r="G379" s="555"/>
      <c r="H379" s="1722"/>
      <c r="I379" s="1722"/>
      <c r="J379" s="1722"/>
      <c r="K379" s="2644"/>
      <c r="L379" s="1723"/>
    </row>
    <row r="380" spans="1:12" ht="15.75" x14ac:dyDescent="0.2">
      <c r="A380" s="1093"/>
      <c r="B380" s="1094"/>
      <c r="C380" s="555"/>
      <c r="D380" s="491">
        <f t="shared" si="5"/>
        <v>0</v>
      </c>
      <c r="E380" s="555"/>
      <c r="F380" s="555"/>
      <c r="G380" s="555"/>
      <c r="H380" s="1722"/>
      <c r="I380" s="1722"/>
      <c r="J380" s="1722"/>
      <c r="K380" s="2644"/>
      <c r="L380" s="1723"/>
    </row>
    <row r="381" spans="1:12" ht="15.75" x14ac:dyDescent="0.2">
      <c r="A381" s="1093"/>
      <c r="B381" s="1094"/>
      <c r="C381" s="555"/>
      <c r="D381" s="491">
        <f t="shared" si="5"/>
        <v>0</v>
      </c>
      <c r="E381" s="555"/>
      <c r="F381" s="555"/>
      <c r="G381" s="555"/>
      <c r="H381" s="1722"/>
      <c r="I381" s="1722"/>
      <c r="J381" s="1722"/>
      <c r="K381" s="2644"/>
      <c r="L381" s="1723"/>
    </row>
    <row r="382" spans="1:12" ht="15.75" x14ac:dyDescent="0.2">
      <c r="A382" s="1093"/>
      <c r="B382" s="1094"/>
      <c r="C382" s="555"/>
      <c r="D382" s="491">
        <f t="shared" si="5"/>
        <v>0</v>
      </c>
      <c r="E382" s="555"/>
      <c r="F382" s="555"/>
      <c r="G382" s="555"/>
      <c r="H382" s="1722"/>
      <c r="I382" s="1722"/>
      <c r="J382" s="1722"/>
      <c r="K382" s="2644"/>
      <c r="L382" s="1723"/>
    </row>
    <row r="383" spans="1:12" ht="15.75" x14ac:dyDescent="0.2">
      <c r="A383" s="1093"/>
      <c r="B383" s="1094"/>
      <c r="C383" s="555"/>
      <c r="D383" s="491">
        <f t="shared" si="5"/>
        <v>0</v>
      </c>
      <c r="E383" s="555"/>
      <c r="F383" s="555"/>
      <c r="G383" s="555"/>
      <c r="H383" s="1722"/>
      <c r="I383" s="1722"/>
      <c r="J383" s="1722"/>
      <c r="K383" s="2644"/>
      <c r="L383" s="1723"/>
    </row>
    <row r="384" spans="1:12" ht="15.75" x14ac:dyDescent="0.2">
      <c r="A384" s="1093"/>
      <c r="B384" s="1094"/>
      <c r="C384" s="555"/>
      <c r="D384" s="491">
        <f t="shared" si="5"/>
        <v>0</v>
      </c>
      <c r="E384" s="555"/>
      <c r="F384" s="555"/>
      <c r="G384" s="555"/>
      <c r="H384" s="1722"/>
      <c r="I384" s="1722"/>
      <c r="J384" s="1722"/>
      <c r="K384" s="2644"/>
      <c r="L384" s="1723"/>
    </row>
    <row r="385" spans="1:12" ht="15.75" x14ac:dyDescent="0.2">
      <c r="A385" s="1093"/>
      <c r="B385" s="1094"/>
      <c r="C385" s="555"/>
      <c r="D385" s="491">
        <f t="shared" si="5"/>
        <v>0</v>
      </c>
      <c r="E385" s="555"/>
      <c r="F385" s="555"/>
      <c r="G385" s="555"/>
      <c r="H385" s="1722"/>
      <c r="I385" s="1722"/>
      <c r="J385" s="1722"/>
      <c r="K385" s="2644"/>
      <c r="L385" s="1723"/>
    </row>
    <row r="386" spans="1:12" ht="15.75" x14ac:dyDescent="0.2">
      <c r="A386" s="1093"/>
      <c r="B386" s="1094"/>
      <c r="C386" s="555"/>
      <c r="D386" s="491">
        <f t="shared" si="5"/>
        <v>0</v>
      </c>
      <c r="E386" s="555"/>
      <c r="F386" s="555"/>
      <c r="G386" s="555"/>
      <c r="H386" s="1722"/>
      <c r="I386" s="1722"/>
      <c r="J386" s="1722"/>
      <c r="K386" s="2644"/>
      <c r="L386" s="1723"/>
    </row>
    <row r="387" spans="1:12" ht="15.75" x14ac:dyDescent="0.2">
      <c r="A387" s="1093"/>
      <c r="B387" s="1094"/>
      <c r="C387" s="555"/>
      <c r="D387" s="491">
        <f t="shared" si="5"/>
        <v>0</v>
      </c>
      <c r="E387" s="555"/>
      <c r="F387" s="555"/>
      <c r="G387" s="555"/>
      <c r="H387" s="1722"/>
      <c r="I387" s="1722"/>
      <c r="J387" s="1722"/>
      <c r="K387" s="2644"/>
      <c r="L387" s="1723"/>
    </row>
    <row r="388" spans="1:12" ht="15.75" x14ac:dyDescent="0.2">
      <c r="A388" s="1093"/>
      <c r="B388" s="1094"/>
      <c r="C388" s="555"/>
      <c r="D388" s="491">
        <f t="shared" si="5"/>
        <v>0</v>
      </c>
      <c r="E388" s="555"/>
      <c r="F388" s="555"/>
      <c r="G388" s="555"/>
      <c r="H388" s="1722"/>
      <c r="I388" s="1722"/>
      <c r="J388" s="1722"/>
      <c r="K388" s="2644"/>
      <c r="L388" s="1723"/>
    </row>
    <row r="389" spans="1:12" ht="15.75" x14ac:dyDescent="0.2">
      <c r="A389" s="1093"/>
      <c r="B389" s="1094"/>
      <c r="C389" s="555"/>
      <c r="D389" s="491">
        <f t="shared" si="5"/>
        <v>0</v>
      </c>
      <c r="E389" s="555"/>
      <c r="F389" s="555"/>
      <c r="G389" s="555"/>
      <c r="H389" s="1722"/>
      <c r="I389" s="1722"/>
      <c r="J389" s="1722"/>
      <c r="K389" s="2644"/>
      <c r="L389" s="1723"/>
    </row>
    <row r="390" spans="1:12" ht="15.75" x14ac:dyDescent="0.2">
      <c r="A390" s="1093"/>
      <c r="B390" s="1094"/>
      <c r="C390" s="555"/>
      <c r="D390" s="491">
        <f t="shared" si="5"/>
        <v>0</v>
      </c>
      <c r="E390" s="555"/>
      <c r="F390" s="555"/>
      <c r="G390" s="555"/>
      <c r="H390" s="1722"/>
      <c r="I390" s="1722"/>
      <c r="J390" s="1722"/>
      <c r="K390" s="2644"/>
      <c r="L390" s="1723"/>
    </row>
    <row r="391" spans="1:12" ht="15.75" x14ac:dyDescent="0.2">
      <c r="A391" s="1093"/>
      <c r="B391" s="1094"/>
      <c r="C391" s="555"/>
      <c r="D391" s="491">
        <f t="shared" si="5"/>
        <v>0</v>
      </c>
      <c r="E391" s="555"/>
      <c r="F391" s="555"/>
      <c r="G391" s="555"/>
      <c r="H391" s="1722"/>
      <c r="I391" s="1722"/>
      <c r="J391" s="1722"/>
      <c r="K391" s="2644"/>
      <c r="L391" s="1723"/>
    </row>
    <row r="392" spans="1:12" ht="15.75" x14ac:dyDescent="0.2">
      <c r="A392" s="1093"/>
      <c r="B392" s="1094"/>
      <c r="C392" s="555"/>
      <c r="D392" s="491">
        <f t="shared" si="5"/>
        <v>0</v>
      </c>
      <c r="E392" s="555"/>
      <c r="F392" s="555"/>
      <c r="G392" s="555"/>
      <c r="H392" s="1722"/>
      <c r="I392" s="1722"/>
      <c r="J392" s="1722"/>
      <c r="K392" s="2644"/>
      <c r="L392" s="1723"/>
    </row>
    <row r="393" spans="1:12" ht="15.75" x14ac:dyDescent="0.2">
      <c r="A393" s="1093"/>
      <c r="B393" s="1094"/>
      <c r="C393" s="555"/>
      <c r="D393" s="491">
        <f t="shared" si="5"/>
        <v>0</v>
      </c>
      <c r="E393" s="555"/>
      <c r="F393" s="555"/>
      <c r="G393" s="555"/>
      <c r="H393" s="1722"/>
      <c r="I393" s="1722"/>
      <c r="J393" s="1722"/>
      <c r="K393" s="2644"/>
      <c r="L393" s="1723"/>
    </row>
    <row r="394" spans="1:12" ht="15.75" x14ac:dyDescent="0.2">
      <c r="A394" s="1093"/>
      <c r="B394" s="1094"/>
      <c r="C394" s="555"/>
      <c r="D394" s="491">
        <f t="shared" si="5"/>
        <v>0</v>
      </c>
      <c r="E394" s="555"/>
      <c r="F394" s="555"/>
      <c r="G394" s="555"/>
      <c r="H394" s="1722"/>
      <c r="I394" s="1722"/>
      <c r="J394" s="1722"/>
      <c r="K394" s="2644"/>
      <c r="L394" s="1723"/>
    </row>
    <row r="395" spans="1:12" ht="15.75" x14ac:dyDescent="0.2">
      <c r="A395" s="1093"/>
      <c r="B395" s="1094"/>
      <c r="C395" s="555"/>
      <c r="D395" s="491">
        <f t="shared" si="5"/>
        <v>0</v>
      </c>
      <c r="E395" s="555"/>
      <c r="F395" s="555"/>
      <c r="G395" s="555"/>
      <c r="H395" s="1722"/>
      <c r="I395" s="1722"/>
      <c r="J395" s="1722"/>
      <c r="K395" s="2644"/>
      <c r="L395" s="1723"/>
    </row>
    <row r="396" spans="1:12" ht="15.75" x14ac:dyDescent="0.2">
      <c r="A396" s="1093"/>
      <c r="B396" s="1094"/>
      <c r="C396" s="555"/>
      <c r="D396" s="491">
        <f t="shared" si="5"/>
        <v>0</v>
      </c>
      <c r="E396" s="555"/>
      <c r="F396" s="555"/>
      <c r="G396" s="555"/>
      <c r="H396" s="1722"/>
      <c r="I396" s="1722"/>
      <c r="J396" s="1722"/>
      <c r="K396" s="2644"/>
      <c r="L396" s="1723"/>
    </row>
    <row r="397" spans="1:12" ht="15.75" x14ac:dyDescent="0.2">
      <c r="A397" s="1093"/>
      <c r="B397" s="1094"/>
      <c r="C397" s="555"/>
      <c r="D397" s="491">
        <f t="shared" si="5"/>
        <v>0</v>
      </c>
      <c r="E397" s="555"/>
      <c r="F397" s="555"/>
      <c r="G397" s="555"/>
      <c r="H397" s="1722"/>
      <c r="I397" s="1722"/>
      <c r="J397" s="1722"/>
      <c r="K397" s="2644"/>
      <c r="L397" s="1723"/>
    </row>
    <row r="398" spans="1:12" ht="15.75" x14ac:dyDescent="0.2">
      <c r="A398" s="1093"/>
      <c r="B398" s="1094"/>
      <c r="C398" s="555"/>
      <c r="D398" s="491">
        <f t="shared" si="5"/>
        <v>0</v>
      </c>
      <c r="E398" s="555"/>
      <c r="F398" s="555"/>
      <c r="G398" s="555"/>
      <c r="H398" s="1722"/>
      <c r="I398" s="1722"/>
      <c r="J398" s="1722"/>
      <c r="K398" s="2644"/>
      <c r="L398" s="1723"/>
    </row>
    <row r="399" spans="1:12" ht="15.75" x14ac:dyDescent="0.2">
      <c r="A399" s="1093"/>
      <c r="B399" s="1094"/>
      <c r="C399" s="555"/>
      <c r="D399" s="491">
        <f t="shared" si="5"/>
        <v>0</v>
      </c>
      <c r="E399" s="555"/>
      <c r="F399" s="555"/>
      <c r="G399" s="555"/>
      <c r="H399" s="1722"/>
      <c r="I399" s="1722"/>
      <c r="J399" s="1722"/>
      <c r="K399" s="2644"/>
      <c r="L399" s="1723"/>
    </row>
    <row r="400" spans="1:12" ht="15.75" x14ac:dyDescent="0.2">
      <c r="A400" s="1093"/>
      <c r="B400" s="1094"/>
      <c r="C400" s="555"/>
      <c r="D400" s="491">
        <f t="shared" si="5"/>
        <v>0</v>
      </c>
      <c r="E400" s="555"/>
      <c r="F400" s="555"/>
      <c r="G400" s="555"/>
      <c r="H400" s="1722"/>
      <c r="I400" s="1722"/>
      <c r="J400" s="1722"/>
      <c r="K400" s="2644"/>
      <c r="L400" s="1723"/>
    </row>
    <row r="401" spans="1:12" ht="15.75" x14ac:dyDescent="0.2">
      <c r="A401" s="1093"/>
      <c r="B401" s="1094"/>
      <c r="C401" s="555"/>
      <c r="D401" s="491">
        <f t="shared" si="5"/>
        <v>0</v>
      </c>
      <c r="E401" s="555"/>
      <c r="F401" s="555"/>
      <c r="G401" s="555"/>
      <c r="H401" s="1722"/>
      <c r="I401" s="1722"/>
      <c r="J401" s="1722"/>
      <c r="K401" s="2644"/>
      <c r="L401" s="1723"/>
    </row>
    <row r="402" spans="1:12" ht="15.75" x14ac:dyDescent="0.2">
      <c r="A402" s="1093"/>
      <c r="B402" s="1094"/>
      <c r="C402" s="555"/>
      <c r="D402" s="491">
        <f t="shared" si="5"/>
        <v>0</v>
      </c>
      <c r="E402" s="555"/>
      <c r="F402" s="555"/>
      <c r="G402" s="555"/>
      <c r="H402" s="1722"/>
      <c r="I402" s="1722"/>
      <c r="J402" s="1722"/>
      <c r="K402" s="2644"/>
      <c r="L402" s="1723"/>
    </row>
    <row r="403" spans="1:12" ht="15.75" x14ac:dyDescent="0.2">
      <c r="A403" s="1093"/>
      <c r="B403" s="1094"/>
      <c r="C403" s="555"/>
      <c r="D403" s="491">
        <f t="shared" si="5"/>
        <v>0</v>
      </c>
      <c r="E403" s="555"/>
      <c r="F403" s="555"/>
      <c r="G403" s="555"/>
      <c r="H403" s="1722"/>
      <c r="I403" s="1722"/>
      <c r="J403" s="1722"/>
      <c r="K403" s="2644"/>
      <c r="L403" s="1723"/>
    </row>
    <row r="404" spans="1:12" ht="15.75" x14ac:dyDescent="0.2">
      <c r="A404" s="1093"/>
      <c r="B404" s="1094"/>
      <c r="C404" s="555"/>
      <c r="D404" s="491">
        <f t="shared" ref="D404:D459" si="6">+C404*(100-E404)/100</f>
        <v>0</v>
      </c>
      <c r="E404" s="555"/>
      <c r="F404" s="555"/>
      <c r="G404" s="555"/>
      <c r="H404" s="1722"/>
      <c r="I404" s="1722"/>
      <c r="J404" s="1722"/>
      <c r="K404" s="2644"/>
      <c r="L404" s="1723"/>
    </row>
    <row r="405" spans="1:12" ht="15.75" x14ac:dyDescent="0.2">
      <c r="A405" s="1093"/>
      <c r="B405" s="1094"/>
      <c r="C405" s="555"/>
      <c r="D405" s="491">
        <f t="shared" si="6"/>
        <v>0</v>
      </c>
      <c r="E405" s="555"/>
      <c r="F405" s="555"/>
      <c r="G405" s="555"/>
      <c r="H405" s="1722"/>
      <c r="I405" s="1722"/>
      <c r="J405" s="1722"/>
      <c r="K405" s="2644"/>
      <c r="L405" s="1723"/>
    </row>
    <row r="406" spans="1:12" ht="15.75" x14ac:dyDescent="0.2">
      <c r="A406" s="1093"/>
      <c r="B406" s="1094"/>
      <c r="C406" s="555"/>
      <c r="D406" s="491">
        <f t="shared" si="6"/>
        <v>0</v>
      </c>
      <c r="E406" s="555"/>
      <c r="F406" s="555"/>
      <c r="G406" s="555"/>
      <c r="H406" s="1722"/>
      <c r="I406" s="1722"/>
      <c r="J406" s="1722"/>
      <c r="K406" s="2644"/>
      <c r="L406" s="1723"/>
    </row>
    <row r="407" spans="1:12" ht="15.75" x14ac:dyDescent="0.2">
      <c r="A407" s="1093"/>
      <c r="B407" s="1094"/>
      <c r="C407" s="555"/>
      <c r="D407" s="491">
        <f t="shared" si="6"/>
        <v>0</v>
      </c>
      <c r="E407" s="555"/>
      <c r="F407" s="555"/>
      <c r="G407" s="555"/>
      <c r="H407" s="1722"/>
      <c r="I407" s="1722"/>
      <c r="J407" s="1722"/>
      <c r="K407" s="2644"/>
      <c r="L407" s="1723"/>
    </row>
    <row r="408" spans="1:12" ht="15.75" x14ac:dyDescent="0.2">
      <c r="A408" s="1093"/>
      <c r="B408" s="1094"/>
      <c r="C408" s="555"/>
      <c r="D408" s="491">
        <f t="shared" si="6"/>
        <v>0</v>
      </c>
      <c r="E408" s="555"/>
      <c r="F408" s="555"/>
      <c r="G408" s="555"/>
      <c r="H408" s="1722"/>
      <c r="I408" s="1722"/>
      <c r="J408" s="1722"/>
      <c r="K408" s="2644"/>
      <c r="L408" s="1723"/>
    </row>
    <row r="409" spans="1:12" ht="15.75" x14ac:dyDescent="0.2">
      <c r="A409" s="1093"/>
      <c r="B409" s="1094"/>
      <c r="C409" s="555"/>
      <c r="D409" s="491">
        <f t="shared" si="6"/>
        <v>0</v>
      </c>
      <c r="E409" s="555"/>
      <c r="F409" s="555"/>
      <c r="G409" s="555"/>
      <c r="H409" s="1722"/>
      <c r="I409" s="1722"/>
      <c r="J409" s="1722"/>
      <c r="K409" s="2644"/>
      <c r="L409" s="1723"/>
    </row>
    <row r="410" spans="1:12" ht="15.75" x14ac:dyDescent="0.2">
      <c r="A410" s="1093"/>
      <c r="B410" s="1094"/>
      <c r="C410" s="555"/>
      <c r="D410" s="491">
        <f t="shared" si="6"/>
        <v>0</v>
      </c>
      <c r="E410" s="555"/>
      <c r="F410" s="555"/>
      <c r="G410" s="555"/>
      <c r="H410" s="1722"/>
      <c r="I410" s="1722"/>
      <c r="J410" s="1722"/>
      <c r="K410" s="2644"/>
      <c r="L410" s="1723"/>
    </row>
    <row r="411" spans="1:12" ht="15.75" x14ac:dyDescent="0.2">
      <c r="A411" s="1093"/>
      <c r="B411" s="1094"/>
      <c r="C411" s="555"/>
      <c r="D411" s="491">
        <f t="shared" si="6"/>
        <v>0</v>
      </c>
      <c r="E411" s="555"/>
      <c r="F411" s="555"/>
      <c r="G411" s="555"/>
      <c r="H411" s="1722"/>
      <c r="I411" s="1722"/>
      <c r="J411" s="1722"/>
      <c r="K411" s="2644"/>
      <c r="L411" s="1723"/>
    </row>
    <row r="412" spans="1:12" ht="15.75" x14ac:dyDescent="0.2">
      <c r="A412" s="1093"/>
      <c r="B412" s="1094"/>
      <c r="C412" s="555"/>
      <c r="D412" s="491">
        <f t="shared" si="6"/>
        <v>0</v>
      </c>
      <c r="E412" s="555"/>
      <c r="F412" s="555"/>
      <c r="G412" s="555"/>
      <c r="H412" s="1722"/>
      <c r="I412" s="1722"/>
      <c r="J412" s="1722"/>
      <c r="K412" s="2644"/>
      <c r="L412" s="1723"/>
    </row>
    <row r="413" spans="1:12" ht="15.75" x14ac:dyDescent="0.2">
      <c r="A413" s="1093"/>
      <c r="B413" s="1094"/>
      <c r="C413" s="555"/>
      <c r="D413" s="491">
        <f t="shared" si="6"/>
        <v>0</v>
      </c>
      <c r="E413" s="555"/>
      <c r="F413" s="555"/>
      <c r="G413" s="555"/>
      <c r="H413" s="1722"/>
      <c r="I413" s="1722"/>
      <c r="J413" s="1722"/>
      <c r="K413" s="2644"/>
      <c r="L413" s="1723"/>
    </row>
    <row r="414" spans="1:12" ht="15.75" x14ac:dyDescent="0.2">
      <c r="A414" s="1093"/>
      <c r="B414" s="1094"/>
      <c r="C414" s="555"/>
      <c r="D414" s="491">
        <f t="shared" si="6"/>
        <v>0</v>
      </c>
      <c r="E414" s="555"/>
      <c r="F414" s="555"/>
      <c r="G414" s="555"/>
      <c r="H414" s="1722"/>
      <c r="I414" s="1722"/>
      <c r="J414" s="1722"/>
      <c r="K414" s="2644"/>
      <c r="L414" s="1723"/>
    </row>
    <row r="415" spans="1:12" ht="15.75" x14ac:dyDescent="0.2">
      <c r="A415" s="1093"/>
      <c r="B415" s="1094"/>
      <c r="C415" s="555"/>
      <c r="D415" s="491">
        <f t="shared" si="6"/>
        <v>0</v>
      </c>
      <c r="E415" s="555"/>
      <c r="F415" s="555"/>
      <c r="G415" s="555"/>
      <c r="H415" s="1722"/>
      <c r="I415" s="1722"/>
      <c r="J415" s="1722"/>
      <c r="K415" s="2644"/>
      <c r="L415" s="1723"/>
    </row>
    <row r="416" spans="1:12" ht="15.75" x14ac:dyDescent="0.2">
      <c r="A416" s="1093"/>
      <c r="B416" s="1094"/>
      <c r="C416" s="555"/>
      <c r="D416" s="491">
        <f t="shared" si="6"/>
        <v>0</v>
      </c>
      <c r="E416" s="555"/>
      <c r="F416" s="555"/>
      <c r="G416" s="555"/>
      <c r="H416" s="1722"/>
      <c r="I416" s="1722"/>
      <c r="J416" s="1722"/>
      <c r="K416" s="2644"/>
      <c r="L416" s="1723"/>
    </row>
    <row r="417" spans="1:12" ht="15.75" x14ac:dyDescent="0.2">
      <c r="A417" s="1093"/>
      <c r="B417" s="1094"/>
      <c r="C417" s="555"/>
      <c r="D417" s="491">
        <f t="shared" si="6"/>
        <v>0</v>
      </c>
      <c r="E417" s="555"/>
      <c r="F417" s="555"/>
      <c r="G417" s="555"/>
      <c r="H417" s="1722"/>
      <c r="I417" s="1722"/>
      <c r="J417" s="1722"/>
      <c r="K417" s="2644"/>
      <c r="L417" s="1723"/>
    </row>
    <row r="418" spans="1:12" ht="15.75" x14ac:dyDescent="0.2">
      <c r="A418" s="1093"/>
      <c r="B418" s="1094"/>
      <c r="C418" s="555"/>
      <c r="D418" s="491">
        <f t="shared" si="6"/>
        <v>0</v>
      </c>
      <c r="E418" s="555"/>
      <c r="F418" s="555"/>
      <c r="G418" s="555"/>
      <c r="H418" s="1722"/>
      <c r="I418" s="1722"/>
      <c r="J418" s="1722"/>
      <c r="K418" s="2644"/>
      <c r="L418" s="1723"/>
    </row>
    <row r="419" spans="1:12" ht="15.75" x14ac:dyDescent="0.2">
      <c r="A419" s="1093"/>
      <c r="B419" s="1094"/>
      <c r="C419" s="555"/>
      <c r="D419" s="491">
        <f t="shared" si="6"/>
        <v>0</v>
      </c>
      <c r="E419" s="555"/>
      <c r="F419" s="555"/>
      <c r="G419" s="555"/>
      <c r="H419" s="1722"/>
      <c r="I419" s="1722"/>
      <c r="J419" s="1722"/>
      <c r="K419" s="2644"/>
      <c r="L419" s="1723"/>
    </row>
    <row r="420" spans="1:12" ht="15.75" x14ac:dyDescent="0.2">
      <c r="A420" s="1093"/>
      <c r="B420" s="1094"/>
      <c r="C420" s="555"/>
      <c r="D420" s="491">
        <f t="shared" si="6"/>
        <v>0</v>
      </c>
      <c r="E420" s="555"/>
      <c r="F420" s="555"/>
      <c r="G420" s="555"/>
      <c r="H420" s="1722"/>
      <c r="I420" s="1722"/>
      <c r="J420" s="1722"/>
      <c r="K420" s="2644"/>
      <c r="L420" s="1723"/>
    </row>
    <row r="421" spans="1:12" ht="15.75" x14ac:dyDescent="0.2">
      <c r="A421" s="1093"/>
      <c r="B421" s="1094"/>
      <c r="C421" s="555"/>
      <c r="D421" s="491">
        <f t="shared" si="6"/>
        <v>0</v>
      </c>
      <c r="E421" s="555"/>
      <c r="F421" s="555"/>
      <c r="G421" s="555"/>
      <c r="H421" s="1722"/>
      <c r="I421" s="1722"/>
      <c r="J421" s="1722"/>
      <c r="K421" s="2644"/>
      <c r="L421" s="1723"/>
    </row>
    <row r="422" spans="1:12" ht="15.75" x14ac:dyDescent="0.2">
      <c r="A422" s="1093"/>
      <c r="B422" s="1094"/>
      <c r="C422" s="555"/>
      <c r="D422" s="491">
        <f t="shared" si="6"/>
        <v>0</v>
      </c>
      <c r="E422" s="555"/>
      <c r="F422" s="555"/>
      <c r="G422" s="555"/>
      <c r="H422" s="1722"/>
      <c r="I422" s="1722"/>
      <c r="J422" s="1722"/>
      <c r="K422" s="2644"/>
      <c r="L422" s="1723"/>
    </row>
    <row r="423" spans="1:12" ht="15.75" x14ac:dyDescent="0.2">
      <c r="A423" s="1093"/>
      <c r="B423" s="1094"/>
      <c r="C423" s="555"/>
      <c r="D423" s="491">
        <f t="shared" si="6"/>
        <v>0</v>
      </c>
      <c r="E423" s="555"/>
      <c r="F423" s="555"/>
      <c r="G423" s="555"/>
      <c r="H423" s="1722"/>
      <c r="I423" s="1722"/>
      <c r="J423" s="1722"/>
      <c r="K423" s="2644"/>
      <c r="L423" s="1723"/>
    </row>
    <row r="424" spans="1:12" ht="15.75" x14ac:dyDescent="0.2">
      <c r="A424" s="1093"/>
      <c r="B424" s="1094"/>
      <c r="C424" s="555"/>
      <c r="D424" s="491">
        <f t="shared" si="6"/>
        <v>0</v>
      </c>
      <c r="E424" s="555"/>
      <c r="F424" s="555"/>
      <c r="G424" s="555"/>
      <c r="H424" s="1722"/>
      <c r="I424" s="1722"/>
      <c r="J424" s="1722"/>
      <c r="K424" s="2644"/>
      <c r="L424" s="1723"/>
    </row>
    <row r="425" spans="1:12" ht="15.75" x14ac:dyDescent="0.2">
      <c r="A425" s="1093"/>
      <c r="B425" s="1094"/>
      <c r="C425" s="555"/>
      <c r="D425" s="491">
        <f t="shared" si="6"/>
        <v>0</v>
      </c>
      <c r="E425" s="555"/>
      <c r="F425" s="555"/>
      <c r="G425" s="555"/>
      <c r="H425" s="1722"/>
      <c r="I425" s="1722"/>
      <c r="J425" s="1722"/>
      <c r="K425" s="2644"/>
      <c r="L425" s="1723"/>
    </row>
    <row r="426" spans="1:12" ht="15.75" x14ac:dyDescent="0.2">
      <c r="A426" s="1093"/>
      <c r="B426" s="1094"/>
      <c r="C426" s="555"/>
      <c r="D426" s="491">
        <f t="shared" si="6"/>
        <v>0</v>
      </c>
      <c r="E426" s="555"/>
      <c r="F426" s="555"/>
      <c r="G426" s="555"/>
      <c r="H426" s="1722"/>
      <c r="I426" s="1722"/>
      <c r="J426" s="1722"/>
      <c r="K426" s="2644"/>
      <c r="L426" s="1723"/>
    </row>
    <row r="427" spans="1:12" ht="15.75" x14ac:dyDescent="0.2">
      <c r="A427" s="1093"/>
      <c r="B427" s="1094"/>
      <c r="C427" s="555"/>
      <c r="D427" s="491">
        <f t="shared" si="6"/>
        <v>0</v>
      </c>
      <c r="E427" s="555"/>
      <c r="F427" s="555"/>
      <c r="G427" s="555"/>
      <c r="H427" s="1722"/>
      <c r="I427" s="1722"/>
      <c r="J427" s="1722"/>
      <c r="K427" s="2644"/>
      <c r="L427" s="1723"/>
    </row>
    <row r="428" spans="1:12" ht="15.75" x14ac:dyDescent="0.2">
      <c r="A428" s="1093"/>
      <c r="B428" s="1094"/>
      <c r="C428" s="555"/>
      <c r="D428" s="491">
        <f t="shared" si="6"/>
        <v>0</v>
      </c>
      <c r="E428" s="555"/>
      <c r="F428" s="555"/>
      <c r="G428" s="555"/>
      <c r="H428" s="1722"/>
      <c r="I428" s="1722"/>
      <c r="J428" s="1722"/>
      <c r="K428" s="2644"/>
      <c r="L428" s="1723"/>
    </row>
    <row r="429" spans="1:12" ht="15.75" x14ac:dyDescent="0.2">
      <c r="A429" s="1093"/>
      <c r="B429" s="1094"/>
      <c r="C429" s="555"/>
      <c r="D429" s="491">
        <f t="shared" si="6"/>
        <v>0</v>
      </c>
      <c r="E429" s="555"/>
      <c r="F429" s="555"/>
      <c r="G429" s="555"/>
      <c r="H429" s="1722"/>
      <c r="I429" s="1722"/>
      <c r="J429" s="1722"/>
      <c r="K429" s="2644"/>
      <c r="L429" s="1723"/>
    </row>
    <row r="430" spans="1:12" ht="15.75" x14ac:dyDescent="0.2">
      <c r="A430" s="1093"/>
      <c r="B430" s="1094"/>
      <c r="C430" s="555"/>
      <c r="D430" s="491">
        <f t="shared" si="6"/>
        <v>0</v>
      </c>
      <c r="E430" s="555"/>
      <c r="F430" s="555"/>
      <c r="G430" s="555"/>
      <c r="H430" s="1722"/>
      <c r="I430" s="1722"/>
      <c r="J430" s="1722"/>
      <c r="K430" s="2644"/>
      <c r="L430" s="1723"/>
    </row>
    <row r="431" spans="1:12" ht="15.75" x14ac:dyDescent="0.2">
      <c r="A431" s="1093"/>
      <c r="B431" s="1094"/>
      <c r="C431" s="555"/>
      <c r="D431" s="491">
        <f t="shared" si="6"/>
        <v>0</v>
      </c>
      <c r="E431" s="555"/>
      <c r="F431" s="555"/>
      <c r="G431" s="555"/>
      <c r="H431" s="1722"/>
      <c r="I431" s="1722"/>
      <c r="J431" s="1722"/>
      <c r="K431" s="2644"/>
      <c r="L431" s="1723"/>
    </row>
    <row r="432" spans="1:12" ht="15.75" x14ac:dyDescent="0.2">
      <c r="A432" s="1093"/>
      <c r="B432" s="1094"/>
      <c r="C432" s="555"/>
      <c r="D432" s="491">
        <f t="shared" si="6"/>
        <v>0</v>
      </c>
      <c r="E432" s="555"/>
      <c r="F432" s="555"/>
      <c r="G432" s="555"/>
      <c r="H432" s="1722"/>
      <c r="I432" s="1722"/>
      <c r="J432" s="1722"/>
      <c r="K432" s="2644"/>
      <c r="L432" s="1723"/>
    </row>
    <row r="433" spans="1:12" ht="15.75" x14ac:dyDescent="0.2">
      <c r="A433" s="1093"/>
      <c r="B433" s="1094"/>
      <c r="C433" s="555"/>
      <c r="D433" s="491">
        <f t="shared" si="6"/>
        <v>0</v>
      </c>
      <c r="E433" s="555"/>
      <c r="F433" s="555"/>
      <c r="G433" s="555"/>
      <c r="H433" s="1722"/>
      <c r="I433" s="1722"/>
      <c r="J433" s="1722"/>
      <c r="K433" s="2644"/>
      <c r="L433" s="1723"/>
    </row>
    <row r="434" spans="1:12" ht="15.75" x14ac:dyDescent="0.2">
      <c r="A434" s="1093"/>
      <c r="B434" s="1094"/>
      <c r="C434" s="555"/>
      <c r="D434" s="491">
        <f t="shared" si="6"/>
        <v>0</v>
      </c>
      <c r="E434" s="555"/>
      <c r="F434" s="555"/>
      <c r="G434" s="555"/>
      <c r="H434" s="1722"/>
      <c r="I434" s="1722"/>
      <c r="J434" s="1722"/>
      <c r="K434" s="2644"/>
      <c r="L434" s="1723"/>
    </row>
    <row r="435" spans="1:12" ht="15.75" x14ac:dyDescent="0.2">
      <c r="A435" s="1093"/>
      <c r="B435" s="1094"/>
      <c r="C435" s="555"/>
      <c r="D435" s="491">
        <f t="shared" si="6"/>
        <v>0</v>
      </c>
      <c r="E435" s="555"/>
      <c r="F435" s="555"/>
      <c r="G435" s="555"/>
      <c r="H435" s="1722"/>
      <c r="I435" s="1722"/>
      <c r="J435" s="1722"/>
      <c r="K435" s="2644"/>
      <c r="L435" s="1723"/>
    </row>
    <row r="436" spans="1:12" ht="15.75" x14ac:dyDescent="0.2">
      <c r="A436" s="1093"/>
      <c r="B436" s="1094"/>
      <c r="C436" s="555"/>
      <c r="D436" s="491">
        <f t="shared" si="6"/>
        <v>0</v>
      </c>
      <c r="E436" s="555"/>
      <c r="F436" s="555"/>
      <c r="G436" s="555"/>
      <c r="H436" s="1722"/>
      <c r="I436" s="1722"/>
      <c r="J436" s="1722"/>
      <c r="K436" s="2644"/>
      <c r="L436" s="1723"/>
    </row>
    <row r="437" spans="1:12" ht="15.75" x14ac:dyDescent="0.2">
      <c r="A437" s="1093"/>
      <c r="B437" s="1094"/>
      <c r="C437" s="555"/>
      <c r="D437" s="491">
        <f t="shared" si="6"/>
        <v>0</v>
      </c>
      <c r="E437" s="555"/>
      <c r="F437" s="555"/>
      <c r="G437" s="555"/>
      <c r="H437" s="1722"/>
      <c r="I437" s="1722"/>
      <c r="J437" s="1722"/>
      <c r="K437" s="2644"/>
      <c r="L437" s="1723"/>
    </row>
    <row r="438" spans="1:12" ht="15.75" x14ac:dyDescent="0.2">
      <c r="A438" s="1093"/>
      <c r="B438" s="1094"/>
      <c r="C438" s="555"/>
      <c r="D438" s="491">
        <f t="shared" si="6"/>
        <v>0</v>
      </c>
      <c r="E438" s="555"/>
      <c r="F438" s="555"/>
      <c r="G438" s="555"/>
      <c r="H438" s="1722"/>
      <c r="I438" s="1722"/>
      <c r="J438" s="1722"/>
      <c r="K438" s="2644"/>
      <c r="L438" s="1723"/>
    </row>
    <row r="439" spans="1:12" ht="15.75" x14ac:dyDescent="0.2">
      <c r="A439" s="1093"/>
      <c r="B439" s="1094"/>
      <c r="C439" s="555"/>
      <c r="D439" s="491">
        <f t="shared" si="6"/>
        <v>0</v>
      </c>
      <c r="E439" s="555"/>
      <c r="F439" s="555"/>
      <c r="G439" s="555"/>
      <c r="H439" s="1722"/>
      <c r="I439" s="1722"/>
      <c r="J439" s="1722"/>
      <c r="K439" s="2644"/>
      <c r="L439" s="1723"/>
    </row>
    <row r="440" spans="1:12" ht="15.75" x14ac:dyDescent="0.2">
      <c r="A440" s="1093"/>
      <c r="B440" s="1094"/>
      <c r="C440" s="555"/>
      <c r="D440" s="491">
        <f t="shared" si="6"/>
        <v>0</v>
      </c>
      <c r="E440" s="555"/>
      <c r="F440" s="555"/>
      <c r="G440" s="555"/>
      <c r="H440" s="1722"/>
      <c r="I440" s="1722"/>
      <c r="J440" s="1722"/>
      <c r="K440" s="2644"/>
      <c r="L440" s="1723"/>
    </row>
    <row r="441" spans="1:12" ht="15.75" x14ac:dyDescent="0.2">
      <c r="A441" s="1093"/>
      <c r="B441" s="1094"/>
      <c r="C441" s="555"/>
      <c r="D441" s="491">
        <f t="shared" si="6"/>
        <v>0</v>
      </c>
      <c r="E441" s="555"/>
      <c r="F441" s="555"/>
      <c r="G441" s="555"/>
      <c r="H441" s="1722"/>
      <c r="I441" s="1722"/>
      <c r="J441" s="1722"/>
      <c r="K441" s="2644"/>
      <c r="L441" s="1723"/>
    </row>
    <row r="442" spans="1:12" ht="15.75" x14ac:dyDescent="0.2">
      <c r="A442" s="1093"/>
      <c r="B442" s="1094"/>
      <c r="C442" s="555"/>
      <c r="D442" s="491">
        <f t="shared" si="6"/>
        <v>0</v>
      </c>
      <c r="E442" s="555"/>
      <c r="F442" s="555"/>
      <c r="G442" s="555"/>
      <c r="H442" s="1722"/>
      <c r="I442" s="1722"/>
      <c r="J442" s="1722"/>
      <c r="K442" s="2644"/>
      <c r="L442" s="1723"/>
    </row>
    <row r="443" spans="1:12" ht="15.75" x14ac:dyDescent="0.2">
      <c r="A443" s="1093"/>
      <c r="B443" s="1094"/>
      <c r="C443" s="555"/>
      <c r="D443" s="491">
        <f t="shared" si="6"/>
        <v>0</v>
      </c>
      <c r="E443" s="555"/>
      <c r="F443" s="555"/>
      <c r="G443" s="555"/>
      <c r="H443" s="1722"/>
      <c r="I443" s="1722"/>
      <c r="J443" s="1722"/>
      <c r="K443" s="2644"/>
      <c r="L443" s="1723"/>
    </row>
    <row r="444" spans="1:12" ht="15.75" x14ac:dyDescent="0.2">
      <c r="A444" s="1093"/>
      <c r="B444" s="1094"/>
      <c r="C444" s="555"/>
      <c r="D444" s="491">
        <f t="shared" si="6"/>
        <v>0</v>
      </c>
      <c r="E444" s="555"/>
      <c r="F444" s="555"/>
      <c r="G444" s="555"/>
      <c r="H444" s="1722"/>
      <c r="I444" s="1722"/>
      <c r="J444" s="1722"/>
      <c r="K444" s="2644"/>
      <c r="L444" s="1723"/>
    </row>
    <row r="445" spans="1:12" ht="15.75" x14ac:dyDescent="0.2">
      <c r="A445" s="1093"/>
      <c r="B445" s="1094"/>
      <c r="C445" s="555"/>
      <c r="D445" s="491">
        <f t="shared" si="6"/>
        <v>0</v>
      </c>
      <c r="E445" s="555"/>
      <c r="F445" s="555"/>
      <c r="G445" s="555"/>
      <c r="H445" s="1722"/>
      <c r="I445" s="1722"/>
      <c r="J445" s="1722"/>
      <c r="K445" s="2644"/>
      <c r="L445" s="1723"/>
    </row>
    <row r="446" spans="1:12" ht="15.75" x14ac:dyDescent="0.2">
      <c r="A446" s="1093"/>
      <c r="B446" s="1094"/>
      <c r="C446" s="555"/>
      <c r="D446" s="491">
        <f t="shared" si="6"/>
        <v>0</v>
      </c>
      <c r="E446" s="555"/>
      <c r="F446" s="555"/>
      <c r="G446" s="555"/>
      <c r="H446" s="1722"/>
      <c r="I446" s="1722"/>
      <c r="J446" s="1722"/>
      <c r="K446" s="2644"/>
      <c r="L446" s="1723"/>
    </row>
    <row r="447" spans="1:12" ht="15.75" x14ac:dyDescent="0.2">
      <c r="A447" s="1093"/>
      <c r="B447" s="1094"/>
      <c r="C447" s="555"/>
      <c r="D447" s="491">
        <f t="shared" si="6"/>
        <v>0</v>
      </c>
      <c r="E447" s="555"/>
      <c r="F447" s="555"/>
      <c r="G447" s="555"/>
      <c r="H447" s="1722"/>
      <c r="I447" s="1722"/>
      <c r="J447" s="1722"/>
      <c r="K447" s="2644"/>
      <c r="L447" s="1723"/>
    </row>
    <row r="448" spans="1:12" ht="15.75" x14ac:dyDescent="0.2">
      <c r="A448" s="1093"/>
      <c r="B448" s="1094"/>
      <c r="C448" s="555"/>
      <c r="D448" s="491">
        <f t="shared" si="6"/>
        <v>0</v>
      </c>
      <c r="E448" s="555"/>
      <c r="F448" s="555"/>
      <c r="G448" s="555"/>
      <c r="H448" s="1722"/>
      <c r="I448" s="1722"/>
      <c r="J448" s="1722"/>
      <c r="K448" s="2644"/>
      <c r="L448" s="1723"/>
    </row>
    <row r="449" spans="1:12" ht="15.75" x14ac:dyDescent="0.2">
      <c r="A449" s="1093"/>
      <c r="B449" s="1094"/>
      <c r="C449" s="555"/>
      <c r="D449" s="491">
        <f t="shared" si="6"/>
        <v>0</v>
      </c>
      <c r="E449" s="555"/>
      <c r="F449" s="555"/>
      <c r="G449" s="555"/>
      <c r="H449" s="1722"/>
      <c r="I449" s="1722"/>
      <c r="J449" s="1722"/>
      <c r="K449" s="2644"/>
      <c r="L449" s="1723"/>
    </row>
    <row r="450" spans="1:12" ht="15.75" x14ac:dyDescent="0.2">
      <c r="A450" s="1093"/>
      <c r="B450" s="1094"/>
      <c r="C450" s="555"/>
      <c r="D450" s="491">
        <f t="shared" si="6"/>
        <v>0</v>
      </c>
      <c r="E450" s="555"/>
      <c r="F450" s="555"/>
      <c r="G450" s="555"/>
      <c r="H450" s="1722"/>
      <c r="I450" s="1722"/>
      <c r="J450" s="1722"/>
      <c r="K450" s="2644"/>
      <c r="L450" s="1723"/>
    </row>
    <row r="451" spans="1:12" ht="15.75" x14ac:dyDescent="0.2">
      <c r="A451" s="1093"/>
      <c r="B451" s="1094"/>
      <c r="C451" s="555"/>
      <c r="D451" s="491">
        <f t="shared" si="6"/>
        <v>0</v>
      </c>
      <c r="E451" s="555"/>
      <c r="F451" s="555"/>
      <c r="G451" s="555"/>
      <c r="H451" s="1722"/>
      <c r="I451" s="1722"/>
      <c r="J451" s="1722"/>
      <c r="K451" s="2644"/>
      <c r="L451" s="1723"/>
    </row>
    <row r="452" spans="1:12" ht="15.75" x14ac:dyDescent="0.2">
      <c r="A452" s="1093"/>
      <c r="B452" s="1094"/>
      <c r="C452" s="555"/>
      <c r="D452" s="491">
        <f t="shared" si="6"/>
        <v>0</v>
      </c>
      <c r="E452" s="555"/>
      <c r="F452" s="555"/>
      <c r="G452" s="555"/>
      <c r="H452" s="1722"/>
      <c r="I452" s="1722"/>
      <c r="J452" s="1722"/>
      <c r="K452" s="2644"/>
      <c r="L452" s="1723"/>
    </row>
    <row r="453" spans="1:12" ht="15.75" x14ac:dyDescent="0.2">
      <c r="A453" s="1093"/>
      <c r="B453" s="1094"/>
      <c r="C453" s="555"/>
      <c r="D453" s="491">
        <f t="shared" si="6"/>
        <v>0</v>
      </c>
      <c r="E453" s="555"/>
      <c r="F453" s="555"/>
      <c r="G453" s="555"/>
      <c r="H453" s="1722"/>
      <c r="I453" s="1722"/>
      <c r="J453" s="1722"/>
      <c r="K453" s="2644"/>
      <c r="L453" s="1723"/>
    </row>
    <row r="454" spans="1:12" ht="15.75" x14ac:dyDescent="0.2">
      <c r="A454" s="1093"/>
      <c r="B454" s="1094"/>
      <c r="C454" s="555"/>
      <c r="D454" s="491">
        <f t="shared" si="6"/>
        <v>0</v>
      </c>
      <c r="E454" s="555"/>
      <c r="F454" s="555"/>
      <c r="G454" s="555"/>
      <c r="H454" s="1722"/>
      <c r="I454" s="1722"/>
      <c r="J454" s="1722"/>
      <c r="K454" s="2644"/>
      <c r="L454" s="1723"/>
    </row>
    <row r="455" spans="1:12" ht="15.75" x14ac:dyDescent="0.2">
      <c r="A455" s="1093"/>
      <c r="B455" s="1094"/>
      <c r="C455" s="555"/>
      <c r="D455" s="491">
        <f t="shared" si="6"/>
        <v>0</v>
      </c>
      <c r="E455" s="555"/>
      <c r="F455" s="555"/>
      <c r="G455" s="555"/>
      <c r="H455" s="1722"/>
      <c r="I455" s="1722"/>
      <c r="J455" s="1722"/>
      <c r="K455" s="2644"/>
      <c r="L455" s="1723"/>
    </row>
    <row r="456" spans="1:12" ht="15.75" x14ac:dyDescent="0.2">
      <c r="A456" s="1093"/>
      <c r="B456" s="1094"/>
      <c r="C456" s="555"/>
      <c r="D456" s="491">
        <f t="shared" si="6"/>
        <v>0</v>
      </c>
      <c r="E456" s="555"/>
      <c r="F456" s="555"/>
      <c r="G456" s="555"/>
      <c r="H456" s="1722"/>
      <c r="I456" s="1722"/>
      <c r="J456" s="1722"/>
      <c r="K456" s="2644"/>
      <c r="L456" s="1723"/>
    </row>
    <row r="457" spans="1:12" ht="15.75" x14ac:dyDescent="0.2">
      <c r="A457" s="1093"/>
      <c r="B457" s="1094"/>
      <c r="C457" s="555"/>
      <c r="D457" s="491">
        <f t="shared" si="6"/>
        <v>0</v>
      </c>
      <c r="E457" s="555"/>
      <c r="F457" s="555"/>
      <c r="G457" s="555"/>
      <c r="H457" s="1722"/>
      <c r="I457" s="1722"/>
      <c r="J457" s="1722"/>
      <c r="K457" s="2644"/>
      <c r="L457" s="1723"/>
    </row>
    <row r="458" spans="1:12" ht="15.75" x14ac:dyDescent="0.2">
      <c r="A458" s="1093"/>
      <c r="B458" s="1094"/>
      <c r="C458" s="555"/>
      <c r="D458" s="491">
        <f t="shared" si="6"/>
        <v>0</v>
      </c>
      <c r="E458" s="555"/>
      <c r="F458" s="555"/>
      <c r="G458" s="555"/>
      <c r="H458" s="1722"/>
      <c r="I458" s="1722"/>
      <c r="J458" s="1722"/>
      <c r="K458" s="2644"/>
      <c r="L458" s="1723"/>
    </row>
    <row r="459" spans="1:12" ht="15.75" x14ac:dyDescent="0.2">
      <c r="A459" s="1093"/>
      <c r="B459" s="1094"/>
      <c r="C459" s="555"/>
      <c r="D459" s="491">
        <f t="shared" si="6"/>
        <v>0</v>
      </c>
      <c r="E459" s="555"/>
      <c r="F459" s="555"/>
      <c r="G459" s="555"/>
      <c r="H459" s="1722"/>
      <c r="I459" s="1722"/>
      <c r="J459" s="1722"/>
      <c r="K459" s="2644"/>
      <c r="L459" s="1723"/>
    </row>
  </sheetData>
  <autoFilter ref="B6:K6"/>
  <mergeCells count="83">
    <mergeCell ref="H58:I58"/>
    <mergeCell ref="M5:Q5"/>
    <mergeCell ref="C19:D19"/>
    <mergeCell ref="E12:G12"/>
    <mergeCell ref="E16:G16"/>
    <mergeCell ref="C12:D12"/>
    <mergeCell ref="H18:J18"/>
    <mergeCell ref="H13:J13"/>
    <mergeCell ref="H14:J14"/>
    <mergeCell ref="H15:J15"/>
    <mergeCell ref="H19:J19"/>
    <mergeCell ref="H11:J11"/>
    <mergeCell ref="H10:J10"/>
    <mergeCell ref="C57:J57"/>
    <mergeCell ref="C38:J38"/>
    <mergeCell ref="C25:J25"/>
    <mergeCell ref="A3:B3"/>
    <mergeCell ref="C3:F3"/>
    <mergeCell ref="I3:J3"/>
    <mergeCell ref="A5:B5"/>
    <mergeCell ref="C5:F5"/>
    <mergeCell ref="I5:J5"/>
    <mergeCell ref="A4:B4"/>
    <mergeCell ref="C4:F4"/>
    <mergeCell ref="I4:J4"/>
    <mergeCell ref="G3:H5"/>
    <mergeCell ref="A1:L1"/>
    <mergeCell ref="C8:J8"/>
    <mergeCell ref="C9:D9"/>
    <mergeCell ref="E9:G9"/>
    <mergeCell ref="H9:J9"/>
    <mergeCell ref="A8:A23"/>
    <mergeCell ref="C23:J23"/>
    <mergeCell ref="H16:J16"/>
    <mergeCell ref="H17:J17"/>
    <mergeCell ref="C10:D10"/>
    <mergeCell ref="E10:G10"/>
    <mergeCell ref="C17:D17"/>
    <mergeCell ref="A2:B2"/>
    <mergeCell ref="C11:D11"/>
    <mergeCell ref="C7:J7"/>
    <mergeCell ref="G2:H2"/>
    <mergeCell ref="B8:B23"/>
    <mergeCell ref="E21:G21"/>
    <mergeCell ref="H12:J12"/>
    <mergeCell ref="C16:D16"/>
    <mergeCell ref="E11:G11"/>
    <mergeCell ref="C13:D13"/>
    <mergeCell ref="C14:D14"/>
    <mergeCell ref="C15:D15"/>
    <mergeCell ref="E13:G13"/>
    <mergeCell ref="E14:G14"/>
    <mergeCell ref="E15:G15"/>
    <mergeCell ref="H20:J20"/>
    <mergeCell ref="E17:G17"/>
    <mergeCell ref="H21:J21"/>
    <mergeCell ref="C20:D20"/>
    <mergeCell ref="E18:G18"/>
    <mergeCell ref="E20:G20"/>
    <mergeCell ref="C22:D22"/>
    <mergeCell ref="C24:J24"/>
    <mergeCell ref="C37:J37"/>
    <mergeCell ref="H34:I34"/>
    <mergeCell ref="C30:J30"/>
    <mergeCell ref="C27:J27"/>
    <mergeCell ref="C26:J26"/>
    <mergeCell ref="H35:I35"/>
    <mergeCell ref="H22:J22"/>
    <mergeCell ref="E22:G22"/>
    <mergeCell ref="C21:D21"/>
    <mergeCell ref="H56:I56"/>
    <mergeCell ref="H52:I52"/>
    <mergeCell ref="H46:I46"/>
    <mergeCell ref="C42:J42"/>
    <mergeCell ref="H32:I32"/>
    <mergeCell ref="E19:G19"/>
    <mergeCell ref="C18:D18"/>
    <mergeCell ref="K2:L2"/>
    <mergeCell ref="K3:L3"/>
    <mergeCell ref="K4:L4"/>
    <mergeCell ref="K5:L5"/>
    <mergeCell ref="C2:F2"/>
    <mergeCell ref="I2:J2"/>
  </mergeCells>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tabColor rgb="FFFFFF00"/>
  </sheetPr>
  <dimension ref="A1:Q74"/>
  <sheetViews>
    <sheetView workbookViewId="0">
      <pane ySplit="6" topLeftCell="A37" activePane="bottomLeft" state="frozen"/>
      <selection activeCell="C163" sqref="C163:J163"/>
      <selection pane="bottomLeft" activeCell="C46" sqref="C46:E46"/>
    </sheetView>
  </sheetViews>
  <sheetFormatPr defaultRowHeight="15.75" x14ac:dyDescent="0.25"/>
  <cols>
    <col min="1" max="1" width="12.28515625" style="24" customWidth="1"/>
    <col min="2" max="2" width="10.140625" style="1358" customWidth="1"/>
    <col min="3" max="3" width="12.5703125" style="1358" customWidth="1"/>
    <col min="4" max="4" width="13.5703125" style="1358" customWidth="1"/>
    <col min="5" max="6" width="11.42578125" style="1358" customWidth="1"/>
    <col min="7" max="7" width="14" style="1358" customWidth="1"/>
    <col min="8" max="8" width="13.5703125" style="1358" customWidth="1"/>
    <col min="9" max="9" width="13.140625" style="1358" customWidth="1"/>
    <col min="10" max="10" width="13" style="1358" customWidth="1"/>
    <col min="11" max="11" width="15.7109375" style="2453" customWidth="1"/>
    <col min="12" max="12" width="56" style="3" customWidth="1"/>
    <col min="13" max="16384" width="9.140625" style="10"/>
  </cols>
  <sheetData>
    <row r="1" spans="1:17" s="2" customFormat="1" ht="30.75" customHeight="1" thickTop="1" x14ac:dyDescent="0.25">
      <c r="A1" s="3853" t="s">
        <v>2398</v>
      </c>
      <c r="B1" s="3854"/>
      <c r="C1" s="3854"/>
      <c r="D1" s="3854"/>
      <c r="E1" s="3854"/>
      <c r="F1" s="3854"/>
      <c r="G1" s="3854"/>
      <c r="H1" s="3854"/>
      <c r="I1" s="3854"/>
      <c r="J1" s="3854"/>
      <c r="K1" s="3854"/>
      <c r="L1" s="3855"/>
      <c r="M1" s="1"/>
    </row>
    <row r="2" spans="1:17" s="5" customFormat="1" ht="20.25" customHeight="1" x14ac:dyDescent="0.25">
      <c r="A2" s="3463" t="s">
        <v>259</v>
      </c>
      <c r="B2" s="3464"/>
      <c r="C2" s="3445">
        <f>+(30+114+82)*25</f>
        <v>5650</v>
      </c>
      <c r="D2" s="3446"/>
      <c r="E2" s="3446"/>
      <c r="F2" s="3447"/>
      <c r="G2" s="3571" t="s">
        <v>4030</v>
      </c>
      <c r="H2" s="3572"/>
      <c r="I2" s="3437" t="s">
        <v>260</v>
      </c>
      <c r="J2" s="3438"/>
      <c r="K2" s="3500">
        <v>8</v>
      </c>
      <c r="L2" s="3501"/>
      <c r="M2" s="4"/>
    </row>
    <row r="3" spans="1:17" s="5" customFormat="1" ht="20.25" customHeight="1" x14ac:dyDescent="0.25">
      <c r="A3" s="3463" t="s">
        <v>261</v>
      </c>
      <c r="B3" s="3464"/>
      <c r="C3" s="3445" t="s">
        <v>272</v>
      </c>
      <c r="D3" s="3446"/>
      <c r="E3" s="3446"/>
      <c r="F3" s="3447"/>
      <c r="G3" s="3440"/>
      <c r="H3" s="3441"/>
      <c r="I3" s="3437" t="s">
        <v>262</v>
      </c>
      <c r="J3" s="3438"/>
      <c r="K3" s="3500">
        <v>112</v>
      </c>
      <c r="L3" s="3501"/>
      <c r="M3" s="3888" t="s">
        <v>1926</v>
      </c>
      <c r="N3" s="3889"/>
      <c r="O3" s="3889"/>
      <c r="P3" s="3889"/>
      <c r="Q3" s="3890"/>
    </row>
    <row r="4" spans="1:17" s="5" customFormat="1" ht="20.25" customHeight="1" x14ac:dyDescent="0.25">
      <c r="A4" s="3463" t="s">
        <v>263</v>
      </c>
      <c r="B4" s="3464"/>
      <c r="C4" s="3445" t="s">
        <v>3750</v>
      </c>
      <c r="D4" s="3446"/>
      <c r="E4" s="3446"/>
      <c r="F4" s="3447"/>
      <c r="G4" s="3593" t="s">
        <v>383</v>
      </c>
      <c r="H4" s="3594"/>
      <c r="I4" s="3437" t="s">
        <v>264</v>
      </c>
      <c r="J4" s="3438"/>
      <c r="K4" s="3500" t="s">
        <v>3083</v>
      </c>
      <c r="L4" s="3501"/>
      <c r="M4" s="4"/>
    </row>
    <row r="5" spans="1:17" s="5" customFormat="1" ht="84" customHeight="1" thickBot="1" x14ac:dyDescent="0.3">
      <c r="A5" s="3448" t="s">
        <v>265</v>
      </c>
      <c r="B5" s="3449"/>
      <c r="C5" s="3526" t="s">
        <v>3796</v>
      </c>
      <c r="D5" s="3527"/>
      <c r="E5" s="3527"/>
      <c r="F5" s="3737"/>
      <c r="G5" s="3547" t="s">
        <v>3721</v>
      </c>
      <c r="H5" s="3548"/>
      <c r="I5" s="3437" t="s">
        <v>397</v>
      </c>
      <c r="J5" s="3438"/>
      <c r="K5" s="4031" t="s">
        <v>2399</v>
      </c>
      <c r="L5" s="4032"/>
      <c r="M5" s="4"/>
    </row>
    <row r="6" spans="1:17"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7" ht="150.75" customHeight="1" thickTop="1" x14ac:dyDescent="0.25">
      <c r="A7" s="1254">
        <v>43089</v>
      </c>
      <c r="B7" s="1255" t="s">
        <v>62</v>
      </c>
      <c r="C7" s="3979" t="s">
        <v>2552</v>
      </c>
      <c r="D7" s="3665"/>
      <c r="E7" s="3665"/>
      <c r="F7" s="3665"/>
      <c r="G7" s="3665"/>
      <c r="H7" s="3665"/>
      <c r="I7" s="3665"/>
      <c r="J7" s="3665"/>
      <c r="K7" s="2800" t="s">
        <v>2066</v>
      </c>
      <c r="L7" s="1318" t="s">
        <v>2066</v>
      </c>
    </row>
    <row r="8" spans="1:17" ht="16.5" thickBot="1" x14ac:dyDescent="0.3">
      <c r="A8" s="1372">
        <v>43098</v>
      </c>
      <c r="B8" s="1379" t="s">
        <v>12</v>
      </c>
      <c r="C8" s="252">
        <v>113</v>
      </c>
      <c r="D8" s="331">
        <f t="shared" ref="D8:D22" si="0">+C8*(100-E8)/100</f>
        <v>88.14</v>
      </c>
      <c r="E8" s="252">
        <v>22</v>
      </c>
      <c r="F8" s="252" t="s">
        <v>159</v>
      </c>
      <c r="G8" s="252">
        <v>108</v>
      </c>
      <c r="H8" s="252"/>
      <c r="I8" s="252"/>
      <c r="J8" s="252"/>
      <c r="K8" s="252"/>
      <c r="L8" s="252" t="s">
        <v>22</v>
      </c>
    </row>
    <row r="9" spans="1:17" ht="16.5" thickTop="1" x14ac:dyDescent="0.25">
      <c r="A9" s="29">
        <v>43101</v>
      </c>
      <c r="B9" s="30" t="s">
        <v>12</v>
      </c>
      <c r="C9" s="334">
        <v>130</v>
      </c>
      <c r="D9" s="380">
        <f t="shared" si="0"/>
        <v>117</v>
      </c>
      <c r="E9" s="334">
        <v>10</v>
      </c>
      <c r="F9" s="334"/>
      <c r="G9" s="334">
        <v>50</v>
      </c>
      <c r="H9" s="334"/>
      <c r="I9" s="334"/>
      <c r="J9" s="334"/>
      <c r="K9" s="334"/>
      <c r="L9" s="334" t="s">
        <v>18</v>
      </c>
    </row>
    <row r="10" spans="1:17" x14ac:dyDescent="0.25">
      <c r="A10" s="1359">
        <v>43131</v>
      </c>
      <c r="B10" s="1360" t="s">
        <v>186</v>
      </c>
      <c r="C10" s="1361"/>
      <c r="D10" s="258"/>
      <c r="E10" s="1361"/>
      <c r="F10" s="1361"/>
      <c r="G10" s="329"/>
      <c r="H10" s="329">
        <v>5800</v>
      </c>
      <c r="I10" s="1361">
        <v>100</v>
      </c>
      <c r="J10" s="1361"/>
      <c r="K10" s="2580"/>
      <c r="L10" s="1361" t="s">
        <v>2451</v>
      </c>
    </row>
    <row r="11" spans="1:17" x14ac:dyDescent="0.25">
      <c r="A11" s="59">
        <v>43163</v>
      </c>
      <c r="B11" s="60" t="s">
        <v>12</v>
      </c>
      <c r="C11" s="329">
        <v>60</v>
      </c>
      <c r="D11" s="330">
        <f t="shared" si="0"/>
        <v>42</v>
      </c>
      <c r="E11" s="329">
        <v>30</v>
      </c>
      <c r="F11" s="329"/>
      <c r="G11" s="329">
        <v>125</v>
      </c>
      <c r="H11" s="329"/>
      <c r="I11" s="329"/>
      <c r="J11" s="329"/>
      <c r="K11" s="2566"/>
      <c r="L11" s="367" t="s">
        <v>2097</v>
      </c>
    </row>
    <row r="12" spans="1:17" ht="39.75" customHeight="1" x14ac:dyDescent="0.25">
      <c r="A12" s="1359">
        <v>43194</v>
      </c>
      <c r="B12" s="1360" t="s">
        <v>496</v>
      </c>
      <c r="C12" s="3473" t="s">
        <v>3002</v>
      </c>
      <c r="D12" s="3474"/>
      <c r="E12" s="3474"/>
      <c r="F12" s="3474"/>
      <c r="G12" s="3474"/>
      <c r="H12" s="3474"/>
      <c r="I12" s="3474"/>
      <c r="J12" s="3475"/>
      <c r="K12" s="2466"/>
      <c r="L12" s="1361"/>
    </row>
    <row r="13" spans="1:17" ht="20.100000000000001" customHeight="1" x14ac:dyDescent="0.25">
      <c r="A13" s="1359">
        <v>43212</v>
      </c>
      <c r="B13" s="1360" t="s">
        <v>12</v>
      </c>
      <c r="C13" s="1361">
        <v>60</v>
      </c>
      <c r="D13" s="258">
        <f t="shared" si="0"/>
        <v>42</v>
      </c>
      <c r="E13" s="1361">
        <v>30</v>
      </c>
      <c r="F13" s="1361"/>
      <c r="G13" s="1361">
        <v>110</v>
      </c>
      <c r="H13" s="1361"/>
      <c r="I13" s="1361"/>
      <c r="J13" s="1361"/>
      <c r="K13" s="2580"/>
      <c r="L13" s="1361" t="s">
        <v>1623</v>
      </c>
    </row>
    <row r="14" spans="1:17" ht="20.100000000000001" customHeight="1" x14ac:dyDescent="0.25">
      <c r="A14" s="1359">
        <v>43282</v>
      </c>
      <c r="B14" s="1360" t="s">
        <v>496</v>
      </c>
      <c r="C14" s="3666" t="s">
        <v>2635</v>
      </c>
      <c r="D14" s="3667"/>
      <c r="E14" s="3667"/>
      <c r="F14" s="3667"/>
      <c r="G14" s="3667"/>
      <c r="H14" s="3667"/>
      <c r="I14" s="3667"/>
      <c r="J14" s="3668"/>
      <c r="K14" s="2548"/>
      <c r="L14" s="1361"/>
    </row>
    <row r="15" spans="1:17" x14ac:dyDescent="0.25">
      <c r="A15" s="1359">
        <v>43314</v>
      </c>
      <c r="B15" s="1360" t="s">
        <v>12</v>
      </c>
      <c r="C15" s="1361">
        <v>55</v>
      </c>
      <c r="D15" s="258">
        <f t="shared" si="0"/>
        <v>35.75</v>
      </c>
      <c r="E15" s="1361">
        <v>35</v>
      </c>
      <c r="F15" s="1361"/>
      <c r="G15" s="1361">
        <v>110</v>
      </c>
      <c r="H15" s="1361"/>
      <c r="I15" s="1361"/>
      <c r="J15" s="1361"/>
      <c r="K15" s="2580"/>
      <c r="L15" s="1361" t="s">
        <v>1623</v>
      </c>
    </row>
    <row r="16" spans="1:17" x14ac:dyDescent="0.25">
      <c r="A16" s="1725">
        <v>43320</v>
      </c>
      <c r="B16" s="1724" t="s">
        <v>186</v>
      </c>
      <c r="C16" s="256"/>
      <c r="D16" s="325"/>
      <c r="E16" s="256"/>
      <c r="F16" s="256"/>
      <c r="G16" s="256"/>
      <c r="H16" s="256">
        <v>4935</v>
      </c>
      <c r="I16" s="256">
        <v>100</v>
      </c>
      <c r="J16" s="256"/>
      <c r="K16" s="256"/>
      <c r="L16" s="256"/>
    </row>
    <row r="17" spans="1:12" x14ac:dyDescent="0.25">
      <c r="A17" s="1359">
        <v>43370</v>
      </c>
      <c r="B17" s="1360" t="s">
        <v>186</v>
      </c>
      <c r="C17" s="1361"/>
      <c r="D17" s="258"/>
      <c r="E17" s="1361"/>
      <c r="F17" s="1361"/>
      <c r="G17" s="1361"/>
      <c r="H17" s="1361">
        <v>5800</v>
      </c>
      <c r="I17" s="1361">
        <v>100</v>
      </c>
      <c r="J17" s="1361"/>
      <c r="K17" s="2580"/>
      <c r="L17" s="1361" t="s">
        <v>18</v>
      </c>
    </row>
    <row r="18" spans="1:12" ht="20.100000000000001" customHeight="1" x14ac:dyDescent="0.25">
      <c r="A18" s="3459">
        <v>43386</v>
      </c>
      <c r="B18" s="1360" t="s">
        <v>26</v>
      </c>
      <c r="C18" s="3482" t="s">
        <v>2762</v>
      </c>
      <c r="D18" s="3505"/>
      <c r="E18" s="3505"/>
      <c r="F18" s="3505"/>
      <c r="G18" s="3505"/>
      <c r="H18" s="3505"/>
      <c r="I18" s="3505"/>
      <c r="J18" s="3483"/>
      <c r="K18" s="2472"/>
      <c r="L18" s="1361"/>
    </row>
    <row r="19" spans="1:12" x14ac:dyDescent="0.25">
      <c r="A19" s="3460"/>
      <c r="B19" s="1360" t="s">
        <v>12</v>
      </c>
      <c r="C19" s="1361">
        <v>55</v>
      </c>
      <c r="D19" s="258">
        <f t="shared" si="0"/>
        <v>27.5</v>
      </c>
      <c r="E19" s="1361">
        <v>50</v>
      </c>
      <c r="F19" s="1361"/>
      <c r="G19" s="1361">
        <v>110</v>
      </c>
      <c r="H19" s="1361"/>
      <c r="I19" s="1361"/>
      <c r="J19" s="1361"/>
      <c r="K19" s="2580"/>
      <c r="L19" s="1361" t="s">
        <v>2774</v>
      </c>
    </row>
    <row r="20" spans="1:12" x14ac:dyDescent="0.25">
      <c r="A20" s="1758">
        <v>43390</v>
      </c>
      <c r="B20" s="1762" t="s">
        <v>186</v>
      </c>
      <c r="C20" s="1759"/>
      <c r="D20" s="1763"/>
      <c r="E20" s="1761"/>
      <c r="F20" s="1761"/>
      <c r="G20" s="1761"/>
      <c r="H20" s="1761">
        <v>5800</v>
      </c>
      <c r="I20" s="1761">
        <v>100</v>
      </c>
      <c r="J20" s="1760"/>
      <c r="K20" s="2472"/>
      <c r="L20" s="1764"/>
    </row>
    <row r="21" spans="1:12" x14ac:dyDescent="0.25">
      <c r="A21" s="1359">
        <v>43391</v>
      </c>
      <c r="B21" s="1360" t="s">
        <v>26</v>
      </c>
      <c r="C21" s="3666" t="s">
        <v>2780</v>
      </c>
      <c r="D21" s="3667"/>
      <c r="E21" s="3667"/>
      <c r="F21" s="3667"/>
      <c r="G21" s="3667"/>
      <c r="H21" s="3667"/>
      <c r="I21" s="3667"/>
      <c r="J21" s="3668"/>
      <c r="K21" s="2548"/>
      <c r="L21" s="1361"/>
    </row>
    <row r="22" spans="1:12" x14ac:dyDescent="0.25">
      <c r="A22" s="1359">
        <v>43404</v>
      </c>
      <c r="B22" s="1360" t="s">
        <v>12</v>
      </c>
      <c r="C22" s="1361">
        <v>55</v>
      </c>
      <c r="D22" s="258">
        <f t="shared" si="0"/>
        <v>27.5</v>
      </c>
      <c r="E22" s="1361">
        <v>50</v>
      </c>
      <c r="F22" s="1361"/>
      <c r="G22" s="1361">
        <v>115</v>
      </c>
      <c r="H22" s="1361"/>
      <c r="I22" s="1361"/>
      <c r="J22" s="1361"/>
      <c r="K22" s="2580"/>
      <c r="L22" s="1361" t="s">
        <v>2801</v>
      </c>
    </row>
    <row r="23" spans="1:12" ht="20.100000000000001" customHeight="1" x14ac:dyDescent="0.25">
      <c r="A23" s="1359">
        <v>43407</v>
      </c>
      <c r="B23" s="1360" t="s">
        <v>530</v>
      </c>
      <c r="C23" s="3666" t="s">
        <v>2805</v>
      </c>
      <c r="D23" s="3667"/>
      <c r="E23" s="3667"/>
      <c r="F23" s="3667"/>
      <c r="G23" s="3667"/>
      <c r="H23" s="3667"/>
      <c r="I23" s="3667"/>
      <c r="J23" s="3668"/>
      <c r="K23" s="2548"/>
      <c r="L23" s="1361"/>
    </row>
    <row r="24" spans="1:12" ht="20.100000000000001" customHeight="1" x14ac:dyDescent="0.25">
      <c r="A24" s="1359">
        <v>43407</v>
      </c>
      <c r="B24" s="1360" t="s">
        <v>186</v>
      </c>
      <c r="C24" s="1361"/>
      <c r="D24" s="258"/>
      <c r="E24" s="1361"/>
      <c r="F24" s="1361"/>
      <c r="G24" s="1361"/>
      <c r="H24" s="1361">
        <v>5800</v>
      </c>
      <c r="I24" s="1361">
        <v>100</v>
      </c>
      <c r="J24" s="1361"/>
      <c r="K24" s="2580"/>
      <c r="L24" s="1361" t="s">
        <v>2808</v>
      </c>
    </row>
    <row r="25" spans="1:12" ht="16.5" thickBot="1" x14ac:dyDescent="0.3">
      <c r="A25" s="33">
        <v>43464</v>
      </c>
      <c r="B25" s="34" t="s">
        <v>12</v>
      </c>
      <c r="C25" s="1882">
        <v>50</v>
      </c>
      <c r="D25" s="327">
        <f t="shared" ref="D25:D66" si="1">+C25*(100-E25)/100</f>
        <v>37.5</v>
      </c>
      <c r="E25" s="1882">
        <v>25</v>
      </c>
      <c r="F25" s="1882"/>
      <c r="G25" s="1882">
        <v>125</v>
      </c>
      <c r="H25" s="1882"/>
      <c r="I25" s="1882"/>
      <c r="J25" s="1882"/>
      <c r="K25" s="2582"/>
      <c r="L25" s="1882" t="s">
        <v>2774</v>
      </c>
    </row>
    <row r="26" spans="1:12" ht="19.5" customHeight="1" thickTop="1" x14ac:dyDescent="0.25">
      <c r="A26" s="1864">
        <v>43568</v>
      </c>
      <c r="B26" s="1879" t="s">
        <v>496</v>
      </c>
      <c r="C26" s="3703" t="s">
        <v>3001</v>
      </c>
      <c r="D26" s="3704"/>
      <c r="E26" s="3704"/>
      <c r="F26" s="3704"/>
      <c r="G26" s="3704"/>
      <c r="H26" s="3704"/>
      <c r="I26" s="3704"/>
      <c r="J26" s="3705"/>
      <c r="K26" s="2623"/>
      <c r="L26" s="154"/>
    </row>
    <row r="27" spans="1:12" x14ac:dyDescent="0.25">
      <c r="A27" s="1359">
        <v>43576</v>
      </c>
      <c r="B27" s="1360" t="s">
        <v>186</v>
      </c>
      <c r="C27" s="1361"/>
      <c r="D27" s="258"/>
      <c r="E27" s="1361"/>
      <c r="F27" s="1361"/>
      <c r="G27" s="1361"/>
      <c r="H27" s="1361">
        <v>5800</v>
      </c>
      <c r="I27" s="1361">
        <v>100</v>
      </c>
      <c r="J27" s="1361"/>
      <c r="K27" s="2580"/>
      <c r="L27" s="2293" t="s">
        <v>3018</v>
      </c>
    </row>
    <row r="28" spans="1:12" x14ac:dyDescent="0.25">
      <c r="A28" s="1359">
        <v>43609</v>
      </c>
      <c r="B28" s="1360" t="s">
        <v>12</v>
      </c>
      <c r="C28" s="1361">
        <v>55</v>
      </c>
      <c r="D28" s="258">
        <f t="shared" si="1"/>
        <v>41.25</v>
      </c>
      <c r="E28" s="1361">
        <v>25</v>
      </c>
      <c r="F28" s="1361"/>
      <c r="G28" s="1361">
        <v>140</v>
      </c>
      <c r="H28" s="1361"/>
      <c r="I28" s="1361"/>
      <c r="J28" s="1361"/>
      <c r="K28" s="2580"/>
      <c r="L28" s="2293" t="s">
        <v>2774</v>
      </c>
    </row>
    <row r="29" spans="1:12" x14ac:dyDescent="0.25">
      <c r="A29" s="1359">
        <v>43636</v>
      </c>
      <c r="B29" s="1360" t="s">
        <v>14</v>
      </c>
      <c r="C29" s="3666" t="s">
        <v>546</v>
      </c>
      <c r="D29" s="3667"/>
      <c r="E29" s="3667"/>
      <c r="F29" s="3667"/>
      <c r="G29" s="3667"/>
      <c r="H29" s="3667"/>
      <c r="I29" s="3667"/>
      <c r="J29" s="3668"/>
      <c r="K29" s="2548"/>
      <c r="L29" s="2293"/>
    </row>
    <row r="30" spans="1:12" x14ac:dyDescent="0.25">
      <c r="A30" s="1359">
        <v>43699</v>
      </c>
      <c r="B30" s="1360" t="s">
        <v>33</v>
      </c>
      <c r="C30" s="3666" t="s">
        <v>3160</v>
      </c>
      <c r="D30" s="3667"/>
      <c r="E30" s="3667"/>
      <c r="F30" s="3667"/>
      <c r="G30" s="3667"/>
      <c r="H30" s="3667"/>
      <c r="I30" s="3667"/>
      <c r="J30" s="3668"/>
      <c r="K30" s="2548"/>
      <c r="L30" s="2293"/>
    </row>
    <row r="31" spans="1:12" ht="20.100000000000001" customHeight="1" x14ac:dyDescent="0.25">
      <c r="A31" s="1359">
        <v>43753</v>
      </c>
      <c r="B31" s="1360" t="s">
        <v>14</v>
      </c>
      <c r="C31" s="3666" t="s">
        <v>3251</v>
      </c>
      <c r="D31" s="3667"/>
      <c r="E31" s="3667"/>
      <c r="F31" s="3667"/>
      <c r="G31" s="3667"/>
      <c r="H31" s="3667"/>
      <c r="I31" s="3667"/>
      <c r="J31" s="3668"/>
      <c r="K31" s="2548"/>
      <c r="L31" s="2293"/>
    </row>
    <row r="32" spans="1:12" ht="20.100000000000001" customHeight="1" x14ac:dyDescent="0.25">
      <c r="A32" s="1359">
        <v>43807</v>
      </c>
      <c r="B32" s="1360" t="s">
        <v>12</v>
      </c>
      <c r="C32" s="1361">
        <v>40</v>
      </c>
      <c r="D32" s="258">
        <f t="shared" si="1"/>
        <v>20</v>
      </c>
      <c r="E32" s="1361">
        <v>50</v>
      </c>
      <c r="F32" s="1361" t="s">
        <v>159</v>
      </c>
      <c r="G32" s="1361">
        <v>130</v>
      </c>
      <c r="H32" s="1361"/>
      <c r="I32" s="1361"/>
      <c r="J32" s="1361"/>
      <c r="K32" s="2580"/>
      <c r="L32" s="2188" t="s">
        <v>2774</v>
      </c>
    </row>
    <row r="33" spans="1:12" ht="20.100000000000001" customHeight="1" x14ac:dyDescent="0.25">
      <c r="A33" s="1359">
        <v>43822</v>
      </c>
      <c r="B33" s="1360" t="s">
        <v>186</v>
      </c>
      <c r="C33" s="1361"/>
      <c r="D33" s="258" t="s">
        <v>301</v>
      </c>
      <c r="E33" s="1361"/>
      <c r="F33" s="1361"/>
      <c r="G33" s="1361"/>
      <c r="H33" s="1361">
        <v>5800</v>
      </c>
      <c r="I33" s="1361">
        <v>100</v>
      </c>
      <c r="J33" s="1361"/>
      <c r="K33" s="2580"/>
      <c r="L33" s="2293" t="s">
        <v>3348</v>
      </c>
    </row>
    <row r="34" spans="1:12" ht="20.100000000000001" customHeight="1" x14ac:dyDescent="0.25">
      <c r="A34" s="1359">
        <v>43831</v>
      </c>
      <c r="B34" s="1360" t="s">
        <v>12</v>
      </c>
      <c r="C34" s="1361">
        <v>35</v>
      </c>
      <c r="D34" s="258">
        <f t="shared" si="1"/>
        <v>17.5</v>
      </c>
      <c r="E34" s="1361">
        <v>50</v>
      </c>
      <c r="F34" s="1361" t="s">
        <v>159</v>
      </c>
      <c r="G34" s="1361">
        <v>110</v>
      </c>
      <c r="H34" s="1361"/>
      <c r="I34" s="1361"/>
      <c r="J34" s="1361"/>
      <c r="K34" s="2580"/>
      <c r="L34" s="2293" t="s">
        <v>3378</v>
      </c>
    </row>
    <row r="35" spans="1:12" ht="33" customHeight="1" x14ac:dyDescent="0.25">
      <c r="A35" s="1359">
        <v>43863</v>
      </c>
      <c r="B35" s="1360" t="s">
        <v>16</v>
      </c>
      <c r="C35" s="3614" t="s">
        <v>3416</v>
      </c>
      <c r="D35" s="3733"/>
      <c r="E35" s="3733"/>
      <c r="F35" s="3733"/>
      <c r="G35" s="3733"/>
      <c r="H35" s="3733"/>
      <c r="I35" s="3733"/>
      <c r="J35" s="3615"/>
      <c r="K35" s="2525"/>
      <c r="L35" s="2293"/>
    </row>
    <row r="36" spans="1:12" ht="20.100000000000001" customHeight="1" x14ac:dyDescent="0.25">
      <c r="A36" s="3459">
        <v>43906</v>
      </c>
      <c r="B36" s="1360" t="s">
        <v>12</v>
      </c>
      <c r="C36" s="1361">
        <v>25</v>
      </c>
      <c r="D36" s="258">
        <f t="shared" si="1"/>
        <v>24.75</v>
      </c>
      <c r="E36" s="1361">
        <v>1</v>
      </c>
      <c r="F36" s="1361" t="s">
        <v>159</v>
      </c>
      <c r="G36" s="1361">
        <v>115</v>
      </c>
      <c r="H36" s="1361"/>
      <c r="I36" s="1361"/>
      <c r="J36" s="1361"/>
      <c r="K36" s="2580"/>
      <c r="L36" s="2293" t="s">
        <v>2774</v>
      </c>
    </row>
    <row r="37" spans="1:12" ht="20.100000000000001" customHeight="1" x14ac:dyDescent="0.25">
      <c r="A37" s="3460"/>
      <c r="B37" s="268" t="s">
        <v>33</v>
      </c>
      <c r="C37" s="3666" t="s">
        <v>3495</v>
      </c>
      <c r="D37" s="3667"/>
      <c r="E37" s="3667"/>
      <c r="F37" s="3667"/>
      <c r="G37" s="3667"/>
      <c r="H37" s="3667"/>
      <c r="I37" s="3667"/>
      <c r="J37" s="3668"/>
      <c r="K37" s="2548"/>
      <c r="L37" s="2293"/>
    </row>
    <row r="38" spans="1:12" ht="20.100000000000001" customHeight="1" x14ac:dyDescent="0.25">
      <c r="A38" s="1359">
        <v>43907</v>
      </c>
      <c r="B38" s="1360" t="s">
        <v>186</v>
      </c>
      <c r="C38" s="1361"/>
      <c r="D38" s="258"/>
      <c r="E38" s="1361"/>
      <c r="F38" s="1361"/>
      <c r="G38" s="1361"/>
      <c r="H38" s="1361">
        <v>5675</v>
      </c>
      <c r="I38" s="1361">
        <v>100</v>
      </c>
      <c r="J38" s="1361"/>
      <c r="K38" s="2580"/>
      <c r="L38" s="2293" t="s">
        <v>3501</v>
      </c>
    </row>
    <row r="39" spans="1:12" ht="20.100000000000001" customHeight="1" x14ac:dyDescent="0.25">
      <c r="A39" s="2410">
        <v>43920</v>
      </c>
      <c r="B39" s="2306" t="s">
        <v>4</v>
      </c>
      <c r="C39" s="2311"/>
      <c r="D39" s="2312"/>
      <c r="E39" s="2311">
        <v>1</v>
      </c>
      <c r="F39" s="2311"/>
      <c r="G39" s="2311"/>
      <c r="H39" s="2311"/>
      <c r="I39" s="2311"/>
      <c r="J39" s="2311"/>
      <c r="K39" s="2311"/>
      <c r="L39" s="2311"/>
    </row>
    <row r="40" spans="1:12" ht="20.100000000000001" customHeight="1" x14ac:dyDescent="0.25">
      <c r="A40" s="2410">
        <v>43951</v>
      </c>
      <c r="B40" s="2306" t="s">
        <v>4</v>
      </c>
      <c r="C40" s="2311"/>
      <c r="D40" s="2312"/>
      <c r="E40" s="2311">
        <v>1</v>
      </c>
      <c r="F40" s="2311"/>
      <c r="G40" s="2311"/>
      <c r="H40" s="2311"/>
      <c r="I40" s="2311"/>
      <c r="J40" s="2311"/>
      <c r="K40" s="2311"/>
      <c r="L40" s="2311"/>
    </row>
    <row r="41" spans="1:12" ht="20.100000000000001" customHeight="1" x14ac:dyDescent="0.25">
      <c r="A41" s="1359">
        <v>43978</v>
      </c>
      <c r="B41" s="1360" t="s">
        <v>16</v>
      </c>
      <c r="C41" s="3482" t="s">
        <v>3654</v>
      </c>
      <c r="D41" s="3505"/>
      <c r="E41" s="3505"/>
      <c r="F41" s="3505"/>
      <c r="G41" s="3505"/>
      <c r="H41" s="3505"/>
      <c r="I41" s="3505"/>
      <c r="J41" s="3483"/>
      <c r="K41" s="2472"/>
      <c r="L41" s="2293"/>
    </row>
    <row r="42" spans="1:12" x14ac:dyDescent="0.25">
      <c r="A42" s="2410">
        <v>43981</v>
      </c>
      <c r="B42" s="2306" t="s">
        <v>4</v>
      </c>
      <c r="C42" s="2311"/>
      <c r="D42" s="2312"/>
      <c r="E42" s="2311">
        <v>1</v>
      </c>
      <c r="F42" s="2311"/>
      <c r="G42" s="2311"/>
      <c r="H42" s="2311"/>
      <c r="I42" s="2311"/>
      <c r="J42" s="2311"/>
      <c r="K42" s="2311"/>
      <c r="L42" s="2311"/>
    </row>
    <row r="43" spans="1:12" ht="37.5" customHeight="1" x14ac:dyDescent="0.25">
      <c r="A43" s="1359">
        <v>44007</v>
      </c>
      <c r="B43" s="1360" t="s">
        <v>16</v>
      </c>
      <c r="C43" s="3614" t="s">
        <v>3751</v>
      </c>
      <c r="D43" s="3733"/>
      <c r="E43" s="3733"/>
      <c r="F43" s="3733"/>
      <c r="G43" s="3733"/>
      <c r="H43" s="3733"/>
      <c r="I43" s="3733"/>
      <c r="J43" s="3615"/>
      <c r="K43" s="2525"/>
      <c r="L43" s="2293"/>
    </row>
    <row r="44" spans="1:12" x14ac:dyDescent="0.25">
      <c r="A44" s="1359">
        <v>44009</v>
      </c>
      <c r="B44" s="1360" t="s">
        <v>14</v>
      </c>
      <c r="C44" s="3482" t="s">
        <v>203</v>
      </c>
      <c r="D44" s="3505"/>
      <c r="E44" s="3505"/>
      <c r="F44" s="3505"/>
      <c r="G44" s="3505"/>
      <c r="H44" s="3505"/>
      <c r="I44" s="3505"/>
      <c r="J44" s="3483"/>
      <c r="K44" s="2472"/>
      <c r="L44" s="2293"/>
    </row>
    <row r="45" spans="1:12" x14ac:dyDescent="0.25">
      <c r="A45" s="2410">
        <v>44012</v>
      </c>
      <c r="B45" s="2306" t="s">
        <v>4</v>
      </c>
      <c r="C45" s="2311"/>
      <c r="D45" s="2312"/>
      <c r="E45" s="2311">
        <v>1</v>
      </c>
      <c r="F45" s="2311"/>
      <c r="G45" s="2311"/>
      <c r="H45" s="2311"/>
      <c r="I45" s="2311"/>
      <c r="J45" s="2311"/>
      <c r="K45" s="2311"/>
      <c r="L45" s="2311"/>
    </row>
    <row r="46" spans="1:12" x14ac:dyDescent="0.25">
      <c r="A46" s="1359">
        <v>44015</v>
      </c>
      <c r="B46" s="1360" t="s">
        <v>12</v>
      </c>
      <c r="C46" s="1361">
        <v>85</v>
      </c>
      <c r="D46" s="258">
        <f t="shared" si="1"/>
        <v>59.5</v>
      </c>
      <c r="E46" s="1361">
        <v>30</v>
      </c>
      <c r="F46" s="1361" t="s">
        <v>159</v>
      </c>
      <c r="G46" s="1361">
        <v>100</v>
      </c>
      <c r="H46" s="1361"/>
      <c r="I46" s="1361"/>
      <c r="J46" s="1361"/>
      <c r="K46" s="2580"/>
      <c r="L46" s="2293" t="s">
        <v>3378</v>
      </c>
    </row>
    <row r="47" spans="1:12" ht="36" customHeight="1" x14ac:dyDescent="0.25">
      <c r="A47" s="1359">
        <v>44035</v>
      </c>
      <c r="B47" s="1360" t="s">
        <v>14</v>
      </c>
      <c r="C47" s="3614" t="s">
        <v>3794</v>
      </c>
      <c r="D47" s="3733"/>
      <c r="E47" s="3733"/>
      <c r="F47" s="3733"/>
      <c r="G47" s="3733"/>
      <c r="H47" s="3733"/>
      <c r="I47" s="3733"/>
      <c r="J47" s="3615"/>
      <c r="K47" s="2563"/>
      <c r="L47" s="2432" t="s">
        <v>3757</v>
      </c>
    </row>
    <row r="48" spans="1:12" ht="39.75" customHeight="1" x14ac:dyDescent="0.25">
      <c r="A48" s="1359">
        <v>44041</v>
      </c>
      <c r="B48" s="268" t="s">
        <v>14</v>
      </c>
      <c r="C48" s="3614" t="s">
        <v>3797</v>
      </c>
      <c r="D48" s="3733"/>
      <c r="E48" s="3733"/>
      <c r="F48" s="3733"/>
      <c r="G48" s="3733"/>
      <c r="H48" s="3733"/>
      <c r="I48" s="3733"/>
      <c r="J48" s="3615"/>
      <c r="K48" s="2563"/>
      <c r="L48" s="2432" t="s">
        <v>3795</v>
      </c>
    </row>
    <row r="49" spans="1:12" x14ac:dyDescent="0.25">
      <c r="A49" s="1359"/>
      <c r="C49" s="1361"/>
      <c r="D49" s="258">
        <f t="shared" si="1"/>
        <v>0</v>
      </c>
      <c r="E49" s="1361"/>
      <c r="F49" s="1361"/>
      <c r="G49" s="1361"/>
      <c r="H49" s="1361"/>
      <c r="I49" s="1361"/>
      <c r="J49" s="1361"/>
      <c r="K49" s="2471"/>
      <c r="L49" s="124"/>
    </row>
    <row r="50" spans="1:12" x14ac:dyDescent="0.25">
      <c r="A50" s="1359"/>
      <c r="C50" s="1361"/>
      <c r="D50" s="258">
        <f t="shared" si="1"/>
        <v>0</v>
      </c>
      <c r="E50" s="1361"/>
      <c r="F50" s="1361"/>
      <c r="G50" s="1361"/>
      <c r="H50" s="1361"/>
      <c r="I50" s="1361"/>
      <c r="J50" s="1361"/>
      <c r="K50" s="2471"/>
      <c r="L50" s="124"/>
    </row>
    <row r="51" spans="1:12" x14ac:dyDescent="0.25">
      <c r="A51" s="1359"/>
      <c r="C51" s="1361"/>
      <c r="D51" s="258">
        <f t="shared" si="1"/>
        <v>0</v>
      </c>
      <c r="E51" s="1361"/>
      <c r="F51" s="1361"/>
      <c r="G51" s="1361"/>
      <c r="H51" s="1361"/>
      <c r="I51" s="1361"/>
      <c r="J51" s="1361"/>
      <c r="K51" s="2471"/>
      <c r="L51" s="124"/>
    </row>
    <row r="52" spans="1:12" x14ac:dyDescent="0.25">
      <c r="A52" s="1359"/>
      <c r="C52" s="1361"/>
      <c r="D52" s="258">
        <f t="shared" si="1"/>
        <v>0</v>
      </c>
      <c r="E52" s="1361"/>
      <c r="F52" s="1361"/>
      <c r="G52" s="1361"/>
      <c r="H52" s="1361"/>
      <c r="I52" s="1361"/>
      <c r="J52" s="1361"/>
      <c r="K52" s="2471"/>
      <c r="L52" s="124"/>
    </row>
    <row r="53" spans="1:12" x14ac:dyDescent="0.25">
      <c r="A53" s="1359"/>
      <c r="C53" s="1361"/>
      <c r="D53" s="258">
        <f t="shared" si="1"/>
        <v>0</v>
      </c>
      <c r="E53" s="1361"/>
      <c r="F53" s="1361"/>
      <c r="G53" s="1361"/>
      <c r="H53" s="1361"/>
      <c r="I53" s="1361"/>
      <c r="J53" s="1361"/>
      <c r="K53" s="2471"/>
      <c r="L53" s="124"/>
    </row>
    <row r="54" spans="1:12" x14ac:dyDescent="0.25">
      <c r="A54" s="1359"/>
      <c r="C54" s="1361"/>
      <c r="D54" s="258">
        <f t="shared" si="1"/>
        <v>0</v>
      </c>
      <c r="E54" s="1361"/>
      <c r="F54" s="1361"/>
      <c r="G54" s="1361"/>
      <c r="H54" s="1361"/>
      <c r="I54" s="1361"/>
      <c r="J54" s="1361"/>
      <c r="K54" s="2471"/>
      <c r="L54" s="124"/>
    </row>
    <row r="55" spans="1:12" x14ac:dyDescent="0.25">
      <c r="A55" s="1359"/>
      <c r="C55" s="1361"/>
      <c r="D55" s="258">
        <f t="shared" si="1"/>
        <v>0</v>
      </c>
      <c r="E55" s="1361"/>
      <c r="F55" s="1361"/>
      <c r="G55" s="1361"/>
      <c r="H55" s="1361"/>
      <c r="I55" s="1361"/>
      <c r="J55" s="1361"/>
      <c r="K55" s="2471"/>
      <c r="L55" s="124"/>
    </row>
    <row r="56" spans="1:12" x14ac:dyDescent="0.25">
      <c r="A56" s="1359"/>
      <c r="C56" s="1361"/>
      <c r="D56" s="258">
        <f t="shared" si="1"/>
        <v>0</v>
      </c>
      <c r="E56" s="1361"/>
      <c r="F56" s="1361"/>
      <c r="G56" s="1361"/>
      <c r="H56" s="1361"/>
      <c r="I56" s="1361"/>
      <c r="J56" s="1361"/>
      <c r="K56" s="2471"/>
      <c r="L56" s="124"/>
    </row>
    <row r="57" spans="1:12" x14ac:dyDescent="0.25">
      <c r="A57" s="1359"/>
      <c r="C57" s="1361"/>
      <c r="D57" s="258">
        <f t="shared" si="1"/>
        <v>0</v>
      </c>
      <c r="E57" s="1361"/>
      <c r="F57" s="1361"/>
      <c r="G57" s="1361"/>
      <c r="H57" s="1361"/>
      <c r="I57" s="1361"/>
      <c r="J57" s="1361"/>
      <c r="K57" s="2471"/>
      <c r="L57" s="124"/>
    </row>
    <row r="58" spans="1:12" x14ac:dyDescent="0.25">
      <c r="A58" s="1359"/>
      <c r="C58" s="1361"/>
      <c r="D58" s="258">
        <f t="shared" si="1"/>
        <v>0</v>
      </c>
      <c r="E58" s="1361"/>
      <c r="F58" s="1361"/>
      <c r="G58" s="1361"/>
      <c r="H58" s="1361"/>
      <c r="I58" s="1361"/>
      <c r="J58" s="1361"/>
      <c r="K58" s="2471"/>
      <c r="L58" s="124"/>
    </row>
    <row r="59" spans="1:12" x14ac:dyDescent="0.25">
      <c r="A59" s="1359"/>
      <c r="C59" s="1361"/>
      <c r="D59" s="258">
        <f t="shared" si="1"/>
        <v>0</v>
      </c>
      <c r="E59" s="1361"/>
      <c r="F59" s="1361"/>
      <c r="G59" s="1361"/>
      <c r="H59" s="1361"/>
      <c r="I59" s="1361"/>
      <c r="J59" s="1361"/>
      <c r="K59" s="2471"/>
      <c r="L59" s="124"/>
    </row>
    <row r="60" spans="1:12" x14ac:dyDescent="0.25">
      <c r="A60" s="1359"/>
      <c r="C60" s="1361"/>
      <c r="D60" s="258">
        <f t="shared" si="1"/>
        <v>0</v>
      </c>
      <c r="E60" s="1361"/>
      <c r="F60" s="1361"/>
      <c r="G60" s="1361"/>
      <c r="H60" s="1361"/>
      <c r="I60" s="1361"/>
      <c r="J60" s="1361"/>
      <c r="K60" s="2471"/>
      <c r="L60" s="124"/>
    </row>
    <row r="61" spans="1:12" x14ac:dyDescent="0.25">
      <c r="A61" s="1359"/>
      <c r="C61" s="1361"/>
      <c r="D61" s="258">
        <f t="shared" si="1"/>
        <v>0</v>
      </c>
      <c r="E61" s="1361"/>
      <c r="F61" s="1361"/>
      <c r="G61" s="1361"/>
      <c r="H61" s="1361"/>
      <c r="I61" s="1361"/>
      <c r="J61" s="1361"/>
      <c r="K61" s="2471"/>
      <c r="L61" s="124"/>
    </row>
    <row r="62" spans="1:12" x14ac:dyDescent="0.25">
      <c r="A62" s="1359"/>
      <c r="C62" s="1361"/>
      <c r="D62" s="258">
        <f t="shared" si="1"/>
        <v>0</v>
      </c>
      <c r="E62" s="1361"/>
      <c r="F62" s="1361"/>
      <c r="G62" s="1361"/>
      <c r="H62" s="1361"/>
      <c r="I62" s="1361"/>
      <c r="J62" s="1361"/>
      <c r="K62" s="2471"/>
      <c r="L62" s="124"/>
    </row>
    <row r="63" spans="1:12" x14ac:dyDescent="0.25">
      <c r="A63" s="1359"/>
      <c r="C63" s="1361"/>
      <c r="D63" s="258">
        <f t="shared" si="1"/>
        <v>0</v>
      </c>
      <c r="E63" s="1361"/>
      <c r="F63" s="1361"/>
      <c r="G63" s="1361"/>
      <c r="H63" s="1361"/>
      <c r="I63" s="1361"/>
      <c r="J63" s="1361"/>
      <c r="K63" s="2471"/>
      <c r="L63" s="124"/>
    </row>
    <row r="64" spans="1:12" x14ac:dyDescent="0.25">
      <c r="A64" s="1359"/>
      <c r="C64" s="1361"/>
      <c r="D64" s="258">
        <f t="shared" si="1"/>
        <v>0</v>
      </c>
      <c r="E64" s="1361"/>
      <c r="F64" s="1361"/>
      <c r="G64" s="1361"/>
      <c r="H64" s="1361"/>
      <c r="I64" s="1361"/>
      <c r="J64" s="1361"/>
      <c r="K64" s="2471"/>
      <c r="L64" s="124"/>
    </row>
    <row r="65" spans="1:12" x14ac:dyDescent="0.25">
      <c r="A65" s="1359"/>
      <c r="C65" s="1361"/>
      <c r="D65" s="258">
        <f t="shared" si="1"/>
        <v>0</v>
      </c>
      <c r="E65" s="1361"/>
      <c r="F65" s="1361"/>
      <c r="G65" s="1361"/>
      <c r="H65" s="1361"/>
      <c r="I65" s="1361"/>
      <c r="J65" s="1361"/>
      <c r="K65" s="2471"/>
      <c r="L65" s="124"/>
    </row>
    <row r="66" spans="1:12" x14ac:dyDescent="0.25">
      <c r="A66" s="1359"/>
      <c r="C66" s="1361"/>
      <c r="D66" s="258">
        <f t="shared" si="1"/>
        <v>0</v>
      </c>
      <c r="E66" s="1361"/>
      <c r="F66" s="1361"/>
      <c r="G66" s="1361"/>
      <c r="H66" s="1361"/>
      <c r="I66" s="1361"/>
      <c r="J66" s="1361"/>
      <c r="K66" s="2471"/>
      <c r="L66" s="124"/>
    </row>
    <row r="67" spans="1:12" x14ac:dyDescent="0.25">
      <c r="A67" s="1359"/>
      <c r="C67" s="1361"/>
      <c r="D67" s="1361"/>
      <c r="E67" s="1361"/>
      <c r="F67" s="1361"/>
      <c r="G67" s="1361"/>
      <c r="H67" s="1361"/>
      <c r="I67" s="1361"/>
      <c r="J67" s="1361"/>
      <c r="K67" s="2471"/>
      <c r="L67" s="124"/>
    </row>
    <row r="68" spans="1:12" x14ac:dyDescent="0.25">
      <c r="A68" s="1359"/>
      <c r="C68" s="1361"/>
      <c r="D68" s="1361"/>
      <c r="E68" s="1361"/>
      <c r="F68" s="1361"/>
      <c r="G68" s="1361"/>
      <c r="H68" s="1361"/>
      <c r="I68" s="1361"/>
      <c r="J68" s="1361"/>
      <c r="K68" s="2471"/>
      <c r="L68" s="124"/>
    </row>
    <row r="69" spans="1:12" x14ac:dyDescent="0.25">
      <c r="A69" s="1359"/>
      <c r="L69" s="124"/>
    </row>
    <row r="70" spans="1:12" x14ac:dyDescent="0.25">
      <c r="A70" s="1359"/>
      <c r="L70" s="124"/>
    </row>
    <row r="71" spans="1:12" x14ac:dyDescent="0.25">
      <c r="A71" s="1359"/>
      <c r="L71" s="124"/>
    </row>
    <row r="72" spans="1:12" x14ac:dyDescent="0.25">
      <c r="A72" s="1359"/>
      <c r="L72" s="124"/>
    </row>
    <row r="73" spans="1:12" x14ac:dyDescent="0.25">
      <c r="A73" s="1359"/>
      <c r="L73" s="124"/>
    </row>
    <row r="74" spans="1:12" x14ac:dyDescent="0.25">
      <c r="A74" s="1359"/>
    </row>
  </sheetData>
  <autoFilter ref="B6:K6"/>
  <mergeCells count="41">
    <mergeCell ref="A1:L1"/>
    <mergeCell ref="A2:B2"/>
    <mergeCell ref="C2:F2"/>
    <mergeCell ref="G2:H2"/>
    <mergeCell ref="I2:J2"/>
    <mergeCell ref="K2:L2"/>
    <mergeCell ref="M3:Q3"/>
    <mergeCell ref="A3:B3"/>
    <mergeCell ref="C3:F3"/>
    <mergeCell ref="G3:H3"/>
    <mergeCell ref="I3:J3"/>
    <mergeCell ref="K3:L3"/>
    <mergeCell ref="C23:J23"/>
    <mergeCell ref="C41:J41"/>
    <mergeCell ref="A4:B4"/>
    <mergeCell ref="C4:F4"/>
    <mergeCell ref="A18:A19"/>
    <mergeCell ref="C18:J18"/>
    <mergeCell ref="C14:J14"/>
    <mergeCell ref="C12:J12"/>
    <mergeCell ref="C7:J7"/>
    <mergeCell ref="G4:H4"/>
    <mergeCell ref="I4:J4"/>
    <mergeCell ref="A5:B5"/>
    <mergeCell ref="C5:F5"/>
    <mergeCell ref="K4:L4"/>
    <mergeCell ref="K5:L5"/>
    <mergeCell ref="C48:J48"/>
    <mergeCell ref="A36:A37"/>
    <mergeCell ref="C37:J37"/>
    <mergeCell ref="C21:J21"/>
    <mergeCell ref="I5:J5"/>
    <mergeCell ref="G5:H5"/>
    <mergeCell ref="C47:J47"/>
    <mergeCell ref="C44:J44"/>
    <mergeCell ref="C43:J43"/>
    <mergeCell ref="C35:J35"/>
    <mergeCell ref="C31:J31"/>
    <mergeCell ref="C30:J30"/>
    <mergeCell ref="C29:J29"/>
    <mergeCell ref="C26:J26"/>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tabColor rgb="FFFFFF00"/>
  </sheetPr>
  <dimension ref="A1:M87"/>
  <sheetViews>
    <sheetView zoomScaleNormal="100" workbookViewId="0">
      <pane ySplit="6" topLeftCell="A73" activePane="bottomLeft" state="frozen"/>
      <selection activeCell="C163" sqref="C163:J163"/>
      <selection pane="bottomLeft" activeCell="C63" sqref="C63:J63"/>
    </sheetView>
  </sheetViews>
  <sheetFormatPr defaultRowHeight="15.75" x14ac:dyDescent="0.25"/>
  <cols>
    <col min="1" max="1" width="14.5703125" style="1275" customWidth="1"/>
    <col min="2" max="2" width="10.140625" style="1273" customWidth="1"/>
    <col min="3" max="8" width="12.140625" style="1273" customWidth="1"/>
    <col min="9" max="9" width="13" style="1273" customWidth="1"/>
    <col min="10" max="10" width="12.140625" style="1273" customWidth="1"/>
    <col min="11" max="11" width="12.140625" style="2731" customWidth="1"/>
    <col min="12" max="12" width="57.85546875" style="1274" customWidth="1"/>
    <col min="13" max="16384" width="9.140625" style="1267"/>
  </cols>
  <sheetData>
    <row r="1" spans="1:13" s="1258" customFormat="1" ht="30.75" customHeight="1" thickTop="1" x14ac:dyDescent="0.25">
      <c r="A1" s="4193" t="s">
        <v>2736</v>
      </c>
      <c r="B1" s="4194"/>
      <c r="C1" s="4194"/>
      <c r="D1" s="4194"/>
      <c r="E1" s="4194"/>
      <c r="F1" s="4194"/>
      <c r="G1" s="4194"/>
      <c r="H1" s="4194"/>
      <c r="I1" s="4194"/>
      <c r="J1" s="4194"/>
      <c r="K1" s="4194"/>
      <c r="L1" s="4195"/>
      <c r="M1" s="1257"/>
    </row>
    <row r="2" spans="1:13" s="309" customFormat="1" ht="20.100000000000001" customHeight="1" x14ac:dyDescent="0.25">
      <c r="A2" s="3463" t="s">
        <v>259</v>
      </c>
      <c r="B2" s="3464"/>
      <c r="C2" s="3445">
        <f xml:space="preserve"> (67+120+25)*25</f>
        <v>5300</v>
      </c>
      <c r="D2" s="3446"/>
      <c r="E2" s="3446"/>
      <c r="F2" s="3447"/>
      <c r="G2" s="3461"/>
      <c r="H2" s="3462"/>
      <c r="I2" s="3437" t="s">
        <v>260</v>
      </c>
      <c r="J2" s="3438"/>
      <c r="K2" s="3445" t="s">
        <v>499</v>
      </c>
      <c r="L2" s="4012"/>
    </row>
    <row r="3" spans="1:13" s="309" customFormat="1" ht="24.75" customHeight="1" x14ac:dyDescent="0.25">
      <c r="A3" s="3463" t="s">
        <v>261</v>
      </c>
      <c r="B3" s="3464"/>
      <c r="C3" s="3445" t="s">
        <v>279</v>
      </c>
      <c r="D3" s="3446"/>
      <c r="E3" s="3446"/>
      <c r="F3" s="3447"/>
      <c r="G3" s="3440"/>
      <c r="H3" s="3441"/>
      <c r="I3" s="3437" t="s">
        <v>262</v>
      </c>
      <c r="J3" s="3438"/>
      <c r="K3" s="3445" t="s">
        <v>2036</v>
      </c>
      <c r="L3" s="4012"/>
    </row>
    <row r="4" spans="1:13" s="309" customFormat="1" ht="31.5" customHeight="1" x14ac:dyDescent="0.25">
      <c r="A4" s="3463" t="s">
        <v>263</v>
      </c>
      <c r="B4" s="3464"/>
      <c r="C4" s="3456" t="s">
        <v>3243</v>
      </c>
      <c r="D4" s="3446"/>
      <c r="E4" s="3446"/>
      <c r="F4" s="3447"/>
      <c r="G4" s="3461"/>
      <c r="H4" s="3462"/>
      <c r="I4" s="3437" t="s">
        <v>264</v>
      </c>
      <c r="J4" s="3438"/>
      <c r="K4" s="3445" t="s">
        <v>3541</v>
      </c>
      <c r="L4" s="4012"/>
    </row>
    <row r="5" spans="1:13" s="1263" customFormat="1" ht="70.5" customHeight="1" thickBot="1" x14ac:dyDescent="0.3">
      <c r="A5" s="3448" t="s">
        <v>265</v>
      </c>
      <c r="B5" s="3449"/>
      <c r="C5" s="3450" t="s">
        <v>4219</v>
      </c>
      <c r="D5" s="3451"/>
      <c r="E5" s="3451"/>
      <c r="F5" s="3452"/>
      <c r="G5" s="3814"/>
      <c r="H5" s="3815"/>
      <c r="I5" s="3437" t="s">
        <v>397</v>
      </c>
      <c r="J5" s="3438"/>
      <c r="K5" s="3846" t="s">
        <v>3259</v>
      </c>
      <c r="L5" s="3847"/>
    </row>
    <row r="6" spans="1:13" ht="44.25" customHeight="1" thickTop="1" thickBot="1" x14ac:dyDescent="0.3">
      <c r="A6" s="1264" t="s">
        <v>1</v>
      </c>
      <c r="B6" s="1265" t="s">
        <v>0</v>
      </c>
      <c r="C6" s="1265" t="s">
        <v>2</v>
      </c>
      <c r="D6" s="1265" t="s">
        <v>3</v>
      </c>
      <c r="E6" s="1265" t="s">
        <v>4</v>
      </c>
      <c r="F6" s="1265" t="s">
        <v>5</v>
      </c>
      <c r="G6" s="1265" t="s">
        <v>6</v>
      </c>
      <c r="H6" s="1265" t="s">
        <v>7</v>
      </c>
      <c r="I6" s="1265" t="s">
        <v>8</v>
      </c>
      <c r="J6" s="1265" t="s">
        <v>9</v>
      </c>
      <c r="K6" s="2738" t="s">
        <v>3817</v>
      </c>
      <c r="L6" s="1266" t="s">
        <v>10</v>
      </c>
    </row>
    <row r="7" spans="1:13" ht="102" customHeight="1" thickTop="1" x14ac:dyDescent="0.25">
      <c r="A7" s="1385">
        <v>43117</v>
      </c>
      <c r="B7" s="1386" t="s">
        <v>62</v>
      </c>
      <c r="C7" s="4065" t="s">
        <v>2735</v>
      </c>
      <c r="D7" s="4066"/>
      <c r="E7" s="4066"/>
      <c r="F7" s="4066"/>
      <c r="G7" s="4066"/>
      <c r="H7" s="4066"/>
      <c r="I7" s="4066"/>
      <c r="J7" s="4066"/>
      <c r="K7" s="2812" t="s">
        <v>2117</v>
      </c>
      <c r="L7" s="1387" t="s">
        <v>2117</v>
      </c>
    </row>
    <row r="8" spans="1:13" ht="47.25" x14ac:dyDescent="0.25">
      <c r="A8" s="1268">
        <v>43121</v>
      </c>
      <c r="B8" s="1269" t="s">
        <v>12</v>
      </c>
      <c r="C8" s="1270">
        <v>705</v>
      </c>
      <c r="D8" s="1271">
        <f>+C8*(100-E8)/100</f>
        <v>437.1</v>
      </c>
      <c r="E8" s="1270">
        <v>38</v>
      </c>
      <c r="F8" s="1270"/>
      <c r="G8" s="1270">
        <v>120</v>
      </c>
      <c r="H8" s="1270"/>
      <c r="I8" s="1270"/>
      <c r="J8" s="1270"/>
      <c r="K8" s="2636"/>
      <c r="L8" s="1272" t="s">
        <v>2433</v>
      </c>
    </row>
    <row r="9" spans="1:13" ht="54" customHeight="1" x14ac:dyDescent="0.25">
      <c r="A9" s="1268">
        <v>43122</v>
      </c>
      <c r="B9" s="1269" t="s">
        <v>33</v>
      </c>
      <c r="C9" s="4085" t="s">
        <v>2436</v>
      </c>
      <c r="D9" s="4086"/>
      <c r="E9" s="4086"/>
      <c r="F9" s="4086"/>
      <c r="G9" s="4086"/>
      <c r="H9" s="4086"/>
      <c r="I9" s="4086"/>
      <c r="J9" s="4087"/>
      <c r="K9" s="2635"/>
      <c r="L9" s="1272"/>
    </row>
    <row r="10" spans="1:13" ht="25.5" customHeight="1" x14ac:dyDescent="0.25">
      <c r="A10" s="1427">
        <v>43120</v>
      </c>
      <c r="B10" s="1428" t="s">
        <v>12</v>
      </c>
      <c r="C10" s="1429">
        <v>500</v>
      </c>
      <c r="D10" s="1430">
        <f>+C10*(100-E10)/100</f>
        <v>300</v>
      </c>
      <c r="E10" s="1429">
        <v>40</v>
      </c>
      <c r="F10" s="1429"/>
      <c r="G10" s="1429">
        <v>50</v>
      </c>
      <c r="H10" s="1429"/>
      <c r="I10" s="1429"/>
      <c r="J10" s="1429"/>
      <c r="K10" s="2728"/>
      <c r="L10" s="1440" t="s">
        <v>18</v>
      </c>
    </row>
    <row r="11" spans="1:13" ht="47.25" x14ac:dyDescent="0.25">
      <c r="A11" s="1268">
        <v>43123</v>
      </c>
      <c r="B11" s="1269" t="s">
        <v>12</v>
      </c>
      <c r="C11" s="1270">
        <v>435</v>
      </c>
      <c r="D11" s="1271">
        <f>+C11*(100-E11)/100</f>
        <v>304.5</v>
      </c>
      <c r="E11" s="1270">
        <v>30</v>
      </c>
      <c r="F11" s="1270"/>
      <c r="G11" s="1270">
        <v>110</v>
      </c>
      <c r="H11" s="1270"/>
      <c r="I11" s="1270"/>
      <c r="J11" s="1270"/>
      <c r="K11" s="2636"/>
      <c r="L11" s="1272" t="s">
        <v>2432</v>
      </c>
    </row>
    <row r="12" spans="1:13" x14ac:dyDescent="0.25">
      <c r="A12" s="1427">
        <v>42769</v>
      </c>
      <c r="B12" s="1428" t="s">
        <v>12</v>
      </c>
      <c r="C12" s="1429">
        <v>430</v>
      </c>
      <c r="D12" s="325">
        <f>+C12*(100-E12)/100</f>
        <v>301</v>
      </c>
      <c r="E12" s="1429">
        <v>30</v>
      </c>
      <c r="F12" s="1429"/>
      <c r="G12" s="1429">
        <v>50</v>
      </c>
      <c r="H12" s="1429"/>
      <c r="I12" s="1429"/>
      <c r="J12" s="1429"/>
      <c r="K12" s="2728"/>
      <c r="L12" s="1501" t="s">
        <v>18</v>
      </c>
    </row>
    <row r="13" spans="1:13" s="10" customFormat="1" ht="20.100000000000001" customHeight="1" x14ac:dyDescent="0.25">
      <c r="A13" s="1471">
        <v>43135</v>
      </c>
      <c r="B13" s="1472" t="s">
        <v>341</v>
      </c>
      <c r="C13" s="1473"/>
      <c r="D13" s="258"/>
      <c r="E13" s="1473"/>
      <c r="F13" s="1473"/>
      <c r="G13" s="1473"/>
      <c r="H13" s="1473">
        <v>5175</v>
      </c>
      <c r="I13" s="1473">
        <v>96</v>
      </c>
      <c r="J13" s="1473"/>
      <c r="K13" s="2580"/>
      <c r="L13" s="1473"/>
    </row>
    <row r="14" spans="1:13" ht="47.25" x14ac:dyDescent="0.25">
      <c r="A14" s="1268">
        <v>43146</v>
      </c>
      <c r="B14" s="1269" t="s">
        <v>12</v>
      </c>
      <c r="C14" s="1270">
        <v>385</v>
      </c>
      <c r="D14" s="1271">
        <f>+C14*(100-E14)/100</f>
        <v>269.5</v>
      </c>
      <c r="E14" s="1270">
        <v>30</v>
      </c>
      <c r="F14" s="1270"/>
      <c r="G14" s="1270">
        <v>125</v>
      </c>
      <c r="H14" s="1270"/>
      <c r="I14" s="1270"/>
      <c r="J14" s="1270"/>
      <c r="K14" s="2636"/>
      <c r="L14" s="1272" t="s">
        <v>2463</v>
      </c>
    </row>
    <row r="15" spans="1:13" ht="47.25" x14ac:dyDescent="0.25">
      <c r="A15" s="1268">
        <v>43156</v>
      </c>
      <c r="B15" s="1269" t="s">
        <v>12</v>
      </c>
      <c r="C15" s="1270">
        <v>375</v>
      </c>
      <c r="D15" s="1271">
        <f>+C15*(100-E15)/100</f>
        <v>243.75</v>
      </c>
      <c r="E15" s="1270">
        <v>35</v>
      </c>
      <c r="F15" s="1270"/>
      <c r="G15" s="1270">
        <v>125</v>
      </c>
      <c r="H15" s="1270"/>
      <c r="I15" s="1270"/>
      <c r="J15" s="1270"/>
      <c r="K15" s="2636"/>
      <c r="L15" s="1272" t="s">
        <v>2492</v>
      </c>
    </row>
    <row r="16" spans="1:13" x14ac:dyDescent="0.25">
      <c r="A16" s="1268">
        <v>43215</v>
      </c>
      <c r="B16" s="1269" t="s">
        <v>33</v>
      </c>
      <c r="C16" s="4067" t="s">
        <v>2577</v>
      </c>
      <c r="D16" s="4088"/>
      <c r="E16" s="4088"/>
      <c r="F16" s="4088"/>
      <c r="G16" s="4088"/>
      <c r="H16" s="4088"/>
      <c r="I16" s="4088"/>
      <c r="J16" s="4089"/>
      <c r="K16" s="2642"/>
      <c r="L16" s="1272"/>
    </row>
    <row r="17" spans="1:12" ht="47.25" x14ac:dyDescent="0.25">
      <c r="A17" s="1268">
        <v>43225</v>
      </c>
      <c r="B17" s="1269" t="s">
        <v>12</v>
      </c>
      <c r="C17" s="1270">
        <v>315</v>
      </c>
      <c r="D17" s="1271">
        <f>+C17*(100-E17)/100</f>
        <v>189</v>
      </c>
      <c r="E17" s="1270">
        <v>40</v>
      </c>
      <c r="F17" s="1270"/>
      <c r="G17" s="1270">
        <v>115</v>
      </c>
      <c r="H17" s="1270"/>
      <c r="I17" s="1270"/>
      <c r="J17" s="1270"/>
      <c r="K17" s="2636"/>
      <c r="L17" s="1272" t="s">
        <v>2582</v>
      </c>
    </row>
    <row r="18" spans="1:12" ht="30" customHeight="1" x14ac:dyDescent="0.25">
      <c r="A18" s="1268">
        <v>43253</v>
      </c>
      <c r="B18" s="1269" t="s">
        <v>33</v>
      </c>
      <c r="C18" s="4067" t="s">
        <v>2612</v>
      </c>
      <c r="D18" s="4088"/>
      <c r="E18" s="4088"/>
      <c r="F18" s="4088"/>
      <c r="G18" s="4088"/>
      <c r="H18" s="4088"/>
      <c r="I18" s="4088"/>
      <c r="J18" s="4089"/>
      <c r="K18" s="2642"/>
      <c r="L18" s="1272"/>
    </row>
    <row r="19" spans="1:12" ht="33" customHeight="1" x14ac:dyDescent="0.25">
      <c r="A19" s="1268">
        <v>43264</v>
      </c>
      <c r="B19" s="1269" t="s">
        <v>33</v>
      </c>
      <c r="C19" s="4067" t="s">
        <v>2627</v>
      </c>
      <c r="D19" s="4088"/>
      <c r="E19" s="4088"/>
      <c r="F19" s="4088"/>
      <c r="G19" s="4088"/>
      <c r="H19" s="4088"/>
      <c r="I19" s="4088"/>
      <c r="J19" s="4089"/>
      <c r="K19" s="2642"/>
      <c r="L19" s="1272"/>
    </row>
    <row r="20" spans="1:12" ht="24.75" customHeight="1" x14ac:dyDescent="0.25">
      <c r="A20" s="1268">
        <v>43281</v>
      </c>
      <c r="B20" s="1269" t="s">
        <v>33</v>
      </c>
      <c r="C20" s="4190" t="s">
        <v>2645</v>
      </c>
      <c r="D20" s="4191"/>
      <c r="E20" s="4191"/>
      <c r="F20" s="4191"/>
      <c r="G20" s="4191"/>
      <c r="H20" s="4191"/>
      <c r="I20" s="4191"/>
      <c r="J20" s="4192"/>
      <c r="K20" s="2653"/>
      <c r="L20" s="1272"/>
    </row>
    <row r="21" spans="1:12" ht="33" customHeight="1" x14ac:dyDescent="0.25">
      <c r="A21" s="1268">
        <v>43282</v>
      </c>
      <c r="B21" s="1269" t="s">
        <v>33</v>
      </c>
      <c r="C21" s="4190" t="s">
        <v>2646</v>
      </c>
      <c r="D21" s="4191"/>
      <c r="E21" s="4191"/>
      <c r="F21" s="4191"/>
      <c r="G21" s="4191"/>
      <c r="H21" s="4191"/>
      <c r="I21" s="4191"/>
      <c r="J21" s="4192"/>
      <c r="K21" s="2653"/>
      <c r="L21" s="1272"/>
    </row>
    <row r="22" spans="1:12" ht="30.75" customHeight="1" x14ac:dyDescent="0.25">
      <c r="A22" s="4052">
        <v>43285</v>
      </c>
      <c r="B22" s="1269" t="s">
        <v>33</v>
      </c>
      <c r="C22" s="4067" t="s">
        <v>2647</v>
      </c>
      <c r="D22" s="4088"/>
      <c r="E22" s="4088"/>
      <c r="F22" s="4088"/>
      <c r="G22" s="4088"/>
      <c r="H22" s="4088"/>
      <c r="I22" s="4088"/>
      <c r="J22" s="4089"/>
      <c r="K22" s="2642"/>
      <c r="L22" s="1272"/>
    </row>
    <row r="23" spans="1:12" ht="23.25" customHeight="1" x14ac:dyDescent="0.25">
      <c r="A23" s="4053"/>
      <c r="B23" s="1269" t="s">
        <v>33</v>
      </c>
      <c r="C23" s="4190" t="s">
        <v>2648</v>
      </c>
      <c r="D23" s="4191"/>
      <c r="E23" s="4191"/>
      <c r="F23" s="4191"/>
      <c r="G23" s="4191"/>
      <c r="H23" s="4191"/>
      <c r="I23" s="4191"/>
      <c r="J23" s="4192"/>
      <c r="K23" s="2653"/>
      <c r="L23" s="1272"/>
    </row>
    <row r="24" spans="1:12" ht="46.5" customHeight="1" x14ac:dyDescent="0.25">
      <c r="A24" s="1268">
        <v>43286</v>
      </c>
      <c r="B24" s="1269" t="s">
        <v>33</v>
      </c>
      <c r="C24" s="4085" t="s">
        <v>2649</v>
      </c>
      <c r="D24" s="4086"/>
      <c r="E24" s="4086"/>
      <c r="F24" s="4086"/>
      <c r="G24" s="4086"/>
      <c r="H24" s="4086"/>
      <c r="I24" s="4086"/>
      <c r="J24" s="4087"/>
      <c r="K24" s="2635"/>
      <c r="L24" s="1272"/>
    </row>
    <row r="25" spans="1:12" x14ac:dyDescent="0.25">
      <c r="A25" s="1268">
        <v>43287</v>
      </c>
      <c r="B25" s="1269" t="s">
        <v>33</v>
      </c>
      <c r="C25" s="4051" t="s">
        <v>2650</v>
      </c>
      <c r="D25" s="4049"/>
      <c r="E25" s="4049"/>
      <c r="F25" s="4049"/>
      <c r="G25" s="4049"/>
      <c r="H25" s="4049"/>
      <c r="I25" s="4049"/>
      <c r="J25" s="4050"/>
      <c r="K25" s="2637"/>
      <c r="L25" s="1272"/>
    </row>
    <row r="26" spans="1:12" ht="58.5" customHeight="1" x14ac:dyDescent="0.25">
      <c r="A26" s="1268">
        <v>43290</v>
      </c>
      <c r="B26" s="1269" t="s">
        <v>2660</v>
      </c>
      <c r="C26" s="4085" t="s">
        <v>2653</v>
      </c>
      <c r="D26" s="4086"/>
      <c r="E26" s="4086"/>
      <c r="F26" s="4086"/>
      <c r="G26" s="4086"/>
      <c r="H26" s="4086"/>
      <c r="I26" s="4086"/>
      <c r="J26" s="4087"/>
      <c r="K26" s="2635"/>
      <c r="L26" s="1272"/>
    </row>
    <row r="27" spans="1:12" ht="29.25" customHeight="1" x14ac:dyDescent="0.25">
      <c r="A27" s="1268">
        <v>43291</v>
      </c>
      <c r="B27" s="1269" t="s">
        <v>33</v>
      </c>
      <c r="C27" s="4085" t="s">
        <v>2659</v>
      </c>
      <c r="D27" s="4086"/>
      <c r="E27" s="4086"/>
      <c r="F27" s="4086"/>
      <c r="G27" s="4086"/>
      <c r="H27" s="4086"/>
      <c r="I27" s="4086"/>
      <c r="J27" s="4087"/>
      <c r="K27" s="2635"/>
      <c r="L27" s="1272"/>
    </row>
    <row r="28" spans="1:12" ht="28.5" customHeight="1" x14ac:dyDescent="0.25">
      <c r="A28" s="1629">
        <v>43292</v>
      </c>
      <c r="B28" s="1630" t="s">
        <v>12</v>
      </c>
      <c r="C28" s="1631">
        <v>290</v>
      </c>
      <c r="D28" s="1632">
        <f>+C28*(100-E28)/100</f>
        <v>174</v>
      </c>
      <c r="E28" s="1631">
        <v>40</v>
      </c>
      <c r="F28" s="1631"/>
      <c r="G28" s="1631"/>
      <c r="H28" s="1631"/>
      <c r="I28" s="1631"/>
      <c r="J28" s="1631"/>
      <c r="K28" s="2739"/>
      <c r="L28" s="1633" t="s">
        <v>2655</v>
      </c>
    </row>
    <row r="29" spans="1:12" ht="69" customHeight="1" x14ac:dyDescent="0.25">
      <c r="A29" s="1268">
        <v>43298</v>
      </c>
      <c r="B29" s="1269" t="s">
        <v>33</v>
      </c>
      <c r="C29" s="4085" t="s">
        <v>2661</v>
      </c>
      <c r="D29" s="4086"/>
      <c r="E29" s="4086"/>
      <c r="F29" s="4086"/>
      <c r="G29" s="4086"/>
      <c r="H29" s="4086"/>
      <c r="I29" s="4086"/>
      <c r="J29" s="4087"/>
      <c r="K29" s="2635"/>
      <c r="L29" s="1272"/>
    </row>
    <row r="30" spans="1:12" ht="34.5" customHeight="1" x14ac:dyDescent="0.25">
      <c r="A30" s="1268">
        <v>43304</v>
      </c>
      <c r="B30" s="1269" t="s">
        <v>33</v>
      </c>
      <c r="C30" s="4085" t="s">
        <v>2667</v>
      </c>
      <c r="D30" s="4049"/>
      <c r="E30" s="4049"/>
      <c r="F30" s="4049"/>
      <c r="G30" s="4049"/>
      <c r="H30" s="4049"/>
      <c r="I30" s="4049"/>
      <c r="J30" s="4050"/>
      <c r="K30" s="2637"/>
      <c r="L30" s="1272"/>
    </row>
    <row r="31" spans="1:12" ht="36" customHeight="1" x14ac:dyDescent="0.25">
      <c r="A31" s="1268">
        <v>43316</v>
      </c>
      <c r="B31" s="1269" t="s">
        <v>33</v>
      </c>
      <c r="C31" s="4085" t="s">
        <v>2681</v>
      </c>
      <c r="D31" s="4086"/>
      <c r="E31" s="4086"/>
      <c r="F31" s="4086"/>
      <c r="G31" s="4086"/>
      <c r="H31" s="4086"/>
      <c r="I31" s="4086"/>
      <c r="J31" s="4087"/>
      <c r="K31" s="2635"/>
      <c r="L31" s="1272"/>
    </row>
    <row r="32" spans="1:12" ht="47.25" x14ac:dyDescent="0.25">
      <c r="A32" s="1268">
        <v>43343</v>
      </c>
      <c r="B32" s="1269" t="s">
        <v>12</v>
      </c>
      <c r="C32" s="1270">
        <v>250</v>
      </c>
      <c r="D32" s="1271">
        <f>+C32*(100-E32)/100</f>
        <v>75</v>
      </c>
      <c r="E32" s="1270">
        <v>70</v>
      </c>
      <c r="F32" s="1270" t="s">
        <v>159</v>
      </c>
      <c r="G32" s="1270">
        <v>115</v>
      </c>
      <c r="H32" s="1270"/>
      <c r="I32" s="1270"/>
      <c r="J32" s="1270"/>
      <c r="K32" s="2636"/>
      <c r="L32" s="1272" t="s">
        <v>2708</v>
      </c>
    </row>
    <row r="33" spans="1:12" x14ac:dyDescent="0.25">
      <c r="A33" s="1268">
        <v>43355</v>
      </c>
      <c r="B33" s="1269" t="s">
        <v>33</v>
      </c>
      <c r="C33" s="4051" t="s">
        <v>2716</v>
      </c>
      <c r="D33" s="4049"/>
      <c r="E33" s="4049"/>
      <c r="F33" s="4049"/>
      <c r="G33" s="4049"/>
      <c r="H33" s="4049"/>
      <c r="I33" s="4049"/>
      <c r="J33" s="4050"/>
      <c r="K33" s="2637"/>
      <c r="L33" s="1272"/>
    </row>
    <row r="34" spans="1:12" ht="81" customHeight="1" x14ac:dyDescent="0.25">
      <c r="A34" s="1268">
        <v>43358</v>
      </c>
      <c r="B34" s="1269" t="s">
        <v>2660</v>
      </c>
      <c r="C34" s="4085" t="s">
        <v>2720</v>
      </c>
      <c r="D34" s="4086"/>
      <c r="E34" s="4086"/>
      <c r="F34" s="4086"/>
      <c r="G34" s="4086"/>
      <c r="H34" s="4086"/>
      <c r="I34" s="4086"/>
      <c r="J34" s="4087"/>
      <c r="K34" s="2635"/>
      <c r="L34" s="1272"/>
    </row>
    <row r="35" spans="1:12" ht="45" customHeight="1" x14ac:dyDescent="0.25">
      <c r="A35" s="1268">
        <v>43362</v>
      </c>
      <c r="B35" s="1269" t="s">
        <v>33</v>
      </c>
      <c r="C35" s="4085" t="s">
        <v>2724</v>
      </c>
      <c r="D35" s="4086"/>
      <c r="E35" s="4086"/>
      <c r="F35" s="4086"/>
      <c r="G35" s="4086"/>
      <c r="H35" s="4086"/>
      <c r="I35" s="4086"/>
      <c r="J35" s="4087"/>
      <c r="K35" s="2635"/>
      <c r="L35" s="1272"/>
    </row>
    <row r="36" spans="1:12" ht="100.5" customHeight="1" x14ac:dyDescent="0.25">
      <c r="A36" s="1611">
        <v>43368</v>
      </c>
      <c r="B36" s="1612" t="s">
        <v>31</v>
      </c>
      <c r="C36" s="4073" t="s">
        <v>2752</v>
      </c>
      <c r="D36" s="4077"/>
      <c r="E36" s="4077"/>
      <c r="F36" s="4077"/>
      <c r="G36" s="4077"/>
      <c r="H36" s="4077"/>
      <c r="I36" s="4077"/>
      <c r="J36" s="4078"/>
      <c r="K36" s="2819" t="s">
        <v>1909</v>
      </c>
      <c r="L36" s="1731" t="s">
        <v>2753</v>
      </c>
    </row>
    <row r="37" spans="1:12" x14ac:dyDescent="0.25">
      <c r="A37" s="1268">
        <v>43375</v>
      </c>
      <c r="B37" s="1269" t="s">
        <v>12</v>
      </c>
      <c r="C37" s="1270">
        <v>245</v>
      </c>
      <c r="D37" s="1271">
        <f>+C37*(100-E37)/100</f>
        <v>186.2</v>
      </c>
      <c r="E37" s="1270">
        <v>24</v>
      </c>
      <c r="F37" s="1270"/>
      <c r="G37" s="1270">
        <v>112</v>
      </c>
      <c r="H37" s="1270"/>
      <c r="I37" s="1270"/>
      <c r="J37" s="1270"/>
      <c r="K37" s="2636"/>
      <c r="L37" s="1272" t="s">
        <v>2710</v>
      </c>
    </row>
    <row r="38" spans="1:12" x14ac:dyDescent="0.25">
      <c r="A38" s="1268">
        <v>43376</v>
      </c>
      <c r="B38" s="1269" t="s">
        <v>341</v>
      </c>
      <c r="C38" s="1270"/>
      <c r="D38" s="1271"/>
      <c r="E38" s="1270"/>
      <c r="F38" s="1270"/>
      <c r="G38" s="1270"/>
      <c r="H38" s="1270">
        <v>4180</v>
      </c>
      <c r="I38" s="1270">
        <v>100</v>
      </c>
      <c r="J38" s="1270"/>
      <c r="K38" s="2636"/>
      <c r="L38" s="1272"/>
    </row>
    <row r="39" spans="1:12" x14ac:dyDescent="0.25">
      <c r="A39" s="1268">
        <v>43385</v>
      </c>
      <c r="B39" s="1269" t="s">
        <v>186</v>
      </c>
      <c r="C39" s="1270"/>
      <c r="D39" s="1271"/>
      <c r="E39" s="1270"/>
      <c r="F39" s="1270"/>
      <c r="G39" s="1270"/>
      <c r="H39" s="1270">
        <v>4800</v>
      </c>
      <c r="I39" s="1270">
        <v>100</v>
      </c>
      <c r="J39" s="1270"/>
      <c r="K39" s="2636"/>
      <c r="L39" s="1272"/>
    </row>
    <row r="40" spans="1:12" x14ac:dyDescent="0.25">
      <c r="A40" s="1268">
        <v>43391</v>
      </c>
      <c r="B40" s="1269" t="s">
        <v>186</v>
      </c>
      <c r="C40" s="1270"/>
      <c r="D40" s="1271"/>
      <c r="E40" s="1270"/>
      <c r="F40" s="1270"/>
      <c r="G40" s="1270"/>
      <c r="H40" s="1270">
        <v>4875</v>
      </c>
      <c r="I40" s="1270">
        <v>100</v>
      </c>
      <c r="J40" s="1270"/>
      <c r="K40" s="2636"/>
      <c r="L40" s="1272"/>
    </row>
    <row r="41" spans="1:12" x14ac:dyDescent="0.25">
      <c r="A41" s="1777">
        <v>43407</v>
      </c>
      <c r="B41" s="1778" t="s">
        <v>186</v>
      </c>
      <c r="C41" s="1270"/>
      <c r="D41" s="1271"/>
      <c r="E41" s="1270"/>
      <c r="F41" s="1270"/>
      <c r="G41" s="1270"/>
      <c r="H41" s="1270">
        <v>4816</v>
      </c>
      <c r="I41" s="1270">
        <v>94</v>
      </c>
      <c r="J41" s="1270"/>
      <c r="K41" s="2636"/>
      <c r="L41" s="1272" t="s">
        <v>40</v>
      </c>
    </row>
    <row r="42" spans="1:12" ht="16.5" thickBot="1" x14ac:dyDescent="0.3">
      <c r="A42" s="1914">
        <v>43436</v>
      </c>
      <c r="B42" s="1915" t="s">
        <v>12</v>
      </c>
      <c r="C42" s="1916">
        <v>235</v>
      </c>
      <c r="D42" s="1917">
        <f>+C42*(100-E42)/100</f>
        <v>176.25</v>
      </c>
      <c r="E42" s="1916">
        <v>25</v>
      </c>
      <c r="F42" s="1916"/>
      <c r="G42" s="1916">
        <v>130</v>
      </c>
      <c r="H42" s="1916"/>
      <c r="I42" s="1916"/>
      <c r="J42" s="1916"/>
      <c r="K42" s="2740"/>
      <c r="L42" s="1918" t="s">
        <v>22</v>
      </c>
    </row>
    <row r="43" spans="1:12" ht="16.5" thickTop="1" x14ac:dyDescent="0.25">
      <c r="A43" s="1886">
        <v>43514</v>
      </c>
      <c r="B43" s="1910" t="s">
        <v>12</v>
      </c>
      <c r="C43" s="1911">
        <v>220</v>
      </c>
      <c r="D43" s="1912">
        <f>+C43*(100-E43)/100</f>
        <v>121</v>
      </c>
      <c r="E43" s="1911">
        <v>45</v>
      </c>
      <c r="F43" s="1911"/>
      <c r="G43" s="1911">
        <v>125</v>
      </c>
      <c r="H43" s="1911"/>
      <c r="I43" s="1911"/>
      <c r="J43" s="1911"/>
      <c r="K43" s="2729"/>
      <c r="L43" s="1913" t="s">
        <v>2710</v>
      </c>
    </row>
    <row r="44" spans="1:12" x14ac:dyDescent="0.25">
      <c r="A44" s="1268">
        <v>43522</v>
      </c>
      <c r="B44" s="1269" t="s">
        <v>12</v>
      </c>
      <c r="C44" s="1270">
        <v>255</v>
      </c>
      <c r="D44" s="1271">
        <f>+C44*(100-E44)/100</f>
        <v>140.25</v>
      </c>
      <c r="E44" s="1270">
        <v>45</v>
      </c>
      <c r="F44" s="1270"/>
      <c r="G44" s="1270">
        <v>115</v>
      </c>
      <c r="H44" s="1270"/>
      <c r="I44" s="1270"/>
      <c r="J44" s="1270"/>
      <c r="K44" s="2636"/>
      <c r="L44" s="1272" t="s">
        <v>22</v>
      </c>
    </row>
    <row r="45" spans="1:12" x14ac:dyDescent="0.25">
      <c r="A45" s="1268">
        <v>43576</v>
      </c>
      <c r="B45" s="1269" t="s">
        <v>186</v>
      </c>
      <c r="C45" s="1270"/>
      <c r="D45" s="1271"/>
      <c r="E45" s="1270"/>
      <c r="F45" s="1270"/>
      <c r="G45" s="1270"/>
      <c r="H45" s="1270">
        <v>4850</v>
      </c>
      <c r="I45" s="1270">
        <v>100</v>
      </c>
      <c r="J45" s="1270"/>
      <c r="K45" s="2636"/>
      <c r="L45" s="1272" t="s">
        <v>40</v>
      </c>
    </row>
    <row r="46" spans="1:12" x14ac:dyDescent="0.25">
      <c r="A46" s="1268">
        <v>43714</v>
      </c>
      <c r="B46" s="1269" t="s">
        <v>186</v>
      </c>
      <c r="C46" s="1270"/>
      <c r="D46" s="1271"/>
      <c r="E46" s="1270"/>
      <c r="F46" s="1270"/>
      <c r="G46" s="1270"/>
      <c r="H46" s="1270">
        <v>4805</v>
      </c>
      <c r="I46" s="1270">
        <v>100</v>
      </c>
      <c r="J46" s="1270"/>
      <c r="K46" s="2636"/>
      <c r="L46" s="1272" t="s">
        <v>336</v>
      </c>
    </row>
    <row r="47" spans="1:12" ht="43.5" customHeight="1" x14ac:dyDescent="0.25">
      <c r="A47" s="1268">
        <v>43715</v>
      </c>
      <c r="B47" s="1269" t="s">
        <v>14</v>
      </c>
      <c r="C47" s="4067" t="s">
        <v>3185</v>
      </c>
      <c r="D47" s="4088"/>
      <c r="E47" s="4088"/>
      <c r="F47" s="4088"/>
      <c r="G47" s="4088"/>
      <c r="H47" s="4088"/>
      <c r="I47" s="4088"/>
      <c r="J47" s="4089"/>
      <c r="K47" s="2642"/>
      <c r="L47" s="2081" t="s">
        <v>3157</v>
      </c>
    </row>
    <row r="48" spans="1:12" x14ac:dyDescent="0.25">
      <c r="A48" s="1268">
        <v>43734</v>
      </c>
      <c r="B48" s="1269" t="s">
        <v>12</v>
      </c>
      <c r="C48" s="1270">
        <v>210</v>
      </c>
      <c r="D48" s="1271">
        <f>+C48*(100-E48)/100</f>
        <v>115.5</v>
      </c>
      <c r="E48" s="1270">
        <v>45</v>
      </c>
      <c r="F48" s="1270" t="s">
        <v>159</v>
      </c>
      <c r="G48" s="1270">
        <v>130</v>
      </c>
      <c r="H48" s="1270"/>
      <c r="I48" s="1270"/>
      <c r="J48" s="1270"/>
      <c r="K48" s="2636"/>
      <c r="L48" s="1272" t="s">
        <v>3208</v>
      </c>
    </row>
    <row r="49" spans="1:12" ht="41.25" customHeight="1" x14ac:dyDescent="0.25">
      <c r="A49" s="1268">
        <v>43747</v>
      </c>
      <c r="B49" s="2118" t="s">
        <v>14</v>
      </c>
      <c r="C49" s="4085" t="s">
        <v>3233</v>
      </c>
      <c r="D49" s="4086"/>
      <c r="E49" s="4086"/>
      <c r="F49" s="4086"/>
      <c r="G49" s="4086"/>
      <c r="H49" s="4086"/>
      <c r="I49" s="4086"/>
      <c r="J49" s="4087"/>
      <c r="K49" s="2635"/>
      <c r="L49" s="2117" t="s">
        <v>2882</v>
      </c>
    </row>
    <row r="50" spans="1:12" ht="69.75" customHeight="1" x14ac:dyDescent="0.25">
      <c r="A50" s="1611">
        <v>43749</v>
      </c>
      <c r="B50" s="2139" t="s">
        <v>31</v>
      </c>
      <c r="C50" s="4073" t="s">
        <v>3248</v>
      </c>
      <c r="D50" s="4074"/>
      <c r="E50" s="4074"/>
      <c r="F50" s="4074"/>
      <c r="G50" s="4074"/>
      <c r="H50" s="4074"/>
      <c r="I50" s="4074"/>
      <c r="J50" s="4075"/>
      <c r="K50" s="2820" t="s">
        <v>2117</v>
      </c>
      <c r="L50" s="2146" t="s">
        <v>3244</v>
      </c>
    </row>
    <row r="51" spans="1:12" ht="35.25" customHeight="1" x14ac:dyDescent="0.25">
      <c r="A51" s="1268">
        <v>43755</v>
      </c>
      <c r="B51" s="2118" t="s">
        <v>12</v>
      </c>
      <c r="C51" s="1270">
        <v>165</v>
      </c>
      <c r="D51" s="1271">
        <f>+C51*(100-E51)/100</f>
        <v>82.5</v>
      </c>
      <c r="E51" s="1270">
        <v>50</v>
      </c>
      <c r="F51" s="1270"/>
      <c r="G51" s="1270">
        <v>113</v>
      </c>
      <c r="H51" s="1270"/>
      <c r="I51" s="1270"/>
      <c r="J51" s="1270"/>
      <c r="K51" s="2636"/>
      <c r="L51" s="2081" t="s">
        <v>3245</v>
      </c>
    </row>
    <row r="52" spans="1:12" ht="58.5" customHeight="1" x14ac:dyDescent="0.25">
      <c r="A52" s="1611">
        <v>43761</v>
      </c>
      <c r="B52" s="2139" t="s">
        <v>23</v>
      </c>
      <c r="C52" s="4189" t="s">
        <v>3253</v>
      </c>
      <c r="D52" s="4046"/>
      <c r="E52" s="4046"/>
      <c r="F52" s="4046"/>
      <c r="G52" s="4046"/>
      <c r="H52" s="4046"/>
      <c r="I52" s="4046"/>
      <c r="J52" s="4047"/>
      <c r="K52" s="2821" t="s">
        <v>1909</v>
      </c>
      <c r="L52" s="2146" t="s">
        <v>3250</v>
      </c>
    </row>
    <row r="53" spans="1:12" ht="33" customHeight="1" x14ac:dyDescent="0.25">
      <c r="A53" s="1268">
        <v>43767</v>
      </c>
      <c r="B53" s="2118" t="s">
        <v>12</v>
      </c>
      <c r="C53" s="1270">
        <v>200</v>
      </c>
      <c r="D53" s="1271">
        <f>+C53*(100-E53)/100</f>
        <v>120</v>
      </c>
      <c r="E53" s="1270">
        <v>40</v>
      </c>
      <c r="F53" s="1270" t="s">
        <v>159</v>
      </c>
      <c r="G53" s="1270">
        <v>110</v>
      </c>
      <c r="H53" s="1270"/>
      <c r="I53" s="1270"/>
      <c r="J53" s="1270"/>
      <c r="K53" s="2636"/>
      <c r="L53" s="2081" t="s">
        <v>3260</v>
      </c>
    </row>
    <row r="54" spans="1:12" x14ac:dyDescent="0.25">
      <c r="A54" s="1268">
        <v>43790</v>
      </c>
      <c r="B54" s="2118" t="s">
        <v>186</v>
      </c>
      <c r="C54" s="1270"/>
      <c r="D54" s="1271"/>
      <c r="E54" s="1270"/>
      <c r="F54" s="1270"/>
      <c r="G54" s="1270"/>
      <c r="H54" s="1270">
        <v>4220</v>
      </c>
      <c r="I54" s="1270">
        <v>93</v>
      </c>
      <c r="J54" s="1270"/>
      <c r="K54" s="2636"/>
      <c r="L54" s="1272" t="s">
        <v>3250</v>
      </c>
    </row>
    <row r="55" spans="1:12" x14ac:dyDescent="0.25">
      <c r="A55" s="1268">
        <v>43816</v>
      </c>
      <c r="B55" s="2118" t="s">
        <v>186</v>
      </c>
      <c r="C55" s="1270"/>
      <c r="D55" s="1271"/>
      <c r="E55" s="1270"/>
      <c r="F55" s="1270"/>
      <c r="G55" s="1270"/>
      <c r="H55" s="1270">
        <v>5020</v>
      </c>
      <c r="I55" s="1270">
        <v>100</v>
      </c>
      <c r="J55" s="1270"/>
      <c r="K55" s="2636"/>
      <c r="L55" s="1272" t="s">
        <v>40</v>
      </c>
    </row>
    <row r="56" spans="1:12" x14ac:dyDescent="0.25">
      <c r="A56" s="1268">
        <v>43841</v>
      </c>
      <c r="B56" s="2118" t="s">
        <v>12</v>
      </c>
      <c r="C56" s="1270">
        <v>235</v>
      </c>
      <c r="D56" s="1271">
        <f>+C56*(100-E56)/100</f>
        <v>129.25</v>
      </c>
      <c r="E56" s="1270">
        <v>45</v>
      </c>
      <c r="F56" s="1270" t="s">
        <v>159</v>
      </c>
      <c r="G56" s="1270">
        <v>160</v>
      </c>
      <c r="H56" s="1270"/>
      <c r="I56" s="1270"/>
      <c r="J56" s="1270"/>
      <c r="K56" s="2636"/>
      <c r="L56" s="1272" t="s">
        <v>3204</v>
      </c>
    </row>
    <row r="57" spans="1:12" x14ac:dyDescent="0.25">
      <c r="A57" s="1427">
        <v>43907</v>
      </c>
      <c r="B57" s="2294" t="s">
        <v>186</v>
      </c>
      <c r="C57" s="1429"/>
      <c r="D57" s="1430"/>
      <c r="E57" s="1429"/>
      <c r="F57" s="1429"/>
      <c r="G57" s="1429"/>
      <c r="H57" s="1429">
        <v>3900</v>
      </c>
      <c r="I57" s="1429">
        <v>100</v>
      </c>
      <c r="J57" s="1429"/>
      <c r="K57" s="2728"/>
      <c r="L57" s="1554" t="s">
        <v>1415</v>
      </c>
    </row>
    <row r="58" spans="1:12" s="309" customFormat="1" ht="23.25" customHeight="1" x14ac:dyDescent="0.25">
      <c r="A58" s="202">
        <v>43910</v>
      </c>
      <c r="B58" s="203" t="s">
        <v>14</v>
      </c>
      <c r="C58" s="3506" t="s">
        <v>3514</v>
      </c>
      <c r="D58" s="3507"/>
      <c r="E58" s="3507"/>
      <c r="F58" s="3507"/>
      <c r="G58" s="3507"/>
      <c r="H58" s="3507"/>
      <c r="I58" s="3507"/>
      <c r="J58" s="3508"/>
      <c r="K58" s="2487"/>
      <c r="L58" s="2179"/>
    </row>
    <row r="59" spans="1:12" ht="18" customHeight="1" x14ac:dyDescent="0.25">
      <c r="A59" s="2412">
        <v>43920</v>
      </c>
      <c r="B59" s="2330" t="s">
        <v>4</v>
      </c>
      <c r="C59" s="2323"/>
      <c r="D59" s="2331"/>
      <c r="E59" s="2323">
        <v>45</v>
      </c>
      <c r="F59" s="2323"/>
      <c r="G59" s="2323"/>
      <c r="H59" s="2323"/>
      <c r="I59" s="2323"/>
      <c r="J59" s="2323"/>
      <c r="K59" s="2730"/>
      <c r="L59" s="2324"/>
    </row>
    <row r="60" spans="1:12" x14ac:dyDescent="0.25">
      <c r="A60" s="2412">
        <v>43951</v>
      </c>
      <c r="B60" s="2330" t="s">
        <v>4</v>
      </c>
      <c r="C60" s="2323"/>
      <c r="D60" s="2331"/>
      <c r="E60" s="2323">
        <v>45</v>
      </c>
      <c r="F60" s="2323"/>
      <c r="G60" s="2323"/>
      <c r="H60" s="2323"/>
      <c r="I60" s="2323"/>
      <c r="J60" s="2323"/>
      <c r="K60" s="2730"/>
      <c r="L60" s="2324"/>
    </row>
    <row r="61" spans="1:12" s="309" customFormat="1" ht="21" customHeight="1" x14ac:dyDescent="0.25">
      <c r="A61" s="2412">
        <v>43981</v>
      </c>
      <c r="B61" s="2330" t="s">
        <v>4</v>
      </c>
      <c r="C61" s="2323"/>
      <c r="D61" s="2331"/>
      <c r="E61" s="2323">
        <v>48</v>
      </c>
      <c r="F61" s="2323"/>
      <c r="G61" s="2323"/>
      <c r="H61" s="2323"/>
      <c r="I61" s="2323"/>
      <c r="J61" s="2323"/>
      <c r="K61" s="2730"/>
      <c r="L61" s="2324"/>
    </row>
    <row r="62" spans="1:12" ht="21.75" customHeight="1" x14ac:dyDescent="0.25">
      <c r="A62" s="2412">
        <v>44012</v>
      </c>
      <c r="B62" s="2330" t="s">
        <v>4</v>
      </c>
      <c r="C62" s="2323"/>
      <c r="D62" s="2331"/>
      <c r="E62" s="2323">
        <v>50</v>
      </c>
      <c r="F62" s="2323"/>
      <c r="G62" s="2323"/>
      <c r="H62" s="2323"/>
      <c r="I62" s="2323"/>
      <c r="J62" s="2323"/>
      <c r="K62" s="2730"/>
      <c r="L62" s="2324"/>
    </row>
    <row r="63" spans="1:12" ht="43.5" customHeight="1" x14ac:dyDescent="0.25">
      <c r="A63" s="202">
        <v>44019</v>
      </c>
      <c r="B63" s="203" t="s">
        <v>14</v>
      </c>
      <c r="C63" s="3506" t="s">
        <v>3924</v>
      </c>
      <c r="D63" s="3507"/>
      <c r="E63" s="3507"/>
      <c r="F63" s="3507"/>
      <c r="G63" s="3507"/>
      <c r="H63" s="3507"/>
      <c r="I63" s="3507"/>
      <c r="J63" s="3508"/>
      <c r="K63" s="2487"/>
      <c r="L63" s="2408" t="s">
        <v>3157</v>
      </c>
    </row>
    <row r="64" spans="1:12" x14ac:dyDescent="0.25">
      <c r="A64" s="1268">
        <v>44020</v>
      </c>
      <c r="B64" s="2118" t="s">
        <v>186</v>
      </c>
      <c r="C64" s="1270">
        <v>200</v>
      </c>
      <c r="D64" s="1271">
        <f>+C64*(100-E64)/100</f>
        <v>100</v>
      </c>
      <c r="E64" s="1270">
        <v>50</v>
      </c>
      <c r="F64" s="1270" t="s">
        <v>159</v>
      </c>
      <c r="G64" s="1270">
        <v>110</v>
      </c>
      <c r="H64" s="1270"/>
      <c r="I64" s="1270"/>
      <c r="J64" s="1270"/>
      <c r="K64" s="2636"/>
      <c r="L64" s="1272" t="s">
        <v>3204</v>
      </c>
    </row>
    <row r="65" spans="1:13" x14ac:dyDescent="0.25">
      <c r="A65" s="1268">
        <v>44031</v>
      </c>
      <c r="B65" s="2118" t="s">
        <v>14</v>
      </c>
      <c r="C65" s="4076" t="s">
        <v>3744</v>
      </c>
      <c r="D65" s="4068"/>
      <c r="E65" s="4068"/>
      <c r="F65" s="4068"/>
      <c r="G65" s="4068"/>
      <c r="H65" s="4068"/>
      <c r="I65" s="4068"/>
      <c r="J65" s="4069"/>
      <c r="K65" s="2638"/>
      <c r="L65" s="1272"/>
    </row>
    <row r="66" spans="1:13" ht="18.75" customHeight="1" x14ac:dyDescent="0.25">
      <c r="A66" s="2412">
        <v>44042</v>
      </c>
      <c r="B66" s="2330" t="s">
        <v>4</v>
      </c>
      <c r="C66" s="2323"/>
      <c r="D66" s="2331"/>
      <c r="E66" s="2323">
        <v>50</v>
      </c>
      <c r="F66" s="2323"/>
      <c r="G66" s="2323"/>
      <c r="H66" s="2323"/>
      <c r="I66" s="2323"/>
      <c r="J66" s="2323"/>
      <c r="K66" s="2730"/>
      <c r="L66" s="2324"/>
    </row>
    <row r="67" spans="1:13" x14ac:dyDescent="0.25">
      <c r="A67" s="1427">
        <v>44057</v>
      </c>
      <c r="B67" s="2294" t="s">
        <v>186</v>
      </c>
      <c r="C67" s="1429"/>
      <c r="D67" s="1430">
        <f>+C67*(100-E67)/100</f>
        <v>0</v>
      </c>
      <c r="E67" s="1429"/>
      <c r="F67" s="1429"/>
      <c r="G67" s="1429"/>
      <c r="H67" s="1429">
        <v>3755</v>
      </c>
      <c r="I67" s="1429">
        <v>100</v>
      </c>
      <c r="J67" s="1429"/>
      <c r="K67" s="2728"/>
      <c r="L67" s="1554" t="s">
        <v>3809</v>
      </c>
    </row>
    <row r="68" spans="1:13" x14ac:dyDescent="0.25">
      <c r="A68" s="2412">
        <v>44073</v>
      </c>
      <c r="B68" s="2330" t="s">
        <v>4</v>
      </c>
      <c r="C68" s="2323"/>
      <c r="D68" s="2331"/>
      <c r="E68" s="2323">
        <v>65</v>
      </c>
      <c r="F68" s="2323"/>
      <c r="G68" s="2323"/>
      <c r="H68" s="2323"/>
      <c r="I68" s="2323"/>
      <c r="J68" s="2323"/>
      <c r="K68" s="2730"/>
      <c r="L68" s="2324"/>
    </row>
    <row r="69" spans="1:13" x14ac:dyDescent="0.25">
      <c r="A69" s="1268">
        <v>44089</v>
      </c>
      <c r="B69" s="2118" t="s">
        <v>12</v>
      </c>
      <c r="C69" s="1270">
        <v>180</v>
      </c>
      <c r="D69" s="1271">
        <f>+C69-(E69/100*C69)</f>
        <v>72</v>
      </c>
      <c r="E69" s="1270">
        <v>60</v>
      </c>
      <c r="F69" s="1270" t="s">
        <v>159</v>
      </c>
      <c r="G69" s="1270">
        <v>120</v>
      </c>
      <c r="H69" s="1270"/>
      <c r="I69" s="1270"/>
      <c r="J69" s="1270"/>
      <c r="K69" s="2636"/>
      <c r="L69" s="1272" t="s">
        <v>22</v>
      </c>
    </row>
    <row r="70" spans="1:13" s="1273" customFormat="1" x14ac:dyDescent="0.25">
      <c r="A70" s="1268">
        <v>44090</v>
      </c>
      <c r="B70" s="2118" t="s">
        <v>186</v>
      </c>
      <c r="C70" s="1270"/>
      <c r="D70" s="1271">
        <f>+C70*(100-E70)/100</f>
        <v>0</v>
      </c>
      <c r="E70" s="1270"/>
      <c r="F70" s="1270"/>
      <c r="G70" s="1270"/>
      <c r="H70" s="1270">
        <v>3890</v>
      </c>
      <c r="I70" s="1270">
        <v>100</v>
      </c>
      <c r="J70" s="1270"/>
      <c r="K70" s="2636"/>
      <c r="L70" s="1272"/>
      <c r="M70" s="1267"/>
    </row>
    <row r="71" spans="1:13" x14ac:dyDescent="0.25">
      <c r="A71" s="2412">
        <v>44104</v>
      </c>
      <c r="B71" s="2330" t="s">
        <v>4</v>
      </c>
      <c r="C71" s="2323"/>
      <c r="D71" s="2331"/>
      <c r="E71" s="2323">
        <v>65</v>
      </c>
      <c r="F71" s="2323"/>
      <c r="G71" s="2323"/>
      <c r="H71" s="2323"/>
      <c r="I71" s="2323"/>
      <c r="J71" s="2323"/>
      <c r="K71" s="2730"/>
      <c r="L71" s="2324"/>
    </row>
    <row r="72" spans="1:13" x14ac:dyDescent="0.25">
      <c r="A72" s="2412">
        <v>44134</v>
      </c>
      <c r="B72" s="2330" t="s">
        <v>4</v>
      </c>
      <c r="C72" s="2323"/>
      <c r="D72" s="2331"/>
      <c r="E72" s="2323">
        <v>70</v>
      </c>
      <c r="F72" s="2323"/>
      <c r="G72" s="2323"/>
      <c r="H72" s="2323"/>
      <c r="I72" s="2323"/>
      <c r="J72" s="2323"/>
      <c r="K72" s="2730"/>
      <c r="L72" s="2324"/>
    </row>
    <row r="73" spans="1:13" x14ac:dyDescent="0.25">
      <c r="A73" s="2412">
        <v>44165</v>
      </c>
      <c r="B73" s="2330" t="s">
        <v>4</v>
      </c>
      <c r="C73" s="2323"/>
      <c r="D73" s="2331"/>
      <c r="E73" s="2323">
        <v>70</v>
      </c>
      <c r="F73" s="2323"/>
      <c r="G73" s="2323"/>
      <c r="H73" s="2323"/>
      <c r="I73" s="2323"/>
      <c r="J73" s="2323"/>
      <c r="K73" s="2730"/>
      <c r="L73" s="2324"/>
    </row>
    <row r="74" spans="1:13" x14ac:dyDescent="0.25">
      <c r="A74" s="2412">
        <v>44195</v>
      </c>
      <c r="B74" s="2330" t="s">
        <v>4</v>
      </c>
      <c r="C74" s="2323"/>
      <c r="D74" s="2331"/>
      <c r="E74" s="2323">
        <v>75</v>
      </c>
      <c r="F74" s="2323"/>
      <c r="G74" s="2323"/>
      <c r="H74" s="2323"/>
      <c r="I74" s="2323"/>
      <c r="J74" s="2323"/>
      <c r="K74" s="2730"/>
      <c r="L74" s="2324"/>
    </row>
    <row r="75" spans="1:13" s="1273" customFormat="1" x14ac:dyDescent="0.25">
      <c r="A75" s="1268">
        <v>44200</v>
      </c>
      <c r="B75" s="2118" t="s">
        <v>12</v>
      </c>
      <c r="C75" s="1271">
        <v>230</v>
      </c>
      <c r="D75" s="1271">
        <f>+C75-(E75/100*C75)</f>
        <v>57.5</v>
      </c>
      <c r="E75" s="1271">
        <v>75</v>
      </c>
      <c r="F75" s="1271" t="s">
        <v>159</v>
      </c>
      <c r="G75" s="1271">
        <v>105</v>
      </c>
      <c r="H75" s="1270"/>
      <c r="I75" s="1270"/>
      <c r="J75" s="1270"/>
      <c r="K75" s="2636"/>
      <c r="L75" s="1272" t="s">
        <v>3204</v>
      </c>
      <c r="M75" s="1267"/>
    </row>
    <row r="76" spans="1:13" s="1273" customFormat="1" x14ac:dyDescent="0.25">
      <c r="A76" s="1268">
        <v>44217</v>
      </c>
      <c r="B76" s="2118" t="s">
        <v>186</v>
      </c>
      <c r="D76" s="1271" t="s">
        <v>301</v>
      </c>
      <c r="H76" s="1273">
        <v>3820</v>
      </c>
      <c r="I76" s="1273">
        <v>100</v>
      </c>
      <c r="K76" s="2731"/>
      <c r="L76" s="1274" t="s">
        <v>4178</v>
      </c>
      <c r="M76" s="1267"/>
    </row>
    <row r="77" spans="1:13" ht="35.25" customHeight="1" x14ac:dyDescent="0.25">
      <c r="A77" s="1268">
        <v>44225</v>
      </c>
      <c r="B77" s="2118" t="s">
        <v>14</v>
      </c>
      <c r="C77" s="4067" t="s">
        <v>4236</v>
      </c>
      <c r="D77" s="4088"/>
      <c r="E77" s="4088"/>
      <c r="F77" s="4088"/>
      <c r="G77" s="4088"/>
      <c r="H77" s="4088"/>
      <c r="I77" s="4088"/>
      <c r="J77" s="4089"/>
      <c r="L77" s="2408" t="s">
        <v>3661</v>
      </c>
    </row>
    <row r="78" spans="1:13" x14ac:dyDescent="0.25">
      <c r="A78" s="2412">
        <v>44226</v>
      </c>
      <c r="B78" s="2330" t="s">
        <v>4</v>
      </c>
      <c r="C78" s="2323"/>
      <c r="D78" s="2331"/>
      <c r="E78" s="2323">
        <v>75</v>
      </c>
      <c r="F78" s="2323"/>
      <c r="G78" s="2323"/>
      <c r="H78" s="2323"/>
      <c r="I78" s="2323"/>
      <c r="J78" s="2323"/>
      <c r="K78" s="2730"/>
      <c r="L78" s="2324"/>
    </row>
    <row r="79" spans="1:13" x14ac:dyDescent="0.25">
      <c r="A79" s="1268">
        <v>44238</v>
      </c>
      <c r="B79" s="2118" t="s">
        <v>26</v>
      </c>
      <c r="C79" s="4067" t="s">
        <v>4231</v>
      </c>
      <c r="D79" s="4088"/>
      <c r="E79" s="4088"/>
      <c r="F79" s="4088"/>
      <c r="G79" s="4088"/>
      <c r="H79" s="4088"/>
      <c r="I79" s="4088"/>
      <c r="J79" s="4089"/>
    </row>
    <row r="80" spans="1:13" ht="31.5" x14ac:dyDescent="0.25">
      <c r="A80" s="1268">
        <v>44243</v>
      </c>
      <c r="B80" s="1273" t="s">
        <v>12</v>
      </c>
      <c r="C80" s="1273">
        <v>185</v>
      </c>
      <c r="D80" s="1271">
        <f t="shared" ref="D80:D87" si="0">+C80*(100-E80)/100</f>
        <v>46.25</v>
      </c>
      <c r="E80" s="1273">
        <v>75</v>
      </c>
      <c r="F80" s="1273" t="s">
        <v>159</v>
      </c>
      <c r="G80" s="1273">
        <v>100</v>
      </c>
      <c r="L80" s="1274" t="s">
        <v>4235</v>
      </c>
    </row>
    <row r="81" spans="1:12" x14ac:dyDescent="0.25">
      <c r="A81" s="2412">
        <v>44255</v>
      </c>
      <c r="B81" s="2330" t="s">
        <v>4</v>
      </c>
      <c r="C81" s="2323"/>
      <c r="D81" s="2331"/>
      <c r="E81" s="2323">
        <v>75</v>
      </c>
      <c r="F81" s="2323"/>
      <c r="G81" s="2323"/>
      <c r="H81" s="2323"/>
      <c r="I81" s="2323"/>
      <c r="J81" s="2323"/>
      <c r="K81" s="2730"/>
      <c r="L81" s="2324"/>
    </row>
    <row r="82" spans="1:12" x14ac:dyDescent="0.25">
      <c r="A82" s="1275">
        <v>44265</v>
      </c>
      <c r="B82" s="1273" t="s">
        <v>186</v>
      </c>
      <c r="D82" s="1271">
        <f t="shared" si="0"/>
        <v>0</v>
      </c>
      <c r="H82" s="1273">
        <v>3665</v>
      </c>
      <c r="I82" s="1273">
        <v>100</v>
      </c>
    </row>
    <row r="83" spans="1:12" x14ac:dyDescent="0.25">
      <c r="A83" s="2412">
        <v>44285</v>
      </c>
      <c r="B83" s="2330" t="s">
        <v>4</v>
      </c>
      <c r="C83" s="2323"/>
      <c r="D83" s="2331"/>
      <c r="E83" s="2323">
        <v>75</v>
      </c>
      <c r="F83" s="2323"/>
      <c r="G83" s="2323"/>
      <c r="H83" s="2323"/>
      <c r="I83" s="2323"/>
      <c r="J83" s="2323"/>
      <c r="K83" s="2730"/>
      <c r="L83" s="2324"/>
    </row>
    <row r="84" spans="1:12" x14ac:dyDescent="0.25">
      <c r="A84" s="1275">
        <v>44326</v>
      </c>
      <c r="B84" s="1273" t="s">
        <v>12</v>
      </c>
      <c r="C84" s="170">
        <v>166</v>
      </c>
      <c r="D84" s="1271">
        <f>C84*(100-E84)/100</f>
        <v>41.5</v>
      </c>
      <c r="E84" s="170">
        <v>75</v>
      </c>
      <c r="F84" s="170" t="s">
        <v>159</v>
      </c>
      <c r="G84" s="170">
        <v>130</v>
      </c>
      <c r="L84" s="1274" t="s">
        <v>2710</v>
      </c>
    </row>
    <row r="85" spans="1:12" ht="69" customHeight="1" x14ac:dyDescent="0.25">
      <c r="A85" s="1275">
        <v>44335</v>
      </c>
      <c r="B85" s="1273" t="s">
        <v>14</v>
      </c>
      <c r="C85" s="4067" t="s">
        <v>4357</v>
      </c>
      <c r="D85" s="4068"/>
      <c r="E85" s="4068"/>
      <c r="F85" s="4068"/>
      <c r="G85" s="4068"/>
      <c r="H85" s="4068"/>
      <c r="I85" s="4068"/>
      <c r="J85" s="4069"/>
    </row>
    <row r="86" spans="1:12" x14ac:dyDescent="0.25">
      <c r="D86" s="1271">
        <f t="shared" si="0"/>
        <v>0</v>
      </c>
    </row>
    <row r="87" spans="1:12" x14ac:dyDescent="0.25">
      <c r="D87" s="1271">
        <f t="shared" si="0"/>
        <v>0</v>
      </c>
    </row>
  </sheetData>
  <autoFilter ref="B6:K6"/>
  <mergeCells count="52">
    <mergeCell ref="C85:J85"/>
    <mergeCell ref="C79:J79"/>
    <mergeCell ref="A1:L1"/>
    <mergeCell ref="A2:B2"/>
    <mergeCell ref="C2:F2"/>
    <mergeCell ref="G2:H2"/>
    <mergeCell ref="I2:J2"/>
    <mergeCell ref="K2:L2"/>
    <mergeCell ref="A22:A23"/>
    <mergeCell ref="C23:J23"/>
    <mergeCell ref="C19:J19"/>
    <mergeCell ref="A3:B3"/>
    <mergeCell ref="C3:F3"/>
    <mergeCell ref="G3:H3"/>
    <mergeCell ref="I3:J3"/>
    <mergeCell ref="C9:J9"/>
    <mergeCell ref="A4:B4"/>
    <mergeCell ref="C4:F4"/>
    <mergeCell ref="A5:B5"/>
    <mergeCell ref="C5:F5"/>
    <mergeCell ref="G4:H4"/>
    <mergeCell ref="C50:J50"/>
    <mergeCell ref="C49:J49"/>
    <mergeCell ref="C47:J47"/>
    <mergeCell ref="C27:J27"/>
    <mergeCell ref="C25:J25"/>
    <mergeCell ref="C26:J26"/>
    <mergeCell ref="C30:J30"/>
    <mergeCell ref="C29:J29"/>
    <mergeCell ref="C36:J36"/>
    <mergeCell ref="C35:J35"/>
    <mergeCell ref="C34:J34"/>
    <mergeCell ref="C33:J33"/>
    <mergeCell ref="C31:J31"/>
    <mergeCell ref="K3:L3"/>
    <mergeCell ref="K4:L4"/>
    <mergeCell ref="K5:L5"/>
    <mergeCell ref="C18:J18"/>
    <mergeCell ref="C24:J24"/>
    <mergeCell ref="I5:J5"/>
    <mergeCell ref="C16:J16"/>
    <mergeCell ref="C22:J22"/>
    <mergeCell ref="C20:J20"/>
    <mergeCell ref="C21:J21"/>
    <mergeCell ref="I4:J4"/>
    <mergeCell ref="G5:H5"/>
    <mergeCell ref="C7:J7"/>
    <mergeCell ref="C77:J77"/>
    <mergeCell ref="C65:J65"/>
    <mergeCell ref="C63:J63"/>
    <mergeCell ref="C58:J58"/>
    <mergeCell ref="C52:J52"/>
  </mergeCells>
  <hyperlinks>
    <hyperlink ref="B7" r:id="rId1"/>
  </hyperlinks>
  <pageMargins left="0.7" right="0.7" top="0.75" bottom="0.75" header="0.3" footer="0.3"/>
  <pageSetup orientation="portrait"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M93"/>
  <sheetViews>
    <sheetView zoomScaleNormal="100" workbookViewId="0">
      <pane ySplit="6" topLeftCell="A76" activePane="bottomLeft" state="frozen"/>
      <selection activeCell="C163" sqref="C163:J163"/>
      <selection pane="bottomLeft" activeCell="K88" sqref="K88"/>
    </sheetView>
  </sheetViews>
  <sheetFormatPr defaultRowHeight="15.75" x14ac:dyDescent="0.25"/>
  <cols>
    <col min="1" max="1" width="12.28515625" style="24" customWidth="1"/>
    <col min="2" max="2" width="10.140625" style="1399" customWidth="1"/>
    <col min="3" max="10" width="13.7109375" style="1399" customWidth="1"/>
    <col min="11" max="11" width="13.5703125" style="2453" customWidth="1"/>
    <col min="12" max="12" width="68.28515625" style="32" customWidth="1"/>
    <col min="13" max="16384" width="9.140625" style="10"/>
  </cols>
  <sheetData>
    <row r="1" spans="1:13" s="2" customFormat="1" ht="30.75" customHeight="1" thickTop="1" x14ac:dyDescent="0.25">
      <c r="A1" s="3853" t="s">
        <v>2424</v>
      </c>
      <c r="B1" s="3854"/>
      <c r="C1" s="3854"/>
      <c r="D1" s="3854"/>
      <c r="E1" s="3854"/>
      <c r="F1" s="3854"/>
      <c r="G1" s="3854"/>
      <c r="H1" s="3854"/>
      <c r="I1" s="3854"/>
      <c r="J1" s="3854"/>
      <c r="K1" s="3854"/>
      <c r="L1" s="3855"/>
      <c r="M1" s="1"/>
    </row>
    <row r="2" spans="1:13" s="5" customFormat="1" ht="20.25" customHeight="1" x14ac:dyDescent="0.25">
      <c r="A2" s="3463" t="s">
        <v>259</v>
      </c>
      <c r="B2" s="3464"/>
      <c r="C2" s="3445">
        <f>+(25+125+78)*25</f>
        <v>5700</v>
      </c>
      <c r="D2" s="3446"/>
      <c r="E2" s="3446"/>
      <c r="F2" s="3447"/>
      <c r="G2" s="3571" t="s">
        <v>4029</v>
      </c>
      <c r="H2" s="3572"/>
      <c r="I2" s="3437" t="s">
        <v>260</v>
      </c>
      <c r="J2" s="3438"/>
      <c r="K2" s="3500" t="s">
        <v>499</v>
      </c>
      <c r="L2" s="3501"/>
      <c r="M2" s="4"/>
    </row>
    <row r="3" spans="1:13" s="5" customFormat="1" ht="20.25" customHeight="1" x14ac:dyDescent="0.25">
      <c r="A3" s="3463" t="s">
        <v>261</v>
      </c>
      <c r="B3" s="3464"/>
      <c r="C3" s="3445" t="s">
        <v>281</v>
      </c>
      <c r="D3" s="3446"/>
      <c r="E3" s="3446"/>
      <c r="F3" s="3447"/>
      <c r="G3" s="3440"/>
      <c r="H3" s="3441"/>
      <c r="I3" s="3437" t="s">
        <v>262</v>
      </c>
      <c r="J3" s="3438"/>
      <c r="K3" s="3500" t="s">
        <v>2792</v>
      </c>
      <c r="L3" s="3501"/>
      <c r="M3" s="4"/>
    </row>
    <row r="4" spans="1:13" s="5" customFormat="1" ht="20.25" customHeight="1" x14ac:dyDescent="0.25">
      <c r="A4" s="3463" t="s">
        <v>263</v>
      </c>
      <c r="B4" s="3464"/>
      <c r="C4" s="3445" t="s">
        <v>4195</v>
      </c>
      <c r="D4" s="3446"/>
      <c r="E4" s="3446"/>
      <c r="F4" s="3447"/>
      <c r="G4" s="3461"/>
      <c r="H4" s="3462"/>
      <c r="I4" s="3437" t="s">
        <v>264</v>
      </c>
      <c r="J4" s="3438"/>
      <c r="K4" s="3500" t="s">
        <v>3426</v>
      </c>
      <c r="L4" s="3501"/>
      <c r="M4" s="4"/>
    </row>
    <row r="5" spans="1:13" s="5" customFormat="1" ht="60.75" customHeight="1" thickBot="1" x14ac:dyDescent="0.3">
      <c r="A5" s="3448" t="s">
        <v>265</v>
      </c>
      <c r="B5" s="3449"/>
      <c r="C5" s="3526" t="s">
        <v>3680</v>
      </c>
      <c r="D5" s="3527"/>
      <c r="E5" s="3527"/>
      <c r="F5" s="3737"/>
      <c r="G5" s="3440"/>
      <c r="H5" s="3441"/>
      <c r="I5" s="3437" t="s">
        <v>397</v>
      </c>
      <c r="J5" s="3438"/>
      <c r="K5" s="4031" t="s">
        <v>2793</v>
      </c>
      <c r="L5" s="4032"/>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3" ht="126.75" customHeight="1" thickTop="1" x14ac:dyDescent="0.25">
      <c r="A7" s="1254">
        <v>43111</v>
      </c>
      <c r="B7" s="1255" t="s">
        <v>62</v>
      </c>
      <c r="C7" s="3979" t="s">
        <v>2529</v>
      </c>
      <c r="D7" s="3665"/>
      <c r="E7" s="3665"/>
      <c r="F7" s="3665"/>
      <c r="G7" s="3665"/>
      <c r="H7" s="3665"/>
      <c r="I7" s="3665"/>
      <c r="J7" s="3665"/>
      <c r="K7" s="2801" t="s">
        <v>1909</v>
      </c>
      <c r="L7" s="1318" t="s">
        <v>2434</v>
      </c>
    </row>
    <row r="8" spans="1:13" ht="20.100000000000001" customHeight="1" x14ac:dyDescent="0.25">
      <c r="A8" s="1400">
        <v>43122</v>
      </c>
      <c r="B8" s="1401" t="s">
        <v>12</v>
      </c>
      <c r="C8" s="1402">
        <v>320</v>
      </c>
      <c r="D8" s="258">
        <f>+C8*(100-E8)/100</f>
        <v>217.6</v>
      </c>
      <c r="E8" s="1402">
        <v>32</v>
      </c>
      <c r="F8" s="1402"/>
      <c r="G8" s="1402">
        <v>120</v>
      </c>
      <c r="H8" s="1402"/>
      <c r="I8" s="1402"/>
      <c r="J8" s="1402"/>
      <c r="K8" s="2580"/>
      <c r="L8" s="329" t="s">
        <v>22</v>
      </c>
    </row>
    <row r="9" spans="1:13" ht="20.100000000000001" customHeight="1" x14ac:dyDescent="0.25">
      <c r="A9" s="1450">
        <v>43126</v>
      </c>
      <c r="B9" s="1449" t="s">
        <v>12</v>
      </c>
      <c r="C9" s="256">
        <v>270</v>
      </c>
      <c r="D9" s="325">
        <f>+C9*(100-E9)/100</f>
        <v>202.5</v>
      </c>
      <c r="E9" s="256">
        <v>25</v>
      </c>
      <c r="F9" s="256"/>
      <c r="G9" s="256">
        <v>46</v>
      </c>
      <c r="H9" s="256"/>
      <c r="I9" s="256"/>
      <c r="J9" s="256"/>
      <c r="K9" s="256"/>
      <c r="L9" s="256" t="s">
        <v>18</v>
      </c>
    </row>
    <row r="10" spans="1:13" ht="20.100000000000001" customHeight="1" x14ac:dyDescent="0.25">
      <c r="A10" s="1400">
        <v>43133</v>
      </c>
      <c r="B10" s="1401" t="s">
        <v>186</v>
      </c>
      <c r="C10" s="1402"/>
      <c r="D10" s="258"/>
      <c r="E10" s="1402"/>
      <c r="F10" s="1402"/>
      <c r="G10" s="1402"/>
      <c r="H10" s="3482" t="s">
        <v>1349</v>
      </c>
      <c r="I10" s="3505"/>
      <c r="J10" s="3483"/>
      <c r="K10" s="2485"/>
      <c r="L10" s="158" t="s">
        <v>40</v>
      </c>
    </row>
    <row r="11" spans="1:13" x14ac:dyDescent="0.25">
      <c r="A11" s="1471">
        <v>43134</v>
      </c>
      <c r="B11" s="1472" t="s">
        <v>186</v>
      </c>
      <c r="C11" s="1473"/>
      <c r="D11" s="1470"/>
      <c r="E11" s="1473"/>
      <c r="F11" s="1473"/>
      <c r="G11" s="1473"/>
      <c r="H11" s="1473">
        <v>3500</v>
      </c>
      <c r="I11" s="1473">
        <v>100</v>
      </c>
      <c r="J11" s="1473"/>
      <c r="K11" s="2471"/>
    </row>
    <row r="12" spans="1:13" x14ac:dyDescent="0.25">
      <c r="A12" s="1400">
        <v>43147</v>
      </c>
      <c r="B12" s="1401" t="s">
        <v>12</v>
      </c>
      <c r="C12" s="1402">
        <v>315</v>
      </c>
      <c r="D12" s="258">
        <f>+C12*(100-E12)/100</f>
        <v>283.5</v>
      </c>
      <c r="E12" s="1402">
        <v>10</v>
      </c>
      <c r="F12" s="1402"/>
      <c r="G12" s="1402">
        <v>125</v>
      </c>
      <c r="H12" s="1402"/>
      <c r="I12" s="1402"/>
      <c r="J12" s="1402"/>
      <c r="K12" s="2471"/>
      <c r="L12" s="158" t="s">
        <v>1623</v>
      </c>
    </row>
    <row r="13" spans="1:13" x14ac:dyDescent="0.25">
      <c r="A13" s="1400">
        <v>43156</v>
      </c>
      <c r="B13" s="1401" t="s">
        <v>12</v>
      </c>
      <c r="C13" s="1402">
        <v>310</v>
      </c>
      <c r="D13" s="258">
        <f>+C13*(100-E13)/100</f>
        <v>279</v>
      </c>
      <c r="E13" s="1402">
        <v>10</v>
      </c>
      <c r="F13" s="1402"/>
      <c r="G13" s="1402">
        <v>120</v>
      </c>
      <c r="H13" s="1402"/>
      <c r="I13" s="1402"/>
      <c r="J13" s="1402"/>
      <c r="K13" s="2471"/>
      <c r="L13" s="158" t="s">
        <v>1623</v>
      </c>
    </row>
    <row r="14" spans="1:13" ht="20.100000000000001" customHeight="1" x14ac:dyDescent="0.25">
      <c r="A14" s="1400">
        <v>43172</v>
      </c>
      <c r="B14" s="1401" t="s">
        <v>186</v>
      </c>
      <c r="C14" s="1402"/>
      <c r="D14" s="258"/>
      <c r="E14" s="1402"/>
      <c r="F14" s="1402"/>
      <c r="G14" s="1402"/>
      <c r="H14" s="1402">
        <v>3930</v>
      </c>
      <c r="I14" s="1402">
        <v>100</v>
      </c>
      <c r="J14" s="1402"/>
      <c r="K14" s="2471"/>
      <c r="L14" s="158" t="s">
        <v>40</v>
      </c>
    </row>
    <row r="15" spans="1:13" x14ac:dyDescent="0.25">
      <c r="A15" s="1400">
        <v>43268</v>
      </c>
      <c r="B15" s="1401" t="s">
        <v>12</v>
      </c>
      <c r="C15" s="1402">
        <v>270</v>
      </c>
      <c r="D15" s="258">
        <f>+C15*(100-E15)/100</f>
        <v>237.6</v>
      </c>
      <c r="E15" s="1402">
        <v>12</v>
      </c>
      <c r="F15" s="1402"/>
      <c r="G15" s="1402">
        <v>120</v>
      </c>
      <c r="H15" s="1402"/>
      <c r="I15" s="1402"/>
      <c r="J15" s="1402"/>
      <c r="K15" s="2471"/>
      <c r="L15" s="158" t="s">
        <v>1623</v>
      </c>
    </row>
    <row r="16" spans="1:13" x14ac:dyDescent="0.25">
      <c r="A16" s="1606">
        <v>43269</v>
      </c>
      <c r="B16" s="483" t="s">
        <v>186</v>
      </c>
      <c r="C16" s="1402"/>
      <c r="D16" s="258"/>
      <c r="E16" s="1402"/>
      <c r="F16" s="1402"/>
      <c r="G16" s="1402"/>
      <c r="H16" s="1402">
        <v>4480</v>
      </c>
      <c r="I16" s="1402">
        <v>100</v>
      </c>
      <c r="J16" s="1402"/>
      <c r="K16" s="2471"/>
      <c r="L16" s="158"/>
    </row>
    <row r="17" spans="1:12" x14ac:dyDescent="0.25">
      <c r="A17" s="1666">
        <v>43315</v>
      </c>
      <c r="B17" s="1665" t="s">
        <v>186</v>
      </c>
      <c r="C17" s="256"/>
      <c r="D17" s="325"/>
      <c r="E17" s="256"/>
      <c r="F17" s="256"/>
      <c r="G17" s="256"/>
      <c r="H17" s="256">
        <v>2570</v>
      </c>
      <c r="I17" s="256">
        <v>100</v>
      </c>
      <c r="J17" s="256"/>
      <c r="K17" s="2550"/>
      <c r="L17" s="148" t="s">
        <v>394</v>
      </c>
    </row>
    <row r="18" spans="1:12" ht="20.100000000000001" customHeight="1" x14ac:dyDescent="0.25">
      <c r="A18" s="1400">
        <v>43315</v>
      </c>
      <c r="B18" s="1401" t="s">
        <v>14</v>
      </c>
      <c r="C18" s="3482" t="s">
        <v>2682</v>
      </c>
      <c r="D18" s="3505"/>
      <c r="E18" s="3505"/>
      <c r="F18" s="3505"/>
      <c r="G18" s="3505"/>
      <c r="H18" s="3505"/>
      <c r="I18" s="3505"/>
      <c r="J18" s="3483"/>
      <c r="K18" s="2485"/>
      <c r="L18" s="158"/>
    </row>
    <row r="19" spans="1:12" ht="20.100000000000001" customHeight="1" x14ac:dyDescent="0.25">
      <c r="A19" s="1700">
        <v>43343</v>
      </c>
      <c r="B19" s="1699" t="s">
        <v>12</v>
      </c>
      <c r="C19" s="256">
        <v>230</v>
      </c>
      <c r="D19" s="325">
        <f>+C19*(100-E19)/100</f>
        <v>202.4</v>
      </c>
      <c r="E19" s="256">
        <v>12</v>
      </c>
      <c r="F19" s="256"/>
      <c r="G19" s="256">
        <v>115</v>
      </c>
      <c r="H19" s="256"/>
      <c r="I19" s="256"/>
      <c r="J19" s="256"/>
      <c r="K19" s="2550"/>
      <c r="L19" s="148" t="s">
        <v>2668</v>
      </c>
    </row>
    <row r="20" spans="1:12" x14ac:dyDescent="0.25">
      <c r="A20" s="1757">
        <v>43391</v>
      </c>
      <c r="B20" s="1756" t="s">
        <v>12</v>
      </c>
      <c r="C20" s="256">
        <v>200</v>
      </c>
      <c r="D20" s="325">
        <f>+C20*(100-E20)/100</f>
        <v>176</v>
      </c>
      <c r="E20" s="256">
        <v>12</v>
      </c>
      <c r="F20" s="256"/>
      <c r="G20" s="256">
        <v>120</v>
      </c>
      <c r="H20" s="256"/>
      <c r="I20" s="256"/>
      <c r="J20" s="256"/>
      <c r="K20" s="2550"/>
      <c r="L20" s="148" t="s">
        <v>2778</v>
      </c>
    </row>
    <row r="21" spans="1:12" x14ac:dyDescent="0.25">
      <c r="A21" s="1400">
        <v>43392</v>
      </c>
      <c r="B21" s="1401" t="s">
        <v>186</v>
      </c>
      <c r="C21" s="1402"/>
      <c r="D21" s="258"/>
      <c r="E21" s="258"/>
      <c r="F21" s="1402"/>
      <c r="G21" s="1402"/>
      <c r="H21" s="1402">
        <v>3860</v>
      </c>
      <c r="I21" s="1402">
        <v>100</v>
      </c>
      <c r="J21" s="1402"/>
      <c r="K21" s="2471"/>
      <c r="L21" s="158"/>
    </row>
    <row r="22" spans="1:12" ht="21.75" customHeight="1" x14ac:dyDescent="0.25">
      <c r="A22" s="1771">
        <v>43402</v>
      </c>
      <c r="B22" s="1772" t="s">
        <v>14</v>
      </c>
      <c r="C22" s="3473" t="s">
        <v>2794</v>
      </c>
      <c r="D22" s="3474"/>
      <c r="E22" s="3474"/>
      <c r="F22" s="3474"/>
      <c r="G22" s="3474"/>
      <c r="H22" s="3474"/>
      <c r="I22" s="3474"/>
      <c r="J22" s="3475"/>
      <c r="K22" s="2465"/>
      <c r="L22" s="158"/>
    </row>
    <row r="23" spans="1:12" x14ac:dyDescent="0.25">
      <c r="A23" s="1400">
        <v>43403</v>
      </c>
      <c r="B23" s="1401" t="s">
        <v>12</v>
      </c>
      <c r="C23" s="1402">
        <v>355</v>
      </c>
      <c r="D23" s="258">
        <f>+C23*(100-E23)/100</f>
        <v>312.39999999999998</v>
      </c>
      <c r="E23" s="1402">
        <v>12</v>
      </c>
      <c r="F23" s="1402"/>
      <c r="G23" s="1402">
        <v>120</v>
      </c>
      <c r="H23" s="1402"/>
      <c r="I23" s="1402"/>
      <c r="J23" s="1402"/>
      <c r="K23" s="2471"/>
      <c r="L23" s="158" t="s">
        <v>2097</v>
      </c>
    </row>
    <row r="24" spans="1:12" ht="16.5" thickBot="1" x14ac:dyDescent="0.3">
      <c r="A24" s="1863">
        <v>43417</v>
      </c>
      <c r="B24" s="1878" t="s">
        <v>186</v>
      </c>
      <c r="C24" s="252"/>
      <c r="D24" s="331"/>
      <c r="E24" s="252"/>
      <c r="F24" s="252"/>
      <c r="G24" s="252"/>
      <c r="H24" s="252">
        <v>4350</v>
      </c>
      <c r="I24" s="252">
        <v>100</v>
      </c>
      <c r="J24" s="252"/>
      <c r="K24" s="2483"/>
      <c r="L24" s="185" t="s">
        <v>40</v>
      </c>
    </row>
    <row r="25" spans="1:12" ht="16.5" thickTop="1" x14ac:dyDescent="0.25">
      <c r="A25" s="39">
        <v>43472</v>
      </c>
      <c r="B25" s="40" t="s">
        <v>12</v>
      </c>
      <c r="C25" s="254">
        <v>355</v>
      </c>
      <c r="D25" s="324">
        <f>+C25*(100-E25)/100</f>
        <v>337.25</v>
      </c>
      <c r="E25" s="254">
        <v>5</v>
      </c>
      <c r="F25" s="254"/>
      <c r="G25" s="254">
        <v>135</v>
      </c>
      <c r="H25" s="254"/>
      <c r="I25" s="254"/>
      <c r="J25" s="254"/>
      <c r="K25" s="2551"/>
      <c r="L25" s="180" t="s">
        <v>2097</v>
      </c>
    </row>
    <row r="26" spans="1:12" ht="38.25" customHeight="1" x14ac:dyDescent="0.25">
      <c r="A26" s="1400">
        <v>43517</v>
      </c>
      <c r="B26" s="1401" t="s">
        <v>16</v>
      </c>
      <c r="C26" s="3473" t="s">
        <v>3119</v>
      </c>
      <c r="D26" s="3474"/>
      <c r="E26" s="3474"/>
      <c r="F26" s="3474"/>
      <c r="G26" s="3474"/>
      <c r="H26" s="3474"/>
      <c r="I26" s="3474"/>
      <c r="J26" s="3475"/>
      <c r="K26" s="2465"/>
      <c r="L26" s="158"/>
    </row>
    <row r="27" spans="1:12" ht="20.100000000000001" customHeight="1" x14ac:dyDescent="0.25">
      <c r="A27" s="1400">
        <v>43520</v>
      </c>
      <c r="B27" s="1401" t="s">
        <v>12</v>
      </c>
      <c r="C27" s="1402">
        <v>390</v>
      </c>
      <c r="D27" s="258">
        <f>+C27*(100-E27)/100</f>
        <v>370.5</v>
      </c>
      <c r="E27" s="1402">
        <v>5</v>
      </c>
      <c r="F27" s="1402"/>
      <c r="G27" s="1402">
        <v>110</v>
      </c>
      <c r="H27" s="1402"/>
      <c r="I27" s="1402"/>
      <c r="J27" s="1402"/>
      <c r="K27" s="2471"/>
      <c r="L27" s="158" t="s">
        <v>22</v>
      </c>
    </row>
    <row r="28" spans="1:12" ht="32.25" customHeight="1" x14ac:dyDescent="0.25">
      <c r="A28" s="3459">
        <v>43522</v>
      </c>
      <c r="B28" s="1401" t="s">
        <v>16</v>
      </c>
      <c r="C28" s="3473" t="s">
        <v>2957</v>
      </c>
      <c r="D28" s="3474"/>
      <c r="E28" s="3474"/>
      <c r="F28" s="3474"/>
      <c r="G28" s="3474"/>
      <c r="H28" s="3474"/>
      <c r="I28" s="3474"/>
      <c r="J28" s="3475"/>
      <c r="K28" s="2465"/>
      <c r="L28" s="158"/>
    </row>
    <row r="29" spans="1:12" ht="20.25" customHeight="1" x14ac:dyDescent="0.25">
      <c r="A29" s="3460"/>
      <c r="B29" s="1931" t="s">
        <v>26</v>
      </c>
      <c r="C29" s="3473" t="s">
        <v>2762</v>
      </c>
      <c r="D29" s="3474"/>
      <c r="E29" s="3474"/>
      <c r="F29" s="3474"/>
      <c r="G29" s="3474"/>
      <c r="H29" s="3474"/>
      <c r="I29" s="3474"/>
      <c r="J29" s="3475"/>
      <c r="K29" s="2465"/>
      <c r="L29" s="158"/>
    </row>
    <row r="30" spans="1:12" ht="20.100000000000001" customHeight="1" x14ac:dyDescent="0.25">
      <c r="A30" s="1400">
        <v>43524</v>
      </c>
      <c r="B30" s="1401" t="s">
        <v>12</v>
      </c>
      <c r="C30" s="1402">
        <v>330</v>
      </c>
      <c r="D30" s="258">
        <f>+C30*(100-E30)/100</f>
        <v>313.5</v>
      </c>
      <c r="E30" s="1402">
        <v>5</v>
      </c>
      <c r="F30" s="1402"/>
      <c r="G30" s="1402">
        <v>120</v>
      </c>
      <c r="H30" s="1402"/>
      <c r="I30" s="1402"/>
      <c r="J30" s="1402"/>
      <c r="K30" s="2471"/>
      <c r="L30" s="158" t="s">
        <v>2955</v>
      </c>
    </row>
    <row r="31" spans="1:12" x14ac:dyDescent="0.25">
      <c r="A31" s="2063">
        <v>43568</v>
      </c>
      <c r="B31" s="2064" t="s">
        <v>186</v>
      </c>
      <c r="C31" s="2065"/>
      <c r="D31" s="2062"/>
      <c r="E31" s="2065"/>
      <c r="F31" s="2065"/>
      <c r="G31" s="2065"/>
      <c r="H31" s="2065">
        <v>3835</v>
      </c>
      <c r="I31" s="2065">
        <v>100</v>
      </c>
      <c r="J31" s="2065"/>
      <c r="K31" s="2471"/>
      <c r="L31" s="32" t="s">
        <v>40</v>
      </c>
    </row>
    <row r="32" spans="1:12" x14ac:dyDescent="0.25">
      <c r="A32" s="1400">
        <v>43600</v>
      </c>
      <c r="B32" s="1401" t="s">
        <v>26</v>
      </c>
      <c r="C32" s="3666" t="s">
        <v>2700</v>
      </c>
      <c r="D32" s="3667"/>
      <c r="E32" s="3667"/>
      <c r="F32" s="3667"/>
      <c r="G32" s="3667"/>
      <c r="H32" s="3667"/>
      <c r="I32" s="3667"/>
      <c r="J32" s="3668"/>
      <c r="K32" s="2547"/>
      <c r="L32" s="158"/>
    </row>
    <row r="33" spans="1:12" ht="20.100000000000001" customHeight="1" x14ac:dyDescent="0.25">
      <c r="A33" s="1400">
        <v>43610</v>
      </c>
      <c r="B33" s="1401" t="s">
        <v>12</v>
      </c>
      <c r="C33" s="1402">
        <v>360</v>
      </c>
      <c r="D33" s="258">
        <f>+C33*(100-E33)/100</f>
        <v>342</v>
      </c>
      <c r="E33" s="1402">
        <v>5</v>
      </c>
      <c r="F33" s="1402"/>
      <c r="G33" s="1402">
        <v>145</v>
      </c>
      <c r="H33" s="1402"/>
      <c r="I33" s="1402"/>
      <c r="J33" s="1402"/>
      <c r="K33" s="2471"/>
      <c r="L33" s="158" t="s">
        <v>3059</v>
      </c>
    </row>
    <row r="34" spans="1:12" ht="30.75" customHeight="1" x14ac:dyDescent="0.25">
      <c r="A34" s="1400">
        <v>43614</v>
      </c>
      <c r="B34" s="1401" t="s">
        <v>16</v>
      </c>
      <c r="C34" s="3614" t="s">
        <v>3120</v>
      </c>
      <c r="D34" s="3733"/>
      <c r="E34" s="3733"/>
      <c r="F34" s="3733"/>
      <c r="G34" s="3733"/>
      <c r="H34" s="3733"/>
      <c r="I34" s="3733"/>
      <c r="J34" s="3615"/>
      <c r="K34" s="2563"/>
      <c r="L34" s="158"/>
    </row>
    <row r="35" spans="1:12" ht="32.25" customHeight="1" x14ac:dyDescent="0.25">
      <c r="A35" s="1400">
        <v>43631</v>
      </c>
      <c r="B35" s="1401" t="s">
        <v>16</v>
      </c>
      <c r="C35" s="3614" t="s">
        <v>3121</v>
      </c>
      <c r="D35" s="3733"/>
      <c r="E35" s="3733"/>
      <c r="F35" s="3733"/>
      <c r="G35" s="3733"/>
      <c r="H35" s="3733"/>
      <c r="I35" s="3733"/>
      <c r="J35" s="3615"/>
      <c r="K35" s="2563"/>
      <c r="L35" s="158"/>
    </row>
    <row r="36" spans="1:12" ht="20.100000000000001" customHeight="1" x14ac:dyDescent="0.25">
      <c r="A36" s="1400">
        <v>43648</v>
      </c>
      <c r="B36" s="1401" t="s">
        <v>12</v>
      </c>
      <c r="C36" s="1402">
        <v>342</v>
      </c>
      <c r="D36" s="258">
        <f>+C36*(100-E36)/100</f>
        <v>307.8</v>
      </c>
      <c r="E36" s="1402">
        <v>10</v>
      </c>
      <c r="F36" s="1402"/>
      <c r="G36" s="1402">
        <v>120</v>
      </c>
      <c r="H36" s="1402"/>
      <c r="I36" s="1402"/>
      <c r="J36" s="1402"/>
      <c r="K36" s="2471"/>
      <c r="L36" s="158" t="s">
        <v>2418</v>
      </c>
    </row>
    <row r="37" spans="1:12" ht="20.100000000000001" customHeight="1" x14ac:dyDescent="0.25">
      <c r="A37" s="1400">
        <v>43690</v>
      </c>
      <c r="B37" s="1401" t="s">
        <v>16</v>
      </c>
      <c r="C37" s="3666" t="s">
        <v>3151</v>
      </c>
      <c r="D37" s="3667"/>
      <c r="E37" s="3667"/>
      <c r="F37" s="3667"/>
      <c r="G37" s="3667"/>
      <c r="H37" s="3667"/>
      <c r="I37" s="3667"/>
      <c r="J37" s="3668"/>
      <c r="K37" s="2547"/>
      <c r="L37" s="158"/>
    </row>
    <row r="38" spans="1:12" ht="20.100000000000001" customHeight="1" x14ac:dyDescent="0.25">
      <c r="A38" s="1400">
        <v>43691</v>
      </c>
      <c r="B38" s="1401" t="s">
        <v>16</v>
      </c>
      <c r="C38" s="3482" t="s">
        <v>3152</v>
      </c>
      <c r="D38" s="3505"/>
      <c r="E38" s="3505"/>
      <c r="F38" s="3505"/>
      <c r="G38" s="3505"/>
      <c r="H38" s="3505"/>
      <c r="I38" s="3505"/>
      <c r="J38" s="3483"/>
      <c r="K38" s="2485"/>
      <c r="L38" s="158"/>
    </row>
    <row r="39" spans="1:12" ht="20.100000000000001" customHeight="1" x14ac:dyDescent="0.25">
      <c r="A39" s="2164">
        <v>43788</v>
      </c>
      <c r="B39" s="2165" t="s">
        <v>12</v>
      </c>
      <c r="C39" s="2166">
        <v>480</v>
      </c>
      <c r="D39" s="2167">
        <f>+C39*(100-E39)/100</f>
        <v>441.6</v>
      </c>
      <c r="E39" s="2166">
        <v>8</v>
      </c>
      <c r="F39" s="2166"/>
      <c r="G39" s="2166">
        <v>130</v>
      </c>
      <c r="H39" s="2166"/>
      <c r="I39" s="2166"/>
      <c r="J39" s="2166"/>
      <c r="K39" s="2695"/>
      <c r="L39" s="2978" t="s">
        <v>3285</v>
      </c>
    </row>
    <row r="40" spans="1:12" ht="20.100000000000001" customHeight="1" x14ac:dyDescent="0.25">
      <c r="A40" s="1400">
        <v>43794</v>
      </c>
      <c r="B40" s="1401" t="s">
        <v>12</v>
      </c>
      <c r="C40" s="1402">
        <v>325</v>
      </c>
      <c r="D40" s="258">
        <f>+C40*(100-E40)/100</f>
        <v>292.5</v>
      </c>
      <c r="E40" s="1402">
        <v>10</v>
      </c>
      <c r="F40" s="1402"/>
      <c r="G40" s="1402">
        <v>135</v>
      </c>
      <c r="H40" s="1402"/>
      <c r="I40" s="1402"/>
      <c r="J40" s="1402"/>
      <c r="K40" s="2471"/>
      <c r="L40" s="158" t="s">
        <v>3314</v>
      </c>
    </row>
    <row r="41" spans="1:12" x14ac:dyDescent="0.25">
      <c r="A41" s="1400">
        <v>43799</v>
      </c>
      <c r="B41" s="1401" t="s">
        <v>186</v>
      </c>
      <c r="C41" s="1402"/>
      <c r="D41" s="258"/>
      <c r="E41" s="1402"/>
      <c r="F41" s="1402"/>
      <c r="G41" s="1402"/>
      <c r="H41" s="1402">
        <v>4860</v>
      </c>
      <c r="I41" s="1402">
        <v>100</v>
      </c>
      <c r="J41" s="1402"/>
      <c r="K41" s="2471"/>
      <c r="L41" s="158"/>
    </row>
    <row r="42" spans="1:12" ht="39.75" customHeight="1" x14ac:dyDescent="0.25">
      <c r="A42" s="59">
        <v>43802</v>
      </c>
      <c r="B42" s="60" t="s">
        <v>16</v>
      </c>
      <c r="C42" s="3726" t="s">
        <v>3321</v>
      </c>
      <c r="D42" s="3727"/>
      <c r="E42" s="3727"/>
      <c r="F42" s="3727"/>
      <c r="G42" s="3727"/>
      <c r="H42" s="3727"/>
      <c r="I42" s="3727"/>
      <c r="J42" s="3728"/>
      <c r="K42" s="2558"/>
      <c r="L42" s="158"/>
    </row>
    <row r="43" spans="1:12" ht="19.5" customHeight="1" x14ac:dyDescent="0.25">
      <c r="A43" s="3459">
        <v>43811</v>
      </c>
      <c r="B43" s="1401" t="s">
        <v>16</v>
      </c>
      <c r="C43" s="3482" t="s">
        <v>3320</v>
      </c>
      <c r="D43" s="3505"/>
      <c r="E43" s="3505"/>
      <c r="F43" s="3505"/>
      <c r="G43" s="3505"/>
      <c r="H43" s="3505"/>
      <c r="I43" s="3505"/>
      <c r="J43" s="3483"/>
      <c r="K43" s="2485"/>
      <c r="L43" s="158"/>
    </row>
    <row r="44" spans="1:12" ht="19.5" customHeight="1" x14ac:dyDescent="0.25">
      <c r="A44" s="3460"/>
      <c r="B44" s="1401" t="s">
        <v>26</v>
      </c>
      <c r="C44" s="3482" t="s">
        <v>3308</v>
      </c>
      <c r="D44" s="3505"/>
      <c r="E44" s="3505"/>
      <c r="F44" s="3505"/>
      <c r="G44" s="3505"/>
      <c r="H44" s="3505"/>
      <c r="I44" s="3505"/>
      <c r="J44" s="3483"/>
      <c r="K44" s="2485"/>
      <c r="L44" s="158"/>
    </row>
    <row r="45" spans="1:12" x14ac:dyDescent="0.25">
      <c r="A45" s="1400">
        <v>43816</v>
      </c>
      <c r="B45" s="2189" t="s">
        <v>12</v>
      </c>
      <c r="C45" s="1402">
        <v>320</v>
      </c>
      <c r="D45" s="258">
        <f>+C45*(100-E45)/100</f>
        <v>281.60000000000002</v>
      </c>
      <c r="E45" s="1402">
        <v>12</v>
      </c>
      <c r="F45" s="1402"/>
      <c r="G45" s="1402">
        <v>130</v>
      </c>
      <c r="H45" s="1402"/>
      <c r="I45" s="1402"/>
      <c r="J45" s="1402"/>
      <c r="K45" s="2471"/>
      <c r="L45" s="158" t="s">
        <v>3313</v>
      </c>
    </row>
    <row r="46" spans="1:12" x14ac:dyDescent="0.25">
      <c r="A46" s="1400">
        <v>43817</v>
      </c>
      <c r="B46" s="2192" t="s">
        <v>186</v>
      </c>
      <c r="C46" s="1402"/>
      <c r="D46" s="258"/>
      <c r="E46" s="1402"/>
      <c r="F46" s="1402"/>
      <c r="G46" s="1402"/>
      <c r="H46" s="1402">
        <v>4980</v>
      </c>
      <c r="I46" s="1402">
        <v>100</v>
      </c>
      <c r="J46" s="1402"/>
      <c r="K46" s="2471"/>
      <c r="L46" s="158" t="s">
        <v>3329</v>
      </c>
    </row>
    <row r="47" spans="1:12" ht="33" customHeight="1" x14ac:dyDescent="0.25">
      <c r="A47" s="1400">
        <v>43917</v>
      </c>
      <c r="B47" s="2321" t="s">
        <v>14</v>
      </c>
      <c r="C47" s="3614" t="s">
        <v>3524</v>
      </c>
      <c r="D47" s="3733"/>
      <c r="E47" s="3733"/>
      <c r="F47" s="3733"/>
      <c r="G47" s="3733"/>
      <c r="H47" s="3733"/>
      <c r="I47" s="3733"/>
      <c r="J47" s="3615"/>
      <c r="K47" s="2563"/>
      <c r="L47" s="158"/>
    </row>
    <row r="48" spans="1:12" x14ac:dyDescent="0.25">
      <c r="A48" s="2410">
        <v>43920</v>
      </c>
      <c r="B48" s="2306" t="s">
        <v>4</v>
      </c>
      <c r="C48" s="2311"/>
      <c r="D48" s="2312"/>
      <c r="E48" s="2311">
        <v>30</v>
      </c>
      <c r="F48" s="2311"/>
      <c r="G48" s="2311"/>
      <c r="H48" s="2311"/>
      <c r="I48" s="2311"/>
      <c r="J48" s="2311"/>
      <c r="K48" s="2602"/>
      <c r="L48" s="2979"/>
    </row>
    <row r="49" spans="1:12" x14ac:dyDescent="0.25">
      <c r="A49" s="2410">
        <v>43951</v>
      </c>
      <c r="B49" s="2306" t="s">
        <v>4</v>
      </c>
      <c r="C49" s="2311"/>
      <c r="D49" s="2312"/>
      <c r="E49" s="2311">
        <v>30</v>
      </c>
      <c r="F49" s="2311"/>
      <c r="G49" s="2311"/>
      <c r="H49" s="2311"/>
      <c r="I49" s="2311"/>
      <c r="J49" s="2311"/>
      <c r="K49" s="2602"/>
      <c r="L49" s="2979"/>
    </row>
    <row r="50" spans="1:12" x14ac:dyDescent="0.25">
      <c r="A50" s="2410">
        <v>43981</v>
      </c>
      <c r="B50" s="2306" t="s">
        <v>4</v>
      </c>
      <c r="C50" s="2311"/>
      <c r="D50" s="2312"/>
      <c r="E50" s="2311">
        <v>35</v>
      </c>
      <c r="F50" s="2311"/>
      <c r="G50" s="2311"/>
      <c r="H50" s="2311"/>
      <c r="I50" s="2311"/>
      <c r="J50" s="2311"/>
      <c r="K50" s="2602"/>
      <c r="L50" s="2979"/>
    </row>
    <row r="51" spans="1:12" ht="31.5" x14ac:dyDescent="0.25">
      <c r="A51" s="59">
        <v>44000</v>
      </c>
      <c r="B51" s="60" t="s">
        <v>12</v>
      </c>
      <c r="C51" s="329">
        <v>240</v>
      </c>
      <c r="D51" s="330">
        <f>+C51*(100-E51)/100</f>
        <v>156</v>
      </c>
      <c r="E51" s="329">
        <v>35</v>
      </c>
      <c r="F51" s="329"/>
      <c r="G51" s="329">
        <v>120</v>
      </c>
      <c r="H51" s="329"/>
      <c r="I51" s="329"/>
      <c r="J51" s="329"/>
      <c r="K51" s="2566"/>
      <c r="L51" s="126" t="s">
        <v>3688</v>
      </c>
    </row>
    <row r="52" spans="1:12" x14ac:dyDescent="0.25">
      <c r="A52" s="1400">
        <v>44005</v>
      </c>
      <c r="B52" s="2321" t="s">
        <v>14</v>
      </c>
      <c r="C52" s="3482" t="s">
        <v>3700</v>
      </c>
      <c r="D52" s="3505"/>
      <c r="E52" s="3505"/>
      <c r="F52" s="3505"/>
      <c r="G52" s="3505"/>
      <c r="H52" s="3505"/>
      <c r="I52" s="3505"/>
      <c r="J52" s="3483"/>
      <c r="K52" s="2485"/>
      <c r="L52" s="158"/>
    </row>
    <row r="53" spans="1:12" ht="33" customHeight="1" x14ac:dyDescent="0.25">
      <c r="A53" s="2392">
        <v>44008</v>
      </c>
      <c r="B53" s="2391" t="s">
        <v>12</v>
      </c>
      <c r="C53" s="325">
        <v>180</v>
      </c>
      <c r="D53" s="325">
        <v>108</v>
      </c>
      <c r="E53" s="325">
        <v>40</v>
      </c>
      <c r="F53" s="325" t="s">
        <v>159</v>
      </c>
      <c r="G53" s="325">
        <v>120</v>
      </c>
      <c r="H53" s="256"/>
      <c r="I53" s="256"/>
      <c r="J53" s="256"/>
      <c r="K53" s="2550"/>
      <c r="L53" s="148" t="s">
        <v>3702</v>
      </c>
    </row>
    <row r="54" spans="1:12" ht="33" customHeight="1" x14ac:dyDescent="0.25">
      <c r="A54" s="1400">
        <v>44009</v>
      </c>
      <c r="B54" s="2321" t="s">
        <v>14</v>
      </c>
      <c r="C54" s="3614" t="s">
        <v>3703</v>
      </c>
      <c r="D54" s="3733"/>
      <c r="E54" s="3733"/>
      <c r="F54" s="3733"/>
      <c r="G54" s="3733"/>
      <c r="H54" s="3733"/>
      <c r="I54" s="3733"/>
      <c r="J54" s="3615"/>
      <c r="K54" s="2563"/>
      <c r="L54" s="158"/>
    </row>
    <row r="55" spans="1:12" x14ac:dyDescent="0.25">
      <c r="A55" s="2410">
        <v>44012</v>
      </c>
      <c r="B55" s="2306" t="s">
        <v>4</v>
      </c>
      <c r="C55" s="2311"/>
      <c r="D55" s="2312"/>
      <c r="E55" s="2311">
        <v>40</v>
      </c>
      <c r="F55" s="2311"/>
      <c r="G55" s="2311"/>
      <c r="H55" s="2311"/>
      <c r="I55" s="2311"/>
      <c r="J55" s="2311"/>
      <c r="K55" s="2602"/>
      <c r="L55" s="2979"/>
    </row>
    <row r="56" spans="1:12" x14ac:dyDescent="0.25">
      <c r="A56" s="2398">
        <v>44016</v>
      </c>
      <c r="B56" s="2397" t="s">
        <v>12</v>
      </c>
      <c r="C56" s="256">
        <v>165</v>
      </c>
      <c r="D56" s="325">
        <f>+C56*(100-E56)/100</f>
        <v>99</v>
      </c>
      <c r="E56" s="256">
        <v>40</v>
      </c>
      <c r="F56" s="256" t="s">
        <v>159</v>
      </c>
      <c r="G56" s="256">
        <v>120</v>
      </c>
      <c r="H56" s="256"/>
      <c r="I56" s="256"/>
      <c r="J56" s="256"/>
      <c r="K56" s="2550"/>
      <c r="L56" s="148" t="s">
        <v>3198</v>
      </c>
    </row>
    <row r="57" spans="1:12" x14ac:dyDescent="0.25">
      <c r="A57" s="1400">
        <v>44018</v>
      </c>
      <c r="B57" s="2321" t="s">
        <v>186</v>
      </c>
      <c r="C57" s="1402"/>
      <c r="D57" s="258" t="s">
        <v>301</v>
      </c>
      <c r="E57" s="1402"/>
      <c r="F57" s="1402"/>
      <c r="G57" s="1402"/>
      <c r="H57" s="1402">
        <v>4910</v>
      </c>
      <c r="I57" s="1402">
        <v>96</v>
      </c>
      <c r="J57" s="1402"/>
      <c r="K57" s="2471"/>
      <c r="L57" s="158"/>
    </row>
    <row r="58" spans="1:12" x14ac:dyDescent="0.25">
      <c r="A58" s="1400">
        <v>44029</v>
      </c>
      <c r="B58" s="2321" t="s">
        <v>14</v>
      </c>
      <c r="C58" s="3666" t="s">
        <v>3813</v>
      </c>
      <c r="D58" s="3667"/>
      <c r="E58" s="3667"/>
      <c r="F58" s="3667"/>
      <c r="G58" s="3667"/>
      <c r="H58" s="3667"/>
      <c r="I58" s="3667"/>
      <c r="J58" s="3668"/>
      <c r="K58" s="2547"/>
      <c r="L58" s="158"/>
    </row>
    <row r="59" spans="1:12" x14ac:dyDescent="0.25">
      <c r="A59" s="1400">
        <v>44033</v>
      </c>
      <c r="B59" s="2321" t="s">
        <v>12</v>
      </c>
      <c r="C59" s="258">
        <v>255</v>
      </c>
      <c r="D59" s="258">
        <v>153</v>
      </c>
      <c r="E59" s="258">
        <v>40</v>
      </c>
      <c r="F59" s="258" t="s">
        <v>159</v>
      </c>
      <c r="G59" s="258">
        <v>110</v>
      </c>
      <c r="H59" s="1402"/>
      <c r="I59" s="1402"/>
      <c r="J59" s="1402"/>
      <c r="K59" s="2471"/>
      <c r="L59" s="158" t="s">
        <v>3746</v>
      </c>
    </row>
    <row r="60" spans="1:12" ht="39.75" customHeight="1" x14ac:dyDescent="0.25">
      <c r="A60" s="1400">
        <v>44043</v>
      </c>
      <c r="B60" s="2321" t="s">
        <v>14</v>
      </c>
      <c r="C60" s="3473" t="s">
        <v>3799</v>
      </c>
      <c r="D60" s="3474"/>
      <c r="E60" s="3474"/>
      <c r="F60" s="3474"/>
      <c r="G60" s="3474"/>
      <c r="H60" s="3474"/>
      <c r="I60" s="3474"/>
      <c r="J60" s="3475"/>
      <c r="K60" s="2465"/>
      <c r="L60" s="1346" t="s">
        <v>4136</v>
      </c>
    </row>
    <row r="61" spans="1:12" x14ac:dyDescent="0.25">
      <c r="A61" s="2410">
        <v>44042</v>
      </c>
      <c r="B61" s="2306" t="s">
        <v>4</v>
      </c>
      <c r="C61" s="2311"/>
      <c r="D61" s="2312"/>
      <c r="E61" s="2311">
        <v>40</v>
      </c>
      <c r="F61" s="2311"/>
      <c r="G61" s="2311"/>
      <c r="H61" s="2311"/>
      <c r="I61" s="2311"/>
      <c r="J61" s="2311"/>
      <c r="K61" s="2852"/>
      <c r="L61" s="2979"/>
    </row>
    <row r="62" spans="1:12" x14ac:dyDescent="0.25">
      <c r="A62" s="1400">
        <v>44056</v>
      </c>
      <c r="B62" s="2321" t="s">
        <v>14</v>
      </c>
      <c r="C62" s="3666" t="s">
        <v>3814</v>
      </c>
      <c r="D62" s="3667"/>
      <c r="E62" s="3667"/>
      <c r="F62" s="3667"/>
      <c r="G62" s="3667"/>
      <c r="H62" s="3667"/>
      <c r="I62" s="3667"/>
      <c r="J62" s="3668"/>
      <c r="K62" s="2547"/>
      <c r="L62" s="158"/>
    </row>
    <row r="63" spans="1:12" x14ac:dyDescent="0.25">
      <c r="A63" s="1400">
        <v>44065</v>
      </c>
      <c r="B63" s="2321" t="s">
        <v>186</v>
      </c>
      <c r="C63" s="1402"/>
      <c r="D63" s="258">
        <f>+C63*(100-E63)/100</f>
        <v>0</v>
      </c>
      <c r="E63" s="1402"/>
      <c r="F63" s="1402"/>
      <c r="G63" s="1402"/>
      <c r="H63" s="1402">
        <v>4800</v>
      </c>
      <c r="I63" s="1402">
        <v>100</v>
      </c>
      <c r="J63" s="1402"/>
      <c r="K63" s="2471"/>
      <c r="L63" s="158" t="s">
        <v>3507</v>
      </c>
    </row>
    <row r="64" spans="1:12" x14ac:dyDescent="0.25">
      <c r="A64" s="2410">
        <v>44073</v>
      </c>
      <c r="B64" s="2306" t="s">
        <v>4</v>
      </c>
      <c r="C64" s="2311"/>
      <c r="D64" s="2312"/>
      <c r="E64" s="2311">
        <v>40</v>
      </c>
      <c r="F64" s="2311"/>
      <c r="G64" s="2311"/>
      <c r="H64" s="2311"/>
      <c r="I64" s="2311"/>
      <c r="J64" s="2311"/>
      <c r="K64" s="2885"/>
      <c r="L64" s="2979"/>
    </row>
    <row r="65" spans="1:12" x14ac:dyDescent="0.25">
      <c r="A65" s="59">
        <v>44102</v>
      </c>
      <c r="B65" s="60" t="s">
        <v>12</v>
      </c>
      <c r="C65" s="329">
        <v>145</v>
      </c>
      <c r="D65" s="330">
        <f>+C65*(100-E65)/100</f>
        <v>87</v>
      </c>
      <c r="E65" s="329">
        <v>40</v>
      </c>
      <c r="F65" s="329" t="s">
        <v>159</v>
      </c>
      <c r="G65" s="329">
        <v>100</v>
      </c>
      <c r="H65" s="329"/>
      <c r="I65" s="329"/>
      <c r="J65" s="329"/>
      <c r="K65" s="2998"/>
      <c r="L65" s="126" t="s">
        <v>3951</v>
      </c>
    </row>
    <row r="66" spans="1:12" x14ac:dyDescent="0.25">
      <c r="A66" s="2410">
        <v>44104</v>
      </c>
      <c r="B66" s="2306" t="s">
        <v>4</v>
      </c>
      <c r="C66" s="2311"/>
      <c r="D66" s="2312"/>
      <c r="E66" s="2311">
        <v>40</v>
      </c>
      <c r="F66" s="2311"/>
      <c r="G66" s="2311"/>
      <c r="H66" s="2311"/>
      <c r="I66" s="2311"/>
      <c r="J66" s="2311"/>
      <c r="K66" s="3126"/>
      <c r="L66" s="2979"/>
    </row>
    <row r="67" spans="1:12" x14ac:dyDescent="0.25">
      <c r="A67" s="1400">
        <v>44131</v>
      </c>
      <c r="B67" s="2321" t="s">
        <v>186</v>
      </c>
      <c r="C67" s="1402"/>
      <c r="D67" s="258" t="s">
        <v>301</v>
      </c>
      <c r="E67" s="1402"/>
      <c r="F67" s="1402"/>
      <c r="G67" s="1402"/>
      <c r="H67" s="1402">
        <v>5085</v>
      </c>
      <c r="I67" s="1402">
        <v>100</v>
      </c>
      <c r="J67" s="1402"/>
      <c r="K67" s="2471"/>
      <c r="L67" s="158"/>
    </row>
    <row r="68" spans="1:12" x14ac:dyDescent="0.25">
      <c r="A68" s="1400">
        <v>44135</v>
      </c>
      <c r="B68" s="2321" t="s">
        <v>186</v>
      </c>
      <c r="C68" s="1402"/>
      <c r="D68" s="258" t="s">
        <v>301</v>
      </c>
      <c r="E68" s="1402"/>
      <c r="F68" s="1402"/>
      <c r="G68" s="1402"/>
      <c r="H68" s="1402">
        <v>5070</v>
      </c>
      <c r="I68" s="1402">
        <v>100</v>
      </c>
      <c r="J68" s="1402"/>
      <c r="K68" s="2471"/>
      <c r="L68" s="158"/>
    </row>
    <row r="69" spans="1:12" x14ac:dyDescent="0.25">
      <c r="A69" s="2410">
        <v>44134</v>
      </c>
      <c r="B69" s="2306" t="s">
        <v>4</v>
      </c>
      <c r="C69" s="2311"/>
      <c r="D69" s="2312"/>
      <c r="E69" s="2311">
        <v>40</v>
      </c>
      <c r="F69" s="2311"/>
      <c r="G69" s="2311"/>
      <c r="H69" s="2311"/>
      <c r="I69" s="2311"/>
      <c r="J69" s="2311"/>
      <c r="K69" s="3126"/>
      <c r="L69" s="2979"/>
    </row>
    <row r="70" spans="1:12" x14ac:dyDescent="0.25">
      <c r="A70" s="1400">
        <v>44155</v>
      </c>
      <c r="B70" s="2321" t="s">
        <v>12</v>
      </c>
      <c r="C70" s="1402">
        <v>120</v>
      </c>
      <c r="D70" s="258">
        <f>+C70*(100-E70)/100</f>
        <v>72</v>
      </c>
      <c r="E70" s="1402">
        <v>40</v>
      </c>
      <c r="F70" s="1402"/>
      <c r="G70" s="1402">
        <v>120</v>
      </c>
      <c r="H70" s="1402"/>
      <c r="I70" s="1402"/>
      <c r="J70" s="1402"/>
      <c r="K70" s="2471"/>
      <c r="L70" s="158" t="s">
        <v>2668</v>
      </c>
    </row>
    <row r="71" spans="1:12" x14ac:dyDescent="0.25">
      <c r="A71" s="1400">
        <v>44156</v>
      </c>
      <c r="B71" s="2321" t="s">
        <v>186</v>
      </c>
      <c r="D71" s="258">
        <f>+C71*(100-E71)/100</f>
        <v>0</v>
      </c>
      <c r="H71" s="2992">
        <v>5040</v>
      </c>
      <c r="I71" s="2992">
        <v>100</v>
      </c>
      <c r="L71" s="158"/>
    </row>
    <row r="72" spans="1:12" x14ac:dyDescent="0.25">
      <c r="A72" s="1400">
        <v>44157</v>
      </c>
      <c r="B72" s="2321" t="s">
        <v>186</v>
      </c>
      <c r="D72" s="258">
        <f>+C72*(100-E72)/100</f>
        <v>0</v>
      </c>
      <c r="J72" s="1399">
        <v>4500</v>
      </c>
      <c r="L72" s="158" t="s">
        <v>4062</v>
      </c>
    </row>
    <row r="73" spans="1:12" x14ac:dyDescent="0.25">
      <c r="A73" s="2410">
        <v>44165</v>
      </c>
      <c r="B73" s="2306" t="s">
        <v>4</v>
      </c>
      <c r="C73" s="2311"/>
      <c r="D73" s="2312"/>
      <c r="E73" s="2311">
        <v>40</v>
      </c>
      <c r="F73" s="2311"/>
      <c r="G73" s="2311"/>
      <c r="H73" s="2311"/>
      <c r="I73" s="2311"/>
      <c r="J73" s="2311"/>
      <c r="K73" s="3126"/>
      <c r="L73" s="2979"/>
    </row>
    <row r="74" spans="1:12" x14ac:dyDescent="0.25">
      <c r="A74" s="2410">
        <v>44195</v>
      </c>
      <c r="B74" s="2306" t="s">
        <v>4</v>
      </c>
      <c r="C74" s="2311"/>
      <c r="D74" s="2312"/>
      <c r="E74" s="2311">
        <v>50</v>
      </c>
      <c r="F74" s="2311"/>
      <c r="G74" s="2311"/>
      <c r="H74" s="2311"/>
      <c r="I74" s="2311"/>
      <c r="J74" s="2311"/>
      <c r="K74" s="3126"/>
      <c r="L74" s="2979"/>
    </row>
    <row r="75" spans="1:12" x14ac:dyDescent="0.25">
      <c r="A75" s="1400">
        <v>44200</v>
      </c>
      <c r="B75" s="3029" t="s">
        <v>12</v>
      </c>
      <c r="C75" s="3030">
        <v>110</v>
      </c>
      <c r="D75" s="258">
        <f>+C75-(E75/100*C75)</f>
        <v>55</v>
      </c>
      <c r="E75" s="3030">
        <v>50</v>
      </c>
      <c r="F75" s="3030" t="s">
        <v>159</v>
      </c>
      <c r="G75" s="3030">
        <v>110</v>
      </c>
      <c r="L75" s="158" t="s">
        <v>2710</v>
      </c>
    </row>
    <row r="76" spans="1:12" x14ac:dyDescent="0.25">
      <c r="A76" s="3053">
        <v>44219</v>
      </c>
      <c r="B76" s="319" t="s">
        <v>186</v>
      </c>
      <c r="C76" s="3054"/>
      <c r="D76" s="325">
        <f>+C76*(100-E76)/100</f>
        <v>0</v>
      </c>
      <c r="E76" s="3054"/>
      <c r="F76" s="3054"/>
      <c r="G76" s="3054"/>
      <c r="H76" s="256">
        <v>4780</v>
      </c>
      <c r="I76" s="256">
        <v>100</v>
      </c>
      <c r="J76" s="3054"/>
      <c r="K76" s="3052"/>
      <c r="L76" s="148" t="s">
        <v>3777</v>
      </c>
    </row>
    <row r="77" spans="1:12" x14ac:dyDescent="0.25">
      <c r="A77" s="1400">
        <v>44225</v>
      </c>
      <c r="B77" s="268" t="s">
        <v>14</v>
      </c>
      <c r="C77" s="3666" t="s">
        <v>4218</v>
      </c>
      <c r="D77" s="3667"/>
      <c r="E77" s="3667"/>
      <c r="F77" s="3667"/>
      <c r="G77" s="3667"/>
      <c r="H77" s="3667"/>
      <c r="I77" s="3667"/>
      <c r="J77" s="3668"/>
      <c r="L77" s="158"/>
    </row>
    <row r="78" spans="1:12" x14ac:dyDescent="0.25">
      <c r="A78" s="2410">
        <v>44226</v>
      </c>
      <c r="B78" s="2306" t="s">
        <v>4</v>
      </c>
      <c r="C78" s="2311"/>
      <c r="D78" s="2312"/>
      <c r="E78" s="2311">
        <v>40</v>
      </c>
      <c r="F78" s="2311"/>
      <c r="G78" s="2311"/>
      <c r="H78" s="2311"/>
      <c r="I78" s="2311"/>
      <c r="J78" s="2311"/>
      <c r="K78" s="3126"/>
      <c r="L78" s="2979"/>
    </row>
    <row r="79" spans="1:12" x14ac:dyDescent="0.25">
      <c r="A79" s="1400">
        <v>44229</v>
      </c>
      <c r="B79" s="268" t="s">
        <v>186</v>
      </c>
      <c r="D79" s="258" t="s">
        <v>301</v>
      </c>
      <c r="H79" s="1399">
        <v>5070</v>
      </c>
      <c r="I79" s="1399">
        <v>100</v>
      </c>
      <c r="L79" s="32" t="s">
        <v>40</v>
      </c>
    </row>
    <row r="80" spans="1:12" x14ac:dyDescent="0.25">
      <c r="A80" s="3115">
        <v>44237</v>
      </c>
      <c r="B80" s="268" t="s">
        <v>12</v>
      </c>
      <c r="C80" s="1399">
        <v>230</v>
      </c>
      <c r="D80" s="258">
        <f>+C80*(100-E80)/100</f>
        <v>115</v>
      </c>
      <c r="E80" s="1399">
        <v>50</v>
      </c>
      <c r="F80" s="1399" t="s">
        <v>159</v>
      </c>
      <c r="L80" s="32" t="s">
        <v>4232</v>
      </c>
    </row>
    <row r="81" spans="1:12" x14ac:dyDescent="0.25">
      <c r="A81" s="2410">
        <v>44255</v>
      </c>
      <c r="B81" s="2306" t="s">
        <v>4</v>
      </c>
      <c r="C81" s="2311"/>
      <c r="D81" s="2312"/>
      <c r="E81" s="2311">
        <v>50</v>
      </c>
      <c r="F81" s="2311"/>
      <c r="G81" s="2311"/>
      <c r="H81" s="2311"/>
      <c r="I81" s="2311"/>
      <c r="J81" s="2311"/>
      <c r="K81" s="3126"/>
      <c r="L81" s="2979"/>
    </row>
    <row r="82" spans="1:12" x14ac:dyDescent="0.25">
      <c r="A82" s="3115">
        <v>44272</v>
      </c>
      <c r="B82" s="268" t="s">
        <v>14</v>
      </c>
      <c r="C82" s="3666" t="s">
        <v>231</v>
      </c>
      <c r="D82" s="3667"/>
      <c r="E82" s="3667"/>
      <c r="F82" s="3667"/>
      <c r="G82" s="3667"/>
      <c r="H82" s="3667"/>
      <c r="I82" s="3667"/>
      <c r="J82" s="3668"/>
    </row>
    <row r="83" spans="1:12" x14ac:dyDescent="0.25">
      <c r="A83" s="2410">
        <v>44285</v>
      </c>
      <c r="B83" s="2306" t="s">
        <v>4</v>
      </c>
      <c r="C83" s="2311"/>
      <c r="D83" s="2312"/>
      <c r="E83" s="2311">
        <v>50</v>
      </c>
      <c r="F83" s="2311"/>
      <c r="G83" s="2311"/>
      <c r="H83" s="2311"/>
      <c r="I83" s="2311"/>
      <c r="J83" s="2311"/>
      <c r="K83" s="3126"/>
      <c r="L83" s="2979"/>
    </row>
    <row r="84" spans="1:12" x14ac:dyDescent="0.25">
      <c r="A84" s="3115">
        <v>44286</v>
      </c>
      <c r="B84" s="1399" t="s">
        <v>16</v>
      </c>
      <c r="C84" s="3473" t="s">
        <v>4292</v>
      </c>
      <c r="D84" s="3474"/>
      <c r="E84" s="3474"/>
      <c r="F84" s="3474"/>
      <c r="G84" s="3474"/>
      <c r="H84" s="3474"/>
      <c r="I84" s="3474"/>
      <c r="J84" s="3475"/>
    </row>
    <row r="85" spans="1:12" x14ac:dyDescent="0.25">
      <c r="A85" s="3162">
        <v>44298</v>
      </c>
      <c r="B85" s="3163" t="s">
        <v>12</v>
      </c>
      <c r="C85" s="113">
        <v>187</v>
      </c>
      <c r="D85" s="325">
        <f>+C85-(E85*C85/100)</f>
        <v>102.85</v>
      </c>
      <c r="E85" s="113">
        <v>45</v>
      </c>
      <c r="F85" s="113" t="s">
        <v>159</v>
      </c>
      <c r="G85" s="113">
        <v>110</v>
      </c>
      <c r="H85" s="3163"/>
      <c r="I85" s="3163"/>
      <c r="J85" s="3163"/>
      <c r="K85" s="3160"/>
      <c r="L85" s="70" t="s">
        <v>4305</v>
      </c>
    </row>
    <row r="86" spans="1:12" ht="43.5" customHeight="1" x14ac:dyDescent="0.25">
      <c r="A86" s="3169">
        <v>44307</v>
      </c>
      <c r="B86" s="1399" t="s">
        <v>14</v>
      </c>
      <c r="C86" s="3473" t="s">
        <v>4316</v>
      </c>
      <c r="D86" s="3474"/>
      <c r="E86" s="3474"/>
      <c r="F86" s="3474"/>
      <c r="G86" s="3474"/>
      <c r="H86" s="3474"/>
      <c r="I86" s="3474"/>
      <c r="J86" s="3475"/>
      <c r="L86" s="32" t="s">
        <v>4080</v>
      </c>
    </row>
    <row r="87" spans="1:12" ht="17.25" customHeight="1" x14ac:dyDescent="0.25">
      <c r="A87" s="3169">
        <v>44309</v>
      </c>
      <c r="B87" s="1399" t="s">
        <v>14</v>
      </c>
      <c r="C87" s="3666" t="s">
        <v>4325</v>
      </c>
      <c r="D87" s="3667"/>
      <c r="E87" s="3667"/>
      <c r="F87" s="3667"/>
      <c r="G87" s="3667"/>
      <c r="H87" s="3667"/>
      <c r="I87" s="3667"/>
      <c r="J87" s="3668"/>
      <c r="L87" s="32" t="s">
        <v>4326</v>
      </c>
    </row>
    <row r="88" spans="1:12" ht="70.5" customHeight="1" x14ac:dyDescent="0.25">
      <c r="A88" s="1254">
        <v>44316</v>
      </c>
      <c r="B88" s="3171" t="s">
        <v>31</v>
      </c>
      <c r="C88" s="4029" t="s">
        <v>4341</v>
      </c>
      <c r="D88" s="3584"/>
      <c r="E88" s="3584"/>
      <c r="F88" s="3584"/>
      <c r="G88" s="3584"/>
      <c r="H88" s="3584"/>
      <c r="I88" s="3584"/>
      <c r="J88" s="3585"/>
      <c r="K88" s="3172"/>
      <c r="L88" s="2300" t="s">
        <v>2109</v>
      </c>
    </row>
    <row r="89" spans="1:12" x14ac:dyDescent="0.25">
      <c r="A89" s="3169">
        <v>44323</v>
      </c>
      <c r="B89" s="1399" t="s">
        <v>14</v>
      </c>
      <c r="C89" s="3666" t="s">
        <v>1354</v>
      </c>
      <c r="D89" s="3667"/>
      <c r="E89" s="3667"/>
      <c r="F89" s="3667"/>
      <c r="G89" s="3667"/>
      <c r="H89" s="3667"/>
      <c r="I89" s="3667"/>
      <c r="J89" s="3668"/>
    </row>
    <row r="90" spans="1:12" x14ac:dyDescent="0.25">
      <c r="A90" s="3169">
        <v>44324</v>
      </c>
      <c r="B90" s="1399" t="s">
        <v>12</v>
      </c>
      <c r="C90" s="110">
        <v>180</v>
      </c>
      <c r="D90" s="258">
        <v>99</v>
      </c>
      <c r="E90" s="110">
        <v>45</v>
      </c>
      <c r="F90" s="110" t="s">
        <v>159</v>
      </c>
      <c r="G90" s="110">
        <v>123</v>
      </c>
      <c r="L90" s="32" t="s">
        <v>2710</v>
      </c>
    </row>
    <row r="91" spans="1:12" x14ac:dyDescent="0.25">
      <c r="A91" s="3318">
        <v>44345</v>
      </c>
      <c r="B91" s="1399" t="s">
        <v>186</v>
      </c>
      <c r="D91" s="258" t="s">
        <v>301</v>
      </c>
      <c r="H91" s="1399">
        <v>5560</v>
      </c>
      <c r="I91" s="1399">
        <v>100</v>
      </c>
      <c r="L91" s="32" t="s">
        <v>4368</v>
      </c>
    </row>
    <row r="92" spans="1:12" x14ac:dyDescent="0.25">
      <c r="A92" s="3318">
        <v>44446</v>
      </c>
      <c r="B92" s="1399" t="s">
        <v>186</v>
      </c>
      <c r="D92" s="258">
        <f>+C92*(100-E92)/100</f>
        <v>0</v>
      </c>
      <c r="H92" s="3319">
        <v>5700</v>
      </c>
      <c r="I92" s="3319">
        <v>100</v>
      </c>
      <c r="L92" s="32" t="s">
        <v>40</v>
      </c>
    </row>
    <row r="93" spans="1:12" x14ac:dyDescent="0.25">
      <c r="A93" s="3318">
        <v>44488</v>
      </c>
      <c r="B93" s="1399" t="s">
        <v>12</v>
      </c>
      <c r="C93" s="1399">
        <v>195</v>
      </c>
      <c r="D93" s="258">
        <f>+C93*(100-E93)/100</f>
        <v>136.5</v>
      </c>
      <c r="E93" s="1399">
        <v>30</v>
      </c>
      <c r="F93" s="1399" t="s">
        <v>159</v>
      </c>
      <c r="G93" s="1399">
        <v>95</v>
      </c>
      <c r="L93" s="32" t="s">
        <v>2668</v>
      </c>
    </row>
  </sheetData>
  <autoFilter ref="B6:K82"/>
  <mergeCells count="51">
    <mergeCell ref="A28:A29"/>
    <mergeCell ref="C29:J29"/>
    <mergeCell ref="C28:J28"/>
    <mergeCell ref="C88:J88"/>
    <mergeCell ref="C84:J84"/>
    <mergeCell ref="C34:J34"/>
    <mergeCell ref="A43:A44"/>
    <mergeCell ref="C42:J42"/>
    <mergeCell ref="C47:J47"/>
    <mergeCell ref="C43:J43"/>
    <mergeCell ref="A3:B3"/>
    <mergeCell ref="C3:F3"/>
    <mergeCell ref="G3:H3"/>
    <mergeCell ref="I3:J3"/>
    <mergeCell ref="C22:J22"/>
    <mergeCell ref="C18:J18"/>
    <mergeCell ref="H10:J10"/>
    <mergeCell ref="C7:J7"/>
    <mergeCell ref="A4:B4"/>
    <mergeCell ref="C4:F4"/>
    <mergeCell ref="G4:H4"/>
    <mergeCell ref="I4:J4"/>
    <mergeCell ref="A5:B5"/>
    <mergeCell ref="C5:F5"/>
    <mergeCell ref="A1:L1"/>
    <mergeCell ref="A2:B2"/>
    <mergeCell ref="C2:F2"/>
    <mergeCell ref="G2:H2"/>
    <mergeCell ref="I2:J2"/>
    <mergeCell ref="K2:L2"/>
    <mergeCell ref="K3:L3"/>
    <mergeCell ref="K4:L4"/>
    <mergeCell ref="K5:L5"/>
    <mergeCell ref="C62:J62"/>
    <mergeCell ref="C60:J60"/>
    <mergeCell ref="C58:J58"/>
    <mergeCell ref="C37:J37"/>
    <mergeCell ref="C38:J38"/>
    <mergeCell ref="C35:J35"/>
    <mergeCell ref="I5:J5"/>
    <mergeCell ref="C32:J32"/>
    <mergeCell ref="G5:H5"/>
    <mergeCell ref="C44:J44"/>
    <mergeCell ref="C26:J26"/>
    <mergeCell ref="C54:J54"/>
    <mergeCell ref="C52:J52"/>
    <mergeCell ref="C89:J89"/>
    <mergeCell ref="C82:J82"/>
    <mergeCell ref="C77:J77"/>
    <mergeCell ref="C86:J86"/>
    <mergeCell ref="C87:J87"/>
  </mergeCells>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M80"/>
  <sheetViews>
    <sheetView workbookViewId="0">
      <pane ySplit="6" topLeftCell="A43" activePane="bottomLeft" state="frozen"/>
      <selection activeCell="C163" sqref="C163:J163"/>
      <selection pane="bottomLeft" activeCell="K61" sqref="K61"/>
    </sheetView>
  </sheetViews>
  <sheetFormatPr defaultRowHeight="15.75" x14ac:dyDescent="0.25"/>
  <cols>
    <col min="1" max="1" width="12.28515625" style="24" customWidth="1"/>
    <col min="2" max="6" width="10.140625" style="1374" customWidth="1"/>
    <col min="7" max="7" width="13.28515625" style="1374" customWidth="1"/>
    <col min="8" max="8" width="13.5703125" style="1374" customWidth="1"/>
    <col min="9" max="9" width="12.5703125" style="1374" customWidth="1"/>
    <col min="10" max="10" width="18" style="1374" customWidth="1"/>
    <col min="11" max="11" width="18" style="2453" customWidth="1"/>
    <col min="12" max="12" width="49.5703125" style="3" customWidth="1"/>
    <col min="13" max="16384" width="9.140625" style="10"/>
  </cols>
  <sheetData>
    <row r="1" spans="1:13" s="2" customFormat="1" ht="30.75" customHeight="1" thickTop="1" x14ac:dyDescent="0.25">
      <c r="A1" s="3853" t="s">
        <v>2411</v>
      </c>
      <c r="B1" s="3854"/>
      <c r="C1" s="3854"/>
      <c r="D1" s="3854"/>
      <c r="E1" s="3854"/>
      <c r="F1" s="3854"/>
      <c r="G1" s="3854"/>
      <c r="H1" s="3854"/>
      <c r="I1" s="3854"/>
      <c r="J1" s="3854"/>
      <c r="K1" s="3854"/>
      <c r="L1" s="3855"/>
      <c r="M1" s="1"/>
    </row>
    <row r="2" spans="1:13" s="5" customFormat="1" ht="20.25" customHeight="1" x14ac:dyDescent="0.25">
      <c r="A2" s="3463" t="s">
        <v>259</v>
      </c>
      <c r="B2" s="3464"/>
      <c r="C2" s="3445">
        <f>+(25+120+85)*25</f>
        <v>5750</v>
      </c>
      <c r="D2" s="3446"/>
      <c r="E2" s="3446"/>
      <c r="F2" s="3447"/>
      <c r="G2" s="3571" t="s">
        <v>4029</v>
      </c>
      <c r="H2" s="3572"/>
      <c r="I2" s="3437" t="s">
        <v>260</v>
      </c>
      <c r="J2" s="3438"/>
      <c r="K2" s="3500" t="s">
        <v>499</v>
      </c>
      <c r="L2" s="3501"/>
      <c r="M2" s="4"/>
    </row>
    <row r="3" spans="1:13" s="5" customFormat="1" ht="20.25" customHeight="1" x14ac:dyDescent="0.25">
      <c r="A3" s="3463" t="s">
        <v>261</v>
      </c>
      <c r="B3" s="3464"/>
      <c r="C3" s="3445" t="s">
        <v>279</v>
      </c>
      <c r="D3" s="3446"/>
      <c r="E3" s="3446"/>
      <c r="F3" s="3447"/>
      <c r="G3" s="3440"/>
      <c r="H3" s="3441"/>
      <c r="I3" s="3437" t="s">
        <v>262</v>
      </c>
      <c r="J3" s="3438"/>
      <c r="K3" s="3500" t="s">
        <v>2416</v>
      </c>
      <c r="L3" s="3501"/>
      <c r="M3" s="4"/>
    </row>
    <row r="4" spans="1:13" s="5" customFormat="1" ht="20.25" customHeight="1" x14ac:dyDescent="0.25">
      <c r="A4" s="3463" t="s">
        <v>263</v>
      </c>
      <c r="B4" s="3464"/>
      <c r="C4" s="3445" t="s">
        <v>275</v>
      </c>
      <c r="D4" s="3446"/>
      <c r="E4" s="3446"/>
      <c r="F4" s="3447"/>
      <c r="G4" s="3461"/>
      <c r="H4" s="3462"/>
      <c r="I4" s="3437" t="s">
        <v>264</v>
      </c>
      <c r="J4" s="3438"/>
      <c r="K4" s="3500" t="s">
        <v>2295</v>
      </c>
      <c r="L4" s="3501"/>
      <c r="M4" s="4"/>
    </row>
    <row r="5" spans="1:13" s="5" customFormat="1" ht="73.5" customHeight="1" thickBot="1" x14ac:dyDescent="0.3">
      <c r="A5" s="3448" t="s">
        <v>265</v>
      </c>
      <c r="B5" s="3449"/>
      <c r="C5" s="3526" t="s">
        <v>2423</v>
      </c>
      <c r="D5" s="3527"/>
      <c r="E5" s="3527"/>
      <c r="F5" s="3737"/>
      <c r="G5" s="3717" t="s">
        <v>2407</v>
      </c>
      <c r="H5" s="3574"/>
      <c r="I5" s="3437" t="s">
        <v>397</v>
      </c>
      <c r="J5" s="3438"/>
      <c r="K5" s="4031" t="s">
        <v>2413</v>
      </c>
      <c r="L5" s="4032"/>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3" ht="113.25" customHeight="1" thickTop="1" x14ac:dyDescent="0.25">
      <c r="A7" s="1254">
        <v>43104</v>
      </c>
      <c r="B7" s="1255" t="s">
        <v>62</v>
      </c>
      <c r="C7" s="3979" t="s">
        <v>2422</v>
      </c>
      <c r="D7" s="3665"/>
      <c r="E7" s="3665"/>
      <c r="F7" s="3665"/>
      <c r="G7" s="3665"/>
      <c r="H7" s="3665"/>
      <c r="I7" s="3665"/>
      <c r="J7" s="3665"/>
      <c r="K7" s="2822" t="s">
        <v>2119</v>
      </c>
      <c r="L7" s="1318" t="s">
        <v>2412</v>
      </c>
    </row>
    <row r="8" spans="1:13" ht="35.25" customHeight="1" x14ac:dyDescent="0.25">
      <c r="A8" s="3459">
        <v>43110</v>
      </c>
      <c r="B8" s="1376" t="s">
        <v>12</v>
      </c>
      <c r="C8" s="1380">
        <v>273</v>
      </c>
      <c r="D8" s="258">
        <f>+C8*(100-E8)/100</f>
        <v>131.04</v>
      </c>
      <c r="E8" s="1380">
        <v>52</v>
      </c>
      <c r="F8" s="1380"/>
      <c r="G8" s="1380">
        <v>125</v>
      </c>
      <c r="H8" s="1380"/>
      <c r="I8" s="1380"/>
      <c r="J8" s="1380"/>
      <c r="K8" s="2580"/>
      <c r="L8" s="1380" t="s">
        <v>2462</v>
      </c>
    </row>
    <row r="9" spans="1:13" ht="33" customHeight="1" x14ac:dyDescent="0.25">
      <c r="A9" s="3460"/>
      <c r="B9" s="1376" t="s">
        <v>186</v>
      </c>
      <c r="C9" s="1380"/>
      <c r="D9" s="258"/>
      <c r="E9" s="1380"/>
      <c r="F9" s="1380"/>
      <c r="G9" s="1380"/>
      <c r="H9" s="3614" t="s">
        <v>2420</v>
      </c>
      <c r="I9" s="3483"/>
      <c r="J9" s="1380"/>
      <c r="K9" s="2580"/>
      <c r="L9" s="1380"/>
    </row>
    <row r="10" spans="1:13" ht="20.100000000000001" customHeight="1" x14ac:dyDescent="0.25">
      <c r="A10" s="1375">
        <v>43117</v>
      </c>
      <c r="B10" s="1376" t="s">
        <v>12</v>
      </c>
      <c r="C10" s="1380">
        <v>265</v>
      </c>
      <c r="D10" s="258">
        <f>+C10*(100-E10)/100</f>
        <v>127.2</v>
      </c>
      <c r="E10" s="1380">
        <v>52</v>
      </c>
      <c r="F10" s="1380"/>
      <c r="G10" s="1380">
        <v>50</v>
      </c>
      <c r="H10" s="1380"/>
      <c r="I10" s="1380"/>
      <c r="J10" s="1380"/>
      <c r="K10" s="2580"/>
      <c r="L10" s="1380" t="s">
        <v>18</v>
      </c>
    </row>
    <row r="11" spans="1:13" ht="20.100000000000001" customHeight="1" x14ac:dyDescent="0.25">
      <c r="A11" s="1441">
        <v>43127</v>
      </c>
      <c r="B11" s="483" t="s">
        <v>186</v>
      </c>
      <c r="C11" s="1442"/>
      <c r="D11" s="258"/>
      <c r="E11" s="1442"/>
      <c r="F11" s="1442"/>
      <c r="G11" s="1442"/>
      <c r="H11" s="1442">
        <v>4280</v>
      </c>
      <c r="I11" s="1442">
        <v>100</v>
      </c>
      <c r="J11" s="1442"/>
      <c r="K11" s="2471"/>
      <c r="L11" s="124"/>
    </row>
    <row r="12" spans="1:13" ht="20.100000000000001" customHeight="1" x14ac:dyDescent="0.25">
      <c r="A12" s="1375">
        <v>43163</v>
      </c>
      <c r="B12" s="1376" t="s">
        <v>12</v>
      </c>
      <c r="C12" s="1380">
        <v>245</v>
      </c>
      <c r="D12" s="258">
        <f>+C12*(100-E12)/100</f>
        <v>215.6</v>
      </c>
      <c r="E12" s="1380">
        <v>12</v>
      </c>
      <c r="F12" s="1380"/>
      <c r="G12" s="1380">
        <v>130</v>
      </c>
      <c r="H12" s="1380"/>
      <c r="I12" s="1380"/>
      <c r="J12" s="1380"/>
      <c r="K12" s="2580"/>
      <c r="L12" s="1380" t="s">
        <v>2097</v>
      </c>
    </row>
    <row r="13" spans="1:13" x14ac:dyDescent="0.25">
      <c r="A13" s="1375">
        <v>43166</v>
      </c>
      <c r="B13" s="1376" t="s">
        <v>186</v>
      </c>
      <c r="C13" s="1380"/>
      <c r="D13" s="258"/>
      <c r="E13" s="1380"/>
      <c r="F13" s="1380"/>
      <c r="G13" s="1380"/>
      <c r="H13" s="1380">
        <v>4395</v>
      </c>
      <c r="I13" s="1380">
        <v>100</v>
      </c>
      <c r="J13" s="1380"/>
      <c r="K13" s="2580"/>
      <c r="L13" s="1380" t="s">
        <v>2498</v>
      </c>
    </row>
    <row r="14" spans="1:13" x14ac:dyDescent="0.25">
      <c r="A14" s="1375">
        <v>43200</v>
      </c>
      <c r="B14" s="1376" t="s">
        <v>14</v>
      </c>
      <c r="C14" s="3666" t="s">
        <v>15</v>
      </c>
      <c r="D14" s="3667"/>
      <c r="E14" s="3667"/>
      <c r="F14" s="3667"/>
      <c r="G14" s="3667"/>
      <c r="H14" s="3667"/>
      <c r="I14" s="3667"/>
      <c r="J14" s="3668"/>
      <c r="K14" s="2548"/>
      <c r="L14" s="1380"/>
    </row>
    <row r="15" spans="1:13" ht="31.5" x14ac:dyDescent="0.25">
      <c r="A15" s="1375">
        <v>43212</v>
      </c>
      <c r="B15" s="1376" t="s">
        <v>12</v>
      </c>
      <c r="C15" s="1380">
        <v>250</v>
      </c>
      <c r="D15" s="258">
        <f>+C15*(100-E15)/100</f>
        <v>212.5</v>
      </c>
      <c r="E15" s="1380">
        <v>15</v>
      </c>
      <c r="F15" s="1380"/>
      <c r="G15" s="1380">
        <v>125</v>
      </c>
      <c r="H15" s="1380"/>
      <c r="I15" s="1380"/>
      <c r="J15" s="1380"/>
      <c r="K15" s="2580"/>
      <c r="L15" s="1557" t="s">
        <v>2572</v>
      </c>
    </row>
    <row r="16" spans="1:13" ht="20.100000000000001" customHeight="1" x14ac:dyDescent="0.25">
      <c r="A16" s="59">
        <v>43315</v>
      </c>
      <c r="B16" s="60" t="s">
        <v>12</v>
      </c>
      <c r="C16" s="329">
        <v>220</v>
      </c>
      <c r="D16" s="330">
        <f>+C16*(100-E16)/100</f>
        <v>198</v>
      </c>
      <c r="E16" s="329">
        <v>10</v>
      </c>
      <c r="F16" s="329"/>
      <c r="G16" s="329">
        <v>100</v>
      </c>
      <c r="H16" s="329"/>
      <c r="I16" s="329"/>
      <c r="J16" s="329"/>
      <c r="K16" s="329"/>
      <c r="L16" s="329" t="s">
        <v>2668</v>
      </c>
    </row>
    <row r="17" spans="1:12" x14ac:dyDescent="0.25">
      <c r="A17" s="1375">
        <v>43316</v>
      </c>
      <c r="B17" s="1376" t="s">
        <v>186</v>
      </c>
      <c r="C17" s="1380"/>
      <c r="D17" s="258"/>
      <c r="E17" s="1380"/>
      <c r="F17" s="1380"/>
      <c r="G17" s="1380"/>
      <c r="H17" s="1380">
        <v>4580</v>
      </c>
      <c r="I17" s="1380">
        <v>100</v>
      </c>
      <c r="J17" s="1380"/>
      <c r="K17" s="2580"/>
      <c r="L17" s="1380"/>
    </row>
    <row r="18" spans="1:12" x14ac:dyDescent="0.25">
      <c r="A18" s="1375">
        <v>43327</v>
      </c>
      <c r="B18" s="1376" t="s">
        <v>12</v>
      </c>
      <c r="C18" s="1380">
        <v>225</v>
      </c>
      <c r="D18" s="258">
        <f>+C18*(100-E18)/100</f>
        <v>202.5</v>
      </c>
      <c r="E18" s="1380">
        <v>10</v>
      </c>
      <c r="F18" s="1380"/>
      <c r="G18" s="1380">
        <v>120</v>
      </c>
      <c r="H18" s="1380"/>
      <c r="I18" s="1380"/>
      <c r="J18" s="1380"/>
      <c r="K18" s="2580"/>
      <c r="L18" s="1380" t="s">
        <v>22</v>
      </c>
    </row>
    <row r="19" spans="1:12" x14ac:dyDescent="0.25">
      <c r="A19" s="1375">
        <v>43387</v>
      </c>
      <c r="B19" s="1376" t="s">
        <v>12</v>
      </c>
      <c r="C19" s="1380">
        <v>220</v>
      </c>
      <c r="D19" s="258">
        <f>+C19*(100-E19)/100</f>
        <v>198</v>
      </c>
      <c r="E19" s="1380">
        <v>10</v>
      </c>
      <c r="F19" s="1380"/>
      <c r="G19" s="1380">
        <v>120</v>
      </c>
      <c r="H19" s="1380"/>
      <c r="I19" s="1380"/>
      <c r="J19" s="1380"/>
      <c r="K19" s="2580"/>
      <c r="L19" s="329" t="s">
        <v>2710</v>
      </c>
    </row>
    <row r="20" spans="1:12" ht="20.100000000000001" customHeight="1" x14ac:dyDescent="0.25">
      <c r="A20" s="1789">
        <v>43414</v>
      </c>
      <c r="B20" s="1790" t="s">
        <v>186</v>
      </c>
      <c r="C20" s="1380"/>
      <c r="D20" s="258"/>
      <c r="E20" s="1380"/>
      <c r="F20" s="1380"/>
      <c r="G20" s="1380"/>
      <c r="H20" s="1380">
        <v>5075</v>
      </c>
      <c r="I20" s="1380">
        <v>100</v>
      </c>
      <c r="J20" s="1380"/>
      <c r="K20" s="2580"/>
      <c r="L20" s="1380" t="s">
        <v>40</v>
      </c>
    </row>
    <row r="21" spans="1:12" ht="20.100000000000001" customHeight="1" thickBot="1" x14ac:dyDescent="0.3">
      <c r="A21" s="33">
        <v>43462</v>
      </c>
      <c r="B21" s="34" t="s">
        <v>12</v>
      </c>
      <c r="C21" s="1882">
        <v>205</v>
      </c>
      <c r="D21" s="327">
        <f>+C21*(100-E21)/100</f>
        <v>194.75</v>
      </c>
      <c r="E21" s="1882">
        <v>5</v>
      </c>
      <c r="F21" s="1882"/>
      <c r="G21" s="1882">
        <v>135</v>
      </c>
      <c r="H21" s="1882"/>
      <c r="I21" s="1882"/>
      <c r="J21" s="1882"/>
      <c r="K21" s="2582"/>
      <c r="L21" s="1882" t="s">
        <v>2710</v>
      </c>
    </row>
    <row r="22" spans="1:12" ht="16.5" thickTop="1" x14ac:dyDescent="0.25">
      <c r="A22" s="1864">
        <v>43516</v>
      </c>
      <c r="B22" s="1879" t="s">
        <v>14</v>
      </c>
      <c r="C22" s="3595" t="s">
        <v>316</v>
      </c>
      <c r="D22" s="3596"/>
      <c r="E22" s="3596"/>
      <c r="F22" s="3596"/>
      <c r="G22" s="3596"/>
      <c r="H22" s="3596"/>
      <c r="I22" s="3596"/>
      <c r="J22" s="3597"/>
      <c r="K22" s="2614"/>
      <c r="L22" s="154"/>
    </row>
    <row r="23" spans="1:12" x14ac:dyDescent="0.25">
      <c r="A23" s="1375">
        <v>43578</v>
      </c>
      <c r="B23" s="1376" t="s">
        <v>186</v>
      </c>
      <c r="C23" s="1380"/>
      <c r="D23" s="258"/>
      <c r="E23" s="1380"/>
      <c r="F23" s="1380"/>
      <c r="G23" s="1380"/>
      <c r="H23" s="1380">
        <v>5200</v>
      </c>
      <c r="I23" s="1380">
        <v>100</v>
      </c>
      <c r="J23" s="1380"/>
      <c r="K23" s="2580"/>
      <c r="L23" s="1959" t="s">
        <v>40</v>
      </c>
    </row>
    <row r="24" spans="1:12" x14ac:dyDescent="0.25">
      <c r="A24" s="1375">
        <v>43608</v>
      </c>
      <c r="B24" s="1376" t="s">
        <v>12</v>
      </c>
      <c r="C24" s="1380">
        <v>190</v>
      </c>
      <c r="D24" s="258">
        <f>+C24*(100-E24)/100</f>
        <v>180.5</v>
      </c>
      <c r="E24" s="1380">
        <v>5</v>
      </c>
      <c r="F24" s="1380"/>
      <c r="G24" s="1380">
        <v>150</v>
      </c>
      <c r="H24" s="1380"/>
      <c r="I24" s="1380"/>
      <c r="J24" s="1380"/>
      <c r="K24" s="2580"/>
      <c r="L24" s="1991" t="s">
        <v>2710</v>
      </c>
    </row>
    <row r="25" spans="1:12" x14ac:dyDescent="0.25">
      <c r="A25" s="1375">
        <v>43716</v>
      </c>
      <c r="B25" s="1376" t="s">
        <v>186</v>
      </c>
      <c r="C25" s="1380"/>
      <c r="D25" s="258"/>
      <c r="E25" s="1380"/>
      <c r="F25" s="1380"/>
      <c r="G25" s="1380"/>
      <c r="H25" s="1380">
        <v>5180</v>
      </c>
      <c r="I25" s="1380">
        <v>100</v>
      </c>
      <c r="J25" s="1380"/>
      <c r="K25" s="2580"/>
      <c r="L25" s="2074" t="s">
        <v>131</v>
      </c>
    </row>
    <row r="26" spans="1:12" x14ac:dyDescent="0.25">
      <c r="A26" s="1375">
        <v>43730</v>
      </c>
      <c r="B26" s="1376" t="s">
        <v>12</v>
      </c>
      <c r="C26" s="1380">
        <v>245</v>
      </c>
      <c r="D26" s="258">
        <f>+C26*(100-E26)/100</f>
        <v>232.75</v>
      </c>
      <c r="E26" s="1380">
        <v>5</v>
      </c>
      <c r="F26" s="1380"/>
      <c r="G26" s="1380">
        <v>130</v>
      </c>
      <c r="H26" s="1380"/>
      <c r="I26" s="1380"/>
      <c r="J26" s="1380"/>
      <c r="K26" s="2580"/>
      <c r="L26" s="2085" t="s">
        <v>22</v>
      </c>
    </row>
    <row r="27" spans="1:12" x14ac:dyDescent="0.25">
      <c r="A27" s="1375">
        <v>43820</v>
      </c>
      <c r="B27" s="1376" t="s">
        <v>12</v>
      </c>
      <c r="C27" s="1380">
        <v>235</v>
      </c>
      <c r="D27" s="258">
        <f>+C27*(100-E27)/100</f>
        <v>230.3</v>
      </c>
      <c r="E27" s="1380">
        <v>2</v>
      </c>
      <c r="F27" s="1380"/>
      <c r="G27" s="1380">
        <v>125</v>
      </c>
      <c r="H27" s="1380"/>
      <c r="I27" s="1380"/>
      <c r="J27" s="1380"/>
      <c r="K27" s="2580"/>
      <c r="L27" s="2205" t="s">
        <v>2710</v>
      </c>
    </row>
    <row r="28" spans="1:12" ht="20.100000000000001" customHeight="1" x14ac:dyDescent="0.25">
      <c r="A28" s="1375">
        <v>43826</v>
      </c>
      <c r="B28" s="1376" t="s">
        <v>186</v>
      </c>
      <c r="C28" s="1380"/>
      <c r="D28" s="258" t="s">
        <v>301</v>
      </c>
      <c r="E28" s="1380"/>
      <c r="F28" s="1380"/>
      <c r="G28" s="1380"/>
      <c r="H28" s="1380">
        <v>5200</v>
      </c>
      <c r="I28" s="1380">
        <v>100</v>
      </c>
      <c r="J28" s="1380"/>
      <c r="K28" s="2580"/>
      <c r="L28" s="2210" t="s">
        <v>131</v>
      </c>
    </row>
    <row r="29" spans="1:12" ht="20.100000000000001" customHeight="1" x14ac:dyDescent="0.25">
      <c r="A29" s="1375">
        <v>43881</v>
      </c>
      <c r="B29" s="1376" t="s">
        <v>12</v>
      </c>
      <c r="C29" s="1380">
        <v>197</v>
      </c>
      <c r="D29" s="258">
        <f>+C29*(100-E29)/100</f>
        <v>195.03</v>
      </c>
      <c r="E29" s="1380">
        <v>1</v>
      </c>
      <c r="F29" s="1380"/>
      <c r="G29" s="1380">
        <v>120</v>
      </c>
      <c r="H29" s="1380"/>
      <c r="I29" s="1380"/>
      <c r="J29" s="1380"/>
      <c r="K29" s="2580"/>
      <c r="L29" s="2269" t="s">
        <v>2668</v>
      </c>
    </row>
    <row r="30" spans="1:12" ht="20.100000000000001" customHeight="1" x14ac:dyDescent="0.25">
      <c r="A30" s="2285">
        <v>43905</v>
      </c>
      <c r="B30" s="2284" t="s">
        <v>186</v>
      </c>
      <c r="C30" s="256"/>
      <c r="D30" s="325"/>
      <c r="E30" s="256"/>
      <c r="F30" s="256"/>
      <c r="G30" s="256"/>
      <c r="H30" s="256">
        <v>4955</v>
      </c>
      <c r="I30" s="256">
        <v>81</v>
      </c>
      <c r="J30" s="256"/>
      <c r="K30" s="256"/>
      <c r="L30" s="256" t="s">
        <v>3494</v>
      </c>
    </row>
    <row r="31" spans="1:12" ht="20.100000000000001" customHeight="1" x14ac:dyDescent="0.25">
      <c r="A31" s="2410">
        <v>43920</v>
      </c>
      <c r="B31" s="2306" t="s">
        <v>4</v>
      </c>
      <c r="C31" s="2311"/>
      <c r="D31" s="2312"/>
      <c r="E31" s="2311">
        <v>5</v>
      </c>
      <c r="F31" s="2311"/>
      <c r="G31" s="2311"/>
      <c r="H31" s="2311"/>
      <c r="I31" s="2311"/>
      <c r="J31" s="2311"/>
      <c r="K31" s="2311"/>
      <c r="L31" s="2311"/>
    </row>
    <row r="32" spans="1:12" ht="20.100000000000001" customHeight="1" x14ac:dyDescent="0.25">
      <c r="A32" s="1375">
        <v>43928</v>
      </c>
      <c r="B32" s="1376" t="s">
        <v>12</v>
      </c>
      <c r="C32" s="1380">
        <v>220</v>
      </c>
      <c r="D32" s="258">
        <f>+C32*(100-E32)/100</f>
        <v>209</v>
      </c>
      <c r="E32" s="1380">
        <v>5</v>
      </c>
      <c r="F32" s="1380" t="s">
        <v>159</v>
      </c>
      <c r="G32" s="1380">
        <v>110</v>
      </c>
      <c r="H32" s="1380"/>
      <c r="I32" s="1380"/>
      <c r="J32" s="1380"/>
      <c r="K32" s="2580"/>
      <c r="L32" s="2299" t="s">
        <v>2668</v>
      </c>
    </row>
    <row r="33" spans="1:12" x14ac:dyDescent="0.25">
      <c r="A33" s="2410">
        <v>43951</v>
      </c>
      <c r="B33" s="2306" t="s">
        <v>4</v>
      </c>
      <c r="C33" s="2311"/>
      <c r="D33" s="2312"/>
      <c r="E33" s="2311">
        <v>5</v>
      </c>
      <c r="F33" s="2311"/>
      <c r="G33" s="2311"/>
      <c r="H33" s="2311"/>
      <c r="I33" s="2311"/>
      <c r="J33" s="2311"/>
      <c r="K33" s="2311"/>
      <c r="L33" s="2311"/>
    </row>
    <row r="34" spans="1:12" ht="20.100000000000001" customHeight="1" x14ac:dyDescent="0.25">
      <c r="A34" s="2410">
        <v>43981</v>
      </c>
      <c r="B34" s="2306" t="s">
        <v>4</v>
      </c>
      <c r="C34" s="2311"/>
      <c r="D34" s="2312"/>
      <c r="E34" s="2311">
        <v>5</v>
      </c>
      <c r="F34" s="2311"/>
      <c r="G34" s="2311"/>
      <c r="H34" s="2311"/>
      <c r="I34" s="2311"/>
      <c r="J34" s="2311"/>
      <c r="K34" s="2311"/>
      <c r="L34" s="2311"/>
    </row>
    <row r="35" spans="1:12" ht="20.100000000000001" customHeight="1" x14ac:dyDescent="0.25">
      <c r="A35" s="2410">
        <v>44012</v>
      </c>
      <c r="B35" s="2306" t="s">
        <v>4</v>
      </c>
      <c r="C35" s="2311"/>
      <c r="D35" s="2312"/>
      <c r="E35" s="2311">
        <v>5</v>
      </c>
      <c r="F35" s="2311"/>
      <c r="G35" s="2311"/>
      <c r="H35" s="2311"/>
      <c r="I35" s="2311"/>
      <c r="J35" s="2311"/>
      <c r="K35" s="2311"/>
      <c r="L35" s="2311"/>
    </row>
    <row r="36" spans="1:12" ht="20.100000000000001" customHeight="1" x14ac:dyDescent="0.25">
      <c r="A36" s="1375">
        <v>44016</v>
      </c>
      <c r="B36" s="1376" t="s">
        <v>12</v>
      </c>
      <c r="C36" s="1380">
        <v>215</v>
      </c>
      <c r="D36" s="258">
        <f>+C36*(100-E36)/100</f>
        <v>204.25</v>
      </c>
      <c r="E36" s="1380">
        <v>5</v>
      </c>
      <c r="F36" s="1380" t="s">
        <v>159</v>
      </c>
      <c r="G36" s="1380">
        <v>110</v>
      </c>
      <c r="H36" s="1380"/>
      <c r="I36" s="1380"/>
      <c r="J36" s="1380"/>
      <c r="K36" s="2580"/>
      <c r="L36" s="2288" t="s">
        <v>2668</v>
      </c>
    </row>
    <row r="37" spans="1:12" ht="20.100000000000001" customHeight="1" x14ac:dyDescent="0.25">
      <c r="A37" s="2410">
        <v>44042</v>
      </c>
      <c r="B37" s="2306" t="s">
        <v>4</v>
      </c>
      <c r="C37" s="2311"/>
      <c r="D37" s="2312"/>
      <c r="E37" s="2311">
        <v>5</v>
      </c>
      <c r="F37" s="2311"/>
      <c r="G37" s="2311"/>
      <c r="H37" s="2311"/>
      <c r="I37" s="2311"/>
      <c r="J37" s="2311"/>
      <c r="K37" s="2311"/>
      <c r="L37" s="2311"/>
    </row>
    <row r="38" spans="1:12" ht="20.100000000000001" customHeight="1" x14ac:dyDescent="0.25">
      <c r="A38" s="1375">
        <v>44070</v>
      </c>
      <c r="B38" s="1376" t="s">
        <v>186</v>
      </c>
      <c r="C38" s="1380"/>
      <c r="D38" s="258" t="s">
        <v>301</v>
      </c>
      <c r="E38" s="1380"/>
      <c r="F38" s="1380"/>
      <c r="G38" s="1380"/>
      <c r="H38" s="1380">
        <v>4945</v>
      </c>
      <c r="I38" s="1380">
        <v>100</v>
      </c>
      <c r="J38" s="1380"/>
      <c r="K38" s="2580"/>
      <c r="L38" s="2288" t="s">
        <v>3903</v>
      </c>
    </row>
    <row r="39" spans="1:12" ht="20.100000000000001" customHeight="1" x14ac:dyDescent="0.25">
      <c r="A39" s="2410">
        <v>44073</v>
      </c>
      <c r="B39" s="2306" t="s">
        <v>4</v>
      </c>
      <c r="C39" s="2311"/>
      <c r="D39" s="2312"/>
      <c r="E39" s="2311">
        <v>10</v>
      </c>
      <c r="F39" s="2311"/>
      <c r="G39" s="2311"/>
      <c r="H39" s="2311"/>
      <c r="I39" s="2311"/>
      <c r="J39" s="2311"/>
      <c r="K39" s="2311"/>
      <c r="L39" s="2311"/>
    </row>
    <row r="40" spans="1:12" ht="20.100000000000001" customHeight="1" x14ac:dyDescent="0.25">
      <c r="A40" s="1375">
        <v>44093</v>
      </c>
      <c r="B40" s="1376" t="s">
        <v>14</v>
      </c>
      <c r="C40" s="3482" t="s">
        <v>3700</v>
      </c>
      <c r="D40" s="3505"/>
      <c r="E40" s="3505"/>
      <c r="F40" s="3505"/>
      <c r="G40" s="3505"/>
      <c r="H40" s="3505"/>
      <c r="I40" s="3505"/>
      <c r="J40" s="3483"/>
      <c r="K40" s="2580"/>
      <c r="L40" s="2288"/>
    </row>
    <row r="41" spans="1:12" ht="20.100000000000001" customHeight="1" x14ac:dyDescent="0.25">
      <c r="A41" s="2410">
        <v>44104</v>
      </c>
      <c r="B41" s="2306" t="s">
        <v>4</v>
      </c>
      <c r="C41" s="2311"/>
      <c r="D41" s="2312"/>
      <c r="E41" s="2311">
        <v>10</v>
      </c>
      <c r="F41" s="2311"/>
      <c r="G41" s="2311"/>
      <c r="H41" s="2311"/>
      <c r="I41" s="2311"/>
      <c r="J41" s="2311"/>
      <c r="K41" s="2311"/>
      <c r="L41" s="2311"/>
    </row>
    <row r="42" spans="1:12" ht="20.100000000000001" customHeight="1" x14ac:dyDescent="0.25">
      <c r="A42" s="2410">
        <v>44134</v>
      </c>
      <c r="B42" s="2306" t="s">
        <v>4</v>
      </c>
      <c r="C42" s="2311"/>
      <c r="D42" s="2312"/>
      <c r="E42" s="2311">
        <v>10</v>
      </c>
      <c r="F42" s="2311"/>
      <c r="G42" s="2311"/>
      <c r="H42" s="2311"/>
      <c r="I42" s="2311"/>
      <c r="J42" s="2311"/>
      <c r="K42" s="2311"/>
      <c r="L42" s="2311"/>
    </row>
    <row r="43" spans="1:12" ht="20.100000000000001" customHeight="1" x14ac:dyDescent="0.25">
      <c r="A43" s="2996">
        <v>44146</v>
      </c>
      <c r="B43" s="2995" t="s">
        <v>12</v>
      </c>
      <c r="C43" s="256">
        <v>175</v>
      </c>
      <c r="D43" s="325">
        <f>+C43*(100-E43)/100</f>
        <v>157.5</v>
      </c>
      <c r="E43" s="256">
        <v>10</v>
      </c>
      <c r="F43" s="256" t="s">
        <v>159</v>
      </c>
      <c r="G43" s="256">
        <v>110</v>
      </c>
      <c r="H43" s="256"/>
      <c r="I43" s="256"/>
      <c r="J43" s="256"/>
      <c r="K43" s="256"/>
      <c r="L43" s="256" t="s">
        <v>4117</v>
      </c>
    </row>
    <row r="44" spans="1:12" ht="20.100000000000001" customHeight="1" x14ac:dyDescent="0.25">
      <c r="A44" s="2410">
        <v>44165</v>
      </c>
      <c r="B44" s="2306" t="s">
        <v>4</v>
      </c>
      <c r="C44" s="2311"/>
      <c r="D44" s="2312"/>
      <c r="E44" s="2311">
        <v>10</v>
      </c>
      <c r="F44" s="2311"/>
      <c r="G44" s="2311"/>
      <c r="H44" s="2311"/>
      <c r="I44" s="2311"/>
      <c r="J44" s="2311"/>
      <c r="K44" s="2311"/>
      <c r="L44" s="2311"/>
    </row>
    <row r="45" spans="1:12" x14ac:dyDescent="0.25">
      <c r="A45" s="1375">
        <v>44195</v>
      </c>
      <c r="B45" s="1376" t="s">
        <v>12</v>
      </c>
      <c r="C45" s="1380">
        <v>210</v>
      </c>
      <c r="D45" s="258">
        <f>+C45-(E45/100*C45)</f>
        <v>189</v>
      </c>
      <c r="E45" s="1380">
        <v>10</v>
      </c>
      <c r="F45" s="1380" t="s">
        <v>159</v>
      </c>
      <c r="G45" s="1380">
        <v>113</v>
      </c>
      <c r="H45" s="1380"/>
      <c r="I45" s="1380"/>
      <c r="J45" s="1380"/>
      <c r="K45" s="2471"/>
      <c r="L45" s="124" t="s">
        <v>2710</v>
      </c>
    </row>
    <row r="46" spans="1:12" ht="20.100000000000001" customHeight="1" x14ac:dyDescent="0.25">
      <c r="A46" s="2410">
        <v>44195</v>
      </c>
      <c r="B46" s="2306" t="s">
        <v>4</v>
      </c>
      <c r="C46" s="2311"/>
      <c r="D46" s="2312"/>
      <c r="E46" s="2311">
        <v>10</v>
      </c>
      <c r="F46" s="2311"/>
      <c r="G46" s="2311"/>
      <c r="H46" s="2311"/>
      <c r="I46" s="2311"/>
      <c r="J46" s="2311"/>
      <c r="K46" s="2311"/>
      <c r="L46" s="2311"/>
    </row>
    <row r="47" spans="1:12" ht="20.100000000000001" customHeight="1" x14ac:dyDescent="0.25">
      <c r="A47" s="1375">
        <v>44214</v>
      </c>
      <c r="B47" s="1376" t="s">
        <v>186</v>
      </c>
      <c r="C47" s="1380"/>
      <c r="D47" s="258" t="s">
        <v>301</v>
      </c>
      <c r="E47" s="1380"/>
      <c r="F47" s="1380"/>
      <c r="G47" s="1380"/>
      <c r="H47" s="1380">
        <v>4705</v>
      </c>
      <c r="I47" s="1380">
        <v>100</v>
      </c>
      <c r="J47" s="1380"/>
      <c r="K47" s="2471"/>
      <c r="L47" s="124" t="s">
        <v>131</v>
      </c>
    </row>
    <row r="48" spans="1:12" ht="20.100000000000001" customHeight="1" x14ac:dyDescent="0.25">
      <c r="A48" s="2410">
        <v>44226</v>
      </c>
      <c r="B48" s="2306" t="s">
        <v>4</v>
      </c>
      <c r="C48" s="2311"/>
      <c r="D48" s="2312"/>
      <c r="E48" s="2311">
        <v>10</v>
      </c>
      <c r="F48" s="2311"/>
      <c r="G48" s="2311"/>
      <c r="H48" s="2311"/>
      <c r="I48" s="2311"/>
      <c r="J48" s="2311"/>
      <c r="K48" s="2311"/>
      <c r="L48" s="2311"/>
    </row>
    <row r="49" spans="1:12" ht="20.100000000000001" customHeight="1" x14ac:dyDescent="0.25">
      <c r="A49" s="2410">
        <v>44255</v>
      </c>
      <c r="B49" s="2306" t="s">
        <v>4</v>
      </c>
      <c r="C49" s="2311"/>
      <c r="D49" s="2312"/>
      <c r="E49" s="2311">
        <v>10</v>
      </c>
      <c r="F49" s="2311"/>
      <c r="G49" s="2311"/>
      <c r="H49" s="2311"/>
      <c r="I49" s="2311"/>
      <c r="J49" s="2311"/>
      <c r="K49" s="2311"/>
      <c r="L49" s="2311"/>
    </row>
    <row r="50" spans="1:12" x14ac:dyDescent="0.25">
      <c r="A50" s="1375">
        <v>44257</v>
      </c>
      <c r="B50" s="1376" t="s">
        <v>12</v>
      </c>
      <c r="C50" s="1380">
        <v>210</v>
      </c>
      <c r="D50" s="258">
        <f>+C50*(100-E50)/100</f>
        <v>189</v>
      </c>
      <c r="E50" s="1380">
        <v>10</v>
      </c>
      <c r="F50" s="1380" t="s">
        <v>159</v>
      </c>
      <c r="G50" s="1380">
        <v>95</v>
      </c>
      <c r="H50" s="1380"/>
      <c r="I50" s="1380"/>
      <c r="J50" s="1380"/>
      <c r="K50" s="2471"/>
      <c r="L50" s="124" t="s">
        <v>22</v>
      </c>
    </row>
    <row r="51" spans="1:12" ht="20.100000000000001" customHeight="1" x14ac:dyDescent="0.25">
      <c r="A51" s="2410">
        <v>44285</v>
      </c>
      <c r="B51" s="2306" t="s">
        <v>4</v>
      </c>
      <c r="C51" s="2311"/>
      <c r="D51" s="2312"/>
      <c r="E51" s="2311">
        <v>10</v>
      </c>
      <c r="F51" s="2311"/>
      <c r="G51" s="2311"/>
      <c r="H51" s="2311"/>
      <c r="I51" s="2311"/>
      <c r="J51" s="2311"/>
      <c r="K51" s="2311"/>
      <c r="L51" s="2311"/>
    </row>
    <row r="52" spans="1:12" x14ac:dyDescent="0.25">
      <c r="A52" s="3183">
        <v>44340</v>
      </c>
      <c r="B52" s="3184" t="s">
        <v>14</v>
      </c>
      <c r="C52" s="3473" t="s">
        <v>4185</v>
      </c>
      <c r="D52" s="3474"/>
      <c r="E52" s="3474"/>
      <c r="F52" s="3474"/>
      <c r="G52" s="3474"/>
      <c r="H52" s="3474"/>
      <c r="I52" s="3474"/>
      <c r="J52" s="3475"/>
      <c r="K52" s="2471"/>
      <c r="L52" s="124"/>
    </row>
    <row r="53" spans="1:12" x14ac:dyDescent="0.25">
      <c r="A53" s="1375">
        <v>44349</v>
      </c>
      <c r="B53" s="1376" t="s">
        <v>12</v>
      </c>
      <c r="C53" s="1380">
        <v>230</v>
      </c>
      <c r="D53" s="258">
        <f>+C53*(100-E53)/100</f>
        <v>202.4</v>
      </c>
      <c r="E53" s="1380">
        <v>12</v>
      </c>
      <c r="F53" s="1380"/>
      <c r="G53" s="1380">
        <v>106</v>
      </c>
      <c r="H53" s="1380"/>
      <c r="I53" s="1380"/>
      <c r="J53" s="1380"/>
      <c r="K53" s="2471"/>
      <c r="L53" s="124" t="s">
        <v>22</v>
      </c>
    </row>
    <row r="54" spans="1:12" x14ac:dyDescent="0.25">
      <c r="A54" s="1375">
        <v>44363</v>
      </c>
      <c r="B54" s="1374" t="s">
        <v>186</v>
      </c>
      <c r="C54" s="1380"/>
      <c r="D54" s="258"/>
      <c r="E54" s="1380"/>
      <c r="F54" s="1380"/>
      <c r="G54" s="1380"/>
      <c r="H54" s="1380">
        <v>4552</v>
      </c>
      <c r="I54" s="1380">
        <v>98</v>
      </c>
      <c r="J54" s="1380"/>
      <c r="K54" s="2471"/>
      <c r="L54" s="124" t="s">
        <v>40</v>
      </c>
    </row>
    <row r="55" spans="1:12" x14ac:dyDescent="0.25">
      <c r="A55" s="1375"/>
      <c r="C55" s="1380"/>
      <c r="D55" s="258">
        <f t="shared" ref="D55:D64" si="0">+C55*(100-E55)/100</f>
        <v>0</v>
      </c>
      <c r="E55" s="1380"/>
      <c r="F55" s="1380"/>
      <c r="G55" s="1380"/>
      <c r="H55" s="1380"/>
      <c r="I55" s="1380"/>
      <c r="J55" s="1380"/>
      <c r="K55" s="2471"/>
      <c r="L55" s="124"/>
    </row>
    <row r="56" spans="1:12" x14ac:dyDescent="0.25">
      <c r="A56" s="1375"/>
      <c r="C56" s="1380"/>
      <c r="D56" s="258">
        <f t="shared" si="0"/>
        <v>0</v>
      </c>
      <c r="E56" s="1380"/>
      <c r="F56" s="1380"/>
      <c r="G56" s="1380"/>
      <c r="H56" s="1380"/>
      <c r="I56" s="1380"/>
      <c r="J56" s="1380"/>
      <c r="K56" s="2471"/>
      <c r="L56" s="124"/>
    </row>
    <row r="57" spans="1:12" x14ac:dyDescent="0.25">
      <c r="A57" s="1375"/>
      <c r="C57" s="1380"/>
      <c r="D57" s="258">
        <f t="shared" si="0"/>
        <v>0</v>
      </c>
      <c r="E57" s="1380"/>
      <c r="F57" s="1380"/>
      <c r="G57" s="1380"/>
      <c r="H57" s="1380"/>
      <c r="I57" s="1380"/>
      <c r="J57" s="1380"/>
      <c r="K57" s="2471"/>
      <c r="L57" s="124"/>
    </row>
    <row r="58" spans="1:12" x14ac:dyDescent="0.25">
      <c r="A58" s="1375"/>
      <c r="C58" s="1380"/>
      <c r="D58" s="258">
        <f t="shared" si="0"/>
        <v>0</v>
      </c>
      <c r="E58" s="1380"/>
      <c r="F58" s="1380"/>
      <c r="G58" s="1380"/>
      <c r="H58" s="1380"/>
      <c r="I58" s="1380"/>
      <c r="J58" s="1380"/>
      <c r="K58" s="2471"/>
      <c r="L58" s="124"/>
    </row>
    <row r="59" spans="1:12" x14ac:dyDescent="0.25">
      <c r="A59" s="1375"/>
      <c r="C59" s="1380"/>
      <c r="D59" s="258">
        <f t="shared" si="0"/>
        <v>0</v>
      </c>
      <c r="E59" s="1380"/>
      <c r="F59" s="1380"/>
      <c r="G59" s="1380"/>
      <c r="H59" s="1380"/>
      <c r="I59" s="1380"/>
      <c r="J59" s="1380"/>
      <c r="K59" s="2471"/>
      <c r="L59" s="124"/>
    </row>
    <row r="60" spans="1:12" x14ac:dyDescent="0.25">
      <c r="A60" s="1375"/>
      <c r="C60" s="1380"/>
      <c r="D60" s="258">
        <f t="shared" si="0"/>
        <v>0</v>
      </c>
      <c r="E60" s="1380"/>
      <c r="F60" s="1380"/>
      <c r="G60" s="1380"/>
      <c r="H60" s="1380"/>
      <c r="I60" s="1380"/>
      <c r="J60" s="1380"/>
      <c r="K60" s="2471"/>
      <c r="L60" s="124"/>
    </row>
    <row r="61" spans="1:12" x14ac:dyDescent="0.25">
      <c r="A61" s="1375"/>
      <c r="C61" s="1380"/>
      <c r="D61" s="258">
        <f t="shared" si="0"/>
        <v>0</v>
      </c>
      <c r="E61" s="1380"/>
      <c r="F61" s="1380"/>
      <c r="G61" s="1380"/>
      <c r="H61" s="1380"/>
      <c r="I61" s="1380"/>
      <c r="J61" s="1380"/>
      <c r="K61" s="2471"/>
      <c r="L61" s="124"/>
    </row>
    <row r="62" spans="1:12" x14ac:dyDescent="0.25">
      <c r="A62" s="1375"/>
      <c r="C62" s="1380"/>
      <c r="D62" s="258">
        <f t="shared" si="0"/>
        <v>0</v>
      </c>
      <c r="E62" s="1380"/>
      <c r="F62" s="1380"/>
      <c r="G62" s="1380"/>
      <c r="H62" s="1380"/>
      <c r="I62" s="1380"/>
      <c r="J62" s="1380"/>
      <c r="K62" s="2471"/>
      <c r="L62" s="124"/>
    </row>
    <row r="63" spans="1:12" x14ac:dyDescent="0.25">
      <c r="A63" s="1375"/>
      <c r="C63" s="1380"/>
      <c r="D63" s="258">
        <f t="shared" si="0"/>
        <v>0</v>
      </c>
      <c r="E63" s="1380"/>
      <c r="F63" s="1380"/>
      <c r="G63" s="1380"/>
      <c r="H63" s="1380"/>
      <c r="I63" s="1380"/>
      <c r="J63" s="1380"/>
      <c r="K63" s="2471"/>
      <c r="L63" s="124"/>
    </row>
    <row r="64" spans="1:12" x14ac:dyDescent="0.25">
      <c r="A64" s="1375"/>
      <c r="C64" s="1380"/>
      <c r="D64" s="258">
        <f t="shared" si="0"/>
        <v>0</v>
      </c>
      <c r="E64" s="1380"/>
      <c r="F64" s="1380"/>
      <c r="G64" s="1380"/>
      <c r="H64" s="1380"/>
      <c r="I64" s="1380"/>
      <c r="J64" s="1380"/>
      <c r="K64" s="2471"/>
      <c r="L64" s="124"/>
    </row>
    <row r="65" spans="1:12" x14ac:dyDescent="0.25">
      <c r="A65" s="1375"/>
      <c r="C65" s="1380"/>
      <c r="D65" s="1380"/>
      <c r="E65" s="1380"/>
      <c r="F65" s="1380"/>
      <c r="G65" s="1380"/>
      <c r="H65" s="1380"/>
      <c r="I65" s="1380"/>
      <c r="J65" s="1380"/>
      <c r="K65" s="2471"/>
      <c r="L65" s="124"/>
    </row>
    <row r="66" spans="1:12" x14ac:dyDescent="0.25">
      <c r="A66" s="1375"/>
      <c r="C66" s="1380"/>
      <c r="D66" s="1380"/>
      <c r="E66" s="1380"/>
      <c r="F66" s="1380"/>
      <c r="G66" s="1380"/>
      <c r="H66" s="1380"/>
      <c r="I66" s="1380"/>
      <c r="J66" s="1380"/>
      <c r="K66" s="2471"/>
      <c r="L66" s="124"/>
    </row>
    <row r="67" spans="1:12" x14ac:dyDescent="0.25">
      <c r="A67" s="1375"/>
      <c r="C67" s="1380"/>
      <c r="D67" s="1380"/>
      <c r="E67" s="1380"/>
      <c r="F67" s="1380"/>
      <c r="G67" s="1380"/>
      <c r="H67" s="1380"/>
      <c r="I67" s="1380"/>
      <c r="J67" s="1380"/>
      <c r="K67" s="2471"/>
      <c r="L67" s="124"/>
    </row>
    <row r="68" spans="1:12" x14ac:dyDescent="0.25">
      <c r="A68" s="1375"/>
      <c r="C68" s="1380"/>
      <c r="D68" s="1380"/>
      <c r="E68" s="1380"/>
      <c r="F68" s="1380"/>
      <c r="G68" s="1380"/>
      <c r="H68" s="1380"/>
      <c r="I68" s="1380"/>
      <c r="J68" s="1380"/>
      <c r="K68" s="2471"/>
      <c r="L68" s="124"/>
    </row>
    <row r="69" spans="1:12" x14ac:dyDescent="0.25">
      <c r="A69" s="1375"/>
      <c r="C69" s="1380"/>
      <c r="D69" s="1380"/>
      <c r="E69" s="1380"/>
      <c r="F69" s="1380"/>
      <c r="G69" s="1380"/>
      <c r="H69" s="1380"/>
      <c r="I69" s="1380"/>
      <c r="J69" s="1380"/>
      <c r="K69" s="2471"/>
      <c r="L69" s="124"/>
    </row>
    <row r="70" spans="1:12" x14ac:dyDescent="0.25">
      <c r="A70" s="1375"/>
      <c r="C70" s="1380"/>
      <c r="D70" s="1380"/>
      <c r="E70" s="1380"/>
      <c r="F70" s="1380"/>
      <c r="G70" s="1380"/>
      <c r="H70" s="1380"/>
      <c r="I70" s="1380"/>
      <c r="J70" s="1380"/>
      <c r="K70" s="2471"/>
      <c r="L70" s="124"/>
    </row>
    <row r="71" spans="1:12" x14ac:dyDescent="0.25">
      <c r="A71" s="1375"/>
      <c r="C71" s="1380"/>
      <c r="D71" s="1380"/>
      <c r="E71" s="1380"/>
      <c r="F71" s="1380"/>
      <c r="G71" s="1380"/>
      <c r="H71" s="1380"/>
      <c r="I71" s="1380"/>
      <c r="J71" s="1380"/>
      <c r="K71" s="2471"/>
      <c r="L71" s="124"/>
    </row>
    <row r="72" spans="1:12" x14ac:dyDescent="0.25">
      <c r="A72" s="1375"/>
      <c r="C72" s="1380"/>
      <c r="D72" s="1380"/>
      <c r="E72" s="1380"/>
      <c r="F72" s="1380"/>
      <c r="G72" s="1380"/>
      <c r="H72" s="1380"/>
      <c r="I72" s="1380"/>
      <c r="J72" s="1380"/>
      <c r="K72" s="2471"/>
      <c r="L72" s="124"/>
    </row>
    <row r="73" spans="1:12" x14ac:dyDescent="0.25">
      <c r="A73" s="1375"/>
      <c r="C73" s="1380"/>
      <c r="D73" s="1380"/>
      <c r="E73" s="1380"/>
      <c r="F73" s="1380"/>
      <c r="G73" s="1380"/>
      <c r="H73" s="1380"/>
      <c r="I73" s="1380"/>
      <c r="J73" s="1380"/>
      <c r="K73" s="2471"/>
      <c r="L73" s="124"/>
    </row>
    <row r="74" spans="1:12" x14ac:dyDescent="0.25">
      <c r="A74" s="1375"/>
      <c r="C74" s="1380"/>
      <c r="D74" s="1380"/>
      <c r="E74" s="1380"/>
      <c r="F74" s="1380"/>
      <c r="G74" s="1380"/>
      <c r="H74" s="1380"/>
      <c r="I74" s="1380"/>
      <c r="J74" s="1380"/>
      <c r="K74" s="2471"/>
      <c r="L74" s="124"/>
    </row>
    <row r="75" spans="1:12" x14ac:dyDescent="0.25">
      <c r="A75" s="1375"/>
      <c r="L75" s="124"/>
    </row>
    <row r="76" spans="1:12" x14ac:dyDescent="0.25">
      <c r="A76" s="1375"/>
      <c r="L76" s="124"/>
    </row>
    <row r="77" spans="1:12" x14ac:dyDescent="0.25">
      <c r="A77" s="1375"/>
      <c r="L77" s="124"/>
    </row>
    <row r="78" spans="1:12" x14ac:dyDescent="0.25">
      <c r="A78" s="1375"/>
      <c r="L78" s="124"/>
    </row>
    <row r="79" spans="1:12" x14ac:dyDescent="0.25">
      <c r="A79" s="1375"/>
      <c r="L79" s="124"/>
    </row>
    <row r="80" spans="1:12" x14ac:dyDescent="0.25">
      <c r="A80" s="1375"/>
    </row>
  </sheetData>
  <autoFilter ref="B6:K6"/>
  <mergeCells count="28">
    <mergeCell ref="A8:A9"/>
    <mergeCell ref="H9:I9"/>
    <mergeCell ref="A3:B3"/>
    <mergeCell ref="C3:F3"/>
    <mergeCell ref="G3:H3"/>
    <mergeCell ref="I3:J3"/>
    <mergeCell ref="C7:J7"/>
    <mergeCell ref="A4:B4"/>
    <mergeCell ref="C4:F4"/>
    <mergeCell ref="G4:H4"/>
    <mergeCell ref="I4:J4"/>
    <mergeCell ref="A5:B5"/>
    <mergeCell ref="C5:F5"/>
    <mergeCell ref="G5:H5"/>
    <mergeCell ref="I5:J5"/>
    <mergeCell ref="A1:L1"/>
    <mergeCell ref="A2:B2"/>
    <mergeCell ref="C2:F2"/>
    <mergeCell ref="G2:H2"/>
    <mergeCell ref="I2:J2"/>
    <mergeCell ref="K2:L2"/>
    <mergeCell ref="C52:J52"/>
    <mergeCell ref="C40:J40"/>
    <mergeCell ref="K3:L3"/>
    <mergeCell ref="K4:L4"/>
    <mergeCell ref="K5:L5"/>
    <mergeCell ref="C22:J22"/>
    <mergeCell ref="C14:J14"/>
  </mergeCell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tabColor rgb="FFFFFF00"/>
  </sheetPr>
  <dimension ref="A1:AB70"/>
  <sheetViews>
    <sheetView zoomScaleNormal="100" workbookViewId="0">
      <pane ySplit="6" topLeftCell="A37" activePane="bottomLeft" state="frozen"/>
      <selection activeCell="C163" sqref="C163:J163"/>
      <selection pane="bottomLeft" activeCell="C37" sqref="C37:E37"/>
    </sheetView>
  </sheetViews>
  <sheetFormatPr defaultRowHeight="15.75" x14ac:dyDescent="0.25"/>
  <cols>
    <col min="1" max="1" width="12.28515625" style="24" customWidth="1"/>
    <col min="2" max="6" width="10.140625" style="1474" customWidth="1"/>
    <col min="7" max="7" width="13.28515625" style="1474" customWidth="1"/>
    <col min="8" max="8" width="13.5703125" style="1474" customWidth="1"/>
    <col min="9" max="9" width="12.5703125" style="1474" customWidth="1"/>
    <col min="10" max="10" width="18" style="1474" customWidth="1"/>
    <col min="11" max="11" width="18" style="2453" customWidth="1"/>
    <col min="12" max="12" width="62.85546875" style="3" customWidth="1"/>
    <col min="13" max="16384" width="9.140625" style="10"/>
  </cols>
  <sheetData>
    <row r="1" spans="1:28" s="2" customFormat="1" ht="30.75" customHeight="1" thickTop="1" x14ac:dyDescent="0.25">
      <c r="A1" s="3853" t="s">
        <v>2457</v>
      </c>
      <c r="B1" s="3854"/>
      <c r="C1" s="3854"/>
      <c r="D1" s="3854"/>
      <c r="E1" s="3854"/>
      <c r="F1" s="3854"/>
      <c r="G1" s="3854"/>
      <c r="H1" s="3854"/>
      <c r="I1" s="3854"/>
      <c r="J1" s="3854"/>
      <c r="K1" s="3854"/>
      <c r="L1" s="3855"/>
      <c r="M1" s="1"/>
    </row>
    <row r="2" spans="1:28" s="5" customFormat="1" ht="20.25" customHeight="1" x14ac:dyDescent="0.25">
      <c r="A2" s="3463" t="s">
        <v>259</v>
      </c>
      <c r="B2" s="3464"/>
      <c r="C2" s="3445">
        <f>(46+115+25)*25</f>
        <v>4650</v>
      </c>
      <c r="D2" s="3446"/>
      <c r="E2" s="3446"/>
      <c r="F2" s="3447"/>
      <c r="G2" s="3461"/>
      <c r="H2" s="3462"/>
      <c r="I2" s="3437" t="s">
        <v>260</v>
      </c>
      <c r="J2" s="3438"/>
      <c r="K2" s="3500" t="s">
        <v>2541</v>
      </c>
      <c r="L2" s="3501"/>
      <c r="M2" s="4"/>
    </row>
    <row r="3" spans="1:28" s="5" customFormat="1" ht="20.25" customHeight="1" x14ac:dyDescent="0.25">
      <c r="A3" s="3463" t="s">
        <v>261</v>
      </c>
      <c r="B3" s="3464"/>
      <c r="C3" s="3445" t="s">
        <v>279</v>
      </c>
      <c r="D3" s="3446"/>
      <c r="E3" s="3446"/>
      <c r="F3" s="3447"/>
      <c r="G3" s="3440"/>
      <c r="H3" s="3441"/>
      <c r="I3" s="3437" t="s">
        <v>262</v>
      </c>
      <c r="J3" s="3438"/>
      <c r="K3" s="3500" t="s">
        <v>1674</v>
      </c>
      <c r="L3" s="3501"/>
      <c r="M3" s="4"/>
    </row>
    <row r="4" spans="1:28" s="5" customFormat="1" ht="20.25" customHeight="1" x14ac:dyDescent="0.25">
      <c r="A4" s="3463" t="s">
        <v>263</v>
      </c>
      <c r="B4" s="3464"/>
      <c r="C4" s="3445" t="s">
        <v>1907</v>
      </c>
      <c r="D4" s="3446"/>
      <c r="E4" s="3446"/>
      <c r="F4" s="3447"/>
      <c r="G4" s="3461"/>
      <c r="H4" s="3462"/>
      <c r="I4" s="3437" t="s">
        <v>264</v>
      </c>
      <c r="J4" s="3438"/>
      <c r="K4" s="3500" t="s">
        <v>3541</v>
      </c>
      <c r="L4" s="3501"/>
      <c r="M4" s="4"/>
    </row>
    <row r="5" spans="1:28" s="5" customFormat="1" ht="69.75" customHeight="1" thickBot="1" x14ac:dyDescent="0.3">
      <c r="A5" s="3448" t="s">
        <v>265</v>
      </c>
      <c r="B5" s="3449"/>
      <c r="C5" s="3526" t="s">
        <v>3887</v>
      </c>
      <c r="D5" s="3527"/>
      <c r="E5" s="3527"/>
      <c r="F5" s="3737"/>
      <c r="G5" s="3440"/>
      <c r="H5" s="3441"/>
      <c r="I5" s="3437" t="s">
        <v>397</v>
      </c>
      <c r="J5" s="3438"/>
      <c r="K5" s="4031" t="s">
        <v>3885</v>
      </c>
      <c r="L5" s="4198"/>
      <c r="M5" s="4"/>
    </row>
    <row r="6" spans="1:28"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28" ht="95.25" customHeight="1" thickTop="1" x14ac:dyDescent="0.25">
      <c r="A7" s="1254">
        <v>43136</v>
      </c>
      <c r="B7" s="1255" t="s">
        <v>62</v>
      </c>
      <c r="C7" s="3979" t="s">
        <v>2475</v>
      </c>
      <c r="D7" s="3665"/>
      <c r="E7" s="3665"/>
      <c r="F7" s="3665"/>
      <c r="G7" s="3665"/>
      <c r="H7" s="3665"/>
      <c r="I7" s="3665"/>
      <c r="J7" s="3665"/>
      <c r="K7" s="2802" t="s">
        <v>2128</v>
      </c>
      <c r="L7" s="1318" t="s">
        <v>2458</v>
      </c>
    </row>
    <row r="8" spans="1:28" ht="22.5" customHeight="1" x14ac:dyDescent="0.25">
      <c r="A8" s="1475">
        <v>43146</v>
      </c>
      <c r="B8" s="1476" t="s">
        <v>12</v>
      </c>
      <c r="C8" s="1477">
        <v>345</v>
      </c>
      <c r="D8" s="258">
        <f>+C8*(100-E8)/100</f>
        <v>86.25</v>
      </c>
      <c r="E8" s="1477">
        <v>75</v>
      </c>
      <c r="F8" s="1477"/>
      <c r="G8" s="1477">
        <v>110</v>
      </c>
      <c r="H8" s="1477"/>
      <c r="I8" s="1477"/>
      <c r="J8" s="1477"/>
      <c r="K8" s="2471"/>
      <c r="L8" s="1537" t="s">
        <v>2507</v>
      </c>
    </row>
    <row r="9" spans="1:28" ht="22.5" customHeight="1" x14ac:dyDescent="0.25">
      <c r="A9" s="1475">
        <v>43158</v>
      </c>
      <c r="B9" s="1476" t="s">
        <v>12</v>
      </c>
      <c r="C9" s="1477">
        <v>360</v>
      </c>
      <c r="D9" s="258">
        <f>+C9*(100-E9)/100</f>
        <v>90</v>
      </c>
      <c r="E9" s="1477">
        <v>75</v>
      </c>
      <c r="F9" s="1477"/>
      <c r="G9" s="1477">
        <v>125</v>
      </c>
      <c r="H9" s="1477"/>
      <c r="I9" s="1477"/>
      <c r="J9" s="1477"/>
      <c r="K9" s="2471"/>
      <c r="L9" s="1537" t="s">
        <v>2464</v>
      </c>
    </row>
    <row r="10" spans="1:28" ht="57.75" customHeight="1" x14ac:dyDescent="0.25">
      <c r="A10" s="1254">
        <v>43161</v>
      </c>
      <c r="B10" s="1255" t="s">
        <v>23</v>
      </c>
      <c r="C10" s="3583" t="s">
        <v>2490</v>
      </c>
      <c r="D10" s="3817"/>
      <c r="E10" s="3817"/>
      <c r="F10" s="3817"/>
      <c r="G10" s="3817"/>
      <c r="H10" s="3817"/>
      <c r="I10" s="3817"/>
      <c r="J10" s="4030"/>
      <c r="K10" s="2823" t="s">
        <v>3831</v>
      </c>
      <c r="L10" s="1318" t="s">
        <v>2489</v>
      </c>
    </row>
    <row r="11" spans="1:28" x14ac:dyDescent="0.25">
      <c r="A11" s="3459">
        <v>43166</v>
      </c>
      <c r="B11" s="1507" t="s">
        <v>186</v>
      </c>
      <c r="C11" s="1508"/>
      <c r="D11" s="258"/>
      <c r="E11" s="1508"/>
      <c r="F11" s="1508"/>
      <c r="G11" s="1508"/>
      <c r="H11" s="1508"/>
      <c r="I11" s="1508"/>
      <c r="J11" s="1508"/>
      <c r="K11" s="2471"/>
      <c r="L11" s="1537" t="s">
        <v>2516</v>
      </c>
    </row>
    <row r="12" spans="1:28" x14ac:dyDescent="0.25">
      <c r="A12" s="3460"/>
      <c r="B12" s="1476" t="s">
        <v>12</v>
      </c>
      <c r="C12" s="1477">
        <v>140</v>
      </c>
      <c r="D12" s="258">
        <f>+C12*(100-E12)/100</f>
        <v>35</v>
      </c>
      <c r="E12" s="1477">
        <v>75</v>
      </c>
      <c r="F12" s="1477"/>
      <c r="G12" s="1477">
        <v>130</v>
      </c>
      <c r="H12" s="1477"/>
      <c r="I12" s="1477"/>
      <c r="J12" s="1477"/>
      <c r="K12" s="2471"/>
      <c r="L12" s="1537" t="s">
        <v>2506</v>
      </c>
    </row>
    <row r="13" spans="1:28" ht="20.100000000000001" customHeight="1" x14ac:dyDescent="0.25">
      <c r="A13" s="3459">
        <v>43172</v>
      </c>
      <c r="B13" s="1476" t="s">
        <v>186</v>
      </c>
      <c r="C13" s="1477"/>
      <c r="D13" s="258"/>
      <c r="E13" s="1477"/>
      <c r="F13" s="1477"/>
      <c r="G13" s="1477"/>
      <c r="H13" s="1477">
        <v>5985</v>
      </c>
      <c r="I13" s="1477">
        <v>83</v>
      </c>
      <c r="J13" s="1477"/>
      <c r="K13" s="2471"/>
      <c r="L13" s="1537" t="s">
        <v>2515</v>
      </c>
    </row>
    <row r="14" spans="1:28" ht="49.5" customHeight="1" x14ac:dyDescent="0.25">
      <c r="A14" s="3460"/>
      <c r="B14" s="1297" t="s">
        <v>23</v>
      </c>
      <c r="C14" s="3801" t="s">
        <v>2521</v>
      </c>
      <c r="D14" s="4199"/>
      <c r="E14" s="4199"/>
      <c r="F14" s="4199"/>
      <c r="G14" s="4199"/>
      <c r="H14" s="4199"/>
      <c r="I14" s="4199"/>
      <c r="J14" s="4200"/>
      <c r="K14" s="2824" t="s">
        <v>2104</v>
      </c>
      <c r="L14" s="1538" t="s">
        <v>2104</v>
      </c>
      <c r="N14" s="4038"/>
      <c r="O14" s="4038"/>
      <c r="P14" s="4038"/>
      <c r="Q14" s="4038"/>
      <c r="R14" s="4038"/>
      <c r="S14" s="4038"/>
      <c r="T14" s="4038"/>
      <c r="U14" s="4038"/>
      <c r="V14" s="4038"/>
      <c r="W14" s="4038"/>
      <c r="X14" s="4038"/>
      <c r="Y14" s="4038"/>
      <c r="Z14" s="4038"/>
      <c r="AA14" s="4038"/>
      <c r="AB14" s="4038"/>
    </row>
    <row r="15" spans="1:28" x14ac:dyDescent="0.25">
      <c r="A15" s="1511">
        <v>43173</v>
      </c>
      <c r="B15" s="1512" t="s">
        <v>26</v>
      </c>
      <c r="C15" s="3482" t="s">
        <v>2522</v>
      </c>
      <c r="D15" s="3505"/>
      <c r="E15" s="3505"/>
      <c r="F15" s="3505"/>
      <c r="G15" s="3505"/>
      <c r="H15" s="3505"/>
      <c r="I15" s="3505"/>
      <c r="J15" s="3483"/>
      <c r="K15" s="2485"/>
      <c r="L15" s="1537"/>
    </row>
    <row r="16" spans="1:28" ht="31.5" x14ac:dyDescent="0.25">
      <c r="A16" s="3459">
        <v>43175</v>
      </c>
      <c r="B16" s="1476" t="s">
        <v>186</v>
      </c>
      <c r="C16" s="1477"/>
      <c r="D16" s="258"/>
      <c r="E16" s="1477"/>
      <c r="F16" s="1477"/>
      <c r="G16" s="1477"/>
      <c r="H16" s="1477"/>
      <c r="I16" s="1477"/>
      <c r="J16" s="1477">
        <v>3160</v>
      </c>
      <c r="K16" s="2471"/>
      <c r="L16" s="393" t="s">
        <v>2525</v>
      </c>
    </row>
    <row r="17" spans="1:12" ht="20.100000000000001" customHeight="1" x14ac:dyDescent="0.25">
      <c r="A17" s="3460"/>
      <c r="B17" s="1476" t="s">
        <v>26</v>
      </c>
      <c r="C17" s="3482" t="s">
        <v>2527</v>
      </c>
      <c r="D17" s="3505"/>
      <c r="E17" s="3505"/>
      <c r="F17" s="3505"/>
      <c r="G17" s="3505"/>
      <c r="H17" s="3505"/>
      <c r="I17" s="3505"/>
      <c r="J17" s="3483"/>
      <c r="K17" s="2485"/>
      <c r="L17" s="1537"/>
    </row>
    <row r="18" spans="1:12" ht="20.100000000000001" customHeight="1" x14ac:dyDescent="0.25">
      <c r="A18" s="1475">
        <v>43178</v>
      </c>
      <c r="B18" s="1476" t="s">
        <v>12</v>
      </c>
      <c r="C18" s="1477">
        <v>20</v>
      </c>
      <c r="D18" s="258">
        <f>+C18*(100-E18)/100</f>
        <v>5</v>
      </c>
      <c r="E18" s="1477">
        <v>75</v>
      </c>
      <c r="F18" s="1477"/>
      <c r="G18" s="1477">
        <v>120</v>
      </c>
      <c r="H18" s="1477"/>
      <c r="I18" s="1477"/>
      <c r="J18" s="1477"/>
      <c r="K18" s="2471"/>
      <c r="L18" s="393" t="s">
        <v>2531</v>
      </c>
    </row>
    <row r="19" spans="1:12" ht="21.75" customHeight="1" x14ac:dyDescent="0.25">
      <c r="A19" s="1518">
        <v>43179</v>
      </c>
      <c r="B19" s="1519" t="s">
        <v>186</v>
      </c>
      <c r="C19" s="258"/>
      <c r="D19" s="258"/>
      <c r="E19" s="258"/>
      <c r="F19" s="258"/>
      <c r="G19" s="258"/>
      <c r="H19" s="258"/>
      <c r="I19" s="258"/>
      <c r="J19" s="258"/>
      <c r="K19" s="2546"/>
      <c r="L19" s="234" t="s">
        <v>2532</v>
      </c>
    </row>
    <row r="20" spans="1:12" ht="34.5" customHeight="1" x14ac:dyDescent="0.25">
      <c r="A20" s="1254">
        <v>43181</v>
      </c>
      <c r="B20" s="1255" t="s">
        <v>23</v>
      </c>
      <c r="C20" s="3583" t="s">
        <v>2558</v>
      </c>
      <c r="D20" s="3584"/>
      <c r="E20" s="3584"/>
      <c r="F20" s="3584"/>
      <c r="G20" s="3584"/>
      <c r="H20" s="3584"/>
      <c r="I20" s="3584"/>
      <c r="J20" s="3585"/>
      <c r="K20" s="2763" t="s">
        <v>2128</v>
      </c>
      <c r="L20" s="1535" t="s">
        <v>2458</v>
      </c>
    </row>
    <row r="21" spans="1:12" x14ac:dyDescent="0.25">
      <c r="A21" s="1524">
        <v>43184</v>
      </c>
      <c r="B21" s="1525" t="s">
        <v>12</v>
      </c>
      <c r="C21" s="1531">
        <v>210</v>
      </c>
      <c r="D21" s="258">
        <f>+C21*(100-E21)/100</f>
        <v>52.5</v>
      </c>
      <c r="E21" s="1531">
        <v>75</v>
      </c>
      <c r="F21" s="1531"/>
      <c r="G21" s="1531">
        <v>130</v>
      </c>
      <c r="H21" s="1531"/>
      <c r="I21" s="1531"/>
      <c r="J21" s="1531"/>
      <c r="K21" s="2471"/>
      <c r="L21" s="393" t="s">
        <v>2543</v>
      </c>
    </row>
    <row r="22" spans="1:12" x14ac:dyDescent="0.25">
      <c r="A22" s="1475">
        <v>43184</v>
      </c>
      <c r="B22" s="1476" t="s">
        <v>26</v>
      </c>
      <c r="C22" s="3666" t="s">
        <v>2540</v>
      </c>
      <c r="D22" s="3667"/>
      <c r="E22" s="3667"/>
      <c r="F22" s="3667"/>
      <c r="G22" s="3667"/>
      <c r="H22" s="3667"/>
      <c r="I22" s="3667"/>
      <c r="J22" s="3668"/>
      <c r="K22" s="2547"/>
      <c r="L22" s="124"/>
    </row>
    <row r="23" spans="1:12" x14ac:dyDescent="0.25">
      <c r="A23" s="1475">
        <v>43184</v>
      </c>
      <c r="B23" s="1476" t="s">
        <v>186</v>
      </c>
      <c r="C23" s="1477"/>
      <c r="D23" s="258"/>
      <c r="E23" s="1477"/>
      <c r="F23" s="1477"/>
      <c r="G23" s="1477"/>
      <c r="H23" s="1477">
        <v>5030</v>
      </c>
      <c r="I23" s="1477">
        <v>100</v>
      </c>
      <c r="J23" s="1477"/>
      <c r="K23" s="2471"/>
      <c r="L23" s="234" t="s">
        <v>40</v>
      </c>
    </row>
    <row r="24" spans="1:12" x14ac:dyDescent="0.25">
      <c r="A24" s="1475">
        <v>43196</v>
      </c>
      <c r="B24" s="1476" t="s">
        <v>12</v>
      </c>
      <c r="C24" s="1477">
        <v>260</v>
      </c>
      <c r="D24" s="258">
        <f>+C24*(100-E24)/100</f>
        <v>41.6</v>
      </c>
      <c r="E24" s="1477">
        <v>84</v>
      </c>
      <c r="F24" s="1477"/>
      <c r="G24" s="1477">
        <v>130</v>
      </c>
      <c r="H24" s="1477"/>
      <c r="I24" s="1477"/>
      <c r="J24" s="1477"/>
      <c r="K24" s="2471"/>
      <c r="L24" s="124" t="s">
        <v>2264</v>
      </c>
    </row>
    <row r="25" spans="1:12" x14ac:dyDescent="0.25">
      <c r="A25" s="1578">
        <v>43232</v>
      </c>
      <c r="B25" s="1577" t="s">
        <v>186</v>
      </c>
      <c r="C25" s="256"/>
      <c r="D25" s="325"/>
      <c r="E25" s="256"/>
      <c r="F25" s="256"/>
      <c r="G25" s="256"/>
      <c r="H25" s="256">
        <v>2070</v>
      </c>
      <c r="I25" s="256">
        <v>100</v>
      </c>
      <c r="J25" s="256"/>
      <c r="K25" s="2550"/>
      <c r="L25" s="125"/>
    </row>
    <row r="26" spans="1:12" ht="20.100000000000001" customHeight="1" x14ac:dyDescent="0.25">
      <c r="A26" s="1609">
        <v>43270</v>
      </c>
      <c r="B26" s="1608" t="s">
        <v>12</v>
      </c>
      <c r="C26" s="256">
        <v>205</v>
      </c>
      <c r="D26" s="325">
        <f>+C26*(100-E26)/100</f>
        <v>32.799999999999997</v>
      </c>
      <c r="E26" s="256">
        <v>84</v>
      </c>
      <c r="F26" s="256"/>
      <c r="G26" s="256">
        <v>110</v>
      </c>
      <c r="H26" s="256"/>
      <c r="I26" s="256"/>
      <c r="J26" s="256"/>
      <c r="K26" s="2550"/>
      <c r="L26" s="125" t="s">
        <v>2621</v>
      </c>
    </row>
    <row r="27" spans="1:12" ht="20.100000000000001" customHeight="1" x14ac:dyDescent="0.25">
      <c r="A27" s="1616">
        <v>43271</v>
      </c>
      <c r="B27" s="268" t="s">
        <v>341</v>
      </c>
      <c r="C27" s="1477"/>
      <c r="D27" s="258"/>
      <c r="E27" s="1477"/>
      <c r="F27" s="1477"/>
      <c r="G27" s="1477"/>
      <c r="H27" s="1477">
        <v>2610</v>
      </c>
      <c r="I27" s="1477">
        <v>100</v>
      </c>
      <c r="J27" s="1477"/>
      <c r="K27" s="2471"/>
      <c r="L27" s="124"/>
    </row>
    <row r="28" spans="1:12" ht="20.100000000000001" customHeight="1" x14ac:dyDescent="0.25">
      <c r="A28" s="1475">
        <v>43317</v>
      </c>
      <c r="B28" s="1476" t="s">
        <v>12</v>
      </c>
      <c r="C28" s="1477">
        <v>215</v>
      </c>
      <c r="D28" s="258">
        <f>+C28*(100-E28)/100</f>
        <v>34.4</v>
      </c>
      <c r="E28" s="1477">
        <v>84</v>
      </c>
      <c r="F28" s="1477"/>
      <c r="G28" s="1477">
        <v>115</v>
      </c>
      <c r="H28" s="1477"/>
      <c r="I28" s="1477"/>
      <c r="J28" s="1477"/>
      <c r="K28" s="2471"/>
      <c r="L28" s="124" t="s">
        <v>2264</v>
      </c>
    </row>
    <row r="29" spans="1:12" ht="19.5" customHeight="1" thickBot="1" x14ac:dyDescent="0.3">
      <c r="A29" s="33">
        <v>43456</v>
      </c>
      <c r="B29" s="34" t="s">
        <v>12</v>
      </c>
      <c r="C29" s="1853">
        <v>390</v>
      </c>
      <c r="D29" s="327">
        <f>+C29*(100-E29)/100</f>
        <v>58.5</v>
      </c>
      <c r="E29" s="1853">
        <v>85</v>
      </c>
      <c r="F29" s="1853"/>
      <c r="G29" s="1853">
        <v>120</v>
      </c>
      <c r="H29" s="1853"/>
      <c r="I29" s="1853"/>
      <c r="J29" s="1853"/>
      <c r="K29" s="2565"/>
      <c r="L29" s="144" t="s">
        <v>22</v>
      </c>
    </row>
    <row r="30" spans="1:12" ht="55.5" customHeight="1" thickTop="1" x14ac:dyDescent="0.25">
      <c r="A30" s="1850">
        <v>43485</v>
      </c>
      <c r="B30" s="1852" t="s">
        <v>14</v>
      </c>
      <c r="C30" s="3829" t="s">
        <v>2944</v>
      </c>
      <c r="D30" s="3830"/>
      <c r="E30" s="3830"/>
      <c r="F30" s="3830"/>
      <c r="G30" s="3830"/>
      <c r="H30" s="3830"/>
      <c r="I30" s="3830"/>
      <c r="J30" s="3831"/>
      <c r="K30" s="2625"/>
      <c r="L30" s="1862" t="s">
        <v>2936</v>
      </c>
    </row>
    <row r="31" spans="1:12" ht="117" customHeight="1" x14ac:dyDescent="0.25">
      <c r="A31" s="1254">
        <v>43517</v>
      </c>
      <c r="B31" s="1255" t="s">
        <v>31</v>
      </c>
      <c r="C31" s="4203" t="s">
        <v>2962</v>
      </c>
      <c r="D31" s="3665"/>
      <c r="E31" s="3665"/>
      <c r="F31" s="3665"/>
      <c r="G31" s="3665"/>
      <c r="H31" s="3665"/>
      <c r="I31" s="3665"/>
      <c r="J31" s="3665"/>
      <c r="K31" s="2799" t="s">
        <v>3866</v>
      </c>
      <c r="L31" s="1933" t="s">
        <v>2958</v>
      </c>
    </row>
    <row r="32" spans="1:12" ht="57.75" customHeight="1" x14ac:dyDescent="0.25">
      <c r="A32" s="1979">
        <v>43535</v>
      </c>
      <c r="B32" s="1980" t="s">
        <v>12</v>
      </c>
      <c r="C32" s="1981">
        <v>465</v>
      </c>
      <c r="D32" s="1982">
        <f t="shared" ref="D32:D61" si="0">+C32*(100-E32)/100</f>
        <v>97.65</v>
      </c>
      <c r="E32" s="1981">
        <v>79</v>
      </c>
      <c r="F32" s="1981"/>
      <c r="G32" s="1981">
        <v>130</v>
      </c>
      <c r="H32" s="1981"/>
      <c r="I32" s="1981"/>
      <c r="J32" s="1981"/>
      <c r="K32" s="2741"/>
      <c r="L32" s="1983" t="s">
        <v>3052</v>
      </c>
    </row>
    <row r="33" spans="1:12" x14ac:dyDescent="0.25">
      <c r="A33" s="2063">
        <v>43568</v>
      </c>
      <c r="B33" s="2064" t="s">
        <v>186</v>
      </c>
      <c r="C33" s="2065"/>
      <c r="D33" s="2062"/>
      <c r="E33" s="2065"/>
      <c r="F33" s="2065"/>
      <c r="G33" s="2065"/>
      <c r="H33" s="2065"/>
      <c r="I33" s="2065"/>
      <c r="J33" s="2065">
        <v>1870</v>
      </c>
      <c r="K33" s="2471"/>
      <c r="L33" s="3" t="s">
        <v>3150</v>
      </c>
    </row>
    <row r="34" spans="1:12" ht="21.75" customHeight="1" x14ac:dyDescent="0.25">
      <c r="A34" s="2068">
        <v>43610</v>
      </c>
      <c r="B34" s="2069" t="s">
        <v>12</v>
      </c>
      <c r="C34" s="1981">
        <v>460</v>
      </c>
      <c r="D34" s="1982">
        <f t="shared" si="0"/>
        <v>69</v>
      </c>
      <c r="E34" s="1981">
        <v>85</v>
      </c>
      <c r="F34" s="1981"/>
      <c r="G34" s="1981">
        <v>140</v>
      </c>
      <c r="H34" s="1981"/>
      <c r="I34" s="1981"/>
      <c r="J34" s="1981"/>
      <c r="K34" s="2741"/>
      <c r="L34" s="2070" t="s">
        <v>3060</v>
      </c>
    </row>
    <row r="35" spans="1:12" ht="54" customHeight="1" x14ac:dyDescent="0.25">
      <c r="A35" s="1475">
        <v>43728</v>
      </c>
      <c r="B35" s="1476" t="s">
        <v>14</v>
      </c>
      <c r="C35" s="3473" t="s">
        <v>3223</v>
      </c>
      <c r="D35" s="3474"/>
      <c r="E35" s="3474"/>
      <c r="F35" s="3474"/>
      <c r="G35" s="3474"/>
      <c r="H35" s="3474"/>
      <c r="I35" s="3474"/>
      <c r="J35" s="3475"/>
      <c r="K35" s="2465"/>
      <c r="L35" s="124"/>
    </row>
    <row r="36" spans="1:12" ht="91.5" customHeight="1" x14ac:dyDescent="0.25">
      <c r="A36" s="1254">
        <v>43744</v>
      </c>
      <c r="B36" s="1255" t="s">
        <v>31</v>
      </c>
      <c r="C36" s="3659" t="s">
        <v>3879</v>
      </c>
      <c r="D36" s="3660"/>
      <c r="E36" s="3660"/>
      <c r="F36" s="3660"/>
      <c r="G36" s="3660"/>
      <c r="H36" s="3660"/>
      <c r="I36" s="3660"/>
      <c r="J36" s="3661"/>
      <c r="K36" s="2562"/>
      <c r="L36" s="1535" t="s">
        <v>3238</v>
      </c>
    </row>
    <row r="37" spans="1:12" ht="20.100000000000001" customHeight="1" x14ac:dyDescent="0.25">
      <c r="A37" s="1475">
        <v>43774</v>
      </c>
      <c r="B37" s="1476" t="s">
        <v>12</v>
      </c>
      <c r="C37" s="1477">
        <v>230</v>
      </c>
      <c r="D37" s="258">
        <f t="shared" si="0"/>
        <v>23</v>
      </c>
      <c r="E37" s="1477">
        <v>90</v>
      </c>
      <c r="F37" s="1477" t="s">
        <v>159</v>
      </c>
      <c r="G37" s="1477">
        <v>120</v>
      </c>
      <c r="H37" s="1477"/>
      <c r="I37" s="1477"/>
      <c r="J37" s="1477"/>
      <c r="K37" s="2471"/>
      <c r="L37" s="234" t="s">
        <v>3867</v>
      </c>
    </row>
    <row r="38" spans="1:12" ht="20.100000000000001" customHeight="1" x14ac:dyDescent="0.25">
      <c r="A38" s="1475">
        <v>43805</v>
      </c>
      <c r="B38" s="1476" t="s">
        <v>186</v>
      </c>
      <c r="C38" s="1477"/>
      <c r="D38" s="258"/>
      <c r="E38" s="1477"/>
      <c r="F38" s="1477"/>
      <c r="G38" s="1477"/>
      <c r="H38" s="1477"/>
      <c r="I38" s="1477"/>
      <c r="J38" s="1477">
        <v>1110</v>
      </c>
      <c r="K38" s="2471"/>
      <c r="L38" s="234" t="s">
        <v>3815</v>
      </c>
    </row>
    <row r="39" spans="1:12" x14ac:dyDescent="0.25">
      <c r="A39" s="1475">
        <v>43900</v>
      </c>
      <c r="B39" s="1476" t="s">
        <v>496</v>
      </c>
      <c r="C39" s="3666" t="s">
        <v>3481</v>
      </c>
      <c r="D39" s="3667"/>
      <c r="E39" s="3667"/>
      <c r="F39" s="3667"/>
      <c r="G39" s="3667"/>
      <c r="H39" s="3667"/>
      <c r="I39" s="3667"/>
      <c r="J39" s="3668"/>
      <c r="K39" s="2547"/>
      <c r="L39" s="124"/>
    </row>
    <row r="40" spans="1:12" ht="20.100000000000001" customHeight="1" x14ac:dyDescent="0.25">
      <c r="A40" s="2410">
        <v>43920</v>
      </c>
      <c r="B40" s="2306" t="s">
        <v>4</v>
      </c>
      <c r="C40" s="2311"/>
      <c r="D40" s="2312"/>
      <c r="E40" s="2311">
        <v>90</v>
      </c>
      <c r="F40" s="2311"/>
      <c r="G40" s="2311"/>
      <c r="H40" s="2311"/>
      <c r="I40" s="2311"/>
      <c r="J40" s="2311"/>
      <c r="K40" s="2602"/>
      <c r="L40" s="2310"/>
    </row>
    <row r="41" spans="1:12" x14ac:dyDescent="0.25">
      <c r="A41" s="2410">
        <v>43951</v>
      </c>
      <c r="B41" s="2306" t="s">
        <v>4</v>
      </c>
      <c r="C41" s="2311"/>
      <c r="D41" s="2312"/>
      <c r="E41" s="2311">
        <v>90</v>
      </c>
      <c r="F41" s="2311"/>
      <c r="G41" s="2311"/>
      <c r="H41" s="2311"/>
      <c r="I41" s="2311"/>
      <c r="J41" s="2311"/>
      <c r="K41" s="2602"/>
      <c r="L41" s="2310"/>
    </row>
    <row r="42" spans="1:12" x14ac:dyDescent="0.25">
      <c r="A42" s="2410">
        <v>43981</v>
      </c>
      <c r="B42" s="2306" t="s">
        <v>4</v>
      </c>
      <c r="C42" s="2311"/>
      <c r="D42" s="2312"/>
      <c r="E42" s="2311">
        <v>90</v>
      </c>
      <c r="F42" s="2311"/>
      <c r="G42" s="2311"/>
      <c r="H42" s="2311"/>
      <c r="I42" s="2311"/>
      <c r="J42" s="2311"/>
      <c r="K42" s="2602"/>
      <c r="L42" s="2310"/>
    </row>
    <row r="43" spans="1:12" x14ac:dyDescent="0.25">
      <c r="A43" s="2410">
        <v>44012</v>
      </c>
      <c r="B43" s="2306" t="s">
        <v>4</v>
      </c>
      <c r="C43" s="2311"/>
      <c r="D43" s="2312"/>
      <c r="E43" s="2311">
        <v>95</v>
      </c>
      <c r="F43" s="2311"/>
      <c r="G43" s="2311"/>
      <c r="H43" s="2311"/>
      <c r="I43" s="2311"/>
      <c r="J43" s="2311"/>
      <c r="K43" s="2602"/>
      <c r="L43" s="2310"/>
    </row>
    <row r="44" spans="1:12" x14ac:dyDescent="0.25">
      <c r="A44" s="2410">
        <v>44042</v>
      </c>
      <c r="B44" s="2306" t="s">
        <v>4</v>
      </c>
      <c r="C44" s="2311"/>
      <c r="D44" s="2312"/>
      <c r="E44" s="2311">
        <v>95</v>
      </c>
      <c r="F44" s="2311"/>
      <c r="G44" s="2311"/>
      <c r="H44" s="2311"/>
      <c r="I44" s="2311"/>
      <c r="J44" s="2311"/>
      <c r="K44" s="2852"/>
      <c r="L44" s="2310"/>
    </row>
    <row r="45" spans="1:12" ht="22.5" customHeight="1" x14ac:dyDescent="0.25">
      <c r="A45" s="1475">
        <v>44057</v>
      </c>
      <c r="B45" s="2448" t="s">
        <v>186</v>
      </c>
      <c r="C45" s="1477"/>
      <c r="D45" s="258">
        <f t="shared" si="0"/>
        <v>0</v>
      </c>
      <c r="E45" s="1477"/>
      <c r="F45" s="1477"/>
      <c r="G45" s="1477"/>
      <c r="H45" s="2450"/>
      <c r="I45" s="2450"/>
      <c r="J45" s="1477" t="s">
        <v>3810</v>
      </c>
      <c r="K45" s="2471"/>
      <c r="L45" s="234" t="s">
        <v>3816</v>
      </c>
    </row>
    <row r="46" spans="1:12" ht="97.5" customHeight="1" x14ac:dyDescent="0.25">
      <c r="A46" s="4196">
        <v>44065</v>
      </c>
      <c r="B46" s="1368" t="s">
        <v>23</v>
      </c>
      <c r="C46" s="3894" t="s">
        <v>3882</v>
      </c>
      <c r="D46" s="4201"/>
      <c r="E46" s="4201"/>
      <c r="F46" s="4201"/>
      <c r="G46" s="4201"/>
      <c r="H46" s="4201"/>
      <c r="I46" s="4201"/>
      <c r="J46" s="4202"/>
      <c r="K46" s="2848" t="s">
        <v>3880</v>
      </c>
      <c r="L46" s="2851" t="s">
        <v>3881</v>
      </c>
    </row>
    <row r="47" spans="1:12" ht="51" customHeight="1" x14ac:dyDescent="0.25">
      <c r="A47" s="4197"/>
      <c r="B47" s="268" t="s">
        <v>14</v>
      </c>
      <c r="C47" s="3473" t="s">
        <v>3913</v>
      </c>
      <c r="D47" s="3474"/>
      <c r="E47" s="3474"/>
      <c r="F47" s="3474"/>
      <c r="G47" s="3474"/>
      <c r="H47" s="3474"/>
      <c r="I47" s="3474"/>
      <c r="J47" s="3475"/>
      <c r="K47" s="2471"/>
      <c r="L47" s="2856" t="s">
        <v>3886</v>
      </c>
    </row>
    <row r="48" spans="1:12" x14ac:dyDescent="0.25">
      <c r="A48" s="1475">
        <v>44091</v>
      </c>
      <c r="B48" s="268" t="s">
        <v>33</v>
      </c>
      <c r="C48" s="3666" t="s">
        <v>3937</v>
      </c>
      <c r="D48" s="3667"/>
      <c r="E48" s="3667"/>
      <c r="F48" s="3667"/>
      <c r="G48" s="3667"/>
      <c r="H48" s="3667"/>
      <c r="I48" s="3667"/>
      <c r="J48" s="3668"/>
      <c r="K48" s="2471"/>
      <c r="L48" s="124"/>
    </row>
    <row r="49" spans="1:12" x14ac:dyDescent="0.25">
      <c r="A49" s="1475">
        <v>44133</v>
      </c>
      <c r="B49" s="1474" t="s">
        <v>33</v>
      </c>
      <c r="C49" s="3666" t="s">
        <v>4021</v>
      </c>
      <c r="D49" s="3667"/>
      <c r="E49" s="3667"/>
      <c r="F49" s="3667"/>
      <c r="G49" s="3667"/>
      <c r="H49" s="3667"/>
      <c r="I49" s="3667"/>
      <c r="J49" s="3668"/>
      <c r="K49" s="2471"/>
      <c r="L49" s="124"/>
    </row>
    <row r="50" spans="1:12" x14ac:dyDescent="0.25">
      <c r="A50" s="1475"/>
      <c r="C50" s="1477"/>
      <c r="D50" s="258">
        <f t="shared" si="0"/>
        <v>0</v>
      </c>
      <c r="E50" s="1477"/>
      <c r="F50" s="1477"/>
      <c r="G50" s="1477"/>
      <c r="H50" s="1477"/>
      <c r="I50" s="1477"/>
      <c r="J50" s="1477"/>
      <c r="K50" s="2471"/>
      <c r="L50" s="124"/>
    </row>
    <row r="51" spans="1:12" x14ac:dyDescent="0.25">
      <c r="A51" s="1475"/>
      <c r="C51" s="1477"/>
      <c r="D51" s="258">
        <f t="shared" si="0"/>
        <v>0</v>
      </c>
      <c r="E51" s="1477"/>
      <c r="F51" s="1477"/>
      <c r="G51" s="1477"/>
      <c r="H51" s="1477"/>
      <c r="I51" s="1477"/>
      <c r="J51" s="1477"/>
      <c r="K51" s="2471"/>
      <c r="L51" s="124"/>
    </row>
    <row r="52" spans="1:12" x14ac:dyDescent="0.25">
      <c r="A52" s="1475"/>
      <c r="C52" s="1477"/>
      <c r="D52" s="258">
        <f t="shared" si="0"/>
        <v>0</v>
      </c>
      <c r="E52" s="1477"/>
      <c r="F52" s="1477"/>
      <c r="G52" s="1477"/>
      <c r="H52" s="1477"/>
      <c r="I52" s="1477"/>
      <c r="J52" s="1477"/>
      <c r="K52" s="2471"/>
      <c r="L52" s="124"/>
    </row>
    <row r="53" spans="1:12" x14ac:dyDescent="0.25">
      <c r="A53" s="1475"/>
      <c r="C53" s="1477"/>
      <c r="D53" s="258">
        <f t="shared" si="0"/>
        <v>0</v>
      </c>
      <c r="E53" s="1477"/>
      <c r="F53" s="1477"/>
      <c r="G53" s="1477"/>
      <c r="H53" s="1477"/>
      <c r="I53" s="1477"/>
      <c r="J53" s="1477"/>
      <c r="K53" s="2471"/>
      <c r="L53" s="124"/>
    </row>
    <row r="54" spans="1:12" x14ac:dyDescent="0.25">
      <c r="A54" s="1475"/>
      <c r="C54" s="1477"/>
      <c r="D54" s="258">
        <f t="shared" si="0"/>
        <v>0</v>
      </c>
      <c r="E54" s="1477"/>
      <c r="F54" s="1477"/>
      <c r="G54" s="1477"/>
      <c r="H54" s="1477"/>
      <c r="I54" s="1477"/>
      <c r="J54" s="1477"/>
      <c r="K54" s="2471"/>
      <c r="L54" s="124"/>
    </row>
    <row r="55" spans="1:12" x14ac:dyDescent="0.25">
      <c r="A55" s="1475"/>
      <c r="C55" s="1477"/>
      <c r="D55" s="258">
        <f t="shared" si="0"/>
        <v>0</v>
      </c>
      <c r="E55" s="1477"/>
      <c r="F55" s="1477"/>
      <c r="G55" s="1477"/>
      <c r="H55" s="1477"/>
      <c r="I55" s="1477"/>
      <c r="J55" s="1477"/>
      <c r="K55" s="2471"/>
      <c r="L55" s="124"/>
    </row>
    <row r="56" spans="1:12" x14ac:dyDescent="0.25">
      <c r="A56" s="1475"/>
      <c r="C56" s="1477"/>
      <c r="D56" s="258">
        <f t="shared" si="0"/>
        <v>0</v>
      </c>
      <c r="E56" s="1477"/>
      <c r="F56" s="1477"/>
      <c r="G56" s="1477"/>
      <c r="H56" s="1477"/>
      <c r="I56" s="1477"/>
      <c r="J56" s="1477"/>
      <c r="K56" s="2471"/>
      <c r="L56" s="124"/>
    </row>
    <row r="57" spans="1:12" x14ac:dyDescent="0.25">
      <c r="A57" s="1475"/>
      <c r="C57" s="1477"/>
      <c r="D57" s="258">
        <f t="shared" si="0"/>
        <v>0</v>
      </c>
      <c r="E57" s="1477"/>
      <c r="F57" s="1477"/>
      <c r="G57" s="1477"/>
      <c r="H57" s="1477"/>
      <c r="I57" s="1477"/>
      <c r="J57" s="1477"/>
      <c r="K57" s="2471"/>
      <c r="L57" s="124"/>
    </row>
    <row r="58" spans="1:12" x14ac:dyDescent="0.25">
      <c r="A58" s="1475"/>
      <c r="C58" s="1477"/>
      <c r="D58" s="258">
        <f t="shared" si="0"/>
        <v>0</v>
      </c>
      <c r="E58" s="1477"/>
      <c r="F58" s="1477"/>
      <c r="G58" s="1477"/>
      <c r="H58" s="1477"/>
      <c r="I58" s="1477"/>
      <c r="J58" s="1477"/>
      <c r="K58" s="2471"/>
      <c r="L58" s="124"/>
    </row>
    <row r="59" spans="1:12" x14ac:dyDescent="0.25">
      <c r="A59" s="1475"/>
      <c r="C59" s="1477"/>
      <c r="D59" s="258">
        <f t="shared" si="0"/>
        <v>0</v>
      </c>
      <c r="E59" s="1477"/>
      <c r="F59" s="1477"/>
      <c r="G59" s="1477"/>
      <c r="H59" s="1477"/>
      <c r="I59" s="1477"/>
      <c r="J59" s="1477"/>
      <c r="K59" s="2471"/>
      <c r="L59" s="124"/>
    </row>
    <row r="60" spans="1:12" x14ac:dyDescent="0.25">
      <c r="A60" s="1475"/>
      <c r="C60" s="1477"/>
      <c r="D60" s="258">
        <f t="shared" si="0"/>
        <v>0</v>
      </c>
      <c r="E60" s="1477"/>
      <c r="F60" s="1477"/>
      <c r="G60" s="1477"/>
      <c r="H60" s="1477"/>
      <c r="I60" s="1477"/>
      <c r="J60" s="1477"/>
      <c r="K60" s="2471"/>
      <c r="L60" s="124"/>
    </row>
    <row r="61" spans="1:12" x14ac:dyDescent="0.25">
      <c r="A61" s="1475"/>
      <c r="C61" s="1477"/>
      <c r="D61" s="258">
        <f t="shared" si="0"/>
        <v>0</v>
      </c>
      <c r="E61" s="1477"/>
      <c r="F61" s="1477"/>
      <c r="G61" s="1477"/>
      <c r="H61" s="1477"/>
      <c r="I61" s="1477"/>
      <c r="J61" s="1477"/>
      <c r="K61" s="2471"/>
      <c r="L61" s="124"/>
    </row>
    <row r="62" spans="1:12" x14ac:dyDescent="0.25">
      <c r="A62" s="1475"/>
      <c r="C62" s="1477"/>
      <c r="D62" s="1477"/>
      <c r="E62" s="1477"/>
      <c r="F62" s="1477"/>
      <c r="G62" s="1477"/>
      <c r="H62" s="1477"/>
      <c r="I62" s="1477"/>
      <c r="J62" s="1477"/>
      <c r="K62" s="2471"/>
      <c r="L62" s="124"/>
    </row>
    <row r="63" spans="1:12" x14ac:dyDescent="0.25">
      <c r="A63" s="1475"/>
      <c r="C63" s="1477"/>
      <c r="D63" s="1477"/>
      <c r="E63" s="1477"/>
      <c r="F63" s="1477"/>
      <c r="G63" s="1477"/>
      <c r="H63" s="1477"/>
      <c r="I63" s="1477"/>
      <c r="J63" s="1477"/>
      <c r="K63" s="2471"/>
      <c r="L63" s="124"/>
    </row>
    <row r="64" spans="1:12" x14ac:dyDescent="0.25">
      <c r="A64" s="1475"/>
      <c r="C64" s="1477"/>
      <c r="D64" s="1477"/>
      <c r="E64" s="1477"/>
      <c r="F64" s="1477"/>
      <c r="G64" s="1477"/>
      <c r="H64" s="1477"/>
      <c r="I64" s="1477"/>
      <c r="J64" s="1477"/>
      <c r="K64" s="2471"/>
      <c r="L64" s="124"/>
    </row>
    <row r="65" spans="1:12" x14ac:dyDescent="0.25">
      <c r="A65" s="1475"/>
      <c r="L65" s="124"/>
    </row>
    <row r="66" spans="1:12" x14ac:dyDescent="0.25">
      <c r="A66" s="1475"/>
      <c r="L66" s="124"/>
    </row>
    <row r="67" spans="1:12" x14ac:dyDescent="0.25">
      <c r="A67" s="1475"/>
      <c r="L67" s="124"/>
    </row>
    <row r="68" spans="1:12" x14ac:dyDescent="0.25">
      <c r="A68" s="1475"/>
      <c r="L68" s="124"/>
    </row>
    <row r="69" spans="1:12" x14ac:dyDescent="0.25">
      <c r="A69" s="1475"/>
      <c r="L69" s="124"/>
    </row>
    <row r="70" spans="1:12" x14ac:dyDescent="0.25">
      <c r="A70" s="1475"/>
    </row>
  </sheetData>
  <autoFilter ref="B6:K6"/>
  <mergeCells count="42">
    <mergeCell ref="N14:AB14"/>
    <mergeCell ref="C15:J15"/>
    <mergeCell ref="C22:J22"/>
    <mergeCell ref="C49:J49"/>
    <mergeCell ref="C48:J48"/>
    <mergeCell ref="C46:J46"/>
    <mergeCell ref="C39:J39"/>
    <mergeCell ref="C36:J36"/>
    <mergeCell ref="C35:J35"/>
    <mergeCell ref="C31:J31"/>
    <mergeCell ref="C30:J30"/>
    <mergeCell ref="A13:A14"/>
    <mergeCell ref="C14:J14"/>
    <mergeCell ref="A16:A17"/>
    <mergeCell ref="C17:J17"/>
    <mergeCell ref="C20:J20"/>
    <mergeCell ref="I5:J5"/>
    <mergeCell ref="A1:L1"/>
    <mergeCell ref="A2:B2"/>
    <mergeCell ref="C2:F2"/>
    <mergeCell ref="G2:H2"/>
    <mergeCell ref="I2:J2"/>
    <mergeCell ref="K2:L2"/>
    <mergeCell ref="K3:L3"/>
    <mergeCell ref="K4:L4"/>
    <mergeCell ref="K5:L5"/>
    <mergeCell ref="A46:A47"/>
    <mergeCell ref="C47:J47"/>
    <mergeCell ref="A11:A12"/>
    <mergeCell ref="C10:J10"/>
    <mergeCell ref="A3:B3"/>
    <mergeCell ref="C3:F3"/>
    <mergeCell ref="G3:H3"/>
    <mergeCell ref="I3:J3"/>
    <mergeCell ref="C7:J7"/>
    <mergeCell ref="A4:B4"/>
    <mergeCell ref="C4:F4"/>
    <mergeCell ref="G4:H4"/>
    <mergeCell ref="I4:J4"/>
    <mergeCell ref="A5:B5"/>
    <mergeCell ref="C5:F5"/>
    <mergeCell ref="G5:H5"/>
  </mergeCells>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tabColor rgb="FF339966"/>
  </sheetPr>
  <dimension ref="A1:M77"/>
  <sheetViews>
    <sheetView zoomScaleNormal="100" workbookViewId="0">
      <pane ySplit="6" topLeftCell="A67" activePane="bottomLeft" state="frozen"/>
      <selection activeCell="C163" sqref="C163:J163"/>
      <selection pane="bottomLeft" activeCell="C69" sqref="C69:J69"/>
    </sheetView>
  </sheetViews>
  <sheetFormatPr defaultRowHeight="15.75" x14ac:dyDescent="0.25"/>
  <cols>
    <col min="1" max="1" width="14.5703125" style="1275" customWidth="1"/>
    <col min="2" max="2" width="10.140625" style="1273" customWidth="1"/>
    <col min="3" max="4" width="12.140625" style="1273" customWidth="1"/>
    <col min="5" max="5" width="14" style="1273" customWidth="1"/>
    <col min="6" max="6" width="15.7109375" style="1273" customWidth="1"/>
    <col min="7" max="8" width="12.140625" style="1273" customWidth="1"/>
    <col min="9" max="9" width="15.140625" style="1273" customWidth="1"/>
    <col min="10" max="10" width="14.5703125" style="1273" customWidth="1"/>
    <col min="11" max="11" width="12.140625" style="2731" customWidth="1"/>
    <col min="12" max="12" width="56.140625" style="1274" customWidth="1"/>
    <col min="13" max="16384" width="9.140625" style="1267"/>
  </cols>
  <sheetData>
    <row r="1" spans="1:13" s="1258" customFormat="1" ht="30.75" customHeight="1" thickTop="1" x14ac:dyDescent="0.25">
      <c r="A1" s="4193" t="s">
        <v>2472</v>
      </c>
      <c r="B1" s="4194"/>
      <c r="C1" s="4194"/>
      <c r="D1" s="4194"/>
      <c r="E1" s="4194"/>
      <c r="F1" s="4194"/>
      <c r="G1" s="4194"/>
      <c r="H1" s="4194"/>
      <c r="I1" s="4194"/>
      <c r="J1" s="4194"/>
      <c r="K1" s="4194"/>
      <c r="L1" s="4195"/>
      <c r="M1" s="1257"/>
    </row>
    <row r="2" spans="1:13" s="309" customFormat="1" ht="20.100000000000001" customHeight="1" x14ac:dyDescent="0.25">
      <c r="A2" s="4058" t="s">
        <v>259</v>
      </c>
      <c r="B2" s="4059"/>
      <c r="C2" s="4101">
        <v>5848</v>
      </c>
      <c r="D2" s="4213"/>
      <c r="E2" s="4213"/>
      <c r="F2" s="4214"/>
      <c r="G2" s="3571" t="s">
        <v>4029</v>
      </c>
      <c r="H2" s="3572"/>
      <c r="I2" s="4215"/>
      <c r="J2" s="4215"/>
      <c r="K2" s="2634"/>
      <c r="L2" s="1259"/>
    </row>
    <row r="3" spans="1:13" s="309" customFormat="1" ht="24.75" customHeight="1" x14ac:dyDescent="0.25">
      <c r="A3" s="4058" t="s">
        <v>2296</v>
      </c>
      <c r="B3" s="4059"/>
      <c r="C3" s="4101" t="s">
        <v>3631</v>
      </c>
      <c r="D3" s="4102"/>
      <c r="E3" s="4102"/>
      <c r="F3" s="4103"/>
      <c r="G3" s="4216"/>
      <c r="H3" s="4215"/>
      <c r="I3" s="4215"/>
      <c r="J3" s="4215"/>
      <c r="K3" s="2634"/>
      <c r="L3" s="1259"/>
    </row>
    <row r="4" spans="1:13" s="309" customFormat="1" ht="20.25" customHeight="1" x14ac:dyDescent="0.25">
      <c r="A4" s="4058" t="s">
        <v>2297</v>
      </c>
      <c r="B4" s="4059"/>
      <c r="C4" s="4062" t="s">
        <v>2483</v>
      </c>
      <c r="D4" s="4063"/>
      <c r="E4" s="4063"/>
      <c r="F4" s="4064"/>
      <c r="G4" s="4054" t="s">
        <v>2407</v>
      </c>
      <c r="H4" s="4217"/>
      <c r="I4" s="4219"/>
      <c r="J4" s="4219"/>
      <c r="K4" s="4219"/>
      <c r="L4" s="4220"/>
    </row>
    <row r="5" spans="1:13" s="1263" customFormat="1" ht="76.5" customHeight="1" thickBot="1" x14ac:dyDescent="0.3">
      <c r="A5" s="4058" t="s">
        <v>397</v>
      </c>
      <c r="B5" s="4059"/>
      <c r="C5" s="4221" t="s">
        <v>2484</v>
      </c>
      <c r="D5" s="4061"/>
      <c r="E5" s="4061"/>
      <c r="F5" s="4061"/>
      <c r="G5" s="4056"/>
      <c r="H5" s="4218"/>
      <c r="I5" s="1260"/>
      <c r="J5" s="1261"/>
      <c r="K5" s="1261"/>
      <c r="L5" s="1262"/>
    </row>
    <row r="6" spans="1:13" ht="43.5" customHeight="1" thickTop="1" thickBot="1" x14ac:dyDescent="0.3">
      <c r="A6" s="1264" t="s">
        <v>1</v>
      </c>
      <c r="B6" s="1265" t="s">
        <v>0</v>
      </c>
      <c r="C6" s="1265" t="s">
        <v>2</v>
      </c>
      <c r="D6" s="1265" t="s">
        <v>3</v>
      </c>
      <c r="E6" s="1265" t="s">
        <v>4</v>
      </c>
      <c r="F6" s="1265" t="s">
        <v>5</v>
      </c>
      <c r="G6" s="1265" t="s">
        <v>6</v>
      </c>
      <c r="H6" s="1265" t="s">
        <v>7</v>
      </c>
      <c r="I6" s="1265" t="s">
        <v>8</v>
      </c>
      <c r="J6" s="1265" t="s">
        <v>9</v>
      </c>
      <c r="K6" s="2738" t="s">
        <v>3817</v>
      </c>
      <c r="L6" s="1266" t="s">
        <v>10</v>
      </c>
    </row>
    <row r="7" spans="1:13" ht="108.75" customHeight="1" thickTop="1" x14ac:dyDescent="0.25">
      <c r="A7" s="1385">
        <v>43158</v>
      </c>
      <c r="B7" s="1386" t="s">
        <v>62</v>
      </c>
      <c r="C7" s="4065" t="s">
        <v>2502</v>
      </c>
      <c r="D7" s="4066"/>
      <c r="E7" s="4066"/>
      <c r="F7" s="4066"/>
      <c r="G7" s="4066"/>
      <c r="H7" s="4066"/>
      <c r="I7" s="4066"/>
      <c r="J7" s="4066"/>
      <c r="K7" s="2811" t="s">
        <v>1909</v>
      </c>
      <c r="L7" s="1505" t="s">
        <v>2493</v>
      </c>
    </row>
    <row r="8" spans="1:13" ht="47.25" x14ac:dyDescent="0.25">
      <c r="A8" s="1268">
        <v>43159</v>
      </c>
      <c r="B8" s="1269" t="s">
        <v>12</v>
      </c>
      <c r="C8" s="1270">
        <v>745</v>
      </c>
      <c r="D8" s="1271">
        <f>+C8*(100-E8)/100</f>
        <v>745</v>
      </c>
      <c r="E8" s="1270">
        <v>0</v>
      </c>
      <c r="F8" s="1270"/>
      <c r="G8" s="1270">
        <v>145</v>
      </c>
      <c r="H8" s="1270"/>
      <c r="I8" s="1270"/>
      <c r="J8" s="1270"/>
      <c r="K8" s="2636"/>
      <c r="L8" s="1272" t="s">
        <v>2496</v>
      </c>
    </row>
    <row r="9" spans="1:13" ht="29.25" customHeight="1" x14ac:dyDescent="0.25">
      <c r="A9" s="1268">
        <v>43183</v>
      </c>
      <c r="B9" s="1269" t="s">
        <v>33</v>
      </c>
      <c r="C9" s="4067" t="s">
        <v>2548</v>
      </c>
      <c r="D9" s="4088"/>
      <c r="E9" s="4088"/>
      <c r="F9" s="4088"/>
      <c r="G9" s="4088"/>
      <c r="H9" s="4088"/>
      <c r="I9" s="4088"/>
      <c r="J9" s="4089"/>
      <c r="K9" s="2642"/>
      <c r="L9" s="1272"/>
    </row>
    <row r="10" spans="1:13" ht="47.25" x14ac:dyDescent="0.25">
      <c r="A10" s="1268">
        <v>43184</v>
      </c>
      <c r="B10" s="1269" t="s">
        <v>12</v>
      </c>
      <c r="C10" s="1270">
        <v>650</v>
      </c>
      <c r="D10" s="1271">
        <f>+C10*(100-E10)/100</f>
        <v>643.5</v>
      </c>
      <c r="E10" s="1270">
        <v>1</v>
      </c>
      <c r="F10" s="1270"/>
      <c r="G10" s="1270">
        <v>140</v>
      </c>
      <c r="H10" s="1270"/>
      <c r="I10" s="1270"/>
      <c r="J10" s="1270"/>
      <c r="K10" s="2636"/>
      <c r="L10" s="1272" t="s">
        <v>2564</v>
      </c>
    </row>
    <row r="11" spans="1:13" ht="50.25" x14ac:dyDescent="0.25">
      <c r="A11" s="1427">
        <v>43208</v>
      </c>
      <c r="B11" s="1428" t="s">
        <v>12</v>
      </c>
      <c r="C11" s="1429">
        <v>320</v>
      </c>
      <c r="D11" s="1430">
        <f>+C11*(100-E11)/100</f>
        <v>316.8</v>
      </c>
      <c r="E11" s="1429">
        <v>1</v>
      </c>
      <c r="F11" s="1429"/>
      <c r="G11" s="1429">
        <v>120</v>
      </c>
      <c r="H11" s="1429"/>
      <c r="I11" s="1429"/>
      <c r="J11" s="1429"/>
      <c r="K11" s="2728"/>
      <c r="L11" s="1554" t="s">
        <v>2563</v>
      </c>
    </row>
    <row r="12" spans="1:13" ht="27" customHeight="1" x14ac:dyDescent="0.25">
      <c r="A12" s="1268">
        <v>43209</v>
      </c>
      <c r="B12" s="1269" t="s">
        <v>23</v>
      </c>
      <c r="C12" s="4085" t="s">
        <v>2569</v>
      </c>
      <c r="D12" s="4086"/>
      <c r="E12" s="4086"/>
      <c r="F12" s="4086"/>
      <c r="G12" s="4086"/>
      <c r="H12" s="4086"/>
      <c r="I12" s="4086"/>
      <c r="J12" s="4087"/>
      <c r="K12" s="2635"/>
      <c r="L12" s="1272"/>
    </row>
    <row r="13" spans="1:13" ht="47.25" x14ac:dyDescent="0.25">
      <c r="A13" s="1268">
        <v>43211</v>
      </c>
      <c r="B13" s="1269" t="s">
        <v>12</v>
      </c>
      <c r="C13" s="1270">
        <v>600</v>
      </c>
      <c r="D13" s="1271">
        <f>+C13*(100-E13)/100</f>
        <v>594</v>
      </c>
      <c r="E13" s="1270">
        <v>1</v>
      </c>
      <c r="F13" s="1270"/>
      <c r="G13" s="1270">
        <v>120</v>
      </c>
      <c r="H13" s="1270"/>
      <c r="I13" s="1270"/>
      <c r="J13" s="1270"/>
      <c r="K13" s="2636"/>
      <c r="L13" s="1272" t="s">
        <v>2570</v>
      </c>
    </row>
    <row r="14" spans="1:13" ht="47.25" x14ac:dyDescent="0.25">
      <c r="A14" s="1268">
        <v>43224</v>
      </c>
      <c r="B14" s="1269" t="s">
        <v>12</v>
      </c>
      <c r="C14" s="1270">
        <v>570</v>
      </c>
      <c r="D14" s="1271">
        <f>+C14*(100-E14)/100</f>
        <v>564.29999999999995</v>
      </c>
      <c r="E14" s="1270">
        <v>1</v>
      </c>
      <c r="F14" s="1270"/>
      <c r="G14" s="1270">
        <v>118</v>
      </c>
      <c r="H14" s="1270"/>
      <c r="I14" s="1270"/>
      <c r="J14" s="1270"/>
      <c r="K14" s="2636"/>
      <c r="L14" s="1272" t="s">
        <v>2581</v>
      </c>
    </row>
    <row r="15" spans="1:13" ht="39.75" customHeight="1" x14ac:dyDescent="0.25">
      <c r="A15" s="1268">
        <v>43229</v>
      </c>
      <c r="B15" s="1269" t="s">
        <v>33</v>
      </c>
      <c r="C15" s="4067" t="s">
        <v>2583</v>
      </c>
      <c r="D15" s="4088"/>
      <c r="E15" s="4088"/>
      <c r="F15" s="4088"/>
      <c r="G15" s="4088"/>
      <c r="H15" s="4088"/>
      <c r="I15" s="4088"/>
      <c r="J15" s="4089"/>
      <c r="K15" s="2642"/>
      <c r="L15" s="1272"/>
    </row>
    <row r="16" spans="1:13" ht="78.75" customHeight="1" x14ac:dyDescent="0.25">
      <c r="A16" s="1611">
        <v>43270</v>
      </c>
      <c r="B16" s="1612" t="s">
        <v>12</v>
      </c>
      <c r="C16" s="1613">
        <v>695</v>
      </c>
      <c r="D16" s="1614">
        <f t="shared" ref="D16:D21" si="0">+C16*(100-E16)/100</f>
        <v>688.05</v>
      </c>
      <c r="E16" s="1613">
        <v>1</v>
      </c>
      <c r="F16" s="1613"/>
      <c r="G16" s="1613">
        <v>120</v>
      </c>
      <c r="H16" s="4210"/>
      <c r="I16" s="4211"/>
      <c r="J16" s="4212"/>
      <c r="K16" s="2654"/>
      <c r="L16" s="1615" t="s">
        <v>2657</v>
      </c>
    </row>
    <row r="17" spans="1:12" ht="77.25" customHeight="1" x14ac:dyDescent="0.25">
      <c r="A17" s="1611">
        <v>43290</v>
      </c>
      <c r="B17" s="1612" t="s">
        <v>12</v>
      </c>
      <c r="C17" s="1613">
        <v>605</v>
      </c>
      <c r="D17" s="1614">
        <f t="shared" si="0"/>
        <v>598.95000000000005</v>
      </c>
      <c r="E17" s="1613">
        <v>1</v>
      </c>
      <c r="F17" s="1613"/>
      <c r="G17" s="1613">
        <v>120</v>
      </c>
      <c r="H17" s="4210"/>
      <c r="I17" s="4211"/>
      <c r="J17" s="4212"/>
      <c r="K17" s="2654"/>
      <c r="L17" s="1615" t="s">
        <v>2656</v>
      </c>
    </row>
    <row r="18" spans="1:12" ht="63" x14ac:dyDescent="0.25">
      <c r="A18" s="1268">
        <v>43372</v>
      </c>
      <c r="B18" s="1269" t="s">
        <v>12</v>
      </c>
      <c r="C18" s="1270">
        <v>400</v>
      </c>
      <c r="D18" s="1271">
        <f t="shared" si="0"/>
        <v>396</v>
      </c>
      <c r="E18" s="1270">
        <v>1</v>
      </c>
      <c r="F18" s="1270"/>
      <c r="G18" s="1270">
        <v>120</v>
      </c>
      <c r="H18" s="1270"/>
      <c r="I18" s="1270"/>
      <c r="J18" s="1270"/>
      <c r="K18" s="2636"/>
      <c r="L18" s="1272" t="s">
        <v>2733</v>
      </c>
    </row>
    <row r="19" spans="1:12" ht="78.75" x14ac:dyDescent="0.25">
      <c r="A19" s="1611">
        <v>43437</v>
      </c>
      <c r="B19" s="1612" t="s">
        <v>12</v>
      </c>
      <c r="C19" s="1613">
        <v>625</v>
      </c>
      <c r="D19" s="1614">
        <f t="shared" si="0"/>
        <v>606.25</v>
      </c>
      <c r="E19" s="1613">
        <v>3</v>
      </c>
      <c r="F19" s="1613"/>
      <c r="G19" s="1613">
        <v>130</v>
      </c>
      <c r="H19" s="4210"/>
      <c r="I19" s="4211"/>
      <c r="J19" s="4212"/>
      <c r="K19" s="2654"/>
      <c r="L19" s="1615" t="s">
        <v>3066</v>
      </c>
    </row>
    <row r="20" spans="1:12" ht="81" x14ac:dyDescent="0.25">
      <c r="A20" s="1611">
        <v>43464</v>
      </c>
      <c r="B20" s="1612" t="s">
        <v>12</v>
      </c>
      <c r="C20" s="1613">
        <v>675</v>
      </c>
      <c r="D20" s="1614">
        <f t="shared" si="0"/>
        <v>580.5</v>
      </c>
      <c r="E20" s="1613">
        <v>14</v>
      </c>
      <c r="F20" s="1613"/>
      <c r="G20" s="1613">
        <v>125</v>
      </c>
      <c r="H20" s="4210"/>
      <c r="I20" s="4211"/>
      <c r="J20" s="4212"/>
      <c r="K20" s="2654"/>
      <c r="L20" s="1615" t="s">
        <v>2971</v>
      </c>
    </row>
    <row r="21" spans="1:12" ht="47.25" x14ac:dyDescent="0.25">
      <c r="A21" s="1268">
        <v>43536</v>
      </c>
      <c r="B21" s="1269" t="s">
        <v>12</v>
      </c>
      <c r="C21" s="1270">
        <v>355</v>
      </c>
      <c r="D21" s="1271">
        <f t="shared" si="0"/>
        <v>305.3</v>
      </c>
      <c r="E21" s="1270">
        <v>14</v>
      </c>
      <c r="F21" s="1270"/>
      <c r="G21" s="1270">
        <v>130</v>
      </c>
      <c r="H21" s="1270"/>
      <c r="I21" s="1270"/>
      <c r="J21" s="1270"/>
      <c r="K21" s="2636"/>
      <c r="L21" s="1272" t="s">
        <v>2972</v>
      </c>
    </row>
    <row r="22" spans="1:12" ht="39.75" customHeight="1" x14ac:dyDescent="0.25">
      <c r="A22" s="1268">
        <v>43565</v>
      </c>
      <c r="B22" s="1269" t="s">
        <v>33</v>
      </c>
      <c r="C22" s="4067" t="s">
        <v>2995</v>
      </c>
      <c r="D22" s="4088"/>
      <c r="E22" s="4088"/>
      <c r="F22" s="4088"/>
      <c r="G22" s="4088"/>
      <c r="H22" s="4088"/>
      <c r="I22" s="4088"/>
      <c r="J22" s="4089"/>
      <c r="K22" s="2642"/>
      <c r="L22" s="1272"/>
    </row>
    <row r="23" spans="1:12" ht="33.75" customHeight="1" x14ac:dyDescent="0.25">
      <c r="A23" s="1268">
        <v>43609</v>
      </c>
      <c r="B23" s="1269" t="s">
        <v>33</v>
      </c>
      <c r="C23" s="4067" t="s">
        <v>3051</v>
      </c>
      <c r="D23" s="4088"/>
      <c r="E23" s="4088"/>
      <c r="F23" s="4088"/>
      <c r="G23" s="4088"/>
      <c r="H23" s="4088"/>
      <c r="I23" s="4088"/>
      <c r="J23" s="4089"/>
      <c r="K23" s="2642"/>
      <c r="L23" s="1272"/>
    </row>
    <row r="24" spans="1:12" ht="31.5" x14ac:dyDescent="0.25">
      <c r="A24" s="4052">
        <v>43737</v>
      </c>
      <c r="B24" s="1612" t="s">
        <v>12</v>
      </c>
      <c r="C24" s="1613">
        <v>448</v>
      </c>
      <c r="D24" s="1614"/>
      <c r="E24" s="1613"/>
      <c r="F24" s="1613"/>
      <c r="G24" s="1613">
        <v>125</v>
      </c>
      <c r="H24" s="1613"/>
      <c r="I24" s="1613"/>
      <c r="J24" s="1613"/>
      <c r="K24" s="2742"/>
      <c r="L24" s="2113" t="s">
        <v>3214</v>
      </c>
    </row>
    <row r="25" spans="1:12" ht="47.25" x14ac:dyDescent="0.25">
      <c r="A25" s="4053"/>
      <c r="B25" s="1269" t="s">
        <v>12</v>
      </c>
      <c r="C25" s="1270">
        <v>320</v>
      </c>
      <c r="D25" s="1271">
        <f>+C25*(100-E25)/100</f>
        <v>240</v>
      </c>
      <c r="E25" s="1270">
        <v>25</v>
      </c>
      <c r="F25" s="1270"/>
      <c r="G25" s="1270">
        <v>125</v>
      </c>
      <c r="H25" s="1270"/>
      <c r="I25" s="1270"/>
      <c r="J25" s="1270"/>
      <c r="K25" s="2636"/>
      <c r="L25" s="1272" t="s">
        <v>3215</v>
      </c>
    </row>
    <row r="26" spans="1:12" x14ac:dyDescent="0.25">
      <c r="A26" s="1268">
        <v>43750</v>
      </c>
      <c r="B26" s="1269" t="s">
        <v>33</v>
      </c>
      <c r="C26" s="4051" t="s">
        <v>3240</v>
      </c>
      <c r="D26" s="4049"/>
      <c r="E26" s="4049"/>
      <c r="F26" s="4049"/>
      <c r="G26" s="4049"/>
      <c r="H26" s="4049"/>
      <c r="I26" s="4049"/>
      <c r="J26" s="4050"/>
      <c r="K26" s="2637"/>
      <c r="L26" s="1272"/>
    </row>
    <row r="27" spans="1:12" ht="24.75" customHeight="1" x14ac:dyDescent="0.25">
      <c r="A27" s="4052">
        <v>43824</v>
      </c>
      <c r="B27" s="1269" t="s">
        <v>4</v>
      </c>
      <c r="C27" s="4051" t="s">
        <v>3352</v>
      </c>
      <c r="D27" s="4049"/>
      <c r="E27" s="4049"/>
      <c r="F27" s="4049"/>
      <c r="G27" s="4049"/>
      <c r="H27" s="4049"/>
      <c r="I27" s="4049"/>
      <c r="J27" s="4050"/>
      <c r="K27" s="2637"/>
      <c r="L27" s="1272"/>
    </row>
    <row r="28" spans="1:12" ht="47.25" x14ac:dyDescent="0.25">
      <c r="A28" s="4053"/>
      <c r="B28" s="1269" t="s">
        <v>12</v>
      </c>
      <c r="C28" s="1270">
        <v>370</v>
      </c>
      <c r="D28" s="1271">
        <f>+C28*(100-E28)/100</f>
        <v>166.5</v>
      </c>
      <c r="E28" s="1270">
        <v>55</v>
      </c>
      <c r="F28" s="1270"/>
      <c r="G28" s="1270">
        <v>115</v>
      </c>
      <c r="H28" s="1270"/>
      <c r="I28" s="1270"/>
      <c r="J28" s="1270"/>
      <c r="K28" s="2636"/>
      <c r="L28" s="1272" t="s">
        <v>3353</v>
      </c>
    </row>
    <row r="29" spans="1:12" x14ac:dyDescent="0.25">
      <c r="A29" s="2277">
        <v>43891</v>
      </c>
      <c r="B29" s="1269" t="s">
        <v>33</v>
      </c>
      <c r="C29" s="4051" t="s">
        <v>3470</v>
      </c>
      <c r="D29" s="4049"/>
      <c r="E29" s="4049"/>
      <c r="F29" s="4049"/>
      <c r="G29" s="4049"/>
      <c r="H29" s="4049"/>
      <c r="I29" s="4049"/>
      <c r="J29" s="4050"/>
      <c r="K29" s="2637"/>
      <c r="L29" s="1272"/>
    </row>
    <row r="30" spans="1:12" x14ac:dyDescent="0.25">
      <c r="A30" s="1268">
        <v>43896</v>
      </c>
      <c r="B30" s="1269" t="s">
        <v>33</v>
      </c>
      <c r="C30" s="4067" t="s">
        <v>3469</v>
      </c>
      <c r="D30" s="4088"/>
      <c r="E30" s="4088"/>
      <c r="F30" s="4088"/>
      <c r="G30" s="4088"/>
      <c r="H30" s="4088"/>
      <c r="I30" s="4088"/>
      <c r="J30" s="4089"/>
      <c r="K30" s="2642"/>
      <c r="L30" s="1272"/>
    </row>
    <row r="31" spans="1:12" x14ac:dyDescent="0.25">
      <c r="A31" s="2412">
        <v>43920</v>
      </c>
      <c r="B31" s="2322" t="s">
        <v>4</v>
      </c>
      <c r="C31" s="2323"/>
      <c r="D31" s="2331"/>
      <c r="E31" s="2323">
        <v>55</v>
      </c>
      <c r="F31" s="2323"/>
      <c r="G31" s="2323"/>
      <c r="H31" s="2323"/>
      <c r="I31" s="2323"/>
      <c r="J31" s="2323"/>
      <c r="K31" s="2730"/>
      <c r="L31" s="2324"/>
    </row>
    <row r="32" spans="1:12" x14ac:dyDescent="0.25">
      <c r="A32" s="2412">
        <v>43946</v>
      </c>
      <c r="B32" s="2322" t="s">
        <v>4</v>
      </c>
      <c r="C32" s="2323"/>
      <c r="D32" s="2331"/>
      <c r="E32" s="2323">
        <v>55</v>
      </c>
      <c r="F32" s="2323"/>
      <c r="G32" s="2323"/>
      <c r="H32" s="2323"/>
      <c r="I32" s="2323"/>
      <c r="J32" s="2323"/>
      <c r="K32" s="2730"/>
      <c r="L32" s="2324"/>
    </row>
    <row r="33" spans="1:12" ht="36.75" customHeight="1" x14ac:dyDescent="0.25">
      <c r="A33" s="1268">
        <v>43947</v>
      </c>
      <c r="B33" s="1269" t="s">
        <v>33</v>
      </c>
      <c r="C33" s="4051" t="s">
        <v>3606</v>
      </c>
      <c r="D33" s="4049"/>
      <c r="E33" s="4049"/>
      <c r="F33" s="4049"/>
      <c r="G33" s="4049"/>
      <c r="H33" s="4049"/>
      <c r="I33" s="4049"/>
      <c r="J33" s="4050"/>
      <c r="K33" s="2637"/>
      <c r="L33" s="1272"/>
    </row>
    <row r="34" spans="1:12" ht="37.5" customHeight="1" x14ac:dyDescent="0.25">
      <c r="A34" s="1268">
        <v>43950</v>
      </c>
      <c r="B34" s="1269" t="s">
        <v>3618</v>
      </c>
      <c r="C34" s="4076" t="s">
        <v>3619</v>
      </c>
      <c r="D34" s="4068"/>
      <c r="E34" s="4068"/>
      <c r="F34" s="4068"/>
      <c r="G34" s="4068"/>
      <c r="H34" s="4068"/>
      <c r="I34" s="4068"/>
      <c r="J34" s="4069"/>
      <c r="K34" s="2638"/>
      <c r="L34" s="1272"/>
    </row>
    <row r="35" spans="1:12" ht="69" customHeight="1" x14ac:dyDescent="0.25">
      <c r="A35" s="1611">
        <v>43958</v>
      </c>
      <c r="B35" s="1612" t="s">
        <v>31</v>
      </c>
      <c r="C35" s="4073" t="s">
        <v>3640</v>
      </c>
      <c r="D35" s="4074"/>
      <c r="E35" s="4074"/>
      <c r="F35" s="4074"/>
      <c r="G35" s="4074"/>
      <c r="H35" s="4074"/>
      <c r="I35" s="4074"/>
      <c r="J35" s="4075"/>
      <c r="K35" s="2640"/>
      <c r="L35" s="1731" t="s">
        <v>1909</v>
      </c>
    </row>
    <row r="36" spans="1:12" ht="47.25" x14ac:dyDescent="0.25">
      <c r="A36" s="1268">
        <v>43965</v>
      </c>
      <c r="B36" s="1269" t="s">
        <v>12</v>
      </c>
      <c r="C36" s="1271">
        <v>520</v>
      </c>
      <c r="D36" s="1271">
        <v>270.40000000000003</v>
      </c>
      <c r="E36" s="1271">
        <v>48</v>
      </c>
      <c r="F36" s="1271" t="s">
        <v>159</v>
      </c>
      <c r="G36" s="1271">
        <v>130</v>
      </c>
      <c r="H36" s="1270"/>
      <c r="I36" s="1270"/>
      <c r="J36" s="1270"/>
      <c r="K36" s="2636"/>
      <c r="L36" s="1272" t="s">
        <v>3687</v>
      </c>
    </row>
    <row r="37" spans="1:12" x14ac:dyDescent="0.25">
      <c r="A37" s="2412">
        <v>43976</v>
      </c>
      <c r="B37" s="2322" t="s">
        <v>4</v>
      </c>
      <c r="C37" s="2323"/>
      <c r="D37" s="2331"/>
      <c r="E37" s="2323">
        <v>60</v>
      </c>
      <c r="F37" s="2323"/>
      <c r="G37" s="2323"/>
      <c r="H37" s="2323"/>
      <c r="I37" s="2323"/>
      <c r="J37" s="2323"/>
      <c r="K37" s="2730"/>
      <c r="L37" s="2324"/>
    </row>
    <row r="38" spans="1:12" ht="75.75" customHeight="1" x14ac:dyDescent="0.25">
      <c r="A38" s="1268">
        <v>44000</v>
      </c>
      <c r="B38" s="1269" t="s">
        <v>12</v>
      </c>
      <c r="C38" s="1270">
        <v>350</v>
      </c>
      <c r="D38" s="1271">
        <f>+C38*(100-E38)/100</f>
        <v>140</v>
      </c>
      <c r="E38" s="1270">
        <v>60</v>
      </c>
      <c r="F38" s="1270" t="s">
        <v>159</v>
      </c>
      <c r="G38" s="1270">
        <v>115</v>
      </c>
      <c r="H38" s="1270"/>
      <c r="I38" s="1270"/>
      <c r="J38" s="1270"/>
      <c r="K38" s="2636"/>
      <c r="L38" s="1272" t="s">
        <v>3686</v>
      </c>
    </row>
    <row r="39" spans="1:12" ht="20.25" customHeight="1" x14ac:dyDescent="0.25">
      <c r="A39" s="2412">
        <v>44007</v>
      </c>
      <c r="B39" s="2322" t="s">
        <v>4</v>
      </c>
      <c r="C39" s="2323"/>
      <c r="D39" s="2331"/>
      <c r="E39" s="2323">
        <v>60</v>
      </c>
      <c r="F39" s="2323"/>
      <c r="G39" s="2323"/>
      <c r="H39" s="2323"/>
      <c r="I39" s="2323"/>
      <c r="J39" s="2323"/>
      <c r="K39" s="2730"/>
      <c r="L39" s="2324"/>
    </row>
    <row r="40" spans="1:12" x14ac:dyDescent="0.25">
      <c r="A40" s="1268">
        <v>44015</v>
      </c>
      <c r="B40" s="1269" t="s">
        <v>33</v>
      </c>
      <c r="C40" s="4051" t="s">
        <v>3712</v>
      </c>
      <c r="D40" s="4049"/>
      <c r="E40" s="4049"/>
      <c r="F40" s="4049"/>
      <c r="G40" s="4049"/>
      <c r="H40" s="4049"/>
      <c r="I40" s="4049"/>
      <c r="J40" s="4050"/>
      <c r="K40" s="2637"/>
      <c r="L40" s="1272"/>
    </row>
    <row r="41" spans="1:12" x14ac:dyDescent="0.25">
      <c r="A41" s="1268">
        <v>44018</v>
      </c>
      <c r="B41" s="2118" t="s">
        <v>33</v>
      </c>
      <c r="C41" s="4051" t="s">
        <v>3713</v>
      </c>
      <c r="D41" s="4049"/>
      <c r="E41" s="4049"/>
      <c r="F41" s="4049"/>
      <c r="G41" s="4049"/>
      <c r="H41" s="4049"/>
      <c r="I41" s="4049"/>
      <c r="J41" s="4050"/>
      <c r="K41" s="2637"/>
      <c r="L41" s="1272"/>
    </row>
    <row r="42" spans="1:12" ht="63" x14ac:dyDescent="0.25">
      <c r="A42" s="1268">
        <v>44033</v>
      </c>
      <c r="B42" s="2118" t="s">
        <v>12</v>
      </c>
      <c r="C42" s="1271">
        <v>350</v>
      </c>
      <c r="D42" s="1271">
        <v>140</v>
      </c>
      <c r="E42" s="1271">
        <v>60</v>
      </c>
      <c r="F42" s="1271" t="s">
        <v>159</v>
      </c>
      <c r="G42" s="1271">
        <v>105</v>
      </c>
      <c r="H42" s="1270"/>
      <c r="I42" s="1270"/>
      <c r="J42" s="1270"/>
      <c r="K42" s="2636"/>
      <c r="L42" s="2081" t="s">
        <v>3747</v>
      </c>
    </row>
    <row r="43" spans="1:12" x14ac:dyDescent="0.25">
      <c r="A43" s="2412">
        <v>44037</v>
      </c>
      <c r="B43" s="2322" t="s">
        <v>4</v>
      </c>
      <c r="C43" s="2323"/>
      <c r="D43" s="2331"/>
      <c r="E43" s="2323">
        <v>45</v>
      </c>
      <c r="F43" s="2323"/>
      <c r="G43" s="2323"/>
      <c r="H43" s="2323"/>
      <c r="I43" s="2323"/>
      <c r="J43" s="2323"/>
      <c r="K43" s="2730"/>
      <c r="L43" s="2324"/>
    </row>
    <row r="44" spans="1:12" x14ac:dyDescent="0.25">
      <c r="A44" s="2412">
        <v>44068</v>
      </c>
      <c r="B44" s="2322" t="s">
        <v>4</v>
      </c>
      <c r="C44" s="2323"/>
      <c r="D44" s="2331"/>
      <c r="E44" s="2323">
        <v>45</v>
      </c>
      <c r="F44" s="2323"/>
      <c r="G44" s="2323"/>
      <c r="H44" s="2323"/>
      <c r="I44" s="2323"/>
      <c r="J44" s="2323"/>
      <c r="K44" s="2730"/>
      <c r="L44" s="2324"/>
    </row>
    <row r="45" spans="1:12" x14ac:dyDescent="0.25">
      <c r="A45" s="2412">
        <v>44099</v>
      </c>
      <c r="B45" s="2322" t="s">
        <v>4</v>
      </c>
      <c r="C45" s="2323"/>
      <c r="D45" s="2331"/>
      <c r="E45" s="2323">
        <v>45</v>
      </c>
      <c r="F45" s="2323"/>
      <c r="G45" s="2323"/>
      <c r="H45" s="2323"/>
      <c r="I45" s="2323"/>
      <c r="J45" s="2323"/>
      <c r="K45" s="2730"/>
      <c r="L45" s="2324"/>
    </row>
    <row r="46" spans="1:12" ht="99" customHeight="1" x14ac:dyDescent="0.25">
      <c r="A46" s="1268">
        <v>44117</v>
      </c>
      <c r="B46" s="2118" t="s">
        <v>33</v>
      </c>
      <c r="C46" s="4067" t="s">
        <v>3974</v>
      </c>
      <c r="D46" s="4068"/>
      <c r="E46" s="4068"/>
      <c r="F46" s="4068"/>
      <c r="G46" s="4068"/>
      <c r="H46" s="4068"/>
      <c r="I46" s="4068"/>
      <c r="J46" s="4069"/>
      <c r="K46" s="2636"/>
      <c r="L46" s="1272" t="s">
        <v>3973</v>
      </c>
    </row>
    <row r="47" spans="1:12" ht="47.25" x14ac:dyDescent="0.25">
      <c r="A47" s="1268">
        <v>44118</v>
      </c>
      <c r="B47" s="2118" t="s">
        <v>12</v>
      </c>
      <c r="C47" s="1270">
        <v>405</v>
      </c>
      <c r="D47" s="1271">
        <f>+C47-(E47/100*C47)</f>
        <v>222.75</v>
      </c>
      <c r="E47" s="1270">
        <v>45</v>
      </c>
      <c r="F47" s="1270" t="s">
        <v>159</v>
      </c>
      <c r="G47" s="1270">
        <v>105</v>
      </c>
      <c r="H47" s="1270"/>
      <c r="I47" s="1270"/>
      <c r="J47" s="1270"/>
      <c r="K47" s="2636"/>
      <c r="L47" s="1272" t="s">
        <v>3975</v>
      </c>
    </row>
    <row r="48" spans="1:12" x14ac:dyDescent="0.25">
      <c r="A48" s="2412">
        <v>44129</v>
      </c>
      <c r="B48" s="2322" t="s">
        <v>4</v>
      </c>
      <c r="C48" s="2323"/>
      <c r="D48" s="2331"/>
      <c r="E48" s="2323">
        <v>45</v>
      </c>
      <c r="F48" s="2323"/>
      <c r="G48" s="2323"/>
      <c r="H48" s="2323"/>
      <c r="I48" s="2323"/>
      <c r="J48" s="2323"/>
      <c r="K48" s="2730"/>
      <c r="L48" s="2324"/>
    </row>
    <row r="49" spans="1:12" x14ac:dyDescent="0.25">
      <c r="A49" s="2412">
        <v>44160</v>
      </c>
      <c r="B49" s="2322" t="s">
        <v>4</v>
      </c>
      <c r="C49" s="2323"/>
      <c r="D49" s="2331"/>
      <c r="E49" s="2323">
        <v>45</v>
      </c>
      <c r="F49" s="2323"/>
      <c r="G49" s="2323"/>
      <c r="H49" s="2323"/>
      <c r="I49" s="2323"/>
      <c r="J49" s="2323"/>
      <c r="K49" s="2730"/>
      <c r="L49" s="2324"/>
    </row>
    <row r="50" spans="1:12" x14ac:dyDescent="0.25">
      <c r="A50" s="2412">
        <v>44190</v>
      </c>
      <c r="B50" s="2322" t="s">
        <v>4</v>
      </c>
      <c r="C50" s="2323"/>
      <c r="D50" s="2331"/>
      <c r="E50" s="2323">
        <v>45</v>
      </c>
      <c r="F50" s="2323"/>
      <c r="G50" s="2323"/>
      <c r="H50" s="2323"/>
      <c r="I50" s="2323"/>
      <c r="J50" s="2323"/>
      <c r="K50" s="2730"/>
      <c r="L50" s="2324"/>
    </row>
    <row r="51" spans="1:12" ht="76.5" customHeight="1" x14ac:dyDescent="0.25">
      <c r="A51" s="1268">
        <v>44214</v>
      </c>
      <c r="B51" s="2118" t="s">
        <v>33</v>
      </c>
      <c r="C51" s="4085" t="s">
        <v>4187</v>
      </c>
      <c r="D51" s="4086"/>
      <c r="E51" s="4086"/>
      <c r="F51" s="4086"/>
      <c r="G51" s="4086"/>
      <c r="H51" s="4086"/>
      <c r="I51" s="4086"/>
      <c r="J51" s="4087"/>
      <c r="K51" s="3047"/>
      <c r="L51" s="1272"/>
    </row>
    <row r="52" spans="1:12" ht="47.25" x14ac:dyDescent="0.25">
      <c r="A52" s="1268">
        <v>44215</v>
      </c>
      <c r="B52" s="2118" t="s">
        <v>12</v>
      </c>
      <c r="C52" s="1270">
        <v>320</v>
      </c>
      <c r="D52" s="1271">
        <f>+C52*(100-E52)/100</f>
        <v>176</v>
      </c>
      <c r="E52" s="1270">
        <v>45</v>
      </c>
      <c r="F52" s="1270" t="s">
        <v>159</v>
      </c>
      <c r="G52" s="1270">
        <v>130</v>
      </c>
      <c r="H52" s="1270"/>
      <c r="I52" s="1270"/>
      <c r="J52" s="1270"/>
      <c r="K52" s="2636"/>
      <c r="L52" s="1272" t="s">
        <v>4176</v>
      </c>
    </row>
    <row r="53" spans="1:12" x14ac:dyDescent="0.25">
      <c r="A53" s="1268">
        <v>44216</v>
      </c>
      <c r="B53" s="2118" t="s">
        <v>33</v>
      </c>
      <c r="C53" s="4085" t="s">
        <v>4188</v>
      </c>
      <c r="D53" s="4086"/>
      <c r="E53" s="4086"/>
      <c r="F53" s="4086"/>
      <c r="G53" s="4086"/>
      <c r="H53" s="4086"/>
      <c r="I53" s="4086"/>
      <c r="J53" s="4087"/>
      <c r="K53" s="3047"/>
      <c r="L53" s="1272"/>
    </row>
    <row r="54" spans="1:12" ht="47.25" x14ac:dyDescent="0.25">
      <c r="A54" s="1268">
        <v>44217</v>
      </c>
      <c r="B54" s="2118" t="s">
        <v>12</v>
      </c>
      <c r="C54" s="1270">
        <v>400</v>
      </c>
      <c r="D54" s="1271">
        <f>+C54*(100-E54)/100</f>
        <v>220</v>
      </c>
      <c r="E54" s="1270">
        <v>45</v>
      </c>
      <c r="F54" s="1270" t="s">
        <v>159</v>
      </c>
      <c r="G54" s="1270">
        <v>125</v>
      </c>
      <c r="H54" s="1270"/>
      <c r="I54" s="1270"/>
      <c r="J54" s="1270"/>
      <c r="K54" s="2636"/>
      <c r="L54" s="1272" t="s">
        <v>4175</v>
      </c>
    </row>
    <row r="55" spans="1:12" x14ac:dyDescent="0.25">
      <c r="A55" s="1268">
        <v>44217</v>
      </c>
      <c r="B55" s="2118" t="s">
        <v>33</v>
      </c>
      <c r="C55" s="4085" t="s">
        <v>4189</v>
      </c>
      <c r="D55" s="4086"/>
      <c r="E55" s="4086"/>
      <c r="F55" s="4086"/>
      <c r="G55" s="4086"/>
      <c r="H55" s="4086"/>
      <c r="I55" s="4086"/>
      <c r="J55" s="4087"/>
      <c r="K55" s="3047"/>
      <c r="L55" s="1272"/>
    </row>
    <row r="56" spans="1:12" ht="63" x14ac:dyDescent="0.25">
      <c r="A56" s="1268">
        <v>44220</v>
      </c>
      <c r="B56" s="2118" t="s">
        <v>12</v>
      </c>
      <c r="C56" s="1271">
        <v>380</v>
      </c>
      <c r="D56" s="1271">
        <f>+C56-(E56/100*C56)</f>
        <v>209</v>
      </c>
      <c r="E56" s="1271">
        <v>45</v>
      </c>
      <c r="F56" s="1271" t="s">
        <v>159</v>
      </c>
      <c r="G56" s="1271">
        <v>70</v>
      </c>
      <c r="H56" s="1270"/>
      <c r="I56" s="1270"/>
      <c r="J56" s="1270"/>
      <c r="K56" s="2636"/>
      <c r="L56" s="2081" t="s">
        <v>4202</v>
      </c>
    </row>
    <row r="57" spans="1:12" x14ac:dyDescent="0.25">
      <c r="A57" s="2412">
        <v>44226</v>
      </c>
      <c r="B57" s="2322" t="s">
        <v>4</v>
      </c>
      <c r="C57" s="2323"/>
      <c r="D57" s="2331"/>
      <c r="E57" s="2323">
        <v>45</v>
      </c>
      <c r="F57" s="2323"/>
      <c r="G57" s="2323"/>
      <c r="H57" s="2323"/>
      <c r="I57" s="2323"/>
      <c r="J57" s="2323"/>
      <c r="K57" s="2730"/>
      <c r="L57" s="2324"/>
    </row>
    <row r="58" spans="1:12" x14ac:dyDescent="0.25">
      <c r="A58" s="2412">
        <v>44255</v>
      </c>
      <c r="B58" s="2322" t="s">
        <v>4</v>
      </c>
      <c r="C58" s="2323"/>
      <c r="D58" s="2331"/>
      <c r="E58" s="2323">
        <v>45</v>
      </c>
      <c r="F58" s="2323"/>
      <c r="G58" s="2323"/>
      <c r="H58" s="2323"/>
      <c r="I58" s="2323"/>
      <c r="J58" s="2323"/>
      <c r="K58" s="2730"/>
      <c r="L58" s="2324"/>
    </row>
    <row r="59" spans="1:12" x14ac:dyDescent="0.25">
      <c r="A59" s="2412">
        <v>44285</v>
      </c>
      <c r="B59" s="2322" t="s">
        <v>4</v>
      </c>
      <c r="C59" s="2323"/>
      <c r="D59" s="2331"/>
      <c r="E59" s="2323">
        <v>45</v>
      </c>
      <c r="F59" s="2323"/>
      <c r="G59" s="2323"/>
      <c r="H59" s="2323"/>
      <c r="I59" s="2323"/>
      <c r="J59" s="2323"/>
      <c r="K59" s="2730"/>
      <c r="L59" s="2324"/>
    </row>
    <row r="60" spans="1:12" ht="49.5" customHeight="1" x14ac:dyDescent="0.25">
      <c r="A60" s="1268">
        <v>44309</v>
      </c>
      <c r="B60" s="2118" t="s">
        <v>12</v>
      </c>
      <c r="C60" s="1270">
        <v>295</v>
      </c>
      <c r="D60" s="1271">
        <f t="shared" ref="D60:D77" si="1">+C60*(100-E60)/100</f>
        <v>162.25</v>
      </c>
      <c r="E60" s="1270">
        <v>45</v>
      </c>
      <c r="F60" s="1270" t="s">
        <v>159</v>
      </c>
      <c r="G60" s="1270">
        <v>100</v>
      </c>
      <c r="H60" s="1270"/>
      <c r="I60" s="1270"/>
      <c r="J60" s="1270"/>
      <c r="K60" s="2636"/>
      <c r="L60" s="1272" t="s">
        <v>4327</v>
      </c>
    </row>
    <row r="61" spans="1:12" ht="57.75" customHeight="1" x14ac:dyDescent="0.25">
      <c r="A61" s="1268">
        <v>44387</v>
      </c>
      <c r="B61" s="2118" t="s">
        <v>33</v>
      </c>
      <c r="C61" s="4067" t="s">
        <v>4453</v>
      </c>
      <c r="D61" s="4088"/>
      <c r="E61" s="4088"/>
      <c r="F61" s="4088"/>
      <c r="G61" s="4088"/>
      <c r="H61" s="4088"/>
      <c r="I61" s="4088"/>
      <c r="J61" s="4089"/>
      <c r="K61" s="2636"/>
      <c r="L61" s="1272"/>
    </row>
    <row r="62" spans="1:12" ht="156" customHeight="1" x14ac:dyDescent="0.25">
      <c r="A62" s="4052">
        <v>44414</v>
      </c>
      <c r="B62" s="2118" t="s">
        <v>33</v>
      </c>
      <c r="C62" s="4207" t="s">
        <v>4469</v>
      </c>
      <c r="D62" s="4208"/>
      <c r="E62" s="4208"/>
      <c r="F62" s="4208"/>
      <c r="G62" s="4208"/>
      <c r="H62" s="4208"/>
      <c r="I62" s="4208"/>
      <c r="J62" s="4209"/>
      <c r="K62" s="3256"/>
      <c r="L62" s="1272"/>
    </row>
    <row r="63" spans="1:12" ht="47.25" x14ac:dyDescent="0.25">
      <c r="A63" s="4053"/>
      <c r="B63" s="2118" t="s">
        <v>12</v>
      </c>
      <c r="C63" s="1271">
        <v>370</v>
      </c>
      <c r="D63" s="1271">
        <f>C63*(100-E63)/100</f>
        <v>203.5</v>
      </c>
      <c r="E63" s="1271">
        <v>45</v>
      </c>
      <c r="F63" s="1270" t="s">
        <v>159</v>
      </c>
      <c r="G63" s="1271">
        <v>80</v>
      </c>
      <c r="H63" s="1270"/>
      <c r="I63" s="1270"/>
      <c r="J63" s="1270"/>
      <c r="K63" s="2636"/>
      <c r="L63" s="1272" t="s">
        <v>4476</v>
      </c>
    </row>
    <row r="64" spans="1:12" ht="69.75" customHeight="1" x14ac:dyDescent="0.25">
      <c r="A64" s="1268">
        <v>44417</v>
      </c>
      <c r="B64" s="1273" t="s">
        <v>33</v>
      </c>
      <c r="C64" s="4204" t="s">
        <v>4477</v>
      </c>
      <c r="D64" s="4205"/>
      <c r="E64" s="4205"/>
      <c r="F64" s="4205"/>
      <c r="G64" s="4205"/>
      <c r="H64" s="4205"/>
      <c r="I64" s="4205"/>
      <c r="J64" s="4206"/>
      <c r="K64" s="2636"/>
      <c r="L64" s="1272"/>
    </row>
    <row r="65" spans="1:13" ht="47.25" x14ac:dyDescent="0.25">
      <c r="A65" s="1268">
        <v>44418</v>
      </c>
      <c r="B65" s="1273" t="s">
        <v>12</v>
      </c>
      <c r="C65" s="1271">
        <v>232</v>
      </c>
      <c r="D65" s="1271">
        <f>C65*(100-E65)/100</f>
        <v>127.6</v>
      </c>
      <c r="E65" s="1271">
        <v>45</v>
      </c>
      <c r="F65" s="1270" t="s">
        <v>159</v>
      </c>
      <c r="G65" s="1271">
        <v>90</v>
      </c>
      <c r="H65" s="1270"/>
      <c r="I65" s="1270"/>
      <c r="J65" s="1270"/>
      <c r="K65" s="2636"/>
      <c r="L65" s="1272" t="s">
        <v>4478</v>
      </c>
    </row>
    <row r="66" spans="1:13" ht="72" customHeight="1" x14ac:dyDescent="0.25">
      <c r="A66" s="1268">
        <v>44427</v>
      </c>
      <c r="B66" s="1273" t="s">
        <v>33</v>
      </c>
      <c r="C66" s="4085" t="s">
        <v>4485</v>
      </c>
      <c r="D66" s="4086" t="s">
        <v>301</v>
      </c>
      <c r="E66" s="4086"/>
      <c r="F66" s="4086"/>
      <c r="G66" s="4086"/>
      <c r="H66" s="4086"/>
      <c r="I66" s="4086"/>
      <c r="J66" s="4087"/>
      <c r="K66" s="2636"/>
      <c r="L66" s="1272"/>
    </row>
    <row r="67" spans="1:13" ht="72" customHeight="1" x14ac:dyDescent="0.25">
      <c r="A67" s="4052">
        <v>44436</v>
      </c>
      <c r="B67" s="1273" t="s">
        <v>33</v>
      </c>
      <c r="C67" s="4085" t="s">
        <v>4508</v>
      </c>
      <c r="D67" s="4086"/>
      <c r="E67" s="4086"/>
      <c r="F67" s="4086"/>
      <c r="G67" s="4086"/>
      <c r="H67" s="4086"/>
      <c r="I67" s="4086"/>
      <c r="J67" s="4087"/>
      <c r="K67" s="3307"/>
      <c r="L67" s="1272"/>
    </row>
    <row r="68" spans="1:13" ht="63" x14ac:dyDescent="0.25">
      <c r="A68" s="4053"/>
      <c r="B68" s="1273" t="s">
        <v>12</v>
      </c>
      <c r="C68" s="1271">
        <v>305</v>
      </c>
      <c r="D68" s="1271">
        <f>C68*(100-E68)/100</f>
        <v>158.6</v>
      </c>
      <c r="E68" s="1270">
        <v>48</v>
      </c>
      <c r="F68" s="1271" t="s">
        <v>159</v>
      </c>
      <c r="G68" s="1271">
        <v>75</v>
      </c>
      <c r="H68" s="1270"/>
      <c r="I68" s="1270"/>
      <c r="J68" s="1270"/>
      <c r="K68" s="2636"/>
      <c r="L68" s="1272" t="s">
        <v>4506</v>
      </c>
    </row>
    <row r="69" spans="1:13" ht="31.5" customHeight="1" x14ac:dyDescent="0.25">
      <c r="A69" s="1268">
        <v>44458</v>
      </c>
      <c r="B69" s="1273" t="s">
        <v>33</v>
      </c>
      <c r="C69" s="4067" t="s">
        <v>4549</v>
      </c>
      <c r="D69" s="4068"/>
      <c r="E69" s="4068"/>
      <c r="F69" s="4068"/>
      <c r="G69" s="4068"/>
      <c r="H69" s="4068"/>
      <c r="I69" s="4068"/>
      <c r="J69" s="4069"/>
      <c r="K69" s="2636"/>
      <c r="L69" s="1272"/>
    </row>
    <row r="70" spans="1:13" x14ac:dyDescent="0.25">
      <c r="A70" s="1268"/>
      <c r="C70" s="1270"/>
      <c r="D70" s="1271">
        <f t="shared" si="1"/>
        <v>0</v>
      </c>
      <c r="E70" s="1270"/>
      <c r="F70" s="1270"/>
      <c r="G70" s="1270"/>
      <c r="H70" s="1270"/>
      <c r="I70" s="1270"/>
      <c r="J70" s="1270"/>
      <c r="K70" s="2636"/>
      <c r="L70" s="1272"/>
    </row>
    <row r="71" spans="1:13" s="1273" customFormat="1" x14ac:dyDescent="0.25">
      <c r="A71" s="1268"/>
      <c r="C71" s="1270"/>
      <c r="D71" s="1271">
        <f t="shared" si="1"/>
        <v>0</v>
      </c>
      <c r="E71" s="1270"/>
      <c r="F71" s="1270"/>
      <c r="G71" s="1270"/>
      <c r="H71" s="1270"/>
      <c r="I71" s="1270"/>
      <c r="J71" s="1270"/>
      <c r="K71" s="2636"/>
      <c r="L71" s="1272"/>
      <c r="M71" s="1267"/>
    </row>
    <row r="72" spans="1:13" s="1273" customFormat="1" x14ac:dyDescent="0.25">
      <c r="A72" s="1268"/>
      <c r="D72" s="1271">
        <f t="shared" si="1"/>
        <v>0</v>
      </c>
      <c r="K72" s="2731"/>
      <c r="L72" s="1274"/>
      <c r="M72" s="1267"/>
    </row>
    <row r="73" spans="1:13" s="1273" customFormat="1" x14ac:dyDescent="0.25">
      <c r="A73" s="1268"/>
      <c r="D73" s="1271">
        <f t="shared" si="1"/>
        <v>0</v>
      </c>
      <c r="K73" s="2731"/>
      <c r="L73" s="1274"/>
      <c r="M73" s="1267"/>
    </row>
    <row r="74" spans="1:13" x14ac:dyDescent="0.25">
      <c r="A74" s="1268"/>
      <c r="D74" s="1271">
        <f t="shared" si="1"/>
        <v>0</v>
      </c>
    </row>
    <row r="75" spans="1:13" x14ac:dyDescent="0.25">
      <c r="A75" s="1268"/>
      <c r="D75" s="1271">
        <f t="shared" si="1"/>
        <v>0</v>
      </c>
    </row>
    <row r="76" spans="1:13" x14ac:dyDescent="0.25">
      <c r="D76" s="1271">
        <f t="shared" si="1"/>
        <v>0</v>
      </c>
    </row>
    <row r="77" spans="1:13" x14ac:dyDescent="0.25">
      <c r="D77" s="1271">
        <f t="shared" si="1"/>
        <v>0</v>
      </c>
    </row>
  </sheetData>
  <autoFilter ref="B6:K6"/>
  <mergeCells count="48">
    <mergeCell ref="C69:J69"/>
    <mergeCell ref="A3:B3"/>
    <mergeCell ref="C3:F3"/>
    <mergeCell ref="G3:H3"/>
    <mergeCell ref="I3:J3"/>
    <mergeCell ref="C7:J7"/>
    <mergeCell ref="A4:B4"/>
    <mergeCell ref="C4:F4"/>
    <mergeCell ref="G4:H5"/>
    <mergeCell ref="I4:L4"/>
    <mergeCell ref="A5:B5"/>
    <mergeCell ref="C5:F5"/>
    <mergeCell ref="C9:J9"/>
    <mergeCell ref="H19:J19"/>
    <mergeCell ref="H17:J17"/>
    <mergeCell ref="H16:J16"/>
    <mergeCell ref="A1:L1"/>
    <mergeCell ref="A2:B2"/>
    <mergeCell ref="C2:F2"/>
    <mergeCell ref="G2:H2"/>
    <mergeCell ref="I2:J2"/>
    <mergeCell ref="C15:J15"/>
    <mergeCell ref="C12:J12"/>
    <mergeCell ref="H20:J20"/>
    <mergeCell ref="C35:J35"/>
    <mergeCell ref="C29:J29"/>
    <mergeCell ref="C26:J26"/>
    <mergeCell ref="C23:J23"/>
    <mergeCell ref="C34:J34"/>
    <mergeCell ref="C33:J33"/>
    <mergeCell ref="C30:J30"/>
    <mergeCell ref="C27:J27"/>
    <mergeCell ref="C67:J67"/>
    <mergeCell ref="A67:A68"/>
    <mergeCell ref="C66:J66"/>
    <mergeCell ref="C55:J55"/>
    <mergeCell ref="C22:J22"/>
    <mergeCell ref="A24:A25"/>
    <mergeCell ref="A27:A28"/>
    <mergeCell ref="A62:A63"/>
    <mergeCell ref="C53:J53"/>
    <mergeCell ref="C64:J64"/>
    <mergeCell ref="C46:J46"/>
    <mergeCell ref="C40:J40"/>
    <mergeCell ref="C41:J41"/>
    <mergeCell ref="C62:J62"/>
    <mergeCell ref="C61:J61"/>
    <mergeCell ref="C51:J51"/>
  </mergeCells>
  <hyperlinks>
    <hyperlink ref="B7" r:id="rId1"/>
  </hyperlinks>
  <pageMargins left="0.7" right="0.7" top="0.75" bottom="0.75" header="0.3" footer="0.3"/>
  <pageSetup paperSize="9" orientation="portrait"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tabColor rgb="FFFFFF00"/>
  </sheetPr>
  <dimension ref="A1:M41"/>
  <sheetViews>
    <sheetView workbookViewId="0">
      <pane ySplit="6" topLeftCell="A19" activePane="bottomLeft" state="frozen"/>
      <selection activeCell="C163" sqref="C163:J163"/>
      <selection pane="bottomLeft" activeCell="C26" sqref="C26:J26"/>
    </sheetView>
  </sheetViews>
  <sheetFormatPr defaultRowHeight="15.75" x14ac:dyDescent="0.25"/>
  <cols>
    <col min="1" max="1" width="12.28515625" style="24" customWidth="1"/>
    <col min="2" max="6" width="10.140625" style="1998" customWidth="1"/>
    <col min="7" max="7" width="13.28515625" style="1998" customWidth="1"/>
    <col min="8" max="8" width="13.5703125" style="1998" customWidth="1"/>
    <col min="9" max="9" width="12.5703125" style="1998" customWidth="1"/>
    <col min="10" max="10" width="18" style="1998" customWidth="1"/>
    <col min="11" max="11" width="18" style="2453" customWidth="1"/>
    <col min="12" max="12" width="53.5703125" style="3" customWidth="1"/>
    <col min="13" max="16384" width="9.140625" style="10"/>
  </cols>
  <sheetData>
    <row r="1" spans="1:13" s="2" customFormat="1" ht="30.75" customHeight="1" thickTop="1" x14ac:dyDescent="0.25">
      <c r="A1" s="3853" t="s">
        <v>3067</v>
      </c>
      <c r="B1" s="3854"/>
      <c r="C1" s="3854"/>
      <c r="D1" s="3854"/>
      <c r="E1" s="3854"/>
      <c r="F1" s="3854"/>
      <c r="G1" s="3854"/>
      <c r="H1" s="3854"/>
      <c r="I1" s="3854"/>
      <c r="J1" s="3854"/>
      <c r="K1" s="3854"/>
      <c r="L1" s="3855"/>
      <c r="M1" s="1"/>
    </row>
    <row r="2" spans="1:13" s="5" customFormat="1" ht="20.25" customHeight="1" x14ac:dyDescent="0.25">
      <c r="A2" s="3463" t="s">
        <v>259</v>
      </c>
      <c r="B2" s="3464"/>
      <c r="C2" s="3482">
        <f>(40+119+25)*25</f>
        <v>4600</v>
      </c>
      <c r="D2" s="3505"/>
      <c r="E2" s="3505"/>
      <c r="F2" s="3483"/>
      <c r="G2" s="3461"/>
      <c r="H2" s="3462"/>
      <c r="I2" s="3437" t="s">
        <v>260</v>
      </c>
      <c r="J2" s="3438"/>
      <c r="K2" s="3500" t="s">
        <v>2528</v>
      </c>
      <c r="L2" s="3501"/>
      <c r="M2" s="4"/>
    </row>
    <row r="3" spans="1:13" s="5" customFormat="1" ht="20.25" customHeight="1" x14ac:dyDescent="0.25">
      <c r="A3" s="3463" t="s">
        <v>261</v>
      </c>
      <c r="B3" s="3464"/>
      <c r="C3" s="3482" t="s">
        <v>279</v>
      </c>
      <c r="D3" s="3505"/>
      <c r="E3" s="3505"/>
      <c r="F3" s="3483"/>
      <c r="G3" s="3440"/>
      <c r="H3" s="3441"/>
      <c r="I3" s="3437" t="s">
        <v>262</v>
      </c>
      <c r="J3" s="3438"/>
      <c r="K3" s="3500" t="s">
        <v>2416</v>
      </c>
      <c r="L3" s="3501"/>
      <c r="M3" s="4"/>
    </row>
    <row r="4" spans="1:13" s="5" customFormat="1" ht="20.25" customHeight="1" x14ac:dyDescent="0.25">
      <c r="A4" s="3463" t="s">
        <v>263</v>
      </c>
      <c r="B4" s="3464"/>
      <c r="C4" s="3482" t="s">
        <v>3078</v>
      </c>
      <c r="D4" s="3505"/>
      <c r="E4" s="3505"/>
      <c r="F4" s="3483"/>
      <c r="G4" s="3461"/>
      <c r="H4" s="3462"/>
      <c r="I4" s="3437" t="s">
        <v>264</v>
      </c>
      <c r="J4" s="3438"/>
      <c r="K4" s="3500" t="s">
        <v>3535</v>
      </c>
      <c r="L4" s="3501"/>
      <c r="M4" s="4"/>
    </row>
    <row r="5" spans="1:13" s="5" customFormat="1" ht="69.75" customHeight="1" thickBot="1" x14ac:dyDescent="0.3">
      <c r="A5" s="3448" t="s">
        <v>265</v>
      </c>
      <c r="B5" s="3449"/>
      <c r="C5" s="4018" t="s">
        <v>3709</v>
      </c>
      <c r="D5" s="4019"/>
      <c r="E5" s="4019"/>
      <c r="F5" s="4020"/>
      <c r="G5" s="3440"/>
      <c r="H5" s="3441"/>
      <c r="I5" s="3437" t="s">
        <v>397</v>
      </c>
      <c r="J5" s="3438"/>
      <c r="K5" s="4222" t="s">
        <v>3346</v>
      </c>
      <c r="L5" s="4198"/>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3" ht="99.75" customHeight="1" thickTop="1" x14ac:dyDescent="0.25">
      <c r="A7" s="1254">
        <v>43624</v>
      </c>
      <c r="B7" s="1255" t="s">
        <v>62</v>
      </c>
      <c r="C7" s="3979" t="s">
        <v>3345</v>
      </c>
      <c r="D7" s="3665"/>
      <c r="E7" s="3665"/>
      <c r="F7" s="3665"/>
      <c r="G7" s="3665"/>
      <c r="H7" s="3665"/>
      <c r="I7" s="3665"/>
      <c r="J7" s="3665"/>
      <c r="K7" s="2801" t="s">
        <v>1909</v>
      </c>
      <c r="L7" s="1318" t="s">
        <v>3344</v>
      </c>
    </row>
    <row r="8" spans="1:13" ht="42" customHeight="1" x14ac:dyDescent="0.25">
      <c r="A8" s="2008">
        <v>43631</v>
      </c>
      <c r="B8" s="2007" t="s">
        <v>12</v>
      </c>
      <c r="C8" s="256">
        <v>130</v>
      </c>
      <c r="D8" s="325">
        <f t="shared" ref="D8:D40" si="0">+C8*(100-E8)/100</f>
        <v>119.6</v>
      </c>
      <c r="E8" s="256">
        <v>8</v>
      </c>
      <c r="F8" s="256"/>
      <c r="G8" s="256">
        <v>100</v>
      </c>
      <c r="H8" s="256"/>
      <c r="I8" s="256"/>
      <c r="J8" s="256"/>
      <c r="K8" s="2550"/>
      <c r="L8" s="358" t="s">
        <v>2524</v>
      </c>
    </row>
    <row r="9" spans="1:13" ht="20.100000000000001" customHeight="1" x14ac:dyDescent="0.25">
      <c r="A9" s="1997">
        <v>43634</v>
      </c>
      <c r="B9" s="1999" t="s">
        <v>186</v>
      </c>
      <c r="C9" s="2000"/>
      <c r="D9" s="258"/>
      <c r="E9" s="2000"/>
      <c r="F9" s="2000"/>
      <c r="G9" s="2000"/>
      <c r="H9" s="2000">
        <v>3540</v>
      </c>
      <c r="I9" s="2000">
        <v>100</v>
      </c>
      <c r="J9" s="2000"/>
      <c r="K9" s="2471"/>
      <c r="L9" s="124"/>
    </row>
    <row r="10" spans="1:13" ht="20.100000000000001" customHeight="1" x14ac:dyDescent="0.25">
      <c r="A10" s="1997">
        <v>43636</v>
      </c>
      <c r="B10" s="1999" t="s">
        <v>12</v>
      </c>
      <c r="C10" s="2000">
        <v>250</v>
      </c>
      <c r="D10" s="258">
        <f t="shared" si="0"/>
        <v>212.5</v>
      </c>
      <c r="E10" s="2000">
        <v>15</v>
      </c>
      <c r="F10" s="2000" t="s">
        <v>159</v>
      </c>
      <c r="G10" s="2000">
        <v>130</v>
      </c>
      <c r="H10" s="2000"/>
      <c r="I10" s="2000"/>
      <c r="J10" s="2000"/>
      <c r="K10" s="2471"/>
      <c r="L10" s="234" t="s">
        <v>3080</v>
      </c>
    </row>
    <row r="11" spans="1:13" x14ac:dyDescent="0.25">
      <c r="A11" s="3459">
        <v>43637</v>
      </c>
      <c r="B11" s="1999" t="s">
        <v>26</v>
      </c>
      <c r="C11" s="3482" t="s">
        <v>176</v>
      </c>
      <c r="D11" s="3505"/>
      <c r="E11" s="3505"/>
      <c r="F11" s="3505"/>
      <c r="G11" s="3505"/>
      <c r="H11" s="3505"/>
      <c r="I11" s="3505"/>
      <c r="J11" s="3483"/>
      <c r="K11" s="2485"/>
      <c r="L11" s="234"/>
    </row>
    <row r="12" spans="1:13" ht="20.100000000000001" customHeight="1" x14ac:dyDescent="0.25">
      <c r="A12" s="3460"/>
      <c r="B12" s="1999" t="s">
        <v>12</v>
      </c>
      <c r="C12" s="2000">
        <v>305</v>
      </c>
      <c r="D12" s="258">
        <f t="shared" si="0"/>
        <v>274.5</v>
      </c>
      <c r="E12" s="2000">
        <v>10</v>
      </c>
      <c r="F12" s="2000" t="s">
        <v>159</v>
      </c>
      <c r="G12" s="2000">
        <v>130</v>
      </c>
      <c r="H12" s="2000"/>
      <c r="I12" s="2000"/>
      <c r="J12" s="2000"/>
      <c r="K12" s="2471"/>
      <c r="L12" s="234" t="s">
        <v>3079</v>
      </c>
    </row>
    <row r="13" spans="1:13" x14ac:dyDescent="0.25">
      <c r="A13" s="1997">
        <v>43638</v>
      </c>
      <c r="B13" s="1999" t="s">
        <v>12</v>
      </c>
      <c r="C13" s="2000">
        <v>295</v>
      </c>
      <c r="D13" s="258">
        <f t="shared" si="0"/>
        <v>265.5</v>
      </c>
      <c r="E13" s="2000">
        <v>10</v>
      </c>
      <c r="F13" s="2000" t="s">
        <v>159</v>
      </c>
      <c r="G13" s="2000">
        <v>130</v>
      </c>
      <c r="H13" s="2000"/>
      <c r="I13" s="2000"/>
      <c r="J13" s="2000"/>
      <c r="K13" s="2471"/>
      <c r="L13" s="234" t="s">
        <v>3079</v>
      </c>
    </row>
    <row r="14" spans="1:13" x14ac:dyDescent="0.25">
      <c r="A14" s="1997">
        <v>43651</v>
      </c>
      <c r="B14" s="1999" t="s">
        <v>12</v>
      </c>
      <c r="C14" s="2000">
        <v>300</v>
      </c>
      <c r="D14" s="258">
        <f t="shared" si="0"/>
        <v>270</v>
      </c>
      <c r="E14" s="2000">
        <v>10</v>
      </c>
      <c r="F14" s="2000"/>
      <c r="G14" s="2000">
        <v>130</v>
      </c>
      <c r="H14" s="2000"/>
      <c r="I14" s="2000"/>
      <c r="J14" s="2000"/>
      <c r="K14" s="2471"/>
      <c r="L14" s="234" t="s">
        <v>22</v>
      </c>
    </row>
    <row r="15" spans="1:13" x14ac:dyDescent="0.25">
      <c r="A15" s="1997">
        <v>43705</v>
      </c>
      <c r="B15" s="2073" t="s">
        <v>186</v>
      </c>
      <c r="C15" s="2000"/>
      <c r="D15" s="258"/>
      <c r="E15" s="2000"/>
      <c r="F15" s="2000"/>
      <c r="G15" s="2000"/>
      <c r="H15" s="329">
        <v>2210</v>
      </c>
      <c r="I15" s="329">
        <v>100</v>
      </c>
      <c r="J15" s="2000"/>
      <c r="K15" s="2471"/>
      <c r="L15" s="234" t="s">
        <v>40</v>
      </c>
    </row>
    <row r="16" spans="1:13" x14ac:dyDescent="0.25">
      <c r="A16" s="1997">
        <v>43719</v>
      </c>
      <c r="B16" s="2076" t="s">
        <v>186</v>
      </c>
      <c r="C16" s="2000"/>
      <c r="D16" s="258"/>
      <c r="E16" s="2000"/>
      <c r="F16" s="2000"/>
      <c r="G16" s="2000"/>
      <c r="H16" s="2000">
        <v>2165</v>
      </c>
      <c r="I16" s="2000">
        <v>100</v>
      </c>
      <c r="J16" s="2000"/>
      <c r="K16" s="2471"/>
      <c r="L16" s="234" t="s">
        <v>40</v>
      </c>
    </row>
    <row r="17" spans="1:12" x14ac:dyDescent="0.25">
      <c r="A17" s="1997">
        <v>43791</v>
      </c>
      <c r="B17" s="2171" t="s">
        <v>186</v>
      </c>
      <c r="C17" s="2000"/>
      <c r="D17" s="258"/>
      <c r="E17" s="2000"/>
      <c r="F17" s="2000"/>
      <c r="G17" s="2000"/>
      <c r="H17" s="2000">
        <v>2070</v>
      </c>
      <c r="I17" s="2000">
        <v>100</v>
      </c>
      <c r="J17" s="2000"/>
      <c r="K17" s="2471"/>
      <c r="L17" s="124"/>
    </row>
    <row r="18" spans="1:12" x14ac:dyDescent="0.25">
      <c r="A18" s="1997">
        <v>43792</v>
      </c>
      <c r="B18" s="2172" t="s">
        <v>12</v>
      </c>
      <c r="C18" s="2000">
        <v>310</v>
      </c>
      <c r="D18" s="258">
        <f t="shared" si="0"/>
        <v>124</v>
      </c>
      <c r="E18" s="2000">
        <v>60</v>
      </c>
      <c r="F18" s="2000" t="s">
        <v>159</v>
      </c>
      <c r="G18" s="2000">
        <v>120</v>
      </c>
      <c r="H18" s="2000"/>
      <c r="I18" s="2000"/>
      <c r="J18" s="2000"/>
      <c r="K18" s="2471"/>
      <c r="L18" s="234" t="s">
        <v>22</v>
      </c>
    </row>
    <row r="19" spans="1:12" ht="19.5" customHeight="1" thickBot="1" x14ac:dyDescent="0.3">
      <c r="A19" s="33">
        <v>43823</v>
      </c>
      <c r="B19" s="34" t="s">
        <v>186</v>
      </c>
      <c r="C19" s="2257"/>
      <c r="D19" s="327" t="s">
        <v>301</v>
      </c>
      <c r="E19" s="2257"/>
      <c r="F19" s="2257"/>
      <c r="G19" s="2257"/>
      <c r="H19" s="2257">
        <v>1890</v>
      </c>
      <c r="I19" s="2257">
        <v>100</v>
      </c>
      <c r="J19" s="2257"/>
      <c r="K19" s="2565"/>
      <c r="L19" s="1092" t="s">
        <v>40</v>
      </c>
    </row>
    <row r="20" spans="1:12" ht="16.5" thickTop="1" x14ac:dyDescent="0.25">
      <c r="A20" s="2254">
        <v>43859</v>
      </c>
      <c r="B20" s="2256" t="s">
        <v>26</v>
      </c>
      <c r="C20" s="4004" t="s">
        <v>3411</v>
      </c>
      <c r="D20" s="4005"/>
      <c r="E20" s="4005"/>
      <c r="F20" s="4005"/>
      <c r="G20" s="4005"/>
      <c r="H20" s="4005"/>
      <c r="I20" s="4005"/>
      <c r="J20" s="4006"/>
      <c r="K20" s="2623"/>
      <c r="L20" s="154"/>
    </row>
    <row r="21" spans="1:12" x14ac:dyDescent="0.25">
      <c r="A21" s="1997">
        <v>43899</v>
      </c>
      <c r="B21" s="2229" t="s">
        <v>186</v>
      </c>
      <c r="C21" s="2000"/>
      <c r="D21" s="258" t="s">
        <v>301</v>
      </c>
      <c r="E21" s="2000"/>
      <c r="F21" s="2000"/>
      <c r="G21" s="2000"/>
      <c r="H21" s="2000">
        <v>2040</v>
      </c>
      <c r="I21" s="2000">
        <v>100</v>
      </c>
      <c r="J21" s="2000"/>
      <c r="K21" s="2471"/>
      <c r="L21" s="124" t="s">
        <v>40</v>
      </c>
    </row>
    <row r="22" spans="1:12" x14ac:dyDescent="0.25">
      <c r="A22" s="2305">
        <v>43920</v>
      </c>
      <c r="B22" s="2306" t="s">
        <v>4</v>
      </c>
      <c r="C22" s="2311"/>
      <c r="D22" s="2312"/>
      <c r="E22" s="2311">
        <v>85</v>
      </c>
      <c r="F22" s="2311"/>
      <c r="G22" s="2311"/>
      <c r="H22" s="2311"/>
      <c r="I22" s="2311"/>
      <c r="J22" s="2311"/>
      <c r="K22" s="2602"/>
      <c r="L22" s="2310"/>
    </row>
    <row r="23" spans="1:12" ht="48" customHeight="1" x14ac:dyDescent="0.25">
      <c r="A23" s="1997">
        <v>43931</v>
      </c>
      <c r="B23" s="2229" t="s">
        <v>14</v>
      </c>
      <c r="C23" s="3473" t="s">
        <v>3546</v>
      </c>
      <c r="D23" s="3474"/>
      <c r="E23" s="3474"/>
      <c r="F23" s="3474"/>
      <c r="G23" s="3474"/>
      <c r="H23" s="3474"/>
      <c r="I23" s="3474"/>
      <c r="J23" s="3475"/>
      <c r="K23" s="2465"/>
      <c r="L23" s="1706" t="s">
        <v>3545</v>
      </c>
    </row>
    <row r="24" spans="1:12" x14ac:dyDescent="0.25">
      <c r="A24" s="2305">
        <v>43951</v>
      </c>
      <c r="B24" s="2306" t="s">
        <v>4</v>
      </c>
      <c r="C24" s="2311"/>
      <c r="D24" s="2312"/>
      <c r="E24" s="2311">
        <v>85</v>
      </c>
      <c r="F24" s="2311"/>
      <c r="G24" s="2311"/>
      <c r="H24" s="2311"/>
      <c r="I24" s="2311"/>
      <c r="J24" s="2311"/>
      <c r="K24" s="2602"/>
      <c r="L24" s="2310"/>
    </row>
    <row r="25" spans="1:12" ht="42" customHeight="1" x14ac:dyDescent="0.25">
      <c r="A25" s="1997">
        <v>43996</v>
      </c>
      <c r="B25" s="2229" t="s">
        <v>14</v>
      </c>
      <c r="C25" s="3473" t="s">
        <v>3706</v>
      </c>
      <c r="D25" s="3474"/>
      <c r="E25" s="3474"/>
      <c r="F25" s="3474"/>
      <c r="G25" s="3474"/>
      <c r="H25" s="3474"/>
      <c r="I25" s="3474"/>
      <c r="J25" s="3475"/>
      <c r="K25" s="2465"/>
      <c r="L25" s="1706" t="s">
        <v>3682</v>
      </c>
    </row>
    <row r="26" spans="1:12" ht="70.5" customHeight="1" x14ac:dyDescent="0.25">
      <c r="A26" s="3459">
        <v>44016</v>
      </c>
      <c r="B26" s="1255" t="s">
        <v>2276</v>
      </c>
      <c r="C26" s="3583" t="s">
        <v>3718</v>
      </c>
      <c r="D26" s="3817"/>
      <c r="E26" s="3817"/>
      <c r="F26" s="3817"/>
      <c r="G26" s="3817"/>
      <c r="H26" s="3817"/>
      <c r="I26" s="3817"/>
      <c r="J26" s="4030"/>
      <c r="K26" s="2825" t="s">
        <v>2072</v>
      </c>
      <c r="L26" s="2401" t="s">
        <v>3719</v>
      </c>
    </row>
    <row r="27" spans="1:12" ht="48" customHeight="1" x14ac:dyDescent="0.25">
      <c r="A27" s="3460"/>
      <c r="B27" s="2229" t="s">
        <v>14</v>
      </c>
      <c r="C27" s="3473" t="s">
        <v>3738</v>
      </c>
      <c r="D27" s="3667"/>
      <c r="E27" s="3667"/>
      <c r="F27" s="3667"/>
      <c r="G27" s="3667"/>
      <c r="H27" s="3667"/>
      <c r="I27" s="3667"/>
      <c r="J27" s="3668"/>
      <c r="K27" s="2547"/>
      <c r="L27" s="1706" t="s">
        <v>3708</v>
      </c>
    </row>
    <row r="28" spans="1:12" x14ac:dyDescent="0.25">
      <c r="A28" s="1997">
        <v>44043</v>
      </c>
      <c r="B28" s="1998" t="s">
        <v>33</v>
      </c>
      <c r="C28" s="3482" t="s">
        <v>3791</v>
      </c>
      <c r="D28" s="3505"/>
      <c r="E28" s="3505"/>
      <c r="F28" s="3505"/>
      <c r="G28" s="3505"/>
      <c r="H28" s="3505"/>
      <c r="I28" s="3505"/>
      <c r="J28" s="3483"/>
      <c r="K28" s="2485"/>
      <c r="L28" s="124"/>
    </row>
    <row r="29" spans="1:12" x14ac:dyDescent="0.25">
      <c r="A29" s="1997"/>
      <c r="C29" s="2000"/>
      <c r="D29" s="258">
        <f t="shared" si="0"/>
        <v>0</v>
      </c>
      <c r="E29" s="2000"/>
      <c r="F29" s="2000"/>
      <c r="G29" s="2000"/>
      <c r="H29" s="2000"/>
      <c r="I29" s="2000"/>
      <c r="J29" s="2000"/>
      <c r="K29" s="2471"/>
      <c r="L29" s="124"/>
    </row>
    <row r="30" spans="1:12" x14ac:dyDescent="0.25">
      <c r="A30" s="1997"/>
      <c r="C30" s="2000"/>
      <c r="D30" s="258">
        <f t="shared" si="0"/>
        <v>0</v>
      </c>
      <c r="E30" s="2000"/>
      <c r="F30" s="2000"/>
      <c r="G30" s="2000"/>
      <c r="H30" s="2000"/>
      <c r="I30" s="2000"/>
      <c r="J30" s="2000"/>
      <c r="K30" s="2471"/>
      <c r="L30" s="124"/>
    </row>
    <row r="31" spans="1:12" x14ac:dyDescent="0.25">
      <c r="A31" s="1997"/>
      <c r="C31" s="2000"/>
      <c r="D31" s="258">
        <f t="shared" si="0"/>
        <v>0</v>
      </c>
      <c r="E31" s="2000"/>
      <c r="F31" s="2000"/>
      <c r="G31" s="2000"/>
      <c r="H31" s="2000"/>
      <c r="I31" s="2000"/>
      <c r="J31" s="2000"/>
      <c r="K31" s="2471"/>
      <c r="L31" s="124"/>
    </row>
    <row r="32" spans="1:12" x14ac:dyDescent="0.25">
      <c r="A32" s="1997"/>
      <c r="C32" s="2000"/>
      <c r="D32" s="258">
        <f t="shared" si="0"/>
        <v>0</v>
      </c>
      <c r="E32" s="2000"/>
      <c r="F32" s="2000"/>
      <c r="G32" s="2000"/>
      <c r="H32" s="2000"/>
      <c r="I32" s="2000"/>
      <c r="J32" s="2000"/>
      <c r="K32" s="2471"/>
      <c r="L32" s="124"/>
    </row>
    <row r="33" spans="1:12" x14ac:dyDescent="0.25">
      <c r="A33" s="1997"/>
      <c r="C33" s="2000"/>
      <c r="D33" s="258">
        <f t="shared" si="0"/>
        <v>0</v>
      </c>
      <c r="E33" s="2000"/>
      <c r="F33" s="2000"/>
      <c r="G33" s="2000"/>
      <c r="H33" s="2000"/>
      <c r="I33" s="2000"/>
      <c r="J33" s="2000"/>
      <c r="K33" s="2471"/>
      <c r="L33" s="124"/>
    </row>
    <row r="34" spans="1:12" x14ac:dyDescent="0.25">
      <c r="A34" s="1997"/>
      <c r="C34" s="2000"/>
      <c r="D34" s="258">
        <f t="shared" si="0"/>
        <v>0</v>
      </c>
      <c r="E34" s="2000"/>
      <c r="F34" s="2000"/>
      <c r="G34" s="2000"/>
      <c r="H34" s="2000"/>
      <c r="I34" s="2000"/>
      <c r="J34" s="2000"/>
      <c r="K34" s="2471"/>
      <c r="L34" s="124"/>
    </row>
    <row r="35" spans="1:12" x14ac:dyDescent="0.25">
      <c r="A35" s="1997"/>
      <c r="C35" s="2000"/>
      <c r="D35" s="258">
        <f t="shared" si="0"/>
        <v>0</v>
      </c>
      <c r="E35" s="2000"/>
      <c r="F35" s="2000"/>
      <c r="G35" s="2000"/>
      <c r="H35" s="2000"/>
      <c r="I35" s="2000"/>
      <c r="J35" s="2000"/>
      <c r="K35" s="2471"/>
      <c r="L35" s="124"/>
    </row>
    <row r="36" spans="1:12" x14ac:dyDescent="0.25">
      <c r="A36" s="1997"/>
      <c r="D36" s="258">
        <f t="shared" si="0"/>
        <v>0</v>
      </c>
      <c r="L36" s="124"/>
    </row>
    <row r="37" spans="1:12" x14ac:dyDescent="0.25">
      <c r="A37" s="1997"/>
      <c r="D37" s="258">
        <f t="shared" si="0"/>
        <v>0</v>
      </c>
      <c r="L37" s="124"/>
    </row>
    <row r="38" spans="1:12" x14ac:dyDescent="0.25">
      <c r="A38" s="1997"/>
      <c r="D38" s="258">
        <f t="shared" si="0"/>
        <v>0</v>
      </c>
      <c r="L38" s="124"/>
    </row>
    <row r="39" spans="1:12" x14ac:dyDescent="0.25">
      <c r="A39" s="1997"/>
      <c r="D39" s="258">
        <f t="shared" si="0"/>
        <v>0</v>
      </c>
      <c r="L39" s="124"/>
    </row>
    <row r="40" spans="1:12" x14ac:dyDescent="0.25">
      <c r="A40" s="1997"/>
      <c r="D40" s="258">
        <f t="shared" si="0"/>
        <v>0</v>
      </c>
      <c r="L40" s="124"/>
    </row>
    <row r="41" spans="1:12" x14ac:dyDescent="0.25">
      <c r="A41" s="1997"/>
    </row>
  </sheetData>
  <autoFilter ref="B6:K6"/>
  <mergeCells count="31">
    <mergeCell ref="A26:A27"/>
    <mergeCell ref="C27:J27"/>
    <mergeCell ref="C26:J26"/>
    <mergeCell ref="C25:J25"/>
    <mergeCell ref="C23:J23"/>
    <mergeCell ref="A3:B3"/>
    <mergeCell ref="C3:F3"/>
    <mergeCell ref="G3:H3"/>
    <mergeCell ref="I3:J3"/>
    <mergeCell ref="C11:J11"/>
    <mergeCell ref="A11:A12"/>
    <mergeCell ref="C7:J7"/>
    <mergeCell ref="A4:B4"/>
    <mergeCell ref="C4:F4"/>
    <mergeCell ref="G4:H4"/>
    <mergeCell ref="I4:J4"/>
    <mergeCell ref="A5:B5"/>
    <mergeCell ref="C5:F5"/>
    <mergeCell ref="G5:H5"/>
    <mergeCell ref="I5:J5"/>
    <mergeCell ref="A1:L1"/>
    <mergeCell ref="A2:B2"/>
    <mergeCell ref="C2:F2"/>
    <mergeCell ref="G2:H2"/>
    <mergeCell ref="I2:J2"/>
    <mergeCell ref="K2:L2"/>
    <mergeCell ref="K3:L3"/>
    <mergeCell ref="K4:L4"/>
    <mergeCell ref="K5:L5"/>
    <mergeCell ref="C28:J28"/>
    <mergeCell ref="C20:J20"/>
  </mergeCells>
  <pageMargins left="0.7" right="0.7" top="0.75" bottom="0.75" header="0.3" footer="0.3"/>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Q774"/>
  <sheetViews>
    <sheetView workbookViewId="0">
      <pane ySplit="6" topLeftCell="A43" activePane="bottomLeft" state="frozen"/>
      <selection activeCell="C163" sqref="C163:J163"/>
      <selection pane="bottomLeft" activeCell="H55" sqref="H55"/>
    </sheetView>
  </sheetViews>
  <sheetFormatPr defaultRowHeight="12.75" x14ac:dyDescent="0.2"/>
  <cols>
    <col min="1" max="1" width="11.28515625" bestFit="1" customWidth="1"/>
    <col min="2" max="2" width="11.85546875" customWidth="1"/>
    <col min="3" max="11" width="12.85546875" customWidth="1"/>
    <col min="12" max="12" width="66.28515625" customWidth="1"/>
  </cols>
  <sheetData>
    <row r="1" spans="1:17" s="2" customFormat="1" ht="30.75" customHeight="1" thickTop="1" x14ac:dyDescent="0.25">
      <c r="A1" s="3853" t="s">
        <v>3096</v>
      </c>
      <c r="B1" s="3854"/>
      <c r="C1" s="3854"/>
      <c r="D1" s="3854"/>
      <c r="E1" s="3854"/>
      <c r="F1" s="3854"/>
      <c r="G1" s="3854"/>
      <c r="H1" s="3854"/>
      <c r="I1" s="3854"/>
      <c r="J1" s="3854"/>
      <c r="K1" s="3854"/>
      <c r="L1" s="3855"/>
      <c r="M1" s="1"/>
    </row>
    <row r="2" spans="1:17" s="5" customFormat="1" ht="20.25" customHeight="1" x14ac:dyDescent="0.25">
      <c r="A2" s="3463" t="s">
        <v>259</v>
      </c>
      <c r="B2" s="3464"/>
      <c r="C2" s="3445">
        <f>(25+118+84)*25</f>
        <v>5675</v>
      </c>
      <c r="D2" s="3446"/>
      <c r="E2" s="3446"/>
      <c r="F2" s="3447"/>
      <c r="G2" s="3571" t="s">
        <v>4029</v>
      </c>
      <c r="H2" s="3572"/>
      <c r="I2" s="3437" t="s">
        <v>260</v>
      </c>
      <c r="J2" s="3438"/>
      <c r="K2" s="3500" t="s">
        <v>499</v>
      </c>
      <c r="L2" s="3501"/>
      <c r="M2" s="4"/>
    </row>
    <row r="3" spans="1:17" s="5" customFormat="1" ht="20.25" customHeight="1" x14ac:dyDescent="0.25">
      <c r="A3" s="3463" t="s">
        <v>261</v>
      </c>
      <c r="B3" s="3464"/>
      <c r="C3" s="3445" t="s">
        <v>3141</v>
      </c>
      <c r="D3" s="3446"/>
      <c r="E3" s="3446"/>
      <c r="F3" s="3447"/>
      <c r="G3" s="3440"/>
      <c r="H3" s="3441"/>
      <c r="I3" s="3437" t="s">
        <v>262</v>
      </c>
      <c r="J3" s="3438"/>
      <c r="K3" s="3500" t="s">
        <v>2772</v>
      </c>
      <c r="L3" s="3501"/>
      <c r="M3" s="4"/>
    </row>
    <row r="4" spans="1:17" s="5" customFormat="1" ht="20.25" customHeight="1" x14ac:dyDescent="0.25">
      <c r="A4" s="3463" t="s">
        <v>263</v>
      </c>
      <c r="B4" s="3464"/>
      <c r="C4" s="3445" t="s">
        <v>3078</v>
      </c>
      <c r="D4" s="3446"/>
      <c r="E4" s="3446"/>
      <c r="F4" s="3447"/>
      <c r="G4" s="3461"/>
      <c r="H4" s="3462"/>
      <c r="I4" s="3437" t="s">
        <v>264</v>
      </c>
      <c r="J4" s="3438"/>
      <c r="K4" s="3543" t="s">
        <v>1906</v>
      </c>
      <c r="L4" s="3544"/>
      <c r="M4" s="4"/>
    </row>
    <row r="5" spans="1:17" s="5" customFormat="1" ht="57.75" customHeight="1" thickBot="1" x14ac:dyDescent="0.3">
      <c r="A5" s="3448" t="s">
        <v>265</v>
      </c>
      <c r="B5" s="3449"/>
      <c r="C5" s="3526" t="s">
        <v>4582</v>
      </c>
      <c r="D5" s="3527"/>
      <c r="E5" s="3527"/>
      <c r="F5" s="3737"/>
      <c r="G5" s="3717" t="s">
        <v>3131</v>
      </c>
      <c r="H5" s="3574"/>
      <c r="I5" s="3437" t="s">
        <v>397</v>
      </c>
      <c r="J5" s="3438"/>
      <c r="K5" s="4031" t="s">
        <v>3132</v>
      </c>
      <c r="L5" s="4032"/>
      <c r="M5" s="4"/>
    </row>
    <row r="6" spans="1:17" s="10" customFormat="1"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7" ht="142.5" customHeight="1" thickTop="1" x14ac:dyDescent="0.2">
      <c r="A7" s="1254">
        <v>43675</v>
      </c>
      <c r="B7" s="1255" t="s">
        <v>62</v>
      </c>
      <c r="C7" s="3583" t="s">
        <v>3158</v>
      </c>
      <c r="D7" s="3584"/>
      <c r="E7" s="3584"/>
      <c r="F7" s="3584"/>
      <c r="G7" s="3584"/>
      <c r="H7" s="3584"/>
      <c r="I7" s="3584"/>
      <c r="J7" s="3585"/>
      <c r="K7" s="2760" t="s">
        <v>1909</v>
      </c>
      <c r="L7" s="1586" t="s">
        <v>1909</v>
      </c>
      <c r="M7" s="4223"/>
      <c r="N7" s="4224"/>
      <c r="O7" s="4224"/>
      <c r="P7" s="4224"/>
      <c r="Q7" s="4224"/>
    </row>
    <row r="8" spans="1:17" ht="15.75" x14ac:dyDescent="0.25">
      <c r="A8" s="2041">
        <v>43679</v>
      </c>
      <c r="B8" s="2042" t="s">
        <v>12</v>
      </c>
      <c r="C8" s="2043">
        <v>155</v>
      </c>
      <c r="D8" s="258">
        <f>+C8*(100-E8)/100</f>
        <v>148.80000000000001</v>
      </c>
      <c r="E8" s="2043">
        <v>4</v>
      </c>
      <c r="F8" s="2043"/>
      <c r="G8" s="2043">
        <v>140</v>
      </c>
      <c r="H8" s="2043"/>
      <c r="I8" s="2043"/>
      <c r="J8" s="2043"/>
      <c r="K8" s="2471"/>
      <c r="L8" s="234" t="s">
        <v>3195</v>
      </c>
    </row>
    <row r="9" spans="1:17" ht="15.75" x14ac:dyDescent="0.25">
      <c r="A9" s="2041">
        <v>43706</v>
      </c>
      <c r="B9" s="2042" t="s">
        <v>186</v>
      </c>
      <c r="C9" s="2043"/>
      <c r="D9" s="258"/>
      <c r="E9" s="2043"/>
      <c r="F9" s="2043"/>
      <c r="G9" s="2043"/>
      <c r="H9" s="2043">
        <v>3425</v>
      </c>
      <c r="I9" s="2043">
        <v>100</v>
      </c>
      <c r="J9" s="2043"/>
      <c r="K9" s="2471"/>
      <c r="L9" s="234" t="s">
        <v>3194</v>
      </c>
    </row>
    <row r="10" spans="1:17" ht="15.75" x14ac:dyDescent="0.25">
      <c r="A10" s="2041">
        <v>43716</v>
      </c>
      <c r="B10" s="2042" t="s">
        <v>26</v>
      </c>
      <c r="C10" s="3614" t="s">
        <v>3180</v>
      </c>
      <c r="D10" s="3733"/>
      <c r="E10" s="3733"/>
      <c r="F10" s="3733"/>
      <c r="G10" s="3733"/>
      <c r="H10" s="3733"/>
      <c r="I10" s="3733"/>
      <c r="J10" s="3615"/>
      <c r="K10" s="2563"/>
      <c r="L10" s="234"/>
    </row>
    <row r="11" spans="1:17" ht="15.75" x14ac:dyDescent="0.25">
      <c r="A11" s="2041">
        <v>43719</v>
      </c>
      <c r="B11" s="2042" t="s">
        <v>186</v>
      </c>
      <c r="C11" s="2043"/>
      <c r="D11" s="258"/>
      <c r="E11" s="2043"/>
      <c r="F11" s="2043"/>
      <c r="G11" s="2043"/>
      <c r="H11" s="2043">
        <v>3790</v>
      </c>
      <c r="I11" s="2043">
        <v>100</v>
      </c>
      <c r="J11" s="2043"/>
      <c r="K11" s="2471"/>
      <c r="L11" s="234" t="s">
        <v>131</v>
      </c>
    </row>
    <row r="12" spans="1:17" ht="15.75" x14ac:dyDescent="0.25">
      <c r="A12" s="2041">
        <v>43725</v>
      </c>
      <c r="B12" s="2042" t="s">
        <v>12</v>
      </c>
      <c r="C12" s="2043">
        <v>210</v>
      </c>
      <c r="D12" s="258">
        <f>+C12*(100-E12)/100</f>
        <v>203.7</v>
      </c>
      <c r="E12" s="2043">
        <v>3</v>
      </c>
      <c r="F12" s="2043"/>
      <c r="G12" s="2043">
        <v>130</v>
      </c>
      <c r="H12" s="2043"/>
      <c r="I12" s="2043"/>
      <c r="J12" s="2043"/>
      <c r="K12" s="2471"/>
      <c r="L12" s="234" t="s">
        <v>3183</v>
      </c>
    </row>
    <row r="13" spans="1:17" ht="15.75" x14ac:dyDescent="0.25">
      <c r="A13" s="2041">
        <v>43727</v>
      </c>
      <c r="B13" s="2042" t="s">
        <v>14</v>
      </c>
      <c r="C13" s="3473" t="s">
        <v>243</v>
      </c>
      <c r="D13" s="3474"/>
      <c r="E13" s="3474"/>
      <c r="F13" s="3474"/>
      <c r="G13" s="3474"/>
      <c r="H13" s="3474"/>
      <c r="I13" s="3474"/>
      <c r="J13" s="3475"/>
      <c r="K13" s="2465"/>
      <c r="L13" s="124"/>
    </row>
    <row r="14" spans="1:17" ht="15.75" x14ac:dyDescent="0.25">
      <c r="A14" s="2041">
        <v>43790</v>
      </c>
      <c r="B14" s="2042" t="s">
        <v>186</v>
      </c>
      <c r="C14" s="2043"/>
      <c r="D14" s="258"/>
      <c r="E14" s="2043"/>
      <c r="F14" s="2043"/>
      <c r="G14" s="2043"/>
      <c r="H14" s="2043">
        <v>4285</v>
      </c>
      <c r="I14" s="2043">
        <v>100</v>
      </c>
      <c r="J14" s="2043"/>
      <c r="K14" s="2471"/>
      <c r="L14" s="124"/>
    </row>
    <row r="15" spans="1:17" ht="15.75" x14ac:dyDescent="0.25">
      <c r="A15" s="2041">
        <v>43792</v>
      </c>
      <c r="B15" s="2042" t="s">
        <v>14</v>
      </c>
      <c r="C15" s="3666" t="s">
        <v>1354</v>
      </c>
      <c r="D15" s="3667"/>
      <c r="E15" s="3667"/>
      <c r="F15" s="3667"/>
      <c r="G15" s="3667"/>
      <c r="H15" s="3667"/>
      <c r="I15" s="3667"/>
      <c r="J15" s="3668"/>
      <c r="K15" s="2547"/>
      <c r="L15" s="124"/>
    </row>
    <row r="16" spans="1:17" ht="15.75" x14ac:dyDescent="0.25">
      <c r="A16" s="2041">
        <v>43822</v>
      </c>
      <c r="B16" s="2042" t="s">
        <v>12</v>
      </c>
      <c r="C16" s="2043">
        <v>200</v>
      </c>
      <c r="D16" s="258">
        <f>+C16*(100-E16)/100</f>
        <v>196</v>
      </c>
      <c r="E16" s="2043">
        <v>2</v>
      </c>
      <c r="F16" s="2043" t="s">
        <v>159</v>
      </c>
      <c r="G16" s="2043">
        <v>130</v>
      </c>
      <c r="H16" s="2043"/>
      <c r="I16" s="2043"/>
      <c r="J16" s="2043"/>
      <c r="K16" s="2471"/>
      <c r="L16" s="124" t="s">
        <v>2774</v>
      </c>
    </row>
    <row r="17" spans="1:12" ht="15.75" x14ac:dyDescent="0.25">
      <c r="A17" s="2041">
        <v>43824</v>
      </c>
      <c r="B17" s="2042" t="s">
        <v>186</v>
      </c>
      <c r="C17" s="2043"/>
      <c r="D17" s="258" t="s">
        <v>301</v>
      </c>
      <c r="E17" s="2043"/>
      <c r="F17" s="2043"/>
      <c r="G17" s="2043"/>
      <c r="H17" s="2043">
        <v>4410</v>
      </c>
      <c r="I17" s="2043">
        <v>98</v>
      </c>
      <c r="J17" s="2043"/>
      <c r="K17" s="2471"/>
      <c r="L17" s="234" t="s">
        <v>3194</v>
      </c>
    </row>
    <row r="18" spans="1:12" ht="15.75" x14ac:dyDescent="0.25">
      <c r="A18" s="2410">
        <v>43920</v>
      </c>
      <c r="B18" s="2306" t="s">
        <v>4</v>
      </c>
      <c r="C18" s="2311"/>
      <c r="D18" s="2312"/>
      <c r="E18" s="2311">
        <v>15</v>
      </c>
      <c r="F18" s="2311"/>
      <c r="G18" s="2311"/>
      <c r="H18" s="2311"/>
      <c r="I18" s="2311"/>
      <c r="J18" s="2311"/>
      <c r="K18" s="2602"/>
      <c r="L18" s="2310"/>
    </row>
    <row r="19" spans="1:12" ht="15.75" x14ac:dyDescent="0.25">
      <c r="A19" s="2410">
        <v>43951</v>
      </c>
      <c r="B19" s="2306" t="s">
        <v>4</v>
      </c>
      <c r="C19" s="2311"/>
      <c r="D19" s="2312"/>
      <c r="E19" s="2311">
        <v>15</v>
      </c>
      <c r="F19" s="2311"/>
      <c r="G19" s="2311"/>
      <c r="H19" s="2311"/>
      <c r="I19" s="2311"/>
      <c r="J19" s="2311"/>
      <c r="K19" s="2602"/>
      <c r="L19" s="2310"/>
    </row>
    <row r="20" spans="1:12" ht="15.75" x14ac:dyDescent="0.25">
      <c r="A20" s="2041">
        <v>43967</v>
      </c>
      <c r="B20" s="2042" t="s">
        <v>14</v>
      </c>
      <c r="C20" s="3666" t="s">
        <v>231</v>
      </c>
      <c r="D20" s="3667"/>
      <c r="E20" s="3667"/>
      <c r="F20" s="3667"/>
      <c r="G20" s="3667"/>
      <c r="H20" s="3667"/>
      <c r="I20" s="3667"/>
      <c r="J20" s="3668"/>
      <c r="K20" s="2547"/>
      <c r="L20" s="124"/>
    </row>
    <row r="21" spans="1:12" ht="15.75" x14ac:dyDescent="0.25">
      <c r="A21" s="2041">
        <v>43969</v>
      </c>
      <c r="B21" s="2042" t="s">
        <v>496</v>
      </c>
      <c r="C21" s="3666" t="s">
        <v>3638</v>
      </c>
      <c r="D21" s="3667"/>
      <c r="E21" s="3667"/>
      <c r="F21" s="3667"/>
      <c r="G21" s="3667"/>
      <c r="H21" s="3667"/>
      <c r="I21" s="3667"/>
      <c r="J21" s="3668"/>
      <c r="K21" s="2547"/>
      <c r="L21" s="124"/>
    </row>
    <row r="22" spans="1:12" ht="15.75" x14ac:dyDescent="0.25">
      <c r="A22" s="2410">
        <v>43981</v>
      </c>
      <c r="B22" s="2306" t="s">
        <v>4</v>
      </c>
      <c r="C22" s="2311"/>
      <c r="D22" s="2312"/>
      <c r="E22" s="2311">
        <v>15</v>
      </c>
      <c r="F22" s="2311"/>
      <c r="G22" s="2311"/>
      <c r="H22" s="2311"/>
      <c r="I22" s="2311"/>
      <c r="J22" s="2311"/>
      <c r="K22" s="2602"/>
      <c r="L22" s="2310"/>
    </row>
    <row r="23" spans="1:12" ht="15.75" x14ac:dyDescent="0.25">
      <c r="A23" s="2041">
        <v>43994</v>
      </c>
      <c r="B23" s="2042" t="s">
        <v>12</v>
      </c>
      <c r="C23" s="2043">
        <v>170</v>
      </c>
      <c r="D23" s="258">
        <f>+C23*(100-E23)/100</f>
        <v>144.5</v>
      </c>
      <c r="E23" s="2043">
        <v>15</v>
      </c>
      <c r="F23" s="2043" t="s">
        <v>159</v>
      </c>
      <c r="G23" s="2043">
        <v>110</v>
      </c>
      <c r="H23" s="2043"/>
      <c r="I23" s="2043"/>
      <c r="J23" s="2043"/>
      <c r="K23" s="2471"/>
      <c r="L23" s="124" t="s">
        <v>3441</v>
      </c>
    </row>
    <row r="24" spans="1:12" s="10" customFormat="1" ht="15.75" x14ac:dyDescent="0.25">
      <c r="A24" s="2410">
        <v>44012</v>
      </c>
      <c r="B24" s="2306" t="s">
        <v>4</v>
      </c>
      <c r="C24" s="2311"/>
      <c r="D24" s="2312"/>
      <c r="E24" s="2311">
        <v>18</v>
      </c>
      <c r="F24" s="2311"/>
      <c r="G24" s="2311"/>
      <c r="H24" s="2311"/>
      <c r="I24" s="2311"/>
      <c r="J24" s="2311"/>
      <c r="K24" s="2602"/>
      <c r="L24" s="2310"/>
    </row>
    <row r="25" spans="1:12" ht="15.75" x14ac:dyDescent="0.25">
      <c r="A25" s="2041">
        <v>44020</v>
      </c>
      <c r="B25" s="2042" t="s">
        <v>186</v>
      </c>
      <c r="C25" s="2043"/>
      <c r="D25" s="258" t="s">
        <v>301</v>
      </c>
      <c r="E25" s="2043"/>
      <c r="F25" s="2043"/>
      <c r="G25" s="2043"/>
      <c r="H25" s="2043">
        <v>5480</v>
      </c>
      <c r="I25" s="2043">
        <v>100</v>
      </c>
      <c r="J25" s="2043"/>
      <c r="K25" s="2471"/>
      <c r="L25" s="124"/>
    </row>
    <row r="26" spans="1:12" ht="15.75" x14ac:dyDescent="0.25">
      <c r="A26" s="2404">
        <v>44021</v>
      </c>
      <c r="B26" s="306" t="s">
        <v>26</v>
      </c>
      <c r="C26" s="3666" t="s">
        <v>3731</v>
      </c>
      <c r="D26" s="3667"/>
      <c r="E26" s="3667"/>
      <c r="F26" s="3667"/>
      <c r="G26" s="3667"/>
      <c r="H26" s="3667"/>
      <c r="I26" s="3667"/>
      <c r="J26" s="3668"/>
      <c r="K26" s="2547"/>
      <c r="L26" s="3" t="s">
        <v>3766</v>
      </c>
    </row>
    <row r="27" spans="1:12" ht="15.75" x14ac:dyDescent="0.25">
      <c r="A27" s="2410">
        <v>44042</v>
      </c>
      <c r="B27" s="2306" t="s">
        <v>4</v>
      </c>
      <c r="C27" s="2311"/>
      <c r="D27" s="2312"/>
      <c r="E27" s="2311">
        <v>18</v>
      </c>
      <c r="F27" s="2311"/>
      <c r="G27" s="2311"/>
      <c r="H27" s="2311"/>
      <c r="I27" s="2311"/>
      <c r="J27" s="2311"/>
      <c r="K27" s="2852"/>
      <c r="L27" s="2310"/>
    </row>
    <row r="28" spans="1:12" ht="15.75" x14ac:dyDescent="0.25">
      <c r="A28" s="2041">
        <v>44047</v>
      </c>
      <c r="B28" s="2042" t="s">
        <v>12</v>
      </c>
      <c r="C28" s="2043">
        <v>155</v>
      </c>
      <c r="D28" s="258">
        <f>+C28*(100-E28)/100</f>
        <v>127.1</v>
      </c>
      <c r="E28" s="2043">
        <v>18</v>
      </c>
      <c r="F28" s="2043" t="s">
        <v>159</v>
      </c>
      <c r="G28" s="2043">
        <v>110</v>
      </c>
      <c r="H28" s="2043"/>
      <c r="I28" s="2043"/>
      <c r="J28" s="2043"/>
      <c r="K28" s="2471"/>
      <c r="L28" s="124"/>
    </row>
    <row r="29" spans="1:12" ht="15.75" x14ac:dyDescent="0.25">
      <c r="A29" s="2041">
        <v>44051</v>
      </c>
      <c r="B29" s="2042" t="s">
        <v>186</v>
      </c>
      <c r="C29" s="2043"/>
      <c r="D29" s="258" t="s">
        <v>301</v>
      </c>
      <c r="E29" s="2043"/>
      <c r="F29" s="2043"/>
      <c r="G29" s="2043"/>
      <c r="H29" s="2043">
        <v>5390</v>
      </c>
      <c r="I29" s="2043">
        <v>100</v>
      </c>
      <c r="J29" s="2043"/>
      <c r="K29" s="2471"/>
      <c r="L29" s="124" t="s">
        <v>3775</v>
      </c>
    </row>
    <row r="30" spans="1:12" ht="15.75" x14ac:dyDescent="0.25">
      <c r="A30" s="2410">
        <v>44073</v>
      </c>
      <c r="B30" s="2306" t="s">
        <v>4</v>
      </c>
      <c r="C30" s="2311"/>
      <c r="D30" s="2312"/>
      <c r="E30" s="2311">
        <v>20</v>
      </c>
      <c r="F30" s="2311"/>
      <c r="G30" s="2311"/>
      <c r="H30" s="2311"/>
      <c r="I30" s="2311"/>
      <c r="J30" s="2311"/>
      <c r="K30" s="2885"/>
      <c r="L30" s="2310"/>
    </row>
    <row r="31" spans="1:12" ht="15.75" x14ac:dyDescent="0.25">
      <c r="A31" s="2410">
        <v>44104</v>
      </c>
      <c r="B31" s="2306" t="s">
        <v>4</v>
      </c>
      <c r="C31" s="2311"/>
      <c r="D31" s="2312"/>
      <c r="E31" s="2311">
        <v>20</v>
      </c>
      <c r="F31" s="2311"/>
      <c r="G31" s="2311"/>
      <c r="H31" s="2311"/>
      <c r="I31" s="2311"/>
      <c r="J31" s="2311"/>
      <c r="K31" s="3126"/>
      <c r="L31" s="2310"/>
    </row>
    <row r="32" spans="1:12" ht="15.75" x14ac:dyDescent="0.25">
      <c r="A32" s="2410">
        <v>44134</v>
      </c>
      <c r="B32" s="2306" t="s">
        <v>4</v>
      </c>
      <c r="C32" s="2311"/>
      <c r="D32" s="2312"/>
      <c r="E32" s="2311">
        <v>25</v>
      </c>
      <c r="F32" s="2311"/>
      <c r="G32" s="2311"/>
      <c r="H32" s="2311"/>
      <c r="I32" s="2311"/>
      <c r="J32" s="2311"/>
      <c r="K32" s="3126"/>
      <c r="L32" s="2310"/>
    </row>
    <row r="33" spans="1:12" ht="15.75" x14ac:dyDescent="0.25">
      <c r="A33" s="2410">
        <v>44165</v>
      </c>
      <c r="B33" s="2306" t="s">
        <v>4</v>
      </c>
      <c r="C33" s="2311"/>
      <c r="D33" s="2312"/>
      <c r="E33" s="2311">
        <v>25</v>
      </c>
      <c r="F33" s="2311"/>
      <c r="G33" s="2311"/>
      <c r="H33" s="2311"/>
      <c r="I33" s="2311"/>
      <c r="J33" s="2311"/>
      <c r="K33" s="3126"/>
      <c r="L33" s="2310"/>
    </row>
    <row r="34" spans="1:12" ht="15.75" x14ac:dyDescent="0.25">
      <c r="A34" s="2041">
        <v>44170</v>
      </c>
      <c r="B34" s="2042" t="s">
        <v>12</v>
      </c>
      <c r="C34" s="2043">
        <v>145</v>
      </c>
      <c r="D34" s="258">
        <f>+C34-(E34/100*C34)</f>
        <v>108.75</v>
      </c>
      <c r="E34" s="2043">
        <v>25</v>
      </c>
      <c r="F34" s="2043" t="s">
        <v>159</v>
      </c>
      <c r="G34" s="2043">
        <v>65</v>
      </c>
      <c r="H34" s="2043"/>
      <c r="I34" s="2043"/>
      <c r="J34" s="2043"/>
      <c r="K34" s="2471"/>
      <c r="L34" s="124" t="s">
        <v>2710</v>
      </c>
    </row>
    <row r="35" spans="1:12" ht="15.75" x14ac:dyDescent="0.25">
      <c r="A35" s="2410">
        <v>44195</v>
      </c>
      <c r="B35" s="2306" t="s">
        <v>4</v>
      </c>
      <c r="C35" s="2311"/>
      <c r="D35" s="2312"/>
      <c r="E35" s="2311">
        <v>25</v>
      </c>
      <c r="F35" s="2311"/>
      <c r="G35" s="2311"/>
      <c r="H35" s="2311"/>
      <c r="I35" s="2311"/>
      <c r="J35" s="2311"/>
      <c r="K35" s="3126"/>
      <c r="L35" s="2310"/>
    </row>
    <row r="36" spans="1:12" ht="15.75" x14ac:dyDescent="0.25">
      <c r="A36" s="2041">
        <v>44215</v>
      </c>
      <c r="B36" s="2042" t="s">
        <v>186</v>
      </c>
      <c r="C36" s="2043"/>
      <c r="D36" s="258" t="s">
        <v>301</v>
      </c>
      <c r="E36" s="2043"/>
      <c r="F36" s="2043"/>
      <c r="G36" s="2043"/>
      <c r="H36" s="2043">
        <v>5340</v>
      </c>
      <c r="I36" s="2043">
        <v>97</v>
      </c>
      <c r="J36" s="2043"/>
      <c r="K36" s="2471"/>
      <c r="L36" s="124" t="s">
        <v>4171</v>
      </c>
    </row>
    <row r="37" spans="1:12" ht="15.75" x14ac:dyDescent="0.25">
      <c r="A37" s="2410">
        <v>44226</v>
      </c>
      <c r="B37" s="2306" t="s">
        <v>4</v>
      </c>
      <c r="C37" s="2311"/>
      <c r="D37" s="2312"/>
      <c r="E37" s="2311">
        <v>32</v>
      </c>
      <c r="F37" s="2311"/>
      <c r="G37" s="2311"/>
      <c r="H37" s="2311"/>
      <c r="I37" s="2311"/>
      <c r="J37" s="2311"/>
      <c r="K37" s="3126"/>
      <c r="L37" s="2310"/>
    </row>
    <row r="38" spans="1:12" ht="15.75" x14ac:dyDescent="0.25">
      <c r="A38" s="2410">
        <v>44255</v>
      </c>
      <c r="B38" s="2306" t="s">
        <v>4</v>
      </c>
      <c r="C38" s="2311"/>
      <c r="D38" s="2312"/>
      <c r="E38" s="2311">
        <v>32</v>
      </c>
      <c r="F38" s="2311"/>
      <c r="G38" s="2311"/>
      <c r="H38" s="2311"/>
      <c r="I38" s="2311"/>
      <c r="J38" s="2311"/>
      <c r="K38" s="3126"/>
      <c r="L38" s="2310"/>
    </row>
    <row r="39" spans="1:12" ht="15.75" x14ac:dyDescent="0.25">
      <c r="A39" s="2041">
        <v>44256</v>
      </c>
      <c r="B39" s="2042" t="s">
        <v>12</v>
      </c>
      <c r="C39" s="2043">
        <v>102</v>
      </c>
      <c r="D39" s="258">
        <f>+C39*(100-E39)/100</f>
        <v>69.36</v>
      </c>
      <c r="E39" s="2043">
        <v>32</v>
      </c>
      <c r="F39" s="2043" t="s">
        <v>159</v>
      </c>
      <c r="G39" s="2043">
        <v>90</v>
      </c>
      <c r="H39" s="2043"/>
      <c r="I39" s="2043"/>
      <c r="J39" s="2043"/>
      <c r="K39" s="2471"/>
      <c r="L39" s="124" t="s">
        <v>2710</v>
      </c>
    </row>
    <row r="40" spans="1:12" ht="15.75" x14ac:dyDescent="0.25">
      <c r="A40" s="2041">
        <v>44262</v>
      </c>
      <c r="B40" s="2042" t="s">
        <v>186</v>
      </c>
      <c r="C40" s="2043"/>
      <c r="D40" s="258" t="s">
        <v>301</v>
      </c>
      <c r="E40" s="2043"/>
      <c r="F40" s="2043"/>
      <c r="G40" s="2043"/>
      <c r="H40" s="2043">
        <v>5395</v>
      </c>
      <c r="I40" s="2043">
        <v>94</v>
      </c>
      <c r="J40" s="2043"/>
      <c r="K40" s="2471"/>
      <c r="L40" s="124"/>
    </row>
    <row r="41" spans="1:12" ht="18.75" x14ac:dyDescent="0.25">
      <c r="A41" s="2041">
        <v>44274</v>
      </c>
      <c r="B41" s="2042" t="s">
        <v>14</v>
      </c>
      <c r="C41" s="3666" t="s">
        <v>4283</v>
      </c>
      <c r="D41" s="3667"/>
      <c r="E41" s="3667"/>
      <c r="F41" s="3667"/>
      <c r="G41" s="3667"/>
      <c r="H41" s="3667"/>
      <c r="I41" s="3667"/>
      <c r="J41" s="3668"/>
      <c r="K41" s="2471"/>
      <c r="L41" s="124"/>
    </row>
    <row r="42" spans="1:12" ht="15.75" x14ac:dyDescent="0.25">
      <c r="A42" s="2410">
        <v>44285</v>
      </c>
      <c r="B42" s="2306" t="s">
        <v>4</v>
      </c>
      <c r="C42" s="2311"/>
      <c r="D42" s="2312"/>
      <c r="E42" s="2311">
        <v>32</v>
      </c>
      <c r="F42" s="2311"/>
      <c r="G42" s="2311"/>
      <c r="H42" s="2311"/>
      <c r="I42" s="2311"/>
      <c r="J42" s="2311"/>
      <c r="K42" s="3126"/>
      <c r="L42" s="2310"/>
    </row>
    <row r="43" spans="1:12" s="1657" customFormat="1" ht="15.75" x14ac:dyDescent="0.25">
      <c r="A43" s="3193">
        <v>44348</v>
      </c>
      <c r="B43" s="268" t="s">
        <v>186</v>
      </c>
      <c r="C43" s="3194"/>
      <c r="D43" s="258"/>
      <c r="E43" s="3194"/>
      <c r="F43" s="3194"/>
      <c r="G43" s="3194"/>
      <c r="H43" s="3194">
        <v>5395</v>
      </c>
      <c r="I43" s="3194">
        <v>100</v>
      </c>
      <c r="J43" s="3194"/>
      <c r="K43" s="3192"/>
      <c r="L43" s="124" t="s">
        <v>4388</v>
      </c>
    </row>
    <row r="44" spans="1:12" ht="15.75" x14ac:dyDescent="0.25">
      <c r="A44" s="2041">
        <v>44358</v>
      </c>
      <c r="B44" s="2042" t="s">
        <v>12</v>
      </c>
      <c r="C44" s="2043">
        <v>135</v>
      </c>
      <c r="D44" s="258">
        <f>+C44*(100-E44)/100</f>
        <v>94.5</v>
      </c>
      <c r="E44" s="2043">
        <v>30</v>
      </c>
      <c r="F44" s="2043" t="s">
        <v>159</v>
      </c>
      <c r="G44" s="2043">
        <v>100</v>
      </c>
      <c r="H44" s="2043"/>
      <c r="I44" s="2043"/>
      <c r="J44" s="2043"/>
      <c r="K44" s="2471"/>
      <c r="L44" s="124" t="s">
        <v>2710</v>
      </c>
    </row>
    <row r="45" spans="1:12" ht="15.75" x14ac:dyDescent="0.25">
      <c r="A45" s="2041">
        <v>44369</v>
      </c>
      <c r="B45" s="2042" t="s">
        <v>496</v>
      </c>
      <c r="C45" s="3482" t="s">
        <v>4443</v>
      </c>
      <c r="D45" s="3505"/>
      <c r="E45" s="3505"/>
      <c r="F45" s="3505"/>
      <c r="G45" s="3505"/>
      <c r="H45" s="3505"/>
      <c r="I45" s="3505"/>
      <c r="J45" s="3505"/>
      <c r="K45" s="3483"/>
      <c r="L45" s="124"/>
    </row>
    <row r="46" spans="1:12" ht="35.25" customHeight="1" x14ac:dyDescent="0.25">
      <c r="A46" s="2041">
        <v>44429</v>
      </c>
      <c r="B46" s="2042" t="s">
        <v>14</v>
      </c>
      <c r="C46" s="3473" t="s">
        <v>4494</v>
      </c>
      <c r="D46" s="3474"/>
      <c r="E46" s="3474"/>
      <c r="F46" s="3474"/>
      <c r="G46" s="3474"/>
      <c r="H46" s="3474"/>
      <c r="I46" s="3474"/>
      <c r="J46" s="3475"/>
      <c r="K46" s="2471"/>
      <c r="L46" s="124"/>
    </row>
    <row r="47" spans="1:12" ht="62.25" customHeight="1" x14ac:dyDescent="0.2">
      <c r="A47" s="1254">
        <v>44485</v>
      </c>
      <c r="B47" s="1255" t="s">
        <v>31</v>
      </c>
      <c r="C47" s="4029" t="s">
        <v>4583</v>
      </c>
      <c r="D47" s="3584"/>
      <c r="E47" s="3584"/>
      <c r="F47" s="3584"/>
      <c r="G47" s="3584"/>
      <c r="H47" s="3584"/>
      <c r="I47" s="3584"/>
      <c r="J47" s="3585"/>
      <c r="K47" s="3402"/>
      <c r="L47" s="1370" t="s">
        <v>4584</v>
      </c>
    </row>
    <row r="48" spans="1:12" ht="15.75" x14ac:dyDescent="0.25">
      <c r="A48" s="2041">
        <v>44490</v>
      </c>
      <c r="B48" s="2042" t="s">
        <v>12</v>
      </c>
      <c r="C48" s="2043">
        <v>115</v>
      </c>
      <c r="D48" s="258">
        <f>+C48*(100-E48)/100</f>
        <v>80.5</v>
      </c>
      <c r="E48" s="2043">
        <v>30</v>
      </c>
      <c r="F48" s="2043" t="s">
        <v>159</v>
      </c>
      <c r="G48" s="2043">
        <v>90</v>
      </c>
      <c r="H48" s="2043"/>
      <c r="I48" s="2043"/>
      <c r="J48" s="2043"/>
      <c r="K48" s="2471"/>
      <c r="L48" s="124" t="s">
        <v>22</v>
      </c>
    </row>
    <row r="49" spans="1:12" ht="15.75" x14ac:dyDescent="0.25">
      <c r="A49" s="2041">
        <v>44492</v>
      </c>
      <c r="B49" s="2042" t="s">
        <v>14</v>
      </c>
      <c r="C49" s="3482" t="s">
        <v>4587</v>
      </c>
      <c r="D49" s="3505"/>
      <c r="E49" s="3505"/>
      <c r="F49" s="3505"/>
      <c r="G49" s="3505"/>
      <c r="H49" s="3505"/>
      <c r="I49" s="3505"/>
      <c r="J49" s="3505"/>
      <c r="K49" s="3483"/>
      <c r="L49" s="124"/>
    </row>
    <row r="50" spans="1:12" ht="15.75" x14ac:dyDescent="0.25">
      <c r="A50" s="2041"/>
      <c r="B50" s="2042"/>
      <c r="C50" s="2043"/>
      <c r="D50" s="258">
        <f t="shared" ref="D50:D71" si="0">+C50*(100-E50)/100</f>
        <v>0</v>
      </c>
      <c r="E50" s="2043"/>
      <c r="F50" s="2043"/>
      <c r="G50" s="2043"/>
      <c r="H50" s="2043"/>
      <c r="I50" s="2043"/>
      <c r="J50" s="2043"/>
      <c r="K50" s="2471"/>
      <c r="L50" s="124"/>
    </row>
    <row r="51" spans="1:12" ht="15.75" x14ac:dyDescent="0.25">
      <c r="A51" s="2041"/>
      <c r="B51" s="2042"/>
      <c r="C51" s="2043"/>
      <c r="D51" s="258">
        <f t="shared" si="0"/>
        <v>0</v>
      </c>
      <c r="E51" s="2043"/>
      <c r="F51" s="2043"/>
      <c r="G51" s="2043"/>
      <c r="H51" s="2043"/>
      <c r="I51" s="2043"/>
      <c r="J51" s="2043"/>
      <c r="K51" s="2471"/>
      <c r="L51" s="124"/>
    </row>
    <row r="52" spans="1:12" ht="15.75" x14ac:dyDescent="0.25">
      <c r="A52" s="2041"/>
      <c r="B52" s="2042"/>
      <c r="C52" s="2043"/>
      <c r="D52" s="258">
        <f t="shared" si="0"/>
        <v>0</v>
      </c>
      <c r="E52" s="2043"/>
      <c r="F52" s="2043"/>
      <c r="G52" s="2043"/>
      <c r="H52" s="2043"/>
      <c r="I52" s="2043"/>
      <c r="J52" s="2043"/>
      <c r="K52" s="2471"/>
      <c r="L52" s="124"/>
    </row>
    <row r="53" spans="1:12" ht="15.75" x14ac:dyDescent="0.25">
      <c r="A53" s="2041"/>
      <c r="B53" s="2042"/>
      <c r="C53" s="2043"/>
      <c r="D53" s="258">
        <f t="shared" si="0"/>
        <v>0</v>
      </c>
      <c r="E53" s="2043"/>
      <c r="F53" s="2043"/>
      <c r="G53" s="2043"/>
      <c r="H53" s="2043"/>
      <c r="I53" s="2043"/>
      <c r="J53" s="2043"/>
      <c r="K53" s="2471"/>
      <c r="L53" s="124"/>
    </row>
    <row r="54" spans="1:12" ht="15.75" x14ac:dyDescent="0.25">
      <c r="A54" s="2041"/>
      <c r="B54" s="2042"/>
      <c r="C54" s="2043"/>
      <c r="D54" s="258">
        <f t="shared" si="0"/>
        <v>0</v>
      </c>
      <c r="E54" s="2043"/>
      <c r="F54" s="2043"/>
      <c r="G54" s="2043"/>
      <c r="H54" s="2043"/>
      <c r="I54" s="2043"/>
      <c r="J54" s="2043"/>
      <c r="K54" s="2471"/>
      <c r="L54" s="124"/>
    </row>
    <row r="55" spans="1:12" ht="15.75" x14ac:dyDescent="0.25">
      <c r="A55" s="2041"/>
      <c r="B55" s="2042"/>
      <c r="C55" s="2043"/>
      <c r="D55" s="258">
        <f t="shared" si="0"/>
        <v>0</v>
      </c>
      <c r="E55" s="2043"/>
      <c r="F55" s="2043"/>
      <c r="G55" s="2043"/>
      <c r="H55" s="2043"/>
      <c r="I55" s="2043"/>
      <c r="J55" s="2043"/>
      <c r="K55" s="2471"/>
      <c r="L55" s="124"/>
    </row>
    <row r="56" spans="1:12" ht="15.75" x14ac:dyDescent="0.25">
      <c r="A56" s="2041"/>
      <c r="B56" s="2042"/>
      <c r="C56" s="2043"/>
      <c r="D56" s="258">
        <f t="shared" si="0"/>
        <v>0</v>
      </c>
      <c r="E56" s="2043"/>
      <c r="F56" s="2043"/>
      <c r="G56" s="2043"/>
      <c r="H56" s="2043"/>
      <c r="I56" s="2043"/>
      <c r="J56" s="2043"/>
      <c r="K56" s="2471"/>
      <c r="L56" s="124"/>
    </row>
    <row r="57" spans="1:12" ht="15.75" x14ac:dyDescent="0.25">
      <c r="A57" s="2041"/>
      <c r="B57" s="2042"/>
      <c r="C57" s="2043"/>
      <c r="D57" s="258">
        <f t="shared" si="0"/>
        <v>0</v>
      </c>
      <c r="E57" s="2043"/>
      <c r="F57" s="2043"/>
      <c r="G57" s="2043"/>
      <c r="H57" s="2043"/>
      <c r="I57" s="2043"/>
      <c r="J57" s="2043"/>
      <c r="K57" s="2471"/>
      <c r="L57" s="124"/>
    </row>
    <row r="58" spans="1:12" ht="15.75" x14ac:dyDescent="0.25">
      <c r="A58" s="2041"/>
      <c r="B58" s="2042"/>
      <c r="C58" s="2043"/>
      <c r="D58" s="258">
        <f t="shared" si="0"/>
        <v>0</v>
      </c>
      <c r="E58" s="2043"/>
      <c r="F58" s="2043"/>
      <c r="G58" s="2043"/>
      <c r="H58" s="2043"/>
      <c r="I58" s="2043"/>
      <c r="J58" s="2043"/>
      <c r="K58" s="2471"/>
      <c r="L58" s="124"/>
    </row>
    <row r="59" spans="1:12" ht="15.75" x14ac:dyDescent="0.25">
      <c r="A59" s="2041"/>
      <c r="B59" s="2042"/>
      <c r="C59" s="2043"/>
      <c r="D59" s="258">
        <f t="shared" si="0"/>
        <v>0</v>
      </c>
      <c r="E59" s="2043"/>
      <c r="F59" s="2043"/>
      <c r="G59" s="2043"/>
      <c r="H59" s="2043"/>
      <c r="I59" s="2043"/>
      <c r="J59" s="2043"/>
      <c r="K59" s="2471"/>
      <c r="L59" s="124"/>
    </row>
    <row r="60" spans="1:12" ht="15.75" x14ac:dyDescent="0.25">
      <c r="A60" s="2041"/>
      <c r="B60" s="2042"/>
      <c r="C60" s="2043"/>
      <c r="D60" s="258">
        <f t="shared" si="0"/>
        <v>0</v>
      </c>
      <c r="E60" s="2043"/>
      <c r="F60" s="2043"/>
      <c r="G60" s="2043"/>
      <c r="H60" s="2043"/>
      <c r="I60" s="2043"/>
      <c r="J60" s="2043"/>
      <c r="K60" s="2471"/>
      <c r="L60" s="124"/>
    </row>
    <row r="61" spans="1:12" ht="15.75" x14ac:dyDescent="0.25">
      <c r="A61" s="2041"/>
      <c r="B61" s="2042"/>
      <c r="C61" s="2043"/>
      <c r="D61" s="258">
        <f t="shared" si="0"/>
        <v>0</v>
      </c>
      <c r="E61" s="2043"/>
      <c r="F61" s="2043"/>
      <c r="G61" s="2043"/>
      <c r="H61" s="2043"/>
      <c r="I61" s="2043"/>
      <c r="J61" s="2043"/>
      <c r="K61" s="2471"/>
      <c r="L61" s="124"/>
    </row>
    <row r="62" spans="1:12" ht="15.75" x14ac:dyDescent="0.25">
      <c r="A62" s="2041"/>
      <c r="B62" s="2042"/>
      <c r="C62" s="2043"/>
      <c r="D62" s="258">
        <f t="shared" si="0"/>
        <v>0</v>
      </c>
      <c r="E62" s="2043"/>
      <c r="F62" s="2043"/>
      <c r="G62" s="2043"/>
      <c r="H62" s="2043"/>
      <c r="I62" s="2043"/>
      <c r="J62" s="2043"/>
      <c r="K62" s="2471"/>
      <c r="L62" s="124"/>
    </row>
    <row r="63" spans="1:12" ht="15.75" x14ac:dyDescent="0.25">
      <c r="A63" s="2041"/>
      <c r="B63" s="2042"/>
      <c r="C63" s="2043"/>
      <c r="D63" s="258">
        <f t="shared" si="0"/>
        <v>0</v>
      </c>
      <c r="E63" s="2043"/>
      <c r="F63" s="2043"/>
      <c r="G63" s="2043"/>
      <c r="H63" s="2043"/>
      <c r="I63" s="2043"/>
      <c r="J63" s="2043"/>
      <c r="K63" s="2471"/>
      <c r="L63" s="124"/>
    </row>
    <row r="64" spans="1:12" ht="15.75" x14ac:dyDescent="0.25">
      <c r="A64" s="2041"/>
      <c r="B64" s="2042"/>
      <c r="C64" s="2043"/>
      <c r="D64" s="258">
        <f t="shared" si="0"/>
        <v>0</v>
      </c>
      <c r="E64" s="2043"/>
      <c r="F64" s="2043"/>
      <c r="G64" s="2043"/>
      <c r="H64" s="2043"/>
      <c r="I64" s="2043"/>
      <c r="J64" s="2043"/>
      <c r="K64" s="2471"/>
      <c r="L64" s="124"/>
    </row>
    <row r="65" spans="1:12" ht="15.75" x14ac:dyDescent="0.25">
      <c r="A65" s="2041"/>
      <c r="B65" s="2042"/>
      <c r="C65" s="2043"/>
      <c r="D65" s="258">
        <f t="shared" si="0"/>
        <v>0</v>
      </c>
      <c r="E65" s="2043"/>
      <c r="F65" s="2043"/>
      <c r="G65" s="2043"/>
      <c r="H65" s="2043"/>
      <c r="I65" s="2043"/>
      <c r="J65" s="2043"/>
      <c r="K65" s="2471"/>
      <c r="L65" s="124"/>
    </row>
    <row r="66" spans="1:12" ht="15.75" x14ac:dyDescent="0.25">
      <c r="A66" s="2041"/>
      <c r="B66" s="2042"/>
      <c r="C66" s="2043"/>
      <c r="D66" s="258">
        <f t="shared" si="0"/>
        <v>0</v>
      </c>
      <c r="E66" s="2043"/>
      <c r="F66" s="2043"/>
      <c r="G66" s="2043"/>
      <c r="H66" s="2043"/>
      <c r="I66" s="2043"/>
      <c r="J66" s="2043"/>
      <c r="K66" s="2471"/>
      <c r="L66" s="124"/>
    </row>
    <row r="67" spans="1:12" ht="15.75" x14ac:dyDescent="0.25">
      <c r="A67" s="2041"/>
      <c r="B67" s="2042"/>
      <c r="C67" s="2043"/>
      <c r="D67" s="258">
        <f t="shared" si="0"/>
        <v>0</v>
      </c>
      <c r="E67" s="2043"/>
      <c r="F67" s="2043"/>
      <c r="G67" s="2043"/>
      <c r="H67" s="2043"/>
      <c r="I67" s="2043"/>
      <c r="J67" s="2043"/>
      <c r="K67" s="2471"/>
      <c r="L67" s="124"/>
    </row>
    <row r="68" spans="1:12" ht="15.75" x14ac:dyDescent="0.25">
      <c r="A68" s="2041"/>
      <c r="B68" s="2042"/>
      <c r="C68" s="2043"/>
      <c r="D68" s="258">
        <f t="shared" si="0"/>
        <v>0</v>
      </c>
      <c r="E68" s="2043"/>
      <c r="F68" s="2043"/>
      <c r="G68" s="2043"/>
      <c r="H68" s="2043"/>
      <c r="I68" s="2043"/>
      <c r="J68" s="2043"/>
      <c r="K68" s="2471"/>
      <c r="L68" s="124"/>
    </row>
    <row r="69" spans="1:12" ht="15.75" x14ac:dyDescent="0.25">
      <c r="A69" s="2041"/>
      <c r="B69" s="2042"/>
      <c r="C69" s="2043"/>
      <c r="D69" s="258">
        <f t="shared" si="0"/>
        <v>0</v>
      </c>
      <c r="E69" s="2043"/>
      <c r="F69" s="2043"/>
      <c r="G69" s="2043"/>
      <c r="H69" s="2043"/>
      <c r="I69" s="2043"/>
      <c r="J69" s="2043"/>
      <c r="K69" s="2471"/>
      <c r="L69" s="124"/>
    </row>
    <row r="70" spans="1:12" ht="15.75" x14ac:dyDescent="0.25">
      <c r="A70" s="2041"/>
      <c r="B70" s="2042"/>
      <c r="C70" s="2043"/>
      <c r="D70" s="258">
        <f t="shared" si="0"/>
        <v>0</v>
      </c>
      <c r="E70" s="2043"/>
      <c r="F70" s="2043"/>
      <c r="G70" s="2043"/>
      <c r="H70" s="2043"/>
      <c r="I70" s="2043"/>
      <c r="J70" s="2043"/>
      <c r="K70" s="2471"/>
      <c r="L70" s="124"/>
    </row>
    <row r="71" spans="1:12" ht="15.75" x14ac:dyDescent="0.25">
      <c r="A71" s="2041"/>
      <c r="B71" s="2042"/>
      <c r="C71" s="2043"/>
      <c r="D71" s="258">
        <f t="shared" si="0"/>
        <v>0</v>
      </c>
      <c r="E71" s="2043"/>
      <c r="F71" s="2043"/>
      <c r="G71" s="2043"/>
      <c r="H71" s="2043"/>
      <c r="I71" s="2043"/>
      <c r="J71" s="2043"/>
      <c r="K71" s="2471"/>
      <c r="L71" s="124"/>
    </row>
    <row r="72" spans="1:12" ht="15.75" x14ac:dyDescent="0.25">
      <c r="A72" s="2041"/>
      <c r="B72" s="2042"/>
      <c r="C72" s="2043"/>
      <c r="D72" s="258">
        <f t="shared" ref="D72:D135" si="1">+C72*(100-E72)/100</f>
        <v>0</v>
      </c>
      <c r="E72" s="2043"/>
      <c r="F72" s="2043"/>
      <c r="G72" s="2043"/>
      <c r="H72" s="2043"/>
      <c r="I72" s="2043"/>
      <c r="J72" s="2043"/>
      <c r="K72" s="2471"/>
      <c r="L72" s="124"/>
    </row>
    <row r="73" spans="1:12" ht="15.75" x14ac:dyDescent="0.25">
      <c r="A73" s="2041"/>
      <c r="B73" s="2042"/>
      <c r="C73" s="2043"/>
      <c r="D73" s="258">
        <f t="shared" si="1"/>
        <v>0</v>
      </c>
      <c r="E73" s="2043"/>
      <c r="F73" s="2043"/>
      <c r="G73" s="2043"/>
      <c r="H73" s="2043"/>
      <c r="I73" s="2043"/>
      <c r="J73" s="2043"/>
      <c r="K73" s="2471"/>
      <c r="L73" s="124"/>
    </row>
    <row r="74" spans="1:12" ht="15.75" x14ac:dyDescent="0.25">
      <c r="A74" s="2041"/>
      <c r="B74" s="2042"/>
      <c r="C74" s="2043"/>
      <c r="D74" s="258">
        <f t="shared" si="1"/>
        <v>0</v>
      </c>
      <c r="E74" s="2043"/>
      <c r="F74" s="2043"/>
      <c r="G74" s="2043"/>
      <c r="H74" s="2043"/>
      <c r="I74" s="2043"/>
      <c r="J74" s="2043"/>
      <c r="K74" s="2471"/>
      <c r="L74" s="124"/>
    </row>
    <row r="75" spans="1:12" ht="15.75" x14ac:dyDescent="0.25">
      <c r="A75" s="2041"/>
      <c r="B75" s="2042"/>
      <c r="C75" s="2043"/>
      <c r="D75" s="258">
        <f t="shared" si="1"/>
        <v>0</v>
      </c>
      <c r="E75" s="2043"/>
      <c r="F75" s="2043"/>
      <c r="G75" s="2043"/>
      <c r="H75" s="2043"/>
      <c r="I75" s="2043"/>
      <c r="J75" s="2043"/>
      <c r="K75" s="2471"/>
      <c r="L75" s="124"/>
    </row>
    <row r="76" spans="1:12" ht="15.75" x14ac:dyDescent="0.25">
      <c r="A76" s="2041"/>
      <c r="B76" s="2042"/>
      <c r="C76" s="2043"/>
      <c r="D76" s="258">
        <f t="shared" si="1"/>
        <v>0</v>
      </c>
      <c r="E76" s="2043"/>
      <c r="F76" s="2043"/>
      <c r="G76" s="2043"/>
      <c r="H76" s="2043"/>
      <c r="I76" s="2043"/>
      <c r="J76" s="2043"/>
      <c r="K76" s="2471"/>
      <c r="L76" s="124"/>
    </row>
    <row r="77" spans="1:12" ht="15.75" x14ac:dyDescent="0.25">
      <c r="A77" s="2041"/>
      <c r="B77" s="2042"/>
      <c r="C77" s="2043"/>
      <c r="D77" s="258">
        <f t="shared" si="1"/>
        <v>0</v>
      </c>
      <c r="E77" s="2043"/>
      <c r="F77" s="2043"/>
      <c r="G77" s="2043"/>
      <c r="H77" s="2043"/>
      <c r="I77" s="2043"/>
      <c r="J77" s="2043"/>
      <c r="K77" s="2471"/>
      <c r="L77" s="124"/>
    </row>
    <row r="78" spans="1:12" ht="15.75" x14ac:dyDescent="0.25">
      <c r="A78" s="2041"/>
      <c r="B78" s="2042"/>
      <c r="C78" s="2043"/>
      <c r="D78" s="258">
        <f t="shared" si="1"/>
        <v>0</v>
      </c>
      <c r="E78" s="2043"/>
      <c r="F78" s="2043"/>
      <c r="G78" s="2043"/>
      <c r="H78" s="2043"/>
      <c r="I78" s="2043"/>
      <c r="J78" s="2043"/>
      <c r="K78" s="2471"/>
      <c r="L78" s="124"/>
    </row>
    <row r="79" spans="1:12" ht="15.75" x14ac:dyDescent="0.25">
      <c r="A79" s="2041"/>
      <c r="B79" s="2042"/>
      <c r="C79" s="2043"/>
      <c r="D79" s="258">
        <f t="shared" si="1"/>
        <v>0</v>
      </c>
      <c r="E79" s="2043"/>
      <c r="F79" s="2043"/>
      <c r="G79" s="2043"/>
      <c r="H79" s="2043"/>
      <c r="I79" s="2043"/>
      <c r="J79" s="2043"/>
      <c r="K79" s="2471"/>
      <c r="L79" s="124"/>
    </row>
    <row r="80" spans="1:12" ht="15.75" x14ac:dyDescent="0.25">
      <c r="A80" s="2041"/>
      <c r="B80" s="2042"/>
      <c r="C80" s="2043"/>
      <c r="D80" s="258">
        <f t="shared" si="1"/>
        <v>0</v>
      </c>
      <c r="E80" s="2043"/>
      <c r="F80" s="2043"/>
      <c r="G80" s="2043"/>
      <c r="H80" s="2043"/>
      <c r="I80" s="2043"/>
      <c r="J80" s="2043"/>
      <c r="K80" s="2471"/>
      <c r="L80" s="124"/>
    </row>
    <row r="81" spans="1:12" ht="15.75" x14ac:dyDescent="0.25">
      <c r="A81" s="2041"/>
      <c r="B81" s="2042"/>
      <c r="C81" s="2043"/>
      <c r="D81" s="258">
        <f t="shared" si="1"/>
        <v>0</v>
      </c>
      <c r="E81" s="2043"/>
      <c r="F81" s="2043"/>
      <c r="G81" s="2043"/>
      <c r="H81" s="2043"/>
      <c r="I81" s="2043"/>
      <c r="J81" s="2043"/>
      <c r="K81" s="2471"/>
      <c r="L81" s="124"/>
    </row>
    <row r="82" spans="1:12" ht="15.75" x14ac:dyDescent="0.25">
      <c r="A82" s="2041"/>
      <c r="B82" s="2042"/>
      <c r="C82" s="2043"/>
      <c r="D82" s="258">
        <f t="shared" si="1"/>
        <v>0</v>
      </c>
      <c r="E82" s="2043"/>
      <c r="F82" s="2043"/>
      <c r="G82" s="2043"/>
      <c r="H82" s="2043"/>
      <c r="I82" s="2043"/>
      <c r="J82" s="2043"/>
      <c r="K82" s="2471"/>
      <c r="L82" s="124"/>
    </row>
    <row r="83" spans="1:12" ht="15.75" x14ac:dyDescent="0.25">
      <c r="A83" s="2041"/>
      <c r="B83" s="2042"/>
      <c r="C83" s="2043"/>
      <c r="D83" s="258">
        <f t="shared" si="1"/>
        <v>0</v>
      </c>
      <c r="E83" s="2043"/>
      <c r="F83" s="2043"/>
      <c r="G83" s="2043"/>
      <c r="H83" s="2043"/>
      <c r="I83" s="2043"/>
      <c r="J83" s="2043"/>
      <c r="K83" s="2471"/>
      <c r="L83" s="124"/>
    </row>
    <row r="84" spans="1:12" ht="15.75" x14ac:dyDescent="0.25">
      <c r="A84" s="2041"/>
      <c r="B84" s="2042"/>
      <c r="C84" s="2043"/>
      <c r="D84" s="258">
        <f t="shared" si="1"/>
        <v>0</v>
      </c>
      <c r="E84" s="2043"/>
      <c r="F84" s="2043"/>
      <c r="G84" s="2043"/>
      <c r="H84" s="2043"/>
      <c r="I84" s="2043"/>
      <c r="J84" s="2043"/>
      <c r="K84" s="2471"/>
      <c r="L84" s="124"/>
    </row>
    <row r="85" spans="1:12" ht="15.75" x14ac:dyDescent="0.25">
      <c r="A85" s="2041"/>
      <c r="B85" s="2042"/>
      <c r="C85" s="2043"/>
      <c r="D85" s="258">
        <f t="shared" si="1"/>
        <v>0</v>
      </c>
      <c r="E85" s="2043"/>
      <c r="F85" s="2043"/>
      <c r="G85" s="2043"/>
      <c r="H85" s="2043"/>
      <c r="I85" s="2043"/>
      <c r="J85" s="2043"/>
      <c r="K85" s="2471"/>
      <c r="L85" s="124"/>
    </row>
    <row r="86" spans="1:12" ht="15.75" x14ac:dyDescent="0.25">
      <c r="A86" s="2041"/>
      <c r="B86" s="2042"/>
      <c r="C86" s="2043"/>
      <c r="D86" s="258">
        <f t="shared" si="1"/>
        <v>0</v>
      </c>
      <c r="E86" s="2043"/>
      <c r="F86" s="2043"/>
      <c r="G86" s="2043"/>
      <c r="H86" s="2043"/>
      <c r="I86" s="2043"/>
      <c r="J86" s="2043"/>
      <c r="K86" s="2471"/>
      <c r="L86" s="124"/>
    </row>
    <row r="87" spans="1:12" ht="15.75" x14ac:dyDescent="0.25">
      <c r="A87" s="2041"/>
      <c r="B87" s="2042"/>
      <c r="C87" s="2043"/>
      <c r="D87" s="258">
        <f t="shared" si="1"/>
        <v>0</v>
      </c>
      <c r="E87" s="2043"/>
      <c r="F87" s="2043"/>
      <c r="G87" s="2043"/>
      <c r="H87" s="2043"/>
      <c r="I87" s="2043"/>
      <c r="J87" s="2043"/>
      <c r="K87" s="2471"/>
      <c r="L87" s="124"/>
    </row>
    <row r="88" spans="1:12" ht="15.75" x14ac:dyDescent="0.25">
      <c r="A88" s="2041"/>
      <c r="B88" s="2042"/>
      <c r="C88" s="2043"/>
      <c r="D88" s="258">
        <f t="shared" si="1"/>
        <v>0</v>
      </c>
      <c r="E88" s="2043"/>
      <c r="F88" s="2043"/>
      <c r="G88" s="2043"/>
      <c r="H88" s="2043"/>
      <c r="I88" s="2043"/>
      <c r="J88" s="2043"/>
      <c r="K88" s="2471"/>
      <c r="L88" s="124"/>
    </row>
    <row r="89" spans="1:12" ht="15.75" x14ac:dyDescent="0.25">
      <c r="A89" s="2041"/>
      <c r="B89" s="2042"/>
      <c r="C89" s="2043"/>
      <c r="D89" s="258">
        <f t="shared" si="1"/>
        <v>0</v>
      </c>
      <c r="E89" s="2043"/>
      <c r="F89" s="2043"/>
      <c r="G89" s="2043"/>
      <c r="H89" s="2043"/>
      <c r="I89" s="2043"/>
      <c r="J89" s="2043"/>
      <c r="K89" s="2471"/>
      <c r="L89" s="124"/>
    </row>
    <row r="90" spans="1:12" ht="15.75" x14ac:dyDescent="0.25">
      <c r="A90" s="2041"/>
      <c r="B90" s="2042"/>
      <c r="C90" s="2043"/>
      <c r="D90" s="258">
        <f t="shared" si="1"/>
        <v>0</v>
      </c>
      <c r="E90" s="2043"/>
      <c r="F90" s="2043"/>
      <c r="G90" s="2043"/>
      <c r="H90" s="2043"/>
      <c r="I90" s="2043"/>
      <c r="J90" s="2043"/>
      <c r="K90" s="2471"/>
      <c r="L90" s="124"/>
    </row>
    <row r="91" spans="1:12" ht="15.75" x14ac:dyDescent="0.25">
      <c r="A91" s="2041"/>
      <c r="B91" s="2042"/>
      <c r="C91" s="2043"/>
      <c r="D91" s="258">
        <f t="shared" si="1"/>
        <v>0</v>
      </c>
      <c r="E91" s="2043"/>
      <c r="F91" s="2043"/>
      <c r="G91" s="2043"/>
      <c r="H91" s="2043"/>
      <c r="I91" s="2043"/>
      <c r="J91" s="2043"/>
      <c r="K91" s="2471"/>
      <c r="L91" s="124"/>
    </row>
    <row r="92" spans="1:12" ht="15.75" x14ac:dyDescent="0.25">
      <c r="A92" s="2041"/>
      <c r="B92" s="2042"/>
      <c r="C92" s="2043"/>
      <c r="D92" s="258">
        <f t="shared" si="1"/>
        <v>0</v>
      </c>
      <c r="E92" s="2043"/>
      <c r="F92" s="2043"/>
      <c r="G92" s="2043"/>
      <c r="H92" s="2043"/>
      <c r="I92" s="2043"/>
      <c r="J92" s="2043"/>
      <c r="K92" s="2471"/>
      <c r="L92" s="124"/>
    </row>
    <row r="93" spans="1:12" ht="15.75" x14ac:dyDescent="0.25">
      <c r="A93" s="2041"/>
      <c r="B93" s="2042"/>
      <c r="C93" s="2043"/>
      <c r="D93" s="258">
        <f t="shared" si="1"/>
        <v>0</v>
      </c>
      <c r="E93" s="2043"/>
      <c r="F93" s="2043"/>
      <c r="G93" s="2043"/>
      <c r="H93" s="2043"/>
      <c r="I93" s="2043"/>
      <c r="J93" s="2043"/>
      <c r="K93" s="2471"/>
      <c r="L93" s="124"/>
    </row>
    <row r="94" spans="1:12" ht="15.75" x14ac:dyDescent="0.25">
      <c r="A94" s="2041"/>
      <c r="B94" s="2042"/>
      <c r="C94" s="2043"/>
      <c r="D94" s="258">
        <f t="shared" si="1"/>
        <v>0</v>
      </c>
      <c r="E94" s="2043"/>
      <c r="F94" s="2043"/>
      <c r="G94" s="2043"/>
      <c r="H94" s="2043"/>
      <c r="I94" s="2043"/>
      <c r="J94" s="2043"/>
      <c r="K94" s="2471"/>
      <c r="L94" s="124"/>
    </row>
    <row r="95" spans="1:12" ht="15.75" x14ac:dyDescent="0.25">
      <c r="A95" s="2041"/>
      <c r="B95" s="2042"/>
      <c r="C95" s="2043"/>
      <c r="D95" s="258">
        <f t="shared" si="1"/>
        <v>0</v>
      </c>
      <c r="E95" s="2043"/>
      <c r="F95" s="2043"/>
      <c r="G95" s="2043"/>
      <c r="H95" s="2043"/>
      <c r="I95" s="2043"/>
      <c r="J95" s="2043"/>
      <c r="K95" s="2471"/>
      <c r="L95" s="124"/>
    </row>
    <row r="96" spans="1:12" ht="15.75" x14ac:dyDescent="0.25">
      <c r="A96" s="2041"/>
      <c r="B96" s="2042"/>
      <c r="C96" s="2043"/>
      <c r="D96" s="258">
        <f t="shared" si="1"/>
        <v>0</v>
      </c>
      <c r="E96" s="2043"/>
      <c r="F96" s="2043"/>
      <c r="G96" s="2043"/>
      <c r="H96" s="2043"/>
      <c r="I96" s="2043"/>
      <c r="J96" s="2043"/>
      <c r="K96" s="2471"/>
      <c r="L96" s="124"/>
    </row>
    <row r="97" spans="1:12" ht="15.75" x14ac:dyDescent="0.25">
      <c r="A97" s="2041"/>
      <c r="B97" s="2042"/>
      <c r="C97" s="2043"/>
      <c r="D97" s="258">
        <f t="shared" si="1"/>
        <v>0</v>
      </c>
      <c r="E97" s="2043"/>
      <c r="F97" s="2043"/>
      <c r="G97" s="2043"/>
      <c r="H97" s="2043"/>
      <c r="I97" s="2043"/>
      <c r="J97" s="2043"/>
      <c r="K97" s="2471"/>
      <c r="L97" s="124"/>
    </row>
    <row r="98" spans="1:12" ht="15.75" x14ac:dyDescent="0.25">
      <c r="A98" s="2041"/>
      <c r="B98" s="2042"/>
      <c r="C98" s="2043"/>
      <c r="D98" s="258">
        <f t="shared" si="1"/>
        <v>0</v>
      </c>
      <c r="E98" s="2043"/>
      <c r="F98" s="2043"/>
      <c r="G98" s="2043"/>
      <c r="H98" s="2043"/>
      <c r="I98" s="2043"/>
      <c r="J98" s="2043"/>
      <c r="K98" s="2471"/>
      <c r="L98" s="124"/>
    </row>
    <row r="99" spans="1:12" ht="15.75" x14ac:dyDescent="0.25">
      <c r="A99" s="2041"/>
      <c r="B99" s="2042"/>
      <c r="C99" s="2043"/>
      <c r="D99" s="258">
        <f t="shared" si="1"/>
        <v>0</v>
      </c>
      <c r="E99" s="2043"/>
      <c r="F99" s="2043"/>
      <c r="G99" s="2043"/>
      <c r="H99" s="2043"/>
      <c r="I99" s="2043"/>
      <c r="J99" s="2043"/>
      <c r="K99" s="2471"/>
      <c r="L99" s="124"/>
    </row>
    <row r="100" spans="1:12" ht="15.75" x14ac:dyDescent="0.25">
      <c r="A100" s="2041"/>
      <c r="B100" s="2042"/>
      <c r="C100" s="2043"/>
      <c r="D100" s="258">
        <f t="shared" si="1"/>
        <v>0</v>
      </c>
      <c r="E100" s="2043"/>
      <c r="F100" s="2043"/>
      <c r="G100" s="2043"/>
      <c r="H100" s="2043"/>
      <c r="I100" s="2043"/>
      <c r="J100" s="2043"/>
      <c r="K100" s="2471"/>
      <c r="L100" s="124"/>
    </row>
    <row r="101" spans="1:12" ht="15.75" x14ac:dyDescent="0.25">
      <c r="A101" s="2041"/>
      <c r="B101" s="2042"/>
      <c r="C101" s="2043"/>
      <c r="D101" s="258">
        <f t="shared" si="1"/>
        <v>0</v>
      </c>
      <c r="E101" s="2043"/>
      <c r="F101" s="2043"/>
      <c r="G101" s="2043"/>
      <c r="H101" s="2043"/>
      <c r="I101" s="2043"/>
      <c r="J101" s="2043"/>
      <c r="K101" s="2471"/>
      <c r="L101" s="124"/>
    </row>
    <row r="102" spans="1:12" ht="15.75" x14ac:dyDescent="0.25">
      <c r="A102" s="2041"/>
      <c r="B102" s="2042"/>
      <c r="C102" s="2043"/>
      <c r="D102" s="258">
        <f t="shared" si="1"/>
        <v>0</v>
      </c>
      <c r="E102" s="2043"/>
      <c r="F102" s="2043"/>
      <c r="G102" s="2043"/>
      <c r="H102" s="2043"/>
      <c r="I102" s="2043"/>
      <c r="J102" s="2043"/>
      <c r="K102" s="2471"/>
      <c r="L102" s="124"/>
    </row>
    <row r="103" spans="1:12" ht="15.75" x14ac:dyDescent="0.25">
      <c r="A103" s="2041"/>
      <c r="B103" s="2042"/>
      <c r="C103" s="2043"/>
      <c r="D103" s="258">
        <f t="shared" si="1"/>
        <v>0</v>
      </c>
      <c r="E103" s="2043"/>
      <c r="F103" s="2043"/>
      <c r="G103" s="2043"/>
      <c r="H103" s="2043"/>
      <c r="I103" s="2043"/>
      <c r="J103" s="2043"/>
      <c r="K103" s="2471"/>
      <c r="L103" s="124"/>
    </row>
    <row r="104" spans="1:12" ht="15.75" x14ac:dyDescent="0.25">
      <c r="A104" s="2041"/>
      <c r="B104" s="2042"/>
      <c r="C104" s="2043"/>
      <c r="D104" s="258">
        <f t="shared" si="1"/>
        <v>0</v>
      </c>
      <c r="E104" s="2043"/>
      <c r="F104" s="2043"/>
      <c r="G104" s="2043"/>
      <c r="H104" s="2043"/>
      <c r="I104" s="2043"/>
      <c r="J104" s="2043"/>
      <c r="K104" s="2471"/>
      <c r="L104" s="124"/>
    </row>
    <row r="105" spans="1:12" ht="15.75" x14ac:dyDescent="0.25">
      <c r="A105" s="2041"/>
      <c r="B105" s="2042"/>
      <c r="C105" s="2043"/>
      <c r="D105" s="258">
        <f t="shared" si="1"/>
        <v>0</v>
      </c>
      <c r="E105" s="2043"/>
      <c r="F105" s="2043"/>
      <c r="G105" s="2043"/>
      <c r="H105" s="2043"/>
      <c r="I105" s="2043"/>
      <c r="J105" s="2043"/>
      <c r="K105" s="2471"/>
      <c r="L105" s="124"/>
    </row>
    <row r="106" spans="1:12" ht="15.75" x14ac:dyDescent="0.25">
      <c r="A106" s="2041"/>
      <c r="B106" s="2042"/>
      <c r="C106" s="2043"/>
      <c r="D106" s="258">
        <f t="shared" si="1"/>
        <v>0</v>
      </c>
      <c r="E106" s="2043"/>
      <c r="F106" s="2043"/>
      <c r="G106" s="2043"/>
      <c r="H106" s="2043"/>
      <c r="I106" s="2043"/>
      <c r="J106" s="2043"/>
      <c r="K106" s="2471"/>
      <c r="L106" s="124"/>
    </row>
    <row r="107" spans="1:12" ht="15.75" x14ac:dyDescent="0.25">
      <c r="A107" s="2041"/>
      <c r="B107" s="2042"/>
      <c r="C107" s="2043"/>
      <c r="D107" s="258">
        <f t="shared" si="1"/>
        <v>0</v>
      </c>
      <c r="E107" s="2043"/>
      <c r="F107" s="2043"/>
      <c r="G107" s="2043"/>
      <c r="H107" s="2043"/>
      <c r="I107" s="2043"/>
      <c r="J107" s="2043"/>
      <c r="K107" s="2471"/>
      <c r="L107" s="124"/>
    </row>
    <row r="108" spans="1:12" ht="15.75" x14ac:dyDescent="0.25">
      <c r="A108" s="2041"/>
      <c r="B108" s="2042"/>
      <c r="C108" s="2043"/>
      <c r="D108" s="258">
        <f t="shared" si="1"/>
        <v>0</v>
      </c>
      <c r="E108" s="2043"/>
      <c r="F108" s="2043"/>
      <c r="G108" s="2043"/>
      <c r="H108" s="2043"/>
      <c r="I108" s="2043"/>
      <c r="J108" s="2043"/>
      <c r="K108" s="2471"/>
      <c r="L108" s="124"/>
    </row>
    <row r="109" spans="1:12" ht="15.75" x14ac:dyDescent="0.25">
      <c r="A109" s="2041"/>
      <c r="B109" s="2042"/>
      <c r="C109" s="2043"/>
      <c r="D109" s="258">
        <f t="shared" si="1"/>
        <v>0</v>
      </c>
      <c r="E109" s="2043"/>
      <c r="F109" s="2043"/>
      <c r="G109" s="2043"/>
      <c r="H109" s="2043"/>
      <c r="I109" s="2043"/>
      <c r="J109" s="2043"/>
      <c r="K109" s="2471"/>
      <c r="L109" s="124"/>
    </row>
    <row r="110" spans="1:12" ht="15.75" x14ac:dyDescent="0.25">
      <c r="A110" s="2041"/>
      <c r="B110" s="2042"/>
      <c r="C110" s="2043"/>
      <c r="D110" s="258">
        <f t="shared" si="1"/>
        <v>0</v>
      </c>
      <c r="E110" s="2043"/>
      <c r="F110" s="2043"/>
      <c r="G110" s="2043"/>
      <c r="H110" s="2043"/>
      <c r="I110" s="2043"/>
      <c r="J110" s="2043"/>
      <c r="K110" s="2471"/>
      <c r="L110" s="124"/>
    </row>
    <row r="111" spans="1:12" ht="15.75" x14ac:dyDescent="0.25">
      <c r="A111" s="2041"/>
      <c r="B111" s="2042"/>
      <c r="C111" s="2043"/>
      <c r="D111" s="258">
        <f t="shared" si="1"/>
        <v>0</v>
      </c>
      <c r="E111" s="2043"/>
      <c r="F111" s="2043"/>
      <c r="G111" s="2043"/>
      <c r="H111" s="2043"/>
      <c r="I111" s="2043"/>
      <c r="J111" s="2043"/>
      <c r="K111" s="2471"/>
      <c r="L111" s="124"/>
    </row>
    <row r="112" spans="1:12" ht="15.75" x14ac:dyDescent="0.25">
      <c r="A112" s="2041"/>
      <c r="B112" s="2042"/>
      <c r="C112" s="2043"/>
      <c r="D112" s="258">
        <f t="shared" si="1"/>
        <v>0</v>
      </c>
      <c r="E112" s="2043"/>
      <c r="F112" s="2043"/>
      <c r="G112" s="2043"/>
      <c r="H112" s="2043"/>
      <c r="I112" s="2043"/>
      <c r="J112" s="2043"/>
      <c r="K112" s="2471"/>
      <c r="L112" s="124"/>
    </row>
    <row r="113" spans="1:12" ht="15.75" x14ac:dyDescent="0.25">
      <c r="A113" s="2041"/>
      <c r="B113" s="2042"/>
      <c r="C113" s="2043"/>
      <c r="D113" s="258">
        <f t="shared" si="1"/>
        <v>0</v>
      </c>
      <c r="E113" s="2043"/>
      <c r="F113" s="2043"/>
      <c r="G113" s="2043"/>
      <c r="H113" s="2043"/>
      <c r="I113" s="2043"/>
      <c r="J113" s="2043"/>
      <c r="K113" s="2471"/>
      <c r="L113" s="124"/>
    </row>
    <row r="114" spans="1:12" ht="15.75" x14ac:dyDescent="0.25">
      <c r="A114" s="2041"/>
      <c r="B114" s="2042"/>
      <c r="C114" s="2043"/>
      <c r="D114" s="258">
        <f t="shared" si="1"/>
        <v>0</v>
      </c>
      <c r="E114" s="2043"/>
      <c r="F114" s="2043"/>
      <c r="G114" s="2043"/>
      <c r="H114" s="2043"/>
      <c r="I114" s="2043"/>
      <c r="J114" s="2043"/>
      <c r="K114" s="2471"/>
      <c r="L114" s="124"/>
    </row>
    <row r="115" spans="1:12" ht="15.75" x14ac:dyDescent="0.25">
      <c r="A115" s="2041"/>
      <c r="B115" s="2042"/>
      <c r="C115" s="2043"/>
      <c r="D115" s="258">
        <f t="shared" si="1"/>
        <v>0</v>
      </c>
      <c r="E115" s="2043"/>
      <c r="F115" s="2043"/>
      <c r="G115" s="2043"/>
      <c r="H115" s="2043"/>
      <c r="I115" s="2043"/>
      <c r="J115" s="2043"/>
      <c r="K115" s="2471"/>
      <c r="L115" s="124"/>
    </row>
    <row r="116" spans="1:12" ht="15.75" x14ac:dyDescent="0.25">
      <c r="A116" s="2041"/>
      <c r="B116" s="2042"/>
      <c r="C116" s="2043"/>
      <c r="D116" s="258">
        <f t="shared" si="1"/>
        <v>0</v>
      </c>
      <c r="E116" s="2043"/>
      <c r="F116" s="2043"/>
      <c r="G116" s="2043"/>
      <c r="H116" s="2043"/>
      <c r="I116" s="2043"/>
      <c r="J116" s="2043"/>
      <c r="K116" s="2471"/>
      <c r="L116" s="124"/>
    </row>
    <row r="117" spans="1:12" ht="15.75" x14ac:dyDescent="0.25">
      <c r="A117" s="2041"/>
      <c r="B117" s="2042"/>
      <c r="C117" s="2043"/>
      <c r="D117" s="258">
        <f t="shared" si="1"/>
        <v>0</v>
      </c>
      <c r="E117" s="2043"/>
      <c r="F117" s="2043"/>
      <c r="G117" s="2043"/>
      <c r="H117" s="2043"/>
      <c r="I117" s="2043"/>
      <c r="J117" s="2043"/>
      <c r="K117" s="2471"/>
      <c r="L117" s="124"/>
    </row>
    <row r="118" spans="1:12" ht="15.75" x14ac:dyDescent="0.25">
      <c r="A118" s="2041"/>
      <c r="B118" s="2042"/>
      <c r="C118" s="2043"/>
      <c r="D118" s="258">
        <f t="shared" si="1"/>
        <v>0</v>
      </c>
      <c r="E118" s="2043"/>
      <c r="F118" s="2043"/>
      <c r="G118" s="2043"/>
      <c r="H118" s="2043"/>
      <c r="I118" s="2043"/>
      <c r="J118" s="2043"/>
      <c r="K118" s="2471"/>
      <c r="L118" s="124"/>
    </row>
    <row r="119" spans="1:12" ht="15.75" x14ac:dyDescent="0.25">
      <c r="A119" s="2041"/>
      <c r="B119" s="2042"/>
      <c r="C119" s="2043"/>
      <c r="D119" s="258">
        <f t="shared" si="1"/>
        <v>0</v>
      </c>
      <c r="E119" s="2043"/>
      <c r="F119" s="2043"/>
      <c r="G119" s="2043"/>
      <c r="H119" s="2043"/>
      <c r="I119" s="2043"/>
      <c r="J119" s="2043"/>
      <c r="K119" s="2471"/>
      <c r="L119" s="124"/>
    </row>
    <row r="120" spans="1:12" ht="15.75" x14ac:dyDescent="0.25">
      <c r="A120" s="2041"/>
      <c r="B120" s="2042"/>
      <c r="C120" s="2043"/>
      <c r="D120" s="258">
        <f t="shared" si="1"/>
        <v>0</v>
      </c>
      <c r="E120" s="2043"/>
      <c r="F120" s="2043"/>
      <c r="G120" s="2043"/>
      <c r="H120" s="2043"/>
      <c r="I120" s="2043"/>
      <c r="J120" s="2043"/>
      <c r="K120" s="2471"/>
      <c r="L120" s="124"/>
    </row>
    <row r="121" spans="1:12" ht="15.75" x14ac:dyDescent="0.25">
      <c r="A121" s="2041"/>
      <c r="B121" s="2042"/>
      <c r="C121" s="2043"/>
      <c r="D121" s="258">
        <f t="shared" si="1"/>
        <v>0</v>
      </c>
      <c r="E121" s="2043"/>
      <c r="F121" s="2043"/>
      <c r="G121" s="2043"/>
      <c r="H121" s="2043"/>
      <c r="I121" s="2043"/>
      <c r="J121" s="2043"/>
      <c r="K121" s="2471"/>
      <c r="L121" s="124"/>
    </row>
    <row r="122" spans="1:12" ht="15.75" x14ac:dyDescent="0.25">
      <c r="A122" s="2041"/>
      <c r="B122" s="2042"/>
      <c r="C122" s="2043"/>
      <c r="D122" s="258">
        <f t="shared" si="1"/>
        <v>0</v>
      </c>
      <c r="E122" s="2043"/>
      <c r="F122" s="2043"/>
      <c r="G122" s="2043"/>
      <c r="H122" s="2043"/>
      <c r="I122" s="2043"/>
      <c r="J122" s="2043"/>
      <c r="K122" s="2471"/>
      <c r="L122" s="124"/>
    </row>
    <row r="123" spans="1:12" ht="15.75" x14ac:dyDescent="0.25">
      <c r="A123" s="2041"/>
      <c r="B123" s="2042"/>
      <c r="C123" s="2043"/>
      <c r="D123" s="258">
        <f t="shared" si="1"/>
        <v>0</v>
      </c>
      <c r="E123" s="2043"/>
      <c r="F123" s="2043"/>
      <c r="G123" s="2043"/>
      <c r="H123" s="2043"/>
      <c r="I123" s="2043"/>
      <c r="J123" s="2043"/>
      <c r="K123" s="2471"/>
      <c r="L123" s="124"/>
    </row>
    <row r="124" spans="1:12" ht="15.75" x14ac:dyDescent="0.25">
      <c r="A124" s="2041"/>
      <c r="B124" s="2042"/>
      <c r="C124" s="2043"/>
      <c r="D124" s="258">
        <f t="shared" si="1"/>
        <v>0</v>
      </c>
      <c r="E124" s="2043"/>
      <c r="F124" s="2043"/>
      <c r="G124" s="2043"/>
      <c r="H124" s="2043"/>
      <c r="I124" s="2043"/>
      <c r="J124" s="2043"/>
      <c r="K124" s="2471"/>
      <c r="L124" s="124"/>
    </row>
    <row r="125" spans="1:12" ht="15.75" x14ac:dyDescent="0.25">
      <c r="A125" s="2041"/>
      <c r="B125" s="2042"/>
      <c r="C125" s="2043"/>
      <c r="D125" s="258">
        <f t="shared" si="1"/>
        <v>0</v>
      </c>
      <c r="E125" s="2043"/>
      <c r="F125" s="2043"/>
      <c r="G125" s="2043"/>
      <c r="H125" s="2043"/>
      <c r="I125" s="2043"/>
      <c r="J125" s="2043"/>
      <c r="K125" s="2471"/>
      <c r="L125" s="124"/>
    </row>
    <row r="126" spans="1:12" ht="15.75" x14ac:dyDescent="0.25">
      <c r="A126" s="2041"/>
      <c r="B126" s="2042"/>
      <c r="C126" s="2043"/>
      <c r="D126" s="258">
        <f t="shared" si="1"/>
        <v>0</v>
      </c>
      <c r="E126" s="2043"/>
      <c r="F126" s="2043"/>
      <c r="G126" s="2043"/>
      <c r="H126" s="2043"/>
      <c r="I126" s="2043"/>
      <c r="J126" s="2043"/>
      <c r="K126" s="2471"/>
      <c r="L126" s="124"/>
    </row>
    <row r="127" spans="1:12" ht="15.75" x14ac:dyDescent="0.25">
      <c r="A127" s="2041"/>
      <c r="B127" s="2042"/>
      <c r="C127" s="2043"/>
      <c r="D127" s="258">
        <f t="shared" si="1"/>
        <v>0</v>
      </c>
      <c r="E127" s="2043"/>
      <c r="F127" s="2043"/>
      <c r="G127" s="2043"/>
      <c r="H127" s="2043"/>
      <c r="I127" s="2043"/>
      <c r="J127" s="2043"/>
      <c r="K127" s="2471"/>
      <c r="L127" s="124"/>
    </row>
    <row r="128" spans="1:12" ht="15.75" x14ac:dyDescent="0.25">
      <c r="A128" s="2041"/>
      <c r="B128" s="2042"/>
      <c r="C128" s="2043"/>
      <c r="D128" s="258">
        <f t="shared" si="1"/>
        <v>0</v>
      </c>
      <c r="E128" s="2043"/>
      <c r="F128" s="2043"/>
      <c r="G128" s="2043"/>
      <c r="H128" s="2043"/>
      <c r="I128" s="2043"/>
      <c r="J128" s="2043"/>
      <c r="K128" s="2471"/>
      <c r="L128" s="124"/>
    </row>
    <row r="129" spans="1:12" ht="15.75" x14ac:dyDescent="0.25">
      <c r="A129" s="2041"/>
      <c r="B129" s="2042"/>
      <c r="C129" s="2043"/>
      <c r="D129" s="258">
        <f t="shared" si="1"/>
        <v>0</v>
      </c>
      <c r="E129" s="2043"/>
      <c r="F129" s="2043"/>
      <c r="G129" s="2043"/>
      <c r="H129" s="2043"/>
      <c r="I129" s="2043"/>
      <c r="J129" s="2043"/>
      <c r="K129" s="2471"/>
      <c r="L129" s="124"/>
    </row>
    <row r="130" spans="1:12" ht="15.75" x14ac:dyDescent="0.25">
      <c r="A130" s="2041"/>
      <c r="B130" s="2042"/>
      <c r="C130" s="2043"/>
      <c r="D130" s="258">
        <f t="shared" si="1"/>
        <v>0</v>
      </c>
      <c r="E130" s="2043"/>
      <c r="F130" s="2043"/>
      <c r="G130" s="2043"/>
      <c r="H130" s="2043"/>
      <c r="I130" s="2043"/>
      <c r="J130" s="2043"/>
      <c r="K130" s="2471"/>
      <c r="L130" s="124"/>
    </row>
    <row r="131" spans="1:12" ht="15.75" x14ac:dyDescent="0.25">
      <c r="A131" s="2041"/>
      <c r="B131" s="2042"/>
      <c r="C131" s="2043"/>
      <c r="D131" s="258">
        <f t="shared" si="1"/>
        <v>0</v>
      </c>
      <c r="E131" s="2043"/>
      <c r="F131" s="2043"/>
      <c r="G131" s="2043"/>
      <c r="H131" s="2043"/>
      <c r="I131" s="2043"/>
      <c r="J131" s="2043"/>
      <c r="K131" s="2471"/>
      <c r="L131" s="124"/>
    </row>
    <row r="132" spans="1:12" ht="15.75" x14ac:dyDescent="0.25">
      <c r="A132" s="2041"/>
      <c r="B132" s="2042"/>
      <c r="C132" s="2043"/>
      <c r="D132" s="258">
        <f t="shared" si="1"/>
        <v>0</v>
      </c>
      <c r="E132" s="2043"/>
      <c r="F132" s="2043"/>
      <c r="G132" s="2043"/>
      <c r="H132" s="2043"/>
      <c r="I132" s="2043"/>
      <c r="J132" s="2043"/>
      <c r="K132" s="2471"/>
      <c r="L132" s="124"/>
    </row>
    <row r="133" spans="1:12" ht="15.75" x14ac:dyDescent="0.25">
      <c r="A133" s="2041"/>
      <c r="B133" s="2042"/>
      <c r="C133" s="2043"/>
      <c r="D133" s="258">
        <f t="shared" si="1"/>
        <v>0</v>
      </c>
      <c r="E133" s="2043"/>
      <c r="F133" s="2043"/>
      <c r="G133" s="2043"/>
      <c r="H133" s="2043"/>
      <c r="I133" s="2043"/>
      <c r="J133" s="2043"/>
      <c r="K133" s="2471"/>
      <c r="L133" s="124"/>
    </row>
    <row r="134" spans="1:12" ht="15.75" x14ac:dyDescent="0.25">
      <c r="A134" s="2041"/>
      <c r="B134" s="2042"/>
      <c r="C134" s="2043"/>
      <c r="D134" s="258">
        <f t="shared" si="1"/>
        <v>0</v>
      </c>
      <c r="E134" s="2043"/>
      <c r="F134" s="2043"/>
      <c r="G134" s="2043"/>
      <c r="H134" s="2043"/>
      <c r="I134" s="2043"/>
      <c r="J134" s="2043"/>
      <c r="K134" s="2471"/>
      <c r="L134" s="124"/>
    </row>
    <row r="135" spans="1:12" ht="15.75" x14ac:dyDescent="0.25">
      <c r="A135" s="2041"/>
      <c r="B135" s="2042"/>
      <c r="C135" s="2043"/>
      <c r="D135" s="258">
        <f t="shared" si="1"/>
        <v>0</v>
      </c>
      <c r="E135" s="2043"/>
      <c r="F135" s="2043"/>
      <c r="G135" s="2043"/>
      <c r="H135" s="2043"/>
      <c r="I135" s="2043"/>
      <c r="J135" s="2043"/>
      <c r="K135" s="2471"/>
      <c r="L135" s="124"/>
    </row>
    <row r="136" spans="1:12" ht="15.75" x14ac:dyDescent="0.25">
      <c r="A136" s="2041"/>
      <c r="B136" s="2042"/>
      <c r="C136" s="2043"/>
      <c r="D136" s="258">
        <f t="shared" ref="D136:D199" si="2">+C136*(100-E136)/100</f>
        <v>0</v>
      </c>
      <c r="E136" s="2043"/>
      <c r="F136" s="2043"/>
      <c r="G136" s="2043"/>
      <c r="H136" s="2043"/>
      <c r="I136" s="2043"/>
      <c r="J136" s="2043"/>
      <c r="K136" s="2471"/>
      <c r="L136" s="124"/>
    </row>
    <row r="137" spans="1:12" ht="15.75" x14ac:dyDescent="0.25">
      <c r="A137" s="2041"/>
      <c r="B137" s="2042"/>
      <c r="C137" s="2043"/>
      <c r="D137" s="258">
        <f t="shared" si="2"/>
        <v>0</v>
      </c>
      <c r="E137" s="2043"/>
      <c r="F137" s="2043"/>
      <c r="G137" s="2043"/>
      <c r="H137" s="2043"/>
      <c r="I137" s="2043"/>
      <c r="J137" s="2043"/>
      <c r="K137" s="2471"/>
      <c r="L137" s="124"/>
    </row>
    <row r="138" spans="1:12" ht="15.75" x14ac:dyDescent="0.25">
      <c r="A138" s="2041"/>
      <c r="B138" s="2042"/>
      <c r="C138" s="2043"/>
      <c r="D138" s="258">
        <f t="shared" si="2"/>
        <v>0</v>
      </c>
      <c r="E138" s="2043"/>
      <c r="F138" s="2043"/>
      <c r="G138" s="2043"/>
      <c r="H138" s="2043"/>
      <c r="I138" s="2043"/>
      <c r="J138" s="2043"/>
      <c r="K138" s="2471"/>
      <c r="L138" s="124"/>
    </row>
    <row r="139" spans="1:12" ht="15.75" x14ac:dyDescent="0.25">
      <c r="A139" s="2041"/>
      <c r="B139" s="2042"/>
      <c r="C139" s="2043"/>
      <c r="D139" s="258">
        <f t="shared" si="2"/>
        <v>0</v>
      </c>
      <c r="E139" s="2043"/>
      <c r="F139" s="2043"/>
      <c r="G139" s="2043"/>
      <c r="H139" s="2043"/>
      <c r="I139" s="2043"/>
      <c r="J139" s="2043"/>
      <c r="K139" s="2471"/>
      <c r="L139" s="124"/>
    </row>
    <row r="140" spans="1:12" ht="15.75" x14ac:dyDescent="0.25">
      <c r="A140" s="2041"/>
      <c r="B140" s="2042"/>
      <c r="C140" s="2043"/>
      <c r="D140" s="258">
        <f t="shared" si="2"/>
        <v>0</v>
      </c>
      <c r="E140" s="2043"/>
      <c r="F140" s="2043"/>
      <c r="G140" s="2043"/>
      <c r="H140" s="2043"/>
      <c r="I140" s="2043"/>
      <c r="J140" s="2043"/>
      <c r="K140" s="2471"/>
      <c r="L140" s="124"/>
    </row>
    <row r="141" spans="1:12" ht="15.75" x14ac:dyDescent="0.25">
      <c r="A141" s="2041"/>
      <c r="B141" s="2042"/>
      <c r="C141" s="2043"/>
      <c r="D141" s="258">
        <f t="shared" si="2"/>
        <v>0</v>
      </c>
      <c r="E141" s="2043"/>
      <c r="F141" s="2043"/>
      <c r="G141" s="2043"/>
      <c r="H141" s="2043"/>
      <c r="I141" s="2043"/>
      <c r="J141" s="2043"/>
      <c r="K141" s="2471"/>
      <c r="L141" s="124"/>
    </row>
    <row r="142" spans="1:12" ht="15.75" x14ac:dyDescent="0.25">
      <c r="A142" s="2041"/>
      <c r="B142" s="2042"/>
      <c r="C142" s="2043"/>
      <c r="D142" s="258">
        <f t="shared" si="2"/>
        <v>0</v>
      </c>
      <c r="E142" s="2043"/>
      <c r="F142" s="2043"/>
      <c r="G142" s="2043"/>
      <c r="H142" s="2043"/>
      <c r="I142" s="2043"/>
      <c r="J142" s="2043"/>
      <c r="K142" s="2471"/>
      <c r="L142" s="124"/>
    </row>
    <row r="143" spans="1:12" ht="15.75" x14ac:dyDescent="0.25">
      <c r="A143" s="2041"/>
      <c r="B143" s="2042"/>
      <c r="C143" s="2043"/>
      <c r="D143" s="258">
        <f t="shared" si="2"/>
        <v>0</v>
      </c>
      <c r="E143" s="2043"/>
      <c r="F143" s="2043"/>
      <c r="G143" s="2043"/>
      <c r="H143" s="2043"/>
      <c r="I143" s="2043"/>
      <c r="J143" s="2043"/>
      <c r="K143" s="2471"/>
      <c r="L143" s="124"/>
    </row>
    <row r="144" spans="1:12" ht="15.75" x14ac:dyDescent="0.25">
      <c r="A144" s="2041"/>
      <c r="B144" s="2042"/>
      <c r="C144" s="2043"/>
      <c r="D144" s="258">
        <f t="shared" si="2"/>
        <v>0</v>
      </c>
      <c r="E144" s="2043"/>
      <c r="F144" s="2043"/>
      <c r="G144" s="2043"/>
      <c r="H144" s="2043"/>
      <c r="I144" s="2043"/>
      <c r="J144" s="2043"/>
      <c r="K144" s="2471"/>
      <c r="L144" s="124"/>
    </row>
    <row r="145" spans="1:12" ht="15.75" x14ac:dyDescent="0.25">
      <c r="A145" s="2041"/>
      <c r="B145" s="2042"/>
      <c r="C145" s="2043"/>
      <c r="D145" s="258">
        <f t="shared" si="2"/>
        <v>0</v>
      </c>
      <c r="E145" s="2043"/>
      <c r="F145" s="2043"/>
      <c r="G145" s="2043"/>
      <c r="H145" s="2043"/>
      <c r="I145" s="2043"/>
      <c r="J145" s="2043"/>
      <c r="K145" s="2471"/>
      <c r="L145" s="124"/>
    </row>
    <row r="146" spans="1:12" ht="15.75" x14ac:dyDescent="0.25">
      <c r="A146" s="2041"/>
      <c r="B146" s="2042"/>
      <c r="C146" s="2043"/>
      <c r="D146" s="258">
        <f t="shared" si="2"/>
        <v>0</v>
      </c>
      <c r="E146" s="2043"/>
      <c r="F146" s="2043"/>
      <c r="G146" s="2043"/>
      <c r="H146" s="2043"/>
      <c r="I146" s="2043"/>
      <c r="J146" s="2043"/>
      <c r="K146" s="2471"/>
      <c r="L146" s="124"/>
    </row>
    <row r="147" spans="1:12" ht="15.75" x14ac:dyDescent="0.25">
      <c r="A147" s="2041"/>
      <c r="B147" s="2042"/>
      <c r="C147" s="2043"/>
      <c r="D147" s="258">
        <f t="shared" si="2"/>
        <v>0</v>
      </c>
      <c r="E147" s="2043"/>
      <c r="F147" s="2043"/>
      <c r="G147" s="2043"/>
      <c r="H147" s="2043"/>
      <c r="I147" s="2043"/>
      <c r="J147" s="2043"/>
      <c r="K147" s="2471"/>
      <c r="L147" s="124"/>
    </row>
    <row r="148" spans="1:12" ht="15.75" x14ac:dyDescent="0.25">
      <c r="A148" s="2041"/>
      <c r="B148" s="2042"/>
      <c r="C148" s="2043"/>
      <c r="D148" s="258">
        <f t="shared" si="2"/>
        <v>0</v>
      </c>
      <c r="E148" s="2043"/>
      <c r="F148" s="2043"/>
      <c r="G148" s="2043"/>
      <c r="H148" s="2043"/>
      <c r="I148" s="2043"/>
      <c r="J148" s="2043"/>
      <c r="K148" s="2471"/>
      <c r="L148" s="124"/>
    </row>
    <row r="149" spans="1:12" ht="15.75" x14ac:dyDescent="0.25">
      <c r="A149" s="2041"/>
      <c r="B149" s="2042"/>
      <c r="C149" s="2043"/>
      <c r="D149" s="258">
        <f t="shared" si="2"/>
        <v>0</v>
      </c>
      <c r="E149" s="2043"/>
      <c r="F149" s="2043"/>
      <c r="G149" s="2043"/>
      <c r="H149" s="2043"/>
      <c r="I149" s="2043"/>
      <c r="J149" s="2043"/>
      <c r="K149" s="2471"/>
      <c r="L149" s="124"/>
    </row>
    <row r="150" spans="1:12" ht="15.75" x14ac:dyDescent="0.25">
      <c r="A150" s="2041"/>
      <c r="B150" s="2042"/>
      <c r="C150" s="2043"/>
      <c r="D150" s="258">
        <f t="shared" si="2"/>
        <v>0</v>
      </c>
      <c r="E150" s="2043"/>
      <c r="F150" s="2043"/>
      <c r="G150" s="2043"/>
      <c r="H150" s="2043"/>
      <c r="I150" s="2043"/>
      <c r="J150" s="2043"/>
      <c r="K150" s="2471"/>
      <c r="L150" s="124"/>
    </row>
    <row r="151" spans="1:12" ht="15.75" x14ac:dyDescent="0.25">
      <c r="A151" s="2041"/>
      <c r="B151" s="2042"/>
      <c r="C151" s="2043"/>
      <c r="D151" s="258">
        <f t="shared" si="2"/>
        <v>0</v>
      </c>
      <c r="E151" s="2043"/>
      <c r="F151" s="2043"/>
      <c r="G151" s="2043"/>
      <c r="H151" s="2043"/>
      <c r="I151" s="2043"/>
      <c r="J151" s="2043"/>
      <c r="K151" s="2471"/>
      <c r="L151" s="124"/>
    </row>
    <row r="152" spans="1:12" ht="15.75" x14ac:dyDescent="0.25">
      <c r="A152" s="2041"/>
      <c r="B152" s="2042"/>
      <c r="C152" s="2043"/>
      <c r="D152" s="258">
        <f t="shared" si="2"/>
        <v>0</v>
      </c>
      <c r="E152" s="2043"/>
      <c r="F152" s="2043"/>
      <c r="G152" s="2043"/>
      <c r="H152" s="2043"/>
      <c r="I152" s="2043"/>
      <c r="J152" s="2043"/>
      <c r="K152" s="2471"/>
      <c r="L152" s="124"/>
    </row>
    <row r="153" spans="1:12" ht="15.75" x14ac:dyDescent="0.25">
      <c r="A153" s="2041"/>
      <c r="B153" s="2042"/>
      <c r="C153" s="2043"/>
      <c r="D153" s="258">
        <f t="shared" si="2"/>
        <v>0</v>
      </c>
      <c r="E153" s="2043"/>
      <c r="F153" s="2043"/>
      <c r="G153" s="2043"/>
      <c r="H153" s="2043"/>
      <c r="I153" s="2043"/>
      <c r="J153" s="2043"/>
      <c r="K153" s="2471"/>
      <c r="L153" s="124"/>
    </row>
    <row r="154" spans="1:12" ht="15.75" x14ac:dyDescent="0.25">
      <c r="A154" s="2041"/>
      <c r="B154" s="2042"/>
      <c r="C154" s="2043"/>
      <c r="D154" s="258">
        <f t="shared" si="2"/>
        <v>0</v>
      </c>
      <c r="E154" s="2043"/>
      <c r="F154" s="2043"/>
      <c r="G154" s="2043"/>
      <c r="H154" s="2043"/>
      <c r="I154" s="2043"/>
      <c r="J154" s="2043"/>
      <c r="K154" s="2471"/>
      <c r="L154" s="124"/>
    </row>
    <row r="155" spans="1:12" ht="15.75" x14ac:dyDescent="0.25">
      <c r="A155" s="2041"/>
      <c r="B155" s="2042"/>
      <c r="C155" s="2043"/>
      <c r="D155" s="258">
        <f t="shared" si="2"/>
        <v>0</v>
      </c>
      <c r="E155" s="2043"/>
      <c r="F155" s="2043"/>
      <c r="G155" s="2043"/>
      <c r="H155" s="2043"/>
      <c r="I155" s="2043"/>
      <c r="J155" s="2043"/>
      <c r="K155" s="2471"/>
      <c r="L155" s="124"/>
    </row>
    <row r="156" spans="1:12" ht="15.75" x14ac:dyDescent="0.25">
      <c r="A156" s="2041"/>
      <c r="B156" s="2042"/>
      <c r="C156" s="2043"/>
      <c r="D156" s="258">
        <f t="shared" si="2"/>
        <v>0</v>
      </c>
      <c r="E156" s="2043"/>
      <c r="F156" s="2043"/>
      <c r="G156" s="2043"/>
      <c r="H156" s="2043"/>
      <c r="I156" s="2043"/>
      <c r="J156" s="2043"/>
      <c r="K156" s="2471"/>
      <c r="L156" s="124"/>
    </row>
    <row r="157" spans="1:12" ht="15.75" x14ac:dyDescent="0.25">
      <c r="A157" s="2041"/>
      <c r="B157" s="2042"/>
      <c r="C157" s="2043"/>
      <c r="D157" s="258">
        <f t="shared" si="2"/>
        <v>0</v>
      </c>
      <c r="E157" s="2043"/>
      <c r="F157" s="2043"/>
      <c r="G157" s="2043"/>
      <c r="H157" s="2043"/>
      <c r="I157" s="2043"/>
      <c r="J157" s="2043"/>
      <c r="K157" s="2471"/>
      <c r="L157" s="124"/>
    </row>
    <row r="158" spans="1:12" ht="15.75" x14ac:dyDescent="0.25">
      <c r="A158" s="2041"/>
      <c r="B158" s="2042"/>
      <c r="C158" s="2043"/>
      <c r="D158" s="258">
        <f t="shared" si="2"/>
        <v>0</v>
      </c>
      <c r="E158" s="2043"/>
      <c r="F158" s="2043"/>
      <c r="G158" s="2043"/>
      <c r="H158" s="2043"/>
      <c r="I158" s="2043"/>
      <c r="J158" s="2043"/>
      <c r="K158" s="2471"/>
      <c r="L158" s="124"/>
    </row>
    <row r="159" spans="1:12" ht="15.75" x14ac:dyDescent="0.25">
      <c r="A159" s="2041"/>
      <c r="B159" s="2042"/>
      <c r="C159" s="2043"/>
      <c r="D159" s="258">
        <f t="shared" si="2"/>
        <v>0</v>
      </c>
      <c r="E159" s="2043"/>
      <c r="F159" s="2043"/>
      <c r="G159" s="2043"/>
      <c r="H159" s="2043"/>
      <c r="I159" s="2043"/>
      <c r="J159" s="2043"/>
      <c r="K159" s="2471"/>
      <c r="L159" s="124"/>
    </row>
    <row r="160" spans="1:12" ht="15.75" x14ac:dyDescent="0.25">
      <c r="A160" s="2041"/>
      <c r="B160" s="2042"/>
      <c r="C160" s="2043"/>
      <c r="D160" s="258">
        <f t="shared" si="2"/>
        <v>0</v>
      </c>
      <c r="E160" s="2043"/>
      <c r="F160" s="2043"/>
      <c r="G160" s="2043"/>
      <c r="H160" s="2043"/>
      <c r="I160" s="2043"/>
      <c r="J160" s="2043"/>
      <c r="K160" s="2471"/>
      <c r="L160" s="124"/>
    </row>
    <row r="161" spans="1:12" ht="15.75" x14ac:dyDescent="0.25">
      <c r="A161" s="2041"/>
      <c r="B161" s="2042"/>
      <c r="C161" s="2043"/>
      <c r="D161" s="258">
        <f t="shared" si="2"/>
        <v>0</v>
      </c>
      <c r="E161" s="2043"/>
      <c r="F161" s="2043"/>
      <c r="G161" s="2043"/>
      <c r="H161" s="2043"/>
      <c r="I161" s="2043"/>
      <c r="J161" s="2043"/>
      <c r="K161" s="2471"/>
      <c r="L161" s="124"/>
    </row>
    <row r="162" spans="1:12" ht="15.75" x14ac:dyDescent="0.25">
      <c r="A162" s="2041"/>
      <c r="B162" s="2042"/>
      <c r="C162" s="2043"/>
      <c r="D162" s="258">
        <f t="shared" si="2"/>
        <v>0</v>
      </c>
      <c r="E162" s="2043"/>
      <c r="F162" s="2043"/>
      <c r="G162" s="2043"/>
      <c r="H162" s="2043"/>
      <c r="I162" s="2043"/>
      <c r="J162" s="2043"/>
      <c r="K162" s="2471"/>
      <c r="L162" s="124"/>
    </row>
    <row r="163" spans="1:12" ht="15.75" x14ac:dyDescent="0.25">
      <c r="A163" s="2041"/>
      <c r="B163" s="2042"/>
      <c r="C163" s="2043"/>
      <c r="D163" s="258">
        <f t="shared" si="2"/>
        <v>0</v>
      </c>
      <c r="E163" s="2043"/>
      <c r="F163" s="2043"/>
      <c r="G163" s="2043"/>
      <c r="H163" s="2043"/>
      <c r="I163" s="2043"/>
      <c r="J163" s="2043"/>
      <c r="K163" s="2471"/>
      <c r="L163" s="124"/>
    </row>
    <row r="164" spans="1:12" ht="15.75" x14ac:dyDescent="0.25">
      <c r="A164" s="2041"/>
      <c r="B164" s="2042"/>
      <c r="C164" s="2043"/>
      <c r="D164" s="258">
        <f t="shared" si="2"/>
        <v>0</v>
      </c>
      <c r="E164" s="2043"/>
      <c r="F164" s="2043"/>
      <c r="G164" s="2043"/>
      <c r="H164" s="2043"/>
      <c r="I164" s="2043"/>
      <c r="J164" s="2043"/>
      <c r="K164" s="2471"/>
      <c r="L164" s="124"/>
    </row>
    <row r="165" spans="1:12" ht="15.75" x14ac:dyDescent="0.25">
      <c r="A165" s="2041"/>
      <c r="B165" s="2042"/>
      <c r="C165" s="2043"/>
      <c r="D165" s="258">
        <f t="shared" si="2"/>
        <v>0</v>
      </c>
      <c r="E165" s="2043"/>
      <c r="F165" s="2043"/>
      <c r="G165" s="2043"/>
      <c r="H165" s="2043"/>
      <c r="I165" s="2043"/>
      <c r="J165" s="2043"/>
      <c r="K165" s="2471"/>
      <c r="L165" s="124"/>
    </row>
    <row r="166" spans="1:12" ht="15.75" x14ac:dyDescent="0.25">
      <c r="A166" s="2041"/>
      <c r="B166" s="2042"/>
      <c r="C166" s="2043"/>
      <c r="D166" s="258">
        <f t="shared" si="2"/>
        <v>0</v>
      </c>
      <c r="E166" s="2043"/>
      <c r="F166" s="2043"/>
      <c r="G166" s="2043"/>
      <c r="H166" s="2043"/>
      <c r="I166" s="2043"/>
      <c r="J166" s="2043"/>
      <c r="K166" s="2471"/>
      <c r="L166" s="124"/>
    </row>
    <row r="167" spans="1:12" ht="15.75" x14ac:dyDescent="0.25">
      <c r="A167" s="2041"/>
      <c r="B167" s="2042"/>
      <c r="C167" s="2043"/>
      <c r="D167" s="258">
        <f t="shared" si="2"/>
        <v>0</v>
      </c>
      <c r="E167" s="2043"/>
      <c r="F167" s="2043"/>
      <c r="G167" s="2043"/>
      <c r="H167" s="2043"/>
      <c r="I167" s="2043"/>
      <c r="J167" s="2043"/>
      <c r="K167" s="2471"/>
      <c r="L167" s="124"/>
    </row>
    <row r="168" spans="1:12" ht="15.75" x14ac:dyDescent="0.25">
      <c r="A168" s="2041"/>
      <c r="B168" s="2042"/>
      <c r="C168" s="2043"/>
      <c r="D168" s="258">
        <f t="shared" si="2"/>
        <v>0</v>
      </c>
      <c r="E168" s="2043"/>
      <c r="F168" s="2043"/>
      <c r="G168" s="2043"/>
      <c r="H168" s="2043"/>
      <c r="I168" s="2043"/>
      <c r="J168" s="2043"/>
      <c r="K168" s="2471"/>
      <c r="L168" s="124"/>
    </row>
    <row r="169" spans="1:12" ht="15.75" x14ac:dyDescent="0.25">
      <c r="A169" s="2041"/>
      <c r="B169" s="2042"/>
      <c r="C169" s="2043"/>
      <c r="D169" s="258">
        <f t="shared" si="2"/>
        <v>0</v>
      </c>
      <c r="E169" s="2043"/>
      <c r="F169" s="2043"/>
      <c r="G169" s="2043"/>
      <c r="H169" s="2043"/>
      <c r="I169" s="2043"/>
      <c r="J169" s="2043"/>
      <c r="K169" s="2471"/>
      <c r="L169" s="124"/>
    </row>
    <row r="170" spans="1:12" ht="15.75" x14ac:dyDescent="0.25">
      <c r="A170" s="2041"/>
      <c r="B170" s="2042"/>
      <c r="C170" s="2043"/>
      <c r="D170" s="258">
        <f t="shared" si="2"/>
        <v>0</v>
      </c>
      <c r="E170" s="2043"/>
      <c r="F170" s="2043"/>
      <c r="G170" s="2043"/>
      <c r="H170" s="2043"/>
      <c r="I170" s="2043"/>
      <c r="J170" s="2043"/>
      <c r="K170" s="2471"/>
      <c r="L170" s="124"/>
    </row>
    <row r="171" spans="1:12" ht="15.75" x14ac:dyDescent="0.25">
      <c r="A171" s="2041"/>
      <c r="B171" s="2042"/>
      <c r="C171" s="2043"/>
      <c r="D171" s="258">
        <f t="shared" si="2"/>
        <v>0</v>
      </c>
      <c r="E171" s="2043"/>
      <c r="F171" s="2043"/>
      <c r="G171" s="2043"/>
      <c r="H171" s="2043"/>
      <c r="I171" s="2043"/>
      <c r="J171" s="2043"/>
      <c r="K171" s="2471"/>
      <c r="L171" s="124"/>
    </row>
    <row r="172" spans="1:12" ht="15.75" x14ac:dyDescent="0.25">
      <c r="A172" s="2041"/>
      <c r="B172" s="2042"/>
      <c r="C172" s="2043"/>
      <c r="D172" s="258">
        <f t="shared" si="2"/>
        <v>0</v>
      </c>
      <c r="E172" s="2043"/>
      <c r="F172" s="2043"/>
      <c r="G172" s="2043"/>
      <c r="H172" s="2043"/>
      <c r="I172" s="2043"/>
      <c r="J172" s="2043"/>
      <c r="K172" s="2471"/>
      <c r="L172" s="124"/>
    </row>
    <row r="173" spans="1:12" ht="15.75" x14ac:dyDescent="0.25">
      <c r="A173" s="2041"/>
      <c r="B173" s="2042"/>
      <c r="C173" s="2043"/>
      <c r="D173" s="258">
        <f t="shared" si="2"/>
        <v>0</v>
      </c>
      <c r="E173" s="2043"/>
      <c r="F173" s="2043"/>
      <c r="G173" s="2043"/>
      <c r="H173" s="2043"/>
      <c r="I173" s="2043"/>
      <c r="J173" s="2043"/>
      <c r="K173" s="2471"/>
      <c r="L173" s="124"/>
    </row>
    <row r="174" spans="1:12" ht="15.75" x14ac:dyDescent="0.25">
      <c r="A174" s="2041"/>
      <c r="B174" s="2042"/>
      <c r="C174" s="2043"/>
      <c r="D174" s="258">
        <f t="shared" si="2"/>
        <v>0</v>
      </c>
      <c r="E174" s="2043"/>
      <c r="F174" s="2043"/>
      <c r="G174" s="2043"/>
      <c r="H174" s="2043"/>
      <c r="I174" s="2043"/>
      <c r="J174" s="2043"/>
      <c r="K174" s="2471"/>
      <c r="L174" s="124"/>
    </row>
    <row r="175" spans="1:12" ht="15.75" x14ac:dyDescent="0.25">
      <c r="A175" s="2041"/>
      <c r="B175" s="2042"/>
      <c r="C175" s="2043"/>
      <c r="D175" s="258">
        <f t="shared" si="2"/>
        <v>0</v>
      </c>
      <c r="E175" s="2043"/>
      <c r="F175" s="2043"/>
      <c r="G175" s="2043"/>
      <c r="H175" s="2043"/>
      <c r="I175" s="2043"/>
      <c r="J175" s="2043"/>
      <c r="K175" s="2471"/>
      <c r="L175" s="124"/>
    </row>
    <row r="176" spans="1:12" ht="15.75" x14ac:dyDescent="0.25">
      <c r="A176" s="2041"/>
      <c r="B176" s="2042"/>
      <c r="C176" s="2043"/>
      <c r="D176" s="258">
        <f t="shared" si="2"/>
        <v>0</v>
      </c>
      <c r="E176" s="2043"/>
      <c r="F176" s="2043"/>
      <c r="G176" s="2043"/>
      <c r="H176" s="2043"/>
      <c r="I176" s="2043"/>
      <c r="J176" s="2043"/>
      <c r="K176" s="2471"/>
      <c r="L176" s="124"/>
    </row>
    <row r="177" spans="1:12" ht="15.75" x14ac:dyDescent="0.25">
      <c r="A177" s="2041"/>
      <c r="B177" s="2042"/>
      <c r="C177" s="2043"/>
      <c r="D177" s="258">
        <f t="shared" si="2"/>
        <v>0</v>
      </c>
      <c r="E177" s="2043"/>
      <c r="F177" s="2043"/>
      <c r="G177" s="2043"/>
      <c r="H177" s="2043"/>
      <c r="I177" s="2043"/>
      <c r="J177" s="2043"/>
      <c r="K177" s="2471"/>
      <c r="L177" s="124"/>
    </row>
    <row r="178" spans="1:12" ht="15.75" x14ac:dyDescent="0.25">
      <c r="A178" s="2041"/>
      <c r="B178" s="2042"/>
      <c r="C178" s="2043"/>
      <c r="D178" s="258">
        <f t="shared" si="2"/>
        <v>0</v>
      </c>
      <c r="E178" s="2043"/>
      <c r="F178" s="2043"/>
      <c r="G178" s="2043"/>
      <c r="H178" s="2043"/>
      <c r="I178" s="2043"/>
      <c r="J178" s="2043"/>
      <c r="K178" s="2471"/>
      <c r="L178" s="124"/>
    </row>
    <row r="179" spans="1:12" ht="15.75" x14ac:dyDescent="0.25">
      <c r="A179" s="2041"/>
      <c r="B179" s="2042"/>
      <c r="C179" s="2043"/>
      <c r="D179" s="258">
        <f t="shared" si="2"/>
        <v>0</v>
      </c>
      <c r="E179" s="2043"/>
      <c r="F179" s="2043"/>
      <c r="G179" s="2043"/>
      <c r="H179" s="2043"/>
      <c r="I179" s="2043"/>
      <c r="J179" s="2043"/>
      <c r="K179" s="2471"/>
      <c r="L179" s="124"/>
    </row>
    <row r="180" spans="1:12" ht="15.75" x14ac:dyDescent="0.25">
      <c r="A180" s="2041"/>
      <c r="B180" s="2042"/>
      <c r="C180" s="2043"/>
      <c r="D180" s="258">
        <f t="shared" si="2"/>
        <v>0</v>
      </c>
      <c r="E180" s="2043"/>
      <c r="F180" s="2043"/>
      <c r="G180" s="2043"/>
      <c r="H180" s="2043"/>
      <c r="I180" s="2043"/>
      <c r="J180" s="2043"/>
      <c r="K180" s="2471"/>
      <c r="L180" s="124"/>
    </row>
    <row r="181" spans="1:12" ht="15.75" x14ac:dyDescent="0.25">
      <c r="A181" s="2041"/>
      <c r="B181" s="2042"/>
      <c r="C181" s="2043"/>
      <c r="D181" s="258">
        <f t="shared" si="2"/>
        <v>0</v>
      </c>
      <c r="E181" s="2043"/>
      <c r="F181" s="2043"/>
      <c r="G181" s="2043"/>
      <c r="H181" s="2043"/>
      <c r="I181" s="2043"/>
      <c r="J181" s="2043"/>
      <c r="K181" s="2471"/>
      <c r="L181" s="124"/>
    </row>
    <row r="182" spans="1:12" ht="15.75" x14ac:dyDescent="0.25">
      <c r="A182" s="2041"/>
      <c r="B182" s="2042"/>
      <c r="C182" s="2043"/>
      <c r="D182" s="258">
        <f t="shared" si="2"/>
        <v>0</v>
      </c>
      <c r="E182" s="2043"/>
      <c r="F182" s="2043"/>
      <c r="G182" s="2043"/>
      <c r="H182" s="2043"/>
      <c r="I182" s="2043"/>
      <c r="J182" s="2043"/>
      <c r="K182" s="2471"/>
      <c r="L182" s="124"/>
    </row>
    <row r="183" spans="1:12" ht="15.75" x14ac:dyDescent="0.25">
      <c r="A183" s="2041"/>
      <c r="B183" s="2042"/>
      <c r="C183" s="2043"/>
      <c r="D183" s="258">
        <f t="shared" si="2"/>
        <v>0</v>
      </c>
      <c r="E183" s="2043"/>
      <c r="F183" s="2043"/>
      <c r="G183" s="2043"/>
      <c r="H183" s="2043"/>
      <c r="I183" s="2043"/>
      <c r="J183" s="2043"/>
      <c r="K183" s="2471"/>
      <c r="L183" s="124"/>
    </row>
    <row r="184" spans="1:12" ht="15.75" x14ac:dyDescent="0.25">
      <c r="A184" s="2041"/>
      <c r="B184" s="2042"/>
      <c r="C184" s="2043"/>
      <c r="D184" s="258">
        <f t="shared" si="2"/>
        <v>0</v>
      </c>
      <c r="E184" s="2043"/>
      <c r="F184" s="2043"/>
      <c r="G184" s="2043"/>
      <c r="H184" s="2043"/>
      <c r="I184" s="2043"/>
      <c r="J184" s="2043"/>
      <c r="K184" s="2471"/>
      <c r="L184" s="124"/>
    </row>
    <row r="185" spans="1:12" ht="15.75" x14ac:dyDescent="0.25">
      <c r="A185" s="2041"/>
      <c r="B185" s="2042"/>
      <c r="C185" s="2043"/>
      <c r="D185" s="258">
        <f t="shared" si="2"/>
        <v>0</v>
      </c>
      <c r="E185" s="2043"/>
      <c r="F185" s="2043"/>
      <c r="G185" s="2043"/>
      <c r="H185" s="2043"/>
      <c r="I185" s="2043"/>
      <c r="J185" s="2043"/>
      <c r="K185" s="2471"/>
      <c r="L185" s="124"/>
    </row>
    <row r="186" spans="1:12" ht="15.75" x14ac:dyDescent="0.25">
      <c r="A186" s="2041"/>
      <c r="B186" s="2042"/>
      <c r="C186" s="2043"/>
      <c r="D186" s="258">
        <f t="shared" si="2"/>
        <v>0</v>
      </c>
      <c r="E186" s="2043"/>
      <c r="F186" s="2043"/>
      <c r="G186" s="2043"/>
      <c r="H186" s="2043"/>
      <c r="I186" s="2043"/>
      <c r="J186" s="2043"/>
      <c r="K186" s="2471"/>
      <c r="L186" s="124"/>
    </row>
    <row r="187" spans="1:12" ht="15.75" x14ac:dyDescent="0.25">
      <c r="A187" s="2041"/>
      <c r="B187" s="2042"/>
      <c r="C187" s="2043"/>
      <c r="D187" s="258">
        <f t="shared" si="2"/>
        <v>0</v>
      </c>
      <c r="E187" s="2043"/>
      <c r="F187" s="2043"/>
      <c r="G187" s="2043"/>
      <c r="H187" s="2043"/>
      <c r="I187" s="2043"/>
      <c r="J187" s="2043"/>
      <c r="K187" s="2471"/>
      <c r="L187" s="124"/>
    </row>
    <row r="188" spans="1:12" ht="15.75" x14ac:dyDescent="0.25">
      <c r="A188" s="2041"/>
      <c r="B188" s="2042"/>
      <c r="C188" s="2043"/>
      <c r="D188" s="258">
        <f t="shared" si="2"/>
        <v>0</v>
      </c>
      <c r="E188" s="2043"/>
      <c r="F188" s="2043"/>
      <c r="G188" s="2043"/>
      <c r="H188" s="2043"/>
      <c r="I188" s="2043"/>
      <c r="J188" s="2043"/>
      <c r="K188" s="2471"/>
      <c r="L188" s="124"/>
    </row>
    <row r="189" spans="1:12" ht="15.75" x14ac:dyDescent="0.25">
      <c r="A189" s="2041"/>
      <c r="B189" s="2042"/>
      <c r="C189" s="2043"/>
      <c r="D189" s="258">
        <f t="shared" si="2"/>
        <v>0</v>
      </c>
      <c r="E189" s="2043"/>
      <c r="F189" s="2043"/>
      <c r="G189" s="2043"/>
      <c r="H189" s="2043"/>
      <c r="I189" s="2043"/>
      <c r="J189" s="2043"/>
      <c r="K189" s="2471"/>
      <c r="L189" s="124"/>
    </row>
    <row r="190" spans="1:12" ht="15.75" x14ac:dyDescent="0.25">
      <c r="A190" s="2041"/>
      <c r="B190" s="2042"/>
      <c r="C190" s="2043"/>
      <c r="D190" s="258">
        <f t="shared" si="2"/>
        <v>0</v>
      </c>
      <c r="E190" s="2043"/>
      <c r="F190" s="2043"/>
      <c r="G190" s="2043"/>
      <c r="H190" s="2043"/>
      <c r="I190" s="2043"/>
      <c r="J190" s="2043"/>
      <c r="K190" s="2471"/>
      <c r="L190" s="124"/>
    </row>
    <row r="191" spans="1:12" ht="15.75" x14ac:dyDescent="0.25">
      <c r="A191" s="2041"/>
      <c r="B191" s="2042"/>
      <c r="C191" s="2043"/>
      <c r="D191" s="258">
        <f t="shared" si="2"/>
        <v>0</v>
      </c>
      <c r="E191" s="2043"/>
      <c r="F191" s="2043"/>
      <c r="G191" s="2043"/>
      <c r="H191" s="2043"/>
      <c r="I191" s="2043"/>
      <c r="J191" s="2043"/>
      <c r="K191" s="2471"/>
      <c r="L191" s="124"/>
    </row>
    <row r="192" spans="1:12" ht="15.75" x14ac:dyDescent="0.25">
      <c r="A192" s="2041"/>
      <c r="B192" s="2042"/>
      <c r="C192" s="2043"/>
      <c r="D192" s="258">
        <f t="shared" si="2"/>
        <v>0</v>
      </c>
      <c r="E192" s="2043"/>
      <c r="F192" s="2043"/>
      <c r="G192" s="2043"/>
      <c r="H192" s="2043"/>
      <c r="I192" s="2043"/>
      <c r="J192" s="2043"/>
      <c r="K192" s="2471"/>
      <c r="L192" s="124"/>
    </row>
    <row r="193" spans="1:12" ht="15.75" x14ac:dyDescent="0.25">
      <c r="A193" s="2041"/>
      <c r="B193" s="2042"/>
      <c r="C193" s="2043"/>
      <c r="D193" s="258">
        <f t="shared" si="2"/>
        <v>0</v>
      </c>
      <c r="E193" s="2043"/>
      <c r="F193" s="2043"/>
      <c r="G193" s="2043"/>
      <c r="H193" s="2043"/>
      <c r="I193" s="2043"/>
      <c r="J193" s="2043"/>
      <c r="K193" s="2471"/>
      <c r="L193" s="124"/>
    </row>
    <row r="194" spans="1:12" ht="15.75" x14ac:dyDescent="0.25">
      <c r="A194" s="2041"/>
      <c r="B194" s="2042"/>
      <c r="C194" s="2043"/>
      <c r="D194" s="258">
        <f t="shared" si="2"/>
        <v>0</v>
      </c>
      <c r="E194" s="2043"/>
      <c r="F194" s="2043"/>
      <c r="G194" s="2043"/>
      <c r="H194" s="2043"/>
      <c r="I194" s="2043"/>
      <c r="J194" s="2043"/>
      <c r="K194" s="2471"/>
      <c r="L194" s="124"/>
    </row>
    <row r="195" spans="1:12" ht="15.75" x14ac:dyDescent="0.25">
      <c r="A195" s="2041"/>
      <c r="B195" s="2042"/>
      <c r="C195" s="2043"/>
      <c r="D195" s="258">
        <f t="shared" si="2"/>
        <v>0</v>
      </c>
      <c r="E195" s="2043"/>
      <c r="F195" s="2043"/>
      <c r="G195" s="2043"/>
      <c r="H195" s="2043"/>
      <c r="I195" s="2043"/>
      <c r="J195" s="2043"/>
      <c r="K195" s="2471"/>
      <c r="L195" s="124"/>
    </row>
    <row r="196" spans="1:12" ht="15.75" x14ac:dyDescent="0.25">
      <c r="A196" s="2041"/>
      <c r="B196" s="2042"/>
      <c r="C196" s="2043"/>
      <c r="D196" s="258">
        <f t="shared" si="2"/>
        <v>0</v>
      </c>
      <c r="E196" s="2043"/>
      <c r="F196" s="2043"/>
      <c r="G196" s="2043"/>
      <c r="H196" s="2043"/>
      <c r="I196" s="2043"/>
      <c r="J196" s="2043"/>
      <c r="K196" s="2471"/>
      <c r="L196" s="124"/>
    </row>
    <row r="197" spans="1:12" ht="15.75" x14ac:dyDescent="0.25">
      <c r="A197" s="2041"/>
      <c r="B197" s="2042"/>
      <c r="C197" s="2043"/>
      <c r="D197" s="258">
        <f t="shared" si="2"/>
        <v>0</v>
      </c>
      <c r="E197" s="2043"/>
      <c r="F197" s="2043"/>
      <c r="G197" s="2043"/>
      <c r="H197" s="2043"/>
      <c r="I197" s="2043"/>
      <c r="J197" s="2043"/>
      <c r="K197" s="2471"/>
      <c r="L197" s="124"/>
    </row>
    <row r="198" spans="1:12" ht="15.75" x14ac:dyDescent="0.25">
      <c r="A198" s="2041"/>
      <c r="B198" s="2042"/>
      <c r="C198" s="2043"/>
      <c r="D198" s="258">
        <f t="shared" si="2"/>
        <v>0</v>
      </c>
      <c r="E198" s="2043"/>
      <c r="F198" s="2043"/>
      <c r="G198" s="2043"/>
      <c r="H198" s="2043"/>
      <c r="I198" s="2043"/>
      <c r="J198" s="2043"/>
      <c r="K198" s="2471"/>
      <c r="L198" s="124"/>
    </row>
    <row r="199" spans="1:12" ht="15.75" x14ac:dyDescent="0.25">
      <c r="A199" s="2041"/>
      <c r="B199" s="2042"/>
      <c r="C199" s="2043"/>
      <c r="D199" s="258">
        <f t="shared" si="2"/>
        <v>0</v>
      </c>
      <c r="E199" s="2043"/>
      <c r="F199" s="2043"/>
      <c r="G199" s="2043"/>
      <c r="H199" s="2043"/>
      <c r="I199" s="2043"/>
      <c r="J199" s="2043"/>
      <c r="K199" s="2471"/>
      <c r="L199" s="124"/>
    </row>
    <row r="200" spans="1:12" ht="15.75" x14ac:dyDescent="0.25">
      <c r="A200" s="2041"/>
      <c r="B200" s="2042"/>
      <c r="C200" s="2043"/>
      <c r="D200" s="258">
        <f t="shared" ref="D200:D263" si="3">+C200*(100-E200)/100</f>
        <v>0</v>
      </c>
      <c r="E200" s="2043"/>
      <c r="F200" s="2043"/>
      <c r="G200" s="2043"/>
      <c r="H200" s="2043"/>
      <c r="I200" s="2043"/>
      <c r="J200" s="2043"/>
      <c r="K200" s="2471"/>
      <c r="L200" s="124"/>
    </row>
    <row r="201" spans="1:12" ht="15.75" x14ac:dyDescent="0.25">
      <c r="A201" s="2041"/>
      <c r="B201" s="2042"/>
      <c r="C201" s="2043"/>
      <c r="D201" s="258">
        <f t="shared" si="3"/>
        <v>0</v>
      </c>
      <c r="E201" s="2043"/>
      <c r="F201" s="2043"/>
      <c r="G201" s="2043"/>
      <c r="H201" s="2043"/>
      <c r="I201" s="2043"/>
      <c r="J201" s="2043"/>
      <c r="K201" s="2471"/>
      <c r="L201" s="124"/>
    </row>
    <row r="202" spans="1:12" ht="15.75" x14ac:dyDescent="0.25">
      <c r="A202" s="2041"/>
      <c r="B202" s="2042"/>
      <c r="C202" s="2043"/>
      <c r="D202" s="258">
        <f t="shared" si="3"/>
        <v>0</v>
      </c>
      <c r="E202" s="2043"/>
      <c r="F202" s="2043"/>
      <c r="G202" s="2043"/>
      <c r="H202" s="2043"/>
      <c r="I202" s="2043"/>
      <c r="J202" s="2043"/>
      <c r="K202" s="2471"/>
      <c r="L202" s="124"/>
    </row>
    <row r="203" spans="1:12" ht="15.75" x14ac:dyDescent="0.25">
      <c r="A203" s="2041"/>
      <c r="B203" s="2042"/>
      <c r="C203" s="2043"/>
      <c r="D203" s="258">
        <f t="shared" si="3"/>
        <v>0</v>
      </c>
      <c r="E203" s="2043"/>
      <c r="F203" s="2043"/>
      <c r="G203" s="2043"/>
      <c r="H203" s="2043"/>
      <c r="I203" s="2043"/>
      <c r="J203" s="2043"/>
      <c r="K203" s="2471"/>
      <c r="L203" s="124"/>
    </row>
    <row r="204" spans="1:12" ht="15.75" x14ac:dyDescent="0.25">
      <c r="A204" s="2041"/>
      <c r="B204" s="2042"/>
      <c r="C204" s="2043"/>
      <c r="D204" s="258">
        <f t="shared" si="3"/>
        <v>0</v>
      </c>
      <c r="E204" s="2043"/>
      <c r="F204" s="2043"/>
      <c r="G204" s="2043"/>
      <c r="H204" s="2043"/>
      <c r="I204" s="2043"/>
      <c r="J204" s="2043"/>
      <c r="K204" s="2471"/>
      <c r="L204" s="124"/>
    </row>
    <row r="205" spans="1:12" ht="15.75" x14ac:dyDescent="0.25">
      <c r="A205" s="2041"/>
      <c r="B205" s="2042"/>
      <c r="C205" s="2043"/>
      <c r="D205" s="258">
        <f t="shared" si="3"/>
        <v>0</v>
      </c>
      <c r="E205" s="2043"/>
      <c r="F205" s="2043"/>
      <c r="G205" s="2043"/>
      <c r="H205" s="2043"/>
      <c r="I205" s="2043"/>
      <c r="J205" s="2043"/>
      <c r="K205" s="2471"/>
      <c r="L205" s="124"/>
    </row>
    <row r="206" spans="1:12" ht="15.75" x14ac:dyDescent="0.25">
      <c r="A206" s="2041"/>
      <c r="B206" s="2042"/>
      <c r="C206" s="2043"/>
      <c r="D206" s="258">
        <f t="shared" si="3"/>
        <v>0</v>
      </c>
      <c r="E206" s="2043"/>
      <c r="F206" s="2043"/>
      <c r="G206" s="2043"/>
      <c r="H206" s="2043"/>
      <c r="I206" s="2043"/>
      <c r="J206" s="2043"/>
      <c r="K206" s="2471"/>
      <c r="L206" s="124"/>
    </row>
    <row r="207" spans="1:12" ht="15.75" x14ac:dyDescent="0.25">
      <c r="A207" s="2041"/>
      <c r="B207" s="2042"/>
      <c r="C207" s="2043"/>
      <c r="D207" s="258">
        <f t="shared" si="3"/>
        <v>0</v>
      </c>
      <c r="E207" s="2043"/>
      <c r="F207" s="2043"/>
      <c r="G207" s="2043"/>
      <c r="H207" s="2043"/>
      <c r="I207" s="2043"/>
      <c r="J207" s="2043"/>
      <c r="K207" s="2471"/>
      <c r="L207" s="124"/>
    </row>
    <row r="208" spans="1:12" ht="15.75" x14ac:dyDescent="0.25">
      <c r="A208" s="2041"/>
      <c r="B208" s="2042"/>
      <c r="C208" s="2043"/>
      <c r="D208" s="258">
        <f t="shared" si="3"/>
        <v>0</v>
      </c>
      <c r="E208" s="2043"/>
      <c r="F208" s="2043"/>
      <c r="G208" s="2043"/>
      <c r="H208" s="2043"/>
      <c r="I208" s="2043"/>
      <c r="J208" s="2043"/>
      <c r="K208" s="2471"/>
      <c r="L208" s="124"/>
    </row>
    <row r="209" spans="1:12" ht="15.75" x14ac:dyDescent="0.25">
      <c r="A209" s="2041"/>
      <c r="B209" s="2042"/>
      <c r="C209" s="2043"/>
      <c r="D209" s="258">
        <f t="shared" si="3"/>
        <v>0</v>
      </c>
      <c r="E209" s="2043"/>
      <c r="F209" s="2043"/>
      <c r="G209" s="2043"/>
      <c r="H209" s="2043"/>
      <c r="I209" s="2043"/>
      <c r="J209" s="2043"/>
      <c r="K209" s="2471"/>
      <c r="L209" s="124"/>
    </row>
    <row r="210" spans="1:12" ht="15.75" x14ac:dyDescent="0.25">
      <c r="A210" s="2041"/>
      <c r="B210" s="2042"/>
      <c r="C210" s="2043"/>
      <c r="D210" s="258">
        <f t="shared" si="3"/>
        <v>0</v>
      </c>
      <c r="E210" s="2043"/>
      <c r="F210" s="2043"/>
      <c r="G210" s="2043"/>
      <c r="H210" s="2043"/>
      <c r="I210" s="2043"/>
      <c r="J210" s="2043"/>
      <c r="K210" s="2471"/>
      <c r="L210" s="124"/>
    </row>
    <row r="211" spans="1:12" ht="15.75" x14ac:dyDescent="0.25">
      <c r="A211" s="2041"/>
      <c r="B211" s="2042"/>
      <c r="C211" s="2043"/>
      <c r="D211" s="258">
        <f t="shared" si="3"/>
        <v>0</v>
      </c>
      <c r="E211" s="2043"/>
      <c r="F211" s="2043"/>
      <c r="G211" s="2043"/>
      <c r="H211" s="2043"/>
      <c r="I211" s="2043"/>
      <c r="J211" s="2043"/>
      <c r="K211" s="2471"/>
      <c r="L211" s="124"/>
    </row>
    <row r="212" spans="1:12" ht="15.75" x14ac:dyDescent="0.25">
      <c r="A212" s="2041"/>
      <c r="B212" s="2042"/>
      <c r="C212" s="2043"/>
      <c r="D212" s="258">
        <f t="shared" si="3"/>
        <v>0</v>
      </c>
      <c r="E212" s="2043"/>
      <c r="F212" s="2043"/>
      <c r="G212" s="2043"/>
      <c r="H212" s="2043"/>
      <c r="I212" s="2043"/>
      <c r="J212" s="2043"/>
      <c r="K212" s="2471"/>
      <c r="L212" s="124"/>
    </row>
    <row r="213" spans="1:12" ht="15.75" x14ac:dyDescent="0.25">
      <c r="A213" s="2041"/>
      <c r="B213" s="2042"/>
      <c r="C213" s="2043"/>
      <c r="D213" s="258">
        <f t="shared" si="3"/>
        <v>0</v>
      </c>
      <c r="E213" s="2043"/>
      <c r="F213" s="2043"/>
      <c r="G213" s="2043"/>
      <c r="H213" s="2043"/>
      <c r="I213" s="2043"/>
      <c r="J213" s="2043"/>
      <c r="K213" s="2471"/>
      <c r="L213" s="124"/>
    </row>
    <row r="214" spans="1:12" ht="15.75" x14ac:dyDescent="0.25">
      <c r="A214" s="2041"/>
      <c r="B214" s="2042"/>
      <c r="C214" s="2043"/>
      <c r="D214" s="258">
        <f t="shared" si="3"/>
        <v>0</v>
      </c>
      <c r="E214" s="2043"/>
      <c r="F214" s="2043"/>
      <c r="G214" s="2043"/>
      <c r="H214" s="2043"/>
      <c r="I214" s="2043"/>
      <c r="J214" s="2043"/>
      <c r="K214" s="2471"/>
      <c r="L214" s="124"/>
    </row>
    <row r="215" spans="1:12" ht="15.75" x14ac:dyDescent="0.25">
      <c r="A215" s="2041"/>
      <c r="B215" s="2042"/>
      <c r="C215" s="2043"/>
      <c r="D215" s="258">
        <f t="shared" si="3"/>
        <v>0</v>
      </c>
      <c r="E215" s="2043"/>
      <c r="F215" s="2043"/>
      <c r="G215" s="2043"/>
      <c r="H215" s="2043"/>
      <c r="I215" s="2043"/>
      <c r="J215" s="2043"/>
      <c r="K215" s="2471"/>
      <c r="L215" s="124"/>
    </row>
    <row r="216" spans="1:12" ht="15.75" x14ac:dyDescent="0.25">
      <c r="A216" s="2041"/>
      <c r="B216" s="2042"/>
      <c r="C216" s="2043"/>
      <c r="D216" s="258">
        <f t="shared" si="3"/>
        <v>0</v>
      </c>
      <c r="E216" s="2043"/>
      <c r="F216" s="2043"/>
      <c r="G216" s="2043"/>
      <c r="H216" s="2043"/>
      <c r="I216" s="2043"/>
      <c r="J216" s="2043"/>
      <c r="K216" s="2471"/>
      <c r="L216" s="124"/>
    </row>
    <row r="217" spans="1:12" ht="15.75" x14ac:dyDescent="0.25">
      <c r="A217" s="2041"/>
      <c r="B217" s="2042"/>
      <c r="C217" s="2043"/>
      <c r="D217" s="258">
        <f t="shared" si="3"/>
        <v>0</v>
      </c>
      <c r="E217" s="2043"/>
      <c r="F217" s="2043"/>
      <c r="G217" s="2043"/>
      <c r="H217" s="2043"/>
      <c r="I217" s="2043"/>
      <c r="J217" s="2043"/>
      <c r="K217" s="2471"/>
      <c r="L217" s="124"/>
    </row>
    <row r="218" spans="1:12" ht="15.75" x14ac:dyDescent="0.25">
      <c r="A218" s="2041"/>
      <c r="B218" s="2042"/>
      <c r="C218" s="2043"/>
      <c r="D218" s="258">
        <f t="shared" si="3"/>
        <v>0</v>
      </c>
      <c r="E218" s="2043"/>
      <c r="F218" s="2043"/>
      <c r="G218" s="2043"/>
      <c r="H218" s="2043"/>
      <c r="I218" s="2043"/>
      <c r="J218" s="2043"/>
      <c r="K218" s="2471"/>
      <c r="L218" s="124"/>
    </row>
    <row r="219" spans="1:12" ht="15.75" x14ac:dyDescent="0.25">
      <c r="A219" s="2041"/>
      <c r="B219" s="2042"/>
      <c r="C219" s="2043"/>
      <c r="D219" s="258">
        <f t="shared" si="3"/>
        <v>0</v>
      </c>
      <c r="E219" s="2043"/>
      <c r="F219" s="2043"/>
      <c r="G219" s="2043"/>
      <c r="H219" s="2043"/>
      <c r="I219" s="2043"/>
      <c r="J219" s="2043"/>
      <c r="K219" s="2471"/>
      <c r="L219" s="124"/>
    </row>
    <row r="220" spans="1:12" ht="15.75" x14ac:dyDescent="0.25">
      <c r="A220" s="2041"/>
      <c r="B220" s="2042"/>
      <c r="C220" s="2043"/>
      <c r="D220" s="258">
        <f t="shared" si="3"/>
        <v>0</v>
      </c>
      <c r="E220" s="2043"/>
      <c r="F220" s="2043"/>
      <c r="G220" s="2043"/>
      <c r="H220" s="2043"/>
      <c r="I220" s="2043"/>
      <c r="J220" s="2043"/>
      <c r="K220" s="2471"/>
      <c r="L220" s="124"/>
    </row>
    <row r="221" spans="1:12" ht="15.75" x14ac:dyDescent="0.25">
      <c r="A221" s="2041"/>
      <c r="B221" s="2042"/>
      <c r="C221" s="2043"/>
      <c r="D221" s="258">
        <f t="shared" si="3"/>
        <v>0</v>
      </c>
      <c r="E221" s="2043"/>
      <c r="F221" s="2043"/>
      <c r="G221" s="2043"/>
      <c r="H221" s="2043"/>
      <c r="I221" s="2043"/>
      <c r="J221" s="2043"/>
      <c r="K221" s="2471"/>
      <c r="L221" s="124"/>
    </row>
    <row r="222" spans="1:12" ht="15.75" x14ac:dyDescent="0.25">
      <c r="A222" s="2041"/>
      <c r="B222" s="2042"/>
      <c r="C222" s="2043"/>
      <c r="D222" s="258">
        <f t="shared" si="3"/>
        <v>0</v>
      </c>
      <c r="E222" s="2043"/>
      <c r="F222" s="2043"/>
      <c r="G222" s="2043"/>
      <c r="H222" s="2043"/>
      <c r="I222" s="2043"/>
      <c r="J222" s="2043"/>
      <c r="K222" s="2471"/>
      <c r="L222" s="124"/>
    </row>
    <row r="223" spans="1:12" ht="15.75" x14ac:dyDescent="0.25">
      <c r="A223" s="2041"/>
      <c r="B223" s="2042"/>
      <c r="C223" s="2043"/>
      <c r="D223" s="258">
        <f t="shared" si="3"/>
        <v>0</v>
      </c>
      <c r="E223" s="2043"/>
      <c r="F223" s="2043"/>
      <c r="G223" s="2043"/>
      <c r="H223" s="2043"/>
      <c r="I223" s="2043"/>
      <c r="J223" s="2043"/>
      <c r="K223" s="2471"/>
      <c r="L223" s="124"/>
    </row>
    <row r="224" spans="1:12" ht="15.75" x14ac:dyDescent="0.25">
      <c r="A224" s="2041"/>
      <c r="B224" s="2042"/>
      <c r="C224" s="2043"/>
      <c r="D224" s="258">
        <f t="shared" si="3"/>
        <v>0</v>
      </c>
      <c r="E224" s="2043"/>
      <c r="F224" s="2043"/>
      <c r="G224" s="2043"/>
      <c r="H224" s="2043"/>
      <c r="I224" s="2043"/>
      <c r="J224" s="2043"/>
      <c r="K224" s="2471"/>
      <c r="L224" s="124"/>
    </row>
    <row r="225" spans="1:12" ht="15.75" x14ac:dyDescent="0.25">
      <c r="A225" s="2041"/>
      <c r="B225" s="2042"/>
      <c r="C225" s="2043"/>
      <c r="D225" s="258">
        <f t="shared" si="3"/>
        <v>0</v>
      </c>
      <c r="E225" s="2043"/>
      <c r="F225" s="2043"/>
      <c r="G225" s="2043"/>
      <c r="H225" s="2043"/>
      <c r="I225" s="2043"/>
      <c r="J225" s="2043"/>
      <c r="K225" s="2471"/>
      <c r="L225" s="124"/>
    </row>
    <row r="226" spans="1:12" ht="15.75" x14ac:dyDescent="0.25">
      <c r="A226" s="2041"/>
      <c r="B226" s="2042"/>
      <c r="C226" s="2043"/>
      <c r="D226" s="258">
        <f t="shared" si="3"/>
        <v>0</v>
      </c>
      <c r="E226" s="2043"/>
      <c r="F226" s="2043"/>
      <c r="G226" s="2043"/>
      <c r="H226" s="2043"/>
      <c r="I226" s="2043"/>
      <c r="J226" s="2043"/>
      <c r="K226" s="2471"/>
      <c r="L226" s="124"/>
    </row>
    <row r="227" spans="1:12" ht="15.75" x14ac:dyDescent="0.25">
      <c r="A227" s="2041"/>
      <c r="B227" s="2042"/>
      <c r="C227" s="2043"/>
      <c r="D227" s="258">
        <f t="shared" si="3"/>
        <v>0</v>
      </c>
      <c r="E227" s="2043"/>
      <c r="F227" s="2043"/>
      <c r="G227" s="2043"/>
      <c r="H227" s="2043"/>
      <c r="I227" s="2043"/>
      <c r="J227" s="2043"/>
      <c r="K227" s="2471"/>
      <c r="L227" s="124"/>
    </row>
    <row r="228" spans="1:12" ht="15.75" x14ac:dyDescent="0.25">
      <c r="A228" s="2041"/>
      <c r="B228" s="2042"/>
      <c r="C228" s="2043"/>
      <c r="D228" s="258">
        <f t="shared" si="3"/>
        <v>0</v>
      </c>
      <c r="E228" s="2043"/>
      <c r="F228" s="2043"/>
      <c r="G228" s="2043"/>
      <c r="H228" s="2043"/>
      <c r="I228" s="2043"/>
      <c r="J228" s="2043"/>
      <c r="K228" s="2471"/>
      <c r="L228" s="124"/>
    </row>
    <row r="229" spans="1:12" ht="15.75" x14ac:dyDescent="0.25">
      <c r="A229" s="2041"/>
      <c r="B229" s="2042"/>
      <c r="C229" s="2043"/>
      <c r="D229" s="258">
        <f t="shared" si="3"/>
        <v>0</v>
      </c>
      <c r="E229" s="2043"/>
      <c r="F229" s="2043"/>
      <c r="G229" s="2043"/>
      <c r="H229" s="2043"/>
      <c r="I229" s="2043"/>
      <c r="J229" s="2043"/>
      <c r="K229" s="2471"/>
      <c r="L229" s="124"/>
    </row>
    <row r="230" spans="1:12" ht="15.75" x14ac:dyDescent="0.25">
      <c r="A230" s="2041"/>
      <c r="B230" s="2042"/>
      <c r="C230" s="2043"/>
      <c r="D230" s="258">
        <f t="shared" si="3"/>
        <v>0</v>
      </c>
      <c r="E230" s="2043"/>
      <c r="F230" s="2043"/>
      <c r="G230" s="2043"/>
      <c r="H230" s="2043"/>
      <c r="I230" s="2043"/>
      <c r="J230" s="2043"/>
      <c r="K230" s="2471"/>
      <c r="L230" s="124"/>
    </row>
    <row r="231" spans="1:12" ht="15.75" x14ac:dyDescent="0.25">
      <c r="A231" s="2041"/>
      <c r="B231" s="2042"/>
      <c r="C231" s="2043"/>
      <c r="D231" s="258">
        <f t="shared" si="3"/>
        <v>0</v>
      </c>
      <c r="E231" s="2043"/>
      <c r="F231" s="2043"/>
      <c r="G231" s="2043"/>
      <c r="H231" s="2043"/>
      <c r="I231" s="2043"/>
      <c r="J231" s="2043"/>
      <c r="K231" s="2471"/>
      <c r="L231" s="124"/>
    </row>
    <row r="232" spans="1:12" ht="15.75" x14ac:dyDescent="0.25">
      <c r="A232" s="2041"/>
      <c r="B232" s="2042"/>
      <c r="C232" s="2043"/>
      <c r="D232" s="258">
        <f t="shared" si="3"/>
        <v>0</v>
      </c>
      <c r="E232" s="2043"/>
      <c r="F232" s="2043"/>
      <c r="G232" s="2043"/>
      <c r="H232" s="2043"/>
      <c r="I232" s="2043"/>
      <c r="J232" s="2043"/>
      <c r="K232" s="2471"/>
      <c r="L232" s="124"/>
    </row>
    <row r="233" spans="1:12" ht="15.75" x14ac:dyDescent="0.25">
      <c r="A233" s="2041"/>
      <c r="B233" s="2042"/>
      <c r="C233" s="2043"/>
      <c r="D233" s="258">
        <f t="shared" si="3"/>
        <v>0</v>
      </c>
      <c r="E233" s="2043"/>
      <c r="F233" s="2043"/>
      <c r="G233" s="2043"/>
      <c r="H233" s="2043"/>
      <c r="I233" s="2043"/>
      <c r="J233" s="2043"/>
      <c r="K233" s="2471"/>
      <c r="L233" s="124"/>
    </row>
    <row r="234" spans="1:12" ht="15.75" x14ac:dyDescent="0.25">
      <c r="A234" s="2041"/>
      <c r="B234" s="2042"/>
      <c r="C234" s="2043"/>
      <c r="D234" s="258">
        <f t="shared" si="3"/>
        <v>0</v>
      </c>
      <c r="E234" s="2043"/>
      <c r="F234" s="2043"/>
      <c r="G234" s="2043"/>
      <c r="H234" s="2043"/>
      <c r="I234" s="2043"/>
      <c r="J234" s="2043"/>
      <c r="K234" s="2471"/>
      <c r="L234" s="124"/>
    </row>
    <row r="235" spans="1:12" ht="15.75" x14ac:dyDescent="0.25">
      <c r="A235" s="2041"/>
      <c r="B235" s="2042"/>
      <c r="C235" s="2043"/>
      <c r="D235" s="258">
        <f t="shared" si="3"/>
        <v>0</v>
      </c>
      <c r="E235" s="2043"/>
      <c r="F235" s="2043"/>
      <c r="G235" s="2043"/>
      <c r="H235" s="2043"/>
      <c r="I235" s="2043"/>
      <c r="J235" s="2043"/>
      <c r="K235" s="2471"/>
      <c r="L235" s="124"/>
    </row>
    <row r="236" spans="1:12" ht="15.75" x14ac:dyDescent="0.25">
      <c r="A236" s="2041"/>
      <c r="B236" s="2042"/>
      <c r="C236" s="2043"/>
      <c r="D236" s="258">
        <f t="shared" si="3"/>
        <v>0</v>
      </c>
      <c r="E236" s="2043"/>
      <c r="F236" s="2043"/>
      <c r="G236" s="2043"/>
      <c r="H236" s="2043"/>
      <c r="I236" s="2043"/>
      <c r="J236" s="2043"/>
      <c r="K236" s="2471"/>
      <c r="L236" s="124"/>
    </row>
    <row r="237" spans="1:12" ht="15.75" x14ac:dyDescent="0.25">
      <c r="A237" s="2041"/>
      <c r="B237" s="2042"/>
      <c r="C237" s="2043"/>
      <c r="D237" s="258">
        <f t="shared" si="3"/>
        <v>0</v>
      </c>
      <c r="E237" s="2043"/>
      <c r="F237" s="2043"/>
      <c r="G237" s="2043"/>
      <c r="H237" s="2043"/>
      <c r="I237" s="2043"/>
      <c r="J237" s="2043"/>
      <c r="K237" s="2471"/>
      <c r="L237" s="124"/>
    </row>
    <row r="238" spans="1:12" ht="15.75" x14ac:dyDescent="0.25">
      <c r="A238" s="2041"/>
      <c r="B238" s="2042"/>
      <c r="C238" s="2043"/>
      <c r="D238" s="258">
        <f t="shared" si="3"/>
        <v>0</v>
      </c>
      <c r="E238" s="2043"/>
      <c r="F238" s="2043"/>
      <c r="G238" s="2043"/>
      <c r="H238" s="2043"/>
      <c r="I238" s="2043"/>
      <c r="J238" s="2043"/>
      <c r="K238" s="2471"/>
      <c r="L238" s="124"/>
    </row>
    <row r="239" spans="1:12" ht="15.75" x14ac:dyDescent="0.25">
      <c r="A239" s="2041"/>
      <c r="B239" s="2042"/>
      <c r="C239" s="2043"/>
      <c r="D239" s="258">
        <f t="shared" si="3"/>
        <v>0</v>
      </c>
      <c r="E239" s="2043"/>
      <c r="F239" s="2043"/>
      <c r="G239" s="2043"/>
      <c r="H239" s="2043"/>
      <c r="I239" s="2043"/>
      <c r="J239" s="2043"/>
      <c r="K239" s="2471"/>
      <c r="L239" s="124"/>
    </row>
    <row r="240" spans="1:12" ht="15.75" x14ac:dyDescent="0.25">
      <c r="A240" s="2041"/>
      <c r="B240" s="2042"/>
      <c r="C240" s="2043"/>
      <c r="D240" s="258">
        <f t="shared" si="3"/>
        <v>0</v>
      </c>
      <c r="E240" s="2043"/>
      <c r="F240" s="2043"/>
      <c r="G240" s="2043"/>
      <c r="H240" s="2043"/>
      <c r="I240" s="2043"/>
      <c r="J240" s="2043"/>
      <c r="K240" s="2471"/>
      <c r="L240" s="124"/>
    </row>
    <row r="241" spans="1:12" ht="15.75" x14ac:dyDescent="0.25">
      <c r="A241" s="2041"/>
      <c r="B241" s="2042"/>
      <c r="C241" s="2043"/>
      <c r="D241" s="258">
        <f t="shared" si="3"/>
        <v>0</v>
      </c>
      <c r="E241" s="2043"/>
      <c r="F241" s="2043"/>
      <c r="G241" s="2043"/>
      <c r="H241" s="2043"/>
      <c r="I241" s="2043"/>
      <c r="J241" s="2043"/>
      <c r="K241" s="2471"/>
      <c r="L241" s="124"/>
    </row>
    <row r="242" spans="1:12" ht="15.75" x14ac:dyDescent="0.25">
      <c r="A242" s="2041"/>
      <c r="B242" s="2042"/>
      <c r="C242" s="2043"/>
      <c r="D242" s="258">
        <f t="shared" si="3"/>
        <v>0</v>
      </c>
      <c r="E242" s="2043"/>
      <c r="F242" s="2043"/>
      <c r="G242" s="2043"/>
      <c r="H242" s="2043"/>
      <c r="I242" s="2043"/>
      <c r="J242" s="2043"/>
      <c r="K242" s="2471"/>
      <c r="L242" s="124"/>
    </row>
    <row r="243" spans="1:12" ht="15.75" x14ac:dyDescent="0.25">
      <c r="A243" s="2041"/>
      <c r="B243" s="2042"/>
      <c r="C243" s="2043"/>
      <c r="D243" s="258">
        <f t="shared" si="3"/>
        <v>0</v>
      </c>
      <c r="E243" s="2043"/>
      <c r="F243" s="2043"/>
      <c r="G243" s="2043"/>
      <c r="H243" s="2043"/>
      <c r="I243" s="2043"/>
      <c r="J243" s="2043"/>
      <c r="K243" s="2471"/>
      <c r="L243" s="124"/>
    </row>
    <row r="244" spans="1:12" ht="15.75" x14ac:dyDescent="0.25">
      <c r="A244" s="2041"/>
      <c r="B244" s="2042"/>
      <c r="C244" s="2043"/>
      <c r="D244" s="258">
        <f t="shared" si="3"/>
        <v>0</v>
      </c>
      <c r="E244" s="2043"/>
      <c r="F244" s="2043"/>
      <c r="G244" s="2043"/>
      <c r="H244" s="2043"/>
      <c r="I244" s="2043"/>
      <c r="J244" s="2043"/>
      <c r="K244" s="2471"/>
      <c r="L244" s="124"/>
    </row>
    <row r="245" spans="1:12" ht="15.75" x14ac:dyDescent="0.25">
      <c r="A245" s="2041"/>
      <c r="B245" s="2042"/>
      <c r="C245" s="2043"/>
      <c r="D245" s="258">
        <f t="shared" si="3"/>
        <v>0</v>
      </c>
      <c r="E245" s="2043"/>
      <c r="F245" s="2043"/>
      <c r="G245" s="2043"/>
      <c r="H245" s="2043"/>
      <c r="I245" s="2043"/>
      <c r="J245" s="2043"/>
      <c r="K245" s="2471"/>
      <c r="L245" s="124"/>
    </row>
    <row r="246" spans="1:12" ht="15.75" x14ac:dyDescent="0.25">
      <c r="A246" s="2041"/>
      <c r="B246" s="2042"/>
      <c r="C246" s="2043"/>
      <c r="D246" s="258">
        <f t="shared" si="3"/>
        <v>0</v>
      </c>
      <c r="E246" s="2043"/>
      <c r="F246" s="2043"/>
      <c r="G246" s="2043"/>
      <c r="H246" s="2043"/>
      <c r="I246" s="2043"/>
      <c r="J246" s="2043"/>
      <c r="K246" s="2471"/>
      <c r="L246" s="124"/>
    </row>
    <row r="247" spans="1:12" ht="15.75" x14ac:dyDescent="0.25">
      <c r="A247" s="2041"/>
      <c r="B247" s="2042"/>
      <c r="C247" s="2043"/>
      <c r="D247" s="258">
        <f t="shared" si="3"/>
        <v>0</v>
      </c>
      <c r="E247" s="2043"/>
      <c r="F247" s="2043"/>
      <c r="G247" s="2043"/>
      <c r="H247" s="2043"/>
      <c r="I247" s="2043"/>
      <c r="J247" s="2043"/>
      <c r="K247" s="2471"/>
      <c r="L247" s="124"/>
    </row>
    <row r="248" spans="1:12" ht="15.75" x14ac:dyDescent="0.25">
      <c r="A248" s="2041"/>
      <c r="B248" s="2042"/>
      <c r="C248" s="2043"/>
      <c r="D248" s="258">
        <f t="shared" si="3"/>
        <v>0</v>
      </c>
      <c r="E248" s="2043"/>
      <c r="F248" s="2043"/>
      <c r="G248" s="2043"/>
      <c r="H248" s="2043"/>
      <c r="I248" s="2043"/>
      <c r="J248" s="2043"/>
      <c r="K248" s="2471"/>
      <c r="L248" s="124"/>
    </row>
    <row r="249" spans="1:12" ht="15.75" x14ac:dyDescent="0.25">
      <c r="A249" s="2041"/>
      <c r="B249" s="2042"/>
      <c r="C249" s="2043"/>
      <c r="D249" s="258">
        <f t="shared" si="3"/>
        <v>0</v>
      </c>
      <c r="E249" s="2043"/>
      <c r="F249" s="2043"/>
      <c r="G249" s="2043"/>
      <c r="H249" s="2043"/>
      <c r="I249" s="2043"/>
      <c r="J249" s="2043"/>
      <c r="K249" s="2471"/>
      <c r="L249" s="124"/>
    </row>
    <row r="250" spans="1:12" ht="15.75" x14ac:dyDescent="0.25">
      <c r="A250" s="2041"/>
      <c r="B250" s="2042"/>
      <c r="C250" s="2043"/>
      <c r="D250" s="258">
        <f t="shared" si="3"/>
        <v>0</v>
      </c>
      <c r="E250" s="2043"/>
      <c r="F250" s="2043"/>
      <c r="G250" s="2043"/>
      <c r="H250" s="2043"/>
      <c r="I250" s="2043"/>
      <c r="J250" s="2043"/>
      <c r="K250" s="2471"/>
      <c r="L250" s="124"/>
    </row>
    <row r="251" spans="1:12" ht="15.75" x14ac:dyDescent="0.25">
      <c r="A251" s="2041"/>
      <c r="B251" s="2042"/>
      <c r="C251" s="2043"/>
      <c r="D251" s="258">
        <f t="shared" si="3"/>
        <v>0</v>
      </c>
      <c r="E251" s="2043"/>
      <c r="F251" s="2043"/>
      <c r="G251" s="2043"/>
      <c r="H251" s="2043"/>
      <c r="I251" s="2043"/>
      <c r="J251" s="2043"/>
      <c r="K251" s="2471"/>
      <c r="L251" s="124"/>
    </row>
    <row r="252" spans="1:12" ht="15.75" x14ac:dyDescent="0.25">
      <c r="A252" s="2041"/>
      <c r="B252" s="2042"/>
      <c r="C252" s="2043"/>
      <c r="D252" s="258">
        <f t="shared" si="3"/>
        <v>0</v>
      </c>
      <c r="E252" s="2043"/>
      <c r="F252" s="2043"/>
      <c r="G252" s="2043"/>
      <c r="H252" s="2043"/>
      <c r="I252" s="2043"/>
      <c r="J252" s="2043"/>
      <c r="K252" s="2471"/>
      <c r="L252" s="124"/>
    </row>
    <row r="253" spans="1:12" ht="15.75" x14ac:dyDescent="0.25">
      <c r="A253" s="2041"/>
      <c r="B253" s="2042"/>
      <c r="C253" s="2043"/>
      <c r="D253" s="258">
        <f t="shared" si="3"/>
        <v>0</v>
      </c>
      <c r="E253" s="2043"/>
      <c r="F253" s="2043"/>
      <c r="G253" s="2043"/>
      <c r="H253" s="2043"/>
      <c r="I253" s="2043"/>
      <c r="J253" s="2043"/>
      <c r="K253" s="2471"/>
      <c r="L253" s="124"/>
    </row>
    <row r="254" spans="1:12" ht="15.75" x14ac:dyDescent="0.25">
      <c r="A254" s="2041"/>
      <c r="B254" s="2042"/>
      <c r="C254" s="2043"/>
      <c r="D254" s="258">
        <f t="shared" si="3"/>
        <v>0</v>
      </c>
      <c r="E254" s="2043"/>
      <c r="F254" s="2043"/>
      <c r="G254" s="2043"/>
      <c r="H254" s="2043"/>
      <c r="I254" s="2043"/>
      <c r="J254" s="2043"/>
      <c r="K254" s="2471"/>
      <c r="L254" s="124"/>
    </row>
    <row r="255" spans="1:12" ht="15.75" x14ac:dyDescent="0.25">
      <c r="A255" s="2041"/>
      <c r="B255" s="2042"/>
      <c r="C255" s="2043"/>
      <c r="D255" s="258">
        <f t="shared" si="3"/>
        <v>0</v>
      </c>
      <c r="E255" s="2043"/>
      <c r="F255" s="2043"/>
      <c r="G255" s="2043"/>
      <c r="H255" s="2043"/>
      <c r="I255" s="2043"/>
      <c r="J255" s="2043"/>
      <c r="K255" s="2471"/>
      <c r="L255" s="124"/>
    </row>
    <row r="256" spans="1:12" ht="15.75" x14ac:dyDescent="0.25">
      <c r="A256" s="2041"/>
      <c r="B256" s="2042"/>
      <c r="C256" s="2043"/>
      <c r="D256" s="258">
        <f t="shared" si="3"/>
        <v>0</v>
      </c>
      <c r="E256" s="2043"/>
      <c r="F256" s="2043"/>
      <c r="G256" s="2043"/>
      <c r="H256" s="2043"/>
      <c r="I256" s="2043"/>
      <c r="J256" s="2043"/>
      <c r="K256" s="2471"/>
      <c r="L256" s="124"/>
    </row>
    <row r="257" spans="1:12" ht="15.75" x14ac:dyDescent="0.25">
      <c r="A257" s="2041"/>
      <c r="B257" s="2042"/>
      <c r="C257" s="2043"/>
      <c r="D257" s="258">
        <f t="shared" si="3"/>
        <v>0</v>
      </c>
      <c r="E257" s="2043"/>
      <c r="F257" s="2043"/>
      <c r="G257" s="2043"/>
      <c r="H257" s="2043"/>
      <c r="I257" s="2043"/>
      <c r="J257" s="2043"/>
      <c r="K257" s="2471"/>
      <c r="L257" s="124"/>
    </row>
    <row r="258" spans="1:12" ht="15.75" x14ac:dyDescent="0.25">
      <c r="A258" s="2041"/>
      <c r="B258" s="2042"/>
      <c r="C258" s="2043"/>
      <c r="D258" s="258">
        <f t="shared" si="3"/>
        <v>0</v>
      </c>
      <c r="E258" s="2043"/>
      <c r="F258" s="2043"/>
      <c r="G258" s="2043"/>
      <c r="H258" s="2043"/>
      <c r="I258" s="2043"/>
      <c r="J258" s="2043"/>
      <c r="K258" s="2471"/>
      <c r="L258" s="124"/>
    </row>
    <row r="259" spans="1:12" ht="15.75" x14ac:dyDescent="0.25">
      <c r="A259" s="2041"/>
      <c r="B259" s="2042"/>
      <c r="C259" s="2043"/>
      <c r="D259" s="258">
        <f t="shared" si="3"/>
        <v>0</v>
      </c>
      <c r="E259" s="2043"/>
      <c r="F259" s="2043"/>
      <c r="G259" s="2043"/>
      <c r="H259" s="2043"/>
      <c r="I259" s="2043"/>
      <c r="J259" s="2043"/>
      <c r="K259" s="2471"/>
      <c r="L259" s="124"/>
    </row>
    <row r="260" spans="1:12" ht="15.75" x14ac:dyDescent="0.25">
      <c r="A260" s="2041"/>
      <c r="B260" s="2042"/>
      <c r="C260" s="2043"/>
      <c r="D260" s="258">
        <f t="shared" si="3"/>
        <v>0</v>
      </c>
      <c r="E260" s="2043"/>
      <c r="F260" s="2043"/>
      <c r="G260" s="2043"/>
      <c r="H260" s="2043"/>
      <c r="I260" s="2043"/>
      <c r="J260" s="2043"/>
      <c r="K260" s="2471"/>
      <c r="L260" s="124"/>
    </row>
    <row r="261" spans="1:12" ht="15.75" x14ac:dyDescent="0.25">
      <c r="A261" s="2041"/>
      <c r="B261" s="2042"/>
      <c r="C261" s="2043"/>
      <c r="D261" s="258">
        <f t="shared" si="3"/>
        <v>0</v>
      </c>
      <c r="E261" s="2043"/>
      <c r="F261" s="2043"/>
      <c r="G261" s="2043"/>
      <c r="H261" s="2043"/>
      <c r="I261" s="2043"/>
      <c r="J261" s="2043"/>
      <c r="K261" s="2471"/>
      <c r="L261" s="124"/>
    </row>
    <row r="262" spans="1:12" ht="15.75" x14ac:dyDescent="0.25">
      <c r="A262" s="2041"/>
      <c r="B262" s="2042"/>
      <c r="C262" s="2043"/>
      <c r="D262" s="258">
        <f t="shared" si="3"/>
        <v>0</v>
      </c>
      <c r="E262" s="2043"/>
      <c r="F262" s="2043"/>
      <c r="G262" s="2043"/>
      <c r="H262" s="2043"/>
      <c r="I262" s="2043"/>
      <c r="J262" s="2043"/>
      <c r="K262" s="2471"/>
      <c r="L262" s="124"/>
    </row>
    <row r="263" spans="1:12" ht="15.75" x14ac:dyDescent="0.25">
      <c r="A263" s="2041"/>
      <c r="B263" s="2042"/>
      <c r="C263" s="2043"/>
      <c r="D263" s="258">
        <f t="shared" si="3"/>
        <v>0</v>
      </c>
      <c r="E263" s="2043"/>
      <c r="F263" s="2043"/>
      <c r="G263" s="2043"/>
      <c r="H263" s="2043"/>
      <c r="I263" s="2043"/>
      <c r="J263" s="2043"/>
      <c r="K263" s="2471"/>
      <c r="L263" s="124"/>
    </row>
    <row r="264" spans="1:12" ht="15.75" x14ac:dyDescent="0.25">
      <c r="A264" s="2041"/>
      <c r="B264" s="2042"/>
      <c r="C264" s="2043"/>
      <c r="D264" s="258">
        <f t="shared" ref="D264:D327" si="4">+C264*(100-E264)/100</f>
        <v>0</v>
      </c>
      <c r="E264" s="2043"/>
      <c r="F264" s="2043"/>
      <c r="G264" s="2043"/>
      <c r="H264" s="2043"/>
      <c r="I264" s="2043"/>
      <c r="J264" s="2043"/>
      <c r="K264" s="2471"/>
      <c r="L264" s="124"/>
    </row>
    <row r="265" spans="1:12" ht="15.75" x14ac:dyDescent="0.25">
      <c r="A265" s="2041"/>
      <c r="B265" s="2042"/>
      <c r="C265" s="2043"/>
      <c r="D265" s="258">
        <f t="shared" si="4"/>
        <v>0</v>
      </c>
      <c r="E265" s="2043"/>
      <c r="F265" s="2043"/>
      <c r="G265" s="2043"/>
      <c r="H265" s="2043"/>
      <c r="I265" s="2043"/>
      <c r="J265" s="2043"/>
      <c r="K265" s="2471"/>
      <c r="L265" s="124"/>
    </row>
    <row r="266" spans="1:12" ht="15.75" x14ac:dyDescent="0.25">
      <c r="A266" s="2041"/>
      <c r="B266" s="2042"/>
      <c r="C266" s="2043"/>
      <c r="D266" s="258">
        <f t="shared" si="4"/>
        <v>0</v>
      </c>
      <c r="E266" s="2043"/>
      <c r="F266" s="2043"/>
      <c r="G266" s="2043"/>
      <c r="H266" s="2043"/>
      <c r="I266" s="2043"/>
      <c r="J266" s="2043"/>
      <c r="K266" s="2471"/>
      <c r="L266" s="124"/>
    </row>
    <row r="267" spans="1:12" ht="15.75" x14ac:dyDescent="0.25">
      <c r="A267" s="2041"/>
      <c r="B267" s="2042"/>
      <c r="C267" s="2043"/>
      <c r="D267" s="258">
        <f t="shared" si="4"/>
        <v>0</v>
      </c>
      <c r="E267" s="2043"/>
      <c r="F267" s="2043"/>
      <c r="G267" s="2043"/>
      <c r="H267" s="2043"/>
      <c r="I267" s="2043"/>
      <c r="J267" s="2043"/>
      <c r="K267" s="2471"/>
      <c r="L267" s="124"/>
    </row>
    <row r="268" spans="1:12" ht="15.75" x14ac:dyDescent="0.25">
      <c r="A268" s="2041"/>
      <c r="B268" s="2042"/>
      <c r="C268" s="2043"/>
      <c r="D268" s="258">
        <f t="shared" si="4"/>
        <v>0</v>
      </c>
      <c r="E268" s="2043"/>
      <c r="F268" s="2043"/>
      <c r="G268" s="2043"/>
      <c r="H268" s="2043"/>
      <c r="I268" s="2043"/>
      <c r="J268" s="2043"/>
      <c r="K268" s="2471"/>
      <c r="L268" s="124"/>
    </row>
    <row r="269" spans="1:12" ht="15.75" x14ac:dyDescent="0.25">
      <c r="A269" s="2041"/>
      <c r="B269" s="2042"/>
      <c r="C269" s="2043"/>
      <c r="D269" s="258">
        <f t="shared" si="4"/>
        <v>0</v>
      </c>
      <c r="E269" s="2043"/>
      <c r="F269" s="2043"/>
      <c r="G269" s="2043"/>
      <c r="H269" s="2043"/>
      <c r="I269" s="2043"/>
      <c r="J269" s="2043"/>
      <c r="K269" s="2471"/>
      <c r="L269" s="124"/>
    </row>
    <row r="270" spans="1:12" ht="15.75" x14ac:dyDescent="0.25">
      <c r="A270" s="2041"/>
      <c r="B270" s="2042"/>
      <c r="C270" s="2043"/>
      <c r="D270" s="258">
        <f t="shared" si="4"/>
        <v>0</v>
      </c>
      <c r="E270" s="2043"/>
      <c r="F270" s="2043"/>
      <c r="G270" s="2043"/>
      <c r="H270" s="2043"/>
      <c r="I270" s="2043"/>
      <c r="J270" s="2043"/>
      <c r="K270" s="2471"/>
      <c r="L270" s="124"/>
    </row>
    <row r="271" spans="1:12" ht="15.75" x14ac:dyDescent="0.25">
      <c r="A271" s="2041"/>
      <c r="B271" s="2042"/>
      <c r="C271" s="2043"/>
      <c r="D271" s="258">
        <f t="shared" si="4"/>
        <v>0</v>
      </c>
      <c r="E271" s="2043"/>
      <c r="F271" s="2043"/>
      <c r="G271" s="2043"/>
      <c r="H271" s="2043"/>
      <c r="I271" s="2043"/>
      <c r="J271" s="2043"/>
      <c r="K271" s="2471"/>
      <c r="L271" s="124"/>
    </row>
    <row r="272" spans="1:12" ht="15.75" x14ac:dyDescent="0.25">
      <c r="A272" s="2041"/>
      <c r="B272" s="2042"/>
      <c r="C272" s="2043"/>
      <c r="D272" s="258">
        <f t="shared" si="4"/>
        <v>0</v>
      </c>
      <c r="E272" s="2043"/>
      <c r="F272" s="2043"/>
      <c r="G272" s="2043"/>
      <c r="H272" s="2043"/>
      <c r="I272" s="2043"/>
      <c r="J272" s="2043"/>
      <c r="K272" s="2471"/>
      <c r="L272" s="124"/>
    </row>
    <row r="273" spans="1:12" ht="15.75" x14ac:dyDescent="0.25">
      <c r="A273" s="2041"/>
      <c r="B273" s="2042"/>
      <c r="C273" s="2043"/>
      <c r="D273" s="258">
        <f t="shared" si="4"/>
        <v>0</v>
      </c>
      <c r="E273" s="2043"/>
      <c r="F273" s="2043"/>
      <c r="G273" s="2043"/>
      <c r="H273" s="2043"/>
      <c r="I273" s="2043"/>
      <c r="J273" s="2043"/>
      <c r="K273" s="2471"/>
      <c r="L273" s="124"/>
    </row>
    <row r="274" spans="1:12" ht="15.75" x14ac:dyDescent="0.25">
      <c r="A274" s="2041"/>
      <c r="B274" s="2042"/>
      <c r="C274" s="2043"/>
      <c r="D274" s="258">
        <f t="shared" si="4"/>
        <v>0</v>
      </c>
      <c r="E274" s="2043"/>
      <c r="F274" s="2043"/>
      <c r="G274" s="2043"/>
      <c r="H274" s="2043"/>
      <c r="I274" s="2043"/>
      <c r="J274" s="2043"/>
      <c r="K274" s="2471"/>
      <c r="L274" s="124"/>
    </row>
    <row r="275" spans="1:12" ht="15.75" x14ac:dyDescent="0.25">
      <c r="A275" s="2041"/>
      <c r="B275" s="2042"/>
      <c r="C275" s="2043"/>
      <c r="D275" s="258">
        <f t="shared" si="4"/>
        <v>0</v>
      </c>
      <c r="E275" s="2043"/>
      <c r="F275" s="2043"/>
      <c r="G275" s="2043"/>
      <c r="H275" s="2043"/>
      <c r="I275" s="2043"/>
      <c r="J275" s="2043"/>
      <c r="K275" s="2471"/>
      <c r="L275" s="124"/>
    </row>
    <row r="276" spans="1:12" ht="15.75" x14ac:dyDescent="0.25">
      <c r="A276" s="2041"/>
      <c r="B276" s="2042"/>
      <c r="C276" s="2043"/>
      <c r="D276" s="258">
        <f t="shared" si="4"/>
        <v>0</v>
      </c>
      <c r="E276" s="2043"/>
      <c r="F276" s="2043"/>
      <c r="G276" s="2043"/>
      <c r="H276" s="2043"/>
      <c r="I276" s="2043"/>
      <c r="J276" s="2043"/>
      <c r="K276" s="2471"/>
      <c r="L276" s="124"/>
    </row>
    <row r="277" spans="1:12" ht="15.75" x14ac:dyDescent="0.25">
      <c r="A277" s="2041"/>
      <c r="B277" s="2042"/>
      <c r="C277" s="2043"/>
      <c r="D277" s="258">
        <f t="shared" si="4"/>
        <v>0</v>
      </c>
      <c r="E277" s="2043"/>
      <c r="F277" s="2043"/>
      <c r="G277" s="2043"/>
      <c r="H277" s="2043"/>
      <c r="I277" s="2043"/>
      <c r="J277" s="2043"/>
      <c r="K277" s="2471"/>
      <c r="L277" s="124"/>
    </row>
    <row r="278" spans="1:12" ht="15.75" x14ac:dyDescent="0.25">
      <c r="A278" s="2041"/>
      <c r="B278" s="2042"/>
      <c r="C278" s="2043"/>
      <c r="D278" s="258">
        <f t="shared" si="4"/>
        <v>0</v>
      </c>
      <c r="E278" s="2043"/>
      <c r="F278" s="2043"/>
      <c r="G278" s="2043"/>
      <c r="H278" s="2043"/>
      <c r="I278" s="2043"/>
      <c r="J278" s="2043"/>
      <c r="K278" s="2471"/>
      <c r="L278" s="124"/>
    </row>
    <row r="279" spans="1:12" ht="15.75" x14ac:dyDescent="0.25">
      <c r="A279" s="2041"/>
      <c r="B279" s="2042"/>
      <c r="C279" s="2043"/>
      <c r="D279" s="258">
        <f t="shared" si="4"/>
        <v>0</v>
      </c>
      <c r="E279" s="2043"/>
      <c r="F279" s="2043"/>
      <c r="G279" s="2043"/>
      <c r="H279" s="2043"/>
      <c r="I279" s="2043"/>
      <c r="J279" s="2043"/>
      <c r="K279" s="2471"/>
      <c r="L279" s="124"/>
    </row>
    <row r="280" spans="1:12" ht="15.75" x14ac:dyDescent="0.25">
      <c r="A280" s="2041"/>
      <c r="B280" s="2042"/>
      <c r="C280" s="2043"/>
      <c r="D280" s="258">
        <f t="shared" si="4"/>
        <v>0</v>
      </c>
      <c r="E280" s="2043"/>
      <c r="F280" s="2043"/>
      <c r="G280" s="2043"/>
      <c r="H280" s="2043"/>
      <c r="I280" s="2043"/>
      <c r="J280" s="2043"/>
      <c r="K280" s="2471"/>
      <c r="L280" s="124"/>
    </row>
    <row r="281" spans="1:12" ht="15.75" x14ac:dyDescent="0.25">
      <c r="A281" s="2041"/>
      <c r="B281" s="2042"/>
      <c r="C281" s="2043"/>
      <c r="D281" s="258">
        <f t="shared" si="4"/>
        <v>0</v>
      </c>
      <c r="E281" s="2043"/>
      <c r="F281" s="2043"/>
      <c r="G281" s="2043"/>
      <c r="H281" s="2043"/>
      <c r="I281" s="2043"/>
      <c r="J281" s="2043"/>
      <c r="K281" s="2471"/>
      <c r="L281" s="124"/>
    </row>
    <row r="282" spans="1:12" ht="15.75" x14ac:dyDescent="0.25">
      <c r="A282" s="2041"/>
      <c r="B282" s="2042"/>
      <c r="C282" s="2043"/>
      <c r="D282" s="258">
        <f t="shared" si="4"/>
        <v>0</v>
      </c>
      <c r="E282" s="2043"/>
      <c r="F282" s="2043"/>
      <c r="G282" s="2043"/>
      <c r="H282" s="2043"/>
      <c r="I282" s="2043"/>
      <c r="J282" s="2043"/>
      <c r="K282" s="2471"/>
      <c r="L282" s="124"/>
    </row>
    <row r="283" spans="1:12" ht="15.75" x14ac:dyDescent="0.25">
      <c r="A283" s="2041"/>
      <c r="B283" s="2042"/>
      <c r="C283" s="2043"/>
      <c r="D283" s="258">
        <f t="shared" si="4"/>
        <v>0</v>
      </c>
      <c r="E283" s="2043"/>
      <c r="F283" s="2043"/>
      <c r="G283" s="2043"/>
      <c r="H283" s="2043"/>
      <c r="I283" s="2043"/>
      <c r="J283" s="2043"/>
      <c r="K283" s="2471"/>
      <c r="L283" s="124"/>
    </row>
    <row r="284" spans="1:12" ht="15.75" x14ac:dyDescent="0.25">
      <c r="A284" s="2041"/>
      <c r="B284" s="2042"/>
      <c r="C284" s="2043"/>
      <c r="D284" s="258">
        <f t="shared" si="4"/>
        <v>0</v>
      </c>
      <c r="E284" s="2043"/>
      <c r="F284" s="2043"/>
      <c r="G284" s="2043"/>
      <c r="H284" s="2043"/>
      <c r="I284" s="2043"/>
      <c r="J284" s="2043"/>
      <c r="K284" s="2471"/>
      <c r="L284" s="124"/>
    </row>
    <row r="285" spans="1:12" ht="15.75" x14ac:dyDescent="0.25">
      <c r="A285" s="2041"/>
      <c r="B285" s="2042"/>
      <c r="C285" s="2043"/>
      <c r="D285" s="258">
        <f t="shared" si="4"/>
        <v>0</v>
      </c>
      <c r="E285" s="2043"/>
      <c r="F285" s="2043"/>
      <c r="G285" s="2043"/>
      <c r="H285" s="2043"/>
      <c r="I285" s="2043"/>
      <c r="J285" s="2043"/>
      <c r="K285" s="2471"/>
      <c r="L285" s="124"/>
    </row>
    <row r="286" spans="1:12" ht="15.75" x14ac:dyDescent="0.25">
      <c r="A286" s="2041"/>
      <c r="B286" s="2042"/>
      <c r="C286" s="2043"/>
      <c r="D286" s="258">
        <f t="shared" si="4"/>
        <v>0</v>
      </c>
      <c r="E286" s="2043"/>
      <c r="F286" s="2043"/>
      <c r="G286" s="2043"/>
      <c r="H286" s="2043"/>
      <c r="I286" s="2043"/>
      <c r="J286" s="2043"/>
      <c r="K286" s="2471"/>
      <c r="L286" s="124"/>
    </row>
    <row r="287" spans="1:12" ht="15.75" x14ac:dyDescent="0.25">
      <c r="A287" s="2041"/>
      <c r="B287" s="2042"/>
      <c r="C287" s="2043"/>
      <c r="D287" s="258">
        <f t="shared" si="4"/>
        <v>0</v>
      </c>
      <c r="E287" s="2043"/>
      <c r="F287" s="2043"/>
      <c r="G287" s="2043"/>
      <c r="H287" s="2043"/>
      <c r="I287" s="2043"/>
      <c r="J287" s="2043"/>
      <c r="K287" s="2471"/>
      <c r="L287" s="124"/>
    </row>
    <row r="288" spans="1:12" ht="15.75" x14ac:dyDescent="0.25">
      <c r="A288" s="2041"/>
      <c r="B288" s="2042"/>
      <c r="C288" s="2043"/>
      <c r="D288" s="258">
        <f t="shared" si="4"/>
        <v>0</v>
      </c>
      <c r="E288" s="2043"/>
      <c r="F288" s="2043"/>
      <c r="G288" s="2043"/>
      <c r="H288" s="2043"/>
      <c r="I288" s="2043"/>
      <c r="J288" s="2043"/>
      <c r="K288" s="2471"/>
      <c r="L288" s="124"/>
    </row>
    <row r="289" spans="1:12" ht="15.75" x14ac:dyDescent="0.25">
      <c r="A289" s="2041"/>
      <c r="B289" s="2042"/>
      <c r="C289" s="2043"/>
      <c r="D289" s="258">
        <f t="shared" si="4"/>
        <v>0</v>
      </c>
      <c r="E289" s="2043"/>
      <c r="F289" s="2043"/>
      <c r="G289" s="2043"/>
      <c r="H289" s="2043"/>
      <c r="I289" s="2043"/>
      <c r="J289" s="2043"/>
      <c r="K289" s="2471"/>
      <c r="L289" s="124"/>
    </row>
    <row r="290" spans="1:12" ht="15.75" x14ac:dyDescent="0.25">
      <c r="A290" s="2041"/>
      <c r="B290" s="2042"/>
      <c r="C290" s="2043"/>
      <c r="D290" s="258">
        <f t="shared" si="4"/>
        <v>0</v>
      </c>
      <c r="E290" s="2043"/>
      <c r="F290" s="2043"/>
      <c r="G290" s="2043"/>
      <c r="H290" s="2043"/>
      <c r="I290" s="2043"/>
      <c r="J290" s="2043"/>
      <c r="K290" s="2471"/>
      <c r="L290" s="124"/>
    </row>
    <row r="291" spans="1:12" ht="15.75" x14ac:dyDescent="0.25">
      <c r="A291" s="2041"/>
      <c r="B291" s="2042"/>
      <c r="C291" s="2043"/>
      <c r="D291" s="258">
        <f t="shared" si="4"/>
        <v>0</v>
      </c>
      <c r="E291" s="2043"/>
      <c r="F291" s="2043"/>
      <c r="G291" s="2043"/>
      <c r="H291" s="2043"/>
      <c r="I291" s="2043"/>
      <c r="J291" s="2043"/>
      <c r="K291" s="2471"/>
      <c r="L291" s="124"/>
    </row>
    <row r="292" spans="1:12" ht="15.75" x14ac:dyDescent="0.25">
      <c r="A292" s="2041"/>
      <c r="B292" s="2042"/>
      <c r="C292" s="2043"/>
      <c r="D292" s="258">
        <f t="shared" si="4"/>
        <v>0</v>
      </c>
      <c r="E292" s="2043"/>
      <c r="F292" s="2043"/>
      <c r="G292" s="2043"/>
      <c r="H292" s="2043"/>
      <c r="I292" s="2043"/>
      <c r="J292" s="2043"/>
      <c r="K292" s="2471"/>
      <c r="L292" s="124"/>
    </row>
    <row r="293" spans="1:12" ht="15.75" x14ac:dyDescent="0.25">
      <c r="A293" s="2041"/>
      <c r="B293" s="2042"/>
      <c r="C293" s="2043"/>
      <c r="D293" s="258">
        <f t="shared" si="4"/>
        <v>0</v>
      </c>
      <c r="E293" s="2043"/>
      <c r="F293" s="2043"/>
      <c r="G293" s="2043"/>
      <c r="H293" s="2043"/>
      <c r="I293" s="2043"/>
      <c r="J293" s="2043"/>
      <c r="K293" s="2471"/>
      <c r="L293" s="124"/>
    </row>
    <row r="294" spans="1:12" ht="15.75" x14ac:dyDescent="0.25">
      <c r="A294" s="2041"/>
      <c r="B294" s="2042"/>
      <c r="C294" s="2043"/>
      <c r="D294" s="258">
        <f t="shared" si="4"/>
        <v>0</v>
      </c>
      <c r="E294" s="2043"/>
      <c r="F294" s="2043"/>
      <c r="G294" s="2043"/>
      <c r="H294" s="2043"/>
      <c r="I294" s="2043"/>
      <c r="J294" s="2043"/>
      <c r="K294" s="2471"/>
      <c r="L294" s="124"/>
    </row>
    <row r="295" spans="1:12" ht="15.75" x14ac:dyDescent="0.25">
      <c r="A295" s="2041"/>
      <c r="B295" s="2042"/>
      <c r="C295" s="2043"/>
      <c r="D295" s="258">
        <f t="shared" si="4"/>
        <v>0</v>
      </c>
      <c r="E295" s="2043"/>
      <c r="F295" s="2043"/>
      <c r="G295" s="2043"/>
      <c r="H295" s="2043"/>
      <c r="I295" s="2043"/>
      <c r="J295" s="2043"/>
      <c r="K295" s="2471"/>
      <c r="L295" s="124"/>
    </row>
    <row r="296" spans="1:12" ht="15.75" x14ac:dyDescent="0.25">
      <c r="A296" s="2041"/>
      <c r="B296" s="2042"/>
      <c r="C296" s="2043"/>
      <c r="D296" s="258">
        <f t="shared" si="4"/>
        <v>0</v>
      </c>
      <c r="E296" s="2043"/>
      <c r="F296" s="2043"/>
      <c r="G296" s="2043"/>
      <c r="H296" s="2043"/>
      <c r="I296" s="2043"/>
      <c r="J296" s="2043"/>
      <c r="K296" s="2471"/>
      <c r="L296" s="124"/>
    </row>
    <row r="297" spans="1:12" ht="15.75" x14ac:dyDescent="0.25">
      <c r="A297" s="2041"/>
      <c r="B297" s="2042"/>
      <c r="C297" s="2043"/>
      <c r="D297" s="258">
        <f t="shared" si="4"/>
        <v>0</v>
      </c>
      <c r="E297" s="2043"/>
      <c r="F297" s="2043"/>
      <c r="G297" s="2043"/>
      <c r="H297" s="2043"/>
      <c r="I297" s="2043"/>
      <c r="J297" s="2043"/>
      <c r="K297" s="2471"/>
      <c r="L297" s="124"/>
    </row>
    <row r="298" spans="1:12" ht="15.75" x14ac:dyDescent="0.25">
      <c r="A298" s="2041"/>
      <c r="B298" s="2042"/>
      <c r="C298" s="2043"/>
      <c r="D298" s="258">
        <f t="shared" si="4"/>
        <v>0</v>
      </c>
      <c r="E298" s="2043"/>
      <c r="F298" s="2043"/>
      <c r="G298" s="2043"/>
      <c r="H298" s="2043"/>
      <c r="I298" s="2043"/>
      <c r="J298" s="2043"/>
      <c r="K298" s="2471"/>
      <c r="L298" s="124"/>
    </row>
    <row r="299" spans="1:12" ht="15.75" x14ac:dyDescent="0.25">
      <c r="A299" s="2041"/>
      <c r="B299" s="2042"/>
      <c r="C299" s="2043"/>
      <c r="D299" s="258">
        <f t="shared" si="4"/>
        <v>0</v>
      </c>
      <c r="E299" s="2043"/>
      <c r="F299" s="2043"/>
      <c r="G299" s="2043"/>
      <c r="H299" s="2043"/>
      <c r="I299" s="2043"/>
      <c r="J299" s="2043"/>
      <c r="K299" s="2471"/>
      <c r="L299" s="124"/>
    </row>
    <row r="300" spans="1:12" ht="15.75" x14ac:dyDescent="0.25">
      <c r="A300" s="2041"/>
      <c r="B300" s="2042"/>
      <c r="C300" s="2043"/>
      <c r="D300" s="258">
        <f t="shared" si="4"/>
        <v>0</v>
      </c>
      <c r="E300" s="2043"/>
      <c r="F300" s="2043"/>
      <c r="G300" s="2043"/>
      <c r="H300" s="2043"/>
      <c r="I300" s="2043"/>
      <c r="J300" s="2043"/>
      <c r="K300" s="2471"/>
      <c r="L300" s="124"/>
    </row>
    <row r="301" spans="1:12" ht="15.75" x14ac:dyDescent="0.25">
      <c r="A301" s="2041"/>
      <c r="B301" s="2042"/>
      <c r="C301" s="2043"/>
      <c r="D301" s="258">
        <f t="shared" si="4"/>
        <v>0</v>
      </c>
      <c r="E301" s="2043"/>
      <c r="F301" s="2043"/>
      <c r="G301" s="2043"/>
      <c r="H301" s="2043"/>
      <c r="I301" s="2043"/>
      <c r="J301" s="2043"/>
      <c r="K301" s="2471"/>
      <c r="L301" s="124"/>
    </row>
    <row r="302" spans="1:12" ht="15.75" x14ac:dyDescent="0.25">
      <c r="A302" s="2041"/>
      <c r="B302" s="2042"/>
      <c r="C302" s="2043"/>
      <c r="D302" s="258">
        <f t="shared" si="4"/>
        <v>0</v>
      </c>
      <c r="E302" s="2043"/>
      <c r="F302" s="2043"/>
      <c r="G302" s="2043"/>
      <c r="H302" s="2043"/>
      <c r="I302" s="2043"/>
      <c r="J302" s="2043"/>
      <c r="K302" s="2471"/>
      <c r="L302" s="124"/>
    </row>
    <row r="303" spans="1:12" ht="15.75" x14ac:dyDescent="0.25">
      <c r="A303" s="2041"/>
      <c r="B303" s="2042"/>
      <c r="C303" s="2043"/>
      <c r="D303" s="258">
        <f t="shared" si="4"/>
        <v>0</v>
      </c>
      <c r="E303" s="2043"/>
      <c r="F303" s="2043"/>
      <c r="G303" s="2043"/>
      <c r="H303" s="2043"/>
      <c r="I303" s="2043"/>
      <c r="J303" s="2043"/>
      <c r="K303" s="2471"/>
      <c r="L303" s="124"/>
    </row>
    <row r="304" spans="1:12" ht="15.75" x14ac:dyDescent="0.25">
      <c r="A304" s="2041"/>
      <c r="B304" s="2042"/>
      <c r="C304" s="2043"/>
      <c r="D304" s="258">
        <f t="shared" si="4"/>
        <v>0</v>
      </c>
      <c r="E304" s="2043"/>
      <c r="F304" s="2043"/>
      <c r="G304" s="2043"/>
      <c r="H304" s="2043"/>
      <c r="I304" s="2043"/>
      <c r="J304" s="2043"/>
      <c r="K304" s="2471"/>
      <c r="L304" s="124"/>
    </row>
    <row r="305" spans="1:12" ht="15.75" x14ac:dyDescent="0.25">
      <c r="A305" s="2041"/>
      <c r="B305" s="2042"/>
      <c r="C305" s="2043"/>
      <c r="D305" s="258">
        <f t="shared" si="4"/>
        <v>0</v>
      </c>
      <c r="E305" s="2043"/>
      <c r="F305" s="2043"/>
      <c r="G305" s="2043"/>
      <c r="H305" s="2043"/>
      <c r="I305" s="2043"/>
      <c r="J305" s="2043"/>
      <c r="K305" s="2471"/>
      <c r="L305" s="124"/>
    </row>
    <row r="306" spans="1:12" ht="15.75" x14ac:dyDescent="0.25">
      <c r="A306" s="2041"/>
      <c r="B306" s="2042"/>
      <c r="C306" s="2043"/>
      <c r="D306" s="258">
        <f t="shared" si="4"/>
        <v>0</v>
      </c>
      <c r="E306" s="2043"/>
      <c r="F306" s="2043"/>
      <c r="G306" s="2043"/>
      <c r="H306" s="2043"/>
      <c r="I306" s="2043"/>
      <c r="J306" s="2043"/>
      <c r="K306" s="2471"/>
      <c r="L306" s="124"/>
    </row>
    <row r="307" spans="1:12" ht="15.75" x14ac:dyDescent="0.25">
      <c r="A307" s="2041"/>
      <c r="B307" s="2042"/>
      <c r="C307" s="2043"/>
      <c r="D307" s="258">
        <f t="shared" si="4"/>
        <v>0</v>
      </c>
      <c r="E307" s="2043"/>
      <c r="F307" s="2043"/>
      <c r="G307" s="2043"/>
      <c r="H307" s="2043"/>
      <c r="I307" s="2043"/>
      <c r="J307" s="2043"/>
      <c r="K307" s="2471"/>
      <c r="L307" s="124"/>
    </row>
    <row r="308" spans="1:12" ht="15.75" x14ac:dyDescent="0.25">
      <c r="A308" s="2041"/>
      <c r="B308" s="2042"/>
      <c r="C308" s="2043"/>
      <c r="D308" s="258">
        <f t="shared" si="4"/>
        <v>0</v>
      </c>
      <c r="E308" s="2043"/>
      <c r="F308" s="2043"/>
      <c r="G308" s="2043"/>
      <c r="H308" s="2043"/>
      <c r="I308" s="2043"/>
      <c r="J308" s="2043"/>
      <c r="K308" s="2471"/>
      <c r="L308" s="124"/>
    </row>
    <row r="309" spans="1:12" ht="15.75" x14ac:dyDescent="0.25">
      <c r="A309" s="2041"/>
      <c r="B309" s="2042"/>
      <c r="C309" s="2043"/>
      <c r="D309" s="258">
        <f t="shared" si="4"/>
        <v>0</v>
      </c>
      <c r="E309" s="2043"/>
      <c r="F309" s="2043"/>
      <c r="G309" s="2043"/>
      <c r="H309" s="2043"/>
      <c r="I309" s="2043"/>
      <c r="J309" s="2043"/>
      <c r="K309" s="2471"/>
      <c r="L309" s="124"/>
    </row>
    <row r="310" spans="1:12" ht="15.75" x14ac:dyDescent="0.25">
      <c r="A310" s="2041"/>
      <c r="B310" s="2042"/>
      <c r="C310" s="2043"/>
      <c r="D310" s="258">
        <f t="shared" si="4"/>
        <v>0</v>
      </c>
      <c r="E310" s="2043"/>
      <c r="F310" s="2043"/>
      <c r="G310" s="2043"/>
      <c r="H310" s="2043"/>
      <c r="I310" s="2043"/>
      <c r="J310" s="2043"/>
      <c r="K310" s="2471"/>
      <c r="L310" s="124"/>
    </row>
    <row r="311" spans="1:12" ht="15.75" x14ac:dyDescent="0.25">
      <c r="A311" s="2041"/>
      <c r="B311" s="2042"/>
      <c r="C311" s="2043"/>
      <c r="D311" s="258">
        <f t="shared" si="4"/>
        <v>0</v>
      </c>
      <c r="E311" s="2043"/>
      <c r="F311" s="2043"/>
      <c r="G311" s="2043"/>
      <c r="H311" s="2043"/>
      <c r="I311" s="2043"/>
      <c r="J311" s="2043"/>
      <c r="K311" s="2471"/>
      <c r="L311" s="124"/>
    </row>
    <row r="312" spans="1:12" ht="15.75" x14ac:dyDescent="0.25">
      <c r="A312" s="2041"/>
      <c r="B312" s="2042"/>
      <c r="C312" s="2043"/>
      <c r="D312" s="258">
        <f t="shared" si="4"/>
        <v>0</v>
      </c>
      <c r="E312" s="2043"/>
      <c r="F312" s="2043"/>
      <c r="G312" s="2043"/>
      <c r="H312" s="2043"/>
      <c r="I312" s="2043"/>
      <c r="J312" s="2043"/>
      <c r="K312" s="2471"/>
      <c r="L312" s="124"/>
    </row>
    <row r="313" spans="1:12" ht="15.75" x14ac:dyDescent="0.25">
      <c r="A313" s="2041"/>
      <c r="B313" s="2042"/>
      <c r="C313" s="2043"/>
      <c r="D313" s="258">
        <f t="shared" si="4"/>
        <v>0</v>
      </c>
      <c r="E313" s="2043"/>
      <c r="F313" s="2043"/>
      <c r="G313" s="2043"/>
      <c r="H313" s="2043"/>
      <c r="I313" s="2043"/>
      <c r="J313" s="2043"/>
      <c r="K313" s="2471"/>
      <c r="L313" s="124"/>
    </row>
    <row r="314" spans="1:12" ht="15.75" x14ac:dyDescent="0.25">
      <c r="A314" s="2041"/>
      <c r="B314" s="2042"/>
      <c r="C314" s="2043"/>
      <c r="D314" s="258">
        <f t="shared" si="4"/>
        <v>0</v>
      </c>
      <c r="E314" s="2043"/>
      <c r="F314" s="2043"/>
      <c r="G314" s="2043"/>
      <c r="H314" s="2043"/>
      <c r="I314" s="2043"/>
      <c r="J314" s="2043"/>
      <c r="K314" s="2471"/>
      <c r="L314" s="124"/>
    </row>
    <row r="315" spans="1:12" ht="15.75" x14ac:dyDescent="0.25">
      <c r="A315" s="2041"/>
      <c r="B315" s="2042"/>
      <c r="C315" s="2043"/>
      <c r="D315" s="258">
        <f t="shared" si="4"/>
        <v>0</v>
      </c>
      <c r="E315" s="2043"/>
      <c r="F315" s="2043"/>
      <c r="G315" s="2043"/>
      <c r="H315" s="2043"/>
      <c r="I315" s="2043"/>
      <c r="J315" s="2043"/>
      <c r="K315" s="2471"/>
      <c r="L315" s="124"/>
    </row>
    <row r="316" spans="1:12" ht="15.75" x14ac:dyDescent="0.25">
      <c r="A316" s="2041"/>
      <c r="B316" s="2042"/>
      <c r="C316" s="2043"/>
      <c r="D316" s="258">
        <f t="shared" si="4"/>
        <v>0</v>
      </c>
      <c r="E316" s="2043"/>
      <c r="F316" s="2043"/>
      <c r="G316" s="2043"/>
      <c r="H316" s="2043"/>
      <c r="I316" s="2043"/>
      <c r="J316" s="2043"/>
      <c r="K316" s="2471"/>
      <c r="L316" s="124"/>
    </row>
    <row r="317" spans="1:12" ht="15.75" x14ac:dyDescent="0.25">
      <c r="A317" s="2041"/>
      <c r="B317" s="2042"/>
      <c r="C317" s="2043"/>
      <c r="D317" s="258">
        <f t="shared" si="4"/>
        <v>0</v>
      </c>
      <c r="E317" s="2043"/>
      <c r="F317" s="2043"/>
      <c r="G317" s="2043"/>
      <c r="H317" s="2043"/>
      <c r="I317" s="2043"/>
      <c r="J317" s="2043"/>
      <c r="K317" s="2471"/>
      <c r="L317" s="124"/>
    </row>
    <row r="318" spans="1:12" ht="15.75" x14ac:dyDescent="0.25">
      <c r="A318" s="2041"/>
      <c r="B318" s="2042"/>
      <c r="C318" s="2043"/>
      <c r="D318" s="258">
        <f t="shared" si="4"/>
        <v>0</v>
      </c>
      <c r="E318" s="2043"/>
      <c r="F318" s="2043"/>
      <c r="G318" s="2043"/>
      <c r="H318" s="2043"/>
      <c r="I318" s="2043"/>
      <c r="J318" s="2043"/>
      <c r="K318" s="2471"/>
      <c r="L318" s="124"/>
    </row>
    <row r="319" spans="1:12" ht="15.75" x14ac:dyDescent="0.25">
      <c r="A319" s="2041"/>
      <c r="B319" s="2042"/>
      <c r="C319" s="2043"/>
      <c r="D319" s="258">
        <f t="shared" si="4"/>
        <v>0</v>
      </c>
      <c r="E319" s="2043"/>
      <c r="F319" s="2043"/>
      <c r="G319" s="2043"/>
      <c r="H319" s="2043"/>
      <c r="I319" s="2043"/>
      <c r="J319" s="2043"/>
      <c r="K319" s="2471"/>
      <c r="L319" s="124"/>
    </row>
    <row r="320" spans="1:12" ht="15.75" x14ac:dyDescent="0.25">
      <c r="A320" s="2041"/>
      <c r="B320" s="2042"/>
      <c r="C320" s="2043"/>
      <c r="D320" s="258">
        <f t="shared" si="4"/>
        <v>0</v>
      </c>
      <c r="E320" s="2043"/>
      <c r="F320" s="2043"/>
      <c r="G320" s="2043"/>
      <c r="H320" s="2043"/>
      <c r="I320" s="2043"/>
      <c r="J320" s="2043"/>
      <c r="K320" s="2471"/>
      <c r="L320" s="124"/>
    </row>
    <row r="321" spans="1:12" ht="15.75" x14ac:dyDescent="0.25">
      <c r="A321" s="2041"/>
      <c r="B321" s="2042"/>
      <c r="C321" s="2043"/>
      <c r="D321" s="258">
        <f t="shared" si="4"/>
        <v>0</v>
      </c>
      <c r="E321" s="2043"/>
      <c r="F321" s="2043"/>
      <c r="G321" s="2043"/>
      <c r="H321" s="2043"/>
      <c r="I321" s="2043"/>
      <c r="J321" s="2043"/>
      <c r="K321" s="2471"/>
      <c r="L321" s="124"/>
    </row>
    <row r="322" spans="1:12" ht="15.75" x14ac:dyDescent="0.25">
      <c r="A322" s="2041"/>
      <c r="B322" s="2042"/>
      <c r="C322" s="2043"/>
      <c r="D322" s="258">
        <f t="shared" si="4"/>
        <v>0</v>
      </c>
      <c r="E322" s="2043"/>
      <c r="F322" s="2043"/>
      <c r="G322" s="2043"/>
      <c r="H322" s="2043"/>
      <c r="I322" s="2043"/>
      <c r="J322" s="2043"/>
      <c r="K322" s="2471"/>
      <c r="L322" s="124"/>
    </row>
    <row r="323" spans="1:12" ht="15.75" x14ac:dyDescent="0.25">
      <c r="A323" s="2041"/>
      <c r="B323" s="2042"/>
      <c r="C323" s="2043"/>
      <c r="D323" s="258">
        <f t="shared" si="4"/>
        <v>0</v>
      </c>
      <c r="E323" s="2043"/>
      <c r="F323" s="2043"/>
      <c r="G323" s="2043"/>
      <c r="H323" s="2043"/>
      <c r="I323" s="2043"/>
      <c r="J323" s="2043"/>
      <c r="K323" s="2471"/>
      <c r="L323" s="124"/>
    </row>
    <row r="324" spans="1:12" ht="15.75" x14ac:dyDescent="0.25">
      <c r="A324" s="2041"/>
      <c r="B324" s="2042"/>
      <c r="C324" s="2043"/>
      <c r="D324" s="258">
        <f t="shared" si="4"/>
        <v>0</v>
      </c>
      <c r="E324" s="2043"/>
      <c r="F324" s="2043"/>
      <c r="G324" s="2043"/>
      <c r="H324" s="2043"/>
      <c r="I324" s="2043"/>
      <c r="J324" s="2043"/>
      <c r="K324" s="2471"/>
      <c r="L324" s="124"/>
    </row>
    <row r="325" spans="1:12" ht="15.75" x14ac:dyDescent="0.25">
      <c r="A325" s="2041"/>
      <c r="B325" s="2042"/>
      <c r="C325" s="2043"/>
      <c r="D325" s="258">
        <f t="shared" si="4"/>
        <v>0</v>
      </c>
      <c r="E325" s="2043"/>
      <c r="F325" s="2043"/>
      <c r="G325" s="2043"/>
      <c r="H325" s="2043"/>
      <c r="I325" s="2043"/>
      <c r="J325" s="2043"/>
      <c r="K325" s="2471"/>
      <c r="L325" s="124"/>
    </row>
    <row r="326" spans="1:12" ht="15.75" x14ac:dyDescent="0.25">
      <c r="A326" s="2041"/>
      <c r="B326" s="2042"/>
      <c r="C326" s="2043"/>
      <c r="D326" s="258">
        <f t="shared" si="4"/>
        <v>0</v>
      </c>
      <c r="E326" s="2043"/>
      <c r="F326" s="2043"/>
      <c r="G326" s="2043"/>
      <c r="H326" s="2043"/>
      <c r="I326" s="2043"/>
      <c r="J326" s="2043"/>
      <c r="K326" s="2471"/>
      <c r="L326" s="124"/>
    </row>
    <row r="327" spans="1:12" ht="15.75" x14ac:dyDescent="0.25">
      <c r="A327" s="2041"/>
      <c r="B327" s="2042"/>
      <c r="C327" s="2043"/>
      <c r="D327" s="258">
        <f t="shared" si="4"/>
        <v>0</v>
      </c>
      <c r="E327" s="2043"/>
      <c r="F327" s="2043"/>
      <c r="G327" s="2043"/>
      <c r="H327" s="2043"/>
      <c r="I327" s="2043"/>
      <c r="J327" s="2043"/>
      <c r="K327" s="2471"/>
      <c r="L327" s="124"/>
    </row>
    <row r="328" spans="1:12" ht="15.75" x14ac:dyDescent="0.25">
      <c r="A328" s="2041"/>
      <c r="B328" s="2042"/>
      <c r="C328" s="2043"/>
      <c r="D328" s="258">
        <f t="shared" ref="D328:D391" si="5">+C328*(100-E328)/100</f>
        <v>0</v>
      </c>
      <c r="E328" s="2043"/>
      <c r="F328" s="2043"/>
      <c r="G328" s="2043"/>
      <c r="H328" s="2043"/>
      <c r="I328" s="2043"/>
      <c r="J328" s="2043"/>
      <c r="K328" s="2471"/>
      <c r="L328" s="124"/>
    </row>
    <row r="329" spans="1:12" ht="15.75" x14ac:dyDescent="0.25">
      <c r="A329" s="2041"/>
      <c r="B329" s="2042"/>
      <c r="C329" s="2043"/>
      <c r="D329" s="258">
        <f t="shared" si="5"/>
        <v>0</v>
      </c>
      <c r="E329" s="2043"/>
      <c r="F329" s="2043"/>
      <c r="G329" s="2043"/>
      <c r="H329" s="2043"/>
      <c r="I329" s="2043"/>
      <c r="J329" s="2043"/>
      <c r="K329" s="2471"/>
      <c r="L329" s="124"/>
    </row>
    <row r="330" spans="1:12" ht="15.75" x14ac:dyDescent="0.25">
      <c r="A330" s="2041"/>
      <c r="B330" s="2042"/>
      <c r="C330" s="2043"/>
      <c r="D330" s="258">
        <f t="shared" si="5"/>
        <v>0</v>
      </c>
      <c r="E330" s="2043"/>
      <c r="F330" s="2043"/>
      <c r="G330" s="2043"/>
      <c r="H330" s="2043"/>
      <c r="I330" s="2043"/>
      <c r="J330" s="2043"/>
      <c r="K330" s="2471"/>
      <c r="L330" s="124"/>
    </row>
    <row r="331" spans="1:12" ht="15.75" x14ac:dyDescent="0.25">
      <c r="A331" s="2041"/>
      <c r="B331" s="2042"/>
      <c r="C331" s="2043"/>
      <c r="D331" s="258">
        <f t="shared" si="5"/>
        <v>0</v>
      </c>
      <c r="E331" s="2043"/>
      <c r="F331" s="2043"/>
      <c r="G331" s="2043"/>
      <c r="H331" s="2043"/>
      <c r="I331" s="2043"/>
      <c r="J331" s="2043"/>
      <c r="K331" s="2471"/>
      <c r="L331" s="124"/>
    </row>
    <row r="332" spans="1:12" ht="15.75" x14ac:dyDescent="0.25">
      <c r="A332" s="2041"/>
      <c r="B332" s="2042"/>
      <c r="C332" s="2043"/>
      <c r="D332" s="258">
        <f t="shared" si="5"/>
        <v>0</v>
      </c>
      <c r="E332" s="2043"/>
      <c r="F332" s="2043"/>
      <c r="G332" s="2043"/>
      <c r="H332" s="2043"/>
      <c r="I332" s="2043"/>
      <c r="J332" s="2043"/>
      <c r="K332" s="2471"/>
      <c r="L332" s="124"/>
    </row>
    <row r="333" spans="1:12" ht="15.75" x14ac:dyDescent="0.25">
      <c r="A333" s="2041"/>
      <c r="B333" s="2042"/>
      <c r="C333" s="2043"/>
      <c r="D333" s="258">
        <f t="shared" si="5"/>
        <v>0</v>
      </c>
      <c r="E333" s="2043"/>
      <c r="F333" s="2043"/>
      <c r="G333" s="2043"/>
      <c r="H333" s="2043"/>
      <c r="I333" s="2043"/>
      <c r="J333" s="2043"/>
      <c r="K333" s="2471"/>
      <c r="L333" s="124"/>
    </row>
    <row r="334" spans="1:12" ht="15.75" x14ac:dyDescent="0.25">
      <c r="A334" s="2041"/>
      <c r="B334" s="2042"/>
      <c r="C334" s="2043"/>
      <c r="D334" s="258">
        <f t="shared" si="5"/>
        <v>0</v>
      </c>
      <c r="E334" s="2043"/>
      <c r="F334" s="2043"/>
      <c r="G334" s="2043"/>
      <c r="H334" s="2043"/>
      <c r="I334" s="2043"/>
      <c r="J334" s="2043"/>
      <c r="K334" s="2471"/>
      <c r="L334" s="124"/>
    </row>
    <row r="335" spans="1:12" ht="15.75" x14ac:dyDescent="0.25">
      <c r="A335" s="2041"/>
      <c r="B335" s="2042"/>
      <c r="C335" s="2043"/>
      <c r="D335" s="258">
        <f t="shared" si="5"/>
        <v>0</v>
      </c>
      <c r="E335" s="2043"/>
      <c r="F335" s="2043"/>
      <c r="G335" s="2043"/>
      <c r="H335" s="2043"/>
      <c r="I335" s="2043"/>
      <c r="J335" s="2043"/>
      <c r="K335" s="2471"/>
      <c r="L335" s="124"/>
    </row>
    <row r="336" spans="1:12" ht="15.75" x14ac:dyDescent="0.25">
      <c r="A336" s="2041"/>
      <c r="B336" s="2042"/>
      <c r="C336" s="2043"/>
      <c r="D336" s="258">
        <f t="shared" si="5"/>
        <v>0</v>
      </c>
      <c r="E336" s="2043"/>
      <c r="F336" s="2043"/>
      <c r="G336" s="2043"/>
      <c r="H336" s="2043"/>
      <c r="I336" s="2043"/>
      <c r="J336" s="2043"/>
      <c r="K336" s="2471"/>
      <c r="L336" s="124"/>
    </row>
    <row r="337" spans="1:12" ht="15.75" x14ac:dyDescent="0.25">
      <c r="A337" s="2041"/>
      <c r="B337" s="2042"/>
      <c r="C337" s="2043"/>
      <c r="D337" s="258">
        <f t="shared" si="5"/>
        <v>0</v>
      </c>
      <c r="E337" s="2043"/>
      <c r="F337" s="2043"/>
      <c r="G337" s="2043"/>
      <c r="H337" s="2043"/>
      <c r="I337" s="2043"/>
      <c r="J337" s="2043"/>
      <c r="K337" s="2471"/>
      <c r="L337" s="124"/>
    </row>
    <row r="338" spans="1:12" ht="15.75" x14ac:dyDescent="0.25">
      <c r="A338" s="2041"/>
      <c r="B338" s="2042"/>
      <c r="C338" s="2043"/>
      <c r="D338" s="258">
        <f t="shared" si="5"/>
        <v>0</v>
      </c>
      <c r="E338" s="2043"/>
      <c r="F338" s="2043"/>
      <c r="G338" s="2043"/>
      <c r="H338" s="2043"/>
      <c r="I338" s="2043"/>
      <c r="J338" s="2043"/>
      <c r="K338" s="2471"/>
      <c r="L338" s="124"/>
    </row>
    <row r="339" spans="1:12" ht="15.75" x14ac:dyDescent="0.25">
      <c r="A339" s="2041"/>
      <c r="B339" s="2042"/>
      <c r="C339" s="2043"/>
      <c r="D339" s="258">
        <f t="shared" si="5"/>
        <v>0</v>
      </c>
      <c r="E339" s="2043"/>
      <c r="F339" s="2043"/>
      <c r="G339" s="2043"/>
      <c r="H339" s="2043"/>
      <c r="I339" s="2043"/>
      <c r="J339" s="2043"/>
      <c r="K339" s="2471"/>
      <c r="L339" s="124"/>
    </row>
    <row r="340" spans="1:12" ht="15.75" x14ac:dyDescent="0.25">
      <c r="A340" s="2041"/>
      <c r="B340" s="2042"/>
      <c r="C340" s="2043"/>
      <c r="D340" s="258">
        <f t="shared" si="5"/>
        <v>0</v>
      </c>
      <c r="E340" s="2043"/>
      <c r="F340" s="2043"/>
      <c r="G340" s="2043"/>
      <c r="H340" s="2043"/>
      <c r="I340" s="2043"/>
      <c r="J340" s="2043"/>
      <c r="K340" s="2471"/>
      <c r="L340" s="124"/>
    </row>
    <row r="341" spans="1:12" ht="15.75" x14ac:dyDescent="0.25">
      <c r="A341" s="2041"/>
      <c r="B341" s="2042"/>
      <c r="C341" s="2043"/>
      <c r="D341" s="258">
        <f t="shared" si="5"/>
        <v>0</v>
      </c>
      <c r="E341" s="2043"/>
      <c r="F341" s="2043"/>
      <c r="G341" s="2043"/>
      <c r="H341" s="2043"/>
      <c r="I341" s="2043"/>
      <c r="J341" s="2043"/>
      <c r="K341" s="2471"/>
      <c r="L341" s="124"/>
    </row>
    <row r="342" spans="1:12" ht="15.75" x14ac:dyDescent="0.25">
      <c r="A342" s="2041"/>
      <c r="B342" s="2042"/>
      <c r="C342" s="2043"/>
      <c r="D342" s="258">
        <f t="shared" si="5"/>
        <v>0</v>
      </c>
      <c r="E342" s="2043"/>
      <c r="F342" s="2043"/>
      <c r="G342" s="2043"/>
      <c r="H342" s="2043"/>
      <c r="I342" s="2043"/>
      <c r="J342" s="2043"/>
      <c r="K342" s="2471"/>
      <c r="L342" s="124"/>
    </row>
    <row r="343" spans="1:12" ht="15.75" x14ac:dyDescent="0.25">
      <c r="A343" s="2041"/>
      <c r="B343" s="2042"/>
      <c r="C343" s="2043"/>
      <c r="D343" s="258">
        <f t="shared" si="5"/>
        <v>0</v>
      </c>
      <c r="E343" s="2043"/>
      <c r="F343" s="2043"/>
      <c r="G343" s="2043"/>
      <c r="H343" s="2043"/>
      <c r="I343" s="2043"/>
      <c r="J343" s="2043"/>
      <c r="K343" s="2471"/>
      <c r="L343" s="124"/>
    </row>
    <row r="344" spans="1:12" ht="15.75" x14ac:dyDescent="0.25">
      <c r="A344" s="2041"/>
      <c r="B344" s="2042"/>
      <c r="C344" s="2043"/>
      <c r="D344" s="258">
        <f t="shared" si="5"/>
        <v>0</v>
      </c>
      <c r="E344" s="2043"/>
      <c r="F344" s="2043"/>
      <c r="G344" s="2043"/>
      <c r="H344" s="2043"/>
      <c r="I344" s="2043"/>
      <c r="J344" s="2043"/>
      <c r="K344" s="2471"/>
      <c r="L344" s="124"/>
    </row>
    <row r="345" spans="1:12" ht="15.75" x14ac:dyDescent="0.25">
      <c r="A345" s="2041"/>
      <c r="B345" s="2042"/>
      <c r="C345" s="2043"/>
      <c r="D345" s="258">
        <f t="shared" si="5"/>
        <v>0</v>
      </c>
      <c r="E345" s="2043"/>
      <c r="F345" s="2043"/>
      <c r="G345" s="2043"/>
      <c r="H345" s="2043"/>
      <c r="I345" s="2043"/>
      <c r="J345" s="2043"/>
      <c r="K345" s="2471"/>
      <c r="L345" s="124"/>
    </row>
    <row r="346" spans="1:12" ht="15.75" x14ac:dyDescent="0.25">
      <c r="A346" s="2041"/>
      <c r="B346" s="2042"/>
      <c r="C346" s="2043"/>
      <c r="D346" s="258">
        <f t="shared" si="5"/>
        <v>0</v>
      </c>
      <c r="E346" s="2043"/>
      <c r="F346" s="2043"/>
      <c r="G346" s="2043"/>
      <c r="H346" s="2043"/>
      <c r="I346" s="2043"/>
      <c r="J346" s="2043"/>
      <c r="K346" s="2471"/>
      <c r="L346" s="124"/>
    </row>
    <row r="347" spans="1:12" ht="15.75" x14ac:dyDescent="0.25">
      <c r="A347" s="2041"/>
      <c r="B347" s="2042"/>
      <c r="C347" s="2043"/>
      <c r="D347" s="258">
        <f t="shared" si="5"/>
        <v>0</v>
      </c>
      <c r="E347" s="2043"/>
      <c r="F347" s="2043"/>
      <c r="G347" s="2043"/>
      <c r="H347" s="2043"/>
      <c r="I347" s="2043"/>
      <c r="J347" s="2043"/>
      <c r="K347" s="2471"/>
      <c r="L347" s="124"/>
    </row>
    <row r="348" spans="1:12" ht="15.75" x14ac:dyDescent="0.25">
      <c r="A348" s="2041"/>
      <c r="B348" s="2042"/>
      <c r="C348" s="2043"/>
      <c r="D348" s="258">
        <f t="shared" si="5"/>
        <v>0</v>
      </c>
      <c r="E348" s="2043"/>
      <c r="F348" s="2043"/>
      <c r="G348" s="2043"/>
      <c r="H348" s="2043"/>
      <c r="I348" s="2043"/>
      <c r="J348" s="2043"/>
      <c r="K348" s="2471"/>
      <c r="L348" s="124"/>
    </row>
    <row r="349" spans="1:12" ht="15.75" x14ac:dyDescent="0.25">
      <c r="A349" s="2041"/>
      <c r="B349" s="2042"/>
      <c r="C349" s="2043"/>
      <c r="D349" s="258">
        <f t="shared" si="5"/>
        <v>0</v>
      </c>
      <c r="E349" s="2043"/>
      <c r="F349" s="2043"/>
      <c r="G349" s="2043"/>
      <c r="H349" s="2043"/>
      <c r="I349" s="2043"/>
      <c r="J349" s="2043"/>
      <c r="K349" s="2471"/>
      <c r="L349" s="124"/>
    </row>
    <row r="350" spans="1:12" ht="15.75" x14ac:dyDescent="0.25">
      <c r="A350" s="2041"/>
      <c r="B350" s="2042"/>
      <c r="C350" s="2043"/>
      <c r="D350" s="258">
        <f t="shared" si="5"/>
        <v>0</v>
      </c>
      <c r="E350" s="2043"/>
      <c r="F350" s="2043"/>
      <c r="G350" s="2043"/>
      <c r="H350" s="2043"/>
      <c r="I350" s="2043"/>
      <c r="J350" s="2043"/>
      <c r="K350" s="2471"/>
      <c r="L350" s="124"/>
    </row>
    <row r="351" spans="1:12" ht="15.75" x14ac:dyDescent="0.25">
      <c r="A351" s="2041"/>
      <c r="B351" s="2042"/>
      <c r="C351" s="2043"/>
      <c r="D351" s="258">
        <f t="shared" si="5"/>
        <v>0</v>
      </c>
      <c r="E351" s="2043"/>
      <c r="F351" s="2043"/>
      <c r="G351" s="2043"/>
      <c r="H351" s="2043"/>
      <c r="I351" s="2043"/>
      <c r="J351" s="2043"/>
      <c r="K351" s="2471"/>
      <c r="L351" s="124"/>
    </row>
    <row r="352" spans="1:12" ht="15.75" x14ac:dyDescent="0.25">
      <c r="A352" s="2041"/>
      <c r="B352" s="2042"/>
      <c r="C352" s="2043"/>
      <c r="D352" s="258">
        <f t="shared" si="5"/>
        <v>0</v>
      </c>
      <c r="E352" s="2043"/>
      <c r="F352" s="2043"/>
      <c r="G352" s="2043"/>
      <c r="H352" s="2043"/>
      <c r="I352" s="2043"/>
      <c r="J352" s="2043"/>
      <c r="K352" s="2471"/>
      <c r="L352" s="124"/>
    </row>
    <row r="353" spans="1:12" ht="15.75" x14ac:dyDescent="0.25">
      <c r="A353" s="2041"/>
      <c r="B353" s="2042"/>
      <c r="C353" s="2043"/>
      <c r="D353" s="258">
        <f t="shared" si="5"/>
        <v>0</v>
      </c>
      <c r="E353" s="2043"/>
      <c r="F353" s="2043"/>
      <c r="G353" s="2043"/>
      <c r="H353" s="2043"/>
      <c r="I353" s="2043"/>
      <c r="J353" s="2043"/>
      <c r="K353" s="2471"/>
      <c r="L353" s="124"/>
    </row>
    <row r="354" spans="1:12" ht="15.75" x14ac:dyDescent="0.25">
      <c r="A354" s="2041"/>
      <c r="B354" s="2042"/>
      <c r="C354" s="2043"/>
      <c r="D354" s="258">
        <f t="shared" si="5"/>
        <v>0</v>
      </c>
      <c r="E354" s="2043"/>
      <c r="F354" s="2043"/>
      <c r="G354" s="2043"/>
      <c r="H354" s="2043"/>
      <c r="I354" s="2043"/>
      <c r="J354" s="2043"/>
      <c r="K354" s="2471"/>
      <c r="L354" s="124"/>
    </row>
    <row r="355" spans="1:12" ht="15.75" x14ac:dyDescent="0.25">
      <c r="A355" s="2041"/>
      <c r="B355" s="2042"/>
      <c r="C355" s="2043"/>
      <c r="D355" s="258">
        <f t="shared" si="5"/>
        <v>0</v>
      </c>
      <c r="E355" s="2043"/>
      <c r="F355" s="2043"/>
      <c r="G355" s="2043"/>
      <c r="H355" s="2043"/>
      <c r="I355" s="2043"/>
      <c r="J355" s="2043"/>
      <c r="K355" s="2471"/>
      <c r="L355" s="124"/>
    </row>
    <row r="356" spans="1:12" ht="15.75" x14ac:dyDescent="0.25">
      <c r="A356" s="2041"/>
      <c r="B356" s="2042"/>
      <c r="C356" s="2043"/>
      <c r="D356" s="258">
        <f t="shared" si="5"/>
        <v>0</v>
      </c>
      <c r="E356" s="2043"/>
      <c r="F356" s="2043"/>
      <c r="G356" s="2043"/>
      <c r="H356" s="2043"/>
      <c r="I356" s="2043"/>
      <c r="J356" s="2043"/>
      <c r="K356" s="2471"/>
      <c r="L356" s="124"/>
    </row>
    <row r="357" spans="1:12" ht="15.75" x14ac:dyDescent="0.25">
      <c r="A357" s="2041"/>
      <c r="B357" s="2042"/>
      <c r="C357" s="2043"/>
      <c r="D357" s="258">
        <f t="shared" si="5"/>
        <v>0</v>
      </c>
      <c r="E357" s="2043"/>
      <c r="F357" s="2043"/>
      <c r="G357" s="2043"/>
      <c r="H357" s="2043"/>
      <c r="I357" s="2043"/>
      <c r="J357" s="2043"/>
      <c r="K357" s="2471"/>
      <c r="L357" s="124"/>
    </row>
    <row r="358" spans="1:12" ht="15.75" x14ac:dyDescent="0.25">
      <c r="A358" s="2041"/>
      <c r="B358" s="2042"/>
      <c r="C358" s="2043"/>
      <c r="D358" s="258">
        <f t="shared" si="5"/>
        <v>0</v>
      </c>
      <c r="E358" s="2043"/>
      <c r="F358" s="2043"/>
      <c r="G358" s="2043"/>
      <c r="H358" s="2043"/>
      <c r="I358" s="2043"/>
      <c r="J358" s="2043"/>
      <c r="K358" s="2471"/>
      <c r="L358" s="124"/>
    </row>
    <row r="359" spans="1:12" ht="15.75" x14ac:dyDescent="0.25">
      <c r="A359" s="2041"/>
      <c r="B359" s="2042"/>
      <c r="C359" s="2043"/>
      <c r="D359" s="258">
        <f t="shared" si="5"/>
        <v>0</v>
      </c>
      <c r="E359" s="2043"/>
      <c r="F359" s="2043"/>
      <c r="G359" s="2043"/>
      <c r="H359" s="2043"/>
      <c r="I359" s="2043"/>
      <c r="J359" s="2043"/>
      <c r="K359" s="2471"/>
      <c r="L359" s="124"/>
    </row>
    <row r="360" spans="1:12" ht="15.75" x14ac:dyDescent="0.25">
      <c r="A360" s="2041"/>
      <c r="B360" s="2042"/>
      <c r="C360" s="2043"/>
      <c r="D360" s="258">
        <f t="shared" si="5"/>
        <v>0</v>
      </c>
      <c r="E360" s="2043"/>
      <c r="F360" s="2043"/>
      <c r="G360" s="2043"/>
      <c r="H360" s="2043"/>
      <c r="I360" s="2043"/>
      <c r="J360" s="2043"/>
      <c r="K360" s="2471"/>
      <c r="L360" s="124"/>
    </row>
    <row r="361" spans="1:12" ht="15.75" x14ac:dyDescent="0.25">
      <c r="A361" s="2041"/>
      <c r="B361" s="2042"/>
      <c r="C361" s="2043"/>
      <c r="D361" s="258">
        <f t="shared" si="5"/>
        <v>0</v>
      </c>
      <c r="E361" s="2043"/>
      <c r="F361" s="2043"/>
      <c r="G361" s="2043"/>
      <c r="H361" s="2043"/>
      <c r="I361" s="2043"/>
      <c r="J361" s="2043"/>
      <c r="K361" s="2471"/>
      <c r="L361" s="124"/>
    </row>
    <row r="362" spans="1:12" ht="15.75" x14ac:dyDescent="0.25">
      <c r="A362" s="2041"/>
      <c r="B362" s="2042"/>
      <c r="C362" s="2043"/>
      <c r="D362" s="258">
        <f t="shared" si="5"/>
        <v>0</v>
      </c>
      <c r="E362" s="2043"/>
      <c r="F362" s="2043"/>
      <c r="G362" s="2043"/>
      <c r="H362" s="2043"/>
      <c r="I362" s="2043"/>
      <c r="J362" s="2043"/>
      <c r="K362" s="2471"/>
      <c r="L362" s="124"/>
    </row>
    <row r="363" spans="1:12" ht="15.75" x14ac:dyDescent="0.25">
      <c r="A363" s="2041"/>
      <c r="B363" s="2042"/>
      <c r="C363" s="2043"/>
      <c r="D363" s="258">
        <f t="shared" si="5"/>
        <v>0</v>
      </c>
      <c r="E363" s="2043"/>
      <c r="F363" s="2043"/>
      <c r="G363" s="2043"/>
      <c r="H363" s="2043"/>
      <c r="I363" s="2043"/>
      <c r="J363" s="2043"/>
      <c r="K363" s="2471"/>
      <c r="L363" s="124"/>
    </row>
    <row r="364" spans="1:12" ht="15.75" x14ac:dyDescent="0.25">
      <c r="A364" s="2041"/>
      <c r="B364" s="2042"/>
      <c r="C364" s="2043"/>
      <c r="D364" s="258">
        <f t="shared" si="5"/>
        <v>0</v>
      </c>
      <c r="E364" s="2043"/>
      <c r="F364" s="2043"/>
      <c r="G364" s="2043"/>
      <c r="H364" s="2043"/>
      <c r="I364" s="2043"/>
      <c r="J364" s="2043"/>
      <c r="K364" s="2471"/>
      <c r="L364" s="124"/>
    </row>
    <row r="365" spans="1:12" ht="15.75" x14ac:dyDescent="0.25">
      <c r="A365" s="2041"/>
      <c r="B365" s="2042"/>
      <c r="C365" s="2043"/>
      <c r="D365" s="258">
        <f t="shared" si="5"/>
        <v>0</v>
      </c>
      <c r="E365" s="2043"/>
      <c r="F365" s="2043"/>
      <c r="G365" s="2043"/>
      <c r="H365" s="2043"/>
      <c r="I365" s="2043"/>
      <c r="J365" s="2043"/>
      <c r="K365" s="2471"/>
      <c r="L365" s="124"/>
    </row>
    <row r="366" spans="1:12" ht="15.75" x14ac:dyDescent="0.25">
      <c r="A366" s="2041"/>
      <c r="B366" s="2042"/>
      <c r="C366" s="2043"/>
      <c r="D366" s="258">
        <f t="shared" si="5"/>
        <v>0</v>
      </c>
      <c r="E366" s="2043"/>
      <c r="F366" s="2043"/>
      <c r="G366" s="2043"/>
      <c r="H366" s="2043"/>
      <c r="I366" s="2043"/>
      <c r="J366" s="2043"/>
      <c r="K366" s="2471"/>
      <c r="L366" s="124"/>
    </row>
    <row r="367" spans="1:12" ht="15.75" x14ac:dyDescent="0.25">
      <c r="A367" s="2041"/>
      <c r="B367" s="2042"/>
      <c r="C367" s="2043"/>
      <c r="D367" s="258">
        <f t="shared" si="5"/>
        <v>0</v>
      </c>
      <c r="E367" s="2043"/>
      <c r="F367" s="2043"/>
      <c r="G367" s="2043"/>
      <c r="H367" s="2043"/>
      <c r="I367" s="2043"/>
      <c r="J367" s="2043"/>
      <c r="K367" s="2471"/>
      <c r="L367" s="124"/>
    </row>
    <row r="368" spans="1:12" ht="15.75" x14ac:dyDescent="0.25">
      <c r="A368" s="2041"/>
      <c r="B368" s="2042"/>
      <c r="C368" s="2043"/>
      <c r="D368" s="258">
        <f t="shared" si="5"/>
        <v>0</v>
      </c>
      <c r="E368" s="2043"/>
      <c r="F368" s="2043"/>
      <c r="G368" s="2043"/>
      <c r="H368" s="2043"/>
      <c r="I368" s="2043"/>
      <c r="J368" s="2043"/>
      <c r="K368" s="2471"/>
      <c r="L368" s="124"/>
    </row>
    <row r="369" spans="1:12" ht="15.75" x14ac:dyDescent="0.25">
      <c r="A369" s="2041"/>
      <c r="B369" s="2042"/>
      <c r="C369" s="2043"/>
      <c r="D369" s="258">
        <f t="shared" si="5"/>
        <v>0</v>
      </c>
      <c r="E369" s="2043"/>
      <c r="F369" s="2043"/>
      <c r="G369" s="2043"/>
      <c r="H369" s="2043"/>
      <c r="I369" s="2043"/>
      <c r="J369" s="2043"/>
      <c r="K369" s="2471"/>
      <c r="L369" s="124"/>
    </row>
    <row r="370" spans="1:12" ht="15.75" x14ac:dyDescent="0.25">
      <c r="A370" s="2041"/>
      <c r="B370" s="2042"/>
      <c r="C370" s="2043"/>
      <c r="D370" s="258">
        <f t="shared" si="5"/>
        <v>0</v>
      </c>
      <c r="E370" s="2043"/>
      <c r="F370" s="2043"/>
      <c r="G370" s="2043"/>
      <c r="H370" s="2043"/>
      <c r="I370" s="2043"/>
      <c r="J370" s="2043"/>
      <c r="K370" s="2471"/>
      <c r="L370" s="124"/>
    </row>
    <row r="371" spans="1:12" ht="15.75" x14ac:dyDescent="0.25">
      <c r="A371" s="2041"/>
      <c r="B371" s="2042"/>
      <c r="C371" s="2043"/>
      <c r="D371" s="258">
        <f t="shared" si="5"/>
        <v>0</v>
      </c>
      <c r="E371" s="2043"/>
      <c r="F371" s="2043"/>
      <c r="G371" s="2043"/>
      <c r="H371" s="2043"/>
      <c r="I371" s="2043"/>
      <c r="J371" s="2043"/>
      <c r="K371" s="2471"/>
      <c r="L371" s="124"/>
    </row>
    <row r="372" spans="1:12" ht="15.75" x14ac:dyDescent="0.25">
      <c r="A372" s="2041"/>
      <c r="B372" s="2042"/>
      <c r="C372" s="2043"/>
      <c r="D372" s="258">
        <f t="shared" si="5"/>
        <v>0</v>
      </c>
      <c r="E372" s="2043"/>
      <c r="F372" s="2043"/>
      <c r="G372" s="2043"/>
      <c r="H372" s="2043"/>
      <c r="I372" s="2043"/>
      <c r="J372" s="2043"/>
      <c r="K372" s="2471"/>
      <c r="L372" s="124"/>
    </row>
    <row r="373" spans="1:12" ht="15.75" x14ac:dyDescent="0.25">
      <c r="A373" s="2041"/>
      <c r="B373" s="2042"/>
      <c r="C373" s="2043"/>
      <c r="D373" s="258">
        <f t="shared" si="5"/>
        <v>0</v>
      </c>
      <c r="E373" s="2043"/>
      <c r="F373" s="2043"/>
      <c r="G373" s="2043"/>
      <c r="H373" s="2043"/>
      <c r="I373" s="2043"/>
      <c r="J373" s="2043"/>
      <c r="K373" s="2471"/>
      <c r="L373" s="124"/>
    </row>
    <row r="374" spans="1:12" ht="15.75" x14ac:dyDescent="0.25">
      <c r="A374" s="2041"/>
      <c r="B374" s="2042"/>
      <c r="C374" s="2043"/>
      <c r="D374" s="258">
        <f t="shared" si="5"/>
        <v>0</v>
      </c>
      <c r="E374" s="2043"/>
      <c r="F374" s="2043"/>
      <c r="G374" s="2043"/>
      <c r="H374" s="2043"/>
      <c r="I374" s="2043"/>
      <c r="J374" s="2043"/>
      <c r="K374" s="2471"/>
      <c r="L374" s="124"/>
    </row>
    <row r="375" spans="1:12" ht="15.75" x14ac:dyDescent="0.25">
      <c r="A375" s="2041"/>
      <c r="B375" s="2042"/>
      <c r="C375" s="2043"/>
      <c r="D375" s="258">
        <f t="shared" si="5"/>
        <v>0</v>
      </c>
      <c r="E375" s="2043"/>
      <c r="F375" s="2043"/>
      <c r="G375" s="2043"/>
      <c r="H375" s="2043"/>
      <c r="I375" s="2043"/>
      <c r="J375" s="2043"/>
      <c r="K375" s="2471"/>
      <c r="L375" s="124"/>
    </row>
    <row r="376" spans="1:12" ht="15.75" x14ac:dyDescent="0.25">
      <c r="A376" s="2041"/>
      <c r="B376" s="2042"/>
      <c r="C376" s="2043"/>
      <c r="D376" s="258">
        <f t="shared" si="5"/>
        <v>0</v>
      </c>
      <c r="E376" s="2043"/>
      <c r="F376" s="2043"/>
      <c r="G376" s="2043"/>
      <c r="H376" s="2043"/>
      <c r="I376" s="2043"/>
      <c r="J376" s="2043"/>
      <c r="K376" s="2471"/>
      <c r="L376" s="124"/>
    </row>
    <row r="377" spans="1:12" ht="15.75" x14ac:dyDescent="0.25">
      <c r="A377" s="2041"/>
      <c r="B377" s="2042"/>
      <c r="C377" s="2043"/>
      <c r="D377" s="258">
        <f t="shared" si="5"/>
        <v>0</v>
      </c>
      <c r="E377" s="2043"/>
      <c r="F377" s="2043"/>
      <c r="G377" s="2043"/>
      <c r="H377" s="2043"/>
      <c r="I377" s="2043"/>
      <c r="J377" s="2043"/>
      <c r="K377" s="2471"/>
      <c r="L377" s="124"/>
    </row>
    <row r="378" spans="1:12" ht="15.75" x14ac:dyDescent="0.25">
      <c r="A378" s="2041"/>
      <c r="B378" s="2042"/>
      <c r="C378" s="2043"/>
      <c r="D378" s="258">
        <f t="shared" si="5"/>
        <v>0</v>
      </c>
      <c r="E378" s="2043"/>
      <c r="F378" s="2043"/>
      <c r="G378" s="2043"/>
      <c r="H378" s="2043"/>
      <c r="I378" s="2043"/>
      <c r="J378" s="2043"/>
      <c r="K378" s="2471"/>
      <c r="L378" s="124"/>
    </row>
    <row r="379" spans="1:12" ht="15.75" x14ac:dyDescent="0.25">
      <c r="A379" s="2041"/>
      <c r="B379" s="2042"/>
      <c r="C379" s="2043"/>
      <c r="D379" s="258">
        <f t="shared" si="5"/>
        <v>0</v>
      </c>
      <c r="E379" s="2043"/>
      <c r="F379" s="2043"/>
      <c r="G379" s="2043"/>
      <c r="H379" s="2043"/>
      <c r="I379" s="2043"/>
      <c r="J379" s="2043"/>
      <c r="K379" s="2471"/>
      <c r="L379" s="124"/>
    </row>
    <row r="380" spans="1:12" ht="15.75" x14ac:dyDescent="0.25">
      <c r="A380" s="2041"/>
      <c r="B380" s="2042"/>
      <c r="C380" s="2043"/>
      <c r="D380" s="258">
        <f t="shared" si="5"/>
        <v>0</v>
      </c>
      <c r="E380" s="2043"/>
      <c r="F380" s="2043"/>
      <c r="G380" s="2043"/>
      <c r="H380" s="2043"/>
      <c r="I380" s="2043"/>
      <c r="J380" s="2043"/>
      <c r="K380" s="2471"/>
      <c r="L380" s="124"/>
    </row>
    <row r="381" spans="1:12" ht="15.75" x14ac:dyDescent="0.25">
      <c r="A381" s="2041"/>
      <c r="B381" s="2042"/>
      <c r="C381" s="2043"/>
      <c r="D381" s="258">
        <f t="shared" si="5"/>
        <v>0</v>
      </c>
      <c r="E381" s="2043"/>
      <c r="F381" s="2043"/>
      <c r="G381" s="2043"/>
      <c r="H381" s="2043"/>
      <c r="I381" s="2043"/>
      <c r="J381" s="2043"/>
      <c r="K381" s="2471"/>
      <c r="L381" s="124"/>
    </row>
    <row r="382" spans="1:12" ht="15.75" x14ac:dyDescent="0.25">
      <c r="A382" s="2041"/>
      <c r="B382" s="2042"/>
      <c r="C382" s="2043"/>
      <c r="D382" s="258">
        <f t="shared" si="5"/>
        <v>0</v>
      </c>
      <c r="E382" s="2043"/>
      <c r="F382" s="2043"/>
      <c r="G382" s="2043"/>
      <c r="H382" s="2043"/>
      <c r="I382" s="2043"/>
      <c r="J382" s="2043"/>
      <c r="K382" s="2471"/>
      <c r="L382" s="124"/>
    </row>
    <row r="383" spans="1:12" ht="15.75" x14ac:dyDescent="0.25">
      <c r="A383" s="2041"/>
      <c r="B383" s="2042"/>
      <c r="C383" s="2043"/>
      <c r="D383" s="258">
        <f t="shared" si="5"/>
        <v>0</v>
      </c>
      <c r="E383" s="2043"/>
      <c r="F383" s="2043"/>
      <c r="G383" s="2043"/>
      <c r="H383" s="2043"/>
      <c r="I383" s="2043"/>
      <c r="J383" s="2043"/>
      <c r="K383" s="2471"/>
      <c r="L383" s="124"/>
    </row>
    <row r="384" spans="1:12" ht="15.75" x14ac:dyDescent="0.25">
      <c r="A384" s="2041"/>
      <c r="B384" s="2042"/>
      <c r="C384" s="2043"/>
      <c r="D384" s="258">
        <f t="shared" si="5"/>
        <v>0</v>
      </c>
      <c r="E384" s="2043"/>
      <c r="F384" s="2043"/>
      <c r="G384" s="2043"/>
      <c r="H384" s="2043"/>
      <c r="I384" s="2043"/>
      <c r="J384" s="2043"/>
      <c r="K384" s="2471"/>
      <c r="L384" s="124"/>
    </row>
    <row r="385" spans="1:12" ht="15.75" x14ac:dyDescent="0.25">
      <c r="A385" s="2041"/>
      <c r="B385" s="2042"/>
      <c r="C385" s="2043"/>
      <c r="D385" s="258">
        <f t="shared" si="5"/>
        <v>0</v>
      </c>
      <c r="E385" s="2043"/>
      <c r="F385" s="2043"/>
      <c r="G385" s="2043"/>
      <c r="H385" s="2043"/>
      <c r="I385" s="2043"/>
      <c r="J385" s="2043"/>
      <c r="K385" s="2471"/>
      <c r="L385" s="124"/>
    </row>
    <row r="386" spans="1:12" ht="15.75" x14ac:dyDescent="0.25">
      <c r="A386" s="2041"/>
      <c r="B386" s="2042"/>
      <c r="C386" s="2043"/>
      <c r="D386" s="258">
        <f t="shared" si="5"/>
        <v>0</v>
      </c>
      <c r="E386" s="2043"/>
      <c r="F386" s="2043"/>
      <c r="G386" s="2043"/>
      <c r="H386" s="2043"/>
      <c r="I386" s="2043"/>
      <c r="J386" s="2043"/>
      <c r="K386" s="2471"/>
      <c r="L386" s="124"/>
    </row>
    <row r="387" spans="1:12" ht="15.75" x14ac:dyDescent="0.25">
      <c r="A387" s="2041"/>
      <c r="B387" s="2042"/>
      <c r="C387" s="2043"/>
      <c r="D387" s="258">
        <f t="shared" si="5"/>
        <v>0</v>
      </c>
      <c r="E387" s="2043"/>
      <c r="F387" s="2043"/>
      <c r="G387" s="2043"/>
      <c r="H387" s="2043"/>
      <c r="I387" s="2043"/>
      <c r="J387" s="2043"/>
      <c r="K387" s="2471"/>
      <c r="L387" s="124"/>
    </row>
    <row r="388" spans="1:12" ht="15.75" x14ac:dyDescent="0.25">
      <c r="A388" s="2041"/>
      <c r="B388" s="2042"/>
      <c r="C388" s="2043"/>
      <c r="D388" s="258">
        <f t="shared" si="5"/>
        <v>0</v>
      </c>
      <c r="E388" s="2043"/>
      <c r="F388" s="2043"/>
      <c r="G388" s="2043"/>
      <c r="H388" s="2043"/>
      <c r="I388" s="2043"/>
      <c r="J388" s="2043"/>
      <c r="K388" s="2471"/>
      <c r="L388" s="124"/>
    </row>
    <row r="389" spans="1:12" ht="15.75" x14ac:dyDescent="0.25">
      <c r="A389" s="2041"/>
      <c r="B389" s="2042"/>
      <c r="C389" s="2043"/>
      <c r="D389" s="258">
        <f t="shared" si="5"/>
        <v>0</v>
      </c>
      <c r="E389" s="2043"/>
      <c r="F389" s="2043"/>
      <c r="G389" s="2043"/>
      <c r="H389" s="2043"/>
      <c r="I389" s="2043"/>
      <c r="J389" s="2043"/>
      <c r="K389" s="2471"/>
      <c r="L389" s="124"/>
    </row>
    <row r="390" spans="1:12" ht="15.75" x14ac:dyDescent="0.25">
      <c r="A390" s="2041"/>
      <c r="B390" s="2042"/>
      <c r="C390" s="2043"/>
      <c r="D390" s="258">
        <f t="shared" si="5"/>
        <v>0</v>
      </c>
      <c r="E390" s="2043"/>
      <c r="F390" s="2043"/>
      <c r="G390" s="2043"/>
      <c r="H390" s="2043"/>
      <c r="I390" s="2043"/>
      <c r="J390" s="2043"/>
      <c r="K390" s="2471"/>
      <c r="L390" s="124"/>
    </row>
    <row r="391" spans="1:12" ht="15.75" x14ac:dyDescent="0.25">
      <c r="A391" s="2041"/>
      <c r="B391" s="2042"/>
      <c r="C391" s="2043"/>
      <c r="D391" s="258">
        <f t="shared" si="5"/>
        <v>0</v>
      </c>
      <c r="E391" s="2043"/>
      <c r="F391" s="2043"/>
      <c r="G391" s="2043"/>
      <c r="H391" s="2043"/>
      <c r="I391" s="2043"/>
      <c r="J391" s="2043"/>
      <c r="K391" s="2471"/>
      <c r="L391" s="124"/>
    </row>
    <row r="392" spans="1:12" ht="15.75" x14ac:dyDescent="0.25">
      <c r="A392" s="2041"/>
      <c r="B392" s="2042"/>
      <c r="C392" s="2043"/>
      <c r="D392" s="258">
        <f t="shared" ref="D392:D455" si="6">+C392*(100-E392)/100</f>
        <v>0</v>
      </c>
      <c r="E392" s="2043"/>
      <c r="F392" s="2043"/>
      <c r="G392" s="2043"/>
      <c r="H392" s="2043"/>
      <c r="I392" s="2043"/>
      <c r="J392" s="2043"/>
      <c r="K392" s="2471"/>
      <c r="L392" s="124"/>
    </row>
    <row r="393" spans="1:12" ht="15.75" x14ac:dyDescent="0.25">
      <c r="A393" s="2041"/>
      <c r="B393" s="2042"/>
      <c r="C393" s="2043"/>
      <c r="D393" s="258">
        <f t="shared" si="6"/>
        <v>0</v>
      </c>
      <c r="E393" s="2043"/>
      <c r="F393" s="2043"/>
      <c r="G393" s="2043"/>
      <c r="H393" s="2043"/>
      <c r="I393" s="2043"/>
      <c r="J393" s="2043"/>
      <c r="K393" s="2471"/>
      <c r="L393" s="124"/>
    </row>
    <row r="394" spans="1:12" ht="15.75" x14ac:dyDescent="0.25">
      <c r="A394" s="2041"/>
      <c r="B394" s="2042"/>
      <c r="C394" s="2043"/>
      <c r="D394" s="258">
        <f t="shared" si="6"/>
        <v>0</v>
      </c>
      <c r="E394" s="2043"/>
      <c r="F394" s="2043"/>
      <c r="G394" s="2043"/>
      <c r="H394" s="2043"/>
      <c r="I394" s="2043"/>
      <c r="J394" s="2043"/>
      <c r="K394" s="2471"/>
      <c r="L394" s="124"/>
    </row>
    <row r="395" spans="1:12" ht="15.75" x14ac:dyDescent="0.25">
      <c r="A395" s="2041"/>
      <c r="B395" s="2042"/>
      <c r="C395" s="2043"/>
      <c r="D395" s="258">
        <f t="shared" si="6"/>
        <v>0</v>
      </c>
      <c r="E395" s="2043"/>
      <c r="F395" s="2043"/>
      <c r="G395" s="2043"/>
      <c r="H395" s="2043"/>
      <c r="I395" s="2043"/>
      <c r="J395" s="2043"/>
      <c r="K395" s="2471"/>
      <c r="L395" s="124"/>
    </row>
    <row r="396" spans="1:12" ht="15.75" x14ac:dyDescent="0.25">
      <c r="A396" s="2041"/>
      <c r="B396" s="2042"/>
      <c r="C396" s="2043"/>
      <c r="D396" s="258">
        <f t="shared" si="6"/>
        <v>0</v>
      </c>
      <c r="E396" s="2043"/>
      <c r="F396" s="2043"/>
      <c r="G396" s="2043"/>
      <c r="H396" s="2043"/>
      <c r="I396" s="2043"/>
      <c r="J396" s="2043"/>
      <c r="K396" s="2471"/>
      <c r="L396" s="124"/>
    </row>
    <row r="397" spans="1:12" ht="15.75" x14ac:dyDescent="0.25">
      <c r="A397" s="2041"/>
      <c r="B397" s="2042"/>
      <c r="C397" s="2043"/>
      <c r="D397" s="258">
        <f t="shared" si="6"/>
        <v>0</v>
      </c>
      <c r="E397" s="2043"/>
      <c r="F397" s="2043"/>
      <c r="G397" s="2043"/>
      <c r="H397" s="2043"/>
      <c r="I397" s="2043"/>
      <c r="J397" s="2043"/>
      <c r="K397" s="2471"/>
      <c r="L397" s="124"/>
    </row>
    <row r="398" spans="1:12" ht="15.75" x14ac:dyDescent="0.25">
      <c r="A398" s="2041"/>
      <c r="B398" s="2042"/>
      <c r="C398" s="2043"/>
      <c r="D398" s="258">
        <f t="shared" si="6"/>
        <v>0</v>
      </c>
      <c r="E398" s="2043"/>
      <c r="F398" s="2043"/>
      <c r="G398" s="2043"/>
      <c r="H398" s="2043"/>
      <c r="I398" s="2043"/>
      <c r="J398" s="2043"/>
      <c r="K398" s="2471"/>
      <c r="L398" s="124"/>
    </row>
    <row r="399" spans="1:12" ht="15.75" x14ac:dyDescent="0.25">
      <c r="A399" s="2041"/>
      <c r="B399" s="2042"/>
      <c r="C399" s="2043"/>
      <c r="D399" s="258">
        <f t="shared" si="6"/>
        <v>0</v>
      </c>
      <c r="E399" s="2043"/>
      <c r="F399" s="2043"/>
      <c r="G399" s="2043"/>
      <c r="H399" s="2043"/>
      <c r="I399" s="2043"/>
      <c r="J399" s="2043"/>
      <c r="K399" s="2471"/>
      <c r="L399" s="124"/>
    </row>
    <row r="400" spans="1:12" ht="15.75" x14ac:dyDescent="0.25">
      <c r="A400" s="2041"/>
      <c r="B400" s="2042"/>
      <c r="C400" s="2043"/>
      <c r="D400" s="258">
        <f t="shared" si="6"/>
        <v>0</v>
      </c>
      <c r="E400" s="2043"/>
      <c r="F400" s="2043"/>
      <c r="G400" s="2043"/>
      <c r="H400" s="2043"/>
      <c r="I400" s="2043"/>
      <c r="J400" s="2043"/>
      <c r="K400" s="2471"/>
      <c r="L400" s="124"/>
    </row>
    <row r="401" spans="1:12" ht="15.75" x14ac:dyDescent="0.25">
      <c r="A401" s="2041"/>
      <c r="B401" s="2042"/>
      <c r="C401" s="2043"/>
      <c r="D401" s="258">
        <f t="shared" si="6"/>
        <v>0</v>
      </c>
      <c r="E401" s="2043"/>
      <c r="F401" s="2043"/>
      <c r="G401" s="2043"/>
      <c r="H401" s="2043"/>
      <c r="I401" s="2043"/>
      <c r="J401" s="2043"/>
      <c r="K401" s="2471"/>
      <c r="L401" s="124"/>
    </row>
    <row r="402" spans="1:12" ht="15.75" x14ac:dyDescent="0.25">
      <c r="A402" s="2041"/>
      <c r="B402" s="2042"/>
      <c r="C402" s="2043"/>
      <c r="D402" s="258">
        <f t="shared" si="6"/>
        <v>0</v>
      </c>
      <c r="E402" s="2043"/>
      <c r="F402" s="2043"/>
      <c r="G402" s="2043"/>
      <c r="H402" s="2043"/>
      <c r="I402" s="2043"/>
      <c r="J402" s="2043"/>
      <c r="K402" s="2471"/>
      <c r="L402" s="124"/>
    </row>
    <row r="403" spans="1:12" ht="15.75" x14ac:dyDescent="0.25">
      <c r="A403" s="2041"/>
      <c r="B403" s="2042"/>
      <c r="C403" s="2043"/>
      <c r="D403" s="258">
        <f t="shared" si="6"/>
        <v>0</v>
      </c>
      <c r="E403" s="2043"/>
      <c r="F403" s="2043"/>
      <c r="G403" s="2043"/>
      <c r="H403" s="2043"/>
      <c r="I403" s="2043"/>
      <c r="J403" s="2043"/>
      <c r="K403" s="2471"/>
      <c r="L403" s="124"/>
    </row>
    <row r="404" spans="1:12" ht="15.75" x14ac:dyDescent="0.25">
      <c r="A404" s="2041"/>
      <c r="B404" s="2042"/>
      <c r="C404" s="2043"/>
      <c r="D404" s="258">
        <f t="shared" si="6"/>
        <v>0</v>
      </c>
      <c r="E404" s="2043"/>
      <c r="F404" s="2043"/>
      <c r="G404" s="2043"/>
      <c r="H404" s="2043"/>
      <c r="I404" s="2043"/>
      <c r="J404" s="2043"/>
      <c r="K404" s="2471"/>
      <c r="L404" s="124"/>
    </row>
    <row r="405" spans="1:12" ht="15.75" x14ac:dyDescent="0.25">
      <c r="A405" s="2041"/>
      <c r="B405" s="2042"/>
      <c r="C405" s="2043"/>
      <c r="D405" s="258">
        <f t="shared" si="6"/>
        <v>0</v>
      </c>
      <c r="E405" s="2043"/>
      <c r="F405" s="2043"/>
      <c r="G405" s="2043"/>
      <c r="H405" s="2043"/>
      <c r="I405" s="2043"/>
      <c r="J405" s="2043"/>
      <c r="K405" s="2471"/>
      <c r="L405" s="124"/>
    </row>
    <row r="406" spans="1:12" ht="15.75" x14ac:dyDescent="0.25">
      <c r="A406" s="2041"/>
      <c r="B406" s="2042"/>
      <c r="C406" s="2043"/>
      <c r="D406" s="258">
        <f t="shared" si="6"/>
        <v>0</v>
      </c>
      <c r="E406" s="2043"/>
      <c r="F406" s="2043"/>
      <c r="G406" s="2043"/>
      <c r="H406" s="2043"/>
      <c r="I406" s="2043"/>
      <c r="J406" s="2043"/>
      <c r="K406" s="2471"/>
      <c r="L406" s="124"/>
    </row>
    <row r="407" spans="1:12" ht="15.75" x14ac:dyDescent="0.25">
      <c r="A407" s="2041"/>
      <c r="B407" s="2042"/>
      <c r="C407" s="2043"/>
      <c r="D407" s="258">
        <f t="shared" si="6"/>
        <v>0</v>
      </c>
      <c r="E407" s="2043"/>
      <c r="F407" s="2043"/>
      <c r="G407" s="2043"/>
      <c r="H407" s="2043"/>
      <c r="I407" s="2043"/>
      <c r="J407" s="2043"/>
      <c r="K407" s="2471"/>
      <c r="L407" s="124"/>
    </row>
    <row r="408" spans="1:12" ht="15.75" x14ac:dyDescent="0.25">
      <c r="A408" s="2041"/>
      <c r="B408" s="2042"/>
      <c r="C408" s="2043"/>
      <c r="D408" s="258">
        <f t="shared" si="6"/>
        <v>0</v>
      </c>
      <c r="E408" s="2043"/>
      <c r="F408" s="2043"/>
      <c r="G408" s="2043"/>
      <c r="H408" s="2043"/>
      <c r="I408" s="2043"/>
      <c r="J408" s="2043"/>
      <c r="K408" s="2471"/>
      <c r="L408" s="124"/>
    </row>
    <row r="409" spans="1:12" ht="15.75" x14ac:dyDescent="0.25">
      <c r="A409" s="2041"/>
      <c r="B409" s="2042"/>
      <c r="C409" s="2043"/>
      <c r="D409" s="258">
        <f t="shared" si="6"/>
        <v>0</v>
      </c>
      <c r="E409" s="2043"/>
      <c r="F409" s="2043"/>
      <c r="G409" s="2043"/>
      <c r="H409" s="2043"/>
      <c r="I409" s="2043"/>
      <c r="J409" s="2043"/>
      <c r="K409" s="2471"/>
      <c r="L409" s="124"/>
    </row>
    <row r="410" spans="1:12" ht="15.75" x14ac:dyDescent="0.25">
      <c r="A410" s="2041"/>
      <c r="B410" s="2042"/>
      <c r="C410" s="2043"/>
      <c r="D410" s="258">
        <f t="shared" si="6"/>
        <v>0</v>
      </c>
      <c r="E410" s="2043"/>
      <c r="F410" s="2043"/>
      <c r="G410" s="2043"/>
      <c r="H410" s="2043"/>
      <c r="I410" s="2043"/>
      <c r="J410" s="2043"/>
      <c r="K410" s="2471"/>
      <c r="L410" s="124"/>
    </row>
    <row r="411" spans="1:12" ht="15.75" x14ac:dyDescent="0.25">
      <c r="A411" s="2041"/>
      <c r="B411" s="2042"/>
      <c r="C411" s="2043"/>
      <c r="D411" s="258">
        <f t="shared" si="6"/>
        <v>0</v>
      </c>
      <c r="E411" s="2043"/>
      <c r="F411" s="2043"/>
      <c r="G411" s="2043"/>
      <c r="H411" s="2043"/>
      <c r="I411" s="2043"/>
      <c r="J411" s="2043"/>
      <c r="K411" s="2471"/>
      <c r="L411" s="124"/>
    </row>
    <row r="412" spans="1:12" ht="15.75" x14ac:dyDescent="0.25">
      <c r="A412" s="2041"/>
      <c r="B412" s="2042"/>
      <c r="C412" s="2043"/>
      <c r="D412" s="258">
        <f t="shared" si="6"/>
        <v>0</v>
      </c>
      <c r="E412" s="2043"/>
      <c r="F412" s="2043"/>
      <c r="G412" s="2043"/>
      <c r="H412" s="2043"/>
      <c r="I412" s="2043"/>
      <c r="J412" s="2043"/>
      <c r="K412" s="2471"/>
      <c r="L412" s="124"/>
    </row>
    <row r="413" spans="1:12" ht="15.75" x14ac:dyDescent="0.25">
      <c r="A413" s="2041"/>
      <c r="B413" s="2042"/>
      <c r="C413" s="2043"/>
      <c r="D413" s="258">
        <f t="shared" si="6"/>
        <v>0</v>
      </c>
      <c r="E413" s="2043"/>
      <c r="F413" s="2043"/>
      <c r="G413" s="2043"/>
      <c r="H413" s="2043"/>
      <c r="I413" s="2043"/>
      <c r="J413" s="2043"/>
      <c r="K413" s="2471"/>
      <c r="L413" s="124"/>
    </row>
    <row r="414" spans="1:12" ht="15.75" x14ac:dyDescent="0.25">
      <c r="A414" s="2041"/>
      <c r="B414" s="2042"/>
      <c r="C414" s="2043"/>
      <c r="D414" s="258">
        <f t="shared" si="6"/>
        <v>0</v>
      </c>
      <c r="E414" s="2043"/>
      <c r="F414" s="2043"/>
      <c r="G414" s="2043"/>
      <c r="H414" s="2043"/>
      <c r="I414" s="2043"/>
      <c r="J414" s="2043"/>
      <c r="K414" s="2471"/>
      <c r="L414" s="124"/>
    </row>
    <row r="415" spans="1:12" ht="15.75" x14ac:dyDescent="0.25">
      <c r="A415" s="2041"/>
      <c r="B415" s="2042"/>
      <c r="C415" s="2043"/>
      <c r="D415" s="258">
        <f t="shared" si="6"/>
        <v>0</v>
      </c>
      <c r="E415" s="2043"/>
      <c r="F415" s="2043"/>
      <c r="G415" s="2043"/>
      <c r="H415" s="2043"/>
      <c r="I415" s="2043"/>
      <c r="J415" s="2043"/>
      <c r="K415" s="2471"/>
      <c r="L415" s="124"/>
    </row>
    <row r="416" spans="1:12" ht="15.75" x14ac:dyDescent="0.25">
      <c r="A416" s="2041"/>
      <c r="B416" s="2042"/>
      <c r="C416" s="2043"/>
      <c r="D416" s="258">
        <f t="shared" si="6"/>
        <v>0</v>
      </c>
      <c r="E416" s="2043"/>
      <c r="F416" s="2043"/>
      <c r="G416" s="2043"/>
      <c r="H416" s="2043"/>
      <c r="I416" s="2043"/>
      <c r="J416" s="2043"/>
      <c r="K416" s="2471"/>
      <c r="L416" s="124"/>
    </row>
    <row r="417" spans="1:12" ht="15.75" x14ac:dyDescent="0.25">
      <c r="A417" s="2041"/>
      <c r="B417" s="2042"/>
      <c r="C417" s="2043"/>
      <c r="D417" s="258">
        <f t="shared" si="6"/>
        <v>0</v>
      </c>
      <c r="E417" s="2043"/>
      <c r="F417" s="2043"/>
      <c r="G417" s="2043"/>
      <c r="H417" s="2043"/>
      <c r="I417" s="2043"/>
      <c r="J417" s="2043"/>
      <c r="K417" s="2471"/>
      <c r="L417" s="124"/>
    </row>
    <row r="418" spans="1:12" ht="15.75" x14ac:dyDescent="0.25">
      <c r="A418" s="2041"/>
      <c r="B418" s="2042"/>
      <c r="C418" s="2043"/>
      <c r="D418" s="258">
        <f t="shared" si="6"/>
        <v>0</v>
      </c>
      <c r="E418" s="2043"/>
      <c r="F418" s="2043"/>
      <c r="G418" s="2043"/>
      <c r="H418" s="2043"/>
      <c r="I418" s="2043"/>
      <c r="J418" s="2043"/>
      <c r="K418" s="2471"/>
      <c r="L418" s="124"/>
    </row>
    <row r="419" spans="1:12" ht="15.75" x14ac:dyDescent="0.25">
      <c r="A419" s="2041"/>
      <c r="B419" s="2042"/>
      <c r="C419" s="2043"/>
      <c r="D419" s="258">
        <f t="shared" si="6"/>
        <v>0</v>
      </c>
      <c r="E419" s="2043"/>
      <c r="F419" s="2043"/>
      <c r="G419" s="2043"/>
      <c r="H419" s="2043"/>
      <c r="I419" s="2043"/>
      <c r="J419" s="2043"/>
      <c r="K419" s="2471"/>
      <c r="L419" s="124"/>
    </row>
    <row r="420" spans="1:12" ht="15.75" x14ac:dyDescent="0.25">
      <c r="A420" s="2041"/>
      <c r="B420" s="2042"/>
      <c r="C420" s="2043"/>
      <c r="D420" s="258">
        <f t="shared" si="6"/>
        <v>0</v>
      </c>
      <c r="E420" s="2043"/>
      <c r="F420" s="2043"/>
      <c r="G420" s="2043"/>
      <c r="H420" s="2043"/>
      <c r="I420" s="2043"/>
      <c r="J420" s="2043"/>
      <c r="K420" s="2471"/>
      <c r="L420" s="124"/>
    </row>
    <row r="421" spans="1:12" ht="15.75" x14ac:dyDescent="0.25">
      <c r="A421" s="2041"/>
      <c r="B421" s="2042"/>
      <c r="C421" s="2043"/>
      <c r="D421" s="258">
        <f t="shared" si="6"/>
        <v>0</v>
      </c>
      <c r="E421" s="2043"/>
      <c r="F421" s="2043"/>
      <c r="G421" s="2043"/>
      <c r="H421" s="2043"/>
      <c r="I421" s="2043"/>
      <c r="J421" s="2043"/>
      <c r="K421" s="2471"/>
      <c r="L421" s="124"/>
    </row>
    <row r="422" spans="1:12" ht="15.75" x14ac:dyDescent="0.25">
      <c r="A422" s="2041"/>
      <c r="B422" s="2042"/>
      <c r="C422" s="2043"/>
      <c r="D422" s="258">
        <f t="shared" si="6"/>
        <v>0</v>
      </c>
      <c r="E422" s="2043"/>
      <c r="F422" s="2043"/>
      <c r="G422" s="2043"/>
      <c r="H422" s="2043"/>
      <c r="I422" s="2043"/>
      <c r="J422" s="2043"/>
      <c r="K422" s="2471"/>
      <c r="L422" s="124"/>
    </row>
    <row r="423" spans="1:12" ht="15.75" x14ac:dyDescent="0.25">
      <c r="A423" s="2041"/>
      <c r="B423" s="2042"/>
      <c r="C423" s="2043"/>
      <c r="D423" s="258">
        <f t="shared" si="6"/>
        <v>0</v>
      </c>
      <c r="E423" s="2043"/>
      <c r="F423" s="2043"/>
      <c r="G423" s="2043"/>
      <c r="H423" s="2043"/>
      <c r="I423" s="2043"/>
      <c r="J423" s="2043"/>
      <c r="K423" s="2471"/>
      <c r="L423" s="124"/>
    </row>
    <row r="424" spans="1:12" ht="15.75" x14ac:dyDescent="0.25">
      <c r="A424" s="2041"/>
      <c r="B424" s="2042"/>
      <c r="C424" s="2043"/>
      <c r="D424" s="258">
        <f t="shared" si="6"/>
        <v>0</v>
      </c>
      <c r="E424" s="2043"/>
      <c r="F424" s="2043"/>
      <c r="G424" s="2043"/>
      <c r="H424" s="2043"/>
      <c r="I424" s="2043"/>
      <c r="J424" s="2043"/>
      <c r="K424" s="2471"/>
      <c r="L424" s="124"/>
    </row>
    <row r="425" spans="1:12" ht="15.75" x14ac:dyDescent="0.25">
      <c r="A425" s="2041"/>
      <c r="B425" s="2042"/>
      <c r="C425" s="2043"/>
      <c r="D425" s="258">
        <f t="shared" si="6"/>
        <v>0</v>
      </c>
      <c r="E425" s="2043"/>
      <c r="F425" s="2043"/>
      <c r="G425" s="2043"/>
      <c r="H425" s="2043"/>
      <c r="I425" s="2043"/>
      <c r="J425" s="2043"/>
      <c r="K425" s="2471"/>
      <c r="L425" s="124"/>
    </row>
    <row r="426" spans="1:12" ht="15.75" x14ac:dyDescent="0.25">
      <c r="A426" s="2041"/>
      <c r="B426" s="2042"/>
      <c r="C426" s="2043"/>
      <c r="D426" s="258">
        <f t="shared" si="6"/>
        <v>0</v>
      </c>
      <c r="E426" s="2043"/>
      <c r="F426" s="2043"/>
      <c r="G426" s="2043"/>
      <c r="H426" s="2043"/>
      <c r="I426" s="2043"/>
      <c r="J426" s="2043"/>
      <c r="K426" s="2471"/>
      <c r="L426" s="124"/>
    </row>
    <row r="427" spans="1:12" ht="15.75" x14ac:dyDescent="0.25">
      <c r="A427" s="2041"/>
      <c r="B427" s="2042"/>
      <c r="C427" s="2043"/>
      <c r="D427" s="258">
        <f t="shared" si="6"/>
        <v>0</v>
      </c>
      <c r="E427" s="2043"/>
      <c r="F427" s="2043"/>
      <c r="G427" s="2043"/>
      <c r="H427" s="2043"/>
      <c r="I427" s="2043"/>
      <c r="J427" s="2043"/>
      <c r="K427" s="2471"/>
      <c r="L427" s="124"/>
    </row>
    <row r="428" spans="1:12" ht="15.75" x14ac:dyDescent="0.25">
      <c r="A428" s="2041"/>
      <c r="B428" s="2042"/>
      <c r="C428" s="2043"/>
      <c r="D428" s="258">
        <f t="shared" si="6"/>
        <v>0</v>
      </c>
      <c r="E428" s="2043"/>
      <c r="F428" s="2043"/>
      <c r="G428" s="2043"/>
      <c r="H428" s="2043"/>
      <c r="I428" s="2043"/>
      <c r="J428" s="2043"/>
      <c r="K428" s="2471"/>
      <c r="L428" s="124"/>
    </row>
    <row r="429" spans="1:12" ht="15.75" x14ac:dyDescent="0.25">
      <c r="A429" s="2041"/>
      <c r="B429" s="2042"/>
      <c r="C429" s="2043"/>
      <c r="D429" s="258">
        <f t="shared" si="6"/>
        <v>0</v>
      </c>
      <c r="E429" s="2043"/>
      <c r="F429" s="2043"/>
      <c r="G429" s="2043"/>
      <c r="H429" s="2043"/>
      <c r="I429" s="2043"/>
      <c r="J429" s="2043"/>
      <c r="K429" s="2471"/>
      <c r="L429" s="124"/>
    </row>
    <row r="430" spans="1:12" ht="15.75" x14ac:dyDescent="0.25">
      <c r="A430" s="2041"/>
      <c r="B430" s="2042"/>
      <c r="C430" s="2043"/>
      <c r="D430" s="258">
        <f t="shared" si="6"/>
        <v>0</v>
      </c>
      <c r="E430" s="2043"/>
      <c r="F430" s="2043"/>
      <c r="G430" s="2043"/>
      <c r="H430" s="2043"/>
      <c r="I430" s="2043"/>
      <c r="J430" s="2043"/>
      <c r="K430" s="2471"/>
      <c r="L430" s="124"/>
    </row>
    <row r="431" spans="1:12" ht="15.75" x14ac:dyDescent="0.25">
      <c r="A431" s="2041"/>
      <c r="B431" s="2042"/>
      <c r="C431" s="2043"/>
      <c r="D431" s="258">
        <f t="shared" si="6"/>
        <v>0</v>
      </c>
      <c r="E431" s="2043"/>
      <c r="F431" s="2043"/>
      <c r="G431" s="2043"/>
      <c r="H431" s="2043"/>
      <c r="I431" s="2043"/>
      <c r="J431" s="2043"/>
      <c r="K431" s="2471"/>
      <c r="L431" s="124"/>
    </row>
    <row r="432" spans="1:12" ht="15.75" x14ac:dyDescent="0.25">
      <c r="A432" s="2041"/>
      <c r="B432" s="2042"/>
      <c r="C432" s="2043"/>
      <c r="D432" s="258">
        <f t="shared" si="6"/>
        <v>0</v>
      </c>
      <c r="E432" s="2043"/>
      <c r="F432" s="2043"/>
      <c r="G432" s="2043"/>
      <c r="H432" s="2043"/>
      <c r="I432" s="2043"/>
      <c r="J432" s="2043"/>
      <c r="K432" s="2471"/>
      <c r="L432" s="124"/>
    </row>
    <row r="433" spans="1:12" ht="15.75" x14ac:dyDescent="0.25">
      <c r="A433" s="2041"/>
      <c r="B433" s="2042"/>
      <c r="C433" s="2043"/>
      <c r="D433" s="258">
        <f t="shared" si="6"/>
        <v>0</v>
      </c>
      <c r="E433" s="2043"/>
      <c r="F433" s="2043"/>
      <c r="G433" s="2043"/>
      <c r="H433" s="2043"/>
      <c r="I433" s="2043"/>
      <c r="J433" s="2043"/>
      <c r="K433" s="2471"/>
      <c r="L433" s="124"/>
    </row>
    <row r="434" spans="1:12" ht="15.75" x14ac:dyDescent="0.25">
      <c r="A434" s="2041"/>
      <c r="B434" s="2042"/>
      <c r="C434" s="2043"/>
      <c r="D434" s="258">
        <f t="shared" si="6"/>
        <v>0</v>
      </c>
      <c r="E434" s="2043"/>
      <c r="F434" s="2043"/>
      <c r="G434" s="2043"/>
      <c r="H434" s="2043"/>
      <c r="I434" s="2043"/>
      <c r="J434" s="2043"/>
      <c r="K434" s="2471"/>
      <c r="L434" s="124"/>
    </row>
    <row r="435" spans="1:12" ht="15.75" x14ac:dyDescent="0.25">
      <c r="A435" s="2041"/>
      <c r="B435" s="2042"/>
      <c r="C435" s="2043"/>
      <c r="D435" s="258">
        <f t="shared" si="6"/>
        <v>0</v>
      </c>
      <c r="E435" s="2043"/>
      <c r="F435" s="2043"/>
      <c r="G435" s="2043"/>
      <c r="H435" s="2043"/>
      <c r="I435" s="2043"/>
      <c r="J435" s="2043"/>
      <c r="K435" s="2471"/>
      <c r="L435" s="124"/>
    </row>
    <row r="436" spans="1:12" ht="15.75" x14ac:dyDescent="0.25">
      <c r="A436" s="2041"/>
      <c r="B436" s="2042"/>
      <c r="C436" s="2043"/>
      <c r="D436" s="258">
        <f t="shared" si="6"/>
        <v>0</v>
      </c>
      <c r="E436" s="2043"/>
      <c r="F436" s="2043"/>
      <c r="G436" s="2043"/>
      <c r="H436" s="2043"/>
      <c r="I436" s="2043"/>
      <c r="J436" s="2043"/>
      <c r="K436" s="2471"/>
      <c r="L436" s="124"/>
    </row>
    <row r="437" spans="1:12" ht="15.75" x14ac:dyDescent="0.25">
      <c r="A437" s="2041"/>
      <c r="B437" s="2042"/>
      <c r="C437" s="2043"/>
      <c r="D437" s="258">
        <f t="shared" si="6"/>
        <v>0</v>
      </c>
      <c r="E437" s="2043"/>
      <c r="F437" s="2043"/>
      <c r="G437" s="2043"/>
      <c r="H437" s="2043"/>
      <c r="I437" s="2043"/>
      <c r="J437" s="2043"/>
      <c r="K437" s="2471"/>
      <c r="L437" s="124"/>
    </row>
    <row r="438" spans="1:12" ht="15.75" x14ac:dyDescent="0.25">
      <c r="A438" s="2041"/>
      <c r="B438" s="2042"/>
      <c r="C438" s="2043"/>
      <c r="D438" s="258">
        <f t="shared" si="6"/>
        <v>0</v>
      </c>
      <c r="E438" s="2043"/>
      <c r="F438" s="2043"/>
      <c r="G438" s="2043"/>
      <c r="H438" s="2043"/>
      <c r="I438" s="2043"/>
      <c r="J438" s="2043"/>
      <c r="K438" s="2471"/>
      <c r="L438" s="124"/>
    </row>
    <row r="439" spans="1:12" ht="15.75" x14ac:dyDescent="0.25">
      <c r="A439" s="2041"/>
      <c r="B439" s="2042"/>
      <c r="C439" s="2043"/>
      <c r="D439" s="258">
        <f t="shared" si="6"/>
        <v>0</v>
      </c>
      <c r="E439" s="2043"/>
      <c r="F439" s="2043"/>
      <c r="G439" s="2043"/>
      <c r="H439" s="2043"/>
      <c r="I439" s="2043"/>
      <c r="J439" s="2043"/>
      <c r="K439" s="2471"/>
      <c r="L439" s="124"/>
    </row>
    <row r="440" spans="1:12" ht="15.75" x14ac:dyDescent="0.25">
      <c r="A440" s="2041"/>
      <c r="B440" s="2042"/>
      <c r="C440" s="2043"/>
      <c r="D440" s="258">
        <f t="shared" si="6"/>
        <v>0</v>
      </c>
      <c r="E440" s="2043"/>
      <c r="F440" s="2043"/>
      <c r="G440" s="2043"/>
      <c r="H440" s="2043"/>
      <c r="I440" s="2043"/>
      <c r="J440" s="2043"/>
      <c r="K440" s="2471"/>
      <c r="L440" s="124"/>
    </row>
    <row r="441" spans="1:12" ht="15.75" x14ac:dyDescent="0.25">
      <c r="A441" s="2041"/>
      <c r="B441" s="2042"/>
      <c r="C441" s="2043"/>
      <c r="D441" s="258">
        <f t="shared" si="6"/>
        <v>0</v>
      </c>
      <c r="E441" s="2043"/>
      <c r="F441" s="2043"/>
      <c r="G441" s="2043"/>
      <c r="H441" s="2043"/>
      <c r="I441" s="2043"/>
      <c r="J441" s="2043"/>
      <c r="K441" s="2471"/>
      <c r="L441" s="124"/>
    </row>
    <row r="442" spans="1:12" ht="15.75" x14ac:dyDescent="0.25">
      <c r="A442" s="2041"/>
      <c r="B442" s="2042"/>
      <c r="C442" s="2043"/>
      <c r="D442" s="258">
        <f t="shared" si="6"/>
        <v>0</v>
      </c>
      <c r="E442" s="2043"/>
      <c r="F442" s="2043"/>
      <c r="G442" s="2043"/>
      <c r="H442" s="2043"/>
      <c r="I442" s="2043"/>
      <c r="J442" s="2043"/>
      <c r="K442" s="2471"/>
      <c r="L442" s="124"/>
    </row>
    <row r="443" spans="1:12" ht="15.75" x14ac:dyDescent="0.25">
      <c r="A443" s="2041"/>
      <c r="B443" s="2042"/>
      <c r="C443" s="2043"/>
      <c r="D443" s="258">
        <f t="shared" si="6"/>
        <v>0</v>
      </c>
      <c r="E443" s="2043"/>
      <c r="F443" s="2043"/>
      <c r="G443" s="2043"/>
      <c r="H443" s="2043"/>
      <c r="I443" s="2043"/>
      <c r="J443" s="2043"/>
      <c r="K443" s="2471"/>
      <c r="L443" s="124"/>
    </row>
    <row r="444" spans="1:12" ht="15.75" x14ac:dyDescent="0.25">
      <c r="A444" s="2041"/>
      <c r="B444" s="2042"/>
      <c r="C444" s="2043"/>
      <c r="D444" s="258">
        <f t="shared" si="6"/>
        <v>0</v>
      </c>
      <c r="E444" s="2043"/>
      <c r="F444" s="2043"/>
      <c r="G444" s="2043"/>
      <c r="H444" s="2043"/>
      <c r="I444" s="2043"/>
      <c r="J444" s="2043"/>
      <c r="K444" s="2471"/>
      <c r="L444" s="124"/>
    </row>
    <row r="445" spans="1:12" ht="15.75" x14ac:dyDescent="0.25">
      <c r="A445" s="2041"/>
      <c r="B445" s="2042"/>
      <c r="C445" s="2043"/>
      <c r="D445" s="258">
        <f t="shared" si="6"/>
        <v>0</v>
      </c>
      <c r="E445" s="2043"/>
      <c r="F445" s="2043"/>
      <c r="G445" s="2043"/>
      <c r="H445" s="2043"/>
      <c r="I445" s="2043"/>
      <c r="J445" s="2043"/>
      <c r="K445" s="2471"/>
      <c r="L445" s="124"/>
    </row>
    <row r="446" spans="1:12" ht="15.75" x14ac:dyDescent="0.25">
      <c r="A446" s="2041"/>
      <c r="B446" s="2042"/>
      <c r="C446" s="2043"/>
      <c r="D446" s="258">
        <f t="shared" si="6"/>
        <v>0</v>
      </c>
      <c r="E446" s="2043"/>
      <c r="F446" s="2043"/>
      <c r="G446" s="2043"/>
      <c r="H446" s="2043"/>
      <c r="I446" s="2043"/>
      <c r="J446" s="2043"/>
      <c r="K446" s="2471"/>
      <c r="L446" s="124"/>
    </row>
    <row r="447" spans="1:12" ht="15.75" x14ac:dyDescent="0.25">
      <c r="A447" s="2041"/>
      <c r="B447" s="2042"/>
      <c r="C447" s="2043"/>
      <c r="D447" s="258">
        <f t="shared" si="6"/>
        <v>0</v>
      </c>
      <c r="E447" s="2043"/>
      <c r="F447" s="2043"/>
      <c r="G447" s="2043"/>
      <c r="H447" s="2043"/>
      <c r="I447" s="2043"/>
      <c r="J447" s="2043"/>
      <c r="K447" s="2471"/>
      <c r="L447" s="124"/>
    </row>
    <row r="448" spans="1:12" ht="15.75" x14ac:dyDescent="0.25">
      <c r="A448" s="2041"/>
      <c r="B448" s="2042"/>
      <c r="C448" s="2043"/>
      <c r="D448" s="258">
        <f t="shared" si="6"/>
        <v>0</v>
      </c>
      <c r="E448" s="2043"/>
      <c r="F448" s="2043"/>
      <c r="G448" s="2043"/>
      <c r="H448" s="2043"/>
      <c r="I448" s="2043"/>
      <c r="J448" s="2043"/>
      <c r="K448" s="2471"/>
      <c r="L448" s="124"/>
    </row>
    <row r="449" spans="1:12" ht="15.75" x14ac:dyDescent="0.25">
      <c r="A449" s="2041"/>
      <c r="B449" s="2042"/>
      <c r="C449" s="2043"/>
      <c r="D449" s="258">
        <f t="shared" si="6"/>
        <v>0</v>
      </c>
      <c r="E449" s="2043"/>
      <c r="F449" s="2043"/>
      <c r="G449" s="2043"/>
      <c r="H449" s="2043"/>
      <c r="I449" s="2043"/>
      <c r="J449" s="2043"/>
      <c r="K449" s="2471"/>
      <c r="L449" s="124"/>
    </row>
    <row r="450" spans="1:12" ht="15.75" x14ac:dyDescent="0.25">
      <c r="A450" s="2041"/>
      <c r="B450" s="2042"/>
      <c r="C450" s="2043"/>
      <c r="D450" s="258">
        <f t="shared" si="6"/>
        <v>0</v>
      </c>
      <c r="E450" s="2043"/>
      <c r="F450" s="2043"/>
      <c r="G450" s="2043"/>
      <c r="H450" s="2043"/>
      <c r="I450" s="2043"/>
      <c r="J450" s="2043"/>
      <c r="K450" s="2471"/>
      <c r="L450" s="124"/>
    </row>
    <row r="451" spans="1:12" ht="15.75" x14ac:dyDescent="0.25">
      <c r="A451" s="2041"/>
      <c r="B451" s="2042"/>
      <c r="C451" s="2043"/>
      <c r="D451" s="258">
        <f t="shared" si="6"/>
        <v>0</v>
      </c>
      <c r="E451" s="2043"/>
      <c r="F451" s="2043"/>
      <c r="G451" s="2043"/>
      <c r="H451" s="2043"/>
      <c r="I451" s="2043"/>
      <c r="J451" s="2043"/>
      <c r="K451" s="2471"/>
      <c r="L451" s="124"/>
    </row>
    <row r="452" spans="1:12" ht="15.75" x14ac:dyDescent="0.25">
      <c r="A452" s="2041"/>
      <c r="B452" s="2042"/>
      <c r="C452" s="2043"/>
      <c r="D452" s="258">
        <f t="shared" si="6"/>
        <v>0</v>
      </c>
      <c r="E452" s="2043"/>
      <c r="F452" s="2043"/>
      <c r="G452" s="2043"/>
      <c r="H452" s="2043"/>
      <c r="I452" s="2043"/>
      <c r="J452" s="2043"/>
      <c r="K452" s="2471"/>
      <c r="L452" s="124"/>
    </row>
    <row r="453" spans="1:12" ht="15.75" x14ac:dyDescent="0.25">
      <c r="A453" s="2041"/>
      <c r="B453" s="2042"/>
      <c r="C453" s="2043"/>
      <c r="D453" s="258">
        <f t="shared" si="6"/>
        <v>0</v>
      </c>
      <c r="E453" s="2043"/>
      <c r="F453" s="2043"/>
      <c r="G453" s="2043"/>
      <c r="H453" s="2043"/>
      <c r="I453" s="2043"/>
      <c r="J453" s="2043"/>
      <c r="K453" s="2471"/>
      <c r="L453" s="124"/>
    </row>
    <row r="454" spans="1:12" ht="15.75" x14ac:dyDescent="0.25">
      <c r="A454" s="2041"/>
      <c r="B454" s="2042"/>
      <c r="C454" s="2043"/>
      <c r="D454" s="258">
        <f t="shared" si="6"/>
        <v>0</v>
      </c>
      <c r="E454" s="2043"/>
      <c r="F454" s="2043"/>
      <c r="G454" s="2043"/>
      <c r="H454" s="2043"/>
      <c r="I454" s="2043"/>
      <c r="J454" s="2043"/>
      <c r="K454" s="2471"/>
      <c r="L454" s="124"/>
    </row>
    <row r="455" spans="1:12" ht="15.75" x14ac:dyDescent="0.25">
      <c r="A455" s="2041"/>
      <c r="B455" s="2042"/>
      <c r="C455" s="2043"/>
      <c r="D455" s="258">
        <f t="shared" si="6"/>
        <v>0</v>
      </c>
      <c r="E455" s="2043"/>
      <c r="F455" s="2043"/>
      <c r="G455" s="2043"/>
      <c r="H455" s="2043"/>
      <c r="I455" s="2043"/>
      <c r="J455" s="2043"/>
      <c r="K455" s="2471"/>
      <c r="L455" s="124"/>
    </row>
    <row r="456" spans="1:12" ht="15.75" x14ac:dyDescent="0.25">
      <c r="A456" s="2041"/>
      <c r="B456" s="2042"/>
      <c r="C456" s="2043"/>
      <c r="D456" s="258">
        <f t="shared" ref="D456:D519" si="7">+C456*(100-E456)/100</f>
        <v>0</v>
      </c>
      <c r="E456" s="2043"/>
      <c r="F456" s="2043"/>
      <c r="G456" s="2043"/>
      <c r="H456" s="2043"/>
      <c r="I456" s="2043"/>
      <c r="J456" s="2043"/>
      <c r="K456" s="2471"/>
      <c r="L456" s="124"/>
    </row>
    <row r="457" spans="1:12" ht="15.75" x14ac:dyDescent="0.25">
      <c r="A457" s="2041"/>
      <c r="B457" s="2042"/>
      <c r="C457" s="2043"/>
      <c r="D457" s="258">
        <f t="shared" si="7"/>
        <v>0</v>
      </c>
      <c r="E457" s="2043"/>
      <c r="F457" s="2043"/>
      <c r="G457" s="2043"/>
      <c r="H457" s="2043"/>
      <c r="I457" s="2043"/>
      <c r="J457" s="2043"/>
      <c r="K457" s="2471"/>
      <c r="L457" s="124"/>
    </row>
    <row r="458" spans="1:12" ht="15.75" x14ac:dyDescent="0.25">
      <c r="A458" s="2041"/>
      <c r="B458" s="2042"/>
      <c r="C458" s="2043"/>
      <c r="D458" s="258">
        <f t="shared" si="7"/>
        <v>0</v>
      </c>
      <c r="E458" s="2043"/>
      <c r="F458" s="2043"/>
      <c r="G458" s="2043"/>
      <c r="H458" s="2043"/>
      <c r="I458" s="2043"/>
      <c r="J458" s="2043"/>
      <c r="K458" s="2471"/>
      <c r="L458" s="124"/>
    </row>
    <row r="459" spans="1:12" ht="15.75" x14ac:dyDescent="0.25">
      <c r="A459" s="2041"/>
      <c r="B459" s="2042"/>
      <c r="C459" s="2043"/>
      <c r="D459" s="258">
        <f t="shared" si="7"/>
        <v>0</v>
      </c>
      <c r="E459" s="2043"/>
      <c r="F459" s="2043"/>
      <c r="G459" s="2043"/>
      <c r="H459" s="2043"/>
      <c r="I459" s="2043"/>
      <c r="J459" s="2043"/>
      <c r="K459" s="2471"/>
      <c r="L459" s="124"/>
    </row>
    <row r="460" spans="1:12" ht="15.75" x14ac:dyDescent="0.25">
      <c r="A460" s="2041"/>
      <c r="B460" s="2042"/>
      <c r="C460" s="2043"/>
      <c r="D460" s="258">
        <f t="shared" si="7"/>
        <v>0</v>
      </c>
      <c r="E460" s="2043"/>
      <c r="F460" s="2043"/>
      <c r="G460" s="2043"/>
      <c r="H460" s="2043"/>
      <c r="I460" s="2043"/>
      <c r="J460" s="2043"/>
      <c r="K460" s="2471"/>
      <c r="L460" s="124"/>
    </row>
    <row r="461" spans="1:12" ht="15.75" x14ac:dyDescent="0.25">
      <c r="A461" s="2041"/>
      <c r="B461" s="2042"/>
      <c r="C461" s="2043"/>
      <c r="D461" s="258">
        <f t="shared" si="7"/>
        <v>0</v>
      </c>
      <c r="E461" s="2043"/>
      <c r="F461" s="2043"/>
      <c r="G461" s="2043"/>
      <c r="H461" s="2043"/>
      <c r="I461" s="2043"/>
      <c r="J461" s="2043"/>
      <c r="K461" s="2471"/>
      <c r="L461" s="124"/>
    </row>
    <row r="462" spans="1:12" ht="15.75" x14ac:dyDescent="0.25">
      <c r="A462" s="2041"/>
      <c r="B462" s="2042"/>
      <c r="C462" s="2043"/>
      <c r="D462" s="258">
        <f t="shared" si="7"/>
        <v>0</v>
      </c>
      <c r="E462" s="2043"/>
      <c r="F462" s="2043"/>
      <c r="G462" s="2043"/>
      <c r="H462" s="2043"/>
      <c r="I462" s="2043"/>
      <c r="J462" s="2043"/>
      <c r="K462" s="2471"/>
      <c r="L462" s="124"/>
    </row>
    <row r="463" spans="1:12" ht="15.75" x14ac:dyDescent="0.25">
      <c r="A463" s="2041"/>
      <c r="B463" s="2042"/>
      <c r="C463" s="2043"/>
      <c r="D463" s="258">
        <f t="shared" si="7"/>
        <v>0</v>
      </c>
      <c r="E463" s="2043"/>
      <c r="F463" s="2043"/>
      <c r="G463" s="2043"/>
      <c r="H463" s="2043"/>
      <c r="I463" s="2043"/>
      <c r="J463" s="2043"/>
      <c r="K463" s="2471"/>
      <c r="L463" s="124"/>
    </row>
    <row r="464" spans="1:12" ht="15.75" x14ac:dyDescent="0.25">
      <c r="A464" s="2041"/>
      <c r="B464" s="2042"/>
      <c r="C464" s="2043"/>
      <c r="D464" s="258">
        <f t="shared" si="7"/>
        <v>0</v>
      </c>
      <c r="E464" s="2043"/>
      <c r="F464" s="2043"/>
      <c r="G464" s="2043"/>
      <c r="H464" s="2043"/>
      <c r="I464" s="2043"/>
      <c r="J464" s="2043"/>
      <c r="K464" s="2471"/>
      <c r="L464" s="124"/>
    </row>
    <row r="465" spans="1:12" ht="15.75" x14ac:dyDescent="0.25">
      <c r="A465" s="2041"/>
      <c r="B465" s="2042"/>
      <c r="C465" s="2043"/>
      <c r="D465" s="258">
        <f t="shared" si="7"/>
        <v>0</v>
      </c>
      <c r="E465" s="2043"/>
      <c r="F465" s="2043"/>
      <c r="G465" s="2043"/>
      <c r="H465" s="2043"/>
      <c r="I465" s="2043"/>
      <c r="J465" s="2043"/>
      <c r="K465" s="2471"/>
      <c r="L465" s="124"/>
    </row>
    <row r="466" spans="1:12" ht="15.75" x14ac:dyDescent="0.25">
      <c r="A466" s="2041"/>
      <c r="B466" s="2042"/>
      <c r="C466" s="2043"/>
      <c r="D466" s="258">
        <f t="shared" si="7"/>
        <v>0</v>
      </c>
      <c r="E466" s="2043"/>
      <c r="F466" s="2043"/>
      <c r="G466" s="2043"/>
      <c r="H466" s="2043"/>
      <c r="I466" s="2043"/>
      <c r="J466" s="2043"/>
      <c r="K466" s="2471"/>
      <c r="L466" s="124"/>
    </row>
    <row r="467" spans="1:12" ht="15.75" x14ac:dyDescent="0.25">
      <c r="A467" s="2041"/>
      <c r="B467" s="2042"/>
      <c r="C467" s="2043"/>
      <c r="D467" s="258">
        <f t="shared" si="7"/>
        <v>0</v>
      </c>
      <c r="E467" s="2043"/>
      <c r="F467" s="2043"/>
      <c r="G467" s="2043"/>
      <c r="H467" s="2043"/>
      <c r="I467" s="2043"/>
      <c r="J467" s="2043"/>
      <c r="K467" s="2471"/>
      <c r="L467" s="124"/>
    </row>
    <row r="468" spans="1:12" ht="15.75" x14ac:dyDescent="0.25">
      <c r="A468" s="2041"/>
      <c r="B468" s="2042"/>
      <c r="C468" s="2043"/>
      <c r="D468" s="258">
        <f t="shared" si="7"/>
        <v>0</v>
      </c>
      <c r="E468" s="2043"/>
      <c r="F468" s="2043"/>
      <c r="G468" s="2043"/>
      <c r="H468" s="2043"/>
      <c r="I468" s="2043"/>
      <c r="J468" s="2043"/>
      <c r="K468" s="2471"/>
      <c r="L468" s="124"/>
    </row>
    <row r="469" spans="1:12" ht="15.75" x14ac:dyDescent="0.25">
      <c r="A469" s="2041"/>
      <c r="B469" s="2042"/>
      <c r="C469" s="2043"/>
      <c r="D469" s="258">
        <f t="shared" si="7"/>
        <v>0</v>
      </c>
      <c r="E469" s="2043"/>
      <c r="F469" s="2043"/>
      <c r="G469" s="2043"/>
      <c r="H469" s="2043"/>
      <c r="I469" s="2043"/>
      <c r="J469" s="2043"/>
      <c r="K469" s="2471"/>
      <c r="L469" s="124"/>
    </row>
    <row r="470" spans="1:12" ht="15.75" x14ac:dyDescent="0.25">
      <c r="A470" s="2041"/>
      <c r="B470" s="2042"/>
      <c r="C470" s="2043"/>
      <c r="D470" s="258">
        <f t="shared" si="7"/>
        <v>0</v>
      </c>
      <c r="E470" s="2043"/>
      <c r="F470" s="2043"/>
      <c r="G470" s="2043"/>
      <c r="H470" s="2043"/>
      <c r="I470" s="2043"/>
      <c r="J470" s="2043"/>
      <c r="K470" s="2471"/>
      <c r="L470" s="124"/>
    </row>
    <row r="471" spans="1:12" ht="15.75" x14ac:dyDescent="0.25">
      <c r="A471" s="2041"/>
      <c r="B471" s="2042"/>
      <c r="C471" s="2043"/>
      <c r="D471" s="258">
        <f t="shared" si="7"/>
        <v>0</v>
      </c>
      <c r="E471" s="2043"/>
      <c r="F471" s="2043"/>
      <c r="G471" s="2043"/>
      <c r="H471" s="2043"/>
      <c r="I471" s="2043"/>
      <c r="J471" s="2043"/>
      <c r="K471" s="2471"/>
      <c r="L471" s="124"/>
    </row>
    <row r="472" spans="1:12" ht="15.75" x14ac:dyDescent="0.25">
      <c r="A472" s="2041"/>
      <c r="B472" s="2042"/>
      <c r="C472" s="2043"/>
      <c r="D472" s="258">
        <f t="shared" si="7"/>
        <v>0</v>
      </c>
      <c r="E472" s="2043"/>
      <c r="F472" s="2043"/>
      <c r="G472" s="2043"/>
      <c r="H472" s="2043"/>
      <c r="I472" s="2043"/>
      <c r="J472" s="2043"/>
      <c r="K472" s="2471"/>
      <c r="L472" s="124"/>
    </row>
    <row r="473" spans="1:12" ht="15.75" x14ac:dyDescent="0.25">
      <c r="A473" s="2041"/>
      <c r="B473" s="2042"/>
      <c r="C473" s="2043"/>
      <c r="D473" s="258">
        <f t="shared" si="7"/>
        <v>0</v>
      </c>
      <c r="E473" s="2043"/>
      <c r="F473" s="2043"/>
      <c r="G473" s="2043"/>
      <c r="H473" s="2043"/>
      <c r="I473" s="2043"/>
      <c r="J473" s="2043"/>
      <c r="K473" s="2471"/>
      <c r="L473" s="124"/>
    </row>
    <row r="474" spans="1:12" ht="15.75" x14ac:dyDescent="0.25">
      <c r="A474" s="2041"/>
      <c r="B474" s="2042"/>
      <c r="C474" s="2043"/>
      <c r="D474" s="258">
        <f t="shared" si="7"/>
        <v>0</v>
      </c>
      <c r="E474" s="2043"/>
      <c r="F474" s="2043"/>
      <c r="G474" s="2043"/>
      <c r="H474" s="2043"/>
      <c r="I474" s="2043"/>
      <c r="J474" s="2043"/>
      <c r="K474" s="2471"/>
      <c r="L474" s="124"/>
    </row>
    <row r="475" spans="1:12" ht="15.75" x14ac:dyDescent="0.25">
      <c r="A475" s="2041"/>
      <c r="B475" s="2042"/>
      <c r="C475" s="2043"/>
      <c r="D475" s="258">
        <f t="shared" si="7"/>
        <v>0</v>
      </c>
      <c r="E475" s="2043"/>
      <c r="F475" s="2043"/>
      <c r="G475" s="2043"/>
      <c r="H475" s="2043"/>
      <c r="I475" s="2043"/>
      <c r="J475" s="2043"/>
      <c r="K475" s="2471"/>
      <c r="L475" s="124"/>
    </row>
    <row r="476" spans="1:12" ht="15.75" x14ac:dyDescent="0.25">
      <c r="A476" s="2041"/>
      <c r="B476" s="2042"/>
      <c r="C476" s="2043"/>
      <c r="D476" s="258">
        <f t="shared" si="7"/>
        <v>0</v>
      </c>
      <c r="E476" s="2043"/>
      <c r="F476" s="2043"/>
      <c r="G476" s="2043"/>
      <c r="H476" s="2043"/>
      <c r="I476" s="2043"/>
      <c r="J476" s="2043"/>
      <c r="K476" s="2471"/>
      <c r="L476" s="124"/>
    </row>
    <row r="477" spans="1:12" ht="15.75" x14ac:dyDescent="0.25">
      <c r="A477" s="2041"/>
      <c r="B477" s="2042"/>
      <c r="C477" s="2043"/>
      <c r="D477" s="258">
        <f t="shared" si="7"/>
        <v>0</v>
      </c>
      <c r="E477" s="2043"/>
      <c r="F477" s="2043"/>
      <c r="G477" s="2043"/>
      <c r="H477" s="2043"/>
      <c r="I477" s="2043"/>
      <c r="J477" s="2043"/>
      <c r="K477" s="2471"/>
      <c r="L477" s="124"/>
    </row>
    <row r="478" spans="1:12" ht="15.75" x14ac:dyDescent="0.25">
      <c r="A478" s="2041"/>
      <c r="B478" s="2042"/>
      <c r="C478" s="2043"/>
      <c r="D478" s="258">
        <f t="shared" si="7"/>
        <v>0</v>
      </c>
      <c r="E478" s="2043"/>
      <c r="F478" s="2043"/>
      <c r="G478" s="2043"/>
      <c r="H478" s="2043"/>
      <c r="I478" s="2043"/>
      <c r="J478" s="2043"/>
      <c r="K478" s="2471"/>
      <c r="L478" s="124"/>
    </row>
    <row r="479" spans="1:12" ht="15.75" x14ac:dyDescent="0.25">
      <c r="A479" s="2041"/>
      <c r="B479" s="2042"/>
      <c r="C479" s="2043"/>
      <c r="D479" s="258">
        <f t="shared" si="7"/>
        <v>0</v>
      </c>
      <c r="E479" s="2043"/>
      <c r="F479" s="2043"/>
      <c r="G479" s="2043"/>
      <c r="H479" s="2043"/>
      <c r="I479" s="2043"/>
      <c r="J479" s="2043"/>
      <c r="K479" s="2471"/>
      <c r="L479" s="124"/>
    </row>
    <row r="480" spans="1:12" ht="15.75" x14ac:dyDescent="0.25">
      <c r="A480" s="2041"/>
      <c r="B480" s="2042"/>
      <c r="C480" s="2043"/>
      <c r="D480" s="258">
        <f t="shared" si="7"/>
        <v>0</v>
      </c>
      <c r="E480" s="2043"/>
      <c r="F480" s="2043"/>
      <c r="G480" s="2043"/>
      <c r="H480" s="2043"/>
      <c r="I480" s="2043"/>
      <c r="J480" s="2043"/>
      <c r="K480" s="2471"/>
      <c r="L480" s="124"/>
    </row>
    <row r="481" spans="1:12" ht="15.75" x14ac:dyDescent="0.25">
      <c r="A481" s="2041"/>
      <c r="B481" s="2042"/>
      <c r="C481" s="2043"/>
      <c r="D481" s="258">
        <f t="shared" si="7"/>
        <v>0</v>
      </c>
      <c r="E481" s="2043"/>
      <c r="F481" s="2043"/>
      <c r="G481" s="2043"/>
      <c r="H481" s="2043"/>
      <c r="I481" s="2043"/>
      <c r="J481" s="2043"/>
      <c r="K481" s="2471"/>
      <c r="L481" s="124"/>
    </row>
    <row r="482" spans="1:12" ht="15.75" x14ac:dyDescent="0.25">
      <c r="A482" s="2041"/>
      <c r="B482" s="2042"/>
      <c r="C482" s="2043"/>
      <c r="D482" s="258">
        <f t="shared" si="7"/>
        <v>0</v>
      </c>
      <c r="E482" s="2043"/>
      <c r="F482" s="2043"/>
      <c r="G482" s="2043"/>
      <c r="H482" s="2043"/>
      <c r="I482" s="2043"/>
      <c r="J482" s="2043"/>
      <c r="K482" s="2471"/>
      <c r="L482" s="124"/>
    </row>
    <row r="483" spans="1:12" ht="15.75" x14ac:dyDescent="0.25">
      <c r="A483" s="2041"/>
      <c r="B483" s="2042"/>
      <c r="C483" s="2043"/>
      <c r="D483" s="258">
        <f t="shared" si="7"/>
        <v>0</v>
      </c>
      <c r="E483" s="2043"/>
      <c r="F483" s="2043"/>
      <c r="G483" s="2043"/>
      <c r="H483" s="2043"/>
      <c r="I483" s="2043"/>
      <c r="J483" s="2043"/>
      <c r="K483" s="2471"/>
      <c r="L483" s="124"/>
    </row>
    <row r="484" spans="1:12" ht="15.75" x14ac:dyDescent="0.25">
      <c r="A484" s="2041"/>
      <c r="B484" s="2042"/>
      <c r="C484" s="2043"/>
      <c r="D484" s="258">
        <f t="shared" si="7"/>
        <v>0</v>
      </c>
      <c r="E484" s="2043"/>
      <c r="F484" s="2043"/>
      <c r="G484" s="2043"/>
      <c r="H484" s="2043"/>
      <c r="I484" s="2043"/>
      <c r="J484" s="2043"/>
      <c r="K484" s="2471"/>
      <c r="L484" s="124"/>
    </row>
    <row r="485" spans="1:12" ht="15.75" x14ac:dyDescent="0.25">
      <c r="A485" s="2041"/>
      <c r="B485" s="2042"/>
      <c r="C485" s="2043"/>
      <c r="D485" s="258">
        <f t="shared" si="7"/>
        <v>0</v>
      </c>
      <c r="E485" s="2043"/>
      <c r="F485" s="2043"/>
      <c r="G485" s="2043"/>
      <c r="H485" s="2043"/>
      <c r="I485" s="2043"/>
      <c r="J485" s="2043"/>
      <c r="K485" s="2471"/>
      <c r="L485" s="124"/>
    </row>
    <row r="486" spans="1:12" ht="15.75" x14ac:dyDescent="0.25">
      <c r="A486" s="2041"/>
      <c r="B486" s="2042"/>
      <c r="C486" s="2043"/>
      <c r="D486" s="258">
        <f t="shared" si="7"/>
        <v>0</v>
      </c>
      <c r="E486" s="2043"/>
      <c r="F486" s="2043"/>
      <c r="G486" s="2043"/>
      <c r="H486" s="2043"/>
      <c r="I486" s="2043"/>
      <c r="J486" s="2043"/>
      <c r="K486" s="2471"/>
      <c r="L486" s="124"/>
    </row>
    <row r="487" spans="1:12" ht="15.75" x14ac:dyDescent="0.25">
      <c r="A487" s="2041"/>
      <c r="B487" s="2042"/>
      <c r="C487" s="2043"/>
      <c r="D487" s="258">
        <f t="shared" si="7"/>
        <v>0</v>
      </c>
      <c r="E487" s="2043"/>
      <c r="F487" s="2043"/>
      <c r="G487" s="2043"/>
      <c r="H487" s="2043"/>
      <c r="I487" s="2043"/>
      <c r="J487" s="2043"/>
      <c r="K487" s="2471"/>
      <c r="L487" s="124"/>
    </row>
    <row r="488" spans="1:12" ht="15.75" x14ac:dyDescent="0.25">
      <c r="A488" s="2041"/>
      <c r="B488" s="2042"/>
      <c r="C488" s="2043"/>
      <c r="D488" s="258">
        <f t="shared" si="7"/>
        <v>0</v>
      </c>
      <c r="E488" s="2043"/>
      <c r="F488" s="2043"/>
      <c r="G488" s="2043"/>
      <c r="H488" s="2043"/>
      <c r="I488" s="2043"/>
      <c r="J488" s="2043"/>
      <c r="K488" s="2471"/>
      <c r="L488" s="124"/>
    </row>
    <row r="489" spans="1:12" ht="15.75" x14ac:dyDescent="0.25">
      <c r="A489" s="2041"/>
      <c r="B489" s="2042"/>
      <c r="C489" s="2043"/>
      <c r="D489" s="258">
        <f t="shared" si="7"/>
        <v>0</v>
      </c>
      <c r="E489" s="2043"/>
      <c r="F489" s="2043"/>
      <c r="G489" s="2043"/>
      <c r="H489" s="2043"/>
      <c r="I489" s="2043"/>
      <c r="J489" s="2043"/>
      <c r="K489" s="2471"/>
      <c r="L489" s="124"/>
    </row>
    <row r="490" spans="1:12" ht="15.75" x14ac:dyDescent="0.25">
      <c r="A490" s="2041"/>
      <c r="B490" s="2042"/>
      <c r="C490" s="2043"/>
      <c r="D490" s="258">
        <f t="shared" si="7"/>
        <v>0</v>
      </c>
      <c r="E490" s="2043"/>
      <c r="F490" s="2043"/>
      <c r="G490" s="2043"/>
      <c r="H490" s="2043"/>
      <c r="I490" s="2043"/>
      <c r="J490" s="2043"/>
      <c r="K490" s="2471"/>
      <c r="L490" s="124"/>
    </row>
    <row r="491" spans="1:12" ht="15.75" x14ac:dyDescent="0.25">
      <c r="A491" s="2041"/>
      <c r="B491" s="2042"/>
      <c r="C491" s="2043"/>
      <c r="D491" s="258">
        <f t="shared" si="7"/>
        <v>0</v>
      </c>
      <c r="E491" s="2043"/>
      <c r="F491" s="2043"/>
      <c r="G491" s="2043"/>
      <c r="H491" s="2043"/>
      <c r="I491" s="2043"/>
      <c r="J491" s="2043"/>
      <c r="K491" s="2471"/>
      <c r="L491" s="124"/>
    </row>
    <row r="492" spans="1:12" ht="15.75" x14ac:dyDescent="0.25">
      <c r="A492" s="2041"/>
      <c r="B492" s="2042"/>
      <c r="C492" s="2043"/>
      <c r="D492" s="258">
        <f t="shared" si="7"/>
        <v>0</v>
      </c>
      <c r="E492" s="2043"/>
      <c r="F492" s="2043"/>
      <c r="G492" s="2043"/>
      <c r="H492" s="2043"/>
      <c r="I492" s="2043"/>
      <c r="J492" s="2043"/>
      <c r="K492" s="2471"/>
      <c r="L492" s="124"/>
    </row>
    <row r="493" spans="1:12" ht="15.75" x14ac:dyDescent="0.25">
      <c r="A493" s="2041"/>
      <c r="B493" s="2042"/>
      <c r="C493" s="2043"/>
      <c r="D493" s="258">
        <f t="shared" si="7"/>
        <v>0</v>
      </c>
      <c r="E493" s="2043"/>
      <c r="F493" s="2043"/>
      <c r="G493" s="2043"/>
      <c r="H493" s="2043"/>
      <c r="I493" s="2043"/>
      <c r="J493" s="2043"/>
      <c r="K493" s="2471"/>
      <c r="L493" s="124"/>
    </row>
    <row r="494" spans="1:12" ht="15.75" x14ac:dyDescent="0.25">
      <c r="A494" s="2041"/>
      <c r="B494" s="2042"/>
      <c r="C494" s="2043"/>
      <c r="D494" s="258">
        <f t="shared" si="7"/>
        <v>0</v>
      </c>
      <c r="E494" s="2043"/>
      <c r="F494" s="2043"/>
      <c r="G494" s="2043"/>
      <c r="H494" s="2043"/>
      <c r="I494" s="2043"/>
      <c r="J494" s="2043"/>
      <c r="K494" s="2471"/>
      <c r="L494" s="124"/>
    </row>
    <row r="495" spans="1:12" ht="15.75" x14ac:dyDescent="0.25">
      <c r="A495" s="2041"/>
      <c r="B495" s="2042"/>
      <c r="C495" s="2043"/>
      <c r="D495" s="258">
        <f t="shared" si="7"/>
        <v>0</v>
      </c>
      <c r="E495" s="2043"/>
      <c r="F495" s="2043"/>
      <c r="G495" s="2043"/>
      <c r="H495" s="2043"/>
      <c r="I495" s="2043"/>
      <c r="J495" s="2043"/>
      <c r="K495" s="2471"/>
      <c r="L495" s="124"/>
    </row>
    <row r="496" spans="1:12" ht="15.75" x14ac:dyDescent="0.25">
      <c r="A496" s="2041"/>
      <c r="B496" s="2042"/>
      <c r="C496" s="2043"/>
      <c r="D496" s="258">
        <f t="shared" si="7"/>
        <v>0</v>
      </c>
      <c r="E496" s="2043"/>
      <c r="F496" s="2043"/>
      <c r="G496" s="2043"/>
      <c r="H496" s="2043"/>
      <c r="I496" s="2043"/>
      <c r="J496" s="2043"/>
      <c r="K496" s="2471"/>
      <c r="L496" s="124"/>
    </row>
    <row r="497" spans="1:12" ht="15.75" x14ac:dyDescent="0.25">
      <c r="A497" s="2041"/>
      <c r="B497" s="2042"/>
      <c r="C497" s="2043"/>
      <c r="D497" s="258">
        <f t="shared" si="7"/>
        <v>0</v>
      </c>
      <c r="E497" s="2043"/>
      <c r="F497" s="2043"/>
      <c r="G497" s="2043"/>
      <c r="H497" s="2043"/>
      <c r="I497" s="2043"/>
      <c r="J497" s="2043"/>
      <c r="K497" s="2471"/>
      <c r="L497" s="124"/>
    </row>
    <row r="498" spans="1:12" ht="15.75" x14ac:dyDescent="0.25">
      <c r="A498" s="2041"/>
      <c r="B498" s="2042"/>
      <c r="C498" s="2043"/>
      <c r="D498" s="258">
        <f t="shared" si="7"/>
        <v>0</v>
      </c>
      <c r="E498" s="2043"/>
      <c r="F498" s="2043"/>
      <c r="G498" s="2043"/>
      <c r="H498" s="2043"/>
      <c r="I498" s="2043"/>
      <c r="J498" s="2043"/>
      <c r="K498" s="2471"/>
      <c r="L498" s="124"/>
    </row>
    <row r="499" spans="1:12" ht="15.75" x14ac:dyDescent="0.25">
      <c r="A499" s="2041"/>
      <c r="B499" s="2042"/>
      <c r="C499" s="2043"/>
      <c r="D499" s="258">
        <f t="shared" si="7"/>
        <v>0</v>
      </c>
      <c r="E499" s="2043"/>
      <c r="F499" s="2043"/>
      <c r="G499" s="2043"/>
      <c r="H499" s="2043"/>
      <c r="I499" s="2043"/>
      <c r="J499" s="2043"/>
      <c r="K499" s="2471"/>
      <c r="L499" s="124"/>
    </row>
    <row r="500" spans="1:12" ht="15.75" x14ac:dyDescent="0.25">
      <c r="A500" s="2041"/>
      <c r="B500" s="2042"/>
      <c r="C500" s="2043"/>
      <c r="D500" s="258">
        <f t="shared" si="7"/>
        <v>0</v>
      </c>
      <c r="E500" s="2043"/>
      <c r="F500" s="2043"/>
      <c r="G500" s="2043"/>
      <c r="H500" s="2043"/>
      <c r="I500" s="2043"/>
      <c r="J500" s="2043"/>
      <c r="K500" s="2471"/>
      <c r="L500" s="124"/>
    </row>
    <row r="501" spans="1:12" ht="15.75" x14ac:dyDescent="0.25">
      <c r="A501" s="2041"/>
      <c r="B501" s="2042"/>
      <c r="C501" s="2043"/>
      <c r="D501" s="258">
        <f t="shared" si="7"/>
        <v>0</v>
      </c>
      <c r="E501" s="2043"/>
      <c r="F501" s="2043"/>
      <c r="G501" s="2043"/>
      <c r="H501" s="2043"/>
      <c r="I501" s="2043"/>
      <c r="J501" s="2043"/>
      <c r="K501" s="2471"/>
      <c r="L501" s="124"/>
    </row>
    <row r="502" spans="1:12" ht="15.75" x14ac:dyDescent="0.25">
      <c r="A502" s="2041"/>
      <c r="B502" s="2042"/>
      <c r="C502" s="2043"/>
      <c r="D502" s="258">
        <f t="shared" si="7"/>
        <v>0</v>
      </c>
      <c r="E502" s="2043"/>
      <c r="F502" s="2043"/>
      <c r="G502" s="2043"/>
      <c r="H502" s="2043"/>
      <c r="I502" s="2043"/>
      <c r="J502" s="2043"/>
      <c r="K502" s="2471"/>
      <c r="L502" s="124"/>
    </row>
    <row r="503" spans="1:12" ht="15.75" x14ac:dyDescent="0.25">
      <c r="A503" s="2041"/>
      <c r="B503" s="2042"/>
      <c r="C503" s="2043"/>
      <c r="D503" s="258">
        <f t="shared" si="7"/>
        <v>0</v>
      </c>
      <c r="E503" s="2043"/>
      <c r="F503" s="2043"/>
      <c r="G503" s="2043"/>
      <c r="H503" s="2043"/>
      <c r="I503" s="2043"/>
      <c r="J503" s="2043"/>
      <c r="K503" s="2471"/>
      <c r="L503" s="124"/>
    </row>
    <row r="504" spans="1:12" ht="15.75" x14ac:dyDescent="0.25">
      <c r="A504" s="2041"/>
      <c r="B504" s="2042"/>
      <c r="C504" s="2043"/>
      <c r="D504" s="258">
        <f t="shared" si="7"/>
        <v>0</v>
      </c>
      <c r="E504" s="2043"/>
      <c r="F504" s="2043"/>
      <c r="G504" s="2043"/>
      <c r="H504" s="2043"/>
      <c r="I504" s="2043"/>
      <c r="J504" s="2043"/>
      <c r="K504" s="2471"/>
      <c r="L504" s="124"/>
    </row>
    <row r="505" spans="1:12" ht="15.75" x14ac:dyDescent="0.25">
      <c r="A505" s="2041"/>
      <c r="B505" s="2042"/>
      <c r="C505" s="2043"/>
      <c r="D505" s="258">
        <f t="shared" si="7"/>
        <v>0</v>
      </c>
      <c r="E505" s="2043"/>
      <c r="F505" s="2043"/>
      <c r="G505" s="2043"/>
      <c r="H505" s="2043"/>
      <c r="I505" s="2043"/>
      <c r="J505" s="2043"/>
      <c r="K505" s="2471"/>
      <c r="L505" s="124"/>
    </row>
    <row r="506" spans="1:12" ht="15.75" x14ac:dyDescent="0.25">
      <c r="A506" s="2041"/>
      <c r="B506" s="2042"/>
      <c r="C506" s="2043"/>
      <c r="D506" s="258">
        <f t="shared" si="7"/>
        <v>0</v>
      </c>
      <c r="E506" s="2043"/>
      <c r="F506" s="2043"/>
      <c r="G506" s="2043"/>
      <c r="H506" s="2043"/>
      <c r="I506" s="2043"/>
      <c r="J506" s="2043"/>
      <c r="K506" s="2471"/>
      <c r="L506" s="124"/>
    </row>
    <row r="507" spans="1:12" ht="15.75" x14ac:dyDescent="0.25">
      <c r="A507" s="2041"/>
      <c r="B507" s="2042"/>
      <c r="C507" s="2043"/>
      <c r="D507" s="258">
        <f t="shared" si="7"/>
        <v>0</v>
      </c>
      <c r="E507" s="2043"/>
      <c r="F507" s="2043"/>
      <c r="G507" s="2043"/>
      <c r="H507" s="2043"/>
      <c r="I507" s="2043"/>
      <c r="J507" s="2043"/>
      <c r="K507" s="2471"/>
      <c r="L507" s="124"/>
    </row>
    <row r="508" spans="1:12" ht="15.75" x14ac:dyDescent="0.25">
      <c r="A508" s="2041"/>
      <c r="B508" s="2042"/>
      <c r="C508" s="2043"/>
      <c r="D508" s="258">
        <f t="shared" si="7"/>
        <v>0</v>
      </c>
      <c r="E508" s="2043"/>
      <c r="F508" s="2043"/>
      <c r="G508" s="2043"/>
      <c r="H508" s="2043"/>
      <c r="I508" s="2043"/>
      <c r="J508" s="2043"/>
      <c r="K508" s="2471"/>
      <c r="L508" s="124"/>
    </row>
    <row r="509" spans="1:12" ht="15.75" x14ac:dyDescent="0.25">
      <c r="A509" s="2041"/>
      <c r="B509" s="2042"/>
      <c r="C509" s="2043"/>
      <c r="D509" s="258">
        <f t="shared" si="7"/>
        <v>0</v>
      </c>
      <c r="E509" s="2043"/>
      <c r="F509" s="2043"/>
      <c r="G509" s="2043"/>
      <c r="H509" s="2043"/>
      <c r="I509" s="2043"/>
      <c r="J509" s="2043"/>
      <c r="K509" s="2471"/>
      <c r="L509" s="124"/>
    </row>
    <row r="510" spans="1:12" ht="15.75" x14ac:dyDescent="0.25">
      <c r="A510" s="2041"/>
      <c r="B510" s="2042"/>
      <c r="C510" s="2043"/>
      <c r="D510" s="258">
        <f t="shared" si="7"/>
        <v>0</v>
      </c>
      <c r="E510" s="2043"/>
      <c r="F510" s="2043"/>
      <c r="G510" s="2043"/>
      <c r="H510" s="2043"/>
      <c r="I510" s="2043"/>
      <c r="J510" s="2043"/>
      <c r="K510" s="2471"/>
      <c r="L510" s="124"/>
    </row>
    <row r="511" spans="1:12" ht="15.75" x14ac:dyDescent="0.25">
      <c r="A511" s="2041"/>
      <c r="B511" s="2042"/>
      <c r="C511" s="2043"/>
      <c r="D511" s="258">
        <f t="shared" si="7"/>
        <v>0</v>
      </c>
      <c r="E511" s="2043"/>
      <c r="F511" s="2043"/>
      <c r="G511" s="2043"/>
      <c r="H511" s="2043"/>
      <c r="I511" s="2043"/>
      <c r="J511" s="2043"/>
      <c r="K511" s="2471"/>
      <c r="L511" s="124"/>
    </row>
    <row r="512" spans="1:12" ht="15.75" x14ac:dyDescent="0.25">
      <c r="A512" s="2041"/>
      <c r="B512" s="2042"/>
      <c r="C512" s="2043"/>
      <c r="D512" s="258">
        <f t="shared" si="7"/>
        <v>0</v>
      </c>
      <c r="E512" s="2043"/>
      <c r="F512" s="2043"/>
      <c r="G512" s="2043"/>
      <c r="H512" s="2043"/>
      <c r="I512" s="2043"/>
      <c r="J512" s="2043"/>
      <c r="K512" s="2471"/>
      <c r="L512" s="124"/>
    </row>
    <row r="513" spans="1:12" ht="15.75" x14ac:dyDescent="0.25">
      <c r="A513" s="2041"/>
      <c r="B513" s="2042"/>
      <c r="C513" s="2043"/>
      <c r="D513" s="258">
        <f t="shared" si="7"/>
        <v>0</v>
      </c>
      <c r="E513" s="2043"/>
      <c r="F513" s="2043"/>
      <c r="G513" s="2043"/>
      <c r="H513" s="2043"/>
      <c r="I513" s="2043"/>
      <c r="J513" s="2043"/>
      <c r="K513" s="2471"/>
      <c r="L513" s="124"/>
    </row>
    <row r="514" spans="1:12" ht="15.75" x14ac:dyDescent="0.25">
      <c r="A514" s="2041"/>
      <c r="B514" s="2042"/>
      <c r="C514" s="2043"/>
      <c r="D514" s="258">
        <f t="shared" si="7"/>
        <v>0</v>
      </c>
      <c r="E514" s="2043"/>
      <c r="F514" s="2043"/>
      <c r="G514" s="2043"/>
      <c r="H514" s="2043"/>
      <c r="I514" s="2043"/>
      <c r="J514" s="2043"/>
      <c r="K514" s="2471"/>
      <c r="L514" s="124"/>
    </row>
    <row r="515" spans="1:12" ht="15.75" x14ac:dyDescent="0.25">
      <c r="A515" s="2041"/>
      <c r="B515" s="2042"/>
      <c r="C515" s="2043"/>
      <c r="D515" s="258">
        <f t="shared" si="7"/>
        <v>0</v>
      </c>
      <c r="E515" s="2043"/>
      <c r="F515" s="2043"/>
      <c r="G515" s="2043"/>
      <c r="H515" s="2043"/>
      <c r="I515" s="2043"/>
      <c r="J515" s="2043"/>
      <c r="K515" s="2471"/>
      <c r="L515" s="124"/>
    </row>
    <row r="516" spans="1:12" ht="15.75" x14ac:dyDescent="0.25">
      <c r="A516" s="2041"/>
      <c r="B516" s="2042"/>
      <c r="C516" s="2043"/>
      <c r="D516" s="258">
        <f t="shared" si="7"/>
        <v>0</v>
      </c>
      <c r="E516" s="2043"/>
      <c r="F516" s="2043"/>
      <c r="G516" s="2043"/>
      <c r="H516" s="2043"/>
      <c r="I516" s="2043"/>
      <c r="J516" s="2043"/>
      <c r="K516" s="2471"/>
      <c r="L516" s="124"/>
    </row>
    <row r="517" spans="1:12" ht="15.75" x14ac:dyDescent="0.25">
      <c r="A517" s="2041"/>
      <c r="B517" s="2042"/>
      <c r="C517" s="2043"/>
      <c r="D517" s="258">
        <f t="shared" si="7"/>
        <v>0</v>
      </c>
      <c r="E517" s="2043"/>
      <c r="F517" s="2043"/>
      <c r="G517" s="2043"/>
      <c r="H517" s="2043"/>
      <c r="I517" s="2043"/>
      <c r="J517" s="2043"/>
      <c r="K517" s="2471"/>
      <c r="L517" s="124"/>
    </row>
    <row r="518" spans="1:12" ht="15.75" x14ac:dyDescent="0.25">
      <c r="A518" s="2041"/>
      <c r="B518" s="2042"/>
      <c r="C518" s="2043"/>
      <c r="D518" s="258">
        <f t="shared" si="7"/>
        <v>0</v>
      </c>
      <c r="E518" s="2043"/>
      <c r="F518" s="2043"/>
      <c r="G518" s="2043"/>
      <c r="H518" s="2043"/>
      <c r="I518" s="2043"/>
      <c r="J518" s="2043"/>
      <c r="K518" s="2471"/>
      <c r="L518" s="124"/>
    </row>
    <row r="519" spans="1:12" ht="15.75" x14ac:dyDescent="0.25">
      <c r="A519" s="2041"/>
      <c r="B519" s="2042"/>
      <c r="C519" s="2043"/>
      <c r="D519" s="258">
        <f t="shared" si="7"/>
        <v>0</v>
      </c>
      <c r="E519" s="2043"/>
      <c r="F519" s="2043"/>
      <c r="G519" s="2043"/>
      <c r="H519" s="2043"/>
      <c r="I519" s="2043"/>
      <c r="J519" s="2043"/>
      <c r="K519" s="2471"/>
      <c r="L519" s="124"/>
    </row>
    <row r="520" spans="1:12" ht="15.75" x14ac:dyDescent="0.25">
      <c r="A520" s="2041"/>
      <c r="B520" s="2042"/>
      <c r="C520" s="2043"/>
      <c r="D520" s="258">
        <f t="shared" ref="D520:D583" si="8">+C520*(100-E520)/100</f>
        <v>0</v>
      </c>
      <c r="E520" s="2043"/>
      <c r="F520" s="2043"/>
      <c r="G520" s="2043"/>
      <c r="H520" s="2043"/>
      <c r="I520" s="2043"/>
      <c r="J520" s="2043"/>
      <c r="K520" s="2471"/>
      <c r="L520" s="124"/>
    </row>
    <row r="521" spans="1:12" ht="15.75" x14ac:dyDescent="0.25">
      <c r="A521" s="2041"/>
      <c r="B521" s="2042"/>
      <c r="C521" s="2043"/>
      <c r="D521" s="258">
        <f t="shared" si="8"/>
        <v>0</v>
      </c>
      <c r="E521" s="2043"/>
      <c r="F521" s="2043"/>
      <c r="G521" s="2043"/>
      <c r="H521" s="2043"/>
      <c r="I521" s="2043"/>
      <c r="J521" s="2043"/>
      <c r="K521" s="2471"/>
      <c r="L521" s="124"/>
    </row>
    <row r="522" spans="1:12" ht="15.75" x14ac:dyDescent="0.25">
      <c r="A522" s="2041"/>
      <c r="B522" s="2042"/>
      <c r="C522" s="2043"/>
      <c r="D522" s="258">
        <f t="shared" si="8"/>
        <v>0</v>
      </c>
      <c r="E522" s="2043"/>
      <c r="F522" s="2043"/>
      <c r="G522" s="2043"/>
      <c r="H522" s="2043"/>
      <c r="I522" s="2043"/>
      <c r="J522" s="2043"/>
      <c r="K522" s="2471"/>
      <c r="L522" s="124"/>
    </row>
    <row r="523" spans="1:12" ht="15.75" x14ac:dyDescent="0.25">
      <c r="A523" s="2041"/>
      <c r="B523" s="2042"/>
      <c r="C523" s="2043"/>
      <c r="D523" s="258">
        <f t="shared" si="8"/>
        <v>0</v>
      </c>
      <c r="E523" s="2043"/>
      <c r="F523" s="2043"/>
      <c r="G523" s="2043"/>
      <c r="H523" s="2043"/>
      <c r="I523" s="2043"/>
      <c r="J523" s="2043"/>
      <c r="K523" s="2471"/>
      <c r="L523" s="124"/>
    </row>
    <row r="524" spans="1:12" ht="15.75" x14ac:dyDescent="0.25">
      <c r="A524" s="2041"/>
      <c r="B524" s="2042"/>
      <c r="C524" s="2043"/>
      <c r="D524" s="258">
        <f t="shared" si="8"/>
        <v>0</v>
      </c>
      <c r="E524" s="2043"/>
      <c r="F524" s="2043"/>
      <c r="G524" s="2043"/>
      <c r="H524" s="2043"/>
      <c r="I524" s="2043"/>
      <c r="J524" s="2043"/>
      <c r="K524" s="2471"/>
      <c r="L524" s="124"/>
    </row>
    <row r="525" spans="1:12" ht="15.75" x14ac:dyDescent="0.25">
      <c r="A525" s="2041"/>
      <c r="B525" s="2042"/>
      <c r="C525" s="2043"/>
      <c r="D525" s="258">
        <f t="shared" si="8"/>
        <v>0</v>
      </c>
      <c r="E525" s="2043"/>
      <c r="F525" s="2043"/>
      <c r="G525" s="2043"/>
      <c r="H525" s="2043"/>
      <c r="I525" s="2043"/>
      <c r="J525" s="2043"/>
      <c r="K525" s="2471"/>
      <c r="L525" s="124"/>
    </row>
    <row r="526" spans="1:12" ht="15.75" x14ac:dyDescent="0.25">
      <c r="A526" s="2041"/>
      <c r="B526" s="2042"/>
      <c r="C526" s="2043"/>
      <c r="D526" s="258">
        <f t="shared" si="8"/>
        <v>0</v>
      </c>
      <c r="E526" s="2043"/>
      <c r="F526" s="2043"/>
      <c r="G526" s="2043"/>
      <c r="H526" s="2043"/>
      <c r="I526" s="2043"/>
      <c r="J526" s="2043"/>
      <c r="K526" s="2471"/>
      <c r="L526" s="124"/>
    </row>
    <row r="527" spans="1:12" ht="15.75" x14ac:dyDescent="0.25">
      <c r="A527" s="2041"/>
      <c r="B527" s="2042"/>
      <c r="C527" s="2043"/>
      <c r="D527" s="258">
        <f t="shared" si="8"/>
        <v>0</v>
      </c>
      <c r="E527" s="2043"/>
      <c r="F527" s="2043"/>
      <c r="G527" s="2043"/>
      <c r="H527" s="2043"/>
      <c r="I527" s="2043"/>
      <c r="J527" s="2043"/>
      <c r="K527" s="2471"/>
      <c r="L527" s="124"/>
    </row>
    <row r="528" spans="1:12" ht="15.75" x14ac:dyDescent="0.25">
      <c r="A528" s="2041"/>
      <c r="B528" s="2042"/>
      <c r="C528" s="2043"/>
      <c r="D528" s="258">
        <f t="shared" si="8"/>
        <v>0</v>
      </c>
      <c r="E528" s="2043"/>
      <c r="F528" s="2043"/>
      <c r="G528" s="2043"/>
      <c r="H528" s="2043"/>
      <c r="I528" s="2043"/>
      <c r="J528" s="2043"/>
      <c r="K528" s="2471"/>
      <c r="L528" s="124"/>
    </row>
    <row r="529" spans="1:12" ht="15.75" x14ac:dyDescent="0.25">
      <c r="A529" s="2041"/>
      <c r="B529" s="2042"/>
      <c r="C529" s="2043"/>
      <c r="D529" s="258">
        <f t="shared" si="8"/>
        <v>0</v>
      </c>
      <c r="E529" s="2043"/>
      <c r="F529" s="2043"/>
      <c r="G529" s="2043"/>
      <c r="H529" s="2043"/>
      <c r="I529" s="2043"/>
      <c r="J529" s="2043"/>
      <c r="K529" s="2471"/>
      <c r="L529" s="124"/>
    </row>
    <row r="530" spans="1:12" ht="15.75" x14ac:dyDescent="0.25">
      <c r="A530" s="2041"/>
      <c r="B530" s="2042"/>
      <c r="C530" s="2043"/>
      <c r="D530" s="258">
        <f t="shared" si="8"/>
        <v>0</v>
      </c>
      <c r="E530" s="2043"/>
      <c r="F530" s="2043"/>
      <c r="G530" s="2043"/>
      <c r="H530" s="2043"/>
      <c r="I530" s="2043"/>
      <c r="J530" s="2043"/>
      <c r="K530" s="2471"/>
      <c r="L530" s="124"/>
    </row>
    <row r="531" spans="1:12" ht="15.75" x14ac:dyDescent="0.25">
      <c r="A531" s="2041"/>
      <c r="B531" s="2042"/>
      <c r="C531" s="2043"/>
      <c r="D531" s="258">
        <f t="shared" si="8"/>
        <v>0</v>
      </c>
      <c r="E531" s="2043"/>
      <c r="F531" s="2043"/>
      <c r="G531" s="2043"/>
      <c r="H531" s="2043"/>
      <c r="I531" s="2043"/>
      <c r="J531" s="2043"/>
      <c r="K531" s="2471"/>
      <c r="L531" s="124"/>
    </row>
    <row r="532" spans="1:12" ht="15.75" x14ac:dyDescent="0.25">
      <c r="A532" s="2041"/>
      <c r="B532" s="2042"/>
      <c r="C532" s="2043"/>
      <c r="D532" s="258">
        <f t="shared" si="8"/>
        <v>0</v>
      </c>
      <c r="E532" s="2043"/>
      <c r="F532" s="2043"/>
      <c r="G532" s="2043"/>
      <c r="H532" s="2043"/>
      <c r="I532" s="2043"/>
      <c r="J532" s="2043"/>
      <c r="K532" s="2471"/>
      <c r="L532" s="124"/>
    </row>
    <row r="533" spans="1:12" ht="15.75" x14ac:dyDescent="0.25">
      <c r="A533" s="2041"/>
      <c r="B533" s="2042"/>
      <c r="C533" s="2043"/>
      <c r="D533" s="258">
        <f t="shared" si="8"/>
        <v>0</v>
      </c>
      <c r="E533" s="2043"/>
      <c r="F533" s="2043"/>
      <c r="G533" s="2043"/>
      <c r="H533" s="2043"/>
      <c r="I533" s="2043"/>
      <c r="J533" s="2043"/>
      <c r="K533" s="2471"/>
      <c r="L533" s="124"/>
    </row>
    <row r="534" spans="1:12" ht="15.75" x14ac:dyDescent="0.25">
      <c r="A534" s="2041"/>
      <c r="B534" s="2042"/>
      <c r="C534" s="2043"/>
      <c r="D534" s="258">
        <f t="shared" si="8"/>
        <v>0</v>
      </c>
      <c r="E534" s="2043"/>
      <c r="F534" s="2043"/>
      <c r="G534" s="2043"/>
      <c r="H534" s="2043"/>
      <c r="I534" s="2043"/>
      <c r="J534" s="2043"/>
      <c r="K534" s="2471"/>
      <c r="L534" s="124"/>
    </row>
    <row r="535" spans="1:12" ht="15.75" x14ac:dyDescent="0.25">
      <c r="A535" s="2041"/>
      <c r="B535" s="2042"/>
      <c r="C535" s="2043"/>
      <c r="D535" s="258">
        <f t="shared" si="8"/>
        <v>0</v>
      </c>
      <c r="E535" s="2043"/>
      <c r="F535" s="2043"/>
      <c r="G535" s="2043"/>
      <c r="H535" s="2043"/>
      <c r="I535" s="2043"/>
      <c r="J535" s="2043"/>
      <c r="K535" s="2471"/>
      <c r="L535" s="124"/>
    </row>
    <row r="536" spans="1:12" ht="15.75" x14ac:dyDescent="0.25">
      <c r="A536" s="2041"/>
      <c r="B536" s="2042"/>
      <c r="C536" s="2043"/>
      <c r="D536" s="258">
        <f t="shared" si="8"/>
        <v>0</v>
      </c>
      <c r="E536" s="2043"/>
      <c r="F536" s="2043"/>
      <c r="G536" s="2043"/>
      <c r="H536" s="2043"/>
      <c r="I536" s="2043"/>
      <c r="J536" s="2043"/>
      <c r="K536" s="2471"/>
      <c r="L536" s="124"/>
    </row>
    <row r="537" spans="1:12" ht="15.75" x14ac:dyDescent="0.25">
      <c r="A537" s="2041"/>
      <c r="B537" s="2042"/>
      <c r="C537" s="2043"/>
      <c r="D537" s="258">
        <f t="shared" si="8"/>
        <v>0</v>
      </c>
      <c r="E537" s="2043"/>
      <c r="F537" s="2043"/>
      <c r="G537" s="2043"/>
      <c r="H537" s="2043"/>
      <c r="I537" s="2043"/>
      <c r="J537" s="2043"/>
      <c r="K537" s="2471"/>
      <c r="L537" s="124"/>
    </row>
    <row r="538" spans="1:12" ht="15.75" x14ac:dyDescent="0.25">
      <c r="A538" s="2041"/>
      <c r="B538" s="2042"/>
      <c r="C538" s="2043"/>
      <c r="D538" s="258">
        <f t="shared" si="8"/>
        <v>0</v>
      </c>
      <c r="E538" s="2043"/>
      <c r="F538" s="2043"/>
      <c r="G538" s="2043"/>
      <c r="H538" s="2043"/>
      <c r="I538" s="2043"/>
      <c r="J538" s="2043"/>
      <c r="K538" s="2471"/>
      <c r="L538" s="124"/>
    </row>
    <row r="539" spans="1:12" ht="15.75" x14ac:dyDescent="0.25">
      <c r="A539" s="2041"/>
      <c r="B539" s="2042"/>
      <c r="C539" s="2043"/>
      <c r="D539" s="258">
        <f t="shared" si="8"/>
        <v>0</v>
      </c>
      <c r="E539" s="2043"/>
      <c r="F539" s="2043"/>
      <c r="G539" s="2043"/>
      <c r="H539" s="2043"/>
      <c r="I539" s="2043"/>
      <c r="J539" s="2043"/>
      <c r="K539" s="2471"/>
      <c r="L539" s="124"/>
    </row>
    <row r="540" spans="1:12" ht="15.75" x14ac:dyDescent="0.25">
      <c r="A540" s="2041"/>
      <c r="B540" s="2042"/>
      <c r="C540" s="2043"/>
      <c r="D540" s="258">
        <f t="shared" si="8"/>
        <v>0</v>
      </c>
      <c r="E540" s="2043"/>
      <c r="F540" s="2043"/>
      <c r="G540" s="2043"/>
      <c r="H540" s="2043"/>
      <c r="I540" s="2043"/>
      <c r="J540" s="2043"/>
      <c r="K540" s="2471"/>
      <c r="L540" s="124"/>
    </row>
    <row r="541" spans="1:12" ht="15.75" x14ac:dyDescent="0.25">
      <c r="A541" s="2041"/>
      <c r="B541" s="2042"/>
      <c r="C541" s="2043"/>
      <c r="D541" s="258">
        <f t="shared" si="8"/>
        <v>0</v>
      </c>
      <c r="E541" s="2043"/>
      <c r="F541" s="2043"/>
      <c r="G541" s="2043"/>
      <c r="H541" s="2043"/>
      <c r="I541" s="2043"/>
      <c r="J541" s="2043"/>
      <c r="K541" s="2471"/>
      <c r="L541" s="124"/>
    </row>
    <row r="542" spans="1:12" ht="15.75" x14ac:dyDescent="0.25">
      <c r="A542" s="2041"/>
      <c r="B542" s="2042"/>
      <c r="C542" s="2043"/>
      <c r="D542" s="258">
        <f t="shared" si="8"/>
        <v>0</v>
      </c>
      <c r="E542" s="2043"/>
      <c r="F542" s="2043"/>
      <c r="G542" s="2043"/>
      <c r="H542" s="2043"/>
      <c r="I542" s="2043"/>
      <c r="J542" s="2043"/>
      <c r="K542" s="2471"/>
      <c r="L542" s="124"/>
    </row>
    <row r="543" spans="1:12" ht="15.75" x14ac:dyDescent="0.25">
      <c r="A543" s="2041"/>
      <c r="B543" s="2042"/>
      <c r="C543" s="2043"/>
      <c r="D543" s="258">
        <f t="shared" si="8"/>
        <v>0</v>
      </c>
      <c r="E543" s="2043"/>
      <c r="F543" s="2043"/>
      <c r="G543" s="2043"/>
      <c r="H543" s="2043"/>
      <c r="I543" s="2043"/>
      <c r="J543" s="2043"/>
      <c r="K543" s="2471"/>
      <c r="L543" s="124"/>
    </row>
    <row r="544" spans="1:12" ht="15.75" x14ac:dyDescent="0.25">
      <c r="A544" s="2041"/>
      <c r="B544" s="2042"/>
      <c r="C544" s="2043"/>
      <c r="D544" s="258">
        <f t="shared" si="8"/>
        <v>0</v>
      </c>
      <c r="E544" s="2043"/>
      <c r="F544" s="2043"/>
      <c r="G544" s="2043"/>
      <c r="H544" s="2043"/>
      <c r="I544" s="2043"/>
      <c r="J544" s="2043"/>
      <c r="K544" s="2471"/>
      <c r="L544" s="124"/>
    </row>
    <row r="545" spans="1:12" ht="15.75" x14ac:dyDescent="0.25">
      <c r="A545" s="2041"/>
      <c r="B545" s="2042"/>
      <c r="C545" s="2043"/>
      <c r="D545" s="258">
        <f t="shared" si="8"/>
        <v>0</v>
      </c>
      <c r="E545" s="2043"/>
      <c r="F545" s="2043"/>
      <c r="G545" s="2043"/>
      <c r="H545" s="2043"/>
      <c r="I545" s="2043"/>
      <c r="J545" s="2043"/>
      <c r="K545" s="2471"/>
      <c r="L545" s="124"/>
    </row>
    <row r="546" spans="1:12" ht="15.75" x14ac:dyDescent="0.25">
      <c r="A546" s="2041"/>
      <c r="B546" s="2042"/>
      <c r="C546" s="2043"/>
      <c r="D546" s="258">
        <f t="shared" si="8"/>
        <v>0</v>
      </c>
      <c r="E546" s="2043"/>
      <c r="F546" s="2043"/>
      <c r="G546" s="2043"/>
      <c r="H546" s="2043"/>
      <c r="I546" s="2043"/>
      <c r="J546" s="2043"/>
      <c r="K546" s="2471"/>
      <c r="L546" s="124"/>
    </row>
    <row r="547" spans="1:12" ht="15.75" x14ac:dyDescent="0.25">
      <c r="A547" s="2041"/>
      <c r="B547" s="2042"/>
      <c r="C547" s="2043"/>
      <c r="D547" s="258">
        <f t="shared" si="8"/>
        <v>0</v>
      </c>
      <c r="E547" s="2043"/>
      <c r="F547" s="2043"/>
      <c r="G547" s="2043"/>
      <c r="H547" s="2043"/>
      <c r="I547" s="2043"/>
      <c r="J547" s="2043"/>
      <c r="K547" s="2471"/>
      <c r="L547" s="124"/>
    </row>
    <row r="548" spans="1:12" ht="15.75" x14ac:dyDescent="0.25">
      <c r="A548" s="2041"/>
      <c r="B548" s="2042"/>
      <c r="C548" s="2043"/>
      <c r="D548" s="258">
        <f t="shared" si="8"/>
        <v>0</v>
      </c>
      <c r="E548" s="2043"/>
      <c r="F548" s="2043"/>
      <c r="G548" s="2043"/>
      <c r="H548" s="2043"/>
      <c r="I548" s="2043"/>
      <c r="J548" s="2043"/>
      <c r="K548" s="2471"/>
      <c r="L548" s="124"/>
    </row>
    <row r="549" spans="1:12" ht="15.75" x14ac:dyDescent="0.25">
      <c r="A549" s="2041"/>
      <c r="B549" s="2042"/>
      <c r="C549" s="2043"/>
      <c r="D549" s="258">
        <f t="shared" si="8"/>
        <v>0</v>
      </c>
      <c r="E549" s="2043"/>
      <c r="F549" s="2043"/>
      <c r="G549" s="2043"/>
      <c r="H549" s="2043"/>
      <c r="I549" s="2043"/>
      <c r="J549" s="2043"/>
      <c r="K549" s="2471"/>
      <c r="L549" s="124"/>
    </row>
    <row r="550" spans="1:12" ht="15.75" x14ac:dyDescent="0.25">
      <c r="A550" s="2041"/>
      <c r="B550" s="2042"/>
      <c r="C550" s="2043"/>
      <c r="D550" s="258">
        <f t="shared" si="8"/>
        <v>0</v>
      </c>
      <c r="E550" s="2043"/>
      <c r="F550" s="2043"/>
      <c r="G550" s="2043"/>
      <c r="H550" s="2043"/>
      <c r="I550" s="2043"/>
      <c r="J550" s="2043"/>
      <c r="K550" s="2471"/>
      <c r="L550" s="124"/>
    </row>
    <row r="551" spans="1:12" ht="15.75" x14ac:dyDescent="0.25">
      <c r="A551" s="2041"/>
      <c r="B551" s="2042"/>
      <c r="C551" s="2043"/>
      <c r="D551" s="258">
        <f t="shared" si="8"/>
        <v>0</v>
      </c>
      <c r="E551" s="2043"/>
      <c r="F551" s="2043"/>
      <c r="G551" s="2043"/>
      <c r="H551" s="2043"/>
      <c r="I551" s="2043"/>
      <c r="J551" s="2043"/>
      <c r="K551" s="2471"/>
      <c r="L551" s="124"/>
    </row>
    <row r="552" spans="1:12" ht="15.75" x14ac:dyDescent="0.25">
      <c r="A552" s="2041"/>
      <c r="B552" s="2042"/>
      <c r="C552" s="2043"/>
      <c r="D552" s="258">
        <f t="shared" si="8"/>
        <v>0</v>
      </c>
      <c r="E552" s="2043"/>
      <c r="F552" s="2043"/>
      <c r="G552" s="2043"/>
      <c r="H552" s="2043"/>
      <c r="I552" s="2043"/>
      <c r="J552" s="2043"/>
      <c r="K552" s="2471"/>
      <c r="L552" s="124"/>
    </row>
    <row r="553" spans="1:12" ht="15.75" x14ac:dyDescent="0.25">
      <c r="A553" s="2041"/>
      <c r="B553" s="2042"/>
      <c r="C553" s="2043"/>
      <c r="D553" s="258">
        <f t="shared" si="8"/>
        <v>0</v>
      </c>
      <c r="E553" s="2043"/>
      <c r="F553" s="2043"/>
      <c r="G553" s="2043"/>
      <c r="H553" s="2043"/>
      <c r="I553" s="2043"/>
      <c r="J553" s="2043"/>
      <c r="K553" s="2471"/>
      <c r="L553" s="124"/>
    </row>
    <row r="554" spans="1:12" ht="15.75" x14ac:dyDescent="0.25">
      <c r="A554" s="2041"/>
      <c r="B554" s="2042"/>
      <c r="C554" s="2043"/>
      <c r="D554" s="258">
        <f t="shared" si="8"/>
        <v>0</v>
      </c>
      <c r="E554" s="2043"/>
      <c r="F554" s="2043"/>
      <c r="G554" s="2043"/>
      <c r="H554" s="2043"/>
      <c r="I554" s="2043"/>
      <c r="J554" s="2043"/>
      <c r="K554" s="2471"/>
      <c r="L554" s="124"/>
    </row>
    <row r="555" spans="1:12" ht="15.75" x14ac:dyDescent="0.25">
      <c r="A555" s="2041"/>
      <c r="B555" s="2042"/>
      <c r="C555" s="2043"/>
      <c r="D555" s="258">
        <f t="shared" si="8"/>
        <v>0</v>
      </c>
      <c r="E555" s="2043"/>
      <c r="F555" s="2043"/>
      <c r="G555" s="2043"/>
      <c r="H555" s="2043"/>
      <c r="I555" s="2043"/>
      <c r="J555" s="2043"/>
      <c r="K555" s="2471"/>
      <c r="L555" s="124"/>
    </row>
    <row r="556" spans="1:12" ht="15.75" x14ac:dyDescent="0.25">
      <c r="A556" s="2041"/>
      <c r="B556" s="2042"/>
      <c r="C556" s="2043"/>
      <c r="D556" s="258">
        <f t="shared" si="8"/>
        <v>0</v>
      </c>
      <c r="E556" s="2043"/>
      <c r="F556" s="2043"/>
      <c r="G556" s="2043"/>
      <c r="H556" s="2043"/>
      <c r="I556" s="2043"/>
      <c r="J556" s="2043"/>
      <c r="K556" s="2471"/>
      <c r="L556" s="124"/>
    </row>
    <row r="557" spans="1:12" ht="15.75" x14ac:dyDescent="0.25">
      <c r="A557" s="2041"/>
      <c r="B557" s="2042"/>
      <c r="C557" s="2043"/>
      <c r="D557" s="258">
        <f t="shared" si="8"/>
        <v>0</v>
      </c>
      <c r="E557" s="2043"/>
      <c r="F557" s="2043"/>
      <c r="G557" s="2043"/>
      <c r="H557" s="2043"/>
      <c r="I557" s="2043"/>
      <c r="J557" s="2043"/>
      <c r="K557" s="2471"/>
      <c r="L557" s="124"/>
    </row>
    <row r="558" spans="1:12" ht="15.75" x14ac:dyDescent="0.25">
      <c r="A558" s="2041"/>
      <c r="B558" s="2042"/>
      <c r="C558" s="2043"/>
      <c r="D558" s="258">
        <f t="shared" si="8"/>
        <v>0</v>
      </c>
      <c r="E558" s="2043"/>
      <c r="F558" s="2043"/>
      <c r="G558" s="2043"/>
      <c r="H558" s="2043"/>
      <c r="I558" s="2043"/>
      <c r="J558" s="2043"/>
      <c r="K558" s="2471"/>
      <c r="L558" s="124"/>
    </row>
    <row r="559" spans="1:12" ht="15.75" x14ac:dyDescent="0.25">
      <c r="A559" s="2041"/>
      <c r="B559" s="2042"/>
      <c r="C559" s="2043"/>
      <c r="D559" s="258">
        <f t="shared" si="8"/>
        <v>0</v>
      </c>
      <c r="E559" s="2043"/>
      <c r="F559" s="2043"/>
      <c r="G559" s="2043"/>
      <c r="H559" s="2043"/>
      <c r="I559" s="2043"/>
      <c r="J559" s="2043"/>
      <c r="K559" s="2471"/>
      <c r="L559" s="124"/>
    </row>
    <row r="560" spans="1:12" ht="15.75" x14ac:dyDescent="0.25">
      <c r="A560" s="2041"/>
      <c r="B560" s="2042"/>
      <c r="C560" s="2043"/>
      <c r="D560" s="258">
        <f t="shared" si="8"/>
        <v>0</v>
      </c>
      <c r="E560" s="2043"/>
      <c r="F560" s="2043"/>
      <c r="G560" s="2043"/>
      <c r="H560" s="2043"/>
      <c r="I560" s="2043"/>
      <c r="J560" s="2043"/>
      <c r="K560" s="2471"/>
      <c r="L560" s="124"/>
    </row>
    <row r="561" spans="1:12" ht="15.75" x14ac:dyDescent="0.25">
      <c r="A561" s="2041"/>
      <c r="B561" s="2042"/>
      <c r="C561" s="2043"/>
      <c r="D561" s="258">
        <f t="shared" si="8"/>
        <v>0</v>
      </c>
      <c r="E561" s="2043"/>
      <c r="F561" s="2043"/>
      <c r="G561" s="2043"/>
      <c r="H561" s="2043"/>
      <c r="I561" s="2043"/>
      <c r="J561" s="2043"/>
      <c r="K561" s="2471"/>
      <c r="L561" s="124"/>
    </row>
    <row r="562" spans="1:12" ht="15.75" x14ac:dyDescent="0.25">
      <c r="A562" s="2041"/>
      <c r="B562" s="2042"/>
      <c r="C562" s="2043"/>
      <c r="D562" s="258">
        <f t="shared" si="8"/>
        <v>0</v>
      </c>
      <c r="E562" s="2043"/>
      <c r="F562" s="2043"/>
      <c r="G562" s="2043"/>
      <c r="H562" s="2043"/>
      <c r="I562" s="2043"/>
      <c r="J562" s="2043"/>
      <c r="K562" s="2471"/>
      <c r="L562" s="124"/>
    </row>
    <row r="563" spans="1:12" ht="15.75" x14ac:dyDescent="0.25">
      <c r="A563" s="2041"/>
      <c r="B563" s="2042"/>
      <c r="C563" s="2043"/>
      <c r="D563" s="258">
        <f t="shared" si="8"/>
        <v>0</v>
      </c>
      <c r="E563" s="2043"/>
      <c r="F563" s="2043"/>
      <c r="G563" s="2043"/>
      <c r="H563" s="2043"/>
      <c r="I563" s="2043"/>
      <c r="J563" s="2043"/>
      <c r="K563" s="2471"/>
      <c r="L563" s="124"/>
    </row>
    <row r="564" spans="1:12" ht="15.75" x14ac:dyDescent="0.25">
      <c r="A564" s="2041"/>
      <c r="B564" s="2042"/>
      <c r="C564" s="2043"/>
      <c r="D564" s="258">
        <f t="shared" si="8"/>
        <v>0</v>
      </c>
      <c r="E564" s="2043"/>
      <c r="F564" s="2043"/>
      <c r="G564" s="2043"/>
      <c r="H564" s="2043"/>
      <c r="I564" s="2043"/>
      <c r="J564" s="2043"/>
      <c r="K564" s="2471"/>
      <c r="L564" s="124"/>
    </row>
    <row r="565" spans="1:12" ht="15.75" x14ac:dyDescent="0.25">
      <c r="A565" s="2041"/>
      <c r="B565" s="2042"/>
      <c r="C565" s="2043"/>
      <c r="D565" s="258">
        <f t="shared" si="8"/>
        <v>0</v>
      </c>
      <c r="E565" s="2043"/>
      <c r="F565" s="2043"/>
      <c r="G565" s="2043"/>
      <c r="H565" s="2043"/>
      <c r="I565" s="2043"/>
      <c r="J565" s="2043"/>
      <c r="K565" s="2471"/>
      <c r="L565" s="124"/>
    </row>
    <row r="566" spans="1:12" ht="15.75" x14ac:dyDescent="0.25">
      <c r="A566" s="2041"/>
      <c r="B566" s="2042"/>
      <c r="C566" s="2043"/>
      <c r="D566" s="258">
        <f t="shared" si="8"/>
        <v>0</v>
      </c>
      <c r="E566" s="2043"/>
      <c r="F566" s="2043"/>
      <c r="G566" s="2043"/>
      <c r="H566" s="2043"/>
      <c r="I566" s="2043"/>
      <c r="J566" s="2043"/>
      <c r="K566" s="2471"/>
      <c r="L566" s="124"/>
    </row>
    <row r="567" spans="1:12" ht="15.75" x14ac:dyDescent="0.25">
      <c r="A567" s="2041"/>
      <c r="B567" s="2042"/>
      <c r="C567" s="2043"/>
      <c r="D567" s="258">
        <f t="shared" si="8"/>
        <v>0</v>
      </c>
      <c r="E567" s="2043"/>
      <c r="F567" s="2043"/>
      <c r="G567" s="2043"/>
      <c r="H567" s="2043"/>
      <c r="I567" s="2043"/>
      <c r="J567" s="2043"/>
      <c r="K567" s="2471"/>
      <c r="L567" s="124"/>
    </row>
    <row r="568" spans="1:12" ht="15.75" x14ac:dyDescent="0.25">
      <c r="A568" s="2041"/>
      <c r="B568" s="2042"/>
      <c r="C568" s="2043"/>
      <c r="D568" s="258">
        <f t="shared" si="8"/>
        <v>0</v>
      </c>
      <c r="E568" s="2043"/>
      <c r="F568" s="2043"/>
      <c r="G568" s="2043"/>
      <c r="H568" s="2043"/>
      <c r="I568" s="2043"/>
      <c r="J568" s="2043"/>
      <c r="K568" s="2471"/>
      <c r="L568" s="124"/>
    </row>
    <row r="569" spans="1:12" ht="15.75" x14ac:dyDescent="0.25">
      <c r="A569" s="2041"/>
      <c r="B569" s="2042"/>
      <c r="C569" s="2043"/>
      <c r="D569" s="258">
        <f t="shared" si="8"/>
        <v>0</v>
      </c>
      <c r="E569" s="2043"/>
      <c r="F569" s="2043"/>
      <c r="G569" s="2043"/>
      <c r="H569" s="2043"/>
      <c r="I569" s="2043"/>
      <c r="J569" s="2043"/>
      <c r="K569" s="2471"/>
      <c r="L569" s="124"/>
    </row>
    <row r="570" spans="1:12" ht="15.75" x14ac:dyDescent="0.25">
      <c r="A570" s="2041"/>
      <c r="B570" s="2042"/>
      <c r="C570" s="2043"/>
      <c r="D570" s="258">
        <f t="shared" si="8"/>
        <v>0</v>
      </c>
      <c r="E570" s="2043"/>
      <c r="F570" s="2043"/>
      <c r="G570" s="2043"/>
      <c r="H570" s="2043"/>
      <c r="I570" s="2043"/>
      <c r="J570" s="2043"/>
      <c r="K570" s="2471"/>
      <c r="L570" s="124"/>
    </row>
    <row r="571" spans="1:12" ht="15.75" x14ac:dyDescent="0.25">
      <c r="A571" s="2041"/>
      <c r="B571" s="2042"/>
      <c r="C571" s="2043"/>
      <c r="D571" s="258">
        <f t="shared" si="8"/>
        <v>0</v>
      </c>
      <c r="E571" s="2043"/>
      <c r="F571" s="2043"/>
      <c r="G571" s="2043"/>
      <c r="H571" s="2043"/>
      <c r="I571" s="2043"/>
      <c r="J571" s="2043"/>
      <c r="K571" s="2471"/>
      <c r="L571" s="124"/>
    </row>
    <row r="572" spans="1:12" ht="15.75" x14ac:dyDescent="0.25">
      <c r="A572" s="2041"/>
      <c r="B572" s="2042"/>
      <c r="C572" s="2043"/>
      <c r="D572" s="258">
        <f t="shared" si="8"/>
        <v>0</v>
      </c>
      <c r="E572" s="2043"/>
      <c r="F572" s="2043"/>
      <c r="G572" s="2043"/>
      <c r="H572" s="2043"/>
      <c r="I572" s="2043"/>
      <c r="J572" s="2043"/>
      <c r="K572" s="2471"/>
      <c r="L572" s="124"/>
    </row>
    <row r="573" spans="1:12" ht="15.75" x14ac:dyDescent="0.25">
      <c r="A573" s="2041"/>
      <c r="B573" s="2042"/>
      <c r="C573" s="2043"/>
      <c r="D573" s="258">
        <f t="shared" si="8"/>
        <v>0</v>
      </c>
      <c r="E573" s="2043"/>
      <c r="F573" s="2043"/>
      <c r="G573" s="2043"/>
      <c r="H573" s="2043"/>
      <c r="I573" s="2043"/>
      <c r="J573" s="2043"/>
      <c r="K573" s="2471"/>
      <c r="L573" s="124"/>
    </row>
    <row r="574" spans="1:12" ht="15.75" x14ac:dyDescent="0.25">
      <c r="A574" s="2041"/>
      <c r="B574" s="2042"/>
      <c r="C574" s="2043"/>
      <c r="D574" s="258">
        <f t="shared" si="8"/>
        <v>0</v>
      </c>
      <c r="E574" s="2043"/>
      <c r="F574" s="2043"/>
      <c r="G574" s="2043"/>
      <c r="H574" s="2043"/>
      <c r="I574" s="2043"/>
      <c r="J574" s="2043"/>
      <c r="K574" s="2471"/>
      <c r="L574" s="124"/>
    </row>
    <row r="575" spans="1:12" ht="15.75" x14ac:dyDescent="0.25">
      <c r="A575" s="2041"/>
      <c r="B575" s="2042"/>
      <c r="C575" s="2043"/>
      <c r="D575" s="258">
        <f t="shared" si="8"/>
        <v>0</v>
      </c>
      <c r="E575" s="2043"/>
      <c r="F575" s="2043"/>
      <c r="G575" s="2043"/>
      <c r="H575" s="2043"/>
      <c r="I575" s="2043"/>
      <c r="J575" s="2043"/>
      <c r="K575" s="2471"/>
      <c r="L575" s="124"/>
    </row>
    <row r="576" spans="1:12" ht="15.75" x14ac:dyDescent="0.25">
      <c r="A576" s="2041"/>
      <c r="B576" s="2042"/>
      <c r="C576" s="2043"/>
      <c r="D576" s="258">
        <f t="shared" si="8"/>
        <v>0</v>
      </c>
      <c r="E576" s="2043"/>
      <c r="F576" s="2043"/>
      <c r="G576" s="2043"/>
      <c r="H576" s="2043"/>
      <c r="I576" s="2043"/>
      <c r="J576" s="2043"/>
      <c r="K576" s="2471"/>
      <c r="L576" s="124"/>
    </row>
    <row r="577" spans="1:12" ht="15.75" x14ac:dyDescent="0.25">
      <c r="A577" s="2041"/>
      <c r="B577" s="2042"/>
      <c r="C577" s="2043"/>
      <c r="D577" s="258">
        <f t="shared" si="8"/>
        <v>0</v>
      </c>
      <c r="E577" s="2043"/>
      <c r="F577" s="2043"/>
      <c r="G577" s="2043"/>
      <c r="H577" s="2043"/>
      <c r="I577" s="2043"/>
      <c r="J577" s="2043"/>
      <c r="K577" s="2471"/>
      <c r="L577" s="124"/>
    </row>
    <row r="578" spans="1:12" ht="15.75" x14ac:dyDescent="0.25">
      <c r="A578" s="2041"/>
      <c r="B578" s="2042"/>
      <c r="C578" s="2043"/>
      <c r="D578" s="258">
        <f t="shared" si="8"/>
        <v>0</v>
      </c>
      <c r="E578" s="2043"/>
      <c r="F578" s="2043"/>
      <c r="G578" s="2043"/>
      <c r="H578" s="2043"/>
      <c r="I578" s="2043"/>
      <c r="J578" s="2043"/>
      <c r="K578" s="2471"/>
      <c r="L578" s="124"/>
    </row>
    <row r="579" spans="1:12" ht="15.75" x14ac:dyDescent="0.25">
      <c r="A579" s="2041"/>
      <c r="B579" s="2042"/>
      <c r="C579" s="2043"/>
      <c r="D579" s="258">
        <f t="shared" si="8"/>
        <v>0</v>
      </c>
      <c r="E579" s="2043"/>
      <c r="F579" s="2043"/>
      <c r="G579" s="2043"/>
      <c r="H579" s="2043"/>
      <c r="I579" s="2043"/>
      <c r="J579" s="2043"/>
      <c r="K579" s="2471"/>
      <c r="L579" s="124"/>
    </row>
    <row r="580" spans="1:12" ht="15.75" x14ac:dyDescent="0.25">
      <c r="A580" s="2041"/>
      <c r="B580" s="2042"/>
      <c r="C580" s="2043"/>
      <c r="D580" s="258">
        <f t="shared" si="8"/>
        <v>0</v>
      </c>
      <c r="E580" s="2043"/>
      <c r="F580" s="2043"/>
      <c r="G580" s="2043"/>
      <c r="H580" s="2043"/>
      <c r="I580" s="2043"/>
      <c r="J580" s="2043"/>
      <c r="K580" s="2471"/>
      <c r="L580" s="124"/>
    </row>
    <row r="581" spans="1:12" ht="15.75" x14ac:dyDescent="0.25">
      <c r="A581" s="2041"/>
      <c r="B581" s="2042"/>
      <c r="C581" s="2043"/>
      <c r="D581" s="258">
        <f t="shared" si="8"/>
        <v>0</v>
      </c>
      <c r="E581" s="2043"/>
      <c r="F581" s="2043"/>
      <c r="G581" s="2043"/>
      <c r="H581" s="2043"/>
      <c r="I581" s="2043"/>
      <c r="J581" s="2043"/>
      <c r="K581" s="2471"/>
      <c r="L581" s="124"/>
    </row>
    <row r="582" spans="1:12" ht="15.75" x14ac:dyDescent="0.25">
      <c r="A582" s="2041"/>
      <c r="B582" s="2042"/>
      <c r="C582" s="2043"/>
      <c r="D582" s="258">
        <f t="shared" si="8"/>
        <v>0</v>
      </c>
      <c r="E582" s="2043"/>
      <c r="F582" s="2043"/>
      <c r="G582" s="2043"/>
      <c r="H582" s="2043"/>
      <c r="I582" s="2043"/>
      <c r="J582" s="2043"/>
      <c r="K582" s="2471"/>
      <c r="L582" s="124"/>
    </row>
    <row r="583" spans="1:12" ht="15.75" x14ac:dyDescent="0.25">
      <c r="A583" s="2041"/>
      <c r="B583" s="2042"/>
      <c r="C583" s="2043"/>
      <c r="D583" s="258">
        <f t="shared" si="8"/>
        <v>0</v>
      </c>
      <c r="E583" s="2043"/>
      <c r="F583" s="2043"/>
      <c r="G583" s="2043"/>
      <c r="H583" s="2043"/>
      <c r="I583" s="2043"/>
      <c r="J583" s="2043"/>
      <c r="K583" s="2471"/>
      <c r="L583" s="124"/>
    </row>
    <row r="584" spans="1:12" ht="15.75" x14ac:dyDescent="0.25">
      <c r="A584" s="2041"/>
      <c r="B584" s="2042"/>
      <c r="C584" s="2043"/>
      <c r="D584" s="258">
        <f t="shared" ref="D584:D647" si="9">+C584*(100-E584)/100</f>
        <v>0</v>
      </c>
      <c r="E584" s="2043"/>
      <c r="F584" s="2043"/>
      <c r="G584" s="2043"/>
      <c r="H584" s="2043"/>
      <c r="I584" s="2043"/>
      <c r="J584" s="2043"/>
      <c r="K584" s="2471"/>
      <c r="L584" s="124"/>
    </row>
    <row r="585" spans="1:12" ht="15.75" x14ac:dyDescent="0.25">
      <c r="A585" s="2041"/>
      <c r="B585" s="2042"/>
      <c r="C585" s="2043"/>
      <c r="D585" s="258">
        <f t="shared" si="9"/>
        <v>0</v>
      </c>
      <c r="E585" s="2043"/>
      <c r="F585" s="2043"/>
      <c r="G585" s="2043"/>
      <c r="H585" s="2043"/>
      <c r="I585" s="2043"/>
      <c r="J585" s="2043"/>
      <c r="K585" s="2471"/>
      <c r="L585" s="124"/>
    </row>
    <row r="586" spans="1:12" ht="15.75" x14ac:dyDescent="0.25">
      <c r="A586" s="2041"/>
      <c r="B586" s="2042"/>
      <c r="C586" s="2043"/>
      <c r="D586" s="258">
        <f t="shared" si="9"/>
        <v>0</v>
      </c>
      <c r="E586" s="2043"/>
      <c r="F586" s="2043"/>
      <c r="G586" s="2043"/>
      <c r="H586" s="2043"/>
      <c r="I586" s="2043"/>
      <c r="J586" s="2043"/>
      <c r="K586" s="2471"/>
      <c r="L586" s="124"/>
    </row>
    <row r="587" spans="1:12" ht="15.75" x14ac:dyDescent="0.25">
      <c r="A587" s="2041"/>
      <c r="B587" s="2042"/>
      <c r="C587" s="2043"/>
      <c r="D587" s="258">
        <f t="shared" si="9"/>
        <v>0</v>
      </c>
      <c r="E587" s="2043"/>
      <c r="F587" s="2043"/>
      <c r="G587" s="2043"/>
      <c r="H587" s="2043"/>
      <c r="I587" s="2043"/>
      <c r="J587" s="2043"/>
      <c r="K587" s="2471"/>
      <c r="L587" s="124"/>
    </row>
    <row r="588" spans="1:12" ht="15.75" x14ac:dyDescent="0.25">
      <c r="A588" s="2041"/>
      <c r="B588" s="2042"/>
      <c r="C588" s="2043"/>
      <c r="D588" s="258">
        <f t="shared" si="9"/>
        <v>0</v>
      </c>
      <c r="E588" s="2043"/>
      <c r="F588" s="2043"/>
      <c r="G588" s="2043"/>
      <c r="H588" s="2043"/>
      <c r="I588" s="2043"/>
      <c r="J588" s="2043"/>
      <c r="K588" s="2471"/>
      <c r="L588" s="124"/>
    </row>
    <row r="589" spans="1:12" ht="15.75" x14ac:dyDescent="0.25">
      <c r="A589" s="2041"/>
      <c r="B589" s="2042"/>
      <c r="C589" s="2043"/>
      <c r="D589" s="258">
        <f t="shared" si="9"/>
        <v>0</v>
      </c>
      <c r="E589" s="2043"/>
      <c r="F589" s="2043"/>
      <c r="G589" s="2043"/>
      <c r="H589" s="2043"/>
      <c r="I589" s="2043"/>
      <c r="J589" s="2043"/>
      <c r="K589" s="2471"/>
      <c r="L589" s="124"/>
    </row>
    <row r="590" spans="1:12" ht="15.75" x14ac:dyDescent="0.25">
      <c r="A590" s="2041"/>
      <c r="B590" s="2042"/>
      <c r="C590" s="2043"/>
      <c r="D590" s="258">
        <f t="shared" si="9"/>
        <v>0</v>
      </c>
      <c r="E590" s="2043"/>
      <c r="F590" s="2043"/>
      <c r="G590" s="2043"/>
      <c r="H590" s="2043"/>
      <c r="I590" s="2043"/>
      <c r="J590" s="2043"/>
      <c r="K590" s="2471"/>
      <c r="L590" s="124"/>
    </row>
    <row r="591" spans="1:12" ht="15.75" x14ac:dyDescent="0.25">
      <c r="A591" s="2041"/>
      <c r="B591" s="2042"/>
      <c r="C591" s="2043"/>
      <c r="D591" s="258">
        <f t="shared" si="9"/>
        <v>0</v>
      </c>
      <c r="E591" s="2043"/>
      <c r="F591" s="2043"/>
      <c r="G591" s="2043"/>
      <c r="H591" s="2043"/>
      <c r="I591" s="2043"/>
      <c r="J591" s="2043"/>
      <c r="K591" s="2471"/>
      <c r="L591" s="124"/>
    </row>
    <row r="592" spans="1:12" ht="15.75" x14ac:dyDescent="0.25">
      <c r="A592" s="2041"/>
      <c r="B592" s="2042"/>
      <c r="C592" s="2043"/>
      <c r="D592" s="258">
        <f t="shared" si="9"/>
        <v>0</v>
      </c>
      <c r="E592" s="2043"/>
      <c r="F592" s="2043"/>
      <c r="G592" s="2043"/>
      <c r="H592" s="2043"/>
      <c r="I592" s="2043"/>
      <c r="J592" s="2043"/>
      <c r="K592" s="2471"/>
      <c r="L592" s="124"/>
    </row>
    <row r="593" spans="1:12" ht="15.75" x14ac:dyDescent="0.25">
      <c r="A593" s="2041"/>
      <c r="B593" s="2042"/>
      <c r="C593" s="2043"/>
      <c r="D593" s="258">
        <f t="shared" si="9"/>
        <v>0</v>
      </c>
      <c r="E593" s="2043"/>
      <c r="F593" s="2043"/>
      <c r="G593" s="2043"/>
      <c r="H593" s="2043"/>
      <c r="I593" s="2043"/>
      <c r="J593" s="2043"/>
      <c r="K593" s="2471"/>
      <c r="L593" s="124"/>
    </row>
    <row r="594" spans="1:12" ht="15.75" x14ac:dyDescent="0.25">
      <c r="A594" s="2041"/>
      <c r="B594" s="2042"/>
      <c r="C594" s="2043"/>
      <c r="D594" s="258">
        <f t="shared" si="9"/>
        <v>0</v>
      </c>
      <c r="E594" s="2043"/>
      <c r="F594" s="2043"/>
      <c r="G594" s="2043"/>
      <c r="H594" s="2043"/>
      <c r="I594" s="2043"/>
      <c r="J594" s="2043"/>
      <c r="K594" s="2471"/>
      <c r="L594" s="124"/>
    </row>
    <row r="595" spans="1:12" ht="15.75" x14ac:dyDescent="0.25">
      <c r="A595" s="2041"/>
      <c r="B595" s="2042"/>
      <c r="C595" s="2043"/>
      <c r="D595" s="258">
        <f t="shared" si="9"/>
        <v>0</v>
      </c>
      <c r="E595" s="2043"/>
      <c r="F595" s="2043"/>
      <c r="G595" s="2043"/>
      <c r="H595" s="2043"/>
      <c r="I595" s="2043"/>
      <c r="J595" s="2043"/>
      <c r="K595" s="2471"/>
      <c r="L595" s="124"/>
    </row>
    <row r="596" spans="1:12" ht="15.75" x14ac:dyDescent="0.25">
      <c r="A596" s="2041"/>
      <c r="B596" s="2042"/>
      <c r="C596" s="2043"/>
      <c r="D596" s="258">
        <f t="shared" si="9"/>
        <v>0</v>
      </c>
      <c r="E596" s="2043"/>
      <c r="F596" s="2043"/>
      <c r="G596" s="2043"/>
      <c r="H596" s="2043"/>
      <c r="I596" s="2043"/>
      <c r="J596" s="2043"/>
      <c r="K596" s="2471"/>
      <c r="L596" s="124"/>
    </row>
    <row r="597" spans="1:12" ht="15.75" x14ac:dyDescent="0.25">
      <c r="A597" s="2041"/>
      <c r="B597" s="2042"/>
      <c r="C597" s="2043"/>
      <c r="D597" s="258">
        <f t="shared" si="9"/>
        <v>0</v>
      </c>
      <c r="E597" s="2043"/>
      <c r="F597" s="2043"/>
      <c r="G597" s="2043"/>
      <c r="H597" s="2043"/>
      <c r="I597" s="2043"/>
      <c r="J597" s="2043"/>
      <c r="K597" s="2471"/>
      <c r="L597" s="124"/>
    </row>
    <row r="598" spans="1:12" ht="15.75" x14ac:dyDescent="0.25">
      <c r="A598" s="2041"/>
      <c r="B598" s="2042"/>
      <c r="C598" s="2043"/>
      <c r="D598" s="258">
        <f t="shared" si="9"/>
        <v>0</v>
      </c>
      <c r="E598" s="2043"/>
      <c r="F598" s="2043"/>
      <c r="G598" s="2043"/>
      <c r="H598" s="2043"/>
      <c r="I598" s="2043"/>
      <c r="J598" s="2043"/>
      <c r="K598" s="2471"/>
      <c r="L598" s="124"/>
    </row>
    <row r="599" spans="1:12" ht="15.75" x14ac:dyDescent="0.25">
      <c r="A599" s="2041"/>
      <c r="B599" s="2042"/>
      <c r="C599" s="2043"/>
      <c r="D599" s="258">
        <f t="shared" si="9"/>
        <v>0</v>
      </c>
      <c r="E599" s="2043"/>
      <c r="F599" s="2043"/>
      <c r="G599" s="2043"/>
      <c r="H599" s="2043"/>
      <c r="I599" s="2043"/>
      <c r="J599" s="2043"/>
      <c r="K599" s="2471"/>
      <c r="L599" s="124"/>
    </row>
    <row r="600" spans="1:12" ht="15.75" x14ac:dyDescent="0.25">
      <c r="A600" s="2041"/>
      <c r="B600" s="2042"/>
      <c r="C600" s="2043"/>
      <c r="D600" s="258">
        <f t="shared" si="9"/>
        <v>0</v>
      </c>
      <c r="E600" s="2043"/>
      <c r="F600" s="2043"/>
      <c r="G600" s="2043"/>
      <c r="H600" s="2043"/>
      <c r="I600" s="2043"/>
      <c r="J600" s="2043"/>
      <c r="K600" s="2471"/>
      <c r="L600" s="124"/>
    </row>
    <row r="601" spans="1:12" ht="15.75" x14ac:dyDescent="0.25">
      <c r="A601" s="2041"/>
      <c r="B601" s="2042"/>
      <c r="C601" s="2043"/>
      <c r="D601" s="258">
        <f t="shared" si="9"/>
        <v>0</v>
      </c>
      <c r="E601" s="2043"/>
      <c r="F601" s="2043"/>
      <c r="G601" s="2043"/>
      <c r="H601" s="2043"/>
      <c r="I601" s="2043"/>
      <c r="J601" s="2043"/>
      <c r="K601" s="2471"/>
      <c r="L601" s="124"/>
    </row>
    <row r="602" spans="1:12" ht="15.75" x14ac:dyDescent="0.25">
      <c r="A602" s="2041"/>
      <c r="B602" s="2042"/>
      <c r="C602" s="2043"/>
      <c r="D602" s="258">
        <f t="shared" si="9"/>
        <v>0</v>
      </c>
      <c r="E602" s="2043"/>
      <c r="F602" s="2043"/>
      <c r="G602" s="2043"/>
      <c r="H602" s="2043"/>
      <c r="I602" s="2043"/>
      <c r="J602" s="2043"/>
      <c r="K602" s="2471"/>
      <c r="L602" s="124"/>
    </row>
    <row r="603" spans="1:12" ht="15.75" x14ac:dyDescent="0.25">
      <c r="A603" s="2041"/>
      <c r="B603" s="2042"/>
      <c r="C603" s="2043"/>
      <c r="D603" s="258">
        <f t="shared" si="9"/>
        <v>0</v>
      </c>
      <c r="E603" s="2043"/>
      <c r="F603" s="2043"/>
      <c r="G603" s="2043"/>
      <c r="H603" s="2043"/>
      <c r="I603" s="2043"/>
      <c r="J603" s="2043"/>
      <c r="K603" s="2471"/>
      <c r="L603" s="124"/>
    </row>
    <row r="604" spans="1:12" ht="15.75" x14ac:dyDescent="0.25">
      <c r="A604" s="2041"/>
      <c r="B604" s="2042"/>
      <c r="C604" s="2043"/>
      <c r="D604" s="258">
        <f t="shared" si="9"/>
        <v>0</v>
      </c>
      <c r="E604" s="2043"/>
      <c r="F604" s="2043"/>
      <c r="G604" s="2043"/>
      <c r="H604" s="2043"/>
      <c r="I604" s="2043"/>
      <c r="J604" s="2043"/>
      <c r="K604" s="2471"/>
      <c r="L604" s="124"/>
    </row>
    <row r="605" spans="1:12" ht="15.75" x14ac:dyDescent="0.25">
      <c r="A605" s="2041"/>
      <c r="B605" s="2042"/>
      <c r="C605" s="2043"/>
      <c r="D605" s="258">
        <f t="shared" si="9"/>
        <v>0</v>
      </c>
      <c r="E605" s="2043"/>
      <c r="F605" s="2043"/>
      <c r="G605" s="2043"/>
      <c r="H605" s="2043"/>
      <c r="I605" s="2043"/>
      <c r="J605" s="2043"/>
      <c r="K605" s="2471"/>
      <c r="L605" s="124"/>
    </row>
    <row r="606" spans="1:12" ht="15.75" x14ac:dyDescent="0.25">
      <c r="A606" s="2041"/>
      <c r="B606" s="2042"/>
      <c r="C606" s="2043"/>
      <c r="D606" s="258">
        <f t="shared" si="9"/>
        <v>0</v>
      </c>
      <c r="E606" s="2043"/>
      <c r="F606" s="2043"/>
      <c r="G606" s="2043"/>
      <c r="H606" s="2043"/>
      <c r="I606" s="2043"/>
      <c r="J606" s="2043"/>
      <c r="K606" s="2471"/>
      <c r="L606" s="124"/>
    </row>
    <row r="607" spans="1:12" ht="15.75" x14ac:dyDescent="0.25">
      <c r="A607" s="2041"/>
      <c r="B607" s="2042"/>
      <c r="C607" s="2043"/>
      <c r="D607" s="258">
        <f t="shared" si="9"/>
        <v>0</v>
      </c>
      <c r="E607" s="2043"/>
      <c r="F607" s="2043"/>
      <c r="G607" s="2043"/>
      <c r="H607" s="2043"/>
      <c r="I607" s="2043"/>
      <c r="J607" s="2043"/>
      <c r="K607" s="2471"/>
      <c r="L607" s="124"/>
    </row>
    <row r="608" spans="1:12" ht="15.75" x14ac:dyDescent="0.25">
      <c r="A608" s="2041"/>
      <c r="B608" s="2042"/>
      <c r="C608" s="2043"/>
      <c r="D608" s="258">
        <f t="shared" si="9"/>
        <v>0</v>
      </c>
      <c r="E608" s="2043"/>
      <c r="F608" s="2043"/>
      <c r="G608" s="2043"/>
      <c r="H608" s="2043"/>
      <c r="I608" s="2043"/>
      <c r="J608" s="2043"/>
      <c r="K608" s="2471"/>
      <c r="L608" s="124"/>
    </row>
    <row r="609" spans="1:12" ht="15.75" x14ac:dyDescent="0.25">
      <c r="A609" s="2041"/>
      <c r="B609" s="2042"/>
      <c r="C609" s="2043"/>
      <c r="D609" s="258">
        <f t="shared" si="9"/>
        <v>0</v>
      </c>
      <c r="E609" s="2043"/>
      <c r="F609" s="2043"/>
      <c r="G609" s="2043"/>
      <c r="H609" s="2043"/>
      <c r="I609" s="2043"/>
      <c r="J609" s="2043"/>
      <c r="K609" s="2471"/>
      <c r="L609" s="124"/>
    </row>
    <row r="610" spans="1:12" ht="15.75" x14ac:dyDescent="0.25">
      <c r="A610" s="2041"/>
      <c r="B610" s="2042"/>
      <c r="C610" s="2043"/>
      <c r="D610" s="258">
        <f t="shared" si="9"/>
        <v>0</v>
      </c>
      <c r="E610" s="2043"/>
      <c r="F610" s="2043"/>
      <c r="G610" s="2043"/>
      <c r="H610" s="2043"/>
      <c r="I610" s="2043"/>
      <c r="J610" s="2043"/>
      <c r="K610" s="2471"/>
      <c r="L610" s="124"/>
    </row>
    <row r="611" spans="1:12" ht="15.75" x14ac:dyDescent="0.25">
      <c r="A611" s="2041"/>
      <c r="B611" s="2042"/>
      <c r="C611" s="2043"/>
      <c r="D611" s="258">
        <f t="shared" si="9"/>
        <v>0</v>
      </c>
      <c r="E611" s="2043"/>
      <c r="F611" s="2043"/>
      <c r="G611" s="2043"/>
      <c r="H611" s="2043"/>
      <c r="I611" s="2043"/>
      <c r="J611" s="2043"/>
      <c r="K611" s="2471"/>
      <c r="L611" s="124"/>
    </row>
    <row r="612" spans="1:12" ht="15.75" x14ac:dyDescent="0.25">
      <c r="A612" s="2041"/>
      <c r="B612" s="2042"/>
      <c r="C612" s="2043"/>
      <c r="D612" s="258">
        <f t="shared" si="9"/>
        <v>0</v>
      </c>
      <c r="E612" s="2043"/>
      <c r="F612" s="2043"/>
      <c r="G612" s="2043"/>
      <c r="H612" s="2043"/>
      <c r="I612" s="2043"/>
      <c r="J612" s="2043"/>
      <c r="K612" s="2471"/>
      <c r="L612" s="124"/>
    </row>
    <row r="613" spans="1:12" ht="15.75" x14ac:dyDescent="0.25">
      <c r="A613" s="2041"/>
      <c r="B613" s="2042"/>
      <c r="C613" s="2043"/>
      <c r="D613" s="258">
        <f t="shared" si="9"/>
        <v>0</v>
      </c>
      <c r="E613" s="2043"/>
      <c r="F613" s="2043"/>
      <c r="G613" s="2043"/>
      <c r="H613" s="2043"/>
      <c r="I613" s="2043"/>
      <c r="J613" s="2043"/>
      <c r="K613" s="2471"/>
      <c r="L613" s="124"/>
    </row>
    <row r="614" spans="1:12" ht="15.75" x14ac:dyDescent="0.25">
      <c r="A614" s="2041"/>
      <c r="B614" s="2042"/>
      <c r="C614" s="2043"/>
      <c r="D614" s="258">
        <f t="shared" si="9"/>
        <v>0</v>
      </c>
      <c r="E614" s="2043"/>
      <c r="F614" s="2043"/>
      <c r="G614" s="2043"/>
      <c r="H614" s="2043"/>
      <c r="I614" s="2043"/>
      <c r="J614" s="2043"/>
      <c r="K614" s="2471"/>
      <c r="L614" s="124"/>
    </row>
    <row r="615" spans="1:12" ht="15.75" x14ac:dyDescent="0.25">
      <c r="A615" s="2041"/>
      <c r="B615" s="2042"/>
      <c r="C615" s="2043"/>
      <c r="D615" s="258">
        <f t="shared" si="9"/>
        <v>0</v>
      </c>
      <c r="E615" s="2043"/>
      <c r="F615" s="2043"/>
      <c r="G615" s="2043"/>
      <c r="H615" s="2043"/>
      <c r="I615" s="2043"/>
      <c r="J615" s="2043"/>
      <c r="K615" s="2471"/>
      <c r="L615" s="124"/>
    </row>
    <row r="616" spans="1:12" ht="15.75" x14ac:dyDescent="0.25">
      <c r="A616" s="2041"/>
      <c r="B616" s="2042"/>
      <c r="C616" s="2043"/>
      <c r="D616" s="258">
        <f t="shared" si="9"/>
        <v>0</v>
      </c>
      <c r="E616" s="2043"/>
      <c r="F616" s="2043"/>
      <c r="G616" s="2043"/>
      <c r="H616" s="2043"/>
      <c r="I616" s="2043"/>
      <c r="J616" s="2043"/>
      <c r="K616" s="2471"/>
      <c r="L616" s="124"/>
    </row>
    <row r="617" spans="1:12" ht="15.75" x14ac:dyDescent="0.25">
      <c r="A617" s="2041"/>
      <c r="B617" s="2042"/>
      <c r="C617" s="2043"/>
      <c r="D617" s="258">
        <f t="shared" si="9"/>
        <v>0</v>
      </c>
      <c r="E617" s="2043"/>
      <c r="F617" s="2043"/>
      <c r="G617" s="2043"/>
      <c r="H617" s="2043"/>
      <c r="I617" s="2043"/>
      <c r="J617" s="2043"/>
      <c r="K617" s="2471"/>
      <c r="L617" s="124"/>
    </row>
    <row r="618" spans="1:12" ht="15.75" x14ac:dyDescent="0.25">
      <c r="A618" s="2041"/>
      <c r="B618" s="2042"/>
      <c r="C618" s="2043"/>
      <c r="D618" s="258">
        <f t="shared" si="9"/>
        <v>0</v>
      </c>
      <c r="E618" s="2043"/>
      <c r="F618" s="2043"/>
      <c r="G618" s="2043"/>
      <c r="H618" s="2043"/>
      <c r="I618" s="2043"/>
      <c r="J618" s="2043"/>
      <c r="K618" s="2471"/>
      <c r="L618" s="124"/>
    </row>
    <row r="619" spans="1:12" ht="15.75" x14ac:dyDescent="0.25">
      <c r="A619" s="2041"/>
      <c r="B619" s="2042"/>
      <c r="C619" s="2043"/>
      <c r="D619" s="258">
        <f t="shared" si="9"/>
        <v>0</v>
      </c>
      <c r="E619" s="2043"/>
      <c r="F619" s="2043"/>
      <c r="G619" s="2043"/>
      <c r="H619" s="2043"/>
      <c r="I619" s="2043"/>
      <c r="J619" s="2043"/>
      <c r="K619" s="2471"/>
      <c r="L619" s="124"/>
    </row>
    <row r="620" spans="1:12" ht="15.75" x14ac:dyDescent="0.25">
      <c r="A620" s="2041"/>
      <c r="B620" s="2042"/>
      <c r="C620" s="2043"/>
      <c r="D620" s="258">
        <f t="shared" si="9"/>
        <v>0</v>
      </c>
      <c r="E620" s="2043"/>
      <c r="F620" s="2043"/>
      <c r="G620" s="2043"/>
      <c r="H620" s="2043"/>
      <c r="I620" s="2043"/>
      <c r="J620" s="2043"/>
      <c r="K620" s="2471"/>
      <c r="L620" s="124"/>
    </row>
    <row r="621" spans="1:12" ht="15.75" x14ac:dyDescent="0.25">
      <c r="A621" s="2041"/>
      <c r="B621" s="2042"/>
      <c r="C621" s="2043"/>
      <c r="D621" s="258">
        <f t="shared" si="9"/>
        <v>0</v>
      </c>
      <c r="E621" s="2043"/>
      <c r="F621" s="2043"/>
      <c r="G621" s="2043"/>
      <c r="H621" s="2043"/>
      <c r="I621" s="2043"/>
      <c r="J621" s="2043"/>
      <c r="K621" s="2471"/>
      <c r="L621" s="124"/>
    </row>
    <row r="622" spans="1:12" ht="15.75" x14ac:dyDescent="0.25">
      <c r="A622" s="2041"/>
      <c r="B622" s="2042"/>
      <c r="C622" s="2043"/>
      <c r="D622" s="258">
        <f t="shared" si="9"/>
        <v>0</v>
      </c>
      <c r="E622" s="2043"/>
      <c r="F622" s="2043"/>
      <c r="G622" s="2043"/>
      <c r="H622" s="2043"/>
      <c r="I622" s="2043"/>
      <c r="J622" s="2043"/>
      <c r="K622" s="2471"/>
      <c r="L622" s="124"/>
    </row>
    <row r="623" spans="1:12" ht="15.75" x14ac:dyDescent="0.25">
      <c r="A623" s="2041"/>
      <c r="B623" s="2042"/>
      <c r="C623" s="2043"/>
      <c r="D623" s="258">
        <f t="shared" si="9"/>
        <v>0</v>
      </c>
      <c r="E623" s="2043"/>
      <c r="F623" s="2043"/>
      <c r="G623" s="2043"/>
      <c r="H623" s="2043"/>
      <c r="I623" s="2043"/>
      <c r="J623" s="2043"/>
      <c r="K623" s="2471"/>
      <c r="L623" s="124"/>
    </row>
    <row r="624" spans="1:12" ht="15.75" x14ac:dyDescent="0.25">
      <c r="A624" s="2041"/>
      <c r="B624" s="2042"/>
      <c r="C624" s="2043"/>
      <c r="D624" s="258">
        <f t="shared" si="9"/>
        <v>0</v>
      </c>
      <c r="E624" s="2043"/>
      <c r="F624" s="2043"/>
      <c r="G624" s="2043"/>
      <c r="H624" s="2043"/>
      <c r="I624" s="2043"/>
      <c r="J624" s="2043"/>
      <c r="K624" s="2471"/>
      <c r="L624" s="124"/>
    </row>
    <row r="625" spans="1:12" ht="15.75" x14ac:dyDescent="0.25">
      <c r="A625" s="2041"/>
      <c r="B625" s="2042"/>
      <c r="C625" s="2043"/>
      <c r="D625" s="258">
        <f t="shared" si="9"/>
        <v>0</v>
      </c>
      <c r="E625" s="2043"/>
      <c r="F625" s="2043"/>
      <c r="G625" s="2043"/>
      <c r="H625" s="2043"/>
      <c r="I625" s="2043"/>
      <c r="J625" s="2043"/>
      <c r="K625" s="2471"/>
      <c r="L625" s="124"/>
    </row>
    <row r="626" spans="1:12" ht="15.75" x14ac:dyDescent="0.25">
      <c r="A626" s="2041"/>
      <c r="B626" s="2042"/>
      <c r="C626" s="2043"/>
      <c r="D626" s="258">
        <f t="shared" si="9"/>
        <v>0</v>
      </c>
      <c r="E626" s="2043"/>
      <c r="F626" s="2043"/>
      <c r="G626" s="2043"/>
      <c r="H626" s="2043"/>
      <c r="I626" s="2043"/>
      <c r="J626" s="2043"/>
      <c r="K626" s="2471"/>
      <c r="L626" s="124"/>
    </row>
    <row r="627" spans="1:12" ht="15.75" x14ac:dyDescent="0.25">
      <c r="A627" s="2041"/>
      <c r="B627" s="2042"/>
      <c r="C627" s="2043"/>
      <c r="D627" s="258">
        <f t="shared" si="9"/>
        <v>0</v>
      </c>
      <c r="E627" s="2043"/>
      <c r="F627" s="2043"/>
      <c r="G627" s="2043"/>
      <c r="H627" s="2043"/>
      <c r="I627" s="2043"/>
      <c r="J627" s="2043"/>
      <c r="K627" s="2471"/>
      <c r="L627" s="124"/>
    </row>
    <row r="628" spans="1:12" ht="15.75" x14ac:dyDescent="0.25">
      <c r="A628" s="2041"/>
      <c r="B628" s="2042"/>
      <c r="C628" s="2043"/>
      <c r="D628" s="258">
        <f t="shared" si="9"/>
        <v>0</v>
      </c>
      <c r="E628" s="2043"/>
      <c r="F628" s="2043"/>
      <c r="G628" s="2043"/>
      <c r="H628" s="2043"/>
      <c r="I628" s="2043"/>
      <c r="J628" s="2043"/>
      <c r="K628" s="2471"/>
      <c r="L628" s="124"/>
    </row>
    <row r="629" spans="1:12" ht="15.75" x14ac:dyDescent="0.25">
      <c r="A629" s="2041"/>
      <c r="B629" s="2042"/>
      <c r="C629" s="2043"/>
      <c r="D629" s="258">
        <f t="shared" si="9"/>
        <v>0</v>
      </c>
      <c r="E629" s="2043"/>
      <c r="F629" s="2043"/>
      <c r="G629" s="2043"/>
      <c r="H629" s="2043"/>
      <c r="I629" s="2043"/>
      <c r="J629" s="2043"/>
      <c r="K629" s="2471"/>
      <c r="L629" s="124"/>
    </row>
    <row r="630" spans="1:12" ht="15.75" x14ac:dyDescent="0.25">
      <c r="A630" s="2041"/>
      <c r="B630" s="2042"/>
      <c r="C630" s="2043"/>
      <c r="D630" s="258">
        <f t="shared" si="9"/>
        <v>0</v>
      </c>
      <c r="E630" s="2043"/>
      <c r="F630" s="2043"/>
      <c r="G630" s="2043"/>
      <c r="H630" s="2043"/>
      <c r="I630" s="2043"/>
      <c r="J630" s="2043"/>
      <c r="K630" s="2471"/>
      <c r="L630" s="124"/>
    </row>
    <row r="631" spans="1:12" ht="15.75" x14ac:dyDescent="0.25">
      <c r="A631" s="2041"/>
      <c r="B631" s="2042"/>
      <c r="C631" s="2043"/>
      <c r="D631" s="258">
        <f t="shared" si="9"/>
        <v>0</v>
      </c>
      <c r="E631" s="2043"/>
      <c r="F631" s="2043"/>
      <c r="G631" s="2043"/>
      <c r="H631" s="2043"/>
      <c r="I631" s="2043"/>
      <c r="J631" s="2043"/>
      <c r="K631" s="2471"/>
      <c r="L631" s="124"/>
    </row>
    <row r="632" spans="1:12" ht="15.75" x14ac:dyDescent="0.25">
      <c r="A632" s="2041"/>
      <c r="B632" s="2042"/>
      <c r="C632" s="2043"/>
      <c r="D632" s="258">
        <f t="shared" si="9"/>
        <v>0</v>
      </c>
      <c r="E632" s="2043"/>
      <c r="F632" s="2043"/>
      <c r="G632" s="2043"/>
      <c r="H632" s="2043"/>
      <c r="I632" s="2043"/>
      <c r="J632" s="2043"/>
      <c r="K632" s="2471"/>
      <c r="L632" s="124"/>
    </row>
    <row r="633" spans="1:12" ht="15.75" x14ac:dyDescent="0.25">
      <c r="A633" s="2041"/>
      <c r="B633" s="2042"/>
      <c r="C633" s="2043"/>
      <c r="D633" s="258">
        <f t="shared" si="9"/>
        <v>0</v>
      </c>
      <c r="E633" s="2043"/>
      <c r="F633" s="2043"/>
      <c r="G633" s="2043"/>
      <c r="H633" s="2043"/>
      <c r="I633" s="2043"/>
      <c r="J633" s="2043"/>
      <c r="K633" s="2471"/>
      <c r="L633" s="124"/>
    </row>
    <row r="634" spans="1:12" ht="15.75" x14ac:dyDescent="0.25">
      <c r="A634" s="2041"/>
      <c r="B634" s="2042"/>
      <c r="C634" s="2043"/>
      <c r="D634" s="258">
        <f t="shared" si="9"/>
        <v>0</v>
      </c>
      <c r="E634" s="2043"/>
      <c r="F634" s="2043"/>
      <c r="G634" s="2043"/>
      <c r="H634" s="2043"/>
      <c r="I634" s="2043"/>
      <c r="J634" s="2043"/>
      <c r="K634" s="2471"/>
      <c r="L634" s="124"/>
    </row>
    <row r="635" spans="1:12" ht="15.75" x14ac:dyDescent="0.25">
      <c r="A635" s="2041"/>
      <c r="B635" s="2042"/>
      <c r="C635" s="2043"/>
      <c r="D635" s="258">
        <f t="shared" si="9"/>
        <v>0</v>
      </c>
      <c r="E635" s="2043"/>
      <c r="F635" s="2043"/>
      <c r="G635" s="2043"/>
      <c r="H635" s="2043"/>
      <c r="I635" s="2043"/>
      <c r="J635" s="2043"/>
      <c r="K635" s="2471"/>
      <c r="L635" s="124"/>
    </row>
    <row r="636" spans="1:12" ht="15.75" x14ac:dyDescent="0.25">
      <c r="A636" s="2041"/>
      <c r="B636" s="2042"/>
      <c r="C636" s="2043"/>
      <c r="D636" s="258">
        <f t="shared" si="9"/>
        <v>0</v>
      </c>
      <c r="E636" s="2043"/>
      <c r="F636" s="2043"/>
      <c r="G636" s="2043"/>
      <c r="H636" s="2043"/>
      <c r="I636" s="2043"/>
      <c r="J636" s="2043"/>
      <c r="K636" s="2471"/>
      <c r="L636" s="124"/>
    </row>
    <row r="637" spans="1:12" ht="15.75" x14ac:dyDescent="0.25">
      <c r="A637" s="2041"/>
      <c r="B637" s="2042"/>
      <c r="C637" s="2043"/>
      <c r="D637" s="258">
        <f t="shared" si="9"/>
        <v>0</v>
      </c>
      <c r="E637" s="2043"/>
      <c r="F637" s="2043"/>
      <c r="G637" s="2043"/>
      <c r="H637" s="2043"/>
      <c r="I637" s="2043"/>
      <c r="J637" s="2043"/>
      <c r="K637" s="2471"/>
      <c r="L637" s="124"/>
    </row>
    <row r="638" spans="1:12" ht="15.75" x14ac:dyDescent="0.25">
      <c r="A638" s="2041"/>
      <c r="B638" s="2042"/>
      <c r="C638" s="2043"/>
      <c r="D638" s="258">
        <f t="shared" si="9"/>
        <v>0</v>
      </c>
      <c r="E638" s="2043"/>
      <c r="F638" s="2043"/>
      <c r="G638" s="2043"/>
      <c r="H638" s="2043"/>
      <c r="I638" s="2043"/>
      <c r="J638" s="2043"/>
      <c r="K638" s="2471"/>
      <c r="L638" s="124"/>
    </row>
    <row r="639" spans="1:12" ht="15.75" x14ac:dyDescent="0.25">
      <c r="A639" s="2041"/>
      <c r="B639" s="2042"/>
      <c r="C639" s="2043"/>
      <c r="D639" s="258">
        <f t="shared" si="9"/>
        <v>0</v>
      </c>
      <c r="E639" s="2043"/>
      <c r="F639" s="2043"/>
      <c r="G639" s="2043"/>
      <c r="H639" s="2043"/>
      <c r="I639" s="2043"/>
      <c r="J639" s="2043"/>
      <c r="K639" s="2471"/>
      <c r="L639" s="124"/>
    </row>
    <row r="640" spans="1:12" ht="15.75" x14ac:dyDescent="0.25">
      <c r="A640" s="2041"/>
      <c r="B640" s="2042"/>
      <c r="C640" s="2043"/>
      <c r="D640" s="258">
        <f t="shared" si="9"/>
        <v>0</v>
      </c>
      <c r="E640" s="2043"/>
      <c r="F640" s="2043"/>
      <c r="G640" s="2043"/>
      <c r="H640" s="2043"/>
      <c r="I640" s="2043"/>
      <c r="J640" s="2043"/>
      <c r="K640" s="2471"/>
      <c r="L640" s="124"/>
    </row>
    <row r="641" spans="1:12" ht="15.75" x14ac:dyDescent="0.25">
      <c r="A641" s="2041"/>
      <c r="B641" s="2042"/>
      <c r="C641" s="2043"/>
      <c r="D641" s="258">
        <f t="shared" si="9"/>
        <v>0</v>
      </c>
      <c r="E641" s="2043"/>
      <c r="F641" s="2043"/>
      <c r="G641" s="2043"/>
      <c r="H641" s="2043"/>
      <c r="I641" s="2043"/>
      <c r="J641" s="2043"/>
      <c r="K641" s="2471"/>
      <c r="L641" s="124"/>
    </row>
    <row r="642" spans="1:12" ht="15.75" x14ac:dyDescent="0.25">
      <c r="A642" s="2041"/>
      <c r="B642" s="2042"/>
      <c r="C642" s="2043"/>
      <c r="D642" s="258">
        <f t="shared" si="9"/>
        <v>0</v>
      </c>
      <c r="E642" s="2043"/>
      <c r="F642" s="2043"/>
      <c r="G642" s="2043"/>
      <c r="H642" s="2043"/>
      <c r="I642" s="2043"/>
      <c r="J642" s="2043"/>
      <c r="K642" s="2471"/>
      <c r="L642" s="124"/>
    </row>
    <row r="643" spans="1:12" ht="15.75" x14ac:dyDescent="0.25">
      <c r="A643" s="2041"/>
      <c r="B643" s="2042"/>
      <c r="C643" s="2043"/>
      <c r="D643" s="258">
        <f t="shared" si="9"/>
        <v>0</v>
      </c>
      <c r="E643" s="2043"/>
      <c r="F643" s="2043"/>
      <c r="G643" s="2043"/>
      <c r="H643" s="2043"/>
      <c r="I643" s="2043"/>
      <c r="J643" s="2043"/>
      <c r="K643" s="2471"/>
      <c r="L643" s="124"/>
    </row>
    <row r="644" spans="1:12" ht="15.75" x14ac:dyDescent="0.25">
      <c r="A644" s="2041"/>
      <c r="B644" s="2042"/>
      <c r="C644" s="2043"/>
      <c r="D644" s="258">
        <f t="shared" si="9"/>
        <v>0</v>
      </c>
      <c r="E644" s="2043"/>
      <c r="F644" s="2043"/>
      <c r="G644" s="2043"/>
      <c r="H644" s="2043"/>
      <c r="I644" s="2043"/>
      <c r="J644" s="2043"/>
      <c r="K644" s="2471"/>
      <c r="L644" s="124"/>
    </row>
    <row r="645" spans="1:12" ht="15.75" x14ac:dyDescent="0.25">
      <c r="A645" s="2041"/>
      <c r="B645" s="2042"/>
      <c r="C645" s="2043"/>
      <c r="D645" s="258">
        <f t="shared" si="9"/>
        <v>0</v>
      </c>
      <c r="E645" s="2043"/>
      <c r="F645" s="2043"/>
      <c r="G645" s="2043"/>
      <c r="H645" s="2043"/>
      <c r="I645" s="2043"/>
      <c r="J645" s="2043"/>
      <c r="K645" s="2471"/>
      <c r="L645" s="124"/>
    </row>
    <row r="646" spans="1:12" ht="15.75" x14ac:dyDescent="0.25">
      <c r="A646" s="2041"/>
      <c r="B646" s="2042"/>
      <c r="C646" s="2043"/>
      <c r="D646" s="258">
        <f t="shared" si="9"/>
        <v>0</v>
      </c>
      <c r="E646" s="2043"/>
      <c r="F646" s="2043"/>
      <c r="G646" s="2043"/>
      <c r="H646" s="2043"/>
      <c r="I646" s="2043"/>
      <c r="J646" s="2043"/>
      <c r="K646" s="2471"/>
      <c r="L646" s="124"/>
    </row>
    <row r="647" spans="1:12" ht="15.75" x14ac:dyDescent="0.25">
      <c r="A647" s="2041"/>
      <c r="B647" s="2042"/>
      <c r="C647" s="2043"/>
      <c r="D647" s="258">
        <f t="shared" si="9"/>
        <v>0</v>
      </c>
      <c r="E647" s="2043"/>
      <c r="F647" s="2043"/>
      <c r="G647" s="2043"/>
      <c r="H647" s="2043"/>
      <c r="I647" s="2043"/>
      <c r="J647" s="2043"/>
      <c r="K647" s="2471"/>
      <c r="L647" s="124"/>
    </row>
    <row r="648" spans="1:12" ht="15.75" x14ac:dyDescent="0.25">
      <c r="A648" s="2041"/>
      <c r="B648" s="2042"/>
      <c r="C648" s="2043"/>
      <c r="D648" s="258">
        <f t="shared" ref="D648:D711" si="10">+C648*(100-E648)/100</f>
        <v>0</v>
      </c>
      <c r="E648" s="2043"/>
      <c r="F648" s="2043"/>
      <c r="G648" s="2043"/>
      <c r="H648" s="2043"/>
      <c r="I648" s="2043"/>
      <c r="J648" s="2043"/>
      <c r="K648" s="2471"/>
      <c r="L648" s="124"/>
    </row>
    <row r="649" spans="1:12" ht="15.75" x14ac:dyDescent="0.25">
      <c r="A649" s="2041"/>
      <c r="B649" s="2042"/>
      <c r="C649" s="2043"/>
      <c r="D649" s="258">
        <f t="shared" si="10"/>
        <v>0</v>
      </c>
      <c r="E649" s="2043"/>
      <c r="F649" s="2043"/>
      <c r="G649" s="2043"/>
      <c r="H649" s="2043"/>
      <c r="I649" s="2043"/>
      <c r="J649" s="2043"/>
      <c r="K649" s="2471"/>
      <c r="L649" s="124"/>
    </row>
    <row r="650" spans="1:12" ht="15.75" x14ac:dyDescent="0.25">
      <c r="A650" s="2041"/>
      <c r="B650" s="2042"/>
      <c r="C650" s="2043"/>
      <c r="D650" s="258">
        <f t="shared" si="10"/>
        <v>0</v>
      </c>
      <c r="E650" s="2043"/>
      <c r="F650" s="2043"/>
      <c r="G650" s="2043"/>
      <c r="H650" s="2043"/>
      <c r="I650" s="2043"/>
      <c r="J650" s="2043"/>
      <c r="K650" s="2471"/>
      <c r="L650" s="124"/>
    </row>
    <row r="651" spans="1:12" ht="15.75" x14ac:dyDescent="0.25">
      <c r="A651" s="2041"/>
      <c r="B651" s="2042"/>
      <c r="C651" s="2043"/>
      <c r="D651" s="258">
        <f t="shared" si="10"/>
        <v>0</v>
      </c>
      <c r="E651" s="2043"/>
      <c r="F651" s="2043"/>
      <c r="G651" s="2043"/>
      <c r="H651" s="2043"/>
      <c r="I651" s="2043"/>
      <c r="J651" s="2043"/>
      <c r="K651" s="2471"/>
      <c r="L651" s="124"/>
    </row>
    <row r="652" spans="1:12" ht="15.75" x14ac:dyDescent="0.25">
      <c r="A652" s="2041"/>
      <c r="B652" s="2042"/>
      <c r="C652" s="2043"/>
      <c r="D652" s="258">
        <f t="shared" si="10"/>
        <v>0</v>
      </c>
      <c r="E652" s="2043"/>
      <c r="F652" s="2043"/>
      <c r="G652" s="2043"/>
      <c r="H652" s="2043"/>
      <c r="I652" s="2043"/>
      <c r="J652" s="2043"/>
      <c r="K652" s="2471"/>
      <c r="L652" s="124"/>
    </row>
    <row r="653" spans="1:12" ht="15.75" x14ac:dyDescent="0.25">
      <c r="A653" s="2041"/>
      <c r="B653" s="2042"/>
      <c r="C653" s="2043"/>
      <c r="D653" s="258">
        <f t="shared" si="10"/>
        <v>0</v>
      </c>
      <c r="E653" s="2043"/>
      <c r="F653" s="2043"/>
      <c r="G653" s="2043"/>
      <c r="H653" s="2043"/>
      <c r="I653" s="2043"/>
      <c r="J653" s="2043"/>
      <c r="K653" s="2471"/>
      <c r="L653" s="124"/>
    </row>
    <row r="654" spans="1:12" ht="15.75" x14ac:dyDescent="0.25">
      <c r="A654" s="2041"/>
      <c r="B654" s="2042"/>
      <c r="C654" s="2043"/>
      <c r="D654" s="258">
        <f t="shared" si="10"/>
        <v>0</v>
      </c>
      <c r="E654" s="2043"/>
      <c r="F654" s="2043"/>
      <c r="G654" s="2043"/>
      <c r="H654" s="2043"/>
      <c r="I654" s="2043"/>
      <c r="J654" s="2043"/>
      <c r="K654" s="2471"/>
      <c r="L654" s="124"/>
    </row>
    <row r="655" spans="1:12" ht="15.75" x14ac:dyDescent="0.25">
      <c r="A655" s="2041"/>
      <c r="B655" s="2042"/>
      <c r="C655" s="2043"/>
      <c r="D655" s="258">
        <f t="shared" si="10"/>
        <v>0</v>
      </c>
      <c r="E655" s="2043"/>
      <c r="F655" s="2043"/>
      <c r="G655" s="2043"/>
      <c r="H655" s="2043"/>
      <c r="I655" s="2043"/>
      <c r="J655" s="2043"/>
      <c r="K655" s="2471"/>
      <c r="L655" s="124"/>
    </row>
    <row r="656" spans="1:12" ht="15.75" x14ac:dyDescent="0.25">
      <c r="A656" s="2041"/>
      <c r="B656" s="2042"/>
      <c r="C656" s="2043"/>
      <c r="D656" s="258">
        <f t="shared" si="10"/>
        <v>0</v>
      </c>
      <c r="E656" s="2043"/>
      <c r="F656" s="2043"/>
      <c r="G656" s="2043"/>
      <c r="H656" s="2043"/>
      <c r="I656" s="2043"/>
      <c r="J656" s="2043"/>
      <c r="K656" s="2471"/>
      <c r="L656" s="124"/>
    </row>
    <row r="657" spans="1:12" ht="15.75" x14ac:dyDescent="0.25">
      <c r="A657" s="2041"/>
      <c r="B657" s="2042"/>
      <c r="C657" s="2043"/>
      <c r="D657" s="258">
        <f t="shared" si="10"/>
        <v>0</v>
      </c>
      <c r="E657" s="2043"/>
      <c r="F657" s="2043"/>
      <c r="G657" s="2043"/>
      <c r="H657" s="2043"/>
      <c r="I657" s="2043"/>
      <c r="J657" s="2043"/>
      <c r="K657" s="2471"/>
      <c r="L657" s="124"/>
    </row>
    <row r="658" spans="1:12" ht="15.75" x14ac:dyDescent="0.25">
      <c r="A658" s="2041"/>
      <c r="B658" s="2042"/>
      <c r="C658" s="2043"/>
      <c r="D658" s="258">
        <f t="shared" si="10"/>
        <v>0</v>
      </c>
      <c r="E658" s="2043"/>
      <c r="F658" s="2043"/>
      <c r="G658" s="2043"/>
      <c r="H658" s="2043"/>
      <c r="I658" s="2043"/>
      <c r="J658" s="2043"/>
      <c r="K658" s="2471"/>
      <c r="L658" s="124"/>
    </row>
    <row r="659" spans="1:12" ht="15.75" x14ac:dyDescent="0.25">
      <c r="A659" s="2041"/>
      <c r="B659" s="2042"/>
      <c r="C659" s="2043"/>
      <c r="D659" s="258">
        <f t="shared" si="10"/>
        <v>0</v>
      </c>
      <c r="E659" s="2043"/>
      <c r="F659" s="2043"/>
      <c r="G659" s="2043"/>
      <c r="H659" s="2043"/>
      <c r="I659" s="2043"/>
      <c r="J659" s="2043"/>
      <c r="K659" s="2471"/>
      <c r="L659" s="124"/>
    </row>
    <row r="660" spans="1:12" ht="15.75" x14ac:dyDescent="0.25">
      <c r="A660" s="2041"/>
      <c r="B660" s="2042"/>
      <c r="C660" s="2043"/>
      <c r="D660" s="258">
        <f t="shared" si="10"/>
        <v>0</v>
      </c>
      <c r="E660" s="2043"/>
      <c r="F660" s="2043"/>
      <c r="G660" s="2043"/>
      <c r="H660" s="2043"/>
      <c r="I660" s="2043"/>
      <c r="J660" s="2043"/>
      <c r="K660" s="2471"/>
      <c r="L660" s="124"/>
    </row>
    <row r="661" spans="1:12" ht="15.75" x14ac:dyDescent="0.25">
      <c r="A661" s="2041"/>
      <c r="B661" s="2042"/>
      <c r="C661" s="2043"/>
      <c r="D661" s="258">
        <f t="shared" si="10"/>
        <v>0</v>
      </c>
      <c r="E661" s="2043"/>
      <c r="F661" s="2043"/>
      <c r="G661" s="2043"/>
      <c r="H661" s="2043"/>
      <c r="I661" s="2043"/>
      <c r="J661" s="2043"/>
      <c r="K661" s="2471"/>
      <c r="L661" s="124"/>
    </row>
    <row r="662" spans="1:12" ht="15.75" x14ac:dyDescent="0.25">
      <c r="A662" s="2041"/>
      <c r="B662" s="2042"/>
      <c r="C662" s="2043"/>
      <c r="D662" s="258">
        <f t="shared" si="10"/>
        <v>0</v>
      </c>
      <c r="E662" s="2043"/>
      <c r="F662" s="2043"/>
      <c r="G662" s="2043"/>
      <c r="H662" s="2043"/>
      <c r="I662" s="2043"/>
      <c r="J662" s="2043"/>
      <c r="K662" s="2471"/>
      <c r="L662" s="124"/>
    </row>
    <row r="663" spans="1:12" ht="15.75" x14ac:dyDescent="0.25">
      <c r="A663" s="2041"/>
      <c r="B663" s="2042"/>
      <c r="C663" s="2043"/>
      <c r="D663" s="258">
        <f t="shared" si="10"/>
        <v>0</v>
      </c>
      <c r="E663" s="2043"/>
      <c r="F663" s="2043"/>
      <c r="G663" s="2043"/>
      <c r="H663" s="2043"/>
      <c r="I663" s="2043"/>
      <c r="J663" s="2043"/>
      <c r="K663" s="2471"/>
      <c r="L663" s="124"/>
    </row>
    <row r="664" spans="1:12" ht="15.75" x14ac:dyDescent="0.25">
      <c r="A664" s="2041"/>
      <c r="B664" s="2042"/>
      <c r="C664" s="2043"/>
      <c r="D664" s="258">
        <f t="shared" si="10"/>
        <v>0</v>
      </c>
      <c r="E664" s="2043"/>
      <c r="F664" s="2043"/>
      <c r="G664" s="2043"/>
      <c r="H664" s="2043"/>
      <c r="I664" s="2043"/>
      <c r="J664" s="2043"/>
      <c r="K664" s="2471"/>
      <c r="L664" s="124"/>
    </row>
    <row r="665" spans="1:12" ht="15.75" x14ac:dyDescent="0.25">
      <c r="A665" s="2041"/>
      <c r="B665" s="2042"/>
      <c r="C665" s="2043"/>
      <c r="D665" s="258">
        <f t="shared" si="10"/>
        <v>0</v>
      </c>
      <c r="E665" s="2043"/>
      <c r="F665" s="2043"/>
      <c r="G665" s="2043"/>
      <c r="H665" s="2043"/>
      <c r="I665" s="2043"/>
      <c r="J665" s="2043"/>
      <c r="K665" s="2471"/>
      <c r="L665" s="124"/>
    </row>
    <row r="666" spans="1:12" ht="15.75" x14ac:dyDescent="0.25">
      <c r="A666" s="2041"/>
      <c r="B666" s="2042"/>
      <c r="C666" s="2043"/>
      <c r="D666" s="258">
        <f t="shared" si="10"/>
        <v>0</v>
      </c>
      <c r="E666" s="2043"/>
      <c r="F666" s="2043"/>
      <c r="G666" s="2043"/>
      <c r="H666" s="2043"/>
      <c r="I666" s="2043"/>
      <c r="J666" s="2043"/>
      <c r="K666" s="2471"/>
      <c r="L666" s="124"/>
    </row>
    <row r="667" spans="1:12" ht="15.75" x14ac:dyDescent="0.25">
      <c r="A667" s="2041"/>
      <c r="B667" s="2042"/>
      <c r="C667" s="2043"/>
      <c r="D667" s="258">
        <f t="shared" si="10"/>
        <v>0</v>
      </c>
      <c r="E667" s="2043"/>
      <c r="F667" s="2043"/>
      <c r="G667" s="2043"/>
      <c r="H667" s="2043"/>
      <c r="I667" s="2043"/>
      <c r="J667" s="2043"/>
      <c r="K667" s="2471"/>
      <c r="L667" s="124"/>
    </row>
    <row r="668" spans="1:12" ht="15.75" x14ac:dyDescent="0.25">
      <c r="A668" s="2041"/>
      <c r="B668" s="2042"/>
      <c r="C668" s="2043"/>
      <c r="D668" s="258">
        <f t="shared" si="10"/>
        <v>0</v>
      </c>
      <c r="E668" s="2043"/>
      <c r="F668" s="2043"/>
      <c r="G668" s="2043"/>
      <c r="H668" s="2043"/>
      <c r="I668" s="2043"/>
      <c r="J668" s="2043"/>
      <c r="K668" s="2471"/>
      <c r="L668" s="124"/>
    </row>
    <row r="669" spans="1:12" ht="15.75" x14ac:dyDescent="0.25">
      <c r="A669" s="2041"/>
      <c r="B669" s="2042"/>
      <c r="C669" s="2043"/>
      <c r="D669" s="258">
        <f t="shared" si="10"/>
        <v>0</v>
      </c>
      <c r="E669" s="2043"/>
      <c r="F669" s="2043"/>
      <c r="G669" s="2043"/>
      <c r="H669" s="2043"/>
      <c r="I669" s="2043"/>
      <c r="J669" s="2043"/>
      <c r="K669" s="2471"/>
      <c r="L669" s="124"/>
    </row>
    <row r="670" spans="1:12" ht="15.75" x14ac:dyDescent="0.25">
      <c r="A670" s="2041"/>
      <c r="B670" s="2042"/>
      <c r="C670" s="2043"/>
      <c r="D670" s="258">
        <f t="shared" si="10"/>
        <v>0</v>
      </c>
      <c r="E670" s="2043"/>
      <c r="F670" s="2043"/>
      <c r="G670" s="2043"/>
      <c r="H670" s="2043"/>
      <c r="I670" s="2043"/>
      <c r="J670" s="2043"/>
      <c r="K670" s="2471"/>
      <c r="L670" s="124"/>
    </row>
    <row r="671" spans="1:12" ht="15.75" x14ac:dyDescent="0.25">
      <c r="A671" s="2041"/>
      <c r="B671" s="2042"/>
      <c r="C671" s="2043"/>
      <c r="D671" s="258">
        <f t="shared" si="10"/>
        <v>0</v>
      </c>
      <c r="E671" s="2043"/>
      <c r="F671" s="2043"/>
      <c r="G671" s="2043"/>
      <c r="H671" s="2043"/>
      <c r="I671" s="2043"/>
      <c r="J671" s="2043"/>
      <c r="K671" s="2471"/>
      <c r="L671" s="124"/>
    </row>
    <row r="672" spans="1:12" ht="15.75" x14ac:dyDescent="0.25">
      <c r="A672" s="2041"/>
      <c r="B672" s="2042"/>
      <c r="C672" s="2043"/>
      <c r="D672" s="258">
        <f t="shared" si="10"/>
        <v>0</v>
      </c>
      <c r="E672" s="2043"/>
      <c r="F672" s="2043"/>
      <c r="G672" s="2043"/>
      <c r="H672" s="2043"/>
      <c r="I672" s="2043"/>
      <c r="J672" s="2043"/>
      <c r="K672" s="2471"/>
      <c r="L672" s="124"/>
    </row>
    <row r="673" spans="1:12" ht="15.75" x14ac:dyDescent="0.25">
      <c r="A673" s="2041"/>
      <c r="B673" s="2042"/>
      <c r="C673" s="2043"/>
      <c r="D673" s="258">
        <f t="shared" si="10"/>
        <v>0</v>
      </c>
      <c r="E673" s="2043"/>
      <c r="F673" s="2043"/>
      <c r="G673" s="2043"/>
      <c r="H673" s="2043"/>
      <c r="I673" s="2043"/>
      <c r="J673" s="2043"/>
      <c r="K673" s="2471"/>
      <c r="L673" s="124"/>
    </row>
    <row r="674" spans="1:12" ht="15.75" x14ac:dyDescent="0.25">
      <c r="A674" s="2041"/>
      <c r="B674" s="2042"/>
      <c r="C674" s="2043"/>
      <c r="D674" s="258">
        <f t="shared" si="10"/>
        <v>0</v>
      </c>
      <c r="E674" s="2043"/>
      <c r="F674" s="2043"/>
      <c r="G674" s="2043"/>
      <c r="H674" s="2043"/>
      <c r="I674" s="2043"/>
      <c r="J674" s="2043"/>
      <c r="K674" s="2471"/>
      <c r="L674" s="124"/>
    </row>
    <row r="675" spans="1:12" ht="15.75" x14ac:dyDescent="0.25">
      <c r="A675" s="2041"/>
      <c r="B675" s="2042"/>
      <c r="C675" s="2043"/>
      <c r="D675" s="258">
        <f t="shared" si="10"/>
        <v>0</v>
      </c>
      <c r="E675" s="2043"/>
      <c r="F675" s="2043"/>
      <c r="G675" s="2043"/>
      <c r="H675" s="2043"/>
      <c r="I675" s="2043"/>
      <c r="J675" s="2043"/>
      <c r="K675" s="2471"/>
      <c r="L675" s="124"/>
    </row>
    <row r="676" spans="1:12" ht="15.75" x14ac:dyDescent="0.25">
      <c r="A676" s="2041"/>
      <c r="B676" s="2042"/>
      <c r="C676" s="2043"/>
      <c r="D676" s="258">
        <f t="shared" si="10"/>
        <v>0</v>
      </c>
      <c r="E676" s="2043"/>
      <c r="F676" s="2043"/>
      <c r="G676" s="2043"/>
      <c r="H676" s="2043"/>
      <c r="I676" s="2043"/>
      <c r="J676" s="2043"/>
      <c r="K676" s="2471"/>
      <c r="L676" s="124"/>
    </row>
    <row r="677" spans="1:12" ht="15.75" x14ac:dyDescent="0.25">
      <c r="A677" s="2041"/>
      <c r="B677" s="2042"/>
      <c r="C677" s="2043"/>
      <c r="D677" s="258">
        <f t="shared" si="10"/>
        <v>0</v>
      </c>
      <c r="E677" s="2043"/>
      <c r="F677" s="2043"/>
      <c r="G677" s="2043"/>
      <c r="H677" s="2043"/>
      <c r="I677" s="2043"/>
      <c r="J677" s="2043"/>
      <c r="K677" s="2471"/>
      <c r="L677" s="124"/>
    </row>
    <row r="678" spans="1:12" ht="15.75" x14ac:dyDescent="0.25">
      <c r="A678" s="2041"/>
      <c r="B678" s="2042"/>
      <c r="C678" s="2043"/>
      <c r="D678" s="258">
        <f t="shared" si="10"/>
        <v>0</v>
      </c>
      <c r="E678" s="2043"/>
      <c r="F678" s="2043"/>
      <c r="G678" s="2043"/>
      <c r="H678" s="2043"/>
      <c r="I678" s="2043"/>
      <c r="J678" s="2043"/>
      <c r="K678" s="2471"/>
      <c r="L678" s="124"/>
    </row>
    <row r="679" spans="1:12" ht="15.75" x14ac:dyDescent="0.25">
      <c r="A679" s="2041"/>
      <c r="B679" s="2042"/>
      <c r="C679" s="2043"/>
      <c r="D679" s="258">
        <f t="shared" si="10"/>
        <v>0</v>
      </c>
      <c r="E679" s="2043"/>
      <c r="F679" s="2043"/>
      <c r="G679" s="2043"/>
      <c r="H679" s="2043"/>
      <c r="I679" s="2043"/>
      <c r="J679" s="2043"/>
      <c r="K679" s="2471"/>
      <c r="L679" s="124"/>
    </row>
    <row r="680" spans="1:12" ht="15.75" x14ac:dyDescent="0.25">
      <c r="A680" s="2041"/>
      <c r="B680" s="2042"/>
      <c r="C680" s="2043"/>
      <c r="D680" s="258">
        <f t="shared" si="10"/>
        <v>0</v>
      </c>
      <c r="E680" s="2043"/>
      <c r="F680" s="2043"/>
      <c r="G680" s="2043"/>
      <c r="H680" s="2043"/>
      <c r="I680" s="2043"/>
      <c r="J680" s="2043"/>
      <c r="K680" s="2471"/>
      <c r="L680" s="124"/>
    </row>
    <row r="681" spans="1:12" ht="15.75" x14ac:dyDescent="0.25">
      <c r="A681" s="2041"/>
      <c r="B681" s="2042"/>
      <c r="C681" s="2043"/>
      <c r="D681" s="258">
        <f t="shared" si="10"/>
        <v>0</v>
      </c>
      <c r="E681" s="2043"/>
      <c r="F681" s="2043"/>
      <c r="G681" s="2043"/>
      <c r="H681" s="2043"/>
      <c r="I681" s="2043"/>
      <c r="J681" s="2043"/>
      <c r="K681" s="2471"/>
      <c r="L681" s="124"/>
    </row>
    <row r="682" spans="1:12" ht="15.75" x14ac:dyDescent="0.25">
      <c r="A682" s="2041"/>
      <c r="B682" s="2042"/>
      <c r="C682" s="2043"/>
      <c r="D682" s="258">
        <f t="shared" si="10"/>
        <v>0</v>
      </c>
      <c r="E682" s="2043"/>
      <c r="F682" s="2043"/>
      <c r="G682" s="2043"/>
      <c r="H682" s="2043"/>
      <c r="I682" s="2043"/>
      <c r="J682" s="2043"/>
      <c r="K682" s="2471"/>
      <c r="L682" s="124"/>
    </row>
    <row r="683" spans="1:12" ht="15.75" x14ac:dyDescent="0.25">
      <c r="A683" s="2041"/>
      <c r="B683" s="2042"/>
      <c r="C683" s="2043"/>
      <c r="D683" s="258">
        <f t="shared" si="10"/>
        <v>0</v>
      </c>
      <c r="E683" s="2043"/>
      <c r="F683" s="2043"/>
      <c r="G683" s="2043"/>
      <c r="H683" s="2043"/>
      <c r="I683" s="2043"/>
      <c r="J683" s="2043"/>
      <c r="K683" s="2471"/>
      <c r="L683" s="124"/>
    </row>
    <row r="684" spans="1:12" ht="15.75" x14ac:dyDescent="0.25">
      <c r="A684" s="2041"/>
      <c r="B684" s="2042"/>
      <c r="C684" s="2043"/>
      <c r="D684" s="258">
        <f t="shared" si="10"/>
        <v>0</v>
      </c>
      <c r="E684" s="2043"/>
      <c r="F684" s="2043"/>
      <c r="G684" s="2043"/>
      <c r="H684" s="2043"/>
      <c r="I684" s="2043"/>
      <c r="J684" s="2043"/>
      <c r="K684" s="2471"/>
      <c r="L684" s="124"/>
    </row>
    <row r="685" spans="1:12" ht="15.75" x14ac:dyDescent="0.25">
      <c r="A685" s="2041"/>
      <c r="B685" s="2042"/>
      <c r="C685" s="2043"/>
      <c r="D685" s="258">
        <f t="shared" si="10"/>
        <v>0</v>
      </c>
      <c r="E685" s="2043"/>
      <c r="F685" s="2043"/>
      <c r="G685" s="2043"/>
      <c r="H685" s="2043"/>
      <c r="I685" s="2043"/>
      <c r="J685" s="2043"/>
      <c r="K685" s="2471"/>
      <c r="L685" s="124"/>
    </row>
    <row r="686" spans="1:12" ht="15.75" x14ac:dyDescent="0.25">
      <c r="A686" s="2041"/>
      <c r="B686" s="2042"/>
      <c r="C686" s="2043"/>
      <c r="D686" s="258">
        <f t="shared" si="10"/>
        <v>0</v>
      </c>
      <c r="E686" s="2043"/>
      <c r="F686" s="2043"/>
      <c r="G686" s="2043"/>
      <c r="H686" s="2043"/>
      <c r="I686" s="2043"/>
      <c r="J686" s="2043"/>
      <c r="K686" s="2471"/>
      <c r="L686" s="124"/>
    </row>
    <row r="687" spans="1:12" ht="15.75" x14ac:dyDescent="0.25">
      <c r="A687" s="2041"/>
      <c r="B687" s="2042"/>
      <c r="C687" s="2043"/>
      <c r="D687" s="258">
        <f t="shared" si="10"/>
        <v>0</v>
      </c>
      <c r="E687" s="2043"/>
      <c r="F687" s="2043"/>
      <c r="G687" s="2043"/>
      <c r="H687" s="2043"/>
      <c r="I687" s="2043"/>
      <c r="J687" s="2043"/>
      <c r="K687" s="2471"/>
      <c r="L687" s="124"/>
    </row>
    <row r="688" spans="1:12" ht="15.75" x14ac:dyDescent="0.25">
      <c r="A688" s="2041"/>
      <c r="B688" s="2042"/>
      <c r="C688" s="2043"/>
      <c r="D688" s="258">
        <f t="shared" si="10"/>
        <v>0</v>
      </c>
      <c r="E688" s="2043"/>
      <c r="F688" s="2043"/>
      <c r="G688" s="2043"/>
      <c r="H688" s="2043"/>
      <c r="I688" s="2043"/>
      <c r="J688" s="2043"/>
      <c r="K688" s="2471"/>
      <c r="L688" s="124"/>
    </row>
    <row r="689" spans="1:12" ht="15.75" x14ac:dyDescent="0.25">
      <c r="A689" s="2041"/>
      <c r="B689" s="2042"/>
      <c r="C689" s="2043"/>
      <c r="D689" s="258">
        <f t="shared" si="10"/>
        <v>0</v>
      </c>
      <c r="E689" s="2043"/>
      <c r="F689" s="2043"/>
      <c r="G689" s="2043"/>
      <c r="H689" s="2043"/>
      <c r="I689" s="2043"/>
      <c r="J689" s="2043"/>
      <c r="K689" s="2471"/>
      <c r="L689" s="124"/>
    </row>
    <row r="690" spans="1:12" ht="15.75" x14ac:dyDescent="0.25">
      <c r="A690" s="2041"/>
      <c r="B690" s="2042"/>
      <c r="C690" s="2043"/>
      <c r="D690" s="258">
        <f t="shared" si="10"/>
        <v>0</v>
      </c>
      <c r="E690" s="2043"/>
      <c r="F690" s="2043"/>
      <c r="G690" s="2043"/>
      <c r="H690" s="2043"/>
      <c r="I690" s="2043"/>
      <c r="J690" s="2043"/>
      <c r="K690" s="2471"/>
      <c r="L690" s="124"/>
    </row>
    <row r="691" spans="1:12" ht="15.75" x14ac:dyDescent="0.25">
      <c r="A691" s="2041"/>
      <c r="B691" s="2042"/>
      <c r="C691" s="2043"/>
      <c r="D691" s="258">
        <f t="shared" si="10"/>
        <v>0</v>
      </c>
      <c r="E691" s="2043"/>
      <c r="F691" s="2043"/>
      <c r="G691" s="2043"/>
      <c r="H691" s="2043"/>
      <c r="I691" s="2043"/>
      <c r="J691" s="2043"/>
      <c r="K691" s="2471"/>
      <c r="L691" s="124"/>
    </row>
    <row r="692" spans="1:12" ht="15.75" x14ac:dyDescent="0.25">
      <c r="A692" s="2041"/>
      <c r="B692" s="2042"/>
      <c r="C692" s="2043"/>
      <c r="D692" s="258">
        <f t="shared" si="10"/>
        <v>0</v>
      </c>
      <c r="E692" s="2043"/>
      <c r="F692" s="2043"/>
      <c r="G692" s="2043"/>
      <c r="H692" s="2043"/>
      <c r="I692" s="2043"/>
      <c r="J692" s="2043"/>
      <c r="K692" s="2471"/>
      <c r="L692" s="124"/>
    </row>
    <row r="693" spans="1:12" ht="15.75" x14ac:dyDescent="0.25">
      <c r="A693" s="2041"/>
      <c r="B693" s="2042"/>
      <c r="C693" s="2043"/>
      <c r="D693" s="258">
        <f t="shared" si="10"/>
        <v>0</v>
      </c>
      <c r="E693" s="2043"/>
      <c r="F693" s="2043"/>
      <c r="G693" s="2043"/>
      <c r="H693" s="2043"/>
      <c r="I693" s="2043"/>
      <c r="J693" s="2043"/>
      <c r="K693" s="2471"/>
      <c r="L693" s="124"/>
    </row>
    <row r="694" spans="1:12" ht="15.75" x14ac:dyDescent="0.25">
      <c r="A694" s="2041"/>
      <c r="B694" s="2042"/>
      <c r="C694" s="2043"/>
      <c r="D694" s="258">
        <f t="shared" si="10"/>
        <v>0</v>
      </c>
      <c r="E694" s="2043"/>
      <c r="F694" s="2043"/>
      <c r="G694" s="2043"/>
      <c r="H694" s="2043"/>
      <c r="I694" s="2043"/>
      <c r="J694" s="2043"/>
      <c r="K694" s="2471"/>
      <c r="L694" s="124"/>
    </row>
    <row r="695" spans="1:12" ht="15.75" x14ac:dyDescent="0.25">
      <c r="A695" s="2041"/>
      <c r="B695" s="2042"/>
      <c r="C695" s="2043"/>
      <c r="D695" s="258">
        <f t="shared" si="10"/>
        <v>0</v>
      </c>
      <c r="E695" s="2043"/>
      <c r="F695" s="2043"/>
      <c r="G695" s="2043"/>
      <c r="H695" s="2043"/>
      <c r="I695" s="2043"/>
      <c r="J695" s="2043"/>
      <c r="K695" s="2471"/>
      <c r="L695" s="124"/>
    </row>
    <row r="696" spans="1:12" ht="15.75" x14ac:dyDescent="0.25">
      <c r="A696" s="2041"/>
      <c r="B696" s="2042"/>
      <c r="C696" s="2043"/>
      <c r="D696" s="258">
        <f t="shared" si="10"/>
        <v>0</v>
      </c>
      <c r="E696" s="2043"/>
      <c r="F696" s="2043"/>
      <c r="G696" s="2043"/>
      <c r="H696" s="2043"/>
      <c r="I696" s="2043"/>
      <c r="J696" s="2043"/>
      <c r="K696" s="2471"/>
      <c r="L696" s="124"/>
    </row>
    <row r="697" spans="1:12" ht="15.75" x14ac:dyDescent="0.25">
      <c r="A697" s="2041"/>
      <c r="B697" s="2042"/>
      <c r="C697" s="2043"/>
      <c r="D697" s="258">
        <f t="shared" si="10"/>
        <v>0</v>
      </c>
      <c r="E697" s="2043"/>
      <c r="F697" s="2043"/>
      <c r="G697" s="2043"/>
      <c r="H697" s="2043"/>
      <c r="I697" s="2043"/>
      <c r="J697" s="2043"/>
      <c r="K697" s="2471"/>
      <c r="L697" s="124"/>
    </row>
    <row r="698" spans="1:12" ht="15.75" x14ac:dyDescent="0.25">
      <c r="A698" s="2041"/>
      <c r="B698" s="2042"/>
      <c r="C698" s="2043"/>
      <c r="D698" s="258">
        <f t="shared" si="10"/>
        <v>0</v>
      </c>
      <c r="E698" s="2043"/>
      <c r="F698" s="2043"/>
      <c r="G698" s="2043"/>
      <c r="H698" s="2043"/>
      <c r="I698" s="2043"/>
      <c r="J698" s="2043"/>
      <c r="K698" s="2471"/>
      <c r="L698" s="124"/>
    </row>
    <row r="699" spans="1:12" ht="15.75" x14ac:dyDescent="0.25">
      <c r="A699" s="2041"/>
      <c r="B699" s="2042"/>
      <c r="C699" s="2043"/>
      <c r="D699" s="258">
        <f t="shared" si="10"/>
        <v>0</v>
      </c>
      <c r="E699" s="2043"/>
      <c r="F699" s="2043"/>
      <c r="G699" s="2043"/>
      <c r="H699" s="2043"/>
      <c r="I699" s="2043"/>
      <c r="J699" s="2043"/>
      <c r="K699" s="2471"/>
      <c r="L699" s="124"/>
    </row>
    <row r="700" spans="1:12" ht="15.75" x14ac:dyDescent="0.25">
      <c r="A700" s="2041"/>
      <c r="B700" s="2042"/>
      <c r="C700" s="2043"/>
      <c r="D700" s="258">
        <f t="shared" si="10"/>
        <v>0</v>
      </c>
      <c r="E700" s="2043"/>
      <c r="F700" s="2043"/>
      <c r="G700" s="2043"/>
      <c r="H700" s="2043"/>
      <c r="I700" s="2043"/>
      <c r="J700" s="2043"/>
      <c r="K700" s="2471"/>
      <c r="L700" s="124"/>
    </row>
    <row r="701" spans="1:12" ht="15.75" x14ac:dyDescent="0.25">
      <c r="A701" s="2041"/>
      <c r="B701" s="2042"/>
      <c r="C701" s="2043"/>
      <c r="D701" s="258">
        <f t="shared" si="10"/>
        <v>0</v>
      </c>
      <c r="E701" s="2043"/>
      <c r="F701" s="2043"/>
      <c r="G701" s="2043"/>
      <c r="H701" s="2043"/>
      <c r="I701" s="2043"/>
      <c r="J701" s="2043"/>
      <c r="K701" s="2471"/>
      <c r="L701" s="124"/>
    </row>
    <row r="702" spans="1:12" ht="15.75" x14ac:dyDescent="0.25">
      <c r="A702" s="2041"/>
      <c r="B702" s="2042"/>
      <c r="C702" s="2043"/>
      <c r="D702" s="258">
        <f t="shared" si="10"/>
        <v>0</v>
      </c>
      <c r="E702" s="2043"/>
      <c r="F702" s="2043"/>
      <c r="G702" s="2043"/>
      <c r="H702" s="2043"/>
      <c r="I702" s="2043"/>
      <c r="J702" s="2043"/>
      <c r="K702" s="2471"/>
      <c r="L702" s="124"/>
    </row>
    <row r="703" spans="1:12" ht="15.75" x14ac:dyDescent="0.25">
      <c r="A703" s="2041"/>
      <c r="B703" s="2042"/>
      <c r="C703" s="2043"/>
      <c r="D703" s="258">
        <f t="shared" si="10"/>
        <v>0</v>
      </c>
      <c r="E703" s="2043"/>
      <c r="F703" s="2043"/>
      <c r="G703" s="2043"/>
      <c r="H703" s="2043"/>
      <c r="I703" s="2043"/>
      <c r="J703" s="2043"/>
      <c r="K703" s="2471"/>
      <c r="L703" s="124"/>
    </row>
    <row r="704" spans="1:12" ht="15.75" x14ac:dyDescent="0.25">
      <c r="A704" s="2041"/>
      <c r="B704" s="2042"/>
      <c r="C704" s="2043"/>
      <c r="D704" s="258">
        <f t="shared" si="10"/>
        <v>0</v>
      </c>
      <c r="E704" s="2043"/>
      <c r="F704" s="2043"/>
      <c r="G704" s="2043"/>
      <c r="H704" s="2043"/>
      <c r="I704" s="2043"/>
      <c r="J704" s="2043"/>
      <c r="K704" s="2471"/>
      <c r="L704" s="124"/>
    </row>
    <row r="705" spans="1:12" ht="15.75" x14ac:dyDescent="0.25">
      <c r="A705" s="2041"/>
      <c r="B705" s="2042"/>
      <c r="C705" s="2043"/>
      <c r="D705" s="258">
        <f t="shared" si="10"/>
        <v>0</v>
      </c>
      <c r="E705" s="2043"/>
      <c r="F705" s="2043"/>
      <c r="G705" s="2043"/>
      <c r="H705" s="2043"/>
      <c r="I705" s="2043"/>
      <c r="J705" s="2043"/>
      <c r="K705" s="2471"/>
      <c r="L705" s="124"/>
    </row>
    <row r="706" spans="1:12" ht="15.75" x14ac:dyDescent="0.25">
      <c r="A706" s="2041"/>
      <c r="B706" s="2042"/>
      <c r="C706" s="2043"/>
      <c r="D706" s="258">
        <f t="shared" si="10"/>
        <v>0</v>
      </c>
      <c r="E706" s="2043"/>
      <c r="F706" s="2043"/>
      <c r="G706" s="2043"/>
      <c r="H706" s="2043"/>
      <c r="I706" s="2043"/>
      <c r="J706" s="2043"/>
      <c r="K706" s="2471"/>
      <c r="L706" s="124"/>
    </row>
    <row r="707" spans="1:12" ht="15.75" x14ac:dyDescent="0.25">
      <c r="A707" s="2041"/>
      <c r="B707" s="2042"/>
      <c r="C707" s="2043"/>
      <c r="D707" s="258">
        <f t="shared" si="10"/>
        <v>0</v>
      </c>
      <c r="E707" s="2043"/>
      <c r="F707" s="2043"/>
      <c r="G707" s="2043"/>
      <c r="H707" s="2043"/>
      <c r="I707" s="2043"/>
      <c r="J707" s="2043"/>
      <c r="K707" s="2471"/>
      <c r="L707" s="124"/>
    </row>
    <row r="708" spans="1:12" ht="15.75" x14ac:dyDescent="0.25">
      <c r="A708" s="2041"/>
      <c r="B708" s="2042"/>
      <c r="C708" s="2043"/>
      <c r="D708" s="258">
        <f t="shared" si="10"/>
        <v>0</v>
      </c>
      <c r="E708" s="2043"/>
      <c r="F708" s="2043"/>
      <c r="G708" s="2043"/>
      <c r="H708" s="2043"/>
      <c r="I708" s="2043"/>
      <c r="J708" s="2043"/>
      <c r="K708" s="2471"/>
      <c r="L708" s="124"/>
    </row>
    <row r="709" spans="1:12" ht="15.75" x14ac:dyDescent="0.25">
      <c r="A709" s="2041"/>
      <c r="B709" s="2042"/>
      <c r="C709" s="2043"/>
      <c r="D709" s="258">
        <f t="shared" si="10"/>
        <v>0</v>
      </c>
      <c r="E709" s="2043"/>
      <c r="F709" s="2043"/>
      <c r="G709" s="2043"/>
      <c r="H709" s="2043"/>
      <c r="I709" s="2043"/>
      <c r="J709" s="2043"/>
      <c r="K709" s="2471"/>
      <c r="L709" s="124"/>
    </row>
    <row r="710" spans="1:12" ht="15.75" x14ac:dyDescent="0.25">
      <c r="A710" s="2041"/>
      <c r="B710" s="2042"/>
      <c r="C710" s="2043"/>
      <c r="D710" s="258">
        <f t="shared" si="10"/>
        <v>0</v>
      </c>
      <c r="E710" s="2043"/>
      <c r="F710" s="2043"/>
      <c r="G710" s="2043"/>
      <c r="H710" s="2043"/>
      <c r="I710" s="2043"/>
      <c r="J710" s="2043"/>
      <c r="K710" s="2471"/>
      <c r="L710" s="124"/>
    </row>
    <row r="711" spans="1:12" ht="15.75" x14ac:dyDescent="0.25">
      <c r="A711" s="2041"/>
      <c r="B711" s="2042"/>
      <c r="C711" s="2043"/>
      <c r="D711" s="258">
        <f t="shared" si="10"/>
        <v>0</v>
      </c>
      <c r="E711" s="2043"/>
      <c r="F711" s="2043"/>
      <c r="G711" s="2043"/>
      <c r="H711" s="2043"/>
      <c r="I711" s="2043"/>
      <c r="J711" s="2043"/>
      <c r="K711" s="2471"/>
      <c r="L711" s="124"/>
    </row>
    <row r="712" spans="1:12" ht="15.75" x14ac:dyDescent="0.25">
      <c r="A712" s="2041"/>
      <c r="B712" s="2042"/>
      <c r="C712" s="2043"/>
      <c r="D712" s="258">
        <f t="shared" ref="D712:D769" si="11">+C712*(100-E712)/100</f>
        <v>0</v>
      </c>
      <c r="E712" s="2043"/>
      <c r="F712" s="2043"/>
      <c r="G712" s="2043"/>
      <c r="H712" s="2043"/>
      <c r="I712" s="2043"/>
      <c r="J712" s="2043"/>
      <c r="K712" s="2471"/>
      <c r="L712" s="124"/>
    </row>
    <row r="713" spans="1:12" ht="15.75" x14ac:dyDescent="0.25">
      <c r="A713" s="2041"/>
      <c r="B713" s="2042"/>
      <c r="C713" s="2043"/>
      <c r="D713" s="258">
        <f t="shared" si="11"/>
        <v>0</v>
      </c>
      <c r="E713" s="2043"/>
      <c r="F713" s="2043"/>
      <c r="G713" s="2043"/>
      <c r="H713" s="2043"/>
      <c r="I713" s="2043"/>
      <c r="J713" s="2043"/>
      <c r="K713" s="2471"/>
      <c r="L713" s="124"/>
    </row>
    <row r="714" spans="1:12" ht="15.75" x14ac:dyDescent="0.25">
      <c r="A714" s="2041"/>
      <c r="B714" s="2042"/>
      <c r="C714" s="2043"/>
      <c r="D714" s="258">
        <f t="shared" si="11"/>
        <v>0</v>
      </c>
      <c r="E714" s="2043"/>
      <c r="F714" s="2043"/>
      <c r="G714" s="2043"/>
      <c r="H714" s="2043"/>
      <c r="I714" s="2043"/>
      <c r="J714" s="2043"/>
      <c r="K714" s="2471"/>
      <c r="L714" s="124"/>
    </row>
    <row r="715" spans="1:12" ht="15.75" x14ac:dyDescent="0.25">
      <c r="A715" s="2041"/>
      <c r="B715" s="2042"/>
      <c r="C715" s="2043"/>
      <c r="D715" s="258">
        <f t="shared" si="11"/>
        <v>0</v>
      </c>
      <c r="E715" s="2043"/>
      <c r="F715" s="2043"/>
      <c r="G715" s="2043"/>
      <c r="H715" s="2043"/>
      <c r="I715" s="2043"/>
      <c r="J715" s="2043"/>
      <c r="K715" s="2471"/>
      <c r="L715" s="124"/>
    </row>
    <row r="716" spans="1:12" ht="15.75" x14ac:dyDescent="0.25">
      <c r="A716" s="2041"/>
      <c r="B716" s="2042"/>
      <c r="C716" s="2043"/>
      <c r="D716" s="258">
        <f t="shared" si="11"/>
        <v>0</v>
      </c>
      <c r="E716" s="2043"/>
      <c r="F716" s="2043"/>
      <c r="G716" s="2043"/>
      <c r="H716" s="2043"/>
      <c r="I716" s="2043"/>
      <c r="J716" s="2043"/>
      <c r="K716" s="2471"/>
      <c r="L716" s="124"/>
    </row>
    <row r="717" spans="1:12" ht="15.75" x14ac:dyDescent="0.25">
      <c r="A717" s="2041"/>
      <c r="B717" s="2042"/>
      <c r="C717" s="2043"/>
      <c r="D717" s="258">
        <f t="shared" si="11"/>
        <v>0</v>
      </c>
      <c r="E717" s="2043"/>
      <c r="F717" s="2043"/>
      <c r="G717" s="2043"/>
      <c r="H717" s="2043"/>
      <c r="I717" s="2043"/>
      <c r="J717" s="2043"/>
      <c r="K717" s="2471"/>
      <c r="L717" s="124"/>
    </row>
    <row r="718" spans="1:12" ht="15.75" x14ac:dyDescent="0.25">
      <c r="A718" s="2041"/>
      <c r="B718" s="2042"/>
      <c r="C718" s="2043"/>
      <c r="D718" s="258">
        <f t="shared" si="11"/>
        <v>0</v>
      </c>
      <c r="E718" s="2043"/>
      <c r="F718" s="2043"/>
      <c r="G718" s="2043"/>
      <c r="H718" s="2043"/>
      <c r="I718" s="2043"/>
      <c r="J718" s="2043"/>
      <c r="K718" s="2471"/>
      <c r="L718" s="124"/>
    </row>
    <row r="719" spans="1:12" ht="15.75" x14ac:dyDescent="0.25">
      <c r="A719" s="2041"/>
      <c r="B719" s="2042"/>
      <c r="C719" s="2043"/>
      <c r="D719" s="258">
        <f t="shared" si="11"/>
        <v>0</v>
      </c>
      <c r="E719" s="2043"/>
      <c r="F719" s="2043"/>
      <c r="G719" s="2043"/>
      <c r="H719" s="2043"/>
      <c r="I719" s="2043"/>
      <c r="J719" s="2043"/>
      <c r="K719" s="2471"/>
      <c r="L719" s="124"/>
    </row>
    <row r="720" spans="1:12" ht="15.75" x14ac:dyDescent="0.25">
      <c r="A720" s="2041"/>
      <c r="B720" s="2042"/>
      <c r="C720" s="2043"/>
      <c r="D720" s="258">
        <f t="shared" si="11"/>
        <v>0</v>
      </c>
      <c r="E720" s="2043"/>
      <c r="F720" s="2043"/>
      <c r="G720" s="2043"/>
      <c r="H720" s="2043"/>
      <c r="I720" s="2043"/>
      <c r="J720" s="2043"/>
      <c r="K720" s="2471"/>
      <c r="L720" s="124"/>
    </row>
    <row r="721" spans="1:12" ht="15.75" x14ac:dyDescent="0.25">
      <c r="A721" s="2041"/>
      <c r="B721" s="2042"/>
      <c r="C721" s="2043"/>
      <c r="D721" s="258">
        <f t="shared" si="11"/>
        <v>0</v>
      </c>
      <c r="E721" s="2043"/>
      <c r="F721" s="2043"/>
      <c r="G721" s="2043"/>
      <c r="H721" s="2043"/>
      <c r="I721" s="2043"/>
      <c r="J721" s="2043"/>
      <c r="K721" s="2471"/>
      <c r="L721" s="124"/>
    </row>
    <row r="722" spans="1:12" ht="15.75" x14ac:dyDescent="0.25">
      <c r="A722" s="2041"/>
      <c r="B722" s="2042"/>
      <c r="C722" s="2043"/>
      <c r="D722" s="258">
        <f t="shared" si="11"/>
        <v>0</v>
      </c>
      <c r="E722" s="2043"/>
      <c r="F722" s="2043"/>
      <c r="G722" s="2043"/>
      <c r="H722" s="2043"/>
      <c r="I722" s="2043"/>
      <c r="J722" s="2043"/>
      <c r="K722" s="2471"/>
      <c r="L722" s="124"/>
    </row>
    <row r="723" spans="1:12" ht="15.75" x14ac:dyDescent="0.25">
      <c r="A723" s="2041"/>
      <c r="B723" s="2042"/>
      <c r="C723" s="2043"/>
      <c r="D723" s="258">
        <f t="shared" si="11"/>
        <v>0</v>
      </c>
      <c r="E723" s="2043"/>
      <c r="F723" s="2043"/>
      <c r="G723" s="2043"/>
      <c r="H723" s="2043"/>
      <c r="I723" s="2043"/>
      <c r="J723" s="2043"/>
      <c r="K723" s="2471"/>
      <c r="L723" s="124"/>
    </row>
    <row r="724" spans="1:12" ht="15.75" x14ac:dyDescent="0.25">
      <c r="A724" s="2041"/>
      <c r="B724" s="2042"/>
      <c r="C724" s="2043"/>
      <c r="D724" s="258">
        <f t="shared" si="11"/>
        <v>0</v>
      </c>
      <c r="E724" s="2043"/>
      <c r="F724" s="2043"/>
      <c r="G724" s="2043"/>
      <c r="H724" s="2043"/>
      <c r="I724" s="2043"/>
      <c r="J724" s="2043"/>
      <c r="K724" s="2471"/>
      <c r="L724" s="124"/>
    </row>
    <row r="725" spans="1:12" ht="15.75" x14ac:dyDescent="0.25">
      <c r="A725" s="2041"/>
      <c r="B725" s="2042"/>
      <c r="C725" s="2043"/>
      <c r="D725" s="258">
        <f t="shared" si="11"/>
        <v>0</v>
      </c>
      <c r="E725" s="2043"/>
      <c r="F725" s="2043"/>
      <c r="G725" s="2043"/>
      <c r="H725" s="2043"/>
      <c r="I725" s="2043"/>
      <c r="J725" s="2043"/>
      <c r="K725" s="2471"/>
      <c r="L725" s="124"/>
    </row>
    <row r="726" spans="1:12" ht="15.75" x14ac:dyDescent="0.25">
      <c r="A726" s="2041"/>
      <c r="B726" s="2042"/>
      <c r="C726" s="2043"/>
      <c r="D726" s="258">
        <f t="shared" si="11"/>
        <v>0</v>
      </c>
      <c r="E726" s="2043"/>
      <c r="F726" s="2043"/>
      <c r="G726" s="2043"/>
      <c r="H726" s="2043"/>
      <c r="I726" s="2043"/>
      <c r="J726" s="2043"/>
      <c r="K726" s="2471"/>
      <c r="L726" s="124"/>
    </row>
    <row r="727" spans="1:12" ht="15.75" x14ac:dyDescent="0.25">
      <c r="A727" s="2041"/>
      <c r="B727" s="2042"/>
      <c r="C727" s="2043"/>
      <c r="D727" s="258">
        <f t="shared" si="11"/>
        <v>0</v>
      </c>
      <c r="E727" s="2043"/>
      <c r="F727" s="2043"/>
      <c r="G727" s="2043"/>
      <c r="H727" s="2043"/>
      <c r="I727" s="2043"/>
      <c r="J727" s="2043"/>
      <c r="K727" s="2471"/>
      <c r="L727" s="124"/>
    </row>
    <row r="728" spans="1:12" ht="15.75" x14ac:dyDescent="0.25">
      <c r="A728" s="2041"/>
      <c r="B728" s="2042"/>
      <c r="C728" s="2043"/>
      <c r="D728" s="258">
        <f t="shared" si="11"/>
        <v>0</v>
      </c>
      <c r="E728" s="2043"/>
      <c r="F728" s="2043"/>
      <c r="G728" s="2043"/>
      <c r="H728" s="2043"/>
      <c r="I728" s="2043"/>
      <c r="J728" s="2043"/>
      <c r="K728" s="2471"/>
      <c r="L728" s="124"/>
    </row>
    <row r="729" spans="1:12" ht="15.75" x14ac:dyDescent="0.25">
      <c r="A729" s="2041"/>
      <c r="B729" s="2042"/>
      <c r="C729" s="2043"/>
      <c r="D729" s="258">
        <f t="shared" si="11"/>
        <v>0</v>
      </c>
      <c r="E729" s="2043"/>
      <c r="F729" s="2043"/>
      <c r="G729" s="2043"/>
      <c r="H729" s="2043"/>
      <c r="I729" s="2043"/>
      <c r="J729" s="2043"/>
      <c r="K729" s="2471"/>
      <c r="L729" s="124"/>
    </row>
    <row r="730" spans="1:12" ht="15.75" x14ac:dyDescent="0.25">
      <c r="A730" s="2041"/>
      <c r="B730" s="2042"/>
      <c r="C730" s="2043"/>
      <c r="D730" s="258">
        <f t="shared" si="11"/>
        <v>0</v>
      </c>
      <c r="E730" s="2043"/>
      <c r="F730" s="2043"/>
      <c r="G730" s="2043"/>
      <c r="H730" s="2043"/>
      <c r="I730" s="2043"/>
      <c r="J730" s="2043"/>
      <c r="K730" s="2471"/>
      <c r="L730" s="124"/>
    </row>
    <row r="731" spans="1:12" ht="15.75" x14ac:dyDescent="0.25">
      <c r="A731" s="2041"/>
      <c r="B731" s="2042"/>
      <c r="C731" s="2043"/>
      <c r="D731" s="258">
        <f t="shared" si="11"/>
        <v>0</v>
      </c>
      <c r="E731" s="2043"/>
      <c r="F731" s="2043"/>
      <c r="G731" s="2043"/>
      <c r="H731" s="2043"/>
      <c r="I731" s="2043"/>
      <c r="J731" s="2043"/>
      <c r="K731" s="2471"/>
      <c r="L731" s="124"/>
    </row>
    <row r="732" spans="1:12" ht="15.75" x14ac:dyDescent="0.25">
      <c r="A732" s="2041"/>
      <c r="B732" s="2042"/>
      <c r="C732" s="2043"/>
      <c r="D732" s="258">
        <f t="shared" si="11"/>
        <v>0</v>
      </c>
      <c r="E732" s="2043"/>
      <c r="F732" s="2043"/>
      <c r="G732" s="2043"/>
      <c r="H732" s="2043"/>
      <c r="I732" s="2043"/>
      <c r="J732" s="2043"/>
      <c r="K732" s="2471"/>
      <c r="L732" s="124"/>
    </row>
    <row r="733" spans="1:12" ht="15.75" x14ac:dyDescent="0.25">
      <c r="A733" s="2041"/>
      <c r="B733" s="2042"/>
      <c r="C733" s="2043"/>
      <c r="D733" s="258">
        <f t="shared" si="11"/>
        <v>0</v>
      </c>
      <c r="E733" s="2043"/>
      <c r="F733" s="2043"/>
      <c r="G733" s="2043"/>
      <c r="H733" s="2043"/>
      <c r="I733" s="2043"/>
      <c r="J733" s="2043"/>
      <c r="K733" s="2471"/>
      <c r="L733" s="124"/>
    </row>
    <row r="734" spans="1:12" ht="15.75" x14ac:dyDescent="0.25">
      <c r="A734" s="2041"/>
      <c r="B734" s="2042"/>
      <c r="C734" s="2043"/>
      <c r="D734" s="258">
        <f t="shared" si="11"/>
        <v>0</v>
      </c>
      <c r="E734" s="2043"/>
      <c r="F734" s="2043"/>
      <c r="G734" s="2043"/>
      <c r="H734" s="2043"/>
      <c r="I734" s="2043"/>
      <c r="J734" s="2043"/>
      <c r="K734" s="2471"/>
      <c r="L734" s="124"/>
    </row>
    <row r="735" spans="1:12" ht="15.75" x14ac:dyDescent="0.25">
      <c r="A735" s="2041"/>
      <c r="B735" s="2042"/>
      <c r="C735" s="2043"/>
      <c r="D735" s="258">
        <f t="shared" si="11"/>
        <v>0</v>
      </c>
      <c r="E735" s="2043"/>
      <c r="F735" s="2043"/>
      <c r="G735" s="2043"/>
      <c r="H735" s="2043"/>
      <c r="I735" s="2043"/>
      <c r="J735" s="2043"/>
      <c r="K735" s="2471"/>
      <c r="L735" s="124"/>
    </row>
    <row r="736" spans="1:12" ht="15.75" x14ac:dyDescent="0.25">
      <c r="A736" s="2041"/>
      <c r="B736" s="2042"/>
      <c r="C736" s="2043"/>
      <c r="D736" s="258">
        <f t="shared" si="11"/>
        <v>0</v>
      </c>
      <c r="E736" s="2043"/>
      <c r="F736" s="2043"/>
      <c r="G736" s="2043"/>
      <c r="H736" s="2043"/>
      <c r="I736" s="2043"/>
      <c r="J736" s="2043"/>
      <c r="K736" s="2471"/>
      <c r="L736" s="124"/>
    </row>
    <row r="737" spans="1:12" ht="15.75" x14ac:dyDescent="0.25">
      <c r="A737" s="2041"/>
      <c r="B737" s="2042"/>
      <c r="C737" s="2043"/>
      <c r="D737" s="258">
        <f t="shared" si="11"/>
        <v>0</v>
      </c>
      <c r="E737" s="2043"/>
      <c r="F737" s="2043"/>
      <c r="G737" s="2043"/>
      <c r="H737" s="2043"/>
      <c r="I737" s="2043"/>
      <c r="J737" s="2043"/>
      <c r="K737" s="2471"/>
      <c r="L737" s="124"/>
    </row>
    <row r="738" spans="1:12" ht="15.75" x14ac:dyDescent="0.25">
      <c r="A738" s="2041"/>
      <c r="B738" s="2042"/>
      <c r="C738" s="2043"/>
      <c r="D738" s="258">
        <f t="shared" si="11"/>
        <v>0</v>
      </c>
      <c r="E738" s="2043"/>
      <c r="F738" s="2043"/>
      <c r="G738" s="2043"/>
      <c r="H738" s="2043"/>
      <c r="I738" s="2043"/>
      <c r="J738" s="2043"/>
      <c r="K738" s="2471"/>
      <c r="L738" s="124"/>
    </row>
    <row r="739" spans="1:12" ht="15.75" x14ac:dyDescent="0.25">
      <c r="A739" s="2041"/>
      <c r="B739" s="2042"/>
      <c r="C739" s="2043"/>
      <c r="D739" s="258">
        <f t="shared" si="11"/>
        <v>0</v>
      </c>
      <c r="E739" s="2043"/>
      <c r="F739" s="2043"/>
      <c r="G739" s="2043"/>
      <c r="H739" s="2043"/>
      <c r="I739" s="2043"/>
      <c r="J739" s="2043"/>
      <c r="K739" s="2471"/>
      <c r="L739" s="124"/>
    </row>
    <row r="740" spans="1:12" ht="15.75" x14ac:dyDescent="0.25">
      <c r="A740" s="2041"/>
      <c r="B740" s="2042"/>
      <c r="C740" s="2043"/>
      <c r="D740" s="258">
        <f t="shared" si="11"/>
        <v>0</v>
      </c>
      <c r="E740" s="2043"/>
      <c r="F740" s="2043"/>
      <c r="G740" s="2043"/>
      <c r="H740" s="2043"/>
      <c r="I740" s="2043"/>
      <c r="J740" s="2043"/>
      <c r="K740" s="2471"/>
      <c r="L740" s="124"/>
    </row>
    <row r="741" spans="1:12" ht="15.75" x14ac:dyDescent="0.25">
      <c r="A741" s="2041"/>
      <c r="B741" s="2042"/>
      <c r="C741" s="2043"/>
      <c r="D741" s="258">
        <f t="shared" si="11"/>
        <v>0</v>
      </c>
      <c r="E741" s="2043"/>
      <c r="F741" s="2043"/>
      <c r="G741" s="2043"/>
      <c r="H741" s="2043"/>
      <c r="I741" s="2043"/>
      <c r="J741" s="2043"/>
      <c r="K741" s="2471"/>
      <c r="L741" s="124"/>
    </row>
    <row r="742" spans="1:12" ht="15.75" x14ac:dyDescent="0.25">
      <c r="A742" s="2041"/>
      <c r="B742" s="2042"/>
      <c r="C742" s="2043"/>
      <c r="D742" s="258">
        <f t="shared" si="11"/>
        <v>0</v>
      </c>
      <c r="E742" s="2043"/>
      <c r="F742" s="2043"/>
      <c r="G742" s="2043"/>
      <c r="H742" s="2043"/>
      <c r="I742" s="2043"/>
      <c r="J742" s="2043"/>
      <c r="K742" s="2471"/>
      <c r="L742" s="124"/>
    </row>
    <row r="743" spans="1:12" ht="15.75" x14ac:dyDescent="0.25">
      <c r="A743" s="2041"/>
      <c r="B743" s="2042"/>
      <c r="C743" s="2043"/>
      <c r="D743" s="258">
        <f t="shared" si="11"/>
        <v>0</v>
      </c>
      <c r="E743" s="2043"/>
      <c r="F743" s="2043"/>
      <c r="G743" s="2043"/>
      <c r="H743" s="2043"/>
      <c r="I743" s="2043"/>
      <c r="J743" s="2043"/>
      <c r="K743" s="2471"/>
      <c r="L743" s="124"/>
    </row>
    <row r="744" spans="1:12" ht="15.75" x14ac:dyDescent="0.25">
      <c r="A744" s="2041"/>
      <c r="B744" s="2042"/>
      <c r="C744" s="2043"/>
      <c r="D744" s="258">
        <f t="shared" si="11"/>
        <v>0</v>
      </c>
      <c r="E744" s="2043"/>
      <c r="F744" s="2043"/>
      <c r="G744" s="2043"/>
      <c r="H744" s="2043"/>
      <c r="I744" s="2043"/>
      <c r="J744" s="2043"/>
      <c r="K744" s="2471"/>
      <c r="L744" s="124"/>
    </row>
    <row r="745" spans="1:12" ht="15.75" x14ac:dyDescent="0.25">
      <c r="A745" s="2041"/>
      <c r="B745" s="2042"/>
      <c r="C745" s="2043"/>
      <c r="D745" s="258">
        <f t="shared" si="11"/>
        <v>0</v>
      </c>
      <c r="E745" s="2043"/>
      <c r="F745" s="2043"/>
      <c r="G745" s="2043"/>
      <c r="H745" s="2043"/>
      <c r="I745" s="2043"/>
      <c r="J745" s="2043"/>
      <c r="K745" s="2471"/>
      <c r="L745" s="124"/>
    </row>
    <row r="746" spans="1:12" ht="15.75" x14ac:dyDescent="0.25">
      <c r="A746" s="2041"/>
      <c r="B746" s="2042"/>
      <c r="C746" s="2043"/>
      <c r="D746" s="258">
        <f t="shared" si="11"/>
        <v>0</v>
      </c>
      <c r="E746" s="2043"/>
      <c r="F746" s="2043"/>
      <c r="G746" s="2043"/>
      <c r="H746" s="2043"/>
      <c r="I746" s="2043"/>
      <c r="J746" s="2043"/>
      <c r="K746" s="2471"/>
      <c r="L746" s="124"/>
    </row>
    <row r="747" spans="1:12" ht="15.75" x14ac:dyDescent="0.25">
      <c r="A747" s="2041"/>
      <c r="B747" s="2042"/>
      <c r="C747" s="2043"/>
      <c r="D747" s="258">
        <f t="shared" si="11"/>
        <v>0</v>
      </c>
      <c r="E747" s="2043"/>
      <c r="F747" s="2043"/>
      <c r="G747" s="2043"/>
      <c r="H747" s="2043"/>
      <c r="I747" s="2043"/>
      <c r="J747" s="2043"/>
      <c r="K747" s="2471"/>
      <c r="L747" s="124"/>
    </row>
    <row r="748" spans="1:12" ht="15.75" x14ac:dyDescent="0.25">
      <c r="A748" s="2041"/>
      <c r="B748" s="2042"/>
      <c r="C748" s="2043"/>
      <c r="D748" s="258">
        <f t="shared" si="11"/>
        <v>0</v>
      </c>
      <c r="E748" s="2043"/>
      <c r="F748" s="2043"/>
      <c r="G748" s="2043"/>
      <c r="H748" s="2043"/>
      <c r="I748" s="2043"/>
      <c r="J748" s="2043"/>
      <c r="K748" s="2471"/>
      <c r="L748" s="124"/>
    </row>
    <row r="749" spans="1:12" ht="15.75" x14ac:dyDescent="0.25">
      <c r="A749" s="2041"/>
      <c r="B749" s="2042"/>
      <c r="C749" s="2043"/>
      <c r="D749" s="258">
        <f t="shared" si="11"/>
        <v>0</v>
      </c>
      <c r="E749" s="2043"/>
      <c r="F749" s="2043"/>
      <c r="G749" s="2043"/>
      <c r="H749" s="2043"/>
      <c r="I749" s="2043"/>
      <c r="J749" s="2043"/>
      <c r="K749" s="2471"/>
      <c r="L749" s="124"/>
    </row>
    <row r="750" spans="1:12" ht="15.75" x14ac:dyDescent="0.25">
      <c r="A750" s="2041"/>
      <c r="B750" s="2042"/>
      <c r="C750" s="2043"/>
      <c r="D750" s="258">
        <f t="shared" si="11"/>
        <v>0</v>
      </c>
      <c r="E750" s="2043"/>
      <c r="F750" s="2043"/>
      <c r="G750" s="2043"/>
      <c r="H750" s="2043"/>
      <c r="I750" s="2043"/>
      <c r="J750" s="2043"/>
      <c r="K750" s="2471"/>
      <c r="L750" s="124"/>
    </row>
    <row r="751" spans="1:12" ht="15.75" x14ac:dyDescent="0.25">
      <c r="A751" s="2041"/>
      <c r="B751" s="2042"/>
      <c r="C751" s="2043"/>
      <c r="D751" s="258">
        <f t="shared" si="11"/>
        <v>0</v>
      </c>
      <c r="E751" s="2043"/>
      <c r="F751" s="2043"/>
      <c r="G751" s="2043"/>
      <c r="H751" s="2043"/>
      <c r="I751" s="2043"/>
      <c r="J751" s="2043"/>
      <c r="K751" s="2471"/>
      <c r="L751" s="124"/>
    </row>
    <row r="752" spans="1:12" ht="15.75" x14ac:dyDescent="0.25">
      <c r="A752" s="2041"/>
      <c r="B752" s="2042"/>
      <c r="C752" s="2043"/>
      <c r="D752" s="258">
        <f t="shared" si="11"/>
        <v>0</v>
      </c>
      <c r="E752" s="2043"/>
      <c r="F752" s="2043"/>
      <c r="G752" s="2043"/>
      <c r="H752" s="2043"/>
      <c r="I752" s="2043"/>
      <c r="J752" s="2043"/>
      <c r="K752" s="2471"/>
      <c r="L752" s="124"/>
    </row>
    <row r="753" spans="1:12" ht="15.75" x14ac:dyDescent="0.25">
      <c r="A753" s="2041"/>
      <c r="B753" s="2042"/>
      <c r="C753" s="2043"/>
      <c r="D753" s="258">
        <f t="shared" si="11"/>
        <v>0</v>
      </c>
      <c r="E753" s="2043"/>
      <c r="F753" s="2043"/>
      <c r="G753" s="2043"/>
      <c r="H753" s="2043"/>
      <c r="I753" s="2043"/>
      <c r="J753" s="2043"/>
      <c r="K753" s="2471"/>
      <c r="L753" s="124"/>
    </row>
    <row r="754" spans="1:12" ht="15.75" x14ac:dyDescent="0.25">
      <c r="A754" s="2041"/>
      <c r="B754" s="2042"/>
      <c r="C754" s="2043"/>
      <c r="D754" s="258">
        <f t="shared" si="11"/>
        <v>0</v>
      </c>
      <c r="E754" s="2043"/>
      <c r="F754" s="2043"/>
      <c r="G754" s="2043"/>
      <c r="H754" s="2043"/>
      <c r="I754" s="2043"/>
      <c r="J754" s="2043"/>
      <c r="K754" s="2471"/>
      <c r="L754" s="124"/>
    </row>
    <row r="755" spans="1:12" ht="15.75" x14ac:dyDescent="0.25">
      <c r="A755" s="2041"/>
      <c r="B755" s="2042"/>
      <c r="C755" s="2043"/>
      <c r="D755" s="258">
        <f t="shared" si="11"/>
        <v>0</v>
      </c>
      <c r="E755" s="2043"/>
      <c r="F755" s="2043"/>
      <c r="G755" s="2043"/>
      <c r="H755" s="2043"/>
      <c r="I755" s="2043"/>
      <c r="J755" s="2043"/>
      <c r="K755" s="2471"/>
      <c r="L755" s="124"/>
    </row>
    <row r="756" spans="1:12" ht="15.75" x14ac:dyDescent="0.25">
      <c r="A756" s="2041"/>
      <c r="B756" s="2042"/>
      <c r="C756" s="2043"/>
      <c r="D756" s="258">
        <f t="shared" si="11"/>
        <v>0</v>
      </c>
      <c r="E756" s="2043"/>
      <c r="F756" s="2043"/>
      <c r="G756" s="2043"/>
      <c r="H756" s="2043"/>
      <c r="I756" s="2043"/>
      <c r="J756" s="2043"/>
      <c r="K756" s="2471"/>
      <c r="L756" s="124"/>
    </row>
    <row r="757" spans="1:12" ht="15.75" x14ac:dyDescent="0.25">
      <c r="A757" s="2041"/>
      <c r="B757" s="2042"/>
      <c r="C757" s="2043"/>
      <c r="D757" s="258">
        <f t="shared" si="11"/>
        <v>0</v>
      </c>
      <c r="E757" s="2043"/>
      <c r="F757" s="2043"/>
      <c r="G757" s="2043"/>
      <c r="H757" s="2043"/>
      <c r="I757" s="2043"/>
      <c r="J757" s="2043"/>
      <c r="K757" s="2471"/>
      <c r="L757" s="124"/>
    </row>
    <row r="758" spans="1:12" ht="15.75" x14ac:dyDescent="0.25">
      <c r="A758" s="2041"/>
      <c r="B758" s="2042"/>
      <c r="C758" s="2043"/>
      <c r="D758" s="258">
        <f t="shared" si="11"/>
        <v>0</v>
      </c>
      <c r="E758" s="2043"/>
      <c r="F758" s="2043"/>
      <c r="G758" s="2043"/>
      <c r="H758" s="2043"/>
      <c r="I758" s="2043"/>
      <c r="J758" s="2043"/>
      <c r="K758" s="2471"/>
      <c r="L758" s="124"/>
    </row>
    <row r="759" spans="1:12" ht="15.75" x14ac:dyDescent="0.25">
      <c r="A759" s="2041"/>
      <c r="B759" s="2042"/>
      <c r="C759" s="2043"/>
      <c r="D759" s="258">
        <f t="shared" si="11"/>
        <v>0</v>
      </c>
      <c r="E759" s="2043"/>
      <c r="F759" s="2043"/>
      <c r="G759" s="2043"/>
      <c r="H759" s="2043"/>
      <c r="I759" s="2043"/>
      <c r="J759" s="2043"/>
      <c r="K759" s="2471"/>
      <c r="L759" s="124"/>
    </row>
    <row r="760" spans="1:12" ht="15.75" x14ac:dyDescent="0.25">
      <c r="A760" s="2041"/>
      <c r="B760" s="2042"/>
      <c r="C760" s="2043"/>
      <c r="D760" s="258">
        <f t="shared" si="11"/>
        <v>0</v>
      </c>
      <c r="E760" s="2043"/>
      <c r="F760" s="2043"/>
      <c r="G760" s="2043"/>
      <c r="H760" s="2043"/>
      <c r="I760" s="2043"/>
      <c r="J760" s="2043"/>
      <c r="K760" s="2471"/>
      <c r="L760" s="124"/>
    </row>
    <row r="761" spans="1:12" ht="15.75" x14ac:dyDescent="0.25">
      <c r="A761" s="2041"/>
      <c r="B761" s="2042"/>
      <c r="C761" s="2043"/>
      <c r="D761" s="258">
        <f t="shared" si="11"/>
        <v>0</v>
      </c>
      <c r="E761" s="2043"/>
      <c r="F761" s="2043"/>
      <c r="G761" s="2043"/>
      <c r="H761" s="2043"/>
      <c r="I761" s="2043"/>
      <c r="J761" s="2043"/>
      <c r="K761" s="2471"/>
      <c r="L761" s="124"/>
    </row>
    <row r="762" spans="1:12" ht="15.75" x14ac:dyDescent="0.25">
      <c r="A762" s="2041"/>
      <c r="B762" s="2042"/>
      <c r="C762" s="2043"/>
      <c r="D762" s="258">
        <f t="shared" si="11"/>
        <v>0</v>
      </c>
      <c r="E762" s="2043"/>
      <c r="F762" s="2043"/>
      <c r="G762" s="2043"/>
      <c r="H762" s="2043"/>
      <c r="I762" s="2043"/>
      <c r="J762" s="2043"/>
      <c r="K762" s="2471"/>
      <c r="L762" s="124"/>
    </row>
    <row r="763" spans="1:12" ht="15.75" x14ac:dyDescent="0.25">
      <c r="A763" s="2041"/>
      <c r="B763" s="2042"/>
      <c r="C763" s="2043"/>
      <c r="D763" s="258">
        <f t="shared" si="11"/>
        <v>0</v>
      </c>
      <c r="E763" s="2043"/>
      <c r="F763" s="2043"/>
      <c r="G763" s="2043"/>
      <c r="H763" s="2043"/>
      <c r="I763" s="2043"/>
      <c r="J763" s="2043"/>
      <c r="K763" s="2471"/>
      <c r="L763" s="124"/>
    </row>
    <row r="764" spans="1:12" ht="15.75" x14ac:dyDescent="0.25">
      <c r="A764" s="2041"/>
      <c r="B764" s="2042"/>
      <c r="C764" s="2043"/>
      <c r="D764" s="258">
        <f t="shared" si="11"/>
        <v>0</v>
      </c>
      <c r="E764" s="2043"/>
      <c r="F764" s="2043"/>
      <c r="G764" s="2043"/>
      <c r="H764" s="2043"/>
      <c r="I764" s="2043"/>
      <c r="J764" s="2043"/>
      <c r="K764" s="2471"/>
      <c r="L764" s="124"/>
    </row>
    <row r="765" spans="1:12" ht="15.75" x14ac:dyDescent="0.25">
      <c r="A765" s="2041"/>
      <c r="B765" s="2042"/>
      <c r="C765" s="2043"/>
      <c r="D765" s="258">
        <f t="shared" si="11"/>
        <v>0</v>
      </c>
      <c r="E765" s="2043"/>
      <c r="F765" s="2043"/>
      <c r="G765" s="2043"/>
      <c r="H765" s="2043"/>
      <c r="I765" s="2043"/>
      <c r="J765" s="2043"/>
      <c r="K765" s="2471"/>
      <c r="L765" s="124"/>
    </row>
    <row r="766" spans="1:12" ht="15.75" x14ac:dyDescent="0.25">
      <c r="A766" s="2041"/>
      <c r="B766" s="2042"/>
      <c r="C766" s="2043"/>
      <c r="D766" s="258">
        <f t="shared" si="11"/>
        <v>0</v>
      </c>
      <c r="E766" s="2043"/>
      <c r="F766" s="2043"/>
      <c r="G766" s="2043"/>
      <c r="H766" s="2043"/>
      <c r="I766" s="2043"/>
      <c r="J766" s="2043"/>
      <c r="K766" s="2471"/>
      <c r="L766" s="124"/>
    </row>
    <row r="767" spans="1:12" ht="15.75" x14ac:dyDescent="0.25">
      <c r="A767" s="2041"/>
      <c r="B767" s="2042"/>
      <c r="C767" s="2043"/>
      <c r="D767" s="258">
        <f t="shared" si="11"/>
        <v>0</v>
      </c>
      <c r="E767" s="2043"/>
      <c r="F767" s="2043"/>
      <c r="G767" s="2043"/>
      <c r="H767" s="2043"/>
      <c r="I767" s="2043"/>
      <c r="J767" s="2043"/>
      <c r="K767" s="2471"/>
      <c r="L767" s="124"/>
    </row>
    <row r="768" spans="1:12" ht="15.75" x14ac:dyDescent="0.25">
      <c r="A768" s="2041"/>
      <c r="B768" s="2042"/>
      <c r="C768" s="2043"/>
      <c r="D768" s="258">
        <f t="shared" si="11"/>
        <v>0</v>
      </c>
      <c r="E768" s="2043"/>
      <c r="F768" s="2043"/>
      <c r="G768" s="2043"/>
      <c r="H768" s="2043"/>
      <c r="I768" s="2043"/>
      <c r="J768" s="2043"/>
      <c r="K768" s="2471"/>
      <c r="L768" s="124"/>
    </row>
    <row r="769" spans="1:12" ht="15.75" x14ac:dyDescent="0.25">
      <c r="A769" s="2041"/>
      <c r="B769" s="2042"/>
      <c r="C769" s="2043"/>
      <c r="D769" s="258">
        <f t="shared" si="11"/>
        <v>0</v>
      </c>
      <c r="E769" s="2043"/>
      <c r="F769" s="2043"/>
      <c r="G769" s="2043"/>
      <c r="H769" s="2043"/>
      <c r="I769" s="2043"/>
      <c r="J769" s="2043"/>
      <c r="K769" s="2471"/>
      <c r="L769" s="124"/>
    </row>
    <row r="770" spans="1:12" ht="15.75" x14ac:dyDescent="0.25">
      <c r="A770" s="2041"/>
      <c r="B770" s="2042"/>
      <c r="C770" s="2043"/>
      <c r="D770" s="258">
        <f>+C770*(100-E770)/100</f>
        <v>0</v>
      </c>
      <c r="E770" s="2043"/>
      <c r="F770" s="2043"/>
      <c r="G770" s="2043"/>
      <c r="H770" s="2043"/>
      <c r="I770" s="2043"/>
      <c r="J770" s="2043"/>
      <c r="K770" s="2471"/>
      <c r="L770" s="124"/>
    </row>
    <row r="771" spans="1:12" ht="15.75" x14ac:dyDescent="0.25">
      <c r="A771" s="2041"/>
      <c r="B771" s="2042"/>
      <c r="C771" s="2043"/>
      <c r="D771" s="258">
        <f>+C771*(100-E771)/100</f>
        <v>0</v>
      </c>
      <c r="E771" s="2043"/>
      <c r="F771" s="2043"/>
      <c r="G771" s="2043"/>
      <c r="H771" s="2043"/>
      <c r="I771" s="2043"/>
      <c r="J771" s="2043"/>
      <c r="K771" s="2471"/>
      <c r="L771" s="124"/>
    </row>
    <row r="772" spans="1:12" ht="15.75" x14ac:dyDescent="0.25">
      <c r="A772" s="2041"/>
      <c r="B772" s="2042"/>
      <c r="C772" s="2043"/>
      <c r="D772" s="258">
        <f>+C772*(100-E772)/100</f>
        <v>0</v>
      </c>
      <c r="E772" s="2043"/>
      <c r="F772" s="2043"/>
      <c r="G772" s="2043"/>
      <c r="H772" s="2043"/>
      <c r="I772" s="2043"/>
      <c r="J772" s="2043"/>
      <c r="K772" s="2471"/>
      <c r="L772" s="124"/>
    </row>
    <row r="773" spans="1:12" ht="15.75" x14ac:dyDescent="0.25">
      <c r="A773" s="2041"/>
      <c r="B773" s="2042"/>
      <c r="C773" s="2043"/>
      <c r="D773" s="258">
        <f>+C773*(100-E773)/100</f>
        <v>0</v>
      </c>
      <c r="E773" s="2043"/>
      <c r="F773" s="2043"/>
      <c r="G773" s="2043"/>
      <c r="H773" s="2043"/>
      <c r="I773" s="2043"/>
      <c r="J773" s="2043"/>
      <c r="K773" s="2471"/>
      <c r="L773" s="124"/>
    </row>
    <row r="774" spans="1:12" ht="15.75" x14ac:dyDescent="0.25">
      <c r="A774" s="2041"/>
      <c r="B774" s="2042"/>
      <c r="C774" s="2043"/>
      <c r="D774" s="258">
        <f>+C774*(100-E774)/100</f>
        <v>0</v>
      </c>
      <c r="E774" s="2043"/>
      <c r="F774" s="2043"/>
      <c r="G774" s="2043"/>
      <c r="H774" s="2043"/>
      <c r="I774" s="2043"/>
      <c r="J774" s="2043"/>
      <c r="K774" s="2471"/>
      <c r="L774" s="124"/>
    </row>
  </sheetData>
  <autoFilter ref="B6:K6"/>
  <mergeCells count="34">
    <mergeCell ref="C49:K49"/>
    <mergeCell ref="K3:L3"/>
    <mergeCell ref="C26:J26"/>
    <mergeCell ref="C21:J21"/>
    <mergeCell ref="C20:J20"/>
    <mergeCell ref="C15:J15"/>
    <mergeCell ref="C13:J13"/>
    <mergeCell ref="C10:J10"/>
    <mergeCell ref="C47:J47"/>
    <mergeCell ref="C46:J46"/>
    <mergeCell ref="C45:K45"/>
    <mergeCell ref="C41:J41"/>
    <mergeCell ref="A3:B3"/>
    <mergeCell ref="C3:F3"/>
    <mergeCell ref="G3:H3"/>
    <mergeCell ref="I3:J3"/>
    <mergeCell ref="C7:J7"/>
    <mergeCell ref="A1:L1"/>
    <mergeCell ref="A2:B2"/>
    <mergeCell ref="C2:F2"/>
    <mergeCell ref="G2:H2"/>
    <mergeCell ref="I2:J2"/>
    <mergeCell ref="K2:L2"/>
    <mergeCell ref="M7:Q7"/>
    <mergeCell ref="A4:B4"/>
    <mergeCell ref="C4:F4"/>
    <mergeCell ref="G4:H4"/>
    <mergeCell ref="I4:J4"/>
    <mergeCell ref="A5:B5"/>
    <mergeCell ref="C5:F5"/>
    <mergeCell ref="G5:H5"/>
    <mergeCell ref="I5:J5"/>
    <mergeCell ref="K4:L4"/>
    <mergeCell ref="K5:L5"/>
  </mergeCells>
  <pageMargins left="0.7" right="0.7" top="0.75" bottom="0.75" header="0.3" footer="0.3"/>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M777"/>
  <sheetViews>
    <sheetView zoomScaleNormal="100" workbookViewId="0">
      <pane ySplit="6" topLeftCell="A46" activePane="bottomLeft" state="frozen"/>
      <selection activeCell="C163" sqref="C163:J163"/>
      <selection pane="bottomLeft" activeCell="L57" sqref="L57"/>
    </sheetView>
  </sheetViews>
  <sheetFormatPr defaultRowHeight="12.75" x14ac:dyDescent="0.2"/>
  <cols>
    <col min="1" max="1" width="11.28515625" bestFit="1" customWidth="1"/>
    <col min="2" max="2" width="11.85546875" customWidth="1"/>
    <col min="3" max="3" width="12.85546875" customWidth="1"/>
    <col min="4" max="4" width="11.140625" customWidth="1"/>
    <col min="5" max="5" width="12.85546875" customWidth="1"/>
    <col min="6" max="6" width="11.7109375" customWidth="1"/>
    <col min="7" max="7" width="12" customWidth="1"/>
    <col min="8" max="8" width="11.5703125" customWidth="1"/>
    <col min="9" max="9" width="12.28515625" customWidth="1"/>
    <col min="10" max="10" width="11.5703125" customWidth="1"/>
    <col min="11" max="11" width="12.85546875" customWidth="1"/>
    <col min="12" max="12" width="66.28515625" customWidth="1"/>
  </cols>
  <sheetData>
    <row r="1" spans="1:13" s="2" customFormat="1" ht="30.75" customHeight="1" thickTop="1" x14ac:dyDescent="0.25">
      <c r="A1" s="3853" t="s">
        <v>3033</v>
      </c>
      <c r="B1" s="3854"/>
      <c r="C1" s="3854"/>
      <c r="D1" s="3854"/>
      <c r="E1" s="3854"/>
      <c r="F1" s="3854"/>
      <c r="G1" s="3854"/>
      <c r="H1" s="3854"/>
      <c r="I1" s="3854"/>
      <c r="J1" s="3854"/>
      <c r="K1" s="3854"/>
      <c r="L1" s="3855"/>
      <c r="M1" s="1"/>
    </row>
    <row r="2" spans="1:13" s="5" customFormat="1" ht="20.25" customHeight="1" x14ac:dyDescent="0.25">
      <c r="A2" s="3463" t="s">
        <v>259</v>
      </c>
      <c r="B2" s="3464"/>
      <c r="C2" s="3445">
        <f>(24+122+77)*25</f>
        <v>5575</v>
      </c>
      <c r="D2" s="3446"/>
      <c r="E2" s="3446"/>
      <c r="F2" s="3447"/>
      <c r="G2" s="3461"/>
      <c r="H2" s="3462"/>
      <c r="I2" s="3437" t="s">
        <v>260</v>
      </c>
      <c r="J2" s="3438"/>
      <c r="K2" s="3500" t="s">
        <v>499</v>
      </c>
      <c r="L2" s="3501"/>
      <c r="M2" s="4"/>
    </row>
    <row r="3" spans="1:13" s="5" customFormat="1" ht="20.25" customHeight="1" x14ac:dyDescent="0.25">
      <c r="A3" s="3463" t="s">
        <v>261</v>
      </c>
      <c r="B3" s="3464"/>
      <c r="C3" s="3445" t="s">
        <v>279</v>
      </c>
      <c r="D3" s="3446"/>
      <c r="E3" s="3446"/>
      <c r="F3" s="3447"/>
      <c r="G3" s="3440"/>
      <c r="H3" s="3441"/>
      <c r="I3" s="3437" t="s">
        <v>262</v>
      </c>
      <c r="J3" s="3438"/>
      <c r="K3" s="3500" t="s">
        <v>1674</v>
      </c>
      <c r="L3" s="3501"/>
      <c r="M3" s="4"/>
    </row>
    <row r="4" spans="1:13" s="5" customFormat="1" ht="20.25" customHeight="1" x14ac:dyDescent="0.25">
      <c r="A4" s="3463" t="s">
        <v>263</v>
      </c>
      <c r="B4" s="3464"/>
      <c r="C4" s="3445" t="s">
        <v>2739</v>
      </c>
      <c r="D4" s="3446"/>
      <c r="E4" s="3446"/>
      <c r="F4" s="3447"/>
      <c r="G4" s="3461"/>
      <c r="H4" s="3462"/>
      <c r="I4" s="3437" t="s">
        <v>264</v>
      </c>
      <c r="J4" s="3438"/>
      <c r="K4" s="4225" t="s">
        <v>3541</v>
      </c>
      <c r="L4" s="4226"/>
      <c r="M4" s="4"/>
    </row>
    <row r="5" spans="1:13" s="5" customFormat="1" ht="73.5" customHeight="1" thickBot="1" x14ac:dyDescent="0.3">
      <c r="A5" s="3448" t="s">
        <v>265</v>
      </c>
      <c r="B5" s="3449"/>
      <c r="C5" s="3526" t="s">
        <v>4545</v>
      </c>
      <c r="D5" s="3527"/>
      <c r="E5" s="3527"/>
      <c r="F5" s="3737"/>
      <c r="G5" s="3717" t="s">
        <v>2737</v>
      </c>
      <c r="H5" s="3574"/>
      <c r="I5" s="3437" t="s">
        <v>397</v>
      </c>
      <c r="J5" s="3438"/>
      <c r="K5" s="4031" t="s">
        <v>2738</v>
      </c>
      <c r="L5" s="4032"/>
      <c r="M5" s="4"/>
    </row>
    <row r="6" spans="1:13" s="10" customFormat="1"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3" ht="113.25" customHeight="1" thickTop="1" x14ac:dyDescent="0.2">
      <c r="A7" s="1254">
        <v>43371</v>
      </c>
      <c r="B7" s="1255" t="s">
        <v>62</v>
      </c>
      <c r="C7" s="3583" t="s">
        <v>2754</v>
      </c>
      <c r="D7" s="3584"/>
      <c r="E7" s="3584"/>
      <c r="F7" s="3584"/>
      <c r="G7" s="3584"/>
      <c r="H7" s="3584"/>
      <c r="I7" s="3584"/>
      <c r="J7" s="3585"/>
      <c r="K7" s="2766" t="s">
        <v>3857</v>
      </c>
      <c r="L7" s="1586" t="s">
        <v>2740</v>
      </c>
    </row>
    <row r="8" spans="1:13" ht="15.75" x14ac:dyDescent="0.2">
      <c r="A8" s="3459">
        <v>43376</v>
      </c>
      <c r="B8" s="1727" t="s">
        <v>12</v>
      </c>
      <c r="C8" s="1728">
        <v>245</v>
      </c>
      <c r="D8" s="258">
        <f>+C8*(100-E8)/100</f>
        <v>235.2</v>
      </c>
      <c r="E8" s="1728">
        <v>4</v>
      </c>
      <c r="F8" s="1728"/>
      <c r="G8" s="1728">
        <v>115</v>
      </c>
      <c r="H8" s="1728"/>
      <c r="I8" s="1728"/>
      <c r="J8" s="1728"/>
      <c r="K8" s="2471"/>
      <c r="L8" s="393" t="s">
        <v>2748</v>
      </c>
    </row>
    <row r="9" spans="1:13" ht="15.75" x14ac:dyDescent="0.25">
      <c r="A9" s="3460"/>
      <c r="B9" s="1727" t="s">
        <v>186</v>
      </c>
      <c r="C9" s="1728"/>
      <c r="D9" s="258"/>
      <c r="E9" s="1728"/>
      <c r="F9" s="1728"/>
      <c r="G9" s="1728"/>
      <c r="H9" s="1728">
        <v>3850</v>
      </c>
      <c r="I9" s="1728">
        <v>100</v>
      </c>
      <c r="J9" s="1728"/>
      <c r="K9" s="2471"/>
      <c r="L9" s="234"/>
    </row>
    <row r="10" spans="1:13" s="1267" customFormat="1" ht="15.75" x14ac:dyDescent="0.25">
      <c r="A10" s="1268">
        <v>43385</v>
      </c>
      <c r="B10" s="1269" t="s">
        <v>186</v>
      </c>
      <c r="C10" s="1270"/>
      <c r="D10" s="1271"/>
      <c r="E10" s="1270"/>
      <c r="F10" s="1270"/>
      <c r="G10" s="1270"/>
      <c r="H10" s="1270">
        <v>4990</v>
      </c>
      <c r="I10" s="1270">
        <v>95</v>
      </c>
      <c r="J10" s="1270"/>
      <c r="K10" s="2636"/>
      <c r="L10" s="1272"/>
    </row>
    <row r="11" spans="1:13" ht="15.75" x14ac:dyDescent="0.25">
      <c r="A11" s="1726">
        <v>43395</v>
      </c>
      <c r="B11" s="1727" t="s">
        <v>186</v>
      </c>
      <c r="C11" s="1728"/>
      <c r="D11" s="258"/>
      <c r="E11" s="1728"/>
      <c r="F11" s="1728"/>
      <c r="G11" s="1728"/>
      <c r="H11" s="1728">
        <v>5400</v>
      </c>
      <c r="I11" s="1728">
        <v>100</v>
      </c>
      <c r="J11" s="1728"/>
      <c r="K11" s="2471"/>
      <c r="L11" s="234"/>
    </row>
    <row r="12" spans="1:13" ht="15.75" x14ac:dyDescent="0.2">
      <c r="A12" s="1726">
        <v>43398</v>
      </c>
      <c r="B12" s="1727" t="s">
        <v>12</v>
      </c>
      <c r="C12" s="1728">
        <v>215</v>
      </c>
      <c r="D12" s="258">
        <f>+C12*(100-E12)/100</f>
        <v>206.4</v>
      </c>
      <c r="E12" s="1728">
        <v>4</v>
      </c>
      <c r="F12" s="1728"/>
      <c r="G12" s="1728">
        <v>110</v>
      </c>
      <c r="H12" s="1728"/>
      <c r="I12" s="1728"/>
      <c r="J12" s="1728"/>
      <c r="K12" s="2471"/>
      <c r="L12" s="393" t="s">
        <v>2788</v>
      </c>
    </row>
    <row r="13" spans="1:13" ht="16.5" thickBot="1" x14ac:dyDescent="0.3">
      <c r="A13" s="1863">
        <v>43407</v>
      </c>
      <c r="B13" s="1878" t="s">
        <v>186</v>
      </c>
      <c r="C13" s="252"/>
      <c r="D13" s="331"/>
      <c r="E13" s="252"/>
      <c r="F13" s="252"/>
      <c r="G13" s="252"/>
      <c r="H13" s="252">
        <v>4865</v>
      </c>
      <c r="I13" s="252">
        <v>83</v>
      </c>
      <c r="J13" s="252"/>
      <c r="K13" s="2483"/>
      <c r="L13" s="1089" t="s">
        <v>2809</v>
      </c>
    </row>
    <row r="14" spans="1:13" ht="16.5" thickTop="1" x14ac:dyDescent="0.25">
      <c r="A14" s="39">
        <v>43474</v>
      </c>
      <c r="B14" s="40" t="s">
        <v>12</v>
      </c>
      <c r="C14" s="254">
        <v>195</v>
      </c>
      <c r="D14" s="324">
        <f>+C14*(100-E14)/100</f>
        <v>167.7</v>
      </c>
      <c r="E14" s="254">
        <v>14</v>
      </c>
      <c r="F14" s="254"/>
      <c r="G14" s="254">
        <v>140</v>
      </c>
      <c r="H14" s="254"/>
      <c r="I14" s="254"/>
      <c r="J14" s="254"/>
      <c r="K14" s="2551"/>
      <c r="L14" s="913" t="s">
        <v>2748</v>
      </c>
    </row>
    <row r="15" spans="1:13" ht="15.75" x14ac:dyDescent="0.25">
      <c r="A15" s="1726">
        <v>43576</v>
      </c>
      <c r="B15" s="1727" t="s">
        <v>186</v>
      </c>
      <c r="C15" s="1728"/>
      <c r="D15" s="258"/>
      <c r="E15" s="1728"/>
      <c r="F15" s="1728"/>
      <c r="G15" s="1728"/>
      <c r="H15" s="1728">
        <v>5350</v>
      </c>
      <c r="I15" s="1728">
        <v>89</v>
      </c>
      <c r="J15" s="1728"/>
      <c r="K15" s="2471"/>
      <c r="L15" s="234" t="s">
        <v>3019</v>
      </c>
    </row>
    <row r="16" spans="1:13" ht="17.25" customHeight="1" x14ac:dyDescent="0.25">
      <c r="A16" s="1992">
        <v>43610</v>
      </c>
      <c r="B16" s="1993" t="s">
        <v>12</v>
      </c>
      <c r="C16" s="1994">
        <v>460</v>
      </c>
      <c r="D16" s="1995">
        <f>+C16*(100-E16)/100</f>
        <v>69</v>
      </c>
      <c r="E16" s="1994">
        <v>85</v>
      </c>
      <c r="F16" s="1994"/>
      <c r="G16" s="1994">
        <v>140</v>
      </c>
      <c r="H16" s="1994"/>
      <c r="I16" s="1994"/>
      <c r="J16" s="1994"/>
      <c r="K16" s="2743"/>
      <c r="L16" s="1996" t="s">
        <v>3060</v>
      </c>
    </row>
    <row r="17" spans="1:12" ht="15.75" x14ac:dyDescent="0.25">
      <c r="A17" s="2088">
        <v>43733</v>
      </c>
      <c r="B17" s="2087" t="s">
        <v>12</v>
      </c>
      <c r="C17" s="256">
        <v>100</v>
      </c>
      <c r="D17" s="325">
        <f>+C17*(100-E17)/100</f>
        <v>75</v>
      </c>
      <c r="E17" s="256">
        <v>25</v>
      </c>
      <c r="F17" s="256" t="s">
        <v>159</v>
      </c>
      <c r="G17" s="256">
        <v>120</v>
      </c>
      <c r="H17" s="256"/>
      <c r="I17" s="256"/>
      <c r="J17" s="256"/>
      <c r="K17" s="2550"/>
      <c r="L17" s="359" t="s">
        <v>3204</v>
      </c>
    </row>
    <row r="18" spans="1:12" ht="15.75" x14ac:dyDescent="0.25">
      <c r="A18" s="2102">
        <v>43734</v>
      </c>
      <c r="B18" s="2101" t="s">
        <v>186</v>
      </c>
      <c r="C18" s="256"/>
      <c r="D18" s="325"/>
      <c r="E18" s="256"/>
      <c r="F18" s="256"/>
      <c r="G18" s="256"/>
      <c r="H18" s="256">
        <v>5120</v>
      </c>
      <c r="I18" s="256">
        <v>90</v>
      </c>
      <c r="J18" s="256"/>
      <c r="K18" s="2550"/>
      <c r="L18" s="359" t="s">
        <v>18</v>
      </c>
    </row>
    <row r="19" spans="1:12" ht="21.75" customHeight="1" x14ac:dyDescent="0.25">
      <c r="A19" s="1726">
        <v>43736</v>
      </c>
      <c r="B19" s="1727" t="s">
        <v>14</v>
      </c>
      <c r="C19" s="3614" t="s">
        <v>3219</v>
      </c>
      <c r="D19" s="3733"/>
      <c r="E19" s="3733"/>
      <c r="F19" s="3733"/>
      <c r="G19" s="3733"/>
      <c r="H19" s="3733"/>
      <c r="I19" s="3733"/>
      <c r="J19" s="3615"/>
      <c r="K19" s="2563"/>
      <c r="L19" s="234"/>
    </row>
    <row r="20" spans="1:12" ht="15.75" x14ac:dyDescent="0.25">
      <c r="A20" s="1726">
        <v>43739</v>
      </c>
      <c r="B20" s="1727" t="s">
        <v>12</v>
      </c>
      <c r="C20" s="1728">
        <v>100</v>
      </c>
      <c r="D20" s="258">
        <f>+C20*(100-E20)/100</f>
        <v>90</v>
      </c>
      <c r="E20" s="1728">
        <v>10</v>
      </c>
      <c r="F20" s="1728" t="s">
        <v>159</v>
      </c>
      <c r="G20" s="1728">
        <v>120</v>
      </c>
      <c r="H20" s="1728"/>
      <c r="I20" s="1728"/>
      <c r="J20" s="1728"/>
      <c r="K20" s="2471"/>
      <c r="L20" s="234" t="s">
        <v>2464</v>
      </c>
    </row>
    <row r="21" spans="1:12" ht="15.75" x14ac:dyDescent="0.25">
      <c r="A21" s="59">
        <v>43816</v>
      </c>
      <c r="B21" s="60" t="s">
        <v>186</v>
      </c>
      <c r="C21" s="329"/>
      <c r="D21" s="330"/>
      <c r="E21" s="329"/>
      <c r="F21" s="329"/>
      <c r="G21" s="329"/>
      <c r="H21" s="329">
        <v>5455</v>
      </c>
      <c r="I21" s="329">
        <v>100</v>
      </c>
      <c r="J21" s="329"/>
      <c r="K21" s="2566"/>
      <c r="L21" s="367" t="s">
        <v>3372</v>
      </c>
    </row>
    <row r="22" spans="1:12" ht="32.25" customHeight="1" x14ac:dyDescent="0.25">
      <c r="A22" s="1726">
        <v>43904</v>
      </c>
      <c r="B22" s="1727" t="s">
        <v>16</v>
      </c>
      <c r="C22" s="3614" t="s">
        <v>3483</v>
      </c>
      <c r="D22" s="3733"/>
      <c r="E22" s="3733"/>
      <c r="F22" s="3733"/>
      <c r="G22" s="3733"/>
      <c r="H22" s="3733"/>
      <c r="I22" s="3733"/>
      <c r="J22" s="3615"/>
      <c r="K22" s="2563"/>
      <c r="L22" s="124"/>
    </row>
    <row r="23" spans="1:12" ht="15.75" x14ac:dyDescent="0.25">
      <c r="A23" s="1726">
        <v>43907</v>
      </c>
      <c r="B23" s="1727" t="s">
        <v>186</v>
      </c>
      <c r="C23" s="1728"/>
      <c r="D23" s="258"/>
      <c r="E23" s="1728"/>
      <c r="F23" s="1728"/>
      <c r="G23" s="1728"/>
      <c r="H23" s="1728">
        <v>5425</v>
      </c>
      <c r="I23" s="1728">
        <v>60</v>
      </c>
      <c r="J23" s="1728"/>
      <c r="K23" s="2471"/>
      <c r="L23" s="367" t="s">
        <v>3502</v>
      </c>
    </row>
    <row r="24" spans="1:12" ht="15.75" x14ac:dyDescent="0.25">
      <c r="A24" s="2410">
        <v>43920</v>
      </c>
      <c r="B24" s="2306" t="s">
        <v>4</v>
      </c>
      <c r="C24" s="2311"/>
      <c r="D24" s="2312"/>
      <c r="E24" s="2311">
        <v>10</v>
      </c>
      <c r="F24" s="2311"/>
      <c r="G24" s="2311"/>
      <c r="H24" s="2311"/>
      <c r="I24" s="2311"/>
      <c r="J24" s="2311"/>
      <c r="K24" s="2602"/>
      <c r="L24" s="2310"/>
    </row>
    <row r="25" spans="1:12" ht="15.75" x14ac:dyDescent="0.25">
      <c r="A25" s="2410">
        <v>43951</v>
      </c>
      <c r="B25" s="2306" t="s">
        <v>4</v>
      </c>
      <c r="C25" s="2311"/>
      <c r="D25" s="2312"/>
      <c r="E25" s="2311">
        <v>15</v>
      </c>
      <c r="F25" s="2311"/>
      <c r="G25" s="2311"/>
      <c r="H25" s="2311"/>
      <c r="I25" s="2311"/>
      <c r="J25" s="2311"/>
      <c r="K25" s="2602"/>
      <c r="L25" s="2310"/>
    </row>
    <row r="26" spans="1:12" ht="21" customHeight="1" x14ac:dyDescent="0.25">
      <c r="A26" s="2410">
        <v>43981</v>
      </c>
      <c r="B26" s="2306" t="s">
        <v>4</v>
      </c>
      <c r="C26" s="2311"/>
      <c r="D26" s="2312"/>
      <c r="E26" s="2311">
        <v>15</v>
      </c>
      <c r="F26" s="2311"/>
      <c r="G26" s="2311"/>
      <c r="H26" s="2311"/>
      <c r="I26" s="2311"/>
      <c r="J26" s="2311"/>
      <c r="K26" s="2602"/>
      <c r="L26" s="2310"/>
    </row>
    <row r="27" spans="1:12" ht="46.5" customHeight="1" x14ac:dyDescent="0.25">
      <c r="A27" s="1726">
        <v>44004</v>
      </c>
      <c r="B27" s="1727" t="s">
        <v>14</v>
      </c>
      <c r="C27" s="3614" t="s">
        <v>3698</v>
      </c>
      <c r="D27" s="3733"/>
      <c r="E27" s="3733"/>
      <c r="F27" s="3733"/>
      <c r="G27" s="3733"/>
      <c r="H27" s="3733"/>
      <c r="I27" s="3733"/>
      <c r="J27" s="3615"/>
      <c r="K27" s="2563"/>
      <c r="L27" s="124"/>
    </row>
    <row r="28" spans="1:12" ht="15.75" x14ac:dyDescent="0.25">
      <c r="A28" s="2410">
        <v>44012</v>
      </c>
      <c r="B28" s="2306" t="s">
        <v>4</v>
      </c>
      <c r="C28" s="2311"/>
      <c r="D28" s="2312"/>
      <c r="E28" s="2311">
        <v>15</v>
      </c>
      <c r="F28" s="2311"/>
      <c r="G28" s="2311"/>
      <c r="H28" s="2311"/>
      <c r="I28" s="2311"/>
      <c r="J28" s="2311"/>
      <c r="K28" s="2602"/>
      <c r="L28" s="2310"/>
    </row>
    <row r="29" spans="1:12" ht="15.75" x14ac:dyDescent="0.25">
      <c r="A29" s="1726">
        <v>44028</v>
      </c>
      <c r="B29" s="1727" t="s">
        <v>12</v>
      </c>
      <c r="C29" s="258">
        <v>85</v>
      </c>
      <c r="D29" s="258">
        <v>72.25</v>
      </c>
      <c r="E29" s="258">
        <v>15</v>
      </c>
      <c r="F29" s="258" t="s">
        <v>159</v>
      </c>
      <c r="G29" s="258">
        <v>120</v>
      </c>
      <c r="H29" s="1728"/>
      <c r="I29" s="1728"/>
      <c r="J29" s="1728"/>
      <c r="K29" s="2471"/>
      <c r="L29" s="234" t="s">
        <v>22</v>
      </c>
    </row>
    <row r="30" spans="1:12" ht="15.75" x14ac:dyDescent="0.25">
      <c r="A30" s="2410">
        <v>44042</v>
      </c>
      <c r="B30" s="2306" t="s">
        <v>4</v>
      </c>
      <c r="C30" s="2311"/>
      <c r="D30" s="2312"/>
      <c r="E30" s="2311">
        <v>15</v>
      </c>
      <c r="F30" s="2311"/>
      <c r="G30" s="2311"/>
      <c r="H30" s="2311"/>
      <c r="I30" s="2311"/>
      <c r="J30" s="2311"/>
      <c r="K30" s="2852"/>
      <c r="L30" s="2310"/>
    </row>
    <row r="31" spans="1:12" ht="15.75" x14ac:dyDescent="0.25">
      <c r="A31" s="1726">
        <v>44053</v>
      </c>
      <c r="B31" s="1727" t="s">
        <v>186</v>
      </c>
      <c r="C31" s="1728"/>
      <c r="D31" s="258">
        <f>+C31*(100-E31)/100</f>
        <v>0</v>
      </c>
      <c r="E31" s="1728"/>
      <c r="F31" s="1728"/>
      <c r="G31" s="1728"/>
      <c r="H31" s="1728">
        <v>5515</v>
      </c>
      <c r="I31" s="1728">
        <v>100</v>
      </c>
      <c r="J31" s="1728"/>
      <c r="K31" s="2471"/>
      <c r="L31" s="124" t="s">
        <v>3782</v>
      </c>
    </row>
    <row r="32" spans="1:12" ht="15.75" x14ac:dyDescent="0.25">
      <c r="A32" s="2410">
        <v>44073</v>
      </c>
      <c r="B32" s="2306" t="s">
        <v>4</v>
      </c>
      <c r="C32" s="2311"/>
      <c r="D32" s="2312"/>
      <c r="E32" s="2311">
        <v>15</v>
      </c>
      <c r="F32" s="2311"/>
      <c r="G32" s="2311"/>
      <c r="H32" s="2311"/>
      <c r="I32" s="2311"/>
      <c r="J32" s="2311"/>
      <c r="K32" s="2885"/>
      <c r="L32" s="2310"/>
    </row>
    <row r="33" spans="1:12" ht="15.75" x14ac:dyDescent="0.25">
      <c r="A33" s="2410">
        <v>44104</v>
      </c>
      <c r="B33" s="2306" t="s">
        <v>4</v>
      </c>
      <c r="C33" s="2311"/>
      <c r="D33" s="2312"/>
      <c r="E33" s="2311">
        <v>15</v>
      </c>
      <c r="F33" s="2311"/>
      <c r="G33" s="2311"/>
      <c r="H33" s="2311"/>
      <c r="I33" s="2311"/>
      <c r="J33" s="2311"/>
      <c r="K33" s="3126"/>
      <c r="L33" s="2310"/>
    </row>
    <row r="34" spans="1:12" ht="15.75" x14ac:dyDescent="0.25">
      <c r="A34" s="2410">
        <v>44134</v>
      </c>
      <c r="B34" s="2306" t="s">
        <v>4</v>
      </c>
      <c r="C34" s="2311"/>
      <c r="D34" s="2312"/>
      <c r="E34" s="2311">
        <v>15</v>
      </c>
      <c r="F34" s="2311"/>
      <c r="G34" s="2311"/>
      <c r="H34" s="2311"/>
      <c r="I34" s="2311"/>
      <c r="J34" s="2311"/>
      <c r="K34" s="3126"/>
      <c r="L34" s="2310"/>
    </row>
    <row r="35" spans="1:12" ht="15.75" x14ac:dyDescent="0.25">
      <c r="A35" s="2410">
        <v>44165</v>
      </c>
      <c r="B35" s="2306" t="s">
        <v>4</v>
      </c>
      <c r="C35" s="2311"/>
      <c r="D35" s="2312"/>
      <c r="E35" s="2311">
        <v>15</v>
      </c>
      <c r="F35" s="2311"/>
      <c r="G35" s="2311"/>
      <c r="H35" s="2311"/>
      <c r="I35" s="2311"/>
      <c r="J35" s="2311"/>
      <c r="K35" s="3126"/>
      <c r="L35" s="2310"/>
    </row>
    <row r="36" spans="1:12" ht="15.75" x14ac:dyDescent="0.25">
      <c r="A36" s="2410">
        <v>44195</v>
      </c>
      <c r="B36" s="2306" t="s">
        <v>4</v>
      </c>
      <c r="C36" s="2311"/>
      <c r="D36" s="2312"/>
      <c r="E36" s="2311">
        <v>18</v>
      </c>
      <c r="F36" s="2311"/>
      <c r="G36" s="2311"/>
      <c r="H36" s="2311"/>
      <c r="I36" s="2311"/>
      <c r="J36" s="2311"/>
      <c r="K36" s="3126"/>
      <c r="L36" s="2310"/>
    </row>
    <row r="37" spans="1:12" ht="15.75" x14ac:dyDescent="0.2">
      <c r="A37" s="1726">
        <v>44217</v>
      </c>
      <c r="B37" s="1727" t="s">
        <v>186</v>
      </c>
      <c r="C37" s="1728"/>
      <c r="D37" s="258" t="s">
        <v>301</v>
      </c>
      <c r="E37" s="1728"/>
      <c r="F37" s="1728"/>
      <c r="G37" s="1728"/>
      <c r="H37" s="1728">
        <v>5357</v>
      </c>
      <c r="I37" s="1728">
        <v>100</v>
      </c>
      <c r="J37" s="1728"/>
      <c r="K37" s="2471"/>
      <c r="L37" s="3185" t="s">
        <v>4177</v>
      </c>
    </row>
    <row r="38" spans="1:12" ht="15.75" x14ac:dyDescent="0.25">
      <c r="A38" s="2410">
        <v>44226</v>
      </c>
      <c r="B38" s="2306" t="s">
        <v>4</v>
      </c>
      <c r="C38" s="2311"/>
      <c r="D38" s="2312"/>
      <c r="E38" s="2311">
        <v>18</v>
      </c>
      <c r="F38" s="2311"/>
      <c r="G38" s="2311"/>
      <c r="H38" s="2311"/>
      <c r="I38" s="2311"/>
      <c r="J38" s="2311"/>
      <c r="K38" s="3126"/>
      <c r="L38" s="2310"/>
    </row>
    <row r="39" spans="1:12" ht="15.75" x14ac:dyDescent="0.25">
      <c r="A39" s="2410">
        <v>44255</v>
      </c>
      <c r="B39" s="2306" t="s">
        <v>4</v>
      </c>
      <c r="C39" s="2311"/>
      <c r="D39" s="2312"/>
      <c r="E39" s="2311">
        <v>18</v>
      </c>
      <c r="F39" s="2311"/>
      <c r="G39" s="2311"/>
      <c r="H39" s="2311"/>
      <c r="I39" s="2311"/>
      <c r="J39" s="2311"/>
      <c r="K39" s="3126"/>
      <c r="L39" s="2310"/>
    </row>
    <row r="40" spans="1:12" ht="15.75" x14ac:dyDescent="0.25">
      <c r="A40" s="2410">
        <v>44285</v>
      </c>
      <c r="B40" s="2306" t="s">
        <v>4</v>
      </c>
      <c r="C40" s="2311"/>
      <c r="D40" s="2312"/>
      <c r="E40" s="2311">
        <v>18</v>
      </c>
      <c r="F40" s="2311"/>
      <c r="G40" s="2311"/>
      <c r="H40" s="2311"/>
      <c r="I40" s="2311"/>
      <c r="J40" s="2311"/>
      <c r="K40" s="3126"/>
      <c r="L40" s="2310"/>
    </row>
    <row r="41" spans="1:12" ht="31.5" customHeight="1" x14ac:dyDescent="0.25">
      <c r="A41" s="1726">
        <v>44296</v>
      </c>
      <c r="B41" s="1727" t="s">
        <v>16</v>
      </c>
      <c r="C41" s="3473" t="s">
        <v>4312</v>
      </c>
      <c r="D41" s="3474"/>
      <c r="E41" s="3474"/>
      <c r="F41" s="3474"/>
      <c r="G41" s="3474"/>
      <c r="H41" s="3474"/>
      <c r="I41" s="3474"/>
      <c r="J41" s="3475"/>
      <c r="K41" s="2471"/>
      <c r="L41" s="124"/>
    </row>
    <row r="42" spans="1:12" ht="15.75" x14ac:dyDescent="0.25">
      <c r="A42" s="1726">
        <v>44310</v>
      </c>
      <c r="B42" s="1727" t="s">
        <v>12</v>
      </c>
      <c r="C42" s="1728">
        <v>140</v>
      </c>
      <c r="D42" s="258">
        <f>+C42*(100-E42)/100</f>
        <v>112</v>
      </c>
      <c r="E42" s="1728">
        <v>20</v>
      </c>
      <c r="F42" s="1728" t="s">
        <v>159</v>
      </c>
      <c r="G42" s="1728">
        <v>100</v>
      </c>
      <c r="H42" s="1728"/>
      <c r="I42" s="1728"/>
      <c r="J42" s="1728"/>
      <c r="K42" s="2471"/>
      <c r="L42" s="124" t="s">
        <v>4329</v>
      </c>
    </row>
    <row r="43" spans="1:12" ht="43.5" customHeight="1" x14ac:dyDescent="0.2">
      <c r="A43" s="1726">
        <v>44338</v>
      </c>
      <c r="B43" s="1727" t="s">
        <v>14</v>
      </c>
      <c r="C43" s="3473" t="s">
        <v>4360</v>
      </c>
      <c r="D43" s="3667"/>
      <c r="E43" s="3667"/>
      <c r="F43" s="3667"/>
      <c r="G43" s="3667"/>
      <c r="H43" s="3667"/>
      <c r="I43" s="3667"/>
      <c r="J43" s="3668"/>
      <c r="K43" s="2471"/>
      <c r="L43" s="3186" t="s">
        <v>3795</v>
      </c>
    </row>
    <row r="44" spans="1:12" ht="43.5" customHeight="1" x14ac:dyDescent="0.2">
      <c r="A44" s="1726">
        <v>44342</v>
      </c>
      <c r="B44" s="1727" t="s">
        <v>14</v>
      </c>
      <c r="C44" s="3473" t="s">
        <v>4359</v>
      </c>
      <c r="D44" s="3667"/>
      <c r="E44" s="3667"/>
      <c r="F44" s="3667"/>
      <c r="G44" s="3667"/>
      <c r="H44" s="3667"/>
      <c r="I44" s="3667"/>
      <c r="J44" s="3668"/>
      <c r="K44" s="2471"/>
      <c r="L44" s="3186" t="s">
        <v>4358</v>
      </c>
    </row>
    <row r="45" spans="1:12" ht="15.75" x14ac:dyDescent="0.25">
      <c r="A45" s="1726">
        <v>44355</v>
      </c>
      <c r="B45" s="1727" t="s">
        <v>186</v>
      </c>
      <c r="C45" s="1728"/>
      <c r="D45" s="258">
        <f>+C45*(100-E45)/100</f>
        <v>0</v>
      </c>
      <c r="E45" s="1728"/>
      <c r="F45" s="1728"/>
      <c r="G45" s="1728"/>
      <c r="H45" s="3200">
        <v>5565</v>
      </c>
      <c r="I45" s="3200">
        <v>84</v>
      </c>
      <c r="J45" s="1728"/>
      <c r="K45" s="2471"/>
      <c r="L45" s="124" t="s">
        <v>4391</v>
      </c>
    </row>
    <row r="46" spans="1:12" ht="15.75" x14ac:dyDescent="0.25">
      <c r="A46" s="1726">
        <v>44398</v>
      </c>
      <c r="B46" s="1727" t="s">
        <v>12</v>
      </c>
      <c r="C46" s="1728">
        <v>95</v>
      </c>
      <c r="D46" s="258">
        <f>+C46*(100-E46)/100</f>
        <v>74.099999999999994</v>
      </c>
      <c r="E46" s="1728">
        <v>22</v>
      </c>
      <c r="F46" s="1728" t="s">
        <v>159</v>
      </c>
      <c r="G46" s="1728">
        <v>80</v>
      </c>
      <c r="H46" s="1728"/>
      <c r="I46" s="1728"/>
      <c r="J46" s="1728"/>
      <c r="K46" s="2471"/>
      <c r="L46" s="124" t="s">
        <v>4460</v>
      </c>
    </row>
    <row r="47" spans="1:12" ht="15.75" x14ac:dyDescent="0.25">
      <c r="A47" s="1726">
        <v>44405</v>
      </c>
      <c r="B47" s="1727" t="s">
        <v>12</v>
      </c>
      <c r="C47" s="258">
        <v>95</v>
      </c>
      <c r="D47" s="258">
        <f>C47*(100-E47)/100</f>
        <v>74.099999999999994</v>
      </c>
      <c r="E47" s="258">
        <v>22</v>
      </c>
      <c r="F47" s="258" t="s">
        <v>159</v>
      </c>
      <c r="G47" s="258">
        <v>80</v>
      </c>
      <c r="H47" s="1728"/>
      <c r="I47" s="1728"/>
      <c r="J47" s="1728"/>
      <c r="K47" s="2471"/>
      <c r="L47" s="124" t="s">
        <v>4466</v>
      </c>
    </row>
    <row r="48" spans="1:12" ht="15.75" x14ac:dyDescent="0.25">
      <c r="A48" s="3459">
        <v>44455</v>
      </c>
      <c r="B48" s="1727" t="s">
        <v>186</v>
      </c>
      <c r="C48" s="1728"/>
      <c r="D48" s="258" t="s">
        <v>301</v>
      </c>
      <c r="E48" s="1728"/>
      <c r="F48" s="1728"/>
      <c r="G48" s="1728"/>
      <c r="H48" s="1728">
        <v>4030</v>
      </c>
      <c r="I48" s="1728">
        <v>100</v>
      </c>
      <c r="J48" s="1728"/>
      <c r="K48" s="2471"/>
      <c r="L48" s="124"/>
    </row>
    <row r="49" spans="1:12" ht="33.75" customHeight="1" x14ac:dyDescent="0.25">
      <c r="A49" s="3460"/>
      <c r="B49" s="1727" t="s">
        <v>14</v>
      </c>
      <c r="C49" s="3614" t="s">
        <v>4570</v>
      </c>
      <c r="D49" s="3733"/>
      <c r="E49" s="3733"/>
      <c r="F49" s="3733"/>
      <c r="G49" s="3733"/>
      <c r="H49" s="3733"/>
      <c r="I49" s="3733"/>
      <c r="J49" s="3615"/>
      <c r="K49" s="2471"/>
      <c r="L49" s="124"/>
    </row>
    <row r="50" spans="1:12" ht="15.75" x14ac:dyDescent="0.25">
      <c r="A50" s="1726">
        <v>44488</v>
      </c>
      <c r="B50" s="1727" t="s">
        <v>12</v>
      </c>
      <c r="C50" s="1728">
        <v>80</v>
      </c>
      <c r="D50" s="258">
        <f>+C50*(100-E50)/100</f>
        <v>60</v>
      </c>
      <c r="E50" s="1728">
        <v>25</v>
      </c>
      <c r="F50" s="1728" t="s">
        <v>159</v>
      </c>
      <c r="G50" s="1728">
        <v>100</v>
      </c>
      <c r="H50" s="1728"/>
      <c r="I50" s="1728"/>
      <c r="J50" s="1728"/>
      <c r="K50" s="2471"/>
      <c r="L50" s="124" t="s">
        <v>2668</v>
      </c>
    </row>
    <row r="51" spans="1:12" ht="15.75" x14ac:dyDescent="0.25">
      <c r="A51" s="1726">
        <v>44495</v>
      </c>
      <c r="B51" s="1727" t="s">
        <v>14</v>
      </c>
      <c r="C51" s="3666" t="s">
        <v>231</v>
      </c>
      <c r="D51" s="3667"/>
      <c r="E51" s="3667"/>
      <c r="F51" s="3667"/>
      <c r="G51" s="3667"/>
      <c r="H51" s="3667"/>
      <c r="I51" s="3667"/>
      <c r="J51" s="3668"/>
      <c r="K51" s="2471"/>
      <c r="L51" s="124"/>
    </row>
    <row r="52" spans="1:12" ht="15.75" x14ac:dyDescent="0.25">
      <c r="A52" s="1726">
        <v>44518</v>
      </c>
      <c r="B52" s="1727" t="s">
        <v>12</v>
      </c>
      <c r="C52" s="1728">
        <v>35</v>
      </c>
      <c r="D52" s="258">
        <f t="shared" ref="D52:D68" si="0">+C52*(100-E52)/100</f>
        <v>26.25</v>
      </c>
      <c r="E52" s="1728">
        <v>25</v>
      </c>
      <c r="F52" s="1728" t="s">
        <v>159</v>
      </c>
      <c r="G52" s="1728">
        <v>90</v>
      </c>
      <c r="H52" s="1728"/>
      <c r="I52" s="1728"/>
      <c r="J52" s="1728"/>
      <c r="K52" s="2471"/>
      <c r="L52" s="124" t="s">
        <v>2668</v>
      </c>
    </row>
    <row r="53" spans="1:12" ht="15.75" x14ac:dyDescent="0.25">
      <c r="A53" s="1726"/>
      <c r="B53" s="1727"/>
      <c r="C53" s="1728"/>
      <c r="D53" s="258">
        <f t="shared" si="0"/>
        <v>0</v>
      </c>
      <c r="E53" s="1728"/>
      <c r="F53" s="1728"/>
      <c r="G53" s="1728"/>
      <c r="H53" s="1728"/>
      <c r="I53" s="1728"/>
      <c r="J53" s="1728"/>
      <c r="K53" s="2471"/>
      <c r="L53" s="124"/>
    </row>
    <row r="54" spans="1:12" ht="15.75" x14ac:dyDescent="0.25">
      <c r="A54" s="1726"/>
      <c r="B54" s="1727"/>
      <c r="C54" s="1728"/>
      <c r="D54" s="258">
        <f t="shared" si="0"/>
        <v>0</v>
      </c>
      <c r="E54" s="1728"/>
      <c r="F54" s="1728"/>
      <c r="G54" s="1728"/>
      <c r="H54" s="1728"/>
      <c r="I54" s="1728"/>
      <c r="J54" s="1728"/>
      <c r="K54" s="2471"/>
      <c r="L54" s="124"/>
    </row>
    <row r="55" spans="1:12" ht="15.75" x14ac:dyDescent="0.25">
      <c r="A55" s="1726"/>
      <c r="B55" s="1727"/>
      <c r="C55" s="1728"/>
      <c r="D55" s="258">
        <f t="shared" si="0"/>
        <v>0</v>
      </c>
      <c r="E55" s="1728"/>
      <c r="F55" s="1728"/>
      <c r="G55" s="1728"/>
      <c r="H55" s="1728"/>
      <c r="I55" s="1728"/>
      <c r="J55" s="1728"/>
      <c r="K55" s="2471"/>
      <c r="L55" s="124"/>
    </row>
    <row r="56" spans="1:12" ht="15.75" x14ac:dyDescent="0.25">
      <c r="A56" s="1726"/>
      <c r="B56" s="1727"/>
      <c r="C56" s="1728"/>
      <c r="D56" s="258">
        <f t="shared" si="0"/>
        <v>0</v>
      </c>
      <c r="E56" s="1728"/>
      <c r="F56" s="1728"/>
      <c r="G56" s="1728"/>
      <c r="H56" s="1728"/>
      <c r="I56" s="1728"/>
      <c r="J56" s="1728"/>
      <c r="K56" s="2471"/>
      <c r="L56" s="124"/>
    </row>
    <row r="57" spans="1:12" ht="15.75" x14ac:dyDescent="0.25">
      <c r="A57" s="1726"/>
      <c r="B57" s="1727"/>
      <c r="C57" s="1728"/>
      <c r="D57" s="258">
        <f t="shared" si="0"/>
        <v>0</v>
      </c>
      <c r="E57" s="1728"/>
      <c r="F57" s="1728"/>
      <c r="G57" s="1728"/>
      <c r="H57" s="1728"/>
      <c r="I57" s="1728"/>
      <c r="J57" s="1728"/>
      <c r="K57" s="2471"/>
      <c r="L57" s="124"/>
    </row>
    <row r="58" spans="1:12" ht="15.75" x14ac:dyDescent="0.25">
      <c r="A58" s="1726"/>
      <c r="B58" s="1727"/>
      <c r="C58" s="1728"/>
      <c r="D58" s="258">
        <f t="shared" si="0"/>
        <v>0</v>
      </c>
      <c r="E58" s="1728"/>
      <c r="F58" s="1728"/>
      <c r="G58" s="1728"/>
      <c r="H58" s="1728"/>
      <c r="I58" s="1728"/>
      <c r="J58" s="1728"/>
      <c r="K58" s="2471"/>
      <c r="L58" s="124"/>
    </row>
    <row r="59" spans="1:12" ht="15.75" x14ac:dyDescent="0.25">
      <c r="A59" s="1726"/>
      <c r="B59" s="1727"/>
      <c r="C59" s="1728"/>
      <c r="D59" s="258">
        <f t="shared" si="0"/>
        <v>0</v>
      </c>
      <c r="E59" s="1728"/>
      <c r="F59" s="1728"/>
      <c r="G59" s="1728"/>
      <c r="H59" s="1728"/>
      <c r="I59" s="1728"/>
      <c r="J59" s="1728"/>
      <c r="K59" s="2471"/>
      <c r="L59" s="124"/>
    </row>
    <row r="60" spans="1:12" ht="15.75" x14ac:dyDescent="0.25">
      <c r="A60" s="1726"/>
      <c r="B60" s="1727"/>
      <c r="C60" s="1728"/>
      <c r="D60" s="258">
        <f t="shared" si="0"/>
        <v>0</v>
      </c>
      <c r="E60" s="1728"/>
      <c r="F60" s="1728"/>
      <c r="G60" s="1728"/>
      <c r="H60" s="1728"/>
      <c r="I60" s="1728"/>
      <c r="J60" s="1728"/>
      <c r="K60" s="2471"/>
      <c r="L60" s="124"/>
    </row>
    <row r="61" spans="1:12" ht="15.75" x14ac:dyDescent="0.25">
      <c r="A61" s="1726"/>
      <c r="B61" s="1727"/>
      <c r="C61" s="1728"/>
      <c r="D61" s="258">
        <f t="shared" si="0"/>
        <v>0</v>
      </c>
      <c r="E61" s="1728"/>
      <c r="F61" s="1728"/>
      <c r="G61" s="1728"/>
      <c r="H61" s="1728"/>
      <c r="I61" s="1728"/>
      <c r="J61" s="1728"/>
      <c r="K61" s="2471"/>
      <c r="L61" s="124"/>
    </row>
    <row r="62" spans="1:12" ht="15.75" x14ac:dyDescent="0.25">
      <c r="A62" s="1726"/>
      <c r="B62" s="1727"/>
      <c r="C62" s="1728"/>
      <c r="D62" s="258">
        <f t="shared" si="0"/>
        <v>0</v>
      </c>
      <c r="E62" s="1728"/>
      <c r="F62" s="1728"/>
      <c r="G62" s="1728"/>
      <c r="H62" s="1728"/>
      <c r="I62" s="1728"/>
      <c r="J62" s="1728"/>
      <c r="K62" s="2471"/>
      <c r="L62" s="124"/>
    </row>
    <row r="63" spans="1:12" ht="15.75" x14ac:dyDescent="0.25">
      <c r="A63" s="1726"/>
      <c r="B63" s="1727"/>
      <c r="C63" s="1728"/>
      <c r="D63" s="258">
        <f t="shared" si="0"/>
        <v>0</v>
      </c>
      <c r="E63" s="1728"/>
      <c r="F63" s="1728"/>
      <c r="G63" s="1728"/>
      <c r="H63" s="1728"/>
      <c r="I63" s="1728"/>
      <c r="J63" s="1728"/>
      <c r="K63" s="2471"/>
      <c r="L63" s="124"/>
    </row>
    <row r="64" spans="1:12" ht="15.75" x14ac:dyDescent="0.25">
      <c r="A64" s="1726"/>
      <c r="B64" s="1727"/>
      <c r="C64" s="1728"/>
      <c r="D64" s="258">
        <f t="shared" si="0"/>
        <v>0</v>
      </c>
      <c r="E64" s="1728"/>
      <c r="F64" s="1728"/>
      <c r="G64" s="1728"/>
      <c r="H64" s="1728"/>
      <c r="I64" s="1728"/>
      <c r="J64" s="1728"/>
      <c r="K64" s="2471"/>
      <c r="L64" s="124"/>
    </row>
    <row r="65" spans="1:12" ht="15.75" x14ac:dyDescent="0.25">
      <c r="A65" s="1726"/>
      <c r="B65" s="1727"/>
      <c r="C65" s="1728"/>
      <c r="D65" s="258">
        <f t="shared" si="0"/>
        <v>0</v>
      </c>
      <c r="E65" s="1728"/>
      <c r="F65" s="1728"/>
      <c r="G65" s="1728"/>
      <c r="H65" s="1728"/>
      <c r="I65" s="1728"/>
      <c r="J65" s="1728"/>
      <c r="K65" s="2471"/>
      <c r="L65" s="124"/>
    </row>
    <row r="66" spans="1:12" ht="15.75" x14ac:dyDescent="0.25">
      <c r="A66" s="1726"/>
      <c r="B66" s="1727"/>
      <c r="C66" s="1728"/>
      <c r="D66" s="258">
        <f t="shared" si="0"/>
        <v>0</v>
      </c>
      <c r="E66" s="1728"/>
      <c r="F66" s="1728"/>
      <c r="G66" s="1728"/>
      <c r="H66" s="1728"/>
      <c r="I66" s="1728"/>
      <c r="J66" s="1728"/>
      <c r="K66" s="2471"/>
      <c r="L66" s="124"/>
    </row>
    <row r="67" spans="1:12" ht="15.75" x14ac:dyDescent="0.25">
      <c r="A67" s="1726"/>
      <c r="B67" s="1727"/>
      <c r="C67" s="1728"/>
      <c r="D67" s="258">
        <f t="shared" si="0"/>
        <v>0</v>
      </c>
      <c r="E67" s="1728"/>
      <c r="F67" s="1728"/>
      <c r="G67" s="1728"/>
      <c r="H67" s="1728"/>
      <c r="I67" s="1728"/>
      <c r="J67" s="1728"/>
      <c r="K67" s="2471"/>
      <c r="L67" s="124"/>
    </row>
    <row r="68" spans="1:12" ht="15.75" x14ac:dyDescent="0.25">
      <c r="A68" s="1726"/>
      <c r="B68" s="1727"/>
      <c r="C68" s="1728"/>
      <c r="D68" s="258">
        <f t="shared" si="0"/>
        <v>0</v>
      </c>
      <c r="E68" s="1728"/>
      <c r="F68" s="1728"/>
      <c r="G68" s="1728"/>
      <c r="H68" s="1728"/>
      <c r="I68" s="1728"/>
      <c r="J68" s="1728"/>
      <c r="K68" s="2471"/>
      <c r="L68" s="124"/>
    </row>
    <row r="69" spans="1:12" ht="15.75" x14ac:dyDescent="0.25">
      <c r="A69" s="1726"/>
      <c r="B69" s="1727"/>
      <c r="C69" s="1728"/>
      <c r="D69" s="258">
        <f t="shared" ref="D69:D132" si="1">+C69*(100-E69)/100</f>
        <v>0</v>
      </c>
      <c r="E69" s="1728"/>
      <c r="F69" s="1728"/>
      <c r="G69" s="1728"/>
      <c r="H69" s="1728"/>
      <c r="I69" s="1728"/>
      <c r="J69" s="1728"/>
      <c r="K69" s="2471"/>
      <c r="L69" s="124"/>
    </row>
    <row r="70" spans="1:12" ht="15.75" x14ac:dyDescent="0.25">
      <c r="A70" s="1726"/>
      <c r="B70" s="1727"/>
      <c r="C70" s="1728"/>
      <c r="D70" s="258">
        <f t="shared" si="1"/>
        <v>0</v>
      </c>
      <c r="E70" s="1728"/>
      <c r="F70" s="1728"/>
      <c r="G70" s="1728"/>
      <c r="H70" s="1728"/>
      <c r="I70" s="1728"/>
      <c r="J70" s="1728"/>
      <c r="K70" s="2471"/>
      <c r="L70" s="124"/>
    </row>
    <row r="71" spans="1:12" ht="15.75" x14ac:dyDescent="0.25">
      <c r="A71" s="1726"/>
      <c r="B71" s="1727"/>
      <c r="C71" s="1728"/>
      <c r="D71" s="258">
        <f t="shared" si="1"/>
        <v>0</v>
      </c>
      <c r="E71" s="1728"/>
      <c r="F71" s="1728"/>
      <c r="G71" s="1728"/>
      <c r="H71" s="1728"/>
      <c r="I71" s="1728"/>
      <c r="J71" s="1728"/>
      <c r="K71" s="2471"/>
      <c r="L71" s="124"/>
    </row>
    <row r="72" spans="1:12" ht="15.75" x14ac:dyDescent="0.25">
      <c r="A72" s="1726"/>
      <c r="B72" s="1727"/>
      <c r="C72" s="1728"/>
      <c r="D72" s="258">
        <f t="shared" si="1"/>
        <v>0</v>
      </c>
      <c r="E72" s="1728"/>
      <c r="F72" s="1728"/>
      <c r="G72" s="1728"/>
      <c r="H72" s="1728"/>
      <c r="I72" s="1728"/>
      <c r="J72" s="1728"/>
      <c r="K72" s="2471"/>
      <c r="L72" s="124"/>
    </row>
    <row r="73" spans="1:12" ht="15.75" x14ac:dyDescent="0.25">
      <c r="A73" s="1726"/>
      <c r="B73" s="1727"/>
      <c r="C73" s="1728"/>
      <c r="D73" s="258">
        <f t="shared" si="1"/>
        <v>0</v>
      </c>
      <c r="E73" s="1728"/>
      <c r="F73" s="1728"/>
      <c r="G73" s="1728"/>
      <c r="H73" s="1728"/>
      <c r="I73" s="1728"/>
      <c r="J73" s="1728"/>
      <c r="K73" s="2471"/>
      <c r="L73" s="124"/>
    </row>
    <row r="74" spans="1:12" ht="15.75" x14ac:dyDescent="0.25">
      <c r="A74" s="1726"/>
      <c r="B74" s="1727"/>
      <c r="C74" s="1728"/>
      <c r="D74" s="258">
        <f t="shared" si="1"/>
        <v>0</v>
      </c>
      <c r="E74" s="1728"/>
      <c r="F74" s="1728"/>
      <c r="G74" s="1728"/>
      <c r="H74" s="1728"/>
      <c r="I74" s="1728"/>
      <c r="J74" s="1728"/>
      <c r="K74" s="2471"/>
      <c r="L74" s="124"/>
    </row>
    <row r="75" spans="1:12" ht="15.75" x14ac:dyDescent="0.25">
      <c r="A75" s="1726"/>
      <c r="B75" s="1727"/>
      <c r="C75" s="1728"/>
      <c r="D75" s="258">
        <f t="shared" si="1"/>
        <v>0</v>
      </c>
      <c r="E75" s="1728"/>
      <c r="F75" s="1728"/>
      <c r="G75" s="1728"/>
      <c r="H75" s="1728"/>
      <c r="I75" s="1728"/>
      <c r="J75" s="1728"/>
      <c r="K75" s="2471"/>
      <c r="L75" s="124"/>
    </row>
    <row r="76" spans="1:12" ht="15.75" x14ac:dyDescent="0.25">
      <c r="A76" s="1726"/>
      <c r="B76" s="1727"/>
      <c r="C76" s="1728"/>
      <c r="D76" s="258">
        <f t="shared" si="1"/>
        <v>0</v>
      </c>
      <c r="E76" s="1728"/>
      <c r="F76" s="1728"/>
      <c r="G76" s="1728"/>
      <c r="H76" s="1728"/>
      <c r="I76" s="1728"/>
      <c r="J76" s="1728"/>
      <c r="K76" s="2471"/>
      <c r="L76" s="124"/>
    </row>
    <row r="77" spans="1:12" ht="15.75" x14ac:dyDescent="0.25">
      <c r="A77" s="1726"/>
      <c r="B77" s="1727"/>
      <c r="C77" s="1728"/>
      <c r="D77" s="258">
        <f t="shared" si="1"/>
        <v>0</v>
      </c>
      <c r="E77" s="1728"/>
      <c r="F77" s="1728"/>
      <c r="G77" s="1728"/>
      <c r="H77" s="1728"/>
      <c r="I77" s="1728"/>
      <c r="J77" s="1728"/>
      <c r="K77" s="2471"/>
      <c r="L77" s="124"/>
    </row>
    <row r="78" spans="1:12" ht="15.75" x14ac:dyDescent="0.25">
      <c r="A78" s="1726"/>
      <c r="B78" s="1727"/>
      <c r="C78" s="1728"/>
      <c r="D78" s="258">
        <f t="shared" si="1"/>
        <v>0</v>
      </c>
      <c r="E78" s="1728"/>
      <c r="F78" s="1728"/>
      <c r="G78" s="1728"/>
      <c r="H78" s="1728"/>
      <c r="I78" s="1728"/>
      <c r="J78" s="1728"/>
      <c r="K78" s="2471"/>
      <c r="L78" s="124"/>
    </row>
    <row r="79" spans="1:12" ht="15.75" x14ac:dyDescent="0.25">
      <c r="A79" s="1726"/>
      <c r="B79" s="1727"/>
      <c r="C79" s="1728"/>
      <c r="D79" s="258">
        <f t="shared" si="1"/>
        <v>0</v>
      </c>
      <c r="E79" s="1728"/>
      <c r="F79" s="1728"/>
      <c r="G79" s="1728"/>
      <c r="H79" s="1728"/>
      <c r="I79" s="1728"/>
      <c r="J79" s="1728"/>
      <c r="K79" s="2471"/>
      <c r="L79" s="124"/>
    </row>
    <row r="80" spans="1:12" ht="15.75" x14ac:dyDescent="0.25">
      <c r="A80" s="1726"/>
      <c r="B80" s="1727"/>
      <c r="C80" s="1728"/>
      <c r="D80" s="258">
        <f t="shared" si="1"/>
        <v>0</v>
      </c>
      <c r="E80" s="1728"/>
      <c r="F80" s="1728"/>
      <c r="G80" s="1728"/>
      <c r="H80" s="1728"/>
      <c r="I80" s="1728"/>
      <c r="J80" s="1728"/>
      <c r="K80" s="2471"/>
      <c r="L80" s="124"/>
    </row>
    <row r="81" spans="1:12" ht="15.75" x14ac:dyDescent="0.25">
      <c r="A81" s="1726"/>
      <c r="B81" s="1727"/>
      <c r="C81" s="1728"/>
      <c r="D81" s="258">
        <f t="shared" si="1"/>
        <v>0</v>
      </c>
      <c r="E81" s="1728"/>
      <c r="F81" s="1728"/>
      <c r="G81" s="1728"/>
      <c r="H81" s="1728"/>
      <c r="I81" s="1728"/>
      <c r="J81" s="1728"/>
      <c r="K81" s="2471"/>
      <c r="L81" s="124"/>
    </row>
    <row r="82" spans="1:12" ht="15.75" x14ac:dyDescent="0.25">
      <c r="A82" s="1726"/>
      <c r="B82" s="1727"/>
      <c r="C82" s="1728"/>
      <c r="D82" s="258">
        <f t="shared" si="1"/>
        <v>0</v>
      </c>
      <c r="E82" s="1728"/>
      <c r="F82" s="1728"/>
      <c r="G82" s="1728"/>
      <c r="H82" s="1728"/>
      <c r="I82" s="1728"/>
      <c r="J82" s="1728"/>
      <c r="K82" s="2471"/>
      <c r="L82" s="124"/>
    </row>
    <row r="83" spans="1:12" ht="15.75" x14ac:dyDescent="0.25">
      <c r="A83" s="1726"/>
      <c r="B83" s="1727"/>
      <c r="C83" s="1728"/>
      <c r="D83" s="258">
        <f t="shared" si="1"/>
        <v>0</v>
      </c>
      <c r="E83" s="1728"/>
      <c r="F83" s="1728"/>
      <c r="G83" s="1728"/>
      <c r="H83" s="1728"/>
      <c r="I83" s="1728"/>
      <c r="J83" s="1728"/>
      <c r="K83" s="2471"/>
      <c r="L83" s="124"/>
    </row>
    <row r="84" spans="1:12" ht="15.75" x14ac:dyDescent="0.25">
      <c r="A84" s="1726"/>
      <c r="B84" s="1727"/>
      <c r="C84" s="1728"/>
      <c r="D84" s="258">
        <f t="shared" si="1"/>
        <v>0</v>
      </c>
      <c r="E84" s="1728"/>
      <c r="F84" s="1728"/>
      <c r="G84" s="1728"/>
      <c r="H84" s="1728"/>
      <c r="I84" s="1728"/>
      <c r="J84" s="1728"/>
      <c r="K84" s="2471"/>
      <c r="L84" s="124"/>
    </row>
    <row r="85" spans="1:12" ht="15.75" x14ac:dyDescent="0.25">
      <c r="A85" s="1726"/>
      <c r="B85" s="1727"/>
      <c r="C85" s="1728"/>
      <c r="D85" s="258">
        <f t="shared" si="1"/>
        <v>0</v>
      </c>
      <c r="E85" s="1728"/>
      <c r="F85" s="1728"/>
      <c r="G85" s="1728"/>
      <c r="H85" s="1728"/>
      <c r="I85" s="1728"/>
      <c r="J85" s="1728"/>
      <c r="K85" s="2471"/>
      <c r="L85" s="124"/>
    </row>
    <row r="86" spans="1:12" ht="15.75" x14ac:dyDescent="0.25">
      <c r="A86" s="1726"/>
      <c r="B86" s="1727"/>
      <c r="C86" s="1728"/>
      <c r="D86" s="258">
        <f t="shared" si="1"/>
        <v>0</v>
      </c>
      <c r="E86" s="1728"/>
      <c r="F86" s="1728"/>
      <c r="G86" s="1728"/>
      <c r="H86" s="1728"/>
      <c r="I86" s="1728"/>
      <c r="J86" s="1728"/>
      <c r="K86" s="2471"/>
      <c r="L86" s="124"/>
    </row>
    <row r="87" spans="1:12" ht="15.75" x14ac:dyDescent="0.25">
      <c r="A87" s="1726"/>
      <c r="B87" s="1727"/>
      <c r="C87" s="1728"/>
      <c r="D87" s="258">
        <f t="shared" si="1"/>
        <v>0</v>
      </c>
      <c r="E87" s="1728"/>
      <c r="F87" s="1728"/>
      <c r="G87" s="1728"/>
      <c r="H87" s="1728"/>
      <c r="I87" s="1728"/>
      <c r="J87" s="1728"/>
      <c r="K87" s="2471"/>
      <c r="L87" s="124"/>
    </row>
    <row r="88" spans="1:12" ht="15.75" x14ac:dyDescent="0.25">
      <c r="A88" s="1726"/>
      <c r="B88" s="1727"/>
      <c r="C88" s="1728"/>
      <c r="D88" s="258">
        <f t="shared" si="1"/>
        <v>0</v>
      </c>
      <c r="E88" s="1728"/>
      <c r="F88" s="1728"/>
      <c r="G88" s="1728"/>
      <c r="H88" s="1728"/>
      <c r="I88" s="1728"/>
      <c r="J88" s="1728"/>
      <c r="K88" s="2471"/>
      <c r="L88" s="124"/>
    </row>
    <row r="89" spans="1:12" ht="15.75" x14ac:dyDescent="0.25">
      <c r="A89" s="1726"/>
      <c r="B89" s="1727"/>
      <c r="C89" s="1728"/>
      <c r="D89" s="258">
        <f t="shared" si="1"/>
        <v>0</v>
      </c>
      <c r="E89" s="1728"/>
      <c r="F89" s="1728"/>
      <c r="G89" s="1728"/>
      <c r="H89" s="1728"/>
      <c r="I89" s="1728"/>
      <c r="J89" s="1728"/>
      <c r="K89" s="2471"/>
      <c r="L89" s="124"/>
    </row>
    <row r="90" spans="1:12" ht="15.75" x14ac:dyDescent="0.25">
      <c r="A90" s="1726"/>
      <c r="B90" s="1727"/>
      <c r="C90" s="1728"/>
      <c r="D90" s="258">
        <f t="shared" si="1"/>
        <v>0</v>
      </c>
      <c r="E90" s="1728"/>
      <c r="F90" s="1728"/>
      <c r="G90" s="1728"/>
      <c r="H90" s="1728"/>
      <c r="I90" s="1728"/>
      <c r="J90" s="1728"/>
      <c r="K90" s="2471"/>
      <c r="L90" s="124"/>
    </row>
    <row r="91" spans="1:12" ht="15.75" x14ac:dyDescent="0.25">
      <c r="A91" s="1726"/>
      <c r="B91" s="1727"/>
      <c r="C91" s="1728"/>
      <c r="D91" s="258">
        <f t="shared" si="1"/>
        <v>0</v>
      </c>
      <c r="E91" s="1728"/>
      <c r="F91" s="1728"/>
      <c r="G91" s="1728"/>
      <c r="H91" s="1728"/>
      <c r="I91" s="1728"/>
      <c r="J91" s="1728"/>
      <c r="K91" s="2471"/>
      <c r="L91" s="124"/>
    </row>
    <row r="92" spans="1:12" ht="15.75" x14ac:dyDescent="0.25">
      <c r="A92" s="1726"/>
      <c r="B92" s="1727"/>
      <c r="C92" s="1728"/>
      <c r="D92" s="258">
        <f t="shared" si="1"/>
        <v>0</v>
      </c>
      <c r="E92" s="1728"/>
      <c r="F92" s="1728"/>
      <c r="G92" s="1728"/>
      <c r="H92" s="1728"/>
      <c r="I92" s="1728"/>
      <c r="J92" s="1728"/>
      <c r="K92" s="2471"/>
      <c r="L92" s="124"/>
    </row>
    <row r="93" spans="1:12" ht="15.75" x14ac:dyDescent="0.25">
      <c r="A93" s="1726"/>
      <c r="B93" s="1727"/>
      <c r="C93" s="1728"/>
      <c r="D93" s="258">
        <f t="shared" si="1"/>
        <v>0</v>
      </c>
      <c r="E93" s="1728"/>
      <c r="F93" s="1728"/>
      <c r="G93" s="1728"/>
      <c r="H93" s="1728"/>
      <c r="I93" s="1728"/>
      <c r="J93" s="1728"/>
      <c r="K93" s="2471"/>
      <c r="L93" s="124"/>
    </row>
    <row r="94" spans="1:12" ht="15.75" x14ac:dyDescent="0.25">
      <c r="A94" s="1726"/>
      <c r="B94" s="1727"/>
      <c r="C94" s="1728"/>
      <c r="D94" s="258">
        <f t="shared" si="1"/>
        <v>0</v>
      </c>
      <c r="E94" s="1728"/>
      <c r="F94" s="1728"/>
      <c r="G94" s="1728"/>
      <c r="H94" s="1728"/>
      <c r="I94" s="1728"/>
      <c r="J94" s="1728"/>
      <c r="K94" s="2471"/>
      <c r="L94" s="124"/>
    </row>
    <row r="95" spans="1:12" ht="15.75" x14ac:dyDescent="0.25">
      <c r="A95" s="1726"/>
      <c r="B95" s="1727"/>
      <c r="C95" s="1728"/>
      <c r="D95" s="258">
        <f t="shared" si="1"/>
        <v>0</v>
      </c>
      <c r="E95" s="1728"/>
      <c r="F95" s="1728"/>
      <c r="G95" s="1728"/>
      <c r="H95" s="1728"/>
      <c r="I95" s="1728"/>
      <c r="J95" s="1728"/>
      <c r="K95" s="2471"/>
      <c r="L95" s="124"/>
    </row>
    <row r="96" spans="1:12" ht="15.75" x14ac:dyDescent="0.25">
      <c r="A96" s="1726"/>
      <c r="B96" s="1727"/>
      <c r="C96" s="1728"/>
      <c r="D96" s="258">
        <f t="shared" si="1"/>
        <v>0</v>
      </c>
      <c r="E96" s="1728"/>
      <c r="F96" s="1728"/>
      <c r="G96" s="1728"/>
      <c r="H96" s="1728"/>
      <c r="I96" s="1728"/>
      <c r="J96" s="1728"/>
      <c r="K96" s="2471"/>
      <c r="L96" s="124"/>
    </row>
    <row r="97" spans="1:12" ht="15.75" x14ac:dyDescent="0.25">
      <c r="A97" s="1726"/>
      <c r="B97" s="1727"/>
      <c r="C97" s="1728"/>
      <c r="D97" s="258">
        <f t="shared" si="1"/>
        <v>0</v>
      </c>
      <c r="E97" s="1728"/>
      <c r="F97" s="1728"/>
      <c r="G97" s="1728"/>
      <c r="H97" s="1728"/>
      <c r="I97" s="1728"/>
      <c r="J97" s="1728"/>
      <c r="K97" s="2471"/>
      <c r="L97" s="124"/>
    </row>
    <row r="98" spans="1:12" ht="15.75" x14ac:dyDescent="0.25">
      <c r="A98" s="1726"/>
      <c r="B98" s="1727"/>
      <c r="C98" s="1728"/>
      <c r="D98" s="258">
        <f t="shared" si="1"/>
        <v>0</v>
      </c>
      <c r="E98" s="1728"/>
      <c r="F98" s="1728"/>
      <c r="G98" s="1728"/>
      <c r="H98" s="1728"/>
      <c r="I98" s="1728"/>
      <c r="J98" s="1728"/>
      <c r="K98" s="2471"/>
      <c r="L98" s="124"/>
    </row>
    <row r="99" spans="1:12" ht="15.75" x14ac:dyDescent="0.25">
      <c r="A99" s="1726"/>
      <c r="B99" s="1727"/>
      <c r="C99" s="1728"/>
      <c r="D99" s="258">
        <f t="shared" si="1"/>
        <v>0</v>
      </c>
      <c r="E99" s="1728"/>
      <c r="F99" s="1728"/>
      <c r="G99" s="1728"/>
      <c r="H99" s="1728"/>
      <c r="I99" s="1728"/>
      <c r="J99" s="1728"/>
      <c r="K99" s="2471"/>
      <c r="L99" s="124"/>
    </row>
    <row r="100" spans="1:12" ht="15.75" x14ac:dyDescent="0.25">
      <c r="A100" s="1726"/>
      <c r="B100" s="1727"/>
      <c r="C100" s="1728"/>
      <c r="D100" s="258">
        <f t="shared" si="1"/>
        <v>0</v>
      </c>
      <c r="E100" s="1728"/>
      <c r="F100" s="1728"/>
      <c r="G100" s="1728"/>
      <c r="H100" s="1728"/>
      <c r="I100" s="1728"/>
      <c r="J100" s="1728"/>
      <c r="K100" s="2471"/>
      <c r="L100" s="124"/>
    </row>
    <row r="101" spans="1:12" ht="15.75" x14ac:dyDescent="0.25">
      <c r="A101" s="1726"/>
      <c r="B101" s="1727"/>
      <c r="C101" s="1728"/>
      <c r="D101" s="258">
        <f t="shared" si="1"/>
        <v>0</v>
      </c>
      <c r="E101" s="1728"/>
      <c r="F101" s="1728"/>
      <c r="G101" s="1728"/>
      <c r="H101" s="1728"/>
      <c r="I101" s="1728"/>
      <c r="J101" s="1728"/>
      <c r="K101" s="2471"/>
      <c r="L101" s="124"/>
    </row>
    <row r="102" spans="1:12" ht="15.75" x14ac:dyDescent="0.25">
      <c r="A102" s="1726"/>
      <c r="B102" s="1727"/>
      <c r="C102" s="1728"/>
      <c r="D102" s="258">
        <f t="shared" si="1"/>
        <v>0</v>
      </c>
      <c r="E102" s="1728"/>
      <c r="F102" s="1728"/>
      <c r="G102" s="1728"/>
      <c r="H102" s="1728"/>
      <c r="I102" s="1728"/>
      <c r="J102" s="1728"/>
      <c r="K102" s="2471"/>
      <c r="L102" s="124"/>
    </row>
    <row r="103" spans="1:12" ht="15.75" x14ac:dyDescent="0.25">
      <c r="A103" s="1726"/>
      <c r="B103" s="1727"/>
      <c r="C103" s="1728"/>
      <c r="D103" s="258">
        <f t="shared" si="1"/>
        <v>0</v>
      </c>
      <c r="E103" s="1728"/>
      <c r="F103" s="1728"/>
      <c r="G103" s="1728"/>
      <c r="H103" s="1728"/>
      <c r="I103" s="1728"/>
      <c r="J103" s="1728"/>
      <c r="K103" s="2471"/>
      <c r="L103" s="124"/>
    </row>
    <row r="104" spans="1:12" ht="15.75" x14ac:dyDescent="0.25">
      <c r="A104" s="1726"/>
      <c r="B104" s="1727"/>
      <c r="C104" s="1728"/>
      <c r="D104" s="258">
        <f t="shared" si="1"/>
        <v>0</v>
      </c>
      <c r="E104" s="1728"/>
      <c r="F104" s="1728"/>
      <c r="G104" s="1728"/>
      <c r="H104" s="1728"/>
      <c r="I104" s="1728"/>
      <c r="J104" s="1728"/>
      <c r="K104" s="2471"/>
      <c r="L104" s="124"/>
    </row>
    <row r="105" spans="1:12" ht="15.75" x14ac:dyDescent="0.25">
      <c r="A105" s="1726"/>
      <c r="B105" s="1727"/>
      <c r="C105" s="1728"/>
      <c r="D105" s="258">
        <f t="shared" si="1"/>
        <v>0</v>
      </c>
      <c r="E105" s="1728"/>
      <c r="F105" s="1728"/>
      <c r="G105" s="1728"/>
      <c r="H105" s="1728"/>
      <c r="I105" s="1728"/>
      <c r="J105" s="1728"/>
      <c r="K105" s="2471"/>
      <c r="L105" s="124"/>
    </row>
    <row r="106" spans="1:12" ht="15.75" x14ac:dyDescent="0.25">
      <c r="A106" s="1726"/>
      <c r="B106" s="1727"/>
      <c r="C106" s="1728"/>
      <c r="D106" s="258">
        <f t="shared" si="1"/>
        <v>0</v>
      </c>
      <c r="E106" s="1728"/>
      <c r="F106" s="1728"/>
      <c r="G106" s="1728"/>
      <c r="H106" s="1728"/>
      <c r="I106" s="1728"/>
      <c r="J106" s="1728"/>
      <c r="K106" s="2471"/>
      <c r="L106" s="124"/>
    </row>
    <row r="107" spans="1:12" ht="15.75" x14ac:dyDescent="0.25">
      <c r="A107" s="1726"/>
      <c r="B107" s="1727"/>
      <c r="C107" s="1728"/>
      <c r="D107" s="258">
        <f t="shared" si="1"/>
        <v>0</v>
      </c>
      <c r="E107" s="1728"/>
      <c r="F107" s="1728"/>
      <c r="G107" s="1728"/>
      <c r="H107" s="1728"/>
      <c r="I107" s="1728"/>
      <c r="J107" s="1728"/>
      <c r="K107" s="2471"/>
      <c r="L107" s="124"/>
    </row>
    <row r="108" spans="1:12" ht="15.75" x14ac:dyDescent="0.25">
      <c r="A108" s="1726"/>
      <c r="B108" s="1727"/>
      <c r="C108" s="1728"/>
      <c r="D108" s="258">
        <f t="shared" si="1"/>
        <v>0</v>
      </c>
      <c r="E108" s="1728"/>
      <c r="F108" s="1728"/>
      <c r="G108" s="1728"/>
      <c r="H108" s="1728"/>
      <c r="I108" s="1728"/>
      <c r="J108" s="1728"/>
      <c r="K108" s="2471"/>
      <c r="L108" s="124"/>
    </row>
    <row r="109" spans="1:12" ht="15.75" x14ac:dyDescent="0.25">
      <c r="A109" s="1726"/>
      <c r="B109" s="1727"/>
      <c r="C109" s="1728"/>
      <c r="D109" s="258">
        <f t="shared" si="1"/>
        <v>0</v>
      </c>
      <c r="E109" s="1728"/>
      <c r="F109" s="1728"/>
      <c r="G109" s="1728"/>
      <c r="H109" s="1728"/>
      <c r="I109" s="1728"/>
      <c r="J109" s="1728"/>
      <c r="K109" s="2471"/>
      <c r="L109" s="124"/>
    </row>
    <row r="110" spans="1:12" ht="15.75" x14ac:dyDescent="0.25">
      <c r="A110" s="1726"/>
      <c r="B110" s="1727"/>
      <c r="C110" s="1728"/>
      <c r="D110" s="258">
        <f t="shared" si="1"/>
        <v>0</v>
      </c>
      <c r="E110" s="1728"/>
      <c r="F110" s="1728"/>
      <c r="G110" s="1728"/>
      <c r="H110" s="1728"/>
      <c r="I110" s="1728"/>
      <c r="J110" s="1728"/>
      <c r="K110" s="2471"/>
      <c r="L110" s="124"/>
    </row>
    <row r="111" spans="1:12" ht="15.75" x14ac:dyDescent="0.25">
      <c r="A111" s="1726"/>
      <c r="B111" s="1727"/>
      <c r="C111" s="1728"/>
      <c r="D111" s="258">
        <f t="shared" si="1"/>
        <v>0</v>
      </c>
      <c r="E111" s="1728"/>
      <c r="F111" s="1728"/>
      <c r="G111" s="1728"/>
      <c r="H111" s="1728"/>
      <c r="I111" s="1728"/>
      <c r="J111" s="1728"/>
      <c r="K111" s="2471"/>
      <c r="L111" s="124"/>
    </row>
    <row r="112" spans="1:12" ht="15.75" x14ac:dyDescent="0.25">
      <c r="A112" s="1726"/>
      <c r="B112" s="1727"/>
      <c r="C112" s="1728"/>
      <c r="D112" s="258">
        <f t="shared" si="1"/>
        <v>0</v>
      </c>
      <c r="E112" s="1728"/>
      <c r="F112" s="1728"/>
      <c r="G112" s="1728"/>
      <c r="H112" s="1728"/>
      <c r="I112" s="1728"/>
      <c r="J112" s="1728"/>
      <c r="K112" s="2471"/>
      <c r="L112" s="124"/>
    </row>
    <row r="113" spans="1:12" ht="15.75" x14ac:dyDescent="0.25">
      <c r="A113" s="1726"/>
      <c r="B113" s="1727"/>
      <c r="C113" s="1728"/>
      <c r="D113" s="258">
        <f t="shared" si="1"/>
        <v>0</v>
      </c>
      <c r="E113" s="1728"/>
      <c r="F113" s="1728"/>
      <c r="G113" s="1728"/>
      <c r="H113" s="1728"/>
      <c r="I113" s="1728"/>
      <c r="J113" s="1728"/>
      <c r="K113" s="2471"/>
      <c r="L113" s="124"/>
    </row>
    <row r="114" spans="1:12" ht="15.75" x14ac:dyDescent="0.25">
      <c r="A114" s="1726"/>
      <c r="B114" s="1727"/>
      <c r="C114" s="1728"/>
      <c r="D114" s="258">
        <f t="shared" si="1"/>
        <v>0</v>
      </c>
      <c r="E114" s="1728"/>
      <c r="F114" s="1728"/>
      <c r="G114" s="1728"/>
      <c r="H114" s="1728"/>
      <c r="I114" s="1728"/>
      <c r="J114" s="1728"/>
      <c r="K114" s="2471"/>
      <c r="L114" s="124"/>
    </row>
    <row r="115" spans="1:12" ht="15.75" x14ac:dyDescent="0.25">
      <c r="A115" s="1726"/>
      <c r="B115" s="1727"/>
      <c r="C115" s="1728"/>
      <c r="D115" s="258">
        <f t="shared" si="1"/>
        <v>0</v>
      </c>
      <c r="E115" s="1728"/>
      <c r="F115" s="1728"/>
      <c r="G115" s="1728"/>
      <c r="H115" s="1728"/>
      <c r="I115" s="1728"/>
      <c r="J115" s="1728"/>
      <c r="K115" s="2471"/>
      <c r="L115" s="124"/>
    </row>
    <row r="116" spans="1:12" ht="15.75" x14ac:dyDescent="0.25">
      <c r="A116" s="1726"/>
      <c r="B116" s="1727"/>
      <c r="C116" s="1728"/>
      <c r="D116" s="258">
        <f t="shared" si="1"/>
        <v>0</v>
      </c>
      <c r="E116" s="1728"/>
      <c r="F116" s="1728"/>
      <c r="G116" s="1728"/>
      <c r="H116" s="1728"/>
      <c r="I116" s="1728"/>
      <c r="J116" s="1728"/>
      <c r="K116" s="2471"/>
      <c r="L116" s="124"/>
    </row>
    <row r="117" spans="1:12" ht="15.75" x14ac:dyDescent="0.25">
      <c r="A117" s="1726"/>
      <c r="B117" s="1727"/>
      <c r="C117" s="1728"/>
      <c r="D117" s="258">
        <f t="shared" si="1"/>
        <v>0</v>
      </c>
      <c r="E117" s="1728"/>
      <c r="F117" s="1728"/>
      <c r="G117" s="1728"/>
      <c r="H117" s="1728"/>
      <c r="I117" s="1728"/>
      <c r="J117" s="1728"/>
      <c r="K117" s="2471"/>
      <c r="L117" s="124"/>
    </row>
    <row r="118" spans="1:12" ht="15.75" x14ac:dyDescent="0.25">
      <c r="A118" s="1726"/>
      <c r="B118" s="1727"/>
      <c r="C118" s="1728"/>
      <c r="D118" s="258">
        <f t="shared" si="1"/>
        <v>0</v>
      </c>
      <c r="E118" s="1728"/>
      <c r="F118" s="1728"/>
      <c r="G118" s="1728"/>
      <c r="H118" s="1728"/>
      <c r="I118" s="1728"/>
      <c r="J118" s="1728"/>
      <c r="K118" s="2471"/>
      <c r="L118" s="124"/>
    </row>
    <row r="119" spans="1:12" ht="15.75" x14ac:dyDescent="0.25">
      <c r="A119" s="1726"/>
      <c r="B119" s="1727"/>
      <c r="C119" s="1728"/>
      <c r="D119" s="258">
        <f t="shared" si="1"/>
        <v>0</v>
      </c>
      <c r="E119" s="1728"/>
      <c r="F119" s="1728"/>
      <c r="G119" s="1728"/>
      <c r="H119" s="1728"/>
      <c r="I119" s="1728"/>
      <c r="J119" s="1728"/>
      <c r="K119" s="2471"/>
      <c r="L119" s="124"/>
    </row>
    <row r="120" spans="1:12" ht="15.75" x14ac:dyDescent="0.25">
      <c r="A120" s="1726"/>
      <c r="B120" s="1727"/>
      <c r="C120" s="1728"/>
      <c r="D120" s="258">
        <f t="shared" si="1"/>
        <v>0</v>
      </c>
      <c r="E120" s="1728"/>
      <c r="F120" s="1728"/>
      <c r="G120" s="1728"/>
      <c r="H120" s="1728"/>
      <c r="I120" s="1728"/>
      <c r="J120" s="1728"/>
      <c r="K120" s="2471"/>
      <c r="L120" s="124"/>
    </row>
    <row r="121" spans="1:12" ht="15.75" x14ac:dyDescent="0.25">
      <c r="A121" s="1726"/>
      <c r="B121" s="1727"/>
      <c r="C121" s="1728"/>
      <c r="D121" s="258">
        <f t="shared" si="1"/>
        <v>0</v>
      </c>
      <c r="E121" s="1728"/>
      <c r="F121" s="1728"/>
      <c r="G121" s="1728"/>
      <c r="H121" s="1728"/>
      <c r="I121" s="1728"/>
      <c r="J121" s="1728"/>
      <c r="K121" s="2471"/>
      <c r="L121" s="124"/>
    </row>
    <row r="122" spans="1:12" ht="15.75" x14ac:dyDescent="0.25">
      <c r="A122" s="1726"/>
      <c r="B122" s="1727"/>
      <c r="C122" s="1728"/>
      <c r="D122" s="258">
        <f t="shared" si="1"/>
        <v>0</v>
      </c>
      <c r="E122" s="1728"/>
      <c r="F122" s="1728"/>
      <c r="G122" s="1728"/>
      <c r="H122" s="1728"/>
      <c r="I122" s="1728"/>
      <c r="J122" s="1728"/>
      <c r="K122" s="2471"/>
      <c r="L122" s="124"/>
    </row>
    <row r="123" spans="1:12" ht="15.75" x14ac:dyDescent="0.25">
      <c r="A123" s="1726"/>
      <c r="B123" s="1727"/>
      <c r="C123" s="1728"/>
      <c r="D123" s="258">
        <f t="shared" si="1"/>
        <v>0</v>
      </c>
      <c r="E123" s="1728"/>
      <c r="F123" s="1728"/>
      <c r="G123" s="1728"/>
      <c r="H123" s="1728"/>
      <c r="I123" s="1728"/>
      <c r="J123" s="1728"/>
      <c r="K123" s="2471"/>
      <c r="L123" s="124"/>
    </row>
    <row r="124" spans="1:12" ht="15.75" x14ac:dyDescent="0.25">
      <c r="A124" s="1726"/>
      <c r="B124" s="1727"/>
      <c r="C124" s="1728"/>
      <c r="D124" s="258">
        <f t="shared" si="1"/>
        <v>0</v>
      </c>
      <c r="E124" s="1728"/>
      <c r="F124" s="1728"/>
      <c r="G124" s="1728"/>
      <c r="H124" s="1728"/>
      <c r="I124" s="1728"/>
      <c r="J124" s="1728"/>
      <c r="K124" s="2471"/>
      <c r="L124" s="124"/>
    </row>
    <row r="125" spans="1:12" ht="15.75" x14ac:dyDescent="0.25">
      <c r="A125" s="1726"/>
      <c r="B125" s="1727"/>
      <c r="C125" s="1728"/>
      <c r="D125" s="258">
        <f t="shared" si="1"/>
        <v>0</v>
      </c>
      <c r="E125" s="1728"/>
      <c r="F125" s="1728"/>
      <c r="G125" s="1728"/>
      <c r="H125" s="1728"/>
      <c r="I125" s="1728"/>
      <c r="J125" s="1728"/>
      <c r="K125" s="2471"/>
      <c r="L125" s="124"/>
    </row>
    <row r="126" spans="1:12" ht="15.75" x14ac:dyDescent="0.25">
      <c r="A126" s="1726"/>
      <c r="B126" s="1727"/>
      <c r="C126" s="1728"/>
      <c r="D126" s="258">
        <f t="shared" si="1"/>
        <v>0</v>
      </c>
      <c r="E126" s="1728"/>
      <c r="F126" s="1728"/>
      <c r="G126" s="1728"/>
      <c r="H126" s="1728"/>
      <c r="I126" s="1728"/>
      <c r="J126" s="1728"/>
      <c r="K126" s="2471"/>
      <c r="L126" s="124"/>
    </row>
    <row r="127" spans="1:12" ht="15.75" x14ac:dyDescent="0.25">
      <c r="A127" s="1726"/>
      <c r="B127" s="1727"/>
      <c r="C127" s="1728"/>
      <c r="D127" s="258">
        <f t="shared" si="1"/>
        <v>0</v>
      </c>
      <c r="E127" s="1728"/>
      <c r="F127" s="1728"/>
      <c r="G127" s="1728"/>
      <c r="H127" s="1728"/>
      <c r="I127" s="1728"/>
      <c r="J127" s="1728"/>
      <c r="K127" s="2471"/>
      <c r="L127" s="124"/>
    </row>
    <row r="128" spans="1:12" ht="15.75" x14ac:dyDescent="0.25">
      <c r="A128" s="1726"/>
      <c r="B128" s="1727"/>
      <c r="C128" s="1728"/>
      <c r="D128" s="258">
        <f t="shared" si="1"/>
        <v>0</v>
      </c>
      <c r="E128" s="1728"/>
      <c r="F128" s="1728"/>
      <c r="G128" s="1728"/>
      <c r="H128" s="1728"/>
      <c r="I128" s="1728"/>
      <c r="J128" s="1728"/>
      <c r="K128" s="2471"/>
      <c r="L128" s="124"/>
    </row>
    <row r="129" spans="1:12" ht="15.75" x14ac:dyDescent="0.25">
      <c r="A129" s="1726"/>
      <c r="B129" s="1727"/>
      <c r="C129" s="1728"/>
      <c r="D129" s="258">
        <f t="shared" si="1"/>
        <v>0</v>
      </c>
      <c r="E129" s="1728"/>
      <c r="F129" s="1728"/>
      <c r="G129" s="1728"/>
      <c r="H129" s="1728"/>
      <c r="I129" s="1728"/>
      <c r="J129" s="1728"/>
      <c r="K129" s="2471"/>
      <c r="L129" s="124"/>
    </row>
    <row r="130" spans="1:12" ht="15.75" x14ac:dyDescent="0.25">
      <c r="A130" s="1726"/>
      <c r="B130" s="1727"/>
      <c r="C130" s="1728"/>
      <c r="D130" s="258">
        <f t="shared" si="1"/>
        <v>0</v>
      </c>
      <c r="E130" s="1728"/>
      <c r="F130" s="1728"/>
      <c r="G130" s="1728"/>
      <c r="H130" s="1728"/>
      <c r="I130" s="1728"/>
      <c r="J130" s="1728"/>
      <c r="K130" s="2471"/>
      <c r="L130" s="124"/>
    </row>
    <row r="131" spans="1:12" ht="15.75" x14ac:dyDescent="0.25">
      <c r="A131" s="1726"/>
      <c r="B131" s="1727"/>
      <c r="C131" s="1728"/>
      <c r="D131" s="258">
        <f t="shared" si="1"/>
        <v>0</v>
      </c>
      <c r="E131" s="1728"/>
      <c r="F131" s="1728"/>
      <c r="G131" s="1728"/>
      <c r="H131" s="1728"/>
      <c r="I131" s="1728"/>
      <c r="J131" s="1728"/>
      <c r="K131" s="2471"/>
      <c r="L131" s="124"/>
    </row>
    <row r="132" spans="1:12" ht="15.75" x14ac:dyDescent="0.25">
      <c r="A132" s="1726"/>
      <c r="B132" s="1727"/>
      <c r="C132" s="1728"/>
      <c r="D132" s="258">
        <f t="shared" si="1"/>
        <v>0</v>
      </c>
      <c r="E132" s="1728"/>
      <c r="F132" s="1728"/>
      <c r="G132" s="1728"/>
      <c r="H132" s="1728"/>
      <c r="I132" s="1728"/>
      <c r="J132" s="1728"/>
      <c r="K132" s="2471"/>
      <c r="L132" s="124"/>
    </row>
    <row r="133" spans="1:12" ht="15.75" x14ac:dyDescent="0.25">
      <c r="A133" s="1726"/>
      <c r="B133" s="1727"/>
      <c r="C133" s="1728"/>
      <c r="D133" s="258">
        <f t="shared" ref="D133:D196" si="2">+C133*(100-E133)/100</f>
        <v>0</v>
      </c>
      <c r="E133" s="1728"/>
      <c r="F133" s="1728"/>
      <c r="G133" s="1728"/>
      <c r="H133" s="1728"/>
      <c r="I133" s="1728"/>
      <c r="J133" s="1728"/>
      <c r="K133" s="2471"/>
      <c r="L133" s="124"/>
    </row>
    <row r="134" spans="1:12" ht="15.75" x14ac:dyDescent="0.25">
      <c r="A134" s="1726"/>
      <c r="B134" s="1727"/>
      <c r="C134" s="1728"/>
      <c r="D134" s="258">
        <f t="shared" si="2"/>
        <v>0</v>
      </c>
      <c r="E134" s="1728"/>
      <c r="F134" s="1728"/>
      <c r="G134" s="1728"/>
      <c r="H134" s="1728"/>
      <c r="I134" s="1728"/>
      <c r="J134" s="1728"/>
      <c r="K134" s="2471"/>
      <c r="L134" s="124"/>
    </row>
    <row r="135" spans="1:12" ht="15.75" x14ac:dyDescent="0.25">
      <c r="A135" s="1726"/>
      <c r="B135" s="1727"/>
      <c r="C135" s="1728"/>
      <c r="D135" s="258">
        <f t="shared" si="2"/>
        <v>0</v>
      </c>
      <c r="E135" s="1728"/>
      <c r="F135" s="1728"/>
      <c r="G135" s="1728"/>
      <c r="H135" s="1728"/>
      <c r="I135" s="1728"/>
      <c r="J135" s="1728"/>
      <c r="K135" s="2471"/>
      <c r="L135" s="124"/>
    </row>
    <row r="136" spans="1:12" ht="15.75" x14ac:dyDescent="0.25">
      <c r="A136" s="1726"/>
      <c r="B136" s="1727"/>
      <c r="C136" s="1728"/>
      <c r="D136" s="258">
        <f t="shared" si="2"/>
        <v>0</v>
      </c>
      <c r="E136" s="1728"/>
      <c r="F136" s="1728"/>
      <c r="G136" s="1728"/>
      <c r="H136" s="1728"/>
      <c r="I136" s="1728"/>
      <c r="J136" s="1728"/>
      <c r="K136" s="2471"/>
      <c r="L136" s="124"/>
    </row>
    <row r="137" spans="1:12" ht="15.75" x14ac:dyDescent="0.25">
      <c r="A137" s="1726"/>
      <c r="B137" s="1727"/>
      <c r="C137" s="1728"/>
      <c r="D137" s="258">
        <f t="shared" si="2"/>
        <v>0</v>
      </c>
      <c r="E137" s="1728"/>
      <c r="F137" s="1728"/>
      <c r="G137" s="1728"/>
      <c r="H137" s="1728"/>
      <c r="I137" s="1728"/>
      <c r="J137" s="1728"/>
      <c r="K137" s="2471"/>
      <c r="L137" s="124"/>
    </row>
    <row r="138" spans="1:12" ht="15.75" x14ac:dyDescent="0.25">
      <c r="A138" s="1726"/>
      <c r="B138" s="1727"/>
      <c r="C138" s="1728"/>
      <c r="D138" s="258">
        <f t="shared" si="2"/>
        <v>0</v>
      </c>
      <c r="E138" s="1728"/>
      <c r="F138" s="1728"/>
      <c r="G138" s="1728"/>
      <c r="H138" s="1728"/>
      <c r="I138" s="1728"/>
      <c r="J138" s="1728"/>
      <c r="K138" s="2471"/>
      <c r="L138" s="124"/>
    </row>
    <row r="139" spans="1:12" ht="15.75" x14ac:dyDescent="0.25">
      <c r="A139" s="1726"/>
      <c r="B139" s="1727"/>
      <c r="C139" s="1728"/>
      <c r="D139" s="258">
        <f t="shared" si="2"/>
        <v>0</v>
      </c>
      <c r="E139" s="1728"/>
      <c r="F139" s="1728"/>
      <c r="G139" s="1728"/>
      <c r="H139" s="1728"/>
      <c r="I139" s="1728"/>
      <c r="J139" s="1728"/>
      <c r="K139" s="2471"/>
      <c r="L139" s="124"/>
    </row>
    <row r="140" spans="1:12" ht="15.75" x14ac:dyDescent="0.25">
      <c r="A140" s="1726"/>
      <c r="B140" s="1727"/>
      <c r="C140" s="1728"/>
      <c r="D140" s="258">
        <f t="shared" si="2"/>
        <v>0</v>
      </c>
      <c r="E140" s="1728"/>
      <c r="F140" s="1728"/>
      <c r="G140" s="1728"/>
      <c r="H140" s="1728"/>
      <c r="I140" s="1728"/>
      <c r="J140" s="1728"/>
      <c r="K140" s="2471"/>
      <c r="L140" s="124"/>
    </row>
    <row r="141" spans="1:12" ht="15.75" x14ac:dyDescent="0.25">
      <c r="A141" s="1726"/>
      <c r="B141" s="1727"/>
      <c r="C141" s="1728"/>
      <c r="D141" s="258">
        <f t="shared" si="2"/>
        <v>0</v>
      </c>
      <c r="E141" s="1728"/>
      <c r="F141" s="1728"/>
      <c r="G141" s="1728"/>
      <c r="H141" s="1728"/>
      <c r="I141" s="1728"/>
      <c r="J141" s="1728"/>
      <c r="K141" s="2471"/>
      <c r="L141" s="124"/>
    </row>
    <row r="142" spans="1:12" ht="15.75" x14ac:dyDescent="0.25">
      <c r="A142" s="1726"/>
      <c r="B142" s="1727"/>
      <c r="C142" s="1728"/>
      <c r="D142" s="258">
        <f t="shared" si="2"/>
        <v>0</v>
      </c>
      <c r="E142" s="1728"/>
      <c r="F142" s="1728"/>
      <c r="G142" s="1728"/>
      <c r="H142" s="1728"/>
      <c r="I142" s="1728"/>
      <c r="J142" s="1728"/>
      <c r="K142" s="2471"/>
      <c r="L142" s="124"/>
    </row>
    <row r="143" spans="1:12" ht="15.75" x14ac:dyDescent="0.25">
      <c r="A143" s="1726"/>
      <c r="B143" s="1727"/>
      <c r="C143" s="1728"/>
      <c r="D143" s="258">
        <f t="shared" si="2"/>
        <v>0</v>
      </c>
      <c r="E143" s="1728"/>
      <c r="F143" s="1728"/>
      <c r="G143" s="1728"/>
      <c r="H143" s="1728"/>
      <c r="I143" s="1728"/>
      <c r="J143" s="1728"/>
      <c r="K143" s="2471"/>
      <c r="L143" s="124"/>
    </row>
    <row r="144" spans="1:12" ht="15.75" x14ac:dyDescent="0.25">
      <c r="A144" s="1726"/>
      <c r="B144" s="1727"/>
      <c r="C144" s="1728"/>
      <c r="D144" s="258">
        <f t="shared" si="2"/>
        <v>0</v>
      </c>
      <c r="E144" s="1728"/>
      <c r="F144" s="1728"/>
      <c r="G144" s="1728"/>
      <c r="H144" s="1728"/>
      <c r="I144" s="1728"/>
      <c r="J144" s="1728"/>
      <c r="K144" s="2471"/>
      <c r="L144" s="124"/>
    </row>
    <row r="145" spans="1:12" ht="15.75" x14ac:dyDescent="0.25">
      <c r="A145" s="1726"/>
      <c r="B145" s="1727"/>
      <c r="C145" s="1728"/>
      <c r="D145" s="258">
        <f t="shared" si="2"/>
        <v>0</v>
      </c>
      <c r="E145" s="1728"/>
      <c r="F145" s="1728"/>
      <c r="G145" s="1728"/>
      <c r="H145" s="1728"/>
      <c r="I145" s="1728"/>
      <c r="J145" s="1728"/>
      <c r="K145" s="2471"/>
      <c r="L145" s="124"/>
    </row>
    <row r="146" spans="1:12" ht="15.75" x14ac:dyDescent="0.25">
      <c r="A146" s="1726"/>
      <c r="B146" s="1727"/>
      <c r="C146" s="1728"/>
      <c r="D146" s="258">
        <f t="shared" si="2"/>
        <v>0</v>
      </c>
      <c r="E146" s="1728"/>
      <c r="F146" s="1728"/>
      <c r="G146" s="1728"/>
      <c r="H146" s="1728"/>
      <c r="I146" s="1728"/>
      <c r="J146" s="1728"/>
      <c r="K146" s="2471"/>
      <c r="L146" s="124"/>
    </row>
    <row r="147" spans="1:12" ht="15.75" x14ac:dyDescent="0.25">
      <c r="A147" s="1726"/>
      <c r="B147" s="1727"/>
      <c r="C147" s="1728"/>
      <c r="D147" s="258">
        <f t="shared" si="2"/>
        <v>0</v>
      </c>
      <c r="E147" s="1728"/>
      <c r="F147" s="1728"/>
      <c r="G147" s="1728"/>
      <c r="H147" s="1728"/>
      <c r="I147" s="1728"/>
      <c r="J147" s="1728"/>
      <c r="K147" s="2471"/>
      <c r="L147" s="124"/>
    </row>
    <row r="148" spans="1:12" ht="15.75" x14ac:dyDescent="0.25">
      <c r="A148" s="1726"/>
      <c r="B148" s="1727"/>
      <c r="C148" s="1728"/>
      <c r="D148" s="258">
        <f t="shared" si="2"/>
        <v>0</v>
      </c>
      <c r="E148" s="1728"/>
      <c r="F148" s="1728"/>
      <c r="G148" s="1728"/>
      <c r="H148" s="1728"/>
      <c r="I148" s="1728"/>
      <c r="J148" s="1728"/>
      <c r="K148" s="2471"/>
      <c r="L148" s="124"/>
    </row>
    <row r="149" spans="1:12" ht="15.75" x14ac:dyDescent="0.25">
      <c r="A149" s="1726"/>
      <c r="B149" s="1727"/>
      <c r="C149" s="1728"/>
      <c r="D149" s="258">
        <f t="shared" si="2"/>
        <v>0</v>
      </c>
      <c r="E149" s="1728"/>
      <c r="F149" s="1728"/>
      <c r="G149" s="1728"/>
      <c r="H149" s="1728"/>
      <c r="I149" s="1728"/>
      <c r="J149" s="1728"/>
      <c r="K149" s="2471"/>
      <c r="L149" s="124"/>
    </row>
    <row r="150" spans="1:12" ht="15.75" x14ac:dyDescent="0.25">
      <c r="A150" s="1726"/>
      <c r="B150" s="1727"/>
      <c r="C150" s="1728"/>
      <c r="D150" s="258">
        <f t="shared" si="2"/>
        <v>0</v>
      </c>
      <c r="E150" s="1728"/>
      <c r="F150" s="1728"/>
      <c r="G150" s="1728"/>
      <c r="H150" s="1728"/>
      <c r="I150" s="1728"/>
      <c r="J150" s="1728"/>
      <c r="K150" s="2471"/>
      <c r="L150" s="124"/>
    </row>
    <row r="151" spans="1:12" ht="15.75" x14ac:dyDescent="0.25">
      <c r="A151" s="1726"/>
      <c r="B151" s="1727"/>
      <c r="C151" s="1728"/>
      <c r="D151" s="258">
        <f t="shared" si="2"/>
        <v>0</v>
      </c>
      <c r="E151" s="1728"/>
      <c r="F151" s="1728"/>
      <c r="G151" s="1728"/>
      <c r="H151" s="1728"/>
      <c r="I151" s="1728"/>
      <c r="J151" s="1728"/>
      <c r="K151" s="2471"/>
      <c r="L151" s="124"/>
    </row>
    <row r="152" spans="1:12" ht="15.75" x14ac:dyDescent="0.25">
      <c r="A152" s="1726"/>
      <c r="B152" s="1727"/>
      <c r="C152" s="1728"/>
      <c r="D152" s="258">
        <f t="shared" si="2"/>
        <v>0</v>
      </c>
      <c r="E152" s="1728"/>
      <c r="F152" s="1728"/>
      <c r="G152" s="1728"/>
      <c r="H152" s="1728"/>
      <c r="I152" s="1728"/>
      <c r="J152" s="1728"/>
      <c r="K152" s="2471"/>
      <c r="L152" s="124"/>
    </row>
    <row r="153" spans="1:12" ht="15.75" x14ac:dyDescent="0.25">
      <c r="A153" s="1726"/>
      <c r="B153" s="1727"/>
      <c r="C153" s="1728"/>
      <c r="D153" s="258">
        <f t="shared" si="2"/>
        <v>0</v>
      </c>
      <c r="E153" s="1728"/>
      <c r="F153" s="1728"/>
      <c r="G153" s="1728"/>
      <c r="H153" s="1728"/>
      <c r="I153" s="1728"/>
      <c r="J153" s="1728"/>
      <c r="K153" s="2471"/>
      <c r="L153" s="124"/>
    </row>
    <row r="154" spans="1:12" ht="15.75" x14ac:dyDescent="0.25">
      <c r="A154" s="1726"/>
      <c r="B154" s="1727"/>
      <c r="C154" s="1728"/>
      <c r="D154" s="258">
        <f t="shared" si="2"/>
        <v>0</v>
      </c>
      <c r="E154" s="1728"/>
      <c r="F154" s="1728"/>
      <c r="G154" s="1728"/>
      <c r="H154" s="1728"/>
      <c r="I154" s="1728"/>
      <c r="J154" s="1728"/>
      <c r="K154" s="2471"/>
      <c r="L154" s="124"/>
    </row>
    <row r="155" spans="1:12" ht="15.75" x14ac:dyDescent="0.25">
      <c r="A155" s="1726"/>
      <c r="B155" s="1727"/>
      <c r="C155" s="1728"/>
      <c r="D155" s="258">
        <f t="shared" si="2"/>
        <v>0</v>
      </c>
      <c r="E155" s="1728"/>
      <c r="F155" s="1728"/>
      <c r="G155" s="1728"/>
      <c r="H155" s="1728"/>
      <c r="I155" s="1728"/>
      <c r="J155" s="1728"/>
      <c r="K155" s="2471"/>
      <c r="L155" s="124"/>
    </row>
    <row r="156" spans="1:12" ht="15.75" x14ac:dyDescent="0.25">
      <c r="A156" s="1726"/>
      <c r="B156" s="1727"/>
      <c r="C156" s="1728"/>
      <c r="D156" s="258">
        <f t="shared" si="2"/>
        <v>0</v>
      </c>
      <c r="E156" s="1728"/>
      <c r="F156" s="1728"/>
      <c r="G156" s="1728"/>
      <c r="H156" s="1728"/>
      <c r="I156" s="1728"/>
      <c r="J156" s="1728"/>
      <c r="K156" s="2471"/>
      <c r="L156" s="124"/>
    </row>
    <row r="157" spans="1:12" ht="15.75" x14ac:dyDescent="0.25">
      <c r="A157" s="1726"/>
      <c r="B157" s="1727"/>
      <c r="C157" s="1728"/>
      <c r="D157" s="258">
        <f t="shared" si="2"/>
        <v>0</v>
      </c>
      <c r="E157" s="1728"/>
      <c r="F157" s="1728"/>
      <c r="G157" s="1728"/>
      <c r="H157" s="1728"/>
      <c r="I157" s="1728"/>
      <c r="J157" s="1728"/>
      <c r="K157" s="2471"/>
      <c r="L157" s="124"/>
    </row>
    <row r="158" spans="1:12" ht="15.75" x14ac:dyDescent="0.25">
      <c r="A158" s="1726"/>
      <c r="B158" s="1727"/>
      <c r="C158" s="1728"/>
      <c r="D158" s="258">
        <f t="shared" si="2"/>
        <v>0</v>
      </c>
      <c r="E158" s="1728"/>
      <c r="F158" s="1728"/>
      <c r="G158" s="1728"/>
      <c r="H158" s="1728"/>
      <c r="I158" s="1728"/>
      <c r="J158" s="1728"/>
      <c r="K158" s="2471"/>
      <c r="L158" s="124"/>
    </row>
    <row r="159" spans="1:12" ht="15.75" x14ac:dyDescent="0.25">
      <c r="A159" s="1726"/>
      <c r="B159" s="1727"/>
      <c r="C159" s="1728"/>
      <c r="D159" s="258">
        <f t="shared" si="2"/>
        <v>0</v>
      </c>
      <c r="E159" s="1728"/>
      <c r="F159" s="1728"/>
      <c r="G159" s="1728"/>
      <c r="H159" s="1728"/>
      <c r="I159" s="1728"/>
      <c r="J159" s="1728"/>
      <c r="K159" s="2471"/>
      <c r="L159" s="124"/>
    </row>
    <row r="160" spans="1:12" ht="15.75" x14ac:dyDescent="0.25">
      <c r="A160" s="1726"/>
      <c r="B160" s="1727"/>
      <c r="C160" s="1728"/>
      <c r="D160" s="258">
        <f t="shared" si="2"/>
        <v>0</v>
      </c>
      <c r="E160" s="1728"/>
      <c r="F160" s="1728"/>
      <c r="G160" s="1728"/>
      <c r="H160" s="1728"/>
      <c r="I160" s="1728"/>
      <c r="J160" s="1728"/>
      <c r="K160" s="2471"/>
      <c r="L160" s="124"/>
    </row>
    <row r="161" spans="1:12" ht="15.75" x14ac:dyDescent="0.25">
      <c r="A161" s="1726"/>
      <c r="B161" s="1727"/>
      <c r="C161" s="1728"/>
      <c r="D161" s="258">
        <f t="shared" si="2"/>
        <v>0</v>
      </c>
      <c r="E161" s="1728"/>
      <c r="F161" s="1728"/>
      <c r="G161" s="1728"/>
      <c r="H161" s="1728"/>
      <c r="I161" s="1728"/>
      <c r="J161" s="1728"/>
      <c r="K161" s="2471"/>
      <c r="L161" s="124"/>
    </row>
    <row r="162" spans="1:12" ht="15.75" x14ac:dyDescent="0.25">
      <c r="A162" s="1726"/>
      <c r="B162" s="1727"/>
      <c r="C162" s="1728"/>
      <c r="D162" s="258">
        <f t="shared" si="2"/>
        <v>0</v>
      </c>
      <c r="E162" s="1728"/>
      <c r="F162" s="1728"/>
      <c r="G162" s="1728"/>
      <c r="H162" s="1728"/>
      <c r="I162" s="1728"/>
      <c r="J162" s="1728"/>
      <c r="K162" s="2471"/>
      <c r="L162" s="124"/>
    </row>
    <row r="163" spans="1:12" ht="15.75" x14ac:dyDescent="0.25">
      <c r="A163" s="1726"/>
      <c r="B163" s="1727"/>
      <c r="C163" s="1728"/>
      <c r="D163" s="258">
        <f t="shared" si="2"/>
        <v>0</v>
      </c>
      <c r="E163" s="1728"/>
      <c r="F163" s="1728"/>
      <c r="G163" s="1728"/>
      <c r="H163" s="1728"/>
      <c r="I163" s="1728"/>
      <c r="J163" s="1728"/>
      <c r="K163" s="2471"/>
      <c r="L163" s="124"/>
    </row>
    <row r="164" spans="1:12" ht="15.75" x14ac:dyDescent="0.25">
      <c r="A164" s="1726"/>
      <c r="B164" s="1727"/>
      <c r="C164" s="1728"/>
      <c r="D164" s="258">
        <f t="shared" si="2"/>
        <v>0</v>
      </c>
      <c r="E164" s="1728"/>
      <c r="F164" s="1728"/>
      <c r="G164" s="1728"/>
      <c r="H164" s="1728"/>
      <c r="I164" s="1728"/>
      <c r="J164" s="1728"/>
      <c r="K164" s="2471"/>
      <c r="L164" s="124"/>
    </row>
    <row r="165" spans="1:12" ht="15.75" x14ac:dyDescent="0.25">
      <c r="A165" s="1726"/>
      <c r="B165" s="1727"/>
      <c r="C165" s="1728"/>
      <c r="D165" s="258">
        <f t="shared" si="2"/>
        <v>0</v>
      </c>
      <c r="E165" s="1728"/>
      <c r="F165" s="1728"/>
      <c r="G165" s="1728"/>
      <c r="H165" s="1728"/>
      <c r="I165" s="1728"/>
      <c r="J165" s="1728"/>
      <c r="K165" s="2471"/>
      <c r="L165" s="124"/>
    </row>
    <row r="166" spans="1:12" ht="15.75" x14ac:dyDescent="0.25">
      <c r="A166" s="1726"/>
      <c r="B166" s="1727"/>
      <c r="C166" s="1728"/>
      <c r="D166" s="258">
        <f t="shared" si="2"/>
        <v>0</v>
      </c>
      <c r="E166" s="1728"/>
      <c r="F166" s="1728"/>
      <c r="G166" s="1728"/>
      <c r="H166" s="1728"/>
      <c r="I166" s="1728"/>
      <c r="J166" s="1728"/>
      <c r="K166" s="2471"/>
      <c r="L166" s="124"/>
    </row>
    <row r="167" spans="1:12" ht="15.75" x14ac:dyDescent="0.25">
      <c r="A167" s="1726"/>
      <c r="B167" s="1727"/>
      <c r="C167" s="1728"/>
      <c r="D167" s="258">
        <f t="shared" si="2"/>
        <v>0</v>
      </c>
      <c r="E167" s="1728"/>
      <c r="F167" s="1728"/>
      <c r="G167" s="1728"/>
      <c r="H167" s="1728"/>
      <c r="I167" s="1728"/>
      <c r="J167" s="1728"/>
      <c r="K167" s="2471"/>
      <c r="L167" s="124"/>
    </row>
    <row r="168" spans="1:12" ht="15.75" x14ac:dyDescent="0.25">
      <c r="A168" s="1726"/>
      <c r="B168" s="1727"/>
      <c r="C168" s="1728"/>
      <c r="D168" s="258">
        <f t="shared" si="2"/>
        <v>0</v>
      </c>
      <c r="E168" s="1728"/>
      <c r="F168" s="1728"/>
      <c r="G168" s="1728"/>
      <c r="H168" s="1728"/>
      <c r="I168" s="1728"/>
      <c r="J168" s="1728"/>
      <c r="K168" s="2471"/>
      <c r="L168" s="124"/>
    </row>
    <row r="169" spans="1:12" ht="15.75" x14ac:dyDescent="0.25">
      <c r="A169" s="1726"/>
      <c r="B169" s="1727"/>
      <c r="C169" s="1728"/>
      <c r="D169" s="258">
        <f t="shared" si="2"/>
        <v>0</v>
      </c>
      <c r="E169" s="1728"/>
      <c r="F169" s="1728"/>
      <c r="G169" s="1728"/>
      <c r="H169" s="1728"/>
      <c r="I169" s="1728"/>
      <c r="J169" s="1728"/>
      <c r="K169" s="2471"/>
      <c r="L169" s="124"/>
    </row>
    <row r="170" spans="1:12" ht="15.75" x14ac:dyDescent="0.25">
      <c r="A170" s="1726"/>
      <c r="B170" s="1727"/>
      <c r="C170" s="1728"/>
      <c r="D170" s="258">
        <f t="shared" si="2"/>
        <v>0</v>
      </c>
      <c r="E170" s="1728"/>
      <c r="F170" s="1728"/>
      <c r="G170" s="1728"/>
      <c r="H170" s="1728"/>
      <c r="I170" s="1728"/>
      <c r="J170" s="1728"/>
      <c r="K170" s="2471"/>
      <c r="L170" s="124"/>
    </row>
    <row r="171" spans="1:12" ht="15.75" x14ac:dyDescent="0.25">
      <c r="A171" s="1726"/>
      <c r="B171" s="1727"/>
      <c r="C171" s="1728"/>
      <c r="D171" s="258">
        <f t="shared" si="2"/>
        <v>0</v>
      </c>
      <c r="E171" s="1728"/>
      <c r="F171" s="1728"/>
      <c r="G171" s="1728"/>
      <c r="H171" s="1728"/>
      <c r="I171" s="1728"/>
      <c r="J171" s="1728"/>
      <c r="K171" s="2471"/>
      <c r="L171" s="124"/>
    </row>
    <row r="172" spans="1:12" ht="15.75" x14ac:dyDescent="0.25">
      <c r="A172" s="1726"/>
      <c r="B172" s="1727"/>
      <c r="C172" s="1728"/>
      <c r="D172" s="258">
        <f t="shared" si="2"/>
        <v>0</v>
      </c>
      <c r="E172" s="1728"/>
      <c r="F172" s="1728"/>
      <c r="G172" s="1728"/>
      <c r="H172" s="1728"/>
      <c r="I172" s="1728"/>
      <c r="J172" s="1728"/>
      <c r="K172" s="2471"/>
      <c r="L172" s="124"/>
    </row>
    <row r="173" spans="1:12" ht="15.75" x14ac:dyDescent="0.25">
      <c r="A173" s="1726"/>
      <c r="B173" s="1727"/>
      <c r="C173" s="1728"/>
      <c r="D173" s="258">
        <f t="shared" si="2"/>
        <v>0</v>
      </c>
      <c r="E173" s="1728"/>
      <c r="F173" s="1728"/>
      <c r="G173" s="1728"/>
      <c r="H173" s="1728"/>
      <c r="I173" s="1728"/>
      <c r="J173" s="1728"/>
      <c r="K173" s="2471"/>
      <c r="L173" s="124"/>
    </row>
    <row r="174" spans="1:12" ht="15.75" x14ac:dyDescent="0.25">
      <c r="A174" s="1726"/>
      <c r="B174" s="1727"/>
      <c r="C174" s="1728"/>
      <c r="D174" s="258">
        <f t="shared" si="2"/>
        <v>0</v>
      </c>
      <c r="E174" s="1728"/>
      <c r="F174" s="1728"/>
      <c r="G174" s="1728"/>
      <c r="H174" s="1728"/>
      <c r="I174" s="1728"/>
      <c r="J174" s="1728"/>
      <c r="K174" s="2471"/>
      <c r="L174" s="124"/>
    </row>
    <row r="175" spans="1:12" ht="15.75" x14ac:dyDescent="0.25">
      <c r="A175" s="1726"/>
      <c r="B175" s="1727"/>
      <c r="C175" s="1728"/>
      <c r="D175" s="258">
        <f t="shared" si="2"/>
        <v>0</v>
      </c>
      <c r="E175" s="1728"/>
      <c r="F175" s="1728"/>
      <c r="G175" s="1728"/>
      <c r="H175" s="1728"/>
      <c r="I175" s="1728"/>
      <c r="J175" s="1728"/>
      <c r="K175" s="2471"/>
      <c r="L175" s="124"/>
    </row>
    <row r="176" spans="1:12" ht="15.75" x14ac:dyDescent="0.25">
      <c r="A176" s="1726"/>
      <c r="B176" s="1727"/>
      <c r="C176" s="1728"/>
      <c r="D176" s="258">
        <f t="shared" si="2"/>
        <v>0</v>
      </c>
      <c r="E176" s="1728"/>
      <c r="F176" s="1728"/>
      <c r="G176" s="1728"/>
      <c r="H176" s="1728"/>
      <c r="I176" s="1728"/>
      <c r="J176" s="1728"/>
      <c r="K176" s="2471"/>
      <c r="L176" s="124"/>
    </row>
    <row r="177" spans="1:12" ht="15.75" x14ac:dyDescent="0.25">
      <c r="A177" s="1726"/>
      <c r="B177" s="1727"/>
      <c r="C177" s="1728"/>
      <c r="D177" s="258">
        <f t="shared" si="2"/>
        <v>0</v>
      </c>
      <c r="E177" s="1728"/>
      <c r="F177" s="1728"/>
      <c r="G177" s="1728"/>
      <c r="H177" s="1728"/>
      <c r="I177" s="1728"/>
      <c r="J177" s="1728"/>
      <c r="K177" s="2471"/>
      <c r="L177" s="124"/>
    </row>
    <row r="178" spans="1:12" ht="15.75" x14ac:dyDescent="0.25">
      <c r="A178" s="1726"/>
      <c r="B178" s="1727"/>
      <c r="C178" s="1728"/>
      <c r="D178" s="258">
        <f t="shared" si="2"/>
        <v>0</v>
      </c>
      <c r="E178" s="1728"/>
      <c r="F178" s="1728"/>
      <c r="G178" s="1728"/>
      <c r="H178" s="1728"/>
      <c r="I178" s="1728"/>
      <c r="J178" s="1728"/>
      <c r="K178" s="2471"/>
      <c r="L178" s="124"/>
    </row>
    <row r="179" spans="1:12" ht="15.75" x14ac:dyDescent="0.25">
      <c r="A179" s="1726"/>
      <c r="B179" s="1727"/>
      <c r="C179" s="1728"/>
      <c r="D179" s="258">
        <f t="shared" si="2"/>
        <v>0</v>
      </c>
      <c r="E179" s="1728"/>
      <c r="F179" s="1728"/>
      <c r="G179" s="1728"/>
      <c r="H179" s="1728"/>
      <c r="I179" s="1728"/>
      <c r="J179" s="1728"/>
      <c r="K179" s="2471"/>
      <c r="L179" s="124"/>
    </row>
    <row r="180" spans="1:12" ht="15.75" x14ac:dyDescent="0.25">
      <c r="A180" s="1726"/>
      <c r="B180" s="1727"/>
      <c r="C180" s="1728"/>
      <c r="D180" s="258">
        <f t="shared" si="2"/>
        <v>0</v>
      </c>
      <c r="E180" s="1728"/>
      <c r="F180" s="1728"/>
      <c r="G180" s="1728"/>
      <c r="H180" s="1728"/>
      <c r="I180" s="1728"/>
      <c r="J180" s="1728"/>
      <c r="K180" s="2471"/>
      <c r="L180" s="124"/>
    </row>
    <row r="181" spans="1:12" ht="15.75" x14ac:dyDescent="0.25">
      <c r="A181" s="1726"/>
      <c r="B181" s="1727"/>
      <c r="C181" s="1728"/>
      <c r="D181" s="258">
        <f t="shared" si="2"/>
        <v>0</v>
      </c>
      <c r="E181" s="1728"/>
      <c r="F181" s="1728"/>
      <c r="G181" s="1728"/>
      <c r="H181" s="1728"/>
      <c r="I181" s="1728"/>
      <c r="J181" s="1728"/>
      <c r="K181" s="2471"/>
      <c r="L181" s="124"/>
    </row>
    <row r="182" spans="1:12" ht="15.75" x14ac:dyDescent="0.25">
      <c r="A182" s="1726"/>
      <c r="B182" s="1727"/>
      <c r="C182" s="1728"/>
      <c r="D182" s="258">
        <f t="shared" si="2"/>
        <v>0</v>
      </c>
      <c r="E182" s="1728"/>
      <c r="F182" s="1728"/>
      <c r="G182" s="1728"/>
      <c r="H182" s="1728"/>
      <c r="I182" s="1728"/>
      <c r="J182" s="1728"/>
      <c r="K182" s="2471"/>
      <c r="L182" s="124"/>
    </row>
    <row r="183" spans="1:12" ht="15.75" x14ac:dyDescent="0.25">
      <c r="A183" s="1726"/>
      <c r="B183" s="1727"/>
      <c r="C183" s="1728"/>
      <c r="D183" s="258">
        <f t="shared" si="2"/>
        <v>0</v>
      </c>
      <c r="E183" s="1728"/>
      <c r="F183" s="1728"/>
      <c r="G183" s="1728"/>
      <c r="H183" s="1728"/>
      <c r="I183" s="1728"/>
      <c r="J183" s="1728"/>
      <c r="K183" s="2471"/>
      <c r="L183" s="124"/>
    </row>
    <row r="184" spans="1:12" ht="15.75" x14ac:dyDescent="0.25">
      <c r="A184" s="1726"/>
      <c r="B184" s="1727"/>
      <c r="C184" s="1728"/>
      <c r="D184" s="258">
        <f t="shared" si="2"/>
        <v>0</v>
      </c>
      <c r="E184" s="1728"/>
      <c r="F184" s="1728"/>
      <c r="G184" s="1728"/>
      <c r="H184" s="1728"/>
      <c r="I184" s="1728"/>
      <c r="J184" s="1728"/>
      <c r="K184" s="2471"/>
      <c r="L184" s="124"/>
    </row>
    <row r="185" spans="1:12" ht="15.75" x14ac:dyDescent="0.25">
      <c r="A185" s="1726"/>
      <c r="B185" s="1727"/>
      <c r="C185" s="1728"/>
      <c r="D185" s="258">
        <f t="shared" si="2"/>
        <v>0</v>
      </c>
      <c r="E185" s="1728"/>
      <c r="F185" s="1728"/>
      <c r="G185" s="1728"/>
      <c r="H185" s="1728"/>
      <c r="I185" s="1728"/>
      <c r="J185" s="1728"/>
      <c r="K185" s="2471"/>
      <c r="L185" s="124"/>
    </row>
    <row r="186" spans="1:12" ht="15.75" x14ac:dyDescent="0.25">
      <c r="A186" s="1726"/>
      <c r="B186" s="1727"/>
      <c r="C186" s="1728"/>
      <c r="D186" s="258">
        <f t="shared" si="2"/>
        <v>0</v>
      </c>
      <c r="E186" s="1728"/>
      <c r="F186" s="1728"/>
      <c r="G186" s="1728"/>
      <c r="H186" s="1728"/>
      <c r="I186" s="1728"/>
      <c r="J186" s="1728"/>
      <c r="K186" s="2471"/>
      <c r="L186" s="124"/>
    </row>
    <row r="187" spans="1:12" ht="15.75" x14ac:dyDescent="0.25">
      <c r="A187" s="1726"/>
      <c r="B187" s="1727"/>
      <c r="C187" s="1728"/>
      <c r="D187" s="258">
        <f t="shared" si="2"/>
        <v>0</v>
      </c>
      <c r="E187" s="1728"/>
      <c r="F187" s="1728"/>
      <c r="G187" s="1728"/>
      <c r="H187" s="1728"/>
      <c r="I187" s="1728"/>
      <c r="J187" s="1728"/>
      <c r="K187" s="2471"/>
      <c r="L187" s="124"/>
    </row>
    <row r="188" spans="1:12" ht="15.75" x14ac:dyDescent="0.25">
      <c r="A188" s="1726"/>
      <c r="B188" s="1727"/>
      <c r="C188" s="1728"/>
      <c r="D188" s="258">
        <f t="shared" si="2"/>
        <v>0</v>
      </c>
      <c r="E188" s="1728"/>
      <c r="F188" s="1728"/>
      <c r="G188" s="1728"/>
      <c r="H188" s="1728"/>
      <c r="I188" s="1728"/>
      <c r="J188" s="1728"/>
      <c r="K188" s="2471"/>
      <c r="L188" s="124"/>
    </row>
    <row r="189" spans="1:12" ht="15.75" x14ac:dyDescent="0.25">
      <c r="A189" s="1726"/>
      <c r="B189" s="1727"/>
      <c r="C189" s="1728"/>
      <c r="D189" s="258">
        <f t="shared" si="2"/>
        <v>0</v>
      </c>
      <c r="E189" s="1728"/>
      <c r="F189" s="1728"/>
      <c r="G189" s="1728"/>
      <c r="H189" s="1728"/>
      <c r="I189" s="1728"/>
      <c r="J189" s="1728"/>
      <c r="K189" s="2471"/>
      <c r="L189" s="124"/>
    </row>
    <row r="190" spans="1:12" ht="15.75" x14ac:dyDescent="0.25">
      <c r="A190" s="1726"/>
      <c r="B190" s="1727"/>
      <c r="C190" s="1728"/>
      <c r="D190" s="258">
        <f t="shared" si="2"/>
        <v>0</v>
      </c>
      <c r="E190" s="1728"/>
      <c r="F190" s="1728"/>
      <c r="G190" s="1728"/>
      <c r="H190" s="1728"/>
      <c r="I190" s="1728"/>
      <c r="J190" s="1728"/>
      <c r="K190" s="2471"/>
      <c r="L190" s="124"/>
    </row>
    <row r="191" spans="1:12" ht="15.75" x14ac:dyDescent="0.25">
      <c r="A191" s="1726"/>
      <c r="B191" s="1727"/>
      <c r="C191" s="1728"/>
      <c r="D191" s="258">
        <f t="shared" si="2"/>
        <v>0</v>
      </c>
      <c r="E191" s="1728"/>
      <c r="F191" s="1728"/>
      <c r="G191" s="1728"/>
      <c r="H191" s="1728"/>
      <c r="I191" s="1728"/>
      <c r="J191" s="1728"/>
      <c r="K191" s="2471"/>
      <c r="L191" s="124"/>
    </row>
    <row r="192" spans="1:12" ht="15.75" x14ac:dyDescent="0.25">
      <c r="A192" s="1726"/>
      <c r="B192" s="1727"/>
      <c r="C192" s="1728"/>
      <c r="D192" s="258">
        <f t="shared" si="2"/>
        <v>0</v>
      </c>
      <c r="E192" s="1728"/>
      <c r="F192" s="1728"/>
      <c r="G192" s="1728"/>
      <c r="H192" s="1728"/>
      <c r="I192" s="1728"/>
      <c r="J192" s="1728"/>
      <c r="K192" s="2471"/>
      <c r="L192" s="124"/>
    </row>
    <row r="193" spans="1:12" ht="15.75" x14ac:dyDescent="0.25">
      <c r="A193" s="1726"/>
      <c r="B193" s="1727"/>
      <c r="C193" s="1728"/>
      <c r="D193" s="258">
        <f t="shared" si="2"/>
        <v>0</v>
      </c>
      <c r="E193" s="1728"/>
      <c r="F193" s="1728"/>
      <c r="G193" s="1728"/>
      <c r="H193" s="1728"/>
      <c r="I193" s="1728"/>
      <c r="J193" s="1728"/>
      <c r="K193" s="2471"/>
      <c r="L193" s="124"/>
    </row>
    <row r="194" spans="1:12" ht="15.75" x14ac:dyDescent="0.25">
      <c r="A194" s="1726"/>
      <c r="B194" s="1727"/>
      <c r="C194" s="1728"/>
      <c r="D194" s="258">
        <f t="shared" si="2"/>
        <v>0</v>
      </c>
      <c r="E194" s="1728"/>
      <c r="F194" s="1728"/>
      <c r="G194" s="1728"/>
      <c r="H194" s="1728"/>
      <c r="I194" s="1728"/>
      <c r="J194" s="1728"/>
      <c r="K194" s="2471"/>
      <c r="L194" s="124"/>
    </row>
    <row r="195" spans="1:12" ht="15.75" x14ac:dyDescent="0.25">
      <c r="A195" s="1726"/>
      <c r="B195" s="1727"/>
      <c r="C195" s="1728"/>
      <c r="D195" s="258">
        <f t="shared" si="2"/>
        <v>0</v>
      </c>
      <c r="E195" s="1728"/>
      <c r="F195" s="1728"/>
      <c r="G195" s="1728"/>
      <c r="H195" s="1728"/>
      <c r="I195" s="1728"/>
      <c r="J195" s="1728"/>
      <c r="K195" s="2471"/>
      <c r="L195" s="124"/>
    </row>
    <row r="196" spans="1:12" ht="15.75" x14ac:dyDescent="0.25">
      <c r="A196" s="1726"/>
      <c r="B196" s="1727"/>
      <c r="C196" s="1728"/>
      <c r="D196" s="258">
        <f t="shared" si="2"/>
        <v>0</v>
      </c>
      <c r="E196" s="1728"/>
      <c r="F196" s="1728"/>
      <c r="G196" s="1728"/>
      <c r="H196" s="1728"/>
      <c r="I196" s="1728"/>
      <c r="J196" s="1728"/>
      <c r="K196" s="2471"/>
      <c r="L196" s="124"/>
    </row>
    <row r="197" spans="1:12" ht="15.75" x14ac:dyDescent="0.25">
      <c r="A197" s="1726"/>
      <c r="B197" s="1727"/>
      <c r="C197" s="1728"/>
      <c r="D197" s="258">
        <f t="shared" ref="D197:D260" si="3">+C197*(100-E197)/100</f>
        <v>0</v>
      </c>
      <c r="E197" s="1728"/>
      <c r="F197" s="1728"/>
      <c r="G197" s="1728"/>
      <c r="H197" s="1728"/>
      <c r="I197" s="1728"/>
      <c r="J197" s="1728"/>
      <c r="K197" s="2471"/>
      <c r="L197" s="124"/>
    </row>
    <row r="198" spans="1:12" ht="15.75" x14ac:dyDescent="0.25">
      <c r="A198" s="1726"/>
      <c r="B198" s="1727"/>
      <c r="C198" s="1728"/>
      <c r="D198" s="258">
        <f t="shared" si="3"/>
        <v>0</v>
      </c>
      <c r="E198" s="1728"/>
      <c r="F198" s="1728"/>
      <c r="G198" s="1728"/>
      <c r="H198" s="1728"/>
      <c r="I198" s="1728"/>
      <c r="J198" s="1728"/>
      <c r="K198" s="2471"/>
      <c r="L198" s="124"/>
    </row>
    <row r="199" spans="1:12" ht="15.75" x14ac:dyDescent="0.25">
      <c r="A199" s="1726"/>
      <c r="B199" s="1727"/>
      <c r="C199" s="1728"/>
      <c r="D199" s="258">
        <f t="shared" si="3"/>
        <v>0</v>
      </c>
      <c r="E199" s="1728"/>
      <c r="F199" s="1728"/>
      <c r="G199" s="1728"/>
      <c r="H199" s="1728"/>
      <c r="I199" s="1728"/>
      <c r="J199" s="1728"/>
      <c r="K199" s="2471"/>
      <c r="L199" s="124"/>
    </row>
    <row r="200" spans="1:12" ht="15.75" x14ac:dyDescent="0.25">
      <c r="A200" s="1726"/>
      <c r="B200" s="1727"/>
      <c r="C200" s="1728"/>
      <c r="D200" s="258">
        <f t="shared" si="3"/>
        <v>0</v>
      </c>
      <c r="E200" s="1728"/>
      <c r="F200" s="1728"/>
      <c r="G200" s="1728"/>
      <c r="H200" s="1728"/>
      <c r="I200" s="1728"/>
      <c r="J200" s="1728"/>
      <c r="K200" s="2471"/>
      <c r="L200" s="124"/>
    </row>
    <row r="201" spans="1:12" ht="15.75" x14ac:dyDescent="0.25">
      <c r="A201" s="1726"/>
      <c r="B201" s="1727"/>
      <c r="C201" s="1728"/>
      <c r="D201" s="258">
        <f t="shared" si="3"/>
        <v>0</v>
      </c>
      <c r="E201" s="1728"/>
      <c r="F201" s="1728"/>
      <c r="G201" s="1728"/>
      <c r="H201" s="1728"/>
      <c r="I201" s="1728"/>
      <c r="J201" s="1728"/>
      <c r="K201" s="2471"/>
      <c r="L201" s="124"/>
    </row>
    <row r="202" spans="1:12" ht="15.75" x14ac:dyDescent="0.25">
      <c r="A202" s="1726"/>
      <c r="B202" s="1727"/>
      <c r="C202" s="1728"/>
      <c r="D202" s="258">
        <f t="shared" si="3"/>
        <v>0</v>
      </c>
      <c r="E202" s="1728"/>
      <c r="F202" s="1728"/>
      <c r="G202" s="1728"/>
      <c r="H202" s="1728"/>
      <c r="I202" s="1728"/>
      <c r="J202" s="1728"/>
      <c r="K202" s="2471"/>
      <c r="L202" s="124"/>
    </row>
    <row r="203" spans="1:12" ht="15.75" x14ac:dyDescent="0.25">
      <c r="A203" s="1726"/>
      <c r="B203" s="1727"/>
      <c r="C203" s="1728"/>
      <c r="D203" s="258">
        <f t="shared" si="3"/>
        <v>0</v>
      </c>
      <c r="E203" s="1728"/>
      <c r="F203" s="1728"/>
      <c r="G203" s="1728"/>
      <c r="H203" s="1728"/>
      <c r="I203" s="1728"/>
      <c r="J203" s="1728"/>
      <c r="K203" s="2471"/>
      <c r="L203" s="124"/>
    </row>
    <row r="204" spans="1:12" ht="15.75" x14ac:dyDescent="0.25">
      <c r="A204" s="1726"/>
      <c r="B204" s="1727"/>
      <c r="C204" s="1728"/>
      <c r="D204" s="258">
        <f t="shared" si="3"/>
        <v>0</v>
      </c>
      <c r="E204" s="1728"/>
      <c r="F204" s="1728"/>
      <c r="G204" s="1728"/>
      <c r="H204" s="1728"/>
      <c r="I204" s="1728"/>
      <c r="J204" s="1728"/>
      <c r="K204" s="2471"/>
      <c r="L204" s="124"/>
    </row>
    <row r="205" spans="1:12" ht="15.75" x14ac:dyDescent="0.25">
      <c r="A205" s="1726"/>
      <c r="B205" s="1727"/>
      <c r="C205" s="1728"/>
      <c r="D205" s="258">
        <f t="shared" si="3"/>
        <v>0</v>
      </c>
      <c r="E205" s="1728"/>
      <c r="F205" s="1728"/>
      <c r="G205" s="1728"/>
      <c r="H205" s="1728"/>
      <c r="I205" s="1728"/>
      <c r="J205" s="1728"/>
      <c r="K205" s="2471"/>
      <c r="L205" s="124"/>
    </row>
    <row r="206" spans="1:12" ht="15.75" x14ac:dyDescent="0.25">
      <c r="A206" s="1726"/>
      <c r="B206" s="1727"/>
      <c r="C206" s="1728"/>
      <c r="D206" s="258">
        <f t="shared" si="3"/>
        <v>0</v>
      </c>
      <c r="E206" s="1728"/>
      <c r="F206" s="1728"/>
      <c r="G206" s="1728"/>
      <c r="H206" s="1728"/>
      <c r="I206" s="1728"/>
      <c r="J206" s="1728"/>
      <c r="K206" s="2471"/>
      <c r="L206" s="124"/>
    </row>
    <row r="207" spans="1:12" ht="15.75" x14ac:dyDescent="0.25">
      <c r="A207" s="1726"/>
      <c r="B207" s="1727"/>
      <c r="C207" s="1728"/>
      <c r="D207" s="258">
        <f t="shared" si="3"/>
        <v>0</v>
      </c>
      <c r="E207" s="1728"/>
      <c r="F207" s="1728"/>
      <c r="G207" s="1728"/>
      <c r="H207" s="1728"/>
      <c r="I207" s="1728"/>
      <c r="J207" s="1728"/>
      <c r="K207" s="2471"/>
      <c r="L207" s="124"/>
    </row>
    <row r="208" spans="1:12" ht="15.75" x14ac:dyDescent="0.25">
      <c r="A208" s="1726"/>
      <c r="B208" s="1727"/>
      <c r="C208" s="1728"/>
      <c r="D208" s="258">
        <f t="shared" si="3"/>
        <v>0</v>
      </c>
      <c r="E208" s="1728"/>
      <c r="F208" s="1728"/>
      <c r="G208" s="1728"/>
      <c r="H208" s="1728"/>
      <c r="I208" s="1728"/>
      <c r="J208" s="1728"/>
      <c r="K208" s="2471"/>
      <c r="L208" s="124"/>
    </row>
    <row r="209" spans="1:12" ht="15.75" x14ac:dyDescent="0.25">
      <c r="A209" s="1726"/>
      <c r="B209" s="1727"/>
      <c r="C209" s="1728"/>
      <c r="D209" s="258">
        <f t="shared" si="3"/>
        <v>0</v>
      </c>
      <c r="E209" s="1728"/>
      <c r="F209" s="1728"/>
      <c r="G209" s="1728"/>
      <c r="H209" s="1728"/>
      <c r="I209" s="1728"/>
      <c r="J209" s="1728"/>
      <c r="K209" s="2471"/>
      <c r="L209" s="124"/>
    </row>
    <row r="210" spans="1:12" ht="15.75" x14ac:dyDescent="0.25">
      <c r="A210" s="1726"/>
      <c r="B210" s="1727"/>
      <c r="C210" s="1728"/>
      <c r="D210" s="258">
        <f t="shared" si="3"/>
        <v>0</v>
      </c>
      <c r="E210" s="1728"/>
      <c r="F210" s="1728"/>
      <c r="G210" s="1728"/>
      <c r="H210" s="1728"/>
      <c r="I210" s="1728"/>
      <c r="J210" s="1728"/>
      <c r="K210" s="2471"/>
      <c r="L210" s="124"/>
    </row>
    <row r="211" spans="1:12" ht="15.75" x14ac:dyDescent="0.25">
      <c r="A211" s="1726"/>
      <c r="B211" s="1727"/>
      <c r="C211" s="1728"/>
      <c r="D211" s="258">
        <f t="shared" si="3"/>
        <v>0</v>
      </c>
      <c r="E211" s="1728"/>
      <c r="F211" s="1728"/>
      <c r="G211" s="1728"/>
      <c r="H211" s="1728"/>
      <c r="I211" s="1728"/>
      <c r="J211" s="1728"/>
      <c r="K211" s="2471"/>
      <c r="L211" s="124"/>
    </row>
    <row r="212" spans="1:12" ht="15.75" x14ac:dyDescent="0.25">
      <c r="A212" s="1726"/>
      <c r="B212" s="1727"/>
      <c r="C212" s="1728"/>
      <c r="D212" s="258">
        <f t="shared" si="3"/>
        <v>0</v>
      </c>
      <c r="E212" s="1728"/>
      <c r="F212" s="1728"/>
      <c r="G212" s="1728"/>
      <c r="H212" s="1728"/>
      <c r="I212" s="1728"/>
      <c r="J212" s="1728"/>
      <c r="K212" s="2471"/>
      <c r="L212" s="124"/>
    </row>
    <row r="213" spans="1:12" ht="15.75" x14ac:dyDescent="0.25">
      <c r="A213" s="1726"/>
      <c r="B213" s="1727"/>
      <c r="C213" s="1728"/>
      <c r="D213" s="258">
        <f t="shared" si="3"/>
        <v>0</v>
      </c>
      <c r="E213" s="1728"/>
      <c r="F213" s="1728"/>
      <c r="G213" s="1728"/>
      <c r="H213" s="1728"/>
      <c r="I213" s="1728"/>
      <c r="J213" s="1728"/>
      <c r="K213" s="2471"/>
      <c r="L213" s="124"/>
    </row>
    <row r="214" spans="1:12" ht="15.75" x14ac:dyDescent="0.25">
      <c r="A214" s="1726"/>
      <c r="B214" s="1727"/>
      <c r="C214" s="1728"/>
      <c r="D214" s="258">
        <f t="shared" si="3"/>
        <v>0</v>
      </c>
      <c r="E214" s="1728"/>
      <c r="F214" s="1728"/>
      <c r="G214" s="1728"/>
      <c r="H214" s="1728"/>
      <c r="I214" s="1728"/>
      <c r="J214" s="1728"/>
      <c r="K214" s="2471"/>
      <c r="L214" s="124"/>
    </row>
    <row r="215" spans="1:12" ht="15.75" x14ac:dyDescent="0.25">
      <c r="A215" s="1726"/>
      <c r="B215" s="1727"/>
      <c r="C215" s="1728"/>
      <c r="D215" s="258">
        <f t="shared" si="3"/>
        <v>0</v>
      </c>
      <c r="E215" s="1728"/>
      <c r="F215" s="1728"/>
      <c r="G215" s="1728"/>
      <c r="H215" s="1728"/>
      <c r="I215" s="1728"/>
      <c r="J215" s="1728"/>
      <c r="K215" s="2471"/>
      <c r="L215" s="124"/>
    </row>
    <row r="216" spans="1:12" ht="15.75" x14ac:dyDescent="0.25">
      <c r="A216" s="1726"/>
      <c r="B216" s="1727"/>
      <c r="C216" s="1728"/>
      <c r="D216" s="258">
        <f t="shared" si="3"/>
        <v>0</v>
      </c>
      <c r="E216" s="1728"/>
      <c r="F216" s="1728"/>
      <c r="G216" s="1728"/>
      <c r="H216" s="1728"/>
      <c r="I216" s="1728"/>
      <c r="J216" s="1728"/>
      <c r="K216" s="2471"/>
      <c r="L216" s="124"/>
    </row>
    <row r="217" spans="1:12" ht="15.75" x14ac:dyDescent="0.25">
      <c r="A217" s="1726"/>
      <c r="B217" s="1727"/>
      <c r="C217" s="1728"/>
      <c r="D217" s="258">
        <f t="shared" si="3"/>
        <v>0</v>
      </c>
      <c r="E217" s="1728"/>
      <c r="F217" s="1728"/>
      <c r="G217" s="1728"/>
      <c r="H217" s="1728"/>
      <c r="I217" s="1728"/>
      <c r="J217" s="1728"/>
      <c r="K217" s="2471"/>
      <c r="L217" s="124"/>
    </row>
    <row r="218" spans="1:12" ht="15.75" x14ac:dyDescent="0.25">
      <c r="A218" s="1726"/>
      <c r="B218" s="1727"/>
      <c r="C218" s="1728"/>
      <c r="D218" s="258">
        <f t="shared" si="3"/>
        <v>0</v>
      </c>
      <c r="E218" s="1728"/>
      <c r="F218" s="1728"/>
      <c r="G218" s="1728"/>
      <c r="H218" s="1728"/>
      <c r="I218" s="1728"/>
      <c r="J218" s="1728"/>
      <c r="K218" s="2471"/>
      <c r="L218" s="124"/>
    </row>
    <row r="219" spans="1:12" ht="15.75" x14ac:dyDescent="0.25">
      <c r="A219" s="1726"/>
      <c r="B219" s="1727"/>
      <c r="C219" s="1728"/>
      <c r="D219" s="258">
        <f t="shared" si="3"/>
        <v>0</v>
      </c>
      <c r="E219" s="1728"/>
      <c r="F219" s="1728"/>
      <c r="G219" s="1728"/>
      <c r="H219" s="1728"/>
      <c r="I219" s="1728"/>
      <c r="J219" s="1728"/>
      <c r="K219" s="2471"/>
      <c r="L219" s="124"/>
    </row>
    <row r="220" spans="1:12" ht="15.75" x14ac:dyDescent="0.25">
      <c r="A220" s="1726"/>
      <c r="B220" s="1727"/>
      <c r="C220" s="1728"/>
      <c r="D220" s="258">
        <f t="shared" si="3"/>
        <v>0</v>
      </c>
      <c r="E220" s="1728"/>
      <c r="F220" s="1728"/>
      <c r="G220" s="1728"/>
      <c r="H220" s="1728"/>
      <c r="I220" s="1728"/>
      <c r="J220" s="1728"/>
      <c r="K220" s="2471"/>
      <c r="L220" s="124"/>
    </row>
    <row r="221" spans="1:12" ht="15.75" x14ac:dyDescent="0.25">
      <c r="A221" s="1726"/>
      <c r="B221" s="1727"/>
      <c r="C221" s="1728"/>
      <c r="D221" s="258">
        <f t="shared" si="3"/>
        <v>0</v>
      </c>
      <c r="E221" s="1728"/>
      <c r="F221" s="1728"/>
      <c r="G221" s="1728"/>
      <c r="H221" s="1728"/>
      <c r="I221" s="1728"/>
      <c r="J221" s="1728"/>
      <c r="K221" s="2471"/>
      <c r="L221" s="124"/>
    </row>
    <row r="222" spans="1:12" ht="15.75" x14ac:dyDescent="0.25">
      <c r="A222" s="1726"/>
      <c r="B222" s="1727"/>
      <c r="C222" s="1728"/>
      <c r="D222" s="258">
        <f t="shared" si="3"/>
        <v>0</v>
      </c>
      <c r="E222" s="1728"/>
      <c r="F222" s="1728"/>
      <c r="G222" s="1728"/>
      <c r="H222" s="1728"/>
      <c r="I222" s="1728"/>
      <c r="J222" s="1728"/>
      <c r="K222" s="2471"/>
      <c r="L222" s="124"/>
    </row>
    <row r="223" spans="1:12" ht="15.75" x14ac:dyDescent="0.25">
      <c r="A223" s="1726"/>
      <c r="B223" s="1727"/>
      <c r="C223" s="1728"/>
      <c r="D223" s="258">
        <f t="shared" si="3"/>
        <v>0</v>
      </c>
      <c r="E223" s="1728"/>
      <c r="F223" s="1728"/>
      <c r="G223" s="1728"/>
      <c r="H223" s="1728"/>
      <c r="I223" s="1728"/>
      <c r="J223" s="1728"/>
      <c r="K223" s="2471"/>
      <c r="L223" s="124"/>
    </row>
    <row r="224" spans="1:12" ht="15.75" x14ac:dyDescent="0.25">
      <c r="A224" s="1726"/>
      <c r="B224" s="1727"/>
      <c r="C224" s="1728"/>
      <c r="D224" s="258">
        <f t="shared" si="3"/>
        <v>0</v>
      </c>
      <c r="E224" s="1728"/>
      <c r="F224" s="1728"/>
      <c r="G224" s="1728"/>
      <c r="H224" s="1728"/>
      <c r="I224" s="1728"/>
      <c r="J224" s="1728"/>
      <c r="K224" s="2471"/>
      <c r="L224" s="124"/>
    </row>
    <row r="225" spans="1:12" ht="15.75" x14ac:dyDescent="0.25">
      <c r="A225" s="1726"/>
      <c r="B225" s="1727"/>
      <c r="C225" s="1728"/>
      <c r="D225" s="258">
        <f t="shared" si="3"/>
        <v>0</v>
      </c>
      <c r="E225" s="1728"/>
      <c r="F225" s="1728"/>
      <c r="G225" s="1728"/>
      <c r="H225" s="1728"/>
      <c r="I225" s="1728"/>
      <c r="J225" s="1728"/>
      <c r="K225" s="2471"/>
      <c r="L225" s="124"/>
    </row>
    <row r="226" spans="1:12" ht="15.75" x14ac:dyDescent="0.25">
      <c r="A226" s="1726"/>
      <c r="B226" s="1727"/>
      <c r="C226" s="1728"/>
      <c r="D226" s="258">
        <f t="shared" si="3"/>
        <v>0</v>
      </c>
      <c r="E226" s="1728"/>
      <c r="F226" s="1728"/>
      <c r="G226" s="1728"/>
      <c r="H226" s="1728"/>
      <c r="I226" s="1728"/>
      <c r="J226" s="1728"/>
      <c r="K226" s="2471"/>
      <c r="L226" s="124"/>
    </row>
    <row r="227" spans="1:12" ht="15.75" x14ac:dyDescent="0.25">
      <c r="A227" s="1726"/>
      <c r="B227" s="1727"/>
      <c r="C227" s="1728"/>
      <c r="D227" s="258">
        <f t="shared" si="3"/>
        <v>0</v>
      </c>
      <c r="E227" s="1728"/>
      <c r="F227" s="1728"/>
      <c r="G227" s="1728"/>
      <c r="H227" s="1728"/>
      <c r="I227" s="1728"/>
      <c r="J227" s="1728"/>
      <c r="K227" s="2471"/>
      <c r="L227" s="124"/>
    </row>
    <row r="228" spans="1:12" ht="15.75" x14ac:dyDescent="0.25">
      <c r="A228" s="1726"/>
      <c r="B228" s="1727"/>
      <c r="C228" s="1728"/>
      <c r="D228" s="258">
        <f t="shared" si="3"/>
        <v>0</v>
      </c>
      <c r="E228" s="1728"/>
      <c r="F228" s="1728"/>
      <c r="G228" s="1728"/>
      <c r="H228" s="1728"/>
      <c r="I228" s="1728"/>
      <c r="J228" s="1728"/>
      <c r="K228" s="2471"/>
      <c r="L228" s="124"/>
    </row>
    <row r="229" spans="1:12" ht="15.75" x14ac:dyDescent="0.25">
      <c r="A229" s="1726"/>
      <c r="B229" s="1727"/>
      <c r="C229" s="1728"/>
      <c r="D229" s="258">
        <f t="shared" si="3"/>
        <v>0</v>
      </c>
      <c r="E229" s="1728"/>
      <c r="F229" s="1728"/>
      <c r="G229" s="1728"/>
      <c r="H229" s="1728"/>
      <c r="I229" s="1728"/>
      <c r="J229" s="1728"/>
      <c r="K229" s="2471"/>
      <c r="L229" s="124"/>
    </row>
    <row r="230" spans="1:12" ht="15.75" x14ac:dyDescent="0.25">
      <c r="A230" s="1726"/>
      <c r="B230" s="1727"/>
      <c r="C230" s="1728"/>
      <c r="D230" s="258">
        <f t="shared" si="3"/>
        <v>0</v>
      </c>
      <c r="E230" s="1728"/>
      <c r="F230" s="1728"/>
      <c r="G230" s="1728"/>
      <c r="H230" s="1728"/>
      <c r="I230" s="1728"/>
      <c r="J230" s="1728"/>
      <c r="K230" s="2471"/>
      <c r="L230" s="124"/>
    </row>
    <row r="231" spans="1:12" ht="15.75" x14ac:dyDescent="0.25">
      <c r="A231" s="1726"/>
      <c r="B231" s="1727"/>
      <c r="C231" s="1728"/>
      <c r="D231" s="258">
        <f t="shared" si="3"/>
        <v>0</v>
      </c>
      <c r="E231" s="1728"/>
      <c r="F231" s="1728"/>
      <c r="G231" s="1728"/>
      <c r="H231" s="1728"/>
      <c r="I231" s="1728"/>
      <c r="J231" s="1728"/>
      <c r="K231" s="2471"/>
      <c r="L231" s="124"/>
    </row>
    <row r="232" spans="1:12" ht="15.75" x14ac:dyDescent="0.25">
      <c r="A232" s="1726"/>
      <c r="B232" s="1727"/>
      <c r="C232" s="1728"/>
      <c r="D232" s="258">
        <f t="shared" si="3"/>
        <v>0</v>
      </c>
      <c r="E232" s="1728"/>
      <c r="F232" s="1728"/>
      <c r="G232" s="1728"/>
      <c r="H232" s="1728"/>
      <c r="I232" s="1728"/>
      <c r="J232" s="1728"/>
      <c r="K232" s="2471"/>
      <c r="L232" s="124"/>
    </row>
    <row r="233" spans="1:12" ht="15.75" x14ac:dyDescent="0.25">
      <c r="A233" s="1726"/>
      <c r="B233" s="1727"/>
      <c r="C233" s="1728"/>
      <c r="D233" s="258">
        <f t="shared" si="3"/>
        <v>0</v>
      </c>
      <c r="E233" s="1728"/>
      <c r="F233" s="1728"/>
      <c r="G233" s="1728"/>
      <c r="H233" s="1728"/>
      <c r="I233" s="1728"/>
      <c r="J233" s="1728"/>
      <c r="K233" s="2471"/>
      <c r="L233" s="124"/>
    </row>
    <row r="234" spans="1:12" ht="15.75" x14ac:dyDescent="0.25">
      <c r="A234" s="1726"/>
      <c r="B234" s="1727"/>
      <c r="C234" s="1728"/>
      <c r="D234" s="258">
        <f t="shared" si="3"/>
        <v>0</v>
      </c>
      <c r="E234" s="1728"/>
      <c r="F234" s="1728"/>
      <c r="G234" s="1728"/>
      <c r="H234" s="1728"/>
      <c r="I234" s="1728"/>
      <c r="J234" s="1728"/>
      <c r="K234" s="2471"/>
      <c r="L234" s="124"/>
    </row>
    <row r="235" spans="1:12" ht="15.75" x14ac:dyDescent="0.25">
      <c r="A235" s="1726"/>
      <c r="B235" s="1727"/>
      <c r="C235" s="1728"/>
      <c r="D235" s="258">
        <f t="shared" si="3"/>
        <v>0</v>
      </c>
      <c r="E235" s="1728"/>
      <c r="F235" s="1728"/>
      <c r="G235" s="1728"/>
      <c r="H235" s="1728"/>
      <c r="I235" s="1728"/>
      <c r="J235" s="1728"/>
      <c r="K235" s="2471"/>
      <c r="L235" s="124"/>
    </row>
    <row r="236" spans="1:12" ht="15.75" x14ac:dyDescent="0.25">
      <c r="A236" s="1726"/>
      <c r="B236" s="1727"/>
      <c r="C236" s="1728"/>
      <c r="D236" s="258">
        <f t="shared" si="3"/>
        <v>0</v>
      </c>
      <c r="E236" s="1728"/>
      <c r="F236" s="1728"/>
      <c r="G236" s="1728"/>
      <c r="H236" s="1728"/>
      <c r="I236" s="1728"/>
      <c r="J236" s="1728"/>
      <c r="K236" s="2471"/>
      <c r="L236" s="124"/>
    </row>
    <row r="237" spans="1:12" ht="15.75" x14ac:dyDescent="0.25">
      <c r="A237" s="1726"/>
      <c r="B237" s="1727"/>
      <c r="C237" s="1728"/>
      <c r="D237" s="258">
        <f t="shared" si="3"/>
        <v>0</v>
      </c>
      <c r="E237" s="1728"/>
      <c r="F237" s="1728"/>
      <c r="G237" s="1728"/>
      <c r="H237" s="1728"/>
      <c r="I237" s="1728"/>
      <c r="J237" s="1728"/>
      <c r="K237" s="2471"/>
      <c r="L237" s="124"/>
    </row>
    <row r="238" spans="1:12" ht="15.75" x14ac:dyDescent="0.25">
      <c r="A238" s="1726"/>
      <c r="B238" s="1727"/>
      <c r="C238" s="1728"/>
      <c r="D238" s="258">
        <f t="shared" si="3"/>
        <v>0</v>
      </c>
      <c r="E238" s="1728"/>
      <c r="F238" s="1728"/>
      <c r="G238" s="1728"/>
      <c r="H238" s="1728"/>
      <c r="I238" s="1728"/>
      <c r="J238" s="1728"/>
      <c r="K238" s="2471"/>
      <c r="L238" s="124"/>
    </row>
    <row r="239" spans="1:12" ht="15.75" x14ac:dyDescent="0.25">
      <c r="A239" s="1726"/>
      <c r="B239" s="1727"/>
      <c r="C239" s="1728"/>
      <c r="D239" s="258">
        <f t="shared" si="3"/>
        <v>0</v>
      </c>
      <c r="E239" s="1728"/>
      <c r="F239" s="1728"/>
      <c r="G239" s="1728"/>
      <c r="H239" s="1728"/>
      <c r="I239" s="1728"/>
      <c r="J239" s="1728"/>
      <c r="K239" s="2471"/>
      <c r="L239" s="124"/>
    </row>
    <row r="240" spans="1:12" ht="15.75" x14ac:dyDescent="0.25">
      <c r="A240" s="1726"/>
      <c r="B240" s="1727"/>
      <c r="C240" s="1728"/>
      <c r="D240" s="258">
        <f t="shared" si="3"/>
        <v>0</v>
      </c>
      <c r="E240" s="1728"/>
      <c r="F240" s="1728"/>
      <c r="G240" s="1728"/>
      <c r="H240" s="1728"/>
      <c r="I240" s="1728"/>
      <c r="J240" s="1728"/>
      <c r="K240" s="2471"/>
      <c r="L240" s="124"/>
    </row>
    <row r="241" spans="1:12" ht="15.75" x14ac:dyDescent="0.25">
      <c r="A241" s="1726"/>
      <c r="B241" s="1727"/>
      <c r="C241" s="1728"/>
      <c r="D241" s="258">
        <f t="shared" si="3"/>
        <v>0</v>
      </c>
      <c r="E241" s="1728"/>
      <c r="F241" s="1728"/>
      <c r="G241" s="1728"/>
      <c r="H241" s="1728"/>
      <c r="I241" s="1728"/>
      <c r="J241" s="1728"/>
      <c r="K241" s="2471"/>
      <c r="L241" s="124"/>
    </row>
    <row r="242" spans="1:12" ht="15.75" x14ac:dyDescent="0.25">
      <c r="A242" s="1726"/>
      <c r="B242" s="1727"/>
      <c r="C242" s="1728"/>
      <c r="D242" s="258">
        <f t="shared" si="3"/>
        <v>0</v>
      </c>
      <c r="E242" s="1728"/>
      <c r="F242" s="1728"/>
      <c r="G242" s="1728"/>
      <c r="H242" s="1728"/>
      <c r="I242" s="1728"/>
      <c r="J242" s="1728"/>
      <c r="K242" s="2471"/>
      <c r="L242" s="124"/>
    </row>
    <row r="243" spans="1:12" ht="15.75" x14ac:dyDescent="0.25">
      <c r="A243" s="1726"/>
      <c r="B243" s="1727"/>
      <c r="C243" s="1728"/>
      <c r="D243" s="258">
        <f t="shared" si="3"/>
        <v>0</v>
      </c>
      <c r="E243" s="1728"/>
      <c r="F243" s="1728"/>
      <c r="G243" s="1728"/>
      <c r="H243" s="1728"/>
      <c r="I243" s="1728"/>
      <c r="J243" s="1728"/>
      <c r="K243" s="2471"/>
      <c r="L243" s="124"/>
    </row>
    <row r="244" spans="1:12" ht="15.75" x14ac:dyDescent="0.25">
      <c r="A244" s="1726"/>
      <c r="B244" s="1727"/>
      <c r="C244" s="1728"/>
      <c r="D244" s="258">
        <f t="shared" si="3"/>
        <v>0</v>
      </c>
      <c r="E244" s="1728"/>
      <c r="F244" s="1728"/>
      <c r="G244" s="1728"/>
      <c r="H244" s="1728"/>
      <c r="I244" s="1728"/>
      <c r="J244" s="1728"/>
      <c r="K244" s="2471"/>
      <c r="L244" s="124"/>
    </row>
    <row r="245" spans="1:12" ht="15.75" x14ac:dyDescent="0.25">
      <c r="A245" s="1726"/>
      <c r="B245" s="1727"/>
      <c r="C245" s="1728"/>
      <c r="D245" s="258">
        <f t="shared" si="3"/>
        <v>0</v>
      </c>
      <c r="E245" s="1728"/>
      <c r="F245" s="1728"/>
      <c r="G245" s="1728"/>
      <c r="H245" s="1728"/>
      <c r="I245" s="1728"/>
      <c r="J245" s="1728"/>
      <c r="K245" s="2471"/>
      <c r="L245" s="124"/>
    </row>
    <row r="246" spans="1:12" ht="15.75" x14ac:dyDescent="0.25">
      <c r="A246" s="1726"/>
      <c r="B246" s="1727"/>
      <c r="C246" s="1728"/>
      <c r="D246" s="258">
        <f t="shared" si="3"/>
        <v>0</v>
      </c>
      <c r="E246" s="1728"/>
      <c r="F246" s="1728"/>
      <c r="G246" s="1728"/>
      <c r="H246" s="1728"/>
      <c r="I246" s="1728"/>
      <c r="J246" s="1728"/>
      <c r="K246" s="2471"/>
      <c r="L246" s="124"/>
    </row>
    <row r="247" spans="1:12" ht="15.75" x14ac:dyDescent="0.25">
      <c r="A247" s="1726"/>
      <c r="B247" s="1727"/>
      <c r="C247" s="1728"/>
      <c r="D247" s="258">
        <f t="shared" si="3"/>
        <v>0</v>
      </c>
      <c r="E247" s="1728"/>
      <c r="F247" s="1728"/>
      <c r="G247" s="1728"/>
      <c r="H247" s="1728"/>
      <c r="I247" s="1728"/>
      <c r="J247" s="1728"/>
      <c r="K247" s="2471"/>
      <c r="L247" s="124"/>
    </row>
    <row r="248" spans="1:12" ht="15.75" x14ac:dyDescent="0.25">
      <c r="A248" s="1726"/>
      <c r="B248" s="1727"/>
      <c r="C248" s="1728"/>
      <c r="D248" s="258">
        <f t="shared" si="3"/>
        <v>0</v>
      </c>
      <c r="E248" s="1728"/>
      <c r="F248" s="1728"/>
      <c r="G248" s="1728"/>
      <c r="H248" s="1728"/>
      <c r="I248" s="1728"/>
      <c r="J248" s="1728"/>
      <c r="K248" s="2471"/>
      <c r="L248" s="124"/>
    </row>
    <row r="249" spans="1:12" ht="15.75" x14ac:dyDescent="0.25">
      <c r="A249" s="1726"/>
      <c r="B249" s="1727"/>
      <c r="C249" s="1728"/>
      <c r="D249" s="258">
        <f t="shared" si="3"/>
        <v>0</v>
      </c>
      <c r="E249" s="1728"/>
      <c r="F249" s="1728"/>
      <c r="G249" s="1728"/>
      <c r="H249" s="1728"/>
      <c r="I249" s="1728"/>
      <c r="J249" s="1728"/>
      <c r="K249" s="2471"/>
      <c r="L249" s="124"/>
    </row>
    <row r="250" spans="1:12" ht="15.75" x14ac:dyDescent="0.25">
      <c r="A250" s="1726"/>
      <c r="B250" s="1727"/>
      <c r="C250" s="1728"/>
      <c r="D250" s="258">
        <f t="shared" si="3"/>
        <v>0</v>
      </c>
      <c r="E250" s="1728"/>
      <c r="F250" s="1728"/>
      <c r="G250" s="1728"/>
      <c r="H250" s="1728"/>
      <c r="I250" s="1728"/>
      <c r="J250" s="1728"/>
      <c r="K250" s="2471"/>
      <c r="L250" s="124"/>
    </row>
    <row r="251" spans="1:12" ht="15.75" x14ac:dyDescent="0.25">
      <c r="A251" s="1726"/>
      <c r="B251" s="1727"/>
      <c r="C251" s="1728"/>
      <c r="D251" s="258">
        <f t="shared" si="3"/>
        <v>0</v>
      </c>
      <c r="E251" s="1728"/>
      <c r="F251" s="1728"/>
      <c r="G251" s="1728"/>
      <c r="H251" s="1728"/>
      <c r="I251" s="1728"/>
      <c r="J251" s="1728"/>
      <c r="K251" s="2471"/>
      <c r="L251" s="124"/>
    </row>
    <row r="252" spans="1:12" ht="15.75" x14ac:dyDescent="0.25">
      <c r="A252" s="1726"/>
      <c r="B252" s="1727"/>
      <c r="C252" s="1728"/>
      <c r="D252" s="258">
        <f t="shared" si="3"/>
        <v>0</v>
      </c>
      <c r="E252" s="1728"/>
      <c r="F252" s="1728"/>
      <c r="G252" s="1728"/>
      <c r="H252" s="1728"/>
      <c r="I252" s="1728"/>
      <c r="J252" s="1728"/>
      <c r="K252" s="2471"/>
      <c r="L252" s="124"/>
    </row>
    <row r="253" spans="1:12" ht="15.75" x14ac:dyDescent="0.25">
      <c r="A253" s="1726"/>
      <c r="B253" s="1727"/>
      <c r="C253" s="1728"/>
      <c r="D253" s="258">
        <f t="shared" si="3"/>
        <v>0</v>
      </c>
      <c r="E253" s="1728"/>
      <c r="F253" s="1728"/>
      <c r="G253" s="1728"/>
      <c r="H253" s="1728"/>
      <c r="I253" s="1728"/>
      <c r="J253" s="1728"/>
      <c r="K253" s="2471"/>
      <c r="L253" s="124"/>
    </row>
    <row r="254" spans="1:12" ht="15.75" x14ac:dyDescent="0.25">
      <c r="A254" s="1726"/>
      <c r="B254" s="1727"/>
      <c r="C254" s="1728"/>
      <c r="D254" s="258">
        <f t="shared" si="3"/>
        <v>0</v>
      </c>
      <c r="E254" s="1728"/>
      <c r="F254" s="1728"/>
      <c r="G254" s="1728"/>
      <c r="H254" s="1728"/>
      <c r="I254" s="1728"/>
      <c r="J254" s="1728"/>
      <c r="K254" s="2471"/>
      <c r="L254" s="124"/>
    </row>
    <row r="255" spans="1:12" ht="15.75" x14ac:dyDescent="0.25">
      <c r="A255" s="1726"/>
      <c r="B255" s="1727"/>
      <c r="C255" s="1728"/>
      <c r="D255" s="258">
        <f t="shared" si="3"/>
        <v>0</v>
      </c>
      <c r="E255" s="1728"/>
      <c r="F255" s="1728"/>
      <c r="G255" s="1728"/>
      <c r="H255" s="1728"/>
      <c r="I255" s="1728"/>
      <c r="J255" s="1728"/>
      <c r="K255" s="2471"/>
      <c r="L255" s="124"/>
    </row>
    <row r="256" spans="1:12" ht="15.75" x14ac:dyDescent="0.25">
      <c r="A256" s="1726"/>
      <c r="B256" s="1727"/>
      <c r="C256" s="1728"/>
      <c r="D256" s="258">
        <f t="shared" si="3"/>
        <v>0</v>
      </c>
      <c r="E256" s="1728"/>
      <c r="F256" s="1728"/>
      <c r="G256" s="1728"/>
      <c r="H256" s="1728"/>
      <c r="I256" s="1728"/>
      <c r="J256" s="1728"/>
      <c r="K256" s="2471"/>
      <c r="L256" s="124"/>
    </row>
    <row r="257" spans="1:12" ht="15.75" x14ac:dyDescent="0.25">
      <c r="A257" s="1726"/>
      <c r="B257" s="1727"/>
      <c r="C257" s="1728"/>
      <c r="D257" s="258">
        <f t="shared" si="3"/>
        <v>0</v>
      </c>
      <c r="E257" s="1728"/>
      <c r="F257" s="1728"/>
      <c r="G257" s="1728"/>
      <c r="H257" s="1728"/>
      <c r="I257" s="1728"/>
      <c r="J257" s="1728"/>
      <c r="K257" s="2471"/>
      <c r="L257" s="124"/>
    </row>
    <row r="258" spans="1:12" ht="15.75" x14ac:dyDescent="0.25">
      <c r="A258" s="1726"/>
      <c r="B258" s="1727"/>
      <c r="C258" s="1728"/>
      <c r="D258" s="258">
        <f t="shared" si="3"/>
        <v>0</v>
      </c>
      <c r="E258" s="1728"/>
      <c r="F258" s="1728"/>
      <c r="G258" s="1728"/>
      <c r="H258" s="1728"/>
      <c r="I258" s="1728"/>
      <c r="J258" s="1728"/>
      <c r="K258" s="2471"/>
      <c r="L258" s="124"/>
    </row>
    <row r="259" spans="1:12" ht="15.75" x14ac:dyDescent="0.25">
      <c r="A259" s="1726"/>
      <c r="B259" s="1727"/>
      <c r="C259" s="1728"/>
      <c r="D259" s="258">
        <f t="shared" si="3"/>
        <v>0</v>
      </c>
      <c r="E259" s="1728"/>
      <c r="F259" s="1728"/>
      <c r="G259" s="1728"/>
      <c r="H259" s="1728"/>
      <c r="I259" s="1728"/>
      <c r="J259" s="1728"/>
      <c r="K259" s="2471"/>
      <c r="L259" s="124"/>
    </row>
    <row r="260" spans="1:12" ht="15.75" x14ac:dyDescent="0.25">
      <c r="A260" s="1726"/>
      <c r="B260" s="1727"/>
      <c r="C260" s="1728"/>
      <c r="D260" s="258">
        <f t="shared" si="3"/>
        <v>0</v>
      </c>
      <c r="E260" s="1728"/>
      <c r="F260" s="1728"/>
      <c r="G260" s="1728"/>
      <c r="H260" s="1728"/>
      <c r="I260" s="1728"/>
      <c r="J260" s="1728"/>
      <c r="K260" s="2471"/>
      <c r="L260" s="124"/>
    </row>
    <row r="261" spans="1:12" ht="15.75" x14ac:dyDescent="0.25">
      <c r="A261" s="1726"/>
      <c r="B261" s="1727"/>
      <c r="C261" s="1728"/>
      <c r="D261" s="258">
        <f t="shared" ref="D261:D324" si="4">+C261*(100-E261)/100</f>
        <v>0</v>
      </c>
      <c r="E261" s="1728"/>
      <c r="F261" s="1728"/>
      <c r="G261" s="1728"/>
      <c r="H261" s="1728"/>
      <c r="I261" s="1728"/>
      <c r="J261" s="1728"/>
      <c r="K261" s="2471"/>
      <c r="L261" s="124"/>
    </row>
    <row r="262" spans="1:12" ht="15.75" x14ac:dyDescent="0.25">
      <c r="A262" s="1726"/>
      <c r="B262" s="1727"/>
      <c r="C262" s="1728"/>
      <c r="D262" s="258">
        <f t="shared" si="4"/>
        <v>0</v>
      </c>
      <c r="E262" s="1728"/>
      <c r="F262" s="1728"/>
      <c r="G262" s="1728"/>
      <c r="H262" s="1728"/>
      <c r="I262" s="1728"/>
      <c r="J262" s="1728"/>
      <c r="K262" s="2471"/>
      <c r="L262" s="124"/>
    </row>
    <row r="263" spans="1:12" ht="15.75" x14ac:dyDescent="0.25">
      <c r="A263" s="1726"/>
      <c r="B263" s="1727"/>
      <c r="C263" s="1728"/>
      <c r="D263" s="258">
        <f t="shared" si="4"/>
        <v>0</v>
      </c>
      <c r="E263" s="1728"/>
      <c r="F263" s="1728"/>
      <c r="G263" s="1728"/>
      <c r="H263" s="1728"/>
      <c r="I263" s="1728"/>
      <c r="J263" s="1728"/>
      <c r="K263" s="2471"/>
      <c r="L263" s="124"/>
    </row>
    <row r="264" spans="1:12" ht="15.75" x14ac:dyDescent="0.25">
      <c r="A264" s="1726"/>
      <c r="B264" s="1727"/>
      <c r="C264" s="1728"/>
      <c r="D264" s="258">
        <f t="shared" si="4"/>
        <v>0</v>
      </c>
      <c r="E264" s="1728"/>
      <c r="F264" s="1728"/>
      <c r="G264" s="1728"/>
      <c r="H264" s="1728"/>
      <c r="I264" s="1728"/>
      <c r="J264" s="1728"/>
      <c r="K264" s="2471"/>
      <c r="L264" s="124"/>
    </row>
    <row r="265" spans="1:12" ht="15.75" x14ac:dyDescent="0.25">
      <c r="A265" s="1726"/>
      <c r="B265" s="1727"/>
      <c r="C265" s="1728"/>
      <c r="D265" s="258">
        <f t="shared" si="4"/>
        <v>0</v>
      </c>
      <c r="E265" s="1728"/>
      <c r="F265" s="1728"/>
      <c r="G265" s="1728"/>
      <c r="H265" s="1728"/>
      <c r="I265" s="1728"/>
      <c r="J265" s="1728"/>
      <c r="K265" s="2471"/>
      <c r="L265" s="124"/>
    </row>
    <row r="266" spans="1:12" ht="15.75" x14ac:dyDescent="0.25">
      <c r="A266" s="1726"/>
      <c r="B266" s="1727"/>
      <c r="C266" s="1728"/>
      <c r="D266" s="258">
        <f t="shared" si="4"/>
        <v>0</v>
      </c>
      <c r="E266" s="1728"/>
      <c r="F266" s="1728"/>
      <c r="G266" s="1728"/>
      <c r="H266" s="1728"/>
      <c r="I266" s="1728"/>
      <c r="J266" s="1728"/>
      <c r="K266" s="2471"/>
      <c r="L266" s="124"/>
    </row>
    <row r="267" spans="1:12" ht="15.75" x14ac:dyDescent="0.25">
      <c r="A267" s="1726"/>
      <c r="B267" s="1727"/>
      <c r="C267" s="1728"/>
      <c r="D267" s="258">
        <f t="shared" si="4"/>
        <v>0</v>
      </c>
      <c r="E267" s="1728"/>
      <c r="F267" s="1728"/>
      <c r="G267" s="1728"/>
      <c r="H267" s="1728"/>
      <c r="I267" s="1728"/>
      <c r="J267" s="1728"/>
      <c r="K267" s="2471"/>
      <c r="L267" s="124"/>
    </row>
    <row r="268" spans="1:12" ht="15.75" x14ac:dyDescent="0.25">
      <c r="A268" s="1726"/>
      <c r="B268" s="1727"/>
      <c r="C268" s="1728"/>
      <c r="D268" s="258">
        <f t="shared" si="4"/>
        <v>0</v>
      </c>
      <c r="E268" s="1728"/>
      <c r="F268" s="1728"/>
      <c r="G268" s="1728"/>
      <c r="H268" s="1728"/>
      <c r="I268" s="1728"/>
      <c r="J268" s="1728"/>
      <c r="K268" s="2471"/>
      <c r="L268" s="124"/>
    </row>
    <row r="269" spans="1:12" ht="15.75" x14ac:dyDescent="0.25">
      <c r="A269" s="1726"/>
      <c r="B269" s="1727"/>
      <c r="C269" s="1728"/>
      <c r="D269" s="258">
        <f t="shared" si="4"/>
        <v>0</v>
      </c>
      <c r="E269" s="1728"/>
      <c r="F269" s="1728"/>
      <c r="G269" s="1728"/>
      <c r="H269" s="1728"/>
      <c r="I269" s="1728"/>
      <c r="J269" s="1728"/>
      <c r="K269" s="2471"/>
      <c r="L269" s="124"/>
    </row>
    <row r="270" spans="1:12" ht="15.75" x14ac:dyDescent="0.25">
      <c r="A270" s="1726"/>
      <c r="B270" s="1727"/>
      <c r="C270" s="1728"/>
      <c r="D270" s="258">
        <f t="shared" si="4"/>
        <v>0</v>
      </c>
      <c r="E270" s="1728"/>
      <c r="F270" s="1728"/>
      <c r="G270" s="1728"/>
      <c r="H270" s="1728"/>
      <c r="I270" s="1728"/>
      <c r="J270" s="1728"/>
      <c r="K270" s="2471"/>
      <c r="L270" s="124"/>
    </row>
    <row r="271" spans="1:12" ht="15.75" x14ac:dyDescent="0.25">
      <c r="A271" s="1726"/>
      <c r="B271" s="1727"/>
      <c r="C271" s="1728"/>
      <c r="D271" s="258">
        <f t="shared" si="4"/>
        <v>0</v>
      </c>
      <c r="E271" s="1728"/>
      <c r="F271" s="1728"/>
      <c r="G271" s="1728"/>
      <c r="H271" s="1728"/>
      <c r="I271" s="1728"/>
      <c r="J271" s="1728"/>
      <c r="K271" s="2471"/>
      <c r="L271" s="124"/>
    </row>
    <row r="272" spans="1:12" ht="15.75" x14ac:dyDescent="0.25">
      <c r="A272" s="1726"/>
      <c r="B272" s="1727"/>
      <c r="C272" s="1728"/>
      <c r="D272" s="258">
        <f t="shared" si="4"/>
        <v>0</v>
      </c>
      <c r="E272" s="1728"/>
      <c r="F272" s="1728"/>
      <c r="G272" s="1728"/>
      <c r="H272" s="1728"/>
      <c r="I272" s="1728"/>
      <c r="J272" s="1728"/>
      <c r="K272" s="2471"/>
      <c r="L272" s="124"/>
    </row>
    <row r="273" spans="1:12" ht="15.75" x14ac:dyDescent="0.25">
      <c r="A273" s="1726"/>
      <c r="B273" s="1727"/>
      <c r="C273" s="1728"/>
      <c r="D273" s="258">
        <f t="shared" si="4"/>
        <v>0</v>
      </c>
      <c r="E273" s="1728"/>
      <c r="F273" s="1728"/>
      <c r="G273" s="1728"/>
      <c r="H273" s="1728"/>
      <c r="I273" s="1728"/>
      <c r="J273" s="1728"/>
      <c r="K273" s="2471"/>
      <c r="L273" s="124"/>
    </row>
    <row r="274" spans="1:12" ht="15.75" x14ac:dyDescent="0.25">
      <c r="A274" s="1726"/>
      <c r="B274" s="1727"/>
      <c r="C274" s="1728"/>
      <c r="D274" s="258">
        <f t="shared" si="4"/>
        <v>0</v>
      </c>
      <c r="E274" s="1728"/>
      <c r="F274" s="1728"/>
      <c r="G274" s="1728"/>
      <c r="H274" s="1728"/>
      <c r="I274" s="1728"/>
      <c r="J274" s="1728"/>
      <c r="K274" s="2471"/>
      <c r="L274" s="124"/>
    </row>
    <row r="275" spans="1:12" ht="15.75" x14ac:dyDescent="0.25">
      <c r="A275" s="1726"/>
      <c r="B275" s="1727"/>
      <c r="C275" s="1728"/>
      <c r="D275" s="258">
        <f t="shared" si="4"/>
        <v>0</v>
      </c>
      <c r="E275" s="1728"/>
      <c r="F275" s="1728"/>
      <c r="G275" s="1728"/>
      <c r="H275" s="1728"/>
      <c r="I275" s="1728"/>
      <c r="J275" s="1728"/>
      <c r="K275" s="2471"/>
      <c r="L275" s="124"/>
    </row>
    <row r="276" spans="1:12" ht="15.75" x14ac:dyDescent="0.25">
      <c r="A276" s="1726"/>
      <c r="B276" s="1727"/>
      <c r="C276" s="1728"/>
      <c r="D276" s="258">
        <f t="shared" si="4"/>
        <v>0</v>
      </c>
      <c r="E276" s="1728"/>
      <c r="F276" s="1728"/>
      <c r="G276" s="1728"/>
      <c r="H276" s="1728"/>
      <c r="I276" s="1728"/>
      <c r="J276" s="1728"/>
      <c r="K276" s="2471"/>
      <c r="L276" s="124"/>
    </row>
    <row r="277" spans="1:12" ht="15.75" x14ac:dyDescent="0.25">
      <c r="A277" s="1726"/>
      <c r="B277" s="1727"/>
      <c r="C277" s="1728"/>
      <c r="D277" s="258">
        <f t="shared" si="4"/>
        <v>0</v>
      </c>
      <c r="E277" s="1728"/>
      <c r="F277" s="1728"/>
      <c r="G277" s="1728"/>
      <c r="H277" s="1728"/>
      <c r="I277" s="1728"/>
      <c r="J277" s="1728"/>
      <c r="K277" s="2471"/>
      <c r="L277" s="124"/>
    </row>
    <row r="278" spans="1:12" ht="15.75" x14ac:dyDescent="0.25">
      <c r="A278" s="1726"/>
      <c r="B278" s="1727"/>
      <c r="C278" s="1728"/>
      <c r="D278" s="258">
        <f t="shared" si="4"/>
        <v>0</v>
      </c>
      <c r="E278" s="1728"/>
      <c r="F278" s="1728"/>
      <c r="G278" s="1728"/>
      <c r="H278" s="1728"/>
      <c r="I278" s="1728"/>
      <c r="J278" s="1728"/>
      <c r="K278" s="2471"/>
      <c r="L278" s="124"/>
    </row>
    <row r="279" spans="1:12" ht="15.75" x14ac:dyDescent="0.25">
      <c r="A279" s="1726"/>
      <c r="B279" s="1727"/>
      <c r="C279" s="1728"/>
      <c r="D279" s="258">
        <f t="shared" si="4"/>
        <v>0</v>
      </c>
      <c r="E279" s="1728"/>
      <c r="F279" s="1728"/>
      <c r="G279" s="1728"/>
      <c r="H279" s="1728"/>
      <c r="I279" s="1728"/>
      <c r="J279" s="1728"/>
      <c r="K279" s="2471"/>
      <c r="L279" s="124"/>
    </row>
    <row r="280" spans="1:12" ht="15.75" x14ac:dyDescent="0.25">
      <c r="A280" s="1726"/>
      <c r="B280" s="1727"/>
      <c r="C280" s="1728"/>
      <c r="D280" s="258">
        <f t="shared" si="4"/>
        <v>0</v>
      </c>
      <c r="E280" s="1728"/>
      <c r="F280" s="1728"/>
      <c r="G280" s="1728"/>
      <c r="H280" s="1728"/>
      <c r="I280" s="1728"/>
      <c r="J280" s="1728"/>
      <c r="K280" s="2471"/>
      <c r="L280" s="124"/>
    </row>
    <row r="281" spans="1:12" ht="15.75" x14ac:dyDescent="0.25">
      <c r="A281" s="1726"/>
      <c r="B281" s="1727"/>
      <c r="C281" s="1728"/>
      <c r="D281" s="258">
        <f t="shared" si="4"/>
        <v>0</v>
      </c>
      <c r="E281" s="1728"/>
      <c r="F281" s="1728"/>
      <c r="G281" s="1728"/>
      <c r="H281" s="1728"/>
      <c r="I281" s="1728"/>
      <c r="J281" s="1728"/>
      <c r="K281" s="2471"/>
      <c r="L281" s="124"/>
    </row>
    <row r="282" spans="1:12" ht="15.75" x14ac:dyDescent="0.25">
      <c r="A282" s="1726"/>
      <c r="B282" s="1727"/>
      <c r="C282" s="1728"/>
      <c r="D282" s="258">
        <f t="shared" si="4"/>
        <v>0</v>
      </c>
      <c r="E282" s="1728"/>
      <c r="F282" s="1728"/>
      <c r="G282" s="1728"/>
      <c r="H282" s="1728"/>
      <c r="I282" s="1728"/>
      <c r="J282" s="1728"/>
      <c r="K282" s="2471"/>
      <c r="L282" s="124"/>
    </row>
    <row r="283" spans="1:12" ht="15.75" x14ac:dyDescent="0.25">
      <c r="A283" s="1726"/>
      <c r="B283" s="1727"/>
      <c r="C283" s="1728"/>
      <c r="D283" s="258">
        <f t="shared" si="4"/>
        <v>0</v>
      </c>
      <c r="E283" s="1728"/>
      <c r="F283" s="1728"/>
      <c r="G283" s="1728"/>
      <c r="H283" s="1728"/>
      <c r="I283" s="1728"/>
      <c r="J283" s="1728"/>
      <c r="K283" s="2471"/>
      <c r="L283" s="124"/>
    </row>
    <row r="284" spans="1:12" ht="15.75" x14ac:dyDescent="0.25">
      <c r="A284" s="1726"/>
      <c r="B284" s="1727"/>
      <c r="C284" s="1728"/>
      <c r="D284" s="258">
        <f t="shared" si="4"/>
        <v>0</v>
      </c>
      <c r="E284" s="1728"/>
      <c r="F284" s="1728"/>
      <c r="G284" s="1728"/>
      <c r="H284" s="1728"/>
      <c r="I284" s="1728"/>
      <c r="J284" s="1728"/>
      <c r="K284" s="2471"/>
      <c r="L284" s="124"/>
    </row>
    <row r="285" spans="1:12" ht="15.75" x14ac:dyDescent="0.25">
      <c r="A285" s="1726"/>
      <c r="B285" s="1727"/>
      <c r="C285" s="1728"/>
      <c r="D285" s="258">
        <f t="shared" si="4"/>
        <v>0</v>
      </c>
      <c r="E285" s="1728"/>
      <c r="F285" s="1728"/>
      <c r="G285" s="1728"/>
      <c r="H285" s="1728"/>
      <c r="I285" s="1728"/>
      <c r="J285" s="1728"/>
      <c r="K285" s="2471"/>
      <c r="L285" s="124"/>
    </row>
    <row r="286" spans="1:12" ht="15.75" x14ac:dyDescent="0.25">
      <c r="A286" s="1726"/>
      <c r="B286" s="1727"/>
      <c r="C286" s="1728"/>
      <c r="D286" s="258">
        <f t="shared" si="4"/>
        <v>0</v>
      </c>
      <c r="E286" s="1728"/>
      <c r="F286" s="1728"/>
      <c r="G286" s="1728"/>
      <c r="H286" s="1728"/>
      <c r="I286" s="1728"/>
      <c r="J286" s="1728"/>
      <c r="K286" s="2471"/>
      <c r="L286" s="124"/>
    </row>
    <row r="287" spans="1:12" ht="15.75" x14ac:dyDescent="0.25">
      <c r="A287" s="1726"/>
      <c r="B287" s="1727"/>
      <c r="C287" s="1728"/>
      <c r="D287" s="258">
        <f t="shared" si="4"/>
        <v>0</v>
      </c>
      <c r="E287" s="1728"/>
      <c r="F287" s="1728"/>
      <c r="G287" s="1728"/>
      <c r="H287" s="1728"/>
      <c r="I287" s="1728"/>
      <c r="J287" s="1728"/>
      <c r="K287" s="2471"/>
      <c r="L287" s="124"/>
    </row>
    <row r="288" spans="1:12" ht="15.75" x14ac:dyDescent="0.25">
      <c r="A288" s="1726"/>
      <c r="B288" s="1727"/>
      <c r="C288" s="1728"/>
      <c r="D288" s="258">
        <f t="shared" si="4"/>
        <v>0</v>
      </c>
      <c r="E288" s="1728"/>
      <c r="F288" s="1728"/>
      <c r="G288" s="1728"/>
      <c r="H288" s="1728"/>
      <c r="I288" s="1728"/>
      <c r="J288" s="1728"/>
      <c r="K288" s="2471"/>
      <c r="L288" s="124"/>
    </row>
    <row r="289" spans="1:12" ht="15.75" x14ac:dyDescent="0.25">
      <c r="A289" s="1726"/>
      <c r="B289" s="1727"/>
      <c r="C289" s="1728"/>
      <c r="D289" s="258">
        <f t="shared" si="4"/>
        <v>0</v>
      </c>
      <c r="E289" s="1728"/>
      <c r="F289" s="1728"/>
      <c r="G289" s="1728"/>
      <c r="H289" s="1728"/>
      <c r="I289" s="1728"/>
      <c r="J289" s="1728"/>
      <c r="K289" s="2471"/>
      <c r="L289" s="124"/>
    </row>
    <row r="290" spans="1:12" ht="15.75" x14ac:dyDescent="0.25">
      <c r="A290" s="1726"/>
      <c r="B290" s="1727"/>
      <c r="C290" s="1728"/>
      <c r="D290" s="258">
        <f t="shared" si="4"/>
        <v>0</v>
      </c>
      <c r="E290" s="1728"/>
      <c r="F290" s="1728"/>
      <c r="G290" s="1728"/>
      <c r="H290" s="1728"/>
      <c r="I290" s="1728"/>
      <c r="J290" s="1728"/>
      <c r="K290" s="2471"/>
      <c r="L290" s="124"/>
    </row>
    <row r="291" spans="1:12" ht="15.75" x14ac:dyDescent="0.25">
      <c r="A291" s="1726"/>
      <c r="B291" s="1727"/>
      <c r="C291" s="1728"/>
      <c r="D291" s="258">
        <f t="shared" si="4"/>
        <v>0</v>
      </c>
      <c r="E291" s="1728"/>
      <c r="F291" s="1728"/>
      <c r="G291" s="1728"/>
      <c r="H291" s="1728"/>
      <c r="I291" s="1728"/>
      <c r="J291" s="1728"/>
      <c r="K291" s="2471"/>
      <c r="L291" s="124"/>
    </row>
    <row r="292" spans="1:12" ht="15.75" x14ac:dyDescent="0.25">
      <c r="A292" s="1726"/>
      <c r="B292" s="1727"/>
      <c r="C292" s="1728"/>
      <c r="D292" s="258">
        <f t="shared" si="4"/>
        <v>0</v>
      </c>
      <c r="E292" s="1728"/>
      <c r="F292" s="1728"/>
      <c r="G292" s="1728"/>
      <c r="H292" s="1728"/>
      <c r="I292" s="1728"/>
      <c r="J292" s="1728"/>
      <c r="K292" s="2471"/>
      <c r="L292" s="124"/>
    </row>
    <row r="293" spans="1:12" ht="15.75" x14ac:dyDescent="0.25">
      <c r="A293" s="1726"/>
      <c r="B293" s="1727"/>
      <c r="C293" s="1728"/>
      <c r="D293" s="258">
        <f t="shared" si="4"/>
        <v>0</v>
      </c>
      <c r="E293" s="1728"/>
      <c r="F293" s="1728"/>
      <c r="G293" s="1728"/>
      <c r="H293" s="1728"/>
      <c r="I293" s="1728"/>
      <c r="J293" s="1728"/>
      <c r="K293" s="2471"/>
      <c r="L293" s="124"/>
    </row>
    <row r="294" spans="1:12" ht="15.75" x14ac:dyDescent="0.25">
      <c r="A294" s="1726"/>
      <c r="B294" s="1727"/>
      <c r="C294" s="1728"/>
      <c r="D294" s="258">
        <f t="shared" si="4"/>
        <v>0</v>
      </c>
      <c r="E294" s="1728"/>
      <c r="F294" s="1728"/>
      <c r="G294" s="1728"/>
      <c r="H294" s="1728"/>
      <c r="I294" s="1728"/>
      <c r="J294" s="1728"/>
      <c r="K294" s="2471"/>
      <c r="L294" s="124"/>
    </row>
    <row r="295" spans="1:12" ht="15.75" x14ac:dyDescent="0.25">
      <c r="A295" s="1726"/>
      <c r="B295" s="1727"/>
      <c r="C295" s="1728"/>
      <c r="D295" s="258">
        <f t="shared" si="4"/>
        <v>0</v>
      </c>
      <c r="E295" s="1728"/>
      <c r="F295" s="1728"/>
      <c r="G295" s="1728"/>
      <c r="H295" s="1728"/>
      <c r="I295" s="1728"/>
      <c r="J295" s="1728"/>
      <c r="K295" s="2471"/>
      <c r="L295" s="124"/>
    </row>
    <row r="296" spans="1:12" ht="15.75" x14ac:dyDescent="0.25">
      <c r="A296" s="1726"/>
      <c r="B296" s="1727"/>
      <c r="C296" s="1728"/>
      <c r="D296" s="258">
        <f t="shared" si="4"/>
        <v>0</v>
      </c>
      <c r="E296" s="1728"/>
      <c r="F296" s="1728"/>
      <c r="G296" s="1728"/>
      <c r="H296" s="1728"/>
      <c r="I296" s="1728"/>
      <c r="J296" s="1728"/>
      <c r="K296" s="2471"/>
      <c r="L296" s="124"/>
    </row>
    <row r="297" spans="1:12" ht="15.75" x14ac:dyDescent="0.25">
      <c r="A297" s="1726"/>
      <c r="B297" s="1727"/>
      <c r="C297" s="1728"/>
      <c r="D297" s="258">
        <f t="shared" si="4"/>
        <v>0</v>
      </c>
      <c r="E297" s="1728"/>
      <c r="F297" s="1728"/>
      <c r="G297" s="1728"/>
      <c r="H297" s="1728"/>
      <c r="I297" s="1728"/>
      <c r="J297" s="1728"/>
      <c r="K297" s="2471"/>
      <c r="L297" s="124"/>
    </row>
    <row r="298" spans="1:12" ht="15.75" x14ac:dyDescent="0.25">
      <c r="A298" s="1726"/>
      <c r="B298" s="1727"/>
      <c r="C298" s="1728"/>
      <c r="D298" s="258">
        <f t="shared" si="4"/>
        <v>0</v>
      </c>
      <c r="E298" s="1728"/>
      <c r="F298" s="1728"/>
      <c r="G298" s="1728"/>
      <c r="H298" s="1728"/>
      <c r="I298" s="1728"/>
      <c r="J298" s="1728"/>
      <c r="K298" s="2471"/>
      <c r="L298" s="124"/>
    </row>
    <row r="299" spans="1:12" ht="15.75" x14ac:dyDescent="0.25">
      <c r="A299" s="1726"/>
      <c r="B299" s="1727"/>
      <c r="C299" s="1728"/>
      <c r="D299" s="258">
        <f t="shared" si="4"/>
        <v>0</v>
      </c>
      <c r="E299" s="1728"/>
      <c r="F299" s="1728"/>
      <c r="G299" s="1728"/>
      <c r="H299" s="1728"/>
      <c r="I299" s="1728"/>
      <c r="J299" s="1728"/>
      <c r="K299" s="2471"/>
      <c r="L299" s="124"/>
    </row>
    <row r="300" spans="1:12" ht="15.75" x14ac:dyDescent="0.25">
      <c r="A300" s="1726"/>
      <c r="B300" s="1727"/>
      <c r="C300" s="1728"/>
      <c r="D300" s="258">
        <f t="shared" si="4"/>
        <v>0</v>
      </c>
      <c r="E300" s="1728"/>
      <c r="F300" s="1728"/>
      <c r="G300" s="1728"/>
      <c r="H300" s="1728"/>
      <c r="I300" s="1728"/>
      <c r="J300" s="1728"/>
      <c r="K300" s="2471"/>
      <c r="L300" s="124"/>
    </row>
    <row r="301" spans="1:12" ht="15.75" x14ac:dyDescent="0.25">
      <c r="A301" s="1726"/>
      <c r="B301" s="1727"/>
      <c r="C301" s="1728"/>
      <c r="D301" s="258">
        <f t="shared" si="4"/>
        <v>0</v>
      </c>
      <c r="E301" s="1728"/>
      <c r="F301" s="1728"/>
      <c r="G301" s="1728"/>
      <c r="H301" s="1728"/>
      <c r="I301" s="1728"/>
      <c r="J301" s="1728"/>
      <c r="K301" s="2471"/>
      <c r="L301" s="124"/>
    </row>
    <row r="302" spans="1:12" ht="15.75" x14ac:dyDescent="0.25">
      <c r="A302" s="1726"/>
      <c r="B302" s="1727"/>
      <c r="C302" s="1728"/>
      <c r="D302" s="258">
        <f t="shared" si="4"/>
        <v>0</v>
      </c>
      <c r="E302" s="1728"/>
      <c r="F302" s="1728"/>
      <c r="G302" s="1728"/>
      <c r="H302" s="1728"/>
      <c r="I302" s="1728"/>
      <c r="J302" s="1728"/>
      <c r="K302" s="2471"/>
      <c r="L302" s="124"/>
    </row>
    <row r="303" spans="1:12" ht="15.75" x14ac:dyDescent="0.25">
      <c r="A303" s="1726"/>
      <c r="B303" s="1727"/>
      <c r="C303" s="1728"/>
      <c r="D303" s="258">
        <f t="shared" si="4"/>
        <v>0</v>
      </c>
      <c r="E303" s="1728"/>
      <c r="F303" s="1728"/>
      <c r="G303" s="1728"/>
      <c r="H303" s="1728"/>
      <c r="I303" s="1728"/>
      <c r="J303" s="1728"/>
      <c r="K303" s="2471"/>
      <c r="L303" s="124"/>
    </row>
    <row r="304" spans="1:12" ht="15.75" x14ac:dyDescent="0.25">
      <c r="A304" s="1726"/>
      <c r="B304" s="1727"/>
      <c r="C304" s="1728"/>
      <c r="D304" s="258">
        <f t="shared" si="4"/>
        <v>0</v>
      </c>
      <c r="E304" s="1728"/>
      <c r="F304" s="1728"/>
      <c r="G304" s="1728"/>
      <c r="H304" s="1728"/>
      <c r="I304" s="1728"/>
      <c r="J304" s="1728"/>
      <c r="K304" s="2471"/>
      <c r="L304" s="124"/>
    </row>
    <row r="305" spans="1:12" ht="15.75" x14ac:dyDescent="0.25">
      <c r="A305" s="1726"/>
      <c r="B305" s="1727"/>
      <c r="C305" s="1728"/>
      <c r="D305" s="258">
        <f t="shared" si="4"/>
        <v>0</v>
      </c>
      <c r="E305" s="1728"/>
      <c r="F305" s="1728"/>
      <c r="G305" s="1728"/>
      <c r="H305" s="1728"/>
      <c r="I305" s="1728"/>
      <c r="J305" s="1728"/>
      <c r="K305" s="2471"/>
      <c r="L305" s="124"/>
    </row>
    <row r="306" spans="1:12" ht="15.75" x14ac:dyDescent="0.25">
      <c r="A306" s="1726"/>
      <c r="B306" s="1727"/>
      <c r="C306" s="1728"/>
      <c r="D306" s="258">
        <f t="shared" si="4"/>
        <v>0</v>
      </c>
      <c r="E306" s="1728"/>
      <c r="F306" s="1728"/>
      <c r="G306" s="1728"/>
      <c r="H306" s="1728"/>
      <c r="I306" s="1728"/>
      <c r="J306" s="1728"/>
      <c r="K306" s="2471"/>
      <c r="L306" s="124"/>
    </row>
    <row r="307" spans="1:12" ht="15.75" x14ac:dyDescent="0.25">
      <c r="A307" s="1726"/>
      <c r="B307" s="1727"/>
      <c r="C307" s="1728"/>
      <c r="D307" s="258">
        <f t="shared" si="4"/>
        <v>0</v>
      </c>
      <c r="E307" s="1728"/>
      <c r="F307" s="1728"/>
      <c r="G307" s="1728"/>
      <c r="H307" s="1728"/>
      <c r="I307" s="1728"/>
      <c r="J307" s="1728"/>
      <c r="K307" s="2471"/>
      <c r="L307" s="124"/>
    </row>
    <row r="308" spans="1:12" ht="15.75" x14ac:dyDescent="0.25">
      <c r="A308" s="1726"/>
      <c r="B308" s="1727"/>
      <c r="C308" s="1728"/>
      <c r="D308" s="258">
        <f t="shared" si="4"/>
        <v>0</v>
      </c>
      <c r="E308" s="1728"/>
      <c r="F308" s="1728"/>
      <c r="G308" s="1728"/>
      <c r="H308" s="1728"/>
      <c r="I308" s="1728"/>
      <c r="J308" s="1728"/>
      <c r="K308" s="2471"/>
      <c r="L308" s="124"/>
    </row>
    <row r="309" spans="1:12" ht="15.75" x14ac:dyDescent="0.25">
      <c r="A309" s="1726"/>
      <c r="B309" s="1727"/>
      <c r="C309" s="1728"/>
      <c r="D309" s="258">
        <f t="shared" si="4"/>
        <v>0</v>
      </c>
      <c r="E309" s="1728"/>
      <c r="F309" s="1728"/>
      <c r="G309" s="1728"/>
      <c r="H309" s="1728"/>
      <c r="I309" s="1728"/>
      <c r="J309" s="1728"/>
      <c r="K309" s="2471"/>
      <c r="L309" s="124"/>
    </row>
    <row r="310" spans="1:12" ht="15.75" x14ac:dyDescent="0.25">
      <c r="A310" s="1726"/>
      <c r="B310" s="1727"/>
      <c r="C310" s="1728"/>
      <c r="D310" s="258">
        <f t="shared" si="4"/>
        <v>0</v>
      </c>
      <c r="E310" s="1728"/>
      <c r="F310" s="1728"/>
      <c r="G310" s="1728"/>
      <c r="H310" s="1728"/>
      <c r="I310" s="1728"/>
      <c r="J310" s="1728"/>
      <c r="K310" s="2471"/>
      <c r="L310" s="124"/>
    </row>
    <row r="311" spans="1:12" ht="15.75" x14ac:dyDescent="0.25">
      <c r="A311" s="1726"/>
      <c r="B311" s="1727"/>
      <c r="C311" s="1728"/>
      <c r="D311" s="258">
        <f t="shared" si="4"/>
        <v>0</v>
      </c>
      <c r="E311" s="1728"/>
      <c r="F311" s="1728"/>
      <c r="G311" s="1728"/>
      <c r="H311" s="1728"/>
      <c r="I311" s="1728"/>
      <c r="J311" s="1728"/>
      <c r="K311" s="2471"/>
      <c r="L311" s="124"/>
    </row>
    <row r="312" spans="1:12" ht="15.75" x14ac:dyDescent="0.25">
      <c r="A312" s="1726"/>
      <c r="B312" s="1727"/>
      <c r="C312" s="1728"/>
      <c r="D312" s="258">
        <f t="shared" si="4"/>
        <v>0</v>
      </c>
      <c r="E312" s="1728"/>
      <c r="F312" s="1728"/>
      <c r="G312" s="1728"/>
      <c r="H312" s="1728"/>
      <c r="I312" s="1728"/>
      <c r="J312" s="1728"/>
      <c r="K312" s="2471"/>
      <c r="L312" s="124"/>
    </row>
    <row r="313" spans="1:12" ht="15.75" x14ac:dyDescent="0.25">
      <c r="A313" s="1726"/>
      <c r="B313" s="1727"/>
      <c r="C313" s="1728"/>
      <c r="D313" s="258">
        <f t="shared" si="4"/>
        <v>0</v>
      </c>
      <c r="E313" s="1728"/>
      <c r="F313" s="1728"/>
      <c r="G313" s="1728"/>
      <c r="H313" s="1728"/>
      <c r="I313" s="1728"/>
      <c r="J313" s="1728"/>
      <c r="K313" s="2471"/>
      <c r="L313" s="124"/>
    </row>
    <row r="314" spans="1:12" ht="15.75" x14ac:dyDescent="0.25">
      <c r="A314" s="1726"/>
      <c r="B314" s="1727"/>
      <c r="C314" s="1728"/>
      <c r="D314" s="258">
        <f t="shared" si="4"/>
        <v>0</v>
      </c>
      <c r="E314" s="1728"/>
      <c r="F314" s="1728"/>
      <c r="G314" s="1728"/>
      <c r="H314" s="1728"/>
      <c r="I314" s="1728"/>
      <c r="J314" s="1728"/>
      <c r="K314" s="2471"/>
      <c r="L314" s="124"/>
    </row>
    <row r="315" spans="1:12" ht="15.75" x14ac:dyDescent="0.25">
      <c r="A315" s="1726"/>
      <c r="B315" s="1727"/>
      <c r="C315" s="1728"/>
      <c r="D315" s="258">
        <f t="shared" si="4"/>
        <v>0</v>
      </c>
      <c r="E315" s="1728"/>
      <c r="F315" s="1728"/>
      <c r="G315" s="1728"/>
      <c r="H315" s="1728"/>
      <c r="I315" s="1728"/>
      <c r="J315" s="1728"/>
      <c r="K315" s="2471"/>
      <c r="L315" s="124"/>
    </row>
    <row r="316" spans="1:12" ht="15.75" x14ac:dyDescent="0.25">
      <c r="A316" s="1726"/>
      <c r="B316" s="1727"/>
      <c r="C316" s="1728"/>
      <c r="D316" s="258">
        <f t="shared" si="4"/>
        <v>0</v>
      </c>
      <c r="E316" s="1728"/>
      <c r="F316" s="1728"/>
      <c r="G316" s="1728"/>
      <c r="H316" s="1728"/>
      <c r="I316" s="1728"/>
      <c r="J316" s="1728"/>
      <c r="K316" s="2471"/>
      <c r="L316" s="124"/>
    </row>
    <row r="317" spans="1:12" ht="15.75" x14ac:dyDescent="0.25">
      <c r="A317" s="1726"/>
      <c r="B317" s="1727"/>
      <c r="C317" s="1728"/>
      <c r="D317" s="258">
        <f t="shared" si="4"/>
        <v>0</v>
      </c>
      <c r="E317" s="1728"/>
      <c r="F317" s="1728"/>
      <c r="G317" s="1728"/>
      <c r="H317" s="1728"/>
      <c r="I317" s="1728"/>
      <c r="J317" s="1728"/>
      <c r="K317" s="2471"/>
      <c r="L317" s="124"/>
    </row>
    <row r="318" spans="1:12" ht="15.75" x14ac:dyDescent="0.25">
      <c r="A318" s="1726"/>
      <c r="B318" s="1727"/>
      <c r="C318" s="1728"/>
      <c r="D318" s="258">
        <f t="shared" si="4"/>
        <v>0</v>
      </c>
      <c r="E318" s="1728"/>
      <c r="F318" s="1728"/>
      <c r="G318" s="1728"/>
      <c r="H318" s="1728"/>
      <c r="I318" s="1728"/>
      <c r="J318" s="1728"/>
      <c r="K318" s="2471"/>
      <c r="L318" s="124"/>
    </row>
    <row r="319" spans="1:12" ht="15.75" x14ac:dyDescent="0.25">
      <c r="A319" s="1726"/>
      <c r="B319" s="1727"/>
      <c r="C319" s="1728"/>
      <c r="D319" s="258">
        <f t="shared" si="4"/>
        <v>0</v>
      </c>
      <c r="E319" s="1728"/>
      <c r="F319" s="1728"/>
      <c r="G319" s="1728"/>
      <c r="H319" s="1728"/>
      <c r="I319" s="1728"/>
      <c r="J319" s="1728"/>
      <c r="K319" s="2471"/>
      <c r="L319" s="124"/>
    </row>
    <row r="320" spans="1:12" ht="15.75" x14ac:dyDescent="0.25">
      <c r="A320" s="1726"/>
      <c r="B320" s="1727"/>
      <c r="C320" s="1728"/>
      <c r="D320" s="258">
        <f t="shared" si="4"/>
        <v>0</v>
      </c>
      <c r="E320" s="1728"/>
      <c r="F320" s="1728"/>
      <c r="G320" s="1728"/>
      <c r="H320" s="1728"/>
      <c r="I320" s="1728"/>
      <c r="J320" s="1728"/>
      <c r="K320" s="2471"/>
      <c r="L320" s="124"/>
    </row>
    <row r="321" spans="1:12" ht="15.75" x14ac:dyDescent="0.25">
      <c r="A321" s="1726"/>
      <c r="B321" s="1727"/>
      <c r="C321" s="1728"/>
      <c r="D321" s="258">
        <f t="shared" si="4"/>
        <v>0</v>
      </c>
      <c r="E321" s="1728"/>
      <c r="F321" s="1728"/>
      <c r="G321" s="1728"/>
      <c r="H321" s="1728"/>
      <c r="I321" s="1728"/>
      <c r="J321" s="1728"/>
      <c r="K321" s="2471"/>
      <c r="L321" s="124"/>
    </row>
    <row r="322" spans="1:12" ht="15.75" x14ac:dyDescent="0.25">
      <c r="A322" s="1726"/>
      <c r="B322" s="1727"/>
      <c r="C322" s="1728"/>
      <c r="D322" s="258">
        <f t="shared" si="4"/>
        <v>0</v>
      </c>
      <c r="E322" s="1728"/>
      <c r="F322" s="1728"/>
      <c r="G322" s="1728"/>
      <c r="H322" s="1728"/>
      <c r="I322" s="1728"/>
      <c r="J322" s="1728"/>
      <c r="K322" s="2471"/>
      <c r="L322" s="124"/>
    </row>
    <row r="323" spans="1:12" ht="15.75" x14ac:dyDescent="0.25">
      <c r="A323" s="1726"/>
      <c r="B323" s="1727"/>
      <c r="C323" s="1728"/>
      <c r="D323" s="258">
        <f t="shared" si="4"/>
        <v>0</v>
      </c>
      <c r="E323" s="1728"/>
      <c r="F323" s="1728"/>
      <c r="G323" s="1728"/>
      <c r="H323" s="1728"/>
      <c r="I323" s="1728"/>
      <c r="J323" s="1728"/>
      <c r="K323" s="2471"/>
      <c r="L323" s="124"/>
    </row>
    <row r="324" spans="1:12" ht="15.75" x14ac:dyDescent="0.25">
      <c r="A324" s="1726"/>
      <c r="B324" s="1727"/>
      <c r="C324" s="1728"/>
      <c r="D324" s="258">
        <f t="shared" si="4"/>
        <v>0</v>
      </c>
      <c r="E324" s="1728"/>
      <c r="F324" s="1728"/>
      <c r="G324" s="1728"/>
      <c r="H324" s="1728"/>
      <c r="I324" s="1728"/>
      <c r="J324" s="1728"/>
      <c r="K324" s="2471"/>
      <c r="L324" s="124"/>
    </row>
    <row r="325" spans="1:12" ht="15.75" x14ac:dyDescent="0.25">
      <c r="A325" s="1726"/>
      <c r="B325" s="1727"/>
      <c r="C325" s="1728"/>
      <c r="D325" s="258">
        <f t="shared" ref="D325:D388" si="5">+C325*(100-E325)/100</f>
        <v>0</v>
      </c>
      <c r="E325" s="1728"/>
      <c r="F325" s="1728"/>
      <c r="G325" s="1728"/>
      <c r="H325" s="1728"/>
      <c r="I325" s="1728"/>
      <c r="J325" s="1728"/>
      <c r="K325" s="2471"/>
      <c r="L325" s="124"/>
    </row>
    <row r="326" spans="1:12" ht="15.75" x14ac:dyDescent="0.25">
      <c r="A326" s="1726"/>
      <c r="B326" s="1727"/>
      <c r="C326" s="1728"/>
      <c r="D326" s="258">
        <f t="shared" si="5"/>
        <v>0</v>
      </c>
      <c r="E326" s="1728"/>
      <c r="F326" s="1728"/>
      <c r="G326" s="1728"/>
      <c r="H326" s="1728"/>
      <c r="I326" s="1728"/>
      <c r="J326" s="1728"/>
      <c r="K326" s="2471"/>
      <c r="L326" s="124"/>
    </row>
    <row r="327" spans="1:12" ht="15.75" x14ac:dyDescent="0.25">
      <c r="A327" s="1726"/>
      <c r="B327" s="1727"/>
      <c r="C327" s="1728"/>
      <c r="D327" s="258">
        <f t="shared" si="5"/>
        <v>0</v>
      </c>
      <c r="E327" s="1728"/>
      <c r="F327" s="1728"/>
      <c r="G327" s="1728"/>
      <c r="H327" s="1728"/>
      <c r="I327" s="1728"/>
      <c r="J327" s="1728"/>
      <c r="K327" s="2471"/>
      <c r="L327" s="124"/>
    </row>
    <row r="328" spans="1:12" ht="15.75" x14ac:dyDescent="0.25">
      <c r="A328" s="1726"/>
      <c r="B328" s="1727"/>
      <c r="C328" s="1728"/>
      <c r="D328" s="258">
        <f t="shared" si="5"/>
        <v>0</v>
      </c>
      <c r="E328" s="1728"/>
      <c r="F328" s="1728"/>
      <c r="G328" s="1728"/>
      <c r="H328" s="1728"/>
      <c r="I328" s="1728"/>
      <c r="J328" s="1728"/>
      <c r="K328" s="2471"/>
      <c r="L328" s="124"/>
    </row>
    <row r="329" spans="1:12" ht="15.75" x14ac:dyDescent="0.25">
      <c r="A329" s="1726"/>
      <c r="B329" s="1727"/>
      <c r="C329" s="1728"/>
      <c r="D329" s="258">
        <f t="shared" si="5"/>
        <v>0</v>
      </c>
      <c r="E329" s="1728"/>
      <c r="F329" s="1728"/>
      <c r="G329" s="1728"/>
      <c r="H329" s="1728"/>
      <c r="I329" s="1728"/>
      <c r="J329" s="1728"/>
      <c r="K329" s="2471"/>
      <c r="L329" s="124"/>
    </row>
    <row r="330" spans="1:12" ht="15.75" x14ac:dyDescent="0.25">
      <c r="A330" s="1726"/>
      <c r="B330" s="1727"/>
      <c r="C330" s="1728"/>
      <c r="D330" s="258">
        <f t="shared" si="5"/>
        <v>0</v>
      </c>
      <c r="E330" s="1728"/>
      <c r="F330" s="1728"/>
      <c r="G330" s="1728"/>
      <c r="H330" s="1728"/>
      <c r="I330" s="1728"/>
      <c r="J330" s="1728"/>
      <c r="K330" s="2471"/>
      <c r="L330" s="124"/>
    </row>
    <row r="331" spans="1:12" ht="15.75" x14ac:dyDescent="0.25">
      <c r="A331" s="1726"/>
      <c r="B331" s="1727"/>
      <c r="C331" s="1728"/>
      <c r="D331" s="258">
        <f t="shared" si="5"/>
        <v>0</v>
      </c>
      <c r="E331" s="1728"/>
      <c r="F331" s="1728"/>
      <c r="G331" s="1728"/>
      <c r="H331" s="1728"/>
      <c r="I331" s="1728"/>
      <c r="J331" s="1728"/>
      <c r="K331" s="2471"/>
      <c r="L331" s="124"/>
    </row>
    <row r="332" spans="1:12" ht="15.75" x14ac:dyDescent="0.25">
      <c r="A332" s="1726"/>
      <c r="B332" s="1727"/>
      <c r="C332" s="1728"/>
      <c r="D332" s="258">
        <f t="shared" si="5"/>
        <v>0</v>
      </c>
      <c r="E332" s="1728"/>
      <c r="F332" s="1728"/>
      <c r="G332" s="1728"/>
      <c r="H332" s="1728"/>
      <c r="I332" s="1728"/>
      <c r="J332" s="1728"/>
      <c r="K332" s="2471"/>
      <c r="L332" s="124"/>
    </row>
    <row r="333" spans="1:12" ht="15.75" x14ac:dyDescent="0.25">
      <c r="A333" s="1726"/>
      <c r="B333" s="1727"/>
      <c r="C333" s="1728"/>
      <c r="D333" s="258">
        <f t="shared" si="5"/>
        <v>0</v>
      </c>
      <c r="E333" s="1728"/>
      <c r="F333" s="1728"/>
      <c r="G333" s="1728"/>
      <c r="H333" s="1728"/>
      <c r="I333" s="1728"/>
      <c r="J333" s="1728"/>
      <c r="K333" s="2471"/>
      <c r="L333" s="124"/>
    </row>
    <row r="334" spans="1:12" ht="15.75" x14ac:dyDescent="0.25">
      <c r="A334" s="1726"/>
      <c r="B334" s="1727"/>
      <c r="C334" s="1728"/>
      <c r="D334" s="258">
        <f t="shared" si="5"/>
        <v>0</v>
      </c>
      <c r="E334" s="1728"/>
      <c r="F334" s="1728"/>
      <c r="G334" s="1728"/>
      <c r="H334" s="1728"/>
      <c r="I334" s="1728"/>
      <c r="J334" s="1728"/>
      <c r="K334" s="2471"/>
      <c r="L334" s="124"/>
    </row>
    <row r="335" spans="1:12" ht="15.75" x14ac:dyDescent="0.25">
      <c r="A335" s="1726"/>
      <c r="B335" s="1727"/>
      <c r="C335" s="1728"/>
      <c r="D335" s="258">
        <f t="shared" si="5"/>
        <v>0</v>
      </c>
      <c r="E335" s="1728"/>
      <c r="F335" s="1728"/>
      <c r="G335" s="1728"/>
      <c r="H335" s="1728"/>
      <c r="I335" s="1728"/>
      <c r="J335" s="1728"/>
      <c r="K335" s="2471"/>
      <c r="L335" s="124"/>
    </row>
    <row r="336" spans="1:12" ht="15.75" x14ac:dyDescent="0.25">
      <c r="A336" s="1726"/>
      <c r="B336" s="1727"/>
      <c r="C336" s="1728"/>
      <c r="D336" s="258">
        <f t="shared" si="5"/>
        <v>0</v>
      </c>
      <c r="E336" s="1728"/>
      <c r="F336" s="1728"/>
      <c r="G336" s="1728"/>
      <c r="H336" s="1728"/>
      <c r="I336" s="1728"/>
      <c r="J336" s="1728"/>
      <c r="K336" s="2471"/>
      <c r="L336" s="124"/>
    </row>
    <row r="337" spans="1:12" ht="15.75" x14ac:dyDescent="0.25">
      <c r="A337" s="1726"/>
      <c r="B337" s="1727"/>
      <c r="C337" s="1728"/>
      <c r="D337" s="258">
        <f t="shared" si="5"/>
        <v>0</v>
      </c>
      <c r="E337" s="1728"/>
      <c r="F337" s="1728"/>
      <c r="G337" s="1728"/>
      <c r="H337" s="1728"/>
      <c r="I337" s="1728"/>
      <c r="J337" s="1728"/>
      <c r="K337" s="2471"/>
      <c r="L337" s="124"/>
    </row>
    <row r="338" spans="1:12" ht="15.75" x14ac:dyDescent="0.25">
      <c r="A338" s="1726"/>
      <c r="B338" s="1727"/>
      <c r="C338" s="1728"/>
      <c r="D338" s="258">
        <f t="shared" si="5"/>
        <v>0</v>
      </c>
      <c r="E338" s="1728"/>
      <c r="F338" s="1728"/>
      <c r="G338" s="1728"/>
      <c r="H338" s="1728"/>
      <c r="I338" s="1728"/>
      <c r="J338" s="1728"/>
      <c r="K338" s="2471"/>
      <c r="L338" s="124"/>
    </row>
    <row r="339" spans="1:12" ht="15.75" x14ac:dyDescent="0.25">
      <c r="A339" s="1726"/>
      <c r="B339" s="1727"/>
      <c r="C339" s="1728"/>
      <c r="D339" s="258">
        <f t="shared" si="5"/>
        <v>0</v>
      </c>
      <c r="E339" s="1728"/>
      <c r="F339" s="1728"/>
      <c r="G339" s="1728"/>
      <c r="H339" s="1728"/>
      <c r="I339" s="1728"/>
      <c r="J339" s="1728"/>
      <c r="K339" s="2471"/>
      <c r="L339" s="124"/>
    </row>
    <row r="340" spans="1:12" ht="15.75" x14ac:dyDescent="0.25">
      <c r="A340" s="1726"/>
      <c r="B340" s="1727"/>
      <c r="C340" s="1728"/>
      <c r="D340" s="258">
        <f t="shared" si="5"/>
        <v>0</v>
      </c>
      <c r="E340" s="1728"/>
      <c r="F340" s="1728"/>
      <c r="G340" s="1728"/>
      <c r="H340" s="1728"/>
      <c r="I340" s="1728"/>
      <c r="J340" s="1728"/>
      <c r="K340" s="2471"/>
      <c r="L340" s="124"/>
    </row>
    <row r="341" spans="1:12" ht="15.75" x14ac:dyDescent="0.25">
      <c r="A341" s="1726"/>
      <c r="B341" s="1727"/>
      <c r="C341" s="1728"/>
      <c r="D341" s="258">
        <f t="shared" si="5"/>
        <v>0</v>
      </c>
      <c r="E341" s="1728"/>
      <c r="F341" s="1728"/>
      <c r="G341" s="1728"/>
      <c r="H341" s="1728"/>
      <c r="I341" s="1728"/>
      <c r="J341" s="1728"/>
      <c r="K341" s="2471"/>
      <c r="L341" s="124"/>
    </row>
    <row r="342" spans="1:12" ht="15.75" x14ac:dyDescent="0.25">
      <c r="A342" s="1726"/>
      <c r="B342" s="1727"/>
      <c r="C342" s="1728"/>
      <c r="D342" s="258">
        <f t="shared" si="5"/>
        <v>0</v>
      </c>
      <c r="E342" s="1728"/>
      <c r="F342" s="1728"/>
      <c r="G342" s="1728"/>
      <c r="H342" s="1728"/>
      <c r="I342" s="1728"/>
      <c r="J342" s="1728"/>
      <c r="K342" s="2471"/>
      <c r="L342" s="124"/>
    </row>
    <row r="343" spans="1:12" ht="15.75" x14ac:dyDescent="0.25">
      <c r="A343" s="1726"/>
      <c r="B343" s="1727"/>
      <c r="C343" s="1728"/>
      <c r="D343" s="258">
        <f t="shared" si="5"/>
        <v>0</v>
      </c>
      <c r="E343" s="1728"/>
      <c r="F343" s="1728"/>
      <c r="G343" s="1728"/>
      <c r="H343" s="1728"/>
      <c r="I343" s="1728"/>
      <c r="J343" s="1728"/>
      <c r="K343" s="2471"/>
      <c r="L343" s="124"/>
    </row>
    <row r="344" spans="1:12" ht="15.75" x14ac:dyDescent="0.25">
      <c r="A344" s="1726"/>
      <c r="B344" s="1727"/>
      <c r="C344" s="1728"/>
      <c r="D344" s="258">
        <f t="shared" si="5"/>
        <v>0</v>
      </c>
      <c r="E344" s="1728"/>
      <c r="F344" s="1728"/>
      <c r="G344" s="1728"/>
      <c r="H344" s="1728"/>
      <c r="I344" s="1728"/>
      <c r="J344" s="1728"/>
      <c r="K344" s="2471"/>
      <c r="L344" s="124"/>
    </row>
    <row r="345" spans="1:12" ht="15.75" x14ac:dyDescent="0.25">
      <c r="A345" s="1726"/>
      <c r="B345" s="1727"/>
      <c r="C345" s="1728"/>
      <c r="D345" s="258">
        <f t="shared" si="5"/>
        <v>0</v>
      </c>
      <c r="E345" s="1728"/>
      <c r="F345" s="1728"/>
      <c r="G345" s="1728"/>
      <c r="H345" s="1728"/>
      <c r="I345" s="1728"/>
      <c r="J345" s="1728"/>
      <c r="K345" s="2471"/>
      <c r="L345" s="124"/>
    </row>
    <row r="346" spans="1:12" ht="15.75" x14ac:dyDescent="0.25">
      <c r="A346" s="1726"/>
      <c r="B346" s="1727"/>
      <c r="C346" s="1728"/>
      <c r="D346" s="258">
        <f t="shared" si="5"/>
        <v>0</v>
      </c>
      <c r="E346" s="1728"/>
      <c r="F346" s="1728"/>
      <c r="G346" s="1728"/>
      <c r="H346" s="1728"/>
      <c r="I346" s="1728"/>
      <c r="J346" s="1728"/>
      <c r="K346" s="2471"/>
      <c r="L346" s="124"/>
    </row>
    <row r="347" spans="1:12" ht="15.75" x14ac:dyDescent="0.25">
      <c r="A347" s="1726"/>
      <c r="B347" s="1727"/>
      <c r="C347" s="1728"/>
      <c r="D347" s="258">
        <f t="shared" si="5"/>
        <v>0</v>
      </c>
      <c r="E347" s="1728"/>
      <c r="F347" s="1728"/>
      <c r="G347" s="1728"/>
      <c r="H347" s="1728"/>
      <c r="I347" s="1728"/>
      <c r="J347" s="1728"/>
      <c r="K347" s="2471"/>
      <c r="L347" s="124"/>
    </row>
    <row r="348" spans="1:12" ht="15.75" x14ac:dyDescent="0.25">
      <c r="A348" s="1726"/>
      <c r="B348" s="1727"/>
      <c r="C348" s="1728"/>
      <c r="D348" s="258">
        <f t="shared" si="5"/>
        <v>0</v>
      </c>
      <c r="E348" s="1728"/>
      <c r="F348" s="1728"/>
      <c r="G348" s="1728"/>
      <c r="H348" s="1728"/>
      <c r="I348" s="1728"/>
      <c r="J348" s="1728"/>
      <c r="K348" s="2471"/>
      <c r="L348" s="124"/>
    </row>
    <row r="349" spans="1:12" ht="15.75" x14ac:dyDescent="0.25">
      <c r="A349" s="1726"/>
      <c r="B349" s="1727"/>
      <c r="C349" s="1728"/>
      <c r="D349" s="258">
        <f t="shared" si="5"/>
        <v>0</v>
      </c>
      <c r="E349" s="1728"/>
      <c r="F349" s="1728"/>
      <c r="G349" s="1728"/>
      <c r="H349" s="1728"/>
      <c r="I349" s="1728"/>
      <c r="J349" s="1728"/>
      <c r="K349" s="2471"/>
      <c r="L349" s="124"/>
    </row>
    <row r="350" spans="1:12" ht="15.75" x14ac:dyDescent="0.25">
      <c r="A350" s="1726"/>
      <c r="B350" s="1727"/>
      <c r="C350" s="1728"/>
      <c r="D350" s="258">
        <f t="shared" si="5"/>
        <v>0</v>
      </c>
      <c r="E350" s="1728"/>
      <c r="F350" s="1728"/>
      <c r="G350" s="1728"/>
      <c r="H350" s="1728"/>
      <c r="I350" s="1728"/>
      <c r="J350" s="1728"/>
      <c r="K350" s="2471"/>
      <c r="L350" s="124"/>
    </row>
    <row r="351" spans="1:12" ht="15.75" x14ac:dyDescent="0.25">
      <c r="A351" s="1726"/>
      <c r="B351" s="1727"/>
      <c r="C351" s="1728"/>
      <c r="D351" s="258">
        <f t="shared" si="5"/>
        <v>0</v>
      </c>
      <c r="E351" s="1728"/>
      <c r="F351" s="1728"/>
      <c r="G351" s="1728"/>
      <c r="H351" s="1728"/>
      <c r="I351" s="1728"/>
      <c r="J351" s="1728"/>
      <c r="K351" s="2471"/>
      <c r="L351" s="124"/>
    </row>
    <row r="352" spans="1:12" ht="15.75" x14ac:dyDescent="0.25">
      <c r="A352" s="1726"/>
      <c r="B352" s="1727"/>
      <c r="C352" s="1728"/>
      <c r="D352" s="258">
        <f t="shared" si="5"/>
        <v>0</v>
      </c>
      <c r="E352" s="1728"/>
      <c r="F352" s="1728"/>
      <c r="G352" s="1728"/>
      <c r="H352" s="1728"/>
      <c r="I352" s="1728"/>
      <c r="J352" s="1728"/>
      <c r="K352" s="2471"/>
      <c r="L352" s="124"/>
    </row>
    <row r="353" spans="1:12" ht="15.75" x14ac:dyDescent="0.25">
      <c r="A353" s="1726"/>
      <c r="B353" s="1727"/>
      <c r="C353" s="1728"/>
      <c r="D353" s="258">
        <f t="shared" si="5"/>
        <v>0</v>
      </c>
      <c r="E353" s="1728"/>
      <c r="F353" s="1728"/>
      <c r="G353" s="1728"/>
      <c r="H353" s="1728"/>
      <c r="I353" s="1728"/>
      <c r="J353" s="1728"/>
      <c r="K353" s="2471"/>
      <c r="L353" s="124"/>
    </row>
    <row r="354" spans="1:12" ht="15.75" x14ac:dyDescent="0.25">
      <c r="A354" s="1726"/>
      <c r="B354" s="1727"/>
      <c r="C354" s="1728"/>
      <c r="D354" s="258">
        <f t="shared" si="5"/>
        <v>0</v>
      </c>
      <c r="E354" s="1728"/>
      <c r="F354" s="1728"/>
      <c r="G354" s="1728"/>
      <c r="H354" s="1728"/>
      <c r="I354" s="1728"/>
      <c r="J354" s="1728"/>
      <c r="K354" s="2471"/>
      <c r="L354" s="124"/>
    </row>
    <row r="355" spans="1:12" ht="15.75" x14ac:dyDescent="0.25">
      <c r="A355" s="1726"/>
      <c r="B355" s="1727"/>
      <c r="C355" s="1728"/>
      <c r="D355" s="258">
        <f t="shared" si="5"/>
        <v>0</v>
      </c>
      <c r="E355" s="1728"/>
      <c r="F355" s="1728"/>
      <c r="G355" s="1728"/>
      <c r="H355" s="1728"/>
      <c r="I355" s="1728"/>
      <c r="J355" s="1728"/>
      <c r="K355" s="2471"/>
      <c r="L355" s="124"/>
    </row>
    <row r="356" spans="1:12" ht="15.75" x14ac:dyDescent="0.25">
      <c r="A356" s="1726"/>
      <c r="B356" s="1727"/>
      <c r="C356" s="1728"/>
      <c r="D356" s="258">
        <f t="shared" si="5"/>
        <v>0</v>
      </c>
      <c r="E356" s="1728"/>
      <c r="F356" s="1728"/>
      <c r="G356" s="1728"/>
      <c r="H356" s="1728"/>
      <c r="I356" s="1728"/>
      <c r="J356" s="1728"/>
      <c r="K356" s="2471"/>
      <c r="L356" s="124"/>
    </row>
    <row r="357" spans="1:12" ht="15.75" x14ac:dyDescent="0.25">
      <c r="A357" s="1726"/>
      <c r="B357" s="1727"/>
      <c r="C357" s="1728"/>
      <c r="D357" s="258">
        <f t="shared" si="5"/>
        <v>0</v>
      </c>
      <c r="E357" s="1728"/>
      <c r="F357" s="1728"/>
      <c r="G357" s="1728"/>
      <c r="H357" s="1728"/>
      <c r="I357" s="1728"/>
      <c r="J357" s="1728"/>
      <c r="K357" s="2471"/>
      <c r="L357" s="124"/>
    </row>
    <row r="358" spans="1:12" ht="15.75" x14ac:dyDescent="0.25">
      <c r="A358" s="1726"/>
      <c r="B358" s="1727"/>
      <c r="C358" s="1728"/>
      <c r="D358" s="258">
        <f t="shared" si="5"/>
        <v>0</v>
      </c>
      <c r="E358" s="1728"/>
      <c r="F358" s="1728"/>
      <c r="G358" s="1728"/>
      <c r="H358" s="1728"/>
      <c r="I358" s="1728"/>
      <c r="J358" s="1728"/>
      <c r="K358" s="2471"/>
      <c r="L358" s="124"/>
    </row>
    <row r="359" spans="1:12" ht="15.75" x14ac:dyDescent="0.25">
      <c r="A359" s="1726"/>
      <c r="B359" s="1727"/>
      <c r="C359" s="1728"/>
      <c r="D359" s="258">
        <f t="shared" si="5"/>
        <v>0</v>
      </c>
      <c r="E359" s="1728"/>
      <c r="F359" s="1728"/>
      <c r="G359" s="1728"/>
      <c r="H359" s="1728"/>
      <c r="I359" s="1728"/>
      <c r="J359" s="1728"/>
      <c r="K359" s="2471"/>
      <c r="L359" s="124"/>
    </row>
    <row r="360" spans="1:12" ht="15.75" x14ac:dyDescent="0.25">
      <c r="A360" s="1726"/>
      <c r="B360" s="1727"/>
      <c r="C360" s="1728"/>
      <c r="D360" s="258">
        <f t="shared" si="5"/>
        <v>0</v>
      </c>
      <c r="E360" s="1728"/>
      <c r="F360" s="1728"/>
      <c r="G360" s="1728"/>
      <c r="H360" s="1728"/>
      <c r="I360" s="1728"/>
      <c r="J360" s="1728"/>
      <c r="K360" s="2471"/>
      <c r="L360" s="124"/>
    </row>
    <row r="361" spans="1:12" ht="15.75" x14ac:dyDescent="0.25">
      <c r="A361" s="1726"/>
      <c r="B361" s="1727"/>
      <c r="C361" s="1728"/>
      <c r="D361" s="258">
        <f t="shared" si="5"/>
        <v>0</v>
      </c>
      <c r="E361" s="1728"/>
      <c r="F361" s="1728"/>
      <c r="G361" s="1728"/>
      <c r="H361" s="1728"/>
      <c r="I361" s="1728"/>
      <c r="J361" s="1728"/>
      <c r="K361" s="2471"/>
      <c r="L361" s="124"/>
    </row>
    <row r="362" spans="1:12" ht="15.75" x14ac:dyDescent="0.25">
      <c r="A362" s="1726"/>
      <c r="B362" s="1727"/>
      <c r="C362" s="1728"/>
      <c r="D362" s="258">
        <f t="shared" si="5"/>
        <v>0</v>
      </c>
      <c r="E362" s="1728"/>
      <c r="F362" s="1728"/>
      <c r="G362" s="1728"/>
      <c r="H362" s="1728"/>
      <c r="I362" s="1728"/>
      <c r="J362" s="1728"/>
      <c r="K362" s="2471"/>
      <c r="L362" s="124"/>
    </row>
    <row r="363" spans="1:12" ht="15.75" x14ac:dyDescent="0.25">
      <c r="A363" s="1726"/>
      <c r="B363" s="1727"/>
      <c r="C363" s="1728"/>
      <c r="D363" s="258">
        <f t="shared" si="5"/>
        <v>0</v>
      </c>
      <c r="E363" s="1728"/>
      <c r="F363" s="1728"/>
      <c r="G363" s="1728"/>
      <c r="H363" s="1728"/>
      <c r="I363" s="1728"/>
      <c r="J363" s="1728"/>
      <c r="K363" s="2471"/>
      <c r="L363" s="124"/>
    </row>
    <row r="364" spans="1:12" ht="15.75" x14ac:dyDescent="0.25">
      <c r="A364" s="1726"/>
      <c r="B364" s="1727"/>
      <c r="C364" s="1728"/>
      <c r="D364" s="258">
        <f t="shared" si="5"/>
        <v>0</v>
      </c>
      <c r="E364" s="1728"/>
      <c r="F364" s="1728"/>
      <c r="G364" s="1728"/>
      <c r="H364" s="1728"/>
      <c r="I364" s="1728"/>
      <c r="J364" s="1728"/>
      <c r="K364" s="2471"/>
      <c r="L364" s="124"/>
    </row>
    <row r="365" spans="1:12" ht="15.75" x14ac:dyDescent="0.25">
      <c r="A365" s="1726"/>
      <c r="B365" s="1727"/>
      <c r="C365" s="1728"/>
      <c r="D365" s="258">
        <f t="shared" si="5"/>
        <v>0</v>
      </c>
      <c r="E365" s="1728"/>
      <c r="F365" s="1728"/>
      <c r="G365" s="1728"/>
      <c r="H365" s="1728"/>
      <c r="I365" s="1728"/>
      <c r="J365" s="1728"/>
      <c r="K365" s="2471"/>
      <c r="L365" s="124"/>
    </row>
    <row r="366" spans="1:12" ht="15.75" x14ac:dyDescent="0.25">
      <c r="A366" s="1726"/>
      <c r="B366" s="1727"/>
      <c r="C366" s="1728"/>
      <c r="D366" s="258">
        <f t="shared" si="5"/>
        <v>0</v>
      </c>
      <c r="E366" s="1728"/>
      <c r="F366" s="1728"/>
      <c r="G366" s="1728"/>
      <c r="H366" s="1728"/>
      <c r="I366" s="1728"/>
      <c r="J366" s="1728"/>
      <c r="K366" s="2471"/>
      <c r="L366" s="124"/>
    </row>
    <row r="367" spans="1:12" ht="15.75" x14ac:dyDescent="0.25">
      <c r="A367" s="1726"/>
      <c r="B367" s="1727"/>
      <c r="C367" s="1728"/>
      <c r="D367" s="258">
        <f t="shared" si="5"/>
        <v>0</v>
      </c>
      <c r="E367" s="1728"/>
      <c r="F367" s="1728"/>
      <c r="G367" s="1728"/>
      <c r="H367" s="1728"/>
      <c r="I367" s="1728"/>
      <c r="J367" s="1728"/>
      <c r="K367" s="2471"/>
      <c r="L367" s="124"/>
    </row>
    <row r="368" spans="1:12" ht="15.75" x14ac:dyDescent="0.25">
      <c r="A368" s="1726"/>
      <c r="B368" s="1727"/>
      <c r="C368" s="1728"/>
      <c r="D368" s="258">
        <f t="shared" si="5"/>
        <v>0</v>
      </c>
      <c r="E368" s="1728"/>
      <c r="F368" s="1728"/>
      <c r="G368" s="1728"/>
      <c r="H368" s="1728"/>
      <c r="I368" s="1728"/>
      <c r="J368" s="1728"/>
      <c r="K368" s="2471"/>
      <c r="L368" s="124"/>
    </row>
    <row r="369" spans="1:12" ht="15.75" x14ac:dyDescent="0.25">
      <c r="A369" s="1726"/>
      <c r="B369" s="1727"/>
      <c r="C369" s="1728"/>
      <c r="D369" s="258">
        <f t="shared" si="5"/>
        <v>0</v>
      </c>
      <c r="E369" s="1728"/>
      <c r="F369" s="1728"/>
      <c r="G369" s="1728"/>
      <c r="H369" s="1728"/>
      <c r="I369" s="1728"/>
      <c r="J369" s="1728"/>
      <c r="K369" s="2471"/>
      <c r="L369" s="124"/>
    </row>
    <row r="370" spans="1:12" ht="15.75" x14ac:dyDescent="0.25">
      <c r="A370" s="1726"/>
      <c r="B370" s="1727"/>
      <c r="C370" s="1728"/>
      <c r="D370" s="258">
        <f t="shared" si="5"/>
        <v>0</v>
      </c>
      <c r="E370" s="1728"/>
      <c r="F370" s="1728"/>
      <c r="G370" s="1728"/>
      <c r="H370" s="1728"/>
      <c r="I370" s="1728"/>
      <c r="J370" s="1728"/>
      <c r="K370" s="2471"/>
      <c r="L370" s="124"/>
    </row>
    <row r="371" spans="1:12" ht="15.75" x14ac:dyDescent="0.25">
      <c r="A371" s="1726"/>
      <c r="B371" s="1727"/>
      <c r="C371" s="1728"/>
      <c r="D371" s="258">
        <f t="shared" si="5"/>
        <v>0</v>
      </c>
      <c r="E371" s="1728"/>
      <c r="F371" s="1728"/>
      <c r="G371" s="1728"/>
      <c r="H371" s="1728"/>
      <c r="I371" s="1728"/>
      <c r="J371" s="1728"/>
      <c r="K371" s="2471"/>
      <c r="L371" s="124"/>
    </row>
    <row r="372" spans="1:12" ht="15.75" x14ac:dyDescent="0.25">
      <c r="A372" s="1726"/>
      <c r="B372" s="1727"/>
      <c r="C372" s="1728"/>
      <c r="D372" s="258">
        <f t="shared" si="5"/>
        <v>0</v>
      </c>
      <c r="E372" s="1728"/>
      <c r="F372" s="1728"/>
      <c r="G372" s="1728"/>
      <c r="H372" s="1728"/>
      <c r="I372" s="1728"/>
      <c r="J372" s="1728"/>
      <c r="K372" s="2471"/>
      <c r="L372" s="124"/>
    </row>
    <row r="373" spans="1:12" ht="15.75" x14ac:dyDescent="0.25">
      <c r="A373" s="1726"/>
      <c r="B373" s="1727"/>
      <c r="C373" s="1728"/>
      <c r="D373" s="258">
        <f t="shared" si="5"/>
        <v>0</v>
      </c>
      <c r="E373" s="1728"/>
      <c r="F373" s="1728"/>
      <c r="G373" s="1728"/>
      <c r="H373" s="1728"/>
      <c r="I373" s="1728"/>
      <c r="J373" s="1728"/>
      <c r="K373" s="2471"/>
      <c r="L373" s="124"/>
    </row>
    <row r="374" spans="1:12" ht="15.75" x14ac:dyDescent="0.25">
      <c r="A374" s="1726"/>
      <c r="B374" s="1727"/>
      <c r="C374" s="1728"/>
      <c r="D374" s="258">
        <f t="shared" si="5"/>
        <v>0</v>
      </c>
      <c r="E374" s="1728"/>
      <c r="F374" s="1728"/>
      <c r="G374" s="1728"/>
      <c r="H374" s="1728"/>
      <c r="I374" s="1728"/>
      <c r="J374" s="1728"/>
      <c r="K374" s="2471"/>
      <c r="L374" s="124"/>
    </row>
    <row r="375" spans="1:12" ht="15.75" x14ac:dyDescent="0.25">
      <c r="A375" s="1726"/>
      <c r="B375" s="1727"/>
      <c r="C375" s="1728"/>
      <c r="D375" s="258">
        <f t="shared" si="5"/>
        <v>0</v>
      </c>
      <c r="E375" s="1728"/>
      <c r="F375" s="1728"/>
      <c r="G375" s="1728"/>
      <c r="H375" s="1728"/>
      <c r="I375" s="1728"/>
      <c r="J375" s="1728"/>
      <c r="K375" s="2471"/>
      <c r="L375" s="124"/>
    </row>
    <row r="376" spans="1:12" ht="15.75" x14ac:dyDescent="0.25">
      <c r="A376" s="1726"/>
      <c r="B376" s="1727"/>
      <c r="C376" s="1728"/>
      <c r="D376" s="258">
        <f t="shared" si="5"/>
        <v>0</v>
      </c>
      <c r="E376" s="1728"/>
      <c r="F376" s="1728"/>
      <c r="G376" s="1728"/>
      <c r="H376" s="1728"/>
      <c r="I376" s="1728"/>
      <c r="J376" s="1728"/>
      <c r="K376" s="2471"/>
      <c r="L376" s="124"/>
    </row>
    <row r="377" spans="1:12" ht="15.75" x14ac:dyDescent="0.25">
      <c r="A377" s="1726"/>
      <c r="B377" s="1727"/>
      <c r="C377" s="1728"/>
      <c r="D377" s="258">
        <f t="shared" si="5"/>
        <v>0</v>
      </c>
      <c r="E377" s="1728"/>
      <c r="F377" s="1728"/>
      <c r="G377" s="1728"/>
      <c r="H377" s="1728"/>
      <c r="I377" s="1728"/>
      <c r="J377" s="1728"/>
      <c r="K377" s="2471"/>
      <c r="L377" s="124"/>
    </row>
    <row r="378" spans="1:12" ht="15.75" x14ac:dyDescent="0.25">
      <c r="A378" s="1726"/>
      <c r="B378" s="1727"/>
      <c r="C378" s="1728"/>
      <c r="D378" s="258">
        <f t="shared" si="5"/>
        <v>0</v>
      </c>
      <c r="E378" s="1728"/>
      <c r="F378" s="1728"/>
      <c r="G378" s="1728"/>
      <c r="H378" s="1728"/>
      <c r="I378" s="1728"/>
      <c r="J378" s="1728"/>
      <c r="K378" s="2471"/>
      <c r="L378" s="124"/>
    </row>
    <row r="379" spans="1:12" ht="15.75" x14ac:dyDescent="0.25">
      <c r="A379" s="1726"/>
      <c r="B379" s="1727"/>
      <c r="C379" s="1728"/>
      <c r="D379" s="258">
        <f t="shared" si="5"/>
        <v>0</v>
      </c>
      <c r="E379" s="1728"/>
      <c r="F379" s="1728"/>
      <c r="G379" s="1728"/>
      <c r="H379" s="1728"/>
      <c r="I379" s="1728"/>
      <c r="J379" s="1728"/>
      <c r="K379" s="2471"/>
      <c r="L379" s="124"/>
    </row>
    <row r="380" spans="1:12" ht="15.75" x14ac:dyDescent="0.25">
      <c r="A380" s="1726"/>
      <c r="B380" s="1727"/>
      <c r="C380" s="1728"/>
      <c r="D380" s="258">
        <f t="shared" si="5"/>
        <v>0</v>
      </c>
      <c r="E380" s="1728"/>
      <c r="F380" s="1728"/>
      <c r="G380" s="1728"/>
      <c r="H380" s="1728"/>
      <c r="I380" s="1728"/>
      <c r="J380" s="1728"/>
      <c r="K380" s="2471"/>
      <c r="L380" s="124"/>
    </row>
    <row r="381" spans="1:12" ht="15.75" x14ac:dyDescent="0.25">
      <c r="A381" s="1726"/>
      <c r="B381" s="1727"/>
      <c r="C381" s="1728"/>
      <c r="D381" s="258">
        <f t="shared" si="5"/>
        <v>0</v>
      </c>
      <c r="E381" s="1728"/>
      <c r="F381" s="1728"/>
      <c r="G381" s="1728"/>
      <c r="H381" s="1728"/>
      <c r="I381" s="1728"/>
      <c r="J381" s="1728"/>
      <c r="K381" s="2471"/>
      <c r="L381" s="124"/>
    </row>
    <row r="382" spans="1:12" ht="15.75" x14ac:dyDescent="0.25">
      <c r="A382" s="1726"/>
      <c r="B382" s="1727"/>
      <c r="C382" s="1728"/>
      <c r="D382" s="258">
        <f t="shared" si="5"/>
        <v>0</v>
      </c>
      <c r="E382" s="1728"/>
      <c r="F382" s="1728"/>
      <c r="G382" s="1728"/>
      <c r="H382" s="1728"/>
      <c r="I382" s="1728"/>
      <c r="J382" s="1728"/>
      <c r="K382" s="2471"/>
      <c r="L382" s="124"/>
    </row>
    <row r="383" spans="1:12" ht="15.75" x14ac:dyDescent="0.25">
      <c r="A383" s="1726"/>
      <c r="B383" s="1727"/>
      <c r="C383" s="1728"/>
      <c r="D383" s="258">
        <f t="shared" si="5"/>
        <v>0</v>
      </c>
      <c r="E383" s="1728"/>
      <c r="F383" s="1728"/>
      <c r="G383" s="1728"/>
      <c r="H383" s="1728"/>
      <c r="I383" s="1728"/>
      <c r="J383" s="1728"/>
      <c r="K383" s="2471"/>
      <c r="L383" s="124"/>
    </row>
    <row r="384" spans="1:12" ht="15.75" x14ac:dyDescent="0.25">
      <c r="A384" s="1726"/>
      <c r="B384" s="1727"/>
      <c r="C384" s="1728"/>
      <c r="D384" s="258">
        <f t="shared" si="5"/>
        <v>0</v>
      </c>
      <c r="E384" s="1728"/>
      <c r="F384" s="1728"/>
      <c r="G384" s="1728"/>
      <c r="H384" s="1728"/>
      <c r="I384" s="1728"/>
      <c r="J384" s="1728"/>
      <c r="K384" s="2471"/>
      <c r="L384" s="124"/>
    </row>
    <row r="385" spans="1:12" ht="15.75" x14ac:dyDescent="0.25">
      <c r="A385" s="1726"/>
      <c r="B385" s="1727"/>
      <c r="C385" s="1728"/>
      <c r="D385" s="258">
        <f t="shared" si="5"/>
        <v>0</v>
      </c>
      <c r="E385" s="1728"/>
      <c r="F385" s="1728"/>
      <c r="G385" s="1728"/>
      <c r="H385" s="1728"/>
      <c r="I385" s="1728"/>
      <c r="J385" s="1728"/>
      <c r="K385" s="2471"/>
      <c r="L385" s="124"/>
    </row>
    <row r="386" spans="1:12" ht="15.75" x14ac:dyDescent="0.25">
      <c r="A386" s="1726"/>
      <c r="B386" s="1727"/>
      <c r="C386" s="1728"/>
      <c r="D386" s="258">
        <f t="shared" si="5"/>
        <v>0</v>
      </c>
      <c r="E386" s="1728"/>
      <c r="F386" s="1728"/>
      <c r="G386" s="1728"/>
      <c r="H386" s="1728"/>
      <c r="I386" s="1728"/>
      <c r="J386" s="1728"/>
      <c r="K386" s="2471"/>
      <c r="L386" s="124"/>
    </row>
    <row r="387" spans="1:12" ht="15.75" x14ac:dyDescent="0.25">
      <c r="A387" s="1726"/>
      <c r="B387" s="1727"/>
      <c r="C387" s="1728"/>
      <c r="D387" s="258">
        <f t="shared" si="5"/>
        <v>0</v>
      </c>
      <c r="E387" s="1728"/>
      <c r="F387" s="1728"/>
      <c r="G387" s="1728"/>
      <c r="H387" s="1728"/>
      <c r="I387" s="1728"/>
      <c r="J387" s="1728"/>
      <c r="K387" s="2471"/>
      <c r="L387" s="124"/>
    </row>
    <row r="388" spans="1:12" ht="15.75" x14ac:dyDescent="0.25">
      <c r="A388" s="1726"/>
      <c r="B388" s="1727"/>
      <c r="C388" s="1728"/>
      <c r="D388" s="258">
        <f t="shared" si="5"/>
        <v>0</v>
      </c>
      <c r="E388" s="1728"/>
      <c r="F388" s="1728"/>
      <c r="G388" s="1728"/>
      <c r="H388" s="1728"/>
      <c r="I388" s="1728"/>
      <c r="J388" s="1728"/>
      <c r="K388" s="2471"/>
      <c r="L388" s="124"/>
    </row>
    <row r="389" spans="1:12" ht="15.75" x14ac:dyDescent="0.25">
      <c r="A389" s="1726"/>
      <c r="B389" s="1727"/>
      <c r="C389" s="1728"/>
      <c r="D389" s="258">
        <f t="shared" ref="D389:D452" si="6">+C389*(100-E389)/100</f>
        <v>0</v>
      </c>
      <c r="E389" s="1728"/>
      <c r="F389" s="1728"/>
      <c r="G389" s="1728"/>
      <c r="H389" s="1728"/>
      <c r="I389" s="1728"/>
      <c r="J389" s="1728"/>
      <c r="K389" s="2471"/>
      <c r="L389" s="124"/>
    </row>
    <row r="390" spans="1:12" ht="15.75" x14ac:dyDescent="0.25">
      <c r="A390" s="1726"/>
      <c r="B390" s="1727"/>
      <c r="C390" s="1728"/>
      <c r="D390" s="258">
        <f t="shared" si="6"/>
        <v>0</v>
      </c>
      <c r="E390" s="1728"/>
      <c r="F390" s="1728"/>
      <c r="G390" s="1728"/>
      <c r="H390" s="1728"/>
      <c r="I390" s="1728"/>
      <c r="J390" s="1728"/>
      <c r="K390" s="2471"/>
      <c r="L390" s="124"/>
    </row>
    <row r="391" spans="1:12" ht="15.75" x14ac:dyDescent="0.25">
      <c r="A391" s="1726"/>
      <c r="B391" s="1727"/>
      <c r="C391" s="1728"/>
      <c r="D391" s="258">
        <f t="shared" si="6"/>
        <v>0</v>
      </c>
      <c r="E391" s="1728"/>
      <c r="F391" s="1728"/>
      <c r="G391" s="1728"/>
      <c r="H391" s="1728"/>
      <c r="I391" s="1728"/>
      <c r="J391" s="1728"/>
      <c r="K391" s="2471"/>
      <c r="L391" s="124"/>
    </row>
    <row r="392" spans="1:12" ht="15.75" x14ac:dyDescent="0.25">
      <c r="A392" s="1726"/>
      <c r="B392" s="1727"/>
      <c r="C392" s="1728"/>
      <c r="D392" s="258">
        <f t="shared" si="6"/>
        <v>0</v>
      </c>
      <c r="E392" s="1728"/>
      <c r="F392" s="1728"/>
      <c r="G392" s="1728"/>
      <c r="H392" s="1728"/>
      <c r="I392" s="1728"/>
      <c r="J392" s="1728"/>
      <c r="K392" s="2471"/>
      <c r="L392" s="124"/>
    </row>
    <row r="393" spans="1:12" ht="15.75" x14ac:dyDescent="0.25">
      <c r="A393" s="1726"/>
      <c r="B393" s="1727"/>
      <c r="C393" s="1728"/>
      <c r="D393" s="258">
        <f t="shared" si="6"/>
        <v>0</v>
      </c>
      <c r="E393" s="1728"/>
      <c r="F393" s="1728"/>
      <c r="G393" s="1728"/>
      <c r="H393" s="1728"/>
      <c r="I393" s="1728"/>
      <c r="J393" s="1728"/>
      <c r="K393" s="2471"/>
      <c r="L393" s="124"/>
    </row>
    <row r="394" spans="1:12" ht="15.75" x14ac:dyDescent="0.25">
      <c r="A394" s="1726"/>
      <c r="B394" s="1727"/>
      <c r="C394" s="1728"/>
      <c r="D394" s="258">
        <f t="shared" si="6"/>
        <v>0</v>
      </c>
      <c r="E394" s="1728"/>
      <c r="F394" s="1728"/>
      <c r="G394" s="1728"/>
      <c r="H394" s="1728"/>
      <c r="I394" s="1728"/>
      <c r="J394" s="1728"/>
      <c r="K394" s="2471"/>
      <c r="L394" s="124"/>
    </row>
    <row r="395" spans="1:12" ht="15.75" x14ac:dyDescent="0.25">
      <c r="A395" s="1726"/>
      <c r="B395" s="1727"/>
      <c r="C395" s="1728"/>
      <c r="D395" s="258">
        <f t="shared" si="6"/>
        <v>0</v>
      </c>
      <c r="E395" s="1728"/>
      <c r="F395" s="1728"/>
      <c r="G395" s="1728"/>
      <c r="H395" s="1728"/>
      <c r="I395" s="1728"/>
      <c r="J395" s="1728"/>
      <c r="K395" s="2471"/>
      <c r="L395" s="124"/>
    </row>
    <row r="396" spans="1:12" ht="15.75" x14ac:dyDescent="0.25">
      <c r="A396" s="1726"/>
      <c r="B396" s="1727"/>
      <c r="C396" s="1728"/>
      <c r="D396" s="258">
        <f t="shared" si="6"/>
        <v>0</v>
      </c>
      <c r="E396" s="1728"/>
      <c r="F396" s="1728"/>
      <c r="G396" s="1728"/>
      <c r="H396" s="1728"/>
      <c r="I396" s="1728"/>
      <c r="J396" s="1728"/>
      <c r="K396" s="2471"/>
      <c r="L396" s="124"/>
    </row>
    <row r="397" spans="1:12" ht="15.75" x14ac:dyDescent="0.25">
      <c r="A397" s="1726"/>
      <c r="B397" s="1727"/>
      <c r="C397" s="1728"/>
      <c r="D397" s="258">
        <f t="shared" si="6"/>
        <v>0</v>
      </c>
      <c r="E397" s="1728"/>
      <c r="F397" s="1728"/>
      <c r="G397" s="1728"/>
      <c r="H397" s="1728"/>
      <c r="I397" s="1728"/>
      <c r="J397" s="1728"/>
      <c r="K397" s="2471"/>
      <c r="L397" s="124"/>
    </row>
    <row r="398" spans="1:12" ht="15.75" x14ac:dyDescent="0.25">
      <c r="A398" s="1726"/>
      <c r="B398" s="1727"/>
      <c r="C398" s="1728"/>
      <c r="D398" s="258">
        <f t="shared" si="6"/>
        <v>0</v>
      </c>
      <c r="E398" s="1728"/>
      <c r="F398" s="1728"/>
      <c r="G398" s="1728"/>
      <c r="H398" s="1728"/>
      <c r="I398" s="1728"/>
      <c r="J398" s="1728"/>
      <c r="K398" s="2471"/>
      <c r="L398" s="124"/>
    </row>
    <row r="399" spans="1:12" ht="15.75" x14ac:dyDescent="0.25">
      <c r="A399" s="1726"/>
      <c r="B399" s="1727"/>
      <c r="C399" s="1728"/>
      <c r="D399" s="258">
        <f t="shared" si="6"/>
        <v>0</v>
      </c>
      <c r="E399" s="1728"/>
      <c r="F399" s="1728"/>
      <c r="G399" s="1728"/>
      <c r="H399" s="1728"/>
      <c r="I399" s="1728"/>
      <c r="J399" s="1728"/>
      <c r="K399" s="2471"/>
      <c r="L399" s="124"/>
    </row>
    <row r="400" spans="1:12" ht="15.75" x14ac:dyDescent="0.25">
      <c r="A400" s="1726"/>
      <c r="B400" s="1727"/>
      <c r="C400" s="1728"/>
      <c r="D400" s="258">
        <f t="shared" si="6"/>
        <v>0</v>
      </c>
      <c r="E400" s="1728"/>
      <c r="F400" s="1728"/>
      <c r="G400" s="1728"/>
      <c r="H400" s="1728"/>
      <c r="I400" s="1728"/>
      <c r="J400" s="1728"/>
      <c r="K400" s="2471"/>
      <c r="L400" s="124"/>
    </row>
    <row r="401" spans="1:12" ht="15.75" x14ac:dyDescent="0.25">
      <c r="A401" s="1726"/>
      <c r="B401" s="1727"/>
      <c r="C401" s="1728"/>
      <c r="D401" s="258">
        <f t="shared" si="6"/>
        <v>0</v>
      </c>
      <c r="E401" s="1728"/>
      <c r="F401" s="1728"/>
      <c r="G401" s="1728"/>
      <c r="H401" s="1728"/>
      <c r="I401" s="1728"/>
      <c r="J401" s="1728"/>
      <c r="K401" s="2471"/>
      <c r="L401" s="124"/>
    </row>
    <row r="402" spans="1:12" ht="15.75" x14ac:dyDescent="0.25">
      <c r="A402" s="1726"/>
      <c r="B402" s="1727"/>
      <c r="C402" s="1728"/>
      <c r="D402" s="258">
        <f t="shared" si="6"/>
        <v>0</v>
      </c>
      <c r="E402" s="1728"/>
      <c r="F402" s="1728"/>
      <c r="G402" s="1728"/>
      <c r="H402" s="1728"/>
      <c r="I402" s="1728"/>
      <c r="J402" s="1728"/>
      <c r="K402" s="2471"/>
      <c r="L402" s="124"/>
    </row>
    <row r="403" spans="1:12" ht="15.75" x14ac:dyDescent="0.25">
      <c r="A403" s="1726"/>
      <c r="B403" s="1727"/>
      <c r="C403" s="1728"/>
      <c r="D403" s="258">
        <f t="shared" si="6"/>
        <v>0</v>
      </c>
      <c r="E403" s="1728"/>
      <c r="F403" s="1728"/>
      <c r="G403" s="1728"/>
      <c r="H403" s="1728"/>
      <c r="I403" s="1728"/>
      <c r="J403" s="1728"/>
      <c r="K403" s="2471"/>
      <c r="L403" s="124"/>
    </row>
    <row r="404" spans="1:12" ht="15.75" x14ac:dyDescent="0.25">
      <c r="A404" s="1726"/>
      <c r="B404" s="1727"/>
      <c r="C404" s="1728"/>
      <c r="D404" s="258">
        <f t="shared" si="6"/>
        <v>0</v>
      </c>
      <c r="E404" s="1728"/>
      <c r="F404" s="1728"/>
      <c r="G404" s="1728"/>
      <c r="H404" s="1728"/>
      <c r="I404" s="1728"/>
      <c r="J404" s="1728"/>
      <c r="K404" s="2471"/>
      <c r="L404" s="124"/>
    </row>
    <row r="405" spans="1:12" ht="15.75" x14ac:dyDescent="0.25">
      <c r="A405" s="1726"/>
      <c r="B405" s="1727"/>
      <c r="C405" s="1728"/>
      <c r="D405" s="258">
        <f t="shared" si="6"/>
        <v>0</v>
      </c>
      <c r="E405" s="1728"/>
      <c r="F405" s="1728"/>
      <c r="G405" s="1728"/>
      <c r="H405" s="1728"/>
      <c r="I405" s="1728"/>
      <c r="J405" s="1728"/>
      <c r="K405" s="2471"/>
      <c r="L405" s="124"/>
    </row>
    <row r="406" spans="1:12" ht="15.75" x14ac:dyDescent="0.25">
      <c r="A406" s="1726"/>
      <c r="B406" s="1727"/>
      <c r="C406" s="1728"/>
      <c r="D406" s="258">
        <f t="shared" si="6"/>
        <v>0</v>
      </c>
      <c r="E406" s="1728"/>
      <c r="F406" s="1728"/>
      <c r="G406" s="1728"/>
      <c r="H406" s="1728"/>
      <c r="I406" s="1728"/>
      <c r="J406" s="1728"/>
      <c r="K406" s="2471"/>
      <c r="L406" s="124"/>
    </row>
    <row r="407" spans="1:12" ht="15.75" x14ac:dyDescent="0.25">
      <c r="A407" s="1726"/>
      <c r="B407" s="1727"/>
      <c r="C407" s="1728"/>
      <c r="D407" s="258">
        <f t="shared" si="6"/>
        <v>0</v>
      </c>
      <c r="E407" s="1728"/>
      <c r="F407" s="1728"/>
      <c r="G407" s="1728"/>
      <c r="H407" s="1728"/>
      <c r="I407" s="1728"/>
      <c r="J407" s="1728"/>
      <c r="K407" s="2471"/>
      <c r="L407" s="124"/>
    </row>
    <row r="408" spans="1:12" ht="15.75" x14ac:dyDescent="0.25">
      <c r="A408" s="1726"/>
      <c r="B408" s="1727"/>
      <c r="C408" s="1728"/>
      <c r="D408" s="258">
        <f t="shared" si="6"/>
        <v>0</v>
      </c>
      <c r="E408" s="1728"/>
      <c r="F408" s="1728"/>
      <c r="G408" s="1728"/>
      <c r="H408" s="1728"/>
      <c r="I408" s="1728"/>
      <c r="J408" s="1728"/>
      <c r="K408" s="2471"/>
      <c r="L408" s="124"/>
    </row>
    <row r="409" spans="1:12" ht="15.75" x14ac:dyDescent="0.25">
      <c r="A409" s="1726"/>
      <c r="B409" s="1727"/>
      <c r="C409" s="1728"/>
      <c r="D409" s="258">
        <f t="shared" si="6"/>
        <v>0</v>
      </c>
      <c r="E409" s="1728"/>
      <c r="F409" s="1728"/>
      <c r="G409" s="1728"/>
      <c r="H409" s="1728"/>
      <c r="I409" s="1728"/>
      <c r="J409" s="1728"/>
      <c r="K409" s="2471"/>
      <c r="L409" s="124"/>
    </row>
    <row r="410" spans="1:12" ht="15.75" x14ac:dyDescent="0.25">
      <c r="A410" s="1726"/>
      <c r="B410" s="1727"/>
      <c r="C410" s="1728"/>
      <c r="D410" s="258">
        <f t="shared" si="6"/>
        <v>0</v>
      </c>
      <c r="E410" s="1728"/>
      <c r="F410" s="1728"/>
      <c r="G410" s="1728"/>
      <c r="H410" s="1728"/>
      <c r="I410" s="1728"/>
      <c r="J410" s="1728"/>
      <c r="K410" s="2471"/>
      <c r="L410" s="124"/>
    </row>
    <row r="411" spans="1:12" ht="15.75" x14ac:dyDescent="0.25">
      <c r="A411" s="1726"/>
      <c r="B411" s="1727"/>
      <c r="C411" s="1728"/>
      <c r="D411" s="258">
        <f t="shared" si="6"/>
        <v>0</v>
      </c>
      <c r="E411" s="1728"/>
      <c r="F411" s="1728"/>
      <c r="G411" s="1728"/>
      <c r="H411" s="1728"/>
      <c r="I411" s="1728"/>
      <c r="J411" s="1728"/>
      <c r="K411" s="2471"/>
      <c r="L411" s="124"/>
    </row>
    <row r="412" spans="1:12" ht="15.75" x14ac:dyDescent="0.25">
      <c r="A412" s="1726"/>
      <c r="B412" s="1727"/>
      <c r="C412" s="1728"/>
      <c r="D412" s="258">
        <f t="shared" si="6"/>
        <v>0</v>
      </c>
      <c r="E412" s="1728"/>
      <c r="F412" s="1728"/>
      <c r="G412" s="1728"/>
      <c r="H412" s="1728"/>
      <c r="I412" s="1728"/>
      <c r="J412" s="1728"/>
      <c r="K412" s="2471"/>
      <c r="L412" s="124"/>
    </row>
    <row r="413" spans="1:12" ht="15.75" x14ac:dyDescent="0.25">
      <c r="A413" s="1726"/>
      <c r="B413" s="1727"/>
      <c r="C413" s="1728"/>
      <c r="D413" s="258">
        <f t="shared" si="6"/>
        <v>0</v>
      </c>
      <c r="E413" s="1728"/>
      <c r="F413" s="1728"/>
      <c r="G413" s="1728"/>
      <c r="H413" s="1728"/>
      <c r="I413" s="1728"/>
      <c r="J413" s="1728"/>
      <c r="K413" s="2471"/>
      <c r="L413" s="124"/>
    </row>
    <row r="414" spans="1:12" ht="15.75" x14ac:dyDescent="0.25">
      <c r="A414" s="1726"/>
      <c r="B414" s="1727"/>
      <c r="C414" s="1728"/>
      <c r="D414" s="258">
        <f t="shared" si="6"/>
        <v>0</v>
      </c>
      <c r="E414" s="1728"/>
      <c r="F414" s="1728"/>
      <c r="G414" s="1728"/>
      <c r="H414" s="1728"/>
      <c r="I414" s="1728"/>
      <c r="J414" s="1728"/>
      <c r="K414" s="2471"/>
      <c r="L414" s="124"/>
    </row>
    <row r="415" spans="1:12" ht="15.75" x14ac:dyDescent="0.25">
      <c r="A415" s="1726"/>
      <c r="B415" s="1727"/>
      <c r="C415" s="1728"/>
      <c r="D415" s="258">
        <f t="shared" si="6"/>
        <v>0</v>
      </c>
      <c r="E415" s="1728"/>
      <c r="F415" s="1728"/>
      <c r="G415" s="1728"/>
      <c r="H415" s="1728"/>
      <c r="I415" s="1728"/>
      <c r="J415" s="1728"/>
      <c r="K415" s="2471"/>
      <c r="L415" s="124"/>
    </row>
    <row r="416" spans="1:12" ht="15.75" x14ac:dyDescent="0.25">
      <c r="A416" s="1726"/>
      <c r="B416" s="1727"/>
      <c r="C416" s="1728"/>
      <c r="D416" s="258">
        <f t="shared" si="6"/>
        <v>0</v>
      </c>
      <c r="E416" s="1728"/>
      <c r="F416" s="1728"/>
      <c r="G416" s="1728"/>
      <c r="H416" s="1728"/>
      <c r="I416" s="1728"/>
      <c r="J416" s="1728"/>
      <c r="K416" s="2471"/>
      <c r="L416" s="124"/>
    </row>
    <row r="417" spans="1:12" ht="15.75" x14ac:dyDescent="0.25">
      <c r="A417" s="1726"/>
      <c r="B417" s="1727"/>
      <c r="C417" s="1728"/>
      <c r="D417" s="258">
        <f t="shared" si="6"/>
        <v>0</v>
      </c>
      <c r="E417" s="1728"/>
      <c r="F417" s="1728"/>
      <c r="G417" s="1728"/>
      <c r="H417" s="1728"/>
      <c r="I417" s="1728"/>
      <c r="J417" s="1728"/>
      <c r="K417" s="2471"/>
      <c r="L417" s="124"/>
    </row>
    <row r="418" spans="1:12" ht="15.75" x14ac:dyDescent="0.25">
      <c r="A418" s="1726"/>
      <c r="B418" s="1727"/>
      <c r="C418" s="1728"/>
      <c r="D418" s="258">
        <f t="shared" si="6"/>
        <v>0</v>
      </c>
      <c r="E418" s="1728"/>
      <c r="F418" s="1728"/>
      <c r="G418" s="1728"/>
      <c r="H418" s="1728"/>
      <c r="I418" s="1728"/>
      <c r="J418" s="1728"/>
      <c r="K418" s="2471"/>
      <c r="L418" s="124"/>
    </row>
    <row r="419" spans="1:12" ht="15.75" x14ac:dyDescent="0.25">
      <c r="A419" s="1726"/>
      <c r="B419" s="1727"/>
      <c r="C419" s="1728"/>
      <c r="D419" s="258">
        <f t="shared" si="6"/>
        <v>0</v>
      </c>
      <c r="E419" s="1728"/>
      <c r="F419" s="1728"/>
      <c r="G419" s="1728"/>
      <c r="H419" s="1728"/>
      <c r="I419" s="1728"/>
      <c r="J419" s="1728"/>
      <c r="K419" s="2471"/>
      <c r="L419" s="124"/>
    </row>
    <row r="420" spans="1:12" ht="15.75" x14ac:dyDescent="0.25">
      <c r="A420" s="1726"/>
      <c r="B420" s="1727"/>
      <c r="C420" s="1728"/>
      <c r="D420" s="258">
        <f t="shared" si="6"/>
        <v>0</v>
      </c>
      <c r="E420" s="1728"/>
      <c r="F420" s="1728"/>
      <c r="G420" s="1728"/>
      <c r="H420" s="1728"/>
      <c r="I420" s="1728"/>
      <c r="J420" s="1728"/>
      <c r="K420" s="2471"/>
      <c r="L420" s="124"/>
    </row>
    <row r="421" spans="1:12" ht="15.75" x14ac:dyDescent="0.25">
      <c r="A421" s="1726"/>
      <c r="B421" s="1727"/>
      <c r="C421" s="1728"/>
      <c r="D421" s="258">
        <f t="shared" si="6"/>
        <v>0</v>
      </c>
      <c r="E421" s="1728"/>
      <c r="F421" s="1728"/>
      <c r="G421" s="1728"/>
      <c r="H421" s="1728"/>
      <c r="I421" s="1728"/>
      <c r="J421" s="1728"/>
      <c r="K421" s="2471"/>
      <c r="L421" s="124"/>
    </row>
    <row r="422" spans="1:12" ht="15.75" x14ac:dyDescent="0.25">
      <c r="A422" s="1726"/>
      <c r="B422" s="1727"/>
      <c r="C422" s="1728"/>
      <c r="D422" s="258">
        <f t="shared" si="6"/>
        <v>0</v>
      </c>
      <c r="E422" s="1728"/>
      <c r="F422" s="1728"/>
      <c r="G422" s="1728"/>
      <c r="H422" s="1728"/>
      <c r="I422" s="1728"/>
      <c r="J422" s="1728"/>
      <c r="K422" s="2471"/>
      <c r="L422" s="124"/>
    </row>
    <row r="423" spans="1:12" ht="15.75" x14ac:dyDescent="0.25">
      <c r="A423" s="1726"/>
      <c r="B423" s="1727"/>
      <c r="C423" s="1728"/>
      <c r="D423" s="258">
        <f t="shared" si="6"/>
        <v>0</v>
      </c>
      <c r="E423" s="1728"/>
      <c r="F423" s="1728"/>
      <c r="G423" s="1728"/>
      <c r="H423" s="1728"/>
      <c r="I423" s="1728"/>
      <c r="J423" s="1728"/>
      <c r="K423" s="2471"/>
      <c r="L423" s="124"/>
    </row>
    <row r="424" spans="1:12" ht="15.75" x14ac:dyDescent="0.25">
      <c r="A424" s="1726"/>
      <c r="B424" s="1727"/>
      <c r="C424" s="1728"/>
      <c r="D424" s="258">
        <f t="shared" si="6"/>
        <v>0</v>
      </c>
      <c r="E424" s="1728"/>
      <c r="F424" s="1728"/>
      <c r="G424" s="1728"/>
      <c r="H424" s="1728"/>
      <c r="I424" s="1728"/>
      <c r="J424" s="1728"/>
      <c r="K424" s="2471"/>
      <c r="L424" s="124"/>
    </row>
    <row r="425" spans="1:12" ht="15.75" x14ac:dyDescent="0.25">
      <c r="A425" s="1726"/>
      <c r="B425" s="1727"/>
      <c r="C425" s="1728"/>
      <c r="D425" s="258">
        <f t="shared" si="6"/>
        <v>0</v>
      </c>
      <c r="E425" s="1728"/>
      <c r="F425" s="1728"/>
      <c r="G425" s="1728"/>
      <c r="H425" s="1728"/>
      <c r="I425" s="1728"/>
      <c r="J425" s="1728"/>
      <c r="K425" s="2471"/>
      <c r="L425" s="124"/>
    </row>
    <row r="426" spans="1:12" ht="15.75" x14ac:dyDescent="0.25">
      <c r="A426" s="1726"/>
      <c r="B426" s="1727"/>
      <c r="C426" s="1728"/>
      <c r="D426" s="258">
        <f t="shared" si="6"/>
        <v>0</v>
      </c>
      <c r="E426" s="1728"/>
      <c r="F426" s="1728"/>
      <c r="G426" s="1728"/>
      <c r="H426" s="1728"/>
      <c r="I426" s="1728"/>
      <c r="J426" s="1728"/>
      <c r="K426" s="2471"/>
      <c r="L426" s="124"/>
    </row>
    <row r="427" spans="1:12" ht="15.75" x14ac:dyDescent="0.25">
      <c r="A427" s="1726"/>
      <c r="B427" s="1727"/>
      <c r="C427" s="1728"/>
      <c r="D427" s="258">
        <f t="shared" si="6"/>
        <v>0</v>
      </c>
      <c r="E427" s="1728"/>
      <c r="F427" s="1728"/>
      <c r="G427" s="1728"/>
      <c r="H427" s="1728"/>
      <c r="I427" s="1728"/>
      <c r="J427" s="1728"/>
      <c r="K427" s="2471"/>
      <c r="L427" s="124"/>
    </row>
    <row r="428" spans="1:12" ht="15.75" x14ac:dyDescent="0.25">
      <c r="A428" s="1726"/>
      <c r="B428" s="1727"/>
      <c r="C428" s="1728"/>
      <c r="D428" s="258">
        <f t="shared" si="6"/>
        <v>0</v>
      </c>
      <c r="E428" s="1728"/>
      <c r="F428" s="1728"/>
      <c r="G428" s="1728"/>
      <c r="H428" s="1728"/>
      <c r="I428" s="1728"/>
      <c r="J428" s="1728"/>
      <c r="K428" s="2471"/>
      <c r="L428" s="124"/>
    </row>
    <row r="429" spans="1:12" ht="15.75" x14ac:dyDescent="0.25">
      <c r="A429" s="1726"/>
      <c r="B429" s="1727"/>
      <c r="C429" s="1728"/>
      <c r="D429" s="258">
        <f t="shared" si="6"/>
        <v>0</v>
      </c>
      <c r="E429" s="1728"/>
      <c r="F429" s="1728"/>
      <c r="G429" s="1728"/>
      <c r="H429" s="1728"/>
      <c r="I429" s="1728"/>
      <c r="J429" s="1728"/>
      <c r="K429" s="2471"/>
      <c r="L429" s="124"/>
    </row>
    <row r="430" spans="1:12" ht="15.75" x14ac:dyDescent="0.25">
      <c r="A430" s="1726"/>
      <c r="B430" s="1727"/>
      <c r="C430" s="1728"/>
      <c r="D430" s="258">
        <f t="shared" si="6"/>
        <v>0</v>
      </c>
      <c r="E430" s="1728"/>
      <c r="F430" s="1728"/>
      <c r="G430" s="1728"/>
      <c r="H430" s="1728"/>
      <c r="I430" s="1728"/>
      <c r="J430" s="1728"/>
      <c r="K430" s="2471"/>
      <c r="L430" s="124"/>
    </row>
    <row r="431" spans="1:12" ht="15.75" x14ac:dyDescent="0.25">
      <c r="A431" s="1726"/>
      <c r="B431" s="1727"/>
      <c r="C431" s="1728"/>
      <c r="D431" s="258">
        <f t="shared" si="6"/>
        <v>0</v>
      </c>
      <c r="E431" s="1728"/>
      <c r="F431" s="1728"/>
      <c r="G431" s="1728"/>
      <c r="H431" s="1728"/>
      <c r="I431" s="1728"/>
      <c r="J431" s="1728"/>
      <c r="K431" s="2471"/>
      <c r="L431" s="124"/>
    </row>
    <row r="432" spans="1:12" ht="15.75" x14ac:dyDescent="0.25">
      <c r="A432" s="1726"/>
      <c r="B432" s="1727"/>
      <c r="C432" s="1728"/>
      <c r="D432" s="258">
        <f t="shared" si="6"/>
        <v>0</v>
      </c>
      <c r="E432" s="1728"/>
      <c r="F432" s="1728"/>
      <c r="G432" s="1728"/>
      <c r="H432" s="1728"/>
      <c r="I432" s="1728"/>
      <c r="J432" s="1728"/>
      <c r="K432" s="2471"/>
      <c r="L432" s="124"/>
    </row>
    <row r="433" spans="1:12" ht="15.75" x14ac:dyDescent="0.25">
      <c r="A433" s="1726"/>
      <c r="B433" s="1727"/>
      <c r="C433" s="1728"/>
      <c r="D433" s="258">
        <f t="shared" si="6"/>
        <v>0</v>
      </c>
      <c r="E433" s="1728"/>
      <c r="F433" s="1728"/>
      <c r="G433" s="1728"/>
      <c r="H433" s="1728"/>
      <c r="I433" s="1728"/>
      <c r="J433" s="1728"/>
      <c r="K433" s="2471"/>
      <c r="L433" s="124"/>
    </row>
    <row r="434" spans="1:12" ht="15.75" x14ac:dyDescent="0.25">
      <c r="A434" s="1726"/>
      <c r="B434" s="1727"/>
      <c r="C434" s="1728"/>
      <c r="D434" s="258">
        <f t="shared" si="6"/>
        <v>0</v>
      </c>
      <c r="E434" s="1728"/>
      <c r="F434" s="1728"/>
      <c r="G434" s="1728"/>
      <c r="H434" s="1728"/>
      <c r="I434" s="1728"/>
      <c r="J434" s="1728"/>
      <c r="K434" s="2471"/>
      <c r="L434" s="124"/>
    </row>
    <row r="435" spans="1:12" ht="15.75" x14ac:dyDescent="0.25">
      <c r="A435" s="1726"/>
      <c r="B435" s="1727"/>
      <c r="C435" s="1728"/>
      <c r="D435" s="258">
        <f t="shared" si="6"/>
        <v>0</v>
      </c>
      <c r="E435" s="1728"/>
      <c r="F435" s="1728"/>
      <c r="G435" s="1728"/>
      <c r="H435" s="1728"/>
      <c r="I435" s="1728"/>
      <c r="J435" s="1728"/>
      <c r="K435" s="2471"/>
      <c r="L435" s="124"/>
    </row>
    <row r="436" spans="1:12" ht="15.75" x14ac:dyDescent="0.25">
      <c r="A436" s="1726"/>
      <c r="B436" s="1727"/>
      <c r="C436" s="1728"/>
      <c r="D436" s="258">
        <f t="shared" si="6"/>
        <v>0</v>
      </c>
      <c r="E436" s="1728"/>
      <c r="F436" s="1728"/>
      <c r="G436" s="1728"/>
      <c r="H436" s="1728"/>
      <c r="I436" s="1728"/>
      <c r="J436" s="1728"/>
      <c r="K436" s="2471"/>
      <c r="L436" s="124"/>
    </row>
    <row r="437" spans="1:12" ht="15.75" x14ac:dyDescent="0.25">
      <c r="A437" s="1726"/>
      <c r="B437" s="1727"/>
      <c r="C437" s="1728"/>
      <c r="D437" s="258">
        <f t="shared" si="6"/>
        <v>0</v>
      </c>
      <c r="E437" s="1728"/>
      <c r="F437" s="1728"/>
      <c r="G437" s="1728"/>
      <c r="H437" s="1728"/>
      <c r="I437" s="1728"/>
      <c r="J437" s="1728"/>
      <c r="K437" s="2471"/>
      <c r="L437" s="124"/>
    </row>
    <row r="438" spans="1:12" ht="15.75" x14ac:dyDescent="0.25">
      <c r="A438" s="1726"/>
      <c r="B438" s="1727"/>
      <c r="C438" s="1728"/>
      <c r="D438" s="258">
        <f t="shared" si="6"/>
        <v>0</v>
      </c>
      <c r="E438" s="1728"/>
      <c r="F438" s="1728"/>
      <c r="G438" s="1728"/>
      <c r="H438" s="1728"/>
      <c r="I438" s="1728"/>
      <c r="J438" s="1728"/>
      <c r="K438" s="2471"/>
      <c r="L438" s="124"/>
    </row>
    <row r="439" spans="1:12" ht="15.75" x14ac:dyDescent="0.25">
      <c r="A439" s="1726"/>
      <c r="B439" s="1727"/>
      <c r="C439" s="1728"/>
      <c r="D439" s="258">
        <f t="shared" si="6"/>
        <v>0</v>
      </c>
      <c r="E439" s="1728"/>
      <c r="F439" s="1728"/>
      <c r="G439" s="1728"/>
      <c r="H439" s="1728"/>
      <c r="I439" s="1728"/>
      <c r="J439" s="1728"/>
      <c r="K439" s="2471"/>
      <c r="L439" s="124"/>
    </row>
    <row r="440" spans="1:12" ht="15.75" x14ac:dyDescent="0.25">
      <c r="A440" s="1726"/>
      <c r="B440" s="1727"/>
      <c r="C440" s="1728"/>
      <c r="D440" s="258">
        <f t="shared" si="6"/>
        <v>0</v>
      </c>
      <c r="E440" s="1728"/>
      <c r="F440" s="1728"/>
      <c r="G440" s="1728"/>
      <c r="H440" s="1728"/>
      <c r="I440" s="1728"/>
      <c r="J440" s="1728"/>
      <c r="K440" s="2471"/>
      <c r="L440" s="124"/>
    </row>
    <row r="441" spans="1:12" ht="15.75" x14ac:dyDescent="0.25">
      <c r="A441" s="1726"/>
      <c r="B441" s="1727"/>
      <c r="C441" s="1728"/>
      <c r="D441" s="258">
        <f t="shared" si="6"/>
        <v>0</v>
      </c>
      <c r="E441" s="1728"/>
      <c r="F441" s="1728"/>
      <c r="G441" s="1728"/>
      <c r="H441" s="1728"/>
      <c r="I441" s="1728"/>
      <c r="J441" s="1728"/>
      <c r="K441" s="2471"/>
      <c r="L441" s="124"/>
    </row>
    <row r="442" spans="1:12" ht="15.75" x14ac:dyDescent="0.25">
      <c r="A442" s="1726"/>
      <c r="B442" s="1727"/>
      <c r="C442" s="1728"/>
      <c r="D442" s="258">
        <f t="shared" si="6"/>
        <v>0</v>
      </c>
      <c r="E442" s="1728"/>
      <c r="F442" s="1728"/>
      <c r="G442" s="1728"/>
      <c r="H442" s="1728"/>
      <c r="I442" s="1728"/>
      <c r="J442" s="1728"/>
      <c r="K442" s="2471"/>
      <c r="L442" s="124"/>
    </row>
    <row r="443" spans="1:12" ht="15.75" x14ac:dyDescent="0.25">
      <c r="A443" s="1726"/>
      <c r="B443" s="1727"/>
      <c r="C443" s="1728"/>
      <c r="D443" s="258">
        <f t="shared" si="6"/>
        <v>0</v>
      </c>
      <c r="E443" s="1728"/>
      <c r="F443" s="1728"/>
      <c r="G443" s="1728"/>
      <c r="H443" s="1728"/>
      <c r="I443" s="1728"/>
      <c r="J443" s="1728"/>
      <c r="K443" s="2471"/>
      <c r="L443" s="124"/>
    </row>
    <row r="444" spans="1:12" ht="15.75" x14ac:dyDescent="0.25">
      <c r="A444" s="1726"/>
      <c r="B444" s="1727"/>
      <c r="C444" s="1728"/>
      <c r="D444" s="258">
        <f t="shared" si="6"/>
        <v>0</v>
      </c>
      <c r="E444" s="1728"/>
      <c r="F444" s="1728"/>
      <c r="G444" s="1728"/>
      <c r="H444" s="1728"/>
      <c r="I444" s="1728"/>
      <c r="J444" s="1728"/>
      <c r="K444" s="2471"/>
      <c r="L444" s="124"/>
    </row>
    <row r="445" spans="1:12" ht="15.75" x14ac:dyDescent="0.25">
      <c r="A445" s="1726"/>
      <c r="B445" s="1727"/>
      <c r="C445" s="1728"/>
      <c r="D445" s="258">
        <f t="shared" si="6"/>
        <v>0</v>
      </c>
      <c r="E445" s="1728"/>
      <c r="F445" s="1728"/>
      <c r="G445" s="1728"/>
      <c r="H445" s="1728"/>
      <c r="I445" s="1728"/>
      <c r="J445" s="1728"/>
      <c r="K445" s="2471"/>
      <c r="L445" s="124"/>
    </row>
    <row r="446" spans="1:12" ht="15.75" x14ac:dyDescent="0.25">
      <c r="A446" s="1726"/>
      <c r="B446" s="1727"/>
      <c r="C446" s="1728"/>
      <c r="D446" s="258">
        <f t="shared" si="6"/>
        <v>0</v>
      </c>
      <c r="E446" s="1728"/>
      <c r="F446" s="1728"/>
      <c r="G446" s="1728"/>
      <c r="H446" s="1728"/>
      <c r="I446" s="1728"/>
      <c r="J446" s="1728"/>
      <c r="K446" s="2471"/>
      <c r="L446" s="124"/>
    </row>
    <row r="447" spans="1:12" ht="15.75" x14ac:dyDescent="0.25">
      <c r="A447" s="1726"/>
      <c r="B447" s="1727"/>
      <c r="C447" s="1728"/>
      <c r="D447" s="258">
        <f t="shared" si="6"/>
        <v>0</v>
      </c>
      <c r="E447" s="1728"/>
      <c r="F447" s="1728"/>
      <c r="G447" s="1728"/>
      <c r="H447" s="1728"/>
      <c r="I447" s="1728"/>
      <c r="J447" s="1728"/>
      <c r="K447" s="2471"/>
      <c r="L447" s="124"/>
    </row>
    <row r="448" spans="1:12" ht="15.75" x14ac:dyDescent="0.25">
      <c r="A448" s="1726"/>
      <c r="B448" s="1727"/>
      <c r="C448" s="1728"/>
      <c r="D448" s="258">
        <f t="shared" si="6"/>
        <v>0</v>
      </c>
      <c r="E448" s="1728"/>
      <c r="F448" s="1728"/>
      <c r="G448" s="1728"/>
      <c r="H448" s="1728"/>
      <c r="I448" s="1728"/>
      <c r="J448" s="1728"/>
      <c r="K448" s="2471"/>
      <c r="L448" s="124"/>
    </row>
    <row r="449" spans="1:12" ht="15.75" x14ac:dyDescent="0.25">
      <c r="A449" s="1726"/>
      <c r="B449" s="1727"/>
      <c r="C449" s="1728"/>
      <c r="D449" s="258">
        <f t="shared" si="6"/>
        <v>0</v>
      </c>
      <c r="E449" s="1728"/>
      <c r="F449" s="1728"/>
      <c r="G449" s="1728"/>
      <c r="H449" s="1728"/>
      <c r="I449" s="1728"/>
      <c r="J449" s="1728"/>
      <c r="K449" s="2471"/>
      <c r="L449" s="124"/>
    </row>
    <row r="450" spans="1:12" ht="15.75" x14ac:dyDescent="0.25">
      <c r="A450" s="1726"/>
      <c r="B450" s="1727"/>
      <c r="C450" s="1728"/>
      <c r="D450" s="258">
        <f t="shared" si="6"/>
        <v>0</v>
      </c>
      <c r="E450" s="1728"/>
      <c r="F450" s="1728"/>
      <c r="G450" s="1728"/>
      <c r="H450" s="1728"/>
      <c r="I450" s="1728"/>
      <c r="J450" s="1728"/>
      <c r="K450" s="2471"/>
      <c r="L450" s="124"/>
    </row>
    <row r="451" spans="1:12" ht="15.75" x14ac:dyDescent="0.25">
      <c r="A451" s="1726"/>
      <c r="B451" s="1727"/>
      <c r="C451" s="1728"/>
      <c r="D451" s="258">
        <f t="shared" si="6"/>
        <v>0</v>
      </c>
      <c r="E451" s="1728"/>
      <c r="F451" s="1728"/>
      <c r="G451" s="1728"/>
      <c r="H451" s="1728"/>
      <c r="I451" s="1728"/>
      <c r="J451" s="1728"/>
      <c r="K451" s="2471"/>
      <c r="L451" s="124"/>
    </row>
    <row r="452" spans="1:12" ht="15.75" x14ac:dyDescent="0.25">
      <c r="A452" s="1726"/>
      <c r="B452" s="1727"/>
      <c r="C452" s="1728"/>
      <c r="D452" s="258">
        <f t="shared" si="6"/>
        <v>0</v>
      </c>
      <c r="E452" s="1728"/>
      <c r="F452" s="1728"/>
      <c r="G452" s="1728"/>
      <c r="H452" s="1728"/>
      <c r="I452" s="1728"/>
      <c r="J452" s="1728"/>
      <c r="K452" s="2471"/>
      <c r="L452" s="124"/>
    </row>
    <row r="453" spans="1:12" ht="15.75" x14ac:dyDescent="0.25">
      <c r="A453" s="1726"/>
      <c r="B453" s="1727"/>
      <c r="C453" s="1728"/>
      <c r="D453" s="258">
        <f t="shared" ref="D453:D516" si="7">+C453*(100-E453)/100</f>
        <v>0</v>
      </c>
      <c r="E453" s="1728"/>
      <c r="F453" s="1728"/>
      <c r="G453" s="1728"/>
      <c r="H453" s="1728"/>
      <c r="I453" s="1728"/>
      <c r="J453" s="1728"/>
      <c r="K453" s="2471"/>
      <c r="L453" s="124"/>
    </row>
    <row r="454" spans="1:12" ht="15.75" x14ac:dyDescent="0.25">
      <c r="A454" s="1726"/>
      <c r="B454" s="1727"/>
      <c r="C454" s="1728"/>
      <c r="D454" s="258">
        <f t="shared" si="7"/>
        <v>0</v>
      </c>
      <c r="E454" s="1728"/>
      <c r="F454" s="1728"/>
      <c r="G454" s="1728"/>
      <c r="H454" s="1728"/>
      <c r="I454" s="1728"/>
      <c r="J454" s="1728"/>
      <c r="K454" s="2471"/>
      <c r="L454" s="124"/>
    </row>
    <row r="455" spans="1:12" ht="15.75" x14ac:dyDescent="0.25">
      <c r="A455" s="1726"/>
      <c r="B455" s="1727"/>
      <c r="C455" s="1728"/>
      <c r="D455" s="258">
        <f t="shared" si="7"/>
        <v>0</v>
      </c>
      <c r="E455" s="1728"/>
      <c r="F455" s="1728"/>
      <c r="G455" s="1728"/>
      <c r="H455" s="1728"/>
      <c r="I455" s="1728"/>
      <c r="J455" s="1728"/>
      <c r="K455" s="2471"/>
      <c r="L455" s="124"/>
    </row>
    <row r="456" spans="1:12" ht="15.75" x14ac:dyDescent="0.25">
      <c r="A456" s="1726"/>
      <c r="B456" s="1727"/>
      <c r="C456" s="1728"/>
      <c r="D456" s="258">
        <f t="shared" si="7"/>
        <v>0</v>
      </c>
      <c r="E456" s="1728"/>
      <c r="F456" s="1728"/>
      <c r="G456" s="1728"/>
      <c r="H456" s="1728"/>
      <c r="I456" s="1728"/>
      <c r="J456" s="1728"/>
      <c r="K456" s="2471"/>
      <c r="L456" s="124"/>
    </row>
    <row r="457" spans="1:12" ht="15.75" x14ac:dyDescent="0.25">
      <c r="A457" s="1726"/>
      <c r="B457" s="1727"/>
      <c r="C457" s="1728"/>
      <c r="D457" s="258">
        <f t="shared" si="7"/>
        <v>0</v>
      </c>
      <c r="E457" s="1728"/>
      <c r="F457" s="1728"/>
      <c r="G457" s="1728"/>
      <c r="H457" s="1728"/>
      <c r="I457" s="1728"/>
      <c r="J457" s="1728"/>
      <c r="K457" s="2471"/>
      <c r="L457" s="124"/>
    </row>
    <row r="458" spans="1:12" ht="15.75" x14ac:dyDescent="0.25">
      <c r="A458" s="1726"/>
      <c r="B458" s="1727"/>
      <c r="C458" s="1728"/>
      <c r="D458" s="258">
        <f t="shared" si="7"/>
        <v>0</v>
      </c>
      <c r="E458" s="1728"/>
      <c r="F458" s="1728"/>
      <c r="G458" s="1728"/>
      <c r="H458" s="1728"/>
      <c r="I458" s="1728"/>
      <c r="J458" s="1728"/>
      <c r="K458" s="2471"/>
      <c r="L458" s="124"/>
    </row>
    <row r="459" spans="1:12" ht="15.75" x14ac:dyDescent="0.25">
      <c r="A459" s="1726"/>
      <c r="B459" s="1727"/>
      <c r="C459" s="1728"/>
      <c r="D459" s="258">
        <f t="shared" si="7"/>
        <v>0</v>
      </c>
      <c r="E459" s="1728"/>
      <c r="F459" s="1728"/>
      <c r="G459" s="1728"/>
      <c r="H459" s="1728"/>
      <c r="I459" s="1728"/>
      <c r="J459" s="1728"/>
      <c r="K459" s="2471"/>
      <c r="L459" s="124"/>
    </row>
    <row r="460" spans="1:12" ht="15.75" x14ac:dyDescent="0.25">
      <c r="A460" s="1726"/>
      <c r="B460" s="1727"/>
      <c r="C460" s="1728"/>
      <c r="D460" s="258">
        <f t="shared" si="7"/>
        <v>0</v>
      </c>
      <c r="E460" s="1728"/>
      <c r="F460" s="1728"/>
      <c r="G460" s="1728"/>
      <c r="H460" s="1728"/>
      <c r="I460" s="1728"/>
      <c r="J460" s="1728"/>
      <c r="K460" s="2471"/>
      <c r="L460" s="124"/>
    </row>
    <row r="461" spans="1:12" ht="15.75" x14ac:dyDescent="0.25">
      <c r="A461" s="1726"/>
      <c r="B461" s="1727"/>
      <c r="C461" s="1728"/>
      <c r="D461" s="258">
        <f t="shared" si="7"/>
        <v>0</v>
      </c>
      <c r="E461" s="1728"/>
      <c r="F461" s="1728"/>
      <c r="G461" s="1728"/>
      <c r="H461" s="1728"/>
      <c r="I461" s="1728"/>
      <c r="J461" s="1728"/>
      <c r="K461" s="2471"/>
      <c r="L461" s="124"/>
    </row>
    <row r="462" spans="1:12" ht="15.75" x14ac:dyDescent="0.25">
      <c r="A462" s="1726"/>
      <c r="B462" s="1727"/>
      <c r="C462" s="1728"/>
      <c r="D462" s="258">
        <f t="shared" si="7"/>
        <v>0</v>
      </c>
      <c r="E462" s="1728"/>
      <c r="F462" s="1728"/>
      <c r="G462" s="1728"/>
      <c r="H462" s="1728"/>
      <c r="I462" s="1728"/>
      <c r="J462" s="1728"/>
      <c r="K462" s="2471"/>
      <c r="L462" s="124"/>
    </row>
    <row r="463" spans="1:12" ht="15.75" x14ac:dyDescent="0.25">
      <c r="A463" s="1726"/>
      <c r="B463" s="1727"/>
      <c r="C463" s="1728"/>
      <c r="D463" s="258">
        <f t="shared" si="7"/>
        <v>0</v>
      </c>
      <c r="E463" s="1728"/>
      <c r="F463" s="1728"/>
      <c r="G463" s="1728"/>
      <c r="H463" s="1728"/>
      <c r="I463" s="1728"/>
      <c r="J463" s="1728"/>
      <c r="K463" s="2471"/>
      <c r="L463" s="124"/>
    </row>
    <row r="464" spans="1:12" ht="15.75" x14ac:dyDescent="0.25">
      <c r="A464" s="1726"/>
      <c r="B464" s="1727"/>
      <c r="C464" s="1728"/>
      <c r="D464" s="258">
        <f t="shared" si="7"/>
        <v>0</v>
      </c>
      <c r="E464" s="1728"/>
      <c r="F464" s="1728"/>
      <c r="G464" s="1728"/>
      <c r="H464" s="1728"/>
      <c r="I464" s="1728"/>
      <c r="J464" s="1728"/>
      <c r="K464" s="2471"/>
      <c r="L464" s="124"/>
    </row>
    <row r="465" spans="1:12" ht="15.75" x14ac:dyDescent="0.25">
      <c r="A465" s="1726"/>
      <c r="B465" s="1727"/>
      <c r="C465" s="1728"/>
      <c r="D465" s="258">
        <f t="shared" si="7"/>
        <v>0</v>
      </c>
      <c r="E465" s="1728"/>
      <c r="F465" s="1728"/>
      <c r="G465" s="1728"/>
      <c r="H465" s="1728"/>
      <c r="I465" s="1728"/>
      <c r="J465" s="1728"/>
      <c r="K465" s="2471"/>
      <c r="L465" s="124"/>
    </row>
    <row r="466" spans="1:12" ht="15.75" x14ac:dyDescent="0.25">
      <c r="A466" s="1726"/>
      <c r="B466" s="1727"/>
      <c r="C466" s="1728"/>
      <c r="D466" s="258">
        <f t="shared" si="7"/>
        <v>0</v>
      </c>
      <c r="E466" s="1728"/>
      <c r="F466" s="1728"/>
      <c r="G466" s="1728"/>
      <c r="H466" s="1728"/>
      <c r="I466" s="1728"/>
      <c r="J466" s="1728"/>
      <c r="K466" s="2471"/>
      <c r="L466" s="124"/>
    </row>
    <row r="467" spans="1:12" ht="15.75" x14ac:dyDescent="0.25">
      <c r="A467" s="1726"/>
      <c r="B467" s="1727"/>
      <c r="C467" s="1728"/>
      <c r="D467" s="258">
        <f t="shared" si="7"/>
        <v>0</v>
      </c>
      <c r="E467" s="1728"/>
      <c r="F467" s="1728"/>
      <c r="G467" s="1728"/>
      <c r="H467" s="1728"/>
      <c r="I467" s="1728"/>
      <c r="J467" s="1728"/>
      <c r="K467" s="2471"/>
      <c r="L467" s="124"/>
    </row>
    <row r="468" spans="1:12" ht="15.75" x14ac:dyDescent="0.25">
      <c r="A468" s="1726"/>
      <c r="B468" s="1727"/>
      <c r="C468" s="1728"/>
      <c r="D468" s="258">
        <f t="shared" si="7"/>
        <v>0</v>
      </c>
      <c r="E468" s="1728"/>
      <c r="F468" s="1728"/>
      <c r="G468" s="1728"/>
      <c r="H468" s="1728"/>
      <c r="I468" s="1728"/>
      <c r="J468" s="1728"/>
      <c r="K468" s="2471"/>
      <c r="L468" s="124"/>
    </row>
    <row r="469" spans="1:12" ht="15.75" x14ac:dyDescent="0.25">
      <c r="A469" s="1726"/>
      <c r="B469" s="1727"/>
      <c r="C469" s="1728"/>
      <c r="D469" s="258">
        <f t="shared" si="7"/>
        <v>0</v>
      </c>
      <c r="E469" s="1728"/>
      <c r="F469" s="1728"/>
      <c r="G469" s="1728"/>
      <c r="H469" s="1728"/>
      <c r="I469" s="1728"/>
      <c r="J469" s="1728"/>
      <c r="K469" s="2471"/>
      <c r="L469" s="124"/>
    </row>
    <row r="470" spans="1:12" ht="15.75" x14ac:dyDescent="0.25">
      <c r="A470" s="1726"/>
      <c r="B470" s="1727"/>
      <c r="C470" s="1728"/>
      <c r="D470" s="258">
        <f t="shared" si="7"/>
        <v>0</v>
      </c>
      <c r="E470" s="1728"/>
      <c r="F470" s="1728"/>
      <c r="G470" s="1728"/>
      <c r="H470" s="1728"/>
      <c r="I470" s="1728"/>
      <c r="J470" s="1728"/>
      <c r="K470" s="2471"/>
      <c r="L470" s="124"/>
    </row>
    <row r="471" spans="1:12" ht="15.75" x14ac:dyDescent="0.25">
      <c r="A471" s="1726"/>
      <c r="B471" s="1727"/>
      <c r="C471" s="1728"/>
      <c r="D471" s="258">
        <f t="shared" si="7"/>
        <v>0</v>
      </c>
      <c r="E471" s="1728"/>
      <c r="F471" s="1728"/>
      <c r="G471" s="1728"/>
      <c r="H471" s="1728"/>
      <c r="I471" s="1728"/>
      <c r="J471" s="1728"/>
      <c r="K471" s="2471"/>
      <c r="L471" s="124"/>
    </row>
    <row r="472" spans="1:12" ht="15.75" x14ac:dyDescent="0.25">
      <c r="A472" s="1726"/>
      <c r="B472" s="1727"/>
      <c r="C472" s="1728"/>
      <c r="D472" s="258">
        <f t="shared" si="7"/>
        <v>0</v>
      </c>
      <c r="E472" s="1728"/>
      <c r="F472" s="1728"/>
      <c r="G472" s="1728"/>
      <c r="H472" s="1728"/>
      <c r="I472" s="1728"/>
      <c r="J472" s="1728"/>
      <c r="K472" s="2471"/>
      <c r="L472" s="124"/>
    </row>
    <row r="473" spans="1:12" ht="15.75" x14ac:dyDescent="0.25">
      <c r="A473" s="1726"/>
      <c r="B473" s="1727"/>
      <c r="C473" s="1728"/>
      <c r="D473" s="258">
        <f t="shared" si="7"/>
        <v>0</v>
      </c>
      <c r="E473" s="1728"/>
      <c r="F473" s="1728"/>
      <c r="G473" s="1728"/>
      <c r="H473" s="1728"/>
      <c r="I473" s="1728"/>
      <c r="J473" s="1728"/>
      <c r="K473" s="2471"/>
      <c r="L473" s="124"/>
    </row>
    <row r="474" spans="1:12" ht="15.75" x14ac:dyDescent="0.25">
      <c r="A474" s="1726"/>
      <c r="B474" s="1727"/>
      <c r="C474" s="1728"/>
      <c r="D474" s="258">
        <f t="shared" si="7"/>
        <v>0</v>
      </c>
      <c r="E474" s="1728"/>
      <c r="F474" s="1728"/>
      <c r="G474" s="1728"/>
      <c r="H474" s="1728"/>
      <c r="I474" s="1728"/>
      <c r="J474" s="1728"/>
      <c r="K474" s="2471"/>
      <c r="L474" s="124"/>
    </row>
    <row r="475" spans="1:12" ht="15.75" x14ac:dyDescent="0.25">
      <c r="A475" s="1726"/>
      <c r="B475" s="1727"/>
      <c r="C475" s="1728"/>
      <c r="D475" s="258">
        <f t="shared" si="7"/>
        <v>0</v>
      </c>
      <c r="E475" s="1728"/>
      <c r="F475" s="1728"/>
      <c r="G475" s="1728"/>
      <c r="H475" s="1728"/>
      <c r="I475" s="1728"/>
      <c r="J475" s="1728"/>
      <c r="K475" s="2471"/>
      <c r="L475" s="124"/>
    </row>
    <row r="476" spans="1:12" ht="15.75" x14ac:dyDescent="0.25">
      <c r="A476" s="1726"/>
      <c r="B476" s="1727"/>
      <c r="C476" s="1728"/>
      <c r="D476" s="258">
        <f t="shared" si="7"/>
        <v>0</v>
      </c>
      <c r="E476" s="1728"/>
      <c r="F476" s="1728"/>
      <c r="G476" s="1728"/>
      <c r="H476" s="1728"/>
      <c r="I476" s="1728"/>
      <c r="J476" s="1728"/>
      <c r="K476" s="2471"/>
      <c r="L476" s="124"/>
    </row>
    <row r="477" spans="1:12" ht="15.75" x14ac:dyDescent="0.25">
      <c r="A477" s="1726"/>
      <c r="B477" s="1727"/>
      <c r="C477" s="1728"/>
      <c r="D477" s="258">
        <f t="shared" si="7"/>
        <v>0</v>
      </c>
      <c r="E477" s="1728"/>
      <c r="F477" s="1728"/>
      <c r="G477" s="1728"/>
      <c r="H477" s="1728"/>
      <c r="I477" s="1728"/>
      <c r="J477" s="1728"/>
      <c r="K477" s="2471"/>
      <c r="L477" s="124"/>
    </row>
    <row r="478" spans="1:12" ht="15.75" x14ac:dyDescent="0.25">
      <c r="A478" s="1726"/>
      <c r="B478" s="1727"/>
      <c r="C478" s="1728"/>
      <c r="D478" s="258">
        <f t="shared" si="7"/>
        <v>0</v>
      </c>
      <c r="E478" s="1728"/>
      <c r="F478" s="1728"/>
      <c r="G478" s="1728"/>
      <c r="H478" s="1728"/>
      <c r="I478" s="1728"/>
      <c r="J478" s="1728"/>
      <c r="K478" s="2471"/>
      <c r="L478" s="124"/>
    </row>
    <row r="479" spans="1:12" ht="15.75" x14ac:dyDescent="0.25">
      <c r="A479" s="1726"/>
      <c r="B479" s="1727"/>
      <c r="C479" s="1728"/>
      <c r="D479" s="258">
        <f t="shared" si="7"/>
        <v>0</v>
      </c>
      <c r="E479" s="1728"/>
      <c r="F479" s="1728"/>
      <c r="G479" s="1728"/>
      <c r="H479" s="1728"/>
      <c r="I479" s="1728"/>
      <c r="J479" s="1728"/>
      <c r="K479" s="2471"/>
      <c r="L479" s="124"/>
    </row>
    <row r="480" spans="1:12" ht="15.75" x14ac:dyDescent="0.25">
      <c r="A480" s="1726"/>
      <c r="B480" s="1727"/>
      <c r="C480" s="1728"/>
      <c r="D480" s="258">
        <f t="shared" si="7"/>
        <v>0</v>
      </c>
      <c r="E480" s="1728"/>
      <c r="F480" s="1728"/>
      <c r="G480" s="1728"/>
      <c r="H480" s="1728"/>
      <c r="I480" s="1728"/>
      <c r="J480" s="1728"/>
      <c r="K480" s="2471"/>
      <c r="L480" s="124"/>
    </row>
    <row r="481" spans="1:12" ht="15.75" x14ac:dyDescent="0.25">
      <c r="A481" s="1726"/>
      <c r="B481" s="1727"/>
      <c r="C481" s="1728"/>
      <c r="D481" s="258">
        <f t="shared" si="7"/>
        <v>0</v>
      </c>
      <c r="E481" s="1728"/>
      <c r="F481" s="1728"/>
      <c r="G481" s="1728"/>
      <c r="H481" s="1728"/>
      <c r="I481" s="1728"/>
      <c r="J481" s="1728"/>
      <c r="K481" s="2471"/>
      <c r="L481" s="124"/>
    </row>
    <row r="482" spans="1:12" ht="15.75" x14ac:dyDescent="0.25">
      <c r="A482" s="1726"/>
      <c r="B482" s="1727"/>
      <c r="C482" s="1728"/>
      <c r="D482" s="258">
        <f t="shared" si="7"/>
        <v>0</v>
      </c>
      <c r="E482" s="1728"/>
      <c r="F482" s="1728"/>
      <c r="G482" s="1728"/>
      <c r="H482" s="1728"/>
      <c r="I482" s="1728"/>
      <c r="J482" s="1728"/>
      <c r="K482" s="2471"/>
      <c r="L482" s="124"/>
    </row>
    <row r="483" spans="1:12" ht="15.75" x14ac:dyDescent="0.25">
      <c r="A483" s="1726"/>
      <c r="B483" s="1727"/>
      <c r="C483" s="1728"/>
      <c r="D483" s="258">
        <f t="shared" si="7"/>
        <v>0</v>
      </c>
      <c r="E483" s="1728"/>
      <c r="F483" s="1728"/>
      <c r="G483" s="1728"/>
      <c r="H483" s="1728"/>
      <c r="I483" s="1728"/>
      <c r="J483" s="1728"/>
      <c r="K483" s="2471"/>
      <c r="L483" s="124"/>
    </row>
    <row r="484" spans="1:12" ht="15.75" x14ac:dyDescent="0.25">
      <c r="A484" s="1726"/>
      <c r="B484" s="1727"/>
      <c r="C484" s="1728"/>
      <c r="D484" s="258">
        <f t="shared" si="7"/>
        <v>0</v>
      </c>
      <c r="E484" s="1728"/>
      <c r="F484" s="1728"/>
      <c r="G484" s="1728"/>
      <c r="H484" s="1728"/>
      <c r="I484" s="1728"/>
      <c r="J484" s="1728"/>
      <c r="K484" s="2471"/>
      <c r="L484" s="124"/>
    </row>
    <row r="485" spans="1:12" ht="15.75" x14ac:dyDescent="0.25">
      <c r="A485" s="1726"/>
      <c r="B485" s="1727"/>
      <c r="C485" s="1728"/>
      <c r="D485" s="258">
        <f t="shared" si="7"/>
        <v>0</v>
      </c>
      <c r="E485" s="1728"/>
      <c r="F485" s="1728"/>
      <c r="G485" s="1728"/>
      <c r="H485" s="1728"/>
      <c r="I485" s="1728"/>
      <c r="J485" s="1728"/>
      <c r="K485" s="2471"/>
      <c r="L485" s="124"/>
    </row>
    <row r="486" spans="1:12" ht="15.75" x14ac:dyDescent="0.25">
      <c r="A486" s="1726"/>
      <c r="B486" s="1727"/>
      <c r="C486" s="1728"/>
      <c r="D486" s="258">
        <f t="shared" si="7"/>
        <v>0</v>
      </c>
      <c r="E486" s="1728"/>
      <c r="F486" s="1728"/>
      <c r="G486" s="1728"/>
      <c r="H486" s="1728"/>
      <c r="I486" s="1728"/>
      <c r="J486" s="1728"/>
      <c r="K486" s="2471"/>
      <c r="L486" s="124"/>
    </row>
    <row r="487" spans="1:12" ht="15.75" x14ac:dyDescent="0.25">
      <c r="A487" s="1726"/>
      <c r="B487" s="1727"/>
      <c r="C487" s="1728"/>
      <c r="D487" s="258">
        <f t="shared" si="7"/>
        <v>0</v>
      </c>
      <c r="E487" s="1728"/>
      <c r="F487" s="1728"/>
      <c r="G487" s="1728"/>
      <c r="H487" s="1728"/>
      <c r="I487" s="1728"/>
      <c r="J487" s="1728"/>
      <c r="K487" s="2471"/>
      <c r="L487" s="124"/>
    </row>
    <row r="488" spans="1:12" ht="15.75" x14ac:dyDescent="0.25">
      <c r="A488" s="1726"/>
      <c r="B488" s="1727"/>
      <c r="C488" s="1728"/>
      <c r="D488" s="258">
        <f t="shared" si="7"/>
        <v>0</v>
      </c>
      <c r="E488" s="1728"/>
      <c r="F488" s="1728"/>
      <c r="G488" s="1728"/>
      <c r="H488" s="1728"/>
      <c r="I488" s="1728"/>
      <c r="J488" s="1728"/>
      <c r="K488" s="2471"/>
      <c r="L488" s="124"/>
    </row>
    <row r="489" spans="1:12" ht="15.75" x14ac:dyDescent="0.25">
      <c r="A489" s="1726"/>
      <c r="B489" s="1727"/>
      <c r="C489" s="1728"/>
      <c r="D489" s="258">
        <f t="shared" si="7"/>
        <v>0</v>
      </c>
      <c r="E489" s="1728"/>
      <c r="F489" s="1728"/>
      <c r="G489" s="1728"/>
      <c r="H489" s="1728"/>
      <c r="I489" s="1728"/>
      <c r="J489" s="1728"/>
      <c r="K489" s="2471"/>
      <c r="L489" s="124"/>
    </row>
    <row r="490" spans="1:12" ht="15.75" x14ac:dyDescent="0.25">
      <c r="A490" s="1726"/>
      <c r="B490" s="1727"/>
      <c r="C490" s="1728"/>
      <c r="D490" s="258">
        <f t="shared" si="7"/>
        <v>0</v>
      </c>
      <c r="E490" s="1728"/>
      <c r="F490" s="1728"/>
      <c r="G490" s="1728"/>
      <c r="H490" s="1728"/>
      <c r="I490" s="1728"/>
      <c r="J490" s="1728"/>
      <c r="K490" s="2471"/>
      <c r="L490" s="124"/>
    </row>
    <row r="491" spans="1:12" ht="15.75" x14ac:dyDescent="0.25">
      <c r="A491" s="1726"/>
      <c r="B491" s="1727"/>
      <c r="C491" s="1728"/>
      <c r="D491" s="258">
        <f t="shared" si="7"/>
        <v>0</v>
      </c>
      <c r="E491" s="1728"/>
      <c r="F491" s="1728"/>
      <c r="G491" s="1728"/>
      <c r="H491" s="1728"/>
      <c r="I491" s="1728"/>
      <c r="J491" s="1728"/>
      <c r="K491" s="2471"/>
      <c r="L491" s="124"/>
    </row>
    <row r="492" spans="1:12" ht="15.75" x14ac:dyDescent="0.25">
      <c r="A492" s="1726"/>
      <c r="B492" s="1727"/>
      <c r="C492" s="1728"/>
      <c r="D492" s="258">
        <f t="shared" si="7"/>
        <v>0</v>
      </c>
      <c r="E492" s="1728"/>
      <c r="F492" s="1728"/>
      <c r="G492" s="1728"/>
      <c r="H492" s="1728"/>
      <c r="I492" s="1728"/>
      <c r="J492" s="1728"/>
      <c r="K492" s="2471"/>
      <c r="L492" s="124"/>
    </row>
    <row r="493" spans="1:12" ht="15.75" x14ac:dyDescent="0.25">
      <c r="A493" s="1726"/>
      <c r="B493" s="1727"/>
      <c r="C493" s="1728"/>
      <c r="D493" s="258">
        <f t="shared" si="7"/>
        <v>0</v>
      </c>
      <c r="E493" s="1728"/>
      <c r="F493" s="1728"/>
      <c r="G493" s="1728"/>
      <c r="H493" s="1728"/>
      <c r="I493" s="1728"/>
      <c r="J493" s="1728"/>
      <c r="K493" s="2471"/>
      <c r="L493" s="124"/>
    </row>
    <row r="494" spans="1:12" ht="15.75" x14ac:dyDescent="0.25">
      <c r="A494" s="1726"/>
      <c r="B494" s="1727"/>
      <c r="C494" s="1728"/>
      <c r="D494" s="258">
        <f t="shared" si="7"/>
        <v>0</v>
      </c>
      <c r="E494" s="1728"/>
      <c r="F494" s="1728"/>
      <c r="G494" s="1728"/>
      <c r="H494" s="1728"/>
      <c r="I494" s="1728"/>
      <c r="J494" s="1728"/>
      <c r="K494" s="2471"/>
      <c r="L494" s="124"/>
    </row>
    <row r="495" spans="1:12" ht="15.75" x14ac:dyDescent="0.25">
      <c r="A495" s="1726"/>
      <c r="B495" s="1727"/>
      <c r="C495" s="1728"/>
      <c r="D495" s="258">
        <f t="shared" si="7"/>
        <v>0</v>
      </c>
      <c r="E495" s="1728"/>
      <c r="F495" s="1728"/>
      <c r="G495" s="1728"/>
      <c r="H495" s="1728"/>
      <c r="I495" s="1728"/>
      <c r="J495" s="1728"/>
      <c r="K495" s="2471"/>
      <c r="L495" s="124"/>
    </row>
    <row r="496" spans="1:12" ht="15.75" x14ac:dyDescent="0.25">
      <c r="A496" s="1726"/>
      <c r="B496" s="1727"/>
      <c r="C496" s="1728"/>
      <c r="D496" s="258">
        <f t="shared" si="7"/>
        <v>0</v>
      </c>
      <c r="E496" s="1728"/>
      <c r="F496" s="1728"/>
      <c r="G496" s="1728"/>
      <c r="H496" s="1728"/>
      <c r="I496" s="1728"/>
      <c r="J496" s="1728"/>
      <c r="K496" s="2471"/>
      <c r="L496" s="124"/>
    </row>
    <row r="497" spans="1:12" ht="15.75" x14ac:dyDescent="0.25">
      <c r="A497" s="1726"/>
      <c r="B497" s="1727"/>
      <c r="C497" s="1728"/>
      <c r="D497" s="258">
        <f t="shared" si="7"/>
        <v>0</v>
      </c>
      <c r="E497" s="1728"/>
      <c r="F497" s="1728"/>
      <c r="G497" s="1728"/>
      <c r="H497" s="1728"/>
      <c r="I497" s="1728"/>
      <c r="J497" s="1728"/>
      <c r="K497" s="2471"/>
      <c r="L497" s="124"/>
    </row>
    <row r="498" spans="1:12" ht="15.75" x14ac:dyDescent="0.25">
      <c r="A498" s="1726"/>
      <c r="B498" s="1727"/>
      <c r="C498" s="1728"/>
      <c r="D498" s="258">
        <f t="shared" si="7"/>
        <v>0</v>
      </c>
      <c r="E498" s="1728"/>
      <c r="F498" s="1728"/>
      <c r="G498" s="1728"/>
      <c r="H498" s="1728"/>
      <c r="I498" s="1728"/>
      <c r="J498" s="1728"/>
      <c r="K498" s="2471"/>
      <c r="L498" s="124"/>
    </row>
    <row r="499" spans="1:12" ht="15.75" x14ac:dyDescent="0.25">
      <c r="A499" s="1726"/>
      <c r="B499" s="1727"/>
      <c r="C499" s="1728"/>
      <c r="D499" s="258">
        <f t="shared" si="7"/>
        <v>0</v>
      </c>
      <c r="E499" s="1728"/>
      <c r="F499" s="1728"/>
      <c r="G499" s="1728"/>
      <c r="H499" s="1728"/>
      <c r="I499" s="1728"/>
      <c r="J499" s="1728"/>
      <c r="K499" s="2471"/>
      <c r="L499" s="124"/>
    </row>
    <row r="500" spans="1:12" ht="15.75" x14ac:dyDescent="0.25">
      <c r="A500" s="1726"/>
      <c r="B500" s="1727"/>
      <c r="C500" s="1728"/>
      <c r="D500" s="258">
        <f t="shared" si="7"/>
        <v>0</v>
      </c>
      <c r="E500" s="1728"/>
      <c r="F500" s="1728"/>
      <c r="G500" s="1728"/>
      <c r="H500" s="1728"/>
      <c r="I500" s="1728"/>
      <c r="J500" s="1728"/>
      <c r="K500" s="2471"/>
      <c r="L500" s="124"/>
    </row>
    <row r="501" spans="1:12" ht="15.75" x14ac:dyDescent="0.25">
      <c r="A501" s="1726"/>
      <c r="B501" s="1727"/>
      <c r="C501" s="1728"/>
      <c r="D501" s="258">
        <f t="shared" si="7"/>
        <v>0</v>
      </c>
      <c r="E501" s="1728"/>
      <c r="F501" s="1728"/>
      <c r="G501" s="1728"/>
      <c r="H501" s="1728"/>
      <c r="I501" s="1728"/>
      <c r="J501" s="1728"/>
      <c r="K501" s="2471"/>
      <c r="L501" s="124"/>
    </row>
    <row r="502" spans="1:12" ht="15.75" x14ac:dyDescent="0.25">
      <c r="A502" s="1726"/>
      <c r="B502" s="1727"/>
      <c r="C502" s="1728"/>
      <c r="D502" s="258">
        <f t="shared" si="7"/>
        <v>0</v>
      </c>
      <c r="E502" s="1728"/>
      <c r="F502" s="1728"/>
      <c r="G502" s="1728"/>
      <c r="H502" s="1728"/>
      <c r="I502" s="1728"/>
      <c r="J502" s="1728"/>
      <c r="K502" s="2471"/>
      <c r="L502" s="124"/>
    </row>
    <row r="503" spans="1:12" ht="15.75" x14ac:dyDescent="0.25">
      <c r="A503" s="1726"/>
      <c r="B503" s="1727"/>
      <c r="C503" s="1728"/>
      <c r="D503" s="258">
        <f t="shared" si="7"/>
        <v>0</v>
      </c>
      <c r="E503" s="1728"/>
      <c r="F503" s="1728"/>
      <c r="G503" s="1728"/>
      <c r="H503" s="1728"/>
      <c r="I503" s="1728"/>
      <c r="J503" s="1728"/>
      <c r="K503" s="2471"/>
      <c r="L503" s="124"/>
    </row>
    <row r="504" spans="1:12" ht="15.75" x14ac:dyDescent="0.25">
      <c r="A504" s="1726"/>
      <c r="B504" s="1727"/>
      <c r="C504" s="1728"/>
      <c r="D504" s="258">
        <f t="shared" si="7"/>
        <v>0</v>
      </c>
      <c r="E504" s="1728"/>
      <c r="F504" s="1728"/>
      <c r="G504" s="1728"/>
      <c r="H504" s="1728"/>
      <c r="I504" s="1728"/>
      <c r="J504" s="1728"/>
      <c r="K504" s="2471"/>
      <c r="L504" s="124"/>
    </row>
    <row r="505" spans="1:12" ht="15.75" x14ac:dyDescent="0.25">
      <c r="A505" s="1726"/>
      <c r="B505" s="1727"/>
      <c r="C505" s="1728"/>
      <c r="D505" s="258">
        <f t="shared" si="7"/>
        <v>0</v>
      </c>
      <c r="E505" s="1728"/>
      <c r="F505" s="1728"/>
      <c r="G505" s="1728"/>
      <c r="H505" s="1728"/>
      <c r="I505" s="1728"/>
      <c r="J505" s="1728"/>
      <c r="K505" s="2471"/>
      <c r="L505" s="124"/>
    </row>
    <row r="506" spans="1:12" ht="15.75" x14ac:dyDescent="0.25">
      <c r="A506" s="1726"/>
      <c r="B506" s="1727"/>
      <c r="C506" s="1728"/>
      <c r="D506" s="258">
        <f t="shared" si="7"/>
        <v>0</v>
      </c>
      <c r="E506" s="1728"/>
      <c r="F506" s="1728"/>
      <c r="G506" s="1728"/>
      <c r="H506" s="1728"/>
      <c r="I506" s="1728"/>
      <c r="J506" s="1728"/>
      <c r="K506" s="2471"/>
      <c r="L506" s="124"/>
    </row>
    <row r="507" spans="1:12" ht="15.75" x14ac:dyDescent="0.25">
      <c r="A507" s="1726"/>
      <c r="B507" s="1727"/>
      <c r="C507" s="1728"/>
      <c r="D507" s="258">
        <f t="shared" si="7"/>
        <v>0</v>
      </c>
      <c r="E507" s="1728"/>
      <c r="F507" s="1728"/>
      <c r="G507" s="1728"/>
      <c r="H507" s="1728"/>
      <c r="I507" s="1728"/>
      <c r="J507" s="1728"/>
      <c r="K507" s="2471"/>
      <c r="L507" s="124"/>
    </row>
    <row r="508" spans="1:12" ht="15.75" x14ac:dyDescent="0.25">
      <c r="A508" s="1726"/>
      <c r="B508" s="1727"/>
      <c r="C508" s="1728"/>
      <c r="D508" s="258">
        <f t="shared" si="7"/>
        <v>0</v>
      </c>
      <c r="E508" s="1728"/>
      <c r="F508" s="1728"/>
      <c r="G508" s="1728"/>
      <c r="H508" s="1728"/>
      <c r="I508" s="1728"/>
      <c r="J508" s="1728"/>
      <c r="K508" s="2471"/>
      <c r="L508" s="124"/>
    </row>
    <row r="509" spans="1:12" ht="15.75" x14ac:dyDescent="0.25">
      <c r="A509" s="1726"/>
      <c r="B509" s="1727"/>
      <c r="C509" s="1728"/>
      <c r="D509" s="258">
        <f t="shared" si="7"/>
        <v>0</v>
      </c>
      <c r="E509" s="1728"/>
      <c r="F509" s="1728"/>
      <c r="G509" s="1728"/>
      <c r="H509" s="1728"/>
      <c r="I509" s="1728"/>
      <c r="J509" s="1728"/>
      <c r="K509" s="2471"/>
      <c r="L509" s="124"/>
    </row>
    <row r="510" spans="1:12" ht="15.75" x14ac:dyDescent="0.25">
      <c r="A510" s="1726"/>
      <c r="B510" s="1727"/>
      <c r="C510" s="1728"/>
      <c r="D510" s="258">
        <f t="shared" si="7"/>
        <v>0</v>
      </c>
      <c r="E510" s="1728"/>
      <c r="F510" s="1728"/>
      <c r="G510" s="1728"/>
      <c r="H510" s="1728"/>
      <c r="I510" s="1728"/>
      <c r="J510" s="1728"/>
      <c r="K510" s="2471"/>
      <c r="L510" s="124"/>
    </row>
    <row r="511" spans="1:12" ht="15.75" x14ac:dyDescent="0.25">
      <c r="A511" s="1726"/>
      <c r="B511" s="1727"/>
      <c r="C511" s="1728"/>
      <c r="D511" s="258">
        <f t="shared" si="7"/>
        <v>0</v>
      </c>
      <c r="E511" s="1728"/>
      <c r="F511" s="1728"/>
      <c r="G511" s="1728"/>
      <c r="H511" s="1728"/>
      <c r="I511" s="1728"/>
      <c r="J511" s="1728"/>
      <c r="K511" s="2471"/>
      <c r="L511" s="124"/>
    </row>
    <row r="512" spans="1:12" ht="15.75" x14ac:dyDescent="0.25">
      <c r="A512" s="1726"/>
      <c r="B512" s="1727"/>
      <c r="C512" s="1728"/>
      <c r="D512" s="258">
        <f t="shared" si="7"/>
        <v>0</v>
      </c>
      <c r="E512" s="1728"/>
      <c r="F512" s="1728"/>
      <c r="G512" s="1728"/>
      <c r="H512" s="1728"/>
      <c r="I512" s="1728"/>
      <c r="J512" s="1728"/>
      <c r="K512" s="2471"/>
      <c r="L512" s="124"/>
    </row>
    <row r="513" spans="1:12" ht="15.75" x14ac:dyDescent="0.25">
      <c r="A513" s="1726"/>
      <c r="B513" s="1727"/>
      <c r="C513" s="1728"/>
      <c r="D513" s="258">
        <f t="shared" si="7"/>
        <v>0</v>
      </c>
      <c r="E513" s="1728"/>
      <c r="F513" s="1728"/>
      <c r="G513" s="1728"/>
      <c r="H513" s="1728"/>
      <c r="I513" s="1728"/>
      <c r="J513" s="1728"/>
      <c r="K513" s="2471"/>
      <c r="L513" s="124"/>
    </row>
    <row r="514" spans="1:12" ht="15.75" x14ac:dyDescent="0.25">
      <c r="A514" s="1726"/>
      <c r="B514" s="1727"/>
      <c r="C514" s="1728"/>
      <c r="D514" s="258">
        <f t="shared" si="7"/>
        <v>0</v>
      </c>
      <c r="E514" s="1728"/>
      <c r="F514" s="1728"/>
      <c r="G514" s="1728"/>
      <c r="H514" s="1728"/>
      <c r="I514" s="1728"/>
      <c r="J514" s="1728"/>
      <c r="K514" s="2471"/>
      <c r="L514" s="124"/>
    </row>
    <row r="515" spans="1:12" ht="15.75" x14ac:dyDescent="0.25">
      <c r="A515" s="1726"/>
      <c r="B515" s="1727"/>
      <c r="C515" s="1728"/>
      <c r="D515" s="258">
        <f t="shared" si="7"/>
        <v>0</v>
      </c>
      <c r="E515" s="1728"/>
      <c r="F515" s="1728"/>
      <c r="G515" s="1728"/>
      <c r="H515" s="1728"/>
      <c r="I515" s="1728"/>
      <c r="J515" s="1728"/>
      <c r="K515" s="2471"/>
      <c r="L515" s="124"/>
    </row>
    <row r="516" spans="1:12" ht="15.75" x14ac:dyDescent="0.25">
      <c r="A516" s="1726"/>
      <c r="B516" s="1727"/>
      <c r="C516" s="1728"/>
      <c r="D516" s="258">
        <f t="shared" si="7"/>
        <v>0</v>
      </c>
      <c r="E516" s="1728"/>
      <c r="F516" s="1728"/>
      <c r="G516" s="1728"/>
      <c r="H516" s="1728"/>
      <c r="I516" s="1728"/>
      <c r="J516" s="1728"/>
      <c r="K516" s="2471"/>
      <c r="L516" s="124"/>
    </row>
    <row r="517" spans="1:12" ht="15.75" x14ac:dyDescent="0.25">
      <c r="A517" s="1726"/>
      <c r="B517" s="1727"/>
      <c r="C517" s="1728"/>
      <c r="D517" s="258">
        <f t="shared" ref="D517:D580" si="8">+C517*(100-E517)/100</f>
        <v>0</v>
      </c>
      <c r="E517" s="1728"/>
      <c r="F517" s="1728"/>
      <c r="G517" s="1728"/>
      <c r="H517" s="1728"/>
      <c r="I517" s="1728"/>
      <c r="J517" s="1728"/>
      <c r="K517" s="2471"/>
      <c r="L517" s="124"/>
    </row>
    <row r="518" spans="1:12" ht="15.75" x14ac:dyDescent="0.25">
      <c r="A518" s="1726"/>
      <c r="B518" s="1727"/>
      <c r="C518" s="1728"/>
      <c r="D518" s="258">
        <f t="shared" si="8"/>
        <v>0</v>
      </c>
      <c r="E518" s="1728"/>
      <c r="F518" s="1728"/>
      <c r="G518" s="1728"/>
      <c r="H518" s="1728"/>
      <c r="I518" s="1728"/>
      <c r="J518" s="1728"/>
      <c r="K518" s="2471"/>
      <c r="L518" s="124"/>
    </row>
    <row r="519" spans="1:12" ht="15.75" x14ac:dyDescent="0.25">
      <c r="A519" s="1726"/>
      <c r="B519" s="1727"/>
      <c r="C519" s="1728"/>
      <c r="D519" s="258">
        <f t="shared" si="8"/>
        <v>0</v>
      </c>
      <c r="E519" s="1728"/>
      <c r="F519" s="1728"/>
      <c r="G519" s="1728"/>
      <c r="H519" s="1728"/>
      <c r="I519" s="1728"/>
      <c r="J519" s="1728"/>
      <c r="K519" s="2471"/>
      <c r="L519" s="124"/>
    </row>
    <row r="520" spans="1:12" ht="15.75" x14ac:dyDescent="0.25">
      <c r="A520" s="1726"/>
      <c r="B520" s="1727"/>
      <c r="C520" s="1728"/>
      <c r="D520" s="258">
        <f t="shared" si="8"/>
        <v>0</v>
      </c>
      <c r="E520" s="1728"/>
      <c r="F520" s="1728"/>
      <c r="G520" s="1728"/>
      <c r="H520" s="1728"/>
      <c r="I520" s="1728"/>
      <c r="J520" s="1728"/>
      <c r="K520" s="2471"/>
      <c r="L520" s="124"/>
    </row>
    <row r="521" spans="1:12" ht="15.75" x14ac:dyDescent="0.25">
      <c r="A521" s="1726"/>
      <c r="B521" s="1727"/>
      <c r="C521" s="1728"/>
      <c r="D521" s="258">
        <f t="shared" si="8"/>
        <v>0</v>
      </c>
      <c r="E521" s="1728"/>
      <c r="F521" s="1728"/>
      <c r="G521" s="1728"/>
      <c r="H521" s="1728"/>
      <c r="I521" s="1728"/>
      <c r="J521" s="1728"/>
      <c r="K521" s="2471"/>
      <c r="L521" s="124"/>
    </row>
    <row r="522" spans="1:12" ht="15.75" x14ac:dyDescent="0.25">
      <c r="A522" s="1726"/>
      <c r="B522" s="1727"/>
      <c r="C522" s="1728"/>
      <c r="D522" s="258">
        <f t="shared" si="8"/>
        <v>0</v>
      </c>
      <c r="E522" s="1728"/>
      <c r="F522" s="1728"/>
      <c r="G522" s="1728"/>
      <c r="H522" s="1728"/>
      <c r="I522" s="1728"/>
      <c r="J522" s="1728"/>
      <c r="K522" s="2471"/>
      <c r="L522" s="124"/>
    </row>
    <row r="523" spans="1:12" ht="15.75" x14ac:dyDescent="0.25">
      <c r="A523" s="1726"/>
      <c r="B523" s="1727"/>
      <c r="C523" s="1728"/>
      <c r="D523" s="258">
        <f t="shared" si="8"/>
        <v>0</v>
      </c>
      <c r="E523" s="1728"/>
      <c r="F523" s="1728"/>
      <c r="G523" s="1728"/>
      <c r="H523" s="1728"/>
      <c r="I523" s="1728"/>
      <c r="J523" s="1728"/>
      <c r="K523" s="2471"/>
      <c r="L523" s="124"/>
    </row>
    <row r="524" spans="1:12" ht="15.75" x14ac:dyDescent="0.25">
      <c r="A524" s="1726"/>
      <c r="B524" s="1727"/>
      <c r="C524" s="1728"/>
      <c r="D524" s="258">
        <f t="shared" si="8"/>
        <v>0</v>
      </c>
      <c r="E524" s="1728"/>
      <c r="F524" s="1728"/>
      <c r="G524" s="1728"/>
      <c r="H524" s="1728"/>
      <c r="I524" s="1728"/>
      <c r="J524" s="1728"/>
      <c r="K524" s="2471"/>
      <c r="L524" s="124"/>
    </row>
    <row r="525" spans="1:12" ht="15.75" x14ac:dyDescent="0.25">
      <c r="A525" s="1726"/>
      <c r="B525" s="1727"/>
      <c r="C525" s="1728"/>
      <c r="D525" s="258">
        <f t="shared" si="8"/>
        <v>0</v>
      </c>
      <c r="E525" s="1728"/>
      <c r="F525" s="1728"/>
      <c r="G525" s="1728"/>
      <c r="H525" s="1728"/>
      <c r="I525" s="1728"/>
      <c r="J525" s="1728"/>
      <c r="K525" s="2471"/>
      <c r="L525" s="124"/>
    </row>
    <row r="526" spans="1:12" ht="15.75" x14ac:dyDescent="0.25">
      <c r="A526" s="1726"/>
      <c r="B526" s="1727"/>
      <c r="C526" s="1728"/>
      <c r="D526" s="258">
        <f t="shared" si="8"/>
        <v>0</v>
      </c>
      <c r="E526" s="1728"/>
      <c r="F526" s="1728"/>
      <c r="G526" s="1728"/>
      <c r="H526" s="1728"/>
      <c r="I526" s="1728"/>
      <c r="J526" s="1728"/>
      <c r="K526" s="2471"/>
      <c r="L526" s="124"/>
    </row>
    <row r="527" spans="1:12" ht="15.75" x14ac:dyDescent="0.25">
      <c r="A527" s="1726"/>
      <c r="B527" s="1727"/>
      <c r="C527" s="1728"/>
      <c r="D527" s="258">
        <f t="shared" si="8"/>
        <v>0</v>
      </c>
      <c r="E527" s="1728"/>
      <c r="F527" s="1728"/>
      <c r="G527" s="1728"/>
      <c r="H527" s="1728"/>
      <c r="I527" s="1728"/>
      <c r="J527" s="1728"/>
      <c r="K527" s="2471"/>
      <c r="L527" s="124"/>
    </row>
    <row r="528" spans="1:12" ht="15.75" x14ac:dyDescent="0.25">
      <c r="A528" s="1726"/>
      <c r="B528" s="1727"/>
      <c r="C528" s="1728"/>
      <c r="D528" s="258">
        <f t="shared" si="8"/>
        <v>0</v>
      </c>
      <c r="E528" s="1728"/>
      <c r="F528" s="1728"/>
      <c r="G528" s="1728"/>
      <c r="H528" s="1728"/>
      <c r="I528" s="1728"/>
      <c r="J528" s="1728"/>
      <c r="K528" s="2471"/>
      <c r="L528" s="124"/>
    </row>
    <row r="529" spans="1:12" ht="15.75" x14ac:dyDescent="0.25">
      <c r="A529" s="1726"/>
      <c r="B529" s="1727"/>
      <c r="C529" s="1728"/>
      <c r="D529" s="258">
        <f t="shared" si="8"/>
        <v>0</v>
      </c>
      <c r="E529" s="1728"/>
      <c r="F529" s="1728"/>
      <c r="G529" s="1728"/>
      <c r="H529" s="1728"/>
      <c r="I529" s="1728"/>
      <c r="J529" s="1728"/>
      <c r="K529" s="2471"/>
      <c r="L529" s="124"/>
    </row>
    <row r="530" spans="1:12" ht="15.75" x14ac:dyDescent="0.25">
      <c r="A530" s="1726"/>
      <c r="B530" s="1727"/>
      <c r="C530" s="1728"/>
      <c r="D530" s="258">
        <f t="shared" si="8"/>
        <v>0</v>
      </c>
      <c r="E530" s="1728"/>
      <c r="F530" s="1728"/>
      <c r="G530" s="1728"/>
      <c r="H530" s="1728"/>
      <c r="I530" s="1728"/>
      <c r="J530" s="1728"/>
      <c r="K530" s="2471"/>
      <c r="L530" s="124"/>
    </row>
    <row r="531" spans="1:12" ht="15.75" x14ac:dyDescent="0.25">
      <c r="A531" s="1726"/>
      <c r="B531" s="1727"/>
      <c r="C531" s="1728"/>
      <c r="D531" s="258">
        <f t="shared" si="8"/>
        <v>0</v>
      </c>
      <c r="E531" s="1728"/>
      <c r="F531" s="1728"/>
      <c r="G531" s="1728"/>
      <c r="H531" s="1728"/>
      <c r="I531" s="1728"/>
      <c r="J531" s="1728"/>
      <c r="K531" s="2471"/>
      <c r="L531" s="124"/>
    </row>
    <row r="532" spans="1:12" ht="15.75" x14ac:dyDescent="0.25">
      <c r="A532" s="1726"/>
      <c r="B532" s="1727"/>
      <c r="C532" s="1728"/>
      <c r="D532" s="258">
        <f t="shared" si="8"/>
        <v>0</v>
      </c>
      <c r="E532" s="1728"/>
      <c r="F532" s="1728"/>
      <c r="G532" s="1728"/>
      <c r="H532" s="1728"/>
      <c r="I532" s="1728"/>
      <c r="J532" s="1728"/>
      <c r="K532" s="2471"/>
      <c r="L532" s="124"/>
    </row>
    <row r="533" spans="1:12" ht="15.75" x14ac:dyDescent="0.25">
      <c r="A533" s="1726"/>
      <c r="B533" s="1727"/>
      <c r="C533" s="1728"/>
      <c r="D533" s="258">
        <f t="shared" si="8"/>
        <v>0</v>
      </c>
      <c r="E533" s="1728"/>
      <c r="F533" s="1728"/>
      <c r="G533" s="1728"/>
      <c r="H533" s="1728"/>
      <c r="I533" s="1728"/>
      <c r="J533" s="1728"/>
      <c r="K533" s="2471"/>
      <c r="L533" s="124"/>
    </row>
    <row r="534" spans="1:12" ht="15.75" x14ac:dyDescent="0.25">
      <c r="A534" s="1726"/>
      <c r="B534" s="1727"/>
      <c r="C534" s="1728"/>
      <c r="D534" s="258">
        <f t="shared" si="8"/>
        <v>0</v>
      </c>
      <c r="E534" s="1728"/>
      <c r="F534" s="1728"/>
      <c r="G534" s="1728"/>
      <c r="H534" s="1728"/>
      <c r="I534" s="1728"/>
      <c r="J534" s="1728"/>
      <c r="K534" s="2471"/>
      <c r="L534" s="124"/>
    </row>
    <row r="535" spans="1:12" ht="15.75" x14ac:dyDescent="0.25">
      <c r="A535" s="1726"/>
      <c r="B535" s="1727"/>
      <c r="C535" s="1728"/>
      <c r="D535" s="258">
        <f t="shared" si="8"/>
        <v>0</v>
      </c>
      <c r="E535" s="1728"/>
      <c r="F535" s="1728"/>
      <c r="G535" s="1728"/>
      <c r="H535" s="1728"/>
      <c r="I535" s="1728"/>
      <c r="J535" s="1728"/>
      <c r="K535" s="2471"/>
      <c r="L535" s="124"/>
    </row>
    <row r="536" spans="1:12" ht="15.75" x14ac:dyDescent="0.25">
      <c r="A536" s="1726"/>
      <c r="B536" s="1727"/>
      <c r="C536" s="1728"/>
      <c r="D536" s="258">
        <f t="shared" si="8"/>
        <v>0</v>
      </c>
      <c r="E536" s="1728"/>
      <c r="F536" s="1728"/>
      <c r="G536" s="1728"/>
      <c r="H536" s="1728"/>
      <c r="I536" s="1728"/>
      <c r="J536" s="1728"/>
      <c r="K536" s="2471"/>
      <c r="L536" s="124"/>
    </row>
    <row r="537" spans="1:12" ht="15.75" x14ac:dyDescent="0.25">
      <c r="A537" s="1726"/>
      <c r="B537" s="1727"/>
      <c r="C537" s="1728"/>
      <c r="D537" s="258">
        <f t="shared" si="8"/>
        <v>0</v>
      </c>
      <c r="E537" s="1728"/>
      <c r="F537" s="1728"/>
      <c r="G537" s="1728"/>
      <c r="H537" s="1728"/>
      <c r="I537" s="1728"/>
      <c r="J537" s="1728"/>
      <c r="K537" s="2471"/>
      <c r="L537" s="124"/>
    </row>
    <row r="538" spans="1:12" ht="15.75" x14ac:dyDescent="0.25">
      <c r="A538" s="1726"/>
      <c r="B538" s="1727"/>
      <c r="C538" s="1728"/>
      <c r="D538" s="258">
        <f t="shared" si="8"/>
        <v>0</v>
      </c>
      <c r="E538" s="1728"/>
      <c r="F538" s="1728"/>
      <c r="G538" s="1728"/>
      <c r="H538" s="1728"/>
      <c r="I538" s="1728"/>
      <c r="J538" s="1728"/>
      <c r="K538" s="2471"/>
      <c r="L538" s="124"/>
    </row>
    <row r="539" spans="1:12" ht="15.75" x14ac:dyDescent="0.25">
      <c r="A539" s="1726"/>
      <c r="B539" s="1727"/>
      <c r="C539" s="1728"/>
      <c r="D539" s="258">
        <f t="shared" si="8"/>
        <v>0</v>
      </c>
      <c r="E539" s="1728"/>
      <c r="F539" s="1728"/>
      <c r="G539" s="1728"/>
      <c r="H539" s="1728"/>
      <c r="I539" s="1728"/>
      <c r="J539" s="1728"/>
      <c r="K539" s="2471"/>
      <c r="L539" s="124"/>
    </row>
    <row r="540" spans="1:12" ht="15.75" x14ac:dyDescent="0.25">
      <c r="A540" s="1726"/>
      <c r="B540" s="1727"/>
      <c r="C540" s="1728"/>
      <c r="D540" s="258">
        <f t="shared" si="8"/>
        <v>0</v>
      </c>
      <c r="E540" s="1728"/>
      <c r="F540" s="1728"/>
      <c r="G540" s="1728"/>
      <c r="H540" s="1728"/>
      <c r="I540" s="1728"/>
      <c r="J540" s="1728"/>
      <c r="K540" s="2471"/>
      <c r="L540" s="124"/>
    </row>
    <row r="541" spans="1:12" ht="15.75" x14ac:dyDescent="0.25">
      <c r="A541" s="1726"/>
      <c r="B541" s="1727"/>
      <c r="C541" s="1728"/>
      <c r="D541" s="258">
        <f t="shared" si="8"/>
        <v>0</v>
      </c>
      <c r="E541" s="1728"/>
      <c r="F541" s="1728"/>
      <c r="G541" s="1728"/>
      <c r="H541" s="1728"/>
      <c r="I541" s="1728"/>
      <c r="J541" s="1728"/>
      <c r="K541" s="2471"/>
      <c r="L541" s="124"/>
    </row>
    <row r="542" spans="1:12" ht="15.75" x14ac:dyDescent="0.25">
      <c r="A542" s="1726"/>
      <c r="B542" s="1727"/>
      <c r="C542" s="1728"/>
      <c r="D542" s="258">
        <f t="shared" si="8"/>
        <v>0</v>
      </c>
      <c r="E542" s="1728"/>
      <c r="F542" s="1728"/>
      <c r="G542" s="1728"/>
      <c r="H542" s="1728"/>
      <c r="I542" s="1728"/>
      <c r="J542" s="1728"/>
      <c r="K542" s="2471"/>
      <c r="L542" s="124"/>
    </row>
    <row r="543" spans="1:12" ht="15.75" x14ac:dyDescent="0.25">
      <c r="A543" s="1726"/>
      <c r="B543" s="1727"/>
      <c r="C543" s="1728"/>
      <c r="D543" s="258">
        <f t="shared" si="8"/>
        <v>0</v>
      </c>
      <c r="E543" s="1728"/>
      <c r="F543" s="1728"/>
      <c r="G543" s="1728"/>
      <c r="H543" s="1728"/>
      <c r="I543" s="1728"/>
      <c r="J543" s="1728"/>
      <c r="K543" s="2471"/>
      <c r="L543" s="124"/>
    </row>
    <row r="544" spans="1:12" ht="15.75" x14ac:dyDescent="0.25">
      <c r="A544" s="1726"/>
      <c r="B544" s="1727"/>
      <c r="C544" s="1728"/>
      <c r="D544" s="258">
        <f t="shared" si="8"/>
        <v>0</v>
      </c>
      <c r="E544" s="1728"/>
      <c r="F544" s="1728"/>
      <c r="G544" s="1728"/>
      <c r="H544" s="1728"/>
      <c r="I544" s="1728"/>
      <c r="J544" s="1728"/>
      <c r="K544" s="2471"/>
      <c r="L544" s="124"/>
    </row>
    <row r="545" spans="1:12" ht="15.75" x14ac:dyDescent="0.25">
      <c r="A545" s="1726"/>
      <c r="B545" s="1727"/>
      <c r="C545" s="1728"/>
      <c r="D545" s="258">
        <f t="shared" si="8"/>
        <v>0</v>
      </c>
      <c r="E545" s="1728"/>
      <c r="F545" s="1728"/>
      <c r="G545" s="1728"/>
      <c r="H545" s="1728"/>
      <c r="I545" s="1728"/>
      <c r="J545" s="1728"/>
      <c r="K545" s="2471"/>
      <c r="L545" s="124"/>
    </row>
    <row r="546" spans="1:12" ht="15.75" x14ac:dyDescent="0.25">
      <c r="A546" s="1726"/>
      <c r="B546" s="1727"/>
      <c r="C546" s="1728"/>
      <c r="D546" s="258">
        <f t="shared" si="8"/>
        <v>0</v>
      </c>
      <c r="E546" s="1728"/>
      <c r="F546" s="1728"/>
      <c r="G546" s="1728"/>
      <c r="H546" s="1728"/>
      <c r="I546" s="1728"/>
      <c r="J546" s="1728"/>
      <c r="K546" s="2471"/>
      <c r="L546" s="124"/>
    </row>
    <row r="547" spans="1:12" ht="15.75" x14ac:dyDescent="0.25">
      <c r="A547" s="1726"/>
      <c r="B547" s="1727"/>
      <c r="C547" s="1728"/>
      <c r="D547" s="258">
        <f t="shared" si="8"/>
        <v>0</v>
      </c>
      <c r="E547" s="1728"/>
      <c r="F547" s="1728"/>
      <c r="G547" s="1728"/>
      <c r="H547" s="1728"/>
      <c r="I547" s="1728"/>
      <c r="J547" s="1728"/>
      <c r="K547" s="2471"/>
      <c r="L547" s="124"/>
    </row>
    <row r="548" spans="1:12" ht="15.75" x14ac:dyDescent="0.25">
      <c r="A548" s="1726"/>
      <c r="B548" s="1727"/>
      <c r="C548" s="1728"/>
      <c r="D548" s="258">
        <f t="shared" si="8"/>
        <v>0</v>
      </c>
      <c r="E548" s="1728"/>
      <c r="F548" s="1728"/>
      <c r="G548" s="1728"/>
      <c r="H548" s="1728"/>
      <c r="I548" s="1728"/>
      <c r="J548" s="1728"/>
      <c r="K548" s="2471"/>
      <c r="L548" s="124"/>
    </row>
    <row r="549" spans="1:12" ht="15.75" x14ac:dyDescent="0.25">
      <c r="A549" s="1726"/>
      <c r="B549" s="1727"/>
      <c r="C549" s="1728"/>
      <c r="D549" s="258">
        <f t="shared" si="8"/>
        <v>0</v>
      </c>
      <c r="E549" s="1728"/>
      <c r="F549" s="1728"/>
      <c r="G549" s="1728"/>
      <c r="H549" s="1728"/>
      <c r="I549" s="1728"/>
      <c r="J549" s="1728"/>
      <c r="K549" s="2471"/>
      <c r="L549" s="124"/>
    </row>
    <row r="550" spans="1:12" ht="15.75" x14ac:dyDescent="0.25">
      <c r="A550" s="1726"/>
      <c r="B550" s="1727"/>
      <c r="C550" s="1728"/>
      <c r="D550" s="258">
        <f t="shared" si="8"/>
        <v>0</v>
      </c>
      <c r="E550" s="1728"/>
      <c r="F550" s="1728"/>
      <c r="G550" s="1728"/>
      <c r="H550" s="1728"/>
      <c r="I550" s="1728"/>
      <c r="J550" s="1728"/>
      <c r="K550" s="2471"/>
      <c r="L550" s="124"/>
    </row>
    <row r="551" spans="1:12" ht="15.75" x14ac:dyDescent="0.25">
      <c r="A551" s="1726"/>
      <c r="B551" s="1727"/>
      <c r="C551" s="1728"/>
      <c r="D551" s="258">
        <f t="shared" si="8"/>
        <v>0</v>
      </c>
      <c r="E551" s="1728"/>
      <c r="F551" s="1728"/>
      <c r="G551" s="1728"/>
      <c r="H551" s="1728"/>
      <c r="I551" s="1728"/>
      <c r="J551" s="1728"/>
      <c r="K551" s="2471"/>
      <c r="L551" s="124"/>
    </row>
    <row r="552" spans="1:12" ht="15.75" x14ac:dyDescent="0.25">
      <c r="A552" s="1726"/>
      <c r="B552" s="1727"/>
      <c r="C552" s="1728"/>
      <c r="D552" s="258">
        <f t="shared" si="8"/>
        <v>0</v>
      </c>
      <c r="E552" s="1728"/>
      <c r="F552" s="1728"/>
      <c r="G552" s="1728"/>
      <c r="H552" s="1728"/>
      <c r="I552" s="1728"/>
      <c r="J552" s="1728"/>
      <c r="K552" s="2471"/>
      <c r="L552" s="124"/>
    </row>
    <row r="553" spans="1:12" ht="15.75" x14ac:dyDescent="0.25">
      <c r="A553" s="1726"/>
      <c r="B553" s="1727"/>
      <c r="C553" s="1728"/>
      <c r="D553" s="258">
        <f t="shared" si="8"/>
        <v>0</v>
      </c>
      <c r="E553" s="1728"/>
      <c r="F553" s="1728"/>
      <c r="G553" s="1728"/>
      <c r="H553" s="1728"/>
      <c r="I553" s="1728"/>
      <c r="J553" s="1728"/>
      <c r="K553" s="2471"/>
      <c r="L553" s="124"/>
    </row>
    <row r="554" spans="1:12" ht="15.75" x14ac:dyDescent="0.25">
      <c r="A554" s="1726"/>
      <c r="B554" s="1727"/>
      <c r="C554" s="1728"/>
      <c r="D554" s="258">
        <f t="shared" si="8"/>
        <v>0</v>
      </c>
      <c r="E554" s="1728"/>
      <c r="F554" s="1728"/>
      <c r="G554" s="1728"/>
      <c r="H554" s="1728"/>
      <c r="I554" s="1728"/>
      <c r="J554" s="1728"/>
      <c r="K554" s="2471"/>
      <c r="L554" s="124"/>
    </row>
    <row r="555" spans="1:12" ht="15.75" x14ac:dyDescent="0.25">
      <c r="A555" s="1726"/>
      <c r="B555" s="1727"/>
      <c r="C555" s="1728"/>
      <c r="D555" s="258">
        <f t="shared" si="8"/>
        <v>0</v>
      </c>
      <c r="E555" s="1728"/>
      <c r="F555" s="1728"/>
      <c r="G555" s="1728"/>
      <c r="H555" s="1728"/>
      <c r="I555" s="1728"/>
      <c r="J555" s="1728"/>
      <c r="K555" s="2471"/>
      <c r="L555" s="124"/>
    </row>
    <row r="556" spans="1:12" ht="15.75" x14ac:dyDescent="0.25">
      <c r="A556" s="1726"/>
      <c r="B556" s="1727"/>
      <c r="C556" s="1728"/>
      <c r="D556" s="258">
        <f t="shared" si="8"/>
        <v>0</v>
      </c>
      <c r="E556" s="1728"/>
      <c r="F556" s="1728"/>
      <c r="G556" s="1728"/>
      <c r="H556" s="1728"/>
      <c r="I556" s="1728"/>
      <c r="J556" s="1728"/>
      <c r="K556" s="2471"/>
      <c r="L556" s="124"/>
    </row>
    <row r="557" spans="1:12" ht="15.75" x14ac:dyDescent="0.25">
      <c r="A557" s="1726"/>
      <c r="B557" s="1727"/>
      <c r="C557" s="1728"/>
      <c r="D557" s="258">
        <f t="shared" si="8"/>
        <v>0</v>
      </c>
      <c r="E557" s="1728"/>
      <c r="F557" s="1728"/>
      <c r="G557" s="1728"/>
      <c r="H557" s="1728"/>
      <c r="I557" s="1728"/>
      <c r="J557" s="1728"/>
      <c r="K557" s="2471"/>
      <c r="L557" s="124"/>
    </row>
    <row r="558" spans="1:12" ht="15.75" x14ac:dyDescent="0.25">
      <c r="A558" s="1726"/>
      <c r="B558" s="1727"/>
      <c r="C558" s="1728"/>
      <c r="D558" s="258">
        <f t="shared" si="8"/>
        <v>0</v>
      </c>
      <c r="E558" s="1728"/>
      <c r="F558" s="1728"/>
      <c r="G558" s="1728"/>
      <c r="H558" s="1728"/>
      <c r="I558" s="1728"/>
      <c r="J558" s="1728"/>
      <c r="K558" s="2471"/>
      <c r="L558" s="124"/>
    </row>
    <row r="559" spans="1:12" ht="15.75" x14ac:dyDescent="0.25">
      <c r="A559" s="1726"/>
      <c r="B559" s="1727"/>
      <c r="C559" s="1728"/>
      <c r="D559" s="258">
        <f t="shared" si="8"/>
        <v>0</v>
      </c>
      <c r="E559" s="1728"/>
      <c r="F559" s="1728"/>
      <c r="G559" s="1728"/>
      <c r="H559" s="1728"/>
      <c r="I559" s="1728"/>
      <c r="J559" s="1728"/>
      <c r="K559" s="2471"/>
      <c r="L559" s="124"/>
    </row>
    <row r="560" spans="1:12" ht="15.75" x14ac:dyDescent="0.25">
      <c r="A560" s="1726"/>
      <c r="B560" s="1727"/>
      <c r="C560" s="1728"/>
      <c r="D560" s="258">
        <f t="shared" si="8"/>
        <v>0</v>
      </c>
      <c r="E560" s="1728"/>
      <c r="F560" s="1728"/>
      <c r="G560" s="1728"/>
      <c r="H560" s="1728"/>
      <c r="I560" s="1728"/>
      <c r="J560" s="1728"/>
      <c r="K560" s="2471"/>
      <c r="L560" s="124"/>
    </row>
    <row r="561" spans="1:12" ht="15.75" x14ac:dyDescent="0.25">
      <c r="A561" s="1726"/>
      <c r="B561" s="1727"/>
      <c r="C561" s="1728"/>
      <c r="D561" s="258">
        <f t="shared" si="8"/>
        <v>0</v>
      </c>
      <c r="E561" s="1728"/>
      <c r="F561" s="1728"/>
      <c r="G561" s="1728"/>
      <c r="H561" s="1728"/>
      <c r="I561" s="1728"/>
      <c r="J561" s="1728"/>
      <c r="K561" s="2471"/>
      <c r="L561" s="124"/>
    </row>
    <row r="562" spans="1:12" ht="15.75" x14ac:dyDescent="0.25">
      <c r="A562" s="1726"/>
      <c r="B562" s="1727"/>
      <c r="C562" s="1728"/>
      <c r="D562" s="258">
        <f t="shared" si="8"/>
        <v>0</v>
      </c>
      <c r="E562" s="1728"/>
      <c r="F562" s="1728"/>
      <c r="G562" s="1728"/>
      <c r="H562" s="1728"/>
      <c r="I562" s="1728"/>
      <c r="J562" s="1728"/>
      <c r="K562" s="2471"/>
      <c r="L562" s="124"/>
    </row>
    <row r="563" spans="1:12" ht="15.75" x14ac:dyDescent="0.25">
      <c r="A563" s="1726"/>
      <c r="B563" s="1727"/>
      <c r="C563" s="1728"/>
      <c r="D563" s="258">
        <f t="shared" si="8"/>
        <v>0</v>
      </c>
      <c r="E563" s="1728"/>
      <c r="F563" s="1728"/>
      <c r="G563" s="1728"/>
      <c r="H563" s="1728"/>
      <c r="I563" s="1728"/>
      <c r="J563" s="1728"/>
      <c r="K563" s="2471"/>
      <c r="L563" s="124"/>
    </row>
    <row r="564" spans="1:12" ht="15.75" x14ac:dyDescent="0.25">
      <c r="A564" s="1726"/>
      <c r="B564" s="1727"/>
      <c r="C564" s="1728"/>
      <c r="D564" s="258">
        <f t="shared" si="8"/>
        <v>0</v>
      </c>
      <c r="E564" s="1728"/>
      <c r="F564" s="1728"/>
      <c r="G564" s="1728"/>
      <c r="H564" s="1728"/>
      <c r="I564" s="1728"/>
      <c r="J564" s="1728"/>
      <c r="K564" s="2471"/>
      <c r="L564" s="124"/>
    </row>
    <row r="565" spans="1:12" ht="15.75" x14ac:dyDescent="0.25">
      <c r="A565" s="1726"/>
      <c r="B565" s="1727"/>
      <c r="C565" s="1728"/>
      <c r="D565" s="258">
        <f t="shared" si="8"/>
        <v>0</v>
      </c>
      <c r="E565" s="1728"/>
      <c r="F565" s="1728"/>
      <c r="G565" s="1728"/>
      <c r="H565" s="1728"/>
      <c r="I565" s="1728"/>
      <c r="J565" s="1728"/>
      <c r="K565" s="2471"/>
      <c r="L565" s="124"/>
    </row>
    <row r="566" spans="1:12" ht="15.75" x14ac:dyDescent="0.25">
      <c r="A566" s="1726"/>
      <c r="B566" s="1727"/>
      <c r="C566" s="1728"/>
      <c r="D566" s="258">
        <f t="shared" si="8"/>
        <v>0</v>
      </c>
      <c r="E566" s="1728"/>
      <c r="F566" s="1728"/>
      <c r="G566" s="1728"/>
      <c r="H566" s="1728"/>
      <c r="I566" s="1728"/>
      <c r="J566" s="1728"/>
      <c r="K566" s="2471"/>
      <c r="L566" s="124"/>
    </row>
    <row r="567" spans="1:12" ht="15.75" x14ac:dyDescent="0.25">
      <c r="A567" s="1726"/>
      <c r="B567" s="1727"/>
      <c r="C567" s="1728"/>
      <c r="D567" s="258">
        <f t="shared" si="8"/>
        <v>0</v>
      </c>
      <c r="E567" s="1728"/>
      <c r="F567" s="1728"/>
      <c r="G567" s="1728"/>
      <c r="H567" s="1728"/>
      <c r="I567" s="1728"/>
      <c r="J567" s="1728"/>
      <c r="K567" s="2471"/>
      <c r="L567" s="124"/>
    </row>
    <row r="568" spans="1:12" ht="15.75" x14ac:dyDescent="0.25">
      <c r="A568" s="1726"/>
      <c r="B568" s="1727"/>
      <c r="C568" s="1728"/>
      <c r="D568" s="258">
        <f t="shared" si="8"/>
        <v>0</v>
      </c>
      <c r="E568" s="1728"/>
      <c r="F568" s="1728"/>
      <c r="G568" s="1728"/>
      <c r="H568" s="1728"/>
      <c r="I568" s="1728"/>
      <c r="J568" s="1728"/>
      <c r="K568" s="2471"/>
      <c r="L568" s="124"/>
    </row>
    <row r="569" spans="1:12" ht="15.75" x14ac:dyDescent="0.25">
      <c r="A569" s="1726"/>
      <c r="B569" s="1727"/>
      <c r="C569" s="1728"/>
      <c r="D569" s="258">
        <f t="shared" si="8"/>
        <v>0</v>
      </c>
      <c r="E569" s="1728"/>
      <c r="F569" s="1728"/>
      <c r="G569" s="1728"/>
      <c r="H569" s="1728"/>
      <c r="I569" s="1728"/>
      <c r="J569" s="1728"/>
      <c r="K569" s="2471"/>
      <c r="L569" s="124"/>
    </row>
    <row r="570" spans="1:12" ht="15.75" x14ac:dyDescent="0.25">
      <c r="A570" s="1726"/>
      <c r="B570" s="1727"/>
      <c r="C570" s="1728"/>
      <c r="D570" s="258">
        <f t="shared" si="8"/>
        <v>0</v>
      </c>
      <c r="E570" s="1728"/>
      <c r="F570" s="1728"/>
      <c r="G570" s="1728"/>
      <c r="H570" s="1728"/>
      <c r="I570" s="1728"/>
      <c r="J570" s="1728"/>
      <c r="K570" s="2471"/>
      <c r="L570" s="124"/>
    </row>
    <row r="571" spans="1:12" ht="15.75" x14ac:dyDescent="0.25">
      <c r="A571" s="1726"/>
      <c r="B571" s="1727"/>
      <c r="C571" s="1728"/>
      <c r="D571" s="258">
        <f t="shared" si="8"/>
        <v>0</v>
      </c>
      <c r="E571" s="1728"/>
      <c r="F571" s="1728"/>
      <c r="G571" s="1728"/>
      <c r="H571" s="1728"/>
      <c r="I571" s="1728"/>
      <c r="J571" s="1728"/>
      <c r="K571" s="2471"/>
      <c r="L571" s="124"/>
    </row>
    <row r="572" spans="1:12" ht="15.75" x14ac:dyDescent="0.25">
      <c r="A572" s="1726"/>
      <c r="B572" s="1727"/>
      <c r="C572" s="1728"/>
      <c r="D572" s="258">
        <f t="shared" si="8"/>
        <v>0</v>
      </c>
      <c r="E572" s="1728"/>
      <c r="F572" s="1728"/>
      <c r="G572" s="1728"/>
      <c r="H572" s="1728"/>
      <c r="I572" s="1728"/>
      <c r="J572" s="1728"/>
      <c r="K572" s="2471"/>
      <c r="L572" s="124"/>
    </row>
    <row r="573" spans="1:12" ht="15.75" x14ac:dyDescent="0.25">
      <c r="A573" s="1726"/>
      <c r="B573" s="1727"/>
      <c r="C573" s="1728"/>
      <c r="D573" s="258">
        <f t="shared" si="8"/>
        <v>0</v>
      </c>
      <c r="E573" s="1728"/>
      <c r="F573" s="1728"/>
      <c r="G573" s="1728"/>
      <c r="H573" s="1728"/>
      <c r="I573" s="1728"/>
      <c r="J573" s="1728"/>
      <c r="K573" s="2471"/>
      <c r="L573" s="124"/>
    </row>
    <row r="574" spans="1:12" ht="15.75" x14ac:dyDescent="0.25">
      <c r="A574" s="1726"/>
      <c r="B574" s="1727"/>
      <c r="C574" s="1728"/>
      <c r="D574" s="258">
        <f t="shared" si="8"/>
        <v>0</v>
      </c>
      <c r="E574" s="1728"/>
      <c r="F574" s="1728"/>
      <c r="G574" s="1728"/>
      <c r="H574" s="1728"/>
      <c r="I574" s="1728"/>
      <c r="J574" s="1728"/>
      <c r="K574" s="2471"/>
      <c r="L574" s="124"/>
    </row>
    <row r="575" spans="1:12" ht="15.75" x14ac:dyDescent="0.25">
      <c r="A575" s="1726"/>
      <c r="B575" s="1727"/>
      <c r="C575" s="1728"/>
      <c r="D575" s="258">
        <f t="shared" si="8"/>
        <v>0</v>
      </c>
      <c r="E575" s="1728"/>
      <c r="F575" s="1728"/>
      <c r="G575" s="1728"/>
      <c r="H575" s="1728"/>
      <c r="I575" s="1728"/>
      <c r="J575" s="1728"/>
      <c r="K575" s="2471"/>
      <c r="L575" s="124"/>
    </row>
    <row r="576" spans="1:12" ht="15.75" x14ac:dyDescent="0.25">
      <c r="A576" s="1726"/>
      <c r="B576" s="1727"/>
      <c r="C576" s="1728"/>
      <c r="D576" s="258">
        <f t="shared" si="8"/>
        <v>0</v>
      </c>
      <c r="E576" s="1728"/>
      <c r="F576" s="1728"/>
      <c r="G576" s="1728"/>
      <c r="H576" s="1728"/>
      <c r="I576" s="1728"/>
      <c r="J576" s="1728"/>
      <c r="K576" s="2471"/>
      <c r="L576" s="124"/>
    </row>
    <row r="577" spans="1:12" ht="15.75" x14ac:dyDescent="0.25">
      <c r="A577" s="1726"/>
      <c r="B577" s="1727"/>
      <c r="C577" s="1728"/>
      <c r="D577" s="258">
        <f t="shared" si="8"/>
        <v>0</v>
      </c>
      <c r="E577" s="1728"/>
      <c r="F577" s="1728"/>
      <c r="G577" s="1728"/>
      <c r="H577" s="1728"/>
      <c r="I577" s="1728"/>
      <c r="J577" s="1728"/>
      <c r="K577" s="2471"/>
      <c r="L577" s="124"/>
    </row>
    <row r="578" spans="1:12" ht="15.75" x14ac:dyDescent="0.25">
      <c r="A578" s="1726"/>
      <c r="B578" s="1727"/>
      <c r="C578" s="1728"/>
      <c r="D578" s="258">
        <f t="shared" si="8"/>
        <v>0</v>
      </c>
      <c r="E578" s="1728"/>
      <c r="F578" s="1728"/>
      <c r="G578" s="1728"/>
      <c r="H578" s="1728"/>
      <c r="I578" s="1728"/>
      <c r="J578" s="1728"/>
      <c r="K578" s="2471"/>
      <c r="L578" s="124"/>
    </row>
    <row r="579" spans="1:12" ht="15.75" x14ac:dyDescent="0.25">
      <c r="A579" s="1726"/>
      <c r="B579" s="1727"/>
      <c r="C579" s="1728"/>
      <c r="D579" s="258">
        <f t="shared" si="8"/>
        <v>0</v>
      </c>
      <c r="E579" s="1728"/>
      <c r="F579" s="1728"/>
      <c r="G579" s="1728"/>
      <c r="H579" s="1728"/>
      <c r="I579" s="1728"/>
      <c r="J579" s="1728"/>
      <c r="K579" s="2471"/>
      <c r="L579" s="124"/>
    </row>
    <row r="580" spans="1:12" ht="15.75" x14ac:dyDescent="0.25">
      <c r="A580" s="1726"/>
      <c r="B580" s="1727"/>
      <c r="C580" s="1728"/>
      <c r="D580" s="258">
        <f t="shared" si="8"/>
        <v>0</v>
      </c>
      <c r="E580" s="1728"/>
      <c r="F580" s="1728"/>
      <c r="G580" s="1728"/>
      <c r="H580" s="1728"/>
      <c r="I580" s="1728"/>
      <c r="J580" s="1728"/>
      <c r="K580" s="2471"/>
      <c r="L580" s="124"/>
    </row>
    <row r="581" spans="1:12" ht="15.75" x14ac:dyDescent="0.25">
      <c r="A581" s="1726"/>
      <c r="B581" s="1727"/>
      <c r="C581" s="1728"/>
      <c r="D581" s="258">
        <f t="shared" ref="D581:D644" si="9">+C581*(100-E581)/100</f>
        <v>0</v>
      </c>
      <c r="E581" s="1728"/>
      <c r="F581" s="1728"/>
      <c r="G581" s="1728"/>
      <c r="H581" s="1728"/>
      <c r="I581" s="1728"/>
      <c r="J581" s="1728"/>
      <c r="K581" s="2471"/>
      <c r="L581" s="124"/>
    </row>
    <row r="582" spans="1:12" ht="15.75" x14ac:dyDescent="0.25">
      <c r="A582" s="1726"/>
      <c r="B582" s="1727"/>
      <c r="C582" s="1728"/>
      <c r="D582" s="258">
        <f t="shared" si="9"/>
        <v>0</v>
      </c>
      <c r="E582" s="1728"/>
      <c r="F582" s="1728"/>
      <c r="G582" s="1728"/>
      <c r="H582" s="1728"/>
      <c r="I582" s="1728"/>
      <c r="J582" s="1728"/>
      <c r="K582" s="2471"/>
      <c r="L582" s="124"/>
    </row>
    <row r="583" spans="1:12" ht="15.75" x14ac:dyDescent="0.25">
      <c r="A583" s="1726"/>
      <c r="B583" s="1727"/>
      <c r="C583" s="1728"/>
      <c r="D583" s="258">
        <f t="shared" si="9"/>
        <v>0</v>
      </c>
      <c r="E583" s="1728"/>
      <c r="F583" s="1728"/>
      <c r="G583" s="1728"/>
      <c r="H583" s="1728"/>
      <c r="I583" s="1728"/>
      <c r="J583" s="1728"/>
      <c r="K583" s="2471"/>
      <c r="L583" s="124"/>
    </row>
    <row r="584" spans="1:12" ht="15.75" x14ac:dyDescent="0.25">
      <c r="A584" s="1726"/>
      <c r="B584" s="1727"/>
      <c r="C584" s="1728"/>
      <c r="D584" s="258">
        <f t="shared" si="9"/>
        <v>0</v>
      </c>
      <c r="E584" s="1728"/>
      <c r="F584" s="1728"/>
      <c r="G584" s="1728"/>
      <c r="H584" s="1728"/>
      <c r="I584" s="1728"/>
      <c r="J584" s="1728"/>
      <c r="K584" s="2471"/>
      <c r="L584" s="124"/>
    </row>
    <row r="585" spans="1:12" ht="15.75" x14ac:dyDescent="0.25">
      <c r="A585" s="1726"/>
      <c r="B585" s="1727"/>
      <c r="C585" s="1728"/>
      <c r="D585" s="258">
        <f t="shared" si="9"/>
        <v>0</v>
      </c>
      <c r="E585" s="1728"/>
      <c r="F585" s="1728"/>
      <c r="G585" s="1728"/>
      <c r="H585" s="1728"/>
      <c r="I585" s="1728"/>
      <c r="J585" s="1728"/>
      <c r="K585" s="2471"/>
      <c r="L585" s="124"/>
    </row>
    <row r="586" spans="1:12" ht="15.75" x14ac:dyDescent="0.25">
      <c r="A586" s="1726"/>
      <c r="B586" s="1727"/>
      <c r="C586" s="1728"/>
      <c r="D586" s="258">
        <f t="shared" si="9"/>
        <v>0</v>
      </c>
      <c r="E586" s="1728"/>
      <c r="F586" s="1728"/>
      <c r="G586" s="1728"/>
      <c r="H586" s="1728"/>
      <c r="I586" s="1728"/>
      <c r="J586" s="1728"/>
      <c r="K586" s="2471"/>
      <c r="L586" s="124"/>
    </row>
    <row r="587" spans="1:12" ht="15.75" x14ac:dyDescent="0.25">
      <c r="A587" s="1726"/>
      <c r="B587" s="1727"/>
      <c r="C587" s="1728"/>
      <c r="D587" s="258">
        <f t="shared" si="9"/>
        <v>0</v>
      </c>
      <c r="E587" s="1728"/>
      <c r="F587" s="1728"/>
      <c r="G587" s="1728"/>
      <c r="H587" s="1728"/>
      <c r="I587" s="1728"/>
      <c r="J587" s="1728"/>
      <c r="K587" s="2471"/>
      <c r="L587" s="124"/>
    </row>
    <row r="588" spans="1:12" ht="15.75" x14ac:dyDescent="0.25">
      <c r="A588" s="1726"/>
      <c r="B588" s="1727"/>
      <c r="C588" s="1728"/>
      <c r="D588" s="258">
        <f t="shared" si="9"/>
        <v>0</v>
      </c>
      <c r="E588" s="1728"/>
      <c r="F588" s="1728"/>
      <c r="G588" s="1728"/>
      <c r="H588" s="1728"/>
      <c r="I588" s="1728"/>
      <c r="J588" s="1728"/>
      <c r="K588" s="2471"/>
      <c r="L588" s="124"/>
    </row>
    <row r="589" spans="1:12" ht="15.75" x14ac:dyDescent="0.25">
      <c r="A589" s="1726"/>
      <c r="B589" s="1727"/>
      <c r="C589" s="1728"/>
      <c r="D589" s="258">
        <f t="shared" si="9"/>
        <v>0</v>
      </c>
      <c r="E589" s="1728"/>
      <c r="F589" s="1728"/>
      <c r="G589" s="1728"/>
      <c r="H589" s="1728"/>
      <c r="I589" s="1728"/>
      <c r="J589" s="1728"/>
      <c r="K589" s="2471"/>
      <c r="L589" s="124"/>
    </row>
    <row r="590" spans="1:12" ht="15.75" x14ac:dyDescent="0.25">
      <c r="A590" s="1726"/>
      <c r="B590" s="1727"/>
      <c r="C590" s="1728"/>
      <c r="D590" s="258">
        <f t="shared" si="9"/>
        <v>0</v>
      </c>
      <c r="E590" s="1728"/>
      <c r="F590" s="1728"/>
      <c r="G590" s="1728"/>
      <c r="H590" s="1728"/>
      <c r="I590" s="1728"/>
      <c r="J590" s="1728"/>
      <c r="K590" s="2471"/>
      <c r="L590" s="124"/>
    </row>
    <row r="591" spans="1:12" ht="15.75" x14ac:dyDescent="0.25">
      <c r="A591" s="1726"/>
      <c r="B591" s="1727"/>
      <c r="C591" s="1728"/>
      <c r="D591" s="258">
        <f t="shared" si="9"/>
        <v>0</v>
      </c>
      <c r="E591" s="1728"/>
      <c r="F591" s="1728"/>
      <c r="G591" s="1728"/>
      <c r="H591" s="1728"/>
      <c r="I591" s="1728"/>
      <c r="J591" s="1728"/>
      <c r="K591" s="2471"/>
      <c r="L591" s="124"/>
    </row>
    <row r="592" spans="1:12" ht="15.75" x14ac:dyDescent="0.25">
      <c r="A592" s="1726"/>
      <c r="B592" s="1727"/>
      <c r="C592" s="1728"/>
      <c r="D592" s="258">
        <f t="shared" si="9"/>
        <v>0</v>
      </c>
      <c r="E592" s="1728"/>
      <c r="F592" s="1728"/>
      <c r="G592" s="1728"/>
      <c r="H592" s="1728"/>
      <c r="I592" s="1728"/>
      <c r="J592" s="1728"/>
      <c r="K592" s="2471"/>
      <c r="L592" s="124"/>
    </row>
    <row r="593" spans="1:12" ht="15.75" x14ac:dyDescent="0.25">
      <c r="A593" s="1726"/>
      <c r="B593" s="1727"/>
      <c r="C593" s="1728"/>
      <c r="D593" s="258">
        <f t="shared" si="9"/>
        <v>0</v>
      </c>
      <c r="E593" s="1728"/>
      <c r="F593" s="1728"/>
      <c r="G593" s="1728"/>
      <c r="H593" s="1728"/>
      <c r="I593" s="1728"/>
      <c r="J593" s="1728"/>
      <c r="K593" s="2471"/>
      <c r="L593" s="124"/>
    </row>
    <row r="594" spans="1:12" ht="15.75" x14ac:dyDescent="0.25">
      <c r="A594" s="1726"/>
      <c r="B594" s="1727"/>
      <c r="C594" s="1728"/>
      <c r="D594" s="258">
        <f t="shared" si="9"/>
        <v>0</v>
      </c>
      <c r="E594" s="1728"/>
      <c r="F594" s="1728"/>
      <c r="G594" s="1728"/>
      <c r="H594" s="1728"/>
      <c r="I594" s="1728"/>
      <c r="J594" s="1728"/>
      <c r="K594" s="2471"/>
      <c r="L594" s="124"/>
    </row>
    <row r="595" spans="1:12" ht="15.75" x14ac:dyDescent="0.25">
      <c r="A595" s="1726"/>
      <c r="B595" s="1727"/>
      <c r="C595" s="1728"/>
      <c r="D595" s="258">
        <f t="shared" si="9"/>
        <v>0</v>
      </c>
      <c r="E595" s="1728"/>
      <c r="F595" s="1728"/>
      <c r="G595" s="1728"/>
      <c r="H595" s="1728"/>
      <c r="I595" s="1728"/>
      <c r="J595" s="1728"/>
      <c r="K595" s="2471"/>
      <c r="L595" s="124"/>
    </row>
    <row r="596" spans="1:12" ht="15.75" x14ac:dyDescent="0.25">
      <c r="A596" s="1726"/>
      <c r="B596" s="1727"/>
      <c r="C596" s="1728"/>
      <c r="D596" s="258">
        <f t="shared" si="9"/>
        <v>0</v>
      </c>
      <c r="E596" s="1728"/>
      <c r="F596" s="1728"/>
      <c r="G596" s="1728"/>
      <c r="H596" s="1728"/>
      <c r="I596" s="1728"/>
      <c r="J596" s="1728"/>
      <c r="K596" s="2471"/>
      <c r="L596" s="124"/>
    </row>
    <row r="597" spans="1:12" ht="15.75" x14ac:dyDescent="0.25">
      <c r="A597" s="1726"/>
      <c r="B597" s="1727"/>
      <c r="C597" s="1728"/>
      <c r="D597" s="258">
        <f t="shared" si="9"/>
        <v>0</v>
      </c>
      <c r="E597" s="1728"/>
      <c r="F597" s="1728"/>
      <c r="G597" s="1728"/>
      <c r="H597" s="1728"/>
      <c r="I597" s="1728"/>
      <c r="J597" s="1728"/>
      <c r="K597" s="2471"/>
      <c r="L597" s="124"/>
    </row>
    <row r="598" spans="1:12" ht="15.75" x14ac:dyDescent="0.25">
      <c r="A598" s="1726"/>
      <c r="B598" s="1727"/>
      <c r="C598" s="1728"/>
      <c r="D598" s="258">
        <f t="shared" si="9"/>
        <v>0</v>
      </c>
      <c r="E598" s="1728"/>
      <c r="F598" s="1728"/>
      <c r="G598" s="1728"/>
      <c r="H598" s="1728"/>
      <c r="I598" s="1728"/>
      <c r="J598" s="1728"/>
      <c r="K598" s="2471"/>
      <c r="L598" s="124"/>
    </row>
    <row r="599" spans="1:12" ht="15.75" x14ac:dyDescent="0.25">
      <c r="A599" s="1726"/>
      <c r="B599" s="1727"/>
      <c r="C599" s="1728"/>
      <c r="D599" s="258">
        <f t="shared" si="9"/>
        <v>0</v>
      </c>
      <c r="E599" s="1728"/>
      <c r="F599" s="1728"/>
      <c r="G599" s="1728"/>
      <c r="H599" s="1728"/>
      <c r="I599" s="1728"/>
      <c r="J599" s="1728"/>
      <c r="K599" s="2471"/>
      <c r="L599" s="124"/>
    </row>
    <row r="600" spans="1:12" ht="15.75" x14ac:dyDescent="0.25">
      <c r="A600" s="1726"/>
      <c r="B600" s="1727"/>
      <c r="C600" s="1728"/>
      <c r="D600" s="258">
        <f t="shared" si="9"/>
        <v>0</v>
      </c>
      <c r="E600" s="1728"/>
      <c r="F600" s="1728"/>
      <c r="G600" s="1728"/>
      <c r="H600" s="1728"/>
      <c r="I600" s="1728"/>
      <c r="J600" s="1728"/>
      <c r="K600" s="2471"/>
      <c r="L600" s="124"/>
    </row>
    <row r="601" spans="1:12" ht="15.75" x14ac:dyDescent="0.25">
      <c r="A601" s="1726"/>
      <c r="B601" s="1727"/>
      <c r="C601" s="1728"/>
      <c r="D601" s="258">
        <f t="shared" si="9"/>
        <v>0</v>
      </c>
      <c r="E601" s="1728"/>
      <c r="F601" s="1728"/>
      <c r="G601" s="1728"/>
      <c r="H601" s="1728"/>
      <c r="I601" s="1728"/>
      <c r="J601" s="1728"/>
      <c r="K601" s="2471"/>
      <c r="L601" s="124"/>
    </row>
    <row r="602" spans="1:12" ht="15.75" x14ac:dyDescent="0.25">
      <c r="A602" s="1726"/>
      <c r="B602" s="1727"/>
      <c r="C602" s="1728"/>
      <c r="D602" s="258">
        <f t="shared" si="9"/>
        <v>0</v>
      </c>
      <c r="E602" s="1728"/>
      <c r="F602" s="1728"/>
      <c r="G602" s="1728"/>
      <c r="H602" s="1728"/>
      <c r="I602" s="1728"/>
      <c r="J602" s="1728"/>
      <c r="K602" s="2471"/>
      <c r="L602" s="124"/>
    </row>
    <row r="603" spans="1:12" ht="15.75" x14ac:dyDescent="0.25">
      <c r="A603" s="1726"/>
      <c r="B603" s="1727"/>
      <c r="C603" s="1728"/>
      <c r="D603" s="258">
        <f t="shared" si="9"/>
        <v>0</v>
      </c>
      <c r="E603" s="1728"/>
      <c r="F603" s="1728"/>
      <c r="G603" s="1728"/>
      <c r="H603" s="1728"/>
      <c r="I603" s="1728"/>
      <c r="J603" s="1728"/>
      <c r="K603" s="2471"/>
      <c r="L603" s="124"/>
    </row>
    <row r="604" spans="1:12" ht="15.75" x14ac:dyDescent="0.25">
      <c r="A604" s="1726"/>
      <c r="B604" s="1727"/>
      <c r="C604" s="1728"/>
      <c r="D604" s="258">
        <f t="shared" si="9"/>
        <v>0</v>
      </c>
      <c r="E604" s="1728"/>
      <c r="F604" s="1728"/>
      <c r="G604" s="1728"/>
      <c r="H604" s="1728"/>
      <c r="I604" s="1728"/>
      <c r="J604" s="1728"/>
      <c r="K604" s="2471"/>
      <c r="L604" s="124"/>
    </row>
    <row r="605" spans="1:12" ht="15.75" x14ac:dyDescent="0.25">
      <c r="A605" s="1726"/>
      <c r="B605" s="1727"/>
      <c r="C605" s="1728"/>
      <c r="D605" s="258">
        <f t="shared" si="9"/>
        <v>0</v>
      </c>
      <c r="E605" s="1728"/>
      <c r="F605" s="1728"/>
      <c r="G605" s="1728"/>
      <c r="H605" s="1728"/>
      <c r="I605" s="1728"/>
      <c r="J605" s="1728"/>
      <c r="K605" s="2471"/>
      <c r="L605" s="124"/>
    </row>
    <row r="606" spans="1:12" ht="15.75" x14ac:dyDescent="0.25">
      <c r="A606" s="1726"/>
      <c r="B606" s="1727"/>
      <c r="C606" s="1728"/>
      <c r="D606" s="258">
        <f t="shared" si="9"/>
        <v>0</v>
      </c>
      <c r="E606" s="1728"/>
      <c r="F606" s="1728"/>
      <c r="G606" s="1728"/>
      <c r="H606" s="1728"/>
      <c r="I606" s="1728"/>
      <c r="J606" s="1728"/>
      <c r="K606" s="2471"/>
      <c r="L606" s="124"/>
    </row>
    <row r="607" spans="1:12" ht="15.75" x14ac:dyDescent="0.25">
      <c r="A607" s="1726"/>
      <c r="B607" s="1727"/>
      <c r="C607" s="1728"/>
      <c r="D607" s="258">
        <f t="shared" si="9"/>
        <v>0</v>
      </c>
      <c r="E607" s="1728"/>
      <c r="F607" s="1728"/>
      <c r="G607" s="1728"/>
      <c r="H607" s="1728"/>
      <c r="I607" s="1728"/>
      <c r="J607" s="1728"/>
      <c r="K607" s="2471"/>
      <c r="L607" s="124"/>
    </row>
    <row r="608" spans="1:12" ht="15.75" x14ac:dyDescent="0.25">
      <c r="A608" s="1726"/>
      <c r="B608" s="1727"/>
      <c r="C608" s="1728"/>
      <c r="D608" s="258">
        <f t="shared" si="9"/>
        <v>0</v>
      </c>
      <c r="E608" s="1728"/>
      <c r="F608" s="1728"/>
      <c r="G608" s="1728"/>
      <c r="H608" s="1728"/>
      <c r="I608" s="1728"/>
      <c r="J608" s="1728"/>
      <c r="K608" s="2471"/>
      <c r="L608" s="124"/>
    </row>
    <row r="609" spans="1:12" ht="15.75" x14ac:dyDescent="0.25">
      <c r="A609" s="1726"/>
      <c r="B609" s="1727"/>
      <c r="C609" s="1728"/>
      <c r="D609" s="258">
        <f t="shared" si="9"/>
        <v>0</v>
      </c>
      <c r="E609" s="1728"/>
      <c r="F609" s="1728"/>
      <c r="G609" s="1728"/>
      <c r="H609" s="1728"/>
      <c r="I609" s="1728"/>
      <c r="J609" s="1728"/>
      <c r="K609" s="2471"/>
      <c r="L609" s="124"/>
    </row>
    <row r="610" spans="1:12" ht="15.75" x14ac:dyDescent="0.25">
      <c r="A610" s="1726"/>
      <c r="B610" s="1727"/>
      <c r="C610" s="1728"/>
      <c r="D610" s="258">
        <f t="shared" si="9"/>
        <v>0</v>
      </c>
      <c r="E610" s="1728"/>
      <c r="F610" s="1728"/>
      <c r="G610" s="1728"/>
      <c r="H610" s="1728"/>
      <c r="I610" s="1728"/>
      <c r="J610" s="1728"/>
      <c r="K610" s="2471"/>
      <c r="L610" s="124"/>
    </row>
    <row r="611" spans="1:12" ht="15.75" x14ac:dyDescent="0.25">
      <c r="A611" s="1726"/>
      <c r="B611" s="1727"/>
      <c r="C611" s="1728"/>
      <c r="D611" s="258">
        <f t="shared" si="9"/>
        <v>0</v>
      </c>
      <c r="E611" s="1728"/>
      <c r="F611" s="1728"/>
      <c r="G611" s="1728"/>
      <c r="H611" s="1728"/>
      <c r="I611" s="1728"/>
      <c r="J611" s="1728"/>
      <c r="K611" s="2471"/>
      <c r="L611" s="124"/>
    </row>
    <row r="612" spans="1:12" ht="15.75" x14ac:dyDescent="0.25">
      <c r="A612" s="1726"/>
      <c r="B612" s="1727"/>
      <c r="C612" s="1728"/>
      <c r="D612" s="258">
        <f t="shared" si="9"/>
        <v>0</v>
      </c>
      <c r="E612" s="1728"/>
      <c r="F612" s="1728"/>
      <c r="G612" s="1728"/>
      <c r="H612" s="1728"/>
      <c r="I612" s="1728"/>
      <c r="J612" s="1728"/>
      <c r="K612" s="2471"/>
      <c r="L612" s="124"/>
    </row>
    <row r="613" spans="1:12" ht="15.75" x14ac:dyDescent="0.25">
      <c r="A613" s="1726"/>
      <c r="B613" s="1727"/>
      <c r="C613" s="1728"/>
      <c r="D613" s="258">
        <f t="shared" si="9"/>
        <v>0</v>
      </c>
      <c r="E613" s="1728"/>
      <c r="F613" s="1728"/>
      <c r="G613" s="1728"/>
      <c r="H613" s="1728"/>
      <c r="I613" s="1728"/>
      <c r="J613" s="1728"/>
      <c r="K613" s="2471"/>
      <c r="L613" s="124"/>
    </row>
    <row r="614" spans="1:12" ht="15.75" x14ac:dyDescent="0.25">
      <c r="A614" s="1726"/>
      <c r="B614" s="1727"/>
      <c r="C614" s="1728"/>
      <c r="D614" s="258">
        <f t="shared" si="9"/>
        <v>0</v>
      </c>
      <c r="E614" s="1728"/>
      <c r="F614" s="1728"/>
      <c r="G614" s="1728"/>
      <c r="H614" s="1728"/>
      <c r="I614" s="1728"/>
      <c r="J614" s="1728"/>
      <c r="K614" s="2471"/>
      <c r="L614" s="124"/>
    </row>
    <row r="615" spans="1:12" ht="15.75" x14ac:dyDescent="0.25">
      <c r="A615" s="1726"/>
      <c r="B615" s="1727"/>
      <c r="C615" s="1728"/>
      <c r="D615" s="258">
        <f t="shared" si="9"/>
        <v>0</v>
      </c>
      <c r="E615" s="1728"/>
      <c r="F615" s="1728"/>
      <c r="G615" s="1728"/>
      <c r="H615" s="1728"/>
      <c r="I615" s="1728"/>
      <c r="J615" s="1728"/>
      <c r="K615" s="2471"/>
      <c r="L615" s="124"/>
    </row>
    <row r="616" spans="1:12" ht="15.75" x14ac:dyDescent="0.25">
      <c r="A616" s="1726"/>
      <c r="B616" s="1727"/>
      <c r="C616" s="1728"/>
      <c r="D616" s="258">
        <f t="shared" si="9"/>
        <v>0</v>
      </c>
      <c r="E616" s="1728"/>
      <c r="F616" s="1728"/>
      <c r="G616" s="1728"/>
      <c r="H616" s="1728"/>
      <c r="I616" s="1728"/>
      <c r="J616" s="1728"/>
      <c r="K616" s="2471"/>
      <c r="L616" s="124"/>
    </row>
    <row r="617" spans="1:12" ht="15.75" x14ac:dyDescent="0.25">
      <c r="A617" s="1726"/>
      <c r="B617" s="1727"/>
      <c r="C617" s="1728"/>
      <c r="D617" s="258">
        <f t="shared" si="9"/>
        <v>0</v>
      </c>
      <c r="E617" s="1728"/>
      <c r="F617" s="1728"/>
      <c r="G617" s="1728"/>
      <c r="H617" s="1728"/>
      <c r="I617" s="1728"/>
      <c r="J617" s="1728"/>
      <c r="K617" s="2471"/>
      <c r="L617" s="124"/>
    </row>
    <row r="618" spans="1:12" ht="15.75" x14ac:dyDescent="0.25">
      <c r="A618" s="1726"/>
      <c r="B618" s="1727"/>
      <c r="C618" s="1728"/>
      <c r="D618" s="258">
        <f t="shared" si="9"/>
        <v>0</v>
      </c>
      <c r="E618" s="1728"/>
      <c r="F618" s="1728"/>
      <c r="G618" s="1728"/>
      <c r="H618" s="1728"/>
      <c r="I618" s="1728"/>
      <c r="J618" s="1728"/>
      <c r="K618" s="2471"/>
      <c r="L618" s="124"/>
    </row>
    <row r="619" spans="1:12" ht="15.75" x14ac:dyDescent="0.25">
      <c r="A619" s="1726"/>
      <c r="B619" s="1727"/>
      <c r="C619" s="1728"/>
      <c r="D619" s="258">
        <f t="shared" si="9"/>
        <v>0</v>
      </c>
      <c r="E619" s="1728"/>
      <c r="F619" s="1728"/>
      <c r="G619" s="1728"/>
      <c r="H619" s="1728"/>
      <c r="I619" s="1728"/>
      <c r="J619" s="1728"/>
      <c r="K619" s="2471"/>
      <c r="L619" s="124"/>
    </row>
    <row r="620" spans="1:12" ht="15.75" x14ac:dyDescent="0.25">
      <c r="A620" s="1726"/>
      <c r="B620" s="1727"/>
      <c r="C620" s="1728"/>
      <c r="D620" s="258">
        <f t="shared" si="9"/>
        <v>0</v>
      </c>
      <c r="E620" s="1728"/>
      <c r="F620" s="1728"/>
      <c r="G620" s="1728"/>
      <c r="H620" s="1728"/>
      <c r="I620" s="1728"/>
      <c r="J620" s="1728"/>
      <c r="K620" s="2471"/>
      <c r="L620" s="124"/>
    </row>
    <row r="621" spans="1:12" ht="15.75" x14ac:dyDescent="0.25">
      <c r="A621" s="1726"/>
      <c r="B621" s="1727"/>
      <c r="C621" s="1728"/>
      <c r="D621" s="258">
        <f t="shared" si="9"/>
        <v>0</v>
      </c>
      <c r="E621" s="1728"/>
      <c r="F621" s="1728"/>
      <c r="G621" s="1728"/>
      <c r="H621" s="1728"/>
      <c r="I621" s="1728"/>
      <c r="J621" s="1728"/>
      <c r="K621" s="2471"/>
      <c r="L621" s="124"/>
    </row>
    <row r="622" spans="1:12" ht="15.75" x14ac:dyDescent="0.25">
      <c r="A622" s="1726"/>
      <c r="B622" s="1727"/>
      <c r="C622" s="1728"/>
      <c r="D622" s="258">
        <f t="shared" si="9"/>
        <v>0</v>
      </c>
      <c r="E622" s="1728"/>
      <c r="F622" s="1728"/>
      <c r="G622" s="1728"/>
      <c r="H622" s="1728"/>
      <c r="I622" s="1728"/>
      <c r="J622" s="1728"/>
      <c r="K622" s="2471"/>
      <c r="L622" s="124"/>
    </row>
    <row r="623" spans="1:12" ht="15.75" x14ac:dyDescent="0.25">
      <c r="A623" s="1726"/>
      <c r="B623" s="1727"/>
      <c r="C623" s="1728"/>
      <c r="D623" s="258">
        <f t="shared" si="9"/>
        <v>0</v>
      </c>
      <c r="E623" s="1728"/>
      <c r="F623" s="1728"/>
      <c r="G623" s="1728"/>
      <c r="H623" s="1728"/>
      <c r="I623" s="1728"/>
      <c r="J623" s="1728"/>
      <c r="K623" s="2471"/>
      <c r="L623" s="124"/>
    </row>
    <row r="624" spans="1:12" ht="15.75" x14ac:dyDescent="0.25">
      <c r="A624" s="1726"/>
      <c r="B624" s="1727"/>
      <c r="C624" s="1728"/>
      <c r="D624" s="258">
        <f t="shared" si="9"/>
        <v>0</v>
      </c>
      <c r="E624" s="1728"/>
      <c r="F624" s="1728"/>
      <c r="G624" s="1728"/>
      <c r="H624" s="1728"/>
      <c r="I624" s="1728"/>
      <c r="J624" s="1728"/>
      <c r="K624" s="2471"/>
      <c r="L624" s="124"/>
    </row>
    <row r="625" spans="1:12" ht="15.75" x14ac:dyDescent="0.25">
      <c r="A625" s="1726"/>
      <c r="B625" s="1727"/>
      <c r="C625" s="1728"/>
      <c r="D625" s="258">
        <f t="shared" si="9"/>
        <v>0</v>
      </c>
      <c r="E625" s="1728"/>
      <c r="F625" s="1728"/>
      <c r="G625" s="1728"/>
      <c r="H625" s="1728"/>
      <c r="I625" s="1728"/>
      <c r="J625" s="1728"/>
      <c r="K625" s="2471"/>
      <c r="L625" s="124"/>
    </row>
    <row r="626" spans="1:12" ht="15.75" x14ac:dyDescent="0.25">
      <c r="A626" s="1726"/>
      <c r="B626" s="1727"/>
      <c r="C626" s="1728"/>
      <c r="D626" s="258">
        <f t="shared" si="9"/>
        <v>0</v>
      </c>
      <c r="E626" s="1728"/>
      <c r="F626" s="1728"/>
      <c r="G626" s="1728"/>
      <c r="H626" s="1728"/>
      <c r="I626" s="1728"/>
      <c r="J626" s="1728"/>
      <c r="K626" s="2471"/>
      <c r="L626" s="124"/>
    </row>
    <row r="627" spans="1:12" ht="15.75" x14ac:dyDescent="0.25">
      <c r="A627" s="1726"/>
      <c r="B627" s="1727"/>
      <c r="C627" s="1728"/>
      <c r="D627" s="258">
        <f t="shared" si="9"/>
        <v>0</v>
      </c>
      <c r="E627" s="1728"/>
      <c r="F627" s="1728"/>
      <c r="G627" s="1728"/>
      <c r="H627" s="1728"/>
      <c r="I627" s="1728"/>
      <c r="J627" s="1728"/>
      <c r="K627" s="2471"/>
      <c r="L627" s="124"/>
    </row>
    <row r="628" spans="1:12" ht="15.75" x14ac:dyDescent="0.25">
      <c r="A628" s="1726"/>
      <c r="B628" s="1727"/>
      <c r="C628" s="1728"/>
      <c r="D628" s="258">
        <f t="shared" si="9"/>
        <v>0</v>
      </c>
      <c r="E628" s="1728"/>
      <c r="F628" s="1728"/>
      <c r="G628" s="1728"/>
      <c r="H628" s="1728"/>
      <c r="I628" s="1728"/>
      <c r="J628" s="1728"/>
      <c r="K628" s="2471"/>
      <c r="L628" s="124"/>
    </row>
    <row r="629" spans="1:12" ht="15.75" x14ac:dyDescent="0.25">
      <c r="A629" s="1726"/>
      <c r="B629" s="1727"/>
      <c r="C629" s="1728"/>
      <c r="D629" s="258">
        <f t="shared" si="9"/>
        <v>0</v>
      </c>
      <c r="E629" s="1728"/>
      <c r="F629" s="1728"/>
      <c r="G629" s="1728"/>
      <c r="H629" s="1728"/>
      <c r="I629" s="1728"/>
      <c r="J629" s="1728"/>
      <c r="K629" s="2471"/>
      <c r="L629" s="124"/>
    </row>
    <row r="630" spans="1:12" ht="15.75" x14ac:dyDescent="0.25">
      <c r="A630" s="1726"/>
      <c r="B630" s="1727"/>
      <c r="C630" s="1728"/>
      <c r="D630" s="258">
        <f t="shared" si="9"/>
        <v>0</v>
      </c>
      <c r="E630" s="1728"/>
      <c r="F630" s="1728"/>
      <c r="G630" s="1728"/>
      <c r="H630" s="1728"/>
      <c r="I630" s="1728"/>
      <c r="J630" s="1728"/>
      <c r="K630" s="2471"/>
      <c r="L630" s="124"/>
    </row>
    <row r="631" spans="1:12" ht="15.75" x14ac:dyDescent="0.25">
      <c r="A631" s="1726"/>
      <c r="B631" s="1727"/>
      <c r="C631" s="1728"/>
      <c r="D631" s="258">
        <f t="shared" si="9"/>
        <v>0</v>
      </c>
      <c r="E631" s="1728"/>
      <c r="F631" s="1728"/>
      <c r="G631" s="1728"/>
      <c r="H631" s="1728"/>
      <c r="I631" s="1728"/>
      <c r="J631" s="1728"/>
      <c r="K631" s="2471"/>
      <c r="L631" s="124"/>
    </row>
    <row r="632" spans="1:12" ht="15.75" x14ac:dyDescent="0.25">
      <c r="A632" s="1726"/>
      <c r="B632" s="1727"/>
      <c r="C632" s="1728"/>
      <c r="D632" s="258">
        <f t="shared" si="9"/>
        <v>0</v>
      </c>
      <c r="E632" s="1728"/>
      <c r="F632" s="1728"/>
      <c r="G632" s="1728"/>
      <c r="H632" s="1728"/>
      <c r="I632" s="1728"/>
      <c r="J632" s="1728"/>
      <c r="K632" s="2471"/>
      <c r="L632" s="124"/>
    </row>
    <row r="633" spans="1:12" ht="15.75" x14ac:dyDescent="0.25">
      <c r="A633" s="1726"/>
      <c r="B633" s="1727"/>
      <c r="C633" s="1728"/>
      <c r="D633" s="258">
        <f t="shared" si="9"/>
        <v>0</v>
      </c>
      <c r="E633" s="1728"/>
      <c r="F633" s="1728"/>
      <c r="G633" s="1728"/>
      <c r="H633" s="1728"/>
      <c r="I633" s="1728"/>
      <c r="J633" s="1728"/>
      <c r="K633" s="2471"/>
      <c r="L633" s="124"/>
    </row>
    <row r="634" spans="1:12" ht="15.75" x14ac:dyDescent="0.25">
      <c r="A634" s="1726"/>
      <c r="B634" s="1727"/>
      <c r="C634" s="1728"/>
      <c r="D634" s="258">
        <f t="shared" si="9"/>
        <v>0</v>
      </c>
      <c r="E634" s="1728"/>
      <c r="F634" s="1728"/>
      <c r="G634" s="1728"/>
      <c r="H634" s="1728"/>
      <c r="I634" s="1728"/>
      <c r="J634" s="1728"/>
      <c r="K634" s="2471"/>
      <c r="L634" s="124"/>
    </row>
    <row r="635" spans="1:12" ht="15.75" x14ac:dyDescent="0.25">
      <c r="A635" s="1726"/>
      <c r="B635" s="1727"/>
      <c r="C635" s="1728"/>
      <c r="D635" s="258">
        <f t="shared" si="9"/>
        <v>0</v>
      </c>
      <c r="E635" s="1728"/>
      <c r="F635" s="1728"/>
      <c r="G635" s="1728"/>
      <c r="H635" s="1728"/>
      <c r="I635" s="1728"/>
      <c r="J635" s="1728"/>
      <c r="K635" s="2471"/>
      <c r="L635" s="124"/>
    </row>
    <row r="636" spans="1:12" ht="15.75" x14ac:dyDescent="0.25">
      <c r="A636" s="1726"/>
      <c r="B636" s="1727"/>
      <c r="C636" s="1728"/>
      <c r="D636" s="258">
        <f t="shared" si="9"/>
        <v>0</v>
      </c>
      <c r="E636" s="1728"/>
      <c r="F636" s="1728"/>
      <c r="G636" s="1728"/>
      <c r="H636" s="1728"/>
      <c r="I636" s="1728"/>
      <c r="J636" s="1728"/>
      <c r="K636" s="2471"/>
      <c r="L636" s="124"/>
    </row>
    <row r="637" spans="1:12" ht="15.75" x14ac:dyDescent="0.25">
      <c r="A637" s="1726"/>
      <c r="B637" s="1727"/>
      <c r="C637" s="1728"/>
      <c r="D637" s="258">
        <f t="shared" si="9"/>
        <v>0</v>
      </c>
      <c r="E637" s="1728"/>
      <c r="F637" s="1728"/>
      <c r="G637" s="1728"/>
      <c r="H637" s="1728"/>
      <c r="I637" s="1728"/>
      <c r="J637" s="1728"/>
      <c r="K637" s="2471"/>
      <c r="L637" s="124"/>
    </row>
    <row r="638" spans="1:12" ht="15.75" x14ac:dyDescent="0.25">
      <c r="A638" s="1726"/>
      <c r="B638" s="1727"/>
      <c r="C638" s="1728"/>
      <c r="D638" s="258">
        <f t="shared" si="9"/>
        <v>0</v>
      </c>
      <c r="E638" s="1728"/>
      <c r="F638" s="1728"/>
      <c r="G638" s="1728"/>
      <c r="H638" s="1728"/>
      <c r="I638" s="1728"/>
      <c r="J638" s="1728"/>
      <c r="K638" s="2471"/>
      <c r="L638" s="124"/>
    </row>
    <row r="639" spans="1:12" ht="15.75" x14ac:dyDescent="0.25">
      <c r="A639" s="1726"/>
      <c r="B639" s="1727"/>
      <c r="C639" s="1728"/>
      <c r="D639" s="258">
        <f t="shared" si="9"/>
        <v>0</v>
      </c>
      <c r="E639" s="1728"/>
      <c r="F639" s="1728"/>
      <c r="G639" s="1728"/>
      <c r="H639" s="1728"/>
      <c r="I639" s="1728"/>
      <c r="J639" s="1728"/>
      <c r="K639" s="2471"/>
      <c r="L639" s="124"/>
    </row>
    <row r="640" spans="1:12" ht="15.75" x14ac:dyDescent="0.25">
      <c r="A640" s="1726"/>
      <c r="B640" s="1727"/>
      <c r="C640" s="1728"/>
      <c r="D640" s="258">
        <f t="shared" si="9"/>
        <v>0</v>
      </c>
      <c r="E640" s="1728"/>
      <c r="F640" s="1728"/>
      <c r="G640" s="1728"/>
      <c r="H640" s="1728"/>
      <c r="I640" s="1728"/>
      <c r="J640" s="1728"/>
      <c r="K640" s="2471"/>
      <c r="L640" s="124"/>
    </row>
    <row r="641" spans="1:12" ht="15.75" x14ac:dyDescent="0.25">
      <c r="A641" s="1726"/>
      <c r="B641" s="1727"/>
      <c r="C641" s="1728"/>
      <c r="D641" s="258">
        <f t="shared" si="9"/>
        <v>0</v>
      </c>
      <c r="E641" s="1728"/>
      <c r="F641" s="1728"/>
      <c r="G641" s="1728"/>
      <c r="H641" s="1728"/>
      <c r="I641" s="1728"/>
      <c r="J641" s="1728"/>
      <c r="K641" s="2471"/>
      <c r="L641" s="124"/>
    </row>
    <row r="642" spans="1:12" ht="15.75" x14ac:dyDescent="0.25">
      <c r="A642" s="1726"/>
      <c r="B642" s="1727"/>
      <c r="C642" s="1728"/>
      <c r="D642" s="258">
        <f t="shared" si="9"/>
        <v>0</v>
      </c>
      <c r="E642" s="1728"/>
      <c r="F642" s="1728"/>
      <c r="G642" s="1728"/>
      <c r="H642" s="1728"/>
      <c r="I642" s="1728"/>
      <c r="J642" s="1728"/>
      <c r="K642" s="2471"/>
      <c r="L642" s="124"/>
    </row>
    <row r="643" spans="1:12" ht="15.75" x14ac:dyDescent="0.25">
      <c r="A643" s="1726"/>
      <c r="B643" s="1727"/>
      <c r="C643" s="1728"/>
      <c r="D643" s="258">
        <f t="shared" si="9"/>
        <v>0</v>
      </c>
      <c r="E643" s="1728"/>
      <c r="F643" s="1728"/>
      <c r="G643" s="1728"/>
      <c r="H643" s="1728"/>
      <c r="I643" s="1728"/>
      <c r="J643" s="1728"/>
      <c r="K643" s="2471"/>
      <c r="L643" s="124"/>
    </row>
    <row r="644" spans="1:12" ht="15.75" x14ac:dyDescent="0.25">
      <c r="A644" s="1726"/>
      <c r="B644" s="1727"/>
      <c r="C644" s="1728"/>
      <c r="D644" s="258">
        <f t="shared" si="9"/>
        <v>0</v>
      </c>
      <c r="E644" s="1728"/>
      <c r="F644" s="1728"/>
      <c r="G644" s="1728"/>
      <c r="H644" s="1728"/>
      <c r="I644" s="1728"/>
      <c r="J644" s="1728"/>
      <c r="K644" s="2471"/>
      <c r="L644" s="124"/>
    </row>
    <row r="645" spans="1:12" ht="15.75" x14ac:dyDescent="0.25">
      <c r="A645" s="1726"/>
      <c r="B645" s="1727"/>
      <c r="C645" s="1728"/>
      <c r="D645" s="258">
        <f t="shared" ref="D645:D708" si="10">+C645*(100-E645)/100</f>
        <v>0</v>
      </c>
      <c r="E645" s="1728"/>
      <c r="F645" s="1728"/>
      <c r="G645" s="1728"/>
      <c r="H645" s="1728"/>
      <c r="I645" s="1728"/>
      <c r="J645" s="1728"/>
      <c r="K645" s="2471"/>
      <c r="L645" s="124"/>
    </row>
    <row r="646" spans="1:12" ht="15.75" x14ac:dyDescent="0.25">
      <c r="A646" s="1726"/>
      <c r="B646" s="1727"/>
      <c r="C646" s="1728"/>
      <c r="D646" s="258">
        <f t="shared" si="10"/>
        <v>0</v>
      </c>
      <c r="E646" s="1728"/>
      <c r="F646" s="1728"/>
      <c r="G646" s="1728"/>
      <c r="H646" s="1728"/>
      <c r="I646" s="1728"/>
      <c r="J646" s="1728"/>
      <c r="K646" s="2471"/>
      <c r="L646" s="124"/>
    </row>
    <row r="647" spans="1:12" ht="15.75" x14ac:dyDescent="0.25">
      <c r="A647" s="1726"/>
      <c r="B647" s="1727"/>
      <c r="C647" s="1728"/>
      <c r="D647" s="258">
        <f t="shared" si="10"/>
        <v>0</v>
      </c>
      <c r="E647" s="1728"/>
      <c r="F647" s="1728"/>
      <c r="G647" s="1728"/>
      <c r="H647" s="1728"/>
      <c r="I647" s="1728"/>
      <c r="J647" s="1728"/>
      <c r="K647" s="2471"/>
      <c r="L647" s="124"/>
    </row>
    <row r="648" spans="1:12" ht="15.75" x14ac:dyDescent="0.25">
      <c r="A648" s="1726"/>
      <c r="B648" s="1727"/>
      <c r="C648" s="1728"/>
      <c r="D648" s="258">
        <f t="shared" si="10"/>
        <v>0</v>
      </c>
      <c r="E648" s="1728"/>
      <c r="F648" s="1728"/>
      <c r="G648" s="1728"/>
      <c r="H648" s="1728"/>
      <c r="I648" s="1728"/>
      <c r="J648" s="1728"/>
      <c r="K648" s="2471"/>
      <c r="L648" s="124"/>
    </row>
    <row r="649" spans="1:12" ht="15.75" x14ac:dyDescent="0.25">
      <c r="A649" s="1726"/>
      <c r="B649" s="1727"/>
      <c r="C649" s="1728"/>
      <c r="D649" s="258">
        <f t="shared" si="10"/>
        <v>0</v>
      </c>
      <c r="E649" s="1728"/>
      <c r="F649" s="1728"/>
      <c r="G649" s="1728"/>
      <c r="H649" s="1728"/>
      <c r="I649" s="1728"/>
      <c r="J649" s="1728"/>
      <c r="K649" s="2471"/>
      <c r="L649" s="124"/>
    </row>
    <row r="650" spans="1:12" ht="15.75" x14ac:dyDescent="0.25">
      <c r="A650" s="1726"/>
      <c r="B650" s="1727"/>
      <c r="C650" s="1728"/>
      <c r="D650" s="258">
        <f t="shared" si="10"/>
        <v>0</v>
      </c>
      <c r="E650" s="1728"/>
      <c r="F650" s="1728"/>
      <c r="G650" s="1728"/>
      <c r="H650" s="1728"/>
      <c r="I650" s="1728"/>
      <c r="J650" s="1728"/>
      <c r="K650" s="2471"/>
      <c r="L650" s="124"/>
    </row>
    <row r="651" spans="1:12" ht="15.75" x14ac:dyDescent="0.25">
      <c r="A651" s="1726"/>
      <c r="B651" s="1727"/>
      <c r="C651" s="1728"/>
      <c r="D651" s="258">
        <f t="shared" si="10"/>
        <v>0</v>
      </c>
      <c r="E651" s="1728"/>
      <c r="F651" s="1728"/>
      <c r="G651" s="1728"/>
      <c r="H651" s="1728"/>
      <c r="I651" s="1728"/>
      <c r="J651" s="1728"/>
      <c r="K651" s="2471"/>
      <c r="L651" s="124"/>
    </row>
    <row r="652" spans="1:12" ht="15.75" x14ac:dyDescent="0.25">
      <c r="A652" s="1726"/>
      <c r="B652" s="1727"/>
      <c r="C652" s="1728"/>
      <c r="D652" s="258">
        <f t="shared" si="10"/>
        <v>0</v>
      </c>
      <c r="E652" s="1728"/>
      <c r="F652" s="1728"/>
      <c r="G652" s="1728"/>
      <c r="H652" s="1728"/>
      <c r="I652" s="1728"/>
      <c r="J652" s="1728"/>
      <c r="K652" s="2471"/>
      <c r="L652" s="124"/>
    </row>
    <row r="653" spans="1:12" ht="15.75" x14ac:dyDescent="0.25">
      <c r="A653" s="1726"/>
      <c r="B653" s="1727"/>
      <c r="C653" s="1728"/>
      <c r="D653" s="258">
        <f t="shared" si="10"/>
        <v>0</v>
      </c>
      <c r="E653" s="1728"/>
      <c r="F653" s="1728"/>
      <c r="G653" s="1728"/>
      <c r="H653" s="1728"/>
      <c r="I653" s="1728"/>
      <c r="J653" s="1728"/>
      <c r="K653" s="2471"/>
      <c r="L653" s="124"/>
    </row>
    <row r="654" spans="1:12" ht="15.75" x14ac:dyDescent="0.25">
      <c r="A654" s="1726"/>
      <c r="B654" s="1727"/>
      <c r="C654" s="1728"/>
      <c r="D654" s="258">
        <f t="shared" si="10"/>
        <v>0</v>
      </c>
      <c r="E654" s="1728"/>
      <c r="F654" s="1728"/>
      <c r="G654" s="1728"/>
      <c r="H654" s="1728"/>
      <c r="I654" s="1728"/>
      <c r="J654" s="1728"/>
      <c r="K654" s="2471"/>
      <c r="L654" s="124"/>
    </row>
    <row r="655" spans="1:12" ht="15.75" x14ac:dyDescent="0.25">
      <c r="A655" s="1726"/>
      <c r="B655" s="1727"/>
      <c r="C655" s="1728"/>
      <c r="D655" s="258">
        <f t="shared" si="10"/>
        <v>0</v>
      </c>
      <c r="E655" s="1728"/>
      <c r="F655" s="1728"/>
      <c r="G655" s="1728"/>
      <c r="H655" s="1728"/>
      <c r="I655" s="1728"/>
      <c r="J655" s="1728"/>
      <c r="K655" s="2471"/>
      <c r="L655" s="124"/>
    </row>
    <row r="656" spans="1:12" ht="15.75" x14ac:dyDescent="0.25">
      <c r="A656" s="1726"/>
      <c r="B656" s="1727"/>
      <c r="C656" s="1728"/>
      <c r="D656" s="258">
        <f t="shared" si="10"/>
        <v>0</v>
      </c>
      <c r="E656" s="1728"/>
      <c r="F656" s="1728"/>
      <c r="G656" s="1728"/>
      <c r="H656" s="1728"/>
      <c r="I656" s="1728"/>
      <c r="J656" s="1728"/>
      <c r="K656" s="2471"/>
      <c r="L656" s="124"/>
    </row>
    <row r="657" spans="1:12" ht="15.75" x14ac:dyDescent="0.25">
      <c r="A657" s="1726"/>
      <c r="B657" s="1727"/>
      <c r="C657" s="1728"/>
      <c r="D657" s="258">
        <f t="shared" si="10"/>
        <v>0</v>
      </c>
      <c r="E657" s="1728"/>
      <c r="F657" s="1728"/>
      <c r="G657" s="1728"/>
      <c r="H657" s="1728"/>
      <c r="I657" s="1728"/>
      <c r="J657" s="1728"/>
      <c r="K657" s="2471"/>
      <c r="L657" s="124"/>
    </row>
    <row r="658" spans="1:12" ht="15.75" x14ac:dyDescent="0.25">
      <c r="A658" s="1726"/>
      <c r="B658" s="1727"/>
      <c r="C658" s="1728"/>
      <c r="D658" s="258">
        <f t="shared" si="10"/>
        <v>0</v>
      </c>
      <c r="E658" s="1728"/>
      <c r="F658" s="1728"/>
      <c r="G658" s="1728"/>
      <c r="H658" s="1728"/>
      <c r="I658" s="1728"/>
      <c r="J658" s="1728"/>
      <c r="K658" s="2471"/>
      <c r="L658" s="124"/>
    </row>
    <row r="659" spans="1:12" ht="15.75" x14ac:dyDescent="0.25">
      <c r="A659" s="1726"/>
      <c r="B659" s="1727"/>
      <c r="C659" s="1728"/>
      <c r="D659" s="258">
        <f t="shared" si="10"/>
        <v>0</v>
      </c>
      <c r="E659" s="1728"/>
      <c r="F659" s="1728"/>
      <c r="G659" s="1728"/>
      <c r="H659" s="1728"/>
      <c r="I659" s="1728"/>
      <c r="J659" s="1728"/>
      <c r="K659" s="2471"/>
      <c r="L659" s="124"/>
    </row>
    <row r="660" spans="1:12" ht="15.75" x14ac:dyDescent="0.25">
      <c r="A660" s="1726"/>
      <c r="B660" s="1727"/>
      <c r="C660" s="1728"/>
      <c r="D660" s="258">
        <f t="shared" si="10"/>
        <v>0</v>
      </c>
      <c r="E660" s="1728"/>
      <c r="F660" s="1728"/>
      <c r="G660" s="1728"/>
      <c r="H660" s="1728"/>
      <c r="I660" s="1728"/>
      <c r="J660" s="1728"/>
      <c r="K660" s="2471"/>
      <c r="L660" s="124"/>
    </row>
    <row r="661" spans="1:12" ht="15.75" x14ac:dyDescent="0.25">
      <c r="A661" s="1726"/>
      <c r="B661" s="1727"/>
      <c r="C661" s="1728"/>
      <c r="D661" s="258">
        <f t="shared" si="10"/>
        <v>0</v>
      </c>
      <c r="E661" s="1728"/>
      <c r="F661" s="1728"/>
      <c r="G661" s="1728"/>
      <c r="H661" s="1728"/>
      <c r="I661" s="1728"/>
      <c r="J661" s="1728"/>
      <c r="K661" s="2471"/>
      <c r="L661" s="124"/>
    </row>
    <row r="662" spans="1:12" ht="15.75" x14ac:dyDescent="0.25">
      <c r="A662" s="1726"/>
      <c r="B662" s="1727"/>
      <c r="C662" s="1728"/>
      <c r="D662" s="258">
        <f t="shared" si="10"/>
        <v>0</v>
      </c>
      <c r="E662" s="1728"/>
      <c r="F662" s="1728"/>
      <c r="G662" s="1728"/>
      <c r="H662" s="1728"/>
      <c r="I662" s="1728"/>
      <c r="J662" s="1728"/>
      <c r="K662" s="2471"/>
      <c r="L662" s="124"/>
    </row>
    <row r="663" spans="1:12" ht="15.75" x14ac:dyDescent="0.25">
      <c r="A663" s="1726"/>
      <c r="B663" s="1727"/>
      <c r="C663" s="1728"/>
      <c r="D663" s="258">
        <f t="shared" si="10"/>
        <v>0</v>
      </c>
      <c r="E663" s="1728"/>
      <c r="F663" s="1728"/>
      <c r="G663" s="1728"/>
      <c r="H663" s="1728"/>
      <c r="I663" s="1728"/>
      <c r="J663" s="1728"/>
      <c r="K663" s="2471"/>
      <c r="L663" s="124"/>
    </row>
    <row r="664" spans="1:12" ht="15.75" x14ac:dyDescent="0.25">
      <c r="A664" s="1726"/>
      <c r="B664" s="1727"/>
      <c r="C664" s="1728"/>
      <c r="D664" s="258">
        <f t="shared" si="10"/>
        <v>0</v>
      </c>
      <c r="E664" s="1728"/>
      <c r="F664" s="1728"/>
      <c r="G664" s="1728"/>
      <c r="H664" s="1728"/>
      <c r="I664" s="1728"/>
      <c r="J664" s="1728"/>
      <c r="K664" s="2471"/>
      <c r="L664" s="124"/>
    </row>
    <row r="665" spans="1:12" ht="15.75" x14ac:dyDescent="0.25">
      <c r="A665" s="1726"/>
      <c r="B665" s="1727"/>
      <c r="C665" s="1728"/>
      <c r="D665" s="258">
        <f t="shared" si="10"/>
        <v>0</v>
      </c>
      <c r="E665" s="1728"/>
      <c r="F665" s="1728"/>
      <c r="G665" s="1728"/>
      <c r="H665" s="1728"/>
      <c r="I665" s="1728"/>
      <c r="J665" s="1728"/>
      <c r="K665" s="2471"/>
      <c r="L665" s="124"/>
    </row>
    <row r="666" spans="1:12" ht="15.75" x14ac:dyDescent="0.25">
      <c r="A666" s="1726"/>
      <c r="B666" s="1727"/>
      <c r="C666" s="1728"/>
      <c r="D666" s="258">
        <f t="shared" si="10"/>
        <v>0</v>
      </c>
      <c r="E666" s="1728"/>
      <c r="F666" s="1728"/>
      <c r="G666" s="1728"/>
      <c r="H666" s="1728"/>
      <c r="I666" s="1728"/>
      <c r="J666" s="1728"/>
      <c r="K666" s="2471"/>
      <c r="L666" s="124"/>
    </row>
    <row r="667" spans="1:12" ht="15.75" x14ac:dyDescent="0.25">
      <c r="A667" s="1726"/>
      <c r="B667" s="1727"/>
      <c r="C667" s="1728"/>
      <c r="D667" s="258">
        <f t="shared" si="10"/>
        <v>0</v>
      </c>
      <c r="E667" s="1728"/>
      <c r="F667" s="1728"/>
      <c r="G667" s="1728"/>
      <c r="H667" s="1728"/>
      <c r="I667" s="1728"/>
      <c r="J667" s="1728"/>
      <c r="K667" s="2471"/>
      <c r="L667" s="124"/>
    </row>
    <row r="668" spans="1:12" ht="15.75" x14ac:dyDescent="0.25">
      <c r="A668" s="1726"/>
      <c r="B668" s="1727"/>
      <c r="C668" s="1728"/>
      <c r="D668" s="258">
        <f t="shared" si="10"/>
        <v>0</v>
      </c>
      <c r="E668" s="1728"/>
      <c r="F668" s="1728"/>
      <c r="G668" s="1728"/>
      <c r="H668" s="1728"/>
      <c r="I668" s="1728"/>
      <c r="J668" s="1728"/>
      <c r="K668" s="2471"/>
      <c r="L668" s="124"/>
    </row>
    <row r="669" spans="1:12" ht="15.75" x14ac:dyDescent="0.25">
      <c r="A669" s="1726"/>
      <c r="B669" s="1727"/>
      <c r="C669" s="1728"/>
      <c r="D669" s="258">
        <f t="shared" si="10"/>
        <v>0</v>
      </c>
      <c r="E669" s="1728"/>
      <c r="F669" s="1728"/>
      <c r="G669" s="1728"/>
      <c r="H669" s="1728"/>
      <c r="I669" s="1728"/>
      <c r="J669" s="1728"/>
      <c r="K669" s="2471"/>
      <c r="L669" s="124"/>
    </row>
    <row r="670" spans="1:12" ht="15.75" x14ac:dyDescent="0.25">
      <c r="A670" s="1726"/>
      <c r="B670" s="1727"/>
      <c r="C670" s="1728"/>
      <c r="D670" s="258">
        <f t="shared" si="10"/>
        <v>0</v>
      </c>
      <c r="E670" s="1728"/>
      <c r="F670" s="1728"/>
      <c r="G670" s="1728"/>
      <c r="H670" s="1728"/>
      <c r="I670" s="1728"/>
      <c r="J670" s="1728"/>
      <c r="K670" s="2471"/>
      <c r="L670" s="124"/>
    </row>
    <row r="671" spans="1:12" ht="15.75" x14ac:dyDescent="0.25">
      <c r="A671" s="1726"/>
      <c r="B671" s="1727"/>
      <c r="C671" s="1728"/>
      <c r="D671" s="258">
        <f t="shared" si="10"/>
        <v>0</v>
      </c>
      <c r="E671" s="1728"/>
      <c r="F671" s="1728"/>
      <c r="G671" s="1728"/>
      <c r="H671" s="1728"/>
      <c r="I671" s="1728"/>
      <c r="J671" s="1728"/>
      <c r="K671" s="2471"/>
      <c r="L671" s="124"/>
    </row>
    <row r="672" spans="1:12" ht="15.75" x14ac:dyDescent="0.25">
      <c r="A672" s="1726"/>
      <c r="B672" s="1727"/>
      <c r="C672" s="1728"/>
      <c r="D672" s="258">
        <f t="shared" si="10"/>
        <v>0</v>
      </c>
      <c r="E672" s="1728"/>
      <c r="F672" s="1728"/>
      <c r="G672" s="1728"/>
      <c r="H672" s="1728"/>
      <c r="I672" s="1728"/>
      <c r="J672" s="1728"/>
      <c r="K672" s="2471"/>
      <c r="L672" s="124"/>
    </row>
    <row r="673" spans="1:12" ht="15.75" x14ac:dyDescent="0.25">
      <c r="A673" s="1726"/>
      <c r="B673" s="1727"/>
      <c r="C673" s="1728"/>
      <c r="D673" s="258">
        <f t="shared" si="10"/>
        <v>0</v>
      </c>
      <c r="E673" s="1728"/>
      <c r="F673" s="1728"/>
      <c r="G673" s="1728"/>
      <c r="H673" s="1728"/>
      <c r="I673" s="1728"/>
      <c r="J673" s="1728"/>
      <c r="K673" s="2471"/>
      <c r="L673" s="124"/>
    </row>
    <row r="674" spans="1:12" ht="15.75" x14ac:dyDescent="0.25">
      <c r="A674" s="1726"/>
      <c r="B674" s="1727"/>
      <c r="C674" s="1728"/>
      <c r="D674" s="258">
        <f t="shared" si="10"/>
        <v>0</v>
      </c>
      <c r="E674" s="1728"/>
      <c r="F674" s="1728"/>
      <c r="G674" s="1728"/>
      <c r="H674" s="1728"/>
      <c r="I674" s="1728"/>
      <c r="J674" s="1728"/>
      <c r="K674" s="2471"/>
      <c r="L674" s="124"/>
    </row>
    <row r="675" spans="1:12" ht="15.75" x14ac:dyDescent="0.25">
      <c r="A675" s="1726"/>
      <c r="B675" s="1727"/>
      <c r="C675" s="1728"/>
      <c r="D675" s="258">
        <f t="shared" si="10"/>
        <v>0</v>
      </c>
      <c r="E675" s="1728"/>
      <c r="F675" s="1728"/>
      <c r="G675" s="1728"/>
      <c r="H675" s="1728"/>
      <c r="I675" s="1728"/>
      <c r="J675" s="1728"/>
      <c r="K675" s="2471"/>
      <c r="L675" s="124"/>
    </row>
    <row r="676" spans="1:12" ht="15.75" x14ac:dyDescent="0.25">
      <c r="A676" s="1726"/>
      <c r="B676" s="1727"/>
      <c r="C676" s="1728"/>
      <c r="D676" s="258">
        <f t="shared" si="10"/>
        <v>0</v>
      </c>
      <c r="E676" s="1728"/>
      <c r="F676" s="1728"/>
      <c r="G676" s="1728"/>
      <c r="H676" s="1728"/>
      <c r="I676" s="1728"/>
      <c r="J676" s="1728"/>
      <c r="K676" s="2471"/>
      <c r="L676" s="124"/>
    </row>
    <row r="677" spans="1:12" ht="15.75" x14ac:dyDescent="0.25">
      <c r="A677" s="1726"/>
      <c r="B677" s="1727"/>
      <c r="C677" s="1728"/>
      <c r="D677" s="258">
        <f t="shared" si="10"/>
        <v>0</v>
      </c>
      <c r="E677" s="1728"/>
      <c r="F677" s="1728"/>
      <c r="G677" s="1728"/>
      <c r="H677" s="1728"/>
      <c r="I677" s="1728"/>
      <c r="J677" s="1728"/>
      <c r="K677" s="2471"/>
      <c r="L677" s="124"/>
    </row>
    <row r="678" spans="1:12" ht="15.75" x14ac:dyDescent="0.25">
      <c r="A678" s="1726"/>
      <c r="B678" s="1727"/>
      <c r="C678" s="1728"/>
      <c r="D678" s="258">
        <f t="shared" si="10"/>
        <v>0</v>
      </c>
      <c r="E678" s="1728"/>
      <c r="F678" s="1728"/>
      <c r="G678" s="1728"/>
      <c r="H678" s="1728"/>
      <c r="I678" s="1728"/>
      <c r="J678" s="1728"/>
      <c r="K678" s="2471"/>
      <c r="L678" s="124"/>
    </row>
    <row r="679" spans="1:12" ht="15.75" x14ac:dyDescent="0.25">
      <c r="A679" s="1726"/>
      <c r="B679" s="1727"/>
      <c r="C679" s="1728"/>
      <c r="D679" s="258">
        <f t="shared" si="10"/>
        <v>0</v>
      </c>
      <c r="E679" s="1728"/>
      <c r="F679" s="1728"/>
      <c r="G679" s="1728"/>
      <c r="H679" s="1728"/>
      <c r="I679" s="1728"/>
      <c r="J679" s="1728"/>
      <c r="K679" s="2471"/>
      <c r="L679" s="124"/>
    </row>
    <row r="680" spans="1:12" ht="15.75" x14ac:dyDescent="0.25">
      <c r="A680" s="1726"/>
      <c r="B680" s="1727"/>
      <c r="C680" s="1728"/>
      <c r="D680" s="258">
        <f t="shared" si="10"/>
        <v>0</v>
      </c>
      <c r="E680" s="1728"/>
      <c r="F680" s="1728"/>
      <c r="G680" s="1728"/>
      <c r="H680" s="1728"/>
      <c r="I680" s="1728"/>
      <c r="J680" s="1728"/>
      <c r="K680" s="2471"/>
      <c r="L680" s="124"/>
    </row>
    <row r="681" spans="1:12" ht="15.75" x14ac:dyDescent="0.25">
      <c r="A681" s="1726"/>
      <c r="B681" s="1727"/>
      <c r="C681" s="1728"/>
      <c r="D681" s="258">
        <f t="shared" si="10"/>
        <v>0</v>
      </c>
      <c r="E681" s="1728"/>
      <c r="F681" s="1728"/>
      <c r="G681" s="1728"/>
      <c r="H681" s="1728"/>
      <c r="I681" s="1728"/>
      <c r="J681" s="1728"/>
      <c r="K681" s="2471"/>
      <c r="L681" s="124"/>
    </row>
    <row r="682" spans="1:12" ht="15.75" x14ac:dyDescent="0.25">
      <c r="A682" s="1726"/>
      <c r="B682" s="1727"/>
      <c r="C682" s="1728"/>
      <c r="D682" s="258">
        <f t="shared" si="10"/>
        <v>0</v>
      </c>
      <c r="E682" s="1728"/>
      <c r="F682" s="1728"/>
      <c r="G682" s="1728"/>
      <c r="H682" s="1728"/>
      <c r="I682" s="1728"/>
      <c r="J682" s="1728"/>
      <c r="K682" s="2471"/>
      <c r="L682" s="124"/>
    </row>
    <row r="683" spans="1:12" ht="15.75" x14ac:dyDescent="0.25">
      <c r="A683" s="1726"/>
      <c r="B683" s="1727"/>
      <c r="C683" s="1728"/>
      <c r="D683" s="258">
        <f t="shared" si="10"/>
        <v>0</v>
      </c>
      <c r="E683" s="1728"/>
      <c r="F683" s="1728"/>
      <c r="G683" s="1728"/>
      <c r="H683" s="1728"/>
      <c r="I683" s="1728"/>
      <c r="J683" s="1728"/>
      <c r="K683" s="2471"/>
      <c r="L683" s="124"/>
    </row>
    <row r="684" spans="1:12" ht="15.75" x14ac:dyDescent="0.25">
      <c r="A684" s="1726"/>
      <c r="B684" s="1727"/>
      <c r="C684" s="1728"/>
      <c r="D684" s="258">
        <f t="shared" si="10"/>
        <v>0</v>
      </c>
      <c r="E684" s="1728"/>
      <c r="F684" s="1728"/>
      <c r="G684" s="1728"/>
      <c r="H684" s="1728"/>
      <c r="I684" s="1728"/>
      <c r="J684" s="1728"/>
      <c r="K684" s="2471"/>
      <c r="L684" s="124"/>
    </row>
    <row r="685" spans="1:12" ht="15.75" x14ac:dyDescent="0.25">
      <c r="A685" s="1726"/>
      <c r="B685" s="1727"/>
      <c r="C685" s="1728"/>
      <c r="D685" s="258">
        <f t="shared" si="10"/>
        <v>0</v>
      </c>
      <c r="E685" s="1728"/>
      <c r="F685" s="1728"/>
      <c r="G685" s="1728"/>
      <c r="H685" s="1728"/>
      <c r="I685" s="1728"/>
      <c r="J685" s="1728"/>
      <c r="K685" s="2471"/>
      <c r="L685" s="124"/>
    </row>
    <row r="686" spans="1:12" ht="15.75" x14ac:dyDescent="0.25">
      <c r="A686" s="1726"/>
      <c r="B686" s="1727"/>
      <c r="C686" s="1728"/>
      <c r="D686" s="258">
        <f t="shared" si="10"/>
        <v>0</v>
      </c>
      <c r="E686" s="1728"/>
      <c r="F686" s="1728"/>
      <c r="G686" s="1728"/>
      <c r="H686" s="1728"/>
      <c r="I686" s="1728"/>
      <c r="J686" s="1728"/>
      <c r="K686" s="2471"/>
      <c r="L686" s="124"/>
    </row>
    <row r="687" spans="1:12" ht="15.75" x14ac:dyDescent="0.25">
      <c r="A687" s="1726"/>
      <c r="B687" s="1727"/>
      <c r="C687" s="1728"/>
      <c r="D687" s="258">
        <f t="shared" si="10"/>
        <v>0</v>
      </c>
      <c r="E687" s="1728"/>
      <c r="F687" s="1728"/>
      <c r="G687" s="1728"/>
      <c r="H687" s="1728"/>
      <c r="I687" s="1728"/>
      <c r="J687" s="1728"/>
      <c r="K687" s="2471"/>
      <c r="L687" s="124"/>
    </row>
    <row r="688" spans="1:12" ht="15.75" x14ac:dyDescent="0.25">
      <c r="A688" s="1726"/>
      <c r="B688" s="1727"/>
      <c r="C688" s="1728"/>
      <c r="D688" s="258">
        <f t="shared" si="10"/>
        <v>0</v>
      </c>
      <c r="E688" s="1728"/>
      <c r="F688" s="1728"/>
      <c r="G688" s="1728"/>
      <c r="H688" s="1728"/>
      <c r="I688" s="1728"/>
      <c r="J688" s="1728"/>
      <c r="K688" s="2471"/>
      <c r="L688" s="124"/>
    </row>
    <row r="689" spans="1:12" ht="15.75" x14ac:dyDescent="0.25">
      <c r="A689" s="1726"/>
      <c r="B689" s="1727"/>
      <c r="C689" s="1728"/>
      <c r="D689" s="258">
        <f t="shared" si="10"/>
        <v>0</v>
      </c>
      <c r="E689" s="1728"/>
      <c r="F689" s="1728"/>
      <c r="G689" s="1728"/>
      <c r="H689" s="1728"/>
      <c r="I689" s="1728"/>
      <c r="J689" s="1728"/>
      <c r="K689" s="2471"/>
      <c r="L689" s="124"/>
    </row>
    <row r="690" spans="1:12" ht="15.75" x14ac:dyDescent="0.25">
      <c r="A690" s="1726"/>
      <c r="B690" s="1727"/>
      <c r="C690" s="1728"/>
      <c r="D690" s="258">
        <f t="shared" si="10"/>
        <v>0</v>
      </c>
      <c r="E690" s="1728"/>
      <c r="F690" s="1728"/>
      <c r="G690" s="1728"/>
      <c r="H690" s="1728"/>
      <c r="I690" s="1728"/>
      <c r="J690" s="1728"/>
      <c r="K690" s="2471"/>
      <c r="L690" s="124"/>
    </row>
    <row r="691" spans="1:12" ht="15.75" x14ac:dyDescent="0.25">
      <c r="A691" s="1726"/>
      <c r="B691" s="1727"/>
      <c r="C691" s="1728"/>
      <c r="D691" s="258">
        <f t="shared" si="10"/>
        <v>0</v>
      </c>
      <c r="E691" s="1728"/>
      <c r="F691" s="1728"/>
      <c r="G691" s="1728"/>
      <c r="H691" s="1728"/>
      <c r="I691" s="1728"/>
      <c r="J691" s="1728"/>
      <c r="K691" s="2471"/>
      <c r="L691" s="124"/>
    </row>
    <row r="692" spans="1:12" ht="15.75" x14ac:dyDescent="0.25">
      <c r="A692" s="1726"/>
      <c r="B692" s="1727"/>
      <c r="C692" s="1728"/>
      <c r="D692" s="258">
        <f t="shared" si="10"/>
        <v>0</v>
      </c>
      <c r="E692" s="1728"/>
      <c r="F692" s="1728"/>
      <c r="G692" s="1728"/>
      <c r="H692" s="1728"/>
      <c r="I692" s="1728"/>
      <c r="J692" s="1728"/>
      <c r="K692" s="2471"/>
      <c r="L692" s="124"/>
    </row>
    <row r="693" spans="1:12" ht="15.75" x14ac:dyDescent="0.25">
      <c r="A693" s="1726"/>
      <c r="B693" s="1727"/>
      <c r="C693" s="1728"/>
      <c r="D693" s="258">
        <f t="shared" si="10"/>
        <v>0</v>
      </c>
      <c r="E693" s="1728"/>
      <c r="F693" s="1728"/>
      <c r="G693" s="1728"/>
      <c r="H693" s="1728"/>
      <c r="I693" s="1728"/>
      <c r="J693" s="1728"/>
      <c r="K693" s="2471"/>
      <c r="L693" s="124"/>
    </row>
    <row r="694" spans="1:12" ht="15.75" x14ac:dyDescent="0.25">
      <c r="A694" s="1726"/>
      <c r="B694" s="1727"/>
      <c r="C694" s="1728"/>
      <c r="D694" s="258">
        <f t="shared" si="10"/>
        <v>0</v>
      </c>
      <c r="E694" s="1728"/>
      <c r="F694" s="1728"/>
      <c r="G694" s="1728"/>
      <c r="H694" s="1728"/>
      <c r="I694" s="1728"/>
      <c r="J694" s="1728"/>
      <c r="K694" s="2471"/>
      <c r="L694" s="124"/>
    </row>
    <row r="695" spans="1:12" ht="15.75" x14ac:dyDescent="0.25">
      <c r="A695" s="1726"/>
      <c r="B695" s="1727"/>
      <c r="C695" s="1728"/>
      <c r="D695" s="258">
        <f t="shared" si="10"/>
        <v>0</v>
      </c>
      <c r="E695" s="1728"/>
      <c r="F695" s="1728"/>
      <c r="G695" s="1728"/>
      <c r="H695" s="1728"/>
      <c r="I695" s="1728"/>
      <c r="J695" s="1728"/>
      <c r="K695" s="2471"/>
      <c r="L695" s="124"/>
    </row>
    <row r="696" spans="1:12" ht="15.75" x14ac:dyDescent="0.25">
      <c r="A696" s="1726"/>
      <c r="B696" s="1727"/>
      <c r="C696" s="1728"/>
      <c r="D696" s="258">
        <f t="shared" si="10"/>
        <v>0</v>
      </c>
      <c r="E696" s="1728"/>
      <c r="F696" s="1728"/>
      <c r="G696" s="1728"/>
      <c r="H696" s="1728"/>
      <c r="I696" s="1728"/>
      <c r="J696" s="1728"/>
      <c r="K696" s="2471"/>
      <c r="L696" s="124"/>
    </row>
    <row r="697" spans="1:12" ht="15.75" x14ac:dyDescent="0.25">
      <c r="A697" s="1726"/>
      <c r="B697" s="1727"/>
      <c r="C697" s="1728"/>
      <c r="D697" s="258">
        <f t="shared" si="10"/>
        <v>0</v>
      </c>
      <c r="E697" s="1728"/>
      <c r="F697" s="1728"/>
      <c r="G697" s="1728"/>
      <c r="H697" s="1728"/>
      <c r="I697" s="1728"/>
      <c r="J697" s="1728"/>
      <c r="K697" s="2471"/>
      <c r="L697" s="124"/>
    </row>
    <row r="698" spans="1:12" ht="15.75" x14ac:dyDescent="0.25">
      <c r="A698" s="1726"/>
      <c r="B698" s="1727"/>
      <c r="C698" s="1728"/>
      <c r="D698" s="258">
        <f t="shared" si="10"/>
        <v>0</v>
      </c>
      <c r="E698" s="1728"/>
      <c r="F698" s="1728"/>
      <c r="G698" s="1728"/>
      <c r="H698" s="1728"/>
      <c r="I698" s="1728"/>
      <c r="J698" s="1728"/>
      <c r="K698" s="2471"/>
      <c r="L698" s="124"/>
    </row>
    <row r="699" spans="1:12" ht="15.75" x14ac:dyDescent="0.25">
      <c r="A699" s="1726"/>
      <c r="B699" s="1727"/>
      <c r="C699" s="1728"/>
      <c r="D699" s="258">
        <f t="shared" si="10"/>
        <v>0</v>
      </c>
      <c r="E699" s="1728"/>
      <c r="F699" s="1728"/>
      <c r="G699" s="1728"/>
      <c r="H699" s="1728"/>
      <c r="I699" s="1728"/>
      <c r="J699" s="1728"/>
      <c r="K699" s="2471"/>
      <c r="L699" s="124"/>
    </row>
    <row r="700" spans="1:12" ht="15.75" x14ac:dyDescent="0.25">
      <c r="A700" s="1726"/>
      <c r="B700" s="1727"/>
      <c r="C700" s="1728"/>
      <c r="D700" s="258">
        <f t="shared" si="10"/>
        <v>0</v>
      </c>
      <c r="E700" s="1728"/>
      <c r="F700" s="1728"/>
      <c r="G700" s="1728"/>
      <c r="H700" s="1728"/>
      <c r="I700" s="1728"/>
      <c r="J700" s="1728"/>
      <c r="K700" s="2471"/>
      <c r="L700" s="124"/>
    </row>
    <row r="701" spans="1:12" ht="15.75" x14ac:dyDescent="0.25">
      <c r="A701" s="1726"/>
      <c r="B701" s="1727"/>
      <c r="C701" s="1728"/>
      <c r="D701" s="258">
        <f t="shared" si="10"/>
        <v>0</v>
      </c>
      <c r="E701" s="1728"/>
      <c r="F701" s="1728"/>
      <c r="G701" s="1728"/>
      <c r="H701" s="1728"/>
      <c r="I701" s="1728"/>
      <c r="J701" s="1728"/>
      <c r="K701" s="2471"/>
      <c r="L701" s="124"/>
    </row>
    <row r="702" spans="1:12" ht="15.75" x14ac:dyDescent="0.25">
      <c r="A702" s="1726"/>
      <c r="B702" s="1727"/>
      <c r="C702" s="1728"/>
      <c r="D702" s="258">
        <f t="shared" si="10"/>
        <v>0</v>
      </c>
      <c r="E702" s="1728"/>
      <c r="F702" s="1728"/>
      <c r="G702" s="1728"/>
      <c r="H702" s="1728"/>
      <c r="I702" s="1728"/>
      <c r="J702" s="1728"/>
      <c r="K702" s="2471"/>
      <c r="L702" s="124"/>
    </row>
    <row r="703" spans="1:12" ht="15.75" x14ac:dyDescent="0.25">
      <c r="A703" s="1726"/>
      <c r="B703" s="1727"/>
      <c r="C703" s="1728"/>
      <c r="D703" s="258">
        <f t="shared" si="10"/>
        <v>0</v>
      </c>
      <c r="E703" s="1728"/>
      <c r="F703" s="1728"/>
      <c r="G703" s="1728"/>
      <c r="H703" s="1728"/>
      <c r="I703" s="1728"/>
      <c r="J703" s="1728"/>
      <c r="K703" s="2471"/>
      <c r="L703" s="124"/>
    </row>
    <row r="704" spans="1:12" ht="15.75" x14ac:dyDescent="0.25">
      <c r="A704" s="1726"/>
      <c r="B704" s="1727"/>
      <c r="C704" s="1728"/>
      <c r="D704" s="258">
        <f t="shared" si="10"/>
        <v>0</v>
      </c>
      <c r="E704" s="1728"/>
      <c r="F704" s="1728"/>
      <c r="G704" s="1728"/>
      <c r="H704" s="1728"/>
      <c r="I704" s="1728"/>
      <c r="J704" s="1728"/>
      <c r="K704" s="2471"/>
      <c r="L704" s="124"/>
    </row>
    <row r="705" spans="1:12" ht="15.75" x14ac:dyDescent="0.25">
      <c r="A705" s="1726"/>
      <c r="B705" s="1727"/>
      <c r="C705" s="1728"/>
      <c r="D705" s="258">
        <f t="shared" si="10"/>
        <v>0</v>
      </c>
      <c r="E705" s="1728"/>
      <c r="F705" s="1728"/>
      <c r="G705" s="1728"/>
      <c r="H705" s="1728"/>
      <c r="I705" s="1728"/>
      <c r="J705" s="1728"/>
      <c r="K705" s="2471"/>
      <c r="L705" s="124"/>
    </row>
    <row r="706" spans="1:12" ht="15.75" x14ac:dyDescent="0.25">
      <c r="A706" s="1726"/>
      <c r="B706" s="1727"/>
      <c r="C706" s="1728"/>
      <c r="D706" s="258">
        <f t="shared" si="10"/>
        <v>0</v>
      </c>
      <c r="E706" s="1728"/>
      <c r="F706" s="1728"/>
      <c r="G706" s="1728"/>
      <c r="H706" s="1728"/>
      <c r="I706" s="1728"/>
      <c r="J706" s="1728"/>
      <c r="K706" s="2471"/>
      <c r="L706" s="124"/>
    </row>
    <row r="707" spans="1:12" ht="15.75" x14ac:dyDescent="0.25">
      <c r="A707" s="1726"/>
      <c r="B707" s="1727"/>
      <c r="C707" s="1728"/>
      <c r="D707" s="258">
        <f t="shared" si="10"/>
        <v>0</v>
      </c>
      <c r="E707" s="1728"/>
      <c r="F707" s="1728"/>
      <c r="G707" s="1728"/>
      <c r="H707" s="1728"/>
      <c r="I707" s="1728"/>
      <c r="J707" s="1728"/>
      <c r="K707" s="2471"/>
      <c r="L707" s="124"/>
    </row>
    <row r="708" spans="1:12" ht="15.75" x14ac:dyDescent="0.25">
      <c r="A708" s="1726"/>
      <c r="B708" s="1727"/>
      <c r="C708" s="1728"/>
      <c r="D708" s="258">
        <f t="shared" si="10"/>
        <v>0</v>
      </c>
      <c r="E708" s="1728"/>
      <c r="F708" s="1728"/>
      <c r="G708" s="1728"/>
      <c r="H708" s="1728"/>
      <c r="I708" s="1728"/>
      <c r="J708" s="1728"/>
      <c r="K708" s="2471"/>
      <c r="L708" s="124"/>
    </row>
    <row r="709" spans="1:12" ht="15.75" x14ac:dyDescent="0.25">
      <c r="A709" s="1726"/>
      <c r="B709" s="1727"/>
      <c r="C709" s="1728"/>
      <c r="D709" s="258">
        <f t="shared" ref="D709:D772" si="11">+C709*(100-E709)/100</f>
        <v>0</v>
      </c>
      <c r="E709" s="1728"/>
      <c r="F709" s="1728"/>
      <c r="G709" s="1728"/>
      <c r="H709" s="1728"/>
      <c r="I709" s="1728"/>
      <c r="J709" s="1728"/>
      <c r="K709" s="2471"/>
      <c r="L709" s="124"/>
    </row>
    <row r="710" spans="1:12" ht="15.75" x14ac:dyDescent="0.25">
      <c r="A710" s="1726"/>
      <c r="B710" s="1727"/>
      <c r="C710" s="1728"/>
      <c r="D710" s="258">
        <f t="shared" si="11"/>
        <v>0</v>
      </c>
      <c r="E710" s="1728"/>
      <c r="F710" s="1728"/>
      <c r="G710" s="1728"/>
      <c r="H710" s="1728"/>
      <c r="I710" s="1728"/>
      <c r="J710" s="1728"/>
      <c r="K710" s="2471"/>
      <c r="L710" s="124"/>
    </row>
    <row r="711" spans="1:12" ht="15.75" x14ac:dyDescent="0.25">
      <c r="A711" s="1726"/>
      <c r="B711" s="1727"/>
      <c r="C711" s="1728"/>
      <c r="D711" s="258">
        <f t="shared" si="11"/>
        <v>0</v>
      </c>
      <c r="E711" s="1728"/>
      <c r="F711" s="1728"/>
      <c r="G711" s="1728"/>
      <c r="H711" s="1728"/>
      <c r="I711" s="1728"/>
      <c r="J711" s="1728"/>
      <c r="K711" s="2471"/>
      <c r="L711" s="124"/>
    </row>
    <row r="712" spans="1:12" ht="15.75" x14ac:dyDescent="0.25">
      <c r="A712" s="1726"/>
      <c r="B712" s="1727"/>
      <c r="C712" s="1728"/>
      <c r="D712" s="258">
        <f t="shared" si="11"/>
        <v>0</v>
      </c>
      <c r="E712" s="1728"/>
      <c r="F712" s="1728"/>
      <c r="G712" s="1728"/>
      <c r="H712" s="1728"/>
      <c r="I712" s="1728"/>
      <c r="J712" s="1728"/>
      <c r="K712" s="2471"/>
      <c r="L712" s="124"/>
    </row>
    <row r="713" spans="1:12" ht="15.75" x14ac:dyDescent="0.25">
      <c r="A713" s="1726"/>
      <c r="B713" s="1727"/>
      <c r="C713" s="1728"/>
      <c r="D713" s="258">
        <f t="shared" si="11"/>
        <v>0</v>
      </c>
      <c r="E713" s="1728"/>
      <c r="F713" s="1728"/>
      <c r="G713" s="1728"/>
      <c r="H713" s="1728"/>
      <c r="I713" s="1728"/>
      <c r="J713" s="1728"/>
      <c r="K713" s="2471"/>
      <c r="L713" s="124"/>
    </row>
    <row r="714" spans="1:12" ht="15.75" x14ac:dyDescent="0.25">
      <c r="A714" s="1726"/>
      <c r="B714" s="1727"/>
      <c r="C714" s="1728"/>
      <c r="D714" s="258">
        <f t="shared" si="11"/>
        <v>0</v>
      </c>
      <c r="E714" s="1728"/>
      <c r="F714" s="1728"/>
      <c r="G714" s="1728"/>
      <c r="H714" s="1728"/>
      <c r="I714" s="1728"/>
      <c r="J714" s="1728"/>
      <c r="K714" s="2471"/>
      <c r="L714" s="124"/>
    </row>
    <row r="715" spans="1:12" ht="15.75" x14ac:dyDescent="0.25">
      <c r="A715" s="1726"/>
      <c r="B715" s="1727"/>
      <c r="C715" s="1728"/>
      <c r="D715" s="258">
        <f t="shared" si="11"/>
        <v>0</v>
      </c>
      <c r="E715" s="1728"/>
      <c r="F715" s="1728"/>
      <c r="G715" s="1728"/>
      <c r="H715" s="1728"/>
      <c r="I715" s="1728"/>
      <c r="J715" s="1728"/>
      <c r="K715" s="2471"/>
      <c r="L715" s="124"/>
    </row>
    <row r="716" spans="1:12" ht="15.75" x14ac:dyDescent="0.25">
      <c r="A716" s="1726"/>
      <c r="B716" s="1727"/>
      <c r="C716" s="1728"/>
      <c r="D716" s="258">
        <f t="shared" si="11"/>
        <v>0</v>
      </c>
      <c r="E716" s="1728"/>
      <c r="F716" s="1728"/>
      <c r="G716" s="1728"/>
      <c r="H716" s="1728"/>
      <c r="I716" s="1728"/>
      <c r="J716" s="1728"/>
      <c r="K716" s="2471"/>
      <c r="L716" s="124"/>
    </row>
    <row r="717" spans="1:12" ht="15.75" x14ac:dyDescent="0.25">
      <c r="A717" s="1726"/>
      <c r="B717" s="1727"/>
      <c r="C717" s="1728"/>
      <c r="D717" s="258">
        <f t="shared" si="11"/>
        <v>0</v>
      </c>
      <c r="E717" s="1728"/>
      <c r="F717" s="1728"/>
      <c r="G717" s="1728"/>
      <c r="H717" s="1728"/>
      <c r="I717" s="1728"/>
      <c r="J717" s="1728"/>
      <c r="K717" s="2471"/>
      <c r="L717" s="124"/>
    </row>
    <row r="718" spans="1:12" ht="15.75" x14ac:dyDescent="0.25">
      <c r="A718" s="1726"/>
      <c r="B718" s="1727"/>
      <c r="C718" s="1728"/>
      <c r="D718" s="258">
        <f t="shared" si="11"/>
        <v>0</v>
      </c>
      <c r="E718" s="1728"/>
      <c r="F718" s="1728"/>
      <c r="G718" s="1728"/>
      <c r="H718" s="1728"/>
      <c r="I718" s="1728"/>
      <c r="J718" s="1728"/>
      <c r="K718" s="2471"/>
      <c r="L718" s="124"/>
    </row>
    <row r="719" spans="1:12" ht="15.75" x14ac:dyDescent="0.25">
      <c r="A719" s="1726"/>
      <c r="B719" s="1727"/>
      <c r="C719" s="1728"/>
      <c r="D719" s="258">
        <f t="shared" si="11"/>
        <v>0</v>
      </c>
      <c r="E719" s="1728"/>
      <c r="F719" s="1728"/>
      <c r="G719" s="1728"/>
      <c r="H719" s="1728"/>
      <c r="I719" s="1728"/>
      <c r="J719" s="1728"/>
      <c r="K719" s="2471"/>
      <c r="L719" s="124"/>
    </row>
    <row r="720" spans="1:12" ht="15.75" x14ac:dyDescent="0.25">
      <c r="A720" s="1726"/>
      <c r="B720" s="1727"/>
      <c r="C720" s="1728"/>
      <c r="D720" s="258">
        <f t="shared" si="11"/>
        <v>0</v>
      </c>
      <c r="E720" s="1728"/>
      <c r="F720" s="1728"/>
      <c r="G720" s="1728"/>
      <c r="H720" s="1728"/>
      <c r="I720" s="1728"/>
      <c r="J720" s="1728"/>
      <c r="K720" s="2471"/>
      <c r="L720" s="124"/>
    </row>
    <row r="721" spans="1:12" ht="15.75" x14ac:dyDescent="0.25">
      <c r="A721" s="1726"/>
      <c r="B721" s="1727"/>
      <c r="C721" s="1728"/>
      <c r="D721" s="258">
        <f t="shared" si="11"/>
        <v>0</v>
      </c>
      <c r="E721" s="1728"/>
      <c r="F721" s="1728"/>
      <c r="G721" s="1728"/>
      <c r="H721" s="1728"/>
      <c r="I721" s="1728"/>
      <c r="J721" s="1728"/>
      <c r="K721" s="2471"/>
      <c r="L721" s="124"/>
    </row>
    <row r="722" spans="1:12" ht="15.75" x14ac:dyDescent="0.25">
      <c r="A722" s="1726"/>
      <c r="B722" s="1727"/>
      <c r="C722" s="1728"/>
      <c r="D722" s="258">
        <f t="shared" si="11"/>
        <v>0</v>
      </c>
      <c r="E722" s="1728"/>
      <c r="F722" s="1728"/>
      <c r="G722" s="1728"/>
      <c r="H722" s="1728"/>
      <c r="I722" s="1728"/>
      <c r="J722" s="1728"/>
      <c r="K722" s="2471"/>
      <c r="L722" s="124"/>
    </row>
    <row r="723" spans="1:12" ht="15.75" x14ac:dyDescent="0.25">
      <c r="A723" s="1726"/>
      <c r="B723" s="1727"/>
      <c r="C723" s="1728"/>
      <c r="D723" s="258">
        <f t="shared" si="11"/>
        <v>0</v>
      </c>
      <c r="E723" s="1728"/>
      <c r="F723" s="1728"/>
      <c r="G723" s="1728"/>
      <c r="H723" s="1728"/>
      <c r="I723" s="1728"/>
      <c r="J723" s="1728"/>
      <c r="K723" s="2471"/>
      <c r="L723" s="124"/>
    </row>
    <row r="724" spans="1:12" ht="15.75" x14ac:dyDescent="0.25">
      <c r="A724" s="1726"/>
      <c r="B724" s="1727"/>
      <c r="C724" s="1728"/>
      <c r="D724" s="258">
        <f t="shared" si="11"/>
        <v>0</v>
      </c>
      <c r="E724" s="1728"/>
      <c r="F724" s="1728"/>
      <c r="G724" s="1728"/>
      <c r="H724" s="1728"/>
      <c r="I724" s="1728"/>
      <c r="J724" s="1728"/>
      <c r="K724" s="2471"/>
      <c r="L724" s="124"/>
    </row>
    <row r="725" spans="1:12" ht="15.75" x14ac:dyDescent="0.25">
      <c r="A725" s="1726"/>
      <c r="B725" s="1727"/>
      <c r="C725" s="1728"/>
      <c r="D725" s="258">
        <f t="shared" si="11"/>
        <v>0</v>
      </c>
      <c r="E725" s="1728"/>
      <c r="F725" s="1728"/>
      <c r="G725" s="1728"/>
      <c r="H725" s="1728"/>
      <c r="I725" s="1728"/>
      <c r="J725" s="1728"/>
      <c r="K725" s="2471"/>
      <c r="L725" s="124"/>
    </row>
    <row r="726" spans="1:12" ht="15.75" x14ac:dyDescent="0.25">
      <c r="A726" s="1726"/>
      <c r="B726" s="1727"/>
      <c r="C726" s="1728"/>
      <c r="D726" s="258">
        <f t="shared" si="11"/>
        <v>0</v>
      </c>
      <c r="E726" s="1728"/>
      <c r="F726" s="1728"/>
      <c r="G726" s="1728"/>
      <c r="H726" s="1728"/>
      <c r="I726" s="1728"/>
      <c r="J726" s="1728"/>
      <c r="K726" s="2471"/>
      <c r="L726" s="124"/>
    </row>
    <row r="727" spans="1:12" ht="15.75" x14ac:dyDescent="0.25">
      <c r="A727" s="1726"/>
      <c r="B727" s="1727"/>
      <c r="C727" s="1728"/>
      <c r="D727" s="258">
        <f t="shared" si="11"/>
        <v>0</v>
      </c>
      <c r="E727" s="1728"/>
      <c r="F727" s="1728"/>
      <c r="G727" s="1728"/>
      <c r="H727" s="1728"/>
      <c r="I727" s="1728"/>
      <c r="J727" s="1728"/>
      <c r="K727" s="2471"/>
      <c r="L727" s="124"/>
    </row>
    <row r="728" spans="1:12" ht="15.75" x14ac:dyDescent="0.25">
      <c r="A728" s="1726"/>
      <c r="B728" s="1727"/>
      <c r="C728" s="1728"/>
      <c r="D728" s="258">
        <f t="shared" si="11"/>
        <v>0</v>
      </c>
      <c r="E728" s="1728"/>
      <c r="F728" s="1728"/>
      <c r="G728" s="1728"/>
      <c r="H728" s="1728"/>
      <c r="I728" s="1728"/>
      <c r="J728" s="1728"/>
      <c r="K728" s="2471"/>
      <c r="L728" s="124"/>
    </row>
    <row r="729" spans="1:12" ht="15.75" x14ac:dyDescent="0.25">
      <c r="A729" s="1726"/>
      <c r="B729" s="1727"/>
      <c r="C729" s="1728"/>
      <c r="D729" s="258">
        <f t="shared" si="11"/>
        <v>0</v>
      </c>
      <c r="E729" s="1728"/>
      <c r="F729" s="1728"/>
      <c r="G729" s="1728"/>
      <c r="H729" s="1728"/>
      <c r="I729" s="1728"/>
      <c r="J729" s="1728"/>
      <c r="K729" s="2471"/>
      <c r="L729" s="124"/>
    </row>
    <row r="730" spans="1:12" ht="15.75" x14ac:dyDescent="0.25">
      <c r="A730" s="1726"/>
      <c r="B730" s="1727"/>
      <c r="C730" s="1728"/>
      <c r="D730" s="258">
        <f t="shared" si="11"/>
        <v>0</v>
      </c>
      <c r="E730" s="1728"/>
      <c r="F730" s="1728"/>
      <c r="G730" s="1728"/>
      <c r="H730" s="1728"/>
      <c r="I730" s="1728"/>
      <c r="J730" s="1728"/>
      <c r="K730" s="2471"/>
      <c r="L730" s="124"/>
    </row>
    <row r="731" spans="1:12" ht="15.75" x14ac:dyDescent="0.25">
      <c r="A731" s="1726"/>
      <c r="B731" s="1727"/>
      <c r="C731" s="1728"/>
      <c r="D731" s="258">
        <f t="shared" si="11"/>
        <v>0</v>
      </c>
      <c r="E731" s="1728"/>
      <c r="F731" s="1728"/>
      <c r="G731" s="1728"/>
      <c r="H731" s="1728"/>
      <c r="I731" s="1728"/>
      <c r="J731" s="1728"/>
      <c r="K731" s="2471"/>
      <c r="L731" s="124"/>
    </row>
    <row r="732" spans="1:12" ht="15.75" x14ac:dyDescent="0.25">
      <c r="A732" s="1726"/>
      <c r="B732" s="1727"/>
      <c r="C732" s="1728"/>
      <c r="D732" s="258">
        <f t="shared" si="11"/>
        <v>0</v>
      </c>
      <c r="E732" s="1728"/>
      <c r="F732" s="1728"/>
      <c r="G732" s="1728"/>
      <c r="H732" s="1728"/>
      <c r="I732" s="1728"/>
      <c r="J732" s="1728"/>
      <c r="K732" s="2471"/>
      <c r="L732" s="124"/>
    </row>
    <row r="733" spans="1:12" ht="15.75" x14ac:dyDescent="0.25">
      <c r="A733" s="1726"/>
      <c r="B733" s="1727"/>
      <c r="C733" s="1728"/>
      <c r="D733" s="258">
        <f t="shared" si="11"/>
        <v>0</v>
      </c>
      <c r="E733" s="1728"/>
      <c r="F733" s="1728"/>
      <c r="G733" s="1728"/>
      <c r="H733" s="1728"/>
      <c r="I733" s="1728"/>
      <c r="J733" s="1728"/>
      <c r="K733" s="2471"/>
      <c r="L733" s="124"/>
    </row>
    <row r="734" spans="1:12" ht="15.75" x14ac:dyDescent="0.25">
      <c r="A734" s="1726"/>
      <c r="B734" s="1727"/>
      <c r="C734" s="1728"/>
      <c r="D734" s="258">
        <f t="shared" si="11"/>
        <v>0</v>
      </c>
      <c r="E734" s="1728"/>
      <c r="F734" s="1728"/>
      <c r="G734" s="1728"/>
      <c r="H734" s="1728"/>
      <c r="I734" s="1728"/>
      <c r="J734" s="1728"/>
      <c r="K734" s="2471"/>
      <c r="L734" s="124"/>
    </row>
    <row r="735" spans="1:12" ht="15.75" x14ac:dyDescent="0.25">
      <c r="A735" s="1726"/>
      <c r="B735" s="1727"/>
      <c r="C735" s="1728"/>
      <c r="D735" s="258">
        <f t="shared" si="11"/>
        <v>0</v>
      </c>
      <c r="E735" s="1728"/>
      <c r="F735" s="1728"/>
      <c r="G735" s="1728"/>
      <c r="H735" s="1728"/>
      <c r="I735" s="1728"/>
      <c r="J735" s="1728"/>
      <c r="K735" s="2471"/>
      <c r="L735" s="124"/>
    </row>
    <row r="736" spans="1:12" ht="15.75" x14ac:dyDescent="0.25">
      <c r="A736" s="1726"/>
      <c r="B736" s="1727"/>
      <c r="C736" s="1728"/>
      <c r="D736" s="258">
        <f t="shared" si="11"/>
        <v>0</v>
      </c>
      <c r="E736" s="1728"/>
      <c r="F736" s="1728"/>
      <c r="G736" s="1728"/>
      <c r="H736" s="1728"/>
      <c r="I736" s="1728"/>
      <c r="J736" s="1728"/>
      <c r="K736" s="2471"/>
      <c r="L736" s="124"/>
    </row>
    <row r="737" spans="1:12" ht="15.75" x14ac:dyDescent="0.25">
      <c r="A737" s="1726"/>
      <c r="B737" s="1727"/>
      <c r="C737" s="1728"/>
      <c r="D737" s="258">
        <f t="shared" si="11"/>
        <v>0</v>
      </c>
      <c r="E737" s="1728"/>
      <c r="F737" s="1728"/>
      <c r="G737" s="1728"/>
      <c r="H737" s="1728"/>
      <c r="I737" s="1728"/>
      <c r="J737" s="1728"/>
      <c r="K737" s="2471"/>
      <c r="L737" s="124"/>
    </row>
    <row r="738" spans="1:12" ht="15.75" x14ac:dyDescent="0.25">
      <c r="A738" s="1726"/>
      <c r="B738" s="1727"/>
      <c r="C738" s="1728"/>
      <c r="D738" s="258">
        <f t="shared" si="11"/>
        <v>0</v>
      </c>
      <c r="E738" s="1728"/>
      <c r="F738" s="1728"/>
      <c r="G738" s="1728"/>
      <c r="H738" s="1728"/>
      <c r="I738" s="1728"/>
      <c r="J738" s="1728"/>
      <c r="K738" s="2471"/>
      <c r="L738" s="124"/>
    </row>
    <row r="739" spans="1:12" ht="15.75" x14ac:dyDescent="0.25">
      <c r="A739" s="1726"/>
      <c r="B739" s="1727"/>
      <c r="C739" s="1728"/>
      <c r="D739" s="258">
        <f t="shared" si="11"/>
        <v>0</v>
      </c>
      <c r="E739" s="1728"/>
      <c r="F739" s="1728"/>
      <c r="G739" s="1728"/>
      <c r="H739" s="1728"/>
      <c r="I739" s="1728"/>
      <c r="J739" s="1728"/>
      <c r="K739" s="2471"/>
      <c r="L739" s="124"/>
    </row>
    <row r="740" spans="1:12" ht="15.75" x14ac:dyDescent="0.25">
      <c r="A740" s="1726"/>
      <c r="B740" s="1727"/>
      <c r="C740" s="1728"/>
      <c r="D740" s="258">
        <f t="shared" si="11"/>
        <v>0</v>
      </c>
      <c r="E740" s="1728"/>
      <c r="F740" s="1728"/>
      <c r="G740" s="1728"/>
      <c r="H740" s="1728"/>
      <c r="I740" s="1728"/>
      <c r="J740" s="1728"/>
      <c r="K740" s="2471"/>
      <c r="L740" s="124"/>
    </row>
    <row r="741" spans="1:12" ht="15.75" x14ac:dyDescent="0.25">
      <c r="A741" s="1726"/>
      <c r="B741" s="1727"/>
      <c r="C741" s="1728"/>
      <c r="D741" s="258">
        <f t="shared" si="11"/>
        <v>0</v>
      </c>
      <c r="E741" s="1728"/>
      <c r="F741" s="1728"/>
      <c r="G741" s="1728"/>
      <c r="H741" s="1728"/>
      <c r="I741" s="1728"/>
      <c r="J741" s="1728"/>
      <c r="K741" s="2471"/>
      <c r="L741" s="124"/>
    </row>
    <row r="742" spans="1:12" ht="15.75" x14ac:dyDescent="0.25">
      <c r="A742" s="1726"/>
      <c r="B742" s="1727"/>
      <c r="C742" s="1728"/>
      <c r="D742" s="258">
        <f t="shared" si="11"/>
        <v>0</v>
      </c>
      <c r="E742" s="1728"/>
      <c r="F742" s="1728"/>
      <c r="G742" s="1728"/>
      <c r="H742" s="1728"/>
      <c r="I742" s="1728"/>
      <c r="J742" s="1728"/>
      <c r="K742" s="2471"/>
      <c r="L742" s="124"/>
    </row>
    <row r="743" spans="1:12" ht="15.75" x14ac:dyDescent="0.25">
      <c r="A743" s="1726"/>
      <c r="B743" s="1727"/>
      <c r="C743" s="1728"/>
      <c r="D743" s="258">
        <f t="shared" si="11"/>
        <v>0</v>
      </c>
      <c r="E743" s="1728"/>
      <c r="F743" s="1728"/>
      <c r="G743" s="1728"/>
      <c r="H743" s="1728"/>
      <c r="I743" s="1728"/>
      <c r="J743" s="1728"/>
      <c r="K743" s="2471"/>
      <c r="L743" s="124"/>
    </row>
    <row r="744" spans="1:12" ht="15.75" x14ac:dyDescent="0.25">
      <c r="A744" s="1726"/>
      <c r="B744" s="1727"/>
      <c r="C744" s="1728"/>
      <c r="D744" s="258">
        <f t="shared" si="11"/>
        <v>0</v>
      </c>
      <c r="E744" s="1728"/>
      <c r="F744" s="1728"/>
      <c r="G744" s="1728"/>
      <c r="H744" s="1728"/>
      <c r="I744" s="1728"/>
      <c r="J744" s="1728"/>
      <c r="K744" s="2471"/>
      <c r="L744" s="124"/>
    </row>
    <row r="745" spans="1:12" ht="15.75" x14ac:dyDescent="0.25">
      <c r="A745" s="1726"/>
      <c r="B745" s="1727"/>
      <c r="C745" s="1728"/>
      <c r="D745" s="258">
        <f t="shared" si="11"/>
        <v>0</v>
      </c>
      <c r="E745" s="1728"/>
      <c r="F745" s="1728"/>
      <c r="G745" s="1728"/>
      <c r="H745" s="1728"/>
      <c r="I745" s="1728"/>
      <c r="J745" s="1728"/>
      <c r="K745" s="2471"/>
      <c r="L745" s="124"/>
    </row>
    <row r="746" spans="1:12" ht="15.75" x14ac:dyDescent="0.25">
      <c r="A746" s="1726"/>
      <c r="B746" s="1727"/>
      <c r="C746" s="1728"/>
      <c r="D746" s="258">
        <f t="shared" si="11"/>
        <v>0</v>
      </c>
      <c r="E746" s="1728"/>
      <c r="F746" s="1728"/>
      <c r="G746" s="1728"/>
      <c r="H746" s="1728"/>
      <c r="I746" s="1728"/>
      <c r="J746" s="1728"/>
      <c r="K746" s="2471"/>
      <c r="L746" s="124"/>
    </row>
    <row r="747" spans="1:12" ht="15.75" x14ac:dyDescent="0.25">
      <c r="A747" s="1726"/>
      <c r="B747" s="1727"/>
      <c r="C747" s="1728"/>
      <c r="D747" s="258">
        <f t="shared" si="11"/>
        <v>0</v>
      </c>
      <c r="E747" s="1728"/>
      <c r="F747" s="1728"/>
      <c r="G747" s="1728"/>
      <c r="H747" s="1728"/>
      <c r="I747" s="1728"/>
      <c r="J747" s="1728"/>
      <c r="K747" s="2471"/>
      <c r="L747" s="124"/>
    </row>
    <row r="748" spans="1:12" ht="15.75" x14ac:dyDescent="0.25">
      <c r="A748" s="1726"/>
      <c r="B748" s="1727"/>
      <c r="C748" s="1728"/>
      <c r="D748" s="258">
        <f t="shared" si="11"/>
        <v>0</v>
      </c>
      <c r="E748" s="1728"/>
      <c r="F748" s="1728"/>
      <c r="G748" s="1728"/>
      <c r="H748" s="1728"/>
      <c r="I748" s="1728"/>
      <c r="J748" s="1728"/>
      <c r="K748" s="2471"/>
      <c r="L748" s="124"/>
    </row>
    <row r="749" spans="1:12" ht="15.75" x14ac:dyDescent="0.25">
      <c r="A749" s="1726"/>
      <c r="B749" s="1727"/>
      <c r="C749" s="1728"/>
      <c r="D749" s="258">
        <f t="shared" si="11"/>
        <v>0</v>
      </c>
      <c r="E749" s="1728"/>
      <c r="F749" s="1728"/>
      <c r="G749" s="1728"/>
      <c r="H749" s="1728"/>
      <c r="I749" s="1728"/>
      <c r="J749" s="1728"/>
      <c r="K749" s="2471"/>
      <c r="L749" s="124"/>
    </row>
    <row r="750" spans="1:12" ht="15.75" x14ac:dyDescent="0.25">
      <c r="A750" s="1726"/>
      <c r="B750" s="1727"/>
      <c r="C750" s="1728"/>
      <c r="D750" s="258">
        <f t="shared" si="11"/>
        <v>0</v>
      </c>
      <c r="E750" s="1728"/>
      <c r="F750" s="1728"/>
      <c r="G750" s="1728"/>
      <c r="H750" s="1728"/>
      <c r="I750" s="1728"/>
      <c r="J750" s="1728"/>
      <c r="K750" s="2471"/>
      <c r="L750" s="124"/>
    </row>
    <row r="751" spans="1:12" ht="15.75" x14ac:dyDescent="0.25">
      <c r="A751" s="1726"/>
      <c r="B751" s="1727"/>
      <c r="C751" s="1728"/>
      <c r="D751" s="258">
        <f t="shared" si="11"/>
        <v>0</v>
      </c>
      <c r="E751" s="1728"/>
      <c r="F751" s="1728"/>
      <c r="G751" s="1728"/>
      <c r="H751" s="1728"/>
      <c r="I751" s="1728"/>
      <c r="J751" s="1728"/>
      <c r="K751" s="2471"/>
      <c r="L751" s="124"/>
    </row>
    <row r="752" spans="1:12" ht="15.75" x14ac:dyDescent="0.25">
      <c r="A752" s="1726"/>
      <c r="B752" s="1727"/>
      <c r="C752" s="1728"/>
      <c r="D752" s="258">
        <f t="shared" si="11"/>
        <v>0</v>
      </c>
      <c r="E752" s="1728"/>
      <c r="F752" s="1728"/>
      <c r="G752" s="1728"/>
      <c r="H752" s="1728"/>
      <c r="I752" s="1728"/>
      <c r="J752" s="1728"/>
      <c r="K752" s="2471"/>
      <c r="L752" s="124"/>
    </row>
    <row r="753" spans="1:12" ht="15.75" x14ac:dyDescent="0.25">
      <c r="A753" s="1726"/>
      <c r="B753" s="1727"/>
      <c r="C753" s="1728"/>
      <c r="D753" s="258">
        <f t="shared" si="11"/>
        <v>0</v>
      </c>
      <c r="E753" s="1728"/>
      <c r="F753" s="1728"/>
      <c r="G753" s="1728"/>
      <c r="H753" s="1728"/>
      <c r="I753" s="1728"/>
      <c r="J753" s="1728"/>
      <c r="K753" s="2471"/>
      <c r="L753" s="124"/>
    </row>
    <row r="754" spans="1:12" ht="15.75" x14ac:dyDescent="0.25">
      <c r="A754" s="1726"/>
      <c r="B754" s="1727"/>
      <c r="C754" s="1728"/>
      <c r="D754" s="258">
        <f t="shared" si="11"/>
        <v>0</v>
      </c>
      <c r="E754" s="1728"/>
      <c r="F754" s="1728"/>
      <c r="G754" s="1728"/>
      <c r="H754" s="1728"/>
      <c r="I754" s="1728"/>
      <c r="J754" s="1728"/>
      <c r="K754" s="2471"/>
      <c r="L754" s="124"/>
    </row>
    <row r="755" spans="1:12" ht="15.75" x14ac:dyDescent="0.25">
      <c r="A755" s="1726"/>
      <c r="B755" s="1727"/>
      <c r="C755" s="1728"/>
      <c r="D755" s="258">
        <f t="shared" si="11"/>
        <v>0</v>
      </c>
      <c r="E755" s="1728"/>
      <c r="F755" s="1728"/>
      <c r="G755" s="1728"/>
      <c r="H755" s="1728"/>
      <c r="I755" s="1728"/>
      <c r="J755" s="1728"/>
      <c r="K755" s="2471"/>
      <c r="L755" s="124"/>
    </row>
    <row r="756" spans="1:12" ht="15.75" x14ac:dyDescent="0.25">
      <c r="A756" s="1726"/>
      <c r="B756" s="1727"/>
      <c r="C756" s="1728"/>
      <c r="D756" s="258">
        <f t="shared" si="11"/>
        <v>0</v>
      </c>
      <c r="E756" s="1728"/>
      <c r="F756" s="1728"/>
      <c r="G756" s="1728"/>
      <c r="H756" s="1728"/>
      <c r="I756" s="1728"/>
      <c r="J756" s="1728"/>
      <c r="K756" s="2471"/>
      <c r="L756" s="124"/>
    </row>
    <row r="757" spans="1:12" ht="15.75" x14ac:dyDescent="0.25">
      <c r="A757" s="1726"/>
      <c r="B757" s="1727"/>
      <c r="C757" s="1728"/>
      <c r="D757" s="258">
        <f t="shared" si="11"/>
        <v>0</v>
      </c>
      <c r="E757" s="1728"/>
      <c r="F757" s="1728"/>
      <c r="G757" s="1728"/>
      <c r="H757" s="1728"/>
      <c r="I757" s="1728"/>
      <c r="J757" s="1728"/>
      <c r="K757" s="2471"/>
      <c r="L757" s="124"/>
    </row>
    <row r="758" spans="1:12" ht="15.75" x14ac:dyDescent="0.25">
      <c r="A758" s="1726"/>
      <c r="B758" s="1727"/>
      <c r="C758" s="1728"/>
      <c r="D758" s="258">
        <f t="shared" si="11"/>
        <v>0</v>
      </c>
      <c r="E758" s="1728"/>
      <c r="F758" s="1728"/>
      <c r="G758" s="1728"/>
      <c r="H758" s="1728"/>
      <c r="I758" s="1728"/>
      <c r="J758" s="1728"/>
      <c r="K758" s="2471"/>
      <c r="L758" s="124"/>
    </row>
    <row r="759" spans="1:12" ht="15.75" x14ac:dyDescent="0.25">
      <c r="A759" s="1726"/>
      <c r="B759" s="1727"/>
      <c r="C759" s="1728"/>
      <c r="D759" s="258">
        <f t="shared" si="11"/>
        <v>0</v>
      </c>
      <c r="E759" s="1728"/>
      <c r="F759" s="1728"/>
      <c r="G759" s="1728"/>
      <c r="H759" s="1728"/>
      <c r="I759" s="1728"/>
      <c r="J759" s="1728"/>
      <c r="K759" s="2471"/>
      <c r="L759" s="124"/>
    </row>
    <row r="760" spans="1:12" ht="15.75" x14ac:dyDescent="0.25">
      <c r="A760" s="1726"/>
      <c r="B760" s="1727"/>
      <c r="C760" s="1728"/>
      <c r="D760" s="258">
        <f t="shared" si="11"/>
        <v>0</v>
      </c>
      <c r="E760" s="1728"/>
      <c r="F760" s="1728"/>
      <c r="G760" s="1728"/>
      <c r="H760" s="1728"/>
      <c r="I760" s="1728"/>
      <c r="J760" s="1728"/>
      <c r="K760" s="2471"/>
      <c r="L760" s="124"/>
    </row>
    <row r="761" spans="1:12" ht="15.75" x14ac:dyDescent="0.25">
      <c r="A761" s="1726"/>
      <c r="B761" s="1727"/>
      <c r="C761" s="1728"/>
      <c r="D761" s="258">
        <f t="shared" si="11"/>
        <v>0</v>
      </c>
      <c r="E761" s="1728"/>
      <c r="F761" s="1728"/>
      <c r="G761" s="1728"/>
      <c r="H761" s="1728"/>
      <c r="I761" s="1728"/>
      <c r="J761" s="1728"/>
      <c r="K761" s="2471"/>
      <c r="L761" s="124"/>
    </row>
    <row r="762" spans="1:12" ht="15.75" x14ac:dyDescent="0.25">
      <c r="A762" s="1726"/>
      <c r="B762" s="1727"/>
      <c r="C762" s="1728"/>
      <c r="D762" s="258">
        <f t="shared" si="11"/>
        <v>0</v>
      </c>
      <c r="E762" s="1728"/>
      <c r="F762" s="1728"/>
      <c r="G762" s="1728"/>
      <c r="H762" s="1728"/>
      <c r="I762" s="1728"/>
      <c r="J762" s="1728"/>
      <c r="K762" s="2471"/>
      <c r="L762" s="124"/>
    </row>
    <row r="763" spans="1:12" ht="15.75" x14ac:dyDescent="0.25">
      <c r="A763" s="1726"/>
      <c r="B763" s="1727"/>
      <c r="C763" s="1728"/>
      <c r="D763" s="258">
        <f t="shared" si="11"/>
        <v>0</v>
      </c>
      <c r="E763" s="1728"/>
      <c r="F763" s="1728"/>
      <c r="G763" s="1728"/>
      <c r="H763" s="1728"/>
      <c r="I763" s="1728"/>
      <c r="J763" s="1728"/>
      <c r="K763" s="2471"/>
      <c r="L763" s="124"/>
    </row>
    <row r="764" spans="1:12" ht="15.75" x14ac:dyDescent="0.25">
      <c r="A764" s="1726"/>
      <c r="B764" s="1727"/>
      <c r="C764" s="1728"/>
      <c r="D764" s="258">
        <f t="shared" si="11"/>
        <v>0</v>
      </c>
      <c r="E764" s="1728"/>
      <c r="F764" s="1728"/>
      <c r="G764" s="1728"/>
      <c r="H764" s="1728"/>
      <c r="I764" s="1728"/>
      <c r="J764" s="1728"/>
      <c r="K764" s="2471"/>
      <c r="L764" s="124"/>
    </row>
    <row r="765" spans="1:12" ht="15.75" x14ac:dyDescent="0.25">
      <c r="A765" s="1726"/>
      <c r="B765" s="1727"/>
      <c r="C765" s="1728"/>
      <c r="D765" s="258">
        <f t="shared" si="11"/>
        <v>0</v>
      </c>
      <c r="E765" s="1728"/>
      <c r="F765" s="1728"/>
      <c r="G765" s="1728"/>
      <c r="H765" s="1728"/>
      <c r="I765" s="1728"/>
      <c r="J765" s="1728"/>
      <c r="K765" s="2471"/>
      <c r="L765" s="124"/>
    </row>
    <row r="766" spans="1:12" ht="15.75" x14ac:dyDescent="0.25">
      <c r="A766" s="1726"/>
      <c r="B766" s="1727"/>
      <c r="C766" s="1728"/>
      <c r="D766" s="258">
        <f t="shared" si="11"/>
        <v>0</v>
      </c>
      <c r="E766" s="1728"/>
      <c r="F766" s="1728"/>
      <c r="G766" s="1728"/>
      <c r="H766" s="1728"/>
      <c r="I766" s="1728"/>
      <c r="J766" s="1728"/>
      <c r="K766" s="2471"/>
      <c r="L766" s="124"/>
    </row>
    <row r="767" spans="1:12" ht="15.75" x14ac:dyDescent="0.25">
      <c r="A767" s="1726"/>
      <c r="B767" s="1727"/>
      <c r="C767" s="1728"/>
      <c r="D767" s="258">
        <f t="shared" si="11"/>
        <v>0</v>
      </c>
      <c r="E767" s="1728"/>
      <c r="F767" s="1728"/>
      <c r="G767" s="1728"/>
      <c r="H767" s="1728"/>
      <c r="I767" s="1728"/>
      <c r="J767" s="1728"/>
      <c r="K767" s="2471"/>
      <c r="L767" s="124"/>
    </row>
    <row r="768" spans="1:12" ht="15.75" x14ac:dyDescent="0.25">
      <c r="A768" s="1726"/>
      <c r="B768" s="1727"/>
      <c r="C768" s="1728"/>
      <c r="D768" s="258">
        <f t="shared" si="11"/>
        <v>0</v>
      </c>
      <c r="E768" s="1728"/>
      <c r="F768" s="1728"/>
      <c r="G768" s="1728"/>
      <c r="H768" s="1728"/>
      <c r="I768" s="1728"/>
      <c r="J768" s="1728"/>
      <c r="K768" s="2471"/>
      <c r="L768" s="124"/>
    </row>
    <row r="769" spans="1:12" ht="15.75" x14ac:dyDescent="0.25">
      <c r="A769" s="1726"/>
      <c r="B769" s="1727"/>
      <c r="C769" s="1728"/>
      <c r="D769" s="258">
        <f t="shared" si="11"/>
        <v>0</v>
      </c>
      <c r="E769" s="1728"/>
      <c r="F769" s="1728"/>
      <c r="G769" s="1728"/>
      <c r="H769" s="1728"/>
      <c r="I769" s="1728"/>
      <c r="J769" s="1728"/>
      <c r="K769" s="2471"/>
      <c r="L769" s="124"/>
    </row>
    <row r="770" spans="1:12" ht="15.75" x14ac:dyDescent="0.25">
      <c r="A770" s="1726"/>
      <c r="B770" s="1727"/>
      <c r="C770" s="1728"/>
      <c r="D770" s="258">
        <f t="shared" si="11"/>
        <v>0</v>
      </c>
      <c r="E770" s="1728"/>
      <c r="F770" s="1728"/>
      <c r="G770" s="1728"/>
      <c r="H770" s="1728"/>
      <c r="I770" s="1728"/>
      <c r="J770" s="1728"/>
      <c r="K770" s="2471"/>
      <c r="L770" s="124"/>
    </row>
    <row r="771" spans="1:12" ht="15.75" x14ac:dyDescent="0.25">
      <c r="A771" s="1726"/>
      <c r="B771" s="1727"/>
      <c r="C771" s="1728"/>
      <c r="D771" s="258">
        <f t="shared" si="11"/>
        <v>0</v>
      </c>
      <c r="E771" s="1728"/>
      <c r="F771" s="1728"/>
      <c r="G771" s="1728"/>
      <c r="H771" s="1728"/>
      <c r="I771" s="1728"/>
      <c r="J771" s="1728"/>
      <c r="K771" s="2471"/>
      <c r="L771" s="124"/>
    </row>
    <row r="772" spans="1:12" ht="15.75" x14ac:dyDescent="0.25">
      <c r="A772" s="1726"/>
      <c r="B772" s="1727"/>
      <c r="C772" s="1728"/>
      <c r="D772" s="258">
        <f t="shared" si="11"/>
        <v>0</v>
      </c>
      <c r="E772" s="1728"/>
      <c r="F772" s="1728"/>
      <c r="G772" s="1728"/>
      <c r="H772" s="1728"/>
      <c r="I772" s="1728"/>
      <c r="J772" s="1728"/>
      <c r="K772" s="2471"/>
      <c r="L772" s="124"/>
    </row>
    <row r="773" spans="1:12" ht="15.75" x14ac:dyDescent="0.25">
      <c r="A773" s="1726"/>
      <c r="B773" s="1727"/>
      <c r="C773" s="1728"/>
      <c r="D773" s="258">
        <f>+C773*(100-E773)/100</f>
        <v>0</v>
      </c>
      <c r="E773" s="1728"/>
      <c r="F773" s="1728"/>
      <c r="G773" s="1728"/>
      <c r="H773" s="1728"/>
      <c r="I773" s="1728"/>
      <c r="J773" s="1728"/>
      <c r="K773" s="2471"/>
      <c r="L773" s="124"/>
    </row>
    <row r="774" spans="1:12" ht="15.75" x14ac:dyDescent="0.25">
      <c r="A774" s="1726"/>
      <c r="B774" s="1727"/>
      <c r="C774" s="1728"/>
      <c r="D774" s="258">
        <f>+C774*(100-E774)/100</f>
        <v>0</v>
      </c>
      <c r="E774" s="1728"/>
      <c r="F774" s="1728"/>
      <c r="G774" s="1728"/>
      <c r="H774" s="1728"/>
      <c r="I774" s="1728"/>
      <c r="J774" s="1728"/>
      <c r="K774" s="2471"/>
      <c r="L774" s="124"/>
    </row>
    <row r="775" spans="1:12" ht="15.75" x14ac:dyDescent="0.25">
      <c r="A775" s="1726"/>
      <c r="B775" s="1727"/>
      <c r="C775" s="1728"/>
      <c r="D775" s="258">
        <f>+C775*(100-E775)/100</f>
        <v>0</v>
      </c>
      <c r="E775" s="1728"/>
      <c r="F775" s="1728"/>
      <c r="G775" s="1728"/>
      <c r="H775" s="1728"/>
      <c r="I775" s="1728"/>
      <c r="J775" s="1728"/>
      <c r="K775" s="2471"/>
      <c r="L775" s="124"/>
    </row>
    <row r="776" spans="1:12" ht="15.75" x14ac:dyDescent="0.25">
      <c r="A776" s="1726"/>
      <c r="B776" s="1727"/>
      <c r="C776" s="1728"/>
      <c r="D776" s="258">
        <f>+C776*(100-E776)/100</f>
        <v>0</v>
      </c>
      <c r="E776" s="1728"/>
      <c r="F776" s="1728"/>
      <c r="G776" s="1728"/>
      <c r="H776" s="1728"/>
      <c r="I776" s="1728"/>
      <c r="J776" s="1728"/>
      <c r="K776" s="2471"/>
      <c r="L776" s="124"/>
    </row>
    <row r="777" spans="1:12" ht="15.75" x14ac:dyDescent="0.25">
      <c r="A777" s="1726"/>
      <c r="B777" s="1727"/>
      <c r="C777" s="1728"/>
      <c r="D777" s="258">
        <f>+C777*(100-E777)/100</f>
        <v>0</v>
      </c>
      <c r="E777" s="1728"/>
      <c r="F777" s="1728"/>
      <c r="G777" s="1728"/>
      <c r="H777" s="1728"/>
      <c r="I777" s="1728"/>
      <c r="J777" s="1728"/>
      <c r="K777" s="2471"/>
      <c r="L777" s="124"/>
    </row>
  </sheetData>
  <autoFilter ref="B6:K6"/>
  <mergeCells count="32">
    <mergeCell ref="K3:L3"/>
    <mergeCell ref="K4:L4"/>
    <mergeCell ref="K5:L5"/>
    <mergeCell ref="G4:H4"/>
    <mergeCell ref="A1:L1"/>
    <mergeCell ref="A2:B2"/>
    <mergeCell ref="C2:F2"/>
    <mergeCell ref="G2:H2"/>
    <mergeCell ref="I2:J2"/>
    <mergeCell ref="K2:L2"/>
    <mergeCell ref="A3:B3"/>
    <mergeCell ref="C3:F3"/>
    <mergeCell ref="G3:H3"/>
    <mergeCell ref="I3:J3"/>
    <mergeCell ref="A4:B4"/>
    <mergeCell ref="C4:F4"/>
    <mergeCell ref="A48:A49"/>
    <mergeCell ref="C49:J49"/>
    <mergeCell ref="G5:H5"/>
    <mergeCell ref="I5:J5"/>
    <mergeCell ref="C19:J19"/>
    <mergeCell ref="A8:A9"/>
    <mergeCell ref="C7:J7"/>
    <mergeCell ref="A5:B5"/>
    <mergeCell ref="C5:F5"/>
    <mergeCell ref="C51:J51"/>
    <mergeCell ref="I4:J4"/>
    <mergeCell ref="C44:J44"/>
    <mergeCell ref="C43:J43"/>
    <mergeCell ref="C41:J41"/>
    <mergeCell ref="C27:J27"/>
    <mergeCell ref="C22:J22"/>
  </mergeCells>
  <pageMargins left="0.7" right="0.7" top="0.75" bottom="0.75" header="0.3" footer="0.3"/>
  <pageSetup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M780"/>
  <sheetViews>
    <sheetView workbookViewId="0">
      <pane ySplit="6" topLeftCell="A22" activePane="bottomLeft" state="frozen"/>
      <selection activeCell="C163" sqref="C163:J163"/>
      <selection pane="bottomLeft" activeCell="G39" sqref="G39"/>
    </sheetView>
  </sheetViews>
  <sheetFormatPr defaultRowHeight="12.75" x14ac:dyDescent="0.2"/>
  <cols>
    <col min="1" max="1" width="11.28515625" bestFit="1" customWidth="1"/>
    <col min="2" max="2" width="11.85546875" customWidth="1"/>
    <col min="3" max="3" width="12" customWidth="1"/>
    <col min="4" max="4" width="12.140625" customWidth="1"/>
    <col min="5" max="5" width="11.28515625" customWidth="1"/>
    <col min="6" max="6" width="11.85546875" customWidth="1"/>
    <col min="7" max="7" width="11.7109375" customWidth="1"/>
    <col min="8" max="8" width="11.28515625" customWidth="1"/>
    <col min="9" max="9" width="12.85546875" customWidth="1"/>
    <col min="10" max="10" width="11.85546875" customWidth="1"/>
    <col min="11" max="11" width="12.85546875" customWidth="1"/>
    <col min="12" max="12" width="66.28515625" customWidth="1"/>
  </cols>
  <sheetData>
    <row r="1" spans="1:13" s="2" customFormat="1" ht="30.75" customHeight="1" thickTop="1" x14ac:dyDescent="0.25">
      <c r="A1" s="3853" t="s">
        <v>3053</v>
      </c>
      <c r="B1" s="3854"/>
      <c r="C1" s="3854"/>
      <c r="D1" s="3854"/>
      <c r="E1" s="3854"/>
      <c r="F1" s="3854"/>
      <c r="G1" s="3854"/>
      <c r="H1" s="3854"/>
      <c r="I1" s="3854"/>
      <c r="J1" s="3854"/>
      <c r="K1" s="3854"/>
      <c r="L1" s="3855"/>
      <c r="M1" s="1"/>
    </row>
    <row r="2" spans="1:13" s="5" customFormat="1" ht="20.25" customHeight="1" x14ac:dyDescent="0.25">
      <c r="A2" s="3463" t="s">
        <v>259</v>
      </c>
      <c r="B2" s="3464"/>
      <c r="C2" s="3445">
        <f>(25+120+80)*25</f>
        <v>5625</v>
      </c>
      <c r="D2" s="3446"/>
      <c r="E2" s="3446"/>
      <c r="F2" s="3447"/>
      <c r="G2" s="3461"/>
      <c r="H2" s="3462"/>
      <c r="I2" s="3437" t="s">
        <v>260</v>
      </c>
      <c r="J2" s="3438"/>
      <c r="K2" s="3500" t="s">
        <v>499</v>
      </c>
      <c r="L2" s="3501"/>
      <c r="M2" s="4"/>
    </row>
    <row r="3" spans="1:13" s="5" customFormat="1" ht="20.25" customHeight="1" x14ac:dyDescent="0.25">
      <c r="A3" s="3463" t="s">
        <v>261</v>
      </c>
      <c r="B3" s="3464"/>
      <c r="C3" s="3445" t="s">
        <v>272</v>
      </c>
      <c r="D3" s="3446"/>
      <c r="E3" s="3446"/>
      <c r="F3" s="3447"/>
      <c r="G3" s="3440"/>
      <c r="H3" s="3441"/>
      <c r="I3" s="3437" t="s">
        <v>262</v>
      </c>
      <c r="J3" s="3438"/>
      <c r="K3" s="3500" t="s">
        <v>1674</v>
      </c>
      <c r="L3" s="3501"/>
      <c r="M3" s="4"/>
    </row>
    <row r="4" spans="1:13" s="5" customFormat="1" ht="20.25" customHeight="1" x14ac:dyDescent="0.25">
      <c r="A4" s="3463" t="s">
        <v>263</v>
      </c>
      <c r="B4" s="3464"/>
      <c r="C4" s="3445" t="s">
        <v>1555</v>
      </c>
      <c r="D4" s="3446"/>
      <c r="E4" s="3446"/>
      <c r="F4" s="3447"/>
      <c r="G4" s="3461"/>
      <c r="H4" s="3462"/>
      <c r="I4" s="3437" t="s">
        <v>264</v>
      </c>
      <c r="J4" s="3438"/>
      <c r="K4" s="3500" t="s">
        <v>331</v>
      </c>
      <c r="L4" s="3501"/>
      <c r="M4" s="4"/>
    </row>
    <row r="5" spans="1:13" s="5" customFormat="1" ht="55.5" customHeight="1" thickBot="1" x14ac:dyDescent="0.3">
      <c r="A5" s="3448" t="s">
        <v>265</v>
      </c>
      <c r="B5" s="3449"/>
      <c r="C5" s="3526" t="s">
        <v>3055</v>
      </c>
      <c r="D5" s="3527"/>
      <c r="E5" s="3527"/>
      <c r="F5" s="3737"/>
      <c r="G5" s="4227" t="s">
        <v>3054</v>
      </c>
      <c r="H5" s="4228"/>
      <c r="I5" s="3437" t="s">
        <v>397</v>
      </c>
      <c r="J5" s="3438"/>
      <c r="K5" s="4031" t="s">
        <v>3225</v>
      </c>
      <c r="L5" s="4032"/>
      <c r="M5" s="4"/>
    </row>
    <row r="6" spans="1:13" s="10" customFormat="1"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3" ht="108" customHeight="1" thickTop="1" x14ac:dyDescent="0.2">
      <c r="A7" s="1254">
        <v>43371</v>
      </c>
      <c r="B7" s="1255" t="s">
        <v>62</v>
      </c>
      <c r="C7" s="3583" t="s">
        <v>3056</v>
      </c>
      <c r="D7" s="3584"/>
      <c r="E7" s="3584"/>
      <c r="F7" s="3584"/>
      <c r="G7" s="3584"/>
      <c r="H7" s="3584"/>
      <c r="I7" s="3584"/>
      <c r="J7" s="3585"/>
      <c r="K7" s="2763" t="s">
        <v>2117</v>
      </c>
      <c r="L7" s="1318" t="s">
        <v>2117</v>
      </c>
    </row>
    <row r="8" spans="1:13" ht="24.75" customHeight="1" x14ac:dyDescent="0.2">
      <c r="A8" s="1268">
        <v>43612</v>
      </c>
      <c r="B8" s="1977" t="s">
        <v>12</v>
      </c>
      <c r="C8" s="1978">
        <v>145</v>
      </c>
      <c r="D8" s="258">
        <f>+C8*(100-E8)/100</f>
        <v>137.75</v>
      </c>
      <c r="E8" s="1978">
        <v>5</v>
      </c>
      <c r="F8" s="1978"/>
      <c r="G8" s="1978">
        <v>130</v>
      </c>
      <c r="H8" s="1978"/>
      <c r="I8" s="1978"/>
      <c r="J8" s="1978"/>
      <c r="K8" s="2471"/>
      <c r="L8" s="393" t="s">
        <v>2145</v>
      </c>
    </row>
    <row r="9" spans="1:13" ht="15.75" x14ac:dyDescent="0.25">
      <c r="A9" s="1268">
        <v>43705</v>
      </c>
      <c r="B9" s="1977" t="s">
        <v>186</v>
      </c>
      <c r="C9" s="1978"/>
      <c r="D9" s="258"/>
      <c r="E9" s="1978"/>
      <c r="F9" s="1978"/>
      <c r="G9" s="1978"/>
      <c r="H9" s="1978">
        <v>5625</v>
      </c>
      <c r="I9" s="1978">
        <v>100</v>
      </c>
      <c r="J9" s="1978"/>
      <c r="K9" s="2471"/>
      <c r="L9" s="234" t="s">
        <v>3229</v>
      </c>
    </row>
    <row r="10" spans="1:13" s="1267" customFormat="1" ht="15.75" x14ac:dyDescent="0.25">
      <c r="A10" s="1268">
        <v>43732</v>
      </c>
      <c r="B10" s="1269" t="s">
        <v>12</v>
      </c>
      <c r="C10" s="1270">
        <v>60</v>
      </c>
      <c r="D10" s="258">
        <f t="shared" ref="D10:D77" si="0">+C10*(100-E10)/100</f>
        <v>54</v>
      </c>
      <c r="E10" s="1270">
        <v>10</v>
      </c>
      <c r="F10" s="1270" t="s">
        <v>159</v>
      </c>
      <c r="G10" s="1270">
        <v>100</v>
      </c>
      <c r="H10" s="1270"/>
      <c r="I10" s="1270"/>
      <c r="J10" s="1270"/>
      <c r="K10" s="2636"/>
      <c r="L10" s="1272" t="s">
        <v>22</v>
      </c>
    </row>
    <row r="11" spans="1:13" ht="37.5" customHeight="1" x14ac:dyDescent="0.2">
      <c r="A11" s="1254">
        <v>43743</v>
      </c>
      <c r="B11" s="1255" t="s">
        <v>2276</v>
      </c>
      <c r="C11" s="3583" t="s">
        <v>3228</v>
      </c>
      <c r="D11" s="3584"/>
      <c r="E11" s="3584"/>
      <c r="F11" s="3584"/>
      <c r="G11" s="3584"/>
      <c r="H11" s="3584"/>
      <c r="I11" s="3584"/>
      <c r="J11" s="3585"/>
      <c r="K11" s="2765" t="s">
        <v>2119</v>
      </c>
      <c r="L11" s="1318" t="s">
        <v>3224</v>
      </c>
    </row>
    <row r="12" spans="1:13" ht="15.75" x14ac:dyDescent="0.2">
      <c r="A12" s="1976">
        <v>43747</v>
      </c>
      <c r="B12" s="1977" t="s">
        <v>12</v>
      </c>
      <c r="C12" s="1978">
        <v>60</v>
      </c>
      <c r="D12" s="258">
        <f t="shared" si="0"/>
        <v>60</v>
      </c>
      <c r="E12" s="1978">
        <v>0</v>
      </c>
      <c r="F12" s="1978"/>
      <c r="G12" s="1978">
        <v>90</v>
      </c>
      <c r="H12" s="1978"/>
      <c r="I12" s="1978"/>
      <c r="J12" s="1978"/>
      <c r="K12" s="2471"/>
      <c r="L12" s="393" t="s">
        <v>3230</v>
      </c>
    </row>
    <row r="13" spans="1:13" ht="15.75" x14ac:dyDescent="0.2">
      <c r="A13" s="1976">
        <v>43791</v>
      </c>
      <c r="B13" s="1977" t="s">
        <v>186</v>
      </c>
      <c r="C13" s="1978"/>
      <c r="D13" s="258"/>
      <c r="E13" s="1978"/>
      <c r="F13" s="1978"/>
      <c r="G13" s="1978"/>
      <c r="H13" s="1978">
        <v>5625</v>
      </c>
      <c r="I13" s="1978">
        <v>100</v>
      </c>
      <c r="J13" s="1978"/>
      <c r="K13" s="2471"/>
      <c r="L13" s="393"/>
    </row>
    <row r="14" spans="1:13" ht="15.75" x14ac:dyDescent="0.2">
      <c r="A14" s="1976">
        <v>43816</v>
      </c>
      <c r="B14" s="1977" t="s">
        <v>186</v>
      </c>
      <c r="C14" s="1978"/>
      <c r="D14" s="258"/>
      <c r="E14" s="1978"/>
      <c r="F14" s="1978"/>
      <c r="G14" s="1978"/>
      <c r="H14" s="1978">
        <v>4690</v>
      </c>
      <c r="I14" s="1978">
        <v>99</v>
      </c>
      <c r="J14" s="1978"/>
      <c r="K14" s="2471"/>
      <c r="L14" s="393" t="s">
        <v>40</v>
      </c>
    </row>
    <row r="15" spans="1:13" ht="15.75" x14ac:dyDescent="0.25">
      <c r="A15" s="1976">
        <v>43819</v>
      </c>
      <c r="B15" s="1977" t="s">
        <v>12</v>
      </c>
      <c r="C15" s="1978">
        <v>65</v>
      </c>
      <c r="D15" s="258">
        <f t="shared" si="0"/>
        <v>64.349999999999994</v>
      </c>
      <c r="E15" s="1978">
        <v>1</v>
      </c>
      <c r="F15" s="1978" t="s">
        <v>159</v>
      </c>
      <c r="G15" s="1978">
        <v>80</v>
      </c>
      <c r="H15" s="1978"/>
      <c r="I15" s="1978"/>
      <c r="J15" s="1978"/>
      <c r="K15" s="2471"/>
      <c r="L15" s="234" t="s">
        <v>22</v>
      </c>
    </row>
    <row r="16" spans="1:13" ht="15.75" x14ac:dyDescent="0.25">
      <c r="A16" s="1976">
        <v>43907</v>
      </c>
      <c r="B16" s="1977" t="s">
        <v>186</v>
      </c>
      <c r="C16" s="1978"/>
      <c r="D16" s="258"/>
      <c r="E16" s="1978"/>
      <c r="F16" s="1978"/>
      <c r="G16" s="1978"/>
      <c r="H16" s="1978">
        <v>5585</v>
      </c>
      <c r="I16" s="1978">
        <v>100</v>
      </c>
      <c r="J16" s="1978"/>
      <c r="K16" s="2471"/>
      <c r="L16" s="234" t="s">
        <v>3503</v>
      </c>
    </row>
    <row r="17" spans="1:12" ht="15.75" x14ac:dyDescent="0.25">
      <c r="A17" s="2410">
        <v>43920</v>
      </c>
      <c r="B17" s="2306" t="s">
        <v>4</v>
      </c>
      <c r="C17" s="2311"/>
      <c r="D17" s="2312"/>
      <c r="E17" s="2311">
        <v>5</v>
      </c>
      <c r="F17" s="2311"/>
      <c r="G17" s="2311"/>
      <c r="H17" s="2311"/>
      <c r="I17" s="2311"/>
      <c r="J17" s="2311"/>
      <c r="K17" s="2602"/>
      <c r="L17" s="2313"/>
    </row>
    <row r="18" spans="1:12" ht="15.75" x14ac:dyDescent="0.25">
      <c r="A18" s="2410">
        <v>43951</v>
      </c>
      <c r="B18" s="2306" t="s">
        <v>4</v>
      </c>
      <c r="C18" s="2311"/>
      <c r="D18" s="2312"/>
      <c r="E18" s="2311">
        <v>5</v>
      </c>
      <c r="F18" s="2311"/>
      <c r="G18" s="2311"/>
      <c r="H18" s="2311"/>
      <c r="I18" s="2311"/>
      <c r="J18" s="2311"/>
      <c r="K18" s="2602"/>
      <c r="L18" s="2313"/>
    </row>
    <row r="19" spans="1:12" ht="15.75" x14ac:dyDescent="0.25">
      <c r="A19" s="1976">
        <v>43973</v>
      </c>
      <c r="B19" s="1977" t="s">
        <v>26</v>
      </c>
      <c r="C19" s="3666" t="s">
        <v>3641</v>
      </c>
      <c r="D19" s="3667"/>
      <c r="E19" s="3667"/>
      <c r="F19" s="3667"/>
      <c r="G19" s="3667"/>
      <c r="H19" s="3667"/>
      <c r="I19" s="3667"/>
      <c r="J19" s="3668"/>
      <c r="K19" s="2547"/>
      <c r="L19" s="234"/>
    </row>
    <row r="20" spans="1:12" ht="23.25" customHeight="1" x14ac:dyDescent="0.25">
      <c r="A20" s="2410">
        <v>43981</v>
      </c>
      <c r="B20" s="2306" t="s">
        <v>4</v>
      </c>
      <c r="C20" s="2311"/>
      <c r="D20" s="2312"/>
      <c r="E20" s="2311">
        <v>5</v>
      </c>
      <c r="F20" s="2311"/>
      <c r="G20" s="2311"/>
      <c r="H20" s="2311"/>
      <c r="I20" s="2311"/>
      <c r="J20" s="2311"/>
      <c r="K20" s="2602"/>
      <c r="L20" s="2313"/>
    </row>
    <row r="21" spans="1:12" ht="20.25" customHeight="1" x14ac:dyDescent="0.25">
      <c r="A21" s="2410">
        <v>44012</v>
      </c>
      <c r="B21" s="2306" t="s">
        <v>4</v>
      </c>
      <c r="C21" s="2311"/>
      <c r="D21" s="2312"/>
      <c r="E21" s="2311">
        <v>5</v>
      </c>
      <c r="F21" s="2311"/>
      <c r="G21" s="2311"/>
      <c r="H21" s="2311"/>
      <c r="I21" s="2311"/>
      <c r="J21" s="2311"/>
      <c r="K21" s="2602"/>
      <c r="L21" s="2313"/>
    </row>
    <row r="22" spans="1:12" ht="15.75" x14ac:dyDescent="0.2">
      <c r="A22" s="1976">
        <v>44018</v>
      </c>
      <c r="B22" s="1977" t="s">
        <v>12</v>
      </c>
      <c r="C22" s="1978">
        <v>50</v>
      </c>
      <c r="D22" s="258">
        <f t="shared" si="0"/>
        <v>47.5</v>
      </c>
      <c r="E22" s="1978">
        <v>5</v>
      </c>
      <c r="F22" s="1978" t="s">
        <v>159</v>
      </c>
      <c r="G22" s="1978">
        <v>100</v>
      </c>
      <c r="H22" s="1978"/>
      <c r="I22" s="1978"/>
      <c r="J22" s="1978"/>
      <c r="K22" s="2471"/>
      <c r="L22" s="393" t="s">
        <v>2264</v>
      </c>
    </row>
    <row r="23" spans="1:12" ht="15.75" x14ac:dyDescent="0.25">
      <c r="A23" s="2410">
        <v>44042</v>
      </c>
      <c r="B23" s="2306" t="s">
        <v>4</v>
      </c>
      <c r="C23" s="2311"/>
      <c r="D23" s="2312"/>
      <c r="E23" s="2311">
        <v>5</v>
      </c>
      <c r="F23" s="2311"/>
      <c r="G23" s="2311"/>
      <c r="H23" s="2311"/>
      <c r="I23" s="2311"/>
      <c r="J23" s="2311"/>
      <c r="K23" s="2852"/>
      <c r="L23" s="2313"/>
    </row>
    <row r="24" spans="1:12" ht="15.75" x14ac:dyDescent="0.25">
      <c r="A24" s="1976">
        <v>44053</v>
      </c>
      <c r="B24" s="1977" t="s">
        <v>186</v>
      </c>
      <c r="C24" s="1978"/>
      <c r="D24" s="258">
        <f t="shared" si="0"/>
        <v>0</v>
      </c>
      <c r="E24" s="1978"/>
      <c r="F24" s="1978"/>
      <c r="G24" s="1978"/>
      <c r="H24" s="1978">
        <v>5755</v>
      </c>
      <c r="I24" s="1978">
        <v>100</v>
      </c>
      <c r="J24" s="1978"/>
      <c r="K24" s="2471"/>
      <c r="L24" s="234" t="s">
        <v>3783</v>
      </c>
    </row>
    <row r="25" spans="1:12" ht="15.75" x14ac:dyDescent="0.25">
      <c r="A25" s="2410">
        <v>44073</v>
      </c>
      <c r="B25" s="2306" t="s">
        <v>4</v>
      </c>
      <c r="C25" s="2311"/>
      <c r="D25" s="2312"/>
      <c r="E25" s="2311">
        <v>5</v>
      </c>
      <c r="F25" s="2311"/>
      <c r="G25" s="2311"/>
      <c r="H25" s="2311"/>
      <c r="I25" s="2311"/>
      <c r="J25" s="2311"/>
      <c r="K25" s="2885"/>
      <c r="L25" s="2313"/>
    </row>
    <row r="26" spans="1:12" ht="15.75" x14ac:dyDescent="0.25">
      <c r="A26" s="2410">
        <v>44104</v>
      </c>
      <c r="B26" s="2306" t="s">
        <v>4</v>
      </c>
      <c r="C26" s="2311"/>
      <c r="D26" s="2312"/>
      <c r="E26" s="2311">
        <v>5</v>
      </c>
      <c r="F26" s="2311"/>
      <c r="G26" s="2311"/>
      <c r="H26" s="2311"/>
      <c r="I26" s="2311"/>
      <c r="J26" s="2311"/>
      <c r="K26" s="3126"/>
      <c r="L26" s="2313"/>
    </row>
    <row r="27" spans="1:12" ht="15.75" x14ac:dyDescent="0.25">
      <c r="A27" s="2410">
        <v>44134</v>
      </c>
      <c r="B27" s="2306" t="s">
        <v>4</v>
      </c>
      <c r="C27" s="2311"/>
      <c r="D27" s="2312"/>
      <c r="E27" s="2311">
        <v>5</v>
      </c>
      <c r="F27" s="2311"/>
      <c r="G27" s="2311"/>
      <c r="H27" s="2311"/>
      <c r="I27" s="2311"/>
      <c r="J27" s="2311"/>
      <c r="K27" s="3126"/>
      <c r="L27" s="2313"/>
    </row>
    <row r="28" spans="1:12" ht="15.75" x14ac:dyDescent="0.25">
      <c r="A28" s="2410">
        <v>44165</v>
      </c>
      <c r="B28" s="2306" t="s">
        <v>4</v>
      </c>
      <c r="C28" s="2311"/>
      <c r="D28" s="2312"/>
      <c r="E28" s="2311">
        <v>5</v>
      </c>
      <c r="F28" s="2311"/>
      <c r="G28" s="2311"/>
      <c r="H28" s="2311"/>
      <c r="I28" s="2311"/>
      <c r="J28" s="2311"/>
      <c r="K28" s="3126"/>
      <c r="L28" s="2313"/>
    </row>
    <row r="29" spans="1:12" ht="15.75" x14ac:dyDescent="0.25">
      <c r="A29" s="2410">
        <v>44195</v>
      </c>
      <c r="B29" s="2306" t="s">
        <v>4</v>
      </c>
      <c r="C29" s="2311"/>
      <c r="D29" s="2312"/>
      <c r="E29" s="2311">
        <v>5</v>
      </c>
      <c r="F29" s="2311"/>
      <c r="G29" s="2311"/>
      <c r="H29" s="2311"/>
      <c r="I29" s="2311"/>
      <c r="J29" s="2311"/>
      <c r="K29" s="3126"/>
      <c r="L29" s="2313"/>
    </row>
    <row r="30" spans="1:12" ht="15.75" x14ac:dyDescent="0.25">
      <c r="A30" s="1976">
        <v>44217</v>
      </c>
      <c r="B30" s="1977" t="s">
        <v>186</v>
      </c>
      <c r="C30" s="1978"/>
      <c r="D30" s="258" t="s">
        <v>301</v>
      </c>
      <c r="E30" s="1978"/>
      <c r="F30" s="1978"/>
      <c r="G30" s="1978"/>
      <c r="H30" s="1978">
        <v>5540</v>
      </c>
      <c r="I30" s="1978">
        <v>100</v>
      </c>
      <c r="J30" s="1978"/>
      <c r="K30" s="2471"/>
      <c r="L30" s="234" t="s">
        <v>4181</v>
      </c>
    </row>
    <row r="31" spans="1:12" ht="15.75" x14ac:dyDescent="0.25">
      <c r="A31" s="2410">
        <v>44226</v>
      </c>
      <c r="B31" s="2306" t="s">
        <v>4</v>
      </c>
      <c r="C31" s="2311"/>
      <c r="D31" s="2312"/>
      <c r="E31" s="2311">
        <v>5</v>
      </c>
      <c r="F31" s="2311"/>
      <c r="G31" s="2311"/>
      <c r="H31" s="2311"/>
      <c r="I31" s="2311"/>
      <c r="J31" s="2311"/>
      <c r="K31" s="3126"/>
      <c r="L31" s="2313"/>
    </row>
    <row r="32" spans="1:12" ht="15.75" x14ac:dyDescent="0.25">
      <c r="A32" s="2410">
        <v>44255</v>
      </c>
      <c r="B32" s="2306" t="s">
        <v>4</v>
      </c>
      <c r="C32" s="2311"/>
      <c r="D32" s="2312"/>
      <c r="E32" s="2311">
        <v>5</v>
      </c>
      <c r="F32" s="2311"/>
      <c r="G32" s="2311"/>
      <c r="H32" s="2311"/>
      <c r="I32" s="2311"/>
      <c r="J32" s="2311"/>
      <c r="K32" s="3126"/>
      <c r="L32" s="2313"/>
    </row>
    <row r="33" spans="1:12" ht="15.75" x14ac:dyDescent="0.25">
      <c r="A33" s="2410">
        <v>44285</v>
      </c>
      <c r="B33" s="2306" t="s">
        <v>4</v>
      </c>
      <c r="C33" s="2311"/>
      <c r="D33" s="2312"/>
      <c r="E33" s="2311">
        <v>5</v>
      </c>
      <c r="F33" s="2311"/>
      <c r="G33" s="2311"/>
      <c r="H33" s="2311"/>
      <c r="I33" s="2311"/>
      <c r="J33" s="2311"/>
      <c r="K33" s="3126"/>
      <c r="L33" s="2313"/>
    </row>
    <row r="34" spans="1:12" ht="15.75" x14ac:dyDescent="0.25">
      <c r="A34" s="1976">
        <v>44363</v>
      </c>
      <c r="B34" s="1977" t="s">
        <v>186</v>
      </c>
      <c r="C34" s="1978"/>
      <c r="D34" s="258"/>
      <c r="E34" s="1978"/>
      <c r="F34" s="1978"/>
      <c r="G34" s="1978"/>
      <c r="H34" s="1978">
        <v>5035</v>
      </c>
      <c r="I34" s="1978">
        <v>100</v>
      </c>
      <c r="J34" s="1978"/>
      <c r="K34" s="2471"/>
      <c r="L34" s="234" t="s">
        <v>4429</v>
      </c>
    </row>
    <row r="35" spans="1:12" ht="15.75" x14ac:dyDescent="0.25">
      <c r="A35" s="1976">
        <v>44452</v>
      </c>
      <c r="B35" s="1977" t="s">
        <v>186</v>
      </c>
      <c r="C35" s="1978"/>
      <c r="D35" s="258" t="s">
        <v>301</v>
      </c>
      <c r="E35" s="1978"/>
      <c r="F35" s="1978"/>
      <c r="G35" s="1978"/>
      <c r="H35" s="1978">
        <v>5620</v>
      </c>
      <c r="I35" s="1978">
        <v>100</v>
      </c>
      <c r="J35" s="1978"/>
      <c r="K35" s="2471"/>
      <c r="L35" s="124" t="s">
        <v>4540</v>
      </c>
    </row>
    <row r="36" spans="1:12" ht="15.75" x14ac:dyDescent="0.25">
      <c r="A36" s="1976">
        <v>44512</v>
      </c>
      <c r="B36" s="1977" t="s">
        <v>14</v>
      </c>
      <c r="C36" s="3473" t="s">
        <v>4375</v>
      </c>
      <c r="D36" s="3474"/>
      <c r="E36" s="3474"/>
      <c r="F36" s="3474"/>
      <c r="G36" s="3474"/>
      <c r="H36" s="3474"/>
      <c r="I36" s="3474"/>
      <c r="J36" s="3475"/>
      <c r="K36" s="2471"/>
      <c r="L36" s="124"/>
    </row>
    <row r="37" spans="1:12" ht="15.75" x14ac:dyDescent="0.25">
      <c r="A37" s="1976"/>
      <c r="B37" s="1977"/>
      <c r="C37" s="1978"/>
      <c r="D37" s="258">
        <f t="shared" si="0"/>
        <v>0</v>
      </c>
      <c r="E37" s="1978"/>
      <c r="F37" s="1978"/>
      <c r="G37" s="1978"/>
      <c r="H37" s="1978"/>
      <c r="I37" s="1978"/>
      <c r="J37" s="1978"/>
      <c r="K37" s="2471"/>
      <c r="L37" s="124"/>
    </row>
    <row r="38" spans="1:12" ht="15.75" x14ac:dyDescent="0.25">
      <c r="A38" s="1976"/>
      <c r="B38" s="1977"/>
      <c r="C38" s="1978"/>
      <c r="D38" s="258">
        <f t="shared" si="0"/>
        <v>0</v>
      </c>
      <c r="E38" s="1978"/>
      <c r="F38" s="1978"/>
      <c r="G38" s="1978"/>
      <c r="H38" s="1978"/>
      <c r="I38" s="1978"/>
      <c r="J38" s="1978"/>
      <c r="K38" s="2471"/>
      <c r="L38" s="124"/>
    </row>
    <row r="39" spans="1:12" ht="15.75" x14ac:dyDescent="0.25">
      <c r="A39" s="1976"/>
      <c r="B39" s="1977"/>
      <c r="C39" s="1978"/>
      <c r="D39" s="258">
        <f t="shared" si="0"/>
        <v>0</v>
      </c>
      <c r="E39" s="1978"/>
      <c r="F39" s="1978"/>
      <c r="G39" s="1978"/>
      <c r="H39" s="1978"/>
      <c r="I39" s="1978"/>
      <c r="J39" s="1978"/>
      <c r="K39" s="2471"/>
      <c r="L39" s="124"/>
    </row>
    <row r="40" spans="1:12" ht="15.75" x14ac:dyDescent="0.25">
      <c r="A40" s="1976"/>
      <c r="B40" s="1977"/>
      <c r="C40" s="1978"/>
      <c r="D40" s="258">
        <f t="shared" si="0"/>
        <v>0</v>
      </c>
      <c r="E40" s="1978"/>
      <c r="F40" s="1978"/>
      <c r="G40" s="1978"/>
      <c r="H40" s="1978"/>
      <c r="I40" s="1978"/>
      <c r="J40" s="1978"/>
      <c r="K40" s="2471"/>
      <c r="L40" s="124"/>
    </row>
    <row r="41" spans="1:12" ht="15.75" x14ac:dyDescent="0.25">
      <c r="A41" s="1976"/>
      <c r="B41" s="1977"/>
      <c r="C41" s="1978"/>
      <c r="D41" s="258">
        <f t="shared" si="0"/>
        <v>0</v>
      </c>
      <c r="E41" s="1978"/>
      <c r="F41" s="1978"/>
      <c r="G41" s="1978"/>
      <c r="H41" s="1978"/>
      <c r="I41" s="1978"/>
      <c r="J41" s="1978"/>
      <c r="K41" s="2471"/>
      <c r="L41" s="124"/>
    </row>
    <row r="42" spans="1:12" ht="15.75" x14ac:dyDescent="0.25">
      <c r="A42" s="1976"/>
      <c r="B42" s="1977"/>
      <c r="C42" s="1978"/>
      <c r="D42" s="258">
        <f t="shared" si="0"/>
        <v>0</v>
      </c>
      <c r="E42" s="1978"/>
      <c r="F42" s="1978"/>
      <c r="G42" s="1978"/>
      <c r="H42" s="1978"/>
      <c r="I42" s="1978"/>
      <c r="J42" s="1978"/>
      <c r="K42" s="2471"/>
      <c r="L42" s="124"/>
    </row>
    <row r="43" spans="1:12" ht="15.75" x14ac:dyDescent="0.25">
      <c r="A43" s="1976"/>
      <c r="B43" s="1977"/>
      <c r="C43" s="1978"/>
      <c r="D43" s="258">
        <f t="shared" si="0"/>
        <v>0</v>
      </c>
      <c r="E43" s="1978"/>
      <c r="F43" s="1978"/>
      <c r="G43" s="1978"/>
      <c r="H43" s="1978"/>
      <c r="I43" s="1978"/>
      <c r="J43" s="1978"/>
      <c r="K43" s="2471"/>
      <c r="L43" s="124"/>
    </row>
    <row r="44" spans="1:12" ht="15.75" x14ac:dyDescent="0.25">
      <c r="A44" s="1976"/>
      <c r="B44" s="1977"/>
      <c r="C44" s="1978"/>
      <c r="D44" s="258">
        <f t="shared" si="0"/>
        <v>0</v>
      </c>
      <c r="E44" s="1978"/>
      <c r="F44" s="1978"/>
      <c r="G44" s="1978"/>
      <c r="H44" s="1978"/>
      <c r="I44" s="1978"/>
      <c r="J44" s="1978"/>
      <c r="K44" s="2471"/>
      <c r="L44" s="124"/>
    </row>
    <row r="45" spans="1:12" ht="15.75" x14ac:dyDescent="0.25">
      <c r="A45" s="1976"/>
      <c r="B45" s="1977"/>
      <c r="C45" s="1978"/>
      <c r="D45" s="258">
        <f t="shared" si="0"/>
        <v>0</v>
      </c>
      <c r="E45" s="1978"/>
      <c r="F45" s="1978"/>
      <c r="G45" s="1978"/>
      <c r="H45" s="1978"/>
      <c r="I45" s="1978"/>
      <c r="J45" s="1978"/>
      <c r="K45" s="2471"/>
      <c r="L45" s="124"/>
    </row>
    <row r="46" spans="1:12" ht="15.75" x14ac:dyDescent="0.25">
      <c r="A46" s="1976"/>
      <c r="B46" s="1977"/>
      <c r="C46" s="1978"/>
      <c r="D46" s="258">
        <f t="shared" si="0"/>
        <v>0</v>
      </c>
      <c r="E46" s="1978"/>
      <c r="F46" s="1978"/>
      <c r="G46" s="1978"/>
      <c r="H46" s="1978"/>
      <c r="I46" s="1978"/>
      <c r="J46" s="1978"/>
      <c r="K46" s="2471"/>
      <c r="L46" s="124"/>
    </row>
    <row r="47" spans="1:12" ht="15.75" x14ac:dyDescent="0.25">
      <c r="A47" s="1976"/>
      <c r="B47" s="1977"/>
      <c r="C47" s="1978"/>
      <c r="D47" s="258">
        <f t="shared" si="0"/>
        <v>0</v>
      </c>
      <c r="E47" s="1978"/>
      <c r="F47" s="1978"/>
      <c r="G47" s="1978"/>
      <c r="H47" s="1978"/>
      <c r="I47" s="1978"/>
      <c r="J47" s="1978"/>
      <c r="K47" s="2471"/>
      <c r="L47" s="124"/>
    </row>
    <row r="48" spans="1:12" ht="15.75" x14ac:dyDescent="0.25">
      <c r="A48" s="1976"/>
      <c r="B48" s="1977"/>
      <c r="C48" s="1978"/>
      <c r="D48" s="258">
        <f t="shared" si="0"/>
        <v>0</v>
      </c>
      <c r="E48" s="1978"/>
      <c r="F48" s="1978"/>
      <c r="G48" s="1978"/>
      <c r="H48" s="1978"/>
      <c r="I48" s="1978"/>
      <c r="J48" s="1978"/>
      <c r="K48" s="2471"/>
      <c r="L48" s="124"/>
    </row>
    <row r="49" spans="1:12" ht="15.75" x14ac:dyDescent="0.25">
      <c r="A49" s="1976"/>
      <c r="B49" s="1977"/>
      <c r="C49" s="1978"/>
      <c r="D49" s="258">
        <f t="shared" si="0"/>
        <v>0</v>
      </c>
      <c r="E49" s="1978"/>
      <c r="F49" s="1978"/>
      <c r="G49" s="1978"/>
      <c r="H49" s="1978"/>
      <c r="I49" s="1978"/>
      <c r="J49" s="1978"/>
      <c r="K49" s="2471"/>
      <c r="L49" s="124"/>
    </row>
    <row r="50" spans="1:12" ht="15.75" x14ac:dyDescent="0.25">
      <c r="A50" s="1976"/>
      <c r="B50" s="1977"/>
      <c r="C50" s="1978"/>
      <c r="D50" s="258">
        <f t="shared" si="0"/>
        <v>0</v>
      </c>
      <c r="E50" s="1978"/>
      <c r="F50" s="1978"/>
      <c r="G50" s="1978"/>
      <c r="H50" s="1978"/>
      <c r="I50" s="1978"/>
      <c r="J50" s="1978"/>
      <c r="K50" s="2471"/>
      <c r="L50" s="124"/>
    </row>
    <row r="51" spans="1:12" ht="15.75" x14ac:dyDescent="0.25">
      <c r="A51" s="1976"/>
      <c r="B51" s="1977"/>
      <c r="C51" s="1978"/>
      <c r="D51" s="258">
        <f t="shared" si="0"/>
        <v>0</v>
      </c>
      <c r="E51" s="1978"/>
      <c r="F51" s="1978"/>
      <c r="G51" s="1978"/>
      <c r="H51" s="1978"/>
      <c r="I51" s="1978"/>
      <c r="J51" s="1978"/>
      <c r="K51" s="2471"/>
      <c r="L51" s="124"/>
    </row>
    <row r="52" spans="1:12" ht="15.75" x14ac:dyDescent="0.25">
      <c r="A52" s="1976"/>
      <c r="B52" s="1977"/>
      <c r="C52" s="1978"/>
      <c r="D52" s="258">
        <f t="shared" si="0"/>
        <v>0</v>
      </c>
      <c r="E52" s="1978"/>
      <c r="F52" s="1978"/>
      <c r="G52" s="1978"/>
      <c r="H52" s="1978"/>
      <c r="I52" s="1978"/>
      <c r="J52" s="1978"/>
      <c r="K52" s="2471"/>
      <c r="L52" s="124"/>
    </row>
    <row r="53" spans="1:12" ht="15.75" x14ac:dyDescent="0.25">
      <c r="A53" s="1976"/>
      <c r="B53" s="1977"/>
      <c r="C53" s="1978"/>
      <c r="D53" s="258">
        <f t="shared" si="0"/>
        <v>0</v>
      </c>
      <c r="E53" s="1978"/>
      <c r="F53" s="1978"/>
      <c r="G53" s="1978"/>
      <c r="H53" s="1978"/>
      <c r="I53" s="1978"/>
      <c r="J53" s="1978"/>
      <c r="K53" s="2471"/>
      <c r="L53" s="124"/>
    </row>
    <row r="54" spans="1:12" ht="15.75" x14ac:dyDescent="0.25">
      <c r="A54" s="1976"/>
      <c r="B54" s="1977"/>
      <c r="C54" s="1978"/>
      <c r="D54" s="258">
        <f t="shared" si="0"/>
        <v>0</v>
      </c>
      <c r="E54" s="1978"/>
      <c r="F54" s="1978"/>
      <c r="G54" s="1978"/>
      <c r="H54" s="1978"/>
      <c r="I54" s="1978"/>
      <c r="J54" s="1978"/>
      <c r="K54" s="2471"/>
      <c r="L54" s="124"/>
    </row>
    <row r="55" spans="1:12" ht="15.75" x14ac:dyDescent="0.25">
      <c r="A55" s="1976"/>
      <c r="B55" s="1977"/>
      <c r="C55" s="1978"/>
      <c r="D55" s="258">
        <f t="shared" si="0"/>
        <v>0</v>
      </c>
      <c r="E55" s="1978"/>
      <c r="F55" s="1978"/>
      <c r="G55" s="1978"/>
      <c r="H55" s="1978"/>
      <c r="I55" s="1978"/>
      <c r="J55" s="1978"/>
      <c r="K55" s="2471"/>
      <c r="L55" s="124"/>
    </row>
    <row r="56" spans="1:12" ht="15.75" x14ac:dyDescent="0.25">
      <c r="A56" s="1976"/>
      <c r="B56" s="1977"/>
      <c r="C56" s="1978"/>
      <c r="D56" s="258">
        <f t="shared" si="0"/>
        <v>0</v>
      </c>
      <c r="E56" s="1978"/>
      <c r="F56" s="1978"/>
      <c r="G56" s="1978"/>
      <c r="H56" s="1978"/>
      <c r="I56" s="1978"/>
      <c r="J56" s="1978"/>
      <c r="K56" s="2471"/>
      <c r="L56" s="124"/>
    </row>
    <row r="57" spans="1:12" ht="15.75" x14ac:dyDescent="0.25">
      <c r="A57" s="1976"/>
      <c r="B57" s="1977"/>
      <c r="C57" s="1978"/>
      <c r="D57" s="258">
        <f t="shared" si="0"/>
        <v>0</v>
      </c>
      <c r="E57" s="1978"/>
      <c r="F57" s="1978"/>
      <c r="G57" s="1978"/>
      <c r="H57" s="1978"/>
      <c r="I57" s="1978"/>
      <c r="J57" s="1978"/>
      <c r="K57" s="2471"/>
      <c r="L57" s="124"/>
    </row>
    <row r="58" spans="1:12" ht="15.75" x14ac:dyDescent="0.25">
      <c r="A58" s="1976"/>
      <c r="B58" s="1977"/>
      <c r="C58" s="1978"/>
      <c r="D58" s="258">
        <f t="shared" si="0"/>
        <v>0</v>
      </c>
      <c r="E58" s="1978"/>
      <c r="F58" s="1978"/>
      <c r="G58" s="1978"/>
      <c r="H58" s="1978"/>
      <c r="I58" s="1978"/>
      <c r="J58" s="1978"/>
      <c r="K58" s="2471"/>
      <c r="L58" s="124"/>
    </row>
    <row r="59" spans="1:12" ht="15.75" x14ac:dyDescent="0.25">
      <c r="A59" s="1976"/>
      <c r="B59" s="1977"/>
      <c r="C59" s="1978"/>
      <c r="D59" s="258">
        <f t="shared" si="0"/>
        <v>0</v>
      </c>
      <c r="E59" s="1978"/>
      <c r="F59" s="1978"/>
      <c r="G59" s="1978"/>
      <c r="H59" s="1978"/>
      <c r="I59" s="1978"/>
      <c r="J59" s="1978"/>
      <c r="K59" s="2471"/>
      <c r="L59" s="124"/>
    </row>
    <row r="60" spans="1:12" ht="15.75" x14ac:dyDescent="0.25">
      <c r="A60" s="1976"/>
      <c r="B60" s="1977"/>
      <c r="C60" s="1978"/>
      <c r="D60" s="258">
        <f t="shared" si="0"/>
        <v>0</v>
      </c>
      <c r="E60" s="1978"/>
      <c r="F60" s="1978"/>
      <c r="G60" s="1978"/>
      <c r="H60" s="1978"/>
      <c r="I60" s="1978"/>
      <c r="J60" s="1978"/>
      <c r="K60" s="2471"/>
      <c r="L60" s="124"/>
    </row>
    <row r="61" spans="1:12" ht="15.75" x14ac:dyDescent="0.25">
      <c r="A61" s="1976"/>
      <c r="B61" s="1977"/>
      <c r="C61" s="1978"/>
      <c r="D61" s="258">
        <f t="shared" si="0"/>
        <v>0</v>
      </c>
      <c r="E61" s="1978"/>
      <c r="F61" s="1978"/>
      <c r="G61" s="1978"/>
      <c r="H61" s="1978"/>
      <c r="I61" s="1978"/>
      <c r="J61" s="1978"/>
      <c r="K61" s="2471"/>
      <c r="L61" s="124"/>
    </row>
    <row r="62" spans="1:12" ht="15.75" x14ac:dyDescent="0.25">
      <c r="A62" s="1976"/>
      <c r="B62" s="1977"/>
      <c r="C62" s="1978"/>
      <c r="D62" s="258">
        <f t="shared" si="0"/>
        <v>0</v>
      </c>
      <c r="E62" s="1978"/>
      <c r="F62" s="1978"/>
      <c r="G62" s="1978"/>
      <c r="H62" s="1978"/>
      <c r="I62" s="1978"/>
      <c r="J62" s="1978"/>
      <c r="K62" s="2471"/>
      <c r="L62" s="124"/>
    </row>
    <row r="63" spans="1:12" ht="15.75" x14ac:dyDescent="0.25">
      <c r="A63" s="1976"/>
      <c r="B63" s="1977"/>
      <c r="C63" s="1978"/>
      <c r="D63" s="258">
        <f t="shared" si="0"/>
        <v>0</v>
      </c>
      <c r="E63" s="1978"/>
      <c r="F63" s="1978"/>
      <c r="G63" s="1978"/>
      <c r="H63" s="1978"/>
      <c r="I63" s="1978"/>
      <c r="J63" s="1978"/>
      <c r="K63" s="2471"/>
      <c r="L63" s="124"/>
    </row>
    <row r="64" spans="1:12" ht="15.75" x14ac:dyDescent="0.25">
      <c r="A64" s="1976"/>
      <c r="B64" s="1977"/>
      <c r="C64" s="1978"/>
      <c r="D64" s="258">
        <f t="shared" si="0"/>
        <v>0</v>
      </c>
      <c r="E64" s="1978"/>
      <c r="F64" s="1978"/>
      <c r="G64" s="1978"/>
      <c r="H64" s="1978"/>
      <c r="I64" s="1978"/>
      <c r="J64" s="1978"/>
      <c r="K64" s="2471"/>
      <c r="L64" s="124"/>
    </row>
    <row r="65" spans="1:12" ht="15.75" x14ac:dyDescent="0.25">
      <c r="A65" s="1976"/>
      <c r="B65" s="1977"/>
      <c r="C65" s="1978"/>
      <c r="D65" s="258">
        <f t="shared" si="0"/>
        <v>0</v>
      </c>
      <c r="E65" s="1978"/>
      <c r="F65" s="1978"/>
      <c r="G65" s="1978"/>
      <c r="H65" s="1978"/>
      <c r="I65" s="1978"/>
      <c r="J65" s="1978"/>
      <c r="K65" s="2471"/>
      <c r="L65" s="124"/>
    </row>
    <row r="66" spans="1:12" ht="15.75" x14ac:dyDescent="0.25">
      <c r="A66" s="1976"/>
      <c r="B66" s="1977"/>
      <c r="C66" s="1978"/>
      <c r="D66" s="258">
        <f t="shared" si="0"/>
        <v>0</v>
      </c>
      <c r="E66" s="1978"/>
      <c r="F66" s="1978"/>
      <c r="G66" s="1978"/>
      <c r="H66" s="1978"/>
      <c r="I66" s="1978"/>
      <c r="J66" s="1978"/>
      <c r="K66" s="2471"/>
      <c r="L66" s="124"/>
    </row>
    <row r="67" spans="1:12" ht="15.75" x14ac:dyDescent="0.25">
      <c r="A67" s="1976"/>
      <c r="B67" s="1977"/>
      <c r="C67" s="1978"/>
      <c r="D67" s="258">
        <f t="shared" si="0"/>
        <v>0</v>
      </c>
      <c r="E67" s="1978"/>
      <c r="F67" s="1978"/>
      <c r="G67" s="1978"/>
      <c r="H67" s="1978"/>
      <c r="I67" s="1978"/>
      <c r="J67" s="1978"/>
      <c r="K67" s="2471"/>
      <c r="L67" s="124"/>
    </row>
    <row r="68" spans="1:12" ht="15.75" x14ac:dyDescent="0.25">
      <c r="A68" s="1976"/>
      <c r="B68" s="1977"/>
      <c r="C68" s="1978"/>
      <c r="D68" s="258">
        <f t="shared" si="0"/>
        <v>0</v>
      </c>
      <c r="E68" s="1978"/>
      <c r="F68" s="1978"/>
      <c r="G68" s="1978"/>
      <c r="H68" s="1978"/>
      <c r="I68" s="1978"/>
      <c r="J68" s="1978"/>
      <c r="K68" s="2471"/>
      <c r="L68" s="124"/>
    </row>
    <row r="69" spans="1:12" ht="15.75" x14ac:dyDescent="0.25">
      <c r="A69" s="1976"/>
      <c r="B69" s="1977"/>
      <c r="C69" s="1978"/>
      <c r="D69" s="258">
        <f t="shared" si="0"/>
        <v>0</v>
      </c>
      <c r="E69" s="1978"/>
      <c r="F69" s="1978"/>
      <c r="G69" s="1978"/>
      <c r="H69" s="1978"/>
      <c r="I69" s="1978"/>
      <c r="J69" s="1978"/>
      <c r="K69" s="2471"/>
      <c r="L69" s="124"/>
    </row>
    <row r="70" spans="1:12" ht="15.75" x14ac:dyDescent="0.25">
      <c r="A70" s="1976"/>
      <c r="B70" s="1977"/>
      <c r="C70" s="1978"/>
      <c r="D70" s="258">
        <f t="shared" si="0"/>
        <v>0</v>
      </c>
      <c r="E70" s="1978"/>
      <c r="F70" s="1978"/>
      <c r="G70" s="1978"/>
      <c r="H70" s="1978"/>
      <c r="I70" s="1978"/>
      <c r="J70" s="1978"/>
      <c r="K70" s="2471"/>
      <c r="L70" s="124"/>
    </row>
    <row r="71" spans="1:12" ht="15.75" x14ac:dyDescent="0.25">
      <c r="A71" s="1976"/>
      <c r="B71" s="1977"/>
      <c r="C71" s="1978"/>
      <c r="D71" s="258">
        <f t="shared" si="0"/>
        <v>0</v>
      </c>
      <c r="E71" s="1978"/>
      <c r="F71" s="1978"/>
      <c r="G71" s="1978"/>
      <c r="H71" s="1978"/>
      <c r="I71" s="1978"/>
      <c r="J71" s="1978"/>
      <c r="K71" s="2471"/>
      <c r="L71" s="124"/>
    </row>
    <row r="72" spans="1:12" ht="15.75" x14ac:dyDescent="0.25">
      <c r="A72" s="1976"/>
      <c r="B72" s="1977"/>
      <c r="C72" s="1978"/>
      <c r="D72" s="258">
        <f t="shared" si="0"/>
        <v>0</v>
      </c>
      <c r="E72" s="1978"/>
      <c r="F72" s="1978"/>
      <c r="G72" s="1978"/>
      <c r="H72" s="1978"/>
      <c r="I72" s="1978"/>
      <c r="J72" s="1978"/>
      <c r="K72" s="2471"/>
      <c r="L72" s="124"/>
    </row>
    <row r="73" spans="1:12" ht="15.75" x14ac:dyDescent="0.25">
      <c r="A73" s="1976"/>
      <c r="B73" s="1977"/>
      <c r="C73" s="1978"/>
      <c r="D73" s="258">
        <f t="shared" si="0"/>
        <v>0</v>
      </c>
      <c r="E73" s="1978"/>
      <c r="F73" s="1978"/>
      <c r="G73" s="1978"/>
      <c r="H73" s="1978"/>
      <c r="I73" s="1978"/>
      <c r="J73" s="1978"/>
      <c r="K73" s="2471"/>
      <c r="L73" s="124"/>
    </row>
    <row r="74" spans="1:12" ht="15.75" x14ac:dyDescent="0.25">
      <c r="A74" s="1976"/>
      <c r="B74" s="1977"/>
      <c r="C74" s="1978"/>
      <c r="D74" s="258">
        <f t="shared" si="0"/>
        <v>0</v>
      </c>
      <c r="E74" s="1978"/>
      <c r="F74" s="1978"/>
      <c r="G74" s="1978"/>
      <c r="H74" s="1978"/>
      <c r="I74" s="1978"/>
      <c r="J74" s="1978"/>
      <c r="K74" s="2471"/>
      <c r="L74" s="124"/>
    </row>
    <row r="75" spans="1:12" ht="15.75" x14ac:dyDescent="0.25">
      <c r="A75" s="1976"/>
      <c r="B75" s="1977"/>
      <c r="C75" s="1978"/>
      <c r="D75" s="258">
        <f t="shared" si="0"/>
        <v>0</v>
      </c>
      <c r="E75" s="1978"/>
      <c r="F75" s="1978"/>
      <c r="G75" s="1978"/>
      <c r="H75" s="1978"/>
      <c r="I75" s="1978"/>
      <c r="J75" s="1978"/>
      <c r="K75" s="2471"/>
      <c r="L75" s="124"/>
    </row>
    <row r="76" spans="1:12" ht="15.75" x14ac:dyDescent="0.25">
      <c r="A76" s="1976"/>
      <c r="B76" s="1977"/>
      <c r="C76" s="1978"/>
      <c r="D76" s="258">
        <f t="shared" si="0"/>
        <v>0</v>
      </c>
      <c r="E76" s="1978"/>
      <c r="F76" s="1978"/>
      <c r="G76" s="1978"/>
      <c r="H76" s="1978"/>
      <c r="I76" s="1978"/>
      <c r="J76" s="1978"/>
      <c r="K76" s="2471"/>
      <c r="L76" s="124"/>
    </row>
    <row r="77" spans="1:12" ht="15.75" x14ac:dyDescent="0.25">
      <c r="A77" s="1976"/>
      <c r="B77" s="1977"/>
      <c r="C77" s="1978"/>
      <c r="D77" s="258">
        <f t="shared" si="0"/>
        <v>0</v>
      </c>
      <c r="E77" s="1978"/>
      <c r="F77" s="1978"/>
      <c r="G77" s="1978"/>
      <c r="H77" s="1978"/>
      <c r="I77" s="1978"/>
      <c r="J77" s="1978"/>
      <c r="K77" s="2471"/>
      <c r="L77" s="124"/>
    </row>
    <row r="78" spans="1:12" ht="15.75" x14ac:dyDescent="0.25">
      <c r="A78" s="1976"/>
      <c r="B78" s="1977"/>
      <c r="C78" s="1978"/>
      <c r="D78" s="258">
        <f t="shared" ref="D78:D141" si="1">+C78*(100-E78)/100</f>
        <v>0</v>
      </c>
      <c r="E78" s="1978"/>
      <c r="F78" s="1978"/>
      <c r="G78" s="1978"/>
      <c r="H78" s="1978"/>
      <c r="I78" s="1978"/>
      <c r="J78" s="1978"/>
      <c r="K78" s="2471"/>
      <c r="L78" s="124"/>
    </row>
    <row r="79" spans="1:12" ht="15.75" x14ac:dyDescent="0.25">
      <c r="A79" s="1976"/>
      <c r="B79" s="1977"/>
      <c r="C79" s="1978"/>
      <c r="D79" s="258">
        <f t="shared" si="1"/>
        <v>0</v>
      </c>
      <c r="E79" s="1978"/>
      <c r="F79" s="1978"/>
      <c r="G79" s="1978"/>
      <c r="H79" s="1978"/>
      <c r="I79" s="1978"/>
      <c r="J79" s="1978"/>
      <c r="K79" s="2471"/>
      <c r="L79" s="124"/>
    </row>
    <row r="80" spans="1:12" ht="15.75" x14ac:dyDescent="0.25">
      <c r="A80" s="1976"/>
      <c r="B80" s="1977"/>
      <c r="C80" s="1978"/>
      <c r="D80" s="258">
        <f t="shared" si="1"/>
        <v>0</v>
      </c>
      <c r="E80" s="1978"/>
      <c r="F80" s="1978"/>
      <c r="G80" s="1978"/>
      <c r="H80" s="1978"/>
      <c r="I80" s="1978"/>
      <c r="J80" s="1978"/>
      <c r="K80" s="2471"/>
      <c r="L80" s="124"/>
    </row>
    <row r="81" spans="1:12" ht="15.75" x14ac:dyDescent="0.25">
      <c r="A81" s="1976"/>
      <c r="B81" s="1977"/>
      <c r="C81" s="1978"/>
      <c r="D81" s="258">
        <f t="shared" si="1"/>
        <v>0</v>
      </c>
      <c r="E81" s="1978"/>
      <c r="F81" s="1978"/>
      <c r="G81" s="1978"/>
      <c r="H81" s="1978"/>
      <c r="I81" s="1978"/>
      <c r="J81" s="1978"/>
      <c r="K81" s="2471"/>
      <c r="L81" s="124"/>
    </row>
    <row r="82" spans="1:12" ht="15.75" x14ac:dyDescent="0.25">
      <c r="A82" s="1976"/>
      <c r="B82" s="1977"/>
      <c r="C82" s="1978"/>
      <c r="D82" s="258">
        <f t="shared" si="1"/>
        <v>0</v>
      </c>
      <c r="E82" s="1978"/>
      <c r="F82" s="1978"/>
      <c r="G82" s="1978"/>
      <c r="H82" s="1978"/>
      <c r="I82" s="1978"/>
      <c r="J82" s="1978"/>
      <c r="K82" s="2471"/>
      <c r="L82" s="124"/>
    </row>
    <row r="83" spans="1:12" ht="15.75" x14ac:dyDescent="0.25">
      <c r="A83" s="1976"/>
      <c r="B83" s="1977"/>
      <c r="C83" s="1978"/>
      <c r="D83" s="258">
        <f t="shared" si="1"/>
        <v>0</v>
      </c>
      <c r="E83" s="1978"/>
      <c r="F83" s="1978"/>
      <c r="G83" s="1978"/>
      <c r="H83" s="1978"/>
      <c r="I83" s="1978"/>
      <c r="J83" s="1978"/>
      <c r="K83" s="2471"/>
      <c r="L83" s="124"/>
    </row>
    <row r="84" spans="1:12" ht="15.75" x14ac:dyDescent="0.25">
      <c r="A84" s="1976"/>
      <c r="B84" s="1977"/>
      <c r="C84" s="1978"/>
      <c r="D84" s="258">
        <f t="shared" si="1"/>
        <v>0</v>
      </c>
      <c r="E84" s="1978"/>
      <c r="F84" s="1978"/>
      <c r="G84" s="1978"/>
      <c r="H84" s="1978"/>
      <c r="I84" s="1978"/>
      <c r="J84" s="1978"/>
      <c r="K84" s="2471"/>
      <c r="L84" s="124"/>
    </row>
    <row r="85" spans="1:12" ht="15.75" x14ac:dyDescent="0.25">
      <c r="A85" s="1976"/>
      <c r="B85" s="1977"/>
      <c r="C85" s="1978"/>
      <c r="D85" s="258">
        <f t="shared" si="1"/>
        <v>0</v>
      </c>
      <c r="E85" s="1978"/>
      <c r="F85" s="1978"/>
      <c r="G85" s="1978"/>
      <c r="H85" s="1978"/>
      <c r="I85" s="1978"/>
      <c r="J85" s="1978"/>
      <c r="K85" s="2471"/>
      <c r="L85" s="124"/>
    </row>
    <row r="86" spans="1:12" ht="15.75" x14ac:dyDescent="0.25">
      <c r="A86" s="1976"/>
      <c r="B86" s="1977"/>
      <c r="C86" s="1978"/>
      <c r="D86" s="258">
        <f t="shared" si="1"/>
        <v>0</v>
      </c>
      <c r="E86" s="1978"/>
      <c r="F86" s="1978"/>
      <c r="G86" s="1978"/>
      <c r="H86" s="1978"/>
      <c r="I86" s="1978"/>
      <c r="J86" s="1978"/>
      <c r="K86" s="2471"/>
      <c r="L86" s="124"/>
    </row>
    <row r="87" spans="1:12" ht="15.75" x14ac:dyDescent="0.25">
      <c r="A87" s="1976"/>
      <c r="B87" s="1977"/>
      <c r="C87" s="1978"/>
      <c r="D87" s="258">
        <f t="shared" si="1"/>
        <v>0</v>
      </c>
      <c r="E87" s="1978"/>
      <c r="F87" s="1978"/>
      <c r="G87" s="1978"/>
      <c r="H87" s="1978"/>
      <c r="I87" s="1978"/>
      <c r="J87" s="1978"/>
      <c r="K87" s="2471"/>
      <c r="L87" s="124"/>
    </row>
    <row r="88" spans="1:12" ht="15.75" x14ac:dyDescent="0.25">
      <c r="A88" s="1976"/>
      <c r="B88" s="1977"/>
      <c r="C88" s="1978"/>
      <c r="D88" s="258">
        <f t="shared" si="1"/>
        <v>0</v>
      </c>
      <c r="E88" s="1978"/>
      <c r="F88" s="1978"/>
      <c r="G88" s="1978"/>
      <c r="H88" s="1978"/>
      <c r="I88" s="1978"/>
      <c r="J88" s="1978"/>
      <c r="K88" s="2471"/>
      <c r="L88" s="124"/>
    </row>
    <row r="89" spans="1:12" ht="15.75" x14ac:dyDescent="0.25">
      <c r="A89" s="1976"/>
      <c r="B89" s="1977"/>
      <c r="C89" s="1978"/>
      <c r="D89" s="258">
        <f t="shared" si="1"/>
        <v>0</v>
      </c>
      <c r="E89" s="1978"/>
      <c r="F89" s="1978"/>
      <c r="G89" s="1978"/>
      <c r="H89" s="1978"/>
      <c r="I89" s="1978"/>
      <c r="J89" s="1978"/>
      <c r="K89" s="2471"/>
      <c r="L89" s="124"/>
    </row>
    <row r="90" spans="1:12" ht="15.75" x14ac:dyDescent="0.25">
      <c r="A90" s="1976"/>
      <c r="B90" s="1977"/>
      <c r="C90" s="1978"/>
      <c r="D90" s="258">
        <f t="shared" si="1"/>
        <v>0</v>
      </c>
      <c r="E90" s="1978"/>
      <c r="F90" s="1978"/>
      <c r="G90" s="1978"/>
      <c r="H90" s="1978"/>
      <c r="I90" s="1978"/>
      <c r="J90" s="1978"/>
      <c r="K90" s="2471"/>
      <c r="L90" s="124"/>
    </row>
    <row r="91" spans="1:12" ht="15.75" x14ac:dyDescent="0.25">
      <c r="A91" s="1976"/>
      <c r="B91" s="1977"/>
      <c r="C91" s="1978"/>
      <c r="D91" s="258">
        <f t="shared" si="1"/>
        <v>0</v>
      </c>
      <c r="E91" s="1978"/>
      <c r="F91" s="1978"/>
      <c r="G91" s="1978"/>
      <c r="H91" s="1978"/>
      <c r="I91" s="1978"/>
      <c r="J91" s="1978"/>
      <c r="K91" s="2471"/>
      <c r="L91" s="124"/>
    </row>
    <row r="92" spans="1:12" ht="15.75" x14ac:dyDescent="0.25">
      <c r="A92" s="1976"/>
      <c r="B92" s="1977"/>
      <c r="C92" s="1978"/>
      <c r="D92" s="258">
        <f t="shared" si="1"/>
        <v>0</v>
      </c>
      <c r="E92" s="1978"/>
      <c r="F92" s="1978"/>
      <c r="G92" s="1978"/>
      <c r="H92" s="1978"/>
      <c r="I92" s="1978"/>
      <c r="J92" s="1978"/>
      <c r="K92" s="2471"/>
      <c r="L92" s="124"/>
    </row>
    <row r="93" spans="1:12" ht="15.75" x14ac:dyDescent="0.25">
      <c r="A93" s="1976"/>
      <c r="B93" s="1977"/>
      <c r="C93" s="1978"/>
      <c r="D93" s="258">
        <f t="shared" si="1"/>
        <v>0</v>
      </c>
      <c r="E93" s="1978"/>
      <c r="F93" s="1978"/>
      <c r="G93" s="1978"/>
      <c r="H93" s="1978"/>
      <c r="I93" s="1978"/>
      <c r="J93" s="1978"/>
      <c r="K93" s="2471"/>
      <c r="L93" s="124"/>
    </row>
    <row r="94" spans="1:12" ht="15.75" x14ac:dyDescent="0.25">
      <c r="A94" s="1976"/>
      <c r="B94" s="1977"/>
      <c r="C94" s="1978"/>
      <c r="D94" s="258">
        <f t="shared" si="1"/>
        <v>0</v>
      </c>
      <c r="E94" s="1978"/>
      <c r="F94" s="1978"/>
      <c r="G94" s="1978"/>
      <c r="H94" s="1978"/>
      <c r="I94" s="1978"/>
      <c r="J94" s="1978"/>
      <c r="K94" s="2471"/>
      <c r="L94" s="124"/>
    </row>
    <row r="95" spans="1:12" ht="15.75" x14ac:dyDescent="0.25">
      <c r="A95" s="1976"/>
      <c r="B95" s="1977"/>
      <c r="C95" s="1978"/>
      <c r="D95" s="258">
        <f t="shared" si="1"/>
        <v>0</v>
      </c>
      <c r="E95" s="1978"/>
      <c r="F95" s="1978"/>
      <c r="G95" s="1978"/>
      <c r="H95" s="1978"/>
      <c r="I95" s="1978"/>
      <c r="J95" s="1978"/>
      <c r="K95" s="2471"/>
      <c r="L95" s="124"/>
    </row>
    <row r="96" spans="1:12" ht="15.75" x14ac:dyDescent="0.25">
      <c r="A96" s="1976"/>
      <c r="B96" s="1977"/>
      <c r="C96" s="1978"/>
      <c r="D96" s="258">
        <f t="shared" si="1"/>
        <v>0</v>
      </c>
      <c r="E96" s="1978"/>
      <c r="F96" s="1978"/>
      <c r="G96" s="1978"/>
      <c r="H96" s="1978"/>
      <c r="I96" s="1978"/>
      <c r="J96" s="1978"/>
      <c r="K96" s="2471"/>
      <c r="L96" s="124"/>
    </row>
    <row r="97" spans="1:12" ht="15.75" x14ac:dyDescent="0.25">
      <c r="A97" s="1976"/>
      <c r="B97" s="1977"/>
      <c r="C97" s="1978"/>
      <c r="D97" s="258">
        <f t="shared" si="1"/>
        <v>0</v>
      </c>
      <c r="E97" s="1978"/>
      <c r="F97" s="1978"/>
      <c r="G97" s="1978"/>
      <c r="H97" s="1978"/>
      <c r="I97" s="1978"/>
      <c r="J97" s="1978"/>
      <c r="K97" s="2471"/>
      <c r="L97" s="124"/>
    </row>
    <row r="98" spans="1:12" ht="15.75" x14ac:dyDescent="0.25">
      <c r="A98" s="1976"/>
      <c r="B98" s="1977"/>
      <c r="C98" s="1978"/>
      <c r="D98" s="258">
        <f t="shared" si="1"/>
        <v>0</v>
      </c>
      <c r="E98" s="1978"/>
      <c r="F98" s="1978"/>
      <c r="G98" s="1978"/>
      <c r="H98" s="1978"/>
      <c r="I98" s="1978"/>
      <c r="J98" s="1978"/>
      <c r="K98" s="2471"/>
      <c r="L98" s="124"/>
    </row>
    <row r="99" spans="1:12" ht="15.75" x14ac:dyDescent="0.25">
      <c r="A99" s="1976"/>
      <c r="B99" s="1977"/>
      <c r="C99" s="1978"/>
      <c r="D99" s="258">
        <f t="shared" si="1"/>
        <v>0</v>
      </c>
      <c r="E99" s="1978"/>
      <c r="F99" s="1978"/>
      <c r="G99" s="1978"/>
      <c r="H99" s="1978"/>
      <c r="I99" s="1978"/>
      <c r="J99" s="1978"/>
      <c r="K99" s="2471"/>
      <c r="L99" s="124"/>
    </row>
    <row r="100" spans="1:12" ht="15.75" x14ac:dyDescent="0.25">
      <c r="A100" s="1976"/>
      <c r="B100" s="1977"/>
      <c r="C100" s="1978"/>
      <c r="D100" s="258">
        <f t="shared" si="1"/>
        <v>0</v>
      </c>
      <c r="E100" s="1978"/>
      <c r="F100" s="1978"/>
      <c r="G100" s="1978"/>
      <c r="H100" s="1978"/>
      <c r="I100" s="1978"/>
      <c r="J100" s="1978"/>
      <c r="K100" s="2471"/>
      <c r="L100" s="124"/>
    </row>
    <row r="101" spans="1:12" ht="15.75" x14ac:dyDescent="0.25">
      <c r="A101" s="1976"/>
      <c r="B101" s="1977"/>
      <c r="C101" s="1978"/>
      <c r="D101" s="258">
        <f t="shared" si="1"/>
        <v>0</v>
      </c>
      <c r="E101" s="1978"/>
      <c r="F101" s="1978"/>
      <c r="G101" s="1978"/>
      <c r="H101" s="1978"/>
      <c r="I101" s="1978"/>
      <c r="J101" s="1978"/>
      <c r="K101" s="2471"/>
      <c r="L101" s="124"/>
    </row>
    <row r="102" spans="1:12" ht="15.75" x14ac:dyDescent="0.25">
      <c r="A102" s="1976"/>
      <c r="B102" s="1977"/>
      <c r="C102" s="1978"/>
      <c r="D102" s="258">
        <f t="shared" si="1"/>
        <v>0</v>
      </c>
      <c r="E102" s="1978"/>
      <c r="F102" s="1978"/>
      <c r="G102" s="1978"/>
      <c r="H102" s="1978"/>
      <c r="I102" s="1978"/>
      <c r="J102" s="1978"/>
      <c r="K102" s="2471"/>
      <c r="L102" s="124"/>
    </row>
    <row r="103" spans="1:12" ht="15.75" x14ac:dyDescent="0.25">
      <c r="A103" s="1976"/>
      <c r="B103" s="1977"/>
      <c r="C103" s="1978"/>
      <c r="D103" s="258">
        <f t="shared" si="1"/>
        <v>0</v>
      </c>
      <c r="E103" s="1978"/>
      <c r="F103" s="1978"/>
      <c r="G103" s="1978"/>
      <c r="H103" s="1978"/>
      <c r="I103" s="1978"/>
      <c r="J103" s="1978"/>
      <c r="K103" s="2471"/>
      <c r="L103" s="124"/>
    </row>
    <row r="104" spans="1:12" ht="15.75" x14ac:dyDescent="0.25">
      <c r="A104" s="1976"/>
      <c r="B104" s="1977"/>
      <c r="C104" s="1978"/>
      <c r="D104" s="258">
        <f t="shared" si="1"/>
        <v>0</v>
      </c>
      <c r="E104" s="1978"/>
      <c r="F104" s="1978"/>
      <c r="G104" s="1978"/>
      <c r="H104" s="1978"/>
      <c r="I104" s="1978"/>
      <c r="J104" s="1978"/>
      <c r="K104" s="2471"/>
      <c r="L104" s="124"/>
    </row>
    <row r="105" spans="1:12" ht="15.75" x14ac:dyDescent="0.25">
      <c r="A105" s="1976"/>
      <c r="B105" s="1977"/>
      <c r="C105" s="1978"/>
      <c r="D105" s="258">
        <f t="shared" si="1"/>
        <v>0</v>
      </c>
      <c r="E105" s="1978"/>
      <c r="F105" s="1978"/>
      <c r="G105" s="1978"/>
      <c r="H105" s="1978"/>
      <c r="I105" s="1978"/>
      <c r="J105" s="1978"/>
      <c r="K105" s="2471"/>
      <c r="L105" s="124"/>
    </row>
    <row r="106" spans="1:12" ht="15.75" x14ac:dyDescent="0.25">
      <c r="A106" s="1976"/>
      <c r="B106" s="1977"/>
      <c r="C106" s="1978"/>
      <c r="D106" s="258">
        <f t="shared" si="1"/>
        <v>0</v>
      </c>
      <c r="E106" s="1978"/>
      <c r="F106" s="1978"/>
      <c r="G106" s="1978"/>
      <c r="H106" s="1978"/>
      <c r="I106" s="1978"/>
      <c r="J106" s="1978"/>
      <c r="K106" s="2471"/>
      <c r="L106" s="124"/>
    </row>
    <row r="107" spans="1:12" ht="15.75" x14ac:dyDescent="0.25">
      <c r="A107" s="1976"/>
      <c r="B107" s="1977"/>
      <c r="C107" s="1978"/>
      <c r="D107" s="258">
        <f t="shared" si="1"/>
        <v>0</v>
      </c>
      <c r="E107" s="1978"/>
      <c r="F107" s="1978"/>
      <c r="G107" s="1978"/>
      <c r="H107" s="1978"/>
      <c r="I107" s="1978"/>
      <c r="J107" s="1978"/>
      <c r="K107" s="2471"/>
      <c r="L107" s="124"/>
    </row>
    <row r="108" spans="1:12" ht="15.75" x14ac:dyDescent="0.25">
      <c r="A108" s="1976"/>
      <c r="B108" s="1977"/>
      <c r="C108" s="1978"/>
      <c r="D108" s="258">
        <f t="shared" si="1"/>
        <v>0</v>
      </c>
      <c r="E108" s="1978"/>
      <c r="F108" s="1978"/>
      <c r="G108" s="1978"/>
      <c r="H108" s="1978"/>
      <c r="I108" s="1978"/>
      <c r="J108" s="1978"/>
      <c r="K108" s="2471"/>
      <c r="L108" s="124"/>
    </row>
    <row r="109" spans="1:12" ht="15.75" x14ac:dyDescent="0.25">
      <c r="A109" s="1976"/>
      <c r="B109" s="1977"/>
      <c r="C109" s="1978"/>
      <c r="D109" s="258">
        <f t="shared" si="1"/>
        <v>0</v>
      </c>
      <c r="E109" s="1978"/>
      <c r="F109" s="1978"/>
      <c r="G109" s="1978"/>
      <c r="H109" s="1978"/>
      <c r="I109" s="1978"/>
      <c r="J109" s="1978"/>
      <c r="K109" s="2471"/>
      <c r="L109" s="124"/>
    </row>
    <row r="110" spans="1:12" ht="15.75" x14ac:dyDescent="0.25">
      <c r="A110" s="1976"/>
      <c r="B110" s="1977"/>
      <c r="C110" s="1978"/>
      <c r="D110" s="258">
        <f t="shared" si="1"/>
        <v>0</v>
      </c>
      <c r="E110" s="1978"/>
      <c r="F110" s="1978"/>
      <c r="G110" s="1978"/>
      <c r="H110" s="1978"/>
      <c r="I110" s="1978"/>
      <c r="J110" s="1978"/>
      <c r="K110" s="2471"/>
      <c r="L110" s="124"/>
    </row>
    <row r="111" spans="1:12" ht="15.75" x14ac:dyDescent="0.25">
      <c r="A111" s="1976"/>
      <c r="B111" s="1977"/>
      <c r="C111" s="1978"/>
      <c r="D111" s="258">
        <f t="shared" si="1"/>
        <v>0</v>
      </c>
      <c r="E111" s="1978"/>
      <c r="F111" s="1978"/>
      <c r="G111" s="1978"/>
      <c r="H111" s="1978"/>
      <c r="I111" s="1978"/>
      <c r="J111" s="1978"/>
      <c r="K111" s="2471"/>
      <c r="L111" s="124"/>
    </row>
    <row r="112" spans="1:12" ht="15.75" x14ac:dyDescent="0.25">
      <c r="A112" s="1976"/>
      <c r="B112" s="1977"/>
      <c r="C112" s="1978"/>
      <c r="D112" s="258">
        <f t="shared" si="1"/>
        <v>0</v>
      </c>
      <c r="E112" s="1978"/>
      <c r="F112" s="1978"/>
      <c r="G112" s="1978"/>
      <c r="H112" s="1978"/>
      <c r="I112" s="1978"/>
      <c r="J112" s="1978"/>
      <c r="K112" s="2471"/>
      <c r="L112" s="124"/>
    </row>
    <row r="113" spans="1:12" ht="15.75" x14ac:dyDescent="0.25">
      <c r="A113" s="1976"/>
      <c r="B113" s="1977"/>
      <c r="C113" s="1978"/>
      <c r="D113" s="258">
        <f t="shared" si="1"/>
        <v>0</v>
      </c>
      <c r="E113" s="1978"/>
      <c r="F113" s="1978"/>
      <c r="G113" s="1978"/>
      <c r="H113" s="1978"/>
      <c r="I113" s="1978"/>
      <c r="J113" s="1978"/>
      <c r="K113" s="2471"/>
      <c r="L113" s="124"/>
    </row>
    <row r="114" spans="1:12" ht="15.75" x14ac:dyDescent="0.25">
      <c r="A114" s="1976"/>
      <c r="B114" s="1977"/>
      <c r="C114" s="1978"/>
      <c r="D114" s="258">
        <f t="shared" si="1"/>
        <v>0</v>
      </c>
      <c r="E114" s="1978"/>
      <c r="F114" s="1978"/>
      <c r="G114" s="1978"/>
      <c r="H114" s="1978"/>
      <c r="I114" s="1978"/>
      <c r="J114" s="1978"/>
      <c r="K114" s="2471"/>
      <c r="L114" s="124"/>
    </row>
    <row r="115" spans="1:12" ht="15.75" x14ac:dyDescent="0.25">
      <c r="A115" s="1976"/>
      <c r="B115" s="1977"/>
      <c r="C115" s="1978"/>
      <c r="D115" s="258">
        <f t="shared" si="1"/>
        <v>0</v>
      </c>
      <c r="E115" s="1978"/>
      <c r="F115" s="1978"/>
      <c r="G115" s="1978"/>
      <c r="H115" s="1978"/>
      <c r="I115" s="1978"/>
      <c r="J115" s="1978"/>
      <c r="K115" s="2471"/>
      <c r="L115" s="124"/>
    </row>
    <row r="116" spans="1:12" ht="15.75" x14ac:dyDescent="0.25">
      <c r="A116" s="1976"/>
      <c r="B116" s="1977"/>
      <c r="C116" s="1978"/>
      <c r="D116" s="258">
        <f t="shared" si="1"/>
        <v>0</v>
      </c>
      <c r="E116" s="1978"/>
      <c r="F116" s="1978"/>
      <c r="G116" s="1978"/>
      <c r="H116" s="1978"/>
      <c r="I116" s="1978"/>
      <c r="J116" s="1978"/>
      <c r="K116" s="2471"/>
      <c r="L116" s="124"/>
    </row>
    <row r="117" spans="1:12" ht="15.75" x14ac:dyDescent="0.25">
      <c r="A117" s="1976"/>
      <c r="B117" s="1977"/>
      <c r="C117" s="1978"/>
      <c r="D117" s="258">
        <f t="shared" si="1"/>
        <v>0</v>
      </c>
      <c r="E117" s="1978"/>
      <c r="F117" s="1978"/>
      <c r="G117" s="1978"/>
      <c r="H117" s="1978"/>
      <c r="I117" s="1978"/>
      <c r="J117" s="1978"/>
      <c r="K117" s="2471"/>
      <c r="L117" s="124"/>
    </row>
    <row r="118" spans="1:12" ht="15.75" x14ac:dyDescent="0.25">
      <c r="A118" s="1976"/>
      <c r="B118" s="1977"/>
      <c r="C118" s="1978"/>
      <c r="D118" s="258">
        <f t="shared" si="1"/>
        <v>0</v>
      </c>
      <c r="E118" s="1978"/>
      <c r="F118" s="1978"/>
      <c r="G118" s="1978"/>
      <c r="H118" s="1978"/>
      <c r="I118" s="1978"/>
      <c r="J118" s="1978"/>
      <c r="K118" s="2471"/>
      <c r="L118" s="124"/>
    </row>
    <row r="119" spans="1:12" ht="15.75" x14ac:dyDescent="0.25">
      <c r="A119" s="1976"/>
      <c r="B119" s="1977"/>
      <c r="C119" s="1978"/>
      <c r="D119" s="258">
        <f t="shared" si="1"/>
        <v>0</v>
      </c>
      <c r="E119" s="1978"/>
      <c r="F119" s="1978"/>
      <c r="G119" s="1978"/>
      <c r="H119" s="1978"/>
      <c r="I119" s="1978"/>
      <c r="J119" s="1978"/>
      <c r="K119" s="2471"/>
      <c r="L119" s="124"/>
    </row>
    <row r="120" spans="1:12" ht="15.75" x14ac:dyDescent="0.25">
      <c r="A120" s="1976"/>
      <c r="B120" s="1977"/>
      <c r="C120" s="1978"/>
      <c r="D120" s="258">
        <f t="shared" si="1"/>
        <v>0</v>
      </c>
      <c r="E120" s="1978"/>
      <c r="F120" s="1978"/>
      <c r="G120" s="1978"/>
      <c r="H120" s="1978"/>
      <c r="I120" s="1978"/>
      <c r="J120" s="1978"/>
      <c r="K120" s="2471"/>
      <c r="L120" s="124"/>
    </row>
    <row r="121" spans="1:12" ht="15.75" x14ac:dyDescent="0.25">
      <c r="A121" s="1976"/>
      <c r="B121" s="1977"/>
      <c r="C121" s="1978"/>
      <c r="D121" s="258">
        <f t="shared" si="1"/>
        <v>0</v>
      </c>
      <c r="E121" s="1978"/>
      <c r="F121" s="1978"/>
      <c r="G121" s="1978"/>
      <c r="H121" s="1978"/>
      <c r="I121" s="1978"/>
      <c r="J121" s="1978"/>
      <c r="K121" s="2471"/>
      <c r="L121" s="124"/>
    </row>
    <row r="122" spans="1:12" ht="15.75" x14ac:dyDescent="0.25">
      <c r="A122" s="1976"/>
      <c r="B122" s="1977"/>
      <c r="C122" s="1978"/>
      <c r="D122" s="258">
        <f t="shared" si="1"/>
        <v>0</v>
      </c>
      <c r="E122" s="1978"/>
      <c r="F122" s="1978"/>
      <c r="G122" s="1978"/>
      <c r="H122" s="1978"/>
      <c r="I122" s="1978"/>
      <c r="J122" s="1978"/>
      <c r="K122" s="2471"/>
      <c r="L122" s="124"/>
    </row>
    <row r="123" spans="1:12" ht="15.75" x14ac:dyDescent="0.25">
      <c r="A123" s="1976"/>
      <c r="B123" s="1977"/>
      <c r="C123" s="1978"/>
      <c r="D123" s="258">
        <f t="shared" si="1"/>
        <v>0</v>
      </c>
      <c r="E123" s="1978"/>
      <c r="F123" s="1978"/>
      <c r="G123" s="1978"/>
      <c r="H123" s="1978"/>
      <c r="I123" s="1978"/>
      <c r="J123" s="1978"/>
      <c r="K123" s="2471"/>
      <c r="L123" s="124"/>
    </row>
    <row r="124" spans="1:12" ht="15.75" x14ac:dyDescent="0.25">
      <c r="A124" s="1976"/>
      <c r="B124" s="1977"/>
      <c r="C124" s="1978"/>
      <c r="D124" s="258">
        <f t="shared" si="1"/>
        <v>0</v>
      </c>
      <c r="E124" s="1978"/>
      <c r="F124" s="1978"/>
      <c r="G124" s="1978"/>
      <c r="H124" s="1978"/>
      <c r="I124" s="1978"/>
      <c r="J124" s="1978"/>
      <c r="K124" s="2471"/>
      <c r="L124" s="124"/>
    </row>
    <row r="125" spans="1:12" ht="15.75" x14ac:dyDescent="0.25">
      <c r="A125" s="1976"/>
      <c r="B125" s="1977"/>
      <c r="C125" s="1978"/>
      <c r="D125" s="258">
        <f t="shared" si="1"/>
        <v>0</v>
      </c>
      <c r="E125" s="1978"/>
      <c r="F125" s="1978"/>
      <c r="G125" s="1978"/>
      <c r="H125" s="1978"/>
      <c r="I125" s="1978"/>
      <c r="J125" s="1978"/>
      <c r="K125" s="2471"/>
      <c r="L125" s="124"/>
    </row>
    <row r="126" spans="1:12" ht="15.75" x14ac:dyDescent="0.25">
      <c r="A126" s="1976"/>
      <c r="B126" s="1977"/>
      <c r="C126" s="1978"/>
      <c r="D126" s="258">
        <f t="shared" si="1"/>
        <v>0</v>
      </c>
      <c r="E126" s="1978"/>
      <c r="F126" s="1978"/>
      <c r="G126" s="1978"/>
      <c r="H126" s="1978"/>
      <c r="I126" s="1978"/>
      <c r="J126" s="1978"/>
      <c r="K126" s="2471"/>
      <c r="L126" s="124"/>
    </row>
    <row r="127" spans="1:12" ht="15.75" x14ac:dyDescent="0.25">
      <c r="A127" s="1976"/>
      <c r="B127" s="1977"/>
      <c r="C127" s="1978"/>
      <c r="D127" s="258">
        <f t="shared" si="1"/>
        <v>0</v>
      </c>
      <c r="E127" s="1978"/>
      <c r="F127" s="1978"/>
      <c r="G127" s="1978"/>
      <c r="H127" s="1978"/>
      <c r="I127" s="1978"/>
      <c r="J127" s="1978"/>
      <c r="K127" s="2471"/>
      <c r="L127" s="124"/>
    </row>
    <row r="128" spans="1:12" ht="15.75" x14ac:dyDescent="0.25">
      <c r="A128" s="1976"/>
      <c r="B128" s="1977"/>
      <c r="C128" s="1978"/>
      <c r="D128" s="258">
        <f t="shared" si="1"/>
        <v>0</v>
      </c>
      <c r="E128" s="1978"/>
      <c r="F128" s="1978"/>
      <c r="G128" s="1978"/>
      <c r="H128" s="1978"/>
      <c r="I128" s="1978"/>
      <c r="J128" s="1978"/>
      <c r="K128" s="2471"/>
      <c r="L128" s="124"/>
    </row>
    <row r="129" spans="1:12" ht="15.75" x14ac:dyDescent="0.25">
      <c r="A129" s="1976"/>
      <c r="B129" s="1977"/>
      <c r="C129" s="1978"/>
      <c r="D129" s="258">
        <f t="shared" si="1"/>
        <v>0</v>
      </c>
      <c r="E129" s="1978"/>
      <c r="F129" s="1978"/>
      <c r="G129" s="1978"/>
      <c r="H129" s="1978"/>
      <c r="I129" s="1978"/>
      <c r="J129" s="1978"/>
      <c r="K129" s="2471"/>
      <c r="L129" s="124"/>
    </row>
    <row r="130" spans="1:12" ht="15.75" x14ac:dyDescent="0.25">
      <c r="A130" s="1976"/>
      <c r="B130" s="1977"/>
      <c r="C130" s="1978"/>
      <c r="D130" s="258">
        <f t="shared" si="1"/>
        <v>0</v>
      </c>
      <c r="E130" s="1978"/>
      <c r="F130" s="1978"/>
      <c r="G130" s="1978"/>
      <c r="H130" s="1978"/>
      <c r="I130" s="1978"/>
      <c r="J130" s="1978"/>
      <c r="K130" s="2471"/>
      <c r="L130" s="124"/>
    </row>
    <row r="131" spans="1:12" ht="15.75" x14ac:dyDescent="0.25">
      <c r="A131" s="1976"/>
      <c r="B131" s="1977"/>
      <c r="C131" s="1978"/>
      <c r="D131" s="258">
        <f t="shared" si="1"/>
        <v>0</v>
      </c>
      <c r="E131" s="1978"/>
      <c r="F131" s="1978"/>
      <c r="G131" s="1978"/>
      <c r="H131" s="1978"/>
      <c r="I131" s="1978"/>
      <c r="J131" s="1978"/>
      <c r="K131" s="2471"/>
      <c r="L131" s="124"/>
    </row>
    <row r="132" spans="1:12" ht="15.75" x14ac:dyDescent="0.25">
      <c r="A132" s="1976"/>
      <c r="B132" s="1977"/>
      <c r="C132" s="1978"/>
      <c r="D132" s="258">
        <f t="shared" si="1"/>
        <v>0</v>
      </c>
      <c r="E132" s="1978"/>
      <c r="F132" s="1978"/>
      <c r="G132" s="1978"/>
      <c r="H132" s="1978"/>
      <c r="I132" s="1978"/>
      <c r="J132" s="1978"/>
      <c r="K132" s="2471"/>
      <c r="L132" s="124"/>
    </row>
    <row r="133" spans="1:12" ht="15.75" x14ac:dyDescent="0.25">
      <c r="A133" s="1976"/>
      <c r="B133" s="1977"/>
      <c r="C133" s="1978"/>
      <c r="D133" s="258">
        <f t="shared" si="1"/>
        <v>0</v>
      </c>
      <c r="E133" s="1978"/>
      <c r="F133" s="1978"/>
      <c r="G133" s="1978"/>
      <c r="H133" s="1978"/>
      <c r="I133" s="1978"/>
      <c r="J133" s="1978"/>
      <c r="K133" s="2471"/>
      <c r="L133" s="124"/>
    </row>
    <row r="134" spans="1:12" ht="15.75" x14ac:dyDescent="0.25">
      <c r="A134" s="1976"/>
      <c r="B134" s="1977"/>
      <c r="C134" s="1978"/>
      <c r="D134" s="258">
        <f t="shared" si="1"/>
        <v>0</v>
      </c>
      <c r="E134" s="1978"/>
      <c r="F134" s="1978"/>
      <c r="G134" s="1978"/>
      <c r="H134" s="1978"/>
      <c r="I134" s="1978"/>
      <c r="J134" s="1978"/>
      <c r="K134" s="2471"/>
      <c r="L134" s="124"/>
    </row>
    <row r="135" spans="1:12" ht="15.75" x14ac:dyDescent="0.25">
      <c r="A135" s="1976"/>
      <c r="B135" s="1977"/>
      <c r="C135" s="1978"/>
      <c r="D135" s="258">
        <f t="shared" si="1"/>
        <v>0</v>
      </c>
      <c r="E135" s="1978"/>
      <c r="F135" s="1978"/>
      <c r="G135" s="1978"/>
      <c r="H135" s="1978"/>
      <c r="I135" s="1978"/>
      <c r="J135" s="1978"/>
      <c r="K135" s="2471"/>
      <c r="L135" s="124"/>
    </row>
    <row r="136" spans="1:12" ht="15.75" x14ac:dyDescent="0.25">
      <c r="A136" s="1976"/>
      <c r="B136" s="1977"/>
      <c r="C136" s="1978"/>
      <c r="D136" s="258">
        <f t="shared" si="1"/>
        <v>0</v>
      </c>
      <c r="E136" s="1978"/>
      <c r="F136" s="1978"/>
      <c r="G136" s="1978"/>
      <c r="H136" s="1978"/>
      <c r="I136" s="1978"/>
      <c r="J136" s="1978"/>
      <c r="K136" s="2471"/>
      <c r="L136" s="124"/>
    </row>
    <row r="137" spans="1:12" ht="15.75" x14ac:dyDescent="0.25">
      <c r="A137" s="1976"/>
      <c r="B137" s="1977"/>
      <c r="C137" s="1978"/>
      <c r="D137" s="258">
        <f t="shared" si="1"/>
        <v>0</v>
      </c>
      <c r="E137" s="1978"/>
      <c r="F137" s="1978"/>
      <c r="G137" s="1978"/>
      <c r="H137" s="1978"/>
      <c r="I137" s="1978"/>
      <c r="J137" s="1978"/>
      <c r="K137" s="2471"/>
      <c r="L137" s="124"/>
    </row>
    <row r="138" spans="1:12" ht="15.75" x14ac:dyDescent="0.25">
      <c r="A138" s="1976"/>
      <c r="B138" s="1977"/>
      <c r="C138" s="1978"/>
      <c r="D138" s="258">
        <f t="shared" si="1"/>
        <v>0</v>
      </c>
      <c r="E138" s="1978"/>
      <c r="F138" s="1978"/>
      <c r="G138" s="1978"/>
      <c r="H138" s="1978"/>
      <c r="I138" s="1978"/>
      <c r="J138" s="1978"/>
      <c r="K138" s="2471"/>
      <c r="L138" s="124"/>
    </row>
    <row r="139" spans="1:12" ht="15.75" x14ac:dyDescent="0.25">
      <c r="A139" s="1976"/>
      <c r="B139" s="1977"/>
      <c r="C139" s="1978"/>
      <c r="D139" s="258">
        <f t="shared" si="1"/>
        <v>0</v>
      </c>
      <c r="E139" s="1978"/>
      <c r="F139" s="1978"/>
      <c r="G139" s="1978"/>
      <c r="H139" s="1978"/>
      <c r="I139" s="1978"/>
      <c r="J139" s="1978"/>
      <c r="K139" s="2471"/>
      <c r="L139" s="124"/>
    </row>
    <row r="140" spans="1:12" ht="15.75" x14ac:dyDescent="0.25">
      <c r="A140" s="1976"/>
      <c r="B140" s="1977"/>
      <c r="C140" s="1978"/>
      <c r="D140" s="258">
        <f t="shared" si="1"/>
        <v>0</v>
      </c>
      <c r="E140" s="1978"/>
      <c r="F140" s="1978"/>
      <c r="G140" s="1978"/>
      <c r="H140" s="1978"/>
      <c r="I140" s="1978"/>
      <c r="J140" s="1978"/>
      <c r="K140" s="2471"/>
      <c r="L140" s="124"/>
    </row>
    <row r="141" spans="1:12" ht="15.75" x14ac:dyDescent="0.25">
      <c r="A141" s="1976"/>
      <c r="B141" s="1977"/>
      <c r="C141" s="1978"/>
      <c r="D141" s="258">
        <f t="shared" si="1"/>
        <v>0</v>
      </c>
      <c r="E141" s="1978"/>
      <c r="F141" s="1978"/>
      <c r="G141" s="1978"/>
      <c r="H141" s="1978"/>
      <c r="I141" s="1978"/>
      <c r="J141" s="1978"/>
      <c r="K141" s="2471"/>
      <c r="L141" s="124"/>
    </row>
    <row r="142" spans="1:12" ht="15.75" x14ac:dyDescent="0.25">
      <c r="A142" s="1976"/>
      <c r="B142" s="1977"/>
      <c r="C142" s="1978"/>
      <c r="D142" s="258">
        <f t="shared" ref="D142:D205" si="2">+C142*(100-E142)/100</f>
        <v>0</v>
      </c>
      <c r="E142" s="1978"/>
      <c r="F142" s="1978"/>
      <c r="G142" s="1978"/>
      <c r="H142" s="1978"/>
      <c r="I142" s="1978"/>
      <c r="J142" s="1978"/>
      <c r="K142" s="2471"/>
      <c r="L142" s="124"/>
    </row>
    <row r="143" spans="1:12" ht="15.75" x14ac:dyDescent="0.25">
      <c r="A143" s="1976"/>
      <c r="B143" s="1977"/>
      <c r="C143" s="1978"/>
      <c r="D143" s="258">
        <f t="shared" si="2"/>
        <v>0</v>
      </c>
      <c r="E143" s="1978"/>
      <c r="F143" s="1978"/>
      <c r="G143" s="1978"/>
      <c r="H143" s="1978"/>
      <c r="I143" s="1978"/>
      <c r="J143" s="1978"/>
      <c r="K143" s="2471"/>
      <c r="L143" s="124"/>
    </row>
    <row r="144" spans="1:12" ht="15.75" x14ac:dyDescent="0.25">
      <c r="A144" s="1976"/>
      <c r="B144" s="1977"/>
      <c r="C144" s="1978"/>
      <c r="D144" s="258">
        <f t="shared" si="2"/>
        <v>0</v>
      </c>
      <c r="E144" s="1978"/>
      <c r="F144" s="1978"/>
      <c r="G144" s="1978"/>
      <c r="H144" s="1978"/>
      <c r="I144" s="1978"/>
      <c r="J144" s="1978"/>
      <c r="K144" s="2471"/>
      <c r="L144" s="124"/>
    </row>
    <row r="145" spans="1:12" ht="15.75" x14ac:dyDescent="0.25">
      <c r="A145" s="1976"/>
      <c r="B145" s="1977"/>
      <c r="C145" s="1978"/>
      <c r="D145" s="258">
        <f t="shared" si="2"/>
        <v>0</v>
      </c>
      <c r="E145" s="1978"/>
      <c r="F145" s="1978"/>
      <c r="G145" s="1978"/>
      <c r="H145" s="1978"/>
      <c r="I145" s="1978"/>
      <c r="J145" s="1978"/>
      <c r="K145" s="2471"/>
      <c r="L145" s="124"/>
    </row>
    <row r="146" spans="1:12" ht="15.75" x14ac:dyDescent="0.25">
      <c r="A146" s="1976"/>
      <c r="B146" s="1977"/>
      <c r="C146" s="1978"/>
      <c r="D146" s="258">
        <f t="shared" si="2"/>
        <v>0</v>
      </c>
      <c r="E146" s="1978"/>
      <c r="F146" s="1978"/>
      <c r="G146" s="1978"/>
      <c r="H146" s="1978"/>
      <c r="I146" s="1978"/>
      <c r="J146" s="1978"/>
      <c r="K146" s="2471"/>
      <c r="L146" s="124"/>
    </row>
    <row r="147" spans="1:12" ht="15.75" x14ac:dyDescent="0.25">
      <c r="A147" s="1976"/>
      <c r="B147" s="1977"/>
      <c r="C147" s="1978"/>
      <c r="D147" s="258">
        <f t="shared" si="2"/>
        <v>0</v>
      </c>
      <c r="E147" s="1978"/>
      <c r="F147" s="1978"/>
      <c r="G147" s="1978"/>
      <c r="H147" s="1978"/>
      <c r="I147" s="1978"/>
      <c r="J147" s="1978"/>
      <c r="K147" s="2471"/>
      <c r="L147" s="124"/>
    </row>
    <row r="148" spans="1:12" ht="15.75" x14ac:dyDescent="0.25">
      <c r="A148" s="1976"/>
      <c r="B148" s="1977"/>
      <c r="C148" s="1978"/>
      <c r="D148" s="258">
        <f t="shared" si="2"/>
        <v>0</v>
      </c>
      <c r="E148" s="1978"/>
      <c r="F148" s="1978"/>
      <c r="G148" s="1978"/>
      <c r="H148" s="1978"/>
      <c r="I148" s="1978"/>
      <c r="J148" s="1978"/>
      <c r="K148" s="2471"/>
      <c r="L148" s="124"/>
    </row>
    <row r="149" spans="1:12" ht="15.75" x14ac:dyDescent="0.25">
      <c r="A149" s="1976"/>
      <c r="B149" s="1977"/>
      <c r="C149" s="1978"/>
      <c r="D149" s="258">
        <f t="shared" si="2"/>
        <v>0</v>
      </c>
      <c r="E149" s="1978"/>
      <c r="F149" s="1978"/>
      <c r="G149" s="1978"/>
      <c r="H149" s="1978"/>
      <c r="I149" s="1978"/>
      <c r="J149" s="1978"/>
      <c r="K149" s="2471"/>
      <c r="L149" s="124"/>
    </row>
    <row r="150" spans="1:12" ht="15.75" x14ac:dyDescent="0.25">
      <c r="A150" s="1976"/>
      <c r="B150" s="1977"/>
      <c r="C150" s="1978"/>
      <c r="D150" s="258">
        <f t="shared" si="2"/>
        <v>0</v>
      </c>
      <c r="E150" s="1978"/>
      <c r="F150" s="1978"/>
      <c r="G150" s="1978"/>
      <c r="H150" s="1978"/>
      <c r="I150" s="1978"/>
      <c r="J150" s="1978"/>
      <c r="K150" s="2471"/>
      <c r="L150" s="124"/>
    </row>
    <row r="151" spans="1:12" ht="15.75" x14ac:dyDescent="0.25">
      <c r="A151" s="1976"/>
      <c r="B151" s="1977"/>
      <c r="C151" s="1978"/>
      <c r="D151" s="258">
        <f t="shared" si="2"/>
        <v>0</v>
      </c>
      <c r="E151" s="1978"/>
      <c r="F151" s="1978"/>
      <c r="G151" s="1978"/>
      <c r="H151" s="1978"/>
      <c r="I151" s="1978"/>
      <c r="J151" s="1978"/>
      <c r="K151" s="2471"/>
      <c r="L151" s="124"/>
    </row>
    <row r="152" spans="1:12" ht="15.75" x14ac:dyDescent="0.25">
      <c r="A152" s="1976"/>
      <c r="B152" s="1977"/>
      <c r="C152" s="1978"/>
      <c r="D152" s="258">
        <f t="shared" si="2"/>
        <v>0</v>
      </c>
      <c r="E152" s="1978"/>
      <c r="F152" s="1978"/>
      <c r="G152" s="1978"/>
      <c r="H152" s="1978"/>
      <c r="I152" s="1978"/>
      <c r="J152" s="1978"/>
      <c r="K152" s="2471"/>
      <c r="L152" s="124"/>
    </row>
    <row r="153" spans="1:12" ht="15.75" x14ac:dyDescent="0.25">
      <c r="A153" s="1976"/>
      <c r="B153" s="1977"/>
      <c r="C153" s="1978"/>
      <c r="D153" s="258">
        <f t="shared" si="2"/>
        <v>0</v>
      </c>
      <c r="E153" s="1978"/>
      <c r="F153" s="1978"/>
      <c r="G153" s="1978"/>
      <c r="H153" s="1978"/>
      <c r="I153" s="1978"/>
      <c r="J153" s="1978"/>
      <c r="K153" s="2471"/>
      <c r="L153" s="124"/>
    </row>
    <row r="154" spans="1:12" ht="15.75" x14ac:dyDescent="0.25">
      <c r="A154" s="1976"/>
      <c r="B154" s="1977"/>
      <c r="C154" s="1978"/>
      <c r="D154" s="258">
        <f t="shared" si="2"/>
        <v>0</v>
      </c>
      <c r="E154" s="1978"/>
      <c r="F154" s="1978"/>
      <c r="G154" s="1978"/>
      <c r="H154" s="1978"/>
      <c r="I154" s="1978"/>
      <c r="J154" s="1978"/>
      <c r="K154" s="2471"/>
      <c r="L154" s="124"/>
    </row>
    <row r="155" spans="1:12" ht="15.75" x14ac:dyDescent="0.25">
      <c r="A155" s="1976"/>
      <c r="B155" s="1977"/>
      <c r="C155" s="1978"/>
      <c r="D155" s="258">
        <f t="shared" si="2"/>
        <v>0</v>
      </c>
      <c r="E155" s="1978"/>
      <c r="F155" s="1978"/>
      <c r="G155" s="1978"/>
      <c r="H155" s="1978"/>
      <c r="I155" s="1978"/>
      <c r="J155" s="1978"/>
      <c r="K155" s="2471"/>
      <c r="L155" s="124"/>
    </row>
    <row r="156" spans="1:12" ht="15.75" x14ac:dyDescent="0.25">
      <c r="A156" s="1976"/>
      <c r="B156" s="1977"/>
      <c r="C156" s="1978"/>
      <c r="D156" s="258">
        <f t="shared" si="2"/>
        <v>0</v>
      </c>
      <c r="E156" s="1978"/>
      <c r="F156" s="1978"/>
      <c r="G156" s="1978"/>
      <c r="H156" s="1978"/>
      <c r="I156" s="1978"/>
      <c r="J156" s="1978"/>
      <c r="K156" s="2471"/>
      <c r="L156" s="124"/>
    </row>
    <row r="157" spans="1:12" ht="15.75" x14ac:dyDescent="0.25">
      <c r="A157" s="1976"/>
      <c r="B157" s="1977"/>
      <c r="C157" s="1978"/>
      <c r="D157" s="258">
        <f t="shared" si="2"/>
        <v>0</v>
      </c>
      <c r="E157" s="1978"/>
      <c r="F157" s="1978"/>
      <c r="G157" s="1978"/>
      <c r="H157" s="1978"/>
      <c r="I157" s="1978"/>
      <c r="J157" s="1978"/>
      <c r="K157" s="2471"/>
      <c r="L157" s="124"/>
    </row>
    <row r="158" spans="1:12" ht="15.75" x14ac:dyDescent="0.25">
      <c r="A158" s="1976"/>
      <c r="B158" s="1977"/>
      <c r="C158" s="1978"/>
      <c r="D158" s="258">
        <f t="shared" si="2"/>
        <v>0</v>
      </c>
      <c r="E158" s="1978"/>
      <c r="F158" s="1978"/>
      <c r="G158" s="1978"/>
      <c r="H158" s="1978"/>
      <c r="I158" s="1978"/>
      <c r="J158" s="1978"/>
      <c r="K158" s="2471"/>
      <c r="L158" s="124"/>
    </row>
    <row r="159" spans="1:12" ht="15.75" x14ac:dyDescent="0.25">
      <c r="A159" s="1976"/>
      <c r="B159" s="1977"/>
      <c r="C159" s="1978"/>
      <c r="D159" s="258">
        <f t="shared" si="2"/>
        <v>0</v>
      </c>
      <c r="E159" s="1978"/>
      <c r="F159" s="1978"/>
      <c r="G159" s="1978"/>
      <c r="H159" s="1978"/>
      <c r="I159" s="1978"/>
      <c r="J159" s="1978"/>
      <c r="K159" s="2471"/>
      <c r="L159" s="124"/>
    </row>
    <row r="160" spans="1:12" ht="15.75" x14ac:dyDescent="0.25">
      <c r="A160" s="1976"/>
      <c r="B160" s="1977"/>
      <c r="C160" s="1978"/>
      <c r="D160" s="258">
        <f t="shared" si="2"/>
        <v>0</v>
      </c>
      <c r="E160" s="1978"/>
      <c r="F160" s="1978"/>
      <c r="G160" s="1978"/>
      <c r="H160" s="1978"/>
      <c r="I160" s="1978"/>
      <c r="J160" s="1978"/>
      <c r="K160" s="2471"/>
      <c r="L160" s="124"/>
    </row>
    <row r="161" spans="1:12" ht="15.75" x14ac:dyDescent="0.25">
      <c r="A161" s="1976"/>
      <c r="B161" s="1977"/>
      <c r="C161" s="1978"/>
      <c r="D161" s="258">
        <f t="shared" si="2"/>
        <v>0</v>
      </c>
      <c r="E161" s="1978"/>
      <c r="F161" s="1978"/>
      <c r="G161" s="1978"/>
      <c r="H161" s="1978"/>
      <c r="I161" s="1978"/>
      <c r="J161" s="1978"/>
      <c r="K161" s="2471"/>
      <c r="L161" s="124"/>
    </row>
    <row r="162" spans="1:12" ht="15.75" x14ac:dyDescent="0.25">
      <c r="A162" s="1976"/>
      <c r="B162" s="1977"/>
      <c r="C162" s="1978"/>
      <c r="D162" s="258">
        <f t="shared" si="2"/>
        <v>0</v>
      </c>
      <c r="E162" s="1978"/>
      <c r="F162" s="1978"/>
      <c r="G162" s="1978"/>
      <c r="H162" s="1978"/>
      <c r="I162" s="1978"/>
      <c r="J162" s="1978"/>
      <c r="K162" s="2471"/>
      <c r="L162" s="124"/>
    </row>
    <row r="163" spans="1:12" ht="15.75" x14ac:dyDescent="0.25">
      <c r="A163" s="1976"/>
      <c r="B163" s="1977"/>
      <c r="C163" s="1978"/>
      <c r="D163" s="258">
        <f t="shared" si="2"/>
        <v>0</v>
      </c>
      <c r="E163" s="1978"/>
      <c r="F163" s="1978"/>
      <c r="G163" s="1978"/>
      <c r="H163" s="1978"/>
      <c r="I163" s="1978"/>
      <c r="J163" s="1978"/>
      <c r="K163" s="2471"/>
      <c r="L163" s="124"/>
    </row>
    <row r="164" spans="1:12" ht="15.75" x14ac:dyDescent="0.25">
      <c r="A164" s="1976"/>
      <c r="B164" s="1977"/>
      <c r="C164" s="1978"/>
      <c r="D164" s="258">
        <f t="shared" si="2"/>
        <v>0</v>
      </c>
      <c r="E164" s="1978"/>
      <c r="F164" s="1978"/>
      <c r="G164" s="1978"/>
      <c r="H164" s="1978"/>
      <c r="I164" s="1978"/>
      <c r="J164" s="1978"/>
      <c r="K164" s="2471"/>
      <c r="L164" s="124"/>
    </row>
    <row r="165" spans="1:12" ht="15.75" x14ac:dyDescent="0.25">
      <c r="A165" s="1976"/>
      <c r="B165" s="1977"/>
      <c r="C165" s="1978"/>
      <c r="D165" s="258">
        <f t="shared" si="2"/>
        <v>0</v>
      </c>
      <c r="E165" s="1978"/>
      <c r="F165" s="1978"/>
      <c r="G165" s="1978"/>
      <c r="H165" s="1978"/>
      <c r="I165" s="1978"/>
      <c r="J165" s="1978"/>
      <c r="K165" s="2471"/>
      <c r="L165" s="124"/>
    </row>
    <row r="166" spans="1:12" ht="15.75" x14ac:dyDescent="0.25">
      <c r="A166" s="1976"/>
      <c r="B166" s="1977"/>
      <c r="C166" s="1978"/>
      <c r="D166" s="258">
        <f t="shared" si="2"/>
        <v>0</v>
      </c>
      <c r="E166" s="1978"/>
      <c r="F166" s="1978"/>
      <c r="G166" s="1978"/>
      <c r="H166" s="1978"/>
      <c r="I166" s="1978"/>
      <c r="J166" s="1978"/>
      <c r="K166" s="2471"/>
      <c r="L166" s="124"/>
    </row>
    <row r="167" spans="1:12" ht="15.75" x14ac:dyDescent="0.25">
      <c r="A167" s="1976"/>
      <c r="B167" s="1977"/>
      <c r="C167" s="1978"/>
      <c r="D167" s="258">
        <f t="shared" si="2"/>
        <v>0</v>
      </c>
      <c r="E167" s="1978"/>
      <c r="F167" s="1978"/>
      <c r="G167" s="1978"/>
      <c r="H167" s="1978"/>
      <c r="I167" s="1978"/>
      <c r="J167" s="1978"/>
      <c r="K167" s="2471"/>
      <c r="L167" s="124"/>
    </row>
    <row r="168" spans="1:12" ht="15.75" x14ac:dyDescent="0.25">
      <c r="A168" s="1976"/>
      <c r="B168" s="1977"/>
      <c r="C168" s="1978"/>
      <c r="D168" s="258">
        <f t="shared" si="2"/>
        <v>0</v>
      </c>
      <c r="E168" s="1978"/>
      <c r="F168" s="1978"/>
      <c r="G168" s="1978"/>
      <c r="H168" s="1978"/>
      <c r="I168" s="1978"/>
      <c r="J168" s="1978"/>
      <c r="K168" s="2471"/>
      <c r="L168" s="124"/>
    </row>
    <row r="169" spans="1:12" ht="15.75" x14ac:dyDescent="0.25">
      <c r="A169" s="1976"/>
      <c r="B169" s="1977"/>
      <c r="C169" s="1978"/>
      <c r="D169" s="258">
        <f t="shared" si="2"/>
        <v>0</v>
      </c>
      <c r="E169" s="1978"/>
      <c r="F169" s="1978"/>
      <c r="G169" s="1978"/>
      <c r="H169" s="1978"/>
      <c r="I169" s="1978"/>
      <c r="J169" s="1978"/>
      <c r="K169" s="2471"/>
      <c r="L169" s="124"/>
    </row>
    <row r="170" spans="1:12" ht="15.75" x14ac:dyDescent="0.25">
      <c r="A170" s="1976"/>
      <c r="B170" s="1977"/>
      <c r="C170" s="1978"/>
      <c r="D170" s="258">
        <f t="shared" si="2"/>
        <v>0</v>
      </c>
      <c r="E170" s="1978"/>
      <c r="F170" s="1978"/>
      <c r="G170" s="1978"/>
      <c r="H170" s="1978"/>
      <c r="I170" s="1978"/>
      <c r="J170" s="1978"/>
      <c r="K170" s="2471"/>
      <c r="L170" s="124"/>
    </row>
    <row r="171" spans="1:12" ht="15.75" x14ac:dyDescent="0.25">
      <c r="A171" s="1976"/>
      <c r="B171" s="1977"/>
      <c r="C171" s="1978"/>
      <c r="D171" s="258">
        <f t="shared" si="2"/>
        <v>0</v>
      </c>
      <c r="E171" s="1978"/>
      <c r="F171" s="1978"/>
      <c r="G171" s="1978"/>
      <c r="H171" s="1978"/>
      <c r="I171" s="1978"/>
      <c r="J171" s="1978"/>
      <c r="K171" s="2471"/>
      <c r="L171" s="124"/>
    </row>
    <row r="172" spans="1:12" ht="15.75" x14ac:dyDescent="0.25">
      <c r="A172" s="1976"/>
      <c r="B172" s="1977"/>
      <c r="C172" s="1978"/>
      <c r="D172" s="258">
        <f t="shared" si="2"/>
        <v>0</v>
      </c>
      <c r="E172" s="1978"/>
      <c r="F172" s="1978"/>
      <c r="G172" s="1978"/>
      <c r="H172" s="1978"/>
      <c r="I172" s="1978"/>
      <c r="J172" s="1978"/>
      <c r="K172" s="2471"/>
      <c r="L172" s="124"/>
    </row>
    <row r="173" spans="1:12" ht="15.75" x14ac:dyDescent="0.25">
      <c r="A173" s="1976"/>
      <c r="B173" s="1977"/>
      <c r="C173" s="1978"/>
      <c r="D173" s="258">
        <f t="shared" si="2"/>
        <v>0</v>
      </c>
      <c r="E173" s="1978"/>
      <c r="F173" s="1978"/>
      <c r="G173" s="1978"/>
      <c r="H173" s="1978"/>
      <c r="I173" s="1978"/>
      <c r="J173" s="1978"/>
      <c r="K173" s="2471"/>
      <c r="L173" s="124"/>
    </row>
    <row r="174" spans="1:12" ht="15.75" x14ac:dyDescent="0.25">
      <c r="A174" s="1976"/>
      <c r="B174" s="1977"/>
      <c r="C174" s="1978"/>
      <c r="D174" s="258">
        <f t="shared" si="2"/>
        <v>0</v>
      </c>
      <c r="E174" s="1978"/>
      <c r="F174" s="1978"/>
      <c r="G174" s="1978"/>
      <c r="H174" s="1978"/>
      <c r="I174" s="1978"/>
      <c r="J174" s="1978"/>
      <c r="K174" s="2471"/>
      <c r="L174" s="124"/>
    </row>
    <row r="175" spans="1:12" ht="15.75" x14ac:dyDescent="0.25">
      <c r="A175" s="1976"/>
      <c r="B175" s="1977"/>
      <c r="C175" s="1978"/>
      <c r="D175" s="258">
        <f t="shared" si="2"/>
        <v>0</v>
      </c>
      <c r="E175" s="1978"/>
      <c r="F175" s="1978"/>
      <c r="G175" s="1978"/>
      <c r="H175" s="1978"/>
      <c r="I175" s="1978"/>
      <c r="J175" s="1978"/>
      <c r="K175" s="2471"/>
      <c r="L175" s="124"/>
    </row>
    <row r="176" spans="1:12" ht="15.75" x14ac:dyDescent="0.25">
      <c r="A176" s="1976"/>
      <c r="B176" s="1977"/>
      <c r="C176" s="1978"/>
      <c r="D176" s="258">
        <f t="shared" si="2"/>
        <v>0</v>
      </c>
      <c r="E176" s="1978"/>
      <c r="F176" s="1978"/>
      <c r="G176" s="1978"/>
      <c r="H176" s="1978"/>
      <c r="I176" s="1978"/>
      <c r="J176" s="1978"/>
      <c r="K176" s="2471"/>
      <c r="L176" s="124"/>
    </row>
    <row r="177" spans="1:12" ht="15.75" x14ac:dyDescent="0.25">
      <c r="A177" s="1976"/>
      <c r="B177" s="1977"/>
      <c r="C177" s="1978"/>
      <c r="D177" s="258">
        <f t="shared" si="2"/>
        <v>0</v>
      </c>
      <c r="E177" s="1978"/>
      <c r="F177" s="1978"/>
      <c r="G177" s="1978"/>
      <c r="H177" s="1978"/>
      <c r="I177" s="1978"/>
      <c r="J177" s="1978"/>
      <c r="K177" s="2471"/>
      <c r="L177" s="124"/>
    </row>
    <row r="178" spans="1:12" ht="15.75" x14ac:dyDescent="0.25">
      <c r="A178" s="1976"/>
      <c r="B178" s="1977"/>
      <c r="C178" s="1978"/>
      <c r="D178" s="258">
        <f t="shared" si="2"/>
        <v>0</v>
      </c>
      <c r="E178" s="1978"/>
      <c r="F178" s="1978"/>
      <c r="G178" s="1978"/>
      <c r="H178" s="1978"/>
      <c r="I178" s="1978"/>
      <c r="J178" s="1978"/>
      <c r="K178" s="2471"/>
      <c r="L178" s="124"/>
    </row>
    <row r="179" spans="1:12" ht="15.75" x14ac:dyDescent="0.25">
      <c r="A179" s="1976"/>
      <c r="B179" s="1977"/>
      <c r="C179" s="1978"/>
      <c r="D179" s="258">
        <f t="shared" si="2"/>
        <v>0</v>
      </c>
      <c r="E179" s="1978"/>
      <c r="F179" s="1978"/>
      <c r="G179" s="1978"/>
      <c r="H179" s="1978"/>
      <c r="I179" s="1978"/>
      <c r="J179" s="1978"/>
      <c r="K179" s="2471"/>
      <c r="L179" s="124"/>
    </row>
    <row r="180" spans="1:12" ht="15.75" x14ac:dyDescent="0.25">
      <c r="A180" s="1976"/>
      <c r="B180" s="1977"/>
      <c r="C180" s="1978"/>
      <c r="D180" s="258">
        <f t="shared" si="2"/>
        <v>0</v>
      </c>
      <c r="E180" s="1978"/>
      <c r="F180" s="1978"/>
      <c r="G180" s="1978"/>
      <c r="H180" s="1978"/>
      <c r="I180" s="1978"/>
      <c r="J180" s="1978"/>
      <c r="K180" s="2471"/>
      <c r="L180" s="124"/>
    </row>
    <row r="181" spans="1:12" ht="15.75" x14ac:dyDescent="0.25">
      <c r="A181" s="1976"/>
      <c r="B181" s="1977"/>
      <c r="C181" s="1978"/>
      <c r="D181" s="258">
        <f t="shared" si="2"/>
        <v>0</v>
      </c>
      <c r="E181" s="1978"/>
      <c r="F181" s="1978"/>
      <c r="G181" s="1978"/>
      <c r="H181" s="1978"/>
      <c r="I181" s="1978"/>
      <c r="J181" s="1978"/>
      <c r="K181" s="2471"/>
      <c r="L181" s="124"/>
    </row>
    <row r="182" spans="1:12" ht="15.75" x14ac:dyDescent="0.25">
      <c r="A182" s="1976"/>
      <c r="B182" s="1977"/>
      <c r="C182" s="1978"/>
      <c r="D182" s="258">
        <f t="shared" si="2"/>
        <v>0</v>
      </c>
      <c r="E182" s="1978"/>
      <c r="F182" s="1978"/>
      <c r="G182" s="1978"/>
      <c r="H182" s="1978"/>
      <c r="I182" s="1978"/>
      <c r="J182" s="1978"/>
      <c r="K182" s="2471"/>
      <c r="L182" s="124"/>
    </row>
    <row r="183" spans="1:12" ht="15.75" x14ac:dyDescent="0.25">
      <c r="A183" s="1976"/>
      <c r="B183" s="1977"/>
      <c r="C183" s="1978"/>
      <c r="D183" s="258">
        <f t="shared" si="2"/>
        <v>0</v>
      </c>
      <c r="E183" s="1978"/>
      <c r="F183" s="1978"/>
      <c r="G183" s="1978"/>
      <c r="H183" s="1978"/>
      <c r="I183" s="1978"/>
      <c r="J183" s="1978"/>
      <c r="K183" s="2471"/>
      <c r="L183" s="124"/>
    </row>
    <row r="184" spans="1:12" ht="15.75" x14ac:dyDescent="0.25">
      <c r="A184" s="1976"/>
      <c r="B184" s="1977"/>
      <c r="C184" s="1978"/>
      <c r="D184" s="258">
        <f t="shared" si="2"/>
        <v>0</v>
      </c>
      <c r="E184" s="1978"/>
      <c r="F184" s="1978"/>
      <c r="G184" s="1978"/>
      <c r="H184" s="1978"/>
      <c r="I184" s="1978"/>
      <c r="J184" s="1978"/>
      <c r="K184" s="2471"/>
      <c r="L184" s="124"/>
    </row>
    <row r="185" spans="1:12" ht="15.75" x14ac:dyDescent="0.25">
      <c r="A185" s="1976"/>
      <c r="B185" s="1977"/>
      <c r="C185" s="1978"/>
      <c r="D185" s="258">
        <f t="shared" si="2"/>
        <v>0</v>
      </c>
      <c r="E185" s="1978"/>
      <c r="F185" s="1978"/>
      <c r="G185" s="1978"/>
      <c r="H185" s="1978"/>
      <c r="I185" s="1978"/>
      <c r="J185" s="1978"/>
      <c r="K185" s="2471"/>
      <c r="L185" s="124"/>
    </row>
    <row r="186" spans="1:12" ht="15.75" x14ac:dyDescent="0.25">
      <c r="A186" s="1976"/>
      <c r="B186" s="1977"/>
      <c r="C186" s="1978"/>
      <c r="D186" s="258">
        <f t="shared" si="2"/>
        <v>0</v>
      </c>
      <c r="E186" s="1978"/>
      <c r="F186" s="1978"/>
      <c r="G186" s="1978"/>
      <c r="H186" s="1978"/>
      <c r="I186" s="1978"/>
      <c r="J186" s="1978"/>
      <c r="K186" s="2471"/>
      <c r="L186" s="124"/>
    </row>
    <row r="187" spans="1:12" ht="15.75" x14ac:dyDescent="0.25">
      <c r="A187" s="1976"/>
      <c r="B187" s="1977"/>
      <c r="C187" s="1978"/>
      <c r="D187" s="258">
        <f t="shared" si="2"/>
        <v>0</v>
      </c>
      <c r="E187" s="1978"/>
      <c r="F187" s="1978"/>
      <c r="G187" s="1978"/>
      <c r="H187" s="1978"/>
      <c r="I187" s="1978"/>
      <c r="J187" s="1978"/>
      <c r="K187" s="2471"/>
      <c r="L187" s="124"/>
    </row>
    <row r="188" spans="1:12" ht="15.75" x14ac:dyDescent="0.25">
      <c r="A188" s="1976"/>
      <c r="B188" s="1977"/>
      <c r="C188" s="1978"/>
      <c r="D188" s="258">
        <f t="shared" si="2"/>
        <v>0</v>
      </c>
      <c r="E188" s="1978"/>
      <c r="F188" s="1978"/>
      <c r="G188" s="1978"/>
      <c r="H188" s="1978"/>
      <c r="I188" s="1978"/>
      <c r="J188" s="1978"/>
      <c r="K188" s="2471"/>
      <c r="L188" s="124"/>
    </row>
    <row r="189" spans="1:12" ht="15.75" x14ac:dyDescent="0.25">
      <c r="A189" s="1976"/>
      <c r="B189" s="1977"/>
      <c r="C189" s="1978"/>
      <c r="D189" s="258">
        <f t="shared" si="2"/>
        <v>0</v>
      </c>
      <c r="E189" s="1978"/>
      <c r="F189" s="1978"/>
      <c r="G189" s="1978"/>
      <c r="H189" s="1978"/>
      <c r="I189" s="1978"/>
      <c r="J189" s="1978"/>
      <c r="K189" s="2471"/>
      <c r="L189" s="124"/>
    </row>
    <row r="190" spans="1:12" ht="15.75" x14ac:dyDescent="0.25">
      <c r="A190" s="1976"/>
      <c r="B190" s="1977"/>
      <c r="C190" s="1978"/>
      <c r="D190" s="258">
        <f t="shared" si="2"/>
        <v>0</v>
      </c>
      <c r="E190" s="1978"/>
      <c r="F190" s="1978"/>
      <c r="G190" s="1978"/>
      <c r="H190" s="1978"/>
      <c r="I190" s="1978"/>
      <c r="J190" s="1978"/>
      <c r="K190" s="2471"/>
      <c r="L190" s="124"/>
    </row>
    <row r="191" spans="1:12" ht="15.75" x14ac:dyDescent="0.25">
      <c r="A191" s="1976"/>
      <c r="B191" s="1977"/>
      <c r="C191" s="1978"/>
      <c r="D191" s="258">
        <f t="shared" si="2"/>
        <v>0</v>
      </c>
      <c r="E191" s="1978"/>
      <c r="F191" s="1978"/>
      <c r="G191" s="1978"/>
      <c r="H191" s="1978"/>
      <c r="I191" s="1978"/>
      <c r="J191" s="1978"/>
      <c r="K191" s="2471"/>
      <c r="L191" s="124"/>
    </row>
    <row r="192" spans="1:12" ht="15.75" x14ac:dyDescent="0.25">
      <c r="A192" s="1976"/>
      <c r="B192" s="1977"/>
      <c r="C192" s="1978"/>
      <c r="D192" s="258">
        <f t="shared" si="2"/>
        <v>0</v>
      </c>
      <c r="E192" s="1978"/>
      <c r="F192" s="1978"/>
      <c r="G192" s="1978"/>
      <c r="H192" s="1978"/>
      <c r="I192" s="1978"/>
      <c r="J192" s="1978"/>
      <c r="K192" s="2471"/>
      <c r="L192" s="124"/>
    </row>
    <row r="193" spans="1:12" ht="15.75" x14ac:dyDescent="0.25">
      <c r="A193" s="1976"/>
      <c r="B193" s="1977"/>
      <c r="C193" s="1978"/>
      <c r="D193" s="258">
        <f t="shared" si="2"/>
        <v>0</v>
      </c>
      <c r="E193" s="1978"/>
      <c r="F193" s="1978"/>
      <c r="G193" s="1978"/>
      <c r="H193" s="1978"/>
      <c r="I193" s="1978"/>
      <c r="J193" s="1978"/>
      <c r="K193" s="2471"/>
      <c r="L193" s="124"/>
    </row>
    <row r="194" spans="1:12" ht="15.75" x14ac:dyDescent="0.25">
      <c r="A194" s="1976"/>
      <c r="B194" s="1977"/>
      <c r="C194" s="1978"/>
      <c r="D194" s="258">
        <f t="shared" si="2"/>
        <v>0</v>
      </c>
      <c r="E194" s="1978"/>
      <c r="F194" s="1978"/>
      <c r="G194" s="1978"/>
      <c r="H194" s="1978"/>
      <c r="I194" s="1978"/>
      <c r="J194" s="1978"/>
      <c r="K194" s="2471"/>
      <c r="L194" s="124"/>
    </row>
    <row r="195" spans="1:12" ht="15.75" x14ac:dyDescent="0.25">
      <c r="A195" s="1976"/>
      <c r="B195" s="1977"/>
      <c r="C195" s="1978"/>
      <c r="D195" s="258">
        <f t="shared" si="2"/>
        <v>0</v>
      </c>
      <c r="E195" s="1978"/>
      <c r="F195" s="1978"/>
      <c r="G195" s="1978"/>
      <c r="H195" s="1978"/>
      <c r="I195" s="1978"/>
      <c r="J195" s="1978"/>
      <c r="K195" s="2471"/>
      <c r="L195" s="124"/>
    </row>
    <row r="196" spans="1:12" ht="15.75" x14ac:dyDescent="0.25">
      <c r="A196" s="1976"/>
      <c r="B196" s="1977"/>
      <c r="C196" s="1978"/>
      <c r="D196" s="258">
        <f t="shared" si="2"/>
        <v>0</v>
      </c>
      <c r="E196" s="1978"/>
      <c r="F196" s="1978"/>
      <c r="G196" s="1978"/>
      <c r="H196" s="1978"/>
      <c r="I196" s="1978"/>
      <c r="J196" s="1978"/>
      <c r="K196" s="2471"/>
      <c r="L196" s="124"/>
    </row>
    <row r="197" spans="1:12" ht="15.75" x14ac:dyDescent="0.25">
      <c r="A197" s="1976"/>
      <c r="B197" s="1977"/>
      <c r="C197" s="1978"/>
      <c r="D197" s="258">
        <f t="shared" si="2"/>
        <v>0</v>
      </c>
      <c r="E197" s="1978"/>
      <c r="F197" s="1978"/>
      <c r="G197" s="1978"/>
      <c r="H197" s="1978"/>
      <c r="I197" s="1978"/>
      <c r="J197" s="1978"/>
      <c r="K197" s="2471"/>
      <c r="L197" s="124"/>
    </row>
    <row r="198" spans="1:12" ht="15.75" x14ac:dyDescent="0.25">
      <c r="A198" s="1976"/>
      <c r="B198" s="1977"/>
      <c r="C198" s="1978"/>
      <c r="D198" s="258">
        <f t="shared" si="2"/>
        <v>0</v>
      </c>
      <c r="E198" s="1978"/>
      <c r="F198" s="1978"/>
      <c r="G198" s="1978"/>
      <c r="H198" s="1978"/>
      <c r="I198" s="1978"/>
      <c r="J198" s="1978"/>
      <c r="K198" s="2471"/>
      <c r="L198" s="124"/>
    </row>
    <row r="199" spans="1:12" ht="15.75" x14ac:dyDescent="0.25">
      <c r="A199" s="1976"/>
      <c r="B199" s="1977"/>
      <c r="C199" s="1978"/>
      <c r="D199" s="258">
        <f t="shared" si="2"/>
        <v>0</v>
      </c>
      <c r="E199" s="1978"/>
      <c r="F199" s="1978"/>
      <c r="G199" s="1978"/>
      <c r="H199" s="1978"/>
      <c r="I199" s="1978"/>
      <c r="J199" s="1978"/>
      <c r="K199" s="2471"/>
      <c r="L199" s="124"/>
    </row>
    <row r="200" spans="1:12" ht="15.75" x14ac:dyDescent="0.25">
      <c r="A200" s="1976"/>
      <c r="B200" s="1977"/>
      <c r="C200" s="1978"/>
      <c r="D200" s="258">
        <f t="shared" si="2"/>
        <v>0</v>
      </c>
      <c r="E200" s="1978"/>
      <c r="F200" s="1978"/>
      <c r="G200" s="1978"/>
      <c r="H200" s="1978"/>
      <c r="I200" s="1978"/>
      <c r="J200" s="1978"/>
      <c r="K200" s="2471"/>
      <c r="L200" s="124"/>
    </row>
    <row r="201" spans="1:12" ht="15.75" x14ac:dyDescent="0.25">
      <c r="A201" s="1976"/>
      <c r="B201" s="1977"/>
      <c r="C201" s="1978"/>
      <c r="D201" s="258">
        <f t="shared" si="2"/>
        <v>0</v>
      </c>
      <c r="E201" s="1978"/>
      <c r="F201" s="1978"/>
      <c r="G201" s="1978"/>
      <c r="H201" s="1978"/>
      <c r="I201" s="1978"/>
      <c r="J201" s="1978"/>
      <c r="K201" s="2471"/>
      <c r="L201" s="124"/>
    </row>
    <row r="202" spans="1:12" ht="15.75" x14ac:dyDescent="0.25">
      <c r="A202" s="1976"/>
      <c r="B202" s="1977"/>
      <c r="C202" s="1978"/>
      <c r="D202" s="258">
        <f t="shared" si="2"/>
        <v>0</v>
      </c>
      <c r="E202" s="1978"/>
      <c r="F202" s="1978"/>
      <c r="G202" s="1978"/>
      <c r="H202" s="1978"/>
      <c r="I202" s="1978"/>
      <c r="J202" s="1978"/>
      <c r="K202" s="2471"/>
      <c r="L202" s="124"/>
    </row>
    <row r="203" spans="1:12" ht="15.75" x14ac:dyDescent="0.25">
      <c r="A203" s="1976"/>
      <c r="B203" s="1977"/>
      <c r="C203" s="1978"/>
      <c r="D203" s="258">
        <f t="shared" si="2"/>
        <v>0</v>
      </c>
      <c r="E203" s="1978"/>
      <c r="F203" s="1978"/>
      <c r="G203" s="1978"/>
      <c r="H203" s="1978"/>
      <c r="I203" s="1978"/>
      <c r="J203" s="1978"/>
      <c r="K203" s="2471"/>
      <c r="L203" s="124"/>
    </row>
    <row r="204" spans="1:12" ht="15.75" x14ac:dyDescent="0.25">
      <c r="A204" s="1976"/>
      <c r="B204" s="1977"/>
      <c r="C204" s="1978"/>
      <c r="D204" s="258">
        <f t="shared" si="2"/>
        <v>0</v>
      </c>
      <c r="E204" s="1978"/>
      <c r="F204" s="1978"/>
      <c r="G204" s="1978"/>
      <c r="H204" s="1978"/>
      <c r="I204" s="1978"/>
      <c r="J204" s="1978"/>
      <c r="K204" s="2471"/>
      <c r="L204" s="124"/>
    </row>
    <row r="205" spans="1:12" ht="15.75" x14ac:dyDescent="0.25">
      <c r="A205" s="1976"/>
      <c r="B205" s="1977"/>
      <c r="C205" s="1978"/>
      <c r="D205" s="258">
        <f t="shared" si="2"/>
        <v>0</v>
      </c>
      <c r="E205" s="1978"/>
      <c r="F205" s="1978"/>
      <c r="G205" s="1978"/>
      <c r="H205" s="1978"/>
      <c r="I205" s="1978"/>
      <c r="J205" s="1978"/>
      <c r="K205" s="2471"/>
      <c r="L205" s="124"/>
    </row>
    <row r="206" spans="1:12" ht="15.75" x14ac:dyDescent="0.25">
      <c r="A206" s="1976"/>
      <c r="B206" s="1977"/>
      <c r="C206" s="1978"/>
      <c r="D206" s="258">
        <f t="shared" ref="D206:D269" si="3">+C206*(100-E206)/100</f>
        <v>0</v>
      </c>
      <c r="E206" s="1978"/>
      <c r="F206" s="1978"/>
      <c r="G206" s="1978"/>
      <c r="H206" s="1978"/>
      <c r="I206" s="1978"/>
      <c r="J206" s="1978"/>
      <c r="K206" s="2471"/>
      <c r="L206" s="124"/>
    </row>
    <row r="207" spans="1:12" ht="15.75" x14ac:dyDescent="0.25">
      <c r="A207" s="1976"/>
      <c r="B207" s="1977"/>
      <c r="C207" s="1978"/>
      <c r="D207" s="258">
        <f t="shared" si="3"/>
        <v>0</v>
      </c>
      <c r="E207" s="1978"/>
      <c r="F207" s="1978"/>
      <c r="G207" s="1978"/>
      <c r="H207" s="1978"/>
      <c r="I207" s="1978"/>
      <c r="J207" s="1978"/>
      <c r="K207" s="2471"/>
      <c r="L207" s="124"/>
    </row>
    <row r="208" spans="1:12" ht="15.75" x14ac:dyDescent="0.25">
      <c r="A208" s="1976"/>
      <c r="B208" s="1977"/>
      <c r="C208" s="1978"/>
      <c r="D208" s="258">
        <f t="shared" si="3"/>
        <v>0</v>
      </c>
      <c r="E208" s="1978"/>
      <c r="F208" s="1978"/>
      <c r="G208" s="1978"/>
      <c r="H208" s="1978"/>
      <c r="I208" s="1978"/>
      <c r="J208" s="1978"/>
      <c r="K208" s="2471"/>
      <c r="L208" s="124"/>
    </row>
    <row r="209" spans="1:12" ht="15.75" x14ac:dyDescent="0.25">
      <c r="A209" s="1976"/>
      <c r="B209" s="1977"/>
      <c r="C209" s="1978"/>
      <c r="D209" s="258">
        <f t="shared" si="3"/>
        <v>0</v>
      </c>
      <c r="E209" s="1978"/>
      <c r="F209" s="1978"/>
      <c r="G209" s="1978"/>
      <c r="H209" s="1978"/>
      <c r="I209" s="1978"/>
      <c r="J209" s="1978"/>
      <c r="K209" s="2471"/>
      <c r="L209" s="124"/>
    </row>
    <row r="210" spans="1:12" ht="15.75" x14ac:dyDescent="0.25">
      <c r="A210" s="1976"/>
      <c r="B210" s="1977"/>
      <c r="C210" s="1978"/>
      <c r="D210" s="258">
        <f t="shared" si="3"/>
        <v>0</v>
      </c>
      <c r="E210" s="1978"/>
      <c r="F210" s="1978"/>
      <c r="G210" s="1978"/>
      <c r="H210" s="1978"/>
      <c r="I210" s="1978"/>
      <c r="J210" s="1978"/>
      <c r="K210" s="2471"/>
      <c r="L210" s="124"/>
    </row>
    <row r="211" spans="1:12" ht="15.75" x14ac:dyDescent="0.25">
      <c r="A211" s="1976"/>
      <c r="B211" s="1977"/>
      <c r="C211" s="1978"/>
      <c r="D211" s="258">
        <f t="shared" si="3"/>
        <v>0</v>
      </c>
      <c r="E211" s="1978"/>
      <c r="F211" s="1978"/>
      <c r="G211" s="1978"/>
      <c r="H211" s="1978"/>
      <c r="I211" s="1978"/>
      <c r="J211" s="1978"/>
      <c r="K211" s="2471"/>
      <c r="L211" s="124"/>
    </row>
    <row r="212" spans="1:12" ht="15.75" x14ac:dyDescent="0.25">
      <c r="A212" s="1976"/>
      <c r="B212" s="1977"/>
      <c r="C212" s="1978"/>
      <c r="D212" s="258">
        <f t="shared" si="3"/>
        <v>0</v>
      </c>
      <c r="E212" s="1978"/>
      <c r="F212" s="1978"/>
      <c r="G212" s="1978"/>
      <c r="H212" s="1978"/>
      <c r="I212" s="1978"/>
      <c r="J212" s="1978"/>
      <c r="K212" s="2471"/>
      <c r="L212" s="124"/>
    </row>
    <row r="213" spans="1:12" ht="15.75" x14ac:dyDescent="0.25">
      <c r="A213" s="1976"/>
      <c r="B213" s="1977"/>
      <c r="C213" s="1978"/>
      <c r="D213" s="258">
        <f t="shared" si="3"/>
        <v>0</v>
      </c>
      <c r="E213" s="1978"/>
      <c r="F213" s="1978"/>
      <c r="G213" s="1978"/>
      <c r="H213" s="1978"/>
      <c r="I213" s="1978"/>
      <c r="J213" s="1978"/>
      <c r="K213" s="2471"/>
      <c r="L213" s="124"/>
    </row>
    <row r="214" spans="1:12" ht="15.75" x14ac:dyDescent="0.25">
      <c r="A214" s="1976"/>
      <c r="B214" s="1977"/>
      <c r="C214" s="1978"/>
      <c r="D214" s="258">
        <f t="shared" si="3"/>
        <v>0</v>
      </c>
      <c r="E214" s="1978"/>
      <c r="F214" s="1978"/>
      <c r="G214" s="1978"/>
      <c r="H214" s="1978"/>
      <c r="I214" s="1978"/>
      <c r="J214" s="1978"/>
      <c r="K214" s="2471"/>
      <c r="L214" s="124"/>
    </row>
    <row r="215" spans="1:12" ht="15.75" x14ac:dyDescent="0.25">
      <c r="A215" s="1976"/>
      <c r="B215" s="1977"/>
      <c r="C215" s="1978"/>
      <c r="D215" s="258">
        <f t="shared" si="3"/>
        <v>0</v>
      </c>
      <c r="E215" s="1978"/>
      <c r="F215" s="1978"/>
      <c r="G215" s="1978"/>
      <c r="H215" s="1978"/>
      <c r="I215" s="1978"/>
      <c r="J215" s="1978"/>
      <c r="K215" s="2471"/>
      <c r="L215" s="124"/>
    </row>
    <row r="216" spans="1:12" ht="15.75" x14ac:dyDescent="0.25">
      <c r="A216" s="1976"/>
      <c r="B216" s="1977"/>
      <c r="C216" s="1978"/>
      <c r="D216" s="258">
        <f t="shared" si="3"/>
        <v>0</v>
      </c>
      <c r="E216" s="1978"/>
      <c r="F216" s="1978"/>
      <c r="G216" s="1978"/>
      <c r="H216" s="1978"/>
      <c r="I216" s="1978"/>
      <c r="J216" s="1978"/>
      <c r="K216" s="2471"/>
      <c r="L216" s="124"/>
    </row>
    <row r="217" spans="1:12" ht="15.75" x14ac:dyDescent="0.25">
      <c r="A217" s="1976"/>
      <c r="B217" s="1977"/>
      <c r="C217" s="1978"/>
      <c r="D217" s="258">
        <f t="shared" si="3"/>
        <v>0</v>
      </c>
      <c r="E217" s="1978"/>
      <c r="F217" s="1978"/>
      <c r="G217" s="1978"/>
      <c r="H217" s="1978"/>
      <c r="I217" s="1978"/>
      <c r="J217" s="1978"/>
      <c r="K217" s="2471"/>
      <c r="L217" s="124"/>
    </row>
    <row r="218" spans="1:12" ht="15.75" x14ac:dyDescent="0.25">
      <c r="A218" s="1976"/>
      <c r="B218" s="1977"/>
      <c r="C218" s="1978"/>
      <c r="D218" s="258">
        <f t="shared" si="3"/>
        <v>0</v>
      </c>
      <c r="E218" s="1978"/>
      <c r="F218" s="1978"/>
      <c r="G218" s="1978"/>
      <c r="H218" s="1978"/>
      <c r="I218" s="1978"/>
      <c r="J218" s="1978"/>
      <c r="K218" s="2471"/>
      <c r="L218" s="124"/>
    </row>
    <row r="219" spans="1:12" ht="15.75" x14ac:dyDescent="0.25">
      <c r="A219" s="1976"/>
      <c r="B219" s="1977"/>
      <c r="C219" s="1978"/>
      <c r="D219" s="258">
        <f t="shared" si="3"/>
        <v>0</v>
      </c>
      <c r="E219" s="1978"/>
      <c r="F219" s="1978"/>
      <c r="G219" s="1978"/>
      <c r="H219" s="1978"/>
      <c r="I219" s="1978"/>
      <c r="J219" s="1978"/>
      <c r="K219" s="2471"/>
      <c r="L219" s="124"/>
    </row>
    <row r="220" spans="1:12" ht="15.75" x14ac:dyDescent="0.25">
      <c r="A220" s="1976"/>
      <c r="B220" s="1977"/>
      <c r="C220" s="1978"/>
      <c r="D220" s="258">
        <f t="shared" si="3"/>
        <v>0</v>
      </c>
      <c r="E220" s="1978"/>
      <c r="F220" s="1978"/>
      <c r="G220" s="1978"/>
      <c r="H220" s="1978"/>
      <c r="I220" s="1978"/>
      <c r="J220" s="1978"/>
      <c r="K220" s="2471"/>
      <c r="L220" s="124"/>
    </row>
    <row r="221" spans="1:12" ht="15.75" x14ac:dyDescent="0.25">
      <c r="A221" s="1976"/>
      <c r="B221" s="1977"/>
      <c r="C221" s="1978"/>
      <c r="D221" s="258">
        <f t="shared" si="3"/>
        <v>0</v>
      </c>
      <c r="E221" s="1978"/>
      <c r="F221" s="1978"/>
      <c r="G221" s="1978"/>
      <c r="H221" s="1978"/>
      <c r="I221" s="1978"/>
      <c r="J221" s="1978"/>
      <c r="K221" s="2471"/>
      <c r="L221" s="124"/>
    </row>
    <row r="222" spans="1:12" ht="15.75" x14ac:dyDescent="0.25">
      <c r="A222" s="1976"/>
      <c r="B222" s="1977"/>
      <c r="C222" s="1978"/>
      <c r="D222" s="258">
        <f t="shared" si="3"/>
        <v>0</v>
      </c>
      <c r="E222" s="1978"/>
      <c r="F222" s="1978"/>
      <c r="G222" s="1978"/>
      <c r="H222" s="1978"/>
      <c r="I222" s="1978"/>
      <c r="J222" s="1978"/>
      <c r="K222" s="2471"/>
      <c r="L222" s="124"/>
    </row>
    <row r="223" spans="1:12" ht="15.75" x14ac:dyDescent="0.25">
      <c r="A223" s="1976"/>
      <c r="B223" s="1977"/>
      <c r="C223" s="1978"/>
      <c r="D223" s="258">
        <f t="shared" si="3"/>
        <v>0</v>
      </c>
      <c r="E223" s="1978"/>
      <c r="F223" s="1978"/>
      <c r="G223" s="1978"/>
      <c r="H223" s="1978"/>
      <c r="I223" s="1978"/>
      <c r="J223" s="1978"/>
      <c r="K223" s="2471"/>
      <c r="L223" s="124"/>
    </row>
    <row r="224" spans="1:12" ht="15.75" x14ac:dyDescent="0.25">
      <c r="A224" s="1976"/>
      <c r="B224" s="1977"/>
      <c r="C224" s="1978"/>
      <c r="D224" s="258">
        <f t="shared" si="3"/>
        <v>0</v>
      </c>
      <c r="E224" s="1978"/>
      <c r="F224" s="1978"/>
      <c r="G224" s="1978"/>
      <c r="H224" s="1978"/>
      <c r="I224" s="1978"/>
      <c r="J224" s="1978"/>
      <c r="K224" s="2471"/>
      <c r="L224" s="124"/>
    </row>
    <row r="225" spans="1:12" ht="15.75" x14ac:dyDescent="0.25">
      <c r="A225" s="1976"/>
      <c r="B225" s="1977"/>
      <c r="C225" s="1978"/>
      <c r="D225" s="258">
        <f t="shared" si="3"/>
        <v>0</v>
      </c>
      <c r="E225" s="1978"/>
      <c r="F225" s="1978"/>
      <c r="G225" s="1978"/>
      <c r="H225" s="1978"/>
      <c r="I225" s="1978"/>
      <c r="J225" s="1978"/>
      <c r="K225" s="2471"/>
      <c r="L225" s="124"/>
    </row>
    <row r="226" spans="1:12" ht="15.75" x14ac:dyDescent="0.25">
      <c r="A226" s="1976"/>
      <c r="B226" s="1977"/>
      <c r="C226" s="1978"/>
      <c r="D226" s="258">
        <f t="shared" si="3"/>
        <v>0</v>
      </c>
      <c r="E226" s="1978"/>
      <c r="F226" s="1978"/>
      <c r="G226" s="1978"/>
      <c r="H226" s="1978"/>
      <c r="I226" s="1978"/>
      <c r="J226" s="1978"/>
      <c r="K226" s="2471"/>
      <c r="L226" s="124"/>
    </row>
    <row r="227" spans="1:12" ht="15.75" x14ac:dyDescent="0.25">
      <c r="A227" s="1976"/>
      <c r="B227" s="1977"/>
      <c r="C227" s="1978"/>
      <c r="D227" s="258">
        <f t="shared" si="3"/>
        <v>0</v>
      </c>
      <c r="E227" s="1978"/>
      <c r="F227" s="1978"/>
      <c r="G227" s="1978"/>
      <c r="H227" s="1978"/>
      <c r="I227" s="1978"/>
      <c r="J227" s="1978"/>
      <c r="K227" s="2471"/>
      <c r="L227" s="124"/>
    </row>
    <row r="228" spans="1:12" ht="15.75" x14ac:dyDescent="0.25">
      <c r="A228" s="1976"/>
      <c r="B228" s="1977"/>
      <c r="C228" s="1978"/>
      <c r="D228" s="258">
        <f t="shared" si="3"/>
        <v>0</v>
      </c>
      <c r="E228" s="1978"/>
      <c r="F228" s="1978"/>
      <c r="G228" s="1978"/>
      <c r="H228" s="1978"/>
      <c r="I228" s="1978"/>
      <c r="J228" s="1978"/>
      <c r="K228" s="2471"/>
      <c r="L228" s="124"/>
    </row>
    <row r="229" spans="1:12" ht="15.75" x14ac:dyDescent="0.25">
      <c r="A229" s="1976"/>
      <c r="B229" s="1977"/>
      <c r="C229" s="1978"/>
      <c r="D229" s="258">
        <f t="shared" si="3"/>
        <v>0</v>
      </c>
      <c r="E229" s="1978"/>
      <c r="F229" s="1978"/>
      <c r="G229" s="1978"/>
      <c r="H229" s="1978"/>
      <c r="I229" s="1978"/>
      <c r="J229" s="1978"/>
      <c r="K229" s="2471"/>
      <c r="L229" s="124"/>
    </row>
    <row r="230" spans="1:12" ht="15.75" x14ac:dyDescent="0.25">
      <c r="A230" s="1976"/>
      <c r="B230" s="1977"/>
      <c r="C230" s="1978"/>
      <c r="D230" s="258">
        <f t="shared" si="3"/>
        <v>0</v>
      </c>
      <c r="E230" s="1978"/>
      <c r="F230" s="1978"/>
      <c r="G230" s="1978"/>
      <c r="H230" s="1978"/>
      <c r="I230" s="1978"/>
      <c r="J230" s="1978"/>
      <c r="K230" s="2471"/>
      <c r="L230" s="124"/>
    </row>
    <row r="231" spans="1:12" ht="15.75" x14ac:dyDescent="0.25">
      <c r="A231" s="1976"/>
      <c r="B231" s="1977"/>
      <c r="C231" s="1978"/>
      <c r="D231" s="258">
        <f t="shared" si="3"/>
        <v>0</v>
      </c>
      <c r="E231" s="1978"/>
      <c r="F231" s="1978"/>
      <c r="G231" s="1978"/>
      <c r="H231" s="1978"/>
      <c r="I231" s="1978"/>
      <c r="J231" s="1978"/>
      <c r="K231" s="2471"/>
      <c r="L231" s="124"/>
    </row>
    <row r="232" spans="1:12" ht="15.75" x14ac:dyDescent="0.25">
      <c r="A232" s="1976"/>
      <c r="B232" s="1977"/>
      <c r="C232" s="1978"/>
      <c r="D232" s="258">
        <f t="shared" si="3"/>
        <v>0</v>
      </c>
      <c r="E232" s="1978"/>
      <c r="F232" s="1978"/>
      <c r="G232" s="1978"/>
      <c r="H232" s="1978"/>
      <c r="I232" s="1978"/>
      <c r="J232" s="1978"/>
      <c r="K232" s="2471"/>
      <c r="L232" s="124"/>
    </row>
    <row r="233" spans="1:12" ht="15.75" x14ac:dyDescent="0.25">
      <c r="A233" s="1976"/>
      <c r="B233" s="1977"/>
      <c r="C233" s="1978"/>
      <c r="D233" s="258">
        <f t="shared" si="3"/>
        <v>0</v>
      </c>
      <c r="E233" s="1978"/>
      <c r="F233" s="1978"/>
      <c r="G233" s="1978"/>
      <c r="H233" s="1978"/>
      <c r="I233" s="1978"/>
      <c r="J233" s="1978"/>
      <c r="K233" s="2471"/>
      <c r="L233" s="124"/>
    </row>
    <row r="234" spans="1:12" ht="15.75" x14ac:dyDescent="0.25">
      <c r="A234" s="1976"/>
      <c r="B234" s="1977"/>
      <c r="C234" s="1978"/>
      <c r="D234" s="258">
        <f t="shared" si="3"/>
        <v>0</v>
      </c>
      <c r="E234" s="1978"/>
      <c r="F234" s="1978"/>
      <c r="G234" s="1978"/>
      <c r="H234" s="1978"/>
      <c r="I234" s="1978"/>
      <c r="J234" s="1978"/>
      <c r="K234" s="2471"/>
      <c r="L234" s="124"/>
    </row>
    <row r="235" spans="1:12" ht="15.75" x14ac:dyDescent="0.25">
      <c r="A235" s="1976"/>
      <c r="B235" s="1977"/>
      <c r="C235" s="1978"/>
      <c r="D235" s="258">
        <f t="shared" si="3"/>
        <v>0</v>
      </c>
      <c r="E235" s="1978"/>
      <c r="F235" s="1978"/>
      <c r="G235" s="1978"/>
      <c r="H235" s="1978"/>
      <c r="I235" s="1978"/>
      <c r="J235" s="1978"/>
      <c r="K235" s="2471"/>
      <c r="L235" s="124"/>
    </row>
    <row r="236" spans="1:12" ht="15.75" x14ac:dyDescent="0.25">
      <c r="A236" s="1976"/>
      <c r="B236" s="1977"/>
      <c r="C236" s="1978"/>
      <c r="D236" s="258">
        <f t="shared" si="3"/>
        <v>0</v>
      </c>
      <c r="E236" s="1978"/>
      <c r="F236" s="1978"/>
      <c r="G236" s="1978"/>
      <c r="H236" s="1978"/>
      <c r="I236" s="1978"/>
      <c r="J236" s="1978"/>
      <c r="K236" s="2471"/>
      <c r="L236" s="124"/>
    </row>
    <row r="237" spans="1:12" ht="15.75" x14ac:dyDescent="0.25">
      <c r="A237" s="1976"/>
      <c r="B237" s="1977"/>
      <c r="C237" s="1978"/>
      <c r="D237" s="258">
        <f t="shared" si="3"/>
        <v>0</v>
      </c>
      <c r="E237" s="1978"/>
      <c r="F237" s="1978"/>
      <c r="G237" s="1978"/>
      <c r="H237" s="1978"/>
      <c r="I237" s="1978"/>
      <c r="J237" s="1978"/>
      <c r="K237" s="2471"/>
      <c r="L237" s="124"/>
    </row>
    <row r="238" spans="1:12" ht="15.75" x14ac:dyDescent="0.25">
      <c r="A238" s="1976"/>
      <c r="B238" s="1977"/>
      <c r="C238" s="1978"/>
      <c r="D238" s="258">
        <f t="shared" si="3"/>
        <v>0</v>
      </c>
      <c r="E238" s="1978"/>
      <c r="F238" s="1978"/>
      <c r="G238" s="1978"/>
      <c r="H238" s="1978"/>
      <c r="I238" s="1978"/>
      <c r="J238" s="1978"/>
      <c r="K238" s="2471"/>
      <c r="L238" s="124"/>
    </row>
    <row r="239" spans="1:12" ht="15.75" x14ac:dyDescent="0.25">
      <c r="A239" s="1976"/>
      <c r="B239" s="1977"/>
      <c r="C239" s="1978"/>
      <c r="D239" s="258">
        <f t="shared" si="3"/>
        <v>0</v>
      </c>
      <c r="E239" s="1978"/>
      <c r="F239" s="1978"/>
      <c r="G239" s="1978"/>
      <c r="H239" s="1978"/>
      <c r="I239" s="1978"/>
      <c r="J239" s="1978"/>
      <c r="K239" s="2471"/>
      <c r="L239" s="124"/>
    </row>
    <row r="240" spans="1:12" ht="15.75" x14ac:dyDescent="0.25">
      <c r="A240" s="1976"/>
      <c r="B240" s="1977"/>
      <c r="C240" s="1978"/>
      <c r="D240" s="258">
        <f t="shared" si="3"/>
        <v>0</v>
      </c>
      <c r="E240" s="1978"/>
      <c r="F240" s="1978"/>
      <c r="G240" s="1978"/>
      <c r="H240" s="1978"/>
      <c r="I240" s="1978"/>
      <c r="J240" s="1978"/>
      <c r="K240" s="2471"/>
      <c r="L240" s="124"/>
    </row>
    <row r="241" spans="1:12" ht="15.75" x14ac:dyDescent="0.25">
      <c r="A241" s="1976"/>
      <c r="B241" s="1977"/>
      <c r="C241" s="1978"/>
      <c r="D241" s="258">
        <f t="shared" si="3"/>
        <v>0</v>
      </c>
      <c r="E241" s="1978"/>
      <c r="F241" s="1978"/>
      <c r="G241" s="1978"/>
      <c r="H241" s="1978"/>
      <c r="I241" s="1978"/>
      <c r="J241" s="1978"/>
      <c r="K241" s="2471"/>
      <c r="L241" s="124"/>
    </row>
    <row r="242" spans="1:12" ht="15.75" x14ac:dyDescent="0.25">
      <c r="A242" s="1976"/>
      <c r="B242" s="1977"/>
      <c r="C242" s="1978"/>
      <c r="D242" s="258">
        <f t="shared" si="3"/>
        <v>0</v>
      </c>
      <c r="E242" s="1978"/>
      <c r="F242" s="1978"/>
      <c r="G242" s="1978"/>
      <c r="H242" s="1978"/>
      <c r="I242" s="1978"/>
      <c r="J242" s="1978"/>
      <c r="K242" s="2471"/>
      <c r="L242" s="124"/>
    </row>
    <row r="243" spans="1:12" ht="15.75" x14ac:dyDescent="0.25">
      <c r="A243" s="1976"/>
      <c r="B243" s="1977"/>
      <c r="C243" s="1978"/>
      <c r="D243" s="258">
        <f t="shared" si="3"/>
        <v>0</v>
      </c>
      <c r="E243" s="1978"/>
      <c r="F243" s="1978"/>
      <c r="G243" s="1978"/>
      <c r="H243" s="1978"/>
      <c r="I243" s="1978"/>
      <c r="J243" s="1978"/>
      <c r="K243" s="2471"/>
      <c r="L243" s="124"/>
    </row>
    <row r="244" spans="1:12" ht="15.75" x14ac:dyDescent="0.25">
      <c r="A244" s="1976"/>
      <c r="B244" s="1977"/>
      <c r="C244" s="1978"/>
      <c r="D244" s="258">
        <f t="shared" si="3"/>
        <v>0</v>
      </c>
      <c r="E244" s="1978"/>
      <c r="F244" s="1978"/>
      <c r="G244" s="1978"/>
      <c r="H244" s="1978"/>
      <c r="I244" s="1978"/>
      <c r="J244" s="1978"/>
      <c r="K244" s="2471"/>
      <c r="L244" s="124"/>
    </row>
    <row r="245" spans="1:12" ht="15.75" x14ac:dyDescent="0.25">
      <c r="A245" s="1976"/>
      <c r="B245" s="1977"/>
      <c r="C245" s="1978"/>
      <c r="D245" s="258">
        <f t="shared" si="3"/>
        <v>0</v>
      </c>
      <c r="E245" s="1978"/>
      <c r="F245" s="1978"/>
      <c r="G245" s="1978"/>
      <c r="H245" s="1978"/>
      <c r="I245" s="1978"/>
      <c r="J245" s="1978"/>
      <c r="K245" s="2471"/>
      <c r="L245" s="124"/>
    </row>
    <row r="246" spans="1:12" ht="15.75" x14ac:dyDescent="0.25">
      <c r="A246" s="1976"/>
      <c r="B246" s="1977"/>
      <c r="C246" s="1978"/>
      <c r="D246" s="258">
        <f t="shared" si="3"/>
        <v>0</v>
      </c>
      <c r="E246" s="1978"/>
      <c r="F246" s="1978"/>
      <c r="G246" s="1978"/>
      <c r="H246" s="1978"/>
      <c r="I246" s="1978"/>
      <c r="J246" s="1978"/>
      <c r="K246" s="2471"/>
      <c r="L246" s="124"/>
    </row>
    <row r="247" spans="1:12" ht="15.75" x14ac:dyDescent="0.25">
      <c r="A247" s="1976"/>
      <c r="B247" s="1977"/>
      <c r="C247" s="1978"/>
      <c r="D247" s="258">
        <f t="shared" si="3"/>
        <v>0</v>
      </c>
      <c r="E247" s="1978"/>
      <c r="F247" s="1978"/>
      <c r="G247" s="1978"/>
      <c r="H247" s="1978"/>
      <c r="I247" s="1978"/>
      <c r="J247" s="1978"/>
      <c r="K247" s="2471"/>
      <c r="L247" s="124"/>
    </row>
    <row r="248" spans="1:12" ht="15.75" x14ac:dyDescent="0.25">
      <c r="A248" s="1976"/>
      <c r="B248" s="1977"/>
      <c r="C248" s="1978"/>
      <c r="D248" s="258">
        <f t="shared" si="3"/>
        <v>0</v>
      </c>
      <c r="E248" s="1978"/>
      <c r="F248" s="1978"/>
      <c r="G248" s="1978"/>
      <c r="H248" s="1978"/>
      <c r="I248" s="1978"/>
      <c r="J248" s="1978"/>
      <c r="K248" s="2471"/>
      <c r="L248" s="124"/>
    </row>
    <row r="249" spans="1:12" ht="15.75" x14ac:dyDescent="0.25">
      <c r="A249" s="1976"/>
      <c r="B249" s="1977"/>
      <c r="C249" s="1978"/>
      <c r="D249" s="258">
        <f t="shared" si="3"/>
        <v>0</v>
      </c>
      <c r="E249" s="1978"/>
      <c r="F249" s="1978"/>
      <c r="G249" s="1978"/>
      <c r="H249" s="1978"/>
      <c r="I249" s="1978"/>
      <c r="J249" s="1978"/>
      <c r="K249" s="2471"/>
      <c r="L249" s="124"/>
    </row>
    <row r="250" spans="1:12" ht="15.75" x14ac:dyDescent="0.25">
      <c r="A250" s="1976"/>
      <c r="B250" s="1977"/>
      <c r="C250" s="1978"/>
      <c r="D250" s="258">
        <f t="shared" si="3"/>
        <v>0</v>
      </c>
      <c r="E250" s="1978"/>
      <c r="F250" s="1978"/>
      <c r="G250" s="1978"/>
      <c r="H250" s="1978"/>
      <c r="I250" s="1978"/>
      <c r="J250" s="1978"/>
      <c r="K250" s="2471"/>
      <c r="L250" s="124"/>
    </row>
    <row r="251" spans="1:12" ht="15.75" x14ac:dyDescent="0.25">
      <c r="A251" s="1976"/>
      <c r="B251" s="1977"/>
      <c r="C251" s="1978"/>
      <c r="D251" s="258">
        <f t="shared" si="3"/>
        <v>0</v>
      </c>
      <c r="E251" s="1978"/>
      <c r="F251" s="1978"/>
      <c r="G251" s="1978"/>
      <c r="H251" s="1978"/>
      <c r="I251" s="1978"/>
      <c r="J251" s="1978"/>
      <c r="K251" s="2471"/>
      <c r="L251" s="124"/>
    </row>
    <row r="252" spans="1:12" ht="15.75" x14ac:dyDescent="0.25">
      <c r="A252" s="1976"/>
      <c r="B252" s="1977"/>
      <c r="C252" s="1978"/>
      <c r="D252" s="258">
        <f t="shared" si="3"/>
        <v>0</v>
      </c>
      <c r="E252" s="1978"/>
      <c r="F252" s="1978"/>
      <c r="G252" s="1978"/>
      <c r="H252" s="1978"/>
      <c r="I252" s="1978"/>
      <c r="J252" s="1978"/>
      <c r="K252" s="2471"/>
      <c r="L252" s="124"/>
    </row>
    <row r="253" spans="1:12" ht="15.75" x14ac:dyDescent="0.25">
      <c r="A253" s="1976"/>
      <c r="B253" s="1977"/>
      <c r="C253" s="1978"/>
      <c r="D253" s="258">
        <f t="shared" si="3"/>
        <v>0</v>
      </c>
      <c r="E253" s="1978"/>
      <c r="F253" s="1978"/>
      <c r="G253" s="1978"/>
      <c r="H253" s="1978"/>
      <c r="I253" s="1978"/>
      <c r="J253" s="1978"/>
      <c r="K253" s="2471"/>
      <c r="L253" s="124"/>
    </row>
    <row r="254" spans="1:12" ht="15.75" x14ac:dyDescent="0.25">
      <c r="A254" s="1976"/>
      <c r="B254" s="1977"/>
      <c r="C254" s="1978"/>
      <c r="D254" s="258">
        <f t="shared" si="3"/>
        <v>0</v>
      </c>
      <c r="E254" s="1978"/>
      <c r="F254" s="1978"/>
      <c r="G254" s="1978"/>
      <c r="H254" s="1978"/>
      <c r="I254" s="1978"/>
      <c r="J254" s="1978"/>
      <c r="K254" s="2471"/>
      <c r="L254" s="124"/>
    </row>
    <row r="255" spans="1:12" ht="15.75" x14ac:dyDescent="0.25">
      <c r="A255" s="1976"/>
      <c r="B255" s="1977"/>
      <c r="C255" s="1978"/>
      <c r="D255" s="258">
        <f t="shared" si="3"/>
        <v>0</v>
      </c>
      <c r="E255" s="1978"/>
      <c r="F255" s="1978"/>
      <c r="G255" s="1978"/>
      <c r="H255" s="1978"/>
      <c r="I255" s="1978"/>
      <c r="J255" s="1978"/>
      <c r="K255" s="2471"/>
      <c r="L255" s="124"/>
    </row>
    <row r="256" spans="1:12" ht="15.75" x14ac:dyDescent="0.25">
      <c r="A256" s="1976"/>
      <c r="B256" s="1977"/>
      <c r="C256" s="1978"/>
      <c r="D256" s="258">
        <f t="shared" si="3"/>
        <v>0</v>
      </c>
      <c r="E256" s="1978"/>
      <c r="F256" s="1978"/>
      <c r="G256" s="1978"/>
      <c r="H256" s="1978"/>
      <c r="I256" s="1978"/>
      <c r="J256" s="1978"/>
      <c r="K256" s="2471"/>
      <c r="L256" s="124"/>
    </row>
    <row r="257" spans="1:12" ht="15.75" x14ac:dyDescent="0.25">
      <c r="A257" s="1976"/>
      <c r="B257" s="1977"/>
      <c r="C257" s="1978"/>
      <c r="D257" s="258">
        <f t="shared" si="3"/>
        <v>0</v>
      </c>
      <c r="E257" s="1978"/>
      <c r="F257" s="1978"/>
      <c r="G257" s="1978"/>
      <c r="H257" s="1978"/>
      <c r="I257" s="1978"/>
      <c r="J257" s="1978"/>
      <c r="K257" s="2471"/>
      <c r="L257" s="124"/>
    </row>
    <row r="258" spans="1:12" ht="15.75" x14ac:dyDescent="0.25">
      <c r="A258" s="1976"/>
      <c r="B258" s="1977"/>
      <c r="C258" s="1978"/>
      <c r="D258" s="258">
        <f t="shared" si="3"/>
        <v>0</v>
      </c>
      <c r="E258" s="1978"/>
      <c r="F258" s="1978"/>
      <c r="G258" s="1978"/>
      <c r="H258" s="1978"/>
      <c r="I258" s="1978"/>
      <c r="J258" s="1978"/>
      <c r="K258" s="2471"/>
      <c r="L258" s="124"/>
    </row>
    <row r="259" spans="1:12" ht="15.75" x14ac:dyDescent="0.25">
      <c r="A259" s="1976"/>
      <c r="B259" s="1977"/>
      <c r="C259" s="1978"/>
      <c r="D259" s="258">
        <f t="shared" si="3"/>
        <v>0</v>
      </c>
      <c r="E259" s="1978"/>
      <c r="F259" s="1978"/>
      <c r="G259" s="1978"/>
      <c r="H259" s="1978"/>
      <c r="I259" s="1978"/>
      <c r="J259" s="1978"/>
      <c r="K259" s="2471"/>
      <c r="L259" s="124"/>
    </row>
    <row r="260" spans="1:12" ht="15.75" x14ac:dyDescent="0.25">
      <c r="A260" s="1976"/>
      <c r="B260" s="1977"/>
      <c r="C260" s="1978"/>
      <c r="D260" s="258">
        <f t="shared" si="3"/>
        <v>0</v>
      </c>
      <c r="E260" s="1978"/>
      <c r="F260" s="1978"/>
      <c r="G260" s="1978"/>
      <c r="H260" s="1978"/>
      <c r="I260" s="1978"/>
      <c r="J260" s="1978"/>
      <c r="K260" s="2471"/>
      <c r="L260" s="124"/>
    </row>
    <row r="261" spans="1:12" ht="15.75" x14ac:dyDescent="0.25">
      <c r="A261" s="1976"/>
      <c r="B261" s="1977"/>
      <c r="C261" s="1978"/>
      <c r="D261" s="258">
        <f t="shared" si="3"/>
        <v>0</v>
      </c>
      <c r="E261" s="1978"/>
      <c r="F261" s="1978"/>
      <c r="G261" s="1978"/>
      <c r="H261" s="1978"/>
      <c r="I261" s="1978"/>
      <c r="J261" s="1978"/>
      <c r="K261" s="2471"/>
      <c r="L261" s="124"/>
    </row>
    <row r="262" spans="1:12" ht="15.75" x14ac:dyDescent="0.25">
      <c r="A262" s="1976"/>
      <c r="B262" s="1977"/>
      <c r="C262" s="1978"/>
      <c r="D262" s="258">
        <f t="shared" si="3"/>
        <v>0</v>
      </c>
      <c r="E262" s="1978"/>
      <c r="F262" s="1978"/>
      <c r="G262" s="1978"/>
      <c r="H262" s="1978"/>
      <c r="I262" s="1978"/>
      <c r="J262" s="1978"/>
      <c r="K262" s="2471"/>
      <c r="L262" s="124"/>
    </row>
    <row r="263" spans="1:12" ht="15.75" x14ac:dyDescent="0.25">
      <c r="A263" s="1976"/>
      <c r="B263" s="1977"/>
      <c r="C263" s="1978"/>
      <c r="D263" s="258">
        <f t="shared" si="3"/>
        <v>0</v>
      </c>
      <c r="E263" s="1978"/>
      <c r="F263" s="1978"/>
      <c r="G263" s="1978"/>
      <c r="H263" s="1978"/>
      <c r="I263" s="1978"/>
      <c r="J263" s="1978"/>
      <c r="K263" s="2471"/>
      <c r="L263" s="124"/>
    </row>
    <row r="264" spans="1:12" ht="15.75" x14ac:dyDescent="0.25">
      <c r="A264" s="1976"/>
      <c r="B264" s="1977"/>
      <c r="C264" s="1978"/>
      <c r="D264" s="258">
        <f t="shared" si="3"/>
        <v>0</v>
      </c>
      <c r="E264" s="1978"/>
      <c r="F264" s="1978"/>
      <c r="G264" s="1978"/>
      <c r="H264" s="1978"/>
      <c r="I264" s="1978"/>
      <c r="J264" s="1978"/>
      <c r="K264" s="2471"/>
      <c r="L264" s="124"/>
    </row>
    <row r="265" spans="1:12" ht="15.75" x14ac:dyDescent="0.25">
      <c r="A265" s="1976"/>
      <c r="B265" s="1977"/>
      <c r="C265" s="1978"/>
      <c r="D265" s="258">
        <f t="shared" si="3"/>
        <v>0</v>
      </c>
      <c r="E265" s="1978"/>
      <c r="F265" s="1978"/>
      <c r="G265" s="1978"/>
      <c r="H265" s="1978"/>
      <c r="I265" s="1978"/>
      <c r="J265" s="1978"/>
      <c r="K265" s="2471"/>
      <c r="L265" s="124"/>
    </row>
    <row r="266" spans="1:12" ht="15.75" x14ac:dyDescent="0.25">
      <c r="A266" s="1976"/>
      <c r="B266" s="1977"/>
      <c r="C266" s="1978"/>
      <c r="D266" s="258">
        <f t="shared" si="3"/>
        <v>0</v>
      </c>
      <c r="E266" s="1978"/>
      <c r="F266" s="1978"/>
      <c r="G266" s="1978"/>
      <c r="H266" s="1978"/>
      <c r="I266" s="1978"/>
      <c r="J266" s="1978"/>
      <c r="K266" s="2471"/>
      <c r="L266" s="124"/>
    </row>
    <row r="267" spans="1:12" ht="15.75" x14ac:dyDescent="0.25">
      <c r="A267" s="1976"/>
      <c r="B267" s="1977"/>
      <c r="C267" s="1978"/>
      <c r="D267" s="258">
        <f t="shared" si="3"/>
        <v>0</v>
      </c>
      <c r="E267" s="1978"/>
      <c r="F267" s="1978"/>
      <c r="G267" s="1978"/>
      <c r="H267" s="1978"/>
      <c r="I267" s="1978"/>
      <c r="J267" s="1978"/>
      <c r="K267" s="2471"/>
      <c r="L267" s="124"/>
    </row>
    <row r="268" spans="1:12" ht="15.75" x14ac:dyDescent="0.25">
      <c r="A268" s="1976"/>
      <c r="B268" s="1977"/>
      <c r="C268" s="1978"/>
      <c r="D268" s="258">
        <f t="shared" si="3"/>
        <v>0</v>
      </c>
      <c r="E268" s="1978"/>
      <c r="F268" s="1978"/>
      <c r="G268" s="1978"/>
      <c r="H268" s="1978"/>
      <c r="I268" s="1978"/>
      <c r="J268" s="1978"/>
      <c r="K268" s="2471"/>
      <c r="L268" s="124"/>
    </row>
    <row r="269" spans="1:12" ht="15.75" x14ac:dyDescent="0.25">
      <c r="A269" s="1976"/>
      <c r="B269" s="1977"/>
      <c r="C269" s="1978"/>
      <c r="D269" s="258">
        <f t="shared" si="3"/>
        <v>0</v>
      </c>
      <c r="E269" s="1978"/>
      <c r="F269" s="1978"/>
      <c r="G269" s="1978"/>
      <c r="H269" s="1978"/>
      <c r="I269" s="1978"/>
      <c r="J269" s="1978"/>
      <c r="K269" s="2471"/>
      <c r="L269" s="124"/>
    </row>
    <row r="270" spans="1:12" ht="15.75" x14ac:dyDescent="0.25">
      <c r="A270" s="1976"/>
      <c r="B270" s="1977"/>
      <c r="C270" s="1978"/>
      <c r="D270" s="258">
        <f t="shared" ref="D270:D333" si="4">+C270*(100-E270)/100</f>
        <v>0</v>
      </c>
      <c r="E270" s="1978"/>
      <c r="F270" s="1978"/>
      <c r="G270" s="1978"/>
      <c r="H270" s="1978"/>
      <c r="I270" s="1978"/>
      <c r="J270" s="1978"/>
      <c r="K270" s="2471"/>
      <c r="L270" s="124"/>
    </row>
    <row r="271" spans="1:12" ht="15.75" x14ac:dyDescent="0.25">
      <c r="A271" s="1976"/>
      <c r="B271" s="1977"/>
      <c r="C271" s="1978"/>
      <c r="D271" s="258">
        <f t="shared" si="4"/>
        <v>0</v>
      </c>
      <c r="E271" s="1978"/>
      <c r="F271" s="1978"/>
      <c r="G271" s="1978"/>
      <c r="H271" s="1978"/>
      <c r="I271" s="1978"/>
      <c r="J271" s="1978"/>
      <c r="K271" s="2471"/>
      <c r="L271" s="124"/>
    </row>
    <row r="272" spans="1:12" ht="15.75" x14ac:dyDescent="0.25">
      <c r="A272" s="1976"/>
      <c r="B272" s="1977"/>
      <c r="C272" s="1978"/>
      <c r="D272" s="258">
        <f t="shared" si="4"/>
        <v>0</v>
      </c>
      <c r="E272" s="1978"/>
      <c r="F272" s="1978"/>
      <c r="G272" s="1978"/>
      <c r="H272" s="1978"/>
      <c r="I272" s="1978"/>
      <c r="J272" s="1978"/>
      <c r="K272" s="2471"/>
      <c r="L272" s="124"/>
    </row>
    <row r="273" spans="1:12" ht="15.75" x14ac:dyDescent="0.25">
      <c r="A273" s="1976"/>
      <c r="B273" s="1977"/>
      <c r="C273" s="1978"/>
      <c r="D273" s="258">
        <f t="shared" si="4"/>
        <v>0</v>
      </c>
      <c r="E273" s="1978"/>
      <c r="F273" s="1978"/>
      <c r="G273" s="1978"/>
      <c r="H273" s="1978"/>
      <c r="I273" s="1978"/>
      <c r="J273" s="1978"/>
      <c r="K273" s="2471"/>
      <c r="L273" s="124"/>
    </row>
    <row r="274" spans="1:12" ht="15.75" x14ac:dyDescent="0.25">
      <c r="A274" s="1976"/>
      <c r="B274" s="1977"/>
      <c r="C274" s="1978"/>
      <c r="D274" s="258">
        <f t="shared" si="4"/>
        <v>0</v>
      </c>
      <c r="E274" s="1978"/>
      <c r="F274" s="1978"/>
      <c r="G274" s="1978"/>
      <c r="H274" s="1978"/>
      <c r="I274" s="1978"/>
      <c r="J274" s="1978"/>
      <c r="K274" s="2471"/>
      <c r="L274" s="124"/>
    </row>
    <row r="275" spans="1:12" ht="15.75" x14ac:dyDescent="0.25">
      <c r="A275" s="1976"/>
      <c r="B275" s="1977"/>
      <c r="C275" s="1978"/>
      <c r="D275" s="258">
        <f t="shared" si="4"/>
        <v>0</v>
      </c>
      <c r="E275" s="1978"/>
      <c r="F275" s="1978"/>
      <c r="G275" s="1978"/>
      <c r="H275" s="1978"/>
      <c r="I275" s="1978"/>
      <c r="J275" s="1978"/>
      <c r="K275" s="2471"/>
      <c r="L275" s="124"/>
    </row>
    <row r="276" spans="1:12" ht="15.75" x14ac:dyDescent="0.25">
      <c r="A276" s="1976"/>
      <c r="B276" s="1977"/>
      <c r="C276" s="1978"/>
      <c r="D276" s="258">
        <f t="shared" si="4"/>
        <v>0</v>
      </c>
      <c r="E276" s="1978"/>
      <c r="F276" s="1978"/>
      <c r="G276" s="1978"/>
      <c r="H276" s="1978"/>
      <c r="I276" s="1978"/>
      <c r="J276" s="1978"/>
      <c r="K276" s="2471"/>
      <c r="L276" s="124"/>
    </row>
    <row r="277" spans="1:12" ht="15.75" x14ac:dyDescent="0.25">
      <c r="A277" s="1976"/>
      <c r="B277" s="1977"/>
      <c r="C277" s="1978"/>
      <c r="D277" s="258">
        <f t="shared" si="4"/>
        <v>0</v>
      </c>
      <c r="E277" s="1978"/>
      <c r="F277" s="1978"/>
      <c r="G277" s="1978"/>
      <c r="H277" s="1978"/>
      <c r="I277" s="1978"/>
      <c r="J277" s="1978"/>
      <c r="K277" s="2471"/>
      <c r="L277" s="124"/>
    </row>
    <row r="278" spans="1:12" ht="15.75" x14ac:dyDescent="0.25">
      <c r="A278" s="1976"/>
      <c r="B278" s="1977"/>
      <c r="C278" s="1978"/>
      <c r="D278" s="258">
        <f t="shared" si="4"/>
        <v>0</v>
      </c>
      <c r="E278" s="1978"/>
      <c r="F278" s="1978"/>
      <c r="G278" s="1978"/>
      <c r="H278" s="1978"/>
      <c r="I278" s="1978"/>
      <c r="J278" s="1978"/>
      <c r="K278" s="2471"/>
      <c r="L278" s="124"/>
    </row>
    <row r="279" spans="1:12" ht="15.75" x14ac:dyDescent="0.25">
      <c r="A279" s="1976"/>
      <c r="B279" s="1977"/>
      <c r="C279" s="1978"/>
      <c r="D279" s="258">
        <f t="shared" si="4"/>
        <v>0</v>
      </c>
      <c r="E279" s="1978"/>
      <c r="F279" s="1978"/>
      <c r="G279" s="1978"/>
      <c r="H279" s="1978"/>
      <c r="I279" s="1978"/>
      <c r="J279" s="1978"/>
      <c r="K279" s="2471"/>
      <c r="L279" s="124"/>
    </row>
    <row r="280" spans="1:12" ht="15.75" x14ac:dyDescent="0.25">
      <c r="A280" s="1976"/>
      <c r="B280" s="1977"/>
      <c r="C280" s="1978"/>
      <c r="D280" s="258">
        <f t="shared" si="4"/>
        <v>0</v>
      </c>
      <c r="E280" s="1978"/>
      <c r="F280" s="1978"/>
      <c r="G280" s="1978"/>
      <c r="H280" s="1978"/>
      <c r="I280" s="1978"/>
      <c r="J280" s="1978"/>
      <c r="K280" s="2471"/>
      <c r="L280" s="124"/>
    </row>
    <row r="281" spans="1:12" ht="15.75" x14ac:dyDescent="0.25">
      <c r="A281" s="1976"/>
      <c r="B281" s="1977"/>
      <c r="C281" s="1978"/>
      <c r="D281" s="258">
        <f t="shared" si="4"/>
        <v>0</v>
      </c>
      <c r="E281" s="1978"/>
      <c r="F281" s="1978"/>
      <c r="G281" s="1978"/>
      <c r="H281" s="1978"/>
      <c r="I281" s="1978"/>
      <c r="J281" s="1978"/>
      <c r="K281" s="2471"/>
      <c r="L281" s="124"/>
    </row>
    <row r="282" spans="1:12" ht="15.75" x14ac:dyDescent="0.25">
      <c r="A282" s="1976"/>
      <c r="B282" s="1977"/>
      <c r="C282" s="1978"/>
      <c r="D282" s="258">
        <f t="shared" si="4"/>
        <v>0</v>
      </c>
      <c r="E282" s="1978"/>
      <c r="F282" s="1978"/>
      <c r="G282" s="1978"/>
      <c r="H282" s="1978"/>
      <c r="I282" s="1978"/>
      <c r="J282" s="1978"/>
      <c r="K282" s="2471"/>
      <c r="L282" s="124"/>
    </row>
    <row r="283" spans="1:12" ht="15.75" x14ac:dyDescent="0.25">
      <c r="A283" s="1976"/>
      <c r="B283" s="1977"/>
      <c r="C283" s="1978"/>
      <c r="D283" s="258">
        <f t="shared" si="4"/>
        <v>0</v>
      </c>
      <c r="E283" s="1978"/>
      <c r="F283" s="1978"/>
      <c r="G283" s="1978"/>
      <c r="H283" s="1978"/>
      <c r="I283" s="1978"/>
      <c r="J283" s="1978"/>
      <c r="K283" s="2471"/>
      <c r="L283" s="124"/>
    </row>
    <row r="284" spans="1:12" ht="15.75" x14ac:dyDescent="0.25">
      <c r="A284" s="1976"/>
      <c r="B284" s="1977"/>
      <c r="C284" s="1978"/>
      <c r="D284" s="258">
        <f t="shared" si="4"/>
        <v>0</v>
      </c>
      <c r="E284" s="1978"/>
      <c r="F284" s="1978"/>
      <c r="G284" s="1978"/>
      <c r="H284" s="1978"/>
      <c r="I284" s="1978"/>
      <c r="J284" s="1978"/>
      <c r="K284" s="2471"/>
      <c r="L284" s="124"/>
    </row>
    <row r="285" spans="1:12" ht="15.75" x14ac:dyDescent="0.25">
      <c r="A285" s="1976"/>
      <c r="B285" s="1977"/>
      <c r="C285" s="1978"/>
      <c r="D285" s="258">
        <f t="shared" si="4"/>
        <v>0</v>
      </c>
      <c r="E285" s="1978"/>
      <c r="F285" s="1978"/>
      <c r="G285" s="1978"/>
      <c r="H285" s="1978"/>
      <c r="I285" s="1978"/>
      <c r="J285" s="1978"/>
      <c r="K285" s="2471"/>
      <c r="L285" s="124"/>
    </row>
    <row r="286" spans="1:12" ht="15.75" x14ac:dyDescent="0.25">
      <c r="A286" s="1976"/>
      <c r="B286" s="1977"/>
      <c r="C286" s="1978"/>
      <c r="D286" s="258">
        <f t="shared" si="4"/>
        <v>0</v>
      </c>
      <c r="E286" s="1978"/>
      <c r="F286" s="1978"/>
      <c r="G286" s="1978"/>
      <c r="H286" s="1978"/>
      <c r="I286" s="1978"/>
      <c r="J286" s="1978"/>
      <c r="K286" s="2471"/>
      <c r="L286" s="124"/>
    </row>
    <row r="287" spans="1:12" ht="15.75" x14ac:dyDescent="0.25">
      <c r="A287" s="1976"/>
      <c r="B287" s="1977"/>
      <c r="C287" s="1978"/>
      <c r="D287" s="258">
        <f t="shared" si="4"/>
        <v>0</v>
      </c>
      <c r="E287" s="1978"/>
      <c r="F287" s="1978"/>
      <c r="G287" s="1978"/>
      <c r="H287" s="1978"/>
      <c r="I287" s="1978"/>
      <c r="J287" s="1978"/>
      <c r="K287" s="2471"/>
      <c r="L287" s="124"/>
    </row>
    <row r="288" spans="1:12" ht="15.75" x14ac:dyDescent="0.25">
      <c r="A288" s="1976"/>
      <c r="B288" s="1977"/>
      <c r="C288" s="1978"/>
      <c r="D288" s="258">
        <f t="shared" si="4"/>
        <v>0</v>
      </c>
      <c r="E288" s="1978"/>
      <c r="F288" s="1978"/>
      <c r="G288" s="1978"/>
      <c r="H288" s="1978"/>
      <c r="I288" s="1978"/>
      <c r="J288" s="1978"/>
      <c r="K288" s="2471"/>
      <c r="L288" s="124"/>
    </row>
    <row r="289" spans="1:12" ht="15.75" x14ac:dyDescent="0.25">
      <c r="A289" s="1976"/>
      <c r="B289" s="1977"/>
      <c r="C289" s="1978"/>
      <c r="D289" s="258">
        <f t="shared" si="4"/>
        <v>0</v>
      </c>
      <c r="E289" s="1978"/>
      <c r="F289" s="1978"/>
      <c r="G289" s="1978"/>
      <c r="H289" s="1978"/>
      <c r="I289" s="1978"/>
      <c r="J289" s="1978"/>
      <c r="K289" s="2471"/>
      <c r="L289" s="124"/>
    </row>
    <row r="290" spans="1:12" ht="15.75" x14ac:dyDescent="0.25">
      <c r="A290" s="1976"/>
      <c r="B290" s="1977"/>
      <c r="C290" s="1978"/>
      <c r="D290" s="258">
        <f t="shared" si="4"/>
        <v>0</v>
      </c>
      <c r="E290" s="1978"/>
      <c r="F290" s="1978"/>
      <c r="G290" s="1978"/>
      <c r="H290" s="1978"/>
      <c r="I290" s="1978"/>
      <c r="J290" s="1978"/>
      <c r="K290" s="2471"/>
      <c r="L290" s="124"/>
    </row>
    <row r="291" spans="1:12" ht="15.75" x14ac:dyDescent="0.25">
      <c r="A291" s="1976"/>
      <c r="B291" s="1977"/>
      <c r="C291" s="1978"/>
      <c r="D291" s="258">
        <f t="shared" si="4"/>
        <v>0</v>
      </c>
      <c r="E291" s="1978"/>
      <c r="F291" s="1978"/>
      <c r="G291" s="1978"/>
      <c r="H291" s="1978"/>
      <c r="I291" s="1978"/>
      <c r="J291" s="1978"/>
      <c r="K291" s="2471"/>
      <c r="L291" s="124"/>
    </row>
    <row r="292" spans="1:12" ht="15.75" x14ac:dyDescent="0.25">
      <c r="A292" s="1976"/>
      <c r="B292" s="1977"/>
      <c r="C292" s="1978"/>
      <c r="D292" s="258">
        <f t="shared" si="4"/>
        <v>0</v>
      </c>
      <c r="E292" s="1978"/>
      <c r="F292" s="1978"/>
      <c r="G292" s="1978"/>
      <c r="H292" s="1978"/>
      <c r="I292" s="1978"/>
      <c r="J292" s="1978"/>
      <c r="K292" s="2471"/>
      <c r="L292" s="124"/>
    </row>
    <row r="293" spans="1:12" ht="15.75" x14ac:dyDescent="0.25">
      <c r="A293" s="1976"/>
      <c r="B293" s="1977"/>
      <c r="C293" s="1978"/>
      <c r="D293" s="258">
        <f t="shared" si="4"/>
        <v>0</v>
      </c>
      <c r="E293" s="1978"/>
      <c r="F293" s="1978"/>
      <c r="G293" s="1978"/>
      <c r="H293" s="1978"/>
      <c r="I293" s="1978"/>
      <c r="J293" s="1978"/>
      <c r="K293" s="2471"/>
      <c r="L293" s="124"/>
    </row>
    <row r="294" spans="1:12" ht="15.75" x14ac:dyDescent="0.25">
      <c r="A294" s="1976"/>
      <c r="B294" s="1977"/>
      <c r="C294" s="1978"/>
      <c r="D294" s="258">
        <f t="shared" si="4"/>
        <v>0</v>
      </c>
      <c r="E294" s="1978"/>
      <c r="F294" s="1978"/>
      <c r="G294" s="1978"/>
      <c r="H294" s="1978"/>
      <c r="I294" s="1978"/>
      <c r="J294" s="1978"/>
      <c r="K294" s="2471"/>
      <c r="L294" s="124"/>
    </row>
    <row r="295" spans="1:12" ht="15.75" x14ac:dyDescent="0.25">
      <c r="A295" s="1976"/>
      <c r="B295" s="1977"/>
      <c r="C295" s="1978"/>
      <c r="D295" s="258">
        <f t="shared" si="4"/>
        <v>0</v>
      </c>
      <c r="E295" s="1978"/>
      <c r="F295" s="1978"/>
      <c r="G295" s="1978"/>
      <c r="H295" s="1978"/>
      <c r="I295" s="1978"/>
      <c r="J295" s="1978"/>
      <c r="K295" s="2471"/>
      <c r="L295" s="124"/>
    </row>
    <row r="296" spans="1:12" ht="15.75" x14ac:dyDescent="0.25">
      <c r="A296" s="1976"/>
      <c r="B296" s="1977"/>
      <c r="C296" s="1978"/>
      <c r="D296" s="258">
        <f t="shared" si="4"/>
        <v>0</v>
      </c>
      <c r="E296" s="1978"/>
      <c r="F296" s="1978"/>
      <c r="G296" s="1978"/>
      <c r="H296" s="1978"/>
      <c r="I296" s="1978"/>
      <c r="J296" s="1978"/>
      <c r="K296" s="2471"/>
      <c r="L296" s="124"/>
    </row>
    <row r="297" spans="1:12" ht="15.75" x14ac:dyDescent="0.25">
      <c r="A297" s="1976"/>
      <c r="B297" s="1977"/>
      <c r="C297" s="1978"/>
      <c r="D297" s="258">
        <f t="shared" si="4"/>
        <v>0</v>
      </c>
      <c r="E297" s="1978"/>
      <c r="F297" s="1978"/>
      <c r="G297" s="1978"/>
      <c r="H297" s="1978"/>
      <c r="I297" s="1978"/>
      <c r="J297" s="1978"/>
      <c r="K297" s="2471"/>
      <c r="L297" s="124"/>
    </row>
    <row r="298" spans="1:12" ht="15.75" x14ac:dyDescent="0.25">
      <c r="A298" s="1976"/>
      <c r="B298" s="1977"/>
      <c r="C298" s="1978"/>
      <c r="D298" s="258">
        <f t="shared" si="4"/>
        <v>0</v>
      </c>
      <c r="E298" s="1978"/>
      <c r="F298" s="1978"/>
      <c r="G298" s="1978"/>
      <c r="H298" s="1978"/>
      <c r="I298" s="1978"/>
      <c r="J298" s="1978"/>
      <c r="K298" s="2471"/>
      <c r="L298" s="124"/>
    </row>
    <row r="299" spans="1:12" ht="15.75" x14ac:dyDescent="0.25">
      <c r="A299" s="1976"/>
      <c r="B299" s="1977"/>
      <c r="C299" s="1978"/>
      <c r="D299" s="258">
        <f t="shared" si="4"/>
        <v>0</v>
      </c>
      <c r="E299" s="1978"/>
      <c r="F299" s="1978"/>
      <c r="G299" s="1978"/>
      <c r="H299" s="1978"/>
      <c r="I299" s="1978"/>
      <c r="J299" s="1978"/>
      <c r="K299" s="2471"/>
      <c r="L299" s="124"/>
    </row>
    <row r="300" spans="1:12" ht="15.75" x14ac:dyDescent="0.25">
      <c r="A300" s="1976"/>
      <c r="B300" s="1977"/>
      <c r="C300" s="1978"/>
      <c r="D300" s="258">
        <f t="shared" si="4"/>
        <v>0</v>
      </c>
      <c r="E300" s="1978"/>
      <c r="F300" s="1978"/>
      <c r="G300" s="1978"/>
      <c r="H300" s="1978"/>
      <c r="I300" s="1978"/>
      <c r="J300" s="1978"/>
      <c r="K300" s="2471"/>
      <c r="L300" s="124"/>
    </row>
    <row r="301" spans="1:12" ht="15.75" x14ac:dyDescent="0.25">
      <c r="A301" s="1976"/>
      <c r="B301" s="1977"/>
      <c r="C301" s="1978"/>
      <c r="D301" s="258">
        <f t="shared" si="4"/>
        <v>0</v>
      </c>
      <c r="E301" s="1978"/>
      <c r="F301" s="1978"/>
      <c r="G301" s="1978"/>
      <c r="H301" s="1978"/>
      <c r="I301" s="1978"/>
      <c r="J301" s="1978"/>
      <c r="K301" s="2471"/>
      <c r="L301" s="124"/>
    </row>
    <row r="302" spans="1:12" ht="15.75" x14ac:dyDescent="0.25">
      <c r="A302" s="1976"/>
      <c r="B302" s="1977"/>
      <c r="C302" s="1978"/>
      <c r="D302" s="258">
        <f t="shared" si="4"/>
        <v>0</v>
      </c>
      <c r="E302" s="1978"/>
      <c r="F302" s="1978"/>
      <c r="G302" s="1978"/>
      <c r="H302" s="1978"/>
      <c r="I302" s="1978"/>
      <c r="J302" s="1978"/>
      <c r="K302" s="2471"/>
      <c r="L302" s="124"/>
    </row>
    <row r="303" spans="1:12" ht="15.75" x14ac:dyDescent="0.25">
      <c r="A303" s="1976"/>
      <c r="B303" s="1977"/>
      <c r="C303" s="1978"/>
      <c r="D303" s="258">
        <f t="shared" si="4"/>
        <v>0</v>
      </c>
      <c r="E303" s="1978"/>
      <c r="F303" s="1978"/>
      <c r="G303" s="1978"/>
      <c r="H303" s="1978"/>
      <c r="I303" s="1978"/>
      <c r="J303" s="1978"/>
      <c r="K303" s="2471"/>
      <c r="L303" s="124"/>
    </row>
    <row r="304" spans="1:12" ht="15.75" x14ac:dyDescent="0.25">
      <c r="A304" s="1976"/>
      <c r="B304" s="1977"/>
      <c r="C304" s="1978"/>
      <c r="D304" s="258">
        <f t="shared" si="4"/>
        <v>0</v>
      </c>
      <c r="E304" s="1978"/>
      <c r="F304" s="1978"/>
      <c r="G304" s="1978"/>
      <c r="H304" s="1978"/>
      <c r="I304" s="1978"/>
      <c r="J304" s="1978"/>
      <c r="K304" s="2471"/>
      <c r="L304" s="124"/>
    </row>
    <row r="305" spans="1:12" ht="15.75" x14ac:dyDescent="0.25">
      <c r="A305" s="1976"/>
      <c r="B305" s="1977"/>
      <c r="C305" s="1978"/>
      <c r="D305" s="258">
        <f t="shared" si="4"/>
        <v>0</v>
      </c>
      <c r="E305" s="1978"/>
      <c r="F305" s="1978"/>
      <c r="G305" s="1978"/>
      <c r="H305" s="1978"/>
      <c r="I305" s="1978"/>
      <c r="J305" s="1978"/>
      <c r="K305" s="2471"/>
      <c r="L305" s="124"/>
    </row>
    <row r="306" spans="1:12" ht="15.75" x14ac:dyDescent="0.25">
      <c r="A306" s="1976"/>
      <c r="B306" s="1977"/>
      <c r="C306" s="1978"/>
      <c r="D306" s="258">
        <f t="shared" si="4"/>
        <v>0</v>
      </c>
      <c r="E306" s="1978"/>
      <c r="F306" s="1978"/>
      <c r="G306" s="1978"/>
      <c r="H306" s="1978"/>
      <c r="I306" s="1978"/>
      <c r="J306" s="1978"/>
      <c r="K306" s="2471"/>
      <c r="L306" s="124"/>
    </row>
    <row r="307" spans="1:12" ht="15.75" x14ac:dyDescent="0.25">
      <c r="A307" s="1976"/>
      <c r="B307" s="1977"/>
      <c r="C307" s="1978"/>
      <c r="D307" s="258">
        <f t="shared" si="4"/>
        <v>0</v>
      </c>
      <c r="E307" s="1978"/>
      <c r="F307" s="1978"/>
      <c r="G307" s="1978"/>
      <c r="H307" s="1978"/>
      <c r="I307" s="1978"/>
      <c r="J307" s="1978"/>
      <c r="K307" s="2471"/>
      <c r="L307" s="124"/>
    </row>
    <row r="308" spans="1:12" ht="15.75" x14ac:dyDescent="0.25">
      <c r="A308" s="1976"/>
      <c r="B308" s="1977"/>
      <c r="C308" s="1978"/>
      <c r="D308" s="258">
        <f t="shared" si="4"/>
        <v>0</v>
      </c>
      <c r="E308" s="1978"/>
      <c r="F308" s="1978"/>
      <c r="G308" s="1978"/>
      <c r="H308" s="1978"/>
      <c r="I308" s="1978"/>
      <c r="J308" s="1978"/>
      <c r="K308" s="2471"/>
      <c r="L308" s="124"/>
    </row>
    <row r="309" spans="1:12" ht="15.75" x14ac:dyDescent="0.25">
      <c r="A309" s="1976"/>
      <c r="B309" s="1977"/>
      <c r="C309" s="1978"/>
      <c r="D309" s="258">
        <f t="shared" si="4"/>
        <v>0</v>
      </c>
      <c r="E309" s="1978"/>
      <c r="F309" s="1978"/>
      <c r="G309" s="1978"/>
      <c r="H309" s="1978"/>
      <c r="I309" s="1978"/>
      <c r="J309" s="1978"/>
      <c r="K309" s="2471"/>
      <c r="L309" s="124"/>
    </row>
    <row r="310" spans="1:12" ht="15.75" x14ac:dyDescent="0.25">
      <c r="A310" s="1976"/>
      <c r="B310" s="1977"/>
      <c r="C310" s="1978"/>
      <c r="D310" s="258">
        <f t="shared" si="4"/>
        <v>0</v>
      </c>
      <c r="E310" s="1978"/>
      <c r="F310" s="1978"/>
      <c r="G310" s="1978"/>
      <c r="H310" s="1978"/>
      <c r="I310" s="1978"/>
      <c r="J310" s="1978"/>
      <c r="K310" s="2471"/>
      <c r="L310" s="124"/>
    </row>
    <row r="311" spans="1:12" ht="15.75" x14ac:dyDescent="0.25">
      <c r="A311" s="1976"/>
      <c r="B311" s="1977"/>
      <c r="C311" s="1978"/>
      <c r="D311" s="258">
        <f t="shared" si="4"/>
        <v>0</v>
      </c>
      <c r="E311" s="1978"/>
      <c r="F311" s="1978"/>
      <c r="G311" s="1978"/>
      <c r="H311" s="1978"/>
      <c r="I311" s="1978"/>
      <c r="J311" s="1978"/>
      <c r="K311" s="2471"/>
      <c r="L311" s="124"/>
    </row>
    <row r="312" spans="1:12" ht="15.75" x14ac:dyDescent="0.25">
      <c r="A312" s="1976"/>
      <c r="B312" s="1977"/>
      <c r="C312" s="1978"/>
      <c r="D312" s="258">
        <f t="shared" si="4"/>
        <v>0</v>
      </c>
      <c r="E312" s="1978"/>
      <c r="F312" s="1978"/>
      <c r="G312" s="1978"/>
      <c r="H312" s="1978"/>
      <c r="I312" s="1978"/>
      <c r="J312" s="1978"/>
      <c r="K312" s="2471"/>
      <c r="L312" s="124"/>
    </row>
    <row r="313" spans="1:12" ht="15.75" x14ac:dyDescent="0.25">
      <c r="A313" s="1976"/>
      <c r="B313" s="1977"/>
      <c r="C313" s="1978"/>
      <c r="D313" s="258">
        <f t="shared" si="4"/>
        <v>0</v>
      </c>
      <c r="E313" s="1978"/>
      <c r="F313" s="1978"/>
      <c r="G313" s="1978"/>
      <c r="H313" s="1978"/>
      <c r="I313" s="1978"/>
      <c r="J313" s="1978"/>
      <c r="K313" s="2471"/>
      <c r="L313" s="124"/>
    </row>
    <row r="314" spans="1:12" ht="15.75" x14ac:dyDescent="0.25">
      <c r="A314" s="1976"/>
      <c r="B314" s="1977"/>
      <c r="C314" s="1978"/>
      <c r="D314" s="258">
        <f t="shared" si="4"/>
        <v>0</v>
      </c>
      <c r="E314" s="1978"/>
      <c r="F314" s="1978"/>
      <c r="G314" s="1978"/>
      <c r="H314" s="1978"/>
      <c r="I314" s="1978"/>
      <c r="J314" s="1978"/>
      <c r="K314" s="2471"/>
      <c r="L314" s="124"/>
    </row>
    <row r="315" spans="1:12" ht="15.75" x14ac:dyDescent="0.25">
      <c r="A315" s="1976"/>
      <c r="B315" s="1977"/>
      <c r="C315" s="1978"/>
      <c r="D315" s="258">
        <f t="shared" si="4"/>
        <v>0</v>
      </c>
      <c r="E315" s="1978"/>
      <c r="F315" s="1978"/>
      <c r="G315" s="1978"/>
      <c r="H315" s="1978"/>
      <c r="I315" s="1978"/>
      <c r="J315" s="1978"/>
      <c r="K315" s="2471"/>
      <c r="L315" s="124"/>
    </row>
    <row r="316" spans="1:12" ht="15.75" x14ac:dyDescent="0.25">
      <c r="A316" s="1976"/>
      <c r="B316" s="1977"/>
      <c r="C316" s="1978"/>
      <c r="D316" s="258">
        <f t="shared" si="4"/>
        <v>0</v>
      </c>
      <c r="E316" s="1978"/>
      <c r="F316" s="1978"/>
      <c r="G316" s="1978"/>
      <c r="H316" s="1978"/>
      <c r="I316" s="1978"/>
      <c r="J316" s="1978"/>
      <c r="K316" s="2471"/>
      <c r="L316" s="124"/>
    </row>
    <row r="317" spans="1:12" ht="15.75" x14ac:dyDescent="0.25">
      <c r="A317" s="1976"/>
      <c r="B317" s="1977"/>
      <c r="C317" s="1978"/>
      <c r="D317" s="258">
        <f t="shared" si="4"/>
        <v>0</v>
      </c>
      <c r="E317" s="1978"/>
      <c r="F317" s="1978"/>
      <c r="G317" s="1978"/>
      <c r="H317" s="1978"/>
      <c r="I317" s="1978"/>
      <c r="J317" s="1978"/>
      <c r="K317" s="2471"/>
      <c r="L317" s="124"/>
    </row>
    <row r="318" spans="1:12" ht="15.75" x14ac:dyDescent="0.25">
      <c r="A318" s="1976"/>
      <c r="B318" s="1977"/>
      <c r="C318" s="1978"/>
      <c r="D318" s="258">
        <f t="shared" si="4"/>
        <v>0</v>
      </c>
      <c r="E318" s="1978"/>
      <c r="F318" s="1978"/>
      <c r="G318" s="1978"/>
      <c r="H318" s="1978"/>
      <c r="I318" s="1978"/>
      <c r="J318" s="1978"/>
      <c r="K318" s="2471"/>
      <c r="L318" s="124"/>
    </row>
    <row r="319" spans="1:12" ht="15.75" x14ac:dyDescent="0.25">
      <c r="A319" s="1976"/>
      <c r="B319" s="1977"/>
      <c r="C319" s="1978"/>
      <c r="D319" s="258">
        <f t="shared" si="4"/>
        <v>0</v>
      </c>
      <c r="E319" s="1978"/>
      <c r="F319" s="1978"/>
      <c r="G319" s="1978"/>
      <c r="H319" s="1978"/>
      <c r="I319" s="1978"/>
      <c r="J319" s="1978"/>
      <c r="K319" s="2471"/>
      <c r="L319" s="124"/>
    </row>
    <row r="320" spans="1:12" ht="15.75" x14ac:dyDescent="0.25">
      <c r="A320" s="1976"/>
      <c r="B320" s="1977"/>
      <c r="C320" s="1978"/>
      <c r="D320" s="258">
        <f t="shared" si="4"/>
        <v>0</v>
      </c>
      <c r="E320" s="1978"/>
      <c r="F320" s="1978"/>
      <c r="G320" s="1978"/>
      <c r="H320" s="1978"/>
      <c r="I320" s="1978"/>
      <c r="J320" s="1978"/>
      <c r="K320" s="2471"/>
      <c r="L320" s="124"/>
    </row>
    <row r="321" spans="1:12" ht="15.75" x14ac:dyDescent="0.25">
      <c r="A321" s="1976"/>
      <c r="B321" s="1977"/>
      <c r="C321" s="1978"/>
      <c r="D321" s="258">
        <f t="shared" si="4"/>
        <v>0</v>
      </c>
      <c r="E321" s="1978"/>
      <c r="F321" s="1978"/>
      <c r="G321" s="1978"/>
      <c r="H321" s="1978"/>
      <c r="I321" s="1978"/>
      <c r="J321" s="1978"/>
      <c r="K321" s="2471"/>
      <c r="L321" s="124"/>
    </row>
    <row r="322" spans="1:12" ht="15.75" x14ac:dyDescent="0.25">
      <c r="A322" s="1976"/>
      <c r="B322" s="1977"/>
      <c r="C322" s="1978"/>
      <c r="D322" s="258">
        <f t="shared" si="4"/>
        <v>0</v>
      </c>
      <c r="E322" s="1978"/>
      <c r="F322" s="1978"/>
      <c r="G322" s="1978"/>
      <c r="H322" s="1978"/>
      <c r="I322" s="1978"/>
      <c r="J322" s="1978"/>
      <c r="K322" s="2471"/>
      <c r="L322" s="124"/>
    </row>
    <row r="323" spans="1:12" ht="15.75" x14ac:dyDescent="0.25">
      <c r="A323" s="1976"/>
      <c r="B323" s="1977"/>
      <c r="C323" s="1978"/>
      <c r="D323" s="258">
        <f t="shared" si="4"/>
        <v>0</v>
      </c>
      <c r="E323" s="1978"/>
      <c r="F323" s="1978"/>
      <c r="G323" s="1978"/>
      <c r="H323" s="1978"/>
      <c r="I323" s="1978"/>
      <c r="J323" s="1978"/>
      <c r="K323" s="2471"/>
      <c r="L323" s="124"/>
    </row>
    <row r="324" spans="1:12" ht="15.75" x14ac:dyDescent="0.25">
      <c r="A324" s="1976"/>
      <c r="B324" s="1977"/>
      <c r="C324" s="1978"/>
      <c r="D324" s="258">
        <f t="shared" si="4"/>
        <v>0</v>
      </c>
      <c r="E324" s="1978"/>
      <c r="F324" s="1978"/>
      <c r="G324" s="1978"/>
      <c r="H324" s="1978"/>
      <c r="I324" s="1978"/>
      <c r="J324" s="1978"/>
      <c r="K324" s="2471"/>
      <c r="L324" s="124"/>
    </row>
    <row r="325" spans="1:12" ht="15.75" x14ac:dyDescent="0.25">
      <c r="A325" s="1976"/>
      <c r="B325" s="1977"/>
      <c r="C325" s="1978"/>
      <c r="D325" s="258">
        <f t="shared" si="4"/>
        <v>0</v>
      </c>
      <c r="E325" s="1978"/>
      <c r="F325" s="1978"/>
      <c r="G325" s="1978"/>
      <c r="H325" s="1978"/>
      <c r="I325" s="1978"/>
      <c r="J325" s="1978"/>
      <c r="K325" s="2471"/>
      <c r="L325" s="124"/>
    </row>
    <row r="326" spans="1:12" ht="15.75" x14ac:dyDescent="0.25">
      <c r="A326" s="1976"/>
      <c r="B326" s="1977"/>
      <c r="C326" s="1978"/>
      <c r="D326" s="258">
        <f t="shared" si="4"/>
        <v>0</v>
      </c>
      <c r="E326" s="1978"/>
      <c r="F326" s="1978"/>
      <c r="G326" s="1978"/>
      <c r="H326" s="1978"/>
      <c r="I326" s="1978"/>
      <c r="J326" s="1978"/>
      <c r="K326" s="2471"/>
      <c r="L326" s="124"/>
    </row>
    <row r="327" spans="1:12" ht="15.75" x14ac:dyDescent="0.25">
      <c r="A327" s="1976"/>
      <c r="B327" s="1977"/>
      <c r="C327" s="1978"/>
      <c r="D327" s="258">
        <f t="shared" si="4"/>
        <v>0</v>
      </c>
      <c r="E327" s="1978"/>
      <c r="F327" s="1978"/>
      <c r="G327" s="1978"/>
      <c r="H327" s="1978"/>
      <c r="I327" s="1978"/>
      <c r="J327" s="1978"/>
      <c r="K327" s="2471"/>
      <c r="L327" s="124"/>
    </row>
    <row r="328" spans="1:12" ht="15.75" x14ac:dyDescent="0.25">
      <c r="A328" s="1976"/>
      <c r="B328" s="1977"/>
      <c r="C328" s="1978"/>
      <c r="D328" s="258">
        <f t="shared" si="4"/>
        <v>0</v>
      </c>
      <c r="E328" s="1978"/>
      <c r="F328" s="1978"/>
      <c r="G328" s="1978"/>
      <c r="H328" s="1978"/>
      <c r="I328" s="1978"/>
      <c r="J328" s="1978"/>
      <c r="K328" s="2471"/>
      <c r="L328" s="124"/>
    </row>
    <row r="329" spans="1:12" ht="15.75" x14ac:dyDescent="0.25">
      <c r="A329" s="1976"/>
      <c r="B329" s="1977"/>
      <c r="C329" s="1978"/>
      <c r="D329" s="258">
        <f t="shared" si="4"/>
        <v>0</v>
      </c>
      <c r="E329" s="1978"/>
      <c r="F329" s="1978"/>
      <c r="G329" s="1978"/>
      <c r="H329" s="1978"/>
      <c r="I329" s="1978"/>
      <c r="J329" s="1978"/>
      <c r="K329" s="2471"/>
      <c r="L329" s="124"/>
    </row>
    <row r="330" spans="1:12" ht="15.75" x14ac:dyDescent="0.25">
      <c r="A330" s="1976"/>
      <c r="B330" s="1977"/>
      <c r="C330" s="1978"/>
      <c r="D330" s="258">
        <f t="shared" si="4"/>
        <v>0</v>
      </c>
      <c r="E330" s="1978"/>
      <c r="F330" s="1978"/>
      <c r="G330" s="1978"/>
      <c r="H330" s="1978"/>
      <c r="I330" s="1978"/>
      <c r="J330" s="1978"/>
      <c r="K330" s="2471"/>
      <c r="L330" s="124"/>
    </row>
    <row r="331" spans="1:12" ht="15.75" x14ac:dyDescent="0.25">
      <c r="A331" s="1976"/>
      <c r="B331" s="1977"/>
      <c r="C331" s="1978"/>
      <c r="D331" s="258">
        <f t="shared" si="4"/>
        <v>0</v>
      </c>
      <c r="E331" s="1978"/>
      <c r="F331" s="1978"/>
      <c r="G331" s="1978"/>
      <c r="H331" s="1978"/>
      <c r="I331" s="1978"/>
      <c r="J331" s="1978"/>
      <c r="K331" s="2471"/>
      <c r="L331" s="124"/>
    </row>
    <row r="332" spans="1:12" ht="15.75" x14ac:dyDescent="0.25">
      <c r="A332" s="1976"/>
      <c r="B332" s="1977"/>
      <c r="C332" s="1978"/>
      <c r="D332" s="258">
        <f t="shared" si="4"/>
        <v>0</v>
      </c>
      <c r="E332" s="1978"/>
      <c r="F332" s="1978"/>
      <c r="G332" s="1978"/>
      <c r="H332" s="1978"/>
      <c r="I332" s="1978"/>
      <c r="J332" s="1978"/>
      <c r="K332" s="2471"/>
      <c r="L332" s="124"/>
    </row>
    <row r="333" spans="1:12" ht="15.75" x14ac:dyDescent="0.25">
      <c r="A333" s="1976"/>
      <c r="B333" s="1977"/>
      <c r="C333" s="1978"/>
      <c r="D333" s="258">
        <f t="shared" si="4"/>
        <v>0</v>
      </c>
      <c r="E333" s="1978"/>
      <c r="F333" s="1978"/>
      <c r="G333" s="1978"/>
      <c r="H333" s="1978"/>
      <c r="I333" s="1978"/>
      <c r="J333" s="1978"/>
      <c r="K333" s="2471"/>
      <c r="L333" s="124"/>
    </row>
    <row r="334" spans="1:12" ht="15.75" x14ac:dyDescent="0.25">
      <c r="A334" s="1976"/>
      <c r="B334" s="1977"/>
      <c r="C334" s="1978"/>
      <c r="D334" s="258">
        <f t="shared" ref="D334:D397" si="5">+C334*(100-E334)/100</f>
        <v>0</v>
      </c>
      <c r="E334" s="1978"/>
      <c r="F334" s="1978"/>
      <c r="G334" s="1978"/>
      <c r="H334" s="1978"/>
      <c r="I334" s="1978"/>
      <c r="J334" s="1978"/>
      <c r="K334" s="2471"/>
      <c r="L334" s="124"/>
    </row>
    <row r="335" spans="1:12" ht="15.75" x14ac:dyDescent="0.25">
      <c r="A335" s="1976"/>
      <c r="B335" s="1977"/>
      <c r="C335" s="1978"/>
      <c r="D335" s="258">
        <f t="shared" si="5"/>
        <v>0</v>
      </c>
      <c r="E335" s="1978"/>
      <c r="F335" s="1978"/>
      <c r="G335" s="1978"/>
      <c r="H335" s="1978"/>
      <c r="I335" s="1978"/>
      <c r="J335" s="1978"/>
      <c r="K335" s="2471"/>
      <c r="L335" s="124"/>
    </row>
    <row r="336" spans="1:12" ht="15.75" x14ac:dyDescent="0.25">
      <c r="A336" s="1976"/>
      <c r="B336" s="1977"/>
      <c r="C336" s="1978"/>
      <c r="D336" s="258">
        <f t="shared" si="5"/>
        <v>0</v>
      </c>
      <c r="E336" s="1978"/>
      <c r="F336" s="1978"/>
      <c r="G336" s="1978"/>
      <c r="H336" s="1978"/>
      <c r="I336" s="1978"/>
      <c r="J336" s="1978"/>
      <c r="K336" s="2471"/>
      <c r="L336" s="124"/>
    </row>
    <row r="337" spans="1:12" ht="15.75" x14ac:dyDescent="0.25">
      <c r="A337" s="1976"/>
      <c r="B337" s="1977"/>
      <c r="C337" s="1978"/>
      <c r="D337" s="258">
        <f t="shared" si="5"/>
        <v>0</v>
      </c>
      <c r="E337" s="1978"/>
      <c r="F337" s="1978"/>
      <c r="G337" s="1978"/>
      <c r="H337" s="1978"/>
      <c r="I337" s="1978"/>
      <c r="J337" s="1978"/>
      <c r="K337" s="2471"/>
      <c r="L337" s="124"/>
    </row>
    <row r="338" spans="1:12" ht="15.75" x14ac:dyDescent="0.25">
      <c r="A338" s="1976"/>
      <c r="B338" s="1977"/>
      <c r="C338" s="1978"/>
      <c r="D338" s="258">
        <f t="shared" si="5"/>
        <v>0</v>
      </c>
      <c r="E338" s="1978"/>
      <c r="F338" s="1978"/>
      <c r="G338" s="1978"/>
      <c r="H338" s="1978"/>
      <c r="I338" s="1978"/>
      <c r="J338" s="1978"/>
      <c r="K338" s="2471"/>
      <c r="L338" s="124"/>
    </row>
    <row r="339" spans="1:12" ht="15.75" x14ac:dyDescent="0.25">
      <c r="A339" s="1976"/>
      <c r="B339" s="1977"/>
      <c r="C339" s="1978"/>
      <c r="D339" s="258">
        <f t="shared" si="5"/>
        <v>0</v>
      </c>
      <c r="E339" s="1978"/>
      <c r="F339" s="1978"/>
      <c r="G339" s="1978"/>
      <c r="H339" s="1978"/>
      <c r="I339" s="1978"/>
      <c r="J339" s="1978"/>
      <c r="K339" s="2471"/>
      <c r="L339" s="124"/>
    </row>
    <row r="340" spans="1:12" ht="15.75" x14ac:dyDescent="0.25">
      <c r="A340" s="1976"/>
      <c r="B340" s="1977"/>
      <c r="C340" s="1978"/>
      <c r="D340" s="258">
        <f t="shared" si="5"/>
        <v>0</v>
      </c>
      <c r="E340" s="1978"/>
      <c r="F340" s="1978"/>
      <c r="G340" s="1978"/>
      <c r="H340" s="1978"/>
      <c r="I340" s="1978"/>
      <c r="J340" s="1978"/>
      <c r="K340" s="2471"/>
      <c r="L340" s="124"/>
    </row>
    <row r="341" spans="1:12" ht="15.75" x14ac:dyDescent="0.25">
      <c r="A341" s="1976"/>
      <c r="B341" s="1977"/>
      <c r="C341" s="1978"/>
      <c r="D341" s="258">
        <f t="shared" si="5"/>
        <v>0</v>
      </c>
      <c r="E341" s="1978"/>
      <c r="F341" s="1978"/>
      <c r="G341" s="1978"/>
      <c r="H341" s="1978"/>
      <c r="I341" s="1978"/>
      <c r="J341" s="1978"/>
      <c r="K341" s="2471"/>
      <c r="L341" s="124"/>
    </row>
    <row r="342" spans="1:12" ht="15.75" x14ac:dyDescent="0.25">
      <c r="A342" s="1976"/>
      <c r="B342" s="1977"/>
      <c r="C342" s="1978"/>
      <c r="D342" s="258">
        <f t="shared" si="5"/>
        <v>0</v>
      </c>
      <c r="E342" s="1978"/>
      <c r="F342" s="1978"/>
      <c r="G342" s="1978"/>
      <c r="H342" s="1978"/>
      <c r="I342" s="1978"/>
      <c r="J342" s="1978"/>
      <c r="K342" s="2471"/>
      <c r="L342" s="124"/>
    </row>
    <row r="343" spans="1:12" ht="15.75" x14ac:dyDescent="0.25">
      <c r="A343" s="1976"/>
      <c r="B343" s="1977"/>
      <c r="C343" s="1978"/>
      <c r="D343" s="258">
        <f t="shared" si="5"/>
        <v>0</v>
      </c>
      <c r="E343" s="1978"/>
      <c r="F343" s="1978"/>
      <c r="G343" s="1978"/>
      <c r="H343" s="1978"/>
      <c r="I343" s="1978"/>
      <c r="J343" s="1978"/>
      <c r="K343" s="2471"/>
      <c r="L343" s="124"/>
    </row>
    <row r="344" spans="1:12" ht="15.75" x14ac:dyDescent="0.25">
      <c r="A344" s="1976"/>
      <c r="B344" s="1977"/>
      <c r="C344" s="1978"/>
      <c r="D344" s="258">
        <f t="shared" si="5"/>
        <v>0</v>
      </c>
      <c r="E344" s="1978"/>
      <c r="F344" s="1978"/>
      <c r="G344" s="1978"/>
      <c r="H344" s="1978"/>
      <c r="I344" s="1978"/>
      <c r="J344" s="1978"/>
      <c r="K344" s="2471"/>
      <c r="L344" s="124"/>
    </row>
    <row r="345" spans="1:12" ht="15.75" x14ac:dyDescent="0.25">
      <c r="A345" s="1976"/>
      <c r="B345" s="1977"/>
      <c r="C345" s="1978"/>
      <c r="D345" s="258">
        <f t="shared" si="5"/>
        <v>0</v>
      </c>
      <c r="E345" s="1978"/>
      <c r="F345" s="1978"/>
      <c r="G345" s="1978"/>
      <c r="H345" s="1978"/>
      <c r="I345" s="1978"/>
      <c r="J345" s="1978"/>
      <c r="K345" s="2471"/>
      <c r="L345" s="124"/>
    </row>
    <row r="346" spans="1:12" ht="15.75" x14ac:dyDescent="0.25">
      <c r="A346" s="1976"/>
      <c r="B346" s="1977"/>
      <c r="C346" s="1978"/>
      <c r="D346" s="258">
        <f t="shared" si="5"/>
        <v>0</v>
      </c>
      <c r="E346" s="1978"/>
      <c r="F346" s="1978"/>
      <c r="G346" s="1978"/>
      <c r="H346" s="1978"/>
      <c r="I346" s="1978"/>
      <c r="J346" s="1978"/>
      <c r="K346" s="2471"/>
      <c r="L346" s="124"/>
    </row>
    <row r="347" spans="1:12" ht="15.75" x14ac:dyDescent="0.25">
      <c r="A347" s="1976"/>
      <c r="B347" s="1977"/>
      <c r="C347" s="1978"/>
      <c r="D347" s="258">
        <f t="shared" si="5"/>
        <v>0</v>
      </c>
      <c r="E347" s="1978"/>
      <c r="F347" s="1978"/>
      <c r="G347" s="1978"/>
      <c r="H347" s="1978"/>
      <c r="I347" s="1978"/>
      <c r="J347" s="1978"/>
      <c r="K347" s="2471"/>
      <c r="L347" s="124"/>
    </row>
    <row r="348" spans="1:12" ht="15.75" x14ac:dyDescent="0.25">
      <c r="A348" s="1976"/>
      <c r="B348" s="1977"/>
      <c r="C348" s="1978"/>
      <c r="D348" s="258">
        <f t="shared" si="5"/>
        <v>0</v>
      </c>
      <c r="E348" s="1978"/>
      <c r="F348" s="1978"/>
      <c r="G348" s="1978"/>
      <c r="H348" s="1978"/>
      <c r="I348" s="1978"/>
      <c r="J348" s="1978"/>
      <c r="K348" s="2471"/>
      <c r="L348" s="124"/>
    </row>
    <row r="349" spans="1:12" ht="15.75" x14ac:dyDescent="0.25">
      <c r="A349" s="1976"/>
      <c r="B349" s="1977"/>
      <c r="C349" s="1978"/>
      <c r="D349" s="258">
        <f t="shared" si="5"/>
        <v>0</v>
      </c>
      <c r="E349" s="1978"/>
      <c r="F349" s="1978"/>
      <c r="G349" s="1978"/>
      <c r="H349" s="1978"/>
      <c r="I349" s="1978"/>
      <c r="J349" s="1978"/>
      <c r="K349" s="2471"/>
      <c r="L349" s="124"/>
    </row>
    <row r="350" spans="1:12" ht="15.75" x14ac:dyDescent="0.25">
      <c r="A350" s="1976"/>
      <c r="B350" s="1977"/>
      <c r="C350" s="1978"/>
      <c r="D350" s="258">
        <f t="shared" si="5"/>
        <v>0</v>
      </c>
      <c r="E350" s="1978"/>
      <c r="F350" s="1978"/>
      <c r="G350" s="1978"/>
      <c r="H350" s="1978"/>
      <c r="I350" s="1978"/>
      <c r="J350" s="1978"/>
      <c r="K350" s="2471"/>
      <c r="L350" s="124"/>
    </row>
    <row r="351" spans="1:12" ht="15.75" x14ac:dyDescent="0.25">
      <c r="A351" s="1976"/>
      <c r="B351" s="1977"/>
      <c r="C351" s="1978"/>
      <c r="D351" s="258">
        <f t="shared" si="5"/>
        <v>0</v>
      </c>
      <c r="E351" s="1978"/>
      <c r="F351" s="1978"/>
      <c r="G351" s="1978"/>
      <c r="H351" s="1978"/>
      <c r="I351" s="1978"/>
      <c r="J351" s="1978"/>
      <c r="K351" s="2471"/>
      <c r="L351" s="124"/>
    </row>
    <row r="352" spans="1:12" ht="15.75" x14ac:dyDescent="0.25">
      <c r="A352" s="1976"/>
      <c r="B352" s="1977"/>
      <c r="C352" s="1978"/>
      <c r="D352" s="258">
        <f t="shared" si="5"/>
        <v>0</v>
      </c>
      <c r="E352" s="1978"/>
      <c r="F352" s="1978"/>
      <c r="G352" s="1978"/>
      <c r="H352" s="1978"/>
      <c r="I352" s="1978"/>
      <c r="J352" s="1978"/>
      <c r="K352" s="2471"/>
      <c r="L352" s="124"/>
    </row>
    <row r="353" spans="1:12" ht="15.75" x14ac:dyDescent="0.25">
      <c r="A353" s="1976"/>
      <c r="B353" s="1977"/>
      <c r="C353" s="1978"/>
      <c r="D353" s="258">
        <f t="shared" si="5"/>
        <v>0</v>
      </c>
      <c r="E353" s="1978"/>
      <c r="F353" s="1978"/>
      <c r="G353" s="1978"/>
      <c r="H353" s="1978"/>
      <c r="I353" s="1978"/>
      <c r="J353" s="1978"/>
      <c r="K353" s="2471"/>
      <c r="L353" s="124"/>
    </row>
    <row r="354" spans="1:12" ht="15.75" x14ac:dyDescent="0.25">
      <c r="A354" s="1976"/>
      <c r="B354" s="1977"/>
      <c r="C354" s="1978"/>
      <c r="D354" s="258">
        <f t="shared" si="5"/>
        <v>0</v>
      </c>
      <c r="E354" s="1978"/>
      <c r="F354" s="1978"/>
      <c r="G354" s="1978"/>
      <c r="H354" s="1978"/>
      <c r="I354" s="1978"/>
      <c r="J354" s="1978"/>
      <c r="K354" s="2471"/>
      <c r="L354" s="124"/>
    </row>
    <row r="355" spans="1:12" ht="15.75" x14ac:dyDescent="0.25">
      <c r="A355" s="1976"/>
      <c r="B355" s="1977"/>
      <c r="C355" s="1978"/>
      <c r="D355" s="258">
        <f t="shared" si="5"/>
        <v>0</v>
      </c>
      <c r="E355" s="1978"/>
      <c r="F355" s="1978"/>
      <c r="G355" s="1978"/>
      <c r="H355" s="1978"/>
      <c r="I355" s="1978"/>
      <c r="J355" s="1978"/>
      <c r="K355" s="2471"/>
      <c r="L355" s="124"/>
    </row>
    <row r="356" spans="1:12" ht="15.75" x14ac:dyDescent="0.25">
      <c r="A356" s="1976"/>
      <c r="B356" s="1977"/>
      <c r="C356" s="1978"/>
      <c r="D356" s="258">
        <f t="shared" si="5"/>
        <v>0</v>
      </c>
      <c r="E356" s="1978"/>
      <c r="F356" s="1978"/>
      <c r="G356" s="1978"/>
      <c r="H356" s="1978"/>
      <c r="I356" s="1978"/>
      <c r="J356" s="1978"/>
      <c r="K356" s="2471"/>
      <c r="L356" s="124"/>
    </row>
    <row r="357" spans="1:12" ht="15.75" x14ac:dyDescent="0.25">
      <c r="A357" s="1976"/>
      <c r="B357" s="1977"/>
      <c r="C357" s="1978"/>
      <c r="D357" s="258">
        <f t="shared" si="5"/>
        <v>0</v>
      </c>
      <c r="E357" s="1978"/>
      <c r="F357" s="1978"/>
      <c r="G357" s="1978"/>
      <c r="H357" s="1978"/>
      <c r="I357" s="1978"/>
      <c r="J357" s="1978"/>
      <c r="K357" s="2471"/>
      <c r="L357" s="124"/>
    </row>
    <row r="358" spans="1:12" ht="15.75" x14ac:dyDescent="0.25">
      <c r="A358" s="1976"/>
      <c r="B358" s="1977"/>
      <c r="C358" s="1978"/>
      <c r="D358" s="258">
        <f t="shared" si="5"/>
        <v>0</v>
      </c>
      <c r="E358" s="1978"/>
      <c r="F358" s="1978"/>
      <c r="G358" s="1978"/>
      <c r="H358" s="1978"/>
      <c r="I358" s="1978"/>
      <c r="J358" s="1978"/>
      <c r="K358" s="2471"/>
      <c r="L358" s="124"/>
    </row>
    <row r="359" spans="1:12" ht="15.75" x14ac:dyDescent="0.25">
      <c r="A359" s="1976"/>
      <c r="B359" s="1977"/>
      <c r="C359" s="1978"/>
      <c r="D359" s="258">
        <f t="shared" si="5"/>
        <v>0</v>
      </c>
      <c r="E359" s="1978"/>
      <c r="F359" s="1978"/>
      <c r="G359" s="1978"/>
      <c r="H359" s="1978"/>
      <c r="I359" s="1978"/>
      <c r="J359" s="1978"/>
      <c r="K359" s="2471"/>
      <c r="L359" s="124"/>
    </row>
    <row r="360" spans="1:12" ht="15.75" x14ac:dyDescent="0.25">
      <c r="A360" s="1976"/>
      <c r="B360" s="1977"/>
      <c r="C360" s="1978"/>
      <c r="D360" s="258">
        <f t="shared" si="5"/>
        <v>0</v>
      </c>
      <c r="E360" s="1978"/>
      <c r="F360" s="1978"/>
      <c r="G360" s="1978"/>
      <c r="H360" s="1978"/>
      <c r="I360" s="1978"/>
      <c r="J360" s="1978"/>
      <c r="K360" s="2471"/>
      <c r="L360" s="124"/>
    </row>
    <row r="361" spans="1:12" ht="15.75" x14ac:dyDescent="0.25">
      <c r="A361" s="1976"/>
      <c r="B361" s="1977"/>
      <c r="C361" s="1978"/>
      <c r="D361" s="258">
        <f t="shared" si="5"/>
        <v>0</v>
      </c>
      <c r="E361" s="1978"/>
      <c r="F361" s="1978"/>
      <c r="G361" s="1978"/>
      <c r="H361" s="1978"/>
      <c r="I361" s="1978"/>
      <c r="J361" s="1978"/>
      <c r="K361" s="2471"/>
      <c r="L361" s="124"/>
    </row>
    <row r="362" spans="1:12" ht="15.75" x14ac:dyDescent="0.25">
      <c r="A362" s="1976"/>
      <c r="B362" s="1977"/>
      <c r="C362" s="1978"/>
      <c r="D362" s="258">
        <f t="shared" si="5"/>
        <v>0</v>
      </c>
      <c r="E362" s="1978"/>
      <c r="F362" s="1978"/>
      <c r="G362" s="1978"/>
      <c r="H362" s="1978"/>
      <c r="I362" s="1978"/>
      <c r="J362" s="1978"/>
      <c r="K362" s="2471"/>
      <c r="L362" s="124"/>
    </row>
    <row r="363" spans="1:12" ht="15.75" x14ac:dyDescent="0.25">
      <c r="A363" s="1976"/>
      <c r="B363" s="1977"/>
      <c r="C363" s="1978"/>
      <c r="D363" s="258">
        <f t="shared" si="5"/>
        <v>0</v>
      </c>
      <c r="E363" s="1978"/>
      <c r="F363" s="1978"/>
      <c r="G363" s="1978"/>
      <c r="H363" s="1978"/>
      <c r="I363" s="1978"/>
      <c r="J363" s="1978"/>
      <c r="K363" s="2471"/>
      <c r="L363" s="124"/>
    </row>
    <row r="364" spans="1:12" ht="15.75" x14ac:dyDescent="0.25">
      <c r="A364" s="1976"/>
      <c r="B364" s="1977"/>
      <c r="C364" s="1978"/>
      <c r="D364" s="258">
        <f t="shared" si="5"/>
        <v>0</v>
      </c>
      <c r="E364" s="1978"/>
      <c r="F364" s="1978"/>
      <c r="G364" s="1978"/>
      <c r="H364" s="1978"/>
      <c r="I364" s="1978"/>
      <c r="J364" s="1978"/>
      <c r="K364" s="2471"/>
      <c r="L364" s="124"/>
    </row>
    <row r="365" spans="1:12" ht="15.75" x14ac:dyDescent="0.25">
      <c r="A365" s="1976"/>
      <c r="B365" s="1977"/>
      <c r="C365" s="1978"/>
      <c r="D365" s="258">
        <f t="shared" si="5"/>
        <v>0</v>
      </c>
      <c r="E365" s="1978"/>
      <c r="F365" s="1978"/>
      <c r="G365" s="1978"/>
      <c r="H365" s="1978"/>
      <c r="I365" s="1978"/>
      <c r="J365" s="1978"/>
      <c r="K365" s="2471"/>
      <c r="L365" s="124"/>
    </row>
    <row r="366" spans="1:12" ht="15.75" x14ac:dyDescent="0.25">
      <c r="A366" s="1976"/>
      <c r="B366" s="1977"/>
      <c r="C366" s="1978"/>
      <c r="D366" s="258">
        <f t="shared" si="5"/>
        <v>0</v>
      </c>
      <c r="E366" s="1978"/>
      <c r="F366" s="1978"/>
      <c r="G366" s="1978"/>
      <c r="H366" s="1978"/>
      <c r="I366" s="1978"/>
      <c r="J366" s="1978"/>
      <c r="K366" s="2471"/>
      <c r="L366" s="124"/>
    </row>
    <row r="367" spans="1:12" ht="15.75" x14ac:dyDescent="0.25">
      <c r="A367" s="1976"/>
      <c r="B367" s="1977"/>
      <c r="C367" s="1978"/>
      <c r="D367" s="258">
        <f t="shared" si="5"/>
        <v>0</v>
      </c>
      <c r="E367" s="1978"/>
      <c r="F367" s="1978"/>
      <c r="G367" s="1978"/>
      <c r="H367" s="1978"/>
      <c r="I367" s="1978"/>
      <c r="J367" s="1978"/>
      <c r="K367" s="2471"/>
      <c r="L367" s="124"/>
    </row>
    <row r="368" spans="1:12" ht="15.75" x14ac:dyDescent="0.25">
      <c r="A368" s="1976"/>
      <c r="B368" s="1977"/>
      <c r="C368" s="1978"/>
      <c r="D368" s="258">
        <f t="shared" si="5"/>
        <v>0</v>
      </c>
      <c r="E368" s="1978"/>
      <c r="F368" s="1978"/>
      <c r="G368" s="1978"/>
      <c r="H368" s="1978"/>
      <c r="I368" s="1978"/>
      <c r="J368" s="1978"/>
      <c r="K368" s="2471"/>
      <c r="L368" s="124"/>
    </row>
    <row r="369" spans="1:12" ht="15.75" x14ac:dyDescent="0.25">
      <c r="A369" s="1976"/>
      <c r="B369" s="1977"/>
      <c r="C369" s="1978"/>
      <c r="D369" s="258">
        <f t="shared" si="5"/>
        <v>0</v>
      </c>
      <c r="E369" s="1978"/>
      <c r="F369" s="1978"/>
      <c r="G369" s="1978"/>
      <c r="H369" s="1978"/>
      <c r="I369" s="1978"/>
      <c r="J369" s="1978"/>
      <c r="K369" s="2471"/>
      <c r="L369" s="124"/>
    </row>
    <row r="370" spans="1:12" ht="15.75" x14ac:dyDescent="0.25">
      <c r="A370" s="1976"/>
      <c r="B370" s="1977"/>
      <c r="C370" s="1978"/>
      <c r="D370" s="258">
        <f t="shared" si="5"/>
        <v>0</v>
      </c>
      <c r="E370" s="1978"/>
      <c r="F370" s="1978"/>
      <c r="G370" s="1978"/>
      <c r="H370" s="1978"/>
      <c r="I370" s="1978"/>
      <c r="J370" s="1978"/>
      <c r="K370" s="2471"/>
      <c r="L370" s="124"/>
    </row>
    <row r="371" spans="1:12" ht="15.75" x14ac:dyDescent="0.25">
      <c r="A371" s="1976"/>
      <c r="B371" s="1977"/>
      <c r="C371" s="1978"/>
      <c r="D371" s="258">
        <f t="shared" si="5"/>
        <v>0</v>
      </c>
      <c r="E371" s="1978"/>
      <c r="F371" s="1978"/>
      <c r="G371" s="1978"/>
      <c r="H371" s="1978"/>
      <c r="I371" s="1978"/>
      <c r="J371" s="1978"/>
      <c r="K371" s="2471"/>
      <c r="L371" s="124"/>
    </row>
    <row r="372" spans="1:12" ht="15.75" x14ac:dyDescent="0.25">
      <c r="A372" s="1976"/>
      <c r="B372" s="1977"/>
      <c r="C372" s="1978"/>
      <c r="D372" s="258">
        <f t="shared" si="5"/>
        <v>0</v>
      </c>
      <c r="E372" s="1978"/>
      <c r="F372" s="1978"/>
      <c r="G372" s="1978"/>
      <c r="H372" s="1978"/>
      <c r="I372" s="1978"/>
      <c r="J372" s="1978"/>
      <c r="K372" s="2471"/>
      <c r="L372" s="124"/>
    </row>
    <row r="373" spans="1:12" ht="15.75" x14ac:dyDescent="0.25">
      <c r="A373" s="1976"/>
      <c r="B373" s="1977"/>
      <c r="C373" s="1978"/>
      <c r="D373" s="258">
        <f t="shared" si="5"/>
        <v>0</v>
      </c>
      <c r="E373" s="1978"/>
      <c r="F373" s="1978"/>
      <c r="G373" s="1978"/>
      <c r="H373" s="1978"/>
      <c r="I373" s="1978"/>
      <c r="J373" s="1978"/>
      <c r="K373" s="2471"/>
      <c r="L373" s="124"/>
    </row>
    <row r="374" spans="1:12" ht="15.75" x14ac:dyDescent="0.25">
      <c r="A374" s="1976"/>
      <c r="B374" s="1977"/>
      <c r="C374" s="1978"/>
      <c r="D374" s="258">
        <f t="shared" si="5"/>
        <v>0</v>
      </c>
      <c r="E374" s="1978"/>
      <c r="F374" s="1978"/>
      <c r="G374" s="1978"/>
      <c r="H374" s="1978"/>
      <c r="I374" s="1978"/>
      <c r="J374" s="1978"/>
      <c r="K374" s="2471"/>
      <c r="L374" s="124"/>
    </row>
    <row r="375" spans="1:12" ht="15.75" x14ac:dyDescent="0.25">
      <c r="A375" s="1976"/>
      <c r="B375" s="1977"/>
      <c r="C375" s="1978"/>
      <c r="D375" s="258">
        <f t="shared" si="5"/>
        <v>0</v>
      </c>
      <c r="E375" s="1978"/>
      <c r="F375" s="1978"/>
      <c r="G375" s="1978"/>
      <c r="H375" s="1978"/>
      <c r="I375" s="1978"/>
      <c r="J375" s="1978"/>
      <c r="K375" s="2471"/>
      <c r="L375" s="124"/>
    </row>
    <row r="376" spans="1:12" ht="15.75" x14ac:dyDescent="0.25">
      <c r="A376" s="1976"/>
      <c r="B376" s="1977"/>
      <c r="C376" s="1978"/>
      <c r="D376" s="258">
        <f t="shared" si="5"/>
        <v>0</v>
      </c>
      <c r="E376" s="1978"/>
      <c r="F376" s="1978"/>
      <c r="G376" s="1978"/>
      <c r="H376" s="1978"/>
      <c r="I376" s="1978"/>
      <c r="J376" s="1978"/>
      <c r="K376" s="2471"/>
      <c r="L376" s="124"/>
    </row>
    <row r="377" spans="1:12" ht="15.75" x14ac:dyDescent="0.25">
      <c r="A377" s="1976"/>
      <c r="B377" s="1977"/>
      <c r="C377" s="1978"/>
      <c r="D377" s="258">
        <f t="shared" si="5"/>
        <v>0</v>
      </c>
      <c r="E377" s="1978"/>
      <c r="F377" s="1978"/>
      <c r="G377" s="1978"/>
      <c r="H377" s="1978"/>
      <c r="I377" s="1978"/>
      <c r="J377" s="1978"/>
      <c r="K377" s="2471"/>
      <c r="L377" s="124"/>
    </row>
    <row r="378" spans="1:12" ht="15.75" x14ac:dyDescent="0.25">
      <c r="A378" s="1976"/>
      <c r="B378" s="1977"/>
      <c r="C378" s="1978"/>
      <c r="D378" s="258">
        <f t="shared" si="5"/>
        <v>0</v>
      </c>
      <c r="E378" s="1978"/>
      <c r="F378" s="1978"/>
      <c r="G378" s="1978"/>
      <c r="H378" s="1978"/>
      <c r="I378" s="1978"/>
      <c r="J378" s="1978"/>
      <c r="K378" s="2471"/>
      <c r="L378" s="124"/>
    </row>
    <row r="379" spans="1:12" ht="15.75" x14ac:dyDescent="0.25">
      <c r="A379" s="1976"/>
      <c r="B379" s="1977"/>
      <c r="C379" s="1978"/>
      <c r="D379" s="258">
        <f t="shared" si="5"/>
        <v>0</v>
      </c>
      <c r="E379" s="1978"/>
      <c r="F379" s="1978"/>
      <c r="G379" s="1978"/>
      <c r="H379" s="1978"/>
      <c r="I379" s="1978"/>
      <c r="J379" s="1978"/>
      <c r="K379" s="2471"/>
      <c r="L379" s="124"/>
    </row>
    <row r="380" spans="1:12" ht="15.75" x14ac:dyDescent="0.25">
      <c r="A380" s="1976"/>
      <c r="B380" s="1977"/>
      <c r="C380" s="1978"/>
      <c r="D380" s="258">
        <f t="shared" si="5"/>
        <v>0</v>
      </c>
      <c r="E380" s="1978"/>
      <c r="F380" s="1978"/>
      <c r="G380" s="1978"/>
      <c r="H380" s="1978"/>
      <c r="I380" s="1978"/>
      <c r="J380" s="1978"/>
      <c r="K380" s="2471"/>
      <c r="L380" s="124"/>
    </row>
    <row r="381" spans="1:12" ht="15.75" x14ac:dyDescent="0.25">
      <c r="A381" s="1976"/>
      <c r="B381" s="1977"/>
      <c r="C381" s="1978"/>
      <c r="D381" s="258">
        <f t="shared" si="5"/>
        <v>0</v>
      </c>
      <c r="E381" s="1978"/>
      <c r="F381" s="1978"/>
      <c r="G381" s="1978"/>
      <c r="H381" s="1978"/>
      <c r="I381" s="1978"/>
      <c r="J381" s="1978"/>
      <c r="K381" s="2471"/>
      <c r="L381" s="124"/>
    </row>
    <row r="382" spans="1:12" ht="15.75" x14ac:dyDescent="0.25">
      <c r="A382" s="1976"/>
      <c r="B382" s="1977"/>
      <c r="C382" s="1978"/>
      <c r="D382" s="258">
        <f t="shared" si="5"/>
        <v>0</v>
      </c>
      <c r="E382" s="1978"/>
      <c r="F382" s="1978"/>
      <c r="G382" s="1978"/>
      <c r="H382" s="1978"/>
      <c r="I382" s="1978"/>
      <c r="J382" s="1978"/>
      <c r="K382" s="2471"/>
      <c r="L382" s="124"/>
    </row>
    <row r="383" spans="1:12" ht="15.75" x14ac:dyDescent="0.25">
      <c r="A383" s="1976"/>
      <c r="B383" s="1977"/>
      <c r="C383" s="1978"/>
      <c r="D383" s="258">
        <f t="shared" si="5"/>
        <v>0</v>
      </c>
      <c r="E383" s="1978"/>
      <c r="F383" s="1978"/>
      <c r="G383" s="1978"/>
      <c r="H383" s="1978"/>
      <c r="I383" s="1978"/>
      <c r="J383" s="1978"/>
      <c r="K383" s="2471"/>
      <c r="L383" s="124"/>
    </row>
    <row r="384" spans="1:12" ht="15.75" x14ac:dyDescent="0.25">
      <c r="A384" s="1976"/>
      <c r="B384" s="1977"/>
      <c r="C384" s="1978"/>
      <c r="D384" s="258">
        <f t="shared" si="5"/>
        <v>0</v>
      </c>
      <c r="E384" s="1978"/>
      <c r="F384" s="1978"/>
      <c r="G384" s="1978"/>
      <c r="H384" s="1978"/>
      <c r="I384" s="1978"/>
      <c r="J384" s="1978"/>
      <c r="K384" s="2471"/>
      <c r="L384" s="124"/>
    </row>
    <row r="385" spans="1:12" ht="15.75" x14ac:dyDescent="0.25">
      <c r="A385" s="1976"/>
      <c r="B385" s="1977"/>
      <c r="C385" s="1978"/>
      <c r="D385" s="258">
        <f t="shared" si="5"/>
        <v>0</v>
      </c>
      <c r="E385" s="1978"/>
      <c r="F385" s="1978"/>
      <c r="G385" s="1978"/>
      <c r="H385" s="1978"/>
      <c r="I385" s="1978"/>
      <c r="J385" s="1978"/>
      <c r="K385" s="2471"/>
      <c r="L385" s="124"/>
    </row>
    <row r="386" spans="1:12" ht="15.75" x14ac:dyDescent="0.25">
      <c r="A386" s="1976"/>
      <c r="B386" s="1977"/>
      <c r="C386" s="1978"/>
      <c r="D386" s="258">
        <f t="shared" si="5"/>
        <v>0</v>
      </c>
      <c r="E386" s="1978"/>
      <c r="F386" s="1978"/>
      <c r="G386" s="1978"/>
      <c r="H386" s="1978"/>
      <c r="I386" s="1978"/>
      <c r="J386" s="1978"/>
      <c r="K386" s="2471"/>
      <c r="L386" s="124"/>
    </row>
    <row r="387" spans="1:12" ht="15.75" x14ac:dyDescent="0.25">
      <c r="A387" s="1976"/>
      <c r="B387" s="1977"/>
      <c r="C387" s="1978"/>
      <c r="D387" s="258">
        <f t="shared" si="5"/>
        <v>0</v>
      </c>
      <c r="E387" s="1978"/>
      <c r="F387" s="1978"/>
      <c r="G387" s="1978"/>
      <c r="H387" s="1978"/>
      <c r="I387" s="1978"/>
      <c r="J387" s="1978"/>
      <c r="K387" s="2471"/>
      <c r="L387" s="124"/>
    </row>
    <row r="388" spans="1:12" ht="15.75" x14ac:dyDescent="0.25">
      <c r="A388" s="1976"/>
      <c r="B388" s="1977"/>
      <c r="C388" s="1978"/>
      <c r="D388" s="258">
        <f t="shared" si="5"/>
        <v>0</v>
      </c>
      <c r="E388" s="1978"/>
      <c r="F388" s="1978"/>
      <c r="G388" s="1978"/>
      <c r="H388" s="1978"/>
      <c r="I388" s="1978"/>
      <c r="J388" s="1978"/>
      <c r="K388" s="2471"/>
      <c r="L388" s="124"/>
    </row>
    <row r="389" spans="1:12" ht="15.75" x14ac:dyDescent="0.25">
      <c r="A389" s="1976"/>
      <c r="B389" s="1977"/>
      <c r="C389" s="1978"/>
      <c r="D389" s="258">
        <f t="shared" si="5"/>
        <v>0</v>
      </c>
      <c r="E389" s="1978"/>
      <c r="F389" s="1978"/>
      <c r="G389" s="1978"/>
      <c r="H389" s="1978"/>
      <c r="I389" s="1978"/>
      <c r="J389" s="1978"/>
      <c r="K389" s="2471"/>
      <c r="L389" s="124"/>
    </row>
    <row r="390" spans="1:12" ht="15.75" x14ac:dyDescent="0.25">
      <c r="A390" s="1976"/>
      <c r="B390" s="1977"/>
      <c r="C390" s="1978"/>
      <c r="D390" s="258">
        <f t="shared" si="5"/>
        <v>0</v>
      </c>
      <c r="E390" s="1978"/>
      <c r="F390" s="1978"/>
      <c r="G390" s="1978"/>
      <c r="H390" s="1978"/>
      <c r="I390" s="1978"/>
      <c r="J390" s="1978"/>
      <c r="K390" s="2471"/>
      <c r="L390" s="124"/>
    </row>
    <row r="391" spans="1:12" ht="15.75" x14ac:dyDescent="0.25">
      <c r="A391" s="1976"/>
      <c r="B391" s="1977"/>
      <c r="C391" s="1978"/>
      <c r="D391" s="258">
        <f t="shared" si="5"/>
        <v>0</v>
      </c>
      <c r="E391" s="1978"/>
      <c r="F391" s="1978"/>
      <c r="G391" s="1978"/>
      <c r="H391" s="1978"/>
      <c r="I391" s="1978"/>
      <c r="J391" s="1978"/>
      <c r="K391" s="2471"/>
      <c r="L391" s="124"/>
    </row>
    <row r="392" spans="1:12" ht="15.75" x14ac:dyDescent="0.25">
      <c r="A392" s="1976"/>
      <c r="B392" s="1977"/>
      <c r="C392" s="1978"/>
      <c r="D392" s="258">
        <f t="shared" si="5"/>
        <v>0</v>
      </c>
      <c r="E392" s="1978"/>
      <c r="F392" s="1978"/>
      <c r="G392" s="1978"/>
      <c r="H392" s="1978"/>
      <c r="I392" s="1978"/>
      <c r="J392" s="1978"/>
      <c r="K392" s="2471"/>
      <c r="L392" s="124"/>
    </row>
    <row r="393" spans="1:12" ht="15.75" x14ac:dyDescent="0.25">
      <c r="A393" s="1976"/>
      <c r="B393" s="1977"/>
      <c r="C393" s="1978"/>
      <c r="D393" s="258">
        <f t="shared" si="5"/>
        <v>0</v>
      </c>
      <c r="E393" s="1978"/>
      <c r="F393" s="1978"/>
      <c r="G393" s="1978"/>
      <c r="H393" s="1978"/>
      <c r="I393" s="1978"/>
      <c r="J393" s="1978"/>
      <c r="K393" s="2471"/>
      <c r="L393" s="124"/>
    </row>
    <row r="394" spans="1:12" ht="15.75" x14ac:dyDescent="0.25">
      <c r="A394" s="1976"/>
      <c r="B394" s="1977"/>
      <c r="C394" s="1978"/>
      <c r="D394" s="258">
        <f t="shared" si="5"/>
        <v>0</v>
      </c>
      <c r="E394" s="1978"/>
      <c r="F394" s="1978"/>
      <c r="G394" s="1978"/>
      <c r="H394" s="1978"/>
      <c r="I394" s="1978"/>
      <c r="J394" s="1978"/>
      <c r="K394" s="2471"/>
      <c r="L394" s="124"/>
    </row>
    <row r="395" spans="1:12" ht="15.75" x14ac:dyDescent="0.25">
      <c r="A395" s="1976"/>
      <c r="B395" s="1977"/>
      <c r="C395" s="1978"/>
      <c r="D395" s="258">
        <f t="shared" si="5"/>
        <v>0</v>
      </c>
      <c r="E395" s="1978"/>
      <c r="F395" s="1978"/>
      <c r="G395" s="1978"/>
      <c r="H395" s="1978"/>
      <c r="I395" s="1978"/>
      <c r="J395" s="1978"/>
      <c r="K395" s="2471"/>
      <c r="L395" s="124"/>
    </row>
    <row r="396" spans="1:12" ht="15.75" x14ac:dyDescent="0.25">
      <c r="A396" s="1976"/>
      <c r="B396" s="1977"/>
      <c r="C396" s="1978"/>
      <c r="D396" s="258">
        <f t="shared" si="5"/>
        <v>0</v>
      </c>
      <c r="E396" s="1978"/>
      <c r="F396" s="1978"/>
      <c r="G396" s="1978"/>
      <c r="H396" s="1978"/>
      <c r="I396" s="1978"/>
      <c r="J396" s="1978"/>
      <c r="K396" s="2471"/>
      <c r="L396" s="124"/>
    </row>
    <row r="397" spans="1:12" ht="15.75" x14ac:dyDescent="0.25">
      <c r="A397" s="1976"/>
      <c r="B397" s="1977"/>
      <c r="C397" s="1978"/>
      <c r="D397" s="258">
        <f t="shared" si="5"/>
        <v>0</v>
      </c>
      <c r="E397" s="1978"/>
      <c r="F397" s="1978"/>
      <c r="G397" s="1978"/>
      <c r="H397" s="1978"/>
      <c r="I397" s="1978"/>
      <c r="J397" s="1978"/>
      <c r="K397" s="2471"/>
      <c r="L397" s="124"/>
    </row>
    <row r="398" spans="1:12" ht="15.75" x14ac:dyDescent="0.25">
      <c r="A398" s="1976"/>
      <c r="B398" s="1977"/>
      <c r="C398" s="1978"/>
      <c r="D398" s="258">
        <f t="shared" ref="D398:D461" si="6">+C398*(100-E398)/100</f>
        <v>0</v>
      </c>
      <c r="E398" s="1978"/>
      <c r="F398" s="1978"/>
      <c r="G398" s="1978"/>
      <c r="H398" s="1978"/>
      <c r="I398" s="1978"/>
      <c r="J398" s="1978"/>
      <c r="K398" s="2471"/>
      <c r="L398" s="124"/>
    </row>
    <row r="399" spans="1:12" ht="15.75" x14ac:dyDescent="0.25">
      <c r="A399" s="1976"/>
      <c r="B399" s="1977"/>
      <c r="C399" s="1978"/>
      <c r="D399" s="258">
        <f t="shared" si="6"/>
        <v>0</v>
      </c>
      <c r="E399" s="1978"/>
      <c r="F399" s="1978"/>
      <c r="G399" s="1978"/>
      <c r="H399" s="1978"/>
      <c r="I399" s="1978"/>
      <c r="J399" s="1978"/>
      <c r="K399" s="2471"/>
      <c r="L399" s="124"/>
    </row>
    <row r="400" spans="1:12" ht="15.75" x14ac:dyDescent="0.25">
      <c r="A400" s="1976"/>
      <c r="B400" s="1977"/>
      <c r="C400" s="1978"/>
      <c r="D400" s="258">
        <f t="shared" si="6"/>
        <v>0</v>
      </c>
      <c r="E400" s="1978"/>
      <c r="F400" s="1978"/>
      <c r="G400" s="1978"/>
      <c r="H400" s="1978"/>
      <c r="I400" s="1978"/>
      <c r="J400" s="1978"/>
      <c r="K400" s="2471"/>
      <c r="L400" s="124"/>
    </row>
    <row r="401" spans="1:12" ht="15.75" x14ac:dyDescent="0.25">
      <c r="A401" s="1976"/>
      <c r="B401" s="1977"/>
      <c r="C401" s="1978"/>
      <c r="D401" s="258">
        <f t="shared" si="6"/>
        <v>0</v>
      </c>
      <c r="E401" s="1978"/>
      <c r="F401" s="1978"/>
      <c r="G401" s="1978"/>
      <c r="H401" s="1978"/>
      <c r="I401" s="1978"/>
      <c r="J401" s="1978"/>
      <c r="K401" s="2471"/>
      <c r="L401" s="124"/>
    </row>
    <row r="402" spans="1:12" ht="15.75" x14ac:dyDescent="0.25">
      <c r="A402" s="1976"/>
      <c r="B402" s="1977"/>
      <c r="C402" s="1978"/>
      <c r="D402" s="258">
        <f t="shared" si="6"/>
        <v>0</v>
      </c>
      <c r="E402" s="1978"/>
      <c r="F402" s="1978"/>
      <c r="G402" s="1978"/>
      <c r="H402" s="1978"/>
      <c r="I402" s="1978"/>
      <c r="J402" s="1978"/>
      <c r="K402" s="2471"/>
      <c r="L402" s="124"/>
    </row>
    <row r="403" spans="1:12" ht="15.75" x14ac:dyDescent="0.25">
      <c r="A403" s="1976"/>
      <c r="B403" s="1977"/>
      <c r="C403" s="1978"/>
      <c r="D403" s="258">
        <f t="shared" si="6"/>
        <v>0</v>
      </c>
      <c r="E403" s="1978"/>
      <c r="F403" s="1978"/>
      <c r="G403" s="1978"/>
      <c r="H403" s="1978"/>
      <c r="I403" s="1978"/>
      <c r="J403" s="1978"/>
      <c r="K403" s="2471"/>
      <c r="L403" s="124"/>
    </row>
    <row r="404" spans="1:12" ht="15.75" x14ac:dyDescent="0.25">
      <c r="A404" s="1976"/>
      <c r="B404" s="1977"/>
      <c r="C404" s="1978"/>
      <c r="D404" s="258">
        <f t="shared" si="6"/>
        <v>0</v>
      </c>
      <c r="E404" s="1978"/>
      <c r="F404" s="1978"/>
      <c r="G404" s="1978"/>
      <c r="H404" s="1978"/>
      <c r="I404" s="1978"/>
      <c r="J404" s="1978"/>
      <c r="K404" s="2471"/>
      <c r="L404" s="124"/>
    </row>
    <row r="405" spans="1:12" ht="15.75" x14ac:dyDescent="0.25">
      <c r="A405" s="1976"/>
      <c r="B405" s="1977"/>
      <c r="C405" s="1978"/>
      <c r="D405" s="258">
        <f t="shared" si="6"/>
        <v>0</v>
      </c>
      <c r="E405" s="1978"/>
      <c r="F405" s="1978"/>
      <c r="G405" s="1978"/>
      <c r="H405" s="1978"/>
      <c r="I405" s="1978"/>
      <c r="J405" s="1978"/>
      <c r="K405" s="2471"/>
      <c r="L405" s="124"/>
    </row>
    <row r="406" spans="1:12" ht="15.75" x14ac:dyDescent="0.25">
      <c r="A406" s="1976"/>
      <c r="B406" s="1977"/>
      <c r="C406" s="1978"/>
      <c r="D406" s="258">
        <f t="shared" si="6"/>
        <v>0</v>
      </c>
      <c r="E406" s="1978"/>
      <c r="F406" s="1978"/>
      <c r="G406" s="1978"/>
      <c r="H406" s="1978"/>
      <c r="I406" s="1978"/>
      <c r="J406" s="1978"/>
      <c r="K406" s="2471"/>
      <c r="L406" s="124"/>
    </row>
    <row r="407" spans="1:12" ht="15.75" x14ac:dyDescent="0.25">
      <c r="A407" s="1976"/>
      <c r="B407" s="1977"/>
      <c r="C407" s="1978"/>
      <c r="D407" s="258">
        <f t="shared" si="6"/>
        <v>0</v>
      </c>
      <c r="E407" s="1978"/>
      <c r="F407" s="1978"/>
      <c r="G407" s="1978"/>
      <c r="H407" s="1978"/>
      <c r="I407" s="1978"/>
      <c r="J407" s="1978"/>
      <c r="K407" s="2471"/>
      <c r="L407" s="124"/>
    </row>
    <row r="408" spans="1:12" ht="15.75" x14ac:dyDescent="0.25">
      <c r="A408" s="1976"/>
      <c r="B408" s="1977"/>
      <c r="C408" s="1978"/>
      <c r="D408" s="258">
        <f t="shared" si="6"/>
        <v>0</v>
      </c>
      <c r="E408" s="1978"/>
      <c r="F408" s="1978"/>
      <c r="G408" s="1978"/>
      <c r="H408" s="1978"/>
      <c r="I408" s="1978"/>
      <c r="J408" s="1978"/>
      <c r="K408" s="2471"/>
      <c r="L408" s="124"/>
    </row>
    <row r="409" spans="1:12" ht="15.75" x14ac:dyDescent="0.25">
      <c r="A409" s="1976"/>
      <c r="B409" s="1977"/>
      <c r="C409" s="1978"/>
      <c r="D409" s="258">
        <f t="shared" si="6"/>
        <v>0</v>
      </c>
      <c r="E409" s="1978"/>
      <c r="F409" s="1978"/>
      <c r="G409" s="1978"/>
      <c r="H409" s="1978"/>
      <c r="I409" s="1978"/>
      <c r="J409" s="1978"/>
      <c r="K409" s="2471"/>
      <c r="L409" s="124"/>
    </row>
    <row r="410" spans="1:12" ht="15.75" x14ac:dyDescent="0.25">
      <c r="A410" s="1976"/>
      <c r="B410" s="1977"/>
      <c r="C410" s="1978"/>
      <c r="D410" s="258">
        <f t="shared" si="6"/>
        <v>0</v>
      </c>
      <c r="E410" s="1978"/>
      <c r="F410" s="1978"/>
      <c r="G410" s="1978"/>
      <c r="H410" s="1978"/>
      <c r="I410" s="1978"/>
      <c r="J410" s="1978"/>
      <c r="K410" s="2471"/>
      <c r="L410" s="124"/>
    </row>
    <row r="411" spans="1:12" ht="15.75" x14ac:dyDescent="0.25">
      <c r="A411" s="1976"/>
      <c r="B411" s="1977"/>
      <c r="C411" s="1978"/>
      <c r="D411" s="258">
        <f t="shared" si="6"/>
        <v>0</v>
      </c>
      <c r="E411" s="1978"/>
      <c r="F411" s="1978"/>
      <c r="G411" s="1978"/>
      <c r="H411" s="1978"/>
      <c r="I411" s="1978"/>
      <c r="J411" s="1978"/>
      <c r="K411" s="2471"/>
      <c r="L411" s="124"/>
    </row>
    <row r="412" spans="1:12" ht="15.75" x14ac:dyDescent="0.25">
      <c r="A412" s="1976"/>
      <c r="B412" s="1977"/>
      <c r="C412" s="1978"/>
      <c r="D412" s="258">
        <f t="shared" si="6"/>
        <v>0</v>
      </c>
      <c r="E412" s="1978"/>
      <c r="F412" s="1978"/>
      <c r="G412" s="1978"/>
      <c r="H412" s="1978"/>
      <c r="I412" s="1978"/>
      <c r="J412" s="1978"/>
      <c r="K412" s="2471"/>
      <c r="L412" s="124"/>
    </row>
    <row r="413" spans="1:12" ht="15.75" x14ac:dyDescent="0.25">
      <c r="A413" s="1976"/>
      <c r="B413" s="1977"/>
      <c r="C413" s="1978"/>
      <c r="D413" s="258">
        <f t="shared" si="6"/>
        <v>0</v>
      </c>
      <c r="E413" s="1978"/>
      <c r="F413" s="1978"/>
      <c r="G413" s="1978"/>
      <c r="H413" s="1978"/>
      <c r="I413" s="1978"/>
      <c r="J413" s="1978"/>
      <c r="K413" s="2471"/>
      <c r="L413" s="124"/>
    </row>
    <row r="414" spans="1:12" ht="15.75" x14ac:dyDescent="0.25">
      <c r="A414" s="1976"/>
      <c r="B414" s="1977"/>
      <c r="C414" s="1978"/>
      <c r="D414" s="258">
        <f t="shared" si="6"/>
        <v>0</v>
      </c>
      <c r="E414" s="1978"/>
      <c r="F414" s="1978"/>
      <c r="G414" s="1978"/>
      <c r="H414" s="1978"/>
      <c r="I414" s="1978"/>
      <c r="J414" s="1978"/>
      <c r="K414" s="2471"/>
      <c r="L414" s="124"/>
    </row>
    <row r="415" spans="1:12" ht="15.75" x14ac:dyDescent="0.25">
      <c r="A415" s="1976"/>
      <c r="B415" s="1977"/>
      <c r="C415" s="1978"/>
      <c r="D415" s="258">
        <f t="shared" si="6"/>
        <v>0</v>
      </c>
      <c r="E415" s="1978"/>
      <c r="F415" s="1978"/>
      <c r="G415" s="1978"/>
      <c r="H415" s="1978"/>
      <c r="I415" s="1978"/>
      <c r="J415" s="1978"/>
      <c r="K415" s="2471"/>
      <c r="L415" s="124"/>
    </row>
    <row r="416" spans="1:12" ht="15.75" x14ac:dyDescent="0.25">
      <c r="A416" s="1976"/>
      <c r="B416" s="1977"/>
      <c r="C416" s="1978"/>
      <c r="D416" s="258">
        <f t="shared" si="6"/>
        <v>0</v>
      </c>
      <c r="E416" s="1978"/>
      <c r="F416" s="1978"/>
      <c r="G416" s="1978"/>
      <c r="H416" s="1978"/>
      <c r="I416" s="1978"/>
      <c r="J416" s="1978"/>
      <c r="K416" s="2471"/>
      <c r="L416" s="124"/>
    </row>
    <row r="417" spans="1:12" ht="15.75" x14ac:dyDescent="0.25">
      <c r="A417" s="1976"/>
      <c r="B417" s="1977"/>
      <c r="C417" s="1978"/>
      <c r="D417" s="258">
        <f t="shared" si="6"/>
        <v>0</v>
      </c>
      <c r="E417" s="1978"/>
      <c r="F417" s="1978"/>
      <c r="G417" s="1978"/>
      <c r="H417" s="1978"/>
      <c r="I417" s="1978"/>
      <c r="J417" s="1978"/>
      <c r="K417" s="2471"/>
      <c r="L417" s="124"/>
    </row>
    <row r="418" spans="1:12" ht="15.75" x14ac:dyDescent="0.25">
      <c r="A418" s="1976"/>
      <c r="B418" s="1977"/>
      <c r="C418" s="1978"/>
      <c r="D418" s="258">
        <f t="shared" si="6"/>
        <v>0</v>
      </c>
      <c r="E418" s="1978"/>
      <c r="F418" s="1978"/>
      <c r="G418" s="1978"/>
      <c r="H418" s="1978"/>
      <c r="I418" s="1978"/>
      <c r="J418" s="1978"/>
      <c r="K418" s="2471"/>
      <c r="L418" s="124"/>
    </row>
    <row r="419" spans="1:12" ht="15.75" x14ac:dyDescent="0.25">
      <c r="A419" s="1976"/>
      <c r="B419" s="1977"/>
      <c r="C419" s="1978"/>
      <c r="D419" s="258">
        <f t="shared" si="6"/>
        <v>0</v>
      </c>
      <c r="E419" s="1978"/>
      <c r="F419" s="1978"/>
      <c r="G419" s="1978"/>
      <c r="H419" s="1978"/>
      <c r="I419" s="1978"/>
      <c r="J419" s="1978"/>
      <c r="K419" s="2471"/>
      <c r="L419" s="124"/>
    </row>
    <row r="420" spans="1:12" ht="15.75" x14ac:dyDescent="0.25">
      <c r="A420" s="1976"/>
      <c r="B420" s="1977"/>
      <c r="C420" s="1978"/>
      <c r="D420" s="258">
        <f t="shared" si="6"/>
        <v>0</v>
      </c>
      <c r="E420" s="1978"/>
      <c r="F420" s="1978"/>
      <c r="G420" s="1978"/>
      <c r="H420" s="1978"/>
      <c r="I420" s="1978"/>
      <c r="J420" s="1978"/>
      <c r="K420" s="2471"/>
      <c r="L420" s="124"/>
    </row>
    <row r="421" spans="1:12" ht="15.75" x14ac:dyDescent="0.25">
      <c r="A421" s="1976"/>
      <c r="B421" s="1977"/>
      <c r="C421" s="1978"/>
      <c r="D421" s="258">
        <f t="shared" si="6"/>
        <v>0</v>
      </c>
      <c r="E421" s="1978"/>
      <c r="F421" s="1978"/>
      <c r="G421" s="1978"/>
      <c r="H421" s="1978"/>
      <c r="I421" s="1978"/>
      <c r="J421" s="1978"/>
      <c r="K421" s="2471"/>
      <c r="L421" s="124"/>
    </row>
    <row r="422" spans="1:12" ht="15.75" x14ac:dyDescent="0.25">
      <c r="A422" s="1976"/>
      <c r="B422" s="1977"/>
      <c r="C422" s="1978"/>
      <c r="D422" s="258">
        <f t="shared" si="6"/>
        <v>0</v>
      </c>
      <c r="E422" s="1978"/>
      <c r="F422" s="1978"/>
      <c r="G422" s="1978"/>
      <c r="H422" s="1978"/>
      <c r="I422" s="1978"/>
      <c r="J422" s="1978"/>
      <c r="K422" s="2471"/>
      <c r="L422" s="124"/>
    </row>
    <row r="423" spans="1:12" ht="15.75" x14ac:dyDescent="0.25">
      <c r="A423" s="1976"/>
      <c r="B423" s="1977"/>
      <c r="C423" s="1978"/>
      <c r="D423" s="258">
        <f t="shared" si="6"/>
        <v>0</v>
      </c>
      <c r="E423" s="1978"/>
      <c r="F423" s="1978"/>
      <c r="G423" s="1978"/>
      <c r="H423" s="1978"/>
      <c r="I423" s="1978"/>
      <c r="J423" s="1978"/>
      <c r="K423" s="2471"/>
      <c r="L423" s="124"/>
    </row>
    <row r="424" spans="1:12" ht="15.75" x14ac:dyDescent="0.25">
      <c r="A424" s="1976"/>
      <c r="B424" s="1977"/>
      <c r="C424" s="1978"/>
      <c r="D424" s="258">
        <f t="shared" si="6"/>
        <v>0</v>
      </c>
      <c r="E424" s="1978"/>
      <c r="F424" s="1978"/>
      <c r="G424" s="1978"/>
      <c r="H424" s="1978"/>
      <c r="I424" s="1978"/>
      <c r="J424" s="1978"/>
      <c r="K424" s="2471"/>
      <c r="L424" s="124"/>
    </row>
    <row r="425" spans="1:12" ht="15.75" x14ac:dyDescent="0.25">
      <c r="A425" s="1976"/>
      <c r="B425" s="1977"/>
      <c r="C425" s="1978"/>
      <c r="D425" s="258">
        <f t="shared" si="6"/>
        <v>0</v>
      </c>
      <c r="E425" s="1978"/>
      <c r="F425" s="1978"/>
      <c r="G425" s="1978"/>
      <c r="H425" s="1978"/>
      <c r="I425" s="1978"/>
      <c r="J425" s="1978"/>
      <c r="K425" s="2471"/>
      <c r="L425" s="124"/>
    </row>
    <row r="426" spans="1:12" ht="15.75" x14ac:dyDescent="0.25">
      <c r="A426" s="1976"/>
      <c r="B426" s="1977"/>
      <c r="C426" s="1978"/>
      <c r="D426" s="258">
        <f t="shared" si="6"/>
        <v>0</v>
      </c>
      <c r="E426" s="1978"/>
      <c r="F426" s="1978"/>
      <c r="G426" s="1978"/>
      <c r="H426" s="1978"/>
      <c r="I426" s="1978"/>
      <c r="J426" s="1978"/>
      <c r="K426" s="2471"/>
      <c r="L426" s="124"/>
    </row>
    <row r="427" spans="1:12" ht="15.75" x14ac:dyDescent="0.25">
      <c r="A427" s="1976"/>
      <c r="B427" s="1977"/>
      <c r="C427" s="1978"/>
      <c r="D427" s="258">
        <f t="shared" si="6"/>
        <v>0</v>
      </c>
      <c r="E427" s="1978"/>
      <c r="F427" s="1978"/>
      <c r="G427" s="1978"/>
      <c r="H427" s="1978"/>
      <c r="I427" s="1978"/>
      <c r="J427" s="1978"/>
      <c r="K427" s="2471"/>
      <c r="L427" s="124"/>
    </row>
    <row r="428" spans="1:12" ht="15.75" x14ac:dyDescent="0.25">
      <c r="A428" s="1976"/>
      <c r="B428" s="1977"/>
      <c r="C428" s="1978"/>
      <c r="D428" s="258">
        <f t="shared" si="6"/>
        <v>0</v>
      </c>
      <c r="E428" s="1978"/>
      <c r="F428" s="1978"/>
      <c r="G428" s="1978"/>
      <c r="H428" s="1978"/>
      <c r="I428" s="1978"/>
      <c r="J428" s="1978"/>
      <c r="K428" s="2471"/>
      <c r="L428" s="124"/>
    </row>
    <row r="429" spans="1:12" ht="15.75" x14ac:dyDescent="0.25">
      <c r="A429" s="1976"/>
      <c r="B429" s="1977"/>
      <c r="C429" s="1978"/>
      <c r="D429" s="258">
        <f t="shared" si="6"/>
        <v>0</v>
      </c>
      <c r="E429" s="1978"/>
      <c r="F429" s="1978"/>
      <c r="G429" s="1978"/>
      <c r="H429" s="1978"/>
      <c r="I429" s="1978"/>
      <c r="J429" s="1978"/>
      <c r="K429" s="2471"/>
      <c r="L429" s="124"/>
    </row>
    <row r="430" spans="1:12" ht="15.75" x14ac:dyDescent="0.25">
      <c r="A430" s="1976"/>
      <c r="B430" s="1977"/>
      <c r="C430" s="1978"/>
      <c r="D430" s="258">
        <f t="shared" si="6"/>
        <v>0</v>
      </c>
      <c r="E430" s="1978"/>
      <c r="F430" s="1978"/>
      <c r="G430" s="1978"/>
      <c r="H430" s="1978"/>
      <c r="I430" s="1978"/>
      <c r="J430" s="1978"/>
      <c r="K430" s="2471"/>
      <c r="L430" s="124"/>
    </row>
    <row r="431" spans="1:12" ht="15.75" x14ac:dyDescent="0.25">
      <c r="A431" s="1976"/>
      <c r="B431" s="1977"/>
      <c r="C431" s="1978"/>
      <c r="D431" s="258">
        <f t="shared" si="6"/>
        <v>0</v>
      </c>
      <c r="E431" s="1978"/>
      <c r="F431" s="1978"/>
      <c r="G431" s="1978"/>
      <c r="H431" s="1978"/>
      <c r="I431" s="1978"/>
      <c r="J431" s="1978"/>
      <c r="K431" s="2471"/>
      <c r="L431" s="124"/>
    </row>
    <row r="432" spans="1:12" ht="15.75" x14ac:dyDescent="0.25">
      <c r="A432" s="1976"/>
      <c r="B432" s="1977"/>
      <c r="C432" s="1978"/>
      <c r="D432" s="258">
        <f t="shared" si="6"/>
        <v>0</v>
      </c>
      <c r="E432" s="1978"/>
      <c r="F432" s="1978"/>
      <c r="G432" s="1978"/>
      <c r="H432" s="1978"/>
      <c r="I432" s="1978"/>
      <c r="J432" s="1978"/>
      <c r="K432" s="2471"/>
      <c r="L432" s="124"/>
    </row>
    <row r="433" spans="1:12" ht="15.75" x14ac:dyDescent="0.25">
      <c r="A433" s="1976"/>
      <c r="B433" s="1977"/>
      <c r="C433" s="1978"/>
      <c r="D433" s="258">
        <f t="shared" si="6"/>
        <v>0</v>
      </c>
      <c r="E433" s="1978"/>
      <c r="F433" s="1978"/>
      <c r="G433" s="1978"/>
      <c r="H433" s="1978"/>
      <c r="I433" s="1978"/>
      <c r="J433" s="1978"/>
      <c r="K433" s="2471"/>
      <c r="L433" s="124"/>
    </row>
    <row r="434" spans="1:12" ht="15.75" x14ac:dyDescent="0.25">
      <c r="A434" s="1976"/>
      <c r="B434" s="1977"/>
      <c r="C434" s="1978"/>
      <c r="D434" s="258">
        <f t="shared" si="6"/>
        <v>0</v>
      </c>
      <c r="E434" s="1978"/>
      <c r="F434" s="1978"/>
      <c r="G434" s="1978"/>
      <c r="H434" s="1978"/>
      <c r="I434" s="1978"/>
      <c r="J434" s="1978"/>
      <c r="K434" s="2471"/>
      <c r="L434" s="124"/>
    </row>
    <row r="435" spans="1:12" ht="15.75" x14ac:dyDescent="0.25">
      <c r="A435" s="1976"/>
      <c r="B435" s="1977"/>
      <c r="C435" s="1978"/>
      <c r="D435" s="258">
        <f t="shared" si="6"/>
        <v>0</v>
      </c>
      <c r="E435" s="1978"/>
      <c r="F435" s="1978"/>
      <c r="G435" s="1978"/>
      <c r="H435" s="1978"/>
      <c r="I435" s="1978"/>
      <c r="J435" s="1978"/>
      <c r="K435" s="2471"/>
      <c r="L435" s="124"/>
    </row>
    <row r="436" spans="1:12" ht="15.75" x14ac:dyDescent="0.25">
      <c r="A436" s="1976"/>
      <c r="B436" s="1977"/>
      <c r="C436" s="1978"/>
      <c r="D436" s="258">
        <f t="shared" si="6"/>
        <v>0</v>
      </c>
      <c r="E436" s="1978"/>
      <c r="F436" s="1978"/>
      <c r="G436" s="1978"/>
      <c r="H436" s="1978"/>
      <c r="I436" s="1978"/>
      <c r="J436" s="1978"/>
      <c r="K436" s="2471"/>
      <c r="L436" s="124"/>
    </row>
    <row r="437" spans="1:12" ht="15.75" x14ac:dyDescent="0.25">
      <c r="A437" s="1976"/>
      <c r="B437" s="1977"/>
      <c r="C437" s="1978"/>
      <c r="D437" s="258">
        <f t="shared" si="6"/>
        <v>0</v>
      </c>
      <c r="E437" s="1978"/>
      <c r="F437" s="1978"/>
      <c r="G437" s="1978"/>
      <c r="H437" s="1978"/>
      <c r="I437" s="1978"/>
      <c r="J437" s="1978"/>
      <c r="K437" s="2471"/>
      <c r="L437" s="124"/>
    </row>
    <row r="438" spans="1:12" ht="15.75" x14ac:dyDescent="0.25">
      <c r="A438" s="1976"/>
      <c r="B438" s="1977"/>
      <c r="C438" s="1978"/>
      <c r="D438" s="258">
        <f t="shared" si="6"/>
        <v>0</v>
      </c>
      <c r="E438" s="1978"/>
      <c r="F438" s="1978"/>
      <c r="G438" s="1978"/>
      <c r="H438" s="1978"/>
      <c r="I438" s="1978"/>
      <c r="J438" s="1978"/>
      <c r="K438" s="2471"/>
      <c r="L438" s="124"/>
    </row>
    <row r="439" spans="1:12" ht="15.75" x14ac:dyDescent="0.25">
      <c r="A439" s="1976"/>
      <c r="B439" s="1977"/>
      <c r="C439" s="1978"/>
      <c r="D439" s="258">
        <f t="shared" si="6"/>
        <v>0</v>
      </c>
      <c r="E439" s="1978"/>
      <c r="F439" s="1978"/>
      <c r="G439" s="1978"/>
      <c r="H439" s="1978"/>
      <c r="I439" s="1978"/>
      <c r="J439" s="1978"/>
      <c r="K439" s="2471"/>
      <c r="L439" s="124"/>
    </row>
    <row r="440" spans="1:12" ht="15.75" x14ac:dyDescent="0.25">
      <c r="A440" s="1976"/>
      <c r="B440" s="1977"/>
      <c r="C440" s="1978"/>
      <c r="D440" s="258">
        <f t="shared" si="6"/>
        <v>0</v>
      </c>
      <c r="E440" s="1978"/>
      <c r="F440" s="1978"/>
      <c r="G440" s="1978"/>
      <c r="H440" s="1978"/>
      <c r="I440" s="1978"/>
      <c r="J440" s="1978"/>
      <c r="K440" s="2471"/>
      <c r="L440" s="124"/>
    </row>
    <row r="441" spans="1:12" ht="15.75" x14ac:dyDescent="0.25">
      <c r="A441" s="1976"/>
      <c r="B441" s="1977"/>
      <c r="C441" s="1978"/>
      <c r="D441" s="258">
        <f t="shared" si="6"/>
        <v>0</v>
      </c>
      <c r="E441" s="1978"/>
      <c r="F441" s="1978"/>
      <c r="G441" s="1978"/>
      <c r="H441" s="1978"/>
      <c r="I441" s="1978"/>
      <c r="J441" s="1978"/>
      <c r="K441" s="2471"/>
      <c r="L441" s="124"/>
    </row>
    <row r="442" spans="1:12" ht="15.75" x14ac:dyDescent="0.25">
      <c r="A442" s="1976"/>
      <c r="B442" s="1977"/>
      <c r="C442" s="1978"/>
      <c r="D442" s="258">
        <f t="shared" si="6"/>
        <v>0</v>
      </c>
      <c r="E442" s="1978"/>
      <c r="F442" s="1978"/>
      <c r="G442" s="1978"/>
      <c r="H442" s="1978"/>
      <c r="I442" s="1978"/>
      <c r="J442" s="1978"/>
      <c r="K442" s="2471"/>
      <c r="L442" s="124"/>
    </row>
    <row r="443" spans="1:12" ht="15.75" x14ac:dyDescent="0.25">
      <c r="A443" s="1976"/>
      <c r="B443" s="1977"/>
      <c r="C443" s="1978"/>
      <c r="D443" s="258">
        <f t="shared" si="6"/>
        <v>0</v>
      </c>
      <c r="E443" s="1978"/>
      <c r="F443" s="1978"/>
      <c r="G443" s="1978"/>
      <c r="H443" s="1978"/>
      <c r="I443" s="1978"/>
      <c r="J443" s="1978"/>
      <c r="K443" s="2471"/>
      <c r="L443" s="124"/>
    </row>
    <row r="444" spans="1:12" ht="15.75" x14ac:dyDescent="0.25">
      <c r="A444" s="1976"/>
      <c r="B444" s="1977"/>
      <c r="C444" s="1978"/>
      <c r="D444" s="258">
        <f t="shared" si="6"/>
        <v>0</v>
      </c>
      <c r="E444" s="1978"/>
      <c r="F444" s="1978"/>
      <c r="G444" s="1978"/>
      <c r="H444" s="1978"/>
      <c r="I444" s="1978"/>
      <c r="J444" s="1978"/>
      <c r="K444" s="2471"/>
      <c r="L444" s="124"/>
    </row>
    <row r="445" spans="1:12" ht="15.75" x14ac:dyDescent="0.25">
      <c r="A445" s="1976"/>
      <c r="B445" s="1977"/>
      <c r="C445" s="1978"/>
      <c r="D445" s="258">
        <f t="shared" si="6"/>
        <v>0</v>
      </c>
      <c r="E445" s="1978"/>
      <c r="F445" s="1978"/>
      <c r="G445" s="1978"/>
      <c r="H445" s="1978"/>
      <c r="I445" s="1978"/>
      <c r="J445" s="1978"/>
      <c r="K445" s="2471"/>
      <c r="L445" s="124"/>
    </row>
    <row r="446" spans="1:12" ht="15.75" x14ac:dyDescent="0.25">
      <c r="A446" s="1976"/>
      <c r="B446" s="1977"/>
      <c r="C446" s="1978"/>
      <c r="D446" s="258">
        <f t="shared" si="6"/>
        <v>0</v>
      </c>
      <c r="E446" s="1978"/>
      <c r="F446" s="1978"/>
      <c r="G446" s="1978"/>
      <c r="H446" s="1978"/>
      <c r="I446" s="1978"/>
      <c r="J446" s="1978"/>
      <c r="K446" s="2471"/>
      <c r="L446" s="124"/>
    </row>
    <row r="447" spans="1:12" ht="15.75" x14ac:dyDescent="0.25">
      <c r="A447" s="1976"/>
      <c r="B447" s="1977"/>
      <c r="C447" s="1978"/>
      <c r="D447" s="258">
        <f t="shared" si="6"/>
        <v>0</v>
      </c>
      <c r="E447" s="1978"/>
      <c r="F447" s="1978"/>
      <c r="G447" s="1978"/>
      <c r="H447" s="1978"/>
      <c r="I447" s="1978"/>
      <c r="J447" s="1978"/>
      <c r="K447" s="2471"/>
      <c r="L447" s="124"/>
    </row>
    <row r="448" spans="1:12" ht="15.75" x14ac:dyDescent="0.25">
      <c r="A448" s="1976"/>
      <c r="B448" s="1977"/>
      <c r="C448" s="1978"/>
      <c r="D448" s="258">
        <f t="shared" si="6"/>
        <v>0</v>
      </c>
      <c r="E448" s="1978"/>
      <c r="F448" s="1978"/>
      <c r="G448" s="1978"/>
      <c r="H448" s="1978"/>
      <c r="I448" s="1978"/>
      <c r="J448" s="1978"/>
      <c r="K448" s="2471"/>
      <c r="L448" s="124"/>
    </row>
    <row r="449" spans="1:12" ht="15.75" x14ac:dyDescent="0.25">
      <c r="A449" s="1976"/>
      <c r="B449" s="1977"/>
      <c r="C449" s="1978"/>
      <c r="D449" s="258">
        <f t="shared" si="6"/>
        <v>0</v>
      </c>
      <c r="E449" s="1978"/>
      <c r="F449" s="1978"/>
      <c r="G449" s="1978"/>
      <c r="H449" s="1978"/>
      <c r="I449" s="1978"/>
      <c r="J449" s="1978"/>
      <c r="K449" s="2471"/>
      <c r="L449" s="124"/>
    </row>
    <row r="450" spans="1:12" ht="15.75" x14ac:dyDescent="0.25">
      <c r="A450" s="1976"/>
      <c r="B450" s="1977"/>
      <c r="C450" s="1978"/>
      <c r="D450" s="258">
        <f t="shared" si="6"/>
        <v>0</v>
      </c>
      <c r="E450" s="1978"/>
      <c r="F450" s="1978"/>
      <c r="G450" s="1978"/>
      <c r="H450" s="1978"/>
      <c r="I450" s="1978"/>
      <c r="J450" s="1978"/>
      <c r="K450" s="2471"/>
      <c r="L450" s="124"/>
    </row>
    <row r="451" spans="1:12" ht="15.75" x14ac:dyDescent="0.25">
      <c r="A451" s="1976"/>
      <c r="B451" s="1977"/>
      <c r="C451" s="1978"/>
      <c r="D451" s="258">
        <f t="shared" si="6"/>
        <v>0</v>
      </c>
      <c r="E451" s="1978"/>
      <c r="F451" s="1978"/>
      <c r="G451" s="1978"/>
      <c r="H451" s="1978"/>
      <c r="I451" s="1978"/>
      <c r="J451" s="1978"/>
      <c r="K451" s="2471"/>
      <c r="L451" s="124"/>
    </row>
    <row r="452" spans="1:12" ht="15.75" x14ac:dyDescent="0.25">
      <c r="A452" s="1976"/>
      <c r="B452" s="1977"/>
      <c r="C452" s="1978"/>
      <c r="D452" s="258">
        <f t="shared" si="6"/>
        <v>0</v>
      </c>
      <c r="E452" s="1978"/>
      <c r="F452" s="1978"/>
      <c r="G452" s="1978"/>
      <c r="H452" s="1978"/>
      <c r="I452" s="1978"/>
      <c r="J452" s="1978"/>
      <c r="K452" s="2471"/>
      <c r="L452" s="124"/>
    </row>
    <row r="453" spans="1:12" ht="15.75" x14ac:dyDescent="0.25">
      <c r="A453" s="1976"/>
      <c r="B453" s="1977"/>
      <c r="C453" s="1978"/>
      <c r="D453" s="258">
        <f t="shared" si="6"/>
        <v>0</v>
      </c>
      <c r="E453" s="1978"/>
      <c r="F453" s="1978"/>
      <c r="G453" s="1978"/>
      <c r="H453" s="1978"/>
      <c r="I453" s="1978"/>
      <c r="J453" s="1978"/>
      <c r="K453" s="2471"/>
      <c r="L453" s="124"/>
    </row>
    <row r="454" spans="1:12" ht="15.75" x14ac:dyDescent="0.25">
      <c r="A454" s="1976"/>
      <c r="B454" s="1977"/>
      <c r="C454" s="1978"/>
      <c r="D454" s="258">
        <f t="shared" si="6"/>
        <v>0</v>
      </c>
      <c r="E454" s="1978"/>
      <c r="F454" s="1978"/>
      <c r="G454" s="1978"/>
      <c r="H454" s="1978"/>
      <c r="I454" s="1978"/>
      <c r="J454" s="1978"/>
      <c r="K454" s="2471"/>
      <c r="L454" s="124"/>
    </row>
    <row r="455" spans="1:12" ht="15.75" x14ac:dyDescent="0.25">
      <c r="A455" s="1976"/>
      <c r="B455" s="1977"/>
      <c r="C455" s="1978"/>
      <c r="D455" s="258">
        <f t="shared" si="6"/>
        <v>0</v>
      </c>
      <c r="E455" s="1978"/>
      <c r="F455" s="1978"/>
      <c r="G455" s="1978"/>
      <c r="H455" s="1978"/>
      <c r="I455" s="1978"/>
      <c r="J455" s="1978"/>
      <c r="K455" s="2471"/>
      <c r="L455" s="124"/>
    </row>
    <row r="456" spans="1:12" ht="15.75" x14ac:dyDescent="0.25">
      <c r="A456" s="1976"/>
      <c r="B456" s="1977"/>
      <c r="C456" s="1978"/>
      <c r="D456" s="258">
        <f t="shared" si="6"/>
        <v>0</v>
      </c>
      <c r="E456" s="1978"/>
      <c r="F456" s="1978"/>
      <c r="G456" s="1978"/>
      <c r="H456" s="1978"/>
      <c r="I456" s="1978"/>
      <c r="J456" s="1978"/>
      <c r="K456" s="2471"/>
      <c r="L456" s="124"/>
    </row>
    <row r="457" spans="1:12" ht="15.75" x14ac:dyDescent="0.25">
      <c r="A457" s="1976"/>
      <c r="B457" s="1977"/>
      <c r="C457" s="1978"/>
      <c r="D457" s="258">
        <f t="shared" si="6"/>
        <v>0</v>
      </c>
      <c r="E457" s="1978"/>
      <c r="F457" s="1978"/>
      <c r="G457" s="1978"/>
      <c r="H457" s="1978"/>
      <c r="I457" s="1978"/>
      <c r="J457" s="1978"/>
      <c r="K457" s="2471"/>
      <c r="L457" s="124"/>
    </row>
    <row r="458" spans="1:12" ht="15.75" x14ac:dyDescent="0.25">
      <c r="A458" s="1976"/>
      <c r="B458" s="1977"/>
      <c r="C458" s="1978"/>
      <c r="D458" s="258">
        <f t="shared" si="6"/>
        <v>0</v>
      </c>
      <c r="E458" s="1978"/>
      <c r="F458" s="1978"/>
      <c r="G458" s="1978"/>
      <c r="H458" s="1978"/>
      <c r="I458" s="1978"/>
      <c r="J458" s="1978"/>
      <c r="K458" s="2471"/>
      <c r="L458" s="124"/>
    </row>
    <row r="459" spans="1:12" ht="15.75" x14ac:dyDescent="0.25">
      <c r="A459" s="1976"/>
      <c r="B459" s="1977"/>
      <c r="C459" s="1978"/>
      <c r="D459" s="258">
        <f t="shared" si="6"/>
        <v>0</v>
      </c>
      <c r="E459" s="1978"/>
      <c r="F459" s="1978"/>
      <c r="G459" s="1978"/>
      <c r="H459" s="1978"/>
      <c r="I459" s="1978"/>
      <c r="J459" s="1978"/>
      <c r="K459" s="2471"/>
      <c r="L459" s="124"/>
    </row>
    <row r="460" spans="1:12" ht="15.75" x14ac:dyDescent="0.25">
      <c r="A460" s="1976"/>
      <c r="B460" s="1977"/>
      <c r="C460" s="1978"/>
      <c r="D460" s="258">
        <f t="shared" si="6"/>
        <v>0</v>
      </c>
      <c r="E460" s="1978"/>
      <c r="F460" s="1978"/>
      <c r="G460" s="1978"/>
      <c r="H460" s="1978"/>
      <c r="I460" s="1978"/>
      <c r="J460" s="1978"/>
      <c r="K460" s="2471"/>
      <c r="L460" s="124"/>
    </row>
    <row r="461" spans="1:12" ht="15.75" x14ac:dyDescent="0.25">
      <c r="A461" s="1976"/>
      <c r="B461" s="1977"/>
      <c r="C461" s="1978"/>
      <c r="D461" s="258">
        <f t="shared" si="6"/>
        <v>0</v>
      </c>
      <c r="E461" s="1978"/>
      <c r="F461" s="1978"/>
      <c r="G461" s="1978"/>
      <c r="H461" s="1978"/>
      <c r="I461" s="1978"/>
      <c r="J461" s="1978"/>
      <c r="K461" s="2471"/>
      <c r="L461" s="124"/>
    </row>
    <row r="462" spans="1:12" ht="15.75" x14ac:dyDescent="0.25">
      <c r="A462" s="1976"/>
      <c r="B462" s="1977"/>
      <c r="C462" s="1978"/>
      <c r="D462" s="258">
        <f t="shared" ref="D462:D525" si="7">+C462*(100-E462)/100</f>
        <v>0</v>
      </c>
      <c r="E462" s="1978"/>
      <c r="F462" s="1978"/>
      <c r="G462" s="1978"/>
      <c r="H462" s="1978"/>
      <c r="I462" s="1978"/>
      <c r="J462" s="1978"/>
      <c r="K462" s="2471"/>
      <c r="L462" s="124"/>
    </row>
    <row r="463" spans="1:12" ht="15.75" x14ac:dyDescent="0.25">
      <c r="A463" s="1976"/>
      <c r="B463" s="1977"/>
      <c r="C463" s="1978"/>
      <c r="D463" s="258">
        <f t="shared" si="7"/>
        <v>0</v>
      </c>
      <c r="E463" s="1978"/>
      <c r="F463" s="1978"/>
      <c r="G463" s="1978"/>
      <c r="H463" s="1978"/>
      <c r="I463" s="1978"/>
      <c r="J463" s="1978"/>
      <c r="K463" s="2471"/>
      <c r="L463" s="124"/>
    </row>
    <row r="464" spans="1:12" ht="15.75" x14ac:dyDescent="0.25">
      <c r="A464" s="1976"/>
      <c r="B464" s="1977"/>
      <c r="C464" s="1978"/>
      <c r="D464" s="258">
        <f t="shared" si="7"/>
        <v>0</v>
      </c>
      <c r="E464" s="1978"/>
      <c r="F464" s="1978"/>
      <c r="G464" s="1978"/>
      <c r="H464" s="1978"/>
      <c r="I464" s="1978"/>
      <c r="J464" s="1978"/>
      <c r="K464" s="2471"/>
      <c r="L464" s="124"/>
    </row>
    <row r="465" spans="1:12" ht="15.75" x14ac:dyDescent="0.25">
      <c r="A465" s="1976"/>
      <c r="B465" s="1977"/>
      <c r="C465" s="1978"/>
      <c r="D465" s="258">
        <f t="shared" si="7"/>
        <v>0</v>
      </c>
      <c r="E465" s="1978"/>
      <c r="F465" s="1978"/>
      <c r="G465" s="1978"/>
      <c r="H465" s="1978"/>
      <c r="I465" s="1978"/>
      <c r="J465" s="1978"/>
      <c r="K465" s="2471"/>
      <c r="L465" s="124"/>
    </row>
    <row r="466" spans="1:12" ht="15.75" x14ac:dyDescent="0.25">
      <c r="A466" s="1976"/>
      <c r="B466" s="1977"/>
      <c r="C466" s="1978"/>
      <c r="D466" s="258">
        <f t="shared" si="7"/>
        <v>0</v>
      </c>
      <c r="E466" s="1978"/>
      <c r="F466" s="1978"/>
      <c r="G466" s="1978"/>
      <c r="H466" s="1978"/>
      <c r="I466" s="1978"/>
      <c r="J466" s="1978"/>
      <c r="K466" s="2471"/>
      <c r="L466" s="124"/>
    </row>
    <row r="467" spans="1:12" ht="15.75" x14ac:dyDescent="0.25">
      <c r="A467" s="1976"/>
      <c r="B467" s="1977"/>
      <c r="C467" s="1978"/>
      <c r="D467" s="258">
        <f t="shared" si="7"/>
        <v>0</v>
      </c>
      <c r="E467" s="1978"/>
      <c r="F467" s="1978"/>
      <c r="G467" s="1978"/>
      <c r="H467" s="1978"/>
      <c r="I467" s="1978"/>
      <c r="J467" s="1978"/>
      <c r="K467" s="2471"/>
      <c r="L467" s="124"/>
    </row>
    <row r="468" spans="1:12" ht="15.75" x14ac:dyDescent="0.25">
      <c r="A468" s="1976"/>
      <c r="B468" s="1977"/>
      <c r="C468" s="1978"/>
      <c r="D468" s="258">
        <f t="shared" si="7"/>
        <v>0</v>
      </c>
      <c r="E468" s="1978"/>
      <c r="F468" s="1978"/>
      <c r="G468" s="1978"/>
      <c r="H468" s="1978"/>
      <c r="I468" s="1978"/>
      <c r="J468" s="1978"/>
      <c r="K468" s="2471"/>
      <c r="L468" s="124"/>
    </row>
    <row r="469" spans="1:12" ht="15.75" x14ac:dyDescent="0.25">
      <c r="A469" s="1976"/>
      <c r="B469" s="1977"/>
      <c r="C469" s="1978"/>
      <c r="D469" s="258">
        <f t="shared" si="7"/>
        <v>0</v>
      </c>
      <c r="E469" s="1978"/>
      <c r="F469" s="1978"/>
      <c r="G469" s="1978"/>
      <c r="H469" s="1978"/>
      <c r="I469" s="1978"/>
      <c r="J469" s="1978"/>
      <c r="K469" s="2471"/>
      <c r="L469" s="124"/>
    </row>
    <row r="470" spans="1:12" ht="15.75" x14ac:dyDescent="0.25">
      <c r="A470" s="1976"/>
      <c r="B470" s="1977"/>
      <c r="C470" s="1978"/>
      <c r="D470" s="258">
        <f t="shared" si="7"/>
        <v>0</v>
      </c>
      <c r="E470" s="1978"/>
      <c r="F470" s="1978"/>
      <c r="G470" s="1978"/>
      <c r="H470" s="1978"/>
      <c r="I470" s="1978"/>
      <c r="J470" s="1978"/>
      <c r="K470" s="2471"/>
      <c r="L470" s="124"/>
    </row>
    <row r="471" spans="1:12" ht="15.75" x14ac:dyDescent="0.25">
      <c r="A471" s="1976"/>
      <c r="B471" s="1977"/>
      <c r="C471" s="1978"/>
      <c r="D471" s="258">
        <f t="shared" si="7"/>
        <v>0</v>
      </c>
      <c r="E471" s="1978"/>
      <c r="F471" s="1978"/>
      <c r="G471" s="1978"/>
      <c r="H471" s="1978"/>
      <c r="I471" s="1978"/>
      <c r="J471" s="1978"/>
      <c r="K471" s="2471"/>
      <c r="L471" s="124"/>
    </row>
    <row r="472" spans="1:12" ht="15.75" x14ac:dyDescent="0.25">
      <c r="A472" s="1976"/>
      <c r="B472" s="1977"/>
      <c r="C472" s="1978"/>
      <c r="D472" s="258">
        <f t="shared" si="7"/>
        <v>0</v>
      </c>
      <c r="E472" s="1978"/>
      <c r="F472" s="1978"/>
      <c r="G472" s="1978"/>
      <c r="H472" s="1978"/>
      <c r="I472" s="1978"/>
      <c r="J472" s="1978"/>
      <c r="K472" s="2471"/>
      <c r="L472" s="124"/>
    </row>
    <row r="473" spans="1:12" ht="15.75" x14ac:dyDescent="0.25">
      <c r="A473" s="1976"/>
      <c r="B473" s="1977"/>
      <c r="C473" s="1978"/>
      <c r="D473" s="258">
        <f t="shared" si="7"/>
        <v>0</v>
      </c>
      <c r="E473" s="1978"/>
      <c r="F473" s="1978"/>
      <c r="G473" s="1978"/>
      <c r="H473" s="1978"/>
      <c r="I473" s="1978"/>
      <c r="J473" s="1978"/>
      <c r="K473" s="2471"/>
      <c r="L473" s="124"/>
    </row>
    <row r="474" spans="1:12" ht="15.75" x14ac:dyDescent="0.25">
      <c r="A474" s="1976"/>
      <c r="B474" s="1977"/>
      <c r="C474" s="1978"/>
      <c r="D474" s="258">
        <f t="shared" si="7"/>
        <v>0</v>
      </c>
      <c r="E474" s="1978"/>
      <c r="F474" s="1978"/>
      <c r="G474" s="1978"/>
      <c r="H474" s="1978"/>
      <c r="I474" s="1978"/>
      <c r="J474" s="1978"/>
      <c r="K474" s="2471"/>
      <c r="L474" s="124"/>
    </row>
    <row r="475" spans="1:12" ht="15.75" x14ac:dyDescent="0.25">
      <c r="A475" s="1976"/>
      <c r="B475" s="1977"/>
      <c r="C475" s="1978"/>
      <c r="D475" s="258">
        <f t="shared" si="7"/>
        <v>0</v>
      </c>
      <c r="E475" s="1978"/>
      <c r="F475" s="1978"/>
      <c r="G475" s="1978"/>
      <c r="H475" s="1978"/>
      <c r="I475" s="1978"/>
      <c r="J475" s="1978"/>
      <c r="K475" s="2471"/>
      <c r="L475" s="124"/>
    </row>
    <row r="476" spans="1:12" ht="15.75" x14ac:dyDescent="0.25">
      <c r="A476" s="1976"/>
      <c r="B476" s="1977"/>
      <c r="C476" s="1978"/>
      <c r="D476" s="258">
        <f t="shared" si="7"/>
        <v>0</v>
      </c>
      <c r="E476" s="1978"/>
      <c r="F476" s="1978"/>
      <c r="G476" s="1978"/>
      <c r="H476" s="1978"/>
      <c r="I476" s="1978"/>
      <c r="J476" s="1978"/>
      <c r="K476" s="2471"/>
      <c r="L476" s="124"/>
    </row>
    <row r="477" spans="1:12" ht="15.75" x14ac:dyDescent="0.25">
      <c r="A477" s="1976"/>
      <c r="B477" s="1977"/>
      <c r="C477" s="1978"/>
      <c r="D477" s="258">
        <f t="shared" si="7"/>
        <v>0</v>
      </c>
      <c r="E477" s="1978"/>
      <c r="F477" s="1978"/>
      <c r="G477" s="1978"/>
      <c r="H477" s="1978"/>
      <c r="I477" s="1978"/>
      <c r="J477" s="1978"/>
      <c r="K477" s="2471"/>
      <c r="L477" s="124"/>
    </row>
    <row r="478" spans="1:12" ht="15.75" x14ac:dyDescent="0.25">
      <c r="A478" s="1976"/>
      <c r="B478" s="1977"/>
      <c r="C478" s="1978"/>
      <c r="D478" s="258">
        <f t="shared" si="7"/>
        <v>0</v>
      </c>
      <c r="E478" s="1978"/>
      <c r="F478" s="1978"/>
      <c r="G478" s="1978"/>
      <c r="H478" s="1978"/>
      <c r="I478" s="1978"/>
      <c r="J478" s="1978"/>
      <c r="K478" s="2471"/>
      <c r="L478" s="124"/>
    </row>
    <row r="479" spans="1:12" ht="15.75" x14ac:dyDescent="0.25">
      <c r="A479" s="1976"/>
      <c r="B479" s="1977"/>
      <c r="C479" s="1978"/>
      <c r="D479" s="258">
        <f t="shared" si="7"/>
        <v>0</v>
      </c>
      <c r="E479" s="1978"/>
      <c r="F479" s="1978"/>
      <c r="G479" s="1978"/>
      <c r="H479" s="1978"/>
      <c r="I479" s="1978"/>
      <c r="J479" s="1978"/>
      <c r="K479" s="2471"/>
      <c r="L479" s="124"/>
    </row>
    <row r="480" spans="1:12" ht="15.75" x14ac:dyDescent="0.25">
      <c r="A480" s="1976"/>
      <c r="B480" s="1977"/>
      <c r="C480" s="1978"/>
      <c r="D480" s="258">
        <f t="shared" si="7"/>
        <v>0</v>
      </c>
      <c r="E480" s="1978"/>
      <c r="F480" s="1978"/>
      <c r="G480" s="1978"/>
      <c r="H480" s="1978"/>
      <c r="I480" s="1978"/>
      <c r="J480" s="1978"/>
      <c r="K480" s="2471"/>
      <c r="L480" s="124"/>
    </row>
    <row r="481" spans="1:12" ht="15.75" x14ac:dyDescent="0.25">
      <c r="A481" s="1976"/>
      <c r="B481" s="1977"/>
      <c r="C481" s="1978"/>
      <c r="D481" s="258">
        <f t="shared" si="7"/>
        <v>0</v>
      </c>
      <c r="E481" s="1978"/>
      <c r="F481" s="1978"/>
      <c r="G481" s="1978"/>
      <c r="H481" s="1978"/>
      <c r="I481" s="1978"/>
      <c r="J481" s="1978"/>
      <c r="K481" s="2471"/>
      <c r="L481" s="124"/>
    </row>
    <row r="482" spans="1:12" ht="15.75" x14ac:dyDescent="0.25">
      <c r="A482" s="1976"/>
      <c r="B482" s="1977"/>
      <c r="C482" s="1978"/>
      <c r="D482" s="258">
        <f t="shared" si="7"/>
        <v>0</v>
      </c>
      <c r="E482" s="1978"/>
      <c r="F482" s="1978"/>
      <c r="G482" s="1978"/>
      <c r="H482" s="1978"/>
      <c r="I482" s="1978"/>
      <c r="J482" s="1978"/>
      <c r="K482" s="2471"/>
      <c r="L482" s="124"/>
    </row>
    <row r="483" spans="1:12" ht="15.75" x14ac:dyDescent="0.25">
      <c r="A483" s="1976"/>
      <c r="B483" s="1977"/>
      <c r="C483" s="1978"/>
      <c r="D483" s="258">
        <f t="shared" si="7"/>
        <v>0</v>
      </c>
      <c r="E483" s="1978"/>
      <c r="F483" s="1978"/>
      <c r="G483" s="1978"/>
      <c r="H483" s="1978"/>
      <c r="I483" s="1978"/>
      <c r="J483" s="1978"/>
      <c r="K483" s="2471"/>
      <c r="L483" s="124"/>
    </row>
    <row r="484" spans="1:12" ht="15.75" x14ac:dyDescent="0.25">
      <c r="A484" s="1976"/>
      <c r="B484" s="1977"/>
      <c r="C484" s="1978"/>
      <c r="D484" s="258">
        <f t="shared" si="7"/>
        <v>0</v>
      </c>
      <c r="E484" s="1978"/>
      <c r="F484" s="1978"/>
      <c r="G484" s="1978"/>
      <c r="H484" s="1978"/>
      <c r="I484" s="1978"/>
      <c r="J484" s="1978"/>
      <c r="K484" s="2471"/>
      <c r="L484" s="124"/>
    </row>
    <row r="485" spans="1:12" ht="15.75" x14ac:dyDescent="0.25">
      <c r="A485" s="1976"/>
      <c r="B485" s="1977"/>
      <c r="C485" s="1978"/>
      <c r="D485" s="258">
        <f t="shared" si="7"/>
        <v>0</v>
      </c>
      <c r="E485" s="1978"/>
      <c r="F485" s="1978"/>
      <c r="G485" s="1978"/>
      <c r="H485" s="1978"/>
      <c r="I485" s="1978"/>
      <c r="J485" s="1978"/>
      <c r="K485" s="2471"/>
      <c r="L485" s="124"/>
    </row>
    <row r="486" spans="1:12" ht="15.75" x14ac:dyDescent="0.25">
      <c r="A486" s="1976"/>
      <c r="B486" s="1977"/>
      <c r="C486" s="1978"/>
      <c r="D486" s="258">
        <f t="shared" si="7"/>
        <v>0</v>
      </c>
      <c r="E486" s="1978"/>
      <c r="F486" s="1978"/>
      <c r="G486" s="1978"/>
      <c r="H486" s="1978"/>
      <c r="I486" s="1978"/>
      <c r="J486" s="1978"/>
      <c r="K486" s="2471"/>
      <c r="L486" s="124"/>
    </row>
    <row r="487" spans="1:12" ht="15.75" x14ac:dyDescent="0.25">
      <c r="A487" s="1976"/>
      <c r="B487" s="1977"/>
      <c r="C487" s="1978"/>
      <c r="D487" s="258">
        <f t="shared" si="7"/>
        <v>0</v>
      </c>
      <c r="E487" s="1978"/>
      <c r="F487" s="1978"/>
      <c r="G487" s="1978"/>
      <c r="H487" s="1978"/>
      <c r="I487" s="1978"/>
      <c r="J487" s="1978"/>
      <c r="K487" s="2471"/>
      <c r="L487" s="124"/>
    </row>
    <row r="488" spans="1:12" ht="15.75" x14ac:dyDescent="0.25">
      <c r="A488" s="1976"/>
      <c r="B488" s="1977"/>
      <c r="C488" s="1978"/>
      <c r="D488" s="258">
        <f t="shared" si="7"/>
        <v>0</v>
      </c>
      <c r="E488" s="1978"/>
      <c r="F488" s="1978"/>
      <c r="G488" s="1978"/>
      <c r="H488" s="1978"/>
      <c r="I488" s="1978"/>
      <c r="J488" s="1978"/>
      <c r="K488" s="2471"/>
      <c r="L488" s="124"/>
    </row>
    <row r="489" spans="1:12" ht="15.75" x14ac:dyDescent="0.25">
      <c r="A489" s="1976"/>
      <c r="B489" s="1977"/>
      <c r="C489" s="1978"/>
      <c r="D489" s="258">
        <f t="shared" si="7"/>
        <v>0</v>
      </c>
      <c r="E489" s="1978"/>
      <c r="F489" s="1978"/>
      <c r="G489" s="1978"/>
      <c r="H489" s="1978"/>
      <c r="I489" s="1978"/>
      <c r="J489" s="1978"/>
      <c r="K489" s="2471"/>
      <c r="L489" s="124"/>
    </row>
    <row r="490" spans="1:12" ht="15.75" x14ac:dyDescent="0.25">
      <c r="A490" s="1976"/>
      <c r="B490" s="1977"/>
      <c r="C490" s="1978"/>
      <c r="D490" s="258">
        <f t="shared" si="7"/>
        <v>0</v>
      </c>
      <c r="E490" s="1978"/>
      <c r="F490" s="1978"/>
      <c r="G490" s="1978"/>
      <c r="H490" s="1978"/>
      <c r="I490" s="1978"/>
      <c r="J490" s="1978"/>
      <c r="K490" s="2471"/>
      <c r="L490" s="124"/>
    </row>
    <row r="491" spans="1:12" ht="15.75" x14ac:dyDescent="0.25">
      <c r="A491" s="1976"/>
      <c r="B491" s="1977"/>
      <c r="C491" s="1978"/>
      <c r="D491" s="258">
        <f t="shared" si="7"/>
        <v>0</v>
      </c>
      <c r="E491" s="1978"/>
      <c r="F491" s="1978"/>
      <c r="G491" s="1978"/>
      <c r="H491" s="1978"/>
      <c r="I491" s="1978"/>
      <c r="J491" s="1978"/>
      <c r="K491" s="2471"/>
      <c r="L491" s="124"/>
    </row>
    <row r="492" spans="1:12" ht="15.75" x14ac:dyDescent="0.25">
      <c r="A492" s="1976"/>
      <c r="B492" s="1977"/>
      <c r="C492" s="1978"/>
      <c r="D492" s="258">
        <f t="shared" si="7"/>
        <v>0</v>
      </c>
      <c r="E492" s="1978"/>
      <c r="F492" s="1978"/>
      <c r="G492" s="1978"/>
      <c r="H492" s="1978"/>
      <c r="I492" s="1978"/>
      <c r="J492" s="1978"/>
      <c r="K492" s="2471"/>
      <c r="L492" s="124"/>
    </row>
    <row r="493" spans="1:12" ht="15.75" x14ac:dyDescent="0.25">
      <c r="A493" s="1976"/>
      <c r="B493" s="1977"/>
      <c r="C493" s="1978"/>
      <c r="D493" s="258">
        <f t="shared" si="7"/>
        <v>0</v>
      </c>
      <c r="E493" s="1978"/>
      <c r="F493" s="1978"/>
      <c r="G493" s="1978"/>
      <c r="H493" s="1978"/>
      <c r="I493" s="1978"/>
      <c r="J493" s="1978"/>
      <c r="K493" s="2471"/>
      <c r="L493" s="124"/>
    </row>
    <row r="494" spans="1:12" ht="15.75" x14ac:dyDescent="0.25">
      <c r="A494" s="1976"/>
      <c r="B494" s="1977"/>
      <c r="C494" s="1978"/>
      <c r="D494" s="258">
        <f t="shared" si="7"/>
        <v>0</v>
      </c>
      <c r="E494" s="1978"/>
      <c r="F494" s="1978"/>
      <c r="G494" s="1978"/>
      <c r="H494" s="1978"/>
      <c r="I494" s="1978"/>
      <c r="J494" s="1978"/>
      <c r="K494" s="2471"/>
      <c r="L494" s="124"/>
    </row>
    <row r="495" spans="1:12" ht="15.75" x14ac:dyDescent="0.25">
      <c r="A495" s="1976"/>
      <c r="B495" s="1977"/>
      <c r="C495" s="1978"/>
      <c r="D495" s="258">
        <f t="shared" si="7"/>
        <v>0</v>
      </c>
      <c r="E495" s="1978"/>
      <c r="F495" s="1978"/>
      <c r="G495" s="1978"/>
      <c r="H495" s="1978"/>
      <c r="I495" s="1978"/>
      <c r="J495" s="1978"/>
      <c r="K495" s="2471"/>
      <c r="L495" s="124"/>
    </row>
    <row r="496" spans="1:12" ht="15.75" x14ac:dyDescent="0.25">
      <c r="A496" s="1976"/>
      <c r="B496" s="1977"/>
      <c r="C496" s="1978"/>
      <c r="D496" s="258">
        <f t="shared" si="7"/>
        <v>0</v>
      </c>
      <c r="E496" s="1978"/>
      <c r="F496" s="1978"/>
      <c r="G496" s="1978"/>
      <c r="H496" s="1978"/>
      <c r="I496" s="1978"/>
      <c r="J496" s="1978"/>
      <c r="K496" s="2471"/>
      <c r="L496" s="124"/>
    </row>
    <row r="497" spans="1:12" ht="15.75" x14ac:dyDescent="0.25">
      <c r="A497" s="1976"/>
      <c r="B497" s="1977"/>
      <c r="C497" s="1978"/>
      <c r="D497" s="258">
        <f t="shared" si="7"/>
        <v>0</v>
      </c>
      <c r="E497" s="1978"/>
      <c r="F497" s="1978"/>
      <c r="G497" s="1978"/>
      <c r="H497" s="1978"/>
      <c r="I497" s="1978"/>
      <c r="J497" s="1978"/>
      <c r="K497" s="2471"/>
      <c r="L497" s="124"/>
    </row>
    <row r="498" spans="1:12" ht="15.75" x14ac:dyDescent="0.25">
      <c r="A498" s="1976"/>
      <c r="B498" s="1977"/>
      <c r="C498" s="1978"/>
      <c r="D498" s="258">
        <f t="shared" si="7"/>
        <v>0</v>
      </c>
      <c r="E498" s="1978"/>
      <c r="F498" s="1978"/>
      <c r="G498" s="1978"/>
      <c r="H498" s="1978"/>
      <c r="I498" s="1978"/>
      <c r="J498" s="1978"/>
      <c r="K498" s="2471"/>
      <c r="L498" s="124"/>
    </row>
    <row r="499" spans="1:12" ht="15.75" x14ac:dyDescent="0.25">
      <c r="A499" s="1976"/>
      <c r="B499" s="1977"/>
      <c r="C499" s="1978"/>
      <c r="D499" s="258">
        <f t="shared" si="7"/>
        <v>0</v>
      </c>
      <c r="E499" s="1978"/>
      <c r="F499" s="1978"/>
      <c r="G499" s="1978"/>
      <c r="H499" s="1978"/>
      <c r="I499" s="1978"/>
      <c r="J499" s="1978"/>
      <c r="K499" s="2471"/>
      <c r="L499" s="124"/>
    </row>
    <row r="500" spans="1:12" ht="15.75" x14ac:dyDescent="0.25">
      <c r="A500" s="1976"/>
      <c r="B500" s="1977"/>
      <c r="C500" s="1978"/>
      <c r="D500" s="258">
        <f t="shared" si="7"/>
        <v>0</v>
      </c>
      <c r="E500" s="1978"/>
      <c r="F500" s="1978"/>
      <c r="G500" s="1978"/>
      <c r="H500" s="1978"/>
      <c r="I500" s="1978"/>
      <c r="J500" s="1978"/>
      <c r="K500" s="2471"/>
      <c r="L500" s="124"/>
    </row>
    <row r="501" spans="1:12" ht="15.75" x14ac:dyDescent="0.25">
      <c r="A501" s="1976"/>
      <c r="B501" s="1977"/>
      <c r="C501" s="1978"/>
      <c r="D501" s="258">
        <f t="shared" si="7"/>
        <v>0</v>
      </c>
      <c r="E501" s="1978"/>
      <c r="F501" s="1978"/>
      <c r="G501" s="1978"/>
      <c r="H501" s="1978"/>
      <c r="I501" s="1978"/>
      <c r="J501" s="1978"/>
      <c r="K501" s="2471"/>
      <c r="L501" s="124"/>
    </row>
    <row r="502" spans="1:12" ht="15.75" x14ac:dyDescent="0.25">
      <c r="A502" s="1976"/>
      <c r="B502" s="1977"/>
      <c r="C502" s="1978"/>
      <c r="D502" s="258">
        <f t="shared" si="7"/>
        <v>0</v>
      </c>
      <c r="E502" s="1978"/>
      <c r="F502" s="1978"/>
      <c r="G502" s="1978"/>
      <c r="H502" s="1978"/>
      <c r="I502" s="1978"/>
      <c r="J502" s="1978"/>
      <c r="K502" s="2471"/>
      <c r="L502" s="124"/>
    </row>
    <row r="503" spans="1:12" ht="15.75" x14ac:dyDescent="0.25">
      <c r="A503" s="1976"/>
      <c r="B503" s="1977"/>
      <c r="C503" s="1978"/>
      <c r="D503" s="258">
        <f t="shared" si="7"/>
        <v>0</v>
      </c>
      <c r="E503" s="1978"/>
      <c r="F503" s="1978"/>
      <c r="G503" s="1978"/>
      <c r="H503" s="1978"/>
      <c r="I503" s="1978"/>
      <c r="J503" s="1978"/>
      <c r="K503" s="2471"/>
      <c r="L503" s="124"/>
    </row>
    <row r="504" spans="1:12" ht="15.75" x14ac:dyDescent="0.25">
      <c r="A504" s="1976"/>
      <c r="B504" s="1977"/>
      <c r="C504" s="1978"/>
      <c r="D504" s="258">
        <f t="shared" si="7"/>
        <v>0</v>
      </c>
      <c r="E504" s="1978"/>
      <c r="F504" s="1978"/>
      <c r="G504" s="1978"/>
      <c r="H504" s="1978"/>
      <c r="I504" s="1978"/>
      <c r="J504" s="1978"/>
      <c r="K504" s="2471"/>
      <c r="L504" s="124"/>
    </row>
    <row r="505" spans="1:12" ht="15.75" x14ac:dyDescent="0.25">
      <c r="A505" s="1976"/>
      <c r="B505" s="1977"/>
      <c r="C505" s="1978"/>
      <c r="D505" s="258">
        <f t="shared" si="7"/>
        <v>0</v>
      </c>
      <c r="E505" s="1978"/>
      <c r="F505" s="1978"/>
      <c r="G505" s="1978"/>
      <c r="H505" s="1978"/>
      <c r="I505" s="1978"/>
      <c r="J505" s="1978"/>
      <c r="K505" s="2471"/>
      <c r="L505" s="124"/>
    </row>
    <row r="506" spans="1:12" ht="15.75" x14ac:dyDescent="0.25">
      <c r="A506" s="1976"/>
      <c r="B506" s="1977"/>
      <c r="C506" s="1978"/>
      <c r="D506" s="258">
        <f t="shared" si="7"/>
        <v>0</v>
      </c>
      <c r="E506" s="1978"/>
      <c r="F506" s="1978"/>
      <c r="G506" s="1978"/>
      <c r="H506" s="1978"/>
      <c r="I506" s="1978"/>
      <c r="J506" s="1978"/>
      <c r="K506" s="2471"/>
      <c r="L506" s="124"/>
    </row>
    <row r="507" spans="1:12" ht="15.75" x14ac:dyDescent="0.25">
      <c r="A507" s="1976"/>
      <c r="B507" s="1977"/>
      <c r="C507" s="1978"/>
      <c r="D507" s="258">
        <f t="shared" si="7"/>
        <v>0</v>
      </c>
      <c r="E507" s="1978"/>
      <c r="F507" s="1978"/>
      <c r="G507" s="1978"/>
      <c r="H507" s="1978"/>
      <c r="I507" s="1978"/>
      <c r="J507" s="1978"/>
      <c r="K507" s="2471"/>
      <c r="L507" s="124"/>
    </row>
    <row r="508" spans="1:12" ht="15.75" x14ac:dyDescent="0.25">
      <c r="A508" s="1976"/>
      <c r="B508" s="1977"/>
      <c r="C508" s="1978"/>
      <c r="D508" s="258">
        <f t="shared" si="7"/>
        <v>0</v>
      </c>
      <c r="E508" s="1978"/>
      <c r="F508" s="1978"/>
      <c r="G508" s="1978"/>
      <c r="H508" s="1978"/>
      <c r="I508" s="1978"/>
      <c r="J508" s="1978"/>
      <c r="K508" s="2471"/>
      <c r="L508" s="124"/>
    </row>
    <row r="509" spans="1:12" ht="15.75" x14ac:dyDescent="0.25">
      <c r="A509" s="1976"/>
      <c r="B509" s="1977"/>
      <c r="C509" s="1978"/>
      <c r="D509" s="258">
        <f t="shared" si="7"/>
        <v>0</v>
      </c>
      <c r="E509" s="1978"/>
      <c r="F509" s="1978"/>
      <c r="G509" s="1978"/>
      <c r="H509" s="1978"/>
      <c r="I509" s="1978"/>
      <c r="J509" s="1978"/>
      <c r="K509" s="2471"/>
      <c r="L509" s="124"/>
    </row>
    <row r="510" spans="1:12" ht="15.75" x14ac:dyDescent="0.25">
      <c r="A510" s="1976"/>
      <c r="B510" s="1977"/>
      <c r="C510" s="1978"/>
      <c r="D510" s="258">
        <f t="shared" si="7"/>
        <v>0</v>
      </c>
      <c r="E510" s="1978"/>
      <c r="F510" s="1978"/>
      <c r="G510" s="1978"/>
      <c r="H510" s="1978"/>
      <c r="I510" s="1978"/>
      <c r="J510" s="1978"/>
      <c r="K510" s="2471"/>
      <c r="L510" s="124"/>
    </row>
    <row r="511" spans="1:12" ht="15.75" x14ac:dyDescent="0.25">
      <c r="A511" s="1976"/>
      <c r="B511" s="1977"/>
      <c r="C511" s="1978"/>
      <c r="D511" s="258">
        <f t="shared" si="7"/>
        <v>0</v>
      </c>
      <c r="E511" s="1978"/>
      <c r="F511" s="1978"/>
      <c r="G511" s="1978"/>
      <c r="H511" s="1978"/>
      <c r="I511" s="1978"/>
      <c r="J511" s="1978"/>
      <c r="K511" s="2471"/>
      <c r="L511" s="124"/>
    </row>
    <row r="512" spans="1:12" ht="15.75" x14ac:dyDescent="0.25">
      <c r="A512" s="1976"/>
      <c r="B512" s="1977"/>
      <c r="C512" s="1978"/>
      <c r="D512" s="258">
        <f t="shared" si="7"/>
        <v>0</v>
      </c>
      <c r="E512" s="1978"/>
      <c r="F512" s="1978"/>
      <c r="G512" s="1978"/>
      <c r="H512" s="1978"/>
      <c r="I512" s="1978"/>
      <c r="J512" s="1978"/>
      <c r="K512" s="2471"/>
      <c r="L512" s="124"/>
    </row>
    <row r="513" spans="1:12" ht="15.75" x14ac:dyDescent="0.25">
      <c r="A513" s="1976"/>
      <c r="B513" s="1977"/>
      <c r="C513" s="1978"/>
      <c r="D513" s="258">
        <f t="shared" si="7"/>
        <v>0</v>
      </c>
      <c r="E513" s="1978"/>
      <c r="F513" s="1978"/>
      <c r="G513" s="1978"/>
      <c r="H513" s="1978"/>
      <c r="I513" s="1978"/>
      <c r="J513" s="1978"/>
      <c r="K513" s="2471"/>
      <c r="L513" s="124"/>
    </row>
    <row r="514" spans="1:12" ht="15.75" x14ac:dyDescent="0.25">
      <c r="A514" s="1976"/>
      <c r="B514" s="1977"/>
      <c r="C514" s="1978"/>
      <c r="D514" s="258">
        <f t="shared" si="7"/>
        <v>0</v>
      </c>
      <c r="E514" s="1978"/>
      <c r="F514" s="1978"/>
      <c r="G514" s="1978"/>
      <c r="H514" s="1978"/>
      <c r="I514" s="1978"/>
      <c r="J514" s="1978"/>
      <c r="K514" s="2471"/>
      <c r="L514" s="124"/>
    </row>
    <row r="515" spans="1:12" ht="15.75" x14ac:dyDescent="0.25">
      <c r="A515" s="1976"/>
      <c r="B515" s="1977"/>
      <c r="C515" s="1978"/>
      <c r="D515" s="258">
        <f t="shared" si="7"/>
        <v>0</v>
      </c>
      <c r="E515" s="1978"/>
      <c r="F515" s="1978"/>
      <c r="G515" s="1978"/>
      <c r="H515" s="1978"/>
      <c r="I515" s="1978"/>
      <c r="J515" s="1978"/>
      <c r="K515" s="2471"/>
      <c r="L515" s="124"/>
    </row>
    <row r="516" spans="1:12" ht="15.75" x14ac:dyDescent="0.25">
      <c r="A516" s="1976"/>
      <c r="B516" s="1977"/>
      <c r="C516" s="1978"/>
      <c r="D516" s="258">
        <f t="shared" si="7"/>
        <v>0</v>
      </c>
      <c r="E516" s="1978"/>
      <c r="F516" s="1978"/>
      <c r="G516" s="1978"/>
      <c r="H516" s="1978"/>
      <c r="I516" s="1978"/>
      <c r="J516" s="1978"/>
      <c r="K516" s="2471"/>
      <c r="L516" s="124"/>
    </row>
    <row r="517" spans="1:12" ht="15.75" x14ac:dyDescent="0.25">
      <c r="A517" s="1976"/>
      <c r="B517" s="1977"/>
      <c r="C517" s="1978"/>
      <c r="D517" s="258">
        <f t="shared" si="7"/>
        <v>0</v>
      </c>
      <c r="E517" s="1978"/>
      <c r="F517" s="1978"/>
      <c r="G517" s="1978"/>
      <c r="H517" s="1978"/>
      <c r="I517" s="1978"/>
      <c r="J517" s="1978"/>
      <c r="K517" s="2471"/>
      <c r="L517" s="124"/>
    </row>
    <row r="518" spans="1:12" ht="15.75" x14ac:dyDescent="0.25">
      <c r="A518" s="1976"/>
      <c r="B518" s="1977"/>
      <c r="C518" s="1978"/>
      <c r="D518" s="258">
        <f t="shared" si="7"/>
        <v>0</v>
      </c>
      <c r="E518" s="1978"/>
      <c r="F518" s="1978"/>
      <c r="G518" s="1978"/>
      <c r="H518" s="1978"/>
      <c r="I518" s="1978"/>
      <c r="J518" s="1978"/>
      <c r="K518" s="2471"/>
      <c r="L518" s="124"/>
    </row>
    <row r="519" spans="1:12" ht="15.75" x14ac:dyDescent="0.25">
      <c r="A519" s="1976"/>
      <c r="B519" s="1977"/>
      <c r="C519" s="1978"/>
      <c r="D519" s="258">
        <f t="shared" si="7"/>
        <v>0</v>
      </c>
      <c r="E519" s="1978"/>
      <c r="F519" s="1978"/>
      <c r="G519" s="1978"/>
      <c r="H519" s="1978"/>
      <c r="I519" s="1978"/>
      <c r="J519" s="1978"/>
      <c r="K519" s="2471"/>
      <c r="L519" s="124"/>
    </row>
    <row r="520" spans="1:12" ht="15.75" x14ac:dyDescent="0.25">
      <c r="A520" s="1976"/>
      <c r="B520" s="1977"/>
      <c r="C520" s="1978"/>
      <c r="D520" s="258">
        <f t="shared" si="7"/>
        <v>0</v>
      </c>
      <c r="E520" s="1978"/>
      <c r="F520" s="1978"/>
      <c r="G520" s="1978"/>
      <c r="H520" s="1978"/>
      <c r="I520" s="1978"/>
      <c r="J520" s="1978"/>
      <c r="K520" s="2471"/>
      <c r="L520" s="124"/>
    </row>
    <row r="521" spans="1:12" ht="15.75" x14ac:dyDescent="0.25">
      <c r="A521" s="1976"/>
      <c r="B521" s="1977"/>
      <c r="C521" s="1978"/>
      <c r="D521" s="258">
        <f t="shared" si="7"/>
        <v>0</v>
      </c>
      <c r="E521" s="1978"/>
      <c r="F521" s="1978"/>
      <c r="G521" s="1978"/>
      <c r="H521" s="1978"/>
      <c r="I521" s="1978"/>
      <c r="J521" s="1978"/>
      <c r="K521" s="2471"/>
      <c r="L521" s="124"/>
    </row>
    <row r="522" spans="1:12" ht="15.75" x14ac:dyDescent="0.25">
      <c r="A522" s="1976"/>
      <c r="B522" s="1977"/>
      <c r="C522" s="1978"/>
      <c r="D522" s="258">
        <f t="shared" si="7"/>
        <v>0</v>
      </c>
      <c r="E522" s="1978"/>
      <c r="F522" s="1978"/>
      <c r="G522" s="1978"/>
      <c r="H522" s="1978"/>
      <c r="I522" s="1978"/>
      <c r="J522" s="1978"/>
      <c r="K522" s="2471"/>
      <c r="L522" s="124"/>
    </row>
    <row r="523" spans="1:12" ht="15.75" x14ac:dyDescent="0.25">
      <c r="A523" s="1976"/>
      <c r="B523" s="1977"/>
      <c r="C523" s="1978"/>
      <c r="D523" s="258">
        <f t="shared" si="7"/>
        <v>0</v>
      </c>
      <c r="E523" s="1978"/>
      <c r="F523" s="1978"/>
      <c r="G523" s="1978"/>
      <c r="H523" s="1978"/>
      <c r="I523" s="1978"/>
      <c r="J523" s="1978"/>
      <c r="K523" s="2471"/>
      <c r="L523" s="124"/>
    </row>
    <row r="524" spans="1:12" ht="15.75" x14ac:dyDescent="0.25">
      <c r="A524" s="1976"/>
      <c r="B524" s="1977"/>
      <c r="C524" s="1978"/>
      <c r="D524" s="258">
        <f t="shared" si="7"/>
        <v>0</v>
      </c>
      <c r="E524" s="1978"/>
      <c r="F524" s="1978"/>
      <c r="G524" s="1978"/>
      <c r="H524" s="1978"/>
      <c r="I524" s="1978"/>
      <c r="J524" s="1978"/>
      <c r="K524" s="2471"/>
      <c r="L524" s="124"/>
    </row>
    <row r="525" spans="1:12" ht="15.75" x14ac:dyDescent="0.25">
      <c r="A525" s="1976"/>
      <c r="B525" s="1977"/>
      <c r="C525" s="1978"/>
      <c r="D525" s="258">
        <f t="shared" si="7"/>
        <v>0</v>
      </c>
      <c r="E525" s="1978"/>
      <c r="F525" s="1978"/>
      <c r="G525" s="1978"/>
      <c r="H525" s="1978"/>
      <c r="I525" s="1978"/>
      <c r="J525" s="1978"/>
      <c r="K525" s="2471"/>
      <c r="L525" s="124"/>
    </row>
    <row r="526" spans="1:12" ht="15.75" x14ac:dyDescent="0.25">
      <c r="A526" s="1976"/>
      <c r="B526" s="1977"/>
      <c r="C526" s="1978"/>
      <c r="D526" s="258">
        <f t="shared" ref="D526:D589" si="8">+C526*(100-E526)/100</f>
        <v>0</v>
      </c>
      <c r="E526" s="1978"/>
      <c r="F526" s="1978"/>
      <c r="G526" s="1978"/>
      <c r="H526" s="1978"/>
      <c r="I526" s="1978"/>
      <c r="J526" s="1978"/>
      <c r="K526" s="2471"/>
      <c r="L526" s="124"/>
    </row>
    <row r="527" spans="1:12" ht="15.75" x14ac:dyDescent="0.25">
      <c r="A527" s="1976"/>
      <c r="B527" s="1977"/>
      <c r="C527" s="1978"/>
      <c r="D527" s="258">
        <f t="shared" si="8"/>
        <v>0</v>
      </c>
      <c r="E527" s="1978"/>
      <c r="F527" s="1978"/>
      <c r="G527" s="1978"/>
      <c r="H527" s="1978"/>
      <c r="I527" s="1978"/>
      <c r="J527" s="1978"/>
      <c r="K527" s="2471"/>
      <c r="L527" s="124"/>
    </row>
    <row r="528" spans="1:12" ht="15.75" x14ac:dyDescent="0.25">
      <c r="A528" s="1976"/>
      <c r="B528" s="1977"/>
      <c r="C528" s="1978"/>
      <c r="D528" s="258">
        <f t="shared" si="8"/>
        <v>0</v>
      </c>
      <c r="E528" s="1978"/>
      <c r="F528" s="1978"/>
      <c r="G528" s="1978"/>
      <c r="H528" s="1978"/>
      <c r="I528" s="1978"/>
      <c r="J528" s="1978"/>
      <c r="K528" s="2471"/>
      <c r="L528" s="124"/>
    </row>
    <row r="529" spans="1:12" ht="15.75" x14ac:dyDescent="0.25">
      <c r="A529" s="1976"/>
      <c r="B529" s="1977"/>
      <c r="C529" s="1978"/>
      <c r="D529" s="258">
        <f t="shared" si="8"/>
        <v>0</v>
      </c>
      <c r="E529" s="1978"/>
      <c r="F529" s="1978"/>
      <c r="G529" s="1978"/>
      <c r="H529" s="1978"/>
      <c r="I529" s="1978"/>
      <c r="J529" s="1978"/>
      <c r="K529" s="2471"/>
      <c r="L529" s="124"/>
    </row>
    <row r="530" spans="1:12" ht="15.75" x14ac:dyDescent="0.25">
      <c r="A530" s="1976"/>
      <c r="B530" s="1977"/>
      <c r="C530" s="1978"/>
      <c r="D530" s="258">
        <f t="shared" si="8"/>
        <v>0</v>
      </c>
      <c r="E530" s="1978"/>
      <c r="F530" s="1978"/>
      <c r="G530" s="1978"/>
      <c r="H530" s="1978"/>
      <c r="I530" s="1978"/>
      <c r="J530" s="1978"/>
      <c r="K530" s="2471"/>
      <c r="L530" s="124"/>
    </row>
    <row r="531" spans="1:12" ht="15.75" x14ac:dyDescent="0.25">
      <c r="A531" s="1976"/>
      <c r="B531" s="1977"/>
      <c r="C531" s="1978"/>
      <c r="D531" s="258">
        <f t="shared" si="8"/>
        <v>0</v>
      </c>
      <c r="E531" s="1978"/>
      <c r="F531" s="1978"/>
      <c r="G531" s="1978"/>
      <c r="H531" s="1978"/>
      <c r="I531" s="1978"/>
      <c r="J531" s="1978"/>
      <c r="K531" s="2471"/>
      <c r="L531" s="124"/>
    </row>
    <row r="532" spans="1:12" ht="15.75" x14ac:dyDescent="0.25">
      <c r="A532" s="1976"/>
      <c r="B532" s="1977"/>
      <c r="C532" s="1978"/>
      <c r="D532" s="258">
        <f t="shared" si="8"/>
        <v>0</v>
      </c>
      <c r="E532" s="1978"/>
      <c r="F532" s="1978"/>
      <c r="G532" s="1978"/>
      <c r="H532" s="1978"/>
      <c r="I532" s="1978"/>
      <c r="J532" s="1978"/>
      <c r="K532" s="2471"/>
      <c r="L532" s="124"/>
    </row>
    <row r="533" spans="1:12" ht="15.75" x14ac:dyDescent="0.25">
      <c r="A533" s="1976"/>
      <c r="B533" s="1977"/>
      <c r="C533" s="1978"/>
      <c r="D533" s="258">
        <f t="shared" si="8"/>
        <v>0</v>
      </c>
      <c r="E533" s="1978"/>
      <c r="F533" s="1978"/>
      <c r="G533" s="1978"/>
      <c r="H533" s="1978"/>
      <c r="I533" s="1978"/>
      <c r="J533" s="1978"/>
      <c r="K533" s="2471"/>
      <c r="L533" s="124"/>
    </row>
    <row r="534" spans="1:12" ht="15.75" x14ac:dyDescent="0.25">
      <c r="A534" s="1976"/>
      <c r="B534" s="1977"/>
      <c r="C534" s="1978"/>
      <c r="D534" s="258">
        <f t="shared" si="8"/>
        <v>0</v>
      </c>
      <c r="E534" s="1978"/>
      <c r="F534" s="1978"/>
      <c r="G534" s="1978"/>
      <c r="H534" s="1978"/>
      <c r="I534" s="1978"/>
      <c r="J534" s="1978"/>
      <c r="K534" s="2471"/>
      <c r="L534" s="124"/>
    </row>
    <row r="535" spans="1:12" ht="15.75" x14ac:dyDescent="0.25">
      <c r="A535" s="1976"/>
      <c r="B535" s="1977"/>
      <c r="C535" s="1978"/>
      <c r="D535" s="258">
        <f t="shared" si="8"/>
        <v>0</v>
      </c>
      <c r="E535" s="1978"/>
      <c r="F535" s="1978"/>
      <c r="G535" s="1978"/>
      <c r="H535" s="1978"/>
      <c r="I535" s="1978"/>
      <c r="J535" s="1978"/>
      <c r="K535" s="2471"/>
      <c r="L535" s="124"/>
    </row>
    <row r="536" spans="1:12" ht="15.75" x14ac:dyDescent="0.25">
      <c r="A536" s="1976"/>
      <c r="B536" s="1977"/>
      <c r="C536" s="1978"/>
      <c r="D536" s="258">
        <f t="shared" si="8"/>
        <v>0</v>
      </c>
      <c r="E536" s="1978"/>
      <c r="F536" s="1978"/>
      <c r="G536" s="1978"/>
      <c r="H536" s="1978"/>
      <c r="I536" s="1978"/>
      <c r="J536" s="1978"/>
      <c r="K536" s="2471"/>
      <c r="L536" s="124"/>
    </row>
    <row r="537" spans="1:12" ht="15.75" x14ac:dyDescent="0.25">
      <c r="A537" s="1976"/>
      <c r="B537" s="1977"/>
      <c r="C537" s="1978"/>
      <c r="D537" s="258">
        <f t="shared" si="8"/>
        <v>0</v>
      </c>
      <c r="E537" s="1978"/>
      <c r="F537" s="1978"/>
      <c r="G537" s="1978"/>
      <c r="H537" s="1978"/>
      <c r="I537" s="1978"/>
      <c r="J537" s="1978"/>
      <c r="K537" s="2471"/>
      <c r="L537" s="124"/>
    </row>
    <row r="538" spans="1:12" ht="15.75" x14ac:dyDescent="0.25">
      <c r="A538" s="1976"/>
      <c r="B538" s="1977"/>
      <c r="C538" s="1978"/>
      <c r="D538" s="258">
        <f t="shared" si="8"/>
        <v>0</v>
      </c>
      <c r="E538" s="1978"/>
      <c r="F538" s="1978"/>
      <c r="G538" s="1978"/>
      <c r="H538" s="1978"/>
      <c r="I538" s="1978"/>
      <c r="J538" s="1978"/>
      <c r="K538" s="2471"/>
      <c r="L538" s="124"/>
    </row>
    <row r="539" spans="1:12" ht="15.75" x14ac:dyDescent="0.25">
      <c r="A539" s="1976"/>
      <c r="B539" s="1977"/>
      <c r="C539" s="1978"/>
      <c r="D539" s="258">
        <f t="shared" si="8"/>
        <v>0</v>
      </c>
      <c r="E539" s="1978"/>
      <c r="F539" s="1978"/>
      <c r="G539" s="1978"/>
      <c r="H539" s="1978"/>
      <c r="I539" s="1978"/>
      <c r="J539" s="1978"/>
      <c r="K539" s="2471"/>
      <c r="L539" s="124"/>
    </row>
    <row r="540" spans="1:12" ht="15.75" x14ac:dyDescent="0.25">
      <c r="A540" s="1976"/>
      <c r="B540" s="1977"/>
      <c r="C540" s="1978"/>
      <c r="D540" s="258">
        <f t="shared" si="8"/>
        <v>0</v>
      </c>
      <c r="E540" s="1978"/>
      <c r="F540" s="1978"/>
      <c r="G540" s="1978"/>
      <c r="H540" s="1978"/>
      <c r="I540" s="1978"/>
      <c r="J540" s="1978"/>
      <c r="K540" s="2471"/>
      <c r="L540" s="124"/>
    </row>
    <row r="541" spans="1:12" ht="15.75" x14ac:dyDescent="0.25">
      <c r="A541" s="1976"/>
      <c r="B541" s="1977"/>
      <c r="C541" s="1978"/>
      <c r="D541" s="258">
        <f t="shared" si="8"/>
        <v>0</v>
      </c>
      <c r="E541" s="1978"/>
      <c r="F541" s="1978"/>
      <c r="G541" s="1978"/>
      <c r="H541" s="1978"/>
      <c r="I541" s="1978"/>
      <c r="J541" s="1978"/>
      <c r="K541" s="2471"/>
      <c r="L541" s="124"/>
    </row>
    <row r="542" spans="1:12" ht="15.75" x14ac:dyDescent="0.25">
      <c r="A542" s="1976"/>
      <c r="B542" s="1977"/>
      <c r="C542" s="1978"/>
      <c r="D542" s="258">
        <f t="shared" si="8"/>
        <v>0</v>
      </c>
      <c r="E542" s="1978"/>
      <c r="F542" s="1978"/>
      <c r="G542" s="1978"/>
      <c r="H542" s="1978"/>
      <c r="I542" s="1978"/>
      <c r="J542" s="1978"/>
      <c r="K542" s="2471"/>
      <c r="L542" s="124"/>
    </row>
    <row r="543" spans="1:12" ht="15.75" x14ac:dyDescent="0.25">
      <c r="A543" s="1976"/>
      <c r="B543" s="1977"/>
      <c r="C543" s="1978"/>
      <c r="D543" s="258">
        <f t="shared" si="8"/>
        <v>0</v>
      </c>
      <c r="E543" s="1978"/>
      <c r="F543" s="1978"/>
      <c r="G543" s="1978"/>
      <c r="H543" s="1978"/>
      <c r="I543" s="1978"/>
      <c r="J543" s="1978"/>
      <c r="K543" s="2471"/>
      <c r="L543" s="124"/>
    </row>
    <row r="544" spans="1:12" ht="15.75" x14ac:dyDescent="0.25">
      <c r="A544" s="1976"/>
      <c r="B544" s="1977"/>
      <c r="C544" s="1978"/>
      <c r="D544" s="258">
        <f t="shared" si="8"/>
        <v>0</v>
      </c>
      <c r="E544" s="1978"/>
      <c r="F544" s="1978"/>
      <c r="G544" s="1978"/>
      <c r="H544" s="1978"/>
      <c r="I544" s="1978"/>
      <c r="J544" s="1978"/>
      <c r="K544" s="2471"/>
      <c r="L544" s="124"/>
    </row>
    <row r="545" spans="1:12" ht="15.75" x14ac:dyDescent="0.25">
      <c r="A545" s="1976"/>
      <c r="B545" s="1977"/>
      <c r="C545" s="1978"/>
      <c r="D545" s="258">
        <f t="shared" si="8"/>
        <v>0</v>
      </c>
      <c r="E545" s="1978"/>
      <c r="F545" s="1978"/>
      <c r="G545" s="1978"/>
      <c r="H545" s="1978"/>
      <c r="I545" s="1978"/>
      <c r="J545" s="1978"/>
      <c r="K545" s="2471"/>
      <c r="L545" s="124"/>
    </row>
    <row r="546" spans="1:12" ht="15.75" x14ac:dyDescent="0.25">
      <c r="A546" s="1976"/>
      <c r="B546" s="1977"/>
      <c r="C546" s="1978"/>
      <c r="D546" s="258">
        <f t="shared" si="8"/>
        <v>0</v>
      </c>
      <c r="E546" s="1978"/>
      <c r="F546" s="1978"/>
      <c r="G546" s="1978"/>
      <c r="H546" s="1978"/>
      <c r="I546" s="1978"/>
      <c r="J546" s="1978"/>
      <c r="K546" s="2471"/>
      <c r="L546" s="124"/>
    </row>
    <row r="547" spans="1:12" ht="15.75" x14ac:dyDescent="0.25">
      <c r="A547" s="1976"/>
      <c r="B547" s="1977"/>
      <c r="C547" s="1978"/>
      <c r="D547" s="258">
        <f t="shared" si="8"/>
        <v>0</v>
      </c>
      <c r="E547" s="1978"/>
      <c r="F547" s="1978"/>
      <c r="G547" s="1978"/>
      <c r="H547" s="1978"/>
      <c r="I547" s="1978"/>
      <c r="J547" s="1978"/>
      <c r="K547" s="2471"/>
      <c r="L547" s="124"/>
    </row>
    <row r="548" spans="1:12" ht="15.75" x14ac:dyDescent="0.25">
      <c r="A548" s="1976"/>
      <c r="B548" s="1977"/>
      <c r="C548" s="1978"/>
      <c r="D548" s="258">
        <f t="shared" si="8"/>
        <v>0</v>
      </c>
      <c r="E548" s="1978"/>
      <c r="F548" s="1978"/>
      <c r="G548" s="1978"/>
      <c r="H548" s="1978"/>
      <c r="I548" s="1978"/>
      <c r="J548" s="1978"/>
      <c r="K548" s="2471"/>
      <c r="L548" s="124"/>
    </row>
    <row r="549" spans="1:12" ht="15.75" x14ac:dyDescent="0.25">
      <c r="A549" s="1976"/>
      <c r="B549" s="1977"/>
      <c r="C549" s="1978"/>
      <c r="D549" s="258">
        <f t="shared" si="8"/>
        <v>0</v>
      </c>
      <c r="E549" s="1978"/>
      <c r="F549" s="1978"/>
      <c r="G549" s="1978"/>
      <c r="H549" s="1978"/>
      <c r="I549" s="1978"/>
      <c r="J549" s="1978"/>
      <c r="K549" s="2471"/>
      <c r="L549" s="124"/>
    </row>
    <row r="550" spans="1:12" ht="15.75" x14ac:dyDescent="0.25">
      <c r="A550" s="1976"/>
      <c r="B550" s="1977"/>
      <c r="C550" s="1978"/>
      <c r="D550" s="258">
        <f t="shared" si="8"/>
        <v>0</v>
      </c>
      <c r="E550" s="1978"/>
      <c r="F550" s="1978"/>
      <c r="G550" s="1978"/>
      <c r="H550" s="1978"/>
      <c r="I550" s="1978"/>
      <c r="J550" s="1978"/>
      <c r="K550" s="2471"/>
      <c r="L550" s="124"/>
    </row>
    <row r="551" spans="1:12" ht="15.75" x14ac:dyDescent="0.25">
      <c r="A551" s="1976"/>
      <c r="B551" s="1977"/>
      <c r="C551" s="1978"/>
      <c r="D551" s="258">
        <f t="shared" si="8"/>
        <v>0</v>
      </c>
      <c r="E551" s="1978"/>
      <c r="F551" s="1978"/>
      <c r="G551" s="1978"/>
      <c r="H551" s="1978"/>
      <c r="I551" s="1978"/>
      <c r="J551" s="1978"/>
      <c r="K551" s="2471"/>
      <c r="L551" s="124"/>
    </row>
    <row r="552" spans="1:12" ht="15.75" x14ac:dyDescent="0.25">
      <c r="A552" s="1976"/>
      <c r="B552" s="1977"/>
      <c r="C552" s="1978"/>
      <c r="D552" s="258">
        <f t="shared" si="8"/>
        <v>0</v>
      </c>
      <c r="E552" s="1978"/>
      <c r="F552" s="1978"/>
      <c r="G552" s="1978"/>
      <c r="H552" s="1978"/>
      <c r="I552" s="1978"/>
      <c r="J552" s="1978"/>
      <c r="K552" s="2471"/>
      <c r="L552" s="124"/>
    </row>
    <row r="553" spans="1:12" ht="15.75" x14ac:dyDescent="0.25">
      <c r="A553" s="1976"/>
      <c r="B553" s="1977"/>
      <c r="C553" s="1978"/>
      <c r="D553" s="258">
        <f t="shared" si="8"/>
        <v>0</v>
      </c>
      <c r="E553" s="1978"/>
      <c r="F553" s="1978"/>
      <c r="G553" s="1978"/>
      <c r="H553" s="1978"/>
      <c r="I553" s="1978"/>
      <c r="J553" s="1978"/>
      <c r="K553" s="2471"/>
      <c r="L553" s="124"/>
    </row>
    <row r="554" spans="1:12" ht="15.75" x14ac:dyDescent="0.25">
      <c r="A554" s="1976"/>
      <c r="B554" s="1977"/>
      <c r="C554" s="1978"/>
      <c r="D554" s="258">
        <f t="shared" si="8"/>
        <v>0</v>
      </c>
      <c r="E554" s="1978"/>
      <c r="F554" s="1978"/>
      <c r="G554" s="1978"/>
      <c r="H554" s="1978"/>
      <c r="I554" s="1978"/>
      <c r="J554" s="1978"/>
      <c r="K554" s="2471"/>
      <c r="L554" s="124"/>
    </row>
    <row r="555" spans="1:12" ht="15.75" x14ac:dyDescent="0.25">
      <c r="A555" s="1976"/>
      <c r="B555" s="1977"/>
      <c r="C555" s="1978"/>
      <c r="D555" s="258">
        <f t="shared" si="8"/>
        <v>0</v>
      </c>
      <c r="E555" s="1978"/>
      <c r="F555" s="1978"/>
      <c r="G555" s="1978"/>
      <c r="H555" s="1978"/>
      <c r="I555" s="1978"/>
      <c r="J555" s="1978"/>
      <c r="K555" s="2471"/>
      <c r="L555" s="124"/>
    </row>
    <row r="556" spans="1:12" ht="15.75" x14ac:dyDescent="0.25">
      <c r="A556" s="1976"/>
      <c r="B556" s="1977"/>
      <c r="C556" s="1978"/>
      <c r="D556" s="258">
        <f t="shared" si="8"/>
        <v>0</v>
      </c>
      <c r="E556" s="1978"/>
      <c r="F556" s="1978"/>
      <c r="G556" s="1978"/>
      <c r="H556" s="1978"/>
      <c r="I556" s="1978"/>
      <c r="J556" s="1978"/>
      <c r="K556" s="2471"/>
      <c r="L556" s="124"/>
    </row>
    <row r="557" spans="1:12" ht="15.75" x14ac:dyDescent="0.25">
      <c r="A557" s="1976"/>
      <c r="B557" s="1977"/>
      <c r="C557" s="1978"/>
      <c r="D557" s="258">
        <f t="shared" si="8"/>
        <v>0</v>
      </c>
      <c r="E557" s="1978"/>
      <c r="F557" s="1978"/>
      <c r="G557" s="1978"/>
      <c r="H557" s="1978"/>
      <c r="I557" s="1978"/>
      <c r="J557" s="1978"/>
      <c r="K557" s="2471"/>
      <c r="L557" s="124"/>
    </row>
    <row r="558" spans="1:12" ht="15.75" x14ac:dyDescent="0.25">
      <c r="A558" s="1976"/>
      <c r="B558" s="1977"/>
      <c r="C558" s="1978"/>
      <c r="D558" s="258">
        <f t="shared" si="8"/>
        <v>0</v>
      </c>
      <c r="E558" s="1978"/>
      <c r="F558" s="1978"/>
      <c r="G558" s="1978"/>
      <c r="H558" s="1978"/>
      <c r="I558" s="1978"/>
      <c r="J558" s="1978"/>
      <c r="K558" s="2471"/>
      <c r="L558" s="124"/>
    </row>
    <row r="559" spans="1:12" ht="15.75" x14ac:dyDescent="0.25">
      <c r="A559" s="1976"/>
      <c r="B559" s="1977"/>
      <c r="C559" s="1978"/>
      <c r="D559" s="258">
        <f t="shared" si="8"/>
        <v>0</v>
      </c>
      <c r="E559" s="1978"/>
      <c r="F559" s="1978"/>
      <c r="G559" s="1978"/>
      <c r="H559" s="1978"/>
      <c r="I559" s="1978"/>
      <c r="J559" s="1978"/>
      <c r="K559" s="2471"/>
      <c r="L559" s="124"/>
    </row>
    <row r="560" spans="1:12" ht="15.75" x14ac:dyDescent="0.25">
      <c r="A560" s="1976"/>
      <c r="B560" s="1977"/>
      <c r="C560" s="1978"/>
      <c r="D560" s="258">
        <f t="shared" si="8"/>
        <v>0</v>
      </c>
      <c r="E560" s="1978"/>
      <c r="F560" s="1978"/>
      <c r="G560" s="1978"/>
      <c r="H560" s="1978"/>
      <c r="I560" s="1978"/>
      <c r="J560" s="1978"/>
      <c r="K560" s="2471"/>
      <c r="L560" s="124"/>
    </row>
    <row r="561" spans="1:12" ht="15.75" x14ac:dyDescent="0.25">
      <c r="A561" s="1976"/>
      <c r="B561" s="1977"/>
      <c r="C561" s="1978"/>
      <c r="D561" s="258">
        <f t="shared" si="8"/>
        <v>0</v>
      </c>
      <c r="E561" s="1978"/>
      <c r="F561" s="1978"/>
      <c r="G561" s="1978"/>
      <c r="H561" s="1978"/>
      <c r="I561" s="1978"/>
      <c r="J561" s="1978"/>
      <c r="K561" s="2471"/>
      <c r="L561" s="124"/>
    </row>
    <row r="562" spans="1:12" ht="15.75" x14ac:dyDescent="0.25">
      <c r="A562" s="1976"/>
      <c r="B562" s="1977"/>
      <c r="C562" s="1978"/>
      <c r="D562" s="258">
        <f t="shared" si="8"/>
        <v>0</v>
      </c>
      <c r="E562" s="1978"/>
      <c r="F562" s="1978"/>
      <c r="G562" s="1978"/>
      <c r="H562" s="1978"/>
      <c r="I562" s="1978"/>
      <c r="J562" s="1978"/>
      <c r="K562" s="2471"/>
      <c r="L562" s="124"/>
    </row>
    <row r="563" spans="1:12" ht="15.75" x14ac:dyDescent="0.25">
      <c r="A563" s="1976"/>
      <c r="B563" s="1977"/>
      <c r="C563" s="1978"/>
      <c r="D563" s="258">
        <f t="shared" si="8"/>
        <v>0</v>
      </c>
      <c r="E563" s="1978"/>
      <c r="F563" s="1978"/>
      <c r="G563" s="1978"/>
      <c r="H563" s="1978"/>
      <c r="I563" s="1978"/>
      <c r="J563" s="1978"/>
      <c r="K563" s="2471"/>
      <c r="L563" s="124"/>
    </row>
    <row r="564" spans="1:12" ht="15.75" x14ac:dyDescent="0.25">
      <c r="A564" s="1976"/>
      <c r="B564" s="1977"/>
      <c r="C564" s="1978"/>
      <c r="D564" s="258">
        <f t="shared" si="8"/>
        <v>0</v>
      </c>
      <c r="E564" s="1978"/>
      <c r="F564" s="1978"/>
      <c r="G564" s="1978"/>
      <c r="H564" s="1978"/>
      <c r="I564" s="1978"/>
      <c r="J564" s="1978"/>
      <c r="K564" s="2471"/>
      <c r="L564" s="124"/>
    </row>
    <row r="565" spans="1:12" ht="15.75" x14ac:dyDescent="0.25">
      <c r="A565" s="1976"/>
      <c r="B565" s="1977"/>
      <c r="C565" s="1978"/>
      <c r="D565" s="258">
        <f t="shared" si="8"/>
        <v>0</v>
      </c>
      <c r="E565" s="1978"/>
      <c r="F565" s="1978"/>
      <c r="G565" s="1978"/>
      <c r="H565" s="1978"/>
      <c r="I565" s="1978"/>
      <c r="J565" s="1978"/>
      <c r="K565" s="2471"/>
      <c r="L565" s="124"/>
    </row>
    <row r="566" spans="1:12" ht="15.75" x14ac:dyDescent="0.25">
      <c r="A566" s="1976"/>
      <c r="B566" s="1977"/>
      <c r="C566" s="1978"/>
      <c r="D566" s="258">
        <f t="shared" si="8"/>
        <v>0</v>
      </c>
      <c r="E566" s="1978"/>
      <c r="F566" s="1978"/>
      <c r="G566" s="1978"/>
      <c r="H566" s="1978"/>
      <c r="I566" s="1978"/>
      <c r="J566" s="1978"/>
      <c r="K566" s="2471"/>
      <c r="L566" s="124"/>
    </row>
    <row r="567" spans="1:12" ht="15.75" x14ac:dyDescent="0.25">
      <c r="A567" s="1976"/>
      <c r="B567" s="1977"/>
      <c r="C567" s="1978"/>
      <c r="D567" s="258">
        <f t="shared" si="8"/>
        <v>0</v>
      </c>
      <c r="E567" s="1978"/>
      <c r="F567" s="1978"/>
      <c r="G567" s="1978"/>
      <c r="H567" s="1978"/>
      <c r="I567" s="1978"/>
      <c r="J567" s="1978"/>
      <c r="K567" s="2471"/>
      <c r="L567" s="124"/>
    </row>
    <row r="568" spans="1:12" ht="15.75" x14ac:dyDescent="0.25">
      <c r="A568" s="1976"/>
      <c r="B568" s="1977"/>
      <c r="C568" s="1978"/>
      <c r="D568" s="258">
        <f t="shared" si="8"/>
        <v>0</v>
      </c>
      <c r="E568" s="1978"/>
      <c r="F568" s="1978"/>
      <c r="G568" s="1978"/>
      <c r="H568" s="1978"/>
      <c r="I568" s="1978"/>
      <c r="J568" s="1978"/>
      <c r="K568" s="2471"/>
      <c r="L568" s="124"/>
    </row>
    <row r="569" spans="1:12" ht="15.75" x14ac:dyDescent="0.25">
      <c r="A569" s="1976"/>
      <c r="B569" s="1977"/>
      <c r="C569" s="1978"/>
      <c r="D569" s="258">
        <f t="shared" si="8"/>
        <v>0</v>
      </c>
      <c r="E569" s="1978"/>
      <c r="F569" s="1978"/>
      <c r="G569" s="1978"/>
      <c r="H569" s="1978"/>
      <c r="I569" s="1978"/>
      <c r="J569" s="1978"/>
      <c r="K569" s="2471"/>
      <c r="L569" s="124"/>
    </row>
    <row r="570" spans="1:12" ht="15.75" x14ac:dyDescent="0.25">
      <c r="A570" s="1976"/>
      <c r="B570" s="1977"/>
      <c r="C570" s="1978"/>
      <c r="D570" s="258">
        <f t="shared" si="8"/>
        <v>0</v>
      </c>
      <c r="E570" s="1978"/>
      <c r="F570" s="1978"/>
      <c r="G570" s="1978"/>
      <c r="H570" s="1978"/>
      <c r="I570" s="1978"/>
      <c r="J570" s="1978"/>
      <c r="K570" s="2471"/>
      <c r="L570" s="124"/>
    </row>
    <row r="571" spans="1:12" ht="15.75" x14ac:dyDescent="0.25">
      <c r="A571" s="1976"/>
      <c r="B571" s="1977"/>
      <c r="C571" s="1978"/>
      <c r="D571" s="258">
        <f t="shared" si="8"/>
        <v>0</v>
      </c>
      <c r="E571" s="1978"/>
      <c r="F571" s="1978"/>
      <c r="G571" s="1978"/>
      <c r="H571" s="1978"/>
      <c r="I571" s="1978"/>
      <c r="J571" s="1978"/>
      <c r="K571" s="2471"/>
      <c r="L571" s="124"/>
    </row>
    <row r="572" spans="1:12" ht="15.75" x14ac:dyDescent="0.25">
      <c r="A572" s="1976"/>
      <c r="B572" s="1977"/>
      <c r="C572" s="1978"/>
      <c r="D572" s="258">
        <f t="shared" si="8"/>
        <v>0</v>
      </c>
      <c r="E572" s="1978"/>
      <c r="F572" s="1978"/>
      <c r="G572" s="1978"/>
      <c r="H572" s="1978"/>
      <c r="I572" s="1978"/>
      <c r="J572" s="1978"/>
      <c r="K572" s="2471"/>
      <c r="L572" s="124"/>
    </row>
    <row r="573" spans="1:12" ht="15.75" x14ac:dyDescent="0.25">
      <c r="A573" s="1976"/>
      <c r="B573" s="1977"/>
      <c r="C573" s="1978"/>
      <c r="D573" s="258">
        <f t="shared" si="8"/>
        <v>0</v>
      </c>
      <c r="E573" s="1978"/>
      <c r="F573" s="1978"/>
      <c r="G573" s="1978"/>
      <c r="H573" s="1978"/>
      <c r="I573" s="1978"/>
      <c r="J573" s="1978"/>
      <c r="K573" s="2471"/>
      <c r="L573" s="124"/>
    </row>
    <row r="574" spans="1:12" ht="15.75" x14ac:dyDescent="0.25">
      <c r="A574" s="1976"/>
      <c r="B574" s="1977"/>
      <c r="C574" s="1978"/>
      <c r="D574" s="258">
        <f t="shared" si="8"/>
        <v>0</v>
      </c>
      <c r="E574" s="1978"/>
      <c r="F574" s="1978"/>
      <c r="G574" s="1978"/>
      <c r="H574" s="1978"/>
      <c r="I574" s="1978"/>
      <c r="J574" s="1978"/>
      <c r="K574" s="2471"/>
      <c r="L574" s="124"/>
    </row>
    <row r="575" spans="1:12" ht="15.75" x14ac:dyDescent="0.25">
      <c r="A575" s="1976"/>
      <c r="B575" s="1977"/>
      <c r="C575" s="1978"/>
      <c r="D575" s="258">
        <f t="shared" si="8"/>
        <v>0</v>
      </c>
      <c r="E575" s="1978"/>
      <c r="F575" s="1978"/>
      <c r="G575" s="1978"/>
      <c r="H575" s="1978"/>
      <c r="I575" s="1978"/>
      <c r="J575" s="1978"/>
      <c r="K575" s="2471"/>
      <c r="L575" s="124"/>
    </row>
    <row r="576" spans="1:12" ht="15.75" x14ac:dyDescent="0.25">
      <c r="A576" s="1976"/>
      <c r="B576" s="1977"/>
      <c r="C576" s="1978"/>
      <c r="D576" s="258">
        <f t="shared" si="8"/>
        <v>0</v>
      </c>
      <c r="E576" s="1978"/>
      <c r="F576" s="1978"/>
      <c r="G576" s="1978"/>
      <c r="H576" s="1978"/>
      <c r="I576" s="1978"/>
      <c r="J576" s="1978"/>
      <c r="K576" s="2471"/>
      <c r="L576" s="124"/>
    </row>
    <row r="577" spans="1:12" ht="15.75" x14ac:dyDescent="0.25">
      <c r="A577" s="1976"/>
      <c r="B577" s="1977"/>
      <c r="C577" s="1978"/>
      <c r="D577" s="258">
        <f t="shared" si="8"/>
        <v>0</v>
      </c>
      <c r="E577" s="1978"/>
      <c r="F577" s="1978"/>
      <c r="G577" s="1978"/>
      <c r="H577" s="1978"/>
      <c r="I577" s="1978"/>
      <c r="J577" s="1978"/>
      <c r="K577" s="2471"/>
      <c r="L577" s="124"/>
    </row>
    <row r="578" spans="1:12" ht="15.75" x14ac:dyDescent="0.25">
      <c r="A578" s="1976"/>
      <c r="B578" s="1977"/>
      <c r="C578" s="1978"/>
      <c r="D578" s="258">
        <f t="shared" si="8"/>
        <v>0</v>
      </c>
      <c r="E578" s="1978"/>
      <c r="F578" s="1978"/>
      <c r="G578" s="1978"/>
      <c r="H578" s="1978"/>
      <c r="I578" s="1978"/>
      <c r="J578" s="1978"/>
      <c r="K578" s="2471"/>
      <c r="L578" s="124"/>
    </row>
    <row r="579" spans="1:12" ht="15.75" x14ac:dyDescent="0.25">
      <c r="A579" s="1976"/>
      <c r="B579" s="1977"/>
      <c r="C579" s="1978"/>
      <c r="D579" s="258">
        <f t="shared" si="8"/>
        <v>0</v>
      </c>
      <c r="E579" s="1978"/>
      <c r="F579" s="1978"/>
      <c r="G579" s="1978"/>
      <c r="H579" s="1978"/>
      <c r="I579" s="1978"/>
      <c r="J579" s="1978"/>
      <c r="K579" s="2471"/>
      <c r="L579" s="124"/>
    </row>
    <row r="580" spans="1:12" ht="15.75" x14ac:dyDescent="0.25">
      <c r="A580" s="1976"/>
      <c r="B580" s="1977"/>
      <c r="C580" s="1978"/>
      <c r="D580" s="258">
        <f t="shared" si="8"/>
        <v>0</v>
      </c>
      <c r="E580" s="1978"/>
      <c r="F580" s="1978"/>
      <c r="G580" s="1978"/>
      <c r="H580" s="1978"/>
      <c r="I580" s="1978"/>
      <c r="J580" s="1978"/>
      <c r="K580" s="2471"/>
      <c r="L580" s="124"/>
    </row>
    <row r="581" spans="1:12" ht="15.75" x14ac:dyDescent="0.25">
      <c r="A581" s="1976"/>
      <c r="B581" s="1977"/>
      <c r="C581" s="1978"/>
      <c r="D581" s="258">
        <f t="shared" si="8"/>
        <v>0</v>
      </c>
      <c r="E581" s="1978"/>
      <c r="F581" s="1978"/>
      <c r="G581" s="1978"/>
      <c r="H581" s="1978"/>
      <c r="I581" s="1978"/>
      <c r="J581" s="1978"/>
      <c r="K581" s="2471"/>
      <c r="L581" s="124"/>
    </row>
    <row r="582" spans="1:12" ht="15.75" x14ac:dyDescent="0.25">
      <c r="A582" s="1976"/>
      <c r="B582" s="1977"/>
      <c r="C582" s="1978"/>
      <c r="D582" s="258">
        <f t="shared" si="8"/>
        <v>0</v>
      </c>
      <c r="E582" s="1978"/>
      <c r="F582" s="1978"/>
      <c r="G582" s="1978"/>
      <c r="H582" s="1978"/>
      <c r="I582" s="1978"/>
      <c r="J582" s="1978"/>
      <c r="K582" s="2471"/>
      <c r="L582" s="124"/>
    </row>
    <row r="583" spans="1:12" ht="15.75" x14ac:dyDescent="0.25">
      <c r="A583" s="1976"/>
      <c r="B583" s="1977"/>
      <c r="C583" s="1978"/>
      <c r="D583" s="258">
        <f t="shared" si="8"/>
        <v>0</v>
      </c>
      <c r="E583" s="1978"/>
      <c r="F583" s="1978"/>
      <c r="G583" s="1978"/>
      <c r="H583" s="1978"/>
      <c r="I583" s="1978"/>
      <c r="J583" s="1978"/>
      <c r="K583" s="2471"/>
      <c r="L583" s="124"/>
    </row>
    <row r="584" spans="1:12" ht="15.75" x14ac:dyDescent="0.25">
      <c r="A584" s="1976"/>
      <c r="B584" s="1977"/>
      <c r="C584" s="1978"/>
      <c r="D584" s="258">
        <f t="shared" si="8"/>
        <v>0</v>
      </c>
      <c r="E584" s="1978"/>
      <c r="F584" s="1978"/>
      <c r="G584" s="1978"/>
      <c r="H584" s="1978"/>
      <c r="I584" s="1978"/>
      <c r="J584" s="1978"/>
      <c r="K584" s="2471"/>
      <c r="L584" s="124"/>
    </row>
    <row r="585" spans="1:12" ht="15.75" x14ac:dyDescent="0.25">
      <c r="A585" s="1976"/>
      <c r="B585" s="1977"/>
      <c r="C585" s="1978"/>
      <c r="D585" s="258">
        <f t="shared" si="8"/>
        <v>0</v>
      </c>
      <c r="E585" s="1978"/>
      <c r="F585" s="1978"/>
      <c r="G585" s="1978"/>
      <c r="H585" s="1978"/>
      <c r="I585" s="1978"/>
      <c r="J585" s="1978"/>
      <c r="K585" s="2471"/>
      <c r="L585" s="124"/>
    </row>
    <row r="586" spans="1:12" ht="15.75" x14ac:dyDescent="0.25">
      <c r="A586" s="1976"/>
      <c r="B586" s="1977"/>
      <c r="C586" s="1978"/>
      <c r="D586" s="258">
        <f t="shared" si="8"/>
        <v>0</v>
      </c>
      <c r="E586" s="1978"/>
      <c r="F586" s="1978"/>
      <c r="G586" s="1978"/>
      <c r="H586" s="1978"/>
      <c r="I586" s="1978"/>
      <c r="J586" s="1978"/>
      <c r="K586" s="2471"/>
      <c r="L586" s="124"/>
    </row>
    <row r="587" spans="1:12" ht="15.75" x14ac:dyDescent="0.25">
      <c r="A587" s="1976"/>
      <c r="B587" s="1977"/>
      <c r="C587" s="1978"/>
      <c r="D587" s="258">
        <f t="shared" si="8"/>
        <v>0</v>
      </c>
      <c r="E587" s="1978"/>
      <c r="F587" s="1978"/>
      <c r="G587" s="1978"/>
      <c r="H587" s="1978"/>
      <c r="I587" s="1978"/>
      <c r="J587" s="1978"/>
      <c r="K587" s="2471"/>
      <c r="L587" s="124"/>
    </row>
    <row r="588" spans="1:12" ht="15.75" x14ac:dyDescent="0.25">
      <c r="A588" s="1976"/>
      <c r="B588" s="1977"/>
      <c r="C588" s="1978"/>
      <c r="D588" s="258">
        <f t="shared" si="8"/>
        <v>0</v>
      </c>
      <c r="E588" s="1978"/>
      <c r="F588" s="1978"/>
      <c r="G588" s="1978"/>
      <c r="H588" s="1978"/>
      <c r="I588" s="1978"/>
      <c r="J588" s="1978"/>
      <c r="K588" s="2471"/>
      <c r="L588" s="124"/>
    </row>
    <row r="589" spans="1:12" ht="15.75" x14ac:dyDescent="0.25">
      <c r="A589" s="1976"/>
      <c r="B589" s="1977"/>
      <c r="C589" s="1978"/>
      <c r="D589" s="258">
        <f t="shared" si="8"/>
        <v>0</v>
      </c>
      <c r="E589" s="1978"/>
      <c r="F589" s="1978"/>
      <c r="G589" s="1978"/>
      <c r="H589" s="1978"/>
      <c r="I589" s="1978"/>
      <c r="J589" s="1978"/>
      <c r="K589" s="2471"/>
      <c r="L589" s="124"/>
    </row>
    <row r="590" spans="1:12" ht="15.75" x14ac:dyDescent="0.25">
      <c r="A590" s="1976"/>
      <c r="B590" s="1977"/>
      <c r="C590" s="1978"/>
      <c r="D590" s="258">
        <f t="shared" ref="D590:D653" si="9">+C590*(100-E590)/100</f>
        <v>0</v>
      </c>
      <c r="E590" s="1978"/>
      <c r="F590" s="1978"/>
      <c r="G590" s="1978"/>
      <c r="H590" s="1978"/>
      <c r="I590" s="1978"/>
      <c r="J590" s="1978"/>
      <c r="K590" s="2471"/>
      <c r="L590" s="124"/>
    </row>
    <row r="591" spans="1:12" ht="15.75" x14ac:dyDescent="0.25">
      <c r="A591" s="1976"/>
      <c r="B591" s="1977"/>
      <c r="C591" s="1978"/>
      <c r="D591" s="258">
        <f t="shared" si="9"/>
        <v>0</v>
      </c>
      <c r="E591" s="1978"/>
      <c r="F591" s="1978"/>
      <c r="G591" s="1978"/>
      <c r="H591" s="1978"/>
      <c r="I591" s="1978"/>
      <c r="J591" s="1978"/>
      <c r="K591" s="2471"/>
      <c r="L591" s="124"/>
    </row>
    <row r="592" spans="1:12" ht="15.75" x14ac:dyDescent="0.25">
      <c r="A592" s="1976"/>
      <c r="B592" s="1977"/>
      <c r="C592" s="1978"/>
      <c r="D592" s="258">
        <f t="shared" si="9"/>
        <v>0</v>
      </c>
      <c r="E592" s="1978"/>
      <c r="F592" s="1978"/>
      <c r="G592" s="1978"/>
      <c r="H592" s="1978"/>
      <c r="I592" s="1978"/>
      <c r="J592" s="1978"/>
      <c r="K592" s="2471"/>
      <c r="L592" s="124"/>
    </row>
    <row r="593" spans="1:12" ht="15.75" x14ac:dyDescent="0.25">
      <c r="A593" s="1976"/>
      <c r="B593" s="1977"/>
      <c r="C593" s="1978"/>
      <c r="D593" s="258">
        <f t="shared" si="9"/>
        <v>0</v>
      </c>
      <c r="E593" s="1978"/>
      <c r="F593" s="1978"/>
      <c r="G593" s="1978"/>
      <c r="H593" s="1978"/>
      <c r="I593" s="1978"/>
      <c r="J593" s="1978"/>
      <c r="K593" s="2471"/>
      <c r="L593" s="124"/>
    </row>
    <row r="594" spans="1:12" ht="15.75" x14ac:dyDescent="0.25">
      <c r="A594" s="1976"/>
      <c r="B594" s="1977"/>
      <c r="C594" s="1978"/>
      <c r="D594" s="258">
        <f t="shared" si="9"/>
        <v>0</v>
      </c>
      <c r="E594" s="1978"/>
      <c r="F594" s="1978"/>
      <c r="G594" s="1978"/>
      <c r="H594" s="1978"/>
      <c r="I594" s="1978"/>
      <c r="J594" s="1978"/>
      <c r="K594" s="2471"/>
      <c r="L594" s="124"/>
    </row>
    <row r="595" spans="1:12" ht="15.75" x14ac:dyDescent="0.25">
      <c r="A595" s="1976"/>
      <c r="B595" s="1977"/>
      <c r="C595" s="1978"/>
      <c r="D595" s="258">
        <f t="shared" si="9"/>
        <v>0</v>
      </c>
      <c r="E595" s="1978"/>
      <c r="F595" s="1978"/>
      <c r="G595" s="1978"/>
      <c r="H595" s="1978"/>
      <c r="I595" s="1978"/>
      <c r="J595" s="1978"/>
      <c r="K595" s="2471"/>
      <c r="L595" s="124"/>
    </row>
    <row r="596" spans="1:12" ht="15.75" x14ac:dyDescent="0.25">
      <c r="A596" s="1976"/>
      <c r="B596" s="1977"/>
      <c r="C596" s="1978"/>
      <c r="D596" s="258">
        <f t="shared" si="9"/>
        <v>0</v>
      </c>
      <c r="E596" s="1978"/>
      <c r="F596" s="1978"/>
      <c r="G596" s="1978"/>
      <c r="H596" s="1978"/>
      <c r="I596" s="1978"/>
      <c r="J596" s="1978"/>
      <c r="K596" s="2471"/>
      <c r="L596" s="124"/>
    </row>
    <row r="597" spans="1:12" ht="15.75" x14ac:dyDescent="0.25">
      <c r="A597" s="1976"/>
      <c r="B597" s="1977"/>
      <c r="C597" s="1978"/>
      <c r="D597" s="258">
        <f t="shared" si="9"/>
        <v>0</v>
      </c>
      <c r="E597" s="1978"/>
      <c r="F597" s="1978"/>
      <c r="G597" s="1978"/>
      <c r="H597" s="1978"/>
      <c r="I597" s="1978"/>
      <c r="J597" s="1978"/>
      <c r="K597" s="2471"/>
      <c r="L597" s="124"/>
    </row>
    <row r="598" spans="1:12" ht="15.75" x14ac:dyDescent="0.25">
      <c r="A598" s="1976"/>
      <c r="B598" s="1977"/>
      <c r="C598" s="1978"/>
      <c r="D598" s="258">
        <f t="shared" si="9"/>
        <v>0</v>
      </c>
      <c r="E598" s="1978"/>
      <c r="F598" s="1978"/>
      <c r="G598" s="1978"/>
      <c r="H598" s="1978"/>
      <c r="I598" s="1978"/>
      <c r="J598" s="1978"/>
      <c r="K598" s="2471"/>
      <c r="L598" s="124"/>
    </row>
    <row r="599" spans="1:12" ht="15.75" x14ac:dyDescent="0.25">
      <c r="A599" s="1976"/>
      <c r="B599" s="1977"/>
      <c r="C599" s="1978"/>
      <c r="D599" s="258">
        <f t="shared" si="9"/>
        <v>0</v>
      </c>
      <c r="E599" s="1978"/>
      <c r="F599" s="1978"/>
      <c r="G599" s="1978"/>
      <c r="H599" s="1978"/>
      <c r="I599" s="1978"/>
      <c r="J599" s="1978"/>
      <c r="K599" s="2471"/>
      <c r="L599" s="124"/>
    </row>
    <row r="600" spans="1:12" ht="15.75" x14ac:dyDescent="0.25">
      <c r="A600" s="1976"/>
      <c r="B600" s="1977"/>
      <c r="C600" s="1978"/>
      <c r="D600" s="258">
        <f t="shared" si="9"/>
        <v>0</v>
      </c>
      <c r="E600" s="1978"/>
      <c r="F600" s="1978"/>
      <c r="G600" s="1978"/>
      <c r="H600" s="1978"/>
      <c r="I600" s="1978"/>
      <c r="J600" s="1978"/>
      <c r="K600" s="2471"/>
      <c r="L600" s="124"/>
    </row>
    <row r="601" spans="1:12" ht="15.75" x14ac:dyDescent="0.25">
      <c r="A601" s="1976"/>
      <c r="B601" s="1977"/>
      <c r="C601" s="1978"/>
      <c r="D601" s="258">
        <f t="shared" si="9"/>
        <v>0</v>
      </c>
      <c r="E601" s="1978"/>
      <c r="F601" s="1978"/>
      <c r="G601" s="1978"/>
      <c r="H601" s="1978"/>
      <c r="I601" s="1978"/>
      <c r="J601" s="1978"/>
      <c r="K601" s="2471"/>
      <c r="L601" s="124"/>
    </row>
    <row r="602" spans="1:12" ht="15.75" x14ac:dyDescent="0.25">
      <c r="A602" s="1976"/>
      <c r="B602" s="1977"/>
      <c r="C602" s="1978"/>
      <c r="D602" s="258">
        <f t="shared" si="9"/>
        <v>0</v>
      </c>
      <c r="E602" s="1978"/>
      <c r="F602" s="1978"/>
      <c r="G602" s="1978"/>
      <c r="H602" s="1978"/>
      <c r="I602" s="1978"/>
      <c r="J602" s="1978"/>
      <c r="K602" s="2471"/>
      <c r="L602" s="124"/>
    </row>
    <row r="603" spans="1:12" ht="15.75" x14ac:dyDescent="0.25">
      <c r="A603" s="1976"/>
      <c r="B603" s="1977"/>
      <c r="C603" s="1978"/>
      <c r="D603" s="258">
        <f t="shared" si="9"/>
        <v>0</v>
      </c>
      <c r="E603" s="1978"/>
      <c r="F603" s="1978"/>
      <c r="G603" s="1978"/>
      <c r="H603" s="1978"/>
      <c r="I603" s="1978"/>
      <c r="J603" s="1978"/>
      <c r="K603" s="2471"/>
      <c r="L603" s="124"/>
    </row>
    <row r="604" spans="1:12" ht="15.75" x14ac:dyDescent="0.25">
      <c r="A604" s="1976"/>
      <c r="B604" s="1977"/>
      <c r="C604" s="1978"/>
      <c r="D604" s="258">
        <f t="shared" si="9"/>
        <v>0</v>
      </c>
      <c r="E604" s="1978"/>
      <c r="F604" s="1978"/>
      <c r="G604" s="1978"/>
      <c r="H604" s="1978"/>
      <c r="I604" s="1978"/>
      <c r="J604" s="1978"/>
      <c r="K604" s="2471"/>
      <c r="L604" s="124"/>
    </row>
    <row r="605" spans="1:12" ht="15.75" x14ac:dyDescent="0.25">
      <c r="A605" s="1976"/>
      <c r="B605" s="1977"/>
      <c r="C605" s="1978"/>
      <c r="D605" s="258">
        <f t="shared" si="9"/>
        <v>0</v>
      </c>
      <c r="E605" s="1978"/>
      <c r="F605" s="1978"/>
      <c r="G605" s="1978"/>
      <c r="H605" s="1978"/>
      <c r="I605" s="1978"/>
      <c r="J605" s="1978"/>
      <c r="K605" s="2471"/>
      <c r="L605" s="124"/>
    </row>
    <row r="606" spans="1:12" ht="15.75" x14ac:dyDescent="0.25">
      <c r="A606" s="1976"/>
      <c r="B606" s="1977"/>
      <c r="C606" s="1978"/>
      <c r="D606" s="258">
        <f t="shared" si="9"/>
        <v>0</v>
      </c>
      <c r="E606" s="1978"/>
      <c r="F606" s="1978"/>
      <c r="G606" s="1978"/>
      <c r="H606" s="1978"/>
      <c r="I606" s="1978"/>
      <c r="J606" s="1978"/>
      <c r="K606" s="2471"/>
      <c r="L606" s="124"/>
    </row>
    <row r="607" spans="1:12" ht="15.75" x14ac:dyDescent="0.25">
      <c r="A607" s="1976"/>
      <c r="B607" s="1977"/>
      <c r="C607" s="1978"/>
      <c r="D607" s="258">
        <f t="shared" si="9"/>
        <v>0</v>
      </c>
      <c r="E607" s="1978"/>
      <c r="F607" s="1978"/>
      <c r="G607" s="1978"/>
      <c r="H607" s="1978"/>
      <c r="I607" s="1978"/>
      <c r="J607" s="1978"/>
      <c r="K607" s="2471"/>
      <c r="L607" s="124"/>
    </row>
    <row r="608" spans="1:12" ht="15.75" x14ac:dyDescent="0.25">
      <c r="A608" s="1976"/>
      <c r="B608" s="1977"/>
      <c r="C608" s="1978"/>
      <c r="D608" s="258">
        <f t="shared" si="9"/>
        <v>0</v>
      </c>
      <c r="E608" s="1978"/>
      <c r="F608" s="1978"/>
      <c r="G608" s="1978"/>
      <c r="H608" s="1978"/>
      <c r="I608" s="1978"/>
      <c r="J608" s="1978"/>
      <c r="K608" s="2471"/>
      <c r="L608" s="124"/>
    </row>
    <row r="609" spans="1:12" ht="15.75" x14ac:dyDescent="0.25">
      <c r="A609" s="1976"/>
      <c r="B609" s="1977"/>
      <c r="C609" s="1978"/>
      <c r="D609" s="258">
        <f t="shared" si="9"/>
        <v>0</v>
      </c>
      <c r="E609" s="1978"/>
      <c r="F609" s="1978"/>
      <c r="G609" s="1978"/>
      <c r="H609" s="1978"/>
      <c r="I609" s="1978"/>
      <c r="J609" s="1978"/>
      <c r="K609" s="2471"/>
      <c r="L609" s="124"/>
    </row>
    <row r="610" spans="1:12" ht="15.75" x14ac:dyDescent="0.25">
      <c r="A610" s="1976"/>
      <c r="B610" s="1977"/>
      <c r="C610" s="1978"/>
      <c r="D610" s="258">
        <f t="shared" si="9"/>
        <v>0</v>
      </c>
      <c r="E610" s="1978"/>
      <c r="F610" s="1978"/>
      <c r="G610" s="1978"/>
      <c r="H610" s="1978"/>
      <c r="I610" s="1978"/>
      <c r="J610" s="1978"/>
      <c r="K610" s="2471"/>
      <c r="L610" s="124"/>
    </row>
    <row r="611" spans="1:12" ht="15.75" x14ac:dyDescent="0.25">
      <c r="A611" s="1976"/>
      <c r="B611" s="1977"/>
      <c r="C611" s="1978"/>
      <c r="D611" s="258">
        <f t="shared" si="9"/>
        <v>0</v>
      </c>
      <c r="E611" s="1978"/>
      <c r="F611" s="1978"/>
      <c r="G611" s="1978"/>
      <c r="H611" s="1978"/>
      <c r="I611" s="1978"/>
      <c r="J611" s="1978"/>
      <c r="K611" s="2471"/>
      <c r="L611" s="124"/>
    </row>
    <row r="612" spans="1:12" ht="15.75" x14ac:dyDescent="0.25">
      <c r="A612" s="1976"/>
      <c r="B612" s="1977"/>
      <c r="C612" s="1978"/>
      <c r="D612" s="258">
        <f t="shared" si="9"/>
        <v>0</v>
      </c>
      <c r="E612" s="1978"/>
      <c r="F612" s="1978"/>
      <c r="G612" s="1978"/>
      <c r="H612" s="1978"/>
      <c r="I612" s="1978"/>
      <c r="J612" s="1978"/>
      <c r="K612" s="2471"/>
      <c r="L612" s="124"/>
    </row>
    <row r="613" spans="1:12" ht="15.75" x14ac:dyDescent="0.25">
      <c r="A613" s="1976"/>
      <c r="B613" s="1977"/>
      <c r="C613" s="1978"/>
      <c r="D613" s="258">
        <f t="shared" si="9"/>
        <v>0</v>
      </c>
      <c r="E613" s="1978"/>
      <c r="F613" s="1978"/>
      <c r="G613" s="1978"/>
      <c r="H613" s="1978"/>
      <c r="I613" s="1978"/>
      <c r="J613" s="1978"/>
      <c r="K613" s="2471"/>
      <c r="L613" s="124"/>
    </row>
    <row r="614" spans="1:12" ht="15.75" x14ac:dyDescent="0.25">
      <c r="A614" s="1976"/>
      <c r="B614" s="1977"/>
      <c r="C614" s="1978"/>
      <c r="D614" s="258">
        <f t="shared" si="9"/>
        <v>0</v>
      </c>
      <c r="E614" s="1978"/>
      <c r="F614" s="1978"/>
      <c r="G614" s="1978"/>
      <c r="H614" s="1978"/>
      <c r="I614" s="1978"/>
      <c r="J614" s="1978"/>
      <c r="K614" s="2471"/>
      <c r="L614" s="124"/>
    </row>
    <row r="615" spans="1:12" ht="15.75" x14ac:dyDescent="0.25">
      <c r="A615" s="1976"/>
      <c r="B615" s="1977"/>
      <c r="C615" s="1978"/>
      <c r="D615" s="258">
        <f t="shared" si="9"/>
        <v>0</v>
      </c>
      <c r="E615" s="1978"/>
      <c r="F615" s="1978"/>
      <c r="G615" s="1978"/>
      <c r="H615" s="1978"/>
      <c r="I615" s="1978"/>
      <c r="J615" s="1978"/>
      <c r="K615" s="2471"/>
      <c r="L615" s="124"/>
    </row>
    <row r="616" spans="1:12" ht="15.75" x14ac:dyDescent="0.25">
      <c r="A616" s="1976"/>
      <c r="B616" s="1977"/>
      <c r="C616" s="1978"/>
      <c r="D616" s="258">
        <f t="shared" si="9"/>
        <v>0</v>
      </c>
      <c r="E616" s="1978"/>
      <c r="F616" s="1978"/>
      <c r="G616" s="1978"/>
      <c r="H616" s="1978"/>
      <c r="I616" s="1978"/>
      <c r="J616" s="1978"/>
      <c r="K616" s="2471"/>
      <c r="L616" s="124"/>
    </row>
    <row r="617" spans="1:12" ht="15.75" x14ac:dyDescent="0.25">
      <c r="A617" s="1976"/>
      <c r="B617" s="1977"/>
      <c r="C617" s="1978"/>
      <c r="D617" s="258">
        <f t="shared" si="9"/>
        <v>0</v>
      </c>
      <c r="E617" s="1978"/>
      <c r="F617" s="1978"/>
      <c r="G617" s="1978"/>
      <c r="H617" s="1978"/>
      <c r="I617" s="1978"/>
      <c r="J617" s="1978"/>
      <c r="K617" s="2471"/>
      <c r="L617" s="124"/>
    </row>
    <row r="618" spans="1:12" ht="15.75" x14ac:dyDescent="0.25">
      <c r="A618" s="1976"/>
      <c r="B618" s="1977"/>
      <c r="C618" s="1978"/>
      <c r="D618" s="258">
        <f t="shared" si="9"/>
        <v>0</v>
      </c>
      <c r="E618" s="1978"/>
      <c r="F618" s="1978"/>
      <c r="G618" s="1978"/>
      <c r="H618" s="1978"/>
      <c r="I618" s="1978"/>
      <c r="J618" s="1978"/>
      <c r="K618" s="2471"/>
      <c r="L618" s="124"/>
    </row>
    <row r="619" spans="1:12" ht="15.75" x14ac:dyDescent="0.25">
      <c r="A619" s="1976"/>
      <c r="B619" s="1977"/>
      <c r="C619" s="1978"/>
      <c r="D619" s="258">
        <f t="shared" si="9"/>
        <v>0</v>
      </c>
      <c r="E619" s="1978"/>
      <c r="F619" s="1978"/>
      <c r="G619" s="1978"/>
      <c r="H619" s="1978"/>
      <c r="I619" s="1978"/>
      <c r="J619" s="1978"/>
      <c r="K619" s="2471"/>
      <c r="L619" s="124"/>
    </row>
    <row r="620" spans="1:12" ht="15.75" x14ac:dyDescent="0.25">
      <c r="A620" s="1976"/>
      <c r="B620" s="1977"/>
      <c r="C620" s="1978"/>
      <c r="D620" s="258">
        <f t="shared" si="9"/>
        <v>0</v>
      </c>
      <c r="E620" s="1978"/>
      <c r="F620" s="1978"/>
      <c r="G620" s="1978"/>
      <c r="H620" s="1978"/>
      <c r="I620" s="1978"/>
      <c r="J620" s="1978"/>
      <c r="K620" s="2471"/>
      <c r="L620" s="124"/>
    </row>
    <row r="621" spans="1:12" ht="15.75" x14ac:dyDescent="0.25">
      <c r="A621" s="1976"/>
      <c r="B621" s="1977"/>
      <c r="C621" s="1978"/>
      <c r="D621" s="258">
        <f t="shared" si="9"/>
        <v>0</v>
      </c>
      <c r="E621" s="1978"/>
      <c r="F621" s="1978"/>
      <c r="G621" s="1978"/>
      <c r="H621" s="1978"/>
      <c r="I621" s="1978"/>
      <c r="J621" s="1978"/>
      <c r="K621" s="2471"/>
      <c r="L621" s="124"/>
    </row>
    <row r="622" spans="1:12" ht="15.75" x14ac:dyDescent="0.25">
      <c r="A622" s="1976"/>
      <c r="B622" s="1977"/>
      <c r="C622" s="1978"/>
      <c r="D622" s="258">
        <f t="shared" si="9"/>
        <v>0</v>
      </c>
      <c r="E622" s="1978"/>
      <c r="F622" s="1978"/>
      <c r="G622" s="1978"/>
      <c r="H622" s="1978"/>
      <c r="I622" s="1978"/>
      <c r="J622" s="1978"/>
      <c r="K622" s="2471"/>
      <c r="L622" s="124"/>
    </row>
    <row r="623" spans="1:12" ht="15.75" x14ac:dyDescent="0.25">
      <c r="A623" s="1976"/>
      <c r="B623" s="1977"/>
      <c r="C623" s="1978"/>
      <c r="D623" s="258">
        <f t="shared" si="9"/>
        <v>0</v>
      </c>
      <c r="E623" s="1978"/>
      <c r="F623" s="1978"/>
      <c r="G623" s="1978"/>
      <c r="H623" s="1978"/>
      <c r="I623" s="1978"/>
      <c r="J623" s="1978"/>
      <c r="K623" s="2471"/>
      <c r="L623" s="124"/>
    </row>
    <row r="624" spans="1:12" ht="15.75" x14ac:dyDescent="0.25">
      <c r="A624" s="1976"/>
      <c r="B624" s="1977"/>
      <c r="C624" s="1978"/>
      <c r="D624" s="258">
        <f t="shared" si="9"/>
        <v>0</v>
      </c>
      <c r="E624" s="1978"/>
      <c r="F624" s="1978"/>
      <c r="G624" s="1978"/>
      <c r="H624" s="1978"/>
      <c r="I624" s="1978"/>
      <c r="J624" s="1978"/>
      <c r="K624" s="2471"/>
      <c r="L624" s="124"/>
    </row>
    <row r="625" spans="1:12" ht="15.75" x14ac:dyDescent="0.25">
      <c r="A625" s="1976"/>
      <c r="B625" s="1977"/>
      <c r="C625" s="1978"/>
      <c r="D625" s="258">
        <f t="shared" si="9"/>
        <v>0</v>
      </c>
      <c r="E625" s="1978"/>
      <c r="F625" s="1978"/>
      <c r="G625" s="1978"/>
      <c r="H625" s="1978"/>
      <c r="I625" s="1978"/>
      <c r="J625" s="1978"/>
      <c r="K625" s="2471"/>
      <c r="L625" s="124"/>
    </row>
    <row r="626" spans="1:12" ht="15.75" x14ac:dyDescent="0.25">
      <c r="A626" s="1976"/>
      <c r="B626" s="1977"/>
      <c r="C626" s="1978"/>
      <c r="D626" s="258">
        <f t="shared" si="9"/>
        <v>0</v>
      </c>
      <c r="E626" s="1978"/>
      <c r="F626" s="1978"/>
      <c r="G626" s="1978"/>
      <c r="H626" s="1978"/>
      <c r="I626" s="1978"/>
      <c r="J626" s="1978"/>
      <c r="K626" s="2471"/>
      <c r="L626" s="124"/>
    </row>
    <row r="627" spans="1:12" ht="15.75" x14ac:dyDescent="0.25">
      <c r="A627" s="1976"/>
      <c r="B627" s="1977"/>
      <c r="C627" s="1978"/>
      <c r="D627" s="258">
        <f t="shared" si="9"/>
        <v>0</v>
      </c>
      <c r="E627" s="1978"/>
      <c r="F627" s="1978"/>
      <c r="G627" s="1978"/>
      <c r="H627" s="1978"/>
      <c r="I627" s="1978"/>
      <c r="J627" s="1978"/>
      <c r="K627" s="2471"/>
      <c r="L627" s="124"/>
    </row>
    <row r="628" spans="1:12" ht="15.75" x14ac:dyDescent="0.25">
      <c r="A628" s="1976"/>
      <c r="B628" s="1977"/>
      <c r="C628" s="1978"/>
      <c r="D628" s="258">
        <f t="shared" si="9"/>
        <v>0</v>
      </c>
      <c r="E628" s="1978"/>
      <c r="F628" s="1978"/>
      <c r="G628" s="1978"/>
      <c r="H628" s="1978"/>
      <c r="I628" s="1978"/>
      <c r="J628" s="1978"/>
      <c r="K628" s="2471"/>
      <c r="L628" s="124"/>
    </row>
    <row r="629" spans="1:12" ht="15.75" x14ac:dyDescent="0.25">
      <c r="A629" s="1976"/>
      <c r="B629" s="1977"/>
      <c r="C629" s="1978"/>
      <c r="D629" s="258">
        <f t="shared" si="9"/>
        <v>0</v>
      </c>
      <c r="E629" s="1978"/>
      <c r="F629" s="1978"/>
      <c r="G629" s="1978"/>
      <c r="H629" s="1978"/>
      <c r="I629" s="1978"/>
      <c r="J629" s="1978"/>
      <c r="K629" s="2471"/>
      <c r="L629" s="124"/>
    </row>
    <row r="630" spans="1:12" ht="15.75" x14ac:dyDescent="0.25">
      <c r="A630" s="1976"/>
      <c r="B630" s="1977"/>
      <c r="C630" s="1978"/>
      <c r="D630" s="258">
        <f t="shared" si="9"/>
        <v>0</v>
      </c>
      <c r="E630" s="1978"/>
      <c r="F630" s="1978"/>
      <c r="G630" s="1978"/>
      <c r="H630" s="1978"/>
      <c r="I630" s="1978"/>
      <c r="J630" s="1978"/>
      <c r="K630" s="2471"/>
      <c r="L630" s="124"/>
    </row>
    <row r="631" spans="1:12" ht="15.75" x14ac:dyDescent="0.25">
      <c r="A631" s="1976"/>
      <c r="B631" s="1977"/>
      <c r="C631" s="1978"/>
      <c r="D631" s="258">
        <f t="shared" si="9"/>
        <v>0</v>
      </c>
      <c r="E631" s="1978"/>
      <c r="F631" s="1978"/>
      <c r="G631" s="1978"/>
      <c r="H631" s="1978"/>
      <c r="I631" s="1978"/>
      <c r="J631" s="1978"/>
      <c r="K631" s="2471"/>
      <c r="L631" s="124"/>
    </row>
    <row r="632" spans="1:12" ht="15.75" x14ac:dyDescent="0.25">
      <c r="A632" s="1976"/>
      <c r="B632" s="1977"/>
      <c r="C632" s="1978"/>
      <c r="D632" s="258">
        <f t="shared" si="9"/>
        <v>0</v>
      </c>
      <c r="E632" s="1978"/>
      <c r="F632" s="1978"/>
      <c r="G632" s="1978"/>
      <c r="H632" s="1978"/>
      <c r="I632" s="1978"/>
      <c r="J632" s="1978"/>
      <c r="K632" s="2471"/>
      <c r="L632" s="124"/>
    </row>
    <row r="633" spans="1:12" ht="15.75" x14ac:dyDescent="0.25">
      <c r="A633" s="1976"/>
      <c r="B633" s="1977"/>
      <c r="C633" s="1978"/>
      <c r="D633" s="258">
        <f t="shared" si="9"/>
        <v>0</v>
      </c>
      <c r="E633" s="1978"/>
      <c r="F633" s="1978"/>
      <c r="G633" s="1978"/>
      <c r="H633" s="1978"/>
      <c r="I633" s="1978"/>
      <c r="J633" s="1978"/>
      <c r="K633" s="2471"/>
      <c r="L633" s="124"/>
    </row>
    <row r="634" spans="1:12" ht="15.75" x14ac:dyDescent="0.25">
      <c r="A634" s="1976"/>
      <c r="B634" s="1977"/>
      <c r="C634" s="1978"/>
      <c r="D634" s="258">
        <f t="shared" si="9"/>
        <v>0</v>
      </c>
      <c r="E634" s="1978"/>
      <c r="F634" s="1978"/>
      <c r="G634" s="1978"/>
      <c r="H634" s="1978"/>
      <c r="I634" s="1978"/>
      <c r="J634" s="1978"/>
      <c r="K634" s="2471"/>
      <c r="L634" s="124"/>
    </row>
    <row r="635" spans="1:12" ht="15.75" x14ac:dyDescent="0.25">
      <c r="A635" s="1976"/>
      <c r="B635" s="1977"/>
      <c r="C635" s="1978"/>
      <c r="D635" s="258">
        <f t="shared" si="9"/>
        <v>0</v>
      </c>
      <c r="E635" s="1978"/>
      <c r="F635" s="1978"/>
      <c r="G635" s="1978"/>
      <c r="H635" s="1978"/>
      <c r="I635" s="1978"/>
      <c r="J635" s="1978"/>
      <c r="K635" s="2471"/>
      <c r="L635" s="124"/>
    </row>
    <row r="636" spans="1:12" ht="15.75" x14ac:dyDescent="0.25">
      <c r="A636" s="1976"/>
      <c r="B636" s="1977"/>
      <c r="C636" s="1978"/>
      <c r="D636" s="258">
        <f t="shared" si="9"/>
        <v>0</v>
      </c>
      <c r="E636" s="1978"/>
      <c r="F636" s="1978"/>
      <c r="G636" s="1978"/>
      <c r="H636" s="1978"/>
      <c r="I636" s="1978"/>
      <c r="J636" s="1978"/>
      <c r="K636" s="2471"/>
      <c r="L636" s="124"/>
    </row>
    <row r="637" spans="1:12" ht="15.75" x14ac:dyDescent="0.25">
      <c r="A637" s="1976"/>
      <c r="B637" s="1977"/>
      <c r="C637" s="1978"/>
      <c r="D637" s="258">
        <f t="shared" si="9"/>
        <v>0</v>
      </c>
      <c r="E637" s="1978"/>
      <c r="F637" s="1978"/>
      <c r="G637" s="1978"/>
      <c r="H637" s="1978"/>
      <c r="I637" s="1978"/>
      <c r="J637" s="1978"/>
      <c r="K637" s="2471"/>
      <c r="L637" s="124"/>
    </row>
    <row r="638" spans="1:12" ht="15.75" x14ac:dyDescent="0.25">
      <c r="A638" s="1976"/>
      <c r="B638" s="1977"/>
      <c r="C638" s="1978"/>
      <c r="D638" s="258">
        <f t="shared" si="9"/>
        <v>0</v>
      </c>
      <c r="E638" s="1978"/>
      <c r="F638" s="1978"/>
      <c r="G638" s="1978"/>
      <c r="H638" s="1978"/>
      <c r="I638" s="1978"/>
      <c r="J638" s="1978"/>
      <c r="K638" s="2471"/>
      <c r="L638" s="124"/>
    </row>
    <row r="639" spans="1:12" ht="15.75" x14ac:dyDescent="0.25">
      <c r="A639" s="1976"/>
      <c r="B639" s="1977"/>
      <c r="C639" s="1978"/>
      <c r="D639" s="258">
        <f t="shared" si="9"/>
        <v>0</v>
      </c>
      <c r="E639" s="1978"/>
      <c r="F639" s="1978"/>
      <c r="G639" s="1978"/>
      <c r="H639" s="1978"/>
      <c r="I639" s="1978"/>
      <c r="J639" s="1978"/>
      <c r="K639" s="2471"/>
      <c r="L639" s="124"/>
    </row>
    <row r="640" spans="1:12" ht="15.75" x14ac:dyDescent="0.25">
      <c r="A640" s="1976"/>
      <c r="B640" s="1977"/>
      <c r="C640" s="1978"/>
      <c r="D640" s="258">
        <f t="shared" si="9"/>
        <v>0</v>
      </c>
      <c r="E640" s="1978"/>
      <c r="F640" s="1978"/>
      <c r="G640" s="1978"/>
      <c r="H640" s="1978"/>
      <c r="I640" s="1978"/>
      <c r="J640" s="1978"/>
      <c r="K640" s="2471"/>
      <c r="L640" s="124"/>
    </row>
    <row r="641" spans="1:12" ht="15.75" x14ac:dyDescent="0.25">
      <c r="A641" s="1976"/>
      <c r="B641" s="1977"/>
      <c r="C641" s="1978"/>
      <c r="D641" s="258">
        <f t="shared" si="9"/>
        <v>0</v>
      </c>
      <c r="E641" s="1978"/>
      <c r="F641" s="1978"/>
      <c r="G641" s="1978"/>
      <c r="H641" s="1978"/>
      <c r="I641" s="1978"/>
      <c r="J641" s="1978"/>
      <c r="K641" s="2471"/>
      <c r="L641" s="124"/>
    </row>
    <row r="642" spans="1:12" ht="15.75" x14ac:dyDescent="0.25">
      <c r="A642" s="1976"/>
      <c r="B642" s="1977"/>
      <c r="C642" s="1978"/>
      <c r="D642" s="258">
        <f t="shared" si="9"/>
        <v>0</v>
      </c>
      <c r="E642" s="1978"/>
      <c r="F642" s="1978"/>
      <c r="G642" s="1978"/>
      <c r="H642" s="1978"/>
      <c r="I642" s="1978"/>
      <c r="J642" s="1978"/>
      <c r="K642" s="2471"/>
      <c r="L642" s="124"/>
    </row>
    <row r="643" spans="1:12" ht="15.75" x14ac:dyDescent="0.25">
      <c r="A643" s="1976"/>
      <c r="B643" s="1977"/>
      <c r="C643" s="1978"/>
      <c r="D643" s="258">
        <f t="shared" si="9"/>
        <v>0</v>
      </c>
      <c r="E643" s="1978"/>
      <c r="F643" s="1978"/>
      <c r="G643" s="1978"/>
      <c r="H643" s="1978"/>
      <c r="I643" s="1978"/>
      <c r="J643" s="1978"/>
      <c r="K643" s="2471"/>
      <c r="L643" s="124"/>
    </row>
    <row r="644" spans="1:12" ht="15.75" x14ac:dyDescent="0.25">
      <c r="A644" s="1976"/>
      <c r="B644" s="1977"/>
      <c r="C644" s="1978"/>
      <c r="D644" s="258">
        <f t="shared" si="9"/>
        <v>0</v>
      </c>
      <c r="E644" s="1978"/>
      <c r="F644" s="1978"/>
      <c r="G644" s="1978"/>
      <c r="H644" s="1978"/>
      <c r="I644" s="1978"/>
      <c r="J644" s="1978"/>
      <c r="K644" s="2471"/>
      <c r="L644" s="124"/>
    </row>
    <row r="645" spans="1:12" ht="15.75" x14ac:dyDescent="0.25">
      <c r="A645" s="1976"/>
      <c r="B645" s="1977"/>
      <c r="C645" s="1978"/>
      <c r="D645" s="258">
        <f t="shared" si="9"/>
        <v>0</v>
      </c>
      <c r="E645" s="1978"/>
      <c r="F645" s="1978"/>
      <c r="G645" s="1978"/>
      <c r="H645" s="1978"/>
      <c r="I645" s="1978"/>
      <c r="J645" s="1978"/>
      <c r="K645" s="2471"/>
      <c r="L645" s="124"/>
    </row>
    <row r="646" spans="1:12" ht="15.75" x14ac:dyDescent="0.25">
      <c r="A646" s="1976"/>
      <c r="B646" s="1977"/>
      <c r="C646" s="1978"/>
      <c r="D646" s="258">
        <f t="shared" si="9"/>
        <v>0</v>
      </c>
      <c r="E646" s="1978"/>
      <c r="F646" s="1978"/>
      <c r="G646" s="1978"/>
      <c r="H646" s="1978"/>
      <c r="I646" s="1978"/>
      <c r="J646" s="1978"/>
      <c r="K646" s="2471"/>
      <c r="L646" s="124"/>
    </row>
    <row r="647" spans="1:12" ht="15.75" x14ac:dyDescent="0.25">
      <c r="A647" s="1976"/>
      <c r="B647" s="1977"/>
      <c r="C647" s="1978"/>
      <c r="D647" s="258">
        <f t="shared" si="9"/>
        <v>0</v>
      </c>
      <c r="E647" s="1978"/>
      <c r="F647" s="1978"/>
      <c r="G647" s="1978"/>
      <c r="H647" s="1978"/>
      <c r="I647" s="1978"/>
      <c r="J647" s="1978"/>
      <c r="K647" s="2471"/>
      <c r="L647" s="124"/>
    </row>
    <row r="648" spans="1:12" ht="15.75" x14ac:dyDescent="0.25">
      <c r="A648" s="1976"/>
      <c r="B648" s="1977"/>
      <c r="C648" s="1978"/>
      <c r="D648" s="258">
        <f t="shared" si="9"/>
        <v>0</v>
      </c>
      <c r="E648" s="1978"/>
      <c r="F648" s="1978"/>
      <c r="G648" s="1978"/>
      <c r="H648" s="1978"/>
      <c r="I648" s="1978"/>
      <c r="J648" s="1978"/>
      <c r="K648" s="2471"/>
      <c r="L648" s="124"/>
    </row>
    <row r="649" spans="1:12" ht="15.75" x14ac:dyDescent="0.25">
      <c r="A649" s="1976"/>
      <c r="B649" s="1977"/>
      <c r="C649" s="1978"/>
      <c r="D649" s="258">
        <f t="shared" si="9"/>
        <v>0</v>
      </c>
      <c r="E649" s="1978"/>
      <c r="F649" s="1978"/>
      <c r="G649" s="1978"/>
      <c r="H649" s="1978"/>
      <c r="I649" s="1978"/>
      <c r="J649" s="1978"/>
      <c r="K649" s="2471"/>
      <c r="L649" s="124"/>
    </row>
    <row r="650" spans="1:12" ht="15.75" x14ac:dyDescent="0.25">
      <c r="A650" s="1976"/>
      <c r="B650" s="1977"/>
      <c r="C650" s="1978"/>
      <c r="D650" s="258">
        <f t="shared" si="9"/>
        <v>0</v>
      </c>
      <c r="E650" s="1978"/>
      <c r="F650" s="1978"/>
      <c r="G650" s="1978"/>
      <c r="H650" s="1978"/>
      <c r="I650" s="1978"/>
      <c r="J650" s="1978"/>
      <c r="K650" s="2471"/>
      <c r="L650" s="124"/>
    </row>
    <row r="651" spans="1:12" ht="15.75" x14ac:dyDescent="0.25">
      <c r="A651" s="1976"/>
      <c r="B651" s="1977"/>
      <c r="C651" s="1978"/>
      <c r="D651" s="258">
        <f t="shared" si="9"/>
        <v>0</v>
      </c>
      <c r="E651" s="1978"/>
      <c r="F651" s="1978"/>
      <c r="G651" s="1978"/>
      <c r="H651" s="1978"/>
      <c r="I651" s="1978"/>
      <c r="J651" s="1978"/>
      <c r="K651" s="2471"/>
      <c r="L651" s="124"/>
    </row>
    <row r="652" spans="1:12" ht="15.75" x14ac:dyDescent="0.25">
      <c r="A652" s="1976"/>
      <c r="B652" s="1977"/>
      <c r="C652" s="1978"/>
      <c r="D652" s="258">
        <f t="shared" si="9"/>
        <v>0</v>
      </c>
      <c r="E652" s="1978"/>
      <c r="F652" s="1978"/>
      <c r="G652" s="1978"/>
      <c r="H652" s="1978"/>
      <c r="I652" s="1978"/>
      <c r="J652" s="1978"/>
      <c r="K652" s="2471"/>
      <c r="L652" s="124"/>
    </row>
    <row r="653" spans="1:12" ht="15.75" x14ac:dyDescent="0.25">
      <c r="A653" s="1976"/>
      <c r="B653" s="1977"/>
      <c r="C653" s="1978"/>
      <c r="D653" s="258">
        <f t="shared" si="9"/>
        <v>0</v>
      </c>
      <c r="E653" s="1978"/>
      <c r="F653" s="1978"/>
      <c r="G653" s="1978"/>
      <c r="H653" s="1978"/>
      <c r="I653" s="1978"/>
      <c r="J653" s="1978"/>
      <c r="K653" s="2471"/>
      <c r="L653" s="124"/>
    </row>
    <row r="654" spans="1:12" ht="15.75" x14ac:dyDescent="0.25">
      <c r="A654" s="1976"/>
      <c r="B654" s="1977"/>
      <c r="C654" s="1978"/>
      <c r="D654" s="258">
        <f t="shared" ref="D654:D717" si="10">+C654*(100-E654)/100</f>
        <v>0</v>
      </c>
      <c r="E654" s="1978"/>
      <c r="F654" s="1978"/>
      <c r="G654" s="1978"/>
      <c r="H654" s="1978"/>
      <c r="I654" s="1978"/>
      <c r="J654" s="1978"/>
      <c r="K654" s="2471"/>
      <c r="L654" s="124"/>
    </row>
    <row r="655" spans="1:12" ht="15.75" x14ac:dyDescent="0.25">
      <c r="A655" s="1976"/>
      <c r="B655" s="1977"/>
      <c r="C655" s="1978"/>
      <c r="D655" s="258">
        <f t="shared" si="10"/>
        <v>0</v>
      </c>
      <c r="E655" s="1978"/>
      <c r="F655" s="1978"/>
      <c r="G655" s="1978"/>
      <c r="H655" s="1978"/>
      <c r="I655" s="1978"/>
      <c r="J655" s="1978"/>
      <c r="K655" s="2471"/>
      <c r="L655" s="124"/>
    </row>
    <row r="656" spans="1:12" ht="15.75" x14ac:dyDescent="0.25">
      <c r="A656" s="1976"/>
      <c r="B656" s="1977"/>
      <c r="C656" s="1978"/>
      <c r="D656" s="258">
        <f t="shared" si="10"/>
        <v>0</v>
      </c>
      <c r="E656" s="1978"/>
      <c r="F656" s="1978"/>
      <c r="G656" s="1978"/>
      <c r="H656" s="1978"/>
      <c r="I656" s="1978"/>
      <c r="J656" s="1978"/>
      <c r="K656" s="2471"/>
      <c r="L656" s="124"/>
    </row>
    <row r="657" spans="1:12" ht="15.75" x14ac:dyDescent="0.25">
      <c r="A657" s="1976"/>
      <c r="B657" s="1977"/>
      <c r="C657" s="1978"/>
      <c r="D657" s="258">
        <f t="shared" si="10"/>
        <v>0</v>
      </c>
      <c r="E657" s="1978"/>
      <c r="F657" s="1978"/>
      <c r="G657" s="1978"/>
      <c r="H657" s="1978"/>
      <c r="I657" s="1978"/>
      <c r="J657" s="1978"/>
      <c r="K657" s="2471"/>
      <c r="L657" s="124"/>
    </row>
    <row r="658" spans="1:12" ht="15.75" x14ac:dyDescent="0.25">
      <c r="A658" s="1976"/>
      <c r="B658" s="1977"/>
      <c r="C658" s="1978"/>
      <c r="D658" s="258">
        <f t="shared" si="10"/>
        <v>0</v>
      </c>
      <c r="E658" s="1978"/>
      <c r="F658" s="1978"/>
      <c r="G658" s="1978"/>
      <c r="H658" s="1978"/>
      <c r="I658" s="1978"/>
      <c r="J658" s="1978"/>
      <c r="K658" s="2471"/>
      <c r="L658" s="124"/>
    </row>
    <row r="659" spans="1:12" ht="15.75" x14ac:dyDescent="0.25">
      <c r="A659" s="1976"/>
      <c r="B659" s="1977"/>
      <c r="C659" s="1978"/>
      <c r="D659" s="258">
        <f t="shared" si="10"/>
        <v>0</v>
      </c>
      <c r="E659" s="1978"/>
      <c r="F659" s="1978"/>
      <c r="G659" s="1978"/>
      <c r="H659" s="1978"/>
      <c r="I659" s="1978"/>
      <c r="J659" s="1978"/>
      <c r="K659" s="2471"/>
      <c r="L659" s="124"/>
    </row>
    <row r="660" spans="1:12" ht="15.75" x14ac:dyDescent="0.25">
      <c r="A660" s="1976"/>
      <c r="B660" s="1977"/>
      <c r="C660" s="1978"/>
      <c r="D660" s="258">
        <f t="shared" si="10"/>
        <v>0</v>
      </c>
      <c r="E660" s="1978"/>
      <c r="F660" s="1978"/>
      <c r="G660" s="1978"/>
      <c r="H660" s="1978"/>
      <c r="I660" s="1978"/>
      <c r="J660" s="1978"/>
      <c r="K660" s="2471"/>
      <c r="L660" s="124"/>
    </row>
    <row r="661" spans="1:12" ht="15.75" x14ac:dyDescent="0.25">
      <c r="A661" s="1976"/>
      <c r="B661" s="1977"/>
      <c r="C661" s="1978"/>
      <c r="D661" s="258">
        <f t="shared" si="10"/>
        <v>0</v>
      </c>
      <c r="E661" s="1978"/>
      <c r="F661" s="1978"/>
      <c r="G661" s="1978"/>
      <c r="H661" s="1978"/>
      <c r="I661" s="1978"/>
      <c r="J661" s="1978"/>
      <c r="K661" s="2471"/>
      <c r="L661" s="124"/>
    </row>
    <row r="662" spans="1:12" ht="15.75" x14ac:dyDescent="0.25">
      <c r="A662" s="1976"/>
      <c r="B662" s="1977"/>
      <c r="C662" s="1978"/>
      <c r="D662" s="258">
        <f t="shared" si="10"/>
        <v>0</v>
      </c>
      <c r="E662" s="1978"/>
      <c r="F662" s="1978"/>
      <c r="G662" s="1978"/>
      <c r="H662" s="1978"/>
      <c r="I662" s="1978"/>
      <c r="J662" s="1978"/>
      <c r="K662" s="2471"/>
      <c r="L662" s="124"/>
    </row>
    <row r="663" spans="1:12" ht="15.75" x14ac:dyDescent="0.25">
      <c r="A663" s="1976"/>
      <c r="B663" s="1977"/>
      <c r="C663" s="1978"/>
      <c r="D663" s="258">
        <f t="shared" si="10"/>
        <v>0</v>
      </c>
      <c r="E663" s="1978"/>
      <c r="F663" s="1978"/>
      <c r="G663" s="1978"/>
      <c r="H663" s="1978"/>
      <c r="I663" s="1978"/>
      <c r="J663" s="1978"/>
      <c r="K663" s="2471"/>
      <c r="L663" s="124"/>
    </row>
    <row r="664" spans="1:12" ht="15.75" x14ac:dyDescent="0.25">
      <c r="A664" s="1976"/>
      <c r="B664" s="1977"/>
      <c r="C664" s="1978"/>
      <c r="D664" s="258">
        <f t="shared" si="10"/>
        <v>0</v>
      </c>
      <c r="E664" s="1978"/>
      <c r="F664" s="1978"/>
      <c r="G664" s="1978"/>
      <c r="H664" s="1978"/>
      <c r="I664" s="1978"/>
      <c r="J664" s="1978"/>
      <c r="K664" s="2471"/>
      <c r="L664" s="124"/>
    </row>
    <row r="665" spans="1:12" ht="15.75" x14ac:dyDescent="0.25">
      <c r="A665" s="1976"/>
      <c r="B665" s="1977"/>
      <c r="C665" s="1978"/>
      <c r="D665" s="258">
        <f t="shared" si="10"/>
        <v>0</v>
      </c>
      <c r="E665" s="1978"/>
      <c r="F665" s="1978"/>
      <c r="G665" s="1978"/>
      <c r="H665" s="1978"/>
      <c r="I665" s="1978"/>
      <c r="J665" s="1978"/>
      <c r="K665" s="2471"/>
      <c r="L665" s="124"/>
    </row>
    <row r="666" spans="1:12" ht="15.75" x14ac:dyDescent="0.25">
      <c r="A666" s="1976"/>
      <c r="B666" s="1977"/>
      <c r="C666" s="1978"/>
      <c r="D666" s="258">
        <f t="shared" si="10"/>
        <v>0</v>
      </c>
      <c r="E666" s="1978"/>
      <c r="F666" s="1978"/>
      <c r="G666" s="1978"/>
      <c r="H666" s="1978"/>
      <c r="I666" s="1978"/>
      <c r="J666" s="1978"/>
      <c r="K666" s="2471"/>
      <c r="L666" s="124"/>
    </row>
    <row r="667" spans="1:12" ht="15.75" x14ac:dyDescent="0.25">
      <c r="A667" s="1976"/>
      <c r="B667" s="1977"/>
      <c r="C667" s="1978"/>
      <c r="D667" s="258">
        <f t="shared" si="10"/>
        <v>0</v>
      </c>
      <c r="E667" s="1978"/>
      <c r="F667" s="1978"/>
      <c r="G667" s="1978"/>
      <c r="H667" s="1978"/>
      <c r="I667" s="1978"/>
      <c r="J667" s="1978"/>
      <c r="K667" s="2471"/>
      <c r="L667" s="124"/>
    </row>
    <row r="668" spans="1:12" ht="15.75" x14ac:dyDescent="0.25">
      <c r="A668" s="1976"/>
      <c r="B668" s="1977"/>
      <c r="C668" s="1978"/>
      <c r="D668" s="258">
        <f t="shared" si="10"/>
        <v>0</v>
      </c>
      <c r="E668" s="1978"/>
      <c r="F668" s="1978"/>
      <c r="G668" s="1978"/>
      <c r="H668" s="1978"/>
      <c r="I668" s="1978"/>
      <c r="J668" s="1978"/>
      <c r="K668" s="2471"/>
      <c r="L668" s="124"/>
    </row>
    <row r="669" spans="1:12" ht="15.75" x14ac:dyDescent="0.25">
      <c r="A669" s="1976"/>
      <c r="B669" s="1977"/>
      <c r="C669" s="1978"/>
      <c r="D669" s="258">
        <f t="shared" si="10"/>
        <v>0</v>
      </c>
      <c r="E669" s="1978"/>
      <c r="F669" s="1978"/>
      <c r="G669" s="1978"/>
      <c r="H669" s="1978"/>
      <c r="I669" s="1978"/>
      <c r="J669" s="1978"/>
      <c r="K669" s="2471"/>
      <c r="L669" s="124"/>
    </row>
    <row r="670" spans="1:12" ht="15.75" x14ac:dyDescent="0.25">
      <c r="A670" s="1976"/>
      <c r="B670" s="1977"/>
      <c r="C670" s="1978"/>
      <c r="D670" s="258">
        <f t="shared" si="10"/>
        <v>0</v>
      </c>
      <c r="E670" s="1978"/>
      <c r="F670" s="1978"/>
      <c r="G670" s="1978"/>
      <c r="H670" s="1978"/>
      <c r="I670" s="1978"/>
      <c r="J670" s="1978"/>
      <c r="K670" s="2471"/>
      <c r="L670" s="124"/>
    </row>
    <row r="671" spans="1:12" ht="15.75" x14ac:dyDescent="0.25">
      <c r="A671" s="1976"/>
      <c r="B671" s="1977"/>
      <c r="C671" s="1978"/>
      <c r="D671" s="258">
        <f t="shared" si="10"/>
        <v>0</v>
      </c>
      <c r="E671" s="1978"/>
      <c r="F671" s="1978"/>
      <c r="G671" s="1978"/>
      <c r="H671" s="1978"/>
      <c r="I671" s="1978"/>
      <c r="J671" s="1978"/>
      <c r="K671" s="2471"/>
      <c r="L671" s="124"/>
    </row>
    <row r="672" spans="1:12" ht="15.75" x14ac:dyDescent="0.25">
      <c r="A672" s="1976"/>
      <c r="B672" s="1977"/>
      <c r="C672" s="1978"/>
      <c r="D672" s="258">
        <f t="shared" si="10"/>
        <v>0</v>
      </c>
      <c r="E672" s="1978"/>
      <c r="F672" s="1978"/>
      <c r="G672" s="1978"/>
      <c r="H672" s="1978"/>
      <c r="I672" s="1978"/>
      <c r="J672" s="1978"/>
      <c r="K672" s="2471"/>
      <c r="L672" s="124"/>
    </row>
    <row r="673" spans="1:12" ht="15.75" x14ac:dyDescent="0.25">
      <c r="A673" s="1976"/>
      <c r="B673" s="1977"/>
      <c r="C673" s="1978"/>
      <c r="D673" s="258">
        <f t="shared" si="10"/>
        <v>0</v>
      </c>
      <c r="E673" s="1978"/>
      <c r="F673" s="1978"/>
      <c r="G673" s="1978"/>
      <c r="H673" s="1978"/>
      <c r="I673" s="1978"/>
      <c r="J673" s="1978"/>
      <c r="K673" s="2471"/>
      <c r="L673" s="124"/>
    </row>
    <row r="674" spans="1:12" ht="15.75" x14ac:dyDescent="0.25">
      <c r="A674" s="1976"/>
      <c r="B674" s="1977"/>
      <c r="C674" s="1978"/>
      <c r="D674" s="258">
        <f t="shared" si="10"/>
        <v>0</v>
      </c>
      <c r="E674" s="1978"/>
      <c r="F674" s="1978"/>
      <c r="G674" s="1978"/>
      <c r="H674" s="1978"/>
      <c r="I674" s="1978"/>
      <c r="J674" s="1978"/>
      <c r="K674" s="2471"/>
      <c r="L674" s="124"/>
    </row>
    <row r="675" spans="1:12" ht="15.75" x14ac:dyDescent="0.25">
      <c r="A675" s="1976"/>
      <c r="B675" s="1977"/>
      <c r="C675" s="1978"/>
      <c r="D675" s="258">
        <f t="shared" si="10"/>
        <v>0</v>
      </c>
      <c r="E675" s="1978"/>
      <c r="F675" s="1978"/>
      <c r="G675" s="1978"/>
      <c r="H675" s="1978"/>
      <c r="I675" s="1978"/>
      <c r="J675" s="1978"/>
      <c r="K675" s="2471"/>
      <c r="L675" s="124"/>
    </row>
    <row r="676" spans="1:12" ht="15.75" x14ac:dyDescent="0.25">
      <c r="A676" s="1976"/>
      <c r="B676" s="1977"/>
      <c r="C676" s="1978"/>
      <c r="D676" s="258">
        <f t="shared" si="10"/>
        <v>0</v>
      </c>
      <c r="E676" s="1978"/>
      <c r="F676" s="1978"/>
      <c r="G676" s="1978"/>
      <c r="H676" s="1978"/>
      <c r="I676" s="1978"/>
      <c r="J676" s="1978"/>
      <c r="K676" s="2471"/>
      <c r="L676" s="124"/>
    </row>
    <row r="677" spans="1:12" ht="15.75" x14ac:dyDescent="0.25">
      <c r="A677" s="1976"/>
      <c r="B677" s="1977"/>
      <c r="C677" s="1978"/>
      <c r="D677" s="258">
        <f t="shared" si="10"/>
        <v>0</v>
      </c>
      <c r="E677" s="1978"/>
      <c r="F677" s="1978"/>
      <c r="G677" s="1978"/>
      <c r="H677" s="1978"/>
      <c r="I677" s="1978"/>
      <c r="J677" s="1978"/>
      <c r="K677" s="2471"/>
      <c r="L677" s="124"/>
    </row>
    <row r="678" spans="1:12" ht="15.75" x14ac:dyDescent="0.25">
      <c r="A678" s="1976"/>
      <c r="B678" s="1977"/>
      <c r="C678" s="1978"/>
      <c r="D678" s="258">
        <f t="shared" si="10"/>
        <v>0</v>
      </c>
      <c r="E678" s="1978"/>
      <c r="F678" s="1978"/>
      <c r="G678" s="1978"/>
      <c r="H678" s="1978"/>
      <c r="I678" s="1978"/>
      <c r="J678" s="1978"/>
      <c r="K678" s="2471"/>
      <c r="L678" s="124"/>
    </row>
    <row r="679" spans="1:12" ht="15.75" x14ac:dyDescent="0.25">
      <c r="A679" s="1976"/>
      <c r="B679" s="1977"/>
      <c r="C679" s="1978"/>
      <c r="D679" s="258">
        <f t="shared" si="10"/>
        <v>0</v>
      </c>
      <c r="E679" s="1978"/>
      <c r="F679" s="1978"/>
      <c r="G679" s="1978"/>
      <c r="H679" s="1978"/>
      <c r="I679" s="1978"/>
      <c r="J679" s="1978"/>
      <c r="K679" s="2471"/>
      <c r="L679" s="124"/>
    </row>
    <row r="680" spans="1:12" ht="15.75" x14ac:dyDescent="0.25">
      <c r="A680" s="1976"/>
      <c r="B680" s="1977"/>
      <c r="C680" s="1978"/>
      <c r="D680" s="258">
        <f t="shared" si="10"/>
        <v>0</v>
      </c>
      <c r="E680" s="1978"/>
      <c r="F680" s="1978"/>
      <c r="G680" s="1978"/>
      <c r="H680" s="1978"/>
      <c r="I680" s="1978"/>
      <c r="J680" s="1978"/>
      <c r="K680" s="2471"/>
      <c r="L680" s="124"/>
    </row>
    <row r="681" spans="1:12" ht="15.75" x14ac:dyDescent="0.25">
      <c r="A681" s="1976"/>
      <c r="B681" s="1977"/>
      <c r="C681" s="1978"/>
      <c r="D681" s="258">
        <f t="shared" si="10"/>
        <v>0</v>
      </c>
      <c r="E681" s="1978"/>
      <c r="F681" s="1978"/>
      <c r="G681" s="1978"/>
      <c r="H681" s="1978"/>
      <c r="I681" s="1978"/>
      <c r="J681" s="1978"/>
      <c r="K681" s="2471"/>
      <c r="L681" s="124"/>
    </row>
    <row r="682" spans="1:12" ht="15.75" x14ac:dyDescent="0.25">
      <c r="A682" s="1976"/>
      <c r="B682" s="1977"/>
      <c r="C682" s="1978"/>
      <c r="D682" s="258">
        <f t="shared" si="10"/>
        <v>0</v>
      </c>
      <c r="E682" s="1978"/>
      <c r="F682" s="1978"/>
      <c r="G682" s="1978"/>
      <c r="H682" s="1978"/>
      <c r="I682" s="1978"/>
      <c r="J682" s="1978"/>
      <c r="K682" s="2471"/>
      <c r="L682" s="124"/>
    </row>
    <row r="683" spans="1:12" ht="15.75" x14ac:dyDescent="0.25">
      <c r="A683" s="1976"/>
      <c r="B683" s="1977"/>
      <c r="C683" s="1978"/>
      <c r="D683" s="258">
        <f t="shared" si="10"/>
        <v>0</v>
      </c>
      <c r="E683" s="1978"/>
      <c r="F683" s="1978"/>
      <c r="G683" s="1978"/>
      <c r="H683" s="1978"/>
      <c r="I683" s="1978"/>
      <c r="J683" s="1978"/>
      <c r="K683" s="2471"/>
      <c r="L683" s="124"/>
    </row>
    <row r="684" spans="1:12" ht="15.75" x14ac:dyDescent="0.25">
      <c r="A684" s="1976"/>
      <c r="B684" s="1977"/>
      <c r="C684" s="1978"/>
      <c r="D684" s="258">
        <f t="shared" si="10"/>
        <v>0</v>
      </c>
      <c r="E684" s="1978"/>
      <c r="F684" s="1978"/>
      <c r="G684" s="1978"/>
      <c r="H684" s="1978"/>
      <c r="I684" s="1978"/>
      <c r="J684" s="1978"/>
      <c r="K684" s="2471"/>
      <c r="L684" s="124"/>
    </row>
    <row r="685" spans="1:12" ht="15.75" x14ac:dyDescent="0.25">
      <c r="A685" s="1976"/>
      <c r="B685" s="1977"/>
      <c r="C685" s="1978"/>
      <c r="D685" s="258">
        <f t="shared" si="10"/>
        <v>0</v>
      </c>
      <c r="E685" s="1978"/>
      <c r="F685" s="1978"/>
      <c r="G685" s="1978"/>
      <c r="H685" s="1978"/>
      <c r="I685" s="1978"/>
      <c r="J685" s="1978"/>
      <c r="K685" s="2471"/>
      <c r="L685" s="124"/>
    </row>
    <row r="686" spans="1:12" ht="15.75" x14ac:dyDescent="0.25">
      <c r="A686" s="1976"/>
      <c r="B686" s="1977"/>
      <c r="C686" s="1978"/>
      <c r="D686" s="258">
        <f t="shared" si="10"/>
        <v>0</v>
      </c>
      <c r="E686" s="1978"/>
      <c r="F686" s="1978"/>
      <c r="G686" s="1978"/>
      <c r="H686" s="1978"/>
      <c r="I686" s="1978"/>
      <c r="J686" s="1978"/>
      <c r="K686" s="2471"/>
      <c r="L686" s="124"/>
    </row>
    <row r="687" spans="1:12" ht="15.75" x14ac:dyDescent="0.25">
      <c r="A687" s="1976"/>
      <c r="B687" s="1977"/>
      <c r="C687" s="1978"/>
      <c r="D687" s="258">
        <f t="shared" si="10"/>
        <v>0</v>
      </c>
      <c r="E687" s="1978"/>
      <c r="F687" s="1978"/>
      <c r="G687" s="1978"/>
      <c r="H687" s="1978"/>
      <c r="I687" s="1978"/>
      <c r="J687" s="1978"/>
      <c r="K687" s="2471"/>
      <c r="L687" s="124"/>
    </row>
    <row r="688" spans="1:12" ht="15.75" x14ac:dyDescent="0.25">
      <c r="A688" s="1976"/>
      <c r="B688" s="1977"/>
      <c r="C688" s="1978"/>
      <c r="D688" s="258">
        <f t="shared" si="10"/>
        <v>0</v>
      </c>
      <c r="E688" s="1978"/>
      <c r="F688" s="1978"/>
      <c r="G688" s="1978"/>
      <c r="H688" s="1978"/>
      <c r="I688" s="1978"/>
      <c r="J688" s="1978"/>
      <c r="K688" s="2471"/>
      <c r="L688" s="124"/>
    </row>
    <row r="689" spans="1:12" ht="15.75" x14ac:dyDescent="0.25">
      <c r="A689" s="1976"/>
      <c r="B689" s="1977"/>
      <c r="C689" s="1978"/>
      <c r="D689" s="258">
        <f t="shared" si="10"/>
        <v>0</v>
      </c>
      <c r="E689" s="1978"/>
      <c r="F689" s="1978"/>
      <c r="G689" s="1978"/>
      <c r="H689" s="1978"/>
      <c r="I689" s="1978"/>
      <c r="J689" s="1978"/>
      <c r="K689" s="2471"/>
      <c r="L689" s="124"/>
    </row>
    <row r="690" spans="1:12" ht="15.75" x14ac:dyDescent="0.25">
      <c r="A690" s="1976"/>
      <c r="B690" s="1977"/>
      <c r="C690" s="1978"/>
      <c r="D690" s="258">
        <f t="shared" si="10"/>
        <v>0</v>
      </c>
      <c r="E690" s="1978"/>
      <c r="F690" s="1978"/>
      <c r="G690" s="1978"/>
      <c r="H690" s="1978"/>
      <c r="I690" s="1978"/>
      <c r="J690" s="1978"/>
      <c r="K690" s="2471"/>
      <c r="L690" s="124"/>
    </row>
    <row r="691" spans="1:12" ht="15.75" x14ac:dyDescent="0.25">
      <c r="A691" s="1976"/>
      <c r="B691" s="1977"/>
      <c r="C691" s="1978"/>
      <c r="D691" s="258">
        <f t="shared" si="10"/>
        <v>0</v>
      </c>
      <c r="E691" s="1978"/>
      <c r="F691" s="1978"/>
      <c r="G691" s="1978"/>
      <c r="H691" s="1978"/>
      <c r="I691" s="1978"/>
      <c r="J691" s="1978"/>
      <c r="K691" s="2471"/>
      <c r="L691" s="124"/>
    </row>
    <row r="692" spans="1:12" ht="15.75" x14ac:dyDescent="0.25">
      <c r="A692" s="1976"/>
      <c r="B692" s="1977"/>
      <c r="C692" s="1978"/>
      <c r="D692" s="258">
        <f t="shared" si="10"/>
        <v>0</v>
      </c>
      <c r="E692" s="1978"/>
      <c r="F692" s="1978"/>
      <c r="G692" s="1978"/>
      <c r="H692" s="1978"/>
      <c r="I692" s="1978"/>
      <c r="J692" s="1978"/>
      <c r="K692" s="2471"/>
      <c r="L692" s="124"/>
    </row>
    <row r="693" spans="1:12" ht="15.75" x14ac:dyDescent="0.25">
      <c r="A693" s="1976"/>
      <c r="B693" s="1977"/>
      <c r="C693" s="1978"/>
      <c r="D693" s="258">
        <f t="shared" si="10"/>
        <v>0</v>
      </c>
      <c r="E693" s="1978"/>
      <c r="F693" s="1978"/>
      <c r="G693" s="1978"/>
      <c r="H693" s="1978"/>
      <c r="I693" s="1978"/>
      <c r="J693" s="1978"/>
      <c r="K693" s="2471"/>
      <c r="L693" s="124"/>
    </row>
    <row r="694" spans="1:12" ht="15.75" x14ac:dyDescent="0.25">
      <c r="A694" s="1976"/>
      <c r="B694" s="1977"/>
      <c r="C694" s="1978"/>
      <c r="D694" s="258">
        <f t="shared" si="10"/>
        <v>0</v>
      </c>
      <c r="E694" s="1978"/>
      <c r="F694" s="1978"/>
      <c r="G694" s="1978"/>
      <c r="H694" s="1978"/>
      <c r="I694" s="1978"/>
      <c r="J694" s="1978"/>
      <c r="K694" s="2471"/>
      <c r="L694" s="124"/>
    </row>
    <row r="695" spans="1:12" ht="15.75" x14ac:dyDescent="0.25">
      <c r="A695" s="1976"/>
      <c r="B695" s="1977"/>
      <c r="C695" s="1978"/>
      <c r="D695" s="258">
        <f t="shared" si="10"/>
        <v>0</v>
      </c>
      <c r="E695" s="1978"/>
      <c r="F695" s="1978"/>
      <c r="G695" s="1978"/>
      <c r="H695" s="1978"/>
      <c r="I695" s="1978"/>
      <c r="J695" s="1978"/>
      <c r="K695" s="2471"/>
      <c r="L695" s="124"/>
    </row>
    <row r="696" spans="1:12" ht="15.75" x14ac:dyDescent="0.25">
      <c r="A696" s="1976"/>
      <c r="B696" s="1977"/>
      <c r="C696" s="1978"/>
      <c r="D696" s="258">
        <f t="shared" si="10"/>
        <v>0</v>
      </c>
      <c r="E696" s="1978"/>
      <c r="F696" s="1978"/>
      <c r="G696" s="1978"/>
      <c r="H696" s="1978"/>
      <c r="I696" s="1978"/>
      <c r="J696" s="1978"/>
      <c r="K696" s="2471"/>
      <c r="L696" s="124"/>
    </row>
    <row r="697" spans="1:12" ht="15.75" x14ac:dyDescent="0.25">
      <c r="A697" s="1976"/>
      <c r="B697" s="1977"/>
      <c r="C697" s="1978"/>
      <c r="D697" s="258">
        <f t="shared" si="10"/>
        <v>0</v>
      </c>
      <c r="E697" s="1978"/>
      <c r="F697" s="1978"/>
      <c r="G697" s="1978"/>
      <c r="H697" s="1978"/>
      <c r="I697" s="1978"/>
      <c r="J697" s="1978"/>
      <c r="K697" s="2471"/>
      <c r="L697" s="124"/>
    </row>
    <row r="698" spans="1:12" ht="15.75" x14ac:dyDescent="0.25">
      <c r="A698" s="1976"/>
      <c r="B698" s="1977"/>
      <c r="C698" s="1978"/>
      <c r="D698" s="258">
        <f t="shared" si="10"/>
        <v>0</v>
      </c>
      <c r="E698" s="1978"/>
      <c r="F698" s="1978"/>
      <c r="G698" s="1978"/>
      <c r="H698" s="1978"/>
      <c r="I698" s="1978"/>
      <c r="J698" s="1978"/>
      <c r="K698" s="2471"/>
      <c r="L698" s="124"/>
    </row>
    <row r="699" spans="1:12" ht="15.75" x14ac:dyDescent="0.25">
      <c r="A699" s="1976"/>
      <c r="B699" s="1977"/>
      <c r="C699" s="1978"/>
      <c r="D699" s="258">
        <f t="shared" si="10"/>
        <v>0</v>
      </c>
      <c r="E699" s="1978"/>
      <c r="F699" s="1978"/>
      <c r="G699" s="1978"/>
      <c r="H699" s="1978"/>
      <c r="I699" s="1978"/>
      <c r="J699" s="1978"/>
      <c r="K699" s="2471"/>
      <c r="L699" s="124"/>
    </row>
    <row r="700" spans="1:12" ht="15.75" x14ac:dyDescent="0.25">
      <c r="A700" s="1976"/>
      <c r="B700" s="1977"/>
      <c r="C700" s="1978"/>
      <c r="D700" s="258">
        <f t="shared" si="10"/>
        <v>0</v>
      </c>
      <c r="E700" s="1978"/>
      <c r="F700" s="1978"/>
      <c r="G700" s="1978"/>
      <c r="H700" s="1978"/>
      <c r="I700" s="1978"/>
      <c r="J700" s="1978"/>
      <c r="K700" s="2471"/>
      <c r="L700" s="124"/>
    </row>
    <row r="701" spans="1:12" ht="15.75" x14ac:dyDescent="0.25">
      <c r="A701" s="1976"/>
      <c r="B701" s="1977"/>
      <c r="C701" s="1978"/>
      <c r="D701" s="258">
        <f t="shared" si="10"/>
        <v>0</v>
      </c>
      <c r="E701" s="1978"/>
      <c r="F701" s="1978"/>
      <c r="G701" s="1978"/>
      <c r="H701" s="1978"/>
      <c r="I701" s="1978"/>
      <c r="J701" s="1978"/>
      <c r="K701" s="2471"/>
      <c r="L701" s="124"/>
    </row>
    <row r="702" spans="1:12" ht="15.75" x14ac:dyDescent="0.25">
      <c r="A702" s="1976"/>
      <c r="B702" s="1977"/>
      <c r="C702" s="1978"/>
      <c r="D702" s="258">
        <f t="shared" si="10"/>
        <v>0</v>
      </c>
      <c r="E702" s="1978"/>
      <c r="F702" s="1978"/>
      <c r="G702" s="1978"/>
      <c r="H702" s="1978"/>
      <c r="I702" s="1978"/>
      <c r="J702" s="1978"/>
      <c r="K702" s="2471"/>
      <c r="L702" s="124"/>
    </row>
    <row r="703" spans="1:12" ht="15.75" x14ac:dyDescent="0.25">
      <c r="A703" s="1976"/>
      <c r="B703" s="1977"/>
      <c r="C703" s="1978"/>
      <c r="D703" s="258">
        <f t="shared" si="10"/>
        <v>0</v>
      </c>
      <c r="E703" s="1978"/>
      <c r="F703" s="1978"/>
      <c r="G703" s="1978"/>
      <c r="H703" s="1978"/>
      <c r="I703" s="1978"/>
      <c r="J703" s="1978"/>
      <c r="K703" s="2471"/>
      <c r="L703" s="124"/>
    </row>
    <row r="704" spans="1:12" ht="15.75" x14ac:dyDescent="0.25">
      <c r="A704" s="1976"/>
      <c r="B704" s="1977"/>
      <c r="C704" s="1978"/>
      <c r="D704" s="258">
        <f t="shared" si="10"/>
        <v>0</v>
      </c>
      <c r="E704" s="1978"/>
      <c r="F704" s="1978"/>
      <c r="G704" s="1978"/>
      <c r="H704" s="1978"/>
      <c r="I704" s="1978"/>
      <c r="J704" s="1978"/>
      <c r="K704" s="2471"/>
      <c r="L704" s="124"/>
    </row>
    <row r="705" spans="1:12" ht="15.75" x14ac:dyDescent="0.25">
      <c r="A705" s="1976"/>
      <c r="B705" s="1977"/>
      <c r="C705" s="1978"/>
      <c r="D705" s="258">
        <f t="shared" si="10"/>
        <v>0</v>
      </c>
      <c r="E705" s="1978"/>
      <c r="F705" s="1978"/>
      <c r="G705" s="1978"/>
      <c r="H705" s="1978"/>
      <c r="I705" s="1978"/>
      <c r="J705" s="1978"/>
      <c r="K705" s="2471"/>
      <c r="L705" s="124"/>
    </row>
    <row r="706" spans="1:12" ht="15.75" x14ac:dyDescent="0.25">
      <c r="A706" s="1976"/>
      <c r="B706" s="1977"/>
      <c r="C706" s="1978"/>
      <c r="D706" s="258">
        <f t="shared" si="10"/>
        <v>0</v>
      </c>
      <c r="E706" s="1978"/>
      <c r="F706" s="1978"/>
      <c r="G706" s="1978"/>
      <c r="H706" s="1978"/>
      <c r="I706" s="1978"/>
      <c r="J706" s="1978"/>
      <c r="K706" s="2471"/>
      <c r="L706" s="124"/>
    </row>
    <row r="707" spans="1:12" ht="15.75" x14ac:dyDescent="0.25">
      <c r="A707" s="1976"/>
      <c r="B707" s="1977"/>
      <c r="C707" s="1978"/>
      <c r="D707" s="258">
        <f t="shared" si="10"/>
        <v>0</v>
      </c>
      <c r="E707" s="1978"/>
      <c r="F707" s="1978"/>
      <c r="G707" s="1978"/>
      <c r="H707" s="1978"/>
      <c r="I707" s="1978"/>
      <c r="J707" s="1978"/>
      <c r="K707" s="2471"/>
      <c r="L707" s="124"/>
    </row>
    <row r="708" spans="1:12" ht="15.75" x14ac:dyDescent="0.25">
      <c r="A708" s="1976"/>
      <c r="B708" s="1977"/>
      <c r="C708" s="1978"/>
      <c r="D708" s="258">
        <f t="shared" si="10"/>
        <v>0</v>
      </c>
      <c r="E708" s="1978"/>
      <c r="F708" s="1978"/>
      <c r="G708" s="1978"/>
      <c r="H708" s="1978"/>
      <c r="I708" s="1978"/>
      <c r="J708" s="1978"/>
      <c r="K708" s="2471"/>
      <c r="L708" s="124"/>
    </row>
    <row r="709" spans="1:12" ht="15.75" x14ac:dyDescent="0.25">
      <c r="A709" s="1976"/>
      <c r="B709" s="1977"/>
      <c r="C709" s="1978"/>
      <c r="D709" s="258">
        <f t="shared" si="10"/>
        <v>0</v>
      </c>
      <c r="E709" s="1978"/>
      <c r="F709" s="1978"/>
      <c r="G709" s="1978"/>
      <c r="H709" s="1978"/>
      <c r="I709" s="1978"/>
      <c r="J709" s="1978"/>
      <c r="K709" s="2471"/>
      <c r="L709" s="124"/>
    </row>
    <row r="710" spans="1:12" ht="15.75" x14ac:dyDescent="0.25">
      <c r="A710" s="1976"/>
      <c r="B710" s="1977"/>
      <c r="C710" s="1978"/>
      <c r="D710" s="258">
        <f t="shared" si="10"/>
        <v>0</v>
      </c>
      <c r="E710" s="1978"/>
      <c r="F710" s="1978"/>
      <c r="G710" s="1978"/>
      <c r="H710" s="1978"/>
      <c r="I710" s="1978"/>
      <c r="J710" s="1978"/>
      <c r="K710" s="2471"/>
      <c r="L710" s="124"/>
    </row>
    <row r="711" spans="1:12" ht="15.75" x14ac:dyDescent="0.25">
      <c r="A711" s="1976"/>
      <c r="B711" s="1977"/>
      <c r="C711" s="1978"/>
      <c r="D711" s="258">
        <f t="shared" si="10"/>
        <v>0</v>
      </c>
      <c r="E711" s="1978"/>
      <c r="F711" s="1978"/>
      <c r="G711" s="1978"/>
      <c r="H711" s="1978"/>
      <c r="I711" s="1978"/>
      <c r="J711" s="1978"/>
      <c r="K711" s="2471"/>
      <c r="L711" s="124"/>
    </row>
    <row r="712" spans="1:12" ht="15.75" x14ac:dyDescent="0.25">
      <c r="A712" s="1976"/>
      <c r="B712" s="1977"/>
      <c r="C712" s="1978"/>
      <c r="D712" s="258">
        <f t="shared" si="10"/>
        <v>0</v>
      </c>
      <c r="E712" s="1978"/>
      <c r="F712" s="1978"/>
      <c r="G712" s="1978"/>
      <c r="H712" s="1978"/>
      <c r="I712" s="1978"/>
      <c r="J712" s="1978"/>
      <c r="K712" s="2471"/>
      <c r="L712" s="124"/>
    </row>
    <row r="713" spans="1:12" ht="15.75" x14ac:dyDescent="0.25">
      <c r="A713" s="1976"/>
      <c r="B713" s="1977"/>
      <c r="C713" s="1978"/>
      <c r="D713" s="258">
        <f t="shared" si="10"/>
        <v>0</v>
      </c>
      <c r="E713" s="1978"/>
      <c r="F713" s="1978"/>
      <c r="G713" s="1978"/>
      <c r="H713" s="1978"/>
      <c r="I713" s="1978"/>
      <c r="J713" s="1978"/>
      <c r="K713" s="2471"/>
      <c r="L713" s="124"/>
    </row>
    <row r="714" spans="1:12" ht="15.75" x14ac:dyDescent="0.25">
      <c r="A714" s="1976"/>
      <c r="B714" s="1977"/>
      <c r="C714" s="1978"/>
      <c r="D714" s="258">
        <f t="shared" si="10"/>
        <v>0</v>
      </c>
      <c r="E714" s="1978"/>
      <c r="F714" s="1978"/>
      <c r="G714" s="1978"/>
      <c r="H714" s="1978"/>
      <c r="I714" s="1978"/>
      <c r="J714" s="1978"/>
      <c r="K714" s="2471"/>
      <c r="L714" s="124"/>
    </row>
    <row r="715" spans="1:12" ht="15.75" x14ac:dyDescent="0.25">
      <c r="A715" s="1976"/>
      <c r="B715" s="1977"/>
      <c r="C715" s="1978"/>
      <c r="D715" s="258">
        <f t="shared" si="10"/>
        <v>0</v>
      </c>
      <c r="E715" s="1978"/>
      <c r="F715" s="1978"/>
      <c r="G715" s="1978"/>
      <c r="H715" s="1978"/>
      <c r="I715" s="1978"/>
      <c r="J715" s="1978"/>
      <c r="K715" s="2471"/>
      <c r="L715" s="124"/>
    </row>
    <row r="716" spans="1:12" ht="15.75" x14ac:dyDescent="0.25">
      <c r="A716" s="1976"/>
      <c r="B716" s="1977"/>
      <c r="C716" s="1978"/>
      <c r="D716" s="258">
        <f t="shared" si="10"/>
        <v>0</v>
      </c>
      <c r="E716" s="1978"/>
      <c r="F716" s="1978"/>
      <c r="G716" s="1978"/>
      <c r="H716" s="1978"/>
      <c r="I716" s="1978"/>
      <c r="J716" s="1978"/>
      <c r="K716" s="2471"/>
      <c r="L716" s="124"/>
    </row>
    <row r="717" spans="1:12" ht="15.75" x14ac:dyDescent="0.25">
      <c r="A717" s="1976"/>
      <c r="B717" s="1977"/>
      <c r="C717" s="1978"/>
      <c r="D717" s="258">
        <f t="shared" si="10"/>
        <v>0</v>
      </c>
      <c r="E717" s="1978"/>
      <c r="F717" s="1978"/>
      <c r="G717" s="1978"/>
      <c r="H717" s="1978"/>
      <c r="I717" s="1978"/>
      <c r="J717" s="1978"/>
      <c r="K717" s="2471"/>
      <c r="L717" s="124"/>
    </row>
    <row r="718" spans="1:12" ht="15.75" x14ac:dyDescent="0.25">
      <c r="A718" s="1976"/>
      <c r="B718" s="1977"/>
      <c r="C718" s="1978"/>
      <c r="D718" s="258">
        <f t="shared" ref="D718:D775" si="11">+C718*(100-E718)/100</f>
        <v>0</v>
      </c>
      <c r="E718" s="1978"/>
      <c r="F718" s="1978"/>
      <c r="G718" s="1978"/>
      <c r="H718" s="1978"/>
      <c r="I718" s="1978"/>
      <c r="J718" s="1978"/>
      <c r="K718" s="2471"/>
      <c r="L718" s="124"/>
    </row>
    <row r="719" spans="1:12" ht="15.75" x14ac:dyDescent="0.25">
      <c r="A719" s="1976"/>
      <c r="B719" s="1977"/>
      <c r="C719" s="1978"/>
      <c r="D719" s="258">
        <f t="shared" si="11"/>
        <v>0</v>
      </c>
      <c r="E719" s="1978"/>
      <c r="F719" s="1978"/>
      <c r="G719" s="1978"/>
      <c r="H719" s="1978"/>
      <c r="I719" s="1978"/>
      <c r="J719" s="1978"/>
      <c r="K719" s="2471"/>
      <c r="L719" s="124"/>
    </row>
    <row r="720" spans="1:12" ht="15.75" x14ac:dyDescent="0.25">
      <c r="A720" s="1976"/>
      <c r="B720" s="1977"/>
      <c r="C720" s="1978"/>
      <c r="D720" s="258">
        <f t="shared" si="11"/>
        <v>0</v>
      </c>
      <c r="E720" s="1978"/>
      <c r="F720" s="1978"/>
      <c r="G720" s="1978"/>
      <c r="H720" s="1978"/>
      <c r="I720" s="1978"/>
      <c r="J720" s="1978"/>
      <c r="K720" s="2471"/>
      <c r="L720" s="124"/>
    </row>
    <row r="721" spans="1:12" ht="15.75" x14ac:dyDescent="0.25">
      <c r="A721" s="1976"/>
      <c r="B721" s="1977"/>
      <c r="C721" s="1978"/>
      <c r="D721" s="258">
        <f t="shared" si="11"/>
        <v>0</v>
      </c>
      <c r="E721" s="1978"/>
      <c r="F721" s="1978"/>
      <c r="G721" s="1978"/>
      <c r="H721" s="1978"/>
      <c r="I721" s="1978"/>
      <c r="J721" s="1978"/>
      <c r="K721" s="2471"/>
      <c r="L721" s="124"/>
    </row>
    <row r="722" spans="1:12" ht="15.75" x14ac:dyDescent="0.25">
      <c r="A722" s="1976"/>
      <c r="B722" s="1977"/>
      <c r="C722" s="1978"/>
      <c r="D722" s="258">
        <f t="shared" si="11"/>
        <v>0</v>
      </c>
      <c r="E722" s="1978"/>
      <c r="F722" s="1978"/>
      <c r="G722" s="1978"/>
      <c r="H722" s="1978"/>
      <c r="I722" s="1978"/>
      <c r="J722" s="1978"/>
      <c r="K722" s="2471"/>
      <c r="L722" s="124"/>
    </row>
    <row r="723" spans="1:12" ht="15.75" x14ac:dyDescent="0.25">
      <c r="A723" s="1976"/>
      <c r="B723" s="1977"/>
      <c r="C723" s="1978"/>
      <c r="D723" s="258">
        <f t="shared" si="11"/>
        <v>0</v>
      </c>
      <c r="E723" s="1978"/>
      <c r="F723" s="1978"/>
      <c r="G723" s="1978"/>
      <c r="H723" s="1978"/>
      <c r="I723" s="1978"/>
      <c r="J723" s="1978"/>
      <c r="K723" s="2471"/>
      <c r="L723" s="124"/>
    </row>
    <row r="724" spans="1:12" ht="15.75" x14ac:dyDescent="0.25">
      <c r="A724" s="1976"/>
      <c r="B724" s="1977"/>
      <c r="C724" s="1978"/>
      <c r="D724" s="258">
        <f t="shared" si="11"/>
        <v>0</v>
      </c>
      <c r="E724" s="1978"/>
      <c r="F724" s="1978"/>
      <c r="G724" s="1978"/>
      <c r="H724" s="1978"/>
      <c r="I724" s="1978"/>
      <c r="J724" s="1978"/>
      <c r="K724" s="2471"/>
      <c r="L724" s="124"/>
    </row>
    <row r="725" spans="1:12" ht="15.75" x14ac:dyDescent="0.25">
      <c r="A725" s="1976"/>
      <c r="B725" s="1977"/>
      <c r="C725" s="1978"/>
      <c r="D725" s="258">
        <f t="shared" si="11"/>
        <v>0</v>
      </c>
      <c r="E725" s="1978"/>
      <c r="F725" s="1978"/>
      <c r="G725" s="1978"/>
      <c r="H725" s="1978"/>
      <c r="I725" s="1978"/>
      <c r="J725" s="1978"/>
      <c r="K725" s="2471"/>
      <c r="L725" s="124"/>
    </row>
    <row r="726" spans="1:12" ht="15.75" x14ac:dyDescent="0.25">
      <c r="A726" s="1976"/>
      <c r="B726" s="1977"/>
      <c r="C726" s="1978"/>
      <c r="D726" s="258">
        <f t="shared" si="11"/>
        <v>0</v>
      </c>
      <c r="E726" s="1978"/>
      <c r="F726" s="1978"/>
      <c r="G726" s="1978"/>
      <c r="H726" s="1978"/>
      <c r="I726" s="1978"/>
      <c r="J726" s="1978"/>
      <c r="K726" s="2471"/>
      <c r="L726" s="124"/>
    </row>
    <row r="727" spans="1:12" ht="15.75" x14ac:dyDescent="0.25">
      <c r="A727" s="1976"/>
      <c r="B727" s="1977"/>
      <c r="C727" s="1978"/>
      <c r="D727" s="258">
        <f t="shared" si="11"/>
        <v>0</v>
      </c>
      <c r="E727" s="1978"/>
      <c r="F727" s="1978"/>
      <c r="G727" s="1978"/>
      <c r="H727" s="1978"/>
      <c r="I727" s="1978"/>
      <c r="J727" s="1978"/>
      <c r="K727" s="2471"/>
      <c r="L727" s="124"/>
    </row>
    <row r="728" spans="1:12" ht="15.75" x14ac:dyDescent="0.25">
      <c r="A728" s="1976"/>
      <c r="B728" s="1977"/>
      <c r="C728" s="1978"/>
      <c r="D728" s="258">
        <f t="shared" si="11"/>
        <v>0</v>
      </c>
      <c r="E728" s="1978"/>
      <c r="F728" s="1978"/>
      <c r="G728" s="1978"/>
      <c r="H728" s="1978"/>
      <c r="I728" s="1978"/>
      <c r="J728" s="1978"/>
      <c r="K728" s="2471"/>
      <c r="L728" s="124"/>
    </row>
    <row r="729" spans="1:12" ht="15.75" x14ac:dyDescent="0.25">
      <c r="A729" s="1976"/>
      <c r="B729" s="1977"/>
      <c r="C729" s="1978"/>
      <c r="D729" s="258">
        <f t="shared" si="11"/>
        <v>0</v>
      </c>
      <c r="E729" s="1978"/>
      <c r="F729" s="1978"/>
      <c r="G729" s="1978"/>
      <c r="H729" s="1978"/>
      <c r="I729" s="1978"/>
      <c r="J729" s="1978"/>
      <c r="K729" s="2471"/>
      <c r="L729" s="124"/>
    </row>
    <row r="730" spans="1:12" ht="15.75" x14ac:dyDescent="0.25">
      <c r="A730" s="1976"/>
      <c r="B730" s="1977"/>
      <c r="C730" s="1978"/>
      <c r="D730" s="258">
        <f t="shared" si="11"/>
        <v>0</v>
      </c>
      <c r="E730" s="1978"/>
      <c r="F730" s="1978"/>
      <c r="G730" s="1978"/>
      <c r="H730" s="1978"/>
      <c r="I730" s="1978"/>
      <c r="J730" s="1978"/>
      <c r="K730" s="2471"/>
      <c r="L730" s="124"/>
    </row>
    <row r="731" spans="1:12" ht="15.75" x14ac:dyDescent="0.25">
      <c r="A731" s="1976"/>
      <c r="B731" s="1977"/>
      <c r="C731" s="1978"/>
      <c r="D731" s="258">
        <f t="shared" si="11"/>
        <v>0</v>
      </c>
      <c r="E731" s="1978"/>
      <c r="F731" s="1978"/>
      <c r="G731" s="1978"/>
      <c r="H731" s="1978"/>
      <c r="I731" s="1978"/>
      <c r="J731" s="1978"/>
      <c r="K731" s="2471"/>
      <c r="L731" s="124"/>
    </row>
    <row r="732" spans="1:12" ht="15.75" x14ac:dyDescent="0.25">
      <c r="A732" s="1976"/>
      <c r="B732" s="1977"/>
      <c r="C732" s="1978"/>
      <c r="D732" s="258">
        <f t="shared" si="11"/>
        <v>0</v>
      </c>
      <c r="E732" s="1978"/>
      <c r="F732" s="1978"/>
      <c r="G732" s="1978"/>
      <c r="H732" s="1978"/>
      <c r="I732" s="1978"/>
      <c r="J732" s="1978"/>
      <c r="K732" s="2471"/>
      <c r="L732" s="124"/>
    </row>
    <row r="733" spans="1:12" ht="15.75" x14ac:dyDescent="0.25">
      <c r="A733" s="1976"/>
      <c r="B733" s="1977"/>
      <c r="C733" s="1978"/>
      <c r="D733" s="258">
        <f t="shared" si="11"/>
        <v>0</v>
      </c>
      <c r="E733" s="1978"/>
      <c r="F733" s="1978"/>
      <c r="G733" s="1978"/>
      <c r="H733" s="1978"/>
      <c r="I733" s="1978"/>
      <c r="J733" s="1978"/>
      <c r="K733" s="2471"/>
      <c r="L733" s="124"/>
    </row>
    <row r="734" spans="1:12" ht="15.75" x14ac:dyDescent="0.25">
      <c r="A734" s="1976"/>
      <c r="B734" s="1977"/>
      <c r="C734" s="1978"/>
      <c r="D734" s="258">
        <f t="shared" si="11"/>
        <v>0</v>
      </c>
      <c r="E734" s="1978"/>
      <c r="F734" s="1978"/>
      <c r="G734" s="1978"/>
      <c r="H734" s="1978"/>
      <c r="I734" s="1978"/>
      <c r="J734" s="1978"/>
      <c r="K734" s="2471"/>
      <c r="L734" s="124"/>
    </row>
    <row r="735" spans="1:12" ht="15.75" x14ac:dyDescent="0.25">
      <c r="A735" s="1976"/>
      <c r="B735" s="1977"/>
      <c r="C735" s="1978"/>
      <c r="D735" s="258">
        <f t="shared" si="11"/>
        <v>0</v>
      </c>
      <c r="E735" s="1978"/>
      <c r="F735" s="1978"/>
      <c r="G735" s="1978"/>
      <c r="H735" s="1978"/>
      <c r="I735" s="1978"/>
      <c r="J735" s="1978"/>
      <c r="K735" s="2471"/>
      <c r="L735" s="124"/>
    </row>
    <row r="736" spans="1:12" ht="15.75" x14ac:dyDescent="0.25">
      <c r="A736" s="1976"/>
      <c r="B736" s="1977"/>
      <c r="C736" s="1978"/>
      <c r="D736" s="258">
        <f t="shared" si="11"/>
        <v>0</v>
      </c>
      <c r="E736" s="1978"/>
      <c r="F736" s="1978"/>
      <c r="G736" s="1978"/>
      <c r="H736" s="1978"/>
      <c r="I736" s="1978"/>
      <c r="J736" s="1978"/>
      <c r="K736" s="2471"/>
      <c r="L736" s="124"/>
    </row>
    <row r="737" spans="1:12" ht="15.75" x14ac:dyDescent="0.25">
      <c r="A737" s="1976"/>
      <c r="B737" s="1977"/>
      <c r="C737" s="1978"/>
      <c r="D737" s="258">
        <f t="shared" si="11"/>
        <v>0</v>
      </c>
      <c r="E737" s="1978"/>
      <c r="F737" s="1978"/>
      <c r="G737" s="1978"/>
      <c r="H737" s="1978"/>
      <c r="I737" s="1978"/>
      <c r="J737" s="1978"/>
      <c r="K737" s="2471"/>
      <c r="L737" s="124"/>
    </row>
    <row r="738" spans="1:12" ht="15.75" x14ac:dyDescent="0.25">
      <c r="A738" s="1976"/>
      <c r="B738" s="1977"/>
      <c r="C738" s="1978"/>
      <c r="D738" s="258">
        <f t="shared" si="11"/>
        <v>0</v>
      </c>
      <c r="E738" s="1978"/>
      <c r="F738" s="1978"/>
      <c r="G738" s="1978"/>
      <c r="H738" s="1978"/>
      <c r="I738" s="1978"/>
      <c r="J738" s="1978"/>
      <c r="K738" s="2471"/>
      <c r="L738" s="124"/>
    </row>
    <row r="739" spans="1:12" ht="15.75" x14ac:dyDescent="0.25">
      <c r="A739" s="1976"/>
      <c r="B739" s="1977"/>
      <c r="C739" s="1978"/>
      <c r="D739" s="258">
        <f t="shared" si="11"/>
        <v>0</v>
      </c>
      <c r="E739" s="1978"/>
      <c r="F739" s="1978"/>
      <c r="G739" s="1978"/>
      <c r="H739" s="1978"/>
      <c r="I739" s="1978"/>
      <c r="J739" s="1978"/>
      <c r="K739" s="2471"/>
      <c r="L739" s="124"/>
    </row>
    <row r="740" spans="1:12" ht="15.75" x14ac:dyDescent="0.25">
      <c r="A740" s="1976"/>
      <c r="B740" s="1977"/>
      <c r="C740" s="1978"/>
      <c r="D740" s="258">
        <f t="shared" si="11"/>
        <v>0</v>
      </c>
      <c r="E740" s="1978"/>
      <c r="F740" s="1978"/>
      <c r="G740" s="1978"/>
      <c r="H740" s="1978"/>
      <c r="I740" s="1978"/>
      <c r="J740" s="1978"/>
      <c r="K740" s="2471"/>
      <c r="L740" s="124"/>
    </row>
    <row r="741" spans="1:12" ht="15.75" x14ac:dyDescent="0.25">
      <c r="A741" s="1976"/>
      <c r="B741" s="1977"/>
      <c r="C741" s="1978"/>
      <c r="D741" s="258">
        <f t="shared" si="11"/>
        <v>0</v>
      </c>
      <c r="E741" s="1978"/>
      <c r="F741" s="1978"/>
      <c r="G741" s="1978"/>
      <c r="H741" s="1978"/>
      <c r="I741" s="1978"/>
      <c r="J741" s="1978"/>
      <c r="K741" s="2471"/>
      <c r="L741" s="124"/>
    </row>
    <row r="742" spans="1:12" ht="15.75" x14ac:dyDescent="0.25">
      <c r="A742" s="1976"/>
      <c r="B742" s="1977"/>
      <c r="C742" s="1978"/>
      <c r="D742" s="258">
        <f t="shared" si="11"/>
        <v>0</v>
      </c>
      <c r="E742" s="1978"/>
      <c r="F742" s="1978"/>
      <c r="G742" s="1978"/>
      <c r="H742" s="1978"/>
      <c r="I742" s="1978"/>
      <c r="J742" s="1978"/>
      <c r="K742" s="2471"/>
      <c r="L742" s="124"/>
    </row>
    <row r="743" spans="1:12" ht="15.75" x14ac:dyDescent="0.25">
      <c r="A743" s="1976"/>
      <c r="B743" s="1977"/>
      <c r="C743" s="1978"/>
      <c r="D743" s="258">
        <f t="shared" si="11"/>
        <v>0</v>
      </c>
      <c r="E743" s="1978"/>
      <c r="F743" s="1978"/>
      <c r="G743" s="1978"/>
      <c r="H743" s="1978"/>
      <c r="I743" s="1978"/>
      <c r="J743" s="1978"/>
      <c r="K743" s="2471"/>
      <c r="L743" s="124"/>
    </row>
    <row r="744" spans="1:12" ht="15.75" x14ac:dyDescent="0.25">
      <c r="A744" s="1976"/>
      <c r="B744" s="1977"/>
      <c r="C744" s="1978"/>
      <c r="D744" s="258">
        <f t="shared" si="11"/>
        <v>0</v>
      </c>
      <c r="E744" s="1978"/>
      <c r="F744" s="1978"/>
      <c r="G744" s="1978"/>
      <c r="H744" s="1978"/>
      <c r="I744" s="1978"/>
      <c r="J744" s="1978"/>
      <c r="K744" s="2471"/>
      <c r="L744" s="124"/>
    </row>
    <row r="745" spans="1:12" ht="15.75" x14ac:dyDescent="0.25">
      <c r="A745" s="1976"/>
      <c r="B745" s="1977"/>
      <c r="C745" s="1978"/>
      <c r="D745" s="258">
        <f t="shared" si="11"/>
        <v>0</v>
      </c>
      <c r="E745" s="1978"/>
      <c r="F745" s="1978"/>
      <c r="G745" s="1978"/>
      <c r="H745" s="1978"/>
      <c r="I745" s="1978"/>
      <c r="J745" s="1978"/>
      <c r="K745" s="2471"/>
      <c r="L745" s="124"/>
    </row>
    <row r="746" spans="1:12" ht="15.75" x14ac:dyDescent="0.25">
      <c r="A746" s="1976"/>
      <c r="B746" s="1977"/>
      <c r="C746" s="1978"/>
      <c r="D746" s="258">
        <f t="shared" si="11"/>
        <v>0</v>
      </c>
      <c r="E746" s="1978"/>
      <c r="F746" s="1978"/>
      <c r="G746" s="1978"/>
      <c r="H746" s="1978"/>
      <c r="I746" s="1978"/>
      <c r="J746" s="1978"/>
      <c r="K746" s="2471"/>
      <c r="L746" s="124"/>
    </row>
    <row r="747" spans="1:12" ht="15.75" x14ac:dyDescent="0.25">
      <c r="A747" s="1976"/>
      <c r="B747" s="1977"/>
      <c r="C747" s="1978"/>
      <c r="D747" s="258">
        <f t="shared" si="11"/>
        <v>0</v>
      </c>
      <c r="E747" s="1978"/>
      <c r="F747" s="1978"/>
      <c r="G747" s="1978"/>
      <c r="H747" s="1978"/>
      <c r="I747" s="1978"/>
      <c r="J747" s="1978"/>
      <c r="K747" s="2471"/>
      <c r="L747" s="124"/>
    </row>
    <row r="748" spans="1:12" ht="15.75" x14ac:dyDescent="0.25">
      <c r="A748" s="1976"/>
      <c r="B748" s="1977"/>
      <c r="C748" s="1978"/>
      <c r="D748" s="258">
        <f t="shared" si="11"/>
        <v>0</v>
      </c>
      <c r="E748" s="1978"/>
      <c r="F748" s="1978"/>
      <c r="G748" s="1978"/>
      <c r="H748" s="1978"/>
      <c r="I748" s="1978"/>
      <c r="J748" s="1978"/>
      <c r="K748" s="2471"/>
      <c r="L748" s="124"/>
    </row>
    <row r="749" spans="1:12" ht="15.75" x14ac:dyDescent="0.25">
      <c r="A749" s="1976"/>
      <c r="B749" s="1977"/>
      <c r="C749" s="1978"/>
      <c r="D749" s="258">
        <f t="shared" si="11"/>
        <v>0</v>
      </c>
      <c r="E749" s="1978"/>
      <c r="F749" s="1978"/>
      <c r="G749" s="1978"/>
      <c r="H749" s="1978"/>
      <c r="I749" s="1978"/>
      <c r="J749" s="1978"/>
      <c r="K749" s="2471"/>
      <c r="L749" s="124"/>
    </row>
    <row r="750" spans="1:12" ht="15.75" x14ac:dyDescent="0.25">
      <c r="A750" s="1976"/>
      <c r="B750" s="1977"/>
      <c r="C750" s="1978"/>
      <c r="D750" s="258">
        <f t="shared" si="11"/>
        <v>0</v>
      </c>
      <c r="E750" s="1978"/>
      <c r="F750" s="1978"/>
      <c r="G750" s="1978"/>
      <c r="H750" s="1978"/>
      <c r="I750" s="1978"/>
      <c r="J750" s="1978"/>
      <c r="K750" s="2471"/>
      <c r="L750" s="124"/>
    </row>
    <row r="751" spans="1:12" ht="15.75" x14ac:dyDescent="0.25">
      <c r="A751" s="1976"/>
      <c r="B751" s="1977"/>
      <c r="C751" s="1978"/>
      <c r="D751" s="258">
        <f t="shared" si="11"/>
        <v>0</v>
      </c>
      <c r="E751" s="1978"/>
      <c r="F751" s="1978"/>
      <c r="G751" s="1978"/>
      <c r="H751" s="1978"/>
      <c r="I751" s="1978"/>
      <c r="J751" s="1978"/>
      <c r="K751" s="2471"/>
      <c r="L751" s="124"/>
    </row>
    <row r="752" spans="1:12" ht="15.75" x14ac:dyDescent="0.25">
      <c r="A752" s="1976"/>
      <c r="B752" s="1977"/>
      <c r="C752" s="1978"/>
      <c r="D752" s="258">
        <f t="shared" si="11"/>
        <v>0</v>
      </c>
      <c r="E752" s="1978"/>
      <c r="F752" s="1978"/>
      <c r="G752" s="1978"/>
      <c r="H752" s="1978"/>
      <c r="I752" s="1978"/>
      <c r="J752" s="1978"/>
      <c r="K752" s="2471"/>
      <c r="L752" s="124"/>
    </row>
    <row r="753" spans="1:12" ht="15.75" x14ac:dyDescent="0.25">
      <c r="A753" s="1976"/>
      <c r="B753" s="1977"/>
      <c r="C753" s="1978"/>
      <c r="D753" s="258">
        <f t="shared" si="11"/>
        <v>0</v>
      </c>
      <c r="E753" s="1978"/>
      <c r="F753" s="1978"/>
      <c r="G753" s="1978"/>
      <c r="H753" s="1978"/>
      <c r="I753" s="1978"/>
      <c r="J753" s="1978"/>
      <c r="K753" s="2471"/>
      <c r="L753" s="124"/>
    </row>
    <row r="754" spans="1:12" ht="15.75" x14ac:dyDescent="0.25">
      <c r="A754" s="1976"/>
      <c r="B754" s="1977"/>
      <c r="C754" s="1978"/>
      <c r="D754" s="258">
        <f t="shared" si="11"/>
        <v>0</v>
      </c>
      <c r="E754" s="1978"/>
      <c r="F754" s="1978"/>
      <c r="G754" s="1978"/>
      <c r="H754" s="1978"/>
      <c r="I754" s="1978"/>
      <c r="J754" s="1978"/>
      <c r="K754" s="2471"/>
      <c r="L754" s="124"/>
    </row>
    <row r="755" spans="1:12" ht="15.75" x14ac:dyDescent="0.25">
      <c r="A755" s="1976"/>
      <c r="B755" s="1977"/>
      <c r="C755" s="1978"/>
      <c r="D755" s="258">
        <f t="shared" si="11"/>
        <v>0</v>
      </c>
      <c r="E755" s="1978"/>
      <c r="F755" s="1978"/>
      <c r="G755" s="1978"/>
      <c r="H755" s="1978"/>
      <c r="I755" s="1978"/>
      <c r="J755" s="1978"/>
      <c r="K755" s="2471"/>
      <c r="L755" s="124"/>
    </row>
    <row r="756" spans="1:12" ht="15.75" x14ac:dyDescent="0.25">
      <c r="A756" s="1976"/>
      <c r="B756" s="1977"/>
      <c r="C756" s="1978"/>
      <c r="D756" s="258">
        <f t="shared" si="11"/>
        <v>0</v>
      </c>
      <c r="E756" s="1978"/>
      <c r="F756" s="1978"/>
      <c r="G756" s="1978"/>
      <c r="H756" s="1978"/>
      <c r="I756" s="1978"/>
      <c r="J756" s="1978"/>
      <c r="K756" s="2471"/>
      <c r="L756" s="124"/>
    </row>
    <row r="757" spans="1:12" ht="15.75" x14ac:dyDescent="0.25">
      <c r="A757" s="1976"/>
      <c r="B757" s="1977"/>
      <c r="C757" s="1978"/>
      <c r="D757" s="258">
        <f t="shared" si="11"/>
        <v>0</v>
      </c>
      <c r="E757" s="1978"/>
      <c r="F757" s="1978"/>
      <c r="G757" s="1978"/>
      <c r="H757" s="1978"/>
      <c r="I757" s="1978"/>
      <c r="J757" s="1978"/>
      <c r="K757" s="2471"/>
      <c r="L757" s="124"/>
    </row>
    <row r="758" spans="1:12" ht="15.75" x14ac:dyDescent="0.25">
      <c r="A758" s="1976"/>
      <c r="B758" s="1977"/>
      <c r="C758" s="1978"/>
      <c r="D758" s="258">
        <f t="shared" si="11"/>
        <v>0</v>
      </c>
      <c r="E758" s="1978"/>
      <c r="F758" s="1978"/>
      <c r="G758" s="1978"/>
      <c r="H758" s="1978"/>
      <c r="I758" s="1978"/>
      <c r="J758" s="1978"/>
      <c r="K758" s="2471"/>
      <c r="L758" s="124"/>
    </row>
    <row r="759" spans="1:12" ht="15.75" x14ac:dyDescent="0.25">
      <c r="A759" s="1976"/>
      <c r="B759" s="1977"/>
      <c r="C759" s="1978"/>
      <c r="D759" s="258">
        <f t="shared" si="11"/>
        <v>0</v>
      </c>
      <c r="E759" s="1978"/>
      <c r="F759" s="1978"/>
      <c r="G759" s="1978"/>
      <c r="H759" s="1978"/>
      <c r="I759" s="1978"/>
      <c r="J759" s="1978"/>
      <c r="K759" s="2471"/>
      <c r="L759" s="124"/>
    </row>
    <row r="760" spans="1:12" ht="15.75" x14ac:dyDescent="0.25">
      <c r="A760" s="1976"/>
      <c r="B760" s="1977"/>
      <c r="C760" s="1978"/>
      <c r="D760" s="258">
        <f t="shared" si="11"/>
        <v>0</v>
      </c>
      <c r="E760" s="1978"/>
      <c r="F760" s="1978"/>
      <c r="G760" s="1978"/>
      <c r="H760" s="1978"/>
      <c r="I760" s="1978"/>
      <c r="J760" s="1978"/>
      <c r="K760" s="2471"/>
      <c r="L760" s="124"/>
    </row>
    <row r="761" spans="1:12" ht="15.75" x14ac:dyDescent="0.25">
      <c r="A761" s="1976"/>
      <c r="B761" s="1977"/>
      <c r="C761" s="1978"/>
      <c r="D761" s="258">
        <f t="shared" si="11"/>
        <v>0</v>
      </c>
      <c r="E761" s="1978"/>
      <c r="F761" s="1978"/>
      <c r="G761" s="1978"/>
      <c r="H761" s="1978"/>
      <c r="I761" s="1978"/>
      <c r="J761" s="1978"/>
      <c r="K761" s="2471"/>
      <c r="L761" s="124"/>
    </row>
    <row r="762" spans="1:12" ht="15.75" x14ac:dyDescent="0.25">
      <c r="A762" s="1976"/>
      <c r="B762" s="1977"/>
      <c r="C762" s="1978"/>
      <c r="D762" s="258">
        <f t="shared" si="11"/>
        <v>0</v>
      </c>
      <c r="E762" s="1978"/>
      <c r="F762" s="1978"/>
      <c r="G762" s="1978"/>
      <c r="H762" s="1978"/>
      <c r="I762" s="1978"/>
      <c r="J762" s="1978"/>
      <c r="K762" s="2471"/>
      <c r="L762" s="124"/>
    </row>
    <row r="763" spans="1:12" ht="15.75" x14ac:dyDescent="0.25">
      <c r="A763" s="1976"/>
      <c r="B763" s="1977"/>
      <c r="C763" s="1978"/>
      <c r="D763" s="258">
        <f t="shared" si="11"/>
        <v>0</v>
      </c>
      <c r="E763" s="1978"/>
      <c r="F763" s="1978"/>
      <c r="G763" s="1978"/>
      <c r="H763" s="1978"/>
      <c r="I763" s="1978"/>
      <c r="J763" s="1978"/>
      <c r="K763" s="2471"/>
      <c r="L763" s="124"/>
    </row>
    <row r="764" spans="1:12" ht="15.75" x14ac:dyDescent="0.25">
      <c r="A764" s="1976"/>
      <c r="B764" s="1977"/>
      <c r="C764" s="1978"/>
      <c r="D764" s="258">
        <f t="shared" si="11"/>
        <v>0</v>
      </c>
      <c r="E764" s="1978"/>
      <c r="F764" s="1978"/>
      <c r="G764" s="1978"/>
      <c r="H764" s="1978"/>
      <c r="I764" s="1978"/>
      <c r="J764" s="1978"/>
      <c r="K764" s="2471"/>
      <c r="L764" s="124"/>
    </row>
    <row r="765" spans="1:12" ht="15.75" x14ac:dyDescent="0.25">
      <c r="A765" s="1976"/>
      <c r="B765" s="1977"/>
      <c r="C765" s="1978"/>
      <c r="D765" s="258">
        <f t="shared" si="11"/>
        <v>0</v>
      </c>
      <c r="E765" s="1978"/>
      <c r="F765" s="1978"/>
      <c r="G765" s="1978"/>
      <c r="H765" s="1978"/>
      <c r="I765" s="1978"/>
      <c r="J765" s="1978"/>
      <c r="K765" s="2471"/>
      <c r="L765" s="124"/>
    </row>
    <row r="766" spans="1:12" ht="15.75" x14ac:dyDescent="0.25">
      <c r="A766" s="1976"/>
      <c r="B766" s="1977"/>
      <c r="C766" s="1978"/>
      <c r="D766" s="258">
        <f t="shared" si="11"/>
        <v>0</v>
      </c>
      <c r="E766" s="1978"/>
      <c r="F766" s="1978"/>
      <c r="G766" s="1978"/>
      <c r="H766" s="1978"/>
      <c r="I766" s="1978"/>
      <c r="J766" s="1978"/>
      <c r="K766" s="2471"/>
      <c r="L766" s="124"/>
    </row>
    <row r="767" spans="1:12" ht="15.75" x14ac:dyDescent="0.25">
      <c r="A767" s="1976"/>
      <c r="B767" s="1977"/>
      <c r="C767" s="1978"/>
      <c r="D767" s="258">
        <f t="shared" si="11"/>
        <v>0</v>
      </c>
      <c r="E767" s="1978"/>
      <c r="F767" s="1978"/>
      <c r="G767" s="1978"/>
      <c r="H767" s="1978"/>
      <c r="I767" s="1978"/>
      <c r="J767" s="1978"/>
      <c r="K767" s="2471"/>
      <c r="L767" s="124"/>
    </row>
    <row r="768" spans="1:12" ht="15.75" x14ac:dyDescent="0.25">
      <c r="A768" s="1976"/>
      <c r="B768" s="1977"/>
      <c r="C768" s="1978"/>
      <c r="D768" s="258">
        <f t="shared" si="11"/>
        <v>0</v>
      </c>
      <c r="E768" s="1978"/>
      <c r="F768" s="1978"/>
      <c r="G768" s="1978"/>
      <c r="H768" s="1978"/>
      <c r="I768" s="1978"/>
      <c r="J768" s="1978"/>
      <c r="K768" s="2471"/>
      <c r="L768" s="124"/>
    </row>
    <row r="769" spans="1:12" ht="15.75" x14ac:dyDescent="0.25">
      <c r="A769" s="1976"/>
      <c r="B769" s="1977"/>
      <c r="C769" s="1978"/>
      <c r="D769" s="258">
        <f t="shared" si="11"/>
        <v>0</v>
      </c>
      <c r="E769" s="1978"/>
      <c r="F769" s="1978"/>
      <c r="G769" s="1978"/>
      <c r="H769" s="1978"/>
      <c r="I769" s="1978"/>
      <c r="J769" s="1978"/>
      <c r="K769" s="2471"/>
      <c r="L769" s="124"/>
    </row>
    <row r="770" spans="1:12" ht="15.75" x14ac:dyDescent="0.25">
      <c r="A770" s="1976"/>
      <c r="B770" s="1977"/>
      <c r="C770" s="1978"/>
      <c r="D770" s="258">
        <f t="shared" si="11"/>
        <v>0</v>
      </c>
      <c r="E770" s="1978"/>
      <c r="F770" s="1978"/>
      <c r="G770" s="1978"/>
      <c r="H770" s="1978"/>
      <c r="I770" s="1978"/>
      <c r="J770" s="1978"/>
      <c r="K770" s="2471"/>
      <c r="L770" s="124"/>
    </row>
    <row r="771" spans="1:12" ht="15.75" x14ac:dyDescent="0.25">
      <c r="A771" s="1976"/>
      <c r="B771" s="1977"/>
      <c r="C771" s="1978"/>
      <c r="D771" s="258">
        <f t="shared" si="11"/>
        <v>0</v>
      </c>
      <c r="E771" s="1978"/>
      <c r="F771" s="1978"/>
      <c r="G771" s="1978"/>
      <c r="H771" s="1978"/>
      <c r="I771" s="1978"/>
      <c r="J771" s="1978"/>
      <c r="K771" s="2471"/>
      <c r="L771" s="124"/>
    </row>
    <row r="772" spans="1:12" ht="15.75" x14ac:dyDescent="0.25">
      <c r="A772" s="1976"/>
      <c r="B772" s="1977"/>
      <c r="C772" s="1978"/>
      <c r="D772" s="258">
        <f t="shared" si="11"/>
        <v>0</v>
      </c>
      <c r="E772" s="1978"/>
      <c r="F772" s="1978"/>
      <c r="G772" s="1978"/>
      <c r="H772" s="1978"/>
      <c r="I772" s="1978"/>
      <c r="J772" s="1978"/>
      <c r="K772" s="2471"/>
      <c r="L772" s="124"/>
    </row>
    <row r="773" spans="1:12" ht="15.75" x14ac:dyDescent="0.25">
      <c r="A773" s="1976"/>
      <c r="B773" s="1977"/>
      <c r="C773" s="1978"/>
      <c r="D773" s="258">
        <f t="shared" si="11"/>
        <v>0</v>
      </c>
      <c r="E773" s="1978"/>
      <c r="F773" s="1978"/>
      <c r="G773" s="1978"/>
      <c r="H773" s="1978"/>
      <c r="I773" s="1978"/>
      <c r="J773" s="1978"/>
      <c r="K773" s="2471"/>
      <c r="L773" s="124"/>
    </row>
    <row r="774" spans="1:12" ht="15.75" x14ac:dyDescent="0.25">
      <c r="A774" s="1976"/>
      <c r="B774" s="1977"/>
      <c r="C774" s="1978"/>
      <c r="D774" s="258">
        <f t="shared" si="11"/>
        <v>0</v>
      </c>
      <c r="E774" s="1978"/>
      <c r="F774" s="1978"/>
      <c r="G774" s="1978"/>
      <c r="H774" s="1978"/>
      <c r="I774" s="1978"/>
      <c r="J774" s="1978"/>
      <c r="K774" s="2471"/>
      <c r="L774" s="124"/>
    </row>
    <row r="775" spans="1:12" ht="15.75" x14ac:dyDescent="0.25">
      <c r="A775" s="1976"/>
      <c r="B775" s="1977"/>
      <c r="C775" s="1978"/>
      <c r="D775" s="258">
        <f t="shared" si="11"/>
        <v>0</v>
      </c>
      <c r="E775" s="1978"/>
      <c r="F775" s="1978"/>
      <c r="G775" s="1978"/>
      <c r="H775" s="1978"/>
      <c r="I775" s="1978"/>
      <c r="J775" s="1978"/>
      <c r="K775" s="2471"/>
      <c r="L775" s="124"/>
    </row>
    <row r="776" spans="1:12" ht="15.75" x14ac:dyDescent="0.25">
      <c r="A776" s="1976"/>
      <c r="B776" s="1977"/>
      <c r="C776" s="1978"/>
      <c r="D776" s="258">
        <f>+C776*(100-E776)/100</f>
        <v>0</v>
      </c>
      <c r="E776" s="1978"/>
      <c r="F776" s="1978"/>
      <c r="G776" s="1978"/>
      <c r="H776" s="1978"/>
      <c r="I776" s="1978"/>
      <c r="J776" s="1978"/>
      <c r="K776" s="2471"/>
      <c r="L776" s="124"/>
    </row>
    <row r="777" spans="1:12" ht="15.75" x14ac:dyDescent="0.25">
      <c r="A777" s="1976"/>
      <c r="B777" s="1977"/>
      <c r="C777" s="1978"/>
      <c r="D777" s="258">
        <f>+C777*(100-E777)/100</f>
        <v>0</v>
      </c>
      <c r="E777" s="1978"/>
      <c r="F777" s="1978"/>
      <c r="G777" s="1978"/>
      <c r="H777" s="1978"/>
      <c r="I777" s="1978"/>
      <c r="J777" s="1978"/>
      <c r="K777" s="2471"/>
      <c r="L777" s="124"/>
    </row>
    <row r="778" spans="1:12" ht="15.75" x14ac:dyDescent="0.25">
      <c r="A778" s="1976"/>
      <c r="B778" s="1977"/>
      <c r="C778" s="1978"/>
      <c r="D778" s="258">
        <f>+C778*(100-E778)/100</f>
        <v>0</v>
      </c>
      <c r="E778" s="1978"/>
      <c r="F778" s="1978"/>
      <c r="G778" s="1978"/>
      <c r="H778" s="1978"/>
      <c r="I778" s="1978"/>
      <c r="J778" s="1978"/>
      <c r="K778" s="2471"/>
      <c r="L778" s="124"/>
    </row>
    <row r="779" spans="1:12" ht="15.75" x14ac:dyDescent="0.25">
      <c r="A779" s="1976"/>
      <c r="B779" s="1977"/>
      <c r="C779" s="1978"/>
      <c r="D779" s="258">
        <f>+C779*(100-E779)/100</f>
        <v>0</v>
      </c>
      <c r="E779" s="1978"/>
      <c r="F779" s="1978"/>
      <c r="G779" s="1978"/>
      <c r="H779" s="1978"/>
      <c r="I779" s="1978"/>
      <c r="J779" s="1978"/>
      <c r="K779" s="2471"/>
      <c r="L779" s="124"/>
    </row>
    <row r="780" spans="1:12" ht="15.75" x14ac:dyDescent="0.25">
      <c r="A780" s="1976"/>
      <c r="B780" s="1977"/>
      <c r="C780" s="1978"/>
      <c r="D780" s="258">
        <f>+C780*(100-E780)/100</f>
        <v>0</v>
      </c>
      <c r="E780" s="1978"/>
      <c r="F780" s="1978"/>
      <c r="G780" s="1978"/>
      <c r="H780" s="1978"/>
      <c r="I780" s="1978"/>
      <c r="J780" s="1978"/>
      <c r="K780" s="2471"/>
      <c r="L780" s="124"/>
    </row>
  </sheetData>
  <autoFilter ref="B6:K6"/>
  <mergeCells count="25">
    <mergeCell ref="K3:L3"/>
    <mergeCell ref="K4:L4"/>
    <mergeCell ref="K5:L5"/>
    <mergeCell ref="A1:L1"/>
    <mergeCell ref="A2:B2"/>
    <mergeCell ref="C2:F2"/>
    <mergeCell ref="G2:H2"/>
    <mergeCell ref="I2:J2"/>
    <mergeCell ref="K2:L2"/>
    <mergeCell ref="C36:J36"/>
    <mergeCell ref="C19:J19"/>
    <mergeCell ref="A3:B3"/>
    <mergeCell ref="C3:F3"/>
    <mergeCell ref="G3:H3"/>
    <mergeCell ref="I3:J3"/>
    <mergeCell ref="C11:J11"/>
    <mergeCell ref="C7:J7"/>
    <mergeCell ref="A4:B4"/>
    <mergeCell ref="C4:F4"/>
    <mergeCell ref="G4:H4"/>
    <mergeCell ref="I4:J4"/>
    <mergeCell ref="A5:B5"/>
    <mergeCell ref="C5:F5"/>
    <mergeCell ref="G5:H5"/>
    <mergeCell ref="I5:J5"/>
  </mergeCells>
  <pageMargins left="0.7" right="0.7" top="0.75" bottom="0.75" header="0.3" footer="0.3"/>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M777"/>
  <sheetViews>
    <sheetView zoomScaleNormal="100" workbookViewId="0">
      <pane ySplit="6" topLeftCell="A46" activePane="bottomLeft" state="frozen"/>
      <selection activeCell="C163" sqref="C163:J163"/>
      <selection pane="bottomLeft" activeCell="A49" sqref="A49:XFD49"/>
    </sheetView>
  </sheetViews>
  <sheetFormatPr defaultRowHeight="12.75" x14ac:dyDescent="0.2"/>
  <cols>
    <col min="1" max="1" width="11.28515625" bestFit="1" customWidth="1"/>
    <col min="2" max="2" width="11.85546875" customWidth="1"/>
    <col min="3" max="9" width="12.85546875" customWidth="1"/>
    <col min="10" max="10" width="16.5703125" customWidth="1"/>
    <col min="11" max="11" width="18.140625" style="3389" customWidth="1"/>
    <col min="12" max="12" width="66.28515625" style="3389" customWidth="1"/>
  </cols>
  <sheetData>
    <row r="1" spans="1:13" s="2" customFormat="1" ht="30.75" customHeight="1" thickTop="1" x14ac:dyDescent="0.25">
      <c r="A1" s="3853" t="s">
        <v>3034</v>
      </c>
      <c r="B1" s="3854"/>
      <c r="C1" s="3854"/>
      <c r="D1" s="3854"/>
      <c r="E1" s="3854"/>
      <c r="F1" s="3854"/>
      <c r="G1" s="3854"/>
      <c r="H1" s="3854"/>
      <c r="I1" s="3854"/>
      <c r="J1" s="3854"/>
      <c r="K1" s="3854"/>
      <c r="L1" s="3855"/>
      <c r="M1" s="1"/>
    </row>
    <row r="2" spans="1:13" s="5" customFormat="1" ht="20.25" customHeight="1" x14ac:dyDescent="0.25">
      <c r="A2" s="3463" t="s">
        <v>259</v>
      </c>
      <c r="B2" s="3464"/>
      <c r="C2" s="3445">
        <f>+(25+120+88)*25</f>
        <v>5825</v>
      </c>
      <c r="D2" s="3446"/>
      <c r="E2" s="3446"/>
      <c r="F2" s="3447"/>
      <c r="G2" s="3571" t="s">
        <v>4029</v>
      </c>
      <c r="H2" s="3572"/>
      <c r="I2" s="3437" t="s">
        <v>260</v>
      </c>
      <c r="J2" s="3438"/>
      <c r="K2" s="3569" t="s">
        <v>2528</v>
      </c>
      <c r="L2" s="3570"/>
      <c r="M2" s="4"/>
    </row>
    <row r="3" spans="1:13" s="5" customFormat="1" ht="20.25" customHeight="1" x14ac:dyDescent="0.25">
      <c r="A3" s="3463" t="s">
        <v>261</v>
      </c>
      <c r="B3" s="3464"/>
      <c r="C3" s="3445" t="s">
        <v>272</v>
      </c>
      <c r="D3" s="3446"/>
      <c r="E3" s="3446"/>
      <c r="F3" s="3447"/>
      <c r="G3" s="3440"/>
      <c r="H3" s="3441"/>
      <c r="I3" s="3437" t="s">
        <v>262</v>
      </c>
      <c r="J3" s="3438"/>
      <c r="K3" s="3569" t="s">
        <v>2036</v>
      </c>
      <c r="L3" s="3570"/>
      <c r="M3" s="4"/>
    </row>
    <row r="4" spans="1:13" s="5" customFormat="1" ht="20.25" customHeight="1" x14ac:dyDescent="0.25">
      <c r="A4" s="3463" t="s">
        <v>263</v>
      </c>
      <c r="B4" s="3464"/>
      <c r="C4" s="3445" t="s">
        <v>3912</v>
      </c>
      <c r="D4" s="3446"/>
      <c r="E4" s="3446"/>
      <c r="F4" s="3447"/>
      <c r="G4" s="3461"/>
      <c r="H4" s="3462"/>
      <c r="I4" s="3437" t="s">
        <v>264</v>
      </c>
      <c r="J4" s="3438"/>
      <c r="K4" s="4229" t="s">
        <v>2985</v>
      </c>
      <c r="L4" s="4230"/>
      <c r="M4" s="4"/>
    </row>
    <row r="5" spans="1:13" s="5" customFormat="1" ht="73.5" customHeight="1" thickBot="1" x14ac:dyDescent="0.3">
      <c r="A5" s="3448" t="s">
        <v>265</v>
      </c>
      <c r="B5" s="3449"/>
      <c r="C5" s="3526" t="s">
        <v>4612</v>
      </c>
      <c r="D5" s="3527"/>
      <c r="E5" s="3527"/>
      <c r="F5" s="3737"/>
      <c r="G5" s="4232"/>
      <c r="H5" s="4233"/>
      <c r="I5" s="3437" t="s">
        <v>397</v>
      </c>
      <c r="J5" s="3438"/>
      <c r="K5" s="4231" t="s">
        <v>4601</v>
      </c>
      <c r="L5" s="3847"/>
      <c r="M5" s="4"/>
    </row>
    <row r="6" spans="1:13" s="10" customFormat="1"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3" ht="85.5" customHeight="1" thickTop="1" x14ac:dyDescent="0.2">
      <c r="A7" s="1254">
        <v>43590</v>
      </c>
      <c r="B7" s="1255" t="s">
        <v>62</v>
      </c>
      <c r="C7" s="3583" t="s">
        <v>3931</v>
      </c>
      <c r="D7" s="3584"/>
      <c r="E7" s="3584"/>
      <c r="F7" s="3584"/>
      <c r="G7" s="3584"/>
      <c r="H7" s="3584"/>
      <c r="I7" s="3584"/>
      <c r="J7" s="3585"/>
      <c r="K7" s="2893" t="s">
        <v>3871</v>
      </c>
      <c r="L7" s="1586" t="s">
        <v>3932</v>
      </c>
    </row>
    <row r="8" spans="1:13" ht="15.75" x14ac:dyDescent="0.2">
      <c r="A8" s="1268">
        <v>43593</v>
      </c>
      <c r="B8" s="1968" t="s">
        <v>14</v>
      </c>
      <c r="C8" s="3482" t="s">
        <v>3046</v>
      </c>
      <c r="D8" s="3505"/>
      <c r="E8" s="3505"/>
      <c r="F8" s="3505"/>
      <c r="G8" s="3505"/>
      <c r="H8" s="3505"/>
      <c r="I8" s="3505"/>
      <c r="J8" s="3483"/>
      <c r="K8" s="3378"/>
      <c r="L8" s="393"/>
    </row>
    <row r="9" spans="1:13" ht="40.5" customHeight="1" x14ac:dyDescent="0.2">
      <c r="A9" s="1268">
        <v>43595</v>
      </c>
      <c r="B9" s="1968" t="s">
        <v>14</v>
      </c>
      <c r="C9" s="3614" t="s">
        <v>3047</v>
      </c>
      <c r="D9" s="3733"/>
      <c r="E9" s="3733"/>
      <c r="F9" s="3733"/>
      <c r="G9" s="3733"/>
      <c r="H9" s="3733"/>
      <c r="I9" s="3733"/>
      <c r="J9" s="3615"/>
      <c r="K9" s="3381"/>
      <c r="L9" s="393"/>
    </row>
    <row r="10" spans="1:13" s="1267" customFormat="1" ht="15.75" x14ac:dyDescent="0.25">
      <c r="A10" s="1268">
        <v>43612</v>
      </c>
      <c r="B10" s="1269" t="s">
        <v>12</v>
      </c>
      <c r="C10" s="1270">
        <v>295</v>
      </c>
      <c r="D10" s="258">
        <f>+C10*(100-E10)/100</f>
        <v>280.25</v>
      </c>
      <c r="E10" s="1270">
        <v>5</v>
      </c>
      <c r="F10" s="1270"/>
      <c r="G10" s="1270">
        <v>135</v>
      </c>
      <c r="H10" s="1270"/>
      <c r="I10" s="1270"/>
      <c r="J10" s="1270"/>
      <c r="K10" s="3383"/>
      <c r="L10" s="2081" t="s">
        <v>2145</v>
      </c>
    </row>
    <row r="11" spans="1:13" ht="15.75" x14ac:dyDescent="0.2">
      <c r="A11" s="1967">
        <v>43643</v>
      </c>
      <c r="B11" s="1968" t="s">
        <v>12</v>
      </c>
      <c r="C11" s="1969">
        <v>280</v>
      </c>
      <c r="D11" s="258">
        <f>+C11*(100-E11)/100</f>
        <v>257.60000000000002</v>
      </c>
      <c r="E11" s="1969">
        <v>8</v>
      </c>
      <c r="F11" s="1969"/>
      <c r="G11" s="1969">
        <v>125</v>
      </c>
      <c r="H11" s="1969"/>
      <c r="I11" s="1969"/>
      <c r="J11" s="1969"/>
      <c r="K11" s="3377"/>
      <c r="L11" s="393" t="s">
        <v>2145</v>
      </c>
    </row>
    <row r="12" spans="1:13" ht="15.75" x14ac:dyDescent="0.2">
      <c r="A12" s="1967">
        <v>43705</v>
      </c>
      <c r="B12" s="1968" t="s">
        <v>186</v>
      </c>
      <c r="C12" s="1969"/>
      <c r="D12" s="258"/>
      <c r="E12" s="1969"/>
      <c r="F12" s="1969"/>
      <c r="G12" s="1969"/>
      <c r="H12" s="1969">
        <v>5850</v>
      </c>
      <c r="I12" s="1969">
        <v>100</v>
      </c>
      <c r="J12" s="1969"/>
      <c r="K12" s="3377"/>
      <c r="L12" s="393" t="s">
        <v>3933</v>
      </c>
    </row>
    <row r="13" spans="1:13" ht="15.75" x14ac:dyDescent="0.2">
      <c r="A13" s="1967">
        <v>43725</v>
      </c>
      <c r="B13" s="1968" t="s">
        <v>12</v>
      </c>
      <c r="C13" s="1969">
        <v>230</v>
      </c>
      <c r="D13" s="258">
        <f>+C13*(100-E13)/100</f>
        <v>167.9</v>
      </c>
      <c r="E13" s="1969">
        <v>27</v>
      </c>
      <c r="F13" s="1969"/>
      <c r="G13" s="1969">
        <v>130</v>
      </c>
      <c r="H13" s="1969"/>
      <c r="I13" s="1969"/>
      <c r="J13" s="1969"/>
      <c r="K13" s="3377"/>
      <c r="L13" s="393" t="s">
        <v>22</v>
      </c>
    </row>
    <row r="14" spans="1:13" ht="15.75" x14ac:dyDescent="0.2">
      <c r="A14" s="1967">
        <v>43791</v>
      </c>
      <c r="B14" s="1968" t="s">
        <v>16</v>
      </c>
      <c r="C14" s="3666" t="s">
        <v>3296</v>
      </c>
      <c r="D14" s="3667"/>
      <c r="E14" s="3667"/>
      <c r="F14" s="3667"/>
      <c r="G14" s="3667"/>
      <c r="H14" s="3667"/>
      <c r="I14" s="3667"/>
      <c r="J14" s="3668"/>
      <c r="K14" s="3379"/>
      <c r="L14" s="393"/>
    </row>
    <row r="15" spans="1:13" ht="15.75" x14ac:dyDescent="0.2">
      <c r="A15" s="1967">
        <v>43823</v>
      </c>
      <c r="B15" s="1968" t="s">
        <v>186</v>
      </c>
      <c r="C15" s="1969"/>
      <c r="D15" s="258" t="s">
        <v>301</v>
      </c>
      <c r="E15" s="1969"/>
      <c r="F15" s="1969"/>
      <c r="G15" s="1969"/>
      <c r="H15" s="1969">
        <v>5850</v>
      </c>
      <c r="I15" s="1969">
        <v>100</v>
      </c>
      <c r="J15" s="1969"/>
      <c r="K15" s="3377"/>
      <c r="L15" s="393" t="s">
        <v>3934</v>
      </c>
    </row>
    <row r="16" spans="1:13" ht="22.5" customHeight="1" x14ac:dyDescent="0.2">
      <c r="A16" s="1967">
        <v>43825</v>
      </c>
      <c r="B16" s="1968" t="s">
        <v>16</v>
      </c>
      <c r="C16" s="3666" t="s">
        <v>3362</v>
      </c>
      <c r="D16" s="3667"/>
      <c r="E16" s="3667"/>
      <c r="F16" s="3667"/>
      <c r="G16" s="3667"/>
      <c r="H16" s="3667"/>
      <c r="I16" s="3667"/>
      <c r="J16" s="3668"/>
      <c r="K16" s="3379"/>
      <c r="L16" s="393"/>
    </row>
    <row r="17" spans="1:12" ht="22.5" customHeight="1" x14ac:dyDescent="0.2">
      <c r="A17" s="1967">
        <v>43837</v>
      </c>
      <c r="B17" s="1968" t="s">
        <v>14</v>
      </c>
      <c r="C17" s="3473" t="s">
        <v>3401</v>
      </c>
      <c r="D17" s="3474"/>
      <c r="E17" s="3474"/>
      <c r="F17" s="3474"/>
      <c r="G17" s="3474"/>
      <c r="H17" s="3474"/>
      <c r="I17" s="3474"/>
      <c r="J17" s="3475"/>
      <c r="K17" s="3376"/>
      <c r="L17" s="393"/>
    </row>
    <row r="18" spans="1:12" ht="15.75" x14ac:dyDescent="0.2">
      <c r="A18" s="1967">
        <v>43865</v>
      </c>
      <c r="B18" s="1968" t="s">
        <v>12</v>
      </c>
      <c r="C18" s="1969">
        <v>155</v>
      </c>
      <c r="D18" s="258">
        <f t="shared" ref="D18:D74" si="0">+C18*(100-E18)/100</f>
        <v>116.25</v>
      </c>
      <c r="E18" s="1969">
        <v>25</v>
      </c>
      <c r="F18" s="1969" t="s">
        <v>159</v>
      </c>
      <c r="G18" s="1969">
        <v>110</v>
      </c>
      <c r="H18" s="1969"/>
      <c r="I18" s="1969"/>
      <c r="J18" s="1969"/>
      <c r="K18" s="3377"/>
      <c r="L18" s="393" t="s">
        <v>3414</v>
      </c>
    </row>
    <row r="19" spans="1:12" ht="15.75" x14ac:dyDescent="0.2">
      <c r="A19" s="1967">
        <v>43906</v>
      </c>
      <c r="B19" s="1968" t="s">
        <v>186</v>
      </c>
      <c r="C19" s="1969"/>
      <c r="D19" s="258">
        <f t="shared" si="0"/>
        <v>0</v>
      </c>
      <c r="E19" s="1969"/>
      <c r="F19" s="1969"/>
      <c r="G19" s="1969"/>
      <c r="H19" s="3482" t="s">
        <v>3499</v>
      </c>
      <c r="I19" s="3505"/>
      <c r="J19" s="3483"/>
      <c r="K19" s="3378"/>
      <c r="L19" s="393" t="s">
        <v>40</v>
      </c>
    </row>
    <row r="20" spans="1:12" ht="15.75" x14ac:dyDescent="0.2">
      <c r="A20" s="2410">
        <v>43920</v>
      </c>
      <c r="B20" s="2306" t="s">
        <v>4</v>
      </c>
      <c r="C20" s="2311"/>
      <c r="D20" s="2312"/>
      <c r="E20" s="2311">
        <v>30</v>
      </c>
      <c r="F20" s="2311"/>
      <c r="G20" s="2311"/>
      <c r="H20" s="2311"/>
      <c r="I20" s="2311"/>
      <c r="J20" s="2311"/>
      <c r="K20" s="3382"/>
      <c r="L20" s="2979"/>
    </row>
    <row r="21" spans="1:12" ht="15.75" x14ac:dyDescent="0.2">
      <c r="A21" s="2410">
        <v>43951</v>
      </c>
      <c r="B21" s="2306" t="s">
        <v>4</v>
      </c>
      <c r="C21" s="2311"/>
      <c r="D21" s="2312"/>
      <c r="E21" s="2311">
        <v>45</v>
      </c>
      <c r="F21" s="2311"/>
      <c r="G21" s="2311"/>
      <c r="H21" s="2311"/>
      <c r="I21" s="2311"/>
      <c r="J21" s="2311"/>
      <c r="K21" s="3382"/>
      <c r="L21" s="2979"/>
    </row>
    <row r="22" spans="1:12" ht="15.75" x14ac:dyDescent="0.2">
      <c r="A22" s="2410">
        <v>43981</v>
      </c>
      <c r="B22" s="2306" t="s">
        <v>4</v>
      </c>
      <c r="C22" s="2311"/>
      <c r="D22" s="2312"/>
      <c r="E22" s="2311">
        <v>45</v>
      </c>
      <c r="F22" s="2311"/>
      <c r="G22" s="2311"/>
      <c r="H22" s="2311"/>
      <c r="I22" s="2311"/>
      <c r="J22" s="2311"/>
      <c r="K22" s="3382"/>
      <c r="L22" s="2979"/>
    </row>
    <row r="23" spans="1:12" ht="15.75" x14ac:dyDescent="0.2">
      <c r="A23" s="2410">
        <v>44012</v>
      </c>
      <c r="B23" s="2306" t="s">
        <v>4</v>
      </c>
      <c r="C23" s="2311"/>
      <c r="D23" s="2312"/>
      <c r="E23" s="2311">
        <v>45</v>
      </c>
      <c r="F23" s="2311"/>
      <c r="G23" s="2311"/>
      <c r="H23" s="2311"/>
      <c r="I23" s="2311"/>
      <c r="J23" s="2311"/>
      <c r="K23" s="3382"/>
      <c r="L23" s="2979"/>
    </row>
    <row r="24" spans="1:12" ht="15.75" x14ac:dyDescent="0.2">
      <c r="A24" s="2398">
        <v>44016</v>
      </c>
      <c r="B24" s="2397" t="s">
        <v>12</v>
      </c>
      <c r="C24" s="256">
        <v>95</v>
      </c>
      <c r="D24" s="325">
        <f t="shared" si="0"/>
        <v>52.25</v>
      </c>
      <c r="E24" s="256">
        <v>45</v>
      </c>
      <c r="F24" s="256" t="s">
        <v>159</v>
      </c>
      <c r="G24" s="256">
        <v>110</v>
      </c>
      <c r="H24" s="256"/>
      <c r="I24" s="256"/>
      <c r="J24" s="256"/>
      <c r="K24" s="3380"/>
      <c r="L24" s="358" t="s">
        <v>2668</v>
      </c>
    </row>
    <row r="25" spans="1:12" ht="37.5" customHeight="1" x14ac:dyDescent="0.2">
      <c r="A25" s="3459">
        <v>44042</v>
      </c>
      <c r="B25" s="1968" t="s">
        <v>14</v>
      </c>
      <c r="C25" s="3473" t="s">
        <v>3798</v>
      </c>
      <c r="D25" s="3474"/>
      <c r="E25" s="3474"/>
      <c r="F25" s="3474"/>
      <c r="G25" s="3474"/>
      <c r="H25" s="3474"/>
      <c r="I25" s="3474"/>
      <c r="J25" s="3475"/>
      <c r="K25" s="3376"/>
      <c r="L25" s="158"/>
    </row>
    <row r="26" spans="1:12" ht="15.75" x14ac:dyDescent="0.2">
      <c r="A26" s="3460"/>
      <c r="B26" s="2443" t="s">
        <v>12</v>
      </c>
      <c r="C26" s="256">
        <v>96</v>
      </c>
      <c r="D26" s="325">
        <f t="shared" si="0"/>
        <v>52.8</v>
      </c>
      <c r="E26" s="256">
        <v>45</v>
      </c>
      <c r="F26" s="256" t="s">
        <v>159</v>
      </c>
      <c r="G26" s="256">
        <v>120</v>
      </c>
      <c r="H26" s="256"/>
      <c r="I26" s="256"/>
      <c r="J26" s="256"/>
      <c r="K26" s="3380"/>
      <c r="L26" s="148" t="s">
        <v>2222</v>
      </c>
    </row>
    <row r="27" spans="1:12" ht="135.75" customHeight="1" x14ac:dyDescent="0.2">
      <c r="A27" s="1967">
        <v>44049</v>
      </c>
      <c r="B27" s="1968" t="s">
        <v>14</v>
      </c>
      <c r="C27" s="3473" t="s">
        <v>3803</v>
      </c>
      <c r="D27" s="3474"/>
      <c r="E27" s="3474"/>
      <c r="F27" s="3474"/>
      <c r="G27" s="3474"/>
      <c r="H27" s="3474"/>
      <c r="I27" s="3474"/>
      <c r="J27" s="3475"/>
      <c r="K27" s="3376"/>
      <c r="L27" s="1662" t="s">
        <v>2882</v>
      </c>
    </row>
    <row r="28" spans="1:12" ht="65.25" customHeight="1" x14ac:dyDescent="0.2">
      <c r="A28" s="1254">
        <v>44073</v>
      </c>
      <c r="B28" s="1255" t="s">
        <v>31</v>
      </c>
      <c r="C28" s="3583" t="s">
        <v>3935</v>
      </c>
      <c r="D28" s="3584"/>
      <c r="E28" s="3584"/>
      <c r="F28" s="3584"/>
      <c r="G28" s="3584"/>
      <c r="H28" s="3584"/>
      <c r="I28" s="3584"/>
      <c r="J28" s="3585"/>
      <c r="K28" s="2874" t="s">
        <v>2104</v>
      </c>
      <c r="L28" s="2874" t="s">
        <v>2104</v>
      </c>
    </row>
    <row r="29" spans="1:12" ht="15.75" x14ac:dyDescent="0.2">
      <c r="A29" s="1967">
        <v>44089</v>
      </c>
      <c r="B29" s="1968" t="s">
        <v>14</v>
      </c>
      <c r="C29" s="3482" t="s">
        <v>2946</v>
      </c>
      <c r="D29" s="3505"/>
      <c r="E29" s="3505"/>
      <c r="F29" s="3505"/>
      <c r="G29" s="3505"/>
      <c r="H29" s="3505"/>
      <c r="I29" s="3505"/>
      <c r="J29" s="3483"/>
      <c r="K29" s="3377"/>
      <c r="L29" s="158"/>
    </row>
    <row r="30" spans="1:12" ht="15.75" x14ac:dyDescent="0.2">
      <c r="A30" s="3459">
        <v>44091</v>
      </c>
      <c r="B30" s="1968" t="s">
        <v>12</v>
      </c>
      <c r="C30" s="258">
        <v>185</v>
      </c>
      <c r="D30" s="258">
        <v>101.75</v>
      </c>
      <c r="E30" s="258">
        <v>45</v>
      </c>
      <c r="F30" s="258" t="s">
        <v>159</v>
      </c>
      <c r="G30" s="258">
        <v>110</v>
      </c>
      <c r="H30" s="1969"/>
      <c r="I30" s="1969"/>
      <c r="J30" s="1969"/>
      <c r="K30" s="3377"/>
      <c r="L30" s="158" t="s">
        <v>3938</v>
      </c>
    </row>
    <row r="31" spans="1:12" ht="15.75" x14ac:dyDescent="0.2">
      <c r="A31" s="3460"/>
      <c r="B31" s="1968" t="s">
        <v>186</v>
      </c>
      <c r="C31" s="1969"/>
      <c r="D31" s="258">
        <f t="shared" si="0"/>
        <v>0</v>
      </c>
      <c r="E31" s="1969"/>
      <c r="F31" s="1969"/>
      <c r="G31" s="1969"/>
      <c r="H31" s="1969"/>
      <c r="I31" s="1969"/>
      <c r="J31" s="1969">
        <v>1540</v>
      </c>
      <c r="K31" s="3377"/>
      <c r="L31" s="158" t="s">
        <v>3939</v>
      </c>
    </row>
    <row r="32" spans="1:12" ht="15.75" x14ac:dyDescent="0.2">
      <c r="A32" s="2410">
        <v>44104</v>
      </c>
      <c r="B32" s="2306" t="s">
        <v>4</v>
      </c>
      <c r="C32" s="2311"/>
      <c r="D32" s="2312"/>
      <c r="E32" s="2311">
        <v>45</v>
      </c>
      <c r="F32" s="2311"/>
      <c r="G32" s="2311"/>
      <c r="H32" s="2311"/>
      <c r="I32" s="2311"/>
      <c r="J32" s="2311"/>
      <c r="K32" s="3382"/>
      <c r="L32" s="2979"/>
    </row>
    <row r="33" spans="1:12" ht="15.75" x14ac:dyDescent="0.2">
      <c r="A33" s="2410">
        <v>44134</v>
      </c>
      <c r="B33" s="2306" t="s">
        <v>4</v>
      </c>
      <c r="C33" s="2311"/>
      <c r="D33" s="2312"/>
      <c r="E33" s="2311">
        <v>45</v>
      </c>
      <c r="F33" s="2311"/>
      <c r="G33" s="2311"/>
      <c r="H33" s="2311"/>
      <c r="I33" s="2311"/>
      <c r="J33" s="2311"/>
      <c r="K33" s="3382"/>
      <c r="L33" s="2979"/>
    </row>
    <row r="34" spans="1:12" ht="15.75" x14ac:dyDescent="0.2">
      <c r="A34" s="2410">
        <v>44165</v>
      </c>
      <c r="B34" s="2306" t="s">
        <v>4</v>
      </c>
      <c r="C34" s="2311"/>
      <c r="D34" s="2312"/>
      <c r="E34" s="2311">
        <v>50</v>
      </c>
      <c r="F34" s="2311"/>
      <c r="G34" s="2311"/>
      <c r="H34" s="2311"/>
      <c r="I34" s="2311"/>
      <c r="J34" s="2311"/>
      <c r="K34" s="3382"/>
      <c r="L34" s="2979"/>
    </row>
    <row r="35" spans="1:12" ht="15.75" x14ac:dyDescent="0.2">
      <c r="A35" s="1967">
        <v>44189</v>
      </c>
      <c r="B35" s="1968" t="s">
        <v>12</v>
      </c>
      <c r="C35" s="1969">
        <v>175</v>
      </c>
      <c r="D35" s="258">
        <f t="shared" si="0"/>
        <v>87.5</v>
      </c>
      <c r="E35" s="1969">
        <v>50</v>
      </c>
      <c r="F35" s="1969" t="s">
        <v>159</v>
      </c>
      <c r="G35" s="1969">
        <v>107</v>
      </c>
      <c r="H35" s="1969"/>
      <c r="I35" s="1969"/>
      <c r="J35" s="1969"/>
      <c r="K35" s="3377"/>
      <c r="L35" s="158" t="s">
        <v>4112</v>
      </c>
    </row>
    <row r="36" spans="1:12" ht="15.75" x14ac:dyDescent="0.2">
      <c r="A36" s="2410">
        <v>44195</v>
      </c>
      <c r="B36" s="2306" t="s">
        <v>4</v>
      </c>
      <c r="C36" s="2311"/>
      <c r="D36" s="2312"/>
      <c r="E36" s="2311">
        <v>50</v>
      </c>
      <c r="F36" s="2311"/>
      <c r="G36" s="2311"/>
      <c r="H36" s="2311"/>
      <c r="I36" s="2311"/>
      <c r="J36" s="2311"/>
      <c r="K36" s="3382"/>
      <c r="L36" s="2979"/>
    </row>
    <row r="37" spans="1:12" ht="15.75" x14ac:dyDescent="0.2">
      <c r="A37" s="1967">
        <v>44201</v>
      </c>
      <c r="B37" s="1968" t="s">
        <v>186</v>
      </c>
      <c r="C37" s="1969"/>
      <c r="D37" s="258">
        <f t="shared" si="0"/>
        <v>0</v>
      </c>
      <c r="E37" s="1969"/>
      <c r="F37" s="1969"/>
      <c r="G37" s="1969"/>
      <c r="H37" s="1969"/>
      <c r="I37" s="1969"/>
      <c r="J37" s="3032">
        <v>2580</v>
      </c>
      <c r="K37" s="3377"/>
      <c r="L37" s="158" t="s">
        <v>4142</v>
      </c>
    </row>
    <row r="38" spans="1:12" ht="15.75" x14ac:dyDescent="0.2">
      <c r="A38" s="2410">
        <v>44226</v>
      </c>
      <c r="B38" s="2306" t="s">
        <v>4</v>
      </c>
      <c r="C38" s="2311"/>
      <c r="D38" s="2312"/>
      <c r="E38" s="2311">
        <v>50</v>
      </c>
      <c r="F38" s="2311"/>
      <c r="G38" s="2311"/>
      <c r="H38" s="2311"/>
      <c r="I38" s="2311"/>
      <c r="J38" s="2311"/>
      <c r="K38" s="3382"/>
      <c r="L38" s="2979"/>
    </row>
    <row r="39" spans="1:12" ht="15.75" x14ac:dyDescent="0.2">
      <c r="A39" s="2410">
        <v>44255</v>
      </c>
      <c r="B39" s="2306" t="s">
        <v>4</v>
      </c>
      <c r="C39" s="2311"/>
      <c r="D39" s="2312"/>
      <c r="E39" s="2311">
        <v>50</v>
      </c>
      <c r="F39" s="2311"/>
      <c r="G39" s="2311"/>
      <c r="H39" s="2311"/>
      <c r="I39" s="2311"/>
      <c r="J39" s="2311"/>
      <c r="K39" s="3382"/>
      <c r="L39" s="2979"/>
    </row>
    <row r="40" spans="1:12" ht="15.75" x14ac:dyDescent="0.2">
      <c r="A40" s="1967">
        <v>44258</v>
      </c>
      <c r="B40" s="1968" t="s">
        <v>12</v>
      </c>
      <c r="C40" s="1969">
        <v>151</v>
      </c>
      <c r="D40" s="258">
        <f t="shared" si="0"/>
        <v>75.5</v>
      </c>
      <c r="E40" s="1969">
        <v>50</v>
      </c>
      <c r="F40" s="1969" t="s">
        <v>159</v>
      </c>
      <c r="G40" s="1969">
        <v>95</v>
      </c>
      <c r="H40" s="1969"/>
      <c r="I40" s="1969"/>
      <c r="J40" s="1969"/>
      <c r="K40" s="3377"/>
      <c r="L40" s="158" t="s">
        <v>22</v>
      </c>
    </row>
    <row r="41" spans="1:12" ht="15.75" x14ac:dyDescent="0.2">
      <c r="A41" s="2410">
        <v>44285</v>
      </c>
      <c r="B41" s="2306" t="s">
        <v>4</v>
      </c>
      <c r="C41" s="2311"/>
      <c r="D41" s="2312"/>
      <c r="E41" s="2311">
        <v>50</v>
      </c>
      <c r="F41" s="2311"/>
      <c r="G41" s="2311"/>
      <c r="H41" s="2311"/>
      <c r="I41" s="2311"/>
      <c r="J41" s="2311"/>
      <c r="K41" s="3382"/>
      <c r="L41" s="2979"/>
    </row>
    <row r="42" spans="1:12" s="1657" customFormat="1" ht="15.75" x14ac:dyDescent="0.25">
      <c r="A42" s="3193">
        <v>44348</v>
      </c>
      <c r="B42" s="268" t="s">
        <v>186</v>
      </c>
      <c r="C42" s="3194"/>
      <c r="D42" s="258">
        <f>+C42*(100-E42)/100</f>
        <v>0</v>
      </c>
      <c r="E42" s="3194"/>
      <c r="F42" s="3194"/>
      <c r="G42" s="3194"/>
      <c r="H42" s="3194"/>
      <c r="I42" s="3194"/>
      <c r="J42" s="3194">
        <v>2970</v>
      </c>
      <c r="K42" s="3377"/>
      <c r="L42" s="158" t="s">
        <v>207</v>
      </c>
    </row>
    <row r="43" spans="1:12" ht="15.75" x14ac:dyDescent="0.2">
      <c r="A43" s="1967">
        <v>44375</v>
      </c>
      <c r="B43" s="1968" t="s">
        <v>12</v>
      </c>
      <c r="C43" s="1969">
        <v>161</v>
      </c>
      <c r="D43" s="258">
        <f t="shared" si="0"/>
        <v>80.5</v>
      </c>
      <c r="E43" s="1969">
        <v>50</v>
      </c>
      <c r="F43" s="1969" t="s">
        <v>159</v>
      </c>
      <c r="G43" s="1969">
        <v>80</v>
      </c>
      <c r="H43" s="1969"/>
      <c r="I43" s="1969"/>
      <c r="J43" s="1969"/>
      <c r="K43" s="3377"/>
      <c r="L43" s="158" t="s">
        <v>2710</v>
      </c>
    </row>
    <row r="44" spans="1:12" ht="15.75" x14ac:dyDescent="0.2">
      <c r="A44" s="1967">
        <v>44446</v>
      </c>
      <c r="B44" s="1968" t="s">
        <v>186</v>
      </c>
      <c r="C44" s="1969"/>
      <c r="D44" s="258">
        <f t="shared" si="0"/>
        <v>0</v>
      </c>
      <c r="E44" s="1969"/>
      <c r="F44" s="1969"/>
      <c r="G44" s="1969"/>
      <c r="H44" s="1969"/>
      <c r="I44" s="1969"/>
      <c r="J44" s="1969" t="s">
        <v>3810</v>
      </c>
      <c r="K44" s="3377"/>
      <c r="L44" s="158" t="s">
        <v>40</v>
      </c>
    </row>
    <row r="45" spans="1:12" ht="90.75" customHeight="1" x14ac:dyDescent="0.2">
      <c r="A45" s="1254">
        <v>44462</v>
      </c>
      <c r="B45" s="1255" t="s">
        <v>23</v>
      </c>
      <c r="C45" s="3583" t="s">
        <v>4556</v>
      </c>
      <c r="D45" s="3817"/>
      <c r="E45" s="3817"/>
      <c r="F45" s="3817"/>
      <c r="G45" s="3817"/>
      <c r="H45" s="3817"/>
      <c r="I45" s="3817"/>
      <c r="J45" s="4030"/>
      <c r="K45" s="3384"/>
      <c r="L45" s="3016" t="s">
        <v>3871</v>
      </c>
    </row>
    <row r="46" spans="1:12" ht="40.5" customHeight="1" x14ac:dyDescent="0.2">
      <c r="A46" s="1967">
        <v>44463</v>
      </c>
      <c r="B46" s="1968" t="s">
        <v>14</v>
      </c>
      <c r="C46" s="3614" t="s">
        <v>4613</v>
      </c>
      <c r="D46" s="3733"/>
      <c r="E46" s="3733"/>
      <c r="F46" s="3733"/>
      <c r="G46" s="3733"/>
      <c r="H46" s="3733"/>
      <c r="I46" s="3733"/>
      <c r="J46" s="3615"/>
      <c r="K46" s="3377"/>
      <c r="L46" s="2213" t="s">
        <v>4491</v>
      </c>
    </row>
    <row r="47" spans="1:12" ht="81.75" customHeight="1" x14ac:dyDescent="0.2">
      <c r="A47" s="1254">
        <v>44503</v>
      </c>
      <c r="B47" s="1255" t="s">
        <v>31</v>
      </c>
      <c r="C47" s="4029" t="s">
        <v>4617</v>
      </c>
      <c r="D47" s="3817" t="e">
        <f t="shared" si="0"/>
        <v>#VALUE!</v>
      </c>
      <c r="E47" s="3817"/>
      <c r="F47" s="3817"/>
      <c r="G47" s="3817"/>
      <c r="H47" s="3817"/>
      <c r="I47" s="3817"/>
      <c r="J47" s="4030"/>
      <c r="K47" s="3426" t="s">
        <v>2104</v>
      </c>
      <c r="L47" s="3016" t="s">
        <v>2104</v>
      </c>
    </row>
    <row r="48" spans="1:12" ht="24" customHeight="1" x14ac:dyDescent="0.2">
      <c r="A48" s="1967">
        <v>44515</v>
      </c>
      <c r="B48" s="1968" t="s">
        <v>14</v>
      </c>
      <c r="C48" s="3482" t="s">
        <v>4618</v>
      </c>
      <c r="D48" s="3505"/>
      <c r="E48" s="3505"/>
      <c r="F48" s="3505"/>
      <c r="G48" s="3505"/>
      <c r="H48" s="3505"/>
      <c r="I48" s="3505"/>
      <c r="J48" s="3483"/>
      <c r="K48" s="3377"/>
      <c r="L48" s="158"/>
    </row>
    <row r="49" spans="1:12" ht="15.75" x14ac:dyDescent="0.2">
      <c r="A49" s="1967">
        <v>44517</v>
      </c>
      <c r="B49" s="1968" t="s">
        <v>12</v>
      </c>
      <c r="C49" s="1969">
        <v>120</v>
      </c>
      <c r="D49" s="258">
        <f t="shared" si="0"/>
        <v>0</v>
      </c>
      <c r="E49" s="1969">
        <v>100</v>
      </c>
      <c r="F49" s="1969" t="s">
        <v>159</v>
      </c>
      <c r="G49" s="1969">
        <v>80</v>
      </c>
      <c r="H49" s="1969"/>
      <c r="I49" s="1969"/>
      <c r="J49" s="1969"/>
      <c r="K49" s="3377"/>
      <c r="L49" s="158" t="s">
        <v>2710</v>
      </c>
    </row>
    <row r="50" spans="1:12" ht="15.75" x14ac:dyDescent="0.2">
      <c r="A50" s="1967"/>
      <c r="B50" s="1968"/>
      <c r="C50" s="1969"/>
      <c r="D50" s="258">
        <f t="shared" si="0"/>
        <v>0</v>
      </c>
      <c r="E50" s="1969"/>
      <c r="F50" s="1969"/>
      <c r="G50" s="1969"/>
      <c r="H50" s="1969"/>
      <c r="I50" s="1969"/>
      <c r="J50" s="1969"/>
      <c r="K50" s="3377"/>
      <c r="L50" s="158"/>
    </row>
    <row r="51" spans="1:12" ht="15.75" x14ac:dyDescent="0.2">
      <c r="A51" s="1967"/>
      <c r="B51" s="1968"/>
      <c r="C51" s="1969"/>
      <c r="D51" s="258">
        <f t="shared" si="0"/>
        <v>0</v>
      </c>
      <c r="E51" s="1969"/>
      <c r="F51" s="1969"/>
      <c r="G51" s="1969"/>
      <c r="H51" s="1969"/>
      <c r="I51" s="1969"/>
      <c r="J51" s="1969"/>
      <c r="K51" s="3377"/>
      <c r="L51" s="158"/>
    </row>
    <row r="52" spans="1:12" ht="15.75" x14ac:dyDescent="0.2">
      <c r="A52" s="1967"/>
      <c r="B52" s="1968"/>
      <c r="C52" s="1969"/>
      <c r="D52" s="258">
        <f t="shared" si="0"/>
        <v>0</v>
      </c>
      <c r="E52" s="1969"/>
      <c r="F52" s="1969"/>
      <c r="G52" s="1969"/>
      <c r="H52" s="1969"/>
      <c r="I52" s="1969"/>
      <c r="J52" s="1969"/>
      <c r="K52" s="3377"/>
      <c r="L52" s="158"/>
    </row>
    <row r="53" spans="1:12" ht="15.75" x14ac:dyDescent="0.2">
      <c r="A53" s="1967"/>
      <c r="B53" s="1968"/>
      <c r="C53" s="1969"/>
      <c r="D53" s="258">
        <f t="shared" si="0"/>
        <v>0</v>
      </c>
      <c r="E53" s="1969"/>
      <c r="F53" s="1969"/>
      <c r="G53" s="1969"/>
      <c r="H53" s="1969"/>
      <c r="I53" s="1969"/>
      <c r="J53" s="1969"/>
      <c r="K53" s="3377"/>
      <c r="L53" s="158"/>
    </row>
    <row r="54" spans="1:12" ht="15.75" x14ac:dyDescent="0.2">
      <c r="A54" s="1967"/>
      <c r="B54" s="1968"/>
      <c r="C54" s="1969"/>
      <c r="D54" s="258">
        <f t="shared" si="0"/>
        <v>0</v>
      </c>
      <c r="E54" s="1969"/>
      <c r="F54" s="1969"/>
      <c r="G54" s="1969"/>
      <c r="H54" s="1969"/>
      <c r="I54" s="1969"/>
      <c r="J54" s="1969"/>
      <c r="K54" s="3377"/>
      <c r="L54" s="158"/>
    </row>
    <row r="55" spans="1:12" ht="15.75" x14ac:dyDescent="0.2">
      <c r="A55" s="1967"/>
      <c r="B55" s="1968"/>
      <c r="C55" s="1969"/>
      <c r="D55" s="258">
        <f t="shared" si="0"/>
        <v>0</v>
      </c>
      <c r="E55" s="1969"/>
      <c r="F55" s="1969"/>
      <c r="G55" s="1969"/>
      <c r="H55" s="1969"/>
      <c r="I55" s="1969"/>
      <c r="J55" s="1969"/>
      <c r="K55" s="3377"/>
      <c r="L55" s="158"/>
    </row>
    <row r="56" spans="1:12" ht="15.75" x14ac:dyDescent="0.2">
      <c r="A56" s="1967"/>
      <c r="B56" s="1968"/>
      <c r="C56" s="1969"/>
      <c r="D56" s="258">
        <f t="shared" si="0"/>
        <v>0</v>
      </c>
      <c r="E56" s="1969"/>
      <c r="F56" s="1969"/>
      <c r="G56" s="1969"/>
      <c r="H56" s="1969"/>
      <c r="I56" s="1969"/>
      <c r="J56" s="1969"/>
      <c r="K56" s="3377"/>
      <c r="L56" s="158"/>
    </row>
    <row r="57" spans="1:12" ht="15.75" x14ac:dyDescent="0.2">
      <c r="A57" s="1967"/>
      <c r="B57" s="1968"/>
      <c r="C57" s="1969"/>
      <c r="D57" s="258">
        <f t="shared" si="0"/>
        <v>0</v>
      </c>
      <c r="E57" s="1969"/>
      <c r="F57" s="1969"/>
      <c r="G57" s="1969"/>
      <c r="H57" s="1969"/>
      <c r="I57" s="1969"/>
      <c r="J57" s="1969"/>
      <c r="K57" s="3377"/>
      <c r="L57" s="158"/>
    </row>
    <row r="58" spans="1:12" ht="15.75" x14ac:dyDescent="0.2">
      <c r="A58" s="1967"/>
      <c r="B58" s="1968"/>
      <c r="C58" s="1969"/>
      <c r="D58" s="258">
        <f t="shared" si="0"/>
        <v>0</v>
      </c>
      <c r="E58" s="1969"/>
      <c r="F58" s="1969"/>
      <c r="G58" s="1969"/>
      <c r="H58" s="1969"/>
      <c r="I58" s="1969"/>
      <c r="J58" s="1969"/>
      <c r="K58" s="3377"/>
      <c r="L58" s="158"/>
    </row>
    <row r="59" spans="1:12" ht="15.75" x14ac:dyDescent="0.2">
      <c r="A59" s="1967"/>
      <c r="B59" s="1968"/>
      <c r="C59" s="1969"/>
      <c r="D59" s="258">
        <f t="shared" si="0"/>
        <v>0</v>
      </c>
      <c r="E59" s="1969"/>
      <c r="F59" s="1969"/>
      <c r="G59" s="1969"/>
      <c r="H59" s="1969"/>
      <c r="I59" s="1969"/>
      <c r="J59" s="1969"/>
      <c r="K59" s="3377"/>
      <c r="L59" s="158"/>
    </row>
    <row r="60" spans="1:12" ht="15.75" x14ac:dyDescent="0.2">
      <c r="A60" s="1967"/>
      <c r="B60" s="1968"/>
      <c r="C60" s="1969"/>
      <c r="D60" s="258">
        <f t="shared" si="0"/>
        <v>0</v>
      </c>
      <c r="E60" s="1969"/>
      <c r="F60" s="1969"/>
      <c r="G60" s="1969"/>
      <c r="H60" s="1969"/>
      <c r="I60" s="1969"/>
      <c r="J60" s="1969"/>
      <c r="K60" s="3377"/>
      <c r="L60" s="158"/>
    </row>
    <row r="61" spans="1:12" ht="15.75" x14ac:dyDescent="0.2">
      <c r="A61" s="1967"/>
      <c r="B61" s="1968"/>
      <c r="C61" s="1969"/>
      <c r="D61" s="258">
        <f t="shared" si="0"/>
        <v>0</v>
      </c>
      <c r="E61" s="1969"/>
      <c r="F61" s="1969"/>
      <c r="G61" s="1969"/>
      <c r="H61" s="1969"/>
      <c r="I61" s="1969"/>
      <c r="J61" s="1969"/>
      <c r="K61" s="3377"/>
      <c r="L61" s="158"/>
    </row>
    <row r="62" spans="1:12" ht="15.75" x14ac:dyDescent="0.2">
      <c r="A62" s="1967"/>
      <c r="B62" s="1968"/>
      <c r="C62" s="1969"/>
      <c r="D62" s="258">
        <f t="shared" si="0"/>
        <v>0</v>
      </c>
      <c r="E62" s="1969"/>
      <c r="F62" s="1969"/>
      <c r="G62" s="1969"/>
      <c r="H62" s="1969"/>
      <c r="I62" s="1969"/>
      <c r="J62" s="1969"/>
      <c r="K62" s="3377"/>
      <c r="L62" s="158"/>
    </row>
    <row r="63" spans="1:12" ht="15.75" x14ac:dyDescent="0.2">
      <c r="A63" s="1967"/>
      <c r="B63" s="1968"/>
      <c r="C63" s="1969"/>
      <c r="D63" s="258">
        <f t="shared" si="0"/>
        <v>0</v>
      </c>
      <c r="E63" s="1969"/>
      <c r="F63" s="1969"/>
      <c r="G63" s="1969"/>
      <c r="H63" s="1969"/>
      <c r="I63" s="1969"/>
      <c r="J63" s="1969"/>
      <c r="K63" s="3377"/>
      <c r="L63" s="158"/>
    </row>
    <row r="64" spans="1:12" ht="15.75" x14ac:dyDescent="0.2">
      <c r="A64" s="1967"/>
      <c r="B64" s="1968"/>
      <c r="C64" s="1969"/>
      <c r="D64" s="258">
        <f t="shared" si="0"/>
        <v>0</v>
      </c>
      <c r="E64" s="1969"/>
      <c r="F64" s="1969"/>
      <c r="G64" s="1969"/>
      <c r="H64" s="1969"/>
      <c r="I64" s="1969"/>
      <c r="J64" s="1969"/>
      <c r="K64" s="3377"/>
      <c r="L64" s="158"/>
    </row>
    <row r="65" spans="1:12" ht="15.75" x14ac:dyDescent="0.2">
      <c r="A65" s="1967"/>
      <c r="B65" s="1968"/>
      <c r="C65" s="1969"/>
      <c r="D65" s="258">
        <f t="shared" si="0"/>
        <v>0</v>
      </c>
      <c r="E65" s="1969"/>
      <c r="F65" s="1969"/>
      <c r="G65" s="1969"/>
      <c r="H65" s="1969"/>
      <c r="I65" s="1969"/>
      <c r="J65" s="1969"/>
      <c r="K65" s="3377"/>
      <c r="L65" s="158"/>
    </row>
    <row r="66" spans="1:12" ht="15.75" x14ac:dyDescent="0.2">
      <c r="A66" s="1967"/>
      <c r="B66" s="1968"/>
      <c r="C66" s="1969"/>
      <c r="D66" s="258">
        <f t="shared" si="0"/>
        <v>0</v>
      </c>
      <c r="E66" s="1969"/>
      <c r="F66" s="1969"/>
      <c r="G66" s="1969"/>
      <c r="H66" s="1969"/>
      <c r="I66" s="1969"/>
      <c r="J66" s="1969"/>
      <c r="K66" s="3377"/>
      <c r="L66" s="158"/>
    </row>
    <row r="67" spans="1:12" ht="15.75" x14ac:dyDescent="0.2">
      <c r="A67" s="1967"/>
      <c r="B67" s="1968"/>
      <c r="C67" s="1969"/>
      <c r="D67" s="258">
        <f t="shared" si="0"/>
        <v>0</v>
      </c>
      <c r="E67" s="1969"/>
      <c r="F67" s="1969"/>
      <c r="G67" s="1969"/>
      <c r="H67" s="1969"/>
      <c r="I67" s="1969"/>
      <c r="J67" s="1969"/>
      <c r="K67" s="3377"/>
      <c r="L67" s="158"/>
    </row>
    <row r="68" spans="1:12" ht="15.75" x14ac:dyDescent="0.2">
      <c r="A68" s="1967"/>
      <c r="B68" s="1968"/>
      <c r="C68" s="1969"/>
      <c r="D68" s="258">
        <f t="shared" si="0"/>
        <v>0</v>
      </c>
      <c r="E68" s="1969"/>
      <c r="F68" s="1969"/>
      <c r="G68" s="1969"/>
      <c r="H68" s="1969"/>
      <c r="I68" s="1969"/>
      <c r="J68" s="1969"/>
      <c r="K68" s="3377"/>
      <c r="L68" s="158"/>
    </row>
    <row r="69" spans="1:12" ht="15.75" x14ac:dyDescent="0.2">
      <c r="A69" s="1967"/>
      <c r="B69" s="1968"/>
      <c r="C69" s="1969"/>
      <c r="D69" s="258">
        <f t="shared" si="0"/>
        <v>0</v>
      </c>
      <c r="E69" s="1969"/>
      <c r="F69" s="1969"/>
      <c r="G69" s="1969"/>
      <c r="H69" s="1969"/>
      <c r="I69" s="1969"/>
      <c r="J69" s="1969"/>
      <c r="K69" s="3377"/>
      <c r="L69" s="158"/>
    </row>
    <row r="70" spans="1:12" ht="15.75" x14ac:dyDescent="0.2">
      <c r="A70" s="1967"/>
      <c r="B70" s="1968"/>
      <c r="C70" s="1969"/>
      <c r="D70" s="258">
        <f t="shared" si="0"/>
        <v>0</v>
      </c>
      <c r="E70" s="1969"/>
      <c r="F70" s="1969"/>
      <c r="G70" s="1969"/>
      <c r="H70" s="1969"/>
      <c r="I70" s="1969"/>
      <c r="J70" s="1969"/>
      <c r="K70" s="3377"/>
      <c r="L70" s="158"/>
    </row>
    <row r="71" spans="1:12" ht="15.75" x14ac:dyDescent="0.2">
      <c r="A71" s="1967"/>
      <c r="B71" s="1968"/>
      <c r="C71" s="1969"/>
      <c r="D71" s="258">
        <f t="shared" si="0"/>
        <v>0</v>
      </c>
      <c r="E71" s="1969"/>
      <c r="F71" s="1969"/>
      <c r="G71" s="1969"/>
      <c r="H71" s="1969"/>
      <c r="I71" s="1969"/>
      <c r="J71" s="1969"/>
      <c r="K71" s="3377"/>
      <c r="L71" s="158"/>
    </row>
    <row r="72" spans="1:12" ht="15.75" x14ac:dyDescent="0.2">
      <c r="A72" s="1967"/>
      <c r="B72" s="1968"/>
      <c r="C72" s="1969"/>
      <c r="D72" s="258">
        <f t="shared" si="0"/>
        <v>0</v>
      </c>
      <c r="E72" s="1969"/>
      <c r="F72" s="1969"/>
      <c r="G72" s="1969"/>
      <c r="H72" s="1969"/>
      <c r="I72" s="1969"/>
      <c r="J72" s="1969"/>
      <c r="K72" s="3377"/>
      <c r="L72" s="158"/>
    </row>
    <row r="73" spans="1:12" ht="15.75" x14ac:dyDescent="0.2">
      <c r="A73" s="1967"/>
      <c r="B73" s="1968"/>
      <c r="C73" s="1969"/>
      <c r="D73" s="258">
        <f t="shared" si="0"/>
        <v>0</v>
      </c>
      <c r="E73" s="1969"/>
      <c r="F73" s="1969"/>
      <c r="G73" s="1969"/>
      <c r="H73" s="1969"/>
      <c r="I73" s="1969"/>
      <c r="J73" s="1969"/>
      <c r="K73" s="3377"/>
      <c r="L73" s="158"/>
    </row>
    <row r="74" spans="1:12" ht="15.75" x14ac:dyDescent="0.2">
      <c r="A74" s="1967"/>
      <c r="B74" s="1968"/>
      <c r="C74" s="1969"/>
      <c r="D74" s="258">
        <f t="shared" si="0"/>
        <v>0</v>
      </c>
      <c r="E74" s="1969"/>
      <c r="F74" s="1969"/>
      <c r="G74" s="1969"/>
      <c r="H74" s="1969"/>
      <c r="I74" s="1969"/>
      <c r="J74" s="1969"/>
      <c r="K74" s="3377"/>
      <c r="L74" s="158"/>
    </row>
    <row r="75" spans="1:12" ht="15.75" x14ac:dyDescent="0.2">
      <c r="A75" s="1967"/>
      <c r="B75" s="1968"/>
      <c r="C75" s="1969"/>
      <c r="D75" s="258">
        <f t="shared" ref="D75:D138" si="1">+C75*(100-E75)/100</f>
        <v>0</v>
      </c>
      <c r="E75" s="1969"/>
      <c r="F75" s="1969"/>
      <c r="G75" s="1969"/>
      <c r="H75" s="1969"/>
      <c r="I75" s="1969"/>
      <c r="J75" s="1969"/>
      <c r="K75" s="3377"/>
      <c r="L75" s="158"/>
    </row>
    <row r="76" spans="1:12" ht="15.75" x14ac:dyDescent="0.2">
      <c r="A76" s="1967"/>
      <c r="B76" s="1968"/>
      <c r="C76" s="1969"/>
      <c r="D76" s="258">
        <f t="shared" si="1"/>
        <v>0</v>
      </c>
      <c r="E76" s="1969"/>
      <c r="F76" s="1969"/>
      <c r="G76" s="1969"/>
      <c r="H76" s="1969"/>
      <c r="I76" s="1969"/>
      <c r="J76" s="1969"/>
      <c r="K76" s="3377"/>
      <c r="L76" s="158"/>
    </row>
    <row r="77" spans="1:12" ht="15.75" x14ac:dyDescent="0.2">
      <c r="A77" s="1967"/>
      <c r="B77" s="1968"/>
      <c r="C77" s="1969"/>
      <c r="D77" s="258">
        <f t="shared" si="1"/>
        <v>0</v>
      </c>
      <c r="E77" s="1969"/>
      <c r="F77" s="1969"/>
      <c r="G77" s="1969"/>
      <c r="H77" s="1969"/>
      <c r="I77" s="1969"/>
      <c r="J77" s="1969"/>
      <c r="K77" s="3377"/>
      <c r="L77" s="158"/>
    </row>
    <row r="78" spans="1:12" ht="15.75" x14ac:dyDescent="0.2">
      <c r="A78" s="1967"/>
      <c r="B78" s="1968"/>
      <c r="C78" s="1969"/>
      <c r="D78" s="258">
        <f t="shared" si="1"/>
        <v>0</v>
      </c>
      <c r="E78" s="1969"/>
      <c r="F78" s="1969"/>
      <c r="G78" s="1969"/>
      <c r="H78" s="1969"/>
      <c r="I78" s="1969"/>
      <c r="J78" s="1969"/>
      <c r="K78" s="3377"/>
      <c r="L78" s="158"/>
    </row>
    <row r="79" spans="1:12" ht="15.75" x14ac:dyDescent="0.2">
      <c r="A79" s="1967"/>
      <c r="B79" s="1968"/>
      <c r="C79" s="1969"/>
      <c r="D79" s="258">
        <f t="shared" si="1"/>
        <v>0</v>
      </c>
      <c r="E79" s="1969"/>
      <c r="F79" s="1969"/>
      <c r="G79" s="1969"/>
      <c r="H79" s="1969"/>
      <c r="I79" s="1969"/>
      <c r="J79" s="1969"/>
      <c r="K79" s="3377"/>
      <c r="L79" s="158"/>
    </row>
    <row r="80" spans="1:12" ht="15.75" x14ac:dyDescent="0.2">
      <c r="A80" s="1967"/>
      <c r="B80" s="1968"/>
      <c r="C80" s="1969"/>
      <c r="D80" s="258">
        <f t="shared" si="1"/>
        <v>0</v>
      </c>
      <c r="E80" s="1969"/>
      <c r="F80" s="1969"/>
      <c r="G80" s="1969"/>
      <c r="H80" s="1969"/>
      <c r="I80" s="1969"/>
      <c r="J80" s="1969"/>
      <c r="K80" s="3377"/>
      <c r="L80" s="158"/>
    </row>
    <row r="81" spans="1:12" ht="15.75" x14ac:dyDescent="0.2">
      <c r="A81" s="1967"/>
      <c r="B81" s="1968"/>
      <c r="C81" s="1969"/>
      <c r="D81" s="258">
        <f t="shared" si="1"/>
        <v>0</v>
      </c>
      <c r="E81" s="1969"/>
      <c r="F81" s="1969"/>
      <c r="G81" s="1969"/>
      <c r="H81" s="1969"/>
      <c r="I81" s="1969"/>
      <c r="J81" s="1969"/>
      <c r="K81" s="3377"/>
      <c r="L81" s="158"/>
    </row>
    <row r="82" spans="1:12" ht="15.75" x14ac:dyDescent="0.2">
      <c r="A82" s="1967"/>
      <c r="B82" s="1968"/>
      <c r="C82" s="1969"/>
      <c r="D82" s="258">
        <f t="shared" si="1"/>
        <v>0</v>
      </c>
      <c r="E82" s="1969"/>
      <c r="F82" s="1969"/>
      <c r="G82" s="1969"/>
      <c r="H82" s="1969"/>
      <c r="I82" s="1969"/>
      <c r="J82" s="1969"/>
      <c r="K82" s="3377"/>
      <c r="L82" s="158"/>
    </row>
    <row r="83" spans="1:12" ht="15.75" x14ac:dyDescent="0.2">
      <c r="A83" s="1967"/>
      <c r="B83" s="1968"/>
      <c r="C83" s="1969"/>
      <c r="D83" s="258">
        <f t="shared" si="1"/>
        <v>0</v>
      </c>
      <c r="E83" s="1969"/>
      <c r="F83" s="1969"/>
      <c r="G83" s="1969"/>
      <c r="H83" s="1969"/>
      <c r="I83" s="1969"/>
      <c r="J83" s="1969"/>
      <c r="K83" s="3377"/>
      <c r="L83" s="158"/>
    </row>
    <row r="84" spans="1:12" ht="15.75" x14ac:dyDescent="0.2">
      <c r="A84" s="1967"/>
      <c r="B84" s="1968"/>
      <c r="C84" s="1969"/>
      <c r="D84" s="258">
        <f t="shared" si="1"/>
        <v>0</v>
      </c>
      <c r="E84" s="1969"/>
      <c r="F84" s="1969"/>
      <c r="G84" s="1969"/>
      <c r="H84" s="1969"/>
      <c r="I84" s="1969"/>
      <c r="J84" s="1969"/>
      <c r="K84" s="3377"/>
      <c r="L84" s="158"/>
    </row>
    <row r="85" spans="1:12" ht="15.75" x14ac:dyDescent="0.2">
      <c r="A85" s="1967"/>
      <c r="B85" s="1968"/>
      <c r="C85" s="1969"/>
      <c r="D85" s="258">
        <f t="shared" si="1"/>
        <v>0</v>
      </c>
      <c r="E85" s="1969"/>
      <c r="F85" s="1969"/>
      <c r="G85" s="1969"/>
      <c r="H85" s="1969"/>
      <c r="I85" s="1969"/>
      <c r="J85" s="1969"/>
      <c r="K85" s="3377"/>
      <c r="L85" s="158"/>
    </row>
    <row r="86" spans="1:12" ht="15.75" x14ac:dyDescent="0.2">
      <c r="A86" s="1967"/>
      <c r="B86" s="1968"/>
      <c r="C86" s="1969"/>
      <c r="D86" s="258">
        <f t="shared" si="1"/>
        <v>0</v>
      </c>
      <c r="E86" s="1969"/>
      <c r="F86" s="1969"/>
      <c r="G86" s="1969"/>
      <c r="H86" s="1969"/>
      <c r="I86" s="1969"/>
      <c r="J86" s="1969"/>
      <c r="K86" s="3377"/>
      <c r="L86" s="158"/>
    </row>
    <row r="87" spans="1:12" ht="15.75" x14ac:dyDescent="0.2">
      <c r="A87" s="1967"/>
      <c r="B87" s="1968"/>
      <c r="C87" s="1969"/>
      <c r="D87" s="258">
        <f t="shared" si="1"/>
        <v>0</v>
      </c>
      <c r="E87" s="1969"/>
      <c r="F87" s="1969"/>
      <c r="G87" s="1969"/>
      <c r="H87" s="1969"/>
      <c r="I87" s="1969"/>
      <c r="J87" s="1969"/>
      <c r="K87" s="3377"/>
      <c r="L87" s="158"/>
    </row>
    <row r="88" spans="1:12" ht="15.75" x14ac:dyDescent="0.2">
      <c r="A88" s="1967"/>
      <c r="B88" s="1968"/>
      <c r="C88" s="1969"/>
      <c r="D88" s="258">
        <f t="shared" si="1"/>
        <v>0</v>
      </c>
      <c r="E88" s="1969"/>
      <c r="F88" s="1969"/>
      <c r="G88" s="1969"/>
      <c r="H88" s="1969"/>
      <c r="I88" s="1969"/>
      <c r="J88" s="1969"/>
      <c r="K88" s="3377"/>
      <c r="L88" s="158"/>
    </row>
    <row r="89" spans="1:12" ht="15.75" x14ac:dyDescent="0.2">
      <c r="A89" s="1967"/>
      <c r="B89" s="1968"/>
      <c r="C89" s="1969"/>
      <c r="D89" s="258">
        <f t="shared" si="1"/>
        <v>0</v>
      </c>
      <c r="E89" s="1969"/>
      <c r="F89" s="1969"/>
      <c r="G89" s="1969"/>
      <c r="H89" s="1969"/>
      <c r="I89" s="1969"/>
      <c r="J89" s="1969"/>
      <c r="K89" s="3377"/>
      <c r="L89" s="158"/>
    </row>
    <row r="90" spans="1:12" ht="15.75" x14ac:dyDescent="0.2">
      <c r="A90" s="1967"/>
      <c r="B90" s="1968"/>
      <c r="C90" s="1969"/>
      <c r="D90" s="258">
        <f t="shared" si="1"/>
        <v>0</v>
      </c>
      <c r="E90" s="1969"/>
      <c r="F90" s="1969"/>
      <c r="G90" s="1969"/>
      <c r="H90" s="1969"/>
      <c r="I90" s="1969"/>
      <c r="J90" s="1969"/>
      <c r="K90" s="3377"/>
      <c r="L90" s="158"/>
    </row>
    <row r="91" spans="1:12" ht="15.75" x14ac:dyDescent="0.2">
      <c r="A91" s="1967"/>
      <c r="B91" s="1968"/>
      <c r="C91" s="1969"/>
      <c r="D91" s="258">
        <f t="shared" si="1"/>
        <v>0</v>
      </c>
      <c r="E91" s="1969"/>
      <c r="F91" s="1969"/>
      <c r="G91" s="1969"/>
      <c r="H91" s="1969"/>
      <c r="I91" s="1969"/>
      <c r="J91" s="1969"/>
      <c r="K91" s="3377"/>
      <c r="L91" s="158"/>
    </row>
    <row r="92" spans="1:12" ht="15.75" x14ac:dyDescent="0.2">
      <c r="A92" s="1967"/>
      <c r="B92" s="1968"/>
      <c r="C92" s="1969"/>
      <c r="D92" s="258">
        <f t="shared" si="1"/>
        <v>0</v>
      </c>
      <c r="E92" s="1969"/>
      <c r="F92" s="1969"/>
      <c r="G92" s="1969"/>
      <c r="H92" s="1969"/>
      <c r="I92" s="1969"/>
      <c r="J92" s="1969"/>
      <c r="K92" s="3377"/>
      <c r="L92" s="158"/>
    </row>
    <row r="93" spans="1:12" ht="15.75" x14ac:dyDescent="0.2">
      <c r="A93" s="1967"/>
      <c r="B93" s="1968"/>
      <c r="C93" s="1969"/>
      <c r="D93" s="258">
        <f t="shared" si="1"/>
        <v>0</v>
      </c>
      <c r="E93" s="1969"/>
      <c r="F93" s="1969"/>
      <c r="G93" s="1969"/>
      <c r="H93" s="1969"/>
      <c r="I93" s="1969"/>
      <c r="J93" s="1969"/>
      <c r="K93" s="3377"/>
      <c r="L93" s="158"/>
    </row>
    <row r="94" spans="1:12" ht="15.75" x14ac:dyDescent="0.2">
      <c r="A94" s="1967"/>
      <c r="B94" s="1968"/>
      <c r="C94" s="1969"/>
      <c r="D94" s="258">
        <f t="shared" si="1"/>
        <v>0</v>
      </c>
      <c r="E94" s="1969"/>
      <c r="F94" s="1969"/>
      <c r="G94" s="1969"/>
      <c r="H94" s="1969"/>
      <c r="I94" s="1969"/>
      <c r="J94" s="1969"/>
      <c r="K94" s="3377"/>
      <c r="L94" s="158"/>
    </row>
    <row r="95" spans="1:12" ht="15.75" x14ac:dyDescent="0.2">
      <c r="A95" s="1967"/>
      <c r="B95" s="1968"/>
      <c r="C95" s="1969"/>
      <c r="D95" s="258">
        <f t="shared" si="1"/>
        <v>0</v>
      </c>
      <c r="E95" s="1969"/>
      <c r="F95" s="1969"/>
      <c r="G95" s="1969"/>
      <c r="H95" s="1969"/>
      <c r="I95" s="1969"/>
      <c r="J95" s="1969"/>
      <c r="K95" s="3377"/>
      <c r="L95" s="158"/>
    </row>
    <row r="96" spans="1:12" ht="15.75" x14ac:dyDescent="0.2">
      <c r="A96" s="1967"/>
      <c r="B96" s="1968"/>
      <c r="C96" s="1969"/>
      <c r="D96" s="258">
        <f t="shared" si="1"/>
        <v>0</v>
      </c>
      <c r="E96" s="1969"/>
      <c r="F96" s="1969"/>
      <c r="G96" s="1969"/>
      <c r="H96" s="1969"/>
      <c r="I96" s="1969"/>
      <c r="J96" s="1969"/>
      <c r="K96" s="3377"/>
      <c r="L96" s="158"/>
    </row>
    <row r="97" spans="1:12" ht="15.75" x14ac:dyDescent="0.2">
      <c r="A97" s="1967"/>
      <c r="B97" s="1968"/>
      <c r="C97" s="1969"/>
      <c r="D97" s="258">
        <f t="shared" si="1"/>
        <v>0</v>
      </c>
      <c r="E97" s="1969"/>
      <c r="F97" s="1969"/>
      <c r="G97" s="1969"/>
      <c r="H97" s="1969"/>
      <c r="I97" s="1969"/>
      <c r="J97" s="1969"/>
      <c r="K97" s="3377"/>
      <c r="L97" s="158"/>
    </row>
    <row r="98" spans="1:12" ht="15.75" x14ac:dyDescent="0.2">
      <c r="A98" s="1967"/>
      <c r="B98" s="1968"/>
      <c r="C98" s="1969"/>
      <c r="D98" s="258">
        <f t="shared" si="1"/>
        <v>0</v>
      </c>
      <c r="E98" s="1969"/>
      <c r="F98" s="1969"/>
      <c r="G98" s="1969"/>
      <c r="H98" s="1969"/>
      <c r="I98" s="1969"/>
      <c r="J98" s="1969"/>
      <c r="K98" s="3377"/>
      <c r="L98" s="158"/>
    </row>
    <row r="99" spans="1:12" ht="15.75" x14ac:dyDescent="0.2">
      <c r="A99" s="1967"/>
      <c r="B99" s="1968"/>
      <c r="C99" s="1969"/>
      <c r="D99" s="258">
        <f t="shared" si="1"/>
        <v>0</v>
      </c>
      <c r="E99" s="1969"/>
      <c r="F99" s="1969"/>
      <c r="G99" s="1969"/>
      <c r="H99" s="1969"/>
      <c r="I99" s="1969"/>
      <c r="J99" s="1969"/>
      <c r="K99" s="3377"/>
      <c r="L99" s="158"/>
    </row>
    <row r="100" spans="1:12" ht="15.75" x14ac:dyDescent="0.2">
      <c r="A100" s="1967"/>
      <c r="B100" s="1968"/>
      <c r="C100" s="1969"/>
      <c r="D100" s="258">
        <f t="shared" si="1"/>
        <v>0</v>
      </c>
      <c r="E100" s="1969"/>
      <c r="F100" s="1969"/>
      <c r="G100" s="1969"/>
      <c r="H100" s="1969"/>
      <c r="I100" s="1969"/>
      <c r="J100" s="1969"/>
      <c r="K100" s="3377"/>
      <c r="L100" s="158"/>
    </row>
    <row r="101" spans="1:12" ht="15.75" x14ac:dyDescent="0.2">
      <c r="A101" s="1967"/>
      <c r="B101" s="1968"/>
      <c r="C101" s="1969"/>
      <c r="D101" s="258">
        <f t="shared" si="1"/>
        <v>0</v>
      </c>
      <c r="E101" s="1969"/>
      <c r="F101" s="1969"/>
      <c r="G101" s="1969"/>
      <c r="H101" s="1969"/>
      <c r="I101" s="1969"/>
      <c r="J101" s="1969"/>
      <c r="K101" s="3377"/>
      <c r="L101" s="158"/>
    </row>
    <row r="102" spans="1:12" ht="15.75" x14ac:dyDescent="0.2">
      <c r="A102" s="1967"/>
      <c r="B102" s="1968"/>
      <c r="C102" s="1969"/>
      <c r="D102" s="258">
        <f t="shared" si="1"/>
        <v>0</v>
      </c>
      <c r="E102" s="1969"/>
      <c r="F102" s="1969"/>
      <c r="G102" s="1969"/>
      <c r="H102" s="1969"/>
      <c r="I102" s="1969"/>
      <c r="J102" s="1969"/>
      <c r="K102" s="3377"/>
      <c r="L102" s="158"/>
    </row>
    <row r="103" spans="1:12" ht="15.75" x14ac:dyDescent="0.2">
      <c r="A103" s="1967"/>
      <c r="B103" s="1968"/>
      <c r="C103" s="1969"/>
      <c r="D103" s="258">
        <f t="shared" si="1"/>
        <v>0</v>
      </c>
      <c r="E103" s="1969"/>
      <c r="F103" s="1969"/>
      <c r="G103" s="1969"/>
      <c r="H103" s="1969"/>
      <c r="I103" s="1969"/>
      <c r="J103" s="1969"/>
      <c r="K103" s="3377"/>
      <c r="L103" s="158"/>
    </row>
    <row r="104" spans="1:12" ht="15.75" x14ac:dyDescent="0.2">
      <c r="A104" s="1967"/>
      <c r="B104" s="1968"/>
      <c r="C104" s="1969"/>
      <c r="D104" s="258">
        <f t="shared" si="1"/>
        <v>0</v>
      </c>
      <c r="E104" s="1969"/>
      <c r="F104" s="1969"/>
      <c r="G104" s="1969"/>
      <c r="H104" s="1969"/>
      <c r="I104" s="1969"/>
      <c r="J104" s="1969"/>
      <c r="K104" s="3377"/>
      <c r="L104" s="158"/>
    </row>
    <row r="105" spans="1:12" ht="15.75" x14ac:dyDescent="0.2">
      <c r="A105" s="1967"/>
      <c r="B105" s="1968"/>
      <c r="C105" s="1969"/>
      <c r="D105" s="258">
        <f t="shared" si="1"/>
        <v>0</v>
      </c>
      <c r="E105" s="1969"/>
      <c r="F105" s="1969"/>
      <c r="G105" s="1969"/>
      <c r="H105" s="1969"/>
      <c r="I105" s="1969"/>
      <c r="J105" s="1969"/>
      <c r="K105" s="3377"/>
      <c r="L105" s="158"/>
    </row>
    <row r="106" spans="1:12" ht="15.75" x14ac:dyDescent="0.2">
      <c r="A106" s="1967"/>
      <c r="B106" s="1968"/>
      <c r="C106" s="1969"/>
      <c r="D106" s="258">
        <f t="shared" si="1"/>
        <v>0</v>
      </c>
      <c r="E106" s="1969"/>
      <c r="F106" s="1969"/>
      <c r="G106" s="1969"/>
      <c r="H106" s="1969"/>
      <c r="I106" s="1969"/>
      <c r="J106" s="1969"/>
      <c r="K106" s="3377"/>
      <c r="L106" s="158"/>
    </row>
    <row r="107" spans="1:12" ht="15.75" x14ac:dyDescent="0.2">
      <c r="A107" s="1967"/>
      <c r="B107" s="1968"/>
      <c r="C107" s="1969"/>
      <c r="D107" s="258">
        <f t="shared" si="1"/>
        <v>0</v>
      </c>
      <c r="E107" s="1969"/>
      <c r="F107" s="1969"/>
      <c r="G107" s="1969"/>
      <c r="H107" s="1969"/>
      <c r="I107" s="1969"/>
      <c r="J107" s="1969"/>
      <c r="K107" s="3377"/>
      <c r="L107" s="158"/>
    </row>
    <row r="108" spans="1:12" ht="15.75" x14ac:dyDescent="0.2">
      <c r="A108" s="1967"/>
      <c r="B108" s="1968"/>
      <c r="C108" s="1969"/>
      <c r="D108" s="258">
        <f t="shared" si="1"/>
        <v>0</v>
      </c>
      <c r="E108" s="1969"/>
      <c r="F108" s="1969"/>
      <c r="G108" s="1969"/>
      <c r="H108" s="1969"/>
      <c r="I108" s="1969"/>
      <c r="J108" s="1969"/>
      <c r="K108" s="3377"/>
      <c r="L108" s="158"/>
    </row>
    <row r="109" spans="1:12" ht="15.75" x14ac:dyDescent="0.2">
      <c r="A109" s="1967"/>
      <c r="B109" s="1968"/>
      <c r="C109" s="1969"/>
      <c r="D109" s="258">
        <f t="shared" si="1"/>
        <v>0</v>
      </c>
      <c r="E109" s="1969"/>
      <c r="F109" s="1969"/>
      <c r="G109" s="1969"/>
      <c r="H109" s="1969"/>
      <c r="I109" s="1969"/>
      <c r="J109" s="1969"/>
      <c r="K109" s="3377"/>
      <c r="L109" s="158"/>
    </row>
    <row r="110" spans="1:12" ht="15.75" x14ac:dyDescent="0.2">
      <c r="A110" s="1967"/>
      <c r="B110" s="1968"/>
      <c r="C110" s="1969"/>
      <c r="D110" s="258">
        <f t="shared" si="1"/>
        <v>0</v>
      </c>
      <c r="E110" s="1969"/>
      <c r="F110" s="1969"/>
      <c r="G110" s="1969"/>
      <c r="H110" s="1969"/>
      <c r="I110" s="1969"/>
      <c r="J110" s="1969"/>
      <c r="K110" s="3377"/>
      <c r="L110" s="158"/>
    </row>
    <row r="111" spans="1:12" ht="15.75" x14ac:dyDescent="0.2">
      <c r="A111" s="1967"/>
      <c r="B111" s="1968"/>
      <c r="C111" s="1969"/>
      <c r="D111" s="258">
        <f t="shared" si="1"/>
        <v>0</v>
      </c>
      <c r="E111" s="1969"/>
      <c r="F111" s="1969"/>
      <c r="G111" s="1969"/>
      <c r="H111" s="1969"/>
      <c r="I111" s="1969"/>
      <c r="J111" s="1969"/>
      <c r="K111" s="3377"/>
      <c r="L111" s="158"/>
    </row>
    <row r="112" spans="1:12" ht="15.75" x14ac:dyDescent="0.2">
      <c r="A112" s="1967"/>
      <c r="B112" s="1968"/>
      <c r="C112" s="1969"/>
      <c r="D112" s="258">
        <f t="shared" si="1"/>
        <v>0</v>
      </c>
      <c r="E112" s="1969"/>
      <c r="F112" s="1969"/>
      <c r="G112" s="1969"/>
      <c r="H112" s="1969"/>
      <c r="I112" s="1969"/>
      <c r="J112" s="1969"/>
      <c r="K112" s="3377"/>
      <c r="L112" s="158"/>
    </row>
    <row r="113" spans="1:12" ht="15.75" x14ac:dyDescent="0.2">
      <c r="A113" s="1967"/>
      <c r="B113" s="1968"/>
      <c r="C113" s="1969"/>
      <c r="D113" s="258">
        <f t="shared" si="1"/>
        <v>0</v>
      </c>
      <c r="E113" s="1969"/>
      <c r="F113" s="1969"/>
      <c r="G113" s="1969"/>
      <c r="H113" s="1969"/>
      <c r="I113" s="1969"/>
      <c r="J113" s="1969"/>
      <c r="K113" s="3377"/>
      <c r="L113" s="158"/>
    </row>
    <row r="114" spans="1:12" ht="15.75" x14ac:dyDescent="0.2">
      <c r="A114" s="1967"/>
      <c r="B114" s="1968"/>
      <c r="C114" s="1969"/>
      <c r="D114" s="258">
        <f t="shared" si="1"/>
        <v>0</v>
      </c>
      <c r="E114" s="1969"/>
      <c r="F114" s="1969"/>
      <c r="G114" s="1969"/>
      <c r="H114" s="1969"/>
      <c r="I114" s="1969"/>
      <c r="J114" s="1969"/>
      <c r="K114" s="3377"/>
      <c r="L114" s="158"/>
    </row>
    <row r="115" spans="1:12" ht="15.75" x14ac:dyDescent="0.2">
      <c r="A115" s="1967"/>
      <c r="B115" s="1968"/>
      <c r="C115" s="1969"/>
      <c r="D115" s="258">
        <f t="shared" si="1"/>
        <v>0</v>
      </c>
      <c r="E115" s="1969"/>
      <c r="F115" s="1969"/>
      <c r="G115" s="1969"/>
      <c r="H115" s="1969"/>
      <c r="I115" s="1969"/>
      <c r="J115" s="1969"/>
      <c r="K115" s="3377"/>
      <c r="L115" s="158"/>
    </row>
    <row r="116" spans="1:12" ht="15.75" x14ac:dyDescent="0.2">
      <c r="A116" s="1967"/>
      <c r="B116" s="1968"/>
      <c r="C116" s="1969"/>
      <c r="D116" s="258">
        <f t="shared" si="1"/>
        <v>0</v>
      </c>
      <c r="E116" s="1969"/>
      <c r="F116" s="1969"/>
      <c r="G116" s="1969"/>
      <c r="H116" s="1969"/>
      <c r="I116" s="1969"/>
      <c r="J116" s="1969"/>
      <c r="K116" s="3377"/>
      <c r="L116" s="158"/>
    </row>
    <row r="117" spans="1:12" ht="15.75" x14ac:dyDescent="0.2">
      <c r="A117" s="1967"/>
      <c r="B117" s="1968"/>
      <c r="C117" s="1969"/>
      <c r="D117" s="258">
        <f t="shared" si="1"/>
        <v>0</v>
      </c>
      <c r="E117" s="1969"/>
      <c r="F117" s="1969"/>
      <c r="G117" s="1969"/>
      <c r="H117" s="1969"/>
      <c r="I117" s="1969"/>
      <c r="J117" s="1969"/>
      <c r="K117" s="3377"/>
      <c r="L117" s="158"/>
    </row>
    <row r="118" spans="1:12" ht="15.75" x14ac:dyDescent="0.2">
      <c r="A118" s="1967"/>
      <c r="B118" s="1968"/>
      <c r="C118" s="1969"/>
      <c r="D118" s="258">
        <f t="shared" si="1"/>
        <v>0</v>
      </c>
      <c r="E118" s="1969"/>
      <c r="F118" s="1969"/>
      <c r="G118" s="1969"/>
      <c r="H118" s="1969"/>
      <c r="I118" s="1969"/>
      <c r="J118" s="1969"/>
      <c r="K118" s="3377"/>
      <c r="L118" s="158"/>
    </row>
    <row r="119" spans="1:12" ht="15.75" x14ac:dyDescent="0.2">
      <c r="A119" s="1967"/>
      <c r="B119" s="1968"/>
      <c r="C119" s="1969"/>
      <c r="D119" s="258">
        <f t="shared" si="1"/>
        <v>0</v>
      </c>
      <c r="E119" s="1969"/>
      <c r="F119" s="1969"/>
      <c r="G119" s="1969"/>
      <c r="H119" s="1969"/>
      <c r="I119" s="1969"/>
      <c r="J119" s="1969"/>
      <c r="K119" s="3377"/>
      <c r="L119" s="158"/>
    </row>
    <row r="120" spans="1:12" ht="15.75" x14ac:dyDescent="0.2">
      <c r="A120" s="1967"/>
      <c r="B120" s="1968"/>
      <c r="C120" s="1969"/>
      <c r="D120" s="258">
        <f t="shared" si="1"/>
        <v>0</v>
      </c>
      <c r="E120" s="1969"/>
      <c r="F120" s="1969"/>
      <c r="G120" s="1969"/>
      <c r="H120" s="1969"/>
      <c r="I120" s="1969"/>
      <c r="J120" s="1969"/>
      <c r="K120" s="3377"/>
      <c r="L120" s="158"/>
    </row>
    <row r="121" spans="1:12" ht="15.75" x14ac:dyDescent="0.2">
      <c r="A121" s="1967"/>
      <c r="B121" s="1968"/>
      <c r="C121" s="1969"/>
      <c r="D121" s="258">
        <f t="shared" si="1"/>
        <v>0</v>
      </c>
      <c r="E121" s="1969"/>
      <c r="F121" s="1969"/>
      <c r="G121" s="1969"/>
      <c r="H121" s="1969"/>
      <c r="I121" s="1969"/>
      <c r="J121" s="1969"/>
      <c r="K121" s="3377"/>
      <c r="L121" s="158"/>
    </row>
    <row r="122" spans="1:12" ht="15.75" x14ac:dyDescent="0.2">
      <c r="A122" s="1967"/>
      <c r="B122" s="1968"/>
      <c r="C122" s="1969"/>
      <c r="D122" s="258">
        <f t="shared" si="1"/>
        <v>0</v>
      </c>
      <c r="E122" s="1969"/>
      <c r="F122" s="1969"/>
      <c r="G122" s="1969"/>
      <c r="H122" s="1969"/>
      <c r="I122" s="1969"/>
      <c r="J122" s="1969"/>
      <c r="K122" s="3377"/>
      <c r="L122" s="158"/>
    </row>
    <row r="123" spans="1:12" ht="15.75" x14ac:dyDescent="0.2">
      <c r="A123" s="1967"/>
      <c r="B123" s="1968"/>
      <c r="C123" s="1969"/>
      <c r="D123" s="258">
        <f t="shared" si="1"/>
        <v>0</v>
      </c>
      <c r="E123" s="1969"/>
      <c r="F123" s="1969"/>
      <c r="G123" s="1969"/>
      <c r="H123" s="1969"/>
      <c r="I123" s="1969"/>
      <c r="J123" s="1969"/>
      <c r="K123" s="3377"/>
      <c r="L123" s="158"/>
    </row>
    <row r="124" spans="1:12" ht="15.75" x14ac:dyDescent="0.2">
      <c r="A124" s="1967"/>
      <c r="B124" s="1968"/>
      <c r="C124" s="1969"/>
      <c r="D124" s="258">
        <f t="shared" si="1"/>
        <v>0</v>
      </c>
      <c r="E124" s="1969"/>
      <c r="F124" s="1969"/>
      <c r="G124" s="1969"/>
      <c r="H124" s="1969"/>
      <c r="I124" s="1969"/>
      <c r="J124" s="1969"/>
      <c r="K124" s="3377"/>
      <c r="L124" s="158"/>
    </row>
    <row r="125" spans="1:12" ht="15.75" x14ac:dyDescent="0.2">
      <c r="A125" s="1967"/>
      <c r="B125" s="1968"/>
      <c r="C125" s="1969"/>
      <c r="D125" s="258">
        <f t="shared" si="1"/>
        <v>0</v>
      </c>
      <c r="E125" s="1969"/>
      <c r="F125" s="1969"/>
      <c r="G125" s="1969"/>
      <c r="H125" s="1969"/>
      <c r="I125" s="1969"/>
      <c r="J125" s="1969"/>
      <c r="K125" s="3377"/>
      <c r="L125" s="158"/>
    </row>
    <row r="126" spans="1:12" ht="15.75" x14ac:dyDescent="0.2">
      <c r="A126" s="1967"/>
      <c r="B126" s="1968"/>
      <c r="C126" s="1969"/>
      <c r="D126" s="258">
        <f t="shared" si="1"/>
        <v>0</v>
      </c>
      <c r="E126" s="1969"/>
      <c r="F126" s="1969"/>
      <c r="G126" s="1969"/>
      <c r="H126" s="1969"/>
      <c r="I126" s="1969"/>
      <c r="J126" s="1969"/>
      <c r="K126" s="3377"/>
      <c r="L126" s="158"/>
    </row>
    <row r="127" spans="1:12" ht="15.75" x14ac:dyDescent="0.2">
      <c r="A127" s="1967"/>
      <c r="B127" s="1968"/>
      <c r="C127" s="1969"/>
      <c r="D127" s="258">
        <f t="shared" si="1"/>
        <v>0</v>
      </c>
      <c r="E127" s="1969"/>
      <c r="F127" s="1969"/>
      <c r="G127" s="1969"/>
      <c r="H127" s="1969"/>
      <c r="I127" s="1969"/>
      <c r="J127" s="1969"/>
      <c r="K127" s="3377"/>
      <c r="L127" s="158"/>
    </row>
    <row r="128" spans="1:12" ht="15.75" x14ac:dyDescent="0.2">
      <c r="A128" s="1967"/>
      <c r="B128" s="1968"/>
      <c r="C128" s="1969"/>
      <c r="D128" s="258">
        <f t="shared" si="1"/>
        <v>0</v>
      </c>
      <c r="E128" s="1969"/>
      <c r="F128" s="1969"/>
      <c r="G128" s="1969"/>
      <c r="H128" s="1969"/>
      <c r="I128" s="1969"/>
      <c r="J128" s="1969"/>
      <c r="K128" s="3377"/>
      <c r="L128" s="158"/>
    </row>
    <row r="129" spans="1:12" ht="15.75" x14ac:dyDescent="0.2">
      <c r="A129" s="1967"/>
      <c r="B129" s="1968"/>
      <c r="C129" s="1969"/>
      <c r="D129" s="258">
        <f t="shared" si="1"/>
        <v>0</v>
      </c>
      <c r="E129" s="1969"/>
      <c r="F129" s="1969"/>
      <c r="G129" s="1969"/>
      <c r="H129" s="1969"/>
      <c r="I129" s="1969"/>
      <c r="J129" s="1969"/>
      <c r="K129" s="3377"/>
      <c r="L129" s="158"/>
    </row>
    <row r="130" spans="1:12" ht="15.75" x14ac:dyDescent="0.2">
      <c r="A130" s="1967"/>
      <c r="B130" s="1968"/>
      <c r="C130" s="1969"/>
      <c r="D130" s="258">
        <f t="shared" si="1"/>
        <v>0</v>
      </c>
      <c r="E130" s="1969"/>
      <c r="F130" s="1969"/>
      <c r="G130" s="1969"/>
      <c r="H130" s="1969"/>
      <c r="I130" s="1969"/>
      <c r="J130" s="1969"/>
      <c r="K130" s="3377"/>
      <c r="L130" s="158"/>
    </row>
    <row r="131" spans="1:12" ht="15.75" x14ac:dyDescent="0.2">
      <c r="A131" s="1967"/>
      <c r="B131" s="1968"/>
      <c r="C131" s="1969"/>
      <c r="D131" s="258">
        <f t="shared" si="1"/>
        <v>0</v>
      </c>
      <c r="E131" s="1969"/>
      <c r="F131" s="1969"/>
      <c r="G131" s="1969"/>
      <c r="H131" s="1969"/>
      <c r="I131" s="1969"/>
      <c r="J131" s="1969"/>
      <c r="K131" s="3377"/>
      <c r="L131" s="158"/>
    </row>
    <row r="132" spans="1:12" ht="15.75" x14ac:dyDescent="0.2">
      <c r="A132" s="1967"/>
      <c r="B132" s="1968"/>
      <c r="C132" s="1969"/>
      <c r="D132" s="258">
        <f t="shared" si="1"/>
        <v>0</v>
      </c>
      <c r="E132" s="1969"/>
      <c r="F132" s="1969"/>
      <c r="G132" s="1969"/>
      <c r="H132" s="1969"/>
      <c r="I132" s="1969"/>
      <c r="J132" s="1969"/>
      <c r="K132" s="3377"/>
      <c r="L132" s="158"/>
    </row>
    <row r="133" spans="1:12" ht="15.75" x14ac:dyDescent="0.2">
      <c r="A133" s="1967"/>
      <c r="B133" s="1968"/>
      <c r="C133" s="1969"/>
      <c r="D133" s="258">
        <f t="shared" si="1"/>
        <v>0</v>
      </c>
      <c r="E133" s="1969"/>
      <c r="F133" s="1969"/>
      <c r="G133" s="1969"/>
      <c r="H133" s="1969"/>
      <c r="I133" s="1969"/>
      <c r="J133" s="1969"/>
      <c r="K133" s="3377"/>
      <c r="L133" s="158"/>
    </row>
    <row r="134" spans="1:12" ht="15.75" x14ac:dyDescent="0.2">
      <c r="A134" s="1967"/>
      <c r="B134" s="1968"/>
      <c r="C134" s="1969"/>
      <c r="D134" s="258">
        <f t="shared" si="1"/>
        <v>0</v>
      </c>
      <c r="E134" s="1969"/>
      <c r="F134" s="1969"/>
      <c r="G134" s="1969"/>
      <c r="H134" s="1969"/>
      <c r="I134" s="1969"/>
      <c r="J134" s="1969"/>
      <c r="K134" s="3377"/>
      <c r="L134" s="158"/>
    </row>
    <row r="135" spans="1:12" ht="15.75" x14ac:dyDescent="0.2">
      <c r="A135" s="1967"/>
      <c r="B135" s="1968"/>
      <c r="C135" s="1969"/>
      <c r="D135" s="258">
        <f t="shared" si="1"/>
        <v>0</v>
      </c>
      <c r="E135" s="1969"/>
      <c r="F135" s="1969"/>
      <c r="G135" s="1969"/>
      <c r="H135" s="1969"/>
      <c r="I135" s="1969"/>
      <c r="J135" s="1969"/>
      <c r="K135" s="3377"/>
      <c r="L135" s="158"/>
    </row>
    <row r="136" spans="1:12" ht="15.75" x14ac:dyDescent="0.2">
      <c r="A136" s="1967"/>
      <c r="B136" s="1968"/>
      <c r="C136" s="1969"/>
      <c r="D136" s="258">
        <f t="shared" si="1"/>
        <v>0</v>
      </c>
      <c r="E136" s="1969"/>
      <c r="F136" s="1969"/>
      <c r="G136" s="1969"/>
      <c r="H136" s="1969"/>
      <c r="I136" s="1969"/>
      <c r="J136" s="1969"/>
      <c r="K136" s="3377"/>
      <c r="L136" s="158"/>
    </row>
    <row r="137" spans="1:12" ht="15.75" x14ac:dyDescent="0.2">
      <c r="A137" s="1967"/>
      <c r="B137" s="1968"/>
      <c r="C137" s="1969"/>
      <c r="D137" s="258">
        <f t="shared" si="1"/>
        <v>0</v>
      </c>
      <c r="E137" s="1969"/>
      <c r="F137" s="1969"/>
      <c r="G137" s="1969"/>
      <c r="H137" s="1969"/>
      <c r="I137" s="1969"/>
      <c r="J137" s="1969"/>
      <c r="K137" s="3377"/>
      <c r="L137" s="158"/>
    </row>
    <row r="138" spans="1:12" ht="15.75" x14ac:dyDescent="0.2">
      <c r="A138" s="1967"/>
      <c r="B138" s="1968"/>
      <c r="C138" s="1969"/>
      <c r="D138" s="258">
        <f t="shared" si="1"/>
        <v>0</v>
      </c>
      <c r="E138" s="1969"/>
      <c r="F138" s="1969"/>
      <c r="G138" s="1969"/>
      <c r="H138" s="1969"/>
      <c r="I138" s="1969"/>
      <c r="J138" s="1969"/>
      <c r="K138" s="3377"/>
      <c r="L138" s="158"/>
    </row>
    <row r="139" spans="1:12" ht="15.75" x14ac:dyDescent="0.2">
      <c r="A139" s="1967"/>
      <c r="B139" s="1968"/>
      <c r="C139" s="1969"/>
      <c r="D139" s="258">
        <f t="shared" ref="D139:D202" si="2">+C139*(100-E139)/100</f>
        <v>0</v>
      </c>
      <c r="E139" s="1969"/>
      <c r="F139" s="1969"/>
      <c r="G139" s="1969"/>
      <c r="H139" s="1969"/>
      <c r="I139" s="1969"/>
      <c r="J139" s="1969"/>
      <c r="K139" s="3377"/>
      <c r="L139" s="158"/>
    </row>
    <row r="140" spans="1:12" ht="15.75" x14ac:dyDescent="0.2">
      <c r="A140" s="1967"/>
      <c r="B140" s="1968"/>
      <c r="C140" s="1969"/>
      <c r="D140" s="258">
        <f t="shared" si="2"/>
        <v>0</v>
      </c>
      <c r="E140" s="1969"/>
      <c r="F140" s="1969"/>
      <c r="G140" s="1969"/>
      <c r="H140" s="1969"/>
      <c r="I140" s="1969"/>
      <c r="J140" s="1969"/>
      <c r="K140" s="3377"/>
      <c r="L140" s="158"/>
    </row>
    <row r="141" spans="1:12" ht="15.75" x14ac:dyDescent="0.2">
      <c r="A141" s="1967"/>
      <c r="B141" s="1968"/>
      <c r="C141" s="1969"/>
      <c r="D141" s="258">
        <f t="shared" si="2"/>
        <v>0</v>
      </c>
      <c r="E141" s="1969"/>
      <c r="F141" s="1969"/>
      <c r="G141" s="1969"/>
      <c r="H141" s="1969"/>
      <c r="I141" s="1969"/>
      <c r="J141" s="1969"/>
      <c r="K141" s="3377"/>
      <c r="L141" s="158"/>
    </row>
    <row r="142" spans="1:12" ht="15.75" x14ac:dyDescent="0.2">
      <c r="A142" s="1967"/>
      <c r="B142" s="1968"/>
      <c r="C142" s="1969"/>
      <c r="D142" s="258">
        <f t="shared" si="2"/>
        <v>0</v>
      </c>
      <c r="E142" s="1969"/>
      <c r="F142" s="1969"/>
      <c r="G142" s="1969"/>
      <c r="H142" s="1969"/>
      <c r="I142" s="1969"/>
      <c r="J142" s="1969"/>
      <c r="K142" s="3377"/>
      <c r="L142" s="158"/>
    </row>
    <row r="143" spans="1:12" ht="15.75" x14ac:dyDescent="0.2">
      <c r="A143" s="1967"/>
      <c r="B143" s="1968"/>
      <c r="C143" s="1969"/>
      <c r="D143" s="258">
        <f t="shared" si="2"/>
        <v>0</v>
      </c>
      <c r="E143" s="1969"/>
      <c r="F143" s="1969"/>
      <c r="G143" s="1969"/>
      <c r="H143" s="1969"/>
      <c r="I143" s="1969"/>
      <c r="J143" s="1969"/>
      <c r="K143" s="3377"/>
      <c r="L143" s="158"/>
    </row>
    <row r="144" spans="1:12" ht="15.75" x14ac:dyDescent="0.2">
      <c r="A144" s="1967"/>
      <c r="B144" s="1968"/>
      <c r="C144" s="1969"/>
      <c r="D144" s="258">
        <f t="shared" si="2"/>
        <v>0</v>
      </c>
      <c r="E144" s="1969"/>
      <c r="F144" s="1969"/>
      <c r="G144" s="1969"/>
      <c r="H144" s="1969"/>
      <c r="I144" s="1969"/>
      <c r="J144" s="1969"/>
      <c r="K144" s="3377"/>
      <c r="L144" s="158"/>
    </row>
    <row r="145" spans="1:12" ht="15.75" x14ac:dyDescent="0.2">
      <c r="A145" s="1967"/>
      <c r="B145" s="1968"/>
      <c r="C145" s="1969"/>
      <c r="D145" s="258">
        <f t="shared" si="2"/>
        <v>0</v>
      </c>
      <c r="E145" s="1969"/>
      <c r="F145" s="1969"/>
      <c r="G145" s="1969"/>
      <c r="H145" s="1969"/>
      <c r="I145" s="1969"/>
      <c r="J145" s="1969"/>
      <c r="K145" s="3377"/>
      <c r="L145" s="158"/>
    </row>
    <row r="146" spans="1:12" ht="15.75" x14ac:dyDescent="0.2">
      <c r="A146" s="1967"/>
      <c r="B146" s="1968"/>
      <c r="C146" s="1969"/>
      <c r="D146" s="258">
        <f t="shared" si="2"/>
        <v>0</v>
      </c>
      <c r="E146" s="1969"/>
      <c r="F146" s="1969"/>
      <c r="G146" s="1969"/>
      <c r="H146" s="1969"/>
      <c r="I146" s="1969"/>
      <c r="J146" s="1969"/>
      <c r="K146" s="3377"/>
      <c r="L146" s="158"/>
    </row>
    <row r="147" spans="1:12" ht="15.75" x14ac:dyDescent="0.2">
      <c r="A147" s="1967"/>
      <c r="B147" s="1968"/>
      <c r="C147" s="1969"/>
      <c r="D147" s="258">
        <f t="shared" si="2"/>
        <v>0</v>
      </c>
      <c r="E147" s="1969"/>
      <c r="F147" s="1969"/>
      <c r="G147" s="1969"/>
      <c r="H147" s="1969"/>
      <c r="I147" s="1969"/>
      <c r="J147" s="1969"/>
      <c r="K147" s="3377"/>
      <c r="L147" s="158"/>
    </row>
    <row r="148" spans="1:12" ht="15.75" x14ac:dyDescent="0.2">
      <c r="A148" s="1967"/>
      <c r="B148" s="1968"/>
      <c r="C148" s="1969"/>
      <c r="D148" s="258">
        <f t="shared" si="2"/>
        <v>0</v>
      </c>
      <c r="E148" s="1969"/>
      <c r="F148" s="1969"/>
      <c r="G148" s="1969"/>
      <c r="H148" s="1969"/>
      <c r="I148" s="1969"/>
      <c r="J148" s="1969"/>
      <c r="K148" s="3377"/>
      <c r="L148" s="158"/>
    </row>
    <row r="149" spans="1:12" ht="15.75" x14ac:dyDescent="0.2">
      <c r="A149" s="1967"/>
      <c r="B149" s="1968"/>
      <c r="C149" s="1969"/>
      <c r="D149" s="258">
        <f t="shared" si="2"/>
        <v>0</v>
      </c>
      <c r="E149" s="1969"/>
      <c r="F149" s="1969"/>
      <c r="G149" s="1969"/>
      <c r="H149" s="1969"/>
      <c r="I149" s="1969"/>
      <c r="J149" s="1969"/>
      <c r="K149" s="3377"/>
      <c r="L149" s="158"/>
    </row>
    <row r="150" spans="1:12" ht="15.75" x14ac:dyDescent="0.2">
      <c r="A150" s="1967"/>
      <c r="B150" s="1968"/>
      <c r="C150" s="1969"/>
      <c r="D150" s="258">
        <f t="shared" si="2"/>
        <v>0</v>
      </c>
      <c r="E150" s="1969"/>
      <c r="F150" s="1969"/>
      <c r="G150" s="1969"/>
      <c r="H150" s="1969"/>
      <c r="I150" s="1969"/>
      <c r="J150" s="1969"/>
      <c r="K150" s="3377"/>
      <c r="L150" s="158"/>
    </row>
    <row r="151" spans="1:12" ht="15.75" x14ac:dyDescent="0.2">
      <c r="A151" s="1967"/>
      <c r="B151" s="1968"/>
      <c r="C151" s="1969"/>
      <c r="D151" s="258">
        <f t="shared" si="2"/>
        <v>0</v>
      </c>
      <c r="E151" s="1969"/>
      <c r="F151" s="1969"/>
      <c r="G151" s="1969"/>
      <c r="H151" s="1969"/>
      <c r="I151" s="1969"/>
      <c r="J151" s="1969"/>
      <c r="K151" s="3377"/>
      <c r="L151" s="158"/>
    </row>
    <row r="152" spans="1:12" ht="15.75" x14ac:dyDescent="0.2">
      <c r="A152" s="1967"/>
      <c r="B152" s="1968"/>
      <c r="C152" s="1969"/>
      <c r="D152" s="258">
        <f t="shared" si="2"/>
        <v>0</v>
      </c>
      <c r="E152" s="1969"/>
      <c r="F152" s="1969"/>
      <c r="G152" s="1969"/>
      <c r="H152" s="1969"/>
      <c r="I152" s="1969"/>
      <c r="J152" s="1969"/>
      <c r="K152" s="3377"/>
      <c r="L152" s="158"/>
    </row>
    <row r="153" spans="1:12" ht="15.75" x14ac:dyDescent="0.2">
      <c r="A153" s="1967"/>
      <c r="B153" s="1968"/>
      <c r="C153" s="1969"/>
      <c r="D153" s="258">
        <f t="shared" si="2"/>
        <v>0</v>
      </c>
      <c r="E153" s="1969"/>
      <c r="F153" s="1969"/>
      <c r="G153" s="1969"/>
      <c r="H153" s="1969"/>
      <c r="I153" s="1969"/>
      <c r="J153" s="1969"/>
      <c r="K153" s="3377"/>
      <c r="L153" s="158"/>
    </row>
    <row r="154" spans="1:12" ht="15.75" x14ac:dyDescent="0.2">
      <c r="A154" s="1967"/>
      <c r="B154" s="1968"/>
      <c r="C154" s="1969"/>
      <c r="D154" s="258">
        <f t="shared" si="2"/>
        <v>0</v>
      </c>
      <c r="E154" s="1969"/>
      <c r="F154" s="1969"/>
      <c r="G154" s="1969"/>
      <c r="H154" s="1969"/>
      <c r="I154" s="1969"/>
      <c r="J154" s="1969"/>
      <c r="K154" s="3377"/>
      <c r="L154" s="158"/>
    </row>
    <row r="155" spans="1:12" ht="15.75" x14ac:dyDescent="0.2">
      <c r="A155" s="1967"/>
      <c r="B155" s="1968"/>
      <c r="C155" s="1969"/>
      <c r="D155" s="258">
        <f t="shared" si="2"/>
        <v>0</v>
      </c>
      <c r="E155" s="1969"/>
      <c r="F155" s="1969"/>
      <c r="G155" s="1969"/>
      <c r="H155" s="1969"/>
      <c r="I155" s="1969"/>
      <c r="J155" s="1969"/>
      <c r="K155" s="3377"/>
      <c r="L155" s="158"/>
    </row>
    <row r="156" spans="1:12" ht="15.75" x14ac:dyDescent="0.2">
      <c r="A156" s="1967"/>
      <c r="B156" s="1968"/>
      <c r="C156" s="1969"/>
      <c r="D156" s="258">
        <f t="shared" si="2"/>
        <v>0</v>
      </c>
      <c r="E156" s="1969"/>
      <c r="F156" s="1969"/>
      <c r="G156" s="1969"/>
      <c r="H156" s="1969"/>
      <c r="I156" s="1969"/>
      <c r="J156" s="1969"/>
      <c r="K156" s="3377"/>
      <c r="L156" s="158"/>
    </row>
    <row r="157" spans="1:12" ht="15.75" x14ac:dyDescent="0.2">
      <c r="A157" s="1967"/>
      <c r="B157" s="1968"/>
      <c r="C157" s="1969"/>
      <c r="D157" s="258">
        <f t="shared" si="2"/>
        <v>0</v>
      </c>
      <c r="E157" s="1969"/>
      <c r="F157" s="1969"/>
      <c r="G157" s="1969"/>
      <c r="H157" s="1969"/>
      <c r="I157" s="1969"/>
      <c r="J157" s="1969"/>
      <c r="K157" s="3377"/>
      <c r="L157" s="158"/>
    </row>
    <row r="158" spans="1:12" ht="15.75" x14ac:dyDescent="0.2">
      <c r="A158" s="1967"/>
      <c r="B158" s="1968"/>
      <c r="C158" s="1969"/>
      <c r="D158" s="258">
        <f t="shared" si="2"/>
        <v>0</v>
      </c>
      <c r="E158" s="1969"/>
      <c r="F158" s="1969"/>
      <c r="G158" s="1969"/>
      <c r="H158" s="1969"/>
      <c r="I158" s="1969"/>
      <c r="J158" s="1969"/>
      <c r="K158" s="3377"/>
      <c r="L158" s="158"/>
    </row>
    <row r="159" spans="1:12" ht="15.75" x14ac:dyDescent="0.2">
      <c r="A159" s="1967"/>
      <c r="B159" s="1968"/>
      <c r="C159" s="1969"/>
      <c r="D159" s="258">
        <f t="shared" si="2"/>
        <v>0</v>
      </c>
      <c r="E159" s="1969"/>
      <c r="F159" s="1969"/>
      <c r="G159" s="1969"/>
      <c r="H159" s="1969"/>
      <c r="I159" s="1969"/>
      <c r="J159" s="1969"/>
      <c r="K159" s="3377"/>
      <c r="L159" s="158"/>
    </row>
    <row r="160" spans="1:12" ht="15.75" x14ac:dyDescent="0.2">
      <c r="A160" s="1967"/>
      <c r="B160" s="1968"/>
      <c r="C160" s="1969"/>
      <c r="D160" s="258">
        <f t="shared" si="2"/>
        <v>0</v>
      </c>
      <c r="E160" s="1969"/>
      <c r="F160" s="1969"/>
      <c r="G160" s="1969"/>
      <c r="H160" s="1969"/>
      <c r="I160" s="1969"/>
      <c r="J160" s="1969"/>
      <c r="K160" s="3377"/>
      <c r="L160" s="158"/>
    </row>
    <row r="161" spans="1:12" ht="15.75" x14ac:dyDescent="0.2">
      <c r="A161" s="1967"/>
      <c r="B161" s="1968"/>
      <c r="C161" s="1969"/>
      <c r="D161" s="258">
        <f t="shared" si="2"/>
        <v>0</v>
      </c>
      <c r="E161" s="1969"/>
      <c r="F161" s="1969"/>
      <c r="G161" s="1969"/>
      <c r="H161" s="1969"/>
      <c r="I161" s="1969"/>
      <c r="J161" s="1969"/>
      <c r="K161" s="3377"/>
      <c r="L161" s="158"/>
    </row>
    <row r="162" spans="1:12" ht="15.75" x14ac:dyDescent="0.2">
      <c r="A162" s="1967"/>
      <c r="B162" s="1968"/>
      <c r="C162" s="1969"/>
      <c r="D162" s="258">
        <f t="shared" si="2"/>
        <v>0</v>
      </c>
      <c r="E162" s="1969"/>
      <c r="F162" s="1969"/>
      <c r="G162" s="1969"/>
      <c r="H162" s="1969"/>
      <c r="I162" s="1969"/>
      <c r="J162" s="1969"/>
      <c r="K162" s="3377"/>
      <c r="L162" s="158"/>
    </row>
    <row r="163" spans="1:12" ht="15.75" x14ac:dyDescent="0.2">
      <c r="A163" s="1967"/>
      <c r="B163" s="1968"/>
      <c r="C163" s="1969"/>
      <c r="D163" s="258">
        <f t="shared" si="2"/>
        <v>0</v>
      </c>
      <c r="E163" s="1969"/>
      <c r="F163" s="1969"/>
      <c r="G163" s="1969"/>
      <c r="H163" s="1969"/>
      <c r="I163" s="1969"/>
      <c r="J163" s="1969"/>
      <c r="K163" s="3377"/>
      <c r="L163" s="158"/>
    </row>
    <row r="164" spans="1:12" ht="15.75" x14ac:dyDescent="0.2">
      <c r="A164" s="1967"/>
      <c r="B164" s="1968"/>
      <c r="C164" s="1969"/>
      <c r="D164" s="258">
        <f t="shared" si="2"/>
        <v>0</v>
      </c>
      <c r="E164" s="1969"/>
      <c r="F164" s="1969"/>
      <c r="G164" s="1969"/>
      <c r="H164" s="1969"/>
      <c r="I164" s="1969"/>
      <c r="J164" s="1969"/>
      <c r="K164" s="3377"/>
      <c r="L164" s="158"/>
    </row>
    <row r="165" spans="1:12" ht="15.75" x14ac:dyDescent="0.2">
      <c r="A165" s="1967"/>
      <c r="B165" s="1968"/>
      <c r="C165" s="1969"/>
      <c r="D165" s="258">
        <f t="shared" si="2"/>
        <v>0</v>
      </c>
      <c r="E165" s="1969"/>
      <c r="F165" s="1969"/>
      <c r="G165" s="1969"/>
      <c r="H165" s="1969"/>
      <c r="I165" s="1969"/>
      <c r="J165" s="1969"/>
      <c r="K165" s="3377"/>
      <c r="L165" s="158"/>
    </row>
    <row r="166" spans="1:12" ht="15.75" x14ac:dyDescent="0.2">
      <c r="A166" s="1967"/>
      <c r="B166" s="1968"/>
      <c r="C166" s="1969"/>
      <c r="D166" s="258">
        <f t="shared" si="2"/>
        <v>0</v>
      </c>
      <c r="E166" s="1969"/>
      <c r="F166" s="1969"/>
      <c r="G166" s="1969"/>
      <c r="H166" s="1969"/>
      <c r="I166" s="1969"/>
      <c r="J166" s="1969"/>
      <c r="K166" s="3377"/>
      <c r="L166" s="158"/>
    </row>
    <row r="167" spans="1:12" ht="15.75" x14ac:dyDescent="0.2">
      <c r="A167" s="1967"/>
      <c r="B167" s="1968"/>
      <c r="C167" s="1969"/>
      <c r="D167" s="258">
        <f t="shared" si="2"/>
        <v>0</v>
      </c>
      <c r="E167" s="1969"/>
      <c r="F167" s="1969"/>
      <c r="G167" s="1969"/>
      <c r="H167" s="1969"/>
      <c r="I167" s="1969"/>
      <c r="J167" s="1969"/>
      <c r="K167" s="3377"/>
      <c r="L167" s="158"/>
    </row>
    <row r="168" spans="1:12" ht="15.75" x14ac:dyDescent="0.2">
      <c r="A168" s="1967"/>
      <c r="B168" s="1968"/>
      <c r="C168" s="1969"/>
      <c r="D168" s="258">
        <f t="shared" si="2"/>
        <v>0</v>
      </c>
      <c r="E168" s="1969"/>
      <c r="F168" s="1969"/>
      <c r="G168" s="1969"/>
      <c r="H168" s="1969"/>
      <c r="I168" s="1969"/>
      <c r="J168" s="1969"/>
      <c r="K168" s="3377"/>
      <c r="L168" s="158"/>
    </row>
    <row r="169" spans="1:12" ht="15.75" x14ac:dyDescent="0.2">
      <c r="A169" s="1967"/>
      <c r="B169" s="1968"/>
      <c r="C169" s="1969"/>
      <c r="D169" s="258">
        <f t="shared" si="2"/>
        <v>0</v>
      </c>
      <c r="E169" s="1969"/>
      <c r="F169" s="1969"/>
      <c r="G169" s="1969"/>
      <c r="H169" s="1969"/>
      <c r="I169" s="1969"/>
      <c r="J169" s="1969"/>
      <c r="K169" s="3377"/>
      <c r="L169" s="158"/>
    </row>
    <row r="170" spans="1:12" ht="15.75" x14ac:dyDescent="0.2">
      <c r="A170" s="1967"/>
      <c r="B170" s="1968"/>
      <c r="C170" s="1969"/>
      <c r="D170" s="258">
        <f t="shared" si="2"/>
        <v>0</v>
      </c>
      <c r="E170" s="1969"/>
      <c r="F170" s="1969"/>
      <c r="G170" s="1969"/>
      <c r="H170" s="1969"/>
      <c r="I170" s="1969"/>
      <c r="J170" s="1969"/>
      <c r="K170" s="3377"/>
      <c r="L170" s="158"/>
    </row>
    <row r="171" spans="1:12" ht="15.75" x14ac:dyDescent="0.2">
      <c r="A171" s="1967"/>
      <c r="B171" s="1968"/>
      <c r="C171" s="1969"/>
      <c r="D171" s="258">
        <f t="shared" si="2"/>
        <v>0</v>
      </c>
      <c r="E171" s="1969"/>
      <c r="F171" s="1969"/>
      <c r="G171" s="1969"/>
      <c r="H171" s="1969"/>
      <c r="I171" s="1969"/>
      <c r="J171" s="1969"/>
      <c r="K171" s="3377"/>
      <c r="L171" s="158"/>
    </row>
    <row r="172" spans="1:12" ht="15.75" x14ac:dyDescent="0.2">
      <c r="A172" s="1967"/>
      <c r="B172" s="1968"/>
      <c r="C172" s="1969"/>
      <c r="D172" s="258">
        <f t="shared" si="2"/>
        <v>0</v>
      </c>
      <c r="E172" s="1969"/>
      <c r="F172" s="1969"/>
      <c r="G172" s="1969"/>
      <c r="H172" s="1969"/>
      <c r="I172" s="1969"/>
      <c r="J172" s="1969"/>
      <c r="K172" s="3377"/>
      <c r="L172" s="158"/>
    </row>
    <row r="173" spans="1:12" ht="15.75" x14ac:dyDescent="0.2">
      <c r="A173" s="1967"/>
      <c r="B173" s="1968"/>
      <c r="C173" s="1969"/>
      <c r="D173" s="258">
        <f t="shared" si="2"/>
        <v>0</v>
      </c>
      <c r="E173" s="1969"/>
      <c r="F173" s="1969"/>
      <c r="G173" s="1969"/>
      <c r="H173" s="1969"/>
      <c r="I173" s="1969"/>
      <c r="J173" s="1969"/>
      <c r="K173" s="3377"/>
      <c r="L173" s="158"/>
    </row>
    <row r="174" spans="1:12" ht="15.75" x14ac:dyDescent="0.2">
      <c r="A174" s="1967"/>
      <c r="B174" s="1968"/>
      <c r="C174" s="1969"/>
      <c r="D174" s="258">
        <f t="shared" si="2"/>
        <v>0</v>
      </c>
      <c r="E174" s="1969"/>
      <c r="F174" s="1969"/>
      <c r="G174" s="1969"/>
      <c r="H174" s="1969"/>
      <c r="I174" s="1969"/>
      <c r="J174" s="1969"/>
      <c r="K174" s="3377"/>
      <c r="L174" s="158"/>
    </row>
    <row r="175" spans="1:12" ht="15.75" x14ac:dyDescent="0.2">
      <c r="A175" s="1967"/>
      <c r="B175" s="1968"/>
      <c r="C175" s="1969"/>
      <c r="D175" s="258">
        <f t="shared" si="2"/>
        <v>0</v>
      </c>
      <c r="E175" s="1969"/>
      <c r="F175" s="1969"/>
      <c r="G175" s="1969"/>
      <c r="H175" s="1969"/>
      <c r="I175" s="1969"/>
      <c r="J175" s="1969"/>
      <c r="K175" s="3377"/>
      <c r="L175" s="158"/>
    </row>
    <row r="176" spans="1:12" ht="15.75" x14ac:dyDescent="0.2">
      <c r="A176" s="1967"/>
      <c r="B176" s="1968"/>
      <c r="C176" s="1969"/>
      <c r="D176" s="258">
        <f t="shared" si="2"/>
        <v>0</v>
      </c>
      <c r="E176" s="1969"/>
      <c r="F176" s="1969"/>
      <c r="G176" s="1969"/>
      <c r="H176" s="1969"/>
      <c r="I176" s="1969"/>
      <c r="J176" s="1969"/>
      <c r="K176" s="3377"/>
      <c r="L176" s="158"/>
    </row>
    <row r="177" spans="1:12" ht="15.75" x14ac:dyDescent="0.2">
      <c r="A177" s="1967"/>
      <c r="B177" s="1968"/>
      <c r="C177" s="1969"/>
      <c r="D177" s="258">
        <f t="shared" si="2"/>
        <v>0</v>
      </c>
      <c r="E177" s="1969"/>
      <c r="F177" s="1969"/>
      <c r="G177" s="1969"/>
      <c r="H177" s="1969"/>
      <c r="I177" s="1969"/>
      <c r="J177" s="1969"/>
      <c r="K177" s="3377"/>
      <c r="L177" s="158"/>
    </row>
    <row r="178" spans="1:12" ht="15.75" x14ac:dyDescent="0.2">
      <c r="A178" s="1967"/>
      <c r="B178" s="1968"/>
      <c r="C178" s="1969"/>
      <c r="D178" s="258">
        <f t="shared" si="2"/>
        <v>0</v>
      </c>
      <c r="E178" s="1969"/>
      <c r="F178" s="1969"/>
      <c r="G178" s="1969"/>
      <c r="H178" s="1969"/>
      <c r="I178" s="1969"/>
      <c r="J178" s="1969"/>
      <c r="K178" s="3377"/>
      <c r="L178" s="158"/>
    </row>
    <row r="179" spans="1:12" ht="15.75" x14ac:dyDescent="0.2">
      <c r="A179" s="1967"/>
      <c r="B179" s="1968"/>
      <c r="C179" s="1969"/>
      <c r="D179" s="258">
        <f t="shared" si="2"/>
        <v>0</v>
      </c>
      <c r="E179" s="1969"/>
      <c r="F179" s="1969"/>
      <c r="G179" s="1969"/>
      <c r="H179" s="1969"/>
      <c r="I179" s="1969"/>
      <c r="J179" s="1969"/>
      <c r="K179" s="3377"/>
      <c r="L179" s="158"/>
    </row>
    <row r="180" spans="1:12" ht="15.75" x14ac:dyDescent="0.2">
      <c r="A180" s="1967"/>
      <c r="B180" s="1968"/>
      <c r="C180" s="1969"/>
      <c r="D180" s="258">
        <f t="shared" si="2"/>
        <v>0</v>
      </c>
      <c r="E180" s="1969"/>
      <c r="F180" s="1969"/>
      <c r="G180" s="1969"/>
      <c r="H180" s="1969"/>
      <c r="I180" s="1969"/>
      <c r="J180" s="1969"/>
      <c r="K180" s="3377"/>
      <c r="L180" s="158"/>
    </row>
    <row r="181" spans="1:12" ht="15.75" x14ac:dyDescent="0.2">
      <c r="A181" s="1967"/>
      <c r="B181" s="1968"/>
      <c r="C181" s="1969"/>
      <c r="D181" s="258">
        <f t="shared" si="2"/>
        <v>0</v>
      </c>
      <c r="E181" s="1969"/>
      <c r="F181" s="1969"/>
      <c r="G181" s="1969"/>
      <c r="H181" s="1969"/>
      <c r="I181" s="1969"/>
      <c r="J181" s="1969"/>
      <c r="K181" s="3377"/>
      <c r="L181" s="158"/>
    </row>
    <row r="182" spans="1:12" ht="15.75" x14ac:dyDescent="0.2">
      <c r="A182" s="1967"/>
      <c r="B182" s="1968"/>
      <c r="C182" s="1969"/>
      <c r="D182" s="258">
        <f t="shared" si="2"/>
        <v>0</v>
      </c>
      <c r="E182" s="1969"/>
      <c r="F182" s="1969"/>
      <c r="G182" s="1969"/>
      <c r="H182" s="1969"/>
      <c r="I182" s="1969"/>
      <c r="J182" s="1969"/>
      <c r="K182" s="3377"/>
      <c r="L182" s="158"/>
    </row>
    <row r="183" spans="1:12" ht="15.75" x14ac:dyDescent="0.2">
      <c r="A183" s="1967"/>
      <c r="B183" s="1968"/>
      <c r="C183" s="1969"/>
      <c r="D183" s="258">
        <f t="shared" si="2"/>
        <v>0</v>
      </c>
      <c r="E183" s="1969"/>
      <c r="F183" s="1969"/>
      <c r="G183" s="1969"/>
      <c r="H183" s="1969"/>
      <c r="I183" s="1969"/>
      <c r="J183" s="1969"/>
      <c r="K183" s="3377"/>
      <c r="L183" s="158"/>
    </row>
    <row r="184" spans="1:12" ht="15.75" x14ac:dyDescent="0.2">
      <c r="A184" s="1967"/>
      <c r="B184" s="1968"/>
      <c r="C184" s="1969"/>
      <c r="D184" s="258">
        <f t="shared" si="2"/>
        <v>0</v>
      </c>
      <c r="E184" s="1969"/>
      <c r="F184" s="1969"/>
      <c r="G184" s="1969"/>
      <c r="H184" s="1969"/>
      <c r="I184" s="1969"/>
      <c r="J184" s="1969"/>
      <c r="K184" s="3377"/>
      <c r="L184" s="158"/>
    </row>
    <row r="185" spans="1:12" ht="15.75" x14ac:dyDescent="0.2">
      <c r="A185" s="1967"/>
      <c r="B185" s="1968"/>
      <c r="C185" s="1969"/>
      <c r="D185" s="258">
        <f t="shared" si="2"/>
        <v>0</v>
      </c>
      <c r="E185" s="1969"/>
      <c r="F185" s="1969"/>
      <c r="G185" s="1969"/>
      <c r="H185" s="1969"/>
      <c r="I185" s="1969"/>
      <c r="J185" s="1969"/>
      <c r="K185" s="3377"/>
      <c r="L185" s="158"/>
    </row>
    <row r="186" spans="1:12" ht="15.75" x14ac:dyDescent="0.2">
      <c r="A186" s="1967"/>
      <c r="B186" s="1968"/>
      <c r="C186" s="1969"/>
      <c r="D186" s="258">
        <f t="shared" si="2"/>
        <v>0</v>
      </c>
      <c r="E186" s="1969"/>
      <c r="F186" s="1969"/>
      <c r="G186" s="1969"/>
      <c r="H186" s="1969"/>
      <c r="I186" s="1969"/>
      <c r="J186" s="1969"/>
      <c r="K186" s="3377"/>
      <c r="L186" s="158"/>
    </row>
    <row r="187" spans="1:12" ht="15.75" x14ac:dyDescent="0.2">
      <c r="A187" s="1967"/>
      <c r="B187" s="1968"/>
      <c r="C187" s="1969"/>
      <c r="D187" s="258">
        <f t="shared" si="2"/>
        <v>0</v>
      </c>
      <c r="E187" s="1969"/>
      <c r="F187" s="1969"/>
      <c r="G187" s="1969"/>
      <c r="H187" s="1969"/>
      <c r="I187" s="1969"/>
      <c r="J187" s="1969"/>
      <c r="K187" s="3377"/>
      <c r="L187" s="158"/>
    </row>
    <row r="188" spans="1:12" ht="15.75" x14ac:dyDescent="0.2">
      <c r="A188" s="1967"/>
      <c r="B188" s="1968"/>
      <c r="C188" s="1969"/>
      <c r="D188" s="258">
        <f t="shared" si="2"/>
        <v>0</v>
      </c>
      <c r="E188" s="1969"/>
      <c r="F188" s="1969"/>
      <c r="G188" s="1969"/>
      <c r="H188" s="1969"/>
      <c r="I188" s="1969"/>
      <c r="J188" s="1969"/>
      <c r="K188" s="3377"/>
      <c r="L188" s="158"/>
    </row>
    <row r="189" spans="1:12" ht="15.75" x14ac:dyDescent="0.2">
      <c r="A189" s="1967"/>
      <c r="B189" s="1968"/>
      <c r="C189" s="1969"/>
      <c r="D189" s="258">
        <f t="shared" si="2"/>
        <v>0</v>
      </c>
      <c r="E189" s="1969"/>
      <c r="F189" s="1969"/>
      <c r="G189" s="1969"/>
      <c r="H189" s="1969"/>
      <c r="I189" s="1969"/>
      <c r="J189" s="1969"/>
      <c r="K189" s="3377"/>
      <c r="L189" s="158"/>
    </row>
    <row r="190" spans="1:12" ht="15.75" x14ac:dyDescent="0.2">
      <c r="A190" s="1967"/>
      <c r="B190" s="1968"/>
      <c r="C190" s="1969"/>
      <c r="D190" s="258">
        <f t="shared" si="2"/>
        <v>0</v>
      </c>
      <c r="E190" s="1969"/>
      <c r="F190" s="1969"/>
      <c r="G190" s="1969"/>
      <c r="H190" s="1969"/>
      <c r="I190" s="1969"/>
      <c r="J190" s="1969"/>
      <c r="K190" s="3377"/>
      <c r="L190" s="158"/>
    </row>
    <row r="191" spans="1:12" ht="15.75" x14ac:dyDescent="0.2">
      <c r="A191" s="1967"/>
      <c r="B191" s="1968"/>
      <c r="C191" s="1969"/>
      <c r="D191" s="258">
        <f t="shared" si="2"/>
        <v>0</v>
      </c>
      <c r="E191" s="1969"/>
      <c r="F191" s="1969"/>
      <c r="G191" s="1969"/>
      <c r="H191" s="1969"/>
      <c r="I191" s="1969"/>
      <c r="J191" s="1969"/>
      <c r="K191" s="3377"/>
      <c r="L191" s="158"/>
    </row>
    <row r="192" spans="1:12" ht="15.75" x14ac:dyDescent="0.2">
      <c r="A192" s="1967"/>
      <c r="B192" s="1968"/>
      <c r="C192" s="1969"/>
      <c r="D192" s="258">
        <f t="shared" si="2"/>
        <v>0</v>
      </c>
      <c r="E192" s="1969"/>
      <c r="F192" s="1969"/>
      <c r="G192" s="1969"/>
      <c r="H192" s="1969"/>
      <c r="I192" s="1969"/>
      <c r="J192" s="1969"/>
      <c r="K192" s="3377"/>
      <c r="L192" s="158"/>
    </row>
    <row r="193" spans="1:12" ht="15.75" x14ac:dyDescent="0.2">
      <c r="A193" s="1967"/>
      <c r="B193" s="1968"/>
      <c r="C193" s="1969"/>
      <c r="D193" s="258">
        <f t="shared" si="2"/>
        <v>0</v>
      </c>
      <c r="E193" s="1969"/>
      <c r="F193" s="1969"/>
      <c r="G193" s="1969"/>
      <c r="H193" s="1969"/>
      <c r="I193" s="1969"/>
      <c r="J193" s="1969"/>
      <c r="K193" s="3377"/>
      <c r="L193" s="158"/>
    </row>
    <row r="194" spans="1:12" ht="15.75" x14ac:dyDescent="0.2">
      <c r="A194" s="1967"/>
      <c r="B194" s="1968"/>
      <c r="C194" s="1969"/>
      <c r="D194" s="258">
        <f t="shared" si="2"/>
        <v>0</v>
      </c>
      <c r="E194" s="1969"/>
      <c r="F194" s="1969"/>
      <c r="G194" s="1969"/>
      <c r="H194" s="1969"/>
      <c r="I194" s="1969"/>
      <c r="J194" s="1969"/>
      <c r="K194" s="3377"/>
      <c r="L194" s="158"/>
    </row>
    <row r="195" spans="1:12" ht="15.75" x14ac:dyDescent="0.2">
      <c r="A195" s="1967"/>
      <c r="B195" s="1968"/>
      <c r="C195" s="1969"/>
      <c r="D195" s="258">
        <f t="shared" si="2"/>
        <v>0</v>
      </c>
      <c r="E195" s="1969"/>
      <c r="F195" s="1969"/>
      <c r="G195" s="1969"/>
      <c r="H195" s="1969"/>
      <c r="I195" s="1969"/>
      <c r="J195" s="1969"/>
      <c r="K195" s="3377"/>
      <c r="L195" s="158"/>
    </row>
    <row r="196" spans="1:12" ht="15.75" x14ac:dyDescent="0.2">
      <c r="A196" s="1967"/>
      <c r="B196" s="1968"/>
      <c r="C196" s="1969"/>
      <c r="D196" s="258">
        <f t="shared" si="2"/>
        <v>0</v>
      </c>
      <c r="E196" s="1969"/>
      <c r="F196" s="1969"/>
      <c r="G196" s="1969"/>
      <c r="H196" s="1969"/>
      <c r="I196" s="1969"/>
      <c r="J196" s="1969"/>
      <c r="K196" s="3377"/>
      <c r="L196" s="158"/>
    </row>
    <row r="197" spans="1:12" ht="15.75" x14ac:dyDescent="0.2">
      <c r="A197" s="1967"/>
      <c r="B197" s="1968"/>
      <c r="C197" s="1969"/>
      <c r="D197" s="258">
        <f t="shared" si="2"/>
        <v>0</v>
      </c>
      <c r="E197" s="1969"/>
      <c r="F197" s="1969"/>
      <c r="G197" s="1969"/>
      <c r="H197" s="1969"/>
      <c r="I197" s="1969"/>
      <c r="J197" s="1969"/>
      <c r="K197" s="3377"/>
      <c r="L197" s="158"/>
    </row>
    <row r="198" spans="1:12" ht="15.75" x14ac:dyDescent="0.2">
      <c r="A198" s="1967"/>
      <c r="B198" s="1968"/>
      <c r="C198" s="1969"/>
      <c r="D198" s="258">
        <f t="shared" si="2"/>
        <v>0</v>
      </c>
      <c r="E198" s="1969"/>
      <c r="F198" s="1969"/>
      <c r="G198" s="1969"/>
      <c r="H198" s="1969"/>
      <c r="I198" s="1969"/>
      <c r="J198" s="1969"/>
      <c r="K198" s="3377"/>
      <c r="L198" s="158"/>
    </row>
    <row r="199" spans="1:12" ht="15.75" x14ac:dyDescent="0.2">
      <c r="A199" s="1967"/>
      <c r="B199" s="1968"/>
      <c r="C199" s="1969"/>
      <c r="D199" s="258">
        <f t="shared" si="2"/>
        <v>0</v>
      </c>
      <c r="E199" s="1969"/>
      <c r="F199" s="1969"/>
      <c r="G199" s="1969"/>
      <c r="H199" s="1969"/>
      <c r="I199" s="1969"/>
      <c r="J199" s="1969"/>
      <c r="K199" s="3377"/>
      <c r="L199" s="158"/>
    </row>
    <row r="200" spans="1:12" ht="15.75" x14ac:dyDescent="0.2">
      <c r="A200" s="1967"/>
      <c r="B200" s="1968"/>
      <c r="C200" s="1969"/>
      <c r="D200" s="258">
        <f t="shared" si="2"/>
        <v>0</v>
      </c>
      <c r="E200" s="1969"/>
      <c r="F200" s="1969"/>
      <c r="G200" s="1969"/>
      <c r="H200" s="1969"/>
      <c r="I200" s="1969"/>
      <c r="J200" s="1969"/>
      <c r="K200" s="3377"/>
      <c r="L200" s="158"/>
    </row>
    <row r="201" spans="1:12" ht="15.75" x14ac:dyDescent="0.2">
      <c r="A201" s="1967"/>
      <c r="B201" s="1968"/>
      <c r="C201" s="1969"/>
      <c r="D201" s="258">
        <f t="shared" si="2"/>
        <v>0</v>
      </c>
      <c r="E201" s="1969"/>
      <c r="F201" s="1969"/>
      <c r="G201" s="1969"/>
      <c r="H201" s="1969"/>
      <c r="I201" s="1969"/>
      <c r="J201" s="1969"/>
      <c r="K201" s="3377"/>
      <c r="L201" s="158"/>
    </row>
    <row r="202" spans="1:12" ht="15.75" x14ac:dyDescent="0.2">
      <c r="A202" s="1967"/>
      <c r="B202" s="1968"/>
      <c r="C202" s="1969"/>
      <c r="D202" s="258">
        <f t="shared" si="2"/>
        <v>0</v>
      </c>
      <c r="E202" s="1969"/>
      <c r="F202" s="1969"/>
      <c r="G202" s="1969"/>
      <c r="H202" s="1969"/>
      <c r="I202" s="1969"/>
      <c r="J202" s="1969"/>
      <c r="K202" s="3377"/>
      <c r="L202" s="158"/>
    </row>
    <row r="203" spans="1:12" ht="15.75" x14ac:dyDescent="0.2">
      <c r="A203" s="1967"/>
      <c r="B203" s="1968"/>
      <c r="C203" s="1969"/>
      <c r="D203" s="258">
        <f t="shared" ref="D203:D266" si="3">+C203*(100-E203)/100</f>
        <v>0</v>
      </c>
      <c r="E203" s="1969"/>
      <c r="F203" s="1969"/>
      <c r="G203" s="1969"/>
      <c r="H203" s="1969"/>
      <c r="I203" s="1969"/>
      <c r="J203" s="1969"/>
      <c r="K203" s="3377"/>
      <c r="L203" s="158"/>
    </row>
    <row r="204" spans="1:12" ht="15.75" x14ac:dyDescent="0.2">
      <c r="A204" s="1967"/>
      <c r="B204" s="1968"/>
      <c r="C204" s="1969"/>
      <c r="D204" s="258">
        <f t="shared" si="3"/>
        <v>0</v>
      </c>
      <c r="E204" s="1969"/>
      <c r="F204" s="1969"/>
      <c r="G204" s="1969"/>
      <c r="H204" s="1969"/>
      <c r="I204" s="1969"/>
      <c r="J204" s="1969"/>
      <c r="K204" s="3377"/>
      <c r="L204" s="158"/>
    </row>
    <row r="205" spans="1:12" ht="15.75" x14ac:dyDescent="0.2">
      <c r="A205" s="1967"/>
      <c r="B205" s="1968"/>
      <c r="C205" s="1969"/>
      <c r="D205" s="258">
        <f t="shared" si="3"/>
        <v>0</v>
      </c>
      <c r="E205" s="1969"/>
      <c r="F205" s="1969"/>
      <c r="G205" s="1969"/>
      <c r="H205" s="1969"/>
      <c r="I205" s="1969"/>
      <c r="J205" s="1969"/>
      <c r="K205" s="3377"/>
      <c r="L205" s="158"/>
    </row>
    <row r="206" spans="1:12" ht="15.75" x14ac:dyDescent="0.2">
      <c r="A206" s="1967"/>
      <c r="B206" s="1968"/>
      <c r="C206" s="1969"/>
      <c r="D206" s="258">
        <f t="shared" si="3"/>
        <v>0</v>
      </c>
      <c r="E206" s="1969"/>
      <c r="F206" s="1969"/>
      <c r="G206" s="1969"/>
      <c r="H206" s="1969"/>
      <c r="I206" s="1969"/>
      <c r="J206" s="1969"/>
      <c r="K206" s="3377"/>
      <c r="L206" s="158"/>
    </row>
    <row r="207" spans="1:12" ht="15.75" x14ac:dyDescent="0.2">
      <c r="A207" s="1967"/>
      <c r="B207" s="1968"/>
      <c r="C207" s="1969"/>
      <c r="D207" s="258">
        <f t="shared" si="3"/>
        <v>0</v>
      </c>
      <c r="E207" s="1969"/>
      <c r="F207" s="1969"/>
      <c r="G207" s="1969"/>
      <c r="H207" s="1969"/>
      <c r="I207" s="1969"/>
      <c r="J207" s="1969"/>
      <c r="K207" s="3377"/>
      <c r="L207" s="158"/>
    </row>
    <row r="208" spans="1:12" ht="15.75" x14ac:dyDescent="0.2">
      <c r="A208" s="1967"/>
      <c r="B208" s="1968"/>
      <c r="C208" s="1969"/>
      <c r="D208" s="258">
        <f t="shared" si="3"/>
        <v>0</v>
      </c>
      <c r="E208" s="1969"/>
      <c r="F208" s="1969"/>
      <c r="G208" s="1969"/>
      <c r="H208" s="1969"/>
      <c r="I208" s="1969"/>
      <c r="J208" s="1969"/>
      <c r="K208" s="3377"/>
      <c r="L208" s="158"/>
    </row>
    <row r="209" spans="1:12" ht="15.75" x14ac:dyDescent="0.2">
      <c r="A209" s="1967"/>
      <c r="B209" s="1968"/>
      <c r="C209" s="1969"/>
      <c r="D209" s="258">
        <f t="shared" si="3"/>
        <v>0</v>
      </c>
      <c r="E209" s="1969"/>
      <c r="F209" s="1969"/>
      <c r="G209" s="1969"/>
      <c r="H209" s="1969"/>
      <c r="I209" s="1969"/>
      <c r="J209" s="1969"/>
      <c r="K209" s="3377"/>
      <c r="L209" s="158"/>
    </row>
    <row r="210" spans="1:12" ht="15.75" x14ac:dyDescent="0.2">
      <c r="A210" s="1967"/>
      <c r="B210" s="1968"/>
      <c r="C210" s="1969"/>
      <c r="D210" s="258">
        <f t="shared" si="3"/>
        <v>0</v>
      </c>
      <c r="E210" s="1969"/>
      <c r="F210" s="1969"/>
      <c r="G210" s="1969"/>
      <c r="H210" s="1969"/>
      <c r="I210" s="1969"/>
      <c r="J210" s="1969"/>
      <c r="K210" s="3377"/>
      <c r="L210" s="158"/>
    </row>
    <row r="211" spans="1:12" ht="15.75" x14ac:dyDescent="0.2">
      <c r="A211" s="1967"/>
      <c r="B211" s="1968"/>
      <c r="C211" s="1969"/>
      <c r="D211" s="258">
        <f t="shared" si="3"/>
        <v>0</v>
      </c>
      <c r="E211" s="1969"/>
      <c r="F211" s="1969"/>
      <c r="G211" s="1969"/>
      <c r="H211" s="1969"/>
      <c r="I211" s="1969"/>
      <c r="J211" s="1969"/>
      <c r="K211" s="3377"/>
      <c r="L211" s="158"/>
    </row>
    <row r="212" spans="1:12" ht="15.75" x14ac:dyDescent="0.2">
      <c r="A212" s="1967"/>
      <c r="B212" s="1968"/>
      <c r="C212" s="1969"/>
      <c r="D212" s="258">
        <f t="shared" si="3"/>
        <v>0</v>
      </c>
      <c r="E212" s="1969"/>
      <c r="F212" s="1969"/>
      <c r="G212" s="1969"/>
      <c r="H212" s="1969"/>
      <c r="I212" s="1969"/>
      <c r="J212" s="1969"/>
      <c r="K212" s="3377"/>
      <c r="L212" s="158"/>
    </row>
    <row r="213" spans="1:12" ht="15.75" x14ac:dyDescent="0.2">
      <c r="A213" s="1967"/>
      <c r="B213" s="1968"/>
      <c r="C213" s="1969"/>
      <c r="D213" s="258">
        <f t="shared" si="3"/>
        <v>0</v>
      </c>
      <c r="E213" s="1969"/>
      <c r="F213" s="1969"/>
      <c r="G213" s="1969"/>
      <c r="H213" s="1969"/>
      <c r="I213" s="1969"/>
      <c r="J213" s="1969"/>
      <c r="K213" s="3377"/>
      <c r="L213" s="158"/>
    </row>
    <row r="214" spans="1:12" ht="15.75" x14ac:dyDescent="0.2">
      <c r="A214" s="1967"/>
      <c r="B214" s="1968"/>
      <c r="C214" s="1969"/>
      <c r="D214" s="258">
        <f t="shared" si="3"/>
        <v>0</v>
      </c>
      <c r="E214" s="1969"/>
      <c r="F214" s="1969"/>
      <c r="G214" s="1969"/>
      <c r="H214" s="1969"/>
      <c r="I214" s="1969"/>
      <c r="J214" s="1969"/>
      <c r="K214" s="3377"/>
      <c r="L214" s="158"/>
    </row>
    <row r="215" spans="1:12" ht="15.75" x14ac:dyDescent="0.2">
      <c r="A215" s="1967"/>
      <c r="B215" s="1968"/>
      <c r="C215" s="1969"/>
      <c r="D215" s="258">
        <f t="shared" si="3"/>
        <v>0</v>
      </c>
      <c r="E215" s="1969"/>
      <c r="F215" s="1969"/>
      <c r="G215" s="1969"/>
      <c r="H215" s="1969"/>
      <c r="I215" s="1969"/>
      <c r="J215" s="1969"/>
      <c r="K215" s="3377"/>
      <c r="L215" s="158"/>
    </row>
    <row r="216" spans="1:12" ht="15.75" x14ac:dyDescent="0.2">
      <c r="A216" s="1967"/>
      <c r="B216" s="1968"/>
      <c r="C216" s="1969"/>
      <c r="D216" s="258">
        <f t="shared" si="3"/>
        <v>0</v>
      </c>
      <c r="E216" s="1969"/>
      <c r="F216" s="1969"/>
      <c r="G216" s="1969"/>
      <c r="H216" s="1969"/>
      <c r="I216" s="1969"/>
      <c r="J216" s="1969"/>
      <c r="K216" s="3377"/>
      <c r="L216" s="158"/>
    </row>
    <row r="217" spans="1:12" ht="15.75" x14ac:dyDescent="0.2">
      <c r="A217" s="1967"/>
      <c r="B217" s="1968"/>
      <c r="C217" s="1969"/>
      <c r="D217" s="258">
        <f t="shared" si="3"/>
        <v>0</v>
      </c>
      <c r="E217" s="1969"/>
      <c r="F217" s="1969"/>
      <c r="G217" s="1969"/>
      <c r="H217" s="1969"/>
      <c r="I217" s="1969"/>
      <c r="J217" s="1969"/>
      <c r="K217" s="3377"/>
      <c r="L217" s="158"/>
    </row>
    <row r="218" spans="1:12" ht="15.75" x14ac:dyDescent="0.2">
      <c r="A218" s="1967"/>
      <c r="B218" s="1968"/>
      <c r="C218" s="1969"/>
      <c r="D218" s="258">
        <f t="shared" si="3"/>
        <v>0</v>
      </c>
      <c r="E218" s="1969"/>
      <c r="F218" s="1969"/>
      <c r="G218" s="1969"/>
      <c r="H218" s="1969"/>
      <c r="I218" s="1969"/>
      <c r="J218" s="1969"/>
      <c r="K218" s="3377"/>
      <c r="L218" s="158"/>
    </row>
    <row r="219" spans="1:12" ht="15.75" x14ac:dyDescent="0.2">
      <c r="A219" s="1967"/>
      <c r="B219" s="1968"/>
      <c r="C219" s="1969"/>
      <c r="D219" s="258">
        <f t="shared" si="3"/>
        <v>0</v>
      </c>
      <c r="E219" s="1969"/>
      <c r="F219" s="1969"/>
      <c r="G219" s="1969"/>
      <c r="H219" s="1969"/>
      <c r="I219" s="1969"/>
      <c r="J219" s="1969"/>
      <c r="K219" s="3377"/>
      <c r="L219" s="158"/>
    </row>
    <row r="220" spans="1:12" ht="15.75" x14ac:dyDescent="0.2">
      <c r="A220" s="1967"/>
      <c r="B220" s="1968"/>
      <c r="C220" s="1969"/>
      <c r="D220" s="258">
        <f t="shared" si="3"/>
        <v>0</v>
      </c>
      <c r="E220" s="1969"/>
      <c r="F220" s="1969"/>
      <c r="G220" s="1969"/>
      <c r="H220" s="1969"/>
      <c r="I220" s="1969"/>
      <c r="J220" s="1969"/>
      <c r="K220" s="3377"/>
      <c r="L220" s="158"/>
    </row>
    <row r="221" spans="1:12" ht="15.75" x14ac:dyDescent="0.2">
      <c r="A221" s="1967"/>
      <c r="B221" s="1968"/>
      <c r="C221" s="1969"/>
      <c r="D221" s="258">
        <f t="shared" si="3"/>
        <v>0</v>
      </c>
      <c r="E221" s="1969"/>
      <c r="F221" s="1969"/>
      <c r="G221" s="1969"/>
      <c r="H221" s="1969"/>
      <c r="I221" s="1969"/>
      <c r="J221" s="1969"/>
      <c r="K221" s="3377"/>
      <c r="L221" s="158"/>
    </row>
    <row r="222" spans="1:12" ht="15.75" x14ac:dyDescent="0.2">
      <c r="A222" s="1967"/>
      <c r="B222" s="1968"/>
      <c r="C222" s="1969"/>
      <c r="D222" s="258">
        <f t="shared" si="3"/>
        <v>0</v>
      </c>
      <c r="E222" s="1969"/>
      <c r="F222" s="1969"/>
      <c r="G222" s="1969"/>
      <c r="H222" s="1969"/>
      <c r="I222" s="1969"/>
      <c r="J222" s="1969"/>
      <c r="K222" s="3377"/>
      <c r="L222" s="158"/>
    </row>
    <row r="223" spans="1:12" ht="15.75" x14ac:dyDescent="0.2">
      <c r="A223" s="1967"/>
      <c r="B223" s="1968"/>
      <c r="C223" s="1969"/>
      <c r="D223" s="258">
        <f t="shared" si="3"/>
        <v>0</v>
      </c>
      <c r="E223" s="1969"/>
      <c r="F223" s="1969"/>
      <c r="G223" s="1969"/>
      <c r="H223" s="1969"/>
      <c r="I223" s="1969"/>
      <c r="J223" s="1969"/>
      <c r="K223" s="3377"/>
      <c r="L223" s="158"/>
    </row>
    <row r="224" spans="1:12" ht="15.75" x14ac:dyDescent="0.2">
      <c r="A224" s="1967"/>
      <c r="B224" s="1968"/>
      <c r="C224" s="1969"/>
      <c r="D224" s="258">
        <f t="shared" si="3"/>
        <v>0</v>
      </c>
      <c r="E224" s="1969"/>
      <c r="F224" s="1969"/>
      <c r="G224" s="1969"/>
      <c r="H224" s="1969"/>
      <c r="I224" s="1969"/>
      <c r="J224" s="1969"/>
      <c r="K224" s="3377"/>
      <c r="L224" s="158"/>
    </row>
    <row r="225" spans="1:12" ht="15.75" x14ac:dyDescent="0.2">
      <c r="A225" s="1967"/>
      <c r="B225" s="1968"/>
      <c r="C225" s="1969"/>
      <c r="D225" s="258">
        <f t="shared" si="3"/>
        <v>0</v>
      </c>
      <c r="E225" s="1969"/>
      <c r="F225" s="1969"/>
      <c r="G225" s="1969"/>
      <c r="H225" s="1969"/>
      <c r="I225" s="1969"/>
      <c r="J225" s="1969"/>
      <c r="K225" s="3377"/>
      <c r="L225" s="158"/>
    </row>
    <row r="226" spans="1:12" ht="15.75" x14ac:dyDescent="0.2">
      <c r="A226" s="1967"/>
      <c r="B226" s="1968"/>
      <c r="C226" s="1969"/>
      <c r="D226" s="258">
        <f t="shared" si="3"/>
        <v>0</v>
      </c>
      <c r="E226" s="1969"/>
      <c r="F226" s="1969"/>
      <c r="G226" s="1969"/>
      <c r="H226" s="1969"/>
      <c r="I226" s="1969"/>
      <c r="J226" s="1969"/>
      <c r="K226" s="3377"/>
      <c r="L226" s="158"/>
    </row>
    <row r="227" spans="1:12" ht="15.75" x14ac:dyDescent="0.2">
      <c r="A227" s="1967"/>
      <c r="B227" s="1968"/>
      <c r="C227" s="1969"/>
      <c r="D227" s="258">
        <f t="shared" si="3"/>
        <v>0</v>
      </c>
      <c r="E227" s="1969"/>
      <c r="F227" s="1969"/>
      <c r="G227" s="1969"/>
      <c r="H227" s="1969"/>
      <c r="I227" s="1969"/>
      <c r="J227" s="1969"/>
      <c r="K227" s="3377"/>
      <c r="L227" s="158"/>
    </row>
    <row r="228" spans="1:12" ht="15.75" x14ac:dyDescent="0.2">
      <c r="A228" s="1967"/>
      <c r="B228" s="1968"/>
      <c r="C228" s="1969"/>
      <c r="D228" s="258">
        <f t="shared" si="3"/>
        <v>0</v>
      </c>
      <c r="E228" s="1969"/>
      <c r="F228" s="1969"/>
      <c r="G228" s="1969"/>
      <c r="H228" s="1969"/>
      <c r="I228" s="1969"/>
      <c r="J228" s="1969"/>
      <c r="K228" s="3377"/>
      <c r="L228" s="158"/>
    </row>
    <row r="229" spans="1:12" ht="15.75" x14ac:dyDescent="0.2">
      <c r="A229" s="1967"/>
      <c r="B229" s="1968"/>
      <c r="C229" s="1969"/>
      <c r="D229" s="258">
        <f t="shared" si="3"/>
        <v>0</v>
      </c>
      <c r="E229" s="1969"/>
      <c r="F229" s="1969"/>
      <c r="G229" s="1969"/>
      <c r="H229" s="1969"/>
      <c r="I229" s="1969"/>
      <c r="J229" s="1969"/>
      <c r="K229" s="3377"/>
      <c r="L229" s="158"/>
    </row>
    <row r="230" spans="1:12" ht="15.75" x14ac:dyDescent="0.2">
      <c r="A230" s="1967"/>
      <c r="B230" s="1968"/>
      <c r="C230" s="1969"/>
      <c r="D230" s="258">
        <f t="shared" si="3"/>
        <v>0</v>
      </c>
      <c r="E230" s="1969"/>
      <c r="F230" s="1969"/>
      <c r="G230" s="1969"/>
      <c r="H230" s="1969"/>
      <c r="I230" s="1969"/>
      <c r="J230" s="1969"/>
      <c r="K230" s="3377"/>
      <c r="L230" s="158"/>
    </row>
    <row r="231" spans="1:12" ht="15.75" x14ac:dyDescent="0.2">
      <c r="A231" s="1967"/>
      <c r="B231" s="1968"/>
      <c r="C231" s="1969"/>
      <c r="D231" s="258">
        <f t="shared" si="3"/>
        <v>0</v>
      </c>
      <c r="E231" s="1969"/>
      <c r="F231" s="1969"/>
      <c r="G231" s="1969"/>
      <c r="H231" s="1969"/>
      <c r="I231" s="1969"/>
      <c r="J231" s="1969"/>
      <c r="K231" s="3377"/>
      <c r="L231" s="158"/>
    </row>
    <row r="232" spans="1:12" ht="15.75" x14ac:dyDescent="0.2">
      <c r="A232" s="1967"/>
      <c r="B232" s="1968"/>
      <c r="C232" s="1969"/>
      <c r="D232" s="258">
        <f t="shared" si="3"/>
        <v>0</v>
      </c>
      <c r="E232" s="1969"/>
      <c r="F232" s="1969"/>
      <c r="G232" s="1969"/>
      <c r="H232" s="1969"/>
      <c r="I232" s="1969"/>
      <c r="J232" s="1969"/>
      <c r="K232" s="3377"/>
      <c r="L232" s="158"/>
    </row>
    <row r="233" spans="1:12" ht="15.75" x14ac:dyDescent="0.2">
      <c r="A233" s="1967"/>
      <c r="B233" s="1968"/>
      <c r="C233" s="1969"/>
      <c r="D233" s="258">
        <f t="shared" si="3"/>
        <v>0</v>
      </c>
      <c r="E233" s="1969"/>
      <c r="F233" s="1969"/>
      <c r="G233" s="1969"/>
      <c r="H233" s="1969"/>
      <c r="I233" s="1969"/>
      <c r="J233" s="1969"/>
      <c r="K233" s="3377"/>
      <c r="L233" s="158"/>
    </row>
    <row r="234" spans="1:12" ht="15.75" x14ac:dyDescent="0.2">
      <c r="A234" s="1967"/>
      <c r="B234" s="1968"/>
      <c r="C234" s="1969"/>
      <c r="D234" s="258">
        <f t="shared" si="3"/>
        <v>0</v>
      </c>
      <c r="E234" s="1969"/>
      <c r="F234" s="1969"/>
      <c r="G234" s="1969"/>
      <c r="H234" s="1969"/>
      <c r="I234" s="1969"/>
      <c r="J234" s="1969"/>
      <c r="K234" s="3377"/>
      <c r="L234" s="158"/>
    </row>
    <row r="235" spans="1:12" ht="15.75" x14ac:dyDescent="0.2">
      <c r="A235" s="1967"/>
      <c r="B235" s="1968"/>
      <c r="C235" s="1969"/>
      <c r="D235" s="258">
        <f t="shared" si="3"/>
        <v>0</v>
      </c>
      <c r="E235" s="1969"/>
      <c r="F235" s="1969"/>
      <c r="G235" s="1969"/>
      <c r="H235" s="1969"/>
      <c r="I235" s="1969"/>
      <c r="J235" s="1969"/>
      <c r="K235" s="3377"/>
      <c r="L235" s="158"/>
    </row>
    <row r="236" spans="1:12" ht="15.75" x14ac:dyDescent="0.2">
      <c r="A236" s="1967"/>
      <c r="B236" s="1968"/>
      <c r="C236" s="1969"/>
      <c r="D236" s="258">
        <f t="shared" si="3"/>
        <v>0</v>
      </c>
      <c r="E236" s="1969"/>
      <c r="F236" s="1969"/>
      <c r="G236" s="1969"/>
      <c r="H236" s="1969"/>
      <c r="I236" s="1969"/>
      <c r="J236" s="1969"/>
      <c r="K236" s="3377"/>
      <c r="L236" s="158"/>
    </row>
    <row r="237" spans="1:12" ht="15.75" x14ac:dyDescent="0.2">
      <c r="A237" s="1967"/>
      <c r="B237" s="1968"/>
      <c r="C237" s="1969"/>
      <c r="D237" s="258">
        <f t="shared" si="3"/>
        <v>0</v>
      </c>
      <c r="E237" s="1969"/>
      <c r="F237" s="1969"/>
      <c r="G237" s="1969"/>
      <c r="H237" s="1969"/>
      <c r="I237" s="1969"/>
      <c r="J237" s="1969"/>
      <c r="K237" s="3377"/>
      <c r="L237" s="158"/>
    </row>
    <row r="238" spans="1:12" ht="15.75" x14ac:dyDescent="0.2">
      <c r="A238" s="1967"/>
      <c r="B238" s="1968"/>
      <c r="C238" s="1969"/>
      <c r="D238" s="258">
        <f t="shared" si="3"/>
        <v>0</v>
      </c>
      <c r="E238" s="1969"/>
      <c r="F238" s="1969"/>
      <c r="G238" s="1969"/>
      <c r="H238" s="1969"/>
      <c r="I238" s="1969"/>
      <c r="J238" s="1969"/>
      <c r="K238" s="3377"/>
      <c r="L238" s="158"/>
    </row>
    <row r="239" spans="1:12" ht="15.75" x14ac:dyDescent="0.2">
      <c r="A239" s="1967"/>
      <c r="B239" s="1968"/>
      <c r="C239" s="1969"/>
      <c r="D239" s="258">
        <f t="shared" si="3"/>
        <v>0</v>
      </c>
      <c r="E239" s="1969"/>
      <c r="F239" s="1969"/>
      <c r="G239" s="1969"/>
      <c r="H239" s="1969"/>
      <c r="I239" s="1969"/>
      <c r="J239" s="1969"/>
      <c r="K239" s="3377"/>
      <c r="L239" s="158"/>
    </row>
    <row r="240" spans="1:12" ht="15.75" x14ac:dyDescent="0.2">
      <c r="A240" s="1967"/>
      <c r="B240" s="1968"/>
      <c r="C240" s="1969"/>
      <c r="D240" s="258">
        <f t="shared" si="3"/>
        <v>0</v>
      </c>
      <c r="E240" s="1969"/>
      <c r="F240" s="1969"/>
      <c r="G240" s="1969"/>
      <c r="H240" s="1969"/>
      <c r="I240" s="1969"/>
      <c r="J240" s="1969"/>
      <c r="K240" s="3377"/>
      <c r="L240" s="158"/>
    </row>
    <row r="241" spans="1:12" ht="15.75" x14ac:dyDescent="0.2">
      <c r="A241" s="1967"/>
      <c r="B241" s="1968"/>
      <c r="C241" s="1969"/>
      <c r="D241" s="258">
        <f t="shared" si="3"/>
        <v>0</v>
      </c>
      <c r="E241" s="1969"/>
      <c r="F241" s="1969"/>
      <c r="G241" s="1969"/>
      <c r="H241" s="1969"/>
      <c r="I241" s="1969"/>
      <c r="J241" s="1969"/>
      <c r="K241" s="3377"/>
      <c r="L241" s="158"/>
    </row>
    <row r="242" spans="1:12" ht="15.75" x14ac:dyDescent="0.2">
      <c r="A242" s="1967"/>
      <c r="B242" s="1968"/>
      <c r="C242" s="1969"/>
      <c r="D242" s="258">
        <f t="shared" si="3"/>
        <v>0</v>
      </c>
      <c r="E242" s="1969"/>
      <c r="F242" s="1969"/>
      <c r="G242" s="1969"/>
      <c r="H242" s="1969"/>
      <c r="I242" s="1969"/>
      <c r="J242" s="1969"/>
      <c r="K242" s="3377"/>
      <c r="L242" s="158"/>
    </row>
    <row r="243" spans="1:12" ht="15.75" x14ac:dyDescent="0.2">
      <c r="A243" s="1967"/>
      <c r="B243" s="1968"/>
      <c r="C243" s="1969"/>
      <c r="D243" s="258">
        <f t="shared" si="3"/>
        <v>0</v>
      </c>
      <c r="E243" s="1969"/>
      <c r="F243" s="1969"/>
      <c r="G243" s="1969"/>
      <c r="H243" s="1969"/>
      <c r="I243" s="1969"/>
      <c r="J243" s="1969"/>
      <c r="K243" s="3377"/>
      <c r="L243" s="158"/>
    </row>
    <row r="244" spans="1:12" ht="15.75" x14ac:dyDescent="0.2">
      <c r="A244" s="1967"/>
      <c r="B244" s="1968"/>
      <c r="C244" s="1969"/>
      <c r="D244" s="258">
        <f t="shared" si="3"/>
        <v>0</v>
      </c>
      <c r="E244" s="1969"/>
      <c r="F244" s="1969"/>
      <c r="G244" s="1969"/>
      <c r="H244" s="1969"/>
      <c r="I244" s="1969"/>
      <c r="J244" s="1969"/>
      <c r="K244" s="3377"/>
      <c r="L244" s="158"/>
    </row>
    <row r="245" spans="1:12" ht="15.75" x14ac:dyDescent="0.2">
      <c r="A245" s="1967"/>
      <c r="B245" s="1968"/>
      <c r="C245" s="1969"/>
      <c r="D245" s="258">
        <f t="shared" si="3"/>
        <v>0</v>
      </c>
      <c r="E245" s="1969"/>
      <c r="F245" s="1969"/>
      <c r="G245" s="1969"/>
      <c r="H245" s="1969"/>
      <c r="I245" s="1969"/>
      <c r="J245" s="1969"/>
      <c r="K245" s="3377"/>
      <c r="L245" s="158"/>
    </row>
    <row r="246" spans="1:12" ht="15.75" x14ac:dyDescent="0.2">
      <c r="A246" s="1967"/>
      <c r="B246" s="1968"/>
      <c r="C246" s="1969"/>
      <c r="D246" s="258">
        <f t="shared" si="3"/>
        <v>0</v>
      </c>
      <c r="E246" s="1969"/>
      <c r="F246" s="1969"/>
      <c r="G246" s="1969"/>
      <c r="H246" s="1969"/>
      <c r="I246" s="1969"/>
      <c r="J246" s="1969"/>
      <c r="K246" s="3377"/>
      <c r="L246" s="158"/>
    </row>
    <row r="247" spans="1:12" ht="15.75" x14ac:dyDescent="0.2">
      <c r="A247" s="1967"/>
      <c r="B247" s="1968"/>
      <c r="C247" s="1969"/>
      <c r="D247" s="258">
        <f t="shared" si="3"/>
        <v>0</v>
      </c>
      <c r="E247" s="1969"/>
      <c r="F247" s="1969"/>
      <c r="G247" s="1969"/>
      <c r="H247" s="1969"/>
      <c r="I247" s="1969"/>
      <c r="J247" s="1969"/>
      <c r="K247" s="3377"/>
      <c r="L247" s="158"/>
    </row>
    <row r="248" spans="1:12" ht="15.75" x14ac:dyDescent="0.2">
      <c r="A248" s="1967"/>
      <c r="B248" s="1968"/>
      <c r="C248" s="1969"/>
      <c r="D248" s="258">
        <f t="shared" si="3"/>
        <v>0</v>
      </c>
      <c r="E248" s="1969"/>
      <c r="F248" s="1969"/>
      <c r="G248" s="1969"/>
      <c r="H248" s="1969"/>
      <c r="I248" s="1969"/>
      <c r="J248" s="1969"/>
      <c r="K248" s="3377"/>
      <c r="L248" s="158"/>
    </row>
    <row r="249" spans="1:12" ht="15.75" x14ac:dyDescent="0.2">
      <c r="A249" s="1967"/>
      <c r="B249" s="1968"/>
      <c r="C249" s="1969"/>
      <c r="D249" s="258">
        <f t="shared" si="3"/>
        <v>0</v>
      </c>
      <c r="E249" s="1969"/>
      <c r="F249" s="1969"/>
      <c r="G249" s="1969"/>
      <c r="H249" s="1969"/>
      <c r="I249" s="1969"/>
      <c r="J249" s="1969"/>
      <c r="K249" s="3377"/>
      <c r="L249" s="158"/>
    </row>
    <row r="250" spans="1:12" ht="15.75" x14ac:dyDescent="0.2">
      <c r="A250" s="1967"/>
      <c r="B250" s="1968"/>
      <c r="C250" s="1969"/>
      <c r="D250" s="258">
        <f t="shared" si="3"/>
        <v>0</v>
      </c>
      <c r="E250" s="1969"/>
      <c r="F250" s="1969"/>
      <c r="G250" s="1969"/>
      <c r="H250" s="1969"/>
      <c r="I250" s="1969"/>
      <c r="J250" s="1969"/>
      <c r="K250" s="3377"/>
      <c r="L250" s="158"/>
    </row>
    <row r="251" spans="1:12" ht="15.75" x14ac:dyDescent="0.2">
      <c r="A251" s="1967"/>
      <c r="B251" s="1968"/>
      <c r="C251" s="1969"/>
      <c r="D251" s="258">
        <f t="shared" si="3"/>
        <v>0</v>
      </c>
      <c r="E251" s="1969"/>
      <c r="F251" s="1969"/>
      <c r="G251" s="1969"/>
      <c r="H251" s="1969"/>
      <c r="I251" s="1969"/>
      <c r="J251" s="1969"/>
      <c r="K251" s="3377"/>
      <c r="L251" s="158"/>
    </row>
    <row r="252" spans="1:12" ht="15.75" x14ac:dyDescent="0.2">
      <c r="A252" s="1967"/>
      <c r="B252" s="1968"/>
      <c r="C252" s="1969"/>
      <c r="D252" s="258">
        <f t="shared" si="3"/>
        <v>0</v>
      </c>
      <c r="E252" s="1969"/>
      <c r="F252" s="1969"/>
      <c r="G252" s="1969"/>
      <c r="H252" s="1969"/>
      <c r="I252" s="1969"/>
      <c r="J252" s="1969"/>
      <c r="K252" s="3377"/>
      <c r="L252" s="158"/>
    </row>
    <row r="253" spans="1:12" ht="15.75" x14ac:dyDescent="0.2">
      <c r="A253" s="1967"/>
      <c r="B253" s="1968"/>
      <c r="C253" s="1969"/>
      <c r="D253" s="258">
        <f t="shared" si="3"/>
        <v>0</v>
      </c>
      <c r="E253" s="1969"/>
      <c r="F253" s="1969"/>
      <c r="G253" s="1969"/>
      <c r="H253" s="1969"/>
      <c r="I253" s="1969"/>
      <c r="J253" s="1969"/>
      <c r="K253" s="3377"/>
      <c r="L253" s="158"/>
    </row>
    <row r="254" spans="1:12" ht="15.75" x14ac:dyDescent="0.2">
      <c r="A254" s="1967"/>
      <c r="B254" s="1968"/>
      <c r="C254" s="1969"/>
      <c r="D254" s="258">
        <f t="shared" si="3"/>
        <v>0</v>
      </c>
      <c r="E254" s="1969"/>
      <c r="F254" s="1969"/>
      <c r="G254" s="1969"/>
      <c r="H254" s="1969"/>
      <c r="I254" s="1969"/>
      <c r="J254" s="1969"/>
      <c r="K254" s="3377"/>
      <c r="L254" s="158"/>
    </row>
    <row r="255" spans="1:12" ht="15.75" x14ac:dyDescent="0.2">
      <c r="A255" s="1967"/>
      <c r="B255" s="1968"/>
      <c r="C255" s="1969"/>
      <c r="D255" s="258">
        <f t="shared" si="3"/>
        <v>0</v>
      </c>
      <c r="E255" s="1969"/>
      <c r="F255" s="1969"/>
      <c r="G255" s="1969"/>
      <c r="H255" s="1969"/>
      <c r="I255" s="1969"/>
      <c r="J255" s="1969"/>
      <c r="K255" s="3377"/>
      <c r="L255" s="158"/>
    </row>
    <row r="256" spans="1:12" ht="15.75" x14ac:dyDescent="0.2">
      <c r="A256" s="1967"/>
      <c r="B256" s="1968"/>
      <c r="C256" s="1969"/>
      <c r="D256" s="258">
        <f t="shared" si="3"/>
        <v>0</v>
      </c>
      <c r="E256" s="1969"/>
      <c r="F256" s="1969"/>
      <c r="G256" s="1969"/>
      <c r="H256" s="1969"/>
      <c r="I256" s="1969"/>
      <c r="J256" s="1969"/>
      <c r="K256" s="3377"/>
      <c r="L256" s="158"/>
    </row>
    <row r="257" spans="1:12" ht="15.75" x14ac:dyDescent="0.2">
      <c r="A257" s="1967"/>
      <c r="B257" s="1968"/>
      <c r="C257" s="1969"/>
      <c r="D257" s="258">
        <f t="shared" si="3"/>
        <v>0</v>
      </c>
      <c r="E257" s="1969"/>
      <c r="F257" s="1969"/>
      <c r="G257" s="1969"/>
      <c r="H257" s="1969"/>
      <c r="I257" s="1969"/>
      <c r="J257" s="1969"/>
      <c r="K257" s="3377"/>
      <c r="L257" s="158"/>
    </row>
    <row r="258" spans="1:12" ht="15.75" x14ac:dyDescent="0.2">
      <c r="A258" s="1967"/>
      <c r="B258" s="1968"/>
      <c r="C258" s="1969"/>
      <c r="D258" s="258">
        <f t="shared" si="3"/>
        <v>0</v>
      </c>
      <c r="E258" s="1969"/>
      <c r="F258" s="1969"/>
      <c r="G258" s="1969"/>
      <c r="H258" s="1969"/>
      <c r="I258" s="1969"/>
      <c r="J258" s="1969"/>
      <c r="K258" s="3377"/>
      <c r="L258" s="158"/>
    </row>
    <row r="259" spans="1:12" ht="15.75" x14ac:dyDescent="0.2">
      <c r="A259" s="1967"/>
      <c r="B259" s="1968"/>
      <c r="C259" s="1969"/>
      <c r="D259" s="258">
        <f t="shared" si="3"/>
        <v>0</v>
      </c>
      <c r="E259" s="1969"/>
      <c r="F259" s="1969"/>
      <c r="G259" s="1969"/>
      <c r="H259" s="1969"/>
      <c r="I259" s="1969"/>
      <c r="J259" s="1969"/>
      <c r="K259" s="3377"/>
      <c r="L259" s="158"/>
    </row>
    <row r="260" spans="1:12" ht="15.75" x14ac:dyDescent="0.2">
      <c r="A260" s="1967"/>
      <c r="B260" s="1968"/>
      <c r="C260" s="1969"/>
      <c r="D260" s="258">
        <f t="shared" si="3"/>
        <v>0</v>
      </c>
      <c r="E260" s="1969"/>
      <c r="F260" s="1969"/>
      <c r="G260" s="1969"/>
      <c r="H260" s="1969"/>
      <c r="I260" s="1969"/>
      <c r="J260" s="1969"/>
      <c r="K260" s="3377"/>
      <c r="L260" s="158"/>
    </row>
    <row r="261" spans="1:12" ht="15.75" x14ac:dyDescent="0.2">
      <c r="A261" s="1967"/>
      <c r="B261" s="1968"/>
      <c r="C261" s="1969"/>
      <c r="D261" s="258">
        <f t="shared" si="3"/>
        <v>0</v>
      </c>
      <c r="E261" s="1969"/>
      <c r="F261" s="1969"/>
      <c r="G261" s="1969"/>
      <c r="H261" s="1969"/>
      <c r="I261" s="1969"/>
      <c r="J261" s="1969"/>
      <c r="K261" s="3377"/>
      <c r="L261" s="158"/>
    </row>
    <row r="262" spans="1:12" ht="15.75" x14ac:dyDescent="0.2">
      <c r="A262" s="1967"/>
      <c r="B262" s="1968"/>
      <c r="C262" s="1969"/>
      <c r="D262" s="258">
        <f t="shared" si="3"/>
        <v>0</v>
      </c>
      <c r="E262" s="1969"/>
      <c r="F262" s="1969"/>
      <c r="G262" s="1969"/>
      <c r="H262" s="1969"/>
      <c r="I262" s="1969"/>
      <c r="J262" s="1969"/>
      <c r="K262" s="3377"/>
      <c r="L262" s="158"/>
    </row>
    <row r="263" spans="1:12" ht="15.75" x14ac:dyDescent="0.2">
      <c r="A263" s="1967"/>
      <c r="B263" s="1968"/>
      <c r="C263" s="1969"/>
      <c r="D263" s="258">
        <f t="shared" si="3"/>
        <v>0</v>
      </c>
      <c r="E263" s="1969"/>
      <c r="F263" s="1969"/>
      <c r="G263" s="1969"/>
      <c r="H263" s="1969"/>
      <c r="I263" s="1969"/>
      <c r="J263" s="1969"/>
      <c r="K263" s="3377"/>
      <c r="L263" s="158"/>
    </row>
    <row r="264" spans="1:12" ht="15.75" x14ac:dyDescent="0.2">
      <c r="A264" s="1967"/>
      <c r="B264" s="1968"/>
      <c r="C264" s="1969"/>
      <c r="D264" s="258">
        <f t="shared" si="3"/>
        <v>0</v>
      </c>
      <c r="E264" s="1969"/>
      <c r="F264" s="1969"/>
      <c r="G264" s="1969"/>
      <c r="H264" s="1969"/>
      <c r="I264" s="1969"/>
      <c r="J264" s="1969"/>
      <c r="K264" s="3377"/>
      <c r="L264" s="158"/>
    </row>
    <row r="265" spans="1:12" ht="15.75" x14ac:dyDescent="0.2">
      <c r="A265" s="1967"/>
      <c r="B265" s="1968"/>
      <c r="C265" s="1969"/>
      <c r="D265" s="258">
        <f t="shared" si="3"/>
        <v>0</v>
      </c>
      <c r="E265" s="1969"/>
      <c r="F265" s="1969"/>
      <c r="G265" s="1969"/>
      <c r="H265" s="1969"/>
      <c r="I265" s="1969"/>
      <c r="J265" s="1969"/>
      <c r="K265" s="3377"/>
      <c r="L265" s="158"/>
    </row>
    <row r="266" spans="1:12" ht="15.75" x14ac:dyDescent="0.2">
      <c r="A266" s="1967"/>
      <c r="B266" s="1968"/>
      <c r="C266" s="1969"/>
      <c r="D266" s="258">
        <f t="shared" si="3"/>
        <v>0</v>
      </c>
      <c r="E266" s="1969"/>
      <c r="F266" s="1969"/>
      <c r="G266" s="1969"/>
      <c r="H266" s="1969"/>
      <c r="I266" s="1969"/>
      <c r="J266" s="1969"/>
      <c r="K266" s="3377"/>
      <c r="L266" s="158"/>
    </row>
    <row r="267" spans="1:12" ht="15.75" x14ac:dyDescent="0.2">
      <c r="A267" s="1967"/>
      <c r="B267" s="1968"/>
      <c r="C267" s="1969"/>
      <c r="D267" s="258">
        <f t="shared" ref="D267:D330" si="4">+C267*(100-E267)/100</f>
        <v>0</v>
      </c>
      <c r="E267" s="1969"/>
      <c r="F267" s="1969"/>
      <c r="G267" s="1969"/>
      <c r="H267" s="1969"/>
      <c r="I267" s="1969"/>
      <c r="J267" s="1969"/>
      <c r="K267" s="3377"/>
      <c r="L267" s="158"/>
    </row>
    <row r="268" spans="1:12" ht="15.75" x14ac:dyDescent="0.2">
      <c r="A268" s="1967"/>
      <c r="B268" s="1968"/>
      <c r="C268" s="1969"/>
      <c r="D268" s="258">
        <f t="shared" si="4"/>
        <v>0</v>
      </c>
      <c r="E268" s="1969"/>
      <c r="F268" s="1969"/>
      <c r="G268" s="1969"/>
      <c r="H268" s="1969"/>
      <c r="I268" s="1969"/>
      <c r="J268" s="1969"/>
      <c r="K268" s="3377"/>
      <c r="L268" s="158"/>
    </row>
    <row r="269" spans="1:12" ht="15.75" x14ac:dyDescent="0.2">
      <c r="A269" s="1967"/>
      <c r="B269" s="1968"/>
      <c r="C269" s="1969"/>
      <c r="D269" s="258">
        <f t="shared" si="4"/>
        <v>0</v>
      </c>
      <c r="E269" s="1969"/>
      <c r="F269" s="1969"/>
      <c r="G269" s="1969"/>
      <c r="H269" s="1969"/>
      <c r="I269" s="1969"/>
      <c r="J269" s="1969"/>
      <c r="K269" s="3377"/>
      <c r="L269" s="158"/>
    </row>
    <row r="270" spans="1:12" ht="15.75" x14ac:dyDescent="0.2">
      <c r="A270" s="1967"/>
      <c r="B270" s="1968"/>
      <c r="C270" s="1969"/>
      <c r="D270" s="258">
        <f t="shared" si="4"/>
        <v>0</v>
      </c>
      <c r="E270" s="1969"/>
      <c r="F270" s="1969"/>
      <c r="G270" s="1969"/>
      <c r="H270" s="1969"/>
      <c r="I270" s="1969"/>
      <c r="J270" s="1969"/>
      <c r="K270" s="3377"/>
      <c r="L270" s="158"/>
    </row>
    <row r="271" spans="1:12" ht="15.75" x14ac:dyDescent="0.2">
      <c r="A271" s="1967"/>
      <c r="B271" s="1968"/>
      <c r="C271" s="1969"/>
      <c r="D271" s="258">
        <f t="shared" si="4"/>
        <v>0</v>
      </c>
      <c r="E271" s="1969"/>
      <c r="F271" s="1969"/>
      <c r="G271" s="1969"/>
      <c r="H271" s="1969"/>
      <c r="I271" s="1969"/>
      <c r="J271" s="1969"/>
      <c r="K271" s="3377"/>
      <c r="L271" s="158"/>
    </row>
    <row r="272" spans="1:12" ht="15.75" x14ac:dyDescent="0.2">
      <c r="A272" s="1967"/>
      <c r="B272" s="1968"/>
      <c r="C272" s="1969"/>
      <c r="D272" s="258">
        <f t="shared" si="4"/>
        <v>0</v>
      </c>
      <c r="E272" s="1969"/>
      <c r="F272" s="1969"/>
      <c r="G272" s="1969"/>
      <c r="H272" s="1969"/>
      <c r="I272" s="1969"/>
      <c r="J272" s="1969"/>
      <c r="K272" s="3377"/>
      <c r="L272" s="158"/>
    </row>
    <row r="273" spans="1:12" ht="15.75" x14ac:dyDescent="0.2">
      <c r="A273" s="1967"/>
      <c r="B273" s="1968"/>
      <c r="C273" s="1969"/>
      <c r="D273" s="258">
        <f t="shared" si="4"/>
        <v>0</v>
      </c>
      <c r="E273" s="1969"/>
      <c r="F273" s="1969"/>
      <c r="G273" s="1969"/>
      <c r="H273" s="1969"/>
      <c r="I273" s="1969"/>
      <c r="J273" s="1969"/>
      <c r="K273" s="3377"/>
      <c r="L273" s="158"/>
    </row>
    <row r="274" spans="1:12" ht="15.75" x14ac:dyDescent="0.2">
      <c r="A274" s="1967"/>
      <c r="B274" s="1968"/>
      <c r="C274" s="1969"/>
      <c r="D274" s="258">
        <f t="shared" si="4"/>
        <v>0</v>
      </c>
      <c r="E274" s="1969"/>
      <c r="F274" s="1969"/>
      <c r="G274" s="1969"/>
      <c r="H274" s="1969"/>
      <c r="I274" s="1969"/>
      <c r="J274" s="1969"/>
      <c r="K274" s="3377"/>
      <c r="L274" s="158"/>
    </row>
    <row r="275" spans="1:12" ht="15.75" x14ac:dyDescent="0.2">
      <c r="A275" s="1967"/>
      <c r="B275" s="1968"/>
      <c r="C275" s="1969"/>
      <c r="D275" s="258">
        <f t="shared" si="4"/>
        <v>0</v>
      </c>
      <c r="E275" s="1969"/>
      <c r="F275" s="1969"/>
      <c r="G275" s="1969"/>
      <c r="H275" s="1969"/>
      <c r="I275" s="1969"/>
      <c r="J275" s="1969"/>
      <c r="K275" s="3377"/>
      <c r="L275" s="158"/>
    </row>
    <row r="276" spans="1:12" ht="15.75" x14ac:dyDescent="0.2">
      <c r="A276" s="1967"/>
      <c r="B276" s="1968"/>
      <c r="C276" s="1969"/>
      <c r="D276" s="258">
        <f t="shared" si="4"/>
        <v>0</v>
      </c>
      <c r="E276" s="1969"/>
      <c r="F276" s="1969"/>
      <c r="G276" s="1969"/>
      <c r="H276" s="1969"/>
      <c r="I276" s="1969"/>
      <c r="J276" s="1969"/>
      <c r="K276" s="3377"/>
      <c r="L276" s="158"/>
    </row>
    <row r="277" spans="1:12" ht="15.75" x14ac:dyDescent="0.2">
      <c r="A277" s="1967"/>
      <c r="B277" s="1968"/>
      <c r="C277" s="1969"/>
      <c r="D277" s="258">
        <f t="shared" si="4"/>
        <v>0</v>
      </c>
      <c r="E277" s="1969"/>
      <c r="F277" s="1969"/>
      <c r="G277" s="1969"/>
      <c r="H277" s="1969"/>
      <c r="I277" s="1969"/>
      <c r="J277" s="1969"/>
      <c r="K277" s="3377"/>
      <c r="L277" s="158"/>
    </row>
    <row r="278" spans="1:12" ht="15.75" x14ac:dyDescent="0.2">
      <c r="A278" s="1967"/>
      <c r="B278" s="1968"/>
      <c r="C278" s="1969"/>
      <c r="D278" s="258">
        <f t="shared" si="4"/>
        <v>0</v>
      </c>
      <c r="E278" s="1969"/>
      <c r="F278" s="1969"/>
      <c r="G278" s="1969"/>
      <c r="H278" s="1969"/>
      <c r="I278" s="1969"/>
      <c r="J278" s="1969"/>
      <c r="K278" s="3377"/>
      <c r="L278" s="158"/>
    </row>
    <row r="279" spans="1:12" ht="15.75" x14ac:dyDescent="0.2">
      <c r="A279" s="1967"/>
      <c r="B279" s="1968"/>
      <c r="C279" s="1969"/>
      <c r="D279" s="258">
        <f t="shared" si="4"/>
        <v>0</v>
      </c>
      <c r="E279" s="1969"/>
      <c r="F279" s="1969"/>
      <c r="G279" s="1969"/>
      <c r="H279" s="1969"/>
      <c r="I279" s="1969"/>
      <c r="J279" s="1969"/>
      <c r="K279" s="3377"/>
      <c r="L279" s="158"/>
    </row>
    <row r="280" spans="1:12" ht="15.75" x14ac:dyDescent="0.2">
      <c r="A280" s="1967"/>
      <c r="B280" s="1968"/>
      <c r="C280" s="1969"/>
      <c r="D280" s="258">
        <f t="shared" si="4"/>
        <v>0</v>
      </c>
      <c r="E280" s="1969"/>
      <c r="F280" s="1969"/>
      <c r="G280" s="1969"/>
      <c r="H280" s="1969"/>
      <c r="I280" s="1969"/>
      <c r="J280" s="1969"/>
      <c r="K280" s="3377"/>
      <c r="L280" s="158"/>
    </row>
    <row r="281" spans="1:12" ht="15.75" x14ac:dyDescent="0.2">
      <c r="A281" s="1967"/>
      <c r="B281" s="1968"/>
      <c r="C281" s="1969"/>
      <c r="D281" s="258">
        <f t="shared" si="4"/>
        <v>0</v>
      </c>
      <c r="E281" s="1969"/>
      <c r="F281" s="1969"/>
      <c r="G281" s="1969"/>
      <c r="H281" s="1969"/>
      <c r="I281" s="1969"/>
      <c r="J281" s="1969"/>
      <c r="K281" s="3377"/>
      <c r="L281" s="158"/>
    </row>
    <row r="282" spans="1:12" ht="15.75" x14ac:dyDescent="0.2">
      <c r="A282" s="1967"/>
      <c r="B282" s="1968"/>
      <c r="C282" s="1969"/>
      <c r="D282" s="258">
        <f t="shared" si="4"/>
        <v>0</v>
      </c>
      <c r="E282" s="1969"/>
      <c r="F282" s="1969"/>
      <c r="G282" s="1969"/>
      <c r="H282" s="1969"/>
      <c r="I282" s="1969"/>
      <c r="J282" s="1969"/>
      <c r="K282" s="3377"/>
      <c r="L282" s="158"/>
    </row>
    <row r="283" spans="1:12" ht="15.75" x14ac:dyDescent="0.2">
      <c r="A283" s="1967"/>
      <c r="B283" s="1968"/>
      <c r="C283" s="1969"/>
      <c r="D283" s="258">
        <f t="shared" si="4"/>
        <v>0</v>
      </c>
      <c r="E283" s="1969"/>
      <c r="F283" s="1969"/>
      <c r="G283" s="1969"/>
      <c r="H283" s="1969"/>
      <c r="I283" s="1969"/>
      <c r="J283" s="1969"/>
      <c r="K283" s="3377"/>
      <c r="L283" s="158"/>
    </row>
    <row r="284" spans="1:12" ht="15.75" x14ac:dyDescent="0.2">
      <c r="A284" s="1967"/>
      <c r="B284" s="1968"/>
      <c r="C284" s="1969"/>
      <c r="D284" s="258">
        <f t="shared" si="4"/>
        <v>0</v>
      </c>
      <c r="E284" s="1969"/>
      <c r="F284" s="1969"/>
      <c r="G284" s="1969"/>
      <c r="H284" s="1969"/>
      <c r="I284" s="1969"/>
      <c r="J284" s="1969"/>
      <c r="K284" s="3377"/>
      <c r="L284" s="158"/>
    </row>
    <row r="285" spans="1:12" ht="15.75" x14ac:dyDescent="0.2">
      <c r="A285" s="1967"/>
      <c r="B285" s="1968"/>
      <c r="C285" s="1969"/>
      <c r="D285" s="258">
        <f t="shared" si="4"/>
        <v>0</v>
      </c>
      <c r="E285" s="1969"/>
      <c r="F285" s="1969"/>
      <c r="G285" s="1969"/>
      <c r="H285" s="1969"/>
      <c r="I285" s="1969"/>
      <c r="J285" s="1969"/>
      <c r="K285" s="3377"/>
      <c r="L285" s="158"/>
    </row>
    <row r="286" spans="1:12" ht="15.75" x14ac:dyDescent="0.2">
      <c r="A286" s="1967"/>
      <c r="B286" s="1968"/>
      <c r="C286" s="1969"/>
      <c r="D286" s="258">
        <f t="shared" si="4"/>
        <v>0</v>
      </c>
      <c r="E286" s="1969"/>
      <c r="F286" s="1969"/>
      <c r="G286" s="1969"/>
      <c r="H286" s="1969"/>
      <c r="I286" s="1969"/>
      <c r="J286" s="1969"/>
      <c r="K286" s="3377"/>
      <c r="L286" s="158"/>
    </row>
    <row r="287" spans="1:12" ht="15.75" x14ac:dyDescent="0.2">
      <c r="A287" s="1967"/>
      <c r="B287" s="1968"/>
      <c r="C287" s="1969"/>
      <c r="D287" s="258">
        <f t="shared" si="4"/>
        <v>0</v>
      </c>
      <c r="E287" s="1969"/>
      <c r="F287" s="1969"/>
      <c r="G287" s="1969"/>
      <c r="H287" s="1969"/>
      <c r="I287" s="1969"/>
      <c r="J287" s="1969"/>
      <c r="K287" s="3377"/>
      <c r="L287" s="158"/>
    </row>
    <row r="288" spans="1:12" ht="15.75" x14ac:dyDescent="0.2">
      <c r="A288" s="1967"/>
      <c r="B288" s="1968"/>
      <c r="C288" s="1969"/>
      <c r="D288" s="258">
        <f t="shared" si="4"/>
        <v>0</v>
      </c>
      <c r="E288" s="1969"/>
      <c r="F288" s="1969"/>
      <c r="G288" s="1969"/>
      <c r="H288" s="1969"/>
      <c r="I288" s="1969"/>
      <c r="J288" s="1969"/>
      <c r="K288" s="3377"/>
      <c r="L288" s="158"/>
    </row>
    <row r="289" spans="1:12" ht="15.75" x14ac:dyDescent="0.2">
      <c r="A289" s="1967"/>
      <c r="B289" s="1968"/>
      <c r="C289" s="1969"/>
      <c r="D289" s="258">
        <f t="shared" si="4"/>
        <v>0</v>
      </c>
      <c r="E289" s="1969"/>
      <c r="F289" s="1969"/>
      <c r="G289" s="1969"/>
      <c r="H289" s="1969"/>
      <c r="I289" s="1969"/>
      <c r="J289" s="1969"/>
      <c r="K289" s="3377"/>
      <c r="L289" s="158"/>
    </row>
    <row r="290" spans="1:12" ht="15.75" x14ac:dyDescent="0.2">
      <c r="A290" s="1967"/>
      <c r="B290" s="1968"/>
      <c r="C290" s="1969"/>
      <c r="D290" s="258">
        <f t="shared" si="4"/>
        <v>0</v>
      </c>
      <c r="E290" s="1969"/>
      <c r="F290" s="1969"/>
      <c r="G290" s="1969"/>
      <c r="H290" s="1969"/>
      <c r="I290" s="1969"/>
      <c r="J290" s="1969"/>
      <c r="K290" s="3377"/>
      <c r="L290" s="158"/>
    </row>
    <row r="291" spans="1:12" ht="15.75" x14ac:dyDescent="0.2">
      <c r="A291" s="1967"/>
      <c r="B291" s="1968"/>
      <c r="C291" s="1969"/>
      <c r="D291" s="258">
        <f t="shared" si="4"/>
        <v>0</v>
      </c>
      <c r="E291" s="1969"/>
      <c r="F291" s="1969"/>
      <c r="G291" s="1969"/>
      <c r="H291" s="1969"/>
      <c r="I291" s="1969"/>
      <c r="J291" s="1969"/>
      <c r="K291" s="3377"/>
      <c r="L291" s="158"/>
    </row>
    <row r="292" spans="1:12" ht="15.75" x14ac:dyDescent="0.2">
      <c r="A292" s="1967"/>
      <c r="B292" s="1968"/>
      <c r="C292" s="1969"/>
      <c r="D292" s="258">
        <f t="shared" si="4"/>
        <v>0</v>
      </c>
      <c r="E292" s="1969"/>
      <c r="F292" s="1969"/>
      <c r="G292" s="1969"/>
      <c r="H292" s="1969"/>
      <c r="I292" s="1969"/>
      <c r="J292" s="1969"/>
      <c r="K292" s="3377"/>
      <c r="L292" s="158"/>
    </row>
    <row r="293" spans="1:12" ht="15.75" x14ac:dyDescent="0.2">
      <c r="A293" s="1967"/>
      <c r="B293" s="1968"/>
      <c r="C293" s="1969"/>
      <c r="D293" s="258">
        <f t="shared" si="4"/>
        <v>0</v>
      </c>
      <c r="E293" s="1969"/>
      <c r="F293" s="1969"/>
      <c r="G293" s="1969"/>
      <c r="H293" s="1969"/>
      <c r="I293" s="1969"/>
      <c r="J293" s="1969"/>
      <c r="K293" s="3377"/>
      <c r="L293" s="158"/>
    </row>
    <row r="294" spans="1:12" ht="15.75" x14ac:dyDescent="0.2">
      <c r="A294" s="1967"/>
      <c r="B294" s="1968"/>
      <c r="C294" s="1969"/>
      <c r="D294" s="258">
        <f t="shared" si="4"/>
        <v>0</v>
      </c>
      <c r="E294" s="1969"/>
      <c r="F294" s="1969"/>
      <c r="G294" s="1969"/>
      <c r="H294" s="1969"/>
      <c r="I294" s="1969"/>
      <c r="J294" s="1969"/>
      <c r="K294" s="3377"/>
      <c r="L294" s="158"/>
    </row>
    <row r="295" spans="1:12" ht="15.75" x14ac:dyDescent="0.2">
      <c r="A295" s="1967"/>
      <c r="B295" s="1968"/>
      <c r="C295" s="1969"/>
      <c r="D295" s="258">
        <f t="shared" si="4"/>
        <v>0</v>
      </c>
      <c r="E295" s="1969"/>
      <c r="F295" s="1969"/>
      <c r="G295" s="1969"/>
      <c r="H295" s="1969"/>
      <c r="I295" s="1969"/>
      <c r="J295" s="1969"/>
      <c r="K295" s="3377"/>
      <c r="L295" s="158"/>
    </row>
    <row r="296" spans="1:12" ht="15.75" x14ac:dyDescent="0.2">
      <c r="A296" s="1967"/>
      <c r="B296" s="1968"/>
      <c r="C296" s="1969"/>
      <c r="D296" s="258">
        <f t="shared" si="4"/>
        <v>0</v>
      </c>
      <c r="E296" s="1969"/>
      <c r="F296" s="1969"/>
      <c r="G296" s="1969"/>
      <c r="H296" s="1969"/>
      <c r="I296" s="1969"/>
      <c r="J296" s="1969"/>
      <c r="K296" s="3377"/>
      <c r="L296" s="158"/>
    </row>
    <row r="297" spans="1:12" ht="15.75" x14ac:dyDescent="0.2">
      <c r="A297" s="1967"/>
      <c r="B297" s="1968"/>
      <c r="C297" s="1969"/>
      <c r="D297" s="258">
        <f t="shared" si="4"/>
        <v>0</v>
      </c>
      <c r="E297" s="1969"/>
      <c r="F297" s="1969"/>
      <c r="G297" s="1969"/>
      <c r="H297" s="1969"/>
      <c r="I297" s="1969"/>
      <c r="J297" s="1969"/>
      <c r="K297" s="3377"/>
      <c r="L297" s="158"/>
    </row>
    <row r="298" spans="1:12" ht="15.75" x14ac:dyDescent="0.2">
      <c r="A298" s="1967"/>
      <c r="B298" s="1968"/>
      <c r="C298" s="1969"/>
      <c r="D298" s="258">
        <f t="shared" si="4"/>
        <v>0</v>
      </c>
      <c r="E298" s="1969"/>
      <c r="F298" s="1969"/>
      <c r="G298" s="1969"/>
      <c r="H298" s="1969"/>
      <c r="I298" s="1969"/>
      <c r="J298" s="1969"/>
      <c r="K298" s="3377"/>
      <c r="L298" s="158"/>
    </row>
    <row r="299" spans="1:12" ht="15.75" x14ac:dyDescent="0.2">
      <c r="A299" s="1967"/>
      <c r="B299" s="1968"/>
      <c r="C299" s="1969"/>
      <c r="D299" s="258">
        <f t="shared" si="4"/>
        <v>0</v>
      </c>
      <c r="E299" s="1969"/>
      <c r="F299" s="1969"/>
      <c r="G299" s="1969"/>
      <c r="H299" s="1969"/>
      <c r="I299" s="1969"/>
      <c r="J299" s="1969"/>
      <c r="K299" s="3377"/>
      <c r="L299" s="158"/>
    </row>
    <row r="300" spans="1:12" ht="15.75" x14ac:dyDescent="0.2">
      <c r="A300" s="1967"/>
      <c r="B300" s="1968"/>
      <c r="C300" s="1969"/>
      <c r="D300" s="258">
        <f t="shared" si="4"/>
        <v>0</v>
      </c>
      <c r="E300" s="1969"/>
      <c r="F300" s="1969"/>
      <c r="G300" s="1969"/>
      <c r="H300" s="1969"/>
      <c r="I300" s="1969"/>
      <c r="J300" s="1969"/>
      <c r="K300" s="3377"/>
      <c r="L300" s="158"/>
    </row>
    <row r="301" spans="1:12" ht="15.75" x14ac:dyDescent="0.2">
      <c r="A301" s="1967"/>
      <c r="B301" s="1968"/>
      <c r="C301" s="1969"/>
      <c r="D301" s="258">
        <f t="shared" si="4"/>
        <v>0</v>
      </c>
      <c r="E301" s="1969"/>
      <c r="F301" s="1969"/>
      <c r="G301" s="1969"/>
      <c r="H301" s="1969"/>
      <c r="I301" s="1969"/>
      <c r="J301" s="1969"/>
      <c r="K301" s="3377"/>
      <c r="L301" s="158"/>
    </row>
    <row r="302" spans="1:12" ht="15.75" x14ac:dyDescent="0.2">
      <c r="A302" s="1967"/>
      <c r="B302" s="1968"/>
      <c r="C302" s="1969"/>
      <c r="D302" s="258">
        <f t="shared" si="4"/>
        <v>0</v>
      </c>
      <c r="E302" s="1969"/>
      <c r="F302" s="1969"/>
      <c r="G302" s="1969"/>
      <c r="H302" s="1969"/>
      <c r="I302" s="1969"/>
      <c r="J302" s="1969"/>
      <c r="K302" s="3377"/>
      <c r="L302" s="158"/>
    </row>
    <row r="303" spans="1:12" ht="15.75" x14ac:dyDescent="0.2">
      <c r="A303" s="1967"/>
      <c r="B303" s="1968"/>
      <c r="C303" s="1969"/>
      <c r="D303" s="258">
        <f t="shared" si="4"/>
        <v>0</v>
      </c>
      <c r="E303" s="1969"/>
      <c r="F303" s="1969"/>
      <c r="G303" s="1969"/>
      <c r="H303" s="1969"/>
      <c r="I303" s="1969"/>
      <c r="J303" s="1969"/>
      <c r="K303" s="3377"/>
      <c r="L303" s="158"/>
    </row>
    <row r="304" spans="1:12" ht="15.75" x14ac:dyDescent="0.2">
      <c r="A304" s="1967"/>
      <c r="B304" s="1968"/>
      <c r="C304" s="1969"/>
      <c r="D304" s="258">
        <f t="shared" si="4"/>
        <v>0</v>
      </c>
      <c r="E304" s="1969"/>
      <c r="F304" s="1969"/>
      <c r="G304" s="1969"/>
      <c r="H304" s="1969"/>
      <c r="I304" s="1969"/>
      <c r="J304" s="1969"/>
      <c r="K304" s="3377"/>
      <c r="L304" s="158"/>
    </row>
    <row r="305" spans="1:12" ht="15.75" x14ac:dyDescent="0.2">
      <c r="A305" s="1967"/>
      <c r="B305" s="1968"/>
      <c r="C305" s="1969"/>
      <c r="D305" s="258">
        <f t="shared" si="4"/>
        <v>0</v>
      </c>
      <c r="E305" s="1969"/>
      <c r="F305" s="1969"/>
      <c r="G305" s="1969"/>
      <c r="H305" s="1969"/>
      <c r="I305" s="1969"/>
      <c r="J305" s="1969"/>
      <c r="K305" s="3377"/>
      <c r="L305" s="158"/>
    </row>
    <row r="306" spans="1:12" ht="15.75" x14ac:dyDescent="0.2">
      <c r="A306" s="1967"/>
      <c r="B306" s="1968"/>
      <c r="C306" s="1969"/>
      <c r="D306" s="258">
        <f t="shared" si="4"/>
        <v>0</v>
      </c>
      <c r="E306" s="1969"/>
      <c r="F306" s="1969"/>
      <c r="G306" s="1969"/>
      <c r="H306" s="1969"/>
      <c r="I306" s="1969"/>
      <c r="J306" s="1969"/>
      <c r="K306" s="3377"/>
      <c r="L306" s="158"/>
    </row>
    <row r="307" spans="1:12" ht="15.75" x14ac:dyDescent="0.2">
      <c r="A307" s="1967"/>
      <c r="B307" s="1968"/>
      <c r="C307" s="1969"/>
      <c r="D307" s="258">
        <f t="shared" si="4"/>
        <v>0</v>
      </c>
      <c r="E307" s="1969"/>
      <c r="F307" s="1969"/>
      <c r="G307" s="1969"/>
      <c r="H307" s="1969"/>
      <c r="I307" s="1969"/>
      <c r="J307" s="1969"/>
      <c r="K307" s="3377"/>
      <c r="L307" s="158"/>
    </row>
    <row r="308" spans="1:12" ht="15.75" x14ac:dyDescent="0.2">
      <c r="A308" s="1967"/>
      <c r="B308" s="1968"/>
      <c r="C308" s="1969"/>
      <c r="D308" s="258">
        <f t="shared" si="4"/>
        <v>0</v>
      </c>
      <c r="E308" s="1969"/>
      <c r="F308" s="1969"/>
      <c r="G308" s="1969"/>
      <c r="H308" s="1969"/>
      <c r="I308" s="1969"/>
      <c r="J308" s="1969"/>
      <c r="K308" s="3377"/>
      <c r="L308" s="158"/>
    </row>
    <row r="309" spans="1:12" ht="15.75" x14ac:dyDescent="0.2">
      <c r="A309" s="1967"/>
      <c r="B309" s="1968"/>
      <c r="C309" s="1969"/>
      <c r="D309" s="258">
        <f t="shared" si="4"/>
        <v>0</v>
      </c>
      <c r="E309" s="1969"/>
      <c r="F309" s="1969"/>
      <c r="G309" s="1969"/>
      <c r="H309" s="1969"/>
      <c r="I309" s="1969"/>
      <c r="J309" s="1969"/>
      <c r="K309" s="3377"/>
      <c r="L309" s="158"/>
    </row>
    <row r="310" spans="1:12" ht="15.75" x14ac:dyDescent="0.2">
      <c r="A310" s="1967"/>
      <c r="B310" s="1968"/>
      <c r="C310" s="1969"/>
      <c r="D310" s="258">
        <f t="shared" si="4"/>
        <v>0</v>
      </c>
      <c r="E310" s="1969"/>
      <c r="F310" s="1969"/>
      <c r="G310" s="1969"/>
      <c r="H310" s="1969"/>
      <c r="I310" s="1969"/>
      <c r="J310" s="1969"/>
      <c r="K310" s="3377"/>
      <c r="L310" s="158"/>
    </row>
    <row r="311" spans="1:12" ht="15.75" x14ac:dyDescent="0.2">
      <c r="A311" s="1967"/>
      <c r="B311" s="1968"/>
      <c r="C311" s="1969"/>
      <c r="D311" s="258">
        <f t="shared" si="4"/>
        <v>0</v>
      </c>
      <c r="E311" s="1969"/>
      <c r="F311" s="1969"/>
      <c r="G311" s="1969"/>
      <c r="H311" s="1969"/>
      <c r="I311" s="1969"/>
      <c r="J311" s="1969"/>
      <c r="K311" s="3377"/>
      <c r="L311" s="158"/>
    </row>
    <row r="312" spans="1:12" ht="15.75" x14ac:dyDescent="0.2">
      <c r="A312" s="1967"/>
      <c r="B312" s="1968"/>
      <c r="C312" s="1969"/>
      <c r="D312" s="258">
        <f t="shared" si="4"/>
        <v>0</v>
      </c>
      <c r="E312" s="1969"/>
      <c r="F312" s="1969"/>
      <c r="G312" s="1969"/>
      <c r="H312" s="1969"/>
      <c r="I312" s="1969"/>
      <c r="J312" s="1969"/>
      <c r="K312" s="3377"/>
      <c r="L312" s="158"/>
    </row>
    <row r="313" spans="1:12" ht="15.75" x14ac:dyDescent="0.2">
      <c r="A313" s="1967"/>
      <c r="B313" s="1968"/>
      <c r="C313" s="1969"/>
      <c r="D313" s="258">
        <f t="shared" si="4"/>
        <v>0</v>
      </c>
      <c r="E313" s="1969"/>
      <c r="F313" s="1969"/>
      <c r="G313" s="1969"/>
      <c r="H313" s="1969"/>
      <c r="I313" s="1969"/>
      <c r="J313" s="1969"/>
      <c r="K313" s="3377"/>
      <c r="L313" s="158"/>
    </row>
    <row r="314" spans="1:12" ht="15.75" x14ac:dyDescent="0.2">
      <c r="A314" s="1967"/>
      <c r="B314" s="1968"/>
      <c r="C314" s="1969"/>
      <c r="D314" s="258">
        <f t="shared" si="4"/>
        <v>0</v>
      </c>
      <c r="E314" s="1969"/>
      <c r="F314" s="1969"/>
      <c r="G314" s="1969"/>
      <c r="H314" s="1969"/>
      <c r="I314" s="1969"/>
      <c r="J314" s="1969"/>
      <c r="K314" s="3377"/>
      <c r="L314" s="158"/>
    </row>
    <row r="315" spans="1:12" ht="15.75" x14ac:dyDescent="0.2">
      <c r="A315" s="1967"/>
      <c r="B315" s="1968"/>
      <c r="C315" s="1969"/>
      <c r="D315" s="258">
        <f t="shared" si="4"/>
        <v>0</v>
      </c>
      <c r="E315" s="1969"/>
      <c r="F315" s="1969"/>
      <c r="G315" s="1969"/>
      <c r="H315" s="1969"/>
      <c r="I315" s="1969"/>
      <c r="J315" s="1969"/>
      <c r="K315" s="3377"/>
      <c r="L315" s="158"/>
    </row>
    <row r="316" spans="1:12" ht="15.75" x14ac:dyDescent="0.2">
      <c r="A316" s="1967"/>
      <c r="B316" s="1968"/>
      <c r="C316" s="1969"/>
      <c r="D316" s="258">
        <f t="shared" si="4"/>
        <v>0</v>
      </c>
      <c r="E316" s="1969"/>
      <c r="F316" s="1969"/>
      <c r="G316" s="1969"/>
      <c r="H316" s="1969"/>
      <c r="I316" s="1969"/>
      <c r="J316" s="1969"/>
      <c r="K316" s="3377"/>
      <c r="L316" s="158"/>
    </row>
    <row r="317" spans="1:12" ht="15.75" x14ac:dyDescent="0.2">
      <c r="A317" s="1967"/>
      <c r="B317" s="1968"/>
      <c r="C317" s="1969"/>
      <c r="D317" s="258">
        <f t="shared" si="4"/>
        <v>0</v>
      </c>
      <c r="E317" s="1969"/>
      <c r="F317" s="1969"/>
      <c r="G317" s="1969"/>
      <c r="H317" s="1969"/>
      <c r="I317" s="1969"/>
      <c r="J317" s="1969"/>
      <c r="K317" s="3377"/>
      <c r="L317" s="158"/>
    </row>
    <row r="318" spans="1:12" ht="15.75" x14ac:dyDescent="0.2">
      <c r="A318" s="1967"/>
      <c r="B318" s="1968"/>
      <c r="C318" s="1969"/>
      <c r="D318" s="258">
        <f t="shared" si="4"/>
        <v>0</v>
      </c>
      <c r="E318" s="1969"/>
      <c r="F318" s="1969"/>
      <c r="G318" s="1969"/>
      <c r="H318" s="1969"/>
      <c r="I318" s="1969"/>
      <c r="J318" s="1969"/>
      <c r="K318" s="3377"/>
      <c r="L318" s="158"/>
    </row>
    <row r="319" spans="1:12" ht="15.75" x14ac:dyDescent="0.2">
      <c r="A319" s="1967"/>
      <c r="B319" s="1968"/>
      <c r="C319" s="1969"/>
      <c r="D319" s="258">
        <f t="shared" si="4"/>
        <v>0</v>
      </c>
      <c r="E319" s="1969"/>
      <c r="F319" s="1969"/>
      <c r="G319" s="1969"/>
      <c r="H319" s="1969"/>
      <c r="I319" s="1969"/>
      <c r="J319" s="1969"/>
      <c r="K319" s="3377"/>
      <c r="L319" s="158"/>
    </row>
    <row r="320" spans="1:12" ht="15.75" x14ac:dyDescent="0.2">
      <c r="A320" s="1967"/>
      <c r="B320" s="1968"/>
      <c r="C320" s="1969"/>
      <c r="D320" s="258">
        <f t="shared" si="4"/>
        <v>0</v>
      </c>
      <c r="E320" s="1969"/>
      <c r="F320" s="1969"/>
      <c r="G320" s="1969"/>
      <c r="H320" s="1969"/>
      <c r="I320" s="1969"/>
      <c r="J320" s="1969"/>
      <c r="K320" s="3377"/>
      <c r="L320" s="158"/>
    </row>
    <row r="321" spans="1:12" ht="15.75" x14ac:dyDescent="0.2">
      <c r="A321" s="1967"/>
      <c r="B321" s="1968"/>
      <c r="C321" s="1969"/>
      <c r="D321" s="258">
        <f t="shared" si="4"/>
        <v>0</v>
      </c>
      <c r="E321" s="1969"/>
      <c r="F321" s="1969"/>
      <c r="G321" s="1969"/>
      <c r="H321" s="1969"/>
      <c r="I321" s="1969"/>
      <c r="J321" s="1969"/>
      <c r="K321" s="3377"/>
      <c r="L321" s="158"/>
    </row>
    <row r="322" spans="1:12" ht="15.75" x14ac:dyDescent="0.2">
      <c r="A322" s="1967"/>
      <c r="B322" s="1968"/>
      <c r="C322" s="1969"/>
      <c r="D322" s="258">
        <f t="shared" si="4"/>
        <v>0</v>
      </c>
      <c r="E322" s="1969"/>
      <c r="F322" s="1969"/>
      <c r="G322" s="1969"/>
      <c r="H322" s="1969"/>
      <c r="I322" s="1969"/>
      <c r="J322" s="1969"/>
      <c r="K322" s="3377"/>
      <c r="L322" s="158"/>
    </row>
    <row r="323" spans="1:12" ht="15.75" x14ac:dyDescent="0.2">
      <c r="A323" s="1967"/>
      <c r="B323" s="1968"/>
      <c r="C323" s="1969"/>
      <c r="D323" s="258">
        <f t="shared" si="4"/>
        <v>0</v>
      </c>
      <c r="E323" s="1969"/>
      <c r="F323" s="1969"/>
      <c r="G323" s="1969"/>
      <c r="H323" s="1969"/>
      <c r="I323" s="1969"/>
      <c r="J323" s="1969"/>
      <c r="K323" s="3377"/>
      <c r="L323" s="158"/>
    </row>
    <row r="324" spans="1:12" ht="15.75" x14ac:dyDescent="0.2">
      <c r="A324" s="1967"/>
      <c r="B324" s="1968"/>
      <c r="C324" s="1969"/>
      <c r="D324" s="258">
        <f t="shared" si="4"/>
        <v>0</v>
      </c>
      <c r="E324" s="1969"/>
      <c r="F324" s="1969"/>
      <c r="G324" s="1969"/>
      <c r="H324" s="1969"/>
      <c r="I324" s="1969"/>
      <c r="J324" s="1969"/>
      <c r="K324" s="3377"/>
      <c r="L324" s="158"/>
    </row>
    <row r="325" spans="1:12" ht="15.75" x14ac:dyDescent="0.2">
      <c r="A325" s="1967"/>
      <c r="B325" s="1968"/>
      <c r="C325" s="1969"/>
      <c r="D325" s="258">
        <f t="shared" si="4"/>
        <v>0</v>
      </c>
      <c r="E325" s="1969"/>
      <c r="F325" s="1969"/>
      <c r="G325" s="1969"/>
      <c r="H325" s="1969"/>
      <c r="I325" s="1969"/>
      <c r="J325" s="1969"/>
      <c r="K325" s="3377"/>
      <c r="L325" s="158"/>
    </row>
    <row r="326" spans="1:12" ht="15.75" x14ac:dyDescent="0.2">
      <c r="A326" s="1967"/>
      <c r="B326" s="1968"/>
      <c r="C326" s="1969"/>
      <c r="D326" s="258">
        <f t="shared" si="4"/>
        <v>0</v>
      </c>
      <c r="E326" s="1969"/>
      <c r="F326" s="1969"/>
      <c r="G326" s="1969"/>
      <c r="H326" s="1969"/>
      <c r="I326" s="1969"/>
      <c r="J326" s="1969"/>
      <c r="K326" s="3377"/>
      <c r="L326" s="158"/>
    </row>
    <row r="327" spans="1:12" ht="15.75" x14ac:dyDescent="0.2">
      <c r="A327" s="1967"/>
      <c r="B327" s="1968"/>
      <c r="C327" s="1969"/>
      <c r="D327" s="258">
        <f t="shared" si="4"/>
        <v>0</v>
      </c>
      <c r="E327" s="1969"/>
      <c r="F327" s="1969"/>
      <c r="G327" s="1969"/>
      <c r="H327" s="1969"/>
      <c r="I327" s="1969"/>
      <c r="J327" s="1969"/>
      <c r="K327" s="3377"/>
      <c r="L327" s="158"/>
    </row>
    <row r="328" spans="1:12" ht="15.75" x14ac:dyDescent="0.2">
      <c r="A328" s="1967"/>
      <c r="B328" s="1968"/>
      <c r="C328" s="1969"/>
      <c r="D328" s="258">
        <f t="shared" si="4"/>
        <v>0</v>
      </c>
      <c r="E328" s="1969"/>
      <c r="F328" s="1969"/>
      <c r="G328" s="1969"/>
      <c r="H328" s="1969"/>
      <c r="I328" s="1969"/>
      <c r="J328" s="1969"/>
      <c r="K328" s="3377"/>
      <c r="L328" s="158"/>
    </row>
    <row r="329" spans="1:12" ht="15.75" x14ac:dyDescent="0.2">
      <c r="A329" s="1967"/>
      <c r="B329" s="1968"/>
      <c r="C329" s="1969"/>
      <c r="D329" s="258">
        <f t="shared" si="4"/>
        <v>0</v>
      </c>
      <c r="E329" s="1969"/>
      <c r="F329" s="1969"/>
      <c r="G329" s="1969"/>
      <c r="H329" s="1969"/>
      <c r="I329" s="1969"/>
      <c r="J329" s="1969"/>
      <c r="K329" s="3377"/>
      <c r="L329" s="158"/>
    </row>
    <row r="330" spans="1:12" ht="15.75" x14ac:dyDescent="0.2">
      <c r="A330" s="1967"/>
      <c r="B330" s="1968"/>
      <c r="C330" s="1969"/>
      <c r="D330" s="258">
        <f t="shared" si="4"/>
        <v>0</v>
      </c>
      <c r="E330" s="1969"/>
      <c r="F330" s="1969"/>
      <c r="G330" s="1969"/>
      <c r="H330" s="1969"/>
      <c r="I330" s="1969"/>
      <c r="J330" s="1969"/>
      <c r="K330" s="3377"/>
      <c r="L330" s="158"/>
    </row>
    <row r="331" spans="1:12" ht="15.75" x14ac:dyDescent="0.2">
      <c r="A331" s="1967"/>
      <c r="B331" s="1968"/>
      <c r="C331" s="1969"/>
      <c r="D331" s="258">
        <f t="shared" ref="D331:D394" si="5">+C331*(100-E331)/100</f>
        <v>0</v>
      </c>
      <c r="E331" s="1969"/>
      <c r="F331" s="1969"/>
      <c r="G331" s="1969"/>
      <c r="H331" s="1969"/>
      <c r="I331" s="1969"/>
      <c r="J331" s="1969"/>
      <c r="K331" s="3377"/>
      <c r="L331" s="158"/>
    </row>
    <row r="332" spans="1:12" ht="15.75" x14ac:dyDescent="0.2">
      <c r="A332" s="1967"/>
      <c r="B332" s="1968"/>
      <c r="C332" s="1969"/>
      <c r="D332" s="258">
        <f t="shared" si="5"/>
        <v>0</v>
      </c>
      <c r="E332" s="1969"/>
      <c r="F332" s="1969"/>
      <c r="G332" s="1969"/>
      <c r="H332" s="1969"/>
      <c r="I332" s="1969"/>
      <c r="J332" s="1969"/>
      <c r="K332" s="3377"/>
      <c r="L332" s="158"/>
    </row>
    <row r="333" spans="1:12" ht="15.75" x14ac:dyDescent="0.2">
      <c r="A333" s="1967"/>
      <c r="B333" s="1968"/>
      <c r="C333" s="1969"/>
      <c r="D333" s="258">
        <f t="shared" si="5"/>
        <v>0</v>
      </c>
      <c r="E333" s="1969"/>
      <c r="F333" s="1969"/>
      <c r="G333" s="1969"/>
      <c r="H333" s="1969"/>
      <c r="I333" s="1969"/>
      <c r="J333" s="1969"/>
      <c r="K333" s="3377"/>
      <c r="L333" s="158"/>
    </row>
    <row r="334" spans="1:12" ht="15.75" x14ac:dyDescent="0.2">
      <c r="A334" s="1967"/>
      <c r="B334" s="1968"/>
      <c r="C334" s="1969"/>
      <c r="D334" s="258">
        <f t="shared" si="5"/>
        <v>0</v>
      </c>
      <c r="E334" s="1969"/>
      <c r="F334" s="1969"/>
      <c r="G334" s="1969"/>
      <c r="H334" s="1969"/>
      <c r="I334" s="1969"/>
      <c r="J334" s="1969"/>
      <c r="K334" s="3377"/>
      <c r="L334" s="158"/>
    </row>
    <row r="335" spans="1:12" ht="15.75" x14ac:dyDescent="0.2">
      <c r="A335" s="1967"/>
      <c r="B335" s="1968"/>
      <c r="C335" s="1969"/>
      <c r="D335" s="258">
        <f t="shared" si="5"/>
        <v>0</v>
      </c>
      <c r="E335" s="1969"/>
      <c r="F335" s="1969"/>
      <c r="G335" s="1969"/>
      <c r="H335" s="1969"/>
      <c r="I335" s="1969"/>
      <c r="J335" s="1969"/>
      <c r="K335" s="3377"/>
      <c r="L335" s="158"/>
    </row>
    <row r="336" spans="1:12" ht="15.75" x14ac:dyDescent="0.2">
      <c r="A336" s="1967"/>
      <c r="B336" s="1968"/>
      <c r="C336" s="1969"/>
      <c r="D336" s="258">
        <f t="shared" si="5"/>
        <v>0</v>
      </c>
      <c r="E336" s="1969"/>
      <c r="F336" s="1969"/>
      <c r="G336" s="1969"/>
      <c r="H336" s="1969"/>
      <c r="I336" s="1969"/>
      <c r="J336" s="1969"/>
      <c r="K336" s="3377"/>
      <c r="L336" s="158"/>
    </row>
    <row r="337" spans="1:12" ht="15.75" x14ac:dyDescent="0.2">
      <c r="A337" s="1967"/>
      <c r="B337" s="1968"/>
      <c r="C337" s="1969"/>
      <c r="D337" s="258">
        <f t="shared" si="5"/>
        <v>0</v>
      </c>
      <c r="E337" s="1969"/>
      <c r="F337" s="1969"/>
      <c r="G337" s="1969"/>
      <c r="H337" s="1969"/>
      <c r="I337" s="1969"/>
      <c r="J337" s="1969"/>
      <c r="K337" s="3377"/>
      <c r="L337" s="158"/>
    </row>
    <row r="338" spans="1:12" ht="15.75" x14ac:dyDescent="0.2">
      <c r="A338" s="1967"/>
      <c r="B338" s="1968"/>
      <c r="C338" s="1969"/>
      <c r="D338" s="258">
        <f t="shared" si="5"/>
        <v>0</v>
      </c>
      <c r="E338" s="1969"/>
      <c r="F338" s="1969"/>
      <c r="G338" s="1969"/>
      <c r="H338" s="1969"/>
      <c r="I338" s="1969"/>
      <c r="J338" s="1969"/>
      <c r="K338" s="3377"/>
      <c r="L338" s="158"/>
    </row>
    <row r="339" spans="1:12" ht="15.75" x14ac:dyDescent="0.2">
      <c r="A339" s="1967"/>
      <c r="B339" s="1968"/>
      <c r="C339" s="1969"/>
      <c r="D339" s="258">
        <f t="shared" si="5"/>
        <v>0</v>
      </c>
      <c r="E339" s="1969"/>
      <c r="F339" s="1969"/>
      <c r="G339" s="1969"/>
      <c r="H339" s="1969"/>
      <c r="I339" s="1969"/>
      <c r="J339" s="1969"/>
      <c r="K339" s="3377"/>
      <c r="L339" s="158"/>
    </row>
    <row r="340" spans="1:12" ht="15.75" x14ac:dyDescent="0.2">
      <c r="A340" s="1967"/>
      <c r="B340" s="1968"/>
      <c r="C340" s="1969"/>
      <c r="D340" s="258">
        <f t="shared" si="5"/>
        <v>0</v>
      </c>
      <c r="E340" s="1969"/>
      <c r="F340" s="1969"/>
      <c r="G340" s="1969"/>
      <c r="H340" s="1969"/>
      <c r="I340" s="1969"/>
      <c r="J340" s="1969"/>
      <c r="K340" s="3377"/>
      <c r="L340" s="158"/>
    </row>
    <row r="341" spans="1:12" ht="15.75" x14ac:dyDescent="0.2">
      <c r="A341" s="1967"/>
      <c r="B341" s="1968"/>
      <c r="C341" s="1969"/>
      <c r="D341" s="258">
        <f t="shared" si="5"/>
        <v>0</v>
      </c>
      <c r="E341" s="1969"/>
      <c r="F341" s="1969"/>
      <c r="G341" s="1969"/>
      <c r="H341" s="1969"/>
      <c r="I341" s="1969"/>
      <c r="J341" s="1969"/>
      <c r="K341" s="3377"/>
      <c r="L341" s="158"/>
    </row>
    <row r="342" spans="1:12" ht="15.75" x14ac:dyDescent="0.2">
      <c r="A342" s="1967"/>
      <c r="B342" s="1968"/>
      <c r="C342" s="1969"/>
      <c r="D342" s="258">
        <f t="shared" si="5"/>
        <v>0</v>
      </c>
      <c r="E342" s="1969"/>
      <c r="F342" s="1969"/>
      <c r="G342" s="1969"/>
      <c r="H342" s="1969"/>
      <c r="I342" s="1969"/>
      <c r="J342" s="1969"/>
      <c r="K342" s="3377"/>
      <c r="L342" s="158"/>
    </row>
    <row r="343" spans="1:12" ht="15.75" x14ac:dyDescent="0.2">
      <c r="A343" s="1967"/>
      <c r="B343" s="1968"/>
      <c r="C343" s="1969"/>
      <c r="D343" s="258">
        <f t="shared" si="5"/>
        <v>0</v>
      </c>
      <c r="E343" s="1969"/>
      <c r="F343" s="1969"/>
      <c r="G343" s="1969"/>
      <c r="H343" s="1969"/>
      <c r="I343" s="1969"/>
      <c r="J343" s="1969"/>
      <c r="K343" s="3377"/>
      <c r="L343" s="158"/>
    </row>
    <row r="344" spans="1:12" ht="15.75" x14ac:dyDescent="0.2">
      <c r="A344" s="1967"/>
      <c r="B344" s="1968"/>
      <c r="C344" s="1969"/>
      <c r="D344" s="258">
        <f t="shared" si="5"/>
        <v>0</v>
      </c>
      <c r="E344" s="1969"/>
      <c r="F344" s="1969"/>
      <c r="G344" s="1969"/>
      <c r="H344" s="1969"/>
      <c r="I344" s="1969"/>
      <c r="J344" s="1969"/>
      <c r="K344" s="3377"/>
      <c r="L344" s="158"/>
    </row>
    <row r="345" spans="1:12" ht="15.75" x14ac:dyDescent="0.2">
      <c r="A345" s="1967"/>
      <c r="B345" s="1968"/>
      <c r="C345" s="1969"/>
      <c r="D345" s="258">
        <f t="shared" si="5"/>
        <v>0</v>
      </c>
      <c r="E345" s="1969"/>
      <c r="F345" s="1969"/>
      <c r="G345" s="1969"/>
      <c r="H345" s="1969"/>
      <c r="I345" s="1969"/>
      <c r="J345" s="1969"/>
      <c r="K345" s="3377"/>
      <c r="L345" s="158"/>
    </row>
    <row r="346" spans="1:12" ht="15.75" x14ac:dyDescent="0.2">
      <c r="A346" s="1967"/>
      <c r="B346" s="1968"/>
      <c r="C346" s="1969"/>
      <c r="D346" s="258">
        <f t="shared" si="5"/>
        <v>0</v>
      </c>
      <c r="E346" s="1969"/>
      <c r="F346" s="1969"/>
      <c r="G346" s="1969"/>
      <c r="H346" s="1969"/>
      <c r="I346" s="1969"/>
      <c r="J346" s="1969"/>
      <c r="K346" s="3377"/>
      <c r="L346" s="158"/>
    </row>
    <row r="347" spans="1:12" ht="15.75" x14ac:dyDescent="0.2">
      <c r="A347" s="1967"/>
      <c r="B347" s="1968"/>
      <c r="C347" s="1969"/>
      <c r="D347" s="258">
        <f t="shared" si="5"/>
        <v>0</v>
      </c>
      <c r="E347" s="1969"/>
      <c r="F347" s="1969"/>
      <c r="G347" s="1969"/>
      <c r="H347" s="1969"/>
      <c r="I347" s="1969"/>
      <c r="J347" s="1969"/>
      <c r="K347" s="3377"/>
      <c r="L347" s="158"/>
    </row>
    <row r="348" spans="1:12" ht="15.75" x14ac:dyDescent="0.2">
      <c r="A348" s="1967"/>
      <c r="B348" s="1968"/>
      <c r="C348" s="1969"/>
      <c r="D348" s="258">
        <f t="shared" si="5"/>
        <v>0</v>
      </c>
      <c r="E348" s="1969"/>
      <c r="F348" s="1969"/>
      <c r="G348" s="1969"/>
      <c r="H348" s="1969"/>
      <c r="I348" s="1969"/>
      <c r="J348" s="1969"/>
      <c r="K348" s="3377"/>
      <c r="L348" s="158"/>
    </row>
    <row r="349" spans="1:12" ht="15.75" x14ac:dyDescent="0.2">
      <c r="A349" s="1967"/>
      <c r="B349" s="1968"/>
      <c r="C349" s="1969"/>
      <c r="D349" s="258">
        <f t="shared" si="5"/>
        <v>0</v>
      </c>
      <c r="E349" s="1969"/>
      <c r="F349" s="1969"/>
      <c r="G349" s="1969"/>
      <c r="H349" s="1969"/>
      <c r="I349" s="1969"/>
      <c r="J349" s="1969"/>
      <c r="K349" s="3377"/>
      <c r="L349" s="158"/>
    </row>
    <row r="350" spans="1:12" ht="15.75" x14ac:dyDescent="0.2">
      <c r="A350" s="1967"/>
      <c r="B350" s="1968"/>
      <c r="C350" s="1969"/>
      <c r="D350" s="258">
        <f t="shared" si="5"/>
        <v>0</v>
      </c>
      <c r="E350" s="1969"/>
      <c r="F350" s="1969"/>
      <c r="G350" s="1969"/>
      <c r="H350" s="1969"/>
      <c r="I350" s="1969"/>
      <c r="J350" s="1969"/>
      <c r="K350" s="3377"/>
      <c r="L350" s="158"/>
    </row>
    <row r="351" spans="1:12" ht="15.75" x14ac:dyDescent="0.2">
      <c r="A351" s="1967"/>
      <c r="B351" s="1968"/>
      <c r="C351" s="1969"/>
      <c r="D351" s="258">
        <f t="shared" si="5"/>
        <v>0</v>
      </c>
      <c r="E351" s="1969"/>
      <c r="F351" s="1969"/>
      <c r="G351" s="1969"/>
      <c r="H351" s="1969"/>
      <c r="I351" s="1969"/>
      <c r="J351" s="1969"/>
      <c r="K351" s="3377"/>
      <c r="L351" s="158"/>
    </row>
    <row r="352" spans="1:12" ht="15.75" x14ac:dyDescent="0.2">
      <c r="A352" s="1967"/>
      <c r="B352" s="1968"/>
      <c r="C352" s="1969"/>
      <c r="D352" s="258">
        <f t="shared" si="5"/>
        <v>0</v>
      </c>
      <c r="E352" s="1969"/>
      <c r="F352" s="1969"/>
      <c r="G352" s="1969"/>
      <c r="H352" s="1969"/>
      <c r="I352" s="1969"/>
      <c r="J352" s="1969"/>
      <c r="K352" s="3377"/>
      <c r="L352" s="158"/>
    </row>
    <row r="353" spans="1:12" ht="15.75" x14ac:dyDescent="0.2">
      <c r="A353" s="1967"/>
      <c r="B353" s="1968"/>
      <c r="C353" s="1969"/>
      <c r="D353" s="258">
        <f t="shared" si="5"/>
        <v>0</v>
      </c>
      <c r="E353" s="1969"/>
      <c r="F353" s="1969"/>
      <c r="G353" s="1969"/>
      <c r="H353" s="1969"/>
      <c r="I353" s="1969"/>
      <c r="J353" s="1969"/>
      <c r="K353" s="3377"/>
      <c r="L353" s="158"/>
    </row>
    <row r="354" spans="1:12" ht="15.75" x14ac:dyDescent="0.2">
      <c r="A354" s="1967"/>
      <c r="B354" s="1968"/>
      <c r="C354" s="1969"/>
      <c r="D354" s="258">
        <f t="shared" si="5"/>
        <v>0</v>
      </c>
      <c r="E354" s="1969"/>
      <c r="F354" s="1969"/>
      <c r="G354" s="1969"/>
      <c r="H354" s="1969"/>
      <c r="I354" s="1969"/>
      <c r="J354" s="1969"/>
      <c r="K354" s="3377"/>
      <c r="L354" s="158"/>
    </row>
    <row r="355" spans="1:12" ht="15.75" x14ac:dyDescent="0.2">
      <c r="A355" s="1967"/>
      <c r="B355" s="1968"/>
      <c r="C355" s="1969"/>
      <c r="D355" s="258">
        <f t="shared" si="5"/>
        <v>0</v>
      </c>
      <c r="E355" s="1969"/>
      <c r="F355" s="1969"/>
      <c r="G355" s="1969"/>
      <c r="H355" s="1969"/>
      <c r="I355" s="1969"/>
      <c r="J355" s="1969"/>
      <c r="K355" s="3377"/>
      <c r="L355" s="158"/>
    </row>
    <row r="356" spans="1:12" ht="15.75" x14ac:dyDescent="0.2">
      <c r="A356" s="1967"/>
      <c r="B356" s="1968"/>
      <c r="C356" s="1969"/>
      <c r="D356" s="258">
        <f t="shared" si="5"/>
        <v>0</v>
      </c>
      <c r="E356" s="1969"/>
      <c r="F356" s="1969"/>
      <c r="G356" s="1969"/>
      <c r="H356" s="1969"/>
      <c r="I356" s="1969"/>
      <c r="J356" s="1969"/>
      <c r="K356" s="3377"/>
      <c r="L356" s="158"/>
    </row>
    <row r="357" spans="1:12" ht="15.75" x14ac:dyDescent="0.2">
      <c r="A357" s="1967"/>
      <c r="B357" s="1968"/>
      <c r="C357" s="1969"/>
      <c r="D357" s="258">
        <f t="shared" si="5"/>
        <v>0</v>
      </c>
      <c r="E357" s="1969"/>
      <c r="F357" s="1969"/>
      <c r="G357" s="1969"/>
      <c r="H357" s="1969"/>
      <c r="I357" s="1969"/>
      <c r="J357" s="1969"/>
      <c r="K357" s="3377"/>
      <c r="L357" s="158"/>
    </row>
    <row r="358" spans="1:12" ht="15.75" x14ac:dyDescent="0.2">
      <c r="A358" s="1967"/>
      <c r="B358" s="1968"/>
      <c r="C358" s="1969"/>
      <c r="D358" s="258">
        <f t="shared" si="5"/>
        <v>0</v>
      </c>
      <c r="E358" s="1969"/>
      <c r="F358" s="1969"/>
      <c r="G358" s="1969"/>
      <c r="H358" s="1969"/>
      <c r="I358" s="1969"/>
      <c r="J358" s="1969"/>
      <c r="K358" s="3377"/>
      <c r="L358" s="158"/>
    </row>
    <row r="359" spans="1:12" ht="15.75" x14ac:dyDescent="0.2">
      <c r="A359" s="1967"/>
      <c r="B359" s="1968"/>
      <c r="C359" s="1969"/>
      <c r="D359" s="258">
        <f t="shared" si="5"/>
        <v>0</v>
      </c>
      <c r="E359" s="1969"/>
      <c r="F359" s="1969"/>
      <c r="G359" s="1969"/>
      <c r="H359" s="1969"/>
      <c r="I359" s="1969"/>
      <c r="J359" s="1969"/>
      <c r="K359" s="3377"/>
      <c r="L359" s="158"/>
    </row>
    <row r="360" spans="1:12" ht="15.75" x14ac:dyDescent="0.2">
      <c r="A360" s="1967"/>
      <c r="B360" s="1968"/>
      <c r="C360" s="1969"/>
      <c r="D360" s="258">
        <f t="shared" si="5"/>
        <v>0</v>
      </c>
      <c r="E360" s="1969"/>
      <c r="F360" s="1969"/>
      <c r="G360" s="1969"/>
      <c r="H360" s="1969"/>
      <c r="I360" s="1969"/>
      <c r="J360" s="1969"/>
      <c r="K360" s="3377"/>
      <c r="L360" s="158"/>
    </row>
    <row r="361" spans="1:12" ht="15.75" x14ac:dyDescent="0.2">
      <c r="A361" s="1967"/>
      <c r="B361" s="1968"/>
      <c r="C361" s="1969"/>
      <c r="D361" s="258">
        <f t="shared" si="5"/>
        <v>0</v>
      </c>
      <c r="E361" s="1969"/>
      <c r="F361" s="1969"/>
      <c r="G361" s="1969"/>
      <c r="H361" s="1969"/>
      <c r="I361" s="1969"/>
      <c r="J361" s="1969"/>
      <c r="K361" s="3377"/>
      <c r="L361" s="158"/>
    </row>
    <row r="362" spans="1:12" ht="15.75" x14ac:dyDescent="0.2">
      <c r="A362" s="1967"/>
      <c r="B362" s="1968"/>
      <c r="C362" s="1969"/>
      <c r="D362" s="258">
        <f t="shared" si="5"/>
        <v>0</v>
      </c>
      <c r="E362" s="1969"/>
      <c r="F362" s="1969"/>
      <c r="G362" s="1969"/>
      <c r="H362" s="1969"/>
      <c r="I362" s="1969"/>
      <c r="J362" s="1969"/>
      <c r="K362" s="3377"/>
      <c r="L362" s="158"/>
    </row>
    <row r="363" spans="1:12" ht="15.75" x14ac:dyDescent="0.2">
      <c r="A363" s="1967"/>
      <c r="B363" s="1968"/>
      <c r="C363" s="1969"/>
      <c r="D363" s="258">
        <f t="shared" si="5"/>
        <v>0</v>
      </c>
      <c r="E363" s="1969"/>
      <c r="F363" s="1969"/>
      <c r="G363" s="1969"/>
      <c r="H363" s="1969"/>
      <c r="I363" s="1969"/>
      <c r="J363" s="1969"/>
      <c r="K363" s="3377"/>
      <c r="L363" s="158"/>
    </row>
    <row r="364" spans="1:12" ht="15.75" x14ac:dyDescent="0.2">
      <c r="A364" s="1967"/>
      <c r="B364" s="1968"/>
      <c r="C364" s="1969"/>
      <c r="D364" s="258">
        <f t="shared" si="5"/>
        <v>0</v>
      </c>
      <c r="E364" s="1969"/>
      <c r="F364" s="1969"/>
      <c r="G364" s="1969"/>
      <c r="H364" s="1969"/>
      <c r="I364" s="1969"/>
      <c r="J364" s="1969"/>
      <c r="K364" s="3377"/>
      <c r="L364" s="158"/>
    </row>
    <row r="365" spans="1:12" ht="15.75" x14ac:dyDescent="0.2">
      <c r="A365" s="1967"/>
      <c r="B365" s="1968"/>
      <c r="C365" s="1969"/>
      <c r="D365" s="258">
        <f t="shared" si="5"/>
        <v>0</v>
      </c>
      <c r="E365" s="1969"/>
      <c r="F365" s="1969"/>
      <c r="G365" s="1969"/>
      <c r="H365" s="1969"/>
      <c r="I365" s="1969"/>
      <c r="J365" s="1969"/>
      <c r="K365" s="3377"/>
      <c r="L365" s="158"/>
    </row>
    <row r="366" spans="1:12" ht="15.75" x14ac:dyDescent="0.2">
      <c r="A366" s="1967"/>
      <c r="B366" s="1968"/>
      <c r="C366" s="1969"/>
      <c r="D366" s="258">
        <f t="shared" si="5"/>
        <v>0</v>
      </c>
      <c r="E366" s="1969"/>
      <c r="F366" s="1969"/>
      <c r="G366" s="1969"/>
      <c r="H366" s="1969"/>
      <c r="I366" s="1969"/>
      <c r="J366" s="1969"/>
      <c r="K366" s="3377"/>
      <c r="L366" s="158"/>
    </row>
    <row r="367" spans="1:12" ht="15.75" x14ac:dyDescent="0.2">
      <c r="A367" s="1967"/>
      <c r="B367" s="1968"/>
      <c r="C367" s="1969"/>
      <c r="D367" s="258">
        <f t="shared" si="5"/>
        <v>0</v>
      </c>
      <c r="E367" s="1969"/>
      <c r="F367" s="1969"/>
      <c r="G367" s="1969"/>
      <c r="H367" s="1969"/>
      <c r="I367" s="1969"/>
      <c r="J367" s="1969"/>
      <c r="K367" s="3377"/>
      <c r="L367" s="158"/>
    </row>
    <row r="368" spans="1:12" ht="15.75" x14ac:dyDescent="0.2">
      <c r="A368" s="1967"/>
      <c r="B368" s="1968"/>
      <c r="C368" s="1969"/>
      <c r="D368" s="258">
        <f t="shared" si="5"/>
        <v>0</v>
      </c>
      <c r="E368" s="1969"/>
      <c r="F368" s="1969"/>
      <c r="G368" s="1969"/>
      <c r="H368" s="1969"/>
      <c r="I368" s="1969"/>
      <c r="J368" s="1969"/>
      <c r="K368" s="3377"/>
      <c r="L368" s="158"/>
    </row>
    <row r="369" spans="1:12" ht="15.75" x14ac:dyDescent="0.2">
      <c r="A369" s="1967"/>
      <c r="B369" s="1968"/>
      <c r="C369" s="1969"/>
      <c r="D369" s="258">
        <f t="shared" si="5"/>
        <v>0</v>
      </c>
      <c r="E369" s="1969"/>
      <c r="F369" s="1969"/>
      <c r="G369" s="1969"/>
      <c r="H369" s="1969"/>
      <c r="I369" s="1969"/>
      <c r="J369" s="1969"/>
      <c r="K369" s="3377"/>
      <c r="L369" s="158"/>
    </row>
    <row r="370" spans="1:12" ht="15.75" x14ac:dyDescent="0.2">
      <c r="A370" s="1967"/>
      <c r="B370" s="1968"/>
      <c r="C370" s="1969"/>
      <c r="D370" s="258">
        <f t="shared" si="5"/>
        <v>0</v>
      </c>
      <c r="E370" s="1969"/>
      <c r="F370" s="1969"/>
      <c r="G370" s="1969"/>
      <c r="H370" s="1969"/>
      <c r="I370" s="1969"/>
      <c r="J370" s="1969"/>
      <c r="K370" s="3377"/>
      <c r="L370" s="158"/>
    </row>
    <row r="371" spans="1:12" ht="15.75" x14ac:dyDescent="0.2">
      <c r="A371" s="1967"/>
      <c r="B371" s="1968"/>
      <c r="C371" s="1969"/>
      <c r="D371" s="258">
        <f t="shared" si="5"/>
        <v>0</v>
      </c>
      <c r="E371" s="1969"/>
      <c r="F371" s="1969"/>
      <c r="G371" s="1969"/>
      <c r="H371" s="1969"/>
      <c r="I371" s="1969"/>
      <c r="J371" s="1969"/>
      <c r="K371" s="3377"/>
      <c r="L371" s="158"/>
    </row>
    <row r="372" spans="1:12" ht="15.75" x14ac:dyDescent="0.2">
      <c r="A372" s="1967"/>
      <c r="B372" s="1968"/>
      <c r="C372" s="1969"/>
      <c r="D372" s="258">
        <f t="shared" si="5"/>
        <v>0</v>
      </c>
      <c r="E372" s="1969"/>
      <c r="F372" s="1969"/>
      <c r="G372" s="1969"/>
      <c r="H372" s="1969"/>
      <c r="I372" s="1969"/>
      <c r="J372" s="1969"/>
      <c r="K372" s="3377"/>
      <c r="L372" s="158"/>
    </row>
    <row r="373" spans="1:12" ht="15.75" x14ac:dyDescent="0.2">
      <c r="A373" s="1967"/>
      <c r="B373" s="1968"/>
      <c r="C373" s="1969"/>
      <c r="D373" s="258">
        <f t="shared" si="5"/>
        <v>0</v>
      </c>
      <c r="E373" s="1969"/>
      <c r="F373" s="1969"/>
      <c r="G373" s="1969"/>
      <c r="H373" s="1969"/>
      <c r="I373" s="1969"/>
      <c r="J373" s="1969"/>
      <c r="K373" s="3377"/>
      <c r="L373" s="158"/>
    </row>
    <row r="374" spans="1:12" ht="15.75" x14ac:dyDescent="0.2">
      <c r="A374" s="1967"/>
      <c r="B374" s="1968"/>
      <c r="C374" s="1969"/>
      <c r="D374" s="258">
        <f t="shared" si="5"/>
        <v>0</v>
      </c>
      <c r="E374" s="1969"/>
      <c r="F374" s="1969"/>
      <c r="G374" s="1969"/>
      <c r="H374" s="1969"/>
      <c r="I374" s="1969"/>
      <c r="J374" s="1969"/>
      <c r="K374" s="3377"/>
      <c r="L374" s="158"/>
    </row>
    <row r="375" spans="1:12" ht="15.75" x14ac:dyDescent="0.2">
      <c r="A375" s="1967"/>
      <c r="B375" s="1968"/>
      <c r="C375" s="1969"/>
      <c r="D375" s="258">
        <f t="shared" si="5"/>
        <v>0</v>
      </c>
      <c r="E375" s="1969"/>
      <c r="F375" s="1969"/>
      <c r="G375" s="1969"/>
      <c r="H375" s="1969"/>
      <c r="I375" s="1969"/>
      <c r="J375" s="1969"/>
      <c r="K375" s="3377"/>
      <c r="L375" s="158"/>
    </row>
    <row r="376" spans="1:12" ht="15.75" x14ac:dyDescent="0.2">
      <c r="A376" s="1967"/>
      <c r="B376" s="1968"/>
      <c r="C376" s="1969"/>
      <c r="D376" s="258">
        <f t="shared" si="5"/>
        <v>0</v>
      </c>
      <c r="E376" s="1969"/>
      <c r="F376" s="1969"/>
      <c r="G376" s="1969"/>
      <c r="H376" s="1969"/>
      <c r="I376" s="1969"/>
      <c r="J376" s="1969"/>
      <c r="K376" s="3377"/>
      <c r="L376" s="158"/>
    </row>
    <row r="377" spans="1:12" ht="15.75" x14ac:dyDescent="0.2">
      <c r="A377" s="1967"/>
      <c r="B377" s="1968"/>
      <c r="C377" s="1969"/>
      <c r="D377" s="258">
        <f t="shared" si="5"/>
        <v>0</v>
      </c>
      <c r="E377" s="1969"/>
      <c r="F377" s="1969"/>
      <c r="G377" s="1969"/>
      <c r="H377" s="1969"/>
      <c r="I377" s="1969"/>
      <c r="J377" s="1969"/>
      <c r="K377" s="3377"/>
      <c r="L377" s="158"/>
    </row>
    <row r="378" spans="1:12" ht="15.75" x14ac:dyDescent="0.2">
      <c r="A378" s="1967"/>
      <c r="B378" s="1968"/>
      <c r="C378" s="1969"/>
      <c r="D378" s="258">
        <f t="shared" si="5"/>
        <v>0</v>
      </c>
      <c r="E378" s="1969"/>
      <c r="F378" s="1969"/>
      <c r="G378" s="1969"/>
      <c r="H378" s="1969"/>
      <c r="I378" s="1969"/>
      <c r="J378" s="1969"/>
      <c r="K378" s="3377"/>
      <c r="L378" s="158"/>
    </row>
    <row r="379" spans="1:12" ht="15.75" x14ac:dyDescent="0.2">
      <c r="A379" s="1967"/>
      <c r="B379" s="1968"/>
      <c r="C379" s="1969"/>
      <c r="D379" s="258">
        <f t="shared" si="5"/>
        <v>0</v>
      </c>
      <c r="E379" s="1969"/>
      <c r="F379" s="1969"/>
      <c r="G379" s="1969"/>
      <c r="H379" s="1969"/>
      <c r="I379" s="1969"/>
      <c r="J379" s="1969"/>
      <c r="K379" s="3377"/>
      <c r="L379" s="158"/>
    </row>
    <row r="380" spans="1:12" ht="15.75" x14ac:dyDescent="0.2">
      <c r="A380" s="1967"/>
      <c r="B380" s="1968"/>
      <c r="C380" s="1969"/>
      <c r="D380" s="258">
        <f t="shared" si="5"/>
        <v>0</v>
      </c>
      <c r="E380" s="1969"/>
      <c r="F380" s="1969"/>
      <c r="G380" s="1969"/>
      <c r="H380" s="1969"/>
      <c r="I380" s="1969"/>
      <c r="J380" s="1969"/>
      <c r="K380" s="3377"/>
      <c r="L380" s="158"/>
    </row>
    <row r="381" spans="1:12" ht="15.75" x14ac:dyDescent="0.2">
      <c r="A381" s="1967"/>
      <c r="B381" s="1968"/>
      <c r="C381" s="1969"/>
      <c r="D381" s="258">
        <f t="shared" si="5"/>
        <v>0</v>
      </c>
      <c r="E381" s="1969"/>
      <c r="F381" s="1969"/>
      <c r="G381" s="1969"/>
      <c r="H381" s="1969"/>
      <c r="I381" s="1969"/>
      <c r="J381" s="1969"/>
      <c r="K381" s="3377"/>
      <c r="L381" s="158"/>
    </row>
    <row r="382" spans="1:12" ht="15.75" x14ac:dyDescent="0.2">
      <c r="A382" s="1967"/>
      <c r="B382" s="1968"/>
      <c r="C382" s="1969"/>
      <c r="D382" s="258">
        <f t="shared" si="5"/>
        <v>0</v>
      </c>
      <c r="E382" s="1969"/>
      <c r="F382" s="1969"/>
      <c r="G382" s="1969"/>
      <c r="H382" s="1969"/>
      <c r="I382" s="1969"/>
      <c r="J382" s="1969"/>
      <c r="K382" s="3377"/>
      <c r="L382" s="158"/>
    </row>
    <row r="383" spans="1:12" ht="15.75" x14ac:dyDescent="0.2">
      <c r="A383" s="1967"/>
      <c r="B383" s="1968"/>
      <c r="C383" s="1969"/>
      <c r="D383" s="258">
        <f t="shared" si="5"/>
        <v>0</v>
      </c>
      <c r="E383" s="1969"/>
      <c r="F383" s="1969"/>
      <c r="G383" s="1969"/>
      <c r="H383" s="1969"/>
      <c r="I383" s="1969"/>
      <c r="J383" s="1969"/>
      <c r="K383" s="3377"/>
      <c r="L383" s="158"/>
    </row>
    <row r="384" spans="1:12" ht="15.75" x14ac:dyDescent="0.2">
      <c r="A384" s="1967"/>
      <c r="B384" s="1968"/>
      <c r="C384" s="1969"/>
      <c r="D384" s="258">
        <f t="shared" si="5"/>
        <v>0</v>
      </c>
      <c r="E384" s="1969"/>
      <c r="F384" s="1969"/>
      <c r="G384" s="1969"/>
      <c r="H384" s="1969"/>
      <c r="I384" s="1969"/>
      <c r="J384" s="1969"/>
      <c r="K384" s="3377"/>
      <c r="L384" s="158"/>
    </row>
    <row r="385" spans="1:12" ht="15.75" x14ac:dyDescent="0.2">
      <c r="A385" s="1967"/>
      <c r="B385" s="1968"/>
      <c r="C385" s="1969"/>
      <c r="D385" s="258">
        <f t="shared" si="5"/>
        <v>0</v>
      </c>
      <c r="E385" s="1969"/>
      <c r="F385" s="1969"/>
      <c r="G385" s="1969"/>
      <c r="H385" s="1969"/>
      <c r="I385" s="1969"/>
      <c r="J385" s="1969"/>
      <c r="K385" s="3377"/>
      <c r="L385" s="158"/>
    </row>
    <row r="386" spans="1:12" ht="15.75" x14ac:dyDescent="0.2">
      <c r="A386" s="1967"/>
      <c r="B386" s="1968"/>
      <c r="C386" s="1969"/>
      <c r="D386" s="258">
        <f t="shared" si="5"/>
        <v>0</v>
      </c>
      <c r="E386" s="1969"/>
      <c r="F386" s="1969"/>
      <c r="G386" s="1969"/>
      <c r="H386" s="1969"/>
      <c r="I386" s="1969"/>
      <c r="J386" s="1969"/>
      <c r="K386" s="3377"/>
      <c r="L386" s="158"/>
    </row>
    <row r="387" spans="1:12" ht="15.75" x14ac:dyDescent="0.2">
      <c r="A387" s="1967"/>
      <c r="B387" s="1968"/>
      <c r="C387" s="1969"/>
      <c r="D387" s="258">
        <f t="shared" si="5"/>
        <v>0</v>
      </c>
      <c r="E387" s="1969"/>
      <c r="F387" s="1969"/>
      <c r="G387" s="1969"/>
      <c r="H387" s="1969"/>
      <c r="I387" s="1969"/>
      <c r="J387" s="1969"/>
      <c r="K387" s="3377"/>
      <c r="L387" s="158"/>
    </row>
    <row r="388" spans="1:12" ht="15.75" x14ac:dyDescent="0.2">
      <c r="A388" s="1967"/>
      <c r="B388" s="1968"/>
      <c r="C388" s="1969"/>
      <c r="D388" s="258">
        <f t="shared" si="5"/>
        <v>0</v>
      </c>
      <c r="E388" s="1969"/>
      <c r="F388" s="1969"/>
      <c r="G388" s="1969"/>
      <c r="H388" s="1969"/>
      <c r="I388" s="1969"/>
      <c r="J388" s="1969"/>
      <c r="K388" s="3377"/>
      <c r="L388" s="158"/>
    </row>
    <row r="389" spans="1:12" ht="15.75" x14ac:dyDescent="0.2">
      <c r="A389" s="1967"/>
      <c r="B389" s="1968"/>
      <c r="C389" s="1969"/>
      <c r="D389" s="258">
        <f t="shared" si="5"/>
        <v>0</v>
      </c>
      <c r="E389" s="1969"/>
      <c r="F389" s="1969"/>
      <c r="G389" s="1969"/>
      <c r="H389" s="1969"/>
      <c r="I389" s="1969"/>
      <c r="J389" s="1969"/>
      <c r="K389" s="3377"/>
      <c r="L389" s="158"/>
    </row>
    <row r="390" spans="1:12" ht="15.75" x14ac:dyDescent="0.2">
      <c r="A390" s="1967"/>
      <c r="B390" s="1968"/>
      <c r="C390" s="1969"/>
      <c r="D390" s="258">
        <f t="shared" si="5"/>
        <v>0</v>
      </c>
      <c r="E390" s="1969"/>
      <c r="F390" s="1969"/>
      <c r="G390" s="1969"/>
      <c r="H390" s="1969"/>
      <c r="I390" s="1969"/>
      <c r="J390" s="1969"/>
      <c r="K390" s="3377"/>
      <c r="L390" s="158"/>
    </row>
    <row r="391" spans="1:12" ht="15.75" x14ac:dyDescent="0.2">
      <c r="A391" s="1967"/>
      <c r="B391" s="1968"/>
      <c r="C391" s="1969"/>
      <c r="D391" s="258">
        <f t="shared" si="5"/>
        <v>0</v>
      </c>
      <c r="E391" s="1969"/>
      <c r="F391" s="1969"/>
      <c r="G391" s="1969"/>
      <c r="H391" s="1969"/>
      <c r="I391" s="1969"/>
      <c r="J391" s="1969"/>
      <c r="K391" s="3377"/>
      <c r="L391" s="158"/>
    </row>
    <row r="392" spans="1:12" ht="15.75" x14ac:dyDescent="0.2">
      <c r="A392" s="1967"/>
      <c r="B392" s="1968"/>
      <c r="C392" s="1969"/>
      <c r="D392" s="258">
        <f t="shared" si="5"/>
        <v>0</v>
      </c>
      <c r="E392" s="1969"/>
      <c r="F392" s="1969"/>
      <c r="G392" s="1969"/>
      <c r="H392" s="1969"/>
      <c r="I392" s="1969"/>
      <c r="J392" s="1969"/>
      <c r="K392" s="3377"/>
      <c r="L392" s="158"/>
    </row>
    <row r="393" spans="1:12" ht="15.75" x14ac:dyDescent="0.2">
      <c r="A393" s="1967"/>
      <c r="B393" s="1968"/>
      <c r="C393" s="1969"/>
      <c r="D393" s="258">
        <f t="shared" si="5"/>
        <v>0</v>
      </c>
      <c r="E393" s="1969"/>
      <c r="F393" s="1969"/>
      <c r="G393" s="1969"/>
      <c r="H393" s="1969"/>
      <c r="I393" s="1969"/>
      <c r="J393" s="1969"/>
      <c r="K393" s="3377"/>
      <c r="L393" s="158"/>
    </row>
    <row r="394" spans="1:12" ht="15.75" x14ac:dyDescent="0.2">
      <c r="A394" s="1967"/>
      <c r="B394" s="1968"/>
      <c r="C394" s="1969"/>
      <c r="D394" s="258">
        <f t="shared" si="5"/>
        <v>0</v>
      </c>
      <c r="E394" s="1969"/>
      <c r="F394" s="1969"/>
      <c r="G394" s="1969"/>
      <c r="H394" s="1969"/>
      <c r="I394" s="1969"/>
      <c r="J394" s="1969"/>
      <c r="K394" s="3377"/>
      <c r="L394" s="158"/>
    </row>
    <row r="395" spans="1:12" ht="15.75" x14ac:dyDescent="0.2">
      <c r="A395" s="1967"/>
      <c r="B395" s="1968"/>
      <c r="C395" s="1969"/>
      <c r="D395" s="258">
        <f t="shared" ref="D395:D458" si="6">+C395*(100-E395)/100</f>
        <v>0</v>
      </c>
      <c r="E395" s="1969"/>
      <c r="F395" s="1969"/>
      <c r="G395" s="1969"/>
      <c r="H395" s="1969"/>
      <c r="I395" s="1969"/>
      <c r="J395" s="1969"/>
      <c r="K395" s="3377"/>
      <c r="L395" s="158"/>
    </row>
    <row r="396" spans="1:12" ht="15.75" x14ac:dyDescent="0.2">
      <c r="A396" s="1967"/>
      <c r="B396" s="1968"/>
      <c r="C396" s="1969"/>
      <c r="D396" s="258">
        <f t="shared" si="6"/>
        <v>0</v>
      </c>
      <c r="E396" s="1969"/>
      <c r="F396" s="1969"/>
      <c r="G396" s="1969"/>
      <c r="H396" s="1969"/>
      <c r="I396" s="1969"/>
      <c r="J396" s="1969"/>
      <c r="K396" s="3377"/>
      <c r="L396" s="158"/>
    </row>
    <row r="397" spans="1:12" ht="15.75" x14ac:dyDescent="0.2">
      <c r="A397" s="1967"/>
      <c r="B397" s="1968"/>
      <c r="C397" s="1969"/>
      <c r="D397" s="258">
        <f t="shared" si="6"/>
        <v>0</v>
      </c>
      <c r="E397" s="1969"/>
      <c r="F397" s="1969"/>
      <c r="G397" s="1969"/>
      <c r="H397" s="1969"/>
      <c r="I397" s="1969"/>
      <c r="J397" s="1969"/>
      <c r="K397" s="3377"/>
      <c r="L397" s="158"/>
    </row>
    <row r="398" spans="1:12" ht="15.75" x14ac:dyDescent="0.2">
      <c r="A398" s="1967"/>
      <c r="B398" s="1968"/>
      <c r="C398" s="1969"/>
      <c r="D398" s="258">
        <f t="shared" si="6"/>
        <v>0</v>
      </c>
      <c r="E398" s="1969"/>
      <c r="F398" s="1969"/>
      <c r="G398" s="1969"/>
      <c r="H398" s="1969"/>
      <c r="I398" s="1969"/>
      <c r="J398" s="1969"/>
      <c r="K398" s="3377"/>
      <c r="L398" s="158"/>
    </row>
    <row r="399" spans="1:12" ht="15.75" x14ac:dyDescent="0.2">
      <c r="A399" s="1967"/>
      <c r="B399" s="1968"/>
      <c r="C399" s="1969"/>
      <c r="D399" s="258">
        <f t="shared" si="6"/>
        <v>0</v>
      </c>
      <c r="E399" s="1969"/>
      <c r="F399" s="1969"/>
      <c r="G399" s="1969"/>
      <c r="H399" s="1969"/>
      <c r="I399" s="1969"/>
      <c r="J399" s="1969"/>
      <c r="K399" s="3377"/>
      <c r="L399" s="158"/>
    </row>
    <row r="400" spans="1:12" ht="15.75" x14ac:dyDescent="0.2">
      <c r="A400" s="1967"/>
      <c r="B400" s="1968"/>
      <c r="C400" s="1969"/>
      <c r="D400" s="258">
        <f t="shared" si="6"/>
        <v>0</v>
      </c>
      <c r="E400" s="1969"/>
      <c r="F400" s="1969"/>
      <c r="G400" s="1969"/>
      <c r="H400" s="1969"/>
      <c r="I400" s="1969"/>
      <c r="J400" s="1969"/>
      <c r="K400" s="3377"/>
      <c r="L400" s="158"/>
    </row>
    <row r="401" spans="1:12" ht="15.75" x14ac:dyDescent="0.2">
      <c r="A401" s="1967"/>
      <c r="B401" s="1968"/>
      <c r="C401" s="1969"/>
      <c r="D401" s="258">
        <f t="shared" si="6"/>
        <v>0</v>
      </c>
      <c r="E401" s="1969"/>
      <c r="F401" s="1969"/>
      <c r="G401" s="1969"/>
      <c r="H401" s="1969"/>
      <c r="I401" s="1969"/>
      <c r="J401" s="1969"/>
      <c r="K401" s="3377"/>
      <c r="L401" s="158"/>
    </row>
    <row r="402" spans="1:12" ht="15.75" x14ac:dyDescent="0.2">
      <c r="A402" s="1967"/>
      <c r="B402" s="1968"/>
      <c r="C402" s="1969"/>
      <c r="D402" s="258">
        <f t="shared" si="6"/>
        <v>0</v>
      </c>
      <c r="E402" s="1969"/>
      <c r="F402" s="1969"/>
      <c r="G402" s="1969"/>
      <c r="H402" s="1969"/>
      <c r="I402" s="1969"/>
      <c r="J402" s="1969"/>
      <c r="K402" s="3377"/>
      <c r="L402" s="158"/>
    </row>
    <row r="403" spans="1:12" ht="15.75" x14ac:dyDescent="0.2">
      <c r="A403" s="1967"/>
      <c r="B403" s="1968"/>
      <c r="C403" s="1969"/>
      <c r="D403" s="258">
        <f t="shared" si="6"/>
        <v>0</v>
      </c>
      <c r="E403" s="1969"/>
      <c r="F403" s="1969"/>
      <c r="G403" s="1969"/>
      <c r="H403" s="1969"/>
      <c r="I403" s="1969"/>
      <c r="J403" s="1969"/>
      <c r="K403" s="3377"/>
      <c r="L403" s="158"/>
    </row>
    <row r="404" spans="1:12" ht="15.75" x14ac:dyDescent="0.2">
      <c r="A404" s="1967"/>
      <c r="B404" s="1968"/>
      <c r="C404" s="1969"/>
      <c r="D404" s="258">
        <f t="shared" si="6"/>
        <v>0</v>
      </c>
      <c r="E404" s="1969"/>
      <c r="F404" s="1969"/>
      <c r="G404" s="1969"/>
      <c r="H404" s="1969"/>
      <c r="I404" s="1969"/>
      <c r="J404" s="1969"/>
      <c r="K404" s="3377"/>
      <c r="L404" s="158"/>
    </row>
    <row r="405" spans="1:12" ht="15.75" x14ac:dyDescent="0.2">
      <c r="A405" s="1967"/>
      <c r="B405" s="1968"/>
      <c r="C405" s="1969"/>
      <c r="D405" s="258">
        <f t="shared" si="6"/>
        <v>0</v>
      </c>
      <c r="E405" s="1969"/>
      <c r="F405" s="1969"/>
      <c r="G405" s="1969"/>
      <c r="H405" s="1969"/>
      <c r="I405" s="1969"/>
      <c r="J405" s="1969"/>
      <c r="K405" s="3377"/>
      <c r="L405" s="158"/>
    </row>
    <row r="406" spans="1:12" ht="15.75" x14ac:dyDescent="0.2">
      <c r="A406" s="1967"/>
      <c r="B406" s="1968"/>
      <c r="C406" s="1969"/>
      <c r="D406" s="258">
        <f t="shared" si="6"/>
        <v>0</v>
      </c>
      <c r="E406" s="1969"/>
      <c r="F406" s="1969"/>
      <c r="G406" s="1969"/>
      <c r="H406" s="1969"/>
      <c r="I406" s="1969"/>
      <c r="J406" s="1969"/>
      <c r="K406" s="3377"/>
      <c r="L406" s="158"/>
    </row>
    <row r="407" spans="1:12" ht="15.75" x14ac:dyDescent="0.2">
      <c r="A407" s="1967"/>
      <c r="B407" s="1968"/>
      <c r="C407" s="1969"/>
      <c r="D407" s="258">
        <f t="shared" si="6"/>
        <v>0</v>
      </c>
      <c r="E407" s="1969"/>
      <c r="F407" s="1969"/>
      <c r="G407" s="1969"/>
      <c r="H407" s="1969"/>
      <c r="I407" s="1969"/>
      <c r="J407" s="1969"/>
      <c r="K407" s="3377"/>
      <c r="L407" s="158"/>
    </row>
    <row r="408" spans="1:12" ht="15.75" x14ac:dyDescent="0.2">
      <c r="A408" s="1967"/>
      <c r="B408" s="1968"/>
      <c r="C408" s="1969"/>
      <c r="D408" s="258">
        <f t="shared" si="6"/>
        <v>0</v>
      </c>
      <c r="E408" s="1969"/>
      <c r="F408" s="1969"/>
      <c r="G408" s="1969"/>
      <c r="H408" s="1969"/>
      <c r="I408" s="1969"/>
      <c r="J408" s="1969"/>
      <c r="K408" s="3377"/>
      <c r="L408" s="158"/>
    </row>
    <row r="409" spans="1:12" ht="15.75" x14ac:dyDescent="0.2">
      <c r="A409" s="1967"/>
      <c r="B409" s="1968"/>
      <c r="C409" s="1969"/>
      <c r="D409" s="258">
        <f t="shared" si="6"/>
        <v>0</v>
      </c>
      <c r="E409" s="1969"/>
      <c r="F409" s="1969"/>
      <c r="G409" s="1969"/>
      <c r="H409" s="1969"/>
      <c r="I409" s="1969"/>
      <c r="J409" s="1969"/>
      <c r="K409" s="3377"/>
      <c r="L409" s="158"/>
    </row>
    <row r="410" spans="1:12" ht="15.75" x14ac:dyDescent="0.2">
      <c r="A410" s="1967"/>
      <c r="B410" s="1968"/>
      <c r="C410" s="1969"/>
      <c r="D410" s="258">
        <f t="shared" si="6"/>
        <v>0</v>
      </c>
      <c r="E410" s="1969"/>
      <c r="F410" s="1969"/>
      <c r="G410" s="1969"/>
      <c r="H410" s="1969"/>
      <c r="I410" s="1969"/>
      <c r="J410" s="1969"/>
      <c r="K410" s="3377"/>
      <c r="L410" s="158"/>
    </row>
    <row r="411" spans="1:12" ht="15.75" x14ac:dyDescent="0.2">
      <c r="A411" s="1967"/>
      <c r="B411" s="1968"/>
      <c r="C411" s="1969"/>
      <c r="D411" s="258">
        <f t="shared" si="6"/>
        <v>0</v>
      </c>
      <c r="E411" s="1969"/>
      <c r="F411" s="1969"/>
      <c r="G411" s="1969"/>
      <c r="H411" s="1969"/>
      <c r="I411" s="1969"/>
      <c r="J411" s="1969"/>
      <c r="K411" s="3377"/>
      <c r="L411" s="158"/>
    </row>
    <row r="412" spans="1:12" ht="15.75" x14ac:dyDescent="0.2">
      <c r="A412" s="1967"/>
      <c r="B412" s="1968"/>
      <c r="C412" s="1969"/>
      <c r="D412" s="258">
        <f t="shared" si="6"/>
        <v>0</v>
      </c>
      <c r="E412" s="1969"/>
      <c r="F412" s="1969"/>
      <c r="G412" s="1969"/>
      <c r="H412" s="1969"/>
      <c r="I412" s="1969"/>
      <c r="J412" s="1969"/>
      <c r="K412" s="3377"/>
      <c r="L412" s="158"/>
    </row>
    <row r="413" spans="1:12" ht="15.75" x14ac:dyDescent="0.2">
      <c r="A413" s="1967"/>
      <c r="B413" s="1968"/>
      <c r="C413" s="1969"/>
      <c r="D413" s="258">
        <f t="shared" si="6"/>
        <v>0</v>
      </c>
      <c r="E413" s="1969"/>
      <c r="F413" s="1969"/>
      <c r="G413" s="1969"/>
      <c r="H413" s="1969"/>
      <c r="I413" s="1969"/>
      <c r="J413" s="1969"/>
      <c r="K413" s="3377"/>
      <c r="L413" s="158"/>
    </row>
    <row r="414" spans="1:12" ht="15.75" x14ac:dyDescent="0.2">
      <c r="A414" s="1967"/>
      <c r="B414" s="1968"/>
      <c r="C414" s="1969"/>
      <c r="D414" s="258">
        <f t="shared" si="6"/>
        <v>0</v>
      </c>
      <c r="E414" s="1969"/>
      <c r="F414" s="1969"/>
      <c r="G414" s="1969"/>
      <c r="H414" s="1969"/>
      <c r="I414" s="1969"/>
      <c r="J414" s="1969"/>
      <c r="K414" s="3377"/>
      <c r="L414" s="158"/>
    </row>
    <row r="415" spans="1:12" ht="15.75" x14ac:dyDescent="0.2">
      <c r="A415" s="1967"/>
      <c r="B415" s="1968"/>
      <c r="C415" s="1969"/>
      <c r="D415" s="258">
        <f t="shared" si="6"/>
        <v>0</v>
      </c>
      <c r="E415" s="1969"/>
      <c r="F415" s="1969"/>
      <c r="G415" s="1969"/>
      <c r="H415" s="1969"/>
      <c r="I415" s="1969"/>
      <c r="J415" s="1969"/>
      <c r="K415" s="3377"/>
      <c r="L415" s="158"/>
    </row>
    <row r="416" spans="1:12" ht="15.75" x14ac:dyDescent="0.2">
      <c r="A416" s="1967"/>
      <c r="B416" s="1968"/>
      <c r="C416" s="1969"/>
      <c r="D416" s="258">
        <f t="shared" si="6"/>
        <v>0</v>
      </c>
      <c r="E416" s="1969"/>
      <c r="F416" s="1969"/>
      <c r="G416" s="1969"/>
      <c r="H416" s="1969"/>
      <c r="I416" s="1969"/>
      <c r="J416" s="1969"/>
      <c r="K416" s="3377"/>
      <c r="L416" s="158"/>
    </row>
    <row r="417" spans="1:12" ht="15.75" x14ac:dyDescent="0.2">
      <c r="A417" s="1967"/>
      <c r="B417" s="1968"/>
      <c r="C417" s="1969"/>
      <c r="D417" s="258">
        <f t="shared" si="6"/>
        <v>0</v>
      </c>
      <c r="E417" s="1969"/>
      <c r="F417" s="1969"/>
      <c r="G417" s="1969"/>
      <c r="H417" s="1969"/>
      <c r="I417" s="1969"/>
      <c r="J417" s="1969"/>
      <c r="K417" s="3377"/>
      <c r="L417" s="158"/>
    </row>
    <row r="418" spans="1:12" ht="15.75" x14ac:dyDescent="0.2">
      <c r="A418" s="1967"/>
      <c r="B418" s="1968"/>
      <c r="C418" s="1969"/>
      <c r="D418" s="258">
        <f t="shared" si="6"/>
        <v>0</v>
      </c>
      <c r="E418" s="1969"/>
      <c r="F418" s="1969"/>
      <c r="G418" s="1969"/>
      <c r="H418" s="1969"/>
      <c r="I418" s="1969"/>
      <c r="J418" s="1969"/>
      <c r="K418" s="3377"/>
      <c r="L418" s="158"/>
    </row>
    <row r="419" spans="1:12" ht="15.75" x14ac:dyDescent="0.2">
      <c r="A419" s="1967"/>
      <c r="B419" s="1968"/>
      <c r="C419" s="1969"/>
      <c r="D419" s="258">
        <f t="shared" si="6"/>
        <v>0</v>
      </c>
      <c r="E419" s="1969"/>
      <c r="F419" s="1969"/>
      <c r="G419" s="1969"/>
      <c r="H419" s="1969"/>
      <c r="I419" s="1969"/>
      <c r="J419" s="1969"/>
      <c r="K419" s="3377"/>
      <c r="L419" s="158"/>
    </row>
    <row r="420" spans="1:12" ht="15.75" x14ac:dyDescent="0.2">
      <c r="A420" s="1967"/>
      <c r="B420" s="1968"/>
      <c r="C420" s="1969"/>
      <c r="D420" s="258">
        <f t="shared" si="6"/>
        <v>0</v>
      </c>
      <c r="E420" s="1969"/>
      <c r="F420" s="1969"/>
      <c r="G420" s="1969"/>
      <c r="H420" s="1969"/>
      <c r="I420" s="1969"/>
      <c r="J420" s="1969"/>
      <c r="K420" s="3377"/>
      <c r="L420" s="158"/>
    </row>
    <row r="421" spans="1:12" ht="15.75" x14ac:dyDescent="0.2">
      <c r="A421" s="1967"/>
      <c r="B421" s="1968"/>
      <c r="C421" s="1969"/>
      <c r="D421" s="258">
        <f t="shared" si="6"/>
        <v>0</v>
      </c>
      <c r="E421" s="1969"/>
      <c r="F421" s="1969"/>
      <c r="G421" s="1969"/>
      <c r="H421" s="1969"/>
      <c r="I421" s="1969"/>
      <c r="J421" s="1969"/>
      <c r="K421" s="3377"/>
      <c r="L421" s="158"/>
    </row>
    <row r="422" spans="1:12" ht="15.75" x14ac:dyDescent="0.2">
      <c r="A422" s="1967"/>
      <c r="B422" s="1968"/>
      <c r="C422" s="1969"/>
      <c r="D422" s="258">
        <f t="shared" si="6"/>
        <v>0</v>
      </c>
      <c r="E422" s="1969"/>
      <c r="F422" s="1969"/>
      <c r="G422" s="1969"/>
      <c r="H422" s="1969"/>
      <c r="I422" s="1969"/>
      <c r="J422" s="1969"/>
      <c r="K422" s="3377"/>
      <c r="L422" s="158"/>
    </row>
    <row r="423" spans="1:12" ht="15.75" x14ac:dyDescent="0.2">
      <c r="A423" s="1967"/>
      <c r="B423" s="1968"/>
      <c r="C423" s="1969"/>
      <c r="D423" s="258">
        <f t="shared" si="6"/>
        <v>0</v>
      </c>
      <c r="E423" s="1969"/>
      <c r="F423" s="1969"/>
      <c r="G423" s="1969"/>
      <c r="H423" s="1969"/>
      <c r="I423" s="1969"/>
      <c r="J423" s="1969"/>
      <c r="K423" s="3377"/>
      <c r="L423" s="158"/>
    </row>
    <row r="424" spans="1:12" ht="15.75" x14ac:dyDescent="0.2">
      <c r="A424" s="1967"/>
      <c r="B424" s="1968"/>
      <c r="C424" s="1969"/>
      <c r="D424" s="258">
        <f t="shared" si="6"/>
        <v>0</v>
      </c>
      <c r="E424" s="1969"/>
      <c r="F424" s="1969"/>
      <c r="G424" s="1969"/>
      <c r="H424" s="1969"/>
      <c r="I424" s="1969"/>
      <c r="J424" s="1969"/>
      <c r="K424" s="3377"/>
      <c r="L424" s="158"/>
    </row>
    <row r="425" spans="1:12" ht="15.75" x14ac:dyDescent="0.2">
      <c r="A425" s="1967"/>
      <c r="B425" s="1968"/>
      <c r="C425" s="1969"/>
      <c r="D425" s="258">
        <f t="shared" si="6"/>
        <v>0</v>
      </c>
      <c r="E425" s="1969"/>
      <c r="F425" s="1969"/>
      <c r="G425" s="1969"/>
      <c r="H425" s="1969"/>
      <c r="I425" s="1969"/>
      <c r="J425" s="1969"/>
      <c r="K425" s="3377"/>
      <c r="L425" s="158"/>
    </row>
    <row r="426" spans="1:12" ht="15.75" x14ac:dyDescent="0.2">
      <c r="A426" s="1967"/>
      <c r="B426" s="1968"/>
      <c r="C426" s="1969"/>
      <c r="D426" s="258">
        <f t="shared" si="6"/>
        <v>0</v>
      </c>
      <c r="E426" s="1969"/>
      <c r="F426" s="1969"/>
      <c r="G426" s="1969"/>
      <c r="H426" s="1969"/>
      <c r="I426" s="1969"/>
      <c r="J426" s="1969"/>
      <c r="K426" s="3377"/>
      <c r="L426" s="158"/>
    </row>
    <row r="427" spans="1:12" ht="15.75" x14ac:dyDescent="0.2">
      <c r="A427" s="1967"/>
      <c r="B427" s="1968"/>
      <c r="C427" s="1969"/>
      <c r="D427" s="258">
        <f t="shared" si="6"/>
        <v>0</v>
      </c>
      <c r="E427" s="1969"/>
      <c r="F427" s="1969"/>
      <c r="G427" s="1969"/>
      <c r="H427" s="1969"/>
      <c r="I427" s="1969"/>
      <c r="J427" s="1969"/>
      <c r="K427" s="3377"/>
      <c r="L427" s="158"/>
    </row>
    <row r="428" spans="1:12" ht="15.75" x14ac:dyDescent="0.2">
      <c r="A428" s="1967"/>
      <c r="B428" s="1968"/>
      <c r="C428" s="1969"/>
      <c r="D428" s="258">
        <f t="shared" si="6"/>
        <v>0</v>
      </c>
      <c r="E428" s="1969"/>
      <c r="F428" s="1969"/>
      <c r="G428" s="1969"/>
      <c r="H428" s="1969"/>
      <c r="I428" s="1969"/>
      <c r="J428" s="1969"/>
      <c r="K428" s="3377"/>
      <c r="L428" s="158"/>
    </row>
    <row r="429" spans="1:12" ht="15.75" x14ac:dyDescent="0.2">
      <c r="A429" s="1967"/>
      <c r="B429" s="1968"/>
      <c r="C429" s="1969"/>
      <c r="D429" s="258">
        <f t="shared" si="6"/>
        <v>0</v>
      </c>
      <c r="E429" s="1969"/>
      <c r="F429" s="1969"/>
      <c r="G429" s="1969"/>
      <c r="H429" s="1969"/>
      <c r="I429" s="1969"/>
      <c r="J429" s="1969"/>
      <c r="K429" s="3377"/>
      <c r="L429" s="158"/>
    </row>
    <row r="430" spans="1:12" ht="15.75" x14ac:dyDescent="0.2">
      <c r="A430" s="1967"/>
      <c r="B430" s="1968"/>
      <c r="C430" s="1969"/>
      <c r="D430" s="258">
        <f t="shared" si="6"/>
        <v>0</v>
      </c>
      <c r="E430" s="1969"/>
      <c r="F430" s="1969"/>
      <c r="G430" s="1969"/>
      <c r="H430" s="1969"/>
      <c r="I430" s="1969"/>
      <c r="J430" s="1969"/>
      <c r="K430" s="3377"/>
      <c r="L430" s="158"/>
    </row>
    <row r="431" spans="1:12" ht="15.75" x14ac:dyDescent="0.2">
      <c r="A431" s="1967"/>
      <c r="B431" s="1968"/>
      <c r="C431" s="1969"/>
      <c r="D431" s="258">
        <f t="shared" si="6"/>
        <v>0</v>
      </c>
      <c r="E431" s="1969"/>
      <c r="F431" s="1969"/>
      <c r="G431" s="1969"/>
      <c r="H431" s="1969"/>
      <c r="I431" s="1969"/>
      <c r="J431" s="1969"/>
      <c r="K431" s="3377"/>
      <c r="L431" s="158"/>
    </row>
    <row r="432" spans="1:12" ht="15.75" x14ac:dyDescent="0.2">
      <c r="A432" s="1967"/>
      <c r="B432" s="1968"/>
      <c r="C432" s="1969"/>
      <c r="D432" s="258">
        <f t="shared" si="6"/>
        <v>0</v>
      </c>
      <c r="E432" s="1969"/>
      <c r="F432" s="1969"/>
      <c r="G432" s="1969"/>
      <c r="H432" s="1969"/>
      <c r="I432" s="1969"/>
      <c r="J432" s="1969"/>
      <c r="K432" s="3377"/>
      <c r="L432" s="158"/>
    </row>
    <row r="433" spans="1:12" ht="15.75" x14ac:dyDescent="0.2">
      <c r="A433" s="1967"/>
      <c r="B433" s="1968"/>
      <c r="C433" s="1969"/>
      <c r="D433" s="258">
        <f t="shared" si="6"/>
        <v>0</v>
      </c>
      <c r="E433" s="1969"/>
      <c r="F433" s="1969"/>
      <c r="G433" s="1969"/>
      <c r="H433" s="1969"/>
      <c r="I433" s="1969"/>
      <c r="J433" s="1969"/>
      <c r="K433" s="3377"/>
      <c r="L433" s="158"/>
    </row>
    <row r="434" spans="1:12" ht="15.75" x14ac:dyDescent="0.2">
      <c r="A434" s="1967"/>
      <c r="B434" s="1968"/>
      <c r="C434" s="1969"/>
      <c r="D434" s="258">
        <f t="shared" si="6"/>
        <v>0</v>
      </c>
      <c r="E434" s="1969"/>
      <c r="F434" s="1969"/>
      <c r="G434" s="1969"/>
      <c r="H434" s="1969"/>
      <c r="I434" s="1969"/>
      <c r="J434" s="1969"/>
      <c r="K434" s="3377"/>
      <c r="L434" s="158"/>
    </row>
    <row r="435" spans="1:12" ht="15.75" x14ac:dyDescent="0.2">
      <c r="A435" s="1967"/>
      <c r="B435" s="1968"/>
      <c r="C435" s="1969"/>
      <c r="D435" s="258">
        <f t="shared" si="6"/>
        <v>0</v>
      </c>
      <c r="E435" s="1969"/>
      <c r="F435" s="1969"/>
      <c r="G435" s="1969"/>
      <c r="H435" s="1969"/>
      <c r="I435" s="1969"/>
      <c r="J435" s="1969"/>
      <c r="K435" s="3377"/>
      <c r="L435" s="158"/>
    </row>
    <row r="436" spans="1:12" ht="15.75" x14ac:dyDescent="0.2">
      <c r="A436" s="1967"/>
      <c r="B436" s="1968"/>
      <c r="C436" s="1969"/>
      <c r="D436" s="258">
        <f t="shared" si="6"/>
        <v>0</v>
      </c>
      <c r="E436" s="1969"/>
      <c r="F436" s="1969"/>
      <c r="G436" s="1969"/>
      <c r="H436" s="1969"/>
      <c r="I436" s="1969"/>
      <c r="J436" s="1969"/>
      <c r="K436" s="3377"/>
      <c r="L436" s="158"/>
    </row>
    <row r="437" spans="1:12" ht="15.75" x14ac:dyDescent="0.2">
      <c r="A437" s="1967"/>
      <c r="B437" s="1968"/>
      <c r="C437" s="1969"/>
      <c r="D437" s="258">
        <f t="shared" si="6"/>
        <v>0</v>
      </c>
      <c r="E437" s="1969"/>
      <c r="F437" s="1969"/>
      <c r="G437" s="1969"/>
      <c r="H437" s="1969"/>
      <c r="I437" s="1969"/>
      <c r="J437" s="1969"/>
      <c r="K437" s="3377"/>
      <c r="L437" s="158"/>
    </row>
    <row r="438" spans="1:12" ht="15.75" x14ac:dyDescent="0.2">
      <c r="A438" s="1967"/>
      <c r="B438" s="1968"/>
      <c r="C438" s="1969"/>
      <c r="D438" s="258">
        <f t="shared" si="6"/>
        <v>0</v>
      </c>
      <c r="E438" s="1969"/>
      <c r="F438" s="1969"/>
      <c r="G438" s="1969"/>
      <c r="H438" s="1969"/>
      <c r="I438" s="1969"/>
      <c r="J438" s="1969"/>
      <c r="K438" s="3377"/>
      <c r="L438" s="158"/>
    </row>
    <row r="439" spans="1:12" ht="15.75" x14ac:dyDescent="0.2">
      <c r="A439" s="1967"/>
      <c r="B439" s="1968"/>
      <c r="C439" s="1969"/>
      <c r="D439" s="258">
        <f t="shared" si="6"/>
        <v>0</v>
      </c>
      <c r="E439" s="1969"/>
      <c r="F439" s="1969"/>
      <c r="G439" s="1969"/>
      <c r="H439" s="1969"/>
      <c r="I439" s="1969"/>
      <c r="J439" s="1969"/>
      <c r="K439" s="3377"/>
      <c r="L439" s="158"/>
    </row>
    <row r="440" spans="1:12" ht="15.75" x14ac:dyDescent="0.2">
      <c r="A440" s="1967"/>
      <c r="B440" s="1968"/>
      <c r="C440" s="1969"/>
      <c r="D440" s="258">
        <f t="shared" si="6"/>
        <v>0</v>
      </c>
      <c r="E440" s="1969"/>
      <c r="F440" s="1969"/>
      <c r="G440" s="1969"/>
      <c r="H440" s="1969"/>
      <c r="I440" s="1969"/>
      <c r="J440" s="1969"/>
      <c r="K440" s="3377"/>
      <c r="L440" s="158"/>
    </row>
    <row r="441" spans="1:12" ht="15.75" x14ac:dyDescent="0.2">
      <c r="A441" s="1967"/>
      <c r="B441" s="1968"/>
      <c r="C441" s="1969"/>
      <c r="D441" s="258">
        <f t="shared" si="6"/>
        <v>0</v>
      </c>
      <c r="E441" s="1969"/>
      <c r="F441" s="1969"/>
      <c r="G441" s="1969"/>
      <c r="H441" s="1969"/>
      <c r="I441" s="1969"/>
      <c r="J441" s="1969"/>
      <c r="K441" s="3377"/>
      <c r="L441" s="158"/>
    </row>
    <row r="442" spans="1:12" ht="15.75" x14ac:dyDescent="0.2">
      <c r="A442" s="1967"/>
      <c r="B442" s="1968"/>
      <c r="C442" s="1969"/>
      <c r="D442" s="258">
        <f t="shared" si="6"/>
        <v>0</v>
      </c>
      <c r="E442" s="1969"/>
      <c r="F442" s="1969"/>
      <c r="G442" s="1969"/>
      <c r="H442" s="1969"/>
      <c r="I442" s="1969"/>
      <c r="J442" s="1969"/>
      <c r="K442" s="3377"/>
      <c r="L442" s="158"/>
    </row>
    <row r="443" spans="1:12" ht="15.75" x14ac:dyDescent="0.2">
      <c r="A443" s="1967"/>
      <c r="B443" s="1968"/>
      <c r="C443" s="1969"/>
      <c r="D443" s="258">
        <f t="shared" si="6"/>
        <v>0</v>
      </c>
      <c r="E443" s="1969"/>
      <c r="F443" s="1969"/>
      <c r="G443" s="1969"/>
      <c r="H443" s="1969"/>
      <c r="I443" s="1969"/>
      <c r="J443" s="1969"/>
      <c r="K443" s="3377"/>
      <c r="L443" s="158"/>
    </row>
    <row r="444" spans="1:12" ht="15.75" x14ac:dyDescent="0.2">
      <c r="A444" s="1967"/>
      <c r="B444" s="1968"/>
      <c r="C444" s="1969"/>
      <c r="D444" s="258">
        <f t="shared" si="6"/>
        <v>0</v>
      </c>
      <c r="E444" s="1969"/>
      <c r="F444" s="1969"/>
      <c r="G444" s="1969"/>
      <c r="H444" s="1969"/>
      <c r="I444" s="1969"/>
      <c r="J444" s="1969"/>
      <c r="K444" s="3377"/>
      <c r="L444" s="158"/>
    </row>
    <row r="445" spans="1:12" ht="15.75" x14ac:dyDescent="0.2">
      <c r="A445" s="1967"/>
      <c r="B445" s="1968"/>
      <c r="C445" s="1969"/>
      <c r="D445" s="258">
        <f t="shared" si="6"/>
        <v>0</v>
      </c>
      <c r="E445" s="1969"/>
      <c r="F445" s="1969"/>
      <c r="G445" s="1969"/>
      <c r="H445" s="1969"/>
      <c r="I445" s="1969"/>
      <c r="J445" s="1969"/>
      <c r="K445" s="3377"/>
      <c r="L445" s="158"/>
    </row>
    <row r="446" spans="1:12" ht="15.75" x14ac:dyDescent="0.2">
      <c r="A446" s="1967"/>
      <c r="B446" s="1968"/>
      <c r="C446" s="1969"/>
      <c r="D446" s="258">
        <f t="shared" si="6"/>
        <v>0</v>
      </c>
      <c r="E446" s="1969"/>
      <c r="F446" s="1969"/>
      <c r="G446" s="1969"/>
      <c r="H446" s="1969"/>
      <c r="I446" s="1969"/>
      <c r="J446" s="1969"/>
      <c r="K446" s="3377"/>
      <c r="L446" s="158"/>
    </row>
    <row r="447" spans="1:12" ht="15.75" x14ac:dyDescent="0.2">
      <c r="A447" s="1967"/>
      <c r="B447" s="1968"/>
      <c r="C447" s="1969"/>
      <c r="D447" s="258">
        <f t="shared" si="6"/>
        <v>0</v>
      </c>
      <c r="E447" s="1969"/>
      <c r="F447" s="1969"/>
      <c r="G447" s="1969"/>
      <c r="H447" s="1969"/>
      <c r="I447" s="1969"/>
      <c r="J447" s="1969"/>
      <c r="K447" s="3377"/>
      <c r="L447" s="158"/>
    </row>
    <row r="448" spans="1:12" ht="15.75" x14ac:dyDescent="0.2">
      <c r="A448" s="1967"/>
      <c r="B448" s="1968"/>
      <c r="C448" s="1969"/>
      <c r="D448" s="258">
        <f t="shared" si="6"/>
        <v>0</v>
      </c>
      <c r="E448" s="1969"/>
      <c r="F448" s="1969"/>
      <c r="G448" s="1969"/>
      <c r="H448" s="1969"/>
      <c r="I448" s="1969"/>
      <c r="J448" s="1969"/>
      <c r="K448" s="3377"/>
      <c r="L448" s="158"/>
    </row>
    <row r="449" spans="1:12" ht="15.75" x14ac:dyDescent="0.2">
      <c r="A449" s="1967"/>
      <c r="B449" s="1968"/>
      <c r="C449" s="1969"/>
      <c r="D449" s="258">
        <f t="shared" si="6"/>
        <v>0</v>
      </c>
      <c r="E449" s="1969"/>
      <c r="F449" s="1969"/>
      <c r="G449" s="1969"/>
      <c r="H449" s="1969"/>
      <c r="I449" s="1969"/>
      <c r="J449" s="1969"/>
      <c r="K449" s="3377"/>
      <c r="L449" s="158"/>
    </row>
    <row r="450" spans="1:12" ht="15.75" x14ac:dyDescent="0.2">
      <c r="A450" s="1967"/>
      <c r="B450" s="1968"/>
      <c r="C450" s="1969"/>
      <c r="D450" s="258">
        <f t="shared" si="6"/>
        <v>0</v>
      </c>
      <c r="E450" s="1969"/>
      <c r="F450" s="1969"/>
      <c r="G450" s="1969"/>
      <c r="H450" s="1969"/>
      <c r="I450" s="1969"/>
      <c r="J450" s="1969"/>
      <c r="K450" s="3377"/>
      <c r="L450" s="158"/>
    </row>
    <row r="451" spans="1:12" ht="15.75" x14ac:dyDescent="0.2">
      <c r="A451" s="1967"/>
      <c r="B451" s="1968"/>
      <c r="C451" s="1969"/>
      <c r="D451" s="258">
        <f t="shared" si="6"/>
        <v>0</v>
      </c>
      <c r="E451" s="1969"/>
      <c r="F451" s="1969"/>
      <c r="G451" s="1969"/>
      <c r="H451" s="1969"/>
      <c r="I451" s="1969"/>
      <c r="J451" s="1969"/>
      <c r="K451" s="3377"/>
      <c r="L451" s="158"/>
    </row>
    <row r="452" spans="1:12" ht="15.75" x14ac:dyDescent="0.2">
      <c r="A452" s="1967"/>
      <c r="B452" s="1968"/>
      <c r="C452" s="1969"/>
      <c r="D452" s="258">
        <f t="shared" si="6"/>
        <v>0</v>
      </c>
      <c r="E452" s="1969"/>
      <c r="F452" s="1969"/>
      <c r="G452" s="1969"/>
      <c r="H452" s="1969"/>
      <c r="I452" s="1969"/>
      <c r="J452" s="1969"/>
      <c r="K452" s="3377"/>
      <c r="L452" s="158"/>
    </row>
    <row r="453" spans="1:12" ht="15.75" x14ac:dyDescent="0.2">
      <c r="A453" s="1967"/>
      <c r="B453" s="1968"/>
      <c r="C453" s="1969"/>
      <c r="D453" s="258">
        <f t="shared" si="6"/>
        <v>0</v>
      </c>
      <c r="E453" s="1969"/>
      <c r="F453" s="1969"/>
      <c r="G453" s="1969"/>
      <c r="H453" s="1969"/>
      <c r="I453" s="1969"/>
      <c r="J453" s="1969"/>
      <c r="K453" s="3377"/>
      <c r="L453" s="158"/>
    </row>
    <row r="454" spans="1:12" ht="15.75" x14ac:dyDescent="0.2">
      <c r="A454" s="1967"/>
      <c r="B454" s="1968"/>
      <c r="C454" s="1969"/>
      <c r="D454" s="258">
        <f t="shared" si="6"/>
        <v>0</v>
      </c>
      <c r="E454" s="1969"/>
      <c r="F454" s="1969"/>
      <c r="G454" s="1969"/>
      <c r="H454" s="1969"/>
      <c r="I454" s="1969"/>
      <c r="J454" s="1969"/>
      <c r="K454" s="3377"/>
      <c r="L454" s="158"/>
    </row>
    <row r="455" spans="1:12" ht="15.75" x14ac:dyDescent="0.2">
      <c r="A455" s="1967"/>
      <c r="B455" s="1968"/>
      <c r="C455" s="1969"/>
      <c r="D455" s="258">
        <f t="shared" si="6"/>
        <v>0</v>
      </c>
      <c r="E455" s="1969"/>
      <c r="F455" s="1969"/>
      <c r="G455" s="1969"/>
      <c r="H455" s="1969"/>
      <c r="I455" s="1969"/>
      <c r="J455" s="1969"/>
      <c r="K455" s="3377"/>
      <c r="L455" s="158"/>
    </row>
    <row r="456" spans="1:12" ht="15.75" x14ac:dyDescent="0.2">
      <c r="A456" s="1967"/>
      <c r="B456" s="1968"/>
      <c r="C456" s="1969"/>
      <c r="D456" s="258">
        <f t="shared" si="6"/>
        <v>0</v>
      </c>
      <c r="E456" s="1969"/>
      <c r="F456" s="1969"/>
      <c r="G456" s="1969"/>
      <c r="H456" s="1969"/>
      <c r="I456" s="1969"/>
      <c r="J456" s="1969"/>
      <c r="K456" s="3377"/>
      <c r="L456" s="158"/>
    </row>
    <row r="457" spans="1:12" ht="15.75" x14ac:dyDescent="0.2">
      <c r="A457" s="1967"/>
      <c r="B457" s="1968"/>
      <c r="C457" s="1969"/>
      <c r="D457" s="258">
        <f t="shared" si="6"/>
        <v>0</v>
      </c>
      <c r="E457" s="1969"/>
      <c r="F457" s="1969"/>
      <c r="G457" s="1969"/>
      <c r="H457" s="1969"/>
      <c r="I457" s="1969"/>
      <c r="J457" s="1969"/>
      <c r="K457" s="3377"/>
      <c r="L457" s="158"/>
    </row>
    <row r="458" spans="1:12" ht="15.75" x14ac:dyDescent="0.2">
      <c r="A458" s="1967"/>
      <c r="B458" s="1968"/>
      <c r="C458" s="1969"/>
      <c r="D458" s="258">
        <f t="shared" si="6"/>
        <v>0</v>
      </c>
      <c r="E458" s="1969"/>
      <c r="F458" s="1969"/>
      <c r="G458" s="1969"/>
      <c r="H458" s="1969"/>
      <c r="I458" s="1969"/>
      <c r="J458" s="1969"/>
      <c r="K458" s="3377"/>
      <c r="L458" s="158"/>
    </row>
    <row r="459" spans="1:12" ht="15.75" x14ac:dyDescent="0.2">
      <c r="A459" s="1967"/>
      <c r="B459" s="1968"/>
      <c r="C459" s="1969"/>
      <c r="D459" s="258">
        <f t="shared" ref="D459:D522" si="7">+C459*(100-E459)/100</f>
        <v>0</v>
      </c>
      <c r="E459" s="1969"/>
      <c r="F459" s="1969"/>
      <c r="G459" s="1969"/>
      <c r="H459" s="1969"/>
      <c r="I459" s="1969"/>
      <c r="J459" s="1969"/>
      <c r="K459" s="3377"/>
      <c r="L459" s="158"/>
    </row>
    <row r="460" spans="1:12" ht="15.75" x14ac:dyDescent="0.2">
      <c r="A460" s="1967"/>
      <c r="B460" s="1968"/>
      <c r="C460" s="1969"/>
      <c r="D460" s="258">
        <f t="shared" si="7"/>
        <v>0</v>
      </c>
      <c r="E460" s="1969"/>
      <c r="F460" s="1969"/>
      <c r="G460" s="1969"/>
      <c r="H460" s="1969"/>
      <c r="I460" s="1969"/>
      <c r="J460" s="1969"/>
      <c r="K460" s="3377"/>
      <c r="L460" s="158"/>
    </row>
    <row r="461" spans="1:12" ht="15.75" x14ac:dyDescent="0.2">
      <c r="A461" s="1967"/>
      <c r="B461" s="1968"/>
      <c r="C461" s="1969"/>
      <c r="D461" s="258">
        <f t="shared" si="7"/>
        <v>0</v>
      </c>
      <c r="E461" s="1969"/>
      <c r="F461" s="1969"/>
      <c r="G461" s="1969"/>
      <c r="H461" s="1969"/>
      <c r="I461" s="1969"/>
      <c r="J461" s="1969"/>
      <c r="K461" s="3377"/>
      <c r="L461" s="158"/>
    </row>
    <row r="462" spans="1:12" ht="15.75" x14ac:dyDescent="0.2">
      <c r="A462" s="1967"/>
      <c r="B462" s="1968"/>
      <c r="C462" s="1969"/>
      <c r="D462" s="258">
        <f t="shared" si="7"/>
        <v>0</v>
      </c>
      <c r="E462" s="1969"/>
      <c r="F462" s="1969"/>
      <c r="G462" s="1969"/>
      <c r="H462" s="1969"/>
      <c r="I462" s="1969"/>
      <c r="J462" s="1969"/>
      <c r="K462" s="3377"/>
      <c r="L462" s="158"/>
    </row>
    <row r="463" spans="1:12" ht="15.75" x14ac:dyDescent="0.2">
      <c r="A463" s="1967"/>
      <c r="B463" s="1968"/>
      <c r="C463" s="1969"/>
      <c r="D463" s="258">
        <f t="shared" si="7"/>
        <v>0</v>
      </c>
      <c r="E463" s="1969"/>
      <c r="F463" s="1969"/>
      <c r="G463" s="1969"/>
      <c r="H463" s="1969"/>
      <c r="I463" s="1969"/>
      <c r="J463" s="1969"/>
      <c r="K463" s="3377"/>
      <c r="L463" s="158"/>
    </row>
    <row r="464" spans="1:12" ht="15.75" x14ac:dyDescent="0.2">
      <c r="A464" s="1967"/>
      <c r="B464" s="1968"/>
      <c r="C464" s="1969"/>
      <c r="D464" s="258">
        <f t="shared" si="7"/>
        <v>0</v>
      </c>
      <c r="E464" s="1969"/>
      <c r="F464" s="1969"/>
      <c r="G464" s="1969"/>
      <c r="H464" s="1969"/>
      <c r="I464" s="1969"/>
      <c r="J464" s="1969"/>
      <c r="K464" s="3377"/>
      <c r="L464" s="158"/>
    </row>
    <row r="465" spans="1:12" ht="15.75" x14ac:dyDescent="0.2">
      <c r="A465" s="1967"/>
      <c r="B465" s="1968"/>
      <c r="C465" s="1969"/>
      <c r="D465" s="258">
        <f t="shared" si="7"/>
        <v>0</v>
      </c>
      <c r="E465" s="1969"/>
      <c r="F465" s="1969"/>
      <c r="G465" s="1969"/>
      <c r="H465" s="1969"/>
      <c r="I465" s="1969"/>
      <c r="J465" s="1969"/>
      <c r="K465" s="3377"/>
      <c r="L465" s="158"/>
    </row>
    <row r="466" spans="1:12" ht="15.75" x14ac:dyDescent="0.2">
      <c r="A466" s="1967"/>
      <c r="B466" s="1968"/>
      <c r="C466" s="1969"/>
      <c r="D466" s="258">
        <f t="shared" si="7"/>
        <v>0</v>
      </c>
      <c r="E466" s="1969"/>
      <c r="F466" s="1969"/>
      <c r="G466" s="1969"/>
      <c r="H466" s="1969"/>
      <c r="I466" s="1969"/>
      <c r="J466" s="1969"/>
      <c r="K466" s="3377"/>
      <c r="L466" s="158"/>
    </row>
    <row r="467" spans="1:12" ht="15.75" x14ac:dyDescent="0.2">
      <c r="A467" s="1967"/>
      <c r="B467" s="1968"/>
      <c r="C467" s="1969"/>
      <c r="D467" s="258">
        <f t="shared" si="7"/>
        <v>0</v>
      </c>
      <c r="E467" s="1969"/>
      <c r="F467" s="1969"/>
      <c r="G467" s="1969"/>
      <c r="H467" s="1969"/>
      <c r="I467" s="1969"/>
      <c r="J467" s="1969"/>
      <c r="K467" s="3377"/>
      <c r="L467" s="158"/>
    </row>
    <row r="468" spans="1:12" ht="15.75" x14ac:dyDescent="0.2">
      <c r="A468" s="1967"/>
      <c r="B468" s="1968"/>
      <c r="C468" s="1969"/>
      <c r="D468" s="258">
        <f t="shared" si="7"/>
        <v>0</v>
      </c>
      <c r="E468" s="1969"/>
      <c r="F468" s="1969"/>
      <c r="G468" s="1969"/>
      <c r="H468" s="1969"/>
      <c r="I468" s="1969"/>
      <c r="J468" s="1969"/>
      <c r="K468" s="3377"/>
      <c r="L468" s="158"/>
    </row>
    <row r="469" spans="1:12" ht="15.75" x14ac:dyDescent="0.2">
      <c r="A469" s="1967"/>
      <c r="B469" s="1968"/>
      <c r="C469" s="1969"/>
      <c r="D469" s="258">
        <f t="shared" si="7"/>
        <v>0</v>
      </c>
      <c r="E469" s="1969"/>
      <c r="F469" s="1969"/>
      <c r="G469" s="1969"/>
      <c r="H469" s="1969"/>
      <c r="I469" s="1969"/>
      <c r="J469" s="1969"/>
      <c r="K469" s="3377"/>
      <c r="L469" s="158"/>
    </row>
    <row r="470" spans="1:12" ht="15.75" x14ac:dyDescent="0.2">
      <c r="A470" s="1967"/>
      <c r="B470" s="1968"/>
      <c r="C470" s="1969"/>
      <c r="D470" s="258">
        <f t="shared" si="7"/>
        <v>0</v>
      </c>
      <c r="E470" s="1969"/>
      <c r="F470" s="1969"/>
      <c r="G470" s="1969"/>
      <c r="H470" s="1969"/>
      <c r="I470" s="1969"/>
      <c r="J470" s="1969"/>
      <c r="K470" s="3377"/>
      <c r="L470" s="158"/>
    </row>
    <row r="471" spans="1:12" ht="15.75" x14ac:dyDescent="0.2">
      <c r="A471" s="1967"/>
      <c r="B471" s="1968"/>
      <c r="C471" s="1969"/>
      <c r="D471" s="258">
        <f t="shared" si="7"/>
        <v>0</v>
      </c>
      <c r="E471" s="1969"/>
      <c r="F471" s="1969"/>
      <c r="G471" s="1969"/>
      <c r="H471" s="1969"/>
      <c r="I471" s="1969"/>
      <c r="J471" s="1969"/>
      <c r="K471" s="3377"/>
      <c r="L471" s="158"/>
    </row>
    <row r="472" spans="1:12" ht="15.75" x14ac:dyDescent="0.2">
      <c r="A472" s="1967"/>
      <c r="B472" s="1968"/>
      <c r="C472" s="1969"/>
      <c r="D472" s="258">
        <f t="shared" si="7"/>
        <v>0</v>
      </c>
      <c r="E472" s="1969"/>
      <c r="F472" s="1969"/>
      <c r="G472" s="1969"/>
      <c r="H472" s="1969"/>
      <c r="I472" s="1969"/>
      <c r="J472" s="1969"/>
      <c r="K472" s="3377"/>
      <c r="L472" s="158"/>
    </row>
    <row r="473" spans="1:12" ht="15.75" x14ac:dyDescent="0.2">
      <c r="A473" s="1967"/>
      <c r="B473" s="1968"/>
      <c r="C473" s="1969"/>
      <c r="D473" s="258">
        <f t="shared" si="7"/>
        <v>0</v>
      </c>
      <c r="E473" s="1969"/>
      <c r="F473" s="1969"/>
      <c r="G473" s="1969"/>
      <c r="H473" s="1969"/>
      <c r="I473" s="1969"/>
      <c r="J473" s="1969"/>
      <c r="K473" s="3377"/>
      <c r="L473" s="158"/>
    </row>
    <row r="474" spans="1:12" ht="15.75" x14ac:dyDescent="0.2">
      <c r="A474" s="1967"/>
      <c r="B474" s="1968"/>
      <c r="C474" s="1969"/>
      <c r="D474" s="258">
        <f t="shared" si="7"/>
        <v>0</v>
      </c>
      <c r="E474" s="1969"/>
      <c r="F474" s="1969"/>
      <c r="G474" s="1969"/>
      <c r="H474" s="1969"/>
      <c r="I474" s="1969"/>
      <c r="J474" s="1969"/>
      <c r="K474" s="3377"/>
      <c r="L474" s="158"/>
    </row>
    <row r="475" spans="1:12" ht="15.75" x14ac:dyDescent="0.2">
      <c r="A475" s="1967"/>
      <c r="B475" s="1968"/>
      <c r="C475" s="1969"/>
      <c r="D475" s="258">
        <f t="shared" si="7"/>
        <v>0</v>
      </c>
      <c r="E475" s="1969"/>
      <c r="F475" s="1969"/>
      <c r="G475" s="1969"/>
      <c r="H475" s="1969"/>
      <c r="I475" s="1969"/>
      <c r="J475" s="1969"/>
      <c r="K475" s="3377"/>
      <c r="L475" s="158"/>
    </row>
    <row r="476" spans="1:12" ht="15.75" x14ac:dyDescent="0.2">
      <c r="A476" s="1967"/>
      <c r="B476" s="1968"/>
      <c r="C476" s="1969"/>
      <c r="D476" s="258">
        <f t="shared" si="7"/>
        <v>0</v>
      </c>
      <c r="E476" s="1969"/>
      <c r="F476" s="1969"/>
      <c r="G476" s="1969"/>
      <c r="H476" s="1969"/>
      <c r="I476" s="1969"/>
      <c r="J476" s="1969"/>
      <c r="K476" s="3377"/>
      <c r="L476" s="158"/>
    </row>
    <row r="477" spans="1:12" ht="15.75" x14ac:dyDescent="0.2">
      <c r="A477" s="1967"/>
      <c r="B477" s="1968"/>
      <c r="C477" s="1969"/>
      <c r="D477" s="258">
        <f t="shared" si="7"/>
        <v>0</v>
      </c>
      <c r="E477" s="1969"/>
      <c r="F477" s="1969"/>
      <c r="G477" s="1969"/>
      <c r="H477" s="1969"/>
      <c r="I477" s="1969"/>
      <c r="J477" s="1969"/>
      <c r="K477" s="3377"/>
      <c r="L477" s="158"/>
    </row>
    <row r="478" spans="1:12" ht="15.75" x14ac:dyDescent="0.2">
      <c r="A478" s="1967"/>
      <c r="B478" s="1968"/>
      <c r="C478" s="1969"/>
      <c r="D478" s="258">
        <f t="shared" si="7"/>
        <v>0</v>
      </c>
      <c r="E478" s="1969"/>
      <c r="F478" s="1969"/>
      <c r="G478" s="1969"/>
      <c r="H478" s="1969"/>
      <c r="I478" s="1969"/>
      <c r="J478" s="1969"/>
      <c r="K478" s="3377"/>
      <c r="L478" s="158"/>
    </row>
    <row r="479" spans="1:12" ht="15.75" x14ac:dyDescent="0.2">
      <c r="A479" s="1967"/>
      <c r="B479" s="1968"/>
      <c r="C479" s="1969"/>
      <c r="D479" s="258">
        <f t="shared" si="7"/>
        <v>0</v>
      </c>
      <c r="E479" s="1969"/>
      <c r="F479" s="1969"/>
      <c r="G479" s="1969"/>
      <c r="H479" s="1969"/>
      <c r="I479" s="1969"/>
      <c r="J479" s="1969"/>
      <c r="K479" s="3377"/>
      <c r="L479" s="158"/>
    </row>
    <row r="480" spans="1:12" ht="15.75" x14ac:dyDescent="0.2">
      <c r="A480" s="1967"/>
      <c r="B480" s="1968"/>
      <c r="C480" s="1969"/>
      <c r="D480" s="258">
        <f t="shared" si="7"/>
        <v>0</v>
      </c>
      <c r="E480" s="1969"/>
      <c r="F480" s="1969"/>
      <c r="G480" s="1969"/>
      <c r="H480" s="1969"/>
      <c r="I480" s="1969"/>
      <c r="J480" s="1969"/>
      <c r="K480" s="3377"/>
      <c r="L480" s="158"/>
    </row>
    <row r="481" spans="1:12" ht="15.75" x14ac:dyDescent="0.2">
      <c r="A481" s="1967"/>
      <c r="B481" s="1968"/>
      <c r="C481" s="1969"/>
      <c r="D481" s="258">
        <f t="shared" si="7"/>
        <v>0</v>
      </c>
      <c r="E481" s="1969"/>
      <c r="F481" s="1969"/>
      <c r="G481" s="1969"/>
      <c r="H481" s="1969"/>
      <c r="I481" s="1969"/>
      <c r="J481" s="1969"/>
      <c r="K481" s="3377"/>
      <c r="L481" s="158"/>
    </row>
    <row r="482" spans="1:12" ht="15.75" x14ac:dyDescent="0.2">
      <c r="A482" s="1967"/>
      <c r="B482" s="1968"/>
      <c r="C482" s="1969"/>
      <c r="D482" s="258">
        <f t="shared" si="7"/>
        <v>0</v>
      </c>
      <c r="E482" s="1969"/>
      <c r="F482" s="1969"/>
      <c r="G482" s="1969"/>
      <c r="H482" s="1969"/>
      <c r="I482" s="1969"/>
      <c r="J482" s="1969"/>
      <c r="K482" s="3377"/>
      <c r="L482" s="158"/>
    </row>
    <row r="483" spans="1:12" ht="15.75" x14ac:dyDescent="0.2">
      <c r="A483" s="1967"/>
      <c r="B483" s="1968"/>
      <c r="C483" s="1969"/>
      <c r="D483" s="258">
        <f t="shared" si="7"/>
        <v>0</v>
      </c>
      <c r="E483" s="1969"/>
      <c r="F483" s="1969"/>
      <c r="G483" s="1969"/>
      <c r="H483" s="1969"/>
      <c r="I483" s="1969"/>
      <c r="J483" s="1969"/>
      <c r="K483" s="3377"/>
      <c r="L483" s="158"/>
    </row>
    <row r="484" spans="1:12" ht="15.75" x14ac:dyDescent="0.2">
      <c r="A484" s="1967"/>
      <c r="B484" s="1968"/>
      <c r="C484" s="1969"/>
      <c r="D484" s="258">
        <f t="shared" si="7"/>
        <v>0</v>
      </c>
      <c r="E484" s="1969"/>
      <c r="F484" s="1969"/>
      <c r="G484" s="1969"/>
      <c r="H484" s="1969"/>
      <c r="I484" s="1969"/>
      <c r="J484" s="1969"/>
      <c r="K484" s="3377"/>
      <c r="L484" s="158"/>
    </row>
    <row r="485" spans="1:12" ht="15.75" x14ac:dyDescent="0.2">
      <c r="A485" s="1967"/>
      <c r="B485" s="1968"/>
      <c r="C485" s="1969"/>
      <c r="D485" s="258">
        <f t="shared" si="7"/>
        <v>0</v>
      </c>
      <c r="E485" s="1969"/>
      <c r="F485" s="1969"/>
      <c r="G485" s="1969"/>
      <c r="H485" s="1969"/>
      <c r="I485" s="1969"/>
      <c r="J485" s="1969"/>
      <c r="K485" s="3377"/>
      <c r="L485" s="158"/>
    </row>
    <row r="486" spans="1:12" ht="15.75" x14ac:dyDescent="0.2">
      <c r="A486" s="1967"/>
      <c r="B486" s="1968"/>
      <c r="C486" s="1969"/>
      <c r="D486" s="258">
        <f t="shared" si="7"/>
        <v>0</v>
      </c>
      <c r="E486" s="1969"/>
      <c r="F486" s="1969"/>
      <c r="G486" s="1969"/>
      <c r="H486" s="1969"/>
      <c r="I486" s="1969"/>
      <c r="J486" s="1969"/>
      <c r="K486" s="3377"/>
      <c r="L486" s="158"/>
    </row>
    <row r="487" spans="1:12" ht="15.75" x14ac:dyDescent="0.2">
      <c r="A487" s="1967"/>
      <c r="B487" s="1968"/>
      <c r="C487" s="1969"/>
      <c r="D487" s="258">
        <f t="shared" si="7"/>
        <v>0</v>
      </c>
      <c r="E487" s="1969"/>
      <c r="F487" s="1969"/>
      <c r="G487" s="1969"/>
      <c r="H487" s="1969"/>
      <c r="I487" s="1969"/>
      <c r="J487" s="1969"/>
      <c r="K487" s="3377"/>
      <c r="L487" s="158"/>
    </row>
    <row r="488" spans="1:12" ht="15.75" x14ac:dyDescent="0.2">
      <c r="A488" s="1967"/>
      <c r="B488" s="1968"/>
      <c r="C488" s="1969"/>
      <c r="D488" s="258">
        <f t="shared" si="7"/>
        <v>0</v>
      </c>
      <c r="E488" s="1969"/>
      <c r="F488" s="1969"/>
      <c r="G488" s="1969"/>
      <c r="H488" s="1969"/>
      <c r="I488" s="1969"/>
      <c r="J488" s="1969"/>
      <c r="K488" s="3377"/>
      <c r="L488" s="158"/>
    </row>
    <row r="489" spans="1:12" ht="15.75" x14ac:dyDescent="0.2">
      <c r="A489" s="1967"/>
      <c r="B489" s="1968"/>
      <c r="C489" s="1969"/>
      <c r="D489" s="258">
        <f t="shared" si="7"/>
        <v>0</v>
      </c>
      <c r="E489" s="1969"/>
      <c r="F489" s="1969"/>
      <c r="G489" s="1969"/>
      <c r="H489" s="1969"/>
      <c r="I489" s="1969"/>
      <c r="J489" s="1969"/>
      <c r="K489" s="3377"/>
      <c r="L489" s="158"/>
    </row>
    <row r="490" spans="1:12" ht="15.75" x14ac:dyDescent="0.2">
      <c r="A490" s="1967"/>
      <c r="B490" s="1968"/>
      <c r="C490" s="1969"/>
      <c r="D490" s="258">
        <f t="shared" si="7"/>
        <v>0</v>
      </c>
      <c r="E490" s="1969"/>
      <c r="F490" s="1969"/>
      <c r="G490" s="1969"/>
      <c r="H490" s="1969"/>
      <c r="I490" s="1969"/>
      <c r="J490" s="1969"/>
      <c r="K490" s="3377"/>
      <c r="L490" s="158"/>
    </row>
    <row r="491" spans="1:12" ht="15.75" x14ac:dyDescent="0.2">
      <c r="A491" s="1967"/>
      <c r="B491" s="1968"/>
      <c r="C491" s="1969"/>
      <c r="D491" s="258">
        <f t="shared" si="7"/>
        <v>0</v>
      </c>
      <c r="E491" s="1969"/>
      <c r="F491" s="1969"/>
      <c r="G491" s="1969"/>
      <c r="H491" s="1969"/>
      <c r="I491" s="1969"/>
      <c r="J491" s="1969"/>
      <c r="K491" s="3377"/>
      <c r="L491" s="158"/>
    </row>
    <row r="492" spans="1:12" ht="15.75" x14ac:dyDescent="0.2">
      <c r="A492" s="1967"/>
      <c r="B492" s="1968"/>
      <c r="C492" s="1969"/>
      <c r="D492" s="258">
        <f t="shared" si="7"/>
        <v>0</v>
      </c>
      <c r="E492" s="1969"/>
      <c r="F492" s="1969"/>
      <c r="G492" s="1969"/>
      <c r="H492" s="1969"/>
      <c r="I492" s="1969"/>
      <c r="J492" s="1969"/>
      <c r="K492" s="3377"/>
      <c r="L492" s="158"/>
    </row>
    <row r="493" spans="1:12" ht="15.75" x14ac:dyDescent="0.2">
      <c r="A493" s="1967"/>
      <c r="B493" s="1968"/>
      <c r="C493" s="1969"/>
      <c r="D493" s="258">
        <f t="shared" si="7"/>
        <v>0</v>
      </c>
      <c r="E493" s="1969"/>
      <c r="F493" s="1969"/>
      <c r="G493" s="1969"/>
      <c r="H493" s="1969"/>
      <c r="I493" s="1969"/>
      <c r="J493" s="1969"/>
      <c r="K493" s="3377"/>
      <c r="L493" s="158"/>
    </row>
    <row r="494" spans="1:12" ht="15.75" x14ac:dyDescent="0.2">
      <c r="A494" s="1967"/>
      <c r="B494" s="1968"/>
      <c r="C494" s="1969"/>
      <c r="D494" s="258">
        <f t="shared" si="7"/>
        <v>0</v>
      </c>
      <c r="E494" s="1969"/>
      <c r="F494" s="1969"/>
      <c r="G494" s="1969"/>
      <c r="H494" s="1969"/>
      <c r="I494" s="1969"/>
      <c r="J494" s="1969"/>
      <c r="K494" s="3377"/>
      <c r="L494" s="158"/>
    </row>
    <row r="495" spans="1:12" ht="15.75" x14ac:dyDescent="0.2">
      <c r="A495" s="1967"/>
      <c r="B495" s="1968"/>
      <c r="C495" s="1969"/>
      <c r="D495" s="258">
        <f t="shared" si="7"/>
        <v>0</v>
      </c>
      <c r="E495" s="1969"/>
      <c r="F495" s="1969"/>
      <c r="G495" s="1969"/>
      <c r="H495" s="1969"/>
      <c r="I495" s="1969"/>
      <c r="J495" s="1969"/>
      <c r="K495" s="3377"/>
      <c r="L495" s="158"/>
    </row>
    <row r="496" spans="1:12" ht="15.75" x14ac:dyDescent="0.2">
      <c r="A496" s="1967"/>
      <c r="B496" s="1968"/>
      <c r="C496" s="1969"/>
      <c r="D496" s="258">
        <f t="shared" si="7"/>
        <v>0</v>
      </c>
      <c r="E496" s="1969"/>
      <c r="F496" s="1969"/>
      <c r="G496" s="1969"/>
      <c r="H496" s="1969"/>
      <c r="I496" s="1969"/>
      <c r="J496" s="1969"/>
      <c r="K496" s="3377"/>
      <c r="L496" s="158"/>
    </row>
    <row r="497" spans="1:12" ht="15.75" x14ac:dyDescent="0.2">
      <c r="A497" s="1967"/>
      <c r="B497" s="1968"/>
      <c r="C497" s="1969"/>
      <c r="D497" s="258">
        <f t="shared" si="7"/>
        <v>0</v>
      </c>
      <c r="E497" s="1969"/>
      <c r="F497" s="1969"/>
      <c r="G497" s="1969"/>
      <c r="H497" s="1969"/>
      <c r="I497" s="1969"/>
      <c r="J497" s="1969"/>
      <c r="K497" s="3377"/>
      <c r="L497" s="158"/>
    </row>
    <row r="498" spans="1:12" ht="15.75" x14ac:dyDescent="0.2">
      <c r="A498" s="1967"/>
      <c r="B498" s="1968"/>
      <c r="C498" s="1969"/>
      <c r="D498" s="258">
        <f t="shared" si="7"/>
        <v>0</v>
      </c>
      <c r="E498" s="1969"/>
      <c r="F498" s="1969"/>
      <c r="G498" s="1969"/>
      <c r="H498" s="1969"/>
      <c r="I498" s="1969"/>
      <c r="J498" s="1969"/>
      <c r="K498" s="3377"/>
      <c r="L498" s="158"/>
    </row>
    <row r="499" spans="1:12" ht="15.75" x14ac:dyDescent="0.2">
      <c r="A499" s="1967"/>
      <c r="B499" s="1968"/>
      <c r="C499" s="1969"/>
      <c r="D499" s="258">
        <f t="shared" si="7"/>
        <v>0</v>
      </c>
      <c r="E499" s="1969"/>
      <c r="F499" s="1969"/>
      <c r="G499" s="1969"/>
      <c r="H499" s="1969"/>
      <c r="I499" s="1969"/>
      <c r="J499" s="1969"/>
      <c r="K499" s="3377"/>
      <c r="L499" s="158"/>
    </row>
    <row r="500" spans="1:12" ht="15.75" x14ac:dyDescent="0.2">
      <c r="A500" s="1967"/>
      <c r="B500" s="1968"/>
      <c r="C500" s="1969"/>
      <c r="D500" s="258">
        <f t="shared" si="7"/>
        <v>0</v>
      </c>
      <c r="E500" s="1969"/>
      <c r="F500" s="1969"/>
      <c r="G500" s="1969"/>
      <c r="H500" s="1969"/>
      <c r="I500" s="1969"/>
      <c r="J500" s="1969"/>
      <c r="K500" s="3377"/>
      <c r="L500" s="158"/>
    </row>
    <row r="501" spans="1:12" ht="15.75" x14ac:dyDescent="0.2">
      <c r="A501" s="1967"/>
      <c r="B501" s="1968"/>
      <c r="C501" s="1969"/>
      <c r="D501" s="258">
        <f t="shared" si="7"/>
        <v>0</v>
      </c>
      <c r="E501" s="1969"/>
      <c r="F501" s="1969"/>
      <c r="G501" s="1969"/>
      <c r="H501" s="1969"/>
      <c r="I501" s="1969"/>
      <c r="J501" s="1969"/>
      <c r="K501" s="3377"/>
      <c r="L501" s="158"/>
    </row>
    <row r="502" spans="1:12" ht="15.75" x14ac:dyDescent="0.2">
      <c r="A502" s="1967"/>
      <c r="B502" s="1968"/>
      <c r="C502" s="1969"/>
      <c r="D502" s="258">
        <f t="shared" si="7"/>
        <v>0</v>
      </c>
      <c r="E502" s="1969"/>
      <c r="F502" s="1969"/>
      <c r="G502" s="1969"/>
      <c r="H502" s="1969"/>
      <c r="I502" s="1969"/>
      <c r="J502" s="1969"/>
      <c r="K502" s="3377"/>
      <c r="L502" s="158"/>
    </row>
    <row r="503" spans="1:12" ht="15.75" x14ac:dyDescent="0.2">
      <c r="A503" s="1967"/>
      <c r="B503" s="1968"/>
      <c r="C503" s="1969"/>
      <c r="D503" s="258">
        <f t="shared" si="7"/>
        <v>0</v>
      </c>
      <c r="E503" s="1969"/>
      <c r="F503" s="1969"/>
      <c r="G503" s="1969"/>
      <c r="H503" s="1969"/>
      <c r="I503" s="1969"/>
      <c r="J503" s="1969"/>
      <c r="K503" s="3377"/>
      <c r="L503" s="158"/>
    </row>
    <row r="504" spans="1:12" ht="15.75" x14ac:dyDescent="0.2">
      <c r="A504" s="1967"/>
      <c r="B504" s="1968"/>
      <c r="C504" s="1969"/>
      <c r="D504" s="258">
        <f t="shared" si="7"/>
        <v>0</v>
      </c>
      <c r="E504" s="1969"/>
      <c r="F504" s="1969"/>
      <c r="G504" s="1969"/>
      <c r="H504" s="1969"/>
      <c r="I504" s="1969"/>
      <c r="J504" s="1969"/>
      <c r="K504" s="3377"/>
      <c r="L504" s="158"/>
    </row>
    <row r="505" spans="1:12" ht="15.75" x14ac:dyDescent="0.2">
      <c r="A505" s="1967"/>
      <c r="B505" s="1968"/>
      <c r="C505" s="1969"/>
      <c r="D505" s="258">
        <f t="shared" si="7"/>
        <v>0</v>
      </c>
      <c r="E505" s="1969"/>
      <c r="F505" s="1969"/>
      <c r="G505" s="1969"/>
      <c r="H505" s="1969"/>
      <c r="I505" s="1969"/>
      <c r="J505" s="1969"/>
      <c r="K505" s="3377"/>
      <c r="L505" s="158"/>
    </row>
    <row r="506" spans="1:12" ht="15.75" x14ac:dyDescent="0.2">
      <c r="A506" s="1967"/>
      <c r="B506" s="1968"/>
      <c r="C506" s="1969"/>
      <c r="D506" s="258">
        <f t="shared" si="7"/>
        <v>0</v>
      </c>
      <c r="E506" s="1969"/>
      <c r="F506" s="1969"/>
      <c r="G506" s="1969"/>
      <c r="H506" s="1969"/>
      <c r="I506" s="1969"/>
      <c r="J506" s="1969"/>
      <c r="K506" s="3377"/>
      <c r="L506" s="158"/>
    </row>
    <row r="507" spans="1:12" ht="15.75" x14ac:dyDescent="0.2">
      <c r="A507" s="1967"/>
      <c r="B507" s="1968"/>
      <c r="C507" s="1969"/>
      <c r="D507" s="258">
        <f t="shared" si="7"/>
        <v>0</v>
      </c>
      <c r="E507" s="1969"/>
      <c r="F507" s="1969"/>
      <c r="G507" s="1969"/>
      <c r="H507" s="1969"/>
      <c r="I507" s="1969"/>
      <c r="J507" s="1969"/>
      <c r="K507" s="3377"/>
      <c r="L507" s="158"/>
    </row>
    <row r="508" spans="1:12" ht="15.75" x14ac:dyDescent="0.2">
      <c r="A508" s="1967"/>
      <c r="B508" s="1968"/>
      <c r="C508" s="1969"/>
      <c r="D508" s="258">
        <f t="shared" si="7"/>
        <v>0</v>
      </c>
      <c r="E508" s="1969"/>
      <c r="F508" s="1969"/>
      <c r="G508" s="1969"/>
      <c r="H508" s="1969"/>
      <c r="I508" s="1969"/>
      <c r="J508" s="1969"/>
      <c r="K508" s="3377"/>
      <c r="L508" s="158"/>
    </row>
    <row r="509" spans="1:12" ht="15.75" x14ac:dyDescent="0.2">
      <c r="A509" s="1967"/>
      <c r="B509" s="1968"/>
      <c r="C509" s="1969"/>
      <c r="D509" s="258">
        <f t="shared" si="7"/>
        <v>0</v>
      </c>
      <c r="E509" s="1969"/>
      <c r="F509" s="1969"/>
      <c r="G509" s="1969"/>
      <c r="H509" s="1969"/>
      <c r="I509" s="1969"/>
      <c r="J509" s="1969"/>
      <c r="K509" s="3377"/>
      <c r="L509" s="158"/>
    </row>
    <row r="510" spans="1:12" ht="15.75" x14ac:dyDescent="0.2">
      <c r="A510" s="1967"/>
      <c r="B510" s="1968"/>
      <c r="C510" s="1969"/>
      <c r="D510" s="258">
        <f t="shared" si="7"/>
        <v>0</v>
      </c>
      <c r="E510" s="1969"/>
      <c r="F510" s="1969"/>
      <c r="G510" s="1969"/>
      <c r="H510" s="1969"/>
      <c r="I510" s="1969"/>
      <c r="J510" s="1969"/>
      <c r="K510" s="3377"/>
      <c r="L510" s="158"/>
    </row>
    <row r="511" spans="1:12" ht="15.75" x14ac:dyDescent="0.2">
      <c r="A511" s="1967"/>
      <c r="B511" s="1968"/>
      <c r="C511" s="1969"/>
      <c r="D511" s="258">
        <f t="shared" si="7"/>
        <v>0</v>
      </c>
      <c r="E511" s="1969"/>
      <c r="F511" s="1969"/>
      <c r="G511" s="1969"/>
      <c r="H511" s="1969"/>
      <c r="I511" s="1969"/>
      <c r="J511" s="1969"/>
      <c r="K511" s="3377"/>
      <c r="L511" s="158"/>
    </row>
    <row r="512" spans="1:12" ht="15.75" x14ac:dyDescent="0.2">
      <c r="A512" s="1967"/>
      <c r="B512" s="1968"/>
      <c r="C512" s="1969"/>
      <c r="D512" s="258">
        <f t="shared" si="7"/>
        <v>0</v>
      </c>
      <c r="E512" s="1969"/>
      <c r="F512" s="1969"/>
      <c r="G512" s="1969"/>
      <c r="H512" s="1969"/>
      <c r="I512" s="1969"/>
      <c r="J512" s="1969"/>
      <c r="K512" s="3377"/>
      <c r="L512" s="158"/>
    </row>
    <row r="513" spans="1:12" ht="15.75" x14ac:dyDescent="0.2">
      <c r="A513" s="1967"/>
      <c r="B513" s="1968"/>
      <c r="C513" s="1969"/>
      <c r="D513" s="258">
        <f t="shared" si="7"/>
        <v>0</v>
      </c>
      <c r="E513" s="1969"/>
      <c r="F513" s="1969"/>
      <c r="G513" s="1969"/>
      <c r="H513" s="1969"/>
      <c r="I513" s="1969"/>
      <c r="J513" s="1969"/>
      <c r="K513" s="3377"/>
      <c r="L513" s="158"/>
    </row>
    <row r="514" spans="1:12" ht="15.75" x14ac:dyDescent="0.2">
      <c r="A514" s="1967"/>
      <c r="B514" s="1968"/>
      <c r="C514" s="1969"/>
      <c r="D514" s="258">
        <f t="shared" si="7"/>
        <v>0</v>
      </c>
      <c r="E514" s="1969"/>
      <c r="F514" s="1969"/>
      <c r="G514" s="1969"/>
      <c r="H514" s="1969"/>
      <c r="I514" s="1969"/>
      <c r="J514" s="1969"/>
      <c r="K514" s="3377"/>
      <c r="L514" s="158"/>
    </row>
    <row r="515" spans="1:12" ht="15.75" x14ac:dyDescent="0.2">
      <c r="A515" s="1967"/>
      <c r="B515" s="1968"/>
      <c r="C515" s="1969"/>
      <c r="D515" s="258">
        <f t="shared" si="7"/>
        <v>0</v>
      </c>
      <c r="E515" s="1969"/>
      <c r="F515" s="1969"/>
      <c r="G515" s="1969"/>
      <c r="H515" s="1969"/>
      <c r="I515" s="1969"/>
      <c r="J515" s="1969"/>
      <c r="K515" s="3377"/>
      <c r="L515" s="158"/>
    </row>
    <row r="516" spans="1:12" ht="15.75" x14ac:dyDescent="0.2">
      <c r="A516" s="1967"/>
      <c r="B516" s="1968"/>
      <c r="C516" s="1969"/>
      <c r="D516" s="258">
        <f t="shared" si="7"/>
        <v>0</v>
      </c>
      <c r="E516" s="1969"/>
      <c r="F516" s="1969"/>
      <c r="G516" s="1969"/>
      <c r="H516" s="1969"/>
      <c r="I516" s="1969"/>
      <c r="J516" s="1969"/>
      <c r="K516" s="3377"/>
      <c r="L516" s="158"/>
    </row>
    <row r="517" spans="1:12" ht="15.75" x14ac:dyDescent="0.2">
      <c r="A517" s="1967"/>
      <c r="B517" s="1968"/>
      <c r="C517" s="1969"/>
      <c r="D517" s="258">
        <f t="shared" si="7"/>
        <v>0</v>
      </c>
      <c r="E517" s="1969"/>
      <c r="F517" s="1969"/>
      <c r="G517" s="1969"/>
      <c r="H517" s="1969"/>
      <c r="I517" s="1969"/>
      <c r="J517" s="1969"/>
      <c r="K517" s="3377"/>
      <c r="L517" s="158"/>
    </row>
    <row r="518" spans="1:12" ht="15.75" x14ac:dyDescent="0.2">
      <c r="A518" s="1967"/>
      <c r="B518" s="1968"/>
      <c r="C518" s="1969"/>
      <c r="D518" s="258">
        <f t="shared" si="7"/>
        <v>0</v>
      </c>
      <c r="E518" s="1969"/>
      <c r="F518" s="1969"/>
      <c r="G518" s="1969"/>
      <c r="H518" s="1969"/>
      <c r="I518" s="1969"/>
      <c r="J518" s="1969"/>
      <c r="K518" s="3377"/>
      <c r="L518" s="158"/>
    </row>
    <row r="519" spans="1:12" ht="15.75" x14ac:dyDescent="0.2">
      <c r="A519" s="1967"/>
      <c r="B519" s="1968"/>
      <c r="C519" s="1969"/>
      <c r="D519" s="258">
        <f t="shared" si="7"/>
        <v>0</v>
      </c>
      <c r="E519" s="1969"/>
      <c r="F519" s="1969"/>
      <c r="G519" s="1969"/>
      <c r="H519" s="1969"/>
      <c r="I519" s="1969"/>
      <c r="J519" s="1969"/>
      <c r="K519" s="3377"/>
      <c r="L519" s="158"/>
    </row>
    <row r="520" spans="1:12" ht="15.75" x14ac:dyDescent="0.2">
      <c r="A520" s="1967"/>
      <c r="B520" s="1968"/>
      <c r="C520" s="1969"/>
      <c r="D520" s="258">
        <f t="shared" si="7"/>
        <v>0</v>
      </c>
      <c r="E520" s="1969"/>
      <c r="F520" s="1969"/>
      <c r="G520" s="1969"/>
      <c r="H520" s="1969"/>
      <c r="I520" s="1969"/>
      <c r="J520" s="1969"/>
      <c r="K520" s="3377"/>
      <c r="L520" s="158"/>
    </row>
    <row r="521" spans="1:12" ht="15.75" x14ac:dyDescent="0.2">
      <c r="A521" s="1967"/>
      <c r="B521" s="1968"/>
      <c r="C521" s="1969"/>
      <c r="D521" s="258">
        <f t="shared" si="7"/>
        <v>0</v>
      </c>
      <c r="E521" s="1969"/>
      <c r="F521" s="1969"/>
      <c r="G521" s="1969"/>
      <c r="H521" s="1969"/>
      <c r="I521" s="1969"/>
      <c r="J521" s="1969"/>
      <c r="K521" s="3377"/>
      <c r="L521" s="158"/>
    </row>
    <row r="522" spans="1:12" ht="15.75" x14ac:dyDescent="0.2">
      <c r="A522" s="1967"/>
      <c r="B522" s="1968"/>
      <c r="C522" s="1969"/>
      <c r="D522" s="258">
        <f t="shared" si="7"/>
        <v>0</v>
      </c>
      <c r="E522" s="1969"/>
      <c r="F522" s="1969"/>
      <c r="G522" s="1969"/>
      <c r="H522" s="1969"/>
      <c r="I522" s="1969"/>
      <c r="J522" s="1969"/>
      <c r="K522" s="3377"/>
      <c r="L522" s="158"/>
    </row>
    <row r="523" spans="1:12" ht="15.75" x14ac:dyDescent="0.2">
      <c r="A523" s="1967"/>
      <c r="B523" s="1968"/>
      <c r="C523" s="1969"/>
      <c r="D523" s="258">
        <f t="shared" ref="D523:D586" si="8">+C523*(100-E523)/100</f>
        <v>0</v>
      </c>
      <c r="E523" s="1969"/>
      <c r="F523" s="1969"/>
      <c r="G523" s="1969"/>
      <c r="H523" s="1969"/>
      <c r="I523" s="1969"/>
      <c r="J523" s="1969"/>
      <c r="K523" s="3377"/>
      <c r="L523" s="158"/>
    </row>
    <row r="524" spans="1:12" ht="15.75" x14ac:dyDescent="0.2">
      <c r="A524" s="1967"/>
      <c r="B524" s="1968"/>
      <c r="C524" s="1969"/>
      <c r="D524" s="258">
        <f t="shared" si="8"/>
        <v>0</v>
      </c>
      <c r="E524" s="1969"/>
      <c r="F524" s="1969"/>
      <c r="G524" s="1969"/>
      <c r="H524" s="1969"/>
      <c r="I524" s="1969"/>
      <c r="J524" s="1969"/>
      <c r="K524" s="3377"/>
      <c r="L524" s="158"/>
    </row>
    <row r="525" spans="1:12" ht="15.75" x14ac:dyDescent="0.2">
      <c r="A525" s="1967"/>
      <c r="B525" s="1968"/>
      <c r="C525" s="1969"/>
      <c r="D525" s="258">
        <f t="shared" si="8"/>
        <v>0</v>
      </c>
      <c r="E525" s="1969"/>
      <c r="F525" s="1969"/>
      <c r="G525" s="1969"/>
      <c r="H525" s="1969"/>
      <c r="I525" s="1969"/>
      <c r="J525" s="1969"/>
      <c r="K525" s="3377"/>
      <c r="L525" s="158"/>
    </row>
    <row r="526" spans="1:12" ht="15.75" x14ac:dyDescent="0.2">
      <c r="A526" s="1967"/>
      <c r="B526" s="1968"/>
      <c r="C526" s="1969"/>
      <c r="D526" s="258">
        <f t="shared" si="8"/>
        <v>0</v>
      </c>
      <c r="E526" s="1969"/>
      <c r="F526" s="1969"/>
      <c r="G526" s="1969"/>
      <c r="H526" s="1969"/>
      <c r="I526" s="1969"/>
      <c r="J526" s="1969"/>
      <c r="K526" s="3377"/>
      <c r="L526" s="158"/>
    </row>
    <row r="527" spans="1:12" ht="15.75" x14ac:dyDescent="0.2">
      <c r="A527" s="1967"/>
      <c r="B527" s="1968"/>
      <c r="C527" s="1969"/>
      <c r="D527" s="258">
        <f t="shared" si="8"/>
        <v>0</v>
      </c>
      <c r="E527" s="1969"/>
      <c r="F527" s="1969"/>
      <c r="G527" s="1969"/>
      <c r="H527" s="1969"/>
      <c r="I527" s="1969"/>
      <c r="J527" s="1969"/>
      <c r="K527" s="3377"/>
      <c r="L527" s="158"/>
    </row>
    <row r="528" spans="1:12" ht="15.75" x14ac:dyDescent="0.2">
      <c r="A528" s="1967"/>
      <c r="B528" s="1968"/>
      <c r="C528" s="1969"/>
      <c r="D528" s="258">
        <f t="shared" si="8"/>
        <v>0</v>
      </c>
      <c r="E528" s="1969"/>
      <c r="F528" s="1969"/>
      <c r="G528" s="1969"/>
      <c r="H528" s="1969"/>
      <c r="I528" s="1969"/>
      <c r="J528" s="1969"/>
      <c r="K528" s="3377"/>
      <c r="L528" s="158"/>
    </row>
    <row r="529" spans="1:12" ht="15.75" x14ac:dyDescent="0.2">
      <c r="A529" s="1967"/>
      <c r="B529" s="1968"/>
      <c r="C529" s="1969"/>
      <c r="D529" s="258">
        <f t="shared" si="8"/>
        <v>0</v>
      </c>
      <c r="E529" s="1969"/>
      <c r="F529" s="1969"/>
      <c r="G529" s="1969"/>
      <c r="H529" s="1969"/>
      <c r="I529" s="1969"/>
      <c r="J529" s="1969"/>
      <c r="K529" s="3377"/>
      <c r="L529" s="158"/>
    </row>
    <row r="530" spans="1:12" ht="15.75" x14ac:dyDescent="0.2">
      <c r="A530" s="1967"/>
      <c r="B530" s="1968"/>
      <c r="C530" s="1969"/>
      <c r="D530" s="258">
        <f t="shared" si="8"/>
        <v>0</v>
      </c>
      <c r="E530" s="1969"/>
      <c r="F530" s="1969"/>
      <c r="G530" s="1969"/>
      <c r="H530" s="1969"/>
      <c r="I530" s="1969"/>
      <c r="J530" s="1969"/>
      <c r="K530" s="3377"/>
      <c r="L530" s="158"/>
    </row>
    <row r="531" spans="1:12" ht="15.75" x14ac:dyDescent="0.2">
      <c r="A531" s="1967"/>
      <c r="B531" s="1968"/>
      <c r="C531" s="1969"/>
      <c r="D531" s="258">
        <f t="shared" si="8"/>
        <v>0</v>
      </c>
      <c r="E531" s="1969"/>
      <c r="F531" s="1969"/>
      <c r="G531" s="1969"/>
      <c r="H531" s="1969"/>
      <c r="I531" s="1969"/>
      <c r="J531" s="1969"/>
      <c r="K531" s="3377"/>
      <c r="L531" s="158"/>
    </row>
    <row r="532" spans="1:12" ht="15.75" x14ac:dyDescent="0.2">
      <c r="A532" s="1967"/>
      <c r="B532" s="1968"/>
      <c r="C532" s="1969"/>
      <c r="D532" s="258">
        <f t="shared" si="8"/>
        <v>0</v>
      </c>
      <c r="E532" s="1969"/>
      <c r="F532" s="1969"/>
      <c r="G532" s="1969"/>
      <c r="H532" s="1969"/>
      <c r="I532" s="1969"/>
      <c r="J532" s="1969"/>
      <c r="K532" s="3377"/>
      <c r="L532" s="158"/>
    </row>
    <row r="533" spans="1:12" ht="15.75" x14ac:dyDescent="0.2">
      <c r="A533" s="1967"/>
      <c r="B533" s="1968"/>
      <c r="C533" s="1969"/>
      <c r="D533" s="258">
        <f t="shared" si="8"/>
        <v>0</v>
      </c>
      <c r="E533" s="1969"/>
      <c r="F533" s="1969"/>
      <c r="G533" s="1969"/>
      <c r="H533" s="1969"/>
      <c r="I533" s="1969"/>
      <c r="J533" s="1969"/>
      <c r="K533" s="3377"/>
      <c r="L533" s="158"/>
    </row>
    <row r="534" spans="1:12" ht="15.75" x14ac:dyDescent="0.2">
      <c r="A534" s="1967"/>
      <c r="B534" s="1968"/>
      <c r="C534" s="1969"/>
      <c r="D534" s="258">
        <f t="shared" si="8"/>
        <v>0</v>
      </c>
      <c r="E534" s="1969"/>
      <c r="F534" s="1969"/>
      <c r="G534" s="1969"/>
      <c r="H534" s="1969"/>
      <c r="I534" s="1969"/>
      <c r="J534" s="1969"/>
      <c r="K534" s="3377"/>
      <c r="L534" s="158"/>
    </row>
    <row r="535" spans="1:12" ht="15.75" x14ac:dyDescent="0.2">
      <c r="A535" s="1967"/>
      <c r="B535" s="1968"/>
      <c r="C535" s="1969"/>
      <c r="D535" s="258">
        <f t="shared" si="8"/>
        <v>0</v>
      </c>
      <c r="E535" s="1969"/>
      <c r="F535" s="1969"/>
      <c r="G535" s="1969"/>
      <c r="H535" s="1969"/>
      <c r="I535" s="1969"/>
      <c r="J535" s="1969"/>
      <c r="K535" s="3377"/>
      <c r="L535" s="158"/>
    </row>
    <row r="536" spans="1:12" ht="15.75" x14ac:dyDescent="0.2">
      <c r="A536" s="1967"/>
      <c r="B536" s="1968"/>
      <c r="C536" s="1969"/>
      <c r="D536" s="258">
        <f t="shared" si="8"/>
        <v>0</v>
      </c>
      <c r="E536" s="1969"/>
      <c r="F536" s="1969"/>
      <c r="G536" s="1969"/>
      <c r="H536" s="1969"/>
      <c r="I536" s="1969"/>
      <c r="J536" s="1969"/>
      <c r="K536" s="3377"/>
      <c r="L536" s="158"/>
    </row>
    <row r="537" spans="1:12" ht="15.75" x14ac:dyDescent="0.2">
      <c r="A537" s="1967"/>
      <c r="B537" s="1968"/>
      <c r="C537" s="1969"/>
      <c r="D537" s="258">
        <f t="shared" si="8"/>
        <v>0</v>
      </c>
      <c r="E537" s="1969"/>
      <c r="F537" s="1969"/>
      <c r="G537" s="1969"/>
      <c r="H537" s="1969"/>
      <c r="I537" s="1969"/>
      <c r="J537" s="1969"/>
      <c r="K537" s="3377"/>
      <c r="L537" s="158"/>
    </row>
    <row r="538" spans="1:12" ht="15.75" x14ac:dyDescent="0.2">
      <c r="A538" s="1967"/>
      <c r="B538" s="1968"/>
      <c r="C538" s="1969"/>
      <c r="D538" s="258">
        <f t="shared" si="8"/>
        <v>0</v>
      </c>
      <c r="E538" s="1969"/>
      <c r="F538" s="1969"/>
      <c r="G538" s="1969"/>
      <c r="H538" s="1969"/>
      <c r="I538" s="1969"/>
      <c r="J538" s="1969"/>
      <c r="K538" s="3377"/>
      <c r="L538" s="158"/>
    </row>
    <row r="539" spans="1:12" ht="15.75" x14ac:dyDescent="0.2">
      <c r="A539" s="1967"/>
      <c r="B539" s="1968"/>
      <c r="C539" s="1969"/>
      <c r="D539" s="258">
        <f t="shared" si="8"/>
        <v>0</v>
      </c>
      <c r="E539" s="1969"/>
      <c r="F539" s="1969"/>
      <c r="G539" s="1969"/>
      <c r="H539" s="1969"/>
      <c r="I539" s="1969"/>
      <c r="J539" s="1969"/>
      <c r="K539" s="3377"/>
      <c r="L539" s="158"/>
    </row>
    <row r="540" spans="1:12" ht="15.75" x14ac:dyDescent="0.2">
      <c r="A540" s="1967"/>
      <c r="B540" s="1968"/>
      <c r="C540" s="1969"/>
      <c r="D540" s="258">
        <f t="shared" si="8"/>
        <v>0</v>
      </c>
      <c r="E540" s="1969"/>
      <c r="F540" s="1969"/>
      <c r="G540" s="1969"/>
      <c r="H540" s="1969"/>
      <c r="I540" s="1969"/>
      <c r="J540" s="1969"/>
      <c r="K540" s="3377"/>
      <c r="L540" s="158"/>
    </row>
    <row r="541" spans="1:12" ht="15.75" x14ac:dyDescent="0.2">
      <c r="A541" s="1967"/>
      <c r="B541" s="1968"/>
      <c r="C541" s="1969"/>
      <c r="D541" s="258">
        <f t="shared" si="8"/>
        <v>0</v>
      </c>
      <c r="E541" s="1969"/>
      <c r="F541" s="1969"/>
      <c r="G541" s="1969"/>
      <c r="H541" s="1969"/>
      <c r="I541" s="1969"/>
      <c r="J541" s="1969"/>
      <c r="K541" s="3377"/>
      <c r="L541" s="158"/>
    </row>
    <row r="542" spans="1:12" ht="15.75" x14ac:dyDescent="0.2">
      <c r="A542" s="1967"/>
      <c r="B542" s="1968"/>
      <c r="C542" s="1969"/>
      <c r="D542" s="258">
        <f t="shared" si="8"/>
        <v>0</v>
      </c>
      <c r="E542" s="1969"/>
      <c r="F542" s="1969"/>
      <c r="G542" s="1969"/>
      <c r="H542" s="1969"/>
      <c r="I542" s="1969"/>
      <c r="J542" s="1969"/>
      <c r="K542" s="3377"/>
      <c r="L542" s="158"/>
    </row>
    <row r="543" spans="1:12" ht="15.75" x14ac:dyDescent="0.2">
      <c r="A543" s="1967"/>
      <c r="B543" s="1968"/>
      <c r="C543" s="1969"/>
      <c r="D543" s="258">
        <f t="shared" si="8"/>
        <v>0</v>
      </c>
      <c r="E543" s="1969"/>
      <c r="F543" s="1969"/>
      <c r="G543" s="1969"/>
      <c r="H543" s="1969"/>
      <c r="I543" s="1969"/>
      <c r="J543" s="1969"/>
      <c r="K543" s="3377"/>
      <c r="L543" s="158"/>
    </row>
    <row r="544" spans="1:12" ht="15.75" x14ac:dyDescent="0.2">
      <c r="A544" s="1967"/>
      <c r="B544" s="1968"/>
      <c r="C544" s="1969"/>
      <c r="D544" s="258">
        <f t="shared" si="8"/>
        <v>0</v>
      </c>
      <c r="E544" s="1969"/>
      <c r="F544" s="1969"/>
      <c r="G544" s="1969"/>
      <c r="H544" s="1969"/>
      <c r="I544" s="1969"/>
      <c r="J544" s="1969"/>
      <c r="K544" s="3377"/>
      <c r="L544" s="158"/>
    </row>
    <row r="545" spans="1:12" ht="15.75" x14ac:dyDescent="0.2">
      <c r="A545" s="1967"/>
      <c r="B545" s="1968"/>
      <c r="C545" s="1969"/>
      <c r="D545" s="258">
        <f t="shared" si="8"/>
        <v>0</v>
      </c>
      <c r="E545" s="1969"/>
      <c r="F545" s="1969"/>
      <c r="G545" s="1969"/>
      <c r="H545" s="1969"/>
      <c r="I545" s="1969"/>
      <c r="J545" s="1969"/>
      <c r="K545" s="3377"/>
      <c r="L545" s="158"/>
    </row>
    <row r="546" spans="1:12" ht="15.75" x14ac:dyDescent="0.2">
      <c r="A546" s="1967"/>
      <c r="B546" s="1968"/>
      <c r="C546" s="1969"/>
      <c r="D546" s="258">
        <f t="shared" si="8"/>
        <v>0</v>
      </c>
      <c r="E546" s="1969"/>
      <c r="F546" s="1969"/>
      <c r="G546" s="1969"/>
      <c r="H546" s="1969"/>
      <c r="I546" s="1969"/>
      <c r="J546" s="1969"/>
      <c r="K546" s="3377"/>
      <c r="L546" s="158"/>
    </row>
    <row r="547" spans="1:12" ht="15.75" x14ac:dyDescent="0.2">
      <c r="A547" s="1967"/>
      <c r="B547" s="1968"/>
      <c r="C547" s="1969"/>
      <c r="D547" s="258">
        <f t="shared" si="8"/>
        <v>0</v>
      </c>
      <c r="E547" s="1969"/>
      <c r="F547" s="1969"/>
      <c r="G547" s="1969"/>
      <c r="H547" s="1969"/>
      <c r="I547" s="1969"/>
      <c r="J547" s="1969"/>
      <c r="K547" s="3377"/>
      <c r="L547" s="158"/>
    </row>
    <row r="548" spans="1:12" ht="15.75" x14ac:dyDescent="0.2">
      <c r="A548" s="1967"/>
      <c r="B548" s="1968"/>
      <c r="C548" s="1969"/>
      <c r="D548" s="258">
        <f t="shared" si="8"/>
        <v>0</v>
      </c>
      <c r="E548" s="1969"/>
      <c r="F548" s="1969"/>
      <c r="G548" s="1969"/>
      <c r="H548" s="1969"/>
      <c r="I548" s="1969"/>
      <c r="J548" s="1969"/>
      <c r="K548" s="3377"/>
      <c r="L548" s="158"/>
    </row>
    <row r="549" spans="1:12" ht="15.75" x14ac:dyDescent="0.2">
      <c r="A549" s="1967"/>
      <c r="B549" s="1968"/>
      <c r="C549" s="1969"/>
      <c r="D549" s="258">
        <f t="shared" si="8"/>
        <v>0</v>
      </c>
      <c r="E549" s="1969"/>
      <c r="F549" s="1969"/>
      <c r="G549" s="1969"/>
      <c r="H549" s="1969"/>
      <c r="I549" s="1969"/>
      <c r="J549" s="1969"/>
      <c r="K549" s="3377"/>
      <c r="L549" s="158"/>
    </row>
    <row r="550" spans="1:12" ht="15.75" x14ac:dyDescent="0.2">
      <c r="A550" s="1967"/>
      <c r="B550" s="1968"/>
      <c r="C550" s="1969"/>
      <c r="D550" s="258">
        <f t="shared" si="8"/>
        <v>0</v>
      </c>
      <c r="E550" s="1969"/>
      <c r="F550" s="1969"/>
      <c r="G550" s="1969"/>
      <c r="H550" s="1969"/>
      <c r="I550" s="1969"/>
      <c r="J550" s="1969"/>
      <c r="K550" s="3377"/>
      <c r="L550" s="158"/>
    </row>
    <row r="551" spans="1:12" ht="15.75" x14ac:dyDescent="0.2">
      <c r="A551" s="1967"/>
      <c r="B551" s="1968"/>
      <c r="C551" s="1969"/>
      <c r="D551" s="258">
        <f t="shared" si="8"/>
        <v>0</v>
      </c>
      <c r="E551" s="1969"/>
      <c r="F551" s="1969"/>
      <c r="G551" s="1969"/>
      <c r="H551" s="1969"/>
      <c r="I551" s="1969"/>
      <c r="J551" s="1969"/>
      <c r="K551" s="3377"/>
      <c r="L551" s="158"/>
    </row>
    <row r="552" spans="1:12" ht="15.75" x14ac:dyDescent="0.2">
      <c r="A552" s="1967"/>
      <c r="B552" s="1968"/>
      <c r="C552" s="1969"/>
      <c r="D552" s="258">
        <f t="shared" si="8"/>
        <v>0</v>
      </c>
      <c r="E552" s="1969"/>
      <c r="F552" s="1969"/>
      <c r="G552" s="1969"/>
      <c r="H552" s="1969"/>
      <c r="I552" s="1969"/>
      <c r="J552" s="1969"/>
      <c r="K552" s="3377"/>
      <c r="L552" s="158"/>
    </row>
    <row r="553" spans="1:12" ht="15.75" x14ac:dyDescent="0.2">
      <c r="A553" s="1967"/>
      <c r="B553" s="1968"/>
      <c r="C553" s="1969"/>
      <c r="D553" s="258">
        <f t="shared" si="8"/>
        <v>0</v>
      </c>
      <c r="E553" s="1969"/>
      <c r="F553" s="1969"/>
      <c r="G553" s="1969"/>
      <c r="H553" s="1969"/>
      <c r="I553" s="1969"/>
      <c r="J553" s="1969"/>
      <c r="K553" s="3377"/>
      <c r="L553" s="158"/>
    </row>
    <row r="554" spans="1:12" ht="15.75" x14ac:dyDescent="0.2">
      <c r="A554" s="1967"/>
      <c r="B554" s="1968"/>
      <c r="C554" s="1969"/>
      <c r="D554" s="258">
        <f t="shared" si="8"/>
        <v>0</v>
      </c>
      <c r="E554" s="1969"/>
      <c r="F554" s="1969"/>
      <c r="G554" s="1969"/>
      <c r="H554" s="1969"/>
      <c r="I554" s="1969"/>
      <c r="J554" s="1969"/>
      <c r="K554" s="3377"/>
      <c r="L554" s="158"/>
    </row>
    <row r="555" spans="1:12" ht="15.75" x14ac:dyDescent="0.2">
      <c r="A555" s="1967"/>
      <c r="B555" s="1968"/>
      <c r="C555" s="1969"/>
      <c r="D555" s="258">
        <f t="shared" si="8"/>
        <v>0</v>
      </c>
      <c r="E555" s="1969"/>
      <c r="F555" s="1969"/>
      <c r="G555" s="1969"/>
      <c r="H555" s="1969"/>
      <c r="I555" s="1969"/>
      <c r="J555" s="1969"/>
      <c r="K555" s="3377"/>
      <c r="L555" s="158"/>
    </row>
    <row r="556" spans="1:12" ht="15.75" x14ac:dyDescent="0.2">
      <c r="A556" s="1967"/>
      <c r="B556" s="1968"/>
      <c r="C556" s="1969"/>
      <c r="D556" s="258">
        <f t="shared" si="8"/>
        <v>0</v>
      </c>
      <c r="E556" s="1969"/>
      <c r="F556" s="1969"/>
      <c r="G556" s="1969"/>
      <c r="H556" s="1969"/>
      <c r="I556" s="1969"/>
      <c r="J556" s="1969"/>
      <c r="K556" s="3377"/>
      <c r="L556" s="158"/>
    </row>
    <row r="557" spans="1:12" ht="15.75" x14ac:dyDescent="0.2">
      <c r="A557" s="1967"/>
      <c r="B557" s="1968"/>
      <c r="C557" s="1969"/>
      <c r="D557" s="258">
        <f t="shared" si="8"/>
        <v>0</v>
      </c>
      <c r="E557" s="1969"/>
      <c r="F557" s="1969"/>
      <c r="G557" s="1969"/>
      <c r="H557" s="1969"/>
      <c r="I557" s="1969"/>
      <c r="J557" s="1969"/>
      <c r="K557" s="3377"/>
      <c r="L557" s="158"/>
    </row>
    <row r="558" spans="1:12" ht="15.75" x14ac:dyDescent="0.2">
      <c r="A558" s="1967"/>
      <c r="B558" s="1968"/>
      <c r="C558" s="1969"/>
      <c r="D558" s="258">
        <f t="shared" si="8"/>
        <v>0</v>
      </c>
      <c r="E558" s="1969"/>
      <c r="F558" s="1969"/>
      <c r="G558" s="1969"/>
      <c r="H558" s="1969"/>
      <c r="I558" s="1969"/>
      <c r="J558" s="1969"/>
      <c r="K558" s="3377"/>
      <c r="L558" s="158"/>
    </row>
    <row r="559" spans="1:12" ht="15.75" x14ac:dyDescent="0.2">
      <c r="A559" s="1967"/>
      <c r="B559" s="1968"/>
      <c r="C559" s="1969"/>
      <c r="D559" s="258">
        <f t="shared" si="8"/>
        <v>0</v>
      </c>
      <c r="E559" s="1969"/>
      <c r="F559" s="1969"/>
      <c r="G559" s="1969"/>
      <c r="H559" s="1969"/>
      <c r="I559" s="1969"/>
      <c r="J559" s="1969"/>
      <c r="K559" s="3377"/>
      <c r="L559" s="158"/>
    </row>
    <row r="560" spans="1:12" ht="15.75" x14ac:dyDescent="0.2">
      <c r="A560" s="1967"/>
      <c r="B560" s="1968"/>
      <c r="C560" s="1969"/>
      <c r="D560" s="258">
        <f t="shared" si="8"/>
        <v>0</v>
      </c>
      <c r="E560" s="1969"/>
      <c r="F560" s="1969"/>
      <c r="G560" s="1969"/>
      <c r="H560" s="1969"/>
      <c r="I560" s="1969"/>
      <c r="J560" s="1969"/>
      <c r="K560" s="3377"/>
      <c r="L560" s="158"/>
    </row>
    <row r="561" spans="1:12" ht="15.75" x14ac:dyDescent="0.2">
      <c r="A561" s="1967"/>
      <c r="B561" s="1968"/>
      <c r="C561" s="1969"/>
      <c r="D561" s="258">
        <f t="shared" si="8"/>
        <v>0</v>
      </c>
      <c r="E561" s="1969"/>
      <c r="F561" s="1969"/>
      <c r="G561" s="1969"/>
      <c r="H561" s="1969"/>
      <c r="I561" s="1969"/>
      <c r="J561" s="1969"/>
      <c r="K561" s="3377"/>
      <c r="L561" s="158"/>
    </row>
    <row r="562" spans="1:12" ht="15.75" x14ac:dyDescent="0.2">
      <c r="A562" s="1967"/>
      <c r="B562" s="1968"/>
      <c r="C562" s="1969"/>
      <c r="D562" s="258">
        <f t="shared" si="8"/>
        <v>0</v>
      </c>
      <c r="E562" s="1969"/>
      <c r="F562" s="1969"/>
      <c r="G562" s="1969"/>
      <c r="H562" s="1969"/>
      <c r="I562" s="1969"/>
      <c r="J562" s="1969"/>
      <c r="K562" s="3377"/>
      <c r="L562" s="158"/>
    </row>
    <row r="563" spans="1:12" ht="15.75" x14ac:dyDescent="0.2">
      <c r="A563" s="1967"/>
      <c r="B563" s="1968"/>
      <c r="C563" s="1969"/>
      <c r="D563" s="258">
        <f t="shared" si="8"/>
        <v>0</v>
      </c>
      <c r="E563" s="1969"/>
      <c r="F563" s="1969"/>
      <c r="G563" s="1969"/>
      <c r="H563" s="1969"/>
      <c r="I563" s="1969"/>
      <c r="J563" s="1969"/>
      <c r="K563" s="3377"/>
      <c r="L563" s="158"/>
    </row>
    <row r="564" spans="1:12" ht="15.75" x14ac:dyDescent="0.2">
      <c r="A564" s="1967"/>
      <c r="B564" s="1968"/>
      <c r="C564" s="1969"/>
      <c r="D564" s="258">
        <f t="shared" si="8"/>
        <v>0</v>
      </c>
      <c r="E564" s="1969"/>
      <c r="F564" s="1969"/>
      <c r="G564" s="1969"/>
      <c r="H564" s="1969"/>
      <c r="I564" s="1969"/>
      <c r="J564" s="1969"/>
      <c r="K564" s="3377"/>
      <c r="L564" s="158"/>
    </row>
    <row r="565" spans="1:12" ht="15.75" x14ac:dyDescent="0.2">
      <c r="A565" s="1967"/>
      <c r="B565" s="1968"/>
      <c r="C565" s="1969"/>
      <c r="D565" s="258">
        <f t="shared" si="8"/>
        <v>0</v>
      </c>
      <c r="E565" s="1969"/>
      <c r="F565" s="1969"/>
      <c r="G565" s="1969"/>
      <c r="H565" s="1969"/>
      <c r="I565" s="1969"/>
      <c r="J565" s="1969"/>
      <c r="K565" s="3377"/>
      <c r="L565" s="158"/>
    </row>
    <row r="566" spans="1:12" ht="15.75" x14ac:dyDescent="0.2">
      <c r="A566" s="1967"/>
      <c r="B566" s="1968"/>
      <c r="C566" s="1969"/>
      <c r="D566" s="258">
        <f t="shared" si="8"/>
        <v>0</v>
      </c>
      <c r="E566" s="1969"/>
      <c r="F566" s="1969"/>
      <c r="G566" s="1969"/>
      <c r="H566" s="1969"/>
      <c r="I566" s="1969"/>
      <c r="J566" s="1969"/>
      <c r="K566" s="3377"/>
      <c r="L566" s="158"/>
    </row>
    <row r="567" spans="1:12" ht="15.75" x14ac:dyDescent="0.2">
      <c r="A567" s="1967"/>
      <c r="B567" s="1968"/>
      <c r="C567" s="1969"/>
      <c r="D567" s="258">
        <f t="shared" si="8"/>
        <v>0</v>
      </c>
      <c r="E567" s="1969"/>
      <c r="F567" s="1969"/>
      <c r="G567" s="1969"/>
      <c r="H567" s="1969"/>
      <c r="I567" s="1969"/>
      <c r="J567" s="1969"/>
      <c r="K567" s="3377"/>
      <c r="L567" s="158"/>
    </row>
    <row r="568" spans="1:12" ht="15.75" x14ac:dyDescent="0.2">
      <c r="A568" s="1967"/>
      <c r="B568" s="1968"/>
      <c r="C568" s="1969"/>
      <c r="D568" s="258">
        <f t="shared" si="8"/>
        <v>0</v>
      </c>
      <c r="E568" s="1969"/>
      <c r="F568" s="1969"/>
      <c r="G568" s="1969"/>
      <c r="H568" s="1969"/>
      <c r="I568" s="1969"/>
      <c r="J568" s="1969"/>
      <c r="K568" s="3377"/>
      <c r="L568" s="158"/>
    </row>
    <row r="569" spans="1:12" ht="15.75" x14ac:dyDescent="0.2">
      <c r="A569" s="1967"/>
      <c r="B569" s="1968"/>
      <c r="C569" s="1969"/>
      <c r="D569" s="258">
        <f t="shared" si="8"/>
        <v>0</v>
      </c>
      <c r="E569" s="1969"/>
      <c r="F569" s="1969"/>
      <c r="G569" s="1969"/>
      <c r="H569" s="1969"/>
      <c r="I569" s="1969"/>
      <c r="J569" s="1969"/>
      <c r="K569" s="3377"/>
      <c r="L569" s="158"/>
    </row>
    <row r="570" spans="1:12" ht="15.75" x14ac:dyDescent="0.2">
      <c r="A570" s="1967"/>
      <c r="B570" s="1968"/>
      <c r="C570" s="1969"/>
      <c r="D570" s="258">
        <f t="shared" si="8"/>
        <v>0</v>
      </c>
      <c r="E570" s="1969"/>
      <c r="F570" s="1969"/>
      <c r="G570" s="1969"/>
      <c r="H570" s="1969"/>
      <c r="I570" s="1969"/>
      <c r="J570" s="1969"/>
      <c r="K570" s="3377"/>
      <c r="L570" s="158"/>
    </row>
    <row r="571" spans="1:12" ht="15.75" x14ac:dyDescent="0.2">
      <c r="A571" s="1967"/>
      <c r="B571" s="1968"/>
      <c r="C571" s="1969"/>
      <c r="D571" s="258">
        <f t="shared" si="8"/>
        <v>0</v>
      </c>
      <c r="E571" s="1969"/>
      <c r="F571" s="1969"/>
      <c r="G571" s="1969"/>
      <c r="H571" s="1969"/>
      <c r="I571" s="1969"/>
      <c r="J571" s="1969"/>
      <c r="K571" s="3377"/>
      <c r="L571" s="158"/>
    </row>
    <row r="572" spans="1:12" ht="15.75" x14ac:dyDescent="0.2">
      <c r="A572" s="1967"/>
      <c r="B572" s="1968"/>
      <c r="C572" s="1969"/>
      <c r="D572" s="258">
        <f t="shared" si="8"/>
        <v>0</v>
      </c>
      <c r="E572" s="1969"/>
      <c r="F572" s="1969"/>
      <c r="G572" s="1969"/>
      <c r="H572" s="1969"/>
      <c r="I572" s="1969"/>
      <c r="J572" s="1969"/>
      <c r="K572" s="3377"/>
      <c r="L572" s="158"/>
    </row>
    <row r="573" spans="1:12" ht="15.75" x14ac:dyDescent="0.2">
      <c r="A573" s="1967"/>
      <c r="B573" s="1968"/>
      <c r="C573" s="1969"/>
      <c r="D573" s="258">
        <f t="shared" si="8"/>
        <v>0</v>
      </c>
      <c r="E573" s="1969"/>
      <c r="F573" s="1969"/>
      <c r="G573" s="1969"/>
      <c r="H573" s="1969"/>
      <c r="I573" s="1969"/>
      <c r="J573" s="1969"/>
      <c r="K573" s="3377"/>
      <c r="L573" s="158"/>
    </row>
    <row r="574" spans="1:12" ht="15.75" x14ac:dyDescent="0.2">
      <c r="A574" s="1967"/>
      <c r="B574" s="1968"/>
      <c r="C574" s="1969"/>
      <c r="D574" s="258">
        <f t="shared" si="8"/>
        <v>0</v>
      </c>
      <c r="E574" s="1969"/>
      <c r="F574" s="1969"/>
      <c r="G574" s="1969"/>
      <c r="H574" s="1969"/>
      <c r="I574" s="1969"/>
      <c r="J574" s="1969"/>
      <c r="K574" s="3377"/>
      <c r="L574" s="158"/>
    </row>
    <row r="575" spans="1:12" ht="15.75" x14ac:dyDescent="0.2">
      <c r="A575" s="1967"/>
      <c r="B575" s="1968"/>
      <c r="C575" s="1969"/>
      <c r="D575" s="258">
        <f t="shared" si="8"/>
        <v>0</v>
      </c>
      <c r="E575" s="1969"/>
      <c r="F575" s="1969"/>
      <c r="G575" s="1969"/>
      <c r="H575" s="1969"/>
      <c r="I575" s="1969"/>
      <c r="J575" s="1969"/>
      <c r="K575" s="3377"/>
      <c r="L575" s="158"/>
    </row>
    <row r="576" spans="1:12" ht="15.75" x14ac:dyDescent="0.2">
      <c r="A576" s="1967"/>
      <c r="B576" s="1968"/>
      <c r="C576" s="1969"/>
      <c r="D576" s="258">
        <f t="shared" si="8"/>
        <v>0</v>
      </c>
      <c r="E576" s="1969"/>
      <c r="F576" s="1969"/>
      <c r="G576" s="1969"/>
      <c r="H576" s="1969"/>
      <c r="I576" s="1969"/>
      <c r="J576" s="1969"/>
      <c r="K576" s="3377"/>
      <c r="L576" s="158"/>
    </row>
    <row r="577" spans="1:12" ht="15.75" x14ac:dyDescent="0.2">
      <c r="A577" s="1967"/>
      <c r="B577" s="1968"/>
      <c r="C577" s="1969"/>
      <c r="D577" s="258">
        <f t="shared" si="8"/>
        <v>0</v>
      </c>
      <c r="E577" s="1969"/>
      <c r="F577" s="1969"/>
      <c r="G577" s="1969"/>
      <c r="H577" s="1969"/>
      <c r="I577" s="1969"/>
      <c r="J577" s="1969"/>
      <c r="K577" s="3377"/>
      <c r="L577" s="158"/>
    </row>
    <row r="578" spans="1:12" ht="15.75" x14ac:dyDescent="0.2">
      <c r="A578" s="1967"/>
      <c r="B578" s="1968"/>
      <c r="C578" s="1969"/>
      <c r="D578" s="258">
        <f t="shared" si="8"/>
        <v>0</v>
      </c>
      <c r="E578" s="1969"/>
      <c r="F578" s="1969"/>
      <c r="G578" s="1969"/>
      <c r="H578" s="1969"/>
      <c r="I578" s="1969"/>
      <c r="J578" s="1969"/>
      <c r="K578" s="3377"/>
      <c r="L578" s="158"/>
    </row>
    <row r="579" spans="1:12" ht="15.75" x14ac:dyDescent="0.2">
      <c r="A579" s="1967"/>
      <c r="B579" s="1968"/>
      <c r="C579" s="1969"/>
      <c r="D579" s="258">
        <f t="shared" si="8"/>
        <v>0</v>
      </c>
      <c r="E579" s="1969"/>
      <c r="F579" s="1969"/>
      <c r="G579" s="1969"/>
      <c r="H579" s="1969"/>
      <c r="I579" s="1969"/>
      <c r="J579" s="1969"/>
      <c r="K579" s="3377"/>
      <c r="L579" s="158"/>
    </row>
    <row r="580" spans="1:12" ht="15.75" x14ac:dyDescent="0.2">
      <c r="A580" s="1967"/>
      <c r="B580" s="1968"/>
      <c r="C580" s="1969"/>
      <c r="D580" s="258">
        <f t="shared" si="8"/>
        <v>0</v>
      </c>
      <c r="E580" s="1969"/>
      <c r="F580" s="1969"/>
      <c r="G580" s="1969"/>
      <c r="H580" s="1969"/>
      <c r="I580" s="1969"/>
      <c r="J580" s="1969"/>
      <c r="K580" s="3377"/>
      <c r="L580" s="158"/>
    </row>
    <row r="581" spans="1:12" ht="15.75" x14ac:dyDescent="0.2">
      <c r="A581" s="1967"/>
      <c r="B581" s="1968"/>
      <c r="C581" s="1969"/>
      <c r="D581" s="258">
        <f t="shared" si="8"/>
        <v>0</v>
      </c>
      <c r="E581" s="1969"/>
      <c r="F581" s="1969"/>
      <c r="G581" s="1969"/>
      <c r="H581" s="1969"/>
      <c r="I581" s="1969"/>
      <c r="J581" s="1969"/>
      <c r="K581" s="3377"/>
      <c r="L581" s="158"/>
    </row>
    <row r="582" spans="1:12" ht="15.75" x14ac:dyDescent="0.2">
      <c r="A582" s="1967"/>
      <c r="B582" s="1968"/>
      <c r="C582" s="1969"/>
      <c r="D582" s="258">
        <f t="shared" si="8"/>
        <v>0</v>
      </c>
      <c r="E582" s="1969"/>
      <c r="F582" s="1969"/>
      <c r="G582" s="1969"/>
      <c r="H582" s="1969"/>
      <c r="I582" s="1969"/>
      <c r="J582" s="1969"/>
      <c r="K582" s="3377"/>
      <c r="L582" s="158"/>
    </row>
    <row r="583" spans="1:12" ht="15.75" x14ac:dyDescent="0.2">
      <c r="A583" s="1967"/>
      <c r="B583" s="1968"/>
      <c r="C583" s="1969"/>
      <c r="D583" s="258">
        <f t="shared" si="8"/>
        <v>0</v>
      </c>
      <c r="E583" s="1969"/>
      <c r="F583" s="1969"/>
      <c r="G583" s="1969"/>
      <c r="H583" s="1969"/>
      <c r="I583" s="1969"/>
      <c r="J583" s="1969"/>
      <c r="K583" s="3377"/>
      <c r="L583" s="158"/>
    </row>
    <row r="584" spans="1:12" ht="15.75" x14ac:dyDescent="0.2">
      <c r="A584" s="1967"/>
      <c r="B584" s="1968"/>
      <c r="C584" s="1969"/>
      <c r="D584" s="258">
        <f t="shared" si="8"/>
        <v>0</v>
      </c>
      <c r="E584" s="1969"/>
      <c r="F584" s="1969"/>
      <c r="G584" s="1969"/>
      <c r="H584" s="1969"/>
      <c r="I584" s="1969"/>
      <c r="J584" s="1969"/>
      <c r="K584" s="3377"/>
      <c r="L584" s="158"/>
    </row>
    <row r="585" spans="1:12" ht="15.75" x14ac:dyDescent="0.2">
      <c r="A585" s="1967"/>
      <c r="B585" s="1968"/>
      <c r="C585" s="1969"/>
      <c r="D585" s="258">
        <f t="shared" si="8"/>
        <v>0</v>
      </c>
      <c r="E585" s="1969"/>
      <c r="F585" s="1969"/>
      <c r="G585" s="1969"/>
      <c r="H585" s="1969"/>
      <c r="I585" s="1969"/>
      <c r="J585" s="1969"/>
      <c r="K585" s="3377"/>
      <c r="L585" s="158"/>
    </row>
    <row r="586" spans="1:12" ht="15.75" x14ac:dyDescent="0.2">
      <c r="A586" s="1967"/>
      <c r="B586" s="1968"/>
      <c r="C586" s="1969"/>
      <c r="D586" s="258">
        <f t="shared" si="8"/>
        <v>0</v>
      </c>
      <c r="E586" s="1969"/>
      <c r="F586" s="1969"/>
      <c r="G586" s="1969"/>
      <c r="H586" s="1969"/>
      <c r="I586" s="1969"/>
      <c r="J586" s="1969"/>
      <c r="K586" s="3377"/>
      <c r="L586" s="158"/>
    </row>
    <row r="587" spans="1:12" ht="15.75" x14ac:dyDescent="0.2">
      <c r="A587" s="1967"/>
      <c r="B587" s="1968"/>
      <c r="C587" s="1969"/>
      <c r="D587" s="258">
        <f t="shared" ref="D587:D650" si="9">+C587*(100-E587)/100</f>
        <v>0</v>
      </c>
      <c r="E587" s="1969"/>
      <c r="F587" s="1969"/>
      <c r="G587" s="1969"/>
      <c r="H587" s="1969"/>
      <c r="I587" s="1969"/>
      <c r="J587" s="1969"/>
      <c r="K587" s="3377"/>
      <c r="L587" s="158"/>
    </row>
    <row r="588" spans="1:12" ht="15.75" x14ac:dyDescent="0.2">
      <c r="A588" s="1967"/>
      <c r="B588" s="1968"/>
      <c r="C588" s="1969"/>
      <c r="D588" s="258">
        <f t="shared" si="9"/>
        <v>0</v>
      </c>
      <c r="E588" s="1969"/>
      <c r="F588" s="1969"/>
      <c r="G588" s="1969"/>
      <c r="H588" s="1969"/>
      <c r="I588" s="1969"/>
      <c r="J588" s="1969"/>
      <c r="K588" s="3377"/>
      <c r="L588" s="158"/>
    </row>
    <row r="589" spans="1:12" ht="15.75" x14ac:dyDescent="0.2">
      <c r="A589" s="1967"/>
      <c r="B589" s="1968"/>
      <c r="C589" s="1969"/>
      <c r="D589" s="258">
        <f t="shared" si="9"/>
        <v>0</v>
      </c>
      <c r="E589" s="1969"/>
      <c r="F589" s="1969"/>
      <c r="G589" s="1969"/>
      <c r="H589" s="1969"/>
      <c r="I589" s="1969"/>
      <c r="J589" s="1969"/>
      <c r="K589" s="3377"/>
      <c r="L589" s="158"/>
    </row>
    <row r="590" spans="1:12" ht="15.75" x14ac:dyDescent="0.2">
      <c r="A590" s="1967"/>
      <c r="B590" s="1968"/>
      <c r="C590" s="1969"/>
      <c r="D590" s="258">
        <f t="shared" si="9"/>
        <v>0</v>
      </c>
      <c r="E590" s="1969"/>
      <c r="F590" s="1969"/>
      <c r="G590" s="1969"/>
      <c r="H590" s="1969"/>
      <c r="I590" s="1969"/>
      <c r="J590" s="1969"/>
      <c r="K590" s="3377"/>
      <c r="L590" s="158"/>
    </row>
    <row r="591" spans="1:12" ht="15.75" x14ac:dyDescent="0.2">
      <c r="A591" s="1967"/>
      <c r="B591" s="1968"/>
      <c r="C591" s="1969"/>
      <c r="D591" s="258">
        <f t="shared" si="9"/>
        <v>0</v>
      </c>
      <c r="E591" s="1969"/>
      <c r="F591" s="1969"/>
      <c r="G591" s="1969"/>
      <c r="H591" s="1969"/>
      <c r="I591" s="1969"/>
      <c r="J591" s="1969"/>
      <c r="K591" s="3377"/>
      <c r="L591" s="158"/>
    </row>
    <row r="592" spans="1:12" ht="15.75" x14ac:dyDescent="0.2">
      <c r="A592" s="1967"/>
      <c r="B592" s="1968"/>
      <c r="C592" s="1969"/>
      <c r="D592" s="258">
        <f t="shared" si="9"/>
        <v>0</v>
      </c>
      <c r="E592" s="1969"/>
      <c r="F592" s="1969"/>
      <c r="G592" s="1969"/>
      <c r="H592" s="1969"/>
      <c r="I592" s="1969"/>
      <c r="J592" s="1969"/>
      <c r="K592" s="3377"/>
      <c r="L592" s="158"/>
    </row>
    <row r="593" spans="1:12" ht="15.75" x14ac:dyDescent="0.2">
      <c r="A593" s="1967"/>
      <c r="B593" s="1968"/>
      <c r="C593" s="1969"/>
      <c r="D593" s="258">
        <f t="shared" si="9"/>
        <v>0</v>
      </c>
      <c r="E593" s="1969"/>
      <c r="F593" s="1969"/>
      <c r="G593" s="1969"/>
      <c r="H593" s="1969"/>
      <c r="I593" s="1969"/>
      <c r="J593" s="1969"/>
      <c r="K593" s="3377"/>
      <c r="L593" s="158"/>
    </row>
    <row r="594" spans="1:12" ht="15.75" x14ac:dyDescent="0.2">
      <c r="A594" s="1967"/>
      <c r="B594" s="1968"/>
      <c r="C594" s="1969"/>
      <c r="D594" s="258">
        <f t="shared" si="9"/>
        <v>0</v>
      </c>
      <c r="E594" s="1969"/>
      <c r="F594" s="1969"/>
      <c r="G594" s="1969"/>
      <c r="H594" s="1969"/>
      <c r="I594" s="1969"/>
      <c r="J594" s="1969"/>
      <c r="K594" s="3377"/>
      <c r="L594" s="158"/>
    </row>
    <row r="595" spans="1:12" ht="15.75" x14ac:dyDescent="0.2">
      <c r="A595" s="1967"/>
      <c r="B595" s="1968"/>
      <c r="C595" s="1969"/>
      <c r="D595" s="258">
        <f t="shared" si="9"/>
        <v>0</v>
      </c>
      <c r="E595" s="1969"/>
      <c r="F595" s="1969"/>
      <c r="G595" s="1969"/>
      <c r="H595" s="1969"/>
      <c r="I595" s="1969"/>
      <c r="J595" s="1969"/>
      <c r="K595" s="3377"/>
      <c r="L595" s="158"/>
    </row>
    <row r="596" spans="1:12" ht="15.75" x14ac:dyDescent="0.2">
      <c r="A596" s="1967"/>
      <c r="B596" s="1968"/>
      <c r="C596" s="1969"/>
      <c r="D596" s="258">
        <f t="shared" si="9"/>
        <v>0</v>
      </c>
      <c r="E596" s="1969"/>
      <c r="F596" s="1969"/>
      <c r="G596" s="1969"/>
      <c r="H596" s="1969"/>
      <c r="I596" s="1969"/>
      <c r="J596" s="1969"/>
      <c r="K596" s="3377"/>
      <c r="L596" s="158"/>
    </row>
    <row r="597" spans="1:12" ht="15.75" x14ac:dyDescent="0.2">
      <c r="A597" s="1967"/>
      <c r="B597" s="1968"/>
      <c r="C597" s="1969"/>
      <c r="D597" s="258">
        <f t="shared" si="9"/>
        <v>0</v>
      </c>
      <c r="E597" s="1969"/>
      <c r="F597" s="1969"/>
      <c r="G597" s="1969"/>
      <c r="H597" s="1969"/>
      <c r="I597" s="1969"/>
      <c r="J597" s="1969"/>
      <c r="K597" s="3377"/>
      <c r="L597" s="158"/>
    </row>
    <row r="598" spans="1:12" ht="15.75" x14ac:dyDescent="0.2">
      <c r="A598" s="1967"/>
      <c r="B598" s="1968"/>
      <c r="C598" s="1969"/>
      <c r="D598" s="258">
        <f t="shared" si="9"/>
        <v>0</v>
      </c>
      <c r="E598" s="1969"/>
      <c r="F598" s="1969"/>
      <c r="G598" s="1969"/>
      <c r="H598" s="1969"/>
      <c r="I598" s="1969"/>
      <c r="J598" s="1969"/>
      <c r="K598" s="3377"/>
      <c r="L598" s="158"/>
    </row>
    <row r="599" spans="1:12" ht="15.75" x14ac:dyDescent="0.2">
      <c r="A599" s="1967"/>
      <c r="B599" s="1968"/>
      <c r="C599" s="1969"/>
      <c r="D599" s="258">
        <f t="shared" si="9"/>
        <v>0</v>
      </c>
      <c r="E599" s="1969"/>
      <c r="F599" s="1969"/>
      <c r="G599" s="1969"/>
      <c r="H599" s="1969"/>
      <c r="I599" s="1969"/>
      <c r="J599" s="1969"/>
      <c r="K599" s="3377"/>
      <c r="L599" s="158"/>
    </row>
    <row r="600" spans="1:12" ht="15.75" x14ac:dyDescent="0.2">
      <c r="A600" s="1967"/>
      <c r="B600" s="1968"/>
      <c r="C600" s="1969"/>
      <c r="D600" s="258">
        <f t="shared" si="9"/>
        <v>0</v>
      </c>
      <c r="E600" s="1969"/>
      <c r="F600" s="1969"/>
      <c r="G600" s="1969"/>
      <c r="H600" s="1969"/>
      <c r="I600" s="1969"/>
      <c r="J600" s="1969"/>
      <c r="K600" s="3377"/>
      <c r="L600" s="158"/>
    </row>
    <row r="601" spans="1:12" ht="15.75" x14ac:dyDescent="0.2">
      <c r="A601" s="1967"/>
      <c r="B601" s="1968"/>
      <c r="C601" s="1969"/>
      <c r="D601" s="258">
        <f t="shared" si="9"/>
        <v>0</v>
      </c>
      <c r="E601" s="1969"/>
      <c r="F601" s="1969"/>
      <c r="G601" s="1969"/>
      <c r="H601" s="1969"/>
      <c r="I601" s="1969"/>
      <c r="J601" s="1969"/>
      <c r="K601" s="3377"/>
      <c r="L601" s="158"/>
    </row>
    <row r="602" spans="1:12" ht="15.75" x14ac:dyDescent="0.2">
      <c r="A602" s="1967"/>
      <c r="B602" s="1968"/>
      <c r="C602" s="1969"/>
      <c r="D602" s="258">
        <f t="shared" si="9"/>
        <v>0</v>
      </c>
      <c r="E602" s="1969"/>
      <c r="F602" s="1969"/>
      <c r="G602" s="1969"/>
      <c r="H602" s="1969"/>
      <c r="I602" s="1969"/>
      <c r="J602" s="1969"/>
      <c r="K602" s="3377"/>
      <c r="L602" s="158"/>
    </row>
    <row r="603" spans="1:12" ht="15.75" x14ac:dyDescent="0.2">
      <c r="A603" s="1967"/>
      <c r="B603" s="1968"/>
      <c r="C603" s="1969"/>
      <c r="D603" s="258">
        <f t="shared" si="9"/>
        <v>0</v>
      </c>
      <c r="E603" s="1969"/>
      <c r="F603" s="1969"/>
      <c r="G603" s="1969"/>
      <c r="H603" s="1969"/>
      <c r="I603" s="1969"/>
      <c r="J603" s="1969"/>
      <c r="K603" s="3377"/>
      <c r="L603" s="158"/>
    </row>
    <row r="604" spans="1:12" ht="15.75" x14ac:dyDescent="0.2">
      <c r="A604" s="1967"/>
      <c r="B604" s="1968"/>
      <c r="C604" s="1969"/>
      <c r="D604" s="258">
        <f t="shared" si="9"/>
        <v>0</v>
      </c>
      <c r="E604" s="1969"/>
      <c r="F604" s="1969"/>
      <c r="G604" s="1969"/>
      <c r="H604" s="1969"/>
      <c r="I604" s="1969"/>
      <c r="J604" s="1969"/>
      <c r="K604" s="3377"/>
      <c r="L604" s="158"/>
    </row>
    <row r="605" spans="1:12" ht="15.75" x14ac:dyDescent="0.2">
      <c r="A605" s="1967"/>
      <c r="B605" s="1968"/>
      <c r="C605" s="1969"/>
      <c r="D605" s="258">
        <f t="shared" si="9"/>
        <v>0</v>
      </c>
      <c r="E605" s="1969"/>
      <c r="F605" s="1969"/>
      <c r="G605" s="1969"/>
      <c r="H605" s="1969"/>
      <c r="I605" s="1969"/>
      <c r="J605" s="1969"/>
      <c r="K605" s="3377"/>
      <c r="L605" s="158"/>
    </row>
    <row r="606" spans="1:12" ht="15.75" x14ac:dyDescent="0.2">
      <c r="A606" s="1967"/>
      <c r="B606" s="1968"/>
      <c r="C606" s="1969"/>
      <c r="D606" s="258">
        <f t="shared" si="9"/>
        <v>0</v>
      </c>
      <c r="E606" s="1969"/>
      <c r="F606" s="1969"/>
      <c r="G606" s="1969"/>
      <c r="H606" s="1969"/>
      <c r="I606" s="1969"/>
      <c r="J606" s="1969"/>
      <c r="K606" s="3377"/>
      <c r="L606" s="158"/>
    </row>
    <row r="607" spans="1:12" ht="15.75" x14ac:dyDescent="0.2">
      <c r="A607" s="1967"/>
      <c r="B607" s="1968"/>
      <c r="C607" s="1969"/>
      <c r="D607" s="258">
        <f t="shared" si="9"/>
        <v>0</v>
      </c>
      <c r="E607" s="1969"/>
      <c r="F607" s="1969"/>
      <c r="G607" s="1969"/>
      <c r="H607" s="1969"/>
      <c r="I607" s="1969"/>
      <c r="J607" s="1969"/>
      <c r="K607" s="3377"/>
      <c r="L607" s="158"/>
    </row>
    <row r="608" spans="1:12" ht="15.75" x14ac:dyDescent="0.2">
      <c r="A608" s="1967"/>
      <c r="B608" s="1968"/>
      <c r="C608" s="1969"/>
      <c r="D608" s="258">
        <f t="shared" si="9"/>
        <v>0</v>
      </c>
      <c r="E608" s="1969"/>
      <c r="F608" s="1969"/>
      <c r="G608" s="1969"/>
      <c r="H608" s="1969"/>
      <c r="I608" s="1969"/>
      <c r="J608" s="1969"/>
      <c r="K608" s="3377"/>
      <c r="L608" s="158"/>
    </row>
    <row r="609" spans="1:12" ht="15.75" x14ac:dyDescent="0.2">
      <c r="A609" s="1967"/>
      <c r="B609" s="1968"/>
      <c r="C609" s="1969"/>
      <c r="D609" s="258">
        <f t="shared" si="9"/>
        <v>0</v>
      </c>
      <c r="E609" s="1969"/>
      <c r="F609" s="1969"/>
      <c r="G609" s="1969"/>
      <c r="H609" s="1969"/>
      <c r="I609" s="1969"/>
      <c r="J609" s="1969"/>
      <c r="K609" s="3377"/>
      <c r="L609" s="158"/>
    </row>
    <row r="610" spans="1:12" ht="15.75" x14ac:dyDescent="0.2">
      <c r="A610" s="1967"/>
      <c r="B610" s="1968"/>
      <c r="C610" s="1969"/>
      <c r="D610" s="258">
        <f t="shared" si="9"/>
        <v>0</v>
      </c>
      <c r="E610" s="1969"/>
      <c r="F610" s="1969"/>
      <c r="G610" s="1969"/>
      <c r="H610" s="1969"/>
      <c r="I610" s="1969"/>
      <c r="J610" s="1969"/>
      <c r="K610" s="3377"/>
      <c r="L610" s="158"/>
    </row>
    <row r="611" spans="1:12" ht="15.75" x14ac:dyDescent="0.2">
      <c r="A611" s="1967"/>
      <c r="B611" s="1968"/>
      <c r="C611" s="1969"/>
      <c r="D611" s="258">
        <f t="shared" si="9"/>
        <v>0</v>
      </c>
      <c r="E611" s="1969"/>
      <c r="F611" s="1969"/>
      <c r="G611" s="1969"/>
      <c r="H611" s="1969"/>
      <c r="I611" s="1969"/>
      <c r="J611" s="1969"/>
      <c r="K611" s="3377"/>
      <c r="L611" s="158"/>
    </row>
    <row r="612" spans="1:12" ht="15.75" x14ac:dyDescent="0.2">
      <c r="A612" s="1967"/>
      <c r="B612" s="1968"/>
      <c r="C612" s="1969"/>
      <c r="D612" s="258">
        <f t="shared" si="9"/>
        <v>0</v>
      </c>
      <c r="E612" s="1969"/>
      <c r="F612" s="1969"/>
      <c r="G612" s="1969"/>
      <c r="H612" s="1969"/>
      <c r="I612" s="1969"/>
      <c r="J612" s="1969"/>
      <c r="K612" s="3377"/>
      <c r="L612" s="158"/>
    </row>
    <row r="613" spans="1:12" ht="15.75" x14ac:dyDescent="0.2">
      <c r="A613" s="1967"/>
      <c r="B613" s="1968"/>
      <c r="C613" s="1969"/>
      <c r="D613" s="258">
        <f t="shared" si="9"/>
        <v>0</v>
      </c>
      <c r="E613" s="1969"/>
      <c r="F613" s="1969"/>
      <c r="G613" s="1969"/>
      <c r="H613" s="1969"/>
      <c r="I613" s="1969"/>
      <c r="J613" s="1969"/>
      <c r="K613" s="3377"/>
      <c r="L613" s="158"/>
    </row>
    <row r="614" spans="1:12" ht="15.75" x14ac:dyDescent="0.2">
      <c r="A614" s="1967"/>
      <c r="B614" s="1968"/>
      <c r="C614" s="1969"/>
      <c r="D614" s="258">
        <f t="shared" si="9"/>
        <v>0</v>
      </c>
      <c r="E614" s="1969"/>
      <c r="F614" s="1969"/>
      <c r="G614" s="1969"/>
      <c r="H614" s="1969"/>
      <c r="I614" s="1969"/>
      <c r="J614" s="1969"/>
      <c r="K614" s="3377"/>
      <c r="L614" s="158"/>
    </row>
    <row r="615" spans="1:12" ht="15.75" x14ac:dyDescent="0.2">
      <c r="A615" s="1967"/>
      <c r="B615" s="1968"/>
      <c r="C615" s="1969"/>
      <c r="D615" s="258">
        <f t="shared" si="9"/>
        <v>0</v>
      </c>
      <c r="E615" s="1969"/>
      <c r="F615" s="1969"/>
      <c r="G615" s="1969"/>
      <c r="H615" s="1969"/>
      <c r="I615" s="1969"/>
      <c r="J615" s="1969"/>
      <c r="K615" s="3377"/>
      <c r="L615" s="158"/>
    </row>
    <row r="616" spans="1:12" ht="15.75" x14ac:dyDescent="0.2">
      <c r="A616" s="1967"/>
      <c r="B616" s="1968"/>
      <c r="C616" s="1969"/>
      <c r="D616" s="258">
        <f t="shared" si="9"/>
        <v>0</v>
      </c>
      <c r="E616" s="1969"/>
      <c r="F616" s="1969"/>
      <c r="G616" s="1969"/>
      <c r="H616" s="1969"/>
      <c r="I616" s="1969"/>
      <c r="J616" s="1969"/>
      <c r="K616" s="3377"/>
      <c r="L616" s="158"/>
    </row>
    <row r="617" spans="1:12" ht="15.75" x14ac:dyDescent="0.2">
      <c r="A617" s="1967"/>
      <c r="B617" s="1968"/>
      <c r="C617" s="1969"/>
      <c r="D617" s="258">
        <f t="shared" si="9"/>
        <v>0</v>
      </c>
      <c r="E617" s="1969"/>
      <c r="F617" s="1969"/>
      <c r="G617" s="1969"/>
      <c r="H617" s="1969"/>
      <c r="I617" s="1969"/>
      <c r="J617" s="1969"/>
      <c r="K617" s="3377"/>
      <c r="L617" s="158"/>
    </row>
    <row r="618" spans="1:12" ht="15.75" x14ac:dyDescent="0.2">
      <c r="A618" s="1967"/>
      <c r="B618" s="1968"/>
      <c r="C618" s="1969"/>
      <c r="D618" s="258">
        <f t="shared" si="9"/>
        <v>0</v>
      </c>
      <c r="E618" s="1969"/>
      <c r="F618" s="1969"/>
      <c r="G618" s="1969"/>
      <c r="H618" s="1969"/>
      <c r="I618" s="1969"/>
      <c r="J618" s="1969"/>
      <c r="K618" s="3377"/>
      <c r="L618" s="158"/>
    </row>
    <row r="619" spans="1:12" ht="15.75" x14ac:dyDescent="0.2">
      <c r="A619" s="1967"/>
      <c r="B619" s="1968"/>
      <c r="C619" s="1969"/>
      <c r="D619" s="258">
        <f t="shared" si="9"/>
        <v>0</v>
      </c>
      <c r="E619" s="1969"/>
      <c r="F619" s="1969"/>
      <c r="G619" s="1969"/>
      <c r="H619" s="1969"/>
      <c r="I619" s="1969"/>
      <c r="J619" s="1969"/>
      <c r="K619" s="3377"/>
      <c r="L619" s="158"/>
    </row>
    <row r="620" spans="1:12" ht="15.75" x14ac:dyDescent="0.2">
      <c r="A620" s="1967"/>
      <c r="B620" s="1968"/>
      <c r="C620" s="1969"/>
      <c r="D620" s="258">
        <f t="shared" si="9"/>
        <v>0</v>
      </c>
      <c r="E620" s="1969"/>
      <c r="F620" s="1969"/>
      <c r="G620" s="1969"/>
      <c r="H620" s="1969"/>
      <c r="I620" s="1969"/>
      <c r="J620" s="1969"/>
      <c r="K620" s="3377"/>
      <c r="L620" s="158"/>
    </row>
    <row r="621" spans="1:12" ht="15.75" x14ac:dyDescent="0.2">
      <c r="A621" s="1967"/>
      <c r="B621" s="1968"/>
      <c r="C621" s="1969"/>
      <c r="D621" s="258">
        <f t="shared" si="9"/>
        <v>0</v>
      </c>
      <c r="E621" s="1969"/>
      <c r="F621" s="1969"/>
      <c r="G621" s="1969"/>
      <c r="H621" s="1969"/>
      <c r="I621" s="1969"/>
      <c r="J621" s="1969"/>
      <c r="K621" s="3377"/>
      <c r="L621" s="158"/>
    </row>
    <row r="622" spans="1:12" ht="15.75" x14ac:dyDescent="0.2">
      <c r="A622" s="1967"/>
      <c r="B622" s="1968"/>
      <c r="C622" s="1969"/>
      <c r="D622" s="258">
        <f t="shared" si="9"/>
        <v>0</v>
      </c>
      <c r="E622" s="1969"/>
      <c r="F622" s="1969"/>
      <c r="G622" s="1969"/>
      <c r="H622" s="1969"/>
      <c r="I622" s="1969"/>
      <c r="J622" s="1969"/>
      <c r="K622" s="3377"/>
      <c r="L622" s="158"/>
    </row>
    <row r="623" spans="1:12" ht="15.75" x14ac:dyDescent="0.2">
      <c r="A623" s="1967"/>
      <c r="B623" s="1968"/>
      <c r="C623" s="1969"/>
      <c r="D623" s="258">
        <f t="shared" si="9"/>
        <v>0</v>
      </c>
      <c r="E623" s="1969"/>
      <c r="F623" s="1969"/>
      <c r="G623" s="1969"/>
      <c r="H623" s="1969"/>
      <c r="I623" s="1969"/>
      <c r="J623" s="1969"/>
      <c r="K623" s="3377"/>
      <c r="L623" s="158"/>
    </row>
    <row r="624" spans="1:12" ht="15.75" x14ac:dyDescent="0.2">
      <c r="A624" s="1967"/>
      <c r="B624" s="1968"/>
      <c r="C624" s="1969"/>
      <c r="D624" s="258">
        <f t="shared" si="9"/>
        <v>0</v>
      </c>
      <c r="E624" s="1969"/>
      <c r="F624" s="1969"/>
      <c r="G624" s="1969"/>
      <c r="H624" s="1969"/>
      <c r="I624" s="1969"/>
      <c r="J624" s="1969"/>
      <c r="K624" s="3377"/>
      <c r="L624" s="158"/>
    </row>
    <row r="625" spans="1:12" ht="15.75" x14ac:dyDescent="0.2">
      <c r="A625" s="1967"/>
      <c r="B625" s="1968"/>
      <c r="C625" s="1969"/>
      <c r="D625" s="258">
        <f t="shared" si="9"/>
        <v>0</v>
      </c>
      <c r="E625" s="1969"/>
      <c r="F625" s="1969"/>
      <c r="G625" s="1969"/>
      <c r="H625" s="1969"/>
      <c r="I625" s="1969"/>
      <c r="J625" s="1969"/>
      <c r="K625" s="3377"/>
      <c r="L625" s="158"/>
    </row>
    <row r="626" spans="1:12" ht="15.75" x14ac:dyDescent="0.2">
      <c r="A626" s="1967"/>
      <c r="B626" s="1968"/>
      <c r="C626" s="1969"/>
      <c r="D626" s="258">
        <f t="shared" si="9"/>
        <v>0</v>
      </c>
      <c r="E626" s="1969"/>
      <c r="F626" s="1969"/>
      <c r="G626" s="1969"/>
      <c r="H626" s="1969"/>
      <c r="I626" s="1969"/>
      <c r="J626" s="1969"/>
      <c r="K626" s="3377"/>
      <c r="L626" s="158"/>
    </row>
    <row r="627" spans="1:12" ht="15.75" x14ac:dyDescent="0.2">
      <c r="A627" s="1967"/>
      <c r="B627" s="1968"/>
      <c r="C627" s="1969"/>
      <c r="D627" s="258">
        <f t="shared" si="9"/>
        <v>0</v>
      </c>
      <c r="E627" s="1969"/>
      <c r="F627" s="1969"/>
      <c r="G627" s="1969"/>
      <c r="H627" s="1969"/>
      <c r="I627" s="1969"/>
      <c r="J627" s="1969"/>
      <c r="K627" s="3377"/>
      <c r="L627" s="158"/>
    </row>
    <row r="628" spans="1:12" ht="15.75" x14ac:dyDescent="0.2">
      <c r="A628" s="1967"/>
      <c r="B628" s="1968"/>
      <c r="C628" s="1969"/>
      <c r="D628" s="258">
        <f t="shared" si="9"/>
        <v>0</v>
      </c>
      <c r="E628" s="1969"/>
      <c r="F628" s="1969"/>
      <c r="G628" s="1969"/>
      <c r="H628" s="1969"/>
      <c r="I628" s="1969"/>
      <c r="J628" s="1969"/>
      <c r="K628" s="3377"/>
      <c r="L628" s="158"/>
    </row>
    <row r="629" spans="1:12" ht="15.75" x14ac:dyDescent="0.2">
      <c r="A629" s="1967"/>
      <c r="B629" s="1968"/>
      <c r="C629" s="1969"/>
      <c r="D629" s="258">
        <f t="shared" si="9"/>
        <v>0</v>
      </c>
      <c r="E629" s="1969"/>
      <c r="F629" s="1969"/>
      <c r="G629" s="1969"/>
      <c r="H629" s="1969"/>
      <c r="I629" s="1969"/>
      <c r="J629" s="1969"/>
      <c r="K629" s="3377"/>
      <c r="L629" s="158"/>
    </row>
    <row r="630" spans="1:12" ht="15.75" x14ac:dyDescent="0.2">
      <c r="A630" s="1967"/>
      <c r="B630" s="1968"/>
      <c r="C630" s="1969"/>
      <c r="D630" s="258">
        <f t="shared" si="9"/>
        <v>0</v>
      </c>
      <c r="E630" s="1969"/>
      <c r="F630" s="1969"/>
      <c r="G630" s="1969"/>
      <c r="H630" s="1969"/>
      <c r="I630" s="1969"/>
      <c r="J630" s="1969"/>
      <c r="K630" s="3377"/>
      <c r="L630" s="158"/>
    </row>
    <row r="631" spans="1:12" ht="15.75" x14ac:dyDescent="0.2">
      <c r="A631" s="1967"/>
      <c r="B631" s="1968"/>
      <c r="C631" s="1969"/>
      <c r="D631" s="258">
        <f t="shared" si="9"/>
        <v>0</v>
      </c>
      <c r="E631" s="1969"/>
      <c r="F631" s="1969"/>
      <c r="G631" s="1969"/>
      <c r="H631" s="1969"/>
      <c r="I631" s="1969"/>
      <c r="J631" s="1969"/>
      <c r="K631" s="3377"/>
      <c r="L631" s="158"/>
    </row>
    <row r="632" spans="1:12" ht="15.75" x14ac:dyDescent="0.2">
      <c r="A632" s="1967"/>
      <c r="B632" s="1968"/>
      <c r="C632" s="1969"/>
      <c r="D632" s="258">
        <f t="shared" si="9"/>
        <v>0</v>
      </c>
      <c r="E632" s="1969"/>
      <c r="F632" s="1969"/>
      <c r="G632" s="1969"/>
      <c r="H632" s="1969"/>
      <c r="I632" s="1969"/>
      <c r="J632" s="1969"/>
      <c r="K632" s="3377"/>
      <c r="L632" s="158"/>
    </row>
    <row r="633" spans="1:12" ht="15.75" x14ac:dyDescent="0.2">
      <c r="A633" s="1967"/>
      <c r="B633" s="1968"/>
      <c r="C633" s="1969"/>
      <c r="D633" s="258">
        <f t="shared" si="9"/>
        <v>0</v>
      </c>
      <c r="E633" s="1969"/>
      <c r="F633" s="1969"/>
      <c r="G633" s="1969"/>
      <c r="H633" s="1969"/>
      <c r="I633" s="1969"/>
      <c r="J633" s="1969"/>
      <c r="K633" s="3377"/>
      <c r="L633" s="158"/>
    </row>
    <row r="634" spans="1:12" ht="15.75" x14ac:dyDescent="0.2">
      <c r="A634" s="1967"/>
      <c r="B634" s="1968"/>
      <c r="C634" s="1969"/>
      <c r="D634" s="258">
        <f t="shared" si="9"/>
        <v>0</v>
      </c>
      <c r="E634" s="1969"/>
      <c r="F634" s="1969"/>
      <c r="G634" s="1969"/>
      <c r="H634" s="1969"/>
      <c r="I634" s="1969"/>
      <c r="J634" s="1969"/>
      <c r="K634" s="3377"/>
      <c r="L634" s="158"/>
    </row>
    <row r="635" spans="1:12" ht="15.75" x14ac:dyDescent="0.2">
      <c r="A635" s="1967"/>
      <c r="B635" s="1968"/>
      <c r="C635" s="1969"/>
      <c r="D635" s="258">
        <f t="shared" si="9"/>
        <v>0</v>
      </c>
      <c r="E635" s="1969"/>
      <c r="F635" s="1969"/>
      <c r="G635" s="1969"/>
      <c r="H635" s="1969"/>
      <c r="I635" s="1969"/>
      <c r="J635" s="1969"/>
      <c r="K635" s="3377"/>
      <c r="L635" s="158"/>
    </row>
    <row r="636" spans="1:12" ht="15.75" x14ac:dyDescent="0.2">
      <c r="A636" s="1967"/>
      <c r="B636" s="1968"/>
      <c r="C636" s="1969"/>
      <c r="D636" s="258">
        <f t="shared" si="9"/>
        <v>0</v>
      </c>
      <c r="E636" s="1969"/>
      <c r="F636" s="1969"/>
      <c r="G636" s="1969"/>
      <c r="H636" s="1969"/>
      <c r="I636" s="1969"/>
      <c r="J636" s="1969"/>
      <c r="K636" s="3377"/>
      <c r="L636" s="158"/>
    </row>
    <row r="637" spans="1:12" ht="15.75" x14ac:dyDescent="0.2">
      <c r="A637" s="1967"/>
      <c r="B637" s="1968"/>
      <c r="C637" s="1969"/>
      <c r="D637" s="258">
        <f t="shared" si="9"/>
        <v>0</v>
      </c>
      <c r="E637" s="1969"/>
      <c r="F637" s="1969"/>
      <c r="G637" s="1969"/>
      <c r="H637" s="1969"/>
      <c r="I637" s="1969"/>
      <c r="J637" s="1969"/>
      <c r="K637" s="3377"/>
      <c r="L637" s="158"/>
    </row>
    <row r="638" spans="1:12" ht="15.75" x14ac:dyDescent="0.2">
      <c r="A638" s="1967"/>
      <c r="B638" s="1968"/>
      <c r="C638" s="1969"/>
      <c r="D638" s="258">
        <f t="shared" si="9"/>
        <v>0</v>
      </c>
      <c r="E638" s="1969"/>
      <c r="F638" s="1969"/>
      <c r="G638" s="1969"/>
      <c r="H638" s="1969"/>
      <c r="I638" s="1969"/>
      <c r="J638" s="1969"/>
      <c r="K638" s="3377"/>
      <c r="L638" s="158"/>
    </row>
    <row r="639" spans="1:12" ht="15.75" x14ac:dyDescent="0.2">
      <c r="A639" s="1967"/>
      <c r="B639" s="1968"/>
      <c r="C639" s="1969"/>
      <c r="D639" s="258">
        <f t="shared" si="9"/>
        <v>0</v>
      </c>
      <c r="E639" s="1969"/>
      <c r="F639" s="1969"/>
      <c r="G639" s="1969"/>
      <c r="H639" s="1969"/>
      <c r="I639" s="1969"/>
      <c r="J639" s="1969"/>
      <c r="K639" s="3377"/>
      <c r="L639" s="158"/>
    </row>
    <row r="640" spans="1:12" ht="15.75" x14ac:dyDescent="0.2">
      <c r="A640" s="1967"/>
      <c r="B640" s="1968"/>
      <c r="C640" s="1969"/>
      <c r="D640" s="258">
        <f t="shared" si="9"/>
        <v>0</v>
      </c>
      <c r="E640" s="1969"/>
      <c r="F640" s="1969"/>
      <c r="G640" s="1969"/>
      <c r="H640" s="1969"/>
      <c r="I640" s="1969"/>
      <c r="J640" s="1969"/>
      <c r="K640" s="3377"/>
      <c r="L640" s="158"/>
    </row>
    <row r="641" spans="1:12" ht="15.75" x14ac:dyDescent="0.2">
      <c r="A641" s="1967"/>
      <c r="B641" s="1968"/>
      <c r="C641" s="1969"/>
      <c r="D641" s="258">
        <f t="shared" si="9"/>
        <v>0</v>
      </c>
      <c r="E641" s="1969"/>
      <c r="F641" s="1969"/>
      <c r="G641" s="1969"/>
      <c r="H641" s="1969"/>
      <c r="I641" s="1969"/>
      <c r="J641" s="1969"/>
      <c r="K641" s="3377"/>
      <c r="L641" s="158"/>
    </row>
    <row r="642" spans="1:12" ht="15.75" x14ac:dyDescent="0.2">
      <c r="A642" s="1967"/>
      <c r="B642" s="1968"/>
      <c r="C642" s="1969"/>
      <c r="D642" s="258">
        <f t="shared" si="9"/>
        <v>0</v>
      </c>
      <c r="E642" s="1969"/>
      <c r="F642" s="1969"/>
      <c r="G642" s="1969"/>
      <c r="H642" s="1969"/>
      <c r="I642" s="1969"/>
      <c r="J642" s="1969"/>
      <c r="K642" s="3377"/>
      <c r="L642" s="158"/>
    </row>
    <row r="643" spans="1:12" ht="15.75" x14ac:dyDescent="0.2">
      <c r="A643" s="1967"/>
      <c r="B643" s="1968"/>
      <c r="C643" s="1969"/>
      <c r="D643" s="258">
        <f t="shared" si="9"/>
        <v>0</v>
      </c>
      <c r="E643" s="1969"/>
      <c r="F643" s="1969"/>
      <c r="G643" s="1969"/>
      <c r="H643" s="1969"/>
      <c r="I643" s="1969"/>
      <c r="J643" s="1969"/>
      <c r="K643" s="3377"/>
      <c r="L643" s="158"/>
    </row>
    <row r="644" spans="1:12" ht="15.75" x14ac:dyDescent="0.2">
      <c r="A644" s="1967"/>
      <c r="B644" s="1968"/>
      <c r="C644" s="1969"/>
      <c r="D644" s="258">
        <f t="shared" si="9"/>
        <v>0</v>
      </c>
      <c r="E644" s="1969"/>
      <c r="F644" s="1969"/>
      <c r="G644" s="1969"/>
      <c r="H644" s="1969"/>
      <c r="I644" s="1969"/>
      <c r="J644" s="1969"/>
      <c r="K644" s="3377"/>
      <c r="L644" s="158"/>
    </row>
    <row r="645" spans="1:12" ht="15.75" x14ac:dyDescent="0.2">
      <c r="A645" s="1967"/>
      <c r="B645" s="1968"/>
      <c r="C645" s="1969"/>
      <c r="D645" s="258">
        <f t="shared" si="9"/>
        <v>0</v>
      </c>
      <c r="E645" s="1969"/>
      <c r="F645" s="1969"/>
      <c r="G645" s="1969"/>
      <c r="H645" s="1969"/>
      <c r="I645" s="1969"/>
      <c r="J645" s="1969"/>
      <c r="K645" s="3377"/>
      <c r="L645" s="158"/>
    </row>
    <row r="646" spans="1:12" ht="15.75" x14ac:dyDescent="0.2">
      <c r="A646" s="1967"/>
      <c r="B646" s="1968"/>
      <c r="C646" s="1969"/>
      <c r="D646" s="258">
        <f t="shared" si="9"/>
        <v>0</v>
      </c>
      <c r="E646" s="1969"/>
      <c r="F646" s="1969"/>
      <c r="G646" s="1969"/>
      <c r="H646" s="1969"/>
      <c r="I646" s="1969"/>
      <c r="J646" s="1969"/>
      <c r="K646" s="3377"/>
      <c r="L646" s="158"/>
    </row>
    <row r="647" spans="1:12" ht="15.75" x14ac:dyDescent="0.2">
      <c r="A647" s="1967"/>
      <c r="B647" s="1968"/>
      <c r="C647" s="1969"/>
      <c r="D647" s="258">
        <f t="shared" si="9"/>
        <v>0</v>
      </c>
      <c r="E647" s="1969"/>
      <c r="F647" s="1969"/>
      <c r="G647" s="1969"/>
      <c r="H647" s="1969"/>
      <c r="I647" s="1969"/>
      <c r="J647" s="1969"/>
      <c r="K647" s="3377"/>
      <c r="L647" s="158"/>
    </row>
    <row r="648" spans="1:12" ht="15.75" x14ac:dyDescent="0.2">
      <c r="A648" s="1967"/>
      <c r="B648" s="1968"/>
      <c r="C648" s="1969"/>
      <c r="D648" s="258">
        <f t="shared" si="9"/>
        <v>0</v>
      </c>
      <c r="E648" s="1969"/>
      <c r="F648" s="1969"/>
      <c r="G648" s="1969"/>
      <c r="H648" s="1969"/>
      <c r="I648" s="1969"/>
      <c r="J648" s="1969"/>
      <c r="K648" s="3377"/>
      <c r="L648" s="158"/>
    </row>
    <row r="649" spans="1:12" ht="15.75" x14ac:dyDescent="0.2">
      <c r="A649" s="1967"/>
      <c r="B649" s="1968"/>
      <c r="C649" s="1969"/>
      <c r="D649" s="258">
        <f t="shared" si="9"/>
        <v>0</v>
      </c>
      <c r="E649" s="1969"/>
      <c r="F649" s="1969"/>
      <c r="G649" s="1969"/>
      <c r="H649" s="1969"/>
      <c r="I649" s="1969"/>
      <c r="J649" s="1969"/>
      <c r="K649" s="3377"/>
      <c r="L649" s="158"/>
    </row>
    <row r="650" spans="1:12" ht="15.75" x14ac:dyDescent="0.2">
      <c r="A650" s="1967"/>
      <c r="B650" s="1968"/>
      <c r="C650" s="1969"/>
      <c r="D650" s="258">
        <f t="shared" si="9"/>
        <v>0</v>
      </c>
      <c r="E650" s="1969"/>
      <c r="F650" s="1969"/>
      <c r="G650" s="1969"/>
      <c r="H650" s="1969"/>
      <c r="I650" s="1969"/>
      <c r="J650" s="1969"/>
      <c r="K650" s="3377"/>
      <c r="L650" s="158"/>
    </row>
    <row r="651" spans="1:12" ht="15.75" x14ac:dyDescent="0.2">
      <c r="A651" s="1967"/>
      <c r="B651" s="1968"/>
      <c r="C651" s="1969"/>
      <c r="D651" s="258">
        <f t="shared" ref="D651:D714" si="10">+C651*(100-E651)/100</f>
        <v>0</v>
      </c>
      <c r="E651" s="1969"/>
      <c r="F651" s="1969"/>
      <c r="G651" s="1969"/>
      <c r="H651" s="1969"/>
      <c r="I651" s="1969"/>
      <c r="J651" s="1969"/>
      <c r="K651" s="3377"/>
      <c r="L651" s="158"/>
    </row>
    <row r="652" spans="1:12" ht="15.75" x14ac:dyDescent="0.2">
      <c r="A652" s="1967"/>
      <c r="B652" s="1968"/>
      <c r="C652" s="1969"/>
      <c r="D652" s="258">
        <f t="shared" si="10"/>
        <v>0</v>
      </c>
      <c r="E652" s="1969"/>
      <c r="F652" s="1969"/>
      <c r="G652" s="1969"/>
      <c r="H652" s="1969"/>
      <c r="I652" s="1969"/>
      <c r="J652" s="1969"/>
      <c r="K652" s="3377"/>
      <c r="L652" s="158"/>
    </row>
    <row r="653" spans="1:12" ht="15.75" x14ac:dyDescent="0.2">
      <c r="A653" s="1967"/>
      <c r="B653" s="1968"/>
      <c r="C653" s="1969"/>
      <c r="D653" s="258">
        <f t="shared" si="10"/>
        <v>0</v>
      </c>
      <c r="E653" s="1969"/>
      <c r="F653" s="1969"/>
      <c r="G653" s="1969"/>
      <c r="H653" s="1969"/>
      <c r="I653" s="1969"/>
      <c r="J653" s="1969"/>
      <c r="K653" s="3377"/>
      <c r="L653" s="158"/>
    </row>
    <row r="654" spans="1:12" ht="15.75" x14ac:dyDescent="0.2">
      <c r="A654" s="1967"/>
      <c r="B654" s="1968"/>
      <c r="C654" s="1969"/>
      <c r="D654" s="258">
        <f t="shared" si="10"/>
        <v>0</v>
      </c>
      <c r="E654" s="1969"/>
      <c r="F654" s="1969"/>
      <c r="G654" s="1969"/>
      <c r="H654" s="1969"/>
      <c r="I654" s="1969"/>
      <c r="J654" s="1969"/>
      <c r="K654" s="3377"/>
      <c r="L654" s="158"/>
    </row>
    <row r="655" spans="1:12" ht="15.75" x14ac:dyDescent="0.2">
      <c r="A655" s="1967"/>
      <c r="B655" s="1968"/>
      <c r="C655" s="1969"/>
      <c r="D655" s="258">
        <f t="shared" si="10"/>
        <v>0</v>
      </c>
      <c r="E655" s="1969"/>
      <c r="F655" s="1969"/>
      <c r="G655" s="1969"/>
      <c r="H655" s="1969"/>
      <c r="I655" s="1969"/>
      <c r="J655" s="1969"/>
      <c r="K655" s="3377"/>
      <c r="L655" s="158"/>
    </row>
    <row r="656" spans="1:12" ht="15.75" x14ac:dyDescent="0.2">
      <c r="A656" s="1967"/>
      <c r="B656" s="1968"/>
      <c r="C656" s="1969"/>
      <c r="D656" s="258">
        <f t="shared" si="10"/>
        <v>0</v>
      </c>
      <c r="E656" s="1969"/>
      <c r="F656" s="1969"/>
      <c r="G656" s="1969"/>
      <c r="H656" s="1969"/>
      <c r="I656" s="1969"/>
      <c r="J656" s="1969"/>
      <c r="K656" s="3377"/>
      <c r="L656" s="158"/>
    </row>
    <row r="657" spans="1:12" ht="15.75" x14ac:dyDescent="0.2">
      <c r="A657" s="1967"/>
      <c r="B657" s="1968"/>
      <c r="C657" s="1969"/>
      <c r="D657" s="258">
        <f t="shared" si="10"/>
        <v>0</v>
      </c>
      <c r="E657" s="1969"/>
      <c r="F657" s="1969"/>
      <c r="G657" s="1969"/>
      <c r="H657" s="1969"/>
      <c r="I657" s="1969"/>
      <c r="J657" s="1969"/>
      <c r="K657" s="3377"/>
      <c r="L657" s="158"/>
    </row>
    <row r="658" spans="1:12" ht="15.75" x14ac:dyDescent="0.2">
      <c r="A658" s="1967"/>
      <c r="B658" s="1968"/>
      <c r="C658" s="1969"/>
      <c r="D658" s="258">
        <f t="shared" si="10"/>
        <v>0</v>
      </c>
      <c r="E658" s="1969"/>
      <c r="F658" s="1969"/>
      <c r="G658" s="1969"/>
      <c r="H658" s="1969"/>
      <c r="I658" s="1969"/>
      <c r="J658" s="1969"/>
      <c r="K658" s="3377"/>
      <c r="L658" s="158"/>
    </row>
    <row r="659" spans="1:12" ht="15.75" x14ac:dyDescent="0.2">
      <c r="A659" s="1967"/>
      <c r="B659" s="1968"/>
      <c r="C659" s="1969"/>
      <c r="D659" s="258">
        <f t="shared" si="10"/>
        <v>0</v>
      </c>
      <c r="E659" s="1969"/>
      <c r="F659" s="1969"/>
      <c r="G659" s="1969"/>
      <c r="H659" s="1969"/>
      <c r="I659" s="1969"/>
      <c r="J659" s="1969"/>
      <c r="K659" s="3377"/>
      <c r="L659" s="158"/>
    </row>
    <row r="660" spans="1:12" ht="15.75" x14ac:dyDescent="0.2">
      <c r="A660" s="1967"/>
      <c r="B660" s="1968"/>
      <c r="C660" s="1969"/>
      <c r="D660" s="258">
        <f t="shared" si="10"/>
        <v>0</v>
      </c>
      <c r="E660" s="1969"/>
      <c r="F660" s="1969"/>
      <c r="G660" s="1969"/>
      <c r="H660" s="1969"/>
      <c r="I660" s="1969"/>
      <c r="J660" s="1969"/>
      <c r="K660" s="3377"/>
      <c r="L660" s="158"/>
    </row>
    <row r="661" spans="1:12" ht="15.75" x14ac:dyDescent="0.2">
      <c r="A661" s="1967"/>
      <c r="B661" s="1968"/>
      <c r="C661" s="1969"/>
      <c r="D661" s="258">
        <f t="shared" si="10"/>
        <v>0</v>
      </c>
      <c r="E661" s="1969"/>
      <c r="F661" s="1969"/>
      <c r="G661" s="1969"/>
      <c r="H661" s="1969"/>
      <c r="I661" s="1969"/>
      <c r="J661" s="1969"/>
      <c r="K661" s="3377"/>
      <c r="L661" s="158"/>
    </row>
    <row r="662" spans="1:12" ht="15.75" x14ac:dyDescent="0.2">
      <c r="A662" s="1967"/>
      <c r="B662" s="1968"/>
      <c r="C662" s="1969"/>
      <c r="D662" s="258">
        <f t="shared" si="10"/>
        <v>0</v>
      </c>
      <c r="E662" s="1969"/>
      <c r="F662" s="1969"/>
      <c r="G662" s="1969"/>
      <c r="H662" s="1969"/>
      <c r="I662" s="1969"/>
      <c r="J662" s="1969"/>
      <c r="K662" s="3377"/>
      <c r="L662" s="158"/>
    </row>
    <row r="663" spans="1:12" ht="15.75" x14ac:dyDescent="0.2">
      <c r="A663" s="1967"/>
      <c r="B663" s="1968"/>
      <c r="C663" s="1969"/>
      <c r="D663" s="258">
        <f t="shared" si="10"/>
        <v>0</v>
      </c>
      <c r="E663" s="1969"/>
      <c r="F663" s="1969"/>
      <c r="G663" s="1969"/>
      <c r="H663" s="1969"/>
      <c r="I663" s="1969"/>
      <c r="J663" s="1969"/>
      <c r="K663" s="3377"/>
      <c r="L663" s="158"/>
    </row>
    <row r="664" spans="1:12" ht="15.75" x14ac:dyDescent="0.2">
      <c r="A664" s="1967"/>
      <c r="B664" s="1968"/>
      <c r="C664" s="1969"/>
      <c r="D664" s="258">
        <f t="shared" si="10"/>
        <v>0</v>
      </c>
      <c r="E664" s="1969"/>
      <c r="F664" s="1969"/>
      <c r="G664" s="1969"/>
      <c r="H664" s="1969"/>
      <c r="I664" s="1969"/>
      <c r="J664" s="1969"/>
      <c r="K664" s="3377"/>
      <c r="L664" s="158"/>
    </row>
    <row r="665" spans="1:12" ht="15.75" x14ac:dyDescent="0.2">
      <c r="A665" s="1967"/>
      <c r="B665" s="1968"/>
      <c r="C665" s="1969"/>
      <c r="D665" s="258">
        <f t="shared" si="10"/>
        <v>0</v>
      </c>
      <c r="E665" s="1969"/>
      <c r="F665" s="1969"/>
      <c r="G665" s="1969"/>
      <c r="H665" s="1969"/>
      <c r="I665" s="1969"/>
      <c r="J665" s="1969"/>
      <c r="K665" s="3377"/>
      <c r="L665" s="158"/>
    </row>
    <row r="666" spans="1:12" ht="15.75" x14ac:dyDescent="0.2">
      <c r="A666" s="1967"/>
      <c r="B666" s="1968"/>
      <c r="C666" s="1969"/>
      <c r="D666" s="258">
        <f t="shared" si="10"/>
        <v>0</v>
      </c>
      <c r="E666" s="1969"/>
      <c r="F666" s="1969"/>
      <c r="G666" s="1969"/>
      <c r="H666" s="1969"/>
      <c r="I666" s="1969"/>
      <c r="J666" s="1969"/>
      <c r="K666" s="3377"/>
      <c r="L666" s="158"/>
    </row>
    <row r="667" spans="1:12" ht="15.75" x14ac:dyDescent="0.2">
      <c r="A667" s="1967"/>
      <c r="B667" s="1968"/>
      <c r="C667" s="1969"/>
      <c r="D667" s="258">
        <f t="shared" si="10"/>
        <v>0</v>
      </c>
      <c r="E667" s="1969"/>
      <c r="F667" s="1969"/>
      <c r="G667" s="1969"/>
      <c r="H667" s="1969"/>
      <c r="I667" s="1969"/>
      <c r="J667" s="1969"/>
      <c r="K667" s="3377"/>
      <c r="L667" s="158"/>
    </row>
    <row r="668" spans="1:12" ht="15.75" x14ac:dyDescent="0.2">
      <c r="A668" s="1967"/>
      <c r="B668" s="1968"/>
      <c r="C668" s="1969"/>
      <c r="D668" s="258">
        <f t="shared" si="10"/>
        <v>0</v>
      </c>
      <c r="E668" s="1969"/>
      <c r="F668" s="1969"/>
      <c r="G668" s="1969"/>
      <c r="H668" s="1969"/>
      <c r="I668" s="1969"/>
      <c r="J668" s="1969"/>
      <c r="K668" s="3377"/>
      <c r="L668" s="158"/>
    </row>
    <row r="669" spans="1:12" ht="15.75" x14ac:dyDescent="0.2">
      <c r="A669" s="1967"/>
      <c r="B669" s="1968"/>
      <c r="C669" s="1969"/>
      <c r="D669" s="258">
        <f t="shared" si="10"/>
        <v>0</v>
      </c>
      <c r="E669" s="1969"/>
      <c r="F669" s="1969"/>
      <c r="G669" s="1969"/>
      <c r="H669" s="1969"/>
      <c r="I669" s="1969"/>
      <c r="J669" s="1969"/>
      <c r="K669" s="3377"/>
      <c r="L669" s="158"/>
    </row>
    <row r="670" spans="1:12" ht="15.75" x14ac:dyDescent="0.2">
      <c r="A670" s="1967"/>
      <c r="B670" s="1968"/>
      <c r="C670" s="1969"/>
      <c r="D670" s="258">
        <f t="shared" si="10"/>
        <v>0</v>
      </c>
      <c r="E670" s="1969"/>
      <c r="F670" s="1969"/>
      <c r="G670" s="1969"/>
      <c r="H670" s="1969"/>
      <c r="I670" s="1969"/>
      <c r="J670" s="1969"/>
      <c r="K670" s="3377"/>
      <c r="L670" s="158"/>
    </row>
    <row r="671" spans="1:12" ht="15.75" x14ac:dyDescent="0.2">
      <c r="A671" s="1967"/>
      <c r="B671" s="1968"/>
      <c r="C671" s="1969"/>
      <c r="D671" s="258">
        <f t="shared" si="10"/>
        <v>0</v>
      </c>
      <c r="E671" s="1969"/>
      <c r="F671" s="1969"/>
      <c r="G671" s="1969"/>
      <c r="H671" s="1969"/>
      <c r="I671" s="1969"/>
      <c r="J671" s="1969"/>
      <c r="K671" s="3377"/>
      <c r="L671" s="158"/>
    </row>
    <row r="672" spans="1:12" ht="15.75" x14ac:dyDescent="0.2">
      <c r="A672" s="1967"/>
      <c r="B672" s="1968"/>
      <c r="C672" s="1969"/>
      <c r="D672" s="258">
        <f t="shared" si="10"/>
        <v>0</v>
      </c>
      <c r="E672" s="1969"/>
      <c r="F672" s="1969"/>
      <c r="G672" s="1969"/>
      <c r="H672" s="1969"/>
      <c r="I672" s="1969"/>
      <c r="J672" s="1969"/>
      <c r="K672" s="3377"/>
      <c r="L672" s="158"/>
    </row>
    <row r="673" spans="1:12" ht="15.75" x14ac:dyDescent="0.2">
      <c r="A673" s="1967"/>
      <c r="B673" s="1968"/>
      <c r="C673" s="1969"/>
      <c r="D673" s="258">
        <f t="shared" si="10"/>
        <v>0</v>
      </c>
      <c r="E673" s="1969"/>
      <c r="F673" s="1969"/>
      <c r="G673" s="1969"/>
      <c r="H673" s="1969"/>
      <c r="I673" s="1969"/>
      <c r="J673" s="1969"/>
      <c r="K673" s="3377"/>
      <c r="L673" s="158"/>
    </row>
    <row r="674" spans="1:12" ht="15.75" x14ac:dyDescent="0.2">
      <c r="A674" s="1967"/>
      <c r="B674" s="1968"/>
      <c r="C674" s="1969"/>
      <c r="D674" s="258">
        <f t="shared" si="10"/>
        <v>0</v>
      </c>
      <c r="E674" s="1969"/>
      <c r="F674" s="1969"/>
      <c r="G674" s="1969"/>
      <c r="H674" s="1969"/>
      <c r="I674" s="1969"/>
      <c r="J674" s="1969"/>
      <c r="K674" s="3377"/>
      <c r="L674" s="158"/>
    </row>
    <row r="675" spans="1:12" ht="15.75" x14ac:dyDescent="0.2">
      <c r="A675" s="1967"/>
      <c r="B675" s="1968"/>
      <c r="C675" s="1969"/>
      <c r="D675" s="258">
        <f t="shared" si="10"/>
        <v>0</v>
      </c>
      <c r="E675" s="1969"/>
      <c r="F675" s="1969"/>
      <c r="G675" s="1969"/>
      <c r="H675" s="1969"/>
      <c r="I675" s="1969"/>
      <c r="J675" s="1969"/>
      <c r="K675" s="3377"/>
      <c r="L675" s="158"/>
    </row>
    <row r="676" spans="1:12" ht="15.75" x14ac:dyDescent="0.2">
      <c r="A676" s="1967"/>
      <c r="B676" s="1968"/>
      <c r="C676" s="1969"/>
      <c r="D676" s="258">
        <f t="shared" si="10"/>
        <v>0</v>
      </c>
      <c r="E676" s="1969"/>
      <c r="F676" s="1969"/>
      <c r="G676" s="1969"/>
      <c r="H676" s="1969"/>
      <c r="I676" s="1969"/>
      <c r="J676" s="1969"/>
      <c r="K676" s="3377"/>
      <c r="L676" s="158"/>
    </row>
    <row r="677" spans="1:12" ht="15.75" x14ac:dyDescent="0.2">
      <c r="A677" s="1967"/>
      <c r="B677" s="1968"/>
      <c r="C677" s="1969"/>
      <c r="D677" s="258">
        <f t="shared" si="10"/>
        <v>0</v>
      </c>
      <c r="E677" s="1969"/>
      <c r="F677" s="1969"/>
      <c r="G677" s="1969"/>
      <c r="H677" s="1969"/>
      <c r="I677" s="1969"/>
      <c r="J677" s="1969"/>
      <c r="K677" s="3377"/>
      <c r="L677" s="158"/>
    </row>
    <row r="678" spans="1:12" ht="15.75" x14ac:dyDescent="0.2">
      <c r="A678" s="1967"/>
      <c r="B678" s="1968"/>
      <c r="C678" s="1969"/>
      <c r="D678" s="258">
        <f t="shared" si="10"/>
        <v>0</v>
      </c>
      <c r="E678" s="1969"/>
      <c r="F678" s="1969"/>
      <c r="G678" s="1969"/>
      <c r="H678" s="1969"/>
      <c r="I678" s="1969"/>
      <c r="J678" s="1969"/>
      <c r="K678" s="3377"/>
      <c r="L678" s="158"/>
    </row>
    <row r="679" spans="1:12" ht="15.75" x14ac:dyDescent="0.2">
      <c r="A679" s="1967"/>
      <c r="B679" s="1968"/>
      <c r="C679" s="1969"/>
      <c r="D679" s="258">
        <f t="shared" si="10"/>
        <v>0</v>
      </c>
      <c r="E679" s="1969"/>
      <c r="F679" s="1969"/>
      <c r="G679" s="1969"/>
      <c r="H679" s="1969"/>
      <c r="I679" s="1969"/>
      <c r="J679" s="1969"/>
      <c r="K679" s="3377"/>
      <c r="L679" s="158"/>
    </row>
    <row r="680" spans="1:12" ht="15.75" x14ac:dyDescent="0.2">
      <c r="A680" s="1967"/>
      <c r="B680" s="1968"/>
      <c r="C680" s="1969"/>
      <c r="D680" s="258">
        <f t="shared" si="10"/>
        <v>0</v>
      </c>
      <c r="E680" s="1969"/>
      <c r="F680" s="1969"/>
      <c r="G680" s="1969"/>
      <c r="H680" s="1969"/>
      <c r="I680" s="1969"/>
      <c r="J680" s="1969"/>
      <c r="K680" s="3377"/>
      <c r="L680" s="158"/>
    </row>
    <row r="681" spans="1:12" ht="15.75" x14ac:dyDescent="0.2">
      <c r="A681" s="1967"/>
      <c r="B681" s="1968"/>
      <c r="C681" s="1969"/>
      <c r="D681" s="258">
        <f t="shared" si="10"/>
        <v>0</v>
      </c>
      <c r="E681" s="1969"/>
      <c r="F681" s="1969"/>
      <c r="G681" s="1969"/>
      <c r="H681" s="1969"/>
      <c r="I681" s="1969"/>
      <c r="J681" s="1969"/>
      <c r="K681" s="3377"/>
      <c r="L681" s="158"/>
    </row>
    <row r="682" spans="1:12" ht="15.75" x14ac:dyDescent="0.2">
      <c r="A682" s="1967"/>
      <c r="B682" s="1968"/>
      <c r="C682" s="1969"/>
      <c r="D682" s="258">
        <f t="shared" si="10"/>
        <v>0</v>
      </c>
      <c r="E682" s="1969"/>
      <c r="F682" s="1969"/>
      <c r="G682" s="1969"/>
      <c r="H682" s="1969"/>
      <c r="I682" s="1969"/>
      <c r="J682" s="1969"/>
      <c r="K682" s="3377"/>
      <c r="L682" s="158"/>
    </row>
    <row r="683" spans="1:12" ht="15.75" x14ac:dyDescent="0.2">
      <c r="A683" s="1967"/>
      <c r="B683" s="1968"/>
      <c r="C683" s="1969"/>
      <c r="D683" s="258">
        <f t="shared" si="10"/>
        <v>0</v>
      </c>
      <c r="E683" s="1969"/>
      <c r="F683" s="1969"/>
      <c r="G683" s="1969"/>
      <c r="H683" s="1969"/>
      <c r="I683" s="1969"/>
      <c r="J683" s="1969"/>
      <c r="K683" s="3377"/>
      <c r="L683" s="158"/>
    </row>
    <row r="684" spans="1:12" ht="15.75" x14ac:dyDescent="0.2">
      <c r="A684" s="1967"/>
      <c r="B684" s="1968"/>
      <c r="C684" s="1969"/>
      <c r="D684" s="258">
        <f t="shared" si="10"/>
        <v>0</v>
      </c>
      <c r="E684" s="1969"/>
      <c r="F684" s="1969"/>
      <c r="G684" s="1969"/>
      <c r="H684" s="1969"/>
      <c r="I684" s="1969"/>
      <c r="J684" s="1969"/>
      <c r="K684" s="3377"/>
      <c r="L684" s="158"/>
    </row>
    <row r="685" spans="1:12" ht="15.75" x14ac:dyDescent="0.2">
      <c r="A685" s="1967"/>
      <c r="B685" s="1968"/>
      <c r="C685" s="1969"/>
      <c r="D685" s="258">
        <f t="shared" si="10"/>
        <v>0</v>
      </c>
      <c r="E685" s="1969"/>
      <c r="F685" s="1969"/>
      <c r="G685" s="1969"/>
      <c r="H685" s="1969"/>
      <c r="I685" s="1969"/>
      <c r="J685" s="1969"/>
      <c r="K685" s="3377"/>
      <c r="L685" s="158"/>
    </row>
    <row r="686" spans="1:12" ht="15.75" x14ac:dyDescent="0.2">
      <c r="A686" s="1967"/>
      <c r="B686" s="1968"/>
      <c r="C686" s="1969"/>
      <c r="D686" s="258">
        <f t="shared" si="10"/>
        <v>0</v>
      </c>
      <c r="E686" s="1969"/>
      <c r="F686" s="1969"/>
      <c r="G686" s="1969"/>
      <c r="H686" s="1969"/>
      <c r="I686" s="1969"/>
      <c r="J686" s="1969"/>
      <c r="K686" s="3377"/>
      <c r="L686" s="158"/>
    </row>
    <row r="687" spans="1:12" ht="15.75" x14ac:dyDescent="0.2">
      <c r="A687" s="1967"/>
      <c r="B687" s="1968"/>
      <c r="C687" s="1969"/>
      <c r="D687" s="258">
        <f t="shared" si="10"/>
        <v>0</v>
      </c>
      <c r="E687" s="1969"/>
      <c r="F687" s="1969"/>
      <c r="G687" s="1969"/>
      <c r="H687" s="1969"/>
      <c r="I687" s="1969"/>
      <c r="J687" s="1969"/>
      <c r="K687" s="3377"/>
      <c r="L687" s="158"/>
    </row>
    <row r="688" spans="1:12" ht="15.75" x14ac:dyDescent="0.2">
      <c r="A688" s="1967"/>
      <c r="B688" s="1968"/>
      <c r="C688" s="1969"/>
      <c r="D688" s="258">
        <f t="shared" si="10"/>
        <v>0</v>
      </c>
      <c r="E688" s="1969"/>
      <c r="F688" s="1969"/>
      <c r="G688" s="1969"/>
      <c r="H688" s="1969"/>
      <c r="I688" s="1969"/>
      <c r="J688" s="1969"/>
      <c r="K688" s="3377"/>
      <c r="L688" s="158"/>
    </row>
    <row r="689" spans="1:12" ht="15.75" x14ac:dyDescent="0.2">
      <c r="A689" s="1967"/>
      <c r="B689" s="1968"/>
      <c r="C689" s="1969"/>
      <c r="D689" s="258">
        <f t="shared" si="10"/>
        <v>0</v>
      </c>
      <c r="E689" s="1969"/>
      <c r="F689" s="1969"/>
      <c r="G689" s="1969"/>
      <c r="H689" s="1969"/>
      <c r="I689" s="1969"/>
      <c r="J689" s="1969"/>
      <c r="K689" s="3377"/>
      <c r="L689" s="158"/>
    </row>
    <row r="690" spans="1:12" ht="15.75" x14ac:dyDescent="0.2">
      <c r="A690" s="1967"/>
      <c r="B690" s="1968"/>
      <c r="C690" s="1969"/>
      <c r="D690" s="258">
        <f t="shared" si="10"/>
        <v>0</v>
      </c>
      <c r="E690" s="1969"/>
      <c r="F690" s="1969"/>
      <c r="G690" s="1969"/>
      <c r="H690" s="1969"/>
      <c r="I690" s="1969"/>
      <c r="J690" s="1969"/>
      <c r="K690" s="3377"/>
      <c r="L690" s="158"/>
    </row>
    <row r="691" spans="1:12" ht="15.75" x14ac:dyDescent="0.2">
      <c r="A691" s="1967"/>
      <c r="B691" s="1968"/>
      <c r="C691" s="1969"/>
      <c r="D691" s="258">
        <f t="shared" si="10"/>
        <v>0</v>
      </c>
      <c r="E691" s="1969"/>
      <c r="F691" s="1969"/>
      <c r="G691" s="1969"/>
      <c r="H691" s="1969"/>
      <c r="I691" s="1969"/>
      <c r="J691" s="1969"/>
      <c r="K691" s="3377"/>
      <c r="L691" s="158"/>
    </row>
    <row r="692" spans="1:12" ht="15.75" x14ac:dyDescent="0.2">
      <c r="A692" s="1967"/>
      <c r="B692" s="1968"/>
      <c r="C692" s="1969"/>
      <c r="D692" s="258">
        <f t="shared" si="10"/>
        <v>0</v>
      </c>
      <c r="E692" s="1969"/>
      <c r="F692" s="1969"/>
      <c r="G692" s="1969"/>
      <c r="H692" s="1969"/>
      <c r="I692" s="1969"/>
      <c r="J692" s="1969"/>
      <c r="K692" s="3377"/>
      <c r="L692" s="158"/>
    </row>
    <row r="693" spans="1:12" ht="15.75" x14ac:dyDescent="0.2">
      <c r="A693" s="1967"/>
      <c r="B693" s="1968"/>
      <c r="C693" s="1969"/>
      <c r="D693" s="258">
        <f t="shared" si="10"/>
        <v>0</v>
      </c>
      <c r="E693" s="1969"/>
      <c r="F693" s="1969"/>
      <c r="G693" s="1969"/>
      <c r="H693" s="1969"/>
      <c r="I693" s="1969"/>
      <c r="J693" s="1969"/>
      <c r="K693" s="3377"/>
      <c r="L693" s="158"/>
    </row>
    <row r="694" spans="1:12" ht="15.75" x14ac:dyDescent="0.2">
      <c r="A694" s="1967"/>
      <c r="B694" s="1968"/>
      <c r="C694" s="1969"/>
      <c r="D694" s="258">
        <f t="shared" si="10"/>
        <v>0</v>
      </c>
      <c r="E694" s="1969"/>
      <c r="F694" s="1969"/>
      <c r="G694" s="1969"/>
      <c r="H694" s="1969"/>
      <c r="I694" s="1969"/>
      <c r="J694" s="1969"/>
      <c r="K694" s="3377"/>
      <c r="L694" s="158"/>
    </row>
    <row r="695" spans="1:12" ht="15.75" x14ac:dyDescent="0.2">
      <c r="A695" s="1967"/>
      <c r="B695" s="1968"/>
      <c r="C695" s="1969"/>
      <c r="D695" s="258">
        <f t="shared" si="10"/>
        <v>0</v>
      </c>
      <c r="E695" s="1969"/>
      <c r="F695" s="1969"/>
      <c r="G695" s="1969"/>
      <c r="H695" s="1969"/>
      <c r="I695" s="1969"/>
      <c r="J695" s="1969"/>
      <c r="K695" s="3377"/>
      <c r="L695" s="158"/>
    </row>
    <row r="696" spans="1:12" ht="15.75" x14ac:dyDescent="0.2">
      <c r="A696" s="1967"/>
      <c r="B696" s="1968"/>
      <c r="C696" s="1969"/>
      <c r="D696" s="258">
        <f t="shared" si="10"/>
        <v>0</v>
      </c>
      <c r="E696" s="1969"/>
      <c r="F696" s="1969"/>
      <c r="G696" s="1969"/>
      <c r="H696" s="1969"/>
      <c r="I696" s="1969"/>
      <c r="J696" s="1969"/>
      <c r="K696" s="3377"/>
      <c r="L696" s="158"/>
    </row>
    <row r="697" spans="1:12" ht="15.75" x14ac:dyDescent="0.2">
      <c r="A697" s="1967"/>
      <c r="B697" s="1968"/>
      <c r="C697" s="1969"/>
      <c r="D697" s="258">
        <f t="shared" si="10"/>
        <v>0</v>
      </c>
      <c r="E697" s="1969"/>
      <c r="F697" s="1969"/>
      <c r="G697" s="1969"/>
      <c r="H697" s="1969"/>
      <c r="I697" s="1969"/>
      <c r="J697" s="1969"/>
      <c r="K697" s="3377"/>
      <c r="L697" s="158"/>
    </row>
    <row r="698" spans="1:12" ht="15.75" x14ac:dyDescent="0.2">
      <c r="A698" s="1967"/>
      <c r="B698" s="1968"/>
      <c r="C698" s="1969"/>
      <c r="D698" s="258">
        <f t="shared" si="10"/>
        <v>0</v>
      </c>
      <c r="E698" s="1969"/>
      <c r="F698" s="1969"/>
      <c r="G698" s="1969"/>
      <c r="H698" s="1969"/>
      <c r="I698" s="1969"/>
      <c r="J698" s="1969"/>
      <c r="K698" s="3377"/>
      <c r="L698" s="158"/>
    </row>
    <row r="699" spans="1:12" ht="15.75" x14ac:dyDescent="0.2">
      <c r="A699" s="1967"/>
      <c r="B699" s="1968"/>
      <c r="C699" s="1969"/>
      <c r="D699" s="258">
        <f t="shared" si="10"/>
        <v>0</v>
      </c>
      <c r="E699" s="1969"/>
      <c r="F699" s="1969"/>
      <c r="G699" s="1969"/>
      <c r="H699" s="1969"/>
      <c r="I699" s="1969"/>
      <c r="J699" s="1969"/>
      <c r="K699" s="3377"/>
      <c r="L699" s="158"/>
    </row>
    <row r="700" spans="1:12" ht="15.75" x14ac:dyDescent="0.2">
      <c r="A700" s="1967"/>
      <c r="B700" s="1968"/>
      <c r="C700" s="1969"/>
      <c r="D700" s="258">
        <f t="shared" si="10"/>
        <v>0</v>
      </c>
      <c r="E700" s="1969"/>
      <c r="F700" s="1969"/>
      <c r="G700" s="1969"/>
      <c r="H700" s="1969"/>
      <c r="I700" s="1969"/>
      <c r="J700" s="1969"/>
      <c r="K700" s="3377"/>
      <c r="L700" s="158"/>
    </row>
    <row r="701" spans="1:12" ht="15.75" x14ac:dyDescent="0.2">
      <c r="A701" s="1967"/>
      <c r="B701" s="1968"/>
      <c r="C701" s="1969"/>
      <c r="D701" s="258">
        <f t="shared" si="10"/>
        <v>0</v>
      </c>
      <c r="E701" s="1969"/>
      <c r="F701" s="1969"/>
      <c r="G701" s="1969"/>
      <c r="H701" s="1969"/>
      <c r="I701" s="1969"/>
      <c r="J701" s="1969"/>
      <c r="K701" s="3377"/>
      <c r="L701" s="158"/>
    </row>
    <row r="702" spans="1:12" ht="15.75" x14ac:dyDescent="0.2">
      <c r="A702" s="1967"/>
      <c r="B702" s="1968"/>
      <c r="C702" s="1969"/>
      <c r="D702" s="258">
        <f t="shared" si="10"/>
        <v>0</v>
      </c>
      <c r="E702" s="1969"/>
      <c r="F702" s="1969"/>
      <c r="G702" s="1969"/>
      <c r="H702" s="1969"/>
      <c r="I702" s="1969"/>
      <c r="J702" s="1969"/>
      <c r="K702" s="3377"/>
      <c r="L702" s="158"/>
    </row>
    <row r="703" spans="1:12" ht="15.75" x14ac:dyDescent="0.2">
      <c r="A703" s="1967"/>
      <c r="B703" s="1968"/>
      <c r="C703" s="1969"/>
      <c r="D703" s="258">
        <f t="shared" si="10"/>
        <v>0</v>
      </c>
      <c r="E703" s="1969"/>
      <c r="F703" s="1969"/>
      <c r="G703" s="1969"/>
      <c r="H703" s="1969"/>
      <c r="I703" s="1969"/>
      <c r="J703" s="1969"/>
      <c r="K703" s="3377"/>
      <c r="L703" s="158"/>
    </row>
    <row r="704" spans="1:12" ht="15.75" x14ac:dyDescent="0.2">
      <c r="A704" s="1967"/>
      <c r="B704" s="1968"/>
      <c r="C704" s="1969"/>
      <c r="D704" s="258">
        <f t="shared" si="10"/>
        <v>0</v>
      </c>
      <c r="E704" s="1969"/>
      <c r="F704" s="1969"/>
      <c r="G704" s="1969"/>
      <c r="H704" s="1969"/>
      <c r="I704" s="1969"/>
      <c r="J704" s="1969"/>
      <c r="K704" s="3377"/>
      <c r="L704" s="158"/>
    </row>
    <row r="705" spans="1:12" ht="15.75" x14ac:dyDescent="0.2">
      <c r="A705" s="1967"/>
      <c r="B705" s="1968"/>
      <c r="C705" s="1969"/>
      <c r="D705" s="258">
        <f t="shared" si="10"/>
        <v>0</v>
      </c>
      <c r="E705" s="1969"/>
      <c r="F705" s="1969"/>
      <c r="G705" s="1969"/>
      <c r="H705" s="1969"/>
      <c r="I705" s="1969"/>
      <c r="J705" s="1969"/>
      <c r="K705" s="3377"/>
      <c r="L705" s="158"/>
    </row>
    <row r="706" spans="1:12" ht="15.75" x14ac:dyDescent="0.2">
      <c r="A706" s="1967"/>
      <c r="B706" s="1968"/>
      <c r="C706" s="1969"/>
      <c r="D706" s="258">
        <f t="shared" si="10"/>
        <v>0</v>
      </c>
      <c r="E706" s="1969"/>
      <c r="F706" s="1969"/>
      <c r="G706" s="1969"/>
      <c r="H706" s="1969"/>
      <c r="I706" s="1969"/>
      <c r="J706" s="1969"/>
      <c r="K706" s="3377"/>
      <c r="L706" s="158"/>
    </row>
    <row r="707" spans="1:12" ht="15.75" x14ac:dyDescent="0.2">
      <c r="A707" s="1967"/>
      <c r="B707" s="1968"/>
      <c r="C707" s="1969"/>
      <c r="D707" s="258">
        <f t="shared" si="10"/>
        <v>0</v>
      </c>
      <c r="E707" s="1969"/>
      <c r="F707" s="1969"/>
      <c r="G707" s="1969"/>
      <c r="H707" s="1969"/>
      <c r="I707" s="1969"/>
      <c r="J707" s="1969"/>
      <c r="K707" s="3377"/>
      <c r="L707" s="158"/>
    </row>
    <row r="708" spans="1:12" ht="15.75" x14ac:dyDescent="0.2">
      <c r="A708" s="1967"/>
      <c r="B708" s="1968"/>
      <c r="C708" s="1969"/>
      <c r="D708" s="258">
        <f t="shared" si="10"/>
        <v>0</v>
      </c>
      <c r="E708" s="1969"/>
      <c r="F708" s="1969"/>
      <c r="G708" s="1969"/>
      <c r="H708" s="1969"/>
      <c r="I708" s="1969"/>
      <c r="J708" s="1969"/>
      <c r="K708" s="3377"/>
      <c r="L708" s="158"/>
    </row>
    <row r="709" spans="1:12" ht="15.75" x14ac:dyDescent="0.2">
      <c r="A709" s="1967"/>
      <c r="B709" s="1968"/>
      <c r="C709" s="1969"/>
      <c r="D709" s="258">
        <f t="shared" si="10"/>
        <v>0</v>
      </c>
      <c r="E709" s="1969"/>
      <c r="F709" s="1969"/>
      <c r="G709" s="1969"/>
      <c r="H709" s="1969"/>
      <c r="I709" s="1969"/>
      <c r="J709" s="1969"/>
      <c r="K709" s="3377"/>
      <c r="L709" s="158"/>
    </row>
    <row r="710" spans="1:12" ht="15.75" x14ac:dyDescent="0.2">
      <c r="A710" s="1967"/>
      <c r="B710" s="1968"/>
      <c r="C710" s="1969"/>
      <c r="D710" s="258">
        <f t="shared" si="10"/>
        <v>0</v>
      </c>
      <c r="E710" s="1969"/>
      <c r="F710" s="1969"/>
      <c r="G710" s="1969"/>
      <c r="H710" s="1969"/>
      <c r="I710" s="1969"/>
      <c r="J710" s="1969"/>
      <c r="K710" s="3377"/>
      <c r="L710" s="158"/>
    </row>
    <row r="711" spans="1:12" ht="15.75" x14ac:dyDescent="0.2">
      <c r="A711" s="1967"/>
      <c r="B711" s="1968"/>
      <c r="C711" s="1969"/>
      <c r="D711" s="258">
        <f t="shared" si="10"/>
        <v>0</v>
      </c>
      <c r="E711" s="1969"/>
      <c r="F711" s="1969"/>
      <c r="G711" s="1969"/>
      <c r="H711" s="1969"/>
      <c r="I711" s="1969"/>
      <c r="J711" s="1969"/>
      <c r="K711" s="3377"/>
      <c r="L711" s="158"/>
    </row>
    <row r="712" spans="1:12" ht="15.75" x14ac:dyDescent="0.2">
      <c r="A712" s="1967"/>
      <c r="B712" s="1968"/>
      <c r="C712" s="1969"/>
      <c r="D712" s="258">
        <f t="shared" si="10"/>
        <v>0</v>
      </c>
      <c r="E712" s="1969"/>
      <c r="F712" s="1969"/>
      <c r="G712" s="1969"/>
      <c r="H712" s="1969"/>
      <c r="I712" s="1969"/>
      <c r="J712" s="1969"/>
      <c r="K712" s="3377"/>
      <c r="L712" s="158"/>
    </row>
    <row r="713" spans="1:12" ht="15.75" x14ac:dyDescent="0.2">
      <c r="A713" s="1967"/>
      <c r="B713" s="1968"/>
      <c r="C713" s="1969"/>
      <c r="D713" s="258">
        <f t="shared" si="10"/>
        <v>0</v>
      </c>
      <c r="E713" s="1969"/>
      <c r="F713" s="1969"/>
      <c r="G713" s="1969"/>
      <c r="H713" s="1969"/>
      <c r="I713" s="1969"/>
      <c r="J713" s="1969"/>
      <c r="K713" s="3377"/>
      <c r="L713" s="158"/>
    </row>
    <row r="714" spans="1:12" ht="15.75" x14ac:dyDescent="0.2">
      <c r="A714" s="1967"/>
      <c r="B714" s="1968"/>
      <c r="C714" s="1969"/>
      <c r="D714" s="258">
        <f t="shared" si="10"/>
        <v>0</v>
      </c>
      <c r="E714" s="1969"/>
      <c r="F714" s="1969"/>
      <c r="G714" s="1969"/>
      <c r="H714" s="1969"/>
      <c r="I714" s="1969"/>
      <c r="J714" s="1969"/>
      <c r="K714" s="3377"/>
      <c r="L714" s="158"/>
    </row>
    <row r="715" spans="1:12" ht="15.75" x14ac:dyDescent="0.2">
      <c r="A715" s="1967"/>
      <c r="B715" s="1968"/>
      <c r="C715" s="1969"/>
      <c r="D715" s="258">
        <f t="shared" ref="D715:D772" si="11">+C715*(100-E715)/100</f>
        <v>0</v>
      </c>
      <c r="E715" s="1969"/>
      <c r="F715" s="1969"/>
      <c r="G715" s="1969"/>
      <c r="H715" s="1969"/>
      <c r="I715" s="1969"/>
      <c r="J715" s="1969"/>
      <c r="K715" s="3377"/>
      <c r="L715" s="158"/>
    </row>
    <row r="716" spans="1:12" ht="15.75" x14ac:dyDescent="0.2">
      <c r="A716" s="1967"/>
      <c r="B716" s="1968"/>
      <c r="C716" s="1969"/>
      <c r="D716" s="258">
        <f t="shared" si="11"/>
        <v>0</v>
      </c>
      <c r="E716" s="1969"/>
      <c r="F716" s="1969"/>
      <c r="G716" s="1969"/>
      <c r="H716" s="1969"/>
      <c r="I716" s="1969"/>
      <c r="J716" s="1969"/>
      <c r="K716" s="3377"/>
      <c r="L716" s="158"/>
    </row>
    <row r="717" spans="1:12" ht="15.75" x14ac:dyDescent="0.2">
      <c r="A717" s="1967"/>
      <c r="B717" s="1968"/>
      <c r="C717" s="1969"/>
      <c r="D717" s="258">
        <f t="shared" si="11"/>
        <v>0</v>
      </c>
      <c r="E717" s="1969"/>
      <c r="F717" s="1969"/>
      <c r="G717" s="1969"/>
      <c r="H717" s="1969"/>
      <c r="I717" s="1969"/>
      <c r="J717" s="1969"/>
      <c r="K717" s="3377"/>
      <c r="L717" s="158"/>
    </row>
    <row r="718" spans="1:12" ht="15.75" x14ac:dyDescent="0.2">
      <c r="A718" s="1967"/>
      <c r="B718" s="1968"/>
      <c r="C718" s="1969"/>
      <c r="D718" s="258">
        <f t="shared" si="11"/>
        <v>0</v>
      </c>
      <c r="E718" s="1969"/>
      <c r="F718" s="1969"/>
      <c r="G718" s="1969"/>
      <c r="H718" s="1969"/>
      <c r="I718" s="1969"/>
      <c r="J718" s="1969"/>
      <c r="K718" s="3377"/>
      <c r="L718" s="158"/>
    </row>
    <row r="719" spans="1:12" ht="15.75" x14ac:dyDescent="0.2">
      <c r="A719" s="1967"/>
      <c r="B719" s="1968"/>
      <c r="C719" s="1969"/>
      <c r="D719" s="258">
        <f t="shared" si="11"/>
        <v>0</v>
      </c>
      <c r="E719" s="1969"/>
      <c r="F719" s="1969"/>
      <c r="G719" s="1969"/>
      <c r="H719" s="1969"/>
      <c r="I719" s="1969"/>
      <c r="J719" s="1969"/>
      <c r="K719" s="3377"/>
      <c r="L719" s="158"/>
    </row>
    <row r="720" spans="1:12" ht="15.75" x14ac:dyDescent="0.2">
      <c r="A720" s="1967"/>
      <c r="B720" s="1968"/>
      <c r="C720" s="1969"/>
      <c r="D720" s="258">
        <f t="shared" si="11"/>
        <v>0</v>
      </c>
      <c r="E720" s="1969"/>
      <c r="F720" s="1969"/>
      <c r="G720" s="1969"/>
      <c r="H720" s="1969"/>
      <c r="I720" s="1969"/>
      <c r="J720" s="1969"/>
      <c r="K720" s="3377"/>
      <c r="L720" s="158"/>
    </row>
    <row r="721" spans="1:12" ht="15.75" x14ac:dyDescent="0.2">
      <c r="A721" s="1967"/>
      <c r="B721" s="1968"/>
      <c r="C721" s="1969"/>
      <c r="D721" s="258">
        <f t="shared" si="11"/>
        <v>0</v>
      </c>
      <c r="E721" s="1969"/>
      <c r="F721" s="1969"/>
      <c r="G721" s="1969"/>
      <c r="H721" s="1969"/>
      <c r="I721" s="1969"/>
      <c r="J721" s="1969"/>
      <c r="K721" s="3377"/>
      <c r="L721" s="158"/>
    </row>
    <row r="722" spans="1:12" ht="15.75" x14ac:dyDescent="0.2">
      <c r="A722" s="1967"/>
      <c r="B722" s="1968"/>
      <c r="C722" s="1969"/>
      <c r="D722" s="258">
        <f t="shared" si="11"/>
        <v>0</v>
      </c>
      <c r="E722" s="1969"/>
      <c r="F722" s="1969"/>
      <c r="G722" s="1969"/>
      <c r="H722" s="1969"/>
      <c r="I722" s="1969"/>
      <c r="J722" s="1969"/>
      <c r="K722" s="3377"/>
      <c r="L722" s="158"/>
    </row>
    <row r="723" spans="1:12" ht="15.75" x14ac:dyDescent="0.2">
      <c r="A723" s="1967"/>
      <c r="B723" s="1968"/>
      <c r="C723" s="1969"/>
      <c r="D723" s="258">
        <f t="shared" si="11"/>
        <v>0</v>
      </c>
      <c r="E723" s="1969"/>
      <c r="F723" s="1969"/>
      <c r="G723" s="1969"/>
      <c r="H723" s="1969"/>
      <c r="I723" s="1969"/>
      <c r="J723" s="1969"/>
      <c r="K723" s="3377"/>
      <c r="L723" s="158"/>
    </row>
    <row r="724" spans="1:12" ht="15.75" x14ac:dyDescent="0.2">
      <c r="A724" s="1967"/>
      <c r="B724" s="1968"/>
      <c r="C724" s="1969"/>
      <c r="D724" s="258">
        <f t="shared" si="11"/>
        <v>0</v>
      </c>
      <c r="E724" s="1969"/>
      <c r="F724" s="1969"/>
      <c r="G724" s="1969"/>
      <c r="H724" s="1969"/>
      <c r="I724" s="1969"/>
      <c r="J724" s="1969"/>
      <c r="K724" s="3377"/>
      <c r="L724" s="158"/>
    </row>
    <row r="725" spans="1:12" ht="15.75" x14ac:dyDescent="0.2">
      <c r="A725" s="1967"/>
      <c r="B725" s="1968"/>
      <c r="C725" s="1969"/>
      <c r="D725" s="258">
        <f t="shared" si="11"/>
        <v>0</v>
      </c>
      <c r="E725" s="1969"/>
      <c r="F725" s="1969"/>
      <c r="G725" s="1969"/>
      <c r="H725" s="1969"/>
      <c r="I725" s="1969"/>
      <c r="J725" s="1969"/>
      <c r="K725" s="3377"/>
      <c r="L725" s="158"/>
    </row>
    <row r="726" spans="1:12" ht="15.75" x14ac:dyDescent="0.2">
      <c r="A726" s="1967"/>
      <c r="B726" s="1968"/>
      <c r="C726" s="1969"/>
      <c r="D726" s="258">
        <f t="shared" si="11"/>
        <v>0</v>
      </c>
      <c r="E726" s="1969"/>
      <c r="F726" s="1969"/>
      <c r="G726" s="1969"/>
      <c r="H726" s="1969"/>
      <c r="I726" s="1969"/>
      <c r="J726" s="1969"/>
      <c r="K726" s="3377"/>
      <c r="L726" s="158"/>
    </row>
    <row r="727" spans="1:12" ht="15.75" x14ac:dyDescent="0.2">
      <c r="A727" s="1967"/>
      <c r="B727" s="1968"/>
      <c r="C727" s="1969"/>
      <c r="D727" s="258">
        <f t="shared" si="11"/>
        <v>0</v>
      </c>
      <c r="E727" s="1969"/>
      <c r="F727" s="1969"/>
      <c r="G727" s="1969"/>
      <c r="H727" s="1969"/>
      <c r="I727" s="1969"/>
      <c r="J727" s="1969"/>
      <c r="K727" s="3377"/>
      <c r="L727" s="158"/>
    </row>
    <row r="728" spans="1:12" ht="15.75" x14ac:dyDescent="0.2">
      <c r="A728" s="1967"/>
      <c r="B728" s="1968"/>
      <c r="C728" s="1969"/>
      <c r="D728" s="258">
        <f t="shared" si="11"/>
        <v>0</v>
      </c>
      <c r="E728" s="1969"/>
      <c r="F728" s="1969"/>
      <c r="G728" s="1969"/>
      <c r="H728" s="1969"/>
      <c r="I728" s="1969"/>
      <c r="J728" s="1969"/>
      <c r="K728" s="3377"/>
      <c r="L728" s="158"/>
    </row>
    <row r="729" spans="1:12" ht="15.75" x14ac:dyDescent="0.2">
      <c r="A729" s="1967"/>
      <c r="B729" s="1968"/>
      <c r="C729" s="1969"/>
      <c r="D729" s="258">
        <f t="shared" si="11"/>
        <v>0</v>
      </c>
      <c r="E729" s="1969"/>
      <c r="F729" s="1969"/>
      <c r="G729" s="1969"/>
      <c r="H729" s="1969"/>
      <c r="I729" s="1969"/>
      <c r="J729" s="1969"/>
      <c r="K729" s="3377"/>
      <c r="L729" s="158"/>
    </row>
    <row r="730" spans="1:12" ht="15.75" x14ac:dyDescent="0.2">
      <c r="A730" s="1967"/>
      <c r="B730" s="1968"/>
      <c r="C730" s="1969"/>
      <c r="D730" s="258">
        <f t="shared" si="11"/>
        <v>0</v>
      </c>
      <c r="E730" s="1969"/>
      <c r="F730" s="1969"/>
      <c r="G730" s="1969"/>
      <c r="H730" s="1969"/>
      <c r="I730" s="1969"/>
      <c r="J730" s="1969"/>
      <c r="K730" s="3377"/>
      <c r="L730" s="158"/>
    </row>
    <row r="731" spans="1:12" ht="15.75" x14ac:dyDescent="0.2">
      <c r="A731" s="1967"/>
      <c r="B731" s="1968"/>
      <c r="C731" s="1969"/>
      <c r="D731" s="258">
        <f t="shared" si="11"/>
        <v>0</v>
      </c>
      <c r="E731" s="1969"/>
      <c r="F731" s="1969"/>
      <c r="G731" s="1969"/>
      <c r="H731" s="1969"/>
      <c r="I731" s="1969"/>
      <c r="J731" s="1969"/>
      <c r="K731" s="3377"/>
      <c r="L731" s="158"/>
    </row>
    <row r="732" spans="1:12" ht="15.75" x14ac:dyDescent="0.2">
      <c r="A732" s="1967"/>
      <c r="B732" s="1968"/>
      <c r="C732" s="1969"/>
      <c r="D732" s="258">
        <f t="shared" si="11"/>
        <v>0</v>
      </c>
      <c r="E732" s="1969"/>
      <c r="F732" s="1969"/>
      <c r="G732" s="1969"/>
      <c r="H732" s="1969"/>
      <c r="I732" s="1969"/>
      <c r="J732" s="1969"/>
      <c r="K732" s="3377"/>
      <c r="L732" s="158"/>
    </row>
    <row r="733" spans="1:12" ht="15.75" x14ac:dyDescent="0.2">
      <c r="A733" s="1967"/>
      <c r="B733" s="1968"/>
      <c r="C733" s="1969"/>
      <c r="D733" s="258">
        <f t="shared" si="11"/>
        <v>0</v>
      </c>
      <c r="E733" s="1969"/>
      <c r="F733" s="1969"/>
      <c r="G733" s="1969"/>
      <c r="H733" s="1969"/>
      <c r="I733" s="1969"/>
      <c r="J733" s="1969"/>
      <c r="K733" s="3377"/>
      <c r="L733" s="158"/>
    </row>
    <row r="734" spans="1:12" ht="15.75" x14ac:dyDescent="0.2">
      <c r="A734" s="1967"/>
      <c r="B734" s="1968"/>
      <c r="C734" s="1969"/>
      <c r="D734" s="258">
        <f t="shared" si="11"/>
        <v>0</v>
      </c>
      <c r="E734" s="1969"/>
      <c r="F734" s="1969"/>
      <c r="G734" s="1969"/>
      <c r="H734" s="1969"/>
      <c r="I734" s="1969"/>
      <c r="J734" s="1969"/>
      <c r="K734" s="3377"/>
      <c r="L734" s="158"/>
    </row>
    <row r="735" spans="1:12" ht="15.75" x14ac:dyDescent="0.2">
      <c r="A735" s="1967"/>
      <c r="B735" s="1968"/>
      <c r="C735" s="1969"/>
      <c r="D735" s="258">
        <f t="shared" si="11"/>
        <v>0</v>
      </c>
      <c r="E735" s="1969"/>
      <c r="F735" s="1969"/>
      <c r="G735" s="1969"/>
      <c r="H735" s="1969"/>
      <c r="I735" s="1969"/>
      <c r="J735" s="1969"/>
      <c r="K735" s="3377"/>
      <c r="L735" s="158"/>
    </row>
    <row r="736" spans="1:12" ht="15.75" x14ac:dyDescent="0.2">
      <c r="A736" s="1967"/>
      <c r="B736" s="1968"/>
      <c r="C736" s="1969"/>
      <c r="D736" s="258">
        <f t="shared" si="11"/>
        <v>0</v>
      </c>
      <c r="E736" s="1969"/>
      <c r="F736" s="1969"/>
      <c r="G736" s="1969"/>
      <c r="H736" s="1969"/>
      <c r="I736" s="1969"/>
      <c r="J736" s="1969"/>
      <c r="K736" s="3377"/>
      <c r="L736" s="158"/>
    </row>
    <row r="737" spans="1:12" ht="15.75" x14ac:dyDescent="0.2">
      <c r="A737" s="1967"/>
      <c r="B737" s="1968"/>
      <c r="C737" s="1969"/>
      <c r="D737" s="258">
        <f t="shared" si="11"/>
        <v>0</v>
      </c>
      <c r="E737" s="1969"/>
      <c r="F737" s="1969"/>
      <c r="G737" s="1969"/>
      <c r="H737" s="1969"/>
      <c r="I737" s="1969"/>
      <c r="J737" s="1969"/>
      <c r="K737" s="3377"/>
      <c r="L737" s="158"/>
    </row>
    <row r="738" spans="1:12" ht="15.75" x14ac:dyDescent="0.2">
      <c r="A738" s="1967"/>
      <c r="B738" s="1968"/>
      <c r="C738" s="1969"/>
      <c r="D738" s="258">
        <f t="shared" si="11"/>
        <v>0</v>
      </c>
      <c r="E738" s="1969"/>
      <c r="F738" s="1969"/>
      <c r="G738" s="1969"/>
      <c r="H738" s="1969"/>
      <c r="I738" s="1969"/>
      <c r="J738" s="1969"/>
      <c r="K738" s="3377"/>
      <c r="L738" s="158"/>
    </row>
    <row r="739" spans="1:12" ht="15.75" x14ac:dyDescent="0.2">
      <c r="A739" s="1967"/>
      <c r="B739" s="1968"/>
      <c r="C739" s="1969"/>
      <c r="D739" s="258">
        <f t="shared" si="11"/>
        <v>0</v>
      </c>
      <c r="E739" s="1969"/>
      <c r="F739" s="1969"/>
      <c r="G739" s="1969"/>
      <c r="H739" s="1969"/>
      <c r="I739" s="1969"/>
      <c r="J739" s="1969"/>
      <c r="K739" s="3377"/>
      <c r="L739" s="158"/>
    </row>
    <row r="740" spans="1:12" ht="15.75" x14ac:dyDescent="0.2">
      <c r="A740" s="1967"/>
      <c r="B740" s="1968"/>
      <c r="C740" s="1969"/>
      <c r="D740" s="258">
        <f t="shared" si="11"/>
        <v>0</v>
      </c>
      <c r="E740" s="1969"/>
      <c r="F740" s="1969"/>
      <c r="G740" s="1969"/>
      <c r="H740" s="1969"/>
      <c r="I740" s="1969"/>
      <c r="J740" s="1969"/>
      <c r="K740" s="3377"/>
      <c r="L740" s="158"/>
    </row>
    <row r="741" spans="1:12" ht="15.75" x14ac:dyDescent="0.2">
      <c r="A741" s="1967"/>
      <c r="B741" s="1968"/>
      <c r="C741" s="1969"/>
      <c r="D741" s="258">
        <f t="shared" si="11"/>
        <v>0</v>
      </c>
      <c r="E741" s="1969"/>
      <c r="F741" s="1969"/>
      <c r="G741" s="1969"/>
      <c r="H741" s="1969"/>
      <c r="I741" s="1969"/>
      <c r="J741" s="1969"/>
      <c r="K741" s="3377"/>
      <c r="L741" s="158"/>
    </row>
    <row r="742" spans="1:12" ht="15.75" x14ac:dyDescent="0.2">
      <c r="A742" s="1967"/>
      <c r="B742" s="1968"/>
      <c r="C742" s="1969"/>
      <c r="D742" s="258">
        <f t="shared" si="11"/>
        <v>0</v>
      </c>
      <c r="E742" s="1969"/>
      <c r="F742" s="1969"/>
      <c r="G742" s="1969"/>
      <c r="H742" s="1969"/>
      <c r="I742" s="1969"/>
      <c r="J742" s="1969"/>
      <c r="K742" s="3377"/>
      <c r="L742" s="158"/>
    </row>
    <row r="743" spans="1:12" ht="15.75" x14ac:dyDescent="0.2">
      <c r="A743" s="1967"/>
      <c r="B743" s="1968"/>
      <c r="C743" s="1969"/>
      <c r="D743" s="258">
        <f t="shared" si="11"/>
        <v>0</v>
      </c>
      <c r="E743" s="1969"/>
      <c r="F743" s="1969"/>
      <c r="G743" s="1969"/>
      <c r="H743" s="1969"/>
      <c r="I743" s="1969"/>
      <c r="J743" s="1969"/>
      <c r="K743" s="3377"/>
      <c r="L743" s="158"/>
    </row>
    <row r="744" spans="1:12" ht="15.75" x14ac:dyDescent="0.2">
      <c r="A744" s="1967"/>
      <c r="B744" s="1968"/>
      <c r="C744" s="1969"/>
      <c r="D744" s="258">
        <f t="shared" si="11"/>
        <v>0</v>
      </c>
      <c r="E744" s="1969"/>
      <c r="F744" s="1969"/>
      <c r="G744" s="1969"/>
      <c r="H744" s="1969"/>
      <c r="I744" s="1969"/>
      <c r="J744" s="1969"/>
      <c r="K744" s="3377"/>
      <c r="L744" s="158"/>
    </row>
    <row r="745" spans="1:12" ht="15.75" x14ac:dyDescent="0.2">
      <c r="A745" s="1967"/>
      <c r="B745" s="1968"/>
      <c r="C745" s="1969"/>
      <c r="D745" s="258">
        <f t="shared" si="11"/>
        <v>0</v>
      </c>
      <c r="E745" s="1969"/>
      <c r="F745" s="1969"/>
      <c r="G745" s="1969"/>
      <c r="H745" s="1969"/>
      <c r="I745" s="1969"/>
      <c r="J745" s="1969"/>
      <c r="K745" s="3377"/>
      <c r="L745" s="158"/>
    </row>
    <row r="746" spans="1:12" ht="15.75" x14ac:dyDescent="0.2">
      <c r="A746" s="1967"/>
      <c r="B746" s="1968"/>
      <c r="C746" s="1969"/>
      <c r="D746" s="258">
        <f t="shared" si="11"/>
        <v>0</v>
      </c>
      <c r="E746" s="1969"/>
      <c r="F746" s="1969"/>
      <c r="G746" s="1969"/>
      <c r="H746" s="1969"/>
      <c r="I746" s="1969"/>
      <c r="J746" s="1969"/>
      <c r="K746" s="3377"/>
      <c r="L746" s="158"/>
    </row>
    <row r="747" spans="1:12" ht="15.75" x14ac:dyDescent="0.2">
      <c r="A747" s="1967"/>
      <c r="B747" s="1968"/>
      <c r="C747" s="1969"/>
      <c r="D747" s="258">
        <f t="shared" si="11"/>
        <v>0</v>
      </c>
      <c r="E747" s="1969"/>
      <c r="F747" s="1969"/>
      <c r="G747" s="1969"/>
      <c r="H747" s="1969"/>
      <c r="I747" s="1969"/>
      <c r="J747" s="1969"/>
      <c r="K747" s="3377"/>
      <c r="L747" s="158"/>
    </row>
    <row r="748" spans="1:12" ht="15.75" x14ac:dyDescent="0.2">
      <c r="A748" s="1967"/>
      <c r="B748" s="1968"/>
      <c r="C748" s="1969"/>
      <c r="D748" s="258">
        <f t="shared" si="11"/>
        <v>0</v>
      </c>
      <c r="E748" s="1969"/>
      <c r="F748" s="1969"/>
      <c r="G748" s="1969"/>
      <c r="H748" s="1969"/>
      <c r="I748" s="1969"/>
      <c r="J748" s="1969"/>
      <c r="K748" s="3377"/>
      <c r="L748" s="158"/>
    </row>
    <row r="749" spans="1:12" ht="15.75" x14ac:dyDescent="0.2">
      <c r="A749" s="1967"/>
      <c r="B749" s="1968"/>
      <c r="C749" s="1969"/>
      <c r="D749" s="258">
        <f t="shared" si="11"/>
        <v>0</v>
      </c>
      <c r="E749" s="1969"/>
      <c r="F749" s="1969"/>
      <c r="G749" s="1969"/>
      <c r="H749" s="1969"/>
      <c r="I749" s="1969"/>
      <c r="J749" s="1969"/>
      <c r="K749" s="3377"/>
      <c r="L749" s="158"/>
    </row>
    <row r="750" spans="1:12" ht="15.75" x14ac:dyDescent="0.2">
      <c r="A750" s="1967"/>
      <c r="B750" s="1968"/>
      <c r="C750" s="1969"/>
      <c r="D750" s="258">
        <f t="shared" si="11"/>
        <v>0</v>
      </c>
      <c r="E750" s="1969"/>
      <c r="F750" s="1969"/>
      <c r="G750" s="1969"/>
      <c r="H750" s="1969"/>
      <c r="I750" s="1969"/>
      <c r="J750" s="1969"/>
      <c r="K750" s="3377"/>
      <c r="L750" s="158"/>
    </row>
    <row r="751" spans="1:12" ht="15.75" x14ac:dyDescent="0.2">
      <c r="A751" s="1967"/>
      <c r="B751" s="1968"/>
      <c r="C751" s="1969"/>
      <c r="D751" s="258">
        <f t="shared" si="11"/>
        <v>0</v>
      </c>
      <c r="E751" s="1969"/>
      <c r="F751" s="1969"/>
      <c r="G751" s="1969"/>
      <c r="H751" s="1969"/>
      <c r="I751" s="1969"/>
      <c r="J751" s="1969"/>
      <c r="K751" s="3377"/>
      <c r="L751" s="158"/>
    </row>
    <row r="752" spans="1:12" ht="15.75" x14ac:dyDescent="0.2">
      <c r="A752" s="1967"/>
      <c r="B752" s="1968"/>
      <c r="C752" s="1969"/>
      <c r="D752" s="258">
        <f t="shared" si="11"/>
        <v>0</v>
      </c>
      <c r="E752" s="1969"/>
      <c r="F752" s="1969"/>
      <c r="G752" s="1969"/>
      <c r="H752" s="1969"/>
      <c r="I752" s="1969"/>
      <c r="J752" s="1969"/>
      <c r="K752" s="3377"/>
      <c r="L752" s="158"/>
    </row>
    <row r="753" spans="1:12" ht="15.75" x14ac:dyDescent="0.2">
      <c r="A753" s="1967"/>
      <c r="B753" s="1968"/>
      <c r="C753" s="1969"/>
      <c r="D753" s="258">
        <f t="shared" si="11"/>
        <v>0</v>
      </c>
      <c r="E753" s="1969"/>
      <c r="F753" s="1969"/>
      <c r="G753" s="1969"/>
      <c r="H753" s="1969"/>
      <c r="I753" s="1969"/>
      <c r="J753" s="1969"/>
      <c r="K753" s="3377"/>
      <c r="L753" s="158"/>
    </row>
    <row r="754" spans="1:12" ht="15.75" x14ac:dyDescent="0.2">
      <c r="A754" s="1967"/>
      <c r="B754" s="1968"/>
      <c r="C754" s="1969"/>
      <c r="D754" s="258">
        <f t="shared" si="11"/>
        <v>0</v>
      </c>
      <c r="E754" s="1969"/>
      <c r="F754" s="1969"/>
      <c r="G754" s="1969"/>
      <c r="H754" s="1969"/>
      <c r="I754" s="1969"/>
      <c r="J754" s="1969"/>
      <c r="K754" s="3377"/>
      <c r="L754" s="158"/>
    </row>
    <row r="755" spans="1:12" ht="15.75" x14ac:dyDescent="0.2">
      <c r="A755" s="1967"/>
      <c r="B755" s="1968"/>
      <c r="C755" s="1969"/>
      <c r="D755" s="258">
        <f t="shared" si="11"/>
        <v>0</v>
      </c>
      <c r="E755" s="1969"/>
      <c r="F755" s="1969"/>
      <c r="G755" s="1969"/>
      <c r="H755" s="1969"/>
      <c r="I755" s="1969"/>
      <c r="J755" s="1969"/>
      <c r="K755" s="3377"/>
      <c r="L755" s="158"/>
    </row>
    <row r="756" spans="1:12" ht="15.75" x14ac:dyDescent="0.2">
      <c r="A756" s="1967"/>
      <c r="B756" s="1968"/>
      <c r="C756" s="1969"/>
      <c r="D756" s="258">
        <f t="shared" si="11"/>
        <v>0</v>
      </c>
      <c r="E756" s="1969"/>
      <c r="F756" s="1969"/>
      <c r="G756" s="1969"/>
      <c r="H756" s="1969"/>
      <c r="I756" s="1969"/>
      <c r="J756" s="1969"/>
      <c r="K756" s="3377"/>
      <c r="L756" s="158"/>
    </row>
    <row r="757" spans="1:12" ht="15.75" x14ac:dyDescent="0.2">
      <c r="A757" s="1967"/>
      <c r="B757" s="1968"/>
      <c r="C757" s="1969"/>
      <c r="D757" s="258">
        <f t="shared" si="11"/>
        <v>0</v>
      </c>
      <c r="E757" s="1969"/>
      <c r="F757" s="1969"/>
      <c r="G757" s="1969"/>
      <c r="H757" s="1969"/>
      <c r="I757" s="1969"/>
      <c r="J757" s="1969"/>
      <c r="K757" s="3377"/>
      <c r="L757" s="158"/>
    </row>
    <row r="758" spans="1:12" ht="15.75" x14ac:dyDescent="0.2">
      <c r="A758" s="1967"/>
      <c r="B758" s="1968"/>
      <c r="C758" s="1969"/>
      <c r="D758" s="258">
        <f t="shared" si="11"/>
        <v>0</v>
      </c>
      <c r="E758" s="1969"/>
      <c r="F758" s="1969"/>
      <c r="G758" s="1969"/>
      <c r="H758" s="1969"/>
      <c r="I758" s="1969"/>
      <c r="J758" s="1969"/>
      <c r="K758" s="3377"/>
      <c r="L758" s="158"/>
    </row>
    <row r="759" spans="1:12" ht="15.75" x14ac:dyDescent="0.2">
      <c r="A759" s="1967"/>
      <c r="B759" s="1968"/>
      <c r="C759" s="1969"/>
      <c r="D759" s="258">
        <f t="shared" si="11"/>
        <v>0</v>
      </c>
      <c r="E759" s="1969"/>
      <c r="F759" s="1969"/>
      <c r="G759" s="1969"/>
      <c r="H759" s="1969"/>
      <c r="I759" s="1969"/>
      <c r="J759" s="1969"/>
      <c r="K759" s="3377"/>
      <c r="L759" s="158"/>
    </row>
    <row r="760" spans="1:12" ht="15.75" x14ac:dyDescent="0.2">
      <c r="A760" s="1967"/>
      <c r="B760" s="1968"/>
      <c r="C760" s="1969"/>
      <c r="D760" s="258">
        <f t="shared" si="11"/>
        <v>0</v>
      </c>
      <c r="E760" s="1969"/>
      <c r="F760" s="1969"/>
      <c r="G760" s="1969"/>
      <c r="H760" s="1969"/>
      <c r="I760" s="1969"/>
      <c r="J760" s="1969"/>
      <c r="K760" s="3377"/>
      <c r="L760" s="158"/>
    </row>
    <row r="761" spans="1:12" ht="15.75" x14ac:dyDescent="0.2">
      <c r="A761" s="1967"/>
      <c r="B761" s="1968"/>
      <c r="C761" s="1969"/>
      <c r="D761" s="258">
        <f t="shared" si="11"/>
        <v>0</v>
      </c>
      <c r="E761" s="1969"/>
      <c r="F761" s="1969"/>
      <c r="G761" s="1969"/>
      <c r="H761" s="1969"/>
      <c r="I761" s="1969"/>
      <c r="J761" s="1969"/>
      <c r="K761" s="3377"/>
      <c r="L761" s="158"/>
    </row>
    <row r="762" spans="1:12" ht="15.75" x14ac:dyDescent="0.2">
      <c r="A762" s="1967"/>
      <c r="B762" s="1968"/>
      <c r="C762" s="1969"/>
      <c r="D762" s="258">
        <f t="shared" si="11"/>
        <v>0</v>
      </c>
      <c r="E762" s="1969"/>
      <c r="F762" s="1969"/>
      <c r="G762" s="1969"/>
      <c r="H762" s="1969"/>
      <c r="I762" s="1969"/>
      <c r="J762" s="1969"/>
      <c r="K762" s="3377"/>
      <c r="L762" s="158"/>
    </row>
    <row r="763" spans="1:12" ht="15.75" x14ac:dyDescent="0.2">
      <c r="A763" s="1967"/>
      <c r="B763" s="1968"/>
      <c r="C763" s="1969"/>
      <c r="D763" s="258">
        <f t="shared" si="11"/>
        <v>0</v>
      </c>
      <c r="E763" s="1969"/>
      <c r="F763" s="1969"/>
      <c r="G763" s="1969"/>
      <c r="H763" s="1969"/>
      <c r="I763" s="1969"/>
      <c r="J763" s="1969"/>
      <c r="K763" s="3377"/>
      <c r="L763" s="158"/>
    </row>
    <row r="764" spans="1:12" ht="15.75" x14ac:dyDescent="0.2">
      <c r="A764" s="1967"/>
      <c r="B764" s="1968"/>
      <c r="C764" s="1969"/>
      <c r="D764" s="258">
        <f t="shared" si="11"/>
        <v>0</v>
      </c>
      <c r="E764" s="1969"/>
      <c r="F764" s="1969"/>
      <c r="G764" s="1969"/>
      <c r="H764" s="1969"/>
      <c r="I764" s="1969"/>
      <c r="J764" s="1969"/>
      <c r="K764" s="3377"/>
      <c r="L764" s="158"/>
    </row>
    <row r="765" spans="1:12" ht="15.75" x14ac:dyDescent="0.2">
      <c r="A765" s="1967"/>
      <c r="B765" s="1968"/>
      <c r="C765" s="1969"/>
      <c r="D765" s="258">
        <f t="shared" si="11"/>
        <v>0</v>
      </c>
      <c r="E765" s="1969"/>
      <c r="F765" s="1969"/>
      <c r="G765" s="1969"/>
      <c r="H765" s="1969"/>
      <c r="I765" s="1969"/>
      <c r="J765" s="1969"/>
      <c r="K765" s="3377"/>
      <c r="L765" s="158"/>
    </row>
    <row r="766" spans="1:12" ht="15.75" x14ac:dyDescent="0.2">
      <c r="A766" s="1967"/>
      <c r="B766" s="1968"/>
      <c r="C766" s="1969"/>
      <c r="D766" s="258">
        <f t="shared" si="11"/>
        <v>0</v>
      </c>
      <c r="E766" s="1969"/>
      <c r="F766" s="1969"/>
      <c r="G766" s="1969"/>
      <c r="H766" s="1969"/>
      <c r="I766" s="1969"/>
      <c r="J766" s="1969"/>
      <c r="K766" s="3377"/>
      <c r="L766" s="158"/>
    </row>
    <row r="767" spans="1:12" ht="15.75" x14ac:dyDescent="0.2">
      <c r="A767" s="1967"/>
      <c r="B767" s="1968"/>
      <c r="C767" s="1969"/>
      <c r="D767" s="258">
        <f t="shared" si="11"/>
        <v>0</v>
      </c>
      <c r="E767" s="1969"/>
      <c r="F767" s="1969"/>
      <c r="G767" s="1969"/>
      <c r="H767" s="1969"/>
      <c r="I767" s="1969"/>
      <c r="J767" s="1969"/>
      <c r="K767" s="3377"/>
      <c r="L767" s="158"/>
    </row>
    <row r="768" spans="1:12" ht="15.75" x14ac:dyDescent="0.2">
      <c r="A768" s="1967"/>
      <c r="B768" s="1968"/>
      <c r="C768" s="1969"/>
      <c r="D768" s="258">
        <f t="shared" si="11"/>
        <v>0</v>
      </c>
      <c r="E768" s="1969"/>
      <c r="F768" s="1969"/>
      <c r="G768" s="1969"/>
      <c r="H768" s="1969"/>
      <c r="I768" s="1969"/>
      <c r="J768" s="1969"/>
      <c r="K768" s="3377"/>
      <c r="L768" s="158"/>
    </row>
    <row r="769" spans="1:12" ht="15.75" x14ac:dyDescent="0.2">
      <c r="A769" s="1967"/>
      <c r="B769" s="1968"/>
      <c r="C769" s="1969"/>
      <c r="D769" s="258">
        <f t="shared" si="11"/>
        <v>0</v>
      </c>
      <c r="E769" s="1969"/>
      <c r="F769" s="1969"/>
      <c r="G769" s="1969"/>
      <c r="H769" s="1969"/>
      <c r="I769" s="1969"/>
      <c r="J769" s="1969"/>
      <c r="K769" s="3377"/>
      <c r="L769" s="158"/>
    </row>
    <row r="770" spans="1:12" ht="15.75" x14ac:dyDescent="0.2">
      <c r="A770" s="1967"/>
      <c r="B770" s="1968"/>
      <c r="C770" s="1969"/>
      <c r="D770" s="258">
        <f t="shared" si="11"/>
        <v>0</v>
      </c>
      <c r="E770" s="1969"/>
      <c r="F770" s="1969"/>
      <c r="G770" s="1969"/>
      <c r="H770" s="1969"/>
      <c r="I770" s="1969"/>
      <c r="J770" s="1969"/>
      <c r="K770" s="3377"/>
      <c r="L770" s="158"/>
    </row>
    <row r="771" spans="1:12" ht="15.75" x14ac:dyDescent="0.2">
      <c r="A771" s="1967"/>
      <c r="B771" s="1968"/>
      <c r="C771" s="1969"/>
      <c r="D771" s="258">
        <f t="shared" si="11"/>
        <v>0</v>
      </c>
      <c r="E771" s="1969"/>
      <c r="F771" s="1969"/>
      <c r="G771" s="1969"/>
      <c r="H771" s="1969"/>
      <c r="I771" s="1969"/>
      <c r="J771" s="1969"/>
      <c r="K771" s="3377"/>
      <c r="L771" s="158"/>
    </row>
    <row r="772" spans="1:12" ht="15.75" x14ac:dyDescent="0.2">
      <c r="A772" s="1967"/>
      <c r="B772" s="1968"/>
      <c r="C772" s="1969"/>
      <c r="D772" s="258">
        <f t="shared" si="11"/>
        <v>0</v>
      </c>
      <c r="E772" s="1969"/>
      <c r="F772" s="1969"/>
      <c r="G772" s="1969"/>
      <c r="H772" s="1969"/>
      <c r="I772" s="1969"/>
      <c r="J772" s="1969"/>
      <c r="K772" s="3377"/>
      <c r="L772" s="158"/>
    </row>
    <row r="773" spans="1:12" ht="15.75" x14ac:dyDescent="0.2">
      <c r="A773" s="1967"/>
      <c r="B773" s="1968"/>
      <c r="C773" s="1969"/>
      <c r="D773" s="258">
        <f>+C773*(100-E773)/100</f>
        <v>0</v>
      </c>
      <c r="E773" s="1969"/>
      <c r="F773" s="1969"/>
      <c r="G773" s="1969"/>
      <c r="H773" s="1969"/>
      <c r="I773" s="1969"/>
      <c r="J773" s="1969"/>
      <c r="K773" s="3377"/>
      <c r="L773" s="158"/>
    </row>
    <row r="774" spans="1:12" ht="15.75" x14ac:dyDescent="0.2">
      <c r="A774" s="1967"/>
      <c r="B774" s="1968"/>
      <c r="C774" s="1969"/>
      <c r="D774" s="258">
        <f>+C774*(100-E774)/100</f>
        <v>0</v>
      </c>
      <c r="E774" s="1969"/>
      <c r="F774" s="1969"/>
      <c r="G774" s="1969"/>
      <c r="H774" s="1969"/>
      <c r="I774" s="1969"/>
      <c r="J774" s="1969"/>
      <c r="K774" s="3377"/>
      <c r="L774" s="158"/>
    </row>
    <row r="775" spans="1:12" ht="15.75" x14ac:dyDescent="0.2">
      <c r="A775" s="1967"/>
      <c r="B775" s="1968"/>
      <c r="C775" s="1969"/>
      <c r="D775" s="258">
        <f>+C775*(100-E775)/100</f>
        <v>0</v>
      </c>
      <c r="E775" s="1969"/>
      <c r="F775" s="1969"/>
      <c r="G775" s="1969"/>
      <c r="H775" s="1969"/>
      <c r="I775" s="1969"/>
      <c r="J775" s="1969"/>
      <c r="K775" s="3377"/>
      <c r="L775" s="158"/>
    </row>
    <row r="776" spans="1:12" ht="15.75" x14ac:dyDescent="0.2">
      <c r="A776" s="1967"/>
      <c r="B776" s="1968"/>
      <c r="C776" s="1969"/>
      <c r="D776" s="258">
        <f>+C776*(100-E776)/100</f>
        <v>0</v>
      </c>
      <c r="E776" s="1969"/>
      <c r="F776" s="1969"/>
      <c r="G776" s="1969"/>
      <c r="H776" s="1969"/>
      <c r="I776" s="1969"/>
      <c r="J776" s="1969"/>
      <c r="K776" s="3377"/>
      <c r="L776" s="158"/>
    </row>
    <row r="777" spans="1:12" ht="15.75" x14ac:dyDescent="0.2">
      <c r="A777" s="1967"/>
      <c r="B777" s="1968"/>
      <c r="C777" s="1969"/>
      <c r="D777" s="258">
        <f>+C777*(100-E777)/100</f>
        <v>0</v>
      </c>
      <c r="E777" s="1969"/>
      <c r="F777" s="1969"/>
      <c r="G777" s="1969"/>
      <c r="H777" s="1969"/>
      <c r="I777" s="1969"/>
      <c r="J777" s="1969"/>
      <c r="K777" s="3377"/>
      <c r="L777" s="158"/>
    </row>
  </sheetData>
  <autoFilter ref="B6:K777"/>
  <mergeCells count="38">
    <mergeCell ref="C48:J48"/>
    <mergeCell ref="C47:J47"/>
    <mergeCell ref="C8:J8"/>
    <mergeCell ref="C9:J9"/>
    <mergeCell ref="C28:J28"/>
    <mergeCell ref="C46:J46"/>
    <mergeCell ref="A1:L1"/>
    <mergeCell ref="A2:B2"/>
    <mergeCell ref="C2:F2"/>
    <mergeCell ref="G2:H2"/>
    <mergeCell ref="I2:J2"/>
    <mergeCell ref="K2:L2"/>
    <mergeCell ref="K3:L3"/>
    <mergeCell ref="K4:L4"/>
    <mergeCell ref="K5:L5"/>
    <mergeCell ref="H19:J19"/>
    <mergeCell ref="C45:J45"/>
    <mergeCell ref="C29:J29"/>
    <mergeCell ref="C14:J14"/>
    <mergeCell ref="C5:F5"/>
    <mergeCell ref="C27:J27"/>
    <mergeCell ref="C25:J25"/>
    <mergeCell ref="G5:H5"/>
    <mergeCell ref="C17:J17"/>
    <mergeCell ref="I5:J5"/>
    <mergeCell ref="C16:J16"/>
    <mergeCell ref="C7:J7"/>
    <mergeCell ref="A30:A31"/>
    <mergeCell ref="A3:B3"/>
    <mergeCell ref="C3:F3"/>
    <mergeCell ref="G3:H3"/>
    <mergeCell ref="I3:J3"/>
    <mergeCell ref="A4:B4"/>
    <mergeCell ref="C4:F4"/>
    <mergeCell ref="G4:H4"/>
    <mergeCell ref="I4:J4"/>
    <mergeCell ref="A25:A26"/>
    <mergeCell ref="A5:B5"/>
  </mergeCells>
  <pageMargins left="0.7" right="0.7" top="0.75" bottom="0.75" header="0.3" footer="0.3"/>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tabColor rgb="FFFF0000"/>
  </sheetPr>
  <dimension ref="A1:M775"/>
  <sheetViews>
    <sheetView zoomScaleNormal="100" workbookViewId="0">
      <pane ySplit="6" topLeftCell="A37" activePane="bottomLeft" state="frozen"/>
      <selection activeCell="C163" sqref="C163:J163"/>
      <selection pane="bottomLeft" activeCell="C7" sqref="C7:J7"/>
    </sheetView>
  </sheetViews>
  <sheetFormatPr defaultRowHeight="12.75" x14ac:dyDescent="0.2"/>
  <cols>
    <col min="1" max="1" width="11.28515625" bestFit="1" customWidth="1"/>
    <col min="2" max="2" width="11.85546875" customWidth="1"/>
    <col min="3" max="3" width="11.5703125" customWidth="1"/>
    <col min="4" max="4" width="12" customWidth="1"/>
    <col min="5" max="5" width="11.42578125" customWidth="1"/>
    <col min="6" max="6" width="11.7109375" customWidth="1"/>
    <col min="7" max="7" width="12" customWidth="1"/>
    <col min="8" max="8" width="10.85546875" customWidth="1"/>
    <col min="9" max="11" width="12.85546875" customWidth="1"/>
    <col min="12" max="12" width="66.28515625" customWidth="1"/>
  </cols>
  <sheetData>
    <row r="1" spans="1:13" s="2" customFormat="1" ht="30.75" customHeight="1" thickTop="1" x14ac:dyDescent="0.25">
      <c r="A1" s="3853" t="s">
        <v>2891</v>
      </c>
      <c r="B1" s="3854"/>
      <c r="C1" s="3854"/>
      <c r="D1" s="3854"/>
      <c r="E1" s="3854"/>
      <c r="F1" s="3854"/>
      <c r="G1" s="3854"/>
      <c r="H1" s="3854"/>
      <c r="I1" s="3854"/>
      <c r="J1" s="3854"/>
      <c r="K1" s="3854"/>
      <c r="L1" s="3855"/>
      <c r="M1" s="1"/>
    </row>
    <row r="2" spans="1:13" s="5" customFormat="1" ht="20.25" customHeight="1" x14ac:dyDescent="0.25">
      <c r="A2" s="3463" t="s">
        <v>259</v>
      </c>
      <c r="B2" s="3464"/>
      <c r="C2" s="3445">
        <f>+(25+120+93)*25</f>
        <v>5950</v>
      </c>
      <c r="D2" s="3446"/>
      <c r="E2" s="3446"/>
      <c r="F2" s="3447"/>
      <c r="G2" s="3461"/>
      <c r="H2" s="3462"/>
      <c r="I2" s="3437" t="s">
        <v>260</v>
      </c>
      <c r="J2" s="3438"/>
      <c r="K2" s="3500">
        <v>8</v>
      </c>
      <c r="L2" s="3501"/>
      <c r="M2" s="4"/>
    </row>
    <row r="3" spans="1:13" s="5" customFormat="1" ht="20.25" customHeight="1" x14ac:dyDescent="0.25">
      <c r="A3" s="3463" t="s">
        <v>261</v>
      </c>
      <c r="B3" s="3464"/>
      <c r="C3" s="3445" t="s">
        <v>279</v>
      </c>
      <c r="D3" s="3446"/>
      <c r="E3" s="3446"/>
      <c r="F3" s="3447"/>
      <c r="G3" s="3440"/>
      <c r="H3" s="3441"/>
      <c r="I3" s="3437" t="s">
        <v>262</v>
      </c>
      <c r="J3" s="3438"/>
      <c r="K3" s="3500" t="s">
        <v>1674</v>
      </c>
      <c r="L3" s="3501"/>
      <c r="M3" s="4"/>
    </row>
    <row r="4" spans="1:13" s="5" customFormat="1" ht="20.25" customHeight="1" x14ac:dyDescent="0.25">
      <c r="A4" s="3463" t="s">
        <v>263</v>
      </c>
      <c r="B4" s="3464"/>
      <c r="C4" s="3445" t="s">
        <v>2833</v>
      </c>
      <c r="D4" s="3446"/>
      <c r="E4" s="3446"/>
      <c r="F4" s="3447"/>
      <c r="G4" s="3461"/>
      <c r="H4" s="3462"/>
      <c r="I4" s="3437" t="s">
        <v>264</v>
      </c>
      <c r="J4" s="3438"/>
      <c r="K4" s="3500" t="s">
        <v>1906</v>
      </c>
      <c r="L4" s="3501"/>
      <c r="M4" s="4"/>
    </row>
    <row r="5" spans="1:13" s="5" customFormat="1" ht="73.5" customHeight="1" thickBot="1" x14ac:dyDescent="0.3">
      <c r="A5" s="3448" t="s">
        <v>265</v>
      </c>
      <c r="B5" s="3449"/>
      <c r="C5" s="3526" t="s">
        <v>2834</v>
      </c>
      <c r="D5" s="3527"/>
      <c r="E5" s="3527"/>
      <c r="F5" s="3737"/>
      <c r="G5" s="3717" t="s">
        <v>2825</v>
      </c>
      <c r="H5" s="3574"/>
      <c r="I5" s="3437" t="s">
        <v>397</v>
      </c>
      <c r="J5" s="3438"/>
      <c r="K5" s="4031" t="s">
        <v>2892</v>
      </c>
      <c r="L5" s="4032"/>
      <c r="M5" s="4"/>
    </row>
    <row r="6" spans="1:13" s="10" customFormat="1"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3" ht="93.75" customHeight="1" thickTop="1" x14ac:dyDescent="0.2">
      <c r="A7" s="1254">
        <v>43426</v>
      </c>
      <c r="B7" s="1255" t="s">
        <v>62</v>
      </c>
      <c r="C7" s="4066" t="s">
        <v>2835</v>
      </c>
      <c r="D7" s="4066"/>
      <c r="E7" s="4066"/>
      <c r="F7" s="4066"/>
      <c r="G7" s="4066"/>
      <c r="H7" s="4066"/>
      <c r="I7" s="4066"/>
      <c r="J7" s="4066"/>
      <c r="K7" s="2813" t="s">
        <v>2104</v>
      </c>
      <c r="L7" s="1586" t="s">
        <v>2104</v>
      </c>
    </row>
    <row r="8" spans="1:13" ht="20.25" customHeight="1" x14ac:dyDescent="0.2">
      <c r="A8" s="1268">
        <v>43437</v>
      </c>
      <c r="B8" s="1798" t="s">
        <v>4</v>
      </c>
      <c r="C8" s="3482" t="s">
        <v>2846</v>
      </c>
      <c r="D8" s="3505"/>
      <c r="E8" s="3505"/>
      <c r="F8" s="3505"/>
      <c r="G8" s="3505"/>
      <c r="H8" s="3505"/>
      <c r="I8" s="3505"/>
      <c r="J8" s="3483"/>
      <c r="K8" s="2485"/>
      <c r="L8" s="393"/>
    </row>
    <row r="9" spans="1:13" ht="20.25" customHeight="1" x14ac:dyDescent="0.25">
      <c r="A9" s="1268">
        <v>43439</v>
      </c>
      <c r="B9" s="1798" t="s">
        <v>12</v>
      </c>
      <c r="C9" s="1799">
        <v>75</v>
      </c>
      <c r="D9" s="258">
        <f>+C9*(100-E9)/100</f>
        <v>0.75</v>
      </c>
      <c r="E9" s="1799">
        <v>99</v>
      </c>
      <c r="F9" s="1799">
        <v>130</v>
      </c>
      <c r="G9" s="1799"/>
      <c r="H9" s="1799"/>
      <c r="I9" s="1799"/>
      <c r="J9" s="1799"/>
      <c r="K9" s="2471"/>
      <c r="L9" s="234" t="s">
        <v>2878</v>
      </c>
    </row>
    <row r="10" spans="1:13" s="1267" customFormat="1" ht="20.25" customHeight="1" x14ac:dyDescent="0.25">
      <c r="A10" s="1268">
        <v>43444</v>
      </c>
      <c r="B10" s="1269" t="s">
        <v>4</v>
      </c>
      <c r="C10" s="3666" t="s">
        <v>3595</v>
      </c>
      <c r="D10" s="3667"/>
      <c r="E10" s="3667"/>
      <c r="F10" s="3667"/>
      <c r="G10" s="3667"/>
      <c r="H10" s="3667"/>
      <c r="I10" s="3667"/>
      <c r="J10" s="3668"/>
      <c r="K10" s="2547"/>
      <c r="L10" s="1272"/>
    </row>
    <row r="11" spans="1:13" ht="81.75" customHeight="1" x14ac:dyDescent="0.2">
      <c r="A11" s="1296">
        <v>43451</v>
      </c>
      <c r="B11" s="1297" t="s">
        <v>23</v>
      </c>
      <c r="C11" s="3801" t="s">
        <v>2893</v>
      </c>
      <c r="D11" s="4199"/>
      <c r="E11" s="4199"/>
      <c r="F11" s="4199"/>
      <c r="G11" s="4199"/>
      <c r="H11" s="4199"/>
      <c r="I11" s="4199"/>
      <c r="J11" s="4200"/>
      <c r="K11" s="2779" t="s">
        <v>1909</v>
      </c>
      <c r="L11" s="1808" t="s">
        <v>1909</v>
      </c>
    </row>
    <row r="12" spans="1:13" ht="15.75" x14ac:dyDescent="0.2">
      <c r="A12" s="1797">
        <v>43458</v>
      </c>
      <c r="B12" s="1798" t="s">
        <v>14</v>
      </c>
      <c r="C12" s="3666" t="s">
        <v>2896</v>
      </c>
      <c r="D12" s="3667"/>
      <c r="E12" s="3667"/>
      <c r="F12" s="3667"/>
      <c r="G12" s="3667"/>
      <c r="H12" s="3667"/>
      <c r="I12" s="3667"/>
      <c r="J12" s="3668"/>
      <c r="K12" s="2547"/>
      <c r="L12" s="393"/>
    </row>
    <row r="13" spans="1:13" ht="71.25" customHeight="1" x14ac:dyDescent="0.2">
      <c r="A13" s="3459">
        <v>43462</v>
      </c>
      <c r="B13" s="1809" t="s">
        <v>14</v>
      </c>
      <c r="C13" s="3473" t="s">
        <v>2899</v>
      </c>
      <c r="D13" s="3474"/>
      <c r="E13" s="3474"/>
      <c r="F13" s="3474"/>
      <c r="G13" s="3474"/>
      <c r="H13" s="3474"/>
      <c r="I13" s="3474"/>
      <c r="J13" s="3475"/>
      <c r="K13" s="2465"/>
      <c r="L13" s="393"/>
    </row>
    <row r="14" spans="1:13" ht="15.75" x14ac:dyDescent="0.25">
      <c r="A14" s="3460"/>
      <c r="B14" s="1798" t="s">
        <v>186</v>
      </c>
      <c r="C14" s="1799"/>
      <c r="D14" s="258"/>
      <c r="E14" s="1799"/>
      <c r="F14" s="1799"/>
      <c r="G14" s="1799"/>
      <c r="H14" s="1799"/>
      <c r="I14" s="1799"/>
      <c r="J14" s="1799">
        <v>4960</v>
      </c>
      <c r="K14" s="2471"/>
      <c r="L14" s="234" t="s">
        <v>2910</v>
      </c>
    </row>
    <row r="15" spans="1:13" ht="16.5" thickBot="1" x14ac:dyDescent="0.3">
      <c r="A15" s="33">
        <v>43465</v>
      </c>
      <c r="B15" s="34" t="s">
        <v>14</v>
      </c>
      <c r="C15" s="3742" t="s">
        <v>2905</v>
      </c>
      <c r="D15" s="4021"/>
      <c r="E15" s="4021"/>
      <c r="F15" s="4021"/>
      <c r="G15" s="4021"/>
      <c r="H15" s="4021"/>
      <c r="I15" s="4021"/>
      <c r="J15" s="3743"/>
      <c r="K15" s="2627"/>
      <c r="L15" s="939"/>
    </row>
    <row r="16" spans="1:13" ht="16.5" thickTop="1" x14ac:dyDescent="0.25">
      <c r="A16" s="1811">
        <v>43466</v>
      </c>
      <c r="B16" s="1813" t="s">
        <v>12</v>
      </c>
      <c r="C16" s="323">
        <v>150</v>
      </c>
      <c r="D16" s="328">
        <f t="shared" ref="D16:D72" si="0">+C16*(100-E16)/100</f>
        <v>7.5</v>
      </c>
      <c r="E16" s="323">
        <v>95</v>
      </c>
      <c r="F16" s="323" t="s">
        <v>159</v>
      </c>
      <c r="G16" s="323">
        <v>115</v>
      </c>
      <c r="H16" s="323"/>
      <c r="I16" s="323"/>
      <c r="J16" s="323"/>
      <c r="K16" s="2622"/>
      <c r="L16" s="938" t="s">
        <v>2903</v>
      </c>
    </row>
    <row r="17" spans="1:12" ht="15.75" x14ac:dyDescent="0.25">
      <c r="A17" s="1797">
        <v>43468</v>
      </c>
      <c r="B17" s="1798" t="s">
        <v>26</v>
      </c>
      <c r="C17" s="3666" t="s">
        <v>2762</v>
      </c>
      <c r="D17" s="3667"/>
      <c r="E17" s="3667"/>
      <c r="F17" s="3667"/>
      <c r="G17" s="3667"/>
      <c r="H17" s="3667"/>
      <c r="I17" s="3667"/>
      <c r="J17" s="3668"/>
      <c r="K17" s="2547"/>
      <c r="L17" s="234"/>
    </row>
    <row r="18" spans="1:12" ht="15.75" x14ac:dyDescent="0.25">
      <c r="A18" s="1797">
        <v>43476</v>
      </c>
      <c r="B18" s="1798" t="s">
        <v>26</v>
      </c>
      <c r="C18" s="3666" t="s">
        <v>2920</v>
      </c>
      <c r="D18" s="3667"/>
      <c r="E18" s="3667"/>
      <c r="F18" s="3667"/>
      <c r="G18" s="3667"/>
      <c r="H18" s="3667"/>
      <c r="I18" s="3667"/>
      <c r="J18" s="3668"/>
      <c r="K18" s="2547"/>
      <c r="L18" s="234"/>
    </row>
    <row r="19" spans="1:12" ht="15.75" x14ac:dyDescent="0.25">
      <c r="A19" s="1797">
        <v>43489</v>
      </c>
      <c r="B19" s="1798" t="s">
        <v>12</v>
      </c>
      <c r="C19" s="1799">
        <v>130</v>
      </c>
      <c r="D19" s="258">
        <f t="shared" si="0"/>
        <v>1.3</v>
      </c>
      <c r="E19" s="1799">
        <v>99</v>
      </c>
      <c r="F19" s="1799"/>
      <c r="G19" s="1799">
        <v>110</v>
      </c>
      <c r="H19" s="1799"/>
      <c r="I19" s="1799"/>
      <c r="J19" s="1799"/>
      <c r="K19" s="2471"/>
      <c r="L19" s="234" t="s">
        <v>2937</v>
      </c>
    </row>
    <row r="20" spans="1:12" ht="15.75" x14ac:dyDescent="0.25">
      <c r="A20" s="1797">
        <v>43523</v>
      </c>
      <c r="B20" s="1798" t="s">
        <v>4</v>
      </c>
      <c r="C20" s="3666" t="s">
        <v>2954</v>
      </c>
      <c r="D20" s="3667"/>
      <c r="E20" s="3667"/>
      <c r="F20" s="3667"/>
      <c r="G20" s="3667"/>
      <c r="H20" s="3667"/>
      <c r="I20" s="3667"/>
      <c r="J20" s="3668"/>
      <c r="K20" s="2547"/>
      <c r="L20" s="234"/>
    </row>
    <row r="21" spans="1:12" ht="96" customHeight="1" x14ac:dyDescent="0.25">
      <c r="A21" s="1254">
        <v>43532</v>
      </c>
      <c r="B21" s="1255" t="s">
        <v>23</v>
      </c>
      <c r="C21" s="3659" t="s">
        <v>2970</v>
      </c>
      <c r="D21" s="3739"/>
      <c r="E21" s="3739"/>
      <c r="F21" s="3739"/>
      <c r="G21" s="3739"/>
      <c r="H21" s="3739"/>
      <c r="I21" s="3739"/>
      <c r="J21" s="3740"/>
      <c r="K21" s="2585"/>
      <c r="L21" s="1935"/>
    </row>
    <row r="22" spans="1:12" ht="24.75" customHeight="1" x14ac:dyDescent="0.25">
      <c r="A22" s="1797">
        <v>43533</v>
      </c>
      <c r="B22" s="1798" t="s">
        <v>33</v>
      </c>
      <c r="C22" s="3482" t="s">
        <v>2975</v>
      </c>
      <c r="D22" s="3505"/>
      <c r="E22" s="3505"/>
      <c r="F22" s="3505"/>
      <c r="G22" s="3505"/>
      <c r="H22" s="3505"/>
      <c r="I22" s="3505"/>
      <c r="J22" s="3483"/>
      <c r="K22" s="2485"/>
      <c r="L22" s="234"/>
    </row>
    <row r="23" spans="1:12" ht="36.75" customHeight="1" x14ac:dyDescent="0.25">
      <c r="A23" s="1254">
        <v>43539</v>
      </c>
      <c r="B23" s="1255" t="s">
        <v>23</v>
      </c>
      <c r="C23" s="3659" t="s">
        <v>3596</v>
      </c>
      <c r="D23" s="3660"/>
      <c r="E23" s="3660"/>
      <c r="F23" s="3660"/>
      <c r="G23" s="3660"/>
      <c r="H23" s="3660"/>
      <c r="I23" s="3660"/>
      <c r="J23" s="3661"/>
      <c r="K23" s="2562"/>
      <c r="L23" s="1935"/>
    </row>
    <row r="24" spans="1:12" ht="15.75" x14ac:dyDescent="0.25">
      <c r="A24" s="1797"/>
      <c r="B24" s="1798"/>
      <c r="C24" s="1799"/>
      <c r="D24" s="258">
        <f t="shared" si="0"/>
        <v>0</v>
      </c>
      <c r="E24" s="1799"/>
      <c r="F24" s="1799"/>
      <c r="G24" s="1799"/>
      <c r="H24" s="1799"/>
      <c r="I24" s="1799"/>
      <c r="J24" s="1799"/>
      <c r="K24" s="2471"/>
      <c r="L24" s="124"/>
    </row>
    <row r="25" spans="1:12" ht="15.75" x14ac:dyDescent="0.25">
      <c r="A25" s="1797"/>
      <c r="B25" s="1798"/>
      <c r="C25" s="1799"/>
      <c r="D25" s="258">
        <f t="shared" si="0"/>
        <v>0</v>
      </c>
      <c r="E25" s="1799"/>
      <c r="F25" s="1799"/>
      <c r="G25" s="1799"/>
      <c r="H25" s="1799"/>
      <c r="I25" s="1799"/>
      <c r="J25" s="1799"/>
      <c r="K25" s="2471"/>
      <c r="L25" s="124"/>
    </row>
    <row r="26" spans="1:12" ht="15.75" x14ac:dyDescent="0.25">
      <c r="A26" s="1797"/>
      <c r="B26" s="1798"/>
      <c r="C26" s="1799"/>
      <c r="D26" s="258">
        <f t="shared" si="0"/>
        <v>0</v>
      </c>
      <c r="E26" s="1799"/>
      <c r="F26" s="1799"/>
      <c r="G26" s="1799"/>
      <c r="H26" s="1799"/>
      <c r="I26" s="1799"/>
      <c r="J26" s="1799"/>
      <c r="K26" s="2471"/>
      <c r="L26" s="124"/>
    </row>
    <row r="27" spans="1:12" ht="15.75" x14ac:dyDescent="0.25">
      <c r="A27" s="1797"/>
      <c r="B27" s="1798"/>
      <c r="C27" s="1799"/>
      <c r="D27" s="258">
        <f t="shared" si="0"/>
        <v>0</v>
      </c>
      <c r="E27" s="1799"/>
      <c r="F27" s="1799"/>
      <c r="G27" s="1799"/>
      <c r="H27" s="1799"/>
      <c r="I27" s="1799"/>
      <c r="J27" s="1799"/>
      <c r="K27" s="2471"/>
      <c r="L27" s="124"/>
    </row>
    <row r="28" spans="1:12" ht="15.75" x14ac:dyDescent="0.25">
      <c r="A28" s="1797"/>
      <c r="B28" s="1798"/>
      <c r="C28" s="1799"/>
      <c r="D28" s="258">
        <f t="shared" si="0"/>
        <v>0</v>
      </c>
      <c r="E28" s="1799"/>
      <c r="F28" s="1799"/>
      <c r="G28" s="1799"/>
      <c r="H28" s="1799"/>
      <c r="I28" s="1799"/>
      <c r="J28" s="1799"/>
      <c r="K28" s="2471"/>
      <c r="L28" s="124"/>
    </row>
    <row r="29" spans="1:12" ht="15.75" x14ac:dyDescent="0.25">
      <c r="A29" s="1797"/>
      <c r="B29" s="1798"/>
      <c r="C29" s="1799"/>
      <c r="D29" s="258">
        <f t="shared" si="0"/>
        <v>0</v>
      </c>
      <c r="E29" s="1799"/>
      <c r="F29" s="1799"/>
      <c r="G29" s="1799"/>
      <c r="H29" s="1799"/>
      <c r="I29" s="1799"/>
      <c r="J29" s="1799"/>
      <c r="K29" s="2471"/>
      <c r="L29" s="124"/>
    </row>
    <row r="30" spans="1:12" ht="15.75" x14ac:dyDescent="0.25">
      <c r="A30" s="1797"/>
      <c r="B30" s="1798"/>
      <c r="C30" s="1799"/>
      <c r="D30" s="258">
        <f t="shared" si="0"/>
        <v>0</v>
      </c>
      <c r="E30" s="1799"/>
      <c r="F30" s="1799"/>
      <c r="G30" s="1799"/>
      <c r="H30" s="1799"/>
      <c r="I30" s="1799"/>
      <c r="J30" s="1799"/>
      <c r="K30" s="2471"/>
      <c r="L30" s="124"/>
    </row>
    <row r="31" spans="1:12" ht="15.75" x14ac:dyDescent="0.25">
      <c r="A31" s="1797"/>
      <c r="B31" s="1798"/>
      <c r="C31" s="1799"/>
      <c r="D31" s="258">
        <f t="shared" si="0"/>
        <v>0</v>
      </c>
      <c r="E31" s="1799"/>
      <c r="F31" s="1799"/>
      <c r="G31" s="1799"/>
      <c r="H31" s="1799"/>
      <c r="I31" s="1799"/>
      <c r="J31" s="1799"/>
      <c r="K31" s="2471"/>
      <c r="L31" s="124"/>
    </row>
    <row r="32" spans="1:12" ht="15.75" x14ac:dyDescent="0.25">
      <c r="A32" s="1797"/>
      <c r="B32" s="1798"/>
      <c r="C32" s="1799"/>
      <c r="D32" s="258">
        <f t="shared" si="0"/>
        <v>0</v>
      </c>
      <c r="E32" s="1799"/>
      <c r="F32" s="1799"/>
      <c r="G32" s="1799"/>
      <c r="H32" s="1799"/>
      <c r="I32" s="1799"/>
      <c r="J32" s="1799"/>
      <c r="K32" s="2471"/>
      <c r="L32" s="124"/>
    </row>
    <row r="33" spans="1:12" ht="15.75" x14ac:dyDescent="0.25">
      <c r="A33" s="1797"/>
      <c r="B33" s="1798"/>
      <c r="C33" s="1799"/>
      <c r="D33" s="258">
        <f t="shared" si="0"/>
        <v>0</v>
      </c>
      <c r="E33" s="1799"/>
      <c r="F33" s="1799"/>
      <c r="G33" s="1799"/>
      <c r="H33" s="1799"/>
      <c r="I33" s="1799"/>
      <c r="J33" s="1799"/>
      <c r="K33" s="2471"/>
      <c r="L33" s="124"/>
    </row>
    <row r="34" spans="1:12" ht="15.75" x14ac:dyDescent="0.25">
      <c r="A34" s="1797"/>
      <c r="B34" s="1798"/>
      <c r="C34" s="1799"/>
      <c r="D34" s="258">
        <f t="shared" si="0"/>
        <v>0</v>
      </c>
      <c r="E34" s="1799"/>
      <c r="F34" s="1799"/>
      <c r="G34" s="1799"/>
      <c r="H34" s="1799"/>
      <c r="I34" s="1799"/>
      <c r="J34" s="1799"/>
      <c r="K34" s="2471"/>
      <c r="L34" s="124"/>
    </row>
    <row r="35" spans="1:12" ht="15.75" x14ac:dyDescent="0.25">
      <c r="A35" s="1797"/>
      <c r="B35" s="1798"/>
      <c r="C35" s="1799"/>
      <c r="D35" s="258">
        <f t="shared" si="0"/>
        <v>0</v>
      </c>
      <c r="E35" s="1799"/>
      <c r="F35" s="1799"/>
      <c r="G35" s="1799"/>
      <c r="H35" s="1799"/>
      <c r="I35" s="1799"/>
      <c r="J35" s="1799"/>
      <c r="K35" s="2471"/>
      <c r="L35" s="124"/>
    </row>
    <row r="36" spans="1:12" ht="15.75" x14ac:dyDescent="0.25">
      <c r="A36" s="1797"/>
      <c r="B36" s="1798"/>
      <c r="C36" s="1799"/>
      <c r="D36" s="258">
        <f t="shared" si="0"/>
        <v>0</v>
      </c>
      <c r="E36" s="1799"/>
      <c r="F36" s="1799"/>
      <c r="G36" s="1799"/>
      <c r="H36" s="1799"/>
      <c r="I36" s="1799"/>
      <c r="J36" s="1799"/>
      <c r="K36" s="2471"/>
      <c r="L36" s="124"/>
    </row>
    <row r="37" spans="1:12" ht="15.75" x14ac:dyDescent="0.25">
      <c r="A37" s="1797"/>
      <c r="B37" s="1798"/>
      <c r="C37" s="1799"/>
      <c r="D37" s="258">
        <f t="shared" si="0"/>
        <v>0</v>
      </c>
      <c r="E37" s="1799"/>
      <c r="F37" s="1799"/>
      <c r="G37" s="1799"/>
      <c r="H37" s="1799"/>
      <c r="I37" s="1799"/>
      <c r="J37" s="1799"/>
      <c r="K37" s="2471"/>
      <c r="L37" s="124"/>
    </row>
    <row r="38" spans="1:12" ht="15.75" x14ac:dyDescent="0.25">
      <c r="A38" s="1797"/>
      <c r="B38" s="1798"/>
      <c r="C38" s="1799"/>
      <c r="D38" s="258">
        <f t="shared" si="0"/>
        <v>0</v>
      </c>
      <c r="E38" s="1799"/>
      <c r="F38" s="1799"/>
      <c r="G38" s="1799"/>
      <c r="H38" s="1799"/>
      <c r="I38" s="1799"/>
      <c r="J38" s="1799"/>
      <c r="K38" s="2471"/>
      <c r="L38" s="124"/>
    </row>
    <row r="39" spans="1:12" ht="15.75" x14ac:dyDescent="0.25">
      <c r="A39" s="1797"/>
      <c r="B39" s="1798"/>
      <c r="C39" s="1799"/>
      <c r="D39" s="258">
        <f t="shared" si="0"/>
        <v>0</v>
      </c>
      <c r="E39" s="1799"/>
      <c r="F39" s="1799"/>
      <c r="G39" s="1799"/>
      <c r="H39" s="1799"/>
      <c r="I39" s="1799"/>
      <c r="J39" s="1799"/>
      <c r="K39" s="2471"/>
      <c r="L39" s="124"/>
    </row>
    <row r="40" spans="1:12" ht="15.75" x14ac:dyDescent="0.25">
      <c r="A40" s="1797"/>
      <c r="B40" s="1798"/>
      <c r="C40" s="1799"/>
      <c r="D40" s="258">
        <f t="shared" si="0"/>
        <v>0</v>
      </c>
      <c r="E40" s="1799"/>
      <c r="F40" s="1799"/>
      <c r="G40" s="1799"/>
      <c r="H40" s="1799"/>
      <c r="I40" s="1799"/>
      <c r="J40" s="1799"/>
      <c r="K40" s="2471"/>
      <c r="L40" s="124"/>
    </row>
    <row r="41" spans="1:12" ht="15.75" x14ac:dyDescent="0.25">
      <c r="A41" s="1797"/>
      <c r="B41" s="1798"/>
      <c r="C41" s="1799"/>
      <c r="D41" s="258">
        <f t="shared" si="0"/>
        <v>0</v>
      </c>
      <c r="E41" s="1799"/>
      <c r="F41" s="1799"/>
      <c r="G41" s="1799"/>
      <c r="H41" s="1799"/>
      <c r="I41" s="1799"/>
      <c r="J41" s="1799"/>
      <c r="K41" s="2471"/>
      <c r="L41" s="124"/>
    </row>
    <row r="42" spans="1:12" ht="15.75" x14ac:dyDescent="0.25">
      <c r="A42" s="1797"/>
      <c r="B42" s="1798"/>
      <c r="C42" s="1799"/>
      <c r="D42" s="258">
        <f t="shared" si="0"/>
        <v>0</v>
      </c>
      <c r="E42" s="1799"/>
      <c r="F42" s="1799"/>
      <c r="G42" s="1799"/>
      <c r="H42" s="1799"/>
      <c r="I42" s="1799"/>
      <c r="J42" s="1799"/>
      <c r="K42" s="2471"/>
      <c r="L42" s="124"/>
    </row>
    <row r="43" spans="1:12" ht="15.75" x14ac:dyDescent="0.25">
      <c r="A43" s="1797"/>
      <c r="B43" s="1798"/>
      <c r="C43" s="1799"/>
      <c r="D43" s="258">
        <f t="shared" si="0"/>
        <v>0</v>
      </c>
      <c r="E43" s="1799"/>
      <c r="F43" s="1799"/>
      <c r="G43" s="1799"/>
      <c r="H43" s="1799"/>
      <c r="I43" s="1799"/>
      <c r="J43" s="1799"/>
      <c r="K43" s="2471"/>
      <c r="L43" s="124"/>
    </row>
    <row r="44" spans="1:12" ht="15.75" x14ac:dyDescent="0.25">
      <c r="A44" s="1797"/>
      <c r="B44" s="1798"/>
      <c r="C44" s="1799"/>
      <c r="D44" s="258">
        <f t="shared" si="0"/>
        <v>0</v>
      </c>
      <c r="E44" s="1799"/>
      <c r="F44" s="1799"/>
      <c r="G44" s="1799"/>
      <c r="H44" s="1799"/>
      <c r="I44" s="1799"/>
      <c r="J44" s="1799"/>
      <c r="K44" s="2471"/>
      <c r="L44" s="124"/>
    </row>
    <row r="45" spans="1:12" ht="15.75" x14ac:dyDescent="0.25">
      <c r="A45" s="1797"/>
      <c r="B45" s="1798"/>
      <c r="C45" s="1799"/>
      <c r="D45" s="258">
        <f t="shared" si="0"/>
        <v>0</v>
      </c>
      <c r="E45" s="1799"/>
      <c r="F45" s="1799"/>
      <c r="G45" s="1799"/>
      <c r="H45" s="1799"/>
      <c r="I45" s="1799"/>
      <c r="J45" s="1799"/>
      <c r="K45" s="2471"/>
      <c r="L45" s="124"/>
    </row>
    <row r="46" spans="1:12" ht="15.75" x14ac:dyDescent="0.25">
      <c r="A46" s="1797"/>
      <c r="B46" s="1798"/>
      <c r="C46" s="1799"/>
      <c r="D46" s="258">
        <f t="shared" si="0"/>
        <v>0</v>
      </c>
      <c r="E46" s="1799"/>
      <c r="F46" s="1799"/>
      <c r="G46" s="1799"/>
      <c r="H46" s="1799"/>
      <c r="I46" s="1799"/>
      <c r="J46" s="1799"/>
      <c r="K46" s="2471"/>
      <c r="L46" s="124"/>
    </row>
    <row r="47" spans="1:12" ht="15.75" x14ac:dyDescent="0.25">
      <c r="A47" s="1797"/>
      <c r="B47" s="1798"/>
      <c r="C47" s="1799"/>
      <c r="D47" s="258">
        <f t="shared" si="0"/>
        <v>0</v>
      </c>
      <c r="E47" s="1799"/>
      <c r="F47" s="1799"/>
      <c r="G47" s="1799"/>
      <c r="H47" s="1799"/>
      <c r="I47" s="1799"/>
      <c r="J47" s="1799"/>
      <c r="K47" s="2471"/>
      <c r="L47" s="124"/>
    </row>
    <row r="48" spans="1:12" ht="15.75" x14ac:dyDescent="0.25">
      <c r="A48" s="1797"/>
      <c r="B48" s="1798"/>
      <c r="C48" s="1799"/>
      <c r="D48" s="258">
        <f t="shared" si="0"/>
        <v>0</v>
      </c>
      <c r="E48" s="1799"/>
      <c r="F48" s="1799"/>
      <c r="G48" s="1799"/>
      <c r="H48" s="1799"/>
      <c r="I48" s="1799"/>
      <c r="J48" s="1799"/>
      <c r="K48" s="2471"/>
      <c r="L48" s="124"/>
    </row>
    <row r="49" spans="1:12" ht="15.75" x14ac:dyDescent="0.25">
      <c r="A49" s="1797"/>
      <c r="B49" s="1798"/>
      <c r="C49" s="1799"/>
      <c r="D49" s="258">
        <f t="shared" si="0"/>
        <v>0</v>
      </c>
      <c r="E49" s="1799"/>
      <c r="F49" s="1799"/>
      <c r="G49" s="1799"/>
      <c r="H49" s="1799"/>
      <c r="I49" s="1799"/>
      <c r="J49" s="1799"/>
      <c r="K49" s="2471"/>
      <c r="L49" s="124"/>
    </row>
    <row r="50" spans="1:12" ht="15.75" x14ac:dyDescent="0.25">
      <c r="A50" s="1797"/>
      <c r="B50" s="1798"/>
      <c r="C50" s="1799"/>
      <c r="D50" s="258">
        <f t="shared" si="0"/>
        <v>0</v>
      </c>
      <c r="E50" s="1799"/>
      <c r="F50" s="1799"/>
      <c r="G50" s="1799"/>
      <c r="H50" s="1799"/>
      <c r="I50" s="1799"/>
      <c r="J50" s="1799"/>
      <c r="K50" s="2471"/>
      <c r="L50" s="124"/>
    </row>
    <row r="51" spans="1:12" ht="15.75" x14ac:dyDescent="0.25">
      <c r="A51" s="1797"/>
      <c r="B51" s="1798"/>
      <c r="C51" s="1799"/>
      <c r="D51" s="258">
        <f t="shared" si="0"/>
        <v>0</v>
      </c>
      <c r="E51" s="1799"/>
      <c r="F51" s="1799"/>
      <c r="G51" s="1799"/>
      <c r="H51" s="1799"/>
      <c r="I51" s="1799"/>
      <c r="J51" s="1799"/>
      <c r="K51" s="2471"/>
      <c r="L51" s="124"/>
    </row>
    <row r="52" spans="1:12" ht="15.75" x14ac:dyDescent="0.25">
      <c r="A52" s="1797"/>
      <c r="B52" s="1798"/>
      <c r="C52" s="1799"/>
      <c r="D52" s="258">
        <f t="shared" si="0"/>
        <v>0</v>
      </c>
      <c r="E52" s="1799"/>
      <c r="F52" s="1799"/>
      <c r="G52" s="1799"/>
      <c r="H52" s="1799"/>
      <c r="I52" s="1799"/>
      <c r="J52" s="1799"/>
      <c r="K52" s="2471"/>
      <c r="L52" s="124"/>
    </row>
    <row r="53" spans="1:12" ht="15.75" x14ac:dyDescent="0.25">
      <c r="A53" s="1797"/>
      <c r="B53" s="1798"/>
      <c r="C53" s="1799"/>
      <c r="D53" s="258">
        <f t="shared" si="0"/>
        <v>0</v>
      </c>
      <c r="E53" s="1799"/>
      <c r="F53" s="1799"/>
      <c r="G53" s="1799"/>
      <c r="H53" s="1799"/>
      <c r="I53" s="1799"/>
      <c r="J53" s="1799"/>
      <c r="K53" s="2471"/>
      <c r="L53" s="124"/>
    </row>
    <row r="54" spans="1:12" ht="15.75" x14ac:dyDescent="0.25">
      <c r="A54" s="1797"/>
      <c r="B54" s="1798"/>
      <c r="C54" s="1799"/>
      <c r="D54" s="258">
        <f t="shared" si="0"/>
        <v>0</v>
      </c>
      <c r="E54" s="1799"/>
      <c r="F54" s="1799"/>
      <c r="G54" s="1799"/>
      <c r="H54" s="1799"/>
      <c r="I54" s="1799"/>
      <c r="J54" s="1799"/>
      <c r="K54" s="2471"/>
      <c r="L54" s="124"/>
    </row>
    <row r="55" spans="1:12" ht="15.75" x14ac:dyDescent="0.25">
      <c r="A55" s="1797"/>
      <c r="B55" s="1798"/>
      <c r="C55" s="1799"/>
      <c r="D55" s="258">
        <f t="shared" si="0"/>
        <v>0</v>
      </c>
      <c r="E55" s="1799"/>
      <c r="F55" s="1799"/>
      <c r="G55" s="1799"/>
      <c r="H55" s="1799"/>
      <c r="I55" s="1799"/>
      <c r="J55" s="1799"/>
      <c r="K55" s="2471"/>
      <c r="L55" s="124"/>
    </row>
    <row r="56" spans="1:12" ht="15.75" x14ac:dyDescent="0.25">
      <c r="A56" s="1797"/>
      <c r="B56" s="1798"/>
      <c r="C56" s="1799"/>
      <c r="D56" s="258">
        <f t="shared" si="0"/>
        <v>0</v>
      </c>
      <c r="E56" s="1799"/>
      <c r="F56" s="1799"/>
      <c r="G56" s="1799"/>
      <c r="H56" s="1799"/>
      <c r="I56" s="1799"/>
      <c r="J56" s="1799"/>
      <c r="K56" s="2471"/>
      <c r="L56" s="124"/>
    </row>
    <row r="57" spans="1:12" ht="15.75" x14ac:dyDescent="0.25">
      <c r="A57" s="1797"/>
      <c r="B57" s="1798"/>
      <c r="C57" s="1799"/>
      <c r="D57" s="258">
        <f t="shared" si="0"/>
        <v>0</v>
      </c>
      <c r="E57" s="1799"/>
      <c r="F57" s="1799"/>
      <c r="G57" s="1799"/>
      <c r="H57" s="1799"/>
      <c r="I57" s="1799"/>
      <c r="J57" s="1799"/>
      <c r="K57" s="2471"/>
      <c r="L57" s="124"/>
    </row>
    <row r="58" spans="1:12" ht="15.75" x14ac:dyDescent="0.25">
      <c r="A58" s="1797"/>
      <c r="B58" s="1798"/>
      <c r="C58" s="1799"/>
      <c r="D58" s="258">
        <f t="shared" si="0"/>
        <v>0</v>
      </c>
      <c r="E58" s="1799"/>
      <c r="F58" s="1799"/>
      <c r="G58" s="1799"/>
      <c r="H58" s="1799"/>
      <c r="I58" s="1799"/>
      <c r="J58" s="1799"/>
      <c r="K58" s="2471"/>
      <c r="L58" s="124"/>
    </row>
    <row r="59" spans="1:12" ht="15.75" x14ac:dyDescent="0.25">
      <c r="A59" s="1797"/>
      <c r="B59" s="1798"/>
      <c r="C59" s="1799"/>
      <c r="D59" s="258">
        <f t="shared" si="0"/>
        <v>0</v>
      </c>
      <c r="E59" s="1799"/>
      <c r="F59" s="1799"/>
      <c r="G59" s="1799"/>
      <c r="H59" s="1799"/>
      <c r="I59" s="1799"/>
      <c r="J59" s="1799"/>
      <c r="K59" s="2471"/>
      <c r="L59" s="124"/>
    </row>
    <row r="60" spans="1:12" ht="15.75" x14ac:dyDescent="0.25">
      <c r="A60" s="1797"/>
      <c r="B60" s="1798"/>
      <c r="C60" s="1799"/>
      <c r="D60" s="258">
        <f t="shared" si="0"/>
        <v>0</v>
      </c>
      <c r="E60" s="1799"/>
      <c r="F60" s="1799"/>
      <c r="G60" s="1799"/>
      <c r="H60" s="1799"/>
      <c r="I60" s="1799"/>
      <c r="J60" s="1799"/>
      <c r="K60" s="2471"/>
      <c r="L60" s="124"/>
    </row>
    <row r="61" spans="1:12" ht="15.75" x14ac:dyDescent="0.25">
      <c r="A61" s="1797"/>
      <c r="B61" s="1798"/>
      <c r="C61" s="1799"/>
      <c r="D61" s="258">
        <f t="shared" si="0"/>
        <v>0</v>
      </c>
      <c r="E61" s="1799"/>
      <c r="F61" s="1799"/>
      <c r="G61" s="1799"/>
      <c r="H61" s="1799"/>
      <c r="I61" s="1799"/>
      <c r="J61" s="1799"/>
      <c r="K61" s="2471"/>
      <c r="L61" s="124"/>
    </row>
    <row r="62" spans="1:12" ht="15.75" x14ac:dyDescent="0.25">
      <c r="A62" s="1797"/>
      <c r="B62" s="1798"/>
      <c r="C62" s="1799"/>
      <c r="D62" s="258">
        <f t="shared" si="0"/>
        <v>0</v>
      </c>
      <c r="E62" s="1799"/>
      <c r="F62" s="1799"/>
      <c r="G62" s="1799"/>
      <c r="H62" s="1799"/>
      <c r="I62" s="1799"/>
      <c r="J62" s="1799"/>
      <c r="K62" s="2471"/>
      <c r="L62" s="124"/>
    </row>
    <row r="63" spans="1:12" ht="15.75" x14ac:dyDescent="0.25">
      <c r="A63" s="1797"/>
      <c r="B63" s="1798"/>
      <c r="C63" s="1799"/>
      <c r="D63" s="258">
        <f t="shared" si="0"/>
        <v>0</v>
      </c>
      <c r="E63" s="1799"/>
      <c r="F63" s="1799"/>
      <c r="G63" s="1799"/>
      <c r="H63" s="1799"/>
      <c r="I63" s="1799"/>
      <c r="J63" s="1799"/>
      <c r="K63" s="2471"/>
      <c r="L63" s="124"/>
    </row>
    <row r="64" spans="1:12" ht="15.75" x14ac:dyDescent="0.25">
      <c r="A64" s="1797"/>
      <c r="B64" s="1798"/>
      <c r="C64" s="1799"/>
      <c r="D64" s="258">
        <f t="shared" si="0"/>
        <v>0</v>
      </c>
      <c r="E64" s="1799"/>
      <c r="F64" s="1799"/>
      <c r="G64" s="1799"/>
      <c r="H64" s="1799"/>
      <c r="I64" s="1799"/>
      <c r="J64" s="1799"/>
      <c r="K64" s="2471"/>
      <c r="L64" s="124"/>
    </row>
    <row r="65" spans="1:12" ht="15.75" x14ac:dyDescent="0.25">
      <c r="A65" s="1797"/>
      <c r="B65" s="1798"/>
      <c r="C65" s="1799"/>
      <c r="D65" s="258">
        <f t="shared" si="0"/>
        <v>0</v>
      </c>
      <c r="E65" s="1799"/>
      <c r="F65" s="1799"/>
      <c r="G65" s="1799"/>
      <c r="H65" s="1799"/>
      <c r="I65" s="1799"/>
      <c r="J65" s="1799"/>
      <c r="K65" s="2471"/>
      <c r="L65" s="124"/>
    </row>
    <row r="66" spans="1:12" ht="15.75" x14ac:dyDescent="0.25">
      <c r="A66" s="1797"/>
      <c r="B66" s="1798"/>
      <c r="C66" s="1799"/>
      <c r="D66" s="258">
        <f t="shared" si="0"/>
        <v>0</v>
      </c>
      <c r="E66" s="1799"/>
      <c r="F66" s="1799"/>
      <c r="G66" s="1799"/>
      <c r="H66" s="1799"/>
      <c r="I66" s="1799"/>
      <c r="J66" s="1799"/>
      <c r="K66" s="2471"/>
      <c r="L66" s="124"/>
    </row>
    <row r="67" spans="1:12" ht="15.75" x14ac:dyDescent="0.25">
      <c r="A67" s="1797"/>
      <c r="B67" s="1798"/>
      <c r="C67" s="1799"/>
      <c r="D67" s="258">
        <f t="shared" si="0"/>
        <v>0</v>
      </c>
      <c r="E67" s="1799"/>
      <c r="F67" s="1799"/>
      <c r="G67" s="1799"/>
      <c r="H67" s="1799"/>
      <c r="I67" s="1799"/>
      <c r="J67" s="1799"/>
      <c r="K67" s="2471"/>
      <c r="L67" s="124"/>
    </row>
    <row r="68" spans="1:12" ht="15.75" x14ac:dyDescent="0.25">
      <c r="A68" s="1797"/>
      <c r="B68" s="1798"/>
      <c r="C68" s="1799"/>
      <c r="D68" s="258">
        <f t="shared" si="0"/>
        <v>0</v>
      </c>
      <c r="E68" s="1799"/>
      <c r="F68" s="1799"/>
      <c r="G68" s="1799"/>
      <c r="H68" s="1799"/>
      <c r="I68" s="1799"/>
      <c r="J68" s="1799"/>
      <c r="K68" s="2471"/>
      <c r="L68" s="124"/>
    </row>
    <row r="69" spans="1:12" ht="15.75" x14ac:dyDescent="0.25">
      <c r="A69" s="1797"/>
      <c r="B69" s="1798"/>
      <c r="C69" s="1799"/>
      <c r="D69" s="258">
        <f t="shared" si="0"/>
        <v>0</v>
      </c>
      <c r="E69" s="1799"/>
      <c r="F69" s="1799"/>
      <c r="G69" s="1799"/>
      <c r="H69" s="1799"/>
      <c r="I69" s="1799"/>
      <c r="J69" s="1799"/>
      <c r="K69" s="2471"/>
      <c r="L69" s="124"/>
    </row>
    <row r="70" spans="1:12" ht="15.75" x14ac:dyDescent="0.25">
      <c r="A70" s="1797"/>
      <c r="B70" s="1798"/>
      <c r="C70" s="1799"/>
      <c r="D70" s="258">
        <f t="shared" si="0"/>
        <v>0</v>
      </c>
      <c r="E70" s="1799"/>
      <c r="F70" s="1799"/>
      <c r="G70" s="1799"/>
      <c r="H70" s="1799"/>
      <c r="I70" s="1799"/>
      <c r="J70" s="1799"/>
      <c r="K70" s="2471"/>
      <c r="L70" s="124"/>
    </row>
    <row r="71" spans="1:12" ht="15.75" x14ac:dyDescent="0.25">
      <c r="A71" s="1797"/>
      <c r="B71" s="1798"/>
      <c r="C71" s="1799"/>
      <c r="D71" s="258">
        <f t="shared" si="0"/>
        <v>0</v>
      </c>
      <c r="E71" s="1799"/>
      <c r="F71" s="1799"/>
      <c r="G71" s="1799"/>
      <c r="H71" s="1799"/>
      <c r="I71" s="1799"/>
      <c r="J71" s="1799"/>
      <c r="K71" s="2471"/>
      <c r="L71" s="124"/>
    </row>
    <row r="72" spans="1:12" ht="15.75" x14ac:dyDescent="0.25">
      <c r="A72" s="1797"/>
      <c r="B72" s="1798"/>
      <c r="C72" s="1799"/>
      <c r="D72" s="258">
        <f t="shared" si="0"/>
        <v>0</v>
      </c>
      <c r="E72" s="1799"/>
      <c r="F72" s="1799"/>
      <c r="G72" s="1799"/>
      <c r="H72" s="1799"/>
      <c r="I72" s="1799"/>
      <c r="J72" s="1799"/>
      <c r="K72" s="2471"/>
      <c r="L72" s="124"/>
    </row>
    <row r="73" spans="1:12" ht="15.75" x14ac:dyDescent="0.25">
      <c r="A73" s="1797"/>
      <c r="B73" s="1798"/>
      <c r="C73" s="1799"/>
      <c r="D73" s="258">
        <f t="shared" ref="D73:D136" si="1">+C73*(100-E73)/100</f>
        <v>0</v>
      </c>
      <c r="E73" s="1799"/>
      <c r="F73" s="1799"/>
      <c r="G73" s="1799"/>
      <c r="H73" s="1799"/>
      <c r="I73" s="1799"/>
      <c r="J73" s="1799"/>
      <c r="K73" s="2471"/>
      <c r="L73" s="124"/>
    </row>
    <row r="74" spans="1:12" ht="15.75" x14ac:dyDescent="0.25">
      <c r="A74" s="1797"/>
      <c r="B74" s="1798"/>
      <c r="C74" s="1799"/>
      <c r="D74" s="258">
        <f t="shared" si="1"/>
        <v>0</v>
      </c>
      <c r="E74" s="1799"/>
      <c r="F74" s="1799"/>
      <c r="G74" s="1799"/>
      <c r="H74" s="1799"/>
      <c r="I74" s="1799"/>
      <c r="J74" s="1799"/>
      <c r="K74" s="2471"/>
      <c r="L74" s="124"/>
    </row>
    <row r="75" spans="1:12" ht="15.75" x14ac:dyDescent="0.25">
      <c r="A75" s="1797"/>
      <c r="B75" s="1798"/>
      <c r="C75" s="1799"/>
      <c r="D75" s="258">
        <f t="shared" si="1"/>
        <v>0</v>
      </c>
      <c r="E75" s="1799"/>
      <c r="F75" s="1799"/>
      <c r="G75" s="1799"/>
      <c r="H75" s="1799"/>
      <c r="I75" s="1799"/>
      <c r="J75" s="1799"/>
      <c r="K75" s="2471"/>
      <c r="L75" s="124"/>
    </row>
    <row r="76" spans="1:12" ht="15.75" x14ac:dyDescent="0.25">
      <c r="A76" s="1797"/>
      <c r="B76" s="1798"/>
      <c r="C76" s="1799"/>
      <c r="D76" s="258">
        <f t="shared" si="1"/>
        <v>0</v>
      </c>
      <c r="E76" s="1799"/>
      <c r="F76" s="1799"/>
      <c r="G76" s="1799"/>
      <c r="H76" s="1799"/>
      <c r="I76" s="1799"/>
      <c r="J76" s="1799"/>
      <c r="K76" s="2471"/>
      <c r="L76" s="124"/>
    </row>
    <row r="77" spans="1:12" ht="15.75" x14ac:dyDescent="0.25">
      <c r="A77" s="1797"/>
      <c r="B77" s="1798"/>
      <c r="C77" s="1799"/>
      <c r="D77" s="258">
        <f t="shared" si="1"/>
        <v>0</v>
      </c>
      <c r="E77" s="1799"/>
      <c r="F77" s="1799"/>
      <c r="G77" s="1799"/>
      <c r="H77" s="1799"/>
      <c r="I77" s="1799"/>
      <c r="J77" s="1799"/>
      <c r="K77" s="2471"/>
      <c r="L77" s="124"/>
    </row>
    <row r="78" spans="1:12" ht="15.75" x14ac:dyDescent="0.25">
      <c r="A78" s="1797"/>
      <c r="B78" s="1798"/>
      <c r="C78" s="1799"/>
      <c r="D78" s="258">
        <f t="shared" si="1"/>
        <v>0</v>
      </c>
      <c r="E78" s="1799"/>
      <c r="F78" s="1799"/>
      <c r="G78" s="1799"/>
      <c r="H78" s="1799"/>
      <c r="I78" s="1799"/>
      <c r="J78" s="1799"/>
      <c r="K78" s="2471"/>
      <c r="L78" s="124"/>
    </row>
    <row r="79" spans="1:12" ht="15.75" x14ac:dyDescent="0.25">
      <c r="A79" s="1797"/>
      <c r="B79" s="1798"/>
      <c r="C79" s="1799"/>
      <c r="D79" s="258">
        <f t="shared" si="1"/>
        <v>0</v>
      </c>
      <c r="E79" s="1799"/>
      <c r="F79" s="1799"/>
      <c r="G79" s="1799"/>
      <c r="H79" s="1799"/>
      <c r="I79" s="1799"/>
      <c r="J79" s="1799"/>
      <c r="K79" s="2471"/>
      <c r="L79" s="124"/>
    </row>
    <row r="80" spans="1:12" ht="15.75" x14ac:dyDescent="0.25">
      <c r="A80" s="1797"/>
      <c r="B80" s="1798"/>
      <c r="C80" s="1799"/>
      <c r="D80" s="258">
        <f t="shared" si="1"/>
        <v>0</v>
      </c>
      <c r="E80" s="1799"/>
      <c r="F80" s="1799"/>
      <c r="G80" s="1799"/>
      <c r="H80" s="1799"/>
      <c r="I80" s="1799"/>
      <c r="J80" s="1799"/>
      <c r="K80" s="2471"/>
      <c r="L80" s="124"/>
    </row>
    <row r="81" spans="1:12" ht="15.75" x14ac:dyDescent="0.25">
      <c r="A81" s="1797"/>
      <c r="B81" s="1798"/>
      <c r="C81" s="1799"/>
      <c r="D81" s="258">
        <f t="shared" si="1"/>
        <v>0</v>
      </c>
      <c r="E81" s="1799"/>
      <c r="F81" s="1799"/>
      <c r="G81" s="1799"/>
      <c r="H81" s="1799"/>
      <c r="I81" s="1799"/>
      <c r="J81" s="1799"/>
      <c r="K81" s="2471"/>
      <c r="L81" s="124"/>
    </row>
    <row r="82" spans="1:12" ht="15.75" x14ac:dyDescent="0.25">
      <c r="A82" s="1797"/>
      <c r="B82" s="1798"/>
      <c r="C82" s="1799"/>
      <c r="D82" s="258">
        <f t="shared" si="1"/>
        <v>0</v>
      </c>
      <c r="E82" s="1799"/>
      <c r="F82" s="1799"/>
      <c r="G82" s="1799"/>
      <c r="H82" s="1799"/>
      <c r="I82" s="1799"/>
      <c r="J82" s="1799"/>
      <c r="K82" s="2471"/>
      <c r="L82" s="124"/>
    </row>
    <row r="83" spans="1:12" ht="15.75" x14ac:dyDescent="0.25">
      <c r="A83" s="1797"/>
      <c r="B83" s="1798"/>
      <c r="C83" s="1799"/>
      <c r="D83" s="258">
        <f t="shared" si="1"/>
        <v>0</v>
      </c>
      <c r="E83" s="1799"/>
      <c r="F83" s="1799"/>
      <c r="G83" s="1799"/>
      <c r="H83" s="1799"/>
      <c r="I83" s="1799"/>
      <c r="J83" s="1799"/>
      <c r="K83" s="2471"/>
      <c r="L83" s="124"/>
    </row>
    <row r="84" spans="1:12" ht="15.75" x14ac:dyDescent="0.25">
      <c r="A84" s="1797"/>
      <c r="B84" s="1798"/>
      <c r="C84" s="1799"/>
      <c r="D84" s="258">
        <f t="shared" si="1"/>
        <v>0</v>
      </c>
      <c r="E84" s="1799"/>
      <c r="F84" s="1799"/>
      <c r="G84" s="1799"/>
      <c r="H84" s="1799"/>
      <c r="I84" s="1799"/>
      <c r="J84" s="1799"/>
      <c r="K84" s="2471"/>
      <c r="L84" s="124"/>
    </row>
    <row r="85" spans="1:12" ht="15.75" x14ac:dyDescent="0.25">
      <c r="A85" s="1797"/>
      <c r="B85" s="1798"/>
      <c r="C85" s="1799"/>
      <c r="D85" s="258">
        <f t="shared" si="1"/>
        <v>0</v>
      </c>
      <c r="E85" s="1799"/>
      <c r="F85" s="1799"/>
      <c r="G85" s="1799"/>
      <c r="H85" s="1799"/>
      <c r="I85" s="1799"/>
      <c r="J85" s="1799"/>
      <c r="K85" s="2471"/>
      <c r="L85" s="124"/>
    </row>
    <row r="86" spans="1:12" ht="15.75" x14ac:dyDescent="0.25">
      <c r="A86" s="1797"/>
      <c r="B86" s="1798"/>
      <c r="C86" s="1799"/>
      <c r="D86" s="258">
        <f t="shared" si="1"/>
        <v>0</v>
      </c>
      <c r="E86" s="1799"/>
      <c r="F86" s="1799"/>
      <c r="G86" s="1799"/>
      <c r="H86" s="1799"/>
      <c r="I86" s="1799"/>
      <c r="J86" s="1799"/>
      <c r="K86" s="2471"/>
      <c r="L86" s="124"/>
    </row>
    <row r="87" spans="1:12" ht="15.75" x14ac:dyDescent="0.25">
      <c r="A87" s="1797"/>
      <c r="B87" s="1798"/>
      <c r="C87" s="1799"/>
      <c r="D87" s="258">
        <f t="shared" si="1"/>
        <v>0</v>
      </c>
      <c r="E87" s="1799"/>
      <c r="F87" s="1799"/>
      <c r="G87" s="1799"/>
      <c r="H87" s="1799"/>
      <c r="I87" s="1799"/>
      <c r="J87" s="1799"/>
      <c r="K87" s="2471"/>
      <c r="L87" s="124"/>
    </row>
    <row r="88" spans="1:12" ht="15.75" x14ac:dyDescent="0.25">
      <c r="A88" s="1797"/>
      <c r="B88" s="1798"/>
      <c r="C88" s="1799"/>
      <c r="D88" s="258">
        <f t="shared" si="1"/>
        <v>0</v>
      </c>
      <c r="E88" s="1799"/>
      <c r="F88" s="1799"/>
      <c r="G88" s="1799"/>
      <c r="H88" s="1799"/>
      <c r="I88" s="1799"/>
      <c r="J88" s="1799"/>
      <c r="K88" s="2471"/>
      <c r="L88" s="124"/>
    </row>
    <row r="89" spans="1:12" ht="15.75" x14ac:dyDescent="0.25">
      <c r="A89" s="1797"/>
      <c r="B89" s="1798"/>
      <c r="C89" s="1799"/>
      <c r="D89" s="258">
        <f t="shared" si="1"/>
        <v>0</v>
      </c>
      <c r="E89" s="1799"/>
      <c r="F89" s="1799"/>
      <c r="G89" s="1799"/>
      <c r="H89" s="1799"/>
      <c r="I89" s="1799"/>
      <c r="J89" s="1799"/>
      <c r="K89" s="2471"/>
      <c r="L89" s="124"/>
    </row>
    <row r="90" spans="1:12" ht="15.75" x14ac:dyDescent="0.25">
      <c r="A90" s="1797"/>
      <c r="B90" s="1798"/>
      <c r="C90" s="1799"/>
      <c r="D90" s="258">
        <f t="shared" si="1"/>
        <v>0</v>
      </c>
      <c r="E90" s="1799"/>
      <c r="F90" s="1799"/>
      <c r="G90" s="1799"/>
      <c r="H90" s="1799"/>
      <c r="I90" s="1799"/>
      <c r="J90" s="1799"/>
      <c r="K90" s="2471"/>
      <c r="L90" s="124"/>
    </row>
    <row r="91" spans="1:12" ht="15.75" x14ac:dyDescent="0.25">
      <c r="A91" s="1797"/>
      <c r="B91" s="1798"/>
      <c r="C91" s="1799"/>
      <c r="D91" s="258">
        <f t="shared" si="1"/>
        <v>0</v>
      </c>
      <c r="E91" s="1799"/>
      <c r="F91" s="1799"/>
      <c r="G91" s="1799"/>
      <c r="H91" s="1799"/>
      <c r="I91" s="1799"/>
      <c r="J91" s="1799"/>
      <c r="K91" s="2471"/>
      <c r="L91" s="124"/>
    </row>
    <row r="92" spans="1:12" ht="15.75" x14ac:dyDescent="0.25">
      <c r="A92" s="1797"/>
      <c r="B92" s="1798"/>
      <c r="C92" s="1799"/>
      <c r="D92" s="258">
        <f t="shared" si="1"/>
        <v>0</v>
      </c>
      <c r="E92" s="1799"/>
      <c r="F92" s="1799"/>
      <c r="G92" s="1799"/>
      <c r="H92" s="1799"/>
      <c r="I92" s="1799"/>
      <c r="J92" s="1799"/>
      <c r="K92" s="2471"/>
      <c r="L92" s="124"/>
    </row>
    <row r="93" spans="1:12" ht="15.75" x14ac:dyDescent="0.25">
      <c r="A93" s="1797"/>
      <c r="B93" s="1798"/>
      <c r="C93" s="1799"/>
      <c r="D93" s="258">
        <f t="shared" si="1"/>
        <v>0</v>
      </c>
      <c r="E93" s="1799"/>
      <c r="F93" s="1799"/>
      <c r="G93" s="1799"/>
      <c r="H93" s="1799"/>
      <c r="I93" s="1799"/>
      <c r="J93" s="1799"/>
      <c r="K93" s="2471"/>
      <c r="L93" s="124"/>
    </row>
    <row r="94" spans="1:12" ht="15.75" x14ac:dyDescent="0.25">
      <c r="A94" s="1797"/>
      <c r="B94" s="1798"/>
      <c r="C94" s="1799"/>
      <c r="D94" s="258">
        <f t="shared" si="1"/>
        <v>0</v>
      </c>
      <c r="E94" s="1799"/>
      <c r="F94" s="1799"/>
      <c r="G94" s="1799"/>
      <c r="H94" s="1799"/>
      <c r="I94" s="1799"/>
      <c r="J94" s="1799"/>
      <c r="K94" s="2471"/>
      <c r="L94" s="124"/>
    </row>
    <row r="95" spans="1:12" ht="15.75" x14ac:dyDescent="0.25">
      <c r="A95" s="1797"/>
      <c r="B95" s="1798"/>
      <c r="C95" s="1799"/>
      <c r="D95" s="258">
        <f t="shared" si="1"/>
        <v>0</v>
      </c>
      <c r="E95" s="1799"/>
      <c r="F95" s="1799"/>
      <c r="G95" s="1799"/>
      <c r="H95" s="1799"/>
      <c r="I95" s="1799"/>
      <c r="J95" s="1799"/>
      <c r="K95" s="2471"/>
      <c r="L95" s="124"/>
    </row>
    <row r="96" spans="1:12" ht="15.75" x14ac:dyDescent="0.25">
      <c r="A96" s="1797"/>
      <c r="B96" s="1798"/>
      <c r="C96" s="1799"/>
      <c r="D96" s="258">
        <f t="shared" si="1"/>
        <v>0</v>
      </c>
      <c r="E96" s="1799"/>
      <c r="F96" s="1799"/>
      <c r="G96" s="1799"/>
      <c r="H96" s="1799"/>
      <c r="I96" s="1799"/>
      <c r="J96" s="1799"/>
      <c r="K96" s="2471"/>
      <c r="L96" s="124"/>
    </row>
    <row r="97" spans="1:12" ht="15.75" x14ac:dyDescent="0.25">
      <c r="A97" s="1797"/>
      <c r="B97" s="1798"/>
      <c r="C97" s="1799"/>
      <c r="D97" s="258">
        <f t="shared" si="1"/>
        <v>0</v>
      </c>
      <c r="E97" s="1799"/>
      <c r="F97" s="1799"/>
      <c r="G97" s="1799"/>
      <c r="H97" s="1799"/>
      <c r="I97" s="1799"/>
      <c r="J97" s="1799"/>
      <c r="K97" s="2471"/>
      <c r="L97" s="124"/>
    </row>
    <row r="98" spans="1:12" ht="15.75" x14ac:dyDescent="0.25">
      <c r="A98" s="1797"/>
      <c r="B98" s="1798"/>
      <c r="C98" s="1799"/>
      <c r="D98" s="258">
        <f t="shared" si="1"/>
        <v>0</v>
      </c>
      <c r="E98" s="1799"/>
      <c r="F98" s="1799"/>
      <c r="G98" s="1799"/>
      <c r="H98" s="1799"/>
      <c r="I98" s="1799"/>
      <c r="J98" s="1799"/>
      <c r="K98" s="2471"/>
      <c r="L98" s="124"/>
    </row>
    <row r="99" spans="1:12" ht="15.75" x14ac:dyDescent="0.25">
      <c r="A99" s="1797"/>
      <c r="B99" s="1798"/>
      <c r="C99" s="1799"/>
      <c r="D99" s="258">
        <f t="shared" si="1"/>
        <v>0</v>
      </c>
      <c r="E99" s="1799"/>
      <c r="F99" s="1799"/>
      <c r="G99" s="1799"/>
      <c r="H99" s="1799"/>
      <c r="I99" s="1799"/>
      <c r="J99" s="1799"/>
      <c r="K99" s="2471"/>
      <c r="L99" s="124"/>
    </row>
    <row r="100" spans="1:12" ht="15.75" x14ac:dyDescent="0.25">
      <c r="A100" s="1797"/>
      <c r="B100" s="1798"/>
      <c r="C100" s="1799"/>
      <c r="D100" s="258">
        <f t="shared" si="1"/>
        <v>0</v>
      </c>
      <c r="E100" s="1799"/>
      <c r="F100" s="1799"/>
      <c r="G100" s="1799"/>
      <c r="H100" s="1799"/>
      <c r="I100" s="1799"/>
      <c r="J100" s="1799"/>
      <c r="K100" s="2471"/>
      <c r="L100" s="124"/>
    </row>
    <row r="101" spans="1:12" ht="15.75" x14ac:dyDescent="0.25">
      <c r="A101" s="1797"/>
      <c r="B101" s="1798"/>
      <c r="C101" s="1799"/>
      <c r="D101" s="258">
        <f t="shared" si="1"/>
        <v>0</v>
      </c>
      <c r="E101" s="1799"/>
      <c r="F101" s="1799"/>
      <c r="G101" s="1799"/>
      <c r="H101" s="1799"/>
      <c r="I101" s="1799"/>
      <c r="J101" s="1799"/>
      <c r="K101" s="2471"/>
      <c r="L101" s="124"/>
    </row>
    <row r="102" spans="1:12" ht="15.75" x14ac:dyDescent="0.25">
      <c r="A102" s="1797"/>
      <c r="B102" s="1798"/>
      <c r="C102" s="1799"/>
      <c r="D102" s="258">
        <f t="shared" si="1"/>
        <v>0</v>
      </c>
      <c r="E102" s="1799"/>
      <c r="F102" s="1799"/>
      <c r="G102" s="1799"/>
      <c r="H102" s="1799"/>
      <c r="I102" s="1799"/>
      <c r="J102" s="1799"/>
      <c r="K102" s="2471"/>
      <c r="L102" s="124"/>
    </row>
    <row r="103" spans="1:12" ht="15.75" x14ac:dyDescent="0.25">
      <c r="A103" s="1797"/>
      <c r="B103" s="1798"/>
      <c r="C103" s="1799"/>
      <c r="D103" s="258">
        <f t="shared" si="1"/>
        <v>0</v>
      </c>
      <c r="E103" s="1799"/>
      <c r="F103" s="1799"/>
      <c r="G103" s="1799"/>
      <c r="H103" s="1799"/>
      <c r="I103" s="1799"/>
      <c r="J103" s="1799"/>
      <c r="K103" s="2471"/>
      <c r="L103" s="124"/>
    </row>
    <row r="104" spans="1:12" ht="15.75" x14ac:dyDescent="0.25">
      <c r="A104" s="1797"/>
      <c r="B104" s="1798"/>
      <c r="C104" s="1799"/>
      <c r="D104" s="258">
        <f t="shared" si="1"/>
        <v>0</v>
      </c>
      <c r="E104" s="1799"/>
      <c r="F104" s="1799"/>
      <c r="G104" s="1799"/>
      <c r="H104" s="1799"/>
      <c r="I104" s="1799"/>
      <c r="J104" s="1799"/>
      <c r="K104" s="2471"/>
      <c r="L104" s="124"/>
    </row>
    <row r="105" spans="1:12" ht="15.75" x14ac:dyDescent="0.25">
      <c r="A105" s="1797"/>
      <c r="B105" s="1798"/>
      <c r="C105" s="1799"/>
      <c r="D105" s="258">
        <f t="shared" si="1"/>
        <v>0</v>
      </c>
      <c r="E105" s="1799"/>
      <c r="F105" s="1799"/>
      <c r="G105" s="1799"/>
      <c r="H105" s="1799"/>
      <c r="I105" s="1799"/>
      <c r="J105" s="1799"/>
      <c r="K105" s="2471"/>
      <c r="L105" s="124"/>
    </row>
    <row r="106" spans="1:12" ht="15.75" x14ac:dyDescent="0.25">
      <c r="A106" s="1797"/>
      <c r="B106" s="1798"/>
      <c r="C106" s="1799"/>
      <c r="D106" s="258">
        <f t="shared" si="1"/>
        <v>0</v>
      </c>
      <c r="E106" s="1799"/>
      <c r="F106" s="1799"/>
      <c r="G106" s="1799"/>
      <c r="H106" s="1799"/>
      <c r="I106" s="1799"/>
      <c r="J106" s="1799"/>
      <c r="K106" s="2471"/>
      <c r="L106" s="124"/>
    </row>
    <row r="107" spans="1:12" ht="15.75" x14ac:dyDescent="0.25">
      <c r="A107" s="1797"/>
      <c r="B107" s="1798"/>
      <c r="C107" s="1799"/>
      <c r="D107" s="258">
        <f t="shared" si="1"/>
        <v>0</v>
      </c>
      <c r="E107" s="1799"/>
      <c r="F107" s="1799"/>
      <c r="G107" s="1799"/>
      <c r="H107" s="1799"/>
      <c r="I107" s="1799"/>
      <c r="J107" s="1799"/>
      <c r="K107" s="2471"/>
      <c r="L107" s="124"/>
    </row>
    <row r="108" spans="1:12" ht="15.75" x14ac:dyDescent="0.25">
      <c r="A108" s="1797"/>
      <c r="B108" s="1798"/>
      <c r="C108" s="1799"/>
      <c r="D108" s="258">
        <f t="shared" si="1"/>
        <v>0</v>
      </c>
      <c r="E108" s="1799"/>
      <c r="F108" s="1799"/>
      <c r="G108" s="1799"/>
      <c r="H108" s="1799"/>
      <c r="I108" s="1799"/>
      <c r="J108" s="1799"/>
      <c r="K108" s="2471"/>
      <c r="L108" s="124"/>
    </row>
    <row r="109" spans="1:12" ht="15.75" x14ac:dyDescent="0.25">
      <c r="A109" s="1797"/>
      <c r="B109" s="1798"/>
      <c r="C109" s="1799"/>
      <c r="D109" s="258">
        <f t="shared" si="1"/>
        <v>0</v>
      </c>
      <c r="E109" s="1799"/>
      <c r="F109" s="1799"/>
      <c r="G109" s="1799"/>
      <c r="H109" s="1799"/>
      <c r="I109" s="1799"/>
      <c r="J109" s="1799"/>
      <c r="K109" s="2471"/>
      <c r="L109" s="124"/>
    </row>
    <row r="110" spans="1:12" ht="15.75" x14ac:dyDescent="0.25">
      <c r="A110" s="1797"/>
      <c r="B110" s="1798"/>
      <c r="C110" s="1799"/>
      <c r="D110" s="258">
        <f t="shared" si="1"/>
        <v>0</v>
      </c>
      <c r="E110" s="1799"/>
      <c r="F110" s="1799"/>
      <c r="G110" s="1799"/>
      <c r="H110" s="1799"/>
      <c r="I110" s="1799"/>
      <c r="J110" s="1799"/>
      <c r="K110" s="2471"/>
      <c r="L110" s="124"/>
    </row>
    <row r="111" spans="1:12" ht="15.75" x14ac:dyDescent="0.25">
      <c r="A111" s="1797"/>
      <c r="B111" s="1798"/>
      <c r="C111" s="1799"/>
      <c r="D111" s="258">
        <f t="shared" si="1"/>
        <v>0</v>
      </c>
      <c r="E111" s="1799"/>
      <c r="F111" s="1799"/>
      <c r="G111" s="1799"/>
      <c r="H111" s="1799"/>
      <c r="I111" s="1799"/>
      <c r="J111" s="1799"/>
      <c r="K111" s="2471"/>
      <c r="L111" s="124"/>
    </row>
    <row r="112" spans="1:12" ht="15.75" x14ac:dyDescent="0.25">
      <c r="A112" s="1797"/>
      <c r="B112" s="1798"/>
      <c r="C112" s="1799"/>
      <c r="D112" s="258">
        <f t="shared" si="1"/>
        <v>0</v>
      </c>
      <c r="E112" s="1799"/>
      <c r="F112" s="1799"/>
      <c r="G112" s="1799"/>
      <c r="H112" s="1799"/>
      <c r="I112" s="1799"/>
      <c r="J112" s="1799"/>
      <c r="K112" s="2471"/>
      <c r="L112" s="124"/>
    </row>
    <row r="113" spans="1:12" ht="15.75" x14ac:dyDescent="0.25">
      <c r="A113" s="1797"/>
      <c r="B113" s="1798"/>
      <c r="C113" s="1799"/>
      <c r="D113" s="258">
        <f t="shared" si="1"/>
        <v>0</v>
      </c>
      <c r="E113" s="1799"/>
      <c r="F113" s="1799"/>
      <c r="G113" s="1799"/>
      <c r="H113" s="1799"/>
      <c r="I113" s="1799"/>
      <c r="J113" s="1799"/>
      <c r="K113" s="2471"/>
      <c r="L113" s="124"/>
    </row>
    <row r="114" spans="1:12" ht="15.75" x14ac:dyDescent="0.25">
      <c r="A114" s="1797"/>
      <c r="B114" s="1798"/>
      <c r="C114" s="1799"/>
      <c r="D114" s="258">
        <f t="shared" si="1"/>
        <v>0</v>
      </c>
      <c r="E114" s="1799"/>
      <c r="F114" s="1799"/>
      <c r="G114" s="1799"/>
      <c r="H114" s="1799"/>
      <c r="I114" s="1799"/>
      <c r="J114" s="1799"/>
      <c r="K114" s="2471"/>
      <c r="L114" s="124"/>
    </row>
    <row r="115" spans="1:12" ht="15.75" x14ac:dyDescent="0.25">
      <c r="A115" s="1797"/>
      <c r="B115" s="1798"/>
      <c r="C115" s="1799"/>
      <c r="D115" s="258">
        <f t="shared" si="1"/>
        <v>0</v>
      </c>
      <c r="E115" s="1799"/>
      <c r="F115" s="1799"/>
      <c r="G115" s="1799"/>
      <c r="H115" s="1799"/>
      <c r="I115" s="1799"/>
      <c r="J115" s="1799"/>
      <c r="K115" s="2471"/>
      <c r="L115" s="124"/>
    </row>
    <row r="116" spans="1:12" ht="15.75" x14ac:dyDescent="0.25">
      <c r="A116" s="1797"/>
      <c r="B116" s="1798"/>
      <c r="C116" s="1799"/>
      <c r="D116" s="258">
        <f t="shared" si="1"/>
        <v>0</v>
      </c>
      <c r="E116" s="1799"/>
      <c r="F116" s="1799"/>
      <c r="G116" s="1799"/>
      <c r="H116" s="1799"/>
      <c r="I116" s="1799"/>
      <c r="J116" s="1799"/>
      <c r="K116" s="2471"/>
      <c r="L116" s="124"/>
    </row>
    <row r="117" spans="1:12" ht="15.75" x14ac:dyDescent="0.25">
      <c r="A117" s="1797"/>
      <c r="B117" s="1798"/>
      <c r="C117" s="1799"/>
      <c r="D117" s="258">
        <f t="shared" si="1"/>
        <v>0</v>
      </c>
      <c r="E117" s="1799"/>
      <c r="F117" s="1799"/>
      <c r="G117" s="1799"/>
      <c r="H117" s="1799"/>
      <c r="I117" s="1799"/>
      <c r="J117" s="1799"/>
      <c r="K117" s="2471"/>
      <c r="L117" s="124"/>
    </row>
    <row r="118" spans="1:12" ht="15.75" x14ac:dyDescent="0.25">
      <c r="A118" s="1797"/>
      <c r="B118" s="1798"/>
      <c r="C118" s="1799"/>
      <c r="D118" s="258">
        <f t="shared" si="1"/>
        <v>0</v>
      </c>
      <c r="E118" s="1799"/>
      <c r="F118" s="1799"/>
      <c r="G118" s="1799"/>
      <c r="H118" s="1799"/>
      <c r="I118" s="1799"/>
      <c r="J118" s="1799"/>
      <c r="K118" s="2471"/>
      <c r="L118" s="124"/>
    </row>
    <row r="119" spans="1:12" ht="15.75" x14ac:dyDescent="0.25">
      <c r="A119" s="1797"/>
      <c r="B119" s="1798"/>
      <c r="C119" s="1799"/>
      <c r="D119" s="258">
        <f t="shared" si="1"/>
        <v>0</v>
      </c>
      <c r="E119" s="1799"/>
      <c r="F119" s="1799"/>
      <c r="G119" s="1799"/>
      <c r="H119" s="1799"/>
      <c r="I119" s="1799"/>
      <c r="J119" s="1799"/>
      <c r="K119" s="2471"/>
      <c r="L119" s="124"/>
    </row>
    <row r="120" spans="1:12" ht="15.75" x14ac:dyDescent="0.25">
      <c r="A120" s="1797"/>
      <c r="B120" s="1798"/>
      <c r="C120" s="1799"/>
      <c r="D120" s="258">
        <f t="shared" si="1"/>
        <v>0</v>
      </c>
      <c r="E120" s="1799"/>
      <c r="F120" s="1799"/>
      <c r="G120" s="1799"/>
      <c r="H120" s="1799"/>
      <c r="I120" s="1799"/>
      <c r="J120" s="1799"/>
      <c r="K120" s="2471"/>
      <c r="L120" s="124"/>
    </row>
    <row r="121" spans="1:12" ht="15.75" x14ac:dyDescent="0.25">
      <c r="A121" s="1797"/>
      <c r="B121" s="1798"/>
      <c r="C121" s="1799"/>
      <c r="D121" s="258">
        <f t="shared" si="1"/>
        <v>0</v>
      </c>
      <c r="E121" s="1799"/>
      <c r="F121" s="1799"/>
      <c r="G121" s="1799"/>
      <c r="H121" s="1799"/>
      <c r="I121" s="1799"/>
      <c r="J121" s="1799"/>
      <c r="K121" s="2471"/>
      <c r="L121" s="124"/>
    </row>
    <row r="122" spans="1:12" ht="15.75" x14ac:dyDescent="0.25">
      <c r="A122" s="1797"/>
      <c r="B122" s="1798"/>
      <c r="C122" s="1799"/>
      <c r="D122" s="258">
        <f t="shared" si="1"/>
        <v>0</v>
      </c>
      <c r="E122" s="1799"/>
      <c r="F122" s="1799"/>
      <c r="G122" s="1799"/>
      <c r="H122" s="1799"/>
      <c r="I122" s="1799"/>
      <c r="J122" s="1799"/>
      <c r="K122" s="2471"/>
      <c r="L122" s="124"/>
    </row>
    <row r="123" spans="1:12" ht="15.75" x14ac:dyDescent="0.25">
      <c r="A123" s="1797"/>
      <c r="B123" s="1798"/>
      <c r="C123" s="1799"/>
      <c r="D123" s="258">
        <f t="shared" si="1"/>
        <v>0</v>
      </c>
      <c r="E123" s="1799"/>
      <c r="F123" s="1799"/>
      <c r="G123" s="1799"/>
      <c r="H123" s="1799"/>
      <c r="I123" s="1799"/>
      <c r="J123" s="1799"/>
      <c r="K123" s="2471"/>
      <c r="L123" s="124"/>
    </row>
    <row r="124" spans="1:12" ht="15.75" x14ac:dyDescent="0.25">
      <c r="A124" s="1797"/>
      <c r="B124" s="1798"/>
      <c r="C124" s="1799"/>
      <c r="D124" s="258">
        <f t="shared" si="1"/>
        <v>0</v>
      </c>
      <c r="E124" s="1799"/>
      <c r="F124" s="1799"/>
      <c r="G124" s="1799"/>
      <c r="H124" s="1799"/>
      <c r="I124" s="1799"/>
      <c r="J124" s="1799"/>
      <c r="K124" s="2471"/>
      <c r="L124" s="124"/>
    </row>
    <row r="125" spans="1:12" ht="15.75" x14ac:dyDescent="0.25">
      <c r="A125" s="1797"/>
      <c r="B125" s="1798"/>
      <c r="C125" s="1799"/>
      <c r="D125" s="258">
        <f t="shared" si="1"/>
        <v>0</v>
      </c>
      <c r="E125" s="1799"/>
      <c r="F125" s="1799"/>
      <c r="G125" s="1799"/>
      <c r="H125" s="1799"/>
      <c r="I125" s="1799"/>
      <c r="J125" s="1799"/>
      <c r="K125" s="2471"/>
      <c r="L125" s="124"/>
    </row>
    <row r="126" spans="1:12" ht="15.75" x14ac:dyDescent="0.25">
      <c r="A126" s="1797"/>
      <c r="B126" s="1798"/>
      <c r="C126" s="1799"/>
      <c r="D126" s="258">
        <f t="shared" si="1"/>
        <v>0</v>
      </c>
      <c r="E126" s="1799"/>
      <c r="F126" s="1799"/>
      <c r="G126" s="1799"/>
      <c r="H126" s="1799"/>
      <c r="I126" s="1799"/>
      <c r="J126" s="1799"/>
      <c r="K126" s="2471"/>
      <c r="L126" s="124"/>
    </row>
    <row r="127" spans="1:12" ht="15.75" x14ac:dyDescent="0.25">
      <c r="A127" s="1797"/>
      <c r="B127" s="1798"/>
      <c r="C127" s="1799"/>
      <c r="D127" s="258">
        <f t="shared" si="1"/>
        <v>0</v>
      </c>
      <c r="E127" s="1799"/>
      <c r="F127" s="1799"/>
      <c r="G127" s="1799"/>
      <c r="H127" s="1799"/>
      <c r="I127" s="1799"/>
      <c r="J127" s="1799"/>
      <c r="K127" s="2471"/>
      <c r="L127" s="124"/>
    </row>
    <row r="128" spans="1:12" ht="15.75" x14ac:dyDescent="0.25">
      <c r="A128" s="1797"/>
      <c r="B128" s="1798"/>
      <c r="C128" s="1799"/>
      <c r="D128" s="258">
        <f t="shared" si="1"/>
        <v>0</v>
      </c>
      <c r="E128" s="1799"/>
      <c r="F128" s="1799"/>
      <c r="G128" s="1799"/>
      <c r="H128" s="1799"/>
      <c r="I128" s="1799"/>
      <c r="J128" s="1799"/>
      <c r="K128" s="2471"/>
      <c r="L128" s="124"/>
    </row>
    <row r="129" spans="1:12" ht="15.75" x14ac:dyDescent="0.25">
      <c r="A129" s="1797"/>
      <c r="B129" s="1798"/>
      <c r="C129" s="1799"/>
      <c r="D129" s="258">
        <f t="shared" si="1"/>
        <v>0</v>
      </c>
      <c r="E129" s="1799"/>
      <c r="F129" s="1799"/>
      <c r="G129" s="1799"/>
      <c r="H129" s="1799"/>
      <c r="I129" s="1799"/>
      <c r="J129" s="1799"/>
      <c r="K129" s="2471"/>
      <c r="L129" s="124"/>
    </row>
    <row r="130" spans="1:12" ht="15.75" x14ac:dyDescent="0.25">
      <c r="A130" s="1797"/>
      <c r="B130" s="1798"/>
      <c r="C130" s="1799"/>
      <c r="D130" s="258">
        <f t="shared" si="1"/>
        <v>0</v>
      </c>
      <c r="E130" s="1799"/>
      <c r="F130" s="1799"/>
      <c r="G130" s="1799"/>
      <c r="H130" s="1799"/>
      <c r="I130" s="1799"/>
      <c r="J130" s="1799"/>
      <c r="K130" s="2471"/>
      <c r="L130" s="124"/>
    </row>
    <row r="131" spans="1:12" ht="15.75" x14ac:dyDescent="0.25">
      <c r="A131" s="1797"/>
      <c r="B131" s="1798"/>
      <c r="C131" s="1799"/>
      <c r="D131" s="258">
        <f t="shared" si="1"/>
        <v>0</v>
      </c>
      <c r="E131" s="1799"/>
      <c r="F131" s="1799"/>
      <c r="G131" s="1799"/>
      <c r="H131" s="1799"/>
      <c r="I131" s="1799"/>
      <c r="J131" s="1799"/>
      <c r="K131" s="2471"/>
      <c r="L131" s="124"/>
    </row>
    <row r="132" spans="1:12" ht="15.75" x14ac:dyDescent="0.25">
      <c r="A132" s="1797"/>
      <c r="B132" s="1798"/>
      <c r="C132" s="1799"/>
      <c r="D132" s="258">
        <f t="shared" si="1"/>
        <v>0</v>
      </c>
      <c r="E132" s="1799"/>
      <c r="F132" s="1799"/>
      <c r="G132" s="1799"/>
      <c r="H132" s="1799"/>
      <c r="I132" s="1799"/>
      <c r="J132" s="1799"/>
      <c r="K132" s="2471"/>
      <c r="L132" s="124"/>
    </row>
    <row r="133" spans="1:12" ht="15.75" x14ac:dyDescent="0.25">
      <c r="A133" s="1797"/>
      <c r="B133" s="1798"/>
      <c r="C133" s="1799"/>
      <c r="D133" s="258">
        <f t="shared" si="1"/>
        <v>0</v>
      </c>
      <c r="E133" s="1799"/>
      <c r="F133" s="1799"/>
      <c r="G133" s="1799"/>
      <c r="H133" s="1799"/>
      <c r="I133" s="1799"/>
      <c r="J133" s="1799"/>
      <c r="K133" s="2471"/>
      <c r="L133" s="124"/>
    </row>
    <row r="134" spans="1:12" ht="15.75" x14ac:dyDescent="0.25">
      <c r="A134" s="1797"/>
      <c r="B134" s="1798"/>
      <c r="C134" s="1799"/>
      <c r="D134" s="258">
        <f t="shared" si="1"/>
        <v>0</v>
      </c>
      <c r="E134" s="1799"/>
      <c r="F134" s="1799"/>
      <c r="G134" s="1799"/>
      <c r="H134" s="1799"/>
      <c r="I134" s="1799"/>
      <c r="J134" s="1799"/>
      <c r="K134" s="2471"/>
      <c r="L134" s="124"/>
    </row>
    <row r="135" spans="1:12" ht="15.75" x14ac:dyDescent="0.25">
      <c r="A135" s="1797"/>
      <c r="B135" s="1798"/>
      <c r="C135" s="1799"/>
      <c r="D135" s="258">
        <f t="shared" si="1"/>
        <v>0</v>
      </c>
      <c r="E135" s="1799"/>
      <c r="F135" s="1799"/>
      <c r="G135" s="1799"/>
      <c r="H135" s="1799"/>
      <c r="I135" s="1799"/>
      <c r="J135" s="1799"/>
      <c r="K135" s="2471"/>
      <c r="L135" s="124"/>
    </row>
    <row r="136" spans="1:12" ht="15.75" x14ac:dyDescent="0.25">
      <c r="A136" s="1797"/>
      <c r="B136" s="1798"/>
      <c r="C136" s="1799"/>
      <c r="D136" s="258">
        <f t="shared" si="1"/>
        <v>0</v>
      </c>
      <c r="E136" s="1799"/>
      <c r="F136" s="1799"/>
      <c r="G136" s="1799"/>
      <c r="H136" s="1799"/>
      <c r="I136" s="1799"/>
      <c r="J136" s="1799"/>
      <c r="K136" s="2471"/>
      <c r="L136" s="124"/>
    </row>
    <row r="137" spans="1:12" ht="15.75" x14ac:dyDescent="0.25">
      <c r="A137" s="1797"/>
      <c r="B137" s="1798"/>
      <c r="C137" s="1799"/>
      <c r="D137" s="258">
        <f t="shared" ref="D137:D200" si="2">+C137*(100-E137)/100</f>
        <v>0</v>
      </c>
      <c r="E137" s="1799"/>
      <c r="F137" s="1799"/>
      <c r="G137" s="1799"/>
      <c r="H137" s="1799"/>
      <c r="I137" s="1799"/>
      <c r="J137" s="1799"/>
      <c r="K137" s="2471"/>
      <c r="L137" s="124"/>
    </row>
    <row r="138" spans="1:12" ht="15.75" x14ac:dyDescent="0.25">
      <c r="A138" s="1797"/>
      <c r="B138" s="1798"/>
      <c r="C138" s="1799"/>
      <c r="D138" s="258">
        <f t="shared" si="2"/>
        <v>0</v>
      </c>
      <c r="E138" s="1799"/>
      <c r="F138" s="1799"/>
      <c r="G138" s="1799"/>
      <c r="H138" s="1799"/>
      <c r="I138" s="1799"/>
      <c r="J138" s="1799"/>
      <c r="K138" s="2471"/>
      <c r="L138" s="124"/>
    </row>
    <row r="139" spans="1:12" ht="15.75" x14ac:dyDescent="0.25">
      <c r="A139" s="1797"/>
      <c r="B139" s="1798"/>
      <c r="C139" s="1799"/>
      <c r="D139" s="258">
        <f t="shared" si="2"/>
        <v>0</v>
      </c>
      <c r="E139" s="1799"/>
      <c r="F139" s="1799"/>
      <c r="G139" s="1799"/>
      <c r="H139" s="1799"/>
      <c r="I139" s="1799"/>
      <c r="J139" s="1799"/>
      <c r="K139" s="2471"/>
      <c r="L139" s="124"/>
    </row>
    <row r="140" spans="1:12" ht="15.75" x14ac:dyDescent="0.25">
      <c r="A140" s="1797"/>
      <c r="B140" s="1798"/>
      <c r="C140" s="1799"/>
      <c r="D140" s="258">
        <f t="shared" si="2"/>
        <v>0</v>
      </c>
      <c r="E140" s="1799"/>
      <c r="F140" s="1799"/>
      <c r="G140" s="1799"/>
      <c r="H140" s="1799"/>
      <c r="I140" s="1799"/>
      <c r="J140" s="1799"/>
      <c r="K140" s="2471"/>
      <c r="L140" s="124"/>
    </row>
    <row r="141" spans="1:12" ht="15.75" x14ac:dyDescent="0.25">
      <c r="A141" s="1797"/>
      <c r="B141" s="1798"/>
      <c r="C141" s="1799"/>
      <c r="D141" s="258">
        <f t="shared" si="2"/>
        <v>0</v>
      </c>
      <c r="E141" s="1799"/>
      <c r="F141" s="1799"/>
      <c r="G141" s="1799"/>
      <c r="H141" s="1799"/>
      <c r="I141" s="1799"/>
      <c r="J141" s="1799"/>
      <c r="K141" s="2471"/>
      <c r="L141" s="124"/>
    </row>
    <row r="142" spans="1:12" ht="15.75" x14ac:dyDescent="0.25">
      <c r="A142" s="1797"/>
      <c r="B142" s="1798"/>
      <c r="C142" s="1799"/>
      <c r="D142" s="258">
        <f t="shared" si="2"/>
        <v>0</v>
      </c>
      <c r="E142" s="1799"/>
      <c r="F142" s="1799"/>
      <c r="G142" s="1799"/>
      <c r="H142" s="1799"/>
      <c r="I142" s="1799"/>
      <c r="J142" s="1799"/>
      <c r="K142" s="2471"/>
      <c r="L142" s="124"/>
    </row>
    <row r="143" spans="1:12" ht="15.75" x14ac:dyDescent="0.25">
      <c r="A143" s="1797"/>
      <c r="B143" s="1798"/>
      <c r="C143" s="1799"/>
      <c r="D143" s="258">
        <f t="shared" si="2"/>
        <v>0</v>
      </c>
      <c r="E143" s="1799"/>
      <c r="F143" s="1799"/>
      <c r="G143" s="1799"/>
      <c r="H143" s="1799"/>
      <c r="I143" s="1799"/>
      <c r="J143" s="1799"/>
      <c r="K143" s="2471"/>
      <c r="L143" s="124"/>
    </row>
    <row r="144" spans="1:12" ht="15.75" x14ac:dyDescent="0.25">
      <c r="A144" s="1797"/>
      <c r="B144" s="1798"/>
      <c r="C144" s="1799"/>
      <c r="D144" s="258">
        <f t="shared" si="2"/>
        <v>0</v>
      </c>
      <c r="E144" s="1799"/>
      <c r="F144" s="1799"/>
      <c r="G144" s="1799"/>
      <c r="H144" s="1799"/>
      <c r="I144" s="1799"/>
      <c r="J144" s="1799"/>
      <c r="K144" s="2471"/>
      <c r="L144" s="124"/>
    </row>
    <row r="145" spans="1:12" ht="15.75" x14ac:dyDescent="0.25">
      <c r="A145" s="1797"/>
      <c r="B145" s="1798"/>
      <c r="C145" s="1799"/>
      <c r="D145" s="258">
        <f t="shared" si="2"/>
        <v>0</v>
      </c>
      <c r="E145" s="1799"/>
      <c r="F145" s="1799"/>
      <c r="G145" s="1799"/>
      <c r="H145" s="1799"/>
      <c r="I145" s="1799"/>
      <c r="J145" s="1799"/>
      <c r="K145" s="2471"/>
      <c r="L145" s="124"/>
    </row>
    <row r="146" spans="1:12" ht="15.75" x14ac:dyDescent="0.25">
      <c r="A146" s="1797"/>
      <c r="B146" s="1798"/>
      <c r="C146" s="1799"/>
      <c r="D146" s="258">
        <f t="shared" si="2"/>
        <v>0</v>
      </c>
      <c r="E146" s="1799"/>
      <c r="F146" s="1799"/>
      <c r="G146" s="1799"/>
      <c r="H146" s="1799"/>
      <c r="I146" s="1799"/>
      <c r="J146" s="1799"/>
      <c r="K146" s="2471"/>
      <c r="L146" s="124"/>
    </row>
    <row r="147" spans="1:12" ht="15.75" x14ac:dyDescent="0.25">
      <c r="A147" s="1797"/>
      <c r="B147" s="1798"/>
      <c r="C147" s="1799"/>
      <c r="D147" s="258">
        <f t="shared" si="2"/>
        <v>0</v>
      </c>
      <c r="E147" s="1799"/>
      <c r="F147" s="1799"/>
      <c r="G147" s="1799"/>
      <c r="H147" s="1799"/>
      <c r="I147" s="1799"/>
      <c r="J147" s="1799"/>
      <c r="K147" s="2471"/>
      <c r="L147" s="124"/>
    </row>
    <row r="148" spans="1:12" ht="15.75" x14ac:dyDescent="0.25">
      <c r="A148" s="1797"/>
      <c r="B148" s="1798"/>
      <c r="C148" s="1799"/>
      <c r="D148" s="258">
        <f t="shared" si="2"/>
        <v>0</v>
      </c>
      <c r="E148" s="1799"/>
      <c r="F148" s="1799"/>
      <c r="G148" s="1799"/>
      <c r="H148" s="1799"/>
      <c r="I148" s="1799"/>
      <c r="J148" s="1799"/>
      <c r="K148" s="2471"/>
      <c r="L148" s="124"/>
    </row>
    <row r="149" spans="1:12" ht="15.75" x14ac:dyDescent="0.25">
      <c r="A149" s="1797"/>
      <c r="B149" s="1798"/>
      <c r="C149" s="1799"/>
      <c r="D149" s="258">
        <f t="shared" si="2"/>
        <v>0</v>
      </c>
      <c r="E149" s="1799"/>
      <c r="F149" s="1799"/>
      <c r="G149" s="1799"/>
      <c r="H149" s="1799"/>
      <c r="I149" s="1799"/>
      <c r="J149" s="1799"/>
      <c r="K149" s="2471"/>
      <c r="L149" s="124"/>
    </row>
    <row r="150" spans="1:12" ht="15.75" x14ac:dyDescent="0.25">
      <c r="A150" s="1797"/>
      <c r="B150" s="1798"/>
      <c r="C150" s="1799"/>
      <c r="D150" s="258">
        <f t="shared" si="2"/>
        <v>0</v>
      </c>
      <c r="E150" s="1799"/>
      <c r="F150" s="1799"/>
      <c r="G150" s="1799"/>
      <c r="H150" s="1799"/>
      <c r="I150" s="1799"/>
      <c r="J150" s="1799"/>
      <c r="K150" s="2471"/>
      <c r="L150" s="124"/>
    </row>
    <row r="151" spans="1:12" ht="15.75" x14ac:dyDescent="0.25">
      <c r="A151" s="1797"/>
      <c r="B151" s="1798"/>
      <c r="C151" s="1799"/>
      <c r="D151" s="258">
        <f t="shared" si="2"/>
        <v>0</v>
      </c>
      <c r="E151" s="1799"/>
      <c r="F151" s="1799"/>
      <c r="G151" s="1799"/>
      <c r="H151" s="1799"/>
      <c r="I151" s="1799"/>
      <c r="J151" s="1799"/>
      <c r="K151" s="2471"/>
      <c r="L151" s="124"/>
    </row>
    <row r="152" spans="1:12" ht="15.75" x14ac:dyDescent="0.25">
      <c r="A152" s="1797"/>
      <c r="B152" s="1798"/>
      <c r="C152" s="1799"/>
      <c r="D152" s="258">
        <f t="shared" si="2"/>
        <v>0</v>
      </c>
      <c r="E152" s="1799"/>
      <c r="F152" s="1799"/>
      <c r="G152" s="1799"/>
      <c r="H152" s="1799"/>
      <c r="I152" s="1799"/>
      <c r="J152" s="1799"/>
      <c r="K152" s="2471"/>
      <c r="L152" s="124"/>
    </row>
    <row r="153" spans="1:12" ht="15.75" x14ac:dyDescent="0.25">
      <c r="A153" s="1797"/>
      <c r="B153" s="1798"/>
      <c r="C153" s="1799"/>
      <c r="D153" s="258">
        <f t="shared" si="2"/>
        <v>0</v>
      </c>
      <c r="E153" s="1799"/>
      <c r="F153" s="1799"/>
      <c r="G153" s="1799"/>
      <c r="H153" s="1799"/>
      <c r="I153" s="1799"/>
      <c r="J153" s="1799"/>
      <c r="K153" s="2471"/>
      <c r="L153" s="124"/>
    </row>
    <row r="154" spans="1:12" ht="15.75" x14ac:dyDescent="0.25">
      <c r="A154" s="1797"/>
      <c r="B154" s="1798"/>
      <c r="C154" s="1799"/>
      <c r="D154" s="258">
        <f t="shared" si="2"/>
        <v>0</v>
      </c>
      <c r="E154" s="1799"/>
      <c r="F154" s="1799"/>
      <c r="G154" s="1799"/>
      <c r="H154" s="1799"/>
      <c r="I154" s="1799"/>
      <c r="J154" s="1799"/>
      <c r="K154" s="2471"/>
      <c r="L154" s="124"/>
    </row>
    <row r="155" spans="1:12" ht="15.75" x14ac:dyDescent="0.25">
      <c r="A155" s="1797"/>
      <c r="B155" s="1798"/>
      <c r="C155" s="1799"/>
      <c r="D155" s="258">
        <f t="shared" si="2"/>
        <v>0</v>
      </c>
      <c r="E155" s="1799"/>
      <c r="F155" s="1799"/>
      <c r="G155" s="1799"/>
      <c r="H155" s="1799"/>
      <c r="I155" s="1799"/>
      <c r="J155" s="1799"/>
      <c r="K155" s="2471"/>
      <c r="L155" s="124"/>
    </row>
    <row r="156" spans="1:12" ht="15.75" x14ac:dyDescent="0.25">
      <c r="A156" s="1797"/>
      <c r="B156" s="1798"/>
      <c r="C156" s="1799"/>
      <c r="D156" s="258">
        <f t="shared" si="2"/>
        <v>0</v>
      </c>
      <c r="E156" s="1799"/>
      <c r="F156" s="1799"/>
      <c r="G156" s="1799"/>
      <c r="H156" s="1799"/>
      <c r="I156" s="1799"/>
      <c r="J156" s="1799"/>
      <c r="K156" s="2471"/>
      <c r="L156" s="124"/>
    </row>
    <row r="157" spans="1:12" ht="15.75" x14ac:dyDescent="0.25">
      <c r="A157" s="1797"/>
      <c r="B157" s="1798"/>
      <c r="C157" s="1799"/>
      <c r="D157" s="258">
        <f t="shared" si="2"/>
        <v>0</v>
      </c>
      <c r="E157" s="1799"/>
      <c r="F157" s="1799"/>
      <c r="G157" s="1799"/>
      <c r="H157" s="1799"/>
      <c r="I157" s="1799"/>
      <c r="J157" s="1799"/>
      <c r="K157" s="2471"/>
      <c r="L157" s="124"/>
    </row>
    <row r="158" spans="1:12" ht="15.75" x14ac:dyDescent="0.25">
      <c r="A158" s="1797"/>
      <c r="B158" s="1798"/>
      <c r="C158" s="1799"/>
      <c r="D158" s="258">
        <f t="shared" si="2"/>
        <v>0</v>
      </c>
      <c r="E158" s="1799"/>
      <c r="F158" s="1799"/>
      <c r="G158" s="1799"/>
      <c r="H158" s="1799"/>
      <c r="I158" s="1799"/>
      <c r="J158" s="1799"/>
      <c r="K158" s="2471"/>
      <c r="L158" s="124"/>
    </row>
    <row r="159" spans="1:12" ht="15.75" x14ac:dyDescent="0.25">
      <c r="A159" s="1797"/>
      <c r="B159" s="1798"/>
      <c r="C159" s="1799"/>
      <c r="D159" s="258">
        <f t="shared" si="2"/>
        <v>0</v>
      </c>
      <c r="E159" s="1799"/>
      <c r="F159" s="1799"/>
      <c r="G159" s="1799"/>
      <c r="H159" s="1799"/>
      <c r="I159" s="1799"/>
      <c r="J159" s="1799"/>
      <c r="K159" s="2471"/>
      <c r="L159" s="124"/>
    </row>
    <row r="160" spans="1:12" ht="15.75" x14ac:dyDescent="0.25">
      <c r="A160" s="1797"/>
      <c r="B160" s="1798"/>
      <c r="C160" s="1799"/>
      <c r="D160" s="258">
        <f t="shared" si="2"/>
        <v>0</v>
      </c>
      <c r="E160" s="1799"/>
      <c r="F160" s="1799"/>
      <c r="G160" s="1799"/>
      <c r="H160" s="1799"/>
      <c r="I160" s="1799"/>
      <c r="J160" s="1799"/>
      <c r="K160" s="2471"/>
      <c r="L160" s="124"/>
    </row>
    <row r="161" spans="1:12" ht="15.75" x14ac:dyDescent="0.25">
      <c r="A161" s="1797"/>
      <c r="B161" s="1798"/>
      <c r="C161" s="1799"/>
      <c r="D161" s="258">
        <f t="shared" si="2"/>
        <v>0</v>
      </c>
      <c r="E161" s="1799"/>
      <c r="F161" s="1799"/>
      <c r="G161" s="1799"/>
      <c r="H161" s="1799"/>
      <c r="I161" s="1799"/>
      <c r="J161" s="1799"/>
      <c r="K161" s="2471"/>
      <c r="L161" s="124"/>
    </row>
    <row r="162" spans="1:12" ht="15.75" x14ac:dyDescent="0.25">
      <c r="A162" s="1797"/>
      <c r="B162" s="1798"/>
      <c r="C162" s="1799"/>
      <c r="D162" s="258">
        <f t="shared" si="2"/>
        <v>0</v>
      </c>
      <c r="E162" s="1799"/>
      <c r="F162" s="1799"/>
      <c r="G162" s="1799"/>
      <c r="H162" s="1799"/>
      <c r="I162" s="1799"/>
      <c r="J162" s="1799"/>
      <c r="K162" s="2471"/>
      <c r="L162" s="124"/>
    </row>
    <row r="163" spans="1:12" ht="15.75" x14ac:dyDescent="0.25">
      <c r="A163" s="1797"/>
      <c r="B163" s="1798"/>
      <c r="C163" s="1799"/>
      <c r="D163" s="258">
        <f t="shared" si="2"/>
        <v>0</v>
      </c>
      <c r="E163" s="1799"/>
      <c r="F163" s="1799"/>
      <c r="G163" s="1799"/>
      <c r="H163" s="1799"/>
      <c r="I163" s="1799"/>
      <c r="J163" s="1799"/>
      <c r="K163" s="2471"/>
      <c r="L163" s="124"/>
    </row>
    <row r="164" spans="1:12" ht="15.75" x14ac:dyDescent="0.25">
      <c r="A164" s="1797"/>
      <c r="B164" s="1798"/>
      <c r="C164" s="1799"/>
      <c r="D164" s="258">
        <f t="shared" si="2"/>
        <v>0</v>
      </c>
      <c r="E164" s="1799"/>
      <c r="F164" s="1799"/>
      <c r="G164" s="1799"/>
      <c r="H164" s="1799"/>
      <c r="I164" s="1799"/>
      <c r="J164" s="1799"/>
      <c r="K164" s="2471"/>
      <c r="L164" s="124"/>
    </row>
    <row r="165" spans="1:12" ht="15.75" x14ac:dyDescent="0.25">
      <c r="A165" s="1797"/>
      <c r="B165" s="1798"/>
      <c r="C165" s="1799"/>
      <c r="D165" s="258">
        <f t="shared" si="2"/>
        <v>0</v>
      </c>
      <c r="E165" s="1799"/>
      <c r="F165" s="1799"/>
      <c r="G165" s="1799"/>
      <c r="H165" s="1799"/>
      <c r="I165" s="1799"/>
      <c r="J165" s="1799"/>
      <c r="K165" s="2471"/>
      <c r="L165" s="124"/>
    </row>
    <row r="166" spans="1:12" ht="15.75" x14ac:dyDescent="0.25">
      <c r="A166" s="1797"/>
      <c r="B166" s="1798"/>
      <c r="C166" s="1799"/>
      <c r="D166" s="258">
        <f t="shared" si="2"/>
        <v>0</v>
      </c>
      <c r="E166" s="1799"/>
      <c r="F166" s="1799"/>
      <c r="G166" s="1799"/>
      <c r="H166" s="1799"/>
      <c r="I166" s="1799"/>
      <c r="J166" s="1799"/>
      <c r="K166" s="2471"/>
      <c r="L166" s="124"/>
    </row>
    <row r="167" spans="1:12" ht="15.75" x14ac:dyDescent="0.25">
      <c r="A167" s="1797"/>
      <c r="B167" s="1798"/>
      <c r="C167" s="1799"/>
      <c r="D167" s="258">
        <f t="shared" si="2"/>
        <v>0</v>
      </c>
      <c r="E167" s="1799"/>
      <c r="F167" s="1799"/>
      <c r="G167" s="1799"/>
      <c r="H167" s="1799"/>
      <c r="I167" s="1799"/>
      <c r="J167" s="1799"/>
      <c r="K167" s="2471"/>
      <c r="L167" s="124"/>
    </row>
    <row r="168" spans="1:12" ht="15.75" x14ac:dyDescent="0.25">
      <c r="A168" s="1797"/>
      <c r="B168" s="1798"/>
      <c r="C168" s="1799"/>
      <c r="D168" s="258">
        <f t="shared" si="2"/>
        <v>0</v>
      </c>
      <c r="E168" s="1799"/>
      <c r="F168" s="1799"/>
      <c r="G168" s="1799"/>
      <c r="H168" s="1799"/>
      <c r="I168" s="1799"/>
      <c r="J168" s="1799"/>
      <c r="K168" s="2471"/>
      <c r="L168" s="124"/>
    </row>
    <row r="169" spans="1:12" ht="15.75" x14ac:dyDescent="0.25">
      <c r="A169" s="1797"/>
      <c r="B169" s="1798"/>
      <c r="C169" s="1799"/>
      <c r="D169" s="258">
        <f t="shared" si="2"/>
        <v>0</v>
      </c>
      <c r="E169" s="1799"/>
      <c r="F169" s="1799"/>
      <c r="G169" s="1799"/>
      <c r="H169" s="1799"/>
      <c r="I169" s="1799"/>
      <c r="J169" s="1799"/>
      <c r="K169" s="2471"/>
      <c r="L169" s="124"/>
    </row>
    <row r="170" spans="1:12" ht="15.75" x14ac:dyDescent="0.25">
      <c r="A170" s="1797"/>
      <c r="B170" s="1798"/>
      <c r="C170" s="1799"/>
      <c r="D170" s="258">
        <f t="shared" si="2"/>
        <v>0</v>
      </c>
      <c r="E170" s="1799"/>
      <c r="F170" s="1799"/>
      <c r="G170" s="1799"/>
      <c r="H170" s="1799"/>
      <c r="I170" s="1799"/>
      <c r="J170" s="1799"/>
      <c r="K170" s="2471"/>
      <c r="L170" s="124"/>
    </row>
    <row r="171" spans="1:12" ht="15.75" x14ac:dyDescent="0.25">
      <c r="A171" s="1797"/>
      <c r="B171" s="1798"/>
      <c r="C171" s="1799"/>
      <c r="D171" s="258">
        <f t="shared" si="2"/>
        <v>0</v>
      </c>
      <c r="E171" s="1799"/>
      <c r="F171" s="1799"/>
      <c r="G171" s="1799"/>
      <c r="H171" s="1799"/>
      <c r="I171" s="1799"/>
      <c r="J171" s="1799"/>
      <c r="K171" s="2471"/>
      <c r="L171" s="124"/>
    </row>
    <row r="172" spans="1:12" ht="15.75" x14ac:dyDescent="0.25">
      <c r="A172" s="1797"/>
      <c r="B172" s="1798"/>
      <c r="C172" s="1799"/>
      <c r="D172" s="258">
        <f t="shared" si="2"/>
        <v>0</v>
      </c>
      <c r="E172" s="1799"/>
      <c r="F172" s="1799"/>
      <c r="G172" s="1799"/>
      <c r="H172" s="1799"/>
      <c r="I172" s="1799"/>
      <c r="J172" s="1799"/>
      <c r="K172" s="2471"/>
      <c r="L172" s="124"/>
    </row>
    <row r="173" spans="1:12" ht="15.75" x14ac:dyDescent="0.25">
      <c r="A173" s="1797"/>
      <c r="B173" s="1798"/>
      <c r="C173" s="1799"/>
      <c r="D173" s="258">
        <f t="shared" si="2"/>
        <v>0</v>
      </c>
      <c r="E173" s="1799"/>
      <c r="F173" s="1799"/>
      <c r="G173" s="1799"/>
      <c r="H173" s="1799"/>
      <c r="I173" s="1799"/>
      <c r="J173" s="1799"/>
      <c r="K173" s="2471"/>
      <c r="L173" s="124"/>
    </row>
    <row r="174" spans="1:12" ht="15.75" x14ac:dyDescent="0.25">
      <c r="A174" s="1797"/>
      <c r="B174" s="1798"/>
      <c r="C174" s="1799"/>
      <c r="D174" s="258">
        <f t="shared" si="2"/>
        <v>0</v>
      </c>
      <c r="E174" s="1799"/>
      <c r="F174" s="1799"/>
      <c r="G174" s="1799"/>
      <c r="H174" s="1799"/>
      <c r="I174" s="1799"/>
      <c r="J174" s="1799"/>
      <c r="K174" s="2471"/>
      <c r="L174" s="124"/>
    </row>
    <row r="175" spans="1:12" ht="15.75" x14ac:dyDescent="0.25">
      <c r="A175" s="1797"/>
      <c r="B175" s="1798"/>
      <c r="C175" s="1799"/>
      <c r="D175" s="258">
        <f t="shared" si="2"/>
        <v>0</v>
      </c>
      <c r="E175" s="1799"/>
      <c r="F175" s="1799"/>
      <c r="G175" s="1799"/>
      <c r="H175" s="1799"/>
      <c r="I175" s="1799"/>
      <c r="J175" s="1799"/>
      <c r="K175" s="2471"/>
      <c r="L175" s="124"/>
    </row>
    <row r="176" spans="1:12" ht="15.75" x14ac:dyDescent="0.25">
      <c r="A176" s="1797"/>
      <c r="B176" s="1798"/>
      <c r="C176" s="1799"/>
      <c r="D176" s="258">
        <f t="shared" si="2"/>
        <v>0</v>
      </c>
      <c r="E176" s="1799"/>
      <c r="F176" s="1799"/>
      <c r="G176" s="1799"/>
      <c r="H176" s="1799"/>
      <c r="I176" s="1799"/>
      <c r="J176" s="1799"/>
      <c r="K176" s="2471"/>
      <c r="L176" s="124"/>
    </row>
    <row r="177" spans="1:12" ht="15.75" x14ac:dyDescent="0.25">
      <c r="A177" s="1797"/>
      <c r="B177" s="1798"/>
      <c r="C177" s="1799"/>
      <c r="D177" s="258">
        <f t="shared" si="2"/>
        <v>0</v>
      </c>
      <c r="E177" s="1799"/>
      <c r="F177" s="1799"/>
      <c r="G177" s="1799"/>
      <c r="H177" s="1799"/>
      <c r="I177" s="1799"/>
      <c r="J177" s="1799"/>
      <c r="K177" s="2471"/>
      <c r="L177" s="124"/>
    </row>
    <row r="178" spans="1:12" ht="15.75" x14ac:dyDescent="0.25">
      <c r="A178" s="1797"/>
      <c r="B178" s="1798"/>
      <c r="C178" s="1799"/>
      <c r="D178" s="258">
        <f t="shared" si="2"/>
        <v>0</v>
      </c>
      <c r="E178" s="1799"/>
      <c r="F178" s="1799"/>
      <c r="G178" s="1799"/>
      <c r="H178" s="1799"/>
      <c r="I178" s="1799"/>
      <c r="J178" s="1799"/>
      <c r="K178" s="2471"/>
      <c r="L178" s="124"/>
    </row>
    <row r="179" spans="1:12" ht="15.75" x14ac:dyDescent="0.25">
      <c r="A179" s="1797"/>
      <c r="B179" s="1798"/>
      <c r="C179" s="1799"/>
      <c r="D179" s="258">
        <f t="shared" si="2"/>
        <v>0</v>
      </c>
      <c r="E179" s="1799"/>
      <c r="F179" s="1799"/>
      <c r="G179" s="1799"/>
      <c r="H179" s="1799"/>
      <c r="I179" s="1799"/>
      <c r="J179" s="1799"/>
      <c r="K179" s="2471"/>
      <c r="L179" s="124"/>
    </row>
    <row r="180" spans="1:12" ht="15.75" x14ac:dyDescent="0.25">
      <c r="A180" s="1797"/>
      <c r="B180" s="1798"/>
      <c r="C180" s="1799"/>
      <c r="D180" s="258">
        <f t="shared" si="2"/>
        <v>0</v>
      </c>
      <c r="E180" s="1799"/>
      <c r="F180" s="1799"/>
      <c r="G180" s="1799"/>
      <c r="H180" s="1799"/>
      <c r="I180" s="1799"/>
      <c r="J180" s="1799"/>
      <c r="K180" s="2471"/>
      <c r="L180" s="124"/>
    </row>
    <row r="181" spans="1:12" ht="15.75" x14ac:dyDescent="0.25">
      <c r="A181" s="1797"/>
      <c r="B181" s="1798"/>
      <c r="C181" s="1799"/>
      <c r="D181" s="258">
        <f t="shared" si="2"/>
        <v>0</v>
      </c>
      <c r="E181" s="1799"/>
      <c r="F181" s="1799"/>
      <c r="G181" s="1799"/>
      <c r="H181" s="1799"/>
      <c r="I181" s="1799"/>
      <c r="J181" s="1799"/>
      <c r="K181" s="2471"/>
      <c r="L181" s="124"/>
    </row>
    <row r="182" spans="1:12" ht="15.75" x14ac:dyDescent="0.25">
      <c r="A182" s="1797"/>
      <c r="B182" s="1798"/>
      <c r="C182" s="1799"/>
      <c r="D182" s="258">
        <f t="shared" si="2"/>
        <v>0</v>
      </c>
      <c r="E182" s="1799"/>
      <c r="F182" s="1799"/>
      <c r="G182" s="1799"/>
      <c r="H182" s="1799"/>
      <c r="I182" s="1799"/>
      <c r="J182" s="1799"/>
      <c r="K182" s="2471"/>
      <c r="L182" s="124"/>
    </row>
    <row r="183" spans="1:12" ht="15.75" x14ac:dyDescent="0.25">
      <c r="A183" s="1797"/>
      <c r="B183" s="1798"/>
      <c r="C183" s="1799"/>
      <c r="D183" s="258">
        <f t="shared" si="2"/>
        <v>0</v>
      </c>
      <c r="E183" s="1799"/>
      <c r="F183" s="1799"/>
      <c r="G183" s="1799"/>
      <c r="H183" s="1799"/>
      <c r="I183" s="1799"/>
      <c r="J183" s="1799"/>
      <c r="K183" s="2471"/>
      <c r="L183" s="124"/>
    </row>
    <row r="184" spans="1:12" ht="15.75" x14ac:dyDescent="0.25">
      <c r="A184" s="1797"/>
      <c r="B184" s="1798"/>
      <c r="C184" s="1799"/>
      <c r="D184" s="258">
        <f t="shared" si="2"/>
        <v>0</v>
      </c>
      <c r="E184" s="1799"/>
      <c r="F184" s="1799"/>
      <c r="G184" s="1799"/>
      <c r="H184" s="1799"/>
      <c r="I184" s="1799"/>
      <c r="J184" s="1799"/>
      <c r="K184" s="2471"/>
      <c r="L184" s="124"/>
    </row>
    <row r="185" spans="1:12" ht="15.75" x14ac:dyDescent="0.25">
      <c r="A185" s="1797"/>
      <c r="B185" s="1798"/>
      <c r="C185" s="1799"/>
      <c r="D185" s="258">
        <f t="shared" si="2"/>
        <v>0</v>
      </c>
      <c r="E185" s="1799"/>
      <c r="F185" s="1799"/>
      <c r="G185" s="1799"/>
      <c r="H185" s="1799"/>
      <c r="I185" s="1799"/>
      <c r="J185" s="1799"/>
      <c r="K185" s="2471"/>
      <c r="L185" s="124"/>
    </row>
    <row r="186" spans="1:12" ht="15.75" x14ac:dyDescent="0.25">
      <c r="A186" s="1797"/>
      <c r="B186" s="1798"/>
      <c r="C186" s="1799"/>
      <c r="D186" s="258">
        <f t="shared" si="2"/>
        <v>0</v>
      </c>
      <c r="E186" s="1799"/>
      <c r="F186" s="1799"/>
      <c r="G186" s="1799"/>
      <c r="H186" s="1799"/>
      <c r="I186" s="1799"/>
      <c r="J186" s="1799"/>
      <c r="K186" s="2471"/>
      <c r="L186" s="124"/>
    </row>
    <row r="187" spans="1:12" ht="15.75" x14ac:dyDescent="0.25">
      <c r="A187" s="1797"/>
      <c r="B187" s="1798"/>
      <c r="C187" s="1799"/>
      <c r="D187" s="258">
        <f t="shared" si="2"/>
        <v>0</v>
      </c>
      <c r="E187" s="1799"/>
      <c r="F187" s="1799"/>
      <c r="G187" s="1799"/>
      <c r="H187" s="1799"/>
      <c r="I187" s="1799"/>
      <c r="J187" s="1799"/>
      <c r="K187" s="2471"/>
      <c r="L187" s="124"/>
    </row>
    <row r="188" spans="1:12" ht="15.75" x14ac:dyDescent="0.25">
      <c r="A188" s="1797"/>
      <c r="B188" s="1798"/>
      <c r="C188" s="1799"/>
      <c r="D188" s="258">
        <f t="shared" si="2"/>
        <v>0</v>
      </c>
      <c r="E188" s="1799"/>
      <c r="F188" s="1799"/>
      <c r="G188" s="1799"/>
      <c r="H188" s="1799"/>
      <c r="I188" s="1799"/>
      <c r="J188" s="1799"/>
      <c r="K188" s="2471"/>
      <c r="L188" s="124"/>
    </row>
    <row r="189" spans="1:12" ht="15.75" x14ac:dyDescent="0.25">
      <c r="A189" s="1797"/>
      <c r="B189" s="1798"/>
      <c r="C189" s="1799"/>
      <c r="D189" s="258">
        <f t="shared" si="2"/>
        <v>0</v>
      </c>
      <c r="E189" s="1799"/>
      <c r="F189" s="1799"/>
      <c r="G189" s="1799"/>
      <c r="H189" s="1799"/>
      <c r="I189" s="1799"/>
      <c r="J189" s="1799"/>
      <c r="K189" s="2471"/>
      <c r="L189" s="124"/>
    </row>
    <row r="190" spans="1:12" ht="15.75" x14ac:dyDescent="0.25">
      <c r="A190" s="1797"/>
      <c r="B190" s="1798"/>
      <c r="C190" s="1799"/>
      <c r="D190" s="258">
        <f t="shared" si="2"/>
        <v>0</v>
      </c>
      <c r="E190" s="1799"/>
      <c r="F190" s="1799"/>
      <c r="G190" s="1799"/>
      <c r="H190" s="1799"/>
      <c r="I190" s="1799"/>
      <c r="J190" s="1799"/>
      <c r="K190" s="2471"/>
      <c r="L190" s="124"/>
    </row>
    <row r="191" spans="1:12" ht="15.75" x14ac:dyDescent="0.25">
      <c r="A191" s="1797"/>
      <c r="B191" s="1798"/>
      <c r="C191" s="1799"/>
      <c r="D191" s="258">
        <f t="shared" si="2"/>
        <v>0</v>
      </c>
      <c r="E191" s="1799"/>
      <c r="F191" s="1799"/>
      <c r="G191" s="1799"/>
      <c r="H191" s="1799"/>
      <c r="I191" s="1799"/>
      <c r="J191" s="1799"/>
      <c r="K191" s="2471"/>
      <c r="L191" s="124"/>
    </row>
    <row r="192" spans="1:12" ht="15.75" x14ac:dyDescent="0.25">
      <c r="A192" s="1797"/>
      <c r="B192" s="1798"/>
      <c r="C192" s="1799"/>
      <c r="D192" s="258">
        <f t="shared" si="2"/>
        <v>0</v>
      </c>
      <c r="E192" s="1799"/>
      <c r="F192" s="1799"/>
      <c r="G192" s="1799"/>
      <c r="H192" s="1799"/>
      <c r="I192" s="1799"/>
      <c r="J192" s="1799"/>
      <c r="K192" s="2471"/>
      <c r="L192" s="124"/>
    </row>
    <row r="193" spans="1:12" ht="15.75" x14ac:dyDescent="0.25">
      <c r="A193" s="1797"/>
      <c r="B193" s="1798"/>
      <c r="C193" s="1799"/>
      <c r="D193" s="258">
        <f t="shared" si="2"/>
        <v>0</v>
      </c>
      <c r="E193" s="1799"/>
      <c r="F193" s="1799"/>
      <c r="G193" s="1799"/>
      <c r="H193" s="1799"/>
      <c r="I193" s="1799"/>
      <c r="J193" s="1799"/>
      <c r="K193" s="2471"/>
      <c r="L193" s="124"/>
    </row>
    <row r="194" spans="1:12" ht="15.75" x14ac:dyDescent="0.25">
      <c r="A194" s="1797"/>
      <c r="B194" s="1798"/>
      <c r="C194" s="1799"/>
      <c r="D194" s="258">
        <f t="shared" si="2"/>
        <v>0</v>
      </c>
      <c r="E194" s="1799"/>
      <c r="F194" s="1799"/>
      <c r="G194" s="1799"/>
      <c r="H194" s="1799"/>
      <c r="I194" s="1799"/>
      <c r="J194" s="1799"/>
      <c r="K194" s="2471"/>
      <c r="L194" s="124"/>
    </row>
    <row r="195" spans="1:12" ht="15.75" x14ac:dyDescent="0.25">
      <c r="A195" s="1797"/>
      <c r="B195" s="1798"/>
      <c r="C195" s="1799"/>
      <c r="D195" s="258">
        <f t="shared" si="2"/>
        <v>0</v>
      </c>
      <c r="E195" s="1799"/>
      <c r="F195" s="1799"/>
      <c r="G195" s="1799"/>
      <c r="H195" s="1799"/>
      <c r="I195" s="1799"/>
      <c r="J195" s="1799"/>
      <c r="K195" s="2471"/>
      <c r="L195" s="124"/>
    </row>
    <row r="196" spans="1:12" ht="15.75" x14ac:dyDescent="0.25">
      <c r="A196" s="1797"/>
      <c r="B196" s="1798"/>
      <c r="C196" s="1799"/>
      <c r="D196" s="258">
        <f t="shared" si="2"/>
        <v>0</v>
      </c>
      <c r="E196" s="1799"/>
      <c r="F196" s="1799"/>
      <c r="G196" s="1799"/>
      <c r="H196" s="1799"/>
      <c r="I196" s="1799"/>
      <c r="J196" s="1799"/>
      <c r="K196" s="2471"/>
      <c r="L196" s="124"/>
    </row>
    <row r="197" spans="1:12" ht="15.75" x14ac:dyDescent="0.25">
      <c r="A197" s="1797"/>
      <c r="B197" s="1798"/>
      <c r="C197" s="1799"/>
      <c r="D197" s="258">
        <f t="shared" si="2"/>
        <v>0</v>
      </c>
      <c r="E197" s="1799"/>
      <c r="F197" s="1799"/>
      <c r="G197" s="1799"/>
      <c r="H197" s="1799"/>
      <c r="I197" s="1799"/>
      <c r="J197" s="1799"/>
      <c r="K197" s="2471"/>
      <c r="L197" s="124"/>
    </row>
    <row r="198" spans="1:12" ht="15.75" x14ac:dyDescent="0.25">
      <c r="A198" s="1797"/>
      <c r="B198" s="1798"/>
      <c r="C198" s="1799"/>
      <c r="D198" s="258">
        <f t="shared" si="2"/>
        <v>0</v>
      </c>
      <c r="E198" s="1799"/>
      <c r="F198" s="1799"/>
      <c r="G198" s="1799"/>
      <c r="H198" s="1799"/>
      <c r="I198" s="1799"/>
      <c r="J198" s="1799"/>
      <c r="K198" s="2471"/>
      <c r="L198" s="124"/>
    </row>
    <row r="199" spans="1:12" ht="15.75" x14ac:dyDescent="0.25">
      <c r="A199" s="1797"/>
      <c r="B199" s="1798"/>
      <c r="C199" s="1799"/>
      <c r="D199" s="258">
        <f t="shared" si="2"/>
        <v>0</v>
      </c>
      <c r="E199" s="1799"/>
      <c r="F199" s="1799"/>
      <c r="G199" s="1799"/>
      <c r="H199" s="1799"/>
      <c r="I199" s="1799"/>
      <c r="J199" s="1799"/>
      <c r="K199" s="2471"/>
      <c r="L199" s="124"/>
    </row>
    <row r="200" spans="1:12" ht="15.75" x14ac:dyDescent="0.25">
      <c r="A200" s="1797"/>
      <c r="B200" s="1798"/>
      <c r="C200" s="1799"/>
      <c r="D200" s="258">
        <f t="shared" si="2"/>
        <v>0</v>
      </c>
      <c r="E200" s="1799"/>
      <c r="F200" s="1799"/>
      <c r="G200" s="1799"/>
      <c r="H200" s="1799"/>
      <c r="I200" s="1799"/>
      <c r="J200" s="1799"/>
      <c r="K200" s="2471"/>
      <c r="L200" s="124"/>
    </row>
    <row r="201" spans="1:12" ht="15.75" x14ac:dyDescent="0.25">
      <c r="A201" s="1797"/>
      <c r="B201" s="1798"/>
      <c r="C201" s="1799"/>
      <c r="D201" s="258">
        <f t="shared" ref="D201:D264" si="3">+C201*(100-E201)/100</f>
        <v>0</v>
      </c>
      <c r="E201" s="1799"/>
      <c r="F201" s="1799"/>
      <c r="G201" s="1799"/>
      <c r="H201" s="1799"/>
      <c r="I201" s="1799"/>
      <c r="J201" s="1799"/>
      <c r="K201" s="2471"/>
      <c r="L201" s="124"/>
    </row>
    <row r="202" spans="1:12" ht="15.75" x14ac:dyDescent="0.25">
      <c r="A202" s="1797"/>
      <c r="B202" s="1798"/>
      <c r="C202" s="1799"/>
      <c r="D202" s="258">
        <f t="shared" si="3"/>
        <v>0</v>
      </c>
      <c r="E202" s="1799"/>
      <c r="F202" s="1799"/>
      <c r="G202" s="1799"/>
      <c r="H202" s="1799"/>
      <c r="I202" s="1799"/>
      <c r="J202" s="1799"/>
      <c r="K202" s="2471"/>
      <c r="L202" s="124"/>
    </row>
    <row r="203" spans="1:12" ht="15.75" x14ac:dyDescent="0.25">
      <c r="A203" s="1797"/>
      <c r="B203" s="1798"/>
      <c r="C203" s="1799"/>
      <c r="D203" s="258">
        <f t="shared" si="3"/>
        <v>0</v>
      </c>
      <c r="E203" s="1799"/>
      <c r="F203" s="1799"/>
      <c r="G203" s="1799"/>
      <c r="H203" s="1799"/>
      <c r="I203" s="1799"/>
      <c r="J203" s="1799"/>
      <c r="K203" s="2471"/>
      <c r="L203" s="124"/>
    </row>
    <row r="204" spans="1:12" ht="15.75" x14ac:dyDescent="0.25">
      <c r="A204" s="1797"/>
      <c r="B204" s="1798"/>
      <c r="C204" s="1799"/>
      <c r="D204" s="258">
        <f t="shared" si="3"/>
        <v>0</v>
      </c>
      <c r="E204" s="1799"/>
      <c r="F204" s="1799"/>
      <c r="G204" s="1799"/>
      <c r="H204" s="1799"/>
      <c r="I204" s="1799"/>
      <c r="J204" s="1799"/>
      <c r="K204" s="2471"/>
      <c r="L204" s="124"/>
    </row>
    <row r="205" spans="1:12" ht="15.75" x14ac:dyDescent="0.25">
      <c r="A205" s="1797"/>
      <c r="B205" s="1798"/>
      <c r="C205" s="1799"/>
      <c r="D205" s="258">
        <f t="shared" si="3"/>
        <v>0</v>
      </c>
      <c r="E205" s="1799"/>
      <c r="F205" s="1799"/>
      <c r="G205" s="1799"/>
      <c r="H205" s="1799"/>
      <c r="I205" s="1799"/>
      <c r="J205" s="1799"/>
      <c r="K205" s="2471"/>
      <c r="L205" s="124"/>
    </row>
    <row r="206" spans="1:12" ht="15.75" x14ac:dyDescent="0.25">
      <c r="A206" s="1797"/>
      <c r="B206" s="1798"/>
      <c r="C206" s="1799"/>
      <c r="D206" s="258">
        <f t="shared" si="3"/>
        <v>0</v>
      </c>
      <c r="E206" s="1799"/>
      <c r="F206" s="1799"/>
      <c r="G206" s="1799"/>
      <c r="H206" s="1799"/>
      <c r="I206" s="1799"/>
      <c r="J206" s="1799"/>
      <c r="K206" s="2471"/>
      <c r="L206" s="124"/>
    </row>
    <row r="207" spans="1:12" ht="15.75" x14ac:dyDescent="0.25">
      <c r="A207" s="1797"/>
      <c r="B207" s="1798"/>
      <c r="C207" s="1799"/>
      <c r="D207" s="258">
        <f t="shared" si="3"/>
        <v>0</v>
      </c>
      <c r="E207" s="1799"/>
      <c r="F207" s="1799"/>
      <c r="G207" s="1799"/>
      <c r="H207" s="1799"/>
      <c r="I207" s="1799"/>
      <c r="J207" s="1799"/>
      <c r="K207" s="2471"/>
      <c r="L207" s="124"/>
    </row>
    <row r="208" spans="1:12" ht="15.75" x14ac:dyDescent="0.25">
      <c r="A208" s="1797"/>
      <c r="B208" s="1798"/>
      <c r="C208" s="1799"/>
      <c r="D208" s="258">
        <f t="shared" si="3"/>
        <v>0</v>
      </c>
      <c r="E208" s="1799"/>
      <c r="F208" s="1799"/>
      <c r="G208" s="1799"/>
      <c r="H208" s="1799"/>
      <c r="I208" s="1799"/>
      <c r="J208" s="1799"/>
      <c r="K208" s="2471"/>
      <c r="L208" s="124"/>
    </row>
    <row r="209" spans="1:12" ht="15.75" x14ac:dyDescent="0.25">
      <c r="A209" s="1797"/>
      <c r="B209" s="1798"/>
      <c r="C209" s="1799"/>
      <c r="D209" s="258">
        <f t="shared" si="3"/>
        <v>0</v>
      </c>
      <c r="E209" s="1799"/>
      <c r="F209" s="1799"/>
      <c r="G209" s="1799"/>
      <c r="H209" s="1799"/>
      <c r="I209" s="1799"/>
      <c r="J209" s="1799"/>
      <c r="K209" s="2471"/>
      <c r="L209" s="124"/>
    </row>
    <row r="210" spans="1:12" ht="15.75" x14ac:dyDescent="0.25">
      <c r="A210" s="1797"/>
      <c r="B210" s="1798"/>
      <c r="C210" s="1799"/>
      <c r="D210" s="258">
        <f t="shared" si="3"/>
        <v>0</v>
      </c>
      <c r="E210" s="1799"/>
      <c r="F210" s="1799"/>
      <c r="G210" s="1799"/>
      <c r="H210" s="1799"/>
      <c r="I210" s="1799"/>
      <c r="J210" s="1799"/>
      <c r="K210" s="2471"/>
      <c r="L210" s="124"/>
    </row>
    <row r="211" spans="1:12" ht="15.75" x14ac:dyDescent="0.25">
      <c r="A211" s="1797"/>
      <c r="B211" s="1798"/>
      <c r="C211" s="1799"/>
      <c r="D211" s="258">
        <f t="shared" si="3"/>
        <v>0</v>
      </c>
      <c r="E211" s="1799"/>
      <c r="F211" s="1799"/>
      <c r="G211" s="1799"/>
      <c r="H211" s="1799"/>
      <c r="I211" s="1799"/>
      <c r="J211" s="1799"/>
      <c r="K211" s="2471"/>
      <c r="L211" s="124"/>
    </row>
    <row r="212" spans="1:12" ht="15.75" x14ac:dyDescent="0.25">
      <c r="A212" s="1797"/>
      <c r="B212" s="1798"/>
      <c r="C212" s="1799"/>
      <c r="D212" s="258">
        <f t="shared" si="3"/>
        <v>0</v>
      </c>
      <c r="E212" s="1799"/>
      <c r="F212" s="1799"/>
      <c r="G212" s="1799"/>
      <c r="H212" s="1799"/>
      <c r="I212" s="1799"/>
      <c r="J212" s="1799"/>
      <c r="K212" s="2471"/>
      <c r="L212" s="124"/>
    </row>
    <row r="213" spans="1:12" ht="15.75" x14ac:dyDescent="0.25">
      <c r="A213" s="1797"/>
      <c r="B213" s="1798"/>
      <c r="C213" s="1799"/>
      <c r="D213" s="258">
        <f t="shared" si="3"/>
        <v>0</v>
      </c>
      <c r="E213" s="1799"/>
      <c r="F213" s="1799"/>
      <c r="G213" s="1799"/>
      <c r="H213" s="1799"/>
      <c r="I213" s="1799"/>
      <c r="J213" s="1799"/>
      <c r="K213" s="2471"/>
      <c r="L213" s="124"/>
    </row>
    <row r="214" spans="1:12" ht="15.75" x14ac:dyDescent="0.25">
      <c r="A214" s="1797"/>
      <c r="B214" s="1798"/>
      <c r="C214" s="1799"/>
      <c r="D214" s="258">
        <f t="shared" si="3"/>
        <v>0</v>
      </c>
      <c r="E214" s="1799"/>
      <c r="F214" s="1799"/>
      <c r="G214" s="1799"/>
      <c r="H214" s="1799"/>
      <c r="I214" s="1799"/>
      <c r="J214" s="1799"/>
      <c r="K214" s="2471"/>
      <c r="L214" s="124"/>
    </row>
    <row r="215" spans="1:12" ht="15.75" x14ac:dyDescent="0.25">
      <c r="A215" s="1797"/>
      <c r="B215" s="1798"/>
      <c r="C215" s="1799"/>
      <c r="D215" s="258">
        <f t="shared" si="3"/>
        <v>0</v>
      </c>
      <c r="E215" s="1799"/>
      <c r="F215" s="1799"/>
      <c r="G215" s="1799"/>
      <c r="H215" s="1799"/>
      <c r="I215" s="1799"/>
      <c r="J215" s="1799"/>
      <c r="K215" s="2471"/>
      <c r="L215" s="124"/>
    </row>
    <row r="216" spans="1:12" ht="15.75" x14ac:dyDescent="0.25">
      <c r="A216" s="1797"/>
      <c r="B216" s="1798"/>
      <c r="C216" s="1799"/>
      <c r="D216" s="258">
        <f t="shared" si="3"/>
        <v>0</v>
      </c>
      <c r="E216" s="1799"/>
      <c r="F216" s="1799"/>
      <c r="G216" s="1799"/>
      <c r="H216" s="1799"/>
      <c r="I216" s="1799"/>
      <c r="J216" s="1799"/>
      <c r="K216" s="2471"/>
      <c r="L216" s="124"/>
    </row>
    <row r="217" spans="1:12" ht="15.75" x14ac:dyDescent="0.25">
      <c r="A217" s="1797"/>
      <c r="B217" s="1798"/>
      <c r="C217" s="1799"/>
      <c r="D217" s="258">
        <f t="shared" si="3"/>
        <v>0</v>
      </c>
      <c r="E217" s="1799"/>
      <c r="F217" s="1799"/>
      <c r="G217" s="1799"/>
      <c r="H217" s="1799"/>
      <c r="I217" s="1799"/>
      <c r="J217" s="1799"/>
      <c r="K217" s="2471"/>
      <c r="L217" s="124"/>
    </row>
    <row r="218" spans="1:12" ht="15.75" x14ac:dyDescent="0.25">
      <c r="A218" s="1797"/>
      <c r="B218" s="1798"/>
      <c r="C218" s="1799"/>
      <c r="D218" s="258">
        <f t="shared" si="3"/>
        <v>0</v>
      </c>
      <c r="E218" s="1799"/>
      <c r="F218" s="1799"/>
      <c r="G218" s="1799"/>
      <c r="H218" s="1799"/>
      <c r="I218" s="1799"/>
      <c r="J218" s="1799"/>
      <c r="K218" s="2471"/>
      <c r="L218" s="124"/>
    </row>
    <row r="219" spans="1:12" ht="15.75" x14ac:dyDescent="0.25">
      <c r="A219" s="1797"/>
      <c r="B219" s="1798"/>
      <c r="C219" s="1799"/>
      <c r="D219" s="258">
        <f t="shared" si="3"/>
        <v>0</v>
      </c>
      <c r="E219" s="1799"/>
      <c r="F219" s="1799"/>
      <c r="G219" s="1799"/>
      <c r="H219" s="1799"/>
      <c r="I219" s="1799"/>
      <c r="J219" s="1799"/>
      <c r="K219" s="2471"/>
      <c r="L219" s="124"/>
    </row>
    <row r="220" spans="1:12" ht="15.75" x14ac:dyDescent="0.25">
      <c r="A220" s="1797"/>
      <c r="B220" s="1798"/>
      <c r="C220" s="1799"/>
      <c r="D220" s="258">
        <f t="shared" si="3"/>
        <v>0</v>
      </c>
      <c r="E220" s="1799"/>
      <c r="F220" s="1799"/>
      <c r="G220" s="1799"/>
      <c r="H220" s="1799"/>
      <c r="I220" s="1799"/>
      <c r="J220" s="1799"/>
      <c r="K220" s="2471"/>
      <c r="L220" s="124"/>
    </row>
    <row r="221" spans="1:12" ht="15.75" x14ac:dyDescent="0.25">
      <c r="A221" s="1797"/>
      <c r="B221" s="1798"/>
      <c r="C221" s="1799"/>
      <c r="D221" s="258">
        <f t="shared" si="3"/>
        <v>0</v>
      </c>
      <c r="E221" s="1799"/>
      <c r="F221" s="1799"/>
      <c r="G221" s="1799"/>
      <c r="H221" s="1799"/>
      <c r="I221" s="1799"/>
      <c r="J221" s="1799"/>
      <c r="K221" s="2471"/>
      <c r="L221" s="124"/>
    </row>
    <row r="222" spans="1:12" ht="15.75" x14ac:dyDescent="0.25">
      <c r="A222" s="1797"/>
      <c r="B222" s="1798"/>
      <c r="C222" s="1799"/>
      <c r="D222" s="258">
        <f t="shared" si="3"/>
        <v>0</v>
      </c>
      <c r="E222" s="1799"/>
      <c r="F222" s="1799"/>
      <c r="G222" s="1799"/>
      <c r="H222" s="1799"/>
      <c r="I222" s="1799"/>
      <c r="J222" s="1799"/>
      <c r="K222" s="2471"/>
      <c r="L222" s="124"/>
    </row>
    <row r="223" spans="1:12" ht="15.75" x14ac:dyDescent="0.25">
      <c r="A223" s="1797"/>
      <c r="B223" s="1798"/>
      <c r="C223" s="1799"/>
      <c r="D223" s="258">
        <f t="shared" si="3"/>
        <v>0</v>
      </c>
      <c r="E223" s="1799"/>
      <c r="F223" s="1799"/>
      <c r="G223" s="1799"/>
      <c r="H223" s="1799"/>
      <c r="I223" s="1799"/>
      <c r="J223" s="1799"/>
      <c r="K223" s="2471"/>
      <c r="L223" s="124"/>
    </row>
    <row r="224" spans="1:12" ht="15.75" x14ac:dyDescent="0.25">
      <c r="A224" s="1797"/>
      <c r="B224" s="1798"/>
      <c r="C224" s="1799"/>
      <c r="D224" s="258">
        <f t="shared" si="3"/>
        <v>0</v>
      </c>
      <c r="E224" s="1799"/>
      <c r="F224" s="1799"/>
      <c r="G224" s="1799"/>
      <c r="H224" s="1799"/>
      <c r="I224" s="1799"/>
      <c r="J224" s="1799"/>
      <c r="K224" s="2471"/>
      <c r="L224" s="124"/>
    </row>
    <row r="225" spans="1:12" ht="15.75" x14ac:dyDescent="0.25">
      <c r="A225" s="1797"/>
      <c r="B225" s="1798"/>
      <c r="C225" s="1799"/>
      <c r="D225" s="258">
        <f t="shared" si="3"/>
        <v>0</v>
      </c>
      <c r="E225" s="1799"/>
      <c r="F225" s="1799"/>
      <c r="G225" s="1799"/>
      <c r="H225" s="1799"/>
      <c r="I225" s="1799"/>
      <c r="J225" s="1799"/>
      <c r="K225" s="2471"/>
      <c r="L225" s="124"/>
    </row>
    <row r="226" spans="1:12" ht="15.75" x14ac:dyDescent="0.25">
      <c r="A226" s="1797"/>
      <c r="B226" s="1798"/>
      <c r="C226" s="1799"/>
      <c r="D226" s="258">
        <f t="shared" si="3"/>
        <v>0</v>
      </c>
      <c r="E226" s="1799"/>
      <c r="F226" s="1799"/>
      <c r="G226" s="1799"/>
      <c r="H226" s="1799"/>
      <c r="I226" s="1799"/>
      <c r="J226" s="1799"/>
      <c r="K226" s="2471"/>
      <c r="L226" s="124"/>
    </row>
    <row r="227" spans="1:12" ht="15.75" x14ac:dyDescent="0.25">
      <c r="A227" s="1797"/>
      <c r="B227" s="1798"/>
      <c r="C227" s="1799"/>
      <c r="D227" s="258">
        <f t="shared" si="3"/>
        <v>0</v>
      </c>
      <c r="E227" s="1799"/>
      <c r="F227" s="1799"/>
      <c r="G227" s="1799"/>
      <c r="H227" s="1799"/>
      <c r="I227" s="1799"/>
      <c r="J227" s="1799"/>
      <c r="K227" s="2471"/>
      <c r="L227" s="124"/>
    </row>
    <row r="228" spans="1:12" ht="15.75" x14ac:dyDescent="0.25">
      <c r="A228" s="1797"/>
      <c r="B228" s="1798"/>
      <c r="C228" s="1799"/>
      <c r="D228" s="258">
        <f t="shared" si="3"/>
        <v>0</v>
      </c>
      <c r="E228" s="1799"/>
      <c r="F228" s="1799"/>
      <c r="G228" s="1799"/>
      <c r="H228" s="1799"/>
      <c r="I228" s="1799"/>
      <c r="J228" s="1799"/>
      <c r="K228" s="2471"/>
      <c r="L228" s="124"/>
    </row>
    <row r="229" spans="1:12" ht="15.75" x14ac:dyDescent="0.25">
      <c r="A229" s="1797"/>
      <c r="B229" s="1798"/>
      <c r="C229" s="1799"/>
      <c r="D229" s="258">
        <f t="shared" si="3"/>
        <v>0</v>
      </c>
      <c r="E229" s="1799"/>
      <c r="F229" s="1799"/>
      <c r="G229" s="1799"/>
      <c r="H229" s="1799"/>
      <c r="I229" s="1799"/>
      <c r="J229" s="1799"/>
      <c r="K229" s="2471"/>
      <c r="L229" s="124"/>
    </row>
    <row r="230" spans="1:12" ht="15.75" x14ac:dyDescent="0.25">
      <c r="A230" s="1797"/>
      <c r="B230" s="1798"/>
      <c r="C230" s="1799"/>
      <c r="D230" s="258">
        <f t="shared" si="3"/>
        <v>0</v>
      </c>
      <c r="E230" s="1799"/>
      <c r="F230" s="1799"/>
      <c r="G230" s="1799"/>
      <c r="H230" s="1799"/>
      <c r="I230" s="1799"/>
      <c r="J230" s="1799"/>
      <c r="K230" s="2471"/>
      <c r="L230" s="124"/>
    </row>
    <row r="231" spans="1:12" ht="15.75" x14ac:dyDescent="0.25">
      <c r="A231" s="1797"/>
      <c r="B231" s="1798"/>
      <c r="C231" s="1799"/>
      <c r="D231" s="258">
        <f t="shared" si="3"/>
        <v>0</v>
      </c>
      <c r="E231" s="1799"/>
      <c r="F231" s="1799"/>
      <c r="G231" s="1799"/>
      <c r="H231" s="1799"/>
      <c r="I231" s="1799"/>
      <c r="J231" s="1799"/>
      <c r="K231" s="2471"/>
      <c r="L231" s="124"/>
    </row>
    <row r="232" spans="1:12" ht="15.75" x14ac:dyDescent="0.25">
      <c r="A232" s="1797"/>
      <c r="B232" s="1798"/>
      <c r="C232" s="1799"/>
      <c r="D232" s="258">
        <f t="shared" si="3"/>
        <v>0</v>
      </c>
      <c r="E232" s="1799"/>
      <c r="F232" s="1799"/>
      <c r="G232" s="1799"/>
      <c r="H232" s="1799"/>
      <c r="I232" s="1799"/>
      <c r="J232" s="1799"/>
      <c r="K232" s="2471"/>
      <c r="L232" s="124"/>
    </row>
    <row r="233" spans="1:12" ht="15.75" x14ac:dyDescent="0.25">
      <c r="A233" s="1797"/>
      <c r="B233" s="1798"/>
      <c r="C233" s="1799"/>
      <c r="D233" s="258">
        <f t="shared" si="3"/>
        <v>0</v>
      </c>
      <c r="E233" s="1799"/>
      <c r="F233" s="1799"/>
      <c r="G233" s="1799"/>
      <c r="H233" s="1799"/>
      <c r="I233" s="1799"/>
      <c r="J233" s="1799"/>
      <c r="K233" s="2471"/>
      <c r="L233" s="124"/>
    </row>
    <row r="234" spans="1:12" ht="15.75" x14ac:dyDescent="0.25">
      <c r="A234" s="1797"/>
      <c r="B234" s="1798"/>
      <c r="C234" s="1799"/>
      <c r="D234" s="258">
        <f t="shared" si="3"/>
        <v>0</v>
      </c>
      <c r="E234" s="1799"/>
      <c r="F234" s="1799"/>
      <c r="G234" s="1799"/>
      <c r="H234" s="1799"/>
      <c r="I234" s="1799"/>
      <c r="J234" s="1799"/>
      <c r="K234" s="2471"/>
      <c r="L234" s="124"/>
    </row>
    <row r="235" spans="1:12" ht="15.75" x14ac:dyDescent="0.25">
      <c r="A235" s="1797"/>
      <c r="B235" s="1798"/>
      <c r="C235" s="1799"/>
      <c r="D235" s="258">
        <f t="shared" si="3"/>
        <v>0</v>
      </c>
      <c r="E235" s="1799"/>
      <c r="F235" s="1799"/>
      <c r="G235" s="1799"/>
      <c r="H235" s="1799"/>
      <c r="I235" s="1799"/>
      <c r="J235" s="1799"/>
      <c r="K235" s="2471"/>
      <c r="L235" s="124"/>
    </row>
    <row r="236" spans="1:12" ht="15.75" x14ac:dyDescent="0.25">
      <c r="A236" s="1797"/>
      <c r="B236" s="1798"/>
      <c r="C236" s="1799"/>
      <c r="D236" s="258">
        <f t="shared" si="3"/>
        <v>0</v>
      </c>
      <c r="E236" s="1799"/>
      <c r="F236" s="1799"/>
      <c r="G236" s="1799"/>
      <c r="H236" s="1799"/>
      <c r="I236" s="1799"/>
      <c r="J236" s="1799"/>
      <c r="K236" s="2471"/>
      <c r="L236" s="124"/>
    </row>
    <row r="237" spans="1:12" ht="15.75" x14ac:dyDescent="0.25">
      <c r="A237" s="1797"/>
      <c r="B237" s="1798"/>
      <c r="C237" s="1799"/>
      <c r="D237" s="258">
        <f t="shared" si="3"/>
        <v>0</v>
      </c>
      <c r="E237" s="1799"/>
      <c r="F237" s="1799"/>
      <c r="G237" s="1799"/>
      <c r="H237" s="1799"/>
      <c r="I237" s="1799"/>
      <c r="J237" s="1799"/>
      <c r="K237" s="2471"/>
      <c r="L237" s="124"/>
    </row>
    <row r="238" spans="1:12" ht="15.75" x14ac:dyDescent="0.25">
      <c r="A238" s="1797"/>
      <c r="B238" s="1798"/>
      <c r="C238" s="1799"/>
      <c r="D238" s="258">
        <f t="shared" si="3"/>
        <v>0</v>
      </c>
      <c r="E238" s="1799"/>
      <c r="F238" s="1799"/>
      <c r="G238" s="1799"/>
      <c r="H238" s="1799"/>
      <c r="I238" s="1799"/>
      <c r="J238" s="1799"/>
      <c r="K238" s="2471"/>
      <c r="L238" s="124"/>
    </row>
    <row r="239" spans="1:12" ht="15.75" x14ac:dyDescent="0.25">
      <c r="A239" s="1797"/>
      <c r="B239" s="1798"/>
      <c r="C239" s="1799"/>
      <c r="D239" s="258">
        <f t="shared" si="3"/>
        <v>0</v>
      </c>
      <c r="E239" s="1799"/>
      <c r="F239" s="1799"/>
      <c r="G239" s="1799"/>
      <c r="H239" s="1799"/>
      <c r="I239" s="1799"/>
      <c r="J239" s="1799"/>
      <c r="K239" s="2471"/>
      <c r="L239" s="124"/>
    </row>
    <row r="240" spans="1:12" ht="15.75" x14ac:dyDescent="0.25">
      <c r="A240" s="1797"/>
      <c r="B240" s="1798"/>
      <c r="C240" s="1799"/>
      <c r="D240" s="258">
        <f t="shared" si="3"/>
        <v>0</v>
      </c>
      <c r="E240" s="1799"/>
      <c r="F240" s="1799"/>
      <c r="G240" s="1799"/>
      <c r="H240" s="1799"/>
      <c r="I240" s="1799"/>
      <c r="J240" s="1799"/>
      <c r="K240" s="2471"/>
      <c r="L240" s="124"/>
    </row>
    <row r="241" spans="1:12" ht="15.75" x14ac:dyDescent="0.25">
      <c r="A241" s="1797"/>
      <c r="B241" s="1798"/>
      <c r="C241" s="1799"/>
      <c r="D241" s="258">
        <f t="shared" si="3"/>
        <v>0</v>
      </c>
      <c r="E241" s="1799"/>
      <c r="F241" s="1799"/>
      <c r="G241" s="1799"/>
      <c r="H241" s="1799"/>
      <c r="I241" s="1799"/>
      <c r="J241" s="1799"/>
      <c r="K241" s="2471"/>
      <c r="L241" s="124"/>
    </row>
    <row r="242" spans="1:12" ht="15.75" x14ac:dyDescent="0.25">
      <c r="A242" s="1797"/>
      <c r="B242" s="1798"/>
      <c r="C242" s="1799"/>
      <c r="D242" s="258">
        <f t="shared" si="3"/>
        <v>0</v>
      </c>
      <c r="E242" s="1799"/>
      <c r="F242" s="1799"/>
      <c r="G242" s="1799"/>
      <c r="H242" s="1799"/>
      <c r="I242" s="1799"/>
      <c r="J242" s="1799"/>
      <c r="K242" s="2471"/>
      <c r="L242" s="124"/>
    </row>
    <row r="243" spans="1:12" ht="15.75" x14ac:dyDescent="0.25">
      <c r="A243" s="1797"/>
      <c r="B243" s="1798"/>
      <c r="C243" s="1799"/>
      <c r="D243" s="258">
        <f t="shared" si="3"/>
        <v>0</v>
      </c>
      <c r="E243" s="1799"/>
      <c r="F243" s="1799"/>
      <c r="G243" s="1799"/>
      <c r="H243" s="1799"/>
      <c r="I243" s="1799"/>
      <c r="J243" s="1799"/>
      <c r="K243" s="2471"/>
      <c r="L243" s="124"/>
    </row>
    <row r="244" spans="1:12" ht="15.75" x14ac:dyDescent="0.25">
      <c r="A244" s="1797"/>
      <c r="B244" s="1798"/>
      <c r="C244" s="1799"/>
      <c r="D244" s="258">
        <f t="shared" si="3"/>
        <v>0</v>
      </c>
      <c r="E244" s="1799"/>
      <c r="F244" s="1799"/>
      <c r="G244" s="1799"/>
      <c r="H244" s="1799"/>
      <c r="I244" s="1799"/>
      <c r="J244" s="1799"/>
      <c r="K244" s="2471"/>
      <c r="L244" s="124"/>
    </row>
    <row r="245" spans="1:12" ht="15.75" x14ac:dyDescent="0.25">
      <c r="A245" s="1797"/>
      <c r="B245" s="1798"/>
      <c r="C245" s="1799"/>
      <c r="D245" s="258">
        <f t="shared" si="3"/>
        <v>0</v>
      </c>
      <c r="E245" s="1799"/>
      <c r="F245" s="1799"/>
      <c r="G245" s="1799"/>
      <c r="H245" s="1799"/>
      <c r="I245" s="1799"/>
      <c r="J245" s="1799"/>
      <c r="K245" s="2471"/>
      <c r="L245" s="124"/>
    </row>
    <row r="246" spans="1:12" ht="15.75" x14ac:dyDescent="0.25">
      <c r="A246" s="1797"/>
      <c r="B246" s="1798"/>
      <c r="C246" s="1799"/>
      <c r="D246" s="258">
        <f t="shared" si="3"/>
        <v>0</v>
      </c>
      <c r="E246" s="1799"/>
      <c r="F246" s="1799"/>
      <c r="G246" s="1799"/>
      <c r="H246" s="1799"/>
      <c r="I246" s="1799"/>
      <c r="J246" s="1799"/>
      <c r="K246" s="2471"/>
      <c r="L246" s="124"/>
    </row>
    <row r="247" spans="1:12" ht="15.75" x14ac:dyDescent="0.25">
      <c r="A247" s="1797"/>
      <c r="B247" s="1798"/>
      <c r="C247" s="1799"/>
      <c r="D247" s="258">
        <f t="shared" si="3"/>
        <v>0</v>
      </c>
      <c r="E247" s="1799"/>
      <c r="F247" s="1799"/>
      <c r="G247" s="1799"/>
      <c r="H247" s="1799"/>
      <c r="I247" s="1799"/>
      <c r="J247" s="1799"/>
      <c r="K247" s="2471"/>
      <c r="L247" s="124"/>
    </row>
    <row r="248" spans="1:12" ht="15.75" x14ac:dyDescent="0.25">
      <c r="A248" s="1797"/>
      <c r="B248" s="1798"/>
      <c r="C248" s="1799"/>
      <c r="D248" s="258">
        <f t="shared" si="3"/>
        <v>0</v>
      </c>
      <c r="E248" s="1799"/>
      <c r="F248" s="1799"/>
      <c r="G248" s="1799"/>
      <c r="H248" s="1799"/>
      <c r="I248" s="1799"/>
      <c r="J248" s="1799"/>
      <c r="K248" s="2471"/>
      <c r="L248" s="124"/>
    </row>
    <row r="249" spans="1:12" ht="15.75" x14ac:dyDescent="0.25">
      <c r="A249" s="1797"/>
      <c r="B249" s="1798"/>
      <c r="C249" s="1799"/>
      <c r="D249" s="258">
        <f t="shared" si="3"/>
        <v>0</v>
      </c>
      <c r="E249" s="1799"/>
      <c r="F249" s="1799"/>
      <c r="G249" s="1799"/>
      <c r="H249" s="1799"/>
      <c r="I249" s="1799"/>
      <c r="J249" s="1799"/>
      <c r="K249" s="2471"/>
      <c r="L249" s="124"/>
    </row>
    <row r="250" spans="1:12" ht="15.75" x14ac:dyDescent="0.25">
      <c r="A250" s="1797"/>
      <c r="B250" s="1798"/>
      <c r="C250" s="1799"/>
      <c r="D250" s="258">
        <f t="shared" si="3"/>
        <v>0</v>
      </c>
      <c r="E250" s="1799"/>
      <c r="F250" s="1799"/>
      <c r="G250" s="1799"/>
      <c r="H250" s="1799"/>
      <c r="I250" s="1799"/>
      <c r="J250" s="1799"/>
      <c r="K250" s="2471"/>
      <c r="L250" s="124"/>
    </row>
    <row r="251" spans="1:12" ht="15.75" x14ac:dyDescent="0.25">
      <c r="A251" s="1797"/>
      <c r="B251" s="1798"/>
      <c r="C251" s="1799"/>
      <c r="D251" s="258">
        <f t="shared" si="3"/>
        <v>0</v>
      </c>
      <c r="E251" s="1799"/>
      <c r="F251" s="1799"/>
      <c r="G251" s="1799"/>
      <c r="H251" s="1799"/>
      <c r="I251" s="1799"/>
      <c r="J251" s="1799"/>
      <c r="K251" s="2471"/>
      <c r="L251" s="124"/>
    </row>
    <row r="252" spans="1:12" ht="15.75" x14ac:dyDescent="0.25">
      <c r="A252" s="1797"/>
      <c r="B252" s="1798"/>
      <c r="C252" s="1799"/>
      <c r="D252" s="258">
        <f t="shared" si="3"/>
        <v>0</v>
      </c>
      <c r="E252" s="1799"/>
      <c r="F252" s="1799"/>
      <c r="G252" s="1799"/>
      <c r="H252" s="1799"/>
      <c r="I252" s="1799"/>
      <c r="J252" s="1799"/>
      <c r="K252" s="2471"/>
      <c r="L252" s="124"/>
    </row>
    <row r="253" spans="1:12" ht="15.75" x14ac:dyDescent="0.25">
      <c r="A253" s="1797"/>
      <c r="B253" s="1798"/>
      <c r="C253" s="1799"/>
      <c r="D253" s="258">
        <f t="shared" si="3"/>
        <v>0</v>
      </c>
      <c r="E253" s="1799"/>
      <c r="F253" s="1799"/>
      <c r="G253" s="1799"/>
      <c r="H253" s="1799"/>
      <c r="I253" s="1799"/>
      <c r="J253" s="1799"/>
      <c r="K253" s="2471"/>
      <c r="L253" s="124"/>
    </row>
    <row r="254" spans="1:12" ht="15.75" x14ac:dyDescent="0.25">
      <c r="A254" s="1797"/>
      <c r="B254" s="1798"/>
      <c r="C254" s="1799"/>
      <c r="D254" s="258">
        <f t="shared" si="3"/>
        <v>0</v>
      </c>
      <c r="E254" s="1799"/>
      <c r="F254" s="1799"/>
      <c r="G254" s="1799"/>
      <c r="H254" s="1799"/>
      <c r="I254" s="1799"/>
      <c r="J254" s="1799"/>
      <c r="K254" s="2471"/>
      <c r="L254" s="124"/>
    </row>
    <row r="255" spans="1:12" ht="15.75" x14ac:dyDescent="0.25">
      <c r="A255" s="1797"/>
      <c r="B255" s="1798"/>
      <c r="C255" s="1799"/>
      <c r="D255" s="258">
        <f t="shared" si="3"/>
        <v>0</v>
      </c>
      <c r="E255" s="1799"/>
      <c r="F255" s="1799"/>
      <c r="G255" s="1799"/>
      <c r="H255" s="1799"/>
      <c r="I255" s="1799"/>
      <c r="J255" s="1799"/>
      <c r="K255" s="2471"/>
      <c r="L255" s="124"/>
    </row>
    <row r="256" spans="1:12" ht="15.75" x14ac:dyDescent="0.25">
      <c r="A256" s="1797"/>
      <c r="B256" s="1798"/>
      <c r="C256" s="1799"/>
      <c r="D256" s="258">
        <f t="shared" si="3"/>
        <v>0</v>
      </c>
      <c r="E256" s="1799"/>
      <c r="F256" s="1799"/>
      <c r="G256" s="1799"/>
      <c r="H256" s="1799"/>
      <c r="I256" s="1799"/>
      <c r="J256" s="1799"/>
      <c r="K256" s="2471"/>
      <c r="L256" s="124"/>
    </row>
    <row r="257" spans="1:12" ht="15.75" x14ac:dyDescent="0.25">
      <c r="A257" s="1797"/>
      <c r="B257" s="1798"/>
      <c r="C257" s="1799"/>
      <c r="D257" s="258">
        <f t="shared" si="3"/>
        <v>0</v>
      </c>
      <c r="E257" s="1799"/>
      <c r="F257" s="1799"/>
      <c r="G257" s="1799"/>
      <c r="H257" s="1799"/>
      <c r="I257" s="1799"/>
      <c r="J257" s="1799"/>
      <c r="K257" s="2471"/>
      <c r="L257" s="124"/>
    </row>
    <row r="258" spans="1:12" ht="15.75" x14ac:dyDescent="0.25">
      <c r="A258" s="1797"/>
      <c r="B258" s="1798"/>
      <c r="C258" s="1799"/>
      <c r="D258" s="258">
        <f t="shared" si="3"/>
        <v>0</v>
      </c>
      <c r="E258" s="1799"/>
      <c r="F258" s="1799"/>
      <c r="G258" s="1799"/>
      <c r="H258" s="1799"/>
      <c r="I258" s="1799"/>
      <c r="J258" s="1799"/>
      <c r="K258" s="2471"/>
      <c r="L258" s="124"/>
    </row>
    <row r="259" spans="1:12" ht="15.75" x14ac:dyDescent="0.25">
      <c r="A259" s="1797"/>
      <c r="B259" s="1798"/>
      <c r="C259" s="1799"/>
      <c r="D259" s="258">
        <f t="shared" si="3"/>
        <v>0</v>
      </c>
      <c r="E259" s="1799"/>
      <c r="F259" s="1799"/>
      <c r="G259" s="1799"/>
      <c r="H259" s="1799"/>
      <c r="I259" s="1799"/>
      <c r="J259" s="1799"/>
      <c r="K259" s="2471"/>
      <c r="L259" s="124"/>
    </row>
    <row r="260" spans="1:12" ht="15.75" x14ac:dyDescent="0.25">
      <c r="A260" s="1797"/>
      <c r="B260" s="1798"/>
      <c r="C260" s="1799"/>
      <c r="D260" s="258">
        <f t="shared" si="3"/>
        <v>0</v>
      </c>
      <c r="E260" s="1799"/>
      <c r="F260" s="1799"/>
      <c r="G260" s="1799"/>
      <c r="H260" s="1799"/>
      <c r="I260" s="1799"/>
      <c r="J260" s="1799"/>
      <c r="K260" s="2471"/>
      <c r="L260" s="124"/>
    </row>
    <row r="261" spans="1:12" ht="15.75" x14ac:dyDescent="0.25">
      <c r="A261" s="1797"/>
      <c r="B261" s="1798"/>
      <c r="C261" s="1799"/>
      <c r="D261" s="258">
        <f t="shared" si="3"/>
        <v>0</v>
      </c>
      <c r="E261" s="1799"/>
      <c r="F261" s="1799"/>
      <c r="G261" s="1799"/>
      <c r="H261" s="1799"/>
      <c r="I261" s="1799"/>
      <c r="J261" s="1799"/>
      <c r="K261" s="2471"/>
      <c r="L261" s="124"/>
    </row>
    <row r="262" spans="1:12" ht="15.75" x14ac:dyDescent="0.25">
      <c r="A262" s="1797"/>
      <c r="B262" s="1798"/>
      <c r="C262" s="1799"/>
      <c r="D262" s="258">
        <f t="shared" si="3"/>
        <v>0</v>
      </c>
      <c r="E262" s="1799"/>
      <c r="F262" s="1799"/>
      <c r="G262" s="1799"/>
      <c r="H262" s="1799"/>
      <c r="I262" s="1799"/>
      <c r="J262" s="1799"/>
      <c r="K262" s="2471"/>
      <c r="L262" s="124"/>
    </row>
    <row r="263" spans="1:12" ht="15.75" x14ac:dyDescent="0.25">
      <c r="A263" s="1797"/>
      <c r="B263" s="1798"/>
      <c r="C263" s="1799"/>
      <c r="D263" s="258">
        <f t="shared" si="3"/>
        <v>0</v>
      </c>
      <c r="E263" s="1799"/>
      <c r="F263" s="1799"/>
      <c r="G263" s="1799"/>
      <c r="H263" s="1799"/>
      <c r="I263" s="1799"/>
      <c r="J263" s="1799"/>
      <c r="K263" s="2471"/>
      <c r="L263" s="124"/>
    </row>
    <row r="264" spans="1:12" ht="15.75" x14ac:dyDescent="0.25">
      <c r="A264" s="1797"/>
      <c r="B264" s="1798"/>
      <c r="C264" s="1799"/>
      <c r="D264" s="258">
        <f t="shared" si="3"/>
        <v>0</v>
      </c>
      <c r="E264" s="1799"/>
      <c r="F264" s="1799"/>
      <c r="G264" s="1799"/>
      <c r="H264" s="1799"/>
      <c r="I264" s="1799"/>
      <c r="J264" s="1799"/>
      <c r="K264" s="2471"/>
      <c r="L264" s="124"/>
    </row>
    <row r="265" spans="1:12" ht="15.75" x14ac:dyDescent="0.25">
      <c r="A265" s="1797"/>
      <c r="B265" s="1798"/>
      <c r="C265" s="1799"/>
      <c r="D265" s="258">
        <f t="shared" ref="D265:D328" si="4">+C265*(100-E265)/100</f>
        <v>0</v>
      </c>
      <c r="E265" s="1799"/>
      <c r="F265" s="1799"/>
      <c r="G265" s="1799"/>
      <c r="H265" s="1799"/>
      <c r="I265" s="1799"/>
      <c r="J265" s="1799"/>
      <c r="K265" s="2471"/>
      <c r="L265" s="124"/>
    </row>
    <row r="266" spans="1:12" ht="15.75" x14ac:dyDescent="0.25">
      <c r="A266" s="1797"/>
      <c r="B266" s="1798"/>
      <c r="C266" s="1799"/>
      <c r="D266" s="258">
        <f t="shared" si="4"/>
        <v>0</v>
      </c>
      <c r="E266" s="1799"/>
      <c r="F266" s="1799"/>
      <c r="G266" s="1799"/>
      <c r="H266" s="1799"/>
      <c r="I266" s="1799"/>
      <c r="J266" s="1799"/>
      <c r="K266" s="2471"/>
      <c r="L266" s="124"/>
    </row>
    <row r="267" spans="1:12" ht="15.75" x14ac:dyDescent="0.25">
      <c r="A267" s="1797"/>
      <c r="B267" s="1798"/>
      <c r="C267" s="1799"/>
      <c r="D267" s="258">
        <f t="shared" si="4"/>
        <v>0</v>
      </c>
      <c r="E267" s="1799"/>
      <c r="F267" s="1799"/>
      <c r="G267" s="1799"/>
      <c r="H267" s="1799"/>
      <c r="I267" s="1799"/>
      <c r="J267" s="1799"/>
      <c r="K267" s="2471"/>
      <c r="L267" s="124"/>
    </row>
    <row r="268" spans="1:12" ht="15.75" x14ac:dyDescent="0.25">
      <c r="A268" s="1797"/>
      <c r="B268" s="1798"/>
      <c r="C268" s="1799"/>
      <c r="D268" s="258">
        <f t="shared" si="4"/>
        <v>0</v>
      </c>
      <c r="E268" s="1799"/>
      <c r="F268" s="1799"/>
      <c r="G268" s="1799"/>
      <c r="H268" s="1799"/>
      <c r="I268" s="1799"/>
      <c r="J268" s="1799"/>
      <c r="K268" s="2471"/>
      <c r="L268" s="124"/>
    </row>
    <row r="269" spans="1:12" ht="15.75" x14ac:dyDescent="0.25">
      <c r="A269" s="1797"/>
      <c r="B269" s="1798"/>
      <c r="C269" s="1799"/>
      <c r="D269" s="258">
        <f t="shared" si="4"/>
        <v>0</v>
      </c>
      <c r="E269" s="1799"/>
      <c r="F269" s="1799"/>
      <c r="G269" s="1799"/>
      <c r="H269" s="1799"/>
      <c r="I269" s="1799"/>
      <c r="J269" s="1799"/>
      <c r="K269" s="2471"/>
      <c r="L269" s="124"/>
    </row>
    <row r="270" spans="1:12" ht="15.75" x14ac:dyDescent="0.25">
      <c r="A270" s="1797"/>
      <c r="B270" s="1798"/>
      <c r="C270" s="1799"/>
      <c r="D270" s="258">
        <f t="shared" si="4"/>
        <v>0</v>
      </c>
      <c r="E270" s="1799"/>
      <c r="F270" s="1799"/>
      <c r="G270" s="1799"/>
      <c r="H270" s="1799"/>
      <c r="I270" s="1799"/>
      <c r="J270" s="1799"/>
      <c r="K270" s="2471"/>
      <c r="L270" s="124"/>
    </row>
    <row r="271" spans="1:12" ht="15.75" x14ac:dyDescent="0.25">
      <c r="A271" s="1797"/>
      <c r="B271" s="1798"/>
      <c r="C271" s="1799"/>
      <c r="D271" s="258">
        <f t="shared" si="4"/>
        <v>0</v>
      </c>
      <c r="E271" s="1799"/>
      <c r="F271" s="1799"/>
      <c r="G271" s="1799"/>
      <c r="H271" s="1799"/>
      <c r="I271" s="1799"/>
      <c r="J271" s="1799"/>
      <c r="K271" s="2471"/>
      <c r="L271" s="124"/>
    </row>
    <row r="272" spans="1:12" ht="15.75" x14ac:dyDescent="0.25">
      <c r="A272" s="1797"/>
      <c r="B272" s="1798"/>
      <c r="C272" s="1799"/>
      <c r="D272" s="258">
        <f t="shared" si="4"/>
        <v>0</v>
      </c>
      <c r="E272" s="1799"/>
      <c r="F272" s="1799"/>
      <c r="G272" s="1799"/>
      <c r="H272" s="1799"/>
      <c r="I272" s="1799"/>
      <c r="J272" s="1799"/>
      <c r="K272" s="2471"/>
      <c r="L272" s="124"/>
    </row>
    <row r="273" spans="1:12" ht="15.75" x14ac:dyDescent="0.25">
      <c r="A273" s="1797"/>
      <c r="B273" s="1798"/>
      <c r="C273" s="1799"/>
      <c r="D273" s="258">
        <f t="shared" si="4"/>
        <v>0</v>
      </c>
      <c r="E273" s="1799"/>
      <c r="F273" s="1799"/>
      <c r="G273" s="1799"/>
      <c r="H273" s="1799"/>
      <c r="I273" s="1799"/>
      <c r="J273" s="1799"/>
      <c r="K273" s="2471"/>
      <c r="L273" s="124"/>
    </row>
    <row r="274" spans="1:12" ht="15.75" x14ac:dyDescent="0.25">
      <c r="A274" s="1797"/>
      <c r="B274" s="1798"/>
      <c r="C274" s="1799"/>
      <c r="D274" s="258">
        <f t="shared" si="4"/>
        <v>0</v>
      </c>
      <c r="E274" s="1799"/>
      <c r="F274" s="1799"/>
      <c r="G274" s="1799"/>
      <c r="H274" s="1799"/>
      <c r="I274" s="1799"/>
      <c r="J274" s="1799"/>
      <c r="K274" s="2471"/>
      <c r="L274" s="124"/>
    </row>
    <row r="275" spans="1:12" ht="15.75" x14ac:dyDescent="0.25">
      <c r="A275" s="1797"/>
      <c r="B275" s="1798"/>
      <c r="C275" s="1799"/>
      <c r="D275" s="258">
        <f t="shared" si="4"/>
        <v>0</v>
      </c>
      <c r="E275" s="1799"/>
      <c r="F275" s="1799"/>
      <c r="G275" s="1799"/>
      <c r="H275" s="1799"/>
      <c r="I275" s="1799"/>
      <c r="J275" s="1799"/>
      <c r="K275" s="2471"/>
      <c r="L275" s="124"/>
    </row>
    <row r="276" spans="1:12" ht="15.75" x14ac:dyDescent="0.25">
      <c r="A276" s="1797"/>
      <c r="B276" s="1798"/>
      <c r="C276" s="1799"/>
      <c r="D276" s="258">
        <f t="shared" si="4"/>
        <v>0</v>
      </c>
      <c r="E276" s="1799"/>
      <c r="F276" s="1799"/>
      <c r="G276" s="1799"/>
      <c r="H276" s="1799"/>
      <c r="I276" s="1799"/>
      <c r="J276" s="1799"/>
      <c r="K276" s="2471"/>
      <c r="L276" s="124"/>
    </row>
    <row r="277" spans="1:12" ht="15.75" x14ac:dyDescent="0.25">
      <c r="A277" s="1797"/>
      <c r="B277" s="1798"/>
      <c r="C277" s="1799"/>
      <c r="D277" s="258">
        <f t="shared" si="4"/>
        <v>0</v>
      </c>
      <c r="E277" s="1799"/>
      <c r="F277" s="1799"/>
      <c r="G277" s="1799"/>
      <c r="H277" s="1799"/>
      <c r="I277" s="1799"/>
      <c r="J277" s="1799"/>
      <c r="K277" s="2471"/>
      <c r="L277" s="124"/>
    </row>
    <row r="278" spans="1:12" ht="15.75" x14ac:dyDescent="0.25">
      <c r="A278" s="1797"/>
      <c r="B278" s="1798"/>
      <c r="C278" s="1799"/>
      <c r="D278" s="258">
        <f t="shared" si="4"/>
        <v>0</v>
      </c>
      <c r="E278" s="1799"/>
      <c r="F278" s="1799"/>
      <c r="G278" s="1799"/>
      <c r="H278" s="1799"/>
      <c r="I278" s="1799"/>
      <c r="J278" s="1799"/>
      <c r="K278" s="2471"/>
      <c r="L278" s="124"/>
    </row>
    <row r="279" spans="1:12" ht="15.75" x14ac:dyDescent="0.25">
      <c r="A279" s="1797"/>
      <c r="B279" s="1798"/>
      <c r="C279" s="1799"/>
      <c r="D279" s="258">
        <f t="shared" si="4"/>
        <v>0</v>
      </c>
      <c r="E279" s="1799"/>
      <c r="F279" s="1799"/>
      <c r="G279" s="1799"/>
      <c r="H279" s="1799"/>
      <c r="I279" s="1799"/>
      <c r="J279" s="1799"/>
      <c r="K279" s="2471"/>
      <c r="L279" s="124"/>
    </row>
    <row r="280" spans="1:12" ht="15.75" x14ac:dyDescent="0.25">
      <c r="A280" s="1797"/>
      <c r="B280" s="1798"/>
      <c r="C280" s="1799"/>
      <c r="D280" s="258">
        <f t="shared" si="4"/>
        <v>0</v>
      </c>
      <c r="E280" s="1799"/>
      <c r="F280" s="1799"/>
      <c r="G280" s="1799"/>
      <c r="H280" s="1799"/>
      <c r="I280" s="1799"/>
      <c r="J280" s="1799"/>
      <c r="K280" s="2471"/>
      <c r="L280" s="124"/>
    </row>
    <row r="281" spans="1:12" ht="15.75" x14ac:dyDescent="0.25">
      <c r="A281" s="1797"/>
      <c r="B281" s="1798"/>
      <c r="C281" s="1799"/>
      <c r="D281" s="258">
        <f t="shared" si="4"/>
        <v>0</v>
      </c>
      <c r="E281" s="1799"/>
      <c r="F281" s="1799"/>
      <c r="G281" s="1799"/>
      <c r="H281" s="1799"/>
      <c r="I281" s="1799"/>
      <c r="J281" s="1799"/>
      <c r="K281" s="2471"/>
      <c r="L281" s="124"/>
    </row>
    <row r="282" spans="1:12" ht="15.75" x14ac:dyDescent="0.25">
      <c r="A282" s="1797"/>
      <c r="B282" s="1798"/>
      <c r="C282" s="1799"/>
      <c r="D282" s="258">
        <f t="shared" si="4"/>
        <v>0</v>
      </c>
      <c r="E282" s="1799"/>
      <c r="F282" s="1799"/>
      <c r="G282" s="1799"/>
      <c r="H282" s="1799"/>
      <c r="I282" s="1799"/>
      <c r="J282" s="1799"/>
      <c r="K282" s="2471"/>
      <c r="L282" s="124"/>
    </row>
    <row r="283" spans="1:12" ht="15.75" x14ac:dyDescent="0.25">
      <c r="A283" s="1797"/>
      <c r="B283" s="1798"/>
      <c r="C283" s="1799"/>
      <c r="D283" s="258">
        <f t="shared" si="4"/>
        <v>0</v>
      </c>
      <c r="E283" s="1799"/>
      <c r="F283" s="1799"/>
      <c r="G283" s="1799"/>
      <c r="H283" s="1799"/>
      <c r="I283" s="1799"/>
      <c r="J283" s="1799"/>
      <c r="K283" s="2471"/>
      <c r="L283" s="124"/>
    </row>
    <row r="284" spans="1:12" ht="15.75" x14ac:dyDescent="0.25">
      <c r="A284" s="1797"/>
      <c r="B284" s="1798"/>
      <c r="C284" s="1799"/>
      <c r="D284" s="258">
        <f t="shared" si="4"/>
        <v>0</v>
      </c>
      <c r="E284" s="1799"/>
      <c r="F284" s="1799"/>
      <c r="G284" s="1799"/>
      <c r="H284" s="1799"/>
      <c r="I284" s="1799"/>
      <c r="J284" s="1799"/>
      <c r="K284" s="2471"/>
      <c r="L284" s="124"/>
    </row>
    <row r="285" spans="1:12" ht="15.75" x14ac:dyDescent="0.25">
      <c r="A285" s="1797"/>
      <c r="B285" s="1798"/>
      <c r="C285" s="1799"/>
      <c r="D285" s="258">
        <f t="shared" si="4"/>
        <v>0</v>
      </c>
      <c r="E285" s="1799"/>
      <c r="F285" s="1799"/>
      <c r="G285" s="1799"/>
      <c r="H285" s="1799"/>
      <c r="I285" s="1799"/>
      <c r="J285" s="1799"/>
      <c r="K285" s="2471"/>
      <c r="L285" s="124"/>
    </row>
    <row r="286" spans="1:12" ht="15.75" x14ac:dyDescent="0.25">
      <c r="A286" s="1797"/>
      <c r="B286" s="1798"/>
      <c r="C286" s="1799"/>
      <c r="D286" s="258">
        <f t="shared" si="4"/>
        <v>0</v>
      </c>
      <c r="E286" s="1799"/>
      <c r="F286" s="1799"/>
      <c r="G286" s="1799"/>
      <c r="H286" s="1799"/>
      <c r="I286" s="1799"/>
      <c r="J286" s="1799"/>
      <c r="K286" s="2471"/>
      <c r="L286" s="124"/>
    </row>
    <row r="287" spans="1:12" ht="15.75" x14ac:dyDescent="0.25">
      <c r="A287" s="1797"/>
      <c r="B287" s="1798"/>
      <c r="C287" s="1799"/>
      <c r="D287" s="258">
        <f t="shared" si="4"/>
        <v>0</v>
      </c>
      <c r="E287" s="1799"/>
      <c r="F287" s="1799"/>
      <c r="G287" s="1799"/>
      <c r="H287" s="1799"/>
      <c r="I287" s="1799"/>
      <c r="J287" s="1799"/>
      <c r="K287" s="2471"/>
      <c r="L287" s="124"/>
    </row>
    <row r="288" spans="1:12" ht="15.75" x14ac:dyDescent="0.25">
      <c r="A288" s="1797"/>
      <c r="B288" s="1798"/>
      <c r="C288" s="1799"/>
      <c r="D288" s="258">
        <f t="shared" si="4"/>
        <v>0</v>
      </c>
      <c r="E288" s="1799"/>
      <c r="F288" s="1799"/>
      <c r="G288" s="1799"/>
      <c r="H288" s="1799"/>
      <c r="I288" s="1799"/>
      <c r="J288" s="1799"/>
      <c r="K288" s="2471"/>
      <c r="L288" s="124"/>
    </row>
    <row r="289" spans="1:12" ht="15.75" x14ac:dyDescent="0.25">
      <c r="A289" s="1797"/>
      <c r="B289" s="1798"/>
      <c r="C289" s="1799"/>
      <c r="D289" s="258">
        <f t="shared" si="4"/>
        <v>0</v>
      </c>
      <c r="E289" s="1799"/>
      <c r="F289" s="1799"/>
      <c r="G289" s="1799"/>
      <c r="H289" s="1799"/>
      <c r="I289" s="1799"/>
      <c r="J289" s="1799"/>
      <c r="K289" s="2471"/>
      <c r="L289" s="124"/>
    </row>
    <row r="290" spans="1:12" ht="15.75" x14ac:dyDescent="0.25">
      <c r="A290" s="1797"/>
      <c r="B290" s="1798"/>
      <c r="C290" s="1799"/>
      <c r="D290" s="258">
        <f t="shared" si="4"/>
        <v>0</v>
      </c>
      <c r="E290" s="1799"/>
      <c r="F290" s="1799"/>
      <c r="G290" s="1799"/>
      <c r="H290" s="1799"/>
      <c r="I290" s="1799"/>
      <c r="J290" s="1799"/>
      <c r="K290" s="2471"/>
      <c r="L290" s="124"/>
    </row>
    <row r="291" spans="1:12" ht="15.75" x14ac:dyDescent="0.25">
      <c r="A291" s="1797"/>
      <c r="B291" s="1798"/>
      <c r="C291" s="1799"/>
      <c r="D291" s="258">
        <f t="shared" si="4"/>
        <v>0</v>
      </c>
      <c r="E291" s="1799"/>
      <c r="F291" s="1799"/>
      <c r="G291" s="1799"/>
      <c r="H291" s="1799"/>
      <c r="I291" s="1799"/>
      <c r="J291" s="1799"/>
      <c r="K291" s="2471"/>
      <c r="L291" s="124"/>
    </row>
    <row r="292" spans="1:12" ht="15.75" x14ac:dyDescent="0.25">
      <c r="A292" s="1797"/>
      <c r="B292" s="1798"/>
      <c r="C292" s="1799"/>
      <c r="D292" s="258">
        <f t="shared" si="4"/>
        <v>0</v>
      </c>
      <c r="E292" s="1799"/>
      <c r="F292" s="1799"/>
      <c r="G292" s="1799"/>
      <c r="H292" s="1799"/>
      <c r="I292" s="1799"/>
      <c r="J292" s="1799"/>
      <c r="K292" s="2471"/>
      <c r="L292" s="124"/>
    </row>
    <row r="293" spans="1:12" ht="15.75" x14ac:dyDescent="0.25">
      <c r="A293" s="1797"/>
      <c r="B293" s="1798"/>
      <c r="C293" s="1799"/>
      <c r="D293" s="258">
        <f t="shared" si="4"/>
        <v>0</v>
      </c>
      <c r="E293" s="1799"/>
      <c r="F293" s="1799"/>
      <c r="G293" s="1799"/>
      <c r="H293" s="1799"/>
      <c r="I293" s="1799"/>
      <c r="J293" s="1799"/>
      <c r="K293" s="2471"/>
      <c r="L293" s="124"/>
    </row>
    <row r="294" spans="1:12" ht="15.75" x14ac:dyDescent="0.25">
      <c r="A294" s="1797"/>
      <c r="B294" s="1798"/>
      <c r="C294" s="1799"/>
      <c r="D294" s="258">
        <f t="shared" si="4"/>
        <v>0</v>
      </c>
      <c r="E294" s="1799"/>
      <c r="F294" s="1799"/>
      <c r="G294" s="1799"/>
      <c r="H294" s="1799"/>
      <c r="I294" s="1799"/>
      <c r="J294" s="1799"/>
      <c r="K294" s="2471"/>
      <c r="L294" s="124"/>
    </row>
    <row r="295" spans="1:12" ht="15.75" x14ac:dyDescent="0.25">
      <c r="A295" s="1797"/>
      <c r="B295" s="1798"/>
      <c r="C295" s="1799"/>
      <c r="D295" s="258">
        <f t="shared" si="4"/>
        <v>0</v>
      </c>
      <c r="E295" s="1799"/>
      <c r="F295" s="1799"/>
      <c r="G295" s="1799"/>
      <c r="H295" s="1799"/>
      <c r="I295" s="1799"/>
      <c r="J295" s="1799"/>
      <c r="K295" s="2471"/>
      <c r="L295" s="124"/>
    </row>
    <row r="296" spans="1:12" ht="15.75" x14ac:dyDescent="0.25">
      <c r="A296" s="1797"/>
      <c r="B296" s="1798"/>
      <c r="C296" s="1799"/>
      <c r="D296" s="258">
        <f t="shared" si="4"/>
        <v>0</v>
      </c>
      <c r="E296" s="1799"/>
      <c r="F296" s="1799"/>
      <c r="G296" s="1799"/>
      <c r="H296" s="1799"/>
      <c r="I296" s="1799"/>
      <c r="J296" s="1799"/>
      <c r="K296" s="2471"/>
      <c r="L296" s="124"/>
    </row>
    <row r="297" spans="1:12" ht="15.75" x14ac:dyDescent="0.25">
      <c r="A297" s="1797"/>
      <c r="B297" s="1798"/>
      <c r="C297" s="1799"/>
      <c r="D297" s="258">
        <f t="shared" si="4"/>
        <v>0</v>
      </c>
      <c r="E297" s="1799"/>
      <c r="F297" s="1799"/>
      <c r="G297" s="1799"/>
      <c r="H297" s="1799"/>
      <c r="I297" s="1799"/>
      <c r="J297" s="1799"/>
      <c r="K297" s="2471"/>
      <c r="L297" s="124"/>
    </row>
    <row r="298" spans="1:12" ht="15.75" x14ac:dyDescent="0.25">
      <c r="A298" s="1797"/>
      <c r="B298" s="1798"/>
      <c r="C298" s="1799"/>
      <c r="D298" s="258">
        <f t="shared" si="4"/>
        <v>0</v>
      </c>
      <c r="E298" s="1799"/>
      <c r="F298" s="1799"/>
      <c r="G298" s="1799"/>
      <c r="H298" s="1799"/>
      <c r="I298" s="1799"/>
      <c r="J298" s="1799"/>
      <c r="K298" s="2471"/>
      <c r="L298" s="124"/>
    </row>
    <row r="299" spans="1:12" ht="15.75" x14ac:dyDescent="0.25">
      <c r="A299" s="1797"/>
      <c r="B299" s="1798"/>
      <c r="C299" s="1799"/>
      <c r="D299" s="258">
        <f t="shared" si="4"/>
        <v>0</v>
      </c>
      <c r="E299" s="1799"/>
      <c r="F299" s="1799"/>
      <c r="G299" s="1799"/>
      <c r="H299" s="1799"/>
      <c r="I299" s="1799"/>
      <c r="J299" s="1799"/>
      <c r="K299" s="2471"/>
      <c r="L299" s="124"/>
    </row>
    <row r="300" spans="1:12" ht="15.75" x14ac:dyDescent="0.25">
      <c r="A300" s="1797"/>
      <c r="B300" s="1798"/>
      <c r="C300" s="1799"/>
      <c r="D300" s="258">
        <f t="shared" si="4"/>
        <v>0</v>
      </c>
      <c r="E300" s="1799"/>
      <c r="F300" s="1799"/>
      <c r="G300" s="1799"/>
      <c r="H300" s="1799"/>
      <c r="I300" s="1799"/>
      <c r="J300" s="1799"/>
      <c r="K300" s="2471"/>
      <c r="L300" s="124"/>
    </row>
    <row r="301" spans="1:12" ht="15.75" x14ac:dyDescent="0.25">
      <c r="A301" s="1797"/>
      <c r="B301" s="1798"/>
      <c r="C301" s="1799"/>
      <c r="D301" s="258">
        <f t="shared" si="4"/>
        <v>0</v>
      </c>
      <c r="E301" s="1799"/>
      <c r="F301" s="1799"/>
      <c r="G301" s="1799"/>
      <c r="H301" s="1799"/>
      <c r="I301" s="1799"/>
      <c r="J301" s="1799"/>
      <c r="K301" s="2471"/>
      <c r="L301" s="124"/>
    </row>
    <row r="302" spans="1:12" ht="15.75" x14ac:dyDescent="0.25">
      <c r="A302" s="1797"/>
      <c r="B302" s="1798"/>
      <c r="C302" s="1799"/>
      <c r="D302" s="258">
        <f t="shared" si="4"/>
        <v>0</v>
      </c>
      <c r="E302" s="1799"/>
      <c r="F302" s="1799"/>
      <c r="G302" s="1799"/>
      <c r="H302" s="1799"/>
      <c r="I302" s="1799"/>
      <c r="J302" s="1799"/>
      <c r="K302" s="2471"/>
      <c r="L302" s="124"/>
    </row>
    <row r="303" spans="1:12" ht="15.75" x14ac:dyDescent="0.25">
      <c r="A303" s="1797"/>
      <c r="B303" s="1798"/>
      <c r="C303" s="1799"/>
      <c r="D303" s="258">
        <f t="shared" si="4"/>
        <v>0</v>
      </c>
      <c r="E303" s="1799"/>
      <c r="F303" s="1799"/>
      <c r="G303" s="1799"/>
      <c r="H303" s="1799"/>
      <c r="I303" s="1799"/>
      <c r="J303" s="1799"/>
      <c r="K303" s="2471"/>
      <c r="L303" s="124"/>
    </row>
    <row r="304" spans="1:12" ht="15.75" x14ac:dyDescent="0.25">
      <c r="A304" s="1797"/>
      <c r="B304" s="1798"/>
      <c r="C304" s="1799"/>
      <c r="D304" s="258">
        <f t="shared" si="4"/>
        <v>0</v>
      </c>
      <c r="E304" s="1799"/>
      <c r="F304" s="1799"/>
      <c r="G304" s="1799"/>
      <c r="H304" s="1799"/>
      <c r="I304" s="1799"/>
      <c r="J304" s="1799"/>
      <c r="K304" s="2471"/>
      <c r="L304" s="124"/>
    </row>
    <row r="305" spans="1:12" ht="15.75" x14ac:dyDescent="0.25">
      <c r="A305" s="1797"/>
      <c r="B305" s="1798"/>
      <c r="C305" s="1799"/>
      <c r="D305" s="258">
        <f t="shared" si="4"/>
        <v>0</v>
      </c>
      <c r="E305" s="1799"/>
      <c r="F305" s="1799"/>
      <c r="G305" s="1799"/>
      <c r="H305" s="1799"/>
      <c r="I305" s="1799"/>
      <c r="J305" s="1799"/>
      <c r="K305" s="2471"/>
      <c r="L305" s="124"/>
    </row>
    <row r="306" spans="1:12" ht="15.75" x14ac:dyDescent="0.25">
      <c r="A306" s="1797"/>
      <c r="B306" s="1798"/>
      <c r="C306" s="1799"/>
      <c r="D306" s="258">
        <f t="shared" si="4"/>
        <v>0</v>
      </c>
      <c r="E306" s="1799"/>
      <c r="F306" s="1799"/>
      <c r="G306" s="1799"/>
      <c r="H306" s="1799"/>
      <c r="I306" s="1799"/>
      <c r="J306" s="1799"/>
      <c r="K306" s="2471"/>
      <c r="L306" s="124"/>
    </row>
    <row r="307" spans="1:12" ht="15.75" x14ac:dyDescent="0.25">
      <c r="A307" s="1797"/>
      <c r="B307" s="1798"/>
      <c r="C307" s="1799"/>
      <c r="D307" s="258">
        <f t="shared" si="4"/>
        <v>0</v>
      </c>
      <c r="E307" s="1799"/>
      <c r="F307" s="1799"/>
      <c r="G307" s="1799"/>
      <c r="H307" s="1799"/>
      <c r="I307" s="1799"/>
      <c r="J307" s="1799"/>
      <c r="K307" s="2471"/>
      <c r="L307" s="124"/>
    </row>
    <row r="308" spans="1:12" ht="15.75" x14ac:dyDescent="0.25">
      <c r="A308" s="1797"/>
      <c r="B308" s="1798"/>
      <c r="C308" s="1799"/>
      <c r="D308" s="258">
        <f t="shared" si="4"/>
        <v>0</v>
      </c>
      <c r="E308" s="1799"/>
      <c r="F308" s="1799"/>
      <c r="G308" s="1799"/>
      <c r="H308" s="1799"/>
      <c r="I308" s="1799"/>
      <c r="J308" s="1799"/>
      <c r="K308" s="2471"/>
      <c r="L308" s="124"/>
    </row>
    <row r="309" spans="1:12" ht="15.75" x14ac:dyDescent="0.25">
      <c r="A309" s="1797"/>
      <c r="B309" s="1798"/>
      <c r="C309" s="1799"/>
      <c r="D309" s="258">
        <f t="shared" si="4"/>
        <v>0</v>
      </c>
      <c r="E309" s="1799"/>
      <c r="F309" s="1799"/>
      <c r="G309" s="1799"/>
      <c r="H309" s="1799"/>
      <c r="I309" s="1799"/>
      <c r="J309" s="1799"/>
      <c r="K309" s="2471"/>
      <c r="L309" s="124"/>
    </row>
    <row r="310" spans="1:12" ht="15.75" x14ac:dyDescent="0.25">
      <c r="A310" s="1797"/>
      <c r="B310" s="1798"/>
      <c r="C310" s="1799"/>
      <c r="D310" s="258">
        <f t="shared" si="4"/>
        <v>0</v>
      </c>
      <c r="E310" s="1799"/>
      <c r="F310" s="1799"/>
      <c r="G310" s="1799"/>
      <c r="H310" s="1799"/>
      <c r="I310" s="1799"/>
      <c r="J310" s="1799"/>
      <c r="K310" s="2471"/>
      <c r="L310" s="124"/>
    </row>
    <row r="311" spans="1:12" ht="15.75" x14ac:dyDescent="0.25">
      <c r="A311" s="1797"/>
      <c r="B311" s="1798"/>
      <c r="C311" s="1799"/>
      <c r="D311" s="258">
        <f t="shared" si="4"/>
        <v>0</v>
      </c>
      <c r="E311" s="1799"/>
      <c r="F311" s="1799"/>
      <c r="G311" s="1799"/>
      <c r="H311" s="1799"/>
      <c r="I311" s="1799"/>
      <c r="J311" s="1799"/>
      <c r="K311" s="2471"/>
      <c r="L311" s="124"/>
    </row>
    <row r="312" spans="1:12" ht="15.75" x14ac:dyDescent="0.25">
      <c r="A312" s="1797"/>
      <c r="B312" s="1798"/>
      <c r="C312" s="1799"/>
      <c r="D312" s="258">
        <f t="shared" si="4"/>
        <v>0</v>
      </c>
      <c r="E312" s="1799"/>
      <c r="F312" s="1799"/>
      <c r="G312" s="1799"/>
      <c r="H312" s="1799"/>
      <c r="I312" s="1799"/>
      <c r="J312" s="1799"/>
      <c r="K312" s="2471"/>
      <c r="L312" s="124"/>
    </row>
    <row r="313" spans="1:12" ht="15.75" x14ac:dyDescent="0.25">
      <c r="A313" s="1797"/>
      <c r="B313" s="1798"/>
      <c r="C313" s="1799"/>
      <c r="D313" s="258">
        <f t="shared" si="4"/>
        <v>0</v>
      </c>
      <c r="E313" s="1799"/>
      <c r="F313" s="1799"/>
      <c r="G313" s="1799"/>
      <c r="H313" s="1799"/>
      <c r="I313" s="1799"/>
      <c r="J313" s="1799"/>
      <c r="K313" s="2471"/>
      <c r="L313" s="124"/>
    </row>
    <row r="314" spans="1:12" ht="15.75" x14ac:dyDescent="0.25">
      <c r="A314" s="1797"/>
      <c r="B314" s="1798"/>
      <c r="C314" s="1799"/>
      <c r="D314" s="258">
        <f t="shared" si="4"/>
        <v>0</v>
      </c>
      <c r="E314" s="1799"/>
      <c r="F314" s="1799"/>
      <c r="G314" s="1799"/>
      <c r="H314" s="1799"/>
      <c r="I314" s="1799"/>
      <c r="J314" s="1799"/>
      <c r="K314" s="2471"/>
      <c r="L314" s="124"/>
    </row>
    <row r="315" spans="1:12" ht="15.75" x14ac:dyDescent="0.25">
      <c r="A315" s="1797"/>
      <c r="B315" s="1798"/>
      <c r="C315" s="1799"/>
      <c r="D315" s="258">
        <f t="shared" si="4"/>
        <v>0</v>
      </c>
      <c r="E315" s="1799"/>
      <c r="F315" s="1799"/>
      <c r="G315" s="1799"/>
      <c r="H315" s="1799"/>
      <c r="I315" s="1799"/>
      <c r="J315" s="1799"/>
      <c r="K315" s="2471"/>
      <c r="L315" s="124"/>
    </row>
    <row r="316" spans="1:12" ht="15.75" x14ac:dyDescent="0.25">
      <c r="A316" s="1797"/>
      <c r="B316" s="1798"/>
      <c r="C316" s="1799"/>
      <c r="D316" s="258">
        <f t="shared" si="4"/>
        <v>0</v>
      </c>
      <c r="E316" s="1799"/>
      <c r="F316" s="1799"/>
      <c r="G316" s="1799"/>
      <c r="H316" s="1799"/>
      <c r="I316" s="1799"/>
      <c r="J316" s="1799"/>
      <c r="K316" s="2471"/>
      <c r="L316" s="124"/>
    </row>
    <row r="317" spans="1:12" ht="15.75" x14ac:dyDescent="0.25">
      <c r="A317" s="1797"/>
      <c r="B317" s="1798"/>
      <c r="C317" s="1799"/>
      <c r="D317" s="258">
        <f t="shared" si="4"/>
        <v>0</v>
      </c>
      <c r="E317" s="1799"/>
      <c r="F317" s="1799"/>
      <c r="G317" s="1799"/>
      <c r="H317" s="1799"/>
      <c r="I317" s="1799"/>
      <c r="J317" s="1799"/>
      <c r="K317" s="2471"/>
      <c r="L317" s="124"/>
    </row>
    <row r="318" spans="1:12" ht="15.75" x14ac:dyDescent="0.25">
      <c r="A318" s="1797"/>
      <c r="B318" s="1798"/>
      <c r="C318" s="1799"/>
      <c r="D318" s="258">
        <f t="shared" si="4"/>
        <v>0</v>
      </c>
      <c r="E318" s="1799"/>
      <c r="F318" s="1799"/>
      <c r="G318" s="1799"/>
      <c r="H318" s="1799"/>
      <c r="I318" s="1799"/>
      <c r="J318" s="1799"/>
      <c r="K318" s="2471"/>
      <c r="L318" s="124"/>
    </row>
    <row r="319" spans="1:12" ht="15.75" x14ac:dyDescent="0.25">
      <c r="A319" s="1797"/>
      <c r="B319" s="1798"/>
      <c r="C319" s="1799"/>
      <c r="D319" s="258">
        <f t="shared" si="4"/>
        <v>0</v>
      </c>
      <c r="E319" s="1799"/>
      <c r="F319" s="1799"/>
      <c r="G319" s="1799"/>
      <c r="H319" s="1799"/>
      <c r="I319" s="1799"/>
      <c r="J319" s="1799"/>
      <c r="K319" s="2471"/>
      <c r="L319" s="124"/>
    </row>
    <row r="320" spans="1:12" ht="15.75" x14ac:dyDescent="0.25">
      <c r="A320" s="1797"/>
      <c r="B320" s="1798"/>
      <c r="C320" s="1799"/>
      <c r="D320" s="258">
        <f t="shared" si="4"/>
        <v>0</v>
      </c>
      <c r="E320" s="1799"/>
      <c r="F320" s="1799"/>
      <c r="G320" s="1799"/>
      <c r="H320" s="1799"/>
      <c r="I320" s="1799"/>
      <c r="J320" s="1799"/>
      <c r="K320" s="2471"/>
      <c r="L320" s="124"/>
    </row>
    <row r="321" spans="1:12" ht="15.75" x14ac:dyDescent="0.25">
      <c r="A321" s="1797"/>
      <c r="B321" s="1798"/>
      <c r="C321" s="1799"/>
      <c r="D321" s="258">
        <f t="shared" si="4"/>
        <v>0</v>
      </c>
      <c r="E321" s="1799"/>
      <c r="F321" s="1799"/>
      <c r="G321" s="1799"/>
      <c r="H321" s="1799"/>
      <c r="I321" s="1799"/>
      <c r="J321" s="1799"/>
      <c r="K321" s="2471"/>
      <c r="L321" s="124"/>
    </row>
    <row r="322" spans="1:12" ht="15.75" x14ac:dyDescent="0.25">
      <c r="A322" s="1797"/>
      <c r="B322" s="1798"/>
      <c r="C322" s="1799"/>
      <c r="D322" s="258">
        <f t="shared" si="4"/>
        <v>0</v>
      </c>
      <c r="E322" s="1799"/>
      <c r="F322" s="1799"/>
      <c r="G322" s="1799"/>
      <c r="H322" s="1799"/>
      <c r="I322" s="1799"/>
      <c r="J322" s="1799"/>
      <c r="K322" s="2471"/>
      <c r="L322" s="124"/>
    </row>
    <row r="323" spans="1:12" ht="15.75" x14ac:dyDescent="0.25">
      <c r="A323" s="1797"/>
      <c r="B323" s="1798"/>
      <c r="C323" s="1799"/>
      <c r="D323" s="258">
        <f t="shared" si="4"/>
        <v>0</v>
      </c>
      <c r="E323" s="1799"/>
      <c r="F323" s="1799"/>
      <c r="G323" s="1799"/>
      <c r="H323" s="1799"/>
      <c r="I323" s="1799"/>
      <c r="J323" s="1799"/>
      <c r="K323" s="2471"/>
      <c r="L323" s="124"/>
    </row>
    <row r="324" spans="1:12" ht="15.75" x14ac:dyDescent="0.25">
      <c r="A324" s="1797"/>
      <c r="B324" s="1798"/>
      <c r="C324" s="1799"/>
      <c r="D324" s="258">
        <f t="shared" si="4"/>
        <v>0</v>
      </c>
      <c r="E324" s="1799"/>
      <c r="F324" s="1799"/>
      <c r="G324" s="1799"/>
      <c r="H324" s="1799"/>
      <c r="I324" s="1799"/>
      <c r="J324" s="1799"/>
      <c r="K324" s="2471"/>
      <c r="L324" s="124"/>
    </row>
    <row r="325" spans="1:12" ht="15.75" x14ac:dyDescent="0.25">
      <c r="A325" s="1797"/>
      <c r="B325" s="1798"/>
      <c r="C325" s="1799"/>
      <c r="D325" s="258">
        <f t="shared" si="4"/>
        <v>0</v>
      </c>
      <c r="E325" s="1799"/>
      <c r="F325" s="1799"/>
      <c r="G325" s="1799"/>
      <c r="H325" s="1799"/>
      <c r="I325" s="1799"/>
      <c r="J325" s="1799"/>
      <c r="K325" s="2471"/>
      <c r="L325" s="124"/>
    </row>
    <row r="326" spans="1:12" ht="15.75" x14ac:dyDescent="0.25">
      <c r="A326" s="1797"/>
      <c r="B326" s="1798"/>
      <c r="C326" s="1799"/>
      <c r="D326" s="258">
        <f t="shared" si="4"/>
        <v>0</v>
      </c>
      <c r="E326" s="1799"/>
      <c r="F326" s="1799"/>
      <c r="G326" s="1799"/>
      <c r="H326" s="1799"/>
      <c r="I326" s="1799"/>
      <c r="J326" s="1799"/>
      <c r="K326" s="2471"/>
      <c r="L326" s="124"/>
    </row>
    <row r="327" spans="1:12" ht="15.75" x14ac:dyDescent="0.25">
      <c r="A327" s="1797"/>
      <c r="B327" s="1798"/>
      <c r="C327" s="1799"/>
      <c r="D327" s="258">
        <f t="shared" si="4"/>
        <v>0</v>
      </c>
      <c r="E327" s="1799"/>
      <c r="F327" s="1799"/>
      <c r="G327" s="1799"/>
      <c r="H327" s="1799"/>
      <c r="I327" s="1799"/>
      <c r="J327" s="1799"/>
      <c r="K327" s="2471"/>
      <c r="L327" s="124"/>
    </row>
    <row r="328" spans="1:12" ht="15.75" x14ac:dyDescent="0.25">
      <c r="A328" s="1797"/>
      <c r="B328" s="1798"/>
      <c r="C328" s="1799"/>
      <c r="D328" s="258">
        <f t="shared" si="4"/>
        <v>0</v>
      </c>
      <c r="E328" s="1799"/>
      <c r="F328" s="1799"/>
      <c r="G328" s="1799"/>
      <c r="H328" s="1799"/>
      <c r="I328" s="1799"/>
      <c r="J328" s="1799"/>
      <c r="K328" s="2471"/>
      <c r="L328" s="124"/>
    </row>
    <row r="329" spans="1:12" ht="15.75" x14ac:dyDescent="0.25">
      <c r="A329" s="1797"/>
      <c r="B329" s="1798"/>
      <c r="C329" s="1799"/>
      <c r="D329" s="258">
        <f t="shared" ref="D329:D392" si="5">+C329*(100-E329)/100</f>
        <v>0</v>
      </c>
      <c r="E329" s="1799"/>
      <c r="F329" s="1799"/>
      <c r="G329" s="1799"/>
      <c r="H329" s="1799"/>
      <c r="I329" s="1799"/>
      <c r="J329" s="1799"/>
      <c r="K329" s="2471"/>
      <c r="L329" s="124"/>
    </row>
    <row r="330" spans="1:12" ht="15.75" x14ac:dyDescent="0.25">
      <c r="A330" s="1797"/>
      <c r="B330" s="1798"/>
      <c r="C330" s="1799"/>
      <c r="D330" s="258">
        <f t="shared" si="5"/>
        <v>0</v>
      </c>
      <c r="E330" s="1799"/>
      <c r="F330" s="1799"/>
      <c r="G330" s="1799"/>
      <c r="H330" s="1799"/>
      <c r="I330" s="1799"/>
      <c r="J330" s="1799"/>
      <c r="K330" s="2471"/>
      <c r="L330" s="124"/>
    </row>
    <row r="331" spans="1:12" ht="15.75" x14ac:dyDescent="0.25">
      <c r="A331" s="1797"/>
      <c r="B331" s="1798"/>
      <c r="C331" s="1799"/>
      <c r="D331" s="258">
        <f t="shared" si="5"/>
        <v>0</v>
      </c>
      <c r="E331" s="1799"/>
      <c r="F331" s="1799"/>
      <c r="G331" s="1799"/>
      <c r="H331" s="1799"/>
      <c r="I331" s="1799"/>
      <c r="J331" s="1799"/>
      <c r="K331" s="2471"/>
      <c r="L331" s="124"/>
    </row>
    <row r="332" spans="1:12" ht="15.75" x14ac:dyDescent="0.25">
      <c r="A332" s="1797"/>
      <c r="B332" s="1798"/>
      <c r="C332" s="1799"/>
      <c r="D332" s="258">
        <f t="shared" si="5"/>
        <v>0</v>
      </c>
      <c r="E332" s="1799"/>
      <c r="F332" s="1799"/>
      <c r="G332" s="1799"/>
      <c r="H332" s="1799"/>
      <c r="I332" s="1799"/>
      <c r="J332" s="1799"/>
      <c r="K332" s="2471"/>
      <c r="L332" s="124"/>
    </row>
    <row r="333" spans="1:12" ht="15.75" x14ac:dyDescent="0.25">
      <c r="A333" s="1797"/>
      <c r="B333" s="1798"/>
      <c r="C333" s="1799"/>
      <c r="D333" s="258">
        <f t="shared" si="5"/>
        <v>0</v>
      </c>
      <c r="E333" s="1799"/>
      <c r="F333" s="1799"/>
      <c r="G333" s="1799"/>
      <c r="H333" s="1799"/>
      <c r="I333" s="1799"/>
      <c r="J333" s="1799"/>
      <c r="K333" s="2471"/>
      <c r="L333" s="124"/>
    </row>
    <row r="334" spans="1:12" ht="15.75" x14ac:dyDescent="0.25">
      <c r="A334" s="1797"/>
      <c r="B334" s="1798"/>
      <c r="C334" s="1799"/>
      <c r="D334" s="258">
        <f t="shared" si="5"/>
        <v>0</v>
      </c>
      <c r="E334" s="1799"/>
      <c r="F334" s="1799"/>
      <c r="G334" s="1799"/>
      <c r="H334" s="1799"/>
      <c r="I334" s="1799"/>
      <c r="J334" s="1799"/>
      <c r="K334" s="2471"/>
      <c r="L334" s="124"/>
    </row>
    <row r="335" spans="1:12" ht="15.75" x14ac:dyDescent="0.25">
      <c r="A335" s="1797"/>
      <c r="B335" s="1798"/>
      <c r="C335" s="1799"/>
      <c r="D335" s="258">
        <f t="shared" si="5"/>
        <v>0</v>
      </c>
      <c r="E335" s="1799"/>
      <c r="F335" s="1799"/>
      <c r="G335" s="1799"/>
      <c r="H335" s="1799"/>
      <c r="I335" s="1799"/>
      <c r="J335" s="1799"/>
      <c r="K335" s="2471"/>
      <c r="L335" s="124"/>
    </row>
    <row r="336" spans="1:12" ht="15.75" x14ac:dyDescent="0.25">
      <c r="A336" s="1797"/>
      <c r="B336" s="1798"/>
      <c r="C336" s="1799"/>
      <c r="D336" s="258">
        <f t="shared" si="5"/>
        <v>0</v>
      </c>
      <c r="E336" s="1799"/>
      <c r="F336" s="1799"/>
      <c r="G336" s="1799"/>
      <c r="H336" s="1799"/>
      <c r="I336" s="1799"/>
      <c r="J336" s="1799"/>
      <c r="K336" s="2471"/>
      <c r="L336" s="124"/>
    </row>
    <row r="337" spans="1:12" ht="15.75" x14ac:dyDescent="0.25">
      <c r="A337" s="1797"/>
      <c r="B337" s="1798"/>
      <c r="C337" s="1799"/>
      <c r="D337" s="258">
        <f t="shared" si="5"/>
        <v>0</v>
      </c>
      <c r="E337" s="1799"/>
      <c r="F337" s="1799"/>
      <c r="G337" s="1799"/>
      <c r="H337" s="1799"/>
      <c r="I337" s="1799"/>
      <c r="J337" s="1799"/>
      <c r="K337" s="2471"/>
      <c r="L337" s="124"/>
    </row>
    <row r="338" spans="1:12" ht="15.75" x14ac:dyDescent="0.25">
      <c r="A338" s="1797"/>
      <c r="B338" s="1798"/>
      <c r="C338" s="1799"/>
      <c r="D338" s="258">
        <f t="shared" si="5"/>
        <v>0</v>
      </c>
      <c r="E338" s="1799"/>
      <c r="F338" s="1799"/>
      <c r="G338" s="1799"/>
      <c r="H338" s="1799"/>
      <c r="I338" s="1799"/>
      <c r="J338" s="1799"/>
      <c r="K338" s="2471"/>
      <c r="L338" s="124"/>
    </row>
    <row r="339" spans="1:12" ht="15.75" x14ac:dyDescent="0.25">
      <c r="A339" s="1797"/>
      <c r="B339" s="1798"/>
      <c r="C339" s="1799"/>
      <c r="D339" s="258">
        <f t="shared" si="5"/>
        <v>0</v>
      </c>
      <c r="E339" s="1799"/>
      <c r="F339" s="1799"/>
      <c r="G339" s="1799"/>
      <c r="H339" s="1799"/>
      <c r="I339" s="1799"/>
      <c r="J339" s="1799"/>
      <c r="K339" s="2471"/>
      <c r="L339" s="124"/>
    </row>
    <row r="340" spans="1:12" ht="15.75" x14ac:dyDescent="0.25">
      <c r="A340" s="1797"/>
      <c r="B340" s="1798"/>
      <c r="C340" s="1799"/>
      <c r="D340" s="258">
        <f t="shared" si="5"/>
        <v>0</v>
      </c>
      <c r="E340" s="1799"/>
      <c r="F340" s="1799"/>
      <c r="G340" s="1799"/>
      <c r="H340" s="1799"/>
      <c r="I340" s="1799"/>
      <c r="J340" s="1799"/>
      <c r="K340" s="2471"/>
      <c r="L340" s="124"/>
    </row>
    <row r="341" spans="1:12" ht="15.75" x14ac:dyDescent="0.25">
      <c r="A341" s="1797"/>
      <c r="B341" s="1798"/>
      <c r="C341" s="1799"/>
      <c r="D341" s="258">
        <f t="shared" si="5"/>
        <v>0</v>
      </c>
      <c r="E341" s="1799"/>
      <c r="F341" s="1799"/>
      <c r="G341" s="1799"/>
      <c r="H341" s="1799"/>
      <c r="I341" s="1799"/>
      <c r="J341" s="1799"/>
      <c r="K341" s="2471"/>
      <c r="L341" s="124"/>
    </row>
    <row r="342" spans="1:12" ht="15.75" x14ac:dyDescent="0.25">
      <c r="A342" s="1797"/>
      <c r="B342" s="1798"/>
      <c r="C342" s="1799"/>
      <c r="D342" s="258">
        <f t="shared" si="5"/>
        <v>0</v>
      </c>
      <c r="E342" s="1799"/>
      <c r="F342" s="1799"/>
      <c r="G342" s="1799"/>
      <c r="H342" s="1799"/>
      <c r="I342" s="1799"/>
      <c r="J342" s="1799"/>
      <c r="K342" s="2471"/>
      <c r="L342" s="124"/>
    </row>
    <row r="343" spans="1:12" ht="15.75" x14ac:dyDescent="0.25">
      <c r="A343" s="1797"/>
      <c r="B343" s="1798"/>
      <c r="C343" s="1799"/>
      <c r="D343" s="258">
        <f t="shared" si="5"/>
        <v>0</v>
      </c>
      <c r="E343" s="1799"/>
      <c r="F343" s="1799"/>
      <c r="G343" s="1799"/>
      <c r="H343" s="1799"/>
      <c r="I343" s="1799"/>
      <c r="J343" s="1799"/>
      <c r="K343" s="2471"/>
      <c r="L343" s="124"/>
    </row>
    <row r="344" spans="1:12" ht="15.75" x14ac:dyDescent="0.25">
      <c r="A344" s="1797"/>
      <c r="B344" s="1798"/>
      <c r="C344" s="1799"/>
      <c r="D344" s="258">
        <f t="shared" si="5"/>
        <v>0</v>
      </c>
      <c r="E344" s="1799"/>
      <c r="F344" s="1799"/>
      <c r="G344" s="1799"/>
      <c r="H344" s="1799"/>
      <c r="I344" s="1799"/>
      <c r="J344" s="1799"/>
      <c r="K344" s="2471"/>
      <c r="L344" s="124"/>
    </row>
    <row r="345" spans="1:12" ht="15.75" x14ac:dyDescent="0.25">
      <c r="A345" s="1797"/>
      <c r="B345" s="1798"/>
      <c r="C345" s="1799"/>
      <c r="D345" s="258">
        <f t="shared" si="5"/>
        <v>0</v>
      </c>
      <c r="E345" s="1799"/>
      <c r="F345" s="1799"/>
      <c r="G345" s="1799"/>
      <c r="H345" s="1799"/>
      <c r="I345" s="1799"/>
      <c r="J345" s="1799"/>
      <c r="K345" s="2471"/>
      <c r="L345" s="124"/>
    </row>
    <row r="346" spans="1:12" ht="15.75" x14ac:dyDescent="0.25">
      <c r="A346" s="1797"/>
      <c r="B346" s="1798"/>
      <c r="C346" s="1799"/>
      <c r="D346" s="258">
        <f t="shared" si="5"/>
        <v>0</v>
      </c>
      <c r="E346" s="1799"/>
      <c r="F346" s="1799"/>
      <c r="G346" s="1799"/>
      <c r="H346" s="1799"/>
      <c r="I346" s="1799"/>
      <c r="J346" s="1799"/>
      <c r="K346" s="2471"/>
      <c r="L346" s="124"/>
    </row>
    <row r="347" spans="1:12" ht="15.75" x14ac:dyDescent="0.25">
      <c r="A347" s="1797"/>
      <c r="B347" s="1798"/>
      <c r="C347" s="1799"/>
      <c r="D347" s="258">
        <f t="shared" si="5"/>
        <v>0</v>
      </c>
      <c r="E347" s="1799"/>
      <c r="F347" s="1799"/>
      <c r="G347" s="1799"/>
      <c r="H347" s="1799"/>
      <c r="I347" s="1799"/>
      <c r="J347" s="1799"/>
      <c r="K347" s="2471"/>
      <c r="L347" s="124"/>
    </row>
    <row r="348" spans="1:12" ht="15.75" x14ac:dyDescent="0.25">
      <c r="A348" s="1797"/>
      <c r="B348" s="1798"/>
      <c r="C348" s="1799"/>
      <c r="D348" s="258">
        <f t="shared" si="5"/>
        <v>0</v>
      </c>
      <c r="E348" s="1799"/>
      <c r="F348" s="1799"/>
      <c r="G348" s="1799"/>
      <c r="H348" s="1799"/>
      <c r="I348" s="1799"/>
      <c r="J348" s="1799"/>
      <c r="K348" s="2471"/>
      <c r="L348" s="124"/>
    </row>
    <row r="349" spans="1:12" ht="15.75" x14ac:dyDescent="0.25">
      <c r="A349" s="1797"/>
      <c r="B349" s="1798"/>
      <c r="C349" s="1799"/>
      <c r="D349" s="258">
        <f t="shared" si="5"/>
        <v>0</v>
      </c>
      <c r="E349" s="1799"/>
      <c r="F349" s="1799"/>
      <c r="G349" s="1799"/>
      <c r="H349" s="1799"/>
      <c r="I349" s="1799"/>
      <c r="J349" s="1799"/>
      <c r="K349" s="2471"/>
      <c r="L349" s="124"/>
    </row>
    <row r="350" spans="1:12" ht="15.75" x14ac:dyDescent="0.25">
      <c r="A350" s="1797"/>
      <c r="B350" s="1798"/>
      <c r="C350" s="1799"/>
      <c r="D350" s="258">
        <f t="shared" si="5"/>
        <v>0</v>
      </c>
      <c r="E350" s="1799"/>
      <c r="F350" s="1799"/>
      <c r="G350" s="1799"/>
      <c r="H350" s="1799"/>
      <c r="I350" s="1799"/>
      <c r="J350" s="1799"/>
      <c r="K350" s="2471"/>
      <c r="L350" s="124"/>
    </row>
    <row r="351" spans="1:12" ht="15.75" x14ac:dyDescent="0.25">
      <c r="A351" s="1797"/>
      <c r="B351" s="1798"/>
      <c r="C351" s="1799"/>
      <c r="D351" s="258">
        <f t="shared" si="5"/>
        <v>0</v>
      </c>
      <c r="E351" s="1799"/>
      <c r="F351" s="1799"/>
      <c r="G351" s="1799"/>
      <c r="H351" s="1799"/>
      <c r="I351" s="1799"/>
      <c r="J351" s="1799"/>
      <c r="K351" s="2471"/>
      <c r="L351" s="124"/>
    </row>
    <row r="352" spans="1:12" ht="15.75" x14ac:dyDescent="0.25">
      <c r="A352" s="1797"/>
      <c r="B352" s="1798"/>
      <c r="C352" s="1799"/>
      <c r="D352" s="258">
        <f t="shared" si="5"/>
        <v>0</v>
      </c>
      <c r="E352" s="1799"/>
      <c r="F352" s="1799"/>
      <c r="G352" s="1799"/>
      <c r="H352" s="1799"/>
      <c r="I352" s="1799"/>
      <c r="J352" s="1799"/>
      <c r="K352" s="2471"/>
      <c r="L352" s="124"/>
    </row>
    <row r="353" spans="1:12" ht="15.75" x14ac:dyDescent="0.25">
      <c r="A353" s="1797"/>
      <c r="B353" s="1798"/>
      <c r="C353" s="1799"/>
      <c r="D353" s="258">
        <f t="shared" si="5"/>
        <v>0</v>
      </c>
      <c r="E353" s="1799"/>
      <c r="F353" s="1799"/>
      <c r="G353" s="1799"/>
      <c r="H353" s="1799"/>
      <c r="I353" s="1799"/>
      <c r="J353" s="1799"/>
      <c r="K353" s="2471"/>
      <c r="L353" s="124"/>
    </row>
    <row r="354" spans="1:12" ht="15.75" x14ac:dyDescent="0.25">
      <c r="A354" s="1797"/>
      <c r="B354" s="1798"/>
      <c r="C354" s="1799"/>
      <c r="D354" s="258">
        <f t="shared" si="5"/>
        <v>0</v>
      </c>
      <c r="E354" s="1799"/>
      <c r="F354" s="1799"/>
      <c r="G354" s="1799"/>
      <c r="H354" s="1799"/>
      <c r="I354" s="1799"/>
      <c r="J354" s="1799"/>
      <c r="K354" s="2471"/>
      <c r="L354" s="124"/>
    </row>
    <row r="355" spans="1:12" ht="15.75" x14ac:dyDescent="0.25">
      <c r="A355" s="1797"/>
      <c r="B355" s="1798"/>
      <c r="C355" s="1799"/>
      <c r="D355" s="258">
        <f t="shared" si="5"/>
        <v>0</v>
      </c>
      <c r="E355" s="1799"/>
      <c r="F355" s="1799"/>
      <c r="G355" s="1799"/>
      <c r="H355" s="1799"/>
      <c r="I355" s="1799"/>
      <c r="J355" s="1799"/>
      <c r="K355" s="2471"/>
      <c r="L355" s="124"/>
    </row>
    <row r="356" spans="1:12" ht="15.75" x14ac:dyDescent="0.25">
      <c r="A356" s="1797"/>
      <c r="B356" s="1798"/>
      <c r="C356" s="1799"/>
      <c r="D356" s="258">
        <f t="shared" si="5"/>
        <v>0</v>
      </c>
      <c r="E356" s="1799"/>
      <c r="F356" s="1799"/>
      <c r="G356" s="1799"/>
      <c r="H356" s="1799"/>
      <c r="I356" s="1799"/>
      <c r="J356" s="1799"/>
      <c r="K356" s="2471"/>
      <c r="L356" s="124"/>
    </row>
    <row r="357" spans="1:12" ht="15.75" x14ac:dyDescent="0.25">
      <c r="A357" s="1797"/>
      <c r="B357" s="1798"/>
      <c r="C357" s="1799"/>
      <c r="D357" s="258">
        <f t="shared" si="5"/>
        <v>0</v>
      </c>
      <c r="E357" s="1799"/>
      <c r="F357" s="1799"/>
      <c r="G357" s="1799"/>
      <c r="H357" s="1799"/>
      <c r="I357" s="1799"/>
      <c r="J357" s="1799"/>
      <c r="K357" s="2471"/>
      <c r="L357" s="124"/>
    </row>
    <row r="358" spans="1:12" ht="15.75" x14ac:dyDescent="0.25">
      <c r="A358" s="1797"/>
      <c r="B358" s="1798"/>
      <c r="C358" s="1799"/>
      <c r="D358" s="258">
        <f t="shared" si="5"/>
        <v>0</v>
      </c>
      <c r="E358" s="1799"/>
      <c r="F358" s="1799"/>
      <c r="G358" s="1799"/>
      <c r="H358" s="1799"/>
      <c r="I358" s="1799"/>
      <c r="J358" s="1799"/>
      <c r="K358" s="2471"/>
      <c r="L358" s="124"/>
    </row>
    <row r="359" spans="1:12" ht="15.75" x14ac:dyDescent="0.25">
      <c r="A359" s="1797"/>
      <c r="B359" s="1798"/>
      <c r="C359" s="1799"/>
      <c r="D359" s="258">
        <f t="shared" si="5"/>
        <v>0</v>
      </c>
      <c r="E359" s="1799"/>
      <c r="F359" s="1799"/>
      <c r="G359" s="1799"/>
      <c r="H359" s="1799"/>
      <c r="I359" s="1799"/>
      <c r="J359" s="1799"/>
      <c r="K359" s="2471"/>
      <c r="L359" s="124"/>
    </row>
    <row r="360" spans="1:12" ht="15.75" x14ac:dyDescent="0.25">
      <c r="A360" s="1797"/>
      <c r="B360" s="1798"/>
      <c r="C360" s="1799"/>
      <c r="D360" s="258">
        <f t="shared" si="5"/>
        <v>0</v>
      </c>
      <c r="E360" s="1799"/>
      <c r="F360" s="1799"/>
      <c r="G360" s="1799"/>
      <c r="H360" s="1799"/>
      <c r="I360" s="1799"/>
      <c r="J360" s="1799"/>
      <c r="K360" s="2471"/>
      <c r="L360" s="124"/>
    </row>
    <row r="361" spans="1:12" ht="15.75" x14ac:dyDescent="0.25">
      <c r="A361" s="1797"/>
      <c r="B361" s="1798"/>
      <c r="C361" s="1799"/>
      <c r="D361" s="258">
        <f t="shared" si="5"/>
        <v>0</v>
      </c>
      <c r="E361" s="1799"/>
      <c r="F361" s="1799"/>
      <c r="G361" s="1799"/>
      <c r="H361" s="1799"/>
      <c r="I361" s="1799"/>
      <c r="J361" s="1799"/>
      <c r="K361" s="2471"/>
      <c r="L361" s="124"/>
    </row>
    <row r="362" spans="1:12" ht="15.75" x14ac:dyDescent="0.25">
      <c r="A362" s="1797"/>
      <c r="B362" s="1798"/>
      <c r="C362" s="1799"/>
      <c r="D362" s="258">
        <f t="shared" si="5"/>
        <v>0</v>
      </c>
      <c r="E362" s="1799"/>
      <c r="F362" s="1799"/>
      <c r="G362" s="1799"/>
      <c r="H362" s="1799"/>
      <c r="I362" s="1799"/>
      <c r="J362" s="1799"/>
      <c r="K362" s="2471"/>
      <c r="L362" s="124"/>
    </row>
    <row r="363" spans="1:12" ht="15.75" x14ac:dyDescent="0.25">
      <c r="A363" s="1797"/>
      <c r="B363" s="1798"/>
      <c r="C363" s="1799"/>
      <c r="D363" s="258">
        <f t="shared" si="5"/>
        <v>0</v>
      </c>
      <c r="E363" s="1799"/>
      <c r="F363" s="1799"/>
      <c r="G363" s="1799"/>
      <c r="H363" s="1799"/>
      <c r="I363" s="1799"/>
      <c r="J363" s="1799"/>
      <c r="K363" s="2471"/>
      <c r="L363" s="124"/>
    </row>
    <row r="364" spans="1:12" ht="15.75" x14ac:dyDescent="0.25">
      <c r="A364" s="1797"/>
      <c r="B364" s="1798"/>
      <c r="C364" s="1799"/>
      <c r="D364" s="258">
        <f t="shared" si="5"/>
        <v>0</v>
      </c>
      <c r="E364" s="1799"/>
      <c r="F364" s="1799"/>
      <c r="G364" s="1799"/>
      <c r="H364" s="1799"/>
      <c r="I364" s="1799"/>
      <c r="J364" s="1799"/>
      <c r="K364" s="2471"/>
      <c r="L364" s="124"/>
    </row>
    <row r="365" spans="1:12" ht="15.75" x14ac:dyDescent="0.25">
      <c r="A365" s="1797"/>
      <c r="B365" s="1798"/>
      <c r="C365" s="1799"/>
      <c r="D365" s="258">
        <f t="shared" si="5"/>
        <v>0</v>
      </c>
      <c r="E365" s="1799"/>
      <c r="F365" s="1799"/>
      <c r="G365" s="1799"/>
      <c r="H365" s="1799"/>
      <c r="I365" s="1799"/>
      <c r="J365" s="1799"/>
      <c r="K365" s="2471"/>
      <c r="L365" s="124"/>
    </row>
    <row r="366" spans="1:12" ht="15.75" x14ac:dyDescent="0.25">
      <c r="A366" s="1797"/>
      <c r="B366" s="1798"/>
      <c r="C366" s="1799"/>
      <c r="D366" s="258">
        <f t="shared" si="5"/>
        <v>0</v>
      </c>
      <c r="E366" s="1799"/>
      <c r="F366" s="1799"/>
      <c r="G366" s="1799"/>
      <c r="H366" s="1799"/>
      <c r="I366" s="1799"/>
      <c r="J366" s="1799"/>
      <c r="K366" s="2471"/>
      <c r="L366" s="124"/>
    </row>
    <row r="367" spans="1:12" ht="15.75" x14ac:dyDescent="0.25">
      <c r="A367" s="1797"/>
      <c r="B367" s="1798"/>
      <c r="C367" s="1799"/>
      <c r="D367" s="258">
        <f t="shared" si="5"/>
        <v>0</v>
      </c>
      <c r="E367" s="1799"/>
      <c r="F367" s="1799"/>
      <c r="G367" s="1799"/>
      <c r="H367" s="1799"/>
      <c r="I367" s="1799"/>
      <c r="J367" s="1799"/>
      <c r="K367" s="2471"/>
      <c r="L367" s="124"/>
    </row>
    <row r="368" spans="1:12" ht="15.75" x14ac:dyDescent="0.25">
      <c r="A368" s="1797"/>
      <c r="B368" s="1798"/>
      <c r="C368" s="1799"/>
      <c r="D368" s="258">
        <f t="shared" si="5"/>
        <v>0</v>
      </c>
      <c r="E368" s="1799"/>
      <c r="F368" s="1799"/>
      <c r="G368" s="1799"/>
      <c r="H368" s="1799"/>
      <c r="I368" s="1799"/>
      <c r="J368" s="1799"/>
      <c r="K368" s="2471"/>
      <c r="L368" s="124"/>
    </row>
    <row r="369" spans="1:12" ht="15.75" x14ac:dyDescent="0.25">
      <c r="A369" s="1797"/>
      <c r="B369" s="1798"/>
      <c r="C369" s="1799"/>
      <c r="D369" s="258">
        <f t="shared" si="5"/>
        <v>0</v>
      </c>
      <c r="E369" s="1799"/>
      <c r="F369" s="1799"/>
      <c r="G369" s="1799"/>
      <c r="H369" s="1799"/>
      <c r="I369" s="1799"/>
      <c r="J369" s="1799"/>
      <c r="K369" s="2471"/>
      <c r="L369" s="124"/>
    </row>
    <row r="370" spans="1:12" ht="15.75" x14ac:dyDescent="0.25">
      <c r="A370" s="1797"/>
      <c r="B370" s="1798"/>
      <c r="C370" s="1799"/>
      <c r="D370" s="258">
        <f t="shared" si="5"/>
        <v>0</v>
      </c>
      <c r="E370" s="1799"/>
      <c r="F370" s="1799"/>
      <c r="G370" s="1799"/>
      <c r="H370" s="1799"/>
      <c r="I370" s="1799"/>
      <c r="J370" s="1799"/>
      <c r="K370" s="2471"/>
      <c r="L370" s="124"/>
    </row>
    <row r="371" spans="1:12" ht="15.75" x14ac:dyDescent="0.25">
      <c r="A371" s="1797"/>
      <c r="B371" s="1798"/>
      <c r="C371" s="1799"/>
      <c r="D371" s="258">
        <f t="shared" si="5"/>
        <v>0</v>
      </c>
      <c r="E371" s="1799"/>
      <c r="F371" s="1799"/>
      <c r="G371" s="1799"/>
      <c r="H371" s="1799"/>
      <c r="I371" s="1799"/>
      <c r="J371" s="1799"/>
      <c r="K371" s="2471"/>
      <c r="L371" s="124"/>
    </row>
    <row r="372" spans="1:12" ht="15.75" x14ac:dyDescent="0.25">
      <c r="A372" s="1797"/>
      <c r="B372" s="1798"/>
      <c r="C372" s="1799"/>
      <c r="D372" s="258">
        <f t="shared" si="5"/>
        <v>0</v>
      </c>
      <c r="E372" s="1799"/>
      <c r="F372" s="1799"/>
      <c r="G372" s="1799"/>
      <c r="H372" s="1799"/>
      <c r="I372" s="1799"/>
      <c r="J372" s="1799"/>
      <c r="K372" s="2471"/>
      <c r="L372" s="124"/>
    </row>
    <row r="373" spans="1:12" ht="15.75" x14ac:dyDescent="0.25">
      <c r="A373" s="1797"/>
      <c r="B373" s="1798"/>
      <c r="C373" s="1799"/>
      <c r="D373" s="258">
        <f t="shared" si="5"/>
        <v>0</v>
      </c>
      <c r="E373" s="1799"/>
      <c r="F373" s="1799"/>
      <c r="G373" s="1799"/>
      <c r="H373" s="1799"/>
      <c r="I373" s="1799"/>
      <c r="J373" s="1799"/>
      <c r="K373" s="2471"/>
      <c r="L373" s="124"/>
    </row>
    <row r="374" spans="1:12" ht="15.75" x14ac:dyDescent="0.25">
      <c r="A374" s="1797"/>
      <c r="B374" s="1798"/>
      <c r="C374" s="1799"/>
      <c r="D374" s="258">
        <f t="shared" si="5"/>
        <v>0</v>
      </c>
      <c r="E374" s="1799"/>
      <c r="F374" s="1799"/>
      <c r="G374" s="1799"/>
      <c r="H374" s="1799"/>
      <c r="I374" s="1799"/>
      <c r="J374" s="1799"/>
      <c r="K374" s="2471"/>
      <c r="L374" s="124"/>
    </row>
    <row r="375" spans="1:12" ht="15.75" x14ac:dyDescent="0.25">
      <c r="A375" s="1797"/>
      <c r="B375" s="1798"/>
      <c r="C375" s="1799"/>
      <c r="D375" s="258">
        <f t="shared" si="5"/>
        <v>0</v>
      </c>
      <c r="E375" s="1799"/>
      <c r="F375" s="1799"/>
      <c r="G375" s="1799"/>
      <c r="H375" s="1799"/>
      <c r="I375" s="1799"/>
      <c r="J375" s="1799"/>
      <c r="K375" s="2471"/>
      <c r="L375" s="124"/>
    </row>
    <row r="376" spans="1:12" ht="15.75" x14ac:dyDescent="0.25">
      <c r="A376" s="1797"/>
      <c r="B376" s="1798"/>
      <c r="C376" s="1799"/>
      <c r="D376" s="258">
        <f t="shared" si="5"/>
        <v>0</v>
      </c>
      <c r="E376" s="1799"/>
      <c r="F376" s="1799"/>
      <c r="G376" s="1799"/>
      <c r="H376" s="1799"/>
      <c r="I376" s="1799"/>
      <c r="J376" s="1799"/>
      <c r="K376" s="2471"/>
      <c r="L376" s="124"/>
    </row>
    <row r="377" spans="1:12" ht="15.75" x14ac:dyDescent="0.25">
      <c r="A377" s="1797"/>
      <c r="B377" s="1798"/>
      <c r="C377" s="1799"/>
      <c r="D377" s="258">
        <f t="shared" si="5"/>
        <v>0</v>
      </c>
      <c r="E377" s="1799"/>
      <c r="F377" s="1799"/>
      <c r="G377" s="1799"/>
      <c r="H377" s="1799"/>
      <c r="I377" s="1799"/>
      <c r="J377" s="1799"/>
      <c r="K377" s="2471"/>
      <c r="L377" s="124"/>
    </row>
    <row r="378" spans="1:12" ht="15.75" x14ac:dyDescent="0.25">
      <c r="A378" s="1797"/>
      <c r="B378" s="1798"/>
      <c r="C378" s="1799"/>
      <c r="D378" s="258">
        <f t="shared" si="5"/>
        <v>0</v>
      </c>
      <c r="E378" s="1799"/>
      <c r="F378" s="1799"/>
      <c r="G378" s="1799"/>
      <c r="H378" s="1799"/>
      <c r="I378" s="1799"/>
      <c r="J378" s="1799"/>
      <c r="K378" s="2471"/>
      <c r="L378" s="124"/>
    </row>
    <row r="379" spans="1:12" ht="15.75" x14ac:dyDescent="0.25">
      <c r="A379" s="1797"/>
      <c r="B379" s="1798"/>
      <c r="C379" s="1799"/>
      <c r="D379" s="258">
        <f t="shared" si="5"/>
        <v>0</v>
      </c>
      <c r="E379" s="1799"/>
      <c r="F379" s="1799"/>
      <c r="G379" s="1799"/>
      <c r="H379" s="1799"/>
      <c r="I379" s="1799"/>
      <c r="J379" s="1799"/>
      <c r="K379" s="2471"/>
      <c r="L379" s="124"/>
    </row>
    <row r="380" spans="1:12" ht="15.75" x14ac:dyDescent="0.25">
      <c r="A380" s="1797"/>
      <c r="B380" s="1798"/>
      <c r="C380" s="1799"/>
      <c r="D380" s="258">
        <f t="shared" si="5"/>
        <v>0</v>
      </c>
      <c r="E380" s="1799"/>
      <c r="F380" s="1799"/>
      <c r="G380" s="1799"/>
      <c r="H380" s="1799"/>
      <c r="I380" s="1799"/>
      <c r="J380" s="1799"/>
      <c r="K380" s="2471"/>
      <c r="L380" s="124"/>
    </row>
    <row r="381" spans="1:12" ht="15.75" x14ac:dyDescent="0.25">
      <c r="A381" s="1797"/>
      <c r="B381" s="1798"/>
      <c r="C381" s="1799"/>
      <c r="D381" s="258">
        <f t="shared" si="5"/>
        <v>0</v>
      </c>
      <c r="E381" s="1799"/>
      <c r="F381" s="1799"/>
      <c r="G381" s="1799"/>
      <c r="H381" s="1799"/>
      <c r="I381" s="1799"/>
      <c r="J381" s="1799"/>
      <c r="K381" s="2471"/>
      <c r="L381" s="124"/>
    </row>
    <row r="382" spans="1:12" ht="15.75" x14ac:dyDescent="0.25">
      <c r="A382" s="1797"/>
      <c r="B382" s="1798"/>
      <c r="C382" s="1799"/>
      <c r="D382" s="258">
        <f t="shared" si="5"/>
        <v>0</v>
      </c>
      <c r="E382" s="1799"/>
      <c r="F382" s="1799"/>
      <c r="G382" s="1799"/>
      <c r="H382" s="1799"/>
      <c r="I382" s="1799"/>
      <c r="J382" s="1799"/>
      <c r="K382" s="2471"/>
      <c r="L382" s="124"/>
    </row>
    <row r="383" spans="1:12" ht="15.75" x14ac:dyDescent="0.25">
      <c r="A383" s="1797"/>
      <c r="B383" s="1798"/>
      <c r="C383" s="1799"/>
      <c r="D383" s="258">
        <f t="shared" si="5"/>
        <v>0</v>
      </c>
      <c r="E383" s="1799"/>
      <c r="F383" s="1799"/>
      <c r="G383" s="1799"/>
      <c r="H383" s="1799"/>
      <c r="I383" s="1799"/>
      <c r="J383" s="1799"/>
      <c r="K383" s="2471"/>
      <c r="L383" s="124"/>
    </row>
    <row r="384" spans="1:12" ht="15.75" x14ac:dyDescent="0.25">
      <c r="A384" s="1797"/>
      <c r="B384" s="1798"/>
      <c r="C384" s="1799"/>
      <c r="D384" s="258">
        <f t="shared" si="5"/>
        <v>0</v>
      </c>
      <c r="E384" s="1799"/>
      <c r="F384" s="1799"/>
      <c r="G384" s="1799"/>
      <c r="H384" s="1799"/>
      <c r="I384" s="1799"/>
      <c r="J384" s="1799"/>
      <c r="K384" s="2471"/>
      <c r="L384" s="124"/>
    </row>
    <row r="385" spans="1:12" ht="15.75" x14ac:dyDescent="0.25">
      <c r="A385" s="1797"/>
      <c r="B385" s="1798"/>
      <c r="C385" s="1799"/>
      <c r="D385" s="258">
        <f t="shared" si="5"/>
        <v>0</v>
      </c>
      <c r="E385" s="1799"/>
      <c r="F385" s="1799"/>
      <c r="G385" s="1799"/>
      <c r="H385" s="1799"/>
      <c r="I385" s="1799"/>
      <c r="J385" s="1799"/>
      <c r="K385" s="2471"/>
      <c r="L385" s="124"/>
    </row>
    <row r="386" spans="1:12" ht="15.75" x14ac:dyDescent="0.25">
      <c r="A386" s="1797"/>
      <c r="B386" s="1798"/>
      <c r="C386" s="1799"/>
      <c r="D386" s="258">
        <f t="shared" si="5"/>
        <v>0</v>
      </c>
      <c r="E386" s="1799"/>
      <c r="F386" s="1799"/>
      <c r="G386" s="1799"/>
      <c r="H386" s="1799"/>
      <c r="I386" s="1799"/>
      <c r="J386" s="1799"/>
      <c r="K386" s="2471"/>
      <c r="L386" s="124"/>
    </row>
    <row r="387" spans="1:12" ht="15.75" x14ac:dyDescent="0.25">
      <c r="A387" s="1797"/>
      <c r="B387" s="1798"/>
      <c r="C387" s="1799"/>
      <c r="D387" s="258">
        <f t="shared" si="5"/>
        <v>0</v>
      </c>
      <c r="E387" s="1799"/>
      <c r="F387" s="1799"/>
      <c r="G387" s="1799"/>
      <c r="H387" s="1799"/>
      <c r="I387" s="1799"/>
      <c r="J387" s="1799"/>
      <c r="K387" s="2471"/>
      <c r="L387" s="124"/>
    </row>
    <row r="388" spans="1:12" ht="15.75" x14ac:dyDescent="0.25">
      <c r="A388" s="1797"/>
      <c r="B388" s="1798"/>
      <c r="C388" s="1799"/>
      <c r="D388" s="258">
        <f t="shared" si="5"/>
        <v>0</v>
      </c>
      <c r="E388" s="1799"/>
      <c r="F388" s="1799"/>
      <c r="G388" s="1799"/>
      <c r="H388" s="1799"/>
      <c r="I388" s="1799"/>
      <c r="J388" s="1799"/>
      <c r="K388" s="2471"/>
      <c r="L388" s="124"/>
    </row>
    <row r="389" spans="1:12" ht="15.75" x14ac:dyDescent="0.25">
      <c r="A389" s="1797"/>
      <c r="B389" s="1798"/>
      <c r="C389" s="1799"/>
      <c r="D389" s="258">
        <f t="shared" si="5"/>
        <v>0</v>
      </c>
      <c r="E389" s="1799"/>
      <c r="F389" s="1799"/>
      <c r="G389" s="1799"/>
      <c r="H389" s="1799"/>
      <c r="I389" s="1799"/>
      <c r="J389" s="1799"/>
      <c r="K389" s="2471"/>
      <c r="L389" s="124"/>
    </row>
    <row r="390" spans="1:12" ht="15.75" x14ac:dyDescent="0.25">
      <c r="A390" s="1797"/>
      <c r="B390" s="1798"/>
      <c r="C390" s="1799"/>
      <c r="D390" s="258">
        <f t="shared" si="5"/>
        <v>0</v>
      </c>
      <c r="E390" s="1799"/>
      <c r="F390" s="1799"/>
      <c r="G390" s="1799"/>
      <c r="H390" s="1799"/>
      <c r="I390" s="1799"/>
      <c r="J390" s="1799"/>
      <c r="K390" s="2471"/>
      <c r="L390" s="124"/>
    </row>
    <row r="391" spans="1:12" ht="15.75" x14ac:dyDescent="0.25">
      <c r="A391" s="1797"/>
      <c r="B391" s="1798"/>
      <c r="C391" s="1799"/>
      <c r="D391" s="258">
        <f t="shared" si="5"/>
        <v>0</v>
      </c>
      <c r="E391" s="1799"/>
      <c r="F391" s="1799"/>
      <c r="G391" s="1799"/>
      <c r="H391" s="1799"/>
      <c r="I391" s="1799"/>
      <c r="J391" s="1799"/>
      <c r="K391" s="2471"/>
      <c r="L391" s="124"/>
    </row>
    <row r="392" spans="1:12" ht="15.75" x14ac:dyDescent="0.25">
      <c r="A392" s="1797"/>
      <c r="B392" s="1798"/>
      <c r="C392" s="1799"/>
      <c r="D392" s="258">
        <f t="shared" si="5"/>
        <v>0</v>
      </c>
      <c r="E392" s="1799"/>
      <c r="F392" s="1799"/>
      <c r="G392" s="1799"/>
      <c r="H392" s="1799"/>
      <c r="I392" s="1799"/>
      <c r="J392" s="1799"/>
      <c r="K392" s="2471"/>
      <c r="L392" s="124"/>
    </row>
    <row r="393" spans="1:12" ht="15.75" x14ac:dyDescent="0.25">
      <c r="A393" s="1797"/>
      <c r="B393" s="1798"/>
      <c r="C393" s="1799"/>
      <c r="D393" s="258">
        <f t="shared" ref="D393:D456" si="6">+C393*(100-E393)/100</f>
        <v>0</v>
      </c>
      <c r="E393" s="1799"/>
      <c r="F393" s="1799"/>
      <c r="G393" s="1799"/>
      <c r="H393" s="1799"/>
      <c r="I393" s="1799"/>
      <c r="J393" s="1799"/>
      <c r="K393" s="2471"/>
      <c r="L393" s="124"/>
    </row>
    <row r="394" spans="1:12" ht="15.75" x14ac:dyDescent="0.25">
      <c r="A394" s="1797"/>
      <c r="B394" s="1798"/>
      <c r="C394" s="1799"/>
      <c r="D394" s="258">
        <f t="shared" si="6"/>
        <v>0</v>
      </c>
      <c r="E394" s="1799"/>
      <c r="F394" s="1799"/>
      <c r="G394" s="1799"/>
      <c r="H394" s="1799"/>
      <c r="I394" s="1799"/>
      <c r="J394" s="1799"/>
      <c r="K394" s="2471"/>
      <c r="L394" s="124"/>
    </row>
    <row r="395" spans="1:12" ht="15.75" x14ac:dyDescent="0.25">
      <c r="A395" s="1797"/>
      <c r="B395" s="1798"/>
      <c r="C395" s="1799"/>
      <c r="D395" s="258">
        <f t="shared" si="6"/>
        <v>0</v>
      </c>
      <c r="E395" s="1799"/>
      <c r="F395" s="1799"/>
      <c r="G395" s="1799"/>
      <c r="H395" s="1799"/>
      <c r="I395" s="1799"/>
      <c r="J395" s="1799"/>
      <c r="K395" s="2471"/>
      <c r="L395" s="124"/>
    </row>
    <row r="396" spans="1:12" ht="15.75" x14ac:dyDescent="0.25">
      <c r="A396" s="1797"/>
      <c r="B396" s="1798"/>
      <c r="C396" s="1799"/>
      <c r="D396" s="258">
        <f t="shared" si="6"/>
        <v>0</v>
      </c>
      <c r="E396" s="1799"/>
      <c r="F396" s="1799"/>
      <c r="G396" s="1799"/>
      <c r="H396" s="1799"/>
      <c r="I396" s="1799"/>
      <c r="J396" s="1799"/>
      <c r="K396" s="2471"/>
      <c r="L396" s="124"/>
    </row>
    <row r="397" spans="1:12" ht="15.75" x14ac:dyDescent="0.25">
      <c r="A397" s="1797"/>
      <c r="B397" s="1798"/>
      <c r="C397" s="1799"/>
      <c r="D397" s="258">
        <f t="shared" si="6"/>
        <v>0</v>
      </c>
      <c r="E397" s="1799"/>
      <c r="F397" s="1799"/>
      <c r="G397" s="1799"/>
      <c r="H397" s="1799"/>
      <c r="I397" s="1799"/>
      <c r="J397" s="1799"/>
      <c r="K397" s="2471"/>
      <c r="L397" s="124"/>
    </row>
    <row r="398" spans="1:12" ht="15.75" x14ac:dyDescent="0.25">
      <c r="A398" s="1797"/>
      <c r="B398" s="1798"/>
      <c r="C398" s="1799"/>
      <c r="D398" s="258">
        <f t="shared" si="6"/>
        <v>0</v>
      </c>
      <c r="E398" s="1799"/>
      <c r="F398" s="1799"/>
      <c r="G398" s="1799"/>
      <c r="H398" s="1799"/>
      <c r="I398" s="1799"/>
      <c r="J398" s="1799"/>
      <c r="K398" s="2471"/>
      <c r="L398" s="124"/>
    </row>
    <row r="399" spans="1:12" ht="15.75" x14ac:dyDescent="0.25">
      <c r="A399" s="1797"/>
      <c r="B399" s="1798"/>
      <c r="C399" s="1799"/>
      <c r="D399" s="258">
        <f t="shared" si="6"/>
        <v>0</v>
      </c>
      <c r="E399" s="1799"/>
      <c r="F399" s="1799"/>
      <c r="G399" s="1799"/>
      <c r="H399" s="1799"/>
      <c r="I399" s="1799"/>
      <c r="J399" s="1799"/>
      <c r="K399" s="2471"/>
      <c r="L399" s="124"/>
    </row>
    <row r="400" spans="1:12" ht="15.75" x14ac:dyDescent="0.25">
      <c r="A400" s="1797"/>
      <c r="B400" s="1798"/>
      <c r="C400" s="1799"/>
      <c r="D400" s="258">
        <f t="shared" si="6"/>
        <v>0</v>
      </c>
      <c r="E400" s="1799"/>
      <c r="F400" s="1799"/>
      <c r="G400" s="1799"/>
      <c r="H400" s="1799"/>
      <c r="I400" s="1799"/>
      <c r="J400" s="1799"/>
      <c r="K400" s="2471"/>
      <c r="L400" s="124"/>
    </row>
    <row r="401" spans="1:12" ht="15.75" x14ac:dyDescent="0.25">
      <c r="A401" s="1797"/>
      <c r="B401" s="1798"/>
      <c r="C401" s="1799"/>
      <c r="D401" s="258">
        <f t="shared" si="6"/>
        <v>0</v>
      </c>
      <c r="E401" s="1799"/>
      <c r="F401" s="1799"/>
      <c r="G401" s="1799"/>
      <c r="H401" s="1799"/>
      <c r="I401" s="1799"/>
      <c r="J401" s="1799"/>
      <c r="K401" s="2471"/>
      <c r="L401" s="124"/>
    </row>
    <row r="402" spans="1:12" ht="15.75" x14ac:dyDescent="0.25">
      <c r="A402" s="1797"/>
      <c r="B402" s="1798"/>
      <c r="C402" s="1799"/>
      <c r="D402" s="258">
        <f t="shared" si="6"/>
        <v>0</v>
      </c>
      <c r="E402" s="1799"/>
      <c r="F402" s="1799"/>
      <c r="G402" s="1799"/>
      <c r="H402" s="1799"/>
      <c r="I402" s="1799"/>
      <c r="J402" s="1799"/>
      <c r="K402" s="2471"/>
      <c r="L402" s="124"/>
    </row>
    <row r="403" spans="1:12" ht="15.75" x14ac:dyDescent="0.25">
      <c r="A403" s="1797"/>
      <c r="B403" s="1798"/>
      <c r="C403" s="1799"/>
      <c r="D403" s="258">
        <f t="shared" si="6"/>
        <v>0</v>
      </c>
      <c r="E403" s="1799"/>
      <c r="F403" s="1799"/>
      <c r="G403" s="1799"/>
      <c r="H403" s="1799"/>
      <c r="I403" s="1799"/>
      <c r="J403" s="1799"/>
      <c r="K403" s="2471"/>
      <c r="L403" s="124"/>
    </row>
    <row r="404" spans="1:12" ht="15.75" x14ac:dyDescent="0.25">
      <c r="A404" s="1797"/>
      <c r="B404" s="1798"/>
      <c r="C404" s="1799"/>
      <c r="D404" s="258">
        <f t="shared" si="6"/>
        <v>0</v>
      </c>
      <c r="E404" s="1799"/>
      <c r="F404" s="1799"/>
      <c r="G404" s="1799"/>
      <c r="H404" s="1799"/>
      <c r="I404" s="1799"/>
      <c r="J404" s="1799"/>
      <c r="K404" s="2471"/>
      <c r="L404" s="124"/>
    </row>
    <row r="405" spans="1:12" ht="15.75" x14ac:dyDescent="0.25">
      <c r="A405" s="1797"/>
      <c r="B405" s="1798"/>
      <c r="C405" s="1799"/>
      <c r="D405" s="258">
        <f t="shared" si="6"/>
        <v>0</v>
      </c>
      <c r="E405" s="1799"/>
      <c r="F405" s="1799"/>
      <c r="G405" s="1799"/>
      <c r="H405" s="1799"/>
      <c r="I405" s="1799"/>
      <c r="J405" s="1799"/>
      <c r="K405" s="2471"/>
      <c r="L405" s="124"/>
    </row>
    <row r="406" spans="1:12" ht="15.75" x14ac:dyDescent="0.25">
      <c r="A406" s="1797"/>
      <c r="B406" s="1798"/>
      <c r="C406" s="1799"/>
      <c r="D406" s="258">
        <f t="shared" si="6"/>
        <v>0</v>
      </c>
      <c r="E406" s="1799"/>
      <c r="F406" s="1799"/>
      <c r="G406" s="1799"/>
      <c r="H406" s="1799"/>
      <c r="I406" s="1799"/>
      <c r="J406" s="1799"/>
      <c r="K406" s="2471"/>
      <c r="L406" s="124"/>
    </row>
    <row r="407" spans="1:12" ht="15.75" x14ac:dyDescent="0.25">
      <c r="A407" s="1797"/>
      <c r="B407" s="1798"/>
      <c r="C407" s="1799"/>
      <c r="D407" s="258">
        <f t="shared" si="6"/>
        <v>0</v>
      </c>
      <c r="E407" s="1799"/>
      <c r="F407" s="1799"/>
      <c r="G407" s="1799"/>
      <c r="H407" s="1799"/>
      <c r="I407" s="1799"/>
      <c r="J407" s="1799"/>
      <c r="K407" s="2471"/>
      <c r="L407" s="124"/>
    </row>
    <row r="408" spans="1:12" ht="15.75" x14ac:dyDescent="0.25">
      <c r="A408" s="1797"/>
      <c r="B408" s="1798"/>
      <c r="C408" s="1799"/>
      <c r="D408" s="258">
        <f t="shared" si="6"/>
        <v>0</v>
      </c>
      <c r="E408" s="1799"/>
      <c r="F408" s="1799"/>
      <c r="G408" s="1799"/>
      <c r="H408" s="1799"/>
      <c r="I408" s="1799"/>
      <c r="J408" s="1799"/>
      <c r="K408" s="2471"/>
      <c r="L408" s="124"/>
    </row>
    <row r="409" spans="1:12" ht="15.75" x14ac:dyDescent="0.25">
      <c r="A409" s="1797"/>
      <c r="B409" s="1798"/>
      <c r="C409" s="1799"/>
      <c r="D409" s="258">
        <f t="shared" si="6"/>
        <v>0</v>
      </c>
      <c r="E409" s="1799"/>
      <c r="F409" s="1799"/>
      <c r="G409" s="1799"/>
      <c r="H409" s="1799"/>
      <c r="I409" s="1799"/>
      <c r="J409" s="1799"/>
      <c r="K409" s="2471"/>
      <c r="L409" s="124"/>
    </row>
    <row r="410" spans="1:12" ht="15.75" x14ac:dyDescent="0.25">
      <c r="A410" s="1797"/>
      <c r="B410" s="1798"/>
      <c r="C410" s="1799"/>
      <c r="D410" s="258">
        <f t="shared" si="6"/>
        <v>0</v>
      </c>
      <c r="E410" s="1799"/>
      <c r="F410" s="1799"/>
      <c r="G410" s="1799"/>
      <c r="H410" s="1799"/>
      <c r="I410" s="1799"/>
      <c r="J410" s="1799"/>
      <c r="K410" s="2471"/>
      <c r="L410" s="124"/>
    </row>
    <row r="411" spans="1:12" ht="15.75" x14ac:dyDescent="0.25">
      <c r="A411" s="1797"/>
      <c r="B411" s="1798"/>
      <c r="C411" s="1799"/>
      <c r="D411" s="258">
        <f t="shared" si="6"/>
        <v>0</v>
      </c>
      <c r="E411" s="1799"/>
      <c r="F411" s="1799"/>
      <c r="G411" s="1799"/>
      <c r="H411" s="1799"/>
      <c r="I411" s="1799"/>
      <c r="J411" s="1799"/>
      <c r="K411" s="2471"/>
      <c r="L411" s="124"/>
    </row>
    <row r="412" spans="1:12" ht="15.75" x14ac:dyDescent="0.25">
      <c r="A412" s="1797"/>
      <c r="B412" s="1798"/>
      <c r="C412" s="1799"/>
      <c r="D412" s="258">
        <f t="shared" si="6"/>
        <v>0</v>
      </c>
      <c r="E412" s="1799"/>
      <c r="F412" s="1799"/>
      <c r="G412" s="1799"/>
      <c r="H412" s="1799"/>
      <c r="I412" s="1799"/>
      <c r="J412" s="1799"/>
      <c r="K412" s="2471"/>
      <c r="L412" s="124"/>
    </row>
    <row r="413" spans="1:12" ht="15.75" x14ac:dyDescent="0.25">
      <c r="A413" s="1797"/>
      <c r="B413" s="1798"/>
      <c r="C413" s="1799"/>
      <c r="D413" s="258">
        <f t="shared" si="6"/>
        <v>0</v>
      </c>
      <c r="E413" s="1799"/>
      <c r="F413" s="1799"/>
      <c r="G413" s="1799"/>
      <c r="H413" s="1799"/>
      <c r="I413" s="1799"/>
      <c r="J413" s="1799"/>
      <c r="K413" s="2471"/>
      <c r="L413" s="124"/>
    </row>
    <row r="414" spans="1:12" ht="15.75" x14ac:dyDescent="0.25">
      <c r="A414" s="1797"/>
      <c r="B414" s="1798"/>
      <c r="C414" s="1799"/>
      <c r="D414" s="258">
        <f t="shared" si="6"/>
        <v>0</v>
      </c>
      <c r="E414" s="1799"/>
      <c r="F414" s="1799"/>
      <c r="G414" s="1799"/>
      <c r="H414" s="1799"/>
      <c r="I414" s="1799"/>
      <c r="J414" s="1799"/>
      <c r="K414" s="2471"/>
      <c r="L414" s="124"/>
    </row>
    <row r="415" spans="1:12" ht="15.75" x14ac:dyDescent="0.25">
      <c r="A415" s="1797"/>
      <c r="B415" s="1798"/>
      <c r="C415" s="1799"/>
      <c r="D415" s="258">
        <f t="shared" si="6"/>
        <v>0</v>
      </c>
      <c r="E415" s="1799"/>
      <c r="F415" s="1799"/>
      <c r="G415" s="1799"/>
      <c r="H415" s="1799"/>
      <c r="I415" s="1799"/>
      <c r="J415" s="1799"/>
      <c r="K415" s="2471"/>
      <c r="L415" s="124"/>
    </row>
    <row r="416" spans="1:12" ht="15.75" x14ac:dyDescent="0.25">
      <c r="A416" s="1797"/>
      <c r="B416" s="1798"/>
      <c r="C416" s="1799"/>
      <c r="D416" s="258">
        <f t="shared" si="6"/>
        <v>0</v>
      </c>
      <c r="E416" s="1799"/>
      <c r="F416" s="1799"/>
      <c r="G416" s="1799"/>
      <c r="H416" s="1799"/>
      <c r="I416" s="1799"/>
      <c r="J416" s="1799"/>
      <c r="K416" s="2471"/>
      <c r="L416" s="124"/>
    </row>
    <row r="417" spans="1:12" ht="15.75" x14ac:dyDescent="0.25">
      <c r="A417" s="1797"/>
      <c r="B417" s="1798"/>
      <c r="C417" s="1799"/>
      <c r="D417" s="258">
        <f t="shared" si="6"/>
        <v>0</v>
      </c>
      <c r="E417" s="1799"/>
      <c r="F417" s="1799"/>
      <c r="G417" s="1799"/>
      <c r="H417" s="1799"/>
      <c r="I417" s="1799"/>
      <c r="J417" s="1799"/>
      <c r="K417" s="2471"/>
      <c r="L417" s="124"/>
    </row>
    <row r="418" spans="1:12" ht="15.75" x14ac:dyDescent="0.25">
      <c r="A418" s="1797"/>
      <c r="B418" s="1798"/>
      <c r="C418" s="1799"/>
      <c r="D418" s="258">
        <f t="shared" si="6"/>
        <v>0</v>
      </c>
      <c r="E418" s="1799"/>
      <c r="F418" s="1799"/>
      <c r="G418" s="1799"/>
      <c r="H418" s="1799"/>
      <c r="I418" s="1799"/>
      <c r="J418" s="1799"/>
      <c r="K418" s="2471"/>
      <c r="L418" s="124"/>
    </row>
    <row r="419" spans="1:12" ht="15.75" x14ac:dyDescent="0.25">
      <c r="A419" s="1797"/>
      <c r="B419" s="1798"/>
      <c r="C419" s="1799"/>
      <c r="D419" s="258">
        <f t="shared" si="6"/>
        <v>0</v>
      </c>
      <c r="E419" s="1799"/>
      <c r="F419" s="1799"/>
      <c r="G419" s="1799"/>
      <c r="H419" s="1799"/>
      <c r="I419" s="1799"/>
      <c r="J419" s="1799"/>
      <c r="K419" s="2471"/>
      <c r="L419" s="124"/>
    </row>
    <row r="420" spans="1:12" ht="15.75" x14ac:dyDescent="0.25">
      <c r="A420" s="1797"/>
      <c r="B420" s="1798"/>
      <c r="C420" s="1799"/>
      <c r="D420" s="258">
        <f t="shared" si="6"/>
        <v>0</v>
      </c>
      <c r="E420" s="1799"/>
      <c r="F420" s="1799"/>
      <c r="G420" s="1799"/>
      <c r="H420" s="1799"/>
      <c r="I420" s="1799"/>
      <c r="J420" s="1799"/>
      <c r="K420" s="2471"/>
      <c r="L420" s="124"/>
    </row>
    <row r="421" spans="1:12" ht="15.75" x14ac:dyDescent="0.25">
      <c r="A421" s="1797"/>
      <c r="B421" s="1798"/>
      <c r="C421" s="1799"/>
      <c r="D421" s="258">
        <f t="shared" si="6"/>
        <v>0</v>
      </c>
      <c r="E421" s="1799"/>
      <c r="F421" s="1799"/>
      <c r="G421" s="1799"/>
      <c r="H421" s="1799"/>
      <c r="I421" s="1799"/>
      <c r="J421" s="1799"/>
      <c r="K421" s="2471"/>
      <c r="L421" s="124"/>
    </row>
    <row r="422" spans="1:12" ht="15.75" x14ac:dyDescent="0.25">
      <c r="A422" s="1797"/>
      <c r="B422" s="1798"/>
      <c r="C422" s="1799"/>
      <c r="D422" s="258">
        <f t="shared" si="6"/>
        <v>0</v>
      </c>
      <c r="E422" s="1799"/>
      <c r="F422" s="1799"/>
      <c r="G422" s="1799"/>
      <c r="H422" s="1799"/>
      <c r="I422" s="1799"/>
      <c r="J422" s="1799"/>
      <c r="K422" s="2471"/>
      <c r="L422" s="124"/>
    </row>
    <row r="423" spans="1:12" ht="15.75" x14ac:dyDescent="0.25">
      <c r="A423" s="1797"/>
      <c r="B423" s="1798"/>
      <c r="C423" s="1799"/>
      <c r="D423" s="258">
        <f t="shared" si="6"/>
        <v>0</v>
      </c>
      <c r="E423" s="1799"/>
      <c r="F423" s="1799"/>
      <c r="G423" s="1799"/>
      <c r="H423" s="1799"/>
      <c r="I423" s="1799"/>
      <c r="J423" s="1799"/>
      <c r="K423" s="2471"/>
      <c r="L423" s="124"/>
    </row>
    <row r="424" spans="1:12" ht="15.75" x14ac:dyDescent="0.25">
      <c r="A424" s="1797"/>
      <c r="B424" s="1798"/>
      <c r="C424" s="1799"/>
      <c r="D424" s="258">
        <f t="shared" si="6"/>
        <v>0</v>
      </c>
      <c r="E424" s="1799"/>
      <c r="F424" s="1799"/>
      <c r="G424" s="1799"/>
      <c r="H424" s="1799"/>
      <c r="I424" s="1799"/>
      <c r="J424" s="1799"/>
      <c r="K424" s="2471"/>
      <c r="L424" s="124"/>
    </row>
    <row r="425" spans="1:12" ht="15.75" x14ac:dyDescent="0.25">
      <c r="A425" s="1797"/>
      <c r="B425" s="1798"/>
      <c r="C425" s="1799"/>
      <c r="D425" s="258">
        <f t="shared" si="6"/>
        <v>0</v>
      </c>
      <c r="E425" s="1799"/>
      <c r="F425" s="1799"/>
      <c r="G425" s="1799"/>
      <c r="H425" s="1799"/>
      <c r="I425" s="1799"/>
      <c r="J425" s="1799"/>
      <c r="K425" s="2471"/>
      <c r="L425" s="124"/>
    </row>
    <row r="426" spans="1:12" ht="15.75" x14ac:dyDescent="0.25">
      <c r="A426" s="1797"/>
      <c r="B426" s="1798"/>
      <c r="C426" s="1799"/>
      <c r="D426" s="258">
        <f t="shared" si="6"/>
        <v>0</v>
      </c>
      <c r="E426" s="1799"/>
      <c r="F426" s="1799"/>
      <c r="G426" s="1799"/>
      <c r="H426" s="1799"/>
      <c r="I426" s="1799"/>
      <c r="J426" s="1799"/>
      <c r="K426" s="2471"/>
      <c r="L426" s="124"/>
    </row>
    <row r="427" spans="1:12" ht="15.75" x14ac:dyDescent="0.25">
      <c r="A427" s="1797"/>
      <c r="B427" s="1798"/>
      <c r="C427" s="1799"/>
      <c r="D427" s="258">
        <f t="shared" si="6"/>
        <v>0</v>
      </c>
      <c r="E427" s="1799"/>
      <c r="F427" s="1799"/>
      <c r="G427" s="1799"/>
      <c r="H427" s="1799"/>
      <c r="I427" s="1799"/>
      <c r="J427" s="1799"/>
      <c r="K427" s="2471"/>
      <c r="L427" s="124"/>
    </row>
    <row r="428" spans="1:12" ht="15.75" x14ac:dyDescent="0.25">
      <c r="A428" s="1797"/>
      <c r="B428" s="1798"/>
      <c r="C428" s="1799"/>
      <c r="D428" s="258">
        <f t="shared" si="6"/>
        <v>0</v>
      </c>
      <c r="E428" s="1799"/>
      <c r="F428" s="1799"/>
      <c r="G428" s="1799"/>
      <c r="H428" s="1799"/>
      <c r="I428" s="1799"/>
      <c r="J428" s="1799"/>
      <c r="K428" s="2471"/>
      <c r="L428" s="124"/>
    </row>
    <row r="429" spans="1:12" ht="15.75" x14ac:dyDescent="0.25">
      <c r="A429" s="1797"/>
      <c r="B429" s="1798"/>
      <c r="C429" s="1799"/>
      <c r="D429" s="258">
        <f t="shared" si="6"/>
        <v>0</v>
      </c>
      <c r="E429" s="1799"/>
      <c r="F429" s="1799"/>
      <c r="G429" s="1799"/>
      <c r="H429" s="1799"/>
      <c r="I429" s="1799"/>
      <c r="J429" s="1799"/>
      <c r="K429" s="2471"/>
      <c r="L429" s="124"/>
    </row>
    <row r="430" spans="1:12" ht="15.75" x14ac:dyDescent="0.25">
      <c r="A430" s="1797"/>
      <c r="B430" s="1798"/>
      <c r="C430" s="1799"/>
      <c r="D430" s="258">
        <f t="shared" si="6"/>
        <v>0</v>
      </c>
      <c r="E430" s="1799"/>
      <c r="F430" s="1799"/>
      <c r="G430" s="1799"/>
      <c r="H430" s="1799"/>
      <c r="I430" s="1799"/>
      <c r="J430" s="1799"/>
      <c r="K430" s="2471"/>
      <c r="L430" s="124"/>
    </row>
    <row r="431" spans="1:12" ht="15.75" x14ac:dyDescent="0.25">
      <c r="A431" s="1797"/>
      <c r="B431" s="1798"/>
      <c r="C431" s="1799"/>
      <c r="D431" s="258">
        <f t="shared" si="6"/>
        <v>0</v>
      </c>
      <c r="E431" s="1799"/>
      <c r="F431" s="1799"/>
      <c r="G431" s="1799"/>
      <c r="H431" s="1799"/>
      <c r="I431" s="1799"/>
      <c r="J431" s="1799"/>
      <c r="K431" s="2471"/>
      <c r="L431" s="124"/>
    </row>
    <row r="432" spans="1:12" ht="15.75" x14ac:dyDescent="0.25">
      <c r="A432" s="1797"/>
      <c r="B432" s="1798"/>
      <c r="C432" s="1799"/>
      <c r="D432" s="258">
        <f t="shared" si="6"/>
        <v>0</v>
      </c>
      <c r="E432" s="1799"/>
      <c r="F432" s="1799"/>
      <c r="G432" s="1799"/>
      <c r="H432" s="1799"/>
      <c r="I432" s="1799"/>
      <c r="J432" s="1799"/>
      <c r="K432" s="2471"/>
      <c r="L432" s="124"/>
    </row>
    <row r="433" spans="1:12" ht="15.75" x14ac:dyDescent="0.25">
      <c r="A433" s="1797"/>
      <c r="B433" s="1798"/>
      <c r="C433" s="1799"/>
      <c r="D433" s="258">
        <f t="shared" si="6"/>
        <v>0</v>
      </c>
      <c r="E433" s="1799"/>
      <c r="F433" s="1799"/>
      <c r="G433" s="1799"/>
      <c r="H433" s="1799"/>
      <c r="I433" s="1799"/>
      <c r="J433" s="1799"/>
      <c r="K433" s="2471"/>
      <c r="L433" s="124"/>
    </row>
    <row r="434" spans="1:12" ht="15.75" x14ac:dyDescent="0.25">
      <c r="A434" s="1797"/>
      <c r="B434" s="1798"/>
      <c r="C434" s="1799"/>
      <c r="D434" s="258">
        <f t="shared" si="6"/>
        <v>0</v>
      </c>
      <c r="E434" s="1799"/>
      <c r="F434" s="1799"/>
      <c r="G434" s="1799"/>
      <c r="H434" s="1799"/>
      <c r="I434" s="1799"/>
      <c r="J434" s="1799"/>
      <c r="K434" s="2471"/>
      <c r="L434" s="124"/>
    </row>
    <row r="435" spans="1:12" ht="15.75" x14ac:dyDescent="0.25">
      <c r="A435" s="1797"/>
      <c r="B435" s="1798"/>
      <c r="C435" s="1799"/>
      <c r="D435" s="258">
        <f t="shared" si="6"/>
        <v>0</v>
      </c>
      <c r="E435" s="1799"/>
      <c r="F435" s="1799"/>
      <c r="G435" s="1799"/>
      <c r="H435" s="1799"/>
      <c r="I435" s="1799"/>
      <c r="J435" s="1799"/>
      <c r="K435" s="2471"/>
      <c r="L435" s="124"/>
    </row>
    <row r="436" spans="1:12" ht="15.75" x14ac:dyDescent="0.25">
      <c r="A436" s="1797"/>
      <c r="B436" s="1798"/>
      <c r="C436" s="1799"/>
      <c r="D436" s="258">
        <f t="shared" si="6"/>
        <v>0</v>
      </c>
      <c r="E436" s="1799"/>
      <c r="F436" s="1799"/>
      <c r="G436" s="1799"/>
      <c r="H436" s="1799"/>
      <c r="I436" s="1799"/>
      <c r="J436" s="1799"/>
      <c r="K436" s="2471"/>
      <c r="L436" s="124"/>
    </row>
    <row r="437" spans="1:12" ht="15.75" x14ac:dyDescent="0.25">
      <c r="A437" s="1797"/>
      <c r="B437" s="1798"/>
      <c r="C437" s="1799"/>
      <c r="D437" s="258">
        <f t="shared" si="6"/>
        <v>0</v>
      </c>
      <c r="E437" s="1799"/>
      <c r="F437" s="1799"/>
      <c r="G437" s="1799"/>
      <c r="H437" s="1799"/>
      <c r="I437" s="1799"/>
      <c r="J437" s="1799"/>
      <c r="K437" s="2471"/>
      <c r="L437" s="124"/>
    </row>
    <row r="438" spans="1:12" ht="15.75" x14ac:dyDescent="0.25">
      <c r="A438" s="1797"/>
      <c r="B438" s="1798"/>
      <c r="C438" s="1799"/>
      <c r="D438" s="258">
        <f t="shared" si="6"/>
        <v>0</v>
      </c>
      <c r="E438" s="1799"/>
      <c r="F438" s="1799"/>
      <c r="G438" s="1799"/>
      <c r="H438" s="1799"/>
      <c r="I438" s="1799"/>
      <c r="J438" s="1799"/>
      <c r="K438" s="2471"/>
      <c r="L438" s="124"/>
    </row>
    <row r="439" spans="1:12" ht="15.75" x14ac:dyDescent="0.25">
      <c r="A439" s="1797"/>
      <c r="B439" s="1798"/>
      <c r="C439" s="1799"/>
      <c r="D439" s="258">
        <f t="shared" si="6"/>
        <v>0</v>
      </c>
      <c r="E439" s="1799"/>
      <c r="F439" s="1799"/>
      <c r="G439" s="1799"/>
      <c r="H439" s="1799"/>
      <c r="I439" s="1799"/>
      <c r="J439" s="1799"/>
      <c r="K439" s="2471"/>
      <c r="L439" s="124"/>
    </row>
    <row r="440" spans="1:12" ht="15.75" x14ac:dyDescent="0.25">
      <c r="A440" s="1797"/>
      <c r="B440" s="1798"/>
      <c r="C440" s="1799"/>
      <c r="D440" s="258">
        <f t="shared" si="6"/>
        <v>0</v>
      </c>
      <c r="E440" s="1799"/>
      <c r="F440" s="1799"/>
      <c r="G440" s="1799"/>
      <c r="H440" s="1799"/>
      <c r="I440" s="1799"/>
      <c r="J440" s="1799"/>
      <c r="K440" s="2471"/>
      <c r="L440" s="124"/>
    </row>
    <row r="441" spans="1:12" ht="15.75" x14ac:dyDescent="0.25">
      <c r="A441" s="1797"/>
      <c r="B441" s="1798"/>
      <c r="C441" s="1799"/>
      <c r="D441" s="258">
        <f t="shared" si="6"/>
        <v>0</v>
      </c>
      <c r="E441" s="1799"/>
      <c r="F441" s="1799"/>
      <c r="G441" s="1799"/>
      <c r="H441" s="1799"/>
      <c r="I441" s="1799"/>
      <c r="J441" s="1799"/>
      <c r="K441" s="2471"/>
      <c r="L441" s="124"/>
    </row>
    <row r="442" spans="1:12" ht="15.75" x14ac:dyDescent="0.25">
      <c r="A442" s="1797"/>
      <c r="B442" s="1798"/>
      <c r="C442" s="1799"/>
      <c r="D442" s="258">
        <f t="shared" si="6"/>
        <v>0</v>
      </c>
      <c r="E442" s="1799"/>
      <c r="F442" s="1799"/>
      <c r="G442" s="1799"/>
      <c r="H442" s="1799"/>
      <c r="I442" s="1799"/>
      <c r="J442" s="1799"/>
      <c r="K442" s="2471"/>
      <c r="L442" s="124"/>
    </row>
    <row r="443" spans="1:12" ht="15.75" x14ac:dyDescent="0.25">
      <c r="A443" s="1797"/>
      <c r="B443" s="1798"/>
      <c r="C443" s="1799"/>
      <c r="D443" s="258">
        <f t="shared" si="6"/>
        <v>0</v>
      </c>
      <c r="E443" s="1799"/>
      <c r="F443" s="1799"/>
      <c r="G443" s="1799"/>
      <c r="H443" s="1799"/>
      <c r="I443" s="1799"/>
      <c r="J443" s="1799"/>
      <c r="K443" s="2471"/>
      <c r="L443" s="124"/>
    </row>
    <row r="444" spans="1:12" ht="15.75" x14ac:dyDescent="0.25">
      <c r="A444" s="1797"/>
      <c r="B444" s="1798"/>
      <c r="C444" s="1799"/>
      <c r="D444" s="258">
        <f t="shared" si="6"/>
        <v>0</v>
      </c>
      <c r="E444" s="1799"/>
      <c r="F444" s="1799"/>
      <c r="G444" s="1799"/>
      <c r="H444" s="1799"/>
      <c r="I444" s="1799"/>
      <c r="J444" s="1799"/>
      <c r="K444" s="2471"/>
      <c r="L444" s="124"/>
    </row>
    <row r="445" spans="1:12" ht="15.75" x14ac:dyDescent="0.25">
      <c r="A445" s="1797"/>
      <c r="B445" s="1798"/>
      <c r="C445" s="1799"/>
      <c r="D445" s="258">
        <f t="shared" si="6"/>
        <v>0</v>
      </c>
      <c r="E445" s="1799"/>
      <c r="F445" s="1799"/>
      <c r="G445" s="1799"/>
      <c r="H445" s="1799"/>
      <c r="I445" s="1799"/>
      <c r="J445" s="1799"/>
      <c r="K445" s="2471"/>
      <c r="L445" s="124"/>
    </row>
    <row r="446" spans="1:12" ht="15.75" x14ac:dyDescent="0.25">
      <c r="A446" s="1797"/>
      <c r="B446" s="1798"/>
      <c r="C446" s="1799"/>
      <c r="D446" s="258">
        <f t="shared" si="6"/>
        <v>0</v>
      </c>
      <c r="E446" s="1799"/>
      <c r="F446" s="1799"/>
      <c r="G446" s="1799"/>
      <c r="H446" s="1799"/>
      <c r="I446" s="1799"/>
      <c r="J446" s="1799"/>
      <c r="K446" s="2471"/>
      <c r="L446" s="124"/>
    </row>
    <row r="447" spans="1:12" ht="15.75" x14ac:dyDescent="0.25">
      <c r="A447" s="1797"/>
      <c r="B447" s="1798"/>
      <c r="C447" s="1799"/>
      <c r="D447" s="258">
        <f t="shared" si="6"/>
        <v>0</v>
      </c>
      <c r="E447" s="1799"/>
      <c r="F447" s="1799"/>
      <c r="G447" s="1799"/>
      <c r="H447" s="1799"/>
      <c r="I447" s="1799"/>
      <c r="J447" s="1799"/>
      <c r="K447" s="2471"/>
      <c r="L447" s="124"/>
    </row>
    <row r="448" spans="1:12" ht="15.75" x14ac:dyDescent="0.25">
      <c r="A448" s="1797"/>
      <c r="B448" s="1798"/>
      <c r="C448" s="1799"/>
      <c r="D448" s="258">
        <f t="shared" si="6"/>
        <v>0</v>
      </c>
      <c r="E448" s="1799"/>
      <c r="F448" s="1799"/>
      <c r="G448" s="1799"/>
      <c r="H448" s="1799"/>
      <c r="I448" s="1799"/>
      <c r="J448" s="1799"/>
      <c r="K448" s="2471"/>
      <c r="L448" s="124"/>
    </row>
    <row r="449" spans="1:12" ht="15.75" x14ac:dyDescent="0.25">
      <c r="A449" s="1797"/>
      <c r="B449" s="1798"/>
      <c r="C449" s="1799"/>
      <c r="D449" s="258">
        <f t="shared" si="6"/>
        <v>0</v>
      </c>
      <c r="E449" s="1799"/>
      <c r="F449" s="1799"/>
      <c r="G449" s="1799"/>
      <c r="H449" s="1799"/>
      <c r="I449" s="1799"/>
      <c r="J449" s="1799"/>
      <c r="K449" s="2471"/>
      <c r="L449" s="124"/>
    </row>
    <row r="450" spans="1:12" ht="15.75" x14ac:dyDescent="0.25">
      <c r="A450" s="1797"/>
      <c r="B450" s="1798"/>
      <c r="C450" s="1799"/>
      <c r="D450" s="258">
        <f t="shared" si="6"/>
        <v>0</v>
      </c>
      <c r="E450" s="1799"/>
      <c r="F450" s="1799"/>
      <c r="G450" s="1799"/>
      <c r="H450" s="1799"/>
      <c r="I450" s="1799"/>
      <c r="J450" s="1799"/>
      <c r="K450" s="2471"/>
      <c r="L450" s="124"/>
    </row>
    <row r="451" spans="1:12" ht="15.75" x14ac:dyDescent="0.25">
      <c r="A451" s="1797"/>
      <c r="B451" s="1798"/>
      <c r="C451" s="1799"/>
      <c r="D451" s="258">
        <f t="shared" si="6"/>
        <v>0</v>
      </c>
      <c r="E451" s="1799"/>
      <c r="F451" s="1799"/>
      <c r="G451" s="1799"/>
      <c r="H451" s="1799"/>
      <c r="I451" s="1799"/>
      <c r="J451" s="1799"/>
      <c r="K451" s="2471"/>
      <c r="L451" s="124"/>
    </row>
    <row r="452" spans="1:12" ht="15.75" x14ac:dyDescent="0.25">
      <c r="A452" s="1797"/>
      <c r="B452" s="1798"/>
      <c r="C452" s="1799"/>
      <c r="D452" s="258">
        <f t="shared" si="6"/>
        <v>0</v>
      </c>
      <c r="E452" s="1799"/>
      <c r="F452" s="1799"/>
      <c r="G452" s="1799"/>
      <c r="H452" s="1799"/>
      <c r="I452" s="1799"/>
      <c r="J452" s="1799"/>
      <c r="K452" s="2471"/>
      <c r="L452" s="124"/>
    </row>
    <row r="453" spans="1:12" ht="15.75" x14ac:dyDescent="0.25">
      <c r="A453" s="1797"/>
      <c r="B453" s="1798"/>
      <c r="C453" s="1799"/>
      <c r="D453" s="258">
        <f t="shared" si="6"/>
        <v>0</v>
      </c>
      <c r="E453" s="1799"/>
      <c r="F453" s="1799"/>
      <c r="G453" s="1799"/>
      <c r="H453" s="1799"/>
      <c r="I453" s="1799"/>
      <c r="J453" s="1799"/>
      <c r="K453" s="2471"/>
      <c r="L453" s="124"/>
    </row>
    <row r="454" spans="1:12" ht="15.75" x14ac:dyDescent="0.25">
      <c r="A454" s="1797"/>
      <c r="B454" s="1798"/>
      <c r="C454" s="1799"/>
      <c r="D454" s="258">
        <f t="shared" si="6"/>
        <v>0</v>
      </c>
      <c r="E454" s="1799"/>
      <c r="F454" s="1799"/>
      <c r="G454" s="1799"/>
      <c r="H454" s="1799"/>
      <c r="I454" s="1799"/>
      <c r="J454" s="1799"/>
      <c r="K454" s="2471"/>
      <c r="L454" s="124"/>
    </row>
    <row r="455" spans="1:12" ht="15.75" x14ac:dyDescent="0.25">
      <c r="A455" s="1797"/>
      <c r="B455" s="1798"/>
      <c r="C455" s="1799"/>
      <c r="D455" s="258">
        <f t="shared" si="6"/>
        <v>0</v>
      </c>
      <c r="E455" s="1799"/>
      <c r="F455" s="1799"/>
      <c r="G455" s="1799"/>
      <c r="H455" s="1799"/>
      <c r="I455" s="1799"/>
      <c r="J455" s="1799"/>
      <c r="K455" s="2471"/>
      <c r="L455" s="124"/>
    </row>
    <row r="456" spans="1:12" ht="15.75" x14ac:dyDescent="0.25">
      <c r="A456" s="1797"/>
      <c r="B456" s="1798"/>
      <c r="C456" s="1799"/>
      <c r="D456" s="258">
        <f t="shared" si="6"/>
        <v>0</v>
      </c>
      <c r="E456" s="1799"/>
      <c r="F456" s="1799"/>
      <c r="G456" s="1799"/>
      <c r="H456" s="1799"/>
      <c r="I456" s="1799"/>
      <c r="J456" s="1799"/>
      <c r="K456" s="2471"/>
      <c r="L456" s="124"/>
    </row>
    <row r="457" spans="1:12" ht="15.75" x14ac:dyDescent="0.25">
      <c r="A457" s="1797"/>
      <c r="B457" s="1798"/>
      <c r="C457" s="1799"/>
      <c r="D457" s="258">
        <f t="shared" ref="D457:D520" si="7">+C457*(100-E457)/100</f>
        <v>0</v>
      </c>
      <c r="E457" s="1799"/>
      <c r="F457" s="1799"/>
      <c r="G457" s="1799"/>
      <c r="H457" s="1799"/>
      <c r="I457" s="1799"/>
      <c r="J457" s="1799"/>
      <c r="K457" s="2471"/>
      <c r="L457" s="124"/>
    </row>
    <row r="458" spans="1:12" ht="15.75" x14ac:dyDescent="0.25">
      <c r="A458" s="1797"/>
      <c r="B458" s="1798"/>
      <c r="C458" s="1799"/>
      <c r="D458" s="258">
        <f t="shared" si="7"/>
        <v>0</v>
      </c>
      <c r="E458" s="1799"/>
      <c r="F458" s="1799"/>
      <c r="G458" s="1799"/>
      <c r="H458" s="1799"/>
      <c r="I458" s="1799"/>
      <c r="J458" s="1799"/>
      <c r="K458" s="2471"/>
      <c r="L458" s="124"/>
    </row>
    <row r="459" spans="1:12" ht="15.75" x14ac:dyDescent="0.25">
      <c r="A459" s="1797"/>
      <c r="B459" s="1798"/>
      <c r="C459" s="1799"/>
      <c r="D459" s="258">
        <f t="shared" si="7"/>
        <v>0</v>
      </c>
      <c r="E459" s="1799"/>
      <c r="F459" s="1799"/>
      <c r="G459" s="1799"/>
      <c r="H459" s="1799"/>
      <c r="I459" s="1799"/>
      <c r="J459" s="1799"/>
      <c r="K459" s="2471"/>
      <c r="L459" s="124"/>
    </row>
    <row r="460" spans="1:12" ht="15.75" x14ac:dyDescent="0.25">
      <c r="A460" s="1797"/>
      <c r="B460" s="1798"/>
      <c r="C460" s="1799"/>
      <c r="D460" s="258">
        <f t="shared" si="7"/>
        <v>0</v>
      </c>
      <c r="E460" s="1799"/>
      <c r="F460" s="1799"/>
      <c r="G460" s="1799"/>
      <c r="H460" s="1799"/>
      <c r="I460" s="1799"/>
      <c r="J460" s="1799"/>
      <c r="K460" s="2471"/>
      <c r="L460" s="124"/>
    </row>
    <row r="461" spans="1:12" ht="15.75" x14ac:dyDescent="0.25">
      <c r="A461" s="1797"/>
      <c r="B461" s="1798"/>
      <c r="C461" s="1799"/>
      <c r="D461" s="258">
        <f t="shared" si="7"/>
        <v>0</v>
      </c>
      <c r="E461" s="1799"/>
      <c r="F461" s="1799"/>
      <c r="G461" s="1799"/>
      <c r="H461" s="1799"/>
      <c r="I461" s="1799"/>
      <c r="J461" s="1799"/>
      <c r="K461" s="2471"/>
      <c r="L461" s="124"/>
    </row>
    <row r="462" spans="1:12" ht="15.75" x14ac:dyDescent="0.25">
      <c r="A462" s="1797"/>
      <c r="B462" s="1798"/>
      <c r="C462" s="1799"/>
      <c r="D462" s="258">
        <f t="shared" si="7"/>
        <v>0</v>
      </c>
      <c r="E462" s="1799"/>
      <c r="F462" s="1799"/>
      <c r="G462" s="1799"/>
      <c r="H462" s="1799"/>
      <c r="I462" s="1799"/>
      <c r="J462" s="1799"/>
      <c r="K462" s="2471"/>
      <c r="L462" s="124"/>
    </row>
    <row r="463" spans="1:12" ht="15.75" x14ac:dyDescent="0.25">
      <c r="A463" s="1797"/>
      <c r="B463" s="1798"/>
      <c r="C463" s="1799"/>
      <c r="D463" s="258">
        <f t="shared" si="7"/>
        <v>0</v>
      </c>
      <c r="E463" s="1799"/>
      <c r="F463" s="1799"/>
      <c r="G463" s="1799"/>
      <c r="H463" s="1799"/>
      <c r="I463" s="1799"/>
      <c r="J463" s="1799"/>
      <c r="K463" s="2471"/>
      <c r="L463" s="124"/>
    </row>
    <row r="464" spans="1:12" ht="15.75" x14ac:dyDescent="0.25">
      <c r="A464" s="1797"/>
      <c r="B464" s="1798"/>
      <c r="C464" s="1799"/>
      <c r="D464" s="258">
        <f t="shared" si="7"/>
        <v>0</v>
      </c>
      <c r="E464" s="1799"/>
      <c r="F464" s="1799"/>
      <c r="G464" s="1799"/>
      <c r="H464" s="1799"/>
      <c r="I464" s="1799"/>
      <c r="J464" s="1799"/>
      <c r="K464" s="2471"/>
      <c r="L464" s="124"/>
    </row>
    <row r="465" spans="1:12" ht="15.75" x14ac:dyDescent="0.25">
      <c r="A465" s="1797"/>
      <c r="B465" s="1798"/>
      <c r="C465" s="1799"/>
      <c r="D465" s="258">
        <f t="shared" si="7"/>
        <v>0</v>
      </c>
      <c r="E465" s="1799"/>
      <c r="F465" s="1799"/>
      <c r="G465" s="1799"/>
      <c r="H465" s="1799"/>
      <c r="I465" s="1799"/>
      <c r="J465" s="1799"/>
      <c r="K465" s="2471"/>
      <c r="L465" s="124"/>
    </row>
    <row r="466" spans="1:12" ht="15.75" x14ac:dyDescent="0.25">
      <c r="A466" s="1797"/>
      <c r="B466" s="1798"/>
      <c r="C466" s="1799"/>
      <c r="D466" s="258">
        <f t="shared" si="7"/>
        <v>0</v>
      </c>
      <c r="E466" s="1799"/>
      <c r="F466" s="1799"/>
      <c r="G466" s="1799"/>
      <c r="H466" s="1799"/>
      <c r="I466" s="1799"/>
      <c r="J466" s="1799"/>
      <c r="K466" s="2471"/>
      <c r="L466" s="124"/>
    </row>
    <row r="467" spans="1:12" ht="15.75" x14ac:dyDescent="0.25">
      <c r="A467" s="1797"/>
      <c r="B467" s="1798"/>
      <c r="C467" s="1799"/>
      <c r="D467" s="258">
        <f t="shared" si="7"/>
        <v>0</v>
      </c>
      <c r="E467" s="1799"/>
      <c r="F467" s="1799"/>
      <c r="G467" s="1799"/>
      <c r="H467" s="1799"/>
      <c r="I467" s="1799"/>
      <c r="J467" s="1799"/>
      <c r="K467" s="2471"/>
      <c r="L467" s="124"/>
    </row>
    <row r="468" spans="1:12" ht="15.75" x14ac:dyDescent="0.25">
      <c r="A468" s="1797"/>
      <c r="B468" s="1798"/>
      <c r="C468" s="1799"/>
      <c r="D468" s="258">
        <f t="shared" si="7"/>
        <v>0</v>
      </c>
      <c r="E468" s="1799"/>
      <c r="F468" s="1799"/>
      <c r="G468" s="1799"/>
      <c r="H468" s="1799"/>
      <c r="I468" s="1799"/>
      <c r="J468" s="1799"/>
      <c r="K468" s="2471"/>
      <c r="L468" s="124"/>
    </row>
    <row r="469" spans="1:12" ht="15.75" x14ac:dyDescent="0.25">
      <c r="A469" s="1797"/>
      <c r="B469" s="1798"/>
      <c r="C469" s="1799"/>
      <c r="D469" s="258">
        <f t="shared" si="7"/>
        <v>0</v>
      </c>
      <c r="E469" s="1799"/>
      <c r="F469" s="1799"/>
      <c r="G469" s="1799"/>
      <c r="H469" s="1799"/>
      <c r="I469" s="1799"/>
      <c r="J469" s="1799"/>
      <c r="K469" s="2471"/>
      <c r="L469" s="124"/>
    </row>
    <row r="470" spans="1:12" ht="15.75" x14ac:dyDescent="0.25">
      <c r="A470" s="1797"/>
      <c r="B470" s="1798"/>
      <c r="C470" s="1799"/>
      <c r="D470" s="258">
        <f t="shared" si="7"/>
        <v>0</v>
      </c>
      <c r="E470" s="1799"/>
      <c r="F470" s="1799"/>
      <c r="G470" s="1799"/>
      <c r="H470" s="1799"/>
      <c r="I470" s="1799"/>
      <c r="J470" s="1799"/>
      <c r="K470" s="2471"/>
      <c r="L470" s="124"/>
    </row>
    <row r="471" spans="1:12" ht="15.75" x14ac:dyDescent="0.25">
      <c r="A471" s="1797"/>
      <c r="B471" s="1798"/>
      <c r="C471" s="1799"/>
      <c r="D471" s="258">
        <f t="shared" si="7"/>
        <v>0</v>
      </c>
      <c r="E471" s="1799"/>
      <c r="F471" s="1799"/>
      <c r="G471" s="1799"/>
      <c r="H471" s="1799"/>
      <c r="I471" s="1799"/>
      <c r="J471" s="1799"/>
      <c r="K471" s="2471"/>
      <c r="L471" s="124"/>
    </row>
    <row r="472" spans="1:12" ht="15.75" x14ac:dyDescent="0.25">
      <c r="A472" s="1797"/>
      <c r="B472" s="1798"/>
      <c r="C472" s="1799"/>
      <c r="D472" s="258">
        <f t="shared" si="7"/>
        <v>0</v>
      </c>
      <c r="E472" s="1799"/>
      <c r="F472" s="1799"/>
      <c r="G472" s="1799"/>
      <c r="H472" s="1799"/>
      <c r="I472" s="1799"/>
      <c r="J472" s="1799"/>
      <c r="K472" s="2471"/>
      <c r="L472" s="124"/>
    </row>
    <row r="473" spans="1:12" ht="15.75" x14ac:dyDescent="0.25">
      <c r="A473" s="1797"/>
      <c r="B473" s="1798"/>
      <c r="C473" s="1799"/>
      <c r="D473" s="258">
        <f t="shared" si="7"/>
        <v>0</v>
      </c>
      <c r="E473" s="1799"/>
      <c r="F473" s="1799"/>
      <c r="G473" s="1799"/>
      <c r="H473" s="1799"/>
      <c r="I473" s="1799"/>
      <c r="J473" s="1799"/>
      <c r="K473" s="2471"/>
      <c r="L473" s="124"/>
    </row>
    <row r="474" spans="1:12" ht="15.75" x14ac:dyDescent="0.25">
      <c r="A474" s="1797"/>
      <c r="B474" s="1798"/>
      <c r="C474" s="1799"/>
      <c r="D474" s="258">
        <f t="shared" si="7"/>
        <v>0</v>
      </c>
      <c r="E474" s="1799"/>
      <c r="F474" s="1799"/>
      <c r="G474" s="1799"/>
      <c r="H474" s="1799"/>
      <c r="I474" s="1799"/>
      <c r="J474" s="1799"/>
      <c r="K474" s="2471"/>
      <c r="L474" s="124"/>
    </row>
    <row r="475" spans="1:12" ht="15.75" x14ac:dyDescent="0.25">
      <c r="A475" s="1797"/>
      <c r="B475" s="1798"/>
      <c r="C475" s="1799"/>
      <c r="D475" s="258">
        <f t="shared" si="7"/>
        <v>0</v>
      </c>
      <c r="E475" s="1799"/>
      <c r="F475" s="1799"/>
      <c r="G475" s="1799"/>
      <c r="H475" s="1799"/>
      <c r="I475" s="1799"/>
      <c r="J475" s="1799"/>
      <c r="K475" s="2471"/>
      <c r="L475" s="124"/>
    </row>
    <row r="476" spans="1:12" ht="15.75" x14ac:dyDescent="0.25">
      <c r="A476" s="1797"/>
      <c r="B476" s="1798"/>
      <c r="C476" s="1799"/>
      <c r="D476" s="258">
        <f t="shared" si="7"/>
        <v>0</v>
      </c>
      <c r="E476" s="1799"/>
      <c r="F476" s="1799"/>
      <c r="G476" s="1799"/>
      <c r="H476" s="1799"/>
      <c r="I476" s="1799"/>
      <c r="J476" s="1799"/>
      <c r="K476" s="2471"/>
      <c r="L476" s="124"/>
    </row>
    <row r="477" spans="1:12" ht="15.75" x14ac:dyDescent="0.25">
      <c r="A477" s="1797"/>
      <c r="B477" s="1798"/>
      <c r="C477" s="1799"/>
      <c r="D477" s="258">
        <f t="shared" si="7"/>
        <v>0</v>
      </c>
      <c r="E477" s="1799"/>
      <c r="F477" s="1799"/>
      <c r="G477" s="1799"/>
      <c r="H477" s="1799"/>
      <c r="I477" s="1799"/>
      <c r="J477" s="1799"/>
      <c r="K477" s="2471"/>
      <c r="L477" s="124"/>
    </row>
    <row r="478" spans="1:12" ht="15.75" x14ac:dyDescent="0.25">
      <c r="A478" s="1797"/>
      <c r="B478" s="1798"/>
      <c r="C478" s="1799"/>
      <c r="D478" s="258">
        <f t="shared" si="7"/>
        <v>0</v>
      </c>
      <c r="E478" s="1799"/>
      <c r="F478" s="1799"/>
      <c r="G478" s="1799"/>
      <c r="H478" s="1799"/>
      <c r="I478" s="1799"/>
      <c r="J478" s="1799"/>
      <c r="K478" s="2471"/>
      <c r="L478" s="124"/>
    </row>
    <row r="479" spans="1:12" ht="15.75" x14ac:dyDescent="0.25">
      <c r="A479" s="1797"/>
      <c r="B479" s="1798"/>
      <c r="C479" s="1799"/>
      <c r="D479" s="258">
        <f t="shared" si="7"/>
        <v>0</v>
      </c>
      <c r="E479" s="1799"/>
      <c r="F479" s="1799"/>
      <c r="G479" s="1799"/>
      <c r="H479" s="1799"/>
      <c r="I479" s="1799"/>
      <c r="J479" s="1799"/>
      <c r="K479" s="2471"/>
      <c r="L479" s="124"/>
    </row>
    <row r="480" spans="1:12" ht="15.75" x14ac:dyDescent="0.25">
      <c r="A480" s="1797"/>
      <c r="B480" s="1798"/>
      <c r="C480" s="1799"/>
      <c r="D480" s="258">
        <f t="shared" si="7"/>
        <v>0</v>
      </c>
      <c r="E480" s="1799"/>
      <c r="F480" s="1799"/>
      <c r="G480" s="1799"/>
      <c r="H480" s="1799"/>
      <c r="I480" s="1799"/>
      <c r="J480" s="1799"/>
      <c r="K480" s="2471"/>
      <c r="L480" s="124"/>
    </row>
    <row r="481" spans="1:12" ht="15.75" x14ac:dyDescent="0.25">
      <c r="A481" s="1797"/>
      <c r="B481" s="1798"/>
      <c r="C481" s="1799"/>
      <c r="D481" s="258">
        <f t="shared" si="7"/>
        <v>0</v>
      </c>
      <c r="E481" s="1799"/>
      <c r="F481" s="1799"/>
      <c r="G481" s="1799"/>
      <c r="H481" s="1799"/>
      <c r="I481" s="1799"/>
      <c r="J481" s="1799"/>
      <c r="K481" s="2471"/>
      <c r="L481" s="124"/>
    </row>
    <row r="482" spans="1:12" ht="15.75" x14ac:dyDescent="0.25">
      <c r="A482" s="1797"/>
      <c r="B482" s="1798"/>
      <c r="C482" s="1799"/>
      <c r="D482" s="258">
        <f t="shared" si="7"/>
        <v>0</v>
      </c>
      <c r="E482" s="1799"/>
      <c r="F482" s="1799"/>
      <c r="G482" s="1799"/>
      <c r="H482" s="1799"/>
      <c r="I482" s="1799"/>
      <c r="J482" s="1799"/>
      <c r="K482" s="2471"/>
      <c r="L482" s="124"/>
    </row>
    <row r="483" spans="1:12" ht="15.75" x14ac:dyDescent="0.25">
      <c r="A483" s="1797"/>
      <c r="B483" s="1798"/>
      <c r="C483" s="1799"/>
      <c r="D483" s="258">
        <f t="shared" si="7"/>
        <v>0</v>
      </c>
      <c r="E483" s="1799"/>
      <c r="F483" s="1799"/>
      <c r="G483" s="1799"/>
      <c r="H483" s="1799"/>
      <c r="I483" s="1799"/>
      <c r="J483" s="1799"/>
      <c r="K483" s="2471"/>
      <c r="L483" s="124"/>
    </row>
    <row r="484" spans="1:12" ht="15.75" x14ac:dyDescent="0.25">
      <c r="A484" s="1797"/>
      <c r="B484" s="1798"/>
      <c r="C484" s="1799"/>
      <c r="D484" s="258">
        <f t="shared" si="7"/>
        <v>0</v>
      </c>
      <c r="E484" s="1799"/>
      <c r="F484" s="1799"/>
      <c r="G484" s="1799"/>
      <c r="H484" s="1799"/>
      <c r="I484" s="1799"/>
      <c r="J484" s="1799"/>
      <c r="K484" s="2471"/>
      <c r="L484" s="124"/>
    </row>
    <row r="485" spans="1:12" ht="15.75" x14ac:dyDescent="0.25">
      <c r="A485" s="1797"/>
      <c r="B485" s="1798"/>
      <c r="C485" s="1799"/>
      <c r="D485" s="258">
        <f t="shared" si="7"/>
        <v>0</v>
      </c>
      <c r="E485" s="1799"/>
      <c r="F485" s="1799"/>
      <c r="G485" s="1799"/>
      <c r="H485" s="1799"/>
      <c r="I485" s="1799"/>
      <c r="J485" s="1799"/>
      <c r="K485" s="2471"/>
      <c r="L485" s="124"/>
    </row>
    <row r="486" spans="1:12" ht="15.75" x14ac:dyDescent="0.25">
      <c r="A486" s="1797"/>
      <c r="B486" s="1798"/>
      <c r="C486" s="1799"/>
      <c r="D486" s="258">
        <f t="shared" si="7"/>
        <v>0</v>
      </c>
      <c r="E486" s="1799"/>
      <c r="F486" s="1799"/>
      <c r="G486" s="1799"/>
      <c r="H486" s="1799"/>
      <c r="I486" s="1799"/>
      <c r="J486" s="1799"/>
      <c r="K486" s="2471"/>
      <c r="L486" s="124"/>
    </row>
    <row r="487" spans="1:12" ht="15.75" x14ac:dyDescent="0.25">
      <c r="A487" s="1797"/>
      <c r="B487" s="1798"/>
      <c r="C487" s="1799"/>
      <c r="D487" s="258">
        <f t="shared" si="7"/>
        <v>0</v>
      </c>
      <c r="E487" s="1799"/>
      <c r="F487" s="1799"/>
      <c r="G487" s="1799"/>
      <c r="H487" s="1799"/>
      <c r="I487" s="1799"/>
      <c r="J487" s="1799"/>
      <c r="K487" s="2471"/>
      <c r="L487" s="124"/>
    </row>
    <row r="488" spans="1:12" ht="15.75" x14ac:dyDescent="0.25">
      <c r="A488" s="1797"/>
      <c r="B488" s="1798"/>
      <c r="C488" s="1799"/>
      <c r="D488" s="258">
        <f t="shared" si="7"/>
        <v>0</v>
      </c>
      <c r="E488" s="1799"/>
      <c r="F488" s="1799"/>
      <c r="G488" s="1799"/>
      <c r="H488" s="1799"/>
      <c r="I488" s="1799"/>
      <c r="J488" s="1799"/>
      <c r="K488" s="2471"/>
      <c r="L488" s="124"/>
    </row>
    <row r="489" spans="1:12" ht="15.75" x14ac:dyDescent="0.25">
      <c r="A489" s="1797"/>
      <c r="B489" s="1798"/>
      <c r="C489" s="1799"/>
      <c r="D489" s="258">
        <f t="shared" si="7"/>
        <v>0</v>
      </c>
      <c r="E489" s="1799"/>
      <c r="F489" s="1799"/>
      <c r="G489" s="1799"/>
      <c r="H489" s="1799"/>
      <c r="I489" s="1799"/>
      <c r="J489" s="1799"/>
      <c r="K489" s="2471"/>
      <c r="L489" s="124"/>
    </row>
    <row r="490" spans="1:12" ht="15.75" x14ac:dyDescent="0.25">
      <c r="A490" s="1797"/>
      <c r="B490" s="1798"/>
      <c r="C490" s="1799"/>
      <c r="D490" s="258">
        <f t="shared" si="7"/>
        <v>0</v>
      </c>
      <c r="E490" s="1799"/>
      <c r="F490" s="1799"/>
      <c r="G490" s="1799"/>
      <c r="H490" s="1799"/>
      <c r="I490" s="1799"/>
      <c r="J490" s="1799"/>
      <c r="K490" s="2471"/>
      <c r="L490" s="124"/>
    </row>
    <row r="491" spans="1:12" ht="15.75" x14ac:dyDescent="0.25">
      <c r="A491" s="1797"/>
      <c r="B491" s="1798"/>
      <c r="C491" s="1799"/>
      <c r="D491" s="258">
        <f t="shared" si="7"/>
        <v>0</v>
      </c>
      <c r="E491" s="1799"/>
      <c r="F491" s="1799"/>
      <c r="G491" s="1799"/>
      <c r="H491" s="1799"/>
      <c r="I491" s="1799"/>
      <c r="J491" s="1799"/>
      <c r="K491" s="2471"/>
      <c r="L491" s="124"/>
    </row>
    <row r="492" spans="1:12" ht="15.75" x14ac:dyDescent="0.25">
      <c r="A492" s="1797"/>
      <c r="B492" s="1798"/>
      <c r="C492" s="1799"/>
      <c r="D492" s="258">
        <f t="shared" si="7"/>
        <v>0</v>
      </c>
      <c r="E492" s="1799"/>
      <c r="F492" s="1799"/>
      <c r="G492" s="1799"/>
      <c r="H492" s="1799"/>
      <c r="I492" s="1799"/>
      <c r="J492" s="1799"/>
      <c r="K492" s="2471"/>
      <c r="L492" s="124"/>
    </row>
    <row r="493" spans="1:12" ht="15.75" x14ac:dyDescent="0.25">
      <c r="A493" s="1797"/>
      <c r="B493" s="1798"/>
      <c r="C493" s="1799"/>
      <c r="D493" s="258">
        <f t="shared" si="7"/>
        <v>0</v>
      </c>
      <c r="E493" s="1799"/>
      <c r="F493" s="1799"/>
      <c r="G493" s="1799"/>
      <c r="H493" s="1799"/>
      <c r="I493" s="1799"/>
      <c r="J493" s="1799"/>
      <c r="K493" s="2471"/>
      <c r="L493" s="124"/>
    </row>
    <row r="494" spans="1:12" ht="15.75" x14ac:dyDescent="0.25">
      <c r="A494" s="1797"/>
      <c r="B494" s="1798"/>
      <c r="C494" s="1799"/>
      <c r="D494" s="258">
        <f t="shared" si="7"/>
        <v>0</v>
      </c>
      <c r="E494" s="1799"/>
      <c r="F494" s="1799"/>
      <c r="G494" s="1799"/>
      <c r="H494" s="1799"/>
      <c r="I494" s="1799"/>
      <c r="J494" s="1799"/>
      <c r="K494" s="2471"/>
      <c r="L494" s="124"/>
    </row>
    <row r="495" spans="1:12" ht="15.75" x14ac:dyDescent="0.25">
      <c r="A495" s="1797"/>
      <c r="B495" s="1798"/>
      <c r="C495" s="1799"/>
      <c r="D495" s="258">
        <f t="shared" si="7"/>
        <v>0</v>
      </c>
      <c r="E495" s="1799"/>
      <c r="F495" s="1799"/>
      <c r="G495" s="1799"/>
      <c r="H495" s="1799"/>
      <c r="I495" s="1799"/>
      <c r="J495" s="1799"/>
      <c r="K495" s="2471"/>
      <c r="L495" s="124"/>
    </row>
    <row r="496" spans="1:12" ht="15.75" x14ac:dyDescent="0.25">
      <c r="A496" s="1797"/>
      <c r="B496" s="1798"/>
      <c r="C496" s="1799"/>
      <c r="D496" s="258">
        <f t="shared" si="7"/>
        <v>0</v>
      </c>
      <c r="E496" s="1799"/>
      <c r="F496" s="1799"/>
      <c r="G496" s="1799"/>
      <c r="H496" s="1799"/>
      <c r="I496" s="1799"/>
      <c r="J496" s="1799"/>
      <c r="K496" s="2471"/>
      <c r="L496" s="124"/>
    </row>
    <row r="497" spans="1:12" ht="15.75" x14ac:dyDescent="0.25">
      <c r="A497" s="1797"/>
      <c r="B497" s="1798"/>
      <c r="C497" s="1799"/>
      <c r="D497" s="258">
        <f t="shared" si="7"/>
        <v>0</v>
      </c>
      <c r="E497" s="1799"/>
      <c r="F497" s="1799"/>
      <c r="G497" s="1799"/>
      <c r="H497" s="1799"/>
      <c r="I497" s="1799"/>
      <c r="J497" s="1799"/>
      <c r="K497" s="2471"/>
      <c r="L497" s="124"/>
    </row>
    <row r="498" spans="1:12" ht="15.75" x14ac:dyDescent="0.25">
      <c r="A498" s="1797"/>
      <c r="B498" s="1798"/>
      <c r="C498" s="1799"/>
      <c r="D498" s="258">
        <f t="shared" si="7"/>
        <v>0</v>
      </c>
      <c r="E498" s="1799"/>
      <c r="F498" s="1799"/>
      <c r="G498" s="1799"/>
      <c r="H498" s="1799"/>
      <c r="I498" s="1799"/>
      <c r="J498" s="1799"/>
      <c r="K498" s="2471"/>
      <c r="L498" s="124"/>
    </row>
    <row r="499" spans="1:12" ht="15.75" x14ac:dyDescent="0.25">
      <c r="A499" s="1797"/>
      <c r="B499" s="1798"/>
      <c r="C499" s="1799"/>
      <c r="D499" s="258">
        <f t="shared" si="7"/>
        <v>0</v>
      </c>
      <c r="E499" s="1799"/>
      <c r="F499" s="1799"/>
      <c r="G499" s="1799"/>
      <c r="H499" s="1799"/>
      <c r="I499" s="1799"/>
      <c r="J499" s="1799"/>
      <c r="K499" s="2471"/>
      <c r="L499" s="124"/>
    </row>
    <row r="500" spans="1:12" ht="15.75" x14ac:dyDescent="0.25">
      <c r="A500" s="1797"/>
      <c r="B500" s="1798"/>
      <c r="C500" s="1799"/>
      <c r="D500" s="258">
        <f t="shared" si="7"/>
        <v>0</v>
      </c>
      <c r="E500" s="1799"/>
      <c r="F500" s="1799"/>
      <c r="G500" s="1799"/>
      <c r="H500" s="1799"/>
      <c r="I500" s="1799"/>
      <c r="J500" s="1799"/>
      <c r="K500" s="2471"/>
      <c r="L500" s="124"/>
    </row>
    <row r="501" spans="1:12" ht="15.75" x14ac:dyDescent="0.25">
      <c r="A501" s="1797"/>
      <c r="B501" s="1798"/>
      <c r="C501" s="1799"/>
      <c r="D501" s="258">
        <f t="shared" si="7"/>
        <v>0</v>
      </c>
      <c r="E501" s="1799"/>
      <c r="F501" s="1799"/>
      <c r="G501" s="1799"/>
      <c r="H501" s="1799"/>
      <c r="I501" s="1799"/>
      <c r="J501" s="1799"/>
      <c r="K501" s="2471"/>
      <c r="L501" s="124"/>
    </row>
    <row r="502" spans="1:12" ht="15.75" x14ac:dyDescent="0.25">
      <c r="A502" s="1797"/>
      <c r="B502" s="1798"/>
      <c r="C502" s="1799"/>
      <c r="D502" s="258">
        <f t="shared" si="7"/>
        <v>0</v>
      </c>
      <c r="E502" s="1799"/>
      <c r="F502" s="1799"/>
      <c r="G502" s="1799"/>
      <c r="H502" s="1799"/>
      <c r="I502" s="1799"/>
      <c r="J502" s="1799"/>
      <c r="K502" s="2471"/>
      <c r="L502" s="124"/>
    </row>
    <row r="503" spans="1:12" ht="15.75" x14ac:dyDescent="0.25">
      <c r="A503" s="1797"/>
      <c r="B503" s="1798"/>
      <c r="C503" s="1799"/>
      <c r="D503" s="258">
        <f t="shared" si="7"/>
        <v>0</v>
      </c>
      <c r="E503" s="1799"/>
      <c r="F503" s="1799"/>
      <c r="G503" s="1799"/>
      <c r="H503" s="1799"/>
      <c r="I503" s="1799"/>
      <c r="J503" s="1799"/>
      <c r="K503" s="2471"/>
      <c r="L503" s="124"/>
    </row>
    <row r="504" spans="1:12" ht="15.75" x14ac:dyDescent="0.25">
      <c r="A504" s="1797"/>
      <c r="B504" s="1798"/>
      <c r="C504" s="1799"/>
      <c r="D504" s="258">
        <f t="shared" si="7"/>
        <v>0</v>
      </c>
      <c r="E504" s="1799"/>
      <c r="F504" s="1799"/>
      <c r="G504" s="1799"/>
      <c r="H504" s="1799"/>
      <c r="I504" s="1799"/>
      <c r="J504" s="1799"/>
      <c r="K504" s="2471"/>
      <c r="L504" s="124"/>
    </row>
    <row r="505" spans="1:12" ht="15.75" x14ac:dyDescent="0.25">
      <c r="A505" s="1797"/>
      <c r="B505" s="1798"/>
      <c r="C505" s="1799"/>
      <c r="D505" s="258">
        <f t="shared" si="7"/>
        <v>0</v>
      </c>
      <c r="E505" s="1799"/>
      <c r="F505" s="1799"/>
      <c r="G505" s="1799"/>
      <c r="H505" s="1799"/>
      <c r="I505" s="1799"/>
      <c r="J505" s="1799"/>
      <c r="K505" s="2471"/>
      <c r="L505" s="124"/>
    </row>
    <row r="506" spans="1:12" ht="15.75" x14ac:dyDescent="0.25">
      <c r="A506" s="1797"/>
      <c r="B506" s="1798"/>
      <c r="C506" s="1799"/>
      <c r="D506" s="258">
        <f t="shared" si="7"/>
        <v>0</v>
      </c>
      <c r="E506" s="1799"/>
      <c r="F506" s="1799"/>
      <c r="G506" s="1799"/>
      <c r="H506" s="1799"/>
      <c r="I506" s="1799"/>
      <c r="J506" s="1799"/>
      <c r="K506" s="2471"/>
      <c r="L506" s="124"/>
    </row>
    <row r="507" spans="1:12" ht="15.75" x14ac:dyDescent="0.25">
      <c r="A507" s="1797"/>
      <c r="B507" s="1798"/>
      <c r="C507" s="1799"/>
      <c r="D507" s="258">
        <f t="shared" si="7"/>
        <v>0</v>
      </c>
      <c r="E507" s="1799"/>
      <c r="F507" s="1799"/>
      <c r="G507" s="1799"/>
      <c r="H507" s="1799"/>
      <c r="I507" s="1799"/>
      <c r="J507" s="1799"/>
      <c r="K507" s="2471"/>
      <c r="L507" s="124"/>
    </row>
    <row r="508" spans="1:12" ht="15.75" x14ac:dyDescent="0.25">
      <c r="A508" s="1797"/>
      <c r="B508" s="1798"/>
      <c r="C508" s="1799"/>
      <c r="D508" s="258">
        <f t="shared" si="7"/>
        <v>0</v>
      </c>
      <c r="E508" s="1799"/>
      <c r="F508" s="1799"/>
      <c r="G508" s="1799"/>
      <c r="H508" s="1799"/>
      <c r="I508" s="1799"/>
      <c r="J508" s="1799"/>
      <c r="K508" s="2471"/>
      <c r="L508" s="124"/>
    </row>
    <row r="509" spans="1:12" ht="15.75" x14ac:dyDescent="0.25">
      <c r="A509" s="1797"/>
      <c r="B509" s="1798"/>
      <c r="C509" s="1799"/>
      <c r="D509" s="258">
        <f t="shared" si="7"/>
        <v>0</v>
      </c>
      <c r="E509" s="1799"/>
      <c r="F509" s="1799"/>
      <c r="G509" s="1799"/>
      <c r="H509" s="1799"/>
      <c r="I509" s="1799"/>
      <c r="J509" s="1799"/>
      <c r="K509" s="2471"/>
      <c r="L509" s="124"/>
    </row>
    <row r="510" spans="1:12" ht="15.75" x14ac:dyDescent="0.25">
      <c r="A510" s="1797"/>
      <c r="B510" s="1798"/>
      <c r="C510" s="1799"/>
      <c r="D510" s="258">
        <f t="shared" si="7"/>
        <v>0</v>
      </c>
      <c r="E510" s="1799"/>
      <c r="F510" s="1799"/>
      <c r="G510" s="1799"/>
      <c r="H510" s="1799"/>
      <c r="I510" s="1799"/>
      <c r="J510" s="1799"/>
      <c r="K510" s="2471"/>
      <c r="L510" s="124"/>
    </row>
    <row r="511" spans="1:12" ht="15.75" x14ac:dyDescent="0.25">
      <c r="A511" s="1797"/>
      <c r="B511" s="1798"/>
      <c r="C511" s="1799"/>
      <c r="D511" s="258">
        <f t="shared" si="7"/>
        <v>0</v>
      </c>
      <c r="E511" s="1799"/>
      <c r="F511" s="1799"/>
      <c r="G511" s="1799"/>
      <c r="H511" s="1799"/>
      <c r="I511" s="1799"/>
      <c r="J511" s="1799"/>
      <c r="K511" s="2471"/>
      <c r="L511" s="124"/>
    </row>
    <row r="512" spans="1:12" ht="15.75" x14ac:dyDescent="0.25">
      <c r="A512" s="1797"/>
      <c r="B512" s="1798"/>
      <c r="C512" s="1799"/>
      <c r="D512" s="258">
        <f t="shared" si="7"/>
        <v>0</v>
      </c>
      <c r="E512" s="1799"/>
      <c r="F512" s="1799"/>
      <c r="G512" s="1799"/>
      <c r="H512" s="1799"/>
      <c r="I512" s="1799"/>
      <c r="J512" s="1799"/>
      <c r="K512" s="2471"/>
      <c r="L512" s="124"/>
    </row>
    <row r="513" spans="1:12" ht="15.75" x14ac:dyDescent="0.25">
      <c r="A513" s="1797"/>
      <c r="B513" s="1798"/>
      <c r="C513" s="1799"/>
      <c r="D513" s="258">
        <f t="shared" si="7"/>
        <v>0</v>
      </c>
      <c r="E513" s="1799"/>
      <c r="F513" s="1799"/>
      <c r="G513" s="1799"/>
      <c r="H513" s="1799"/>
      <c r="I513" s="1799"/>
      <c r="J513" s="1799"/>
      <c r="K513" s="2471"/>
      <c r="L513" s="124"/>
    </row>
    <row r="514" spans="1:12" ht="15.75" x14ac:dyDescent="0.25">
      <c r="A514" s="1797"/>
      <c r="B514" s="1798"/>
      <c r="C514" s="1799"/>
      <c r="D514" s="258">
        <f t="shared" si="7"/>
        <v>0</v>
      </c>
      <c r="E514" s="1799"/>
      <c r="F514" s="1799"/>
      <c r="G514" s="1799"/>
      <c r="H514" s="1799"/>
      <c r="I514" s="1799"/>
      <c r="J514" s="1799"/>
      <c r="K514" s="2471"/>
      <c r="L514" s="124"/>
    </row>
    <row r="515" spans="1:12" ht="15.75" x14ac:dyDescent="0.25">
      <c r="A515" s="1797"/>
      <c r="B515" s="1798"/>
      <c r="C515" s="1799"/>
      <c r="D515" s="258">
        <f t="shared" si="7"/>
        <v>0</v>
      </c>
      <c r="E515" s="1799"/>
      <c r="F515" s="1799"/>
      <c r="G515" s="1799"/>
      <c r="H515" s="1799"/>
      <c r="I515" s="1799"/>
      <c r="J515" s="1799"/>
      <c r="K515" s="2471"/>
      <c r="L515" s="124"/>
    </row>
    <row r="516" spans="1:12" ht="15.75" x14ac:dyDescent="0.25">
      <c r="A516" s="1797"/>
      <c r="B516" s="1798"/>
      <c r="C516" s="1799"/>
      <c r="D516" s="258">
        <f t="shared" si="7"/>
        <v>0</v>
      </c>
      <c r="E516" s="1799"/>
      <c r="F516" s="1799"/>
      <c r="G516" s="1799"/>
      <c r="H516" s="1799"/>
      <c r="I516" s="1799"/>
      <c r="J516" s="1799"/>
      <c r="K516" s="2471"/>
      <c r="L516" s="124"/>
    </row>
    <row r="517" spans="1:12" ht="15.75" x14ac:dyDescent="0.25">
      <c r="A517" s="1797"/>
      <c r="B517" s="1798"/>
      <c r="C517" s="1799"/>
      <c r="D517" s="258">
        <f t="shared" si="7"/>
        <v>0</v>
      </c>
      <c r="E517" s="1799"/>
      <c r="F517" s="1799"/>
      <c r="G517" s="1799"/>
      <c r="H517" s="1799"/>
      <c r="I517" s="1799"/>
      <c r="J517" s="1799"/>
      <c r="K517" s="2471"/>
      <c r="L517" s="124"/>
    </row>
    <row r="518" spans="1:12" ht="15.75" x14ac:dyDescent="0.25">
      <c r="A518" s="1797"/>
      <c r="B518" s="1798"/>
      <c r="C518" s="1799"/>
      <c r="D518" s="258">
        <f t="shared" si="7"/>
        <v>0</v>
      </c>
      <c r="E518" s="1799"/>
      <c r="F518" s="1799"/>
      <c r="G518" s="1799"/>
      <c r="H518" s="1799"/>
      <c r="I518" s="1799"/>
      <c r="J518" s="1799"/>
      <c r="K518" s="2471"/>
      <c r="L518" s="124"/>
    </row>
    <row r="519" spans="1:12" ht="15.75" x14ac:dyDescent="0.25">
      <c r="A519" s="1797"/>
      <c r="B519" s="1798"/>
      <c r="C519" s="1799"/>
      <c r="D519" s="258">
        <f t="shared" si="7"/>
        <v>0</v>
      </c>
      <c r="E519" s="1799"/>
      <c r="F519" s="1799"/>
      <c r="G519" s="1799"/>
      <c r="H519" s="1799"/>
      <c r="I519" s="1799"/>
      <c r="J519" s="1799"/>
      <c r="K519" s="2471"/>
      <c r="L519" s="124"/>
    </row>
    <row r="520" spans="1:12" ht="15.75" x14ac:dyDescent="0.25">
      <c r="A520" s="1797"/>
      <c r="B520" s="1798"/>
      <c r="C520" s="1799"/>
      <c r="D520" s="258">
        <f t="shared" si="7"/>
        <v>0</v>
      </c>
      <c r="E520" s="1799"/>
      <c r="F520" s="1799"/>
      <c r="G520" s="1799"/>
      <c r="H520" s="1799"/>
      <c r="I520" s="1799"/>
      <c r="J520" s="1799"/>
      <c r="K520" s="2471"/>
      <c r="L520" s="124"/>
    </row>
    <row r="521" spans="1:12" ht="15.75" x14ac:dyDescent="0.25">
      <c r="A521" s="1797"/>
      <c r="B521" s="1798"/>
      <c r="C521" s="1799"/>
      <c r="D521" s="258">
        <f t="shared" ref="D521:D584" si="8">+C521*(100-E521)/100</f>
        <v>0</v>
      </c>
      <c r="E521" s="1799"/>
      <c r="F521" s="1799"/>
      <c r="G521" s="1799"/>
      <c r="H521" s="1799"/>
      <c r="I521" s="1799"/>
      <c r="J521" s="1799"/>
      <c r="K521" s="2471"/>
      <c r="L521" s="124"/>
    </row>
    <row r="522" spans="1:12" ht="15.75" x14ac:dyDescent="0.25">
      <c r="A522" s="1797"/>
      <c r="B522" s="1798"/>
      <c r="C522" s="1799"/>
      <c r="D522" s="258">
        <f t="shared" si="8"/>
        <v>0</v>
      </c>
      <c r="E522" s="1799"/>
      <c r="F522" s="1799"/>
      <c r="G522" s="1799"/>
      <c r="H522" s="1799"/>
      <c r="I522" s="1799"/>
      <c r="J522" s="1799"/>
      <c r="K522" s="2471"/>
      <c r="L522" s="124"/>
    </row>
    <row r="523" spans="1:12" ht="15.75" x14ac:dyDescent="0.25">
      <c r="A523" s="1797"/>
      <c r="B523" s="1798"/>
      <c r="C523" s="1799"/>
      <c r="D523" s="258">
        <f t="shared" si="8"/>
        <v>0</v>
      </c>
      <c r="E523" s="1799"/>
      <c r="F523" s="1799"/>
      <c r="G523" s="1799"/>
      <c r="H523" s="1799"/>
      <c r="I523" s="1799"/>
      <c r="J523" s="1799"/>
      <c r="K523" s="2471"/>
      <c r="L523" s="124"/>
    </row>
    <row r="524" spans="1:12" ht="15.75" x14ac:dyDescent="0.25">
      <c r="A524" s="1797"/>
      <c r="B524" s="1798"/>
      <c r="C524" s="1799"/>
      <c r="D524" s="258">
        <f t="shared" si="8"/>
        <v>0</v>
      </c>
      <c r="E524" s="1799"/>
      <c r="F524" s="1799"/>
      <c r="G524" s="1799"/>
      <c r="H524" s="1799"/>
      <c r="I524" s="1799"/>
      <c r="J524" s="1799"/>
      <c r="K524" s="2471"/>
      <c r="L524" s="124"/>
    </row>
    <row r="525" spans="1:12" ht="15.75" x14ac:dyDescent="0.25">
      <c r="A525" s="1797"/>
      <c r="B525" s="1798"/>
      <c r="C525" s="1799"/>
      <c r="D525" s="258">
        <f t="shared" si="8"/>
        <v>0</v>
      </c>
      <c r="E525" s="1799"/>
      <c r="F525" s="1799"/>
      <c r="G525" s="1799"/>
      <c r="H525" s="1799"/>
      <c r="I525" s="1799"/>
      <c r="J525" s="1799"/>
      <c r="K525" s="2471"/>
      <c r="L525" s="124"/>
    </row>
    <row r="526" spans="1:12" ht="15.75" x14ac:dyDescent="0.25">
      <c r="A526" s="1797"/>
      <c r="B526" s="1798"/>
      <c r="C526" s="1799"/>
      <c r="D526" s="258">
        <f t="shared" si="8"/>
        <v>0</v>
      </c>
      <c r="E526" s="1799"/>
      <c r="F526" s="1799"/>
      <c r="G526" s="1799"/>
      <c r="H526" s="1799"/>
      <c r="I526" s="1799"/>
      <c r="J526" s="1799"/>
      <c r="K526" s="2471"/>
      <c r="L526" s="124"/>
    </row>
    <row r="527" spans="1:12" ht="15.75" x14ac:dyDescent="0.25">
      <c r="A527" s="1797"/>
      <c r="B527" s="1798"/>
      <c r="C527" s="1799"/>
      <c r="D527" s="258">
        <f t="shared" si="8"/>
        <v>0</v>
      </c>
      <c r="E527" s="1799"/>
      <c r="F527" s="1799"/>
      <c r="G527" s="1799"/>
      <c r="H527" s="1799"/>
      <c r="I527" s="1799"/>
      <c r="J527" s="1799"/>
      <c r="K527" s="2471"/>
      <c r="L527" s="124"/>
    </row>
    <row r="528" spans="1:12" ht="15.75" x14ac:dyDescent="0.25">
      <c r="A528" s="1797"/>
      <c r="B528" s="1798"/>
      <c r="C528" s="1799"/>
      <c r="D528" s="258">
        <f t="shared" si="8"/>
        <v>0</v>
      </c>
      <c r="E528" s="1799"/>
      <c r="F528" s="1799"/>
      <c r="G528" s="1799"/>
      <c r="H528" s="1799"/>
      <c r="I528" s="1799"/>
      <c r="J528" s="1799"/>
      <c r="K528" s="2471"/>
      <c r="L528" s="124"/>
    </row>
    <row r="529" spans="1:12" ht="15.75" x14ac:dyDescent="0.25">
      <c r="A529" s="1797"/>
      <c r="B529" s="1798"/>
      <c r="C529" s="1799"/>
      <c r="D529" s="258">
        <f t="shared" si="8"/>
        <v>0</v>
      </c>
      <c r="E529" s="1799"/>
      <c r="F529" s="1799"/>
      <c r="G529" s="1799"/>
      <c r="H529" s="1799"/>
      <c r="I529" s="1799"/>
      <c r="J529" s="1799"/>
      <c r="K529" s="2471"/>
      <c r="L529" s="124"/>
    </row>
    <row r="530" spans="1:12" ht="15.75" x14ac:dyDescent="0.25">
      <c r="A530" s="1797"/>
      <c r="B530" s="1798"/>
      <c r="C530" s="1799"/>
      <c r="D530" s="258">
        <f t="shared" si="8"/>
        <v>0</v>
      </c>
      <c r="E530" s="1799"/>
      <c r="F530" s="1799"/>
      <c r="G530" s="1799"/>
      <c r="H530" s="1799"/>
      <c r="I530" s="1799"/>
      <c r="J530" s="1799"/>
      <c r="K530" s="2471"/>
      <c r="L530" s="124"/>
    </row>
    <row r="531" spans="1:12" ht="15.75" x14ac:dyDescent="0.25">
      <c r="A531" s="1797"/>
      <c r="B531" s="1798"/>
      <c r="C531" s="1799"/>
      <c r="D531" s="258">
        <f t="shared" si="8"/>
        <v>0</v>
      </c>
      <c r="E531" s="1799"/>
      <c r="F531" s="1799"/>
      <c r="G531" s="1799"/>
      <c r="H531" s="1799"/>
      <c r="I531" s="1799"/>
      <c r="J531" s="1799"/>
      <c r="K531" s="2471"/>
      <c r="L531" s="124"/>
    </row>
    <row r="532" spans="1:12" ht="15.75" x14ac:dyDescent="0.25">
      <c r="A532" s="1797"/>
      <c r="B532" s="1798"/>
      <c r="C532" s="1799"/>
      <c r="D532" s="258">
        <f t="shared" si="8"/>
        <v>0</v>
      </c>
      <c r="E532" s="1799"/>
      <c r="F532" s="1799"/>
      <c r="G532" s="1799"/>
      <c r="H532" s="1799"/>
      <c r="I532" s="1799"/>
      <c r="J532" s="1799"/>
      <c r="K532" s="2471"/>
      <c r="L532" s="124"/>
    </row>
    <row r="533" spans="1:12" ht="15.75" x14ac:dyDescent="0.25">
      <c r="A533" s="1797"/>
      <c r="B533" s="1798"/>
      <c r="C533" s="1799"/>
      <c r="D533" s="258">
        <f t="shared" si="8"/>
        <v>0</v>
      </c>
      <c r="E533" s="1799"/>
      <c r="F533" s="1799"/>
      <c r="G533" s="1799"/>
      <c r="H533" s="1799"/>
      <c r="I533" s="1799"/>
      <c r="J533" s="1799"/>
      <c r="K533" s="2471"/>
      <c r="L533" s="124"/>
    </row>
    <row r="534" spans="1:12" ht="15.75" x14ac:dyDescent="0.25">
      <c r="A534" s="1797"/>
      <c r="B534" s="1798"/>
      <c r="C534" s="1799"/>
      <c r="D534" s="258">
        <f t="shared" si="8"/>
        <v>0</v>
      </c>
      <c r="E534" s="1799"/>
      <c r="F534" s="1799"/>
      <c r="G534" s="1799"/>
      <c r="H534" s="1799"/>
      <c r="I534" s="1799"/>
      <c r="J534" s="1799"/>
      <c r="K534" s="2471"/>
      <c r="L534" s="124"/>
    </row>
    <row r="535" spans="1:12" ht="15.75" x14ac:dyDescent="0.25">
      <c r="A535" s="1797"/>
      <c r="B535" s="1798"/>
      <c r="C535" s="1799"/>
      <c r="D535" s="258">
        <f t="shared" si="8"/>
        <v>0</v>
      </c>
      <c r="E535" s="1799"/>
      <c r="F535" s="1799"/>
      <c r="G535" s="1799"/>
      <c r="H535" s="1799"/>
      <c r="I535" s="1799"/>
      <c r="J535" s="1799"/>
      <c r="K535" s="2471"/>
      <c r="L535" s="124"/>
    </row>
    <row r="536" spans="1:12" ht="15.75" x14ac:dyDescent="0.25">
      <c r="A536" s="1797"/>
      <c r="B536" s="1798"/>
      <c r="C536" s="1799"/>
      <c r="D536" s="258">
        <f t="shared" si="8"/>
        <v>0</v>
      </c>
      <c r="E536" s="1799"/>
      <c r="F536" s="1799"/>
      <c r="G536" s="1799"/>
      <c r="H536" s="1799"/>
      <c r="I536" s="1799"/>
      <c r="J536" s="1799"/>
      <c r="K536" s="2471"/>
      <c r="L536" s="124"/>
    </row>
    <row r="537" spans="1:12" ht="15.75" x14ac:dyDescent="0.25">
      <c r="A537" s="1797"/>
      <c r="B537" s="1798"/>
      <c r="C537" s="1799"/>
      <c r="D537" s="258">
        <f t="shared" si="8"/>
        <v>0</v>
      </c>
      <c r="E537" s="1799"/>
      <c r="F537" s="1799"/>
      <c r="G537" s="1799"/>
      <c r="H537" s="1799"/>
      <c r="I537" s="1799"/>
      <c r="J537" s="1799"/>
      <c r="K537" s="2471"/>
      <c r="L537" s="124"/>
    </row>
    <row r="538" spans="1:12" ht="15.75" x14ac:dyDescent="0.25">
      <c r="A538" s="1797"/>
      <c r="B538" s="1798"/>
      <c r="C538" s="1799"/>
      <c r="D538" s="258">
        <f t="shared" si="8"/>
        <v>0</v>
      </c>
      <c r="E538" s="1799"/>
      <c r="F538" s="1799"/>
      <c r="G538" s="1799"/>
      <c r="H538" s="1799"/>
      <c r="I538" s="1799"/>
      <c r="J538" s="1799"/>
      <c r="K538" s="2471"/>
      <c r="L538" s="124"/>
    </row>
    <row r="539" spans="1:12" ht="15.75" x14ac:dyDescent="0.25">
      <c r="A539" s="1797"/>
      <c r="B539" s="1798"/>
      <c r="C539" s="1799"/>
      <c r="D539" s="258">
        <f t="shared" si="8"/>
        <v>0</v>
      </c>
      <c r="E539" s="1799"/>
      <c r="F539" s="1799"/>
      <c r="G539" s="1799"/>
      <c r="H539" s="1799"/>
      <c r="I539" s="1799"/>
      <c r="J539" s="1799"/>
      <c r="K539" s="2471"/>
      <c r="L539" s="124"/>
    </row>
    <row r="540" spans="1:12" ht="15.75" x14ac:dyDescent="0.25">
      <c r="A540" s="1797"/>
      <c r="B540" s="1798"/>
      <c r="C540" s="1799"/>
      <c r="D540" s="258">
        <f t="shared" si="8"/>
        <v>0</v>
      </c>
      <c r="E540" s="1799"/>
      <c r="F540" s="1799"/>
      <c r="G540" s="1799"/>
      <c r="H540" s="1799"/>
      <c r="I540" s="1799"/>
      <c r="J540" s="1799"/>
      <c r="K540" s="2471"/>
      <c r="L540" s="124"/>
    </row>
    <row r="541" spans="1:12" ht="15.75" x14ac:dyDescent="0.25">
      <c r="A541" s="1797"/>
      <c r="B541" s="1798"/>
      <c r="C541" s="1799"/>
      <c r="D541" s="258">
        <f t="shared" si="8"/>
        <v>0</v>
      </c>
      <c r="E541" s="1799"/>
      <c r="F541" s="1799"/>
      <c r="G541" s="1799"/>
      <c r="H541" s="1799"/>
      <c r="I541" s="1799"/>
      <c r="J541" s="1799"/>
      <c r="K541" s="2471"/>
      <c r="L541" s="124"/>
    </row>
    <row r="542" spans="1:12" ht="15.75" x14ac:dyDescent="0.25">
      <c r="A542" s="1797"/>
      <c r="B542" s="1798"/>
      <c r="C542" s="1799"/>
      <c r="D542" s="258">
        <f t="shared" si="8"/>
        <v>0</v>
      </c>
      <c r="E542" s="1799"/>
      <c r="F542" s="1799"/>
      <c r="G542" s="1799"/>
      <c r="H542" s="1799"/>
      <c r="I542" s="1799"/>
      <c r="J542" s="1799"/>
      <c r="K542" s="2471"/>
      <c r="L542" s="124"/>
    </row>
    <row r="543" spans="1:12" ht="15.75" x14ac:dyDescent="0.25">
      <c r="A543" s="1797"/>
      <c r="B543" s="1798"/>
      <c r="C543" s="1799"/>
      <c r="D543" s="258">
        <f t="shared" si="8"/>
        <v>0</v>
      </c>
      <c r="E543" s="1799"/>
      <c r="F543" s="1799"/>
      <c r="G543" s="1799"/>
      <c r="H543" s="1799"/>
      <c r="I543" s="1799"/>
      <c r="J543" s="1799"/>
      <c r="K543" s="2471"/>
      <c r="L543" s="124"/>
    </row>
    <row r="544" spans="1:12" ht="15.75" x14ac:dyDescent="0.25">
      <c r="A544" s="1797"/>
      <c r="B544" s="1798"/>
      <c r="C544" s="1799"/>
      <c r="D544" s="258">
        <f t="shared" si="8"/>
        <v>0</v>
      </c>
      <c r="E544" s="1799"/>
      <c r="F544" s="1799"/>
      <c r="G544" s="1799"/>
      <c r="H544" s="1799"/>
      <c r="I544" s="1799"/>
      <c r="J544" s="1799"/>
      <c r="K544" s="2471"/>
      <c r="L544" s="124"/>
    </row>
    <row r="545" spans="1:12" ht="15.75" x14ac:dyDescent="0.25">
      <c r="A545" s="1797"/>
      <c r="B545" s="1798"/>
      <c r="C545" s="1799"/>
      <c r="D545" s="258">
        <f t="shared" si="8"/>
        <v>0</v>
      </c>
      <c r="E545" s="1799"/>
      <c r="F545" s="1799"/>
      <c r="G545" s="1799"/>
      <c r="H545" s="1799"/>
      <c r="I545" s="1799"/>
      <c r="J545" s="1799"/>
      <c r="K545" s="2471"/>
      <c r="L545" s="124"/>
    </row>
    <row r="546" spans="1:12" ht="15.75" x14ac:dyDescent="0.25">
      <c r="A546" s="1797"/>
      <c r="B546" s="1798"/>
      <c r="C546" s="1799"/>
      <c r="D546" s="258">
        <f t="shared" si="8"/>
        <v>0</v>
      </c>
      <c r="E546" s="1799"/>
      <c r="F546" s="1799"/>
      <c r="G546" s="1799"/>
      <c r="H546" s="1799"/>
      <c r="I546" s="1799"/>
      <c r="J546" s="1799"/>
      <c r="K546" s="2471"/>
      <c r="L546" s="124"/>
    </row>
    <row r="547" spans="1:12" ht="15.75" x14ac:dyDescent="0.25">
      <c r="A547" s="1797"/>
      <c r="B547" s="1798"/>
      <c r="C547" s="1799"/>
      <c r="D547" s="258">
        <f t="shared" si="8"/>
        <v>0</v>
      </c>
      <c r="E547" s="1799"/>
      <c r="F547" s="1799"/>
      <c r="G547" s="1799"/>
      <c r="H547" s="1799"/>
      <c r="I547" s="1799"/>
      <c r="J547" s="1799"/>
      <c r="K547" s="2471"/>
      <c r="L547" s="124"/>
    </row>
    <row r="548" spans="1:12" ht="15.75" x14ac:dyDescent="0.25">
      <c r="A548" s="1797"/>
      <c r="B548" s="1798"/>
      <c r="C548" s="1799"/>
      <c r="D548" s="258">
        <f t="shared" si="8"/>
        <v>0</v>
      </c>
      <c r="E548" s="1799"/>
      <c r="F548" s="1799"/>
      <c r="G548" s="1799"/>
      <c r="H548" s="1799"/>
      <c r="I548" s="1799"/>
      <c r="J548" s="1799"/>
      <c r="K548" s="2471"/>
      <c r="L548" s="124"/>
    </row>
    <row r="549" spans="1:12" ht="15.75" x14ac:dyDescent="0.25">
      <c r="A549" s="1797"/>
      <c r="B549" s="1798"/>
      <c r="C549" s="1799"/>
      <c r="D549" s="258">
        <f t="shared" si="8"/>
        <v>0</v>
      </c>
      <c r="E549" s="1799"/>
      <c r="F549" s="1799"/>
      <c r="G549" s="1799"/>
      <c r="H549" s="1799"/>
      <c r="I549" s="1799"/>
      <c r="J549" s="1799"/>
      <c r="K549" s="2471"/>
      <c r="L549" s="124"/>
    </row>
    <row r="550" spans="1:12" ht="15.75" x14ac:dyDescent="0.25">
      <c r="A550" s="1797"/>
      <c r="B550" s="1798"/>
      <c r="C550" s="1799"/>
      <c r="D550" s="258">
        <f t="shared" si="8"/>
        <v>0</v>
      </c>
      <c r="E550" s="1799"/>
      <c r="F550" s="1799"/>
      <c r="G550" s="1799"/>
      <c r="H550" s="1799"/>
      <c r="I550" s="1799"/>
      <c r="J550" s="1799"/>
      <c r="K550" s="2471"/>
      <c r="L550" s="124"/>
    </row>
    <row r="551" spans="1:12" ht="15.75" x14ac:dyDescent="0.25">
      <c r="A551" s="1797"/>
      <c r="B551" s="1798"/>
      <c r="C551" s="1799"/>
      <c r="D551" s="258">
        <f t="shared" si="8"/>
        <v>0</v>
      </c>
      <c r="E551" s="1799"/>
      <c r="F551" s="1799"/>
      <c r="G551" s="1799"/>
      <c r="H551" s="1799"/>
      <c r="I551" s="1799"/>
      <c r="J551" s="1799"/>
      <c r="K551" s="2471"/>
      <c r="L551" s="124"/>
    </row>
    <row r="552" spans="1:12" ht="15.75" x14ac:dyDescent="0.25">
      <c r="A552" s="1797"/>
      <c r="B552" s="1798"/>
      <c r="C552" s="1799"/>
      <c r="D552" s="258">
        <f t="shared" si="8"/>
        <v>0</v>
      </c>
      <c r="E552" s="1799"/>
      <c r="F552" s="1799"/>
      <c r="G552" s="1799"/>
      <c r="H552" s="1799"/>
      <c r="I552" s="1799"/>
      <c r="J552" s="1799"/>
      <c r="K552" s="2471"/>
      <c r="L552" s="124"/>
    </row>
    <row r="553" spans="1:12" ht="15.75" x14ac:dyDescent="0.25">
      <c r="A553" s="1797"/>
      <c r="B553" s="1798"/>
      <c r="C553" s="1799"/>
      <c r="D553" s="258">
        <f t="shared" si="8"/>
        <v>0</v>
      </c>
      <c r="E553" s="1799"/>
      <c r="F553" s="1799"/>
      <c r="G553" s="1799"/>
      <c r="H553" s="1799"/>
      <c r="I553" s="1799"/>
      <c r="J553" s="1799"/>
      <c r="K553" s="2471"/>
      <c r="L553" s="124"/>
    </row>
    <row r="554" spans="1:12" ht="15.75" x14ac:dyDescent="0.25">
      <c r="A554" s="1797"/>
      <c r="B554" s="1798"/>
      <c r="C554" s="1799"/>
      <c r="D554" s="258">
        <f t="shared" si="8"/>
        <v>0</v>
      </c>
      <c r="E554" s="1799"/>
      <c r="F554" s="1799"/>
      <c r="G554" s="1799"/>
      <c r="H554" s="1799"/>
      <c r="I554" s="1799"/>
      <c r="J554" s="1799"/>
      <c r="K554" s="2471"/>
      <c r="L554" s="124"/>
    </row>
    <row r="555" spans="1:12" ht="15.75" x14ac:dyDescent="0.25">
      <c r="A555" s="1797"/>
      <c r="B555" s="1798"/>
      <c r="C555" s="1799"/>
      <c r="D555" s="258">
        <f t="shared" si="8"/>
        <v>0</v>
      </c>
      <c r="E555" s="1799"/>
      <c r="F555" s="1799"/>
      <c r="G555" s="1799"/>
      <c r="H555" s="1799"/>
      <c r="I555" s="1799"/>
      <c r="J555" s="1799"/>
      <c r="K555" s="2471"/>
      <c r="L555" s="124"/>
    </row>
    <row r="556" spans="1:12" ht="15.75" x14ac:dyDescent="0.25">
      <c r="A556" s="1797"/>
      <c r="B556" s="1798"/>
      <c r="C556" s="1799"/>
      <c r="D556" s="258">
        <f t="shared" si="8"/>
        <v>0</v>
      </c>
      <c r="E556" s="1799"/>
      <c r="F556" s="1799"/>
      <c r="G556" s="1799"/>
      <c r="H556" s="1799"/>
      <c r="I556" s="1799"/>
      <c r="J556" s="1799"/>
      <c r="K556" s="2471"/>
      <c r="L556" s="124"/>
    </row>
    <row r="557" spans="1:12" ht="15.75" x14ac:dyDescent="0.25">
      <c r="A557" s="1797"/>
      <c r="B557" s="1798"/>
      <c r="C557" s="1799"/>
      <c r="D557" s="258">
        <f t="shared" si="8"/>
        <v>0</v>
      </c>
      <c r="E557" s="1799"/>
      <c r="F557" s="1799"/>
      <c r="G557" s="1799"/>
      <c r="H557" s="1799"/>
      <c r="I557" s="1799"/>
      <c r="J557" s="1799"/>
      <c r="K557" s="2471"/>
      <c r="L557" s="124"/>
    </row>
    <row r="558" spans="1:12" ht="15.75" x14ac:dyDescent="0.25">
      <c r="A558" s="1797"/>
      <c r="B558" s="1798"/>
      <c r="C558" s="1799"/>
      <c r="D558" s="258">
        <f t="shared" si="8"/>
        <v>0</v>
      </c>
      <c r="E558" s="1799"/>
      <c r="F558" s="1799"/>
      <c r="G558" s="1799"/>
      <c r="H558" s="1799"/>
      <c r="I558" s="1799"/>
      <c r="J558" s="1799"/>
      <c r="K558" s="2471"/>
      <c r="L558" s="124"/>
    </row>
    <row r="559" spans="1:12" ht="15.75" x14ac:dyDescent="0.25">
      <c r="A559" s="1797"/>
      <c r="B559" s="1798"/>
      <c r="C559" s="1799"/>
      <c r="D559" s="258">
        <f t="shared" si="8"/>
        <v>0</v>
      </c>
      <c r="E559" s="1799"/>
      <c r="F559" s="1799"/>
      <c r="G559" s="1799"/>
      <c r="H559" s="1799"/>
      <c r="I559" s="1799"/>
      <c r="J559" s="1799"/>
      <c r="K559" s="2471"/>
      <c r="L559" s="124"/>
    </row>
    <row r="560" spans="1:12" ht="15.75" x14ac:dyDescent="0.25">
      <c r="A560" s="1797"/>
      <c r="B560" s="1798"/>
      <c r="C560" s="1799"/>
      <c r="D560" s="258">
        <f t="shared" si="8"/>
        <v>0</v>
      </c>
      <c r="E560" s="1799"/>
      <c r="F560" s="1799"/>
      <c r="G560" s="1799"/>
      <c r="H560" s="1799"/>
      <c r="I560" s="1799"/>
      <c r="J560" s="1799"/>
      <c r="K560" s="2471"/>
      <c r="L560" s="124"/>
    </row>
    <row r="561" spans="1:12" ht="15.75" x14ac:dyDescent="0.25">
      <c r="A561" s="1797"/>
      <c r="B561" s="1798"/>
      <c r="C561" s="1799"/>
      <c r="D561" s="258">
        <f t="shared" si="8"/>
        <v>0</v>
      </c>
      <c r="E561" s="1799"/>
      <c r="F561" s="1799"/>
      <c r="G561" s="1799"/>
      <c r="H561" s="1799"/>
      <c r="I561" s="1799"/>
      <c r="J561" s="1799"/>
      <c r="K561" s="2471"/>
      <c r="L561" s="124"/>
    </row>
    <row r="562" spans="1:12" ht="15.75" x14ac:dyDescent="0.25">
      <c r="A562" s="1797"/>
      <c r="B562" s="1798"/>
      <c r="C562" s="1799"/>
      <c r="D562" s="258">
        <f t="shared" si="8"/>
        <v>0</v>
      </c>
      <c r="E562" s="1799"/>
      <c r="F562" s="1799"/>
      <c r="G562" s="1799"/>
      <c r="H562" s="1799"/>
      <c r="I562" s="1799"/>
      <c r="J562" s="1799"/>
      <c r="K562" s="2471"/>
      <c r="L562" s="124"/>
    </row>
    <row r="563" spans="1:12" ht="15.75" x14ac:dyDescent="0.25">
      <c r="A563" s="1797"/>
      <c r="B563" s="1798"/>
      <c r="C563" s="1799"/>
      <c r="D563" s="258">
        <f t="shared" si="8"/>
        <v>0</v>
      </c>
      <c r="E563" s="1799"/>
      <c r="F563" s="1799"/>
      <c r="G563" s="1799"/>
      <c r="H563" s="1799"/>
      <c r="I563" s="1799"/>
      <c r="J563" s="1799"/>
      <c r="K563" s="2471"/>
      <c r="L563" s="124"/>
    </row>
    <row r="564" spans="1:12" ht="15.75" x14ac:dyDescent="0.25">
      <c r="A564" s="1797"/>
      <c r="B564" s="1798"/>
      <c r="C564" s="1799"/>
      <c r="D564" s="258">
        <f t="shared" si="8"/>
        <v>0</v>
      </c>
      <c r="E564" s="1799"/>
      <c r="F564" s="1799"/>
      <c r="G564" s="1799"/>
      <c r="H564" s="1799"/>
      <c r="I564" s="1799"/>
      <c r="J564" s="1799"/>
      <c r="K564" s="2471"/>
      <c r="L564" s="124"/>
    </row>
    <row r="565" spans="1:12" ht="15.75" x14ac:dyDescent="0.25">
      <c r="A565" s="1797"/>
      <c r="B565" s="1798"/>
      <c r="C565" s="1799"/>
      <c r="D565" s="258">
        <f t="shared" si="8"/>
        <v>0</v>
      </c>
      <c r="E565" s="1799"/>
      <c r="F565" s="1799"/>
      <c r="G565" s="1799"/>
      <c r="H565" s="1799"/>
      <c r="I565" s="1799"/>
      <c r="J565" s="1799"/>
      <c r="K565" s="2471"/>
      <c r="L565" s="124"/>
    </row>
    <row r="566" spans="1:12" ht="15.75" x14ac:dyDescent="0.25">
      <c r="A566" s="1797"/>
      <c r="B566" s="1798"/>
      <c r="C566" s="1799"/>
      <c r="D566" s="258">
        <f t="shared" si="8"/>
        <v>0</v>
      </c>
      <c r="E566" s="1799"/>
      <c r="F566" s="1799"/>
      <c r="G566" s="1799"/>
      <c r="H566" s="1799"/>
      <c r="I566" s="1799"/>
      <c r="J566" s="1799"/>
      <c r="K566" s="2471"/>
      <c r="L566" s="124"/>
    </row>
    <row r="567" spans="1:12" ht="15.75" x14ac:dyDescent="0.25">
      <c r="A567" s="1797"/>
      <c r="B567" s="1798"/>
      <c r="C567" s="1799"/>
      <c r="D567" s="258">
        <f t="shared" si="8"/>
        <v>0</v>
      </c>
      <c r="E567" s="1799"/>
      <c r="F567" s="1799"/>
      <c r="G567" s="1799"/>
      <c r="H567" s="1799"/>
      <c r="I567" s="1799"/>
      <c r="J567" s="1799"/>
      <c r="K567" s="2471"/>
      <c r="L567" s="124"/>
    </row>
    <row r="568" spans="1:12" ht="15.75" x14ac:dyDescent="0.25">
      <c r="A568" s="1797"/>
      <c r="B568" s="1798"/>
      <c r="C568" s="1799"/>
      <c r="D568" s="258">
        <f t="shared" si="8"/>
        <v>0</v>
      </c>
      <c r="E568" s="1799"/>
      <c r="F568" s="1799"/>
      <c r="G568" s="1799"/>
      <c r="H568" s="1799"/>
      <c r="I568" s="1799"/>
      <c r="J568" s="1799"/>
      <c r="K568" s="2471"/>
      <c r="L568" s="124"/>
    </row>
    <row r="569" spans="1:12" ht="15.75" x14ac:dyDescent="0.25">
      <c r="A569" s="1797"/>
      <c r="B569" s="1798"/>
      <c r="C569" s="1799"/>
      <c r="D569" s="258">
        <f t="shared" si="8"/>
        <v>0</v>
      </c>
      <c r="E569" s="1799"/>
      <c r="F569" s="1799"/>
      <c r="G569" s="1799"/>
      <c r="H569" s="1799"/>
      <c r="I569" s="1799"/>
      <c r="J569" s="1799"/>
      <c r="K569" s="2471"/>
      <c r="L569" s="124"/>
    </row>
    <row r="570" spans="1:12" ht="15.75" x14ac:dyDescent="0.25">
      <c r="A570" s="1797"/>
      <c r="B570" s="1798"/>
      <c r="C570" s="1799"/>
      <c r="D570" s="258">
        <f t="shared" si="8"/>
        <v>0</v>
      </c>
      <c r="E570" s="1799"/>
      <c r="F570" s="1799"/>
      <c r="G570" s="1799"/>
      <c r="H570" s="1799"/>
      <c r="I570" s="1799"/>
      <c r="J570" s="1799"/>
      <c r="K570" s="2471"/>
      <c r="L570" s="124"/>
    </row>
    <row r="571" spans="1:12" ht="15.75" x14ac:dyDescent="0.25">
      <c r="A571" s="1797"/>
      <c r="B571" s="1798"/>
      <c r="C571" s="1799"/>
      <c r="D571" s="258">
        <f t="shared" si="8"/>
        <v>0</v>
      </c>
      <c r="E571" s="1799"/>
      <c r="F571" s="1799"/>
      <c r="G571" s="1799"/>
      <c r="H571" s="1799"/>
      <c r="I571" s="1799"/>
      <c r="J571" s="1799"/>
      <c r="K571" s="2471"/>
      <c r="L571" s="124"/>
    </row>
    <row r="572" spans="1:12" ht="15.75" x14ac:dyDescent="0.25">
      <c r="A572" s="1797"/>
      <c r="B572" s="1798"/>
      <c r="C572" s="1799"/>
      <c r="D572" s="258">
        <f t="shared" si="8"/>
        <v>0</v>
      </c>
      <c r="E572" s="1799"/>
      <c r="F572" s="1799"/>
      <c r="G572" s="1799"/>
      <c r="H572" s="1799"/>
      <c r="I572" s="1799"/>
      <c r="J572" s="1799"/>
      <c r="K572" s="2471"/>
      <c r="L572" s="124"/>
    </row>
    <row r="573" spans="1:12" ht="15.75" x14ac:dyDescent="0.25">
      <c r="A573" s="1797"/>
      <c r="B573" s="1798"/>
      <c r="C573" s="1799"/>
      <c r="D573" s="258">
        <f t="shared" si="8"/>
        <v>0</v>
      </c>
      <c r="E573" s="1799"/>
      <c r="F573" s="1799"/>
      <c r="G573" s="1799"/>
      <c r="H573" s="1799"/>
      <c r="I573" s="1799"/>
      <c r="J573" s="1799"/>
      <c r="K573" s="2471"/>
      <c r="L573" s="124"/>
    </row>
    <row r="574" spans="1:12" ht="15.75" x14ac:dyDescent="0.25">
      <c r="A574" s="1797"/>
      <c r="B574" s="1798"/>
      <c r="C574" s="1799"/>
      <c r="D574" s="258">
        <f t="shared" si="8"/>
        <v>0</v>
      </c>
      <c r="E574" s="1799"/>
      <c r="F574" s="1799"/>
      <c r="G574" s="1799"/>
      <c r="H574" s="1799"/>
      <c r="I574" s="1799"/>
      <c r="J574" s="1799"/>
      <c r="K574" s="2471"/>
      <c r="L574" s="124"/>
    </row>
    <row r="575" spans="1:12" ht="15.75" x14ac:dyDescent="0.25">
      <c r="A575" s="1797"/>
      <c r="B575" s="1798"/>
      <c r="C575" s="1799"/>
      <c r="D575" s="258">
        <f t="shared" si="8"/>
        <v>0</v>
      </c>
      <c r="E575" s="1799"/>
      <c r="F575" s="1799"/>
      <c r="G575" s="1799"/>
      <c r="H575" s="1799"/>
      <c r="I575" s="1799"/>
      <c r="J575" s="1799"/>
      <c r="K575" s="2471"/>
      <c r="L575" s="124"/>
    </row>
    <row r="576" spans="1:12" ht="15.75" x14ac:dyDescent="0.25">
      <c r="A576" s="1797"/>
      <c r="B576" s="1798"/>
      <c r="C576" s="1799"/>
      <c r="D576" s="258">
        <f t="shared" si="8"/>
        <v>0</v>
      </c>
      <c r="E576" s="1799"/>
      <c r="F576" s="1799"/>
      <c r="G576" s="1799"/>
      <c r="H576" s="1799"/>
      <c r="I576" s="1799"/>
      <c r="J576" s="1799"/>
      <c r="K576" s="2471"/>
      <c r="L576" s="124"/>
    </row>
    <row r="577" spans="1:12" ht="15.75" x14ac:dyDescent="0.25">
      <c r="A577" s="1797"/>
      <c r="B577" s="1798"/>
      <c r="C577" s="1799"/>
      <c r="D577" s="258">
        <f t="shared" si="8"/>
        <v>0</v>
      </c>
      <c r="E577" s="1799"/>
      <c r="F577" s="1799"/>
      <c r="G577" s="1799"/>
      <c r="H577" s="1799"/>
      <c r="I577" s="1799"/>
      <c r="J577" s="1799"/>
      <c r="K577" s="2471"/>
      <c r="L577" s="124"/>
    </row>
    <row r="578" spans="1:12" ht="15.75" x14ac:dyDescent="0.25">
      <c r="A578" s="1797"/>
      <c r="B578" s="1798"/>
      <c r="C578" s="1799"/>
      <c r="D578" s="258">
        <f t="shared" si="8"/>
        <v>0</v>
      </c>
      <c r="E578" s="1799"/>
      <c r="F578" s="1799"/>
      <c r="G578" s="1799"/>
      <c r="H578" s="1799"/>
      <c r="I578" s="1799"/>
      <c r="J578" s="1799"/>
      <c r="K578" s="2471"/>
      <c r="L578" s="124"/>
    </row>
    <row r="579" spans="1:12" ht="15.75" x14ac:dyDescent="0.25">
      <c r="A579" s="1797"/>
      <c r="B579" s="1798"/>
      <c r="C579" s="1799"/>
      <c r="D579" s="258">
        <f t="shared" si="8"/>
        <v>0</v>
      </c>
      <c r="E579" s="1799"/>
      <c r="F579" s="1799"/>
      <c r="G579" s="1799"/>
      <c r="H579" s="1799"/>
      <c r="I579" s="1799"/>
      <c r="J579" s="1799"/>
      <c r="K579" s="2471"/>
      <c r="L579" s="124"/>
    </row>
    <row r="580" spans="1:12" ht="15.75" x14ac:dyDescent="0.25">
      <c r="A580" s="1797"/>
      <c r="B580" s="1798"/>
      <c r="C580" s="1799"/>
      <c r="D580" s="258">
        <f t="shared" si="8"/>
        <v>0</v>
      </c>
      <c r="E580" s="1799"/>
      <c r="F580" s="1799"/>
      <c r="G580" s="1799"/>
      <c r="H580" s="1799"/>
      <c r="I580" s="1799"/>
      <c r="J580" s="1799"/>
      <c r="K580" s="2471"/>
      <c r="L580" s="124"/>
    </row>
    <row r="581" spans="1:12" ht="15.75" x14ac:dyDescent="0.25">
      <c r="A581" s="1797"/>
      <c r="B581" s="1798"/>
      <c r="C581" s="1799"/>
      <c r="D581" s="258">
        <f t="shared" si="8"/>
        <v>0</v>
      </c>
      <c r="E581" s="1799"/>
      <c r="F581" s="1799"/>
      <c r="G581" s="1799"/>
      <c r="H581" s="1799"/>
      <c r="I581" s="1799"/>
      <c r="J581" s="1799"/>
      <c r="K581" s="2471"/>
      <c r="L581" s="124"/>
    </row>
    <row r="582" spans="1:12" ht="15.75" x14ac:dyDescent="0.25">
      <c r="A582" s="1797"/>
      <c r="B582" s="1798"/>
      <c r="C582" s="1799"/>
      <c r="D582" s="258">
        <f t="shared" si="8"/>
        <v>0</v>
      </c>
      <c r="E582" s="1799"/>
      <c r="F582" s="1799"/>
      <c r="G582" s="1799"/>
      <c r="H582" s="1799"/>
      <c r="I582" s="1799"/>
      <c r="J582" s="1799"/>
      <c r="K582" s="2471"/>
      <c r="L582" s="124"/>
    </row>
    <row r="583" spans="1:12" ht="15.75" x14ac:dyDescent="0.25">
      <c r="A583" s="1797"/>
      <c r="B583" s="1798"/>
      <c r="C583" s="1799"/>
      <c r="D583" s="258">
        <f t="shared" si="8"/>
        <v>0</v>
      </c>
      <c r="E583" s="1799"/>
      <c r="F583" s="1799"/>
      <c r="G583" s="1799"/>
      <c r="H583" s="1799"/>
      <c r="I583" s="1799"/>
      <c r="J583" s="1799"/>
      <c r="K583" s="2471"/>
      <c r="L583" s="124"/>
    </row>
    <row r="584" spans="1:12" ht="15.75" x14ac:dyDescent="0.25">
      <c r="A584" s="1797"/>
      <c r="B584" s="1798"/>
      <c r="C584" s="1799"/>
      <c r="D584" s="258">
        <f t="shared" si="8"/>
        <v>0</v>
      </c>
      <c r="E584" s="1799"/>
      <c r="F584" s="1799"/>
      <c r="G584" s="1799"/>
      <c r="H584" s="1799"/>
      <c r="I584" s="1799"/>
      <c r="J584" s="1799"/>
      <c r="K584" s="2471"/>
      <c r="L584" s="124"/>
    </row>
    <row r="585" spans="1:12" ht="15.75" x14ac:dyDescent="0.25">
      <c r="A585" s="1797"/>
      <c r="B585" s="1798"/>
      <c r="C585" s="1799"/>
      <c r="D585" s="258">
        <f t="shared" ref="D585:D648" si="9">+C585*(100-E585)/100</f>
        <v>0</v>
      </c>
      <c r="E585" s="1799"/>
      <c r="F585" s="1799"/>
      <c r="G585" s="1799"/>
      <c r="H585" s="1799"/>
      <c r="I585" s="1799"/>
      <c r="J585" s="1799"/>
      <c r="K585" s="2471"/>
      <c r="L585" s="124"/>
    </row>
    <row r="586" spans="1:12" ht="15.75" x14ac:dyDescent="0.25">
      <c r="A586" s="1797"/>
      <c r="B586" s="1798"/>
      <c r="C586" s="1799"/>
      <c r="D586" s="258">
        <f t="shared" si="9"/>
        <v>0</v>
      </c>
      <c r="E586" s="1799"/>
      <c r="F586" s="1799"/>
      <c r="G586" s="1799"/>
      <c r="H586" s="1799"/>
      <c r="I586" s="1799"/>
      <c r="J586" s="1799"/>
      <c r="K586" s="2471"/>
      <c r="L586" s="124"/>
    </row>
    <row r="587" spans="1:12" ht="15.75" x14ac:dyDescent="0.25">
      <c r="A587" s="1797"/>
      <c r="B587" s="1798"/>
      <c r="C587" s="1799"/>
      <c r="D587" s="258">
        <f t="shared" si="9"/>
        <v>0</v>
      </c>
      <c r="E587" s="1799"/>
      <c r="F587" s="1799"/>
      <c r="G587" s="1799"/>
      <c r="H587" s="1799"/>
      <c r="I587" s="1799"/>
      <c r="J587" s="1799"/>
      <c r="K587" s="2471"/>
      <c r="L587" s="124"/>
    </row>
    <row r="588" spans="1:12" ht="15.75" x14ac:dyDescent="0.25">
      <c r="A588" s="1797"/>
      <c r="B588" s="1798"/>
      <c r="C588" s="1799"/>
      <c r="D588" s="258">
        <f t="shared" si="9"/>
        <v>0</v>
      </c>
      <c r="E588" s="1799"/>
      <c r="F588" s="1799"/>
      <c r="G588" s="1799"/>
      <c r="H588" s="1799"/>
      <c r="I588" s="1799"/>
      <c r="J588" s="1799"/>
      <c r="K588" s="2471"/>
      <c r="L588" s="124"/>
    </row>
    <row r="589" spans="1:12" ht="15.75" x14ac:dyDescent="0.25">
      <c r="A589" s="1797"/>
      <c r="B589" s="1798"/>
      <c r="C589" s="1799"/>
      <c r="D589" s="258">
        <f t="shared" si="9"/>
        <v>0</v>
      </c>
      <c r="E589" s="1799"/>
      <c r="F589" s="1799"/>
      <c r="G589" s="1799"/>
      <c r="H589" s="1799"/>
      <c r="I589" s="1799"/>
      <c r="J589" s="1799"/>
      <c r="K589" s="2471"/>
      <c r="L589" s="124"/>
    </row>
    <row r="590" spans="1:12" ht="15.75" x14ac:dyDescent="0.25">
      <c r="A590" s="1797"/>
      <c r="B590" s="1798"/>
      <c r="C590" s="1799"/>
      <c r="D590" s="258">
        <f t="shared" si="9"/>
        <v>0</v>
      </c>
      <c r="E590" s="1799"/>
      <c r="F590" s="1799"/>
      <c r="G590" s="1799"/>
      <c r="H590" s="1799"/>
      <c r="I590" s="1799"/>
      <c r="J590" s="1799"/>
      <c r="K590" s="2471"/>
      <c r="L590" s="124"/>
    </row>
    <row r="591" spans="1:12" ht="15.75" x14ac:dyDescent="0.25">
      <c r="A591" s="1797"/>
      <c r="B591" s="1798"/>
      <c r="C591" s="1799"/>
      <c r="D591" s="258">
        <f t="shared" si="9"/>
        <v>0</v>
      </c>
      <c r="E591" s="1799"/>
      <c r="F591" s="1799"/>
      <c r="G591" s="1799"/>
      <c r="H591" s="1799"/>
      <c r="I591" s="1799"/>
      <c r="J591" s="1799"/>
      <c r="K591" s="2471"/>
      <c r="L591" s="124"/>
    </row>
    <row r="592" spans="1:12" ht="15.75" x14ac:dyDescent="0.25">
      <c r="A592" s="1797"/>
      <c r="B592" s="1798"/>
      <c r="C592" s="1799"/>
      <c r="D592" s="258">
        <f t="shared" si="9"/>
        <v>0</v>
      </c>
      <c r="E592" s="1799"/>
      <c r="F592" s="1799"/>
      <c r="G592" s="1799"/>
      <c r="H592" s="1799"/>
      <c r="I592" s="1799"/>
      <c r="J592" s="1799"/>
      <c r="K592" s="2471"/>
      <c r="L592" s="124"/>
    </row>
    <row r="593" spans="1:12" ht="15.75" x14ac:dyDescent="0.25">
      <c r="A593" s="1797"/>
      <c r="B593" s="1798"/>
      <c r="C593" s="1799"/>
      <c r="D593" s="258">
        <f t="shared" si="9"/>
        <v>0</v>
      </c>
      <c r="E593" s="1799"/>
      <c r="F593" s="1799"/>
      <c r="G593" s="1799"/>
      <c r="H593" s="1799"/>
      <c r="I593" s="1799"/>
      <c r="J593" s="1799"/>
      <c r="K593" s="2471"/>
      <c r="L593" s="124"/>
    </row>
    <row r="594" spans="1:12" ht="15.75" x14ac:dyDescent="0.25">
      <c r="A594" s="1797"/>
      <c r="B594" s="1798"/>
      <c r="C594" s="1799"/>
      <c r="D594" s="258">
        <f t="shared" si="9"/>
        <v>0</v>
      </c>
      <c r="E594" s="1799"/>
      <c r="F594" s="1799"/>
      <c r="G594" s="1799"/>
      <c r="H594" s="1799"/>
      <c r="I594" s="1799"/>
      <c r="J594" s="1799"/>
      <c r="K594" s="2471"/>
      <c r="L594" s="124"/>
    </row>
    <row r="595" spans="1:12" ht="15.75" x14ac:dyDescent="0.25">
      <c r="A595" s="1797"/>
      <c r="B595" s="1798"/>
      <c r="C595" s="1799"/>
      <c r="D595" s="258">
        <f t="shared" si="9"/>
        <v>0</v>
      </c>
      <c r="E595" s="1799"/>
      <c r="F595" s="1799"/>
      <c r="G595" s="1799"/>
      <c r="H595" s="1799"/>
      <c r="I595" s="1799"/>
      <c r="J595" s="1799"/>
      <c r="K595" s="2471"/>
      <c r="L595" s="124"/>
    </row>
    <row r="596" spans="1:12" ht="15.75" x14ac:dyDescent="0.25">
      <c r="A596" s="1797"/>
      <c r="B596" s="1798"/>
      <c r="C596" s="1799"/>
      <c r="D596" s="258">
        <f t="shared" si="9"/>
        <v>0</v>
      </c>
      <c r="E596" s="1799"/>
      <c r="F596" s="1799"/>
      <c r="G596" s="1799"/>
      <c r="H596" s="1799"/>
      <c r="I596" s="1799"/>
      <c r="J596" s="1799"/>
      <c r="K596" s="2471"/>
      <c r="L596" s="124"/>
    </row>
    <row r="597" spans="1:12" ht="15.75" x14ac:dyDescent="0.25">
      <c r="A597" s="1797"/>
      <c r="B597" s="1798"/>
      <c r="C597" s="1799"/>
      <c r="D597" s="258">
        <f t="shared" si="9"/>
        <v>0</v>
      </c>
      <c r="E597" s="1799"/>
      <c r="F597" s="1799"/>
      <c r="G597" s="1799"/>
      <c r="H597" s="1799"/>
      <c r="I597" s="1799"/>
      <c r="J597" s="1799"/>
      <c r="K597" s="2471"/>
      <c r="L597" s="124"/>
    </row>
    <row r="598" spans="1:12" ht="15.75" x14ac:dyDescent="0.25">
      <c r="A598" s="1797"/>
      <c r="B598" s="1798"/>
      <c r="C598" s="1799"/>
      <c r="D598" s="258">
        <f t="shared" si="9"/>
        <v>0</v>
      </c>
      <c r="E598" s="1799"/>
      <c r="F598" s="1799"/>
      <c r="G598" s="1799"/>
      <c r="H598" s="1799"/>
      <c r="I598" s="1799"/>
      <c r="J598" s="1799"/>
      <c r="K598" s="2471"/>
      <c r="L598" s="124"/>
    </row>
    <row r="599" spans="1:12" ht="15.75" x14ac:dyDescent="0.25">
      <c r="A599" s="1797"/>
      <c r="B599" s="1798"/>
      <c r="C599" s="1799"/>
      <c r="D599" s="258">
        <f t="shared" si="9"/>
        <v>0</v>
      </c>
      <c r="E599" s="1799"/>
      <c r="F599" s="1799"/>
      <c r="G599" s="1799"/>
      <c r="H599" s="1799"/>
      <c r="I599" s="1799"/>
      <c r="J599" s="1799"/>
      <c r="K599" s="2471"/>
      <c r="L599" s="124"/>
    </row>
    <row r="600" spans="1:12" ht="15.75" x14ac:dyDescent="0.25">
      <c r="A600" s="1797"/>
      <c r="B600" s="1798"/>
      <c r="C600" s="1799"/>
      <c r="D600" s="258">
        <f t="shared" si="9"/>
        <v>0</v>
      </c>
      <c r="E600" s="1799"/>
      <c r="F600" s="1799"/>
      <c r="G600" s="1799"/>
      <c r="H600" s="1799"/>
      <c r="I600" s="1799"/>
      <c r="J600" s="1799"/>
      <c r="K600" s="2471"/>
      <c r="L600" s="124"/>
    </row>
    <row r="601" spans="1:12" ht="15.75" x14ac:dyDescent="0.25">
      <c r="A601" s="1797"/>
      <c r="B601" s="1798"/>
      <c r="C601" s="1799"/>
      <c r="D601" s="258">
        <f t="shared" si="9"/>
        <v>0</v>
      </c>
      <c r="E601" s="1799"/>
      <c r="F601" s="1799"/>
      <c r="G601" s="1799"/>
      <c r="H601" s="1799"/>
      <c r="I601" s="1799"/>
      <c r="J601" s="1799"/>
      <c r="K601" s="2471"/>
      <c r="L601" s="124"/>
    </row>
    <row r="602" spans="1:12" ht="15.75" x14ac:dyDescent="0.25">
      <c r="A602" s="1797"/>
      <c r="B602" s="1798"/>
      <c r="C602" s="1799"/>
      <c r="D602" s="258">
        <f t="shared" si="9"/>
        <v>0</v>
      </c>
      <c r="E602" s="1799"/>
      <c r="F602" s="1799"/>
      <c r="G602" s="1799"/>
      <c r="H602" s="1799"/>
      <c r="I602" s="1799"/>
      <c r="J602" s="1799"/>
      <c r="K602" s="2471"/>
      <c r="L602" s="124"/>
    </row>
    <row r="603" spans="1:12" ht="15.75" x14ac:dyDescent="0.25">
      <c r="A603" s="1797"/>
      <c r="B603" s="1798"/>
      <c r="C603" s="1799"/>
      <c r="D603" s="258">
        <f t="shared" si="9"/>
        <v>0</v>
      </c>
      <c r="E603" s="1799"/>
      <c r="F603" s="1799"/>
      <c r="G603" s="1799"/>
      <c r="H603" s="1799"/>
      <c r="I603" s="1799"/>
      <c r="J603" s="1799"/>
      <c r="K603" s="2471"/>
      <c r="L603" s="124"/>
    </row>
    <row r="604" spans="1:12" ht="15.75" x14ac:dyDescent="0.25">
      <c r="A604" s="1797"/>
      <c r="B604" s="1798"/>
      <c r="C604" s="1799"/>
      <c r="D604" s="258">
        <f t="shared" si="9"/>
        <v>0</v>
      </c>
      <c r="E604" s="1799"/>
      <c r="F604" s="1799"/>
      <c r="G604" s="1799"/>
      <c r="H604" s="1799"/>
      <c r="I604" s="1799"/>
      <c r="J604" s="1799"/>
      <c r="K604" s="2471"/>
      <c r="L604" s="124"/>
    </row>
    <row r="605" spans="1:12" ht="15.75" x14ac:dyDescent="0.25">
      <c r="A605" s="1797"/>
      <c r="B605" s="1798"/>
      <c r="C605" s="1799"/>
      <c r="D605" s="258">
        <f t="shared" si="9"/>
        <v>0</v>
      </c>
      <c r="E605" s="1799"/>
      <c r="F605" s="1799"/>
      <c r="G605" s="1799"/>
      <c r="H605" s="1799"/>
      <c r="I605" s="1799"/>
      <c r="J605" s="1799"/>
      <c r="K605" s="2471"/>
      <c r="L605" s="124"/>
    </row>
    <row r="606" spans="1:12" ht="15.75" x14ac:dyDescent="0.25">
      <c r="A606" s="1797"/>
      <c r="B606" s="1798"/>
      <c r="C606" s="1799"/>
      <c r="D606" s="258">
        <f t="shared" si="9"/>
        <v>0</v>
      </c>
      <c r="E606" s="1799"/>
      <c r="F606" s="1799"/>
      <c r="G606" s="1799"/>
      <c r="H606" s="1799"/>
      <c r="I606" s="1799"/>
      <c r="J606" s="1799"/>
      <c r="K606" s="2471"/>
      <c r="L606" s="124"/>
    </row>
    <row r="607" spans="1:12" ht="15.75" x14ac:dyDescent="0.25">
      <c r="A607" s="1797"/>
      <c r="B607" s="1798"/>
      <c r="C607" s="1799"/>
      <c r="D607" s="258">
        <f t="shared" si="9"/>
        <v>0</v>
      </c>
      <c r="E607" s="1799"/>
      <c r="F607" s="1799"/>
      <c r="G607" s="1799"/>
      <c r="H607" s="1799"/>
      <c r="I607" s="1799"/>
      <c r="J607" s="1799"/>
      <c r="K607" s="2471"/>
      <c r="L607" s="124"/>
    </row>
    <row r="608" spans="1:12" ht="15.75" x14ac:dyDescent="0.25">
      <c r="A608" s="1797"/>
      <c r="B608" s="1798"/>
      <c r="C608" s="1799"/>
      <c r="D608" s="258">
        <f t="shared" si="9"/>
        <v>0</v>
      </c>
      <c r="E608" s="1799"/>
      <c r="F608" s="1799"/>
      <c r="G608" s="1799"/>
      <c r="H608" s="1799"/>
      <c r="I608" s="1799"/>
      <c r="J608" s="1799"/>
      <c r="K608" s="2471"/>
      <c r="L608" s="124"/>
    </row>
    <row r="609" spans="1:12" ht="15.75" x14ac:dyDescent="0.25">
      <c r="A609" s="1797"/>
      <c r="B609" s="1798"/>
      <c r="C609" s="1799"/>
      <c r="D609" s="258">
        <f t="shared" si="9"/>
        <v>0</v>
      </c>
      <c r="E609" s="1799"/>
      <c r="F609" s="1799"/>
      <c r="G609" s="1799"/>
      <c r="H609" s="1799"/>
      <c r="I609" s="1799"/>
      <c r="J609" s="1799"/>
      <c r="K609" s="2471"/>
      <c r="L609" s="124"/>
    </row>
    <row r="610" spans="1:12" ht="15.75" x14ac:dyDescent="0.25">
      <c r="A610" s="1797"/>
      <c r="B610" s="1798"/>
      <c r="C610" s="1799"/>
      <c r="D610" s="258">
        <f t="shared" si="9"/>
        <v>0</v>
      </c>
      <c r="E610" s="1799"/>
      <c r="F610" s="1799"/>
      <c r="G610" s="1799"/>
      <c r="H610" s="1799"/>
      <c r="I610" s="1799"/>
      <c r="J610" s="1799"/>
      <c r="K610" s="2471"/>
      <c r="L610" s="124"/>
    </row>
    <row r="611" spans="1:12" ht="15.75" x14ac:dyDescent="0.25">
      <c r="A611" s="1797"/>
      <c r="B611" s="1798"/>
      <c r="C611" s="1799"/>
      <c r="D611" s="258">
        <f t="shared" si="9"/>
        <v>0</v>
      </c>
      <c r="E611" s="1799"/>
      <c r="F611" s="1799"/>
      <c r="G611" s="1799"/>
      <c r="H611" s="1799"/>
      <c r="I611" s="1799"/>
      <c r="J611" s="1799"/>
      <c r="K611" s="2471"/>
      <c r="L611" s="124"/>
    </row>
    <row r="612" spans="1:12" ht="15.75" x14ac:dyDescent="0.25">
      <c r="A612" s="1797"/>
      <c r="B612" s="1798"/>
      <c r="C612" s="1799"/>
      <c r="D612" s="258">
        <f t="shared" si="9"/>
        <v>0</v>
      </c>
      <c r="E612" s="1799"/>
      <c r="F612" s="1799"/>
      <c r="G612" s="1799"/>
      <c r="H612" s="1799"/>
      <c r="I612" s="1799"/>
      <c r="J612" s="1799"/>
      <c r="K612" s="2471"/>
      <c r="L612" s="124"/>
    </row>
    <row r="613" spans="1:12" ht="15.75" x14ac:dyDescent="0.25">
      <c r="A613" s="1797"/>
      <c r="B613" s="1798"/>
      <c r="C613" s="1799"/>
      <c r="D613" s="258">
        <f t="shared" si="9"/>
        <v>0</v>
      </c>
      <c r="E613" s="1799"/>
      <c r="F613" s="1799"/>
      <c r="G613" s="1799"/>
      <c r="H613" s="1799"/>
      <c r="I613" s="1799"/>
      <c r="J613" s="1799"/>
      <c r="K613" s="2471"/>
      <c r="L613" s="124"/>
    </row>
    <row r="614" spans="1:12" ht="15.75" x14ac:dyDescent="0.25">
      <c r="A614" s="1797"/>
      <c r="B614" s="1798"/>
      <c r="C614" s="1799"/>
      <c r="D614" s="258">
        <f t="shared" si="9"/>
        <v>0</v>
      </c>
      <c r="E614" s="1799"/>
      <c r="F614" s="1799"/>
      <c r="G614" s="1799"/>
      <c r="H614" s="1799"/>
      <c r="I614" s="1799"/>
      <c r="J614" s="1799"/>
      <c r="K614" s="2471"/>
      <c r="L614" s="124"/>
    </row>
    <row r="615" spans="1:12" ht="15.75" x14ac:dyDescent="0.25">
      <c r="A615" s="1797"/>
      <c r="B615" s="1798"/>
      <c r="C615" s="1799"/>
      <c r="D615" s="258">
        <f t="shared" si="9"/>
        <v>0</v>
      </c>
      <c r="E615" s="1799"/>
      <c r="F615" s="1799"/>
      <c r="G615" s="1799"/>
      <c r="H615" s="1799"/>
      <c r="I615" s="1799"/>
      <c r="J615" s="1799"/>
      <c r="K615" s="2471"/>
      <c r="L615" s="124"/>
    </row>
    <row r="616" spans="1:12" ht="15.75" x14ac:dyDescent="0.25">
      <c r="A616" s="1797"/>
      <c r="B616" s="1798"/>
      <c r="C616" s="1799"/>
      <c r="D616" s="258">
        <f t="shared" si="9"/>
        <v>0</v>
      </c>
      <c r="E616" s="1799"/>
      <c r="F616" s="1799"/>
      <c r="G616" s="1799"/>
      <c r="H616" s="1799"/>
      <c r="I616" s="1799"/>
      <c r="J616" s="1799"/>
      <c r="K616" s="2471"/>
      <c r="L616" s="124"/>
    </row>
    <row r="617" spans="1:12" ht="15.75" x14ac:dyDescent="0.25">
      <c r="A617" s="1797"/>
      <c r="B617" s="1798"/>
      <c r="C617" s="1799"/>
      <c r="D617" s="258">
        <f t="shared" si="9"/>
        <v>0</v>
      </c>
      <c r="E617" s="1799"/>
      <c r="F617" s="1799"/>
      <c r="G617" s="1799"/>
      <c r="H617" s="1799"/>
      <c r="I617" s="1799"/>
      <c r="J617" s="1799"/>
      <c r="K617" s="2471"/>
      <c r="L617" s="124"/>
    </row>
    <row r="618" spans="1:12" ht="15.75" x14ac:dyDescent="0.25">
      <c r="A618" s="1797"/>
      <c r="B618" s="1798"/>
      <c r="C618" s="1799"/>
      <c r="D618" s="258">
        <f t="shared" si="9"/>
        <v>0</v>
      </c>
      <c r="E618" s="1799"/>
      <c r="F618" s="1799"/>
      <c r="G618" s="1799"/>
      <c r="H618" s="1799"/>
      <c r="I618" s="1799"/>
      <c r="J618" s="1799"/>
      <c r="K618" s="2471"/>
      <c r="L618" s="124"/>
    </row>
    <row r="619" spans="1:12" ht="15.75" x14ac:dyDescent="0.25">
      <c r="A619" s="1797"/>
      <c r="B619" s="1798"/>
      <c r="C619" s="1799"/>
      <c r="D619" s="258">
        <f t="shared" si="9"/>
        <v>0</v>
      </c>
      <c r="E619" s="1799"/>
      <c r="F619" s="1799"/>
      <c r="G619" s="1799"/>
      <c r="H619" s="1799"/>
      <c r="I619" s="1799"/>
      <c r="J619" s="1799"/>
      <c r="K619" s="2471"/>
      <c r="L619" s="124"/>
    </row>
    <row r="620" spans="1:12" ht="15.75" x14ac:dyDescent="0.25">
      <c r="A620" s="1797"/>
      <c r="B620" s="1798"/>
      <c r="C620" s="1799"/>
      <c r="D620" s="258">
        <f t="shared" si="9"/>
        <v>0</v>
      </c>
      <c r="E620" s="1799"/>
      <c r="F620" s="1799"/>
      <c r="G620" s="1799"/>
      <c r="H620" s="1799"/>
      <c r="I620" s="1799"/>
      <c r="J620" s="1799"/>
      <c r="K620" s="2471"/>
      <c r="L620" s="124"/>
    </row>
    <row r="621" spans="1:12" ht="15.75" x14ac:dyDescent="0.25">
      <c r="A621" s="1797"/>
      <c r="B621" s="1798"/>
      <c r="C621" s="1799"/>
      <c r="D621" s="258">
        <f t="shared" si="9"/>
        <v>0</v>
      </c>
      <c r="E621" s="1799"/>
      <c r="F621" s="1799"/>
      <c r="G621" s="1799"/>
      <c r="H621" s="1799"/>
      <c r="I621" s="1799"/>
      <c r="J621" s="1799"/>
      <c r="K621" s="2471"/>
      <c r="L621" s="124"/>
    </row>
    <row r="622" spans="1:12" ht="15.75" x14ac:dyDescent="0.25">
      <c r="A622" s="1797"/>
      <c r="B622" s="1798"/>
      <c r="C622" s="1799"/>
      <c r="D622" s="258">
        <f t="shared" si="9"/>
        <v>0</v>
      </c>
      <c r="E622" s="1799"/>
      <c r="F622" s="1799"/>
      <c r="G622" s="1799"/>
      <c r="H622" s="1799"/>
      <c r="I622" s="1799"/>
      <c r="J622" s="1799"/>
      <c r="K622" s="2471"/>
      <c r="L622" s="124"/>
    </row>
    <row r="623" spans="1:12" ht="15.75" x14ac:dyDescent="0.25">
      <c r="A623" s="1797"/>
      <c r="B623" s="1798"/>
      <c r="C623" s="1799"/>
      <c r="D623" s="258">
        <f t="shared" si="9"/>
        <v>0</v>
      </c>
      <c r="E623" s="1799"/>
      <c r="F623" s="1799"/>
      <c r="G623" s="1799"/>
      <c r="H623" s="1799"/>
      <c r="I623" s="1799"/>
      <c r="J623" s="1799"/>
      <c r="K623" s="2471"/>
      <c r="L623" s="124"/>
    </row>
    <row r="624" spans="1:12" ht="15.75" x14ac:dyDescent="0.25">
      <c r="A624" s="1797"/>
      <c r="B624" s="1798"/>
      <c r="C624" s="1799"/>
      <c r="D624" s="258">
        <f t="shared" si="9"/>
        <v>0</v>
      </c>
      <c r="E624" s="1799"/>
      <c r="F624" s="1799"/>
      <c r="G624" s="1799"/>
      <c r="H624" s="1799"/>
      <c r="I624" s="1799"/>
      <c r="J624" s="1799"/>
      <c r="K624" s="2471"/>
      <c r="L624" s="124"/>
    </row>
    <row r="625" spans="1:12" ht="15.75" x14ac:dyDescent="0.25">
      <c r="A625" s="1797"/>
      <c r="B625" s="1798"/>
      <c r="C625" s="1799"/>
      <c r="D625" s="258">
        <f t="shared" si="9"/>
        <v>0</v>
      </c>
      <c r="E625" s="1799"/>
      <c r="F625" s="1799"/>
      <c r="G625" s="1799"/>
      <c r="H625" s="1799"/>
      <c r="I625" s="1799"/>
      <c r="J625" s="1799"/>
      <c r="K625" s="2471"/>
      <c r="L625" s="124"/>
    </row>
    <row r="626" spans="1:12" ht="15.75" x14ac:dyDescent="0.25">
      <c r="A626" s="1797"/>
      <c r="B626" s="1798"/>
      <c r="C626" s="1799"/>
      <c r="D626" s="258">
        <f t="shared" si="9"/>
        <v>0</v>
      </c>
      <c r="E626" s="1799"/>
      <c r="F626" s="1799"/>
      <c r="G626" s="1799"/>
      <c r="H626" s="1799"/>
      <c r="I626" s="1799"/>
      <c r="J626" s="1799"/>
      <c r="K626" s="2471"/>
      <c r="L626" s="124"/>
    </row>
    <row r="627" spans="1:12" ht="15.75" x14ac:dyDescent="0.25">
      <c r="A627" s="1797"/>
      <c r="B627" s="1798"/>
      <c r="C627" s="1799"/>
      <c r="D627" s="258">
        <f t="shared" si="9"/>
        <v>0</v>
      </c>
      <c r="E627" s="1799"/>
      <c r="F627" s="1799"/>
      <c r="G627" s="1799"/>
      <c r="H627" s="1799"/>
      <c r="I627" s="1799"/>
      <c r="J627" s="1799"/>
      <c r="K627" s="2471"/>
      <c r="L627" s="124"/>
    </row>
    <row r="628" spans="1:12" ht="15.75" x14ac:dyDescent="0.25">
      <c r="A628" s="1797"/>
      <c r="B628" s="1798"/>
      <c r="C628" s="1799"/>
      <c r="D628" s="258">
        <f t="shared" si="9"/>
        <v>0</v>
      </c>
      <c r="E628" s="1799"/>
      <c r="F628" s="1799"/>
      <c r="G628" s="1799"/>
      <c r="H628" s="1799"/>
      <c r="I628" s="1799"/>
      <c r="J628" s="1799"/>
      <c r="K628" s="2471"/>
      <c r="L628" s="124"/>
    </row>
    <row r="629" spans="1:12" ht="15.75" x14ac:dyDescent="0.25">
      <c r="A629" s="1797"/>
      <c r="B629" s="1798"/>
      <c r="C629" s="1799"/>
      <c r="D629" s="258">
        <f t="shared" si="9"/>
        <v>0</v>
      </c>
      <c r="E629" s="1799"/>
      <c r="F629" s="1799"/>
      <c r="G629" s="1799"/>
      <c r="H629" s="1799"/>
      <c r="I629" s="1799"/>
      <c r="J629" s="1799"/>
      <c r="K629" s="2471"/>
      <c r="L629" s="124"/>
    </row>
    <row r="630" spans="1:12" ht="15.75" x14ac:dyDescent="0.25">
      <c r="A630" s="1797"/>
      <c r="B630" s="1798"/>
      <c r="C630" s="1799"/>
      <c r="D630" s="258">
        <f t="shared" si="9"/>
        <v>0</v>
      </c>
      <c r="E630" s="1799"/>
      <c r="F630" s="1799"/>
      <c r="G630" s="1799"/>
      <c r="H630" s="1799"/>
      <c r="I630" s="1799"/>
      <c r="J630" s="1799"/>
      <c r="K630" s="2471"/>
      <c r="L630" s="124"/>
    </row>
    <row r="631" spans="1:12" ht="15.75" x14ac:dyDescent="0.25">
      <c r="A631" s="1797"/>
      <c r="B631" s="1798"/>
      <c r="C631" s="1799"/>
      <c r="D631" s="258">
        <f t="shared" si="9"/>
        <v>0</v>
      </c>
      <c r="E631" s="1799"/>
      <c r="F631" s="1799"/>
      <c r="G631" s="1799"/>
      <c r="H631" s="1799"/>
      <c r="I631" s="1799"/>
      <c r="J631" s="1799"/>
      <c r="K631" s="2471"/>
      <c r="L631" s="124"/>
    </row>
    <row r="632" spans="1:12" ht="15.75" x14ac:dyDescent="0.25">
      <c r="A632" s="1797"/>
      <c r="B632" s="1798"/>
      <c r="C632" s="1799"/>
      <c r="D632" s="258">
        <f t="shared" si="9"/>
        <v>0</v>
      </c>
      <c r="E632" s="1799"/>
      <c r="F632" s="1799"/>
      <c r="G632" s="1799"/>
      <c r="H632" s="1799"/>
      <c r="I632" s="1799"/>
      <c r="J632" s="1799"/>
      <c r="K632" s="2471"/>
      <c r="L632" s="124"/>
    </row>
    <row r="633" spans="1:12" ht="15.75" x14ac:dyDescent="0.25">
      <c r="A633" s="1797"/>
      <c r="B633" s="1798"/>
      <c r="C633" s="1799"/>
      <c r="D633" s="258">
        <f t="shared" si="9"/>
        <v>0</v>
      </c>
      <c r="E633" s="1799"/>
      <c r="F633" s="1799"/>
      <c r="G633" s="1799"/>
      <c r="H633" s="1799"/>
      <c r="I633" s="1799"/>
      <c r="J633" s="1799"/>
      <c r="K633" s="2471"/>
      <c r="L633" s="124"/>
    </row>
    <row r="634" spans="1:12" ht="15.75" x14ac:dyDescent="0.25">
      <c r="A634" s="1797"/>
      <c r="B634" s="1798"/>
      <c r="C634" s="1799"/>
      <c r="D634" s="258">
        <f t="shared" si="9"/>
        <v>0</v>
      </c>
      <c r="E634" s="1799"/>
      <c r="F634" s="1799"/>
      <c r="G634" s="1799"/>
      <c r="H634" s="1799"/>
      <c r="I634" s="1799"/>
      <c r="J634" s="1799"/>
      <c r="K634" s="2471"/>
      <c r="L634" s="124"/>
    </row>
    <row r="635" spans="1:12" ht="15.75" x14ac:dyDescent="0.25">
      <c r="A635" s="1797"/>
      <c r="B635" s="1798"/>
      <c r="C635" s="1799"/>
      <c r="D635" s="258">
        <f t="shared" si="9"/>
        <v>0</v>
      </c>
      <c r="E635" s="1799"/>
      <c r="F635" s="1799"/>
      <c r="G635" s="1799"/>
      <c r="H635" s="1799"/>
      <c r="I635" s="1799"/>
      <c r="J635" s="1799"/>
      <c r="K635" s="2471"/>
      <c r="L635" s="124"/>
    </row>
    <row r="636" spans="1:12" ht="15.75" x14ac:dyDescent="0.25">
      <c r="A636" s="1797"/>
      <c r="B636" s="1798"/>
      <c r="C636" s="1799"/>
      <c r="D636" s="258">
        <f t="shared" si="9"/>
        <v>0</v>
      </c>
      <c r="E636" s="1799"/>
      <c r="F636" s="1799"/>
      <c r="G636" s="1799"/>
      <c r="H636" s="1799"/>
      <c r="I636" s="1799"/>
      <c r="J636" s="1799"/>
      <c r="K636" s="2471"/>
      <c r="L636" s="124"/>
    </row>
    <row r="637" spans="1:12" ht="15.75" x14ac:dyDescent="0.25">
      <c r="A637" s="1797"/>
      <c r="B637" s="1798"/>
      <c r="C637" s="1799"/>
      <c r="D637" s="258">
        <f t="shared" si="9"/>
        <v>0</v>
      </c>
      <c r="E637" s="1799"/>
      <c r="F637" s="1799"/>
      <c r="G637" s="1799"/>
      <c r="H637" s="1799"/>
      <c r="I637" s="1799"/>
      <c r="J637" s="1799"/>
      <c r="K637" s="2471"/>
      <c r="L637" s="124"/>
    </row>
    <row r="638" spans="1:12" ht="15.75" x14ac:dyDescent="0.25">
      <c r="A638" s="1797"/>
      <c r="B638" s="1798"/>
      <c r="C638" s="1799"/>
      <c r="D638" s="258">
        <f t="shared" si="9"/>
        <v>0</v>
      </c>
      <c r="E638" s="1799"/>
      <c r="F638" s="1799"/>
      <c r="G638" s="1799"/>
      <c r="H638" s="1799"/>
      <c r="I638" s="1799"/>
      <c r="J638" s="1799"/>
      <c r="K638" s="2471"/>
      <c r="L638" s="124"/>
    </row>
    <row r="639" spans="1:12" ht="15.75" x14ac:dyDescent="0.25">
      <c r="A639" s="1797"/>
      <c r="B639" s="1798"/>
      <c r="C639" s="1799"/>
      <c r="D639" s="258">
        <f t="shared" si="9"/>
        <v>0</v>
      </c>
      <c r="E639" s="1799"/>
      <c r="F639" s="1799"/>
      <c r="G639" s="1799"/>
      <c r="H639" s="1799"/>
      <c r="I639" s="1799"/>
      <c r="J639" s="1799"/>
      <c r="K639" s="2471"/>
      <c r="L639" s="124"/>
    </row>
    <row r="640" spans="1:12" ht="15.75" x14ac:dyDescent="0.25">
      <c r="A640" s="1797"/>
      <c r="B640" s="1798"/>
      <c r="C640" s="1799"/>
      <c r="D640" s="258">
        <f t="shared" si="9"/>
        <v>0</v>
      </c>
      <c r="E640" s="1799"/>
      <c r="F640" s="1799"/>
      <c r="G640" s="1799"/>
      <c r="H640" s="1799"/>
      <c r="I640" s="1799"/>
      <c r="J640" s="1799"/>
      <c r="K640" s="2471"/>
      <c r="L640" s="124"/>
    </row>
    <row r="641" spans="1:12" ht="15.75" x14ac:dyDescent="0.25">
      <c r="A641" s="1797"/>
      <c r="B641" s="1798"/>
      <c r="C641" s="1799"/>
      <c r="D641" s="258">
        <f t="shared" si="9"/>
        <v>0</v>
      </c>
      <c r="E641" s="1799"/>
      <c r="F641" s="1799"/>
      <c r="G641" s="1799"/>
      <c r="H641" s="1799"/>
      <c r="I641" s="1799"/>
      <c r="J641" s="1799"/>
      <c r="K641" s="2471"/>
      <c r="L641" s="124"/>
    </row>
    <row r="642" spans="1:12" ht="15.75" x14ac:dyDescent="0.25">
      <c r="A642" s="1797"/>
      <c r="B642" s="1798"/>
      <c r="C642" s="1799"/>
      <c r="D642" s="258">
        <f t="shared" si="9"/>
        <v>0</v>
      </c>
      <c r="E642" s="1799"/>
      <c r="F642" s="1799"/>
      <c r="G642" s="1799"/>
      <c r="H642" s="1799"/>
      <c r="I642" s="1799"/>
      <c r="J642" s="1799"/>
      <c r="K642" s="2471"/>
      <c r="L642" s="124"/>
    </row>
    <row r="643" spans="1:12" ht="15.75" x14ac:dyDescent="0.25">
      <c r="A643" s="1797"/>
      <c r="B643" s="1798"/>
      <c r="C643" s="1799"/>
      <c r="D643" s="258">
        <f t="shared" si="9"/>
        <v>0</v>
      </c>
      <c r="E643" s="1799"/>
      <c r="F643" s="1799"/>
      <c r="G643" s="1799"/>
      <c r="H643" s="1799"/>
      <c r="I643" s="1799"/>
      <c r="J643" s="1799"/>
      <c r="K643" s="2471"/>
      <c r="L643" s="124"/>
    </row>
    <row r="644" spans="1:12" ht="15.75" x14ac:dyDescent="0.25">
      <c r="A644" s="1797"/>
      <c r="B644" s="1798"/>
      <c r="C644" s="1799"/>
      <c r="D644" s="258">
        <f t="shared" si="9"/>
        <v>0</v>
      </c>
      <c r="E644" s="1799"/>
      <c r="F644" s="1799"/>
      <c r="G644" s="1799"/>
      <c r="H644" s="1799"/>
      <c r="I644" s="1799"/>
      <c r="J644" s="1799"/>
      <c r="K644" s="2471"/>
      <c r="L644" s="124"/>
    </row>
    <row r="645" spans="1:12" ht="15.75" x14ac:dyDescent="0.25">
      <c r="A645" s="1797"/>
      <c r="B645" s="1798"/>
      <c r="C645" s="1799"/>
      <c r="D645" s="258">
        <f t="shared" si="9"/>
        <v>0</v>
      </c>
      <c r="E645" s="1799"/>
      <c r="F645" s="1799"/>
      <c r="G645" s="1799"/>
      <c r="H645" s="1799"/>
      <c r="I645" s="1799"/>
      <c r="J645" s="1799"/>
      <c r="K645" s="2471"/>
      <c r="L645" s="124"/>
    </row>
    <row r="646" spans="1:12" ht="15.75" x14ac:dyDescent="0.25">
      <c r="A646" s="1797"/>
      <c r="B646" s="1798"/>
      <c r="C646" s="1799"/>
      <c r="D646" s="258">
        <f t="shared" si="9"/>
        <v>0</v>
      </c>
      <c r="E646" s="1799"/>
      <c r="F646" s="1799"/>
      <c r="G646" s="1799"/>
      <c r="H646" s="1799"/>
      <c r="I646" s="1799"/>
      <c r="J646" s="1799"/>
      <c r="K646" s="2471"/>
      <c r="L646" s="124"/>
    </row>
    <row r="647" spans="1:12" ht="15.75" x14ac:dyDescent="0.25">
      <c r="A647" s="1797"/>
      <c r="B647" s="1798"/>
      <c r="C647" s="1799"/>
      <c r="D647" s="258">
        <f t="shared" si="9"/>
        <v>0</v>
      </c>
      <c r="E647" s="1799"/>
      <c r="F647" s="1799"/>
      <c r="G647" s="1799"/>
      <c r="H647" s="1799"/>
      <c r="I647" s="1799"/>
      <c r="J647" s="1799"/>
      <c r="K647" s="2471"/>
      <c r="L647" s="124"/>
    </row>
    <row r="648" spans="1:12" ht="15.75" x14ac:dyDescent="0.25">
      <c r="A648" s="1797"/>
      <c r="B648" s="1798"/>
      <c r="C648" s="1799"/>
      <c r="D648" s="258">
        <f t="shared" si="9"/>
        <v>0</v>
      </c>
      <c r="E648" s="1799"/>
      <c r="F648" s="1799"/>
      <c r="G648" s="1799"/>
      <c r="H648" s="1799"/>
      <c r="I648" s="1799"/>
      <c r="J648" s="1799"/>
      <c r="K648" s="2471"/>
      <c r="L648" s="124"/>
    </row>
    <row r="649" spans="1:12" ht="15.75" x14ac:dyDescent="0.25">
      <c r="A649" s="1797"/>
      <c r="B649" s="1798"/>
      <c r="C649" s="1799"/>
      <c r="D649" s="258">
        <f t="shared" ref="D649:D712" si="10">+C649*(100-E649)/100</f>
        <v>0</v>
      </c>
      <c r="E649" s="1799"/>
      <c r="F649" s="1799"/>
      <c r="G649" s="1799"/>
      <c r="H649" s="1799"/>
      <c r="I649" s="1799"/>
      <c r="J649" s="1799"/>
      <c r="K649" s="2471"/>
      <c r="L649" s="124"/>
    </row>
    <row r="650" spans="1:12" ht="15.75" x14ac:dyDescent="0.25">
      <c r="A650" s="1797"/>
      <c r="B650" s="1798"/>
      <c r="C650" s="1799"/>
      <c r="D650" s="258">
        <f t="shared" si="10"/>
        <v>0</v>
      </c>
      <c r="E650" s="1799"/>
      <c r="F650" s="1799"/>
      <c r="G650" s="1799"/>
      <c r="H650" s="1799"/>
      <c r="I650" s="1799"/>
      <c r="J650" s="1799"/>
      <c r="K650" s="2471"/>
      <c r="L650" s="124"/>
    </row>
    <row r="651" spans="1:12" ht="15.75" x14ac:dyDescent="0.25">
      <c r="A651" s="1797"/>
      <c r="B651" s="1798"/>
      <c r="C651" s="1799"/>
      <c r="D651" s="258">
        <f t="shared" si="10"/>
        <v>0</v>
      </c>
      <c r="E651" s="1799"/>
      <c r="F651" s="1799"/>
      <c r="G651" s="1799"/>
      <c r="H651" s="1799"/>
      <c r="I651" s="1799"/>
      <c r="J651" s="1799"/>
      <c r="K651" s="2471"/>
      <c r="L651" s="124"/>
    </row>
    <row r="652" spans="1:12" ht="15.75" x14ac:dyDescent="0.25">
      <c r="A652" s="1797"/>
      <c r="B652" s="1798"/>
      <c r="C652" s="1799"/>
      <c r="D652" s="258">
        <f t="shared" si="10"/>
        <v>0</v>
      </c>
      <c r="E652" s="1799"/>
      <c r="F652" s="1799"/>
      <c r="G652" s="1799"/>
      <c r="H652" s="1799"/>
      <c r="I652" s="1799"/>
      <c r="J652" s="1799"/>
      <c r="K652" s="2471"/>
      <c r="L652" s="124"/>
    </row>
    <row r="653" spans="1:12" ht="15.75" x14ac:dyDescent="0.25">
      <c r="A653" s="1797"/>
      <c r="B653" s="1798"/>
      <c r="C653" s="1799"/>
      <c r="D653" s="258">
        <f t="shared" si="10"/>
        <v>0</v>
      </c>
      <c r="E653" s="1799"/>
      <c r="F653" s="1799"/>
      <c r="G653" s="1799"/>
      <c r="H653" s="1799"/>
      <c r="I653" s="1799"/>
      <c r="J653" s="1799"/>
      <c r="K653" s="2471"/>
      <c r="L653" s="124"/>
    </row>
    <row r="654" spans="1:12" ht="15.75" x14ac:dyDescent="0.25">
      <c r="A654" s="1797"/>
      <c r="B654" s="1798"/>
      <c r="C654" s="1799"/>
      <c r="D654" s="258">
        <f t="shared" si="10"/>
        <v>0</v>
      </c>
      <c r="E654" s="1799"/>
      <c r="F654" s="1799"/>
      <c r="G654" s="1799"/>
      <c r="H654" s="1799"/>
      <c r="I654" s="1799"/>
      <c r="J654" s="1799"/>
      <c r="K654" s="2471"/>
      <c r="L654" s="124"/>
    </row>
    <row r="655" spans="1:12" ht="15.75" x14ac:dyDescent="0.25">
      <c r="A655" s="1797"/>
      <c r="B655" s="1798"/>
      <c r="C655" s="1799"/>
      <c r="D655" s="258">
        <f t="shared" si="10"/>
        <v>0</v>
      </c>
      <c r="E655" s="1799"/>
      <c r="F655" s="1799"/>
      <c r="G655" s="1799"/>
      <c r="H655" s="1799"/>
      <c r="I655" s="1799"/>
      <c r="J655" s="1799"/>
      <c r="K655" s="2471"/>
      <c r="L655" s="124"/>
    </row>
    <row r="656" spans="1:12" ht="15.75" x14ac:dyDescent="0.25">
      <c r="A656" s="1797"/>
      <c r="B656" s="1798"/>
      <c r="C656" s="1799"/>
      <c r="D656" s="258">
        <f t="shared" si="10"/>
        <v>0</v>
      </c>
      <c r="E656" s="1799"/>
      <c r="F656" s="1799"/>
      <c r="G656" s="1799"/>
      <c r="H656" s="1799"/>
      <c r="I656" s="1799"/>
      <c r="J656" s="1799"/>
      <c r="K656" s="2471"/>
      <c r="L656" s="124"/>
    </row>
    <row r="657" spans="1:12" ht="15.75" x14ac:dyDescent="0.25">
      <c r="A657" s="1797"/>
      <c r="B657" s="1798"/>
      <c r="C657" s="1799"/>
      <c r="D657" s="258">
        <f t="shared" si="10"/>
        <v>0</v>
      </c>
      <c r="E657" s="1799"/>
      <c r="F657" s="1799"/>
      <c r="G657" s="1799"/>
      <c r="H657" s="1799"/>
      <c r="I657" s="1799"/>
      <c r="J657" s="1799"/>
      <c r="K657" s="2471"/>
      <c r="L657" s="124"/>
    </row>
    <row r="658" spans="1:12" ht="15.75" x14ac:dyDescent="0.25">
      <c r="A658" s="1797"/>
      <c r="B658" s="1798"/>
      <c r="C658" s="1799"/>
      <c r="D658" s="258">
        <f t="shared" si="10"/>
        <v>0</v>
      </c>
      <c r="E658" s="1799"/>
      <c r="F658" s="1799"/>
      <c r="G658" s="1799"/>
      <c r="H658" s="1799"/>
      <c r="I658" s="1799"/>
      <c r="J658" s="1799"/>
      <c r="K658" s="2471"/>
      <c r="L658" s="124"/>
    </row>
    <row r="659" spans="1:12" ht="15.75" x14ac:dyDescent="0.25">
      <c r="A659" s="1797"/>
      <c r="B659" s="1798"/>
      <c r="C659" s="1799"/>
      <c r="D659" s="258">
        <f t="shared" si="10"/>
        <v>0</v>
      </c>
      <c r="E659" s="1799"/>
      <c r="F659" s="1799"/>
      <c r="G659" s="1799"/>
      <c r="H659" s="1799"/>
      <c r="I659" s="1799"/>
      <c r="J659" s="1799"/>
      <c r="K659" s="2471"/>
      <c r="L659" s="124"/>
    </row>
    <row r="660" spans="1:12" ht="15.75" x14ac:dyDescent="0.25">
      <c r="A660" s="1797"/>
      <c r="B660" s="1798"/>
      <c r="C660" s="1799"/>
      <c r="D660" s="258">
        <f t="shared" si="10"/>
        <v>0</v>
      </c>
      <c r="E660" s="1799"/>
      <c r="F660" s="1799"/>
      <c r="G660" s="1799"/>
      <c r="H660" s="1799"/>
      <c r="I660" s="1799"/>
      <c r="J660" s="1799"/>
      <c r="K660" s="2471"/>
      <c r="L660" s="124"/>
    </row>
    <row r="661" spans="1:12" ht="15.75" x14ac:dyDescent="0.25">
      <c r="A661" s="1797"/>
      <c r="B661" s="1798"/>
      <c r="C661" s="1799"/>
      <c r="D661" s="258">
        <f t="shared" si="10"/>
        <v>0</v>
      </c>
      <c r="E661" s="1799"/>
      <c r="F661" s="1799"/>
      <c r="G661" s="1799"/>
      <c r="H661" s="1799"/>
      <c r="I661" s="1799"/>
      <c r="J661" s="1799"/>
      <c r="K661" s="2471"/>
      <c r="L661" s="124"/>
    </row>
    <row r="662" spans="1:12" ht="15.75" x14ac:dyDescent="0.25">
      <c r="A662" s="1797"/>
      <c r="B662" s="1798"/>
      <c r="C662" s="1799"/>
      <c r="D662" s="258">
        <f t="shared" si="10"/>
        <v>0</v>
      </c>
      <c r="E662" s="1799"/>
      <c r="F662" s="1799"/>
      <c r="G662" s="1799"/>
      <c r="H662" s="1799"/>
      <c r="I662" s="1799"/>
      <c r="J662" s="1799"/>
      <c r="K662" s="2471"/>
      <c r="L662" s="124"/>
    </row>
    <row r="663" spans="1:12" ht="15.75" x14ac:dyDescent="0.25">
      <c r="A663" s="1797"/>
      <c r="B663" s="1798"/>
      <c r="C663" s="1799"/>
      <c r="D663" s="258">
        <f t="shared" si="10"/>
        <v>0</v>
      </c>
      <c r="E663" s="1799"/>
      <c r="F663" s="1799"/>
      <c r="G663" s="1799"/>
      <c r="H663" s="1799"/>
      <c r="I663" s="1799"/>
      <c r="J663" s="1799"/>
      <c r="K663" s="2471"/>
      <c r="L663" s="124"/>
    </row>
    <row r="664" spans="1:12" ht="15.75" x14ac:dyDescent="0.25">
      <c r="A664" s="1797"/>
      <c r="B664" s="1798"/>
      <c r="C664" s="1799"/>
      <c r="D664" s="258">
        <f t="shared" si="10"/>
        <v>0</v>
      </c>
      <c r="E664" s="1799"/>
      <c r="F664" s="1799"/>
      <c r="G664" s="1799"/>
      <c r="H664" s="1799"/>
      <c r="I664" s="1799"/>
      <c r="J664" s="1799"/>
      <c r="K664" s="2471"/>
      <c r="L664" s="124"/>
    </row>
    <row r="665" spans="1:12" ht="15.75" x14ac:dyDescent="0.25">
      <c r="A665" s="1797"/>
      <c r="B665" s="1798"/>
      <c r="C665" s="1799"/>
      <c r="D665" s="258">
        <f t="shared" si="10"/>
        <v>0</v>
      </c>
      <c r="E665" s="1799"/>
      <c r="F665" s="1799"/>
      <c r="G665" s="1799"/>
      <c r="H665" s="1799"/>
      <c r="I665" s="1799"/>
      <c r="J665" s="1799"/>
      <c r="K665" s="2471"/>
      <c r="L665" s="124"/>
    </row>
    <row r="666" spans="1:12" ht="15.75" x14ac:dyDescent="0.25">
      <c r="A666" s="1797"/>
      <c r="B666" s="1798"/>
      <c r="C666" s="1799"/>
      <c r="D666" s="258">
        <f t="shared" si="10"/>
        <v>0</v>
      </c>
      <c r="E666" s="1799"/>
      <c r="F666" s="1799"/>
      <c r="G666" s="1799"/>
      <c r="H666" s="1799"/>
      <c r="I666" s="1799"/>
      <c r="J666" s="1799"/>
      <c r="K666" s="2471"/>
      <c r="L666" s="124"/>
    </row>
    <row r="667" spans="1:12" ht="15.75" x14ac:dyDescent="0.25">
      <c r="A667" s="1797"/>
      <c r="B667" s="1798"/>
      <c r="C667" s="1799"/>
      <c r="D667" s="258">
        <f t="shared" si="10"/>
        <v>0</v>
      </c>
      <c r="E667" s="1799"/>
      <c r="F667" s="1799"/>
      <c r="G667" s="1799"/>
      <c r="H667" s="1799"/>
      <c r="I667" s="1799"/>
      <c r="J667" s="1799"/>
      <c r="K667" s="2471"/>
      <c r="L667" s="124"/>
    </row>
    <row r="668" spans="1:12" ht="15.75" x14ac:dyDescent="0.25">
      <c r="A668" s="1797"/>
      <c r="B668" s="1798"/>
      <c r="C668" s="1799"/>
      <c r="D668" s="258">
        <f t="shared" si="10"/>
        <v>0</v>
      </c>
      <c r="E668" s="1799"/>
      <c r="F668" s="1799"/>
      <c r="G668" s="1799"/>
      <c r="H668" s="1799"/>
      <c r="I668" s="1799"/>
      <c r="J668" s="1799"/>
      <c r="K668" s="2471"/>
      <c r="L668" s="124"/>
    </row>
    <row r="669" spans="1:12" ht="15.75" x14ac:dyDescent="0.25">
      <c r="A669" s="1797"/>
      <c r="B669" s="1798"/>
      <c r="C669" s="1799"/>
      <c r="D669" s="258">
        <f t="shared" si="10"/>
        <v>0</v>
      </c>
      <c r="E669" s="1799"/>
      <c r="F669" s="1799"/>
      <c r="G669" s="1799"/>
      <c r="H669" s="1799"/>
      <c r="I669" s="1799"/>
      <c r="J669" s="1799"/>
      <c r="K669" s="2471"/>
      <c r="L669" s="124"/>
    </row>
    <row r="670" spans="1:12" ht="15.75" x14ac:dyDescent="0.25">
      <c r="A670" s="1797"/>
      <c r="B670" s="1798"/>
      <c r="C670" s="1799"/>
      <c r="D670" s="258">
        <f t="shared" si="10"/>
        <v>0</v>
      </c>
      <c r="E670" s="1799"/>
      <c r="F670" s="1799"/>
      <c r="G670" s="1799"/>
      <c r="H670" s="1799"/>
      <c r="I670" s="1799"/>
      <c r="J670" s="1799"/>
      <c r="K670" s="2471"/>
      <c r="L670" s="124"/>
    </row>
    <row r="671" spans="1:12" ht="15.75" x14ac:dyDescent="0.25">
      <c r="A671" s="1797"/>
      <c r="B671" s="1798"/>
      <c r="C671" s="1799"/>
      <c r="D671" s="258">
        <f t="shared" si="10"/>
        <v>0</v>
      </c>
      <c r="E671" s="1799"/>
      <c r="F671" s="1799"/>
      <c r="G671" s="1799"/>
      <c r="H671" s="1799"/>
      <c r="I671" s="1799"/>
      <c r="J671" s="1799"/>
      <c r="K671" s="2471"/>
      <c r="L671" s="124"/>
    </row>
    <row r="672" spans="1:12" ht="15.75" x14ac:dyDescent="0.25">
      <c r="A672" s="1797"/>
      <c r="B672" s="1798"/>
      <c r="C672" s="1799"/>
      <c r="D672" s="258">
        <f t="shared" si="10"/>
        <v>0</v>
      </c>
      <c r="E672" s="1799"/>
      <c r="F672" s="1799"/>
      <c r="G672" s="1799"/>
      <c r="H672" s="1799"/>
      <c r="I672" s="1799"/>
      <c r="J672" s="1799"/>
      <c r="K672" s="2471"/>
      <c r="L672" s="124"/>
    </row>
    <row r="673" spans="1:12" ht="15.75" x14ac:dyDescent="0.25">
      <c r="A673" s="1797"/>
      <c r="B673" s="1798"/>
      <c r="C673" s="1799"/>
      <c r="D673" s="258">
        <f t="shared" si="10"/>
        <v>0</v>
      </c>
      <c r="E673" s="1799"/>
      <c r="F673" s="1799"/>
      <c r="G673" s="1799"/>
      <c r="H673" s="1799"/>
      <c r="I673" s="1799"/>
      <c r="J673" s="1799"/>
      <c r="K673" s="2471"/>
      <c r="L673" s="124"/>
    </row>
    <row r="674" spans="1:12" ht="15.75" x14ac:dyDescent="0.25">
      <c r="A674" s="1797"/>
      <c r="B674" s="1798"/>
      <c r="C674" s="1799"/>
      <c r="D674" s="258">
        <f t="shared" si="10"/>
        <v>0</v>
      </c>
      <c r="E674" s="1799"/>
      <c r="F674" s="1799"/>
      <c r="G674" s="1799"/>
      <c r="H674" s="1799"/>
      <c r="I674" s="1799"/>
      <c r="J674" s="1799"/>
      <c r="K674" s="2471"/>
      <c r="L674" s="124"/>
    </row>
    <row r="675" spans="1:12" ht="15.75" x14ac:dyDescent="0.25">
      <c r="A675" s="1797"/>
      <c r="B675" s="1798"/>
      <c r="C675" s="1799"/>
      <c r="D675" s="258">
        <f t="shared" si="10"/>
        <v>0</v>
      </c>
      <c r="E675" s="1799"/>
      <c r="F675" s="1799"/>
      <c r="G675" s="1799"/>
      <c r="H675" s="1799"/>
      <c r="I675" s="1799"/>
      <c r="J675" s="1799"/>
      <c r="K675" s="2471"/>
      <c r="L675" s="124"/>
    </row>
    <row r="676" spans="1:12" ht="15.75" x14ac:dyDescent="0.25">
      <c r="A676" s="1797"/>
      <c r="B676" s="1798"/>
      <c r="C676" s="1799"/>
      <c r="D676" s="258">
        <f t="shared" si="10"/>
        <v>0</v>
      </c>
      <c r="E676" s="1799"/>
      <c r="F676" s="1799"/>
      <c r="G676" s="1799"/>
      <c r="H676" s="1799"/>
      <c r="I676" s="1799"/>
      <c r="J676" s="1799"/>
      <c r="K676" s="2471"/>
      <c r="L676" s="124"/>
    </row>
    <row r="677" spans="1:12" ht="15.75" x14ac:dyDescent="0.25">
      <c r="A677" s="1797"/>
      <c r="B677" s="1798"/>
      <c r="C677" s="1799"/>
      <c r="D677" s="258">
        <f t="shared" si="10"/>
        <v>0</v>
      </c>
      <c r="E677" s="1799"/>
      <c r="F677" s="1799"/>
      <c r="G677" s="1799"/>
      <c r="H677" s="1799"/>
      <c r="I677" s="1799"/>
      <c r="J677" s="1799"/>
      <c r="K677" s="2471"/>
      <c r="L677" s="124"/>
    </row>
    <row r="678" spans="1:12" ht="15.75" x14ac:dyDescent="0.25">
      <c r="A678" s="1797"/>
      <c r="B678" s="1798"/>
      <c r="C678" s="1799"/>
      <c r="D678" s="258">
        <f t="shared" si="10"/>
        <v>0</v>
      </c>
      <c r="E678" s="1799"/>
      <c r="F678" s="1799"/>
      <c r="G678" s="1799"/>
      <c r="H678" s="1799"/>
      <c r="I678" s="1799"/>
      <c r="J678" s="1799"/>
      <c r="K678" s="2471"/>
      <c r="L678" s="124"/>
    </row>
    <row r="679" spans="1:12" ht="15.75" x14ac:dyDescent="0.25">
      <c r="A679" s="1797"/>
      <c r="B679" s="1798"/>
      <c r="C679" s="1799"/>
      <c r="D679" s="258">
        <f t="shared" si="10"/>
        <v>0</v>
      </c>
      <c r="E679" s="1799"/>
      <c r="F679" s="1799"/>
      <c r="G679" s="1799"/>
      <c r="H679" s="1799"/>
      <c r="I679" s="1799"/>
      <c r="J679" s="1799"/>
      <c r="K679" s="2471"/>
      <c r="L679" s="124"/>
    </row>
    <row r="680" spans="1:12" ht="15.75" x14ac:dyDescent="0.25">
      <c r="A680" s="1797"/>
      <c r="B680" s="1798"/>
      <c r="C680" s="1799"/>
      <c r="D680" s="258">
        <f t="shared" si="10"/>
        <v>0</v>
      </c>
      <c r="E680" s="1799"/>
      <c r="F680" s="1799"/>
      <c r="G680" s="1799"/>
      <c r="H680" s="1799"/>
      <c r="I680" s="1799"/>
      <c r="J680" s="1799"/>
      <c r="K680" s="2471"/>
      <c r="L680" s="124"/>
    </row>
    <row r="681" spans="1:12" ht="15.75" x14ac:dyDescent="0.25">
      <c r="A681" s="1797"/>
      <c r="B681" s="1798"/>
      <c r="C681" s="1799"/>
      <c r="D681" s="258">
        <f t="shared" si="10"/>
        <v>0</v>
      </c>
      <c r="E681" s="1799"/>
      <c r="F681" s="1799"/>
      <c r="G681" s="1799"/>
      <c r="H681" s="1799"/>
      <c r="I681" s="1799"/>
      <c r="J681" s="1799"/>
      <c r="K681" s="2471"/>
      <c r="L681" s="124"/>
    </row>
    <row r="682" spans="1:12" ht="15.75" x14ac:dyDescent="0.25">
      <c r="A682" s="1797"/>
      <c r="B682" s="1798"/>
      <c r="C682" s="1799"/>
      <c r="D682" s="258">
        <f t="shared" si="10"/>
        <v>0</v>
      </c>
      <c r="E682" s="1799"/>
      <c r="F682" s="1799"/>
      <c r="G682" s="1799"/>
      <c r="H682" s="1799"/>
      <c r="I682" s="1799"/>
      <c r="J682" s="1799"/>
      <c r="K682" s="2471"/>
      <c r="L682" s="124"/>
    </row>
    <row r="683" spans="1:12" ht="15.75" x14ac:dyDescent="0.25">
      <c r="A683" s="1797"/>
      <c r="B683" s="1798"/>
      <c r="C683" s="1799"/>
      <c r="D683" s="258">
        <f t="shared" si="10"/>
        <v>0</v>
      </c>
      <c r="E683" s="1799"/>
      <c r="F683" s="1799"/>
      <c r="G683" s="1799"/>
      <c r="H683" s="1799"/>
      <c r="I683" s="1799"/>
      <c r="J683" s="1799"/>
      <c r="K683" s="2471"/>
      <c r="L683" s="124"/>
    </row>
    <row r="684" spans="1:12" ht="15.75" x14ac:dyDescent="0.25">
      <c r="A684" s="1797"/>
      <c r="B684" s="1798"/>
      <c r="C684" s="1799"/>
      <c r="D684" s="258">
        <f t="shared" si="10"/>
        <v>0</v>
      </c>
      <c r="E684" s="1799"/>
      <c r="F684" s="1799"/>
      <c r="G684" s="1799"/>
      <c r="H684" s="1799"/>
      <c r="I684" s="1799"/>
      <c r="J684" s="1799"/>
      <c r="K684" s="2471"/>
      <c r="L684" s="124"/>
    </row>
    <row r="685" spans="1:12" ht="15.75" x14ac:dyDescent="0.25">
      <c r="A685" s="1797"/>
      <c r="B685" s="1798"/>
      <c r="C685" s="1799"/>
      <c r="D685" s="258">
        <f t="shared" si="10"/>
        <v>0</v>
      </c>
      <c r="E685" s="1799"/>
      <c r="F685" s="1799"/>
      <c r="G685" s="1799"/>
      <c r="H685" s="1799"/>
      <c r="I685" s="1799"/>
      <c r="J685" s="1799"/>
      <c r="K685" s="2471"/>
      <c r="L685" s="124"/>
    </row>
    <row r="686" spans="1:12" ht="15.75" x14ac:dyDescent="0.25">
      <c r="A686" s="1797"/>
      <c r="B686" s="1798"/>
      <c r="C686" s="1799"/>
      <c r="D686" s="258">
        <f t="shared" si="10"/>
        <v>0</v>
      </c>
      <c r="E686" s="1799"/>
      <c r="F686" s="1799"/>
      <c r="G686" s="1799"/>
      <c r="H686" s="1799"/>
      <c r="I686" s="1799"/>
      <c r="J686" s="1799"/>
      <c r="K686" s="2471"/>
      <c r="L686" s="124"/>
    </row>
    <row r="687" spans="1:12" ht="15.75" x14ac:dyDescent="0.25">
      <c r="A687" s="1797"/>
      <c r="B687" s="1798"/>
      <c r="C687" s="1799"/>
      <c r="D687" s="258">
        <f t="shared" si="10"/>
        <v>0</v>
      </c>
      <c r="E687" s="1799"/>
      <c r="F687" s="1799"/>
      <c r="G687" s="1799"/>
      <c r="H687" s="1799"/>
      <c r="I687" s="1799"/>
      <c r="J687" s="1799"/>
      <c r="K687" s="2471"/>
      <c r="L687" s="124"/>
    </row>
    <row r="688" spans="1:12" ht="15.75" x14ac:dyDescent="0.25">
      <c r="A688" s="1797"/>
      <c r="B688" s="1798"/>
      <c r="C688" s="1799"/>
      <c r="D688" s="258">
        <f t="shared" si="10"/>
        <v>0</v>
      </c>
      <c r="E688" s="1799"/>
      <c r="F688" s="1799"/>
      <c r="G688" s="1799"/>
      <c r="H688" s="1799"/>
      <c r="I688" s="1799"/>
      <c r="J688" s="1799"/>
      <c r="K688" s="2471"/>
      <c r="L688" s="124"/>
    </row>
    <row r="689" spans="1:12" ht="15.75" x14ac:dyDescent="0.25">
      <c r="A689" s="1797"/>
      <c r="B689" s="1798"/>
      <c r="C689" s="1799"/>
      <c r="D689" s="258">
        <f t="shared" si="10"/>
        <v>0</v>
      </c>
      <c r="E689" s="1799"/>
      <c r="F689" s="1799"/>
      <c r="G689" s="1799"/>
      <c r="H689" s="1799"/>
      <c r="I689" s="1799"/>
      <c r="J689" s="1799"/>
      <c r="K689" s="2471"/>
      <c r="L689" s="124"/>
    </row>
    <row r="690" spans="1:12" ht="15.75" x14ac:dyDescent="0.25">
      <c r="A690" s="1797"/>
      <c r="B690" s="1798"/>
      <c r="C690" s="1799"/>
      <c r="D690" s="258">
        <f t="shared" si="10"/>
        <v>0</v>
      </c>
      <c r="E690" s="1799"/>
      <c r="F690" s="1799"/>
      <c r="G690" s="1799"/>
      <c r="H690" s="1799"/>
      <c r="I690" s="1799"/>
      <c r="J690" s="1799"/>
      <c r="K690" s="2471"/>
      <c r="L690" s="124"/>
    </row>
    <row r="691" spans="1:12" ht="15.75" x14ac:dyDescent="0.25">
      <c r="A691" s="1797"/>
      <c r="B691" s="1798"/>
      <c r="C691" s="1799"/>
      <c r="D691" s="258">
        <f t="shared" si="10"/>
        <v>0</v>
      </c>
      <c r="E691" s="1799"/>
      <c r="F691" s="1799"/>
      <c r="G691" s="1799"/>
      <c r="H691" s="1799"/>
      <c r="I691" s="1799"/>
      <c r="J691" s="1799"/>
      <c r="K691" s="2471"/>
      <c r="L691" s="124"/>
    </row>
    <row r="692" spans="1:12" ht="15.75" x14ac:dyDescent="0.25">
      <c r="A692" s="1797"/>
      <c r="B692" s="1798"/>
      <c r="C692" s="1799"/>
      <c r="D692" s="258">
        <f t="shared" si="10"/>
        <v>0</v>
      </c>
      <c r="E692" s="1799"/>
      <c r="F692" s="1799"/>
      <c r="G692" s="1799"/>
      <c r="H692" s="1799"/>
      <c r="I692" s="1799"/>
      <c r="J692" s="1799"/>
      <c r="K692" s="2471"/>
      <c r="L692" s="124"/>
    </row>
    <row r="693" spans="1:12" ht="15.75" x14ac:dyDescent="0.25">
      <c r="A693" s="1797"/>
      <c r="B693" s="1798"/>
      <c r="C693" s="1799"/>
      <c r="D693" s="258">
        <f t="shared" si="10"/>
        <v>0</v>
      </c>
      <c r="E693" s="1799"/>
      <c r="F693" s="1799"/>
      <c r="G693" s="1799"/>
      <c r="H693" s="1799"/>
      <c r="I693" s="1799"/>
      <c r="J693" s="1799"/>
      <c r="K693" s="2471"/>
      <c r="L693" s="124"/>
    </row>
    <row r="694" spans="1:12" ht="15.75" x14ac:dyDescent="0.25">
      <c r="A694" s="1797"/>
      <c r="B694" s="1798"/>
      <c r="C694" s="1799"/>
      <c r="D694" s="258">
        <f t="shared" si="10"/>
        <v>0</v>
      </c>
      <c r="E694" s="1799"/>
      <c r="F694" s="1799"/>
      <c r="G694" s="1799"/>
      <c r="H694" s="1799"/>
      <c r="I694" s="1799"/>
      <c r="J694" s="1799"/>
      <c r="K694" s="2471"/>
      <c r="L694" s="124"/>
    </row>
    <row r="695" spans="1:12" ht="15.75" x14ac:dyDescent="0.25">
      <c r="A695" s="1797"/>
      <c r="B695" s="1798"/>
      <c r="C695" s="1799"/>
      <c r="D695" s="258">
        <f t="shared" si="10"/>
        <v>0</v>
      </c>
      <c r="E695" s="1799"/>
      <c r="F695" s="1799"/>
      <c r="G695" s="1799"/>
      <c r="H695" s="1799"/>
      <c r="I695" s="1799"/>
      <c r="J695" s="1799"/>
      <c r="K695" s="2471"/>
      <c r="L695" s="124"/>
    </row>
    <row r="696" spans="1:12" ht="15.75" x14ac:dyDescent="0.25">
      <c r="A696" s="1797"/>
      <c r="B696" s="1798"/>
      <c r="C696" s="1799"/>
      <c r="D696" s="258">
        <f t="shared" si="10"/>
        <v>0</v>
      </c>
      <c r="E696" s="1799"/>
      <c r="F696" s="1799"/>
      <c r="G696" s="1799"/>
      <c r="H696" s="1799"/>
      <c r="I696" s="1799"/>
      <c r="J696" s="1799"/>
      <c r="K696" s="2471"/>
      <c r="L696" s="124"/>
    </row>
    <row r="697" spans="1:12" ht="15.75" x14ac:dyDescent="0.25">
      <c r="A697" s="1797"/>
      <c r="B697" s="1798"/>
      <c r="C697" s="1799"/>
      <c r="D697" s="258">
        <f t="shared" si="10"/>
        <v>0</v>
      </c>
      <c r="E697" s="1799"/>
      <c r="F697" s="1799"/>
      <c r="G697" s="1799"/>
      <c r="H697" s="1799"/>
      <c r="I697" s="1799"/>
      <c r="J697" s="1799"/>
      <c r="K697" s="2471"/>
      <c r="L697" s="124"/>
    </row>
    <row r="698" spans="1:12" ht="15.75" x14ac:dyDescent="0.25">
      <c r="A698" s="1797"/>
      <c r="B698" s="1798"/>
      <c r="C698" s="1799"/>
      <c r="D698" s="258">
        <f t="shared" si="10"/>
        <v>0</v>
      </c>
      <c r="E698" s="1799"/>
      <c r="F698" s="1799"/>
      <c r="G698" s="1799"/>
      <c r="H698" s="1799"/>
      <c r="I698" s="1799"/>
      <c r="J698" s="1799"/>
      <c r="K698" s="2471"/>
      <c r="L698" s="124"/>
    </row>
    <row r="699" spans="1:12" ht="15.75" x14ac:dyDescent="0.25">
      <c r="A699" s="1797"/>
      <c r="B699" s="1798"/>
      <c r="C699" s="1799"/>
      <c r="D699" s="258">
        <f t="shared" si="10"/>
        <v>0</v>
      </c>
      <c r="E699" s="1799"/>
      <c r="F699" s="1799"/>
      <c r="G699" s="1799"/>
      <c r="H699" s="1799"/>
      <c r="I699" s="1799"/>
      <c r="J699" s="1799"/>
      <c r="K699" s="2471"/>
      <c r="L699" s="124"/>
    </row>
    <row r="700" spans="1:12" ht="15.75" x14ac:dyDescent="0.25">
      <c r="A700" s="1797"/>
      <c r="B700" s="1798"/>
      <c r="C700" s="1799"/>
      <c r="D700" s="258">
        <f t="shared" si="10"/>
        <v>0</v>
      </c>
      <c r="E700" s="1799"/>
      <c r="F700" s="1799"/>
      <c r="G700" s="1799"/>
      <c r="H700" s="1799"/>
      <c r="I700" s="1799"/>
      <c r="J700" s="1799"/>
      <c r="K700" s="2471"/>
      <c r="L700" s="124"/>
    </row>
    <row r="701" spans="1:12" ht="15.75" x14ac:dyDescent="0.25">
      <c r="A701" s="1797"/>
      <c r="B701" s="1798"/>
      <c r="C701" s="1799"/>
      <c r="D701" s="258">
        <f t="shared" si="10"/>
        <v>0</v>
      </c>
      <c r="E701" s="1799"/>
      <c r="F701" s="1799"/>
      <c r="G701" s="1799"/>
      <c r="H701" s="1799"/>
      <c r="I701" s="1799"/>
      <c r="J701" s="1799"/>
      <c r="K701" s="2471"/>
      <c r="L701" s="124"/>
    </row>
    <row r="702" spans="1:12" ht="15.75" x14ac:dyDescent="0.25">
      <c r="A702" s="1797"/>
      <c r="B702" s="1798"/>
      <c r="C702" s="1799"/>
      <c r="D702" s="258">
        <f t="shared" si="10"/>
        <v>0</v>
      </c>
      <c r="E702" s="1799"/>
      <c r="F702" s="1799"/>
      <c r="G702" s="1799"/>
      <c r="H702" s="1799"/>
      <c r="I702" s="1799"/>
      <c r="J702" s="1799"/>
      <c r="K702" s="2471"/>
      <c r="L702" s="124"/>
    </row>
    <row r="703" spans="1:12" ht="15.75" x14ac:dyDescent="0.25">
      <c r="A703" s="1797"/>
      <c r="B703" s="1798"/>
      <c r="C703" s="1799"/>
      <c r="D703" s="258">
        <f t="shared" si="10"/>
        <v>0</v>
      </c>
      <c r="E703" s="1799"/>
      <c r="F703" s="1799"/>
      <c r="G703" s="1799"/>
      <c r="H703" s="1799"/>
      <c r="I703" s="1799"/>
      <c r="J703" s="1799"/>
      <c r="K703" s="2471"/>
      <c r="L703" s="124"/>
    </row>
    <row r="704" spans="1:12" ht="15.75" x14ac:dyDescent="0.25">
      <c r="A704" s="1797"/>
      <c r="B704" s="1798"/>
      <c r="C704" s="1799"/>
      <c r="D704" s="258">
        <f t="shared" si="10"/>
        <v>0</v>
      </c>
      <c r="E704" s="1799"/>
      <c r="F704" s="1799"/>
      <c r="G704" s="1799"/>
      <c r="H704" s="1799"/>
      <c r="I704" s="1799"/>
      <c r="J704" s="1799"/>
      <c r="K704" s="2471"/>
      <c r="L704" s="124"/>
    </row>
    <row r="705" spans="1:12" ht="15.75" x14ac:dyDescent="0.25">
      <c r="A705" s="1797"/>
      <c r="B705" s="1798"/>
      <c r="C705" s="1799"/>
      <c r="D705" s="258">
        <f t="shared" si="10"/>
        <v>0</v>
      </c>
      <c r="E705" s="1799"/>
      <c r="F705" s="1799"/>
      <c r="G705" s="1799"/>
      <c r="H705" s="1799"/>
      <c r="I705" s="1799"/>
      <c r="J705" s="1799"/>
      <c r="K705" s="2471"/>
      <c r="L705" s="124"/>
    </row>
    <row r="706" spans="1:12" ht="15.75" x14ac:dyDescent="0.25">
      <c r="A706" s="1797"/>
      <c r="B706" s="1798"/>
      <c r="C706" s="1799"/>
      <c r="D706" s="258">
        <f t="shared" si="10"/>
        <v>0</v>
      </c>
      <c r="E706" s="1799"/>
      <c r="F706" s="1799"/>
      <c r="G706" s="1799"/>
      <c r="H706" s="1799"/>
      <c r="I706" s="1799"/>
      <c r="J706" s="1799"/>
      <c r="K706" s="2471"/>
      <c r="L706" s="124"/>
    </row>
    <row r="707" spans="1:12" ht="15.75" x14ac:dyDescent="0.25">
      <c r="A707" s="1797"/>
      <c r="B707" s="1798"/>
      <c r="C707" s="1799"/>
      <c r="D707" s="258">
        <f t="shared" si="10"/>
        <v>0</v>
      </c>
      <c r="E707" s="1799"/>
      <c r="F707" s="1799"/>
      <c r="G707" s="1799"/>
      <c r="H707" s="1799"/>
      <c r="I707" s="1799"/>
      <c r="J707" s="1799"/>
      <c r="K707" s="2471"/>
      <c r="L707" s="124"/>
    </row>
    <row r="708" spans="1:12" ht="15.75" x14ac:dyDescent="0.25">
      <c r="A708" s="1797"/>
      <c r="B708" s="1798"/>
      <c r="C708" s="1799"/>
      <c r="D708" s="258">
        <f t="shared" si="10"/>
        <v>0</v>
      </c>
      <c r="E708" s="1799"/>
      <c r="F708" s="1799"/>
      <c r="G708" s="1799"/>
      <c r="H708" s="1799"/>
      <c r="I708" s="1799"/>
      <c r="J708" s="1799"/>
      <c r="K708" s="2471"/>
      <c r="L708" s="124"/>
    </row>
    <row r="709" spans="1:12" ht="15.75" x14ac:dyDescent="0.25">
      <c r="A709" s="1797"/>
      <c r="B709" s="1798"/>
      <c r="C709" s="1799"/>
      <c r="D709" s="258">
        <f t="shared" si="10"/>
        <v>0</v>
      </c>
      <c r="E709" s="1799"/>
      <c r="F709" s="1799"/>
      <c r="G709" s="1799"/>
      <c r="H709" s="1799"/>
      <c r="I709" s="1799"/>
      <c r="J709" s="1799"/>
      <c r="K709" s="2471"/>
      <c r="L709" s="124"/>
    </row>
    <row r="710" spans="1:12" ht="15.75" x14ac:dyDescent="0.25">
      <c r="A710" s="1797"/>
      <c r="B710" s="1798"/>
      <c r="C710" s="1799"/>
      <c r="D710" s="258">
        <f t="shared" si="10"/>
        <v>0</v>
      </c>
      <c r="E710" s="1799"/>
      <c r="F710" s="1799"/>
      <c r="G710" s="1799"/>
      <c r="H710" s="1799"/>
      <c r="I710" s="1799"/>
      <c r="J710" s="1799"/>
      <c r="K710" s="2471"/>
      <c r="L710" s="124"/>
    </row>
    <row r="711" spans="1:12" ht="15.75" x14ac:dyDescent="0.25">
      <c r="A711" s="1797"/>
      <c r="B711" s="1798"/>
      <c r="C711" s="1799"/>
      <c r="D711" s="258">
        <f t="shared" si="10"/>
        <v>0</v>
      </c>
      <c r="E711" s="1799"/>
      <c r="F711" s="1799"/>
      <c r="G711" s="1799"/>
      <c r="H711" s="1799"/>
      <c r="I711" s="1799"/>
      <c r="J711" s="1799"/>
      <c r="K711" s="2471"/>
      <c r="L711" s="124"/>
    </row>
    <row r="712" spans="1:12" ht="15.75" x14ac:dyDescent="0.25">
      <c r="A712" s="1797"/>
      <c r="B712" s="1798"/>
      <c r="C712" s="1799"/>
      <c r="D712" s="258">
        <f t="shared" si="10"/>
        <v>0</v>
      </c>
      <c r="E712" s="1799"/>
      <c r="F712" s="1799"/>
      <c r="G712" s="1799"/>
      <c r="H712" s="1799"/>
      <c r="I712" s="1799"/>
      <c r="J712" s="1799"/>
      <c r="K712" s="2471"/>
      <c r="L712" s="124"/>
    </row>
    <row r="713" spans="1:12" ht="15.75" x14ac:dyDescent="0.25">
      <c r="A713" s="1797"/>
      <c r="B713" s="1798"/>
      <c r="C713" s="1799"/>
      <c r="D713" s="258">
        <f t="shared" ref="D713:D770" si="11">+C713*(100-E713)/100</f>
        <v>0</v>
      </c>
      <c r="E713" s="1799"/>
      <c r="F713" s="1799"/>
      <c r="G713" s="1799"/>
      <c r="H713" s="1799"/>
      <c r="I713" s="1799"/>
      <c r="J713" s="1799"/>
      <c r="K713" s="2471"/>
      <c r="L713" s="124"/>
    </row>
    <row r="714" spans="1:12" ht="15.75" x14ac:dyDescent="0.25">
      <c r="A714" s="1797"/>
      <c r="B714" s="1798"/>
      <c r="C714" s="1799"/>
      <c r="D714" s="258">
        <f t="shared" si="11"/>
        <v>0</v>
      </c>
      <c r="E714" s="1799"/>
      <c r="F714" s="1799"/>
      <c r="G714" s="1799"/>
      <c r="H714" s="1799"/>
      <c r="I714" s="1799"/>
      <c r="J714" s="1799"/>
      <c r="K714" s="2471"/>
      <c r="L714" s="124"/>
    </row>
    <row r="715" spans="1:12" ht="15.75" x14ac:dyDescent="0.25">
      <c r="A715" s="1797"/>
      <c r="B715" s="1798"/>
      <c r="C715" s="1799"/>
      <c r="D715" s="258">
        <f t="shared" si="11"/>
        <v>0</v>
      </c>
      <c r="E715" s="1799"/>
      <c r="F715" s="1799"/>
      <c r="G715" s="1799"/>
      <c r="H715" s="1799"/>
      <c r="I715" s="1799"/>
      <c r="J715" s="1799"/>
      <c r="K715" s="2471"/>
      <c r="L715" s="124"/>
    </row>
    <row r="716" spans="1:12" ht="15.75" x14ac:dyDescent="0.25">
      <c r="A716" s="1797"/>
      <c r="B716" s="1798"/>
      <c r="C716" s="1799"/>
      <c r="D716" s="258">
        <f t="shared" si="11"/>
        <v>0</v>
      </c>
      <c r="E716" s="1799"/>
      <c r="F716" s="1799"/>
      <c r="G716" s="1799"/>
      <c r="H716" s="1799"/>
      <c r="I716" s="1799"/>
      <c r="J716" s="1799"/>
      <c r="K716" s="2471"/>
      <c r="L716" s="124"/>
    </row>
    <row r="717" spans="1:12" ht="15.75" x14ac:dyDescent="0.25">
      <c r="A717" s="1797"/>
      <c r="B717" s="1798"/>
      <c r="C717" s="1799"/>
      <c r="D717" s="258">
        <f t="shared" si="11"/>
        <v>0</v>
      </c>
      <c r="E717" s="1799"/>
      <c r="F717" s="1799"/>
      <c r="G717" s="1799"/>
      <c r="H717" s="1799"/>
      <c r="I717" s="1799"/>
      <c r="J717" s="1799"/>
      <c r="K717" s="2471"/>
      <c r="L717" s="124"/>
    </row>
    <row r="718" spans="1:12" ht="15.75" x14ac:dyDescent="0.25">
      <c r="A718" s="1797"/>
      <c r="B718" s="1798"/>
      <c r="C718" s="1799"/>
      <c r="D718" s="258">
        <f t="shared" si="11"/>
        <v>0</v>
      </c>
      <c r="E718" s="1799"/>
      <c r="F718" s="1799"/>
      <c r="G718" s="1799"/>
      <c r="H718" s="1799"/>
      <c r="I718" s="1799"/>
      <c r="J718" s="1799"/>
      <c r="K718" s="2471"/>
      <c r="L718" s="124"/>
    </row>
    <row r="719" spans="1:12" ht="15.75" x14ac:dyDescent="0.25">
      <c r="A719" s="1797"/>
      <c r="B719" s="1798"/>
      <c r="C719" s="1799"/>
      <c r="D719" s="258">
        <f t="shared" si="11"/>
        <v>0</v>
      </c>
      <c r="E719" s="1799"/>
      <c r="F719" s="1799"/>
      <c r="G719" s="1799"/>
      <c r="H719" s="1799"/>
      <c r="I719" s="1799"/>
      <c r="J719" s="1799"/>
      <c r="K719" s="2471"/>
      <c r="L719" s="124"/>
    </row>
    <row r="720" spans="1:12" ht="15.75" x14ac:dyDescent="0.25">
      <c r="A720" s="1797"/>
      <c r="B720" s="1798"/>
      <c r="C720" s="1799"/>
      <c r="D720" s="258">
        <f t="shared" si="11"/>
        <v>0</v>
      </c>
      <c r="E720" s="1799"/>
      <c r="F720" s="1799"/>
      <c r="G720" s="1799"/>
      <c r="H720" s="1799"/>
      <c r="I720" s="1799"/>
      <c r="J720" s="1799"/>
      <c r="K720" s="2471"/>
      <c r="L720" s="124"/>
    </row>
    <row r="721" spans="1:12" ht="15.75" x14ac:dyDescent="0.25">
      <c r="A721" s="1797"/>
      <c r="B721" s="1798"/>
      <c r="C721" s="1799"/>
      <c r="D721" s="258">
        <f t="shared" si="11"/>
        <v>0</v>
      </c>
      <c r="E721" s="1799"/>
      <c r="F721" s="1799"/>
      <c r="G721" s="1799"/>
      <c r="H721" s="1799"/>
      <c r="I721" s="1799"/>
      <c r="J721" s="1799"/>
      <c r="K721" s="2471"/>
      <c r="L721" s="124"/>
    </row>
    <row r="722" spans="1:12" ht="15.75" x14ac:dyDescent="0.25">
      <c r="A722" s="1797"/>
      <c r="B722" s="1798"/>
      <c r="C722" s="1799"/>
      <c r="D722" s="258">
        <f t="shared" si="11"/>
        <v>0</v>
      </c>
      <c r="E722" s="1799"/>
      <c r="F722" s="1799"/>
      <c r="G722" s="1799"/>
      <c r="H722" s="1799"/>
      <c r="I722" s="1799"/>
      <c r="J722" s="1799"/>
      <c r="K722" s="2471"/>
      <c r="L722" s="124"/>
    </row>
    <row r="723" spans="1:12" ht="15.75" x14ac:dyDescent="0.25">
      <c r="A723" s="1797"/>
      <c r="B723" s="1798"/>
      <c r="C723" s="1799"/>
      <c r="D723" s="258">
        <f t="shared" si="11"/>
        <v>0</v>
      </c>
      <c r="E723" s="1799"/>
      <c r="F723" s="1799"/>
      <c r="G723" s="1799"/>
      <c r="H723" s="1799"/>
      <c r="I723" s="1799"/>
      <c r="J723" s="1799"/>
      <c r="K723" s="2471"/>
      <c r="L723" s="124"/>
    </row>
    <row r="724" spans="1:12" ht="15.75" x14ac:dyDescent="0.25">
      <c r="A724" s="1797"/>
      <c r="B724" s="1798"/>
      <c r="C724" s="1799"/>
      <c r="D724" s="258">
        <f t="shared" si="11"/>
        <v>0</v>
      </c>
      <c r="E724" s="1799"/>
      <c r="F724" s="1799"/>
      <c r="G724" s="1799"/>
      <c r="H724" s="1799"/>
      <c r="I724" s="1799"/>
      <c r="J724" s="1799"/>
      <c r="K724" s="2471"/>
      <c r="L724" s="124"/>
    </row>
    <row r="725" spans="1:12" ht="15.75" x14ac:dyDescent="0.25">
      <c r="A725" s="1797"/>
      <c r="B725" s="1798"/>
      <c r="C725" s="1799"/>
      <c r="D725" s="258">
        <f t="shared" si="11"/>
        <v>0</v>
      </c>
      <c r="E725" s="1799"/>
      <c r="F725" s="1799"/>
      <c r="G725" s="1799"/>
      <c r="H725" s="1799"/>
      <c r="I725" s="1799"/>
      <c r="J725" s="1799"/>
      <c r="K725" s="2471"/>
      <c r="L725" s="124"/>
    </row>
    <row r="726" spans="1:12" ht="15.75" x14ac:dyDescent="0.25">
      <c r="A726" s="1797"/>
      <c r="B726" s="1798"/>
      <c r="C726" s="1799"/>
      <c r="D726" s="258">
        <f t="shared" si="11"/>
        <v>0</v>
      </c>
      <c r="E726" s="1799"/>
      <c r="F726" s="1799"/>
      <c r="G726" s="1799"/>
      <c r="H726" s="1799"/>
      <c r="I726" s="1799"/>
      <c r="J726" s="1799"/>
      <c r="K726" s="2471"/>
      <c r="L726" s="124"/>
    </row>
    <row r="727" spans="1:12" ht="15.75" x14ac:dyDescent="0.25">
      <c r="A727" s="1797"/>
      <c r="B727" s="1798"/>
      <c r="C727" s="1799"/>
      <c r="D727" s="258">
        <f t="shared" si="11"/>
        <v>0</v>
      </c>
      <c r="E727" s="1799"/>
      <c r="F727" s="1799"/>
      <c r="G727" s="1799"/>
      <c r="H727" s="1799"/>
      <c r="I727" s="1799"/>
      <c r="J727" s="1799"/>
      <c r="K727" s="2471"/>
      <c r="L727" s="124"/>
    </row>
    <row r="728" spans="1:12" ht="15.75" x14ac:dyDescent="0.25">
      <c r="A728" s="1797"/>
      <c r="B728" s="1798"/>
      <c r="C728" s="1799"/>
      <c r="D728" s="258">
        <f t="shared" si="11"/>
        <v>0</v>
      </c>
      <c r="E728" s="1799"/>
      <c r="F728" s="1799"/>
      <c r="G728" s="1799"/>
      <c r="H728" s="1799"/>
      <c r="I728" s="1799"/>
      <c r="J728" s="1799"/>
      <c r="K728" s="2471"/>
      <c r="L728" s="124"/>
    </row>
    <row r="729" spans="1:12" ht="15.75" x14ac:dyDescent="0.25">
      <c r="A729" s="1797"/>
      <c r="B729" s="1798"/>
      <c r="C729" s="1799"/>
      <c r="D729" s="258">
        <f t="shared" si="11"/>
        <v>0</v>
      </c>
      <c r="E729" s="1799"/>
      <c r="F729" s="1799"/>
      <c r="G729" s="1799"/>
      <c r="H729" s="1799"/>
      <c r="I729" s="1799"/>
      <c r="J729" s="1799"/>
      <c r="K729" s="2471"/>
      <c r="L729" s="124"/>
    </row>
    <row r="730" spans="1:12" ht="15.75" x14ac:dyDescent="0.25">
      <c r="A730" s="1797"/>
      <c r="B730" s="1798"/>
      <c r="C730" s="1799"/>
      <c r="D730" s="258">
        <f t="shared" si="11"/>
        <v>0</v>
      </c>
      <c r="E730" s="1799"/>
      <c r="F730" s="1799"/>
      <c r="G730" s="1799"/>
      <c r="H730" s="1799"/>
      <c r="I730" s="1799"/>
      <c r="J730" s="1799"/>
      <c r="K730" s="2471"/>
      <c r="L730" s="124"/>
    </row>
    <row r="731" spans="1:12" ht="15.75" x14ac:dyDescent="0.25">
      <c r="A731" s="1797"/>
      <c r="B731" s="1798"/>
      <c r="C731" s="1799"/>
      <c r="D731" s="258">
        <f t="shared" si="11"/>
        <v>0</v>
      </c>
      <c r="E731" s="1799"/>
      <c r="F731" s="1799"/>
      <c r="G731" s="1799"/>
      <c r="H731" s="1799"/>
      <c r="I731" s="1799"/>
      <c r="J731" s="1799"/>
      <c r="K731" s="2471"/>
      <c r="L731" s="124"/>
    </row>
    <row r="732" spans="1:12" ht="15.75" x14ac:dyDescent="0.25">
      <c r="A732" s="1797"/>
      <c r="B732" s="1798"/>
      <c r="C732" s="1799"/>
      <c r="D732" s="258">
        <f t="shared" si="11"/>
        <v>0</v>
      </c>
      <c r="E732" s="1799"/>
      <c r="F732" s="1799"/>
      <c r="G732" s="1799"/>
      <c r="H732" s="1799"/>
      <c r="I732" s="1799"/>
      <c r="J732" s="1799"/>
      <c r="K732" s="2471"/>
      <c r="L732" s="124"/>
    </row>
    <row r="733" spans="1:12" ht="15.75" x14ac:dyDescent="0.25">
      <c r="A733" s="1797"/>
      <c r="B733" s="1798"/>
      <c r="C733" s="1799"/>
      <c r="D733" s="258">
        <f t="shared" si="11"/>
        <v>0</v>
      </c>
      <c r="E733" s="1799"/>
      <c r="F733" s="1799"/>
      <c r="G733" s="1799"/>
      <c r="H733" s="1799"/>
      <c r="I733" s="1799"/>
      <c r="J733" s="1799"/>
      <c r="K733" s="2471"/>
      <c r="L733" s="124"/>
    </row>
    <row r="734" spans="1:12" ht="15.75" x14ac:dyDescent="0.25">
      <c r="A734" s="1797"/>
      <c r="B734" s="1798"/>
      <c r="C734" s="1799"/>
      <c r="D734" s="258">
        <f t="shared" si="11"/>
        <v>0</v>
      </c>
      <c r="E734" s="1799"/>
      <c r="F734" s="1799"/>
      <c r="G734" s="1799"/>
      <c r="H734" s="1799"/>
      <c r="I734" s="1799"/>
      <c r="J734" s="1799"/>
      <c r="K734" s="2471"/>
      <c r="L734" s="124"/>
    </row>
    <row r="735" spans="1:12" ht="15.75" x14ac:dyDescent="0.25">
      <c r="A735" s="1797"/>
      <c r="B735" s="1798"/>
      <c r="C735" s="1799"/>
      <c r="D735" s="258">
        <f t="shared" si="11"/>
        <v>0</v>
      </c>
      <c r="E735" s="1799"/>
      <c r="F735" s="1799"/>
      <c r="G735" s="1799"/>
      <c r="H735" s="1799"/>
      <c r="I735" s="1799"/>
      <c r="J735" s="1799"/>
      <c r="K735" s="2471"/>
      <c r="L735" s="124"/>
    </row>
    <row r="736" spans="1:12" ht="15.75" x14ac:dyDescent="0.25">
      <c r="A736" s="1797"/>
      <c r="B736" s="1798"/>
      <c r="C736" s="1799"/>
      <c r="D736" s="258">
        <f t="shared" si="11"/>
        <v>0</v>
      </c>
      <c r="E736" s="1799"/>
      <c r="F736" s="1799"/>
      <c r="G736" s="1799"/>
      <c r="H736" s="1799"/>
      <c r="I736" s="1799"/>
      <c r="J736" s="1799"/>
      <c r="K736" s="2471"/>
      <c r="L736" s="124"/>
    </row>
    <row r="737" spans="1:12" ht="15.75" x14ac:dyDescent="0.25">
      <c r="A737" s="1797"/>
      <c r="B737" s="1798"/>
      <c r="C737" s="1799"/>
      <c r="D737" s="258">
        <f t="shared" si="11"/>
        <v>0</v>
      </c>
      <c r="E737" s="1799"/>
      <c r="F737" s="1799"/>
      <c r="G737" s="1799"/>
      <c r="H737" s="1799"/>
      <c r="I737" s="1799"/>
      <c r="J737" s="1799"/>
      <c r="K737" s="2471"/>
      <c r="L737" s="124"/>
    </row>
    <row r="738" spans="1:12" ht="15.75" x14ac:dyDescent="0.25">
      <c r="A738" s="1797"/>
      <c r="B738" s="1798"/>
      <c r="C738" s="1799"/>
      <c r="D738" s="258">
        <f t="shared" si="11"/>
        <v>0</v>
      </c>
      <c r="E738" s="1799"/>
      <c r="F738" s="1799"/>
      <c r="G738" s="1799"/>
      <c r="H738" s="1799"/>
      <c r="I738" s="1799"/>
      <c r="J738" s="1799"/>
      <c r="K738" s="2471"/>
      <c r="L738" s="124"/>
    </row>
    <row r="739" spans="1:12" ht="15.75" x14ac:dyDescent="0.25">
      <c r="A739" s="1797"/>
      <c r="B739" s="1798"/>
      <c r="C739" s="1799"/>
      <c r="D739" s="258">
        <f t="shared" si="11"/>
        <v>0</v>
      </c>
      <c r="E739" s="1799"/>
      <c r="F739" s="1799"/>
      <c r="G739" s="1799"/>
      <c r="H739" s="1799"/>
      <c r="I739" s="1799"/>
      <c r="J739" s="1799"/>
      <c r="K739" s="2471"/>
      <c r="L739" s="124"/>
    </row>
    <row r="740" spans="1:12" ht="15.75" x14ac:dyDescent="0.25">
      <c r="A740" s="1797"/>
      <c r="B740" s="1798"/>
      <c r="C740" s="1799"/>
      <c r="D740" s="258">
        <f t="shared" si="11"/>
        <v>0</v>
      </c>
      <c r="E740" s="1799"/>
      <c r="F740" s="1799"/>
      <c r="G740" s="1799"/>
      <c r="H740" s="1799"/>
      <c r="I740" s="1799"/>
      <c r="J740" s="1799"/>
      <c r="K740" s="2471"/>
      <c r="L740" s="124"/>
    </row>
    <row r="741" spans="1:12" ht="15.75" x14ac:dyDescent="0.25">
      <c r="A741" s="1797"/>
      <c r="B741" s="1798"/>
      <c r="C741" s="1799"/>
      <c r="D741" s="258">
        <f t="shared" si="11"/>
        <v>0</v>
      </c>
      <c r="E741" s="1799"/>
      <c r="F741" s="1799"/>
      <c r="G741" s="1799"/>
      <c r="H741" s="1799"/>
      <c r="I741" s="1799"/>
      <c r="J741" s="1799"/>
      <c r="K741" s="2471"/>
      <c r="L741" s="124"/>
    </row>
    <row r="742" spans="1:12" ht="15.75" x14ac:dyDescent="0.25">
      <c r="A742" s="1797"/>
      <c r="B742" s="1798"/>
      <c r="C742" s="1799"/>
      <c r="D742" s="258">
        <f t="shared" si="11"/>
        <v>0</v>
      </c>
      <c r="E742" s="1799"/>
      <c r="F742" s="1799"/>
      <c r="G742" s="1799"/>
      <c r="H742" s="1799"/>
      <c r="I742" s="1799"/>
      <c r="J742" s="1799"/>
      <c r="K742" s="2471"/>
      <c r="L742" s="124"/>
    </row>
    <row r="743" spans="1:12" ht="15.75" x14ac:dyDescent="0.25">
      <c r="A743" s="1797"/>
      <c r="B743" s="1798"/>
      <c r="C743" s="1799"/>
      <c r="D743" s="258">
        <f t="shared" si="11"/>
        <v>0</v>
      </c>
      <c r="E743" s="1799"/>
      <c r="F743" s="1799"/>
      <c r="G743" s="1799"/>
      <c r="H743" s="1799"/>
      <c r="I743" s="1799"/>
      <c r="J743" s="1799"/>
      <c r="K743" s="2471"/>
      <c r="L743" s="124"/>
    </row>
    <row r="744" spans="1:12" ht="15.75" x14ac:dyDescent="0.25">
      <c r="A744" s="1797"/>
      <c r="B744" s="1798"/>
      <c r="C744" s="1799"/>
      <c r="D744" s="258">
        <f t="shared" si="11"/>
        <v>0</v>
      </c>
      <c r="E744" s="1799"/>
      <c r="F744" s="1799"/>
      <c r="G744" s="1799"/>
      <c r="H744" s="1799"/>
      <c r="I744" s="1799"/>
      <c r="J744" s="1799"/>
      <c r="K744" s="2471"/>
      <c r="L744" s="124"/>
    </row>
    <row r="745" spans="1:12" ht="15.75" x14ac:dyDescent="0.25">
      <c r="A745" s="1797"/>
      <c r="B745" s="1798"/>
      <c r="C745" s="1799"/>
      <c r="D745" s="258">
        <f t="shared" si="11"/>
        <v>0</v>
      </c>
      <c r="E745" s="1799"/>
      <c r="F745" s="1799"/>
      <c r="G745" s="1799"/>
      <c r="H745" s="1799"/>
      <c r="I745" s="1799"/>
      <c r="J745" s="1799"/>
      <c r="K745" s="2471"/>
      <c r="L745" s="124"/>
    </row>
    <row r="746" spans="1:12" ht="15.75" x14ac:dyDescent="0.25">
      <c r="A746" s="1797"/>
      <c r="B746" s="1798"/>
      <c r="C746" s="1799"/>
      <c r="D746" s="258">
        <f t="shared" si="11"/>
        <v>0</v>
      </c>
      <c r="E746" s="1799"/>
      <c r="F746" s="1799"/>
      <c r="G746" s="1799"/>
      <c r="H746" s="1799"/>
      <c r="I746" s="1799"/>
      <c r="J746" s="1799"/>
      <c r="K746" s="2471"/>
      <c r="L746" s="124"/>
    </row>
    <row r="747" spans="1:12" ht="15.75" x14ac:dyDescent="0.25">
      <c r="A747" s="1797"/>
      <c r="B747" s="1798"/>
      <c r="C747" s="1799"/>
      <c r="D747" s="258">
        <f t="shared" si="11"/>
        <v>0</v>
      </c>
      <c r="E747" s="1799"/>
      <c r="F747" s="1799"/>
      <c r="G747" s="1799"/>
      <c r="H747" s="1799"/>
      <c r="I747" s="1799"/>
      <c r="J747" s="1799"/>
      <c r="K747" s="2471"/>
      <c r="L747" s="124"/>
    </row>
    <row r="748" spans="1:12" ht="15.75" x14ac:dyDescent="0.25">
      <c r="A748" s="1797"/>
      <c r="B748" s="1798"/>
      <c r="C748" s="1799"/>
      <c r="D748" s="258">
        <f t="shared" si="11"/>
        <v>0</v>
      </c>
      <c r="E748" s="1799"/>
      <c r="F748" s="1799"/>
      <c r="G748" s="1799"/>
      <c r="H748" s="1799"/>
      <c r="I748" s="1799"/>
      <c r="J748" s="1799"/>
      <c r="K748" s="2471"/>
      <c r="L748" s="124"/>
    </row>
    <row r="749" spans="1:12" ht="15.75" x14ac:dyDescent="0.25">
      <c r="A749" s="1797"/>
      <c r="B749" s="1798"/>
      <c r="C749" s="1799"/>
      <c r="D749" s="258">
        <f t="shared" si="11"/>
        <v>0</v>
      </c>
      <c r="E749" s="1799"/>
      <c r="F749" s="1799"/>
      <c r="G749" s="1799"/>
      <c r="H749" s="1799"/>
      <c r="I749" s="1799"/>
      <c r="J749" s="1799"/>
      <c r="K749" s="2471"/>
      <c r="L749" s="124"/>
    </row>
    <row r="750" spans="1:12" ht="15.75" x14ac:dyDescent="0.25">
      <c r="A750" s="1797"/>
      <c r="B750" s="1798"/>
      <c r="C750" s="1799"/>
      <c r="D750" s="258">
        <f t="shared" si="11"/>
        <v>0</v>
      </c>
      <c r="E750" s="1799"/>
      <c r="F750" s="1799"/>
      <c r="G750" s="1799"/>
      <c r="H750" s="1799"/>
      <c r="I750" s="1799"/>
      <c r="J750" s="1799"/>
      <c r="K750" s="2471"/>
      <c r="L750" s="124"/>
    </row>
    <row r="751" spans="1:12" ht="15.75" x14ac:dyDescent="0.25">
      <c r="A751" s="1797"/>
      <c r="B751" s="1798"/>
      <c r="C751" s="1799"/>
      <c r="D751" s="258">
        <f t="shared" si="11"/>
        <v>0</v>
      </c>
      <c r="E751" s="1799"/>
      <c r="F751" s="1799"/>
      <c r="G751" s="1799"/>
      <c r="H751" s="1799"/>
      <c r="I751" s="1799"/>
      <c r="J751" s="1799"/>
      <c r="K751" s="2471"/>
      <c r="L751" s="124"/>
    </row>
    <row r="752" spans="1:12" ht="15.75" x14ac:dyDescent="0.25">
      <c r="A752" s="1797"/>
      <c r="B752" s="1798"/>
      <c r="C752" s="1799"/>
      <c r="D752" s="258">
        <f t="shared" si="11"/>
        <v>0</v>
      </c>
      <c r="E752" s="1799"/>
      <c r="F752" s="1799"/>
      <c r="G752" s="1799"/>
      <c r="H752" s="1799"/>
      <c r="I752" s="1799"/>
      <c r="J752" s="1799"/>
      <c r="K752" s="2471"/>
      <c r="L752" s="124"/>
    </row>
    <row r="753" spans="1:12" ht="15.75" x14ac:dyDescent="0.25">
      <c r="A753" s="1797"/>
      <c r="B753" s="1798"/>
      <c r="C753" s="1799"/>
      <c r="D753" s="258">
        <f t="shared" si="11"/>
        <v>0</v>
      </c>
      <c r="E753" s="1799"/>
      <c r="F753" s="1799"/>
      <c r="G753" s="1799"/>
      <c r="H753" s="1799"/>
      <c r="I753" s="1799"/>
      <c r="J753" s="1799"/>
      <c r="K753" s="2471"/>
      <c r="L753" s="124"/>
    </row>
    <row r="754" spans="1:12" ht="15.75" x14ac:dyDescent="0.25">
      <c r="A754" s="1797"/>
      <c r="B754" s="1798"/>
      <c r="C754" s="1799"/>
      <c r="D754" s="258">
        <f t="shared" si="11"/>
        <v>0</v>
      </c>
      <c r="E754" s="1799"/>
      <c r="F754" s="1799"/>
      <c r="G754" s="1799"/>
      <c r="H754" s="1799"/>
      <c r="I754" s="1799"/>
      <c r="J754" s="1799"/>
      <c r="K754" s="2471"/>
      <c r="L754" s="124"/>
    </row>
    <row r="755" spans="1:12" ht="15.75" x14ac:dyDescent="0.25">
      <c r="A755" s="1797"/>
      <c r="B755" s="1798"/>
      <c r="C755" s="1799"/>
      <c r="D755" s="258">
        <f t="shared" si="11"/>
        <v>0</v>
      </c>
      <c r="E755" s="1799"/>
      <c r="F755" s="1799"/>
      <c r="G755" s="1799"/>
      <c r="H755" s="1799"/>
      <c r="I755" s="1799"/>
      <c r="J755" s="1799"/>
      <c r="K755" s="2471"/>
      <c r="L755" s="124"/>
    </row>
    <row r="756" spans="1:12" ht="15.75" x14ac:dyDescent="0.25">
      <c r="A756" s="1797"/>
      <c r="B756" s="1798"/>
      <c r="C756" s="1799"/>
      <c r="D756" s="258">
        <f t="shared" si="11"/>
        <v>0</v>
      </c>
      <c r="E756" s="1799"/>
      <c r="F756" s="1799"/>
      <c r="G756" s="1799"/>
      <c r="H756" s="1799"/>
      <c r="I756" s="1799"/>
      <c r="J756" s="1799"/>
      <c r="K756" s="2471"/>
      <c r="L756" s="124"/>
    </row>
    <row r="757" spans="1:12" ht="15.75" x14ac:dyDescent="0.25">
      <c r="A757" s="1797"/>
      <c r="B757" s="1798"/>
      <c r="C757" s="1799"/>
      <c r="D757" s="258">
        <f t="shared" si="11"/>
        <v>0</v>
      </c>
      <c r="E757" s="1799"/>
      <c r="F757" s="1799"/>
      <c r="G757" s="1799"/>
      <c r="H757" s="1799"/>
      <c r="I757" s="1799"/>
      <c r="J757" s="1799"/>
      <c r="K757" s="2471"/>
      <c r="L757" s="124"/>
    </row>
    <row r="758" spans="1:12" ht="15.75" x14ac:dyDescent="0.25">
      <c r="A758" s="1797"/>
      <c r="B758" s="1798"/>
      <c r="C758" s="1799"/>
      <c r="D758" s="258">
        <f t="shared" si="11"/>
        <v>0</v>
      </c>
      <c r="E758" s="1799"/>
      <c r="F758" s="1799"/>
      <c r="G758" s="1799"/>
      <c r="H758" s="1799"/>
      <c r="I758" s="1799"/>
      <c r="J758" s="1799"/>
      <c r="K758" s="2471"/>
      <c r="L758" s="124"/>
    </row>
    <row r="759" spans="1:12" ht="15.75" x14ac:dyDescent="0.25">
      <c r="A759" s="1797"/>
      <c r="B759" s="1798"/>
      <c r="C759" s="1799"/>
      <c r="D759" s="258">
        <f t="shared" si="11"/>
        <v>0</v>
      </c>
      <c r="E759" s="1799"/>
      <c r="F759" s="1799"/>
      <c r="G759" s="1799"/>
      <c r="H759" s="1799"/>
      <c r="I759" s="1799"/>
      <c r="J759" s="1799"/>
      <c r="K759" s="2471"/>
      <c r="L759" s="124"/>
    </row>
    <row r="760" spans="1:12" ht="15.75" x14ac:dyDescent="0.25">
      <c r="A760" s="1797"/>
      <c r="B760" s="1798"/>
      <c r="C760" s="1799"/>
      <c r="D760" s="258">
        <f t="shared" si="11"/>
        <v>0</v>
      </c>
      <c r="E760" s="1799"/>
      <c r="F760" s="1799"/>
      <c r="G760" s="1799"/>
      <c r="H760" s="1799"/>
      <c r="I760" s="1799"/>
      <c r="J760" s="1799"/>
      <c r="K760" s="2471"/>
      <c r="L760" s="124"/>
    </row>
    <row r="761" spans="1:12" ht="15.75" x14ac:dyDescent="0.25">
      <c r="A761" s="1797"/>
      <c r="B761" s="1798"/>
      <c r="C761" s="1799"/>
      <c r="D761" s="258">
        <f t="shared" si="11"/>
        <v>0</v>
      </c>
      <c r="E761" s="1799"/>
      <c r="F761" s="1799"/>
      <c r="G761" s="1799"/>
      <c r="H761" s="1799"/>
      <c r="I761" s="1799"/>
      <c r="J761" s="1799"/>
      <c r="K761" s="2471"/>
      <c r="L761" s="124"/>
    </row>
    <row r="762" spans="1:12" ht="15.75" x14ac:dyDescent="0.25">
      <c r="A762" s="1797"/>
      <c r="B762" s="1798"/>
      <c r="C762" s="1799"/>
      <c r="D762" s="258">
        <f t="shared" si="11"/>
        <v>0</v>
      </c>
      <c r="E762" s="1799"/>
      <c r="F762" s="1799"/>
      <c r="G762" s="1799"/>
      <c r="H762" s="1799"/>
      <c r="I762" s="1799"/>
      <c r="J762" s="1799"/>
      <c r="K762" s="2471"/>
      <c r="L762" s="124"/>
    </row>
    <row r="763" spans="1:12" ht="15.75" x14ac:dyDescent="0.25">
      <c r="A763" s="1797"/>
      <c r="B763" s="1798"/>
      <c r="C763" s="1799"/>
      <c r="D763" s="258">
        <f t="shared" si="11"/>
        <v>0</v>
      </c>
      <c r="E763" s="1799"/>
      <c r="F763" s="1799"/>
      <c r="G763" s="1799"/>
      <c r="H763" s="1799"/>
      <c r="I763" s="1799"/>
      <c r="J763" s="1799"/>
      <c r="K763" s="2471"/>
      <c r="L763" s="124"/>
    </row>
    <row r="764" spans="1:12" ht="15.75" x14ac:dyDescent="0.25">
      <c r="A764" s="1797"/>
      <c r="B764" s="1798"/>
      <c r="C764" s="1799"/>
      <c r="D764" s="258">
        <f t="shared" si="11"/>
        <v>0</v>
      </c>
      <c r="E764" s="1799"/>
      <c r="F764" s="1799"/>
      <c r="G764" s="1799"/>
      <c r="H764" s="1799"/>
      <c r="I764" s="1799"/>
      <c r="J764" s="1799"/>
      <c r="K764" s="2471"/>
      <c r="L764" s="124"/>
    </row>
    <row r="765" spans="1:12" ht="15.75" x14ac:dyDescent="0.25">
      <c r="A765" s="1797"/>
      <c r="B765" s="1798"/>
      <c r="C765" s="1799"/>
      <c r="D765" s="258">
        <f t="shared" si="11"/>
        <v>0</v>
      </c>
      <c r="E765" s="1799"/>
      <c r="F765" s="1799"/>
      <c r="G765" s="1799"/>
      <c r="H765" s="1799"/>
      <c r="I765" s="1799"/>
      <c r="J765" s="1799"/>
      <c r="K765" s="2471"/>
      <c r="L765" s="124"/>
    </row>
    <row r="766" spans="1:12" ht="15.75" x14ac:dyDescent="0.25">
      <c r="A766" s="1797"/>
      <c r="B766" s="1798"/>
      <c r="C766" s="1799"/>
      <c r="D766" s="258">
        <f t="shared" si="11"/>
        <v>0</v>
      </c>
      <c r="E766" s="1799"/>
      <c r="F766" s="1799"/>
      <c r="G766" s="1799"/>
      <c r="H766" s="1799"/>
      <c r="I766" s="1799"/>
      <c r="J766" s="1799"/>
      <c r="K766" s="2471"/>
      <c r="L766" s="124"/>
    </row>
    <row r="767" spans="1:12" ht="15.75" x14ac:dyDescent="0.25">
      <c r="A767" s="1797"/>
      <c r="B767" s="1798"/>
      <c r="C767" s="1799"/>
      <c r="D767" s="258">
        <f t="shared" si="11"/>
        <v>0</v>
      </c>
      <c r="E767" s="1799"/>
      <c r="F767" s="1799"/>
      <c r="G767" s="1799"/>
      <c r="H767" s="1799"/>
      <c r="I767" s="1799"/>
      <c r="J767" s="1799"/>
      <c r="K767" s="2471"/>
      <c r="L767" s="124"/>
    </row>
    <row r="768" spans="1:12" ht="15.75" x14ac:dyDescent="0.25">
      <c r="A768" s="1797"/>
      <c r="B768" s="1798"/>
      <c r="C768" s="1799"/>
      <c r="D768" s="258">
        <f t="shared" si="11"/>
        <v>0</v>
      </c>
      <c r="E768" s="1799"/>
      <c r="F768" s="1799"/>
      <c r="G768" s="1799"/>
      <c r="H768" s="1799"/>
      <c r="I768" s="1799"/>
      <c r="J768" s="1799"/>
      <c r="K768" s="2471"/>
      <c r="L768" s="124"/>
    </row>
    <row r="769" spans="1:12" ht="15.75" x14ac:dyDescent="0.25">
      <c r="A769" s="1797"/>
      <c r="B769" s="1798"/>
      <c r="C769" s="1799"/>
      <c r="D769" s="258">
        <f t="shared" si="11"/>
        <v>0</v>
      </c>
      <c r="E769" s="1799"/>
      <c r="F769" s="1799"/>
      <c r="G769" s="1799"/>
      <c r="H769" s="1799"/>
      <c r="I769" s="1799"/>
      <c r="J769" s="1799"/>
      <c r="K769" s="2471"/>
      <c r="L769" s="124"/>
    </row>
    <row r="770" spans="1:12" ht="15.75" x14ac:dyDescent="0.25">
      <c r="A770" s="1797"/>
      <c r="B770" s="1798"/>
      <c r="C770" s="1799"/>
      <c r="D770" s="258">
        <f t="shared" si="11"/>
        <v>0</v>
      </c>
      <c r="E770" s="1799"/>
      <c r="F770" s="1799"/>
      <c r="G770" s="1799"/>
      <c r="H770" s="1799"/>
      <c r="I770" s="1799"/>
      <c r="J770" s="1799"/>
      <c r="K770" s="2471"/>
      <c r="L770" s="124"/>
    </row>
    <row r="771" spans="1:12" ht="15.75" x14ac:dyDescent="0.25">
      <c r="A771" s="1797"/>
      <c r="B771" s="1798"/>
      <c r="C771" s="1799"/>
      <c r="D771" s="258">
        <f>+C771*(100-E771)/100</f>
        <v>0</v>
      </c>
      <c r="E771" s="1799"/>
      <c r="F771" s="1799"/>
      <c r="G771" s="1799"/>
      <c r="H771" s="1799"/>
      <c r="I771" s="1799"/>
      <c r="J771" s="1799"/>
      <c r="K771" s="2471"/>
      <c r="L771" s="124"/>
    </row>
    <row r="772" spans="1:12" ht="15.75" x14ac:dyDescent="0.25">
      <c r="A772" s="1797"/>
      <c r="B772" s="1798"/>
      <c r="C772" s="1799"/>
      <c r="D772" s="258">
        <f>+C772*(100-E772)/100</f>
        <v>0</v>
      </c>
      <c r="E772" s="1799"/>
      <c r="F772" s="1799"/>
      <c r="G772" s="1799"/>
      <c r="H772" s="1799"/>
      <c r="I772" s="1799"/>
      <c r="J772" s="1799"/>
      <c r="K772" s="2471"/>
      <c r="L772" s="124"/>
    </row>
    <row r="773" spans="1:12" ht="15.75" x14ac:dyDescent="0.25">
      <c r="A773" s="1797"/>
      <c r="B773" s="1798"/>
      <c r="C773" s="1799"/>
      <c r="D773" s="258">
        <f>+C773*(100-E773)/100</f>
        <v>0</v>
      </c>
      <c r="E773" s="1799"/>
      <c r="F773" s="1799"/>
      <c r="G773" s="1799"/>
      <c r="H773" s="1799"/>
      <c r="I773" s="1799"/>
      <c r="J773" s="1799"/>
      <c r="K773" s="2471"/>
      <c r="L773" s="124"/>
    </row>
    <row r="774" spans="1:12" ht="15.75" x14ac:dyDescent="0.25">
      <c r="A774" s="1797"/>
      <c r="B774" s="1798"/>
      <c r="C774" s="1799"/>
      <c r="D774" s="258">
        <f>+C774*(100-E774)/100</f>
        <v>0</v>
      </c>
      <c r="E774" s="1799"/>
      <c r="F774" s="1799"/>
      <c r="G774" s="1799"/>
      <c r="H774" s="1799"/>
      <c r="I774" s="1799"/>
      <c r="J774" s="1799"/>
      <c r="K774" s="2471"/>
      <c r="L774" s="124"/>
    </row>
    <row r="775" spans="1:12" ht="15.75" x14ac:dyDescent="0.25">
      <c r="A775" s="1797"/>
      <c r="B775" s="1798"/>
      <c r="C775" s="1799"/>
      <c r="D775" s="258">
        <f>+C775*(100-E775)/100</f>
        <v>0</v>
      </c>
      <c r="E775" s="1799"/>
      <c r="F775" s="1799"/>
      <c r="G775" s="1799"/>
      <c r="H775" s="1799"/>
      <c r="I775" s="1799"/>
      <c r="J775" s="1799"/>
      <c r="K775" s="2471"/>
      <c r="L775" s="124"/>
    </row>
  </sheetData>
  <autoFilter ref="B6:K6"/>
  <mergeCells count="35">
    <mergeCell ref="A3:B3"/>
    <mergeCell ref="C3:F3"/>
    <mergeCell ref="G3:H3"/>
    <mergeCell ref="I3:J3"/>
    <mergeCell ref="C8:J8"/>
    <mergeCell ref="C7:J7"/>
    <mergeCell ref="A4:B4"/>
    <mergeCell ref="C4:F4"/>
    <mergeCell ref="G4:H4"/>
    <mergeCell ref="G5:H5"/>
    <mergeCell ref="I5:J5"/>
    <mergeCell ref="I4:J4"/>
    <mergeCell ref="A5:B5"/>
    <mergeCell ref="A1:L1"/>
    <mergeCell ref="A2:B2"/>
    <mergeCell ref="C2:F2"/>
    <mergeCell ref="G2:H2"/>
    <mergeCell ref="I2:J2"/>
    <mergeCell ref="K2:L2"/>
    <mergeCell ref="A13:A14"/>
    <mergeCell ref="C13:J13"/>
    <mergeCell ref="C18:J18"/>
    <mergeCell ref="C11:J11"/>
    <mergeCell ref="C10:J10"/>
    <mergeCell ref="C17:J17"/>
    <mergeCell ref="C15:J15"/>
    <mergeCell ref="C12:J12"/>
    <mergeCell ref="K3:L3"/>
    <mergeCell ref="K4:L4"/>
    <mergeCell ref="K5:L5"/>
    <mergeCell ref="C23:J23"/>
    <mergeCell ref="C5:F5"/>
    <mergeCell ref="C22:J22"/>
    <mergeCell ref="C21:J21"/>
    <mergeCell ref="C20:J20"/>
  </mergeCells>
  <pageMargins left="0.7" right="0.7" top="0.75" bottom="0.75" header="0.3" footer="0.3"/>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filterMode="1"/>
  <dimension ref="A1:BB848"/>
  <sheetViews>
    <sheetView workbookViewId="0">
      <pane ySplit="6" topLeftCell="A7" activePane="bottomLeft" state="frozen"/>
      <selection activeCell="C163" sqref="C163:J163"/>
      <selection pane="bottomLeft" activeCell="D28" sqref="D28"/>
    </sheetView>
  </sheetViews>
  <sheetFormatPr defaultColWidth="11.42578125" defaultRowHeight="15.75" x14ac:dyDescent="0.25"/>
  <cols>
    <col min="1" max="1" width="11.42578125" style="24" customWidth="1"/>
    <col min="2" max="2" width="10.28515625" style="2016" customWidth="1"/>
    <col min="3" max="10" width="13.28515625" style="2016" customWidth="1"/>
    <col min="11" max="11" width="11.140625" style="2453" customWidth="1"/>
    <col min="12" max="12" width="64.42578125" style="32" customWidth="1"/>
    <col min="13" max="13" width="11.42578125" style="2022"/>
    <col min="14" max="54" width="11.42578125" style="2023"/>
    <col min="55" max="16384" width="11.42578125" style="5"/>
  </cols>
  <sheetData>
    <row r="1" spans="1:54" s="2021" customFormat="1" ht="36.75" customHeight="1" x14ac:dyDescent="0.4">
      <c r="A1" s="4236" t="s">
        <v>3093</v>
      </c>
      <c r="B1" s="4237"/>
      <c r="C1" s="4237"/>
      <c r="D1" s="4237"/>
      <c r="E1" s="4237"/>
      <c r="F1" s="4237"/>
      <c r="G1" s="4237"/>
      <c r="H1" s="4237"/>
      <c r="I1" s="4237"/>
      <c r="J1" s="4237"/>
      <c r="K1" s="4237"/>
      <c r="L1" s="4238"/>
      <c r="M1" s="2019"/>
      <c r="N1" s="2020"/>
      <c r="O1" s="2020"/>
      <c r="P1" s="2020"/>
      <c r="Q1" s="2020"/>
      <c r="R1" s="2020"/>
      <c r="S1" s="2020"/>
      <c r="T1" s="2020"/>
      <c r="U1" s="2020"/>
      <c r="V1" s="2020"/>
      <c r="W1" s="2020"/>
      <c r="X1" s="2020"/>
      <c r="Y1" s="2020"/>
      <c r="Z1" s="2020"/>
      <c r="AA1" s="2020"/>
      <c r="AB1" s="2020"/>
      <c r="AC1" s="2020"/>
      <c r="AD1" s="2020"/>
      <c r="AE1" s="2020"/>
      <c r="AF1" s="2020"/>
      <c r="AG1" s="2020"/>
      <c r="AH1" s="2020"/>
      <c r="AI1" s="2020"/>
      <c r="AJ1" s="2020"/>
      <c r="AK1" s="2020"/>
      <c r="AL1" s="2020"/>
      <c r="AM1" s="2020"/>
      <c r="AN1" s="2020"/>
      <c r="AO1" s="2020"/>
      <c r="AP1" s="2020"/>
      <c r="AQ1" s="2020"/>
      <c r="AR1" s="2020"/>
      <c r="AS1" s="2020"/>
      <c r="AT1" s="2020"/>
      <c r="AU1" s="2020"/>
      <c r="AV1" s="2020"/>
      <c r="AW1" s="2020"/>
      <c r="AX1" s="2020"/>
      <c r="AY1" s="2020"/>
      <c r="AZ1" s="2020"/>
      <c r="BA1" s="2020"/>
      <c r="BB1" s="2020"/>
    </row>
    <row r="2" spans="1:54" ht="20.25" customHeight="1" x14ac:dyDescent="0.25">
      <c r="A2" s="3463" t="s">
        <v>259</v>
      </c>
      <c r="B2" s="3464"/>
      <c r="C2" s="3445">
        <f>(25+125+70)*25</f>
        <v>5500</v>
      </c>
      <c r="D2" s="3446"/>
      <c r="E2" s="3446"/>
      <c r="F2" s="3447"/>
      <c r="G2" s="3571" t="s">
        <v>4029</v>
      </c>
      <c r="H2" s="3572"/>
      <c r="I2" s="3437" t="s">
        <v>260</v>
      </c>
      <c r="J2" s="3438"/>
      <c r="K2" s="3500" t="s">
        <v>2528</v>
      </c>
      <c r="L2" s="3501"/>
      <c r="M2" s="4"/>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row>
    <row r="3" spans="1:54" ht="21.75" customHeight="1" x14ac:dyDescent="0.25">
      <c r="A3" s="3463" t="s">
        <v>261</v>
      </c>
      <c r="B3" s="3464"/>
      <c r="C3" s="3445" t="s">
        <v>279</v>
      </c>
      <c r="D3" s="3446"/>
      <c r="E3" s="3446"/>
      <c r="F3" s="3447"/>
      <c r="G3" s="4241" t="s">
        <v>3987</v>
      </c>
      <c r="H3" s="4242"/>
      <c r="I3" s="3437" t="s">
        <v>262</v>
      </c>
      <c r="J3" s="3438"/>
      <c r="K3" s="3500" t="s">
        <v>2416</v>
      </c>
      <c r="L3" s="3501"/>
      <c r="M3" s="4"/>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row>
    <row r="4" spans="1:54" ht="21.75" customHeight="1" x14ac:dyDescent="0.25">
      <c r="A4" s="3463" t="s">
        <v>263</v>
      </c>
      <c r="B4" s="3464"/>
      <c r="C4" s="3445" t="s">
        <v>4121</v>
      </c>
      <c r="D4" s="3446"/>
      <c r="E4" s="3446"/>
      <c r="F4" s="3447"/>
      <c r="G4" s="4241"/>
      <c r="H4" s="4242"/>
      <c r="I4" s="3437" t="s">
        <v>264</v>
      </c>
      <c r="J4" s="3438"/>
      <c r="K4" s="3500" t="s">
        <v>4489</v>
      </c>
      <c r="L4" s="3501"/>
      <c r="M4" s="4"/>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row>
    <row r="5" spans="1:54" ht="73.5" customHeight="1" thickBot="1" x14ac:dyDescent="0.3">
      <c r="A5" s="3448" t="s">
        <v>265</v>
      </c>
      <c r="B5" s="3449"/>
      <c r="C5" s="3526" t="s">
        <v>4588</v>
      </c>
      <c r="D5" s="3527"/>
      <c r="E5" s="3527"/>
      <c r="F5" s="3737"/>
      <c r="G5" s="3547" t="s">
        <v>4119</v>
      </c>
      <c r="H5" s="3548"/>
      <c r="I5" s="3437" t="s">
        <v>397</v>
      </c>
      <c r="J5" s="3438"/>
      <c r="K5" s="4031" t="s">
        <v>4070</v>
      </c>
      <c r="L5" s="4032"/>
      <c r="M5" s="4"/>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row>
    <row r="6" spans="1:54" s="2" customFormat="1" ht="42"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c r="M6" s="2022"/>
      <c r="N6" s="2023"/>
      <c r="O6" s="2023"/>
      <c r="P6" s="2023"/>
      <c r="Q6" s="2023"/>
      <c r="R6" s="2023"/>
      <c r="S6" s="2023"/>
      <c r="T6" s="2023"/>
      <c r="U6" s="2023"/>
      <c r="V6" s="2023"/>
      <c r="W6" s="2023"/>
      <c r="X6" s="2023"/>
      <c r="Y6" s="2023"/>
      <c r="Z6" s="2023"/>
      <c r="AA6" s="2023"/>
      <c r="AB6" s="2023"/>
      <c r="AC6" s="2023"/>
      <c r="AD6" s="2023"/>
      <c r="AE6" s="2023"/>
      <c r="AF6" s="2023"/>
      <c r="AG6" s="2023"/>
      <c r="AH6" s="2023"/>
      <c r="AI6" s="2023"/>
      <c r="AJ6" s="2023"/>
      <c r="AK6" s="2023"/>
      <c r="AL6" s="2023"/>
      <c r="AM6" s="2023"/>
      <c r="AN6" s="2023"/>
      <c r="AO6" s="2023"/>
      <c r="AP6" s="2023"/>
      <c r="AQ6" s="2023"/>
      <c r="AR6" s="2023"/>
      <c r="AS6" s="2023"/>
      <c r="AT6" s="2023"/>
      <c r="AU6" s="2023"/>
      <c r="AV6" s="2023"/>
      <c r="AW6" s="2023"/>
      <c r="AX6" s="2023"/>
      <c r="AY6" s="2023"/>
      <c r="AZ6" s="2023"/>
      <c r="BA6" s="2023"/>
      <c r="BB6" s="2023"/>
    </row>
    <row r="7" spans="1:54" ht="57" hidden="1" customHeight="1" thickTop="1" x14ac:dyDescent="0.25">
      <c r="A7" s="2024">
        <v>43644</v>
      </c>
      <c r="B7" s="2025" t="s">
        <v>62</v>
      </c>
      <c r="C7" s="3645" t="s">
        <v>3124</v>
      </c>
      <c r="D7" s="3646"/>
      <c r="E7" s="3646"/>
      <c r="F7" s="3646"/>
      <c r="G7" s="3646"/>
      <c r="H7" s="3646"/>
      <c r="I7" s="3646"/>
      <c r="J7" s="3647"/>
      <c r="K7" s="2826" t="s">
        <v>1908</v>
      </c>
      <c r="L7" s="2026" t="s">
        <v>1908</v>
      </c>
    </row>
    <row r="8" spans="1:54" s="2029" customFormat="1" ht="44.25" hidden="1" customHeight="1" x14ac:dyDescent="0.25">
      <c r="A8" s="2038">
        <v>43651</v>
      </c>
      <c r="B8" s="1255" t="s">
        <v>3094</v>
      </c>
      <c r="C8" s="3659" t="s">
        <v>3125</v>
      </c>
      <c r="D8" s="3739"/>
      <c r="E8" s="3739"/>
      <c r="F8" s="3739"/>
      <c r="G8" s="3739"/>
      <c r="H8" s="3739"/>
      <c r="I8" s="3739"/>
      <c r="J8" s="3740"/>
      <c r="K8" s="2585"/>
      <c r="L8" s="2039"/>
      <c r="M8" s="2027"/>
      <c r="N8" s="2028"/>
      <c r="O8" s="2028"/>
      <c r="P8" s="2028"/>
      <c r="Q8" s="2028"/>
      <c r="R8" s="2028"/>
      <c r="S8" s="2028"/>
      <c r="T8" s="2028"/>
      <c r="U8" s="2028"/>
      <c r="V8" s="2028"/>
      <c r="W8" s="2028"/>
      <c r="X8" s="2028"/>
      <c r="Y8" s="2028"/>
      <c r="Z8" s="2028"/>
      <c r="AA8" s="2028"/>
      <c r="AB8" s="2028"/>
      <c r="AC8" s="2028"/>
      <c r="AD8" s="2028"/>
      <c r="AE8" s="2028"/>
      <c r="AF8" s="2028"/>
      <c r="AG8" s="2028"/>
      <c r="AH8" s="2028"/>
      <c r="AI8" s="2028"/>
      <c r="AJ8" s="2028"/>
      <c r="AK8" s="2028"/>
      <c r="AL8" s="2028"/>
      <c r="AM8" s="2028"/>
      <c r="AN8" s="2028"/>
      <c r="AO8" s="2028"/>
      <c r="AP8" s="2028"/>
      <c r="AQ8" s="2028"/>
      <c r="AR8" s="2028"/>
      <c r="AS8" s="2028"/>
      <c r="AT8" s="2028"/>
      <c r="AU8" s="2028"/>
      <c r="AV8" s="2028"/>
      <c r="AW8" s="2028"/>
      <c r="AX8" s="2028"/>
      <c r="AY8" s="2028"/>
      <c r="AZ8" s="2028"/>
      <c r="BA8" s="2028"/>
      <c r="BB8" s="2028"/>
    </row>
    <row r="9" spans="1:54" s="2029" customFormat="1" ht="16.5" hidden="1" thickTop="1" x14ac:dyDescent="0.25">
      <c r="A9" s="2038">
        <v>43652</v>
      </c>
      <c r="B9" s="1255" t="s">
        <v>23</v>
      </c>
      <c r="C9" s="4243" t="s">
        <v>3095</v>
      </c>
      <c r="D9" s="3739"/>
      <c r="E9" s="3739"/>
      <c r="F9" s="3739"/>
      <c r="G9" s="3739"/>
      <c r="H9" s="3739"/>
      <c r="I9" s="3739"/>
      <c r="J9" s="3740"/>
      <c r="K9" s="2585"/>
      <c r="L9" s="2039"/>
      <c r="M9" s="2027"/>
      <c r="N9" s="2028"/>
      <c r="O9" s="2028"/>
      <c r="P9" s="2028"/>
      <c r="Q9" s="2028"/>
      <c r="R9" s="2028"/>
      <c r="S9" s="2028"/>
      <c r="T9" s="2028"/>
      <c r="U9" s="2028"/>
      <c r="V9" s="2028"/>
      <c r="W9" s="2028"/>
      <c r="X9" s="2028"/>
      <c r="Y9" s="2028"/>
      <c r="Z9" s="2028"/>
      <c r="AA9" s="2028"/>
      <c r="AB9" s="2028"/>
      <c r="AC9" s="2028"/>
      <c r="AD9" s="2028"/>
      <c r="AE9" s="2028"/>
      <c r="AF9" s="2028"/>
      <c r="AG9" s="2028"/>
      <c r="AH9" s="2028"/>
      <c r="AI9" s="2028"/>
      <c r="AJ9" s="2028"/>
      <c r="AK9" s="2028"/>
      <c r="AL9" s="2028"/>
      <c r="AM9" s="2028"/>
      <c r="AN9" s="2028"/>
      <c r="AO9" s="2028"/>
      <c r="AP9" s="2028"/>
      <c r="AQ9" s="2028"/>
      <c r="AR9" s="2028"/>
      <c r="AS9" s="2028"/>
      <c r="AT9" s="2028"/>
      <c r="AU9" s="2028"/>
      <c r="AV9" s="2028"/>
      <c r="AW9" s="2028"/>
      <c r="AX9" s="2028"/>
      <c r="AY9" s="2028"/>
      <c r="AZ9" s="2028"/>
      <c r="BA9" s="2028"/>
      <c r="BB9" s="2028"/>
    </row>
    <row r="10" spans="1:54" s="2029" customFormat="1" ht="48" hidden="1" customHeight="1" x14ac:dyDescent="0.25">
      <c r="A10" s="2038">
        <v>43653</v>
      </c>
      <c r="B10" s="1255" t="s">
        <v>2802</v>
      </c>
      <c r="C10" s="3659" t="s">
        <v>3126</v>
      </c>
      <c r="D10" s="3660"/>
      <c r="E10" s="3660"/>
      <c r="F10" s="3660"/>
      <c r="G10" s="3660"/>
      <c r="H10" s="3660"/>
      <c r="I10" s="3660"/>
      <c r="J10" s="3661"/>
      <c r="K10" s="2562"/>
      <c r="L10" s="2039"/>
      <c r="M10" s="2027"/>
      <c r="N10" s="2028"/>
      <c r="O10" s="2028"/>
      <c r="P10" s="2028"/>
      <c r="Q10" s="2028"/>
      <c r="R10" s="2028"/>
      <c r="S10" s="2028"/>
      <c r="T10" s="2028"/>
      <c r="U10" s="2028"/>
      <c r="V10" s="2028"/>
      <c r="W10" s="2028"/>
      <c r="X10" s="2028"/>
      <c r="Y10" s="2028"/>
      <c r="Z10" s="2028"/>
      <c r="AA10" s="2028"/>
      <c r="AB10" s="2028"/>
      <c r="AC10" s="2028"/>
      <c r="AD10" s="2028"/>
      <c r="AE10" s="2028"/>
      <c r="AF10" s="2028"/>
      <c r="AG10" s="2028"/>
      <c r="AH10" s="2028"/>
      <c r="AI10" s="2028"/>
      <c r="AJ10" s="2028"/>
      <c r="AK10" s="2028"/>
      <c r="AL10" s="2028"/>
      <c r="AM10" s="2028"/>
      <c r="AN10" s="2028"/>
      <c r="AO10" s="2028"/>
      <c r="AP10" s="2028"/>
      <c r="AQ10" s="2028"/>
      <c r="AR10" s="2028"/>
      <c r="AS10" s="2028"/>
      <c r="AT10" s="2028"/>
      <c r="AU10" s="2028"/>
      <c r="AV10" s="2028"/>
      <c r="AW10" s="2028"/>
      <c r="AX10" s="2028"/>
      <c r="AY10" s="2028"/>
      <c r="AZ10" s="2028"/>
      <c r="BA10" s="2028"/>
      <c r="BB10" s="2028"/>
    </row>
    <row r="11" spans="1:54" s="2029" customFormat="1" ht="117.75" hidden="1" customHeight="1" x14ac:dyDescent="0.25">
      <c r="A11" s="2038">
        <v>43654</v>
      </c>
      <c r="B11" s="1255" t="s">
        <v>23</v>
      </c>
      <c r="C11" s="3659" t="s">
        <v>3127</v>
      </c>
      <c r="D11" s="3739"/>
      <c r="E11" s="3739"/>
      <c r="F11" s="3739"/>
      <c r="G11" s="3739"/>
      <c r="H11" s="3739"/>
      <c r="I11" s="3739"/>
      <c r="J11" s="3740"/>
      <c r="K11" s="2585"/>
      <c r="L11" s="2039"/>
      <c r="M11" s="2027"/>
      <c r="N11" s="2028"/>
      <c r="O11" s="2028"/>
      <c r="P11" s="2028"/>
      <c r="Q11" s="2028"/>
      <c r="R11" s="2028"/>
      <c r="S11" s="2028"/>
      <c r="T11" s="2028"/>
      <c r="U11" s="2028"/>
      <c r="V11" s="2028"/>
      <c r="W11" s="2028"/>
      <c r="X11" s="2028"/>
      <c r="Y11" s="2028"/>
      <c r="Z11" s="2028"/>
      <c r="AA11" s="2028"/>
      <c r="AB11" s="2028"/>
      <c r="AC11" s="2028"/>
      <c r="AD11" s="2028"/>
      <c r="AE11" s="2028"/>
      <c r="AF11" s="2028"/>
      <c r="AG11" s="2028"/>
      <c r="AH11" s="2028"/>
      <c r="AI11" s="2028"/>
      <c r="AJ11" s="2028"/>
      <c r="AK11" s="2028"/>
      <c r="AL11" s="2028"/>
      <c r="AM11" s="2028"/>
      <c r="AN11" s="2028"/>
      <c r="AO11" s="2028"/>
      <c r="AP11" s="2028"/>
      <c r="AQ11" s="2028"/>
      <c r="AR11" s="2028"/>
      <c r="AS11" s="2028"/>
      <c r="AT11" s="2028"/>
      <c r="AU11" s="2028"/>
      <c r="AV11" s="2028"/>
      <c r="AW11" s="2028"/>
      <c r="AX11" s="2028"/>
      <c r="AY11" s="2028"/>
      <c r="AZ11" s="2028"/>
      <c r="BA11" s="2028"/>
      <c r="BB11" s="2028"/>
    </row>
    <row r="12" spans="1:54" s="2029" customFormat="1" ht="16.5" thickTop="1" x14ac:dyDescent="0.25">
      <c r="A12" s="2040">
        <v>43658</v>
      </c>
      <c r="B12" s="2037" t="s">
        <v>12</v>
      </c>
      <c r="C12" s="256">
        <v>305</v>
      </c>
      <c r="D12" s="325">
        <f>+C12*(100-E12)/100</f>
        <v>305</v>
      </c>
      <c r="E12" s="256">
        <v>0</v>
      </c>
      <c r="F12" s="256"/>
      <c r="G12" s="256">
        <v>140</v>
      </c>
      <c r="H12" s="256"/>
      <c r="I12" s="256"/>
      <c r="J12" s="256"/>
      <c r="K12" s="2550"/>
      <c r="L12" s="358" t="s">
        <v>22</v>
      </c>
      <c r="M12" s="2027"/>
      <c r="N12" s="2028"/>
      <c r="O12" s="2028"/>
      <c r="P12" s="2028"/>
      <c r="Q12" s="2028"/>
      <c r="R12" s="2028"/>
      <c r="S12" s="2028"/>
      <c r="T12" s="2028"/>
      <c r="U12" s="2028"/>
      <c r="V12" s="2028"/>
      <c r="W12" s="2028"/>
      <c r="X12" s="2028"/>
      <c r="Y12" s="2028"/>
      <c r="Z12" s="2028"/>
      <c r="AA12" s="2028"/>
      <c r="AB12" s="2028"/>
      <c r="AC12" s="2028"/>
      <c r="AD12" s="2028"/>
      <c r="AE12" s="2028"/>
      <c r="AF12" s="2028"/>
      <c r="AG12" s="2028"/>
      <c r="AH12" s="2028"/>
      <c r="AI12" s="2028"/>
      <c r="AJ12" s="2028"/>
      <c r="AK12" s="2028"/>
      <c r="AL12" s="2028"/>
      <c r="AM12" s="2028"/>
      <c r="AN12" s="2028"/>
      <c r="AO12" s="2028"/>
      <c r="AP12" s="2028"/>
      <c r="AQ12" s="2028"/>
      <c r="AR12" s="2028"/>
      <c r="AS12" s="2028"/>
      <c r="AT12" s="2028"/>
      <c r="AU12" s="2028"/>
      <c r="AV12" s="2028"/>
      <c r="AW12" s="2028"/>
      <c r="AX12" s="2028"/>
      <c r="AY12" s="2028"/>
      <c r="AZ12" s="2028"/>
      <c r="BA12" s="2028"/>
      <c r="BB12" s="2028"/>
    </row>
    <row r="13" spans="1:54" s="2029" customFormat="1" hidden="1" x14ac:dyDescent="0.25">
      <c r="A13" s="2030">
        <v>43659</v>
      </c>
      <c r="B13" s="2017" t="s">
        <v>186</v>
      </c>
      <c r="C13" s="2018"/>
      <c r="D13" s="258"/>
      <c r="E13" s="2018"/>
      <c r="F13" s="2018"/>
      <c r="G13" s="2018"/>
      <c r="H13" s="2018">
        <v>5320</v>
      </c>
      <c r="I13" s="2018">
        <v>100</v>
      </c>
      <c r="J13" s="2018"/>
      <c r="K13" s="2471"/>
      <c r="L13" s="393"/>
      <c r="M13" s="2027"/>
      <c r="N13" s="2028"/>
      <c r="O13" s="2028"/>
      <c r="P13" s="2028"/>
      <c r="Q13" s="2028"/>
      <c r="R13" s="2028"/>
      <c r="S13" s="2028"/>
      <c r="T13" s="2028"/>
      <c r="U13" s="2028"/>
      <c r="V13" s="2028"/>
      <c r="W13" s="2028"/>
      <c r="X13" s="2028"/>
      <c r="Y13" s="2028"/>
      <c r="Z13" s="2028"/>
      <c r="AA13" s="2028"/>
      <c r="AB13" s="2028"/>
      <c r="AC13" s="2028"/>
      <c r="AD13" s="2028"/>
      <c r="AE13" s="2028"/>
      <c r="AF13" s="2028"/>
      <c r="AG13" s="2028"/>
      <c r="AH13" s="2028"/>
      <c r="AI13" s="2028"/>
      <c r="AJ13" s="2028"/>
      <c r="AK13" s="2028"/>
      <c r="AL13" s="2028"/>
      <c r="AM13" s="2028"/>
      <c r="AN13" s="2028"/>
      <c r="AO13" s="2028"/>
      <c r="AP13" s="2028"/>
      <c r="AQ13" s="2028"/>
      <c r="AR13" s="2028"/>
      <c r="AS13" s="2028"/>
      <c r="AT13" s="2028"/>
      <c r="AU13" s="2028"/>
      <c r="AV13" s="2028"/>
      <c r="AW13" s="2028"/>
      <c r="AX13" s="2028"/>
      <c r="AY13" s="2028"/>
      <c r="AZ13" s="2028"/>
      <c r="BA13" s="2028"/>
      <c r="BB13" s="2028"/>
    </row>
    <row r="14" spans="1:54" s="2029" customFormat="1" x14ac:dyDescent="0.25">
      <c r="A14" s="4234">
        <v>43662</v>
      </c>
      <c r="B14" s="2017" t="s">
        <v>12</v>
      </c>
      <c r="C14" s="2018">
        <v>115</v>
      </c>
      <c r="D14" s="258">
        <f t="shared" ref="D14:D83" si="0">C14*(1-(E14)/100)</f>
        <v>113.85</v>
      </c>
      <c r="E14" s="2018">
        <v>1</v>
      </c>
      <c r="F14" s="2018"/>
      <c r="G14" s="2018">
        <v>125</v>
      </c>
      <c r="H14" s="2018"/>
      <c r="I14" s="2018"/>
      <c r="J14" s="2018"/>
      <c r="K14" s="2471"/>
      <c r="L14" s="393" t="s">
        <v>2146</v>
      </c>
      <c r="M14" s="2027"/>
      <c r="N14" s="2028"/>
      <c r="O14" s="2028"/>
      <c r="P14" s="2028"/>
      <c r="Q14" s="2028"/>
      <c r="R14" s="2028"/>
      <c r="S14" s="2028"/>
      <c r="T14" s="2028"/>
      <c r="U14" s="2028"/>
      <c r="V14" s="2028"/>
      <c r="W14" s="2028"/>
      <c r="X14" s="2028"/>
      <c r="Y14" s="2028"/>
      <c r="Z14" s="2028"/>
      <c r="AA14" s="2028"/>
      <c r="AB14" s="2028"/>
      <c r="AC14" s="2028"/>
      <c r="AD14" s="2028"/>
      <c r="AE14" s="2028"/>
      <c r="AF14" s="2028"/>
      <c r="AG14" s="2028"/>
      <c r="AH14" s="2028"/>
      <c r="AI14" s="2028"/>
      <c r="AJ14" s="2028"/>
      <c r="AK14" s="2028"/>
      <c r="AL14" s="2028"/>
      <c r="AM14" s="2028"/>
      <c r="AN14" s="2028"/>
      <c r="AO14" s="2028"/>
      <c r="AP14" s="2028"/>
      <c r="AQ14" s="2028"/>
      <c r="AR14" s="2028"/>
      <c r="AS14" s="2028"/>
      <c r="AT14" s="2028"/>
      <c r="AU14" s="2028"/>
      <c r="AV14" s="2028"/>
      <c r="AW14" s="2028"/>
      <c r="AX14" s="2028"/>
      <c r="AY14" s="2028"/>
      <c r="AZ14" s="2028"/>
      <c r="BA14" s="2028"/>
      <c r="BB14" s="2028"/>
    </row>
    <row r="15" spans="1:54" s="2029" customFormat="1" hidden="1" x14ac:dyDescent="0.25">
      <c r="A15" s="4235"/>
      <c r="B15" s="2017" t="s">
        <v>186</v>
      </c>
      <c r="C15" s="2018"/>
      <c r="D15" s="258"/>
      <c r="E15" s="2018"/>
      <c r="F15" s="2018"/>
      <c r="G15" s="2018"/>
      <c r="H15" s="2018">
        <v>5405</v>
      </c>
      <c r="I15" s="2018"/>
      <c r="J15" s="2018">
        <v>100</v>
      </c>
      <c r="K15" s="2471"/>
      <c r="L15" s="393"/>
      <c r="M15" s="2027"/>
      <c r="N15" s="2028"/>
      <c r="O15" s="2028"/>
      <c r="P15" s="2028"/>
      <c r="Q15" s="2028"/>
      <c r="R15" s="2028"/>
      <c r="S15" s="2028"/>
      <c r="T15" s="2028"/>
      <c r="U15" s="2028"/>
      <c r="V15" s="2028"/>
      <c r="W15" s="2028"/>
      <c r="X15" s="2028"/>
      <c r="Y15" s="2028"/>
      <c r="Z15" s="2028"/>
      <c r="AA15" s="2028"/>
      <c r="AB15" s="2028"/>
      <c r="AC15" s="2028"/>
      <c r="AD15" s="2028"/>
      <c r="AE15" s="2028"/>
      <c r="AF15" s="2028"/>
      <c r="AG15" s="2028"/>
      <c r="AH15" s="2028"/>
      <c r="AI15" s="2028"/>
      <c r="AJ15" s="2028"/>
      <c r="AK15" s="2028"/>
      <c r="AL15" s="2028"/>
      <c r="AM15" s="2028"/>
      <c r="AN15" s="2028"/>
      <c r="AO15" s="2028"/>
      <c r="AP15" s="2028"/>
      <c r="AQ15" s="2028"/>
      <c r="AR15" s="2028"/>
      <c r="AS15" s="2028"/>
      <c r="AT15" s="2028"/>
      <c r="AU15" s="2028"/>
      <c r="AV15" s="2028"/>
      <c r="AW15" s="2028"/>
      <c r="AX15" s="2028"/>
      <c r="AY15" s="2028"/>
      <c r="AZ15" s="2028"/>
      <c r="BA15" s="2028"/>
      <c r="BB15" s="2028"/>
    </row>
    <row r="16" spans="1:54" s="2029" customFormat="1" hidden="1" x14ac:dyDescent="0.25">
      <c r="A16" s="2030">
        <v>43666</v>
      </c>
      <c r="B16" s="2046" t="s">
        <v>186</v>
      </c>
      <c r="C16" s="2018"/>
      <c r="D16" s="258"/>
      <c r="E16" s="2018"/>
      <c r="F16" s="2018"/>
      <c r="G16" s="2018"/>
      <c r="H16" s="2018">
        <v>5505</v>
      </c>
      <c r="I16" s="2018">
        <v>96</v>
      </c>
      <c r="J16" s="2018"/>
      <c r="K16" s="2471"/>
      <c r="L16" s="393"/>
      <c r="M16" s="2027"/>
      <c r="N16" s="2028"/>
      <c r="O16" s="2028"/>
      <c r="P16" s="2028"/>
      <c r="Q16" s="2028"/>
      <c r="R16" s="2028"/>
      <c r="S16" s="2028"/>
      <c r="T16" s="2028"/>
      <c r="U16" s="2028"/>
      <c r="V16" s="2028"/>
      <c r="W16" s="2028"/>
      <c r="X16" s="2028"/>
      <c r="Y16" s="2028"/>
      <c r="Z16" s="2028"/>
      <c r="AA16" s="2028"/>
      <c r="AB16" s="2028"/>
      <c r="AC16" s="2028"/>
      <c r="AD16" s="2028"/>
      <c r="AE16" s="2028"/>
      <c r="AF16" s="2028"/>
      <c r="AG16" s="2028"/>
      <c r="AH16" s="2028"/>
      <c r="AI16" s="2028"/>
      <c r="AJ16" s="2028"/>
      <c r="AK16" s="2028"/>
      <c r="AL16" s="2028"/>
      <c r="AM16" s="2028"/>
      <c r="AN16" s="2028"/>
      <c r="AO16" s="2028"/>
      <c r="AP16" s="2028"/>
      <c r="AQ16" s="2028"/>
      <c r="AR16" s="2028"/>
      <c r="AS16" s="2028"/>
      <c r="AT16" s="2028"/>
      <c r="AU16" s="2028"/>
      <c r="AV16" s="2028"/>
      <c r="AW16" s="2028"/>
      <c r="AX16" s="2028"/>
      <c r="AY16" s="2028"/>
      <c r="AZ16" s="2028"/>
      <c r="BA16" s="2028"/>
      <c r="BB16" s="2028"/>
    </row>
    <row r="17" spans="1:54" s="2029" customFormat="1" x14ac:dyDescent="0.25">
      <c r="A17" s="2030">
        <v>43667</v>
      </c>
      <c r="B17" s="2017" t="s">
        <v>12</v>
      </c>
      <c r="C17" s="2018">
        <v>60</v>
      </c>
      <c r="D17" s="258">
        <f t="shared" si="0"/>
        <v>59.4</v>
      </c>
      <c r="E17" s="2018">
        <v>1</v>
      </c>
      <c r="F17" s="2018"/>
      <c r="G17" s="2018">
        <v>130</v>
      </c>
      <c r="H17" s="2018"/>
      <c r="I17" s="2018"/>
      <c r="J17" s="2018"/>
      <c r="K17" s="2471"/>
      <c r="L17" s="393" t="s">
        <v>22</v>
      </c>
      <c r="M17" s="2027"/>
      <c r="N17" s="2028"/>
      <c r="O17" s="2028"/>
      <c r="P17" s="2028"/>
      <c r="Q17" s="2028"/>
      <c r="R17" s="2028"/>
      <c r="S17" s="2028"/>
      <c r="T17" s="2028"/>
      <c r="U17" s="2028"/>
      <c r="V17" s="2028"/>
      <c r="W17" s="2028"/>
      <c r="X17" s="2028"/>
      <c r="Y17" s="2028"/>
      <c r="Z17" s="2028"/>
      <c r="AA17" s="2028"/>
      <c r="AB17" s="2028"/>
      <c r="AC17" s="2028"/>
      <c r="AD17" s="2028"/>
      <c r="AE17" s="2028"/>
      <c r="AF17" s="2028"/>
      <c r="AG17" s="2028"/>
      <c r="AH17" s="2028"/>
      <c r="AI17" s="2028"/>
      <c r="AJ17" s="2028"/>
      <c r="AK17" s="2028"/>
      <c r="AL17" s="2028"/>
      <c r="AM17" s="2028"/>
      <c r="AN17" s="2028"/>
      <c r="AO17" s="2028"/>
      <c r="AP17" s="2028"/>
      <c r="AQ17" s="2028"/>
      <c r="AR17" s="2028"/>
      <c r="AS17" s="2028"/>
      <c r="AT17" s="2028"/>
      <c r="AU17" s="2028"/>
      <c r="AV17" s="2028"/>
      <c r="AW17" s="2028"/>
      <c r="AX17" s="2028"/>
      <c r="AY17" s="2028"/>
      <c r="AZ17" s="2028"/>
      <c r="BA17" s="2028"/>
      <c r="BB17" s="2028"/>
    </row>
    <row r="18" spans="1:54" s="2029" customFormat="1" ht="156" hidden="1" customHeight="1" x14ac:dyDescent="0.25">
      <c r="A18" s="2038">
        <v>43671</v>
      </c>
      <c r="B18" s="1255" t="s">
        <v>23</v>
      </c>
      <c r="C18" s="3583" t="s">
        <v>3135</v>
      </c>
      <c r="D18" s="3817"/>
      <c r="E18" s="3817"/>
      <c r="F18" s="3817"/>
      <c r="G18" s="3817"/>
      <c r="H18" s="3817"/>
      <c r="I18" s="3817"/>
      <c r="J18" s="4030"/>
      <c r="K18" s="2629"/>
      <c r="L18" s="3023" t="s">
        <v>4118</v>
      </c>
      <c r="M18" s="2027"/>
      <c r="N18" s="2028"/>
      <c r="O18" s="2028"/>
      <c r="P18" s="2028"/>
      <c r="Q18" s="2028"/>
      <c r="R18" s="2028"/>
      <c r="S18" s="2028"/>
      <c r="T18" s="2028"/>
      <c r="U18" s="2028"/>
      <c r="V18" s="2028"/>
      <c r="W18" s="2028"/>
      <c r="X18" s="2028"/>
      <c r="Y18" s="2028"/>
      <c r="Z18" s="2028"/>
      <c r="AA18" s="2028"/>
      <c r="AB18" s="2028"/>
      <c r="AC18" s="2028"/>
      <c r="AD18" s="2028"/>
      <c r="AE18" s="2028"/>
      <c r="AF18" s="2028"/>
      <c r="AG18" s="2028"/>
      <c r="AH18" s="2028"/>
      <c r="AI18" s="2028"/>
      <c r="AJ18" s="2028"/>
      <c r="AK18" s="2028"/>
      <c r="AL18" s="2028"/>
      <c r="AM18" s="2028"/>
      <c r="AN18" s="2028"/>
      <c r="AO18" s="2028"/>
      <c r="AP18" s="2028"/>
      <c r="AQ18" s="2028"/>
      <c r="AR18" s="2028"/>
      <c r="AS18" s="2028"/>
      <c r="AT18" s="2028"/>
      <c r="AU18" s="2028"/>
      <c r="AV18" s="2028"/>
      <c r="AW18" s="2028"/>
      <c r="AX18" s="2028"/>
      <c r="AY18" s="2028"/>
      <c r="AZ18" s="2028"/>
      <c r="BA18" s="2028"/>
      <c r="BB18" s="2028"/>
    </row>
    <row r="19" spans="1:54" s="2029" customFormat="1" ht="23.25" hidden="1" x14ac:dyDescent="0.25">
      <c r="A19" s="2038">
        <v>43672</v>
      </c>
      <c r="B19" s="1255" t="s">
        <v>23</v>
      </c>
      <c r="C19" s="3583" t="s">
        <v>3136</v>
      </c>
      <c r="D19" s="3584"/>
      <c r="E19" s="3584"/>
      <c r="F19" s="3584"/>
      <c r="G19" s="3584"/>
      <c r="H19" s="3584"/>
      <c r="I19" s="3584"/>
      <c r="J19" s="3585"/>
      <c r="K19" s="2760" t="s">
        <v>2072</v>
      </c>
      <c r="L19" s="1586" t="s">
        <v>3128</v>
      </c>
      <c r="M19" s="2027"/>
      <c r="N19" s="2028"/>
      <c r="O19" s="2028"/>
      <c r="P19" s="2028"/>
      <c r="Q19" s="2028"/>
      <c r="R19" s="2028"/>
      <c r="S19" s="2028"/>
      <c r="T19" s="2028"/>
      <c r="U19" s="2028"/>
      <c r="V19" s="2028"/>
      <c r="W19" s="2028"/>
      <c r="X19" s="2028"/>
      <c r="Y19" s="2028"/>
      <c r="Z19" s="2028"/>
      <c r="AA19" s="2028"/>
      <c r="AB19" s="2028"/>
      <c r="AC19" s="2028"/>
      <c r="AD19" s="2028"/>
      <c r="AE19" s="2028"/>
      <c r="AF19" s="2028"/>
      <c r="AG19" s="2028"/>
      <c r="AH19" s="2028"/>
      <c r="AI19" s="2028"/>
      <c r="AJ19" s="2028"/>
      <c r="AK19" s="2028"/>
      <c r="AL19" s="2028"/>
      <c r="AM19" s="2028"/>
      <c r="AN19" s="2028"/>
      <c r="AO19" s="2028"/>
      <c r="AP19" s="2028"/>
      <c r="AQ19" s="2028"/>
      <c r="AR19" s="2028"/>
      <c r="AS19" s="2028"/>
      <c r="AT19" s="2028"/>
      <c r="AU19" s="2028"/>
      <c r="AV19" s="2028"/>
      <c r="AW19" s="2028"/>
      <c r="AX19" s="2028"/>
      <c r="AY19" s="2028"/>
      <c r="AZ19" s="2028"/>
      <c r="BA19" s="2028"/>
      <c r="BB19" s="2028"/>
    </row>
    <row r="20" spans="1:54" s="2029" customFormat="1" hidden="1" x14ac:dyDescent="0.25">
      <c r="A20" s="2030">
        <v>43672</v>
      </c>
      <c r="B20" s="2017" t="s">
        <v>33</v>
      </c>
      <c r="C20" s="3473" t="s">
        <v>3191</v>
      </c>
      <c r="D20" s="3474"/>
      <c r="E20" s="3474"/>
      <c r="F20" s="3474"/>
      <c r="G20" s="3474"/>
      <c r="H20" s="3474"/>
      <c r="I20" s="3474"/>
      <c r="J20" s="3475"/>
      <c r="K20" s="2465"/>
      <c r="L20" s="393"/>
      <c r="M20" s="2027"/>
      <c r="N20" s="2028"/>
      <c r="O20" s="2028"/>
      <c r="P20" s="2028"/>
      <c r="Q20" s="2028"/>
      <c r="R20" s="2028"/>
      <c r="S20" s="2028"/>
      <c r="T20" s="2028"/>
      <c r="U20" s="2028"/>
      <c r="V20" s="2028"/>
      <c r="W20" s="2028"/>
      <c r="X20" s="2028"/>
      <c r="Y20" s="2028"/>
      <c r="Z20" s="2028"/>
      <c r="AA20" s="2028"/>
      <c r="AB20" s="2028"/>
      <c r="AC20" s="2028"/>
      <c r="AD20" s="2028"/>
      <c r="AE20" s="2028"/>
      <c r="AF20" s="2028"/>
      <c r="AG20" s="2028"/>
      <c r="AH20" s="2028"/>
      <c r="AI20" s="2028"/>
      <c r="AJ20" s="2028"/>
      <c r="AK20" s="2028"/>
      <c r="AL20" s="2028"/>
      <c r="AM20" s="2028"/>
      <c r="AN20" s="2028"/>
      <c r="AO20" s="2028"/>
      <c r="AP20" s="2028"/>
      <c r="AQ20" s="2028"/>
      <c r="AR20" s="2028"/>
      <c r="AS20" s="2028"/>
      <c r="AT20" s="2028"/>
      <c r="AU20" s="2028"/>
      <c r="AV20" s="2028"/>
      <c r="AW20" s="2028"/>
      <c r="AX20" s="2028"/>
      <c r="AY20" s="2028"/>
      <c r="AZ20" s="2028"/>
      <c r="BA20" s="2028"/>
      <c r="BB20" s="2028"/>
    </row>
    <row r="21" spans="1:54" s="2029" customFormat="1" ht="24" hidden="1" customHeight="1" x14ac:dyDescent="0.25">
      <c r="A21" s="2030">
        <v>43673</v>
      </c>
      <c r="B21" s="2017" t="s">
        <v>186</v>
      </c>
      <c r="C21" s="2018"/>
      <c r="D21" s="258"/>
      <c r="E21" s="2018"/>
      <c r="F21" s="2018"/>
      <c r="G21" s="2018"/>
      <c r="H21" s="2018">
        <v>3850</v>
      </c>
      <c r="I21" s="2018">
        <v>100</v>
      </c>
      <c r="J21" s="2018"/>
      <c r="K21" s="2471"/>
      <c r="L21" s="393" t="s">
        <v>3140</v>
      </c>
      <c r="M21" s="2027"/>
      <c r="N21" s="2028"/>
      <c r="O21" s="2028"/>
      <c r="P21" s="2028"/>
      <c r="Q21" s="2028"/>
      <c r="R21" s="2028"/>
      <c r="S21" s="2028"/>
      <c r="T21" s="2028"/>
      <c r="U21" s="2028"/>
      <c r="V21" s="2028"/>
      <c r="W21" s="2028"/>
      <c r="X21" s="2028"/>
      <c r="Y21" s="2028"/>
      <c r="Z21" s="2028"/>
      <c r="AA21" s="2028"/>
      <c r="AB21" s="2028"/>
      <c r="AC21" s="2028"/>
      <c r="AD21" s="2028"/>
      <c r="AE21" s="2028"/>
      <c r="AF21" s="2028"/>
      <c r="AG21" s="2028"/>
      <c r="AH21" s="2028"/>
      <c r="AI21" s="2028"/>
      <c r="AJ21" s="2028"/>
      <c r="AK21" s="2028"/>
      <c r="AL21" s="2028"/>
      <c r="AM21" s="2028"/>
      <c r="AN21" s="2028"/>
      <c r="AO21" s="2028"/>
      <c r="AP21" s="2028"/>
      <c r="AQ21" s="2028"/>
      <c r="AR21" s="2028"/>
      <c r="AS21" s="2028"/>
      <c r="AT21" s="2028"/>
      <c r="AU21" s="2028"/>
      <c r="AV21" s="2028"/>
      <c r="AW21" s="2028"/>
      <c r="AX21" s="2028"/>
      <c r="AY21" s="2028"/>
      <c r="AZ21" s="2028"/>
      <c r="BA21" s="2028"/>
      <c r="BB21" s="2028"/>
    </row>
    <row r="22" spans="1:54" s="2029" customFormat="1" ht="31.5" x14ac:dyDescent="0.25">
      <c r="A22" s="2030">
        <v>43674</v>
      </c>
      <c r="B22" s="2017" t="s">
        <v>12</v>
      </c>
      <c r="C22" s="2018">
        <v>180</v>
      </c>
      <c r="D22" s="258">
        <f t="shared" si="0"/>
        <v>178.2</v>
      </c>
      <c r="E22" s="2018">
        <v>1</v>
      </c>
      <c r="F22" s="2018"/>
      <c r="G22" s="2018">
        <v>130</v>
      </c>
      <c r="H22" s="2018"/>
      <c r="I22" s="2018"/>
      <c r="J22" s="2018"/>
      <c r="K22" s="2471"/>
      <c r="L22" s="393" t="s">
        <v>3137</v>
      </c>
      <c r="M22" s="2027"/>
      <c r="N22" s="2028"/>
      <c r="O22" s="2028"/>
      <c r="P22" s="2028"/>
      <c r="Q22" s="2028"/>
      <c r="R22" s="2028"/>
      <c r="S22" s="2028"/>
      <c r="T22" s="2028"/>
      <c r="U22" s="2028"/>
      <c r="V22" s="2028"/>
      <c r="W22" s="2028"/>
      <c r="X22" s="2028"/>
      <c r="Y22" s="2028"/>
      <c r="Z22" s="2028"/>
      <c r="AA22" s="2028"/>
      <c r="AB22" s="2028"/>
      <c r="AC22" s="2028"/>
      <c r="AD22" s="2028"/>
      <c r="AE22" s="2028"/>
      <c r="AF22" s="2028"/>
      <c r="AG22" s="2028"/>
      <c r="AH22" s="2028"/>
      <c r="AI22" s="2028"/>
      <c r="AJ22" s="2028"/>
      <c r="AK22" s="2028"/>
      <c r="AL22" s="2028"/>
      <c r="AM22" s="2028"/>
      <c r="AN22" s="2028"/>
      <c r="AO22" s="2028"/>
      <c r="AP22" s="2028"/>
      <c r="AQ22" s="2028"/>
      <c r="AR22" s="2028"/>
      <c r="AS22" s="2028"/>
      <c r="AT22" s="2028"/>
      <c r="AU22" s="2028"/>
      <c r="AV22" s="2028"/>
      <c r="AW22" s="2028"/>
      <c r="AX22" s="2028"/>
      <c r="AY22" s="2028"/>
      <c r="AZ22" s="2028"/>
      <c r="BA22" s="2028"/>
      <c r="BB22" s="2028"/>
    </row>
    <row r="23" spans="1:54" s="2029" customFormat="1" hidden="1" x14ac:dyDescent="0.25">
      <c r="A23" s="2030">
        <v>43677</v>
      </c>
      <c r="B23" s="2017" t="s">
        <v>186</v>
      </c>
      <c r="C23" s="2018"/>
      <c r="D23" s="258"/>
      <c r="E23" s="2018"/>
      <c r="F23" s="2018"/>
      <c r="G23" s="2018"/>
      <c r="H23" s="2018">
        <v>5605</v>
      </c>
      <c r="I23" s="2018">
        <v>100</v>
      </c>
      <c r="J23" s="2018"/>
      <c r="K23" s="2471"/>
      <c r="L23" s="393"/>
      <c r="M23" s="2027"/>
      <c r="N23" s="2028"/>
      <c r="O23" s="2028"/>
      <c r="P23" s="2028"/>
      <c r="Q23" s="2028"/>
      <c r="R23" s="2028"/>
      <c r="S23" s="2028"/>
      <c r="T23" s="2028"/>
      <c r="U23" s="2028"/>
      <c r="V23" s="2028"/>
      <c r="W23" s="2028"/>
      <c r="X23" s="2028"/>
      <c r="Y23" s="2028"/>
      <c r="Z23" s="2028"/>
      <c r="AA23" s="2028"/>
      <c r="AB23" s="2028"/>
      <c r="AC23" s="2028"/>
      <c r="AD23" s="2028"/>
      <c r="AE23" s="2028"/>
      <c r="AF23" s="2028"/>
      <c r="AG23" s="2028"/>
      <c r="AH23" s="2028"/>
      <c r="AI23" s="2028"/>
      <c r="AJ23" s="2028"/>
      <c r="AK23" s="2028"/>
      <c r="AL23" s="2028"/>
      <c r="AM23" s="2028"/>
      <c r="AN23" s="2028"/>
      <c r="AO23" s="2028"/>
      <c r="AP23" s="2028"/>
      <c r="AQ23" s="2028"/>
      <c r="AR23" s="2028"/>
      <c r="AS23" s="2028"/>
      <c r="AT23" s="2028"/>
      <c r="AU23" s="2028"/>
      <c r="AV23" s="2028"/>
      <c r="AW23" s="2028"/>
      <c r="AX23" s="2028"/>
      <c r="AY23" s="2028"/>
      <c r="AZ23" s="2028"/>
      <c r="BA23" s="2028"/>
      <c r="BB23" s="2028"/>
    </row>
    <row r="24" spans="1:54" s="2029" customFormat="1" x14ac:dyDescent="0.25">
      <c r="A24" s="2030">
        <v>43680</v>
      </c>
      <c r="B24" s="2017" t="s">
        <v>12</v>
      </c>
      <c r="C24" s="2018">
        <v>182</v>
      </c>
      <c r="D24" s="258">
        <f t="shared" si="0"/>
        <v>180.18</v>
      </c>
      <c r="E24" s="2018">
        <v>1</v>
      </c>
      <c r="F24" s="2018"/>
      <c r="G24" s="2018">
        <v>140</v>
      </c>
      <c r="H24" s="2018"/>
      <c r="I24" s="2018"/>
      <c r="J24" s="2018"/>
      <c r="K24" s="2471"/>
      <c r="L24" s="393" t="s">
        <v>22</v>
      </c>
      <c r="M24" s="2027"/>
      <c r="N24" s="2028"/>
      <c r="O24" s="2028"/>
      <c r="P24" s="2028"/>
      <c r="Q24" s="2028"/>
      <c r="R24" s="2028"/>
      <c r="S24" s="2028"/>
      <c r="T24" s="2028"/>
      <c r="U24" s="2028"/>
      <c r="V24" s="2028"/>
      <c r="W24" s="2028"/>
      <c r="X24" s="2028"/>
      <c r="Y24" s="2028"/>
      <c r="Z24" s="2028"/>
      <c r="AA24" s="2028"/>
      <c r="AB24" s="2028"/>
      <c r="AC24" s="2028"/>
      <c r="AD24" s="2028"/>
      <c r="AE24" s="2028"/>
      <c r="AF24" s="2028"/>
      <c r="AG24" s="2028"/>
      <c r="AH24" s="2028"/>
      <c r="AI24" s="2028"/>
      <c r="AJ24" s="2028"/>
      <c r="AK24" s="2028"/>
      <c r="AL24" s="2028"/>
      <c r="AM24" s="2028"/>
      <c r="AN24" s="2028"/>
      <c r="AO24" s="2028"/>
      <c r="AP24" s="2028"/>
      <c r="AQ24" s="2028"/>
      <c r="AR24" s="2028"/>
      <c r="AS24" s="2028"/>
      <c r="AT24" s="2028"/>
      <c r="AU24" s="2028"/>
      <c r="AV24" s="2028"/>
      <c r="AW24" s="2028"/>
      <c r="AX24" s="2028"/>
      <c r="AY24" s="2028"/>
      <c r="AZ24" s="2028"/>
      <c r="BA24" s="2028"/>
      <c r="BB24" s="2028"/>
    </row>
    <row r="25" spans="1:54" s="2029" customFormat="1" hidden="1" x14ac:dyDescent="0.25">
      <c r="A25" s="2030">
        <v>43706</v>
      </c>
      <c r="B25" s="2017" t="s">
        <v>186</v>
      </c>
      <c r="C25" s="2018"/>
      <c r="D25" s="258"/>
      <c r="E25" s="2018"/>
      <c r="F25" s="2018"/>
      <c r="G25" s="2018"/>
      <c r="H25" s="2018">
        <v>4895</v>
      </c>
      <c r="I25" s="2018">
        <v>90</v>
      </c>
      <c r="J25" s="2018"/>
      <c r="K25" s="2471"/>
      <c r="L25" s="393" t="s">
        <v>131</v>
      </c>
      <c r="M25" s="2027"/>
      <c r="N25" s="2028"/>
      <c r="O25" s="2028"/>
      <c r="P25" s="2028"/>
      <c r="Q25" s="2028"/>
      <c r="R25" s="2028"/>
      <c r="S25" s="2028"/>
      <c r="T25" s="2028"/>
      <c r="U25" s="2028"/>
      <c r="V25" s="2028"/>
      <c r="W25" s="2028"/>
      <c r="X25" s="2028"/>
      <c r="Y25" s="2028"/>
      <c r="Z25" s="2028"/>
      <c r="AA25" s="2028"/>
      <c r="AB25" s="2028"/>
      <c r="AC25" s="2028"/>
      <c r="AD25" s="2028"/>
      <c r="AE25" s="2028"/>
      <c r="AF25" s="2028"/>
      <c r="AG25" s="2028"/>
      <c r="AH25" s="2028"/>
      <c r="AI25" s="2028"/>
      <c r="AJ25" s="2028"/>
      <c r="AK25" s="2028"/>
      <c r="AL25" s="2028"/>
      <c r="AM25" s="2028"/>
      <c r="AN25" s="2028"/>
      <c r="AO25" s="2028"/>
      <c r="AP25" s="2028"/>
      <c r="AQ25" s="2028"/>
      <c r="AR25" s="2028"/>
      <c r="AS25" s="2028"/>
      <c r="AT25" s="2028"/>
      <c r="AU25" s="2028"/>
      <c r="AV25" s="2028"/>
      <c r="AW25" s="2028"/>
      <c r="AX25" s="2028"/>
      <c r="AY25" s="2028"/>
      <c r="AZ25" s="2028"/>
      <c r="BA25" s="2028"/>
      <c r="BB25" s="2028"/>
    </row>
    <row r="26" spans="1:54" s="2029" customFormat="1" ht="36.75" hidden="1" customHeight="1" x14ac:dyDescent="0.25">
      <c r="A26" s="4239">
        <v>43725</v>
      </c>
      <c r="B26" s="1255" t="s">
        <v>3181</v>
      </c>
      <c r="C26" s="3583" t="s">
        <v>3868</v>
      </c>
      <c r="D26" s="3584"/>
      <c r="E26" s="3584"/>
      <c r="F26" s="3584"/>
      <c r="G26" s="3584"/>
      <c r="H26" s="3584"/>
      <c r="I26" s="3584"/>
      <c r="J26" s="3585"/>
      <c r="K26" s="2518"/>
      <c r="L26" s="2039" t="s">
        <v>3182</v>
      </c>
      <c r="M26" s="2027"/>
      <c r="N26" s="2028"/>
      <c r="O26" s="2028"/>
      <c r="P26" s="2028"/>
      <c r="Q26" s="2028"/>
      <c r="R26" s="2028"/>
      <c r="S26" s="2028"/>
      <c r="T26" s="2028"/>
      <c r="U26" s="2028"/>
      <c r="V26" s="2028"/>
      <c r="W26" s="2028"/>
      <c r="X26" s="2028"/>
      <c r="Y26" s="2028"/>
      <c r="Z26" s="2028"/>
      <c r="AA26" s="2028"/>
      <c r="AB26" s="2028"/>
      <c r="AC26" s="2028"/>
      <c r="AD26" s="2028"/>
      <c r="AE26" s="2028"/>
      <c r="AF26" s="2028"/>
      <c r="AG26" s="2028"/>
      <c r="AH26" s="2028"/>
      <c r="AI26" s="2028"/>
      <c r="AJ26" s="2028"/>
      <c r="AK26" s="2028"/>
      <c r="AL26" s="2028"/>
      <c r="AM26" s="2028"/>
      <c r="AN26" s="2028"/>
      <c r="AO26" s="2028"/>
      <c r="AP26" s="2028"/>
      <c r="AQ26" s="2028"/>
      <c r="AR26" s="2028"/>
      <c r="AS26" s="2028"/>
      <c r="AT26" s="2028"/>
      <c r="AU26" s="2028"/>
      <c r="AV26" s="2028"/>
      <c r="AW26" s="2028"/>
      <c r="AX26" s="2028"/>
      <c r="AY26" s="2028"/>
      <c r="AZ26" s="2028"/>
      <c r="BA26" s="2028"/>
      <c r="BB26" s="2028"/>
    </row>
    <row r="27" spans="1:54" s="2029" customFormat="1" ht="30.75" hidden="1" customHeight="1" x14ac:dyDescent="0.25">
      <c r="A27" s="4240"/>
      <c r="B27" s="1255" t="s">
        <v>33</v>
      </c>
      <c r="C27" s="3583" t="s">
        <v>3200</v>
      </c>
      <c r="D27" s="3584"/>
      <c r="E27" s="3584"/>
      <c r="F27" s="3584"/>
      <c r="G27" s="3584"/>
      <c r="H27" s="3584"/>
      <c r="I27" s="3584"/>
      <c r="J27" s="3585"/>
      <c r="K27" s="2518"/>
      <c r="L27" s="2039"/>
      <c r="M27" s="2027"/>
      <c r="N27" s="2028"/>
      <c r="O27" s="2028"/>
      <c r="P27" s="2028"/>
      <c r="Q27" s="2028"/>
      <c r="R27" s="2028"/>
      <c r="S27" s="2028"/>
      <c r="T27" s="2028"/>
      <c r="U27" s="2028"/>
      <c r="V27" s="2028"/>
      <c r="W27" s="2028"/>
      <c r="X27" s="2028"/>
      <c r="Y27" s="2028"/>
      <c r="Z27" s="2028"/>
      <c r="AA27" s="2028"/>
      <c r="AB27" s="2028"/>
      <c r="AC27" s="2028"/>
      <c r="AD27" s="2028"/>
      <c r="AE27" s="2028"/>
      <c r="AF27" s="2028"/>
      <c r="AG27" s="2028"/>
      <c r="AH27" s="2028"/>
      <c r="AI27" s="2028"/>
      <c r="AJ27" s="2028"/>
      <c r="AK27" s="2028"/>
      <c r="AL27" s="2028"/>
      <c r="AM27" s="2028"/>
      <c r="AN27" s="2028"/>
      <c r="AO27" s="2028"/>
      <c r="AP27" s="2028"/>
      <c r="AQ27" s="2028"/>
      <c r="AR27" s="2028"/>
      <c r="AS27" s="2028"/>
      <c r="AT27" s="2028"/>
      <c r="AU27" s="2028"/>
      <c r="AV27" s="2028"/>
      <c r="AW27" s="2028"/>
      <c r="AX27" s="2028"/>
      <c r="AY27" s="2028"/>
      <c r="AZ27" s="2028"/>
      <c r="BA27" s="2028"/>
      <c r="BB27" s="2028"/>
    </row>
    <row r="28" spans="1:54" s="2029" customFormat="1" x14ac:dyDescent="0.25">
      <c r="A28" s="4234">
        <v>43727</v>
      </c>
      <c r="B28" s="2017" t="s">
        <v>12</v>
      </c>
      <c r="C28" s="2018">
        <v>185</v>
      </c>
      <c r="D28" s="258">
        <f t="shared" si="0"/>
        <v>183.15</v>
      </c>
      <c r="E28" s="2018">
        <v>1</v>
      </c>
      <c r="F28" s="2018"/>
      <c r="G28" s="2018">
        <v>140</v>
      </c>
      <c r="H28" s="2018"/>
      <c r="I28" s="2018"/>
      <c r="J28" s="2018"/>
      <c r="K28" s="2471"/>
      <c r="L28" s="393" t="s">
        <v>3197</v>
      </c>
      <c r="M28" s="2027"/>
      <c r="N28" s="2028"/>
      <c r="O28" s="2028"/>
      <c r="P28" s="2028"/>
      <c r="Q28" s="2028"/>
      <c r="R28" s="2028"/>
      <c r="S28" s="2028"/>
      <c r="T28" s="2028"/>
      <c r="U28" s="2028"/>
      <c r="V28" s="2028"/>
      <c r="W28" s="2028"/>
      <c r="X28" s="2028"/>
      <c r="Y28" s="2028"/>
      <c r="Z28" s="2028"/>
      <c r="AA28" s="2028"/>
      <c r="AB28" s="2028"/>
      <c r="AC28" s="2028"/>
      <c r="AD28" s="2028"/>
      <c r="AE28" s="2028"/>
      <c r="AF28" s="2028"/>
      <c r="AG28" s="2028"/>
      <c r="AH28" s="2028"/>
      <c r="AI28" s="2028"/>
      <c r="AJ28" s="2028"/>
      <c r="AK28" s="2028"/>
      <c r="AL28" s="2028"/>
      <c r="AM28" s="2028"/>
      <c r="AN28" s="2028"/>
      <c r="AO28" s="2028"/>
      <c r="AP28" s="2028"/>
      <c r="AQ28" s="2028"/>
      <c r="AR28" s="2028"/>
      <c r="AS28" s="2028"/>
      <c r="AT28" s="2028"/>
      <c r="AU28" s="2028"/>
      <c r="AV28" s="2028"/>
      <c r="AW28" s="2028"/>
      <c r="AX28" s="2028"/>
      <c r="AY28" s="2028"/>
      <c r="AZ28" s="2028"/>
      <c r="BA28" s="2028"/>
      <c r="BB28" s="2028"/>
    </row>
    <row r="29" spans="1:54" s="2029" customFormat="1" hidden="1" x14ac:dyDescent="0.25">
      <c r="A29" s="4235"/>
      <c r="B29" s="2017" t="s">
        <v>14</v>
      </c>
      <c r="C29" s="3666" t="s">
        <v>3192</v>
      </c>
      <c r="D29" s="3667"/>
      <c r="E29" s="3667"/>
      <c r="F29" s="3667"/>
      <c r="G29" s="3667"/>
      <c r="H29" s="3667"/>
      <c r="I29" s="3667"/>
      <c r="J29" s="3668"/>
      <c r="K29" s="2547"/>
      <c r="L29" s="393"/>
      <c r="M29" s="2027"/>
      <c r="N29" s="2028"/>
      <c r="O29" s="2028"/>
      <c r="P29" s="2028"/>
      <c r="Q29" s="2028"/>
      <c r="R29" s="2028"/>
      <c r="S29" s="2028"/>
      <c r="T29" s="2028"/>
      <c r="U29" s="2028"/>
      <c r="V29" s="2028"/>
      <c r="W29" s="2028"/>
      <c r="X29" s="2028"/>
      <c r="Y29" s="2028"/>
      <c r="Z29" s="2028"/>
      <c r="AA29" s="2028"/>
      <c r="AB29" s="2028"/>
      <c r="AC29" s="2028"/>
      <c r="AD29" s="2028"/>
      <c r="AE29" s="2028"/>
      <c r="AF29" s="2028"/>
      <c r="AG29" s="2028"/>
      <c r="AH29" s="2028"/>
      <c r="AI29" s="2028"/>
      <c r="AJ29" s="2028"/>
      <c r="AK29" s="2028"/>
      <c r="AL29" s="2028"/>
      <c r="AM29" s="2028"/>
      <c r="AN29" s="2028"/>
      <c r="AO29" s="2028"/>
      <c r="AP29" s="2028"/>
      <c r="AQ29" s="2028"/>
      <c r="AR29" s="2028"/>
      <c r="AS29" s="2028"/>
      <c r="AT29" s="2028"/>
      <c r="AU29" s="2028"/>
      <c r="AV29" s="2028"/>
      <c r="AW29" s="2028"/>
      <c r="AX29" s="2028"/>
      <c r="AY29" s="2028"/>
      <c r="AZ29" s="2028"/>
      <c r="BA29" s="2028"/>
      <c r="BB29" s="2028"/>
    </row>
    <row r="30" spans="1:54" s="2029" customFormat="1" hidden="1" x14ac:dyDescent="0.25">
      <c r="A30" s="2030">
        <v>43731</v>
      </c>
      <c r="B30" s="2017" t="s">
        <v>186</v>
      </c>
      <c r="C30" s="2018"/>
      <c r="D30" s="258"/>
      <c r="E30" s="2018"/>
      <c r="F30" s="2018"/>
      <c r="G30" s="2018"/>
      <c r="H30" s="2018">
        <v>4760</v>
      </c>
      <c r="I30" s="2018">
        <v>100</v>
      </c>
      <c r="J30" s="2018"/>
      <c r="K30" s="2471"/>
      <c r="L30" s="393" t="s">
        <v>3202</v>
      </c>
      <c r="M30" s="2027"/>
      <c r="N30" s="2028"/>
      <c r="O30" s="2028"/>
      <c r="P30" s="2028"/>
      <c r="Q30" s="2028"/>
      <c r="R30" s="2028"/>
      <c r="S30" s="2028"/>
      <c r="T30" s="2028"/>
      <c r="U30" s="2028"/>
      <c r="V30" s="2028"/>
      <c r="W30" s="2028"/>
      <c r="X30" s="2028"/>
      <c r="Y30" s="2028"/>
      <c r="Z30" s="2028"/>
      <c r="AA30" s="2028"/>
      <c r="AB30" s="2028"/>
      <c r="AC30" s="2028"/>
      <c r="AD30" s="2028"/>
      <c r="AE30" s="2028"/>
      <c r="AF30" s="2028"/>
      <c r="AG30" s="2028"/>
      <c r="AH30" s="2028"/>
      <c r="AI30" s="2028"/>
      <c r="AJ30" s="2028"/>
      <c r="AK30" s="2028"/>
      <c r="AL30" s="2028"/>
      <c r="AM30" s="2028"/>
      <c r="AN30" s="2028"/>
      <c r="AO30" s="2028"/>
      <c r="AP30" s="2028"/>
      <c r="AQ30" s="2028"/>
      <c r="AR30" s="2028"/>
      <c r="AS30" s="2028"/>
      <c r="AT30" s="2028"/>
      <c r="AU30" s="2028"/>
      <c r="AV30" s="2028"/>
      <c r="AW30" s="2028"/>
      <c r="AX30" s="2028"/>
      <c r="AY30" s="2028"/>
      <c r="AZ30" s="2028"/>
      <c r="BA30" s="2028"/>
      <c r="BB30" s="2028"/>
    </row>
    <row r="31" spans="1:54" s="2029" customFormat="1" x14ac:dyDescent="0.25">
      <c r="A31" s="2168">
        <v>43788</v>
      </c>
      <c r="B31" s="2165" t="s">
        <v>12</v>
      </c>
      <c r="C31" s="2166">
        <v>480</v>
      </c>
      <c r="D31" s="2167">
        <f t="shared" si="0"/>
        <v>441.6</v>
      </c>
      <c r="E31" s="2166">
        <v>8</v>
      </c>
      <c r="F31" s="2166"/>
      <c r="G31" s="2166">
        <v>130</v>
      </c>
      <c r="H31" s="2166"/>
      <c r="I31" s="2166"/>
      <c r="J31" s="2166"/>
      <c r="K31" s="2695"/>
      <c r="L31" s="2169" t="s">
        <v>3286</v>
      </c>
      <c r="M31" s="2027"/>
      <c r="N31" s="2028"/>
      <c r="O31" s="2028"/>
      <c r="P31" s="2028"/>
      <c r="Q31" s="2028"/>
      <c r="R31" s="2028"/>
      <c r="S31" s="2028"/>
      <c r="T31" s="2028"/>
      <c r="U31" s="2028"/>
      <c r="V31" s="2028"/>
      <c r="W31" s="2028"/>
      <c r="X31" s="2028"/>
      <c r="Y31" s="2028"/>
      <c r="Z31" s="2028"/>
      <c r="AA31" s="2028"/>
      <c r="AB31" s="2028"/>
      <c r="AC31" s="2028"/>
      <c r="AD31" s="2028"/>
      <c r="AE31" s="2028"/>
      <c r="AF31" s="2028"/>
      <c r="AG31" s="2028"/>
      <c r="AH31" s="2028"/>
      <c r="AI31" s="2028"/>
      <c r="AJ31" s="2028"/>
      <c r="AK31" s="2028"/>
      <c r="AL31" s="2028"/>
      <c r="AM31" s="2028"/>
      <c r="AN31" s="2028"/>
      <c r="AO31" s="2028"/>
      <c r="AP31" s="2028"/>
      <c r="AQ31" s="2028"/>
      <c r="AR31" s="2028"/>
      <c r="AS31" s="2028"/>
      <c r="AT31" s="2028"/>
      <c r="AU31" s="2028"/>
      <c r="AV31" s="2028"/>
      <c r="AW31" s="2028"/>
      <c r="AX31" s="2028"/>
      <c r="AY31" s="2028"/>
      <c r="AZ31" s="2028"/>
      <c r="BA31" s="2028"/>
      <c r="BB31" s="2028"/>
    </row>
    <row r="32" spans="1:54" s="2029" customFormat="1" hidden="1" x14ac:dyDescent="0.25">
      <c r="A32" s="2030">
        <v>43816</v>
      </c>
      <c r="B32" s="2017" t="s">
        <v>186</v>
      </c>
      <c r="C32" s="2018"/>
      <c r="D32" s="258"/>
      <c r="E32" s="2018"/>
      <c r="F32" s="2018"/>
      <c r="G32" s="2018"/>
      <c r="H32" s="2018">
        <v>5180</v>
      </c>
      <c r="I32" s="2018">
        <v>97</v>
      </c>
      <c r="J32" s="2018"/>
      <c r="K32" s="2471"/>
      <c r="L32" s="393" t="s">
        <v>131</v>
      </c>
      <c r="M32" s="2027"/>
      <c r="N32" s="2028"/>
      <c r="O32" s="2028"/>
      <c r="P32" s="2028"/>
      <c r="Q32" s="2028"/>
      <c r="R32" s="2028"/>
      <c r="S32" s="2028"/>
      <c r="T32" s="2028"/>
      <c r="U32" s="2028"/>
      <c r="V32" s="2028"/>
      <c r="W32" s="2028"/>
      <c r="X32" s="2028"/>
      <c r="Y32" s="2028"/>
      <c r="Z32" s="2028"/>
      <c r="AA32" s="2028"/>
      <c r="AB32" s="2028"/>
      <c r="AC32" s="2028"/>
      <c r="AD32" s="2028"/>
      <c r="AE32" s="2028"/>
      <c r="AF32" s="2028"/>
      <c r="AG32" s="2028"/>
      <c r="AH32" s="2028"/>
      <c r="AI32" s="2028"/>
      <c r="AJ32" s="2028"/>
      <c r="AK32" s="2028"/>
      <c r="AL32" s="2028"/>
      <c r="AM32" s="2028"/>
      <c r="AN32" s="2028"/>
      <c r="AO32" s="2028"/>
      <c r="AP32" s="2028"/>
      <c r="AQ32" s="2028"/>
      <c r="AR32" s="2028"/>
      <c r="AS32" s="2028"/>
      <c r="AT32" s="2028"/>
      <c r="AU32" s="2028"/>
      <c r="AV32" s="2028"/>
      <c r="AW32" s="2028"/>
      <c r="AX32" s="2028"/>
      <c r="AY32" s="2028"/>
      <c r="AZ32" s="2028"/>
      <c r="BA32" s="2028"/>
      <c r="BB32" s="2028"/>
    </row>
    <row r="33" spans="1:54" s="2029" customFormat="1" hidden="1" x14ac:dyDescent="0.25">
      <c r="A33" s="2413">
        <v>43920</v>
      </c>
      <c r="B33" s="2306" t="s">
        <v>4</v>
      </c>
      <c r="C33" s="2311"/>
      <c r="D33" s="2312"/>
      <c r="E33" s="2311">
        <v>10</v>
      </c>
      <c r="F33" s="2311"/>
      <c r="G33" s="2311"/>
      <c r="H33" s="2311"/>
      <c r="I33" s="2311"/>
      <c r="J33" s="2311"/>
      <c r="K33" s="2602"/>
      <c r="L33" s="2332"/>
      <c r="M33" s="2027"/>
      <c r="N33" s="2028"/>
      <c r="O33" s="2028"/>
      <c r="P33" s="2028"/>
      <c r="Q33" s="2028"/>
      <c r="R33" s="2028"/>
      <c r="S33" s="2028"/>
      <c r="T33" s="2028"/>
      <c r="U33" s="2028"/>
      <c r="V33" s="2028"/>
      <c r="W33" s="2028"/>
      <c r="X33" s="2028"/>
      <c r="Y33" s="2028"/>
      <c r="Z33" s="2028"/>
      <c r="AA33" s="2028"/>
      <c r="AB33" s="2028"/>
      <c r="AC33" s="2028"/>
      <c r="AD33" s="2028"/>
      <c r="AE33" s="2028"/>
      <c r="AF33" s="2028"/>
      <c r="AG33" s="2028"/>
      <c r="AH33" s="2028"/>
      <c r="AI33" s="2028"/>
      <c r="AJ33" s="2028"/>
      <c r="AK33" s="2028"/>
      <c r="AL33" s="2028"/>
      <c r="AM33" s="2028"/>
      <c r="AN33" s="2028"/>
      <c r="AO33" s="2028"/>
      <c r="AP33" s="2028"/>
      <c r="AQ33" s="2028"/>
      <c r="AR33" s="2028"/>
      <c r="AS33" s="2028"/>
      <c r="AT33" s="2028"/>
      <c r="AU33" s="2028"/>
      <c r="AV33" s="2028"/>
      <c r="AW33" s="2028"/>
      <c r="AX33" s="2028"/>
      <c r="AY33" s="2028"/>
      <c r="AZ33" s="2028"/>
      <c r="BA33" s="2028"/>
      <c r="BB33" s="2028"/>
    </row>
    <row r="34" spans="1:54" s="2029" customFormat="1" hidden="1" x14ac:dyDescent="0.25">
      <c r="A34" s="2413">
        <v>43951</v>
      </c>
      <c r="B34" s="2306" t="s">
        <v>4</v>
      </c>
      <c r="C34" s="2311"/>
      <c r="D34" s="2312"/>
      <c r="E34" s="2311">
        <v>15</v>
      </c>
      <c r="F34" s="2311"/>
      <c r="G34" s="2311"/>
      <c r="H34" s="2311"/>
      <c r="I34" s="2311"/>
      <c r="J34" s="2311"/>
      <c r="K34" s="2602"/>
      <c r="L34" s="2332"/>
      <c r="M34" s="2027"/>
      <c r="N34" s="2028"/>
      <c r="O34" s="2028"/>
      <c r="P34" s="2028"/>
      <c r="Q34" s="2028"/>
      <c r="R34" s="2028"/>
      <c r="S34" s="2028"/>
      <c r="T34" s="2028"/>
      <c r="U34" s="2028"/>
      <c r="V34" s="2028"/>
      <c r="W34" s="2028"/>
      <c r="X34" s="2028"/>
      <c r="Y34" s="2028"/>
      <c r="Z34" s="2028"/>
      <c r="AA34" s="2028"/>
      <c r="AB34" s="2028"/>
      <c r="AC34" s="2028"/>
      <c r="AD34" s="2028"/>
      <c r="AE34" s="2028"/>
      <c r="AF34" s="2028"/>
      <c r="AG34" s="2028"/>
      <c r="AH34" s="2028"/>
      <c r="AI34" s="2028"/>
      <c r="AJ34" s="2028"/>
      <c r="AK34" s="2028"/>
      <c r="AL34" s="2028"/>
      <c r="AM34" s="2028"/>
      <c r="AN34" s="2028"/>
      <c r="AO34" s="2028"/>
      <c r="AP34" s="2028"/>
      <c r="AQ34" s="2028"/>
      <c r="AR34" s="2028"/>
      <c r="AS34" s="2028"/>
      <c r="AT34" s="2028"/>
      <c r="AU34" s="2028"/>
      <c r="AV34" s="2028"/>
      <c r="AW34" s="2028"/>
      <c r="AX34" s="2028"/>
      <c r="AY34" s="2028"/>
      <c r="AZ34" s="2028"/>
      <c r="BA34" s="2028"/>
      <c r="BB34" s="2028"/>
    </row>
    <row r="35" spans="1:54" s="2029" customFormat="1" hidden="1" x14ac:dyDescent="0.25">
      <c r="A35" s="2413">
        <v>43981</v>
      </c>
      <c r="B35" s="2306" t="s">
        <v>4</v>
      </c>
      <c r="C35" s="2311"/>
      <c r="D35" s="2312"/>
      <c r="E35" s="2311">
        <v>20</v>
      </c>
      <c r="F35" s="2311"/>
      <c r="G35" s="2311"/>
      <c r="H35" s="2311"/>
      <c r="I35" s="2311"/>
      <c r="J35" s="2311"/>
      <c r="K35" s="2602"/>
      <c r="L35" s="2332"/>
      <c r="M35" s="2027"/>
      <c r="N35" s="2028"/>
      <c r="O35" s="2028"/>
      <c r="P35" s="2028"/>
      <c r="Q35" s="2028"/>
      <c r="R35" s="2028"/>
      <c r="S35" s="2028"/>
      <c r="T35" s="2028"/>
      <c r="U35" s="2028"/>
      <c r="V35" s="2028"/>
      <c r="W35" s="2028"/>
      <c r="X35" s="2028"/>
      <c r="Y35" s="2028"/>
      <c r="Z35" s="2028"/>
      <c r="AA35" s="2028"/>
      <c r="AB35" s="2028"/>
      <c r="AC35" s="2028"/>
      <c r="AD35" s="2028"/>
      <c r="AE35" s="2028"/>
      <c r="AF35" s="2028"/>
      <c r="AG35" s="2028"/>
      <c r="AH35" s="2028"/>
      <c r="AI35" s="2028"/>
      <c r="AJ35" s="2028"/>
      <c r="AK35" s="2028"/>
      <c r="AL35" s="2028"/>
      <c r="AM35" s="2028"/>
      <c r="AN35" s="2028"/>
      <c r="AO35" s="2028"/>
      <c r="AP35" s="2028"/>
      <c r="AQ35" s="2028"/>
      <c r="AR35" s="2028"/>
      <c r="AS35" s="2028"/>
      <c r="AT35" s="2028"/>
      <c r="AU35" s="2028"/>
      <c r="AV35" s="2028"/>
      <c r="AW35" s="2028"/>
      <c r="AX35" s="2028"/>
      <c r="AY35" s="2028"/>
      <c r="AZ35" s="2028"/>
      <c r="BA35" s="2028"/>
      <c r="BB35" s="2028"/>
    </row>
    <row r="36" spans="1:54" s="2029" customFormat="1" x14ac:dyDescent="0.25">
      <c r="A36" s="2030">
        <v>44002</v>
      </c>
      <c r="B36" s="2017" t="s">
        <v>12</v>
      </c>
      <c r="C36" s="2018">
        <v>170</v>
      </c>
      <c r="D36" s="258">
        <f t="shared" si="0"/>
        <v>136</v>
      </c>
      <c r="E36" s="2018">
        <v>20</v>
      </c>
      <c r="F36" s="2018"/>
      <c r="G36" s="2018">
        <v>80</v>
      </c>
      <c r="H36" s="2018"/>
      <c r="I36" s="2018"/>
      <c r="J36" s="2018"/>
      <c r="K36" s="2471"/>
      <c r="L36" s="393" t="s">
        <v>3690</v>
      </c>
      <c r="M36" s="2027"/>
      <c r="N36" s="2028"/>
      <c r="O36" s="2028"/>
      <c r="P36" s="2028"/>
      <c r="Q36" s="2028"/>
      <c r="R36" s="2028"/>
      <c r="S36" s="2028"/>
      <c r="T36" s="2028"/>
      <c r="U36" s="2028"/>
      <c r="V36" s="2028"/>
      <c r="W36" s="2028"/>
      <c r="X36" s="2028"/>
      <c r="Y36" s="2028"/>
      <c r="Z36" s="2028"/>
      <c r="AA36" s="2028"/>
      <c r="AB36" s="2028"/>
      <c r="AC36" s="2028"/>
      <c r="AD36" s="2028"/>
      <c r="AE36" s="2028"/>
      <c r="AF36" s="2028"/>
      <c r="AG36" s="2028"/>
      <c r="AH36" s="2028"/>
      <c r="AI36" s="2028"/>
      <c r="AJ36" s="2028"/>
      <c r="AK36" s="2028"/>
      <c r="AL36" s="2028"/>
      <c r="AM36" s="2028"/>
      <c r="AN36" s="2028"/>
      <c r="AO36" s="2028"/>
      <c r="AP36" s="2028"/>
      <c r="AQ36" s="2028"/>
      <c r="AR36" s="2028"/>
      <c r="AS36" s="2028"/>
      <c r="AT36" s="2028"/>
      <c r="AU36" s="2028"/>
      <c r="AV36" s="2028"/>
      <c r="AW36" s="2028"/>
      <c r="AX36" s="2028"/>
      <c r="AY36" s="2028"/>
      <c r="AZ36" s="2028"/>
      <c r="BA36" s="2028"/>
      <c r="BB36" s="2028"/>
    </row>
    <row r="37" spans="1:54" s="2029" customFormat="1" hidden="1" x14ac:dyDescent="0.25">
      <c r="A37" s="2413">
        <v>44012</v>
      </c>
      <c r="B37" s="2306" t="s">
        <v>4</v>
      </c>
      <c r="C37" s="2311"/>
      <c r="D37" s="2312"/>
      <c r="E37" s="2311">
        <v>20</v>
      </c>
      <c r="F37" s="2311"/>
      <c r="G37" s="2311"/>
      <c r="H37" s="2311"/>
      <c r="I37" s="2311"/>
      <c r="J37" s="2311"/>
      <c r="K37" s="2602"/>
      <c r="L37" s="2332"/>
      <c r="M37" s="2027"/>
      <c r="N37" s="2028"/>
      <c r="O37" s="2028"/>
      <c r="P37" s="2028"/>
      <c r="Q37" s="2028"/>
      <c r="R37" s="2028"/>
      <c r="S37" s="2028"/>
      <c r="T37" s="2028"/>
      <c r="U37" s="2028"/>
      <c r="V37" s="2028"/>
      <c r="W37" s="2028"/>
      <c r="X37" s="2028"/>
      <c r="Y37" s="2028"/>
      <c r="Z37" s="2028"/>
      <c r="AA37" s="2028"/>
      <c r="AB37" s="2028"/>
      <c r="AC37" s="2028"/>
      <c r="AD37" s="2028"/>
      <c r="AE37" s="2028"/>
      <c r="AF37" s="2028"/>
      <c r="AG37" s="2028"/>
      <c r="AH37" s="2028"/>
      <c r="AI37" s="2028"/>
      <c r="AJ37" s="2028"/>
      <c r="AK37" s="2028"/>
      <c r="AL37" s="2028"/>
      <c r="AM37" s="2028"/>
      <c r="AN37" s="2028"/>
      <c r="AO37" s="2028"/>
      <c r="AP37" s="2028"/>
      <c r="AQ37" s="2028"/>
      <c r="AR37" s="2028"/>
      <c r="AS37" s="2028"/>
      <c r="AT37" s="2028"/>
      <c r="AU37" s="2028"/>
      <c r="AV37" s="2028"/>
      <c r="AW37" s="2028"/>
      <c r="AX37" s="2028"/>
      <c r="AY37" s="2028"/>
      <c r="AZ37" s="2028"/>
      <c r="BA37" s="2028"/>
      <c r="BB37" s="2028"/>
    </row>
    <row r="38" spans="1:54" s="2029" customFormat="1" hidden="1" x14ac:dyDescent="0.25">
      <c r="A38" s="2413">
        <v>44042</v>
      </c>
      <c r="B38" s="2306" t="s">
        <v>4</v>
      </c>
      <c r="C38" s="2311"/>
      <c r="D38" s="2312"/>
      <c r="E38" s="2311">
        <v>20</v>
      </c>
      <c r="F38" s="2311"/>
      <c r="G38" s="2311"/>
      <c r="H38" s="2311"/>
      <c r="I38" s="2311"/>
      <c r="J38" s="2311"/>
      <c r="K38" s="2852"/>
      <c r="L38" s="2332"/>
      <c r="M38" s="2027"/>
      <c r="N38" s="2028"/>
      <c r="O38" s="2028"/>
      <c r="P38" s="2028"/>
      <c r="Q38" s="2028"/>
      <c r="R38" s="2028"/>
      <c r="S38" s="2028"/>
      <c r="T38" s="2028"/>
      <c r="U38" s="2028"/>
      <c r="V38" s="2028"/>
      <c r="W38" s="2028"/>
      <c r="X38" s="2028"/>
      <c r="Y38" s="2028"/>
      <c r="Z38" s="2028"/>
      <c r="AA38" s="2028"/>
      <c r="AB38" s="2028"/>
      <c r="AC38" s="2028"/>
      <c r="AD38" s="2028"/>
      <c r="AE38" s="2028"/>
      <c r="AF38" s="2028"/>
      <c r="AG38" s="2028"/>
      <c r="AH38" s="2028"/>
      <c r="AI38" s="2028"/>
      <c r="AJ38" s="2028"/>
      <c r="AK38" s="2028"/>
      <c r="AL38" s="2028"/>
      <c r="AM38" s="2028"/>
      <c r="AN38" s="2028"/>
      <c r="AO38" s="2028"/>
      <c r="AP38" s="2028"/>
      <c r="AQ38" s="2028"/>
      <c r="AR38" s="2028"/>
      <c r="AS38" s="2028"/>
      <c r="AT38" s="2028"/>
      <c r="AU38" s="2028"/>
      <c r="AV38" s="2028"/>
      <c r="AW38" s="2028"/>
      <c r="AX38" s="2028"/>
      <c r="AY38" s="2028"/>
      <c r="AZ38" s="2028"/>
      <c r="BA38" s="2028"/>
      <c r="BB38" s="2028"/>
    </row>
    <row r="39" spans="1:54" s="2029" customFormat="1" hidden="1" x14ac:dyDescent="0.25">
      <c r="A39" s="2040">
        <v>44065</v>
      </c>
      <c r="B39" s="2849" t="s">
        <v>186</v>
      </c>
      <c r="C39" s="256"/>
      <c r="D39" s="325">
        <f t="shared" si="0"/>
        <v>0</v>
      </c>
      <c r="E39" s="256"/>
      <c r="F39" s="256"/>
      <c r="G39" s="256"/>
      <c r="H39" s="256">
        <v>4211</v>
      </c>
      <c r="I39" s="256">
        <v>100</v>
      </c>
      <c r="J39" s="256"/>
      <c r="K39" s="2850"/>
      <c r="L39" s="358" t="s">
        <v>3883</v>
      </c>
      <c r="M39" s="2027"/>
      <c r="N39" s="2028"/>
      <c r="O39" s="2028"/>
      <c r="P39" s="2028"/>
      <c r="Q39" s="2028"/>
      <c r="R39" s="2028"/>
      <c r="S39" s="2028"/>
      <c r="T39" s="2028"/>
      <c r="U39" s="2028"/>
      <c r="V39" s="2028"/>
      <c r="W39" s="2028"/>
      <c r="X39" s="2028"/>
      <c r="Y39" s="2028"/>
      <c r="Z39" s="2028"/>
      <c r="AA39" s="2028"/>
      <c r="AB39" s="2028"/>
      <c r="AC39" s="2028"/>
      <c r="AD39" s="2028"/>
      <c r="AE39" s="2028"/>
      <c r="AF39" s="2028"/>
      <c r="AG39" s="2028"/>
      <c r="AH39" s="2028"/>
      <c r="AI39" s="2028"/>
      <c r="AJ39" s="2028"/>
      <c r="AK39" s="2028"/>
      <c r="AL39" s="2028"/>
      <c r="AM39" s="2028"/>
      <c r="AN39" s="2028"/>
      <c r="AO39" s="2028"/>
      <c r="AP39" s="2028"/>
      <c r="AQ39" s="2028"/>
      <c r="AR39" s="2028"/>
      <c r="AS39" s="2028"/>
      <c r="AT39" s="2028"/>
      <c r="AU39" s="2028"/>
      <c r="AV39" s="2028"/>
      <c r="AW39" s="2028"/>
      <c r="AX39" s="2028"/>
      <c r="AY39" s="2028"/>
      <c r="AZ39" s="2028"/>
      <c r="BA39" s="2028"/>
      <c r="BB39" s="2028"/>
    </row>
    <row r="40" spans="1:54" s="2029" customFormat="1" x14ac:dyDescent="0.25">
      <c r="A40" s="2040">
        <v>44071</v>
      </c>
      <c r="B40" s="2859" t="s">
        <v>12</v>
      </c>
      <c r="C40" s="256">
        <v>110</v>
      </c>
      <c r="D40" s="325">
        <f t="shared" si="0"/>
        <v>88</v>
      </c>
      <c r="E40" s="256">
        <v>20</v>
      </c>
      <c r="F40" s="256" t="s">
        <v>159</v>
      </c>
      <c r="G40" s="256">
        <v>110</v>
      </c>
      <c r="H40" s="256"/>
      <c r="I40" s="256"/>
      <c r="J40" s="256"/>
      <c r="K40" s="2861"/>
      <c r="L40" s="358" t="s">
        <v>3893</v>
      </c>
      <c r="M40" s="2027"/>
      <c r="N40" s="2028"/>
      <c r="O40" s="2028"/>
      <c r="P40" s="2028"/>
      <c r="Q40" s="2028"/>
      <c r="R40" s="2028"/>
      <c r="S40" s="2028"/>
      <c r="T40" s="2028"/>
      <c r="U40" s="2028"/>
      <c r="V40" s="2028"/>
      <c r="W40" s="2028"/>
      <c r="X40" s="2028"/>
      <c r="Y40" s="2028"/>
      <c r="Z40" s="2028"/>
      <c r="AA40" s="2028"/>
      <c r="AB40" s="2028"/>
      <c r="AC40" s="2028"/>
      <c r="AD40" s="2028"/>
      <c r="AE40" s="2028"/>
      <c r="AF40" s="2028"/>
      <c r="AG40" s="2028"/>
      <c r="AH40" s="2028"/>
      <c r="AI40" s="2028"/>
      <c r="AJ40" s="2028"/>
      <c r="AK40" s="2028"/>
      <c r="AL40" s="2028"/>
      <c r="AM40" s="2028"/>
      <c r="AN40" s="2028"/>
      <c r="AO40" s="2028"/>
      <c r="AP40" s="2028"/>
      <c r="AQ40" s="2028"/>
      <c r="AR40" s="2028"/>
      <c r="AS40" s="2028"/>
      <c r="AT40" s="2028"/>
      <c r="AU40" s="2028"/>
      <c r="AV40" s="2028"/>
      <c r="AW40" s="2028"/>
      <c r="AX40" s="2028"/>
      <c r="AY40" s="2028"/>
      <c r="AZ40" s="2028"/>
      <c r="BA40" s="2028"/>
      <c r="BB40" s="2028"/>
    </row>
    <row r="41" spans="1:54" s="2029" customFormat="1" hidden="1" x14ac:dyDescent="0.25">
      <c r="A41" s="2413">
        <v>44073</v>
      </c>
      <c r="B41" s="2306" t="s">
        <v>4</v>
      </c>
      <c r="C41" s="2311"/>
      <c r="D41" s="2312"/>
      <c r="E41" s="2311">
        <v>20</v>
      </c>
      <c r="F41" s="2311"/>
      <c r="G41" s="2311"/>
      <c r="H41" s="2311"/>
      <c r="I41" s="2311"/>
      <c r="J41" s="2311"/>
      <c r="K41" s="2885"/>
      <c r="L41" s="2332"/>
      <c r="M41" s="2027"/>
      <c r="N41" s="2028"/>
      <c r="O41" s="2028"/>
      <c r="P41" s="2028"/>
      <c r="Q41" s="2028"/>
      <c r="R41" s="2028"/>
      <c r="S41" s="2028"/>
      <c r="T41" s="2028"/>
      <c r="U41" s="2028"/>
      <c r="V41" s="2028"/>
      <c r="W41" s="2028"/>
      <c r="X41" s="2028"/>
      <c r="Y41" s="2028"/>
      <c r="Z41" s="2028"/>
      <c r="AA41" s="2028"/>
      <c r="AB41" s="2028"/>
      <c r="AC41" s="2028"/>
      <c r="AD41" s="2028"/>
      <c r="AE41" s="2028"/>
      <c r="AF41" s="2028"/>
      <c r="AG41" s="2028"/>
      <c r="AH41" s="2028"/>
      <c r="AI41" s="2028"/>
      <c r="AJ41" s="2028"/>
      <c r="AK41" s="2028"/>
      <c r="AL41" s="2028"/>
      <c r="AM41" s="2028"/>
      <c r="AN41" s="2028"/>
      <c r="AO41" s="2028"/>
      <c r="AP41" s="2028"/>
      <c r="AQ41" s="2028"/>
      <c r="AR41" s="2028"/>
      <c r="AS41" s="2028"/>
      <c r="AT41" s="2028"/>
      <c r="AU41" s="2028"/>
      <c r="AV41" s="2028"/>
      <c r="AW41" s="2028"/>
      <c r="AX41" s="2028"/>
      <c r="AY41" s="2028"/>
      <c r="AZ41" s="2028"/>
      <c r="BA41" s="2028"/>
      <c r="BB41" s="2028"/>
    </row>
    <row r="42" spans="1:54" s="2029" customFormat="1" hidden="1" x14ac:dyDescent="0.25">
      <c r="A42" s="2413">
        <v>44104</v>
      </c>
      <c r="B42" s="2306" t="s">
        <v>4</v>
      </c>
      <c r="C42" s="2311"/>
      <c r="D42" s="2312"/>
      <c r="E42" s="2311">
        <v>25</v>
      </c>
      <c r="F42" s="2311"/>
      <c r="G42" s="2311"/>
      <c r="H42" s="2311"/>
      <c r="I42" s="2311"/>
      <c r="J42" s="2311"/>
      <c r="K42" s="3126"/>
      <c r="L42" s="2332"/>
      <c r="M42" s="2027"/>
      <c r="N42" s="2028"/>
      <c r="O42" s="2028"/>
      <c r="P42" s="2028"/>
      <c r="Q42" s="2028"/>
      <c r="R42" s="2028"/>
      <c r="S42" s="2028"/>
      <c r="T42" s="2028"/>
      <c r="U42" s="2028"/>
      <c r="V42" s="2028"/>
      <c r="W42" s="2028"/>
      <c r="X42" s="2028"/>
      <c r="Y42" s="2028"/>
      <c r="Z42" s="2028"/>
      <c r="AA42" s="2028"/>
      <c r="AB42" s="2028"/>
      <c r="AC42" s="2028"/>
      <c r="AD42" s="2028"/>
      <c r="AE42" s="2028"/>
      <c r="AF42" s="2028"/>
      <c r="AG42" s="2028"/>
      <c r="AH42" s="2028"/>
      <c r="AI42" s="2028"/>
      <c r="AJ42" s="2028"/>
      <c r="AK42" s="2028"/>
      <c r="AL42" s="2028"/>
      <c r="AM42" s="2028"/>
      <c r="AN42" s="2028"/>
      <c r="AO42" s="2028"/>
      <c r="AP42" s="2028"/>
      <c r="AQ42" s="2028"/>
      <c r="AR42" s="2028"/>
      <c r="AS42" s="2028"/>
      <c r="AT42" s="2028"/>
      <c r="AU42" s="2028"/>
      <c r="AV42" s="2028"/>
      <c r="AW42" s="2028"/>
      <c r="AX42" s="2028"/>
      <c r="AY42" s="2028"/>
      <c r="AZ42" s="2028"/>
      <c r="BA42" s="2028"/>
      <c r="BB42" s="2028"/>
    </row>
    <row r="43" spans="1:54" s="2029" customFormat="1" hidden="1" x14ac:dyDescent="0.25">
      <c r="A43" s="2413">
        <v>44134</v>
      </c>
      <c r="B43" s="2306" t="s">
        <v>4</v>
      </c>
      <c r="C43" s="2311"/>
      <c r="D43" s="2312"/>
      <c r="E43" s="2311">
        <v>25</v>
      </c>
      <c r="F43" s="2311"/>
      <c r="G43" s="2311"/>
      <c r="H43" s="2311"/>
      <c r="I43" s="2311"/>
      <c r="J43" s="2311"/>
      <c r="K43" s="3126"/>
      <c r="L43" s="2332"/>
      <c r="M43" s="2027"/>
      <c r="N43" s="2028"/>
      <c r="O43" s="2028"/>
      <c r="P43" s="2028"/>
      <c r="Q43" s="2028"/>
      <c r="R43" s="2028"/>
      <c r="S43" s="2028"/>
      <c r="T43" s="2028"/>
      <c r="U43" s="2028"/>
      <c r="V43" s="2028"/>
      <c r="W43" s="2028"/>
      <c r="X43" s="2028"/>
      <c r="Y43" s="2028"/>
      <c r="Z43" s="2028"/>
      <c r="AA43" s="2028"/>
      <c r="AB43" s="2028"/>
      <c r="AC43" s="2028"/>
      <c r="AD43" s="2028"/>
      <c r="AE43" s="2028"/>
      <c r="AF43" s="2028"/>
      <c r="AG43" s="2028"/>
      <c r="AH43" s="2028"/>
      <c r="AI43" s="2028"/>
      <c r="AJ43" s="2028"/>
      <c r="AK43" s="2028"/>
      <c r="AL43" s="2028"/>
      <c r="AM43" s="2028"/>
      <c r="AN43" s="2028"/>
      <c r="AO43" s="2028"/>
      <c r="AP43" s="2028"/>
      <c r="AQ43" s="2028"/>
      <c r="AR43" s="2028"/>
      <c r="AS43" s="2028"/>
      <c r="AT43" s="2028"/>
      <c r="AU43" s="2028"/>
      <c r="AV43" s="2028"/>
      <c r="AW43" s="2028"/>
      <c r="AX43" s="2028"/>
      <c r="AY43" s="2028"/>
      <c r="AZ43" s="2028"/>
      <c r="BA43" s="2028"/>
      <c r="BB43" s="2028"/>
    </row>
    <row r="44" spans="1:54" s="2029" customFormat="1" ht="22.5" hidden="1" customHeight="1" x14ac:dyDescent="0.25">
      <c r="A44" s="2030">
        <v>44121</v>
      </c>
      <c r="B44" s="2017" t="s">
        <v>14</v>
      </c>
      <c r="C44" s="3473" t="s">
        <v>3989</v>
      </c>
      <c r="D44" s="3474"/>
      <c r="E44" s="3474"/>
      <c r="F44" s="3474"/>
      <c r="G44" s="3474"/>
      <c r="H44" s="3474"/>
      <c r="I44" s="3474"/>
      <c r="J44" s="3475"/>
      <c r="K44" s="2471"/>
      <c r="L44" s="393"/>
      <c r="M44" s="2027"/>
      <c r="N44" s="2028"/>
      <c r="O44" s="2028"/>
      <c r="P44" s="2028"/>
      <c r="Q44" s="2028"/>
      <c r="R44" s="2028"/>
      <c r="S44" s="2028"/>
      <c r="T44" s="2028"/>
      <c r="U44" s="2028"/>
      <c r="V44" s="2028"/>
      <c r="W44" s="2028"/>
      <c r="X44" s="2028"/>
      <c r="Y44" s="2028"/>
      <c r="Z44" s="2028"/>
      <c r="AA44" s="2028"/>
      <c r="AB44" s="2028"/>
      <c r="AC44" s="2028"/>
      <c r="AD44" s="2028"/>
      <c r="AE44" s="2028"/>
      <c r="AF44" s="2028"/>
      <c r="AG44" s="2028"/>
      <c r="AH44" s="2028"/>
      <c r="AI44" s="2028"/>
      <c r="AJ44" s="2028"/>
      <c r="AK44" s="2028"/>
      <c r="AL44" s="2028"/>
      <c r="AM44" s="2028"/>
      <c r="AN44" s="2028"/>
      <c r="AO44" s="2028"/>
      <c r="AP44" s="2028"/>
      <c r="AQ44" s="2028"/>
      <c r="AR44" s="2028"/>
      <c r="AS44" s="2028"/>
      <c r="AT44" s="2028"/>
      <c r="AU44" s="2028"/>
      <c r="AV44" s="2028"/>
      <c r="AW44" s="2028"/>
      <c r="AX44" s="2028"/>
      <c r="AY44" s="2028"/>
      <c r="AZ44" s="2028"/>
      <c r="BA44" s="2028"/>
      <c r="BB44" s="2028"/>
    </row>
    <row r="45" spans="1:54" s="2029" customFormat="1" x14ac:dyDescent="0.25">
      <c r="A45" s="2030">
        <v>44143</v>
      </c>
      <c r="B45" s="2017" t="s">
        <v>12</v>
      </c>
      <c r="C45" s="2018">
        <v>160</v>
      </c>
      <c r="D45" s="258">
        <f t="shared" si="0"/>
        <v>120</v>
      </c>
      <c r="E45" s="2018">
        <v>25</v>
      </c>
      <c r="F45" s="2018" t="s">
        <v>159</v>
      </c>
      <c r="G45" s="2018">
        <v>100</v>
      </c>
      <c r="H45" s="2018"/>
      <c r="I45" s="2018"/>
      <c r="J45" s="2018"/>
      <c r="K45" s="2471"/>
      <c r="L45" s="393" t="s">
        <v>3690</v>
      </c>
      <c r="M45" s="2027"/>
      <c r="N45" s="2028"/>
      <c r="O45" s="2028"/>
      <c r="P45" s="2028"/>
      <c r="Q45" s="2028"/>
      <c r="R45" s="2028"/>
      <c r="S45" s="2028"/>
      <c r="T45" s="2028"/>
      <c r="U45" s="2028"/>
      <c r="V45" s="2028"/>
      <c r="W45" s="2028"/>
      <c r="X45" s="2028"/>
      <c r="Y45" s="2028"/>
      <c r="Z45" s="2028"/>
      <c r="AA45" s="2028"/>
      <c r="AB45" s="2028"/>
      <c r="AC45" s="2028"/>
      <c r="AD45" s="2028"/>
      <c r="AE45" s="2028"/>
      <c r="AF45" s="2028"/>
      <c r="AG45" s="2028"/>
      <c r="AH45" s="2028"/>
      <c r="AI45" s="2028"/>
      <c r="AJ45" s="2028"/>
      <c r="AK45" s="2028"/>
      <c r="AL45" s="2028"/>
      <c r="AM45" s="2028"/>
      <c r="AN45" s="2028"/>
      <c r="AO45" s="2028"/>
      <c r="AP45" s="2028"/>
      <c r="AQ45" s="2028"/>
      <c r="AR45" s="2028"/>
      <c r="AS45" s="2028"/>
      <c r="AT45" s="2028"/>
      <c r="AU45" s="2028"/>
      <c r="AV45" s="2028"/>
      <c r="AW45" s="2028"/>
      <c r="AX45" s="2028"/>
      <c r="AY45" s="2028"/>
      <c r="AZ45" s="2028"/>
      <c r="BA45" s="2028"/>
      <c r="BB45" s="2028"/>
    </row>
    <row r="46" spans="1:54" s="2029" customFormat="1" hidden="1" x14ac:dyDescent="0.25">
      <c r="A46" s="3128">
        <v>44150</v>
      </c>
      <c r="B46" s="2306" t="s">
        <v>4</v>
      </c>
      <c r="C46" s="2311"/>
      <c r="D46" s="2312"/>
      <c r="E46" s="2311">
        <v>25</v>
      </c>
      <c r="F46" s="2311"/>
      <c r="G46" s="2311"/>
      <c r="H46" s="2311"/>
      <c r="I46" s="2311"/>
      <c r="J46" s="2311"/>
      <c r="K46" s="3126"/>
      <c r="L46" s="2332"/>
      <c r="M46" s="2027"/>
      <c r="N46" s="2028"/>
      <c r="O46" s="2028"/>
      <c r="P46" s="2028"/>
      <c r="Q46" s="2028"/>
      <c r="R46" s="2028"/>
      <c r="S46" s="2028"/>
      <c r="T46" s="2028"/>
      <c r="U46" s="2028"/>
      <c r="V46" s="2028"/>
      <c r="W46" s="2028"/>
      <c r="X46" s="2028"/>
      <c r="Y46" s="2028"/>
      <c r="Z46" s="2028"/>
      <c r="AA46" s="2028"/>
      <c r="AB46" s="2028"/>
      <c r="AC46" s="2028"/>
      <c r="AD46" s="2028"/>
      <c r="AE46" s="2028"/>
      <c r="AF46" s="2028"/>
      <c r="AG46" s="2028"/>
      <c r="AH46" s="2028"/>
      <c r="AI46" s="2028"/>
      <c r="AJ46" s="2028"/>
      <c r="AK46" s="2028"/>
      <c r="AL46" s="2028"/>
      <c r="AM46" s="2028"/>
      <c r="AN46" s="2028"/>
      <c r="AO46" s="2028"/>
      <c r="AP46" s="2028"/>
      <c r="AQ46" s="2028"/>
      <c r="AR46" s="2028"/>
      <c r="AS46" s="2028"/>
      <c r="AT46" s="2028"/>
      <c r="AU46" s="2028"/>
      <c r="AV46" s="2028"/>
      <c r="AW46" s="2028"/>
      <c r="AX46" s="2028"/>
      <c r="AY46" s="2028"/>
      <c r="AZ46" s="2028"/>
      <c r="BA46" s="2028"/>
      <c r="BB46" s="2028"/>
    </row>
    <row r="47" spans="1:54" s="2029" customFormat="1" ht="69" hidden="1" customHeight="1" x14ac:dyDescent="0.25">
      <c r="A47" s="2030">
        <v>44151</v>
      </c>
      <c r="B47" s="2017" t="s">
        <v>14</v>
      </c>
      <c r="C47" s="3614" t="s">
        <v>4064</v>
      </c>
      <c r="D47" s="3733"/>
      <c r="E47" s="3733"/>
      <c r="F47" s="3733"/>
      <c r="G47" s="3733"/>
      <c r="H47" s="3733"/>
      <c r="I47" s="3733"/>
      <c r="J47" s="3615"/>
      <c r="K47" s="2471"/>
      <c r="L47" s="2994" t="s">
        <v>2882</v>
      </c>
      <c r="M47" s="2027"/>
      <c r="N47" s="2028"/>
      <c r="O47" s="2028"/>
      <c r="P47" s="2028"/>
      <c r="Q47" s="2028"/>
      <c r="R47" s="2028"/>
      <c r="S47" s="2028"/>
      <c r="T47" s="2028"/>
      <c r="U47" s="2028"/>
      <c r="V47" s="2028"/>
      <c r="W47" s="2028"/>
      <c r="X47" s="2028"/>
      <c r="Y47" s="2028"/>
      <c r="Z47" s="2028"/>
      <c r="AA47" s="2028"/>
      <c r="AB47" s="2028"/>
      <c r="AC47" s="2028"/>
      <c r="AD47" s="2028"/>
      <c r="AE47" s="2028"/>
      <c r="AF47" s="2028"/>
      <c r="AG47" s="2028"/>
      <c r="AH47" s="2028"/>
      <c r="AI47" s="2028"/>
      <c r="AJ47" s="2028"/>
      <c r="AK47" s="2028"/>
      <c r="AL47" s="2028"/>
      <c r="AM47" s="2028"/>
      <c r="AN47" s="2028"/>
      <c r="AO47" s="2028"/>
      <c r="AP47" s="2028"/>
      <c r="AQ47" s="2028"/>
      <c r="AR47" s="2028"/>
      <c r="AS47" s="2028"/>
      <c r="AT47" s="2028"/>
      <c r="AU47" s="2028"/>
      <c r="AV47" s="2028"/>
      <c r="AW47" s="2028"/>
      <c r="AX47" s="2028"/>
      <c r="AY47" s="2028"/>
      <c r="AZ47" s="2028"/>
      <c r="BA47" s="2028"/>
      <c r="BB47" s="2028"/>
    </row>
    <row r="48" spans="1:54" s="2029" customFormat="1" ht="84.75" hidden="1" customHeight="1" x14ac:dyDescent="0.25">
      <c r="A48" s="3006">
        <v>44168</v>
      </c>
      <c r="B48" s="1255" t="s">
        <v>31</v>
      </c>
      <c r="C48" s="3659" t="s">
        <v>4120</v>
      </c>
      <c r="D48" s="3660"/>
      <c r="E48" s="3660"/>
      <c r="F48" s="3660"/>
      <c r="G48" s="3660"/>
      <c r="H48" s="3660"/>
      <c r="I48" s="3660"/>
      <c r="J48" s="3661"/>
      <c r="K48" s="3005"/>
      <c r="L48" s="3007" t="s">
        <v>2110</v>
      </c>
      <c r="M48" s="2027"/>
      <c r="N48" s="2028"/>
      <c r="O48" s="2028"/>
      <c r="P48" s="2028"/>
      <c r="Q48" s="2028"/>
      <c r="R48" s="2028"/>
      <c r="S48" s="2028"/>
      <c r="T48" s="2028"/>
      <c r="U48" s="2028"/>
      <c r="V48" s="2028"/>
      <c r="W48" s="2028"/>
      <c r="X48" s="2028"/>
      <c r="Y48" s="2028"/>
      <c r="Z48" s="2028"/>
      <c r="AA48" s="2028"/>
      <c r="AB48" s="2028"/>
      <c r="AC48" s="2028"/>
      <c r="AD48" s="2028"/>
      <c r="AE48" s="2028"/>
      <c r="AF48" s="2028"/>
      <c r="AG48" s="2028"/>
      <c r="AH48" s="2028"/>
      <c r="AI48" s="2028"/>
      <c r="AJ48" s="2028"/>
      <c r="AK48" s="2028"/>
      <c r="AL48" s="2028"/>
      <c r="AM48" s="2028"/>
      <c r="AN48" s="2028"/>
      <c r="AO48" s="2028"/>
      <c r="AP48" s="2028"/>
      <c r="AQ48" s="2028"/>
      <c r="AR48" s="2028"/>
      <c r="AS48" s="2028"/>
      <c r="AT48" s="2028"/>
      <c r="AU48" s="2028"/>
      <c r="AV48" s="2028"/>
      <c r="AW48" s="2028"/>
      <c r="AX48" s="2028"/>
      <c r="AY48" s="2028"/>
      <c r="AZ48" s="2028"/>
      <c r="BA48" s="2028"/>
      <c r="BB48" s="2028"/>
    </row>
    <row r="49" spans="1:54" s="2029" customFormat="1" x14ac:dyDescent="0.25">
      <c r="A49" s="2030">
        <v>44183</v>
      </c>
      <c r="B49" s="2017" t="s">
        <v>12</v>
      </c>
      <c r="C49" s="2018">
        <v>175</v>
      </c>
      <c r="D49" s="258">
        <v>131.25</v>
      </c>
      <c r="E49" s="2018">
        <v>25</v>
      </c>
      <c r="F49" s="2018" t="s">
        <v>159</v>
      </c>
      <c r="G49" s="2018">
        <v>110</v>
      </c>
      <c r="H49" s="2018"/>
      <c r="I49" s="2018"/>
      <c r="J49" s="2018"/>
      <c r="K49" s="2471"/>
      <c r="L49" s="393" t="s">
        <v>2710</v>
      </c>
      <c r="M49" s="2027"/>
      <c r="N49" s="2028"/>
      <c r="O49" s="2028"/>
      <c r="P49" s="2028"/>
      <c r="Q49" s="2028"/>
      <c r="R49" s="2028"/>
      <c r="S49" s="2028"/>
      <c r="T49" s="2028"/>
      <c r="U49" s="2028"/>
      <c r="V49" s="2028"/>
      <c r="W49" s="2028"/>
      <c r="X49" s="2028"/>
      <c r="Y49" s="2028"/>
      <c r="Z49" s="2028"/>
      <c r="AA49" s="2028"/>
      <c r="AB49" s="2028"/>
      <c r="AC49" s="2028"/>
      <c r="AD49" s="2028"/>
      <c r="AE49" s="2028"/>
      <c r="AF49" s="2028"/>
      <c r="AG49" s="2028"/>
      <c r="AH49" s="2028"/>
      <c r="AI49" s="2028"/>
      <c r="AJ49" s="2028"/>
      <c r="AK49" s="2028"/>
      <c r="AL49" s="2028"/>
      <c r="AM49" s="2028"/>
      <c r="AN49" s="2028"/>
      <c r="AO49" s="2028"/>
      <c r="AP49" s="2028"/>
      <c r="AQ49" s="2028"/>
      <c r="AR49" s="2028"/>
      <c r="AS49" s="2028"/>
      <c r="AT49" s="2028"/>
      <c r="AU49" s="2028"/>
      <c r="AV49" s="2028"/>
      <c r="AW49" s="2028"/>
      <c r="AX49" s="2028"/>
      <c r="AY49" s="2028"/>
      <c r="AZ49" s="2028"/>
      <c r="BA49" s="2028"/>
      <c r="BB49" s="2028"/>
    </row>
    <row r="50" spans="1:54" s="2029" customFormat="1" hidden="1" x14ac:dyDescent="0.25">
      <c r="A50" s="2030">
        <v>44184</v>
      </c>
      <c r="B50" s="2017" t="s">
        <v>186</v>
      </c>
      <c r="C50" s="2018"/>
      <c r="D50" s="258" t="s">
        <v>301</v>
      </c>
      <c r="E50" s="2018"/>
      <c r="F50" s="2018"/>
      <c r="G50" s="2018"/>
      <c r="H50" s="2018">
        <v>4685</v>
      </c>
      <c r="I50" s="2018">
        <v>100</v>
      </c>
      <c r="J50" s="2018"/>
      <c r="K50" s="2471"/>
      <c r="L50" s="393"/>
      <c r="M50" s="2027"/>
      <c r="N50" s="2028"/>
      <c r="O50" s="2028"/>
      <c r="P50" s="2028"/>
      <c r="Q50" s="2028"/>
      <c r="R50" s="2028"/>
      <c r="S50" s="2028"/>
      <c r="T50" s="2028"/>
      <c r="U50" s="2028"/>
      <c r="V50" s="2028"/>
      <c r="W50" s="2028"/>
      <c r="X50" s="2028"/>
      <c r="Y50" s="2028"/>
      <c r="Z50" s="2028"/>
      <c r="AA50" s="2028"/>
      <c r="AB50" s="2028"/>
      <c r="AC50" s="2028"/>
      <c r="AD50" s="2028"/>
      <c r="AE50" s="2028"/>
      <c r="AF50" s="2028"/>
      <c r="AG50" s="2028"/>
      <c r="AH50" s="2028"/>
      <c r="AI50" s="2028"/>
      <c r="AJ50" s="2028"/>
      <c r="AK50" s="2028"/>
      <c r="AL50" s="2028"/>
      <c r="AM50" s="2028"/>
      <c r="AN50" s="2028"/>
      <c r="AO50" s="2028"/>
      <c r="AP50" s="2028"/>
      <c r="AQ50" s="2028"/>
      <c r="AR50" s="2028"/>
      <c r="AS50" s="2028"/>
      <c r="AT50" s="2028"/>
      <c r="AU50" s="2028"/>
      <c r="AV50" s="2028"/>
      <c r="AW50" s="2028"/>
      <c r="AX50" s="2028"/>
      <c r="AY50" s="2028"/>
      <c r="AZ50" s="2028"/>
      <c r="BA50" s="2028"/>
      <c r="BB50" s="2028"/>
    </row>
    <row r="51" spans="1:54" s="2029" customFormat="1" hidden="1" x14ac:dyDescent="0.25">
      <c r="A51" s="2413">
        <v>44195</v>
      </c>
      <c r="B51" s="2306" t="s">
        <v>4</v>
      </c>
      <c r="C51" s="2311"/>
      <c r="D51" s="2312"/>
      <c r="E51" s="2311">
        <v>25</v>
      </c>
      <c r="F51" s="2311"/>
      <c r="G51" s="2311"/>
      <c r="H51" s="2311"/>
      <c r="I51" s="2311"/>
      <c r="J51" s="2311"/>
      <c r="K51" s="3126"/>
      <c r="L51" s="2332"/>
      <c r="M51" s="2027"/>
      <c r="N51" s="2028"/>
      <c r="O51" s="2028"/>
      <c r="P51" s="2028"/>
      <c r="Q51" s="2028"/>
      <c r="R51" s="2028"/>
      <c r="S51" s="2028"/>
      <c r="T51" s="2028"/>
      <c r="U51" s="2028"/>
      <c r="V51" s="2028"/>
      <c r="W51" s="2028"/>
      <c r="X51" s="2028"/>
      <c r="Y51" s="2028"/>
      <c r="Z51" s="2028"/>
      <c r="AA51" s="2028"/>
      <c r="AB51" s="2028"/>
      <c r="AC51" s="2028"/>
      <c r="AD51" s="2028"/>
      <c r="AE51" s="2028"/>
      <c r="AF51" s="2028"/>
      <c r="AG51" s="2028"/>
      <c r="AH51" s="2028"/>
      <c r="AI51" s="2028"/>
      <c r="AJ51" s="2028"/>
      <c r="AK51" s="2028"/>
      <c r="AL51" s="2028"/>
      <c r="AM51" s="2028"/>
      <c r="AN51" s="2028"/>
      <c r="AO51" s="2028"/>
      <c r="AP51" s="2028"/>
      <c r="AQ51" s="2028"/>
      <c r="AR51" s="2028"/>
      <c r="AS51" s="2028"/>
      <c r="AT51" s="2028"/>
      <c r="AU51" s="2028"/>
      <c r="AV51" s="2028"/>
      <c r="AW51" s="2028"/>
      <c r="AX51" s="2028"/>
      <c r="AY51" s="2028"/>
      <c r="AZ51" s="2028"/>
      <c r="BA51" s="2028"/>
      <c r="BB51" s="2028"/>
    </row>
    <row r="52" spans="1:54" s="2029" customFormat="1" hidden="1" x14ac:dyDescent="0.25">
      <c r="A52" s="2030">
        <v>44199</v>
      </c>
      <c r="B52" s="2017" t="s">
        <v>186</v>
      </c>
      <c r="C52" s="2018"/>
      <c r="D52" s="258">
        <f t="shared" si="0"/>
        <v>0</v>
      </c>
      <c r="E52" s="2018"/>
      <c r="F52" s="2018"/>
      <c r="G52" s="2018"/>
      <c r="H52" s="3027">
        <v>4660</v>
      </c>
      <c r="I52" s="3027">
        <v>100</v>
      </c>
      <c r="J52" s="2018"/>
      <c r="K52" s="2471"/>
      <c r="L52" s="393" t="s">
        <v>3304</v>
      </c>
      <c r="M52" s="2027"/>
      <c r="N52" s="2028"/>
      <c r="O52" s="2028"/>
      <c r="P52" s="2028"/>
      <c r="Q52" s="2028"/>
      <c r="R52" s="2028"/>
      <c r="S52" s="2028"/>
      <c r="T52" s="2028"/>
      <c r="U52" s="2028"/>
      <c r="V52" s="2028"/>
      <c r="W52" s="2028"/>
      <c r="X52" s="2028"/>
      <c r="Y52" s="2028"/>
      <c r="Z52" s="2028"/>
      <c r="AA52" s="2028"/>
      <c r="AB52" s="2028"/>
      <c r="AC52" s="2028"/>
      <c r="AD52" s="2028"/>
      <c r="AE52" s="2028"/>
      <c r="AF52" s="2028"/>
      <c r="AG52" s="2028"/>
      <c r="AH52" s="2028"/>
      <c r="AI52" s="2028"/>
      <c r="AJ52" s="2028"/>
      <c r="AK52" s="2028"/>
      <c r="AL52" s="2028"/>
      <c r="AM52" s="2028"/>
      <c r="AN52" s="2028"/>
      <c r="AO52" s="2028"/>
      <c r="AP52" s="2028"/>
      <c r="AQ52" s="2028"/>
      <c r="AR52" s="2028"/>
      <c r="AS52" s="2028"/>
      <c r="AT52" s="2028"/>
      <c r="AU52" s="2028"/>
      <c r="AV52" s="2028"/>
      <c r="AW52" s="2028"/>
      <c r="AX52" s="2028"/>
      <c r="AY52" s="2028"/>
      <c r="AZ52" s="2028"/>
      <c r="BA52" s="2028"/>
      <c r="BB52" s="2028"/>
    </row>
    <row r="53" spans="1:54" s="2029" customFormat="1" hidden="1" x14ac:dyDescent="0.25">
      <c r="A53" s="2413">
        <v>44226</v>
      </c>
      <c r="B53" s="2306" t="s">
        <v>4</v>
      </c>
      <c r="C53" s="2311"/>
      <c r="D53" s="2312"/>
      <c r="E53" s="2311">
        <v>25</v>
      </c>
      <c r="F53" s="2311"/>
      <c r="G53" s="2311"/>
      <c r="H53" s="2311"/>
      <c r="I53" s="2311"/>
      <c r="J53" s="2311"/>
      <c r="K53" s="3126"/>
      <c r="L53" s="2332"/>
      <c r="M53" s="2027"/>
      <c r="N53" s="2028"/>
      <c r="O53" s="2028"/>
      <c r="P53" s="2028"/>
      <c r="Q53" s="2028"/>
      <c r="R53" s="2028"/>
      <c r="S53" s="2028"/>
      <c r="T53" s="2028"/>
      <c r="U53" s="2028"/>
      <c r="V53" s="2028"/>
      <c r="W53" s="2028"/>
      <c r="X53" s="2028"/>
      <c r="Y53" s="2028"/>
      <c r="Z53" s="2028"/>
      <c r="AA53" s="2028"/>
      <c r="AB53" s="2028"/>
      <c r="AC53" s="2028"/>
      <c r="AD53" s="2028"/>
      <c r="AE53" s="2028"/>
      <c r="AF53" s="2028"/>
      <c r="AG53" s="2028"/>
      <c r="AH53" s="2028"/>
      <c r="AI53" s="2028"/>
      <c r="AJ53" s="2028"/>
      <c r="AK53" s="2028"/>
      <c r="AL53" s="2028"/>
      <c r="AM53" s="2028"/>
      <c r="AN53" s="2028"/>
      <c r="AO53" s="2028"/>
      <c r="AP53" s="2028"/>
      <c r="AQ53" s="2028"/>
      <c r="AR53" s="2028"/>
      <c r="AS53" s="2028"/>
      <c r="AT53" s="2028"/>
      <c r="AU53" s="2028"/>
      <c r="AV53" s="2028"/>
      <c r="AW53" s="2028"/>
      <c r="AX53" s="2028"/>
      <c r="AY53" s="2028"/>
      <c r="AZ53" s="2028"/>
      <c r="BA53" s="2028"/>
      <c r="BB53" s="2028"/>
    </row>
    <row r="54" spans="1:54" s="2029" customFormat="1" hidden="1" x14ac:dyDescent="0.25">
      <c r="A54" s="2413">
        <v>44255</v>
      </c>
      <c r="B54" s="2306" t="s">
        <v>4</v>
      </c>
      <c r="C54" s="2311"/>
      <c r="D54" s="2312"/>
      <c r="E54" s="2311">
        <v>25</v>
      </c>
      <c r="F54" s="2311"/>
      <c r="G54" s="2311"/>
      <c r="H54" s="2311"/>
      <c r="I54" s="2311"/>
      <c r="J54" s="2311"/>
      <c r="K54" s="3126"/>
      <c r="L54" s="2332"/>
      <c r="M54" s="2027"/>
      <c r="N54" s="2028"/>
      <c r="O54" s="2028"/>
      <c r="P54" s="2028"/>
      <c r="Q54" s="2028"/>
      <c r="R54" s="2028"/>
      <c r="S54" s="2028"/>
      <c r="T54" s="2028"/>
      <c r="U54" s="2028"/>
      <c r="V54" s="2028"/>
      <c r="W54" s="2028"/>
      <c r="X54" s="2028"/>
      <c r="Y54" s="2028"/>
      <c r="Z54" s="2028"/>
      <c r="AA54" s="2028"/>
      <c r="AB54" s="2028"/>
      <c r="AC54" s="2028"/>
      <c r="AD54" s="2028"/>
      <c r="AE54" s="2028"/>
      <c r="AF54" s="2028"/>
      <c r="AG54" s="2028"/>
      <c r="AH54" s="2028"/>
      <c r="AI54" s="2028"/>
      <c r="AJ54" s="2028"/>
      <c r="AK54" s="2028"/>
      <c r="AL54" s="2028"/>
      <c r="AM54" s="2028"/>
      <c r="AN54" s="2028"/>
      <c r="AO54" s="2028"/>
      <c r="AP54" s="2028"/>
      <c r="AQ54" s="2028"/>
      <c r="AR54" s="2028"/>
      <c r="AS54" s="2028"/>
      <c r="AT54" s="2028"/>
      <c r="AU54" s="2028"/>
      <c r="AV54" s="2028"/>
      <c r="AW54" s="2028"/>
      <c r="AX54" s="2028"/>
      <c r="AY54" s="2028"/>
      <c r="AZ54" s="2028"/>
      <c r="BA54" s="2028"/>
      <c r="BB54" s="2028"/>
    </row>
    <row r="55" spans="1:54" s="2029" customFormat="1" x14ac:dyDescent="0.25">
      <c r="A55" s="2030">
        <v>44256</v>
      </c>
      <c r="B55" s="2017" t="s">
        <v>12</v>
      </c>
      <c r="C55" s="2018">
        <v>175</v>
      </c>
      <c r="D55" s="258">
        <f t="shared" si="0"/>
        <v>131.25</v>
      </c>
      <c r="E55" s="2018">
        <v>25</v>
      </c>
      <c r="F55" s="2018" t="s">
        <v>159</v>
      </c>
      <c r="G55" s="2018">
        <v>110</v>
      </c>
      <c r="H55" s="2018"/>
      <c r="I55" s="2018"/>
      <c r="J55" s="2018"/>
      <c r="K55" s="2471"/>
      <c r="L55" s="393" t="s">
        <v>2710</v>
      </c>
      <c r="M55" s="2027"/>
      <c r="N55" s="2028"/>
      <c r="O55" s="2028"/>
      <c r="P55" s="2028"/>
      <c r="Q55" s="2028"/>
      <c r="R55" s="2028"/>
      <c r="S55" s="2028"/>
      <c r="T55" s="2028"/>
      <c r="U55" s="2028"/>
      <c r="V55" s="2028"/>
      <c r="W55" s="2028"/>
      <c r="X55" s="2028"/>
      <c r="Y55" s="2028"/>
      <c r="Z55" s="2028"/>
      <c r="AA55" s="2028"/>
      <c r="AB55" s="2028"/>
      <c r="AC55" s="2028"/>
      <c r="AD55" s="2028"/>
      <c r="AE55" s="2028"/>
      <c r="AF55" s="2028"/>
      <c r="AG55" s="2028"/>
      <c r="AH55" s="2028"/>
      <c r="AI55" s="2028"/>
      <c r="AJ55" s="2028"/>
      <c r="AK55" s="2028"/>
      <c r="AL55" s="2028"/>
      <c r="AM55" s="2028"/>
      <c r="AN55" s="2028"/>
      <c r="AO55" s="2028"/>
      <c r="AP55" s="2028"/>
      <c r="AQ55" s="2028"/>
      <c r="AR55" s="2028"/>
      <c r="AS55" s="2028"/>
      <c r="AT55" s="2028"/>
      <c r="AU55" s="2028"/>
      <c r="AV55" s="2028"/>
      <c r="AW55" s="2028"/>
      <c r="AX55" s="2028"/>
      <c r="AY55" s="2028"/>
      <c r="AZ55" s="2028"/>
      <c r="BA55" s="2028"/>
      <c r="BB55" s="2028"/>
    </row>
    <row r="56" spans="1:54" s="2029" customFormat="1" hidden="1" x14ac:dyDescent="0.25">
      <c r="A56" s="2413">
        <v>44285</v>
      </c>
      <c r="B56" s="2306" t="s">
        <v>4</v>
      </c>
      <c r="C56" s="2311"/>
      <c r="D56" s="2312"/>
      <c r="E56" s="2311">
        <v>30</v>
      </c>
      <c r="F56" s="2311"/>
      <c r="G56" s="2311"/>
      <c r="H56" s="2311"/>
      <c r="I56" s="2311"/>
      <c r="J56" s="2311"/>
      <c r="K56" s="3126"/>
      <c r="L56" s="2332"/>
      <c r="M56" s="2027"/>
      <c r="N56" s="2028"/>
      <c r="O56" s="2028"/>
      <c r="P56" s="2028"/>
      <c r="Q56" s="2028"/>
      <c r="R56" s="2028"/>
      <c r="S56" s="2028"/>
      <c r="T56" s="2028"/>
      <c r="U56" s="2028"/>
      <c r="V56" s="2028"/>
      <c r="W56" s="2028"/>
      <c r="X56" s="2028"/>
      <c r="Y56" s="2028"/>
      <c r="Z56" s="2028"/>
      <c r="AA56" s="2028"/>
      <c r="AB56" s="2028"/>
      <c r="AC56" s="2028"/>
      <c r="AD56" s="2028"/>
      <c r="AE56" s="2028"/>
      <c r="AF56" s="2028"/>
      <c r="AG56" s="2028"/>
      <c r="AH56" s="2028"/>
      <c r="AI56" s="2028"/>
      <c r="AJ56" s="2028"/>
      <c r="AK56" s="2028"/>
      <c r="AL56" s="2028"/>
      <c r="AM56" s="2028"/>
      <c r="AN56" s="2028"/>
      <c r="AO56" s="2028"/>
      <c r="AP56" s="2028"/>
      <c r="AQ56" s="2028"/>
      <c r="AR56" s="2028"/>
      <c r="AS56" s="2028"/>
      <c r="AT56" s="2028"/>
      <c r="AU56" s="2028"/>
      <c r="AV56" s="2028"/>
      <c r="AW56" s="2028"/>
      <c r="AX56" s="2028"/>
      <c r="AY56" s="2028"/>
      <c r="AZ56" s="2028"/>
      <c r="BA56" s="2028"/>
      <c r="BB56" s="2028"/>
    </row>
    <row r="57" spans="1:54" s="2029" customFormat="1" hidden="1" x14ac:dyDescent="0.25">
      <c r="A57" s="2030">
        <v>44355</v>
      </c>
      <c r="B57" s="2017" t="s">
        <v>186</v>
      </c>
      <c r="C57" s="2018"/>
      <c r="D57" s="258"/>
      <c r="E57" s="2018"/>
      <c r="F57" s="2018"/>
      <c r="G57" s="2018"/>
      <c r="H57" s="3200">
        <v>5025</v>
      </c>
      <c r="I57" s="3200">
        <v>100</v>
      </c>
      <c r="J57" s="2018"/>
      <c r="K57" s="2471"/>
      <c r="L57" s="393" t="s">
        <v>4409</v>
      </c>
      <c r="M57" s="2027"/>
      <c r="N57" s="2028"/>
      <c r="O57" s="2028"/>
      <c r="P57" s="2028"/>
      <c r="Q57" s="2028"/>
      <c r="R57" s="2028"/>
      <c r="S57" s="2028"/>
      <c r="T57" s="2028"/>
      <c r="U57" s="2028"/>
      <c r="V57" s="2028"/>
      <c r="W57" s="2028"/>
      <c r="X57" s="2028"/>
      <c r="Y57" s="2028"/>
      <c r="Z57" s="2028"/>
      <c r="AA57" s="2028"/>
      <c r="AB57" s="2028"/>
      <c r="AC57" s="2028"/>
      <c r="AD57" s="2028"/>
      <c r="AE57" s="2028"/>
      <c r="AF57" s="2028"/>
      <c r="AG57" s="2028"/>
      <c r="AH57" s="2028"/>
      <c r="AI57" s="2028"/>
      <c r="AJ57" s="2028"/>
      <c r="AK57" s="2028"/>
      <c r="AL57" s="2028"/>
      <c r="AM57" s="2028"/>
      <c r="AN57" s="2028"/>
      <c r="AO57" s="2028"/>
      <c r="AP57" s="2028"/>
      <c r="AQ57" s="2028"/>
      <c r="AR57" s="2028"/>
      <c r="AS57" s="2028"/>
      <c r="AT57" s="2028"/>
      <c r="AU57" s="2028"/>
      <c r="AV57" s="2028"/>
      <c r="AW57" s="2028"/>
      <c r="AX57" s="2028"/>
      <c r="AY57" s="2028"/>
      <c r="AZ57" s="2028"/>
      <c r="BA57" s="2028"/>
      <c r="BB57" s="2028"/>
    </row>
    <row r="58" spans="1:54" s="2029" customFormat="1" x14ac:dyDescent="0.25">
      <c r="A58" s="2030">
        <v>44359</v>
      </c>
      <c r="B58" s="2017" t="s">
        <v>12</v>
      </c>
      <c r="C58" s="2018">
        <v>145</v>
      </c>
      <c r="D58" s="258">
        <f t="shared" si="0"/>
        <v>108.75</v>
      </c>
      <c r="E58" s="2018">
        <v>25</v>
      </c>
      <c r="F58" s="2018" t="s">
        <v>159</v>
      </c>
      <c r="G58" s="2018">
        <v>70</v>
      </c>
      <c r="H58" s="2018"/>
      <c r="I58" s="2018"/>
      <c r="J58" s="2018"/>
      <c r="K58" s="2471"/>
      <c r="L58" s="393" t="s">
        <v>2710</v>
      </c>
      <c r="M58" s="2027"/>
      <c r="N58" s="2028"/>
      <c r="O58" s="2028"/>
      <c r="P58" s="2028"/>
      <c r="Q58" s="2028"/>
      <c r="R58" s="2028"/>
      <c r="S58" s="2028"/>
      <c r="T58" s="2028"/>
      <c r="U58" s="2028"/>
      <c r="V58" s="2028"/>
      <c r="W58" s="2028"/>
      <c r="X58" s="2028"/>
      <c r="Y58" s="2028"/>
      <c r="Z58" s="2028"/>
      <c r="AA58" s="2028"/>
      <c r="AB58" s="2028"/>
      <c r="AC58" s="2028"/>
      <c r="AD58" s="2028"/>
      <c r="AE58" s="2028"/>
      <c r="AF58" s="2028"/>
      <c r="AG58" s="2028"/>
      <c r="AH58" s="2028"/>
      <c r="AI58" s="2028"/>
      <c r="AJ58" s="2028"/>
      <c r="AK58" s="2028"/>
      <c r="AL58" s="2028"/>
      <c r="AM58" s="2028"/>
      <c r="AN58" s="2028"/>
      <c r="AO58" s="2028"/>
      <c r="AP58" s="2028"/>
      <c r="AQ58" s="2028"/>
      <c r="AR58" s="2028"/>
      <c r="AS58" s="2028"/>
      <c r="AT58" s="2028"/>
      <c r="AU58" s="2028"/>
      <c r="AV58" s="2028"/>
      <c r="AW58" s="2028"/>
      <c r="AX58" s="2028"/>
      <c r="AY58" s="2028"/>
      <c r="AZ58" s="2028"/>
      <c r="BA58" s="2028"/>
      <c r="BB58" s="2028"/>
    </row>
    <row r="59" spans="1:54" s="2029" customFormat="1" hidden="1" x14ac:dyDescent="0.25">
      <c r="A59" s="2030">
        <v>44446</v>
      </c>
      <c r="B59" s="2017" t="s">
        <v>186</v>
      </c>
      <c r="C59" s="2018"/>
      <c r="D59" s="258">
        <f t="shared" si="0"/>
        <v>0</v>
      </c>
      <c r="E59" s="2018"/>
      <c r="F59" s="2018"/>
      <c r="G59" s="2018"/>
      <c r="H59" s="258">
        <v>5485</v>
      </c>
      <c r="I59" s="258">
        <v>100</v>
      </c>
      <c r="J59" s="2018"/>
      <c r="K59" s="2471"/>
      <c r="L59" s="393" t="s">
        <v>4528</v>
      </c>
      <c r="M59" s="2027"/>
      <c r="N59" s="2028"/>
      <c r="O59" s="2028"/>
      <c r="P59" s="2028"/>
      <c r="Q59" s="2028"/>
      <c r="R59" s="2028"/>
      <c r="S59" s="2028"/>
      <c r="T59" s="2028"/>
      <c r="U59" s="2028"/>
      <c r="V59" s="2028"/>
      <c r="W59" s="2028"/>
      <c r="X59" s="2028"/>
      <c r="Y59" s="2028"/>
      <c r="Z59" s="2028"/>
      <c r="AA59" s="2028"/>
      <c r="AB59" s="2028"/>
      <c r="AC59" s="2028"/>
      <c r="AD59" s="2028"/>
      <c r="AE59" s="2028"/>
      <c r="AF59" s="2028"/>
      <c r="AG59" s="2028"/>
      <c r="AH59" s="2028"/>
      <c r="AI59" s="2028"/>
      <c r="AJ59" s="2028"/>
      <c r="AK59" s="2028"/>
      <c r="AL59" s="2028"/>
      <c r="AM59" s="2028"/>
      <c r="AN59" s="2028"/>
      <c r="AO59" s="2028"/>
      <c r="AP59" s="2028"/>
      <c r="AQ59" s="2028"/>
      <c r="AR59" s="2028"/>
      <c r="AS59" s="2028"/>
      <c r="AT59" s="2028"/>
      <c r="AU59" s="2028"/>
      <c r="AV59" s="2028"/>
      <c r="AW59" s="2028"/>
      <c r="AX59" s="2028"/>
      <c r="AY59" s="2028"/>
      <c r="AZ59" s="2028"/>
      <c r="BA59" s="2028"/>
      <c r="BB59" s="2028"/>
    </row>
    <row r="60" spans="1:54" s="2029" customFormat="1" x14ac:dyDescent="0.25">
      <c r="A60" s="2030">
        <v>44465</v>
      </c>
      <c r="B60" s="2017" t="s">
        <v>12</v>
      </c>
      <c r="C60" s="3399">
        <v>150</v>
      </c>
      <c r="D60" s="258">
        <f>C60*(100-E60)/100</f>
        <v>112.5</v>
      </c>
      <c r="E60" s="3399">
        <v>25</v>
      </c>
      <c r="F60" s="258" t="s">
        <v>159</v>
      </c>
      <c r="G60" s="3399">
        <v>75</v>
      </c>
      <c r="H60" s="2018"/>
      <c r="I60" s="2018"/>
      <c r="J60" s="2018"/>
      <c r="K60" s="2471"/>
      <c r="L60" s="393" t="s">
        <v>4557</v>
      </c>
      <c r="M60" s="2027"/>
      <c r="N60" s="2028"/>
      <c r="O60" s="2028"/>
      <c r="P60" s="2028"/>
      <c r="Q60" s="2028"/>
      <c r="R60" s="2028"/>
      <c r="S60" s="2028"/>
      <c r="T60" s="2028"/>
      <c r="U60" s="2028"/>
      <c r="V60" s="2028"/>
      <c r="W60" s="2028"/>
      <c r="X60" s="2028"/>
      <c r="Y60" s="2028"/>
      <c r="Z60" s="2028"/>
      <c r="AA60" s="2028"/>
      <c r="AB60" s="2028"/>
      <c r="AC60" s="2028"/>
      <c r="AD60" s="2028"/>
      <c r="AE60" s="2028"/>
      <c r="AF60" s="2028"/>
      <c r="AG60" s="2028"/>
      <c r="AH60" s="2028"/>
      <c r="AI60" s="2028"/>
      <c r="AJ60" s="2028"/>
      <c r="AK60" s="2028"/>
      <c r="AL60" s="2028"/>
      <c r="AM60" s="2028"/>
      <c r="AN60" s="2028"/>
      <c r="AO60" s="2028"/>
      <c r="AP60" s="2028"/>
      <c r="AQ60" s="2028"/>
      <c r="AR60" s="2028"/>
      <c r="AS60" s="2028"/>
      <c r="AT60" s="2028"/>
      <c r="AU60" s="2028"/>
      <c r="AV60" s="2028"/>
      <c r="AW60" s="2028"/>
      <c r="AX60" s="2028"/>
      <c r="AY60" s="2028"/>
      <c r="AZ60" s="2028"/>
      <c r="BA60" s="2028"/>
      <c r="BB60" s="2028"/>
    </row>
    <row r="61" spans="1:54" s="2029" customFormat="1" ht="44.25" hidden="1" customHeight="1" x14ac:dyDescent="0.25">
      <c r="A61" s="2030">
        <v>44493</v>
      </c>
      <c r="B61" s="2017" t="s">
        <v>14</v>
      </c>
      <c r="C61" s="3614" t="s">
        <v>4589</v>
      </c>
      <c r="D61" s="3733"/>
      <c r="E61" s="3733"/>
      <c r="F61" s="3733"/>
      <c r="G61" s="3733"/>
      <c r="H61" s="3733"/>
      <c r="I61" s="3615"/>
      <c r="J61" s="2018"/>
      <c r="K61" s="2471"/>
      <c r="L61" s="393" t="s">
        <v>4439</v>
      </c>
      <c r="M61" s="2027"/>
      <c r="N61" s="2028"/>
      <c r="O61" s="2028"/>
      <c r="P61" s="2028"/>
      <c r="Q61" s="2028"/>
      <c r="R61" s="2028"/>
      <c r="S61" s="2028"/>
      <c r="T61" s="2028"/>
      <c r="U61" s="2028"/>
      <c r="V61" s="2028"/>
      <c r="W61" s="2028"/>
      <c r="X61" s="2028"/>
      <c r="Y61" s="2028"/>
      <c r="Z61" s="2028"/>
      <c r="AA61" s="2028"/>
      <c r="AB61" s="2028"/>
      <c r="AC61" s="2028"/>
      <c r="AD61" s="2028"/>
      <c r="AE61" s="2028"/>
      <c r="AF61" s="2028"/>
      <c r="AG61" s="2028"/>
      <c r="AH61" s="2028"/>
      <c r="AI61" s="2028"/>
      <c r="AJ61" s="2028"/>
      <c r="AK61" s="2028"/>
      <c r="AL61" s="2028"/>
      <c r="AM61" s="2028"/>
      <c r="AN61" s="2028"/>
      <c r="AO61" s="2028"/>
      <c r="AP61" s="2028"/>
      <c r="AQ61" s="2028"/>
      <c r="AR61" s="2028"/>
      <c r="AS61" s="2028"/>
      <c r="AT61" s="2028"/>
      <c r="AU61" s="2028"/>
      <c r="AV61" s="2028"/>
      <c r="AW61" s="2028"/>
      <c r="AX61" s="2028"/>
      <c r="AY61" s="2028"/>
      <c r="AZ61" s="2028"/>
      <c r="BA61" s="2028"/>
      <c r="BB61" s="2028"/>
    </row>
    <row r="62" spans="1:54" s="2029" customFormat="1" hidden="1" x14ac:dyDescent="0.25">
      <c r="A62" s="2030"/>
      <c r="B62" s="2017"/>
      <c r="C62" s="2018"/>
      <c r="D62" s="258">
        <f t="shared" si="0"/>
        <v>0</v>
      </c>
      <c r="E62" s="2018"/>
      <c r="F62" s="2018"/>
      <c r="G62" s="2018"/>
      <c r="H62" s="2018"/>
      <c r="I62" s="2018"/>
      <c r="J62" s="2018"/>
      <c r="K62" s="2471"/>
      <c r="L62" s="393"/>
      <c r="M62" s="2027"/>
      <c r="N62" s="2028"/>
      <c r="O62" s="2028"/>
      <c r="P62" s="2028"/>
      <c r="Q62" s="2028"/>
      <c r="R62" s="2028"/>
      <c r="S62" s="2028"/>
      <c r="T62" s="2028"/>
      <c r="U62" s="2028"/>
      <c r="V62" s="2028"/>
      <c r="W62" s="2028"/>
      <c r="X62" s="2028"/>
      <c r="Y62" s="2028"/>
      <c r="Z62" s="2028"/>
      <c r="AA62" s="2028"/>
      <c r="AB62" s="2028"/>
      <c r="AC62" s="2028"/>
      <c r="AD62" s="2028"/>
      <c r="AE62" s="2028"/>
      <c r="AF62" s="2028"/>
      <c r="AG62" s="2028"/>
      <c r="AH62" s="2028"/>
      <c r="AI62" s="2028"/>
      <c r="AJ62" s="2028"/>
      <c r="AK62" s="2028"/>
      <c r="AL62" s="2028"/>
      <c r="AM62" s="2028"/>
      <c r="AN62" s="2028"/>
      <c r="AO62" s="2028"/>
      <c r="AP62" s="2028"/>
      <c r="AQ62" s="2028"/>
      <c r="AR62" s="2028"/>
      <c r="AS62" s="2028"/>
      <c r="AT62" s="2028"/>
      <c r="AU62" s="2028"/>
      <c r="AV62" s="2028"/>
      <c r="AW62" s="2028"/>
      <c r="AX62" s="2028"/>
      <c r="AY62" s="2028"/>
      <c r="AZ62" s="2028"/>
      <c r="BA62" s="2028"/>
      <c r="BB62" s="2028"/>
    </row>
    <row r="63" spans="1:54" s="2029" customFormat="1" hidden="1" x14ac:dyDescent="0.25">
      <c r="A63" s="2030"/>
      <c r="B63" s="2017"/>
      <c r="C63" s="2018"/>
      <c r="D63" s="258">
        <f t="shared" si="0"/>
        <v>0</v>
      </c>
      <c r="E63" s="2018"/>
      <c r="F63" s="2018"/>
      <c r="G63" s="2018"/>
      <c r="H63" s="2018"/>
      <c r="I63" s="2018"/>
      <c r="J63" s="2018"/>
      <c r="K63" s="2471"/>
      <c r="L63" s="393"/>
      <c r="M63" s="2027"/>
      <c r="N63" s="2028"/>
      <c r="O63" s="2028"/>
      <c r="P63" s="2028"/>
      <c r="Q63" s="2028"/>
      <c r="R63" s="2028"/>
      <c r="S63" s="2028"/>
      <c r="T63" s="2028"/>
      <c r="U63" s="2028"/>
      <c r="V63" s="2028"/>
      <c r="W63" s="2028"/>
      <c r="X63" s="2028"/>
      <c r="Y63" s="2028"/>
      <c r="Z63" s="2028"/>
      <c r="AA63" s="2028"/>
      <c r="AB63" s="2028"/>
      <c r="AC63" s="2028"/>
      <c r="AD63" s="2028"/>
      <c r="AE63" s="2028"/>
      <c r="AF63" s="2028"/>
      <c r="AG63" s="2028"/>
      <c r="AH63" s="2028"/>
      <c r="AI63" s="2028"/>
      <c r="AJ63" s="2028"/>
      <c r="AK63" s="2028"/>
      <c r="AL63" s="2028"/>
      <c r="AM63" s="2028"/>
      <c r="AN63" s="2028"/>
      <c r="AO63" s="2028"/>
      <c r="AP63" s="2028"/>
      <c r="AQ63" s="2028"/>
      <c r="AR63" s="2028"/>
      <c r="AS63" s="2028"/>
      <c r="AT63" s="2028"/>
      <c r="AU63" s="2028"/>
      <c r="AV63" s="2028"/>
      <c r="AW63" s="2028"/>
      <c r="AX63" s="2028"/>
      <c r="AY63" s="2028"/>
      <c r="AZ63" s="2028"/>
      <c r="BA63" s="2028"/>
      <c r="BB63" s="2028"/>
    </row>
    <row r="64" spans="1:54" s="2029" customFormat="1" hidden="1" x14ac:dyDescent="0.25">
      <c r="A64" s="2030"/>
      <c r="B64" s="2017"/>
      <c r="C64" s="2018"/>
      <c r="D64" s="258">
        <f t="shared" si="0"/>
        <v>0</v>
      </c>
      <c r="E64" s="2018"/>
      <c r="F64" s="2018"/>
      <c r="G64" s="2018"/>
      <c r="H64" s="2018"/>
      <c r="I64" s="2018"/>
      <c r="J64" s="2018"/>
      <c r="K64" s="2471"/>
      <c r="L64" s="393"/>
      <c r="M64" s="2027"/>
      <c r="N64" s="2028"/>
      <c r="O64" s="2028"/>
      <c r="P64" s="2028"/>
      <c r="Q64" s="2028"/>
      <c r="R64" s="2028"/>
      <c r="S64" s="2028"/>
      <c r="T64" s="2028"/>
      <c r="U64" s="2028"/>
      <c r="V64" s="2028"/>
      <c r="W64" s="2028"/>
      <c r="X64" s="2028"/>
      <c r="Y64" s="2028"/>
      <c r="Z64" s="2028"/>
      <c r="AA64" s="2028"/>
      <c r="AB64" s="2028"/>
      <c r="AC64" s="2028"/>
      <c r="AD64" s="2028"/>
      <c r="AE64" s="2028"/>
      <c r="AF64" s="2028"/>
      <c r="AG64" s="2028"/>
      <c r="AH64" s="2028"/>
      <c r="AI64" s="2028"/>
      <c r="AJ64" s="2028"/>
      <c r="AK64" s="2028"/>
      <c r="AL64" s="2028"/>
      <c r="AM64" s="2028"/>
      <c r="AN64" s="2028"/>
      <c r="AO64" s="2028"/>
      <c r="AP64" s="2028"/>
      <c r="AQ64" s="2028"/>
      <c r="AR64" s="2028"/>
      <c r="AS64" s="2028"/>
      <c r="AT64" s="2028"/>
      <c r="AU64" s="2028"/>
      <c r="AV64" s="2028"/>
      <c r="AW64" s="2028"/>
      <c r="AX64" s="2028"/>
      <c r="AY64" s="2028"/>
      <c r="AZ64" s="2028"/>
      <c r="BA64" s="2028"/>
      <c r="BB64" s="2028"/>
    </row>
    <row r="65" spans="1:54" s="2029" customFormat="1" hidden="1" x14ac:dyDescent="0.25">
      <c r="A65" s="2030"/>
      <c r="B65" s="2017"/>
      <c r="C65" s="2018"/>
      <c r="D65" s="258">
        <f t="shared" si="0"/>
        <v>0</v>
      </c>
      <c r="E65" s="2018"/>
      <c r="F65" s="2018"/>
      <c r="G65" s="2018"/>
      <c r="H65" s="2018"/>
      <c r="I65" s="2018"/>
      <c r="J65" s="2018"/>
      <c r="K65" s="2471"/>
      <c r="L65" s="393"/>
      <c r="M65" s="2027"/>
      <c r="N65" s="2028"/>
      <c r="O65" s="2028"/>
      <c r="P65" s="2028"/>
      <c r="Q65" s="2028"/>
      <c r="R65" s="2028"/>
      <c r="S65" s="2028"/>
      <c r="T65" s="2028"/>
      <c r="U65" s="2028"/>
      <c r="V65" s="2028"/>
      <c r="W65" s="2028"/>
      <c r="X65" s="2028"/>
      <c r="Y65" s="2028"/>
      <c r="Z65" s="2028"/>
      <c r="AA65" s="2028"/>
      <c r="AB65" s="2028"/>
      <c r="AC65" s="2028"/>
      <c r="AD65" s="2028"/>
      <c r="AE65" s="2028"/>
      <c r="AF65" s="2028"/>
      <c r="AG65" s="2028"/>
      <c r="AH65" s="2028"/>
      <c r="AI65" s="2028"/>
      <c r="AJ65" s="2028"/>
      <c r="AK65" s="2028"/>
      <c r="AL65" s="2028"/>
      <c r="AM65" s="2028"/>
      <c r="AN65" s="2028"/>
      <c r="AO65" s="2028"/>
      <c r="AP65" s="2028"/>
      <c r="AQ65" s="2028"/>
      <c r="AR65" s="2028"/>
      <c r="AS65" s="2028"/>
      <c r="AT65" s="2028"/>
      <c r="AU65" s="2028"/>
      <c r="AV65" s="2028"/>
      <c r="AW65" s="2028"/>
      <c r="AX65" s="2028"/>
      <c r="AY65" s="2028"/>
      <c r="AZ65" s="2028"/>
      <c r="BA65" s="2028"/>
      <c r="BB65" s="2028"/>
    </row>
    <row r="66" spans="1:54" s="2029" customFormat="1" hidden="1" x14ac:dyDescent="0.25">
      <c r="A66" s="2030"/>
      <c r="B66" s="2017"/>
      <c r="C66" s="2018"/>
      <c r="D66" s="258">
        <f t="shared" si="0"/>
        <v>0</v>
      </c>
      <c r="E66" s="2018"/>
      <c r="F66" s="2018"/>
      <c r="G66" s="2018"/>
      <c r="H66" s="2018"/>
      <c r="I66" s="2018"/>
      <c r="J66" s="2018"/>
      <c r="K66" s="2471"/>
      <c r="L66" s="393"/>
      <c r="M66" s="2027"/>
      <c r="N66" s="2028"/>
      <c r="O66" s="2028"/>
      <c r="P66" s="2028"/>
      <c r="Q66" s="2028"/>
      <c r="R66" s="2028"/>
      <c r="S66" s="2028"/>
      <c r="T66" s="2028"/>
      <c r="U66" s="2028"/>
      <c r="V66" s="2028"/>
      <c r="W66" s="2028"/>
      <c r="X66" s="2028"/>
      <c r="Y66" s="2028"/>
      <c r="Z66" s="2028"/>
      <c r="AA66" s="2028"/>
      <c r="AB66" s="2028"/>
      <c r="AC66" s="2028"/>
      <c r="AD66" s="2028"/>
      <c r="AE66" s="2028"/>
      <c r="AF66" s="2028"/>
      <c r="AG66" s="2028"/>
      <c r="AH66" s="2028"/>
      <c r="AI66" s="2028"/>
      <c r="AJ66" s="2028"/>
      <c r="AK66" s="2028"/>
      <c r="AL66" s="2028"/>
      <c r="AM66" s="2028"/>
      <c r="AN66" s="2028"/>
      <c r="AO66" s="2028"/>
      <c r="AP66" s="2028"/>
      <c r="AQ66" s="2028"/>
      <c r="AR66" s="2028"/>
      <c r="AS66" s="2028"/>
      <c r="AT66" s="2028"/>
      <c r="AU66" s="2028"/>
      <c r="AV66" s="2028"/>
      <c r="AW66" s="2028"/>
      <c r="AX66" s="2028"/>
      <c r="AY66" s="2028"/>
      <c r="AZ66" s="2028"/>
      <c r="BA66" s="2028"/>
      <c r="BB66" s="2028"/>
    </row>
    <row r="67" spans="1:54" s="2029" customFormat="1" hidden="1" x14ac:dyDescent="0.25">
      <c r="A67" s="2030"/>
      <c r="B67" s="2017"/>
      <c r="C67" s="2018"/>
      <c r="D67" s="258">
        <f t="shared" si="0"/>
        <v>0</v>
      </c>
      <c r="E67" s="2018"/>
      <c r="F67" s="2018"/>
      <c r="G67" s="2018"/>
      <c r="H67" s="2018"/>
      <c r="I67" s="2018"/>
      <c r="J67" s="2018"/>
      <c r="K67" s="2471"/>
      <c r="L67" s="393"/>
      <c r="M67" s="2027"/>
      <c r="N67" s="2028"/>
      <c r="O67" s="2028"/>
      <c r="P67" s="2028"/>
      <c r="Q67" s="2028"/>
      <c r="R67" s="2028"/>
      <c r="S67" s="2028"/>
      <c r="T67" s="2028"/>
      <c r="U67" s="2028"/>
      <c r="V67" s="2028"/>
      <c r="W67" s="2028"/>
      <c r="X67" s="2028"/>
      <c r="Y67" s="2028"/>
      <c r="Z67" s="2028"/>
      <c r="AA67" s="2028"/>
      <c r="AB67" s="2028"/>
      <c r="AC67" s="2028"/>
      <c r="AD67" s="2028"/>
      <c r="AE67" s="2028"/>
      <c r="AF67" s="2028"/>
      <c r="AG67" s="2028"/>
      <c r="AH67" s="2028"/>
      <c r="AI67" s="2028"/>
      <c r="AJ67" s="2028"/>
      <c r="AK67" s="2028"/>
      <c r="AL67" s="2028"/>
      <c r="AM67" s="2028"/>
      <c r="AN67" s="2028"/>
      <c r="AO67" s="2028"/>
      <c r="AP67" s="2028"/>
      <c r="AQ67" s="2028"/>
      <c r="AR67" s="2028"/>
      <c r="AS67" s="2028"/>
      <c r="AT67" s="2028"/>
      <c r="AU67" s="2028"/>
      <c r="AV67" s="2028"/>
      <c r="AW67" s="2028"/>
      <c r="AX67" s="2028"/>
      <c r="AY67" s="2028"/>
      <c r="AZ67" s="2028"/>
      <c r="BA67" s="2028"/>
      <c r="BB67" s="2028"/>
    </row>
    <row r="68" spans="1:54" s="2029" customFormat="1" hidden="1" x14ac:dyDescent="0.25">
      <c r="A68" s="2030"/>
      <c r="B68" s="2017"/>
      <c r="C68" s="2018"/>
      <c r="D68" s="258">
        <f t="shared" si="0"/>
        <v>0</v>
      </c>
      <c r="E68" s="2018"/>
      <c r="F68" s="2018"/>
      <c r="G68" s="2018"/>
      <c r="H68" s="2018"/>
      <c r="I68" s="2018"/>
      <c r="J68" s="2018"/>
      <c r="K68" s="2471"/>
      <c r="L68" s="393"/>
      <c r="M68" s="2027"/>
      <c r="N68" s="2028"/>
      <c r="O68" s="2028"/>
      <c r="P68" s="2028"/>
      <c r="Q68" s="2028"/>
      <c r="R68" s="2028"/>
      <c r="S68" s="2028"/>
      <c r="T68" s="2028"/>
      <c r="U68" s="2028"/>
      <c r="V68" s="2028"/>
      <c r="W68" s="2028"/>
      <c r="X68" s="2028"/>
      <c r="Y68" s="2028"/>
      <c r="Z68" s="2028"/>
      <c r="AA68" s="2028"/>
      <c r="AB68" s="2028"/>
      <c r="AC68" s="2028"/>
      <c r="AD68" s="2028"/>
      <c r="AE68" s="2028"/>
      <c r="AF68" s="2028"/>
      <c r="AG68" s="2028"/>
      <c r="AH68" s="2028"/>
      <c r="AI68" s="2028"/>
      <c r="AJ68" s="2028"/>
      <c r="AK68" s="2028"/>
      <c r="AL68" s="2028"/>
      <c r="AM68" s="2028"/>
      <c r="AN68" s="2028"/>
      <c r="AO68" s="2028"/>
      <c r="AP68" s="2028"/>
      <c r="AQ68" s="2028"/>
      <c r="AR68" s="2028"/>
      <c r="AS68" s="2028"/>
      <c r="AT68" s="2028"/>
      <c r="AU68" s="2028"/>
      <c r="AV68" s="2028"/>
      <c r="AW68" s="2028"/>
      <c r="AX68" s="2028"/>
      <c r="AY68" s="2028"/>
      <c r="AZ68" s="2028"/>
      <c r="BA68" s="2028"/>
      <c r="BB68" s="2028"/>
    </row>
    <row r="69" spans="1:54" s="2029" customFormat="1" hidden="1" x14ac:dyDescent="0.25">
      <c r="A69" s="2030"/>
      <c r="B69" s="2017"/>
      <c r="C69" s="2018"/>
      <c r="D69" s="258">
        <f t="shared" si="0"/>
        <v>0</v>
      </c>
      <c r="E69" s="2018"/>
      <c r="F69" s="2018"/>
      <c r="G69" s="2018"/>
      <c r="H69" s="2018"/>
      <c r="I69" s="2018"/>
      <c r="J69" s="2018"/>
      <c r="K69" s="2471"/>
      <c r="L69" s="393"/>
      <c r="M69" s="2027"/>
      <c r="N69" s="2028"/>
      <c r="O69" s="2028"/>
      <c r="P69" s="2028"/>
      <c r="Q69" s="2028"/>
      <c r="R69" s="2028"/>
      <c r="S69" s="2028"/>
      <c r="T69" s="2028"/>
      <c r="U69" s="2028"/>
      <c r="V69" s="2028"/>
      <c r="W69" s="2028"/>
      <c r="X69" s="2028"/>
      <c r="Y69" s="2028"/>
      <c r="Z69" s="2028"/>
      <c r="AA69" s="2028"/>
      <c r="AB69" s="2028"/>
      <c r="AC69" s="2028"/>
      <c r="AD69" s="2028"/>
      <c r="AE69" s="2028"/>
      <c r="AF69" s="2028"/>
      <c r="AG69" s="2028"/>
      <c r="AH69" s="2028"/>
      <c r="AI69" s="2028"/>
      <c r="AJ69" s="2028"/>
      <c r="AK69" s="2028"/>
      <c r="AL69" s="2028"/>
      <c r="AM69" s="2028"/>
      <c r="AN69" s="2028"/>
      <c r="AO69" s="2028"/>
      <c r="AP69" s="2028"/>
      <c r="AQ69" s="2028"/>
      <c r="AR69" s="2028"/>
      <c r="AS69" s="2028"/>
      <c r="AT69" s="2028"/>
      <c r="AU69" s="2028"/>
      <c r="AV69" s="2028"/>
      <c r="AW69" s="2028"/>
      <c r="AX69" s="2028"/>
      <c r="AY69" s="2028"/>
      <c r="AZ69" s="2028"/>
      <c r="BA69" s="2028"/>
      <c r="BB69" s="2028"/>
    </row>
    <row r="70" spans="1:54" s="2029" customFormat="1" hidden="1" x14ac:dyDescent="0.25">
      <c r="A70" s="2030"/>
      <c r="B70" s="2017"/>
      <c r="C70" s="2018"/>
      <c r="D70" s="258">
        <f t="shared" si="0"/>
        <v>0</v>
      </c>
      <c r="E70" s="2018"/>
      <c r="F70" s="2018"/>
      <c r="G70" s="2018"/>
      <c r="H70" s="2018"/>
      <c r="I70" s="2018"/>
      <c r="J70" s="2018"/>
      <c r="K70" s="2471"/>
      <c r="L70" s="393"/>
      <c r="M70" s="2027"/>
      <c r="N70" s="2028"/>
      <c r="O70" s="2028"/>
      <c r="P70" s="2028"/>
      <c r="Q70" s="2028"/>
      <c r="R70" s="2028"/>
      <c r="S70" s="2028"/>
      <c r="T70" s="2028"/>
      <c r="U70" s="2028"/>
      <c r="V70" s="2028"/>
      <c r="W70" s="2028"/>
      <c r="X70" s="2028"/>
      <c r="Y70" s="2028"/>
      <c r="Z70" s="2028"/>
      <c r="AA70" s="2028"/>
      <c r="AB70" s="2028"/>
      <c r="AC70" s="2028"/>
      <c r="AD70" s="2028"/>
      <c r="AE70" s="2028"/>
      <c r="AF70" s="2028"/>
      <c r="AG70" s="2028"/>
      <c r="AH70" s="2028"/>
      <c r="AI70" s="2028"/>
      <c r="AJ70" s="2028"/>
      <c r="AK70" s="2028"/>
      <c r="AL70" s="2028"/>
      <c r="AM70" s="2028"/>
      <c r="AN70" s="2028"/>
      <c r="AO70" s="2028"/>
      <c r="AP70" s="2028"/>
      <c r="AQ70" s="2028"/>
      <c r="AR70" s="2028"/>
      <c r="AS70" s="2028"/>
      <c r="AT70" s="2028"/>
      <c r="AU70" s="2028"/>
      <c r="AV70" s="2028"/>
      <c r="AW70" s="2028"/>
      <c r="AX70" s="2028"/>
      <c r="AY70" s="2028"/>
      <c r="AZ70" s="2028"/>
      <c r="BA70" s="2028"/>
      <c r="BB70" s="2028"/>
    </row>
    <row r="71" spans="1:54" s="2029" customFormat="1" hidden="1" x14ac:dyDescent="0.25">
      <c r="A71" s="2030"/>
      <c r="B71" s="2017"/>
      <c r="C71" s="2018"/>
      <c r="D71" s="258">
        <f t="shared" si="0"/>
        <v>0</v>
      </c>
      <c r="E71" s="2018"/>
      <c r="F71" s="2018"/>
      <c r="G71" s="2018"/>
      <c r="H71" s="2018"/>
      <c r="I71" s="2018"/>
      <c r="J71" s="2018"/>
      <c r="K71" s="2471"/>
      <c r="L71" s="393"/>
      <c r="M71" s="2027"/>
      <c r="N71" s="2028"/>
      <c r="O71" s="2028"/>
      <c r="P71" s="2028"/>
      <c r="Q71" s="2028"/>
      <c r="R71" s="2028"/>
      <c r="S71" s="2028"/>
      <c r="T71" s="2028"/>
      <c r="U71" s="2028"/>
      <c r="V71" s="2028"/>
      <c r="W71" s="2028"/>
      <c r="X71" s="2028"/>
      <c r="Y71" s="2028"/>
      <c r="Z71" s="2028"/>
      <c r="AA71" s="2028"/>
      <c r="AB71" s="2028"/>
      <c r="AC71" s="2028"/>
      <c r="AD71" s="2028"/>
      <c r="AE71" s="2028"/>
      <c r="AF71" s="2028"/>
      <c r="AG71" s="2028"/>
      <c r="AH71" s="2028"/>
      <c r="AI71" s="2028"/>
      <c r="AJ71" s="2028"/>
      <c r="AK71" s="2028"/>
      <c r="AL71" s="2028"/>
      <c r="AM71" s="2028"/>
      <c r="AN71" s="2028"/>
      <c r="AO71" s="2028"/>
      <c r="AP71" s="2028"/>
      <c r="AQ71" s="2028"/>
      <c r="AR71" s="2028"/>
      <c r="AS71" s="2028"/>
      <c r="AT71" s="2028"/>
      <c r="AU71" s="2028"/>
      <c r="AV71" s="2028"/>
      <c r="AW71" s="2028"/>
      <c r="AX71" s="2028"/>
      <c r="AY71" s="2028"/>
      <c r="AZ71" s="2028"/>
      <c r="BA71" s="2028"/>
      <c r="BB71" s="2028"/>
    </row>
    <row r="72" spans="1:54" s="2029" customFormat="1" hidden="1" x14ac:dyDescent="0.25">
      <c r="A72" s="2030"/>
      <c r="B72" s="2017"/>
      <c r="C72" s="2018"/>
      <c r="D72" s="258">
        <f t="shared" si="0"/>
        <v>0</v>
      </c>
      <c r="E72" s="2018"/>
      <c r="F72" s="2018"/>
      <c r="G72" s="2018"/>
      <c r="H72" s="2018"/>
      <c r="I72" s="2018"/>
      <c r="J72" s="2018"/>
      <c r="K72" s="2471"/>
      <c r="L72" s="393"/>
      <c r="M72" s="2027"/>
      <c r="N72" s="2028"/>
      <c r="O72" s="2028"/>
      <c r="P72" s="2028"/>
      <c r="Q72" s="2028"/>
      <c r="R72" s="2028"/>
      <c r="S72" s="2028"/>
      <c r="T72" s="2028"/>
      <c r="U72" s="2028"/>
      <c r="V72" s="2028"/>
      <c r="W72" s="2028"/>
      <c r="X72" s="2028"/>
      <c r="Y72" s="2028"/>
      <c r="Z72" s="2028"/>
      <c r="AA72" s="2028"/>
      <c r="AB72" s="2028"/>
      <c r="AC72" s="2028"/>
      <c r="AD72" s="2028"/>
      <c r="AE72" s="2028"/>
      <c r="AF72" s="2028"/>
      <c r="AG72" s="2028"/>
      <c r="AH72" s="2028"/>
      <c r="AI72" s="2028"/>
      <c r="AJ72" s="2028"/>
      <c r="AK72" s="2028"/>
      <c r="AL72" s="2028"/>
      <c r="AM72" s="2028"/>
      <c r="AN72" s="2028"/>
      <c r="AO72" s="2028"/>
      <c r="AP72" s="2028"/>
      <c r="AQ72" s="2028"/>
      <c r="AR72" s="2028"/>
      <c r="AS72" s="2028"/>
      <c r="AT72" s="2028"/>
      <c r="AU72" s="2028"/>
      <c r="AV72" s="2028"/>
      <c r="AW72" s="2028"/>
      <c r="AX72" s="2028"/>
      <c r="AY72" s="2028"/>
      <c r="AZ72" s="2028"/>
      <c r="BA72" s="2028"/>
      <c r="BB72" s="2028"/>
    </row>
    <row r="73" spans="1:54" s="2029" customFormat="1" hidden="1" x14ac:dyDescent="0.25">
      <c r="A73" s="2030"/>
      <c r="B73" s="2017"/>
      <c r="C73" s="2018"/>
      <c r="D73" s="258">
        <f t="shared" si="0"/>
        <v>0</v>
      </c>
      <c r="E73" s="2018"/>
      <c r="F73" s="2018"/>
      <c r="G73" s="2018"/>
      <c r="H73" s="2018"/>
      <c r="I73" s="2018"/>
      <c r="J73" s="2018"/>
      <c r="K73" s="2471"/>
      <c r="L73" s="393"/>
      <c r="M73" s="2027"/>
      <c r="N73" s="2028"/>
      <c r="O73" s="2028"/>
      <c r="P73" s="2028"/>
      <c r="Q73" s="2028"/>
      <c r="R73" s="2028"/>
      <c r="S73" s="2028"/>
      <c r="T73" s="2028"/>
      <c r="U73" s="2028"/>
      <c r="V73" s="2028"/>
      <c r="W73" s="2028"/>
      <c r="X73" s="2028"/>
      <c r="Y73" s="2028"/>
      <c r="Z73" s="2028"/>
      <c r="AA73" s="2028"/>
      <c r="AB73" s="2028"/>
      <c r="AC73" s="2028"/>
      <c r="AD73" s="2028"/>
      <c r="AE73" s="2028"/>
      <c r="AF73" s="2028"/>
      <c r="AG73" s="2028"/>
      <c r="AH73" s="2028"/>
      <c r="AI73" s="2028"/>
      <c r="AJ73" s="2028"/>
      <c r="AK73" s="2028"/>
      <c r="AL73" s="2028"/>
      <c r="AM73" s="2028"/>
      <c r="AN73" s="2028"/>
      <c r="AO73" s="2028"/>
      <c r="AP73" s="2028"/>
      <c r="AQ73" s="2028"/>
      <c r="AR73" s="2028"/>
      <c r="AS73" s="2028"/>
      <c r="AT73" s="2028"/>
      <c r="AU73" s="2028"/>
      <c r="AV73" s="2028"/>
      <c r="AW73" s="2028"/>
      <c r="AX73" s="2028"/>
      <c r="AY73" s="2028"/>
      <c r="AZ73" s="2028"/>
      <c r="BA73" s="2028"/>
      <c r="BB73" s="2028"/>
    </row>
    <row r="74" spans="1:54" s="2029" customFormat="1" hidden="1" x14ac:dyDescent="0.25">
      <c r="A74" s="2030"/>
      <c r="B74" s="2017"/>
      <c r="C74" s="2018"/>
      <c r="D74" s="258">
        <f t="shared" si="0"/>
        <v>0</v>
      </c>
      <c r="E74" s="2018"/>
      <c r="F74" s="2018"/>
      <c r="G74" s="2018"/>
      <c r="H74" s="2018"/>
      <c r="I74" s="2018"/>
      <c r="J74" s="2018"/>
      <c r="K74" s="2471"/>
      <c r="L74" s="393"/>
      <c r="M74" s="2027"/>
      <c r="N74" s="2028"/>
      <c r="O74" s="2028"/>
      <c r="P74" s="2028"/>
      <c r="Q74" s="2028"/>
      <c r="R74" s="2028"/>
      <c r="S74" s="2028"/>
      <c r="T74" s="2028"/>
      <c r="U74" s="2028"/>
      <c r="V74" s="2028"/>
      <c r="W74" s="2028"/>
      <c r="X74" s="2028"/>
      <c r="Y74" s="2028"/>
      <c r="Z74" s="2028"/>
      <c r="AA74" s="2028"/>
      <c r="AB74" s="2028"/>
      <c r="AC74" s="2028"/>
      <c r="AD74" s="2028"/>
      <c r="AE74" s="2028"/>
      <c r="AF74" s="2028"/>
      <c r="AG74" s="2028"/>
      <c r="AH74" s="2028"/>
      <c r="AI74" s="2028"/>
      <c r="AJ74" s="2028"/>
      <c r="AK74" s="2028"/>
      <c r="AL74" s="2028"/>
      <c r="AM74" s="2028"/>
      <c r="AN74" s="2028"/>
      <c r="AO74" s="2028"/>
      <c r="AP74" s="2028"/>
      <c r="AQ74" s="2028"/>
      <c r="AR74" s="2028"/>
      <c r="AS74" s="2028"/>
      <c r="AT74" s="2028"/>
      <c r="AU74" s="2028"/>
      <c r="AV74" s="2028"/>
      <c r="AW74" s="2028"/>
      <c r="AX74" s="2028"/>
      <c r="AY74" s="2028"/>
      <c r="AZ74" s="2028"/>
      <c r="BA74" s="2028"/>
      <c r="BB74" s="2028"/>
    </row>
    <row r="75" spans="1:54" s="2029" customFormat="1" hidden="1" x14ac:dyDescent="0.25">
      <c r="A75" s="2030"/>
      <c r="B75" s="2017"/>
      <c r="C75" s="2018"/>
      <c r="D75" s="258">
        <f t="shared" si="0"/>
        <v>0</v>
      </c>
      <c r="E75" s="2018"/>
      <c r="F75" s="2018"/>
      <c r="G75" s="2018"/>
      <c r="H75" s="2018"/>
      <c r="I75" s="2018"/>
      <c r="J75" s="2018"/>
      <c r="K75" s="2471"/>
      <c r="L75" s="393"/>
      <c r="M75" s="2027"/>
      <c r="N75" s="2028"/>
      <c r="O75" s="2028"/>
      <c r="P75" s="2028"/>
      <c r="Q75" s="2028"/>
      <c r="R75" s="2028"/>
      <c r="S75" s="2028"/>
      <c r="T75" s="2028"/>
      <c r="U75" s="2028"/>
      <c r="V75" s="2028"/>
      <c r="W75" s="2028"/>
      <c r="X75" s="2028"/>
      <c r="Y75" s="2028"/>
      <c r="Z75" s="2028"/>
      <c r="AA75" s="2028"/>
      <c r="AB75" s="2028"/>
      <c r="AC75" s="2028"/>
      <c r="AD75" s="2028"/>
      <c r="AE75" s="2028"/>
      <c r="AF75" s="2028"/>
      <c r="AG75" s="2028"/>
      <c r="AH75" s="2028"/>
      <c r="AI75" s="2028"/>
      <c r="AJ75" s="2028"/>
      <c r="AK75" s="2028"/>
      <c r="AL75" s="2028"/>
      <c r="AM75" s="2028"/>
      <c r="AN75" s="2028"/>
      <c r="AO75" s="2028"/>
      <c r="AP75" s="2028"/>
      <c r="AQ75" s="2028"/>
      <c r="AR75" s="2028"/>
      <c r="AS75" s="2028"/>
      <c r="AT75" s="2028"/>
      <c r="AU75" s="2028"/>
      <c r="AV75" s="2028"/>
      <c r="AW75" s="2028"/>
      <c r="AX75" s="2028"/>
      <c r="AY75" s="2028"/>
      <c r="AZ75" s="2028"/>
      <c r="BA75" s="2028"/>
      <c r="BB75" s="2028"/>
    </row>
    <row r="76" spans="1:54" s="2029" customFormat="1" hidden="1" x14ac:dyDescent="0.25">
      <c r="A76" s="2030"/>
      <c r="B76" s="2017"/>
      <c r="C76" s="2018"/>
      <c r="D76" s="258">
        <f t="shared" si="0"/>
        <v>0</v>
      </c>
      <c r="E76" s="2018"/>
      <c r="F76" s="2018"/>
      <c r="G76" s="2018"/>
      <c r="H76" s="2018"/>
      <c r="I76" s="2018"/>
      <c r="J76" s="2018"/>
      <c r="K76" s="2471"/>
      <c r="L76" s="393"/>
      <c r="M76" s="2027"/>
      <c r="N76" s="2028"/>
      <c r="O76" s="2028"/>
      <c r="P76" s="2028"/>
      <c r="Q76" s="2028"/>
      <c r="R76" s="2028"/>
      <c r="S76" s="2028"/>
      <c r="T76" s="2028"/>
      <c r="U76" s="2028"/>
      <c r="V76" s="2028"/>
      <c r="W76" s="2028"/>
      <c r="X76" s="2028"/>
      <c r="Y76" s="2028"/>
      <c r="Z76" s="2028"/>
      <c r="AA76" s="2028"/>
      <c r="AB76" s="2028"/>
      <c r="AC76" s="2028"/>
      <c r="AD76" s="2028"/>
      <c r="AE76" s="2028"/>
      <c r="AF76" s="2028"/>
      <c r="AG76" s="2028"/>
      <c r="AH76" s="2028"/>
      <c r="AI76" s="2028"/>
      <c r="AJ76" s="2028"/>
      <c r="AK76" s="2028"/>
      <c r="AL76" s="2028"/>
      <c r="AM76" s="2028"/>
      <c r="AN76" s="2028"/>
      <c r="AO76" s="2028"/>
      <c r="AP76" s="2028"/>
      <c r="AQ76" s="2028"/>
      <c r="AR76" s="2028"/>
      <c r="AS76" s="2028"/>
      <c r="AT76" s="2028"/>
      <c r="AU76" s="2028"/>
      <c r="AV76" s="2028"/>
      <c r="AW76" s="2028"/>
      <c r="AX76" s="2028"/>
      <c r="AY76" s="2028"/>
      <c r="AZ76" s="2028"/>
      <c r="BA76" s="2028"/>
      <c r="BB76" s="2028"/>
    </row>
    <row r="77" spans="1:54" s="2029" customFormat="1" hidden="1" x14ac:dyDescent="0.25">
      <c r="A77" s="2030"/>
      <c r="B77" s="2017"/>
      <c r="C77" s="2018"/>
      <c r="D77" s="258">
        <f t="shared" si="0"/>
        <v>0</v>
      </c>
      <c r="E77" s="2018"/>
      <c r="F77" s="2018"/>
      <c r="G77" s="2018"/>
      <c r="H77" s="2018"/>
      <c r="I77" s="2018"/>
      <c r="J77" s="2018"/>
      <c r="K77" s="2471"/>
      <c r="L77" s="393"/>
      <c r="M77" s="2027"/>
      <c r="N77" s="2028"/>
      <c r="O77" s="2028"/>
      <c r="P77" s="2028"/>
      <c r="Q77" s="2028"/>
      <c r="R77" s="2028"/>
      <c r="S77" s="2028"/>
      <c r="T77" s="2028"/>
      <c r="U77" s="2028"/>
      <c r="V77" s="2028"/>
      <c r="W77" s="2028"/>
      <c r="X77" s="2028"/>
      <c r="Y77" s="2028"/>
      <c r="Z77" s="2028"/>
      <c r="AA77" s="2028"/>
      <c r="AB77" s="2028"/>
      <c r="AC77" s="2028"/>
      <c r="AD77" s="2028"/>
      <c r="AE77" s="2028"/>
      <c r="AF77" s="2028"/>
      <c r="AG77" s="2028"/>
      <c r="AH77" s="2028"/>
      <c r="AI77" s="2028"/>
      <c r="AJ77" s="2028"/>
      <c r="AK77" s="2028"/>
      <c r="AL77" s="2028"/>
      <c r="AM77" s="2028"/>
      <c r="AN77" s="2028"/>
      <c r="AO77" s="2028"/>
      <c r="AP77" s="2028"/>
      <c r="AQ77" s="2028"/>
      <c r="AR77" s="2028"/>
      <c r="AS77" s="2028"/>
      <c r="AT77" s="2028"/>
      <c r="AU77" s="2028"/>
      <c r="AV77" s="2028"/>
      <c r="AW77" s="2028"/>
      <c r="AX77" s="2028"/>
      <c r="AY77" s="2028"/>
      <c r="AZ77" s="2028"/>
      <c r="BA77" s="2028"/>
      <c r="BB77" s="2028"/>
    </row>
    <row r="78" spans="1:54" s="2029" customFormat="1" hidden="1" x14ac:dyDescent="0.25">
      <c r="A78" s="2030"/>
      <c r="B78" s="2017"/>
      <c r="C78" s="2018"/>
      <c r="D78" s="258">
        <f t="shared" si="0"/>
        <v>0</v>
      </c>
      <c r="E78" s="2018"/>
      <c r="F78" s="2018"/>
      <c r="G78" s="2018"/>
      <c r="H78" s="2018"/>
      <c r="I78" s="2018"/>
      <c r="J78" s="2018"/>
      <c r="K78" s="2471"/>
      <c r="L78" s="393"/>
      <c r="M78" s="2027"/>
      <c r="N78" s="2028"/>
      <c r="O78" s="2028"/>
      <c r="P78" s="2028"/>
      <c r="Q78" s="2028"/>
      <c r="R78" s="2028"/>
      <c r="S78" s="2028"/>
      <c r="T78" s="2028"/>
      <c r="U78" s="2028"/>
      <c r="V78" s="2028"/>
      <c r="W78" s="2028"/>
      <c r="X78" s="2028"/>
      <c r="Y78" s="2028"/>
      <c r="Z78" s="2028"/>
      <c r="AA78" s="2028"/>
      <c r="AB78" s="2028"/>
      <c r="AC78" s="2028"/>
      <c r="AD78" s="2028"/>
      <c r="AE78" s="2028"/>
      <c r="AF78" s="2028"/>
      <c r="AG78" s="2028"/>
      <c r="AH78" s="2028"/>
      <c r="AI78" s="2028"/>
      <c r="AJ78" s="2028"/>
      <c r="AK78" s="2028"/>
      <c r="AL78" s="2028"/>
      <c r="AM78" s="2028"/>
      <c r="AN78" s="2028"/>
      <c r="AO78" s="2028"/>
      <c r="AP78" s="2028"/>
      <c r="AQ78" s="2028"/>
      <c r="AR78" s="2028"/>
      <c r="AS78" s="2028"/>
      <c r="AT78" s="2028"/>
      <c r="AU78" s="2028"/>
      <c r="AV78" s="2028"/>
      <c r="AW78" s="2028"/>
      <c r="AX78" s="2028"/>
      <c r="AY78" s="2028"/>
      <c r="AZ78" s="2028"/>
      <c r="BA78" s="2028"/>
      <c r="BB78" s="2028"/>
    </row>
    <row r="79" spans="1:54" s="2029" customFormat="1" hidden="1" x14ac:dyDescent="0.25">
      <c r="A79" s="2030"/>
      <c r="B79" s="2017"/>
      <c r="C79" s="2018"/>
      <c r="D79" s="258">
        <f t="shared" si="0"/>
        <v>0</v>
      </c>
      <c r="E79" s="2018"/>
      <c r="F79" s="2018"/>
      <c r="G79" s="2018"/>
      <c r="H79" s="2018"/>
      <c r="I79" s="2018"/>
      <c r="J79" s="2018"/>
      <c r="K79" s="2471"/>
      <c r="L79" s="393"/>
      <c r="M79" s="2027"/>
      <c r="N79" s="2028"/>
      <c r="O79" s="2028"/>
      <c r="P79" s="2028"/>
      <c r="Q79" s="2028"/>
      <c r="R79" s="2028"/>
      <c r="S79" s="2028"/>
      <c r="T79" s="2028"/>
      <c r="U79" s="2028"/>
      <c r="V79" s="2028"/>
      <c r="W79" s="2028"/>
      <c r="X79" s="2028"/>
      <c r="Y79" s="2028"/>
      <c r="Z79" s="2028"/>
      <c r="AA79" s="2028"/>
      <c r="AB79" s="2028"/>
      <c r="AC79" s="2028"/>
      <c r="AD79" s="2028"/>
      <c r="AE79" s="2028"/>
      <c r="AF79" s="2028"/>
      <c r="AG79" s="2028"/>
      <c r="AH79" s="2028"/>
      <c r="AI79" s="2028"/>
      <c r="AJ79" s="2028"/>
      <c r="AK79" s="2028"/>
      <c r="AL79" s="2028"/>
      <c r="AM79" s="2028"/>
      <c r="AN79" s="2028"/>
      <c r="AO79" s="2028"/>
      <c r="AP79" s="2028"/>
      <c r="AQ79" s="2028"/>
      <c r="AR79" s="2028"/>
      <c r="AS79" s="2028"/>
      <c r="AT79" s="2028"/>
      <c r="AU79" s="2028"/>
      <c r="AV79" s="2028"/>
      <c r="AW79" s="2028"/>
      <c r="AX79" s="2028"/>
      <c r="AY79" s="2028"/>
      <c r="AZ79" s="2028"/>
      <c r="BA79" s="2028"/>
      <c r="BB79" s="2028"/>
    </row>
    <row r="80" spans="1:54" s="2029" customFormat="1" hidden="1" x14ac:dyDescent="0.25">
      <c r="A80" s="2030"/>
      <c r="B80" s="2017"/>
      <c r="C80" s="2018"/>
      <c r="D80" s="258">
        <f t="shared" si="0"/>
        <v>0</v>
      </c>
      <c r="E80" s="2018"/>
      <c r="F80" s="2018"/>
      <c r="G80" s="2018"/>
      <c r="H80" s="2018"/>
      <c r="I80" s="2018"/>
      <c r="J80" s="2018"/>
      <c r="K80" s="2471"/>
      <c r="L80" s="393"/>
      <c r="M80" s="2027"/>
      <c r="N80" s="2028"/>
      <c r="O80" s="2028"/>
      <c r="P80" s="2028"/>
      <c r="Q80" s="2028"/>
      <c r="R80" s="2028"/>
      <c r="S80" s="2028"/>
      <c r="T80" s="2028"/>
      <c r="U80" s="2028"/>
      <c r="V80" s="2028"/>
      <c r="W80" s="2028"/>
      <c r="X80" s="2028"/>
      <c r="Y80" s="2028"/>
      <c r="Z80" s="2028"/>
      <c r="AA80" s="2028"/>
      <c r="AB80" s="2028"/>
      <c r="AC80" s="2028"/>
      <c r="AD80" s="2028"/>
      <c r="AE80" s="2028"/>
      <c r="AF80" s="2028"/>
      <c r="AG80" s="2028"/>
      <c r="AH80" s="2028"/>
      <c r="AI80" s="2028"/>
      <c r="AJ80" s="2028"/>
      <c r="AK80" s="2028"/>
      <c r="AL80" s="2028"/>
      <c r="AM80" s="2028"/>
      <c r="AN80" s="2028"/>
      <c r="AO80" s="2028"/>
      <c r="AP80" s="2028"/>
      <c r="AQ80" s="2028"/>
      <c r="AR80" s="2028"/>
      <c r="AS80" s="2028"/>
      <c r="AT80" s="2028"/>
      <c r="AU80" s="2028"/>
      <c r="AV80" s="2028"/>
      <c r="AW80" s="2028"/>
      <c r="AX80" s="2028"/>
      <c r="AY80" s="2028"/>
      <c r="AZ80" s="2028"/>
      <c r="BA80" s="2028"/>
      <c r="BB80" s="2028"/>
    </row>
    <row r="81" spans="1:54" s="2029" customFormat="1" hidden="1" x14ac:dyDescent="0.25">
      <c r="A81" s="2030"/>
      <c r="B81" s="2017"/>
      <c r="C81" s="2018"/>
      <c r="D81" s="258">
        <f t="shared" si="0"/>
        <v>0</v>
      </c>
      <c r="E81" s="2018"/>
      <c r="F81" s="2018"/>
      <c r="G81" s="2018"/>
      <c r="H81" s="2018"/>
      <c r="I81" s="2018"/>
      <c r="J81" s="2018"/>
      <c r="K81" s="2471"/>
      <c r="L81" s="393"/>
      <c r="M81" s="2027"/>
      <c r="N81" s="2028"/>
      <c r="O81" s="2028"/>
      <c r="P81" s="2028"/>
      <c r="Q81" s="2028"/>
      <c r="R81" s="2028"/>
      <c r="S81" s="2028"/>
      <c r="T81" s="2028"/>
      <c r="U81" s="2028"/>
      <c r="V81" s="2028"/>
      <c r="W81" s="2028"/>
      <c r="X81" s="2028"/>
      <c r="Y81" s="2028"/>
      <c r="Z81" s="2028"/>
      <c r="AA81" s="2028"/>
      <c r="AB81" s="2028"/>
      <c r="AC81" s="2028"/>
      <c r="AD81" s="2028"/>
      <c r="AE81" s="2028"/>
      <c r="AF81" s="2028"/>
      <c r="AG81" s="2028"/>
      <c r="AH81" s="2028"/>
      <c r="AI81" s="2028"/>
      <c r="AJ81" s="2028"/>
      <c r="AK81" s="2028"/>
      <c r="AL81" s="2028"/>
      <c r="AM81" s="2028"/>
      <c r="AN81" s="2028"/>
      <c r="AO81" s="2028"/>
      <c r="AP81" s="2028"/>
      <c r="AQ81" s="2028"/>
      <c r="AR81" s="2028"/>
      <c r="AS81" s="2028"/>
      <c r="AT81" s="2028"/>
      <c r="AU81" s="2028"/>
      <c r="AV81" s="2028"/>
      <c r="AW81" s="2028"/>
      <c r="AX81" s="2028"/>
      <c r="AY81" s="2028"/>
      <c r="AZ81" s="2028"/>
      <c r="BA81" s="2028"/>
      <c r="BB81" s="2028"/>
    </row>
    <row r="82" spans="1:54" s="2029" customFormat="1" hidden="1" x14ac:dyDescent="0.25">
      <c r="A82" s="2030"/>
      <c r="B82" s="2017"/>
      <c r="C82" s="2018"/>
      <c r="D82" s="258">
        <f t="shared" si="0"/>
        <v>0</v>
      </c>
      <c r="E82" s="2018"/>
      <c r="F82" s="2018"/>
      <c r="G82" s="2018"/>
      <c r="H82" s="2018"/>
      <c r="I82" s="2018"/>
      <c r="J82" s="2018"/>
      <c r="K82" s="2471"/>
      <c r="L82" s="393"/>
      <c r="M82" s="2027"/>
      <c r="N82" s="2028"/>
      <c r="O82" s="2028"/>
      <c r="P82" s="2028"/>
      <c r="Q82" s="2028"/>
      <c r="R82" s="2028"/>
      <c r="S82" s="2028"/>
      <c r="T82" s="2028"/>
      <c r="U82" s="2028"/>
      <c r="V82" s="2028"/>
      <c r="W82" s="2028"/>
      <c r="X82" s="2028"/>
      <c r="Y82" s="2028"/>
      <c r="Z82" s="2028"/>
      <c r="AA82" s="2028"/>
      <c r="AB82" s="2028"/>
      <c r="AC82" s="2028"/>
      <c r="AD82" s="2028"/>
      <c r="AE82" s="2028"/>
      <c r="AF82" s="2028"/>
      <c r="AG82" s="2028"/>
      <c r="AH82" s="2028"/>
      <c r="AI82" s="2028"/>
      <c r="AJ82" s="2028"/>
      <c r="AK82" s="2028"/>
      <c r="AL82" s="2028"/>
      <c r="AM82" s="2028"/>
      <c r="AN82" s="2028"/>
      <c r="AO82" s="2028"/>
      <c r="AP82" s="2028"/>
      <c r="AQ82" s="2028"/>
      <c r="AR82" s="2028"/>
      <c r="AS82" s="2028"/>
      <c r="AT82" s="2028"/>
      <c r="AU82" s="2028"/>
      <c r="AV82" s="2028"/>
      <c r="AW82" s="2028"/>
      <c r="AX82" s="2028"/>
      <c r="AY82" s="2028"/>
      <c r="AZ82" s="2028"/>
      <c r="BA82" s="2028"/>
      <c r="BB82" s="2028"/>
    </row>
    <row r="83" spans="1:54" s="2029" customFormat="1" hidden="1" x14ac:dyDescent="0.25">
      <c r="A83" s="2030"/>
      <c r="B83" s="2017"/>
      <c r="C83" s="2018"/>
      <c r="D83" s="258">
        <f t="shared" si="0"/>
        <v>0</v>
      </c>
      <c r="E83" s="2018"/>
      <c r="F83" s="2018"/>
      <c r="G83" s="2018"/>
      <c r="H83" s="2018"/>
      <c r="I83" s="2018"/>
      <c r="J83" s="2018"/>
      <c r="K83" s="2471"/>
      <c r="L83" s="393"/>
      <c r="M83" s="2027"/>
      <c r="N83" s="2028"/>
      <c r="O83" s="2028"/>
      <c r="P83" s="2028"/>
      <c r="Q83" s="2028"/>
      <c r="R83" s="2028"/>
      <c r="S83" s="2028"/>
      <c r="T83" s="2028"/>
      <c r="U83" s="2028"/>
      <c r="V83" s="2028"/>
      <c r="W83" s="2028"/>
      <c r="X83" s="2028"/>
      <c r="Y83" s="2028"/>
      <c r="Z83" s="2028"/>
      <c r="AA83" s="2028"/>
      <c r="AB83" s="2028"/>
      <c r="AC83" s="2028"/>
      <c r="AD83" s="2028"/>
      <c r="AE83" s="2028"/>
      <c r="AF83" s="2028"/>
      <c r="AG83" s="2028"/>
      <c r="AH83" s="2028"/>
      <c r="AI83" s="2028"/>
      <c r="AJ83" s="2028"/>
      <c r="AK83" s="2028"/>
      <c r="AL83" s="2028"/>
      <c r="AM83" s="2028"/>
      <c r="AN83" s="2028"/>
      <c r="AO83" s="2028"/>
      <c r="AP83" s="2028"/>
      <c r="AQ83" s="2028"/>
      <c r="AR83" s="2028"/>
      <c r="AS83" s="2028"/>
      <c r="AT83" s="2028"/>
      <c r="AU83" s="2028"/>
      <c r="AV83" s="2028"/>
      <c r="AW83" s="2028"/>
      <c r="AX83" s="2028"/>
      <c r="AY83" s="2028"/>
      <c r="AZ83" s="2028"/>
      <c r="BA83" s="2028"/>
      <c r="BB83" s="2028"/>
    </row>
    <row r="84" spans="1:54" s="2029" customFormat="1" hidden="1" x14ac:dyDescent="0.25">
      <c r="A84" s="2030"/>
      <c r="B84" s="2017"/>
      <c r="C84" s="2018"/>
      <c r="D84" s="258">
        <f t="shared" ref="D84:D147" si="1">C84*(1-(E84)/100)</f>
        <v>0</v>
      </c>
      <c r="E84" s="2018"/>
      <c r="F84" s="2018"/>
      <c r="G84" s="2018"/>
      <c r="H84" s="2018"/>
      <c r="I84" s="2018"/>
      <c r="J84" s="2018"/>
      <c r="K84" s="2471"/>
      <c r="L84" s="393"/>
      <c r="M84" s="2027"/>
      <c r="N84" s="2028"/>
      <c r="O84" s="2028"/>
      <c r="P84" s="2028"/>
      <c r="Q84" s="2028"/>
      <c r="R84" s="2028"/>
      <c r="S84" s="2028"/>
      <c r="T84" s="2028"/>
      <c r="U84" s="2028"/>
      <c r="V84" s="2028"/>
      <c r="W84" s="2028"/>
      <c r="X84" s="2028"/>
      <c r="Y84" s="2028"/>
      <c r="Z84" s="2028"/>
      <c r="AA84" s="2028"/>
      <c r="AB84" s="2028"/>
      <c r="AC84" s="2028"/>
      <c r="AD84" s="2028"/>
      <c r="AE84" s="2028"/>
      <c r="AF84" s="2028"/>
      <c r="AG84" s="2028"/>
      <c r="AH84" s="2028"/>
      <c r="AI84" s="2028"/>
      <c r="AJ84" s="2028"/>
      <c r="AK84" s="2028"/>
      <c r="AL84" s="2028"/>
      <c r="AM84" s="2028"/>
      <c r="AN84" s="2028"/>
      <c r="AO84" s="2028"/>
      <c r="AP84" s="2028"/>
      <c r="AQ84" s="2028"/>
      <c r="AR84" s="2028"/>
      <c r="AS84" s="2028"/>
      <c r="AT84" s="2028"/>
      <c r="AU84" s="2028"/>
      <c r="AV84" s="2028"/>
      <c r="AW84" s="2028"/>
      <c r="AX84" s="2028"/>
      <c r="AY84" s="2028"/>
      <c r="AZ84" s="2028"/>
      <c r="BA84" s="2028"/>
      <c r="BB84" s="2028"/>
    </row>
    <row r="85" spans="1:54" s="2029" customFormat="1" hidden="1" x14ac:dyDescent="0.25">
      <c r="A85" s="2030"/>
      <c r="B85" s="2017"/>
      <c r="C85" s="2018"/>
      <c r="D85" s="258">
        <f t="shared" si="1"/>
        <v>0</v>
      </c>
      <c r="E85" s="2018"/>
      <c r="F85" s="2018"/>
      <c r="G85" s="2018"/>
      <c r="H85" s="2018"/>
      <c r="I85" s="2018"/>
      <c r="J85" s="2018"/>
      <c r="K85" s="2471"/>
      <c r="L85" s="393"/>
      <c r="M85" s="2027"/>
      <c r="N85" s="2028"/>
      <c r="O85" s="2028"/>
      <c r="P85" s="2028"/>
      <c r="Q85" s="2028"/>
      <c r="R85" s="2028"/>
      <c r="S85" s="2028"/>
      <c r="T85" s="2028"/>
      <c r="U85" s="2028"/>
      <c r="V85" s="2028"/>
      <c r="W85" s="2028"/>
      <c r="X85" s="2028"/>
      <c r="Y85" s="2028"/>
      <c r="Z85" s="2028"/>
      <c r="AA85" s="2028"/>
      <c r="AB85" s="2028"/>
      <c r="AC85" s="2028"/>
      <c r="AD85" s="2028"/>
      <c r="AE85" s="2028"/>
      <c r="AF85" s="2028"/>
      <c r="AG85" s="2028"/>
      <c r="AH85" s="2028"/>
      <c r="AI85" s="2028"/>
      <c r="AJ85" s="2028"/>
      <c r="AK85" s="2028"/>
      <c r="AL85" s="2028"/>
      <c r="AM85" s="2028"/>
      <c r="AN85" s="2028"/>
      <c r="AO85" s="2028"/>
      <c r="AP85" s="2028"/>
      <c r="AQ85" s="2028"/>
      <c r="AR85" s="2028"/>
      <c r="AS85" s="2028"/>
      <c r="AT85" s="2028"/>
      <c r="AU85" s="2028"/>
      <c r="AV85" s="2028"/>
      <c r="AW85" s="2028"/>
      <c r="AX85" s="2028"/>
      <c r="AY85" s="2028"/>
      <c r="AZ85" s="2028"/>
      <c r="BA85" s="2028"/>
      <c r="BB85" s="2028"/>
    </row>
    <row r="86" spans="1:54" s="2029" customFormat="1" hidden="1" x14ac:dyDescent="0.25">
      <c r="A86" s="2030"/>
      <c r="B86" s="2017"/>
      <c r="C86" s="2018"/>
      <c r="D86" s="258">
        <f t="shared" si="1"/>
        <v>0</v>
      </c>
      <c r="E86" s="2018"/>
      <c r="F86" s="2018"/>
      <c r="G86" s="2018"/>
      <c r="H86" s="2018"/>
      <c r="I86" s="2018"/>
      <c r="J86" s="2018"/>
      <c r="K86" s="2471"/>
      <c r="L86" s="393"/>
      <c r="M86" s="2027"/>
      <c r="N86" s="2028"/>
      <c r="O86" s="2028"/>
      <c r="P86" s="2028"/>
      <c r="Q86" s="2028"/>
      <c r="R86" s="2028"/>
      <c r="S86" s="2028"/>
      <c r="T86" s="2028"/>
      <c r="U86" s="2028"/>
      <c r="V86" s="2028"/>
      <c r="W86" s="2028"/>
      <c r="X86" s="2028"/>
      <c r="Y86" s="2028"/>
      <c r="Z86" s="2028"/>
      <c r="AA86" s="2028"/>
      <c r="AB86" s="2028"/>
      <c r="AC86" s="2028"/>
      <c r="AD86" s="2028"/>
      <c r="AE86" s="2028"/>
      <c r="AF86" s="2028"/>
      <c r="AG86" s="2028"/>
      <c r="AH86" s="2028"/>
      <c r="AI86" s="2028"/>
      <c r="AJ86" s="2028"/>
      <c r="AK86" s="2028"/>
      <c r="AL86" s="2028"/>
      <c r="AM86" s="2028"/>
      <c r="AN86" s="2028"/>
      <c r="AO86" s="2028"/>
      <c r="AP86" s="2028"/>
      <c r="AQ86" s="2028"/>
      <c r="AR86" s="2028"/>
      <c r="AS86" s="2028"/>
      <c r="AT86" s="2028"/>
      <c r="AU86" s="2028"/>
      <c r="AV86" s="2028"/>
      <c r="AW86" s="2028"/>
      <c r="AX86" s="2028"/>
      <c r="AY86" s="2028"/>
      <c r="AZ86" s="2028"/>
      <c r="BA86" s="2028"/>
      <c r="BB86" s="2028"/>
    </row>
    <row r="87" spans="1:54" s="2029" customFormat="1" hidden="1" x14ac:dyDescent="0.25">
      <c r="A87" s="2030"/>
      <c r="B87" s="2017"/>
      <c r="C87" s="2018"/>
      <c r="D87" s="258">
        <f t="shared" si="1"/>
        <v>0</v>
      </c>
      <c r="E87" s="2018"/>
      <c r="F87" s="2018"/>
      <c r="G87" s="2018"/>
      <c r="H87" s="2018"/>
      <c r="I87" s="2018"/>
      <c r="J87" s="2018"/>
      <c r="K87" s="2471"/>
      <c r="L87" s="393"/>
      <c r="M87" s="2027"/>
      <c r="N87" s="2028"/>
      <c r="O87" s="2028"/>
      <c r="P87" s="2028"/>
      <c r="Q87" s="2028"/>
      <c r="R87" s="2028"/>
      <c r="S87" s="2028"/>
      <c r="T87" s="2028"/>
      <c r="U87" s="2028"/>
      <c r="V87" s="2028"/>
      <c r="W87" s="2028"/>
      <c r="X87" s="2028"/>
      <c r="Y87" s="2028"/>
      <c r="Z87" s="2028"/>
      <c r="AA87" s="2028"/>
      <c r="AB87" s="2028"/>
      <c r="AC87" s="2028"/>
      <c r="AD87" s="2028"/>
      <c r="AE87" s="2028"/>
      <c r="AF87" s="2028"/>
      <c r="AG87" s="2028"/>
      <c r="AH87" s="2028"/>
      <c r="AI87" s="2028"/>
      <c r="AJ87" s="2028"/>
      <c r="AK87" s="2028"/>
      <c r="AL87" s="2028"/>
      <c r="AM87" s="2028"/>
      <c r="AN87" s="2028"/>
      <c r="AO87" s="2028"/>
      <c r="AP87" s="2028"/>
      <c r="AQ87" s="2028"/>
      <c r="AR87" s="2028"/>
      <c r="AS87" s="2028"/>
      <c r="AT87" s="2028"/>
      <c r="AU87" s="2028"/>
      <c r="AV87" s="2028"/>
      <c r="AW87" s="2028"/>
      <c r="AX87" s="2028"/>
      <c r="AY87" s="2028"/>
      <c r="AZ87" s="2028"/>
      <c r="BA87" s="2028"/>
      <c r="BB87" s="2028"/>
    </row>
    <row r="88" spans="1:54" s="2029" customFormat="1" hidden="1" x14ac:dyDescent="0.25">
      <c r="A88" s="2030"/>
      <c r="B88" s="2017"/>
      <c r="C88" s="2018"/>
      <c r="D88" s="258">
        <f t="shared" si="1"/>
        <v>0</v>
      </c>
      <c r="E88" s="2018"/>
      <c r="F88" s="2018"/>
      <c r="G88" s="2018"/>
      <c r="H88" s="2018"/>
      <c r="I88" s="2018"/>
      <c r="J88" s="2018"/>
      <c r="K88" s="2471"/>
      <c r="L88" s="393"/>
      <c r="M88" s="2027"/>
      <c r="N88" s="2028"/>
      <c r="O88" s="2028"/>
      <c r="P88" s="2028"/>
      <c r="Q88" s="2028"/>
      <c r="R88" s="2028"/>
      <c r="S88" s="2028"/>
      <c r="T88" s="2028"/>
      <c r="U88" s="2028"/>
      <c r="V88" s="2028"/>
      <c r="W88" s="2028"/>
      <c r="X88" s="2028"/>
      <c r="Y88" s="2028"/>
      <c r="Z88" s="2028"/>
      <c r="AA88" s="2028"/>
      <c r="AB88" s="2028"/>
      <c r="AC88" s="2028"/>
      <c r="AD88" s="2028"/>
      <c r="AE88" s="2028"/>
      <c r="AF88" s="2028"/>
      <c r="AG88" s="2028"/>
      <c r="AH88" s="2028"/>
      <c r="AI88" s="2028"/>
      <c r="AJ88" s="2028"/>
      <c r="AK88" s="2028"/>
      <c r="AL88" s="2028"/>
      <c r="AM88" s="2028"/>
      <c r="AN88" s="2028"/>
      <c r="AO88" s="2028"/>
      <c r="AP88" s="2028"/>
      <c r="AQ88" s="2028"/>
      <c r="AR88" s="2028"/>
      <c r="AS88" s="2028"/>
      <c r="AT88" s="2028"/>
      <c r="AU88" s="2028"/>
      <c r="AV88" s="2028"/>
      <c r="AW88" s="2028"/>
      <c r="AX88" s="2028"/>
      <c r="AY88" s="2028"/>
      <c r="AZ88" s="2028"/>
      <c r="BA88" s="2028"/>
      <c r="BB88" s="2028"/>
    </row>
    <row r="89" spans="1:54" s="2029" customFormat="1" hidden="1" x14ac:dyDescent="0.25">
      <c r="A89" s="2030"/>
      <c r="B89" s="2017"/>
      <c r="C89" s="2018"/>
      <c r="D89" s="258">
        <f t="shared" si="1"/>
        <v>0</v>
      </c>
      <c r="E89" s="2018"/>
      <c r="F89" s="2018"/>
      <c r="G89" s="2018"/>
      <c r="H89" s="2018"/>
      <c r="I89" s="2018"/>
      <c r="J89" s="2018"/>
      <c r="K89" s="2471"/>
      <c r="L89" s="393"/>
      <c r="M89" s="2027"/>
      <c r="N89" s="2028"/>
      <c r="O89" s="2028"/>
      <c r="P89" s="2028"/>
      <c r="Q89" s="2028"/>
      <c r="R89" s="2028"/>
      <c r="S89" s="2028"/>
      <c r="T89" s="2028"/>
      <c r="U89" s="2028"/>
      <c r="V89" s="2028"/>
      <c r="W89" s="2028"/>
      <c r="X89" s="2028"/>
      <c r="Y89" s="2028"/>
      <c r="Z89" s="2028"/>
      <c r="AA89" s="2028"/>
      <c r="AB89" s="2028"/>
      <c r="AC89" s="2028"/>
      <c r="AD89" s="2028"/>
      <c r="AE89" s="2028"/>
      <c r="AF89" s="2028"/>
      <c r="AG89" s="2028"/>
      <c r="AH89" s="2028"/>
      <c r="AI89" s="2028"/>
      <c r="AJ89" s="2028"/>
      <c r="AK89" s="2028"/>
      <c r="AL89" s="2028"/>
      <c r="AM89" s="2028"/>
      <c r="AN89" s="2028"/>
      <c r="AO89" s="2028"/>
      <c r="AP89" s="2028"/>
      <c r="AQ89" s="2028"/>
      <c r="AR89" s="2028"/>
      <c r="AS89" s="2028"/>
      <c r="AT89" s="2028"/>
      <c r="AU89" s="2028"/>
      <c r="AV89" s="2028"/>
      <c r="AW89" s="2028"/>
      <c r="AX89" s="2028"/>
      <c r="AY89" s="2028"/>
      <c r="AZ89" s="2028"/>
      <c r="BA89" s="2028"/>
      <c r="BB89" s="2028"/>
    </row>
    <row r="90" spans="1:54" s="2029" customFormat="1" hidden="1" x14ac:dyDescent="0.25">
      <c r="A90" s="2030"/>
      <c r="B90" s="2017"/>
      <c r="C90" s="2018"/>
      <c r="D90" s="258">
        <f t="shared" si="1"/>
        <v>0</v>
      </c>
      <c r="E90" s="2018"/>
      <c r="F90" s="2018"/>
      <c r="G90" s="2018"/>
      <c r="H90" s="2018"/>
      <c r="I90" s="2018"/>
      <c r="J90" s="2018"/>
      <c r="K90" s="2471"/>
      <c r="L90" s="393"/>
      <c r="M90" s="2027"/>
      <c r="N90" s="2028"/>
      <c r="O90" s="2028"/>
      <c r="P90" s="2028"/>
      <c r="Q90" s="2028"/>
      <c r="R90" s="2028"/>
      <c r="S90" s="2028"/>
      <c r="T90" s="2028"/>
      <c r="U90" s="2028"/>
      <c r="V90" s="2028"/>
      <c r="W90" s="2028"/>
      <c r="X90" s="2028"/>
      <c r="Y90" s="2028"/>
      <c r="Z90" s="2028"/>
      <c r="AA90" s="2028"/>
      <c r="AB90" s="2028"/>
      <c r="AC90" s="2028"/>
      <c r="AD90" s="2028"/>
      <c r="AE90" s="2028"/>
      <c r="AF90" s="2028"/>
      <c r="AG90" s="2028"/>
      <c r="AH90" s="2028"/>
      <c r="AI90" s="2028"/>
      <c r="AJ90" s="2028"/>
      <c r="AK90" s="2028"/>
      <c r="AL90" s="2028"/>
      <c r="AM90" s="2028"/>
      <c r="AN90" s="2028"/>
      <c r="AO90" s="2028"/>
      <c r="AP90" s="2028"/>
      <c r="AQ90" s="2028"/>
      <c r="AR90" s="2028"/>
      <c r="AS90" s="2028"/>
      <c r="AT90" s="2028"/>
      <c r="AU90" s="2028"/>
      <c r="AV90" s="2028"/>
      <c r="AW90" s="2028"/>
      <c r="AX90" s="2028"/>
      <c r="AY90" s="2028"/>
      <c r="AZ90" s="2028"/>
      <c r="BA90" s="2028"/>
      <c r="BB90" s="2028"/>
    </row>
    <row r="91" spans="1:54" s="2029" customFormat="1" hidden="1" x14ac:dyDescent="0.25">
      <c r="A91" s="2030"/>
      <c r="B91" s="2017"/>
      <c r="C91" s="2018"/>
      <c r="D91" s="258">
        <f t="shared" si="1"/>
        <v>0</v>
      </c>
      <c r="E91" s="2018"/>
      <c r="F91" s="2018"/>
      <c r="G91" s="2018"/>
      <c r="H91" s="2018"/>
      <c r="I91" s="2018"/>
      <c r="J91" s="2018"/>
      <c r="K91" s="2471"/>
      <c r="L91" s="393"/>
      <c r="M91" s="2027"/>
      <c r="N91" s="2028"/>
      <c r="O91" s="2028"/>
      <c r="P91" s="2028"/>
      <c r="Q91" s="2028"/>
      <c r="R91" s="2028"/>
      <c r="S91" s="2028"/>
      <c r="T91" s="2028"/>
      <c r="U91" s="2028"/>
      <c r="V91" s="2028"/>
      <c r="W91" s="2028"/>
      <c r="X91" s="2028"/>
      <c r="Y91" s="2028"/>
      <c r="Z91" s="2028"/>
      <c r="AA91" s="2028"/>
      <c r="AB91" s="2028"/>
      <c r="AC91" s="2028"/>
      <c r="AD91" s="2028"/>
      <c r="AE91" s="2028"/>
      <c r="AF91" s="2028"/>
      <c r="AG91" s="2028"/>
      <c r="AH91" s="2028"/>
      <c r="AI91" s="2028"/>
      <c r="AJ91" s="2028"/>
      <c r="AK91" s="2028"/>
      <c r="AL91" s="2028"/>
      <c r="AM91" s="2028"/>
      <c r="AN91" s="2028"/>
      <c r="AO91" s="2028"/>
      <c r="AP91" s="2028"/>
      <c r="AQ91" s="2028"/>
      <c r="AR91" s="2028"/>
      <c r="AS91" s="2028"/>
      <c r="AT91" s="2028"/>
      <c r="AU91" s="2028"/>
      <c r="AV91" s="2028"/>
      <c r="AW91" s="2028"/>
      <c r="AX91" s="2028"/>
      <c r="AY91" s="2028"/>
      <c r="AZ91" s="2028"/>
      <c r="BA91" s="2028"/>
      <c r="BB91" s="2028"/>
    </row>
    <row r="92" spans="1:54" s="2029" customFormat="1" hidden="1" x14ac:dyDescent="0.25">
      <c r="A92" s="2030"/>
      <c r="B92" s="2017"/>
      <c r="C92" s="2018"/>
      <c r="D92" s="258">
        <f t="shared" si="1"/>
        <v>0</v>
      </c>
      <c r="E92" s="2018"/>
      <c r="F92" s="2018"/>
      <c r="G92" s="2018"/>
      <c r="H92" s="2018"/>
      <c r="I92" s="2018"/>
      <c r="J92" s="2018"/>
      <c r="K92" s="2471"/>
      <c r="L92" s="393"/>
      <c r="M92" s="2027"/>
      <c r="N92" s="2028"/>
      <c r="O92" s="2028"/>
      <c r="P92" s="2028"/>
      <c r="Q92" s="2028"/>
      <c r="R92" s="2028"/>
      <c r="S92" s="2028"/>
      <c r="T92" s="2028"/>
      <c r="U92" s="2028"/>
      <c r="V92" s="2028"/>
      <c r="W92" s="2028"/>
      <c r="X92" s="2028"/>
      <c r="Y92" s="2028"/>
      <c r="Z92" s="2028"/>
      <c r="AA92" s="2028"/>
      <c r="AB92" s="2028"/>
      <c r="AC92" s="2028"/>
      <c r="AD92" s="2028"/>
      <c r="AE92" s="2028"/>
      <c r="AF92" s="2028"/>
      <c r="AG92" s="2028"/>
      <c r="AH92" s="2028"/>
      <c r="AI92" s="2028"/>
      <c r="AJ92" s="2028"/>
      <c r="AK92" s="2028"/>
      <c r="AL92" s="2028"/>
      <c r="AM92" s="2028"/>
      <c r="AN92" s="2028"/>
      <c r="AO92" s="2028"/>
      <c r="AP92" s="2028"/>
      <c r="AQ92" s="2028"/>
      <c r="AR92" s="2028"/>
      <c r="AS92" s="2028"/>
      <c r="AT92" s="2028"/>
      <c r="AU92" s="2028"/>
      <c r="AV92" s="2028"/>
      <c r="AW92" s="2028"/>
      <c r="AX92" s="2028"/>
      <c r="AY92" s="2028"/>
      <c r="AZ92" s="2028"/>
      <c r="BA92" s="2028"/>
      <c r="BB92" s="2028"/>
    </row>
    <row r="93" spans="1:54" s="2029" customFormat="1" hidden="1" x14ac:dyDescent="0.25">
      <c r="A93" s="2030"/>
      <c r="B93" s="2017"/>
      <c r="C93" s="2018"/>
      <c r="D93" s="258">
        <f t="shared" si="1"/>
        <v>0</v>
      </c>
      <c r="E93" s="2018"/>
      <c r="F93" s="2018"/>
      <c r="G93" s="2018"/>
      <c r="H93" s="2018"/>
      <c r="I93" s="2018"/>
      <c r="J93" s="2018"/>
      <c r="K93" s="2471"/>
      <c r="L93" s="393"/>
      <c r="M93" s="2027"/>
      <c r="N93" s="2028"/>
      <c r="O93" s="2028"/>
      <c r="P93" s="2028"/>
      <c r="Q93" s="2028"/>
      <c r="R93" s="2028"/>
      <c r="S93" s="2028"/>
      <c r="T93" s="2028"/>
      <c r="U93" s="2028"/>
      <c r="V93" s="2028"/>
      <c r="W93" s="2028"/>
      <c r="X93" s="2028"/>
      <c r="Y93" s="2028"/>
      <c r="Z93" s="2028"/>
      <c r="AA93" s="2028"/>
      <c r="AB93" s="2028"/>
      <c r="AC93" s="2028"/>
      <c r="AD93" s="2028"/>
      <c r="AE93" s="2028"/>
      <c r="AF93" s="2028"/>
      <c r="AG93" s="2028"/>
      <c r="AH93" s="2028"/>
      <c r="AI93" s="2028"/>
      <c r="AJ93" s="2028"/>
      <c r="AK93" s="2028"/>
      <c r="AL93" s="2028"/>
      <c r="AM93" s="2028"/>
      <c r="AN93" s="2028"/>
      <c r="AO93" s="2028"/>
      <c r="AP93" s="2028"/>
      <c r="AQ93" s="2028"/>
      <c r="AR93" s="2028"/>
      <c r="AS93" s="2028"/>
      <c r="AT93" s="2028"/>
      <c r="AU93" s="2028"/>
      <c r="AV93" s="2028"/>
      <c r="AW93" s="2028"/>
      <c r="AX93" s="2028"/>
      <c r="AY93" s="2028"/>
      <c r="AZ93" s="2028"/>
      <c r="BA93" s="2028"/>
      <c r="BB93" s="2028"/>
    </row>
    <row r="94" spans="1:54" s="2029" customFormat="1" hidden="1" x14ac:dyDescent="0.25">
      <c r="A94" s="2030"/>
      <c r="B94" s="2017"/>
      <c r="C94" s="2018"/>
      <c r="D94" s="258">
        <f t="shared" si="1"/>
        <v>0</v>
      </c>
      <c r="E94" s="2018"/>
      <c r="F94" s="2018"/>
      <c r="G94" s="2018"/>
      <c r="H94" s="2018"/>
      <c r="I94" s="2018"/>
      <c r="J94" s="2018"/>
      <c r="K94" s="2471"/>
      <c r="L94" s="393"/>
      <c r="M94" s="2027"/>
      <c r="N94" s="2028"/>
      <c r="O94" s="2028"/>
      <c r="P94" s="2028"/>
      <c r="Q94" s="2028"/>
      <c r="R94" s="2028"/>
      <c r="S94" s="2028"/>
      <c r="T94" s="2028"/>
      <c r="U94" s="2028"/>
      <c r="V94" s="2028"/>
      <c r="W94" s="2028"/>
      <c r="X94" s="2028"/>
      <c r="Y94" s="2028"/>
      <c r="Z94" s="2028"/>
      <c r="AA94" s="2028"/>
      <c r="AB94" s="2028"/>
      <c r="AC94" s="2028"/>
      <c r="AD94" s="2028"/>
      <c r="AE94" s="2028"/>
      <c r="AF94" s="2028"/>
      <c r="AG94" s="2028"/>
      <c r="AH94" s="2028"/>
      <c r="AI94" s="2028"/>
      <c r="AJ94" s="2028"/>
      <c r="AK94" s="2028"/>
      <c r="AL94" s="2028"/>
      <c r="AM94" s="2028"/>
      <c r="AN94" s="2028"/>
      <c r="AO94" s="2028"/>
      <c r="AP94" s="2028"/>
      <c r="AQ94" s="2028"/>
      <c r="AR94" s="2028"/>
      <c r="AS94" s="2028"/>
      <c r="AT94" s="2028"/>
      <c r="AU94" s="2028"/>
      <c r="AV94" s="2028"/>
      <c r="AW94" s="2028"/>
      <c r="AX94" s="2028"/>
      <c r="AY94" s="2028"/>
      <c r="AZ94" s="2028"/>
      <c r="BA94" s="2028"/>
      <c r="BB94" s="2028"/>
    </row>
    <row r="95" spans="1:54" s="2029" customFormat="1" hidden="1" x14ac:dyDescent="0.25">
      <c r="A95" s="2030"/>
      <c r="B95" s="2017"/>
      <c r="C95" s="2018"/>
      <c r="D95" s="258">
        <f t="shared" si="1"/>
        <v>0</v>
      </c>
      <c r="E95" s="2018"/>
      <c r="F95" s="2018"/>
      <c r="G95" s="2018"/>
      <c r="H95" s="2018"/>
      <c r="I95" s="2018"/>
      <c r="J95" s="2018"/>
      <c r="K95" s="2471"/>
      <c r="L95" s="393"/>
      <c r="M95" s="2027"/>
      <c r="N95" s="2028"/>
      <c r="O95" s="2028"/>
      <c r="P95" s="2028"/>
      <c r="Q95" s="2028"/>
      <c r="R95" s="2028"/>
      <c r="S95" s="2028"/>
      <c r="T95" s="2028"/>
      <c r="U95" s="2028"/>
      <c r="V95" s="2028"/>
      <c r="W95" s="2028"/>
      <c r="X95" s="2028"/>
      <c r="Y95" s="2028"/>
      <c r="Z95" s="2028"/>
      <c r="AA95" s="2028"/>
      <c r="AB95" s="2028"/>
      <c r="AC95" s="2028"/>
      <c r="AD95" s="2028"/>
      <c r="AE95" s="2028"/>
      <c r="AF95" s="2028"/>
      <c r="AG95" s="2028"/>
      <c r="AH95" s="2028"/>
      <c r="AI95" s="2028"/>
      <c r="AJ95" s="2028"/>
      <c r="AK95" s="2028"/>
      <c r="AL95" s="2028"/>
      <c r="AM95" s="2028"/>
      <c r="AN95" s="2028"/>
      <c r="AO95" s="2028"/>
      <c r="AP95" s="2028"/>
      <c r="AQ95" s="2028"/>
      <c r="AR95" s="2028"/>
      <c r="AS95" s="2028"/>
      <c r="AT95" s="2028"/>
      <c r="AU95" s="2028"/>
      <c r="AV95" s="2028"/>
      <c r="AW95" s="2028"/>
      <c r="AX95" s="2028"/>
      <c r="AY95" s="2028"/>
      <c r="AZ95" s="2028"/>
      <c r="BA95" s="2028"/>
      <c r="BB95" s="2028"/>
    </row>
    <row r="96" spans="1:54" s="2029" customFormat="1" hidden="1" x14ac:dyDescent="0.25">
      <c r="A96" s="2030"/>
      <c r="B96" s="2017"/>
      <c r="C96" s="2018"/>
      <c r="D96" s="258">
        <f t="shared" si="1"/>
        <v>0</v>
      </c>
      <c r="E96" s="2018"/>
      <c r="F96" s="2018"/>
      <c r="G96" s="2018"/>
      <c r="H96" s="2018"/>
      <c r="I96" s="2018"/>
      <c r="J96" s="2018"/>
      <c r="K96" s="2471"/>
      <c r="L96" s="393"/>
      <c r="M96" s="2027"/>
      <c r="N96" s="2028"/>
      <c r="O96" s="2028"/>
      <c r="P96" s="2028"/>
      <c r="Q96" s="2028"/>
      <c r="R96" s="2028"/>
      <c r="S96" s="2028"/>
      <c r="T96" s="2028"/>
      <c r="U96" s="2028"/>
      <c r="V96" s="2028"/>
      <c r="W96" s="2028"/>
      <c r="X96" s="2028"/>
      <c r="Y96" s="2028"/>
      <c r="Z96" s="2028"/>
      <c r="AA96" s="2028"/>
      <c r="AB96" s="2028"/>
      <c r="AC96" s="2028"/>
      <c r="AD96" s="2028"/>
      <c r="AE96" s="2028"/>
      <c r="AF96" s="2028"/>
      <c r="AG96" s="2028"/>
      <c r="AH96" s="2028"/>
      <c r="AI96" s="2028"/>
      <c r="AJ96" s="2028"/>
      <c r="AK96" s="2028"/>
      <c r="AL96" s="2028"/>
      <c r="AM96" s="2028"/>
      <c r="AN96" s="2028"/>
      <c r="AO96" s="2028"/>
      <c r="AP96" s="2028"/>
      <c r="AQ96" s="2028"/>
      <c r="AR96" s="2028"/>
      <c r="AS96" s="2028"/>
      <c r="AT96" s="2028"/>
      <c r="AU96" s="2028"/>
      <c r="AV96" s="2028"/>
      <c r="AW96" s="2028"/>
      <c r="AX96" s="2028"/>
      <c r="AY96" s="2028"/>
      <c r="AZ96" s="2028"/>
      <c r="BA96" s="2028"/>
      <c r="BB96" s="2028"/>
    </row>
    <row r="97" spans="1:54" s="2029" customFormat="1" hidden="1" x14ac:dyDescent="0.25">
      <c r="A97" s="2030"/>
      <c r="B97" s="2017"/>
      <c r="C97" s="2018"/>
      <c r="D97" s="258">
        <f t="shared" si="1"/>
        <v>0</v>
      </c>
      <c r="E97" s="2018"/>
      <c r="F97" s="2018"/>
      <c r="G97" s="2018"/>
      <c r="H97" s="2018"/>
      <c r="I97" s="2018"/>
      <c r="J97" s="2018"/>
      <c r="K97" s="2471"/>
      <c r="L97" s="393"/>
      <c r="M97" s="2027"/>
      <c r="N97" s="2028"/>
      <c r="O97" s="2028"/>
      <c r="P97" s="2028"/>
      <c r="Q97" s="2028"/>
      <c r="R97" s="2028"/>
      <c r="S97" s="2028"/>
      <c r="T97" s="2028"/>
      <c r="U97" s="2028"/>
      <c r="V97" s="2028"/>
      <c r="W97" s="2028"/>
      <c r="X97" s="2028"/>
      <c r="Y97" s="2028"/>
      <c r="Z97" s="2028"/>
      <c r="AA97" s="2028"/>
      <c r="AB97" s="2028"/>
      <c r="AC97" s="2028"/>
      <c r="AD97" s="2028"/>
      <c r="AE97" s="2028"/>
      <c r="AF97" s="2028"/>
      <c r="AG97" s="2028"/>
      <c r="AH97" s="2028"/>
      <c r="AI97" s="2028"/>
      <c r="AJ97" s="2028"/>
      <c r="AK97" s="2028"/>
      <c r="AL97" s="2028"/>
      <c r="AM97" s="2028"/>
      <c r="AN97" s="2028"/>
      <c r="AO97" s="2028"/>
      <c r="AP97" s="2028"/>
      <c r="AQ97" s="2028"/>
      <c r="AR97" s="2028"/>
      <c r="AS97" s="2028"/>
      <c r="AT97" s="2028"/>
      <c r="AU97" s="2028"/>
      <c r="AV97" s="2028"/>
      <c r="AW97" s="2028"/>
      <c r="AX97" s="2028"/>
      <c r="AY97" s="2028"/>
      <c r="AZ97" s="2028"/>
      <c r="BA97" s="2028"/>
      <c r="BB97" s="2028"/>
    </row>
    <row r="98" spans="1:54" s="2029" customFormat="1" hidden="1" x14ac:dyDescent="0.25">
      <c r="A98" s="2030"/>
      <c r="B98" s="2017"/>
      <c r="C98" s="2018"/>
      <c r="D98" s="258">
        <f t="shared" si="1"/>
        <v>0</v>
      </c>
      <c r="E98" s="2018"/>
      <c r="F98" s="2018"/>
      <c r="G98" s="2018"/>
      <c r="H98" s="2018"/>
      <c r="I98" s="2018"/>
      <c r="J98" s="2018"/>
      <c r="K98" s="2471"/>
      <c r="L98" s="393"/>
      <c r="M98" s="2027"/>
      <c r="N98" s="2028"/>
      <c r="O98" s="2028"/>
      <c r="P98" s="2028"/>
      <c r="Q98" s="2028"/>
      <c r="R98" s="2028"/>
      <c r="S98" s="2028"/>
      <c r="T98" s="2028"/>
      <c r="U98" s="2028"/>
      <c r="V98" s="2028"/>
      <c r="W98" s="2028"/>
      <c r="X98" s="2028"/>
      <c r="Y98" s="2028"/>
      <c r="Z98" s="2028"/>
      <c r="AA98" s="2028"/>
      <c r="AB98" s="2028"/>
      <c r="AC98" s="2028"/>
      <c r="AD98" s="2028"/>
      <c r="AE98" s="2028"/>
      <c r="AF98" s="2028"/>
      <c r="AG98" s="2028"/>
      <c r="AH98" s="2028"/>
      <c r="AI98" s="2028"/>
      <c r="AJ98" s="2028"/>
      <c r="AK98" s="2028"/>
      <c r="AL98" s="2028"/>
      <c r="AM98" s="2028"/>
      <c r="AN98" s="2028"/>
      <c r="AO98" s="2028"/>
      <c r="AP98" s="2028"/>
      <c r="AQ98" s="2028"/>
      <c r="AR98" s="2028"/>
      <c r="AS98" s="2028"/>
      <c r="AT98" s="2028"/>
      <c r="AU98" s="2028"/>
      <c r="AV98" s="2028"/>
      <c r="AW98" s="2028"/>
      <c r="AX98" s="2028"/>
      <c r="AY98" s="2028"/>
      <c r="AZ98" s="2028"/>
      <c r="BA98" s="2028"/>
      <c r="BB98" s="2028"/>
    </row>
    <row r="99" spans="1:54" s="2029" customFormat="1" hidden="1" x14ac:dyDescent="0.25">
      <c r="A99" s="2030"/>
      <c r="B99" s="2017"/>
      <c r="C99" s="2018"/>
      <c r="D99" s="258">
        <f t="shared" si="1"/>
        <v>0</v>
      </c>
      <c r="E99" s="2018"/>
      <c r="F99" s="2018"/>
      <c r="G99" s="2018"/>
      <c r="H99" s="2018"/>
      <c r="I99" s="2018"/>
      <c r="J99" s="2018"/>
      <c r="K99" s="2471"/>
      <c r="L99" s="393"/>
      <c r="M99" s="2027"/>
      <c r="N99" s="2028"/>
      <c r="O99" s="2028"/>
      <c r="P99" s="2028"/>
      <c r="Q99" s="2028"/>
      <c r="R99" s="2028"/>
      <c r="S99" s="2028"/>
      <c r="T99" s="2028"/>
      <c r="U99" s="2028"/>
      <c r="V99" s="2028"/>
      <c r="W99" s="2028"/>
      <c r="X99" s="2028"/>
      <c r="Y99" s="2028"/>
      <c r="Z99" s="2028"/>
      <c r="AA99" s="2028"/>
      <c r="AB99" s="2028"/>
      <c r="AC99" s="2028"/>
      <c r="AD99" s="2028"/>
      <c r="AE99" s="2028"/>
      <c r="AF99" s="2028"/>
      <c r="AG99" s="2028"/>
      <c r="AH99" s="2028"/>
      <c r="AI99" s="2028"/>
      <c r="AJ99" s="2028"/>
      <c r="AK99" s="2028"/>
      <c r="AL99" s="2028"/>
      <c r="AM99" s="2028"/>
      <c r="AN99" s="2028"/>
      <c r="AO99" s="2028"/>
      <c r="AP99" s="2028"/>
      <c r="AQ99" s="2028"/>
      <c r="AR99" s="2028"/>
      <c r="AS99" s="2028"/>
      <c r="AT99" s="2028"/>
      <c r="AU99" s="2028"/>
      <c r="AV99" s="2028"/>
      <c r="AW99" s="2028"/>
      <c r="AX99" s="2028"/>
      <c r="AY99" s="2028"/>
      <c r="AZ99" s="2028"/>
      <c r="BA99" s="2028"/>
      <c r="BB99" s="2028"/>
    </row>
    <row r="100" spans="1:54" s="2029" customFormat="1" hidden="1" x14ac:dyDescent="0.25">
      <c r="A100" s="2030"/>
      <c r="B100" s="2017"/>
      <c r="C100" s="2018"/>
      <c r="D100" s="258">
        <f t="shared" si="1"/>
        <v>0</v>
      </c>
      <c r="E100" s="2018"/>
      <c r="F100" s="2018"/>
      <c r="G100" s="2018"/>
      <c r="H100" s="2018"/>
      <c r="I100" s="2018"/>
      <c r="J100" s="2018"/>
      <c r="K100" s="2471"/>
      <c r="L100" s="393"/>
      <c r="M100" s="2027"/>
      <c r="N100" s="2028"/>
      <c r="O100" s="2028"/>
      <c r="P100" s="2028"/>
      <c r="Q100" s="2028"/>
      <c r="R100" s="2028"/>
      <c r="S100" s="2028"/>
      <c r="T100" s="2028"/>
      <c r="U100" s="2028"/>
      <c r="V100" s="2028"/>
      <c r="W100" s="2028"/>
      <c r="X100" s="2028"/>
      <c r="Y100" s="2028"/>
      <c r="Z100" s="2028"/>
      <c r="AA100" s="2028"/>
      <c r="AB100" s="2028"/>
      <c r="AC100" s="2028"/>
      <c r="AD100" s="2028"/>
      <c r="AE100" s="2028"/>
      <c r="AF100" s="2028"/>
      <c r="AG100" s="2028"/>
      <c r="AH100" s="2028"/>
      <c r="AI100" s="2028"/>
      <c r="AJ100" s="2028"/>
      <c r="AK100" s="2028"/>
      <c r="AL100" s="2028"/>
      <c r="AM100" s="2028"/>
      <c r="AN100" s="2028"/>
      <c r="AO100" s="2028"/>
      <c r="AP100" s="2028"/>
      <c r="AQ100" s="2028"/>
      <c r="AR100" s="2028"/>
      <c r="AS100" s="2028"/>
      <c r="AT100" s="2028"/>
      <c r="AU100" s="2028"/>
      <c r="AV100" s="2028"/>
      <c r="AW100" s="2028"/>
      <c r="AX100" s="2028"/>
      <c r="AY100" s="2028"/>
      <c r="AZ100" s="2028"/>
      <c r="BA100" s="2028"/>
      <c r="BB100" s="2028"/>
    </row>
    <row r="101" spans="1:54" s="2029" customFormat="1" hidden="1" x14ac:dyDescent="0.25">
      <c r="A101" s="2030"/>
      <c r="B101" s="2017"/>
      <c r="C101" s="2018"/>
      <c r="D101" s="258">
        <f t="shared" si="1"/>
        <v>0</v>
      </c>
      <c r="E101" s="2018"/>
      <c r="F101" s="2018"/>
      <c r="G101" s="2018"/>
      <c r="H101" s="2018"/>
      <c r="I101" s="2018"/>
      <c r="J101" s="2018"/>
      <c r="K101" s="2471"/>
      <c r="L101" s="393"/>
      <c r="M101" s="2027"/>
      <c r="N101" s="2028"/>
      <c r="O101" s="2028"/>
      <c r="P101" s="2028"/>
      <c r="Q101" s="2028"/>
      <c r="R101" s="2028"/>
      <c r="S101" s="2028"/>
      <c r="T101" s="2028"/>
      <c r="U101" s="2028"/>
      <c r="V101" s="2028"/>
      <c r="W101" s="2028"/>
      <c r="X101" s="2028"/>
      <c r="Y101" s="2028"/>
      <c r="Z101" s="2028"/>
      <c r="AA101" s="2028"/>
      <c r="AB101" s="2028"/>
      <c r="AC101" s="2028"/>
      <c r="AD101" s="2028"/>
      <c r="AE101" s="2028"/>
      <c r="AF101" s="2028"/>
      <c r="AG101" s="2028"/>
      <c r="AH101" s="2028"/>
      <c r="AI101" s="2028"/>
      <c r="AJ101" s="2028"/>
      <c r="AK101" s="2028"/>
      <c r="AL101" s="2028"/>
      <c r="AM101" s="2028"/>
      <c r="AN101" s="2028"/>
      <c r="AO101" s="2028"/>
      <c r="AP101" s="2028"/>
      <c r="AQ101" s="2028"/>
      <c r="AR101" s="2028"/>
      <c r="AS101" s="2028"/>
      <c r="AT101" s="2028"/>
      <c r="AU101" s="2028"/>
      <c r="AV101" s="2028"/>
      <c r="AW101" s="2028"/>
      <c r="AX101" s="2028"/>
      <c r="AY101" s="2028"/>
      <c r="AZ101" s="2028"/>
      <c r="BA101" s="2028"/>
      <c r="BB101" s="2028"/>
    </row>
    <row r="102" spans="1:54" s="2029" customFormat="1" hidden="1" x14ac:dyDescent="0.25">
      <c r="A102" s="2030"/>
      <c r="B102" s="2017"/>
      <c r="C102" s="2018"/>
      <c r="D102" s="258">
        <f t="shared" si="1"/>
        <v>0</v>
      </c>
      <c r="E102" s="2018"/>
      <c r="F102" s="2018"/>
      <c r="G102" s="2018"/>
      <c r="H102" s="2018"/>
      <c r="I102" s="2018"/>
      <c r="J102" s="2018"/>
      <c r="K102" s="2471"/>
      <c r="L102" s="393"/>
      <c r="M102" s="2027"/>
      <c r="N102" s="2028"/>
      <c r="O102" s="2028"/>
      <c r="P102" s="2028"/>
      <c r="Q102" s="2028"/>
      <c r="R102" s="2028"/>
      <c r="S102" s="2028"/>
      <c r="T102" s="2028"/>
      <c r="U102" s="2028"/>
      <c r="V102" s="2028"/>
      <c r="W102" s="2028"/>
      <c r="X102" s="2028"/>
      <c r="Y102" s="2028"/>
      <c r="Z102" s="2028"/>
      <c r="AA102" s="2028"/>
      <c r="AB102" s="2028"/>
      <c r="AC102" s="2028"/>
      <c r="AD102" s="2028"/>
      <c r="AE102" s="2028"/>
      <c r="AF102" s="2028"/>
      <c r="AG102" s="2028"/>
      <c r="AH102" s="2028"/>
      <c r="AI102" s="2028"/>
      <c r="AJ102" s="2028"/>
      <c r="AK102" s="2028"/>
      <c r="AL102" s="2028"/>
      <c r="AM102" s="2028"/>
      <c r="AN102" s="2028"/>
      <c r="AO102" s="2028"/>
      <c r="AP102" s="2028"/>
      <c r="AQ102" s="2028"/>
      <c r="AR102" s="2028"/>
      <c r="AS102" s="2028"/>
      <c r="AT102" s="2028"/>
      <c r="AU102" s="2028"/>
      <c r="AV102" s="2028"/>
      <c r="AW102" s="2028"/>
      <c r="AX102" s="2028"/>
      <c r="AY102" s="2028"/>
      <c r="AZ102" s="2028"/>
      <c r="BA102" s="2028"/>
      <c r="BB102" s="2028"/>
    </row>
    <row r="103" spans="1:54" s="2029" customFormat="1" hidden="1" x14ac:dyDescent="0.25">
      <c r="A103" s="2030"/>
      <c r="B103" s="2017"/>
      <c r="C103" s="2018"/>
      <c r="D103" s="258">
        <f t="shared" si="1"/>
        <v>0</v>
      </c>
      <c r="E103" s="2018"/>
      <c r="F103" s="2018"/>
      <c r="G103" s="2018"/>
      <c r="H103" s="2018"/>
      <c r="I103" s="2018"/>
      <c r="J103" s="2018"/>
      <c r="K103" s="2471"/>
      <c r="L103" s="393"/>
      <c r="M103" s="2027"/>
      <c r="N103" s="2028"/>
      <c r="O103" s="2028"/>
      <c r="P103" s="2028"/>
      <c r="Q103" s="2028"/>
      <c r="R103" s="2028"/>
      <c r="S103" s="2028"/>
      <c r="T103" s="2028"/>
      <c r="U103" s="2028"/>
      <c r="V103" s="2028"/>
      <c r="W103" s="2028"/>
      <c r="X103" s="2028"/>
      <c r="Y103" s="2028"/>
      <c r="Z103" s="2028"/>
      <c r="AA103" s="2028"/>
      <c r="AB103" s="2028"/>
      <c r="AC103" s="2028"/>
      <c r="AD103" s="2028"/>
      <c r="AE103" s="2028"/>
      <c r="AF103" s="2028"/>
      <c r="AG103" s="2028"/>
      <c r="AH103" s="2028"/>
      <c r="AI103" s="2028"/>
      <c r="AJ103" s="2028"/>
      <c r="AK103" s="2028"/>
      <c r="AL103" s="2028"/>
      <c r="AM103" s="2028"/>
      <c r="AN103" s="2028"/>
      <c r="AO103" s="2028"/>
      <c r="AP103" s="2028"/>
      <c r="AQ103" s="2028"/>
      <c r="AR103" s="2028"/>
      <c r="AS103" s="2028"/>
      <c r="AT103" s="2028"/>
      <c r="AU103" s="2028"/>
      <c r="AV103" s="2028"/>
      <c r="AW103" s="2028"/>
      <c r="AX103" s="2028"/>
      <c r="AY103" s="2028"/>
      <c r="AZ103" s="2028"/>
      <c r="BA103" s="2028"/>
      <c r="BB103" s="2028"/>
    </row>
    <row r="104" spans="1:54" s="2029" customFormat="1" hidden="1" x14ac:dyDescent="0.25">
      <c r="A104" s="2030"/>
      <c r="B104" s="2017"/>
      <c r="C104" s="2018"/>
      <c r="D104" s="258">
        <f t="shared" si="1"/>
        <v>0</v>
      </c>
      <c r="E104" s="2018"/>
      <c r="F104" s="2018"/>
      <c r="G104" s="2018"/>
      <c r="H104" s="2018"/>
      <c r="I104" s="2018"/>
      <c r="J104" s="2018"/>
      <c r="K104" s="2471"/>
      <c r="L104" s="393"/>
      <c r="M104" s="2027"/>
      <c r="N104" s="2028"/>
      <c r="O104" s="2028"/>
      <c r="P104" s="2028"/>
      <c r="Q104" s="2028"/>
      <c r="R104" s="2028"/>
      <c r="S104" s="2028"/>
      <c r="T104" s="2028"/>
      <c r="U104" s="2028"/>
      <c r="V104" s="2028"/>
      <c r="W104" s="2028"/>
      <c r="X104" s="2028"/>
      <c r="Y104" s="2028"/>
      <c r="Z104" s="2028"/>
      <c r="AA104" s="2028"/>
      <c r="AB104" s="2028"/>
      <c r="AC104" s="2028"/>
      <c r="AD104" s="2028"/>
      <c r="AE104" s="2028"/>
      <c r="AF104" s="2028"/>
      <c r="AG104" s="2028"/>
      <c r="AH104" s="2028"/>
      <c r="AI104" s="2028"/>
      <c r="AJ104" s="2028"/>
      <c r="AK104" s="2028"/>
      <c r="AL104" s="2028"/>
      <c r="AM104" s="2028"/>
      <c r="AN104" s="2028"/>
      <c r="AO104" s="2028"/>
      <c r="AP104" s="2028"/>
      <c r="AQ104" s="2028"/>
      <c r="AR104" s="2028"/>
      <c r="AS104" s="2028"/>
      <c r="AT104" s="2028"/>
      <c r="AU104" s="2028"/>
      <c r="AV104" s="2028"/>
      <c r="AW104" s="2028"/>
      <c r="AX104" s="2028"/>
      <c r="AY104" s="2028"/>
      <c r="AZ104" s="2028"/>
      <c r="BA104" s="2028"/>
      <c r="BB104" s="2028"/>
    </row>
    <row r="105" spans="1:54" s="2029" customFormat="1" hidden="1" x14ac:dyDescent="0.25">
      <c r="A105" s="2030"/>
      <c r="B105" s="2017"/>
      <c r="C105" s="2018"/>
      <c r="D105" s="258">
        <f t="shared" si="1"/>
        <v>0</v>
      </c>
      <c r="E105" s="2018"/>
      <c r="F105" s="2018"/>
      <c r="G105" s="2018"/>
      <c r="H105" s="2018"/>
      <c r="I105" s="2018"/>
      <c r="J105" s="2018"/>
      <c r="K105" s="2471"/>
      <c r="L105" s="393"/>
      <c r="M105" s="2027"/>
      <c r="N105" s="2028"/>
      <c r="O105" s="2028"/>
      <c r="P105" s="2028"/>
      <c r="Q105" s="2028"/>
      <c r="R105" s="2028"/>
      <c r="S105" s="2028"/>
      <c r="T105" s="2028"/>
      <c r="U105" s="2028"/>
      <c r="V105" s="2028"/>
      <c r="W105" s="2028"/>
      <c r="X105" s="2028"/>
      <c r="Y105" s="2028"/>
      <c r="Z105" s="2028"/>
      <c r="AA105" s="2028"/>
      <c r="AB105" s="2028"/>
      <c r="AC105" s="2028"/>
      <c r="AD105" s="2028"/>
      <c r="AE105" s="2028"/>
      <c r="AF105" s="2028"/>
      <c r="AG105" s="2028"/>
      <c r="AH105" s="2028"/>
      <c r="AI105" s="2028"/>
      <c r="AJ105" s="2028"/>
      <c r="AK105" s="2028"/>
      <c r="AL105" s="2028"/>
      <c r="AM105" s="2028"/>
      <c r="AN105" s="2028"/>
      <c r="AO105" s="2028"/>
      <c r="AP105" s="2028"/>
      <c r="AQ105" s="2028"/>
      <c r="AR105" s="2028"/>
      <c r="AS105" s="2028"/>
      <c r="AT105" s="2028"/>
      <c r="AU105" s="2028"/>
      <c r="AV105" s="2028"/>
      <c r="AW105" s="2028"/>
      <c r="AX105" s="2028"/>
      <c r="AY105" s="2028"/>
      <c r="AZ105" s="2028"/>
      <c r="BA105" s="2028"/>
      <c r="BB105" s="2028"/>
    </row>
    <row r="106" spans="1:54" s="2029" customFormat="1" hidden="1" x14ac:dyDescent="0.25">
      <c r="A106" s="2030"/>
      <c r="B106" s="2017"/>
      <c r="C106" s="2018"/>
      <c r="D106" s="258">
        <f t="shared" si="1"/>
        <v>0</v>
      </c>
      <c r="E106" s="2018"/>
      <c r="F106" s="2018"/>
      <c r="G106" s="2018"/>
      <c r="H106" s="2018"/>
      <c r="I106" s="2018"/>
      <c r="J106" s="2018"/>
      <c r="K106" s="2471"/>
      <c r="L106" s="393"/>
      <c r="M106" s="2027"/>
      <c r="N106" s="2028"/>
      <c r="O106" s="2028"/>
      <c r="P106" s="2028"/>
      <c r="Q106" s="2028"/>
      <c r="R106" s="2028"/>
      <c r="S106" s="2028"/>
      <c r="T106" s="2028"/>
      <c r="U106" s="2028"/>
      <c r="V106" s="2028"/>
      <c r="W106" s="2028"/>
      <c r="X106" s="2028"/>
      <c r="Y106" s="2028"/>
      <c r="Z106" s="2028"/>
      <c r="AA106" s="2028"/>
      <c r="AB106" s="2028"/>
      <c r="AC106" s="2028"/>
      <c r="AD106" s="2028"/>
      <c r="AE106" s="2028"/>
      <c r="AF106" s="2028"/>
      <c r="AG106" s="2028"/>
      <c r="AH106" s="2028"/>
      <c r="AI106" s="2028"/>
      <c r="AJ106" s="2028"/>
      <c r="AK106" s="2028"/>
      <c r="AL106" s="2028"/>
      <c r="AM106" s="2028"/>
      <c r="AN106" s="2028"/>
      <c r="AO106" s="2028"/>
      <c r="AP106" s="2028"/>
      <c r="AQ106" s="2028"/>
      <c r="AR106" s="2028"/>
      <c r="AS106" s="2028"/>
      <c r="AT106" s="2028"/>
      <c r="AU106" s="2028"/>
      <c r="AV106" s="2028"/>
      <c r="AW106" s="2028"/>
      <c r="AX106" s="2028"/>
      <c r="AY106" s="2028"/>
      <c r="AZ106" s="2028"/>
      <c r="BA106" s="2028"/>
      <c r="BB106" s="2028"/>
    </row>
    <row r="107" spans="1:54" s="2029" customFormat="1" hidden="1" x14ac:dyDescent="0.25">
      <c r="A107" s="2030"/>
      <c r="B107" s="2017"/>
      <c r="C107" s="2018"/>
      <c r="D107" s="258">
        <f t="shared" si="1"/>
        <v>0</v>
      </c>
      <c r="E107" s="2018"/>
      <c r="F107" s="2018"/>
      <c r="G107" s="2018"/>
      <c r="H107" s="2018"/>
      <c r="I107" s="2018"/>
      <c r="J107" s="2018"/>
      <c r="K107" s="2471"/>
      <c r="L107" s="393"/>
      <c r="M107" s="2027"/>
      <c r="N107" s="2028"/>
      <c r="O107" s="2028"/>
      <c r="P107" s="2028"/>
      <c r="Q107" s="2028"/>
      <c r="R107" s="2028"/>
      <c r="S107" s="2028"/>
      <c r="T107" s="2028"/>
      <c r="U107" s="2028"/>
      <c r="V107" s="2028"/>
      <c r="W107" s="2028"/>
      <c r="X107" s="2028"/>
      <c r="Y107" s="2028"/>
      <c r="Z107" s="2028"/>
      <c r="AA107" s="2028"/>
      <c r="AB107" s="2028"/>
      <c r="AC107" s="2028"/>
      <c r="AD107" s="2028"/>
      <c r="AE107" s="2028"/>
      <c r="AF107" s="2028"/>
      <c r="AG107" s="2028"/>
      <c r="AH107" s="2028"/>
      <c r="AI107" s="2028"/>
      <c r="AJ107" s="2028"/>
      <c r="AK107" s="2028"/>
      <c r="AL107" s="2028"/>
      <c r="AM107" s="2028"/>
      <c r="AN107" s="2028"/>
      <c r="AO107" s="2028"/>
      <c r="AP107" s="2028"/>
      <c r="AQ107" s="2028"/>
      <c r="AR107" s="2028"/>
      <c r="AS107" s="2028"/>
      <c r="AT107" s="2028"/>
      <c r="AU107" s="2028"/>
      <c r="AV107" s="2028"/>
      <c r="AW107" s="2028"/>
      <c r="AX107" s="2028"/>
      <c r="AY107" s="2028"/>
      <c r="AZ107" s="2028"/>
      <c r="BA107" s="2028"/>
      <c r="BB107" s="2028"/>
    </row>
    <row r="108" spans="1:54" s="2029" customFormat="1" hidden="1" x14ac:dyDescent="0.25">
      <c r="A108" s="2030"/>
      <c r="B108" s="2017"/>
      <c r="C108" s="2018"/>
      <c r="D108" s="258">
        <f t="shared" si="1"/>
        <v>0</v>
      </c>
      <c r="E108" s="2018"/>
      <c r="F108" s="2018"/>
      <c r="G108" s="2018"/>
      <c r="H108" s="2018"/>
      <c r="I108" s="2018"/>
      <c r="J108" s="2018"/>
      <c r="K108" s="2471"/>
      <c r="L108" s="393"/>
      <c r="M108" s="2027"/>
      <c r="N108" s="2028"/>
      <c r="O108" s="2028"/>
      <c r="P108" s="2028"/>
      <c r="Q108" s="2028"/>
      <c r="R108" s="2028"/>
      <c r="S108" s="2028"/>
      <c r="T108" s="2028"/>
      <c r="U108" s="2028"/>
      <c r="V108" s="2028"/>
      <c r="W108" s="2028"/>
      <c r="X108" s="2028"/>
      <c r="Y108" s="2028"/>
      <c r="Z108" s="2028"/>
      <c r="AA108" s="2028"/>
      <c r="AB108" s="2028"/>
      <c r="AC108" s="2028"/>
      <c r="AD108" s="2028"/>
      <c r="AE108" s="2028"/>
      <c r="AF108" s="2028"/>
      <c r="AG108" s="2028"/>
      <c r="AH108" s="2028"/>
      <c r="AI108" s="2028"/>
      <c r="AJ108" s="2028"/>
      <c r="AK108" s="2028"/>
      <c r="AL108" s="2028"/>
      <c r="AM108" s="2028"/>
      <c r="AN108" s="2028"/>
      <c r="AO108" s="2028"/>
      <c r="AP108" s="2028"/>
      <c r="AQ108" s="2028"/>
      <c r="AR108" s="2028"/>
      <c r="AS108" s="2028"/>
      <c r="AT108" s="2028"/>
      <c r="AU108" s="2028"/>
      <c r="AV108" s="2028"/>
      <c r="AW108" s="2028"/>
      <c r="AX108" s="2028"/>
      <c r="AY108" s="2028"/>
      <c r="AZ108" s="2028"/>
      <c r="BA108" s="2028"/>
      <c r="BB108" s="2028"/>
    </row>
    <row r="109" spans="1:54" s="2029" customFormat="1" hidden="1" x14ac:dyDescent="0.25">
      <c r="A109" s="2030"/>
      <c r="B109" s="2017"/>
      <c r="C109" s="2018"/>
      <c r="D109" s="258">
        <f t="shared" si="1"/>
        <v>0</v>
      </c>
      <c r="E109" s="2018"/>
      <c r="F109" s="2018"/>
      <c r="G109" s="2018"/>
      <c r="H109" s="2018"/>
      <c r="I109" s="2018"/>
      <c r="J109" s="2018"/>
      <c r="K109" s="2471"/>
      <c r="L109" s="393"/>
      <c r="M109" s="2027"/>
      <c r="N109" s="2028"/>
      <c r="O109" s="2028"/>
      <c r="P109" s="2028"/>
      <c r="Q109" s="2028"/>
      <c r="R109" s="2028"/>
      <c r="S109" s="2028"/>
      <c r="T109" s="2028"/>
      <c r="U109" s="2028"/>
      <c r="V109" s="2028"/>
      <c r="W109" s="2028"/>
      <c r="X109" s="2028"/>
      <c r="Y109" s="2028"/>
      <c r="Z109" s="2028"/>
      <c r="AA109" s="2028"/>
      <c r="AB109" s="2028"/>
      <c r="AC109" s="2028"/>
      <c r="AD109" s="2028"/>
      <c r="AE109" s="2028"/>
      <c r="AF109" s="2028"/>
      <c r="AG109" s="2028"/>
      <c r="AH109" s="2028"/>
      <c r="AI109" s="2028"/>
      <c r="AJ109" s="2028"/>
      <c r="AK109" s="2028"/>
      <c r="AL109" s="2028"/>
      <c r="AM109" s="2028"/>
      <c r="AN109" s="2028"/>
      <c r="AO109" s="2028"/>
      <c r="AP109" s="2028"/>
      <c r="AQ109" s="2028"/>
      <c r="AR109" s="2028"/>
      <c r="AS109" s="2028"/>
      <c r="AT109" s="2028"/>
      <c r="AU109" s="2028"/>
      <c r="AV109" s="2028"/>
      <c r="AW109" s="2028"/>
      <c r="AX109" s="2028"/>
      <c r="AY109" s="2028"/>
      <c r="AZ109" s="2028"/>
      <c r="BA109" s="2028"/>
      <c r="BB109" s="2028"/>
    </row>
    <row r="110" spans="1:54" s="2029" customFormat="1" hidden="1" x14ac:dyDescent="0.25">
      <c r="A110" s="2030"/>
      <c r="B110" s="2017"/>
      <c r="C110" s="2018"/>
      <c r="D110" s="258">
        <f t="shared" si="1"/>
        <v>0</v>
      </c>
      <c r="E110" s="2018"/>
      <c r="F110" s="2018"/>
      <c r="G110" s="2018"/>
      <c r="H110" s="2018"/>
      <c r="I110" s="2018"/>
      <c r="J110" s="2018"/>
      <c r="K110" s="2471"/>
      <c r="L110" s="393"/>
      <c r="M110" s="2027"/>
      <c r="N110" s="2028"/>
      <c r="O110" s="2028"/>
      <c r="P110" s="2028"/>
      <c r="Q110" s="2028"/>
      <c r="R110" s="2028"/>
      <c r="S110" s="2028"/>
      <c r="T110" s="2028"/>
      <c r="U110" s="2028"/>
      <c r="V110" s="2028"/>
      <c r="W110" s="2028"/>
      <c r="X110" s="2028"/>
      <c r="Y110" s="2028"/>
      <c r="Z110" s="2028"/>
      <c r="AA110" s="2028"/>
      <c r="AB110" s="2028"/>
      <c r="AC110" s="2028"/>
      <c r="AD110" s="2028"/>
      <c r="AE110" s="2028"/>
      <c r="AF110" s="2028"/>
      <c r="AG110" s="2028"/>
      <c r="AH110" s="2028"/>
      <c r="AI110" s="2028"/>
      <c r="AJ110" s="2028"/>
      <c r="AK110" s="2028"/>
      <c r="AL110" s="2028"/>
      <c r="AM110" s="2028"/>
      <c r="AN110" s="2028"/>
      <c r="AO110" s="2028"/>
      <c r="AP110" s="2028"/>
      <c r="AQ110" s="2028"/>
      <c r="AR110" s="2028"/>
      <c r="AS110" s="2028"/>
      <c r="AT110" s="2028"/>
      <c r="AU110" s="2028"/>
      <c r="AV110" s="2028"/>
      <c r="AW110" s="2028"/>
      <c r="AX110" s="2028"/>
      <c r="AY110" s="2028"/>
      <c r="AZ110" s="2028"/>
      <c r="BA110" s="2028"/>
      <c r="BB110" s="2028"/>
    </row>
    <row r="111" spans="1:54" s="2029" customFormat="1" hidden="1" x14ac:dyDescent="0.25">
      <c r="A111" s="2030"/>
      <c r="B111" s="2017"/>
      <c r="C111" s="2018"/>
      <c r="D111" s="258">
        <f t="shared" si="1"/>
        <v>0</v>
      </c>
      <c r="E111" s="2018"/>
      <c r="F111" s="2018"/>
      <c r="G111" s="2018"/>
      <c r="H111" s="2018"/>
      <c r="I111" s="2018"/>
      <c r="J111" s="2018"/>
      <c r="K111" s="2471"/>
      <c r="L111" s="393"/>
      <c r="M111" s="2027"/>
      <c r="N111" s="2028"/>
      <c r="O111" s="2028"/>
      <c r="P111" s="2028"/>
      <c r="Q111" s="2028"/>
      <c r="R111" s="2028"/>
      <c r="S111" s="2028"/>
      <c r="T111" s="2028"/>
      <c r="U111" s="2028"/>
      <c r="V111" s="2028"/>
      <c r="W111" s="2028"/>
      <c r="X111" s="2028"/>
      <c r="Y111" s="2028"/>
      <c r="Z111" s="2028"/>
      <c r="AA111" s="2028"/>
      <c r="AB111" s="2028"/>
      <c r="AC111" s="2028"/>
      <c r="AD111" s="2028"/>
      <c r="AE111" s="2028"/>
      <c r="AF111" s="2028"/>
      <c r="AG111" s="2028"/>
      <c r="AH111" s="2028"/>
      <c r="AI111" s="2028"/>
      <c r="AJ111" s="2028"/>
      <c r="AK111" s="2028"/>
      <c r="AL111" s="2028"/>
      <c r="AM111" s="2028"/>
      <c r="AN111" s="2028"/>
      <c r="AO111" s="2028"/>
      <c r="AP111" s="2028"/>
      <c r="AQ111" s="2028"/>
      <c r="AR111" s="2028"/>
      <c r="AS111" s="2028"/>
      <c r="AT111" s="2028"/>
      <c r="AU111" s="2028"/>
      <c r="AV111" s="2028"/>
      <c r="AW111" s="2028"/>
      <c r="AX111" s="2028"/>
      <c r="AY111" s="2028"/>
      <c r="AZ111" s="2028"/>
      <c r="BA111" s="2028"/>
      <c r="BB111" s="2028"/>
    </row>
    <row r="112" spans="1:54" s="2029" customFormat="1" hidden="1" x14ac:dyDescent="0.25">
      <c r="A112" s="2030"/>
      <c r="B112" s="2017"/>
      <c r="C112" s="2018"/>
      <c r="D112" s="258">
        <f t="shared" si="1"/>
        <v>0</v>
      </c>
      <c r="E112" s="2018"/>
      <c r="F112" s="2018"/>
      <c r="G112" s="2018"/>
      <c r="H112" s="2018"/>
      <c r="I112" s="2018"/>
      <c r="J112" s="2018"/>
      <c r="K112" s="2471"/>
      <c r="L112" s="393"/>
      <c r="M112" s="2027"/>
      <c r="N112" s="2028"/>
      <c r="O112" s="2028"/>
      <c r="P112" s="2028"/>
      <c r="Q112" s="2028"/>
      <c r="R112" s="2028"/>
      <c r="S112" s="2028"/>
      <c r="T112" s="2028"/>
      <c r="U112" s="2028"/>
      <c r="V112" s="2028"/>
      <c r="W112" s="2028"/>
      <c r="X112" s="2028"/>
      <c r="Y112" s="2028"/>
      <c r="Z112" s="2028"/>
      <c r="AA112" s="2028"/>
      <c r="AB112" s="2028"/>
      <c r="AC112" s="2028"/>
      <c r="AD112" s="2028"/>
      <c r="AE112" s="2028"/>
      <c r="AF112" s="2028"/>
      <c r="AG112" s="2028"/>
      <c r="AH112" s="2028"/>
      <c r="AI112" s="2028"/>
      <c r="AJ112" s="2028"/>
      <c r="AK112" s="2028"/>
      <c r="AL112" s="2028"/>
      <c r="AM112" s="2028"/>
      <c r="AN112" s="2028"/>
      <c r="AO112" s="2028"/>
      <c r="AP112" s="2028"/>
      <c r="AQ112" s="2028"/>
      <c r="AR112" s="2028"/>
      <c r="AS112" s="2028"/>
      <c r="AT112" s="2028"/>
      <c r="AU112" s="2028"/>
      <c r="AV112" s="2028"/>
      <c r="AW112" s="2028"/>
      <c r="AX112" s="2028"/>
      <c r="AY112" s="2028"/>
      <c r="AZ112" s="2028"/>
      <c r="BA112" s="2028"/>
      <c r="BB112" s="2028"/>
    </row>
    <row r="113" spans="1:54" s="2029" customFormat="1" hidden="1" x14ac:dyDescent="0.25">
      <c r="A113" s="2030"/>
      <c r="B113" s="2017"/>
      <c r="C113" s="2018"/>
      <c r="D113" s="258">
        <f t="shared" si="1"/>
        <v>0</v>
      </c>
      <c r="E113" s="2018"/>
      <c r="F113" s="2018"/>
      <c r="G113" s="2018"/>
      <c r="H113" s="2018"/>
      <c r="I113" s="2018"/>
      <c r="J113" s="2018"/>
      <c r="K113" s="2471"/>
      <c r="L113" s="393"/>
      <c r="M113" s="2027"/>
      <c r="N113" s="2028"/>
      <c r="O113" s="2028"/>
      <c r="P113" s="2028"/>
      <c r="Q113" s="2028"/>
      <c r="R113" s="2028"/>
      <c r="S113" s="2028"/>
      <c r="T113" s="2028"/>
      <c r="U113" s="2028"/>
      <c r="V113" s="2028"/>
      <c r="W113" s="2028"/>
      <c r="X113" s="2028"/>
      <c r="Y113" s="2028"/>
      <c r="Z113" s="2028"/>
      <c r="AA113" s="2028"/>
      <c r="AB113" s="2028"/>
      <c r="AC113" s="2028"/>
      <c r="AD113" s="2028"/>
      <c r="AE113" s="2028"/>
      <c r="AF113" s="2028"/>
      <c r="AG113" s="2028"/>
      <c r="AH113" s="2028"/>
      <c r="AI113" s="2028"/>
      <c r="AJ113" s="2028"/>
      <c r="AK113" s="2028"/>
      <c r="AL113" s="2028"/>
      <c r="AM113" s="2028"/>
      <c r="AN113" s="2028"/>
      <c r="AO113" s="2028"/>
      <c r="AP113" s="2028"/>
      <c r="AQ113" s="2028"/>
      <c r="AR113" s="2028"/>
      <c r="AS113" s="2028"/>
      <c r="AT113" s="2028"/>
      <c r="AU113" s="2028"/>
      <c r="AV113" s="2028"/>
      <c r="AW113" s="2028"/>
      <c r="AX113" s="2028"/>
      <c r="AY113" s="2028"/>
      <c r="AZ113" s="2028"/>
      <c r="BA113" s="2028"/>
      <c r="BB113" s="2028"/>
    </row>
    <row r="114" spans="1:54" s="2029" customFormat="1" hidden="1" x14ac:dyDescent="0.25">
      <c r="A114" s="2030"/>
      <c r="B114" s="2017"/>
      <c r="C114" s="2018"/>
      <c r="D114" s="258">
        <f t="shared" si="1"/>
        <v>0</v>
      </c>
      <c r="E114" s="2018"/>
      <c r="F114" s="2018"/>
      <c r="G114" s="2018"/>
      <c r="H114" s="2018"/>
      <c r="I114" s="2018"/>
      <c r="J114" s="2018"/>
      <c r="K114" s="2471"/>
      <c r="L114" s="393"/>
      <c r="M114" s="2027"/>
      <c r="N114" s="2028"/>
      <c r="O114" s="2028"/>
      <c r="P114" s="2028"/>
      <c r="Q114" s="2028"/>
      <c r="R114" s="2028"/>
      <c r="S114" s="2028"/>
      <c r="T114" s="2028"/>
      <c r="U114" s="2028"/>
      <c r="V114" s="2028"/>
      <c r="W114" s="2028"/>
      <c r="X114" s="2028"/>
      <c r="Y114" s="2028"/>
      <c r="Z114" s="2028"/>
      <c r="AA114" s="2028"/>
      <c r="AB114" s="2028"/>
      <c r="AC114" s="2028"/>
      <c r="AD114" s="2028"/>
      <c r="AE114" s="2028"/>
      <c r="AF114" s="2028"/>
      <c r="AG114" s="2028"/>
      <c r="AH114" s="2028"/>
      <c r="AI114" s="2028"/>
      <c r="AJ114" s="2028"/>
      <c r="AK114" s="2028"/>
      <c r="AL114" s="2028"/>
      <c r="AM114" s="2028"/>
      <c r="AN114" s="2028"/>
      <c r="AO114" s="2028"/>
      <c r="AP114" s="2028"/>
      <c r="AQ114" s="2028"/>
      <c r="AR114" s="2028"/>
      <c r="AS114" s="2028"/>
      <c r="AT114" s="2028"/>
      <c r="AU114" s="2028"/>
      <c r="AV114" s="2028"/>
      <c r="AW114" s="2028"/>
      <c r="AX114" s="2028"/>
      <c r="AY114" s="2028"/>
      <c r="AZ114" s="2028"/>
      <c r="BA114" s="2028"/>
      <c r="BB114" s="2028"/>
    </row>
    <row r="115" spans="1:54" s="2029" customFormat="1" hidden="1" x14ac:dyDescent="0.25">
      <c r="A115" s="2030"/>
      <c r="B115" s="2017"/>
      <c r="C115" s="2018"/>
      <c r="D115" s="258">
        <f t="shared" si="1"/>
        <v>0</v>
      </c>
      <c r="E115" s="2018"/>
      <c r="F115" s="2018"/>
      <c r="G115" s="2018"/>
      <c r="H115" s="2018"/>
      <c r="I115" s="2018"/>
      <c r="J115" s="2018"/>
      <c r="K115" s="2471"/>
      <c r="L115" s="393"/>
      <c r="M115" s="2027"/>
      <c r="N115" s="2028"/>
      <c r="O115" s="2028"/>
      <c r="P115" s="2028"/>
      <c r="Q115" s="2028"/>
      <c r="R115" s="2028"/>
      <c r="S115" s="2028"/>
      <c r="T115" s="2028"/>
      <c r="U115" s="2028"/>
      <c r="V115" s="2028"/>
      <c r="W115" s="2028"/>
      <c r="X115" s="2028"/>
      <c r="Y115" s="2028"/>
      <c r="Z115" s="2028"/>
      <c r="AA115" s="2028"/>
      <c r="AB115" s="2028"/>
      <c r="AC115" s="2028"/>
      <c r="AD115" s="2028"/>
      <c r="AE115" s="2028"/>
      <c r="AF115" s="2028"/>
      <c r="AG115" s="2028"/>
      <c r="AH115" s="2028"/>
      <c r="AI115" s="2028"/>
      <c r="AJ115" s="2028"/>
      <c r="AK115" s="2028"/>
      <c r="AL115" s="2028"/>
      <c r="AM115" s="2028"/>
      <c r="AN115" s="2028"/>
      <c r="AO115" s="2028"/>
      <c r="AP115" s="2028"/>
      <c r="AQ115" s="2028"/>
      <c r="AR115" s="2028"/>
      <c r="AS115" s="2028"/>
      <c r="AT115" s="2028"/>
      <c r="AU115" s="2028"/>
      <c r="AV115" s="2028"/>
      <c r="AW115" s="2028"/>
      <c r="AX115" s="2028"/>
      <c r="AY115" s="2028"/>
      <c r="AZ115" s="2028"/>
      <c r="BA115" s="2028"/>
      <c r="BB115" s="2028"/>
    </row>
    <row r="116" spans="1:54" s="2029" customFormat="1" hidden="1" x14ac:dyDescent="0.25">
      <c r="A116" s="2030"/>
      <c r="B116" s="2017"/>
      <c r="C116" s="2018"/>
      <c r="D116" s="258">
        <f t="shared" si="1"/>
        <v>0</v>
      </c>
      <c r="E116" s="2018"/>
      <c r="F116" s="2018"/>
      <c r="G116" s="2018"/>
      <c r="H116" s="2018"/>
      <c r="I116" s="2018"/>
      <c r="J116" s="2018"/>
      <c r="K116" s="2471"/>
      <c r="L116" s="393"/>
      <c r="M116" s="2027"/>
      <c r="N116" s="2028"/>
      <c r="O116" s="2028"/>
      <c r="P116" s="2028"/>
      <c r="Q116" s="2028"/>
      <c r="R116" s="2028"/>
      <c r="S116" s="2028"/>
      <c r="T116" s="2028"/>
      <c r="U116" s="2028"/>
      <c r="V116" s="2028"/>
      <c r="W116" s="2028"/>
      <c r="X116" s="2028"/>
      <c r="Y116" s="2028"/>
      <c r="Z116" s="2028"/>
      <c r="AA116" s="2028"/>
      <c r="AB116" s="2028"/>
      <c r="AC116" s="2028"/>
      <c r="AD116" s="2028"/>
      <c r="AE116" s="2028"/>
      <c r="AF116" s="2028"/>
      <c r="AG116" s="2028"/>
      <c r="AH116" s="2028"/>
      <c r="AI116" s="2028"/>
      <c r="AJ116" s="2028"/>
      <c r="AK116" s="2028"/>
      <c r="AL116" s="2028"/>
      <c r="AM116" s="2028"/>
      <c r="AN116" s="2028"/>
      <c r="AO116" s="2028"/>
      <c r="AP116" s="2028"/>
      <c r="AQ116" s="2028"/>
      <c r="AR116" s="2028"/>
      <c r="AS116" s="2028"/>
      <c r="AT116" s="2028"/>
      <c r="AU116" s="2028"/>
      <c r="AV116" s="2028"/>
      <c r="AW116" s="2028"/>
      <c r="AX116" s="2028"/>
      <c r="AY116" s="2028"/>
      <c r="AZ116" s="2028"/>
      <c r="BA116" s="2028"/>
      <c r="BB116" s="2028"/>
    </row>
    <row r="117" spans="1:54" s="2029" customFormat="1" hidden="1" x14ac:dyDescent="0.25">
      <c r="A117" s="2030"/>
      <c r="B117" s="2017"/>
      <c r="C117" s="2018"/>
      <c r="D117" s="258">
        <f t="shared" si="1"/>
        <v>0</v>
      </c>
      <c r="E117" s="2018"/>
      <c r="F117" s="2018"/>
      <c r="G117" s="2018"/>
      <c r="H117" s="2018"/>
      <c r="I117" s="2018"/>
      <c r="J117" s="2018"/>
      <c r="K117" s="2471"/>
      <c r="L117" s="393"/>
      <c r="M117" s="2027"/>
      <c r="N117" s="2028"/>
      <c r="O117" s="2028"/>
      <c r="P117" s="2028"/>
      <c r="Q117" s="2028"/>
      <c r="R117" s="2028"/>
      <c r="S117" s="2028"/>
      <c r="T117" s="2028"/>
      <c r="U117" s="2028"/>
      <c r="V117" s="2028"/>
      <c r="W117" s="2028"/>
      <c r="X117" s="2028"/>
      <c r="Y117" s="2028"/>
      <c r="Z117" s="2028"/>
      <c r="AA117" s="2028"/>
      <c r="AB117" s="2028"/>
      <c r="AC117" s="2028"/>
      <c r="AD117" s="2028"/>
      <c r="AE117" s="2028"/>
      <c r="AF117" s="2028"/>
      <c r="AG117" s="2028"/>
      <c r="AH117" s="2028"/>
      <c r="AI117" s="2028"/>
      <c r="AJ117" s="2028"/>
      <c r="AK117" s="2028"/>
      <c r="AL117" s="2028"/>
      <c r="AM117" s="2028"/>
      <c r="AN117" s="2028"/>
      <c r="AO117" s="2028"/>
      <c r="AP117" s="2028"/>
      <c r="AQ117" s="2028"/>
      <c r="AR117" s="2028"/>
      <c r="AS117" s="2028"/>
      <c r="AT117" s="2028"/>
      <c r="AU117" s="2028"/>
      <c r="AV117" s="2028"/>
      <c r="AW117" s="2028"/>
      <c r="AX117" s="2028"/>
      <c r="AY117" s="2028"/>
      <c r="AZ117" s="2028"/>
      <c r="BA117" s="2028"/>
      <c r="BB117" s="2028"/>
    </row>
    <row r="118" spans="1:54" s="2029" customFormat="1" hidden="1" x14ac:dyDescent="0.25">
      <c r="A118" s="2030"/>
      <c r="B118" s="2017"/>
      <c r="C118" s="2018"/>
      <c r="D118" s="258">
        <f t="shared" si="1"/>
        <v>0</v>
      </c>
      <c r="E118" s="2018"/>
      <c r="F118" s="2018"/>
      <c r="G118" s="2018"/>
      <c r="H118" s="2018"/>
      <c r="I118" s="2018"/>
      <c r="J118" s="2018"/>
      <c r="K118" s="2471"/>
      <c r="L118" s="393"/>
      <c r="M118" s="2027"/>
      <c r="N118" s="2028"/>
      <c r="O118" s="2028"/>
      <c r="P118" s="2028"/>
      <c r="Q118" s="2028"/>
      <c r="R118" s="2028"/>
      <c r="S118" s="2028"/>
      <c r="T118" s="2028"/>
      <c r="U118" s="2028"/>
      <c r="V118" s="2028"/>
      <c r="W118" s="2028"/>
      <c r="X118" s="2028"/>
      <c r="Y118" s="2028"/>
      <c r="Z118" s="2028"/>
      <c r="AA118" s="2028"/>
      <c r="AB118" s="2028"/>
      <c r="AC118" s="2028"/>
      <c r="AD118" s="2028"/>
      <c r="AE118" s="2028"/>
      <c r="AF118" s="2028"/>
      <c r="AG118" s="2028"/>
      <c r="AH118" s="2028"/>
      <c r="AI118" s="2028"/>
      <c r="AJ118" s="2028"/>
      <c r="AK118" s="2028"/>
      <c r="AL118" s="2028"/>
      <c r="AM118" s="2028"/>
      <c r="AN118" s="2028"/>
      <c r="AO118" s="2028"/>
      <c r="AP118" s="2028"/>
      <c r="AQ118" s="2028"/>
      <c r="AR118" s="2028"/>
      <c r="AS118" s="2028"/>
      <c r="AT118" s="2028"/>
      <c r="AU118" s="2028"/>
      <c r="AV118" s="2028"/>
      <c r="AW118" s="2028"/>
      <c r="AX118" s="2028"/>
      <c r="AY118" s="2028"/>
      <c r="AZ118" s="2028"/>
      <c r="BA118" s="2028"/>
      <c r="BB118" s="2028"/>
    </row>
    <row r="119" spans="1:54" s="2029" customFormat="1" hidden="1" x14ac:dyDescent="0.25">
      <c r="A119" s="2030"/>
      <c r="B119" s="2017"/>
      <c r="C119" s="2018"/>
      <c r="D119" s="258">
        <f t="shared" si="1"/>
        <v>0</v>
      </c>
      <c r="E119" s="2018"/>
      <c r="F119" s="2018"/>
      <c r="G119" s="2018"/>
      <c r="H119" s="2018"/>
      <c r="I119" s="2018"/>
      <c r="J119" s="2018"/>
      <c r="K119" s="2471"/>
      <c r="L119" s="393"/>
      <c r="M119" s="2027"/>
      <c r="N119" s="2028"/>
      <c r="O119" s="2028"/>
      <c r="P119" s="2028"/>
      <c r="Q119" s="2028"/>
      <c r="R119" s="2028"/>
      <c r="S119" s="2028"/>
      <c r="T119" s="2028"/>
      <c r="U119" s="2028"/>
      <c r="V119" s="2028"/>
      <c r="W119" s="2028"/>
      <c r="X119" s="2028"/>
      <c r="Y119" s="2028"/>
      <c r="Z119" s="2028"/>
      <c r="AA119" s="2028"/>
      <c r="AB119" s="2028"/>
      <c r="AC119" s="2028"/>
      <c r="AD119" s="2028"/>
      <c r="AE119" s="2028"/>
      <c r="AF119" s="2028"/>
      <c r="AG119" s="2028"/>
      <c r="AH119" s="2028"/>
      <c r="AI119" s="2028"/>
      <c r="AJ119" s="2028"/>
      <c r="AK119" s="2028"/>
      <c r="AL119" s="2028"/>
      <c r="AM119" s="2028"/>
      <c r="AN119" s="2028"/>
      <c r="AO119" s="2028"/>
      <c r="AP119" s="2028"/>
      <c r="AQ119" s="2028"/>
      <c r="AR119" s="2028"/>
      <c r="AS119" s="2028"/>
      <c r="AT119" s="2028"/>
      <c r="AU119" s="2028"/>
      <c r="AV119" s="2028"/>
      <c r="AW119" s="2028"/>
      <c r="AX119" s="2028"/>
      <c r="AY119" s="2028"/>
      <c r="AZ119" s="2028"/>
      <c r="BA119" s="2028"/>
      <c r="BB119" s="2028"/>
    </row>
    <row r="120" spans="1:54" s="2029" customFormat="1" hidden="1" x14ac:dyDescent="0.25">
      <c r="A120" s="2030"/>
      <c r="B120" s="2017"/>
      <c r="C120" s="2018"/>
      <c r="D120" s="258">
        <f t="shared" si="1"/>
        <v>0</v>
      </c>
      <c r="E120" s="2018"/>
      <c r="F120" s="2018"/>
      <c r="G120" s="2018"/>
      <c r="H120" s="2018"/>
      <c r="I120" s="2018"/>
      <c r="J120" s="2018"/>
      <c r="K120" s="2471"/>
      <c r="L120" s="393"/>
      <c r="M120" s="2027"/>
      <c r="N120" s="2028"/>
      <c r="O120" s="2028"/>
      <c r="P120" s="2028"/>
      <c r="Q120" s="2028"/>
      <c r="R120" s="2028"/>
      <c r="S120" s="2028"/>
      <c r="T120" s="2028"/>
      <c r="U120" s="2028"/>
      <c r="V120" s="2028"/>
      <c r="W120" s="2028"/>
      <c r="X120" s="2028"/>
      <c r="Y120" s="2028"/>
      <c r="Z120" s="2028"/>
      <c r="AA120" s="2028"/>
      <c r="AB120" s="2028"/>
      <c r="AC120" s="2028"/>
      <c r="AD120" s="2028"/>
      <c r="AE120" s="2028"/>
      <c r="AF120" s="2028"/>
      <c r="AG120" s="2028"/>
      <c r="AH120" s="2028"/>
      <c r="AI120" s="2028"/>
      <c r="AJ120" s="2028"/>
      <c r="AK120" s="2028"/>
      <c r="AL120" s="2028"/>
      <c r="AM120" s="2028"/>
      <c r="AN120" s="2028"/>
      <c r="AO120" s="2028"/>
      <c r="AP120" s="2028"/>
      <c r="AQ120" s="2028"/>
      <c r="AR120" s="2028"/>
      <c r="AS120" s="2028"/>
      <c r="AT120" s="2028"/>
      <c r="AU120" s="2028"/>
      <c r="AV120" s="2028"/>
      <c r="AW120" s="2028"/>
      <c r="AX120" s="2028"/>
      <c r="AY120" s="2028"/>
      <c r="AZ120" s="2028"/>
      <c r="BA120" s="2028"/>
      <c r="BB120" s="2028"/>
    </row>
    <row r="121" spans="1:54" s="2029" customFormat="1" hidden="1" x14ac:dyDescent="0.25">
      <c r="A121" s="2030"/>
      <c r="B121" s="2017"/>
      <c r="C121" s="2018"/>
      <c r="D121" s="258">
        <f t="shared" si="1"/>
        <v>0</v>
      </c>
      <c r="E121" s="2018"/>
      <c r="F121" s="2018"/>
      <c r="G121" s="2018"/>
      <c r="H121" s="2018"/>
      <c r="I121" s="2018"/>
      <c r="J121" s="2018"/>
      <c r="K121" s="2471"/>
      <c r="L121" s="393"/>
      <c r="M121" s="2027"/>
      <c r="N121" s="2028"/>
      <c r="O121" s="2028"/>
      <c r="P121" s="2028"/>
      <c r="Q121" s="2028"/>
      <c r="R121" s="2028"/>
      <c r="S121" s="2028"/>
      <c r="T121" s="2028"/>
      <c r="U121" s="2028"/>
      <c r="V121" s="2028"/>
      <c r="W121" s="2028"/>
      <c r="X121" s="2028"/>
      <c r="Y121" s="2028"/>
      <c r="Z121" s="2028"/>
      <c r="AA121" s="2028"/>
      <c r="AB121" s="2028"/>
      <c r="AC121" s="2028"/>
      <c r="AD121" s="2028"/>
      <c r="AE121" s="2028"/>
      <c r="AF121" s="2028"/>
      <c r="AG121" s="2028"/>
      <c r="AH121" s="2028"/>
      <c r="AI121" s="2028"/>
      <c r="AJ121" s="2028"/>
      <c r="AK121" s="2028"/>
      <c r="AL121" s="2028"/>
      <c r="AM121" s="2028"/>
      <c r="AN121" s="2028"/>
      <c r="AO121" s="2028"/>
      <c r="AP121" s="2028"/>
      <c r="AQ121" s="2028"/>
      <c r="AR121" s="2028"/>
      <c r="AS121" s="2028"/>
      <c r="AT121" s="2028"/>
      <c r="AU121" s="2028"/>
      <c r="AV121" s="2028"/>
      <c r="AW121" s="2028"/>
      <c r="AX121" s="2028"/>
      <c r="AY121" s="2028"/>
      <c r="AZ121" s="2028"/>
      <c r="BA121" s="2028"/>
      <c r="BB121" s="2028"/>
    </row>
    <row r="122" spans="1:54" s="2029" customFormat="1" hidden="1" x14ac:dyDescent="0.25">
      <c r="A122" s="2030"/>
      <c r="B122" s="2017"/>
      <c r="C122" s="2018"/>
      <c r="D122" s="258">
        <f t="shared" si="1"/>
        <v>0</v>
      </c>
      <c r="E122" s="2018"/>
      <c r="F122" s="2018"/>
      <c r="G122" s="2018"/>
      <c r="H122" s="2018"/>
      <c r="I122" s="2018"/>
      <c r="J122" s="2018"/>
      <c r="K122" s="2471"/>
      <c r="L122" s="393"/>
      <c r="M122" s="2027"/>
      <c r="N122" s="2028"/>
      <c r="O122" s="2028"/>
      <c r="P122" s="2028"/>
      <c r="Q122" s="2028"/>
      <c r="R122" s="2028"/>
      <c r="S122" s="2028"/>
      <c r="T122" s="2028"/>
      <c r="U122" s="2028"/>
      <c r="V122" s="2028"/>
      <c r="W122" s="2028"/>
      <c r="X122" s="2028"/>
      <c r="Y122" s="2028"/>
      <c r="Z122" s="2028"/>
      <c r="AA122" s="2028"/>
      <c r="AB122" s="2028"/>
      <c r="AC122" s="2028"/>
      <c r="AD122" s="2028"/>
      <c r="AE122" s="2028"/>
      <c r="AF122" s="2028"/>
      <c r="AG122" s="2028"/>
      <c r="AH122" s="2028"/>
      <c r="AI122" s="2028"/>
      <c r="AJ122" s="2028"/>
      <c r="AK122" s="2028"/>
      <c r="AL122" s="2028"/>
      <c r="AM122" s="2028"/>
      <c r="AN122" s="2028"/>
      <c r="AO122" s="2028"/>
      <c r="AP122" s="2028"/>
      <c r="AQ122" s="2028"/>
      <c r="AR122" s="2028"/>
      <c r="AS122" s="2028"/>
      <c r="AT122" s="2028"/>
      <c r="AU122" s="2028"/>
      <c r="AV122" s="2028"/>
      <c r="AW122" s="2028"/>
      <c r="AX122" s="2028"/>
      <c r="AY122" s="2028"/>
      <c r="AZ122" s="2028"/>
      <c r="BA122" s="2028"/>
      <c r="BB122" s="2028"/>
    </row>
    <row r="123" spans="1:54" s="2029" customFormat="1" hidden="1" x14ac:dyDescent="0.25">
      <c r="A123" s="2030"/>
      <c r="B123" s="2017"/>
      <c r="C123" s="2018"/>
      <c r="D123" s="258">
        <f t="shared" si="1"/>
        <v>0</v>
      </c>
      <c r="E123" s="2018"/>
      <c r="F123" s="2018"/>
      <c r="G123" s="2018"/>
      <c r="H123" s="2018"/>
      <c r="I123" s="2018"/>
      <c r="J123" s="2018"/>
      <c r="K123" s="2471"/>
      <c r="L123" s="393"/>
      <c r="M123" s="2027"/>
      <c r="N123" s="2028"/>
      <c r="O123" s="2028"/>
      <c r="P123" s="2028"/>
      <c r="Q123" s="2028"/>
      <c r="R123" s="2028"/>
      <c r="S123" s="2028"/>
      <c r="T123" s="2028"/>
      <c r="U123" s="2028"/>
      <c r="V123" s="2028"/>
      <c r="W123" s="2028"/>
      <c r="X123" s="2028"/>
      <c r="Y123" s="2028"/>
      <c r="Z123" s="2028"/>
      <c r="AA123" s="2028"/>
      <c r="AB123" s="2028"/>
      <c r="AC123" s="2028"/>
      <c r="AD123" s="2028"/>
      <c r="AE123" s="2028"/>
      <c r="AF123" s="2028"/>
      <c r="AG123" s="2028"/>
      <c r="AH123" s="2028"/>
      <c r="AI123" s="2028"/>
      <c r="AJ123" s="2028"/>
      <c r="AK123" s="2028"/>
      <c r="AL123" s="2028"/>
      <c r="AM123" s="2028"/>
      <c r="AN123" s="2028"/>
      <c r="AO123" s="2028"/>
      <c r="AP123" s="2028"/>
      <c r="AQ123" s="2028"/>
      <c r="AR123" s="2028"/>
      <c r="AS123" s="2028"/>
      <c r="AT123" s="2028"/>
      <c r="AU123" s="2028"/>
      <c r="AV123" s="2028"/>
      <c r="AW123" s="2028"/>
      <c r="AX123" s="2028"/>
      <c r="AY123" s="2028"/>
      <c r="AZ123" s="2028"/>
      <c r="BA123" s="2028"/>
      <c r="BB123" s="2028"/>
    </row>
    <row r="124" spans="1:54" s="2029" customFormat="1" hidden="1" x14ac:dyDescent="0.25">
      <c r="A124" s="2030"/>
      <c r="B124" s="2017"/>
      <c r="C124" s="2018"/>
      <c r="D124" s="258">
        <f t="shared" si="1"/>
        <v>0</v>
      </c>
      <c r="E124" s="2018"/>
      <c r="F124" s="2018"/>
      <c r="G124" s="2018"/>
      <c r="H124" s="2018"/>
      <c r="I124" s="2018"/>
      <c r="J124" s="2018"/>
      <c r="K124" s="2471"/>
      <c r="L124" s="393"/>
      <c r="M124" s="2027"/>
      <c r="N124" s="2028"/>
      <c r="O124" s="2028"/>
      <c r="P124" s="2028"/>
      <c r="Q124" s="2028"/>
      <c r="R124" s="2028"/>
      <c r="S124" s="2028"/>
      <c r="T124" s="2028"/>
      <c r="U124" s="2028"/>
      <c r="V124" s="2028"/>
      <c r="W124" s="2028"/>
      <c r="X124" s="2028"/>
      <c r="Y124" s="2028"/>
      <c r="Z124" s="2028"/>
      <c r="AA124" s="2028"/>
      <c r="AB124" s="2028"/>
      <c r="AC124" s="2028"/>
      <c r="AD124" s="2028"/>
      <c r="AE124" s="2028"/>
      <c r="AF124" s="2028"/>
      <c r="AG124" s="2028"/>
      <c r="AH124" s="2028"/>
      <c r="AI124" s="2028"/>
      <c r="AJ124" s="2028"/>
      <c r="AK124" s="2028"/>
      <c r="AL124" s="2028"/>
      <c r="AM124" s="2028"/>
      <c r="AN124" s="2028"/>
      <c r="AO124" s="2028"/>
      <c r="AP124" s="2028"/>
      <c r="AQ124" s="2028"/>
      <c r="AR124" s="2028"/>
      <c r="AS124" s="2028"/>
      <c r="AT124" s="2028"/>
      <c r="AU124" s="2028"/>
      <c r="AV124" s="2028"/>
      <c r="AW124" s="2028"/>
      <c r="AX124" s="2028"/>
      <c r="AY124" s="2028"/>
      <c r="AZ124" s="2028"/>
      <c r="BA124" s="2028"/>
      <c r="BB124" s="2028"/>
    </row>
    <row r="125" spans="1:54" s="2029" customFormat="1" hidden="1" x14ac:dyDescent="0.25">
      <c r="A125" s="2030"/>
      <c r="B125" s="2017"/>
      <c r="C125" s="2018"/>
      <c r="D125" s="258">
        <f t="shared" si="1"/>
        <v>0</v>
      </c>
      <c r="E125" s="2018"/>
      <c r="F125" s="2018"/>
      <c r="G125" s="2018"/>
      <c r="H125" s="2018"/>
      <c r="I125" s="2018"/>
      <c r="J125" s="2018"/>
      <c r="K125" s="2471"/>
      <c r="L125" s="393"/>
      <c r="M125" s="2027"/>
      <c r="N125" s="2028"/>
      <c r="O125" s="2028"/>
      <c r="P125" s="2028"/>
      <c r="Q125" s="2028"/>
      <c r="R125" s="2028"/>
      <c r="S125" s="2028"/>
      <c r="T125" s="2028"/>
      <c r="U125" s="2028"/>
      <c r="V125" s="2028"/>
      <c r="W125" s="2028"/>
      <c r="X125" s="2028"/>
      <c r="Y125" s="2028"/>
      <c r="Z125" s="2028"/>
      <c r="AA125" s="2028"/>
      <c r="AB125" s="2028"/>
      <c r="AC125" s="2028"/>
      <c r="AD125" s="2028"/>
      <c r="AE125" s="2028"/>
      <c r="AF125" s="2028"/>
      <c r="AG125" s="2028"/>
      <c r="AH125" s="2028"/>
      <c r="AI125" s="2028"/>
      <c r="AJ125" s="2028"/>
      <c r="AK125" s="2028"/>
      <c r="AL125" s="2028"/>
      <c r="AM125" s="2028"/>
      <c r="AN125" s="2028"/>
      <c r="AO125" s="2028"/>
      <c r="AP125" s="2028"/>
      <c r="AQ125" s="2028"/>
      <c r="AR125" s="2028"/>
      <c r="AS125" s="2028"/>
      <c r="AT125" s="2028"/>
      <c r="AU125" s="2028"/>
      <c r="AV125" s="2028"/>
      <c r="AW125" s="2028"/>
      <c r="AX125" s="2028"/>
      <c r="AY125" s="2028"/>
      <c r="AZ125" s="2028"/>
      <c r="BA125" s="2028"/>
      <c r="BB125" s="2028"/>
    </row>
    <row r="126" spans="1:54" s="2029" customFormat="1" hidden="1" x14ac:dyDescent="0.25">
      <c r="A126" s="2030"/>
      <c r="B126" s="2017"/>
      <c r="C126" s="2018"/>
      <c r="D126" s="258">
        <f t="shared" si="1"/>
        <v>0</v>
      </c>
      <c r="E126" s="2018"/>
      <c r="F126" s="2018"/>
      <c r="G126" s="2018"/>
      <c r="H126" s="2018"/>
      <c r="I126" s="2018"/>
      <c r="J126" s="2018"/>
      <c r="K126" s="2471"/>
      <c r="L126" s="393"/>
      <c r="M126" s="2027"/>
      <c r="N126" s="2028"/>
      <c r="O126" s="2028"/>
      <c r="P126" s="2028"/>
      <c r="Q126" s="2028"/>
      <c r="R126" s="2028"/>
      <c r="S126" s="2028"/>
      <c r="T126" s="2028"/>
      <c r="U126" s="2028"/>
      <c r="V126" s="2028"/>
      <c r="W126" s="2028"/>
      <c r="X126" s="2028"/>
      <c r="Y126" s="2028"/>
      <c r="Z126" s="2028"/>
      <c r="AA126" s="2028"/>
      <c r="AB126" s="2028"/>
      <c r="AC126" s="2028"/>
      <c r="AD126" s="2028"/>
      <c r="AE126" s="2028"/>
      <c r="AF126" s="2028"/>
      <c r="AG126" s="2028"/>
      <c r="AH126" s="2028"/>
      <c r="AI126" s="2028"/>
      <c r="AJ126" s="2028"/>
      <c r="AK126" s="2028"/>
      <c r="AL126" s="2028"/>
      <c r="AM126" s="2028"/>
      <c r="AN126" s="2028"/>
      <c r="AO126" s="2028"/>
      <c r="AP126" s="2028"/>
      <c r="AQ126" s="2028"/>
      <c r="AR126" s="2028"/>
      <c r="AS126" s="2028"/>
      <c r="AT126" s="2028"/>
      <c r="AU126" s="2028"/>
      <c r="AV126" s="2028"/>
      <c r="AW126" s="2028"/>
      <c r="AX126" s="2028"/>
      <c r="AY126" s="2028"/>
      <c r="AZ126" s="2028"/>
      <c r="BA126" s="2028"/>
      <c r="BB126" s="2028"/>
    </row>
    <row r="127" spans="1:54" s="2029" customFormat="1" hidden="1" x14ac:dyDescent="0.25">
      <c r="A127" s="2030"/>
      <c r="B127" s="2017"/>
      <c r="C127" s="2018"/>
      <c r="D127" s="258">
        <f t="shared" si="1"/>
        <v>0</v>
      </c>
      <c r="E127" s="2018"/>
      <c r="F127" s="2018"/>
      <c r="G127" s="2018"/>
      <c r="H127" s="2018"/>
      <c r="I127" s="2018"/>
      <c r="J127" s="2018"/>
      <c r="K127" s="2471"/>
      <c r="L127" s="393"/>
      <c r="M127" s="2027"/>
      <c r="N127" s="2028"/>
      <c r="O127" s="2028"/>
      <c r="P127" s="2028"/>
      <c r="Q127" s="2028"/>
      <c r="R127" s="2028"/>
      <c r="S127" s="2028"/>
      <c r="T127" s="2028"/>
      <c r="U127" s="2028"/>
      <c r="V127" s="2028"/>
      <c r="W127" s="2028"/>
      <c r="X127" s="2028"/>
      <c r="Y127" s="2028"/>
      <c r="Z127" s="2028"/>
      <c r="AA127" s="2028"/>
      <c r="AB127" s="2028"/>
      <c r="AC127" s="2028"/>
      <c r="AD127" s="2028"/>
      <c r="AE127" s="2028"/>
      <c r="AF127" s="2028"/>
      <c r="AG127" s="2028"/>
      <c r="AH127" s="2028"/>
      <c r="AI127" s="2028"/>
      <c r="AJ127" s="2028"/>
      <c r="AK127" s="2028"/>
      <c r="AL127" s="2028"/>
      <c r="AM127" s="2028"/>
      <c r="AN127" s="2028"/>
      <c r="AO127" s="2028"/>
      <c r="AP127" s="2028"/>
      <c r="AQ127" s="2028"/>
      <c r="AR127" s="2028"/>
      <c r="AS127" s="2028"/>
      <c r="AT127" s="2028"/>
      <c r="AU127" s="2028"/>
      <c r="AV127" s="2028"/>
      <c r="AW127" s="2028"/>
      <c r="AX127" s="2028"/>
      <c r="AY127" s="2028"/>
      <c r="AZ127" s="2028"/>
      <c r="BA127" s="2028"/>
      <c r="BB127" s="2028"/>
    </row>
    <row r="128" spans="1:54" s="2029" customFormat="1" hidden="1" x14ac:dyDescent="0.25">
      <c r="A128" s="2030"/>
      <c r="B128" s="2017"/>
      <c r="C128" s="2018"/>
      <c r="D128" s="258">
        <f t="shared" si="1"/>
        <v>0</v>
      </c>
      <c r="E128" s="2018"/>
      <c r="F128" s="2018"/>
      <c r="G128" s="2018"/>
      <c r="H128" s="2018"/>
      <c r="I128" s="2018"/>
      <c r="J128" s="2018"/>
      <c r="K128" s="2471"/>
      <c r="L128" s="393"/>
      <c r="M128" s="2027"/>
      <c r="N128" s="2028"/>
      <c r="O128" s="2028"/>
      <c r="P128" s="2028"/>
      <c r="Q128" s="2028"/>
      <c r="R128" s="2028"/>
      <c r="S128" s="2028"/>
      <c r="T128" s="2028"/>
      <c r="U128" s="2028"/>
      <c r="V128" s="2028"/>
      <c r="W128" s="2028"/>
      <c r="X128" s="2028"/>
      <c r="Y128" s="2028"/>
      <c r="Z128" s="2028"/>
      <c r="AA128" s="2028"/>
      <c r="AB128" s="2028"/>
      <c r="AC128" s="2028"/>
      <c r="AD128" s="2028"/>
      <c r="AE128" s="2028"/>
      <c r="AF128" s="2028"/>
      <c r="AG128" s="2028"/>
      <c r="AH128" s="2028"/>
      <c r="AI128" s="2028"/>
      <c r="AJ128" s="2028"/>
      <c r="AK128" s="2028"/>
      <c r="AL128" s="2028"/>
      <c r="AM128" s="2028"/>
      <c r="AN128" s="2028"/>
      <c r="AO128" s="2028"/>
      <c r="AP128" s="2028"/>
      <c r="AQ128" s="2028"/>
      <c r="AR128" s="2028"/>
      <c r="AS128" s="2028"/>
      <c r="AT128" s="2028"/>
      <c r="AU128" s="2028"/>
      <c r="AV128" s="2028"/>
      <c r="AW128" s="2028"/>
      <c r="AX128" s="2028"/>
      <c r="AY128" s="2028"/>
      <c r="AZ128" s="2028"/>
      <c r="BA128" s="2028"/>
      <c r="BB128" s="2028"/>
    </row>
    <row r="129" spans="1:54" s="2029" customFormat="1" hidden="1" x14ac:dyDescent="0.25">
      <c r="A129" s="2030"/>
      <c r="B129" s="2017"/>
      <c r="C129" s="2018"/>
      <c r="D129" s="258">
        <f t="shared" si="1"/>
        <v>0</v>
      </c>
      <c r="E129" s="2018"/>
      <c r="F129" s="2018"/>
      <c r="G129" s="2018"/>
      <c r="H129" s="2018"/>
      <c r="I129" s="2018"/>
      <c r="J129" s="2018"/>
      <c r="K129" s="2471"/>
      <c r="L129" s="393"/>
      <c r="M129" s="2027"/>
      <c r="N129" s="2028"/>
      <c r="O129" s="2028"/>
      <c r="P129" s="2028"/>
      <c r="Q129" s="2028"/>
      <c r="R129" s="2028"/>
      <c r="S129" s="2028"/>
      <c r="T129" s="2028"/>
      <c r="U129" s="2028"/>
      <c r="V129" s="2028"/>
      <c r="W129" s="2028"/>
      <c r="X129" s="2028"/>
      <c r="Y129" s="2028"/>
      <c r="Z129" s="2028"/>
      <c r="AA129" s="2028"/>
      <c r="AB129" s="2028"/>
      <c r="AC129" s="2028"/>
      <c r="AD129" s="2028"/>
      <c r="AE129" s="2028"/>
      <c r="AF129" s="2028"/>
      <c r="AG129" s="2028"/>
      <c r="AH129" s="2028"/>
      <c r="AI129" s="2028"/>
      <c r="AJ129" s="2028"/>
      <c r="AK129" s="2028"/>
      <c r="AL129" s="2028"/>
      <c r="AM129" s="2028"/>
      <c r="AN129" s="2028"/>
      <c r="AO129" s="2028"/>
      <c r="AP129" s="2028"/>
      <c r="AQ129" s="2028"/>
      <c r="AR129" s="2028"/>
      <c r="AS129" s="2028"/>
      <c r="AT129" s="2028"/>
      <c r="AU129" s="2028"/>
      <c r="AV129" s="2028"/>
      <c r="AW129" s="2028"/>
      <c r="AX129" s="2028"/>
      <c r="AY129" s="2028"/>
      <c r="AZ129" s="2028"/>
      <c r="BA129" s="2028"/>
      <c r="BB129" s="2028"/>
    </row>
    <row r="130" spans="1:54" s="2029" customFormat="1" hidden="1" x14ac:dyDescent="0.25">
      <c r="A130" s="2030"/>
      <c r="B130" s="2017"/>
      <c r="C130" s="2018"/>
      <c r="D130" s="258">
        <f t="shared" si="1"/>
        <v>0</v>
      </c>
      <c r="E130" s="2018"/>
      <c r="F130" s="2018"/>
      <c r="G130" s="2018"/>
      <c r="H130" s="2018"/>
      <c r="I130" s="2018"/>
      <c r="J130" s="2018"/>
      <c r="K130" s="2471"/>
      <c r="L130" s="393"/>
      <c r="M130" s="2027"/>
      <c r="N130" s="2028"/>
      <c r="O130" s="2028"/>
      <c r="P130" s="2028"/>
      <c r="Q130" s="2028"/>
      <c r="R130" s="2028"/>
      <c r="S130" s="2028"/>
      <c r="T130" s="2028"/>
      <c r="U130" s="2028"/>
      <c r="V130" s="2028"/>
      <c r="W130" s="2028"/>
      <c r="X130" s="2028"/>
      <c r="Y130" s="2028"/>
      <c r="Z130" s="2028"/>
      <c r="AA130" s="2028"/>
      <c r="AB130" s="2028"/>
      <c r="AC130" s="2028"/>
      <c r="AD130" s="2028"/>
      <c r="AE130" s="2028"/>
      <c r="AF130" s="2028"/>
      <c r="AG130" s="2028"/>
      <c r="AH130" s="2028"/>
      <c r="AI130" s="2028"/>
      <c r="AJ130" s="2028"/>
      <c r="AK130" s="2028"/>
      <c r="AL130" s="2028"/>
      <c r="AM130" s="2028"/>
      <c r="AN130" s="2028"/>
      <c r="AO130" s="2028"/>
      <c r="AP130" s="2028"/>
      <c r="AQ130" s="2028"/>
      <c r="AR130" s="2028"/>
      <c r="AS130" s="2028"/>
      <c r="AT130" s="2028"/>
      <c r="AU130" s="2028"/>
      <c r="AV130" s="2028"/>
      <c r="AW130" s="2028"/>
      <c r="AX130" s="2028"/>
      <c r="AY130" s="2028"/>
      <c r="AZ130" s="2028"/>
      <c r="BA130" s="2028"/>
      <c r="BB130" s="2028"/>
    </row>
    <row r="131" spans="1:54" s="2029" customFormat="1" hidden="1" x14ac:dyDescent="0.25">
      <c r="A131" s="2030"/>
      <c r="B131" s="2017"/>
      <c r="C131" s="2018"/>
      <c r="D131" s="258">
        <f t="shared" si="1"/>
        <v>0</v>
      </c>
      <c r="E131" s="2018"/>
      <c r="F131" s="2018"/>
      <c r="G131" s="2018"/>
      <c r="H131" s="2018"/>
      <c r="I131" s="2018"/>
      <c r="J131" s="2018"/>
      <c r="K131" s="2471"/>
      <c r="L131" s="393"/>
      <c r="M131" s="2027"/>
      <c r="N131" s="2028"/>
      <c r="O131" s="2028"/>
      <c r="P131" s="2028"/>
      <c r="Q131" s="2028"/>
      <c r="R131" s="2028"/>
      <c r="S131" s="2028"/>
      <c r="T131" s="2028"/>
      <c r="U131" s="2028"/>
      <c r="V131" s="2028"/>
      <c r="W131" s="2028"/>
      <c r="X131" s="2028"/>
      <c r="Y131" s="2028"/>
      <c r="Z131" s="2028"/>
      <c r="AA131" s="2028"/>
      <c r="AB131" s="2028"/>
      <c r="AC131" s="2028"/>
      <c r="AD131" s="2028"/>
      <c r="AE131" s="2028"/>
      <c r="AF131" s="2028"/>
      <c r="AG131" s="2028"/>
      <c r="AH131" s="2028"/>
      <c r="AI131" s="2028"/>
      <c r="AJ131" s="2028"/>
      <c r="AK131" s="2028"/>
      <c r="AL131" s="2028"/>
      <c r="AM131" s="2028"/>
      <c r="AN131" s="2028"/>
      <c r="AO131" s="2028"/>
      <c r="AP131" s="2028"/>
      <c r="AQ131" s="2028"/>
      <c r="AR131" s="2028"/>
      <c r="AS131" s="2028"/>
      <c r="AT131" s="2028"/>
      <c r="AU131" s="2028"/>
      <c r="AV131" s="2028"/>
      <c r="AW131" s="2028"/>
      <c r="AX131" s="2028"/>
      <c r="AY131" s="2028"/>
      <c r="AZ131" s="2028"/>
      <c r="BA131" s="2028"/>
      <c r="BB131" s="2028"/>
    </row>
    <row r="132" spans="1:54" s="2029" customFormat="1" hidden="1" x14ac:dyDescent="0.25">
      <c r="A132" s="2030"/>
      <c r="B132" s="2017"/>
      <c r="C132" s="2018"/>
      <c r="D132" s="258">
        <f t="shared" si="1"/>
        <v>0</v>
      </c>
      <c r="E132" s="2018"/>
      <c r="F132" s="2018"/>
      <c r="G132" s="2018"/>
      <c r="H132" s="2018"/>
      <c r="I132" s="2018"/>
      <c r="J132" s="2018"/>
      <c r="K132" s="2471"/>
      <c r="L132" s="393"/>
      <c r="M132" s="2027"/>
      <c r="N132" s="2028"/>
      <c r="O132" s="2028"/>
      <c r="P132" s="2028"/>
      <c r="Q132" s="2028"/>
      <c r="R132" s="2028"/>
      <c r="S132" s="2028"/>
      <c r="T132" s="2028"/>
      <c r="U132" s="2028"/>
      <c r="V132" s="2028"/>
      <c r="W132" s="2028"/>
      <c r="X132" s="2028"/>
      <c r="Y132" s="2028"/>
      <c r="Z132" s="2028"/>
      <c r="AA132" s="2028"/>
      <c r="AB132" s="2028"/>
      <c r="AC132" s="2028"/>
      <c r="AD132" s="2028"/>
      <c r="AE132" s="2028"/>
      <c r="AF132" s="2028"/>
      <c r="AG132" s="2028"/>
      <c r="AH132" s="2028"/>
      <c r="AI132" s="2028"/>
      <c r="AJ132" s="2028"/>
      <c r="AK132" s="2028"/>
      <c r="AL132" s="2028"/>
      <c r="AM132" s="2028"/>
      <c r="AN132" s="2028"/>
      <c r="AO132" s="2028"/>
      <c r="AP132" s="2028"/>
      <c r="AQ132" s="2028"/>
      <c r="AR132" s="2028"/>
      <c r="AS132" s="2028"/>
      <c r="AT132" s="2028"/>
      <c r="AU132" s="2028"/>
      <c r="AV132" s="2028"/>
      <c r="AW132" s="2028"/>
      <c r="AX132" s="2028"/>
      <c r="AY132" s="2028"/>
      <c r="AZ132" s="2028"/>
      <c r="BA132" s="2028"/>
      <c r="BB132" s="2028"/>
    </row>
    <row r="133" spans="1:54" s="2029" customFormat="1" hidden="1" x14ac:dyDescent="0.25">
      <c r="A133" s="2030"/>
      <c r="B133" s="2017"/>
      <c r="C133" s="2018"/>
      <c r="D133" s="258">
        <f t="shared" si="1"/>
        <v>0</v>
      </c>
      <c r="E133" s="2018"/>
      <c r="F133" s="2018"/>
      <c r="G133" s="2018"/>
      <c r="H133" s="2018"/>
      <c r="I133" s="2018"/>
      <c r="J133" s="2018"/>
      <c r="K133" s="2471"/>
      <c r="L133" s="393"/>
      <c r="M133" s="2027"/>
      <c r="N133" s="2028"/>
      <c r="O133" s="2028"/>
      <c r="P133" s="2028"/>
      <c r="Q133" s="2028"/>
      <c r="R133" s="2028"/>
      <c r="S133" s="2028"/>
      <c r="T133" s="2028"/>
      <c r="U133" s="2028"/>
      <c r="V133" s="2028"/>
      <c r="W133" s="2028"/>
      <c r="X133" s="2028"/>
      <c r="Y133" s="2028"/>
      <c r="Z133" s="2028"/>
      <c r="AA133" s="2028"/>
      <c r="AB133" s="2028"/>
      <c r="AC133" s="2028"/>
      <c r="AD133" s="2028"/>
      <c r="AE133" s="2028"/>
      <c r="AF133" s="2028"/>
      <c r="AG133" s="2028"/>
      <c r="AH133" s="2028"/>
      <c r="AI133" s="2028"/>
      <c r="AJ133" s="2028"/>
      <c r="AK133" s="2028"/>
      <c r="AL133" s="2028"/>
      <c r="AM133" s="2028"/>
      <c r="AN133" s="2028"/>
      <c r="AO133" s="2028"/>
      <c r="AP133" s="2028"/>
      <c r="AQ133" s="2028"/>
      <c r="AR133" s="2028"/>
      <c r="AS133" s="2028"/>
      <c r="AT133" s="2028"/>
      <c r="AU133" s="2028"/>
      <c r="AV133" s="2028"/>
      <c r="AW133" s="2028"/>
      <c r="AX133" s="2028"/>
      <c r="AY133" s="2028"/>
      <c r="AZ133" s="2028"/>
      <c r="BA133" s="2028"/>
      <c r="BB133" s="2028"/>
    </row>
    <row r="134" spans="1:54" s="2029" customFormat="1" hidden="1" x14ac:dyDescent="0.25">
      <c r="A134" s="2030"/>
      <c r="B134" s="2017"/>
      <c r="C134" s="2018"/>
      <c r="D134" s="258">
        <f t="shared" si="1"/>
        <v>0</v>
      </c>
      <c r="E134" s="2018"/>
      <c r="F134" s="2018"/>
      <c r="G134" s="2018"/>
      <c r="H134" s="2018"/>
      <c r="I134" s="2018"/>
      <c r="J134" s="2018"/>
      <c r="K134" s="2471"/>
      <c r="L134" s="393"/>
      <c r="M134" s="2027"/>
      <c r="N134" s="2028"/>
      <c r="O134" s="2028"/>
      <c r="P134" s="2028"/>
      <c r="Q134" s="2028"/>
      <c r="R134" s="2028"/>
      <c r="S134" s="2028"/>
      <c r="T134" s="2028"/>
      <c r="U134" s="2028"/>
      <c r="V134" s="2028"/>
      <c r="W134" s="2028"/>
      <c r="X134" s="2028"/>
      <c r="Y134" s="2028"/>
      <c r="Z134" s="2028"/>
      <c r="AA134" s="2028"/>
      <c r="AB134" s="2028"/>
      <c r="AC134" s="2028"/>
      <c r="AD134" s="2028"/>
      <c r="AE134" s="2028"/>
      <c r="AF134" s="2028"/>
      <c r="AG134" s="2028"/>
      <c r="AH134" s="2028"/>
      <c r="AI134" s="2028"/>
      <c r="AJ134" s="2028"/>
      <c r="AK134" s="2028"/>
      <c r="AL134" s="2028"/>
      <c r="AM134" s="2028"/>
      <c r="AN134" s="2028"/>
      <c r="AO134" s="2028"/>
      <c r="AP134" s="2028"/>
      <c r="AQ134" s="2028"/>
      <c r="AR134" s="2028"/>
      <c r="AS134" s="2028"/>
      <c r="AT134" s="2028"/>
      <c r="AU134" s="2028"/>
      <c r="AV134" s="2028"/>
      <c r="AW134" s="2028"/>
      <c r="AX134" s="2028"/>
      <c r="AY134" s="2028"/>
      <c r="AZ134" s="2028"/>
      <c r="BA134" s="2028"/>
      <c r="BB134" s="2028"/>
    </row>
    <row r="135" spans="1:54" s="2029" customFormat="1" hidden="1" x14ac:dyDescent="0.25">
      <c r="A135" s="2030"/>
      <c r="B135" s="2017"/>
      <c r="C135" s="2018"/>
      <c r="D135" s="258">
        <f t="shared" si="1"/>
        <v>0</v>
      </c>
      <c r="E135" s="2018"/>
      <c r="F135" s="2018"/>
      <c r="G135" s="2018"/>
      <c r="H135" s="2018"/>
      <c r="I135" s="2018"/>
      <c r="J135" s="2018"/>
      <c r="K135" s="2471"/>
      <c r="L135" s="393"/>
      <c r="M135" s="2027"/>
      <c r="N135" s="2028"/>
      <c r="O135" s="2028"/>
      <c r="P135" s="2028"/>
      <c r="Q135" s="2028"/>
      <c r="R135" s="2028"/>
      <c r="S135" s="2028"/>
      <c r="T135" s="2028"/>
      <c r="U135" s="2028"/>
      <c r="V135" s="2028"/>
      <c r="W135" s="2028"/>
      <c r="X135" s="2028"/>
      <c r="Y135" s="2028"/>
      <c r="Z135" s="2028"/>
      <c r="AA135" s="2028"/>
      <c r="AB135" s="2028"/>
      <c r="AC135" s="2028"/>
      <c r="AD135" s="2028"/>
      <c r="AE135" s="2028"/>
      <c r="AF135" s="2028"/>
      <c r="AG135" s="2028"/>
      <c r="AH135" s="2028"/>
      <c r="AI135" s="2028"/>
      <c r="AJ135" s="2028"/>
      <c r="AK135" s="2028"/>
      <c r="AL135" s="2028"/>
      <c r="AM135" s="2028"/>
      <c r="AN135" s="2028"/>
      <c r="AO135" s="2028"/>
      <c r="AP135" s="2028"/>
      <c r="AQ135" s="2028"/>
      <c r="AR135" s="2028"/>
      <c r="AS135" s="2028"/>
      <c r="AT135" s="2028"/>
      <c r="AU135" s="2028"/>
      <c r="AV135" s="2028"/>
      <c r="AW135" s="2028"/>
      <c r="AX135" s="2028"/>
      <c r="AY135" s="2028"/>
      <c r="AZ135" s="2028"/>
      <c r="BA135" s="2028"/>
      <c r="BB135" s="2028"/>
    </row>
    <row r="136" spans="1:54" s="2029" customFormat="1" hidden="1" x14ac:dyDescent="0.25">
      <c r="A136" s="2030"/>
      <c r="B136" s="2017"/>
      <c r="C136" s="2018"/>
      <c r="D136" s="258">
        <f t="shared" si="1"/>
        <v>0</v>
      </c>
      <c r="E136" s="2018"/>
      <c r="F136" s="2018"/>
      <c r="G136" s="2018"/>
      <c r="H136" s="2018"/>
      <c r="I136" s="2018"/>
      <c r="J136" s="2018"/>
      <c r="K136" s="2471"/>
      <c r="L136" s="393"/>
      <c r="M136" s="2027"/>
      <c r="N136" s="2028"/>
      <c r="O136" s="2028"/>
      <c r="P136" s="2028"/>
      <c r="Q136" s="2028"/>
      <c r="R136" s="2028"/>
      <c r="S136" s="2028"/>
      <c r="T136" s="2028"/>
      <c r="U136" s="2028"/>
      <c r="V136" s="2028"/>
      <c r="W136" s="2028"/>
      <c r="X136" s="2028"/>
      <c r="Y136" s="2028"/>
      <c r="Z136" s="2028"/>
      <c r="AA136" s="2028"/>
      <c r="AB136" s="2028"/>
      <c r="AC136" s="2028"/>
      <c r="AD136" s="2028"/>
      <c r="AE136" s="2028"/>
      <c r="AF136" s="2028"/>
      <c r="AG136" s="2028"/>
      <c r="AH136" s="2028"/>
      <c r="AI136" s="2028"/>
      <c r="AJ136" s="2028"/>
      <c r="AK136" s="2028"/>
      <c r="AL136" s="2028"/>
      <c r="AM136" s="2028"/>
      <c r="AN136" s="2028"/>
      <c r="AO136" s="2028"/>
      <c r="AP136" s="2028"/>
      <c r="AQ136" s="2028"/>
      <c r="AR136" s="2028"/>
      <c r="AS136" s="2028"/>
      <c r="AT136" s="2028"/>
      <c r="AU136" s="2028"/>
      <c r="AV136" s="2028"/>
      <c r="AW136" s="2028"/>
      <c r="AX136" s="2028"/>
      <c r="AY136" s="2028"/>
      <c r="AZ136" s="2028"/>
      <c r="BA136" s="2028"/>
      <c r="BB136" s="2028"/>
    </row>
    <row r="137" spans="1:54" s="2029" customFormat="1" hidden="1" x14ac:dyDescent="0.25">
      <c r="A137" s="2030"/>
      <c r="B137" s="2017"/>
      <c r="C137" s="2018"/>
      <c r="D137" s="258">
        <f t="shared" si="1"/>
        <v>0</v>
      </c>
      <c r="E137" s="2018"/>
      <c r="F137" s="2018"/>
      <c r="G137" s="2018"/>
      <c r="H137" s="2018"/>
      <c r="I137" s="2018"/>
      <c r="J137" s="2018"/>
      <c r="K137" s="2471"/>
      <c r="L137" s="393"/>
      <c r="M137" s="2027"/>
      <c r="N137" s="2028"/>
      <c r="O137" s="2028"/>
      <c r="P137" s="2028"/>
      <c r="Q137" s="2028"/>
      <c r="R137" s="2028"/>
      <c r="S137" s="2028"/>
      <c r="T137" s="2028"/>
      <c r="U137" s="2028"/>
      <c r="V137" s="2028"/>
      <c r="W137" s="2028"/>
      <c r="X137" s="2028"/>
      <c r="Y137" s="2028"/>
      <c r="Z137" s="2028"/>
      <c r="AA137" s="2028"/>
      <c r="AB137" s="2028"/>
      <c r="AC137" s="2028"/>
      <c r="AD137" s="2028"/>
      <c r="AE137" s="2028"/>
      <c r="AF137" s="2028"/>
      <c r="AG137" s="2028"/>
      <c r="AH137" s="2028"/>
      <c r="AI137" s="2028"/>
      <c r="AJ137" s="2028"/>
      <c r="AK137" s="2028"/>
      <c r="AL137" s="2028"/>
      <c r="AM137" s="2028"/>
      <c r="AN137" s="2028"/>
      <c r="AO137" s="2028"/>
      <c r="AP137" s="2028"/>
      <c r="AQ137" s="2028"/>
      <c r="AR137" s="2028"/>
      <c r="AS137" s="2028"/>
      <c r="AT137" s="2028"/>
      <c r="AU137" s="2028"/>
      <c r="AV137" s="2028"/>
      <c r="AW137" s="2028"/>
      <c r="AX137" s="2028"/>
      <c r="AY137" s="2028"/>
      <c r="AZ137" s="2028"/>
      <c r="BA137" s="2028"/>
      <c r="BB137" s="2028"/>
    </row>
    <row r="138" spans="1:54" s="2029" customFormat="1" hidden="1" x14ac:dyDescent="0.25">
      <c r="A138" s="2030"/>
      <c r="B138" s="2017"/>
      <c r="C138" s="2018"/>
      <c r="D138" s="258">
        <f t="shared" si="1"/>
        <v>0</v>
      </c>
      <c r="E138" s="2018"/>
      <c r="F138" s="2018"/>
      <c r="G138" s="2018"/>
      <c r="H138" s="2018"/>
      <c r="I138" s="2018"/>
      <c r="J138" s="2018"/>
      <c r="K138" s="2471"/>
      <c r="L138" s="393"/>
      <c r="M138" s="2027"/>
      <c r="N138" s="2028"/>
      <c r="O138" s="2028"/>
      <c r="P138" s="2028"/>
      <c r="Q138" s="2028"/>
      <c r="R138" s="2028"/>
      <c r="S138" s="2028"/>
      <c r="T138" s="2028"/>
      <c r="U138" s="2028"/>
      <c r="V138" s="2028"/>
      <c r="W138" s="2028"/>
      <c r="X138" s="2028"/>
      <c r="Y138" s="2028"/>
      <c r="Z138" s="2028"/>
      <c r="AA138" s="2028"/>
      <c r="AB138" s="2028"/>
      <c r="AC138" s="2028"/>
      <c r="AD138" s="2028"/>
      <c r="AE138" s="2028"/>
      <c r="AF138" s="2028"/>
      <c r="AG138" s="2028"/>
      <c r="AH138" s="2028"/>
      <c r="AI138" s="2028"/>
      <c r="AJ138" s="2028"/>
      <c r="AK138" s="2028"/>
      <c r="AL138" s="2028"/>
      <c r="AM138" s="2028"/>
      <c r="AN138" s="2028"/>
      <c r="AO138" s="2028"/>
      <c r="AP138" s="2028"/>
      <c r="AQ138" s="2028"/>
      <c r="AR138" s="2028"/>
      <c r="AS138" s="2028"/>
      <c r="AT138" s="2028"/>
      <c r="AU138" s="2028"/>
      <c r="AV138" s="2028"/>
      <c r="AW138" s="2028"/>
      <c r="AX138" s="2028"/>
      <c r="AY138" s="2028"/>
      <c r="AZ138" s="2028"/>
      <c r="BA138" s="2028"/>
      <c r="BB138" s="2028"/>
    </row>
    <row r="139" spans="1:54" s="2029" customFormat="1" hidden="1" x14ac:dyDescent="0.25">
      <c r="A139" s="2030"/>
      <c r="B139" s="2017"/>
      <c r="C139" s="2018"/>
      <c r="D139" s="258">
        <f t="shared" si="1"/>
        <v>0</v>
      </c>
      <c r="E139" s="2018"/>
      <c r="F139" s="2018"/>
      <c r="G139" s="2018"/>
      <c r="H139" s="2018"/>
      <c r="I139" s="2018"/>
      <c r="J139" s="2018"/>
      <c r="K139" s="2471"/>
      <c r="L139" s="393"/>
      <c r="M139" s="2027"/>
      <c r="N139" s="2028"/>
      <c r="O139" s="2028"/>
      <c r="P139" s="2028"/>
      <c r="Q139" s="2028"/>
      <c r="R139" s="2028"/>
      <c r="S139" s="2028"/>
      <c r="T139" s="2028"/>
      <c r="U139" s="2028"/>
      <c r="V139" s="2028"/>
      <c r="W139" s="2028"/>
      <c r="X139" s="2028"/>
      <c r="Y139" s="2028"/>
      <c r="Z139" s="2028"/>
      <c r="AA139" s="2028"/>
      <c r="AB139" s="2028"/>
      <c r="AC139" s="2028"/>
      <c r="AD139" s="2028"/>
      <c r="AE139" s="2028"/>
      <c r="AF139" s="2028"/>
      <c r="AG139" s="2028"/>
      <c r="AH139" s="2028"/>
      <c r="AI139" s="2028"/>
      <c r="AJ139" s="2028"/>
      <c r="AK139" s="2028"/>
      <c r="AL139" s="2028"/>
      <c r="AM139" s="2028"/>
      <c r="AN139" s="2028"/>
      <c r="AO139" s="2028"/>
      <c r="AP139" s="2028"/>
      <c r="AQ139" s="2028"/>
      <c r="AR139" s="2028"/>
      <c r="AS139" s="2028"/>
      <c r="AT139" s="2028"/>
      <c r="AU139" s="2028"/>
      <c r="AV139" s="2028"/>
      <c r="AW139" s="2028"/>
      <c r="AX139" s="2028"/>
      <c r="AY139" s="2028"/>
      <c r="AZ139" s="2028"/>
      <c r="BA139" s="2028"/>
      <c r="BB139" s="2028"/>
    </row>
    <row r="140" spans="1:54" s="2029" customFormat="1" hidden="1" x14ac:dyDescent="0.25">
      <c r="A140" s="2030"/>
      <c r="B140" s="2017"/>
      <c r="C140" s="2018"/>
      <c r="D140" s="258">
        <f t="shared" si="1"/>
        <v>0</v>
      </c>
      <c r="E140" s="2018"/>
      <c r="F140" s="2018"/>
      <c r="G140" s="2018"/>
      <c r="H140" s="2018"/>
      <c r="I140" s="2018"/>
      <c r="J140" s="2018"/>
      <c r="K140" s="2471"/>
      <c r="L140" s="393"/>
      <c r="M140" s="2027"/>
      <c r="N140" s="2028"/>
      <c r="O140" s="2028"/>
      <c r="P140" s="2028"/>
      <c r="Q140" s="2028"/>
      <c r="R140" s="2028"/>
      <c r="S140" s="2028"/>
      <c r="T140" s="2028"/>
      <c r="U140" s="2028"/>
      <c r="V140" s="2028"/>
      <c r="W140" s="2028"/>
      <c r="X140" s="2028"/>
      <c r="Y140" s="2028"/>
      <c r="Z140" s="2028"/>
      <c r="AA140" s="2028"/>
      <c r="AB140" s="2028"/>
      <c r="AC140" s="2028"/>
      <c r="AD140" s="2028"/>
      <c r="AE140" s="2028"/>
      <c r="AF140" s="2028"/>
      <c r="AG140" s="2028"/>
      <c r="AH140" s="2028"/>
      <c r="AI140" s="2028"/>
      <c r="AJ140" s="2028"/>
      <c r="AK140" s="2028"/>
      <c r="AL140" s="2028"/>
      <c r="AM140" s="2028"/>
      <c r="AN140" s="2028"/>
      <c r="AO140" s="2028"/>
      <c r="AP140" s="2028"/>
      <c r="AQ140" s="2028"/>
      <c r="AR140" s="2028"/>
      <c r="AS140" s="2028"/>
      <c r="AT140" s="2028"/>
      <c r="AU140" s="2028"/>
      <c r="AV140" s="2028"/>
      <c r="AW140" s="2028"/>
      <c r="AX140" s="2028"/>
      <c r="AY140" s="2028"/>
      <c r="AZ140" s="2028"/>
      <c r="BA140" s="2028"/>
      <c r="BB140" s="2028"/>
    </row>
    <row r="141" spans="1:54" s="2029" customFormat="1" hidden="1" x14ac:dyDescent="0.25">
      <c r="A141" s="2030"/>
      <c r="B141" s="2017"/>
      <c r="C141" s="2018"/>
      <c r="D141" s="258">
        <f t="shared" si="1"/>
        <v>0</v>
      </c>
      <c r="E141" s="2018"/>
      <c r="F141" s="2018"/>
      <c r="G141" s="2018"/>
      <c r="H141" s="2018"/>
      <c r="I141" s="2018"/>
      <c r="J141" s="2018"/>
      <c r="K141" s="2471"/>
      <c r="L141" s="393"/>
      <c r="M141" s="2027"/>
      <c r="N141" s="2028"/>
      <c r="O141" s="2028"/>
      <c r="P141" s="2028"/>
      <c r="Q141" s="2028"/>
      <c r="R141" s="2028"/>
      <c r="S141" s="2028"/>
      <c r="T141" s="2028"/>
      <c r="U141" s="2028"/>
      <c r="V141" s="2028"/>
      <c r="W141" s="2028"/>
      <c r="X141" s="2028"/>
      <c r="Y141" s="2028"/>
      <c r="Z141" s="2028"/>
      <c r="AA141" s="2028"/>
      <c r="AB141" s="2028"/>
      <c r="AC141" s="2028"/>
      <c r="AD141" s="2028"/>
      <c r="AE141" s="2028"/>
      <c r="AF141" s="2028"/>
      <c r="AG141" s="2028"/>
      <c r="AH141" s="2028"/>
      <c r="AI141" s="2028"/>
      <c r="AJ141" s="2028"/>
      <c r="AK141" s="2028"/>
      <c r="AL141" s="2028"/>
      <c r="AM141" s="2028"/>
      <c r="AN141" s="2028"/>
      <c r="AO141" s="2028"/>
      <c r="AP141" s="2028"/>
      <c r="AQ141" s="2028"/>
      <c r="AR141" s="2028"/>
      <c r="AS141" s="2028"/>
      <c r="AT141" s="2028"/>
      <c r="AU141" s="2028"/>
      <c r="AV141" s="2028"/>
      <c r="AW141" s="2028"/>
      <c r="AX141" s="2028"/>
      <c r="AY141" s="2028"/>
      <c r="AZ141" s="2028"/>
      <c r="BA141" s="2028"/>
      <c r="BB141" s="2028"/>
    </row>
    <row r="142" spans="1:54" s="2029" customFormat="1" hidden="1" x14ac:dyDescent="0.25">
      <c r="A142" s="2030"/>
      <c r="B142" s="2017"/>
      <c r="C142" s="2018"/>
      <c r="D142" s="258">
        <f t="shared" si="1"/>
        <v>0</v>
      </c>
      <c r="E142" s="2018"/>
      <c r="F142" s="2018"/>
      <c r="G142" s="2018"/>
      <c r="H142" s="2018"/>
      <c r="I142" s="2018"/>
      <c r="J142" s="2018"/>
      <c r="K142" s="2471"/>
      <c r="L142" s="393"/>
      <c r="M142" s="2027"/>
      <c r="N142" s="2028"/>
      <c r="O142" s="2028"/>
      <c r="P142" s="2028"/>
      <c r="Q142" s="2028"/>
      <c r="R142" s="2028"/>
      <c r="S142" s="2028"/>
      <c r="T142" s="2028"/>
      <c r="U142" s="2028"/>
      <c r="V142" s="2028"/>
      <c r="W142" s="2028"/>
      <c r="X142" s="2028"/>
      <c r="Y142" s="2028"/>
      <c r="Z142" s="2028"/>
      <c r="AA142" s="2028"/>
      <c r="AB142" s="2028"/>
      <c r="AC142" s="2028"/>
      <c r="AD142" s="2028"/>
      <c r="AE142" s="2028"/>
      <c r="AF142" s="2028"/>
      <c r="AG142" s="2028"/>
      <c r="AH142" s="2028"/>
      <c r="AI142" s="2028"/>
      <c r="AJ142" s="2028"/>
      <c r="AK142" s="2028"/>
      <c r="AL142" s="2028"/>
      <c r="AM142" s="2028"/>
      <c r="AN142" s="2028"/>
      <c r="AO142" s="2028"/>
      <c r="AP142" s="2028"/>
      <c r="AQ142" s="2028"/>
      <c r="AR142" s="2028"/>
      <c r="AS142" s="2028"/>
      <c r="AT142" s="2028"/>
      <c r="AU142" s="2028"/>
      <c r="AV142" s="2028"/>
      <c r="AW142" s="2028"/>
      <c r="AX142" s="2028"/>
      <c r="AY142" s="2028"/>
      <c r="AZ142" s="2028"/>
      <c r="BA142" s="2028"/>
      <c r="BB142" s="2028"/>
    </row>
    <row r="143" spans="1:54" s="2029" customFormat="1" hidden="1" x14ac:dyDescent="0.25">
      <c r="A143" s="2030"/>
      <c r="B143" s="2017"/>
      <c r="C143" s="2018"/>
      <c r="D143" s="258">
        <f t="shared" si="1"/>
        <v>0</v>
      </c>
      <c r="E143" s="2018"/>
      <c r="F143" s="2018"/>
      <c r="G143" s="2018"/>
      <c r="H143" s="2018"/>
      <c r="I143" s="2018"/>
      <c r="J143" s="2018"/>
      <c r="K143" s="2471"/>
      <c r="L143" s="393"/>
      <c r="M143" s="2027"/>
      <c r="N143" s="2028"/>
      <c r="O143" s="2028"/>
      <c r="P143" s="2028"/>
      <c r="Q143" s="2028"/>
      <c r="R143" s="2028"/>
      <c r="S143" s="2028"/>
      <c r="T143" s="2028"/>
      <c r="U143" s="2028"/>
      <c r="V143" s="2028"/>
      <c r="W143" s="2028"/>
      <c r="X143" s="2028"/>
      <c r="Y143" s="2028"/>
      <c r="Z143" s="2028"/>
      <c r="AA143" s="2028"/>
      <c r="AB143" s="2028"/>
      <c r="AC143" s="2028"/>
      <c r="AD143" s="2028"/>
      <c r="AE143" s="2028"/>
      <c r="AF143" s="2028"/>
      <c r="AG143" s="2028"/>
      <c r="AH143" s="2028"/>
      <c r="AI143" s="2028"/>
      <c r="AJ143" s="2028"/>
      <c r="AK143" s="2028"/>
      <c r="AL143" s="2028"/>
      <c r="AM143" s="2028"/>
      <c r="AN143" s="2028"/>
      <c r="AO143" s="2028"/>
      <c r="AP143" s="2028"/>
      <c r="AQ143" s="2028"/>
      <c r="AR143" s="2028"/>
      <c r="AS143" s="2028"/>
      <c r="AT143" s="2028"/>
      <c r="AU143" s="2028"/>
      <c r="AV143" s="2028"/>
      <c r="AW143" s="2028"/>
      <c r="AX143" s="2028"/>
      <c r="AY143" s="2028"/>
      <c r="AZ143" s="2028"/>
      <c r="BA143" s="2028"/>
      <c r="BB143" s="2028"/>
    </row>
    <row r="144" spans="1:54" s="2029" customFormat="1" hidden="1" x14ac:dyDescent="0.25">
      <c r="A144" s="2030"/>
      <c r="B144" s="2017"/>
      <c r="C144" s="2018"/>
      <c r="D144" s="258">
        <f t="shared" si="1"/>
        <v>0</v>
      </c>
      <c r="E144" s="2018"/>
      <c r="F144" s="2018"/>
      <c r="G144" s="2018"/>
      <c r="H144" s="2018"/>
      <c r="I144" s="2018"/>
      <c r="J144" s="2018"/>
      <c r="K144" s="2471"/>
      <c r="L144" s="393"/>
      <c r="M144" s="2027"/>
      <c r="N144" s="2028"/>
      <c r="O144" s="2028"/>
      <c r="P144" s="2028"/>
      <c r="Q144" s="2028"/>
      <c r="R144" s="2028"/>
      <c r="S144" s="2028"/>
      <c r="T144" s="2028"/>
      <c r="U144" s="2028"/>
      <c r="V144" s="2028"/>
      <c r="W144" s="2028"/>
      <c r="X144" s="2028"/>
      <c r="Y144" s="2028"/>
      <c r="Z144" s="2028"/>
      <c r="AA144" s="2028"/>
      <c r="AB144" s="2028"/>
      <c r="AC144" s="2028"/>
      <c r="AD144" s="2028"/>
      <c r="AE144" s="2028"/>
      <c r="AF144" s="2028"/>
      <c r="AG144" s="2028"/>
      <c r="AH144" s="2028"/>
      <c r="AI144" s="2028"/>
      <c r="AJ144" s="2028"/>
      <c r="AK144" s="2028"/>
      <c r="AL144" s="2028"/>
      <c r="AM144" s="2028"/>
      <c r="AN144" s="2028"/>
      <c r="AO144" s="2028"/>
      <c r="AP144" s="2028"/>
      <c r="AQ144" s="2028"/>
      <c r="AR144" s="2028"/>
      <c r="AS144" s="2028"/>
      <c r="AT144" s="2028"/>
      <c r="AU144" s="2028"/>
      <c r="AV144" s="2028"/>
      <c r="AW144" s="2028"/>
      <c r="AX144" s="2028"/>
      <c r="AY144" s="2028"/>
      <c r="AZ144" s="2028"/>
      <c r="BA144" s="2028"/>
      <c r="BB144" s="2028"/>
    </row>
    <row r="145" spans="1:54" s="2029" customFormat="1" hidden="1" x14ac:dyDescent="0.25">
      <c r="A145" s="2030"/>
      <c r="B145" s="2017"/>
      <c r="C145" s="2018"/>
      <c r="D145" s="258">
        <f t="shared" si="1"/>
        <v>0</v>
      </c>
      <c r="E145" s="2018"/>
      <c r="F145" s="2018"/>
      <c r="G145" s="2018"/>
      <c r="H145" s="2018"/>
      <c r="I145" s="2018"/>
      <c r="J145" s="2018"/>
      <c r="K145" s="2471"/>
      <c r="L145" s="393"/>
      <c r="M145" s="2027"/>
      <c r="N145" s="2028"/>
      <c r="O145" s="2028"/>
      <c r="P145" s="2028"/>
      <c r="Q145" s="2028"/>
      <c r="R145" s="2028"/>
      <c r="S145" s="2028"/>
      <c r="T145" s="2028"/>
      <c r="U145" s="2028"/>
      <c r="V145" s="2028"/>
      <c r="W145" s="2028"/>
      <c r="X145" s="2028"/>
      <c r="Y145" s="2028"/>
      <c r="Z145" s="2028"/>
      <c r="AA145" s="2028"/>
      <c r="AB145" s="2028"/>
      <c r="AC145" s="2028"/>
      <c r="AD145" s="2028"/>
      <c r="AE145" s="2028"/>
      <c r="AF145" s="2028"/>
      <c r="AG145" s="2028"/>
      <c r="AH145" s="2028"/>
      <c r="AI145" s="2028"/>
      <c r="AJ145" s="2028"/>
      <c r="AK145" s="2028"/>
      <c r="AL145" s="2028"/>
      <c r="AM145" s="2028"/>
      <c r="AN145" s="2028"/>
      <c r="AO145" s="2028"/>
      <c r="AP145" s="2028"/>
      <c r="AQ145" s="2028"/>
      <c r="AR145" s="2028"/>
      <c r="AS145" s="2028"/>
      <c r="AT145" s="2028"/>
      <c r="AU145" s="2028"/>
      <c r="AV145" s="2028"/>
      <c r="AW145" s="2028"/>
      <c r="AX145" s="2028"/>
      <c r="AY145" s="2028"/>
      <c r="AZ145" s="2028"/>
      <c r="BA145" s="2028"/>
      <c r="BB145" s="2028"/>
    </row>
    <row r="146" spans="1:54" s="2029" customFormat="1" hidden="1" x14ac:dyDescent="0.25">
      <c r="A146" s="2030"/>
      <c r="B146" s="2017"/>
      <c r="C146" s="2018"/>
      <c r="D146" s="258">
        <f t="shared" si="1"/>
        <v>0</v>
      </c>
      <c r="E146" s="2018"/>
      <c r="F146" s="2018"/>
      <c r="G146" s="2018"/>
      <c r="H146" s="2018"/>
      <c r="I146" s="2018"/>
      <c r="J146" s="2018"/>
      <c r="K146" s="2471"/>
      <c r="L146" s="393"/>
      <c r="M146" s="2027"/>
      <c r="N146" s="2028"/>
      <c r="O146" s="2028"/>
      <c r="P146" s="2028"/>
      <c r="Q146" s="2028"/>
      <c r="R146" s="2028"/>
      <c r="S146" s="2028"/>
      <c r="T146" s="2028"/>
      <c r="U146" s="2028"/>
      <c r="V146" s="2028"/>
      <c r="W146" s="2028"/>
      <c r="X146" s="2028"/>
      <c r="Y146" s="2028"/>
      <c r="Z146" s="2028"/>
      <c r="AA146" s="2028"/>
      <c r="AB146" s="2028"/>
      <c r="AC146" s="2028"/>
      <c r="AD146" s="2028"/>
      <c r="AE146" s="2028"/>
      <c r="AF146" s="2028"/>
      <c r="AG146" s="2028"/>
      <c r="AH146" s="2028"/>
      <c r="AI146" s="2028"/>
      <c r="AJ146" s="2028"/>
      <c r="AK146" s="2028"/>
      <c r="AL146" s="2028"/>
      <c r="AM146" s="2028"/>
      <c r="AN146" s="2028"/>
      <c r="AO146" s="2028"/>
      <c r="AP146" s="2028"/>
      <c r="AQ146" s="2028"/>
      <c r="AR146" s="2028"/>
      <c r="AS146" s="2028"/>
      <c r="AT146" s="2028"/>
      <c r="AU146" s="2028"/>
      <c r="AV146" s="2028"/>
      <c r="AW146" s="2028"/>
      <c r="AX146" s="2028"/>
      <c r="AY146" s="2028"/>
      <c r="AZ146" s="2028"/>
      <c r="BA146" s="2028"/>
      <c r="BB146" s="2028"/>
    </row>
    <row r="147" spans="1:54" s="2029" customFormat="1" hidden="1" x14ac:dyDescent="0.25">
      <c r="A147" s="2030"/>
      <c r="B147" s="2017"/>
      <c r="C147" s="2018"/>
      <c r="D147" s="258">
        <f t="shared" si="1"/>
        <v>0</v>
      </c>
      <c r="E147" s="2018"/>
      <c r="F147" s="2018"/>
      <c r="G147" s="2018"/>
      <c r="H147" s="2018"/>
      <c r="I147" s="2018"/>
      <c r="J147" s="2018"/>
      <c r="K147" s="2471"/>
      <c r="L147" s="393"/>
      <c r="M147" s="2027"/>
      <c r="N147" s="2028"/>
      <c r="O147" s="2028"/>
      <c r="P147" s="2028"/>
      <c r="Q147" s="2028"/>
      <c r="R147" s="2028"/>
      <c r="S147" s="2028"/>
      <c r="T147" s="2028"/>
      <c r="U147" s="2028"/>
      <c r="V147" s="2028"/>
      <c r="W147" s="2028"/>
      <c r="X147" s="2028"/>
      <c r="Y147" s="2028"/>
      <c r="Z147" s="2028"/>
      <c r="AA147" s="2028"/>
      <c r="AB147" s="2028"/>
      <c r="AC147" s="2028"/>
      <c r="AD147" s="2028"/>
      <c r="AE147" s="2028"/>
      <c r="AF147" s="2028"/>
      <c r="AG147" s="2028"/>
      <c r="AH147" s="2028"/>
      <c r="AI147" s="2028"/>
      <c r="AJ147" s="2028"/>
      <c r="AK147" s="2028"/>
      <c r="AL147" s="2028"/>
      <c r="AM147" s="2028"/>
      <c r="AN147" s="2028"/>
      <c r="AO147" s="2028"/>
      <c r="AP147" s="2028"/>
      <c r="AQ147" s="2028"/>
      <c r="AR147" s="2028"/>
      <c r="AS147" s="2028"/>
      <c r="AT147" s="2028"/>
      <c r="AU147" s="2028"/>
      <c r="AV147" s="2028"/>
      <c r="AW147" s="2028"/>
      <c r="AX147" s="2028"/>
      <c r="AY147" s="2028"/>
      <c r="AZ147" s="2028"/>
      <c r="BA147" s="2028"/>
      <c r="BB147" s="2028"/>
    </row>
    <row r="148" spans="1:54" s="2029" customFormat="1" hidden="1" x14ac:dyDescent="0.25">
      <c r="A148" s="2030"/>
      <c r="B148" s="2017"/>
      <c r="C148" s="2018"/>
      <c r="D148" s="258">
        <f t="shared" ref="D148:D174" si="2">C148*(1-(E148)/100)</f>
        <v>0</v>
      </c>
      <c r="E148" s="2018"/>
      <c r="F148" s="2018"/>
      <c r="G148" s="2018"/>
      <c r="H148" s="2018"/>
      <c r="I148" s="2018"/>
      <c r="J148" s="2018"/>
      <c r="K148" s="2471"/>
      <c r="L148" s="393"/>
      <c r="M148" s="2027"/>
      <c r="N148" s="2028"/>
      <c r="O148" s="2028"/>
      <c r="P148" s="2028"/>
      <c r="Q148" s="2028"/>
      <c r="R148" s="2028"/>
      <c r="S148" s="2028"/>
      <c r="T148" s="2028"/>
      <c r="U148" s="2028"/>
      <c r="V148" s="2028"/>
      <c r="W148" s="2028"/>
      <c r="X148" s="2028"/>
      <c r="Y148" s="2028"/>
      <c r="Z148" s="2028"/>
      <c r="AA148" s="2028"/>
      <c r="AB148" s="2028"/>
      <c r="AC148" s="2028"/>
      <c r="AD148" s="2028"/>
      <c r="AE148" s="2028"/>
      <c r="AF148" s="2028"/>
      <c r="AG148" s="2028"/>
      <c r="AH148" s="2028"/>
      <c r="AI148" s="2028"/>
      <c r="AJ148" s="2028"/>
      <c r="AK148" s="2028"/>
      <c r="AL148" s="2028"/>
      <c r="AM148" s="2028"/>
      <c r="AN148" s="2028"/>
      <c r="AO148" s="2028"/>
      <c r="AP148" s="2028"/>
      <c r="AQ148" s="2028"/>
      <c r="AR148" s="2028"/>
      <c r="AS148" s="2028"/>
      <c r="AT148" s="2028"/>
      <c r="AU148" s="2028"/>
      <c r="AV148" s="2028"/>
      <c r="AW148" s="2028"/>
      <c r="AX148" s="2028"/>
      <c r="AY148" s="2028"/>
      <c r="AZ148" s="2028"/>
      <c r="BA148" s="2028"/>
      <c r="BB148" s="2028"/>
    </row>
    <row r="149" spans="1:54" s="2029" customFormat="1" hidden="1" x14ac:dyDescent="0.25">
      <c r="A149" s="2030"/>
      <c r="B149" s="2017"/>
      <c r="C149" s="2018"/>
      <c r="D149" s="258">
        <f t="shared" si="2"/>
        <v>0</v>
      </c>
      <c r="E149" s="2018"/>
      <c r="F149" s="2018"/>
      <c r="G149" s="2018"/>
      <c r="H149" s="2018"/>
      <c r="I149" s="2018"/>
      <c r="J149" s="2018"/>
      <c r="K149" s="2471"/>
      <c r="L149" s="393"/>
      <c r="M149" s="2027"/>
      <c r="N149" s="2028"/>
      <c r="O149" s="2028"/>
      <c r="P149" s="2028"/>
      <c r="Q149" s="2028"/>
      <c r="R149" s="2028"/>
      <c r="S149" s="2028"/>
      <c r="T149" s="2028"/>
      <c r="U149" s="2028"/>
      <c r="V149" s="2028"/>
      <c r="W149" s="2028"/>
      <c r="X149" s="2028"/>
      <c r="Y149" s="2028"/>
      <c r="Z149" s="2028"/>
      <c r="AA149" s="2028"/>
      <c r="AB149" s="2028"/>
      <c r="AC149" s="2028"/>
      <c r="AD149" s="2028"/>
      <c r="AE149" s="2028"/>
      <c r="AF149" s="2028"/>
      <c r="AG149" s="2028"/>
      <c r="AH149" s="2028"/>
      <c r="AI149" s="2028"/>
      <c r="AJ149" s="2028"/>
      <c r="AK149" s="2028"/>
      <c r="AL149" s="2028"/>
      <c r="AM149" s="2028"/>
      <c r="AN149" s="2028"/>
      <c r="AO149" s="2028"/>
      <c r="AP149" s="2028"/>
      <c r="AQ149" s="2028"/>
      <c r="AR149" s="2028"/>
      <c r="AS149" s="2028"/>
      <c r="AT149" s="2028"/>
      <c r="AU149" s="2028"/>
      <c r="AV149" s="2028"/>
      <c r="AW149" s="2028"/>
      <c r="AX149" s="2028"/>
      <c r="AY149" s="2028"/>
      <c r="AZ149" s="2028"/>
      <c r="BA149" s="2028"/>
      <c r="BB149" s="2028"/>
    </row>
    <row r="150" spans="1:54" s="2029" customFormat="1" hidden="1" x14ac:dyDescent="0.25">
      <c r="A150" s="2030"/>
      <c r="B150" s="2017"/>
      <c r="C150" s="2018"/>
      <c r="D150" s="258">
        <f t="shared" si="2"/>
        <v>0</v>
      </c>
      <c r="E150" s="2018"/>
      <c r="F150" s="2018"/>
      <c r="G150" s="2018"/>
      <c r="H150" s="2018"/>
      <c r="I150" s="2018"/>
      <c r="J150" s="2018"/>
      <c r="K150" s="2471"/>
      <c r="L150" s="393"/>
      <c r="M150" s="2027"/>
      <c r="N150" s="2028"/>
      <c r="O150" s="2028"/>
      <c r="P150" s="2028"/>
      <c r="Q150" s="2028"/>
      <c r="R150" s="2028"/>
      <c r="S150" s="2028"/>
      <c r="T150" s="2028"/>
      <c r="U150" s="2028"/>
      <c r="V150" s="2028"/>
      <c r="W150" s="2028"/>
      <c r="X150" s="2028"/>
      <c r="Y150" s="2028"/>
      <c r="Z150" s="2028"/>
      <c r="AA150" s="2028"/>
      <c r="AB150" s="2028"/>
      <c r="AC150" s="2028"/>
      <c r="AD150" s="2028"/>
      <c r="AE150" s="2028"/>
      <c r="AF150" s="2028"/>
      <c r="AG150" s="2028"/>
      <c r="AH150" s="2028"/>
      <c r="AI150" s="2028"/>
      <c r="AJ150" s="2028"/>
      <c r="AK150" s="2028"/>
      <c r="AL150" s="2028"/>
      <c r="AM150" s="2028"/>
      <c r="AN150" s="2028"/>
      <c r="AO150" s="2028"/>
      <c r="AP150" s="2028"/>
      <c r="AQ150" s="2028"/>
      <c r="AR150" s="2028"/>
      <c r="AS150" s="2028"/>
      <c r="AT150" s="2028"/>
      <c r="AU150" s="2028"/>
      <c r="AV150" s="2028"/>
      <c r="AW150" s="2028"/>
      <c r="AX150" s="2028"/>
      <c r="AY150" s="2028"/>
      <c r="AZ150" s="2028"/>
      <c r="BA150" s="2028"/>
      <c r="BB150" s="2028"/>
    </row>
    <row r="151" spans="1:54" s="2029" customFormat="1" hidden="1" x14ac:dyDescent="0.25">
      <c r="A151" s="2030"/>
      <c r="B151" s="2017"/>
      <c r="C151" s="2018"/>
      <c r="D151" s="258">
        <f t="shared" si="2"/>
        <v>0</v>
      </c>
      <c r="E151" s="2018"/>
      <c r="F151" s="2018"/>
      <c r="G151" s="2018"/>
      <c r="H151" s="2018"/>
      <c r="I151" s="2018"/>
      <c r="J151" s="2018"/>
      <c r="K151" s="2471"/>
      <c r="L151" s="393"/>
      <c r="M151" s="2027"/>
      <c r="N151" s="2028"/>
      <c r="O151" s="2028"/>
      <c r="P151" s="2028"/>
      <c r="Q151" s="2028"/>
      <c r="R151" s="2028"/>
      <c r="S151" s="2028"/>
      <c r="T151" s="2028"/>
      <c r="U151" s="2028"/>
      <c r="V151" s="2028"/>
      <c r="W151" s="2028"/>
      <c r="X151" s="2028"/>
      <c r="Y151" s="2028"/>
      <c r="Z151" s="2028"/>
      <c r="AA151" s="2028"/>
      <c r="AB151" s="2028"/>
      <c r="AC151" s="2028"/>
      <c r="AD151" s="2028"/>
      <c r="AE151" s="2028"/>
      <c r="AF151" s="2028"/>
      <c r="AG151" s="2028"/>
      <c r="AH151" s="2028"/>
      <c r="AI151" s="2028"/>
      <c r="AJ151" s="2028"/>
      <c r="AK151" s="2028"/>
      <c r="AL151" s="2028"/>
      <c r="AM151" s="2028"/>
      <c r="AN151" s="2028"/>
      <c r="AO151" s="2028"/>
      <c r="AP151" s="2028"/>
      <c r="AQ151" s="2028"/>
      <c r="AR151" s="2028"/>
      <c r="AS151" s="2028"/>
      <c r="AT151" s="2028"/>
      <c r="AU151" s="2028"/>
      <c r="AV151" s="2028"/>
      <c r="AW151" s="2028"/>
      <c r="AX151" s="2028"/>
      <c r="AY151" s="2028"/>
      <c r="AZ151" s="2028"/>
      <c r="BA151" s="2028"/>
      <c r="BB151" s="2028"/>
    </row>
    <row r="152" spans="1:54" s="2029" customFormat="1" hidden="1" x14ac:dyDescent="0.25">
      <c r="A152" s="2030"/>
      <c r="B152" s="2017"/>
      <c r="C152" s="2018"/>
      <c r="D152" s="258">
        <f t="shared" si="2"/>
        <v>0</v>
      </c>
      <c r="E152" s="2018"/>
      <c r="F152" s="2018"/>
      <c r="G152" s="2018"/>
      <c r="H152" s="2018"/>
      <c r="I152" s="2018"/>
      <c r="J152" s="2018"/>
      <c r="K152" s="2471"/>
      <c r="L152" s="393"/>
      <c r="M152" s="2027"/>
      <c r="N152" s="2028"/>
      <c r="O152" s="2028"/>
      <c r="P152" s="2028"/>
      <c r="Q152" s="2028"/>
      <c r="R152" s="2028"/>
      <c r="S152" s="2028"/>
      <c r="T152" s="2028"/>
      <c r="U152" s="2028"/>
      <c r="V152" s="2028"/>
      <c r="W152" s="2028"/>
      <c r="X152" s="2028"/>
      <c r="Y152" s="2028"/>
      <c r="Z152" s="2028"/>
      <c r="AA152" s="2028"/>
      <c r="AB152" s="2028"/>
      <c r="AC152" s="2028"/>
      <c r="AD152" s="2028"/>
      <c r="AE152" s="2028"/>
      <c r="AF152" s="2028"/>
      <c r="AG152" s="2028"/>
      <c r="AH152" s="2028"/>
      <c r="AI152" s="2028"/>
      <c r="AJ152" s="2028"/>
      <c r="AK152" s="2028"/>
      <c r="AL152" s="2028"/>
      <c r="AM152" s="2028"/>
      <c r="AN152" s="2028"/>
      <c r="AO152" s="2028"/>
      <c r="AP152" s="2028"/>
      <c r="AQ152" s="2028"/>
      <c r="AR152" s="2028"/>
      <c r="AS152" s="2028"/>
      <c r="AT152" s="2028"/>
      <c r="AU152" s="2028"/>
      <c r="AV152" s="2028"/>
      <c r="AW152" s="2028"/>
      <c r="AX152" s="2028"/>
      <c r="AY152" s="2028"/>
      <c r="AZ152" s="2028"/>
      <c r="BA152" s="2028"/>
      <c r="BB152" s="2028"/>
    </row>
    <row r="153" spans="1:54" s="2029" customFormat="1" hidden="1" x14ac:dyDescent="0.25">
      <c r="A153" s="2030"/>
      <c r="B153" s="2017"/>
      <c r="C153" s="2018"/>
      <c r="D153" s="258">
        <f t="shared" si="2"/>
        <v>0</v>
      </c>
      <c r="E153" s="2018"/>
      <c r="F153" s="2018"/>
      <c r="G153" s="2018"/>
      <c r="H153" s="2018"/>
      <c r="I153" s="2018"/>
      <c r="J153" s="2018"/>
      <c r="K153" s="2471"/>
      <c r="L153" s="393"/>
      <c r="M153" s="2027"/>
      <c r="N153" s="2028"/>
      <c r="O153" s="2028"/>
      <c r="P153" s="2028"/>
      <c r="Q153" s="2028"/>
      <c r="R153" s="2028"/>
      <c r="S153" s="2028"/>
      <c r="T153" s="2028"/>
      <c r="U153" s="2028"/>
      <c r="V153" s="2028"/>
      <c r="W153" s="2028"/>
      <c r="X153" s="2028"/>
      <c r="Y153" s="2028"/>
      <c r="Z153" s="2028"/>
      <c r="AA153" s="2028"/>
      <c r="AB153" s="2028"/>
      <c r="AC153" s="2028"/>
      <c r="AD153" s="2028"/>
      <c r="AE153" s="2028"/>
      <c r="AF153" s="2028"/>
      <c r="AG153" s="2028"/>
      <c r="AH153" s="2028"/>
      <c r="AI153" s="2028"/>
      <c r="AJ153" s="2028"/>
      <c r="AK153" s="2028"/>
      <c r="AL153" s="2028"/>
      <c r="AM153" s="2028"/>
      <c r="AN153" s="2028"/>
      <c r="AO153" s="2028"/>
      <c r="AP153" s="2028"/>
      <c r="AQ153" s="2028"/>
      <c r="AR153" s="2028"/>
      <c r="AS153" s="2028"/>
      <c r="AT153" s="2028"/>
      <c r="AU153" s="2028"/>
      <c r="AV153" s="2028"/>
      <c r="AW153" s="2028"/>
      <c r="AX153" s="2028"/>
      <c r="AY153" s="2028"/>
      <c r="AZ153" s="2028"/>
      <c r="BA153" s="2028"/>
      <c r="BB153" s="2028"/>
    </row>
    <row r="154" spans="1:54" s="2029" customFormat="1" hidden="1" x14ac:dyDescent="0.25">
      <c r="A154" s="2030"/>
      <c r="B154" s="2017"/>
      <c r="C154" s="2018"/>
      <c r="D154" s="258">
        <f t="shared" si="2"/>
        <v>0</v>
      </c>
      <c r="E154" s="2018"/>
      <c r="F154" s="2018"/>
      <c r="G154" s="2018"/>
      <c r="H154" s="2018"/>
      <c r="I154" s="2018"/>
      <c r="J154" s="2018"/>
      <c r="K154" s="2471"/>
      <c r="L154" s="393"/>
      <c r="M154" s="2027"/>
      <c r="N154" s="2028"/>
      <c r="O154" s="2028"/>
      <c r="P154" s="2028"/>
      <c r="Q154" s="2028"/>
      <c r="R154" s="2028"/>
      <c r="S154" s="2028"/>
      <c r="T154" s="2028"/>
      <c r="U154" s="2028"/>
      <c r="V154" s="2028"/>
      <c r="W154" s="2028"/>
      <c r="X154" s="2028"/>
      <c r="Y154" s="2028"/>
      <c r="Z154" s="2028"/>
      <c r="AA154" s="2028"/>
      <c r="AB154" s="2028"/>
      <c r="AC154" s="2028"/>
      <c r="AD154" s="2028"/>
      <c r="AE154" s="2028"/>
      <c r="AF154" s="2028"/>
      <c r="AG154" s="2028"/>
      <c r="AH154" s="2028"/>
      <c r="AI154" s="2028"/>
      <c r="AJ154" s="2028"/>
      <c r="AK154" s="2028"/>
      <c r="AL154" s="2028"/>
      <c r="AM154" s="2028"/>
      <c r="AN154" s="2028"/>
      <c r="AO154" s="2028"/>
      <c r="AP154" s="2028"/>
      <c r="AQ154" s="2028"/>
      <c r="AR154" s="2028"/>
      <c r="AS154" s="2028"/>
      <c r="AT154" s="2028"/>
      <c r="AU154" s="2028"/>
      <c r="AV154" s="2028"/>
      <c r="AW154" s="2028"/>
      <c r="AX154" s="2028"/>
      <c r="AY154" s="2028"/>
      <c r="AZ154" s="2028"/>
      <c r="BA154" s="2028"/>
      <c r="BB154" s="2028"/>
    </row>
    <row r="155" spans="1:54" s="2029" customFormat="1" hidden="1" x14ac:dyDescent="0.25">
      <c r="A155" s="2030"/>
      <c r="B155" s="2017"/>
      <c r="C155" s="2018"/>
      <c r="D155" s="258">
        <f t="shared" si="2"/>
        <v>0</v>
      </c>
      <c r="E155" s="2018"/>
      <c r="F155" s="2018"/>
      <c r="G155" s="2018"/>
      <c r="H155" s="2018"/>
      <c r="I155" s="2018"/>
      <c r="J155" s="2018"/>
      <c r="K155" s="2471"/>
      <c r="L155" s="393"/>
      <c r="M155" s="2027"/>
      <c r="N155" s="2028"/>
      <c r="O155" s="2028"/>
      <c r="P155" s="2028"/>
      <c r="Q155" s="2028"/>
      <c r="R155" s="2028"/>
      <c r="S155" s="2028"/>
      <c r="T155" s="2028"/>
      <c r="U155" s="2028"/>
      <c r="V155" s="2028"/>
      <c r="W155" s="2028"/>
      <c r="X155" s="2028"/>
      <c r="Y155" s="2028"/>
      <c r="Z155" s="2028"/>
      <c r="AA155" s="2028"/>
      <c r="AB155" s="2028"/>
      <c r="AC155" s="2028"/>
      <c r="AD155" s="2028"/>
      <c r="AE155" s="2028"/>
      <c r="AF155" s="2028"/>
      <c r="AG155" s="2028"/>
      <c r="AH155" s="2028"/>
      <c r="AI155" s="2028"/>
      <c r="AJ155" s="2028"/>
      <c r="AK155" s="2028"/>
      <c r="AL155" s="2028"/>
      <c r="AM155" s="2028"/>
      <c r="AN155" s="2028"/>
      <c r="AO155" s="2028"/>
      <c r="AP155" s="2028"/>
      <c r="AQ155" s="2028"/>
      <c r="AR155" s="2028"/>
      <c r="AS155" s="2028"/>
      <c r="AT155" s="2028"/>
      <c r="AU155" s="2028"/>
      <c r="AV155" s="2028"/>
      <c r="AW155" s="2028"/>
      <c r="AX155" s="2028"/>
      <c r="AY155" s="2028"/>
      <c r="AZ155" s="2028"/>
      <c r="BA155" s="2028"/>
      <c r="BB155" s="2028"/>
    </row>
    <row r="156" spans="1:54" s="2029" customFormat="1" hidden="1" x14ac:dyDescent="0.25">
      <c r="A156" s="2030"/>
      <c r="B156" s="2017"/>
      <c r="C156" s="2018"/>
      <c r="D156" s="258">
        <f t="shared" si="2"/>
        <v>0</v>
      </c>
      <c r="E156" s="2018"/>
      <c r="F156" s="2018"/>
      <c r="G156" s="2018"/>
      <c r="H156" s="2018"/>
      <c r="I156" s="2018"/>
      <c r="J156" s="2018"/>
      <c r="K156" s="2471"/>
      <c r="L156" s="393"/>
      <c r="M156" s="2027"/>
      <c r="N156" s="2028"/>
      <c r="O156" s="2028"/>
      <c r="P156" s="2028"/>
      <c r="Q156" s="2028"/>
      <c r="R156" s="2028"/>
      <c r="S156" s="2028"/>
      <c r="T156" s="2028"/>
      <c r="U156" s="2028"/>
      <c r="V156" s="2028"/>
      <c r="W156" s="2028"/>
      <c r="X156" s="2028"/>
      <c r="Y156" s="2028"/>
      <c r="Z156" s="2028"/>
      <c r="AA156" s="2028"/>
      <c r="AB156" s="2028"/>
      <c r="AC156" s="2028"/>
      <c r="AD156" s="2028"/>
      <c r="AE156" s="2028"/>
      <c r="AF156" s="2028"/>
      <c r="AG156" s="2028"/>
      <c r="AH156" s="2028"/>
      <c r="AI156" s="2028"/>
      <c r="AJ156" s="2028"/>
      <c r="AK156" s="2028"/>
      <c r="AL156" s="2028"/>
      <c r="AM156" s="2028"/>
      <c r="AN156" s="2028"/>
      <c r="AO156" s="2028"/>
      <c r="AP156" s="2028"/>
      <c r="AQ156" s="2028"/>
      <c r="AR156" s="2028"/>
      <c r="AS156" s="2028"/>
      <c r="AT156" s="2028"/>
      <c r="AU156" s="2028"/>
      <c r="AV156" s="2028"/>
      <c r="AW156" s="2028"/>
      <c r="AX156" s="2028"/>
      <c r="AY156" s="2028"/>
      <c r="AZ156" s="2028"/>
      <c r="BA156" s="2028"/>
      <c r="BB156" s="2028"/>
    </row>
    <row r="157" spans="1:54" s="2029" customFormat="1" hidden="1" x14ac:dyDescent="0.25">
      <c r="A157" s="2030"/>
      <c r="B157" s="2017"/>
      <c r="C157" s="2018"/>
      <c r="D157" s="258">
        <f t="shared" si="2"/>
        <v>0</v>
      </c>
      <c r="E157" s="2018"/>
      <c r="F157" s="2018"/>
      <c r="G157" s="2018"/>
      <c r="H157" s="2018"/>
      <c r="I157" s="2018"/>
      <c r="J157" s="2018"/>
      <c r="K157" s="2471"/>
      <c r="L157" s="393"/>
      <c r="M157" s="2027"/>
      <c r="N157" s="2028"/>
      <c r="O157" s="2028"/>
      <c r="P157" s="2028"/>
      <c r="Q157" s="2028"/>
      <c r="R157" s="2028"/>
      <c r="S157" s="2028"/>
      <c r="T157" s="2028"/>
      <c r="U157" s="2028"/>
      <c r="V157" s="2028"/>
      <c r="W157" s="2028"/>
      <c r="X157" s="2028"/>
      <c r="Y157" s="2028"/>
      <c r="Z157" s="2028"/>
      <c r="AA157" s="2028"/>
      <c r="AB157" s="2028"/>
      <c r="AC157" s="2028"/>
      <c r="AD157" s="2028"/>
      <c r="AE157" s="2028"/>
      <c r="AF157" s="2028"/>
      <c r="AG157" s="2028"/>
      <c r="AH157" s="2028"/>
      <c r="AI157" s="2028"/>
      <c r="AJ157" s="2028"/>
      <c r="AK157" s="2028"/>
      <c r="AL157" s="2028"/>
      <c r="AM157" s="2028"/>
      <c r="AN157" s="2028"/>
      <c r="AO157" s="2028"/>
      <c r="AP157" s="2028"/>
      <c r="AQ157" s="2028"/>
      <c r="AR157" s="2028"/>
      <c r="AS157" s="2028"/>
      <c r="AT157" s="2028"/>
      <c r="AU157" s="2028"/>
      <c r="AV157" s="2028"/>
      <c r="AW157" s="2028"/>
      <c r="AX157" s="2028"/>
      <c r="AY157" s="2028"/>
      <c r="AZ157" s="2028"/>
      <c r="BA157" s="2028"/>
      <c r="BB157" s="2028"/>
    </row>
    <row r="158" spans="1:54" s="2029" customFormat="1" hidden="1" x14ac:dyDescent="0.25">
      <c r="A158" s="2030"/>
      <c r="B158" s="2017"/>
      <c r="C158" s="2018"/>
      <c r="D158" s="258">
        <f t="shared" si="2"/>
        <v>0</v>
      </c>
      <c r="E158" s="2018"/>
      <c r="F158" s="2018"/>
      <c r="G158" s="2018"/>
      <c r="H158" s="2018"/>
      <c r="I158" s="2018"/>
      <c r="J158" s="2018"/>
      <c r="K158" s="2471"/>
      <c r="L158" s="393"/>
      <c r="M158" s="2027"/>
      <c r="N158" s="2028"/>
      <c r="O158" s="2028"/>
      <c r="P158" s="2028"/>
      <c r="Q158" s="2028"/>
      <c r="R158" s="2028"/>
      <c r="S158" s="2028"/>
      <c r="T158" s="2028"/>
      <c r="U158" s="2028"/>
      <c r="V158" s="2028"/>
      <c r="W158" s="2028"/>
      <c r="X158" s="2028"/>
      <c r="Y158" s="2028"/>
      <c r="Z158" s="2028"/>
      <c r="AA158" s="2028"/>
      <c r="AB158" s="2028"/>
      <c r="AC158" s="2028"/>
      <c r="AD158" s="2028"/>
      <c r="AE158" s="2028"/>
      <c r="AF158" s="2028"/>
      <c r="AG158" s="2028"/>
      <c r="AH158" s="2028"/>
      <c r="AI158" s="2028"/>
      <c r="AJ158" s="2028"/>
      <c r="AK158" s="2028"/>
      <c r="AL158" s="2028"/>
      <c r="AM158" s="2028"/>
      <c r="AN158" s="2028"/>
      <c r="AO158" s="2028"/>
      <c r="AP158" s="2028"/>
      <c r="AQ158" s="2028"/>
      <c r="AR158" s="2028"/>
      <c r="AS158" s="2028"/>
      <c r="AT158" s="2028"/>
      <c r="AU158" s="2028"/>
      <c r="AV158" s="2028"/>
      <c r="AW158" s="2028"/>
      <c r="AX158" s="2028"/>
      <c r="AY158" s="2028"/>
      <c r="AZ158" s="2028"/>
      <c r="BA158" s="2028"/>
      <c r="BB158" s="2028"/>
    </row>
    <row r="159" spans="1:54" s="2029" customFormat="1" hidden="1" x14ac:dyDescent="0.25">
      <c r="A159" s="2030"/>
      <c r="B159" s="2017"/>
      <c r="C159" s="2018"/>
      <c r="D159" s="258">
        <f t="shared" si="2"/>
        <v>0</v>
      </c>
      <c r="E159" s="2018"/>
      <c r="F159" s="2018"/>
      <c r="G159" s="2018"/>
      <c r="H159" s="2018"/>
      <c r="I159" s="2018"/>
      <c r="J159" s="2018"/>
      <c r="K159" s="2471"/>
      <c r="L159" s="393"/>
      <c r="M159" s="2027"/>
      <c r="N159" s="2028"/>
      <c r="O159" s="2028"/>
      <c r="P159" s="2028"/>
      <c r="Q159" s="2028"/>
      <c r="R159" s="2028"/>
      <c r="S159" s="2028"/>
      <c r="T159" s="2028"/>
      <c r="U159" s="2028"/>
      <c r="V159" s="2028"/>
      <c r="W159" s="2028"/>
      <c r="X159" s="2028"/>
      <c r="Y159" s="2028"/>
      <c r="Z159" s="2028"/>
      <c r="AA159" s="2028"/>
      <c r="AB159" s="2028"/>
      <c r="AC159" s="2028"/>
      <c r="AD159" s="2028"/>
      <c r="AE159" s="2028"/>
      <c r="AF159" s="2028"/>
      <c r="AG159" s="2028"/>
      <c r="AH159" s="2028"/>
      <c r="AI159" s="2028"/>
      <c r="AJ159" s="2028"/>
      <c r="AK159" s="2028"/>
      <c r="AL159" s="2028"/>
      <c r="AM159" s="2028"/>
      <c r="AN159" s="2028"/>
      <c r="AO159" s="2028"/>
      <c r="AP159" s="2028"/>
      <c r="AQ159" s="2028"/>
      <c r="AR159" s="2028"/>
      <c r="AS159" s="2028"/>
      <c r="AT159" s="2028"/>
      <c r="AU159" s="2028"/>
      <c r="AV159" s="2028"/>
      <c r="AW159" s="2028"/>
      <c r="AX159" s="2028"/>
      <c r="AY159" s="2028"/>
      <c r="AZ159" s="2028"/>
      <c r="BA159" s="2028"/>
      <c r="BB159" s="2028"/>
    </row>
    <row r="160" spans="1:54" s="2029" customFormat="1" hidden="1" x14ac:dyDescent="0.25">
      <c r="A160" s="2030"/>
      <c r="B160" s="2017"/>
      <c r="C160" s="2018"/>
      <c r="D160" s="258">
        <f t="shared" si="2"/>
        <v>0</v>
      </c>
      <c r="E160" s="2018"/>
      <c r="F160" s="2018"/>
      <c r="G160" s="2018"/>
      <c r="H160" s="2018"/>
      <c r="I160" s="2018"/>
      <c r="J160" s="2018"/>
      <c r="K160" s="2471"/>
      <c r="L160" s="393"/>
      <c r="M160" s="2027"/>
      <c r="N160" s="2028"/>
      <c r="O160" s="2028"/>
      <c r="P160" s="2028"/>
      <c r="Q160" s="2028"/>
      <c r="R160" s="2028"/>
      <c r="S160" s="2028"/>
      <c r="T160" s="2028"/>
      <c r="U160" s="2028"/>
      <c r="V160" s="2028"/>
      <c r="W160" s="2028"/>
      <c r="X160" s="2028"/>
      <c r="Y160" s="2028"/>
      <c r="Z160" s="2028"/>
      <c r="AA160" s="2028"/>
      <c r="AB160" s="2028"/>
      <c r="AC160" s="2028"/>
      <c r="AD160" s="2028"/>
      <c r="AE160" s="2028"/>
      <c r="AF160" s="2028"/>
      <c r="AG160" s="2028"/>
      <c r="AH160" s="2028"/>
      <c r="AI160" s="2028"/>
      <c r="AJ160" s="2028"/>
      <c r="AK160" s="2028"/>
      <c r="AL160" s="2028"/>
      <c r="AM160" s="2028"/>
      <c r="AN160" s="2028"/>
      <c r="AO160" s="2028"/>
      <c r="AP160" s="2028"/>
      <c r="AQ160" s="2028"/>
      <c r="AR160" s="2028"/>
      <c r="AS160" s="2028"/>
      <c r="AT160" s="2028"/>
      <c r="AU160" s="2028"/>
      <c r="AV160" s="2028"/>
      <c r="AW160" s="2028"/>
      <c r="AX160" s="2028"/>
      <c r="AY160" s="2028"/>
      <c r="AZ160" s="2028"/>
      <c r="BA160" s="2028"/>
      <c r="BB160" s="2028"/>
    </row>
    <row r="161" spans="1:54" s="2029" customFormat="1" hidden="1" x14ac:dyDescent="0.25">
      <c r="A161" s="2030"/>
      <c r="B161" s="2017"/>
      <c r="C161" s="2018"/>
      <c r="D161" s="258">
        <f t="shared" si="2"/>
        <v>0</v>
      </c>
      <c r="E161" s="2018"/>
      <c r="F161" s="2018"/>
      <c r="G161" s="2018"/>
      <c r="H161" s="2018"/>
      <c r="I161" s="2018"/>
      <c r="J161" s="2018"/>
      <c r="K161" s="2471"/>
      <c r="L161" s="393"/>
      <c r="M161" s="2027"/>
      <c r="N161" s="2028"/>
      <c r="O161" s="2028"/>
      <c r="P161" s="2028"/>
      <c r="Q161" s="2028"/>
      <c r="R161" s="2028"/>
      <c r="S161" s="2028"/>
      <c r="T161" s="2028"/>
      <c r="U161" s="2028"/>
      <c r="V161" s="2028"/>
      <c r="W161" s="2028"/>
      <c r="X161" s="2028"/>
      <c r="Y161" s="2028"/>
      <c r="Z161" s="2028"/>
      <c r="AA161" s="2028"/>
      <c r="AB161" s="2028"/>
      <c r="AC161" s="2028"/>
      <c r="AD161" s="2028"/>
      <c r="AE161" s="2028"/>
      <c r="AF161" s="2028"/>
      <c r="AG161" s="2028"/>
      <c r="AH161" s="2028"/>
      <c r="AI161" s="2028"/>
      <c r="AJ161" s="2028"/>
      <c r="AK161" s="2028"/>
      <c r="AL161" s="2028"/>
      <c r="AM161" s="2028"/>
      <c r="AN161" s="2028"/>
      <c r="AO161" s="2028"/>
      <c r="AP161" s="2028"/>
      <c r="AQ161" s="2028"/>
      <c r="AR161" s="2028"/>
      <c r="AS161" s="2028"/>
      <c r="AT161" s="2028"/>
      <c r="AU161" s="2028"/>
      <c r="AV161" s="2028"/>
      <c r="AW161" s="2028"/>
      <c r="AX161" s="2028"/>
      <c r="AY161" s="2028"/>
      <c r="AZ161" s="2028"/>
      <c r="BA161" s="2028"/>
      <c r="BB161" s="2028"/>
    </row>
    <row r="162" spans="1:54" s="2029" customFormat="1" hidden="1" x14ac:dyDescent="0.25">
      <c r="A162" s="2030"/>
      <c r="B162" s="2017"/>
      <c r="C162" s="2018"/>
      <c r="D162" s="258">
        <f t="shared" si="2"/>
        <v>0</v>
      </c>
      <c r="E162" s="2018"/>
      <c r="F162" s="2018"/>
      <c r="G162" s="2018"/>
      <c r="H162" s="2018"/>
      <c r="I162" s="2018"/>
      <c r="J162" s="2018"/>
      <c r="K162" s="2471"/>
      <c r="L162" s="393"/>
      <c r="M162" s="2027"/>
      <c r="N162" s="2028"/>
      <c r="O162" s="2028"/>
      <c r="P162" s="2028"/>
      <c r="Q162" s="2028"/>
      <c r="R162" s="2028"/>
      <c r="S162" s="2028"/>
      <c r="T162" s="2028"/>
      <c r="U162" s="2028"/>
      <c r="V162" s="2028"/>
      <c r="W162" s="2028"/>
      <c r="X162" s="2028"/>
      <c r="Y162" s="2028"/>
      <c r="Z162" s="2028"/>
      <c r="AA162" s="2028"/>
      <c r="AB162" s="2028"/>
      <c r="AC162" s="2028"/>
      <c r="AD162" s="2028"/>
      <c r="AE162" s="2028"/>
      <c r="AF162" s="2028"/>
      <c r="AG162" s="2028"/>
      <c r="AH162" s="2028"/>
      <c r="AI162" s="2028"/>
      <c r="AJ162" s="2028"/>
      <c r="AK162" s="2028"/>
      <c r="AL162" s="2028"/>
      <c r="AM162" s="2028"/>
      <c r="AN162" s="2028"/>
      <c r="AO162" s="2028"/>
      <c r="AP162" s="2028"/>
      <c r="AQ162" s="2028"/>
      <c r="AR162" s="2028"/>
      <c r="AS162" s="2028"/>
      <c r="AT162" s="2028"/>
      <c r="AU162" s="2028"/>
      <c r="AV162" s="2028"/>
      <c r="AW162" s="2028"/>
      <c r="AX162" s="2028"/>
      <c r="AY162" s="2028"/>
      <c r="AZ162" s="2028"/>
      <c r="BA162" s="2028"/>
      <c r="BB162" s="2028"/>
    </row>
    <row r="163" spans="1:54" s="2029" customFormat="1" hidden="1" x14ac:dyDescent="0.25">
      <c r="A163" s="2030"/>
      <c r="B163" s="2017"/>
      <c r="C163" s="2018"/>
      <c r="D163" s="258">
        <f t="shared" si="2"/>
        <v>0</v>
      </c>
      <c r="E163" s="2018"/>
      <c r="F163" s="2018"/>
      <c r="G163" s="2018"/>
      <c r="H163" s="2018"/>
      <c r="I163" s="2018"/>
      <c r="J163" s="2018"/>
      <c r="K163" s="2471"/>
      <c r="L163" s="393"/>
      <c r="M163" s="2027"/>
      <c r="N163" s="2028"/>
      <c r="O163" s="2028"/>
      <c r="P163" s="2028"/>
      <c r="Q163" s="2028"/>
      <c r="R163" s="2028"/>
      <c r="S163" s="2028"/>
      <c r="T163" s="2028"/>
      <c r="U163" s="2028"/>
      <c r="V163" s="2028"/>
      <c r="W163" s="2028"/>
      <c r="X163" s="2028"/>
      <c r="Y163" s="2028"/>
      <c r="Z163" s="2028"/>
      <c r="AA163" s="2028"/>
      <c r="AB163" s="2028"/>
      <c r="AC163" s="2028"/>
      <c r="AD163" s="2028"/>
      <c r="AE163" s="2028"/>
      <c r="AF163" s="2028"/>
      <c r="AG163" s="2028"/>
      <c r="AH163" s="2028"/>
      <c r="AI163" s="2028"/>
      <c r="AJ163" s="2028"/>
      <c r="AK163" s="2028"/>
      <c r="AL163" s="2028"/>
      <c r="AM163" s="2028"/>
      <c r="AN163" s="2028"/>
      <c r="AO163" s="2028"/>
      <c r="AP163" s="2028"/>
      <c r="AQ163" s="2028"/>
      <c r="AR163" s="2028"/>
      <c r="AS163" s="2028"/>
      <c r="AT163" s="2028"/>
      <c r="AU163" s="2028"/>
      <c r="AV163" s="2028"/>
      <c r="AW163" s="2028"/>
      <c r="AX163" s="2028"/>
      <c r="AY163" s="2028"/>
      <c r="AZ163" s="2028"/>
      <c r="BA163" s="2028"/>
      <c r="BB163" s="2028"/>
    </row>
    <row r="164" spans="1:54" s="2029" customFormat="1" hidden="1" x14ac:dyDescent="0.25">
      <c r="A164" s="2030"/>
      <c r="B164" s="2017"/>
      <c r="C164" s="2018"/>
      <c r="D164" s="258">
        <f t="shared" si="2"/>
        <v>0</v>
      </c>
      <c r="E164" s="2018"/>
      <c r="F164" s="2018"/>
      <c r="G164" s="2018"/>
      <c r="H164" s="2018"/>
      <c r="I164" s="2018"/>
      <c r="J164" s="2018"/>
      <c r="K164" s="2471"/>
      <c r="L164" s="393"/>
      <c r="M164" s="2027"/>
      <c r="N164" s="2028"/>
      <c r="O164" s="2028"/>
      <c r="P164" s="2028"/>
      <c r="Q164" s="2028"/>
      <c r="R164" s="2028"/>
      <c r="S164" s="2028"/>
      <c r="T164" s="2028"/>
      <c r="U164" s="2028"/>
      <c r="V164" s="2028"/>
      <c r="W164" s="2028"/>
      <c r="X164" s="2028"/>
      <c r="Y164" s="2028"/>
      <c r="Z164" s="2028"/>
      <c r="AA164" s="2028"/>
      <c r="AB164" s="2028"/>
      <c r="AC164" s="2028"/>
      <c r="AD164" s="2028"/>
      <c r="AE164" s="2028"/>
      <c r="AF164" s="2028"/>
      <c r="AG164" s="2028"/>
      <c r="AH164" s="2028"/>
      <c r="AI164" s="2028"/>
      <c r="AJ164" s="2028"/>
      <c r="AK164" s="2028"/>
      <c r="AL164" s="2028"/>
      <c r="AM164" s="2028"/>
      <c r="AN164" s="2028"/>
      <c r="AO164" s="2028"/>
      <c r="AP164" s="2028"/>
      <c r="AQ164" s="2028"/>
      <c r="AR164" s="2028"/>
      <c r="AS164" s="2028"/>
      <c r="AT164" s="2028"/>
      <c r="AU164" s="2028"/>
      <c r="AV164" s="2028"/>
      <c r="AW164" s="2028"/>
      <c r="AX164" s="2028"/>
      <c r="AY164" s="2028"/>
      <c r="AZ164" s="2028"/>
      <c r="BA164" s="2028"/>
      <c r="BB164" s="2028"/>
    </row>
    <row r="165" spans="1:54" s="2029" customFormat="1" hidden="1" x14ac:dyDescent="0.25">
      <c r="A165" s="2030"/>
      <c r="B165" s="2017"/>
      <c r="C165" s="2018"/>
      <c r="D165" s="258">
        <f t="shared" si="2"/>
        <v>0</v>
      </c>
      <c r="E165" s="2018"/>
      <c r="F165" s="2018"/>
      <c r="G165" s="2018"/>
      <c r="H165" s="2018"/>
      <c r="I165" s="2018"/>
      <c r="J165" s="2018"/>
      <c r="K165" s="2471"/>
      <c r="L165" s="393"/>
      <c r="M165" s="2027"/>
      <c r="N165" s="2028"/>
      <c r="O165" s="2028"/>
      <c r="P165" s="2028"/>
      <c r="Q165" s="2028"/>
      <c r="R165" s="2028"/>
      <c r="S165" s="2028"/>
      <c r="T165" s="2028"/>
      <c r="U165" s="2028"/>
      <c r="V165" s="2028"/>
      <c r="W165" s="2028"/>
      <c r="X165" s="2028"/>
      <c r="Y165" s="2028"/>
      <c r="Z165" s="2028"/>
      <c r="AA165" s="2028"/>
      <c r="AB165" s="2028"/>
      <c r="AC165" s="2028"/>
      <c r="AD165" s="2028"/>
      <c r="AE165" s="2028"/>
      <c r="AF165" s="2028"/>
      <c r="AG165" s="2028"/>
      <c r="AH165" s="2028"/>
      <c r="AI165" s="2028"/>
      <c r="AJ165" s="2028"/>
      <c r="AK165" s="2028"/>
      <c r="AL165" s="2028"/>
      <c r="AM165" s="2028"/>
      <c r="AN165" s="2028"/>
      <c r="AO165" s="2028"/>
      <c r="AP165" s="2028"/>
      <c r="AQ165" s="2028"/>
      <c r="AR165" s="2028"/>
      <c r="AS165" s="2028"/>
      <c r="AT165" s="2028"/>
      <c r="AU165" s="2028"/>
      <c r="AV165" s="2028"/>
      <c r="AW165" s="2028"/>
      <c r="AX165" s="2028"/>
      <c r="AY165" s="2028"/>
      <c r="AZ165" s="2028"/>
      <c r="BA165" s="2028"/>
      <c r="BB165" s="2028"/>
    </row>
    <row r="166" spans="1:54" s="2029" customFormat="1" hidden="1" x14ac:dyDescent="0.25">
      <c r="A166" s="2030"/>
      <c r="B166" s="2017"/>
      <c r="C166" s="2018"/>
      <c r="D166" s="258">
        <f t="shared" si="2"/>
        <v>0</v>
      </c>
      <c r="E166" s="2018"/>
      <c r="F166" s="2018"/>
      <c r="G166" s="2018"/>
      <c r="H166" s="2018"/>
      <c r="I166" s="2018"/>
      <c r="J166" s="2018"/>
      <c r="K166" s="2471"/>
      <c r="L166" s="393"/>
      <c r="M166" s="2027"/>
      <c r="N166" s="2028"/>
      <c r="O166" s="2028"/>
      <c r="P166" s="2028"/>
      <c r="Q166" s="2028"/>
      <c r="R166" s="2028"/>
      <c r="S166" s="2028"/>
      <c r="T166" s="2028"/>
      <c r="U166" s="2028"/>
      <c r="V166" s="2028"/>
      <c r="W166" s="2028"/>
      <c r="X166" s="2028"/>
      <c r="Y166" s="2028"/>
      <c r="Z166" s="2028"/>
      <c r="AA166" s="2028"/>
      <c r="AB166" s="2028"/>
      <c r="AC166" s="2028"/>
      <c r="AD166" s="2028"/>
      <c r="AE166" s="2028"/>
      <c r="AF166" s="2028"/>
      <c r="AG166" s="2028"/>
      <c r="AH166" s="2028"/>
      <c r="AI166" s="2028"/>
      <c r="AJ166" s="2028"/>
      <c r="AK166" s="2028"/>
      <c r="AL166" s="2028"/>
      <c r="AM166" s="2028"/>
      <c r="AN166" s="2028"/>
      <c r="AO166" s="2028"/>
      <c r="AP166" s="2028"/>
      <c r="AQ166" s="2028"/>
      <c r="AR166" s="2028"/>
      <c r="AS166" s="2028"/>
      <c r="AT166" s="2028"/>
      <c r="AU166" s="2028"/>
      <c r="AV166" s="2028"/>
      <c r="AW166" s="2028"/>
      <c r="AX166" s="2028"/>
      <c r="AY166" s="2028"/>
      <c r="AZ166" s="2028"/>
      <c r="BA166" s="2028"/>
      <c r="BB166" s="2028"/>
    </row>
    <row r="167" spans="1:54" s="2029" customFormat="1" hidden="1" x14ac:dyDescent="0.25">
      <c r="A167" s="2030"/>
      <c r="B167" s="2017"/>
      <c r="C167" s="2018"/>
      <c r="D167" s="258">
        <f t="shared" si="2"/>
        <v>0</v>
      </c>
      <c r="E167" s="2018"/>
      <c r="F167" s="2018"/>
      <c r="G167" s="2018"/>
      <c r="H167" s="2018"/>
      <c r="I167" s="2018"/>
      <c r="J167" s="2018"/>
      <c r="K167" s="2471"/>
      <c r="L167" s="393"/>
      <c r="M167" s="2027"/>
      <c r="N167" s="2028"/>
      <c r="O167" s="2028"/>
      <c r="P167" s="2028"/>
      <c r="Q167" s="2028"/>
      <c r="R167" s="2028"/>
      <c r="S167" s="2028"/>
      <c r="T167" s="2028"/>
      <c r="U167" s="2028"/>
      <c r="V167" s="2028"/>
      <c r="W167" s="2028"/>
      <c r="X167" s="2028"/>
      <c r="Y167" s="2028"/>
      <c r="Z167" s="2028"/>
      <c r="AA167" s="2028"/>
      <c r="AB167" s="2028"/>
      <c r="AC167" s="2028"/>
      <c r="AD167" s="2028"/>
      <c r="AE167" s="2028"/>
      <c r="AF167" s="2028"/>
      <c r="AG167" s="2028"/>
      <c r="AH167" s="2028"/>
      <c r="AI167" s="2028"/>
      <c r="AJ167" s="2028"/>
      <c r="AK167" s="2028"/>
      <c r="AL167" s="2028"/>
      <c r="AM167" s="2028"/>
      <c r="AN167" s="2028"/>
      <c r="AO167" s="2028"/>
      <c r="AP167" s="2028"/>
      <c r="AQ167" s="2028"/>
      <c r="AR167" s="2028"/>
      <c r="AS167" s="2028"/>
      <c r="AT167" s="2028"/>
      <c r="AU167" s="2028"/>
      <c r="AV167" s="2028"/>
      <c r="AW167" s="2028"/>
      <c r="AX167" s="2028"/>
      <c r="AY167" s="2028"/>
      <c r="AZ167" s="2028"/>
      <c r="BA167" s="2028"/>
      <c r="BB167" s="2028"/>
    </row>
    <row r="168" spans="1:54" s="2029" customFormat="1" hidden="1" x14ac:dyDescent="0.25">
      <c r="A168" s="2030"/>
      <c r="B168" s="2017"/>
      <c r="C168" s="2018"/>
      <c r="D168" s="258">
        <f t="shared" si="2"/>
        <v>0</v>
      </c>
      <c r="E168" s="2018"/>
      <c r="F168" s="2018"/>
      <c r="G168" s="2018"/>
      <c r="H168" s="2018"/>
      <c r="I168" s="2018"/>
      <c r="J168" s="2018"/>
      <c r="K168" s="2471"/>
      <c r="L168" s="393"/>
      <c r="M168" s="2027"/>
      <c r="N168" s="2028"/>
      <c r="O168" s="2028"/>
      <c r="P168" s="2028"/>
      <c r="Q168" s="2028"/>
      <c r="R168" s="2028"/>
      <c r="S168" s="2028"/>
      <c r="T168" s="2028"/>
      <c r="U168" s="2028"/>
      <c r="V168" s="2028"/>
      <c r="W168" s="2028"/>
      <c r="X168" s="2028"/>
      <c r="Y168" s="2028"/>
      <c r="Z168" s="2028"/>
      <c r="AA168" s="2028"/>
      <c r="AB168" s="2028"/>
      <c r="AC168" s="2028"/>
      <c r="AD168" s="2028"/>
      <c r="AE168" s="2028"/>
      <c r="AF168" s="2028"/>
      <c r="AG168" s="2028"/>
      <c r="AH168" s="2028"/>
      <c r="AI168" s="2028"/>
      <c r="AJ168" s="2028"/>
      <c r="AK168" s="2028"/>
      <c r="AL168" s="2028"/>
      <c r="AM168" s="2028"/>
      <c r="AN168" s="2028"/>
      <c r="AO168" s="2028"/>
      <c r="AP168" s="2028"/>
      <c r="AQ168" s="2028"/>
      <c r="AR168" s="2028"/>
      <c r="AS168" s="2028"/>
      <c r="AT168" s="2028"/>
      <c r="AU168" s="2028"/>
      <c r="AV168" s="2028"/>
      <c r="AW168" s="2028"/>
      <c r="AX168" s="2028"/>
      <c r="AY168" s="2028"/>
      <c r="AZ168" s="2028"/>
      <c r="BA168" s="2028"/>
      <c r="BB168" s="2028"/>
    </row>
    <row r="169" spans="1:54" s="2029" customFormat="1" hidden="1" x14ac:dyDescent="0.25">
      <c r="A169" s="2030"/>
      <c r="B169" s="2017"/>
      <c r="C169" s="2018"/>
      <c r="D169" s="258">
        <f t="shared" si="2"/>
        <v>0</v>
      </c>
      <c r="E169" s="2018"/>
      <c r="F169" s="2018"/>
      <c r="G169" s="2018"/>
      <c r="H169" s="2018"/>
      <c r="I169" s="2018"/>
      <c r="J169" s="2018"/>
      <c r="K169" s="2471"/>
      <c r="L169" s="393"/>
      <c r="M169" s="2027"/>
      <c r="N169" s="2028"/>
      <c r="O169" s="2028"/>
      <c r="P169" s="2028"/>
      <c r="Q169" s="2028"/>
      <c r="R169" s="2028"/>
      <c r="S169" s="2028"/>
      <c r="T169" s="2028"/>
      <c r="U169" s="2028"/>
      <c r="V169" s="2028"/>
      <c r="W169" s="2028"/>
      <c r="X169" s="2028"/>
      <c r="Y169" s="2028"/>
      <c r="Z169" s="2028"/>
      <c r="AA169" s="2028"/>
      <c r="AB169" s="2028"/>
      <c r="AC169" s="2028"/>
      <c r="AD169" s="2028"/>
      <c r="AE169" s="2028"/>
      <c r="AF169" s="2028"/>
      <c r="AG169" s="2028"/>
      <c r="AH169" s="2028"/>
      <c r="AI169" s="2028"/>
      <c r="AJ169" s="2028"/>
      <c r="AK169" s="2028"/>
      <c r="AL169" s="2028"/>
      <c r="AM169" s="2028"/>
      <c r="AN169" s="2028"/>
      <c r="AO169" s="2028"/>
      <c r="AP169" s="2028"/>
      <c r="AQ169" s="2028"/>
      <c r="AR169" s="2028"/>
      <c r="AS169" s="2028"/>
      <c r="AT169" s="2028"/>
      <c r="AU169" s="2028"/>
      <c r="AV169" s="2028"/>
      <c r="AW169" s="2028"/>
      <c r="AX169" s="2028"/>
      <c r="AY169" s="2028"/>
      <c r="AZ169" s="2028"/>
      <c r="BA169" s="2028"/>
      <c r="BB169" s="2028"/>
    </row>
    <row r="170" spans="1:54" s="2029" customFormat="1" hidden="1" x14ac:dyDescent="0.25">
      <c r="A170" s="2030"/>
      <c r="B170" s="2017"/>
      <c r="C170" s="2018"/>
      <c r="D170" s="258">
        <f t="shared" si="2"/>
        <v>0</v>
      </c>
      <c r="E170" s="2018"/>
      <c r="F170" s="2018"/>
      <c r="G170" s="2018"/>
      <c r="H170" s="2018"/>
      <c r="I170" s="2018"/>
      <c r="J170" s="2018"/>
      <c r="K170" s="2471"/>
      <c r="L170" s="393"/>
      <c r="M170" s="2027"/>
      <c r="N170" s="2028"/>
      <c r="O170" s="2028"/>
      <c r="P170" s="2028"/>
      <c r="Q170" s="2028"/>
      <c r="R170" s="2028"/>
      <c r="S170" s="2028"/>
      <c r="T170" s="2028"/>
      <c r="U170" s="2028"/>
      <c r="V170" s="2028"/>
      <c r="W170" s="2028"/>
      <c r="X170" s="2028"/>
      <c r="Y170" s="2028"/>
      <c r="Z170" s="2028"/>
      <c r="AA170" s="2028"/>
      <c r="AB170" s="2028"/>
      <c r="AC170" s="2028"/>
      <c r="AD170" s="2028"/>
      <c r="AE170" s="2028"/>
      <c r="AF170" s="2028"/>
      <c r="AG170" s="2028"/>
      <c r="AH170" s="2028"/>
      <c r="AI170" s="2028"/>
      <c r="AJ170" s="2028"/>
      <c r="AK170" s="2028"/>
      <c r="AL170" s="2028"/>
      <c r="AM170" s="2028"/>
      <c r="AN170" s="2028"/>
      <c r="AO170" s="2028"/>
      <c r="AP170" s="2028"/>
      <c r="AQ170" s="2028"/>
      <c r="AR170" s="2028"/>
      <c r="AS170" s="2028"/>
      <c r="AT170" s="2028"/>
      <c r="AU170" s="2028"/>
      <c r="AV170" s="2028"/>
      <c r="AW170" s="2028"/>
      <c r="AX170" s="2028"/>
      <c r="AY170" s="2028"/>
      <c r="AZ170" s="2028"/>
      <c r="BA170" s="2028"/>
      <c r="BB170" s="2028"/>
    </row>
    <row r="171" spans="1:54" s="2029" customFormat="1" hidden="1" x14ac:dyDescent="0.25">
      <c r="A171" s="2030"/>
      <c r="B171" s="2017"/>
      <c r="C171" s="2018"/>
      <c r="D171" s="258">
        <f t="shared" si="2"/>
        <v>0</v>
      </c>
      <c r="E171" s="2018"/>
      <c r="F171" s="2018"/>
      <c r="G171" s="2018"/>
      <c r="H171" s="2018"/>
      <c r="I171" s="2018"/>
      <c r="J171" s="2018"/>
      <c r="K171" s="2471"/>
      <c r="L171" s="393"/>
      <c r="M171" s="2027"/>
      <c r="N171" s="2028"/>
      <c r="O171" s="2028"/>
      <c r="P171" s="2028"/>
      <c r="Q171" s="2028"/>
      <c r="R171" s="2028"/>
      <c r="S171" s="2028"/>
      <c r="T171" s="2028"/>
      <c r="U171" s="2028"/>
      <c r="V171" s="2028"/>
      <c r="W171" s="2028"/>
      <c r="X171" s="2028"/>
      <c r="Y171" s="2028"/>
      <c r="Z171" s="2028"/>
      <c r="AA171" s="2028"/>
      <c r="AB171" s="2028"/>
      <c r="AC171" s="2028"/>
      <c r="AD171" s="2028"/>
      <c r="AE171" s="2028"/>
      <c r="AF171" s="2028"/>
      <c r="AG171" s="2028"/>
      <c r="AH171" s="2028"/>
      <c r="AI171" s="2028"/>
      <c r="AJ171" s="2028"/>
      <c r="AK171" s="2028"/>
      <c r="AL171" s="2028"/>
      <c r="AM171" s="2028"/>
      <c r="AN171" s="2028"/>
      <c r="AO171" s="2028"/>
      <c r="AP171" s="2028"/>
      <c r="AQ171" s="2028"/>
      <c r="AR171" s="2028"/>
      <c r="AS171" s="2028"/>
      <c r="AT171" s="2028"/>
      <c r="AU171" s="2028"/>
      <c r="AV171" s="2028"/>
      <c r="AW171" s="2028"/>
      <c r="AX171" s="2028"/>
      <c r="AY171" s="2028"/>
      <c r="AZ171" s="2028"/>
      <c r="BA171" s="2028"/>
      <c r="BB171" s="2028"/>
    </row>
    <row r="172" spans="1:54" s="2029" customFormat="1" hidden="1" x14ac:dyDescent="0.25">
      <c r="A172" s="2030"/>
      <c r="B172" s="2017"/>
      <c r="C172" s="2018"/>
      <c r="D172" s="258">
        <f t="shared" si="2"/>
        <v>0</v>
      </c>
      <c r="E172" s="2018"/>
      <c r="F172" s="2018"/>
      <c r="G172" s="2018"/>
      <c r="H172" s="2018"/>
      <c r="I172" s="2018"/>
      <c r="J172" s="2018"/>
      <c r="K172" s="2471"/>
      <c r="L172" s="393"/>
      <c r="M172" s="2027"/>
      <c r="N172" s="2028"/>
      <c r="O172" s="2028"/>
      <c r="P172" s="2028"/>
      <c r="Q172" s="2028"/>
      <c r="R172" s="2028"/>
      <c r="S172" s="2028"/>
      <c r="T172" s="2028"/>
      <c r="U172" s="2028"/>
      <c r="V172" s="2028"/>
      <c r="W172" s="2028"/>
      <c r="X172" s="2028"/>
      <c r="Y172" s="2028"/>
      <c r="Z172" s="2028"/>
      <c r="AA172" s="2028"/>
      <c r="AB172" s="2028"/>
      <c r="AC172" s="2028"/>
      <c r="AD172" s="2028"/>
      <c r="AE172" s="2028"/>
      <c r="AF172" s="2028"/>
      <c r="AG172" s="2028"/>
      <c r="AH172" s="2028"/>
      <c r="AI172" s="2028"/>
      <c r="AJ172" s="2028"/>
      <c r="AK172" s="2028"/>
      <c r="AL172" s="2028"/>
      <c r="AM172" s="2028"/>
      <c r="AN172" s="2028"/>
      <c r="AO172" s="2028"/>
      <c r="AP172" s="2028"/>
      <c r="AQ172" s="2028"/>
      <c r="AR172" s="2028"/>
      <c r="AS172" s="2028"/>
      <c r="AT172" s="2028"/>
      <c r="AU172" s="2028"/>
      <c r="AV172" s="2028"/>
      <c r="AW172" s="2028"/>
      <c r="AX172" s="2028"/>
      <c r="AY172" s="2028"/>
      <c r="AZ172" s="2028"/>
      <c r="BA172" s="2028"/>
      <c r="BB172" s="2028"/>
    </row>
    <row r="173" spans="1:54" s="2029" customFormat="1" hidden="1" x14ac:dyDescent="0.25">
      <c r="A173" s="2030"/>
      <c r="B173" s="2017"/>
      <c r="C173" s="2018"/>
      <c r="D173" s="258">
        <f t="shared" si="2"/>
        <v>0</v>
      </c>
      <c r="E173" s="2018"/>
      <c r="F173" s="2018"/>
      <c r="G173" s="2018"/>
      <c r="H173" s="2018"/>
      <c r="I173" s="2018"/>
      <c r="J173" s="2018"/>
      <c r="K173" s="2471"/>
      <c r="L173" s="393"/>
      <c r="M173" s="2027"/>
      <c r="N173" s="2028"/>
      <c r="O173" s="2028"/>
      <c r="P173" s="2028"/>
      <c r="Q173" s="2028"/>
      <c r="R173" s="2028"/>
      <c r="S173" s="2028"/>
      <c r="T173" s="2028"/>
      <c r="U173" s="2028"/>
      <c r="V173" s="2028"/>
      <c r="W173" s="2028"/>
      <c r="X173" s="2028"/>
      <c r="Y173" s="2028"/>
      <c r="Z173" s="2028"/>
      <c r="AA173" s="2028"/>
      <c r="AB173" s="2028"/>
      <c r="AC173" s="2028"/>
      <c r="AD173" s="2028"/>
      <c r="AE173" s="2028"/>
      <c r="AF173" s="2028"/>
      <c r="AG173" s="2028"/>
      <c r="AH173" s="2028"/>
      <c r="AI173" s="2028"/>
      <c r="AJ173" s="2028"/>
      <c r="AK173" s="2028"/>
      <c r="AL173" s="2028"/>
      <c r="AM173" s="2028"/>
      <c r="AN173" s="2028"/>
      <c r="AO173" s="2028"/>
      <c r="AP173" s="2028"/>
      <c r="AQ173" s="2028"/>
      <c r="AR173" s="2028"/>
      <c r="AS173" s="2028"/>
      <c r="AT173" s="2028"/>
      <c r="AU173" s="2028"/>
      <c r="AV173" s="2028"/>
      <c r="AW173" s="2028"/>
      <c r="AX173" s="2028"/>
      <c r="AY173" s="2028"/>
      <c r="AZ173" s="2028"/>
      <c r="BA173" s="2028"/>
      <c r="BB173" s="2028"/>
    </row>
    <row r="174" spans="1:54" s="2029" customFormat="1" hidden="1" x14ac:dyDescent="0.25">
      <c r="A174" s="2030"/>
      <c r="B174" s="2017"/>
      <c r="C174" s="2018"/>
      <c r="D174" s="258">
        <f t="shared" si="2"/>
        <v>0</v>
      </c>
      <c r="E174" s="2018"/>
      <c r="F174" s="2018"/>
      <c r="G174" s="2018"/>
      <c r="H174" s="2018"/>
      <c r="I174" s="2018"/>
      <c r="J174" s="2018"/>
      <c r="K174" s="2471"/>
      <c r="L174" s="393"/>
      <c r="M174" s="2027"/>
      <c r="N174" s="2028"/>
      <c r="O174" s="2028"/>
      <c r="P174" s="2028"/>
      <c r="Q174" s="2028"/>
      <c r="R174" s="2028"/>
      <c r="S174" s="2028"/>
      <c r="T174" s="2028"/>
      <c r="U174" s="2028"/>
      <c r="V174" s="2028"/>
      <c r="W174" s="2028"/>
      <c r="X174" s="2028"/>
      <c r="Y174" s="2028"/>
      <c r="Z174" s="2028"/>
      <c r="AA174" s="2028"/>
      <c r="AB174" s="2028"/>
      <c r="AC174" s="2028"/>
      <c r="AD174" s="2028"/>
      <c r="AE174" s="2028"/>
      <c r="AF174" s="2028"/>
      <c r="AG174" s="2028"/>
      <c r="AH174" s="2028"/>
      <c r="AI174" s="2028"/>
      <c r="AJ174" s="2028"/>
      <c r="AK174" s="2028"/>
      <c r="AL174" s="2028"/>
      <c r="AM174" s="2028"/>
      <c r="AN174" s="2028"/>
      <c r="AO174" s="2028"/>
      <c r="AP174" s="2028"/>
      <c r="AQ174" s="2028"/>
      <c r="AR174" s="2028"/>
      <c r="AS174" s="2028"/>
      <c r="AT174" s="2028"/>
      <c r="AU174" s="2028"/>
      <c r="AV174" s="2028"/>
      <c r="AW174" s="2028"/>
      <c r="AX174" s="2028"/>
      <c r="AY174" s="2028"/>
      <c r="AZ174" s="2028"/>
      <c r="BA174" s="2028"/>
      <c r="BB174" s="2028"/>
    </row>
    <row r="175" spans="1:54" s="2029" customFormat="1" hidden="1" x14ac:dyDescent="0.25">
      <c r="A175" s="2030"/>
      <c r="B175" s="2017"/>
      <c r="C175" s="2018"/>
      <c r="D175" s="258">
        <f t="shared" ref="D175:D184" si="3">C175*(1-(E175)/100)</f>
        <v>0</v>
      </c>
      <c r="E175" s="2018"/>
      <c r="F175" s="2018"/>
      <c r="G175" s="2018"/>
      <c r="H175" s="2018"/>
      <c r="I175" s="2018"/>
      <c r="J175" s="2018"/>
      <c r="K175" s="2471"/>
      <c r="L175" s="393"/>
      <c r="M175" s="2027"/>
      <c r="N175" s="2028"/>
      <c r="O175" s="2028"/>
      <c r="P175" s="2028"/>
      <c r="Q175" s="2028"/>
      <c r="R175" s="2028"/>
      <c r="S175" s="2028"/>
      <c r="T175" s="2028"/>
      <c r="U175" s="2028"/>
      <c r="V175" s="2028"/>
      <c r="W175" s="2028"/>
      <c r="X175" s="2028"/>
      <c r="Y175" s="2028"/>
      <c r="Z175" s="2028"/>
      <c r="AA175" s="2028"/>
      <c r="AB175" s="2028"/>
      <c r="AC175" s="2028"/>
      <c r="AD175" s="2028"/>
      <c r="AE175" s="2028"/>
      <c r="AF175" s="2028"/>
      <c r="AG175" s="2028"/>
      <c r="AH175" s="2028"/>
      <c r="AI175" s="2028"/>
      <c r="AJ175" s="2028"/>
      <c r="AK175" s="2028"/>
      <c r="AL175" s="2028"/>
      <c r="AM175" s="2028"/>
      <c r="AN175" s="2028"/>
      <c r="AO175" s="2028"/>
      <c r="AP175" s="2028"/>
      <c r="AQ175" s="2028"/>
      <c r="AR175" s="2028"/>
      <c r="AS175" s="2028"/>
      <c r="AT175" s="2028"/>
      <c r="AU175" s="2028"/>
      <c r="AV175" s="2028"/>
      <c r="AW175" s="2028"/>
      <c r="AX175" s="2028"/>
      <c r="AY175" s="2028"/>
      <c r="AZ175" s="2028"/>
      <c r="BA175" s="2028"/>
      <c r="BB175" s="2028"/>
    </row>
    <row r="176" spans="1:54" s="2029" customFormat="1" hidden="1" x14ac:dyDescent="0.25">
      <c r="A176" s="2030"/>
      <c r="B176" s="2017"/>
      <c r="C176" s="2018"/>
      <c r="D176" s="258">
        <f t="shared" si="3"/>
        <v>0</v>
      </c>
      <c r="E176" s="2018"/>
      <c r="F176" s="2018"/>
      <c r="G176" s="2018"/>
      <c r="H176" s="2018"/>
      <c r="I176" s="2018"/>
      <c r="J176" s="2018"/>
      <c r="K176" s="2471"/>
      <c r="L176" s="393"/>
      <c r="M176" s="2027"/>
      <c r="N176" s="2028"/>
      <c r="O176" s="2028"/>
      <c r="P176" s="2028"/>
      <c r="Q176" s="2028"/>
      <c r="R176" s="2028"/>
      <c r="S176" s="2028"/>
      <c r="T176" s="2028"/>
      <c r="U176" s="2028"/>
      <c r="V176" s="2028"/>
      <c r="W176" s="2028"/>
      <c r="X176" s="2028"/>
      <c r="Y176" s="2028"/>
      <c r="Z176" s="2028"/>
      <c r="AA176" s="2028"/>
      <c r="AB176" s="2028"/>
      <c r="AC176" s="2028"/>
      <c r="AD176" s="2028"/>
      <c r="AE176" s="2028"/>
      <c r="AF176" s="2028"/>
      <c r="AG176" s="2028"/>
      <c r="AH176" s="2028"/>
      <c r="AI176" s="2028"/>
      <c r="AJ176" s="2028"/>
      <c r="AK176" s="2028"/>
      <c r="AL176" s="2028"/>
      <c r="AM176" s="2028"/>
      <c r="AN176" s="2028"/>
      <c r="AO176" s="2028"/>
      <c r="AP176" s="2028"/>
      <c r="AQ176" s="2028"/>
      <c r="AR176" s="2028"/>
      <c r="AS176" s="2028"/>
      <c r="AT176" s="2028"/>
      <c r="AU176" s="2028"/>
      <c r="AV176" s="2028"/>
      <c r="AW176" s="2028"/>
      <c r="AX176" s="2028"/>
      <c r="AY176" s="2028"/>
      <c r="AZ176" s="2028"/>
      <c r="BA176" s="2028"/>
      <c r="BB176" s="2028"/>
    </row>
    <row r="177" spans="1:54" s="2029" customFormat="1" hidden="1" x14ac:dyDescent="0.25">
      <c r="A177" s="2030"/>
      <c r="B177" s="2017"/>
      <c r="C177" s="2018"/>
      <c r="D177" s="258">
        <f t="shared" si="3"/>
        <v>0</v>
      </c>
      <c r="E177" s="2018"/>
      <c r="F177" s="2018"/>
      <c r="G177" s="2018"/>
      <c r="H177" s="2018"/>
      <c r="I177" s="2018"/>
      <c r="J177" s="2018"/>
      <c r="K177" s="2471"/>
      <c r="L177" s="393"/>
      <c r="M177" s="2027"/>
      <c r="N177" s="2028"/>
      <c r="O177" s="2028"/>
      <c r="P177" s="2028"/>
      <c r="Q177" s="2028"/>
      <c r="R177" s="2028"/>
      <c r="S177" s="2028"/>
      <c r="T177" s="2028"/>
      <c r="U177" s="2028"/>
      <c r="V177" s="2028"/>
      <c r="W177" s="2028"/>
      <c r="X177" s="2028"/>
      <c r="Y177" s="2028"/>
      <c r="Z177" s="2028"/>
      <c r="AA177" s="2028"/>
      <c r="AB177" s="2028"/>
      <c r="AC177" s="2028"/>
      <c r="AD177" s="2028"/>
      <c r="AE177" s="2028"/>
      <c r="AF177" s="2028"/>
      <c r="AG177" s="2028"/>
      <c r="AH177" s="2028"/>
      <c r="AI177" s="2028"/>
      <c r="AJ177" s="2028"/>
      <c r="AK177" s="2028"/>
      <c r="AL177" s="2028"/>
      <c r="AM177" s="2028"/>
      <c r="AN177" s="2028"/>
      <c r="AO177" s="2028"/>
      <c r="AP177" s="2028"/>
      <c r="AQ177" s="2028"/>
      <c r="AR177" s="2028"/>
      <c r="AS177" s="2028"/>
      <c r="AT177" s="2028"/>
      <c r="AU177" s="2028"/>
      <c r="AV177" s="2028"/>
      <c r="AW177" s="2028"/>
      <c r="AX177" s="2028"/>
      <c r="AY177" s="2028"/>
      <c r="AZ177" s="2028"/>
      <c r="BA177" s="2028"/>
      <c r="BB177" s="2028"/>
    </row>
    <row r="178" spans="1:54" s="2029" customFormat="1" hidden="1" x14ac:dyDescent="0.25">
      <c r="A178" s="2030"/>
      <c r="B178" s="2017"/>
      <c r="C178" s="2018"/>
      <c r="D178" s="258">
        <f t="shared" si="3"/>
        <v>0</v>
      </c>
      <c r="E178" s="2018"/>
      <c r="F178" s="2018"/>
      <c r="G178" s="2018"/>
      <c r="H178" s="2018"/>
      <c r="I178" s="2018"/>
      <c r="J178" s="2018"/>
      <c r="K178" s="2471"/>
      <c r="L178" s="393"/>
      <c r="M178" s="2027"/>
      <c r="N178" s="2028"/>
      <c r="O178" s="2028"/>
      <c r="P178" s="2028"/>
      <c r="Q178" s="2028"/>
      <c r="R178" s="2028"/>
      <c r="S178" s="2028"/>
      <c r="T178" s="2028"/>
      <c r="U178" s="2028"/>
      <c r="V178" s="2028"/>
      <c r="W178" s="2028"/>
      <c r="X178" s="2028"/>
      <c r="Y178" s="2028"/>
      <c r="Z178" s="2028"/>
      <c r="AA178" s="2028"/>
      <c r="AB178" s="2028"/>
      <c r="AC178" s="2028"/>
      <c r="AD178" s="2028"/>
      <c r="AE178" s="2028"/>
      <c r="AF178" s="2028"/>
      <c r="AG178" s="2028"/>
      <c r="AH178" s="2028"/>
      <c r="AI178" s="2028"/>
      <c r="AJ178" s="2028"/>
      <c r="AK178" s="2028"/>
      <c r="AL178" s="2028"/>
      <c r="AM178" s="2028"/>
      <c r="AN178" s="2028"/>
      <c r="AO178" s="2028"/>
      <c r="AP178" s="2028"/>
      <c r="AQ178" s="2028"/>
      <c r="AR178" s="2028"/>
      <c r="AS178" s="2028"/>
      <c r="AT178" s="2028"/>
      <c r="AU178" s="2028"/>
      <c r="AV178" s="2028"/>
      <c r="AW178" s="2028"/>
      <c r="AX178" s="2028"/>
      <c r="AY178" s="2028"/>
      <c r="AZ178" s="2028"/>
      <c r="BA178" s="2028"/>
      <c r="BB178" s="2028"/>
    </row>
    <row r="179" spans="1:54" s="2029" customFormat="1" hidden="1" x14ac:dyDescent="0.25">
      <c r="A179" s="2030"/>
      <c r="B179" s="2017"/>
      <c r="C179" s="2018"/>
      <c r="D179" s="258">
        <f t="shared" si="3"/>
        <v>0</v>
      </c>
      <c r="E179" s="2018"/>
      <c r="F179" s="2018"/>
      <c r="G179" s="2018"/>
      <c r="H179" s="2018"/>
      <c r="I179" s="2018"/>
      <c r="J179" s="2018"/>
      <c r="K179" s="2471"/>
      <c r="L179" s="393"/>
      <c r="M179" s="2027"/>
      <c r="N179" s="2028"/>
      <c r="O179" s="2028"/>
      <c r="P179" s="2028"/>
      <c r="Q179" s="2028"/>
      <c r="R179" s="2028"/>
      <c r="S179" s="2028"/>
      <c r="T179" s="2028"/>
      <c r="U179" s="2028"/>
      <c r="V179" s="2028"/>
      <c r="W179" s="2028"/>
      <c r="X179" s="2028"/>
      <c r="Y179" s="2028"/>
      <c r="Z179" s="2028"/>
      <c r="AA179" s="2028"/>
      <c r="AB179" s="2028"/>
      <c r="AC179" s="2028"/>
      <c r="AD179" s="2028"/>
      <c r="AE179" s="2028"/>
      <c r="AF179" s="2028"/>
      <c r="AG179" s="2028"/>
      <c r="AH179" s="2028"/>
      <c r="AI179" s="2028"/>
      <c r="AJ179" s="2028"/>
      <c r="AK179" s="2028"/>
      <c r="AL179" s="2028"/>
      <c r="AM179" s="2028"/>
      <c r="AN179" s="2028"/>
      <c r="AO179" s="2028"/>
      <c r="AP179" s="2028"/>
      <c r="AQ179" s="2028"/>
      <c r="AR179" s="2028"/>
      <c r="AS179" s="2028"/>
      <c r="AT179" s="2028"/>
      <c r="AU179" s="2028"/>
      <c r="AV179" s="2028"/>
      <c r="AW179" s="2028"/>
      <c r="AX179" s="2028"/>
      <c r="AY179" s="2028"/>
      <c r="AZ179" s="2028"/>
      <c r="BA179" s="2028"/>
      <c r="BB179" s="2028"/>
    </row>
    <row r="180" spans="1:54" s="2029" customFormat="1" hidden="1" x14ac:dyDescent="0.25">
      <c r="A180" s="2030"/>
      <c r="B180" s="2017"/>
      <c r="C180" s="2018"/>
      <c r="D180" s="258">
        <f t="shared" si="3"/>
        <v>0</v>
      </c>
      <c r="E180" s="2018"/>
      <c r="F180" s="2018"/>
      <c r="G180" s="2018"/>
      <c r="H180" s="2018"/>
      <c r="I180" s="2018"/>
      <c r="J180" s="2018"/>
      <c r="K180" s="2471"/>
      <c r="L180" s="393"/>
      <c r="M180" s="2027"/>
      <c r="N180" s="2028"/>
      <c r="O180" s="2028"/>
      <c r="P180" s="2028"/>
      <c r="Q180" s="2028"/>
      <c r="R180" s="2028"/>
      <c r="S180" s="2028"/>
      <c r="T180" s="2028"/>
      <c r="U180" s="2028"/>
      <c r="V180" s="2028"/>
      <c r="W180" s="2028"/>
      <c r="X180" s="2028"/>
      <c r="Y180" s="2028"/>
      <c r="Z180" s="2028"/>
      <c r="AA180" s="2028"/>
      <c r="AB180" s="2028"/>
      <c r="AC180" s="2028"/>
      <c r="AD180" s="2028"/>
      <c r="AE180" s="2028"/>
      <c r="AF180" s="2028"/>
      <c r="AG180" s="2028"/>
      <c r="AH180" s="2028"/>
      <c r="AI180" s="2028"/>
      <c r="AJ180" s="2028"/>
      <c r="AK180" s="2028"/>
      <c r="AL180" s="2028"/>
      <c r="AM180" s="2028"/>
      <c r="AN180" s="2028"/>
      <c r="AO180" s="2028"/>
      <c r="AP180" s="2028"/>
      <c r="AQ180" s="2028"/>
      <c r="AR180" s="2028"/>
      <c r="AS180" s="2028"/>
      <c r="AT180" s="2028"/>
      <c r="AU180" s="2028"/>
      <c r="AV180" s="2028"/>
      <c r="AW180" s="2028"/>
      <c r="AX180" s="2028"/>
      <c r="AY180" s="2028"/>
      <c r="AZ180" s="2028"/>
      <c r="BA180" s="2028"/>
      <c r="BB180" s="2028"/>
    </row>
    <row r="181" spans="1:54" s="2029" customFormat="1" hidden="1" x14ac:dyDescent="0.25">
      <c r="A181" s="2030"/>
      <c r="B181" s="2017"/>
      <c r="C181" s="2018"/>
      <c r="D181" s="258">
        <f t="shared" si="3"/>
        <v>0</v>
      </c>
      <c r="E181" s="2018"/>
      <c r="F181" s="2018"/>
      <c r="G181" s="2018"/>
      <c r="H181" s="2018"/>
      <c r="I181" s="2018"/>
      <c r="J181" s="2018"/>
      <c r="K181" s="2471"/>
      <c r="L181" s="393"/>
      <c r="M181" s="2027"/>
      <c r="N181" s="2028"/>
      <c r="O181" s="2028"/>
      <c r="P181" s="2028"/>
      <c r="Q181" s="2028"/>
      <c r="R181" s="2028"/>
      <c r="S181" s="2028"/>
      <c r="T181" s="2028"/>
      <c r="U181" s="2028"/>
      <c r="V181" s="2028"/>
      <c r="W181" s="2028"/>
      <c r="X181" s="2028"/>
      <c r="Y181" s="2028"/>
      <c r="Z181" s="2028"/>
      <c r="AA181" s="2028"/>
      <c r="AB181" s="2028"/>
      <c r="AC181" s="2028"/>
      <c r="AD181" s="2028"/>
      <c r="AE181" s="2028"/>
      <c r="AF181" s="2028"/>
      <c r="AG181" s="2028"/>
      <c r="AH181" s="2028"/>
      <c r="AI181" s="2028"/>
      <c r="AJ181" s="2028"/>
      <c r="AK181" s="2028"/>
      <c r="AL181" s="2028"/>
      <c r="AM181" s="2028"/>
      <c r="AN181" s="2028"/>
      <c r="AO181" s="2028"/>
      <c r="AP181" s="2028"/>
      <c r="AQ181" s="2028"/>
      <c r="AR181" s="2028"/>
      <c r="AS181" s="2028"/>
      <c r="AT181" s="2028"/>
      <c r="AU181" s="2028"/>
      <c r="AV181" s="2028"/>
      <c r="AW181" s="2028"/>
      <c r="AX181" s="2028"/>
      <c r="AY181" s="2028"/>
      <c r="AZ181" s="2028"/>
      <c r="BA181" s="2028"/>
      <c r="BB181" s="2028"/>
    </row>
    <row r="182" spans="1:54" s="2029" customFormat="1" hidden="1" x14ac:dyDescent="0.25">
      <c r="A182" s="2030"/>
      <c r="B182" s="2017"/>
      <c r="C182" s="2018"/>
      <c r="D182" s="258">
        <f t="shared" si="3"/>
        <v>0</v>
      </c>
      <c r="E182" s="2018"/>
      <c r="F182" s="2018"/>
      <c r="G182" s="2018"/>
      <c r="H182" s="2018"/>
      <c r="I182" s="2018"/>
      <c r="J182" s="2018"/>
      <c r="K182" s="2471"/>
      <c r="L182" s="393"/>
      <c r="M182" s="2027"/>
      <c r="N182" s="2028"/>
      <c r="O182" s="2028"/>
      <c r="P182" s="2028"/>
      <c r="Q182" s="2028"/>
      <c r="R182" s="2028"/>
      <c r="S182" s="2028"/>
      <c r="T182" s="2028"/>
      <c r="U182" s="2028"/>
      <c r="V182" s="2028"/>
      <c r="W182" s="2028"/>
      <c r="X182" s="2028"/>
      <c r="Y182" s="2028"/>
      <c r="Z182" s="2028"/>
      <c r="AA182" s="2028"/>
      <c r="AB182" s="2028"/>
      <c r="AC182" s="2028"/>
      <c r="AD182" s="2028"/>
      <c r="AE182" s="2028"/>
      <c r="AF182" s="2028"/>
      <c r="AG182" s="2028"/>
      <c r="AH182" s="2028"/>
      <c r="AI182" s="2028"/>
      <c r="AJ182" s="2028"/>
      <c r="AK182" s="2028"/>
      <c r="AL182" s="2028"/>
      <c r="AM182" s="2028"/>
      <c r="AN182" s="2028"/>
      <c r="AO182" s="2028"/>
      <c r="AP182" s="2028"/>
      <c r="AQ182" s="2028"/>
      <c r="AR182" s="2028"/>
      <c r="AS182" s="2028"/>
      <c r="AT182" s="2028"/>
      <c r="AU182" s="2028"/>
      <c r="AV182" s="2028"/>
      <c r="AW182" s="2028"/>
      <c r="AX182" s="2028"/>
      <c r="AY182" s="2028"/>
      <c r="AZ182" s="2028"/>
      <c r="BA182" s="2028"/>
      <c r="BB182" s="2028"/>
    </row>
    <row r="183" spans="1:54" s="2029" customFormat="1" hidden="1" x14ac:dyDescent="0.25">
      <c r="A183" s="2030"/>
      <c r="B183" s="2017"/>
      <c r="C183" s="2018"/>
      <c r="D183" s="258">
        <f t="shared" si="3"/>
        <v>0</v>
      </c>
      <c r="E183" s="2018"/>
      <c r="F183" s="2018"/>
      <c r="G183" s="2018"/>
      <c r="H183" s="2018"/>
      <c r="I183" s="2018"/>
      <c r="J183" s="2018"/>
      <c r="K183" s="2471"/>
      <c r="L183" s="393"/>
      <c r="M183" s="2027"/>
      <c r="N183" s="2028"/>
      <c r="O183" s="2028"/>
      <c r="P183" s="2028"/>
      <c r="Q183" s="2028"/>
      <c r="R183" s="2028"/>
      <c r="S183" s="2028"/>
      <c r="T183" s="2028"/>
      <c r="U183" s="2028"/>
      <c r="V183" s="2028"/>
      <c r="W183" s="2028"/>
      <c r="X183" s="2028"/>
      <c r="Y183" s="2028"/>
      <c r="Z183" s="2028"/>
      <c r="AA183" s="2028"/>
      <c r="AB183" s="2028"/>
      <c r="AC183" s="2028"/>
      <c r="AD183" s="2028"/>
      <c r="AE183" s="2028"/>
      <c r="AF183" s="2028"/>
      <c r="AG183" s="2028"/>
      <c r="AH183" s="2028"/>
      <c r="AI183" s="2028"/>
      <c r="AJ183" s="2028"/>
      <c r="AK183" s="2028"/>
      <c r="AL183" s="2028"/>
      <c r="AM183" s="2028"/>
      <c r="AN183" s="2028"/>
      <c r="AO183" s="2028"/>
      <c r="AP183" s="2028"/>
      <c r="AQ183" s="2028"/>
      <c r="AR183" s="2028"/>
      <c r="AS183" s="2028"/>
      <c r="AT183" s="2028"/>
      <c r="AU183" s="2028"/>
      <c r="AV183" s="2028"/>
      <c r="AW183" s="2028"/>
      <c r="AX183" s="2028"/>
      <c r="AY183" s="2028"/>
      <c r="AZ183" s="2028"/>
      <c r="BA183" s="2028"/>
      <c r="BB183" s="2028"/>
    </row>
    <row r="184" spans="1:54" s="2029" customFormat="1" hidden="1" x14ac:dyDescent="0.25">
      <c r="A184" s="2030"/>
      <c r="B184" s="2017"/>
      <c r="C184" s="2018"/>
      <c r="D184" s="258">
        <f t="shared" si="3"/>
        <v>0</v>
      </c>
      <c r="E184" s="2018"/>
      <c r="F184" s="2018"/>
      <c r="G184" s="2018"/>
      <c r="H184" s="2018"/>
      <c r="I184" s="2018"/>
      <c r="J184" s="2018"/>
      <c r="K184" s="2471"/>
      <c r="L184" s="393"/>
      <c r="M184" s="2027"/>
      <c r="N184" s="2028"/>
      <c r="O184" s="2028"/>
      <c r="P184" s="2028"/>
      <c r="Q184" s="2028"/>
      <c r="R184" s="2028"/>
      <c r="S184" s="2028"/>
      <c r="T184" s="2028"/>
      <c r="U184" s="2028"/>
      <c r="V184" s="2028"/>
      <c r="W184" s="2028"/>
      <c r="X184" s="2028"/>
      <c r="Y184" s="2028"/>
      <c r="Z184" s="2028"/>
      <c r="AA184" s="2028"/>
      <c r="AB184" s="2028"/>
      <c r="AC184" s="2028"/>
      <c r="AD184" s="2028"/>
      <c r="AE184" s="2028"/>
      <c r="AF184" s="2028"/>
      <c r="AG184" s="2028"/>
      <c r="AH184" s="2028"/>
      <c r="AI184" s="2028"/>
      <c r="AJ184" s="2028"/>
      <c r="AK184" s="2028"/>
      <c r="AL184" s="2028"/>
      <c r="AM184" s="2028"/>
      <c r="AN184" s="2028"/>
      <c r="AO184" s="2028"/>
      <c r="AP184" s="2028"/>
      <c r="AQ184" s="2028"/>
      <c r="AR184" s="2028"/>
      <c r="AS184" s="2028"/>
      <c r="AT184" s="2028"/>
      <c r="AU184" s="2028"/>
      <c r="AV184" s="2028"/>
      <c r="AW184" s="2028"/>
      <c r="AX184" s="2028"/>
      <c r="AY184" s="2028"/>
      <c r="AZ184" s="2028"/>
      <c r="BA184" s="2028"/>
      <c r="BB184" s="2028"/>
    </row>
    <row r="185" spans="1:54" s="2029" customFormat="1" x14ac:dyDescent="0.25">
      <c r="A185" s="2030"/>
      <c r="B185" s="2017"/>
      <c r="C185" s="2018"/>
      <c r="D185" s="258"/>
      <c r="E185" s="2018"/>
      <c r="F185" s="2018"/>
      <c r="G185" s="2018"/>
      <c r="H185" s="2018"/>
      <c r="I185" s="2018"/>
      <c r="J185" s="2018"/>
      <c r="K185" s="2471"/>
      <c r="L185" s="393"/>
      <c r="M185" s="2027"/>
      <c r="N185" s="2028"/>
      <c r="O185" s="2028"/>
      <c r="P185" s="2028"/>
      <c r="Q185" s="2028"/>
      <c r="R185" s="2028"/>
      <c r="S185" s="2028"/>
      <c r="T185" s="2028"/>
      <c r="U185" s="2028"/>
      <c r="V185" s="2028"/>
      <c r="W185" s="2028"/>
      <c r="X185" s="2028"/>
      <c r="Y185" s="2028"/>
      <c r="Z185" s="2028"/>
      <c r="AA185" s="2028"/>
      <c r="AB185" s="2028"/>
      <c r="AC185" s="2028"/>
      <c r="AD185" s="2028"/>
      <c r="AE185" s="2028"/>
      <c r="AF185" s="2028"/>
      <c r="AG185" s="2028"/>
      <c r="AH185" s="2028"/>
      <c r="AI185" s="2028"/>
      <c r="AJ185" s="2028"/>
      <c r="AK185" s="2028"/>
      <c r="AL185" s="2028"/>
      <c r="AM185" s="2028"/>
      <c r="AN185" s="2028"/>
      <c r="AO185" s="2028"/>
      <c r="AP185" s="2028"/>
      <c r="AQ185" s="2028"/>
      <c r="AR185" s="2028"/>
      <c r="AS185" s="2028"/>
      <c r="AT185" s="2028"/>
      <c r="AU185" s="2028"/>
      <c r="AV185" s="2028"/>
      <c r="AW185" s="2028"/>
      <c r="AX185" s="2028"/>
      <c r="AY185" s="2028"/>
      <c r="AZ185" s="2028"/>
      <c r="BA185" s="2028"/>
      <c r="BB185" s="2028"/>
    </row>
    <row r="186" spans="1:54" s="2029" customFormat="1" x14ac:dyDescent="0.25">
      <c r="A186" s="2030"/>
      <c r="B186" s="2017"/>
      <c r="C186" s="2018"/>
      <c r="D186" s="258"/>
      <c r="E186" s="2018"/>
      <c r="F186" s="2018"/>
      <c r="G186" s="2018"/>
      <c r="H186" s="2018"/>
      <c r="I186" s="2018"/>
      <c r="J186" s="2018"/>
      <c r="K186" s="2471"/>
      <c r="L186" s="393"/>
      <c r="M186" s="2027"/>
      <c r="N186" s="2028"/>
      <c r="O186" s="2028"/>
      <c r="P186" s="2028"/>
      <c r="Q186" s="2028"/>
      <c r="R186" s="2028"/>
      <c r="S186" s="2028"/>
      <c r="T186" s="2028"/>
      <c r="U186" s="2028"/>
      <c r="V186" s="2028"/>
      <c r="W186" s="2028"/>
      <c r="X186" s="2028"/>
      <c r="Y186" s="2028"/>
      <c r="Z186" s="2028"/>
      <c r="AA186" s="2028"/>
      <c r="AB186" s="2028"/>
      <c r="AC186" s="2028"/>
      <c r="AD186" s="2028"/>
      <c r="AE186" s="2028"/>
      <c r="AF186" s="2028"/>
      <c r="AG186" s="2028"/>
      <c r="AH186" s="2028"/>
      <c r="AI186" s="2028"/>
      <c r="AJ186" s="2028"/>
      <c r="AK186" s="2028"/>
      <c r="AL186" s="2028"/>
      <c r="AM186" s="2028"/>
      <c r="AN186" s="2028"/>
      <c r="AO186" s="2028"/>
      <c r="AP186" s="2028"/>
      <c r="AQ186" s="2028"/>
      <c r="AR186" s="2028"/>
      <c r="AS186" s="2028"/>
      <c r="AT186" s="2028"/>
      <c r="AU186" s="2028"/>
      <c r="AV186" s="2028"/>
      <c r="AW186" s="2028"/>
      <c r="AX186" s="2028"/>
      <c r="AY186" s="2028"/>
      <c r="AZ186" s="2028"/>
      <c r="BA186" s="2028"/>
      <c r="BB186" s="2028"/>
    </row>
    <row r="187" spans="1:54" s="2029" customFormat="1" x14ac:dyDescent="0.25">
      <c r="A187" s="2030"/>
      <c r="B187" s="2017"/>
      <c r="C187" s="2018"/>
      <c r="D187" s="258"/>
      <c r="E187" s="2018"/>
      <c r="F187" s="2018"/>
      <c r="G187" s="2018"/>
      <c r="H187" s="2018"/>
      <c r="I187" s="2018"/>
      <c r="J187" s="2018"/>
      <c r="K187" s="2471"/>
      <c r="L187" s="393"/>
      <c r="M187" s="2027"/>
      <c r="N187" s="2028"/>
      <c r="O187" s="2028"/>
      <c r="P187" s="2028"/>
      <c r="Q187" s="2028"/>
      <c r="R187" s="2028"/>
      <c r="S187" s="2028"/>
      <c r="T187" s="2028"/>
      <c r="U187" s="2028"/>
      <c r="V187" s="2028"/>
      <c r="W187" s="2028"/>
      <c r="X187" s="2028"/>
      <c r="Y187" s="2028"/>
      <c r="Z187" s="2028"/>
      <c r="AA187" s="2028"/>
      <c r="AB187" s="2028"/>
      <c r="AC187" s="2028"/>
      <c r="AD187" s="2028"/>
      <c r="AE187" s="2028"/>
      <c r="AF187" s="2028"/>
      <c r="AG187" s="2028"/>
      <c r="AH187" s="2028"/>
      <c r="AI187" s="2028"/>
      <c r="AJ187" s="2028"/>
      <c r="AK187" s="2028"/>
      <c r="AL187" s="2028"/>
      <c r="AM187" s="2028"/>
      <c r="AN187" s="2028"/>
      <c r="AO187" s="2028"/>
      <c r="AP187" s="2028"/>
      <c r="AQ187" s="2028"/>
      <c r="AR187" s="2028"/>
      <c r="AS187" s="2028"/>
      <c r="AT187" s="2028"/>
      <c r="AU187" s="2028"/>
      <c r="AV187" s="2028"/>
      <c r="AW187" s="2028"/>
      <c r="AX187" s="2028"/>
      <c r="AY187" s="2028"/>
      <c r="AZ187" s="2028"/>
      <c r="BA187" s="2028"/>
      <c r="BB187" s="2028"/>
    </row>
    <row r="188" spans="1:54" s="2029" customFormat="1" x14ac:dyDescent="0.25">
      <c r="A188" s="2030"/>
      <c r="B188" s="2017"/>
      <c r="C188" s="2018"/>
      <c r="D188" s="258"/>
      <c r="E188" s="2018"/>
      <c r="F188" s="2018"/>
      <c r="G188" s="2018"/>
      <c r="H188" s="2018"/>
      <c r="I188" s="2018"/>
      <c r="J188" s="2018"/>
      <c r="K188" s="2471"/>
      <c r="L188" s="393"/>
      <c r="M188" s="2027"/>
      <c r="N188" s="2028"/>
      <c r="O188" s="2028"/>
      <c r="P188" s="2028"/>
      <c r="Q188" s="2028"/>
      <c r="R188" s="2028"/>
      <c r="S188" s="2028"/>
      <c r="T188" s="2028"/>
      <c r="U188" s="2028"/>
      <c r="V188" s="2028"/>
      <c r="W188" s="2028"/>
      <c r="X188" s="2028"/>
      <c r="Y188" s="2028"/>
      <c r="Z188" s="2028"/>
      <c r="AA188" s="2028"/>
      <c r="AB188" s="2028"/>
      <c r="AC188" s="2028"/>
      <c r="AD188" s="2028"/>
      <c r="AE188" s="2028"/>
      <c r="AF188" s="2028"/>
      <c r="AG188" s="2028"/>
      <c r="AH188" s="2028"/>
      <c r="AI188" s="2028"/>
      <c r="AJ188" s="2028"/>
      <c r="AK188" s="2028"/>
      <c r="AL188" s="2028"/>
      <c r="AM188" s="2028"/>
      <c r="AN188" s="2028"/>
      <c r="AO188" s="2028"/>
      <c r="AP188" s="2028"/>
      <c r="AQ188" s="2028"/>
      <c r="AR188" s="2028"/>
      <c r="AS188" s="2028"/>
      <c r="AT188" s="2028"/>
      <c r="AU188" s="2028"/>
      <c r="AV188" s="2028"/>
      <c r="AW188" s="2028"/>
      <c r="AX188" s="2028"/>
      <c r="AY188" s="2028"/>
      <c r="AZ188" s="2028"/>
      <c r="BA188" s="2028"/>
      <c r="BB188" s="2028"/>
    </row>
    <row r="189" spans="1:54" s="2029" customFormat="1" x14ac:dyDescent="0.25">
      <c r="A189" s="2030"/>
      <c r="B189" s="2017"/>
      <c r="C189" s="2018"/>
      <c r="D189" s="258"/>
      <c r="E189" s="2018"/>
      <c r="F189" s="2018"/>
      <c r="G189" s="2018"/>
      <c r="H189" s="2018"/>
      <c r="I189" s="2018"/>
      <c r="J189" s="2018"/>
      <c r="K189" s="2471"/>
      <c r="L189" s="393"/>
      <c r="M189" s="2027"/>
      <c r="N189" s="2028"/>
      <c r="O189" s="2028"/>
      <c r="P189" s="2028"/>
      <c r="Q189" s="2028"/>
      <c r="R189" s="2028"/>
      <c r="S189" s="2028"/>
      <c r="T189" s="2028"/>
      <c r="U189" s="2028"/>
      <c r="V189" s="2028"/>
      <c r="W189" s="2028"/>
      <c r="X189" s="2028"/>
      <c r="Y189" s="2028"/>
      <c r="Z189" s="2028"/>
      <c r="AA189" s="2028"/>
      <c r="AB189" s="2028"/>
      <c r="AC189" s="2028"/>
      <c r="AD189" s="2028"/>
      <c r="AE189" s="2028"/>
      <c r="AF189" s="2028"/>
      <c r="AG189" s="2028"/>
      <c r="AH189" s="2028"/>
      <c r="AI189" s="2028"/>
      <c r="AJ189" s="2028"/>
      <c r="AK189" s="2028"/>
      <c r="AL189" s="2028"/>
      <c r="AM189" s="2028"/>
      <c r="AN189" s="2028"/>
      <c r="AO189" s="2028"/>
      <c r="AP189" s="2028"/>
      <c r="AQ189" s="2028"/>
      <c r="AR189" s="2028"/>
      <c r="AS189" s="2028"/>
      <c r="AT189" s="2028"/>
      <c r="AU189" s="2028"/>
      <c r="AV189" s="2028"/>
      <c r="AW189" s="2028"/>
      <c r="AX189" s="2028"/>
      <c r="AY189" s="2028"/>
      <c r="AZ189" s="2028"/>
      <c r="BA189" s="2028"/>
      <c r="BB189" s="2028"/>
    </row>
    <row r="190" spans="1:54" s="2029" customFormat="1" x14ac:dyDescent="0.25">
      <c r="A190" s="2030"/>
      <c r="B190" s="2017"/>
      <c r="C190" s="2018"/>
      <c r="D190" s="258"/>
      <c r="E190" s="2018"/>
      <c r="F190" s="2018"/>
      <c r="G190" s="2018"/>
      <c r="H190" s="2018"/>
      <c r="I190" s="2018"/>
      <c r="J190" s="2018"/>
      <c r="K190" s="2471"/>
      <c r="L190" s="393"/>
      <c r="M190" s="2027"/>
      <c r="N190" s="2028"/>
      <c r="O190" s="2028"/>
      <c r="P190" s="2028"/>
      <c r="Q190" s="2028"/>
      <c r="R190" s="2028"/>
      <c r="S190" s="2028"/>
      <c r="T190" s="2028"/>
      <c r="U190" s="2028"/>
      <c r="V190" s="2028"/>
      <c r="W190" s="2028"/>
      <c r="X190" s="2028"/>
      <c r="Y190" s="2028"/>
      <c r="Z190" s="2028"/>
      <c r="AA190" s="2028"/>
      <c r="AB190" s="2028"/>
      <c r="AC190" s="2028"/>
      <c r="AD190" s="2028"/>
      <c r="AE190" s="2028"/>
      <c r="AF190" s="2028"/>
      <c r="AG190" s="2028"/>
      <c r="AH190" s="2028"/>
      <c r="AI190" s="2028"/>
      <c r="AJ190" s="2028"/>
      <c r="AK190" s="2028"/>
      <c r="AL190" s="2028"/>
      <c r="AM190" s="2028"/>
      <c r="AN190" s="2028"/>
      <c r="AO190" s="2028"/>
      <c r="AP190" s="2028"/>
      <c r="AQ190" s="2028"/>
      <c r="AR190" s="2028"/>
      <c r="AS190" s="2028"/>
      <c r="AT190" s="2028"/>
      <c r="AU190" s="2028"/>
      <c r="AV190" s="2028"/>
      <c r="AW190" s="2028"/>
      <c r="AX190" s="2028"/>
      <c r="AY190" s="2028"/>
      <c r="AZ190" s="2028"/>
      <c r="BA190" s="2028"/>
      <c r="BB190" s="2028"/>
    </row>
    <row r="191" spans="1:54" s="2029" customFormat="1" x14ac:dyDescent="0.25">
      <c r="A191" s="2030"/>
      <c r="B191" s="2017"/>
      <c r="C191" s="2018"/>
      <c r="D191" s="258"/>
      <c r="E191" s="2018"/>
      <c r="F191" s="2018"/>
      <c r="G191" s="2018"/>
      <c r="H191" s="2018"/>
      <c r="I191" s="2018"/>
      <c r="J191" s="2018"/>
      <c r="K191" s="2471"/>
      <c r="L191" s="393"/>
      <c r="M191" s="2027"/>
      <c r="N191" s="2028"/>
      <c r="O191" s="2028"/>
      <c r="P191" s="2028"/>
      <c r="Q191" s="2028"/>
      <c r="R191" s="2028"/>
      <c r="S191" s="2028"/>
      <c r="T191" s="2028"/>
      <c r="U191" s="2028"/>
      <c r="V191" s="2028"/>
      <c r="W191" s="2028"/>
      <c r="X191" s="2028"/>
      <c r="Y191" s="2028"/>
      <c r="Z191" s="2028"/>
      <c r="AA191" s="2028"/>
      <c r="AB191" s="2028"/>
      <c r="AC191" s="2028"/>
      <c r="AD191" s="2028"/>
      <c r="AE191" s="2028"/>
      <c r="AF191" s="2028"/>
      <c r="AG191" s="2028"/>
      <c r="AH191" s="2028"/>
      <c r="AI191" s="2028"/>
      <c r="AJ191" s="2028"/>
      <c r="AK191" s="2028"/>
      <c r="AL191" s="2028"/>
      <c r="AM191" s="2028"/>
      <c r="AN191" s="2028"/>
      <c r="AO191" s="2028"/>
      <c r="AP191" s="2028"/>
      <c r="AQ191" s="2028"/>
      <c r="AR191" s="2028"/>
      <c r="AS191" s="2028"/>
      <c r="AT191" s="2028"/>
      <c r="AU191" s="2028"/>
      <c r="AV191" s="2028"/>
      <c r="AW191" s="2028"/>
      <c r="AX191" s="2028"/>
      <c r="AY191" s="2028"/>
      <c r="AZ191" s="2028"/>
      <c r="BA191" s="2028"/>
      <c r="BB191" s="2028"/>
    </row>
    <row r="192" spans="1:54" s="2029" customFormat="1" x14ac:dyDescent="0.25">
      <c r="A192" s="2030"/>
      <c r="B192" s="2017"/>
      <c r="C192" s="2018"/>
      <c r="D192" s="258"/>
      <c r="E192" s="2018"/>
      <c r="F192" s="2018"/>
      <c r="G192" s="2018"/>
      <c r="H192" s="2018"/>
      <c r="I192" s="2018"/>
      <c r="J192" s="2018"/>
      <c r="K192" s="2471"/>
      <c r="L192" s="393"/>
      <c r="M192" s="2027"/>
      <c r="N192" s="2028"/>
      <c r="O192" s="2028"/>
      <c r="P192" s="2028"/>
      <c r="Q192" s="2028"/>
      <c r="R192" s="2028"/>
      <c r="S192" s="2028"/>
      <c r="T192" s="2028"/>
      <c r="U192" s="2028"/>
      <c r="V192" s="2028"/>
      <c r="W192" s="2028"/>
      <c r="X192" s="2028"/>
      <c r="Y192" s="2028"/>
      <c r="Z192" s="2028"/>
      <c r="AA192" s="2028"/>
      <c r="AB192" s="2028"/>
      <c r="AC192" s="2028"/>
      <c r="AD192" s="2028"/>
      <c r="AE192" s="2028"/>
      <c r="AF192" s="2028"/>
      <c r="AG192" s="2028"/>
      <c r="AH192" s="2028"/>
      <c r="AI192" s="2028"/>
      <c r="AJ192" s="2028"/>
      <c r="AK192" s="2028"/>
      <c r="AL192" s="2028"/>
      <c r="AM192" s="2028"/>
      <c r="AN192" s="2028"/>
      <c r="AO192" s="2028"/>
      <c r="AP192" s="2028"/>
      <c r="AQ192" s="2028"/>
      <c r="AR192" s="2028"/>
      <c r="AS192" s="2028"/>
      <c r="AT192" s="2028"/>
      <c r="AU192" s="2028"/>
      <c r="AV192" s="2028"/>
      <c r="AW192" s="2028"/>
      <c r="AX192" s="2028"/>
      <c r="AY192" s="2028"/>
      <c r="AZ192" s="2028"/>
      <c r="BA192" s="2028"/>
      <c r="BB192" s="2028"/>
    </row>
    <row r="193" spans="1:54" s="2029" customFormat="1" x14ac:dyDescent="0.25">
      <c r="A193" s="2030"/>
      <c r="B193" s="2017"/>
      <c r="C193" s="2018"/>
      <c r="D193" s="258"/>
      <c r="E193" s="2018"/>
      <c r="F193" s="2018"/>
      <c r="G193" s="2018"/>
      <c r="H193" s="2018"/>
      <c r="I193" s="2018"/>
      <c r="J193" s="2018"/>
      <c r="K193" s="2471"/>
      <c r="L193" s="393"/>
      <c r="M193" s="2027"/>
      <c r="N193" s="2028"/>
      <c r="O193" s="2028"/>
      <c r="P193" s="2028"/>
      <c r="Q193" s="2028"/>
      <c r="R193" s="2028"/>
      <c r="S193" s="2028"/>
      <c r="T193" s="2028"/>
      <c r="U193" s="2028"/>
      <c r="V193" s="2028"/>
      <c r="W193" s="2028"/>
      <c r="X193" s="2028"/>
      <c r="Y193" s="2028"/>
      <c r="Z193" s="2028"/>
      <c r="AA193" s="2028"/>
      <c r="AB193" s="2028"/>
      <c r="AC193" s="2028"/>
      <c r="AD193" s="2028"/>
      <c r="AE193" s="2028"/>
      <c r="AF193" s="2028"/>
      <c r="AG193" s="2028"/>
      <c r="AH193" s="2028"/>
      <c r="AI193" s="2028"/>
      <c r="AJ193" s="2028"/>
      <c r="AK193" s="2028"/>
      <c r="AL193" s="2028"/>
      <c r="AM193" s="2028"/>
      <c r="AN193" s="2028"/>
      <c r="AO193" s="2028"/>
      <c r="AP193" s="2028"/>
      <c r="AQ193" s="2028"/>
      <c r="AR193" s="2028"/>
      <c r="AS193" s="2028"/>
      <c r="AT193" s="2028"/>
      <c r="AU193" s="2028"/>
      <c r="AV193" s="2028"/>
      <c r="AW193" s="2028"/>
      <c r="AX193" s="2028"/>
      <c r="AY193" s="2028"/>
      <c r="AZ193" s="2028"/>
      <c r="BA193" s="2028"/>
      <c r="BB193" s="2028"/>
    </row>
    <row r="194" spans="1:54" s="2029" customFormat="1" x14ac:dyDescent="0.25">
      <c r="A194" s="2030"/>
      <c r="B194" s="2017"/>
      <c r="C194" s="2018"/>
      <c r="D194" s="258"/>
      <c r="E194" s="2018"/>
      <c r="F194" s="2018"/>
      <c r="G194" s="2018"/>
      <c r="H194" s="2018"/>
      <c r="I194" s="2018"/>
      <c r="J194" s="2018"/>
      <c r="K194" s="2471"/>
      <c r="L194" s="393"/>
      <c r="M194" s="2027"/>
      <c r="N194" s="2028"/>
      <c r="O194" s="2028"/>
      <c r="P194" s="2028"/>
      <c r="Q194" s="2028"/>
      <c r="R194" s="2028"/>
      <c r="S194" s="2028"/>
      <c r="T194" s="2028"/>
      <c r="U194" s="2028"/>
      <c r="V194" s="2028"/>
      <c r="W194" s="2028"/>
      <c r="X194" s="2028"/>
      <c r="Y194" s="2028"/>
      <c r="Z194" s="2028"/>
      <c r="AA194" s="2028"/>
      <c r="AB194" s="2028"/>
      <c r="AC194" s="2028"/>
      <c r="AD194" s="2028"/>
      <c r="AE194" s="2028"/>
      <c r="AF194" s="2028"/>
      <c r="AG194" s="2028"/>
      <c r="AH194" s="2028"/>
      <c r="AI194" s="2028"/>
      <c r="AJ194" s="2028"/>
      <c r="AK194" s="2028"/>
      <c r="AL194" s="2028"/>
      <c r="AM194" s="2028"/>
      <c r="AN194" s="2028"/>
      <c r="AO194" s="2028"/>
      <c r="AP194" s="2028"/>
      <c r="AQ194" s="2028"/>
      <c r="AR194" s="2028"/>
      <c r="AS194" s="2028"/>
      <c r="AT194" s="2028"/>
      <c r="AU194" s="2028"/>
      <c r="AV194" s="2028"/>
      <c r="AW194" s="2028"/>
      <c r="AX194" s="2028"/>
      <c r="AY194" s="2028"/>
      <c r="AZ194" s="2028"/>
      <c r="BA194" s="2028"/>
      <c r="BB194" s="2028"/>
    </row>
    <row r="195" spans="1:54" s="2029" customFormat="1" x14ac:dyDescent="0.25">
      <c r="A195" s="2030"/>
      <c r="B195" s="2017"/>
      <c r="C195" s="2018"/>
      <c r="D195" s="258"/>
      <c r="E195" s="2018"/>
      <c r="F195" s="2018"/>
      <c r="G195" s="2018"/>
      <c r="H195" s="2018"/>
      <c r="I195" s="2018"/>
      <c r="J195" s="2018"/>
      <c r="K195" s="2471"/>
      <c r="L195" s="393"/>
      <c r="M195" s="2027"/>
      <c r="N195" s="2028"/>
      <c r="O195" s="2028"/>
      <c r="P195" s="2028"/>
      <c r="Q195" s="2028"/>
      <c r="R195" s="2028"/>
      <c r="S195" s="2028"/>
      <c r="T195" s="2028"/>
      <c r="U195" s="2028"/>
      <c r="V195" s="2028"/>
      <c r="W195" s="2028"/>
      <c r="X195" s="2028"/>
      <c r="Y195" s="2028"/>
      <c r="Z195" s="2028"/>
      <c r="AA195" s="2028"/>
      <c r="AB195" s="2028"/>
      <c r="AC195" s="2028"/>
      <c r="AD195" s="2028"/>
      <c r="AE195" s="2028"/>
      <c r="AF195" s="2028"/>
      <c r="AG195" s="2028"/>
      <c r="AH195" s="2028"/>
      <c r="AI195" s="2028"/>
      <c r="AJ195" s="2028"/>
      <c r="AK195" s="2028"/>
      <c r="AL195" s="2028"/>
      <c r="AM195" s="2028"/>
      <c r="AN195" s="2028"/>
      <c r="AO195" s="2028"/>
      <c r="AP195" s="2028"/>
      <c r="AQ195" s="2028"/>
      <c r="AR195" s="2028"/>
      <c r="AS195" s="2028"/>
      <c r="AT195" s="2028"/>
      <c r="AU195" s="2028"/>
      <c r="AV195" s="2028"/>
      <c r="AW195" s="2028"/>
      <c r="AX195" s="2028"/>
      <c r="AY195" s="2028"/>
      <c r="AZ195" s="2028"/>
      <c r="BA195" s="2028"/>
      <c r="BB195" s="2028"/>
    </row>
    <row r="196" spans="1:54" s="2029" customFormat="1" x14ac:dyDescent="0.25">
      <c r="A196" s="2030"/>
      <c r="B196" s="2017"/>
      <c r="C196" s="2018"/>
      <c r="D196" s="258"/>
      <c r="E196" s="2018"/>
      <c r="F196" s="2018"/>
      <c r="G196" s="2018"/>
      <c r="H196" s="2018"/>
      <c r="I196" s="2018"/>
      <c r="J196" s="2018"/>
      <c r="K196" s="2471"/>
      <c r="L196" s="393"/>
      <c r="M196" s="2027"/>
      <c r="N196" s="2028"/>
      <c r="O196" s="2028"/>
      <c r="P196" s="2028"/>
      <c r="Q196" s="2028"/>
      <c r="R196" s="2028"/>
      <c r="S196" s="2028"/>
      <c r="T196" s="2028"/>
      <c r="U196" s="2028"/>
      <c r="V196" s="2028"/>
      <c r="W196" s="2028"/>
      <c r="X196" s="2028"/>
      <c r="Y196" s="2028"/>
      <c r="Z196" s="2028"/>
      <c r="AA196" s="2028"/>
      <c r="AB196" s="2028"/>
      <c r="AC196" s="2028"/>
      <c r="AD196" s="2028"/>
      <c r="AE196" s="2028"/>
      <c r="AF196" s="2028"/>
      <c r="AG196" s="2028"/>
      <c r="AH196" s="2028"/>
      <c r="AI196" s="2028"/>
      <c r="AJ196" s="2028"/>
      <c r="AK196" s="2028"/>
      <c r="AL196" s="2028"/>
      <c r="AM196" s="2028"/>
      <c r="AN196" s="2028"/>
      <c r="AO196" s="2028"/>
      <c r="AP196" s="2028"/>
      <c r="AQ196" s="2028"/>
      <c r="AR196" s="2028"/>
      <c r="AS196" s="2028"/>
      <c r="AT196" s="2028"/>
      <c r="AU196" s="2028"/>
      <c r="AV196" s="2028"/>
      <c r="AW196" s="2028"/>
      <c r="AX196" s="2028"/>
      <c r="AY196" s="2028"/>
      <c r="AZ196" s="2028"/>
      <c r="BA196" s="2028"/>
      <c r="BB196" s="2028"/>
    </row>
    <row r="197" spans="1:54" s="2029" customFormat="1" x14ac:dyDescent="0.25">
      <c r="A197" s="2030"/>
      <c r="B197" s="2017"/>
      <c r="C197" s="2018"/>
      <c r="D197" s="258"/>
      <c r="E197" s="2018"/>
      <c r="F197" s="2018"/>
      <c r="G197" s="2018"/>
      <c r="H197" s="2018"/>
      <c r="I197" s="2018"/>
      <c r="J197" s="2018"/>
      <c r="K197" s="2471"/>
      <c r="L197" s="393"/>
      <c r="M197" s="2027"/>
      <c r="N197" s="2028"/>
      <c r="O197" s="2028"/>
      <c r="P197" s="2028"/>
      <c r="Q197" s="2028"/>
      <c r="R197" s="2028"/>
      <c r="S197" s="2028"/>
      <c r="T197" s="2028"/>
      <c r="U197" s="2028"/>
      <c r="V197" s="2028"/>
      <c r="W197" s="2028"/>
      <c r="X197" s="2028"/>
      <c r="Y197" s="2028"/>
      <c r="Z197" s="2028"/>
      <c r="AA197" s="2028"/>
      <c r="AB197" s="2028"/>
      <c r="AC197" s="2028"/>
      <c r="AD197" s="2028"/>
      <c r="AE197" s="2028"/>
      <c r="AF197" s="2028"/>
      <c r="AG197" s="2028"/>
      <c r="AH197" s="2028"/>
      <c r="AI197" s="2028"/>
      <c r="AJ197" s="2028"/>
      <c r="AK197" s="2028"/>
      <c r="AL197" s="2028"/>
      <c r="AM197" s="2028"/>
      <c r="AN197" s="2028"/>
      <c r="AO197" s="2028"/>
      <c r="AP197" s="2028"/>
      <c r="AQ197" s="2028"/>
      <c r="AR197" s="2028"/>
      <c r="AS197" s="2028"/>
      <c r="AT197" s="2028"/>
      <c r="AU197" s="2028"/>
      <c r="AV197" s="2028"/>
      <c r="AW197" s="2028"/>
      <c r="AX197" s="2028"/>
      <c r="AY197" s="2028"/>
      <c r="AZ197" s="2028"/>
      <c r="BA197" s="2028"/>
      <c r="BB197" s="2028"/>
    </row>
    <row r="198" spans="1:54" s="2029" customFormat="1" x14ac:dyDescent="0.25">
      <c r="A198" s="2030"/>
      <c r="B198" s="2017"/>
      <c r="C198" s="2018"/>
      <c r="D198" s="258"/>
      <c r="E198" s="2018"/>
      <c r="F198" s="2018"/>
      <c r="G198" s="2018"/>
      <c r="H198" s="2018"/>
      <c r="I198" s="2018"/>
      <c r="J198" s="2018"/>
      <c r="K198" s="2471"/>
      <c r="L198" s="393"/>
      <c r="M198" s="2027"/>
      <c r="N198" s="2028"/>
      <c r="O198" s="2028"/>
      <c r="P198" s="2028"/>
      <c r="Q198" s="2028"/>
      <c r="R198" s="2028"/>
      <c r="S198" s="2028"/>
      <c r="T198" s="2028"/>
      <c r="U198" s="2028"/>
      <c r="V198" s="2028"/>
      <c r="W198" s="2028"/>
      <c r="X198" s="2028"/>
      <c r="Y198" s="2028"/>
      <c r="Z198" s="2028"/>
      <c r="AA198" s="2028"/>
      <c r="AB198" s="2028"/>
      <c r="AC198" s="2028"/>
      <c r="AD198" s="2028"/>
      <c r="AE198" s="2028"/>
      <c r="AF198" s="2028"/>
      <c r="AG198" s="2028"/>
      <c r="AH198" s="2028"/>
      <c r="AI198" s="2028"/>
      <c r="AJ198" s="2028"/>
      <c r="AK198" s="2028"/>
      <c r="AL198" s="2028"/>
      <c r="AM198" s="2028"/>
      <c r="AN198" s="2028"/>
      <c r="AO198" s="2028"/>
      <c r="AP198" s="2028"/>
      <c r="AQ198" s="2028"/>
      <c r="AR198" s="2028"/>
      <c r="AS198" s="2028"/>
      <c r="AT198" s="2028"/>
      <c r="AU198" s="2028"/>
      <c r="AV198" s="2028"/>
      <c r="AW198" s="2028"/>
      <c r="AX198" s="2028"/>
      <c r="AY198" s="2028"/>
      <c r="AZ198" s="2028"/>
      <c r="BA198" s="2028"/>
      <c r="BB198" s="2028"/>
    </row>
    <row r="199" spans="1:54" s="2029" customFormat="1" x14ac:dyDescent="0.25">
      <c r="A199" s="2030"/>
      <c r="B199" s="2017"/>
      <c r="C199" s="2018"/>
      <c r="D199" s="258"/>
      <c r="E199" s="2018"/>
      <c r="F199" s="2018"/>
      <c r="G199" s="2018"/>
      <c r="H199" s="2018"/>
      <c r="I199" s="2018"/>
      <c r="J199" s="2018"/>
      <c r="K199" s="2471"/>
      <c r="L199" s="393"/>
      <c r="M199" s="2027"/>
      <c r="N199" s="2028"/>
      <c r="O199" s="2028"/>
      <c r="P199" s="2028"/>
      <c r="Q199" s="2028"/>
      <c r="R199" s="2028"/>
      <c r="S199" s="2028"/>
      <c r="T199" s="2028"/>
      <c r="U199" s="2028"/>
      <c r="V199" s="2028"/>
      <c r="W199" s="2028"/>
      <c r="X199" s="2028"/>
      <c r="Y199" s="2028"/>
      <c r="Z199" s="2028"/>
      <c r="AA199" s="2028"/>
      <c r="AB199" s="2028"/>
      <c r="AC199" s="2028"/>
      <c r="AD199" s="2028"/>
      <c r="AE199" s="2028"/>
      <c r="AF199" s="2028"/>
      <c r="AG199" s="2028"/>
      <c r="AH199" s="2028"/>
      <c r="AI199" s="2028"/>
      <c r="AJ199" s="2028"/>
      <c r="AK199" s="2028"/>
      <c r="AL199" s="2028"/>
      <c r="AM199" s="2028"/>
      <c r="AN199" s="2028"/>
      <c r="AO199" s="2028"/>
      <c r="AP199" s="2028"/>
      <c r="AQ199" s="2028"/>
      <c r="AR199" s="2028"/>
      <c r="AS199" s="2028"/>
      <c r="AT199" s="2028"/>
      <c r="AU199" s="2028"/>
      <c r="AV199" s="2028"/>
      <c r="AW199" s="2028"/>
      <c r="AX199" s="2028"/>
      <c r="AY199" s="2028"/>
      <c r="AZ199" s="2028"/>
      <c r="BA199" s="2028"/>
      <c r="BB199" s="2028"/>
    </row>
    <row r="200" spans="1:54" s="2029" customFormat="1" x14ac:dyDescent="0.25">
      <c r="A200" s="2030"/>
      <c r="B200" s="2017"/>
      <c r="C200" s="2018"/>
      <c r="D200" s="258"/>
      <c r="E200" s="2018"/>
      <c r="F200" s="2018"/>
      <c r="G200" s="2018"/>
      <c r="H200" s="2018"/>
      <c r="I200" s="2018"/>
      <c r="J200" s="2018"/>
      <c r="K200" s="2471"/>
      <c r="L200" s="393"/>
      <c r="M200" s="2027"/>
      <c r="N200" s="2028"/>
      <c r="O200" s="2028"/>
      <c r="P200" s="2028"/>
      <c r="Q200" s="2028"/>
      <c r="R200" s="2028"/>
      <c r="S200" s="2028"/>
      <c r="T200" s="2028"/>
      <c r="U200" s="2028"/>
      <c r="V200" s="2028"/>
      <c r="W200" s="2028"/>
      <c r="X200" s="2028"/>
      <c r="Y200" s="2028"/>
      <c r="Z200" s="2028"/>
      <c r="AA200" s="2028"/>
      <c r="AB200" s="2028"/>
      <c r="AC200" s="2028"/>
      <c r="AD200" s="2028"/>
      <c r="AE200" s="2028"/>
      <c r="AF200" s="2028"/>
      <c r="AG200" s="2028"/>
      <c r="AH200" s="2028"/>
      <c r="AI200" s="2028"/>
      <c r="AJ200" s="2028"/>
      <c r="AK200" s="2028"/>
      <c r="AL200" s="2028"/>
      <c r="AM200" s="2028"/>
      <c r="AN200" s="2028"/>
      <c r="AO200" s="2028"/>
      <c r="AP200" s="2028"/>
      <c r="AQ200" s="2028"/>
      <c r="AR200" s="2028"/>
      <c r="AS200" s="2028"/>
      <c r="AT200" s="2028"/>
      <c r="AU200" s="2028"/>
      <c r="AV200" s="2028"/>
      <c r="AW200" s="2028"/>
      <c r="AX200" s="2028"/>
      <c r="AY200" s="2028"/>
      <c r="AZ200" s="2028"/>
      <c r="BA200" s="2028"/>
      <c r="BB200" s="2028"/>
    </row>
    <row r="201" spans="1:54" s="2029" customFormat="1" x14ac:dyDescent="0.25">
      <c r="A201" s="2030"/>
      <c r="B201" s="2017"/>
      <c r="C201" s="2018"/>
      <c r="D201" s="258"/>
      <c r="E201" s="2018"/>
      <c r="F201" s="2018"/>
      <c r="G201" s="2018"/>
      <c r="H201" s="2018"/>
      <c r="I201" s="2018"/>
      <c r="J201" s="2018"/>
      <c r="K201" s="2471"/>
      <c r="L201" s="393"/>
      <c r="M201" s="2027"/>
      <c r="N201" s="2028"/>
      <c r="O201" s="2028"/>
      <c r="P201" s="2028"/>
      <c r="Q201" s="2028"/>
      <c r="R201" s="2028"/>
      <c r="S201" s="2028"/>
      <c r="T201" s="2028"/>
      <c r="U201" s="2028"/>
      <c r="V201" s="2028"/>
      <c r="W201" s="2028"/>
      <c r="X201" s="2028"/>
      <c r="Y201" s="2028"/>
      <c r="Z201" s="2028"/>
      <c r="AA201" s="2028"/>
      <c r="AB201" s="2028"/>
      <c r="AC201" s="2028"/>
      <c r="AD201" s="2028"/>
      <c r="AE201" s="2028"/>
      <c r="AF201" s="2028"/>
      <c r="AG201" s="2028"/>
      <c r="AH201" s="2028"/>
      <c r="AI201" s="2028"/>
      <c r="AJ201" s="2028"/>
      <c r="AK201" s="2028"/>
      <c r="AL201" s="2028"/>
      <c r="AM201" s="2028"/>
      <c r="AN201" s="2028"/>
      <c r="AO201" s="2028"/>
      <c r="AP201" s="2028"/>
      <c r="AQ201" s="2028"/>
      <c r="AR201" s="2028"/>
      <c r="AS201" s="2028"/>
      <c r="AT201" s="2028"/>
      <c r="AU201" s="2028"/>
      <c r="AV201" s="2028"/>
      <c r="AW201" s="2028"/>
      <c r="AX201" s="2028"/>
      <c r="AY201" s="2028"/>
      <c r="AZ201" s="2028"/>
      <c r="BA201" s="2028"/>
      <c r="BB201" s="2028"/>
    </row>
    <row r="202" spans="1:54" s="2029" customFormat="1" x14ac:dyDescent="0.25">
      <c r="A202" s="2030"/>
      <c r="B202" s="2017"/>
      <c r="C202" s="2018"/>
      <c r="D202" s="258"/>
      <c r="E202" s="2018"/>
      <c r="F202" s="2018"/>
      <c r="G202" s="2018"/>
      <c r="H202" s="2018"/>
      <c r="I202" s="2018"/>
      <c r="J202" s="2018"/>
      <c r="K202" s="2471"/>
      <c r="L202" s="393"/>
      <c r="M202" s="2027"/>
      <c r="N202" s="2028"/>
      <c r="O202" s="2028"/>
      <c r="P202" s="2028"/>
      <c r="Q202" s="2028"/>
      <c r="R202" s="2028"/>
      <c r="S202" s="2028"/>
      <c r="T202" s="2028"/>
      <c r="U202" s="2028"/>
      <c r="V202" s="2028"/>
      <c r="W202" s="2028"/>
      <c r="X202" s="2028"/>
      <c r="Y202" s="2028"/>
      <c r="Z202" s="2028"/>
      <c r="AA202" s="2028"/>
      <c r="AB202" s="2028"/>
      <c r="AC202" s="2028"/>
      <c r="AD202" s="2028"/>
      <c r="AE202" s="2028"/>
      <c r="AF202" s="2028"/>
      <c r="AG202" s="2028"/>
      <c r="AH202" s="2028"/>
      <c r="AI202" s="2028"/>
      <c r="AJ202" s="2028"/>
      <c r="AK202" s="2028"/>
      <c r="AL202" s="2028"/>
      <c r="AM202" s="2028"/>
      <c r="AN202" s="2028"/>
      <c r="AO202" s="2028"/>
      <c r="AP202" s="2028"/>
      <c r="AQ202" s="2028"/>
      <c r="AR202" s="2028"/>
      <c r="AS202" s="2028"/>
      <c r="AT202" s="2028"/>
      <c r="AU202" s="2028"/>
      <c r="AV202" s="2028"/>
      <c r="AW202" s="2028"/>
      <c r="AX202" s="2028"/>
      <c r="AY202" s="2028"/>
      <c r="AZ202" s="2028"/>
      <c r="BA202" s="2028"/>
      <c r="BB202" s="2028"/>
    </row>
    <row r="203" spans="1:54" s="2029" customFormat="1" x14ac:dyDescent="0.25">
      <c r="A203" s="2030"/>
      <c r="B203" s="2017"/>
      <c r="C203" s="2018"/>
      <c r="D203" s="258"/>
      <c r="E203" s="2018"/>
      <c r="F203" s="2018"/>
      <c r="G203" s="2018"/>
      <c r="H203" s="2018"/>
      <c r="I203" s="2018"/>
      <c r="J203" s="2018"/>
      <c r="K203" s="2471"/>
      <c r="L203" s="393"/>
      <c r="M203" s="2027"/>
      <c r="N203" s="2028"/>
      <c r="O203" s="2028"/>
      <c r="P203" s="2028"/>
      <c r="Q203" s="2028"/>
      <c r="R203" s="2028"/>
      <c r="S203" s="2028"/>
      <c r="T203" s="2028"/>
      <c r="U203" s="2028"/>
      <c r="V203" s="2028"/>
      <c r="W203" s="2028"/>
      <c r="X203" s="2028"/>
      <c r="Y203" s="2028"/>
      <c r="Z203" s="2028"/>
      <c r="AA203" s="2028"/>
      <c r="AB203" s="2028"/>
      <c r="AC203" s="2028"/>
      <c r="AD203" s="2028"/>
      <c r="AE203" s="2028"/>
      <c r="AF203" s="2028"/>
      <c r="AG203" s="2028"/>
      <c r="AH203" s="2028"/>
      <c r="AI203" s="2028"/>
      <c r="AJ203" s="2028"/>
      <c r="AK203" s="2028"/>
      <c r="AL203" s="2028"/>
      <c r="AM203" s="2028"/>
      <c r="AN203" s="2028"/>
      <c r="AO203" s="2028"/>
      <c r="AP203" s="2028"/>
      <c r="AQ203" s="2028"/>
      <c r="AR203" s="2028"/>
      <c r="AS203" s="2028"/>
      <c r="AT203" s="2028"/>
      <c r="AU203" s="2028"/>
      <c r="AV203" s="2028"/>
      <c r="AW203" s="2028"/>
      <c r="AX203" s="2028"/>
      <c r="AY203" s="2028"/>
      <c r="AZ203" s="2028"/>
      <c r="BA203" s="2028"/>
      <c r="BB203" s="2028"/>
    </row>
    <row r="204" spans="1:54" s="2029" customFormat="1" x14ac:dyDescent="0.25">
      <c r="A204" s="2030"/>
      <c r="B204" s="2017"/>
      <c r="C204" s="2018"/>
      <c r="D204" s="258"/>
      <c r="E204" s="2018"/>
      <c r="F204" s="2018"/>
      <c r="G204" s="2018"/>
      <c r="H204" s="2018"/>
      <c r="I204" s="2018"/>
      <c r="J204" s="2018"/>
      <c r="K204" s="2471"/>
      <c r="L204" s="393"/>
      <c r="M204" s="2027"/>
      <c r="N204" s="2028"/>
      <c r="O204" s="2028"/>
      <c r="P204" s="2028"/>
      <c r="Q204" s="2028"/>
      <c r="R204" s="2028"/>
      <c r="S204" s="2028"/>
      <c r="T204" s="2028"/>
      <c r="U204" s="2028"/>
      <c r="V204" s="2028"/>
      <c r="W204" s="2028"/>
      <c r="X204" s="2028"/>
      <c r="Y204" s="2028"/>
      <c r="Z204" s="2028"/>
      <c r="AA204" s="2028"/>
      <c r="AB204" s="2028"/>
      <c r="AC204" s="2028"/>
      <c r="AD204" s="2028"/>
      <c r="AE204" s="2028"/>
      <c r="AF204" s="2028"/>
      <c r="AG204" s="2028"/>
      <c r="AH204" s="2028"/>
      <c r="AI204" s="2028"/>
      <c r="AJ204" s="2028"/>
      <c r="AK204" s="2028"/>
      <c r="AL204" s="2028"/>
      <c r="AM204" s="2028"/>
      <c r="AN204" s="2028"/>
      <c r="AO204" s="2028"/>
      <c r="AP204" s="2028"/>
      <c r="AQ204" s="2028"/>
      <c r="AR204" s="2028"/>
      <c r="AS204" s="2028"/>
      <c r="AT204" s="2028"/>
      <c r="AU204" s="2028"/>
      <c r="AV204" s="2028"/>
      <c r="AW204" s="2028"/>
      <c r="AX204" s="2028"/>
      <c r="AY204" s="2028"/>
      <c r="AZ204" s="2028"/>
      <c r="BA204" s="2028"/>
      <c r="BB204" s="2028"/>
    </row>
    <row r="205" spans="1:54" s="2029" customFormat="1" x14ac:dyDescent="0.25">
      <c r="A205" s="2030"/>
      <c r="B205" s="2017"/>
      <c r="C205" s="2018"/>
      <c r="D205" s="258"/>
      <c r="E205" s="2018"/>
      <c r="F205" s="2018"/>
      <c r="G205" s="2018"/>
      <c r="H205" s="2018"/>
      <c r="I205" s="2018"/>
      <c r="J205" s="2018"/>
      <c r="K205" s="2471"/>
      <c r="L205" s="393"/>
      <c r="M205" s="2027"/>
      <c r="N205" s="2028"/>
      <c r="O205" s="2028"/>
      <c r="P205" s="2028"/>
      <c r="Q205" s="2028"/>
      <c r="R205" s="2028"/>
      <c r="S205" s="2028"/>
      <c r="T205" s="2028"/>
      <c r="U205" s="2028"/>
      <c r="V205" s="2028"/>
      <c r="W205" s="2028"/>
      <c r="X205" s="2028"/>
      <c r="Y205" s="2028"/>
      <c r="Z205" s="2028"/>
      <c r="AA205" s="2028"/>
      <c r="AB205" s="2028"/>
      <c r="AC205" s="2028"/>
      <c r="AD205" s="2028"/>
      <c r="AE205" s="2028"/>
      <c r="AF205" s="2028"/>
      <c r="AG205" s="2028"/>
      <c r="AH205" s="2028"/>
      <c r="AI205" s="2028"/>
      <c r="AJ205" s="2028"/>
      <c r="AK205" s="2028"/>
      <c r="AL205" s="2028"/>
      <c r="AM205" s="2028"/>
      <c r="AN205" s="2028"/>
      <c r="AO205" s="2028"/>
      <c r="AP205" s="2028"/>
      <c r="AQ205" s="2028"/>
      <c r="AR205" s="2028"/>
      <c r="AS205" s="2028"/>
      <c r="AT205" s="2028"/>
      <c r="AU205" s="2028"/>
      <c r="AV205" s="2028"/>
      <c r="AW205" s="2028"/>
      <c r="AX205" s="2028"/>
      <c r="AY205" s="2028"/>
      <c r="AZ205" s="2028"/>
      <c r="BA205" s="2028"/>
      <c r="BB205" s="2028"/>
    </row>
    <row r="206" spans="1:54" s="2029" customFormat="1" x14ac:dyDescent="0.25">
      <c r="A206" s="2030"/>
      <c r="B206" s="2017"/>
      <c r="C206" s="2018"/>
      <c r="D206" s="258"/>
      <c r="E206" s="2018"/>
      <c r="F206" s="2018"/>
      <c r="G206" s="2018"/>
      <c r="H206" s="2018"/>
      <c r="I206" s="2018"/>
      <c r="J206" s="2018"/>
      <c r="K206" s="2471"/>
      <c r="L206" s="393"/>
      <c r="M206" s="2027"/>
      <c r="N206" s="2028"/>
      <c r="O206" s="2028"/>
      <c r="P206" s="2028"/>
      <c r="Q206" s="2028"/>
      <c r="R206" s="2028"/>
      <c r="S206" s="2028"/>
      <c r="T206" s="2028"/>
      <c r="U206" s="2028"/>
      <c r="V206" s="2028"/>
      <c r="W206" s="2028"/>
      <c r="X206" s="2028"/>
      <c r="Y206" s="2028"/>
      <c r="Z206" s="2028"/>
      <c r="AA206" s="2028"/>
      <c r="AB206" s="2028"/>
      <c r="AC206" s="2028"/>
      <c r="AD206" s="2028"/>
      <c r="AE206" s="2028"/>
      <c r="AF206" s="2028"/>
      <c r="AG206" s="2028"/>
      <c r="AH206" s="2028"/>
      <c r="AI206" s="2028"/>
      <c r="AJ206" s="2028"/>
      <c r="AK206" s="2028"/>
      <c r="AL206" s="2028"/>
      <c r="AM206" s="2028"/>
      <c r="AN206" s="2028"/>
      <c r="AO206" s="2028"/>
      <c r="AP206" s="2028"/>
      <c r="AQ206" s="2028"/>
      <c r="AR206" s="2028"/>
      <c r="AS206" s="2028"/>
      <c r="AT206" s="2028"/>
      <c r="AU206" s="2028"/>
      <c r="AV206" s="2028"/>
      <c r="AW206" s="2028"/>
      <c r="AX206" s="2028"/>
      <c r="AY206" s="2028"/>
      <c r="AZ206" s="2028"/>
      <c r="BA206" s="2028"/>
      <c r="BB206" s="2028"/>
    </row>
    <row r="207" spans="1:54" s="2029" customFormat="1" x14ac:dyDescent="0.25">
      <c r="A207" s="2030"/>
      <c r="B207" s="2017"/>
      <c r="C207" s="2018"/>
      <c r="D207" s="258"/>
      <c r="E207" s="2018"/>
      <c r="F207" s="2018"/>
      <c r="G207" s="2018"/>
      <c r="H207" s="2018"/>
      <c r="I207" s="2018"/>
      <c r="J207" s="2018"/>
      <c r="K207" s="2471"/>
      <c r="L207" s="393"/>
      <c r="M207" s="2027"/>
      <c r="N207" s="2028"/>
      <c r="O207" s="2028"/>
      <c r="P207" s="2028"/>
      <c r="Q207" s="2028"/>
      <c r="R207" s="2028"/>
      <c r="S207" s="2028"/>
      <c r="T207" s="2028"/>
      <c r="U207" s="2028"/>
      <c r="V207" s="2028"/>
      <c r="W207" s="2028"/>
      <c r="X207" s="2028"/>
      <c r="Y207" s="2028"/>
      <c r="Z207" s="2028"/>
      <c r="AA207" s="2028"/>
      <c r="AB207" s="2028"/>
      <c r="AC207" s="2028"/>
      <c r="AD207" s="2028"/>
      <c r="AE207" s="2028"/>
      <c r="AF207" s="2028"/>
      <c r="AG207" s="2028"/>
      <c r="AH207" s="2028"/>
      <c r="AI207" s="2028"/>
      <c r="AJ207" s="2028"/>
      <c r="AK207" s="2028"/>
      <c r="AL207" s="2028"/>
      <c r="AM207" s="2028"/>
      <c r="AN207" s="2028"/>
      <c r="AO207" s="2028"/>
      <c r="AP207" s="2028"/>
      <c r="AQ207" s="2028"/>
      <c r="AR207" s="2028"/>
      <c r="AS207" s="2028"/>
      <c r="AT207" s="2028"/>
      <c r="AU207" s="2028"/>
      <c r="AV207" s="2028"/>
      <c r="AW207" s="2028"/>
      <c r="AX207" s="2028"/>
      <c r="AY207" s="2028"/>
      <c r="AZ207" s="2028"/>
      <c r="BA207" s="2028"/>
      <c r="BB207" s="2028"/>
    </row>
    <row r="208" spans="1:54" s="2029" customFormat="1" x14ac:dyDescent="0.25">
      <c r="A208" s="2030"/>
      <c r="B208" s="2017"/>
      <c r="C208" s="2018"/>
      <c r="D208" s="258"/>
      <c r="E208" s="2018"/>
      <c r="F208" s="2018"/>
      <c r="G208" s="2018"/>
      <c r="H208" s="2018"/>
      <c r="I208" s="2018"/>
      <c r="J208" s="2018"/>
      <c r="K208" s="2471"/>
      <c r="L208" s="393"/>
      <c r="M208" s="2027"/>
      <c r="N208" s="2028"/>
      <c r="O208" s="2028"/>
      <c r="P208" s="2028"/>
      <c r="Q208" s="2028"/>
      <c r="R208" s="2028"/>
      <c r="S208" s="2028"/>
      <c r="T208" s="2028"/>
      <c r="U208" s="2028"/>
      <c r="V208" s="2028"/>
      <c r="W208" s="2028"/>
      <c r="X208" s="2028"/>
      <c r="Y208" s="2028"/>
      <c r="Z208" s="2028"/>
      <c r="AA208" s="2028"/>
      <c r="AB208" s="2028"/>
      <c r="AC208" s="2028"/>
      <c r="AD208" s="2028"/>
      <c r="AE208" s="2028"/>
      <c r="AF208" s="2028"/>
      <c r="AG208" s="2028"/>
      <c r="AH208" s="2028"/>
      <c r="AI208" s="2028"/>
      <c r="AJ208" s="2028"/>
      <c r="AK208" s="2028"/>
      <c r="AL208" s="2028"/>
      <c r="AM208" s="2028"/>
      <c r="AN208" s="2028"/>
      <c r="AO208" s="2028"/>
      <c r="AP208" s="2028"/>
      <c r="AQ208" s="2028"/>
      <c r="AR208" s="2028"/>
      <c r="AS208" s="2028"/>
      <c r="AT208" s="2028"/>
      <c r="AU208" s="2028"/>
      <c r="AV208" s="2028"/>
      <c r="AW208" s="2028"/>
      <c r="AX208" s="2028"/>
      <c r="AY208" s="2028"/>
      <c r="AZ208" s="2028"/>
      <c r="BA208" s="2028"/>
      <c r="BB208" s="2028"/>
    </row>
    <row r="209" spans="1:54" s="2029" customFormat="1" x14ac:dyDescent="0.25">
      <c r="A209" s="2030"/>
      <c r="B209" s="2017"/>
      <c r="C209" s="2018"/>
      <c r="D209" s="258"/>
      <c r="E209" s="2018"/>
      <c r="F209" s="2018"/>
      <c r="G209" s="2018"/>
      <c r="H209" s="2018"/>
      <c r="I209" s="2018"/>
      <c r="J209" s="2018"/>
      <c r="K209" s="2471"/>
      <c r="L209" s="393"/>
      <c r="M209" s="2027"/>
      <c r="N209" s="2028"/>
      <c r="O209" s="2028"/>
      <c r="P209" s="2028"/>
      <c r="Q209" s="2028"/>
      <c r="R209" s="2028"/>
      <c r="S209" s="2028"/>
      <c r="T209" s="2028"/>
      <c r="U209" s="2028"/>
      <c r="V209" s="2028"/>
      <c r="W209" s="2028"/>
      <c r="X209" s="2028"/>
      <c r="Y209" s="2028"/>
      <c r="Z209" s="2028"/>
      <c r="AA209" s="2028"/>
      <c r="AB209" s="2028"/>
      <c r="AC209" s="2028"/>
      <c r="AD209" s="2028"/>
      <c r="AE209" s="2028"/>
      <c r="AF209" s="2028"/>
      <c r="AG209" s="2028"/>
      <c r="AH209" s="2028"/>
      <c r="AI209" s="2028"/>
      <c r="AJ209" s="2028"/>
      <c r="AK209" s="2028"/>
      <c r="AL209" s="2028"/>
      <c r="AM209" s="2028"/>
      <c r="AN209" s="2028"/>
      <c r="AO209" s="2028"/>
      <c r="AP209" s="2028"/>
      <c r="AQ209" s="2028"/>
      <c r="AR209" s="2028"/>
      <c r="AS209" s="2028"/>
      <c r="AT209" s="2028"/>
      <c r="AU209" s="2028"/>
      <c r="AV209" s="2028"/>
      <c r="AW209" s="2028"/>
      <c r="AX209" s="2028"/>
      <c r="AY209" s="2028"/>
      <c r="AZ209" s="2028"/>
      <c r="BA209" s="2028"/>
      <c r="BB209" s="2028"/>
    </row>
    <row r="210" spans="1:54" s="2029" customFormat="1" x14ac:dyDescent="0.25">
      <c r="A210" s="2030"/>
      <c r="B210" s="2017"/>
      <c r="C210" s="2018"/>
      <c r="D210" s="258"/>
      <c r="E210" s="2018"/>
      <c r="F210" s="2018"/>
      <c r="G210" s="2018"/>
      <c r="H210" s="2018"/>
      <c r="I210" s="2018"/>
      <c r="J210" s="2018"/>
      <c r="K210" s="2471"/>
      <c r="L210" s="393"/>
      <c r="M210" s="2027"/>
      <c r="N210" s="2028"/>
      <c r="O210" s="2028"/>
      <c r="P210" s="2028"/>
      <c r="Q210" s="2028"/>
      <c r="R210" s="2028"/>
      <c r="S210" s="2028"/>
      <c r="T210" s="2028"/>
      <c r="U210" s="2028"/>
      <c r="V210" s="2028"/>
      <c r="W210" s="2028"/>
      <c r="X210" s="2028"/>
      <c r="Y210" s="2028"/>
      <c r="Z210" s="2028"/>
      <c r="AA210" s="2028"/>
      <c r="AB210" s="2028"/>
      <c r="AC210" s="2028"/>
      <c r="AD210" s="2028"/>
      <c r="AE210" s="2028"/>
      <c r="AF210" s="2028"/>
      <c r="AG210" s="2028"/>
      <c r="AH210" s="2028"/>
      <c r="AI210" s="2028"/>
      <c r="AJ210" s="2028"/>
      <c r="AK210" s="2028"/>
      <c r="AL210" s="2028"/>
      <c r="AM210" s="2028"/>
      <c r="AN210" s="2028"/>
      <c r="AO210" s="2028"/>
      <c r="AP210" s="2028"/>
      <c r="AQ210" s="2028"/>
      <c r="AR210" s="2028"/>
      <c r="AS210" s="2028"/>
      <c r="AT210" s="2028"/>
      <c r="AU210" s="2028"/>
      <c r="AV210" s="2028"/>
      <c r="AW210" s="2028"/>
      <c r="AX210" s="2028"/>
      <c r="AY210" s="2028"/>
      <c r="AZ210" s="2028"/>
      <c r="BA210" s="2028"/>
      <c r="BB210" s="2028"/>
    </row>
    <row r="211" spans="1:54" s="2029" customFormat="1" x14ac:dyDescent="0.25">
      <c r="A211" s="2030"/>
      <c r="B211" s="2017"/>
      <c r="C211" s="2018"/>
      <c r="D211" s="258"/>
      <c r="E211" s="2018"/>
      <c r="F211" s="2018"/>
      <c r="G211" s="2018"/>
      <c r="H211" s="2018"/>
      <c r="I211" s="2018"/>
      <c r="J211" s="2018"/>
      <c r="K211" s="2471"/>
      <c r="L211" s="393"/>
      <c r="M211" s="2027"/>
      <c r="N211" s="2028"/>
      <c r="O211" s="2028"/>
      <c r="P211" s="2028"/>
      <c r="Q211" s="2028"/>
      <c r="R211" s="2028"/>
      <c r="S211" s="2028"/>
      <c r="T211" s="2028"/>
      <c r="U211" s="2028"/>
      <c r="V211" s="2028"/>
      <c r="W211" s="2028"/>
      <c r="X211" s="2028"/>
      <c r="Y211" s="2028"/>
      <c r="Z211" s="2028"/>
      <c r="AA211" s="2028"/>
      <c r="AB211" s="2028"/>
      <c r="AC211" s="2028"/>
      <c r="AD211" s="2028"/>
      <c r="AE211" s="2028"/>
      <c r="AF211" s="2028"/>
      <c r="AG211" s="2028"/>
      <c r="AH211" s="2028"/>
      <c r="AI211" s="2028"/>
      <c r="AJ211" s="2028"/>
      <c r="AK211" s="2028"/>
      <c r="AL211" s="2028"/>
      <c r="AM211" s="2028"/>
      <c r="AN211" s="2028"/>
      <c r="AO211" s="2028"/>
      <c r="AP211" s="2028"/>
      <c r="AQ211" s="2028"/>
      <c r="AR211" s="2028"/>
      <c r="AS211" s="2028"/>
      <c r="AT211" s="2028"/>
      <c r="AU211" s="2028"/>
      <c r="AV211" s="2028"/>
      <c r="AW211" s="2028"/>
      <c r="AX211" s="2028"/>
      <c r="AY211" s="2028"/>
      <c r="AZ211" s="2028"/>
      <c r="BA211" s="2028"/>
      <c r="BB211" s="2028"/>
    </row>
    <row r="212" spans="1:54" s="2029" customFormat="1" x14ac:dyDescent="0.25">
      <c r="A212" s="2030"/>
      <c r="B212" s="2017"/>
      <c r="C212" s="2018"/>
      <c r="D212" s="258"/>
      <c r="E212" s="2018"/>
      <c r="F212" s="2018"/>
      <c r="G212" s="2018"/>
      <c r="H212" s="2018"/>
      <c r="I212" s="2018"/>
      <c r="J212" s="2018"/>
      <c r="K212" s="2471"/>
      <c r="L212" s="393"/>
      <c r="M212" s="2027"/>
      <c r="N212" s="2028"/>
      <c r="O212" s="2028"/>
      <c r="P212" s="2028"/>
      <c r="Q212" s="2028"/>
      <c r="R212" s="2028"/>
      <c r="S212" s="2028"/>
      <c r="T212" s="2028"/>
      <c r="U212" s="2028"/>
      <c r="V212" s="2028"/>
      <c r="W212" s="2028"/>
      <c r="X212" s="2028"/>
      <c r="Y212" s="2028"/>
      <c r="Z212" s="2028"/>
      <c r="AA212" s="2028"/>
      <c r="AB212" s="2028"/>
      <c r="AC212" s="2028"/>
      <c r="AD212" s="2028"/>
      <c r="AE212" s="2028"/>
      <c r="AF212" s="2028"/>
      <c r="AG212" s="2028"/>
      <c r="AH212" s="2028"/>
      <c r="AI212" s="2028"/>
      <c r="AJ212" s="2028"/>
      <c r="AK212" s="2028"/>
      <c r="AL212" s="2028"/>
      <c r="AM212" s="2028"/>
      <c r="AN212" s="2028"/>
      <c r="AO212" s="2028"/>
      <c r="AP212" s="2028"/>
      <c r="AQ212" s="2028"/>
      <c r="AR212" s="2028"/>
      <c r="AS212" s="2028"/>
      <c r="AT212" s="2028"/>
      <c r="AU212" s="2028"/>
      <c r="AV212" s="2028"/>
      <c r="AW212" s="2028"/>
      <c r="AX212" s="2028"/>
      <c r="AY212" s="2028"/>
      <c r="AZ212" s="2028"/>
      <c r="BA212" s="2028"/>
      <c r="BB212" s="2028"/>
    </row>
    <row r="213" spans="1:54" s="2029" customFormat="1" x14ac:dyDescent="0.25">
      <c r="A213" s="2030"/>
      <c r="B213" s="2017"/>
      <c r="C213" s="2018"/>
      <c r="D213" s="258"/>
      <c r="E213" s="2018"/>
      <c r="F213" s="2018"/>
      <c r="G213" s="2018"/>
      <c r="H213" s="2018"/>
      <c r="I213" s="2018"/>
      <c r="J213" s="2018"/>
      <c r="K213" s="2471"/>
      <c r="L213" s="393"/>
      <c r="M213" s="2027"/>
      <c r="N213" s="2028"/>
      <c r="O213" s="2028"/>
      <c r="P213" s="2028"/>
      <c r="Q213" s="2028"/>
      <c r="R213" s="2028"/>
      <c r="S213" s="2028"/>
      <c r="T213" s="2028"/>
      <c r="U213" s="2028"/>
      <c r="V213" s="2028"/>
      <c r="W213" s="2028"/>
      <c r="X213" s="2028"/>
      <c r="Y213" s="2028"/>
      <c r="Z213" s="2028"/>
      <c r="AA213" s="2028"/>
      <c r="AB213" s="2028"/>
      <c r="AC213" s="2028"/>
      <c r="AD213" s="2028"/>
      <c r="AE213" s="2028"/>
      <c r="AF213" s="2028"/>
      <c r="AG213" s="2028"/>
      <c r="AH213" s="2028"/>
      <c r="AI213" s="2028"/>
      <c r="AJ213" s="2028"/>
      <c r="AK213" s="2028"/>
      <c r="AL213" s="2028"/>
      <c r="AM213" s="2028"/>
      <c r="AN213" s="2028"/>
      <c r="AO213" s="2028"/>
      <c r="AP213" s="2028"/>
      <c r="AQ213" s="2028"/>
      <c r="AR213" s="2028"/>
      <c r="AS213" s="2028"/>
      <c r="AT213" s="2028"/>
      <c r="AU213" s="2028"/>
      <c r="AV213" s="2028"/>
      <c r="AW213" s="2028"/>
      <c r="AX213" s="2028"/>
      <c r="AY213" s="2028"/>
      <c r="AZ213" s="2028"/>
      <c r="BA213" s="2028"/>
      <c r="BB213" s="2028"/>
    </row>
    <row r="214" spans="1:54" s="2029" customFormat="1" x14ac:dyDescent="0.25">
      <c r="A214" s="2030"/>
      <c r="B214" s="2017"/>
      <c r="C214" s="2018"/>
      <c r="D214" s="258"/>
      <c r="E214" s="2018"/>
      <c r="F214" s="2018"/>
      <c r="G214" s="2018"/>
      <c r="H214" s="2018"/>
      <c r="I214" s="2018"/>
      <c r="J214" s="2018"/>
      <c r="K214" s="2471"/>
      <c r="L214" s="393"/>
      <c r="M214" s="2027"/>
      <c r="N214" s="2028"/>
      <c r="O214" s="2028"/>
      <c r="P214" s="2028"/>
      <c r="Q214" s="2028"/>
      <c r="R214" s="2028"/>
      <c r="S214" s="2028"/>
      <c r="T214" s="2028"/>
      <c r="U214" s="2028"/>
      <c r="V214" s="2028"/>
      <c r="W214" s="2028"/>
      <c r="X214" s="2028"/>
      <c r="Y214" s="2028"/>
      <c r="Z214" s="2028"/>
      <c r="AA214" s="2028"/>
      <c r="AB214" s="2028"/>
      <c r="AC214" s="2028"/>
      <c r="AD214" s="2028"/>
      <c r="AE214" s="2028"/>
      <c r="AF214" s="2028"/>
      <c r="AG214" s="2028"/>
      <c r="AH214" s="2028"/>
      <c r="AI214" s="2028"/>
      <c r="AJ214" s="2028"/>
      <c r="AK214" s="2028"/>
      <c r="AL214" s="2028"/>
      <c r="AM214" s="2028"/>
      <c r="AN214" s="2028"/>
      <c r="AO214" s="2028"/>
      <c r="AP214" s="2028"/>
      <c r="AQ214" s="2028"/>
      <c r="AR214" s="2028"/>
      <c r="AS214" s="2028"/>
      <c r="AT214" s="2028"/>
      <c r="AU214" s="2028"/>
      <c r="AV214" s="2028"/>
      <c r="AW214" s="2028"/>
      <c r="AX214" s="2028"/>
      <c r="AY214" s="2028"/>
      <c r="AZ214" s="2028"/>
      <c r="BA214" s="2028"/>
      <c r="BB214" s="2028"/>
    </row>
    <row r="215" spans="1:54" s="2029" customFormat="1" x14ac:dyDescent="0.25">
      <c r="A215" s="2030"/>
      <c r="B215" s="2017"/>
      <c r="C215" s="2018"/>
      <c r="D215" s="258"/>
      <c r="E215" s="2018"/>
      <c r="F215" s="2018"/>
      <c r="G215" s="2018"/>
      <c r="H215" s="2018"/>
      <c r="I215" s="2018"/>
      <c r="J215" s="2018"/>
      <c r="K215" s="2471"/>
      <c r="L215" s="393"/>
      <c r="M215" s="2027"/>
      <c r="N215" s="2028"/>
      <c r="O215" s="2028"/>
      <c r="P215" s="2028"/>
      <c r="Q215" s="2028"/>
      <c r="R215" s="2028"/>
      <c r="S215" s="2028"/>
      <c r="T215" s="2028"/>
      <c r="U215" s="2028"/>
      <c r="V215" s="2028"/>
      <c r="W215" s="2028"/>
      <c r="X215" s="2028"/>
      <c r="Y215" s="2028"/>
      <c r="Z215" s="2028"/>
      <c r="AA215" s="2028"/>
      <c r="AB215" s="2028"/>
      <c r="AC215" s="2028"/>
      <c r="AD215" s="2028"/>
      <c r="AE215" s="2028"/>
      <c r="AF215" s="2028"/>
      <c r="AG215" s="2028"/>
      <c r="AH215" s="2028"/>
      <c r="AI215" s="2028"/>
      <c r="AJ215" s="2028"/>
      <c r="AK215" s="2028"/>
      <c r="AL215" s="2028"/>
      <c r="AM215" s="2028"/>
      <c r="AN215" s="2028"/>
      <c r="AO215" s="2028"/>
      <c r="AP215" s="2028"/>
      <c r="AQ215" s="2028"/>
      <c r="AR215" s="2028"/>
      <c r="AS215" s="2028"/>
      <c r="AT215" s="2028"/>
      <c r="AU215" s="2028"/>
      <c r="AV215" s="2028"/>
      <c r="AW215" s="2028"/>
      <c r="AX215" s="2028"/>
      <c r="AY215" s="2028"/>
      <c r="AZ215" s="2028"/>
      <c r="BA215" s="2028"/>
      <c r="BB215" s="2028"/>
    </row>
    <row r="216" spans="1:54" s="2029" customFormat="1" x14ac:dyDescent="0.25">
      <c r="A216" s="2030"/>
      <c r="B216" s="2017"/>
      <c r="C216" s="2018"/>
      <c r="D216" s="258"/>
      <c r="E216" s="2018"/>
      <c r="F216" s="2018"/>
      <c r="G216" s="2018"/>
      <c r="H216" s="2018"/>
      <c r="I216" s="2018"/>
      <c r="J216" s="2018"/>
      <c r="K216" s="2471"/>
      <c r="L216" s="393"/>
      <c r="M216" s="2027"/>
      <c r="N216" s="2028"/>
      <c r="O216" s="2028"/>
      <c r="P216" s="2028"/>
      <c r="Q216" s="2028"/>
      <c r="R216" s="2028"/>
      <c r="S216" s="2028"/>
      <c r="T216" s="2028"/>
      <c r="U216" s="2028"/>
      <c r="V216" s="2028"/>
      <c r="W216" s="2028"/>
      <c r="X216" s="2028"/>
      <c r="Y216" s="2028"/>
      <c r="Z216" s="2028"/>
      <c r="AA216" s="2028"/>
      <c r="AB216" s="2028"/>
      <c r="AC216" s="2028"/>
      <c r="AD216" s="2028"/>
      <c r="AE216" s="2028"/>
      <c r="AF216" s="2028"/>
      <c r="AG216" s="2028"/>
      <c r="AH216" s="2028"/>
      <c r="AI216" s="2028"/>
      <c r="AJ216" s="2028"/>
      <c r="AK216" s="2028"/>
      <c r="AL216" s="2028"/>
      <c r="AM216" s="2028"/>
      <c r="AN216" s="2028"/>
      <c r="AO216" s="2028"/>
      <c r="AP216" s="2028"/>
      <c r="AQ216" s="2028"/>
      <c r="AR216" s="2028"/>
      <c r="AS216" s="2028"/>
      <c r="AT216" s="2028"/>
      <c r="AU216" s="2028"/>
      <c r="AV216" s="2028"/>
      <c r="AW216" s="2028"/>
      <c r="AX216" s="2028"/>
      <c r="AY216" s="2028"/>
      <c r="AZ216" s="2028"/>
      <c r="BA216" s="2028"/>
      <c r="BB216" s="2028"/>
    </row>
    <row r="217" spans="1:54" s="2029" customFormat="1" x14ac:dyDescent="0.25">
      <c r="A217" s="2030"/>
      <c r="B217" s="2017"/>
      <c r="C217" s="2018"/>
      <c r="D217" s="258"/>
      <c r="E217" s="2018"/>
      <c r="F217" s="2018"/>
      <c r="G217" s="2018"/>
      <c r="H217" s="2018"/>
      <c r="I217" s="2018"/>
      <c r="J217" s="2018"/>
      <c r="K217" s="2471"/>
      <c r="L217" s="393"/>
      <c r="M217" s="2027"/>
      <c r="N217" s="2028"/>
      <c r="O217" s="2028"/>
      <c r="P217" s="2028"/>
      <c r="Q217" s="2028"/>
      <c r="R217" s="2028"/>
      <c r="S217" s="2028"/>
      <c r="T217" s="2028"/>
      <c r="U217" s="2028"/>
      <c r="V217" s="2028"/>
      <c r="W217" s="2028"/>
      <c r="X217" s="2028"/>
      <c r="Y217" s="2028"/>
      <c r="Z217" s="2028"/>
      <c r="AA217" s="2028"/>
      <c r="AB217" s="2028"/>
      <c r="AC217" s="2028"/>
      <c r="AD217" s="2028"/>
      <c r="AE217" s="2028"/>
      <c r="AF217" s="2028"/>
      <c r="AG217" s="2028"/>
      <c r="AH217" s="2028"/>
      <c r="AI217" s="2028"/>
      <c r="AJ217" s="2028"/>
      <c r="AK217" s="2028"/>
      <c r="AL217" s="2028"/>
      <c r="AM217" s="2028"/>
      <c r="AN217" s="2028"/>
      <c r="AO217" s="2028"/>
      <c r="AP217" s="2028"/>
      <c r="AQ217" s="2028"/>
      <c r="AR217" s="2028"/>
      <c r="AS217" s="2028"/>
      <c r="AT217" s="2028"/>
      <c r="AU217" s="2028"/>
      <c r="AV217" s="2028"/>
      <c r="AW217" s="2028"/>
      <c r="AX217" s="2028"/>
      <c r="AY217" s="2028"/>
      <c r="AZ217" s="2028"/>
      <c r="BA217" s="2028"/>
      <c r="BB217" s="2028"/>
    </row>
    <row r="218" spans="1:54" s="2029" customFormat="1" x14ac:dyDescent="0.25">
      <c r="A218" s="2030"/>
      <c r="B218" s="2017"/>
      <c r="C218" s="2018"/>
      <c r="D218" s="258"/>
      <c r="E218" s="2018"/>
      <c r="F218" s="2018"/>
      <c r="G218" s="2018"/>
      <c r="H218" s="2018"/>
      <c r="I218" s="2018"/>
      <c r="J218" s="2018"/>
      <c r="K218" s="2471"/>
      <c r="L218" s="393"/>
      <c r="M218" s="2027"/>
      <c r="N218" s="2028"/>
      <c r="O218" s="2028"/>
      <c r="P218" s="2028"/>
      <c r="Q218" s="2028"/>
      <c r="R218" s="2028"/>
      <c r="S218" s="2028"/>
      <c r="T218" s="2028"/>
      <c r="U218" s="2028"/>
      <c r="V218" s="2028"/>
      <c r="W218" s="2028"/>
      <c r="X218" s="2028"/>
      <c r="Y218" s="2028"/>
      <c r="Z218" s="2028"/>
      <c r="AA218" s="2028"/>
      <c r="AB218" s="2028"/>
      <c r="AC218" s="2028"/>
      <c r="AD218" s="2028"/>
      <c r="AE218" s="2028"/>
      <c r="AF218" s="2028"/>
      <c r="AG218" s="2028"/>
      <c r="AH218" s="2028"/>
      <c r="AI218" s="2028"/>
      <c r="AJ218" s="2028"/>
      <c r="AK218" s="2028"/>
      <c r="AL218" s="2028"/>
      <c r="AM218" s="2028"/>
      <c r="AN218" s="2028"/>
      <c r="AO218" s="2028"/>
      <c r="AP218" s="2028"/>
      <c r="AQ218" s="2028"/>
      <c r="AR218" s="2028"/>
      <c r="AS218" s="2028"/>
      <c r="AT218" s="2028"/>
      <c r="AU218" s="2028"/>
      <c r="AV218" s="2028"/>
      <c r="AW218" s="2028"/>
      <c r="AX218" s="2028"/>
      <c r="AY218" s="2028"/>
      <c r="AZ218" s="2028"/>
      <c r="BA218" s="2028"/>
      <c r="BB218" s="2028"/>
    </row>
    <row r="219" spans="1:54" s="2029" customFormat="1" x14ac:dyDescent="0.25">
      <c r="A219" s="2030"/>
      <c r="B219" s="2017"/>
      <c r="C219" s="2018"/>
      <c r="D219" s="258"/>
      <c r="E219" s="2018"/>
      <c r="F219" s="2018"/>
      <c r="G219" s="2018"/>
      <c r="H219" s="2018"/>
      <c r="I219" s="2018"/>
      <c r="J219" s="2018"/>
      <c r="K219" s="2471"/>
      <c r="L219" s="393"/>
      <c r="M219" s="2027"/>
      <c r="N219" s="2028"/>
      <c r="O219" s="2028"/>
      <c r="P219" s="2028"/>
      <c r="Q219" s="2028"/>
      <c r="R219" s="2028"/>
      <c r="S219" s="2028"/>
      <c r="T219" s="2028"/>
      <c r="U219" s="2028"/>
      <c r="V219" s="2028"/>
      <c r="W219" s="2028"/>
      <c r="X219" s="2028"/>
      <c r="Y219" s="2028"/>
      <c r="Z219" s="2028"/>
      <c r="AA219" s="2028"/>
      <c r="AB219" s="2028"/>
      <c r="AC219" s="2028"/>
      <c r="AD219" s="2028"/>
      <c r="AE219" s="2028"/>
      <c r="AF219" s="2028"/>
      <c r="AG219" s="2028"/>
      <c r="AH219" s="2028"/>
      <c r="AI219" s="2028"/>
      <c r="AJ219" s="2028"/>
      <c r="AK219" s="2028"/>
      <c r="AL219" s="2028"/>
      <c r="AM219" s="2028"/>
      <c r="AN219" s="2028"/>
      <c r="AO219" s="2028"/>
      <c r="AP219" s="2028"/>
      <c r="AQ219" s="2028"/>
      <c r="AR219" s="2028"/>
      <c r="AS219" s="2028"/>
      <c r="AT219" s="2028"/>
      <c r="AU219" s="2028"/>
      <c r="AV219" s="2028"/>
      <c r="AW219" s="2028"/>
      <c r="AX219" s="2028"/>
      <c r="AY219" s="2028"/>
      <c r="AZ219" s="2028"/>
      <c r="BA219" s="2028"/>
      <c r="BB219" s="2028"/>
    </row>
    <row r="220" spans="1:54" s="2029" customFormat="1" x14ac:dyDescent="0.25">
      <c r="A220" s="2030"/>
      <c r="B220" s="2017"/>
      <c r="C220" s="2018"/>
      <c r="D220" s="258"/>
      <c r="E220" s="2018"/>
      <c r="F220" s="2018"/>
      <c r="G220" s="2018"/>
      <c r="H220" s="2018"/>
      <c r="I220" s="2018"/>
      <c r="J220" s="2018"/>
      <c r="K220" s="2471"/>
      <c r="L220" s="393"/>
      <c r="M220" s="2027"/>
      <c r="N220" s="2028"/>
      <c r="O220" s="2028"/>
      <c r="P220" s="2028"/>
      <c r="Q220" s="2028"/>
      <c r="R220" s="2028"/>
      <c r="S220" s="2028"/>
      <c r="T220" s="2028"/>
      <c r="U220" s="2028"/>
      <c r="V220" s="2028"/>
      <c r="W220" s="2028"/>
      <c r="X220" s="2028"/>
      <c r="Y220" s="2028"/>
      <c r="Z220" s="2028"/>
      <c r="AA220" s="2028"/>
      <c r="AB220" s="2028"/>
      <c r="AC220" s="2028"/>
      <c r="AD220" s="2028"/>
      <c r="AE220" s="2028"/>
      <c r="AF220" s="2028"/>
      <c r="AG220" s="2028"/>
      <c r="AH220" s="2028"/>
      <c r="AI220" s="2028"/>
      <c r="AJ220" s="2028"/>
      <c r="AK220" s="2028"/>
      <c r="AL220" s="2028"/>
      <c r="AM220" s="2028"/>
      <c r="AN220" s="2028"/>
      <c r="AO220" s="2028"/>
      <c r="AP220" s="2028"/>
      <c r="AQ220" s="2028"/>
      <c r="AR220" s="2028"/>
      <c r="AS220" s="2028"/>
      <c r="AT220" s="2028"/>
      <c r="AU220" s="2028"/>
      <c r="AV220" s="2028"/>
      <c r="AW220" s="2028"/>
      <c r="AX220" s="2028"/>
      <c r="AY220" s="2028"/>
      <c r="AZ220" s="2028"/>
      <c r="BA220" s="2028"/>
      <c r="BB220" s="2028"/>
    </row>
    <row r="221" spans="1:54" s="2029" customFormat="1" x14ac:dyDescent="0.25">
      <c r="A221" s="2030"/>
      <c r="B221" s="2017"/>
      <c r="C221" s="2018"/>
      <c r="D221" s="258"/>
      <c r="E221" s="2018"/>
      <c r="F221" s="2018"/>
      <c r="G221" s="2018"/>
      <c r="H221" s="2018"/>
      <c r="I221" s="2018"/>
      <c r="J221" s="2018"/>
      <c r="K221" s="2471"/>
      <c r="L221" s="393"/>
      <c r="M221" s="2027"/>
      <c r="N221" s="2028"/>
      <c r="O221" s="2028"/>
      <c r="P221" s="2028"/>
      <c r="Q221" s="2028"/>
      <c r="R221" s="2028"/>
      <c r="S221" s="2028"/>
      <c r="T221" s="2028"/>
      <c r="U221" s="2028"/>
      <c r="V221" s="2028"/>
      <c r="W221" s="2028"/>
      <c r="X221" s="2028"/>
      <c r="Y221" s="2028"/>
      <c r="Z221" s="2028"/>
      <c r="AA221" s="2028"/>
      <c r="AB221" s="2028"/>
      <c r="AC221" s="2028"/>
      <c r="AD221" s="2028"/>
      <c r="AE221" s="2028"/>
      <c r="AF221" s="2028"/>
      <c r="AG221" s="2028"/>
      <c r="AH221" s="2028"/>
      <c r="AI221" s="2028"/>
      <c r="AJ221" s="2028"/>
      <c r="AK221" s="2028"/>
      <c r="AL221" s="2028"/>
      <c r="AM221" s="2028"/>
      <c r="AN221" s="2028"/>
      <c r="AO221" s="2028"/>
      <c r="AP221" s="2028"/>
      <c r="AQ221" s="2028"/>
      <c r="AR221" s="2028"/>
      <c r="AS221" s="2028"/>
      <c r="AT221" s="2028"/>
      <c r="AU221" s="2028"/>
      <c r="AV221" s="2028"/>
      <c r="AW221" s="2028"/>
      <c r="AX221" s="2028"/>
      <c r="AY221" s="2028"/>
      <c r="AZ221" s="2028"/>
      <c r="BA221" s="2028"/>
      <c r="BB221" s="2028"/>
    </row>
    <row r="222" spans="1:54" s="2029" customFormat="1" x14ac:dyDescent="0.25">
      <c r="A222" s="2030"/>
      <c r="B222" s="2017"/>
      <c r="C222" s="2018"/>
      <c r="D222" s="258"/>
      <c r="E222" s="2018"/>
      <c r="F222" s="2018"/>
      <c r="G222" s="2018"/>
      <c r="H222" s="2018"/>
      <c r="I222" s="2018"/>
      <c r="J222" s="2018"/>
      <c r="K222" s="2471"/>
      <c r="L222" s="393"/>
      <c r="M222" s="2027"/>
      <c r="N222" s="2028"/>
      <c r="O222" s="2028"/>
      <c r="P222" s="2028"/>
      <c r="Q222" s="2028"/>
      <c r="R222" s="2028"/>
      <c r="S222" s="2028"/>
      <c r="T222" s="2028"/>
      <c r="U222" s="2028"/>
      <c r="V222" s="2028"/>
      <c r="W222" s="2028"/>
      <c r="X222" s="2028"/>
      <c r="Y222" s="2028"/>
      <c r="Z222" s="2028"/>
      <c r="AA222" s="2028"/>
      <c r="AB222" s="2028"/>
      <c r="AC222" s="2028"/>
      <c r="AD222" s="2028"/>
      <c r="AE222" s="2028"/>
      <c r="AF222" s="2028"/>
      <c r="AG222" s="2028"/>
      <c r="AH222" s="2028"/>
      <c r="AI222" s="2028"/>
      <c r="AJ222" s="2028"/>
      <c r="AK222" s="2028"/>
      <c r="AL222" s="2028"/>
      <c r="AM222" s="2028"/>
      <c r="AN222" s="2028"/>
      <c r="AO222" s="2028"/>
      <c r="AP222" s="2028"/>
      <c r="AQ222" s="2028"/>
      <c r="AR222" s="2028"/>
      <c r="AS222" s="2028"/>
      <c r="AT222" s="2028"/>
      <c r="AU222" s="2028"/>
      <c r="AV222" s="2028"/>
      <c r="AW222" s="2028"/>
      <c r="AX222" s="2028"/>
      <c r="AY222" s="2028"/>
      <c r="AZ222" s="2028"/>
      <c r="BA222" s="2028"/>
      <c r="BB222" s="2028"/>
    </row>
    <row r="223" spans="1:54" s="2029" customFormat="1" x14ac:dyDescent="0.25">
      <c r="A223" s="2030"/>
      <c r="B223" s="2017"/>
      <c r="C223" s="2018"/>
      <c r="D223" s="258"/>
      <c r="E223" s="2018"/>
      <c r="F223" s="2018"/>
      <c r="G223" s="2018"/>
      <c r="H223" s="2018"/>
      <c r="I223" s="2018"/>
      <c r="J223" s="2018"/>
      <c r="K223" s="2471"/>
      <c r="L223" s="393"/>
      <c r="M223" s="2027"/>
      <c r="N223" s="2028"/>
      <c r="O223" s="2028"/>
      <c r="P223" s="2028"/>
      <c r="Q223" s="2028"/>
      <c r="R223" s="2028"/>
      <c r="S223" s="2028"/>
      <c r="T223" s="2028"/>
      <c r="U223" s="2028"/>
      <c r="V223" s="2028"/>
      <c r="W223" s="2028"/>
      <c r="X223" s="2028"/>
      <c r="Y223" s="2028"/>
      <c r="Z223" s="2028"/>
      <c r="AA223" s="2028"/>
      <c r="AB223" s="2028"/>
      <c r="AC223" s="2028"/>
      <c r="AD223" s="2028"/>
      <c r="AE223" s="2028"/>
      <c r="AF223" s="2028"/>
      <c r="AG223" s="2028"/>
      <c r="AH223" s="2028"/>
      <c r="AI223" s="2028"/>
      <c r="AJ223" s="2028"/>
      <c r="AK223" s="2028"/>
      <c r="AL223" s="2028"/>
      <c r="AM223" s="2028"/>
      <c r="AN223" s="2028"/>
      <c r="AO223" s="2028"/>
      <c r="AP223" s="2028"/>
      <c r="AQ223" s="2028"/>
      <c r="AR223" s="2028"/>
      <c r="AS223" s="2028"/>
      <c r="AT223" s="2028"/>
      <c r="AU223" s="2028"/>
      <c r="AV223" s="2028"/>
      <c r="AW223" s="2028"/>
      <c r="AX223" s="2028"/>
      <c r="AY223" s="2028"/>
      <c r="AZ223" s="2028"/>
      <c r="BA223" s="2028"/>
      <c r="BB223" s="2028"/>
    </row>
    <row r="224" spans="1:54" s="2029" customFormat="1" x14ac:dyDescent="0.25">
      <c r="A224" s="2030"/>
      <c r="B224" s="2017"/>
      <c r="C224" s="2018"/>
      <c r="D224" s="258"/>
      <c r="E224" s="2018"/>
      <c r="F224" s="2018"/>
      <c r="G224" s="2018"/>
      <c r="H224" s="2018"/>
      <c r="I224" s="2018"/>
      <c r="J224" s="2018"/>
      <c r="K224" s="2471"/>
      <c r="L224" s="393"/>
      <c r="M224" s="2027"/>
      <c r="N224" s="2028"/>
      <c r="O224" s="2028"/>
      <c r="P224" s="2028"/>
      <c r="Q224" s="2028"/>
      <c r="R224" s="2028"/>
      <c r="S224" s="2028"/>
      <c r="T224" s="2028"/>
      <c r="U224" s="2028"/>
      <c r="V224" s="2028"/>
      <c r="W224" s="2028"/>
      <c r="X224" s="2028"/>
      <c r="Y224" s="2028"/>
      <c r="Z224" s="2028"/>
      <c r="AA224" s="2028"/>
      <c r="AB224" s="2028"/>
      <c r="AC224" s="2028"/>
      <c r="AD224" s="2028"/>
      <c r="AE224" s="2028"/>
      <c r="AF224" s="2028"/>
      <c r="AG224" s="2028"/>
      <c r="AH224" s="2028"/>
      <c r="AI224" s="2028"/>
      <c r="AJ224" s="2028"/>
      <c r="AK224" s="2028"/>
      <c r="AL224" s="2028"/>
      <c r="AM224" s="2028"/>
      <c r="AN224" s="2028"/>
      <c r="AO224" s="2028"/>
      <c r="AP224" s="2028"/>
      <c r="AQ224" s="2028"/>
      <c r="AR224" s="2028"/>
      <c r="AS224" s="2028"/>
      <c r="AT224" s="2028"/>
      <c r="AU224" s="2028"/>
      <c r="AV224" s="2028"/>
      <c r="AW224" s="2028"/>
      <c r="AX224" s="2028"/>
      <c r="AY224" s="2028"/>
      <c r="AZ224" s="2028"/>
      <c r="BA224" s="2028"/>
      <c r="BB224" s="2028"/>
    </row>
    <row r="225" spans="1:54" s="2029" customFormat="1" x14ac:dyDescent="0.25">
      <c r="A225" s="2030"/>
      <c r="B225" s="2017"/>
      <c r="C225" s="2018"/>
      <c r="D225" s="258"/>
      <c r="E225" s="2018"/>
      <c r="F225" s="2018"/>
      <c r="G225" s="2018"/>
      <c r="H225" s="2018"/>
      <c r="I225" s="2018"/>
      <c r="J225" s="2018"/>
      <c r="K225" s="2471"/>
      <c r="L225" s="393"/>
      <c r="M225" s="2027"/>
      <c r="N225" s="2028"/>
      <c r="O225" s="2028"/>
      <c r="P225" s="2028"/>
      <c r="Q225" s="2028"/>
      <c r="R225" s="2028"/>
      <c r="S225" s="2028"/>
      <c r="T225" s="2028"/>
      <c r="U225" s="2028"/>
      <c r="V225" s="2028"/>
      <c r="W225" s="2028"/>
      <c r="X225" s="2028"/>
      <c r="Y225" s="2028"/>
      <c r="Z225" s="2028"/>
      <c r="AA225" s="2028"/>
      <c r="AB225" s="2028"/>
      <c r="AC225" s="2028"/>
      <c r="AD225" s="2028"/>
      <c r="AE225" s="2028"/>
      <c r="AF225" s="2028"/>
      <c r="AG225" s="2028"/>
      <c r="AH225" s="2028"/>
      <c r="AI225" s="2028"/>
      <c r="AJ225" s="2028"/>
      <c r="AK225" s="2028"/>
      <c r="AL225" s="2028"/>
      <c r="AM225" s="2028"/>
      <c r="AN225" s="2028"/>
      <c r="AO225" s="2028"/>
      <c r="AP225" s="2028"/>
      <c r="AQ225" s="2028"/>
      <c r="AR225" s="2028"/>
      <c r="AS225" s="2028"/>
      <c r="AT225" s="2028"/>
      <c r="AU225" s="2028"/>
      <c r="AV225" s="2028"/>
      <c r="AW225" s="2028"/>
      <c r="AX225" s="2028"/>
      <c r="AY225" s="2028"/>
      <c r="AZ225" s="2028"/>
      <c r="BA225" s="2028"/>
      <c r="BB225" s="2028"/>
    </row>
    <row r="226" spans="1:54" s="2029" customFormat="1" x14ac:dyDescent="0.25">
      <c r="A226" s="2030"/>
      <c r="B226" s="2017"/>
      <c r="C226" s="2018"/>
      <c r="D226" s="258"/>
      <c r="E226" s="2018"/>
      <c r="F226" s="2018"/>
      <c r="G226" s="2018"/>
      <c r="H226" s="2018"/>
      <c r="I226" s="2018"/>
      <c r="J226" s="2018"/>
      <c r="K226" s="2471"/>
      <c r="L226" s="393"/>
      <c r="M226" s="2027"/>
      <c r="N226" s="2028"/>
      <c r="O226" s="2028"/>
      <c r="P226" s="2028"/>
      <c r="Q226" s="2028"/>
      <c r="R226" s="2028"/>
      <c r="S226" s="2028"/>
      <c r="T226" s="2028"/>
      <c r="U226" s="2028"/>
      <c r="V226" s="2028"/>
      <c r="W226" s="2028"/>
      <c r="X226" s="2028"/>
      <c r="Y226" s="2028"/>
      <c r="Z226" s="2028"/>
      <c r="AA226" s="2028"/>
      <c r="AB226" s="2028"/>
      <c r="AC226" s="2028"/>
      <c r="AD226" s="2028"/>
      <c r="AE226" s="2028"/>
      <c r="AF226" s="2028"/>
      <c r="AG226" s="2028"/>
      <c r="AH226" s="2028"/>
      <c r="AI226" s="2028"/>
      <c r="AJ226" s="2028"/>
      <c r="AK226" s="2028"/>
      <c r="AL226" s="2028"/>
      <c r="AM226" s="2028"/>
      <c r="AN226" s="2028"/>
      <c r="AO226" s="2028"/>
      <c r="AP226" s="2028"/>
      <c r="AQ226" s="2028"/>
      <c r="AR226" s="2028"/>
      <c r="AS226" s="2028"/>
      <c r="AT226" s="2028"/>
      <c r="AU226" s="2028"/>
      <c r="AV226" s="2028"/>
      <c r="AW226" s="2028"/>
      <c r="AX226" s="2028"/>
      <c r="AY226" s="2028"/>
      <c r="AZ226" s="2028"/>
      <c r="BA226" s="2028"/>
      <c r="BB226" s="2028"/>
    </row>
    <row r="227" spans="1:54" s="2029" customFormat="1" x14ac:dyDescent="0.25">
      <c r="A227" s="2030"/>
      <c r="B227" s="2017"/>
      <c r="C227" s="2018"/>
      <c r="D227" s="258"/>
      <c r="E227" s="2018"/>
      <c r="F227" s="2018"/>
      <c r="G227" s="2018"/>
      <c r="H227" s="2018"/>
      <c r="I227" s="2018"/>
      <c r="J227" s="2018"/>
      <c r="K227" s="2471"/>
      <c r="L227" s="393"/>
      <c r="M227" s="2027"/>
      <c r="N227" s="2028"/>
      <c r="O227" s="2028"/>
      <c r="P227" s="2028"/>
      <c r="Q227" s="2028"/>
      <c r="R227" s="2028"/>
      <c r="S227" s="2028"/>
      <c r="T227" s="2028"/>
      <c r="U227" s="2028"/>
      <c r="V227" s="2028"/>
      <c r="W227" s="2028"/>
      <c r="X227" s="2028"/>
      <c r="Y227" s="2028"/>
      <c r="Z227" s="2028"/>
      <c r="AA227" s="2028"/>
      <c r="AB227" s="2028"/>
      <c r="AC227" s="2028"/>
      <c r="AD227" s="2028"/>
      <c r="AE227" s="2028"/>
      <c r="AF227" s="2028"/>
      <c r="AG227" s="2028"/>
      <c r="AH227" s="2028"/>
      <c r="AI227" s="2028"/>
      <c r="AJ227" s="2028"/>
      <c r="AK227" s="2028"/>
      <c r="AL227" s="2028"/>
      <c r="AM227" s="2028"/>
      <c r="AN227" s="2028"/>
      <c r="AO227" s="2028"/>
      <c r="AP227" s="2028"/>
      <c r="AQ227" s="2028"/>
      <c r="AR227" s="2028"/>
      <c r="AS227" s="2028"/>
      <c r="AT227" s="2028"/>
      <c r="AU227" s="2028"/>
      <c r="AV227" s="2028"/>
      <c r="AW227" s="2028"/>
      <c r="AX227" s="2028"/>
      <c r="AY227" s="2028"/>
      <c r="AZ227" s="2028"/>
      <c r="BA227" s="2028"/>
      <c r="BB227" s="2028"/>
    </row>
    <row r="228" spans="1:54" s="2029" customFormat="1" x14ac:dyDescent="0.25">
      <c r="A228" s="2030"/>
      <c r="B228" s="2017"/>
      <c r="C228" s="2018"/>
      <c r="D228" s="258"/>
      <c r="E228" s="2018"/>
      <c r="F228" s="2018"/>
      <c r="G228" s="2018"/>
      <c r="H228" s="2018"/>
      <c r="I228" s="2018"/>
      <c r="J228" s="2018"/>
      <c r="K228" s="2471"/>
      <c r="L228" s="393"/>
      <c r="M228" s="2027"/>
      <c r="N228" s="2028"/>
      <c r="O228" s="2028"/>
      <c r="P228" s="2028"/>
      <c r="Q228" s="2028"/>
      <c r="R228" s="2028"/>
      <c r="S228" s="2028"/>
      <c r="T228" s="2028"/>
      <c r="U228" s="2028"/>
      <c r="V228" s="2028"/>
      <c r="W228" s="2028"/>
      <c r="X228" s="2028"/>
      <c r="Y228" s="2028"/>
      <c r="Z228" s="2028"/>
      <c r="AA228" s="2028"/>
      <c r="AB228" s="2028"/>
      <c r="AC228" s="2028"/>
      <c r="AD228" s="2028"/>
      <c r="AE228" s="2028"/>
      <c r="AF228" s="2028"/>
      <c r="AG228" s="2028"/>
      <c r="AH228" s="2028"/>
      <c r="AI228" s="2028"/>
      <c r="AJ228" s="2028"/>
      <c r="AK228" s="2028"/>
      <c r="AL228" s="2028"/>
      <c r="AM228" s="2028"/>
      <c r="AN228" s="2028"/>
      <c r="AO228" s="2028"/>
      <c r="AP228" s="2028"/>
      <c r="AQ228" s="2028"/>
      <c r="AR228" s="2028"/>
      <c r="AS228" s="2028"/>
      <c r="AT228" s="2028"/>
      <c r="AU228" s="2028"/>
      <c r="AV228" s="2028"/>
      <c r="AW228" s="2028"/>
      <c r="AX228" s="2028"/>
      <c r="AY228" s="2028"/>
      <c r="AZ228" s="2028"/>
      <c r="BA228" s="2028"/>
      <c r="BB228" s="2028"/>
    </row>
    <row r="229" spans="1:54" s="2029" customFormat="1" x14ac:dyDescent="0.25">
      <c r="A229" s="2030"/>
      <c r="B229" s="2017"/>
      <c r="C229" s="2018"/>
      <c r="D229" s="258"/>
      <c r="E229" s="2018"/>
      <c r="F229" s="2018"/>
      <c r="G229" s="2018"/>
      <c r="H229" s="2018"/>
      <c r="I229" s="2018"/>
      <c r="J229" s="2018"/>
      <c r="K229" s="2471"/>
      <c r="L229" s="393"/>
      <c r="M229" s="2027"/>
      <c r="N229" s="2028"/>
      <c r="O229" s="2028"/>
      <c r="P229" s="2028"/>
      <c r="Q229" s="2028"/>
      <c r="R229" s="2028"/>
      <c r="S229" s="2028"/>
      <c r="T229" s="2028"/>
      <c r="U229" s="2028"/>
      <c r="V229" s="2028"/>
      <c r="W229" s="2028"/>
      <c r="X229" s="2028"/>
      <c r="Y229" s="2028"/>
      <c r="Z229" s="2028"/>
      <c r="AA229" s="2028"/>
      <c r="AB229" s="2028"/>
      <c r="AC229" s="2028"/>
      <c r="AD229" s="2028"/>
      <c r="AE229" s="2028"/>
      <c r="AF229" s="2028"/>
      <c r="AG229" s="2028"/>
      <c r="AH229" s="2028"/>
      <c r="AI229" s="2028"/>
      <c r="AJ229" s="2028"/>
      <c r="AK229" s="2028"/>
      <c r="AL229" s="2028"/>
      <c r="AM229" s="2028"/>
      <c r="AN229" s="2028"/>
      <c r="AO229" s="2028"/>
      <c r="AP229" s="2028"/>
      <c r="AQ229" s="2028"/>
      <c r="AR229" s="2028"/>
      <c r="AS229" s="2028"/>
      <c r="AT229" s="2028"/>
      <c r="AU229" s="2028"/>
      <c r="AV229" s="2028"/>
      <c r="AW229" s="2028"/>
      <c r="AX229" s="2028"/>
      <c r="AY229" s="2028"/>
      <c r="AZ229" s="2028"/>
      <c r="BA229" s="2028"/>
      <c r="BB229" s="2028"/>
    </row>
    <row r="230" spans="1:54" s="2029" customFormat="1" x14ac:dyDescent="0.25">
      <c r="A230" s="2030"/>
      <c r="B230" s="2017"/>
      <c r="C230" s="2018"/>
      <c r="D230" s="258"/>
      <c r="E230" s="2018"/>
      <c r="F230" s="2018"/>
      <c r="G230" s="2018"/>
      <c r="H230" s="2018"/>
      <c r="I230" s="2018"/>
      <c r="J230" s="2018"/>
      <c r="K230" s="2471"/>
      <c r="L230" s="393"/>
      <c r="M230" s="2027"/>
      <c r="N230" s="2028"/>
      <c r="O230" s="2028"/>
      <c r="P230" s="2028"/>
      <c r="Q230" s="2028"/>
      <c r="R230" s="2028"/>
      <c r="S230" s="2028"/>
      <c r="T230" s="2028"/>
      <c r="U230" s="2028"/>
      <c r="V230" s="2028"/>
      <c r="W230" s="2028"/>
      <c r="X230" s="2028"/>
      <c r="Y230" s="2028"/>
      <c r="Z230" s="2028"/>
      <c r="AA230" s="2028"/>
      <c r="AB230" s="2028"/>
      <c r="AC230" s="2028"/>
      <c r="AD230" s="2028"/>
      <c r="AE230" s="2028"/>
      <c r="AF230" s="2028"/>
      <c r="AG230" s="2028"/>
      <c r="AH230" s="2028"/>
      <c r="AI230" s="2028"/>
      <c r="AJ230" s="2028"/>
      <c r="AK230" s="2028"/>
      <c r="AL230" s="2028"/>
      <c r="AM230" s="2028"/>
      <c r="AN230" s="2028"/>
      <c r="AO230" s="2028"/>
      <c r="AP230" s="2028"/>
      <c r="AQ230" s="2028"/>
      <c r="AR230" s="2028"/>
      <c r="AS230" s="2028"/>
      <c r="AT230" s="2028"/>
      <c r="AU230" s="2028"/>
      <c r="AV230" s="2028"/>
      <c r="AW230" s="2028"/>
      <c r="AX230" s="2028"/>
      <c r="AY230" s="2028"/>
      <c r="AZ230" s="2028"/>
      <c r="BA230" s="2028"/>
      <c r="BB230" s="2028"/>
    </row>
    <row r="231" spans="1:54" s="2029" customFormat="1" x14ac:dyDescent="0.25">
      <c r="A231" s="2030"/>
      <c r="B231" s="2017"/>
      <c r="C231" s="2018"/>
      <c r="D231" s="258"/>
      <c r="E231" s="2018"/>
      <c r="F231" s="2018"/>
      <c r="G231" s="2018"/>
      <c r="H231" s="2018"/>
      <c r="I231" s="2018"/>
      <c r="J231" s="2018"/>
      <c r="K231" s="2471"/>
      <c r="L231" s="393"/>
      <c r="M231" s="2027"/>
      <c r="N231" s="2028"/>
      <c r="O231" s="2028"/>
      <c r="P231" s="2028"/>
      <c r="Q231" s="2028"/>
      <c r="R231" s="2028"/>
      <c r="S231" s="2028"/>
      <c r="T231" s="2028"/>
      <c r="U231" s="2028"/>
      <c r="V231" s="2028"/>
      <c r="W231" s="2028"/>
      <c r="X231" s="2028"/>
      <c r="Y231" s="2028"/>
      <c r="Z231" s="2028"/>
      <c r="AA231" s="2028"/>
      <c r="AB231" s="2028"/>
      <c r="AC231" s="2028"/>
      <c r="AD231" s="2028"/>
      <c r="AE231" s="2028"/>
      <c r="AF231" s="2028"/>
      <c r="AG231" s="2028"/>
      <c r="AH231" s="2028"/>
      <c r="AI231" s="2028"/>
      <c r="AJ231" s="2028"/>
      <c r="AK231" s="2028"/>
      <c r="AL231" s="2028"/>
      <c r="AM231" s="2028"/>
      <c r="AN231" s="2028"/>
      <c r="AO231" s="2028"/>
      <c r="AP231" s="2028"/>
      <c r="AQ231" s="2028"/>
      <c r="AR231" s="2028"/>
      <c r="AS231" s="2028"/>
      <c r="AT231" s="2028"/>
      <c r="AU231" s="2028"/>
      <c r="AV231" s="2028"/>
      <c r="AW231" s="2028"/>
      <c r="AX231" s="2028"/>
      <c r="AY231" s="2028"/>
      <c r="AZ231" s="2028"/>
      <c r="BA231" s="2028"/>
      <c r="BB231" s="2028"/>
    </row>
    <row r="232" spans="1:54" s="2029" customFormat="1" x14ac:dyDescent="0.25">
      <c r="A232" s="2031"/>
      <c r="B232" s="2018"/>
      <c r="C232" s="2018"/>
      <c r="D232" s="2018"/>
      <c r="E232" s="2018"/>
      <c r="F232" s="2018"/>
      <c r="G232" s="2018"/>
      <c r="H232" s="2018"/>
      <c r="I232" s="2018"/>
      <c r="J232" s="2018"/>
      <c r="K232" s="2471"/>
      <c r="L232" s="393"/>
      <c r="M232" s="2027"/>
      <c r="N232" s="2028"/>
      <c r="O232" s="2028"/>
      <c r="P232" s="2028"/>
      <c r="Q232" s="2028"/>
      <c r="R232" s="2028"/>
      <c r="S232" s="2028"/>
      <c r="T232" s="2028"/>
      <c r="U232" s="2028"/>
      <c r="V232" s="2028"/>
      <c r="W232" s="2028"/>
      <c r="X232" s="2028"/>
      <c r="Y232" s="2028"/>
      <c r="Z232" s="2028"/>
      <c r="AA232" s="2028"/>
      <c r="AB232" s="2028"/>
      <c r="AC232" s="2028"/>
      <c r="AD232" s="2028"/>
      <c r="AE232" s="2028"/>
      <c r="AF232" s="2028"/>
      <c r="AG232" s="2028"/>
      <c r="AH232" s="2028"/>
      <c r="AI232" s="2028"/>
      <c r="AJ232" s="2028"/>
      <c r="AK232" s="2028"/>
      <c r="AL232" s="2028"/>
      <c r="AM232" s="2028"/>
      <c r="AN232" s="2028"/>
      <c r="AO232" s="2028"/>
      <c r="AP232" s="2028"/>
      <c r="AQ232" s="2028"/>
      <c r="AR232" s="2028"/>
      <c r="AS232" s="2028"/>
      <c r="AT232" s="2028"/>
      <c r="AU232" s="2028"/>
      <c r="AV232" s="2028"/>
      <c r="AW232" s="2028"/>
      <c r="AX232" s="2028"/>
      <c r="AY232" s="2028"/>
      <c r="AZ232" s="2028"/>
      <c r="BA232" s="2028"/>
      <c r="BB232" s="2028"/>
    </row>
    <row r="233" spans="1:54" s="2029" customFormat="1" x14ac:dyDescent="0.25">
      <c r="A233" s="2031"/>
      <c r="B233" s="2018"/>
      <c r="C233" s="2018"/>
      <c r="D233" s="2018"/>
      <c r="E233" s="2018"/>
      <c r="F233" s="2018"/>
      <c r="G233" s="2018"/>
      <c r="H233" s="2018"/>
      <c r="I233" s="2018"/>
      <c r="J233" s="2018"/>
      <c r="K233" s="2471"/>
      <c r="L233" s="393"/>
      <c r="M233" s="2027"/>
      <c r="N233" s="2028"/>
      <c r="O233" s="2028"/>
      <c r="P233" s="2028"/>
      <c r="Q233" s="2028"/>
      <c r="R233" s="2028"/>
      <c r="S233" s="2028"/>
      <c r="T233" s="2028"/>
      <c r="U233" s="2028"/>
      <c r="V233" s="2028"/>
      <c r="W233" s="2028"/>
      <c r="X233" s="2028"/>
      <c r="Y233" s="2028"/>
      <c r="Z233" s="2028"/>
      <c r="AA233" s="2028"/>
      <c r="AB233" s="2028"/>
      <c r="AC233" s="2028"/>
      <c r="AD233" s="2028"/>
      <c r="AE233" s="2028"/>
      <c r="AF233" s="2028"/>
      <c r="AG233" s="2028"/>
      <c r="AH233" s="2028"/>
      <c r="AI233" s="2028"/>
      <c r="AJ233" s="2028"/>
      <c r="AK233" s="2028"/>
      <c r="AL233" s="2028"/>
      <c r="AM233" s="2028"/>
      <c r="AN233" s="2028"/>
      <c r="AO233" s="2028"/>
      <c r="AP233" s="2028"/>
      <c r="AQ233" s="2028"/>
      <c r="AR233" s="2028"/>
      <c r="AS233" s="2028"/>
      <c r="AT233" s="2028"/>
      <c r="AU233" s="2028"/>
      <c r="AV233" s="2028"/>
      <c r="AW233" s="2028"/>
      <c r="AX233" s="2028"/>
      <c r="AY233" s="2028"/>
      <c r="AZ233" s="2028"/>
      <c r="BA233" s="2028"/>
      <c r="BB233" s="2028"/>
    </row>
    <row r="234" spans="1:54" s="2029" customFormat="1" x14ac:dyDescent="0.25">
      <c r="A234" s="2031"/>
      <c r="B234" s="2018"/>
      <c r="C234" s="2018"/>
      <c r="D234" s="2018"/>
      <c r="E234" s="2018"/>
      <c r="F234" s="2018"/>
      <c r="G234" s="2018"/>
      <c r="H234" s="2018"/>
      <c r="I234" s="2018"/>
      <c r="J234" s="2018"/>
      <c r="K234" s="2471"/>
      <c r="L234" s="393"/>
      <c r="M234" s="2027"/>
      <c r="N234" s="2028"/>
      <c r="O234" s="2028"/>
      <c r="P234" s="2028"/>
      <c r="Q234" s="2028"/>
      <c r="R234" s="2028"/>
      <c r="S234" s="2028"/>
      <c r="T234" s="2028"/>
      <c r="U234" s="2028"/>
      <c r="V234" s="2028"/>
      <c r="W234" s="2028"/>
      <c r="X234" s="2028"/>
      <c r="Y234" s="2028"/>
      <c r="Z234" s="2028"/>
      <c r="AA234" s="2028"/>
      <c r="AB234" s="2028"/>
      <c r="AC234" s="2028"/>
      <c r="AD234" s="2028"/>
      <c r="AE234" s="2028"/>
      <c r="AF234" s="2028"/>
      <c r="AG234" s="2028"/>
      <c r="AH234" s="2028"/>
      <c r="AI234" s="2028"/>
      <c r="AJ234" s="2028"/>
      <c r="AK234" s="2028"/>
      <c r="AL234" s="2028"/>
      <c r="AM234" s="2028"/>
      <c r="AN234" s="2028"/>
      <c r="AO234" s="2028"/>
      <c r="AP234" s="2028"/>
      <c r="AQ234" s="2028"/>
      <c r="AR234" s="2028"/>
      <c r="AS234" s="2028"/>
      <c r="AT234" s="2028"/>
      <c r="AU234" s="2028"/>
      <c r="AV234" s="2028"/>
      <c r="AW234" s="2028"/>
      <c r="AX234" s="2028"/>
      <c r="AY234" s="2028"/>
      <c r="AZ234" s="2028"/>
      <c r="BA234" s="2028"/>
      <c r="BB234" s="2028"/>
    </row>
    <row r="235" spans="1:54" s="2029" customFormat="1" x14ac:dyDescent="0.25">
      <c r="A235" s="2031"/>
      <c r="B235" s="2018"/>
      <c r="C235" s="2018"/>
      <c r="D235" s="2018"/>
      <c r="E235" s="2018"/>
      <c r="F235" s="2018"/>
      <c r="G235" s="2018"/>
      <c r="H235" s="2018"/>
      <c r="I235" s="2018"/>
      <c r="J235" s="2018"/>
      <c r="K235" s="2471"/>
      <c r="L235" s="393"/>
      <c r="M235" s="2027"/>
      <c r="N235" s="2028"/>
      <c r="O235" s="2028"/>
      <c r="P235" s="2028"/>
      <c r="Q235" s="2028"/>
      <c r="R235" s="2028"/>
      <c r="S235" s="2028"/>
      <c r="T235" s="2028"/>
      <c r="U235" s="2028"/>
      <c r="V235" s="2028"/>
      <c r="W235" s="2028"/>
      <c r="X235" s="2028"/>
      <c r="Y235" s="2028"/>
      <c r="Z235" s="2028"/>
      <c r="AA235" s="2028"/>
      <c r="AB235" s="2028"/>
      <c r="AC235" s="2028"/>
      <c r="AD235" s="2028"/>
      <c r="AE235" s="2028"/>
      <c r="AF235" s="2028"/>
      <c r="AG235" s="2028"/>
      <c r="AH235" s="2028"/>
      <c r="AI235" s="2028"/>
      <c r="AJ235" s="2028"/>
      <c r="AK235" s="2028"/>
      <c r="AL235" s="2028"/>
      <c r="AM235" s="2028"/>
      <c r="AN235" s="2028"/>
      <c r="AO235" s="2028"/>
      <c r="AP235" s="2028"/>
      <c r="AQ235" s="2028"/>
      <c r="AR235" s="2028"/>
      <c r="AS235" s="2028"/>
      <c r="AT235" s="2028"/>
      <c r="AU235" s="2028"/>
      <c r="AV235" s="2028"/>
      <c r="AW235" s="2028"/>
      <c r="AX235" s="2028"/>
      <c r="AY235" s="2028"/>
      <c r="AZ235" s="2028"/>
      <c r="BA235" s="2028"/>
      <c r="BB235" s="2028"/>
    </row>
    <row r="236" spans="1:54" s="2029" customFormat="1" x14ac:dyDescent="0.25">
      <c r="A236" s="2031"/>
      <c r="B236" s="2018"/>
      <c r="C236" s="2018"/>
      <c r="D236" s="2018"/>
      <c r="E236" s="2018"/>
      <c r="F236" s="2018"/>
      <c r="G236" s="2018"/>
      <c r="H236" s="2018"/>
      <c r="I236" s="2018"/>
      <c r="J236" s="2018"/>
      <c r="K236" s="2471"/>
      <c r="L236" s="393"/>
      <c r="M236" s="2027"/>
      <c r="N236" s="2028"/>
      <c r="O236" s="2028"/>
      <c r="P236" s="2028"/>
      <c r="Q236" s="2028"/>
      <c r="R236" s="2028"/>
      <c r="S236" s="2028"/>
      <c r="T236" s="2028"/>
      <c r="U236" s="2028"/>
      <c r="V236" s="2028"/>
      <c r="W236" s="2028"/>
      <c r="X236" s="2028"/>
      <c r="Y236" s="2028"/>
      <c r="Z236" s="2028"/>
      <c r="AA236" s="2028"/>
      <c r="AB236" s="2028"/>
      <c r="AC236" s="2028"/>
      <c r="AD236" s="2028"/>
      <c r="AE236" s="2028"/>
      <c r="AF236" s="2028"/>
      <c r="AG236" s="2028"/>
      <c r="AH236" s="2028"/>
      <c r="AI236" s="2028"/>
      <c r="AJ236" s="2028"/>
      <c r="AK236" s="2028"/>
      <c r="AL236" s="2028"/>
      <c r="AM236" s="2028"/>
      <c r="AN236" s="2028"/>
      <c r="AO236" s="2028"/>
      <c r="AP236" s="2028"/>
      <c r="AQ236" s="2028"/>
      <c r="AR236" s="2028"/>
      <c r="AS236" s="2028"/>
      <c r="AT236" s="2028"/>
      <c r="AU236" s="2028"/>
      <c r="AV236" s="2028"/>
      <c r="AW236" s="2028"/>
      <c r="AX236" s="2028"/>
      <c r="AY236" s="2028"/>
      <c r="AZ236" s="2028"/>
      <c r="BA236" s="2028"/>
      <c r="BB236" s="2028"/>
    </row>
    <row r="237" spans="1:54" s="2029" customFormat="1" x14ac:dyDescent="0.25">
      <c r="A237" s="2031"/>
      <c r="B237" s="2018"/>
      <c r="C237" s="2018"/>
      <c r="D237" s="2018"/>
      <c r="E237" s="2018"/>
      <c r="F237" s="2018"/>
      <c r="G237" s="2018"/>
      <c r="H237" s="2018"/>
      <c r="I237" s="2018"/>
      <c r="J237" s="2018"/>
      <c r="K237" s="2471"/>
      <c r="L237" s="393"/>
      <c r="M237" s="2027"/>
      <c r="N237" s="2028"/>
      <c r="O237" s="2028"/>
      <c r="P237" s="2028"/>
      <c r="Q237" s="2028"/>
      <c r="R237" s="2028"/>
      <c r="S237" s="2028"/>
      <c r="T237" s="2028"/>
      <c r="U237" s="2028"/>
      <c r="V237" s="2028"/>
      <c r="W237" s="2028"/>
      <c r="X237" s="2028"/>
      <c r="Y237" s="2028"/>
      <c r="Z237" s="2028"/>
      <c r="AA237" s="2028"/>
      <c r="AB237" s="2028"/>
      <c r="AC237" s="2028"/>
      <c r="AD237" s="2028"/>
      <c r="AE237" s="2028"/>
      <c r="AF237" s="2028"/>
      <c r="AG237" s="2028"/>
      <c r="AH237" s="2028"/>
      <c r="AI237" s="2028"/>
      <c r="AJ237" s="2028"/>
      <c r="AK237" s="2028"/>
      <c r="AL237" s="2028"/>
      <c r="AM237" s="2028"/>
      <c r="AN237" s="2028"/>
      <c r="AO237" s="2028"/>
      <c r="AP237" s="2028"/>
      <c r="AQ237" s="2028"/>
      <c r="AR237" s="2028"/>
      <c r="AS237" s="2028"/>
      <c r="AT237" s="2028"/>
      <c r="AU237" s="2028"/>
      <c r="AV237" s="2028"/>
      <c r="AW237" s="2028"/>
      <c r="AX237" s="2028"/>
      <c r="AY237" s="2028"/>
      <c r="AZ237" s="2028"/>
      <c r="BA237" s="2028"/>
      <c r="BB237" s="2028"/>
    </row>
    <row r="238" spans="1:54" s="2029" customFormat="1" x14ac:dyDescent="0.25">
      <c r="A238" s="2031"/>
      <c r="B238" s="2018"/>
      <c r="C238" s="2018"/>
      <c r="D238" s="2018"/>
      <c r="E238" s="2018"/>
      <c r="F238" s="2018"/>
      <c r="G238" s="2018"/>
      <c r="H238" s="2018"/>
      <c r="I238" s="2018"/>
      <c r="J238" s="2018"/>
      <c r="K238" s="2471"/>
      <c r="L238" s="393"/>
      <c r="M238" s="2027"/>
      <c r="N238" s="2028"/>
      <c r="O238" s="2028"/>
      <c r="P238" s="2028"/>
      <c r="Q238" s="2028"/>
      <c r="R238" s="2028"/>
      <c r="S238" s="2028"/>
      <c r="T238" s="2028"/>
      <c r="U238" s="2028"/>
      <c r="V238" s="2028"/>
      <c r="W238" s="2028"/>
      <c r="X238" s="2028"/>
      <c r="Y238" s="2028"/>
      <c r="Z238" s="2028"/>
      <c r="AA238" s="2028"/>
      <c r="AB238" s="2028"/>
      <c r="AC238" s="2028"/>
      <c r="AD238" s="2028"/>
      <c r="AE238" s="2028"/>
      <c r="AF238" s="2028"/>
      <c r="AG238" s="2028"/>
      <c r="AH238" s="2028"/>
      <c r="AI238" s="2028"/>
      <c r="AJ238" s="2028"/>
      <c r="AK238" s="2028"/>
      <c r="AL238" s="2028"/>
      <c r="AM238" s="2028"/>
      <c r="AN238" s="2028"/>
      <c r="AO238" s="2028"/>
      <c r="AP238" s="2028"/>
      <c r="AQ238" s="2028"/>
      <c r="AR238" s="2028"/>
      <c r="AS238" s="2028"/>
      <c r="AT238" s="2028"/>
      <c r="AU238" s="2028"/>
      <c r="AV238" s="2028"/>
      <c r="AW238" s="2028"/>
      <c r="AX238" s="2028"/>
      <c r="AY238" s="2028"/>
      <c r="AZ238" s="2028"/>
      <c r="BA238" s="2028"/>
      <c r="BB238" s="2028"/>
    </row>
    <row r="239" spans="1:54" s="2029" customFormat="1" x14ac:dyDescent="0.25">
      <c r="A239" s="2031"/>
      <c r="B239" s="2018"/>
      <c r="C239" s="2018"/>
      <c r="D239" s="2018"/>
      <c r="E239" s="2018"/>
      <c r="F239" s="2018"/>
      <c r="G239" s="2018"/>
      <c r="H239" s="2018"/>
      <c r="I239" s="2018"/>
      <c r="J239" s="2018"/>
      <c r="K239" s="2471"/>
      <c r="L239" s="393"/>
      <c r="M239" s="2027"/>
      <c r="N239" s="2028"/>
      <c r="O239" s="2028"/>
      <c r="P239" s="2028"/>
      <c r="Q239" s="2028"/>
      <c r="R239" s="2028"/>
      <c r="S239" s="2028"/>
      <c r="T239" s="2028"/>
      <c r="U239" s="2028"/>
      <c r="V239" s="2028"/>
      <c r="W239" s="2028"/>
      <c r="X239" s="2028"/>
      <c r="Y239" s="2028"/>
      <c r="Z239" s="2028"/>
      <c r="AA239" s="2028"/>
      <c r="AB239" s="2028"/>
      <c r="AC239" s="2028"/>
      <c r="AD239" s="2028"/>
      <c r="AE239" s="2028"/>
      <c r="AF239" s="2028"/>
      <c r="AG239" s="2028"/>
      <c r="AH239" s="2028"/>
      <c r="AI239" s="2028"/>
      <c r="AJ239" s="2028"/>
      <c r="AK239" s="2028"/>
      <c r="AL239" s="2028"/>
      <c r="AM239" s="2028"/>
      <c r="AN239" s="2028"/>
      <c r="AO239" s="2028"/>
      <c r="AP239" s="2028"/>
      <c r="AQ239" s="2028"/>
      <c r="AR239" s="2028"/>
      <c r="AS239" s="2028"/>
      <c r="AT239" s="2028"/>
      <c r="AU239" s="2028"/>
      <c r="AV239" s="2028"/>
      <c r="AW239" s="2028"/>
      <c r="AX239" s="2028"/>
      <c r="AY239" s="2028"/>
      <c r="AZ239" s="2028"/>
      <c r="BA239" s="2028"/>
      <c r="BB239" s="2028"/>
    </row>
    <row r="240" spans="1:54" s="2029" customFormat="1" x14ac:dyDescent="0.25">
      <c r="A240" s="2031"/>
      <c r="B240" s="2018"/>
      <c r="C240" s="2018"/>
      <c r="D240" s="2018"/>
      <c r="E240" s="2018"/>
      <c r="F240" s="2018"/>
      <c r="G240" s="2018"/>
      <c r="H240" s="2018"/>
      <c r="I240" s="2018"/>
      <c r="J240" s="2018"/>
      <c r="K240" s="2471"/>
      <c r="L240" s="393"/>
      <c r="M240" s="2027"/>
      <c r="N240" s="2028"/>
      <c r="O240" s="2028"/>
      <c r="P240" s="2028"/>
      <c r="Q240" s="2028"/>
      <c r="R240" s="2028"/>
      <c r="S240" s="2028"/>
      <c r="T240" s="2028"/>
      <c r="U240" s="2028"/>
      <c r="V240" s="2028"/>
      <c r="W240" s="2028"/>
      <c r="X240" s="2028"/>
      <c r="Y240" s="2028"/>
      <c r="Z240" s="2028"/>
      <c r="AA240" s="2028"/>
      <c r="AB240" s="2028"/>
      <c r="AC240" s="2028"/>
      <c r="AD240" s="2028"/>
      <c r="AE240" s="2028"/>
      <c r="AF240" s="2028"/>
      <c r="AG240" s="2028"/>
      <c r="AH240" s="2028"/>
      <c r="AI240" s="2028"/>
      <c r="AJ240" s="2028"/>
      <c r="AK240" s="2028"/>
      <c r="AL240" s="2028"/>
      <c r="AM240" s="2028"/>
      <c r="AN240" s="2028"/>
      <c r="AO240" s="2028"/>
      <c r="AP240" s="2028"/>
      <c r="AQ240" s="2028"/>
      <c r="AR240" s="2028"/>
      <c r="AS240" s="2028"/>
      <c r="AT240" s="2028"/>
      <c r="AU240" s="2028"/>
      <c r="AV240" s="2028"/>
      <c r="AW240" s="2028"/>
      <c r="AX240" s="2028"/>
      <c r="AY240" s="2028"/>
      <c r="AZ240" s="2028"/>
      <c r="BA240" s="2028"/>
      <c r="BB240" s="2028"/>
    </row>
    <row r="241" spans="1:54" s="2029" customFormat="1" x14ac:dyDescent="0.25">
      <c r="A241" s="2031"/>
      <c r="B241" s="2018"/>
      <c r="C241" s="2018"/>
      <c r="D241" s="2018"/>
      <c r="E241" s="2018"/>
      <c r="F241" s="2018"/>
      <c r="G241" s="2018"/>
      <c r="H241" s="2018"/>
      <c r="I241" s="2018"/>
      <c r="J241" s="2018"/>
      <c r="K241" s="2471"/>
      <c r="L241" s="393"/>
      <c r="M241" s="2027"/>
      <c r="N241" s="2028"/>
      <c r="O241" s="2028"/>
      <c r="P241" s="2028"/>
      <c r="Q241" s="2028"/>
      <c r="R241" s="2028"/>
      <c r="S241" s="2028"/>
      <c r="T241" s="2028"/>
      <c r="U241" s="2028"/>
      <c r="V241" s="2028"/>
      <c r="W241" s="2028"/>
      <c r="X241" s="2028"/>
      <c r="Y241" s="2028"/>
      <c r="Z241" s="2028"/>
      <c r="AA241" s="2028"/>
      <c r="AB241" s="2028"/>
      <c r="AC241" s="2028"/>
      <c r="AD241" s="2028"/>
      <c r="AE241" s="2028"/>
      <c r="AF241" s="2028"/>
      <c r="AG241" s="2028"/>
      <c r="AH241" s="2028"/>
      <c r="AI241" s="2028"/>
      <c r="AJ241" s="2028"/>
      <c r="AK241" s="2028"/>
      <c r="AL241" s="2028"/>
      <c r="AM241" s="2028"/>
      <c r="AN241" s="2028"/>
      <c r="AO241" s="2028"/>
      <c r="AP241" s="2028"/>
      <c r="AQ241" s="2028"/>
      <c r="AR241" s="2028"/>
      <c r="AS241" s="2028"/>
      <c r="AT241" s="2028"/>
      <c r="AU241" s="2028"/>
      <c r="AV241" s="2028"/>
      <c r="AW241" s="2028"/>
      <c r="AX241" s="2028"/>
      <c r="AY241" s="2028"/>
      <c r="AZ241" s="2028"/>
      <c r="BA241" s="2028"/>
      <c r="BB241" s="2028"/>
    </row>
    <row r="242" spans="1:54" s="2029" customFormat="1" x14ac:dyDescent="0.25">
      <c r="A242" s="2031"/>
      <c r="B242" s="2018"/>
      <c r="C242" s="2018"/>
      <c r="D242" s="2018"/>
      <c r="E242" s="2018"/>
      <c r="F242" s="2018"/>
      <c r="G242" s="2018"/>
      <c r="H242" s="2018"/>
      <c r="I242" s="2018"/>
      <c r="J242" s="2018"/>
      <c r="K242" s="2471"/>
      <c r="L242" s="393"/>
      <c r="M242" s="2027"/>
      <c r="N242" s="2028"/>
      <c r="O242" s="2028"/>
      <c r="P242" s="2028"/>
      <c r="Q242" s="2028"/>
      <c r="R242" s="2028"/>
      <c r="S242" s="2028"/>
      <c r="T242" s="2028"/>
      <c r="U242" s="2028"/>
      <c r="V242" s="2028"/>
      <c r="W242" s="2028"/>
      <c r="X242" s="2028"/>
      <c r="Y242" s="2028"/>
      <c r="Z242" s="2028"/>
      <c r="AA242" s="2028"/>
      <c r="AB242" s="2028"/>
      <c r="AC242" s="2028"/>
      <c r="AD242" s="2028"/>
      <c r="AE242" s="2028"/>
      <c r="AF242" s="2028"/>
      <c r="AG242" s="2028"/>
      <c r="AH242" s="2028"/>
      <c r="AI242" s="2028"/>
      <c r="AJ242" s="2028"/>
      <c r="AK242" s="2028"/>
      <c r="AL242" s="2028"/>
      <c r="AM242" s="2028"/>
      <c r="AN242" s="2028"/>
      <c r="AO242" s="2028"/>
      <c r="AP242" s="2028"/>
      <c r="AQ242" s="2028"/>
      <c r="AR242" s="2028"/>
      <c r="AS242" s="2028"/>
      <c r="AT242" s="2028"/>
      <c r="AU242" s="2028"/>
      <c r="AV242" s="2028"/>
      <c r="AW242" s="2028"/>
      <c r="AX242" s="2028"/>
      <c r="AY242" s="2028"/>
      <c r="AZ242" s="2028"/>
      <c r="BA242" s="2028"/>
      <c r="BB242" s="2028"/>
    </row>
    <row r="243" spans="1:54" s="2029" customFormat="1" x14ac:dyDescent="0.25">
      <c r="A243" s="2031"/>
      <c r="B243" s="2018"/>
      <c r="C243" s="2018"/>
      <c r="D243" s="2018"/>
      <c r="E243" s="2018"/>
      <c r="F243" s="2018"/>
      <c r="G243" s="2018"/>
      <c r="H243" s="2018"/>
      <c r="I243" s="2018"/>
      <c r="J243" s="2018"/>
      <c r="K243" s="2471"/>
      <c r="L243" s="393"/>
      <c r="M243" s="2027"/>
      <c r="N243" s="2028"/>
      <c r="O243" s="2028"/>
      <c r="P243" s="2028"/>
      <c r="Q243" s="2028"/>
      <c r="R243" s="2028"/>
      <c r="S243" s="2028"/>
      <c r="T243" s="2028"/>
      <c r="U243" s="2028"/>
      <c r="V243" s="2028"/>
      <c r="W243" s="2028"/>
      <c r="X243" s="2028"/>
      <c r="Y243" s="2028"/>
      <c r="Z243" s="2028"/>
      <c r="AA243" s="2028"/>
      <c r="AB243" s="2028"/>
      <c r="AC243" s="2028"/>
      <c r="AD243" s="2028"/>
      <c r="AE243" s="2028"/>
      <c r="AF243" s="2028"/>
      <c r="AG243" s="2028"/>
      <c r="AH243" s="2028"/>
      <c r="AI243" s="2028"/>
      <c r="AJ243" s="2028"/>
      <c r="AK243" s="2028"/>
      <c r="AL243" s="2028"/>
      <c r="AM243" s="2028"/>
      <c r="AN243" s="2028"/>
      <c r="AO243" s="2028"/>
      <c r="AP243" s="2028"/>
      <c r="AQ243" s="2028"/>
      <c r="AR243" s="2028"/>
      <c r="AS243" s="2028"/>
      <c r="AT243" s="2028"/>
      <c r="AU243" s="2028"/>
      <c r="AV243" s="2028"/>
      <c r="AW243" s="2028"/>
      <c r="AX243" s="2028"/>
      <c r="AY243" s="2028"/>
      <c r="AZ243" s="2028"/>
      <c r="BA243" s="2028"/>
      <c r="BB243" s="2028"/>
    </row>
    <row r="244" spans="1:54" s="2029" customFormat="1" x14ac:dyDescent="0.25">
      <c r="A244" s="2031"/>
      <c r="B244" s="2018"/>
      <c r="C244" s="2018"/>
      <c r="D244" s="2018"/>
      <c r="E244" s="2018"/>
      <c r="F244" s="2018"/>
      <c r="G244" s="2018"/>
      <c r="H244" s="2018"/>
      <c r="I244" s="2018"/>
      <c r="J244" s="2018"/>
      <c r="K244" s="2471"/>
      <c r="L244" s="393"/>
      <c r="M244" s="2027"/>
      <c r="N244" s="2028"/>
      <c r="O244" s="2028"/>
      <c r="P244" s="2028"/>
      <c r="Q244" s="2028"/>
      <c r="R244" s="2028"/>
      <c r="S244" s="2028"/>
      <c r="T244" s="2028"/>
      <c r="U244" s="2028"/>
      <c r="V244" s="2028"/>
      <c r="W244" s="2028"/>
      <c r="X244" s="2028"/>
      <c r="Y244" s="2028"/>
      <c r="Z244" s="2028"/>
      <c r="AA244" s="2028"/>
      <c r="AB244" s="2028"/>
      <c r="AC244" s="2028"/>
      <c r="AD244" s="2028"/>
      <c r="AE244" s="2028"/>
      <c r="AF244" s="2028"/>
      <c r="AG244" s="2028"/>
      <c r="AH244" s="2028"/>
      <c r="AI244" s="2028"/>
      <c r="AJ244" s="2028"/>
      <c r="AK244" s="2028"/>
      <c r="AL244" s="2028"/>
      <c r="AM244" s="2028"/>
      <c r="AN244" s="2028"/>
      <c r="AO244" s="2028"/>
      <c r="AP244" s="2028"/>
      <c r="AQ244" s="2028"/>
      <c r="AR244" s="2028"/>
      <c r="AS244" s="2028"/>
      <c r="AT244" s="2028"/>
      <c r="AU244" s="2028"/>
      <c r="AV244" s="2028"/>
      <c r="AW244" s="2028"/>
      <c r="AX244" s="2028"/>
      <c r="AY244" s="2028"/>
      <c r="AZ244" s="2028"/>
      <c r="BA244" s="2028"/>
      <c r="BB244" s="2028"/>
    </row>
    <row r="245" spans="1:54" s="2029" customFormat="1" x14ac:dyDescent="0.25">
      <c r="A245" s="2031"/>
      <c r="B245" s="2018"/>
      <c r="C245" s="2018"/>
      <c r="D245" s="2018"/>
      <c r="E245" s="2018"/>
      <c r="F245" s="2018"/>
      <c r="G245" s="2018"/>
      <c r="H245" s="2018"/>
      <c r="I245" s="2018"/>
      <c r="J245" s="2018"/>
      <c r="K245" s="2471"/>
      <c r="L245" s="393"/>
      <c r="M245" s="2027"/>
      <c r="N245" s="2028"/>
      <c r="O245" s="2028"/>
      <c r="P245" s="2028"/>
      <c r="Q245" s="2028"/>
      <c r="R245" s="2028"/>
      <c r="S245" s="2028"/>
      <c r="T245" s="2028"/>
      <c r="U245" s="2028"/>
      <c r="V245" s="2028"/>
      <c r="W245" s="2028"/>
      <c r="X245" s="2028"/>
      <c r="Y245" s="2028"/>
      <c r="Z245" s="2028"/>
      <c r="AA245" s="2028"/>
      <c r="AB245" s="2028"/>
      <c r="AC245" s="2028"/>
      <c r="AD245" s="2028"/>
      <c r="AE245" s="2028"/>
      <c r="AF245" s="2028"/>
      <c r="AG245" s="2028"/>
      <c r="AH245" s="2028"/>
      <c r="AI245" s="2028"/>
      <c r="AJ245" s="2028"/>
      <c r="AK245" s="2028"/>
      <c r="AL245" s="2028"/>
      <c r="AM245" s="2028"/>
      <c r="AN245" s="2028"/>
      <c r="AO245" s="2028"/>
      <c r="AP245" s="2028"/>
      <c r="AQ245" s="2028"/>
      <c r="AR245" s="2028"/>
      <c r="AS245" s="2028"/>
      <c r="AT245" s="2028"/>
      <c r="AU245" s="2028"/>
      <c r="AV245" s="2028"/>
      <c r="AW245" s="2028"/>
      <c r="AX245" s="2028"/>
      <c r="AY245" s="2028"/>
      <c r="AZ245" s="2028"/>
      <c r="BA245" s="2028"/>
      <c r="BB245" s="2028"/>
    </row>
    <row r="246" spans="1:54" s="2029" customFormat="1" x14ac:dyDescent="0.25">
      <c r="A246" s="2031"/>
      <c r="B246" s="2018"/>
      <c r="C246" s="2018"/>
      <c r="D246" s="2018"/>
      <c r="E246" s="2018"/>
      <c r="F246" s="2018"/>
      <c r="G246" s="2018"/>
      <c r="H246" s="2018"/>
      <c r="I246" s="2018"/>
      <c r="J246" s="2018"/>
      <c r="K246" s="2471"/>
      <c r="L246" s="393"/>
      <c r="M246" s="2027"/>
      <c r="N246" s="2028"/>
      <c r="O246" s="2028"/>
      <c r="P246" s="2028"/>
      <c r="Q246" s="2028"/>
      <c r="R246" s="2028"/>
      <c r="S246" s="2028"/>
      <c r="T246" s="2028"/>
      <c r="U246" s="2028"/>
      <c r="V246" s="2028"/>
      <c r="W246" s="2028"/>
      <c r="X246" s="2028"/>
      <c r="Y246" s="2028"/>
      <c r="Z246" s="2028"/>
      <c r="AA246" s="2028"/>
      <c r="AB246" s="2028"/>
      <c r="AC246" s="2028"/>
      <c r="AD246" s="2028"/>
      <c r="AE246" s="2028"/>
      <c r="AF246" s="2028"/>
      <c r="AG246" s="2028"/>
      <c r="AH246" s="2028"/>
      <c r="AI246" s="2028"/>
      <c r="AJ246" s="2028"/>
      <c r="AK246" s="2028"/>
      <c r="AL246" s="2028"/>
      <c r="AM246" s="2028"/>
      <c r="AN246" s="2028"/>
      <c r="AO246" s="2028"/>
      <c r="AP246" s="2028"/>
      <c r="AQ246" s="2028"/>
      <c r="AR246" s="2028"/>
      <c r="AS246" s="2028"/>
      <c r="AT246" s="2028"/>
      <c r="AU246" s="2028"/>
      <c r="AV246" s="2028"/>
      <c r="AW246" s="2028"/>
      <c r="AX246" s="2028"/>
      <c r="AY246" s="2028"/>
      <c r="AZ246" s="2028"/>
      <c r="BA246" s="2028"/>
      <c r="BB246" s="2028"/>
    </row>
    <row r="247" spans="1:54" s="2029" customFormat="1" x14ac:dyDescent="0.25">
      <c r="A247" s="2031"/>
      <c r="B247" s="2018"/>
      <c r="C247" s="2018"/>
      <c r="D247" s="2018"/>
      <c r="E247" s="2018"/>
      <c r="F247" s="2018"/>
      <c r="G247" s="2018"/>
      <c r="H247" s="2018"/>
      <c r="I247" s="2018"/>
      <c r="J247" s="2018"/>
      <c r="K247" s="2471"/>
      <c r="L247" s="393"/>
      <c r="M247" s="2027"/>
      <c r="N247" s="2028"/>
      <c r="O247" s="2028"/>
      <c r="P247" s="2028"/>
      <c r="Q247" s="2028"/>
      <c r="R247" s="2028"/>
      <c r="S247" s="2028"/>
      <c r="T247" s="2028"/>
      <c r="U247" s="2028"/>
      <c r="V247" s="2028"/>
      <c r="W247" s="2028"/>
      <c r="X247" s="2028"/>
      <c r="Y247" s="2028"/>
      <c r="Z247" s="2028"/>
      <c r="AA247" s="2028"/>
      <c r="AB247" s="2028"/>
      <c r="AC247" s="2028"/>
      <c r="AD247" s="2028"/>
      <c r="AE247" s="2028"/>
      <c r="AF247" s="2028"/>
      <c r="AG247" s="2028"/>
      <c r="AH247" s="2028"/>
      <c r="AI247" s="2028"/>
      <c r="AJ247" s="2028"/>
      <c r="AK247" s="2028"/>
      <c r="AL247" s="2028"/>
      <c r="AM247" s="2028"/>
      <c r="AN247" s="2028"/>
      <c r="AO247" s="2028"/>
      <c r="AP247" s="2028"/>
      <c r="AQ247" s="2028"/>
      <c r="AR247" s="2028"/>
      <c r="AS247" s="2028"/>
      <c r="AT247" s="2028"/>
      <c r="AU247" s="2028"/>
      <c r="AV247" s="2028"/>
      <c r="AW247" s="2028"/>
      <c r="AX247" s="2028"/>
      <c r="AY247" s="2028"/>
      <c r="AZ247" s="2028"/>
      <c r="BA247" s="2028"/>
      <c r="BB247" s="2028"/>
    </row>
    <row r="248" spans="1:54" s="2029" customFormat="1" x14ac:dyDescent="0.25">
      <c r="A248" s="2031"/>
      <c r="B248" s="2018"/>
      <c r="C248" s="2018"/>
      <c r="D248" s="2018"/>
      <c r="E248" s="2018"/>
      <c r="F248" s="2018"/>
      <c r="G248" s="2018"/>
      <c r="H248" s="2018"/>
      <c r="I248" s="2018"/>
      <c r="J248" s="2018"/>
      <c r="K248" s="2471"/>
      <c r="L248" s="393"/>
      <c r="M248" s="2027"/>
      <c r="N248" s="2028"/>
      <c r="O248" s="2028"/>
      <c r="P248" s="2028"/>
      <c r="Q248" s="2028"/>
      <c r="R248" s="2028"/>
      <c r="S248" s="2028"/>
      <c r="T248" s="2028"/>
      <c r="U248" s="2028"/>
      <c r="V248" s="2028"/>
      <c r="W248" s="2028"/>
      <c r="X248" s="2028"/>
      <c r="Y248" s="2028"/>
      <c r="Z248" s="2028"/>
      <c r="AA248" s="2028"/>
      <c r="AB248" s="2028"/>
      <c r="AC248" s="2028"/>
      <c r="AD248" s="2028"/>
      <c r="AE248" s="2028"/>
      <c r="AF248" s="2028"/>
      <c r="AG248" s="2028"/>
      <c r="AH248" s="2028"/>
      <c r="AI248" s="2028"/>
      <c r="AJ248" s="2028"/>
      <c r="AK248" s="2028"/>
      <c r="AL248" s="2028"/>
      <c r="AM248" s="2028"/>
      <c r="AN248" s="2028"/>
      <c r="AO248" s="2028"/>
      <c r="AP248" s="2028"/>
      <c r="AQ248" s="2028"/>
      <c r="AR248" s="2028"/>
      <c r="AS248" s="2028"/>
      <c r="AT248" s="2028"/>
      <c r="AU248" s="2028"/>
      <c r="AV248" s="2028"/>
      <c r="AW248" s="2028"/>
      <c r="AX248" s="2028"/>
      <c r="AY248" s="2028"/>
      <c r="AZ248" s="2028"/>
      <c r="BA248" s="2028"/>
      <c r="BB248" s="2028"/>
    </row>
    <row r="249" spans="1:54" s="2029" customFormat="1" x14ac:dyDescent="0.25">
      <c r="A249" s="2031"/>
      <c r="B249" s="2018"/>
      <c r="C249" s="2018"/>
      <c r="D249" s="2018"/>
      <c r="E249" s="2018"/>
      <c r="F249" s="2018"/>
      <c r="G249" s="2018"/>
      <c r="H249" s="2018"/>
      <c r="I249" s="2018"/>
      <c r="J249" s="2018"/>
      <c r="K249" s="2471"/>
      <c r="L249" s="393"/>
      <c r="M249" s="2027"/>
      <c r="N249" s="2028"/>
      <c r="O249" s="2028"/>
      <c r="P249" s="2028"/>
      <c r="Q249" s="2028"/>
      <c r="R249" s="2028"/>
      <c r="S249" s="2028"/>
      <c r="T249" s="2028"/>
      <c r="U249" s="2028"/>
      <c r="V249" s="2028"/>
      <c r="W249" s="2028"/>
      <c r="X249" s="2028"/>
      <c r="Y249" s="2028"/>
      <c r="Z249" s="2028"/>
      <c r="AA249" s="2028"/>
      <c r="AB249" s="2028"/>
      <c r="AC249" s="2028"/>
      <c r="AD249" s="2028"/>
      <c r="AE249" s="2028"/>
      <c r="AF249" s="2028"/>
      <c r="AG249" s="2028"/>
      <c r="AH249" s="2028"/>
      <c r="AI249" s="2028"/>
      <c r="AJ249" s="2028"/>
      <c r="AK249" s="2028"/>
      <c r="AL249" s="2028"/>
      <c r="AM249" s="2028"/>
      <c r="AN249" s="2028"/>
      <c r="AO249" s="2028"/>
      <c r="AP249" s="2028"/>
      <c r="AQ249" s="2028"/>
      <c r="AR249" s="2028"/>
      <c r="AS249" s="2028"/>
      <c r="AT249" s="2028"/>
      <c r="AU249" s="2028"/>
      <c r="AV249" s="2028"/>
      <c r="AW249" s="2028"/>
      <c r="AX249" s="2028"/>
      <c r="AY249" s="2028"/>
      <c r="AZ249" s="2028"/>
      <c r="BA249" s="2028"/>
      <c r="BB249" s="2028"/>
    </row>
    <row r="250" spans="1:54" s="2029" customFormat="1" x14ac:dyDescent="0.25">
      <c r="A250" s="2031"/>
      <c r="B250" s="2018"/>
      <c r="C250" s="2018"/>
      <c r="D250" s="2018"/>
      <c r="E250" s="2018"/>
      <c r="F250" s="2018"/>
      <c r="G250" s="2018"/>
      <c r="H250" s="2018"/>
      <c r="I250" s="2018"/>
      <c r="J250" s="2018"/>
      <c r="K250" s="2471"/>
      <c r="L250" s="393"/>
      <c r="M250" s="2027"/>
      <c r="N250" s="2028"/>
      <c r="O250" s="2028"/>
      <c r="P250" s="2028"/>
      <c r="Q250" s="2028"/>
      <c r="R250" s="2028"/>
      <c r="S250" s="2028"/>
      <c r="T250" s="2028"/>
      <c r="U250" s="2028"/>
      <c r="V250" s="2028"/>
      <c r="W250" s="2028"/>
      <c r="X250" s="2028"/>
      <c r="Y250" s="2028"/>
      <c r="Z250" s="2028"/>
      <c r="AA250" s="2028"/>
      <c r="AB250" s="2028"/>
      <c r="AC250" s="2028"/>
      <c r="AD250" s="2028"/>
      <c r="AE250" s="2028"/>
      <c r="AF250" s="2028"/>
      <c r="AG250" s="2028"/>
      <c r="AH250" s="2028"/>
      <c r="AI250" s="2028"/>
      <c r="AJ250" s="2028"/>
      <c r="AK250" s="2028"/>
      <c r="AL250" s="2028"/>
      <c r="AM250" s="2028"/>
      <c r="AN250" s="2028"/>
      <c r="AO250" s="2028"/>
      <c r="AP250" s="2028"/>
      <c r="AQ250" s="2028"/>
      <c r="AR250" s="2028"/>
      <c r="AS250" s="2028"/>
      <c r="AT250" s="2028"/>
      <c r="AU250" s="2028"/>
      <c r="AV250" s="2028"/>
      <c r="AW250" s="2028"/>
      <c r="AX250" s="2028"/>
      <c r="AY250" s="2028"/>
      <c r="AZ250" s="2028"/>
      <c r="BA250" s="2028"/>
      <c r="BB250" s="2028"/>
    </row>
    <row r="251" spans="1:54" s="2029" customFormat="1" x14ac:dyDescent="0.25">
      <c r="A251" s="2031"/>
      <c r="B251" s="2018"/>
      <c r="C251" s="2018"/>
      <c r="D251" s="2018"/>
      <c r="E251" s="2018"/>
      <c r="F251" s="2018"/>
      <c r="G251" s="2018"/>
      <c r="H251" s="2018"/>
      <c r="I251" s="2018"/>
      <c r="J251" s="2018"/>
      <c r="K251" s="2471"/>
      <c r="L251" s="393"/>
      <c r="M251" s="2027"/>
      <c r="N251" s="2028"/>
      <c r="O251" s="2028"/>
      <c r="P251" s="2028"/>
      <c r="Q251" s="2028"/>
      <c r="R251" s="2028"/>
      <c r="S251" s="2028"/>
      <c r="T251" s="2028"/>
      <c r="U251" s="2028"/>
      <c r="V251" s="2028"/>
      <c r="W251" s="2028"/>
      <c r="X251" s="2028"/>
      <c r="Y251" s="2028"/>
      <c r="Z251" s="2028"/>
      <c r="AA251" s="2028"/>
      <c r="AB251" s="2028"/>
      <c r="AC251" s="2028"/>
      <c r="AD251" s="2028"/>
      <c r="AE251" s="2028"/>
      <c r="AF251" s="2028"/>
      <c r="AG251" s="2028"/>
      <c r="AH251" s="2028"/>
      <c r="AI251" s="2028"/>
      <c r="AJ251" s="2028"/>
      <c r="AK251" s="2028"/>
      <c r="AL251" s="2028"/>
      <c r="AM251" s="2028"/>
      <c r="AN251" s="2028"/>
      <c r="AO251" s="2028"/>
      <c r="AP251" s="2028"/>
      <c r="AQ251" s="2028"/>
      <c r="AR251" s="2028"/>
      <c r="AS251" s="2028"/>
      <c r="AT251" s="2028"/>
      <c r="AU251" s="2028"/>
      <c r="AV251" s="2028"/>
      <c r="AW251" s="2028"/>
      <c r="AX251" s="2028"/>
      <c r="AY251" s="2028"/>
      <c r="AZ251" s="2028"/>
      <c r="BA251" s="2028"/>
      <c r="BB251" s="2028"/>
    </row>
    <row r="252" spans="1:54" s="2029" customFormat="1" x14ac:dyDescent="0.25">
      <c r="A252" s="2031"/>
      <c r="B252" s="2018"/>
      <c r="C252" s="2018"/>
      <c r="D252" s="2018"/>
      <c r="E252" s="2018"/>
      <c r="F252" s="2018"/>
      <c r="G252" s="2018"/>
      <c r="H252" s="2018"/>
      <c r="I252" s="2018"/>
      <c r="J252" s="2018"/>
      <c r="K252" s="2471"/>
      <c r="L252" s="393"/>
      <c r="M252" s="2027"/>
      <c r="N252" s="2028"/>
      <c r="O252" s="2028"/>
      <c r="P252" s="2028"/>
      <c r="Q252" s="2028"/>
      <c r="R252" s="2028"/>
      <c r="S252" s="2028"/>
      <c r="T252" s="2028"/>
      <c r="U252" s="2028"/>
      <c r="V252" s="2028"/>
      <c r="W252" s="2028"/>
      <c r="X252" s="2028"/>
      <c r="Y252" s="2028"/>
      <c r="Z252" s="2028"/>
      <c r="AA252" s="2028"/>
      <c r="AB252" s="2028"/>
      <c r="AC252" s="2028"/>
      <c r="AD252" s="2028"/>
      <c r="AE252" s="2028"/>
      <c r="AF252" s="2028"/>
      <c r="AG252" s="2028"/>
      <c r="AH252" s="2028"/>
      <c r="AI252" s="2028"/>
      <c r="AJ252" s="2028"/>
      <c r="AK252" s="2028"/>
      <c r="AL252" s="2028"/>
      <c r="AM252" s="2028"/>
      <c r="AN252" s="2028"/>
      <c r="AO252" s="2028"/>
      <c r="AP252" s="2028"/>
      <c r="AQ252" s="2028"/>
      <c r="AR252" s="2028"/>
      <c r="AS252" s="2028"/>
      <c r="AT252" s="2028"/>
      <c r="AU252" s="2028"/>
      <c r="AV252" s="2028"/>
      <c r="AW252" s="2028"/>
      <c r="AX252" s="2028"/>
      <c r="AY252" s="2028"/>
      <c r="AZ252" s="2028"/>
      <c r="BA252" s="2028"/>
      <c r="BB252" s="2028"/>
    </row>
    <row r="253" spans="1:54" s="2029" customFormat="1" x14ac:dyDescent="0.25">
      <c r="A253" s="2031"/>
      <c r="B253" s="2018"/>
      <c r="C253" s="2018"/>
      <c r="D253" s="2018"/>
      <c r="E253" s="2018"/>
      <c r="F253" s="2018"/>
      <c r="G253" s="2018"/>
      <c r="H253" s="2018"/>
      <c r="I253" s="2018"/>
      <c r="J253" s="2018"/>
      <c r="K253" s="2471"/>
      <c r="L253" s="393"/>
      <c r="M253" s="2027"/>
      <c r="N253" s="2028"/>
      <c r="O253" s="2028"/>
      <c r="P253" s="2028"/>
      <c r="Q253" s="2028"/>
      <c r="R253" s="2028"/>
      <c r="S253" s="2028"/>
      <c r="T253" s="2028"/>
      <c r="U253" s="2028"/>
      <c r="V253" s="2028"/>
      <c r="W253" s="2028"/>
      <c r="X253" s="2028"/>
      <c r="Y253" s="2028"/>
      <c r="Z253" s="2028"/>
      <c r="AA253" s="2028"/>
      <c r="AB253" s="2028"/>
      <c r="AC253" s="2028"/>
      <c r="AD253" s="2028"/>
      <c r="AE253" s="2028"/>
      <c r="AF253" s="2028"/>
      <c r="AG253" s="2028"/>
      <c r="AH253" s="2028"/>
      <c r="AI253" s="2028"/>
      <c r="AJ253" s="2028"/>
      <c r="AK253" s="2028"/>
      <c r="AL253" s="2028"/>
      <c r="AM253" s="2028"/>
      <c r="AN253" s="2028"/>
      <c r="AO253" s="2028"/>
      <c r="AP253" s="2028"/>
      <c r="AQ253" s="2028"/>
      <c r="AR253" s="2028"/>
      <c r="AS253" s="2028"/>
      <c r="AT253" s="2028"/>
      <c r="AU253" s="2028"/>
      <c r="AV253" s="2028"/>
      <c r="AW253" s="2028"/>
      <c r="AX253" s="2028"/>
      <c r="AY253" s="2028"/>
      <c r="AZ253" s="2028"/>
      <c r="BA253" s="2028"/>
      <c r="BB253" s="2028"/>
    </row>
    <row r="254" spans="1:54" s="2029" customFormat="1" x14ac:dyDescent="0.25">
      <c r="A254" s="2031"/>
      <c r="B254" s="2018"/>
      <c r="C254" s="2018"/>
      <c r="D254" s="2018"/>
      <c r="E254" s="2018"/>
      <c r="F254" s="2018"/>
      <c r="G254" s="2018"/>
      <c r="H254" s="2018"/>
      <c r="I254" s="2018"/>
      <c r="J254" s="2018"/>
      <c r="K254" s="2471"/>
      <c r="L254" s="393"/>
      <c r="M254" s="2027"/>
      <c r="N254" s="2028"/>
      <c r="O254" s="2028"/>
      <c r="P254" s="2028"/>
      <c r="Q254" s="2028"/>
      <c r="R254" s="2028"/>
      <c r="S254" s="2028"/>
      <c r="T254" s="2028"/>
      <c r="U254" s="2028"/>
      <c r="V254" s="2028"/>
      <c r="W254" s="2028"/>
      <c r="X254" s="2028"/>
      <c r="Y254" s="2028"/>
      <c r="Z254" s="2028"/>
      <c r="AA254" s="2028"/>
      <c r="AB254" s="2028"/>
      <c r="AC254" s="2028"/>
      <c r="AD254" s="2028"/>
      <c r="AE254" s="2028"/>
      <c r="AF254" s="2028"/>
      <c r="AG254" s="2028"/>
      <c r="AH254" s="2028"/>
      <c r="AI254" s="2028"/>
      <c r="AJ254" s="2028"/>
      <c r="AK254" s="2028"/>
      <c r="AL254" s="2028"/>
      <c r="AM254" s="2028"/>
      <c r="AN254" s="2028"/>
      <c r="AO254" s="2028"/>
      <c r="AP254" s="2028"/>
      <c r="AQ254" s="2028"/>
      <c r="AR254" s="2028"/>
      <c r="AS254" s="2028"/>
      <c r="AT254" s="2028"/>
      <c r="AU254" s="2028"/>
      <c r="AV254" s="2028"/>
      <c r="AW254" s="2028"/>
      <c r="AX254" s="2028"/>
      <c r="AY254" s="2028"/>
      <c r="AZ254" s="2028"/>
      <c r="BA254" s="2028"/>
      <c r="BB254" s="2028"/>
    </row>
    <row r="255" spans="1:54" s="2029" customFormat="1" x14ac:dyDescent="0.25">
      <c r="A255" s="2031"/>
      <c r="B255" s="2018"/>
      <c r="C255" s="2018"/>
      <c r="D255" s="2018"/>
      <c r="E255" s="2018"/>
      <c r="F255" s="2018"/>
      <c r="G255" s="2018"/>
      <c r="H255" s="2018"/>
      <c r="I255" s="2018"/>
      <c r="J255" s="2018"/>
      <c r="K255" s="2471"/>
      <c r="L255" s="393"/>
      <c r="M255" s="2027"/>
      <c r="N255" s="2028"/>
      <c r="O255" s="2028"/>
      <c r="P255" s="2028"/>
      <c r="Q255" s="2028"/>
      <c r="R255" s="2028"/>
      <c r="S255" s="2028"/>
      <c r="T255" s="2028"/>
      <c r="U255" s="2028"/>
      <c r="V255" s="2028"/>
      <c r="W255" s="2028"/>
      <c r="X255" s="2028"/>
      <c r="Y255" s="2028"/>
      <c r="Z255" s="2028"/>
      <c r="AA255" s="2028"/>
      <c r="AB255" s="2028"/>
      <c r="AC255" s="2028"/>
      <c r="AD255" s="2028"/>
      <c r="AE255" s="2028"/>
      <c r="AF255" s="2028"/>
      <c r="AG255" s="2028"/>
      <c r="AH255" s="2028"/>
      <c r="AI255" s="2028"/>
      <c r="AJ255" s="2028"/>
      <c r="AK255" s="2028"/>
      <c r="AL255" s="2028"/>
      <c r="AM255" s="2028"/>
      <c r="AN255" s="2028"/>
      <c r="AO255" s="2028"/>
      <c r="AP255" s="2028"/>
      <c r="AQ255" s="2028"/>
      <c r="AR255" s="2028"/>
      <c r="AS255" s="2028"/>
      <c r="AT255" s="2028"/>
      <c r="AU255" s="2028"/>
      <c r="AV255" s="2028"/>
      <c r="AW255" s="2028"/>
      <c r="AX255" s="2028"/>
      <c r="AY255" s="2028"/>
      <c r="AZ255" s="2028"/>
      <c r="BA255" s="2028"/>
      <c r="BB255" s="2028"/>
    </row>
    <row r="256" spans="1:54" s="2029" customFormat="1" x14ac:dyDescent="0.25">
      <c r="A256" s="2031"/>
      <c r="B256" s="2018"/>
      <c r="C256" s="2018"/>
      <c r="D256" s="2018"/>
      <c r="E256" s="2018"/>
      <c r="F256" s="2018"/>
      <c r="G256" s="2018"/>
      <c r="H256" s="2018"/>
      <c r="I256" s="2018"/>
      <c r="J256" s="2018"/>
      <c r="K256" s="2471"/>
      <c r="L256" s="393"/>
      <c r="M256" s="2027"/>
      <c r="N256" s="2028"/>
      <c r="O256" s="2028"/>
      <c r="P256" s="2028"/>
      <c r="Q256" s="2028"/>
      <c r="R256" s="2028"/>
      <c r="S256" s="2028"/>
      <c r="T256" s="2028"/>
      <c r="U256" s="2028"/>
      <c r="V256" s="2028"/>
      <c r="W256" s="2028"/>
      <c r="X256" s="2028"/>
      <c r="Y256" s="2028"/>
      <c r="Z256" s="2028"/>
      <c r="AA256" s="2028"/>
      <c r="AB256" s="2028"/>
      <c r="AC256" s="2028"/>
      <c r="AD256" s="2028"/>
      <c r="AE256" s="2028"/>
      <c r="AF256" s="2028"/>
      <c r="AG256" s="2028"/>
      <c r="AH256" s="2028"/>
      <c r="AI256" s="2028"/>
      <c r="AJ256" s="2028"/>
      <c r="AK256" s="2028"/>
      <c r="AL256" s="2028"/>
      <c r="AM256" s="2028"/>
      <c r="AN256" s="2028"/>
      <c r="AO256" s="2028"/>
      <c r="AP256" s="2028"/>
      <c r="AQ256" s="2028"/>
      <c r="AR256" s="2028"/>
      <c r="AS256" s="2028"/>
      <c r="AT256" s="2028"/>
      <c r="AU256" s="2028"/>
      <c r="AV256" s="2028"/>
      <c r="AW256" s="2028"/>
      <c r="AX256" s="2028"/>
      <c r="AY256" s="2028"/>
      <c r="AZ256" s="2028"/>
      <c r="BA256" s="2028"/>
      <c r="BB256" s="2028"/>
    </row>
    <row r="257" spans="1:54" s="2029" customFormat="1" x14ac:dyDescent="0.25">
      <c r="A257" s="2031"/>
      <c r="B257" s="2018"/>
      <c r="C257" s="2018"/>
      <c r="D257" s="2018"/>
      <c r="E257" s="2018"/>
      <c r="F257" s="2018"/>
      <c r="G257" s="2018"/>
      <c r="H257" s="2018"/>
      <c r="I257" s="2018"/>
      <c r="J257" s="2018"/>
      <c r="K257" s="2471"/>
      <c r="L257" s="393"/>
      <c r="M257" s="2027"/>
      <c r="N257" s="2028"/>
      <c r="O257" s="2028"/>
      <c r="P257" s="2028"/>
      <c r="Q257" s="2028"/>
      <c r="R257" s="2028"/>
      <c r="S257" s="2028"/>
      <c r="T257" s="2028"/>
      <c r="U257" s="2028"/>
      <c r="V257" s="2028"/>
      <c r="W257" s="2028"/>
      <c r="X257" s="2028"/>
      <c r="Y257" s="2028"/>
      <c r="Z257" s="2028"/>
      <c r="AA257" s="2028"/>
      <c r="AB257" s="2028"/>
      <c r="AC257" s="2028"/>
      <c r="AD257" s="2028"/>
      <c r="AE257" s="2028"/>
      <c r="AF257" s="2028"/>
      <c r="AG257" s="2028"/>
      <c r="AH257" s="2028"/>
      <c r="AI257" s="2028"/>
      <c r="AJ257" s="2028"/>
      <c r="AK257" s="2028"/>
      <c r="AL257" s="2028"/>
      <c r="AM257" s="2028"/>
      <c r="AN257" s="2028"/>
      <c r="AO257" s="2028"/>
      <c r="AP257" s="2028"/>
      <c r="AQ257" s="2028"/>
      <c r="AR257" s="2028"/>
      <c r="AS257" s="2028"/>
      <c r="AT257" s="2028"/>
      <c r="AU257" s="2028"/>
      <c r="AV257" s="2028"/>
      <c r="AW257" s="2028"/>
      <c r="AX257" s="2028"/>
      <c r="AY257" s="2028"/>
      <c r="AZ257" s="2028"/>
      <c r="BA257" s="2028"/>
      <c r="BB257" s="2028"/>
    </row>
    <row r="258" spans="1:54" s="2029" customFormat="1" x14ac:dyDescent="0.25">
      <c r="A258" s="2031"/>
      <c r="B258" s="2018"/>
      <c r="C258" s="2018"/>
      <c r="D258" s="2018"/>
      <c r="E258" s="2018"/>
      <c r="F258" s="2018"/>
      <c r="G258" s="2018"/>
      <c r="H258" s="2018"/>
      <c r="I258" s="2018"/>
      <c r="J258" s="2018"/>
      <c r="K258" s="2471"/>
      <c r="L258" s="393"/>
      <c r="M258" s="2027"/>
      <c r="N258" s="2028"/>
      <c r="O258" s="2028"/>
      <c r="P258" s="2028"/>
      <c r="Q258" s="2028"/>
      <c r="R258" s="2028"/>
      <c r="S258" s="2028"/>
      <c r="T258" s="2028"/>
      <c r="U258" s="2028"/>
      <c r="V258" s="2028"/>
      <c r="W258" s="2028"/>
      <c r="X258" s="2028"/>
      <c r="Y258" s="2028"/>
      <c r="Z258" s="2028"/>
      <c r="AA258" s="2028"/>
      <c r="AB258" s="2028"/>
      <c r="AC258" s="2028"/>
      <c r="AD258" s="2028"/>
      <c r="AE258" s="2028"/>
      <c r="AF258" s="2028"/>
      <c r="AG258" s="2028"/>
      <c r="AH258" s="2028"/>
      <c r="AI258" s="2028"/>
      <c r="AJ258" s="2028"/>
      <c r="AK258" s="2028"/>
      <c r="AL258" s="2028"/>
      <c r="AM258" s="2028"/>
      <c r="AN258" s="2028"/>
      <c r="AO258" s="2028"/>
      <c r="AP258" s="2028"/>
      <c r="AQ258" s="2028"/>
      <c r="AR258" s="2028"/>
      <c r="AS258" s="2028"/>
      <c r="AT258" s="2028"/>
      <c r="AU258" s="2028"/>
      <c r="AV258" s="2028"/>
      <c r="AW258" s="2028"/>
      <c r="AX258" s="2028"/>
      <c r="AY258" s="2028"/>
      <c r="AZ258" s="2028"/>
      <c r="BA258" s="2028"/>
      <c r="BB258" s="2028"/>
    </row>
    <row r="259" spans="1:54" s="2029" customFormat="1" x14ac:dyDescent="0.25">
      <c r="A259" s="2031"/>
      <c r="B259" s="2018"/>
      <c r="C259" s="2018"/>
      <c r="D259" s="2018"/>
      <c r="E259" s="2018"/>
      <c r="F259" s="2018"/>
      <c r="G259" s="2018"/>
      <c r="H259" s="2018"/>
      <c r="I259" s="2018"/>
      <c r="J259" s="2018"/>
      <c r="K259" s="2471"/>
      <c r="L259" s="393"/>
      <c r="M259" s="2027"/>
      <c r="N259" s="2028"/>
      <c r="O259" s="2028"/>
      <c r="P259" s="2028"/>
      <c r="Q259" s="2028"/>
      <c r="R259" s="2028"/>
      <c r="S259" s="2028"/>
      <c r="T259" s="2028"/>
      <c r="U259" s="2028"/>
      <c r="V259" s="2028"/>
      <c r="W259" s="2028"/>
      <c r="X259" s="2028"/>
      <c r="Y259" s="2028"/>
      <c r="Z259" s="2028"/>
      <c r="AA259" s="2028"/>
      <c r="AB259" s="2028"/>
      <c r="AC259" s="2028"/>
      <c r="AD259" s="2028"/>
      <c r="AE259" s="2028"/>
      <c r="AF259" s="2028"/>
      <c r="AG259" s="2028"/>
      <c r="AH259" s="2028"/>
      <c r="AI259" s="2028"/>
      <c r="AJ259" s="2028"/>
      <c r="AK259" s="2028"/>
      <c r="AL259" s="2028"/>
      <c r="AM259" s="2028"/>
      <c r="AN259" s="2028"/>
      <c r="AO259" s="2028"/>
      <c r="AP259" s="2028"/>
      <c r="AQ259" s="2028"/>
      <c r="AR259" s="2028"/>
      <c r="AS259" s="2028"/>
      <c r="AT259" s="2028"/>
      <c r="AU259" s="2028"/>
      <c r="AV259" s="2028"/>
      <c r="AW259" s="2028"/>
      <c r="AX259" s="2028"/>
      <c r="AY259" s="2028"/>
      <c r="AZ259" s="2028"/>
      <c r="BA259" s="2028"/>
      <c r="BB259" s="2028"/>
    </row>
    <row r="260" spans="1:54" s="2029" customFormat="1" x14ac:dyDescent="0.25">
      <c r="A260" s="2031"/>
      <c r="B260" s="2018"/>
      <c r="C260" s="2018"/>
      <c r="D260" s="2018"/>
      <c r="E260" s="2018"/>
      <c r="F260" s="2018"/>
      <c r="G260" s="2018"/>
      <c r="H260" s="2018"/>
      <c r="I260" s="2018"/>
      <c r="J260" s="2018"/>
      <c r="K260" s="2471"/>
      <c r="L260" s="393"/>
      <c r="M260" s="2027"/>
      <c r="N260" s="2028"/>
      <c r="O260" s="2028"/>
      <c r="P260" s="2028"/>
      <c r="Q260" s="2028"/>
      <c r="R260" s="2028"/>
      <c r="S260" s="2028"/>
      <c r="T260" s="2028"/>
      <c r="U260" s="2028"/>
      <c r="V260" s="2028"/>
      <c r="W260" s="2028"/>
      <c r="X260" s="2028"/>
      <c r="Y260" s="2028"/>
      <c r="Z260" s="2028"/>
      <c r="AA260" s="2028"/>
      <c r="AB260" s="2028"/>
      <c r="AC260" s="2028"/>
      <c r="AD260" s="2028"/>
      <c r="AE260" s="2028"/>
      <c r="AF260" s="2028"/>
      <c r="AG260" s="2028"/>
      <c r="AH260" s="2028"/>
      <c r="AI260" s="2028"/>
      <c r="AJ260" s="2028"/>
      <c r="AK260" s="2028"/>
      <c r="AL260" s="2028"/>
      <c r="AM260" s="2028"/>
      <c r="AN260" s="2028"/>
      <c r="AO260" s="2028"/>
      <c r="AP260" s="2028"/>
      <c r="AQ260" s="2028"/>
      <c r="AR260" s="2028"/>
      <c r="AS260" s="2028"/>
      <c r="AT260" s="2028"/>
      <c r="AU260" s="2028"/>
      <c r="AV260" s="2028"/>
      <c r="AW260" s="2028"/>
      <c r="AX260" s="2028"/>
      <c r="AY260" s="2028"/>
      <c r="AZ260" s="2028"/>
      <c r="BA260" s="2028"/>
      <c r="BB260" s="2028"/>
    </row>
    <row r="261" spans="1:54" s="2029" customFormat="1" x14ac:dyDescent="0.25">
      <c r="A261" s="2031"/>
      <c r="B261" s="2018"/>
      <c r="C261" s="2018"/>
      <c r="D261" s="2018"/>
      <c r="E261" s="2018"/>
      <c r="F261" s="2018"/>
      <c r="G261" s="2018"/>
      <c r="H261" s="2018"/>
      <c r="I261" s="2018"/>
      <c r="J261" s="2018"/>
      <c r="K261" s="2471"/>
      <c r="L261" s="393"/>
      <c r="M261" s="2027"/>
      <c r="N261" s="2028"/>
      <c r="O261" s="2028"/>
      <c r="P261" s="2028"/>
      <c r="Q261" s="2028"/>
      <c r="R261" s="2028"/>
      <c r="S261" s="2028"/>
      <c r="T261" s="2028"/>
      <c r="U261" s="2028"/>
      <c r="V261" s="2028"/>
      <c r="W261" s="2028"/>
      <c r="X261" s="2028"/>
      <c r="Y261" s="2028"/>
      <c r="Z261" s="2028"/>
      <c r="AA261" s="2028"/>
      <c r="AB261" s="2028"/>
      <c r="AC261" s="2028"/>
      <c r="AD261" s="2028"/>
      <c r="AE261" s="2028"/>
      <c r="AF261" s="2028"/>
      <c r="AG261" s="2028"/>
      <c r="AH261" s="2028"/>
      <c r="AI261" s="2028"/>
      <c r="AJ261" s="2028"/>
      <c r="AK261" s="2028"/>
      <c r="AL261" s="2028"/>
      <c r="AM261" s="2028"/>
      <c r="AN261" s="2028"/>
      <c r="AO261" s="2028"/>
      <c r="AP261" s="2028"/>
      <c r="AQ261" s="2028"/>
      <c r="AR261" s="2028"/>
      <c r="AS261" s="2028"/>
      <c r="AT261" s="2028"/>
      <c r="AU261" s="2028"/>
      <c r="AV261" s="2028"/>
      <c r="AW261" s="2028"/>
      <c r="AX261" s="2028"/>
      <c r="AY261" s="2028"/>
      <c r="AZ261" s="2028"/>
      <c r="BA261" s="2028"/>
      <c r="BB261" s="2028"/>
    </row>
    <row r="262" spans="1:54" s="2029" customFormat="1" x14ac:dyDescent="0.25">
      <c r="A262" s="2031"/>
      <c r="B262" s="2018"/>
      <c r="C262" s="2018"/>
      <c r="D262" s="2018"/>
      <c r="E262" s="2018"/>
      <c r="F262" s="2018"/>
      <c r="G262" s="2018"/>
      <c r="H262" s="2018"/>
      <c r="I262" s="2018"/>
      <c r="J262" s="2018"/>
      <c r="K262" s="2471"/>
      <c r="L262" s="393"/>
      <c r="M262" s="2027"/>
      <c r="N262" s="2028"/>
      <c r="O262" s="2028"/>
      <c r="P262" s="2028"/>
      <c r="Q262" s="2028"/>
      <c r="R262" s="2028"/>
      <c r="S262" s="2028"/>
      <c r="T262" s="2028"/>
      <c r="U262" s="2028"/>
      <c r="V262" s="2028"/>
      <c r="W262" s="2028"/>
      <c r="X262" s="2028"/>
      <c r="Y262" s="2028"/>
      <c r="Z262" s="2028"/>
      <c r="AA262" s="2028"/>
      <c r="AB262" s="2028"/>
      <c r="AC262" s="2028"/>
      <c r="AD262" s="2028"/>
      <c r="AE262" s="2028"/>
      <c r="AF262" s="2028"/>
      <c r="AG262" s="2028"/>
      <c r="AH262" s="2028"/>
      <c r="AI262" s="2028"/>
      <c r="AJ262" s="2028"/>
      <c r="AK262" s="2028"/>
      <c r="AL262" s="2028"/>
      <c r="AM262" s="2028"/>
      <c r="AN262" s="2028"/>
      <c r="AO262" s="2028"/>
      <c r="AP262" s="2028"/>
      <c r="AQ262" s="2028"/>
      <c r="AR262" s="2028"/>
      <c r="AS262" s="2028"/>
      <c r="AT262" s="2028"/>
      <c r="AU262" s="2028"/>
      <c r="AV262" s="2028"/>
      <c r="AW262" s="2028"/>
      <c r="AX262" s="2028"/>
      <c r="AY262" s="2028"/>
      <c r="AZ262" s="2028"/>
      <c r="BA262" s="2028"/>
      <c r="BB262" s="2028"/>
    </row>
    <row r="263" spans="1:54" s="2029" customFormat="1" x14ac:dyDescent="0.25">
      <c r="A263" s="2031"/>
      <c r="B263" s="2018"/>
      <c r="C263" s="2018"/>
      <c r="D263" s="2018"/>
      <c r="E263" s="2018"/>
      <c r="F263" s="2018"/>
      <c r="G263" s="2018"/>
      <c r="H263" s="2018"/>
      <c r="I263" s="2018"/>
      <c r="J263" s="2018"/>
      <c r="K263" s="2471"/>
      <c r="L263" s="393"/>
      <c r="M263" s="2027"/>
      <c r="N263" s="2028"/>
      <c r="O263" s="2028"/>
      <c r="P263" s="2028"/>
      <c r="Q263" s="2028"/>
      <c r="R263" s="2028"/>
      <c r="S263" s="2028"/>
      <c r="T263" s="2028"/>
      <c r="U263" s="2028"/>
      <c r="V263" s="2028"/>
      <c r="W263" s="2028"/>
      <c r="X263" s="2028"/>
      <c r="Y263" s="2028"/>
      <c r="Z263" s="2028"/>
      <c r="AA263" s="2028"/>
      <c r="AB263" s="2028"/>
      <c r="AC263" s="2028"/>
      <c r="AD263" s="2028"/>
      <c r="AE263" s="2028"/>
      <c r="AF263" s="2028"/>
      <c r="AG263" s="2028"/>
      <c r="AH263" s="2028"/>
      <c r="AI263" s="2028"/>
      <c r="AJ263" s="2028"/>
      <c r="AK263" s="2028"/>
      <c r="AL263" s="2028"/>
      <c r="AM263" s="2028"/>
      <c r="AN263" s="2028"/>
      <c r="AO263" s="2028"/>
      <c r="AP263" s="2028"/>
      <c r="AQ263" s="2028"/>
      <c r="AR263" s="2028"/>
      <c r="AS263" s="2028"/>
      <c r="AT263" s="2028"/>
      <c r="AU263" s="2028"/>
      <c r="AV263" s="2028"/>
      <c r="AW263" s="2028"/>
      <c r="AX263" s="2028"/>
      <c r="AY263" s="2028"/>
      <c r="AZ263" s="2028"/>
      <c r="BA263" s="2028"/>
      <c r="BB263" s="2028"/>
    </row>
    <row r="264" spans="1:54" s="2029" customFormat="1" x14ac:dyDescent="0.25">
      <c r="A264" s="2031"/>
      <c r="B264" s="2018"/>
      <c r="C264" s="2018"/>
      <c r="D264" s="2018"/>
      <c r="E264" s="2018"/>
      <c r="F264" s="2018"/>
      <c r="G264" s="2018"/>
      <c r="H264" s="2018"/>
      <c r="I264" s="2018"/>
      <c r="J264" s="2018"/>
      <c r="K264" s="2471"/>
      <c r="L264" s="393"/>
      <c r="M264" s="2027"/>
      <c r="N264" s="2028"/>
      <c r="O264" s="2028"/>
      <c r="P264" s="2028"/>
      <c r="Q264" s="2028"/>
      <c r="R264" s="2028"/>
      <c r="S264" s="2028"/>
      <c r="T264" s="2028"/>
      <c r="U264" s="2028"/>
      <c r="V264" s="2028"/>
      <c r="W264" s="2028"/>
      <c r="X264" s="2028"/>
      <c r="Y264" s="2028"/>
      <c r="Z264" s="2028"/>
      <c r="AA264" s="2028"/>
      <c r="AB264" s="2028"/>
      <c r="AC264" s="2028"/>
      <c r="AD264" s="2028"/>
      <c r="AE264" s="2028"/>
      <c r="AF264" s="2028"/>
      <c r="AG264" s="2028"/>
      <c r="AH264" s="2028"/>
      <c r="AI264" s="2028"/>
      <c r="AJ264" s="2028"/>
      <c r="AK264" s="2028"/>
      <c r="AL264" s="2028"/>
      <c r="AM264" s="2028"/>
      <c r="AN264" s="2028"/>
      <c r="AO264" s="2028"/>
      <c r="AP264" s="2028"/>
      <c r="AQ264" s="2028"/>
      <c r="AR264" s="2028"/>
      <c r="AS264" s="2028"/>
      <c r="AT264" s="2028"/>
      <c r="AU264" s="2028"/>
      <c r="AV264" s="2028"/>
      <c r="AW264" s="2028"/>
      <c r="AX264" s="2028"/>
      <c r="AY264" s="2028"/>
      <c r="AZ264" s="2028"/>
      <c r="BA264" s="2028"/>
      <c r="BB264" s="2028"/>
    </row>
    <row r="265" spans="1:54" s="2029" customFormat="1" x14ac:dyDescent="0.25">
      <c r="A265" s="2031"/>
      <c r="B265" s="2018"/>
      <c r="C265" s="2018"/>
      <c r="D265" s="2018"/>
      <c r="E265" s="2018"/>
      <c r="F265" s="2018"/>
      <c r="G265" s="2018"/>
      <c r="H265" s="2018"/>
      <c r="I265" s="2018"/>
      <c r="J265" s="2018"/>
      <c r="K265" s="2471"/>
      <c r="L265" s="393"/>
      <c r="M265" s="2027"/>
      <c r="N265" s="2028"/>
      <c r="O265" s="2028"/>
      <c r="P265" s="2028"/>
      <c r="Q265" s="2028"/>
      <c r="R265" s="2028"/>
      <c r="S265" s="2028"/>
      <c r="T265" s="2028"/>
      <c r="U265" s="2028"/>
      <c r="V265" s="2028"/>
      <c r="W265" s="2028"/>
      <c r="X265" s="2028"/>
      <c r="Y265" s="2028"/>
      <c r="Z265" s="2028"/>
      <c r="AA265" s="2028"/>
      <c r="AB265" s="2028"/>
      <c r="AC265" s="2028"/>
      <c r="AD265" s="2028"/>
      <c r="AE265" s="2028"/>
      <c r="AF265" s="2028"/>
      <c r="AG265" s="2028"/>
      <c r="AH265" s="2028"/>
      <c r="AI265" s="2028"/>
      <c r="AJ265" s="2028"/>
      <c r="AK265" s="2028"/>
      <c r="AL265" s="2028"/>
      <c r="AM265" s="2028"/>
      <c r="AN265" s="2028"/>
      <c r="AO265" s="2028"/>
      <c r="AP265" s="2028"/>
      <c r="AQ265" s="2028"/>
      <c r="AR265" s="2028"/>
      <c r="AS265" s="2028"/>
      <c r="AT265" s="2028"/>
      <c r="AU265" s="2028"/>
      <c r="AV265" s="2028"/>
      <c r="AW265" s="2028"/>
      <c r="AX265" s="2028"/>
      <c r="AY265" s="2028"/>
      <c r="AZ265" s="2028"/>
      <c r="BA265" s="2028"/>
      <c r="BB265" s="2028"/>
    </row>
    <row r="266" spans="1:54" s="2029" customFormat="1" x14ac:dyDescent="0.25">
      <c r="A266" s="2031"/>
      <c r="B266" s="2018"/>
      <c r="C266" s="2018"/>
      <c r="D266" s="2018"/>
      <c r="E266" s="2018"/>
      <c r="F266" s="2018"/>
      <c r="G266" s="2018"/>
      <c r="H266" s="2018"/>
      <c r="I266" s="2018"/>
      <c r="J266" s="2018"/>
      <c r="K266" s="2471"/>
      <c r="L266" s="393"/>
      <c r="M266" s="2027"/>
      <c r="N266" s="2028"/>
      <c r="O266" s="2028"/>
      <c r="P266" s="2028"/>
      <c r="Q266" s="2028"/>
      <c r="R266" s="2028"/>
      <c r="S266" s="2028"/>
      <c r="T266" s="2028"/>
      <c r="U266" s="2028"/>
      <c r="V266" s="2028"/>
      <c r="W266" s="2028"/>
      <c r="X266" s="2028"/>
      <c r="Y266" s="2028"/>
      <c r="Z266" s="2028"/>
      <c r="AA266" s="2028"/>
      <c r="AB266" s="2028"/>
      <c r="AC266" s="2028"/>
      <c r="AD266" s="2028"/>
      <c r="AE266" s="2028"/>
      <c r="AF266" s="2028"/>
      <c r="AG266" s="2028"/>
      <c r="AH266" s="2028"/>
      <c r="AI266" s="2028"/>
      <c r="AJ266" s="2028"/>
      <c r="AK266" s="2028"/>
      <c r="AL266" s="2028"/>
      <c r="AM266" s="2028"/>
      <c r="AN266" s="2028"/>
      <c r="AO266" s="2028"/>
      <c r="AP266" s="2028"/>
      <c r="AQ266" s="2028"/>
      <c r="AR266" s="2028"/>
      <c r="AS266" s="2028"/>
      <c r="AT266" s="2028"/>
      <c r="AU266" s="2028"/>
      <c r="AV266" s="2028"/>
      <c r="AW266" s="2028"/>
      <c r="AX266" s="2028"/>
      <c r="AY266" s="2028"/>
      <c r="AZ266" s="2028"/>
      <c r="BA266" s="2028"/>
      <c r="BB266" s="2028"/>
    </row>
    <row r="267" spans="1:54" s="2029" customFormat="1" x14ac:dyDescent="0.25">
      <c r="A267" s="2031"/>
      <c r="B267" s="2018"/>
      <c r="C267" s="2018"/>
      <c r="D267" s="2018"/>
      <c r="E267" s="2018"/>
      <c r="F267" s="2018"/>
      <c r="G267" s="2018"/>
      <c r="H267" s="2018"/>
      <c r="I267" s="2018"/>
      <c r="J267" s="2018"/>
      <c r="K267" s="2471"/>
      <c r="L267" s="393"/>
      <c r="M267" s="2027"/>
      <c r="N267" s="2028"/>
      <c r="O267" s="2028"/>
      <c r="P267" s="2028"/>
      <c r="Q267" s="2028"/>
      <c r="R267" s="2028"/>
      <c r="S267" s="2028"/>
      <c r="T267" s="2028"/>
      <c r="U267" s="2028"/>
      <c r="V267" s="2028"/>
      <c r="W267" s="2028"/>
      <c r="X267" s="2028"/>
      <c r="Y267" s="2028"/>
      <c r="Z267" s="2028"/>
      <c r="AA267" s="2028"/>
      <c r="AB267" s="2028"/>
      <c r="AC267" s="2028"/>
      <c r="AD267" s="2028"/>
      <c r="AE267" s="2028"/>
      <c r="AF267" s="2028"/>
      <c r="AG267" s="2028"/>
      <c r="AH267" s="2028"/>
      <c r="AI267" s="2028"/>
      <c r="AJ267" s="2028"/>
      <c r="AK267" s="2028"/>
      <c r="AL267" s="2028"/>
      <c r="AM267" s="2028"/>
      <c r="AN267" s="2028"/>
      <c r="AO267" s="2028"/>
      <c r="AP267" s="2028"/>
      <c r="AQ267" s="2028"/>
      <c r="AR267" s="2028"/>
      <c r="AS267" s="2028"/>
      <c r="AT267" s="2028"/>
      <c r="AU267" s="2028"/>
      <c r="AV267" s="2028"/>
      <c r="AW267" s="2028"/>
      <c r="AX267" s="2028"/>
      <c r="AY267" s="2028"/>
      <c r="AZ267" s="2028"/>
      <c r="BA267" s="2028"/>
      <c r="BB267" s="2028"/>
    </row>
    <row r="268" spans="1:54" s="2029" customFormat="1" x14ac:dyDescent="0.25">
      <c r="A268" s="2031"/>
      <c r="B268" s="2018"/>
      <c r="C268" s="2018"/>
      <c r="D268" s="2018"/>
      <c r="E268" s="2018"/>
      <c r="F268" s="2018"/>
      <c r="G268" s="2018"/>
      <c r="H268" s="2018"/>
      <c r="I268" s="2018"/>
      <c r="J268" s="2018"/>
      <c r="K268" s="2471"/>
      <c r="L268" s="393"/>
      <c r="M268" s="2027"/>
      <c r="N268" s="2028"/>
      <c r="O268" s="2028"/>
      <c r="P268" s="2028"/>
      <c r="Q268" s="2028"/>
      <c r="R268" s="2028"/>
      <c r="S268" s="2028"/>
      <c r="T268" s="2028"/>
      <c r="U268" s="2028"/>
      <c r="V268" s="2028"/>
      <c r="W268" s="2028"/>
      <c r="X268" s="2028"/>
      <c r="Y268" s="2028"/>
      <c r="Z268" s="2028"/>
      <c r="AA268" s="2028"/>
      <c r="AB268" s="2028"/>
      <c r="AC268" s="2028"/>
      <c r="AD268" s="2028"/>
      <c r="AE268" s="2028"/>
      <c r="AF268" s="2028"/>
      <c r="AG268" s="2028"/>
      <c r="AH268" s="2028"/>
      <c r="AI268" s="2028"/>
      <c r="AJ268" s="2028"/>
      <c r="AK268" s="2028"/>
      <c r="AL268" s="2028"/>
      <c r="AM268" s="2028"/>
      <c r="AN268" s="2028"/>
      <c r="AO268" s="2028"/>
      <c r="AP268" s="2028"/>
      <c r="AQ268" s="2028"/>
      <c r="AR268" s="2028"/>
      <c r="AS268" s="2028"/>
      <c r="AT268" s="2028"/>
      <c r="AU268" s="2028"/>
      <c r="AV268" s="2028"/>
      <c r="AW268" s="2028"/>
      <c r="AX268" s="2028"/>
      <c r="AY268" s="2028"/>
      <c r="AZ268" s="2028"/>
      <c r="BA268" s="2028"/>
      <c r="BB268" s="2028"/>
    </row>
    <row r="269" spans="1:54" s="2029" customFormat="1" x14ac:dyDescent="0.25">
      <c r="A269" s="2031"/>
      <c r="B269" s="2018"/>
      <c r="C269" s="2018"/>
      <c r="D269" s="2018"/>
      <c r="E269" s="2018"/>
      <c r="F269" s="2018"/>
      <c r="G269" s="2018"/>
      <c r="H269" s="2018"/>
      <c r="I269" s="2018"/>
      <c r="J269" s="2018"/>
      <c r="K269" s="2471"/>
      <c r="L269" s="393"/>
      <c r="M269" s="2027"/>
      <c r="N269" s="2028"/>
      <c r="O269" s="2028"/>
      <c r="P269" s="2028"/>
      <c r="Q269" s="2028"/>
      <c r="R269" s="2028"/>
      <c r="S269" s="2028"/>
      <c r="T269" s="2028"/>
      <c r="U269" s="2028"/>
      <c r="V269" s="2028"/>
      <c r="W269" s="2028"/>
      <c r="X269" s="2028"/>
      <c r="Y269" s="2028"/>
      <c r="Z269" s="2028"/>
      <c r="AA269" s="2028"/>
      <c r="AB269" s="2028"/>
      <c r="AC269" s="2028"/>
      <c r="AD269" s="2028"/>
      <c r="AE269" s="2028"/>
      <c r="AF269" s="2028"/>
      <c r="AG269" s="2028"/>
      <c r="AH269" s="2028"/>
      <c r="AI269" s="2028"/>
      <c r="AJ269" s="2028"/>
      <c r="AK269" s="2028"/>
      <c r="AL269" s="2028"/>
      <c r="AM269" s="2028"/>
      <c r="AN269" s="2028"/>
      <c r="AO269" s="2028"/>
      <c r="AP269" s="2028"/>
      <c r="AQ269" s="2028"/>
      <c r="AR269" s="2028"/>
      <c r="AS269" s="2028"/>
      <c r="AT269" s="2028"/>
      <c r="AU269" s="2028"/>
      <c r="AV269" s="2028"/>
      <c r="AW269" s="2028"/>
      <c r="AX269" s="2028"/>
      <c r="AY269" s="2028"/>
      <c r="AZ269" s="2028"/>
      <c r="BA269" s="2028"/>
      <c r="BB269" s="2028"/>
    </row>
    <row r="270" spans="1:54" s="2029" customFormat="1" x14ac:dyDescent="0.25">
      <c r="A270" s="2031"/>
      <c r="B270" s="2018"/>
      <c r="C270" s="2018"/>
      <c r="D270" s="2018"/>
      <c r="E270" s="2018"/>
      <c r="F270" s="2018"/>
      <c r="G270" s="2018"/>
      <c r="H270" s="2018"/>
      <c r="I270" s="2018"/>
      <c r="J270" s="2018"/>
      <c r="K270" s="2471"/>
      <c r="L270" s="393"/>
      <c r="M270" s="2027"/>
      <c r="N270" s="2028"/>
      <c r="O270" s="2028"/>
      <c r="P270" s="2028"/>
      <c r="Q270" s="2028"/>
      <c r="R270" s="2028"/>
      <c r="S270" s="2028"/>
      <c r="T270" s="2028"/>
      <c r="U270" s="2028"/>
      <c r="V270" s="2028"/>
      <c r="W270" s="2028"/>
      <c r="X270" s="2028"/>
      <c r="Y270" s="2028"/>
      <c r="Z270" s="2028"/>
      <c r="AA270" s="2028"/>
      <c r="AB270" s="2028"/>
      <c r="AC270" s="2028"/>
      <c r="AD270" s="2028"/>
      <c r="AE270" s="2028"/>
      <c r="AF270" s="2028"/>
      <c r="AG270" s="2028"/>
      <c r="AH270" s="2028"/>
      <c r="AI270" s="2028"/>
      <c r="AJ270" s="2028"/>
      <c r="AK270" s="2028"/>
      <c r="AL270" s="2028"/>
      <c r="AM270" s="2028"/>
      <c r="AN270" s="2028"/>
      <c r="AO270" s="2028"/>
      <c r="AP270" s="2028"/>
      <c r="AQ270" s="2028"/>
      <c r="AR270" s="2028"/>
      <c r="AS270" s="2028"/>
      <c r="AT270" s="2028"/>
      <c r="AU270" s="2028"/>
      <c r="AV270" s="2028"/>
      <c r="AW270" s="2028"/>
      <c r="AX270" s="2028"/>
      <c r="AY270" s="2028"/>
      <c r="AZ270" s="2028"/>
      <c r="BA270" s="2028"/>
      <c r="BB270" s="2028"/>
    </row>
    <row r="271" spans="1:54" s="2029" customFormat="1" x14ac:dyDescent="0.25">
      <c r="A271" s="2031"/>
      <c r="B271" s="2018"/>
      <c r="C271" s="2018"/>
      <c r="D271" s="2018"/>
      <c r="E271" s="2018"/>
      <c r="F271" s="2018"/>
      <c r="G271" s="2018"/>
      <c r="H271" s="2018"/>
      <c r="I271" s="2018"/>
      <c r="J271" s="2018"/>
      <c r="K271" s="2471"/>
      <c r="L271" s="393"/>
      <c r="M271" s="2027"/>
      <c r="N271" s="2028"/>
      <c r="O271" s="2028"/>
      <c r="P271" s="2028"/>
      <c r="Q271" s="2028"/>
      <c r="R271" s="2028"/>
      <c r="S271" s="2028"/>
      <c r="T271" s="2028"/>
      <c r="U271" s="2028"/>
      <c r="V271" s="2028"/>
      <c r="W271" s="2028"/>
      <c r="X271" s="2028"/>
      <c r="Y271" s="2028"/>
      <c r="Z271" s="2028"/>
      <c r="AA271" s="2028"/>
      <c r="AB271" s="2028"/>
      <c r="AC271" s="2028"/>
      <c r="AD271" s="2028"/>
      <c r="AE271" s="2028"/>
      <c r="AF271" s="2028"/>
      <c r="AG271" s="2028"/>
      <c r="AH271" s="2028"/>
      <c r="AI271" s="2028"/>
      <c r="AJ271" s="2028"/>
      <c r="AK271" s="2028"/>
      <c r="AL271" s="2028"/>
      <c r="AM271" s="2028"/>
      <c r="AN271" s="2028"/>
      <c r="AO271" s="2028"/>
      <c r="AP271" s="2028"/>
      <c r="AQ271" s="2028"/>
      <c r="AR271" s="2028"/>
      <c r="AS271" s="2028"/>
      <c r="AT271" s="2028"/>
      <c r="AU271" s="2028"/>
      <c r="AV271" s="2028"/>
      <c r="AW271" s="2028"/>
      <c r="AX271" s="2028"/>
      <c r="AY271" s="2028"/>
      <c r="AZ271" s="2028"/>
      <c r="BA271" s="2028"/>
      <c r="BB271" s="2028"/>
    </row>
    <row r="272" spans="1:54" s="2029" customFormat="1" x14ac:dyDescent="0.25">
      <c r="A272" s="2031"/>
      <c r="B272" s="2018"/>
      <c r="C272" s="2018"/>
      <c r="D272" s="2018"/>
      <c r="E272" s="2018"/>
      <c r="F272" s="2018"/>
      <c r="G272" s="2018"/>
      <c r="H272" s="2018"/>
      <c r="I272" s="2018"/>
      <c r="J272" s="2018"/>
      <c r="K272" s="2471"/>
      <c r="L272" s="393"/>
      <c r="M272" s="2027"/>
      <c r="N272" s="2028"/>
      <c r="O272" s="2028"/>
      <c r="P272" s="2028"/>
      <c r="Q272" s="2028"/>
      <c r="R272" s="2028"/>
      <c r="S272" s="2028"/>
      <c r="T272" s="2028"/>
      <c r="U272" s="2028"/>
      <c r="V272" s="2028"/>
      <c r="W272" s="2028"/>
      <c r="X272" s="2028"/>
      <c r="Y272" s="2028"/>
      <c r="Z272" s="2028"/>
      <c r="AA272" s="2028"/>
      <c r="AB272" s="2028"/>
      <c r="AC272" s="2028"/>
      <c r="AD272" s="2028"/>
      <c r="AE272" s="2028"/>
      <c r="AF272" s="2028"/>
      <c r="AG272" s="2028"/>
      <c r="AH272" s="2028"/>
      <c r="AI272" s="2028"/>
      <c r="AJ272" s="2028"/>
      <c r="AK272" s="2028"/>
      <c r="AL272" s="2028"/>
      <c r="AM272" s="2028"/>
      <c r="AN272" s="2028"/>
      <c r="AO272" s="2028"/>
      <c r="AP272" s="2028"/>
      <c r="AQ272" s="2028"/>
      <c r="AR272" s="2028"/>
      <c r="AS272" s="2028"/>
      <c r="AT272" s="2028"/>
      <c r="AU272" s="2028"/>
      <c r="AV272" s="2028"/>
      <c r="AW272" s="2028"/>
      <c r="AX272" s="2028"/>
      <c r="AY272" s="2028"/>
      <c r="AZ272" s="2028"/>
      <c r="BA272" s="2028"/>
      <c r="BB272" s="2028"/>
    </row>
    <row r="273" spans="1:54" s="2029" customFormat="1" x14ac:dyDescent="0.25">
      <c r="A273" s="2031"/>
      <c r="B273" s="2018"/>
      <c r="C273" s="2018"/>
      <c r="D273" s="2018"/>
      <c r="E273" s="2018"/>
      <c r="F273" s="2018"/>
      <c r="G273" s="2018"/>
      <c r="H273" s="2018"/>
      <c r="I273" s="2018"/>
      <c r="J273" s="2018"/>
      <c r="K273" s="2471"/>
      <c r="L273" s="393"/>
      <c r="M273" s="2027"/>
      <c r="N273" s="2028"/>
      <c r="O273" s="2028"/>
      <c r="P273" s="2028"/>
      <c r="Q273" s="2028"/>
      <c r="R273" s="2028"/>
      <c r="S273" s="2028"/>
      <c r="T273" s="2028"/>
      <c r="U273" s="2028"/>
      <c r="V273" s="2028"/>
      <c r="W273" s="2028"/>
      <c r="X273" s="2028"/>
      <c r="Y273" s="2028"/>
      <c r="Z273" s="2028"/>
      <c r="AA273" s="2028"/>
      <c r="AB273" s="2028"/>
      <c r="AC273" s="2028"/>
      <c r="AD273" s="2028"/>
      <c r="AE273" s="2028"/>
      <c r="AF273" s="2028"/>
      <c r="AG273" s="2028"/>
      <c r="AH273" s="2028"/>
      <c r="AI273" s="2028"/>
      <c r="AJ273" s="2028"/>
      <c r="AK273" s="2028"/>
      <c r="AL273" s="2028"/>
      <c r="AM273" s="2028"/>
      <c r="AN273" s="2028"/>
      <c r="AO273" s="2028"/>
      <c r="AP273" s="2028"/>
      <c r="AQ273" s="2028"/>
      <c r="AR273" s="2028"/>
      <c r="AS273" s="2028"/>
      <c r="AT273" s="2028"/>
      <c r="AU273" s="2028"/>
      <c r="AV273" s="2028"/>
      <c r="AW273" s="2028"/>
      <c r="AX273" s="2028"/>
      <c r="AY273" s="2028"/>
      <c r="AZ273" s="2028"/>
      <c r="BA273" s="2028"/>
      <c r="BB273" s="2028"/>
    </row>
    <row r="274" spans="1:54" s="2029" customFormat="1" x14ac:dyDescent="0.25">
      <c r="A274" s="2031"/>
      <c r="B274" s="2018"/>
      <c r="C274" s="2018"/>
      <c r="D274" s="2018"/>
      <c r="E274" s="2018"/>
      <c r="F274" s="2018"/>
      <c r="G274" s="2018"/>
      <c r="H274" s="2018"/>
      <c r="I274" s="2018"/>
      <c r="J274" s="2018"/>
      <c r="K274" s="2471"/>
      <c r="L274" s="393"/>
      <c r="M274" s="2027"/>
      <c r="N274" s="2028"/>
      <c r="O274" s="2028"/>
      <c r="P274" s="2028"/>
      <c r="Q274" s="2028"/>
      <c r="R274" s="2028"/>
      <c r="S274" s="2028"/>
      <c r="T274" s="2028"/>
      <c r="U274" s="2028"/>
      <c r="V274" s="2028"/>
      <c r="W274" s="2028"/>
      <c r="X274" s="2028"/>
      <c r="Y274" s="2028"/>
      <c r="Z274" s="2028"/>
      <c r="AA274" s="2028"/>
      <c r="AB274" s="2028"/>
      <c r="AC274" s="2028"/>
      <c r="AD274" s="2028"/>
      <c r="AE274" s="2028"/>
      <c r="AF274" s="2028"/>
      <c r="AG274" s="2028"/>
      <c r="AH274" s="2028"/>
      <c r="AI274" s="2028"/>
      <c r="AJ274" s="2028"/>
      <c r="AK274" s="2028"/>
      <c r="AL274" s="2028"/>
      <c r="AM274" s="2028"/>
      <c r="AN274" s="2028"/>
      <c r="AO274" s="2028"/>
      <c r="AP274" s="2028"/>
      <c r="AQ274" s="2028"/>
      <c r="AR274" s="2028"/>
      <c r="AS274" s="2028"/>
      <c r="AT274" s="2028"/>
      <c r="AU274" s="2028"/>
      <c r="AV274" s="2028"/>
      <c r="AW274" s="2028"/>
      <c r="AX274" s="2028"/>
      <c r="AY274" s="2028"/>
      <c r="AZ274" s="2028"/>
      <c r="BA274" s="2028"/>
      <c r="BB274" s="2028"/>
    </row>
    <row r="275" spans="1:54" s="2029" customFormat="1" x14ac:dyDescent="0.25">
      <c r="A275" s="2031"/>
      <c r="B275" s="2018"/>
      <c r="C275" s="2018"/>
      <c r="D275" s="2018"/>
      <c r="E275" s="2018"/>
      <c r="F275" s="2018"/>
      <c r="G275" s="2018"/>
      <c r="H275" s="2018"/>
      <c r="I275" s="2018"/>
      <c r="J275" s="2018"/>
      <c r="K275" s="2471"/>
      <c r="L275" s="393"/>
      <c r="M275" s="2027"/>
      <c r="N275" s="2028"/>
      <c r="O275" s="2028"/>
      <c r="P275" s="2028"/>
      <c r="Q275" s="2028"/>
      <c r="R275" s="2028"/>
      <c r="S275" s="2028"/>
      <c r="T275" s="2028"/>
      <c r="U275" s="2028"/>
      <c r="V275" s="2028"/>
      <c r="W275" s="2028"/>
      <c r="X275" s="2028"/>
      <c r="Y275" s="2028"/>
      <c r="Z275" s="2028"/>
      <c r="AA275" s="2028"/>
      <c r="AB275" s="2028"/>
      <c r="AC275" s="2028"/>
      <c r="AD275" s="2028"/>
      <c r="AE275" s="2028"/>
      <c r="AF275" s="2028"/>
      <c r="AG275" s="2028"/>
      <c r="AH275" s="2028"/>
      <c r="AI275" s="2028"/>
      <c r="AJ275" s="2028"/>
      <c r="AK275" s="2028"/>
      <c r="AL275" s="2028"/>
      <c r="AM275" s="2028"/>
      <c r="AN275" s="2028"/>
      <c r="AO275" s="2028"/>
      <c r="AP275" s="2028"/>
      <c r="AQ275" s="2028"/>
      <c r="AR275" s="2028"/>
      <c r="AS275" s="2028"/>
      <c r="AT275" s="2028"/>
      <c r="AU275" s="2028"/>
      <c r="AV275" s="2028"/>
      <c r="AW275" s="2028"/>
      <c r="AX275" s="2028"/>
      <c r="AY275" s="2028"/>
      <c r="AZ275" s="2028"/>
      <c r="BA275" s="2028"/>
      <c r="BB275" s="2028"/>
    </row>
    <row r="276" spans="1:54" s="2029" customFormat="1" x14ac:dyDescent="0.25">
      <c r="A276" s="2031"/>
      <c r="B276" s="2018"/>
      <c r="C276" s="2018"/>
      <c r="D276" s="2018"/>
      <c r="E276" s="2018"/>
      <c r="F276" s="2018"/>
      <c r="G276" s="2018"/>
      <c r="H276" s="2018"/>
      <c r="I276" s="2018"/>
      <c r="J276" s="2018"/>
      <c r="K276" s="2471"/>
      <c r="L276" s="393"/>
      <c r="M276" s="2027"/>
      <c r="N276" s="2028"/>
      <c r="O276" s="2028"/>
      <c r="P276" s="2028"/>
      <c r="Q276" s="2028"/>
      <c r="R276" s="2028"/>
      <c r="S276" s="2028"/>
      <c r="T276" s="2028"/>
      <c r="U276" s="2028"/>
      <c r="V276" s="2028"/>
      <c r="W276" s="2028"/>
      <c r="X276" s="2028"/>
      <c r="Y276" s="2028"/>
      <c r="Z276" s="2028"/>
      <c r="AA276" s="2028"/>
      <c r="AB276" s="2028"/>
      <c r="AC276" s="2028"/>
      <c r="AD276" s="2028"/>
      <c r="AE276" s="2028"/>
      <c r="AF276" s="2028"/>
      <c r="AG276" s="2028"/>
      <c r="AH276" s="2028"/>
      <c r="AI276" s="2028"/>
      <c r="AJ276" s="2028"/>
      <c r="AK276" s="2028"/>
      <c r="AL276" s="2028"/>
      <c r="AM276" s="2028"/>
      <c r="AN276" s="2028"/>
      <c r="AO276" s="2028"/>
      <c r="AP276" s="2028"/>
      <c r="AQ276" s="2028"/>
      <c r="AR276" s="2028"/>
      <c r="AS276" s="2028"/>
      <c r="AT276" s="2028"/>
      <c r="AU276" s="2028"/>
      <c r="AV276" s="2028"/>
      <c r="AW276" s="2028"/>
      <c r="AX276" s="2028"/>
      <c r="AY276" s="2028"/>
      <c r="AZ276" s="2028"/>
      <c r="BA276" s="2028"/>
      <c r="BB276" s="2028"/>
    </row>
    <row r="277" spans="1:54" s="2029" customFormat="1" x14ac:dyDescent="0.25">
      <c r="A277" s="2031"/>
      <c r="B277" s="2018"/>
      <c r="C277" s="2018"/>
      <c r="D277" s="2018"/>
      <c r="E277" s="2018"/>
      <c r="F277" s="2018"/>
      <c r="G277" s="2018"/>
      <c r="H277" s="2018"/>
      <c r="I277" s="2018"/>
      <c r="J277" s="2018"/>
      <c r="K277" s="2471"/>
      <c r="L277" s="393"/>
      <c r="M277" s="2027"/>
      <c r="N277" s="2028"/>
      <c r="O277" s="2028"/>
      <c r="P277" s="2028"/>
      <c r="Q277" s="2028"/>
      <c r="R277" s="2028"/>
      <c r="S277" s="2028"/>
      <c r="T277" s="2028"/>
      <c r="U277" s="2028"/>
      <c r="V277" s="2028"/>
      <c r="W277" s="2028"/>
      <c r="X277" s="2028"/>
      <c r="Y277" s="2028"/>
      <c r="Z277" s="2028"/>
      <c r="AA277" s="2028"/>
      <c r="AB277" s="2028"/>
      <c r="AC277" s="2028"/>
      <c r="AD277" s="2028"/>
      <c r="AE277" s="2028"/>
      <c r="AF277" s="2028"/>
      <c r="AG277" s="2028"/>
      <c r="AH277" s="2028"/>
      <c r="AI277" s="2028"/>
      <c r="AJ277" s="2028"/>
      <c r="AK277" s="2028"/>
      <c r="AL277" s="2028"/>
      <c r="AM277" s="2028"/>
      <c r="AN277" s="2028"/>
      <c r="AO277" s="2028"/>
      <c r="AP277" s="2028"/>
      <c r="AQ277" s="2028"/>
      <c r="AR277" s="2028"/>
      <c r="AS277" s="2028"/>
      <c r="AT277" s="2028"/>
      <c r="AU277" s="2028"/>
      <c r="AV277" s="2028"/>
      <c r="AW277" s="2028"/>
      <c r="AX277" s="2028"/>
      <c r="AY277" s="2028"/>
      <c r="AZ277" s="2028"/>
      <c r="BA277" s="2028"/>
      <c r="BB277" s="2028"/>
    </row>
    <row r="278" spans="1:54" s="2029" customFormat="1" x14ac:dyDescent="0.25">
      <c r="A278" s="2031"/>
      <c r="B278" s="2018"/>
      <c r="C278" s="2018"/>
      <c r="D278" s="2018"/>
      <c r="E278" s="2018"/>
      <c r="F278" s="2018"/>
      <c r="G278" s="2018"/>
      <c r="H278" s="2018"/>
      <c r="I278" s="2018"/>
      <c r="J278" s="2018"/>
      <c r="K278" s="2471"/>
      <c r="L278" s="393"/>
      <c r="M278" s="2027"/>
      <c r="N278" s="2028"/>
      <c r="O278" s="2028"/>
      <c r="P278" s="2028"/>
      <c r="Q278" s="2028"/>
      <c r="R278" s="2028"/>
      <c r="S278" s="2028"/>
      <c r="T278" s="2028"/>
      <c r="U278" s="2028"/>
      <c r="V278" s="2028"/>
      <c r="W278" s="2028"/>
      <c r="X278" s="2028"/>
      <c r="Y278" s="2028"/>
      <c r="Z278" s="2028"/>
      <c r="AA278" s="2028"/>
      <c r="AB278" s="2028"/>
      <c r="AC278" s="2028"/>
      <c r="AD278" s="2028"/>
      <c r="AE278" s="2028"/>
      <c r="AF278" s="2028"/>
      <c r="AG278" s="2028"/>
      <c r="AH278" s="2028"/>
      <c r="AI278" s="2028"/>
      <c r="AJ278" s="2028"/>
      <c r="AK278" s="2028"/>
      <c r="AL278" s="2028"/>
      <c r="AM278" s="2028"/>
      <c r="AN278" s="2028"/>
      <c r="AO278" s="2028"/>
      <c r="AP278" s="2028"/>
      <c r="AQ278" s="2028"/>
      <c r="AR278" s="2028"/>
      <c r="AS278" s="2028"/>
      <c r="AT278" s="2028"/>
      <c r="AU278" s="2028"/>
      <c r="AV278" s="2028"/>
      <c r="AW278" s="2028"/>
      <c r="AX278" s="2028"/>
      <c r="AY278" s="2028"/>
      <c r="AZ278" s="2028"/>
      <c r="BA278" s="2028"/>
      <c r="BB278" s="2028"/>
    </row>
    <row r="279" spans="1:54" s="2029" customFormat="1" x14ac:dyDescent="0.25">
      <c r="A279" s="2031"/>
      <c r="B279" s="2018"/>
      <c r="C279" s="2018"/>
      <c r="D279" s="2018"/>
      <c r="E279" s="2018"/>
      <c r="F279" s="2018"/>
      <c r="G279" s="2018"/>
      <c r="H279" s="2018"/>
      <c r="I279" s="2018"/>
      <c r="J279" s="2018"/>
      <c r="K279" s="2471"/>
      <c r="L279" s="393"/>
      <c r="M279" s="2027"/>
      <c r="N279" s="2028"/>
      <c r="O279" s="2028"/>
      <c r="P279" s="2028"/>
      <c r="Q279" s="2028"/>
      <c r="R279" s="2028"/>
      <c r="S279" s="2028"/>
      <c r="T279" s="2028"/>
      <c r="U279" s="2028"/>
      <c r="V279" s="2028"/>
      <c r="W279" s="2028"/>
      <c r="X279" s="2028"/>
      <c r="Y279" s="2028"/>
      <c r="Z279" s="2028"/>
      <c r="AA279" s="2028"/>
      <c r="AB279" s="2028"/>
      <c r="AC279" s="2028"/>
      <c r="AD279" s="2028"/>
      <c r="AE279" s="2028"/>
      <c r="AF279" s="2028"/>
      <c r="AG279" s="2028"/>
      <c r="AH279" s="2028"/>
      <c r="AI279" s="2028"/>
      <c r="AJ279" s="2028"/>
      <c r="AK279" s="2028"/>
      <c r="AL279" s="2028"/>
      <c r="AM279" s="2028"/>
      <c r="AN279" s="2028"/>
      <c r="AO279" s="2028"/>
      <c r="AP279" s="2028"/>
      <c r="AQ279" s="2028"/>
      <c r="AR279" s="2028"/>
      <c r="AS279" s="2028"/>
      <c r="AT279" s="2028"/>
      <c r="AU279" s="2028"/>
      <c r="AV279" s="2028"/>
      <c r="AW279" s="2028"/>
      <c r="AX279" s="2028"/>
      <c r="AY279" s="2028"/>
      <c r="AZ279" s="2028"/>
      <c r="BA279" s="2028"/>
      <c r="BB279" s="2028"/>
    </row>
    <row r="280" spans="1:54" s="2029" customFormat="1" x14ac:dyDescent="0.25">
      <c r="A280" s="2031"/>
      <c r="B280" s="2018"/>
      <c r="C280" s="2018"/>
      <c r="D280" s="2018"/>
      <c r="E280" s="2018"/>
      <c r="F280" s="2018"/>
      <c r="G280" s="2018"/>
      <c r="H280" s="2018"/>
      <c r="I280" s="2018"/>
      <c r="J280" s="2018"/>
      <c r="K280" s="2471"/>
      <c r="L280" s="393"/>
      <c r="M280" s="2027"/>
      <c r="N280" s="2028"/>
      <c r="O280" s="2028"/>
      <c r="P280" s="2028"/>
      <c r="Q280" s="2028"/>
      <c r="R280" s="2028"/>
      <c r="S280" s="2028"/>
      <c r="T280" s="2028"/>
      <c r="U280" s="2028"/>
      <c r="V280" s="2028"/>
      <c r="W280" s="2028"/>
      <c r="X280" s="2028"/>
      <c r="Y280" s="2028"/>
      <c r="Z280" s="2028"/>
      <c r="AA280" s="2028"/>
      <c r="AB280" s="2028"/>
      <c r="AC280" s="2028"/>
      <c r="AD280" s="2028"/>
      <c r="AE280" s="2028"/>
      <c r="AF280" s="2028"/>
      <c r="AG280" s="2028"/>
      <c r="AH280" s="2028"/>
      <c r="AI280" s="2028"/>
      <c r="AJ280" s="2028"/>
      <c r="AK280" s="2028"/>
      <c r="AL280" s="2028"/>
      <c r="AM280" s="2028"/>
      <c r="AN280" s="2028"/>
      <c r="AO280" s="2028"/>
      <c r="AP280" s="2028"/>
      <c r="AQ280" s="2028"/>
      <c r="AR280" s="2028"/>
      <c r="AS280" s="2028"/>
      <c r="AT280" s="2028"/>
      <c r="AU280" s="2028"/>
      <c r="AV280" s="2028"/>
      <c r="AW280" s="2028"/>
      <c r="AX280" s="2028"/>
      <c r="AY280" s="2028"/>
      <c r="AZ280" s="2028"/>
      <c r="BA280" s="2028"/>
      <c r="BB280" s="2028"/>
    </row>
    <row r="281" spans="1:54" s="2029" customFormat="1" x14ac:dyDescent="0.25">
      <c r="A281" s="2031"/>
      <c r="B281" s="2018"/>
      <c r="C281" s="2018"/>
      <c r="D281" s="2018"/>
      <c r="E281" s="2018"/>
      <c r="F281" s="2018"/>
      <c r="G281" s="2018"/>
      <c r="H281" s="2018"/>
      <c r="I281" s="2018"/>
      <c r="J281" s="2018"/>
      <c r="K281" s="2471"/>
      <c r="L281" s="393"/>
      <c r="M281" s="2027"/>
      <c r="N281" s="2028"/>
      <c r="O281" s="2028"/>
      <c r="P281" s="2028"/>
      <c r="Q281" s="2028"/>
      <c r="R281" s="2028"/>
      <c r="S281" s="2028"/>
      <c r="T281" s="2028"/>
      <c r="U281" s="2028"/>
      <c r="V281" s="2028"/>
      <c r="W281" s="2028"/>
      <c r="X281" s="2028"/>
      <c r="Y281" s="2028"/>
      <c r="Z281" s="2028"/>
      <c r="AA281" s="2028"/>
      <c r="AB281" s="2028"/>
      <c r="AC281" s="2028"/>
      <c r="AD281" s="2028"/>
      <c r="AE281" s="2028"/>
      <c r="AF281" s="2028"/>
      <c r="AG281" s="2028"/>
      <c r="AH281" s="2028"/>
      <c r="AI281" s="2028"/>
      <c r="AJ281" s="2028"/>
      <c r="AK281" s="2028"/>
      <c r="AL281" s="2028"/>
      <c r="AM281" s="2028"/>
      <c r="AN281" s="2028"/>
      <c r="AO281" s="2028"/>
      <c r="AP281" s="2028"/>
      <c r="AQ281" s="2028"/>
      <c r="AR281" s="2028"/>
      <c r="AS281" s="2028"/>
      <c r="AT281" s="2028"/>
      <c r="AU281" s="2028"/>
      <c r="AV281" s="2028"/>
      <c r="AW281" s="2028"/>
      <c r="AX281" s="2028"/>
      <c r="AY281" s="2028"/>
      <c r="AZ281" s="2028"/>
      <c r="BA281" s="2028"/>
      <c r="BB281" s="2028"/>
    </row>
    <row r="282" spans="1:54" s="2029" customFormat="1" x14ac:dyDescent="0.25">
      <c r="A282" s="2031"/>
      <c r="B282" s="2018"/>
      <c r="C282" s="2018"/>
      <c r="D282" s="2018"/>
      <c r="E282" s="2018"/>
      <c r="F282" s="2018"/>
      <c r="G282" s="2018"/>
      <c r="H282" s="2018"/>
      <c r="I282" s="2018"/>
      <c r="J282" s="2018"/>
      <c r="K282" s="2471"/>
      <c r="L282" s="393"/>
      <c r="M282" s="2027"/>
      <c r="N282" s="2028"/>
      <c r="O282" s="2028"/>
      <c r="P282" s="2028"/>
      <c r="Q282" s="2028"/>
      <c r="R282" s="2028"/>
      <c r="S282" s="2028"/>
      <c r="T282" s="2028"/>
      <c r="U282" s="2028"/>
      <c r="V282" s="2028"/>
      <c r="W282" s="2028"/>
      <c r="X282" s="2028"/>
      <c r="Y282" s="2028"/>
      <c r="Z282" s="2028"/>
      <c r="AA282" s="2028"/>
      <c r="AB282" s="2028"/>
      <c r="AC282" s="2028"/>
      <c r="AD282" s="2028"/>
      <c r="AE282" s="2028"/>
      <c r="AF282" s="2028"/>
      <c r="AG282" s="2028"/>
      <c r="AH282" s="2028"/>
      <c r="AI282" s="2028"/>
      <c r="AJ282" s="2028"/>
      <c r="AK282" s="2028"/>
      <c r="AL282" s="2028"/>
      <c r="AM282" s="2028"/>
      <c r="AN282" s="2028"/>
      <c r="AO282" s="2028"/>
      <c r="AP282" s="2028"/>
      <c r="AQ282" s="2028"/>
      <c r="AR282" s="2028"/>
      <c r="AS282" s="2028"/>
      <c r="AT282" s="2028"/>
      <c r="AU282" s="2028"/>
      <c r="AV282" s="2028"/>
      <c r="AW282" s="2028"/>
      <c r="AX282" s="2028"/>
      <c r="AY282" s="2028"/>
      <c r="AZ282" s="2028"/>
      <c r="BA282" s="2028"/>
      <c r="BB282" s="2028"/>
    </row>
    <row r="283" spans="1:54" s="2029" customFormat="1" x14ac:dyDescent="0.25">
      <c r="A283" s="2031"/>
      <c r="B283" s="2018"/>
      <c r="C283" s="2018"/>
      <c r="D283" s="2018"/>
      <c r="E283" s="2018"/>
      <c r="F283" s="2018"/>
      <c r="G283" s="2018"/>
      <c r="H283" s="2018"/>
      <c r="I283" s="2018"/>
      <c r="J283" s="2018"/>
      <c r="K283" s="2471"/>
      <c r="L283" s="393"/>
      <c r="M283" s="2027"/>
      <c r="N283" s="2028"/>
      <c r="O283" s="2028"/>
      <c r="P283" s="2028"/>
      <c r="Q283" s="2028"/>
      <c r="R283" s="2028"/>
      <c r="S283" s="2028"/>
      <c r="T283" s="2028"/>
      <c r="U283" s="2028"/>
      <c r="V283" s="2028"/>
      <c r="W283" s="2028"/>
      <c r="X283" s="2028"/>
      <c r="Y283" s="2028"/>
      <c r="Z283" s="2028"/>
      <c r="AA283" s="2028"/>
      <c r="AB283" s="2028"/>
      <c r="AC283" s="2028"/>
      <c r="AD283" s="2028"/>
      <c r="AE283" s="2028"/>
      <c r="AF283" s="2028"/>
      <c r="AG283" s="2028"/>
      <c r="AH283" s="2028"/>
      <c r="AI283" s="2028"/>
      <c r="AJ283" s="2028"/>
      <c r="AK283" s="2028"/>
      <c r="AL283" s="2028"/>
      <c r="AM283" s="2028"/>
      <c r="AN283" s="2028"/>
      <c r="AO283" s="2028"/>
      <c r="AP283" s="2028"/>
      <c r="AQ283" s="2028"/>
      <c r="AR283" s="2028"/>
      <c r="AS283" s="2028"/>
      <c r="AT283" s="2028"/>
      <c r="AU283" s="2028"/>
      <c r="AV283" s="2028"/>
      <c r="AW283" s="2028"/>
      <c r="AX283" s="2028"/>
      <c r="AY283" s="2028"/>
      <c r="AZ283" s="2028"/>
      <c r="BA283" s="2028"/>
      <c r="BB283" s="2028"/>
    </row>
    <row r="284" spans="1:54" s="2029" customFormat="1" x14ac:dyDescent="0.25">
      <c r="A284" s="2031"/>
      <c r="B284" s="2018"/>
      <c r="C284" s="2018"/>
      <c r="D284" s="2018"/>
      <c r="E284" s="2018"/>
      <c r="F284" s="2018"/>
      <c r="G284" s="2018"/>
      <c r="H284" s="2018"/>
      <c r="I284" s="2018"/>
      <c r="J284" s="2018"/>
      <c r="K284" s="2471"/>
      <c r="L284" s="393"/>
      <c r="M284" s="2027"/>
      <c r="N284" s="2028"/>
      <c r="O284" s="2028"/>
      <c r="P284" s="2028"/>
      <c r="Q284" s="2028"/>
      <c r="R284" s="2028"/>
      <c r="S284" s="2028"/>
      <c r="T284" s="2028"/>
      <c r="U284" s="2028"/>
      <c r="V284" s="2028"/>
      <c r="W284" s="2028"/>
      <c r="X284" s="2028"/>
      <c r="Y284" s="2028"/>
      <c r="Z284" s="2028"/>
      <c r="AA284" s="2028"/>
      <c r="AB284" s="2028"/>
      <c r="AC284" s="2028"/>
      <c r="AD284" s="2028"/>
      <c r="AE284" s="2028"/>
      <c r="AF284" s="2028"/>
      <c r="AG284" s="2028"/>
      <c r="AH284" s="2028"/>
      <c r="AI284" s="2028"/>
      <c r="AJ284" s="2028"/>
      <c r="AK284" s="2028"/>
      <c r="AL284" s="2028"/>
      <c r="AM284" s="2028"/>
      <c r="AN284" s="2028"/>
      <c r="AO284" s="2028"/>
      <c r="AP284" s="2028"/>
      <c r="AQ284" s="2028"/>
      <c r="AR284" s="2028"/>
      <c r="AS284" s="2028"/>
      <c r="AT284" s="2028"/>
      <c r="AU284" s="2028"/>
      <c r="AV284" s="2028"/>
      <c r="AW284" s="2028"/>
      <c r="AX284" s="2028"/>
      <c r="AY284" s="2028"/>
      <c r="AZ284" s="2028"/>
      <c r="BA284" s="2028"/>
      <c r="BB284" s="2028"/>
    </row>
    <row r="285" spans="1:54" s="2029" customFormat="1" x14ac:dyDescent="0.25">
      <c r="A285" s="2031"/>
      <c r="B285" s="2018"/>
      <c r="C285" s="2018"/>
      <c r="D285" s="2018"/>
      <c r="E285" s="2018"/>
      <c r="F285" s="2018"/>
      <c r="G285" s="2018"/>
      <c r="H285" s="2018"/>
      <c r="I285" s="2018"/>
      <c r="J285" s="2018"/>
      <c r="K285" s="2471"/>
      <c r="L285" s="393"/>
      <c r="M285" s="2027"/>
      <c r="N285" s="2028"/>
      <c r="O285" s="2028"/>
      <c r="P285" s="2028"/>
      <c r="Q285" s="2028"/>
      <c r="R285" s="2028"/>
      <c r="S285" s="2028"/>
      <c r="T285" s="2028"/>
      <c r="U285" s="2028"/>
      <c r="V285" s="2028"/>
      <c r="W285" s="2028"/>
      <c r="X285" s="2028"/>
      <c r="Y285" s="2028"/>
      <c r="Z285" s="2028"/>
      <c r="AA285" s="2028"/>
      <c r="AB285" s="2028"/>
      <c r="AC285" s="2028"/>
      <c r="AD285" s="2028"/>
      <c r="AE285" s="2028"/>
      <c r="AF285" s="2028"/>
      <c r="AG285" s="2028"/>
      <c r="AH285" s="2028"/>
      <c r="AI285" s="2028"/>
      <c r="AJ285" s="2028"/>
      <c r="AK285" s="2028"/>
      <c r="AL285" s="2028"/>
      <c r="AM285" s="2028"/>
      <c r="AN285" s="2028"/>
      <c r="AO285" s="2028"/>
      <c r="AP285" s="2028"/>
      <c r="AQ285" s="2028"/>
      <c r="AR285" s="2028"/>
      <c r="AS285" s="2028"/>
      <c r="AT285" s="2028"/>
      <c r="AU285" s="2028"/>
      <c r="AV285" s="2028"/>
      <c r="AW285" s="2028"/>
      <c r="AX285" s="2028"/>
      <c r="AY285" s="2028"/>
      <c r="AZ285" s="2028"/>
      <c r="BA285" s="2028"/>
      <c r="BB285" s="2028"/>
    </row>
    <row r="286" spans="1:54" s="2029" customFormat="1" x14ac:dyDescent="0.25">
      <c r="A286" s="2031"/>
      <c r="B286" s="2018"/>
      <c r="C286" s="2018"/>
      <c r="D286" s="2018"/>
      <c r="E286" s="2018"/>
      <c r="F286" s="2018"/>
      <c r="G286" s="2018"/>
      <c r="H286" s="2018"/>
      <c r="I286" s="2018"/>
      <c r="J286" s="2018"/>
      <c r="K286" s="2471"/>
      <c r="L286" s="393"/>
      <c r="M286" s="2027"/>
      <c r="N286" s="2028"/>
      <c r="O286" s="2028"/>
      <c r="P286" s="2028"/>
      <c r="Q286" s="2028"/>
      <c r="R286" s="2028"/>
      <c r="S286" s="2028"/>
      <c r="T286" s="2028"/>
      <c r="U286" s="2028"/>
      <c r="V286" s="2028"/>
      <c r="W286" s="2028"/>
      <c r="X286" s="2028"/>
      <c r="Y286" s="2028"/>
      <c r="Z286" s="2028"/>
      <c r="AA286" s="2028"/>
      <c r="AB286" s="2028"/>
      <c r="AC286" s="2028"/>
      <c r="AD286" s="2028"/>
      <c r="AE286" s="2028"/>
      <c r="AF286" s="2028"/>
      <c r="AG286" s="2028"/>
      <c r="AH286" s="2028"/>
      <c r="AI286" s="2028"/>
      <c r="AJ286" s="2028"/>
      <c r="AK286" s="2028"/>
      <c r="AL286" s="2028"/>
      <c r="AM286" s="2028"/>
      <c r="AN286" s="2028"/>
      <c r="AO286" s="2028"/>
      <c r="AP286" s="2028"/>
      <c r="AQ286" s="2028"/>
      <c r="AR286" s="2028"/>
      <c r="AS286" s="2028"/>
      <c r="AT286" s="2028"/>
      <c r="AU286" s="2028"/>
      <c r="AV286" s="2028"/>
      <c r="AW286" s="2028"/>
      <c r="AX286" s="2028"/>
      <c r="AY286" s="2028"/>
      <c r="AZ286" s="2028"/>
      <c r="BA286" s="2028"/>
      <c r="BB286" s="2028"/>
    </row>
    <row r="287" spans="1:54" s="2029" customFormat="1" x14ac:dyDescent="0.25">
      <c r="A287" s="2031"/>
      <c r="B287" s="2018"/>
      <c r="C287" s="2018"/>
      <c r="D287" s="2018"/>
      <c r="E287" s="2018"/>
      <c r="F287" s="2018"/>
      <c r="G287" s="2018"/>
      <c r="H287" s="2018"/>
      <c r="I287" s="2018"/>
      <c r="J287" s="2018"/>
      <c r="K287" s="2471"/>
      <c r="L287" s="393"/>
      <c r="M287" s="2027"/>
      <c r="N287" s="2028"/>
      <c r="O287" s="2028"/>
      <c r="P287" s="2028"/>
      <c r="Q287" s="2028"/>
      <c r="R287" s="2028"/>
      <c r="S287" s="2028"/>
      <c r="T287" s="2028"/>
      <c r="U287" s="2028"/>
      <c r="V287" s="2028"/>
      <c r="W287" s="2028"/>
      <c r="X287" s="2028"/>
      <c r="Y287" s="2028"/>
      <c r="Z287" s="2028"/>
      <c r="AA287" s="2028"/>
      <c r="AB287" s="2028"/>
      <c r="AC287" s="2028"/>
      <c r="AD287" s="2028"/>
      <c r="AE287" s="2028"/>
      <c r="AF287" s="2028"/>
      <c r="AG287" s="2028"/>
      <c r="AH287" s="2028"/>
      <c r="AI287" s="2028"/>
      <c r="AJ287" s="2028"/>
      <c r="AK287" s="2028"/>
      <c r="AL287" s="2028"/>
      <c r="AM287" s="2028"/>
      <c r="AN287" s="2028"/>
      <c r="AO287" s="2028"/>
      <c r="AP287" s="2028"/>
      <c r="AQ287" s="2028"/>
      <c r="AR287" s="2028"/>
      <c r="AS287" s="2028"/>
      <c r="AT287" s="2028"/>
      <c r="AU287" s="2028"/>
      <c r="AV287" s="2028"/>
      <c r="AW287" s="2028"/>
      <c r="AX287" s="2028"/>
      <c r="AY287" s="2028"/>
      <c r="AZ287" s="2028"/>
      <c r="BA287" s="2028"/>
      <c r="BB287" s="2028"/>
    </row>
    <row r="288" spans="1:54" s="2029" customFormat="1" x14ac:dyDescent="0.25">
      <c r="A288" s="2031"/>
      <c r="B288" s="2018"/>
      <c r="C288" s="2018"/>
      <c r="D288" s="2018"/>
      <c r="E288" s="2018"/>
      <c r="F288" s="2018"/>
      <c r="G288" s="2018"/>
      <c r="H288" s="2018"/>
      <c r="I288" s="2018"/>
      <c r="J288" s="2018"/>
      <c r="K288" s="2471"/>
      <c r="L288" s="393"/>
      <c r="M288" s="2027"/>
      <c r="N288" s="2028"/>
      <c r="O288" s="2028"/>
      <c r="P288" s="2028"/>
      <c r="Q288" s="2028"/>
      <c r="R288" s="2028"/>
      <c r="S288" s="2028"/>
      <c r="T288" s="2028"/>
      <c r="U288" s="2028"/>
      <c r="V288" s="2028"/>
      <c r="W288" s="2028"/>
      <c r="X288" s="2028"/>
      <c r="Y288" s="2028"/>
      <c r="Z288" s="2028"/>
      <c r="AA288" s="2028"/>
      <c r="AB288" s="2028"/>
      <c r="AC288" s="2028"/>
      <c r="AD288" s="2028"/>
      <c r="AE288" s="2028"/>
      <c r="AF288" s="2028"/>
      <c r="AG288" s="2028"/>
      <c r="AH288" s="2028"/>
      <c r="AI288" s="2028"/>
      <c r="AJ288" s="2028"/>
      <c r="AK288" s="2028"/>
      <c r="AL288" s="2028"/>
      <c r="AM288" s="2028"/>
      <c r="AN288" s="2028"/>
      <c r="AO288" s="2028"/>
      <c r="AP288" s="2028"/>
      <c r="AQ288" s="2028"/>
      <c r="AR288" s="2028"/>
      <c r="AS288" s="2028"/>
      <c r="AT288" s="2028"/>
      <c r="AU288" s="2028"/>
      <c r="AV288" s="2028"/>
      <c r="AW288" s="2028"/>
      <c r="AX288" s="2028"/>
      <c r="AY288" s="2028"/>
      <c r="AZ288" s="2028"/>
      <c r="BA288" s="2028"/>
      <c r="BB288" s="2028"/>
    </row>
    <row r="289" spans="1:54" s="2029" customFormat="1" x14ac:dyDescent="0.25">
      <c r="A289" s="2031"/>
      <c r="B289" s="2018"/>
      <c r="C289" s="2018"/>
      <c r="D289" s="2018"/>
      <c r="E289" s="2018"/>
      <c r="F289" s="2018"/>
      <c r="G289" s="2018"/>
      <c r="H289" s="2018"/>
      <c r="I289" s="2018"/>
      <c r="J289" s="2018"/>
      <c r="K289" s="2471"/>
      <c r="L289" s="393"/>
      <c r="M289" s="2027"/>
      <c r="N289" s="2028"/>
      <c r="O289" s="2028"/>
      <c r="P289" s="2028"/>
      <c r="Q289" s="2028"/>
      <c r="R289" s="2028"/>
      <c r="S289" s="2028"/>
      <c r="T289" s="2028"/>
      <c r="U289" s="2028"/>
      <c r="V289" s="2028"/>
      <c r="W289" s="2028"/>
      <c r="X289" s="2028"/>
      <c r="Y289" s="2028"/>
      <c r="Z289" s="2028"/>
      <c r="AA289" s="2028"/>
      <c r="AB289" s="2028"/>
      <c r="AC289" s="2028"/>
      <c r="AD289" s="2028"/>
      <c r="AE289" s="2028"/>
      <c r="AF289" s="2028"/>
      <c r="AG289" s="2028"/>
      <c r="AH289" s="2028"/>
      <c r="AI289" s="2028"/>
      <c r="AJ289" s="2028"/>
      <c r="AK289" s="2028"/>
      <c r="AL289" s="2028"/>
      <c r="AM289" s="2028"/>
      <c r="AN289" s="2028"/>
      <c r="AO289" s="2028"/>
      <c r="AP289" s="2028"/>
      <c r="AQ289" s="2028"/>
      <c r="AR289" s="2028"/>
      <c r="AS289" s="2028"/>
      <c r="AT289" s="2028"/>
      <c r="AU289" s="2028"/>
      <c r="AV289" s="2028"/>
      <c r="AW289" s="2028"/>
      <c r="AX289" s="2028"/>
      <c r="AY289" s="2028"/>
      <c r="AZ289" s="2028"/>
      <c r="BA289" s="2028"/>
      <c r="BB289" s="2028"/>
    </row>
    <row r="290" spans="1:54" s="2029" customFormat="1" x14ac:dyDescent="0.25">
      <c r="A290" s="2031"/>
      <c r="B290" s="2018"/>
      <c r="C290" s="2018"/>
      <c r="D290" s="2018"/>
      <c r="E290" s="2018"/>
      <c r="F290" s="2018"/>
      <c r="G290" s="2018"/>
      <c r="H290" s="2018"/>
      <c r="I290" s="2018"/>
      <c r="J290" s="2018"/>
      <c r="K290" s="2471"/>
      <c r="L290" s="393"/>
      <c r="M290" s="2027"/>
      <c r="N290" s="2028"/>
      <c r="O290" s="2028"/>
      <c r="P290" s="2028"/>
      <c r="Q290" s="2028"/>
      <c r="R290" s="2028"/>
      <c r="S290" s="2028"/>
      <c r="T290" s="2028"/>
      <c r="U290" s="2028"/>
      <c r="V290" s="2028"/>
      <c r="W290" s="2028"/>
      <c r="X290" s="2028"/>
      <c r="Y290" s="2028"/>
      <c r="Z290" s="2028"/>
      <c r="AA290" s="2028"/>
      <c r="AB290" s="2028"/>
      <c r="AC290" s="2028"/>
      <c r="AD290" s="2028"/>
      <c r="AE290" s="2028"/>
      <c r="AF290" s="2028"/>
      <c r="AG290" s="2028"/>
      <c r="AH290" s="2028"/>
      <c r="AI290" s="2028"/>
      <c r="AJ290" s="2028"/>
      <c r="AK290" s="2028"/>
      <c r="AL290" s="2028"/>
      <c r="AM290" s="2028"/>
      <c r="AN290" s="2028"/>
      <c r="AO290" s="2028"/>
      <c r="AP290" s="2028"/>
      <c r="AQ290" s="2028"/>
      <c r="AR290" s="2028"/>
      <c r="AS290" s="2028"/>
      <c r="AT290" s="2028"/>
      <c r="AU290" s="2028"/>
      <c r="AV290" s="2028"/>
      <c r="AW290" s="2028"/>
      <c r="AX290" s="2028"/>
      <c r="AY290" s="2028"/>
      <c r="AZ290" s="2028"/>
      <c r="BA290" s="2028"/>
      <c r="BB290" s="2028"/>
    </row>
    <row r="291" spans="1:54" s="2029" customFormat="1" x14ac:dyDescent="0.25">
      <c r="A291" s="2031"/>
      <c r="B291" s="2018"/>
      <c r="C291" s="2018"/>
      <c r="D291" s="2018"/>
      <c r="E291" s="2018"/>
      <c r="F291" s="2018"/>
      <c r="G291" s="2018"/>
      <c r="H291" s="2018"/>
      <c r="I291" s="2018"/>
      <c r="J291" s="2018"/>
      <c r="K291" s="2471"/>
      <c r="L291" s="393"/>
      <c r="M291" s="2027"/>
      <c r="N291" s="2028"/>
      <c r="O291" s="2028"/>
      <c r="P291" s="2028"/>
      <c r="Q291" s="2028"/>
      <c r="R291" s="2028"/>
      <c r="S291" s="2028"/>
      <c r="T291" s="2028"/>
      <c r="U291" s="2028"/>
      <c r="V291" s="2028"/>
      <c r="W291" s="2028"/>
      <c r="X291" s="2028"/>
      <c r="Y291" s="2028"/>
      <c r="Z291" s="2028"/>
      <c r="AA291" s="2028"/>
      <c r="AB291" s="2028"/>
      <c r="AC291" s="2028"/>
      <c r="AD291" s="2028"/>
      <c r="AE291" s="2028"/>
      <c r="AF291" s="2028"/>
      <c r="AG291" s="2028"/>
      <c r="AH291" s="2028"/>
      <c r="AI291" s="2028"/>
      <c r="AJ291" s="2028"/>
      <c r="AK291" s="2028"/>
      <c r="AL291" s="2028"/>
      <c r="AM291" s="2028"/>
      <c r="AN291" s="2028"/>
      <c r="AO291" s="2028"/>
      <c r="AP291" s="2028"/>
      <c r="AQ291" s="2028"/>
      <c r="AR291" s="2028"/>
      <c r="AS291" s="2028"/>
      <c r="AT291" s="2028"/>
      <c r="AU291" s="2028"/>
      <c r="AV291" s="2028"/>
      <c r="AW291" s="2028"/>
      <c r="AX291" s="2028"/>
      <c r="AY291" s="2028"/>
      <c r="AZ291" s="2028"/>
      <c r="BA291" s="2028"/>
      <c r="BB291" s="2028"/>
    </row>
    <row r="292" spans="1:54" s="2029" customFormat="1" x14ac:dyDescent="0.25">
      <c r="A292" s="2031"/>
      <c r="B292" s="2018"/>
      <c r="C292" s="2018"/>
      <c r="D292" s="2018"/>
      <c r="E292" s="2018"/>
      <c r="F292" s="2018"/>
      <c r="G292" s="2018"/>
      <c r="H292" s="2018"/>
      <c r="I292" s="2018"/>
      <c r="J292" s="2018"/>
      <c r="K292" s="2471"/>
      <c r="L292" s="393"/>
      <c r="M292" s="2027"/>
      <c r="N292" s="2028"/>
      <c r="O292" s="2028"/>
      <c r="P292" s="2028"/>
      <c r="Q292" s="2028"/>
      <c r="R292" s="2028"/>
      <c r="S292" s="2028"/>
      <c r="T292" s="2028"/>
      <c r="U292" s="2028"/>
      <c r="V292" s="2028"/>
      <c r="W292" s="2028"/>
      <c r="X292" s="2028"/>
      <c r="Y292" s="2028"/>
      <c r="Z292" s="2028"/>
      <c r="AA292" s="2028"/>
      <c r="AB292" s="2028"/>
      <c r="AC292" s="2028"/>
      <c r="AD292" s="2028"/>
      <c r="AE292" s="2028"/>
      <c r="AF292" s="2028"/>
      <c r="AG292" s="2028"/>
      <c r="AH292" s="2028"/>
      <c r="AI292" s="2028"/>
      <c r="AJ292" s="2028"/>
      <c r="AK292" s="2028"/>
      <c r="AL292" s="2028"/>
      <c r="AM292" s="2028"/>
      <c r="AN292" s="2028"/>
      <c r="AO292" s="2028"/>
      <c r="AP292" s="2028"/>
      <c r="AQ292" s="2028"/>
      <c r="AR292" s="2028"/>
      <c r="AS292" s="2028"/>
      <c r="AT292" s="2028"/>
      <c r="AU292" s="2028"/>
      <c r="AV292" s="2028"/>
      <c r="AW292" s="2028"/>
      <c r="AX292" s="2028"/>
      <c r="AY292" s="2028"/>
      <c r="AZ292" s="2028"/>
      <c r="BA292" s="2028"/>
      <c r="BB292" s="2028"/>
    </row>
    <row r="293" spans="1:54" s="2029" customFormat="1" x14ac:dyDescent="0.25">
      <c r="A293" s="2031"/>
      <c r="B293" s="2018"/>
      <c r="C293" s="2018"/>
      <c r="D293" s="2018"/>
      <c r="E293" s="2018"/>
      <c r="F293" s="2018"/>
      <c r="G293" s="2018"/>
      <c r="H293" s="2018"/>
      <c r="I293" s="2018"/>
      <c r="J293" s="2018"/>
      <c r="K293" s="2471"/>
      <c r="L293" s="393"/>
      <c r="M293" s="2027"/>
      <c r="N293" s="2028"/>
      <c r="O293" s="2028"/>
      <c r="P293" s="2028"/>
      <c r="Q293" s="2028"/>
      <c r="R293" s="2028"/>
      <c r="S293" s="2028"/>
      <c r="T293" s="2028"/>
      <c r="U293" s="2028"/>
      <c r="V293" s="2028"/>
      <c r="W293" s="2028"/>
      <c r="X293" s="2028"/>
      <c r="Y293" s="2028"/>
      <c r="Z293" s="2028"/>
      <c r="AA293" s="2028"/>
      <c r="AB293" s="2028"/>
      <c r="AC293" s="2028"/>
      <c r="AD293" s="2028"/>
      <c r="AE293" s="2028"/>
      <c r="AF293" s="2028"/>
      <c r="AG293" s="2028"/>
      <c r="AH293" s="2028"/>
      <c r="AI293" s="2028"/>
      <c r="AJ293" s="2028"/>
      <c r="AK293" s="2028"/>
      <c r="AL293" s="2028"/>
      <c r="AM293" s="2028"/>
      <c r="AN293" s="2028"/>
      <c r="AO293" s="2028"/>
      <c r="AP293" s="2028"/>
      <c r="AQ293" s="2028"/>
      <c r="AR293" s="2028"/>
      <c r="AS293" s="2028"/>
      <c r="AT293" s="2028"/>
      <c r="AU293" s="2028"/>
      <c r="AV293" s="2028"/>
      <c r="AW293" s="2028"/>
      <c r="AX293" s="2028"/>
      <c r="AY293" s="2028"/>
      <c r="AZ293" s="2028"/>
      <c r="BA293" s="2028"/>
      <c r="BB293" s="2028"/>
    </row>
    <row r="294" spans="1:54" s="2029" customFormat="1" x14ac:dyDescent="0.25">
      <c r="A294" s="2031"/>
      <c r="B294" s="2018"/>
      <c r="C294" s="2018"/>
      <c r="D294" s="2018"/>
      <c r="E294" s="2018"/>
      <c r="F294" s="2018"/>
      <c r="G294" s="2018"/>
      <c r="H294" s="2018"/>
      <c r="I294" s="2018"/>
      <c r="J294" s="2018"/>
      <c r="K294" s="2471"/>
      <c r="L294" s="393"/>
      <c r="M294" s="2027"/>
      <c r="N294" s="2028"/>
      <c r="O294" s="2028"/>
      <c r="P294" s="2028"/>
      <c r="Q294" s="2028"/>
      <c r="R294" s="2028"/>
      <c r="S294" s="2028"/>
      <c r="T294" s="2028"/>
      <c r="U294" s="2028"/>
      <c r="V294" s="2028"/>
      <c r="W294" s="2028"/>
      <c r="X294" s="2028"/>
      <c r="Y294" s="2028"/>
      <c r="Z294" s="2028"/>
      <c r="AA294" s="2028"/>
      <c r="AB294" s="2028"/>
      <c r="AC294" s="2028"/>
      <c r="AD294" s="2028"/>
      <c r="AE294" s="2028"/>
      <c r="AF294" s="2028"/>
      <c r="AG294" s="2028"/>
      <c r="AH294" s="2028"/>
      <c r="AI294" s="2028"/>
      <c r="AJ294" s="2028"/>
      <c r="AK294" s="2028"/>
      <c r="AL294" s="2028"/>
      <c r="AM294" s="2028"/>
      <c r="AN294" s="2028"/>
      <c r="AO294" s="2028"/>
      <c r="AP294" s="2028"/>
      <c r="AQ294" s="2028"/>
      <c r="AR294" s="2028"/>
      <c r="AS294" s="2028"/>
      <c r="AT294" s="2028"/>
      <c r="AU294" s="2028"/>
      <c r="AV294" s="2028"/>
      <c r="AW294" s="2028"/>
      <c r="AX294" s="2028"/>
      <c r="AY294" s="2028"/>
      <c r="AZ294" s="2028"/>
      <c r="BA294" s="2028"/>
      <c r="BB294" s="2028"/>
    </row>
    <row r="295" spans="1:54" s="2029" customFormat="1" x14ac:dyDescent="0.25">
      <c r="A295" s="2031"/>
      <c r="B295" s="2018"/>
      <c r="C295" s="2018"/>
      <c r="D295" s="2018"/>
      <c r="E295" s="2018"/>
      <c r="F295" s="2018"/>
      <c r="G295" s="2018"/>
      <c r="H295" s="2018"/>
      <c r="I295" s="2018"/>
      <c r="J295" s="2018"/>
      <c r="K295" s="2471"/>
      <c r="L295" s="393"/>
      <c r="M295" s="2027"/>
      <c r="N295" s="2028"/>
      <c r="O295" s="2028"/>
      <c r="P295" s="2028"/>
      <c r="Q295" s="2028"/>
      <c r="R295" s="2028"/>
      <c r="S295" s="2028"/>
      <c r="T295" s="2028"/>
      <c r="U295" s="2028"/>
      <c r="V295" s="2028"/>
      <c r="W295" s="2028"/>
      <c r="X295" s="2028"/>
      <c r="Y295" s="2028"/>
      <c r="Z295" s="2028"/>
      <c r="AA295" s="2028"/>
      <c r="AB295" s="2028"/>
      <c r="AC295" s="2028"/>
      <c r="AD295" s="2028"/>
      <c r="AE295" s="2028"/>
      <c r="AF295" s="2028"/>
      <c r="AG295" s="2028"/>
      <c r="AH295" s="2028"/>
      <c r="AI295" s="2028"/>
      <c r="AJ295" s="2028"/>
      <c r="AK295" s="2028"/>
      <c r="AL295" s="2028"/>
      <c r="AM295" s="2028"/>
      <c r="AN295" s="2028"/>
      <c r="AO295" s="2028"/>
      <c r="AP295" s="2028"/>
      <c r="AQ295" s="2028"/>
      <c r="AR295" s="2028"/>
      <c r="AS295" s="2028"/>
      <c r="AT295" s="2028"/>
      <c r="AU295" s="2028"/>
      <c r="AV295" s="2028"/>
      <c r="AW295" s="2028"/>
      <c r="AX295" s="2028"/>
      <c r="AY295" s="2028"/>
      <c r="AZ295" s="2028"/>
      <c r="BA295" s="2028"/>
      <c r="BB295" s="2028"/>
    </row>
    <row r="296" spans="1:54" s="2029" customFormat="1" x14ac:dyDescent="0.25">
      <c r="A296" s="2031"/>
      <c r="B296" s="2018"/>
      <c r="C296" s="2018"/>
      <c r="D296" s="2018"/>
      <c r="E296" s="2018"/>
      <c r="F296" s="2018"/>
      <c r="G296" s="2018"/>
      <c r="H296" s="2018"/>
      <c r="I296" s="2018"/>
      <c r="J296" s="2018"/>
      <c r="K296" s="2471"/>
      <c r="L296" s="393"/>
      <c r="M296" s="2027"/>
      <c r="N296" s="2028"/>
      <c r="O296" s="2028"/>
      <c r="P296" s="2028"/>
      <c r="Q296" s="2028"/>
      <c r="R296" s="2028"/>
      <c r="S296" s="2028"/>
      <c r="T296" s="2028"/>
      <c r="U296" s="2028"/>
      <c r="V296" s="2028"/>
      <c r="W296" s="2028"/>
      <c r="X296" s="2028"/>
      <c r="Y296" s="2028"/>
      <c r="Z296" s="2028"/>
      <c r="AA296" s="2028"/>
      <c r="AB296" s="2028"/>
      <c r="AC296" s="2028"/>
      <c r="AD296" s="2028"/>
      <c r="AE296" s="2028"/>
      <c r="AF296" s="2028"/>
      <c r="AG296" s="2028"/>
      <c r="AH296" s="2028"/>
      <c r="AI296" s="2028"/>
      <c r="AJ296" s="2028"/>
      <c r="AK296" s="2028"/>
      <c r="AL296" s="2028"/>
      <c r="AM296" s="2028"/>
      <c r="AN296" s="2028"/>
      <c r="AO296" s="2028"/>
      <c r="AP296" s="2028"/>
      <c r="AQ296" s="2028"/>
      <c r="AR296" s="2028"/>
      <c r="AS296" s="2028"/>
      <c r="AT296" s="2028"/>
      <c r="AU296" s="2028"/>
      <c r="AV296" s="2028"/>
      <c r="AW296" s="2028"/>
      <c r="AX296" s="2028"/>
      <c r="AY296" s="2028"/>
      <c r="AZ296" s="2028"/>
      <c r="BA296" s="2028"/>
      <c r="BB296" s="2028"/>
    </row>
    <row r="297" spans="1:54" s="2029" customFormat="1" x14ac:dyDescent="0.25">
      <c r="A297" s="2031"/>
      <c r="B297" s="2018"/>
      <c r="C297" s="2018"/>
      <c r="D297" s="2018"/>
      <c r="E297" s="2018"/>
      <c r="F297" s="2018"/>
      <c r="G297" s="2018"/>
      <c r="H297" s="2018"/>
      <c r="I297" s="2018"/>
      <c r="J297" s="2018"/>
      <c r="K297" s="2471"/>
      <c r="L297" s="393"/>
      <c r="M297" s="2027"/>
      <c r="N297" s="2028"/>
      <c r="O297" s="2028"/>
      <c r="P297" s="2028"/>
      <c r="Q297" s="2028"/>
      <c r="R297" s="2028"/>
      <c r="S297" s="2028"/>
      <c r="T297" s="2028"/>
      <c r="U297" s="2028"/>
      <c r="V297" s="2028"/>
      <c r="W297" s="2028"/>
      <c r="X297" s="2028"/>
      <c r="Y297" s="2028"/>
      <c r="Z297" s="2028"/>
      <c r="AA297" s="2028"/>
      <c r="AB297" s="2028"/>
      <c r="AC297" s="2028"/>
      <c r="AD297" s="2028"/>
      <c r="AE297" s="2028"/>
      <c r="AF297" s="2028"/>
      <c r="AG297" s="2028"/>
      <c r="AH297" s="2028"/>
      <c r="AI297" s="2028"/>
      <c r="AJ297" s="2028"/>
      <c r="AK297" s="2028"/>
      <c r="AL297" s="2028"/>
      <c r="AM297" s="2028"/>
      <c r="AN297" s="2028"/>
      <c r="AO297" s="2028"/>
      <c r="AP297" s="2028"/>
      <c r="AQ297" s="2028"/>
      <c r="AR297" s="2028"/>
      <c r="AS297" s="2028"/>
      <c r="AT297" s="2028"/>
      <c r="AU297" s="2028"/>
      <c r="AV297" s="2028"/>
      <c r="AW297" s="2028"/>
      <c r="AX297" s="2028"/>
      <c r="AY297" s="2028"/>
      <c r="AZ297" s="2028"/>
      <c r="BA297" s="2028"/>
      <c r="BB297" s="2028"/>
    </row>
    <row r="298" spans="1:54" s="2029" customFormat="1" x14ac:dyDescent="0.25">
      <c r="A298" s="2031"/>
      <c r="B298" s="2018"/>
      <c r="C298" s="2018"/>
      <c r="D298" s="2018"/>
      <c r="E298" s="2018"/>
      <c r="F298" s="2018"/>
      <c r="G298" s="2018"/>
      <c r="H298" s="2018"/>
      <c r="I298" s="2018"/>
      <c r="J298" s="2018"/>
      <c r="K298" s="2471"/>
      <c r="L298" s="393"/>
      <c r="M298" s="2027"/>
      <c r="N298" s="2028"/>
      <c r="O298" s="2028"/>
      <c r="P298" s="2028"/>
      <c r="Q298" s="2028"/>
      <c r="R298" s="2028"/>
      <c r="S298" s="2028"/>
      <c r="T298" s="2028"/>
      <c r="U298" s="2028"/>
      <c r="V298" s="2028"/>
      <c r="W298" s="2028"/>
      <c r="X298" s="2028"/>
      <c r="Y298" s="2028"/>
      <c r="Z298" s="2028"/>
      <c r="AA298" s="2028"/>
      <c r="AB298" s="2028"/>
      <c r="AC298" s="2028"/>
      <c r="AD298" s="2028"/>
      <c r="AE298" s="2028"/>
      <c r="AF298" s="2028"/>
      <c r="AG298" s="2028"/>
      <c r="AH298" s="2028"/>
      <c r="AI298" s="2028"/>
      <c r="AJ298" s="2028"/>
      <c r="AK298" s="2028"/>
      <c r="AL298" s="2028"/>
      <c r="AM298" s="2028"/>
      <c r="AN298" s="2028"/>
      <c r="AO298" s="2028"/>
      <c r="AP298" s="2028"/>
      <c r="AQ298" s="2028"/>
      <c r="AR298" s="2028"/>
      <c r="AS298" s="2028"/>
      <c r="AT298" s="2028"/>
      <c r="AU298" s="2028"/>
      <c r="AV298" s="2028"/>
      <c r="AW298" s="2028"/>
      <c r="AX298" s="2028"/>
      <c r="AY298" s="2028"/>
      <c r="AZ298" s="2028"/>
      <c r="BA298" s="2028"/>
      <c r="BB298" s="2028"/>
    </row>
    <row r="299" spans="1:54" s="2029" customFormat="1" x14ac:dyDescent="0.25">
      <c r="A299" s="2031"/>
      <c r="B299" s="2018"/>
      <c r="C299" s="2018"/>
      <c r="D299" s="2018"/>
      <c r="E299" s="2018"/>
      <c r="F299" s="2018"/>
      <c r="G299" s="2018"/>
      <c r="H299" s="2018"/>
      <c r="I299" s="2018"/>
      <c r="J299" s="2018"/>
      <c r="K299" s="2471"/>
      <c r="L299" s="393"/>
      <c r="M299" s="2027"/>
      <c r="N299" s="2028"/>
      <c r="O299" s="2028"/>
      <c r="P299" s="2028"/>
      <c r="Q299" s="2028"/>
      <c r="R299" s="2028"/>
      <c r="S299" s="2028"/>
      <c r="T299" s="2028"/>
      <c r="U299" s="2028"/>
      <c r="V299" s="2028"/>
      <c r="W299" s="2028"/>
      <c r="X299" s="2028"/>
      <c r="Y299" s="2028"/>
      <c r="Z299" s="2028"/>
      <c r="AA299" s="2028"/>
      <c r="AB299" s="2028"/>
      <c r="AC299" s="2028"/>
      <c r="AD299" s="2028"/>
      <c r="AE299" s="2028"/>
      <c r="AF299" s="2028"/>
      <c r="AG299" s="2028"/>
      <c r="AH299" s="2028"/>
      <c r="AI299" s="2028"/>
      <c r="AJ299" s="2028"/>
      <c r="AK299" s="2028"/>
      <c r="AL299" s="2028"/>
      <c r="AM299" s="2028"/>
      <c r="AN299" s="2028"/>
      <c r="AO299" s="2028"/>
      <c r="AP299" s="2028"/>
      <c r="AQ299" s="2028"/>
      <c r="AR299" s="2028"/>
      <c r="AS299" s="2028"/>
      <c r="AT299" s="2028"/>
      <c r="AU299" s="2028"/>
      <c r="AV299" s="2028"/>
      <c r="AW299" s="2028"/>
      <c r="AX299" s="2028"/>
      <c r="AY299" s="2028"/>
      <c r="AZ299" s="2028"/>
      <c r="BA299" s="2028"/>
      <c r="BB299" s="2028"/>
    </row>
    <row r="300" spans="1:54" s="2029" customFormat="1" x14ac:dyDescent="0.25">
      <c r="A300" s="2031"/>
      <c r="B300" s="2018"/>
      <c r="C300" s="2018"/>
      <c r="D300" s="2018"/>
      <c r="E300" s="2018"/>
      <c r="F300" s="2018"/>
      <c r="G300" s="2018"/>
      <c r="H300" s="2018"/>
      <c r="I300" s="2018"/>
      <c r="J300" s="2018"/>
      <c r="K300" s="2471"/>
      <c r="L300" s="393"/>
      <c r="M300" s="2027"/>
      <c r="N300" s="2028"/>
      <c r="O300" s="2028"/>
      <c r="P300" s="2028"/>
      <c r="Q300" s="2028"/>
      <c r="R300" s="2028"/>
      <c r="S300" s="2028"/>
      <c r="T300" s="2028"/>
      <c r="U300" s="2028"/>
      <c r="V300" s="2028"/>
      <c r="W300" s="2028"/>
      <c r="X300" s="2028"/>
      <c r="Y300" s="2028"/>
      <c r="Z300" s="2028"/>
      <c r="AA300" s="2028"/>
      <c r="AB300" s="2028"/>
      <c r="AC300" s="2028"/>
      <c r="AD300" s="2028"/>
      <c r="AE300" s="2028"/>
      <c r="AF300" s="2028"/>
      <c r="AG300" s="2028"/>
      <c r="AH300" s="2028"/>
      <c r="AI300" s="2028"/>
      <c r="AJ300" s="2028"/>
      <c r="AK300" s="2028"/>
      <c r="AL300" s="2028"/>
      <c r="AM300" s="2028"/>
      <c r="AN300" s="2028"/>
      <c r="AO300" s="2028"/>
      <c r="AP300" s="2028"/>
      <c r="AQ300" s="2028"/>
      <c r="AR300" s="2028"/>
      <c r="AS300" s="2028"/>
      <c r="AT300" s="2028"/>
      <c r="AU300" s="2028"/>
      <c r="AV300" s="2028"/>
      <c r="AW300" s="2028"/>
      <c r="AX300" s="2028"/>
      <c r="AY300" s="2028"/>
      <c r="AZ300" s="2028"/>
      <c r="BA300" s="2028"/>
      <c r="BB300" s="2028"/>
    </row>
    <row r="301" spans="1:54" s="2029" customFormat="1" x14ac:dyDescent="0.25">
      <c r="A301" s="2031"/>
      <c r="B301" s="2018"/>
      <c r="C301" s="2018"/>
      <c r="D301" s="2018"/>
      <c r="E301" s="2018"/>
      <c r="F301" s="2018"/>
      <c r="G301" s="2018"/>
      <c r="H301" s="2018"/>
      <c r="I301" s="2018"/>
      <c r="J301" s="2018"/>
      <c r="K301" s="2471"/>
      <c r="L301" s="393"/>
      <c r="M301" s="2027"/>
      <c r="N301" s="2028"/>
      <c r="O301" s="2028"/>
      <c r="P301" s="2028"/>
      <c r="Q301" s="2028"/>
      <c r="R301" s="2028"/>
      <c r="S301" s="2028"/>
      <c r="T301" s="2028"/>
      <c r="U301" s="2028"/>
      <c r="V301" s="2028"/>
      <c r="W301" s="2028"/>
      <c r="X301" s="2028"/>
      <c r="Y301" s="2028"/>
      <c r="Z301" s="2028"/>
      <c r="AA301" s="2028"/>
      <c r="AB301" s="2028"/>
      <c r="AC301" s="2028"/>
      <c r="AD301" s="2028"/>
      <c r="AE301" s="2028"/>
      <c r="AF301" s="2028"/>
      <c r="AG301" s="2028"/>
      <c r="AH301" s="2028"/>
      <c r="AI301" s="2028"/>
      <c r="AJ301" s="2028"/>
      <c r="AK301" s="2028"/>
      <c r="AL301" s="2028"/>
      <c r="AM301" s="2028"/>
      <c r="AN301" s="2028"/>
      <c r="AO301" s="2028"/>
      <c r="AP301" s="2028"/>
      <c r="AQ301" s="2028"/>
      <c r="AR301" s="2028"/>
      <c r="AS301" s="2028"/>
      <c r="AT301" s="2028"/>
      <c r="AU301" s="2028"/>
      <c r="AV301" s="2028"/>
      <c r="AW301" s="2028"/>
      <c r="AX301" s="2028"/>
      <c r="AY301" s="2028"/>
      <c r="AZ301" s="2028"/>
      <c r="BA301" s="2028"/>
      <c r="BB301" s="2028"/>
    </row>
    <row r="302" spans="1:54" s="2029" customFormat="1" x14ac:dyDescent="0.25">
      <c r="A302" s="2031"/>
      <c r="B302" s="2018"/>
      <c r="C302" s="2018"/>
      <c r="D302" s="2018"/>
      <c r="E302" s="2018"/>
      <c r="F302" s="2018"/>
      <c r="G302" s="2018"/>
      <c r="H302" s="2018"/>
      <c r="I302" s="2018"/>
      <c r="J302" s="2018"/>
      <c r="K302" s="2471"/>
      <c r="L302" s="393"/>
      <c r="M302" s="2027"/>
      <c r="N302" s="2028"/>
      <c r="O302" s="2028"/>
      <c r="P302" s="2028"/>
      <c r="Q302" s="2028"/>
      <c r="R302" s="2028"/>
      <c r="S302" s="2028"/>
      <c r="T302" s="2028"/>
      <c r="U302" s="2028"/>
      <c r="V302" s="2028"/>
      <c r="W302" s="2028"/>
      <c r="X302" s="2028"/>
      <c r="Y302" s="2028"/>
      <c r="Z302" s="2028"/>
      <c r="AA302" s="2028"/>
      <c r="AB302" s="2028"/>
      <c r="AC302" s="2028"/>
      <c r="AD302" s="2028"/>
      <c r="AE302" s="2028"/>
      <c r="AF302" s="2028"/>
      <c r="AG302" s="2028"/>
      <c r="AH302" s="2028"/>
      <c r="AI302" s="2028"/>
      <c r="AJ302" s="2028"/>
      <c r="AK302" s="2028"/>
      <c r="AL302" s="2028"/>
      <c r="AM302" s="2028"/>
      <c r="AN302" s="2028"/>
      <c r="AO302" s="2028"/>
      <c r="AP302" s="2028"/>
      <c r="AQ302" s="2028"/>
      <c r="AR302" s="2028"/>
      <c r="AS302" s="2028"/>
      <c r="AT302" s="2028"/>
      <c r="AU302" s="2028"/>
      <c r="AV302" s="2028"/>
      <c r="AW302" s="2028"/>
      <c r="AX302" s="2028"/>
      <c r="AY302" s="2028"/>
      <c r="AZ302" s="2028"/>
      <c r="BA302" s="2028"/>
      <c r="BB302" s="2028"/>
    </row>
    <row r="303" spans="1:54" s="2029" customFormat="1" x14ac:dyDescent="0.25">
      <c r="A303" s="2031"/>
      <c r="B303" s="2018"/>
      <c r="C303" s="2018"/>
      <c r="D303" s="2018"/>
      <c r="E303" s="2018"/>
      <c r="F303" s="2018"/>
      <c r="G303" s="2018"/>
      <c r="H303" s="2018"/>
      <c r="I303" s="2018"/>
      <c r="J303" s="2018"/>
      <c r="K303" s="2471"/>
      <c r="L303" s="393"/>
      <c r="M303" s="2027"/>
      <c r="N303" s="2028"/>
      <c r="O303" s="2028"/>
      <c r="P303" s="2028"/>
      <c r="Q303" s="2028"/>
      <c r="R303" s="2028"/>
      <c r="S303" s="2028"/>
      <c r="T303" s="2028"/>
      <c r="U303" s="2028"/>
      <c r="V303" s="2028"/>
      <c r="W303" s="2028"/>
      <c r="X303" s="2028"/>
      <c r="Y303" s="2028"/>
      <c r="Z303" s="2028"/>
      <c r="AA303" s="2028"/>
      <c r="AB303" s="2028"/>
      <c r="AC303" s="2028"/>
      <c r="AD303" s="2028"/>
      <c r="AE303" s="2028"/>
      <c r="AF303" s="2028"/>
      <c r="AG303" s="2028"/>
      <c r="AH303" s="2028"/>
      <c r="AI303" s="2028"/>
      <c r="AJ303" s="2028"/>
      <c r="AK303" s="2028"/>
      <c r="AL303" s="2028"/>
      <c r="AM303" s="2028"/>
      <c r="AN303" s="2028"/>
      <c r="AO303" s="2028"/>
      <c r="AP303" s="2028"/>
      <c r="AQ303" s="2028"/>
      <c r="AR303" s="2028"/>
      <c r="AS303" s="2028"/>
      <c r="AT303" s="2028"/>
      <c r="AU303" s="2028"/>
      <c r="AV303" s="2028"/>
      <c r="AW303" s="2028"/>
      <c r="AX303" s="2028"/>
      <c r="AY303" s="2028"/>
      <c r="AZ303" s="2028"/>
      <c r="BA303" s="2028"/>
      <c r="BB303" s="2028"/>
    </row>
    <row r="304" spans="1:54" s="2029" customFormat="1" x14ac:dyDescent="0.25">
      <c r="A304" s="2031"/>
      <c r="B304" s="2018"/>
      <c r="C304" s="2018"/>
      <c r="D304" s="2018"/>
      <c r="E304" s="2018"/>
      <c r="F304" s="2018"/>
      <c r="G304" s="2018"/>
      <c r="H304" s="2018"/>
      <c r="I304" s="2018"/>
      <c r="J304" s="2018"/>
      <c r="K304" s="2471"/>
      <c r="L304" s="393"/>
      <c r="M304" s="2027"/>
      <c r="N304" s="2028"/>
      <c r="O304" s="2028"/>
      <c r="P304" s="2028"/>
      <c r="Q304" s="2028"/>
      <c r="R304" s="2028"/>
      <c r="S304" s="2028"/>
      <c r="T304" s="2028"/>
      <c r="U304" s="2028"/>
      <c r="V304" s="2028"/>
      <c r="W304" s="2028"/>
      <c r="X304" s="2028"/>
      <c r="Y304" s="2028"/>
      <c r="Z304" s="2028"/>
      <c r="AA304" s="2028"/>
      <c r="AB304" s="2028"/>
      <c r="AC304" s="2028"/>
      <c r="AD304" s="2028"/>
      <c r="AE304" s="2028"/>
      <c r="AF304" s="2028"/>
      <c r="AG304" s="2028"/>
      <c r="AH304" s="2028"/>
      <c r="AI304" s="2028"/>
      <c r="AJ304" s="2028"/>
      <c r="AK304" s="2028"/>
      <c r="AL304" s="2028"/>
      <c r="AM304" s="2028"/>
      <c r="AN304" s="2028"/>
      <c r="AO304" s="2028"/>
      <c r="AP304" s="2028"/>
      <c r="AQ304" s="2028"/>
      <c r="AR304" s="2028"/>
      <c r="AS304" s="2028"/>
      <c r="AT304" s="2028"/>
      <c r="AU304" s="2028"/>
      <c r="AV304" s="2028"/>
      <c r="AW304" s="2028"/>
      <c r="AX304" s="2028"/>
      <c r="AY304" s="2028"/>
      <c r="AZ304" s="2028"/>
      <c r="BA304" s="2028"/>
      <c r="BB304" s="2028"/>
    </row>
    <row r="305" spans="1:54" s="2029" customFormat="1" x14ac:dyDescent="0.25">
      <c r="A305" s="2031"/>
      <c r="B305" s="2018"/>
      <c r="C305" s="2018"/>
      <c r="D305" s="2018"/>
      <c r="E305" s="2018"/>
      <c r="F305" s="2018"/>
      <c r="G305" s="2018"/>
      <c r="H305" s="2018"/>
      <c r="I305" s="2018"/>
      <c r="J305" s="2018"/>
      <c r="K305" s="2471"/>
      <c r="L305" s="393"/>
      <c r="M305" s="2027"/>
      <c r="N305" s="2028"/>
      <c r="O305" s="2028"/>
      <c r="P305" s="2028"/>
      <c r="Q305" s="2028"/>
      <c r="R305" s="2028"/>
      <c r="S305" s="2028"/>
      <c r="T305" s="2028"/>
      <c r="U305" s="2028"/>
      <c r="V305" s="2028"/>
      <c r="W305" s="2028"/>
      <c r="X305" s="2028"/>
      <c r="Y305" s="2028"/>
      <c r="Z305" s="2028"/>
      <c r="AA305" s="2028"/>
      <c r="AB305" s="2028"/>
      <c r="AC305" s="2028"/>
      <c r="AD305" s="2028"/>
      <c r="AE305" s="2028"/>
      <c r="AF305" s="2028"/>
      <c r="AG305" s="2028"/>
      <c r="AH305" s="2028"/>
      <c r="AI305" s="2028"/>
      <c r="AJ305" s="2028"/>
      <c r="AK305" s="2028"/>
      <c r="AL305" s="2028"/>
      <c r="AM305" s="2028"/>
      <c r="AN305" s="2028"/>
      <c r="AO305" s="2028"/>
      <c r="AP305" s="2028"/>
      <c r="AQ305" s="2028"/>
      <c r="AR305" s="2028"/>
      <c r="AS305" s="2028"/>
      <c r="AT305" s="2028"/>
      <c r="AU305" s="2028"/>
      <c r="AV305" s="2028"/>
      <c r="AW305" s="2028"/>
      <c r="AX305" s="2028"/>
      <c r="AY305" s="2028"/>
      <c r="AZ305" s="2028"/>
      <c r="BA305" s="2028"/>
      <c r="BB305" s="2028"/>
    </row>
    <row r="306" spans="1:54" s="2029" customFormat="1" x14ac:dyDescent="0.25">
      <c r="A306" s="2031"/>
      <c r="B306" s="2018"/>
      <c r="C306" s="2018"/>
      <c r="D306" s="2018"/>
      <c r="E306" s="2018"/>
      <c r="F306" s="2018"/>
      <c r="G306" s="2018"/>
      <c r="H306" s="2018"/>
      <c r="I306" s="2018"/>
      <c r="J306" s="2018"/>
      <c r="K306" s="2471"/>
      <c r="L306" s="393"/>
      <c r="M306" s="2027"/>
      <c r="N306" s="2028"/>
      <c r="O306" s="2028"/>
      <c r="P306" s="2028"/>
      <c r="Q306" s="2028"/>
      <c r="R306" s="2028"/>
      <c r="S306" s="2028"/>
      <c r="T306" s="2028"/>
      <c r="U306" s="2028"/>
      <c r="V306" s="2028"/>
      <c r="W306" s="2028"/>
      <c r="X306" s="2028"/>
      <c r="Y306" s="2028"/>
      <c r="Z306" s="2028"/>
      <c r="AA306" s="2028"/>
      <c r="AB306" s="2028"/>
      <c r="AC306" s="2028"/>
      <c r="AD306" s="2028"/>
      <c r="AE306" s="2028"/>
      <c r="AF306" s="2028"/>
      <c r="AG306" s="2028"/>
      <c r="AH306" s="2028"/>
      <c r="AI306" s="2028"/>
      <c r="AJ306" s="2028"/>
      <c r="AK306" s="2028"/>
      <c r="AL306" s="2028"/>
      <c r="AM306" s="2028"/>
      <c r="AN306" s="2028"/>
      <c r="AO306" s="2028"/>
      <c r="AP306" s="2028"/>
      <c r="AQ306" s="2028"/>
      <c r="AR306" s="2028"/>
      <c r="AS306" s="2028"/>
      <c r="AT306" s="2028"/>
      <c r="AU306" s="2028"/>
      <c r="AV306" s="2028"/>
      <c r="AW306" s="2028"/>
      <c r="AX306" s="2028"/>
      <c r="AY306" s="2028"/>
      <c r="AZ306" s="2028"/>
      <c r="BA306" s="2028"/>
      <c r="BB306" s="2028"/>
    </row>
    <row r="307" spans="1:54" s="2029" customFormat="1" x14ac:dyDescent="0.25">
      <c r="A307" s="2031"/>
      <c r="B307" s="2018"/>
      <c r="C307" s="2018"/>
      <c r="D307" s="2018"/>
      <c r="E307" s="2018"/>
      <c r="F307" s="2018"/>
      <c r="G307" s="2018"/>
      <c r="H307" s="2018"/>
      <c r="I307" s="2018"/>
      <c r="J307" s="2018"/>
      <c r="K307" s="2471"/>
      <c r="L307" s="393"/>
      <c r="M307" s="2027"/>
      <c r="N307" s="2028"/>
      <c r="O307" s="2028"/>
      <c r="P307" s="2028"/>
      <c r="Q307" s="2028"/>
      <c r="R307" s="2028"/>
      <c r="S307" s="2028"/>
      <c r="T307" s="2028"/>
      <c r="U307" s="2028"/>
      <c r="V307" s="2028"/>
      <c r="W307" s="2028"/>
      <c r="X307" s="2028"/>
      <c r="Y307" s="2028"/>
      <c r="Z307" s="2028"/>
      <c r="AA307" s="2028"/>
      <c r="AB307" s="2028"/>
      <c r="AC307" s="2028"/>
      <c r="AD307" s="2028"/>
      <c r="AE307" s="2028"/>
      <c r="AF307" s="2028"/>
      <c r="AG307" s="2028"/>
      <c r="AH307" s="2028"/>
      <c r="AI307" s="2028"/>
      <c r="AJ307" s="2028"/>
      <c r="AK307" s="2028"/>
      <c r="AL307" s="2028"/>
      <c r="AM307" s="2028"/>
      <c r="AN307" s="2028"/>
      <c r="AO307" s="2028"/>
      <c r="AP307" s="2028"/>
      <c r="AQ307" s="2028"/>
      <c r="AR307" s="2028"/>
      <c r="AS307" s="2028"/>
      <c r="AT307" s="2028"/>
      <c r="AU307" s="2028"/>
      <c r="AV307" s="2028"/>
      <c r="AW307" s="2028"/>
      <c r="AX307" s="2028"/>
      <c r="AY307" s="2028"/>
      <c r="AZ307" s="2028"/>
      <c r="BA307" s="2028"/>
      <c r="BB307" s="2028"/>
    </row>
    <row r="308" spans="1:54" s="2029" customFormat="1" x14ac:dyDescent="0.25">
      <c r="A308" s="2031"/>
      <c r="B308" s="2018"/>
      <c r="C308" s="2018"/>
      <c r="D308" s="2018"/>
      <c r="E308" s="2018"/>
      <c r="F308" s="2018"/>
      <c r="G308" s="2018"/>
      <c r="H308" s="2018"/>
      <c r="I308" s="2018"/>
      <c r="J308" s="2018"/>
      <c r="K308" s="2471"/>
      <c r="L308" s="393"/>
      <c r="M308" s="2027"/>
      <c r="N308" s="2028"/>
      <c r="O308" s="2028"/>
      <c r="P308" s="2028"/>
      <c r="Q308" s="2028"/>
      <c r="R308" s="2028"/>
      <c r="S308" s="2028"/>
      <c r="T308" s="2028"/>
      <c r="U308" s="2028"/>
      <c r="V308" s="2028"/>
      <c r="W308" s="2028"/>
      <c r="X308" s="2028"/>
      <c r="Y308" s="2028"/>
      <c r="Z308" s="2028"/>
      <c r="AA308" s="2028"/>
      <c r="AB308" s="2028"/>
      <c r="AC308" s="2028"/>
      <c r="AD308" s="2028"/>
      <c r="AE308" s="2028"/>
      <c r="AF308" s="2028"/>
      <c r="AG308" s="2028"/>
      <c r="AH308" s="2028"/>
      <c r="AI308" s="2028"/>
      <c r="AJ308" s="2028"/>
      <c r="AK308" s="2028"/>
      <c r="AL308" s="2028"/>
      <c r="AM308" s="2028"/>
      <c r="AN308" s="2028"/>
      <c r="AO308" s="2028"/>
      <c r="AP308" s="2028"/>
      <c r="AQ308" s="2028"/>
      <c r="AR308" s="2028"/>
      <c r="AS308" s="2028"/>
      <c r="AT308" s="2028"/>
      <c r="AU308" s="2028"/>
      <c r="AV308" s="2028"/>
      <c r="AW308" s="2028"/>
      <c r="AX308" s="2028"/>
      <c r="AY308" s="2028"/>
      <c r="AZ308" s="2028"/>
      <c r="BA308" s="2028"/>
      <c r="BB308" s="2028"/>
    </row>
    <row r="309" spans="1:54" s="2029" customFormat="1" x14ac:dyDescent="0.25">
      <c r="A309" s="2031"/>
      <c r="B309" s="2018"/>
      <c r="C309" s="2018"/>
      <c r="D309" s="2018"/>
      <c r="E309" s="2018"/>
      <c r="F309" s="2018"/>
      <c r="G309" s="2018"/>
      <c r="H309" s="2018"/>
      <c r="I309" s="2018"/>
      <c r="J309" s="2018"/>
      <c r="K309" s="2471"/>
      <c r="L309" s="393"/>
      <c r="M309" s="2027"/>
      <c r="N309" s="2028"/>
      <c r="O309" s="2028"/>
      <c r="P309" s="2028"/>
      <c r="Q309" s="2028"/>
      <c r="R309" s="2028"/>
      <c r="S309" s="2028"/>
      <c r="T309" s="2028"/>
      <c r="U309" s="2028"/>
      <c r="V309" s="2028"/>
      <c r="W309" s="2028"/>
      <c r="X309" s="2028"/>
      <c r="Y309" s="2028"/>
      <c r="Z309" s="2028"/>
      <c r="AA309" s="2028"/>
      <c r="AB309" s="2028"/>
      <c r="AC309" s="2028"/>
      <c r="AD309" s="2028"/>
      <c r="AE309" s="2028"/>
      <c r="AF309" s="2028"/>
      <c r="AG309" s="2028"/>
      <c r="AH309" s="2028"/>
      <c r="AI309" s="2028"/>
      <c r="AJ309" s="2028"/>
      <c r="AK309" s="2028"/>
      <c r="AL309" s="2028"/>
      <c r="AM309" s="2028"/>
      <c r="AN309" s="2028"/>
      <c r="AO309" s="2028"/>
      <c r="AP309" s="2028"/>
      <c r="AQ309" s="2028"/>
      <c r="AR309" s="2028"/>
      <c r="AS309" s="2028"/>
      <c r="AT309" s="2028"/>
      <c r="AU309" s="2028"/>
      <c r="AV309" s="2028"/>
      <c r="AW309" s="2028"/>
      <c r="AX309" s="2028"/>
      <c r="AY309" s="2028"/>
      <c r="AZ309" s="2028"/>
      <c r="BA309" s="2028"/>
      <c r="BB309" s="2028"/>
    </row>
    <row r="310" spans="1:54" s="2029" customFormat="1" x14ac:dyDescent="0.25">
      <c r="A310" s="2031"/>
      <c r="B310" s="2018"/>
      <c r="C310" s="2018"/>
      <c r="D310" s="2018"/>
      <c r="E310" s="2018"/>
      <c r="F310" s="2018"/>
      <c r="G310" s="2018"/>
      <c r="H310" s="2018"/>
      <c r="I310" s="2018"/>
      <c r="J310" s="2018"/>
      <c r="K310" s="2471"/>
      <c r="L310" s="393"/>
      <c r="M310" s="2027"/>
      <c r="N310" s="2028"/>
      <c r="O310" s="2028"/>
      <c r="P310" s="2028"/>
      <c r="Q310" s="2028"/>
      <c r="R310" s="2028"/>
      <c r="S310" s="2028"/>
      <c r="T310" s="2028"/>
      <c r="U310" s="2028"/>
      <c r="V310" s="2028"/>
      <c r="W310" s="2028"/>
      <c r="X310" s="2028"/>
      <c r="Y310" s="2028"/>
      <c r="Z310" s="2028"/>
      <c r="AA310" s="2028"/>
      <c r="AB310" s="2028"/>
      <c r="AC310" s="2028"/>
      <c r="AD310" s="2028"/>
      <c r="AE310" s="2028"/>
      <c r="AF310" s="2028"/>
      <c r="AG310" s="2028"/>
      <c r="AH310" s="2028"/>
      <c r="AI310" s="2028"/>
      <c r="AJ310" s="2028"/>
      <c r="AK310" s="2028"/>
      <c r="AL310" s="2028"/>
      <c r="AM310" s="2028"/>
      <c r="AN310" s="2028"/>
      <c r="AO310" s="2028"/>
      <c r="AP310" s="2028"/>
      <c r="AQ310" s="2028"/>
      <c r="AR310" s="2028"/>
      <c r="AS310" s="2028"/>
      <c r="AT310" s="2028"/>
      <c r="AU310" s="2028"/>
      <c r="AV310" s="2028"/>
      <c r="AW310" s="2028"/>
      <c r="AX310" s="2028"/>
      <c r="AY310" s="2028"/>
      <c r="AZ310" s="2028"/>
      <c r="BA310" s="2028"/>
      <c r="BB310" s="2028"/>
    </row>
    <row r="311" spans="1:54" s="2029" customFormat="1" x14ac:dyDescent="0.25">
      <c r="A311" s="2031"/>
      <c r="B311" s="2018"/>
      <c r="C311" s="2018"/>
      <c r="D311" s="2018"/>
      <c r="E311" s="2018"/>
      <c r="F311" s="2018"/>
      <c r="G311" s="2018"/>
      <c r="H311" s="2018"/>
      <c r="I311" s="2018"/>
      <c r="J311" s="2018"/>
      <c r="K311" s="2471"/>
      <c r="L311" s="393"/>
      <c r="M311" s="2027"/>
      <c r="N311" s="2028"/>
      <c r="O311" s="2028"/>
      <c r="P311" s="2028"/>
      <c r="Q311" s="2028"/>
      <c r="R311" s="2028"/>
      <c r="S311" s="2028"/>
      <c r="T311" s="2028"/>
      <c r="U311" s="2028"/>
      <c r="V311" s="2028"/>
      <c r="W311" s="2028"/>
      <c r="X311" s="2028"/>
      <c r="Y311" s="2028"/>
      <c r="Z311" s="2028"/>
      <c r="AA311" s="2028"/>
      <c r="AB311" s="2028"/>
      <c r="AC311" s="2028"/>
      <c r="AD311" s="2028"/>
      <c r="AE311" s="2028"/>
      <c r="AF311" s="2028"/>
      <c r="AG311" s="2028"/>
      <c r="AH311" s="2028"/>
      <c r="AI311" s="2028"/>
      <c r="AJ311" s="2028"/>
      <c r="AK311" s="2028"/>
      <c r="AL311" s="2028"/>
      <c r="AM311" s="2028"/>
      <c r="AN311" s="2028"/>
      <c r="AO311" s="2028"/>
      <c r="AP311" s="2028"/>
      <c r="AQ311" s="2028"/>
      <c r="AR311" s="2028"/>
      <c r="AS311" s="2028"/>
      <c r="AT311" s="2028"/>
      <c r="AU311" s="2028"/>
      <c r="AV311" s="2028"/>
      <c r="AW311" s="2028"/>
      <c r="AX311" s="2028"/>
      <c r="AY311" s="2028"/>
      <c r="AZ311" s="2028"/>
      <c r="BA311" s="2028"/>
      <c r="BB311" s="2028"/>
    </row>
    <row r="312" spans="1:54" s="2029" customFormat="1" x14ac:dyDescent="0.25">
      <c r="A312" s="2031"/>
      <c r="B312" s="2018"/>
      <c r="C312" s="2018"/>
      <c r="D312" s="2018"/>
      <c r="E312" s="2018"/>
      <c r="F312" s="2018"/>
      <c r="G312" s="2018"/>
      <c r="H312" s="2018"/>
      <c r="I312" s="2018"/>
      <c r="J312" s="2018"/>
      <c r="K312" s="2471"/>
      <c r="L312" s="393"/>
      <c r="M312" s="2027"/>
      <c r="N312" s="2028"/>
      <c r="O312" s="2028"/>
      <c r="P312" s="2028"/>
      <c r="Q312" s="2028"/>
      <c r="R312" s="2028"/>
      <c r="S312" s="2028"/>
      <c r="T312" s="2028"/>
      <c r="U312" s="2028"/>
      <c r="V312" s="2028"/>
      <c r="W312" s="2028"/>
      <c r="X312" s="2028"/>
      <c r="Y312" s="2028"/>
      <c r="Z312" s="2028"/>
      <c r="AA312" s="2028"/>
      <c r="AB312" s="2028"/>
      <c r="AC312" s="2028"/>
      <c r="AD312" s="2028"/>
      <c r="AE312" s="2028"/>
      <c r="AF312" s="2028"/>
      <c r="AG312" s="2028"/>
      <c r="AH312" s="2028"/>
      <c r="AI312" s="2028"/>
      <c r="AJ312" s="2028"/>
      <c r="AK312" s="2028"/>
      <c r="AL312" s="2028"/>
      <c r="AM312" s="2028"/>
      <c r="AN312" s="2028"/>
      <c r="AO312" s="2028"/>
      <c r="AP312" s="2028"/>
      <c r="AQ312" s="2028"/>
      <c r="AR312" s="2028"/>
      <c r="AS312" s="2028"/>
      <c r="AT312" s="2028"/>
      <c r="AU312" s="2028"/>
      <c r="AV312" s="2028"/>
      <c r="AW312" s="2028"/>
      <c r="AX312" s="2028"/>
      <c r="AY312" s="2028"/>
      <c r="AZ312" s="2028"/>
      <c r="BA312" s="2028"/>
      <c r="BB312" s="2028"/>
    </row>
    <row r="313" spans="1:54" s="2029" customFormat="1" x14ac:dyDescent="0.25">
      <c r="A313" s="2031"/>
      <c r="B313" s="2018"/>
      <c r="C313" s="2018"/>
      <c r="D313" s="2018"/>
      <c r="E313" s="2018"/>
      <c r="F313" s="2018"/>
      <c r="G313" s="2018"/>
      <c r="H313" s="2018"/>
      <c r="I313" s="2018"/>
      <c r="J313" s="2018"/>
      <c r="K313" s="2471"/>
      <c r="L313" s="393"/>
      <c r="M313" s="2027"/>
      <c r="N313" s="2028"/>
      <c r="O313" s="2028"/>
      <c r="P313" s="2028"/>
      <c r="Q313" s="2028"/>
      <c r="R313" s="2028"/>
      <c r="S313" s="2028"/>
      <c r="T313" s="2028"/>
      <c r="U313" s="2028"/>
      <c r="V313" s="2028"/>
      <c r="W313" s="2028"/>
      <c r="X313" s="2028"/>
      <c r="Y313" s="2028"/>
      <c r="Z313" s="2028"/>
      <c r="AA313" s="2028"/>
      <c r="AB313" s="2028"/>
      <c r="AC313" s="2028"/>
      <c r="AD313" s="2028"/>
      <c r="AE313" s="2028"/>
      <c r="AF313" s="2028"/>
      <c r="AG313" s="2028"/>
      <c r="AH313" s="2028"/>
      <c r="AI313" s="2028"/>
      <c r="AJ313" s="2028"/>
      <c r="AK313" s="2028"/>
      <c r="AL313" s="2028"/>
      <c r="AM313" s="2028"/>
      <c r="AN313" s="2028"/>
      <c r="AO313" s="2028"/>
      <c r="AP313" s="2028"/>
      <c r="AQ313" s="2028"/>
      <c r="AR313" s="2028"/>
      <c r="AS313" s="2028"/>
      <c r="AT313" s="2028"/>
      <c r="AU313" s="2028"/>
      <c r="AV313" s="2028"/>
      <c r="AW313" s="2028"/>
      <c r="AX313" s="2028"/>
      <c r="AY313" s="2028"/>
      <c r="AZ313" s="2028"/>
      <c r="BA313" s="2028"/>
      <c r="BB313" s="2028"/>
    </row>
    <row r="314" spans="1:54" s="2029" customFormat="1" x14ac:dyDescent="0.25">
      <c r="A314" s="2031"/>
      <c r="B314" s="2018"/>
      <c r="C314" s="2018"/>
      <c r="D314" s="2018"/>
      <c r="E314" s="2018"/>
      <c r="F314" s="2018"/>
      <c r="G314" s="2018"/>
      <c r="H314" s="2018"/>
      <c r="I314" s="2018"/>
      <c r="J314" s="2018"/>
      <c r="K314" s="2471"/>
      <c r="L314" s="393"/>
      <c r="M314" s="2027"/>
      <c r="N314" s="2028"/>
      <c r="O314" s="2028"/>
      <c r="P314" s="2028"/>
      <c r="Q314" s="2028"/>
      <c r="R314" s="2028"/>
      <c r="S314" s="2028"/>
      <c r="T314" s="2028"/>
      <c r="U314" s="2028"/>
      <c r="V314" s="2028"/>
      <c r="W314" s="2028"/>
      <c r="X314" s="2028"/>
      <c r="Y314" s="2028"/>
      <c r="Z314" s="2028"/>
      <c r="AA314" s="2028"/>
      <c r="AB314" s="2028"/>
      <c r="AC314" s="2028"/>
      <c r="AD314" s="2028"/>
      <c r="AE314" s="2028"/>
      <c r="AF314" s="2028"/>
      <c r="AG314" s="2028"/>
      <c r="AH314" s="2028"/>
      <c r="AI314" s="2028"/>
      <c r="AJ314" s="2028"/>
      <c r="AK314" s="2028"/>
      <c r="AL314" s="2028"/>
      <c r="AM314" s="2028"/>
      <c r="AN314" s="2028"/>
      <c r="AO314" s="2028"/>
      <c r="AP314" s="2028"/>
      <c r="AQ314" s="2028"/>
      <c r="AR314" s="2028"/>
      <c r="AS314" s="2028"/>
      <c r="AT314" s="2028"/>
      <c r="AU314" s="2028"/>
      <c r="AV314" s="2028"/>
      <c r="AW314" s="2028"/>
      <c r="AX314" s="2028"/>
      <c r="AY314" s="2028"/>
      <c r="AZ314" s="2028"/>
      <c r="BA314" s="2028"/>
      <c r="BB314" s="2028"/>
    </row>
    <row r="315" spans="1:54" s="2029" customFormat="1" x14ac:dyDescent="0.25">
      <c r="A315" s="2031"/>
      <c r="B315" s="2018"/>
      <c r="C315" s="2018"/>
      <c r="D315" s="2018"/>
      <c r="E315" s="2018"/>
      <c r="F315" s="2018"/>
      <c r="G315" s="2018"/>
      <c r="H315" s="2018"/>
      <c r="I315" s="2018"/>
      <c r="J315" s="2018"/>
      <c r="K315" s="2471"/>
      <c r="L315" s="393"/>
      <c r="M315" s="2027"/>
      <c r="N315" s="2028"/>
      <c r="O315" s="2028"/>
      <c r="P315" s="2028"/>
      <c r="Q315" s="2028"/>
      <c r="R315" s="2028"/>
      <c r="S315" s="2028"/>
      <c r="T315" s="2028"/>
      <c r="U315" s="2028"/>
      <c r="V315" s="2028"/>
      <c r="W315" s="2028"/>
      <c r="X315" s="2028"/>
      <c r="Y315" s="2028"/>
      <c r="Z315" s="2028"/>
      <c r="AA315" s="2028"/>
      <c r="AB315" s="2028"/>
      <c r="AC315" s="2028"/>
      <c r="AD315" s="2028"/>
      <c r="AE315" s="2028"/>
      <c r="AF315" s="2028"/>
      <c r="AG315" s="2028"/>
      <c r="AH315" s="2028"/>
      <c r="AI315" s="2028"/>
      <c r="AJ315" s="2028"/>
      <c r="AK315" s="2028"/>
      <c r="AL315" s="2028"/>
      <c r="AM315" s="2028"/>
      <c r="AN315" s="2028"/>
      <c r="AO315" s="2028"/>
      <c r="AP315" s="2028"/>
      <c r="AQ315" s="2028"/>
      <c r="AR315" s="2028"/>
      <c r="AS315" s="2028"/>
      <c r="AT315" s="2028"/>
      <c r="AU315" s="2028"/>
      <c r="AV315" s="2028"/>
      <c r="AW315" s="2028"/>
      <c r="AX315" s="2028"/>
      <c r="AY315" s="2028"/>
      <c r="AZ315" s="2028"/>
      <c r="BA315" s="2028"/>
      <c r="BB315" s="2028"/>
    </row>
    <row r="316" spans="1:54" s="2029" customFormat="1" x14ac:dyDescent="0.25">
      <c r="A316" s="2031"/>
      <c r="B316" s="2018"/>
      <c r="C316" s="2018"/>
      <c r="D316" s="2018"/>
      <c r="E316" s="2018"/>
      <c r="F316" s="2018"/>
      <c r="G316" s="2018"/>
      <c r="H316" s="2018"/>
      <c r="I316" s="2018"/>
      <c r="J316" s="2018"/>
      <c r="K316" s="2471"/>
      <c r="L316" s="393"/>
      <c r="M316" s="2027"/>
      <c r="N316" s="2028"/>
      <c r="O316" s="2028"/>
      <c r="P316" s="2028"/>
      <c r="Q316" s="2028"/>
      <c r="R316" s="2028"/>
      <c r="S316" s="2028"/>
      <c r="T316" s="2028"/>
      <c r="U316" s="2028"/>
      <c r="V316" s="2028"/>
      <c r="W316" s="2028"/>
      <c r="X316" s="2028"/>
      <c r="Y316" s="2028"/>
      <c r="Z316" s="2028"/>
      <c r="AA316" s="2028"/>
      <c r="AB316" s="2028"/>
      <c r="AC316" s="2028"/>
      <c r="AD316" s="2028"/>
      <c r="AE316" s="2028"/>
      <c r="AF316" s="2028"/>
      <c r="AG316" s="2028"/>
      <c r="AH316" s="2028"/>
      <c r="AI316" s="2028"/>
      <c r="AJ316" s="2028"/>
      <c r="AK316" s="2028"/>
      <c r="AL316" s="2028"/>
      <c r="AM316" s="2028"/>
      <c r="AN316" s="2028"/>
      <c r="AO316" s="2028"/>
      <c r="AP316" s="2028"/>
      <c r="AQ316" s="2028"/>
      <c r="AR316" s="2028"/>
      <c r="AS316" s="2028"/>
      <c r="AT316" s="2028"/>
      <c r="AU316" s="2028"/>
      <c r="AV316" s="2028"/>
      <c r="AW316" s="2028"/>
      <c r="AX316" s="2028"/>
      <c r="AY316" s="2028"/>
      <c r="AZ316" s="2028"/>
      <c r="BA316" s="2028"/>
      <c r="BB316" s="2028"/>
    </row>
    <row r="317" spans="1:54" s="2029" customFormat="1" x14ac:dyDescent="0.25">
      <c r="A317" s="2031"/>
      <c r="B317" s="2018"/>
      <c r="C317" s="2018"/>
      <c r="D317" s="2018"/>
      <c r="E317" s="2018"/>
      <c r="F317" s="2018"/>
      <c r="G317" s="2018"/>
      <c r="H317" s="2018"/>
      <c r="I317" s="2018"/>
      <c r="J317" s="2018"/>
      <c r="K317" s="2471"/>
      <c r="L317" s="393"/>
      <c r="M317" s="2027"/>
      <c r="N317" s="2028"/>
      <c r="O317" s="2028"/>
      <c r="P317" s="2028"/>
      <c r="Q317" s="2028"/>
      <c r="R317" s="2028"/>
      <c r="S317" s="2028"/>
      <c r="T317" s="2028"/>
      <c r="U317" s="2028"/>
      <c r="V317" s="2028"/>
      <c r="W317" s="2028"/>
      <c r="X317" s="2028"/>
      <c r="Y317" s="2028"/>
      <c r="Z317" s="2028"/>
      <c r="AA317" s="2028"/>
      <c r="AB317" s="2028"/>
      <c r="AC317" s="2028"/>
      <c r="AD317" s="2028"/>
      <c r="AE317" s="2028"/>
      <c r="AF317" s="2028"/>
      <c r="AG317" s="2028"/>
      <c r="AH317" s="2028"/>
      <c r="AI317" s="2028"/>
      <c r="AJ317" s="2028"/>
      <c r="AK317" s="2028"/>
      <c r="AL317" s="2028"/>
      <c r="AM317" s="2028"/>
      <c r="AN317" s="2028"/>
      <c r="AO317" s="2028"/>
      <c r="AP317" s="2028"/>
      <c r="AQ317" s="2028"/>
      <c r="AR317" s="2028"/>
      <c r="AS317" s="2028"/>
      <c r="AT317" s="2028"/>
      <c r="AU317" s="2028"/>
      <c r="AV317" s="2028"/>
      <c r="AW317" s="2028"/>
      <c r="AX317" s="2028"/>
      <c r="AY317" s="2028"/>
      <c r="AZ317" s="2028"/>
      <c r="BA317" s="2028"/>
      <c r="BB317" s="2028"/>
    </row>
    <row r="318" spans="1:54" s="2029" customFormat="1" x14ac:dyDescent="0.25">
      <c r="A318" s="2031"/>
      <c r="B318" s="2018"/>
      <c r="C318" s="2018"/>
      <c r="D318" s="2018"/>
      <c r="E318" s="2018"/>
      <c r="F318" s="2018"/>
      <c r="G318" s="2018"/>
      <c r="H318" s="2018"/>
      <c r="I318" s="2018"/>
      <c r="J318" s="2018"/>
      <c r="K318" s="2471"/>
      <c r="L318" s="393"/>
      <c r="M318" s="2027"/>
      <c r="N318" s="2028"/>
      <c r="O318" s="2028"/>
      <c r="P318" s="2028"/>
      <c r="Q318" s="2028"/>
      <c r="R318" s="2028"/>
      <c r="S318" s="2028"/>
      <c r="T318" s="2028"/>
      <c r="U318" s="2028"/>
      <c r="V318" s="2028"/>
      <c r="W318" s="2028"/>
      <c r="X318" s="2028"/>
      <c r="Y318" s="2028"/>
      <c r="Z318" s="2028"/>
      <c r="AA318" s="2028"/>
      <c r="AB318" s="2028"/>
      <c r="AC318" s="2028"/>
      <c r="AD318" s="2028"/>
      <c r="AE318" s="2028"/>
      <c r="AF318" s="2028"/>
      <c r="AG318" s="2028"/>
      <c r="AH318" s="2028"/>
      <c r="AI318" s="2028"/>
      <c r="AJ318" s="2028"/>
      <c r="AK318" s="2028"/>
      <c r="AL318" s="2028"/>
      <c r="AM318" s="2028"/>
      <c r="AN318" s="2028"/>
      <c r="AO318" s="2028"/>
      <c r="AP318" s="2028"/>
      <c r="AQ318" s="2028"/>
      <c r="AR318" s="2028"/>
      <c r="AS318" s="2028"/>
      <c r="AT318" s="2028"/>
      <c r="AU318" s="2028"/>
      <c r="AV318" s="2028"/>
      <c r="AW318" s="2028"/>
      <c r="AX318" s="2028"/>
      <c r="AY318" s="2028"/>
      <c r="AZ318" s="2028"/>
      <c r="BA318" s="2028"/>
      <c r="BB318" s="2028"/>
    </row>
    <row r="319" spans="1:54" s="2029" customFormat="1" x14ac:dyDescent="0.25">
      <c r="A319" s="2031"/>
      <c r="B319" s="2018"/>
      <c r="C319" s="2018"/>
      <c r="D319" s="2018"/>
      <c r="E319" s="2018"/>
      <c r="F319" s="2018"/>
      <c r="G319" s="2018"/>
      <c r="H319" s="2018"/>
      <c r="I319" s="2018"/>
      <c r="J319" s="2018"/>
      <c r="K319" s="2471"/>
      <c r="L319" s="393"/>
      <c r="M319" s="2027"/>
      <c r="N319" s="2028"/>
      <c r="O319" s="2028"/>
      <c r="P319" s="2028"/>
      <c r="Q319" s="2028"/>
      <c r="R319" s="2028"/>
      <c r="S319" s="2028"/>
      <c r="T319" s="2028"/>
      <c r="U319" s="2028"/>
      <c r="V319" s="2028"/>
      <c r="W319" s="2028"/>
      <c r="X319" s="2028"/>
      <c r="Y319" s="2028"/>
      <c r="Z319" s="2028"/>
      <c r="AA319" s="2028"/>
      <c r="AB319" s="2028"/>
      <c r="AC319" s="2028"/>
      <c r="AD319" s="2028"/>
      <c r="AE319" s="2028"/>
      <c r="AF319" s="2028"/>
      <c r="AG319" s="2028"/>
      <c r="AH319" s="2028"/>
      <c r="AI319" s="2028"/>
      <c r="AJ319" s="2028"/>
      <c r="AK319" s="2028"/>
      <c r="AL319" s="2028"/>
      <c r="AM319" s="2028"/>
      <c r="AN319" s="2028"/>
      <c r="AO319" s="2028"/>
      <c r="AP319" s="2028"/>
      <c r="AQ319" s="2028"/>
      <c r="AR319" s="2028"/>
      <c r="AS319" s="2028"/>
      <c r="AT319" s="2028"/>
      <c r="AU319" s="2028"/>
      <c r="AV319" s="2028"/>
      <c r="AW319" s="2028"/>
      <c r="AX319" s="2028"/>
      <c r="AY319" s="2028"/>
      <c r="AZ319" s="2028"/>
      <c r="BA319" s="2028"/>
      <c r="BB319" s="2028"/>
    </row>
    <row r="320" spans="1:54" s="2029" customFormat="1" x14ac:dyDescent="0.25">
      <c r="A320" s="2031"/>
      <c r="B320" s="2018"/>
      <c r="C320" s="2018"/>
      <c r="D320" s="2018"/>
      <c r="E320" s="2018"/>
      <c r="F320" s="2018"/>
      <c r="G320" s="2018"/>
      <c r="H320" s="2018"/>
      <c r="I320" s="2018"/>
      <c r="J320" s="2018"/>
      <c r="K320" s="2471"/>
      <c r="L320" s="393"/>
      <c r="M320" s="2027"/>
      <c r="N320" s="2028"/>
      <c r="O320" s="2028"/>
      <c r="P320" s="2028"/>
      <c r="Q320" s="2028"/>
      <c r="R320" s="2028"/>
      <c r="S320" s="2028"/>
      <c r="T320" s="2028"/>
      <c r="U320" s="2028"/>
      <c r="V320" s="2028"/>
      <c r="W320" s="2028"/>
      <c r="X320" s="2028"/>
      <c r="Y320" s="2028"/>
      <c r="Z320" s="2028"/>
      <c r="AA320" s="2028"/>
      <c r="AB320" s="2028"/>
      <c r="AC320" s="2028"/>
      <c r="AD320" s="2028"/>
      <c r="AE320" s="2028"/>
      <c r="AF320" s="2028"/>
      <c r="AG320" s="2028"/>
      <c r="AH320" s="2028"/>
      <c r="AI320" s="2028"/>
      <c r="AJ320" s="2028"/>
      <c r="AK320" s="2028"/>
      <c r="AL320" s="2028"/>
      <c r="AM320" s="2028"/>
      <c r="AN320" s="2028"/>
      <c r="AO320" s="2028"/>
      <c r="AP320" s="2028"/>
      <c r="AQ320" s="2028"/>
      <c r="AR320" s="2028"/>
      <c r="AS320" s="2028"/>
      <c r="AT320" s="2028"/>
      <c r="AU320" s="2028"/>
      <c r="AV320" s="2028"/>
      <c r="AW320" s="2028"/>
      <c r="AX320" s="2028"/>
      <c r="AY320" s="2028"/>
      <c r="AZ320" s="2028"/>
      <c r="BA320" s="2028"/>
      <c r="BB320" s="2028"/>
    </row>
    <row r="321" spans="1:54" s="2029" customFormat="1" x14ac:dyDescent="0.25">
      <c r="A321" s="2031"/>
      <c r="B321" s="2018"/>
      <c r="C321" s="2018"/>
      <c r="D321" s="2018"/>
      <c r="E321" s="2018"/>
      <c r="F321" s="2018"/>
      <c r="G321" s="2018"/>
      <c r="H321" s="2018"/>
      <c r="I321" s="2018"/>
      <c r="J321" s="2018"/>
      <c r="K321" s="2471"/>
      <c r="L321" s="393"/>
      <c r="M321" s="2027"/>
      <c r="N321" s="2028"/>
      <c r="O321" s="2028"/>
      <c r="P321" s="2028"/>
      <c r="Q321" s="2028"/>
      <c r="R321" s="2028"/>
      <c r="S321" s="2028"/>
      <c r="T321" s="2028"/>
      <c r="U321" s="2028"/>
      <c r="V321" s="2028"/>
      <c r="W321" s="2028"/>
      <c r="X321" s="2028"/>
      <c r="Y321" s="2028"/>
      <c r="Z321" s="2028"/>
      <c r="AA321" s="2028"/>
      <c r="AB321" s="2028"/>
      <c r="AC321" s="2028"/>
      <c r="AD321" s="2028"/>
      <c r="AE321" s="2028"/>
      <c r="AF321" s="2028"/>
      <c r="AG321" s="2028"/>
      <c r="AH321" s="2028"/>
      <c r="AI321" s="2028"/>
      <c r="AJ321" s="2028"/>
      <c r="AK321" s="2028"/>
      <c r="AL321" s="2028"/>
      <c r="AM321" s="2028"/>
      <c r="AN321" s="2028"/>
      <c r="AO321" s="2028"/>
      <c r="AP321" s="2028"/>
      <c r="AQ321" s="2028"/>
      <c r="AR321" s="2028"/>
      <c r="AS321" s="2028"/>
      <c r="AT321" s="2028"/>
      <c r="AU321" s="2028"/>
      <c r="AV321" s="2028"/>
      <c r="AW321" s="2028"/>
      <c r="AX321" s="2028"/>
      <c r="AY321" s="2028"/>
      <c r="AZ321" s="2028"/>
      <c r="BA321" s="2028"/>
      <c r="BB321" s="2028"/>
    </row>
    <row r="322" spans="1:54" s="2029" customFormat="1" x14ac:dyDescent="0.25">
      <c r="A322" s="2031"/>
      <c r="B322" s="2018"/>
      <c r="C322" s="2018"/>
      <c r="D322" s="2018"/>
      <c r="E322" s="2018"/>
      <c r="F322" s="2018"/>
      <c r="G322" s="2018"/>
      <c r="H322" s="2018"/>
      <c r="I322" s="2018"/>
      <c r="J322" s="2018"/>
      <c r="K322" s="2471"/>
      <c r="L322" s="393"/>
      <c r="M322" s="2027"/>
      <c r="N322" s="2028"/>
      <c r="O322" s="2028"/>
      <c r="P322" s="2028"/>
      <c r="Q322" s="2028"/>
      <c r="R322" s="2028"/>
      <c r="S322" s="2028"/>
      <c r="T322" s="2028"/>
      <c r="U322" s="2028"/>
      <c r="V322" s="2028"/>
      <c r="W322" s="2028"/>
      <c r="X322" s="2028"/>
      <c r="Y322" s="2028"/>
      <c r="Z322" s="2028"/>
      <c r="AA322" s="2028"/>
      <c r="AB322" s="2028"/>
      <c r="AC322" s="2028"/>
      <c r="AD322" s="2028"/>
      <c r="AE322" s="2028"/>
      <c r="AF322" s="2028"/>
      <c r="AG322" s="2028"/>
      <c r="AH322" s="2028"/>
      <c r="AI322" s="2028"/>
      <c r="AJ322" s="2028"/>
      <c r="AK322" s="2028"/>
      <c r="AL322" s="2028"/>
      <c r="AM322" s="2028"/>
      <c r="AN322" s="2028"/>
      <c r="AO322" s="2028"/>
      <c r="AP322" s="2028"/>
      <c r="AQ322" s="2028"/>
      <c r="AR322" s="2028"/>
      <c r="AS322" s="2028"/>
      <c r="AT322" s="2028"/>
      <c r="AU322" s="2028"/>
      <c r="AV322" s="2028"/>
      <c r="AW322" s="2028"/>
      <c r="AX322" s="2028"/>
      <c r="AY322" s="2028"/>
      <c r="AZ322" s="2028"/>
      <c r="BA322" s="2028"/>
      <c r="BB322" s="2028"/>
    </row>
    <row r="323" spans="1:54" s="2029" customFormat="1" x14ac:dyDescent="0.25">
      <c r="A323" s="2031"/>
      <c r="B323" s="2018"/>
      <c r="C323" s="2018"/>
      <c r="D323" s="2018"/>
      <c r="E323" s="2018"/>
      <c r="F323" s="2018"/>
      <c r="G323" s="2018"/>
      <c r="H323" s="2018"/>
      <c r="I323" s="2018"/>
      <c r="J323" s="2018"/>
      <c r="K323" s="2471"/>
      <c r="L323" s="393"/>
      <c r="M323" s="2027"/>
      <c r="N323" s="2028"/>
      <c r="O323" s="2028"/>
      <c r="P323" s="2028"/>
      <c r="Q323" s="2028"/>
      <c r="R323" s="2028"/>
      <c r="S323" s="2028"/>
      <c r="T323" s="2028"/>
      <c r="U323" s="2028"/>
      <c r="V323" s="2028"/>
      <c r="W323" s="2028"/>
      <c r="X323" s="2028"/>
      <c r="Y323" s="2028"/>
      <c r="Z323" s="2028"/>
      <c r="AA323" s="2028"/>
      <c r="AB323" s="2028"/>
      <c r="AC323" s="2028"/>
      <c r="AD323" s="2028"/>
      <c r="AE323" s="2028"/>
      <c r="AF323" s="2028"/>
      <c r="AG323" s="2028"/>
      <c r="AH323" s="2028"/>
      <c r="AI323" s="2028"/>
      <c r="AJ323" s="2028"/>
      <c r="AK323" s="2028"/>
      <c r="AL323" s="2028"/>
      <c r="AM323" s="2028"/>
      <c r="AN323" s="2028"/>
      <c r="AO323" s="2028"/>
      <c r="AP323" s="2028"/>
      <c r="AQ323" s="2028"/>
      <c r="AR323" s="2028"/>
      <c r="AS323" s="2028"/>
      <c r="AT323" s="2028"/>
      <c r="AU323" s="2028"/>
      <c r="AV323" s="2028"/>
      <c r="AW323" s="2028"/>
      <c r="AX323" s="2028"/>
      <c r="AY323" s="2028"/>
      <c r="AZ323" s="2028"/>
      <c r="BA323" s="2028"/>
      <c r="BB323" s="2028"/>
    </row>
    <row r="324" spans="1:54" s="2029" customFormat="1" x14ac:dyDescent="0.25">
      <c r="A324" s="2031"/>
      <c r="B324" s="2018"/>
      <c r="C324" s="2018"/>
      <c r="D324" s="2018"/>
      <c r="E324" s="2018"/>
      <c r="F324" s="2018"/>
      <c r="G324" s="2018"/>
      <c r="H324" s="2018"/>
      <c r="I324" s="2018"/>
      <c r="J324" s="2018"/>
      <c r="K324" s="2471"/>
      <c r="L324" s="393"/>
      <c r="M324" s="2027"/>
      <c r="N324" s="2028"/>
      <c r="O324" s="2028"/>
      <c r="P324" s="2028"/>
      <c r="Q324" s="2028"/>
      <c r="R324" s="2028"/>
      <c r="S324" s="2028"/>
      <c r="T324" s="2028"/>
      <c r="U324" s="2028"/>
      <c r="V324" s="2028"/>
      <c r="W324" s="2028"/>
      <c r="X324" s="2028"/>
      <c r="Y324" s="2028"/>
      <c r="Z324" s="2028"/>
      <c r="AA324" s="2028"/>
      <c r="AB324" s="2028"/>
      <c r="AC324" s="2028"/>
      <c r="AD324" s="2028"/>
      <c r="AE324" s="2028"/>
      <c r="AF324" s="2028"/>
      <c r="AG324" s="2028"/>
      <c r="AH324" s="2028"/>
      <c r="AI324" s="2028"/>
      <c r="AJ324" s="2028"/>
      <c r="AK324" s="2028"/>
      <c r="AL324" s="2028"/>
      <c r="AM324" s="2028"/>
      <c r="AN324" s="2028"/>
      <c r="AO324" s="2028"/>
      <c r="AP324" s="2028"/>
      <c r="AQ324" s="2028"/>
      <c r="AR324" s="2028"/>
      <c r="AS324" s="2028"/>
      <c r="AT324" s="2028"/>
      <c r="AU324" s="2028"/>
      <c r="AV324" s="2028"/>
      <c r="AW324" s="2028"/>
      <c r="AX324" s="2028"/>
      <c r="AY324" s="2028"/>
      <c r="AZ324" s="2028"/>
      <c r="BA324" s="2028"/>
      <c r="BB324" s="2028"/>
    </row>
    <row r="325" spans="1:54" s="2029" customFormat="1" x14ac:dyDescent="0.25">
      <c r="A325" s="2031"/>
      <c r="B325" s="2018"/>
      <c r="C325" s="2018"/>
      <c r="D325" s="2018"/>
      <c r="E325" s="2018"/>
      <c r="F325" s="2018"/>
      <c r="G325" s="2018"/>
      <c r="H325" s="2018"/>
      <c r="I325" s="2018"/>
      <c r="J325" s="2018"/>
      <c r="K325" s="2471"/>
      <c r="L325" s="393"/>
      <c r="M325" s="2027"/>
      <c r="N325" s="2028"/>
      <c r="O325" s="2028"/>
      <c r="P325" s="2028"/>
      <c r="Q325" s="2028"/>
      <c r="R325" s="2028"/>
      <c r="S325" s="2028"/>
      <c r="T325" s="2028"/>
      <c r="U325" s="2028"/>
      <c r="V325" s="2028"/>
      <c r="W325" s="2028"/>
      <c r="X325" s="2028"/>
      <c r="Y325" s="2028"/>
      <c r="Z325" s="2028"/>
      <c r="AA325" s="2028"/>
      <c r="AB325" s="2028"/>
      <c r="AC325" s="2028"/>
      <c r="AD325" s="2028"/>
      <c r="AE325" s="2028"/>
      <c r="AF325" s="2028"/>
      <c r="AG325" s="2028"/>
      <c r="AH325" s="2028"/>
      <c r="AI325" s="2028"/>
      <c r="AJ325" s="2028"/>
      <c r="AK325" s="2028"/>
      <c r="AL325" s="2028"/>
      <c r="AM325" s="2028"/>
      <c r="AN325" s="2028"/>
      <c r="AO325" s="2028"/>
      <c r="AP325" s="2028"/>
      <c r="AQ325" s="2028"/>
      <c r="AR325" s="2028"/>
      <c r="AS325" s="2028"/>
      <c r="AT325" s="2028"/>
      <c r="AU325" s="2028"/>
      <c r="AV325" s="2028"/>
      <c r="AW325" s="2028"/>
      <c r="AX325" s="2028"/>
      <c r="AY325" s="2028"/>
      <c r="AZ325" s="2028"/>
      <c r="BA325" s="2028"/>
      <c r="BB325" s="2028"/>
    </row>
    <row r="326" spans="1:54" s="2029" customFormat="1" x14ac:dyDescent="0.25">
      <c r="A326" s="2031"/>
      <c r="B326" s="2018"/>
      <c r="C326" s="2018"/>
      <c r="D326" s="2018"/>
      <c r="E326" s="2018"/>
      <c r="F326" s="2018"/>
      <c r="G326" s="2018"/>
      <c r="H326" s="2018"/>
      <c r="I326" s="2018"/>
      <c r="J326" s="2018"/>
      <c r="K326" s="2471"/>
      <c r="L326" s="393"/>
      <c r="M326" s="2027"/>
      <c r="N326" s="2028"/>
      <c r="O326" s="2028"/>
      <c r="P326" s="2028"/>
      <c r="Q326" s="2028"/>
      <c r="R326" s="2028"/>
      <c r="S326" s="2028"/>
      <c r="T326" s="2028"/>
      <c r="U326" s="2028"/>
      <c r="V326" s="2028"/>
      <c r="W326" s="2028"/>
      <c r="X326" s="2028"/>
      <c r="Y326" s="2028"/>
      <c r="Z326" s="2028"/>
      <c r="AA326" s="2028"/>
      <c r="AB326" s="2028"/>
      <c r="AC326" s="2028"/>
      <c r="AD326" s="2028"/>
      <c r="AE326" s="2028"/>
      <c r="AF326" s="2028"/>
      <c r="AG326" s="2028"/>
      <c r="AH326" s="2028"/>
      <c r="AI326" s="2028"/>
      <c r="AJ326" s="2028"/>
      <c r="AK326" s="2028"/>
      <c r="AL326" s="2028"/>
      <c r="AM326" s="2028"/>
      <c r="AN326" s="2028"/>
      <c r="AO326" s="2028"/>
      <c r="AP326" s="2028"/>
      <c r="AQ326" s="2028"/>
      <c r="AR326" s="2028"/>
      <c r="AS326" s="2028"/>
      <c r="AT326" s="2028"/>
      <c r="AU326" s="2028"/>
      <c r="AV326" s="2028"/>
      <c r="AW326" s="2028"/>
      <c r="AX326" s="2028"/>
      <c r="AY326" s="2028"/>
      <c r="AZ326" s="2028"/>
      <c r="BA326" s="2028"/>
      <c r="BB326" s="2028"/>
    </row>
    <row r="327" spans="1:54" s="2029" customFormat="1" x14ac:dyDescent="0.25">
      <c r="A327" s="2031"/>
      <c r="B327" s="2018"/>
      <c r="C327" s="2018"/>
      <c r="D327" s="2018"/>
      <c r="E327" s="2018"/>
      <c r="F327" s="2018"/>
      <c r="G327" s="2018"/>
      <c r="H327" s="2018"/>
      <c r="I327" s="2018"/>
      <c r="J327" s="2018"/>
      <c r="K327" s="2471"/>
      <c r="L327" s="393"/>
      <c r="M327" s="2027"/>
      <c r="N327" s="2028"/>
      <c r="O327" s="2028"/>
      <c r="P327" s="2028"/>
      <c r="Q327" s="2028"/>
      <c r="R327" s="2028"/>
      <c r="S327" s="2028"/>
      <c r="T327" s="2028"/>
      <c r="U327" s="2028"/>
      <c r="V327" s="2028"/>
      <c r="W327" s="2028"/>
      <c r="X327" s="2028"/>
      <c r="Y327" s="2028"/>
      <c r="Z327" s="2028"/>
      <c r="AA327" s="2028"/>
      <c r="AB327" s="2028"/>
      <c r="AC327" s="2028"/>
      <c r="AD327" s="2028"/>
      <c r="AE327" s="2028"/>
      <c r="AF327" s="2028"/>
      <c r="AG327" s="2028"/>
      <c r="AH327" s="2028"/>
      <c r="AI327" s="2028"/>
      <c r="AJ327" s="2028"/>
      <c r="AK327" s="2028"/>
      <c r="AL327" s="2028"/>
      <c r="AM327" s="2028"/>
      <c r="AN327" s="2028"/>
      <c r="AO327" s="2028"/>
      <c r="AP327" s="2028"/>
      <c r="AQ327" s="2028"/>
      <c r="AR327" s="2028"/>
      <c r="AS327" s="2028"/>
      <c r="AT327" s="2028"/>
      <c r="AU327" s="2028"/>
      <c r="AV327" s="2028"/>
      <c r="AW327" s="2028"/>
      <c r="AX327" s="2028"/>
      <c r="AY327" s="2028"/>
      <c r="AZ327" s="2028"/>
      <c r="BA327" s="2028"/>
      <c r="BB327" s="2028"/>
    </row>
    <row r="328" spans="1:54" s="2029" customFormat="1" x14ac:dyDescent="0.25">
      <c r="A328" s="2031"/>
      <c r="B328" s="2018"/>
      <c r="C328" s="2018"/>
      <c r="D328" s="2018"/>
      <c r="E328" s="2018"/>
      <c r="F328" s="2018"/>
      <c r="G328" s="2018"/>
      <c r="H328" s="2018"/>
      <c r="I328" s="2018"/>
      <c r="J328" s="2018"/>
      <c r="K328" s="2471"/>
      <c r="L328" s="393"/>
      <c r="M328" s="2027"/>
      <c r="N328" s="2028"/>
      <c r="O328" s="2028"/>
      <c r="P328" s="2028"/>
      <c r="Q328" s="2028"/>
      <c r="R328" s="2028"/>
      <c r="S328" s="2028"/>
      <c r="T328" s="2028"/>
      <c r="U328" s="2028"/>
      <c r="V328" s="2028"/>
      <c r="W328" s="2028"/>
      <c r="X328" s="2028"/>
      <c r="Y328" s="2028"/>
      <c r="Z328" s="2028"/>
      <c r="AA328" s="2028"/>
      <c r="AB328" s="2028"/>
      <c r="AC328" s="2028"/>
      <c r="AD328" s="2028"/>
      <c r="AE328" s="2028"/>
      <c r="AF328" s="2028"/>
      <c r="AG328" s="2028"/>
      <c r="AH328" s="2028"/>
      <c r="AI328" s="2028"/>
      <c r="AJ328" s="2028"/>
      <c r="AK328" s="2028"/>
      <c r="AL328" s="2028"/>
      <c r="AM328" s="2028"/>
      <c r="AN328" s="2028"/>
      <c r="AO328" s="2028"/>
      <c r="AP328" s="2028"/>
      <c r="AQ328" s="2028"/>
      <c r="AR328" s="2028"/>
      <c r="AS328" s="2028"/>
      <c r="AT328" s="2028"/>
      <c r="AU328" s="2028"/>
      <c r="AV328" s="2028"/>
      <c r="AW328" s="2028"/>
      <c r="AX328" s="2028"/>
      <c r="AY328" s="2028"/>
      <c r="AZ328" s="2028"/>
      <c r="BA328" s="2028"/>
      <c r="BB328" s="2028"/>
    </row>
    <row r="329" spans="1:54" s="2029" customFormat="1" x14ac:dyDescent="0.25">
      <c r="A329" s="2031"/>
      <c r="B329" s="2018"/>
      <c r="C329" s="2018"/>
      <c r="D329" s="2018"/>
      <c r="E329" s="2018"/>
      <c r="F329" s="2018"/>
      <c r="G329" s="2018"/>
      <c r="H329" s="2018"/>
      <c r="I329" s="2018"/>
      <c r="J329" s="2018"/>
      <c r="K329" s="2471"/>
      <c r="L329" s="393"/>
      <c r="M329" s="2027"/>
      <c r="N329" s="2028"/>
      <c r="O329" s="2028"/>
      <c r="P329" s="2028"/>
      <c r="Q329" s="2028"/>
      <c r="R329" s="2028"/>
      <c r="S329" s="2028"/>
      <c r="T329" s="2028"/>
      <c r="U329" s="2028"/>
      <c r="V329" s="2028"/>
      <c r="W329" s="2028"/>
      <c r="X329" s="2028"/>
      <c r="Y329" s="2028"/>
      <c r="Z329" s="2028"/>
      <c r="AA329" s="2028"/>
      <c r="AB329" s="2028"/>
      <c r="AC329" s="2028"/>
      <c r="AD329" s="2028"/>
      <c r="AE329" s="2028"/>
      <c r="AF329" s="2028"/>
      <c r="AG329" s="2028"/>
      <c r="AH329" s="2028"/>
      <c r="AI329" s="2028"/>
      <c r="AJ329" s="2028"/>
      <c r="AK329" s="2028"/>
      <c r="AL329" s="2028"/>
      <c r="AM329" s="2028"/>
      <c r="AN329" s="2028"/>
      <c r="AO329" s="2028"/>
      <c r="AP329" s="2028"/>
      <c r="AQ329" s="2028"/>
      <c r="AR329" s="2028"/>
      <c r="AS329" s="2028"/>
      <c r="AT329" s="2028"/>
      <c r="AU329" s="2028"/>
      <c r="AV329" s="2028"/>
      <c r="AW329" s="2028"/>
      <c r="AX329" s="2028"/>
      <c r="AY329" s="2028"/>
      <c r="AZ329" s="2028"/>
      <c r="BA329" s="2028"/>
      <c r="BB329" s="2028"/>
    </row>
    <row r="330" spans="1:54" s="2029" customFormat="1" x14ac:dyDescent="0.25">
      <c r="A330" s="2031"/>
      <c r="B330" s="2018"/>
      <c r="C330" s="2018"/>
      <c r="D330" s="2018"/>
      <c r="E330" s="2018"/>
      <c r="F330" s="2018"/>
      <c r="G330" s="2018"/>
      <c r="H330" s="2018"/>
      <c r="I330" s="2018"/>
      <c r="J330" s="2018"/>
      <c r="K330" s="2471"/>
      <c r="L330" s="393"/>
      <c r="M330" s="2027"/>
      <c r="N330" s="2028"/>
      <c r="O330" s="2028"/>
      <c r="P330" s="2028"/>
      <c r="Q330" s="2028"/>
      <c r="R330" s="2028"/>
      <c r="S330" s="2028"/>
      <c r="T330" s="2028"/>
      <c r="U330" s="2028"/>
      <c r="V330" s="2028"/>
      <c r="W330" s="2028"/>
      <c r="X330" s="2028"/>
      <c r="Y330" s="2028"/>
      <c r="Z330" s="2028"/>
      <c r="AA330" s="2028"/>
      <c r="AB330" s="2028"/>
      <c r="AC330" s="2028"/>
      <c r="AD330" s="2028"/>
      <c r="AE330" s="2028"/>
      <c r="AF330" s="2028"/>
      <c r="AG330" s="2028"/>
      <c r="AH330" s="2028"/>
      <c r="AI330" s="2028"/>
      <c r="AJ330" s="2028"/>
      <c r="AK330" s="2028"/>
      <c r="AL330" s="2028"/>
      <c r="AM330" s="2028"/>
      <c r="AN330" s="2028"/>
      <c r="AO330" s="2028"/>
      <c r="AP330" s="2028"/>
      <c r="AQ330" s="2028"/>
      <c r="AR330" s="2028"/>
      <c r="AS330" s="2028"/>
      <c r="AT330" s="2028"/>
      <c r="AU330" s="2028"/>
      <c r="AV330" s="2028"/>
      <c r="AW330" s="2028"/>
      <c r="AX330" s="2028"/>
      <c r="AY330" s="2028"/>
      <c r="AZ330" s="2028"/>
      <c r="BA330" s="2028"/>
      <c r="BB330" s="2028"/>
    </row>
    <row r="331" spans="1:54" s="2029" customFormat="1" x14ac:dyDescent="0.25">
      <c r="A331" s="2031"/>
      <c r="B331" s="2018"/>
      <c r="C331" s="2018"/>
      <c r="D331" s="2018"/>
      <c r="E331" s="2018"/>
      <c r="F331" s="2018"/>
      <c r="G331" s="2018"/>
      <c r="H331" s="2018"/>
      <c r="I331" s="2018"/>
      <c r="J331" s="2018"/>
      <c r="K331" s="2471"/>
      <c r="L331" s="393"/>
      <c r="M331" s="2027"/>
      <c r="N331" s="2028"/>
      <c r="O331" s="2028"/>
      <c r="P331" s="2028"/>
      <c r="Q331" s="2028"/>
      <c r="R331" s="2028"/>
      <c r="S331" s="2028"/>
      <c r="T331" s="2028"/>
      <c r="U331" s="2028"/>
      <c r="V331" s="2028"/>
      <c r="W331" s="2028"/>
      <c r="X331" s="2028"/>
      <c r="Y331" s="2028"/>
      <c r="Z331" s="2028"/>
      <c r="AA331" s="2028"/>
      <c r="AB331" s="2028"/>
      <c r="AC331" s="2028"/>
      <c r="AD331" s="2028"/>
      <c r="AE331" s="2028"/>
      <c r="AF331" s="2028"/>
      <c r="AG331" s="2028"/>
      <c r="AH331" s="2028"/>
      <c r="AI331" s="2028"/>
      <c r="AJ331" s="2028"/>
      <c r="AK331" s="2028"/>
      <c r="AL331" s="2028"/>
      <c r="AM331" s="2028"/>
      <c r="AN331" s="2028"/>
      <c r="AO331" s="2028"/>
      <c r="AP331" s="2028"/>
      <c r="AQ331" s="2028"/>
      <c r="AR331" s="2028"/>
      <c r="AS331" s="2028"/>
      <c r="AT331" s="2028"/>
      <c r="AU331" s="2028"/>
      <c r="AV331" s="2028"/>
      <c r="AW331" s="2028"/>
      <c r="AX331" s="2028"/>
      <c r="AY331" s="2028"/>
      <c r="AZ331" s="2028"/>
      <c r="BA331" s="2028"/>
      <c r="BB331" s="2028"/>
    </row>
    <row r="332" spans="1:54" s="2029" customFormat="1" x14ac:dyDescent="0.25">
      <c r="A332" s="2031"/>
      <c r="B332" s="2018"/>
      <c r="C332" s="2018"/>
      <c r="D332" s="2018"/>
      <c r="E332" s="2018"/>
      <c r="F332" s="2018"/>
      <c r="G332" s="2018"/>
      <c r="H332" s="2018"/>
      <c r="I332" s="2018"/>
      <c r="J332" s="2018"/>
      <c r="K332" s="2471"/>
      <c r="L332" s="393"/>
      <c r="M332" s="2027"/>
      <c r="N332" s="2028"/>
      <c r="O332" s="2028"/>
      <c r="P332" s="2028"/>
      <c r="Q332" s="2028"/>
      <c r="R332" s="2028"/>
      <c r="S332" s="2028"/>
      <c r="T332" s="2028"/>
      <c r="U332" s="2028"/>
      <c r="V332" s="2028"/>
      <c r="W332" s="2028"/>
      <c r="X332" s="2028"/>
      <c r="Y332" s="2028"/>
      <c r="Z332" s="2028"/>
      <c r="AA332" s="2028"/>
      <c r="AB332" s="2028"/>
      <c r="AC332" s="2028"/>
      <c r="AD332" s="2028"/>
      <c r="AE332" s="2028"/>
      <c r="AF332" s="2028"/>
      <c r="AG332" s="2028"/>
      <c r="AH332" s="2028"/>
      <c r="AI332" s="2028"/>
      <c r="AJ332" s="2028"/>
      <c r="AK332" s="2028"/>
      <c r="AL332" s="2028"/>
      <c r="AM332" s="2028"/>
      <c r="AN332" s="2028"/>
      <c r="AO332" s="2028"/>
      <c r="AP332" s="2028"/>
      <c r="AQ332" s="2028"/>
      <c r="AR332" s="2028"/>
      <c r="AS332" s="2028"/>
      <c r="AT332" s="2028"/>
      <c r="AU332" s="2028"/>
      <c r="AV332" s="2028"/>
      <c r="AW332" s="2028"/>
      <c r="AX332" s="2028"/>
      <c r="AY332" s="2028"/>
      <c r="AZ332" s="2028"/>
      <c r="BA332" s="2028"/>
      <c r="BB332" s="2028"/>
    </row>
    <row r="333" spans="1:54" s="2029" customFormat="1" x14ac:dyDescent="0.25">
      <c r="A333" s="2031"/>
      <c r="B333" s="2018"/>
      <c r="C333" s="2018"/>
      <c r="D333" s="2018"/>
      <c r="E333" s="2018"/>
      <c r="F333" s="2018"/>
      <c r="G333" s="2018"/>
      <c r="H333" s="2018"/>
      <c r="I333" s="2018"/>
      <c r="J333" s="2018"/>
      <c r="K333" s="2471"/>
      <c r="L333" s="393"/>
      <c r="M333" s="2027"/>
      <c r="N333" s="2028"/>
      <c r="O333" s="2028"/>
      <c r="P333" s="2028"/>
      <c r="Q333" s="2028"/>
      <c r="R333" s="2028"/>
      <c r="S333" s="2028"/>
      <c r="T333" s="2028"/>
      <c r="U333" s="2028"/>
      <c r="V333" s="2028"/>
      <c r="W333" s="2028"/>
      <c r="X333" s="2028"/>
      <c r="Y333" s="2028"/>
      <c r="Z333" s="2028"/>
      <c r="AA333" s="2028"/>
      <c r="AB333" s="2028"/>
      <c r="AC333" s="2028"/>
      <c r="AD333" s="2028"/>
      <c r="AE333" s="2028"/>
      <c r="AF333" s="2028"/>
      <c r="AG333" s="2028"/>
      <c r="AH333" s="2028"/>
      <c r="AI333" s="2028"/>
      <c r="AJ333" s="2028"/>
      <c r="AK333" s="2028"/>
      <c r="AL333" s="2028"/>
      <c r="AM333" s="2028"/>
      <c r="AN333" s="2028"/>
      <c r="AO333" s="2028"/>
      <c r="AP333" s="2028"/>
      <c r="AQ333" s="2028"/>
      <c r="AR333" s="2028"/>
      <c r="AS333" s="2028"/>
      <c r="AT333" s="2028"/>
      <c r="AU333" s="2028"/>
      <c r="AV333" s="2028"/>
      <c r="AW333" s="2028"/>
      <c r="AX333" s="2028"/>
      <c r="AY333" s="2028"/>
      <c r="AZ333" s="2028"/>
      <c r="BA333" s="2028"/>
      <c r="BB333" s="2028"/>
    </row>
    <row r="334" spans="1:54" s="2029" customFormat="1" x14ac:dyDescent="0.25">
      <c r="A334" s="2031"/>
      <c r="B334" s="2018"/>
      <c r="C334" s="2018"/>
      <c r="D334" s="2018"/>
      <c r="E334" s="2018"/>
      <c r="F334" s="2018"/>
      <c r="G334" s="2018"/>
      <c r="H334" s="2018"/>
      <c r="I334" s="2018"/>
      <c r="J334" s="2018"/>
      <c r="K334" s="2471"/>
      <c r="L334" s="393"/>
      <c r="M334" s="2027"/>
      <c r="N334" s="2028"/>
      <c r="O334" s="2028"/>
      <c r="P334" s="2028"/>
      <c r="Q334" s="2028"/>
      <c r="R334" s="2028"/>
      <c r="S334" s="2028"/>
      <c r="T334" s="2028"/>
      <c r="U334" s="2028"/>
      <c r="V334" s="2028"/>
      <c r="W334" s="2028"/>
      <c r="X334" s="2028"/>
      <c r="Y334" s="2028"/>
      <c r="Z334" s="2028"/>
      <c r="AA334" s="2028"/>
      <c r="AB334" s="2028"/>
      <c r="AC334" s="2028"/>
      <c r="AD334" s="2028"/>
      <c r="AE334" s="2028"/>
      <c r="AF334" s="2028"/>
      <c r="AG334" s="2028"/>
      <c r="AH334" s="2028"/>
      <c r="AI334" s="2028"/>
      <c r="AJ334" s="2028"/>
      <c r="AK334" s="2028"/>
      <c r="AL334" s="2028"/>
      <c r="AM334" s="2028"/>
      <c r="AN334" s="2028"/>
      <c r="AO334" s="2028"/>
      <c r="AP334" s="2028"/>
      <c r="AQ334" s="2028"/>
      <c r="AR334" s="2028"/>
      <c r="AS334" s="2028"/>
      <c r="AT334" s="2028"/>
      <c r="AU334" s="2028"/>
      <c r="AV334" s="2028"/>
      <c r="AW334" s="2028"/>
      <c r="AX334" s="2028"/>
      <c r="AY334" s="2028"/>
      <c r="AZ334" s="2028"/>
      <c r="BA334" s="2028"/>
      <c r="BB334" s="2028"/>
    </row>
    <row r="335" spans="1:54" s="2029" customFormat="1" x14ac:dyDescent="0.25">
      <c r="A335" s="2031"/>
      <c r="B335" s="2018"/>
      <c r="C335" s="2018"/>
      <c r="D335" s="2018"/>
      <c r="E335" s="2018"/>
      <c r="F335" s="2018"/>
      <c r="G335" s="2018"/>
      <c r="H335" s="2018"/>
      <c r="I335" s="2018"/>
      <c r="J335" s="2018"/>
      <c r="K335" s="2471"/>
      <c r="L335" s="393"/>
      <c r="M335" s="2027"/>
      <c r="N335" s="2028"/>
      <c r="O335" s="2028"/>
      <c r="P335" s="2028"/>
      <c r="Q335" s="2028"/>
      <c r="R335" s="2028"/>
      <c r="S335" s="2028"/>
      <c r="T335" s="2028"/>
      <c r="U335" s="2028"/>
      <c r="V335" s="2028"/>
      <c r="W335" s="2028"/>
      <c r="X335" s="2028"/>
      <c r="Y335" s="2028"/>
      <c r="Z335" s="2028"/>
      <c r="AA335" s="2028"/>
      <c r="AB335" s="2028"/>
      <c r="AC335" s="2028"/>
      <c r="AD335" s="2028"/>
      <c r="AE335" s="2028"/>
      <c r="AF335" s="2028"/>
      <c r="AG335" s="2028"/>
      <c r="AH335" s="2028"/>
      <c r="AI335" s="2028"/>
      <c r="AJ335" s="2028"/>
      <c r="AK335" s="2028"/>
      <c r="AL335" s="2028"/>
      <c r="AM335" s="2028"/>
      <c r="AN335" s="2028"/>
      <c r="AO335" s="2028"/>
      <c r="AP335" s="2028"/>
      <c r="AQ335" s="2028"/>
      <c r="AR335" s="2028"/>
      <c r="AS335" s="2028"/>
      <c r="AT335" s="2028"/>
      <c r="AU335" s="2028"/>
      <c r="AV335" s="2028"/>
      <c r="AW335" s="2028"/>
      <c r="AX335" s="2028"/>
      <c r="AY335" s="2028"/>
      <c r="AZ335" s="2028"/>
      <c r="BA335" s="2028"/>
      <c r="BB335" s="2028"/>
    </row>
    <row r="336" spans="1:54" s="2029" customFormat="1" x14ac:dyDescent="0.25">
      <c r="A336" s="2031"/>
      <c r="B336" s="2018"/>
      <c r="C336" s="2018"/>
      <c r="D336" s="2018"/>
      <c r="E336" s="2018"/>
      <c r="F336" s="2018"/>
      <c r="G336" s="2018"/>
      <c r="H336" s="2018"/>
      <c r="I336" s="2018"/>
      <c r="J336" s="2018"/>
      <c r="K336" s="2471"/>
      <c r="L336" s="393"/>
      <c r="M336" s="2027"/>
      <c r="N336" s="2028"/>
      <c r="O336" s="2028"/>
      <c r="P336" s="2028"/>
      <c r="Q336" s="2028"/>
      <c r="R336" s="2028"/>
      <c r="S336" s="2028"/>
      <c r="T336" s="2028"/>
      <c r="U336" s="2028"/>
      <c r="V336" s="2028"/>
      <c r="W336" s="2028"/>
      <c r="X336" s="2028"/>
      <c r="Y336" s="2028"/>
      <c r="Z336" s="2028"/>
      <c r="AA336" s="2028"/>
      <c r="AB336" s="2028"/>
      <c r="AC336" s="2028"/>
      <c r="AD336" s="2028"/>
      <c r="AE336" s="2028"/>
      <c r="AF336" s="2028"/>
      <c r="AG336" s="2028"/>
      <c r="AH336" s="2028"/>
      <c r="AI336" s="2028"/>
      <c r="AJ336" s="2028"/>
      <c r="AK336" s="2028"/>
      <c r="AL336" s="2028"/>
      <c r="AM336" s="2028"/>
      <c r="AN336" s="2028"/>
      <c r="AO336" s="2028"/>
      <c r="AP336" s="2028"/>
      <c r="AQ336" s="2028"/>
      <c r="AR336" s="2028"/>
      <c r="AS336" s="2028"/>
      <c r="AT336" s="2028"/>
      <c r="AU336" s="2028"/>
      <c r="AV336" s="2028"/>
      <c r="AW336" s="2028"/>
      <c r="AX336" s="2028"/>
      <c r="AY336" s="2028"/>
      <c r="AZ336" s="2028"/>
      <c r="BA336" s="2028"/>
      <c r="BB336" s="2028"/>
    </row>
    <row r="337" spans="1:54" s="2029" customFormat="1" x14ac:dyDescent="0.25">
      <c r="A337" s="2031"/>
      <c r="B337" s="2018"/>
      <c r="C337" s="2018"/>
      <c r="D337" s="2018"/>
      <c r="E337" s="2018"/>
      <c r="F337" s="2018"/>
      <c r="G337" s="2018"/>
      <c r="H337" s="2018"/>
      <c r="I337" s="2018"/>
      <c r="J337" s="2018"/>
      <c r="K337" s="2471"/>
      <c r="L337" s="393"/>
      <c r="M337" s="2027"/>
      <c r="N337" s="2028"/>
      <c r="O337" s="2028"/>
      <c r="P337" s="2028"/>
      <c r="Q337" s="2028"/>
      <c r="R337" s="2028"/>
      <c r="S337" s="2028"/>
      <c r="T337" s="2028"/>
      <c r="U337" s="2028"/>
      <c r="V337" s="2028"/>
      <c r="W337" s="2028"/>
      <c r="X337" s="2028"/>
      <c r="Y337" s="2028"/>
      <c r="Z337" s="2028"/>
      <c r="AA337" s="2028"/>
      <c r="AB337" s="2028"/>
      <c r="AC337" s="2028"/>
      <c r="AD337" s="2028"/>
      <c r="AE337" s="2028"/>
      <c r="AF337" s="2028"/>
      <c r="AG337" s="2028"/>
      <c r="AH337" s="2028"/>
      <c r="AI337" s="2028"/>
      <c r="AJ337" s="2028"/>
      <c r="AK337" s="2028"/>
      <c r="AL337" s="2028"/>
      <c r="AM337" s="2028"/>
      <c r="AN337" s="2028"/>
      <c r="AO337" s="2028"/>
      <c r="AP337" s="2028"/>
      <c r="AQ337" s="2028"/>
      <c r="AR337" s="2028"/>
      <c r="AS337" s="2028"/>
      <c r="AT337" s="2028"/>
      <c r="AU337" s="2028"/>
      <c r="AV337" s="2028"/>
      <c r="AW337" s="2028"/>
      <c r="AX337" s="2028"/>
      <c r="AY337" s="2028"/>
      <c r="AZ337" s="2028"/>
      <c r="BA337" s="2028"/>
      <c r="BB337" s="2028"/>
    </row>
    <row r="338" spans="1:54" s="2029" customFormat="1" x14ac:dyDescent="0.25">
      <c r="A338" s="2031"/>
      <c r="B338" s="2018"/>
      <c r="C338" s="2018"/>
      <c r="D338" s="2018"/>
      <c r="E338" s="2018"/>
      <c r="F338" s="2018"/>
      <c r="G338" s="2018"/>
      <c r="H338" s="2018"/>
      <c r="I338" s="2018"/>
      <c r="J338" s="2018"/>
      <c r="K338" s="2471"/>
      <c r="L338" s="393"/>
      <c r="M338" s="2027"/>
      <c r="N338" s="2028"/>
      <c r="O338" s="2028"/>
      <c r="P338" s="2028"/>
      <c r="Q338" s="2028"/>
      <c r="R338" s="2028"/>
      <c r="S338" s="2028"/>
      <c r="T338" s="2028"/>
      <c r="U338" s="2028"/>
      <c r="V338" s="2028"/>
      <c r="W338" s="2028"/>
      <c r="X338" s="2028"/>
      <c r="Y338" s="2028"/>
      <c r="Z338" s="2028"/>
      <c r="AA338" s="2028"/>
      <c r="AB338" s="2028"/>
      <c r="AC338" s="2028"/>
      <c r="AD338" s="2028"/>
      <c r="AE338" s="2028"/>
      <c r="AF338" s="2028"/>
      <c r="AG338" s="2028"/>
      <c r="AH338" s="2028"/>
      <c r="AI338" s="2028"/>
      <c r="AJ338" s="2028"/>
      <c r="AK338" s="2028"/>
      <c r="AL338" s="2028"/>
      <c r="AM338" s="2028"/>
      <c r="AN338" s="2028"/>
      <c r="AO338" s="2028"/>
      <c r="AP338" s="2028"/>
      <c r="AQ338" s="2028"/>
      <c r="AR338" s="2028"/>
      <c r="AS338" s="2028"/>
      <c r="AT338" s="2028"/>
      <c r="AU338" s="2028"/>
      <c r="AV338" s="2028"/>
      <c r="AW338" s="2028"/>
      <c r="AX338" s="2028"/>
      <c r="AY338" s="2028"/>
      <c r="AZ338" s="2028"/>
      <c r="BA338" s="2028"/>
      <c r="BB338" s="2028"/>
    </row>
    <row r="339" spans="1:54" s="2029" customFormat="1" x14ac:dyDescent="0.25">
      <c r="A339" s="2031"/>
      <c r="B339" s="2018"/>
      <c r="C339" s="2018"/>
      <c r="D339" s="2018"/>
      <c r="E339" s="2018"/>
      <c r="F339" s="2018"/>
      <c r="G339" s="2018"/>
      <c r="H339" s="2018"/>
      <c r="I339" s="2018"/>
      <c r="J339" s="2018"/>
      <c r="K339" s="2471"/>
      <c r="L339" s="393"/>
      <c r="M339" s="2027"/>
      <c r="N339" s="2028"/>
      <c r="O339" s="2028"/>
      <c r="P339" s="2028"/>
      <c r="Q339" s="2028"/>
      <c r="R339" s="2028"/>
      <c r="S339" s="2028"/>
      <c r="T339" s="2028"/>
      <c r="U339" s="2028"/>
      <c r="V339" s="2028"/>
      <c r="W339" s="2028"/>
      <c r="X339" s="2028"/>
      <c r="Y339" s="2028"/>
      <c r="Z339" s="2028"/>
      <c r="AA339" s="2028"/>
      <c r="AB339" s="2028"/>
      <c r="AC339" s="2028"/>
      <c r="AD339" s="2028"/>
      <c r="AE339" s="2028"/>
      <c r="AF339" s="2028"/>
      <c r="AG339" s="2028"/>
      <c r="AH339" s="2028"/>
      <c r="AI339" s="2028"/>
      <c r="AJ339" s="2028"/>
      <c r="AK339" s="2028"/>
      <c r="AL339" s="2028"/>
      <c r="AM339" s="2028"/>
      <c r="AN339" s="2028"/>
      <c r="AO339" s="2028"/>
      <c r="AP339" s="2028"/>
      <c r="AQ339" s="2028"/>
      <c r="AR339" s="2028"/>
      <c r="AS339" s="2028"/>
      <c r="AT339" s="2028"/>
      <c r="AU339" s="2028"/>
      <c r="AV339" s="2028"/>
      <c r="AW339" s="2028"/>
      <c r="AX339" s="2028"/>
      <c r="AY339" s="2028"/>
      <c r="AZ339" s="2028"/>
      <c r="BA339" s="2028"/>
      <c r="BB339" s="2028"/>
    </row>
    <row r="340" spans="1:54" s="2029" customFormat="1" x14ac:dyDescent="0.25">
      <c r="A340" s="2031"/>
      <c r="B340" s="2018"/>
      <c r="C340" s="2018"/>
      <c r="D340" s="2018"/>
      <c r="E340" s="2018"/>
      <c r="F340" s="2018"/>
      <c r="G340" s="2018"/>
      <c r="H340" s="2018"/>
      <c r="I340" s="2018"/>
      <c r="J340" s="2018"/>
      <c r="K340" s="2471"/>
      <c r="L340" s="393"/>
      <c r="M340" s="2027"/>
      <c r="N340" s="2028"/>
      <c r="O340" s="2028"/>
      <c r="P340" s="2028"/>
      <c r="Q340" s="2028"/>
      <c r="R340" s="2028"/>
      <c r="S340" s="2028"/>
      <c r="T340" s="2028"/>
      <c r="U340" s="2028"/>
      <c r="V340" s="2028"/>
      <c r="W340" s="2028"/>
      <c r="X340" s="2028"/>
      <c r="Y340" s="2028"/>
      <c r="Z340" s="2028"/>
      <c r="AA340" s="2028"/>
      <c r="AB340" s="2028"/>
      <c r="AC340" s="2028"/>
      <c r="AD340" s="2028"/>
      <c r="AE340" s="2028"/>
      <c r="AF340" s="2028"/>
      <c r="AG340" s="2028"/>
      <c r="AH340" s="2028"/>
      <c r="AI340" s="2028"/>
      <c r="AJ340" s="2028"/>
      <c r="AK340" s="2028"/>
      <c r="AL340" s="2028"/>
      <c r="AM340" s="2028"/>
      <c r="AN340" s="2028"/>
      <c r="AO340" s="2028"/>
      <c r="AP340" s="2028"/>
      <c r="AQ340" s="2028"/>
      <c r="AR340" s="2028"/>
      <c r="AS340" s="2028"/>
      <c r="AT340" s="2028"/>
      <c r="AU340" s="2028"/>
      <c r="AV340" s="2028"/>
      <c r="AW340" s="2028"/>
      <c r="AX340" s="2028"/>
      <c r="AY340" s="2028"/>
      <c r="AZ340" s="2028"/>
      <c r="BA340" s="2028"/>
      <c r="BB340" s="2028"/>
    </row>
    <row r="341" spans="1:54" s="2029" customFormat="1" x14ac:dyDescent="0.25">
      <c r="A341" s="2031"/>
      <c r="B341" s="2018"/>
      <c r="C341" s="2018"/>
      <c r="D341" s="2018"/>
      <c r="E341" s="2018"/>
      <c r="F341" s="2018"/>
      <c r="G341" s="2018"/>
      <c r="H341" s="2018"/>
      <c r="I341" s="2018"/>
      <c r="J341" s="2018"/>
      <c r="K341" s="2471"/>
      <c r="L341" s="393"/>
      <c r="M341" s="2027"/>
      <c r="N341" s="2028"/>
      <c r="O341" s="2028"/>
      <c r="P341" s="2028"/>
      <c r="Q341" s="2028"/>
      <c r="R341" s="2028"/>
      <c r="S341" s="2028"/>
      <c r="T341" s="2028"/>
      <c r="U341" s="2028"/>
      <c r="V341" s="2028"/>
      <c r="W341" s="2028"/>
      <c r="X341" s="2028"/>
      <c r="Y341" s="2028"/>
      <c r="Z341" s="2028"/>
      <c r="AA341" s="2028"/>
      <c r="AB341" s="2028"/>
      <c r="AC341" s="2028"/>
      <c r="AD341" s="2028"/>
      <c r="AE341" s="2028"/>
      <c r="AF341" s="2028"/>
      <c r="AG341" s="2028"/>
      <c r="AH341" s="2028"/>
      <c r="AI341" s="2028"/>
      <c r="AJ341" s="2028"/>
      <c r="AK341" s="2028"/>
      <c r="AL341" s="2028"/>
      <c r="AM341" s="2028"/>
      <c r="AN341" s="2028"/>
      <c r="AO341" s="2028"/>
      <c r="AP341" s="2028"/>
      <c r="AQ341" s="2028"/>
      <c r="AR341" s="2028"/>
      <c r="AS341" s="2028"/>
      <c r="AT341" s="2028"/>
      <c r="AU341" s="2028"/>
      <c r="AV341" s="2028"/>
      <c r="AW341" s="2028"/>
      <c r="AX341" s="2028"/>
      <c r="AY341" s="2028"/>
      <c r="AZ341" s="2028"/>
      <c r="BA341" s="2028"/>
      <c r="BB341" s="2028"/>
    </row>
    <row r="342" spans="1:54" s="2029" customFormat="1" x14ac:dyDescent="0.25">
      <c r="A342" s="2031"/>
      <c r="B342" s="2018"/>
      <c r="C342" s="2018"/>
      <c r="D342" s="2018"/>
      <c r="E342" s="2018"/>
      <c r="F342" s="2018"/>
      <c r="G342" s="2018"/>
      <c r="H342" s="2018"/>
      <c r="I342" s="2018"/>
      <c r="J342" s="2018"/>
      <c r="K342" s="2471"/>
      <c r="L342" s="393"/>
      <c r="M342" s="2027"/>
      <c r="N342" s="2028"/>
      <c r="O342" s="2028"/>
      <c r="P342" s="2028"/>
      <c r="Q342" s="2028"/>
      <c r="R342" s="2028"/>
      <c r="S342" s="2028"/>
      <c r="T342" s="2028"/>
      <c r="U342" s="2028"/>
      <c r="V342" s="2028"/>
      <c r="W342" s="2028"/>
      <c r="X342" s="2028"/>
      <c r="Y342" s="2028"/>
      <c r="Z342" s="2028"/>
      <c r="AA342" s="2028"/>
      <c r="AB342" s="2028"/>
      <c r="AC342" s="2028"/>
      <c r="AD342" s="2028"/>
      <c r="AE342" s="2028"/>
      <c r="AF342" s="2028"/>
      <c r="AG342" s="2028"/>
      <c r="AH342" s="2028"/>
      <c r="AI342" s="2028"/>
      <c r="AJ342" s="2028"/>
      <c r="AK342" s="2028"/>
      <c r="AL342" s="2028"/>
      <c r="AM342" s="2028"/>
      <c r="AN342" s="2028"/>
      <c r="AO342" s="2028"/>
      <c r="AP342" s="2028"/>
      <c r="AQ342" s="2028"/>
      <c r="AR342" s="2028"/>
      <c r="AS342" s="2028"/>
      <c r="AT342" s="2028"/>
      <c r="AU342" s="2028"/>
      <c r="AV342" s="2028"/>
      <c r="AW342" s="2028"/>
      <c r="AX342" s="2028"/>
      <c r="AY342" s="2028"/>
      <c r="AZ342" s="2028"/>
      <c r="BA342" s="2028"/>
      <c r="BB342" s="2028"/>
    </row>
    <row r="343" spans="1:54" s="2029" customFormat="1" x14ac:dyDescent="0.25">
      <c r="A343" s="2031"/>
      <c r="B343" s="2018"/>
      <c r="C343" s="2018"/>
      <c r="D343" s="2018"/>
      <c r="E343" s="2018"/>
      <c r="F343" s="2018"/>
      <c r="G343" s="2018"/>
      <c r="H343" s="2018"/>
      <c r="I343" s="2018"/>
      <c r="J343" s="2018"/>
      <c r="K343" s="2471"/>
      <c r="L343" s="393"/>
      <c r="M343" s="2027"/>
      <c r="N343" s="2028"/>
      <c r="O343" s="2028"/>
      <c r="P343" s="2028"/>
      <c r="Q343" s="2028"/>
      <c r="R343" s="2028"/>
      <c r="S343" s="2028"/>
      <c r="T343" s="2028"/>
      <c r="U343" s="2028"/>
      <c r="V343" s="2028"/>
      <c r="W343" s="2028"/>
      <c r="X343" s="2028"/>
      <c r="Y343" s="2028"/>
      <c r="Z343" s="2028"/>
      <c r="AA343" s="2028"/>
      <c r="AB343" s="2028"/>
      <c r="AC343" s="2028"/>
      <c r="AD343" s="2028"/>
      <c r="AE343" s="2028"/>
      <c r="AF343" s="2028"/>
      <c r="AG343" s="2028"/>
      <c r="AH343" s="2028"/>
      <c r="AI343" s="2028"/>
      <c r="AJ343" s="2028"/>
      <c r="AK343" s="2028"/>
      <c r="AL343" s="2028"/>
      <c r="AM343" s="2028"/>
      <c r="AN343" s="2028"/>
      <c r="AO343" s="2028"/>
      <c r="AP343" s="2028"/>
      <c r="AQ343" s="2028"/>
      <c r="AR343" s="2028"/>
      <c r="AS343" s="2028"/>
      <c r="AT343" s="2028"/>
      <c r="AU343" s="2028"/>
      <c r="AV343" s="2028"/>
      <c r="AW343" s="2028"/>
      <c r="AX343" s="2028"/>
      <c r="AY343" s="2028"/>
      <c r="AZ343" s="2028"/>
      <c r="BA343" s="2028"/>
      <c r="BB343" s="2028"/>
    </row>
    <row r="344" spans="1:54" s="2029" customFormat="1" x14ac:dyDescent="0.25">
      <c r="A344" s="2031"/>
      <c r="B344" s="2018"/>
      <c r="C344" s="2018"/>
      <c r="D344" s="2018"/>
      <c r="E344" s="2018"/>
      <c r="F344" s="2018"/>
      <c r="G344" s="2018"/>
      <c r="H344" s="2018"/>
      <c r="I344" s="2018"/>
      <c r="J344" s="2018"/>
      <c r="K344" s="2471"/>
      <c r="L344" s="393"/>
      <c r="M344" s="2027"/>
      <c r="N344" s="2028"/>
      <c r="O344" s="2028"/>
      <c r="P344" s="2028"/>
      <c r="Q344" s="2028"/>
      <c r="R344" s="2028"/>
      <c r="S344" s="2028"/>
      <c r="T344" s="2028"/>
      <c r="U344" s="2028"/>
      <c r="V344" s="2028"/>
      <c r="W344" s="2028"/>
      <c r="X344" s="2028"/>
      <c r="Y344" s="2028"/>
      <c r="Z344" s="2028"/>
      <c r="AA344" s="2028"/>
      <c r="AB344" s="2028"/>
      <c r="AC344" s="2028"/>
      <c r="AD344" s="2028"/>
      <c r="AE344" s="2028"/>
      <c r="AF344" s="2028"/>
      <c r="AG344" s="2028"/>
      <c r="AH344" s="2028"/>
      <c r="AI344" s="2028"/>
      <c r="AJ344" s="2028"/>
      <c r="AK344" s="2028"/>
      <c r="AL344" s="2028"/>
      <c r="AM344" s="2028"/>
      <c r="AN344" s="2028"/>
      <c r="AO344" s="2028"/>
      <c r="AP344" s="2028"/>
      <c r="AQ344" s="2028"/>
      <c r="AR344" s="2028"/>
      <c r="AS344" s="2028"/>
      <c r="AT344" s="2028"/>
      <c r="AU344" s="2028"/>
      <c r="AV344" s="2028"/>
      <c r="AW344" s="2028"/>
      <c r="AX344" s="2028"/>
      <c r="AY344" s="2028"/>
      <c r="AZ344" s="2028"/>
      <c r="BA344" s="2028"/>
      <c r="BB344" s="2028"/>
    </row>
    <row r="345" spans="1:54" s="2029" customFormat="1" x14ac:dyDescent="0.25">
      <c r="A345" s="2031"/>
      <c r="B345" s="2018"/>
      <c r="C345" s="2018"/>
      <c r="D345" s="2018"/>
      <c r="E345" s="2018"/>
      <c r="F345" s="2018"/>
      <c r="G345" s="2018"/>
      <c r="H345" s="2018"/>
      <c r="I345" s="2018"/>
      <c r="J345" s="2018"/>
      <c r="K345" s="2471"/>
      <c r="L345" s="393"/>
      <c r="M345" s="2027"/>
      <c r="N345" s="2028"/>
      <c r="O345" s="2028"/>
      <c r="P345" s="2028"/>
      <c r="Q345" s="2028"/>
      <c r="R345" s="2028"/>
      <c r="S345" s="2028"/>
      <c r="T345" s="2028"/>
      <c r="U345" s="2028"/>
      <c r="V345" s="2028"/>
      <c r="W345" s="2028"/>
      <c r="X345" s="2028"/>
      <c r="Y345" s="2028"/>
      <c r="Z345" s="2028"/>
      <c r="AA345" s="2028"/>
      <c r="AB345" s="2028"/>
      <c r="AC345" s="2028"/>
      <c r="AD345" s="2028"/>
      <c r="AE345" s="2028"/>
      <c r="AF345" s="2028"/>
      <c r="AG345" s="2028"/>
      <c r="AH345" s="2028"/>
      <c r="AI345" s="2028"/>
      <c r="AJ345" s="2028"/>
      <c r="AK345" s="2028"/>
      <c r="AL345" s="2028"/>
      <c r="AM345" s="2028"/>
      <c r="AN345" s="2028"/>
      <c r="AO345" s="2028"/>
      <c r="AP345" s="2028"/>
      <c r="AQ345" s="2028"/>
      <c r="AR345" s="2028"/>
      <c r="AS345" s="2028"/>
      <c r="AT345" s="2028"/>
      <c r="AU345" s="2028"/>
      <c r="AV345" s="2028"/>
      <c r="AW345" s="2028"/>
      <c r="AX345" s="2028"/>
      <c r="AY345" s="2028"/>
      <c r="AZ345" s="2028"/>
      <c r="BA345" s="2028"/>
      <c r="BB345" s="2028"/>
    </row>
    <row r="346" spans="1:54" s="2029" customFormat="1" x14ac:dyDescent="0.25">
      <c r="A346" s="2031"/>
      <c r="B346" s="2018"/>
      <c r="C346" s="2018"/>
      <c r="D346" s="2018"/>
      <c r="E346" s="2018"/>
      <c r="F346" s="2018"/>
      <c r="G346" s="2018"/>
      <c r="H346" s="2018"/>
      <c r="I346" s="2018"/>
      <c r="J346" s="2018"/>
      <c r="K346" s="2471"/>
      <c r="L346" s="393"/>
      <c r="M346" s="2027"/>
      <c r="N346" s="2028"/>
      <c r="O346" s="2028"/>
      <c r="P346" s="2028"/>
      <c r="Q346" s="2028"/>
      <c r="R346" s="2028"/>
      <c r="S346" s="2028"/>
      <c r="T346" s="2028"/>
      <c r="U346" s="2028"/>
      <c r="V346" s="2028"/>
      <c r="W346" s="2028"/>
      <c r="X346" s="2028"/>
      <c r="Y346" s="2028"/>
      <c r="Z346" s="2028"/>
      <c r="AA346" s="2028"/>
      <c r="AB346" s="2028"/>
      <c r="AC346" s="2028"/>
      <c r="AD346" s="2028"/>
      <c r="AE346" s="2028"/>
      <c r="AF346" s="2028"/>
      <c r="AG346" s="2028"/>
      <c r="AH346" s="2028"/>
      <c r="AI346" s="2028"/>
      <c r="AJ346" s="2028"/>
      <c r="AK346" s="2028"/>
      <c r="AL346" s="2028"/>
      <c r="AM346" s="2028"/>
      <c r="AN346" s="2028"/>
      <c r="AO346" s="2028"/>
      <c r="AP346" s="2028"/>
      <c r="AQ346" s="2028"/>
      <c r="AR346" s="2028"/>
      <c r="AS346" s="2028"/>
      <c r="AT346" s="2028"/>
      <c r="AU346" s="2028"/>
      <c r="AV346" s="2028"/>
      <c r="AW346" s="2028"/>
      <c r="AX346" s="2028"/>
      <c r="AY346" s="2028"/>
      <c r="AZ346" s="2028"/>
      <c r="BA346" s="2028"/>
      <c r="BB346" s="2028"/>
    </row>
    <row r="347" spans="1:54" s="2029" customFormat="1" x14ac:dyDescent="0.25">
      <c r="A347" s="2031"/>
      <c r="B347" s="2018"/>
      <c r="C347" s="2018"/>
      <c r="D347" s="2018"/>
      <c r="E347" s="2018"/>
      <c r="F347" s="2018"/>
      <c r="G347" s="2018"/>
      <c r="H347" s="2018"/>
      <c r="I347" s="2018"/>
      <c r="J347" s="2018"/>
      <c r="K347" s="2471"/>
      <c r="L347" s="393"/>
      <c r="M347" s="2027"/>
      <c r="N347" s="2028"/>
      <c r="O347" s="2028"/>
      <c r="P347" s="2028"/>
      <c r="Q347" s="2028"/>
      <c r="R347" s="2028"/>
      <c r="S347" s="2028"/>
      <c r="T347" s="2028"/>
      <c r="U347" s="2028"/>
      <c r="V347" s="2028"/>
      <c r="W347" s="2028"/>
      <c r="X347" s="2028"/>
      <c r="Y347" s="2028"/>
      <c r="Z347" s="2028"/>
      <c r="AA347" s="2028"/>
      <c r="AB347" s="2028"/>
      <c r="AC347" s="2028"/>
      <c r="AD347" s="2028"/>
      <c r="AE347" s="2028"/>
      <c r="AF347" s="2028"/>
      <c r="AG347" s="2028"/>
      <c r="AH347" s="2028"/>
      <c r="AI347" s="2028"/>
      <c r="AJ347" s="2028"/>
      <c r="AK347" s="2028"/>
      <c r="AL347" s="2028"/>
      <c r="AM347" s="2028"/>
      <c r="AN347" s="2028"/>
      <c r="AO347" s="2028"/>
      <c r="AP347" s="2028"/>
      <c r="AQ347" s="2028"/>
      <c r="AR347" s="2028"/>
      <c r="AS347" s="2028"/>
      <c r="AT347" s="2028"/>
      <c r="AU347" s="2028"/>
      <c r="AV347" s="2028"/>
      <c r="AW347" s="2028"/>
      <c r="AX347" s="2028"/>
      <c r="AY347" s="2028"/>
      <c r="AZ347" s="2028"/>
      <c r="BA347" s="2028"/>
      <c r="BB347" s="2028"/>
    </row>
    <row r="348" spans="1:54" s="2029" customFormat="1" x14ac:dyDescent="0.25">
      <c r="A348" s="2031"/>
      <c r="B348" s="2018"/>
      <c r="C348" s="2018"/>
      <c r="D348" s="2018"/>
      <c r="E348" s="2018"/>
      <c r="F348" s="2018"/>
      <c r="G348" s="2018"/>
      <c r="H348" s="2018"/>
      <c r="I348" s="2018"/>
      <c r="J348" s="2018"/>
      <c r="K348" s="2471"/>
      <c r="L348" s="393"/>
      <c r="M348" s="2027"/>
      <c r="N348" s="2028"/>
      <c r="O348" s="2028"/>
      <c r="P348" s="2028"/>
      <c r="Q348" s="2028"/>
      <c r="R348" s="2028"/>
      <c r="S348" s="2028"/>
      <c r="T348" s="2028"/>
      <c r="U348" s="2028"/>
      <c r="V348" s="2028"/>
      <c r="W348" s="2028"/>
      <c r="X348" s="2028"/>
      <c r="Y348" s="2028"/>
      <c r="Z348" s="2028"/>
      <c r="AA348" s="2028"/>
      <c r="AB348" s="2028"/>
      <c r="AC348" s="2028"/>
      <c r="AD348" s="2028"/>
      <c r="AE348" s="2028"/>
      <c r="AF348" s="2028"/>
      <c r="AG348" s="2028"/>
      <c r="AH348" s="2028"/>
      <c r="AI348" s="2028"/>
      <c r="AJ348" s="2028"/>
      <c r="AK348" s="2028"/>
      <c r="AL348" s="2028"/>
      <c r="AM348" s="2028"/>
      <c r="AN348" s="2028"/>
      <c r="AO348" s="2028"/>
      <c r="AP348" s="2028"/>
      <c r="AQ348" s="2028"/>
      <c r="AR348" s="2028"/>
      <c r="AS348" s="2028"/>
      <c r="AT348" s="2028"/>
      <c r="AU348" s="2028"/>
      <c r="AV348" s="2028"/>
      <c r="AW348" s="2028"/>
      <c r="AX348" s="2028"/>
      <c r="AY348" s="2028"/>
      <c r="AZ348" s="2028"/>
      <c r="BA348" s="2028"/>
      <c r="BB348" s="2028"/>
    </row>
    <row r="349" spans="1:54" s="2029" customFormat="1" x14ac:dyDescent="0.25">
      <c r="A349" s="2031"/>
      <c r="B349" s="2018"/>
      <c r="C349" s="2018"/>
      <c r="D349" s="2018"/>
      <c r="E349" s="2018"/>
      <c r="F349" s="2018"/>
      <c r="G349" s="2018"/>
      <c r="H349" s="2018"/>
      <c r="I349" s="2018"/>
      <c r="J349" s="2018"/>
      <c r="K349" s="2471"/>
      <c r="L349" s="393"/>
      <c r="M349" s="2027"/>
      <c r="N349" s="2028"/>
      <c r="O349" s="2028"/>
      <c r="P349" s="2028"/>
      <c r="Q349" s="2028"/>
      <c r="R349" s="2028"/>
      <c r="S349" s="2028"/>
      <c r="T349" s="2028"/>
      <c r="U349" s="2028"/>
      <c r="V349" s="2028"/>
      <c r="W349" s="2028"/>
      <c r="X349" s="2028"/>
      <c r="Y349" s="2028"/>
      <c r="Z349" s="2028"/>
      <c r="AA349" s="2028"/>
      <c r="AB349" s="2028"/>
      <c r="AC349" s="2028"/>
      <c r="AD349" s="2028"/>
      <c r="AE349" s="2028"/>
      <c r="AF349" s="2028"/>
      <c r="AG349" s="2028"/>
      <c r="AH349" s="2028"/>
      <c r="AI349" s="2028"/>
      <c r="AJ349" s="2028"/>
      <c r="AK349" s="2028"/>
      <c r="AL349" s="2028"/>
      <c r="AM349" s="2028"/>
      <c r="AN349" s="2028"/>
      <c r="AO349" s="2028"/>
      <c r="AP349" s="2028"/>
      <c r="AQ349" s="2028"/>
      <c r="AR349" s="2028"/>
      <c r="AS349" s="2028"/>
      <c r="AT349" s="2028"/>
      <c r="AU349" s="2028"/>
      <c r="AV349" s="2028"/>
      <c r="AW349" s="2028"/>
      <c r="AX349" s="2028"/>
      <c r="AY349" s="2028"/>
      <c r="AZ349" s="2028"/>
      <c r="BA349" s="2028"/>
      <c r="BB349" s="2028"/>
    </row>
    <row r="350" spans="1:54" s="2029" customFormat="1" x14ac:dyDescent="0.25">
      <c r="A350" s="2031"/>
      <c r="B350" s="2018"/>
      <c r="C350" s="2018"/>
      <c r="D350" s="2018"/>
      <c r="E350" s="2018"/>
      <c r="F350" s="2018"/>
      <c r="G350" s="2018"/>
      <c r="H350" s="2018"/>
      <c r="I350" s="2018"/>
      <c r="J350" s="2018"/>
      <c r="K350" s="2471"/>
      <c r="L350" s="393"/>
      <c r="M350" s="2027"/>
      <c r="N350" s="2028"/>
      <c r="O350" s="2028"/>
      <c r="P350" s="2028"/>
      <c r="Q350" s="2028"/>
      <c r="R350" s="2028"/>
      <c r="S350" s="2028"/>
      <c r="T350" s="2028"/>
      <c r="U350" s="2028"/>
      <c r="V350" s="2028"/>
      <c r="W350" s="2028"/>
      <c r="X350" s="2028"/>
      <c r="Y350" s="2028"/>
      <c r="Z350" s="2028"/>
      <c r="AA350" s="2028"/>
      <c r="AB350" s="2028"/>
      <c r="AC350" s="2028"/>
      <c r="AD350" s="2028"/>
      <c r="AE350" s="2028"/>
      <c r="AF350" s="2028"/>
      <c r="AG350" s="2028"/>
      <c r="AH350" s="2028"/>
      <c r="AI350" s="2028"/>
      <c r="AJ350" s="2028"/>
      <c r="AK350" s="2028"/>
      <c r="AL350" s="2028"/>
      <c r="AM350" s="2028"/>
      <c r="AN350" s="2028"/>
      <c r="AO350" s="2028"/>
      <c r="AP350" s="2028"/>
      <c r="AQ350" s="2028"/>
      <c r="AR350" s="2028"/>
      <c r="AS350" s="2028"/>
      <c r="AT350" s="2028"/>
      <c r="AU350" s="2028"/>
      <c r="AV350" s="2028"/>
      <c r="AW350" s="2028"/>
      <c r="AX350" s="2028"/>
      <c r="AY350" s="2028"/>
      <c r="AZ350" s="2028"/>
      <c r="BA350" s="2028"/>
      <c r="BB350" s="2028"/>
    </row>
    <row r="351" spans="1:54" s="2029" customFormat="1" x14ac:dyDescent="0.25">
      <c r="A351" s="2031"/>
      <c r="B351" s="2018"/>
      <c r="C351" s="2018"/>
      <c r="D351" s="2018"/>
      <c r="E351" s="2018"/>
      <c r="F351" s="2018"/>
      <c r="G351" s="2018"/>
      <c r="H351" s="2018"/>
      <c r="I351" s="2018"/>
      <c r="J351" s="2018"/>
      <c r="K351" s="2471"/>
      <c r="L351" s="393"/>
      <c r="M351" s="2027"/>
      <c r="N351" s="2028"/>
      <c r="O351" s="2028"/>
      <c r="P351" s="2028"/>
      <c r="Q351" s="2028"/>
      <c r="R351" s="2028"/>
      <c r="S351" s="2028"/>
      <c r="T351" s="2028"/>
      <c r="U351" s="2028"/>
      <c r="V351" s="2028"/>
      <c r="W351" s="2028"/>
      <c r="X351" s="2028"/>
      <c r="Y351" s="2028"/>
      <c r="Z351" s="2028"/>
      <c r="AA351" s="2028"/>
      <c r="AB351" s="2028"/>
      <c r="AC351" s="2028"/>
      <c r="AD351" s="2028"/>
      <c r="AE351" s="2028"/>
      <c r="AF351" s="2028"/>
      <c r="AG351" s="2028"/>
      <c r="AH351" s="2028"/>
      <c r="AI351" s="2028"/>
      <c r="AJ351" s="2028"/>
      <c r="AK351" s="2028"/>
      <c r="AL351" s="2028"/>
      <c r="AM351" s="2028"/>
      <c r="AN351" s="2028"/>
      <c r="AO351" s="2028"/>
      <c r="AP351" s="2028"/>
      <c r="AQ351" s="2028"/>
      <c r="AR351" s="2028"/>
      <c r="AS351" s="2028"/>
      <c r="AT351" s="2028"/>
      <c r="AU351" s="2028"/>
      <c r="AV351" s="2028"/>
      <c r="AW351" s="2028"/>
      <c r="AX351" s="2028"/>
      <c r="AY351" s="2028"/>
      <c r="AZ351" s="2028"/>
      <c r="BA351" s="2028"/>
      <c r="BB351" s="2028"/>
    </row>
    <row r="352" spans="1:54" s="2029" customFormat="1" x14ac:dyDescent="0.25">
      <c r="A352" s="2031"/>
      <c r="B352" s="2018"/>
      <c r="C352" s="2018"/>
      <c r="D352" s="2018"/>
      <c r="E352" s="2018"/>
      <c r="F352" s="2018"/>
      <c r="G352" s="2018"/>
      <c r="H352" s="2018"/>
      <c r="I352" s="2018"/>
      <c r="J352" s="2018"/>
      <c r="K352" s="2471"/>
      <c r="L352" s="393"/>
      <c r="M352" s="2027"/>
      <c r="N352" s="2028"/>
      <c r="O352" s="2028"/>
      <c r="P352" s="2028"/>
      <c r="Q352" s="2028"/>
      <c r="R352" s="2028"/>
      <c r="S352" s="2028"/>
      <c r="T352" s="2028"/>
      <c r="U352" s="2028"/>
      <c r="V352" s="2028"/>
      <c r="W352" s="2028"/>
      <c r="X352" s="2028"/>
      <c r="Y352" s="2028"/>
      <c r="Z352" s="2028"/>
      <c r="AA352" s="2028"/>
      <c r="AB352" s="2028"/>
      <c r="AC352" s="2028"/>
      <c r="AD352" s="2028"/>
      <c r="AE352" s="2028"/>
      <c r="AF352" s="2028"/>
      <c r="AG352" s="2028"/>
      <c r="AH352" s="2028"/>
      <c r="AI352" s="2028"/>
      <c r="AJ352" s="2028"/>
      <c r="AK352" s="2028"/>
      <c r="AL352" s="2028"/>
      <c r="AM352" s="2028"/>
      <c r="AN352" s="2028"/>
      <c r="AO352" s="2028"/>
      <c r="AP352" s="2028"/>
      <c r="AQ352" s="2028"/>
      <c r="AR352" s="2028"/>
      <c r="AS352" s="2028"/>
      <c r="AT352" s="2028"/>
      <c r="AU352" s="2028"/>
      <c r="AV352" s="2028"/>
      <c r="AW352" s="2028"/>
      <c r="AX352" s="2028"/>
      <c r="AY352" s="2028"/>
      <c r="AZ352" s="2028"/>
      <c r="BA352" s="2028"/>
      <c r="BB352" s="2028"/>
    </row>
    <row r="353" spans="1:54" s="2029" customFormat="1" x14ac:dyDescent="0.25">
      <c r="A353" s="2031"/>
      <c r="B353" s="2018"/>
      <c r="C353" s="2018"/>
      <c r="D353" s="2018"/>
      <c r="E353" s="2018"/>
      <c r="F353" s="2018"/>
      <c r="G353" s="2018"/>
      <c r="H353" s="2018"/>
      <c r="I353" s="2018"/>
      <c r="J353" s="2018"/>
      <c r="K353" s="2471"/>
      <c r="L353" s="393"/>
      <c r="M353" s="2027"/>
      <c r="N353" s="2028"/>
      <c r="O353" s="2028"/>
      <c r="P353" s="2028"/>
      <c r="Q353" s="2028"/>
      <c r="R353" s="2028"/>
      <c r="S353" s="2028"/>
      <c r="T353" s="2028"/>
      <c r="U353" s="2028"/>
      <c r="V353" s="2028"/>
      <c r="W353" s="2028"/>
      <c r="X353" s="2028"/>
      <c r="Y353" s="2028"/>
      <c r="Z353" s="2028"/>
      <c r="AA353" s="2028"/>
      <c r="AB353" s="2028"/>
      <c r="AC353" s="2028"/>
      <c r="AD353" s="2028"/>
      <c r="AE353" s="2028"/>
      <c r="AF353" s="2028"/>
      <c r="AG353" s="2028"/>
      <c r="AH353" s="2028"/>
      <c r="AI353" s="2028"/>
      <c r="AJ353" s="2028"/>
      <c r="AK353" s="2028"/>
      <c r="AL353" s="2028"/>
      <c r="AM353" s="2028"/>
      <c r="AN353" s="2028"/>
      <c r="AO353" s="2028"/>
      <c r="AP353" s="2028"/>
      <c r="AQ353" s="2028"/>
      <c r="AR353" s="2028"/>
      <c r="AS353" s="2028"/>
      <c r="AT353" s="2028"/>
      <c r="AU353" s="2028"/>
      <c r="AV353" s="2028"/>
      <c r="AW353" s="2028"/>
      <c r="AX353" s="2028"/>
      <c r="AY353" s="2028"/>
      <c r="AZ353" s="2028"/>
      <c r="BA353" s="2028"/>
      <c r="BB353" s="2028"/>
    </row>
    <row r="354" spans="1:54" s="2029" customFormat="1" x14ac:dyDescent="0.25">
      <c r="A354" s="2031"/>
      <c r="B354" s="2018"/>
      <c r="C354" s="2018"/>
      <c r="D354" s="2018"/>
      <c r="E354" s="2018"/>
      <c r="F354" s="2018"/>
      <c r="G354" s="2018"/>
      <c r="H354" s="2018"/>
      <c r="I354" s="2018"/>
      <c r="J354" s="2018"/>
      <c r="K354" s="2471"/>
      <c r="L354" s="393"/>
      <c r="M354" s="2027"/>
      <c r="N354" s="2028"/>
      <c r="O354" s="2028"/>
      <c r="P354" s="2028"/>
      <c r="Q354" s="2028"/>
      <c r="R354" s="2028"/>
      <c r="S354" s="2028"/>
      <c r="T354" s="2028"/>
      <c r="U354" s="2028"/>
      <c r="V354" s="2028"/>
      <c r="W354" s="2028"/>
      <c r="X354" s="2028"/>
      <c r="Y354" s="2028"/>
      <c r="Z354" s="2028"/>
      <c r="AA354" s="2028"/>
      <c r="AB354" s="2028"/>
      <c r="AC354" s="2028"/>
      <c r="AD354" s="2028"/>
      <c r="AE354" s="2028"/>
      <c r="AF354" s="2028"/>
      <c r="AG354" s="2028"/>
      <c r="AH354" s="2028"/>
      <c r="AI354" s="2028"/>
      <c r="AJ354" s="2028"/>
      <c r="AK354" s="2028"/>
      <c r="AL354" s="2028"/>
      <c r="AM354" s="2028"/>
      <c r="AN354" s="2028"/>
      <c r="AO354" s="2028"/>
      <c r="AP354" s="2028"/>
      <c r="AQ354" s="2028"/>
      <c r="AR354" s="2028"/>
      <c r="AS354" s="2028"/>
      <c r="AT354" s="2028"/>
      <c r="AU354" s="2028"/>
      <c r="AV354" s="2028"/>
      <c r="AW354" s="2028"/>
      <c r="AX354" s="2028"/>
      <c r="AY354" s="2028"/>
      <c r="AZ354" s="2028"/>
      <c r="BA354" s="2028"/>
      <c r="BB354" s="2028"/>
    </row>
    <row r="355" spans="1:54" s="2029" customFormat="1" x14ac:dyDescent="0.25">
      <c r="A355" s="2031"/>
      <c r="B355" s="2018"/>
      <c r="C355" s="2018"/>
      <c r="D355" s="2018"/>
      <c r="E355" s="2018"/>
      <c r="F355" s="2018"/>
      <c r="G355" s="2018"/>
      <c r="H355" s="2018"/>
      <c r="I355" s="2018"/>
      <c r="J355" s="2018"/>
      <c r="K355" s="2471"/>
      <c r="L355" s="393"/>
      <c r="M355" s="2027"/>
      <c r="N355" s="2028"/>
      <c r="O355" s="2028"/>
      <c r="P355" s="2028"/>
      <c r="Q355" s="2028"/>
      <c r="R355" s="2028"/>
      <c r="S355" s="2028"/>
      <c r="T355" s="2028"/>
      <c r="U355" s="2028"/>
      <c r="V355" s="2028"/>
      <c r="W355" s="2028"/>
      <c r="X355" s="2028"/>
      <c r="Y355" s="2028"/>
      <c r="Z355" s="2028"/>
      <c r="AA355" s="2028"/>
      <c r="AB355" s="2028"/>
      <c r="AC355" s="2028"/>
      <c r="AD355" s="2028"/>
      <c r="AE355" s="2028"/>
      <c r="AF355" s="2028"/>
      <c r="AG355" s="2028"/>
      <c r="AH355" s="2028"/>
      <c r="AI355" s="2028"/>
      <c r="AJ355" s="2028"/>
      <c r="AK355" s="2028"/>
      <c r="AL355" s="2028"/>
      <c r="AM355" s="2028"/>
      <c r="AN355" s="2028"/>
      <c r="AO355" s="2028"/>
      <c r="AP355" s="2028"/>
      <c r="AQ355" s="2028"/>
      <c r="AR355" s="2028"/>
      <c r="AS355" s="2028"/>
      <c r="AT355" s="2028"/>
      <c r="AU355" s="2028"/>
      <c r="AV355" s="2028"/>
      <c r="AW355" s="2028"/>
      <c r="AX355" s="2028"/>
      <c r="AY355" s="2028"/>
      <c r="AZ355" s="2028"/>
      <c r="BA355" s="2028"/>
      <c r="BB355" s="2028"/>
    </row>
    <row r="356" spans="1:54" s="2029" customFormat="1" x14ac:dyDescent="0.25">
      <c r="A356" s="2031"/>
      <c r="B356" s="2018"/>
      <c r="C356" s="2018"/>
      <c r="D356" s="2018"/>
      <c r="E356" s="2018"/>
      <c r="F356" s="2018"/>
      <c r="G356" s="2018"/>
      <c r="H356" s="2018"/>
      <c r="I356" s="2018"/>
      <c r="J356" s="2018"/>
      <c r="K356" s="2471"/>
      <c r="L356" s="393"/>
      <c r="M356" s="2027"/>
      <c r="N356" s="2028"/>
      <c r="O356" s="2028"/>
      <c r="P356" s="2028"/>
      <c r="Q356" s="2028"/>
      <c r="R356" s="2028"/>
      <c r="S356" s="2028"/>
      <c r="T356" s="2028"/>
      <c r="U356" s="2028"/>
      <c r="V356" s="2028"/>
      <c r="W356" s="2028"/>
      <c r="X356" s="2028"/>
      <c r="Y356" s="2028"/>
      <c r="Z356" s="2028"/>
      <c r="AA356" s="2028"/>
      <c r="AB356" s="2028"/>
      <c r="AC356" s="2028"/>
      <c r="AD356" s="2028"/>
      <c r="AE356" s="2028"/>
      <c r="AF356" s="2028"/>
      <c r="AG356" s="2028"/>
      <c r="AH356" s="2028"/>
      <c r="AI356" s="2028"/>
      <c r="AJ356" s="2028"/>
      <c r="AK356" s="2028"/>
      <c r="AL356" s="2028"/>
      <c r="AM356" s="2028"/>
      <c r="AN356" s="2028"/>
      <c r="AO356" s="2028"/>
      <c r="AP356" s="2028"/>
      <c r="AQ356" s="2028"/>
      <c r="AR356" s="2028"/>
      <c r="AS356" s="2028"/>
      <c r="AT356" s="2028"/>
      <c r="AU356" s="2028"/>
      <c r="AV356" s="2028"/>
      <c r="AW356" s="2028"/>
      <c r="AX356" s="2028"/>
      <c r="AY356" s="2028"/>
      <c r="AZ356" s="2028"/>
      <c r="BA356" s="2028"/>
      <c r="BB356" s="2028"/>
    </row>
    <row r="357" spans="1:54" s="2029" customFormat="1" x14ac:dyDescent="0.25">
      <c r="A357" s="2031"/>
      <c r="B357" s="2018"/>
      <c r="C357" s="2018"/>
      <c r="D357" s="2018"/>
      <c r="E357" s="2018"/>
      <c r="F357" s="2018"/>
      <c r="G357" s="2018"/>
      <c r="H357" s="2018"/>
      <c r="I357" s="2018"/>
      <c r="J357" s="2018"/>
      <c r="K357" s="2471"/>
      <c r="L357" s="393"/>
      <c r="M357" s="2027"/>
      <c r="N357" s="2028"/>
      <c r="O357" s="2028"/>
      <c r="P357" s="2028"/>
      <c r="Q357" s="2028"/>
      <c r="R357" s="2028"/>
      <c r="S357" s="2028"/>
      <c r="T357" s="2028"/>
      <c r="U357" s="2028"/>
      <c r="V357" s="2028"/>
      <c r="W357" s="2028"/>
      <c r="X357" s="2028"/>
      <c r="Y357" s="2028"/>
      <c r="Z357" s="2028"/>
      <c r="AA357" s="2028"/>
      <c r="AB357" s="2028"/>
      <c r="AC357" s="2028"/>
      <c r="AD357" s="2028"/>
      <c r="AE357" s="2028"/>
      <c r="AF357" s="2028"/>
      <c r="AG357" s="2028"/>
      <c r="AH357" s="2028"/>
      <c r="AI357" s="2028"/>
      <c r="AJ357" s="2028"/>
      <c r="AK357" s="2028"/>
      <c r="AL357" s="2028"/>
      <c r="AM357" s="2028"/>
      <c r="AN357" s="2028"/>
      <c r="AO357" s="2028"/>
      <c r="AP357" s="2028"/>
      <c r="AQ357" s="2028"/>
      <c r="AR357" s="2028"/>
      <c r="AS357" s="2028"/>
      <c r="AT357" s="2028"/>
      <c r="AU357" s="2028"/>
      <c r="AV357" s="2028"/>
      <c r="AW357" s="2028"/>
      <c r="AX357" s="2028"/>
      <c r="AY357" s="2028"/>
      <c r="AZ357" s="2028"/>
      <c r="BA357" s="2028"/>
      <c r="BB357" s="2028"/>
    </row>
    <row r="358" spans="1:54" s="2029" customFormat="1" x14ac:dyDescent="0.25">
      <c r="A358" s="2031"/>
      <c r="B358" s="2018"/>
      <c r="C358" s="2018"/>
      <c r="D358" s="2018"/>
      <c r="E358" s="2018"/>
      <c r="F358" s="2018"/>
      <c r="G358" s="2018"/>
      <c r="H358" s="2018"/>
      <c r="I358" s="2018"/>
      <c r="J358" s="2018"/>
      <c r="K358" s="2471"/>
      <c r="L358" s="393"/>
      <c r="M358" s="2027"/>
      <c r="N358" s="2028"/>
      <c r="O358" s="2028"/>
      <c r="P358" s="2028"/>
      <c r="Q358" s="2028"/>
      <c r="R358" s="2028"/>
      <c r="S358" s="2028"/>
      <c r="T358" s="2028"/>
      <c r="U358" s="2028"/>
      <c r="V358" s="2028"/>
      <c r="W358" s="2028"/>
      <c r="X358" s="2028"/>
      <c r="Y358" s="2028"/>
      <c r="Z358" s="2028"/>
      <c r="AA358" s="2028"/>
      <c r="AB358" s="2028"/>
      <c r="AC358" s="2028"/>
      <c r="AD358" s="2028"/>
      <c r="AE358" s="2028"/>
      <c r="AF358" s="2028"/>
      <c r="AG358" s="2028"/>
      <c r="AH358" s="2028"/>
      <c r="AI358" s="2028"/>
      <c r="AJ358" s="2028"/>
      <c r="AK358" s="2028"/>
      <c r="AL358" s="2028"/>
      <c r="AM358" s="2028"/>
      <c r="AN358" s="2028"/>
      <c r="AO358" s="2028"/>
      <c r="AP358" s="2028"/>
      <c r="AQ358" s="2028"/>
      <c r="AR358" s="2028"/>
      <c r="AS358" s="2028"/>
      <c r="AT358" s="2028"/>
      <c r="AU358" s="2028"/>
      <c r="AV358" s="2028"/>
      <c r="AW358" s="2028"/>
      <c r="AX358" s="2028"/>
      <c r="AY358" s="2028"/>
      <c r="AZ358" s="2028"/>
      <c r="BA358" s="2028"/>
      <c r="BB358" s="2028"/>
    </row>
    <row r="359" spans="1:54" s="2029" customFormat="1" x14ac:dyDescent="0.25">
      <c r="A359" s="2031"/>
      <c r="B359" s="2018"/>
      <c r="C359" s="2018"/>
      <c r="D359" s="2018"/>
      <c r="E359" s="2018"/>
      <c r="F359" s="2018"/>
      <c r="G359" s="2018"/>
      <c r="H359" s="2018"/>
      <c r="I359" s="2018"/>
      <c r="J359" s="2018"/>
      <c r="K359" s="2471"/>
      <c r="L359" s="393"/>
      <c r="M359" s="2027"/>
      <c r="N359" s="2028"/>
      <c r="O359" s="2028"/>
      <c r="P359" s="2028"/>
      <c r="Q359" s="2028"/>
      <c r="R359" s="2028"/>
      <c r="S359" s="2028"/>
      <c r="T359" s="2028"/>
      <c r="U359" s="2028"/>
      <c r="V359" s="2028"/>
      <c r="W359" s="2028"/>
      <c r="X359" s="2028"/>
      <c r="Y359" s="2028"/>
      <c r="Z359" s="2028"/>
      <c r="AA359" s="2028"/>
      <c r="AB359" s="2028"/>
      <c r="AC359" s="2028"/>
      <c r="AD359" s="2028"/>
      <c r="AE359" s="2028"/>
      <c r="AF359" s="2028"/>
      <c r="AG359" s="2028"/>
      <c r="AH359" s="2028"/>
      <c r="AI359" s="2028"/>
      <c r="AJ359" s="2028"/>
      <c r="AK359" s="2028"/>
      <c r="AL359" s="2028"/>
      <c r="AM359" s="2028"/>
      <c r="AN359" s="2028"/>
      <c r="AO359" s="2028"/>
      <c r="AP359" s="2028"/>
      <c r="AQ359" s="2028"/>
      <c r="AR359" s="2028"/>
      <c r="AS359" s="2028"/>
      <c r="AT359" s="2028"/>
      <c r="AU359" s="2028"/>
      <c r="AV359" s="2028"/>
      <c r="AW359" s="2028"/>
      <c r="AX359" s="2028"/>
      <c r="AY359" s="2028"/>
      <c r="AZ359" s="2028"/>
      <c r="BA359" s="2028"/>
      <c r="BB359" s="2028"/>
    </row>
    <row r="360" spans="1:54" s="2029" customFormat="1" x14ac:dyDescent="0.25">
      <c r="A360" s="2031"/>
      <c r="B360" s="2018"/>
      <c r="C360" s="2018"/>
      <c r="D360" s="2018"/>
      <c r="E360" s="2018"/>
      <c r="F360" s="2018"/>
      <c r="G360" s="2018"/>
      <c r="H360" s="2018"/>
      <c r="I360" s="2018"/>
      <c r="J360" s="2018"/>
      <c r="K360" s="2471"/>
      <c r="L360" s="393"/>
      <c r="M360" s="2027"/>
      <c r="N360" s="2028"/>
      <c r="O360" s="2028"/>
      <c r="P360" s="2028"/>
      <c r="Q360" s="2028"/>
      <c r="R360" s="2028"/>
      <c r="S360" s="2028"/>
      <c r="T360" s="2028"/>
      <c r="U360" s="2028"/>
      <c r="V360" s="2028"/>
      <c r="W360" s="2028"/>
      <c r="X360" s="2028"/>
      <c r="Y360" s="2028"/>
      <c r="Z360" s="2028"/>
      <c r="AA360" s="2028"/>
      <c r="AB360" s="2028"/>
      <c r="AC360" s="2028"/>
      <c r="AD360" s="2028"/>
      <c r="AE360" s="2028"/>
      <c r="AF360" s="2028"/>
      <c r="AG360" s="2028"/>
      <c r="AH360" s="2028"/>
      <c r="AI360" s="2028"/>
      <c r="AJ360" s="2028"/>
      <c r="AK360" s="2028"/>
      <c r="AL360" s="2028"/>
      <c r="AM360" s="2028"/>
      <c r="AN360" s="2028"/>
      <c r="AO360" s="2028"/>
      <c r="AP360" s="2028"/>
      <c r="AQ360" s="2028"/>
      <c r="AR360" s="2028"/>
      <c r="AS360" s="2028"/>
      <c r="AT360" s="2028"/>
      <c r="AU360" s="2028"/>
      <c r="AV360" s="2028"/>
      <c r="AW360" s="2028"/>
      <c r="AX360" s="2028"/>
      <c r="AY360" s="2028"/>
      <c r="AZ360" s="2028"/>
      <c r="BA360" s="2028"/>
      <c r="BB360" s="2028"/>
    </row>
    <row r="361" spans="1:54" s="2029" customFormat="1" x14ac:dyDescent="0.25">
      <c r="A361" s="2031"/>
      <c r="B361" s="2018"/>
      <c r="C361" s="2018"/>
      <c r="D361" s="2018"/>
      <c r="E361" s="2018"/>
      <c r="F361" s="2018"/>
      <c r="G361" s="2018"/>
      <c r="H361" s="2018"/>
      <c r="I361" s="2018"/>
      <c r="J361" s="2018"/>
      <c r="K361" s="2471"/>
      <c r="L361" s="393"/>
      <c r="M361" s="2027"/>
      <c r="N361" s="2028"/>
      <c r="O361" s="2028"/>
      <c r="P361" s="2028"/>
      <c r="Q361" s="2028"/>
      <c r="R361" s="2028"/>
      <c r="S361" s="2028"/>
      <c r="T361" s="2028"/>
      <c r="U361" s="2028"/>
      <c r="V361" s="2028"/>
      <c r="W361" s="2028"/>
      <c r="X361" s="2028"/>
      <c r="Y361" s="2028"/>
      <c r="Z361" s="2028"/>
      <c r="AA361" s="2028"/>
      <c r="AB361" s="2028"/>
      <c r="AC361" s="2028"/>
      <c r="AD361" s="2028"/>
      <c r="AE361" s="2028"/>
      <c r="AF361" s="2028"/>
      <c r="AG361" s="2028"/>
      <c r="AH361" s="2028"/>
      <c r="AI361" s="2028"/>
      <c r="AJ361" s="2028"/>
      <c r="AK361" s="2028"/>
      <c r="AL361" s="2028"/>
      <c r="AM361" s="2028"/>
      <c r="AN361" s="2028"/>
      <c r="AO361" s="2028"/>
      <c r="AP361" s="2028"/>
      <c r="AQ361" s="2028"/>
      <c r="AR361" s="2028"/>
      <c r="AS361" s="2028"/>
      <c r="AT361" s="2028"/>
      <c r="AU361" s="2028"/>
      <c r="AV361" s="2028"/>
      <c r="AW361" s="2028"/>
      <c r="AX361" s="2028"/>
      <c r="AY361" s="2028"/>
      <c r="AZ361" s="2028"/>
      <c r="BA361" s="2028"/>
      <c r="BB361" s="2028"/>
    </row>
    <row r="362" spans="1:54" s="2029" customFormat="1" x14ac:dyDescent="0.25">
      <c r="A362" s="2031"/>
      <c r="B362" s="2018"/>
      <c r="C362" s="2018"/>
      <c r="D362" s="2018"/>
      <c r="E362" s="2018"/>
      <c r="F362" s="2018"/>
      <c r="G362" s="2018"/>
      <c r="H362" s="2018"/>
      <c r="I362" s="2018"/>
      <c r="J362" s="2018"/>
      <c r="K362" s="2471"/>
      <c r="L362" s="393"/>
      <c r="M362" s="2027"/>
      <c r="N362" s="2028"/>
      <c r="O362" s="2028"/>
      <c r="P362" s="2028"/>
      <c r="Q362" s="2028"/>
      <c r="R362" s="2028"/>
      <c r="S362" s="2028"/>
      <c r="T362" s="2028"/>
      <c r="U362" s="2028"/>
      <c r="V362" s="2028"/>
      <c r="W362" s="2028"/>
      <c r="X362" s="2028"/>
      <c r="Y362" s="2028"/>
      <c r="Z362" s="2028"/>
      <c r="AA362" s="2028"/>
      <c r="AB362" s="2028"/>
      <c r="AC362" s="2028"/>
      <c r="AD362" s="2028"/>
      <c r="AE362" s="2028"/>
      <c r="AF362" s="2028"/>
      <c r="AG362" s="2028"/>
      <c r="AH362" s="2028"/>
      <c r="AI362" s="2028"/>
      <c r="AJ362" s="2028"/>
      <c r="AK362" s="2028"/>
      <c r="AL362" s="2028"/>
      <c r="AM362" s="2028"/>
      <c r="AN362" s="2028"/>
      <c r="AO362" s="2028"/>
      <c r="AP362" s="2028"/>
      <c r="AQ362" s="2028"/>
      <c r="AR362" s="2028"/>
      <c r="AS362" s="2028"/>
      <c r="AT362" s="2028"/>
      <c r="AU362" s="2028"/>
      <c r="AV362" s="2028"/>
      <c r="AW362" s="2028"/>
      <c r="AX362" s="2028"/>
      <c r="AY362" s="2028"/>
      <c r="AZ362" s="2028"/>
      <c r="BA362" s="2028"/>
      <c r="BB362" s="2028"/>
    </row>
    <row r="363" spans="1:54" s="2029" customFormat="1" x14ac:dyDescent="0.25">
      <c r="A363" s="2031"/>
      <c r="B363" s="2018"/>
      <c r="C363" s="2018"/>
      <c r="D363" s="2018"/>
      <c r="E363" s="2018"/>
      <c r="F363" s="2018"/>
      <c r="G363" s="2018"/>
      <c r="H363" s="2018"/>
      <c r="I363" s="2018"/>
      <c r="J363" s="2018"/>
      <c r="K363" s="2471"/>
      <c r="L363" s="393"/>
      <c r="M363" s="2027"/>
      <c r="N363" s="2028"/>
      <c r="O363" s="2028"/>
      <c r="P363" s="2028"/>
      <c r="Q363" s="2028"/>
      <c r="R363" s="2028"/>
      <c r="S363" s="2028"/>
      <c r="T363" s="2028"/>
      <c r="U363" s="2028"/>
      <c r="V363" s="2028"/>
      <c r="W363" s="2028"/>
      <c r="X363" s="2028"/>
      <c r="Y363" s="2028"/>
      <c r="Z363" s="2028"/>
      <c r="AA363" s="2028"/>
      <c r="AB363" s="2028"/>
      <c r="AC363" s="2028"/>
      <c r="AD363" s="2028"/>
      <c r="AE363" s="2028"/>
      <c r="AF363" s="2028"/>
      <c r="AG363" s="2028"/>
      <c r="AH363" s="2028"/>
      <c r="AI363" s="2028"/>
      <c r="AJ363" s="2028"/>
      <c r="AK363" s="2028"/>
      <c r="AL363" s="2028"/>
      <c r="AM363" s="2028"/>
      <c r="AN363" s="2028"/>
      <c r="AO363" s="2028"/>
      <c r="AP363" s="2028"/>
      <c r="AQ363" s="2028"/>
      <c r="AR363" s="2028"/>
      <c r="AS363" s="2028"/>
      <c r="AT363" s="2028"/>
      <c r="AU363" s="2028"/>
      <c r="AV363" s="2028"/>
      <c r="AW363" s="2028"/>
      <c r="AX363" s="2028"/>
      <c r="AY363" s="2028"/>
      <c r="AZ363" s="2028"/>
      <c r="BA363" s="2028"/>
      <c r="BB363" s="2028"/>
    </row>
    <row r="364" spans="1:54" s="2029" customFormat="1" x14ac:dyDescent="0.25">
      <c r="A364" s="2031"/>
      <c r="B364" s="2018"/>
      <c r="C364" s="2018"/>
      <c r="D364" s="2018"/>
      <c r="E364" s="2018"/>
      <c r="F364" s="2018"/>
      <c r="G364" s="2018"/>
      <c r="H364" s="2018"/>
      <c r="I364" s="2018"/>
      <c r="J364" s="2018"/>
      <c r="K364" s="2471"/>
      <c r="L364" s="393"/>
      <c r="M364" s="2027"/>
      <c r="N364" s="2028"/>
      <c r="O364" s="2028"/>
      <c r="P364" s="2028"/>
      <c r="Q364" s="2028"/>
      <c r="R364" s="2028"/>
      <c r="S364" s="2028"/>
      <c r="T364" s="2028"/>
      <c r="U364" s="2028"/>
      <c r="V364" s="2028"/>
      <c r="W364" s="2028"/>
      <c r="X364" s="2028"/>
      <c r="Y364" s="2028"/>
      <c r="Z364" s="2028"/>
      <c r="AA364" s="2028"/>
      <c r="AB364" s="2028"/>
      <c r="AC364" s="2028"/>
      <c r="AD364" s="2028"/>
      <c r="AE364" s="2028"/>
      <c r="AF364" s="2028"/>
      <c r="AG364" s="2028"/>
      <c r="AH364" s="2028"/>
      <c r="AI364" s="2028"/>
      <c r="AJ364" s="2028"/>
      <c r="AK364" s="2028"/>
      <c r="AL364" s="2028"/>
      <c r="AM364" s="2028"/>
      <c r="AN364" s="2028"/>
      <c r="AO364" s="2028"/>
      <c r="AP364" s="2028"/>
      <c r="AQ364" s="2028"/>
      <c r="AR364" s="2028"/>
      <c r="AS364" s="2028"/>
      <c r="AT364" s="2028"/>
      <c r="AU364" s="2028"/>
      <c r="AV364" s="2028"/>
      <c r="AW364" s="2028"/>
      <c r="AX364" s="2028"/>
      <c r="AY364" s="2028"/>
      <c r="AZ364" s="2028"/>
      <c r="BA364" s="2028"/>
      <c r="BB364" s="2028"/>
    </row>
    <row r="365" spans="1:54" s="2029" customFormat="1" x14ac:dyDescent="0.25">
      <c r="A365" s="2031"/>
      <c r="B365" s="2018"/>
      <c r="C365" s="2018"/>
      <c r="D365" s="2018"/>
      <c r="E365" s="2018"/>
      <c r="F365" s="2018"/>
      <c r="G365" s="2018"/>
      <c r="H365" s="2018"/>
      <c r="I365" s="2018"/>
      <c r="J365" s="2018"/>
      <c r="K365" s="2471"/>
      <c r="L365" s="393"/>
      <c r="M365" s="2027"/>
      <c r="N365" s="2028"/>
      <c r="O365" s="2028"/>
      <c r="P365" s="2028"/>
      <c r="Q365" s="2028"/>
      <c r="R365" s="2028"/>
      <c r="S365" s="2028"/>
      <c r="T365" s="2028"/>
      <c r="U365" s="2028"/>
      <c r="V365" s="2028"/>
      <c r="W365" s="2028"/>
      <c r="X365" s="2028"/>
      <c r="Y365" s="2028"/>
      <c r="Z365" s="2028"/>
      <c r="AA365" s="2028"/>
      <c r="AB365" s="2028"/>
      <c r="AC365" s="2028"/>
      <c r="AD365" s="2028"/>
      <c r="AE365" s="2028"/>
      <c r="AF365" s="2028"/>
      <c r="AG365" s="2028"/>
      <c r="AH365" s="2028"/>
      <c r="AI365" s="2028"/>
      <c r="AJ365" s="2028"/>
      <c r="AK365" s="2028"/>
      <c r="AL365" s="2028"/>
      <c r="AM365" s="2028"/>
      <c r="AN365" s="2028"/>
      <c r="AO365" s="2028"/>
      <c r="AP365" s="2028"/>
      <c r="AQ365" s="2028"/>
      <c r="AR365" s="2028"/>
      <c r="AS365" s="2028"/>
      <c r="AT365" s="2028"/>
      <c r="AU365" s="2028"/>
      <c r="AV365" s="2028"/>
      <c r="AW365" s="2028"/>
      <c r="AX365" s="2028"/>
      <c r="AY365" s="2028"/>
      <c r="AZ365" s="2028"/>
      <c r="BA365" s="2028"/>
      <c r="BB365" s="2028"/>
    </row>
    <row r="366" spans="1:54" s="2029" customFormat="1" x14ac:dyDescent="0.25">
      <c r="A366" s="2031"/>
      <c r="B366" s="2018"/>
      <c r="C366" s="2018"/>
      <c r="D366" s="2018"/>
      <c r="E366" s="2018"/>
      <c r="F366" s="2018"/>
      <c r="G366" s="2018"/>
      <c r="H366" s="2018"/>
      <c r="I366" s="2018"/>
      <c r="J366" s="2018"/>
      <c r="K366" s="2471"/>
      <c r="L366" s="393"/>
      <c r="M366" s="2027"/>
      <c r="N366" s="2028"/>
      <c r="O366" s="2028"/>
      <c r="P366" s="2028"/>
      <c r="Q366" s="2028"/>
      <c r="R366" s="2028"/>
      <c r="S366" s="2028"/>
      <c r="T366" s="2028"/>
      <c r="U366" s="2028"/>
      <c r="V366" s="2028"/>
      <c r="W366" s="2028"/>
      <c r="X366" s="2028"/>
      <c r="Y366" s="2028"/>
      <c r="Z366" s="2028"/>
      <c r="AA366" s="2028"/>
      <c r="AB366" s="2028"/>
      <c r="AC366" s="2028"/>
      <c r="AD366" s="2028"/>
      <c r="AE366" s="2028"/>
      <c r="AF366" s="2028"/>
      <c r="AG366" s="2028"/>
      <c r="AH366" s="2028"/>
      <c r="AI366" s="2028"/>
      <c r="AJ366" s="2028"/>
      <c r="AK366" s="2028"/>
      <c r="AL366" s="2028"/>
      <c r="AM366" s="2028"/>
      <c r="AN366" s="2028"/>
      <c r="AO366" s="2028"/>
      <c r="AP366" s="2028"/>
      <c r="AQ366" s="2028"/>
      <c r="AR366" s="2028"/>
      <c r="AS366" s="2028"/>
      <c r="AT366" s="2028"/>
      <c r="AU366" s="2028"/>
      <c r="AV366" s="2028"/>
      <c r="AW366" s="2028"/>
      <c r="AX366" s="2028"/>
      <c r="AY366" s="2028"/>
      <c r="AZ366" s="2028"/>
      <c r="BA366" s="2028"/>
      <c r="BB366" s="2028"/>
    </row>
    <row r="367" spans="1:54" s="2029" customFormat="1" x14ac:dyDescent="0.25">
      <c r="A367" s="2031"/>
      <c r="B367" s="2018"/>
      <c r="C367" s="2018"/>
      <c r="D367" s="2018"/>
      <c r="E367" s="2018"/>
      <c r="F367" s="2018"/>
      <c r="G367" s="2018"/>
      <c r="H367" s="2018"/>
      <c r="I367" s="2018"/>
      <c r="J367" s="2018"/>
      <c r="K367" s="2471"/>
      <c r="L367" s="393"/>
      <c r="M367" s="2027"/>
      <c r="N367" s="2028"/>
      <c r="O367" s="2028"/>
      <c r="P367" s="2028"/>
      <c r="Q367" s="2028"/>
      <c r="R367" s="2028"/>
      <c r="S367" s="2028"/>
      <c r="T367" s="2028"/>
      <c r="U367" s="2028"/>
      <c r="V367" s="2028"/>
      <c r="W367" s="2028"/>
      <c r="X367" s="2028"/>
      <c r="Y367" s="2028"/>
      <c r="Z367" s="2028"/>
      <c r="AA367" s="2028"/>
      <c r="AB367" s="2028"/>
      <c r="AC367" s="2028"/>
      <c r="AD367" s="2028"/>
      <c r="AE367" s="2028"/>
      <c r="AF367" s="2028"/>
      <c r="AG367" s="2028"/>
      <c r="AH367" s="2028"/>
      <c r="AI367" s="2028"/>
      <c r="AJ367" s="2028"/>
      <c r="AK367" s="2028"/>
      <c r="AL367" s="2028"/>
      <c r="AM367" s="2028"/>
      <c r="AN367" s="2028"/>
      <c r="AO367" s="2028"/>
      <c r="AP367" s="2028"/>
      <c r="AQ367" s="2028"/>
      <c r="AR367" s="2028"/>
      <c r="AS367" s="2028"/>
      <c r="AT367" s="2028"/>
      <c r="AU367" s="2028"/>
      <c r="AV367" s="2028"/>
      <c r="AW367" s="2028"/>
      <c r="AX367" s="2028"/>
      <c r="AY367" s="2028"/>
      <c r="AZ367" s="2028"/>
      <c r="BA367" s="2028"/>
      <c r="BB367" s="2028"/>
    </row>
    <row r="368" spans="1:54" s="2029" customFormat="1" x14ac:dyDescent="0.25">
      <c r="A368" s="2031"/>
      <c r="B368" s="2018"/>
      <c r="C368" s="2018"/>
      <c r="D368" s="2018"/>
      <c r="E368" s="2018"/>
      <c r="F368" s="2018"/>
      <c r="G368" s="2018"/>
      <c r="H368" s="2018"/>
      <c r="I368" s="2018"/>
      <c r="J368" s="2018"/>
      <c r="K368" s="2471"/>
      <c r="L368" s="393"/>
      <c r="M368" s="2027"/>
      <c r="N368" s="2028"/>
      <c r="O368" s="2028"/>
      <c r="P368" s="2028"/>
      <c r="Q368" s="2028"/>
      <c r="R368" s="2028"/>
      <c r="S368" s="2028"/>
      <c r="T368" s="2028"/>
      <c r="U368" s="2028"/>
      <c r="V368" s="2028"/>
      <c r="W368" s="2028"/>
      <c r="X368" s="2028"/>
      <c r="Y368" s="2028"/>
      <c r="Z368" s="2028"/>
      <c r="AA368" s="2028"/>
      <c r="AB368" s="2028"/>
      <c r="AC368" s="2028"/>
      <c r="AD368" s="2028"/>
      <c r="AE368" s="2028"/>
      <c r="AF368" s="2028"/>
      <c r="AG368" s="2028"/>
      <c r="AH368" s="2028"/>
      <c r="AI368" s="2028"/>
      <c r="AJ368" s="2028"/>
      <c r="AK368" s="2028"/>
      <c r="AL368" s="2028"/>
      <c r="AM368" s="2028"/>
      <c r="AN368" s="2028"/>
      <c r="AO368" s="2028"/>
      <c r="AP368" s="2028"/>
      <c r="AQ368" s="2028"/>
      <c r="AR368" s="2028"/>
      <c r="AS368" s="2028"/>
      <c r="AT368" s="2028"/>
      <c r="AU368" s="2028"/>
      <c r="AV368" s="2028"/>
      <c r="AW368" s="2028"/>
      <c r="AX368" s="2028"/>
      <c r="AY368" s="2028"/>
      <c r="AZ368" s="2028"/>
      <c r="BA368" s="2028"/>
      <c r="BB368" s="2028"/>
    </row>
    <row r="369" spans="1:54" s="2029" customFormat="1" x14ac:dyDescent="0.25">
      <c r="A369" s="2031"/>
      <c r="B369" s="2018"/>
      <c r="C369" s="2018"/>
      <c r="D369" s="2018"/>
      <c r="E369" s="2018"/>
      <c r="F369" s="2018"/>
      <c r="G369" s="2018"/>
      <c r="H369" s="2018"/>
      <c r="I369" s="2018"/>
      <c r="J369" s="2018"/>
      <c r="K369" s="2471"/>
      <c r="L369" s="393"/>
      <c r="M369" s="2027"/>
      <c r="N369" s="2028"/>
      <c r="O369" s="2028"/>
      <c r="P369" s="2028"/>
      <c r="Q369" s="2028"/>
      <c r="R369" s="2028"/>
      <c r="S369" s="2028"/>
      <c r="T369" s="2028"/>
      <c r="U369" s="2028"/>
      <c r="V369" s="2028"/>
      <c r="W369" s="2028"/>
      <c r="X369" s="2028"/>
      <c r="Y369" s="2028"/>
      <c r="Z369" s="2028"/>
      <c r="AA369" s="2028"/>
      <c r="AB369" s="2028"/>
      <c r="AC369" s="2028"/>
      <c r="AD369" s="2028"/>
      <c r="AE369" s="2028"/>
      <c r="AF369" s="2028"/>
      <c r="AG369" s="2028"/>
      <c r="AH369" s="2028"/>
      <c r="AI369" s="2028"/>
      <c r="AJ369" s="2028"/>
      <c r="AK369" s="2028"/>
      <c r="AL369" s="2028"/>
      <c r="AM369" s="2028"/>
      <c r="AN369" s="2028"/>
      <c r="AO369" s="2028"/>
      <c r="AP369" s="2028"/>
      <c r="AQ369" s="2028"/>
      <c r="AR369" s="2028"/>
      <c r="AS369" s="2028"/>
      <c r="AT369" s="2028"/>
      <c r="AU369" s="2028"/>
      <c r="AV369" s="2028"/>
      <c r="AW369" s="2028"/>
      <c r="AX369" s="2028"/>
      <c r="AY369" s="2028"/>
      <c r="AZ369" s="2028"/>
      <c r="BA369" s="2028"/>
      <c r="BB369" s="2028"/>
    </row>
    <row r="370" spans="1:54" s="2029" customFormat="1" x14ac:dyDescent="0.25">
      <c r="A370" s="2031"/>
      <c r="B370" s="2018"/>
      <c r="C370" s="2018"/>
      <c r="D370" s="2018"/>
      <c r="E370" s="2018"/>
      <c r="F370" s="2018"/>
      <c r="G370" s="2018"/>
      <c r="H370" s="2018"/>
      <c r="I370" s="2018"/>
      <c r="J370" s="2018"/>
      <c r="K370" s="2471"/>
      <c r="L370" s="393"/>
      <c r="M370" s="2027"/>
      <c r="N370" s="2028"/>
      <c r="O370" s="2028"/>
      <c r="P370" s="2028"/>
      <c r="Q370" s="2028"/>
      <c r="R370" s="2028"/>
      <c r="S370" s="2028"/>
      <c r="T370" s="2028"/>
      <c r="U370" s="2028"/>
      <c r="V370" s="2028"/>
      <c r="W370" s="2028"/>
      <c r="X370" s="2028"/>
      <c r="Y370" s="2028"/>
      <c r="Z370" s="2028"/>
      <c r="AA370" s="2028"/>
      <c r="AB370" s="2028"/>
      <c r="AC370" s="2028"/>
      <c r="AD370" s="2028"/>
      <c r="AE370" s="2028"/>
      <c r="AF370" s="2028"/>
      <c r="AG370" s="2028"/>
      <c r="AH370" s="2028"/>
      <c r="AI370" s="2028"/>
      <c r="AJ370" s="2028"/>
      <c r="AK370" s="2028"/>
      <c r="AL370" s="2028"/>
      <c r="AM370" s="2028"/>
      <c r="AN370" s="2028"/>
      <c r="AO370" s="2028"/>
      <c r="AP370" s="2028"/>
      <c r="AQ370" s="2028"/>
      <c r="AR370" s="2028"/>
      <c r="AS370" s="2028"/>
      <c r="AT370" s="2028"/>
      <c r="AU370" s="2028"/>
      <c r="AV370" s="2028"/>
      <c r="AW370" s="2028"/>
      <c r="AX370" s="2028"/>
      <c r="AY370" s="2028"/>
      <c r="AZ370" s="2028"/>
      <c r="BA370" s="2028"/>
      <c r="BB370" s="2028"/>
    </row>
    <row r="371" spans="1:54" s="2029" customFormat="1" x14ac:dyDescent="0.25">
      <c r="A371" s="2031"/>
      <c r="B371" s="2018"/>
      <c r="C371" s="2018"/>
      <c r="D371" s="2018"/>
      <c r="E371" s="2018"/>
      <c r="F371" s="2018"/>
      <c r="G371" s="2018"/>
      <c r="H371" s="2018"/>
      <c r="I371" s="2018"/>
      <c r="J371" s="2018"/>
      <c r="K371" s="2471"/>
      <c r="L371" s="393"/>
      <c r="M371" s="2027"/>
      <c r="N371" s="2028"/>
      <c r="O371" s="2028"/>
      <c r="P371" s="2028"/>
      <c r="Q371" s="2028"/>
      <c r="R371" s="2028"/>
      <c r="S371" s="2028"/>
      <c r="T371" s="2028"/>
      <c r="U371" s="2028"/>
      <c r="V371" s="2028"/>
      <c r="W371" s="2028"/>
      <c r="X371" s="2028"/>
      <c r="Y371" s="2028"/>
      <c r="Z371" s="2028"/>
      <c r="AA371" s="2028"/>
      <c r="AB371" s="2028"/>
      <c r="AC371" s="2028"/>
      <c r="AD371" s="2028"/>
      <c r="AE371" s="2028"/>
      <c r="AF371" s="2028"/>
      <c r="AG371" s="2028"/>
      <c r="AH371" s="2028"/>
      <c r="AI371" s="2028"/>
      <c r="AJ371" s="2028"/>
      <c r="AK371" s="2028"/>
      <c r="AL371" s="2028"/>
      <c r="AM371" s="2028"/>
      <c r="AN371" s="2028"/>
      <c r="AO371" s="2028"/>
      <c r="AP371" s="2028"/>
      <c r="AQ371" s="2028"/>
      <c r="AR371" s="2028"/>
      <c r="AS371" s="2028"/>
      <c r="AT371" s="2028"/>
      <c r="AU371" s="2028"/>
      <c r="AV371" s="2028"/>
      <c r="AW371" s="2028"/>
      <c r="AX371" s="2028"/>
      <c r="AY371" s="2028"/>
      <c r="AZ371" s="2028"/>
      <c r="BA371" s="2028"/>
      <c r="BB371" s="2028"/>
    </row>
    <row r="372" spans="1:54" s="2029" customFormat="1" x14ac:dyDescent="0.25">
      <c r="A372" s="2031"/>
      <c r="B372" s="2018"/>
      <c r="C372" s="2018"/>
      <c r="D372" s="2018"/>
      <c r="E372" s="2018"/>
      <c r="F372" s="2018"/>
      <c r="G372" s="2018"/>
      <c r="H372" s="2018"/>
      <c r="I372" s="2018"/>
      <c r="J372" s="2018"/>
      <c r="K372" s="2471"/>
      <c r="L372" s="393"/>
      <c r="M372" s="2027"/>
      <c r="N372" s="2028"/>
      <c r="O372" s="2028"/>
      <c r="P372" s="2028"/>
      <c r="Q372" s="2028"/>
      <c r="R372" s="2028"/>
      <c r="S372" s="2028"/>
      <c r="T372" s="2028"/>
      <c r="U372" s="2028"/>
      <c r="V372" s="2028"/>
      <c r="W372" s="2028"/>
      <c r="X372" s="2028"/>
      <c r="Y372" s="2028"/>
      <c r="Z372" s="2028"/>
      <c r="AA372" s="2028"/>
      <c r="AB372" s="2028"/>
      <c r="AC372" s="2028"/>
      <c r="AD372" s="2028"/>
      <c r="AE372" s="2028"/>
      <c r="AF372" s="2028"/>
      <c r="AG372" s="2028"/>
      <c r="AH372" s="2028"/>
      <c r="AI372" s="2028"/>
      <c r="AJ372" s="2028"/>
      <c r="AK372" s="2028"/>
      <c r="AL372" s="2028"/>
      <c r="AM372" s="2028"/>
      <c r="AN372" s="2028"/>
      <c r="AO372" s="2028"/>
      <c r="AP372" s="2028"/>
      <c r="AQ372" s="2028"/>
      <c r="AR372" s="2028"/>
      <c r="AS372" s="2028"/>
      <c r="AT372" s="2028"/>
      <c r="AU372" s="2028"/>
      <c r="AV372" s="2028"/>
      <c r="AW372" s="2028"/>
      <c r="AX372" s="2028"/>
      <c r="AY372" s="2028"/>
      <c r="AZ372" s="2028"/>
      <c r="BA372" s="2028"/>
      <c r="BB372" s="2028"/>
    </row>
    <row r="373" spans="1:54" s="2029" customFormat="1" x14ac:dyDescent="0.25">
      <c r="A373" s="2031"/>
      <c r="B373" s="2018"/>
      <c r="C373" s="2018"/>
      <c r="D373" s="2018"/>
      <c r="E373" s="2018"/>
      <c r="F373" s="2018"/>
      <c r="G373" s="2018"/>
      <c r="H373" s="2018"/>
      <c r="I373" s="2018"/>
      <c r="J373" s="2018"/>
      <c r="K373" s="2471"/>
      <c r="L373" s="393"/>
      <c r="M373" s="2027"/>
      <c r="N373" s="2028"/>
      <c r="O373" s="2028"/>
      <c r="P373" s="2028"/>
      <c r="Q373" s="2028"/>
      <c r="R373" s="2028"/>
      <c r="S373" s="2028"/>
      <c r="T373" s="2028"/>
      <c r="U373" s="2028"/>
      <c r="V373" s="2028"/>
      <c r="W373" s="2028"/>
      <c r="X373" s="2028"/>
      <c r="Y373" s="2028"/>
      <c r="Z373" s="2028"/>
      <c r="AA373" s="2028"/>
      <c r="AB373" s="2028"/>
      <c r="AC373" s="2028"/>
      <c r="AD373" s="2028"/>
      <c r="AE373" s="2028"/>
      <c r="AF373" s="2028"/>
      <c r="AG373" s="2028"/>
      <c r="AH373" s="2028"/>
      <c r="AI373" s="2028"/>
      <c r="AJ373" s="2028"/>
      <c r="AK373" s="2028"/>
      <c r="AL373" s="2028"/>
      <c r="AM373" s="2028"/>
      <c r="AN373" s="2028"/>
      <c r="AO373" s="2028"/>
      <c r="AP373" s="2028"/>
      <c r="AQ373" s="2028"/>
      <c r="AR373" s="2028"/>
      <c r="AS373" s="2028"/>
      <c r="AT373" s="2028"/>
      <c r="AU373" s="2028"/>
      <c r="AV373" s="2028"/>
      <c r="AW373" s="2028"/>
      <c r="AX373" s="2028"/>
      <c r="AY373" s="2028"/>
      <c r="AZ373" s="2028"/>
      <c r="BA373" s="2028"/>
      <c r="BB373" s="2028"/>
    </row>
    <row r="374" spans="1:54" s="2029" customFormat="1" x14ac:dyDescent="0.25">
      <c r="A374" s="2031"/>
      <c r="B374" s="2018"/>
      <c r="C374" s="2018"/>
      <c r="D374" s="2018"/>
      <c r="E374" s="2018"/>
      <c r="F374" s="2018"/>
      <c r="G374" s="2018"/>
      <c r="H374" s="2018"/>
      <c r="I374" s="2018"/>
      <c r="J374" s="2018"/>
      <c r="K374" s="2471"/>
      <c r="L374" s="393"/>
      <c r="M374" s="2027"/>
      <c r="N374" s="2028"/>
      <c r="O374" s="2028"/>
      <c r="P374" s="2028"/>
      <c r="Q374" s="2028"/>
      <c r="R374" s="2028"/>
      <c r="S374" s="2028"/>
      <c r="T374" s="2028"/>
      <c r="U374" s="2028"/>
      <c r="V374" s="2028"/>
      <c r="W374" s="2028"/>
      <c r="X374" s="2028"/>
      <c r="Y374" s="2028"/>
      <c r="Z374" s="2028"/>
      <c r="AA374" s="2028"/>
      <c r="AB374" s="2028"/>
      <c r="AC374" s="2028"/>
      <c r="AD374" s="2028"/>
      <c r="AE374" s="2028"/>
      <c r="AF374" s="2028"/>
      <c r="AG374" s="2028"/>
      <c r="AH374" s="2028"/>
      <c r="AI374" s="2028"/>
      <c r="AJ374" s="2028"/>
      <c r="AK374" s="2028"/>
      <c r="AL374" s="2028"/>
      <c r="AM374" s="2028"/>
      <c r="AN374" s="2028"/>
      <c r="AO374" s="2028"/>
      <c r="AP374" s="2028"/>
      <c r="AQ374" s="2028"/>
      <c r="AR374" s="2028"/>
      <c r="AS374" s="2028"/>
      <c r="AT374" s="2028"/>
      <c r="AU374" s="2028"/>
      <c r="AV374" s="2028"/>
      <c r="AW374" s="2028"/>
      <c r="AX374" s="2028"/>
      <c r="AY374" s="2028"/>
      <c r="AZ374" s="2028"/>
      <c r="BA374" s="2028"/>
      <c r="BB374" s="2028"/>
    </row>
    <row r="375" spans="1:54" s="2029" customFormat="1" x14ac:dyDescent="0.25">
      <c r="A375" s="2031"/>
      <c r="B375" s="2018"/>
      <c r="C375" s="2018"/>
      <c r="D375" s="2018"/>
      <c r="E375" s="2018"/>
      <c r="F375" s="2018"/>
      <c r="G375" s="2018"/>
      <c r="H375" s="2018"/>
      <c r="I375" s="2018"/>
      <c r="J375" s="2018"/>
      <c r="K375" s="2471"/>
      <c r="L375" s="393"/>
      <c r="M375" s="2027"/>
      <c r="N375" s="2028"/>
      <c r="O375" s="2028"/>
      <c r="P375" s="2028"/>
      <c r="Q375" s="2028"/>
      <c r="R375" s="2028"/>
      <c r="S375" s="2028"/>
      <c r="T375" s="2028"/>
      <c r="U375" s="2028"/>
      <c r="V375" s="2028"/>
      <c r="W375" s="2028"/>
      <c r="X375" s="2028"/>
      <c r="Y375" s="2028"/>
      <c r="Z375" s="2028"/>
      <c r="AA375" s="2028"/>
      <c r="AB375" s="2028"/>
      <c r="AC375" s="2028"/>
      <c r="AD375" s="2028"/>
      <c r="AE375" s="2028"/>
      <c r="AF375" s="2028"/>
      <c r="AG375" s="2028"/>
      <c r="AH375" s="2028"/>
      <c r="AI375" s="2028"/>
      <c r="AJ375" s="2028"/>
      <c r="AK375" s="2028"/>
      <c r="AL375" s="2028"/>
      <c r="AM375" s="2028"/>
      <c r="AN375" s="2028"/>
      <c r="AO375" s="2028"/>
      <c r="AP375" s="2028"/>
      <c r="AQ375" s="2028"/>
      <c r="AR375" s="2028"/>
      <c r="AS375" s="2028"/>
      <c r="AT375" s="2028"/>
      <c r="AU375" s="2028"/>
      <c r="AV375" s="2028"/>
      <c r="AW375" s="2028"/>
      <c r="AX375" s="2028"/>
      <c r="AY375" s="2028"/>
      <c r="AZ375" s="2028"/>
      <c r="BA375" s="2028"/>
      <c r="BB375" s="2028"/>
    </row>
    <row r="376" spans="1:54" s="2029" customFormat="1" x14ac:dyDescent="0.25">
      <c r="A376" s="2031"/>
      <c r="B376" s="2018"/>
      <c r="C376" s="2018"/>
      <c r="D376" s="2018"/>
      <c r="E376" s="2018"/>
      <c r="F376" s="2018"/>
      <c r="G376" s="2018"/>
      <c r="H376" s="2018"/>
      <c r="I376" s="2018"/>
      <c r="J376" s="2018"/>
      <c r="K376" s="2471"/>
      <c r="L376" s="393"/>
      <c r="M376" s="2027"/>
      <c r="N376" s="2028"/>
      <c r="O376" s="2028"/>
      <c r="P376" s="2028"/>
      <c r="Q376" s="2028"/>
      <c r="R376" s="2028"/>
      <c r="S376" s="2028"/>
      <c r="T376" s="2028"/>
      <c r="U376" s="2028"/>
      <c r="V376" s="2028"/>
      <c r="W376" s="2028"/>
      <c r="X376" s="2028"/>
      <c r="Y376" s="2028"/>
      <c r="Z376" s="2028"/>
      <c r="AA376" s="2028"/>
      <c r="AB376" s="2028"/>
      <c r="AC376" s="2028"/>
      <c r="AD376" s="2028"/>
      <c r="AE376" s="2028"/>
      <c r="AF376" s="2028"/>
      <c r="AG376" s="2028"/>
      <c r="AH376" s="2028"/>
      <c r="AI376" s="2028"/>
      <c r="AJ376" s="2028"/>
      <c r="AK376" s="2028"/>
      <c r="AL376" s="2028"/>
      <c r="AM376" s="2028"/>
      <c r="AN376" s="2028"/>
      <c r="AO376" s="2028"/>
      <c r="AP376" s="2028"/>
      <c r="AQ376" s="2028"/>
      <c r="AR376" s="2028"/>
      <c r="AS376" s="2028"/>
      <c r="AT376" s="2028"/>
      <c r="AU376" s="2028"/>
      <c r="AV376" s="2028"/>
      <c r="AW376" s="2028"/>
      <c r="AX376" s="2028"/>
      <c r="AY376" s="2028"/>
      <c r="AZ376" s="2028"/>
      <c r="BA376" s="2028"/>
      <c r="BB376" s="2028"/>
    </row>
    <row r="377" spans="1:54" s="2029" customFormat="1" x14ac:dyDescent="0.25">
      <c r="A377" s="2031"/>
      <c r="B377" s="2018"/>
      <c r="C377" s="2018"/>
      <c r="D377" s="2018"/>
      <c r="E377" s="2018"/>
      <c r="F377" s="2018"/>
      <c r="G377" s="2018"/>
      <c r="H377" s="2018"/>
      <c r="I377" s="2018"/>
      <c r="J377" s="2018"/>
      <c r="K377" s="2471"/>
      <c r="L377" s="393"/>
      <c r="M377" s="2027"/>
      <c r="N377" s="2028"/>
      <c r="O377" s="2028"/>
      <c r="P377" s="2028"/>
      <c r="Q377" s="2028"/>
      <c r="R377" s="2028"/>
      <c r="S377" s="2028"/>
      <c r="T377" s="2028"/>
      <c r="U377" s="2028"/>
      <c r="V377" s="2028"/>
      <c r="W377" s="2028"/>
      <c r="X377" s="2028"/>
      <c r="Y377" s="2028"/>
      <c r="Z377" s="2028"/>
      <c r="AA377" s="2028"/>
      <c r="AB377" s="2028"/>
      <c r="AC377" s="2028"/>
      <c r="AD377" s="2028"/>
      <c r="AE377" s="2028"/>
      <c r="AF377" s="2028"/>
      <c r="AG377" s="2028"/>
      <c r="AH377" s="2028"/>
      <c r="AI377" s="2028"/>
      <c r="AJ377" s="2028"/>
      <c r="AK377" s="2028"/>
      <c r="AL377" s="2028"/>
      <c r="AM377" s="2028"/>
      <c r="AN377" s="2028"/>
      <c r="AO377" s="2028"/>
      <c r="AP377" s="2028"/>
      <c r="AQ377" s="2028"/>
      <c r="AR377" s="2028"/>
      <c r="AS377" s="2028"/>
      <c r="AT377" s="2028"/>
      <c r="AU377" s="2028"/>
      <c r="AV377" s="2028"/>
      <c r="AW377" s="2028"/>
      <c r="AX377" s="2028"/>
      <c r="AY377" s="2028"/>
      <c r="AZ377" s="2028"/>
      <c r="BA377" s="2028"/>
      <c r="BB377" s="2028"/>
    </row>
    <row r="378" spans="1:54" s="2029" customFormat="1" x14ac:dyDescent="0.25">
      <c r="A378" s="2031"/>
      <c r="B378" s="2018"/>
      <c r="C378" s="2018"/>
      <c r="D378" s="2018"/>
      <c r="E378" s="2018"/>
      <c r="F378" s="2018"/>
      <c r="G378" s="2018"/>
      <c r="H378" s="2018"/>
      <c r="I378" s="2018"/>
      <c r="J378" s="2018"/>
      <c r="K378" s="2471"/>
      <c r="L378" s="393"/>
      <c r="M378" s="2027"/>
      <c r="N378" s="2028"/>
      <c r="O378" s="2028"/>
      <c r="P378" s="2028"/>
      <c r="Q378" s="2028"/>
      <c r="R378" s="2028"/>
      <c r="S378" s="2028"/>
      <c r="T378" s="2028"/>
      <c r="U378" s="2028"/>
      <c r="V378" s="2028"/>
      <c r="W378" s="2028"/>
      <c r="X378" s="2028"/>
      <c r="Y378" s="2028"/>
      <c r="Z378" s="2028"/>
      <c r="AA378" s="2028"/>
      <c r="AB378" s="2028"/>
      <c r="AC378" s="2028"/>
      <c r="AD378" s="2028"/>
      <c r="AE378" s="2028"/>
      <c r="AF378" s="2028"/>
      <c r="AG378" s="2028"/>
      <c r="AH378" s="2028"/>
      <c r="AI378" s="2028"/>
      <c r="AJ378" s="2028"/>
      <c r="AK378" s="2028"/>
      <c r="AL378" s="2028"/>
      <c r="AM378" s="2028"/>
      <c r="AN378" s="2028"/>
      <c r="AO378" s="2028"/>
      <c r="AP378" s="2028"/>
      <c r="AQ378" s="2028"/>
      <c r="AR378" s="2028"/>
      <c r="AS378" s="2028"/>
      <c r="AT378" s="2028"/>
      <c r="AU378" s="2028"/>
      <c r="AV378" s="2028"/>
      <c r="AW378" s="2028"/>
      <c r="AX378" s="2028"/>
      <c r="AY378" s="2028"/>
      <c r="AZ378" s="2028"/>
      <c r="BA378" s="2028"/>
      <c r="BB378" s="2028"/>
    </row>
    <row r="379" spans="1:54" s="2029" customFormat="1" x14ac:dyDescent="0.25">
      <c r="A379" s="2031"/>
      <c r="B379" s="2018"/>
      <c r="C379" s="2018"/>
      <c r="D379" s="2018"/>
      <c r="E379" s="2018"/>
      <c r="F379" s="2018"/>
      <c r="G379" s="2018"/>
      <c r="H379" s="2018"/>
      <c r="I379" s="2018"/>
      <c r="J379" s="2018"/>
      <c r="K379" s="2471"/>
      <c r="L379" s="393"/>
      <c r="M379" s="2027"/>
      <c r="N379" s="2028"/>
      <c r="O379" s="2028"/>
      <c r="P379" s="2028"/>
      <c r="Q379" s="2028"/>
      <c r="R379" s="2028"/>
      <c r="S379" s="2028"/>
      <c r="T379" s="2028"/>
      <c r="U379" s="2028"/>
      <c r="V379" s="2028"/>
      <c r="W379" s="2028"/>
      <c r="X379" s="2028"/>
      <c r="Y379" s="2028"/>
      <c r="Z379" s="2028"/>
      <c r="AA379" s="2028"/>
      <c r="AB379" s="2028"/>
      <c r="AC379" s="2028"/>
      <c r="AD379" s="2028"/>
      <c r="AE379" s="2028"/>
      <c r="AF379" s="2028"/>
      <c r="AG379" s="2028"/>
      <c r="AH379" s="2028"/>
      <c r="AI379" s="2028"/>
      <c r="AJ379" s="2028"/>
      <c r="AK379" s="2028"/>
      <c r="AL379" s="2028"/>
      <c r="AM379" s="2028"/>
      <c r="AN379" s="2028"/>
      <c r="AO379" s="2028"/>
      <c r="AP379" s="2028"/>
      <c r="AQ379" s="2028"/>
      <c r="AR379" s="2028"/>
      <c r="AS379" s="2028"/>
      <c r="AT379" s="2028"/>
      <c r="AU379" s="2028"/>
      <c r="AV379" s="2028"/>
      <c r="AW379" s="2028"/>
      <c r="AX379" s="2028"/>
      <c r="AY379" s="2028"/>
      <c r="AZ379" s="2028"/>
      <c r="BA379" s="2028"/>
      <c r="BB379" s="2028"/>
    </row>
    <row r="380" spans="1:54" s="2029" customFormat="1" x14ac:dyDescent="0.25">
      <c r="A380" s="2031"/>
      <c r="B380" s="2018"/>
      <c r="C380" s="2018"/>
      <c r="D380" s="2018"/>
      <c r="E380" s="2018"/>
      <c r="F380" s="2018"/>
      <c r="G380" s="2018"/>
      <c r="H380" s="2018"/>
      <c r="I380" s="2018"/>
      <c r="J380" s="2018"/>
      <c r="K380" s="2471"/>
      <c r="L380" s="393"/>
      <c r="M380" s="2027"/>
      <c r="N380" s="2028"/>
      <c r="O380" s="2028"/>
      <c r="P380" s="2028"/>
      <c r="Q380" s="2028"/>
      <c r="R380" s="2028"/>
      <c r="S380" s="2028"/>
      <c r="T380" s="2028"/>
      <c r="U380" s="2028"/>
      <c r="V380" s="2028"/>
      <c r="W380" s="2028"/>
      <c r="X380" s="2028"/>
      <c r="Y380" s="2028"/>
      <c r="Z380" s="2028"/>
      <c r="AA380" s="2028"/>
      <c r="AB380" s="2028"/>
      <c r="AC380" s="2028"/>
      <c r="AD380" s="2028"/>
      <c r="AE380" s="2028"/>
      <c r="AF380" s="2028"/>
      <c r="AG380" s="2028"/>
      <c r="AH380" s="2028"/>
      <c r="AI380" s="2028"/>
      <c r="AJ380" s="2028"/>
      <c r="AK380" s="2028"/>
      <c r="AL380" s="2028"/>
      <c r="AM380" s="2028"/>
      <c r="AN380" s="2028"/>
      <c r="AO380" s="2028"/>
      <c r="AP380" s="2028"/>
      <c r="AQ380" s="2028"/>
      <c r="AR380" s="2028"/>
      <c r="AS380" s="2028"/>
      <c r="AT380" s="2028"/>
      <c r="AU380" s="2028"/>
      <c r="AV380" s="2028"/>
      <c r="AW380" s="2028"/>
      <c r="AX380" s="2028"/>
      <c r="AY380" s="2028"/>
      <c r="AZ380" s="2028"/>
      <c r="BA380" s="2028"/>
      <c r="BB380" s="2028"/>
    </row>
    <row r="381" spans="1:54" s="2029" customFormat="1" x14ac:dyDescent="0.25">
      <c r="A381" s="2031"/>
      <c r="B381" s="2018"/>
      <c r="C381" s="2018"/>
      <c r="D381" s="2018"/>
      <c r="E381" s="2018"/>
      <c r="F381" s="2018"/>
      <c r="G381" s="2018"/>
      <c r="H381" s="2018"/>
      <c r="I381" s="2018"/>
      <c r="J381" s="2018"/>
      <c r="K381" s="2471"/>
      <c r="L381" s="393"/>
      <c r="M381" s="2027"/>
      <c r="N381" s="2028"/>
      <c r="O381" s="2028"/>
      <c r="P381" s="2028"/>
      <c r="Q381" s="2028"/>
      <c r="R381" s="2028"/>
      <c r="S381" s="2028"/>
      <c r="T381" s="2028"/>
      <c r="U381" s="2028"/>
      <c r="V381" s="2028"/>
      <c r="W381" s="2028"/>
      <c r="X381" s="2028"/>
      <c r="Y381" s="2028"/>
      <c r="Z381" s="2028"/>
      <c r="AA381" s="2028"/>
      <c r="AB381" s="2028"/>
      <c r="AC381" s="2028"/>
      <c r="AD381" s="2028"/>
      <c r="AE381" s="2028"/>
      <c r="AF381" s="2028"/>
      <c r="AG381" s="2028"/>
      <c r="AH381" s="2028"/>
      <c r="AI381" s="2028"/>
      <c r="AJ381" s="2028"/>
      <c r="AK381" s="2028"/>
      <c r="AL381" s="2028"/>
      <c r="AM381" s="2028"/>
      <c r="AN381" s="2028"/>
      <c r="AO381" s="2028"/>
      <c r="AP381" s="2028"/>
      <c r="AQ381" s="2028"/>
      <c r="AR381" s="2028"/>
      <c r="AS381" s="2028"/>
      <c r="AT381" s="2028"/>
      <c r="AU381" s="2028"/>
      <c r="AV381" s="2028"/>
      <c r="AW381" s="2028"/>
      <c r="AX381" s="2028"/>
      <c r="AY381" s="2028"/>
      <c r="AZ381" s="2028"/>
      <c r="BA381" s="2028"/>
      <c r="BB381" s="2028"/>
    </row>
    <row r="382" spans="1:54" s="2029" customFormat="1" x14ac:dyDescent="0.25">
      <c r="A382" s="2031"/>
      <c r="B382" s="2018"/>
      <c r="C382" s="2018"/>
      <c r="D382" s="2018"/>
      <c r="E382" s="2018"/>
      <c r="F382" s="2018"/>
      <c r="G382" s="2018"/>
      <c r="H382" s="2018"/>
      <c r="I382" s="2018"/>
      <c r="J382" s="2018"/>
      <c r="K382" s="2471"/>
      <c r="L382" s="393"/>
      <c r="M382" s="2027"/>
      <c r="N382" s="2028"/>
      <c r="O382" s="2028"/>
      <c r="P382" s="2028"/>
      <c r="Q382" s="2028"/>
      <c r="R382" s="2028"/>
      <c r="S382" s="2028"/>
      <c r="T382" s="2028"/>
      <c r="U382" s="2028"/>
      <c r="V382" s="2028"/>
      <c r="W382" s="2028"/>
      <c r="X382" s="2028"/>
      <c r="Y382" s="2028"/>
      <c r="Z382" s="2028"/>
      <c r="AA382" s="2028"/>
      <c r="AB382" s="2028"/>
      <c r="AC382" s="2028"/>
      <c r="AD382" s="2028"/>
      <c r="AE382" s="2028"/>
      <c r="AF382" s="2028"/>
      <c r="AG382" s="2028"/>
      <c r="AH382" s="2028"/>
      <c r="AI382" s="2028"/>
      <c r="AJ382" s="2028"/>
      <c r="AK382" s="2028"/>
      <c r="AL382" s="2028"/>
      <c r="AM382" s="2028"/>
      <c r="AN382" s="2028"/>
      <c r="AO382" s="2028"/>
      <c r="AP382" s="2028"/>
      <c r="AQ382" s="2028"/>
      <c r="AR382" s="2028"/>
      <c r="AS382" s="2028"/>
      <c r="AT382" s="2028"/>
      <c r="AU382" s="2028"/>
      <c r="AV382" s="2028"/>
      <c r="AW382" s="2028"/>
      <c r="AX382" s="2028"/>
      <c r="AY382" s="2028"/>
      <c r="AZ382" s="2028"/>
      <c r="BA382" s="2028"/>
      <c r="BB382" s="2028"/>
    </row>
    <row r="383" spans="1:54" s="2029" customFormat="1" x14ac:dyDescent="0.25">
      <c r="A383" s="2031"/>
      <c r="B383" s="2018"/>
      <c r="C383" s="2018"/>
      <c r="D383" s="2018"/>
      <c r="E383" s="2018"/>
      <c r="F383" s="2018"/>
      <c r="G383" s="2018"/>
      <c r="H383" s="2018"/>
      <c r="I383" s="2018"/>
      <c r="J383" s="2018"/>
      <c r="K383" s="2471"/>
      <c r="L383" s="393"/>
      <c r="M383" s="2027"/>
      <c r="N383" s="2028"/>
      <c r="O383" s="2028"/>
      <c r="P383" s="2028"/>
      <c r="Q383" s="2028"/>
      <c r="R383" s="2028"/>
      <c r="S383" s="2028"/>
      <c r="T383" s="2028"/>
      <c r="U383" s="2028"/>
      <c r="V383" s="2028"/>
      <c r="W383" s="2028"/>
      <c r="X383" s="2028"/>
      <c r="Y383" s="2028"/>
      <c r="Z383" s="2028"/>
      <c r="AA383" s="2028"/>
      <c r="AB383" s="2028"/>
      <c r="AC383" s="2028"/>
      <c r="AD383" s="2028"/>
      <c r="AE383" s="2028"/>
      <c r="AF383" s="2028"/>
      <c r="AG383" s="2028"/>
      <c r="AH383" s="2028"/>
      <c r="AI383" s="2028"/>
      <c r="AJ383" s="2028"/>
      <c r="AK383" s="2028"/>
      <c r="AL383" s="2028"/>
      <c r="AM383" s="2028"/>
      <c r="AN383" s="2028"/>
      <c r="AO383" s="2028"/>
      <c r="AP383" s="2028"/>
      <c r="AQ383" s="2028"/>
      <c r="AR383" s="2028"/>
      <c r="AS383" s="2028"/>
      <c r="AT383" s="2028"/>
      <c r="AU383" s="2028"/>
      <c r="AV383" s="2028"/>
      <c r="AW383" s="2028"/>
      <c r="AX383" s="2028"/>
      <c r="AY383" s="2028"/>
      <c r="AZ383" s="2028"/>
      <c r="BA383" s="2028"/>
      <c r="BB383" s="2028"/>
    </row>
    <row r="384" spans="1:54" s="2029" customFormat="1" x14ac:dyDescent="0.25">
      <c r="A384" s="2031"/>
      <c r="B384" s="2018"/>
      <c r="C384" s="2018"/>
      <c r="D384" s="2018"/>
      <c r="E384" s="2018"/>
      <c r="F384" s="2018"/>
      <c r="G384" s="2018"/>
      <c r="H384" s="2018"/>
      <c r="I384" s="2018"/>
      <c r="J384" s="2018"/>
      <c r="K384" s="2471"/>
      <c r="L384" s="393"/>
      <c r="M384" s="2027"/>
      <c r="N384" s="2028"/>
      <c r="O384" s="2028"/>
      <c r="P384" s="2028"/>
      <c r="Q384" s="2028"/>
      <c r="R384" s="2028"/>
      <c r="S384" s="2028"/>
      <c r="T384" s="2028"/>
      <c r="U384" s="2028"/>
      <c r="V384" s="2028"/>
      <c r="W384" s="2028"/>
      <c r="X384" s="2028"/>
      <c r="Y384" s="2028"/>
      <c r="Z384" s="2028"/>
      <c r="AA384" s="2028"/>
      <c r="AB384" s="2028"/>
      <c r="AC384" s="2028"/>
      <c r="AD384" s="2028"/>
      <c r="AE384" s="2028"/>
      <c r="AF384" s="2028"/>
      <c r="AG384" s="2028"/>
      <c r="AH384" s="2028"/>
      <c r="AI384" s="2028"/>
      <c r="AJ384" s="2028"/>
      <c r="AK384" s="2028"/>
      <c r="AL384" s="2028"/>
      <c r="AM384" s="2028"/>
      <c r="AN384" s="2028"/>
      <c r="AO384" s="2028"/>
      <c r="AP384" s="2028"/>
      <c r="AQ384" s="2028"/>
      <c r="AR384" s="2028"/>
      <c r="AS384" s="2028"/>
      <c r="AT384" s="2028"/>
      <c r="AU384" s="2028"/>
      <c r="AV384" s="2028"/>
      <c r="AW384" s="2028"/>
      <c r="AX384" s="2028"/>
      <c r="AY384" s="2028"/>
      <c r="AZ384" s="2028"/>
      <c r="BA384" s="2028"/>
      <c r="BB384" s="2028"/>
    </row>
    <row r="385" spans="1:54" s="2029" customFormat="1" x14ac:dyDescent="0.25">
      <c r="A385" s="2031"/>
      <c r="B385" s="2018"/>
      <c r="C385" s="2018"/>
      <c r="D385" s="2018"/>
      <c r="E385" s="2018"/>
      <c r="F385" s="2018"/>
      <c r="G385" s="2018"/>
      <c r="H385" s="2018"/>
      <c r="I385" s="2018"/>
      <c r="J385" s="2018"/>
      <c r="K385" s="2471"/>
      <c r="L385" s="393"/>
      <c r="M385" s="2027"/>
      <c r="N385" s="2028"/>
      <c r="O385" s="2028"/>
      <c r="P385" s="2028"/>
      <c r="Q385" s="2028"/>
      <c r="R385" s="2028"/>
      <c r="S385" s="2028"/>
      <c r="T385" s="2028"/>
      <c r="U385" s="2028"/>
      <c r="V385" s="2028"/>
      <c r="W385" s="2028"/>
      <c r="X385" s="2028"/>
      <c r="Y385" s="2028"/>
      <c r="Z385" s="2028"/>
      <c r="AA385" s="2028"/>
      <c r="AB385" s="2028"/>
      <c r="AC385" s="2028"/>
      <c r="AD385" s="2028"/>
      <c r="AE385" s="2028"/>
      <c r="AF385" s="2028"/>
      <c r="AG385" s="2028"/>
      <c r="AH385" s="2028"/>
      <c r="AI385" s="2028"/>
      <c r="AJ385" s="2028"/>
      <c r="AK385" s="2028"/>
      <c r="AL385" s="2028"/>
      <c r="AM385" s="2028"/>
      <c r="AN385" s="2028"/>
      <c r="AO385" s="2028"/>
      <c r="AP385" s="2028"/>
      <c r="AQ385" s="2028"/>
      <c r="AR385" s="2028"/>
      <c r="AS385" s="2028"/>
      <c r="AT385" s="2028"/>
      <c r="AU385" s="2028"/>
      <c r="AV385" s="2028"/>
      <c r="AW385" s="2028"/>
      <c r="AX385" s="2028"/>
      <c r="AY385" s="2028"/>
      <c r="AZ385" s="2028"/>
      <c r="BA385" s="2028"/>
      <c r="BB385" s="2028"/>
    </row>
    <row r="386" spans="1:54" s="2029" customFormat="1" x14ac:dyDescent="0.25">
      <c r="A386" s="2031"/>
      <c r="B386" s="2018"/>
      <c r="C386" s="2018"/>
      <c r="D386" s="2018"/>
      <c r="E386" s="2018"/>
      <c r="F386" s="2018"/>
      <c r="G386" s="2018"/>
      <c r="H386" s="2018"/>
      <c r="I386" s="2018"/>
      <c r="J386" s="2018"/>
      <c r="K386" s="2471"/>
      <c r="L386" s="393"/>
      <c r="M386" s="2027"/>
      <c r="N386" s="2028"/>
      <c r="O386" s="2028"/>
      <c r="P386" s="2028"/>
      <c r="Q386" s="2028"/>
      <c r="R386" s="2028"/>
      <c r="S386" s="2028"/>
      <c r="T386" s="2028"/>
      <c r="U386" s="2028"/>
      <c r="V386" s="2028"/>
      <c r="W386" s="2028"/>
      <c r="X386" s="2028"/>
      <c r="Y386" s="2028"/>
      <c r="Z386" s="2028"/>
      <c r="AA386" s="2028"/>
      <c r="AB386" s="2028"/>
      <c r="AC386" s="2028"/>
      <c r="AD386" s="2028"/>
      <c r="AE386" s="2028"/>
      <c r="AF386" s="2028"/>
      <c r="AG386" s="2028"/>
      <c r="AH386" s="2028"/>
      <c r="AI386" s="2028"/>
      <c r="AJ386" s="2028"/>
      <c r="AK386" s="2028"/>
      <c r="AL386" s="2028"/>
      <c r="AM386" s="2028"/>
      <c r="AN386" s="2028"/>
      <c r="AO386" s="2028"/>
      <c r="AP386" s="2028"/>
      <c r="AQ386" s="2028"/>
      <c r="AR386" s="2028"/>
      <c r="AS386" s="2028"/>
      <c r="AT386" s="2028"/>
      <c r="AU386" s="2028"/>
      <c r="AV386" s="2028"/>
      <c r="AW386" s="2028"/>
      <c r="AX386" s="2028"/>
      <c r="AY386" s="2028"/>
      <c r="AZ386" s="2028"/>
      <c r="BA386" s="2028"/>
      <c r="BB386" s="2028"/>
    </row>
    <row r="387" spans="1:54" s="2029" customFormat="1" x14ac:dyDescent="0.25">
      <c r="A387" s="2031"/>
      <c r="B387" s="2018"/>
      <c r="C387" s="2018"/>
      <c r="D387" s="2018"/>
      <c r="E387" s="2018"/>
      <c r="F387" s="2018"/>
      <c r="G387" s="2018"/>
      <c r="H387" s="2018"/>
      <c r="I387" s="2018"/>
      <c r="J387" s="2018"/>
      <c r="K387" s="2471"/>
      <c r="L387" s="393"/>
      <c r="M387" s="2027"/>
      <c r="N387" s="2028"/>
      <c r="O387" s="2028"/>
      <c r="P387" s="2028"/>
      <c r="Q387" s="2028"/>
      <c r="R387" s="2028"/>
      <c r="S387" s="2028"/>
      <c r="T387" s="2028"/>
      <c r="U387" s="2028"/>
      <c r="V387" s="2028"/>
      <c r="W387" s="2028"/>
      <c r="X387" s="2028"/>
      <c r="Y387" s="2028"/>
      <c r="Z387" s="2028"/>
      <c r="AA387" s="2028"/>
      <c r="AB387" s="2028"/>
      <c r="AC387" s="2028"/>
      <c r="AD387" s="2028"/>
      <c r="AE387" s="2028"/>
      <c r="AF387" s="2028"/>
      <c r="AG387" s="2028"/>
      <c r="AH387" s="2028"/>
      <c r="AI387" s="2028"/>
      <c r="AJ387" s="2028"/>
      <c r="AK387" s="2028"/>
      <c r="AL387" s="2028"/>
      <c r="AM387" s="2028"/>
      <c r="AN387" s="2028"/>
      <c r="AO387" s="2028"/>
      <c r="AP387" s="2028"/>
      <c r="AQ387" s="2028"/>
      <c r="AR387" s="2028"/>
      <c r="AS387" s="2028"/>
      <c r="AT387" s="2028"/>
      <c r="AU387" s="2028"/>
      <c r="AV387" s="2028"/>
      <c r="AW387" s="2028"/>
      <c r="AX387" s="2028"/>
      <c r="AY387" s="2028"/>
      <c r="AZ387" s="2028"/>
      <c r="BA387" s="2028"/>
      <c r="BB387" s="2028"/>
    </row>
    <row r="388" spans="1:54" s="2029" customFormat="1" x14ac:dyDescent="0.25">
      <c r="A388" s="2031"/>
      <c r="B388" s="2018"/>
      <c r="C388" s="2018"/>
      <c r="D388" s="2018"/>
      <c r="E388" s="2018"/>
      <c r="F388" s="2018"/>
      <c r="G388" s="2018"/>
      <c r="H388" s="2018"/>
      <c r="I388" s="2018"/>
      <c r="J388" s="2018"/>
      <c r="K388" s="2471"/>
      <c r="L388" s="393"/>
      <c r="M388" s="2027"/>
      <c r="N388" s="2028"/>
      <c r="O388" s="2028"/>
      <c r="P388" s="2028"/>
      <c r="Q388" s="2028"/>
      <c r="R388" s="2028"/>
      <c r="S388" s="2028"/>
      <c r="T388" s="2028"/>
      <c r="U388" s="2028"/>
      <c r="V388" s="2028"/>
      <c r="W388" s="2028"/>
      <c r="X388" s="2028"/>
      <c r="Y388" s="2028"/>
      <c r="Z388" s="2028"/>
      <c r="AA388" s="2028"/>
      <c r="AB388" s="2028"/>
      <c r="AC388" s="2028"/>
      <c r="AD388" s="2028"/>
      <c r="AE388" s="2028"/>
      <c r="AF388" s="2028"/>
      <c r="AG388" s="2028"/>
      <c r="AH388" s="2028"/>
      <c r="AI388" s="2028"/>
      <c r="AJ388" s="2028"/>
      <c r="AK388" s="2028"/>
      <c r="AL388" s="2028"/>
      <c r="AM388" s="2028"/>
      <c r="AN388" s="2028"/>
      <c r="AO388" s="2028"/>
      <c r="AP388" s="2028"/>
      <c r="AQ388" s="2028"/>
      <c r="AR388" s="2028"/>
      <c r="AS388" s="2028"/>
      <c r="AT388" s="2028"/>
      <c r="AU388" s="2028"/>
      <c r="AV388" s="2028"/>
      <c r="AW388" s="2028"/>
      <c r="AX388" s="2028"/>
      <c r="AY388" s="2028"/>
      <c r="AZ388" s="2028"/>
      <c r="BA388" s="2028"/>
      <c r="BB388" s="2028"/>
    </row>
    <row r="389" spans="1:54" s="2029" customFormat="1" x14ac:dyDescent="0.25">
      <c r="A389" s="2031"/>
      <c r="B389" s="2018"/>
      <c r="C389" s="2018"/>
      <c r="D389" s="2018"/>
      <c r="E389" s="2018"/>
      <c r="F389" s="2018"/>
      <c r="G389" s="2018"/>
      <c r="H389" s="2018"/>
      <c r="I389" s="2018"/>
      <c r="J389" s="2018"/>
      <c r="K389" s="2471"/>
      <c r="L389" s="393"/>
      <c r="M389" s="2027"/>
      <c r="N389" s="2028"/>
      <c r="O389" s="2028"/>
      <c r="P389" s="2028"/>
      <c r="Q389" s="2028"/>
      <c r="R389" s="2028"/>
      <c r="S389" s="2028"/>
      <c r="T389" s="2028"/>
      <c r="U389" s="2028"/>
      <c r="V389" s="2028"/>
      <c r="W389" s="2028"/>
      <c r="X389" s="2028"/>
      <c r="Y389" s="2028"/>
      <c r="Z389" s="2028"/>
      <c r="AA389" s="2028"/>
      <c r="AB389" s="2028"/>
      <c r="AC389" s="2028"/>
      <c r="AD389" s="2028"/>
      <c r="AE389" s="2028"/>
      <c r="AF389" s="2028"/>
      <c r="AG389" s="2028"/>
      <c r="AH389" s="2028"/>
      <c r="AI389" s="2028"/>
      <c r="AJ389" s="2028"/>
      <c r="AK389" s="2028"/>
      <c r="AL389" s="2028"/>
      <c r="AM389" s="2028"/>
      <c r="AN389" s="2028"/>
      <c r="AO389" s="2028"/>
      <c r="AP389" s="2028"/>
      <c r="AQ389" s="2028"/>
      <c r="AR389" s="2028"/>
      <c r="AS389" s="2028"/>
      <c r="AT389" s="2028"/>
      <c r="AU389" s="2028"/>
      <c r="AV389" s="2028"/>
      <c r="AW389" s="2028"/>
      <c r="AX389" s="2028"/>
      <c r="AY389" s="2028"/>
      <c r="AZ389" s="2028"/>
      <c r="BA389" s="2028"/>
      <c r="BB389" s="2028"/>
    </row>
    <row r="390" spans="1:54" s="2029" customFormat="1" x14ac:dyDescent="0.25">
      <c r="A390" s="2031"/>
      <c r="B390" s="2018"/>
      <c r="C390" s="2018"/>
      <c r="D390" s="2018"/>
      <c r="E390" s="2018"/>
      <c r="F390" s="2018"/>
      <c r="G390" s="2018"/>
      <c r="H390" s="2018"/>
      <c r="I390" s="2018"/>
      <c r="J390" s="2018"/>
      <c r="K390" s="2471"/>
      <c r="L390" s="393"/>
      <c r="M390" s="2027"/>
      <c r="N390" s="2028"/>
      <c r="O390" s="2028"/>
      <c r="P390" s="2028"/>
      <c r="Q390" s="2028"/>
      <c r="R390" s="2028"/>
      <c r="S390" s="2028"/>
      <c r="T390" s="2028"/>
      <c r="U390" s="2028"/>
      <c r="V390" s="2028"/>
      <c r="W390" s="2028"/>
      <c r="X390" s="2028"/>
      <c r="Y390" s="2028"/>
      <c r="Z390" s="2028"/>
      <c r="AA390" s="2028"/>
      <c r="AB390" s="2028"/>
      <c r="AC390" s="2028"/>
      <c r="AD390" s="2028"/>
      <c r="AE390" s="2028"/>
      <c r="AF390" s="2028"/>
      <c r="AG390" s="2028"/>
      <c r="AH390" s="2028"/>
      <c r="AI390" s="2028"/>
      <c r="AJ390" s="2028"/>
      <c r="AK390" s="2028"/>
      <c r="AL390" s="2028"/>
      <c r="AM390" s="2028"/>
      <c r="AN390" s="2028"/>
      <c r="AO390" s="2028"/>
      <c r="AP390" s="2028"/>
      <c r="AQ390" s="2028"/>
      <c r="AR390" s="2028"/>
      <c r="AS390" s="2028"/>
      <c r="AT390" s="2028"/>
      <c r="AU390" s="2028"/>
      <c r="AV390" s="2028"/>
      <c r="AW390" s="2028"/>
      <c r="AX390" s="2028"/>
      <c r="AY390" s="2028"/>
      <c r="AZ390" s="2028"/>
      <c r="BA390" s="2028"/>
      <c r="BB390" s="2028"/>
    </row>
    <row r="391" spans="1:54" s="2029" customFormat="1" x14ac:dyDescent="0.25">
      <c r="A391" s="2031"/>
      <c r="B391" s="2018"/>
      <c r="C391" s="2018"/>
      <c r="D391" s="2018"/>
      <c r="E391" s="2018"/>
      <c r="F391" s="2018"/>
      <c r="G391" s="2018"/>
      <c r="H391" s="2018"/>
      <c r="I391" s="2018"/>
      <c r="J391" s="2018"/>
      <c r="K391" s="2471"/>
      <c r="L391" s="393"/>
      <c r="M391" s="2027"/>
      <c r="N391" s="2028"/>
      <c r="O391" s="2028"/>
      <c r="P391" s="2028"/>
      <c r="Q391" s="2028"/>
      <c r="R391" s="2028"/>
      <c r="S391" s="2028"/>
      <c r="T391" s="2028"/>
      <c r="U391" s="2028"/>
      <c r="V391" s="2028"/>
      <c r="W391" s="2028"/>
      <c r="X391" s="2028"/>
      <c r="Y391" s="2028"/>
      <c r="Z391" s="2028"/>
      <c r="AA391" s="2028"/>
      <c r="AB391" s="2028"/>
      <c r="AC391" s="2028"/>
      <c r="AD391" s="2028"/>
      <c r="AE391" s="2028"/>
      <c r="AF391" s="2028"/>
      <c r="AG391" s="2028"/>
      <c r="AH391" s="2028"/>
      <c r="AI391" s="2028"/>
      <c r="AJ391" s="2028"/>
      <c r="AK391" s="2028"/>
      <c r="AL391" s="2028"/>
      <c r="AM391" s="2028"/>
      <c r="AN391" s="2028"/>
      <c r="AO391" s="2028"/>
      <c r="AP391" s="2028"/>
      <c r="AQ391" s="2028"/>
      <c r="AR391" s="2028"/>
      <c r="AS391" s="2028"/>
      <c r="AT391" s="2028"/>
      <c r="AU391" s="2028"/>
      <c r="AV391" s="2028"/>
      <c r="AW391" s="2028"/>
      <c r="AX391" s="2028"/>
      <c r="AY391" s="2028"/>
      <c r="AZ391" s="2028"/>
      <c r="BA391" s="2028"/>
      <c r="BB391" s="2028"/>
    </row>
    <row r="392" spans="1:54" s="2029" customFormat="1" x14ac:dyDescent="0.25">
      <c r="A392" s="2031"/>
      <c r="B392" s="2018"/>
      <c r="C392" s="2018"/>
      <c r="D392" s="2018"/>
      <c r="E392" s="2018"/>
      <c r="F392" s="2018"/>
      <c r="G392" s="2018"/>
      <c r="H392" s="2018"/>
      <c r="I392" s="2018"/>
      <c r="J392" s="2018"/>
      <c r="K392" s="2471"/>
      <c r="L392" s="393"/>
      <c r="M392" s="2027"/>
      <c r="N392" s="2028"/>
      <c r="O392" s="2028"/>
      <c r="P392" s="2028"/>
      <c r="Q392" s="2028"/>
      <c r="R392" s="2028"/>
      <c r="S392" s="2028"/>
      <c r="T392" s="2028"/>
      <c r="U392" s="2028"/>
      <c r="V392" s="2028"/>
      <c r="W392" s="2028"/>
      <c r="X392" s="2028"/>
      <c r="Y392" s="2028"/>
      <c r="Z392" s="2028"/>
      <c r="AA392" s="2028"/>
      <c r="AB392" s="2028"/>
      <c r="AC392" s="2028"/>
      <c r="AD392" s="2028"/>
      <c r="AE392" s="2028"/>
      <c r="AF392" s="2028"/>
      <c r="AG392" s="2028"/>
      <c r="AH392" s="2028"/>
      <c r="AI392" s="2028"/>
      <c r="AJ392" s="2028"/>
      <c r="AK392" s="2028"/>
      <c r="AL392" s="2028"/>
      <c r="AM392" s="2028"/>
      <c r="AN392" s="2028"/>
      <c r="AO392" s="2028"/>
      <c r="AP392" s="2028"/>
      <c r="AQ392" s="2028"/>
      <c r="AR392" s="2028"/>
      <c r="AS392" s="2028"/>
      <c r="AT392" s="2028"/>
      <c r="AU392" s="2028"/>
      <c r="AV392" s="2028"/>
      <c r="AW392" s="2028"/>
      <c r="AX392" s="2028"/>
      <c r="AY392" s="2028"/>
      <c r="AZ392" s="2028"/>
      <c r="BA392" s="2028"/>
      <c r="BB392" s="2028"/>
    </row>
    <row r="393" spans="1:54" s="2029" customFormat="1" x14ac:dyDescent="0.25">
      <c r="A393" s="2031"/>
      <c r="B393" s="2018"/>
      <c r="C393" s="2018"/>
      <c r="D393" s="2018"/>
      <c r="E393" s="2018"/>
      <c r="F393" s="2018"/>
      <c r="G393" s="2018"/>
      <c r="H393" s="2018"/>
      <c r="I393" s="2018"/>
      <c r="J393" s="2018"/>
      <c r="K393" s="2471"/>
      <c r="L393" s="393"/>
      <c r="M393" s="2027"/>
      <c r="N393" s="2028"/>
      <c r="O393" s="2028"/>
      <c r="P393" s="2028"/>
      <c r="Q393" s="2028"/>
      <c r="R393" s="2028"/>
      <c r="S393" s="2028"/>
      <c r="T393" s="2028"/>
      <c r="U393" s="2028"/>
      <c r="V393" s="2028"/>
      <c r="W393" s="2028"/>
      <c r="X393" s="2028"/>
      <c r="Y393" s="2028"/>
      <c r="Z393" s="2028"/>
      <c r="AA393" s="2028"/>
      <c r="AB393" s="2028"/>
      <c r="AC393" s="2028"/>
      <c r="AD393" s="2028"/>
      <c r="AE393" s="2028"/>
      <c r="AF393" s="2028"/>
      <c r="AG393" s="2028"/>
      <c r="AH393" s="2028"/>
      <c r="AI393" s="2028"/>
      <c r="AJ393" s="2028"/>
      <c r="AK393" s="2028"/>
      <c r="AL393" s="2028"/>
      <c r="AM393" s="2028"/>
      <c r="AN393" s="2028"/>
      <c r="AO393" s="2028"/>
      <c r="AP393" s="2028"/>
      <c r="AQ393" s="2028"/>
      <c r="AR393" s="2028"/>
      <c r="AS393" s="2028"/>
      <c r="AT393" s="2028"/>
      <c r="AU393" s="2028"/>
      <c r="AV393" s="2028"/>
      <c r="AW393" s="2028"/>
      <c r="AX393" s="2028"/>
      <c r="AY393" s="2028"/>
      <c r="AZ393" s="2028"/>
      <c r="BA393" s="2028"/>
      <c r="BB393" s="2028"/>
    </row>
    <row r="394" spans="1:54" s="2029" customFormat="1" x14ac:dyDescent="0.25">
      <c r="A394" s="2031"/>
      <c r="B394" s="2018"/>
      <c r="C394" s="2018"/>
      <c r="D394" s="2018"/>
      <c r="E394" s="2018"/>
      <c r="F394" s="2018"/>
      <c r="G394" s="2018"/>
      <c r="H394" s="2018"/>
      <c r="I394" s="2018"/>
      <c r="J394" s="2018"/>
      <c r="K394" s="2471"/>
      <c r="L394" s="393"/>
      <c r="M394" s="2027"/>
      <c r="N394" s="2028"/>
      <c r="O394" s="2028"/>
      <c r="P394" s="2028"/>
      <c r="Q394" s="2028"/>
      <c r="R394" s="2028"/>
      <c r="S394" s="2028"/>
      <c r="T394" s="2028"/>
      <c r="U394" s="2028"/>
      <c r="V394" s="2028"/>
      <c r="W394" s="2028"/>
      <c r="X394" s="2028"/>
      <c r="Y394" s="2028"/>
      <c r="Z394" s="2028"/>
      <c r="AA394" s="2028"/>
      <c r="AB394" s="2028"/>
      <c r="AC394" s="2028"/>
      <c r="AD394" s="2028"/>
      <c r="AE394" s="2028"/>
      <c r="AF394" s="2028"/>
      <c r="AG394" s="2028"/>
      <c r="AH394" s="2028"/>
      <c r="AI394" s="2028"/>
      <c r="AJ394" s="2028"/>
      <c r="AK394" s="2028"/>
      <c r="AL394" s="2028"/>
      <c r="AM394" s="2028"/>
      <c r="AN394" s="2028"/>
      <c r="AO394" s="2028"/>
      <c r="AP394" s="2028"/>
      <c r="AQ394" s="2028"/>
      <c r="AR394" s="2028"/>
      <c r="AS394" s="2028"/>
      <c r="AT394" s="2028"/>
      <c r="AU394" s="2028"/>
      <c r="AV394" s="2028"/>
      <c r="AW394" s="2028"/>
      <c r="AX394" s="2028"/>
      <c r="AY394" s="2028"/>
      <c r="AZ394" s="2028"/>
      <c r="BA394" s="2028"/>
      <c r="BB394" s="2028"/>
    </row>
    <row r="395" spans="1:54" s="2029" customFormat="1" x14ac:dyDescent="0.25">
      <c r="A395" s="2031"/>
      <c r="B395" s="2018"/>
      <c r="C395" s="2018"/>
      <c r="D395" s="2018"/>
      <c r="E395" s="2018"/>
      <c r="F395" s="2018"/>
      <c r="G395" s="2018"/>
      <c r="H395" s="2018"/>
      <c r="I395" s="2018"/>
      <c r="J395" s="2018"/>
      <c r="K395" s="2471"/>
      <c r="L395" s="393"/>
      <c r="M395" s="2027"/>
      <c r="N395" s="2028"/>
      <c r="O395" s="2028"/>
      <c r="P395" s="2028"/>
      <c r="Q395" s="2028"/>
      <c r="R395" s="2028"/>
      <c r="S395" s="2028"/>
      <c r="T395" s="2028"/>
      <c r="U395" s="2028"/>
      <c r="V395" s="2028"/>
      <c r="W395" s="2028"/>
      <c r="X395" s="2028"/>
      <c r="Y395" s="2028"/>
      <c r="Z395" s="2028"/>
      <c r="AA395" s="2028"/>
      <c r="AB395" s="2028"/>
      <c r="AC395" s="2028"/>
      <c r="AD395" s="2028"/>
      <c r="AE395" s="2028"/>
      <c r="AF395" s="2028"/>
      <c r="AG395" s="2028"/>
      <c r="AH395" s="2028"/>
      <c r="AI395" s="2028"/>
      <c r="AJ395" s="2028"/>
      <c r="AK395" s="2028"/>
      <c r="AL395" s="2028"/>
      <c r="AM395" s="2028"/>
      <c r="AN395" s="2028"/>
      <c r="AO395" s="2028"/>
      <c r="AP395" s="2028"/>
      <c r="AQ395" s="2028"/>
      <c r="AR395" s="2028"/>
      <c r="AS395" s="2028"/>
      <c r="AT395" s="2028"/>
      <c r="AU395" s="2028"/>
      <c r="AV395" s="2028"/>
      <c r="AW395" s="2028"/>
      <c r="AX395" s="2028"/>
      <c r="AY395" s="2028"/>
      <c r="AZ395" s="2028"/>
      <c r="BA395" s="2028"/>
      <c r="BB395" s="2028"/>
    </row>
    <row r="396" spans="1:54" s="2029" customFormat="1" x14ac:dyDescent="0.25">
      <c r="A396" s="2031"/>
      <c r="B396" s="2018"/>
      <c r="C396" s="2018"/>
      <c r="D396" s="2018"/>
      <c r="E396" s="2018"/>
      <c r="F396" s="2018"/>
      <c r="G396" s="2018"/>
      <c r="H396" s="2018"/>
      <c r="I396" s="2018"/>
      <c r="J396" s="2018"/>
      <c r="K396" s="2471"/>
      <c r="L396" s="393"/>
      <c r="M396" s="2027"/>
      <c r="N396" s="2028"/>
      <c r="O396" s="2028"/>
      <c r="P396" s="2028"/>
      <c r="Q396" s="2028"/>
      <c r="R396" s="2028"/>
      <c r="S396" s="2028"/>
      <c r="T396" s="2028"/>
      <c r="U396" s="2028"/>
      <c r="V396" s="2028"/>
      <c r="W396" s="2028"/>
      <c r="X396" s="2028"/>
      <c r="Y396" s="2028"/>
      <c r="Z396" s="2028"/>
      <c r="AA396" s="2028"/>
      <c r="AB396" s="2028"/>
      <c r="AC396" s="2028"/>
      <c r="AD396" s="2028"/>
      <c r="AE396" s="2028"/>
      <c r="AF396" s="2028"/>
      <c r="AG396" s="2028"/>
      <c r="AH396" s="2028"/>
      <c r="AI396" s="2028"/>
      <c r="AJ396" s="2028"/>
      <c r="AK396" s="2028"/>
      <c r="AL396" s="2028"/>
      <c r="AM396" s="2028"/>
      <c r="AN396" s="2028"/>
      <c r="AO396" s="2028"/>
      <c r="AP396" s="2028"/>
      <c r="AQ396" s="2028"/>
      <c r="AR396" s="2028"/>
      <c r="AS396" s="2028"/>
      <c r="AT396" s="2028"/>
      <c r="AU396" s="2028"/>
      <c r="AV396" s="2028"/>
      <c r="AW396" s="2028"/>
      <c r="AX396" s="2028"/>
      <c r="AY396" s="2028"/>
      <c r="AZ396" s="2028"/>
      <c r="BA396" s="2028"/>
      <c r="BB396" s="2028"/>
    </row>
    <row r="397" spans="1:54" s="2029" customFormat="1" x14ac:dyDescent="0.25">
      <c r="A397" s="2031"/>
      <c r="B397" s="2018"/>
      <c r="C397" s="2018"/>
      <c r="D397" s="2018"/>
      <c r="E397" s="2018"/>
      <c r="F397" s="2018"/>
      <c r="G397" s="2018"/>
      <c r="H397" s="2018"/>
      <c r="I397" s="2018"/>
      <c r="J397" s="2018"/>
      <c r="K397" s="2471"/>
      <c r="L397" s="393"/>
      <c r="M397" s="2027"/>
      <c r="N397" s="2028"/>
      <c r="O397" s="2028"/>
      <c r="P397" s="2028"/>
      <c r="Q397" s="2028"/>
      <c r="R397" s="2028"/>
      <c r="S397" s="2028"/>
      <c r="T397" s="2028"/>
      <c r="U397" s="2028"/>
      <c r="V397" s="2028"/>
      <c r="W397" s="2028"/>
      <c r="X397" s="2028"/>
      <c r="Y397" s="2028"/>
      <c r="Z397" s="2028"/>
      <c r="AA397" s="2028"/>
      <c r="AB397" s="2028"/>
      <c r="AC397" s="2028"/>
      <c r="AD397" s="2028"/>
      <c r="AE397" s="2028"/>
      <c r="AF397" s="2028"/>
      <c r="AG397" s="2028"/>
      <c r="AH397" s="2028"/>
      <c r="AI397" s="2028"/>
      <c r="AJ397" s="2028"/>
      <c r="AK397" s="2028"/>
      <c r="AL397" s="2028"/>
      <c r="AM397" s="2028"/>
      <c r="AN397" s="2028"/>
      <c r="AO397" s="2028"/>
      <c r="AP397" s="2028"/>
      <c r="AQ397" s="2028"/>
      <c r="AR397" s="2028"/>
      <c r="AS397" s="2028"/>
      <c r="AT397" s="2028"/>
      <c r="AU397" s="2028"/>
      <c r="AV397" s="2028"/>
      <c r="AW397" s="2028"/>
      <c r="AX397" s="2028"/>
      <c r="AY397" s="2028"/>
      <c r="AZ397" s="2028"/>
      <c r="BA397" s="2028"/>
      <c r="BB397" s="2028"/>
    </row>
    <row r="398" spans="1:54" s="2029" customFormat="1" x14ac:dyDescent="0.25">
      <c r="A398" s="2031"/>
      <c r="B398" s="2018"/>
      <c r="C398" s="2018"/>
      <c r="D398" s="2018"/>
      <c r="E398" s="2018"/>
      <c r="F398" s="2018"/>
      <c r="G398" s="2018"/>
      <c r="H398" s="2018"/>
      <c r="I398" s="2018"/>
      <c r="J398" s="2018"/>
      <c r="K398" s="2471"/>
      <c r="L398" s="393"/>
      <c r="M398" s="2027"/>
      <c r="N398" s="2028"/>
      <c r="O398" s="2028"/>
      <c r="P398" s="2028"/>
      <c r="Q398" s="2028"/>
      <c r="R398" s="2028"/>
      <c r="S398" s="2028"/>
      <c r="T398" s="2028"/>
      <c r="U398" s="2028"/>
      <c r="V398" s="2028"/>
      <c r="W398" s="2028"/>
      <c r="X398" s="2028"/>
      <c r="Y398" s="2028"/>
      <c r="Z398" s="2028"/>
      <c r="AA398" s="2028"/>
      <c r="AB398" s="2028"/>
      <c r="AC398" s="2028"/>
      <c r="AD398" s="2028"/>
      <c r="AE398" s="2028"/>
      <c r="AF398" s="2028"/>
      <c r="AG398" s="2028"/>
      <c r="AH398" s="2028"/>
      <c r="AI398" s="2028"/>
      <c r="AJ398" s="2028"/>
      <c r="AK398" s="2028"/>
      <c r="AL398" s="2028"/>
      <c r="AM398" s="2028"/>
      <c r="AN398" s="2028"/>
      <c r="AO398" s="2028"/>
      <c r="AP398" s="2028"/>
      <c r="AQ398" s="2028"/>
      <c r="AR398" s="2028"/>
      <c r="AS398" s="2028"/>
      <c r="AT398" s="2028"/>
      <c r="AU398" s="2028"/>
      <c r="AV398" s="2028"/>
      <c r="AW398" s="2028"/>
      <c r="AX398" s="2028"/>
      <c r="AY398" s="2028"/>
      <c r="AZ398" s="2028"/>
      <c r="BA398" s="2028"/>
      <c r="BB398" s="2028"/>
    </row>
    <row r="399" spans="1:54" s="2029" customFormat="1" x14ac:dyDescent="0.25">
      <c r="A399" s="2031"/>
      <c r="B399" s="2018"/>
      <c r="C399" s="2018"/>
      <c r="D399" s="2018"/>
      <c r="E399" s="2018"/>
      <c r="F399" s="2018"/>
      <c r="G399" s="2018"/>
      <c r="H399" s="2018"/>
      <c r="I399" s="2018"/>
      <c r="J399" s="2018"/>
      <c r="K399" s="2471"/>
      <c r="L399" s="393"/>
      <c r="M399" s="2027"/>
      <c r="N399" s="2028"/>
      <c r="O399" s="2028"/>
      <c r="P399" s="2028"/>
      <c r="Q399" s="2028"/>
      <c r="R399" s="2028"/>
      <c r="S399" s="2028"/>
      <c r="T399" s="2028"/>
      <c r="U399" s="2028"/>
      <c r="V399" s="2028"/>
      <c r="W399" s="2028"/>
      <c r="X399" s="2028"/>
      <c r="Y399" s="2028"/>
      <c r="Z399" s="2028"/>
      <c r="AA399" s="2028"/>
      <c r="AB399" s="2028"/>
      <c r="AC399" s="2028"/>
      <c r="AD399" s="2028"/>
      <c r="AE399" s="2028"/>
      <c r="AF399" s="2028"/>
      <c r="AG399" s="2028"/>
      <c r="AH399" s="2028"/>
      <c r="AI399" s="2028"/>
      <c r="AJ399" s="2028"/>
      <c r="AK399" s="2028"/>
      <c r="AL399" s="2028"/>
      <c r="AM399" s="2028"/>
      <c r="AN399" s="2028"/>
      <c r="AO399" s="2028"/>
      <c r="AP399" s="2028"/>
      <c r="AQ399" s="2028"/>
      <c r="AR399" s="2028"/>
      <c r="AS399" s="2028"/>
      <c r="AT399" s="2028"/>
      <c r="AU399" s="2028"/>
      <c r="AV399" s="2028"/>
      <c r="AW399" s="2028"/>
      <c r="AX399" s="2028"/>
      <c r="AY399" s="2028"/>
      <c r="AZ399" s="2028"/>
      <c r="BA399" s="2028"/>
      <c r="BB399" s="2028"/>
    </row>
    <row r="400" spans="1:54" s="2029" customFormat="1" x14ac:dyDescent="0.25">
      <c r="A400" s="2031"/>
      <c r="B400" s="2018"/>
      <c r="C400" s="2018"/>
      <c r="D400" s="2018"/>
      <c r="E400" s="2018"/>
      <c r="F400" s="2018"/>
      <c r="G400" s="2018"/>
      <c r="H400" s="2018"/>
      <c r="I400" s="2018"/>
      <c r="J400" s="2018"/>
      <c r="K400" s="2471"/>
      <c r="L400" s="393"/>
      <c r="M400" s="2027"/>
      <c r="N400" s="2028"/>
      <c r="O400" s="2028"/>
      <c r="P400" s="2028"/>
      <c r="Q400" s="2028"/>
      <c r="R400" s="2028"/>
      <c r="S400" s="2028"/>
      <c r="T400" s="2028"/>
      <c r="U400" s="2028"/>
      <c r="V400" s="2028"/>
      <c r="W400" s="2028"/>
      <c r="X400" s="2028"/>
      <c r="Y400" s="2028"/>
      <c r="Z400" s="2028"/>
      <c r="AA400" s="2028"/>
      <c r="AB400" s="2028"/>
      <c r="AC400" s="2028"/>
      <c r="AD400" s="2028"/>
      <c r="AE400" s="2028"/>
      <c r="AF400" s="2028"/>
      <c r="AG400" s="2028"/>
      <c r="AH400" s="2028"/>
      <c r="AI400" s="2028"/>
      <c r="AJ400" s="2028"/>
      <c r="AK400" s="2028"/>
      <c r="AL400" s="2028"/>
      <c r="AM400" s="2028"/>
      <c r="AN400" s="2028"/>
      <c r="AO400" s="2028"/>
      <c r="AP400" s="2028"/>
      <c r="AQ400" s="2028"/>
      <c r="AR400" s="2028"/>
      <c r="AS400" s="2028"/>
      <c r="AT400" s="2028"/>
      <c r="AU400" s="2028"/>
      <c r="AV400" s="2028"/>
      <c r="AW400" s="2028"/>
      <c r="AX400" s="2028"/>
      <c r="AY400" s="2028"/>
      <c r="AZ400" s="2028"/>
      <c r="BA400" s="2028"/>
      <c r="BB400" s="2028"/>
    </row>
    <row r="401" spans="1:54" s="2029" customFormat="1" x14ac:dyDescent="0.25">
      <c r="A401" s="2031"/>
      <c r="B401" s="2018"/>
      <c r="C401" s="2018"/>
      <c r="D401" s="2018"/>
      <c r="E401" s="2018"/>
      <c r="F401" s="2018"/>
      <c r="G401" s="2018"/>
      <c r="H401" s="2018"/>
      <c r="I401" s="2018"/>
      <c r="J401" s="2018"/>
      <c r="K401" s="2471"/>
      <c r="L401" s="393"/>
      <c r="M401" s="2027"/>
      <c r="N401" s="2028"/>
      <c r="O401" s="2028"/>
      <c r="P401" s="2028"/>
      <c r="Q401" s="2028"/>
      <c r="R401" s="2028"/>
      <c r="S401" s="2028"/>
      <c r="T401" s="2028"/>
      <c r="U401" s="2028"/>
      <c r="V401" s="2028"/>
      <c r="W401" s="2028"/>
      <c r="X401" s="2028"/>
      <c r="Y401" s="2028"/>
      <c r="Z401" s="2028"/>
      <c r="AA401" s="2028"/>
      <c r="AB401" s="2028"/>
      <c r="AC401" s="2028"/>
      <c r="AD401" s="2028"/>
      <c r="AE401" s="2028"/>
      <c r="AF401" s="2028"/>
      <c r="AG401" s="2028"/>
      <c r="AH401" s="2028"/>
      <c r="AI401" s="2028"/>
      <c r="AJ401" s="2028"/>
      <c r="AK401" s="2028"/>
      <c r="AL401" s="2028"/>
      <c r="AM401" s="2028"/>
      <c r="AN401" s="2028"/>
      <c r="AO401" s="2028"/>
      <c r="AP401" s="2028"/>
      <c r="AQ401" s="2028"/>
      <c r="AR401" s="2028"/>
      <c r="AS401" s="2028"/>
      <c r="AT401" s="2028"/>
      <c r="AU401" s="2028"/>
      <c r="AV401" s="2028"/>
      <c r="AW401" s="2028"/>
      <c r="AX401" s="2028"/>
      <c r="AY401" s="2028"/>
      <c r="AZ401" s="2028"/>
      <c r="BA401" s="2028"/>
      <c r="BB401" s="2028"/>
    </row>
    <row r="402" spans="1:54" s="2029" customFormat="1" x14ac:dyDescent="0.25">
      <c r="A402" s="2031"/>
      <c r="B402" s="2018"/>
      <c r="C402" s="2018"/>
      <c r="D402" s="2018"/>
      <c r="E402" s="2018"/>
      <c r="F402" s="2018"/>
      <c r="G402" s="2018"/>
      <c r="H402" s="2018"/>
      <c r="I402" s="2018"/>
      <c r="J402" s="2018"/>
      <c r="K402" s="2471"/>
      <c r="L402" s="393"/>
      <c r="M402" s="2027"/>
      <c r="N402" s="2028"/>
      <c r="O402" s="2028"/>
      <c r="P402" s="2028"/>
      <c r="Q402" s="2028"/>
      <c r="R402" s="2028"/>
      <c r="S402" s="2028"/>
      <c r="T402" s="2028"/>
      <c r="U402" s="2028"/>
      <c r="V402" s="2028"/>
      <c r="W402" s="2028"/>
      <c r="X402" s="2028"/>
      <c r="Y402" s="2028"/>
      <c r="Z402" s="2028"/>
      <c r="AA402" s="2028"/>
      <c r="AB402" s="2028"/>
      <c r="AC402" s="2028"/>
      <c r="AD402" s="2028"/>
      <c r="AE402" s="2028"/>
      <c r="AF402" s="2028"/>
      <c r="AG402" s="2028"/>
      <c r="AH402" s="2028"/>
      <c r="AI402" s="2028"/>
      <c r="AJ402" s="2028"/>
      <c r="AK402" s="2028"/>
      <c r="AL402" s="2028"/>
      <c r="AM402" s="2028"/>
      <c r="AN402" s="2028"/>
      <c r="AO402" s="2028"/>
      <c r="AP402" s="2028"/>
      <c r="AQ402" s="2028"/>
      <c r="AR402" s="2028"/>
      <c r="AS402" s="2028"/>
      <c r="AT402" s="2028"/>
      <c r="AU402" s="2028"/>
      <c r="AV402" s="2028"/>
      <c r="AW402" s="2028"/>
      <c r="AX402" s="2028"/>
      <c r="AY402" s="2028"/>
      <c r="AZ402" s="2028"/>
      <c r="BA402" s="2028"/>
      <c r="BB402" s="2028"/>
    </row>
    <row r="403" spans="1:54" s="2029" customFormat="1" x14ac:dyDescent="0.25">
      <c r="A403" s="2031"/>
      <c r="B403" s="2018"/>
      <c r="C403" s="2018"/>
      <c r="D403" s="2018"/>
      <c r="E403" s="2018"/>
      <c r="F403" s="2018"/>
      <c r="G403" s="2018"/>
      <c r="H403" s="2018"/>
      <c r="I403" s="2018"/>
      <c r="J403" s="2018"/>
      <c r="K403" s="2471"/>
      <c r="L403" s="393"/>
      <c r="M403" s="2027"/>
      <c r="N403" s="2028"/>
      <c r="O403" s="2028"/>
      <c r="P403" s="2028"/>
      <c r="Q403" s="2028"/>
      <c r="R403" s="2028"/>
      <c r="S403" s="2028"/>
      <c r="T403" s="2028"/>
      <c r="U403" s="2028"/>
      <c r="V403" s="2028"/>
      <c r="W403" s="2028"/>
      <c r="X403" s="2028"/>
      <c r="Y403" s="2028"/>
      <c r="Z403" s="2028"/>
      <c r="AA403" s="2028"/>
      <c r="AB403" s="2028"/>
      <c r="AC403" s="2028"/>
      <c r="AD403" s="2028"/>
      <c r="AE403" s="2028"/>
      <c r="AF403" s="2028"/>
      <c r="AG403" s="2028"/>
      <c r="AH403" s="2028"/>
      <c r="AI403" s="2028"/>
      <c r="AJ403" s="2028"/>
      <c r="AK403" s="2028"/>
      <c r="AL403" s="2028"/>
      <c r="AM403" s="2028"/>
      <c r="AN403" s="2028"/>
      <c r="AO403" s="2028"/>
      <c r="AP403" s="2028"/>
      <c r="AQ403" s="2028"/>
      <c r="AR403" s="2028"/>
      <c r="AS403" s="2028"/>
      <c r="AT403" s="2028"/>
      <c r="AU403" s="2028"/>
      <c r="AV403" s="2028"/>
      <c r="AW403" s="2028"/>
      <c r="AX403" s="2028"/>
      <c r="AY403" s="2028"/>
      <c r="AZ403" s="2028"/>
      <c r="BA403" s="2028"/>
      <c r="BB403" s="2028"/>
    </row>
    <row r="404" spans="1:54" s="2029" customFormat="1" x14ac:dyDescent="0.25">
      <c r="A404" s="2031"/>
      <c r="B404" s="2018"/>
      <c r="C404" s="2018"/>
      <c r="D404" s="2018"/>
      <c r="E404" s="2018"/>
      <c r="F404" s="2018"/>
      <c r="G404" s="2018"/>
      <c r="H404" s="2018"/>
      <c r="I404" s="2018"/>
      <c r="J404" s="2018"/>
      <c r="K404" s="2471"/>
      <c r="L404" s="393"/>
      <c r="M404" s="2027"/>
      <c r="N404" s="2028"/>
      <c r="O404" s="2028"/>
      <c r="P404" s="2028"/>
      <c r="Q404" s="2028"/>
      <c r="R404" s="2028"/>
      <c r="S404" s="2028"/>
      <c r="T404" s="2028"/>
      <c r="U404" s="2028"/>
      <c r="V404" s="2028"/>
      <c r="W404" s="2028"/>
      <c r="X404" s="2028"/>
      <c r="Y404" s="2028"/>
      <c r="Z404" s="2028"/>
      <c r="AA404" s="2028"/>
      <c r="AB404" s="2028"/>
      <c r="AC404" s="2028"/>
      <c r="AD404" s="2028"/>
      <c r="AE404" s="2028"/>
      <c r="AF404" s="2028"/>
      <c r="AG404" s="2028"/>
      <c r="AH404" s="2028"/>
      <c r="AI404" s="2028"/>
      <c r="AJ404" s="2028"/>
      <c r="AK404" s="2028"/>
      <c r="AL404" s="2028"/>
      <c r="AM404" s="2028"/>
      <c r="AN404" s="2028"/>
      <c r="AO404" s="2028"/>
      <c r="AP404" s="2028"/>
      <c r="AQ404" s="2028"/>
      <c r="AR404" s="2028"/>
      <c r="AS404" s="2028"/>
      <c r="AT404" s="2028"/>
      <c r="AU404" s="2028"/>
      <c r="AV404" s="2028"/>
      <c r="AW404" s="2028"/>
      <c r="AX404" s="2028"/>
      <c r="AY404" s="2028"/>
      <c r="AZ404" s="2028"/>
      <c r="BA404" s="2028"/>
      <c r="BB404" s="2028"/>
    </row>
    <row r="405" spans="1:54" s="2029" customFormat="1" x14ac:dyDescent="0.25">
      <c r="A405" s="2031"/>
      <c r="B405" s="2018"/>
      <c r="C405" s="2018"/>
      <c r="D405" s="2018"/>
      <c r="E405" s="2018"/>
      <c r="F405" s="2018"/>
      <c r="G405" s="2018"/>
      <c r="H405" s="2018"/>
      <c r="I405" s="2018"/>
      <c r="J405" s="2018"/>
      <c r="K405" s="2471"/>
      <c r="L405" s="393"/>
      <c r="M405" s="2027"/>
      <c r="N405" s="2028"/>
      <c r="O405" s="2028"/>
      <c r="P405" s="2028"/>
      <c r="Q405" s="2028"/>
      <c r="R405" s="2028"/>
      <c r="S405" s="2028"/>
      <c r="T405" s="2028"/>
      <c r="U405" s="2028"/>
      <c r="V405" s="2028"/>
      <c r="W405" s="2028"/>
      <c r="X405" s="2028"/>
      <c r="Y405" s="2028"/>
      <c r="Z405" s="2028"/>
      <c r="AA405" s="2028"/>
      <c r="AB405" s="2028"/>
      <c r="AC405" s="2028"/>
      <c r="AD405" s="2028"/>
      <c r="AE405" s="2028"/>
      <c r="AF405" s="2028"/>
      <c r="AG405" s="2028"/>
      <c r="AH405" s="2028"/>
      <c r="AI405" s="2028"/>
      <c r="AJ405" s="2028"/>
      <c r="AK405" s="2028"/>
      <c r="AL405" s="2028"/>
      <c r="AM405" s="2028"/>
      <c r="AN405" s="2028"/>
      <c r="AO405" s="2028"/>
      <c r="AP405" s="2028"/>
      <c r="AQ405" s="2028"/>
      <c r="AR405" s="2028"/>
      <c r="AS405" s="2028"/>
      <c r="AT405" s="2028"/>
      <c r="AU405" s="2028"/>
      <c r="AV405" s="2028"/>
      <c r="AW405" s="2028"/>
      <c r="AX405" s="2028"/>
      <c r="AY405" s="2028"/>
      <c r="AZ405" s="2028"/>
      <c r="BA405" s="2028"/>
      <c r="BB405" s="2028"/>
    </row>
    <row r="406" spans="1:54" s="2029" customFormat="1" x14ac:dyDescent="0.25">
      <c r="A406" s="2031"/>
      <c r="B406" s="2018"/>
      <c r="C406" s="2018"/>
      <c r="D406" s="2018"/>
      <c r="E406" s="2018"/>
      <c r="F406" s="2018"/>
      <c r="G406" s="2018"/>
      <c r="H406" s="2018"/>
      <c r="I406" s="2018"/>
      <c r="J406" s="2018"/>
      <c r="K406" s="2471"/>
      <c r="L406" s="393"/>
      <c r="M406" s="2027"/>
      <c r="N406" s="2028"/>
      <c r="O406" s="2028"/>
      <c r="P406" s="2028"/>
      <c r="Q406" s="2028"/>
      <c r="R406" s="2028"/>
      <c r="S406" s="2028"/>
      <c r="T406" s="2028"/>
      <c r="U406" s="2028"/>
      <c r="V406" s="2028"/>
      <c r="W406" s="2028"/>
      <c r="X406" s="2028"/>
      <c r="Y406" s="2028"/>
      <c r="Z406" s="2028"/>
      <c r="AA406" s="2028"/>
      <c r="AB406" s="2028"/>
      <c r="AC406" s="2028"/>
      <c r="AD406" s="2028"/>
      <c r="AE406" s="2028"/>
      <c r="AF406" s="2028"/>
      <c r="AG406" s="2028"/>
      <c r="AH406" s="2028"/>
      <c r="AI406" s="2028"/>
      <c r="AJ406" s="2028"/>
      <c r="AK406" s="2028"/>
      <c r="AL406" s="2028"/>
      <c r="AM406" s="2028"/>
      <c r="AN406" s="2028"/>
      <c r="AO406" s="2028"/>
      <c r="AP406" s="2028"/>
      <c r="AQ406" s="2028"/>
      <c r="AR406" s="2028"/>
      <c r="AS406" s="2028"/>
      <c r="AT406" s="2028"/>
      <c r="AU406" s="2028"/>
      <c r="AV406" s="2028"/>
      <c r="AW406" s="2028"/>
      <c r="AX406" s="2028"/>
      <c r="AY406" s="2028"/>
      <c r="AZ406" s="2028"/>
      <c r="BA406" s="2028"/>
      <c r="BB406" s="2028"/>
    </row>
    <row r="407" spans="1:54" s="2029" customFormat="1" x14ac:dyDescent="0.25">
      <c r="A407" s="2031"/>
      <c r="B407" s="2018"/>
      <c r="C407" s="2018"/>
      <c r="D407" s="2018"/>
      <c r="E407" s="2018"/>
      <c r="F407" s="2018"/>
      <c r="G407" s="2018"/>
      <c r="H407" s="2018"/>
      <c r="I407" s="2018"/>
      <c r="J407" s="2018"/>
      <c r="K407" s="2471"/>
      <c r="L407" s="393"/>
      <c r="M407" s="2027"/>
      <c r="N407" s="2028"/>
      <c r="O407" s="2028"/>
      <c r="P407" s="2028"/>
      <c r="Q407" s="2028"/>
      <c r="R407" s="2028"/>
      <c r="S407" s="2028"/>
      <c r="T407" s="2028"/>
      <c r="U407" s="2028"/>
      <c r="V407" s="2028"/>
      <c r="W407" s="2028"/>
      <c r="X407" s="2028"/>
      <c r="Y407" s="2028"/>
      <c r="Z407" s="2028"/>
      <c r="AA407" s="2028"/>
      <c r="AB407" s="2028"/>
      <c r="AC407" s="2028"/>
      <c r="AD407" s="2028"/>
      <c r="AE407" s="2028"/>
      <c r="AF407" s="2028"/>
      <c r="AG407" s="2028"/>
      <c r="AH407" s="2028"/>
      <c r="AI407" s="2028"/>
      <c r="AJ407" s="2028"/>
      <c r="AK407" s="2028"/>
      <c r="AL407" s="2028"/>
      <c r="AM407" s="2028"/>
      <c r="AN407" s="2028"/>
      <c r="AO407" s="2028"/>
      <c r="AP407" s="2028"/>
      <c r="AQ407" s="2028"/>
      <c r="AR407" s="2028"/>
      <c r="AS407" s="2028"/>
      <c r="AT407" s="2028"/>
      <c r="AU407" s="2028"/>
      <c r="AV407" s="2028"/>
      <c r="AW407" s="2028"/>
      <c r="AX407" s="2028"/>
      <c r="AY407" s="2028"/>
      <c r="AZ407" s="2028"/>
      <c r="BA407" s="2028"/>
      <c r="BB407" s="2028"/>
    </row>
    <row r="408" spans="1:54" s="2029" customFormat="1" x14ac:dyDescent="0.25">
      <c r="A408" s="2031"/>
      <c r="B408" s="2018"/>
      <c r="C408" s="2018"/>
      <c r="D408" s="2018"/>
      <c r="E408" s="2018"/>
      <c r="F408" s="2018"/>
      <c r="G408" s="2018"/>
      <c r="H408" s="2018"/>
      <c r="I408" s="2018"/>
      <c r="J408" s="2018"/>
      <c r="K408" s="2471"/>
      <c r="L408" s="393"/>
      <c r="M408" s="2027"/>
      <c r="N408" s="2028"/>
      <c r="O408" s="2028"/>
      <c r="P408" s="2028"/>
      <c r="Q408" s="2028"/>
      <c r="R408" s="2028"/>
      <c r="S408" s="2028"/>
      <c r="T408" s="2028"/>
      <c r="U408" s="2028"/>
      <c r="V408" s="2028"/>
      <c r="W408" s="2028"/>
      <c r="X408" s="2028"/>
      <c r="Y408" s="2028"/>
      <c r="Z408" s="2028"/>
      <c r="AA408" s="2028"/>
      <c r="AB408" s="2028"/>
      <c r="AC408" s="2028"/>
      <c r="AD408" s="2028"/>
      <c r="AE408" s="2028"/>
      <c r="AF408" s="2028"/>
      <c r="AG408" s="2028"/>
      <c r="AH408" s="2028"/>
      <c r="AI408" s="2028"/>
      <c r="AJ408" s="2028"/>
      <c r="AK408" s="2028"/>
      <c r="AL408" s="2028"/>
      <c r="AM408" s="2028"/>
      <c r="AN408" s="2028"/>
      <c r="AO408" s="2028"/>
      <c r="AP408" s="2028"/>
      <c r="AQ408" s="2028"/>
      <c r="AR408" s="2028"/>
      <c r="AS408" s="2028"/>
      <c r="AT408" s="2028"/>
      <c r="AU408" s="2028"/>
      <c r="AV408" s="2028"/>
      <c r="AW408" s="2028"/>
      <c r="AX408" s="2028"/>
      <c r="AY408" s="2028"/>
      <c r="AZ408" s="2028"/>
      <c r="BA408" s="2028"/>
      <c r="BB408" s="2028"/>
    </row>
    <row r="409" spans="1:54" s="2029" customFormat="1" x14ac:dyDescent="0.25">
      <c r="A409" s="2031"/>
      <c r="B409" s="2018"/>
      <c r="C409" s="2018"/>
      <c r="D409" s="2018"/>
      <c r="E409" s="2018"/>
      <c r="F409" s="2018"/>
      <c r="G409" s="2018"/>
      <c r="H409" s="2018"/>
      <c r="I409" s="2018"/>
      <c r="J409" s="2018"/>
      <c r="K409" s="2471"/>
      <c r="L409" s="393"/>
      <c r="M409" s="2027"/>
      <c r="N409" s="2028"/>
      <c r="O409" s="2028"/>
      <c r="P409" s="2028"/>
      <c r="Q409" s="2028"/>
      <c r="R409" s="2028"/>
      <c r="S409" s="2028"/>
      <c r="T409" s="2028"/>
      <c r="U409" s="2028"/>
      <c r="V409" s="2028"/>
      <c r="W409" s="2028"/>
      <c r="X409" s="2028"/>
      <c r="Y409" s="2028"/>
      <c r="Z409" s="2028"/>
      <c r="AA409" s="2028"/>
      <c r="AB409" s="2028"/>
      <c r="AC409" s="2028"/>
      <c r="AD409" s="2028"/>
      <c r="AE409" s="2028"/>
      <c r="AF409" s="2028"/>
      <c r="AG409" s="2028"/>
      <c r="AH409" s="2028"/>
      <c r="AI409" s="2028"/>
      <c r="AJ409" s="2028"/>
      <c r="AK409" s="2028"/>
      <c r="AL409" s="2028"/>
      <c r="AM409" s="2028"/>
      <c r="AN409" s="2028"/>
      <c r="AO409" s="2028"/>
      <c r="AP409" s="2028"/>
      <c r="AQ409" s="2028"/>
      <c r="AR409" s="2028"/>
      <c r="AS409" s="2028"/>
      <c r="AT409" s="2028"/>
      <c r="AU409" s="2028"/>
      <c r="AV409" s="2028"/>
      <c r="AW409" s="2028"/>
      <c r="AX409" s="2028"/>
      <c r="AY409" s="2028"/>
      <c r="AZ409" s="2028"/>
      <c r="BA409" s="2028"/>
      <c r="BB409" s="2028"/>
    </row>
    <row r="410" spans="1:54" s="2029" customFormat="1" x14ac:dyDescent="0.25">
      <c r="A410" s="2031"/>
      <c r="B410" s="2018"/>
      <c r="C410" s="2018"/>
      <c r="D410" s="2018"/>
      <c r="E410" s="2018"/>
      <c r="F410" s="2018"/>
      <c r="G410" s="2018"/>
      <c r="H410" s="2018"/>
      <c r="I410" s="2018"/>
      <c r="J410" s="2018"/>
      <c r="K410" s="2471"/>
      <c r="L410" s="393"/>
      <c r="M410" s="2027"/>
      <c r="N410" s="2028"/>
      <c r="O410" s="2028"/>
      <c r="P410" s="2028"/>
      <c r="Q410" s="2028"/>
      <c r="R410" s="2028"/>
      <c r="S410" s="2028"/>
      <c r="T410" s="2028"/>
      <c r="U410" s="2028"/>
      <c r="V410" s="2028"/>
      <c r="W410" s="2028"/>
      <c r="X410" s="2028"/>
      <c r="Y410" s="2028"/>
      <c r="Z410" s="2028"/>
      <c r="AA410" s="2028"/>
      <c r="AB410" s="2028"/>
      <c r="AC410" s="2028"/>
      <c r="AD410" s="2028"/>
      <c r="AE410" s="2028"/>
      <c r="AF410" s="2028"/>
      <c r="AG410" s="2028"/>
      <c r="AH410" s="2028"/>
      <c r="AI410" s="2028"/>
      <c r="AJ410" s="2028"/>
      <c r="AK410" s="2028"/>
      <c r="AL410" s="2028"/>
      <c r="AM410" s="2028"/>
      <c r="AN410" s="2028"/>
      <c r="AO410" s="2028"/>
      <c r="AP410" s="2028"/>
      <c r="AQ410" s="2028"/>
      <c r="AR410" s="2028"/>
      <c r="AS410" s="2028"/>
      <c r="AT410" s="2028"/>
      <c r="AU410" s="2028"/>
      <c r="AV410" s="2028"/>
      <c r="AW410" s="2028"/>
      <c r="AX410" s="2028"/>
      <c r="AY410" s="2028"/>
      <c r="AZ410" s="2028"/>
      <c r="BA410" s="2028"/>
      <c r="BB410" s="2028"/>
    </row>
    <row r="411" spans="1:54" s="2029" customFormat="1" x14ac:dyDescent="0.25">
      <c r="A411" s="2031"/>
      <c r="B411" s="2018"/>
      <c r="C411" s="2018"/>
      <c r="D411" s="2018"/>
      <c r="E411" s="2018"/>
      <c r="F411" s="2018"/>
      <c r="G411" s="2018"/>
      <c r="H411" s="2018"/>
      <c r="I411" s="2018"/>
      <c r="J411" s="2018"/>
      <c r="K411" s="2471"/>
      <c r="L411" s="393"/>
      <c r="M411" s="2027"/>
      <c r="N411" s="2028"/>
      <c r="O411" s="2028"/>
      <c r="P411" s="2028"/>
      <c r="Q411" s="2028"/>
      <c r="R411" s="2028"/>
      <c r="S411" s="2028"/>
      <c r="T411" s="2028"/>
      <c r="U411" s="2028"/>
      <c r="V411" s="2028"/>
      <c r="W411" s="2028"/>
      <c r="X411" s="2028"/>
      <c r="Y411" s="2028"/>
      <c r="Z411" s="2028"/>
      <c r="AA411" s="2028"/>
      <c r="AB411" s="2028"/>
      <c r="AC411" s="2028"/>
      <c r="AD411" s="2028"/>
      <c r="AE411" s="2028"/>
      <c r="AF411" s="2028"/>
      <c r="AG411" s="2028"/>
      <c r="AH411" s="2028"/>
      <c r="AI411" s="2028"/>
      <c r="AJ411" s="2028"/>
      <c r="AK411" s="2028"/>
      <c r="AL411" s="2028"/>
      <c r="AM411" s="2028"/>
      <c r="AN411" s="2028"/>
      <c r="AO411" s="2028"/>
      <c r="AP411" s="2028"/>
      <c r="AQ411" s="2028"/>
      <c r="AR411" s="2028"/>
      <c r="AS411" s="2028"/>
      <c r="AT411" s="2028"/>
      <c r="AU411" s="2028"/>
      <c r="AV411" s="2028"/>
      <c r="AW411" s="2028"/>
      <c r="AX411" s="2028"/>
      <c r="AY411" s="2028"/>
      <c r="AZ411" s="2028"/>
      <c r="BA411" s="2028"/>
      <c r="BB411" s="2028"/>
    </row>
    <row r="412" spans="1:54" s="2029" customFormat="1" x14ac:dyDescent="0.25">
      <c r="A412" s="2031"/>
      <c r="B412" s="2018"/>
      <c r="C412" s="2018"/>
      <c r="D412" s="2018"/>
      <c r="E412" s="2018"/>
      <c r="F412" s="2018"/>
      <c r="G412" s="2018"/>
      <c r="H412" s="2018"/>
      <c r="I412" s="2018"/>
      <c r="J412" s="2018"/>
      <c r="K412" s="2471"/>
      <c r="L412" s="393"/>
      <c r="M412" s="2027"/>
      <c r="N412" s="2028"/>
      <c r="O412" s="2028"/>
      <c r="P412" s="2028"/>
      <c r="Q412" s="2028"/>
      <c r="R412" s="2028"/>
      <c r="S412" s="2028"/>
      <c r="T412" s="2028"/>
      <c r="U412" s="2028"/>
      <c r="V412" s="2028"/>
      <c r="W412" s="2028"/>
      <c r="X412" s="2028"/>
      <c r="Y412" s="2028"/>
      <c r="Z412" s="2028"/>
      <c r="AA412" s="2028"/>
      <c r="AB412" s="2028"/>
      <c r="AC412" s="2028"/>
      <c r="AD412" s="2028"/>
      <c r="AE412" s="2028"/>
      <c r="AF412" s="2028"/>
      <c r="AG412" s="2028"/>
      <c r="AH412" s="2028"/>
      <c r="AI412" s="2028"/>
      <c r="AJ412" s="2028"/>
      <c r="AK412" s="2028"/>
      <c r="AL412" s="2028"/>
      <c r="AM412" s="2028"/>
      <c r="AN412" s="2028"/>
      <c r="AO412" s="2028"/>
      <c r="AP412" s="2028"/>
      <c r="AQ412" s="2028"/>
      <c r="AR412" s="2028"/>
      <c r="AS412" s="2028"/>
      <c r="AT412" s="2028"/>
      <c r="AU412" s="2028"/>
      <c r="AV412" s="2028"/>
      <c r="AW412" s="2028"/>
      <c r="AX412" s="2028"/>
      <c r="AY412" s="2028"/>
      <c r="AZ412" s="2028"/>
      <c r="BA412" s="2028"/>
      <c r="BB412" s="2028"/>
    </row>
    <row r="413" spans="1:54" s="2029" customFormat="1" x14ac:dyDescent="0.25">
      <c r="A413" s="2031"/>
      <c r="B413" s="2018"/>
      <c r="C413" s="2018"/>
      <c r="D413" s="2018"/>
      <c r="E413" s="2018"/>
      <c r="F413" s="2018"/>
      <c r="G413" s="2018"/>
      <c r="H413" s="2018"/>
      <c r="I413" s="2018"/>
      <c r="J413" s="2018"/>
      <c r="K413" s="2471"/>
      <c r="L413" s="393"/>
      <c r="M413" s="2027"/>
      <c r="N413" s="2028"/>
      <c r="O413" s="2028"/>
      <c r="P413" s="2028"/>
      <c r="Q413" s="2028"/>
      <c r="R413" s="2028"/>
      <c r="S413" s="2028"/>
      <c r="T413" s="2028"/>
      <c r="U413" s="2028"/>
      <c r="V413" s="2028"/>
      <c r="W413" s="2028"/>
      <c r="X413" s="2028"/>
      <c r="Y413" s="2028"/>
      <c r="Z413" s="2028"/>
      <c r="AA413" s="2028"/>
      <c r="AB413" s="2028"/>
      <c r="AC413" s="2028"/>
      <c r="AD413" s="2028"/>
      <c r="AE413" s="2028"/>
      <c r="AF413" s="2028"/>
      <c r="AG413" s="2028"/>
      <c r="AH413" s="2028"/>
      <c r="AI413" s="2028"/>
      <c r="AJ413" s="2028"/>
      <c r="AK413" s="2028"/>
      <c r="AL413" s="2028"/>
      <c r="AM413" s="2028"/>
      <c r="AN413" s="2028"/>
      <c r="AO413" s="2028"/>
      <c r="AP413" s="2028"/>
      <c r="AQ413" s="2028"/>
      <c r="AR413" s="2028"/>
      <c r="AS413" s="2028"/>
      <c r="AT413" s="2028"/>
      <c r="AU413" s="2028"/>
      <c r="AV413" s="2028"/>
      <c r="AW413" s="2028"/>
      <c r="AX413" s="2028"/>
      <c r="AY413" s="2028"/>
      <c r="AZ413" s="2028"/>
      <c r="BA413" s="2028"/>
      <c r="BB413" s="2028"/>
    </row>
    <row r="414" spans="1:54" s="2029" customFormat="1" x14ac:dyDescent="0.25">
      <c r="A414" s="2031"/>
      <c r="B414" s="2018"/>
      <c r="C414" s="2018"/>
      <c r="D414" s="2018"/>
      <c r="E414" s="2018"/>
      <c r="F414" s="2018"/>
      <c r="G414" s="2018"/>
      <c r="H414" s="2018"/>
      <c r="I414" s="2018"/>
      <c r="J414" s="2018"/>
      <c r="K414" s="2471"/>
      <c r="L414" s="393"/>
      <c r="M414" s="2027"/>
      <c r="N414" s="2028"/>
      <c r="O414" s="2028"/>
      <c r="P414" s="2028"/>
      <c r="Q414" s="2028"/>
      <c r="R414" s="2028"/>
      <c r="S414" s="2028"/>
      <c r="T414" s="2028"/>
      <c r="U414" s="2028"/>
      <c r="V414" s="2028"/>
      <c r="W414" s="2028"/>
      <c r="X414" s="2028"/>
      <c r="Y414" s="2028"/>
      <c r="Z414" s="2028"/>
      <c r="AA414" s="2028"/>
      <c r="AB414" s="2028"/>
      <c r="AC414" s="2028"/>
      <c r="AD414" s="2028"/>
      <c r="AE414" s="2028"/>
      <c r="AF414" s="2028"/>
      <c r="AG414" s="2028"/>
      <c r="AH414" s="2028"/>
      <c r="AI414" s="2028"/>
      <c r="AJ414" s="2028"/>
      <c r="AK414" s="2028"/>
      <c r="AL414" s="2028"/>
      <c r="AM414" s="2028"/>
      <c r="AN414" s="2028"/>
      <c r="AO414" s="2028"/>
      <c r="AP414" s="2028"/>
      <c r="AQ414" s="2028"/>
      <c r="AR414" s="2028"/>
      <c r="AS414" s="2028"/>
      <c r="AT414" s="2028"/>
      <c r="AU414" s="2028"/>
      <c r="AV414" s="2028"/>
      <c r="AW414" s="2028"/>
      <c r="AX414" s="2028"/>
      <c r="AY414" s="2028"/>
      <c r="AZ414" s="2028"/>
      <c r="BA414" s="2028"/>
      <c r="BB414" s="2028"/>
    </row>
    <row r="415" spans="1:54" s="2029" customFormat="1" x14ac:dyDescent="0.25">
      <c r="A415" s="2031"/>
      <c r="B415" s="2018"/>
      <c r="C415" s="2018"/>
      <c r="D415" s="2018"/>
      <c r="E415" s="2018"/>
      <c r="F415" s="2018"/>
      <c r="G415" s="2018"/>
      <c r="H415" s="2018"/>
      <c r="I415" s="2018"/>
      <c r="J415" s="2018"/>
      <c r="K415" s="2471"/>
      <c r="L415" s="393"/>
      <c r="M415" s="2027"/>
      <c r="N415" s="2028"/>
      <c r="O415" s="2028"/>
      <c r="P415" s="2028"/>
      <c r="Q415" s="2028"/>
      <c r="R415" s="2028"/>
      <c r="S415" s="2028"/>
      <c r="T415" s="2028"/>
      <c r="U415" s="2028"/>
      <c r="V415" s="2028"/>
      <c r="W415" s="2028"/>
      <c r="X415" s="2028"/>
      <c r="Y415" s="2028"/>
      <c r="Z415" s="2028"/>
      <c r="AA415" s="2028"/>
      <c r="AB415" s="2028"/>
      <c r="AC415" s="2028"/>
      <c r="AD415" s="2028"/>
      <c r="AE415" s="2028"/>
      <c r="AF415" s="2028"/>
      <c r="AG415" s="2028"/>
      <c r="AH415" s="2028"/>
      <c r="AI415" s="2028"/>
      <c r="AJ415" s="2028"/>
      <c r="AK415" s="2028"/>
      <c r="AL415" s="2028"/>
      <c r="AM415" s="2028"/>
      <c r="AN415" s="2028"/>
      <c r="AO415" s="2028"/>
      <c r="AP415" s="2028"/>
      <c r="AQ415" s="2028"/>
      <c r="AR415" s="2028"/>
      <c r="AS415" s="2028"/>
      <c r="AT415" s="2028"/>
      <c r="AU415" s="2028"/>
      <c r="AV415" s="2028"/>
      <c r="AW415" s="2028"/>
      <c r="AX415" s="2028"/>
      <c r="AY415" s="2028"/>
      <c r="AZ415" s="2028"/>
      <c r="BA415" s="2028"/>
      <c r="BB415" s="2028"/>
    </row>
    <row r="416" spans="1:54" s="2029" customFormat="1" x14ac:dyDescent="0.25">
      <c r="A416" s="2031"/>
      <c r="B416" s="2018"/>
      <c r="C416" s="2018"/>
      <c r="D416" s="2018"/>
      <c r="E416" s="2018"/>
      <c r="F416" s="2018"/>
      <c r="G416" s="2018"/>
      <c r="H416" s="2018"/>
      <c r="I416" s="2018"/>
      <c r="J416" s="2018"/>
      <c r="K416" s="2471"/>
      <c r="L416" s="393"/>
      <c r="M416" s="2027"/>
      <c r="N416" s="2028"/>
      <c r="O416" s="2028"/>
      <c r="P416" s="2028"/>
      <c r="Q416" s="2028"/>
      <c r="R416" s="2028"/>
      <c r="S416" s="2028"/>
      <c r="T416" s="2028"/>
      <c r="U416" s="2028"/>
      <c r="V416" s="2028"/>
      <c r="W416" s="2028"/>
      <c r="X416" s="2028"/>
      <c r="Y416" s="2028"/>
      <c r="Z416" s="2028"/>
      <c r="AA416" s="2028"/>
      <c r="AB416" s="2028"/>
      <c r="AC416" s="2028"/>
      <c r="AD416" s="2028"/>
      <c r="AE416" s="2028"/>
      <c r="AF416" s="2028"/>
      <c r="AG416" s="2028"/>
      <c r="AH416" s="2028"/>
      <c r="AI416" s="2028"/>
      <c r="AJ416" s="2028"/>
      <c r="AK416" s="2028"/>
      <c r="AL416" s="2028"/>
      <c r="AM416" s="2028"/>
      <c r="AN416" s="2028"/>
      <c r="AO416" s="2028"/>
      <c r="AP416" s="2028"/>
      <c r="AQ416" s="2028"/>
      <c r="AR416" s="2028"/>
      <c r="AS416" s="2028"/>
      <c r="AT416" s="2028"/>
      <c r="AU416" s="2028"/>
      <c r="AV416" s="2028"/>
      <c r="AW416" s="2028"/>
      <c r="AX416" s="2028"/>
      <c r="AY416" s="2028"/>
      <c r="AZ416" s="2028"/>
      <c r="BA416" s="2028"/>
      <c r="BB416" s="2028"/>
    </row>
    <row r="417" spans="1:54" s="2029" customFormat="1" x14ac:dyDescent="0.25">
      <c r="A417" s="2031"/>
      <c r="B417" s="2018"/>
      <c r="C417" s="2018"/>
      <c r="D417" s="2018"/>
      <c r="E417" s="2018"/>
      <c r="F417" s="2018"/>
      <c r="G417" s="2018"/>
      <c r="H417" s="2018"/>
      <c r="I417" s="2018"/>
      <c r="J417" s="2018"/>
      <c r="K417" s="2471"/>
      <c r="L417" s="393"/>
      <c r="M417" s="2027"/>
      <c r="N417" s="2028"/>
      <c r="O417" s="2028"/>
      <c r="P417" s="2028"/>
      <c r="Q417" s="2028"/>
      <c r="R417" s="2028"/>
      <c r="S417" s="2028"/>
      <c r="T417" s="2028"/>
      <c r="U417" s="2028"/>
      <c r="V417" s="2028"/>
      <c r="W417" s="2028"/>
      <c r="X417" s="2028"/>
      <c r="Y417" s="2028"/>
      <c r="Z417" s="2028"/>
      <c r="AA417" s="2028"/>
      <c r="AB417" s="2028"/>
      <c r="AC417" s="2028"/>
      <c r="AD417" s="2028"/>
      <c r="AE417" s="2028"/>
      <c r="AF417" s="2028"/>
      <c r="AG417" s="2028"/>
      <c r="AH417" s="2028"/>
      <c r="AI417" s="2028"/>
      <c r="AJ417" s="2028"/>
      <c r="AK417" s="2028"/>
      <c r="AL417" s="2028"/>
      <c r="AM417" s="2028"/>
      <c r="AN417" s="2028"/>
      <c r="AO417" s="2028"/>
      <c r="AP417" s="2028"/>
      <c r="AQ417" s="2028"/>
      <c r="AR417" s="2028"/>
      <c r="AS417" s="2028"/>
      <c r="AT417" s="2028"/>
      <c r="AU417" s="2028"/>
      <c r="AV417" s="2028"/>
      <c r="AW417" s="2028"/>
      <c r="AX417" s="2028"/>
      <c r="AY417" s="2028"/>
      <c r="AZ417" s="2028"/>
      <c r="BA417" s="2028"/>
      <c r="BB417" s="2028"/>
    </row>
    <row r="418" spans="1:54" s="2029" customFormat="1" x14ac:dyDescent="0.25">
      <c r="A418" s="2031"/>
      <c r="B418" s="2018"/>
      <c r="C418" s="2018"/>
      <c r="D418" s="2018"/>
      <c r="E418" s="2018"/>
      <c r="F418" s="2018"/>
      <c r="G418" s="2018"/>
      <c r="H418" s="2018"/>
      <c r="I418" s="2018"/>
      <c r="J418" s="2018"/>
      <c r="K418" s="2471"/>
      <c r="L418" s="393"/>
      <c r="M418" s="2027"/>
      <c r="N418" s="2028"/>
      <c r="O418" s="2028"/>
      <c r="P418" s="2028"/>
      <c r="Q418" s="2028"/>
      <c r="R418" s="2028"/>
      <c r="S418" s="2028"/>
      <c r="T418" s="2028"/>
      <c r="U418" s="2028"/>
      <c r="V418" s="2028"/>
      <c r="W418" s="2028"/>
      <c r="X418" s="2028"/>
      <c r="Y418" s="2028"/>
      <c r="Z418" s="2028"/>
      <c r="AA418" s="2028"/>
      <c r="AB418" s="2028"/>
      <c r="AC418" s="2028"/>
      <c r="AD418" s="2028"/>
      <c r="AE418" s="2028"/>
      <c r="AF418" s="2028"/>
      <c r="AG418" s="2028"/>
      <c r="AH418" s="2028"/>
      <c r="AI418" s="2028"/>
      <c r="AJ418" s="2028"/>
      <c r="AK418" s="2028"/>
      <c r="AL418" s="2028"/>
      <c r="AM418" s="2028"/>
      <c r="AN418" s="2028"/>
      <c r="AO418" s="2028"/>
      <c r="AP418" s="2028"/>
      <c r="AQ418" s="2028"/>
      <c r="AR418" s="2028"/>
      <c r="AS418" s="2028"/>
      <c r="AT418" s="2028"/>
      <c r="AU418" s="2028"/>
      <c r="AV418" s="2028"/>
      <c r="AW418" s="2028"/>
      <c r="AX418" s="2028"/>
      <c r="AY418" s="2028"/>
      <c r="AZ418" s="2028"/>
      <c r="BA418" s="2028"/>
      <c r="BB418" s="2028"/>
    </row>
    <row r="419" spans="1:54" s="2029" customFormat="1" x14ac:dyDescent="0.25">
      <c r="A419" s="2031"/>
      <c r="B419" s="2018"/>
      <c r="C419" s="2018"/>
      <c r="D419" s="2018"/>
      <c r="E419" s="2018"/>
      <c r="F419" s="2018"/>
      <c r="G419" s="2018"/>
      <c r="H419" s="2018"/>
      <c r="I419" s="2018"/>
      <c r="J419" s="2018"/>
      <c r="K419" s="2471"/>
      <c r="L419" s="393"/>
      <c r="M419" s="2027"/>
      <c r="N419" s="2028"/>
      <c r="O419" s="2028"/>
      <c r="P419" s="2028"/>
      <c r="Q419" s="2028"/>
      <c r="R419" s="2028"/>
      <c r="S419" s="2028"/>
      <c r="T419" s="2028"/>
      <c r="U419" s="2028"/>
      <c r="V419" s="2028"/>
      <c r="W419" s="2028"/>
      <c r="X419" s="2028"/>
      <c r="Y419" s="2028"/>
      <c r="Z419" s="2028"/>
      <c r="AA419" s="2028"/>
      <c r="AB419" s="2028"/>
      <c r="AC419" s="2028"/>
      <c r="AD419" s="2028"/>
      <c r="AE419" s="2028"/>
      <c r="AF419" s="2028"/>
      <c r="AG419" s="2028"/>
      <c r="AH419" s="2028"/>
      <c r="AI419" s="2028"/>
      <c r="AJ419" s="2028"/>
      <c r="AK419" s="2028"/>
      <c r="AL419" s="2028"/>
      <c r="AM419" s="2028"/>
      <c r="AN419" s="2028"/>
      <c r="AO419" s="2028"/>
      <c r="AP419" s="2028"/>
      <c r="AQ419" s="2028"/>
      <c r="AR419" s="2028"/>
      <c r="AS419" s="2028"/>
      <c r="AT419" s="2028"/>
      <c r="AU419" s="2028"/>
      <c r="AV419" s="2028"/>
      <c r="AW419" s="2028"/>
      <c r="AX419" s="2028"/>
      <c r="AY419" s="2028"/>
      <c r="AZ419" s="2028"/>
      <c r="BA419" s="2028"/>
      <c r="BB419" s="2028"/>
    </row>
    <row r="420" spans="1:54" s="2029" customFormat="1" x14ac:dyDescent="0.25">
      <c r="A420" s="2031"/>
      <c r="B420" s="2018"/>
      <c r="C420" s="2018"/>
      <c r="D420" s="2018"/>
      <c r="E420" s="2018"/>
      <c r="F420" s="2018"/>
      <c r="G420" s="2018"/>
      <c r="H420" s="2018"/>
      <c r="I420" s="2018"/>
      <c r="J420" s="2018"/>
      <c r="K420" s="2471"/>
      <c r="L420" s="393"/>
      <c r="M420" s="2027"/>
      <c r="N420" s="2028"/>
      <c r="O420" s="2028"/>
      <c r="P420" s="2028"/>
      <c r="Q420" s="2028"/>
      <c r="R420" s="2028"/>
      <c r="S420" s="2028"/>
      <c r="T420" s="2028"/>
      <c r="U420" s="2028"/>
      <c r="V420" s="2028"/>
      <c r="W420" s="2028"/>
      <c r="X420" s="2028"/>
      <c r="Y420" s="2028"/>
      <c r="Z420" s="2028"/>
      <c r="AA420" s="2028"/>
      <c r="AB420" s="2028"/>
      <c r="AC420" s="2028"/>
      <c r="AD420" s="2028"/>
      <c r="AE420" s="2028"/>
      <c r="AF420" s="2028"/>
      <c r="AG420" s="2028"/>
      <c r="AH420" s="2028"/>
      <c r="AI420" s="2028"/>
      <c r="AJ420" s="2028"/>
      <c r="AK420" s="2028"/>
      <c r="AL420" s="2028"/>
      <c r="AM420" s="2028"/>
      <c r="AN420" s="2028"/>
      <c r="AO420" s="2028"/>
      <c r="AP420" s="2028"/>
      <c r="AQ420" s="2028"/>
      <c r="AR420" s="2028"/>
      <c r="AS420" s="2028"/>
      <c r="AT420" s="2028"/>
      <c r="AU420" s="2028"/>
      <c r="AV420" s="2028"/>
      <c r="AW420" s="2028"/>
      <c r="AX420" s="2028"/>
      <c r="AY420" s="2028"/>
      <c r="AZ420" s="2028"/>
      <c r="BA420" s="2028"/>
      <c r="BB420" s="2028"/>
    </row>
    <row r="421" spans="1:54" s="2029" customFormat="1" x14ac:dyDescent="0.25">
      <c r="A421" s="2031"/>
      <c r="B421" s="2018"/>
      <c r="C421" s="2018"/>
      <c r="D421" s="2018"/>
      <c r="E421" s="2018"/>
      <c r="F421" s="2018"/>
      <c r="G421" s="2018"/>
      <c r="H421" s="2018"/>
      <c r="I421" s="2018"/>
      <c r="J421" s="2018"/>
      <c r="K421" s="2471"/>
      <c r="L421" s="393"/>
      <c r="M421" s="2027"/>
      <c r="N421" s="2028"/>
      <c r="O421" s="2028"/>
      <c r="P421" s="2028"/>
      <c r="Q421" s="2028"/>
      <c r="R421" s="2028"/>
      <c r="S421" s="2028"/>
      <c r="T421" s="2028"/>
      <c r="U421" s="2028"/>
      <c r="V421" s="2028"/>
      <c r="W421" s="2028"/>
      <c r="X421" s="2028"/>
      <c r="Y421" s="2028"/>
      <c r="Z421" s="2028"/>
      <c r="AA421" s="2028"/>
      <c r="AB421" s="2028"/>
      <c r="AC421" s="2028"/>
      <c r="AD421" s="2028"/>
      <c r="AE421" s="2028"/>
      <c r="AF421" s="2028"/>
      <c r="AG421" s="2028"/>
      <c r="AH421" s="2028"/>
      <c r="AI421" s="2028"/>
      <c r="AJ421" s="2028"/>
      <c r="AK421" s="2028"/>
      <c r="AL421" s="2028"/>
      <c r="AM421" s="2028"/>
      <c r="AN421" s="2028"/>
      <c r="AO421" s="2028"/>
      <c r="AP421" s="2028"/>
      <c r="AQ421" s="2028"/>
      <c r="AR421" s="2028"/>
      <c r="AS421" s="2028"/>
      <c r="AT421" s="2028"/>
      <c r="AU421" s="2028"/>
      <c r="AV421" s="2028"/>
      <c r="AW421" s="2028"/>
      <c r="AX421" s="2028"/>
      <c r="AY421" s="2028"/>
      <c r="AZ421" s="2028"/>
      <c r="BA421" s="2028"/>
      <c r="BB421" s="2028"/>
    </row>
    <row r="422" spans="1:54" s="2029" customFormat="1" x14ac:dyDescent="0.25">
      <c r="A422" s="2031"/>
      <c r="B422" s="2018"/>
      <c r="C422" s="2018"/>
      <c r="D422" s="2018"/>
      <c r="E422" s="2018"/>
      <c r="F422" s="2018"/>
      <c r="G422" s="2018"/>
      <c r="H422" s="2018"/>
      <c r="I422" s="2018"/>
      <c r="J422" s="2018"/>
      <c r="K422" s="2471"/>
      <c r="L422" s="393"/>
      <c r="M422" s="2027"/>
      <c r="N422" s="2028"/>
      <c r="O422" s="2028"/>
      <c r="P422" s="2028"/>
      <c r="Q422" s="2028"/>
      <c r="R422" s="2028"/>
      <c r="S422" s="2028"/>
      <c r="T422" s="2028"/>
      <c r="U422" s="2028"/>
      <c r="V422" s="2028"/>
      <c r="W422" s="2028"/>
      <c r="X422" s="2028"/>
      <c r="Y422" s="2028"/>
      <c r="Z422" s="2028"/>
      <c r="AA422" s="2028"/>
      <c r="AB422" s="2028"/>
      <c r="AC422" s="2028"/>
      <c r="AD422" s="2028"/>
      <c r="AE422" s="2028"/>
      <c r="AF422" s="2028"/>
      <c r="AG422" s="2028"/>
      <c r="AH422" s="2028"/>
      <c r="AI422" s="2028"/>
      <c r="AJ422" s="2028"/>
      <c r="AK422" s="2028"/>
      <c r="AL422" s="2028"/>
      <c r="AM422" s="2028"/>
      <c r="AN422" s="2028"/>
      <c r="AO422" s="2028"/>
      <c r="AP422" s="2028"/>
      <c r="AQ422" s="2028"/>
      <c r="AR422" s="2028"/>
      <c r="AS422" s="2028"/>
      <c r="AT422" s="2028"/>
      <c r="AU422" s="2028"/>
      <c r="AV422" s="2028"/>
      <c r="AW422" s="2028"/>
      <c r="AX422" s="2028"/>
      <c r="AY422" s="2028"/>
      <c r="AZ422" s="2028"/>
      <c r="BA422" s="2028"/>
      <c r="BB422" s="2028"/>
    </row>
    <row r="423" spans="1:54" s="2029" customFormat="1" x14ac:dyDescent="0.25">
      <c r="A423" s="2031"/>
      <c r="B423" s="2018"/>
      <c r="C423" s="2018"/>
      <c r="D423" s="2018"/>
      <c r="E423" s="2018"/>
      <c r="F423" s="2018"/>
      <c r="G423" s="2018"/>
      <c r="H423" s="2018"/>
      <c r="I423" s="2018"/>
      <c r="J423" s="2018"/>
      <c r="K423" s="2471"/>
      <c r="L423" s="393"/>
      <c r="M423" s="2027"/>
      <c r="N423" s="2028"/>
      <c r="O423" s="2028"/>
      <c r="P423" s="2028"/>
      <c r="Q423" s="2028"/>
      <c r="R423" s="2028"/>
      <c r="S423" s="2028"/>
      <c r="T423" s="2028"/>
      <c r="U423" s="2028"/>
      <c r="V423" s="2028"/>
      <c r="W423" s="2028"/>
      <c r="X423" s="2028"/>
      <c r="Y423" s="2028"/>
      <c r="Z423" s="2028"/>
      <c r="AA423" s="2028"/>
      <c r="AB423" s="2028"/>
      <c r="AC423" s="2028"/>
      <c r="AD423" s="2028"/>
      <c r="AE423" s="2028"/>
      <c r="AF423" s="2028"/>
      <c r="AG423" s="2028"/>
      <c r="AH423" s="2028"/>
      <c r="AI423" s="2028"/>
      <c r="AJ423" s="2028"/>
      <c r="AK423" s="2028"/>
      <c r="AL423" s="2028"/>
      <c r="AM423" s="2028"/>
      <c r="AN423" s="2028"/>
      <c r="AO423" s="2028"/>
      <c r="AP423" s="2028"/>
      <c r="AQ423" s="2028"/>
      <c r="AR423" s="2028"/>
      <c r="AS423" s="2028"/>
      <c r="AT423" s="2028"/>
      <c r="AU423" s="2028"/>
      <c r="AV423" s="2028"/>
      <c r="AW423" s="2028"/>
      <c r="AX423" s="2028"/>
      <c r="AY423" s="2028"/>
      <c r="AZ423" s="2028"/>
      <c r="BA423" s="2028"/>
      <c r="BB423" s="2028"/>
    </row>
    <row r="424" spans="1:54" s="2029" customFormat="1" x14ac:dyDescent="0.25">
      <c r="A424" s="2031"/>
      <c r="B424" s="2018"/>
      <c r="C424" s="2018"/>
      <c r="D424" s="2018"/>
      <c r="E424" s="2018"/>
      <c r="F424" s="2018"/>
      <c r="G424" s="2018"/>
      <c r="H424" s="2018"/>
      <c r="I424" s="2018"/>
      <c r="J424" s="2018"/>
      <c r="K424" s="2471"/>
      <c r="L424" s="393"/>
      <c r="M424" s="2027"/>
      <c r="N424" s="2028"/>
      <c r="O424" s="2028"/>
      <c r="P424" s="2028"/>
      <c r="Q424" s="2028"/>
      <c r="R424" s="2028"/>
      <c r="S424" s="2028"/>
      <c r="T424" s="2028"/>
      <c r="U424" s="2028"/>
      <c r="V424" s="2028"/>
      <c r="W424" s="2028"/>
      <c r="X424" s="2028"/>
      <c r="Y424" s="2028"/>
      <c r="Z424" s="2028"/>
      <c r="AA424" s="2028"/>
      <c r="AB424" s="2028"/>
      <c r="AC424" s="2028"/>
      <c r="AD424" s="2028"/>
      <c r="AE424" s="2028"/>
      <c r="AF424" s="2028"/>
      <c r="AG424" s="2028"/>
      <c r="AH424" s="2028"/>
      <c r="AI424" s="2028"/>
      <c r="AJ424" s="2028"/>
      <c r="AK424" s="2028"/>
      <c r="AL424" s="2028"/>
      <c r="AM424" s="2028"/>
      <c r="AN424" s="2028"/>
      <c r="AO424" s="2028"/>
      <c r="AP424" s="2028"/>
      <c r="AQ424" s="2028"/>
      <c r="AR424" s="2028"/>
      <c r="AS424" s="2028"/>
      <c r="AT424" s="2028"/>
      <c r="AU424" s="2028"/>
      <c r="AV424" s="2028"/>
      <c r="AW424" s="2028"/>
      <c r="AX424" s="2028"/>
      <c r="AY424" s="2028"/>
      <c r="AZ424" s="2028"/>
      <c r="BA424" s="2028"/>
      <c r="BB424" s="2028"/>
    </row>
    <row r="425" spans="1:54" s="2029" customFormat="1" x14ac:dyDescent="0.25">
      <c r="A425" s="2031"/>
      <c r="B425" s="2018"/>
      <c r="C425" s="2018"/>
      <c r="D425" s="2018"/>
      <c r="E425" s="2018"/>
      <c r="F425" s="2018"/>
      <c r="G425" s="2018"/>
      <c r="H425" s="2018"/>
      <c r="I425" s="2018"/>
      <c r="J425" s="2018"/>
      <c r="K425" s="2471"/>
      <c r="L425" s="393"/>
      <c r="M425" s="2027"/>
      <c r="N425" s="2028"/>
      <c r="O425" s="2028"/>
      <c r="P425" s="2028"/>
      <c r="Q425" s="2028"/>
      <c r="R425" s="2028"/>
      <c r="S425" s="2028"/>
      <c r="T425" s="2028"/>
      <c r="U425" s="2028"/>
      <c r="V425" s="2028"/>
      <c r="W425" s="2028"/>
      <c r="X425" s="2028"/>
      <c r="Y425" s="2028"/>
      <c r="Z425" s="2028"/>
      <c r="AA425" s="2028"/>
      <c r="AB425" s="2028"/>
      <c r="AC425" s="2028"/>
      <c r="AD425" s="2028"/>
      <c r="AE425" s="2028"/>
      <c r="AF425" s="2028"/>
      <c r="AG425" s="2028"/>
      <c r="AH425" s="2028"/>
      <c r="AI425" s="2028"/>
      <c r="AJ425" s="2028"/>
      <c r="AK425" s="2028"/>
      <c r="AL425" s="2028"/>
      <c r="AM425" s="2028"/>
      <c r="AN425" s="2028"/>
      <c r="AO425" s="2028"/>
      <c r="AP425" s="2028"/>
      <c r="AQ425" s="2028"/>
      <c r="AR425" s="2028"/>
      <c r="AS425" s="2028"/>
      <c r="AT425" s="2028"/>
      <c r="AU425" s="2028"/>
      <c r="AV425" s="2028"/>
      <c r="AW425" s="2028"/>
      <c r="AX425" s="2028"/>
      <c r="AY425" s="2028"/>
      <c r="AZ425" s="2028"/>
      <c r="BA425" s="2028"/>
      <c r="BB425" s="2028"/>
    </row>
    <row r="426" spans="1:54" s="2029" customFormat="1" x14ac:dyDescent="0.25">
      <c r="A426" s="2031"/>
      <c r="B426" s="2018"/>
      <c r="C426" s="2018"/>
      <c r="D426" s="2018"/>
      <c r="E426" s="2018"/>
      <c r="F426" s="2018"/>
      <c r="G426" s="2018"/>
      <c r="H426" s="2018"/>
      <c r="I426" s="2018"/>
      <c r="J426" s="2018"/>
      <c r="K426" s="2471"/>
      <c r="L426" s="393"/>
      <c r="M426" s="2027"/>
      <c r="N426" s="2028"/>
      <c r="O426" s="2028"/>
      <c r="P426" s="2028"/>
      <c r="Q426" s="2028"/>
      <c r="R426" s="2028"/>
      <c r="S426" s="2028"/>
      <c r="T426" s="2028"/>
      <c r="U426" s="2028"/>
      <c r="V426" s="2028"/>
      <c r="W426" s="2028"/>
      <c r="X426" s="2028"/>
      <c r="Y426" s="2028"/>
      <c r="Z426" s="2028"/>
      <c r="AA426" s="2028"/>
      <c r="AB426" s="2028"/>
      <c r="AC426" s="2028"/>
      <c r="AD426" s="2028"/>
      <c r="AE426" s="2028"/>
      <c r="AF426" s="2028"/>
      <c r="AG426" s="2028"/>
      <c r="AH426" s="2028"/>
      <c r="AI426" s="2028"/>
      <c r="AJ426" s="2028"/>
      <c r="AK426" s="2028"/>
      <c r="AL426" s="2028"/>
      <c r="AM426" s="2028"/>
      <c r="AN426" s="2028"/>
      <c r="AO426" s="2028"/>
      <c r="AP426" s="2028"/>
      <c r="AQ426" s="2028"/>
      <c r="AR426" s="2028"/>
      <c r="AS426" s="2028"/>
      <c r="AT426" s="2028"/>
      <c r="AU426" s="2028"/>
      <c r="AV426" s="2028"/>
      <c r="AW426" s="2028"/>
      <c r="AX426" s="2028"/>
      <c r="AY426" s="2028"/>
      <c r="AZ426" s="2028"/>
      <c r="BA426" s="2028"/>
      <c r="BB426" s="2028"/>
    </row>
    <row r="427" spans="1:54" s="2029" customFormat="1" x14ac:dyDescent="0.25">
      <c r="A427" s="2031"/>
      <c r="B427" s="2018"/>
      <c r="C427" s="2018"/>
      <c r="D427" s="2018"/>
      <c r="E427" s="2018"/>
      <c r="F427" s="2018"/>
      <c r="G427" s="2018"/>
      <c r="H427" s="2018"/>
      <c r="I427" s="2018"/>
      <c r="J427" s="2018"/>
      <c r="K427" s="2471"/>
      <c r="L427" s="393"/>
      <c r="M427" s="2027"/>
      <c r="N427" s="2028"/>
      <c r="O427" s="2028"/>
      <c r="P427" s="2028"/>
      <c r="Q427" s="2028"/>
      <c r="R427" s="2028"/>
      <c r="S427" s="2028"/>
      <c r="T427" s="2028"/>
      <c r="U427" s="2028"/>
      <c r="V427" s="2028"/>
      <c r="W427" s="2028"/>
      <c r="X427" s="2028"/>
      <c r="Y427" s="2028"/>
      <c r="Z427" s="2028"/>
      <c r="AA427" s="2028"/>
      <c r="AB427" s="2028"/>
      <c r="AC427" s="2028"/>
      <c r="AD427" s="2028"/>
      <c r="AE427" s="2028"/>
      <c r="AF427" s="2028"/>
      <c r="AG427" s="2028"/>
      <c r="AH427" s="2028"/>
      <c r="AI427" s="2028"/>
      <c r="AJ427" s="2028"/>
      <c r="AK427" s="2028"/>
      <c r="AL427" s="2028"/>
      <c r="AM427" s="2028"/>
      <c r="AN427" s="2028"/>
      <c r="AO427" s="2028"/>
      <c r="AP427" s="2028"/>
      <c r="AQ427" s="2028"/>
      <c r="AR427" s="2028"/>
      <c r="AS427" s="2028"/>
      <c r="AT427" s="2028"/>
      <c r="AU427" s="2028"/>
      <c r="AV427" s="2028"/>
      <c r="AW427" s="2028"/>
      <c r="AX427" s="2028"/>
      <c r="AY427" s="2028"/>
      <c r="AZ427" s="2028"/>
      <c r="BA427" s="2028"/>
      <c r="BB427" s="2028"/>
    </row>
    <row r="428" spans="1:54" s="2029" customFormat="1" x14ac:dyDescent="0.25">
      <c r="A428" s="2031"/>
      <c r="B428" s="2018"/>
      <c r="C428" s="2018"/>
      <c r="D428" s="2018"/>
      <c r="E428" s="2018"/>
      <c r="F428" s="2018"/>
      <c r="G428" s="2018"/>
      <c r="H428" s="2018"/>
      <c r="I428" s="2018"/>
      <c r="J428" s="2018"/>
      <c r="K428" s="2471"/>
      <c r="L428" s="393"/>
      <c r="M428" s="2027"/>
      <c r="N428" s="2028"/>
      <c r="O428" s="2028"/>
      <c r="P428" s="2028"/>
      <c r="Q428" s="2028"/>
      <c r="R428" s="2028"/>
      <c r="S428" s="2028"/>
      <c r="T428" s="2028"/>
      <c r="U428" s="2028"/>
      <c r="V428" s="2028"/>
      <c r="W428" s="2028"/>
      <c r="X428" s="2028"/>
      <c r="Y428" s="2028"/>
      <c r="Z428" s="2028"/>
      <c r="AA428" s="2028"/>
      <c r="AB428" s="2028"/>
      <c r="AC428" s="2028"/>
      <c r="AD428" s="2028"/>
      <c r="AE428" s="2028"/>
      <c r="AF428" s="2028"/>
      <c r="AG428" s="2028"/>
      <c r="AH428" s="2028"/>
      <c r="AI428" s="2028"/>
      <c r="AJ428" s="2028"/>
      <c r="AK428" s="2028"/>
      <c r="AL428" s="2028"/>
      <c r="AM428" s="2028"/>
      <c r="AN428" s="2028"/>
      <c r="AO428" s="2028"/>
      <c r="AP428" s="2028"/>
      <c r="AQ428" s="2028"/>
      <c r="AR428" s="2028"/>
      <c r="AS428" s="2028"/>
      <c r="AT428" s="2028"/>
      <c r="AU428" s="2028"/>
      <c r="AV428" s="2028"/>
      <c r="AW428" s="2028"/>
      <c r="AX428" s="2028"/>
      <c r="AY428" s="2028"/>
      <c r="AZ428" s="2028"/>
      <c r="BA428" s="2028"/>
      <c r="BB428" s="2028"/>
    </row>
    <row r="429" spans="1:54" s="2029" customFormat="1" x14ac:dyDescent="0.25">
      <c r="A429" s="2031"/>
      <c r="B429" s="2018"/>
      <c r="C429" s="2018"/>
      <c r="D429" s="2018"/>
      <c r="E429" s="2018"/>
      <c r="F429" s="2018"/>
      <c r="G429" s="2018"/>
      <c r="H429" s="2018"/>
      <c r="I429" s="2018"/>
      <c r="J429" s="2018"/>
      <c r="K429" s="2471"/>
      <c r="L429" s="393"/>
      <c r="M429" s="2027"/>
      <c r="N429" s="2028"/>
      <c r="O429" s="2028"/>
      <c r="P429" s="2028"/>
      <c r="Q429" s="2028"/>
      <c r="R429" s="2028"/>
      <c r="S429" s="2028"/>
      <c r="T429" s="2028"/>
      <c r="U429" s="2028"/>
      <c r="V429" s="2028"/>
      <c r="W429" s="2028"/>
      <c r="X429" s="2028"/>
      <c r="Y429" s="2028"/>
      <c r="Z429" s="2028"/>
      <c r="AA429" s="2028"/>
      <c r="AB429" s="2028"/>
      <c r="AC429" s="2028"/>
      <c r="AD429" s="2028"/>
      <c r="AE429" s="2028"/>
      <c r="AF429" s="2028"/>
      <c r="AG429" s="2028"/>
      <c r="AH429" s="2028"/>
      <c r="AI429" s="2028"/>
      <c r="AJ429" s="2028"/>
      <c r="AK429" s="2028"/>
      <c r="AL429" s="2028"/>
      <c r="AM429" s="2028"/>
      <c r="AN429" s="2028"/>
      <c r="AO429" s="2028"/>
      <c r="AP429" s="2028"/>
      <c r="AQ429" s="2028"/>
      <c r="AR429" s="2028"/>
      <c r="AS429" s="2028"/>
      <c r="AT429" s="2028"/>
      <c r="AU429" s="2028"/>
      <c r="AV429" s="2028"/>
      <c r="AW429" s="2028"/>
      <c r="AX429" s="2028"/>
      <c r="AY429" s="2028"/>
      <c r="AZ429" s="2028"/>
      <c r="BA429" s="2028"/>
      <c r="BB429" s="2028"/>
    </row>
    <row r="430" spans="1:54" s="2029" customFormat="1" x14ac:dyDescent="0.25">
      <c r="A430" s="2031"/>
      <c r="B430" s="2018"/>
      <c r="C430" s="2018"/>
      <c r="D430" s="2018"/>
      <c r="E430" s="2018"/>
      <c r="F430" s="2018"/>
      <c r="G430" s="2018"/>
      <c r="H430" s="2018"/>
      <c r="I430" s="2018"/>
      <c r="J430" s="2018"/>
      <c r="K430" s="2471"/>
      <c r="L430" s="393"/>
      <c r="M430" s="2027"/>
      <c r="N430" s="2028"/>
      <c r="O430" s="2028"/>
      <c r="P430" s="2028"/>
      <c r="Q430" s="2028"/>
      <c r="R430" s="2028"/>
      <c r="S430" s="2028"/>
      <c r="T430" s="2028"/>
      <c r="U430" s="2028"/>
      <c r="V430" s="2028"/>
      <c r="W430" s="2028"/>
      <c r="X430" s="2028"/>
      <c r="Y430" s="2028"/>
      <c r="Z430" s="2028"/>
      <c r="AA430" s="2028"/>
      <c r="AB430" s="2028"/>
      <c r="AC430" s="2028"/>
      <c r="AD430" s="2028"/>
      <c r="AE430" s="2028"/>
      <c r="AF430" s="2028"/>
      <c r="AG430" s="2028"/>
      <c r="AH430" s="2028"/>
      <c r="AI430" s="2028"/>
      <c r="AJ430" s="2028"/>
      <c r="AK430" s="2028"/>
      <c r="AL430" s="2028"/>
      <c r="AM430" s="2028"/>
      <c r="AN430" s="2028"/>
      <c r="AO430" s="2028"/>
      <c r="AP430" s="2028"/>
      <c r="AQ430" s="2028"/>
      <c r="AR430" s="2028"/>
      <c r="AS430" s="2028"/>
      <c r="AT430" s="2028"/>
      <c r="AU430" s="2028"/>
      <c r="AV430" s="2028"/>
      <c r="AW430" s="2028"/>
      <c r="AX430" s="2028"/>
      <c r="AY430" s="2028"/>
      <c r="AZ430" s="2028"/>
      <c r="BA430" s="2028"/>
      <c r="BB430" s="2028"/>
    </row>
    <row r="431" spans="1:54" s="2029" customFormat="1" x14ac:dyDescent="0.25">
      <c r="A431" s="2031"/>
      <c r="B431" s="2018"/>
      <c r="C431" s="2018"/>
      <c r="D431" s="2018"/>
      <c r="E431" s="2018"/>
      <c r="F431" s="2018"/>
      <c r="G431" s="2018"/>
      <c r="H431" s="2018"/>
      <c r="I431" s="2018"/>
      <c r="J431" s="2018"/>
      <c r="K431" s="2471"/>
      <c r="L431" s="393"/>
      <c r="M431" s="2027"/>
      <c r="N431" s="2028"/>
      <c r="O431" s="2028"/>
      <c r="P431" s="2028"/>
      <c r="Q431" s="2028"/>
      <c r="R431" s="2028"/>
      <c r="S431" s="2028"/>
      <c r="T431" s="2028"/>
      <c r="U431" s="2028"/>
      <c r="V431" s="2028"/>
      <c r="W431" s="2028"/>
      <c r="X431" s="2028"/>
      <c r="Y431" s="2028"/>
      <c r="Z431" s="2028"/>
      <c r="AA431" s="2028"/>
      <c r="AB431" s="2028"/>
      <c r="AC431" s="2028"/>
      <c r="AD431" s="2028"/>
      <c r="AE431" s="2028"/>
      <c r="AF431" s="2028"/>
      <c r="AG431" s="2028"/>
      <c r="AH431" s="2028"/>
      <c r="AI431" s="2028"/>
      <c r="AJ431" s="2028"/>
      <c r="AK431" s="2028"/>
      <c r="AL431" s="2028"/>
      <c r="AM431" s="2028"/>
      <c r="AN431" s="2028"/>
      <c r="AO431" s="2028"/>
      <c r="AP431" s="2028"/>
      <c r="AQ431" s="2028"/>
      <c r="AR431" s="2028"/>
      <c r="AS431" s="2028"/>
      <c r="AT431" s="2028"/>
      <c r="AU431" s="2028"/>
      <c r="AV431" s="2028"/>
      <c r="AW431" s="2028"/>
      <c r="AX431" s="2028"/>
      <c r="AY431" s="2028"/>
      <c r="AZ431" s="2028"/>
      <c r="BA431" s="2028"/>
      <c r="BB431" s="2028"/>
    </row>
    <row r="432" spans="1:54" s="2029" customFormat="1" x14ac:dyDescent="0.25">
      <c r="A432" s="2031"/>
      <c r="B432" s="2018"/>
      <c r="C432" s="2018"/>
      <c r="D432" s="2018"/>
      <c r="E432" s="2018"/>
      <c r="F432" s="2018"/>
      <c r="G432" s="2018"/>
      <c r="H432" s="2018"/>
      <c r="I432" s="2018"/>
      <c r="J432" s="2018"/>
      <c r="K432" s="2471"/>
      <c r="L432" s="393"/>
      <c r="M432" s="2027"/>
      <c r="N432" s="2028"/>
      <c r="O432" s="2028"/>
      <c r="P432" s="2028"/>
      <c r="Q432" s="2028"/>
      <c r="R432" s="2028"/>
      <c r="S432" s="2028"/>
      <c r="T432" s="2028"/>
      <c r="U432" s="2028"/>
      <c r="V432" s="2028"/>
      <c r="W432" s="2028"/>
      <c r="X432" s="2028"/>
      <c r="Y432" s="2028"/>
      <c r="Z432" s="2028"/>
      <c r="AA432" s="2028"/>
      <c r="AB432" s="2028"/>
      <c r="AC432" s="2028"/>
      <c r="AD432" s="2028"/>
      <c r="AE432" s="2028"/>
      <c r="AF432" s="2028"/>
      <c r="AG432" s="2028"/>
      <c r="AH432" s="2028"/>
      <c r="AI432" s="2028"/>
      <c r="AJ432" s="2028"/>
      <c r="AK432" s="2028"/>
      <c r="AL432" s="2028"/>
      <c r="AM432" s="2028"/>
      <c r="AN432" s="2028"/>
      <c r="AO432" s="2028"/>
      <c r="AP432" s="2028"/>
      <c r="AQ432" s="2028"/>
      <c r="AR432" s="2028"/>
      <c r="AS432" s="2028"/>
      <c r="AT432" s="2028"/>
      <c r="AU432" s="2028"/>
      <c r="AV432" s="2028"/>
      <c r="AW432" s="2028"/>
      <c r="AX432" s="2028"/>
      <c r="AY432" s="2028"/>
      <c r="AZ432" s="2028"/>
      <c r="BA432" s="2028"/>
      <c r="BB432" s="2028"/>
    </row>
    <row r="433" spans="1:54" s="2029" customFormat="1" x14ac:dyDescent="0.25">
      <c r="A433" s="2031"/>
      <c r="B433" s="2018"/>
      <c r="C433" s="2018"/>
      <c r="D433" s="2018"/>
      <c r="E433" s="2018"/>
      <c r="F433" s="2018"/>
      <c r="G433" s="2018"/>
      <c r="H433" s="2018"/>
      <c r="I433" s="2018"/>
      <c r="J433" s="2018"/>
      <c r="K433" s="2471"/>
      <c r="L433" s="393"/>
      <c r="M433" s="2027"/>
      <c r="N433" s="2028"/>
      <c r="O433" s="2028"/>
      <c r="P433" s="2028"/>
      <c r="Q433" s="2028"/>
      <c r="R433" s="2028"/>
      <c r="S433" s="2028"/>
      <c r="T433" s="2028"/>
      <c r="U433" s="2028"/>
      <c r="V433" s="2028"/>
      <c r="W433" s="2028"/>
      <c r="X433" s="2028"/>
      <c r="Y433" s="2028"/>
      <c r="Z433" s="2028"/>
      <c r="AA433" s="2028"/>
      <c r="AB433" s="2028"/>
      <c r="AC433" s="2028"/>
      <c r="AD433" s="2028"/>
      <c r="AE433" s="2028"/>
      <c r="AF433" s="2028"/>
      <c r="AG433" s="2028"/>
      <c r="AH433" s="2028"/>
      <c r="AI433" s="2028"/>
      <c r="AJ433" s="2028"/>
      <c r="AK433" s="2028"/>
      <c r="AL433" s="2028"/>
      <c r="AM433" s="2028"/>
      <c r="AN433" s="2028"/>
      <c r="AO433" s="2028"/>
      <c r="AP433" s="2028"/>
      <c r="AQ433" s="2028"/>
      <c r="AR433" s="2028"/>
      <c r="AS433" s="2028"/>
      <c r="AT433" s="2028"/>
      <c r="AU433" s="2028"/>
      <c r="AV433" s="2028"/>
      <c r="AW433" s="2028"/>
      <c r="AX433" s="2028"/>
      <c r="AY433" s="2028"/>
      <c r="AZ433" s="2028"/>
      <c r="BA433" s="2028"/>
      <c r="BB433" s="2028"/>
    </row>
    <row r="434" spans="1:54" s="2029" customFormat="1" x14ac:dyDescent="0.25">
      <c r="A434" s="2031"/>
      <c r="B434" s="2018"/>
      <c r="C434" s="2018"/>
      <c r="D434" s="2018"/>
      <c r="E434" s="2018"/>
      <c r="F434" s="2018"/>
      <c r="G434" s="2018"/>
      <c r="H434" s="2018"/>
      <c r="I434" s="2018"/>
      <c r="J434" s="2018"/>
      <c r="K434" s="2471"/>
      <c r="L434" s="393"/>
      <c r="M434" s="2027"/>
      <c r="N434" s="2028"/>
      <c r="O434" s="2028"/>
      <c r="P434" s="2028"/>
      <c r="Q434" s="2028"/>
      <c r="R434" s="2028"/>
      <c r="S434" s="2028"/>
      <c r="T434" s="2028"/>
      <c r="U434" s="2028"/>
      <c r="V434" s="2028"/>
      <c r="W434" s="2028"/>
      <c r="X434" s="2028"/>
      <c r="Y434" s="2028"/>
      <c r="Z434" s="2028"/>
      <c r="AA434" s="2028"/>
      <c r="AB434" s="2028"/>
      <c r="AC434" s="2028"/>
      <c r="AD434" s="2028"/>
      <c r="AE434" s="2028"/>
      <c r="AF434" s="2028"/>
      <c r="AG434" s="2028"/>
      <c r="AH434" s="2028"/>
      <c r="AI434" s="2028"/>
      <c r="AJ434" s="2028"/>
      <c r="AK434" s="2028"/>
      <c r="AL434" s="2028"/>
      <c r="AM434" s="2028"/>
      <c r="AN434" s="2028"/>
      <c r="AO434" s="2028"/>
      <c r="AP434" s="2028"/>
      <c r="AQ434" s="2028"/>
      <c r="AR434" s="2028"/>
      <c r="AS434" s="2028"/>
      <c r="AT434" s="2028"/>
      <c r="AU434" s="2028"/>
      <c r="AV434" s="2028"/>
      <c r="AW434" s="2028"/>
      <c r="AX434" s="2028"/>
      <c r="AY434" s="2028"/>
      <c r="AZ434" s="2028"/>
      <c r="BA434" s="2028"/>
      <c r="BB434" s="2028"/>
    </row>
    <row r="435" spans="1:54" s="2029" customFormat="1" x14ac:dyDescent="0.25">
      <c r="A435" s="2031"/>
      <c r="B435" s="2018"/>
      <c r="C435" s="2018"/>
      <c r="D435" s="2018"/>
      <c r="E435" s="2018"/>
      <c r="F435" s="2018"/>
      <c r="G435" s="2018"/>
      <c r="H435" s="2018"/>
      <c r="I435" s="2018"/>
      <c r="J435" s="2018"/>
      <c r="K435" s="2471"/>
      <c r="L435" s="393"/>
      <c r="M435" s="2027"/>
      <c r="N435" s="2028"/>
      <c r="O435" s="2028"/>
      <c r="P435" s="2028"/>
      <c r="Q435" s="2028"/>
      <c r="R435" s="2028"/>
      <c r="S435" s="2028"/>
      <c r="T435" s="2028"/>
      <c r="U435" s="2028"/>
      <c r="V435" s="2028"/>
      <c r="W435" s="2028"/>
      <c r="X435" s="2028"/>
      <c r="Y435" s="2028"/>
      <c r="Z435" s="2028"/>
      <c r="AA435" s="2028"/>
      <c r="AB435" s="2028"/>
      <c r="AC435" s="2028"/>
      <c r="AD435" s="2028"/>
      <c r="AE435" s="2028"/>
      <c r="AF435" s="2028"/>
      <c r="AG435" s="2028"/>
      <c r="AH435" s="2028"/>
      <c r="AI435" s="2028"/>
      <c r="AJ435" s="2028"/>
      <c r="AK435" s="2028"/>
      <c r="AL435" s="2028"/>
      <c r="AM435" s="2028"/>
      <c r="AN435" s="2028"/>
      <c r="AO435" s="2028"/>
      <c r="AP435" s="2028"/>
      <c r="AQ435" s="2028"/>
      <c r="AR435" s="2028"/>
      <c r="AS435" s="2028"/>
      <c r="AT435" s="2028"/>
      <c r="AU435" s="2028"/>
      <c r="AV435" s="2028"/>
      <c r="AW435" s="2028"/>
      <c r="AX435" s="2028"/>
      <c r="AY435" s="2028"/>
      <c r="AZ435" s="2028"/>
      <c r="BA435" s="2028"/>
      <c r="BB435" s="2028"/>
    </row>
    <row r="436" spans="1:54" s="2029" customFormat="1" x14ac:dyDescent="0.25">
      <c r="A436" s="2031"/>
      <c r="B436" s="2018"/>
      <c r="C436" s="2018"/>
      <c r="D436" s="2018"/>
      <c r="E436" s="2018"/>
      <c r="F436" s="2018"/>
      <c r="G436" s="2018"/>
      <c r="H436" s="2018"/>
      <c r="I436" s="2018"/>
      <c r="J436" s="2018"/>
      <c r="K436" s="2471"/>
      <c r="L436" s="393"/>
      <c r="M436" s="2027"/>
      <c r="N436" s="2028"/>
      <c r="O436" s="2028"/>
      <c r="P436" s="2028"/>
      <c r="Q436" s="2028"/>
      <c r="R436" s="2028"/>
      <c r="S436" s="2028"/>
      <c r="T436" s="2028"/>
      <c r="U436" s="2028"/>
      <c r="V436" s="2028"/>
      <c r="W436" s="2028"/>
      <c r="X436" s="2028"/>
      <c r="Y436" s="2028"/>
      <c r="Z436" s="2028"/>
      <c r="AA436" s="2028"/>
      <c r="AB436" s="2028"/>
      <c r="AC436" s="2028"/>
      <c r="AD436" s="2028"/>
      <c r="AE436" s="2028"/>
      <c r="AF436" s="2028"/>
      <c r="AG436" s="2028"/>
      <c r="AH436" s="2028"/>
      <c r="AI436" s="2028"/>
      <c r="AJ436" s="2028"/>
      <c r="AK436" s="2028"/>
      <c r="AL436" s="2028"/>
      <c r="AM436" s="2028"/>
      <c r="AN436" s="2028"/>
      <c r="AO436" s="2028"/>
      <c r="AP436" s="2028"/>
      <c r="AQ436" s="2028"/>
      <c r="AR436" s="2028"/>
      <c r="AS436" s="2028"/>
      <c r="AT436" s="2028"/>
      <c r="AU436" s="2028"/>
      <c r="AV436" s="2028"/>
      <c r="AW436" s="2028"/>
      <c r="AX436" s="2028"/>
      <c r="AY436" s="2028"/>
      <c r="AZ436" s="2028"/>
      <c r="BA436" s="2028"/>
      <c r="BB436" s="2028"/>
    </row>
    <row r="437" spans="1:54" s="2029" customFormat="1" x14ac:dyDescent="0.25">
      <c r="A437" s="2031"/>
      <c r="B437" s="2018"/>
      <c r="C437" s="2018"/>
      <c r="D437" s="2018"/>
      <c r="E437" s="2018"/>
      <c r="F437" s="2018"/>
      <c r="G437" s="2018"/>
      <c r="H437" s="2018"/>
      <c r="I437" s="2018"/>
      <c r="J437" s="2018"/>
      <c r="K437" s="2471"/>
      <c r="L437" s="393"/>
      <c r="M437" s="2027"/>
      <c r="N437" s="2028"/>
      <c r="O437" s="2028"/>
      <c r="P437" s="2028"/>
      <c r="Q437" s="2028"/>
      <c r="R437" s="2028"/>
      <c r="S437" s="2028"/>
      <c r="T437" s="2028"/>
      <c r="U437" s="2028"/>
      <c r="V437" s="2028"/>
      <c r="W437" s="2028"/>
      <c r="X437" s="2028"/>
      <c r="Y437" s="2028"/>
      <c r="Z437" s="2028"/>
      <c r="AA437" s="2028"/>
      <c r="AB437" s="2028"/>
      <c r="AC437" s="2028"/>
      <c r="AD437" s="2028"/>
      <c r="AE437" s="2028"/>
      <c r="AF437" s="2028"/>
      <c r="AG437" s="2028"/>
      <c r="AH437" s="2028"/>
      <c r="AI437" s="2028"/>
      <c r="AJ437" s="2028"/>
      <c r="AK437" s="2028"/>
      <c r="AL437" s="2028"/>
      <c r="AM437" s="2028"/>
      <c r="AN437" s="2028"/>
      <c r="AO437" s="2028"/>
      <c r="AP437" s="2028"/>
      <c r="AQ437" s="2028"/>
      <c r="AR437" s="2028"/>
      <c r="AS437" s="2028"/>
      <c r="AT437" s="2028"/>
      <c r="AU437" s="2028"/>
      <c r="AV437" s="2028"/>
      <c r="AW437" s="2028"/>
      <c r="AX437" s="2028"/>
      <c r="AY437" s="2028"/>
      <c r="AZ437" s="2028"/>
      <c r="BA437" s="2028"/>
      <c r="BB437" s="2028"/>
    </row>
    <row r="438" spans="1:54" s="2029" customFormat="1" x14ac:dyDescent="0.25">
      <c r="A438" s="2031"/>
      <c r="B438" s="2018"/>
      <c r="C438" s="2018"/>
      <c r="D438" s="2018"/>
      <c r="E438" s="2018"/>
      <c r="F438" s="2018"/>
      <c r="G438" s="2018"/>
      <c r="H438" s="2018"/>
      <c r="I438" s="2018"/>
      <c r="J438" s="2018"/>
      <c r="K438" s="2471"/>
      <c r="L438" s="393"/>
      <c r="M438" s="2027"/>
      <c r="N438" s="2028"/>
      <c r="O438" s="2028"/>
      <c r="P438" s="2028"/>
      <c r="Q438" s="2028"/>
      <c r="R438" s="2028"/>
      <c r="S438" s="2028"/>
      <c r="T438" s="2028"/>
      <c r="U438" s="2028"/>
      <c r="V438" s="2028"/>
      <c r="W438" s="2028"/>
      <c r="X438" s="2028"/>
      <c r="Y438" s="2028"/>
      <c r="Z438" s="2028"/>
      <c r="AA438" s="2028"/>
      <c r="AB438" s="2028"/>
      <c r="AC438" s="2028"/>
      <c r="AD438" s="2028"/>
      <c r="AE438" s="2028"/>
      <c r="AF438" s="2028"/>
      <c r="AG438" s="2028"/>
      <c r="AH438" s="2028"/>
      <c r="AI438" s="2028"/>
      <c r="AJ438" s="2028"/>
      <c r="AK438" s="2028"/>
      <c r="AL438" s="2028"/>
      <c r="AM438" s="2028"/>
      <c r="AN438" s="2028"/>
      <c r="AO438" s="2028"/>
      <c r="AP438" s="2028"/>
      <c r="AQ438" s="2028"/>
      <c r="AR438" s="2028"/>
      <c r="AS438" s="2028"/>
      <c r="AT438" s="2028"/>
      <c r="AU438" s="2028"/>
      <c r="AV438" s="2028"/>
      <c r="AW438" s="2028"/>
      <c r="AX438" s="2028"/>
      <c r="AY438" s="2028"/>
      <c r="AZ438" s="2028"/>
      <c r="BA438" s="2028"/>
      <c r="BB438" s="2028"/>
    </row>
    <row r="439" spans="1:54" s="2029" customFormat="1" x14ac:dyDescent="0.25">
      <c r="A439" s="2031"/>
      <c r="B439" s="2018"/>
      <c r="C439" s="2018"/>
      <c r="D439" s="2018"/>
      <c r="E439" s="2018"/>
      <c r="F439" s="2018"/>
      <c r="G439" s="2018"/>
      <c r="H439" s="2018"/>
      <c r="I439" s="2018"/>
      <c r="J439" s="2018"/>
      <c r="K439" s="2471"/>
      <c r="L439" s="393"/>
      <c r="M439" s="2027"/>
      <c r="N439" s="2028"/>
      <c r="O439" s="2028"/>
      <c r="P439" s="2028"/>
      <c r="Q439" s="2028"/>
      <c r="R439" s="2028"/>
      <c r="S439" s="2028"/>
      <c r="T439" s="2028"/>
      <c r="U439" s="2028"/>
      <c r="V439" s="2028"/>
      <c r="W439" s="2028"/>
      <c r="X439" s="2028"/>
      <c r="Y439" s="2028"/>
      <c r="Z439" s="2028"/>
      <c r="AA439" s="2028"/>
      <c r="AB439" s="2028"/>
      <c r="AC439" s="2028"/>
      <c r="AD439" s="2028"/>
      <c r="AE439" s="2028"/>
      <c r="AF439" s="2028"/>
      <c r="AG439" s="2028"/>
      <c r="AH439" s="2028"/>
      <c r="AI439" s="2028"/>
      <c r="AJ439" s="2028"/>
      <c r="AK439" s="2028"/>
      <c r="AL439" s="2028"/>
      <c r="AM439" s="2028"/>
      <c r="AN439" s="2028"/>
      <c r="AO439" s="2028"/>
      <c r="AP439" s="2028"/>
      <c r="AQ439" s="2028"/>
      <c r="AR439" s="2028"/>
      <c r="AS439" s="2028"/>
      <c r="AT439" s="2028"/>
      <c r="AU439" s="2028"/>
      <c r="AV439" s="2028"/>
      <c r="AW439" s="2028"/>
      <c r="AX439" s="2028"/>
      <c r="AY439" s="2028"/>
      <c r="AZ439" s="2028"/>
      <c r="BA439" s="2028"/>
      <c r="BB439" s="2028"/>
    </row>
    <row r="440" spans="1:54" s="2029" customFormat="1" x14ac:dyDescent="0.25">
      <c r="A440" s="2031"/>
      <c r="B440" s="2018"/>
      <c r="C440" s="2018"/>
      <c r="D440" s="2018"/>
      <c r="E440" s="2018"/>
      <c r="F440" s="2018"/>
      <c r="G440" s="2018"/>
      <c r="H440" s="2018"/>
      <c r="I440" s="2018"/>
      <c r="J440" s="2018"/>
      <c r="K440" s="2471"/>
      <c r="L440" s="393"/>
      <c r="M440" s="2027"/>
      <c r="N440" s="2028"/>
      <c r="O440" s="2028"/>
      <c r="P440" s="2028"/>
      <c r="Q440" s="2028"/>
      <c r="R440" s="2028"/>
      <c r="S440" s="2028"/>
      <c r="T440" s="2028"/>
      <c r="U440" s="2028"/>
      <c r="V440" s="2028"/>
      <c r="W440" s="2028"/>
      <c r="X440" s="2028"/>
      <c r="Y440" s="2028"/>
      <c r="Z440" s="2028"/>
      <c r="AA440" s="2028"/>
      <c r="AB440" s="2028"/>
      <c r="AC440" s="2028"/>
      <c r="AD440" s="2028"/>
      <c r="AE440" s="2028"/>
      <c r="AF440" s="2028"/>
      <c r="AG440" s="2028"/>
      <c r="AH440" s="2028"/>
      <c r="AI440" s="2028"/>
      <c r="AJ440" s="2028"/>
      <c r="AK440" s="2028"/>
      <c r="AL440" s="2028"/>
      <c r="AM440" s="2028"/>
      <c r="AN440" s="2028"/>
      <c r="AO440" s="2028"/>
      <c r="AP440" s="2028"/>
      <c r="AQ440" s="2028"/>
      <c r="AR440" s="2028"/>
      <c r="AS440" s="2028"/>
      <c r="AT440" s="2028"/>
      <c r="AU440" s="2028"/>
      <c r="AV440" s="2028"/>
      <c r="AW440" s="2028"/>
      <c r="AX440" s="2028"/>
      <c r="AY440" s="2028"/>
      <c r="AZ440" s="2028"/>
      <c r="BA440" s="2028"/>
      <c r="BB440" s="2028"/>
    </row>
    <row r="441" spans="1:54" s="2029" customFormat="1" x14ac:dyDescent="0.25">
      <c r="A441" s="2031"/>
      <c r="B441" s="2018"/>
      <c r="C441" s="2018"/>
      <c r="D441" s="2018"/>
      <c r="E441" s="2018"/>
      <c r="F441" s="2018"/>
      <c r="G441" s="2018"/>
      <c r="H441" s="2018"/>
      <c r="I441" s="2018"/>
      <c r="J441" s="2018"/>
      <c r="K441" s="2471"/>
      <c r="L441" s="393"/>
      <c r="M441" s="2027"/>
      <c r="N441" s="2028"/>
      <c r="O441" s="2028"/>
      <c r="P441" s="2028"/>
      <c r="Q441" s="2028"/>
      <c r="R441" s="2028"/>
      <c r="S441" s="2028"/>
      <c r="T441" s="2028"/>
      <c r="U441" s="2028"/>
      <c r="V441" s="2028"/>
      <c r="W441" s="2028"/>
      <c r="X441" s="2028"/>
      <c r="Y441" s="2028"/>
      <c r="Z441" s="2028"/>
      <c r="AA441" s="2028"/>
      <c r="AB441" s="2028"/>
      <c r="AC441" s="2028"/>
      <c r="AD441" s="2028"/>
      <c r="AE441" s="2028"/>
      <c r="AF441" s="2028"/>
      <c r="AG441" s="2028"/>
      <c r="AH441" s="2028"/>
      <c r="AI441" s="2028"/>
      <c r="AJ441" s="2028"/>
      <c r="AK441" s="2028"/>
      <c r="AL441" s="2028"/>
      <c r="AM441" s="2028"/>
      <c r="AN441" s="2028"/>
      <c r="AO441" s="2028"/>
      <c r="AP441" s="2028"/>
      <c r="AQ441" s="2028"/>
      <c r="AR441" s="2028"/>
      <c r="AS441" s="2028"/>
      <c r="AT441" s="2028"/>
      <c r="AU441" s="2028"/>
      <c r="AV441" s="2028"/>
      <c r="AW441" s="2028"/>
      <c r="AX441" s="2028"/>
      <c r="AY441" s="2028"/>
      <c r="AZ441" s="2028"/>
      <c r="BA441" s="2028"/>
      <c r="BB441" s="2028"/>
    </row>
    <row r="442" spans="1:54" s="2029" customFormat="1" x14ac:dyDescent="0.25">
      <c r="A442" s="2031"/>
      <c r="B442" s="2018"/>
      <c r="C442" s="2018"/>
      <c r="D442" s="2018"/>
      <c r="E442" s="2018"/>
      <c r="F442" s="2018"/>
      <c r="G442" s="2018"/>
      <c r="H442" s="2018"/>
      <c r="I442" s="2018"/>
      <c r="J442" s="2018"/>
      <c r="K442" s="2471"/>
      <c r="L442" s="393"/>
      <c r="M442" s="2027"/>
      <c r="N442" s="2028"/>
      <c r="O442" s="2028"/>
      <c r="P442" s="2028"/>
      <c r="Q442" s="2028"/>
      <c r="R442" s="2028"/>
      <c r="S442" s="2028"/>
      <c r="T442" s="2028"/>
      <c r="U442" s="2028"/>
      <c r="V442" s="2028"/>
      <c r="W442" s="2028"/>
      <c r="X442" s="2028"/>
      <c r="Y442" s="2028"/>
      <c r="Z442" s="2028"/>
      <c r="AA442" s="2028"/>
      <c r="AB442" s="2028"/>
      <c r="AC442" s="2028"/>
      <c r="AD442" s="2028"/>
      <c r="AE442" s="2028"/>
      <c r="AF442" s="2028"/>
      <c r="AG442" s="2028"/>
      <c r="AH442" s="2028"/>
      <c r="AI442" s="2028"/>
      <c r="AJ442" s="2028"/>
      <c r="AK442" s="2028"/>
      <c r="AL442" s="2028"/>
      <c r="AM442" s="2028"/>
      <c r="AN442" s="2028"/>
      <c r="AO442" s="2028"/>
      <c r="AP442" s="2028"/>
      <c r="AQ442" s="2028"/>
      <c r="AR442" s="2028"/>
      <c r="AS442" s="2028"/>
      <c r="AT442" s="2028"/>
      <c r="AU442" s="2028"/>
      <c r="AV442" s="2028"/>
      <c r="AW442" s="2028"/>
      <c r="AX442" s="2028"/>
      <c r="AY442" s="2028"/>
      <c r="AZ442" s="2028"/>
      <c r="BA442" s="2028"/>
      <c r="BB442" s="2028"/>
    </row>
    <row r="443" spans="1:54" s="2029" customFormat="1" x14ac:dyDescent="0.25">
      <c r="A443" s="2031"/>
      <c r="B443" s="2018"/>
      <c r="C443" s="2018"/>
      <c r="D443" s="2018"/>
      <c r="E443" s="2018"/>
      <c r="F443" s="2018"/>
      <c r="G443" s="2018"/>
      <c r="H443" s="2018"/>
      <c r="I443" s="2018"/>
      <c r="J443" s="2018"/>
      <c r="K443" s="2471"/>
      <c r="L443" s="393"/>
      <c r="M443" s="2027"/>
      <c r="N443" s="2028"/>
      <c r="O443" s="2028"/>
      <c r="P443" s="2028"/>
      <c r="Q443" s="2028"/>
      <c r="R443" s="2028"/>
      <c r="S443" s="2028"/>
      <c r="T443" s="2028"/>
      <c r="U443" s="2028"/>
      <c r="V443" s="2028"/>
      <c r="W443" s="2028"/>
      <c r="X443" s="2028"/>
      <c r="Y443" s="2028"/>
      <c r="Z443" s="2028"/>
      <c r="AA443" s="2028"/>
      <c r="AB443" s="2028"/>
      <c r="AC443" s="2028"/>
      <c r="AD443" s="2028"/>
      <c r="AE443" s="2028"/>
      <c r="AF443" s="2028"/>
      <c r="AG443" s="2028"/>
      <c r="AH443" s="2028"/>
      <c r="AI443" s="2028"/>
      <c r="AJ443" s="2028"/>
      <c r="AK443" s="2028"/>
      <c r="AL443" s="2028"/>
      <c r="AM443" s="2028"/>
      <c r="AN443" s="2028"/>
      <c r="AO443" s="2028"/>
      <c r="AP443" s="2028"/>
      <c r="AQ443" s="2028"/>
      <c r="AR443" s="2028"/>
      <c r="AS443" s="2028"/>
      <c r="AT443" s="2028"/>
      <c r="AU443" s="2028"/>
      <c r="AV443" s="2028"/>
      <c r="AW443" s="2028"/>
      <c r="AX443" s="2028"/>
      <c r="AY443" s="2028"/>
      <c r="AZ443" s="2028"/>
      <c r="BA443" s="2028"/>
      <c r="BB443" s="2028"/>
    </row>
    <row r="444" spans="1:54" s="2029" customFormat="1" x14ac:dyDescent="0.25">
      <c r="A444" s="2031"/>
      <c r="B444" s="2018"/>
      <c r="C444" s="2018"/>
      <c r="D444" s="2018"/>
      <c r="E444" s="2018"/>
      <c r="F444" s="2018"/>
      <c r="G444" s="2018"/>
      <c r="H444" s="2018"/>
      <c r="I444" s="2018"/>
      <c r="J444" s="2018"/>
      <c r="K444" s="2471"/>
      <c r="L444" s="393"/>
      <c r="M444" s="2027"/>
      <c r="N444" s="2028"/>
      <c r="O444" s="2028"/>
      <c r="P444" s="2028"/>
      <c r="Q444" s="2028"/>
      <c r="R444" s="2028"/>
      <c r="S444" s="2028"/>
      <c r="T444" s="2028"/>
      <c r="U444" s="2028"/>
      <c r="V444" s="2028"/>
      <c r="W444" s="2028"/>
      <c r="X444" s="2028"/>
      <c r="Y444" s="2028"/>
      <c r="Z444" s="2028"/>
      <c r="AA444" s="2028"/>
      <c r="AB444" s="2028"/>
      <c r="AC444" s="2028"/>
      <c r="AD444" s="2028"/>
      <c r="AE444" s="2028"/>
      <c r="AF444" s="2028"/>
      <c r="AG444" s="2028"/>
      <c r="AH444" s="2028"/>
      <c r="AI444" s="2028"/>
      <c r="AJ444" s="2028"/>
      <c r="AK444" s="2028"/>
      <c r="AL444" s="2028"/>
      <c r="AM444" s="2028"/>
      <c r="AN444" s="2028"/>
      <c r="AO444" s="2028"/>
      <c r="AP444" s="2028"/>
      <c r="AQ444" s="2028"/>
      <c r="AR444" s="2028"/>
      <c r="AS444" s="2028"/>
      <c r="AT444" s="2028"/>
      <c r="AU444" s="2028"/>
      <c r="AV444" s="2028"/>
      <c r="AW444" s="2028"/>
      <c r="AX444" s="2028"/>
      <c r="AY444" s="2028"/>
      <c r="AZ444" s="2028"/>
      <c r="BA444" s="2028"/>
      <c r="BB444" s="2028"/>
    </row>
    <row r="445" spans="1:54" s="2029" customFormat="1" x14ac:dyDescent="0.25">
      <c r="A445" s="2031"/>
      <c r="B445" s="2018"/>
      <c r="C445" s="2018"/>
      <c r="D445" s="2018"/>
      <c r="E445" s="2018"/>
      <c r="F445" s="2018"/>
      <c r="G445" s="2018"/>
      <c r="H445" s="2018"/>
      <c r="I445" s="2018"/>
      <c r="J445" s="2018"/>
      <c r="K445" s="2471"/>
      <c r="L445" s="393"/>
      <c r="M445" s="2027"/>
      <c r="N445" s="2028"/>
      <c r="O445" s="2028"/>
      <c r="P445" s="2028"/>
      <c r="Q445" s="2028"/>
      <c r="R445" s="2028"/>
      <c r="S445" s="2028"/>
      <c r="T445" s="2028"/>
      <c r="U445" s="2028"/>
      <c r="V445" s="2028"/>
      <c r="W445" s="2028"/>
      <c r="X445" s="2028"/>
      <c r="Y445" s="2028"/>
      <c r="Z445" s="2028"/>
      <c r="AA445" s="2028"/>
      <c r="AB445" s="2028"/>
      <c r="AC445" s="2028"/>
      <c r="AD445" s="2028"/>
      <c r="AE445" s="2028"/>
      <c r="AF445" s="2028"/>
      <c r="AG445" s="2028"/>
      <c r="AH445" s="2028"/>
      <c r="AI445" s="2028"/>
      <c r="AJ445" s="2028"/>
      <c r="AK445" s="2028"/>
      <c r="AL445" s="2028"/>
      <c r="AM445" s="2028"/>
      <c r="AN445" s="2028"/>
      <c r="AO445" s="2028"/>
      <c r="AP445" s="2028"/>
      <c r="AQ445" s="2028"/>
      <c r="AR445" s="2028"/>
      <c r="AS445" s="2028"/>
      <c r="AT445" s="2028"/>
      <c r="AU445" s="2028"/>
      <c r="AV445" s="2028"/>
      <c r="AW445" s="2028"/>
      <c r="AX445" s="2028"/>
      <c r="AY445" s="2028"/>
      <c r="AZ445" s="2028"/>
      <c r="BA445" s="2028"/>
      <c r="BB445" s="2028"/>
    </row>
    <row r="446" spans="1:54" s="2029" customFormat="1" x14ac:dyDescent="0.25">
      <c r="A446" s="2031"/>
      <c r="B446" s="2018"/>
      <c r="C446" s="2018"/>
      <c r="D446" s="2018"/>
      <c r="E446" s="2018"/>
      <c r="F446" s="2018"/>
      <c r="G446" s="2018"/>
      <c r="H446" s="2018"/>
      <c r="I446" s="2018"/>
      <c r="J446" s="2018"/>
      <c r="K446" s="2471"/>
      <c r="L446" s="393"/>
      <c r="M446" s="2027"/>
      <c r="N446" s="2028"/>
      <c r="O446" s="2028"/>
      <c r="P446" s="2028"/>
      <c r="Q446" s="2028"/>
      <c r="R446" s="2028"/>
      <c r="S446" s="2028"/>
      <c r="T446" s="2028"/>
      <c r="U446" s="2028"/>
      <c r="V446" s="2028"/>
      <c r="W446" s="2028"/>
      <c r="X446" s="2028"/>
      <c r="Y446" s="2028"/>
      <c r="Z446" s="2028"/>
      <c r="AA446" s="2028"/>
      <c r="AB446" s="2028"/>
      <c r="AC446" s="2028"/>
      <c r="AD446" s="2028"/>
      <c r="AE446" s="2028"/>
      <c r="AF446" s="2028"/>
      <c r="AG446" s="2028"/>
      <c r="AH446" s="2028"/>
      <c r="AI446" s="2028"/>
      <c r="AJ446" s="2028"/>
      <c r="AK446" s="2028"/>
      <c r="AL446" s="2028"/>
      <c r="AM446" s="2028"/>
      <c r="AN446" s="2028"/>
      <c r="AO446" s="2028"/>
      <c r="AP446" s="2028"/>
      <c r="AQ446" s="2028"/>
      <c r="AR446" s="2028"/>
      <c r="AS446" s="2028"/>
      <c r="AT446" s="2028"/>
      <c r="AU446" s="2028"/>
      <c r="AV446" s="2028"/>
      <c r="AW446" s="2028"/>
      <c r="AX446" s="2028"/>
      <c r="AY446" s="2028"/>
      <c r="AZ446" s="2028"/>
      <c r="BA446" s="2028"/>
      <c r="BB446" s="2028"/>
    </row>
    <row r="447" spans="1:54" s="2029" customFormat="1" x14ac:dyDescent="0.25">
      <c r="A447" s="2031"/>
      <c r="B447" s="2018"/>
      <c r="C447" s="2018"/>
      <c r="D447" s="2018"/>
      <c r="E447" s="2018"/>
      <c r="F447" s="2018"/>
      <c r="G447" s="2018"/>
      <c r="H447" s="2018"/>
      <c r="I447" s="2018"/>
      <c r="J447" s="2018"/>
      <c r="K447" s="2471"/>
      <c r="L447" s="393"/>
      <c r="M447" s="2027"/>
      <c r="N447" s="2028"/>
      <c r="O447" s="2028"/>
      <c r="P447" s="2028"/>
      <c r="Q447" s="2028"/>
      <c r="R447" s="2028"/>
      <c r="S447" s="2028"/>
      <c r="T447" s="2028"/>
      <c r="U447" s="2028"/>
      <c r="V447" s="2028"/>
      <c r="W447" s="2028"/>
      <c r="X447" s="2028"/>
      <c r="Y447" s="2028"/>
      <c r="Z447" s="2028"/>
      <c r="AA447" s="2028"/>
      <c r="AB447" s="2028"/>
      <c r="AC447" s="2028"/>
      <c r="AD447" s="2028"/>
      <c r="AE447" s="2028"/>
      <c r="AF447" s="2028"/>
      <c r="AG447" s="2028"/>
      <c r="AH447" s="2028"/>
      <c r="AI447" s="2028"/>
      <c r="AJ447" s="2028"/>
      <c r="AK447" s="2028"/>
      <c r="AL447" s="2028"/>
      <c r="AM447" s="2028"/>
      <c r="AN447" s="2028"/>
      <c r="AO447" s="2028"/>
      <c r="AP447" s="2028"/>
      <c r="AQ447" s="2028"/>
      <c r="AR447" s="2028"/>
      <c r="AS447" s="2028"/>
      <c r="AT447" s="2028"/>
      <c r="AU447" s="2028"/>
      <c r="AV447" s="2028"/>
      <c r="AW447" s="2028"/>
      <c r="AX447" s="2028"/>
      <c r="AY447" s="2028"/>
      <c r="AZ447" s="2028"/>
      <c r="BA447" s="2028"/>
      <c r="BB447" s="2028"/>
    </row>
    <row r="448" spans="1:54" s="2029" customFormat="1" x14ac:dyDescent="0.25">
      <c r="A448" s="2031"/>
      <c r="B448" s="2018"/>
      <c r="C448" s="2018"/>
      <c r="D448" s="2018"/>
      <c r="E448" s="2018"/>
      <c r="F448" s="2018"/>
      <c r="G448" s="2018"/>
      <c r="H448" s="2018"/>
      <c r="I448" s="2018"/>
      <c r="J448" s="2018"/>
      <c r="K448" s="2471"/>
      <c r="L448" s="393"/>
      <c r="M448" s="2027"/>
      <c r="N448" s="2028"/>
      <c r="O448" s="2028"/>
      <c r="P448" s="2028"/>
      <c r="Q448" s="2028"/>
      <c r="R448" s="2028"/>
      <c r="S448" s="2028"/>
      <c r="T448" s="2028"/>
      <c r="U448" s="2028"/>
      <c r="V448" s="2028"/>
      <c r="W448" s="2028"/>
      <c r="X448" s="2028"/>
      <c r="Y448" s="2028"/>
      <c r="Z448" s="2028"/>
      <c r="AA448" s="2028"/>
      <c r="AB448" s="2028"/>
      <c r="AC448" s="2028"/>
      <c r="AD448" s="2028"/>
      <c r="AE448" s="2028"/>
      <c r="AF448" s="2028"/>
      <c r="AG448" s="2028"/>
      <c r="AH448" s="2028"/>
      <c r="AI448" s="2028"/>
      <c r="AJ448" s="2028"/>
      <c r="AK448" s="2028"/>
      <c r="AL448" s="2028"/>
      <c r="AM448" s="2028"/>
      <c r="AN448" s="2028"/>
      <c r="AO448" s="2028"/>
      <c r="AP448" s="2028"/>
      <c r="AQ448" s="2028"/>
      <c r="AR448" s="2028"/>
      <c r="AS448" s="2028"/>
      <c r="AT448" s="2028"/>
      <c r="AU448" s="2028"/>
      <c r="AV448" s="2028"/>
      <c r="AW448" s="2028"/>
      <c r="AX448" s="2028"/>
      <c r="AY448" s="2028"/>
      <c r="AZ448" s="2028"/>
      <c r="BA448" s="2028"/>
      <c r="BB448" s="2028"/>
    </row>
    <row r="449" spans="1:54" s="2029" customFormat="1" x14ac:dyDescent="0.25">
      <c r="A449" s="2031"/>
      <c r="B449" s="2018"/>
      <c r="C449" s="2018"/>
      <c r="D449" s="2018"/>
      <c r="E449" s="2018"/>
      <c r="F449" s="2018"/>
      <c r="G449" s="2018"/>
      <c r="H449" s="2018"/>
      <c r="I449" s="2018"/>
      <c r="J449" s="2018"/>
      <c r="K449" s="2471"/>
      <c r="L449" s="393"/>
      <c r="M449" s="2027"/>
      <c r="N449" s="2028"/>
      <c r="O449" s="2028"/>
      <c r="P449" s="2028"/>
      <c r="Q449" s="2028"/>
      <c r="R449" s="2028"/>
      <c r="S449" s="2028"/>
      <c r="T449" s="2028"/>
      <c r="U449" s="2028"/>
      <c r="V449" s="2028"/>
      <c r="W449" s="2028"/>
      <c r="X449" s="2028"/>
      <c r="Y449" s="2028"/>
      <c r="Z449" s="2028"/>
      <c r="AA449" s="2028"/>
      <c r="AB449" s="2028"/>
      <c r="AC449" s="2028"/>
      <c r="AD449" s="2028"/>
      <c r="AE449" s="2028"/>
      <c r="AF449" s="2028"/>
      <c r="AG449" s="2028"/>
      <c r="AH449" s="2028"/>
      <c r="AI449" s="2028"/>
      <c r="AJ449" s="2028"/>
      <c r="AK449" s="2028"/>
      <c r="AL449" s="2028"/>
      <c r="AM449" s="2028"/>
      <c r="AN449" s="2028"/>
      <c r="AO449" s="2028"/>
      <c r="AP449" s="2028"/>
      <c r="AQ449" s="2028"/>
      <c r="AR449" s="2028"/>
      <c r="AS449" s="2028"/>
      <c r="AT449" s="2028"/>
      <c r="AU449" s="2028"/>
      <c r="AV449" s="2028"/>
      <c r="AW449" s="2028"/>
      <c r="AX449" s="2028"/>
      <c r="AY449" s="2028"/>
      <c r="AZ449" s="2028"/>
      <c r="BA449" s="2028"/>
      <c r="BB449" s="2028"/>
    </row>
    <row r="450" spans="1:54" s="2029" customFormat="1" x14ac:dyDescent="0.25">
      <c r="A450" s="2031"/>
      <c r="B450" s="2018"/>
      <c r="C450" s="2018"/>
      <c r="D450" s="2018"/>
      <c r="E450" s="2018"/>
      <c r="F450" s="2018"/>
      <c r="G450" s="2018"/>
      <c r="H450" s="2018"/>
      <c r="I450" s="2018"/>
      <c r="J450" s="2018"/>
      <c r="K450" s="2471"/>
      <c r="L450" s="393"/>
      <c r="M450" s="2027"/>
      <c r="N450" s="2028"/>
      <c r="O450" s="2028"/>
      <c r="P450" s="2028"/>
      <c r="Q450" s="2028"/>
      <c r="R450" s="2028"/>
      <c r="S450" s="2028"/>
      <c r="T450" s="2028"/>
      <c r="U450" s="2028"/>
      <c r="V450" s="2028"/>
      <c r="W450" s="2028"/>
      <c r="X450" s="2028"/>
      <c r="Y450" s="2028"/>
      <c r="Z450" s="2028"/>
      <c r="AA450" s="2028"/>
      <c r="AB450" s="2028"/>
      <c r="AC450" s="2028"/>
      <c r="AD450" s="2028"/>
      <c r="AE450" s="2028"/>
      <c r="AF450" s="2028"/>
      <c r="AG450" s="2028"/>
      <c r="AH450" s="2028"/>
      <c r="AI450" s="2028"/>
      <c r="AJ450" s="2028"/>
      <c r="AK450" s="2028"/>
      <c r="AL450" s="2028"/>
      <c r="AM450" s="2028"/>
      <c r="AN450" s="2028"/>
      <c r="AO450" s="2028"/>
      <c r="AP450" s="2028"/>
      <c r="AQ450" s="2028"/>
      <c r="AR450" s="2028"/>
      <c r="AS450" s="2028"/>
      <c r="AT450" s="2028"/>
      <c r="AU450" s="2028"/>
      <c r="AV450" s="2028"/>
      <c r="AW450" s="2028"/>
      <c r="AX450" s="2028"/>
      <c r="AY450" s="2028"/>
      <c r="AZ450" s="2028"/>
      <c r="BA450" s="2028"/>
      <c r="BB450" s="2028"/>
    </row>
    <row r="451" spans="1:54" s="2029" customFormat="1" x14ac:dyDescent="0.25">
      <c r="A451" s="2031"/>
      <c r="B451" s="2018"/>
      <c r="C451" s="2018"/>
      <c r="D451" s="2018"/>
      <c r="E451" s="2018"/>
      <c r="F451" s="2018"/>
      <c r="G451" s="2018"/>
      <c r="H451" s="2018"/>
      <c r="I451" s="2018"/>
      <c r="J451" s="2018"/>
      <c r="K451" s="2471"/>
      <c r="L451" s="393"/>
      <c r="M451" s="2027"/>
      <c r="N451" s="2028"/>
      <c r="O451" s="2028"/>
      <c r="P451" s="2028"/>
      <c r="Q451" s="2028"/>
      <c r="R451" s="2028"/>
      <c r="S451" s="2028"/>
      <c r="T451" s="2028"/>
      <c r="U451" s="2028"/>
      <c r="V451" s="2028"/>
      <c r="W451" s="2028"/>
      <c r="X451" s="2028"/>
      <c r="Y451" s="2028"/>
      <c r="Z451" s="2028"/>
      <c r="AA451" s="2028"/>
      <c r="AB451" s="2028"/>
      <c r="AC451" s="2028"/>
      <c r="AD451" s="2028"/>
      <c r="AE451" s="2028"/>
      <c r="AF451" s="2028"/>
      <c r="AG451" s="2028"/>
      <c r="AH451" s="2028"/>
      <c r="AI451" s="2028"/>
      <c r="AJ451" s="2028"/>
      <c r="AK451" s="2028"/>
      <c r="AL451" s="2028"/>
      <c r="AM451" s="2028"/>
      <c r="AN451" s="2028"/>
      <c r="AO451" s="2028"/>
      <c r="AP451" s="2028"/>
      <c r="AQ451" s="2028"/>
      <c r="AR451" s="2028"/>
      <c r="AS451" s="2028"/>
      <c r="AT451" s="2028"/>
      <c r="AU451" s="2028"/>
      <c r="AV451" s="2028"/>
      <c r="AW451" s="2028"/>
      <c r="AX451" s="2028"/>
      <c r="AY451" s="2028"/>
      <c r="AZ451" s="2028"/>
      <c r="BA451" s="2028"/>
      <c r="BB451" s="2028"/>
    </row>
    <row r="452" spans="1:54" s="2029" customFormat="1" x14ac:dyDescent="0.25">
      <c r="A452" s="2031"/>
      <c r="B452" s="2018"/>
      <c r="C452" s="2018"/>
      <c r="D452" s="2018"/>
      <c r="E452" s="2018"/>
      <c r="F452" s="2018"/>
      <c r="G452" s="2018"/>
      <c r="H452" s="2018"/>
      <c r="I452" s="2018"/>
      <c r="J452" s="2018"/>
      <c r="K452" s="2471"/>
      <c r="L452" s="393"/>
      <c r="M452" s="2027"/>
      <c r="N452" s="2028"/>
      <c r="O452" s="2028"/>
      <c r="P452" s="2028"/>
      <c r="Q452" s="2028"/>
      <c r="R452" s="2028"/>
      <c r="S452" s="2028"/>
      <c r="T452" s="2028"/>
      <c r="U452" s="2028"/>
      <c r="V452" s="2028"/>
      <c r="W452" s="2028"/>
      <c r="X452" s="2028"/>
      <c r="Y452" s="2028"/>
      <c r="Z452" s="2028"/>
      <c r="AA452" s="2028"/>
      <c r="AB452" s="2028"/>
      <c r="AC452" s="2028"/>
      <c r="AD452" s="2028"/>
      <c r="AE452" s="2028"/>
      <c r="AF452" s="2028"/>
      <c r="AG452" s="2028"/>
      <c r="AH452" s="2028"/>
      <c r="AI452" s="2028"/>
      <c r="AJ452" s="2028"/>
      <c r="AK452" s="2028"/>
      <c r="AL452" s="2028"/>
      <c r="AM452" s="2028"/>
      <c r="AN452" s="2028"/>
      <c r="AO452" s="2028"/>
      <c r="AP452" s="2028"/>
      <c r="AQ452" s="2028"/>
      <c r="AR452" s="2028"/>
      <c r="AS452" s="2028"/>
      <c r="AT452" s="2028"/>
      <c r="AU452" s="2028"/>
      <c r="AV452" s="2028"/>
      <c r="AW452" s="2028"/>
      <c r="AX452" s="2028"/>
      <c r="AY452" s="2028"/>
      <c r="AZ452" s="2028"/>
      <c r="BA452" s="2028"/>
      <c r="BB452" s="2028"/>
    </row>
    <row r="453" spans="1:54" s="2029" customFormat="1" x14ac:dyDescent="0.25">
      <c r="A453" s="2031"/>
      <c r="B453" s="2018"/>
      <c r="C453" s="2018"/>
      <c r="D453" s="2018"/>
      <c r="E453" s="2018"/>
      <c r="F453" s="2018"/>
      <c r="G453" s="2018"/>
      <c r="H453" s="2018"/>
      <c r="I453" s="2018"/>
      <c r="J453" s="2018"/>
      <c r="K453" s="2471"/>
      <c r="L453" s="393"/>
      <c r="M453" s="2027"/>
      <c r="N453" s="2028"/>
      <c r="O453" s="2028"/>
      <c r="P453" s="2028"/>
      <c r="Q453" s="2028"/>
      <c r="R453" s="2028"/>
      <c r="S453" s="2028"/>
      <c r="T453" s="2028"/>
      <c r="U453" s="2028"/>
      <c r="V453" s="2028"/>
      <c r="W453" s="2028"/>
      <c r="X453" s="2028"/>
      <c r="Y453" s="2028"/>
      <c r="Z453" s="2028"/>
      <c r="AA453" s="2028"/>
      <c r="AB453" s="2028"/>
      <c r="AC453" s="2028"/>
      <c r="AD453" s="2028"/>
      <c r="AE453" s="2028"/>
      <c r="AF453" s="2028"/>
      <c r="AG453" s="2028"/>
      <c r="AH453" s="2028"/>
      <c r="AI453" s="2028"/>
      <c r="AJ453" s="2028"/>
      <c r="AK453" s="2028"/>
      <c r="AL453" s="2028"/>
      <c r="AM453" s="2028"/>
      <c r="AN453" s="2028"/>
      <c r="AO453" s="2028"/>
      <c r="AP453" s="2028"/>
      <c r="AQ453" s="2028"/>
      <c r="AR453" s="2028"/>
      <c r="AS453" s="2028"/>
      <c r="AT453" s="2028"/>
      <c r="AU453" s="2028"/>
      <c r="AV453" s="2028"/>
      <c r="AW453" s="2028"/>
      <c r="AX453" s="2028"/>
      <c r="AY453" s="2028"/>
      <c r="AZ453" s="2028"/>
      <c r="BA453" s="2028"/>
      <c r="BB453" s="2028"/>
    </row>
    <row r="454" spans="1:54" s="2029" customFormat="1" x14ac:dyDescent="0.25">
      <c r="A454" s="2031"/>
      <c r="B454" s="2018"/>
      <c r="C454" s="2018"/>
      <c r="D454" s="2018"/>
      <c r="E454" s="2018"/>
      <c r="F454" s="2018"/>
      <c r="G454" s="2018"/>
      <c r="H454" s="2018"/>
      <c r="I454" s="2018"/>
      <c r="J454" s="2018"/>
      <c r="K454" s="2471"/>
      <c r="L454" s="393"/>
      <c r="M454" s="2027"/>
      <c r="N454" s="2028"/>
      <c r="O454" s="2028"/>
      <c r="P454" s="2028"/>
      <c r="Q454" s="2028"/>
      <c r="R454" s="2028"/>
      <c r="S454" s="2028"/>
      <c r="T454" s="2028"/>
      <c r="U454" s="2028"/>
      <c r="V454" s="2028"/>
      <c r="W454" s="2028"/>
      <c r="X454" s="2028"/>
      <c r="Y454" s="2028"/>
      <c r="Z454" s="2028"/>
      <c r="AA454" s="2028"/>
      <c r="AB454" s="2028"/>
      <c r="AC454" s="2028"/>
      <c r="AD454" s="2028"/>
      <c r="AE454" s="2028"/>
      <c r="AF454" s="2028"/>
      <c r="AG454" s="2028"/>
      <c r="AH454" s="2028"/>
      <c r="AI454" s="2028"/>
      <c r="AJ454" s="2028"/>
      <c r="AK454" s="2028"/>
      <c r="AL454" s="2028"/>
      <c r="AM454" s="2028"/>
      <c r="AN454" s="2028"/>
      <c r="AO454" s="2028"/>
      <c r="AP454" s="2028"/>
      <c r="AQ454" s="2028"/>
      <c r="AR454" s="2028"/>
      <c r="AS454" s="2028"/>
      <c r="AT454" s="2028"/>
      <c r="AU454" s="2028"/>
      <c r="AV454" s="2028"/>
      <c r="AW454" s="2028"/>
      <c r="AX454" s="2028"/>
      <c r="AY454" s="2028"/>
      <c r="AZ454" s="2028"/>
      <c r="BA454" s="2028"/>
      <c r="BB454" s="2028"/>
    </row>
    <row r="455" spans="1:54" s="2029" customFormat="1" x14ac:dyDescent="0.25">
      <c r="A455" s="2031"/>
      <c r="B455" s="2018"/>
      <c r="C455" s="2018"/>
      <c r="D455" s="2018"/>
      <c r="E455" s="2018"/>
      <c r="F455" s="2018"/>
      <c r="G455" s="2018"/>
      <c r="H455" s="2018"/>
      <c r="I455" s="2018"/>
      <c r="J455" s="2018"/>
      <c r="K455" s="2471"/>
      <c r="L455" s="393"/>
      <c r="M455" s="2027"/>
      <c r="N455" s="2028"/>
      <c r="O455" s="2028"/>
      <c r="P455" s="2028"/>
      <c r="Q455" s="2028"/>
      <c r="R455" s="2028"/>
      <c r="S455" s="2028"/>
      <c r="T455" s="2028"/>
      <c r="U455" s="2028"/>
      <c r="V455" s="2028"/>
      <c r="W455" s="2028"/>
      <c r="X455" s="2028"/>
      <c r="Y455" s="2028"/>
      <c r="Z455" s="2028"/>
      <c r="AA455" s="2028"/>
      <c r="AB455" s="2028"/>
      <c r="AC455" s="2028"/>
      <c r="AD455" s="2028"/>
      <c r="AE455" s="2028"/>
      <c r="AF455" s="2028"/>
      <c r="AG455" s="2028"/>
      <c r="AH455" s="2028"/>
      <c r="AI455" s="2028"/>
      <c r="AJ455" s="2028"/>
      <c r="AK455" s="2028"/>
      <c r="AL455" s="2028"/>
      <c r="AM455" s="2028"/>
      <c r="AN455" s="2028"/>
      <c r="AO455" s="2028"/>
      <c r="AP455" s="2028"/>
      <c r="AQ455" s="2028"/>
      <c r="AR455" s="2028"/>
      <c r="AS455" s="2028"/>
      <c r="AT455" s="2028"/>
      <c r="AU455" s="2028"/>
      <c r="AV455" s="2028"/>
      <c r="AW455" s="2028"/>
      <c r="AX455" s="2028"/>
      <c r="AY455" s="2028"/>
      <c r="AZ455" s="2028"/>
      <c r="BA455" s="2028"/>
      <c r="BB455" s="2028"/>
    </row>
    <row r="456" spans="1:54" s="2029" customFormat="1" x14ac:dyDescent="0.25">
      <c r="A456" s="2031"/>
      <c r="B456" s="2018"/>
      <c r="C456" s="2018"/>
      <c r="D456" s="2018"/>
      <c r="E456" s="2018"/>
      <c r="F456" s="2018"/>
      <c r="G456" s="2018"/>
      <c r="H456" s="2018"/>
      <c r="I456" s="2018"/>
      <c r="J456" s="2018"/>
      <c r="K456" s="2471"/>
      <c r="L456" s="393"/>
      <c r="M456" s="2027"/>
      <c r="N456" s="2028"/>
      <c r="O456" s="2028"/>
      <c r="P456" s="2028"/>
      <c r="Q456" s="2028"/>
      <c r="R456" s="2028"/>
      <c r="S456" s="2028"/>
      <c r="T456" s="2028"/>
      <c r="U456" s="2028"/>
      <c r="V456" s="2028"/>
      <c r="W456" s="2028"/>
      <c r="X456" s="2028"/>
      <c r="Y456" s="2028"/>
      <c r="Z456" s="2028"/>
      <c r="AA456" s="2028"/>
      <c r="AB456" s="2028"/>
      <c r="AC456" s="2028"/>
      <c r="AD456" s="2028"/>
      <c r="AE456" s="2028"/>
      <c r="AF456" s="2028"/>
      <c r="AG456" s="2028"/>
      <c r="AH456" s="2028"/>
      <c r="AI456" s="2028"/>
      <c r="AJ456" s="2028"/>
      <c r="AK456" s="2028"/>
      <c r="AL456" s="2028"/>
      <c r="AM456" s="2028"/>
      <c r="AN456" s="2028"/>
      <c r="AO456" s="2028"/>
      <c r="AP456" s="2028"/>
      <c r="AQ456" s="2028"/>
      <c r="AR456" s="2028"/>
      <c r="AS456" s="2028"/>
      <c r="AT456" s="2028"/>
      <c r="AU456" s="2028"/>
      <c r="AV456" s="2028"/>
      <c r="AW456" s="2028"/>
      <c r="AX456" s="2028"/>
      <c r="AY456" s="2028"/>
      <c r="AZ456" s="2028"/>
      <c r="BA456" s="2028"/>
      <c r="BB456" s="2028"/>
    </row>
    <row r="457" spans="1:54" s="2029" customFormat="1" x14ac:dyDescent="0.25">
      <c r="A457" s="2031"/>
      <c r="B457" s="2018"/>
      <c r="C457" s="2018"/>
      <c r="D457" s="2018"/>
      <c r="E457" s="2018"/>
      <c r="F457" s="2018"/>
      <c r="G457" s="2018"/>
      <c r="H457" s="2018"/>
      <c r="I457" s="2018"/>
      <c r="J457" s="2018"/>
      <c r="K457" s="2471"/>
      <c r="L457" s="393"/>
      <c r="M457" s="2027"/>
      <c r="N457" s="2028"/>
      <c r="O457" s="2028"/>
      <c r="P457" s="2028"/>
      <c r="Q457" s="2028"/>
      <c r="R457" s="2028"/>
      <c r="S457" s="2028"/>
      <c r="T457" s="2028"/>
      <c r="U457" s="2028"/>
      <c r="V457" s="2028"/>
      <c r="W457" s="2028"/>
      <c r="X457" s="2028"/>
      <c r="Y457" s="2028"/>
      <c r="Z457" s="2028"/>
      <c r="AA457" s="2028"/>
      <c r="AB457" s="2028"/>
      <c r="AC457" s="2028"/>
      <c r="AD457" s="2028"/>
      <c r="AE457" s="2028"/>
      <c r="AF457" s="2028"/>
      <c r="AG457" s="2028"/>
      <c r="AH457" s="2028"/>
      <c r="AI457" s="2028"/>
      <c r="AJ457" s="2028"/>
      <c r="AK457" s="2028"/>
      <c r="AL457" s="2028"/>
      <c r="AM457" s="2028"/>
      <c r="AN457" s="2028"/>
      <c r="AO457" s="2028"/>
      <c r="AP457" s="2028"/>
      <c r="AQ457" s="2028"/>
      <c r="AR457" s="2028"/>
      <c r="AS457" s="2028"/>
      <c r="AT457" s="2028"/>
      <c r="AU457" s="2028"/>
      <c r="AV457" s="2028"/>
      <c r="AW457" s="2028"/>
      <c r="AX457" s="2028"/>
      <c r="AY457" s="2028"/>
      <c r="AZ457" s="2028"/>
      <c r="BA457" s="2028"/>
      <c r="BB457" s="2028"/>
    </row>
    <row r="458" spans="1:54" s="2029" customFormat="1" x14ac:dyDescent="0.25">
      <c r="A458" s="2031"/>
      <c r="B458" s="2018"/>
      <c r="C458" s="2018"/>
      <c r="D458" s="2018"/>
      <c r="E458" s="2018"/>
      <c r="F458" s="2018"/>
      <c r="G458" s="2018"/>
      <c r="H458" s="2018"/>
      <c r="I458" s="2018"/>
      <c r="J458" s="2018"/>
      <c r="K458" s="2471"/>
      <c r="L458" s="393"/>
      <c r="M458" s="2027"/>
      <c r="N458" s="2028"/>
      <c r="O458" s="2028"/>
      <c r="P458" s="2028"/>
      <c r="Q458" s="2028"/>
      <c r="R458" s="2028"/>
      <c r="S458" s="2028"/>
      <c r="T458" s="2028"/>
      <c r="U458" s="2028"/>
      <c r="V458" s="2028"/>
      <c r="W458" s="2028"/>
      <c r="X458" s="2028"/>
      <c r="Y458" s="2028"/>
      <c r="Z458" s="2028"/>
      <c r="AA458" s="2028"/>
      <c r="AB458" s="2028"/>
      <c r="AC458" s="2028"/>
      <c r="AD458" s="2028"/>
      <c r="AE458" s="2028"/>
      <c r="AF458" s="2028"/>
      <c r="AG458" s="2028"/>
      <c r="AH458" s="2028"/>
      <c r="AI458" s="2028"/>
      <c r="AJ458" s="2028"/>
      <c r="AK458" s="2028"/>
      <c r="AL458" s="2028"/>
      <c r="AM458" s="2028"/>
      <c r="AN458" s="2028"/>
      <c r="AO458" s="2028"/>
      <c r="AP458" s="2028"/>
      <c r="AQ458" s="2028"/>
      <c r="AR458" s="2028"/>
      <c r="AS458" s="2028"/>
      <c r="AT458" s="2028"/>
      <c r="AU458" s="2028"/>
      <c r="AV458" s="2028"/>
      <c r="AW458" s="2028"/>
      <c r="AX458" s="2028"/>
      <c r="AY458" s="2028"/>
      <c r="AZ458" s="2028"/>
      <c r="BA458" s="2028"/>
      <c r="BB458" s="2028"/>
    </row>
    <row r="459" spans="1:54" s="2029" customFormat="1" x14ac:dyDescent="0.25">
      <c r="A459" s="2031"/>
      <c r="B459" s="2018"/>
      <c r="C459" s="2018"/>
      <c r="D459" s="2018"/>
      <c r="E459" s="2018"/>
      <c r="F459" s="2018"/>
      <c r="G459" s="2018"/>
      <c r="H459" s="2018"/>
      <c r="I459" s="2018"/>
      <c r="J459" s="2018"/>
      <c r="K459" s="2471"/>
      <c r="L459" s="393"/>
      <c r="M459" s="2027"/>
      <c r="N459" s="2028"/>
      <c r="O459" s="2028"/>
      <c r="P459" s="2028"/>
      <c r="Q459" s="2028"/>
      <c r="R459" s="2028"/>
      <c r="S459" s="2028"/>
      <c r="T459" s="2028"/>
      <c r="U459" s="2028"/>
      <c r="V459" s="2028"/>
      <c r="W459" s="2028"/>
      <c r="X459" s="2028"/>
      <c r="Y459" s="2028"/>
      <c r="Z459" s="2028"/>
      <c r="AA459" s="2028"/>
      <c r="AB459" s="2028"/>
      <c r="AC459" s="2028"/>
      <c r="AD459" s="2028"/>
      <c r="AE459" s="2028"/>
      <c r="AF459" s="2028"/>
      <c r="AG459" s="2028"/>
      <c r="AH459" s="2028"/>
      <c r="AI459" s="2028"/>
      <c r="AJ459" s="2028"/>
      <c r="AK459" s="2028"/>
      <c r="AL459" s="2028"/>
      <c r="AM459" s="2028"/>
      <c r="AN459" s="2028"/>
      <c r="AO459" s="2028"/>
      <c r="AP459" s="2028"/>
      <c r="AQ459" s="2028"/>
      <c r="AR459" s="2028"/>
      <c r="AS459" s="2028"/>
      <c r="AT459" s="2028"/>
      <c r="AU459" s="2028"/>
      <c r="AV459" s="2028"/>
      <c r="AW459" s="2028"/>
      <c r="AX459" s="2028"/>
      <c r="AY459" s="2028"/>
      <c r="AZ459" s="2028"/>
      <c r="BA459" s="2028"/>
      <c r="BB459" s="2028"/>
    </row>
    <row r="460" spans="1:54" s="2029" customFormat="1" x14ac:dyDescent="0.25">
      <c r="A460" s="2031"/>
      <c r="B460" s="2018"/>
      <c r="C460" s="2018"/>
      <c r="D460" s="2018"/>
      <c r="E460" s="2018"/>
      <c r="F460" s="2018"/>
      <c r="G460" s="2018"/>
      <c r="H460" s="2018"/>
      <c r="I460" s="2018"/>
      <c r="J460" s="2018"/>
      <c r="K460" s="2471"/>
      <c r="L460" s="393"/>
      <c r="M460" s="2027"/>
      <c r="N460" s="2028"/>
      <c r="O460" s="2028"/>
      <c r="P460" s="2028"/>
      <c r="Q460" s="2028"/>
      <c r="R460" s="2028"/>
      <c r="S460" s="2028"/>
      <c r="T460" s="2028"/>
      <c r="U460" s="2028"/>
      <c r="V460" s="2028"/>
      <c r="W460" s="2028"/>
      <c r="X460" s="2028"/>
      <c r="Y460" s="2028"/>
      <c r="Z460" s="2028"/>
      <c r="AA460" s="2028"/>
      <c r="AB460" s="2028"/>
      <c r="AC460" s="2028"/>
      <c r="AD460" s="2028"/>
      <c r="AE460" s="2028"/>
      <c r="AF460" s="2028"/>
      <c r="AG460" s="2028"/>
      <c r="AH460" s="2028"/>
      <c r="AI460" s="2028"/>
      <c r="AJ460" s="2028"/>
      <c r="AK460" s="2028"/>
      <c r="AL460" s="2028"/>
      <c r="AM460" s="2028"/>
      <c r="AN460" s="2028"/>
      <c r="AO460" s="2028"/>
      <c r="AP460" s="2028"/>
      <c r="AQ460" s="2028"/>
      <c r="AR460" s="2028"/>
      <c r="AS460" s="2028"/>
      <c r="AT460" s="2028"/>
      <c r="AU460" s="2028"/>
      <c r="AV460" s="2028"/>
      <c r="AW460" s="2028"/>
      <c r="AX460" s="2028"/>
      <c r="AY460" s="2028"/>
      <c r="AZ460" s="2028"/>
      <c r="BA460" s="2028"/>
      <c r="BB460" s="2028"/>
    </row>
    <row r="461" spans="1:54" s="2029" customFormat="1" x14ac:dyDescent="0.25">
      <c r="A461" s="2031"/>
      <c r="B461" s="2018"/>
      <c r="C461" s="2018"/>
      <c r="D461" s="2018"/>
      <c r="E461" s="2018"/>
      <c r="F461" s="2018"/>
      <c r="G461" s="2018"/>
      <c r="H461" s="2018"/>
      <c r="I461" s="2018"/>
      <c r="J461" s="2018"/>
      <c r="K461" s="2471"/>
      <c r="L461" s="393"/>
      <c r="M461" s="2027"/>
      <c r="N461" s="2028"/>
      <c r="O461" s="2028"/>
      <c r="P461" s="2028"/>
      <c r="Q461" s="2028"/>
      <c r="R461" s="2028"/>
      <c r="S461" s="2028"/>
      <c r="T461" s="2028"/>
      <c r="U461" s="2028"/>
      <c r="V461" s="2028"/>
      <c r="W461" s="2028"/>
      <c r="X461" s="2028"/>
      <c r="Y461" s="2028"/>
      <c r="Z461" s="2028"/>
      <c r="AA461" s="2028"/>
      <c r="AB461" s="2028"/>
      <c r="AC461" s="2028"/>
      <c r="AD461" s="2028"/>
      <c r="AE461" s="2028"/>
      <c r="AF461" s="2028"/>
      <c r="AG461" s="2028"/>
      <c r="AH461" s="2028"/>
      <c r="AI461" s="2028"/>
      <c r="AJ461" s="2028"/>
      <c r="AK461" s="2028"/>
      <c r="AL461" s="2028"/>
      <c r="AM461" s="2028"/>
      <c r="AN461" s="2028"/>
      <c r="AO461" s="2028"/>
      <c r="AP461" s="2028"/>
      <c r="AQ461" s="2028"/>
      <c r="AR461" s="2028"/>
      <c r="AS461" s="2028"/>
      <c r="AT461" s="2028"/>
      <c r="AU461" s="2028"/>
      <c r="AV461" s="2028"/>
      <c r="AW461" s="2028"/>
      <c r="AX461" s="2028"/>
      <c r="AY461" s="2028"/>
      <c r="AZ461" s="2028"/>
      <c r="BA461" s="2028"/>
      <c r="BB461" s="2028"/>
    </row>
    <row r="462" spans="1:54" s="2029" customFormat="1" x14ac:dyDescent="0.25">
      <c r="A462" s="2031"/>
      <c r="B462" s="2018"/>
      <c r="C462" s="2018"/>
      <c r="D462" s="2018"/>
      <c r="E462" s="2018"/>
      <c r="F462" s="2018"/>
      <c r="G462" s="2018"/>
      <c r="H462" s="2018"/>
      <c r="I462" s="2018"/>
      <c r="J462" s="2018"/>
      <c r="K462" s="2471"/>
      <c r="L462" s="393"/>
      <c r="M462" s="2027"/>
      <c r="N462" s="2028"/>
      <c r="O462" s="2028"/>
      <c r="P462" s="2028"/>
      <c r="Q462" s="2028"/>
      <c r="R462" s="2028"/>
      <c r="S462" s="2028"/>
      <c r="T462" s="2028"/>
      <c r="U462" s="2028"/>
      <c r="V462" s="2028"/>
      <c r="W462" s="2028"/>
      <c r="X462" s="2028"/>
      <c r="Y462" s="2028"/>
      <c r="Z462" s="2028"/>
      <c r="AA462" s="2028"/>
      <c r="AB462" s="2028"/>
      <c r="AC462" s="2028"/>
      <c r="AD462" s="2028"/>
      <c r="AE462" s="2028"/>
      <c r="AF462" s="2028"/>
      <c r="AG462" s="2028"/>
      <c r="AH462" s="2028"/>
      <c r="AI462" s="2028"/>
      <c r="AJ462" s="2028"/>
      <c r="AK462" s="2028"/>
      <c r="AL462" s="2028"/>
      <c r="AM462" s="2028"/>
      <c r="AN462" s="2028"/>
      <c r="AO462" s="2028"/>
      <c r="AP462" s="2028"/>
      <c r="AQ462" s="2028"/>
      <c r="AR462" s="2028"/>
      <c r="AS462" s="2028"/>
      <c r="AT462" s="2028"/>
      <c r="AU462" s="2028"/>
      <c r="AV462" s="2028"/>
      <c r="AW462" s="2028"/>
      <c r="AX462" s="2028"/>
      <c r="AY462" s="2028"/>
      <c r="AZ462" s="2028"/>
      <c r="BA462" s="2028"/>
      <c r="BB462" s="2028"/>
    </row>
    <row r="463" spans="1:54" s="2029" customFormat="1" x14ac:dyDescent="0.25">
      <c r="A463" s="2031"/>
      <c r="B463" s="2018"/>
      <c r="C463" s="2018"/>
      <c r="D463" s="2018"/>
      <c r="E463" s="2018"/>
      <c r="F463" s="2018"/>
      <c r="G463" s="2018"/>
      <c r="H463" s="2018"/>
      <c r="I463" s="2018"/>
      <c r="J463" s="2018"/>
      <c r="K463" s="2471"/>
      <c r="L463" s="393"/>
      <c r="M463" s="2027"/>
      <c r="N463" s="2028"/>
      <c r="O463" s="2028"/>
      <c r="P463" s="2028"/>
      <c r="Q463" s="2028"/>
      <c r="R463" s="2028"/>
      <c r="S463" s="2028"/>
      <c r="T463" s="2028"/>
      <c r="U463" s="2028"/>
      <c r="V463" s="2028"/>
      <c r="W463" s="2028"/>
      <c r="X463" s="2028"/>
      <c r="Y463" s="2028"/>
      <c r="Z463" s="2028"/>
      <c r="AA463" s="2028"/>
      <c r="AB463" s="2028"/>
      <c r="AC463" s="2028"/>
      <c r="AD463" s="2028"/>
      <c r="AE463" s="2028"/>
      <c r="AF463" s="2028"/>
      <c r="AG463" s="2028"/>
      <c r="AH463" s="2028"/>
      <c r="AI463" s="2028"/>
      <c r="AJ463" s="2028"/>
      <c r="AK463" s="2028"/>
      <c r="AL463" s="2028"/>
      <c r="AM463" s="2028"/>
      <c r="AN463" s="2028"/>
      <c r="AO463" s="2028"/>
      <c r="AP463" s="2028"/>
      <c r="AQ463" s="2028"/>
      <c r="AR463" s="2028"/>
      <c r="AS463" s="2028"/>
      <c r="AT463" s="2028"/>
      <c r="AU463" s="2028"/>
      <c r="AV463" s="2028"/>
      <c r="AW463" s="2028"/>
      <c r="AX463" s="2028"/>
      <c r="AY463" s="2028"/>
      <c r="AZ463" s="2028"/>
      <c r="BA463" s="2028"/>
      <c r="BB463" s="2028"/>
    </row>
    <row r="464" spans="1:54" s="2029" customFormat="1" x14ac:dyDescent="0.25">
      <c r="A464" s="2031"/>
      <c r="B464" s="2018"/>
      <c r="C464" s="2018"/>
      <c r="D464" s="2018"/>
      <c r="E464" s="2018"/>
      <c r="F464" s="2018"/>
      <c r="G464" s="2018"/>
      <c r="H464" s="2018"/>
      <c r="I464" s="2018"/>
      <c r="J464" s="2018"/>
      <c r="K464" s="2471"/>
      <c r="L464" s="393"/>
      <c r="M464" s="2027"/>
      <c r="N464" s="2028"/>
      <c r="O464" s="2028"/>
      <c r="P464" s="2028"/>
      <c r="Q464" s="2028"/>
      <c r="R464" s="2028"/>
      <c r="S464" s="2028"/>
      <c r="T464" s="2028"/>
      <c r="U464" s="2028"/>
      <c r="V464" s="2028"/>
      <c r="W464" s="2028"/>
      <c r="X464" s="2028"/>
      <c r="Y464" s="2028"/>
      <c r="Z464" s="2028"/>
      <c r="AA464" s="2028"/>
      <c r="AB464" s="2028"/>
      <c r="AC464" s="2028"/>
      <c r="AD464" s="2028"/>
      <c r="AE464" s="2028"/>
      <c r="AF464" s="2028"/>
      <c r="AG464" s="2028"/>
      <c r="AH464" s="2028"/>
      <c r="AI464" s="2028"/>
      <c r="AJ464" s="2028"/>
      <c r="AK464" s="2028"/>
      <c r="AL464" s="2028"/>
      <c r="AM464" s="2028"/>
      <c r="AN464" s="2028"/>
      <c r="AO464" s="2028"/>
      <c r="AP464" s="2028"/>
      <c r="AQ464" s="2028"/>
      <c r="AR464" s="2028"/>
      <c r="AS464" s="2028"/>
      <c r="AT464" s="2028"/>
      <c r="AU464" s="2028"/>
      <c r="AV464" s="2028"/>
      <c r="AW464" s="2028"/>
      <c r="AX464" s="2028"/>
      <c r="AY464" s="2028"/>
      <c r="AZ464" s="2028"/>
      <c r="BA464" s="2028"/>
      <c r="BB464" s="2028"/>
    </row>
    <row r="465" spans="1:54" s="2029" customFormat="1" x14ac:dyDescent="0.25">
      <c r="A465" s="2031"/>
      <c r="B465" s="2018"/>
      <c r="C465" s="2018"/>
      <c r="D465" s="2018"/>
      <c r="E465" s="2018"/>
      <c r="F465" s="2018"/>
      <c r="G465" s="2018"/>
      <c r="H465" s="2018"/>
      <c r="I465" s="2018"/>
      <c r="J465" s="2018"/>
      <c r="K465" s="2471"/>
      <c r="L465" s="393"/>
      <c r="M465" s="2027"/>
      <c r="N465" s="2028"/>
      <c r="O465" s="2028"/>
      <c r="P465" s="2028"/>
      <c r="Q465" s="2028"/>
      <c r="R465" s="2028"/>
      <c r="S465" s="2028"/>
      <c r="T465" s="2028"/>
      <c r="U465" s="2028"/>
      <c r="V465" s="2028"/>
      <c r="W465" s="2028"/>
      <c r="X465" s="2028"/>
      <c r="Y465" s="2028"/>
      <c r="Z465" s="2028"/>
      <c r="AA465" s="2028"/>
      <c r="AB465" s="2028"/>
      <c r="AC465" s="2028"/>
      <c r="AD465" s="2028"/>
      <c r="AE465" s="2028"/>
      <c r="AF465" s="2028"/>
      <c r="AG465" s="2028"/>
      <c r="AH465" s="2028"/>
      <c r="AI465" s="2028"/>
      <c r="AJ465" s="2028"/>
      <c r="AK465" s="2028"/>
      <c r="AL465" s="2028"/>
      <c r="AM465" s="2028"/>
      <c r="AN465" s="2028"/>
      <c r="AO465" s="2028"/>
      <c r="AP465" s="2028"/>
      <c r="AQ465" s="2028"/>
      <c r="AR465" s="2028"/>
      <c r="AS465" s="2028"/>
      <c r="AT465" s="2028"/>
      <c r="AU465" s="2028"/>
      <c r="AV465" s="2028"/>
      <c r="AW465" s="2028"/>
      <c r="AX465" s="2028"/>
      <c r="AY465" s="2028"/>
      <c r="AZ465" s="2028"/>
      <c r="BA465" s="2028"/>
      <c r="BB465" s="2028"/>
    </row>
    <row r="466" spans="1:54" s="2029" customFormat="1" x14ac:dyDescent="0.25">
      <c r="A466" s="2031"/>
      <c r="B466" s="2018"/>
      <c r="C466" s="2018"/>
      <c r="D466" s="2018"/>
      <c r="E466" s="2018"/>
      <c r="F466" s="2018"/>
      <c r="G466" s="2018"/>
      <c r="H466" s="2018"/>
      <c r="I466" s="2018"/>
      <c r="J466" s="2018"/>
      <c r="K466" s="2471"/>
      <c r="L466" s="393"/>
      <c r="M466" s="2027"/>
      <c r="N466" s="2028"/>
      <c r="O466" s="2028"/>
      <c r="P466" s="2028"/>
      <c r="Q466" s="2028"/>
      <c r="R466" s="2028"/>
      <c r="S466" s="2028"/>
      <c r="T466" s="2028"/>
      <c r="U466" s="2028"/>
      <c r="V466" s="2028"/>
      <c r="W466" s="2028"/>
      <c r="X466" s="2028"/>
      <c r="Y466" s="2028"/>
      <c r="Z466" s="2028"/>
      <c r="AA466" s="2028"/>
      <c r="AB466" s="2028"/>
      <c r="AC466" s="2028"/>
      <c r="AD466" s="2028"/>
      <c r="AE466" s="2028"/>
      <c r="AF466" s="2028"/>
      <c r="AG466" s="2028"/>
      <c r="AH466" s="2028"/>
      <c r="AI466" s="2028"/>
      <c r="AJ466" s="2028"/>
      <c r="AK466" s="2028"/>
      <c r="AL466" s="2028"/>
      <c r="AM466" s="2028"/>
      <c r="AN466" s="2028"/>
      <c r="AO466" s="2028"/>
      <c r="AP466" s="2028"/>
      <c r="AQ466" s="2028"/>
      <c r="AR466" s="2028"/>
      <c r="AS466" s="2028"/>
      <c r="AT466" s="2028"/>
      <c r="AU466" s="2028"/>
      <c r="AV466" s="2028"/>
      <c r="AW466" s="2028"/>
      <c r="AX466" s="2028"/>
      <c r="AY466" s="2028"/>
      <c r="AZ466" s="2028"/>
      <c r="BA466" s="2028"/>
      <c r="BB466" s="2028"/>
    </row>
    <row r="467" spans="1:54" s="2029" customFormat="1" x14ac:dyDescent="0.25">
      <c r="A467" s="2031"/>
      <c r="B467" s="2018"/>
      <c r="C467" s="2018"/>
      <c r="D467" s="2018"/>
      <c r="E467" s="2018"/>
      <c r="F467" s="2018"/>
      <c r="G467" s="2018"/>
      <c r="H467" s="2018"/>
      <c r="I467" s="2018"/>
      <c r="J467" s="2018"/>
      <c r="K467" s="2471"/>
      <c r="L467" s="393"/>
      <c r="M467" s="2027"/>
      <c r="N467" s="2028"/>
      <c r="O467" s="2028"/>
      <c r="P467" s="2028"/>
      <c r="Q467" s="2028"/>
      <c r="R467" s="2028"/>
      <c r="S467" s="2028"/>
      <c r="T467" s="2028"/>
      <c r="U467" s="2028"/>
      <c r="V467" s="2028"/>
      <c r="W467" s="2028"/>
      <c r="X467" s="2028"/>
      <c r="Y467" s="2028"/>
      <c r="Z467" s="2028"/>
      <c r="AA467" s="2028"/>
      <c r="AB467" s="2028"/>
      <c r="AC467" s="2028"/>
      <c r="AD467" s="2028"/>
      <c r="AE467" s="2028"/>
      <c r="AF467" s="2028"/>
      <c r="AG467" s="2028"/>
      <c r="AH467" s="2028"/>
      <c r="AI467" s="2028"/>
      <c r="AJ467" s="2028"/>
      <c r="AK467" s="2028"/>
      <c r="AL467" s="2028"/>
      <c r="AM467" s="2028"/>
      <c r="AN467" s="2028"/>
      <c r="AO467" s="2028"/>
      <c r="AP467" s="2028"/>
      <c r="AQ467" s="2028"/>
      <c r="AR467" s="2028"/>
      <c r="AS467" s="2028"/>
      <c r="AT467" s="2028"/>
      <c r="AU467" s="2028"/>
      <c r="AV467" s="2028"/>
      <c r="AW467" s="2028"/>
      <c r="AX467" s="2028"/>
      <c r="AY467" s="2028"/>
      <c r="AZ467" s="2028"/>
      <c r="BA467" s="2028"/>
      <c r="BB467" s="2028"/>
    </row>
    <row r="468" spans="1:54" s="2029" customFormat="1" x14ac:dyDescent="0.25">
      <c r="A468" s="2031"/>
      <c r="B468" s="2018"/>
      <c r="C468" s="2018"/>
      <c r="D468" s="2018"/>
      <c r="E468" s="2018"/>
      <c r="F468" s="2018"/>
      <c r="G468" s="2018"/>
      <c r="H468" s="2018"/>
      <c r="I468" s="2018"/>
      <c r="J468" s="2018"/>
      <c r="K468" s="2471"/>
      <c r="L468" s="393"/>
      <c r="M468" s="2027"/>
      <c r="N468" s="2028"/>
      <c r="O468" s="2028"/>
      <c r="P468" s="2028"/>
      <c r="Q468" s="2028"/>
      <c r="R468" s="2028"/>
      <c r="S468" s="2028"/>
      <c r="T468" s="2028"/>
      <c r="U468" s="2028"/>
      <c r="V468" s="2028"/>
      <c r="W468" s="2028"/>
      <c r="X468" s="2028"/>
      <c r="Y468" s="2028"/>
      <c r="Z468" s="2028"/>
      <c r="AA468" s="2028"/>
      <c r="AB468" s="2028"/>
      <c r="AC468" s="2028"/>
      <c r="AD468" s="2028"/>
      <c r="AE468" s="2028"/>
      <c r="AF468" s="2028"/>
      <c r="AG468" s="2028"/>
      <c r="AH468" s="2028"/>
      <c r="AI468" s="2028"/>
      <c r="AJ468" s="2028"/>
      <c r="AK468" s="2028"/>
      <c r="AL468" s="2028"/>
      <c r="AM468" s="2028"/>
      <c r="AN468" s="2028"/>
      <c r="AO468" s="2028"/>
      <c r="AP468" s="2028"/>
      <c r="AQ468" s="2028"/>
      <c r="AR468" s="2028"/>
      <c r="AS468" s="2028"/>
      <c r="AT468" s="2028"/>
      <c r="AU468" s="2028"/>
      <c r="AV468" s="2028"/>
      <c r="AW468" s="2028"/>
      <c r="AX468" s="2028"/>
      <c r="AY468" s="2028"/>
      <c r="AZ468" s="2028"/>
      <c r="BA468" s="2028"/>
      <c r="BB468" s="2028"/>
    </row>
    <row r="469" spans="1:54" s="2029" customFormat="1" x14ac:dyDescent="0.25">
      <c r="A469" s="2031"/>
      <c r="B469" s="2018"/>
      <c r="C469" s="2018"/>
      <c r="D469" s="2018"/>
      <c r="E469" s="2018"/>
      <c r="F469" s="2018"/>
      <c r="G469" s="2018"/>
      <c r="H469" s="2018"/>
      <c r="I469" s="2018"/>
      <c r="J469" s="2018"/>
      <c r="K469" s="2471"/>
      <c r="L469" s="393"/>
      <c r="M469" s="2027"/>
      <c r="N469" s="2028"/>
      <c r="O469" s="2028"/>
      <c r="P469" s="2028"/>
      <c r="Q469" s="2028"/>
      <c r="R469" s="2028"/>
      <c r="S469" s="2028"/>
      <c r="T469" s="2028"/>
      <c r="U469" s="2028"/>
      <c r="V469" s="2028"/>
      <c r="W469" s="2028"/>
      <c r="X469" s="2028"/>
      <c r="Y469" s="2028"/>
      <c r="Z469" s="2028"/>
      <c r="AA469" s="2028"/>
      <c r="AB469" s="2028"/>
      <c r="AC469" s="2028"/>
      <c r="AD469" s="2028"/>
      <c r="AE469" s="2028"/>
      <c r="AF469" s="2028"/>
      <c r="AG469" s="2028"/>
      <c r="AH469" s="2028"/>
      <c r="AI469" s="2028"/>
      <c r="AJ469" s="2028"/>
      <c r="AK469" s="2028"/>
      <c r="AL469" s="2028"/>
      <c r="AM469" s="2028"/>
      <c r="AN469" s="2028"/>
      <c r="AO469" s="2028"/>
      <c r="AP469" s="2028"/>
      <c r="AQ469" s="2028"/>
      <c r="AR469" s="2028"/>
      <c r="AS469" s="2028"/>
      <c r="AT469" s="2028"/>
      <c r="AU469" s="2028"/>
      <c r="AV469" s="2028"/>
      <c r="AW469" s="2028"/>
      <c r="AX469" s="2028"/>
      <c r="AY469" s="2028"/>
      <c r="AZ469" s="2028"/>
      <c r="BA469" s="2028"/>
      <c r="BB469" s="2028"/>
    </row>
    <row r="470" spans="1:54" s="2029" customFormat="1" x14ac:dyDescent="0.25">
      <c r="A470" s="2031"/>
      <c r="B470" s="2018"/>
      <c r="C470" s="2018"/>
      <c r="D470" s="2018"/>
      <c r="E470" s="2018"/>
      <c r="F470" s="2018"/>
      <c r="G470" s="2018"/>
      <c r="H470" s="2018"/>
      <c r="I470" s="2018"/>
      <c r="J470" s="2018"/>
      <c r="K470" s="2471"/>
      <c r="L470" s="393"/>
      <c r="M470" s="2027"/>
      <c r="N470" s="2028"/>
      <c r="O470" s="2028"/>
      <c r="P470" s="2028"/>
      <c r="Q470" s="2028"/>
      <c r="R470" s="2028"/>
      <c r="S470" s="2028"/>
      <c r="T470" s="2028"/>
      <c r="U470" s="2028"/>
      <c r="V470" s="2028"/>
      <c r="W470" s="2028"/>
      <c r="X470" s="2028"/>
      <c r="Y470" s="2028"/>
      <c r="Z470" s="2028"/>
      <c r="AA470" s="2028"/>
      <c r="AB470" s="2028"/>
      <c r="AC470" s="2028"/>
      <c r="AD470" s="2028"/>
      <c r="AE470" s="2028"/>
      <c r="AF470" s="2028"/>
      <c r="AG470" s="2028"/>
      <c r="AH470" s="2028"/>
      <c r="AI470" s="2028"/>
      <c r="AJ470" s="2028"/>
      <c r="AK470" s="2028"/>
      <c r="AL470" s="2028"/>
      <c r="AM470" s="2028"/>
      <c r="AN470" s="2028"/>
      <c r="AO470" s="2028"/>
      <c r="AP470" s="2028"/>
      <c r="AQ470" s="2028"/>
      <c r="AR470" s="2028"/>
      <c r="AS470" s="2028"/>
      <c r="AT470" s="2028"/>
      <c r="AU470" s="2028"/>
      <c r="AV470" s="2028"/>
      <c r="AW470" s="2028"/>
      <c r="AX470" s="2028"/>
      <c r="AY470" s="2028"/>
      <c r="AZ470" s="2028"/>
      <c r="BA470" s="2028"/>
      <c r="BB470" s="2028"/>
    </row>
    <row r="471" spans="1:54" s="2029" customFormat="1" x14ac:dyDescent="0.25">
      <c r="A471" s="2031"/>
      <c r="B471" s="2018"/>
      <c r="C471" s="2018"/>
      <c r="D471" s="2018"/>
      <c r="E471" s="2018"/>
      <c r="F471" s="2018"/>
      <c r="G471" s="2018"/>
      <c r="H471" s="2018"/>
      <c r="I471" s="2018"/>
      <c r="J471" s="2018"/>
      <c r="K471" s="2471"/>
      <c r="L471" s="393"/>
      <c r="M471" s="2027"/>
      <c r="N471" s="2028"/>
      <c r="O471" s="2028"/>
      <c r="P471" s="2028"/>
      <c r="Q471" s="2028"/>
      <c r="R471" s="2028"/>
      <c r="S471" s="2028"/>
      <c r="T471" s="2028"/>
      <c r="U471" s="2028"/>
      <c r="V471" s="2028"/>
      <c r="W471" s="2028"/>
      <c r="X471" s="2028"/>
      <c r="Y471" s="2028"/>
      <c r="Z471" s="2028"/>
      <c r="AA471" s="2028"/>
      <c r="AB471" s="2028"/>
      <c r="AC471" s="2028"/>
      <c r="AD471" s="2028"/>
      <c r="AE471" s="2028"/>
      <c r="AF471" s="2028"/>
      <c r="AG471" s="2028"/>
      <c r="AH471" s="2028"/>
      <c r="AI471" s="2028"/>
      <c r="AJ471" s="2028"/>
      <c r="AK471" s="2028"/>
      <c r="AL471" s="2028"/>
      <c r="AM471" s="2028"/>
      <c r="AN471" s="2028"/>
      <c r="AO471" s="2028"/>
      <c r="AP471" s="2028"/>
      <c r="AQ471" s="2028"/>
      <c r="AR471" s="2028"/>
      <c r="AS471" s="2028"/>
      <c r="AT471" s="2028"/>
      <c r="AU471" s="2028"/>
      <c r="AV471" s="2028"/>
      <c r="AW471" s="2028"/>
      <c r="AX471" s="2028"/>
      <c r="AY471" s="2028"/>
      <c r="AZ471" s="2028"/>
      <c r="BA471" s="2028"/>
      <c r="BB471" s="2028"/>
    </row>
    <row r="472" spans="1:54" s="2029" customFormat="1" x14ac:dyDescent="0.25">
      <c r="A472" s="2031"/>
      <c r="B472" s="2018"/>
      <c r="C472" s="2018"/>
      <c r="D472" s="2018"/>
      <c r="E472" s="2018"/>
      <c r="F472" s="2018"/>
      <c r="G472" s="2018"/>
      <c r="H472" s="2018"/>
      <c r="I472" s="2018"/>
      <c r="J472" s="2018"/>
      <c r="K472" s="2471"/>
      <c r="L472" s="393"/>
      <c r="M472" s="2027"/>
      <c r="N472" s="2028"/>
      <c r="O472" s="2028"/>
      <c r="P472" s="2028"/>
      <c r="Q472" s="2028"/>
      <c r="R472" s="2028"/>
      <c r="S472" s="2028"/>
      <c r="T472" s="2028"/>
      <c r="U472" s="2028"/>
      <c r="V472" s="2028"/>
      <c r="W472" s="2028"/>
      <c r="X472" s="2028"/>
      <c r="Y472" s="2028"/>
      <c r="Z472" s="2028"/>
      <c r="AA472" s="2028"/>
      <c r="AB472" s="2028"/>
      <c r="AC472" s="2028"/>
      <c r="AD472" s="2028"/>
      <c r="AE472" s="2028"/>
      <c r="AF472" s="2028"/>
      <c r="AG472" s="2028"/>
      <c r="AH472" s="2028"/>
      <c r="AI472" s="2028"/>
      <c r="AJ472" s="2028"/>
      <c r="AK472" s="2028"/>
      <c r="AL472" s="2028"/>
      <c r="AM472" s="2028"/>
      <c r="AN472" s="2028"/>
      <c r="AO472" s="2028"/>
      <c r="AP472" s="2028"/>
      <c r="AQ472" s="2028"/>
      <c r="AR472" s="2028"/>
      <c r="AS472" s="2028"/>
      <c r="AT472" s="2028"/>
      <c r="AU472" s="2028"/>
      <c r="AV472" s="2028"/>
      <c r="AW472" s="2028"/>
      <c r="AX472" s="2028"/>
      <c r="AY472" s="2028"/>
      <c r="AZ472" s="2028"/>
      <c r="BA472" s="2028"/>
      <c r="BB472" s="2028"/>
    </row>
    <row r="473" spans="1:54" s="2029" customFormat="1" x14ac:dyDescent="0.25">
      <c r="A473" s="2031"/>
      <c r="B473" s="2018"/>
      <c r="C473" s="2018"/>
      <c r="D473" s="2018"/>
      <c r="E473" s="2018"/>
      <c r="F473" s="2018"/>
      <c r="G473" s="2018"/>
      <c r="H473" s="2018"/>
      <c r="I473" s="2018"/>
      <c r="J473" s="2018"/>
      <c r="K473" s="2471"/>
      <c r="L473" s="393"/>
      <c r="M473" s="2027"/>
      <c r="N473" s="2028"/>
      <c r="O473" s="2028"/>
      <c r="P473" s="2028"/>
      <c r="Q473" s="2028"/>
      <c r="R473" s="2028"/>
      <c r="S473" s="2028"/>
      <c r="T473" s="2028"/>
      <c r="U473" s="2028"/>
      <c r="V473" s="2028"/>
      <c r="W473" s="2028"/>
      <c r="X473" s="2028"/>
      <c r="Y473" s="2028"/>
      <c r="Z473" s="2028"/>
      <c r="AA473" s="2028"/>
      <c r="AB473" s="2028"/>
      <c r="AC473" s="2028"/>
      <c r="AD473" s="2028"/>
      <c r="AE473" s="2028"/>
      <c r="AF473" s="2028"/>
      <c r="AG473" s="2028"/>
      <c r="AH473" s="2028"/>
      <c r="AI473" s="2028"/>
      <c r="AJ473" s="2028"/>
      <c r="AK473" s="2028"/>
      <c r="AL473" s="2028"/>
      <c r="AM473" s="2028"/>
      <c r="AN473" s="2028"/>
      <c r="AO473" s="2028"/>
      <c r="AP473" s="2028"/>
      <c r="AQ473" s="2028"/>
      <c r="AR473" s="2028"/>
      <c r="AS473" s="2028"/>
      <c r="AT473" s="2028"/>
      <c r="AU473" s="2028"/>
      <c r="AV473" s="2028"/>
      <c r="AW473" s="2028"/>
      <c r="AX473" s="2028"/>
      <c r="AY473" s="2028"/>
      <c r="AZ473" s="2028"/>
      <c r="BA473" s="2028"/>
      <c r="BB473" s="2028"/>
    </row>
    <row r="474" spans="1:54" s="2029" customFormat="1" x14ac:dyDescent="0.25">
      <c r="A474" s="2031"/>
      <c r="B474" s="2018"/>
      <c r="C474" s="2018"/>
      <c r="D474" s="2018"/>
      <c r="E474" s="2018"/>
      <c r="F474" s="2018"/>
      <c r="G474" s="2018"/>
      <c r="H474" s="2018"/>
      <c r="I474" s="2018"/>
      <c r="J474" s="2018"/>
      <c r="K474" s="2471"/>
      <c r="L474" s="393"/>
      <c r="M474" s="2027"/>
      <c r="N474" s="2028"/>
      <c r="O474" s="2028"/>
      <c r="P474" s="2028"/>
      <c r="Q474" s="2028"/>
      <c r="R474" s="2028"/>
      <c r="S474" s="2028"/>
      <c r="T474" s="2028"/>
      <c r="U474" s="2028"/>
      <c r="V474" s="2028"/>
      <c r="W474" s="2028"/>
      <c r="X474" s="2028"/>
      <c r="Y474" s="2028"/>
      <c r="Z474" s="2028"/>
      <c r="AA474" s="2028"/>
      <c r="AB474" s="2028"/>
      <c r="AC474" s="2028"/>
      <c r="AD474" s="2028"/>
      <c r="AE474" s="2028"/>
      <c r="AF474" s="2028"/>
      <c r="AG474" s="2028"/>
      <c r="AH474" s="2028"/>
      <c r="AI474" s="2028"/>
      <c r="AJ474" s="2028"/>
      <c r="AK474" s="2028"/>
      <c r="AL474" s="2028"/>
      <c r="AM474" s="2028"/>
      <c r="AN474" s="2028"/>
      <c r="AO474" s="2028"/>
      <c r="AP474" s="2028"/>
      <c r="AQ474" s="2028"/>
      <c r="AR474" s="2028"/>
      <c r="AS474" s="2028"/>
      <c r="AT474" s="2028"/>
      <c r="AU474" s="2028"/>
      <c r="AV474" s="2028"/>
      <c r="AW474" s="2028"/>
      <c r="AX474" s="2028"/>
      <c r="AY474" s="2028"/>
      <c r="AZ474" s="2028"/>
      <c r="BA474" s="2028"/>
      <c r="BB474" s="2028"/>
    </row>
    <row r="475" spans="1:54" s="2029" customFormat="1" x14ac:dyDescent="0.25">
      <c r="A475" s="2031"/>
      <c r="B475" s="2018"/>
      <c r="C475" s="2018"/>
      <c r="D475" s="2018"/>
      <c r="E475" s="2018"/>
      <c r="F475" s="2018"/>
      <c r="G475" s="2018"/>
      <c r="H475" s="2018"/>
      <c r="I475" s="2018"/>
      <c r="J475" s="2018"/>
      <c r="K475" s="2471"/>
      <c r="L475" s="393"/>
      <c r="M475" s="2027"/>
      <c r="N475" s="2028"/>
      <c r="O475" s="2028"/>
      <c r="P475" s="2028"/>
      <c r="Q475" s="2028"/>
      <c r="R475" s="2028"/>
      <c r="S475" s="2028"/>
      <c r="T475" s="2028"/>
      <c r="U475" s="2028"/>
      <c r="V475" s="2028"/>
      <c r="W475" s="2028"/>
      <c r="X475" s="2028"/>
      <c r="Y475" s="2028"/>
      <c r="Z475" s="2028"/>
      <c r="AA475" s="2028"/>
      <c r="AB475" s="2028"/>
      <c r="AC475" s="2028"/>
      <c r="AD475" s="2028"/>
      <c r="AE475" s="2028"/>
      <c r="AF475" s="2028"/>
      <c r="AG475" s="2028"/>
      <c r="AH475" s="2028"/>
      <c r="AI475" s="2028"/>
      <c r="AJ475" s="2028"/>
      <c r="AK475" s="2028"/>
      <c r="AL475" s="2028"/>
      <c r="AM475" s="2028"/>
      <c r="AN475" s="2028"/>
      <c r="AO475" s="2028"/>
      <c r="AP475" s="2028"/>
      <c r="AQ475" s="2028"/>
      <c r="AR475" s="2028"/>
      <c r="AS475" s="2028"/>
      <c r="AT475" s="2028"/>
      <c r="AU475" s="2028"/>
      <c r="AV475" s="2028"/>
      <c r="AW475" s="2028"/>
      <c r="AX475" s="2028"/>
      <c r="AY475" s="2028"/>
      <c r="AZ475" s="2028"/>
      <c r="BA475" s="2028"/>
      <c r="BB475" s="2028"/>
    </row>
    <row r="476" spans="1:54" s="2029" customFormat="1" x14ac:dyDescent="0.25">
      <c r="A476" s="2031"/>
      <c r="B476" s="2018"/>
      <c r="C476" s="2018"/>
      <c r="D476" s="2018"/>
      <c r="E476" s="2018"/>
      <c r="F476" s="2018"/>
      <c r="G476" s="2018"/>
      <c r="H476" s="2018"/>
      <c r="I476" s="2018"/>
      <c r="J476" s="2018"/>
      <c r="K476" s="2471"/>
      <c r="L476" s="393"/>
      <c r="M476" s="2027"/>
      <c r="N476" s="2028"/>
      <c r="O476" s="2028"/>
      <c r="P476" s="2028"/>
      <c r="Q476" s="2028"/>
      <c r="R476" s="2028"/>
      <c r="S476" s="2028"/>
      <c r="T476" s="2028"/>
      <c r="U476" s="2028"/>
      <c r="V476" s="2028"/>
      <c r="W476" s="2028"/>
      <c r="X476" s="2028"/>
      <c r="Y476" s="2028"/>
      <c r="Z476" s="2028"/>
      <c r="AA476" s="2028"/>
      <c r="AB476" s="2028"/>
      <c r="AC476" s="2028"/>
      <c r="AD476" s="2028"/>
      <c r="AE476" s="2028"/>
      <c r="AF476" s="2028"/>
      <c r="AG476" s="2028"/>
      <c r="AH476" s="2028"/>
      <c r="AI476" s="2028"/>
      <c r="AJ476" s="2028"/>
      <c r="AK476" s="2028"/>
      <c r="AL476" s="2028"/>
      <c r="AM476" s="2028"/>
      <c r="AN476" s="2028"/>
      <c r="AO476" s="2028"/>
      <c r="AP476" s="2028"/>
      <c r="AQ476" s="2028"/>
      <c r="AR476" s="2028"/>
      <c r="AS476" s="2028"/>
      <c r="AT476" s="2028"/>
      <c r="AU476" s="2028"/>
      <c r="AV476" s="2028"/>
      <c r="AW476" s="2028"/>
      <c r="AX476" s="2028"/>
      <c r="AY476" s="2028"/>
      <c r="AZ476" s="2028"/>
      <c r="BA476" s="2028"/>
      <c r="BB476" s="2028"/>
    </row>
    <row r="477" spans="1:54" s="2029" customFormat="1" x14ac:dyDescent="0.25">
      <c r="A477" s="2031"/>
      <c r="B477" s="2018"/>
      <c r="C477" s="2018"/>
      <c r="D477" s="2018"/>
      <c r="E477" s="2018"/>
      <c r="F477" s="2018"/>
      <c r="G477" s="2018"/>
      <c r="H477" s="2018"/>
      <c r="I477" s="2018"/>
      <c r="J477" s="2018"/>
      <c r="K477" s="2471"/>
      <c r="L477" s="393"/>
      <c r="M477" s="2027"/>
      <c r="N477" s="2028"/>
      <c r="O477" s="2028"/>
      <c r="P477" s="2028"/>
      <c r="Q477" s="2028"/>
      <c r="R477" s="2028"/>
      <c r="S477" s="2028"/>
      <c r="T477" s="2028"/>
      <c r="U477" s="2028"/>
      <c r="V477" s="2028"/>
      <c r="W477" s="2028"/>
      <c r="X477" s="2028"/>
      <c r="Y477" s="2028"/>
      <c r="Z477" s="2028"/>
      <c r="AA477" s="2028"/>
      <c r="AB477" s="2028"/>
      <c r="AC477" s="2028"/>
      <c r="AD477" s="2028"/>
      <c r="AE477" s="2028"/>
      <c r="AF477" s="2028"/>
      <c r="AG477" s="2028"/>
      <c r="AH477" s="2028"/>
      <c r="AI477" s="2028"/>
      <c r="AJ477" s="2028"/>
      <c r="AK477" s="2028"/>
      <c r="AL477" s="2028"/>
      <c r="AM477" s="2028"/>
      <c r="AN477" s="2028"/>
      <c r="AO477" s="2028"/>
      <c r="AP477" s="2028"/>
      <c r="AQ477" s="2028"/>
      <c r="AR477" s="2028"/>
      <c r="AS477" s="2028"/>
      <c r="AT477" s="2028"/>
      <c r="AU477" s="2028"/>
      <c r="AV477" s="2028"/>
      <c r="AW477" s="2028"/>
      <c r="AX477" s="2028"/>
      <c r="AY477" s="2028"/>
      <c r="AZ477" s="2028"/>
      <c r="BA477" s="2028"/>
      <c r="BB477" s="2028"/>
    </row>
    <row r="478" spans="1:54" s="2029" customFormat="1" x14ac:dyDescent="0.25">
      <c r="A478" s="2031"/>
      <c r="B478" s="2018"/>
      <c r="C478" s="2018"/>
      <c r="D478" s="2018"/>
      <c r="E478" s="2018"/>
      <c r="F478" s="2018"/>
      <c r="G478" s="2018"/>
      <c r="H478" s="2018"/>
      <c r="I478" s="2018"/>
      <c r="J478" s="2018"/>
      <c r="K478" s="2471"/>
      <c r="L478" s="393"/>
      <c r="M478" s="2027"/>
      <c r="N478" s="2028"/>
      <c r="O478" s="2028"/>
      <c r="P478" s="2028"/>
      <c r="Q478" s="2028"/>
      <c r="R478" s="2028"/>
      <c r="S478" s="2028"/>
      <c r="T478" s="2028"/>
      <c r="U478" s="2028"/>
      <c r="V478" s="2028"/>
      <c r="W478" s="2028"/>
      <c r="X478" s="2028"/>
      <c r="Y478" s="2028"/>
      <c r="Z478" s="2028"/>
      <c r="AA478" s="2028"/>
      <c r="AB478" s="2028"/>
      <c r="AC478" s="2028"/>
      <c r="AD478" s="2028"/>
      <c r="AE478" s="2028"/>
      <c r="AF478" s="2028"/>
      <c r="AG478" s="2028"/>
      <c r="AH478" s="2028"/>
      <c r="AI478" s="2028"/>
      <c r="AJ478" s="2028"/>
      <c r="AK478" s="2028"/>
      <c r="AL478" s="2028"/>
      <c r="AM478" s="2028"/>
      <c r="AN478" s="2028"/>
      <c r="AO478" s="2028"/>
      <c r="AP478" s="2028"/>
      <c r="AQ478" s="2028"/>
      <c r="AR478" s="2028"/>
      <c r="AS478" s="2028"/>
      <c r="AT478" s="2028"/>
      <c r="AU478" s="2028"/>
      <c r="AV478" s="2028"/>
      <c r="AW478" s="2028"/>
      <c r="AX478" s="2028"/>
      <c r="AY478" s="2028"/>
      <c r="AZ478" s="2028"/>
      <c r="BA478" s="2028"/>
      <c r="BB478" s="2028"/>
    </row>
    <row r="479" spans="1:54" s="2029" customFormat="1" x14ac:dyDescent="0.25">
      <c r="A479" s="2031"/>
      <c r="B479" s="2018"/>
      <c r="C479" s="2018"/>
      <c r="D479" s="2018"/>
      <c r="E479" s="2018"/>
      <c r="F479" s="2018"/>
      <c r="G479" s="2018"/>
      <c r="H479" s="2018"/>
      <c r="I479" s="2018"/>
      <c r="J479" s="2018"/>
      <c r="K479" s="2471"/>
      <c r="L479" s="393"/>
      <c r="M479" s="2027"/>
      <c r="N479" s="2028"/>
      <c r="O479" s="2028"/>
      <c r="P479" s="2028"/>
      <c r="Q479" s="2028"/>
      <c r="R479" s="2028"/>
      <c r="S479" s="2028"/>
      <c r="T479" s="2028"/>
      <c r="U479" s="2028"/>
      <c r="V479" s="2028"/>
      <c r="W479" s="2028"/>
      <c r="X479" s="2028"/>
      <c r="Y479" s="2028"/>
      <c r="Z479" s="2028"/>
      <c r="AA479" s="2028"/>
      <c r="AB479" s="2028"/>
      <c r="AC479" s="2028"/>
      <c r="AD479" s="2028"/>
      <c r="AE479" s="2028"/>
      <c r="AF479" s="2028"/>
      <c r="AG479" s="2028"/>
      <c r="AH479" s="2028"/>
      <c r="AI479" s="2028"/>
      <c r="AJ479" s="2028"/>
      <c r="AK479" s="2028"/>
      <c r="AL479" s="2028"/>
      <c r="AM479" s="2028"/>
      <c r="AN479" s="2028"/>
      <c r="AO479" s="2028"/>
      <c r="AP479" s="2028"/>
      <c r="AQ479" s="2028"/>
      <c r="AR479" s="2028"/>
      <c r="AS479" s="2028"/>
      <c r="AT479" s="2028"/>
      <c r="AU479" s="2028"/>
      <c r="AV479" s="2028"/>
      <c r="AW479" s="2028"/>
      <c r="AX479" s="2028"/>
      <c r="AY479" s="2028"/>
      <c r="AZ479" s="2028"/>
      <c r="BA479" s="2028"/>
      <c r="BB479" s="2028"/>
    </row>
    <row r="480" spans="1:54" s="2029" customFormat="1" x14ac:dyDescent="0.25">
      <c r="A480" s="2031"/>
      <c r="B480" s="2018"/>
      <c r="C480" s="2018"/>
      <c r="D480" s="2018"/>
      <c r="E480" s="2018"/>
      <c r="F480" s="2018"/>
      <c r="G480" s="2018"/>
      <c r="H480" s="2018"/>
      <c r="I480" s="2018"/>
      <c r="J480" s="2018"/>
      <c r="K480" s="2471"/>
      <c r="L480" s="393"/>
      <c r="M480" s="2027"/>
      <c r="N480" s="2028"/>
      <c r="O480" s="2028"/>
      <c r="P480" s="2028"/>
      <c r="Q480" s="2028"/>
      <c r="R480" s="2028"/>
      <c r="S480" s="2028"/>
      <c r="T480" s="2028"/>
      <c r="U480" s="2028"/>
      <c r="V480" s="2028"/>
      <c r="W480" s="2028"/>
      <c r="X480" s="2028"/>
      <c r="Y480" s="2028"/>
      <c r="Z480" s="2028"/>
      <c r="AA480" s="2028"/>
      <c r="AB480" s="2028"/>
      <c r="AC480" s="2028"/>
      <c r="AD480" s="2028"/>
      <c r="AE480" s="2028"/>
      <c r="AF480" s="2028"/>
      <c r="AG480" s="2028"/>
      <c r="AH480" s="2028"/>
      <c r="AI480" s="2028"/>
      <c r="AJ480" s="2028"/>
      <c r="AK480" s="2028"/>
      <c r="AL480" s="2028"/>
      <c r="AM480" s="2028"/>
      <c r="AN480" s="2028"/>
      <c r="AO480" s="2028"/>
      <c r="AP480" s="2028"/>
      <c r="AQ480" s="2028"/>
      <c r="AR480" s="2028"/>
      <c r="AS480" s="2028"/>
      <c r="AT480" s="2028"/>
      <c r="AU480" s="2028"/>
      <c r="AV480" s="2028"/>
      <c r="AW480" s="2028"/>
      <c r="AX480" s="2028"/>
      <c r="AY480" s="2028"/>
      <c r="AZ480" s="2028"/>
      <c r="BA480" s="2028"/>
      <c r="BB480" s="2028"/>
    </row>
    <row r="481" spans="1:54" s="2029" customFormat="1" x14ac:dyDescent="0.25">
      <c r="A481" s="2031"/>
      <c r="B481" s="2018"/>
      <c r="C481" s="2018"/>
      <c r="D481" s="2018"/>
      <c r="E481" s="2018"/>
      <c r="F481" s="2018"/>
      <c r="G481" s="2018"/>
      <c r="H481" s="2018"/>
      <c r="I481" s="2018"/>
      <c r="J481" s="2018"/>
      <c r="K481" s="2471"/>
      <c r="L481" s="393"/>
      <c r="M481" s="2027"/>
      <c r="N481" s="2028"/>
      <c r="O481" s="2028"/>
      <c r="P481" s="2028"/>
      <c r="Q481" s="2028"/>
      <c r="R481" s="2028"/>
      <c r="S481" s="2028"/>
      <c r="T481" s="2028"/>
      <c r="U481" s="2028"/>
      <c r="V481" s="2028"/>
      <c r="W481" s="2028"/>
      <c r="X481" s="2028"/>
      <c r="Y481" s="2028"/>
      <c r="Z481" s="2028"/>
      <c r="AA481" s="2028"/>
      <c r="AB481" s="2028"/>
      <c r="AC481" s="2028"/>
      <c r="AD481" s="2028"/>
      <c r="AE481" s="2028"/>
      <c r="AF481" s="2028"/>
      <c r="AG481" s="2028"/>
      <c r="AH481" s="2028"/>
      <c r="AI481" s="2028"/>
      <c r="AJ481" s="2028"/>
      <c r="AK481" s="2028"/>
      <c r="AL481" s="2028"/>
      <c r="AM481" s="2028"/>
      <c r="AN481" s="2028"/>
      <c r="AO481" s="2028"/>
      <c r="AP481" s="2028"/>
      <c r="AQ481" s="2028"/>
      <c r="AR481" s="2028"/>
      <c r="AS481" s="2028"/>
      <c r="AT481" s="2028"/>
      <c r="AU481" s="2028"/>
      <c r="AV481" s="2028"/>
      <c r="AW481" s="2028"/>
      <c r="AX481" s="2028"/>
      <c r="AY481" s="2028"/>
      <c r="AZ481" s="2028"/>
      <c r="BA481" s="2028"/>
      <c r="BB481" s="2028"/>
    </row>
    <row r="482" spans="1:54" s="2029" customFormat="1" x14ac:dyDescent="0.25">
      <c r="A482" s="2031"/>
      <c r="B482" s="2018"/>
      <c r="C482" s="2018"/>
      <c r="D482" s="2018"/>
      <c r="E482" s="2018"/>
      <c r="F482" s="2018"/>
      <c r="G482" s="2018"/>
      <c r="H482" s="2018"/>
      <c r="I482" s="2018"/>
      <c r="J482" s="2018"/>
      <c r="K482" s="2471"/>
      <c r="L482" s="393"/>
      <c r="M482" s="2027"/>
      <c r="N482" s="2028"/>
      <c r="O482" s="2028"/>
      <c r="P482" s="2028"/>
      <c r="Q482" s="2028"/>
      <c r="R482" s="2028"/>
      <c r="S482" s="2028"/>
      <c r="T482" s="2028"/>
      <c r="U482" s="2028"/>
      <c r="V482" s="2028"/>
      <c r="W482" s="2028"/>
      <c r="X482" s="2028"/>
      <c r="Y482" s="2028"/>
      <c r="Z482" s="2028"/>
      <c r="AA482" s="2028"/>
      <c r="AB482" s="2028"/>
      <c r="AC482" s="2028"/>
      <c r="AD482" s="2028"/>
      <c r="AE482" s="2028"/>
      <c r="AF482" s="2028"/>
      <c r="AG482" s="2028"/>
      <c r="AH482" s="2028"/>
      <c r="AI482" s="2028"/>
      <c r="AJ482" s="2028"/>
      <c r="AK482" s="2028"/>
      <c r="AL482" s="2028"/>
      <c r="AM482" s="2028"/>
      <c r="AN482" s="2028"/>
      <c r="AO482" s="2028"/>
      <c r="AP482" s="2028"/>
      <c r="AQ482" s="2028"/>
      <c r="AR482" s="2028"/>
      <c r="AS482" s="2028"/>
      <c r="AT482" s="2028"/>
      <c r="AU482" s="2028"/>
      <c r="AV482" s="2028"/>
      <c r="AW482" s="2028"/>
      <c r="AX482" s="2028"/>
      <c r="AY482" s="2028"/>
      <c r="AZ482" s="2028"/>
      <c r="BA482" s="2028"/>
      <c r="BB482" s="2028"/>
    </row>
    <row r="483" spans="1:54" s="2029" customFormat="1" x14ac:dyDescent="0.25">
      <c r="A483" s="2031"/>
      <c r="B483" s="2018"/>
      <c r="C483" s="2018"/>
      <c r="D483" s="2018"/>
      <c r="E483" s="2018"/>
      <c r="F483" s="2018"/>
      <c r="G483" s="2018"/>
      <c r="H483" s="2018"/>
      <c r="I483" s="2018"/>
      <c r="J483" s="2018"/>
      <c r="K483" s="2471"/>
      <c r="L483" s="393"/>
      <c r="M483" s="2027"/>
      <c r="N483" s="2028"/>
      <c r="O483" s="2028"/>
      <c r="P483" s="2028"/>
      <c r="Q483" s="2028"/>
      <c r="R483" s="2028"/>
      <c r="S483" s="2028"/>
      <c r="T483" s="2028"/>
      <c r="U483" s="2028"/>
      <c r="V483" s="2028"/>
      <c r="W483" s="2028"/>
      <c r="X483" s="2028"/>
      <c r="Y483" s="2028"/>
      <c r="Z483" s="2028"/>
      <c r="AA483" s="2028"/>
      <c r="AB483" s="2028"/>
      <c r="AC483" s="2028"/>
      <c r="AD483" s="2028"/>
      <c r="AE483" s="2028"/>
      <c r="AF483" s="2028"/>
      <c r="AG483" s="2028"/>
      <c r="AH483" s="2028"/>
      <c r="AI483" s="2028"/>
      <c r="AJ483" s="2028"/>
      <c r="AK483" s="2028"/>
      <c r="AL483" s="2028"/>
      <c r="AM483" s="2028"/>
      <c r="AN483" s="2028"/>
      <c r="AO483" s="2028"/>
      <c r="AP483" s="2028"/>
      <c r="AQ483" s="2028"/>
      <c r="AR483" s="2028"/>
      <c r="AS483" s="2028"/>
      <c r="AT483" s="2028"/>
      <c r="AU483" s="2028"/>
      <c r="AV483" s="2028"/>
      <c r="AW483" s="2028"/>
      <c r="AX483" s="2028"/>
      <c r="AY483" s="2028"/>
      <c r="AZ483" s="2028"/>
      <c r="BA483" s="2028"/>
      <c r="BB483" s="2028"/>
    </row>
    <row r="484" spans="1:54" s="2029" customFormat="1" x14ac:dyDescent="0.25">
      <c r="A484" s="2031"/>
      <c r="B484" s="2018"/>
      <c r="C484" s="2018"/>
      <c r="D484" s="2018"/>
      <c r="E484" s="2018"/>
      <c r="F484" s="2018"/>
      <c r="G484" s="2018"/>
      <c r="H484" s="2018"/>
      <c r="I484" s="2018"/>
      <c r="J484" s="2018"/>
      <c r="K484" s="2471"/>
      <c r="L484" s="393"/>
      <c r="M484" s="2027"/>
      <c r="N484" s="2028"/>
      <c r="O484" s="2028"/>
      <c r="P484" s="2028"/>
      <c r="Q484" s="2028"/>
      <c r="R484" s="2028"/>
      <c r="S484" s="2028"/>
      <c r="T484" s="2028"/>
      <c r="U484" s="2028"/>
      <c r="V484" s="2028"/>
      <c r="W484" s="2028"/>
      <c r="X484" s="2028"/>
      <c r="Y484" s="2028"/>
      <c r="Z484" s="2028"/>
      <c r="AA484" s="2028"/>
      <c r="AB484" s="2028"/>
      <c r="AC484" s="2028"/>
      <c r="AD484" s="2028"/>
      <c r="AE484" s="2028"/>
      <c r="AF484" s="2028"/>
      <c r="AG484" s="2028"/>
      <c r="AH484" s="2028"/>
      <c r="AI484" s="2028"/>
      <c r="AJ484" s="2028"/>
      <c r="AK484" s="2028"/>
      <c r="AL484" s="2028"/>
      <c r="AM484" s="2028"/>
      <c r="AN484" s="2028"/>
      <c r="AO484" s="2028"/>
      <c r="AP484" s="2028"/>
      <c r="AQ484" s="2028"/>
      <c r="AR484" s="2028"/>
      <c r="AS484" s="2028"/>
      <c r="AT484" s="2028"/>
      <c r="AU484" s="2028"/>
      <c r="AV484" s="2028"/>
      <c r="AW484" s="2028"/>
      <c r="AX484" s="2028"/>
      <c r="AY484" s="2028"/>
      <c r="AZ484" s="2028"/>
      <c r="BA484" s="2028"/>
      <c r="BB484" s="2028"/>
    </row>
    <row r="485" spans="1:54" s="2029" customFormat="1" x14ac:dyDescent="0.25">
      <c r="A485" s="2031"/>
      <c r="B485" s="2018"/>
      <c r="C485" s="2018"/>
      <c r="D485" s="2018"/>
      <c r="E485" s="2018"/>
      <c r="F485" s="2018"/>
      <c r="G485" s="2018"/>
      <c r="H485" s="2018"/>
      <c r="I485" s="2018"/>
      <c r="J485" s="2018"/>
      <c r="K485" s="2471"/>
      <c r="L485" s="393"/>
      <c r="M485" s="2027"/>
      <c r="N485" s="2028"/>
      <c r="O485" s="2028"/>
      <c r="P485" s="2028"/>
      <c r="Q485" s="2028"/>
      <c r="R485" s="2028"/>
      <c r="S485" s="2028"/>
      <c r="T485" s="2028"/>
      <c r="U485" s="2028"/>
      <c r="V485" s="2028"/>
      <c r="W485" s="2028"/>
      <c r="X485" s="2028"/>
      <c r="Y485" s="2028"/>
      <c r="Z485" s="2028"/>
      <c r="AA485" s="2028"/>
      <c r="AB485" s="2028"/>
      <c r="AC485" s="2028"/>
      <c r="AD485" s="2028"/>
      <c r="AE485" s="2028"/>
      <c r="AF485" s="2028"/>
      <c r="AG485" s="2028"/>
      <c r="AH485" s="2028"/>
      <c r="AI485" s="2028"/>
      <c r="AJ485" s="2028"/>
      <c r="AK485" s="2028"/>
      <c r="AL485" s="2028"/>
      <c r="AM485" s="2028"/>
      <c r="AN485" s="2028"/>
      <c r="AO485" s="2028"/>
      <c r="AP485" s="2028"/>
      <c r="AQ485" s="2028"/>
      <c r="AR485" s="2028"/>
      <c r="AS485" s="2028"/>
      <c r="AT485" s="2028"/>
      <c r="AU485" s="2028"/>
      <c r="AV485" s="2028"/>
      <c r="AW485" s="2028"/>
      <c r="AX485" s="2028"/>
      <c r="AY485" s="2028"/>
      <c r="AZ485" s="2028"/>
      <c r="BA485" s="2028"/>
      <c r="BB485" s="2028"/>
    </row>
    <row r="486" spans="1:54" s="2029" customFormat="1" x14ac:dyDescent="0.25">
      <c r="A486" s="2031"/>
      <c r="B486" s="2018"/>
      <c r="C486" s="2018"/>
      <c r="D486" s="2018"/>
      <c r="E486" s="2018"/>
      <c r="F486" s="2018"/>
      <c r="G486" s="2018"/>
      <c r="H486" s="2018"/>
      <c r="I486" s="2018"/>
      <c r="J486" s="2018"/>
      <c r="K486" s="2471"/>
      <c r="L486" s="393"/>
      <c r="M486" s="2027"/>
      <c r="N486" s="2028"/>
      <c r="O486" s="2028"/>
      <c r="P486" s="2028"/>
      <c r="Q486" s="2028"/>
      <c r="R486" s="2028"/>
      <c r="S486" s="2028"/>
      <c r="T486" s="2028"/>
      <c r="U486" s="2028"/>
      <c r="V486" s="2028"/>
      <c r="W486" s="2028"/>
      <c r="X486" s="2028"/>
      <c r="Y486" s="2028"/>
      <c r="Z486" s="2028"/>
      <c r="AA486" s="2028"/>
      <c r="AB486" s="2028"/>
      <c r="AC486" s="2028"/>
      <c r="AD486" s="2028"/>
      <c r="AE486" s="2028"/>
      <c r="AF486" s="2028"/>
      <c r="AG486" s="2028"/>
      <c r="AH486" s="2028"/>
      <c r="AI486" s="2028"/>
      <c r="AJ486" s="2028"/>
      <c r="AK486" s="2028"/>
      <c r="AL486" s="2028"/>
      <c r="AM486" s="2028"/>
      <c r="AN486" s="2028"/>
      <c r="AO486" s="2028"/>
      <c r="AP486" s="2028"/>
      <c r="AQ486" s="2028"/>
      <c r="AR486" s="2028"/>
      <c r="AS486" s="2028"/>
      <c r="AT486" s="2028"/>
      <c r="AU486" s="2028"/>
      <c r="AV486" s="2028"/>
      <c r="AW486" s="2028"/>
      <c r="AX486" s="2028"/>
      <c r="AY486" s="2028"/>
      <c r="AZ486" s="2028"/>
      <c r="BA486" s="2028"/>
      <c r="BB486" s="2028"/>
    </row>
    <row r="487" spans="1:54" s="2029" customFormat="1" x14ac:dyDescent="0.25">
      <c r="A487" s="2031"/>
      <c r="B487" s="2018"/>
      <c r="C487" s="2018"/>
      <c r="D487" s="2018"/>
      <c r="E487" s="2018"/>
      <c r="F487" s="2018"/>
      <c r="G487" s="2018"/>
      <c r="H487" s="2018"/>
      <c r="I487" s="2018"/>
      <c r="J487" s="2018"/>
      <c r="K487" s="2471"/>
      <c r="L487" s="393"/>
      <c r="M487" s="2027"/>
      <c r="N487" s="2028"/>
      <c r="O487" s="2028"/>
      <c r="P487" s="2028"/>
      <c r="Q487" s="2028"/>
      <c r="R487" s="2028"/>
      <c r="S487" s="2028"/>
      <c r="T487" s="2028"/>
      <c r="U487" s="2028"/>
      <c r="V487" s="2028"/>
      <c r="W487" s="2028"/>
      <c r="X487" s="2028"/>
      <c r="Y487" s="2028"/>
      <c r="Z487" s="2028"/>
      <c r="AA487" s="2028"/>
      <c r="AB487" s="2028"/>
      <c r="AC487" s="2028"/>
      <c r="AD487" s="2028"/>
      <c r="AE487" s="2028"/>
      <c r="AF487" s="2028"/>
      <c r="AG487" s="2028"/>
      <c r="AH487" s="2028"/>
      <c r="AI487" s="2028"/>
      <c r="AJ487" s="2028"/>
      <c r="AK487" s="2028"/>
      <c r="AL487" s="2028"/>
      <c r="AM487" s="2028"/>
      <c r="AN487" s="2028"/>
      <c r="AO487" s="2028"/>
      <c r="AP487" s="2028"/>
      <c r="AQ487" s="2028"/>
      <c r="AR487" s="2028"/>
      <c r="AS487" s="2028"/>
      <c r="AT487" s="2028"/>
      <c r="AU487" s="2028"/>
      <c r="AV487" s="2028"/>
      <c r="AW487" s="2028"/>
      <c r="AX487" s="2028"/>
      <c r="AY487" s="2028"/>
      <c r="AZ487" s="2028"/>
      <c r="BA487" s="2028"/>
      <c r="BB487" s="2028"/>
    </row>
    <row r="488" spans="1:54" s="2029" customFormat="1" x14ac:dyDescent="0.25">
      <c r="A488" s="2031"/>
      <c r="B488" s="2018"/>
      <c r="C488" s="2018"/>
      <c r="D488" s="2018"/>
      <c r="E488" s="2018"/>
      <c r="F488" s="2018"/>
      <c r="G488" s="2018"/>
      <c r="H488" s="2018"/>
      <c r="I488" s="2018"/>
      <c r="J488" s="2018"/>
      <c r="K488" s="2471"/>
      <c r="L488" s="393"/>
      <c r="M488" s="2027"/>
      <c r="N488" s="2028"/>
      <c r="O488" s="2028"/>
      <c r="P488" s="2028"/>
      <c r="Q488" s="2028"/>
      <c r="R488" s="2028"/>
      <c r="S488" s="2028"/>
      <c r="T488" s="2028"/>
      <c r="U488" s="2028"/>
      <c r="V488" s="2028"/>
      <c r="W488" s="2028"/>
      <c r="X488" s="2028"/>
      <c r="Y488" s="2028"/>
      <c r="Z488" s="2028"/>
      <c r="AA488" s="2028"/>
      <c r="AB488" s="2028"/>
      <c r="AC488" s="2028"/>
      <c r="AD488" s="2028"/>
      <c r="AE488" s="2028"/>
      <c r="AF488" s="2028"/>
      <c r="AG488" s="2028"/>
      <c r="AH488" s="2028"/>
      <c r="AI488" s="2028"/>
      <c r="AJ488" s="2028"/>
      <c r="AK488" s="2028"/>
      <c r="AL488" s="2028"/>
      <c r="AM488" s="2028"/>
      <c r="AN488" s="2028"/>
      <c r="AO488" s="2028"/>
      <c r="AP488" s="2028"/>
      <c r="AQ488" s="2028"/>
      <c r="AR488" s="2028"/>
      <c r="AS488" s="2028"/>
      <c r="AT488" s="2028"/>
      <c r="AU488" s="2028"/>
      <c r="AV488" s="2028"/>
      <c r="AW488" s="2028"/>
      <c r="AX488" s="2028"/>
      <c r="AY488" s="2028"/>
      <c r="AZ488" s="2028"/>
      <c r="BA488" s="2028"/>
      <c r="BB488" s="2028"/>
    </row>
    <row r="489" spans="1:54" s="2029" customFormat="1" x14ac:dyDescent="0.25">
      <c r="A489" s="2031"/>
      <c r="B489" s="2018"/>
      <c r="C489" s="2018"/>
      <c r="D489" s="2018"/>
      <c r="E489" s="2018"/>
      <c r="F489" s="2018"/>
      <c r="G489" s="2018"/>
      <c r="H489" s="2018"/>
      <c r="I489" s="2018"/>
      <c r="J489" s="2018"/>
      <c r="K489" s="2471"/>
      <c r="L489" s="393"/>
      <c r="M489" s="2027"/>
      <c r="N489" s="2028"/>
      <c r="O489" s="2028"/>
      <c r="P489" s="2028"/>
      <c r="Q489" s="2028"/>
      <c r="R489" s="2028"/>
      <c r="S489" s="2028"/>
      <c r="T489" s="2028"/>
      <c r="U489" s="2028"/>
      <c r="V489" s="2028"/>
      <c r="W489" s="2028"/>
      <c r="X489" s="2028"/>
      <c r="Y489" s="2028"/>
      <c r="Z489" s="2028"/>
      <c r="AA489" s="2028"/>
      <c r="AB489" s="2028"/>
      <c r="AC489" s="2028"/>
      <c r="AD489" s="2028"/>
      <c r="AE489" s="2028"/>
      <c r="AF489" s="2028"/>
      <c r="AG489" s="2028"/>
      <c r="AH489" s="2028"/>
      <c r="AI489" s="2028"/>
      <c r="AJ489" s="2028"/>
      <c r="AK489" s="2028"/>
      <c r="AL489" s="2028"/>
      <c r="AM489" s="2028"/>
      <c r="AN489" s="2028"/>
      <c r="AO489" s="2028"/>
      <c r="AP489" s="2028"/>
      <c r="AQ489" s="2028"/>
      <c r="AR489" s="2028"/>
      <c r="AS489" s="2028"/>
      <c r="AT489" s="2028"/>
      <c r="AU489" s="2028"/>
      <c r="AV489" s="2028"/>
      <c r="AW489" s="2028"/>
      <c r="AX489" s="2028"/>
      <c r="AY489" s="2028"/>
      <c r="AZ489" s="2028"/>
      <c r="BA489" s="2028"/>
      <c r="BB489" s="2028"/>
    </row>
    <row r="490" spans="1:54" s="2029" customFormat="1" x14ac:dyDescent="0.25">
      <c r="A490" s="2031"/>
      <c r="B490" s="2018"/>
      <c r="C490" s="2018"/>
      <c r="D490" s="2018"/>
      <c r="E490" s="2018"/>
      <c r="F490" s="2018"/>
      <c r="G490" s="2018"/>
      <c r="H490" s="2018"/>
      <c r="I490" s="2018"/>
      <c r="J490" s="2018"/>
      <c r="K490" s="2471"/>
      <c r="L490" s="393"/>
      <c r="M490" s="2027"/>
      <c r="N490" s="2028"/>
      <c r="O490" s="2028"/>
      <c r="P490" s="2028"/>
      <c r="Q490" s="2028"/>
      <c r="R490" s="2028"/>
      <c r="S490" s="2028"/>
      <c r="T490" s="2028"/>
      <c r="U490" s="2028"/>
      <c r="V490" s="2028"/>
      <c r="W490" s="2028"/>
      <c r="X490" s="2028"/>
      <c r="Y490" s="2028"/>
      <c r="Z490" s="2028"/>
      <c r="AA490" s="2028"/>
      <c r="AB490" s="2028"/>
      <c r="AC490" s="2028"/>
      <c r="AD490" s="2028"/>
      <c r="AE490" s="2028"/>
      <c r="AF490" s="2028"/>
      <c r="AG490" s="2028"/>
      <c r="AH490" s="2028"/>
      <c r="AI490" s="2028"/>
      <c r="AJ490" s="2028"/>
      <c r="AK490" s="2028"/>
      <c r="AL490" s="2028"/>
      <c r="AM490" s="2028"/>
      <c r="AN490" s="2028"/>
      <c r="AO490" s="2028"/>
      <c r="AP490" s="2028"/>
      <c r="AQ490" s="2028"/>
      <c r="AR490" s="2028"/>
      <c r="AS490" s="2028"/>
      <c r="AT490" s="2028"/>
      <c r="AU490" s="2028"/>
      <c r="AV490" s="2028"/>
      <c r="AW490" s="2028"/>
      <c r="AX490" s="2028"/>
      <c r="AY490" s="2028"/>
      <c r="AZ490" s="2028"/>
      <c r="BA490" s="2028"/>
      <c r="BB490" s="2028"/>
    </row>
    <row r="491" spans="1:54" s="2029" customFormat="1" x14ac:dyDescent="0.25">
      <c r="A491" s="2031"/>
      <c r="B491" s="2018"/>
      <c r="C491" s="2018"/>
      <c r="D491" s="2018"/>
      <c r="E491" s="2018"/>
      <c r="F491" s="2018"/>
      <c r="G491" s="2018"/>
      <c r="H491" s="2018"/>
      <c r="I491" s="2018"/>
      <c r="J491" s="2018"/>
      <c r="K491" s="2471"/>
      <c r="L491" s="393"/>
      <c r="M491" s="2027"/>
      <c r="N491" s="2028"/>
      <c r="O491" s="2028"/>
      <c r="P491" s="2028"/>
      <c r="Q491" s="2028"/>
      <c r="R491" s="2028"/>
      <c r="S491" s="2028"/>
      <c r="T491" s="2028"/>
      <c r="U491" s="2028"/>
      <c r="V491" s="2028"/>
      <c r="W491" s="2028"/>
      <c r="X491" s="2028"/>
      <c r="Y491" s="2028"/>
      <c r="Z491" s="2028"/>
      <c r="AA491" s="2028"/>
      <c r="AB491" s="2028"/>
      <c r="AC491" s="2028"/>
      <c r="AD491" s="2028"/>
      <c r="AE491" s="2028"/>
      <c r="AF491" s="2028"/>
      <c r="AG491" s="2028"/>
      <c r="AH491" s="2028"/>
      <c r="AI491" s="2028"/>
      <c r="AJ491" s="2028"/>
      <c r="AK491" s="2028"/>
      <c r="AL491" s="2028"/>
      <c r="AM491" s="2028"/>
      <c r="AN491" s="2028"/>
      <c r="AO491" s="2028"/>
      <c r="AP491" s="2028"/>
      <c r="AQ491" s="2028"/>
      <c r="AR491" s="2028"/>
      <c r="AS491" s="2028"/>
      <c r="AT491" s="2028"/>
      <c r="AU491" s="2028"/>
      <c r="AV491" s="2028"/>
      <c r="AW491" s="2028"/>
      <c r="AX491" s="2028"/>
      <c r="AY491" s="2028"/>
      <c r="AZ491" s="2028"/>
      <c r="BA491" s="2028"/>
      <c r="BB491" s="2028"/>
    </row>
    <row r="492" spans="1:54" s="2029" customFormat="1" x14ac:dyDescent="0.25">
      <c r="A492" s="2031"/>
      <c r="B492" s="2018"/>
      <c r="C492" s="2018"/>
      <c r="D492" s="2018"/>
      <c r="E492" s="2018"/>
      <c r="F492" s="2018"/>
      <c r="G492" s="2018"/>
      <c r="H492" s="2018"/>
      <c r="I492" s="2018"/>
      <c r="J492" s="2018"/>
      <c r="K492" s="2471"/>
      <c r="L492" s="393"/>
      <c r="M492" s="2027"/>
      <c r="N492" s="2028"/>
      <c r="O492" s="2028"/>
      <c r="P492" s="2028"/>
      <c r="Q492" s="2028"/>
      <c r="R492" s="2028"/>
      <c r="S492" s="2028"/>
      <c r="T492" s="2028"/>
      <c r="U492" s="2028"/>
      <c r="V492" s="2028"/>
      <c r="W492" s="2028"/>
      <c r="X492" s="2028"/>
      <c r="Y492" s="2028"/>
      <c r="Z492" s="2028"/>
      <c r="AA492" s="2028"/>
      <c r="AB492" s="2028"/>
      <c r="AC492" s="2028"/>
      <c r="AD492" s="2028"/>
      <c r="AE492" s="2028"/>
      <c r="AF492" s="2028"/>
      <c r="AG492" s="2028"/>
      <c r="AH492" s="2028"/>
      <c r="AI492" s="2028"/>
      <c r="AJ492" s="2028"/>
      <c r="AK492" s="2028"/>
      <c r="AL492" s="2028"/>
      <c r="AM492" s="2028"/>
      <c r="AN492" s="2028"/>
      <c r="AO492" s="2028"/>
      <c r="AP492" s="2028"/>
      <c r="AQ492" s="2028"/>
      <c r="AR492" s="2028"/>
      <c r="AS492" s="2028"/>
      <c r="AT492" s="2028"/>
      <c r="AU492" s="2028"/>
      <c r="AV492" s="2028"/>
      <c r="AW492" s="2028"/>
      <c r="AX492" s="2028"/>
      <c r="AY492" s="2028"/>
      <c r="AZ492" s="2028"/>
      <c r="BA492" s="2028"/>
      <c r="BB492" s="2028"/>
    </row>
    <row r="493" spans="1:54" s="2029" customFormat="1" x14ac:dyDescent="0.25">
      <c r="A493" s="2031"/>
      <c r="B493" s="2018"/>
      <c r="C493" s="2018"/>
      <c r="D493" s="2018"/>
      <c r="E493" s="2018"/>
      <c r="F493" s="2018"/>
      <c r="G493" s="2018"/>
      <c r="H493" s="2018"/>
      <c r="I493" s="2018"/>
      <c r="J493" s="2018"/>
      <c r="K493" s="2471"/>
      <c r="L493" s="393"/>
      <c r="M493" s="2027"/>
      <c r="N493" s="2028"/>
      <c r="O493" s="2028"/>
      <c r="P493" s="2028"/>
      <c r="Q493" s="2028"/>
      <c r="R493" s="2028"/>
      <c r="S493" s="2028"/>
      <c r="T493" s="2028"/>
      <c r="U493" s="2028"/>
      <c r="V493" s="2028"/>
      <c r="W493" s="2028"/>
      <c r="X493" s="2028"/>
      <c r="Y493" s="2028"/>
      <c r="Z493" s="2028"/>
      <c r="AA493" s="2028"/>
      <c r="AB493" s="2028"/>
      <c r="AC493" s="2028"/>
      <c r="AD493" s="2028"/>
      <c r="AE493" s="2028"/>
      <c r="AF493" s="2028"/>
      <c r="AG493" s="2028"/>
      <c r="AH493" s="2028"/>
      <c r="AI493" s="2028"/>
      <c r="AJ493" s="2028"/>
      <c r="AK493" s="2028"/>
      <c r="AL493" s="2028"/>
      <c r="AM493" s="2028"/>
      <c r="AN493" s="2028"/>
      <c r="AO493" s="2028"/>
      <c r="AP493" s="2028"/>
      <c r="AQ493" s="2028"/>
      <c r="AR493" s="2028"/>
      <c r="AS493" s="2028"/>
      <c r="AT493" s="2028"/>
      <c r="AU493" s="2028"/>
      <c r="AV493" s="2028"/>
      <c r="AW493" s="2028"/>
      <c r="AX493" s="2028"/>
      <c r="AY493" s="2028"/>
      <c r="AZ493" s="2028"/>
      <c r="BA493" s="2028"/>
      <c r="BB493" s="2028"/>
    </row>
    <row r="494" spans="1:54" s="2029" customFormat="1" x14ac:dyDescent="0.25">
      <c r="A494" s="2031"/>
      <c r="B494" s="2018"/>
      <c r="C494" s="2018"/>
      <c r="D494" s="2018"/>
      <c r="E494" s="2018"/>
      <c r="F494" s="2018"/>
      <c r="G494" s="2018"/>
      <c r="H494" s="2018"/>
      <c r="I494" s="2018"/>
      <c r="J494" s="2018"/>
      <c r="K494" s="2471"/>
      <c r="L494" s="393"/>
      <c r="M494" s="2027"/>
      <c r="N494" s="2028"/>
      <c r="O494" s="2028"/>
      <c r="P494" s="2028"/>
      <c r="Q494" s="2028"/>
      <c r="R494" s="2028"/>
      <c r="S494" s="2028"/>
      <c r="T494" s="2028"/>
      <c r="U494" s="2028"/>
      <c r="V494" s="2028"/>
      <c r="W494" s="2028"/>
      <c r="X494" s="2028"/>
      <c r="Y494" s="2028"/>
      <c r="Z494" s="2028"/>
      <c r="AA494" s="2028"/>
      <c r="AB494" s="2028"/>
      <c r="AC494" s="2028"/>
      <c r="AD494" s="2028"/>
      <c r="AE494" s="2028"/>
      <c r="AF494" s="2028"/>
      <c r="AG494" s="2028"/>
      <c r="AH494" s="2028"/>
      <c r="AI494" s="2028"/>
      <c r="AJ494" s="2028"/>
      <c r="AK494" s="2028"/>
      <c r="AL494" s="2028"/>
      <c r="AM494" s="2028"/>
      <c r="AN494" s="2028"/>
      <c r="AO494" s="2028"/>
      <c r="AP494" s="2028"/>
      <c r="AQ494" s="2028"/>
      <c r="AR494" s="2028"/>
      <c r="AS494" s="2028"/>
      <c r="AT494" s="2028"/>
      <c r="AU494" s="2028"/>
      <c r="AV494" s="2028"/>
      <c r="AW494" s="2028"/>
      <c r="AX494" s="2028"/>
      <c r="AY494" s="2028"/>
      <c r="AZ494" s="2028"/>
      <c r="BA494" s="2028"/>
      <c r="BB494" s="2028"/>
    </row>
    <row r="495" spans="1:54" s="2029" customFormat="1" x14ac:dyDescent="0.25">
      <c r="A495" s="2031"/>
      <c r="B495" s="2018"/>
      <c r="C495" s="2018"/>
      <c r="D495" s="2018"/>
      <c r="E495" s="2018"/>
      <c r="F495" s="2018"/>
      <c r="G495" s="2018"/>
      <c r="H495" s="2018"/>
      <c r="I495" s="2018"/>
      <c r="J495" s="2018"/>
      <c r="K495" s="2471"/>
      <c r="L495" s="393"/>
      <c r="M495" s="2027"/>
      <c r="N495" s="2028"/>
      <c r="O495" s="2028"/>
      <c r="P495" s="2028"/>
      <c r="Q495" s="2028"/>
      <c r="R495" s="2028"/>
      <c r="S495" s="2028"/>
      <c r="T495" s="2028"/>
      <c r="U495" s="2028"/>
      <c r="V495" s="2028"/>
      <c r="W495" s="2028"/>
      <c r="X495" s="2028"/>
      <c r="Y495" s="2028"/>
      <c r="Z495" s="2028"/>
      <c r="AA495" s="2028"/>
      <c r="AB495" s="2028"/>
      <c r="AC495" s="2028"/>
      <c r="AD495" s="2028"/>
      <c r="AE495" s="2028"/>
      <c r="AF495" s="2028"/>
      <c r="AG495" s="2028"/>
      <c r="AH495" s="2028"/>
      <c r="AI495" s="2028"/>
      <c r="AJ495" s="2028"/>
      <c r="AK495" s="2028"/>
      <c r="AL495" s="2028"/>
      <c r="AM495" s="2028"/>
      <c r="AN495" s="2028"/>
      <c r="AO495" s="2028"/>
      <c r="AP495" s="2028"/>
      <c r="AQ495" s="2028"/>
      <c r="AR495" s="2028"/>
      <c r="AS495" s="2028"/>
      <c r="AT495" s="2028"/>
      <c r="AU495" s="2028"/>
      <c r="AV495" s="2028"/>
      <c r="AW495" s="2028"/>
      <c r="AX495" s="2028"/>
      <c r="AY495" s="2028"/>
      <c r="AZ495" s="2028"/>
      <c r="BA495" s="2028"/>
      <c r="BB495" s="2028"/>
    </row>
    <row r="496" spans="1:54" s="2029" customFormat="1" x14ac:dyDescent="0.25">
      <c r="A496" s="2031"/>
      <c r="B496" s="2018"/>
      <c r="C496" s="2018"/>
      <c r="D496" s="2018"/>
      <c r="E496" s="2018"/>
      <c r="F496" s="2018"/>
      <c r="G496" s="2018"/>
      <c r="H496" s="2018"/>
      <c r="I496" s="2018"/>
      <c r="J496" s="2018"/>
      <c r="K496" s="2471"/>
      <c r="L496" s="393"/>
      <c r="M496" s="2027"/>
      <c r="N496" s="2028"/>
      <c r="O496" s="2028"/>
      <c r="P496" s="2028"/>
      <c r="Q496" s="2028"/>
      <c r="R496" s="2028"/>
      <c r="S496" s="2028"/>
      <c r="T496" s="2028"/>
      <c r="U496" s="2028"/>
      <c r="V496" s="2028"/>
      <c r="W496" s="2028"/>
      <c r="X496" s="2028"/>
      <c r="Y496" s="2028"/>
      <c r="Z496" s="2028"/>
      <c r="AA496" s="2028"/>
      <c r="AB496" s="2028"/>
      <c r="AC496" s="2028"/>
      <c r="AD496" s="2028"/>
      <c r="AE496" s="2028"/>
      <c r="AF496" s="2028"/>
      <c r="AG496" s="2028"/>
      <c r="AH496" s="2028"/>
      <c r="AI496" s="2028"/>
      <c r="AJ496" s="2028"/>
      <c r="AK496" s="2028"/>
      <c r="AL496" s="2028"/>
      <c r="AM496" s="2028"/>
      <c r="AN496" s="2028"/>
      <c r="AO496" s="2028"/>
      <c r="AP496" s="2028"/>
      <c r="AQ496" s="2028"/>
      <c r="AR496" s="2028"/>
      <c r="AS496" s="2028"/>
      <c r="AT496" s="2028"/>
      <c r="AU496" s="2028"/>
      <c r="AV496" s="2028"/>
      <c r="AW496" s="2028"/>
      <c r="AX496" s="2028"/>
      <c r="AY496" s="2028"/>
      <c r="AZ496" s="2028"/>
      <c r="BA496" s="2028"/>
      <c r="BB496" s="2028"/>
    </row>
    <row r="497" spans="1:54" s="2029" customFormat="1" x14ac:dyDescent="0.25">
      <c r="A497" s="2031"/>
      <c r="B497" s="2018"/>
      <c r="C497" s="2018"/>
      <c r="D497" s="2018"/>
      <c r="E497" s="2018"/>
      <c r="F497" s="2018"/>
      <c r="G497" s="2018"/>
      <c r="H497" s="2018"/>
      <c r="I497" s="2018"/>
      <c r="J497" s="2018"/>
      <c r="K497" s="2471"/>
      <c r="L497" s="393"/>
      <c r="M497" s="2027"/>
      <c r="N497" s="2028"/>
      <c r="O497" s="2028"/>
      <c r="P497" s="2028"/>
      <c r="Q497" s="2028"/>
      <c r="R497" s="2028"/>
      <c r="S497" s="2028"/>
      <c r="T497" s="2028"/>
      <c r="U497" s="2028"/>
      <c r="V497" s="2028"/>
      <c r="W497" s="2028"/>
      <c r="X497" s="2028"/>
      <c r="Y497" s="2028"/>
      <c r="Z497" s="2028"/>
      <c r="AA497" s="2028"/>
      <c r="AB497" s="2028"/>
      <c r="AC497" s="2028"/>
      <c r="AD497" s="2028"/>
      <c r="AE497" s="2028"/>
      <c r="AF497" s="2028"/>
      <c r="AG497" s="2028"/>
      <c r="AH497" s="2028"/>
      <c r="AI497" s="2028"/>
      <c r="AJ497" s="2028"/>
      <c r="AK497" s="2028"/>
      <c r="AL497" s="2028"/>
      <c r="AM497" s="2028"/>
      <c r="AN497" s="2028"/>
      <c r="AO497" s="2028"/>
      <c r="AP497" s="2028"/>
      <c r="AQ497" s="2028"/>
      <c r="AR497" s="2028"/>
      <c r="AS497" s="2028"/>
      <c r="AT497" s="2028"/>
      <c r="AU497" s="2028"/>
      <c r="AV497" s="2028"/>
      <c r="AW497" s="2028"/>
      <c r="AX497" s="2028"/>
      <c r="AY497" s="2028"/>
      <c r="AZ497" s="2028"/>
      <c r="BA497" s="2028"/>
      <c r="BB497" s="2028"/>
    </row>
    <row r="498" spans="1:54" s="2029" customFormat="1" x14ac:dyDescent="0.25">
      <c r="A498" s="2031"/>
      <c r="B498" s="2018"/>
      <c r="C498" s="2018"/>
      <c r="D498" s="2018"/>
      <c r="E498" s="2018"/>
      <c r="F498" s="2018"/>
      <c r="G498" s="2018"/>
      <c r="H498" s="2018"/>
      <c r="I498" s="2018"/>
      <c r="J498" s="2018"/>
      <c r="K498" s="2471"/>
      <c r="L498" s="393"/>
      <c r="M498" s="2027"/>
      <c r="N498" s="2028"/>
      <c r="O498" s="2028"/>
      <c r="P498" s="2028"/>
      <c r="Q498" s="2028"/>
      <c r="R498" s="2028"/>
      <c r="S498" s="2028"/>
      <c r="T498" s="2028"/>
      <c r="U498" s="2028"/>
      <c r="V498" s="2028"/>
      <c r="W498" s="2028"/>
      <c r="X498" s="2028"/>
      <c r="Y498" s="2028"/>
      <c r="Z498" s="2028"/>
      <c r="AA498" s="2028"/>
      <c r="AB498" s="2028"/>
      <c r="AC498" s="2028"/>
      <c r="AD498" s="2028"/>
      <c r="AE498" s="2028"/>
      <c r="AF498" s="2028"/>
      <c r="AG498" s="2028"/>
      <c r="AH498" s="2028"/>
      <c r="AI498" s="2028"/>
      <c r="AJ498" s="2028"/>
      <c r="AK498" s="2028"/>
      <c r="AL498" s="2028"/>
      <c r="AM498" s="2028"/>
      <c r="AN498" s="2028"/>
      <c r="AO498" s="2028"/>
      <c r="AP498" s="2028"/>
      <c r="AQ498" s="2028"/>
      <c r="AR498" s="2028"/>
      <c r="AS498" s="2028"/>
      <c r="AT498" s="2028"/>
      <c r="AU498" s="2028"/>
      <c r="AV498" s="2028"/>
      <c r="AW498" s="2028"/>
      <c r="AX498" s="2028"/>
      <c r="AY498" s="2028"/>
      <c r="AZ498" s="2028"/>
      <c r="BA498" s="2028"/>
      <c r="BB498" s="2028"/>
    </row>
    <row r="499" spans="1:54" s="2029" customFormat="1" x14ac:dyDescent="0.25">
      <c r="A499" s="2031"/>
      <c r="B499" s="2018"/>
      <c r="C499" s="2018"/>
      <c r="D499" s="2018"/>
      <c r="E499" s="2018"/>
      <c r="F499" s="2018"/>
      <c r="G499" s="2018"/>
      <c r="H499" s="2018"/>
      <c r="I499" s="2018"/>
      <c r="J499" s="2018"/>
      <c r="K499" s="2471"/>
      <c r="L499" s="393"/>
      <c r="M499" s="2027"/>
      <c r="N499" s="2028"/>
      <c r="O499" s="2028"/>
      <c r="P499" s="2028"/>
      <c r="Q499" s="2028"/>
      <c r="R499" s="2028"/>
      <c r="S499" s="2028"/>
      <c r="T499" s="2028"/>
      <c r="U499" s="2028"/>
      <c r="V499" s="2028"/>
      <c r="W499" s="2028"/>
      <c r="X499" s="2028"/>
      <c r="Y499" s="2028"/>
      <c r="Z499" s="2028"/>
      <c r="AA499" s="2028"/>
      <c r="AB499" s="2028"/>
      <c r="AC499" s="2028"/>
      <c r="AD499" s="2028"/>
      <c r="AE499" s="2028"/>
      <c r="AF499" s="2028"/>
      <c r="AG499" s="2028"/>
      <c r="AH499" s="2028"/>
      <c r="AI499" s="2028"/>
      <c r="AJ499" s="2028"/>
      <c r="AK499" s="2028"/>
      <c r="AL499" s="2028"/>
      <c r="AM499" s="2028"/>
      <c r="AN499" s="2028"/>
      <c r="AO499" s="2028"/>
      <c r="AP499" s="2028"/>
      <c r="AQ499" s="2028"/>
      <c r="AR499" s="2028"/>
      <c r="AS499" s="2028"/>
      <c r="AT499" s="2028"/>
      <c r="AU499" s="2028"/>
      <c r="AV499" s="2028"/>
      <c r="AW499" s="2028"/>
      <c r="AX499" s="2028"/>
      <c r="AY499" s="2028"/>
      <c r="AZ499" s="2028"/>
      <c r="BA499" s="2028"/>
      <c r="BB499" s="2028"/>
    </row>
    <row r="500" spans="1:54" s="2029" customFormat="1" x14ac:dyDescent="0.25">
      <c r="A500" s="2031"/>
      <c r="B500" s="2018"/>
      <c r="C500" s="2018"/>
      <c r="D500" s="2018"/>
      <c r="E500" s="2018"/>
      <c r="F500" s="2018"/>
      <c r="G500" s="2018"/>
      <c r="H500" s="2018"/>
      <c r="I500" s="2018"/>
      <c r="J500" s="2018"/>
      <c r="K500" s="2471"/>
      <c r="L500" s="393"/>
      <c r="M500" s="2027"/>
      <c r="N500" s="2028"/>
      <c r="O500" s="2028"/>
      <c r="P500" s="2028"/>
      <c r="Q500" s="2028"/>
      <c r="R500" s="2028"/>
      <c r="S500" s="2028"/>
      <c r="T500" s="2028"/>
      <c r="U500" s="2028"/>
      <c r="V500" s="2028"/>
      <c r="W500" s="2028"/>
      <c r="X500" s="2028"/>
      <c r="Y500" s="2028"/>
      <c r="Z500" s="2028"/>
      <c r="AA500" s="2028"/>
      <c r="AB500" s="2028"/>
      <c r="AC500" s="2028"/>
      <c r="AD500" s="2028"/>
      <c r="AE500" s="2028"/>
      <c r="AF500" s="2028"/>
      <c r="AG500" s="2028"/>
      <c r="AH500" s="2028"/>
      <c r="AI500" s="2028"/>
      <c r="AJ500" s="2028"/>
      <c r="AK500" s="2028"/>
      <c r="AL500" s="2028"/>
      <c r="AM500" s="2028"/>
      <c r="AN500" s="2028"/>
      <c r="AO500" s="2028"/>
      <c r="AP500" s="2028"/>
      <c r="AQ500" s="2028"/>
      <c r="AR500" s="2028"/>
      <c r="AS500" s="2028"/>
      <c r="AT500" s="2028"/>
      <c r="AU500" s="2028"/>
      <c r="AV500" s="2028"/>
      <c r="AW500" s="2028"/>
      <c r="AX500" s="2028"/>
      <c r="AY500" s="2028"/>
      <c r="AZ500" s="2028"/>
      <c r="BA500" s="2028"/>
      <c r="BB500" s="2028"/>
    </row>
    <row r="501" spans="1:54" s="2029" customFormat="1" x14ac:dyDescent="0.25">
      <c r="A501" s="2031"/>
      <c r="B501" s="2018"/>
      <c r="C501" s="2018"/>
      <c r="D501" s="2018"/>
      <c r="E501" s="2018"/>
      <c r="F501" s="2018"/>
      <c r="G501" s="2018"/>
      <c r="H501" s="2018"/>
      <c r="I501" s="2018"/>
      <c r="J501" s="2018"/>
      <c r="K501" s="2471"/>
      <c r="L501" s="393"/>
      <c r="M501" s="2027"/>
      <c r="N501" s="2028"/>
      <c r="O501" s="2028"/>
      <c r="P501" s="2028"/>
      <c r="Q501" s="2028"/>
      <c r="R501" s="2028"/>
      <c r="S501" s="2028"/>
      <c r="T501" s="2028"/>
      <c r="U501" s="2028"/>
      <c r="V501" s="2028"/>
      <c r="W501" s="2028"/>
      <c r="X501" s="2028"/>
      <c r="Y501" s="2028"/>
      <c r="Z501" s="2028"/>
      <c r="AA501" s="2028"/>
      <c r="AB501" s="2028"/>
      <c r="AC501" s="2028"/>
      <c r="AD501" s="2028"/>
      <c r="AE501" s="2028"/>
      <c r="AF501" s="2028"/>
      <c r="AG501" s="2028"/>
      <c r="AH501" s="2028"/>
      <c r="AI501" s="2028"/>
      <c r="AJ501" s="2028"/>
      <c r="AK501" s="2028"/>
      <c r="AL501" s="2028"/>
      <c r="AM501" s="2028"/>
      <c r="AN501" s="2028"/>
      <c r="AO501" s="2028"/>
      <c r="AP501" s="2028"/>
      <c r="AQ501" s="2028"/>
      <c r="AR501" s="2028"/>
      <c r="AS501" s="2028"/>
      <c r="AT501" s="2028"/>
      <c r="AU501" s="2028"/>
      <c r="AV501" s="2028"/>
      <c r="AW501" s="2028"/>
      <c r="AX501" s="2028"/>
      <c r="AY501" s="2028"/>
      <c r="AZ501" s="2028"/>
      <c r="BA501" s="2028"/>
      <c r="BB501" s="2028"/>
    </row>
    <row r="502" spans="1:54" s="2029" customFormat="1" x14ac:dyDescent="0.25">
      <c r="A502" s="2031"/>
      <c r="B502" s="2018"/>
      <c r="C502" s="2018"/>
      <c r="D502" s="2018"/>
      <c r="E502" s="2018"/>
      <c r="F502" s="2018"/>
      <c r="G502" s="2018"/>
      <c r="H502" s="2018"/>
      <c r="I502" s="2018"/>
      <c r="J502" s="2018"/>
      <c r="K502" s="2471"/>
      <c r="L502" s="393"/>
      <c r="M502" s="2027"/>
      <c r="N502" s="2028"/>
      <c r="O502" s="2028"/>
      <c r="P502" s="2028"/>
      <c r="Q502" s="2028"/>
      <c r="R502" s="2028"/>
      <c r="S502" s="2028"/>
      <c r="T502" s="2028"/>
      <c r="U502" s="2028"/>
      <c r="V502" s="2028"/>
      <c r="W502" s="2028"/>
      <c r="X502" s="2028"/>
      <c r="Y502" s="2028"/>
      <c r="Z502" s="2028"/>
      <c r="AA502" s="2028"/>
      <c r="AB502" s="2028"/>
      <c r="AC502" s="2028"/>
      <c r="AD502" s="2028"/>
      <c r="AE502" s="2028"/>
      <c r="AF502" s="2028"/>
      <c r="AG502" s="2028"/>
      <c r="AH502" s="2028"/>
      <c r="AI502" s="2028"/>
      <c r="AJ502" s="2028"/>
      <c r="AK502" s="2028"/>
      <c r="AL502" s="2028"/>
      <c r="AM502" s="2028"/>
      <c r="AN502" s="2028"/>
      <c r="AO502" s="2028"/>
      <c r="AP502" s="2028"/>
      <c r="AQ502" s="2028"/>
      <c r="AR502" s="2028"/>
      <c r="AS502" s="2028"/>
      <c r="AT502" s="2028"/>
      <c r="AU502" s="2028"/>
      <c r="AV502" s="2028"/>
      <c r="AW502" s="2028"/>
      <c r="AX502" s="2028"/>
      <c r="AY502" s="2028"/>
      <c r="AZ502" s="2028"/>
      <c r="BA502" s="2028"/>
      <c r="BB502" s="2028"/>
    </row>
    <row r="503" spans="1:54" s="2029" customFormat="1" x14ac:dyDescent="0.25">
      <c r="A503" s="2031"/>
      <c r="B503" s="2018"/>
      <c r="C503" s="2018"/>
      <c r="D503" s="2018"/>
      <c r="E503" s="2018"/>
      <c r="F503" s="2018"/>
      <c r="G503" s="2018"/>
      <c r="H503" s="2018"/>
      <c r="I503" s="2018"/>
      <c r="J503" s="2018"/>
      <c r="K503" s="2471"/>
      <c r="L503" s="393"/>
      <c r="M503" s="2027"/>
      <c r="N503" s="2028"/>
      <c r="O503" s="2028"/>
      <c r="P503" s="2028"/>
      <c r="Q503" s="2028"/>
      <c r="R503" s="2028"/>
      <c r="S503" s="2028"/>
      <c r="T503" s="2028"/>
      <c r="U503" s="2028"/>
      <c r="V503" s="2028"/>
      <c r="W503" s="2028"/>
      <c r="X503" s="2028"/>
      <c r="Y503" s="2028"/>
      <c r="Z503" s="2028"/>
      <c r="AA503" s="2028"/>
      <c r="AB503" s="2028"/>
      <c r="AC503" s="2028"/>
      <c r="AD503" s="2028"/>
      <c r="AE503" s="2028"/>
      <c r="AF503" s="2028"/>
      <c r="AG503" s="2028"/>
      <c r="AH503" s="2028"/>
      <c r="AI503" s="2028"/>
      <c r="AJ503" s="2028"/>
      <c r="AK503" s="2028"/>
      <c r="AL503" s="2028"/>
      <c r="AM503" s="2028"/>
      <c r="AN503" s="2028"/>
      <c r="AO503" s="2028"/>
      <c r="AP503" s="2028"/>
      <c r="AQ503" s="2028"/>
      <c r="AR503" s="2028"/>
      <c r="AS503" s="2028"/>
      <c r="AT503" s="2028"/>
      <c r="AU503" s="2028"/>
      <c r="AV503" s="2028"/>
      <c r="AW503" s="2028"/>
      <c r="AX503" s="2028"/>
      <c r="AY503" s="2028"/>
      <c r="AZ503" s="2028"/>
      <c r="BA503" s="2028"/>
      <c r="BB503" s="2028"/>
    </row>
    <row r="504" spans="1:54" s="2029" customFormat="1" x14ac:dyDescent="0.25">
      <c r="A504" s="2031"/>
      <c r="B504" s="2018"/>
      <c r="C504" s="2018"/>
      <c r="D504" s="2018"/>
      <c r="E504" s="2018"/>
      <c r="F504" s="2018"/>
      <c r="G504" s="2018"/>
      <c r="H504" s="2018"/>
      <c r="I504" s="2018"/>
      <c r="J504" s="2018"/>
      <c r="K504" s="2471"/>
      <c r="L504" s="393"/>
      <c r="M504" s="2027"/>
      <c r="N504" s="2028"/>
      <c r="O504" s="2028"/>
      <c r="P504" s="2028"/>
      <c r="Q504" s="2028"/>
      <c r="R504" s="2028"/>
      <c r="S504" s="2028"/>
      <c r="T504" s="2028"/>
      <c r="U504" s="2028"/>
      <c r="V504" s="2028"/>
      <c r="W504" s="2028"/>
      <c r="X504" s="2028"/>
      <c r="Y504" s="2028"/>
      <c r="Z504" s="2028"/>
      <c r="AA504" s="2028"/>
      <c r="AB504" s="2028"/>
      <c r="AC504" s="2028"/>
      <c r="AD504" s="2028"/>
      <c r="AE504" s="2028"/>
      <c r="AF504" s="2028"/>
      <c r="AG504" s="2028"/>
      <c r="AH504" s="2028"/>
      <c r="AI504" s="2028"/>
      <c r="AJ504" s="2028"/>
      <c r="AK504" s="2028"/>
      <c r="AL504" s="2028"/>
      <c r="AM504" s="2028"/>
      <c r="AN504" s="2028"/>
      <c r="AO504" s="2028"/>
      <c r="AP504" s="2028"/>
      <c r="AQ504" s="2028"/>
      <c r="AR504" s="2028"/>
      <c r="AS504" s="2028"/>
      <c r="AT504" s="2028"/>
      <c r="AU504" s="2028"/>
      <c r="AV504" s="2028"/>
      <c r="AW504" s="2028"/>
      <c r="AX504" s="2028"/>
      <c r="AY504" s="2028"/>
      <c r="AZ504" s="2028"/>
      <c r="BA504" s="2028"/>
      <c r="BB504" s="2028"/>
    </row>
    <row r="505" spans="1:54" s="2029" customFormat="1" x14ac:dyDescent="0.25">
      <c r="A505" s="2031"/>
      <c r="B505" s="2018"/>
      <c r="C505" s="2018"/>
      <c r="D505" s="2018"/>
      <c r="E505" s="2018"/>
      <c r="F505" s="2018"/>
      <c r="G505" s="2018"/>
      <c r="H505" s="2018"/>
      <c r="I505" s="2018"/>
      <c r="J505" s="2018"/>
      <c r="K505" s="2471"/>
      <c r="L505" s="393"/>
      <c r="M505" s="2027"/>
      <c r="N505" s="2028"/>
      <c r="O505" s="2028"/>
      <c r="P505" s="2028"/>
      <c r="Q505" s="2028"/>
      <c r="R505" s="2028"/>
      <c r="S505" s="2028"/>
      <c r="T505" s="2028"/>
      <c r="U505" s="2028"/>
      <c r="V505" s="2028"/>
      <c r="W505" s="2028"/>
      <c r="X505" s="2028"/>
      <c r="Y505" s="2028"/>
      <c r="Z505" s="2028"/>
      <c r="AA505" s="2028"/>
      <c r="AB505" s="2028"/>
      <c r="AC505" s="2028"/>
      <c r="AD505" s="2028"/>
      <c r="AE505" s="2028"/>
      <c r="AF505" s="2028"/>
      <c r="AG505" s="2028"/>
      <c r="AH505" s="2028"/>
      <c r="AI505" s="2028"/>
      <c r="AJ505" s="2028"/>
      <c r="AK505" s="2028"/>
      <c r="AL505" s="2028"/>
      <c r="AM505" s="2028"/>
      <c r="AN505" s="2028"/>
      <c r="AO505" s="2028"/>
      <c r="AP505" s="2028"/>
      <c r="AQ505" s="2028"/>
      <c r="AR505" s="2028"/>
      <c r="AS505" s="2028"/>
      <c r="AT505" s="2028"/>
      <c r="AU505" s="2028"/>
      <c r="AV505" s="2028"/>
      <c r="AW505" s="2028"/>
      <c r="AX505" s="2028"/>
      <c r="AY505" s="2028"/>
      <c r="AZ505" s="2028"/>
      <c r="BA505" s="2028"/>
      <c r="BB505" s="2028"/>
    </row>
    <row r="506" spans="1:54" s="2029" customFormat="1" x14ac:dyDescent="0.25">
      <c r="A506" s="2031"/>
      <c r="B506" s="2018"/>
      <c r="C506" s="2018"/>
      <c r="D506" s="2018"/>
      <c r="E506" s="2018"/>
      <c r="F506" s="2018"/>
      <c r="G506" s="2018"/>
      <c r="H506" s="2018"/>
      <c r="I506" s="2018"/>
      <c r="J506" s="2018"/>
      <c r="K506" s="2471"/>
      <c r="L506" s="393"/>
      <c r="M506" s="2027"/>
      <c r="N506" s="2028"/>
      <c r="O506" s="2028"/>
      <c r="P506" s="2028"/>
      <c r="Q506" s="2028"/>
      <c r="R506" s="2028"/>
      <c r="S506" s="2028"/>
      <c r="T506" s="2028"/>
      <c r="U506" s="2028"/>
      <c r="V506" s="2028"/>
      <c r="W506" s="2028"/>
      <c r="X506" s="2028"/>
      <c r="Y506" s="2028"/>
      <c r="Z506" s="2028"/>
      <c r="AA506" s="2028"/>
      <c r="AB506" s="2028"/>
      <c r="AC506" s="2028"/>
      <c r="AD506" s="2028"/>
      <c r="AE506" s="2028"/>
      <c r="AF506" s="2028"/>
      <c r="AG506" s="2028"/>
      <c r="AH506" s="2028"/>
      <c r="AI506" s="2028"/>
      <c r="AJ506" s="2028"/>
      <c r="AK506" s="2028"/>
      <c r="AL506" s="2028"/>
      <c r="AM506" s="2028"/>
      <c r="AN506" s="2028"/>
      <c r="AO506" s="2028"/>
      <c r="AP506" s="2028"/>
      <c r="AQ506" s="2028"/>
      <c r="AR506" s="2028"/>
      <c r="AS506" s="2028"/>
      <c r="AT506" s="2028"/>
      <c r="AU506" s="2028"/>
      <c r="AV506" s="2028"/>
      <c r="AW506" s="2028"/>
      <c r="AX506" s="2028"/>
      <c r="AY506" s="2028"/>
      <c r="AZ506" s="2028"/>
      <c r="BA506" s="2028"/>
      <c r="BB506" s="2028"/>
    </row>
    <row r="507" spans="1:54" s="2029" customFormat="1" x14ac:dyDescent="0.25">
      <c r="A507" s="2031"/>
      <c r="B507" s="2018"/>
      <c r="C507" s="2018"/>
      <c r="D507" s="2018"/>
      <c r="E507" s="2018"/>
      <c r="F507" s="2018"/>
      <c r="G507" s="2018"/>
      <c r="H507" s="2018"/>
      <c r="I507" s="2018"/>
      <c r="J507" s="2018"/>
      <c r="K507" s="2471"/>
      <c r="L507" s="393"/>
      <c r="M507" s="2027"/>
      <c r="N507" s="2028"/>
      <c r="O507" s="2028"/>
      <c r="P507" s="2028"/>
      <c r="Q507" s="2028"/>
      <c r="R507" s="2028"/>
      <c r="S507" s="2028"/>
      <c r="T507" s="2028"/>
      <c r="U507" s="2028"/>
      <c r="V507" s="2028"/>
      <c r="W507" s="2028"/>
      <c r="X507" s="2028"/>
      <c r="Y507" s="2028"/>
      <c r="Z507" s="2028"/>
      <c r="AA507" s="2028"/>
      <c r="AB507" s="2028"/>
      <c r="AC507" s="2028"/>
      <c r="AD507" s="2028"/>
      <c r="AE507" s="2028"/>
      <c r="AF507" s="2028"/>
      <c r="AG507" s="2028"/>
      <c r="AH507" s="2028"/>
      <c r="AI507" s="2028"/>
      <c r="AJ507" s="2028"/>
      <c r="AK507" s="2028"/>
      <c r="AL507" s="2028"/>
      <c r="AM507" s="2028"/>
      <c r="AN507" s="2028"/>
      <c r="AO507" s="2028"/>
      <c r="AP507" s="2028"/>
      <c r="AQ507" s="2028"/>
      <c r="AR507" s="2028"/>
      <c r="AS507" s="2028"/>
      <c r="AT507" s="2028"/>
      <c r="AU507" s="2028"/>
      <c r="AV507" s="2028"/>
      <c r="AW507" s="2028"/>
      <c r="AX507" s="2028"/>
      <c r="AY507" s="2028"/>
      <c r="AZ507" s="2028"/>
      <c r="BA507" s="2028"/>
      <c r="BB507" s="2028"/>
    </row>
    <row r="508" spans="1:54" s="2029" customFormat="1" x14ac:dyDescent="0.25">
      <c r="A508" s="2031"/>
      <c r="B508" s="2018"/>
      <c r="C508" s="2018"/>
      <c r="D508" s="2018"/>
      <c r="E508" s="2018"/>
      <c r="F508" s="2018"/>
      <c r="G508" s="2018"/>
      <c r="H508" s="2018"/>
      <c r="I508" s="2018"/>
      <c r="J508" s="2018"/>
      <c r="K508" s="2471"/>
      <c r="L508" s="393"/>
      <c r="M508" s="2027"/>
      <c r="N508" s="2028"/>
      <c r="O508" s="2028"/>
      <c r="P508" s="2028"/>
      <c r="Q508" s="2028"/>
      <c r="R508" s="2028"/>
      <c r="S508" s="2028"/>
      <c r="T508" s="2028"/>
      <c r="U508" s="2028"/>
      <c r="V508" s="2028"/>
      <c r="W508" s="2028"/>
      <c r="X508" s="2028"/>
      <c r="Y508" s="2028"/>
      <c r="Z508" s="2028"/>
      <c r="AA508" s="2028"/>
      <c r="AB508" s="2028"/>
      <c r="AC508" s="2028"/>
      <c r="AD508" s="2028"/>
      <c r="AE508" s="2028"/>
      <c r="AF508" s="2028"/>
      <c r="AG508" s="2028"/>
      <c r="AH508" s="2028"/>
      <c r="AI508" s="2028"/>
      <c r="AJ508" s="2028"/>
      <c r="AK508" s="2028"/>
      <c r="AL508" s="2028"/>
      <c r="AM508" s="2028"/>
      <c r="AN508" s="2028"/>
      <c r="AO508" s="2028"/>
      <c r="AP508" s="2028"/>
      <c r="AQ508" s="2028"/>
      <c r="AR508" s="2028"/>
      <c r="AS508" s="2028"/>
      <c r="AT508" s="2028"/>
      <c r="AU508" s="2028"/>
      <c r="AV508" s="2028"/>
      <c r="AW508" s="2028"/>
      <c r="AX508" s="2028"/>
      <c r="AY508" s="2028"/>
      <c r="AZ508" s="2028"/>
      <c r="BA508" s="2028"/>
      <c r="BB508" s="2028"/>
    </row>
    <row r="509" spans="1:54" s="2029" customFormat="1" x14ac:dyDescent="0.25">
      <c r="A509" s="2031"/>
      <c r="B509" s="2018"/>
      <c r="C509" s="2018"/>
      <c r="D509" s="2018"/>
      <c r="E509" s="2018"/>
      <c r="F509" s="2018"/>
      <c r="G509" s="2018"/>
      <c r="H509" s="2018"/>
      <c r="I509" s="2018"/>
      <c r="J509" s="2018"/>
      <c r="K509" s="2471"/>
      <c r="L509" s="393"/>
      <c r="M509" s="2027"/>
      <c r="N509" s="2028"/>
      <c r="O509" s="2028"/>
      <c r="P509" s="2028"/>
      <c r="Q509" s="2028"/>
      <c r="R509" s="2028"/>
      <c r="S509" s="2028"/>
      <c r="T509" s="2028"/>
      <c r="U509" s="2028"/>
      <c r="V509" s="2028"/>
      <c r="W509" s="2028"/>
      <c r="X509" s="2028"/>
      <c r="Y509" s="2028"/>
      <c r="Z509" s="2028"/>
      <c r="AA509" s="2028"/>
      <c r="AB509" s="2028"/>
      <c r="AC509" s="2028"/>
      <c r="AD509" s="2028"/>
      <c r="AE509" s="2028"/>
      <c r="AF509" s="2028"/>
      <c r="AG509" s="2028"/>
      <c r="AH509" s="2028"/>
      <c r="AI509" s="2028"/>
      <c r="AJ509" s="2028"/>
      <c r="AK509" s="2028"/>
      <c r="AL509" s="2028"/>
      <c r="AM509" s="2028"/>
      <c r="AN509" s="2028"/>
      <c r="AO509" s="2028"/>
      <c r="AP509" s="2028"/>
      <c r="AQ509" s="2028"/>
      <c r="AR509" s="2028"/>
      <c r="AS509" s="2028"/>
      <c r="AT509" s="2028"/>
      <c r="AU509" s="2028"/>
      <c r="AV509" s="2028"/>
      <c r="AW509" s="2028"/>
      <c r="AX509" s="2028"/>
      <c r="AY509" s="2028"/>
      <c r="AZ509" s="2028"/>
      <c r="BA509" s="2028"/>
      <c r="BB509" s="2028"/>
    </row>
    <row r="510" spans="1:54" s="2029" customFormat="1" x14ac:dyDescent="0.25">
      <c r="A510" s="2031"/>
      <c r="B510" s="2018"/>
      <c r="C510" s="2018"/>
      <c r="D510" s="2018"/>
      <c r="E510" s="2018"/>
      <c r="F510" s="2018"/>
      <c r="G510" s="2018"/>
      <c r="H510" s="2018"/>
      <c r="I510" s="2018"/>
      <c r="J510" s="2018"/>
      <c r="K510" s="2471"/>
      <c r="L510" s="393"/>
      <c r="M510" s="2027"/>
      <c r="N510" s="2028"/>
      <c r="O510" s="2028"/>
      <c r="P510" s="2028"/>
      <c r="Q510" s="2028"/>
      <c r="R510" s="2028"/>
      <c r="S510" s="2028"/>
      <c r="T510" s="2028"/>
      <c r="U510" s="2028"/>
      <c r="V510" s="2028"/>
      <c r="W510" s="2028"/>
      <c r="X510" s="2028"/>
      <c r="Y510" s="2028"/>
      <c r="Z510" s="2028"/>
      <c r="AA510" s="2028"/>
      <c r="AB510" s="2028"/>
      <c r="AC510" s="2028"/>
      <c r="AD510" s="2028"/>
      <c r="AE510" s="2028"/>
      <c r="AF510" s="2028"/>
      <c r="AG510" s="2028"/>
      <c r="AH510" s="2028"/>
      <c r="AI510" s="2028"/>
      <c r="AJ510" s="2028"/>
      <c r="AK510" s="2028"/>
      <c r="AL510" s="2028"/>
      <c r="AM510" s="2028"/>
      <c r="AN510" s="2028"/>
      <c r="AO510" s="2028"/>
      <c r="AP510" s="2028"/>
      <c r="AQ510" s="2028"/>
      <c r="AR510" s="2028"/>
      <c r="AS510" s="2028"/>
      <c r="AT510" s="2028"/>
      <c r="AU510" s="2028"/>
      <c r="AV510" s="2028"/>
      <c r="AW510" s="2028"/>
      <c r="AX510" s="2028"/>
      <c r="AY510" s="2028"/>
      <c r="AZ510" s="2028"/>
      <c r="BA510" s="2028"/>
      <c r="BB510" s="2028"/>
    </row>
    <row r="511" spans="1:54" s="2029" customFormat="1" x14ac:dyDescent="0.25">
      <c r="A511" s="2031"/>
      <c r="B511" s="2018"/>
      <c r="C511" s="2018"/>
      <c r="D511" s="2018"/>
      <c r="E511" s="2018"/>
      <c r="F511" s="2018"/>
      <c r="G511" s="2018"/>
      <c r="H511" s="2018"/>
      <c r="I511" s="2018"/>
      <c r="J511" s="2018"/>
      <c r="K511" s="2471"/>
      <c r="L511" s="393"/>
      <c r="M511" s="2027"/>
      <c r="N511" s="2028"/>
      <c r="O511" s="2028"/>
      <c r="P511" s="2028"/>
      <c r="Q511" s="2028"/>
      <c r="R511" s="2028"/>
      <c r="S511" s="2028"/>
      <c r="T511" s="2028"/>
      <c r="U511" s="2028"/>
      <c r="V511" s="2028"/>
      <c r="W511" s="2028"/>
      <c r="X511" s="2028"/>
      <c r="Y511" s="2028"/>
      <c r="Z511" s="2028"/>
      <c r="AA511" s="2028"/>
      <c r="AB511" s="2028"/>
      <c r="AC511" s="2028"/>
      <c r="AD511" s="2028"/>
      <c r="AE511" s="2028"/>
      <c r="AF511" s="2028"/>
      <c r="AG511" s="2028"/>
      <c r="AH511" s="2028"/>
      <c r="AI511" s="2028"/>
      <c r="AJ511" s="2028"/>
      <c r="AK511" s="2028"/>
      <c r="AL511" s="2028"/>
      <c r="AM511" s="2028"/>
      <c r="AN511" s="2028"/>
      <c r="AO511" s="2028"/>
      <c r="AP511" s="2028"/>
      <c r="AQ511" s="2028"/>
      <c r="AR511" s="2028"/>
      <c r="AS511" s="2028"/>
      <c r="AT511" s="2028"/>
      <c r="AU511" s="2028"/>
      <c r="AV511" s="2028"/>
      <c r="AW511" s="2028"/>
      <c r="AX511" s="2028"/>
      <c r="AY511" s="2028"/>
      <c r="AZ511" s="2028"/>
      <c r="BA511" s="2028"/>
      <c r="BB511" s="2028"/>
    </row>
    <row r="512" spans="1:54" s="2029" customFormat="1" x14ac:dyDescent="0.25">
      <c r="A512" s="2031"/>
      <c r="B512" s="2018"/>
      <c r="C512" s="2018"/>
      <c r="D512" s="2018"/>
      <c r="E512" s="2018"/>
      <c r="F512" s="2018"/>
      <c r="G512" s="2018"/>
      <c r="H512" s="2018"/>
      <c r="I512" s="2018"/>
      <c r="J512" s="2018"/>
      <c r="K512" s="2471"/>
      <c r="L512" s="393"/>
      <c r="M512" s="2027"/>
      <c r="N512" s="2028"/>
      <c r="O512" s="2028"/>
      <c r="P512" s="2028"/>
      <c r="Q512" s="2028"/>
      <c r="R512" s="2028"/>
      <c r="S512" s="2028"/>
      <c r="T512" s="2028"/>
      <c r="U512" s="2028"/>
      <c r="V512" s="2028"/>
      <c r="W512" s="2028"/>
      <c r="X512" s="2028"/>
      <c r="Y512" s="2028"/>
      <c r="Z512" s="2028"/>
      <c r="AA512" s="2028"/>
      <c r="AB512" s="2028"/>
      <c r="AC512" s="2028"/>
      <c r="AD512" s="2028"/>
      <c r="AE512" s="2028"/>
      <c r="AF512" s="2028"/>
      <c r="AG512" s="2028"/>
      <c r="AH512" s="2028"/>
      <c r="AI512" s="2028"/>
      <c r="AJ512" s="2028"/>
      <c r="AK512" s="2028"/>
      <c r="AL512" s="2028"/>
      <c r="AM512" s="2028"/>
      <c r="AN512" s="2028"/>
      <c r="AO512" s="2028"/>
      <c r="AP512" s="2028"/>
      <c r="AQ512" s="2028"/>
      <c r="AR512" s="2028"/>
      <c r="AS512" s="2028"/>
      <c r="AT512" s="2028"/>
      <c r="AU512" s="2028"/>
      <c r="AV512" s="2028"/>
      <c r="AW512" s="2028"/>
      <c r="AX512" s="2028"/>
      <c r="AY512" s="2028"/>
      <c r="AZ512" s="2028"/>
      <c r="BA512" s="2028"/>
      <c r="BB512" s="2028"/>
    </row>
    <row r="513" spans="1:54" s="2029" customFormat="1" x14ac:dyDescent="0.25">
      <c r="A513" s="2031"/>
      <c r="B513" s="2018"/>
      <c r="C513" s="2018"/>
      <c r="D513" s="2018"/>
      <c r="E513" s="2018"/>
      <c r="F513" s="2018"/>
      <c r="G513" s="2018"/>
      <c r="H513" s="2018"/>
      <c r="I513" s="2018"/>
      <c r="J513" s="2018"/>
      <c r="K513" s="2471"/>
      <c r="L513" s="393"/>
      <c r="M513" s="2027"/>
      <c r="N513" s="2028"/>
      <c r="O513" s="2028"/>
      <c r="P513" s="2028"/>
      <c r="Q513" s="2028"/>
      <c r="R513" s="2028"/>
      <c r="S513" s="2028"/>
      <c r="T513" s="2028"/>
      <c r="U513" s="2028"/>
      <c r="V513" s="2028"/>
      <c r="W513" s="2028"/>
      <c r="X513" s="2028"/>
      <c r="Y513" s="2028"/>
      <c r="Z513" s="2028"/>
      <c r="AA513" s="2028"/>
      <c r="AB513" s="2028"/>
      <c r="AC513" s="2028"/>
      <c r="AD513" s="2028"/>
      <c r="AE513" s="2028"/>
      <c r="AF513" s="2028"/>
      <c r="AG513" s="2028"/>
      <c r="AH513" s="2028"/>
      <c r="AI513" s="2028"/>
      <c r="AJ513" s="2028"/>
      <c r="AK513" s="2028"/>
      <c r="AL513" s="2028"/>
      <c r="AM513" s="2028"/>
      <c r="AN513" s="2028"/>
      <c r="AO513" s="2028"/>
      <c r="AP513" s="2028"/>
      <c r="AQ513" s="2028"/>
      <c r="AR513" s="2028"/>
      <c r="AS513" s="2028"/>
      <c r="AT513" s="2028"/>
      <c r="AU513" s="2028"/>
      <c r="AV513" s="2028"/>
      <c r="AW513" s="2028"/>
      <c r="AX513" s="2028"/>
      <c r="AY513" s="2028"/>
      <c r="AZ513" s="2028"/>
      <c r="BA513" s="2028"/>
      <c r="BB513" s="2028"/>
    </row>
    <row r="514" spans="1:54" s="2029" customFormat="1" x14ac:dyDescent="0.25">
      <c r="A514" s="2031"/>
      <c r="B514" s="2018"/>
      <c r="C514" s="2018"/>
      <c r="D514" s="2018"/>
      <c r="E514" s="2018"/>
      <c r="F514" s="2018"/>
      <c r="G514" s="2018"/>
      <c r="H514" s="2018"/>
      <c r="I514" s="2018"/>
      <c r="J514" s="2018"/>
      <c r="K514" s="2471"/>
      <c r="L514" s="393"/>
      <c r="M514" s="2027"/>
      <c r="N514" s="2028"/>
      <c r="O514" s="2028"/>
      <c r="P514" s="2028"/>
      <c r="Q514" s="2028"/>
      <c r="R514" s="2028"/>
      <c r="S514" s="2028"/>
      <c r="T514" s="2028"/>
      <c r="U514" s="2028"/>
      <c r="V514" s="2028"/>
      <c r="W514" s="2028"/>
      <c r="X514" s="2028"/>
      <c r="Y514" s="2028"/>
      <c r="Z514" s="2028"/>
      <c r="AA514" s="2028"/>
      <c r="AB514" s="2028"/>
      <c r="AC514" s="2028"/>
      <c r="AD514" s="2028"/>
      <c r="AE514" s="2028"/>
      <c r="AF514" s="2028"/>
      <c r="AG514" s="2028"/>
      <c r="AH514" s="2028"/>
      <c r="AI514" s="2028"/>
      <c r="AJ514" s="2028"/>
      <c r="AK514" s="2028"/>
      <c r="AL514" s="2028"/>
      <c r="AM514" s="2028"/>
      <c r="AN514" s="2028"/>
      <c r="AO514" s="2028"/>
      <c r="AP514" s="2028"/>
      <c r="AQ514" s="2028"/>
      <c r="AR514" s="2028"/>
      <c r="AS514" s="2028"/>
      <c r="AT514" s="2028"/>
      <c r="AU514" s="2028"/>
      <c r="AV514" s="2028"/>
      <c r="AW514" s="2028"/>
      <c r="AX514" s="2028"/>
      <c r="AY514" s="2028"/>
      <c r="AZ514" s="2028"/>
      <c r="BA514" s="2028"/>
      <c r="BB514" s="2028"/>
    </row>
    <row r="515" spans="1:54" s="2029" customFormat="1" x14ac:dyDescent="0.25">
      <c r="A515" s="2031"/>
      <c r="B515" s="2018"/>
      <c r="C515" s="2018"/>
      <c r="D515" s="2018"/>
      <c r="E515" s="2018"/>
      <c r="F515" s="2018"/>
      <c r="G515" s="2018"/>
      <c r="H515" s="2018"/>
      <c r="I515" s="2018"/>
      <c r="J515" s="2018"/>
      <c r="K515" s="2471"/>
      <c r="L515" s="393"/>
      <c r="M515" s="2027"/>
      <c r="N515" s="2028"/>
      <c r="O515" s="2028"/>
      <c r="P515" s="2028"/>
      <c r="Q515" s="2028"/>
      <c r="R515" s="2028"/>
      <c r="S515" s="2028"/>
      <c r="T515" s="2028"/>
      <c r="U515" s="2028"/>
      <c r="V515" s="2028"/>
      <c r="W515" s="2028"/>
      <c r="X515" s="2028"/>
      <c r="Y515" s="2028"/>
      <c r="Z515" s="2028"/>
      <c r="AA515" s="2028"/>
      <c r="AB515" s="2028"/>
      <c r="AC515" s="2028"/>
      <c r="AD515" s="2028"/>
      <c r="AE515" s="2028"/>
      <c r="AF515" s="2028"/>
      <c r="AG515" s="2028"/>
      <c r="AH515" s="2028"/>
      <c r="AI515" s="2028"/>
      <c r="AJ515" s="2028"/>
      <c r="AK515" s="2028"/>
      <c r="AL515" s="2028"/>
      <c r="AM515" s="2028"/>
      <c r="AN515" s="2028"/>
      <c r="AO515" s="2028"/>
      <c r="AP515" s="2028"/>
      <c r="AQ515" s="2028"/>
      <c r="AR515" s="2028"/>
      <c r="AS515" s="2028"/>
      <c r="AT515" s="2028"/>
      <c r="AU515" s="2028"/>
      <c r="AV515" s="2028"/>
      <c r="AW515" s="2028"/>
      <c r="AX515" s="2028"/>
      <c r="AY515" s="2028"/>
      <c r="AZ515" s="2028"/>
      <c r="BA515" s="2028"/>
      <c r="BB515" s="2028"/>
    </row>
    <row r="516" spans="1:54" s="2029" customFormat="1" x14ac:dyDescent="0.25">
      <c r="A516" s="2031"/>
      <c r="B516" s="2018"/>
      <c r="C516" s="2018"/>
      <c r="D516" s="2018"/>
      <c r="E516" s="2018"/>
      <c r="F516" s="2018"/>
      <c r="G516" s="2018"/>
      <c r="H516" s="2018"/>
      <c r="I516" s="2018"/>
      <c r="J516" s="2018"/>
      <c r="K516" s="2471"/>
      <c r="L516" s="393"/>
      <c r="M516" s="2027"/>
      <c r="N516" s="2028"/>
      <c r="O516" s="2028"/>
      <c r="P516" s="2028"/>
      <c r="Q516" s="2028"/>
      <c r="R516" s="2028"/>
      <c r="S516" s="2028"/>
      <c r="T516" s="2028"/>
      <c r="U516" s="2028"/>
      <c r="V516" s="2028"/>
      <c r="W516" s="2028"/>
      <c r="X516" s="2028"/>
      <c r="Y516" s="2028"/>
      <c r="Z516" s="2028"/>
      <c r="AA516" s="2028"/>
      <c r="AB516" s="2028"/>
      <c r="AC516" s="2028"/>
      <c r="AD516" s="2028"/>
      <c r="AE516" s="2028"/>
      <c r="AF516" s="2028"/>
      <c r="AG516" s="2028"/>
      <c r="AH516" s="2028"/>
      <c r="AI516" s="2028"/>
      <c r="AJ516" s="2028"/>
      <c r="AK516" s="2028"/>
      <c r="AL516" s="2028"/>
      <c r="AM516" s="2028"/>
      <c r="AN516" s="2028"/>
      <c r="AO516" s="2028"/>
      <c r="AP516" s="2028"/>
      <c r="AQ516" s="2028"/>
      <c r="AR516" s="2028"/>
      <c r="AS516" s="2028"/>
      <c r="AT516" s="2028"/>
      <c r="AU516" s="2028"/>
      <c r="AV516" s="2028"/>
      <c r="AW516" s="2028"/>
      <c r="AX516" s="2028"/>
      <c r="AY516" s="2028"/>
      <c r="AZ516" s="2028"/>
      <c r="BA516" s="2028"/>
      <c r="BB516" s="2028"/>
    </row>
    <row r="517" spans="1:54" s="2029" customFormat="1" x14ac:dyDescent="0.25">
      <c r="A517" s="2031"/>
      <c r="B517" s="2018"/>
      <c r="C517" s="2018"/>
      <c r="D517" s="2018"/>
      <c r="E517" s="2018"/>
      <c r="F517" s="2018"/>
      <c r="G517" s="2018"/>
      <c r="H517" s="2018"/>
      <c r="I517" s="2018"/>
      <c r="J517" s="2018"/>
      <c r="K517" s="2471"/>
      <c r="L517" s="393"/>
      <c r="M517" s="2027"/>
      <c r="N517" s="2028"/>
      <c r="O517" s="2028"/>
      <c r="P517" s="2028"/>
      <c r="Q517" s="2028"/>
      <c r="R517" s="2028"/>
      <c r="S517" s="2028"/>
      <c r="T517" s="2028"/>
      <c r="U517" s="2028"/>
      <c r="V517" s="2028"/>
      <c r="W517" s="2028"/>
      <c r="X517" s="2028"/>
      <c r="Y517" s="2028"/>
      <c r="Z517" s="2028"/>
      <c r="AA517" s="2028"/>
      <c r="AB517" s="2028"/>
      <c r="AC517" s="2028"/>
      <c r="AD517" s="2028"/>
      <c r="AE517" s="2028"/>
      <c r="AF517" s="2028"/>
      <c r="AG517" s="2028"/>
      <c r="AH517" s="2028"/>
      <c r="AI517" s="2028"/>
      <c r="AJ517" s="2028"/>
      <c r="AK517" s="2028"/>
      <c r="AL517" s="2028"/>
      <c r="AM517" s="2028"/>
      <c r="AN517" s="2028"/>
      <c r="AO517" s="2028"/>
      <c r="AP517" s="2028"/>
      <c r="AQ517" s="2028"/>
      <c r="AR517" s="2028"/>
      <c r="AS517" s="2028"/>
      <c r="AT517" s="2028"/>
      <c r="AU517" s="2028"/>
      <c r="AV517" s="2028"/>
      <c r="AW517" s="2028"/>
      <c r="AX517" s="2028"/>
      <c r="AY517" s="2028"/>
      <c r="AZ517" s="2028"/>
      <c r="BA517" s="2028"/>
      <c r="BB517" s="2028"/>
    </row>
    <row r="518" spans="1:54" s="2029" customFormat="1" x14ac:dyDescent="0.25">
      <c r="A518" s="2031"/>
      <c r="B518" s="2018"/>
      <c r="C518" s="2018"/>
      <c r="D518" s="2018"/>
      <c r="E518" s="2018"/>
      <c r="F518" s="2018"/>
      <c r="G518" s="2018"/>
      <c r="H518" s="2018"/>
      <c r="I518" s="2018"/>
      <c r="J518" s="2018"/>
      <c r="K518" s="2471"/>
      <c r="L518" s="393"/>
      <c r="M518" s="2027"/>
      <c r="N518" s="2028"/>
      <c r="O518" s="2028"/>
      <c r="P518" s="2028"/>
      <c r="Q518" s="2028"/>
      <c r="R518" s="2028"/>
      <c r="S518" s="2028"/>
      <c r="T518" s="2028"/>
      <c r="U518" s="2028"/>
      <c r="V518" s="2028"/>
      <c r="W518" s="2028"/>
      <c r="X518" s="2028"/>
      <c r="Y518" s="2028"/>
      <c r="Z518" s="2028"/>
      <c r="AA518" s="2028"/>
      <c r="AB518" s="2028"/>
      <c r="AC518" s="2028"/>
      <c r="AD518" s="2028"/>
      <c r="AE518" s="2028"/>
      <c r="AF518" s="2028"/>
      <c r="AG518" s="2028"/>
      <c r="AH518" s="2028"/>
      <c r="AI518" s="2028"/>
      <c r="AJ518" s="2028"/>
      <c r="AK518" s="2028"/>
      <c r="AL518" s="2028"/>
      <c r="AM518" s="2028"/>
      <c r="AN518" s="2028"/>
      <c r="AO518" s="2028"/>
      <c r="AP518" s="2028"/>
      <c r="AQ518" s="2028"/>
      <c r="AR518" s="2028"/>
      <c r="AS518" s="2028"/>
      <c r="AT518" s="2028"/>
      <c r="AU518" s="2028"/>
      <c r="AV518" s="2028"/>
      <c r="AW518" s="2028"/>
      <c r="AX518" s="2028"/>
      <c r="AY518" s="2028"/>
      <c r="AZ518" s="2028"/>
      <c r="BA518" s="2028"/>
      <c r="BB518" s="2028"/>
    </row>
    <row r="519" spans="1:54" s="2029" customFormat="1" x14ac:dyDescent="0.25">
      <c r="A519" s="2031"/>
      <c r="B519" s="2018"/>
      <c r="C519" s="2018"/>
      <c r="D519" s="2018"/>
      <c r="E519" s="2018"/>
      <c r="F519" s="2018"/>
      <c r="G519" s="2018"/>
      <c r="H519" s="2018"/>
      <c r="I519" s="2018"/>
      <c r="J519" s="2018"/>
      <c r="K519" s="2471"/>
      <c r="L519" s="393"/>
      <c r="M519" s="2027"/>
      <c r="N519" s="2028"/>
      <c r="O519" s="2028"/>
      <c r="P519" s="2028"/>
      <c r="Q519" s="2028"/>
      <c r="R519" s="2028"/>
      <c r="S519" s="2028"/>
      <c r="T519" s="2028"/>
      <c r="U519" s="2028"/>
      <c r="V519" s="2028"/>
      <c r="W519" s="2028"/>
      <c r="X519" s="2028"/>
      <c r="Y519" s="2028"/>
      <c r="Z519" s="2028"/>
      <c r="AA519" s="2028"/>
      <c r="AB519" s="2028"/>
      <c r="AC519" s="2028"/>
      <c r="AD519" s="2028"/>
      <c r="AE519" s="2028"/>
      <c r="AF519" s="2028"/>
      <c r="AG519" s="2028"/>
      <c r="AH519" s="2028"/>
      <c r="AI519" s="2028"/>
      <c r="AJ519" s="2028"/>
      <c r="AK519" s="2028"/>
      <c r="AL519" s="2028"/>
      <c r="AM519" s="2028"/>
      <c r="AN519" s="2028"/>
      <c r="AO519" s="2028"/>
      <c r="AP519" s="2028"/>
      <c r="AQ519" s="2028"/>
      <c r="AR519" s="2028"/>
      <c r="AS519" s="2028"/>
      <c r="AT519" s="2028"/>
      <c r="AU519" s="2028"/>
      <c r="AV519" s="2028"/>
      <c r="AW519" s="2028"/>
      <c r="AX519" s="2028"/>
      <c r="AY519" s="2028"/>
      <c r="AZ519" s="2028"/>
      <c r="BA519" s="2028"/>
      <c r="BB519" s="2028"/>
    </row>
    <row r="520" spans="1:54" s="2029" customFormat="1" x14ac:dyDescent="0.25">
      <c r="A520" s="2031"/>
      <c r="B520" s="2018"/>
      <c r="C520" s="2018"/>
      <c r="D520" s="2018"/>
      <c r="E520" s="2018"/>
      <c r="F520" s="2018"/>
      <c r="G520" s="2018"/>
      <c r="H520" s="2018"/>
      <c r="I520" s="2018"/>
      <c r="J520" s="2018"/>
      <c r="K520" s="2471"/>
      <c r="L520" s="393"/>
      <c r="M520" s="2027"/>
      <c r="N520" s="2028"/>
      <c r="O520" s="2028"/>
      <c r="P520" s="2028"/>
      <c r="Q520" s="2028"/>
      <c r="R520" s="2028"/>
      <c r="S520" s="2028"/>
      <c r="T520" s="2028"/>
      <c r="U520" s="2028"/>
      <c r="V520" s="2028"/>
      <c r="W520" s="2028"/>
      <c r="X520" s="2028"/>
      <c r="Y520" s="2028"/>
      <c r="Z520" s="2028"/>
      <c r="AA520" s="2028"/>
      <c r="AB520" s="2028"/>
      <c r="AC520" s="2028"/>
      <c r="AD520" s="2028"/>
      <c r="AE520" s="2028"/>
      <c r="AF520" s="2028"/>
      <c r="AG520" s="2028"/>
      <c r="AH520" s="2028"/>
      <c r="AI520" s="2028"/>
      <c r="AJ520" s="2028"/>
      <c r="AK520" s="2028"/>
      <c r="AL520" s="2028"/>
      <c r="AM520" s="2028"/>
      <c r="AN520" s="2028"/>
      <c r="AO520" s="2028"/>
      <c r="AP520" s="2028"/>
      <c r="AQ520" s="2028"/>
      <c r="AR520" s="2028"/>
      <c r="AS520" s="2028"/>
      <c r="AT520" s="2028"/>
      <c r="AU520" s="2028"/>
      <c r="AV520" s="2028"/>
      <c r="AW520" s="2028"/>
      <c r="AX520" s="2028"/>
      <c r="AY520" s="2028"/>
      <c r="AZ520" s="2028"/>
      <c r="BA520" s="2028"/>
      <c r="BB520" s="2028"/>
    </row>
    <row r="521" spans="1:54" s="2029" customFormat="1" x14ac:dyDescent="0.25">
      <c r="A521" s="2031"/>
      <c r="B521" s="2018"/>
      <c r="C521" s="2018"/>
      <c r="D521" s="2018"/>
      <c r="E521" s="2018"/>
      <c r="F521" s="2018"/>
      <c r="G521" s="2018"/>
      <c r="H521" s="2018"/>
      <c r="I521" s="2018"/>
      <c r="J521" s="2018"/>
      <c r="K521" s="2471"/>
      <c r="L521" s="393"/>
      <c r="M521" s="2027"/>
      <c r="N521" s="2028"/>
      <c r="O521" s="2028"/>
      <c r="P521" s="2028"/>
      <c r="Q521" s="2028"/>
      <c r="R521" s="2028"/>
      <c r="S521" s="2028"/>
      <c r="T521" s="2028"/>
      <c r="U521" s="2028"/>
      <c r="V521" s="2028"/>
      <c r="W521" s="2028"/>
      <c r="X521" s="2028"/>
      <c r="Y521" s="2028"/>
      <c r="Z521" s="2028"/>
      <c r="AA521" s="2028"/>
      <c r="AB521" s="2028"/>
      <c r="AC521" s="2028"/>
      <c r="AD521" s="2028"/>
      <c r="AE521" s="2028"/>
      <c r="AF521" s="2028"/>
      <c r="AG521" s="2028"/>
      <c r="AH521" s="2028"/>
      <c r="AI521" s="2028"/>
      <c r="AJ521" s="2028"/>
      <c r="AK521" s="2028"/>
      <c r="AL521" s="2028"/>
      <c r="AM521" s="2028"/>
      <c r="AN521" s="2028"/>
      <c r="AO521" s="2028"/>
      <c r="AP521" s="2028"/>
      <c r="AQ521" s="2028"/>
      <c r="AR521" s="2028"/>
      <c r="AS521" s="2028"/>
      <c r="AT521" s="2028"/>
      <c r="AU521" s="2028"/>
      <c r="AV521" s="2028"/>
      <c r="AW521" s="2028"/>
      <c r="AX521" s="2028"/>
      <c r="AY521" s="2028"/>
      <c r="AZ521" s="2028"/>
      <c r="BA521" s="2028"/>
      <c r="BB521" s="2028"/>
    </row>
    <row r="522" spans="1:54" s="2029" customFormat="1" x14ac:dyDescent="0.25">
      <c r="A522" s="2031"/>
      <c r="B522" s="2018"/>
      <c r="C522" s="2018"/>
      <c r="D522" s="2018"/>
      <c r="E522" s="2018"/>
      <c r="F522" s="2018"/>
      <c r="G522" s="2018"/>
      <c r="H522" s="2018"/>
      <c r="I522" s="2018"/>
      <c r="J522" s="2018"/>
      <c r="K522" s="2471"/>
      <c r="L522" s="393"/>
      <c r="M522" s="2027"/>
      <c r="N522" s="2028"/>
      <c r="O522" s="2028"/>
      <c r="P522" s="2028"/>
      <c r="Q522" s="2028"/>
      <c r="R522" s="2028"/>
      <c r="S522" s="2028"/>
      <c r="T522" s="2028"/>
      <c r="U522" s="2028"/>
      <c r="V522" s="2028"/>
      <c r="W522" s="2028"/>
      <c r="X522" s="2028"/>
      <c r="Y522" s="2028"/>
      <c r="Z522" s="2028"/>
      <c r="AA522" s="2028"/>
      <c r="AB522" s="2028"/>
      <c r="AC522" s="2028"/>
      <c r="AD522" s="2028"/>
      <c r="AE522" s="2028"/>
      <c r="AF522" s="2028"/>
      <c r="AG522" s="2028"/>
      <c r="AH522" s="2028"/>
      <c r="AI522" s="2028"/>
      <c r="AJ522" s="2028"/>
      <c r="AK522" s="2028"/>
      <c r="AL522" s="2028"/>
      <c r="AM522" s="2028"/>
      <c r="AN522" s="2028"/>
      <c r="AO522" s="2028"/>
      <c r="AP522" s="2028"/>
      <c r="AQ522" s="2028"/>
      <c r="AR522" s="2028"/>
      <c r="AS522" s="2028"/>
      <c r="AT522" s="2028"/>
      <c r="AU522" s="2028"/>
      <c r="AV522" s="2028"/>
      <c r="AW522" s="2028"/>
      <c r="AX522" s="2028"/>
      <c r="AY522" s="2028"/>
      <c r="AZ522" s="2028"/>
      <c r="BA522" s="2028"/>
      <c r="BB522" s="2028"/>
    </row>
    <row r="523" spans="1:54" s="2029" customFormat="1" x14ac:dyDescent="0.25">
      <c r="A523" s="2031"/>
      <c r="B523" s="2018"/>
      <c r="C523" s="2018"/>
      <c r="D523" s="2018"/>
      <c r="E523" s="2018"/>
      <c r="F523" s="2018"/>
      <c r="G523" s="2018"/>
      <c r="H523" s="2018"/>
      <c r="I523" s="2018"/>
      <c r="J523" s="2018"/>
      <c r="K523" s="2471"/>
      <c r="L523" s="393"/>
      <c r="M523" s="2027"/>
      <c r="N523" s="2028"/>
      <c r="O523" s="2028"/>
      <c r="P523" s="2028"/>
      <c r="Q523" s="2028"/>
      <c r="R523" s="2028"/>
      <c r="S523" s="2028"/>
      <c r="T523" s="2028"/>
      <c r="U523" s="2028"/>
      <c r="V523" s="2028"/>
      <c r="W523" s="2028"/>
      <c r="X523" s="2028"/>
      <c r="Y523" s="2028"/>
      <c r="Z523" s="2028"/>
      <c r="AA523" s="2028"/>
      <c r="AB523" s="2028"/>
      <c r="AC523" s="2028"/>
      <c r="AD523" s="2028"/>
      <c r="AE523" s="2028"/>
      <c r="AF523" s="2028"/>
      <c r="AG523" s="2028"/>
      <c r="AH523" s="2028"/>
      <c r="AI523" s="2028"/>
      <c r="AJ523" s="2028"/>
      <c r="AK523" s="2028"/>
      <c r="AL523" s="2028"/>
      <c r="AM523" s="2028"/>
      <c r="AN523" s="2028"/>
      <c r="AO523" s="2028"/>
      <c r="AP523" s="2028"/>
      <c r="AQ523" s="2028"/>
      <c r="AR523" s="2028"/>
      <c r="AS523" s="2028"/>
      <c r="AT523" s="2028"/>
      <c r="AU523" s="2028"/>
      <c r="AV523" s="2028"/>
      <c r="AW523" s="2028"/>
      <c r="AX523" s="2028"/>
      <c r="AY523" s="2028"/>
      <c r="AZ523" s="2028"/>
      <c r="BA523" s="2028"/>
      <c r="BB523" s="2028"/>
    </row>
    <row r="524" spans="1:54" s="2029" customFormat="1" x14ac:dyDescent="0.25">
      <c r="A524" s="2031"/>
      <c r="B524" s="2018"/>
      <c r="C524" s="2018"/>
      <c r="D524" s="2018"/>
      <c r="E524" s="2018"/>
      <c r="F524" s="2018"/>
      <c r="G524" s="2018"/>
      <c r="H524" s="2018"/>
      <c r="I524" s="2018"/>
      <c r="J524" s="2018"/>
      <c r="K524" s="2471"/>
      <c r="L524" s="393"/>
      <c r="M524" s="2027"/>
      <c r="N524" s="2028"/>
      <c r="O524" s="2028"/>
      <c r="P524" s="2028"/>
      <c r="Q524" s="2028"/>
      <c r="R524" s="2028"/>
      <c r="S524" s="2028"/>
      <c r="T524" s="2028"/>
      <c r="U524" s="2028"/>
      <c r="V524" s="2028"/>
      <c r="W524" s="2028"/>
      <c r="X524" s="2028"/>
      <c r="Y524" s="2028"/>
      <c r="Z524" s="2028"/>
      <c r="AA524" s="2028"/>
      <c r="AB524" s="2028"/>
      <c r="AC524" s="2028"/>
      <c r="AD524" s="2028"/>
      <c r="AE524" s="2028"/>
      <c r="AF524" s="2028"/>
      <c r="AG524" s="2028"/>
      <c r="AH524" s="2028"/>
      <c r="AI524" s="2028"/>
      <c r="AJ524" s="2028"/>
      <c r="AK524" s="2028"/>
      <c r="AL524" s="2028"/>
      <c r="AM524" s="2028"/>
      <c r="AN524" s="2028"/>
      <c r="AO524" s="2028"/>
      <c r="AP524" s="2028"/>
      <c r="AQ524" s="2028"/>
      <c r="AR524" s="2028"/>
      <c r="AS524" s="2028"/>
      <c r="AT524" s="2028"/>
      <c r="AU524" s="2028"/>
      <c r="AV524" s="2028"/>
      <c r="AW524" s="2028"/>
      <c r="AX524" s="2028"/>
      <c r="AY524" s="2028"/>
      <c r="AZ524" s="2028"/>
      <c r="BA524" s="2028"/>
      <c r="BB524" s="2028"/>
    </row>
    <row r="525" spans="1:54" s="2029" customFormat="1" x14ac:dyDescent="0.25">
      <c r="A525" s="2031"/>
      <c r="B525" s="2018"/>
      <c r="C525" s="2018"/>
      <c r="D525" s="2018"/>
      <c r="E525" s="2018"/>
      <c r="F525" s="2018"/>
      <c r="G525" s="2018"/>
      <c r="H525" s="2018"/>
      <c r="I525" s="2018"/>
      <c r="J525" s="2018"/>
      <c r="K525" s="2471"/>
      <c r="L525" s="393"/>
      <c r="M525" s="2027"/>
      <c r="N525" s="2028"/>
      <c r="O525" s="2028"/>
      <c r="P525" s="2028"/>
      <c r="Q525" s="2028"/>
      <c r="R525" s="2028"/>
      <c r="S525" s="2028"/>
      <c r="T525" s="2028"/>
      <c r="U525" s="2028"/>
      <c r="V525" s="2028"/>
      <c r="W525" s="2028"/>
      <c r="X525" s="2028"/>
      <c r="Y525" s="2028"/>
      <c r="Z525" s="2028"/>
      <c r="AA525" s="2028"/>
      <c r="AB525" s="2028"/>
      <c r="AC525" s="2028"/>
      <c r="AD525" s="2028"/>
      <c r="AE525" s="2028"/>
      <c r="AF525" s="2028"/>
      <c r="AG525" s="2028"/>
      <c r="AH525" s="2028"/>
      <c r="AI525" s="2028"/>
      <c r="AJ525" s="2028"/>
      <c r="AK525" s="2028"/>
      <c r="AL525" s="2028"/>
      <c r="AM525" s="2028"/>
      <c r="AN525" s="2028"/>
      <c r="AO525" s="2028"/>
      <c r="AP525" s="2028"/>
      <c r="AQ525" s="2028"/>
      <c r="AR525" s="2028"/>
      <c r="AS525" s="2028"/>
      <c r="AT525" s="2028"/>
      <c r="AU525" s="2028"/>
      <c r="AV525" s="2028"/>
      <c r="AW525" s="2028"/>
      <c r="AX525" s="2028"/>
      <c r="AY525" s="2028"/>
      <c r="AZ525" s="2028"/>
      <c r="BA525" s="2028"/>
      <c r="BB525" s="2028"/>
    </row>
    <row r="526" spans="1:54" s="2029" customFormat="1" x14ac:dyDescent="0.25">
      <c r="A526" s="2031"/>
      <c r="B526" s="2018"/>
      <c r="C526" s="2018"/>
      <c r="D526" s="2018"/>
      <c r="E526" s="2018"/>
      <c r="F526" s="2018"/>
      <c r="G526" s="2018"/>
      <c r="H526" s="2018"/>
      <c r="I526" s="2018"/>
      <c r="J526" s="2018"/>
      <c r="K526" s="2471"/>
      <c r="L526" s="393"/>
      <c r="M526" s="2027"/>
      <c r="N526" s="2028"/>
      <c r="O526" s="2028"/>
      <c r="P526" s="2028"/>
      <c r="Q526" s="2028"/>
      <c r="R526" s="2028"/>
      <c r="S526" s="2028"/>
      <c r="T526" s="2028"/>
      <c r="U526" s="2028"/>
      <c r="V526" s="2028"/>
      <c r="W526" s="2028"/>
      <c r="X526" s="2028"/>
      <c r="Y526" s="2028"/>
      <c r="Z526" s="2028"/>
      <c r="AA526" s="2028"/>
      <c r="AB526" s="2028"/>
      <c r="AC526" s="2028"/>
      <c r="AD526" s="2028"/>
      <c r="AE526" s="2028"/>
      <c r="AF526" s="2028"/>
      <c r="AG526" s="2028"/>
      <c r="AH526" s="2028"/>
      <c r="AI526" s="2028"/>
      <c r="AJ526" s="2028"/>
      <c r="AK526" s="2028"/>
      <c r="AL526" s="2028"/>
      <c r="AM526" s="2028"/>
      <c r="AN526" s="2028"/>
      <c r="AO526" s="2028"/>
      <c r="AP526" s="2028"/>
      <c r="AQ526" s="2028"/>
      <c r="AR526" s="2028"/>
      <c r="AS526" s="2028"/>
      <c r="AT526" s="2028"/>
      <c r="AU526" s="2028"/>
      <c r="AV526" s="2028"/>
      <c r="AW526" s="2028"/>
      <c r="AX526" s="2028"/>
      <c r="AY526" s="2028"/>
      <c r="AZ526" s="2028"/>
      <c r="BA526" s="2028"/>
      <c r="BB526" s="2028"/>
    </row>
    <row r="527" spans="1:54" s="2029" customFormat="1" x14ac:dyDescent="0.25">
      <c r="A527" s="2031"/>
      <c r="B527" s="2018"/>
      <c r="C527" s="2018"/>
      <c r="D527" s="2018"/>
      <c r="E527" s="2018"/>
      <c r="F527" s="2018"/>
      <c r="G527" s="2018"/>
      <c r="H527" s="2018"/>
      <c r="I527" s="2018"/>
      <c r="J527" s="2018"/>
      <c r="K527" s="2471"/>
      <c r="L527" s="393"/>
      <c r="M527" s="2027"/>
      <c r="N527" s="2028"/>
      <c r="O527" s="2028"/>
      <c r="P527" s="2028"/>
      <c r="Q527" s="2028"/>
      <c r="R527" s="2028"/>
      <c r="S527" s="2028"/>
      <c r="T527" s="2028"/>
      <c r="U527" s="2028"/>
      <c r="V527" s="2028"/>
      <c r="W527" s="2028"/>
      <c r="X527" s="2028"/>
      <c r="Y527" s="2028"/>
      <c r="Z527" s="2028"/>
      <c r="AA527" s="2028"/>
      <c r="AB527" s="2028"/>
      <c r="AC527" s="2028"/>
      <c r="AD527" s="2028"/>
      <c r="AE527" s="2028"/>
      <c r="AF527" s="2028"/>
      <c r="AG527" s="2028"/>
      <c r="AH527" s="2028"/>
      <c r="AI527" s="2028"/>
      <c r="AJ527" s="2028"/>
      <c r="AK527" s="2028"/>
      <c r="AL527" s="2028"/>
      <c r="AM527" s="2028"/>
      <c r="AN527" s="2028"/>
      <c r="AO527" s="2028"/>
      <c r="AP527" s="2028"/>
      <c r="AQ527" s="2028"/>
      <c r="AR527" s="2028"/>
      <c r="AS527" s="2028"/>
      <c r="AT527" s="2028"/>
      <c r="AU527" s="2028"/>
      <c r="AV527" s="2028"/>
      <c r="AW527" s="2028"/>
      <c r="AX527" s="2028"/>
      <c r="AY527" s="2028"/>
      <c r="AZ527" s="2028"/>
      <c r="BA527" s="2028"/>
      <c r="BB527" s="2028"/>
    </row>
    <row r="528" spans="1:54" s="2029" customFormat="1" x14ac:dyDescent="0.25">
      <c r="A528" s="2031"/>
      <c r="B528" s="2018"/>
      <c r="C528" s="2018"/>
      <c r="D528" s="2018"/>
      <c r="E528" s="2018"/>
      <c r="F528" s="2018"/>
      <c r="G528" s="2018"/>
      <c r="H528" s="2018"/>
      <c r="I528" s="2018"/>
      <c r="J528" s="2018"/>
      <c r="K528" s="2471"/>
      <c r="L528" s="393"/>
      <c r="M528" s="2027"/>
      <c r="N528" s="2028"/>
      <c r="O528" s="2028"/>
      <c r="P528" s="2028"/>
      <c r="Q528" s="2028"/>
      <c r="R528" s="2028"/>
      <c r="S528" s="2028"/>
      <c r="T528" s="2028"/>
      <c r="U528" s="2028"/>
      <c r="V528" s="2028"/>
      <c r="W528" s="2028"/>
      <c r="X528" s="2028"/>
      <c r="Y528" s="2028"/>
      <c r="Z528" s="2028"/>
      <c r="AA528" s="2028"/>
      <c r="AB528" s="2028"/>
      <c r="AC528" s="2028"/>
      <c r="AD528" s="2028"/>
      <c r="AE528" s="2028"/>
      <c r="AF528" s="2028"/>
      <c r="AG528" s="2028"/>
      <c r="AH528" s="2028"/>
      <c r="AI528" s="2028"/>
      <c r="AJ528" s="2028"/>
      <c r="AK528" s="2028"/>
      <c r="AL528" s="2028"/>
      <c r="AM528" s="2028"/>
      <c r="AN528" s="2028"/>
      <c r="AO528" s="2028"/>
      <c r="AP528" s="2028"/>
      <c r="AQ528" s="2028"/>
      <c r="AR528" s="2028"/>
      <c r="AS528" s="2028"/>
      <c r="AT528" s="2028"/>
      <c r="AU528" s="2028"/>
      <c r="AV528" s="2028"/>
      <c r="AW528" s="2028"/>
      <c r="AX528" s="2028"/>
      <c r="AY528" s="2028"/>
      <c r="AZ528" s="2028"/>
      <c r="BA528" s="2028"/>
      <c r="BB528" s="2028"/>
    </row>
    <row r="529" spans="1:54" s="2029" customFormat="1" x14ac:dyDescent="0.25">
      <c r="A529" s="2031"/>
      <c r="B529" s="2018"/>
      <c r="C529" s="2018"/>
      <c r="D529" s="2018"/>
      <c r="E529" s="2018"/>
      <c r="F529" s="2018"/>
      <c r="G529" s="2018"/>
      <c r="H529" s="2018"/>
      <c r="I529" s="2018"/>
      <c r="J529" s="2018"/>
      <c r="K529" s="2471"/>
      <c r="L529" s="393"/>
      <c r="M529" s="2027"/>
      <c r="N529" s="2028"/>
      <c r="O529" s="2028"/>
      <c r="P529" s="2028"/>
      <c r="Q529" s="2028"/>
      <c r="R529" s="2028"/>
      <c r="S529" s="2028"/>
      <c r="T529" s="2028"/>
      <c r="U529" s="2028"/>
      <c r="V529" s="2028"/>
      <c r="W529" s="2028"/>
      <c r="X529" s="2028"/>
      <c r="Y529" s="2028"/>
      <c r="Z529" s="2028"/>
      <c r="AA529" s="2028"/>
      <c r="AB529" s="2028"/>
      <c r="AC529" s="2028"/>
      <c r="AD529" s="2028"/>
      <c r="AE529" s="2028"/>
      <c r="AF529" s="2028"/>
      <c r="AG529" s="2028"/>
      <c r="AH529" s="2028"/>
      <c r="AI529" s="2028"/>
      <c r="AJ529" s="2028"/>
      <c r="AK529" s="2028"/>
      <c r="AL529" s="2028"/>
      <c r="AM529" s="2028"/>
      <c r="AN529" s="2028"/>
      <c r="AO529" s="2028"/>
      <c r="AP529" s="2028"/>
      <c r="AQ529" s="2028"/>
      <c r="AR529" s="2028"/>
      <c r="AS529" s="2028"/>
      <c r="AT529" s="2028"/>
      <c r="AU529" s="2028"/>
      <c r="AV529" s="2028"/>
      <c r="AW529" s="2028"/>
      <c r="AX529" s="2028"/>
      <c r="AY529" s="2028"/>
      <c r="AZ529" s="2028"/>
      <c r="BA529" s="2028"/>
      <c r="BB529" s="2028"/>
    </row>
    <row r="530" spans="1:54" s="2029" customFormat="1" x14ac:dyDescent="0.25">
      <c r="A530" s="2031"/>
      <c r="B530" s="2018"/>
      <c r="C530" s="2018"/>
      <c r="D530" s="2018"/>
      <c r="E530" s="2018"/>
      <c r="F530" s="2018"/>
      <c r="G530" s="2018"/>
      <c r="H530" s="2018"/>
      <c r="I530" s="2018"/>
      <c r="J530" s="2018"/>
      <c r="K530" s="2471"/>
      <c r="L530" s="393"/>
      <c r="M530" s="2027"/>
      <c r="N530" s="2028"/>
      <c r="O530" s="2028"/>
      <c r="P530" s="2028"/>
      <c r="Q530" s="2028"/>
      <c r="R530" s="2028"/>
      <c r="S530" s="2028"/>
      <c r="T530" s="2028"/>
      <c r="U530" s="2028"/>
      <c r="V530" s="2028"/>
      <c r="W530" s="2028"/>
      <c r="X530" s="2028"/>
      <c r="Y530" s="2028"/>
      <c r="Z530" s="2028"/>
      <c r="AA530" s="2028"/>
      <c r="AB530" s="2028"/>
      <c r="AC530" s="2028"/>
      <c r="AD530" s="2028"/>
      <c r="AE530" s="2028"/>
      <c r="AF530" s="2028"/>
      <c r="AG530" s="2028"/>
      <c r="AH530" s="2028"/>
      <c r="AI530" s="2028"/>
      <c r="AJ530" s="2028"/>
      <c r="AK530" s="2028"/>
      <c r="AL530" s="2028"/>
      <c r="AM530" s="2028"/>
      <c r="AN530" s="2028"/>
      <c r="AO530" s="2028"/>
      <c r="AP530" s="2028"/>
      <c r="AQ530" s="2028"/>
      <c r="AR530" s="2028"/>
      <c r="AS530" s="2028"/>
      <c r="AT530" s="2028"/>
      <c r="AU530" s="2028"/>
      <c r="AV530" s="2028"/>
      <c r="AW530" s="2028"/>
      <c r="AX530" s="2028"/>
      <c r="AY530" s="2028"/>
      <c r="AZ530" s="2028"/>
      <c r="BA530" s="2028"/>
      <c r="BB530" s="2028"/>
    </row>
    <row r="531" spans="1:54" s="2029" customFormat="1" x14ac:dyDescent="0.25">
      <c r="A531" s="2031"/>
      <c r="B531" s="2018"/>
      <c r="C531" s="2018"/>
      <c r="D531" s="2018"/>
      <c r="E531" s="2018"/>
      <c r="F531" s="2018"/>
      <c r="G531" s="2018"/>
      <c r="H531" s="2018"/>
      <c r="I531" s="2018"/>
      <c r="J531" s="2018"/>
      <c r="K531" s="2471"/>
      <c r="L531" s="393"/>
      <c r="M531" s="2027"/>
      <c r="N531" s="2028"/>
      <c r="O531" s="2028"/>
      <c r="P531" s="2028"/>
      <c r="Q531" s="2028"/>
      <c r="R531" s="2028"/>
      <c r="S531" s="2028"/>
      <c r="T531" s="2028"/>
      <c r="U531" s="2028"/>
      <c r="V531" s="2028"/>
      <c r="W531" s="2028"/>
      <c r="X531" s="2028"/>
      <c r="Y531" s="2028"/>
      <c r="Z531" s="2028"/>
      <c r="AA531" s="2028"/>
      <c r="AB531" s="2028"/>
      <c r="AC531" s="2028"/>
      <c r="AD531" s="2028"/>
      <c r="AE531" s="2028"/>
      <c r="AF531" s="2028"/>
      <c r="AG531" s="2028"/>
      <c r="AH531" s="2028"/>
      <c r="AI531" s="2028"/>
      <c r="AJ531" s="2028"/>
      <c r="AK531" s="2028"/>
      <c r="AL531" s="2028"/>
      <c r="AM531" s="2028"/>
      <c r="AN531" s="2028"/>
      <c r="AO531" s="2028"/>
      <c r="AP531" s="2028"/>
      <c r="AQ531" s="2028"/>
      <c r="AR531" s="2028"/>
      <c r="AS531" s="2028"/>
      <c r="AT531" s="2028"/>
      <c r="AU531" s="2028"/>
      <c r="AV531" s="2028"/>
      <c r="AW531" s="2028"/>
      <c r="AX531" s="2028"/>
      <c r="AY531" s="2028"/>
      <c r="AZ531" s="2028"/>
      <c r="BA531" s="2028"/>
      <c r="BB531" s="2028"/>
    </row>
    <row r="532" spans="1:54" s="2029" customFormat="1" x14ac:dyDescent="0.25">
      <c r="A532" s="2031"/>
      <c r="B532" s="2018"/>
      <c r="C532" s="2018"/>
      <c r="D532" s="2018"/>
      <c r="E532" s="2018"/>
      <c r="F532" s="2018"/>
      <c r="G532" s="2018"/>
      <c r="H532" s="2018"/>
      <c r="I532" s="2018"/>
      <c r="J532" s="2018"/>
      <c r="K532" s="2471"/>
      <c r="L532" s="393"/>
      <c r="M532" s="2027"/>
      <c r="N532" s="2028"/>
      <c r="O532" s="2028"/>
      <c r="P532" s="2028"/>
      <c r="Q532" s="2028"/>
      <c r="R532" s="2028"/>
      <c r="S532" s="2028"/>
      <c r="T532" s="2028"/>
      <c r="U532" s="2028"/>
      <c r="V532" s="2028"/>
      <c r="W532" s="2028"/>
      <c r="X532" s="2028"/>
      <c r="Y532" s="2028"/>
      <c r="Z532" s="2028"/>
      <c r="AA532" s="2028"/>
      <c r="AB532" s="2028"/>
      <c r="AC532" s="2028"/>
      <c r="AD532" s="2028"/>
      <c r="AE532" s="2028"/>
      <c r="AF532" s="2028"/>
      <c r="AG532" s="2028"/>
      <c r="AH532" s="2028"/>
      <c r="AI532" s="2028"/>
      <c r="AJ532" s="2028"/>
      <c r="AK532" s="2028"/>
      <c r="AL532" s="2028"/>
      <c r="AM532" s="2028"/>
      <c r="AN532" s="2028"/>
      <c r="AO532" s="2028"/>
      <c r="AP532" s="2028"/>
      <c r="AQ532" s="2028"/>
      <c r="AR532" s="2028"/>
      <c r="AS532" s="2028"/>
      <c r="AT532" s="2028"/>
      <c r="AU532" s="2028"/>
      <c r="AV532" s="2028"/>
      <c r="AW532" s="2028"/>
      <c r="AX532" s="2028"/>
      <c r="AY532" s="2028"/>
      <c r="AZ532" s="2028"/>
      <c r="BA532" s="2028"/>
      <c r="BB532" s="2028"/>
    </row>
    <row r="533" spans="1:54" s="2029" customFormat="1" x14ac:dyDescent="0.25">
      <c r="A533" s="2031"/>
      <c r="B533" s="2018"/>
      <c r="C533" s="2018"/>
      <c r="D533" s="2018"/>
      <c r="E533" s="2018"/>
      <c r="F533" s="2018"/>
      <c r="G533" s="2018"/>
      <c r="H533" s="2018"/>
      <c r="I533" s="2018"/>
      <c r="J533" s="2018"/>
      <c r="K533" s="2471"/>
      <c r="L533" s="393"/>
      <c r="M533" s="2027"/>
      <c r="N533" s="2028"/>
      <c r="O533" s="2028"/>
      <c r="P533" s="2028"/>
      <c r="Q533" s="2028"/>
      <c r="R533" s="2028"/>
      <c r="S533" s="2028"/>
      <c r="T533" s="2028"/>
      <c r="U533" s="2028"/>
      <c r="V533" s="2028"/>
      <c r="W533" s="2028"/>
      <c r="X533" s="2028"/>
      <c r="Y533" s="2028"/>
      <c r="Z533" s="2028"/>
      <c r="AA533" s="2028"/>
      <c r="AB533" s="2028"/>
      <c r="AC533" s="2028"/>
      <c r="AD533" s="2028"/>
      <c r="AE533" s="2028"/>
      <c r="AF533" s="2028"/>
      <c r="AG533" s="2028"/>
      <c r="AH533" s="2028"/>
      <c r="AI533" s="2028"/>
      <c r="AJ533" s="2028"/>
      <c r="AK533" s="2028"/>
      <c r="AL533" s="2028"/>
      <c r="AM533" s="2028"/>
      <c r="AN533" s="2028"/>
      <c r="AO533" s="2028"/>
      <c r="AP533" s="2028"/>
      <c r="AQ533" s="2028"/>
      <c r="AR533" s="2028"/>
      <c r="AS533" s="2028"/>
      <c r="AT533" s="2028"/>
      <c r="AU533" s="2028"/>
      <c r="AV533" s="2028"/>
      <c r="AW533" s="2028"/>
      <c r="AX533" s="2028"/>
      <c r="AY533" s="2028"/>
      <c r="AZ533" s="2028"/>
      <c r="BA533" s="2028"/>
      <c r="BB533" s="2028"/>
    </row>
    <row r="534" spans="1:54" s="2029" customFormat="1" x14ac:dyDescent="0.25">
      <c r="A534" s="2031"/>
      <c r="B534" s="2018"/>
      <c r="C534" s="2018"/>
      <c r="D534" s="2018"/>
      <c r="E534" s="2018"/>
      <c r="F534" s="2018"/>
      <c r="G534" s="2018"/>
      <c r="H534" s="2018"/>
      <c r="I534" s="2018"/>
      <c r="J534" s="2018"/>
      <c r="K534" s="2471"/>
      <c r="L534" s="393"/>
      <c r="M534" s="2027"/>
      <c r="N534" s="2028"/>
      <c r="O534" s="2028"/>
      <c r="P534" s="2028"/>
      <c r="Q534" s="2028"/>
      <c r="R534" s="2028"/>
      <c r="S534" s="2028"/>
      <c r="T534" s="2028"/>
      <c r="U534" s="2028"/>
      <c r="V534" s="2028"/>
      <c r="W534" s="2028"/>
      <c r="X534" s="2028"/>
      <c r="Y534" s="2028"/>
      <c r="Z534" s="2028"/>
      <c r="AA534" s="2028"/>
      <c r="AB534" s="2028"/>
      <c r="AC534" s="2028"/>
      <c r="AD534" s="2028"/>
      <c r="AE534" s="2028"/>
      <c r="AF534" s="2028"/>
      <c r="AG534" s="2028"/>
      <c r="AH534" s="2028"/>
      <c r="AI534" s="2028"/>
      <c r="AJ534" s="2028"/>
      <c r="AK534" s="2028"/>
      <c r="AL534" s="2028"/>
      <c r="AM534" s="2028"/>
      <c r="AN534" s="2028"/>
      <c r="AO534" s="2028"/>
      <c r="AP534" s="2028"/>
      <c r="AQ534" s="2028"/>
      <c r="AR534" s="2028"/>
      <c r="AS534" s="2028"/>
      <c r="AT534" s="2028"/>
      <c r="AU534" s="2028"/>
      <c r="AV534" s="2028"/>
      <c r="AW534" s="2028"/>
      <c r="AX534" s="2028"/>
      <c r="AY534" s="2028"/>
      <c r="AZ534" s="2028"/>
      <c r="BA534" s="2028"/>
      <c r="BB534" s="2028"/>
    </row>
    <row r="535" spans="1:54" s="2029" customFormat="1" x14ac:dyDescent="0.25">
      <c r="A535" s="2031"/>
      <c r="B535" s="2018"/>
      <c r="C535" s="2018"/>
      <c r="D535" s="2018"/>
      <c r="E535" s="2018"/>
      <c r="F535" s="2018"/>
      <c r="G535" s="2018"/>
      <c r="H535" s="2018"/>
      <c r="I535" s="2018"/>
      <c r="J535" s="2018"/>
      <c r="K535" s="2471"/>
      <c r="L535" s="393"/>
      <c r="M535" s="2027"/>
      <c r="N535" s="2028"/>
      <c r="O535" s="2028"/>
      <c r="P535" s="2028"/>
      <c r="Q535" s="2028"/>
      <c r="R535" s="2028"/>
      <c r="S535" s="2028"/>
      <c r="T535" s="2028"/>
      <c r="U535" s="2028"/>
      <c r="V535" s="2028"/>
      <c r="W535" s="2028"/>
      <c r="X535" s="2028"/>
      <c r="Y535" s="2028"/>
      <c r="Z535" s="2028"/>
      <c r="AA535" s="2028"/>
      <c r="AB535" s="2028"/>
      <c r="AC535" s="2028"/>
      <c r="AD535" s="2028"/>
      <c r="AE535" s="2028"/>
      <c r="AF535" s="2028"/>
      <c r="AG535" s="2028"/>
      <c r="AH535" s="2028"/>
      <c r="AI535" s="2028"/>
      <c r="AJ535" s="2028"/>
      <c r="AK535" s="2028"/>
      <c r="AL535" s="2028"/>
      <c r="AM535" s="2028"/>
      <c r="AN535" s="2028"/>
      <c r="AO535" s="2028"/>
      <c r="AP535" s="2028"/>
      <c r="AQ535" s="2028"/>
      <c r="AR535" s="2028"/>
      <c r="AS535" s="2028"/>
      <c r="AT535" s="2028"/>
      <c r="AU535" s="2028"/>
      <c r="AV535" s="2028"/>
      <c r="AW535" s="2028"/>
      <c r="AX535" s="2028"/>
      <c r="AY535" s="2028"/>
      <c r="AZ535" s="2028"/>
      <c r="BA535" s="2028"/>
      <c r="BB535" s="2028"/>
    </row>
    <row r="536" spans="1:54" s="2029" customFormat="1" x14ac:dyDescent="0.25">
      <c r="A536" s="2031"/>
      <c r="B536" s="2018"/>
      <c r="C536" s="2018"/>
      <c r="D536" s="2018"/>
      <c r="E536" s="2018"/>
      <c r="F536" s="2018"/>
      <c r="G536" s="2018"/>
      <c r="H536" s="2018"/>
      <c r="I536" s="2018"/>
      <c r="J536" s="2018"/>
      <c r="K536" s="2471"/>
      <c r="L536" s="393"/>
      <c r="M536" s="2027"/>
      <c r="N536" s="2028"/>
      <c r="O536" s="2028"/>
      <c r="P536" s="2028"/>
      <c r="Q536" s="2028"/>
      <c r="R536" s="2028"/>
      <c r="S536" s="2028"/>
      <c r="T536" s="2028"/>
      <c r="U536" s="2028"/>
      <c r="V536" s="2028"/>
      <c r="W536" s="2028"/>
      <c r="X536" s="2028"/>
      <c r="Y536" s="2028"/>
      <c r="Z536" s="2028"/>
      <c r="AA536" s="2028"/>
      <c r="AB536" s="2028"/>
      <c r="AC536" s="2028"/>
      <c r="AD536" s="2028"/>
      <c r="AE536" s="2028"/>
      <c r="AF536" s="2028"/>
      <c r="AG536" s="2028"/>
      <c r="AH536" s="2028"/>
      <c r="AI536" s="2028"/>
      <c r="AJ536" s="2028"/>
      <c r="AK536" s="2028"/>
      <c r="AL536" s="2028"/>
      <c r="AM536" s="2028"/>
      <c r="AN536" s="2028"/>
      <c r="AO536" s="2028"/>
      <c r="AP536" s="2028"/>
      <c r="AQ536" s="2028"/>
      <c r="AR536" s="2028"/>
      <c r="AS536" s="2028"/>
      <c r="AT536" s="2028"/>
      <c r="AU536" s="2028"/>
      <c r="AV536" s="2028"/>
      <c r="AW536" s="2028"/>
      <c r="AX536" s="2028"/>
      <c r="AY536" s="2028"/>
      <c r="AZ536" s="2028"/>
      <c r="BA536" s="2028"/>
      <c r="BB536" s="2028"/>
    </row>
    <row r="537" spans="1:54" s="2029" customFormat="1" x14ac:dyDescent="0.25">
      <c r="A537" s="2031"/>
      <c r="B537" s="2018"/>
      <c r="C537" s="2018"/>
      <c r="D537" s="2018"/>
      <c r="E537" s="2018"/>
      <c r="F537" s="2018"/>
      <c r="G537" s="2018"/>
      <c r="H537" s="2018"/>
      <c r="I537" s="2018"/>
      <c r="J537" s="2018"/>
      <c r="K537" s="2471"/>
      <c r="L537" s="393"/>
      <c r="M537" s="2027"/>
      <c r="N537" s="2028"/>
      <c r="O537" s="2028"/>
      <c r="P537" s="2028"/>
      <c r="Q537" s="2028"/>
      <c r="R537" s="2028"/>
      <c r="S537" s="2028"/>
      <c r="T537" s="2028"/>
      <c r="U537" s="2028"/>
      <c r="V537" s="2028"/>
      <c r="W537" s="2028"/>
      <c r="X537" s="2028"/>
      <c r="Y537" s="2028"/>
      <c r="Z537" s="2028"/>
      <c r="AA537" s="2028"/>
      <c r="AB537" s="2028"/>
      <c r="AC537" s="2028"/>
      <c r="AD537" s="2028"/>
      <c r="AE537" s="2028"/>
      <c r="AF537" s="2028"/>
      <c r="AG537" s="2028"/>
      <c r="AH537" s="2028"/>
      <c r="AI537" s="2028"/>
      <c r="AJ537" s="2028"/>
      <c r="AK537" s="2028"/>
      <c r="AL537" s="2028"/>
      <c r="AM537" s="2028"/>
      <c r="AN537" s="2028"/>
      <c r="AO537" s="2028"/>
      <c r="AP537" s="2028"/>
      <c r="AQ537" s="2028"/>
      <c r="AR537" s="2028"/>
      <c r="AS537" s="2028"/>
      <c r="AT537" s="2028"/>
      <c r="AU537" s="2028"/>
      <c r="AV537" s="2028"/>
      <c r="AW537" s="2028"/>
      <c r="AX537" s="2028"/>
      <c r="AY537" s="2028"/>
      <c r="AZ537" s="2028"/>
      <c r="BA537" s="2028"/>
      <c r="BB537" s="2028"/>
    </row>
    <row r="538" spans="1:54" s="2029" customFormat="1" x14ac:dyDescent="0.25">
      <c r="A538" s="2031"/>
      <c r="B538" s="2018"/>
      <c r="C538" s="2018"/>
      <c r="D538" s="2018"/>
      <c r="E538" s="2018"/>
      <c r="F538" s="2018"/>
      <c r="G538" s="2018"/>
      <c r="H538" s="2018"/>
      <c r="I538" s="2018"/>
      <c r="J538" s="2018"/>
      <c r="K538" s="2471"/>
      <c r="L538" s="393"/>
      <c r="M538" s="2027"/>
      <c r="N538" s="2028"/>
      <c r="O538" s="2028"/>
      <c r="P538" s="2028"/>
      <c r="Q538" s="2028"/>
      <c r="R538" s="2028"/>
      <c r="S538" s="2028"/>
      <c r="T538" s="2028"/>
      <c r="U538" s="2028"/>
      <c r="V538" s="2028"/>
      <c r="W538" s="2028"/>
      <c r="X538" s="2028"/>
      <c r="Y538" s="2028"/>
      <c r="Z538" s="2028"/>
      <c r="AA538" s="2028"/>
      <c r="AB538" s="2028"/>
      <c r="AC538" s="2028"/>
      <c r="AD538" s="2028"/>
      <c r="AE538" s="2028"/>
      <c r="AF538" s="2028"/>
      <c r="AG538" s="2028"/>
      <c r="AH538" s="2028"/>
      <c r="AI538" s="2028"/>
      <c r="AJ538" s="2028"/>
      <c r="AK538" s="2028"/>
      <c r="AL538" s="2028"/>
      <c r="AM538" s="2028"/>
      <c r="AN538" s="2028"/>
      <c r="AO538" s="2028"/>
      <c r="AP538" s="2028"/>
      <c r="AQ538" s="2028"/>
      <c r="AR538" s="2028"/>
      <c r="AS538" s="2028"/>
      <c r="AT538" s="2028"/>
      <c r="AU538" s="2028"/>
      <c r="AV538" s="2028"/>
      <c r="AW538" s="2028"/>
      <c r="AX538" s="2028"/>
      <c r="AY538" s="2028"/>
      <c r="AZ538" s="2028"/>
      <c r="BA538" s="2028"/>
      <c r="BB538" s="2028"/>
    </row>
    <row r="539" spans="1:54" s="2029" customFormat="1" x14ac:dyDescent="0.25">
      <c r="A539" s="2031"/>
      <c r="B539" s="2018"/>
      <c r="C539" s="2018"/>
      <c r="D539" s="2018"/>
      <c r="E539" s="2018"/>
      <c r="F539" s="2018"/>
      <c r="G539" s="2018"/>
      <c r="H539" s="2018"/>
      <c r="I539" s="2018"/>
      <c r="J539" s="2018"/>
      <c r="K539" s="2471"/>
      <c r="L539" s="393"/>
      <c r="M539" s="2027"/>
      <c r="N539" s="2028"/>
      <c r="O539" s="2028"/>
      <c r="P539" s="2028"/>
      <c r="Q539" s="2028"/>
      <c r="R539" s="2028"/>
      <c r="S539" s="2028"/>
      <c r="T539" s="2028"/>
      <c r="U539" s="2028"/>
      <c r="V539" s="2028"/>
      <c r="W539" s="2028"/>
      <c r="X539" s="2028"/>
      <c r="Y539" s="2028"/>
      <c r="Z539" s="2028"/>
      <c r="AA539" s="2028"/>
      <c r="AB539" s="2028"/>
      <c r="AC539" s="2028"/>
      <c r="AD539" s="2028"/>
      <c r="AE539" s="2028"/>
      <c r="AF539" s="2028"/>
      <c r="AG539" s="2028"/>
      <c r="AH539" s="2028"/>
      <c r="AI539" s="2028"/>
      <c r="AJ539" s="2028"/>
      <c r="AK539" s="2028"/>
      <c r="AL539" s="2028"/>
      <c r="AM539" s="2028"/>
      <c r="AN539" s="2028"/>
      <c r="AO539" s="2028"/>
      <c r="AP539" s="2028"/>
      <c r="AQ539" s="2028"/>
      <c r="AR539" s="2028"/>
      <c r="AS539" s="2028"/>
      <c r="AT539" s="2028"/>
      <c r="AU539" s="2028"/>
      <c r="AV539" s="2028"/>
      <c r="AW539" s="2028"/>
      <c r="AX539" s="2028"/>
      <c r="AY539" s="2028"/>
      <c r="AZ539" s="2028"/>
      <c r="BA539" s="2028"/>
      <c r="BB539" s="2028"/>
    </row>
    <row r="540" spans="1:54" s="2029" customFormat="1" x14ac:dyDescent="0.25">
      <c r="A540" s="2031"/>
      <c r="B540" s="2018"/>
      <c r="C540" s="2018"/>
      <c r="D540" s="2018"/>
      <c r="E540" s="2018"/>
      <c r="F540" s="2018"/>
      <c r="G540" s="2018"/>
      <c r="H540" s="2018"/>
      <c r="I540" s="2018"/>
      <c r="J540" s="2018"/>
      <c r="K540" s="2471"/>
      <c r="L540" s="393"/>
      <c r="M540" s="2027"/>
      <c r="N540" s="2028"/>
      <c r="O540" s="2028"/>
      <c r="P540" s="2028"/>
      <c r="Q540" s="2028"/>
      <c r="R540" s="2028"/>
      <c r="S540" s="2028"/>
      <c r="T540" s="2028"/>
      <c r="U540" s="2028"/>
      <c r="V540" s="2028"/>
      <c r="W540" s="2028"/>
      <c r="X540" s="2028"/>
      <c r="Y540" s="2028"/>
      <c r="Z540" s="2028"/>
      <c r="AA540" s="2028"/>
      <c r="AB540" s="2028"/>
      <c r="AC540" s="2028"/>
      <c r="AD540" s="2028"/>
      <c r="AE540" s="2028"/>
      <c r="AF540" s="2028"/>
      <c r="AG540" s="2028"/>
      <c r="AH540" s="2028"/>
      <c r="AI540" s="2028"/>
      <c r="AJ540" s="2028"/>
      <c r="AK540" s="2028"/>
      <c r="AL540" s="2028"/>
      <c r="AM540" s="2028"/>
      <c r="AN540" s="2028"/>
      <c r="AO540" s="2028"/>
      <c r="AP540" s="2028"/>
      <c r="AQ540" s="2028"/>
      <c r="AR540" s="2028"/>
      <c r="AS540" s="2028"/>
      <c r="AT540" s="2028"/>
      <c r="AU540" s="2028"/>
      <c r="AV540" s="2028"/>
      <c r="AW540" s="2028"/>
      <c r="AX540" s="2028"/>
      <c r="AY540" s="2028"/>
      <c r="AZ540" s="2028"/>
      <c r="BA540" s="2028"/>
      <c r="BB540" s="2028"/>
    </row>
    <row r="541" spans="1:54" s="2029" customFormat="1" x14ac:dyDescent="0.25">
      <c r="A541" s="2031"/>
      <c r="B541" s="2018"/>
      <c r="C541" s="2018"/>
      <c r="D541" s="2018"/>
      <c r="E541" s="2018"/>
      <c r="F541" s="2018"/>
      <c r="G541" s="2018"/>
      <c r="H541" s="2018"/>
      <c r="I541" s="2018"/>
      <c r="J541" s="2018"/>
      <c r="K541" s="2471"/>
      <c r="L541" s="393"/>
      <c r="M541" s="2027"/>
      <c r="N541" s="2028"/>
      <c r="O541" s="2028"/>
      <c r="P541" s="2028"/>
      <c r="Q541" s="2028"/>
      <c r="R541" s="2028"/>
      <c r="S541" s="2028"/>
      <c r="T541" s="2028"/>
      <c r="U541" s="2028"/>
      <c r="V541" s="2028"/>
      <c r="W541" s="2028"/>
      <c r="X541" s="2028"/>
      <c r="Y541" s="2028"/>
      <c r="Z541" s="2028"/>
      <c r="AA541" s="2028"/>
      <c r="AB541" s="2028"/>
      <c r="AC541" s="2028"/>
      <c r="AD541" s="2028"/>
      <c r="AE541" s="2028"/>
      <c r="AF541" s="2028"/>
      <c r="AG541" s="2028"/>
      <c r="AH541" s="2028"/>
      <c r="AI541" s="2028"/>
      <c r="AJ541" s="2028"/>
      <c r="AK541" s="2028"/>
      <c r="AL541" s="2028"/>
      <c r="AM541" s="2028"/>
      <c r="AN541" s="2028"/>
      <c r="AO541" s="2028"/>
      <c r="AP541" s="2028"/>
      <c r="AQ541" s="2028"/>
      <c r="AR541" s="2028"/>
      <c r="AS541" s="2028"/>
      <c r="AT541" s="2028"/>
      <c r="AU541" s="2028"/>
      <c r="AV541" s="2028"/>
      <c r="AW541" s="2028"/>
      <c r="AX541" s="2028"/>
      <c r="AY541" s="2028"/>
      <c r="AZ541" s="2028"/>
      <c r="BA541" s="2028"/>
      <c r="BB541" s="2028"/>
    </row>
    <row r="542" spans="1:54" s="2029" customFormat="1" x14ac:dyDescent="0.25">
      <c r="A542" s="2031"/>
      <c r="B542" s="2018"/>
      <c r="C542" s="2018"/>
      <c r="D542" s="2018"/>
      <c r="E542" s="2018"/>
      <c r="F542" s="2018"/>
      <c r="G542" s="2018"/>
      <c r="H542" s="2018"/>
      <c r="I542" s="2018"/>
      <c r="J542" s="2018"/>
      <c r="K542" s="2471"/>
      <c r="L542" s="393"/>
      <c r="M542" s="2027"/>
      <c r="N542" s="2028"/>
      <c r="O542" s="2028"/>
      <c r="P542" s="2028"/>
      <c r="Q542" s="2028"/>
      <c r="R542" s="2028"/>
      <c r="S542" s="2028"/>
      <c r="T542" s="2028"/>
      <c r="U542" s="2028"/>
      <c r="V542" s="2028"/>
      <c r="W542" s="2028"/>
      <c r="X542" s="2028"/>
      <c r="Y542" s="2028"/>
      <c r="Z542" s="2028"/>
      <c r="AA542" s="2028"/>
      <c r="AB542" s="2028"/>
      <c r="AC542" s="2028"/>
      <c r="AD542" s="2028"/>
      <c r="AE542" s="2028"/>
      <c r="AF542" s="2028"/>
      <c r="AG542" s="2028"/>
      <c r="AH542" s="2028"/>
      <c r="AI542" s="2028"/>
      <c r="AJ542" s="2028"/>
      <c r="AK542" s="2028"/>
      <c r="AL542" s="2028"/>
      <c r="AM542" s="2028"/>
      <c r="AN542" s="2028"/>
      <c r="AO542" s="2028"/>
      <c r="AP542" s="2028"/>
      <c r="AQ542" s="2028"/>
      <c r="AR542" s="2028"/>
      <c r="AS542" s="2028"/>
      <c r="AT542" s="2028"/>
      <c r="AU542" s="2028"/>
      <c r="AV542" s="2028"/>
      <c r="AW542" s="2028"/>
      <c r="AX542" s="2028"/>
      <c r="AY542" s="2028"/>
      <c r="AZ542" s="2028"/>
      <c r="BA542" s="2028"/>
      <c r="BB542" s="2028"/>
    </row>
    <row r="543" spans="1:54" s="2029" customFormat="1" x14ac:dyDescent="0.25">
      <c r="A543" s="2031"/>
      <c r="B543" s="2018"/>
      <c r="C543" s="2018"/>
      <c r="D543" s="2018"/>
      <c r="E543" s="2018"/>
      <c r="F543" s="2018"/>
      <c r="G543" s="2018"/>
      <c r="H543" s="2018"/>
      <c r="I543" s="2018"/>
      <c r="J543" s="2018"/>
      <c r="K543" s="2471"/>
      <c r="L543" s="393"/>
      <c r="M543" s="2027"/>
      <c r="N543" s="2028"/>
      <c r="O543" s="2028"/>
      <c r="P543" s="2028"/>
      <c r="Q543" s="2028"/>
      <c r="R543" s="2028"/>
      <c r="S543" s="2028"/>
      <c r="T543" s="2028"/>
      <c r="U543" s="2028"/>
      <c r="V543" s="2028"/>
      <c r="W543" s="2028"/>
      <c r="X543" s="2028"/>
      <c r="Y543" s="2028"/>
      <c r="Z543" s="2028"/>
      <c r="AA543" s="2028"/>
      <c r="AB543" s="2028"/>
      <c r="AC543" s="2028"/>
      <c r="AD543" s="2028"/>
      <c r="AE543" s="2028"/>
      <c r="AF543" s="2028"/>
      <c r="AG543" s="2028"/>
      <c r="AH543" s="2028"/>
      <c r="AI543" s="2028"/>
      <c r="AJ543" s="2028"/>
      <c r="AK543" s="2028"/>
      <c r="AL543" s="2028"/>
      <c r="AM543" s="2028"/>
      <c r="AN543" s="2028"/>
      <c r="AO543" s="2028"/>
      <c r="AP543" s="2028"/>
      <c r="AQ543" s="2028"/>
      <c r="AR543" s="2028"/>
      <c r="AS543" s="2028"/>
      <c r="AT543" s="2028"/>
      <c r="AU543" s="2028"/>
      <c r="AV543" s="2028"/>
      <c r="AW543" s="2028"/>
      <c r="AX543" s="2028"/>
      <c r="AY543" s="2028"/>
      <c r="AZ543" s="2028"/>
      <c r="BA543" s="2028"/>
      <c r="BB543" s="2028"/>
    </row>
    <row r="544" spans="1:54" s="2029" customFormat="1" x14ac:dyDescent="0.25">
      <c r="A544" s="2031"/>
      <c r="B544" s="2018"/>
      <c r="C544" s="2018"/>
      <c r="D544" s="2018"/>
      <c r="E544" s="2018"/>
      <c r="F544" s="2018"/>
      <c r="G544" s="2018"/>
      <c r="H544" s="2018"/>
      <c r="I544" s="2018"/>
      <c r="J544" s="2018"/>
      <c r="K544" s="2471"/>
      <c r="L544" s="393"/>
      <c r="M544" s="2027"/>
      <c r="N544" s="2028"/>
      <c r="O544" s="2028"/>
      <c r="P544" s="2028"/>
      <c r="Q544" s="2028"/>
      <c r="R544" s="2028"/>
      <c r="S544" s="2028"/>
      <c r="T544" s="2028"/>
      <c r="U544" s="2028"/>
      <c r="V544" s="2028"/>
      <c r="W544" s="2028"/>
      <c r="X544" s="2028"/>
      <c r="Y544" s="2028"/>
      <c r="Z544" s="2028"/>
      <c r="AA544" s="2028"/>
      <c r="AB544" s="2028"/>
      <c r="AC544" s="2028"/>
      <c r="AD544" s="2028"/>
      <c r="AE544" s="2028"/>
      <c r="AF544" s="2028"/>
      <c r="AG544" s="2028"/>
      <c r="AH544" s="2028"/>
      <c r="AI544" s="2028"/>
      <c r="AJ544" s="2028"/>
      <c r="AK544" s="2028"/>
      <c r="AL544" s="2028"/>
      <c r="AM544" s="2028"/>
      <c r="AN544" s="2028"/>
      <c r="AO544" s="2028"/>
      <c r="AP544" s="2028"/>
      <c r="AQ544" s="2028"/>
      <c r="AR544" s="2028"/>
      <c r="AS544" s="2028"/>
      <c r="AT544" s="2028"/>
      <c r="AU544" s="2028"/>
      <c r="AV544" s="2028"/>
      <c r="AW544" s="2028"/>
      <c r="AX544" s="2028"/>
      <c r="AY544" s="2028"/>
      <c r="AZ544" s="2028"/>
      <c r="BA544" s="2028"/>
      <c r="BB544" s="2028"/>
    </row>
    <row r="545" spans="1:54" s="2029" customFormat="1" x14ac:dyDescent="0.25">
      <c r="A545" s="2031"/>
      <c r="B545" s="2018"/>
      <c r="C545" s="2018"/>
      <c r="D545" s="2018"/>
      <c r="E545" s="2018"/>
      <c r="F545" s="2018"/>
      <c r="G545" s="2018"/>
      <c r="H545" s="2018"/>
      <c r="I545" s="2018"/>
      <c r="J545" s="2018"/>
      <c r="K545" s="2471"/>
      <c r="L545" s="393"/>
      <c r="M545" s="2027"/>
      <c r="N545" s="2028"/>
      <c r="O545" s="2028"/>
      <c r="P545" s="2028"/>
      <c r="Q545" s="2028"/>
      <c r="R545" s="2028"/>
      <c r="S545" s="2028"/>
      <c r="T545" s="2028"/>
      <c r="U545" s="2028"/>
      <c r="V545" s="2028"/>
      <c r="W545" s="2028"/>
      <c r="X545" s="2028"/>
      <c r="Y545" s="2028"/>
      <c r="Z545" s="2028"/>
      <c r="AA545" s="2028"/>
      <c r="AB545" s="2028"/>
      <c r="AC545" s="2028"/>
      <c r="AD545" s="2028"/>
      <c r="AE545" s="2028"/>
      <c r="AF545" s="2028"/>
      <c r="AG545" s="2028"/>
      <c r="AH545" s="2028"/>
      <c r="AI545" s="2028"/>
      <c r="AJ545" s="2028"/>
      <c r="AK545" s="2028"/>
      <c r="AL545" s="2028"/>
      <c r="AM545" s="2028"/>
      <c r="AN545" s="2028"/>
      <c r="AO545" s="2028"/>
      <c r="AP545" s="2028"/>
      <c r="AQ545" s="2028"/>
      <c r="AR545" s="2028"/>
      <c r="AS545" s="2028"/>
      <c r="AT545" s="2028"/>
      <c r="AU545" s="2028"/>
      <c r="AV545" s="2028"/>
      <c r="AW545" s="2028"/>
      <c r="AX545" s="2028"/>
      <c r="AY545" s="2028"/>
      <c r="AZ545" s="2028"/>
      <c r="BA545" s="2028"/>
      <c r="BB545" s="2028"/>
    </row>
    <row r="546" spans="1:54" s="2029" customFormat="1" x14ac:dyDescent="0.25">
      <c r="A546" s="2031"/>
      <c r="B546" s="2018"/>
      <c r="C546" s="2018"/>
      <c r="D546" s="2018"/>
      <c r="E546" s="2018"/>
      <c r="F546" s="2018"/>
      <c r="G546" s="2018"/>
      <c r="H546" s="2018"/>
      <c r="I546" s="2018"/>
      <c r="J546" s="2018"/>
      <c r="K546" s="2471"/>
      <c r="L546" s="393"/>
      <c r="M546" s="2027"/>
      <c r="N546" s="2028"/>
      <c r="O546" s="2028"/>
      <c r="P546" s="2028"/>
      <c r="Q546" s="2028"/>
      <c r="R546" s="2028"/>
      <c r="S546" s="2028"/>
      <c r="T546" s="2028"/>
      <c r="U546" s="2028"/>
      <c r="V546" s="2028"/>
      <c r="W546" s="2028"/>
      <c r="X546" s="2028"/>
      <c r="Y546" s="2028"/>
      <c r="Z546" s="2028"/>
      <c r="AA546" s="2028"/>
      <c r="AB546" s="2028"/>
      <c r="AC546" s="2028"/>
      <c r="AD546" s="2028"/>
      <c r="AE546" s="2028"/>
      <c r="AF546" s="2028"/>
      <c r="AG546" s="2028"/>
      <c r="AH546" s="2028"/>
      <c r="AI546" s="2028"/>
      <c r="AJ546" s="2028"/>
      <c r="AK546" s="2028"/>
      <c r="AL546" s="2028"/>
      <c r="AM546" s="2028"/>
      <c r="AN546" s="2028"/>
      <c r="AO546" s="2028"/>
      <c r="AP546" s="2028"/>
      <c r="AQ546" s="2028"/>
      <c r="AR546" s="2028"/>
      <c r="AS546" s="2028"/>
      <c r="AT546" s="2028"/>
      <c r="AU546" s="2028"/>
      <c r="AV546" s="2028"/>
      <c r="AW546" s="2028"/>
      <c r="AX546" s="2028"/>
      <c r="AY546" s="2028"/>
      <c r="AZ546" s="2028"/>
      <c r="BA546" s="2028"/>
      <c r="BB546" s="2028"/>
    </row>
    <row r="547" spans="1:54" s="2029" customFormat="1" x14ac:dyDescent="0.25">
      <c r="A547" s="2031"/>
      <c r="B547" s="2018"/>
      <c r="C547" s="2018"/>
      <c r="D547" s="2018"/>
      <c r="E547" s="2018"/>
      <c r="F547" s="2018"/>
      <c r="G547" s="2018"/>
      <c r="H547" s="2018"/>
      <c r="I547" s="2018"/>
      <c r="J547" s="2018"/>
      <c r="K547" s="2471"/>
      <c r="L547" s="393"/>
      <c r="M547" s="2027"/>
      <c r="N547" s="2028"/>
      <c r="O547" s="2028"/>
      <c r="P547" s="2028"/>
      <c r="Q547" s="2028"/>
      <c r="R547" s="2028"/>
      <c r="S547" s="2028"/>
      <c r="T547" s="2028"/>
      <c r="U547" s="2028"/>
      <c r="V547" s="2028"/>
      <c r="W547" s="2028"/>
      <c r="X547" s="2028"/>
      <c r="Y547" s="2028"/>
      <c r="Z547" s="2028"/>
      <c r="AA547" s="2028"/>
      <c r="AB547" s="2028"/>
      <c r="AC547" s="2028"/>
      <c r="AD547" s="2028"/>
      <c r="AE547" s="2028"/>
      <c r="AF547" s="2028"/>
      <c r="AG547" s="2028"/>
      <c r="AH547" s="2028"/>
      <c r="AI547" s="2028"/>
      <c r="AJ547" s="2028"/>
      <c r="AK547" s="2028"/>
      <c r="AL547" s="2028"/>
      <c r="AM547" s="2028"/>
      <c r="AN547" s="2028"/>
      <c r="AO547" s="2028"/>
      <c r="AP547" s="2028"/>
      <c r="AQ547" s="2028"/>
      <c r="AR547" s="2028"/>
      <c r="AS547" s="2028"/>
      <c r="AT547" s="2028"/>
      <c r="AU547" s="2028"/>
      <c r="AV547" s="2028"/>
      <c r="AW547" s="2028"/>
      <c r="AX547" s="2028"/>
      <c r="AY547" s="2028"/>
      <c r="AZ547" s="2028"/>
      <c r="BA547" s="2028"/>
      <c r="BB547" s="2028"/>
    </row>
    <row r="548" spans="1:54" s="2029" customFormat="1" x14ac:dyDescent="0.25">
      <c r="A548" s="2031"/>
      <c r="B548" s="2018"/>
      <c r="C548" s="2018"/>
      <c r="D548" s="2018"/>
      <c r="E548" s="2018"/>
      <c r="F548" s="2018"/>
      <c r="G548" s="2018"/>
      <c r="H548" s="2018"/>
      <c r="I548" s="2018"/>
      <c r="J548" s="2018"/>
      <c r="K548" s="2471"/>
      <c r="L548" s="393"/>
      <c r="M548" s="2027"/>
      <c r="N548" s="2028"/>
      <c r="O548" s="2028"/>
      <c r="P548" s="2028"/>
      <c r="Q548" s="2028"/>
      <c r="R548" s="2028"/>
      <c r="S548" s="2028"/>
      <c r="T548" s="2028"/>
      <c r="U548" s="2028"/>
      <c r="V548" s="2028"/>
      <c r="W548" s="2028"/>
      <c r="X548" s="2028"/>
      <c r="Y548" s="2028"/>
      <c r="Z548" s="2028"/>
      <c r="AA548" s="2028"/>
      <c r="AB548" s="2028"/>
      <c r="AC548" s="2028"/>
      <c r="AD548" s="2028"/>
      <c r="AE548" s="2028"/>
      <c r="AF548" s="2028"/>
      <c r="AG548" s="2028"/>
      <c r="AH548" s="2028"/>
      <c r="AI548" s="2028"/>
      <c r="AJ548" s="2028"/>
      <c r="AK548" s="2028"/>
      <c r="AL548" s="2028"/>
      <c r="AM548" s="2028"/>
      <c r="AN548" s="2028"/>
      <c r="AO548" s="2028"/>
      <c r="AP548" s="2028"/>
      <c r="AQ548" s="2028"/>
      <c r="AR548" s="2028"/>
      <c r="AS548" s="2028"/>
      <c r="AT548" s="2028"/>
      <c r="AU548" s="2028"/>
      <c r="AV548" s="2028"/>
      <c r="AW548" s="2028"/>
      <c r="AX548" s="2028"/>
      <c r="AY548" s="2028"/>
      <c r="AZ548" s="2028"/>
      <c r="BA548" s="2028"/>
      <c r="BB548" s="2028"/>
    </row>
    <row r="549" spans="1:54" s="2029" customFormat="1" x14ac:dyDescent="0.25">
      <c r="A549" s="2031"/>
      <c r="B549" s="2018"/>
      <c r="C549" s="2018"/>
      <c r="D549" s="2018"/>
      <c r="E549" s="2018"/>
      <c r="F549" s="2018"/>
      <c r="G549" s="2018"/>
      <c r="H549" s="2018"/>
      <c r="I549" s="2018"/>
      <c r="J549" s="2018"/>
      <c r="K549" s="2471"/>
      <c r="L549" s="393"/>
      <c r="M549" s="2027"/>
      <c r="N549" s="2028"/>
      <c r="O549" s="2028"/>
      <c r="P549" s="2028"/>
      <c r="Q549" s="2028"/>
      <c r="R549" s="2028"/>
      <c r="S549" s="2028"/>
      <c r="T549" s="2028"/>
      <c r="U549" s="2028"/>
      <c r="V549" s="2028"/>
      <c r="W549" s="2028"/>
      <c r="X549" s="2028"/>
      <c r="Y549" s="2028"/>
      <c r="Z549" s="2028"/>
      <c r="AA549" s="2028"/>
      <c r="AB549" s="2028"/>
      <c r="AC549" s="2028"/>
      <c r="AD549" s="2028"/>
      <c r="AE549" s="2028"/>
      <c r="AF549" s="2028"/>
      <c r="AG549" s="2028"/>
      <c r="AH549" s="2028"/>
      <c r="AI549" s="2028"/>
      <c r="AJ549" s="2028"/>
      <c r="AK549" s="2028"/>
      <c r="AL549" s="2028"/>
      <c r="AM549" s="2028"/>
      <c r="AN549" s="2028"/>
      <c r="AO549" s="2028"/>
      <c r="AP549" s="2028"/>
      <c r="AQ549" s="2028"/>
      <c r="AR549" s="2028"/>
      <c r="AS549" s="2028"/>
      <c r="AT549" s="2028"/>
      <c r="AU549" s="2028"/>
      <c r="AV549" s="2028"/>
      <c r="AW549" s="2028"/>
      <c r="AX549" s="2028"/>
      <c r="AY549" s="2028"/>
      <c r="AZ549" s="2028"/>
      <c r="BA549" s="2028"/>
      <c r="BB549" s="2028"/>
    </row>
    <row r="550" spans="1:54" s="2029" customFormat="1" x14ac:dyDescent="0.25">
      <c r="A550" s="2031"/>
      <c r="B550" s="2018"/>
      <c r="C550" s="2018"/>
      <c r="D550" s="2018"/>
      <c r="E550" s="2018"/>
      <c r="F550" s="2018"/>
      <c r="G550" s="2018"/>
      <c r="H550" s="2018"/>
      <c r="I550" s="2018"/>
      <c r="J550" s="2018"/>
      <c r="K550" s="2471"/>
      <c r="L550" s="393"/>
      <c r="M550" s="2027"/>
      <c r="N550" s="2028"/>
      <c r="O550" s="2028"/>
      <c r="P550" s="2028"/>
      <c r="Q550" s="2028"/>
      <c r="R550" s="2028"/>
      <c r="S550" s="2028"/>
      <c r="T550" s="2028"/>
      <c r="U550" s="2028"/>
      <c r="V550" s="2028"/>
      <c r="W550" s="2028"/>
      <c r="X550" s="2028"/>
      <c r="Y550" s="2028"/>
      <c r="Z550" s="2028"/>
      <c r="AA550" s="2028"/>
      <c r="AB550" s="2028"/>
      <c r="AC550" s="2028"/>
      <c r="AD550" s="2028"/>
      <c r="AE550" s="2028"/>
      <c r="AF550" s="2028"/>
      <c r="AG550" s="2028"/>
      <c r="AH550" s="2028"/>
      <c r="AI550" s="2028"/>
      <c r="AJ550" s="2028"/>
      <c r="AK550" s="2028"/>
      <c r="AL550" s="2028"/>
      <c r="AM550" s="2028"/>
      <c r="AN550" s="2028"/>
      <c r="AO550" s="2028"/>
      <c r="AP550" s="2028"/>
      <c r="AQ550" s="2028"/>
      <c r="AR550" s="2028"/>
      <c r="AS550" s="2028"/>
      <c r="AT550" s="2028"/>
      <c r="AU550" s="2028"/>
      <c r="AV550" s="2028"/>
      <c r="AW550" s="2028"/>
      <c r="AX550" s="2028"/>
      <c r="AY550" s="2028"/>
      <c r="AZ550" s="2028"/>
      <c r="BA550" s="2028"/>
      <c r="BB550" s="2028"/>
    </row>
    <row r="551" spans="1:54" s="2029" customFormat="1" x14ac:dyDescent="0.25">
      <c r="A551" s="2031"/>
      <c r="B551" s="2018"/>
      <c r="C551" s="2018"/>
      <c r="D551" s="2018"/>
      <c r="E551" s="2018"/>
      <c r="F551" s="2018"/>
      <c r="G551" s="2018"/>
      <c r="H551" s="2018"/>
      <c r="I551" s="2018"/>
      <c r="J551" s="2018"/>
      <c r="K551" s="2471"/>
      <c r="L551" s="393"/>
      <c r="M551" s="2027"/>
      <c r="N551" s="2028"/>
      <c r="O551" s="2028"/>
      <c r="P551" s="2028"/>
      <c r="Q551" s="2028"/>
      <c r="R551" s="2028"/>
      <c r="S551" s="2028"/>
      <c r="T551" s="2028"/>
      <c r="U551" s="2028"/>
      <c r="V551" s="2028"/>
      <c r="W551" s="2028"/>
      <c r="X551" s="2028"/>
      <c r="Y551" s="2028"/>
      <c r="Z551" s="2028"/>
      <c r="AA551" s="2028"/>
      <c r="AB551" s="2028"/>
      <c r="AC551" s="2028"/>
      <c r="AD551" s="2028"/>
      <c r="AE551" s="2028"/>
      <c r="AF551" s="2028"/>
      <c r="AG551" s="2028"/>
      <c r="AH551" s="2028"/>
      <c r="AI551" s="2028"/>
      <c r="AJ551" s="2028"/>
      <c r="AK551" s="2028"/>
      <c r="AL551" s="2028"/>
      <c r="AM551" s="2028"/>
      <c r="AN551" s="2028"/>
      <c r="AO551" s="2028"/>
      <c r="AP551" s="2028"/>
      <c r="AQ551" s="2028"/>
      <c r="AR551" s="2028"/>
      <c r="AS551" s="2028"/>
      <c r="AT551" s="2028"/>
      <c r="AU551" s="2028"/>
      <c r="AV551" s="2028"/>
      <c r="AW551" s="2028"/>
      <c r="AX551" s="2028"/>
      <c r="AY551" s="2028"/>
      <c r="AZ551" s="2028"/>
      <c r="BA551" s="2028"/>
      <c r="BB551" s="2028"/>
    </row>
    <row r="552" spans="1:54" s="2029" customFormat="1" x14ac:dyDescent="0.25">
      <c r="A552" s="2031"/>
      <c r="B552" s="2018"/>
      <c r="C552" s="2018"/>
      <c r="D552" s="2018"/>
      <c r="E552" s="2018"/>
      <c r="F552" s="2018"/>
      <c r="G552" s="2018"/>
      <c r="H552" s="2018"/>
      <c r="I552" s="2018"/>
      <c r="J552" s="2018"/>
      <c r="K552" s="2471"/>
      <c r="L552" s="393"/>
      <c r="M552" s="2027"/>
      <c r="N552" s="2028"/>
      <c r="O552" s="2028"/>
      <c r="P552" s="2028"/>
      <c r="Q552" s="2028"/>
      <c r="R552" s="2028"/>
      <c r="S552" s="2028"/>
      <c r="T552" s="2028"/>
      <c r="U552" s="2028"/>
      <c r="V552" s="2028"/>
      <c r="W552" s="2028"/>
      <c r="X552" s="2028"/>
      <c r="Y552" s="2028"/>
      <c r="Z552" s="2028"/>
      <c r="AA552" s="2028"/>
      <c r="AB552" s="2028"/>
      <c r="AC552" s="2028"/>
      <c r="AD552" s="2028"/>
      <c r="AE552" s="2028"/>
      <c r="AF552" s="2028"/>
      <c r="AG552" s="2028"/>
      <c r="AH552" s="2028"/>
      <c r="AI552" s="2028"/>
      <c r="AJ552" s="2028"/>
      <c r="AK552" s="2028"/>
      <c r="AL552" s="2028"/>
      <c r="AM552" s="2028"/>
      <c r="AN552" s="2028"/>
      <c r="AO552" s="2028"/>
      <c r="AP552" s="2028"/>
      <c r="AQ552" s="2028"/>
      <c r="AR552" s="2028"/>
      <c r="AS552" s="2028"/>
      <c r="AT552" s="2028"/>
      <c r="AU552" s="2028"/>
      <c r="AV552" s="2028"/>
      <c r="AW552" s="2028"/>
      <c r="AX552" s="2028"/>
      <c r="AY552" s="2028"/>
      <c r="AZ552" s="2028"/>
      <c r="BA552" s="2028"/>
      <c r="BB552" s="2028"/>
    </row>
    <row r="553" spans="1:54" s="2029" customFormat="1" x14ac:dyDescent="0.25">
      <c r="A553" s="2031"/>
      <c r="B553" s="2018"/>
      <c r="C553" s="2018"/>
      <c r="D553" s="2018"/>
      <c r="E553" s="2018"/>
      <c r="F553" s="2018"/>
      <c r="G553" s="2018"/>
      <c r="H553" s="2018"/>
      <c r="I553" s="2018"/>
      <c r="J553" s="2018"/>
      <c r="K553" s="2471"/>
      <c r="L553" s="393"/>
      <c r="M553" s="2027"/>
      <c r="N553" s="2028"/>
      <c r="O553" s="2028"/>
      <c r="P553" s="2028"/>
      <c r="Q553" s="2028"/>
      <c r="R553" s="2028"/>
      <c r="S553" s="2028"/>
      <c r="T553" s="2028"/>
      <c r="U553" s="2028"/>
      <c r="V553" s="2028"/>
      <c r="W553" s="2028"/>
      <c r="X553" s="2028"/>
      <c r="Y553" s="2028"/>
      <c r="Z553" s="2028"/>
      <c r="AA553" s="2028"/>
      <c r="AB553" s="2028"/>
      <c r="AC553" s="2028"/>
      <c r="AD553" s="2028"/>
      <c r="AE553" s="2028"/>
      <c r="AF553" s="2028"/>
      <c r="AG553" s="2028"/>
      <c r="AH553" s="2028"/>
      <c r="AI553" s="2028"/>
      <c r="AJ553" s="2028"/>
      <c r="AK553" s="2028"/>
      <c r="AL553" s="2028"/>
      <c r="AM553" s="2028"/>
      <c r="AN553" s="2028"/>
      <c r="AO553" s="2028"/>
      <c r="AP553" s="2028"/>
      <c r="AQ553" s="2028"/>
      <c r="AR553" s="2028"/>
      <c r="AS553" s="2028"/>
      <c r="AT553" s="2028"/>
      <c r="AU553" s="2028"/>
      <c r="AV553" s="2028"/>
      <c r="AW553" s="2028"/>
      <c r="AX553" s="2028"/>
      <c r="AY553" s="2028"/>
      <c r="AZ553" s="2028"/>
      <c r="BA553" s="2028"/>
      <c r="BB553" s="2028"/>
    </row>
    <row r="554" spans="1:54" s="2029" customFormat="1" x14ac:dyDescent="0.25">
      <c r="A554" s="2031"/>
      <c r="B554" s="2018"/>
      <c r="C554" s="2018"/>
      <c r="D554" s="2018"/>
      <c r="E554" s="2018"/>
      <c r="F554" s="2018"/>
      <c r="G554" s="2018"/>
      <c r="H554" s="2018"/>
      <c r="I554" s="2018"/>
      <c r="J554" s="2018"/>
      <c r="K554" s="2471"/>
      <c r="L554" s="393"/>
      <c r="M554" s="2027"/>
      <c r="N554" s="2028"/>
      <c r="O554" s="2028"/>
      <c r="P554" s="2028"/>
      <c r="Q554" s="2028"/>
      <c r="R554" s="2028"/>
      <c r="S554" s="2028"/>
      <c r="T554" s="2028"/>
      <c r="U554" s="2028"/>
      <c r="V554" s="2028"/>
      <c r="W554" s="2028"/>
      <c r="X554" s="2028"/>
      <c r="Y554" s="2028"/>
      <c r="Z554" s="2028"/>
      <c r="AA554" s="2028"/>
      <c r="AB554" s="2028"/>
      <c r="AC554" s="2028"/>
      <c r="AD554" s="2028"/>
      <c r="AE554" s="2028"/>
      <c r="AF554" s="2028"/>
      <c r="AG554" s="2028"/>
      <c r="AH554" s="2028"/>
      <c r="AI554" s="2028"/>
      <c r="AJ554" s="2028"/>
      <c r="AK554" s="2028"/>
      <c r="AL554" s="2028"/>
      <c r="AM554" s="2028"/>
      <c r="AN554" s="2028"/>
      <c r="AO554" s="2028"/>
      <c r="AP554" s="2028"/>
      <c r="AQ554" s="2028"/>
      <c r="AR554" s="2028"/>
      <c r="AS554" s="2028"/>
      <c r="AT554" s="2028"/>
      <c r="AU554" s="2028"/>
      <c r="AV554" s="2028"/>
      <c r="AW554" s="2028"/>
      <c r="AX554" s="2028"/>
      <c r="AY554" s="2028"/>
      <c r="AZ554" s="2028"/>
      <c r="BA554" s="2028"/>
      <c r="BB554" s="2028"/>
    </row>
    <row r="555" spans="1:54" s="2029" customFormat="1" x14ac:dyDescent="0.25">
      <c r="A555" s="2031"/>
      <c r="B555" s="2018"/>
      <c r="C555" s="2018"/>
      <c r="D555" s="2018"/>
      <c r="E555" s="2018"/>
      <c r="F555" s="2018"/>
      <c r="G555" s="2018"/>
      <c r="H555" s="2018"/>
      <c r="I555" s="2018"/>
      <c r="J555" s="2018"/>
      <c r="K555" s="2471"/>
      <c r="L555" s="393"/>
      <c r="M555" s="2027"/>
      <c r="N555" s="2028"/>
      <c r="O555" s="2028"/>
      <c r="P555" s="2028"/>
      <c r="Q555" s="2028"/>
      <c r="R555" s="2028"/>
      <c r="S555" s="2028"/>
      <c r="T555" s="2028"/>
      <c r="U555" s="2028"/>
      <c r="V555" s="2028"/>
      <c r="W555" s="2028"/>
      <c r="X555" s="2028"/>
      <c r="Y555" s="2028"/>
      <c r="Z555" s="2028"/>
      <c r="AA555" s="2028"/>
      <c r="AB555" s="2028"/>
      <c r="AC555" s="2028"/>
      <c r="AD555" s="2028"/>
      <c r="AE555" s="2028"/>
      <c r="AF555" s="2028"/>
      <c r="AG555" s="2028"/>
      <c r="AH555" s="2028"/>
      <c r="AI555" s="2028"/>
      <c r="AJ555" s="2028"/>
      <c r="AK555" s="2028"/>
      <c r="AL555" s="2028"/>
      <c r="AM555" s="2028"/>
      <c r="AN555" s="2028"/>
      <c r="AO555" s="2028"/>
      <c r="AP555" s="2028"/>
      <c r="AQ555" s="2028"/>
      <c r="AR555" s="2028"/>
      <c r="AS555" s="2028"/>
      <c r="AT555" s="2028"/>
      <c r="AU555" s="2028"/>
      <c r="AV555" s="2028"/>
      <c r="AW555" s="2028"/>
      <c r="AX555" s="2028"/>
      <c r="AY555" s="2028"/>
      <c r="AZ555" s="2028"/>
      <c r="BA555" s="2028"/>
      <c r="BB555" s="2028"/>
    </row>
    <row r="556" spans="1:54" s="2029" customFormat="1" x14ac:dyDescent="0.25">
      <c r="A556" s="2031"/>
      <c r="B556" s="2018"/>
      <c r="C556" s="2018"/>
      <c r="D556" s="2018"/>
      <c r="E556" s="2018"/>
      <c r="F556" s="2018"/>
      <c r="G556" s="2018"/>
      <c r="H556" s="2018"/>
      <c r="I556" s="2018"/>
      <c r="J556" s="2018"/>
      <c r="K556" s="2471"/>
      <c r="L556" s="393"/>
      <c r="M556" s="2027"/>
      <c r="N556" s="2028"/>
      <c r="O556" s="2028"/>
      <c r="P556" s="2028"/>
      <c r="Q556" s="2028"/>
      <c r="R556" s="2028"/>
      <c r="S556" s="2028"/>
      <c r="T556" s="2028"/>
      <c r="U556" s="2028"/>
      <c r="V556" s="2028"/>
      <c r="W556" s="2028"/>
      <c r="X556" s="2028"/>
      <c r="Y556" s="2028"/>
      <c r="Z556" s="2028"/>
      <c r="AA556" s="2028"/>
      <c r="AB556" s="2028"/>
      <c r="AC556" s="2028"/>
      <c r="AD556" s="2028"/>
      <c r="AE556" s="2028"/>
      <c r="AF556" s="2028"/>
      <c r="AG556" s="2028"/>
      <c r="AH556" s="2028"/>
      <c r="AI556" s="2028"/>
      <c r="AJ556" s="2028"/>
      <c r="AK556" s="2028"/>
      <c r="AL556" s="2028"/>
      <c r="AM556" s="2028"/>
      <c r="AN556" s="2028"/>
      <c r="AO556" s="2028"/>
      <c r="AP556" s="2028"/>
      <c r="AQ556" s="2028"/>
      <c r="AR556" s="2028"/>
      <c r="AS556" s="2028"/>
      <c r="AT556" s="2028"/>
      <c r="AU556" s="2028"/>
      <c r="AV556" s="2028"/>
      <c r="AW556" s="2028"/>
      <c r="AX556" s="2028"/>
      <c r="AY556" s="2028"/>
      <c r="AZ556" s="2028"/>
      <c r="BA556" s="2028"/>
      <c r="BB556" s="2028"/>
    </row>
    <row r="557" spans="1:54" s="2029" customFormat="1" x14ac:dyDescent="0.25">
      <c r="A557" s="2031"/>
      <c r="B557" s="2018"/>
      <c r="C557" s="2018"/>
      <c r="D557" s="2018"/>
      <c r="E557" s="2018"/>
      <c r="F557" s="2018"/>
      <c r="G557" s="2018"/>
      <c r="H557" s="2018"/>
      <c r="I557" s="2018"/>
      <c r="J557" s="2018"/>
      <c r="K557" s="2471"/>
      <c r="L557" s="393"/>
      <c r="M557" s="2027"/>
      <c r="N557" s="2028"/>
      <c r="O557" s="2028"/>
      <c r="P557" s="2028"/>
      <c r="Q557" s="2028"/>
      <c r="R557" s="2028"/>
      <c r="S557" s="2028"/>
      <c r="T557" s="2028"/>
      <c r="U557" s="2028"/>
      <c r="V557" s="2028"/>
      <c r="W557" s="2028"/>
      <c r="X557" s="2028"/>
      <c r="Y557" s="2028"/>
      <c r="Z557" s="2028"/>
      <c r="AA557" s="2028"/>
      <c r="AB557" s="2028"/>
      <c r="AC557" s="2028"/>
      <c r="AD557" s="2028"/>
      <c r="AE557" s="2028"/>
      <c r="AF557" s="2028"/>
      <c r="AG557" s="2028"/>
      <c r="AH557" s="2028"/>
      <c r="AI557" s="2028"/>
      <c r="AJ557" s="2028"/>
      <c r="AK557" s="2028"/>
      <c r="AL557" s="2028"/>
      <c r="AM557" s="2028"/>
      <c r="AN557" s="2028"/>
      <c r="AO557" s="2028"/>
      <c r="AP557" s="2028"/>
      <c r="AQ557" s="2028"/>
      <c r="AR557" s="2028"/>
      <c r="AS557" s="2028"/>
      <c r="AT557" s="2028"/>
      <c r="AU557" s="2028"/>
      <c r="AV557" s="2028"/>
      <c r="AW557" s="2028"/>
      <c r="AX557" s="2028"/>
      <c r="AY557" s="2028"/>
      <c r="AZ557" s="2028"/>
      <c r="BA557" s="2028"/>
      <c r="BB557" s="2028"/>
    </row>
    <row r="558" spans="1:54" s="2029" customFormat="1" x14ac:dyDescent="0.25">
      <c r="A558" s="2031"/>
      <c r="B558" s="2018"/>
      <c r="C558" s="2018"/>
      <c r="D558" s="2018"/>
      <c r="E558" s="2018"/>
      <c r="F558" s="2018"/>
      <c r="G558" s="2018"/>
      <c r="H558" s="2018"/>
      <c r="I558" s="2018"/>
      <c r="J558" s="2018"/>
      <c r="K558" s="2471"/>
      <c r="L558" s="393"/>
      <c r="M558" s="2027"/>
      <c r="N558" s="2028"/>
      <c r="O558" s="2028"/>
      <c r="P558" s="2028"/>
      <c r="Q558" s="2028"/>
      <c r="R558" s="2028"/>
      <c r="S558" s="2028"/>
      <c r="T558" s="2028"/>
      <c r="U558" s="2028"/>
      <c r="V558" s="2028"/>
      <c r="W558" s="2028"/>
      <c r="X558" s="2028"/>
      <c r="Y558" s="2028"/>
      <c r="Z558" s="2028"/>
      <c r="AA558" s="2028"/>
      <c r="AB558" s="2028"/>
      <c r="AC558" s="2028"/>
      <c r="AD558" s="2028"/>
      <c r="AE558" s="2028"/>
      <c r="AF558" s="2028"/>
      <c r="AG558" s="2028"/>
      <c r="AH558" s="2028"/>
      <c r="AI558" s="2028"/>
      <c r="AJ558" s="2028"/>
      <c r="AK558" s="2028"/>
      <c r="AL558" s="2028"/>
      <c r="AM558" s="2028"/>
      <c r="AN558" s="2028"/>
      <c r="AO558" s="2028"/>
      <c r="AP558" s="2028"/>
      <c r="AQ558" s="2028"/>
      <c r="AR558" s="2028"/>
      <c r="AS558" s="2028"/>
      <c r="AT558" s="2028"/>
      <c r="AU558" s="2028"/>
      <c r="AV558" s="2028"/>
      <c r="AW558" s="2028"/>
      <c r="AX558" s="2028"/>
      <c r="AY558" s="2028"/>
      <c r="AZ558" s="2028"/>
      <c r="BA558" s="2028"/>
      <c r="BB558" s="2028"/>
    </row>
    <row r="559" spans="1:54" s="2029" customFormat="1" x14ac:dyDescent="0.25">
      <c r="A559" s="2031"/>
      <c r="B559" s="2018"/>
      <c r="C559" s="2018"/>
      <c r="D559" s="2018"/>
      <c r="E559" s="2018"/>
      <c r="F559" s="2018"/>
      <c r="G559" s="2018"/>
      <c r="H559" s="2018"/>
      <c r="I559" s="2018"/>
      <c r="J559" s="2018"/>
      <c r="K559" s="2471"/>
      <c r="L559" s="393"/>
      <c r="M559" s="2027"/>
      <c r="N559" s="2028"/>
      <c r="O559" s="2028"/>
      <c r="P559" s="2028"/>
      <c r="Q559" s="2028"/>
      <c r="R559" s="2028"/>
      <c r="S559" s="2028"/>
      <c r="T559" s="2028"/>
      <c r="U559" s="2028"/>
      <c r="V559" s="2028"/>
      <c r="W559" s="2028"/>
      <c r="X559" s="2028"/>
      <c r="Y559" s="2028"/>
      <c r="Z559" s="2028"/>
      <c r="AA559" s="2028"/>
      <c r="AB559" s="2028"/>
      <c r="AC559" s="2028"/>
      <c r="AD559" s="2028"/>
      <c r="AE559" s="2028"/>
      <c r="AF559" s="2028"/>
      <c r="AG559" s="2028"/>
      <c r="AH559" s="2028"/>
      <c r="AI559" s="2028"/>
      <c r="AJ559" s="2028"/>
      <c r="AK559" s="2028"/>
      <c r="AL559" s="2028"/>
      <c r="AM559" s="2028"/>
      <c r="AN559" s="2028"/>
      <c r="AO559" s="2028"/>
      <c r="AP559" s="2028"/>
      <c r="AQ559" s="2028"/>
      <c r="AR559" s="2028"/>
      <c r="AS559" s="2028"/>
      <c r="AT559" s="2028"/>
      <c r="AU559" s="2028"/>
      <c r="AV559" s="2028"/>
      <c r="AW559" s="2028"/>
      <c r="AX559" s="2028"/>
      <c r="AY559" s="2028"/>
      <c r="AZ559" s="2028"/>
      <c r="BA559" s="2028"/>
      <c r="BB559" s="2028"/>
    </row>
    <row r="560" spans="1:54" s="2029" customFormat="1" x14ac:dyDescent="0.25">
      <c r="A560" s="2031"/>
      <c r="B560" s="2018"/>
      <c r="C560" s="2018"/>
      <c r="D560" s="2018"/>
      <c r="E560" s="2018"/>
      <c r="F560" s="2018"/>
      <c r="G560" s="2018"/>
      <c r="H560" s="2018"/>
      <c r="I560" s="2018"/>
      <c r="J560" s="2018"/>
      <c r="K560" s="2471"/>
      <c r="L560" s="393"/>
      <c r="M560" s="2027"/>
      <c r="N560" s="2028"/>
      <c r="O560" s="2028"/>
      <c r="P560" s="2028"/>
      <c r="Q560" s="2028"/>
      <c r="R560" s="2028"/>
      <c r="S560" s="2028"/>
      <c r="T560" s="2028"/>
      <c r="U560" s="2028"/>
      <c r="V560" s="2028"/>
      <c r="W560" s="2028"/>
      <c r="X560" s="2028"/>
      <c r="Y560" s="2028"/>
      <c r="Z560" s="2028"/>
      <c r="AA560" s="2028"/>
      <c r="AB560" s="2028"/>
      <c r="AC560" s="2028"/>
      <c r="AD560" s="2028"/>
      <c r="AE560" s="2028"/>
      <c r="AF560" s="2028"/>
      <c r="AG560" s="2028"/>
      <c r="AH560" s="2028"/>
      <c r="AI560" s="2028"/>
      <c r="AJ560" s="2028"/>
      <c r="AK560" s="2028"/>
      <c r="AL560" s="2028"/>
      <c r="AM560" s="2028"/>
      <c r="AN560" s="2028"/>
      <c r="AO560" s="2028"/>
      <c r="AP560" s="2028"/>
      <c r="AQ560" s="2028"/>
      <c r="AR560" s="2028"/>
      <c r="AS560" s="2028"/>
      <c r="AT560" s="2028"/>
      <c r="AU560" s="2028"/>
      <c r="AV560" s="2028"/>
      <c r="AW560" s="2028"/>
      <c r="AX560" s="2028"/>
      <c r="AY560" s="2028"/>
      <c r="AZ560" s="2028"/>
      <c r="BA560" s="2028"/>
      <c r="BB560" s="2028"/>
    </row>
    <row r="561" spans="1:54" s="2029" customFormat="1" x14ac:dyDescent="0.25">
      <c r="A561" s="2031"/>
      <c r="B561" s="2018"/>
      <c r="C561" s="2018"/>
      <c r="D561" s="2018"/>
      <c r="E561" s="2018"/>
      <c r="F561" s="2018"/>
      <c r="G561" s="2018"/>
      <c r="H561" s="2018"/>
      <c r="I561" s="2018"/>
      <c r="J561" s="2018"/>
      <c r="K561" s="2471"/>
      <c r="L561" s="393"/>
      <c r="M561" s="2027"/>
      <c r="N561" s="2028"/>
      <c r="O561" s="2028"/>
      <c r="P561" s="2028"/>
      <c r="Q561" s="2028"/>
      <c r="R561" s="2028"/>
      <c r="S561" s="2028"/>
      <c r="T561" s="2028"/>
      <c r="U561" s="2028"/>
      <c r="V561" s="2028"/>
      <c r="W561" s="2028"/>
      <c r="X561" s="2028"/>
      <c r="Y561" s="2028"/>
      <c r="Z561" s="2028"/>
      <c r="AA561" s="2028"/>
      <c r="AB561" s="2028"/>
      <c r="AC561" s="2028"/>
      <c r="AD561" s="2028"/>
      <c r="AE561" s="2028"/>
      <c r="AF561" s="2028"/>
      <c r="AG561" s="2028"/>
      <c r="AH561" s="2028"/>
      <c r="AI561" s="2028"/>
      <c r="AJ561" s="2028"/>
      <c r="AK561" s="2028"/>
      <c r="AL561" s="2028"/>
      <c r="AM561" s="2028"/>
      <c r="AN561" s="2028"/>
      <c r="AO561" s="2028"/>
      <c r="AP561" s="2028"/>
      <c r="AQ561" s="2028"/>
      <c r="AR561" s="2028"/>
      <c r="AS561" s="2028"/>
      <c r="AT561" s="2028"/>
      <c r="AU561" s="2028"/>
      <c r="AV561" s="2028"/>
      <c r="AW561" s="2028"/>
      <c r="AX561" s="2028"/>
      <c r="AY561" s="2028"/>
      <c r="AZ561" s="2028"/>
      <c r="BA561" s="2028"/>
      <c r="BB561" s="2028"/>
    </row>
    <row r="562" spans="1:54" s="2029" customFormat="1" x14ac:dyDescent="0.25">
      <c r="A562" s="2031"/>
      <c r="B562" s="2018"/>
      <c r="C562" s="2018"/>
      <c r="D562" s="2018"/>
      <c r="E562" s="2018"/>
      <c r="F562" s="2018"/>
      <c r="G562" s="2018"/>
      <c r="H562" s="2018"/>
      <c r="I562" s="2018"/>
      <c r="J562" s="2018"/>
      <c r="K562" s="2471"/>
      <c r="L562" s="393"/>
      <c r="M562" s="2027"/>
      <c r="N562" s="2028"/>
      <c r="O562" s="2028"/>
      <c r="P562" s="2028"/>
      <c r="Q562" s="2028"/>
      <c r="R562" s="2028"/>
      <c r="S562" s="2028"/>
      <c r="T562" s="2028"/>
      <c r="U562" s="2028"/>
      <c r="V562" s="2028"/>
      <c r="W562" s="2028"/>
      <c r="X562" s="2028"/>
      <c r="Y562" s="2028"/>
      <c r="Z562" s="2028"/>
      <c r="AA562" s="2028"/>
      <c r="AB562" s="2028"/>
      <c r="AC562" s="2028"/>
      <c r="AD562" s="2028"/>
      <c r="AE562" s="2028"/>
      <c r="AF562" s="2028"/>
      <c r="AG562" s="2028"/>
      <c r="AH562" s="2028"/>
      <c r="AI562" s="2028"/>
      <c r="AJ562" s="2028"/>
      <c r="AK562" s="2028"/>
      <c r="AL562" s="2028"/>
      <c r="AM562" s="2028"/>
      <c r="AN562" s="2028"/>
      <c r="AO562" s="2028"/>
      <c r="AP562" s="2028"/>
      <c r="AQ562" s="2028"/>
      <c r="AR562" s="2028"/>
      <c r="AS562" s="2028"/>
      <c r="AT562" s="2028"/>
      <c r="AU562" s="2028"/>
      <c r="AV562" s="2028"/>
      <c r="AW562" s="2028"/>
      <c r="AX562" s="2028"/>
      <c r="AY562" s="2028"/>
      <c r="AZ562" s="2028"/>
      <c r="BA562" s="2028"/>
      <c r="BB562" s="2028"/>
    </row>
    <row r="563" spans="1:54" s="2029" customFormat="1" x14ac:dyDescent="0.25">
      <c r="A563" s="2031"/>
      <c r="B563" s="2018"/>
      <c r="C563" s="2018"/>
      <c r="D563" s="2018"/>
      <c r="E563" s="2018"/>
      <c r="F563" s="2018"/>
      <c r="G563" s="2018"/>
      <c r="H563" s="2018"/>
      <c r="I563" s="2018"/>
      <c r="J563" s="2018"/>
      <c r="K563" s="2471"/>
      <c r="L563" s="393"/>
      <c r="M563" s="2027"/>
      <c r="N563" s="2028"/>
      <c r="O563" s="2028"/>
      <c r="P563" s="2028"/>
      <c r="Q563" s="2028"/>
      <c r="R563" s="2028"/>
      <c r="S563" s="2028"/>
      <c r="T563" s="2028"/>
      <c r="U563" s="2028"/>
      <c r="V563" s="2028"/>
      <c r="W563" s="2028"/>
      <c r="X563" s="2028"/>
      <c r="Y563" s="2028"/>
      <c r="Z563" s="2028"/>
      <c r="AA563" s="2028"/>
      <c r="AB563" s="2028"/>
      <c r="AC563" s="2028"/>
      <c r="AD563" s="2028"/>
      <c r="AE563" s="2028"/>
      <c r="AF563" s="2028"/>
      <c r="AG563" s="2028"/>
      <c r="AH563" s="2028"/>
      <c r="AI563" s="2028"/>
      <c r="AJ563" s="2028"/>
      <c r="AK563" s="2028"/>
      <c r="AL563" s="2028"/>
      <c r="AM563" s="2028"/>
      <c r="AN563" s="2028"/>
      <c r="AO563" s="2028"/>
      <c r="AP563" s="2028"/>
      <c r="AQ563" s="2028"/>
      <c r="AR563" s="2028"/>
      <c r="AS563" s="2028"/>
      <c r="AT563" s="2028"/>
      <c r="AU563" s="2028"/>
      <c r="AV563" s="2028"/>
      <c r="AW563" s="2028"/>
      <c r="AX563" s="2028"/>
      <c r="AY563" s="2028"/>
      <c r="AZ563" s="2028"/>
      <c r="BA563" s="2028"/>
      <c r="BB563" s="2028"/>
    </row>
    <row r="564" spans="1:54" s="2029" customFormat="1" x14ac:dyDescent="0.25">
      <c r="A564" s="2031"/>
      <c r="B564" s="2018"/>
      <c r="C564" s="2018"/>
      <c r="D564" s="2018"/>
      <c r="E564" s="2018"/>
      <c r="F564" s="2018"/>
      <c r="G564" s="2018"/>
      <c r="H564" s="2018"/>
      <c r="I564" s="2018"/>
      <c r="J564" s="2018"/>
      <c r="K564" s="2471"/>
      <c r="L564" s="393"/>
      <c r="M564" s="2027"/>
      <c r="N564" s="2028"/>
      <c r="O564" s="2028"/>
      <c r="P564" s="2028"/>
      <c r="Q564" s="2028"/>
      <c r="R564" s="2028"/>
      <c r="S564" s="2028"/>
      <c r="T564" s="2028"/>
      <c r="U564" s="2028"/>
      <c r="V564" s="2028"/>
      <c r="W564" s="2028"/>
      <c r="X564" s="2028"/>
      <c r="Y564" s="2028"/>
      <c r="Z564" s="2028"/>
      <c r="AA564" s="2028"/>
      <c r="AB564" s="2028"/>
      <c r="AC564" s="2028"/>
      <c r="AD564" s="2028"/>
      <c r="AE564" s="2028"/>
      <c r="AF564" s="2028"/>
      <c r="AG564" s="2028"/>
      <c r="AH564" s="2028"/>
      <c r="AI564" s="2028"/>
      <c r="AJ564" s="2028"/>
      <c r="AK564" s="2028"/>
      <c r="AL564" s="2028"/>
      <c r="AM564" s="2028"/>
      <c r="AN564" s="2028"/>
      <c r="AO564" s="2028"/>
      <c r="AP564" s="2028"/>
      <c r="AQ564" s="2028"/>
      <c r="AR564" s="2028"/>
      <c r="AS564" s="2028"/>
      <c r="AT564" s="2028"/>
      <c r="AU564" s="2028"/>
      <c r="AV564" s="2028"/>
      <c r="AW564" s="2028"/>
      <c r="AX564" s="2028"/>
      <c r="AY564" s="2028"/>
      <c r="AZ564" s="2028"/>
      <c r="BA564" s="2028"/>
      <c r="BB564" s="2028"/>
    </row>
    <row r="565" spans="1:54" s="2029" customFormat="1" x14ac:dyDescent="0.25">
      <c r="A565" s="2031"/>
      <c r="B565" s="2018"/>
      <c r="C565" s="2018"/>
      <c r="D565" s="2018"/>
      <c r="E565" s="2018"/>
      <c r="F565" s="2018"/>
      <c r="G565" s="2018"/>
      <c r="H565" s="2018"/>
      <c r="I565" s="2018"/>
      <c r="J565" s="2018"/>
      <c r="K565" s="2471"/>
      <c r="L565" s="393"/>
      <c r="M565" s="2027"/>
      <c r="N565" s="2028"/>
      <c r="O565" s="2028"/>
      <c r="P565" s="2028"/>
      <c r="Q565" s="2028"/>
      <c r="R565" s="2028"/>
      <c r="S565" s="2028"/>
      <c r="T565" s="2028"/>
      <c r="U565" s="2028"/>
      <c r="V565" s="2028"/>
      <c r="W565" s="2028"/>
      <c r="X565" s="2028"/>
      <c r="Y565" s="2028"/>
      <c r="Z565" s="2028"/>
      <c r="AA565" s="2028"/>
      <c r="AB565" s="2028"/>
      <c r="AC565" s="2028"/>
      <c r="AD565" s="2028"/>
      <c r="AE565" s="2028"/>
      <c r="AF565" s="2028"/>
      <c r="AG565" s="2028"/>
      <c r="AH565" s="2028"/>
      <c r="AI565" s="2028"/>
      <c r="AJ565" s="2028"/>
      <c r="AK565" s="2028"/>
      <c r="AL565" s="2028"/>
      <c r="AM565" s="2028"/>
      <c r="AN565" s="2028"/>
      <c r="AO565" s="2028"/>
      <c r="AP565" s="2028"/>
      <c r="AQ565" s="2028"/>
      <c r="AR565" s="2028"/>
      <c r="AS565" s="2028"/>
      <c r="AT565" s="2028"/>
      <c r="AU565" s="2028"/>
      <c r="AV565" s="2028"/>
      <c r="AW565" s="2028"/>
      <c r="AX565" s="2028"/>
      <c r="AY565" s="2028"/>
      <c r="AZ565" s="2028"/>
      <c r="BA565" s="2028"/>
      <c r="BB565" s="2028"/>
    </row>
    <row r="566" spans="1:54" s="2029" customFormat="1" x14ac:dyDescent="0.25">
      <c r="A566" s="2031"/>
      <c r="B566" s="2018"/>
      <c r="C566" s="2018"/>
      <c r="D566" s="2018"/>
      <c r="E566" s="2018"/>
      <c r="F566" s="2018"/>
      <c r="G566" s="2018"/>
      <c r="H566" s="2018"/>
      <c r="I566" s="2018"/>
      <c r="J566" s="2018"/>
      <c r="K566" s="2471"/>
      <c r="L566" s="393"/>
      <c r="M566" s="2027"/>
      <c r="N566" s="2028"/>
      <c r="O566" s="2028"/>
      <c r="P566" s="2028"/>
      <c r="Q566" s="2028"/>
      <c r="R566" s="2028"/>
      <c r="S566" s="2028"/>
      <c r="T566" s="2028"/>
      <c r="U566" s="2028"/>
      <c r="V566" s="2028"/>
      <c r="W566" s="2028"/>
      <c r="X566" s="2028"/>
      <c r="Y566" s="2028"/>
      <c r="Z566" s="2028"/>
      <c r="AA566" s="2028"/>
      <c r="AB566" s="2028"/>
      <c r="AC566" s="2028"/>
      <c r="AD566" s="2028"/>
      <c r="AE566" s="2028"/>
      <c r="AF566" s="2028"/>
      <c r="AG566" s="2028"/>
      <c r="AH566" s="2028"/>
      <c r="AI566" s="2028"/>
      <c r="AJ566" s="2028"/>
      <c r="AK566" s="2028"/>
      <c r="AL566" s="2028"/>
      <c r="AM566" s="2028"/>
      <c r="AN566" s="2028"/>
      <c r="AO566" s="2028"/>
      <c r="AP566" s="2028"/>
      <c r="AQ566" s="2028"/>
      <c r="AR566" s="2028"/>
      <c r="AS566" s="2028"/>
      <c r="AT566" s="2028"/>
      <c r="AU566" s="2028"/>
      <c r="AV566" s="2028"/>
      <c r="AW566" s="2028"/>
      <c r="AX566" s="2028"/>
      <c r="AY566" s="2028"/>
      <c r="AZ566" s="2028"/>
      <c r="BA566" s="2028"/>
      <c r="BB566" s="2028"/>
    </row>
    <row r="567" spans="1:54" s="2029" customFormat="1" x14ac:dyDescent="0.25">
      <c r="A567" s="2031"/>
      <c r="B567" s="2018"/>
      <c r="C567" s="2018"/>
      <c r="D567" s="2018"/>
      <c r="E567" s="2018"/>
      <c r="F567" s="2018"/>
      <c r="G567" s="2018"/>
      <c r="H567" s="2018"/>
      <c r="I567" s="2018"/>
      <c r="J567" s="2018"/>
      <c r="K567" s="2471"/>
      <c r="L567" s="393"/>
      <c r="M567" s="2027"/>
      <c r="N567" s="2028"/>
      <c r="O567" s="2028"/>
      <c r="P567" s="2028"/>
      <c r="Q567" s="2028"/>
      <c r="R567" s="2028"/>
      <c r="S567" s="2028"/>
      <c r="T567" s="2028"/>
      <c r="U567" s="2028"/>
      <c r="V567" s="2028"/>
      <c r="W567" s="2028"/>
      <c r="X567" s="2028"/>
      <c r="Y567" s="2028"/>
      <c r="Z567" s="2028"/>
      <c r="AA567" s="2028"/>
      <c r="AB567" s="2028"/>
      <c r="AC567" s="2028"/>
      <c r="AD567" s="2028"/>
      <c r="AE567" s="2028"/>
      <c r="AF567" s="2028"/>
      <c r="AG567" s="2028"/>
      <c r="AH567" s="2028"/>
      <c r="AI567" s="2028"/>
      <c r="AJ567" s="2028"/>
      <c r="AK567" s="2028"/>
      <c r="AL567" s="2028"/>
      <c r="AM567" s="2028"/>
      <c r="AN567" s="2028"/>
      <c r="AO567" s="2028"/>
      <c r="AP567" s="2028"/>
      <c r="AQ567" s="2028"/>
      <c r="AR567" s="2028"/>
      <c r="AS567" s="2028"/>
      <c r="AT567" s="2028"/>
      <c r="AU567" s="2028"/>
      <c r="AV567" s="2028"/>
      <c r="AW567" s="2028"/>
      <c r="AX567" s="2028"/>
      <c r="AY567" s="2028"/>
      <c r="AZ567" s="2028"/>
      <c r="BA567" s="2028"/>
      <c r="BB567" s="2028"/>
    </row>
    <row r="568" spans="1:54" s="2029" customFormat="1" x14ac:dyDescent="0.25">
      <c r="A568" s="2031"/>
      <c r="B568" s="2018"/>
      <c r="C568" s="2018"/>
      <c r="D568" s="2018"/>
      <c r="E568" s="2018"/>
      <c r="F568" s="2018"/>
      <c r="G568" s="2018"/>
      <c r="H568" s="2018"/>
      <c r="I568" s="2018"/>
      <c r="J568" s="2018"/>
      <c r="K568" s="2471"/>
      <c r="L568" s="393"/>
      <c r="M568" s="2027"/>
      <c r="N568" s="2028"/>
      <c r="O568" s="2028"/>
      <c r="P568" s="2028"/>
      <c r="Q568" s="2028"/>
      <c r="R568" s="2028"/>
      <c r="S568" s="2028"/>
      <c r="T568" s="2028"/>
      <c r="U568" s="2028"/>
      <c r="V568" s="2028"/>
      <c r="W568" s="2028"/>
      <c r="X568" s="2028"/>
      <c r="Y568" s="2028"/>
      <c r="Z568" s="2028"/>
      <c r="AA568" s="2028"/>
      <c r="AB568" s="2028"/>
      <c r="AC568" s="2028"/>
      <c r="AD568" s="2028"/>
      <c r="AE568" s="2028"/>
      <c r="AF568" s="2028"/>
      <c r="AG568" s="2028"/>
      <c r="AH568" s="2028"/>
      <c r="AI568" s="2028"/>
      <c r="AJ568" s="2028"/>
      <c r="AK568" s="2028"/>
      <c r="AL568" s="2028"/>
      <c r="AM568" s="2028"/>
      <c r="AN568" s="2028"/>
      <c r="AO568" s="2028"/>
      <c r="AP568" s="2028"/>
      <c r="AQ568" s="2028"/>
      <c r="AR568" s="2028"/>
      <c r="AS568" s="2028"/>
      <c r="AT568" s="2028"/>
      <c r="AU568" s="2028"/>
      <c r="AV568" s="2028"/>
      <c r="AW568" s="2028"/>
      <c r="AX568" s="2028"/>
      <c r="AY568" s="2028"/>
      <c r="AZ568" s="2028"/>
      <c r="BA568" s="2028"/>
      <c r="BB568" s="2028"/>
    </row>
    <row r="569" spans="1:54" s="2029" customFormat="1" x14ac:dyDescent="0.25">
      <c r="A569" s="2031"/>
      <c r="B569" s="2018"/>
      <c r="C569" s="2018"/>
      <c r="D569" s="2018"/>
      <c r="E569" s="2018"/>
      <c r="F569" s="2018"/>
      <c r="G569" s="2018"/>
      <c r="H569" s="2018"/>
      <c r="I569" s="2018"/>
      <c r="J569" s="2018"/>
      <c r="K569" s="2471"/>
      <c r="L569" s="393"/>
      <c r="M569" s="2027"/>
      <c r="N569" s="2028"/>
      <c r="O569" s="2028"/>
      <c r="P569" s="2028"/>
      <c r="Q569" s="2028"/>
      <c r="R569" s="2028"/>
      <c r="S569" s="2028"/>
      <c r="T569" s="2028"/>
      <c r="U569" s="2028"/>
      <c r="V569" s="2028"/>
      <c r="W569" s="2028"/>
      <c r="X569" s="2028"/>
      <c r="Y569" s="2028"/>
      <c r="Z569" s="2028"/>
      <c r="AA569" s="2028"/>
      <c r="AB569" s="2028"/>
      <c r="AC569" s="2028"/>
      <c r="AD569" s="2028"/>
      <c r="AE569" s="2028"/>
      <c r="AF569" s="2028"/>
      <c r="AG569" s="2028"/>
      <c r="AH569" s="2028"/>
      <c r="AI569" s="2028"/>
      <c r="AJ569" s="2028"/>
      <c r="AK569" s="2028"/>
      <c r="AL569" s="2028"/>
      <c r="AM569" s="2028"/>
      <c r="AN569" s="2028"/>
      <c r="AO569" s="2028"/>
      <c r="AP569" s="2028"/>
      <c r="AQ569" s="2028"/>
      <c r="AR569" s="2028"/>
      <c r="AS569" s="2028"/>
      <c r="AT569" s="2028"/>
      <c r="AU569" s="2028"/>
      <c r="AV569" s="2028"/>
      <c r="AW569" s="2028"/>
      <c r="AX569" s="2028"/>
      <c r="AY569" s="2028"/>
      <c r="AZ569" s="2028"/>
      <c r="BA569" s="2028"/>
      <c r="BB569" s="2028"/>
    </row>
    <row r="570" spans="1:54" s="2029" customFormat="1" x14ac:dyDescent="0.25">
      <c r="A570" s="2031"/>
      <c r="B570" s="2018"/>
      <c r="C570" s="2018"/>
      <c r="D570" s="2018"/>
      <c r="E570" s="2018"/>
      <c r="F570" s="2018"/>
      <c r="G570" s="2018"/>
      <c r="H570" s="2018"/>
      <c r="I570" s="2018"/>
      <c r="J570" s="2018"/>
      <c r="K570" s="2471"/>
      <c r="L570" s="393"/>
      <c r="M570" s="2027"/>
      <c r="N570" s="2028"/>
      <c r="O570" s="2028"/>
      <c r="P570" s="2028"/>
      <c r="Q570" s="2028"/>
      <c r="R570" s="2028"/>
      <c r="S570" s="2028"/>
      <c r="T570" s="2028"/>
      <c r="U570" s="2028"/>
      <c r="V570" s="2028"/>
      <c r="W570" s="2028"/>
      <c r="X570" s="2028"/>
      <c r="Y570" s="2028"/>
      <c r="Z570" s="2028"/>
      <c r="AA570" s="2028"/>
      <c r="AB570" s="2028"/>
      <c r="AC570" s="2028"/>
      <c r="AD570" s="2028"/>
      <c r="AE570" s="2028"/>
      <c r="AF570" s="2028"/>
      <c r="AG570" s="2028"/>
      <c r="AH570" s="2028"/>
      <c r="AI570" s="2028"/>
      <c r="AJ570" s="2028"/>
      <c r="AK570" s="2028"/>
      <c r="AL570" s="2028"/>
      <c r="AM570" s="2028"/>
      <c r="AN570" s="2028"/>
      <c r="AO570" s="2028"/>
      <c r="AP570" s="2028"/>
      <c r="AQ570" s="2028"/>
      <c r="AR570" s="2028"/>
      <c r="AS570" s="2028"/>
      <c r="AT570" s="2028"/>
      <c r="AU570" s="2028"/>
      <c r="AV570" s="2028"/>
      <c r="AW570" s="2028"/>
      <c r="AX570" s="2028"/>
      <c r="AY570" s="2028"/>
      <c r="AZ570" s="2028"/>
      <c r="BA570" s="2028"/>
      <c r="BB570" s="2028"/>
    </row>
    <row r="571" spans="1:54" s="2029" customFormat="1" x14ac:dyDescent="0.25">
      <c r="A571" s="2031"/>
      <c r="B571" s="2018"/>
      <c r="C571" s="2018"/>
      <c r="D571" s="2018"/>
      <c r="E571" s="2018"/>
      <c r="F571" s="2018"/>
      <c r="G571" s="2018"/>
      <c r="H571" s="2018"/>
      <c r="I571" s="2018"/>
      <c r="J571" s="2018"/>
      <c r="K571" s="2471"/>
      <c r="L571" s="393"/>
      <c r="M571" s="2027"/>
      <c r="N571" s="2028"/>
      <c r="O571" s="2028"/>
      <c r="P571" s="2028"/>
      <c r="Q571" s="2028"/>
      <c r="R571" s="2028"/>
      <c r="S571" s="2028"/>
      <c r="T571" s="2028"/>
      <c r="U571" s="2028"/>
      <c r="V571" s="2028"/>
      <c r="W571" s="2028"/>
      <c r="X571" s="2028"/>
      <c r="Y571" s="2028"/>
      <c r="Z571" s="2028"/>
      <c r="AA571" s="2028"/>
      <c r="AB571" s="2028"/>
      <c r="AC571" s="2028"/>
      <c r="AD571" s="2028"/>
      <c r="AE571" s="2028"/>
      <c r="AF571" s="2028"/>
      <c r="AG571" s="2028"/>
      <c r="AH571" s="2028"/>
      <c r="AI571" s="2028"/>
      <c r="AJ571" s="2028"/>
      <c r="AK571" s="2028"/>
      <c r="AL571" s="2028"/>
      <c r="AM571" s="2028"/>
      <c r="AN571" s="2028"/>
      <c r="AO571" s="2028"/>
      <c r="AP571" s="2028"/>
      <c r="AQ571" s="2028"/>
      <c r="AR571" s="2028"/>
      <c r="AS571" s="2028"/>
      <c r="AT571" s="2028"/>
      <c r="AU571" s="2028"/>
      <c r="AV571" s="2028"/>
      <c r="AW571" s="2028"/>
      <c r="AX571" s="2028"/>
      <c r="AY571" s="2028"/>
      <c r="AZ571" s="2028"/>
      <c r="BA571" s="2028"/>
      <c r="BB571" s="2028"/>
    </row>
    <row r="572" spans="1:54" s="2029" customFormat="1" x14ac:dyDescent="0.25">
      <c r="A572" s="2031"/>
      <c r="B572" s="2018"/>
      <c r="C572" s="2018"/>
      <c r="D572" s="2018"/>
      <c r="E572" s="2018"/>
      <c r="F572" s="2018"/>
      <c r="G572" s="2018"/>
      <c r="H572" s="2018"/>
      <c r="I572" s="2018"/>
      <c r="J572" s="2018"/>
      <c r="K572" s="2471"/>
      <c r="L572" s="393"/>
      <c r="M572" s="2027"/>
      <c r="N572" s="2028"/>
      <c r="O572" s="2028"/>
      <c r="P572" s="2028"/>
      <c r="Q572" s="2028"/>
      <c r="R572" s="2028"/>
      <c r="S572" s="2028"/>
      <c r="T572" s="2028"/>
      <c r="U572" s="2028"/>
      <c r="V572" s="2028"/>
      <c r="W572" s="2028"/>
      <c r="X572" s="2028"/>
      <c r="Y572" s="2028"/>
      <c r="Z572" s="2028"/>
      <c r="AA572" s="2028"/>
      <c r="AB572" s="2028"/>
      <c r="AC572" s="2028"/>
      <c r="AD572" s="2028"/>
      <c r="AE572" s="2028"/>
      <c r="AF572" s="2028"/>
      <c r="AG572" s="2028"/>
      <c r="AH572" s="2028"/>
      <c r="AI572" s="2028"/>
      <c r="AJ572" s="2028"/>
      <c r="AK572" s="2028"/>
      <c r="AL572" s="2028"/>
      <c r="AM572" s="2028"/>
      <c r="AN572" s="2028"/>
      <c r="AO572" s="2028"/>
      <c r="AP572" s="2028"/>
      <c r="AQ572" s="2028"/>
      <c r="AR572" s="2028"/>
      <c r="AS572" s="2028"/>
      <c r="AT572" s="2028"/>
      <c r="AU572" s="2028"/>
      <c r="AV572" s="2028"/>
      <c r="AW572" s="2028"/>
      <c r="AX572" s="2028"/>
      <c r="AY572" s="2028"/>
      <c r="AZ572" s="2028"/>
      <c r="BA572" s="2028"/>
      <c r="BB572" s="2028"/>
    </row>
    <row r="573" spans="1:54" s="2029" customFormat="1" x14ac:dyDescent="0.25">
      <c r="A573" s="2031"/>
      <c r="B573" s="2018"/>
      <c r="C573" s="2018"/>
      <c r="D573" s="2018"/>
      <c r="E573" s="2018"/>
      <c r="F573" s="2018"/>
      <c r="G573" s="2018"/>
      <c r="H573" s="2018"/>
      <c r="I573" s="2018"/>
      <c r="J573" s="2018"/>
      <c r="K573" s="2471"/>
      <c r="L573" s="393"/>
      <c r="M573" s="2027"/>
      <c r="N573" s="2028"/>
      <c r="O573" s="2028"/>
      <c r="P573" s="2028"/>
      <c r="Q573" s="2028"/>
      <c r="R573" s="2028"/>
      <c r="S573" s="2028"/>
      <c r="T573" s="2028"/>
      <c r="U573" s="2028"/>
      <c r="V573" s="2028"/>
      <c r="W573" s="2028"/>
      <c r="X573" s="2028"/>
      <c r="Y573" s="2028"/>
      <c r="Z573" s="2028"/>
      <c r="AA573" s="2028"/>
      <c r="AB573" s="2028"/>
      <c r="AC573" s="2028"/>
      <c r="AD573" s="2028"/>
      <c r="AE573" s="2028"/>
      <c r="AF573" s="2028"/>
      <c r="AG573" s="2028"/>
      <c r="AH573" s="2028"/>
      <c r="AI573" s="2028"/>
      <c r="AJ573" s="2028"/>
      <c r="AK573" s="2028"/>
      <c r="AL573" s="2028"/>
      <c r="AM573" s="2028"/>
      <c r="AN573" s="2028"/>
      <c r="AO573" s="2028"/>
      <c r="AP573" s="2028"/>
      <c r="AQ573" s="2028"/>
      <c r="AR573" s="2028"/>
      <c r="AS573" s="2028"/>
      <c r="AT573" s="2028"/>
      <c r="AU573" s="2028"/>
      <c r="AV573" s="2028"/>
      <c r="AW573" s="2028"/>
      <c r="AX573" s="2028"/>
      <c r="AY573" s="2028"/>
      <c r="AZ573" s="2028"/>
      <c r="BA573" s="2028"/>
      <c r="BB573" s="2028"/>
    </row>
    <row r="574" spans="1:54" s="2029" customFormat="1" x14ac:dyDescent="0.25">
      <c r="A574" s="2031"/>
      <c r="B574" s="2018"/>
      <c r="C574" s="2018"/>
      <c r="D574" s="2018"/>
      <c r="E574" s="2018"/>
      <c r="F574" s="2018"/>
      <c r="G574" s="2018"/>
      <c r="H574" s="2018"/>
      <c r="I574" s="2018"/>
      <c r="J574" s="2018"/>
      <c r="K574" s="2471"/>
      <c r="L574" s="393"/>
      <c r="M574" s="2027"/>
      <c r="N574" s="2028"/>
      <c r="O574" s="2028"/>
      <c r="P574" s="2028"/>
      <c r="Q574" s="2028"/>
      <c r="R574" s="2028"/>
      <c r="S574" s="2028"/>
      <c r="T574" s="2028"/>
      <c r="U574" s="2028"/>
      <c r="V574" s="2028"/>
      <c r="W574" s="2028"/>
      <c r="X574" s="2028"/>
      <c r="Y574" s="2028"/>
      <c r="Z574" s="2028"/>
      <c r="AA574" s="2028"/>
      <c r="AB574" s="2028"/>
      <c r="AC574" s="2028"/>
      <c r="AD574" s="2028"/>
      <c r="AE574" s="2028"/>
      <c r="AF574" s="2028"/>
      <c r="AG574" s="2028"/>
      <c r="AH574" s="2028"/>
      <c r="AI574" s="2028"/>
      <c r="AJ574" s="2028"/>
      <c r="AK574" s="2028"/>
      <c r="AL574" s="2028"/>
      <c r="AM574" s="2028"/>
      <c r="AN574" s="2028"/>
      <c r="AO574" s="2028"/>
      <c r="AP574" s="2028"/>
      <c r="AQ574" s="2028"/>
      <c r="AR574" s="2028"/>
      <c r="AS574" s="2028"/>
      <c r="AT574" s="2028"/>
      <c r="AU574" s="2028"/>
      <c r="AV574" s="2028"/>
      <c r="AW574" s="2028"/>
      <c r="AX574" s="2028"/>
      <c r="AY574" s="2028"/>
      <c r="AZ574" s="2028"/>
      <c r="BA574" s="2028"/>
      <c r="BB574" s="2028"/>
    </row>
    <row r="575" spans="1:54" s="2029" customFormat="1" x14ac:dyDescent="0.25">
      <c r="A575" s="2031"/>
      <c r="B575" s="2018"/>
      <c r="C575" s="2018"/>
      <c r="D575" s="2018"/>
      <c r="E575" s="2018"/>
      <c r="F575" s="2018"/>
      <c r="G575" s="2018"/>
      <c r="H575" s="2018"/>
      <c r="I575" s="2018"/>
      <c r="J575" s="2018"/>
      <c r="K575" s="2471"/>
      <c r="L575" s="393"/>
      <c r="M575" s="2027"/>
      <c r="N575" s="2028"/>
      <c r="O575" s="2028"/>
      <c r="P575" s="2028"/>
      <c r="Q575" s="2028"/>
      <c r="R575" s="2028"/>
      <c r="S575" s="2028"/>
      <c r="T575" s="2028"/>
      <c r="U575" s="2028"/>
      <c r="V575" s="2028"/>
      <c r="W575" s="2028"/>
      <c r="X575" s="2028"/>
      <c r="Y575" s="2028"/>
      <c r="Z575" s="2028"/>
      <c r="AA575" s="2028"/>
      <c r="AB575" s="2028"/>
      <c r="AC575" s="2028"/>
      <c r="AD575" s="2028"/>
      <c r="AE575" s="2028"/>
      <c r="AF575" s="2028"/>
      <c r="AG575" s="2028"/>
      <c r="AH575" s="2028"/>
      <c r="AI575" s="2028"/>
      <c r="AJ575" s="2028"/>
      <c r="AK575" s="2028"/>
      <c r="AL575" s="2028"/>
      <c r="AM575" s="2028"/>
      <c r="AN575" s="2028"/>
      <c r="AO575" s="2028"/>
      <c r="AP575" s="2028"/>
      <c r="AQ575" s="2028"/>
      <c r="AR575" s="2028"/>
      <c r="AS575" s="2028"/>
      <c r="AT575" s="2028"/>
      <c r="AU575" s="2028"/>
      <c r="AV575" s="2028"/>
      <c r="AW575" s="2028"/>
      <c r="AX575" s="2028"/>
      <c r="AY575" s="2028"/>
      <c r="AZ575" s="2028"/>
      <c r="BA575" s="2028"/>
      <c r="BB575" s="2028"/>
    </row>
    <row r="576" spans="1:54" s="2029" customFormat="1" x14ac:dyDescent="0.25">
      <c r="A576" s="2031"/>
      <c r="B576" s="2018"/>
      <c r="C576" s="2018"/>
      <c r="D576" s="2018"/>
      <c r="E576" s="2018"/>
      <c r="F576" s="2018"/>
      <c r="G576" s="2018"/>
      <c r="H576" s="2018"/>
      <c r="I576" s="2018"/>
      <c r="J576" s="2018"/>
      <c r="K576" s="2471"/>
      <c r="L576" s="393"/>
      <c r="M576" s="2027"/>
      <c r="N576" s="2028"/>
      <c r="O576" s="2028"/>
      <c r="P576" s="2028"/>
      <c r="Q576" s="2028"/>
      <c r="R576" s="2028"/>
      <c r="S576" s="2028"/>
      <c r="T576" s="2028"/>
      <c r="U576" s="2028"/>
      <c r="V576" s="2028"/>
      <c r="W576" s="2028"/>
      <c r="X576" s="2028"/>
      <c r="Y576" s="2028"/>
      <c r="Z576" s="2028"/>
      <c r="AA576" s="2028"/>
      <c r="AB576" s="2028"/>
      <c r="AC576" s="2028"/>
      <c r="AD576" s="2028"/>
      <c r="AE576" s="2028"/>
      <c r="AF576" s="2028"/>
      <c r="AG576" s="2028"/>
      <c r="AH576" s="2028"/>
      <c r="AI576" s="2028"/>
      <c r="AJ576" s="2028"/>
      <c r="AK576" s="2028"/>
      <c r="AL576" s="2028"/>
      <c r="AM576" s="2028"/>
      <c r="AN576" s="2028"/>
      <c r="AO576" s="2028"/>
      <c r="AP576" s="2028"/>
      <c r="AQ576" s="2028"/>
      <c r="AR576" s="2028"/>
      <c r="AS576" s="2028"/>
      <c r="AT576" s="2028"/>
      <c r="AU576" s="2028"/>
      <c r="AV576" s="2028"/>
      <c r="AW576" s="2028"/>
      <c r="AX576" s="2028"/>
      <c r="AY576" s="2028"/>
      <c r="AZ576" s="2028"/>
      <c r="BA576" s="2028"/>
      <c r="BB576" s="2028"/>
    </row>
    <row r="577" spans="1:54" s="2029" customFormat="1" x14ac:dyDescent="0.25">
      <c r="A577" s="2031"/>
      <c r="B577" s="2018"/>
      <c r="C577" s="2018"/>
      <c r="D577" s="2018"/>
      <c r="E577" s="2018"/>
      <c r="F577" s="2018"/>
      <c r="G577" s="2018"/>
      <c r="H577" s="2018"/>
      <c r="I577" s="2018"/>
      <c r="J577" s="2018"/>
      <c r="K577" s="2471"/>
      <c r="L577" s="393"/>
      <c r="M577" s="2027"/>
      <c r="N577" s="2028"/>
      <c r="O577" s="2028"/>
      <c r="P577" s="2028"/>
      <c r="Q577" s="2028"/>
      <c r="R577" s="2028"/>
      <c r="S577" s="2028"/>
      <c r="T577" s="2028"/>
      <c r="U577" s="2028"/>
      <c r="V577" s="2028"/>
      <c r="W577" s="2028"/>
      <c r="X577" s="2028"/>
      <c r="Y577" s="2028"/>
      <c r="Z577" s="2028"/>
      <c r="AA577" s="2028"/>
      <c r="AB577" s="2028"/>
      <c r="AC577" s="2028"/>
      <c r="AD577" s="2028"/>
      <c r="AE577" s="2028"/>
      <c r="AF577" s="2028"/>
      <c r="AG577" s="2028"/>
      <c r="AH577" s="2028"/>
      <c r="AI577" s="2028"/>
      <c r="AJ577" s="2028"/>
      <c r="AK577" s="2028"/>
      <c r="AL577" s="2028"/>
      <c r="AM577" s="2028"/>
      <c r="AN577" s="2028"/>
      <c r="AO577" s="2028"/>
      <c r="AP577" s="2028"/>
      <c r="AQ577" s="2028"/>
      <c r="AR577" s="2028"/>
      <c r="AS577" s="2028"/>
      <c r="AT577" s="2028"/>
      <c r="AU577" s="2028"/>
      <c r="AV577" s="2028"/>
      <c r="AW577" s="2028"/>
      <c r="AX577" s="2028"/>
      <c r="AY577" s="2028"/>
      <c r="AZ577" s="2028"/>
      <c r="BA577" s="2028"/>
      <c r="BB577" s="2028"/>
    </row>
    <row r="578" spans="1:54" s="2029" customFormat="1" x14ac:dyDescent="0.25">
      <c r="A578" s="2031"/>
      <c r="B578" s="2018"/>
      <c r="C578" s="2018"/>
      <c r="D578" s="2018"/>
      <c r="E578" s="2018"/>
      <c r="F578" s="2018"/>
      <c r="G578" s="2018"/>
      <c r="H578" s="2018"/>
      <c r="I578" s="2018"/>
      <c r="J578" s="2018"/>
      <c r="K578" s="2471"/>
      <c r="L578" s="393"/>
      <c r="M578" s="2027"/>
      <c r="N578" s="2028"/>
      <c r="O578" s="2028"/>
      <c r="P578" s="2028"/>
      <c r="Q578" s="2028"/>
      <c r="R578" s="2028"/>
      <c r="S578" s="2028"/>
      <c r="T578" s="2028"/>
      <c r="U578" s="2028"/>
      <c r="V578" s="2028"/>
      <c r="W578" s="2028"/>
      <c r="X578" s="2028"/>
      <c r="Y578" s="2028"/>
      <c r="Z578" s="2028"/>
      <c r="AA578" s="2028"/>
      <c r="AB578" s="2028"/>
      <c r="AC578" s="2028"/>
      <c r="AD578" s="2028"/>
      <c r="AE578" s="2028"/>
      <c r="AF578" s="2028"/>
      <c r="AG578" s="2028"/>
      <c r="AH578" s="2028"/>
      <c r="AI578" s="2028"/>
      <c r="AJ578" s="2028"/>
      <c r="AK578" s="2028"/>
      <c r="AL578" s="2028"/>
      <c r="AM578" s="2028"/>
      <c r="AN578" s="2028"/>
      <c r="AO578" s="2028"/>
      <c r="AP578" s="2028"/>
      <c r="AQ578" s="2028"/>
      <c r="AR578" s="2028"/>
      <c r="AS578" s="2028"/>
      <c r="AT578" s="2028"/>
      <c r="AU578" s="2028"/>
      <c r="AV578" s="2028"/>
      <c r="AW578" s="2028"/>
      <c r="AX578" s="2028"/>
      <c r="AY578" s="2028"/>
      <c r="AZ578" s="2028"/>
      <c r="BA578" s="2028"/>
      <c r="BB578" s="2028"/>
    </row>
    <row r="579" spans="1:54" s="2029" customFormat="1" x14ac:dyDescent="0.25">
      <c r="A579" s="2031"/>
      <c r="B579" s="2018"/>
      <c r="C579" s="2018"/>
      <c r="D579" s="2018"/>
      <c r="E579" s="2018"/>
      <c r="F579" s="2018"/>
      <c r="G579" s="2018"/>
      <c r="H579" s="2018"/>
      <c r="I579" s="2018"/>
      <c r="J579" s="2018"/>
      <c r="K579" s="2471"/>
      <c r="L579" s="393"/>
      <c r="M579" s="2027"/>
      <c r="N579" s="2028"/>
      <c r="O579" s="2028"/>
      <c r="P579" s="2028"/>
      <c r="Q579" s="2028"/>
      <c r="R579" s="2028"/>
      <c r="S579" s="2028"/>
      <c r="T579" s="2028"/>
      <c r="U579" s="2028"/>
      <c r="V579" s="2028"/>
      <c r="W579" s="2028"/>
      <c r="X579" s="2028"/>
      <c r="Y579" s="2028"/>
      <c r="Z579" s="2028"/>
      <c r="AA579" s="2028"/>
      <c r="AB579" s="2028"/>
      <c r="AC579" s="2028"/>
      <c r="AD579" s="2028"/>
      <c r="AE579" s="2028"/>
      <c r="AF579" s="2028"/>
      <c r="AG579" s="2028"/>
      <c r="AH579" s="2028"/>
      <c r="AI579" s="2028"/>
      <c r="AJ579" s="2028"/>
      <c r="AK579" s="2028"/>
      <c r="AL579" s="2028"/>
      <c r="AM579" s="2028"/>
      <c r="AN579" s="2028"/>
      <c r="AO579" s="2028"/>
      <c r="AP579" s="2028"/>
      <c r="AQ579" s="2028"/>
      <c r="AR579" s="2028"/>
      <c r="AS579" s="2028"/>
      <c r="AT579" s="2028"/>
      <c r="AU579" s="2028"/>
      <c r="AV579" s="2028"/>
      <c r="AW579" s="2028"/>
      <c r="AX579" s="2028"/>
      <c r="AY579" s="2028"/>
      <c r="AZ579" s="2028"/>
      <c r="BA579" s="2028"/>
      <c r="BB579" s="2028"/>
    </row>
    <row r="580" spans="1:54" s="2029" customFormat="1" x14ac:dyDescent="0.25">
      <c r="A580" s="2031"/>
      <c r="B580" s="2018"/>
      <c r="C580" s="2018"/>
      <c r="D580" s="2018"/>
      <c r="E580" s="2018"/>
      <c r="F580" s="2018"/>
      <c r="G580" s="2018"/>
      <c r="H580" s="2018"/>
      <c r="I580" s="2018"/>
      <c r="J580" s="2018"/>
      <c r="K580" s="2471"/>
      <c r="L580" s="393"/>
      <c r="M580" s="2027"/>
      <c r="N580" s="2028"/>
      <c r="O580" s="2028"/>
      <c r="P580" s="2028"/>
      <c r="Q580" s="2028"/>
      <c r="R580" s="2028"/>
      <c r="S580" s="2028"/>
      <c r="T580" s="2028"/>
      <c r="U580" s="2028"/>
      <c r="V580" s="2028"/>
      <c r="W580" s="2028"/>
      <c r="X580" s="2028"/>
      <c r="Y580" s="2028"/>
      <c r="Z580" s="2028"/>
      <c r="AA580" s="2028"/>
      <c r="AB580" s="2028"/>
      <c r="AC580" s="2028"/>
      <c r="AD580" s="2028"/>
      <c r="AE580" s="2028"/>
      <c r="AF580" s="2028"/>
      <c r="AG580" s="2028"/>
      <c r="AH580" s="2028"/>
      <c r="AI580" s="2028"/>
      <c r="AJ580" s="2028"/>
      <c r="AK580" s="2028"/>
      <c r="AL580" s="2028"/>
      <c r="AM580" s="2028"/>
      <c r="AN580" s="2028"/>
      <c r="AO580" s="2028"/>
      <c r="AP580" s="2028"/>
      <c r="AQ580" s="2028"/>
      <c r="AR580" s="2028"/>
      <c r="AS580" s="2028"/>
      <c r="AT580" s="2028"/>
      <c r="AU580" s="2028"/>
      <c r="AV580" s="2028"/>
      <c r="AW580" s="2028"/>
      <c r="AX580" s="2028"/>
      <c r="AY580" s="2028"/>
      <c r="AZ580" s="2028"/>
      <c r="BA580" s="2028"/>
      <c r="BB580" s="2028"/>
    </row>
    <row r="581" spans="1:54" s="2029" customFormat="1" x14ac:dyDescent="0.25">
      <c r="A581" s="2031"/>
      <c r="B581" s="2018"/>
      <c r="C581" s="2018"/>
      <c r="D581" s="2018"/>
      <c r="E581" s="2018"/>
      <c r="F581" s="2018"/>
      <c r="G581" s="2018"/>
      <c r="H581" s="2018"/>
      <c r="I581" s="2018"/>
      <c r="J581" s="2018"/>
      <c r="K581" s="2471"/>
      <c r="L581" s="393"/>
      <c r="M581" s="2027"/>
      <c r="N581" s="2028"/>
      <c r="O581" s="2028"/>
      <c r="P581" s="2028"/>
      <c r="Q581" s="2028"/>
      <c r="R581" s="2028"/>
      <c r="S581" s="2028"/>
      <c r="T581" s="2028"/>
      <c r="U581" s="2028"/>
      <c r="V581" s="2028"/>
      <c r="W581" s="2028"/>
      <c r="X581" s="2028"/>
      <c r="Y581" s="2028"/>
      <c r="Z581" s="2028"/>
      <c r="AA581" s="2028"/>
      <c r="AB581" s="2028"/>
      <c r="AC581" s="2028"/>
      <c r="AD581" s="2028"/>
      <c r="AE581" s="2028"/>
      <c r="AF581" s="2028"/>
      <c r="AG581" s="2028"/>
      <c r="AH581" s="2028"/>
      <c r="AI581" s="2028"/>
      <c r="AJ581" s="2028"/>
      <c r="AK581" s="2028"/>
      <c r="AL581" s="2028"/>
      <c r="AM581" s="2028"/>
      <c r="AN581" s="2028"/>
      <c r="AO581" s="2028"/>
      <c r="AP581" s="2028"/>
      <c r="AQ581" s="2028"/>
      <c r="AR581" s="2028"/>
      <c r="AS581" s="2028"/>
      <c r="AT581" s="2028"/>
      <c r="AU581" s="2028"/>
      <c r="AV581" s="2028"/>
      <c r="AW581" s="2028"/>
      <c r="AX581" s="2028"/>
      <c r="AY581" s="2028"/>
      <c r="AZ581" s="2028"/>
      <c r="BA581" s="2028"/>
      <c r="BB581" s="2028"/>
    </row>
    <row r="582" spans="1:54" s="2029" customFormat="1" x14ac:dyDescent="0.25">
      <c r="A582" s="2031"/>
      <c r="B582" s="2018"/>
      <c r="C582" s="2018"/>
      <c r="D582" s="2018"/>
      <c r="E582" s="2018"/>
      <c r="F582" s="2018"/>
      <c r="G582" s="2018"/>
      <c r="H582" s="2018"/>
      <c r="I582" s="2018"/>
      <c r="J582" s="2018"/>
      <c r="K582" s="2471"/>
      <c r="L582" s="393"/>
      <c r="M582" s="2027"/>
      <c r="N582" s="2028"/>
      <c r="O582" s="2028"/>
      <c r="P582" s="2028"/>
      <c r="Q582" s="2028"/>
      <c r="R582" s="2028"/>
      <c r="S582" s="2028"/>
      <c r="T582" s="2028"/>
      <c r="U582" s="2028"/>
      <c r="V582" s="2028"/>
      <c r="W582" s="2028"/>
      <c r="X582" s="2028"/>
      <c r="Y582" s="2028"/>
      <c r="Z582" s="2028"/>
      <c r="AA582" s="2028"/>
      <c r="AB582" s="2028"/>
      <c r="AC582" s="2028"/>
      <c r="AD582" s="2028"/>
      <c r="AE582" s="2028"/>
      <c r="AF582" s="2028"/>
      <c r="AG582" s="2028"/>
      <c r="AH582" s="2028"/>
      <c r="AI582" s="2028"/>
      <c r="AJ582" s="2028"/>
      <c r="AK582" s="2028"/>
      <c r="AL582" s="2028"/>
      <c r="AM582" s="2028"/>
      <c r="AN582" s="2028"/>
      <c r="AO582" s="2028"/>
      <c r="AP582" s="2028"/>
      <c r="AQ582" s="2028"/>
      <c r="AR582" s="2028"/>
      <c r="AS582" s="2028"/>
      <c r="AT582" s="2028"/>
      <c r="AU582" s="2028"/>
      <c r="AV582" s="2028"/>
      <c r="AW582" s="2028"/>
      <c r="AX582" s="2028"/>
      <c r="AY582" s="2028"/>
      <c r="AZ582" s="2028"/>
      <c r="BA582" s="2028"/>
      <c r="BB582" s="2028"/>
    </row>
    <row r="583" spans="1:54" s="2029" customFormat="1" x14ac:dyDescent="0.25">
      <c r="A583" s="2031"/>
      <c r="B583" s="2018"/>
      <c r="C583" s="2018"/>
      <c r="D583" s="2018"/>
      <c r="E583" s="2018"/>
      <c r="F583" s="2018"/>
      <c r="G583" s="2018"/>
      <c r="H583" s="2018"/>
      <c r="I583" s="2018"/>
      <c r="J583" s="2018"/>
      <c r="K583" s="2471"/>
      <c r="L583" s="393"/>
      <c r="M583" s="2027"/>
      <c r="N583" s="2028"/>
      <c r="O583" s="2028"/>
      <c r="P583" s="2028"/>
      <c r="Q583" s="2028"/>
      <c r="R583" s="2028"/>
      <c r="S583" s="2028"/>
      <c r="T583" s="2028"/>
      <c r="U583" s="2028"/>
      <c r="V583" s="2028"/>
      <c r="W583" s="2028"/>
      <c r="X583" s="2028"/>
      <c r="Y583" s="2028"/>
      <c r="Z583" s="2028"/>
      <c r="AA583" s="2028"/>
      <c r="AB583" s="2028"/>
      <c r="AC583" s="2028"/>
      <c r="AD583" s="2028"/>
      <c r="AE583" s="2028"/>
      <c r="AF583" s="2028"/>
      <c r="AG583" s="2028"/>
      <c r="AH583" s="2028"/>
      <c r="AI583" s="2028"/>
      <c r="AJ583" s="2028"/>
      <c r="AK583" s="2028"/>
      <c r="AL583" s="2028"/>
      <c r="AM583" s="2028"/>
      <c r="AN583" s="2028"/>
      <c r="AO583" s="2028"/>
      <c r="AP583" s="2028"/>
      <c r="AQ583" s="2028"/>
      <c r="AR583" s="2028"/>
      <c r="AS583" s="2028"/>
      <c r="AT583" s="2028"/>
      <c r="AU583" s="2028"/>
      <c r="AV583" s="2028"/>
      <c r="AW583" s="2028"/>
      <c r="AX583" s="2028"/>
      <c r="AY583" s="2028"/>
      <c r="AZ583" s="2028"/>
      <c r="BA583" s="2028"/>
      <c r="BB583" s="2028"/>
    </row>
    <row r="584" spans="1:54" s="2029" customFormat="1" x14ac:dyDescent="0.25">
      <c r="A584" s="2031"/>
      <c r="B584" s="2018"/>
      <c r="C584" s="2018"/>
      <c r="D584" s="2018"/>
      <c r="E584" s="2018"/>
      <c r="F584" s="2018"/>
      <c r="G584" s="2018"/>
      <c r="H584" s="2018"/>
      <c r="I584" s="2018"/>
      <c r="J584" s="2018"/>
      <c r="K584" s="2471"/>
      <c r="L584" s="393"/>
      <c r="M584" s="2027"/>
      <c r="N584" s="2028"/>
      <c r="O584" s="2028"/>
      <c r="P584" s="2028"/>
      <c r="Q584" s="2028"/>
      <c r="R584" s="2028"/>
      <c r="S584" s="2028"/>
      <c r="T584" s="2028"/>
      <c r="U584" s="2028"/>
      <c r="V584" s="2028"/>
      <c r="W584" s="2028"/>
      <c r="X584" s="2028"/>
      <c r="Y584" s="2028"/>
      <c r="Z584" s="2028"/>
      <c r="AA584" s="2028"/>
      <c r="AB584" s="2028"/>
      <c r="AC584" s="2028"/>
      <c r="AD584" s="2028"/>
      <c r="AE584" s="2028"/>
      <c r="AF584" s="2028"/>
      <c r="AG584" s="2028"/>
      <c r="AH584" s="2028"/>
      <c r="AI584" s="2028"/>
      <c r="AJ584" s="2028"/>
      <c r="AK584" s="2028"/>
      <c r="AL584" s="2028"/>
      <c r="AM584" s="2028"/>
      <c r="AN584" s="2028"/>
      <c r="AO584" s="2028"/>
      <c r="AP584" s="2028"/>
      <c r="AQ584" s="2028"/>
      <c r="AR584" s="2028"/>
      <c r="AS584" s="2028"/>
      <c r="AT584" s="2028"/>
      <c r="AU584" s="2028"/>
      <c r="AV584" s="2028"/>
      <c r="AW584" s="2028"/>
      <c r="AX584" s="2028"/>
      <c r="AY584" s="2028"/>
      <c r="AZ584" s="2028"/>
      <c r="BA584" s="2028"/>
      <c r="BB584" s="2028"/>
    </row>
    <row r="585" spans="1:54" s="2029" customFormat="1" x14ac:dyDescent="0.25">
      <c r="A585" s="2031"/>
      <c r="B585" s="2018"/>
      <c r="C585" s="2018"/>
      <c r="D585" s="2018"/>
      <c r="E585" s="2018"/>
      <c r="F585" s="2018"/>
      <c r="G585" s="2018"/>
      <c r="H585" s="2018"/>
      <c r="I585" s="2018"/>
      <c r="J585" s="2018"/>
      <c r="K585" s="2471"/>
      <c r="L585" s="393"/>
      <c r="M585" s="2027"/>
      <c r="N585" s="2028"/>
      <c r="O585" s="2028"/>
      <c r="P585" s="2028"/>
      <c r="Q585" s="2028"/>
      <c r="R585" s="2028"/>
      <c r="S585" s="2028"/>
      <c r="T585" s="2028"/>
      <c r="U585" s="2028"/>
      <c r="V585" s="2028"/>
      <c r="W585" s="2028"/>
      <c r="X585" s="2028"/>
      <c r="Y585" s="2028"/>
      <c r="Z585" s="2028"/>
      <c r="AA585" s="2028"/>
      <c r="AB585" s="2028"/>
      <c r="AC585" s="2028"/>
      <c r="AD585" s="2028"/>
      <c r="AE585" s="2028"/>
      <c r="AF585" s="2028"/>
      <c r="AG585" s="2028"/>
      <c r="AH585" s="2028"/>
      <c r="AI585" s="2028"/>
      <c r="AJ585" s="2028"/>
      <c r="AK585" s="2028"/>
      <c r="AL585" s="2028"/>
      <c r="AM585" s="2028"/>
      <c r="AN585" s="2028"/>
      <c r="AO585" s="2028"/>
      <c r="AP585" s="2028"/>
      <c r="AQ585" s="2028"/>
      <c r="AR585" s="2028"/>
      <c r="AS585" s="2028"/>
      <c r="AT585" s="2028"/>
      <c r="AU585" s="2028"/>
      <c r="AV585" s="2028"/>
      <c r="AW585" s="2028"/>
      <c r="AX585" s="2028"/>
      <c r="AY585" s="2028"/>
      <c r="AZ585" s="2028"/>
      <c r="BA585" s="2028"/>
      <c r="BB585" s="2028"/>
    </row>
    <row r="586" spans="1:54" s="2029" customFormat="1" x14ac:dyDescent="0.25">
      <c r="A586" s="2031"/>
      <c r="B586" s="2018"/>
      <c r="C586" s="2018"/>
      <c r="D586" s="2018"/>
      <c r="E586" s="2018"/>
      <c r="F586" s="2018"/>
      <c r="G586" s="2018"/>
      <c r="H586" s="2018"/>
      <c r="I586" s="2018"/>
      <c r="J586" s="2018"/>
      <c r="K586" s="2471"/>
      <c r="L586" s="393"/>
      <c r="M586" s="2027"/>
      <c r="N586" s="2028"/>
      <c r="O586" s="2028"/>
      <c r="P586" s="2028"/>
      <c r="Q586" s="2028"/>
      <c r="R586" s="2028"/>
      <c r="S586" s="2028"/>
      <c r="T586" s="2028"/>
      <c r="U586" s="2028"/>
      <c r="V586" s="2028"/>
      <c r="W586" s="2028"/>
      <c r="X586" s="2028"/>
      <c r="Y586" s="2028"/>
      <c r="Z586" s="2028"/>
      <c r="AA586" s="2028"/>
      <c r="AB586" s="2028"/>
      <c r="AC586" s="2028"/>
      <c r="AD586" s="2028"/>
      <c r="AE586" s="2028"/>
      <c r="AF586" s="2028"/>
      <c r="AG586" s="2028"/>
      <c r="AH586" s="2028"/>
      <c r="AI586" s="2028"/>
      <c r="AJ586" s="2028"/>
      <c r="AK586" s="2028"/>
      <c r="AL586" s="2028"/>
      <c r="AM586" s="2028"/>
      <c r="AN586" s="2028"/>
      <c r="AO586" s="2028"/>
      <c r="AP586" s="2028"/>
      <c r="AQ586" s="2028"/>
      <c r="AR586" s="2028"/>
      <c r="AS586" s="2028"/>
      <c r="AT586" s="2028"/>
      <c r="AU586" s="2028"/>
      <c r="AV586" s="2028"/>
      <c r="AW586" s="2028"/>
      <c r="AX586" s="2028"/>
      <c r="AY586" s="2028"/>
      <c r="AZ586" s="2028"/>
      <c r="BA586" s="2028"/>
      <c r="BB586" s="2028"/>
    </row>
    <row r="587" spans="1:54" s="2029" customFormat="1" x14ac:dyDescent="0.25">
      <c r="A587" s="2031"/>
      <c r="B587" s="2018"/>
      <c r="C587" s="2018"/>
      <c r="D587" s="2018"/>
      <c r="E587" s="2018"/>
      <c r="F587" s="2018"/>
      <c r="G587" s="2018"/>
      <c r="H587" s="2018"/>
      <c r="I587" s="2018"/>
      <c r="J587" s="2018"/>
      <c r="K587" s="2471"/>
      <c r="L587" s="393"/>
      <c r="M587" s="2027"/>
      <c r="N587" s="2028"/>
      <c r="O587" s="2028"/>
      <c r="P587" s="2028"/>
      <c r="Q587" s="2028"/>
      <c r="R587" s="2028"/>
      <c r="S587" s="2028"/>
      <c r="T587" s="2028"/>
      <c r="U587" s="2028"/>
      <c r="V587" s="2028"/>
      <c r="W587" s="2028"/>
      <c r="X587" s="2028"/>
      <c r="Y587" s="2028"/>
      <c r="Z587" s="2028"/>
      <c r="AA587" s="2028"/>
      <c r="AB587" s="2028"/>
      <c r="AC587" s="2028"/>
      <c r="AD587" s="2028"/>
      <c r="AE587" s="2028"/>
      <c r="AF587" s="2028"/>
      <c r="AG587" s="2028"/>
      <c r="AH587" s="2028"/>
      <c r="AI587" s="2028"/>
      <c r="AJ587" s="2028"/>
      <c r="AK587" s="2028"/>
      <c r="AL587" s="2028"/>
      <c r="AM587" s="2028"/>
      <c r="AN587" s="2028"/>
      <c r="AO587" s="2028"/>
      <c r="AP587" s="2028"/>
      <c r="AQ587" s="2028"/>
      <c r="AR587" s="2028"/>
      <c r="AS587" s="2028"/>
      <c r="AT587" s="2028"/>
      <c r="AU587" s="2028"/>
      <c r="AV587" s="2028"/>
      <c r="AW587" s="2028"/>
      <c r="AX587" s="2028"/>
      <c r="AY587" s="2028"/>
      <c r="AZ587" s="2028"/>
      <c r="BA587" s="2028"/>
      <c r="BB587" s="2028"/>
    </row>
    <row r="588" spans="1:54" s="2029" customFormat="1" x14ac:dyDescent="0.25">
      <c r="A588" s="2031"/>
      <c r="B588" s="2018"/>
      <c r="C588" s="2018"/>
      <c r="D588" s="2018"/>
      <c r="E588" s="2018"/>
      <c r="F588" s="2018"/>
      <c r="G588" s="2018"/>
      <c r="H588" s="2018"/>
      <c r="I588" s="2018"/>
      <c r="J588" s="2018"/>
      <c r="K588" s="2471"/>
      <c r="L588" s="393"/>
      <c r="M588" s="2027"/>
      <c r="N588" s="2028"/>
      <c r="O588" s="2028"/>
      <c r="P588" s="2028"/>
      <c r="Q588" s="2028"/>
      <c r="R588" s="2028"/>
      <c r="S588" s="2028"/>
      <c r="T588" s="2028"/>
      <c r="U588" s="2028"/>
      <c r="V588" s="2028"/>
      <c r="W588" s="2028"/>
      <c r="X588" s="2028"/>
      <c r="Y588" s="2028"/>
      <c r="Z588" s="2028"/>
      <c r="AA588" s="2028"/>
      <c r="AB588" s="2028"/>
      <c r="AC588" s="2028"/>
      <c r="AD588" s="2028"/>
      <c r="AE588" s="2028"/>
      <c r="AF588" s="2028"/>
      <c r="AG588" s="2028"/>
      <c r="AH588" s="2028"/>
      <c r="AI588" s="2028"/>
      <c r="AJ588" s="2028"/>
      <c r="AK588" s="2028"/>
      <c r="AL588" s="2028"/>
      <c r="AM588" s="2028"/>
      <c r="AN588" s="2028"/>
      <c r="AO588" s="2028"/>
      <c r="AP588" s="2028"/>
      <c r="AQ588" s="2028"/>
      <c r="AR588" s="2028"/>
      <c r="AS588" s="2028"/>
      <c r="AT588" s="2028"/>
      <c r="AU588" s="2028"/>
      <c r="AV588" s="2028"/>
      <c r="AW588" s="2028"/>
      <c r="AX588" s="2028"/>
      <c r="AY588" s="2028"/>
      <c r="AZ588" s="2028"/>
      <c r="BA588" s="2028"/>
      <c r="BB588" s="2028"/>
    </row>
    <row r="589" spans="1:54" s="2029" customFormat="1" x14ac:dyDescent="0.25">
      <c r="A589" s="2031"/>
      <c r="B589" s="2018"/>
      <c r="C589" s="2018"/>
      <c r="D589" s="2018"/>
      <c r="E589" s="2018"/>
      <c r="F589" s="2018"/>
      <c r="G589" s="2018"/>
      <c r="H589" s="2018"/>
      <c r="I589" s="2018"/>
      <c r="J589" s="2018"/>
      <c r="K589" s="2471"/>
      <c r="L589" s="393"/>
      <c r="M589" s="2027"/>
      <c r="N589" s="2028"/>
      <c r="O589" s="2028"/>
      <c r="P589" s="2028"/>
      <c r="Q589" s="2028"/>
      <c r="R589" s="2028"/>
      <c r="S589" s="2028"/>
      <c r="T589" s="2028"/>
      <c r="U589" s="2028"/>
      <c r="V589" s="2028"/>
      <c r="W589" s="2028"/>
      <c r="X589" s="2028"/>
      <c r="Y589" s="2028"/>
      <c r="Z589" s="2028"/>
      <c r="AA589" s="2028"/>
      <c r="AB589" s="2028"/>
      <c r="AC589" s="2028"/>
      <c r="AD589" s="2028"/>
      <c r="AE589" s="2028"/>
      <c r="AF589" s="2028"/>
      <c r="AG589" s="2028"/>
      <c r="AH589" s="2028"/>
      <c r="AI589" s="2028"/>
      <c r="AJ589" s="2028"/>
      <c r="AK589" s="2028"/>
      <c r="AL589" s="2028"/>
      <c r="AM589" s="2028"/>
      <c r="AN589" s="2028"/>
      <c r="AO589" s="2028"/>
      <c r="AP589" s="2028"/>
      <c r="AQ589" s="2028"/>
      <c r="AR589" s="2028"/>
      <c r="AS589" s="2028"/>
      <c r="AT589" s="2028"/>
      <c r="AU589" s="2028"/>
      <c r="AV589" s="2028"/>
      <c r="AW589" s="2028"/>
      <c r="AX589" s="2028"/>
      <c r="AY589" s="2028"/>
      <c r="AZ589" s="2028"/>
      <c r="BA589" s="2028"/>
      <c r="BB589" s="2028"/>
    </row>
    <row r="590" spans="1:54" s="2029" customFormat="1" x14ac:dyDescent="0.25">
      <c r="A590" s="2031"/>
      <c r="B590" s="2018"/>
      <c r="C590" s="2018"/>
      <c r="D590" s="2018"/>
      <c r="E590" s="2018"/>
      <c r="F590" s="2018"/>
      <c r="G590" s="2018"/>
      <c r="H590" s="2018"/>
      <c r="I590" s="2018"/>
      <c r="J590" s="2018"/>
      <c r="K590" s="2471"/>
      <c r="L590" s="393"/>
      <c r="M590" s="2027"/>
      <c r="N590" s="2028"/>
      <c r="O590" s="2028"/>
      <c r="P590" s="2028"/>
      <c r="Q590" s="2028"/>
      <c r="R590" s="2028"/>
      <c r="S590" s="2028"/>
      <c r="T590" s="2028"/>
      <c r="U590" s="2028"/>
      <c r="V590" s="2028"/>
      <c r="W590" s="2028"/>
      <c r="X590" s="2028"/>
      <c r="Y590" s="2028"/>
      <c r="Z590" s="2028"/>
      <c r="AA590" s="2028"/>
      <c r="AB590" s="2028"/>
      <c r="AC590" s="2028"/>
      <c r="AD590" s="2028"/>
      <c r="AE590" s="2028"/>
      <c r="AF590" s="2028"/>
      <c r="AG590" s="2028"/>
      <c r="AH590" s="2028"/>
      <c r="AI590" s="2028"/>
      <c r="AJ590" s="2028"/>
      <c r="AK590" s="2028"/>
      <c r="AL590" s="2028"/>
      <c r="AM590" s="2028"/>
      <c r="AN590" s="2028"/>
      <c r="AO590" s="2028"/>
      <c r="AP590" s="2028"/>
      <c r="AQ590" s="2028"/>
      <c r="AR590" s="2028"/>
      <c r="AS590" s="2028"/>
      <c r="AT590" s="2028"/>
      <c r="AU590" s="2028"/>
      <c r="AV590" s="2028"/>
      <c r="AW590" s="2028"/>
      <c r="AX590" s="2028"/>
      <c r="AY590" s="2028"/>
      <c r="AZ590" s="2028"/>
      <c r="BA590" s="2028"/>
      <c r="BB590" s="2028"/>
    </row>
    <row r="591" spans="1:54" s="2029" customFormat="1" x14ac:dyDescent="0.25">
      <c r="A591" s="2031"/>
      <c r="B591" s="2018"/>
      <c r="C591" s="2018"/>
      <c r="D591" s="2018"/>
      <c r="E591" s="2018"/>
      <c r="F591" s="2018"/>
      <c r="G591" s="2018"/>
      <c r="H591" s="2018"/>
      <c r="I591" s="2018"/>
      <c r="J591" s="2018"/>
      <c r="K591" s="2471"/>
      <c r="L591" s="393"/>
      <c r="M591" s="2027"/>
      <c r="N591" s="2028"/>
      <c r="O591" s="2028"/>
      <c r="P591" s="2028"/>
      <c r="Q591" s="2028"/>
      <c r="R591" s="2028"/>
      <c r="S591" s="2028"/>
      <c r="T591" s="2028"/>
      <c r="U591" s="2028"/>
      <c r="V591" s="2028"/>
      <c r="W591" s="2028"/>
      <c r="X591" s="2028"/>
      <c r="Y591" s="2028"/>
      <c r="Z591" s="2028"/>
      <c r="AA591" s="2028"/>
      <c r="AB591" s="2028"/>
      <c r="AC591" s="2028"/>
      <c r="AD591" s="2028"/>
      <c r="AE591" s="2028"/>
      <c r="AF591" s="2028"/>
      <c r="AG591" s="2028"/>
      <c r="AH591" s="2028"/>
      <c r="AI591" s="2028"/>
      <c r="AJ591" s="2028"/>
      <c r="AK591" s="2028"/>
      <c r="AL591" s="2028"/>
      <c r="AM591" s="2028"/>
      <c r="AN591" s="2028"/>
      <c r="AO591" s="2028"/>
      <c r="AP591" s="2028"/>
      <c r="AQ591" s="2028"/>
      <c r="AR591" s="2028"/>
      <c r="AS591" s="2028"/>
      <c r="AT591" s="2028"/>
      <c r="AU591" s="2028"/>
      <c r="AV591" s="2028"/>
      <c r="AW591" s="2028"/>
      <c r="AX591" s="2028"/>
      <c r="AY591" s="2028"/>
      <c r="AZ591" s="2028"/>
      <c r="BA591" s="2028"/>
      <c r="BB591" s="2028"/>
    </row>
    <row r="592" spans="1:54" s="2029" customFormat="1" x14ac:dyDescent="0.25">
      <c r="A592" s="2031"/>
      <c r="B592" s="2018"/>
      <c r="C592" s="2018"/>
      <c r="D592" s="2018"/>
      <c r="E592" s="2018"/>
      <c r="F592" s="2018"/>
      <c r="G592" s="2018"/>
      <c r="H592" s="2018"/>
      <c r="I592" s="2018"/>
      <c r="J592" s="2018"/>
      <c r="K592" s="2471"/>
      <c r="L592" s="393"/>
      <c r="M592" s="2027"/>
      <c r="N592" s="2028"/>
      <c r="O592" s="2028"/>
      <c r="P592" s="2028"/>
      <c r="Q592" s="2028"/>
      <c r="R592" s="2028"/>
      <c r="S592" s="2028"/>
      <c r="T592" s="2028"/>
      <c r="U592" s="2028"/>
      <c r="V592" s="2028"/>
      <c r="W592" s="2028"/>
      <c r="X592" s="2028"/>
      <c r="Y592" s="2028"/>
      <c r="Z592" s="2028"/>
      <c r="AA592" s="2028"/>
      <c r="AB592" s="2028"/>
      <c r="AC592" s="2028"/>
      <c r="AD592" s="2028"/>
      <c r="AE592" s="2028"/>
      <c r="AF592" s="2028"/>
      <c r="AG592" s="2028"/>
      <c r="AH592" s="2028"/>
      <c r="AI592" s="2028"/>
      <c r="AJ592" s="2028"/>
      <c r="AK592" s="2028"/>
      <c r="AL592" s="2028"/>
      <c r="AM592" s="2028"/>
      <c r="AN592" s="2028"/>
      <c r="AO592" s="2028"/>
      <c r="AP592" s="2028"/>
      <c r="AQ592" s="2028"/>
      <c r="AR592" s="2028"/>
      <c r="AS592" s="2028"/>
      <c r="AT592" s="2028"/>
      <c r="AU592" s="2028"/>
      <c r="AV592" s="2028"/>
      <c r="AW592" s="2028"/>
      <c r="AX592" s="2028"/>
      <c r="AY592" s="2028"/>
      <c r="AZ592" s="2028"/>
      <c r="BA592" s="2028"/>
      <c r="BB592" s="2028"/>
    </row>
    <row r="593" spans="1:54" s="2029" customFormat="1" x14ac:dyDescent="0.25">
      <c r="A593" s="2031"/>
      <c r="B593" s="2018"/>
      <c r="C593" s="2018"/>
      <c r="D593" s="2018"/>
      <c r="E593" s="2018"/>
      <c r="F593" s="2018"/>
      <c r="G593" s="2018"/>
      <c r="H593" s="2018"/>
      <c r="I593" s="2018"/>
      <c r="J593" s="2018"/>
      <c r="K593" s="2471"/>
      <c r="L593" s="393"/>
      <c r="M593" s="2027"/>
      <c r="N593" s="2028"/>
      <c r="O593" s="2028"/>
      <c r="P593" s="2028"/>
      <c r="Q593" s="2028"/>
      <c r="R593" s="2028"/>
      <c r="S593" s="2028"/>
      <c r="T593" s="2028"/>
      <c r="U593" s="2028"/>
      <c r="V593" s="2028"/>
      <c r="W593" s="2028"/>
      <c r="X593" s="2028"/>
      <c r="Y593" s="2028"/>
      <c r="Z593" s="2028"/>
      <c r="AA593" s="2028"/>
      <c r="AB593" s="2028"/>
      <c r="AC593" s="2028"/>
      <c r="AD593" s="2028"/>
      <c r="AE593" s="2028"/>
      <c r="AF593" s="2028"/>
      <c r="AG593" s="2028"/>
      <c r="AH593" s="2028"/>
      <c r="AI593" s="2028"/>
      <c r="AJ593" s="2028"/>
      <c r="AK593" s="2028"/>
      <c r="AL593" s="2028"/>
      <c r="AM593" s="2028"/>
      <c r="AN593" s="2028"/>
      <c r="AO593" s="2028"/>
      <c r="AP593" s="2028"/>
      <c r="AQ593" s="2028"/>
      <c r="AR593" s="2028"/>
      <c r="AS593" s="2028"/>
      <c r="AT593" s="2028"/>
      <c r="AU593" s="2028"/>
      <c r="AV593" s="2028"/>
      <c r="AW593" s="2028"/>
      <c r="AX593" s="2028"/>
      <c r="AY593" s="2028"/>
      <c r="AZ593" s="2028"/>
      <c r="BA593" s="2028"/>
      <c r="BB593" s="2028"/>
    </row>
    <row r="594" spans="1:54" s="2029" customFormat="1" x14ac:dyDescent="0.25">
      <c r="A594" s="2031"/>
      <c r="B594" s="2018"/>
      <c r="C594" s="2018"/>
      <c r="D594" s="2018"/>
      <c r="E594" s="2018"/>
      <c r="F594" s="2018"/>
      <c r="G594" s="2018"/>
      <c r="H594" s="2018"/>
      <c r="I594" s="2018"/>
      <c r="J594" s="2018"/>
      <c r="K594" s="2471"/>
      <c r="L594" s="393"/>
      <c r="M594" s="2027"/>
      <c r="N594" s="2028"/>
      <c r="O594" s="2028"/>
      <c r="P594" s="2028"/>
      <c r="Q594" s="2028"/>
      <c r="R594" s="2028"/>
      <c r="S594" s="2028"/>
      <c r="T594" s="2028"/>
      <c r="U594" s="2028"/>
      <c r="V594" s="2028"/>
      <c r="W594" s="2028"/>
      <c r="X594" s="2028"/>
      <c r="Y594" s="2028"/>
      <c r="Z594" s="2028"/>
      <c r="AA594" s="2028"/>
      <c r="AB594" s="2028"/>
      <c r="AC594" s="2028"/>
      <c r="AD594" s="2028"/>
      <c r="AE594" s="2028"/>
      <c r="AF594" s="2028"/>
      <c r="AG594" s="2028"/>
      <c r="AH594" s="2028"/>
      <c r="AI594" s="2028"/>
      <c r="AJ594" s="2028"/>
      <c r="AK594" s="2028"/>
      <c r="AL594" s="2028"/>
      <c r="AM594" s="2028"/>
      <c r="AN594" s="2028"/>
      <c r="AO594" s="2028"/>
      <c r="AP594" s="2028"/>
      <c r="AQ594" s="2028"/>
      <c r="AR594" s="2028"/>
      <c r="AS594" s="2028"/>
      <c r="AT594" s="2028"/>
      <c r="AU594" s="2028"/>
      <c r="AV594" s="2028"/>
      <c r="AW594" s="2028"/>
      <c r="AX594" s="2028"/>
      <c r="AY594" s="2028"/>
      <c r="AZ594" s="2028"/>
      <c r="BA594" s="2028"/>
      <c r="BB594" s="2028"/>
    </row>
    <row r="595" spans="1:54" s="2029" customFormat="1" x14ac:dyDescent="0.25">
      <c r="A595" s="2031"/>
      <c r="B595" s="2018"/>
      <c r="C595" s="2018"/>
      <c r="D595" s="2018"/>
      <c r="E595" s="2018"/>
      <c r="F595" s="2018"/>
      <c r="G595" s="2018"/>
      <c r="H595" s="2018"/>
      <c r="I595" s="2018"/>
      <c r="J595" s="2018"/>
      <c r="K595" s="2471"/>
      <c r="L595" s="393"/>
      <c r="M595" s="2027"/>
      <c r="N595" s="2028"/>
      <c r="O595" s="2028"/>
      <c r="P595" s="2028"/>
      <c r="Q595" s="2028"/>
      <c r="R595" s="2028"/>
      <c r="S595" s="2028"/>
      <c r="T595" s="2028"/>
      <c r="U595" s="2028"/>
      <c r="V595" s="2028"/>
      <c r="W595" s="2028"/>
      <c r="X595" s="2028"/>
      <c r="Y595" s="2028"/>
      <c r="Z595" s="2028"/>
      <c r="AA595" s="2028"/>
      <c r="AB595" s="2028"/>
      <c r="AC595" s="2028"/>
      <c r="AD595" s="2028"/>
      <c r="AE595" s="2028"/>
      <c r="AF595" s="2028"/>
      <c r="AG595" s="2028"/>
      <c r="AH595" s="2028"/>
      <c r="AI595" s="2028"/>
      <c r="AJ595" s="2028"/>
      <c r="AK595" s="2028"/>
      <c r="AL595" s="2028"/>
      <c r="AM595" s="2028"/>
      <c r="AN595" s="2028"/>
      <c r="AO595" s="2028"/>
      <c r="AP595" s="2028"/>
      <c r="AQ595" s="2028"/>
      <c r="AR595" s="2028"/>
      <c r="AS595" s="2028"/>
      <c r="AT595" s="2028"/>
      <c r="AU595" s="2028"/>
      <c r="AV595" s="2028"/>
      <c r="AW595" s="2028"/>
      <c r="AX595" s="2028"/>
      <c r="AY595" s="2028"/>
      <c r="AZ595" s="2028"/>
      <c r="BA595" s="2028"/>
      <c r="BB595" s="2028"/>
    </row>
    <row r="596" spans="1:54" s="2029" customFormat="1" x14ac:dyDescent="0.25">
      <c r="A596" s="2031"/>
      <c r="B596" s="2018"/>
      <c r="C596" s="2018"/>
      <c r="D596" s="2018"/>
      <c r="E596" s="2018"/>
      <c r="F596" s="2018"/>
      <c r="G596" s="2018"/>
      <c r="H596" s="2018"/>
      <c r="I596" s="2018"/>
      <c r="J596" s="2018"/>
      <c r="K596" s="2471"/>
      <c r="L596" s="393"/>
      <c r="M596" s="2027"/>
      <c r="N596" s="2028"/>
      <c r="O596" s="2028"/>
      <c r="P596" s="2028"/>
      <c r="Q596" s="2028"/>
      <c r="R596" s="2028"/>
      <c r="S596" s="2028"/>
      <c r="T596" s="2028"/>
      <c r="U596" s="2028"/>
      <c r="V596" s="2028"/>
      <c r="W596" s="2028"/>
      <c r="X596" s="2028"/>
      <c r="Y596" s="2028"/>
      <c r="Z596" s="2028"/>
      <c r="AA596" s="2028"/>
      <c r="AB596" s="2028"/>
      <c r="AC596" s="2028"/>
      <c r="AD596" s="2028"/>
      <c r="AE596" s="2028"/>
      <c r="AF596" s="2028"/>
      <c r="AG596" s="2028"/>
      <c r="AH596" s="2028"/>
      <c r="AI596" s="2028"/>
      <c r="AJ596" s="2028"/>
      <c r="AK596" s="2028"/>
      <c r="AL596" s="2028"/>
      <c r="AM596" s="2028"/>
      <c r="AN596" s="2028"/>
      <c r="AO596" s="2028"/>
      <c r="AP596" s="2028"/>
      <c r="AQ596" s="2028"/>
      <c r="AR596" s="2028"/>
      <c r="AS596" s="2028"/>
      <c r="AT596" s="2028"/>
      <c r="AU596" s="2028"/>
      <c r="AV596" s="2028"/>
      <c r="AW596" s="2028"/>
      <c r="AX596" s="2028"/>
      <c r="AY596" s="2028"/>
      <c r="AZ596" s="2028"/>
      <c r="BA596" s="2028"/>
      <c r="BB596" s="2028"/>
    </row>
    <row r="597" spans="1:54" s="2029" customFormat="1" x14ac:dyDescent="0.25">
      <c r="A597" s="2031"/>
      <c r="B597" s="2018"/>
      <c r="C597" s="2018"/>
      <c r="D597" s="2018"/>
      <c r="E597" s="2018"/>
      <c r="F597" s="2018"/>
      <c r="G597" s="2018"/>
      <c r="H597" s="2018"/>
      <c r="I597" s="2018"/>
      <c r="J597" s="2018"/>
      <c r="K597" s="2471"/>
      <c r="L597" s="393"/>
      <c r="M597" s="2027"/>
      <c r="N597" s="2028"/>
      <c r="O597" s="2028"/>
      <c r="P597" s="2028"/>
      <c r="Q597" s="2028"/>
      <c r="R597" s="2028"/>
      <c r="S597" s="2028"/>
      <c r="T597" s="2028"/>
      <c r="U597" s="2028"/>
      <c r="V597" s="2028"/>
      <c r="W597" s="2028"/>
      <c r="X597" s="2028"/>
      <c r="Y597" s="2028"/>
      <c r="Z597" s="2028"/>
      <c r="AA597" s="2028"/>
      <c r="AB597" s="2028"/>
      <c r="AC597" s="2028"/>
      <c r="AD597" s="2028"/>
      <c r="AE597" s="2028"/>
      <c r="AF597" s="2028"/>
      <c r="AG597" s="2028"/>
      <c r="AH597" s="2028"/>
      <c r="AI597" s="2028"/>
      <c r="AJ597" s="2028"/>
      <c r="AK597" s="2028"/>
      <c r="AL597" s="2028"/>
      <c r="AM597" s="2028"/>
      <c r="AN597" s="2028"/>
      <c r="AO597" s="2028"/>
      <c r="AP597" s="2028"/>
      <c r="AQ597" s="2028"/>
      <c r="AR597" s="2028"/>
      <c r="AS597" s="2028"/>
      <c r="AT597" s="2028"/>
      <c r="AU597" s="2028"/>
      <c r="AV597" s="2028"/>
      <c r="AW597" s="2028"/>
      <c r="AX597" s="2028"/>
      <c r="AY597" s="2028"/>
      <c r="AZ597" s="2028"/>
      <c r="BA597" s="2028"/>
      <c r="BB597" s="2028"/>
    </row>
    <row r="598" spans="1:54" s="2029" customFormat="1" x14ac:dyDescent="0.25">
      <c r="A598" s="2031"/>
      <c r="B598" s="2018"/>
      <c r="C598" s="2018"/>
      <c r="D598" s="2018"/>
      <c r="E598" s="2018"/>
      <c r="F598" s="2018"/>
      <c r="G598" s="2018"/>
      <c r="H598" s="2018"/>
      <c r="I598" s="2018"/>
      <c r="J598" s="2018"/>
      <c r="K598" s="2471"/>
      <c r="L598" s="393"/>
      <c r="M598" s="2027"/>
      <c r="N598" s="2028"/>
      <c r="O598" s="2028"/>
      <c r="P598" s="2028"/>
      <c r="Q598" s="2028"/>
      <c r="R598" s="2028"/>
      <c r="S598" s="2028"/>
      <c r="T598" s="2028"/>
      <c r="U598" s="2028"/>
      <c r="V598" s="2028"/>
      <c r="W598" s="2028"/>
      <c r="X598" s="2028"/>
      <c r="Y598" s="2028"/>
      <c r="Z598" s="2028"/>
      <c r="AA598" s="2028"/>
      <c r="AB598" s="2028"/>
      <c r="AC598" s="2028"/>
      <c r="AD598" s="2028"/>
      <c r="AE598" s="2028"/>
      <c r="AF598" s="2028"/>
      <c r="AG598" s="2028"/>
      <c r="AH598" s="2028"/>
      <c r="AI598" s="2028"/>
      <c r="AJ598" s="2028"/>
      <c r="AK598" s="2028"/>
      <c r="AL598" s="2028"/>
      <c r="AM598" s="2028"/>
      <c r="AN598" s="2028"/>
      <c r="AO598" s="2028"/>
      <c r="AP598" s="2028"/>
      <c r="AQ598" s="2028"/>
      <c r="AR598" s="2028"/>
      <c r="AS598" s="2028"/>
      <c r="AT598" s="2028"/>
      <c r="AU598" s="2028"/>
      <c r="AV598" s="2028"/>
      <c r="AW598" s="2028"/>
      <c r="AX598" s="2028"/>
      <c r="AY598" s="2028"/>
      <c r="AZ598" s="2028"/>
      <c r="BA598" s="2028"/>
      <c r="BB598" s="2028"/>
    </row>
    <row r="599" spans="1:54" s="2029" customFormat="1" x14ac:dyDescent="0.25">
      <c r="A599" s="2031"/>
      <c r="B599" s="2018"/>
      <c r="C599" s="2018"/>
      <c r="D599" s="2018"/>
      <c r="E599" s="2018"/>
      <c r="F599" s="2018"/>
      <c r="G599" s="2018"/>
      <c r="H599" s="2018"/>
      <c r="I599" s="2018"/>
      <c r="J599" s="2018"/>
      <c r="K599" s="2471"/>
      <c r="L599" s="393"/>
      <c r="M599" s="2027"/>
      <c r="N599" s="2028"/>
      <c r="O599" s="2028"/>
      <c r="P599" s="2028"/>
      <c r="Q599" s="2028"/>
      <c r="R599" s="2028"/>
      <c r="S599" s="2028"/>
      <c r="T599" s="2028"/>
      <c r="U599" s="2028"/>
      <c r="V599" s="2028"/>
      <c r="W599" s="2028"/>
      <c r="X599" s="2028"/>
      <c r="Y599" s="2028"/>
      <c r="Z599" s="2028"/>
      <c r="AA599" s="2028"/>
      <c r="AB599" s="2028"/>
      <c r="AC599" s="2028"/>
      <c r="AD599" s="2028"/>
      <c r="AE599" s="2028"/>
      <c r="AF599" s="2028"/>
      <c r="AG599" s="2028"/>
      <c r="AH599" s="2028"/>
      <c r="AI599" s="2028"/>
      <c r="AJ599" s="2028"/>
      <c r="AK599" s="2028"/>
      <c r="AL599" s="2028"/>
      <c r="AM599" s="2028"/>
      <c r="AN599" s="2028"/>
      <c r="AO599" s="2028"/>
      <c r="AP599" s="2028"/>
      <c r="AQ599" s="2028"/>
      <c r="AR599" s="2028"/>
      <c r="AS599" s="2028"/>
      <c r="AT599" s="2028"/>
      <c r="AU599" s="2028"/>
      <c r="AV599" s="2028"/>
      <c r="AW599" s="2028"/>
      <c r="AX599" s="2028"/>
      <c r="AY599" s="2028"/>
      <c r="AZ599" s="2028"/>
      <c r="BA599" s="2028"/>
      <c r="BB599" s="2028"/>
    </row>
    <row r="600" spans="1:54" s="2029" customFormat="1" x14ac:dyDescent="0.25">
      <c r="A600" s="2031"/>
      <c r="B600" s="2018"/>
      <c r="C600" s="2018"/>
      <c r="D600" s="2018"/>
      <c r="E600" s="2018"/>
      <c r="F600" s="2018"/>
      <c r="G600" s="2018"/>
      <c r="H600" s="2018"/>
      <c r="I600" s="2018"/>
      <c r="J600" s="2018"/>
      <c r="K600" s="2471"/>
      <c r="L600" s="393"/>
      <c r="M600" s="2027"/>
      <c r="N600" s="2028"/>
      <c r="O600" s="2028"/>
      <c r="P600" s="2028"/>
      <c r="Q600" s="2028"/>
      <c r="R600" s="2028"/>
      <c r="S600" s="2028"/>
      <c r="T600" s="2028"/>
      <c r="U600" s="2028"/>
      <c r="V600" s="2028"/>
      <c r="W600" s="2028"/>
      <c r="X600" s="2028"/>
      <c r="Y600" s="2028"/>
      <c r="Z600" s="2028"/>
      <c r="AA600" s="2028"/>
      <c r="AB600" s="2028"/>
      <c r="AC600" s="2028"/>
      <c r="AD600" s="2028"/>
      <c r="AE600" s="2028"/>
      <c r="AF600" s="2028"/>
      <c r="AG600" s="2028"/>
      <c r="AH600" s="2028"/>
      <c r="AI600" s="2028"/>
      <c r="AJ600" s="2028"/>
      <c r="AK600" s="2028"/>
      <c r="AL600" s="2028"/>
      <c r="AM600" s="2028"/>
      <c r="AN600" s="2028"/>
      <c r="AO600" s="2028"/>
      <c r="AP600" s="2028"/>
      <c r="AQ600" s="2028"/>
      <c r="AR600" s="2028"/>
      <c r="AS600" s="2028"/>
      <c r="AT600" s="2028"/>
      <c r="AU600" s="2028"/>
      <c r="AV600" s="2028"/>
      <c r="AW600" s="2028"/>
      <c r="AX600" s="2028"/>
      <c r="AY600" s="2028"/>
      <c r="AZ600" s="2028"/>
      <c r="BA600" s="2028"/>
      <c r="BB600" s="2028"/>
    </row>
    <row r="601" spans="1:54" s="2029" customFormat="1" x14ac:dyDescent="0.25">
      <c r="A601" s="2031"/>
      <c r="B601" s="2018"/>
      <c r="C601" s="2018"/>
      <c r="D601" s="2018"/>
      <c r="E601" s="2018"/>
      <c r="F601" s="2018"/>
      <c r="G601" s="2018"/>
      <c r="H601" s="2018"/>
      <c r="I601" s="2018"/>
      <c r="J601" s="2018"/>
      <c r="K601" s="2471"/>
      <c r="L601" s="393"/>
      <c r="M601" s="2027"/>
      <c r="N601" s="2028"/>
      <c r="O601" s="2028"/>
      <c r="P601" s="2028"/>
      <c r="Q601" s="2028"/>
      <c r="R601" s="2028"/>
      <c r="S601" s="2028"/>
      <c r="T601" s="2028"/>
      <c r="U601" s="2028"/>
      <c r="V601" s="2028"/>
      <c r="W601" s="2028"/>
      <c r="X601" s="2028"/>
      <c r="Y601" s="2028"/>
      <c r="Z601" s="2028"/>
      <c r="AA601" s="2028"/>
      <c r="AB601" s="2028"/>
      <c r="AC601" s="2028"/>
      <c r="AD601" s="2028"/>
      <c r="AE601" s="2028"/>
      <c r="AF601" s="2028"/>
      <c r="AG601" s="2028"/>
      <c r="AH601" s="2028"/>
      <c r="AI601" s="2028"/>
      <c r="AJ601" s="2028"/>
      <c r="AK601" s="2028"/>
      <c r="AL601" s="2028"/>
      <c r="AM601" s="2028"/>
      <c r="AN601" s="2028"/>
      <c r="AO601" s="2028"/>
      <c r="AP601" s="2028"/>
      <c r="AQ601" s="2028"/>
      <c r="AR601" s="2028"/>
      <c r="AS601" s="2028"/>
      <c r="AT601" s="2028"/>
      <c r="AU601" s="2028"/>
      <c r="AV601" s="2028"/>
      <c r="AW601" s="2028"/>
      <c r="AX601" s="2028"/>
      <c r="AY601" s="2028"/>
      <c r="AZ601" s="2028"/>
      <c r="BA601" s="2028"/>
      <c r="BB601" s="2028"/>
    </row>
    <row r="602" spans="1:54" s="2029" customFormat="1" x14ac:dyDescent="0.25">
      <c r="A602" s="2031"/>
      <c r="B602" s="2018"/>
      <c r="C602" s="2018"/>
      <c r="D602" s="2018"/>
      <c r="E602" s="2018"/>
      <c r="F602" s="2018"/>
      <c r="G602" s="2018"/>
      <c r="H602" s="2018"/>
      <c r="I602" s="2018"/>
      <c r="J602" s="2018"/>
      <c r="K602" s="2471"/>
      <c r="L602" s="393"/>
      <c r="M602" s="2027"/>
      <c r="N602" s="2028"/>
      <c r="O602" s="2028"/>
      <c r="P602" s="2028"/>
      <c r="Q602" s="2028"/>
      <c r="R602" s="2028"/>
      <c r="S602" s="2028"/>
      <c r="T602" s="2028"/>
      <c r="U602" s="2028"/>
      <c r="V602" s="2028"/>
      <c r="W602" s="2028"/>
      <c r="X602" s="2028"/>
      <c r="Y602" s="2028"/>
      <c r="Z602" s="2028"/>
      <c r="AA602" s="2028"/>
      <c r="AB602" s="2028"/>
      <c r="AC602" s="2028"/>
      <c r="AD602" s="2028"/>
      <c r="AE602" s="2028"/>
      <c r="AF602" s="2028"/>
      <c r="AG602" s="2028"/>
      <c r="AH602" s="2028"/>
      <c r="AI602" s="2028"/>
      <c r="AJ602" s="2028"/>
      <c r="AK602" s="2028"/>
      <c r="AL602" s="2028"/>
      <c r="AM602" s="2028"/>
      <c r="AN602" s="2028"/>
      <c r="AO602" s="2028"/>
      <c r="AP602" s="2028"/>
      <c r="AQ602" s="2028"/>
      <c r="AR602" s="2028"/>
      <c r="AS602" s="2028"/>
      <c r="AT602" s="2028"/>
      <c r="AU602" s="2028"/>
      <c r="AV602" s="2028"/>
      <c r="AW602" s="2028"/>
      <c r="AX602" s="2028"/>
      <c r="AY602" s="2028"/>
      <c r="AZ602" s="2028"/>
      <c r="BA602" s="2028"/>
      <c r="BB602" s="2028"/>
    </row>
    <row r="603" spans="1:54" s="2029" customFormat="1" x14ac:dyDescent="0.25">
      <c r="A603" s="2031"/>
      <c r="B603" s="2018"/>
      <c r="C603" s="2018"/>
      <c r="D603" s="2018"/>
      <c r="E603" s="2018"/>
      <c r="F603" s="2018"/>
      <c r="G603" s="2018"/>
      <c r="H603" s="2018"/>
      <c r="I603" s="2018"/>
      <c r="J603" s="2018"/>
      <c r="K603" s="2471"/>
      <c r="L603" s="393"/>
      <c r="M603" s="2027"/>
      <c r="N603" s="2028"/>
      <c r="O603" s="2028"/>
      <c r="P603" s="2028"/>
      <c r="Q603" s="2028"/>
      <c r="R603" s="2028"/>
      <c r="S603" s="2028"/>
      <c r="T603" s="2028"/>
      <c r="U603" s="2028"/>
      <c r="V603" s="2028"/>
      <c r="W603" s="2028"/>
      <c r="X603" s="2028"/>
      <c r="Y603" s="2028"/>
      <c r="Z603" s="2028"/>
      <c r="AA603" s="2028"/>
      <c r="AB603" s="2028"/>
      <c r="AC603" s="2028"/>
      <c r="AD603" s="2028"/>
      <c r="AE603" s="2028"/>
      <c r="AF603" s="2028"/>
      <c r="AG603" s="2028"/>
      <c r="AH603" s="2028"/>
      <c r="AI603" s="2028"/>
      <c r="AJ603" s="2028"/>
      <c r="AK603" s="2028"/>
      <c r="AL603" s="2028"/>
      <c r="AM603" s="2028"/>
      <c r="AN603" s="2028"/>
      <c r="AO603" s="2028"/>
      <c r="AP603" s="2028"/>
      <c r="AQ603" s="2028"/>
      <c r="AR603" s="2028"/>
      <c r="AS603" s="2028"/>
      <c r="AT603" s="2028"/>
      <c r="AU603" s="2028"/>
      <c r="AV603" s="2028"/>
      <c r="AW603" s="2028"/>
      <c r="AX603" s="2028"/>
      <c r="AY603" s="2028"/>
      <c r="AZ603" s="2028"/>
      <c r="BA603" s="2028"/>
      <c r="BB603" s="2028"/>
    </row>
    <row r="604" spans="1:54" s="2029" customFormat="1" x14ac:dyDescent="0.25">
      <c r="A604" s="2031"/>
      <c r="B604" s="2018"/>
      <c r="C604" s="2018"/>
      <c r="D604" s="2018"/>
      <c r="E604" s="2018"/>
      <c r="F604" s="2018"/>
      <c r="G604" s="2018"/>
      <c r="H604" s="2018"/>
      <c r="I604" s="2018"/>
      <c r="J604" s="2018"/>
      <c r="K604" s="2471"/>
      <c r="L604" s="393"/>
      <c r="M604" s="2027"/>
      <c r="N604" s="2028"/>
      <c r="O604" s="2028"/>
      <c r="P604" s="2028"/>
      <c r="Q604" s="2028"/>
      <c r="R604" s="2028"/>
      <c r="S604" s="2028"/>
      <c r="T604" s="2028"/>
      <c r="U604" s="2028"/>
      <c r="V604" s="2028"/>
      <c r="W604" s="2028"/>
      <c r="X604" s="2028"/>
      <c r="Y604" s="2028"/>
      <c r="Z604" s="2028"/>
      <c r="AA604" s="2028"/>
      <c r="AB604" s="2028"/>
      <c r="AC604" s="2028"/>
      <c r="AD604" s="2028"/>
      <c r="AE604" s="2028"/>
      <c r="AF604" s="2028"/>
      <c r="AG604" s="2028"/>
      <c r="AH604" s="2028"/>
      <c r="AI604" s="2028"/>
      <c r="AJ604" s="2028"/>
      <c r="AK604" s="2028"/>
      <c r="AL604" s="2028"/>
      <c r="AM604" s="2028"/>
      <c r="AN604" s="2028"/>
      <c r="AO604" s="2028"/>
      <c r="AP604" s="2028"/>
      <c r="AQ604" s="2028"/>
      <c r="AR604" s="2028"/>
      <c r="AS604" s="2028"/>
      <c r="AT604" s="2028"/>
      <c r="AU604" s="2028"/>
      <c r="AV604" s="2028"/>
      <c r="AW604" s="2028"/>
      <c r="AX604" s="2028"/>
      <c r="AY604" s="2028"/>
      <c r="AZ604" s="2028"/>
      <c r="BA604" s="2028"/>
      <c r="BB604" s="2028"/>
    </row>
    <row r="605" spans="1:54" s="2029" customFormat="1" x14ac:dyDescent="0.25">
      <c r="A605" s="2031"/>
      <c r="B605" s="2018"/>
      <c r="C605" s="2018"/>
      <c r="D605" s="2018"/>
      <c r="E605" s="2018"/>
      <c r="F605" s="2018"/>
      <c r="G605" s="2018"/>
      <c r="H605" s="2018"/>
      <c r="I605" s="2018"/>
      <c r="J605" s="2018"/>
      <c r="K605" s="2471"/>
      <c r="L605" s="393"/>
      <c r="M605" s="2027"/>
      <c r="N605" s="2028"/>
      <c r="O605" s="2028"/>
      <c r="P605" s="2028"/>
      <c r="Q605" s="2028"/>
      <c r="R605" s="2028"/>
      <c r="S605" s="2028"/>
      <c r="T605" s="2028"/>
      <c r="U605" s="2028"/>
      <c r="V605" s="2028"/>
      <c r="W605" s="2028"/>
      <c r="X605" s="2028"/>
      <c r="Y605" s="2028"/>
      <c r="Z605" s="2028"/>
      <c r="AA605" s="2028"/>
      <c r="AB605" s="2028"/>
      <c r="AC605" s="2028"/>
      <c r="AD605" s="2028"/>
      <c r="AE605" s="2028"/>
      <c r="AF605" s="2028"/>
      <c r="AG605" s="2028"/>
      <c r="AH605" s="2028"/>
      <c r="AI605" s="2028"/>
      <c r="AJ605" s="2028"/>
      <c r="AK605" s="2028"/>
      <c r="AL605" s="2028"/>
      <c r="AM605" s="2028"/>
      <c r="AN605" s="2028"/>
      <c r="AO605" s="2028"/>
      <c r="AP605" s="2028"/>
      <c r="AQ605" s="2028"/>
      <c r="AR605" s="2028"/>
      <c r="AS605" s="2028"/>
      <c r="AT605" s="2028"/>
      <c r="AU605" s="2028"/>
      <c r="AV605" s="2028"/>
      <c r="AW605" s="2028"/>
      <c r="AX605" s="2028"/>
      <c r="AY605" s="2028"/>
      <c r="AZ605" s="2028"/>
      <c r="BA605" s="2028"/>
      <c r="BB605" s="2028"/>
    </row>
    <row r="606" spans="1:54" s="2029" customFormat="1" x14ac:dyDescent="0.25">
      <c r="A606" s="2031"/>
      <c r="B606" s="2018"/>
      <c r="C606" s="2018"/>
      <c r="D606" s="2018"/>
      <c r="E606" s="2018"/>
      <c r="F606" s="2018"/>
      <c r="G606" s="2018"/>
      <c r="H606" s="2018"/>
      <c r="I606" s="2018"/>
      <c r="J606" s="2018"/>
      <c r="K606" s="2471"/>
      <c r="L606" s="393"/>
      <c r="M606" s="2027"/>
      <c r="N606" s="2028"/>
      <c r="O606" s="2028"/>
      <c r="P606" s="2028"/>
      <c r="Q606" s="2028"/>
      <c r="R606" s="2028"/>
      <c r="S606" s="2028"/>
      <c r="T606" s="2028"/>
      <c r="U606" s="2028"/>
      <c r="V606" s="2028"/>
      <c r="W606" s="2028"/>
      <c r="X606" s="2028"/>
      <c r="Y606" s="2028"/>
      <c r="Z606" s="2028"/>
      <c r="AA606" s="2028"/>
      <c r="AB606" s="2028"/>
      <c r="AC606" s="2028"/>
      <c r="AD606" s="2028"/>
      <c r="AE606" s="2028"/>
      <c r="AF606" s="2028"/>
      <c r="AG606" s="2028"/>
      <c r="AH606" s="2028"/>
      <c r="AI606" s="2028"/>
      <c r="AJ606" s="2028"/>
      <c r="AK606" s="2028"/>
      <c r="AL606" s="2028"/>
      <c r="AM606" s="2028"/>
      <c r="AN606" s="2028"/>
      <c r="AO606" s="2028"/>
      <c r="AP606" s="2028"/>
      <c r="AQ606" s="2028"/>
      <c r="AR606" s="2028"/>
      <c r="AS606" s="2028"/>
      <c r="AT606" s="2028"/>
      <c r="AU606" s="2028"/>
      <c r="AV606" s="2028"/>
      <c r="AW606" s="2028"/>
      <c r="AX606" s="2028"/>
      <c r="AY606" s="2028"/>
      <c r="AZ606" s="2028"/>
      <c r="BA606" s="2028"/>
      <c r="BB606" s="2028"/>
    </row>
    <row r="607" spans="1:54" s="2029" customFormat="1" x14ac:dyDescent="0.25">
      <c r="A607" s="2031"/>
      <c r="B607" s="2018"/>
      <c r="C607" s="2018"/>
      <c r="D607" s="2018"/>
      <c r="E607" s="2018"/>
      <c r="F607" s="2018"/>
      <c r="G607" s="2018"/>
      <c r="H607" s="2018"/>
      <c r="I607" s="2018"/>
      <c r="J607" s="2018"/>
      <c r="K607" s="2471"/>
      <c r="L607" s="393"/>
      <c r="M607" s="2027"/>
      <c r="N607" s="2028"/>
      <c r="O607" s="2028"/>
      <c r="P607" s="2028"/>
      <c r="Q607" s="2028"/>
      <c r="R607" s="2028"/>
      <c r="S607" s="2028"/>
      <c r="T607" s="2028"/>
      <c r="U607" s="2028"/>
      <c r="V607" s="2028"/>
      <c r="W607" s="2028"/>
      <c r="X607" s="2028"/>
      <c r="Y607" s="2028"/>
      <c r="Z607" s="2028"/>
      <c r="AA607" s="2028"/>
      <c r="AB607" s="2028"/>
      <c r="AC607" s="2028"/>
      <c r="AD607" s="2028"/>
      <c r="AE607" s="2028"/>
      <c r="AF607" s="2028"/>
      <c r="AG607" s="2028"/>
      <c r="AH607" s="2028"/>
      <c r="AI607" s="2028"/>
      <c r="AJ607" s="2028"/>
      <c r="AK607" s="2028"/>
      <c r="AL607" s="2028"/>
      <c r="AM607" s="2028"/>
      <c r="AN607" s="2028"/>
      <c r="AO607" s="2028"/>
      <c r="AP607" s="2028"/>
      <c r="AQ607" s="2028"/>
      <c r="AR607" s="2028"/>
      <c r="AS607" s="2028"/>
      <c r="AT607" s="2028"/>
      <c r="AU607" s="2028"/>
      <c r="AV607" s="2028"/>
      <c r="AW607" s="2028"/>
      <c r="AX607" s="2028"/>
      <c r="AY607" s="2028"/>
      <c r="AZ607" s="2028"/>
      <c r="BA607" s="2028"/>
      <c r="BB607" s="2028"/>
    </row>
    <row r="608" spans="1:54" s="2029" customFormat="1" x14ac:dyDescent="0.25">
      <c r="A608" s="2031"/>
      <c r="B608" s="2018"/>
      <c r="C608" s="2018"/>
      <c r="D608" s="2018"/>
      <c r="E608" s="2018"/>
      <c r="F608" s="2018"/>
      <c r="G608" s="2018"/>
      <c r="H608" s="2018"/>
      <c r="I608" s="2018"/>
      <c r="J608" s="2018"/>
      <c r="K608" s="2471"/>
      <c r="L608" s="393"/>
      <c r="M608" s="2027"/>
      <c r="N608" s="2028"/>
      <c r="O608" s="2028"/>
      <c r="P608" s="2028"/>
      <c r="Q608" s="2028"/>
      <c r="R608" s="2028"/>
      <c r="S608" s="2028"/>
      <c r="T608" s="2028"/>
      <c r="U608" s="2028"/>
      <c r="V608" s="2028"/>
      <c r="W608" s="2028"/>
      <c r="X608" s="2028"/>
      <c r="Y608" s="2028"/>
      <c r="Z608" s="2028"/>
      <c r="AA608" s="2028"/>
      <c r="AB608" s="2028"/>
      <c r="AC608" s="2028"/>
      <c r="AD608" s="2028"/>
      <c r="AE608" s="2028"/>
      <c r="AF608" s="2028"/>
      <c r="AG608" s="2028"/>
      <c r="AH608" s="2028"/>
      <c r="AI608" s="2028"/>
      <c r="AJ608" s="2028"/>
      <c r="AK608" s="2028"/>
      <c r="AL608" s="2028"/>
      <c r="AM608" s="2028"/>
      <c r="AN608" s="2028"/>
      <c r="AO608" s="2028"/>
      <c r="AP608" s="2028"/>
      <c r="AQ608" s="2028"/>
      <c r="AR608" s="2028"/>
      <c r="AS608" s="2028"/>
      <c r="AT608" s="2028"/>
      <c r="AU608" s="2028"/>
      <c r="AV608" s="2028"/>
      <c r="AW608" s="2028"/>
      <c r="AX608" s="2028"/>
      <c r="AY608" s="2028"/>
      <c r="AZ608" s="2028"/>
      <c r="BA608" s="2028"/>
      <c r="BB608" s="2028"/>
    </row>
    <row r="609" spans="1:54" s="2029" customFormat="1" x14ac:dyDescent="0.25">
      <c r="A609" s="2031"/>
      <c r="B609" s="2018"/>
      <c r="C609" s="2018"/>
      <c r="D609" s="2018"/>
      <c r="E609" s="2018"/>
      <c r="F609" s="2018"/>
      <c r="G609" s="2018"/>
      <c r="H609" s="2018"/>
      <c r="I609" s="2018"/>
      <c r="J609" s="2018"/>
      <c r="K609" s="2471"/>
      <c r="L609" s="393"/>
      <c r="M609" s="2027"/>
      <c r="N609" s="2028"/>
      <c r="O609" s="2028"/>
      <c r="P609" s="2028"/>
      <c r="Q609" s="2028"/>
      <c r="R609" s="2028"/>
      <c r="S609" s="2028"/>
      <c r="T609" s="2028"/>
      <c r="U609" s="2028"/>
      <c r="V609" s="2028"/>
      <c r="W609" s="2028"/>
      <c r="X609" s="2028"/>
      <c r="Y609" s="2028"/>
      <c r="Z609" s="2028"/>
      <c r="AA609" s="2028"/>
      <c r="AB609" s="2028"/>
      <c r="AC609" s="2028"/>
      <c r="AD609" s="2028"/>
      <c r="AE609" s="2028"/>
      <c r="AF609" s="2028"/>
      <c r="AG609" s="2028"/>
      <c r="AH609" s="2028"/>
      <c r="AI609" s="2028"/>
      <c r="AJ609" s="2028"/>
      <c r="AK609" s="2028"/>
      <c r="AL609" s="2028"/>
      <c r="AM609" s="2028"/>
      <c r="AN609" s="2028"/>
      <c r="AO609" s="2028"/>
      <c r="AP609" s="2028"/>
      <c r="AQ609" s="2028"/>
      <c r="AR609" s="2028"/>
      <c r="AS609" s="2028"/>
      <c r="AT609" s="2028"/>
      <c r="AU609" s="2028"/>
      <c r="AV609" s="2028"/>
      <c r="AW609" s="2028"/>
      <c r="AX609" s="2028"/>
      <c r="AY609" s="2028"/>
      <c r="AZ609" s="2028"/>
      <c r="BA609" s="2028"/>
      <c r="BB609" s="2028"/>
    </row>
    <row r="610" spans="1:54" s="2029" customFormat="1" x14ac:dyDescent="0.25">
      <c r="A610" s="2031"/>
      <c r="B610" s="2018"/>
      <c r="C610" s="2018"/>
      <c r="D610" s="2018"/>
      <c r="E610" s="2018"/>
      <c r="F610" s="2018"/>
      <c r="G610" s="2018"/>
      <c r="H610" s="2018"/>
      <c r="I610" s="2018"/>
      <c r="J610" s="2018"/>
      <c r="K610" s="2471"/>
      <c r="L610" s="393"/>
      <c r="M610" s="2027"/>
      <c r="N610" s="2028"/>
      <c r="O610" s="2028"/>
      <c r="P610" s="2028"/>
      <c r="Q610" s="2028"/>
      <c r="R610" s="2028"/>
      <c r="S610" s="2028"/>
      <c r="T610" s="2028"/>
      <c r="U610" s="2028"/>
      <c r="V610" s="2028"/>
      <c r="W610" s="2028"/>
      <c r="X610" s="2028"/>
      <c r="Y610" s="2028"/>
      <c r="Z610" s="2028"/>
      <c r="AA610" s="2028"/>
      <c r="AB610" s="2028"/>
      <c r="AC610" s="2028"/>
      <c r="AD610" s="2028"/>
      <c r="AE610" s="2028"/>
      <c r="AF610" s="2028"/>
      <c r="AG610" s="2028"/>
      <c r="AH610" s="2028"/>
      <c r="AI610" s="2028"/>
      <c r="AJ610" s="2028"/>
      <c r="AK610" s="2028"/>
      <c r="AL610" s="2028"/>
      <c r="AM610" s="2028"/>
      <c r="AN610" s="2028"/>
      <c r="AO610" s="2028"/>
      <c r="AP610" s="2028"/>
      <c r="AQ610" s="2028"/>
      <c r="AR610" s="2028"/>
      <c r="AS610" s="2028"/>
      <c r="AT610" s="2028"/>
      <c r="AU610" s="2028"/>
      <c r="AV610" s="2028"/>
      <c r="AW610" s="2028"/>
      <c r="AX610" s="2028"/>
      <c r="AY610" s="2028"/>
      <c r="AZ610" s="2028"/>
      <c r="BA610" s="2028"/>
      <c r="BB610" s="2028"/>
    </row>
    <row r="611" spans="1:54" s="2029" customFormat="1" x14ac:dyDescent="0.25">
      <c r="A611" s="2031"/>
      <c r="B611" s="2018"/>
      <c r="C611" s="2018"/>
      <c r="D611" s="2018"/>
      <c r="E611" s="2018"/>
      <c r="F611" s="2018"/>
      <c r="G611" s="2018"/>
      <c r="H611" s="2018"/>
      <c r="I611" s="2018"/>
      <c r="J611" s="2018"/>
      <c r="K611" s="2471"/>
      <c r="L611" s="393"/>
      <c r="M611" s="2027"/>
      <c r="N611" s="2028"/>
      <c r="O611" s="2028"/>
      <c r="P611" s="2028"/>
      <c r="Q611" s="2028"/>
      <c r="R611" s="2028"/>
      <c r="S611" s="2028"/>
      <c r="T611" s="2028"/>
      <c r="U611" s="2028"/>
      <c r="V611" s="2028"/>
      <c r="W611" s="2028"/>
      <c r="X611" s="2028"/>
      <c r="Y611" s="2028"/>
      <c r="Z611" s="2028"/>
      <c r="AA611" s="2028"/>
      <c r="AB611" s="2028"/>
      <c r="AC611" s="2028"/>
      <c r="AD611" s="2028"/>
      <c r="AE611" s="2028"/>
      <c r="AF611" s="2028"/>
      <c r="AG611" s="2028"/>
      <c r="AH611" s="2028"/>
      <c r="AI611" s="2028"/>
      <c r="AJ611" s="2028"/>
      <c r="AK611" s="2028"/>
      <c r="AL611" s="2028"/>
      <c r="AM611" s="2028"/>
      <c r="AN611" s="2028"/>
      <c r="AO611" s="2028"/>
      <c r="AP611" s="2028"/>
      <c r="AQ611" s="2028"/>
      <c r="AR611" s="2028"/>
      <c r="AS611" s="2028"/>
      <c r="AT611" s="2028"/>
      <c r="AU611" s="2028"/>
      <c r="AV611" s="2028"/>
      <c r="AW611" s="2028"/>
      <c r="AX611" s="2028"/>
      <c r="AY611" s="2028"/>
      <c r="AZ611" s="2028"/>
      <c r="BA611" s="2028"/>
      <c r="BB611" s="2028"/>
    </row>
    <row r="612" spans="1:54" s="2029" customFormat="1" x14ac:dyDescent="0.25">
      <c r="A612" s="2031"/>
      <c r="B612" s="2018"/>
      <c r="C612" s="2018"/>
      <c r="D612" s="2018"/>
      <c r="E612" s="2018"/>
      <c r="F612" s="2018"/>
      <c r="G612" s="2018"/>
      <c r="H612" s="2018"/>
      <c r="I612" s="2018"/>
      <c r="J612" s="2018"/>
      <c r="K612" s="2471"/>
      <c r="L612" s="393"/>
      <c r="M612" s="2027"/>
      <c r="N612" s="2028"/>
      <c r="O612" s="2028"/>
      <c r="P612" s="2028"/>
      <c r="Q612" s="2028"/>
      <c r="R612" s="2028"/>
      <c r="S612" s="2028"/>
      <c r="T612" s="2028"/>
      <c r="U612" s="2028"/>
      <c r="V612" s="2028"/>
      <c r="W612" s="2028"/>
      <c r="X612" s="2028"/>
      <c r="Y612" s="2028"/>
      <c r="Z612" s="2028"/>
      <c r="AA612" s="2028"/>
      <c r="AB612" s="2028"/>
      <c r="AC612" s="2028"/>
      <c r="AD612" s="2028"/>
      <c r="AE612" s="2028"/>
      <c r="AF612" s="2028"/>
      <c r="AG612" s="2028"/>
      <c r="AH612" s="2028"/>
      <c r="AI612" s="2028"/>
      <c r="AJ612" s="2028"/>
      <c r="AK612" s="2028"/>
      <c r="AL612" s="2028"/>
      <c r="AM612" s="2028"/>
      <c r="AN612" s="2028"/>
      <c r="AO612" s="2028"/>
      <c r="AP612" s="2028"/>
      <c r="AQ612" s="2028"/>
      <c r="AR612" s="2028"/>
      <c r="AS612" s="2028"/>
      <c r="AT612" s="2028"/>
      <c r="AU612" s="2028"/>
      <c r="AV612" s="2028"/>
      <c r="AW612" s="2028"/>
      <c r="AX612" s="2028"/>
      <c r="AY612" s="2028"/>
      <c r="AZ612" s="2028"/>
      <c r="BA612" s="2028"/>
      <c r="BB612" s="2028"/>
    </row>
    <row r="613" spans="1:54" s="2029" customFormat="1" x14ac:dyDescent="0.25">
      <c r="A613" s="2031"/>
      <c r="B613" s="2018"/>
      <c r="C613" s="2018"/>
      <c r="D613" s="2018"/>
      <c r="E613" s="2018"/>
      <c r="F613" s="2018"/>
      <c r="G613" s="2018"/>
      <c r="H613" s="2018"/>
      <c r="I613" s="2018"/>
      <c r="J613" s="2018"/>
      <c r="K613" s="2471"/>
      <c r="L613" s="393"/>
      <c r="M613" s="2027"/>
      <c r="N613" s="2028"/>
      <c r="O613" s="2028"/>
      <c r="P613" s="2028"/>
      <c r="Q613" s="2028"/>
      <c r="R613" s="2028"/>
      <c r="S613" s="2028"/>
      <c r="T613" s="2028"/>
      <c r="U613" s="2028"/>
      <c r="V613" s="2028"/>
      <c r="W613" s="2028"/>
      <c r="X613" s="2028"/>
      <c r="Y613" s="2028"/>
      <c r="Z613" s="2028"/>
      <c r="AA613" s="2028"/>
      <c r="AB613" s="2028"/>
      <c r="AC613" s="2028"/>
      <c r="AD613" s="2028"/>
      <c r="AE613" s="2028"/>
      <c r="AF613" s="2028"/>
      <c r="AG613" s="2028"/>
      <c r="AH613" s="2028"/>
      <c r="AI613" s="2028"/>
      <c r="AJ613" s="2028"/>
      <c r="AK613" s="2028"/>
      <c r="AL613" s="2028"/>
      <c r="AM613" s="2028"/>
      <c r="AN613" s="2028"/>
      <c r="AO613" s="2028"/>
      <c r="AP613" s="2028"/>
      <c r="AQ613" s="2028"/>
      <c r="AR613" s="2028"/>
      <c r="AS613" s="2028"/>
      <c r="AT613" s="2028"/>
      <c r="AU613" s="2028"/>
      <c r="AV613" s="2028"/>
      <c r="AW613" s="2028"/>
      <c r="AX613" s="2028"/>
      <c r="AY613" s="2028"/>
      <c r="AZ613" s="2028"/>
      <c r="BA613" s="2028"/>
      <c r="BB613" s="2028"/>
    </row>
    <row r="614" spans="1:54" s="2029" customFormat="1" x14ac:dyDescent="0.25">
      <c r="A614" s="2031"/>
      <c r="B614" s="2018"/>
      <c r="C614" s="2018"/>
      <c r="D614" s="2018"/>
      <c r="E614" s="2018"/>
      <c r="F614" s="2018"/>
      <c r="G614" s="2018"/>
      <c r="H614" s="2018"/>
      <c r="I614" s="2018"/>
      <c r="J614" s="2018"/>
      <c r="K614" s="2471"/>
      <c r="L614" s="393"/>
      <c r="M614" s="2027"/>
      <c r="N614" s="2028"/>
      <c r="O614" s="2028"/>
      <c r="P614" s="2028"/>
      <c r="Q614" s="2028"/>
      <c r="R614" s="2028"/>
      <c r="S614" s="2028"/>
      <c r="T614" s="2028"/>
      <c r="U614" s="2028"/>
      <c r="V614" s="2028"/>
      <c r="W614" s="2028"/>
      <c r="X614" s="2028"/>
      <c r="Y614" s="2028"/>
      <c r="Z614" s="2028"/>
      <c r="AA614" s="2028"/>
      <c r="AB614" s="2028"/>
      <c r="AC614" s="2028"/>
      <c r="AD614" s="2028"/>
      <c r="AE614" s="2028"/>
      <c r="AF614" s="2028"/>
      <c r="AG614" s="2028"/>
      <c r="AH614" s="2028"/>
      <c r="AI614" s="2028"/>
      <c r="AJ614" s="2028"/>
      <c r="AK614" s="2028"/>
      <c r="AL614" s="2028"/>
      <c r="AM614" s="2028"/>
      <c r="AN614" s="2028"/>
      <c r="AO614" s="2028"/>
      <c r="AP614" s="2028"/>
      <c r="AQ614" s="2028"/>
      <c r="AR614" s="2028"/>
      <c r="AS614" s="2028"/>
      <c r="AT614" s="2028"/>
      <c r="AU614" s="2028"/>
      <c r="AV614" s="2028"/>
      <c r="AW614" s="2028"/>
      <c r="AX614" s="2028"/>
      <c r="AY614" s="2028"/>
      <c r="AZ614" s="2028"/>
      <c r="BA614" s="2028"/>
      <c r="BB614" s="2028"/>
    </row>
    <row r="615" spans="1:54" s="2029" customFormat="1" x14ac:dyDescent="0.25">
      <c r="A615" s="2031"/>
      <c r="B615" s="2018"/>
      <c r="C615" s="2018"/>
      <c r="D615" s="2018"/>
      <c r="E615" s="2018"/>
      <c r="F615" s="2018"/>
      <c r="G615" s="2018"/>
      <c r="H615" s="2018"/>
      <c r="I615" s="2018"/>
      <c r="J615" s="2018"/>
      <c r="K615" s="2471"/>
      <c r="L615" s="393"/>
      <c r="M615" s="2027"/>
      <c r="N615" s="2028"/>
      <c r="O615" s="2028"/>
      <c r="P615" s="2028"/>
      <c r="Q615" s="2028"/>
      <c r="R615" s="2028"/>
      <c r="S615" s="2028"/>
      <c r="T615" s="2028"/>
      <c r="U615" s="2028"/>
      <c r="V615" s="2028"/>
      <c r="W615" s="2028"/>
      <c r="X615" s="2028"/>
      <c r="Y615" s="2028"/>
      <c r="Z615" s="2028"/>
      <c r="AA615" s="2028"/>
      <c r="AB615" s="2028"/>
      <c r="AC615" s="2028"/>
      <c r="AD615" s="2028"/>
      <c r="AE615" s="2028"/>
      <c r="AF615" s="2028"/>
      <c r="AG615" s="2028"/>
      <c r="AH615" s="2028"/>
      <c r="AI615" s="2028"/>
      <c r="AJ615" s="2028"/>
      <c r="AK615" s="2028"/>
      <c r="AL615" s="2028"/>
      <c r="AM615" s="2028"/>
      <c r="AN615" s="2028"/>
      <c r="AO615" s="2028"/>
      <c r="AP615" s="2028"/>
      <c r="AQ615" s="2028"/>
      <c r="AR615" s="2028"/>
      <c r="AS615" s="2028"/>
      <c r="AT615" s="2028"/>
      <c r="AU615" s="2028"/>
      <c r="AV615" s="2028"/>
      <c r="AW615" s="2028"/>
      <c r="AX615" s="2028"/>
      <c r="AY615" s="2028"/>
      <c r="AZ615" s="2028"/>
      <c r="BA615" s="2028"/>
      <c r="BB615" s="2028"/>
    </row>
    <row r="616" spans="1:54" s="2029" customFormat="1" x14ac:dyDescent="0.25">
      <c r="A616" s="2031"/>
      <c r="B616" s="2018"/>
      <c r="C616" s="2018"/>
      <c r="D616" s="2018"/>
      <c r="E616" s="2018"/>
      <c r="F616" s="2018"/>
      <c r="G616" s="2018"/>
      <c r="H616" s="2018"/>
      <c r="I616" s="2018"/>
      <c r="J616" s="2018"/>
      <c r="K616" s="2471"/>
      <c r="L616" s="393"/>
      <c r="M616" s="2027"/>
      <c r="N616" s="2028"/>
      <c r="O616" s="2028"/>
      <c r="P616" s="2028"/>
      <c r="Q616" s="2028"/>
      <c r="R616" s="2028"/>
      <c r="S616" s="2028"/>
      <c r="T616" s="2028"/>
      <c r="U616" s="2028"/>
      <c r="V616" s="2028"/>
      <c r="W616" s="2028"/>
      <c r="X616" s="2028"/>
      <c r="Y616" s="2028"/>
      <c r="Z616" s="2028"/>
      <c r="AA616" s="2028"/>
      <c r="AB616" s="2028"/>
      <c r="AC616" s="2028"/>
      <c r="AD616" s="2028"/>
      <c r="AE616" s="2028"/>
      <c r="AF616" s="2028"/>
      <c r="AG616" s="2028"/>
      <c r="AH616" s="2028"/>
      <c r="AI616" s="2028"/>
      <c r="AJ616" s="2028"/>
      <c r="AK616" s="2028"/>
      <c r="AL616" s="2028"/>
      <c r="AM616" s="2028"/>
      <c r="AN616" s="2028"/>
      <c r="AO616" s="2028"/>
      <c r="AP616" s="2028"/>
      <c r="AQ616" s="2028"/>
      <c r="AR616" s="2028"/>
      <c r="AS616" s="2028"/>
      <c r="AT616" s="2028"/>
      <c r="AU616" s="2028"/>
      <c r="AV616" s="2028"/>
      <c r="AW616" s="2028"/>
      <c r="AX616" s="2028"/>
      <c r="AY616" s="2028"/>
      <c r="AZ616" s="2028"/>
      <c r="BA616" s="2028"/>
      <c r="BB616" s="2028"/>
    </row>
    <row r="617" spans="1:54" s="2029" customFormat="1" x14ac:dyDescent="0.25">
      <c r="A617" s="2031"/>
      <c r="B617" s="2018"/>
      <c r="C617" s="2018"/>
      <c r="D617" s="2018"/>
      <c r="E617" s="2018"/>
      <c r="F617" s="2018"/>
      <c r="G617" s="2018"/>
      <c r="H617" s="2018"/>
      <c r="I617" s="2018"/>
      <c r="J617" s="2018"/>
      <c r="K617" s="2471"/>
      <c r="L617" s="393"/>
      <c r="M617" s="2027"/>
      <c r="N617" s="2028"/>
      <c r="O617" s="2028"/>
      <c r="P617" s="2028"/>
      <c r="Q617" s="2028"/>
      <c r="R617" s="2028"/>
      <c r="S617" s="2028"/>
      <c r="T617" s="2028"/>
      <c r="U617" s="2028"/>
      <c r="V617" s="2028"/>
      <c r="W617" s="2028"/>
      <c r="X617" s="2028"/>
      <c r="Y617" s="2028"/>
      <c r="Z617" s="2028"/>
      <c r="AA617" s="2028"/>
      <c r="AB617" s="2028"/>
      <c r="AC617" s="2028"/>
      <c r="AD617" s="2028"/>
      <c r="AE617" s="2028"/>
      <c r="AF617" s="2028"/>
      <c r="AG617" s="2028"/>
      <c r="AH617" s="2028"/>
      <c r="AI617" s="2028"/>
      <c r="AJ617" s="2028"/>
      <c r="AK617" s="2028"/>
      <c r="AL617" s="2028"/>
      <c r="AM617" s="2028"/>
      <c r="AN617" s="2028"/>
      <c r="AO617" s="2028"/>
      <c r="AP617" s="2028"/>
      <c r="AQ617" s="2028"/>
      <c r="AR617" s="2028"/>
      <c r="AS617" s="2028"/>
      <c r="AT617" s="2028"/>
      <c r="AU617" s="2028"/>
      <c r="AV617" s="2028"/>
      <c r="AW617" s="2028"/>
      <c r="AX617" s="2028"/>
      <c r="AY617" s="2028"/>
      <c r="AZ617" s="2028"/>
      <c r="BA617" s="2028"/>
      <c r="BB617" s="2028"/>
    </row>
    <row r="618" spans="1:54" s="2029" customFormat="1" x14ac:dyDescent="0.25">
      <c r="A618" s="2031"/>
      <c r="B618" s="2018"/>
      <c r="C618" s="2018"/>
      <c r="D618" s="2018"/>
      <c r="E618" s="2018"/>
      <c r="F618" s="2018"/>
      <c r="G618" s="2018"/>
      <c r="H618" s="2018"/>
      <c r="I618" s="2018"/>
      <c r="J618" s="2018"/>
      <c r="K618" s="2471"/>
      <c r="L618" s="393"/>
      <c r="M618" s="2027"/>
      <c r="N618" s="2028"/>
      <c r="O618" s="2028"/>
      <c r="P618" s="2028"/>
      <c r="Q618" s="2028"/>
      <c r="R618" s="2028"/>
      <c r="S618" s="2028"/>
      <c r="T618" s="2028"/>
      <c r="U618" s="2028"/>
      <c r="V618" s="2028"/>
      <c r="W618" s="2028"/>
      <c r="X618" s="2028"/>
      <c r="Y618" s="2028"/>
      <c r="Z618" s="2028"/>
      <c r="AA618" s="2028"/>
      <c r="AB618" s="2028"/>
      <c r="AC618" s="2028"/>
      <c r="AD618" s="2028"/>
      <c r="AE618" s="2028"/>
      <c r="AF618" s="2028"/>
      <c r="AG618" s="2028"/>
      <c r="AH618" s="2028"/>
      <c r="AI618" s="2028"/>
      <c r="AJ618" s="2028"/>
      <c r="AK618" s="2028"/>
      <c r="AL618" s="2028"/>
      <c r="AM618" s="2028"/>
      <c r="AN618" s="2028"/>
      <c r="AO618" s="2028"/>
      <c r="AP618" s="2028"/>
      <c r="AQ618" s="2028"/>
      <c r="AR618" s="2028"/>
      <c r="AS618" s="2028"/>
      <c r="AT618" s="2028"/>
      <c r="AU618" s="2028"/>
      <c r="AV618" s="2028"/>
      <c r="AW618" s="2028"/>
      <c r="AX618" s="2028"/>
      <c r="AY618" s="2028"/>
      <c r="AZ618" s="2028"/>
      <c r="BA618" s="2028"/>
      <c r="BB618" s="2028"/>
    </row>
    <row r="619" spans="1:54" s="2029" customFormat="1" x14ac:dyDescent="0.25">
      <c r="A619" s="2031"/>
      <c r="B619" s="2018"/>
      <c r="C619" s="2018"/>
      <c r="D619" s="2018"/>
      <c r="E619" s="2018"/>
      <c r="F619" s="2018"/>
      <c r="G619" s="2018"/>
      <c r="H619" s="2018"/>
      <c r="I619" s="2018"/>
      <c r="J619" s="2018"/>
      <c r="K619" s="2471"/>
      <c r="L619" s="393"/>
      <c r="M619" s="2027"/>
      <c r="N619" s="2028"/>
      <c r="O619" s="2028"/>
      <c r="P619" s="2028"/>
      <c r="Q619" s="2028"/>
      <c r="R619" s="2028"/>
      <c r="S619" s="2028"/>
      <c r="T619" s="2028"/>
      <c r="U619" s="2028"/>
      <c r="V619" s="2028"/>
      <c r="W619" s="2028"/>
      <c r="X619" s="2028"/>
      <c r="Y619" s="2028"/>
      <c r="Z619" s="2028"/>
      <c r="AA619" s="2028"/>
      <c r="AB619" s="2028"/>
      <c r="AC619" s="2028"/>
      <c r="AD619" s="2028"/>
      <c r="AE619" s="2028"/>
      <c r="AF619" s="2028"/>
      <c r="AG619" s="2028"/>
      <c r="AH619" s="2028"/>
      <c r="AI619" s="2028"/>
      <c r="AJ619" s="2028"/>
      <c r="AK619" s="2028"/>
      <c r="AL619" s="2028"/>
      <c r="AM619" s="2028"/>
      <c r="AN619" s="2028"/>
      <c r="AO619" s="2028"/>
      <c r="AP619" s="2028"/>
      <c r="AQ619" s="2028"/>
      <c r="AR619" s="2028"/>
      <c r="AS619" s="2028"/>
      <c r="AT619" s="2028"/>
      <c r="AU619" s="2028"/>
      <c r="AV619" s="2028"/>
      <c r="AW619" s="2028"/>
      <c r="AX619" s="2028"/>
      <c r="AY619" s="2028"/>
      <c r="AZ619" s="2028"/>
      <c r="BA619" s="2028"/>
      <c r="BB619" s="2028"/>
    </row>
    <row r="620" spans="1:54" s="2029" customFormat="1" x14ac:dyDescent="0.25">
      <c r="A620" s="2031"/>
      <c r="B620" s="2018"/>
      <c r="C620" s="2018"/>
      <c r="D620" s="2018"/>
      <c r="E620" s="2018"/>
      <c r="F620" s="2018"/>
      <c r="G620" s="2018"/>
      <c r="H620" s="2018"/>
      <c r="I620" s="2018"/>
      <c r="J620" s="2018"/>
      <c r="K620" s="2471"/>
      <c r="L620" s="393"/>
      <c r="M620" s="2027"/>
      <c r="N620" s="2028"/>
      <c r="O620" s="2028"/>
      <c r="P620" s="2028"/>
      <c r="Q620" s="2028"/>
      <c r="R620" s="2028"/>
      <c r="S620" s="2028"/>
      <c r="T620" s="2028"/>
      <c r="U620" s="2028"/>
      <c r="V620" s="2028"/>
      <c r="W620" s="2028"/>
      <c r="X620" s="2028"/>
      <c r="Y620" s="2028"/>
      <c r="Z620" s="2028"/>
      <c r="AA620" s="2028"/>
      <c r="AB620" s="2028"/>
      <c r="AC620" s="2028"/>
      <c r="AD620" s="2028"/>
      <c r="AE620" s="2028"/>
      <c r="AF620" s="2028"/>
      <c r="AG620" s="2028"/>
      <c r="AH620" s="2028"/>
      <c r="AI620" s="2028"/>
      <c r="AJ620" s="2028"/>
      <c r="AK620" s="2028"/>
      <c r="AL620" s="2028"/>
      <c r="AM620" s="2028"/>
      <c r="AN620" s="2028"/>
      <c r="AO620" s="2028"/>
      <c r="AP620" s="2028"/>
      <c r="AQ620" s="2028"/>
      <c r="AR620" s="2028"/>
      <c r="AS620" s="2028"/>
      <c r="AT620" s="2028"/>
      <c r="AU620" s="2028"/>
      <c r="AV620" s="2028"/>
      <c r="AW620" s="2028"/>
      <c r="AX620" s="2028"/>
      <c r="AY620" s="2028"/>
      <c r="AZ620" s="2028"/>
      <c r="BA620" s="2028"/>
      <c r="BB620" s="2028"/>
    </row>
    <row r="621" spans="1:54" s="2029" customFormat="1" x14ac:dyDescent="0.25">
      <c r="A621" s="2031"/>
      <c r="B621" s="2018"/>
      <c r="C621" s="2018"/>
      <c r="D621" s="2018"/>
      <c r="E621" s="2018"/>
      <c r="F621" s="2018"/>
      <c r="G621" s="2018"/>
      <c r="H621" s="2018"/>
      <c r="I621" s="2018"/>
      <c r="J621" s="2018"/>
      <c r="K621" s="2471"/>
      <c r="L621" s="393"/>
      <c r="M621" s="2027"/>
      <c r="N621" s="2028"/>
      <c r="O621" s="2028"/>
      <c r="P621" s="2028"/>
      <c r="Q621" s="2028"/>
      <c r="R621" s="2028"/>
      <c r="S621" s="2028"/>
      <c r="T621" s="2028"/>
      <c r="U621" s="2028"/>
      <c r="V621" s="2028"/>
      <c r="W621" s="2028"/>
      <c r="X621" s="2028"/>
      <c r="Y621" s="2028"/>
      <c r="Z621" s="2028"/>
      <c r="AA621" s="2028"/>
      <c r="AB621" s="2028"/>
      <c r="AC621" s="2028"/>
      <c r="AD621" s="2028"/>
      <c r="AE621" s="2028"/>
      <c r="AF621" s="2028"/>
      <c r="AG621" s="2028"/>
      <c r="AH621" s="2028"/>
      <c r="AI621" s="2028"/>
      <c r="AJ621" s="2028"/>
      <c r="AK621" s="2028"/>
      <c r="AL621" s="2028"/>
      <c r="AM621" s="2028"/>
      <c r="AN621" s="2028"/>
      <c r="AO621" s="2028"/>
      <c r="AP621" s="2028"/>
      <c r="AQ621" s="2028"/>
      <c r="AR621" s="2028"/>
      <c r="AS621" s="2028"/>
      <c r="AT621" s="2028"/>
      <c r="AU621" s="2028"/>
      <c r="AV621" s="2028"/>
      <c r="AW621" s="2028"/>
      <c r="AX621" s="2028"/>
      <c r="AY621" s="2028"/>
      <c r="AZ621" s="2028"/>
      <c r="BA621" s="2028"/>
      <c r="BB621" s="2028"/>
    </row>
    <row r="622" spans="1:54" s="2029" customFormat="1" x14ac:dyDescent="0.25">
      <c r="A622" s="2031"/>
      <c r="B622" s="2018"/>
      <c r="C622" s="2018"/>
      <c r="D622" s="2018"/>
      <c r="E622" s="2018"/>
      <c r="F622" s="2018"/>
      <c r="G622" s="2018"/>
      <c r="H622" s="2018"/>
      <c r="I622" s="2018"/>
      <c r="J622" s="2018"/>
      <c r="K622" s="2471"/>
      <c r="L622" s="393"/>
      <c r="M622" s="2027"/>
      <c r="N622" s="2028"/>
      <c r="O622" s="2028"/>
      <c r="P622" s="2028"/>
      <c r="Q622" s="2028"/>
      <c r="R622" s="2028"/>
      <c r="S622" s="2028"/>
      <c r="T622" s="2028"/>
      <c r="U622" s="2028"/>
      <c r="V622" s="2028"/>
      <c r="W622" s="2028"/>
      <c r="X622" s="2028"/>
      <c r="Y622" s="2028"/>
      <c r="Z622" s="2028"/>
      <c r="AA622" s="2028"/>
      <c r="AB622" s="2028"/>
      <c r="AC622" s="2028"/>
      <c r="AD622" s="2028"/>
      <c r="AE622" s="2028"/>
      <c r="AF622" s="2028"/>
      <c r="AG622" s="2028"/>
      <c r="AH622" s="2028"/>
      <c r="AI622" s="2028"/>
      <c r="AJ622" s="2028"/>
      <c r="AK622" s="2028"/>
      <c r="AL622" s="2028"/>
      <c r="AM622" s="2028"/>
      <c r="AN622" s="2028"/>
      <c r="AO622" s="2028"/>
      <c r="AP622" s="2028"/>
      <c r="AQ622" s="2028"/>
      <c r="AR622" s="2028"/>
      <c r="AS622" s="2028"/>
      <c r="AT622" s="2028"/>
      <c r="AU622" s="2028"/>
      <c r="AV622" s="2028"/>
      <c r="AW622" s="2028"/>
      <c r="AX622" s="2028"/>
      <c r="AY622" s="2028"/>
      <c r="AZ622" s="2028"/>
      <c r="BA622" s="2028"/>
      <c r="BB622" s="2028"/>
    </row>
    <row r="623" spans="1:54" s="2029" customFormat="1" x14ac:dyDescent="0.25">
      <c r="A623" s="2031"/>
      <c r="B623" s="2018"/>
      <c r="C623" s="2018"/>
      <c r="D623" s="2018"/>
      <c r="E623" s="2018"/>
      <c r="F623" s="2018"/>
      <c r="G623" s="2018"/>
      <c r="H623" s="2018"/>
      <c r="I623" s="2018"/>
      <c r="J623" s="2018"/>
      <c r="K623" s="2471"/>
      <c r="L623" s="393"/>
      <c r="M623" s="2027"/>
      <c r="N623" s="2028"/>
      <c r="O623" s="2028"/>
      <c r="P623" s="2028"/>
      <c r="Q623" s="2028"/>
      <c r="R623" s="2028"/>
      <c r="S623" s="2028"/>
      <c r="T623" s="2028"/>
      <c r="U623" s="2028"/>
      <c r="V623" s="2028"/>
      <c r="W623" s="2028"/>
      <c r="X623" s="2028"/>
      <c r="Y623" s="2028"/>
      <c r="Z623" s="2028"/>
      <c r="AA623" s="2028"/>
      <c r="AB623" s="2028"/>
      <c r="AC623" s="2028"/>
      <c r="AD623" s="2028"/>
      <c r="AE623" s="2028"/>
      <c r="AF623" s="2028"/>
      <c r="AG623" s="2028"/>
      <c r="AH623" s="2028"/>
      <c r="AI623" s="2028"/>
      <c r="AJ623" s="2028"/>
      <c r="AK623" s="2028"/>
      <c r="AL623" s="2028"/>
      <c r="AM623" s="2028"/>
      <c r="AN623" s="2028"/>
      <c r="AO623" s="2028"/>
      <c r="AP623" s="2028"/>
      <c r="AQ623" s="2028"/>
      <c r="AR623" s="2028"/>
      <c r="AS623" s="2028"/>
      <c r="AT623" s="2028"/>
      <c r="AU623" s="2028"/>
      <c r="AV623" s="2028"/>
      <c r="AW623" s="2028"/>
      <c r="AX623" s="2028"/>
      <c r="AY623" s="2028"/>
      <c r="AZ623" s="2028"/>
      <c r="BA623" s="2028"/>
      <c r="BB623" s="2028"/>
    </row>
    <row r="624" spans="1:54" s="2029" customFormat="1" x14ac:dyDescent="0.25">
      <c r="A624" s="2031"/>
      <c r="B624" s="2018"/>
      <c r="C624" s="2018"/>
      <c r="D624" s="2018"/>
      <c r="E624" s="2018"/>
      <c r="F624" s="2018"/>
      <c r="G624" s="2018"/>
      <c r="H624" s="2018"/>
      <c r="I624" s="2018"/>
      <c r="J624" s="2018"/>
      <c r="K624" s="2471"/>
      <c r="L624" s="393"/>
      <c r="M624" s="2027"/>
      <c r="N624" s="2028"/>
      <c r="O624" s="2028"/>
      <c r="P624" s="2028"/>
      <c r="Q624" s="2028"/>
      <c r="R624" s="2028"/>
      <c r="S624" s="2028"/>
      <c r="T624" s="2028"/>
      <c r="U624" s="2028"/>
      <c r="V624" s="2028"/>
      <c r="W624" s="2028"/>
      <c r="X624" s="2028"/>
      <c r="Y624" s="2028"/>
      <c r="Z624" s="2028"/>
      <c r="AA624" s="2028"/>
      <c r="AB624" s="2028"/>
      <c r="AC624" s="2028"/>
      <c r="AD624" s="2028"/>
      <c r="AE624" s="2028"/>
      <c r="AF624" s="2028"/>
      <c r="AG624" s="2028"/>
      <c r="AH624" s="2028"/>
      <c r="AI624" s="2028"/>
      <c r="AJ624" s="2028"/>
      <c r="AK624" s="2028"/>
      <c r="AL624" s="2028"/>
      <c r="AM624" s="2028"/>
      <c r="AN624" s="2028"/>
      <c r="AO624" s="2028"/>
      <c r="AP624" s="2028"/>
      <c r="AQ624" s="2028"/>
      <c r="AR624" s="2028"/>
      <c r="AS624" s="2028"/>
      <c r="AT624" s="2028"/>
      <c r="AU624" s="2028"/>
      <c r="AV624" s="2028"/>
      <c r="AW624" s="2028"/>
      <c r="AX624" s="2028"/>
      <c r="AY624" s="2028"/>
      <c r="AZ624" s="2028"/>
      <c r="BA624" s="2028"/>
      <c r="BB624" s="2028"/>
    </row>
    <row r="625" spans="1:54" s="2029" customFormat="1" x14ac:dyDescent="0.25">
      <c r="A625" s="2031"/>
      <c r="B625" s="2018"/>
      <c r="C625" s="2018"/>
      <c r="D625" s="2018"/>
      <c r="E625" s="2018"/>
      <c r="F625" s="2018"/>
      <c r="G625" s="2018"/>
      <c r="H625" s="2018"/>
      <c r="I625" s="2018"/>
      <c r="J625" s="2018"/>
      <c r="K625" s="2471"/>
      <c r="L625" s="393"/>
      <c r="M625" s="2027"/>
      <c r="N625" s="2028"/>
      <c r="O625" s="2028"/>
      <c r="P625" s="2028"/>
      <c r="Q625" s="2028"/>
      <c r="R625" s="2028"/>
      <c r="S625" s="2028"/>
      <c r="T625" s="2028"/>
      <c r="U625" s="2028"/>
      <c r="V625" s="2028"/>
      <c r="W625" s="2028"/>
      <c r="X625" s="2028"/>
      <c r="Y625" s="2028"/>
      <c r="Z625" s="2028"/>
      <c r="AA625" s="2028"/>
      <c r="AB625" s="2028"/>
      <c r="AC625" s="2028"/>
      <c r="AD625" s="2028"/>
      <c r="AE625" s="2028"/>
      <c r="AF625" s="2028"/>
      <c r="AG625" s="2028"/>
      <c r="AH625" s="2028"/>
      <c r="AI625" s="2028"/>
      <c r="AJ625" s="2028"/>
      <c r="AK625" s="2028"/>
      <c r="AL625" s="2028"/>
      <c r="AM625" s="2028"/>
      <c r="AN625" s="2028"/>
      <c r="AO625" s="2028"/>
      <c r="AP625" s="2028"/>
      <c r="AQ625" s="2028"/>
      <c r="AR625" s="2028"/>
      <c r="AS625" s="2028"/>
      <c r="AT625" s="2028"/>
      <c r="AU625" s="2028"/>
      <c r="AV625" s="2028"/>
      <c r="AW625" s="2028"/>
      <c r="AX625" s="2028"/>
      <c r="AY625" s="2028"/>
      <c r="AZ625" s="2028"/>
      <c r="BA625" s="2028"/>
      <c r="BB625" s="2028"/>
    </row>
    <row r="626" spans="1:54" s="2029" customFormat="1" x14ac:dyDescent="0.25">
      <c r="A626" s="2031"/>
      <c r="B626" s="2018"/>
      <c r="C626" s="2018"/>
      <c r="D626" s="2018"/>
      <c r="E626" s="2018"/>
      <c r="F626" s="2018"/>
      <c r="G626" s="2018"/>
      <c r="H626" s="2018"/>
      <c r="I626" s="2018"/>
      <c r="J626" s="2018"/>
      <c r="K626" s="2471"/>
      <c r="L626" s="393"/>
      <c r="M626" s="2027"/>
      <c r="N626" s="2028"/>
      <c r="O626" s="2028"/>
      <c r="P626" s="2028"/>
      <c r="Q626" s="2028"/>
      <c r="R626" s="2028"/>
      <c r="S626" s="2028"/>
      <c r="T626" s="2028"/>
      <c r="U626" s="2028"/>
      <c r="V626" s="2028"/>
      <c r="W626" s="2028"/>
      <c r="X626" s="2028"/>
      <c r="Y626" s="2028"/>
      <c r="Z626" s="2028"/>
      <c r="AA626" s="2028"/>
      <c r="AB626" s="2028"/>
      <c r="AC626" s="2028"/>
      <c r="AD626" s="2028"/>
      <c r="AE626" s="2028"/>
      <c r="AF626" s="2028"/>
      <c r="AG626" s="2028"/>
      <c r="AH626" s="2028"/>
      <c r="AI626" s="2028"/>
      <c r="AJ626" s="2028"/>
      <c r="AK626" s="2028"/>
      <c r="AL626" s="2028"/>
      <c r="AM626" s="2028"/>
      <c r="AN626" s="2028"/>
      <c r="AO626" s="2028"/>
      <c r="AP626" s="2028"/>
      <c r="AQ626" s="2028"/>
      <c r="AR626" s="2028"/>
      <c r="AS626" s="2028"/>
      <c r="AT626" s="2028"/>
      <c r="AU626" s="2028"/>
      <c r="AV626" s="2028"/>
      <c r="AW626" s="2028"/>
      <c r="AX626" s="2028"/>
      <c r="AY626" s="2028"/>
      <c r="AZ626" s="2028"/>
      <c r="BA626" s="2028"/>
      <c r="BB626" s="2028"/>
    </row>
    <row r="627" spans="1:54" s="2029" customFormat="1" x14ac:dyDescent="0.25">
      <c r="A627" s="2031"/>
      <c r="B627" s="2018"/>
      <c r="C627" s="2018"/>
      <c r="D627" s="2018"/>
      <c r="E627" s="2018"/>
      <c r="F627" s="2018"/>
      <c r="G627" s="2018"/>
      <c r="H627" s="2018"/>
      <c r="I627" s="2018"/>
      <c r="J627" s="2018"/>
      <c r="K627" s="2471"/>
      <c r="L627" s="393"/>
      <c r="M627" s="2027"/>
      <c r="N627" s="2028"/>
      <c r="O627" s="2028"/>
      <c r="P627" s="2028"/>
      <c r="Q627" s="2028"/>
      <c r="R627" s="2028"/>
      <c r="S627" s="2028"/>
      <c r="T627" s="2028"/>
      <c r="U627" s="2028"/>
      <c r="V627" s="2028"/>
      <c r="W627" s="2028"/>
      <c r="X627" s="2028"/>
      <c r="Y627" s="2028"/>
      <c r="Z627" s="2028"/>
      <c r="AA627" s="2028"/>
      <c r="AB627" s="2028"/>
      <c r="AC627" s="2028"/>
      <c r="AD627" s="2028"/>
      <c r="AE627" s="2028"/>
      <c r="AF627" s="2028"/>
      <c r="AG627" s="2028"/>
      <c r="AH627" s="2028"/>
      <c r="AI627" s="2028"/>
      <c r="AJ627" s="2028"/>
      <c r="AK627" s="2028"/>
      <c r="AL627" s="2028"/>
      <c r="AM627" s="2028"/>
      <c r="AN627" s="2028"/>
      <c r="AO627" s="2028"/>
      <c r="AP627" s="2028"/>
      <c r="AQ627" s="2028"/>
      <c r="AR627" s="2028"/>
      <c r="AS627" s="2028"/>
      <c r="AT627" s="2028"/>
      <c r="AU627" s="2028"/>
      <c r="AV627" s="2028"/>
      <c r="AW627" s="2028"/>
      <c r="AX627" s="2028"/>
      <c r="AY627" s="2028"/>
      <c r="AZ627" s="2028"/>
      <c r="BA627" s="2028"/>
      <c r="BB627" s="2028"/>
    </row>
    <row r="628" spans="1:54" s="2029" customFormat="1" x14ac:dyDescent="0.25">
      <c r="A628" s="2031"/>
      <c r="B628" s="2018"/>
      <c r="C628" s="2018"/>
      <c r="D628" s="2018"/>
      <c r="E628" s="2018"/>
      <c r="F628" s="2018"/>
      <c r="G628" s="2018"/>
      <c r="H628" s="2018"/>
      <c r="I628" s="2018"/>
      <c r="J628" s="2018"/>
      <c r="K628" s="2471"/>
      <c r="L628" s="393"/>
      <c r="M628" s="2027"/>
      <c r="N628" s="2028"/>
      <c r="O628" s="2028"/>
      <c r="P628" s="2028"/>
      <c r="Q628" s="2028"/>
      <c r="R628" s="2028"/>
      <c r="S628" s="2028"/>
      <c r="T628" s="2028"/>
      <c r="U628" s="2028"/>
      <c r="V628" s="2028"/>
      <c r="W628" s="2028"/>
      <c r="X628" s="2028"/>
      <c r="Y628" s="2028"/>
      <c r="Z628" s="2028"/>
      <c r="AA628" s="2028"/>
      <c r="AB628" s="2028"/>
      <c r="AC628" s="2028"/>
      <c r="AD628" s="2028"/>
      <c r="AE628" s="2028"/>
      <c r="AF628" s="2028"/>
      <c r="AG628" s="2028"/>
      <c r="AH628" s="2028"/>
      <c r="AI628" s="2028"/>
      <c r="AJ628" s="2028"/>
      <c r="AK628" s="2028"/>
      <c r="AL628" s="2028"/>
      <c r="AM628" s="2028"/>
      <c r="AN628" s="2028"/>
      <c r="AO628" s="2028"/>
      <c r="AP628" s="2028"/>
      <c r="AQ628" s="2028"/>
      <c r="AR628" s="2028"/>
      <c r="AS628" s="2028"/>
      <c r="AT628" s="2028"/>
      <c r="AU628" s="2028"/>
      <c r="AV628" s="2028"/>
      <c r="AW628" s="2028"/>
      <c r="AX628" s="2028"/>
      <c r="AY628" s="2028"/>
      <c r="AZ628" s="2028"/>
      <c r="BA628" s="2028"/>
      <c r="BB628" s="2028"/>
    </row>
    <row r="629" spans="1:54" s="2029" customFormat="1" x14ac:dyDescent="0.25">
      <c r="A629" s="2031"/>
      <c r="B629" s="2018"/>
      <c r="C629" s="2018"/>
      <c r="D629" s="2018"/>
      <c r="E629" s="2018"/>
      <c r="F629" s="2018"/>
      <c r="G629" s="2018"/>
      <c r="H629" s="2018"/>
      <c r="I629" s="2018"/>
      <c r="J629" s="2018"/>
      <c r="K629" s="2471"/>
      <c r="L629" s="393"/>
      <c r="M629" s="2027"/>
      <c r="N629" s="2028"/>
      <c r="O629" s="2028"/>
      <c r="P629" s="2028"/>
      <c r="Q629" s="2028"/>
      <c r="R629" s="2028"/>
      <c r="S629" s="2028"/>
      <c r="T629" s="2028"/>
      <c r="U629" s="2028"/>
      <c r="V629" s="2028"/>
      <c r="W629" s="2028"/>
      <c r="X629" s="2028"/>
      <c r="Y629" s="2028"/>
      <c r="Z629" s="2028"/>
      <c r="AA629" s="2028"/>
      <c r="AB629" s="2028"/>
      <c r="AC629" s="2028"/>
      <c r="AD629" s="2028"/>
      <c r="AE629" s="2028"/>
      <c r="AF629" s="2028"/>
      <c r="AG629" s="2028"/>
      <c r="AH629" s="2028"/>
      <c r="AI629" s="2028"/>
      <c r="AJ629" s="2028"/>
      <c r="AK629" s="2028"/>
      <c r="AL629" s="2028"/>
      <c r="AM629" s="2028"/>
      <c r="AN629" s="2028"/>
      <c r="AO629" s="2028"/>
      <c r="AP629" s="2028"/>
      <c r="AQ629" s="2028"/>
      <c r="AR629" s="2028"/>
      <c r="AS629" s="2028"/>
      <c r="AT629" s="2028"/>
      <c r="AU629" s="2028"/>
      <c r="AV629" s="2028"/>
      <c r="AW629" s="2028"/>
      <c r="AX629" s="2028"/>
      <c r="AY629" s="2028"/>
      <c r="AZ629" s="2028"/>
      <c r="BA629" s="2028"/>
      <c r="BB629" s="2028"/>
    </row>
    <row r="630" spans="1:54" s="2029" customFormat="1" x14ac:dyDescent="0.25">
      <c r="A630" s="2031"/>
      <c r="B630" s="2018"/>
      <c r="C630" s="2018"/>
      <c r="D630" s="2018"/>
      <c r="E630" s="2018"/>
      <c r="F630" s="2018"/>
      <c r="G630" s="2018"/>
      <c r="H630" s="2018"/>
      <c r="I630" s="2018"/>
      <c r="J630" s="2018"/>
      <c r="K630" s="2471"/>
      <c r="L630" s="393"/>
      <c r="M630" s="2027"/>
      <c r="N630" s="2028"/>
      <c r="O630" s="2028"/>
      <c r="P630" s="2028"/>
      <c r="Q630" s="2028"/>
      <c r="R630" s="2028"/>
      <c r="S630" s="2028"/>
      <c r="T630" s="2028"/>
      <c r="U630" s="2028"/>
      <c r="V630" s="2028"/>
      <c r="W630" s="2028"/>
      <c r="X630" s="2028"/>
      <c r="Y630" s="2028"/>
      <c r="Z630" s="2028"/>
      <c r="AA630" s="2028"/>
      <c r="AB630" s="2028"/>
      <c r="AC630" s="2028"/>
      <c r="AD630" s="2028"/>
      <c r="AE630" s="2028"/>
      <c r="AF630" s="2028"/>
      <c r="AG630" s="2028"/>
      <c r="AH630" s="2028"/>
      <c r="AI630" s="2028"/>
      <c r="AJ630" s="2028"/>
      <c r="AK630" s="2028"/>
      <c r="AL630" s="2028"/>
      <c r="AM630" s="2028"/>
      <c r="AN630" s="2028"/>
      <c r="AO630" s="2028"/>
      <c r="AP630" s="2028"/>
      <c r="AQ630" s="2028"/>
      <c r="AR630" s="2028"/>
      <c r="AS630" s="2028"/>
      <c r="AT630" s="2028"/>
      <c r="AU630" s="2028"/>
      <c r="AV630" s="2028"/>
      <c r="AW630" s="2028"/>
      <c r="AX630" s="2028"/>
      <c r="AY630" s="2028"/>
      <c r="AZ630" s="2028"/>
      <c r="BA630" s="2028"/>
      <c r="BB630" s="2028"/>
    </row>
    <row r="631" spans="1:54" s="2029" customFormat="1" x14ac:dyDescent="0.25">
      <c r="A631" s="2031"/>
      <c r="B631" s="2018"/>
      <c r="C631" s="2018"/>
      <c r="D631" s="2018"/>
      <c r="E631" s="2018"/>
      <c r="F631" s="2018"/>
      <c r="G631" s="2018"/>
      <c r="H631" s="2018"/>
      <c r="I631" s="2018"/>
      <c r="J631" s="2018"/>
      <c r="K631" s="2471"/>
      <c r="L631" s="393"/>
      <c r="M631" s="2027"/>
      <c r="N631" s="2028"/>
      <c r="O631" s="2028"/>
      <c r="P631" s="2028"/>
      <c r="Q631" s="2028"/>
      <c r="R631" s="2028"/>
      <c r="S631" s="2028"/>
      <c r="T631" s="2028"/>
      <c r="U631" s="2028"/>
      <c r="V631" s="2028"/>
      <c r="W631" s="2028"/>
      <c r="X631" s="2028"/>
      <c r="Y631" s="2028"/>
      <c r="Z631" s="2028"/>
      <c r="AA631" s="2028"/>
      <c r="AB631" s="2028"/>
      <c r="AC631" s="2028"/>
      <c r="AD631" s="2028"/>
      <c r="AE631" s="2028"/>
      <c r="AF631" s="2028"/>
      <c r="AG631" s="2028"/>
      <c r="AH631" s="2028"/>
      <c r="AI631" s="2028"/>
      <c r="AJ631" s="2028"/>
      <c r="AK631" s="2028"/>
      <c r="AL631" s="2028"/>
      <c r="AM631" s="2028"/>
      <c r="AN631" s="2028"/>
      <c r="AO631" s="2028"/>
      <c r="AP631" s="2028"/>
      <c r="AQ631" s="2028"/>
      <c r="AR631" s="2028"/>
      <c r="AS631" s="2028"/>
      <c r="AT631" s="2028"/>
      <c r="AU631" s="2028"/>
      <c r="AV631" s="2028"/>
      <c r="AW631" s="2028"/>
      <c r="AX631" s="2028"/>
      <c r="AY631" s="2028"/>
      <c r="AZ631" s="2028"/>
      <c r="BA631" s="2028"/>
      <c r="BB631" s="2028"/>
    </row>
    <row r="632" spans="1:54" s="2029" customFormat="1" x14ac:dyDescent="0.25">
      <c r="A632" s="2031"/>
      <c r="B632" s="2018"/>
      <c r="C632" s="2018"/>
      <c r="D632" s="2018"/>
      <c r="E632" s="2018"/>
      <c r="F632" s="2018"/>
      <c r="G632" s="2018"/>
      <c r="H632" s="2018"/>
      <c r="I632" s="2018"/>
      <c r="J632" s="2018"/>
      <c r="K632" s="2471"/>
      <c r="L632" s="393"/>
      <c r="M632" s="2027"/>
      <c r="N632" s="2028"/>
      <c r="O632" s="2028"/>
      <c r="P632" s="2028"/>
      <c r="Q632" s="2028"/>
      <c r="R632" s="2028"/>
      <c r="S632" s="2028"/>
      <c r="T632" s="2028"/>
      <c r="U632" s="2028"/>
      <c r="V632" s="2028"/>
      <c r="W632" s="2028"/>
      <c r="X632" s="2028"/>
      <c r="Y632" s="2028"/>
      <c r="Z632" s="2028"/>
      <c r="AA632" s="2028"/>
      <c r="AB632" s="2028"/>
      <c r="AC632" s="2028"/>
      <c r="AD632" s="2028"/>
      <c r="AE632" s="2028"/>
      <c r="AF632" s="2028"/>
      <c r="AG632" s="2028"/>
      <c r="AH632" s="2028"/>
      <c r="AI632" s="2028"/>
      <c r="AJ632" s="2028"/>
      <c r="AK632" s="2028"/>
      <c r="AL632" s="2028"/>
      <c r="AM632" s="2028"/>
      <c r="AN632" s="2028"/>
      <c r="AO632" s="2028"/>
      <c r="AP632" s="2028"/>
      <c r="AQ632" s="2028"/>
      <c r="AR632" s="2028"/>
      <c r="AS632" s="2028"/>
      <c r="AT632" s="2028"/>
      <c r="AU632" s="2028"/>
      <c r="AV632" s="2028"/>
      <c r="AW632" s="2028"/>
      <c r="AX632" s="2028"/>
      <c r="AY632" s="2028"/>
      <c r="AZ632" s="2028"/>
      <c r="BA632" s="2028"/>
      <c r="BB632" s="2028"/>
    </row>
    <row r="633" spans="1:54" s="2029" customFormat="1" x14ac:dyDescent="0.25">
      <c r="A633" s="2031"/>
      <c r="B633" s="2018"/>
      <c r="C633" s="2018"/>
      <c r="D633" s="2018"/>
      <c r="E633" s="2018"/>
      <c r="F633" s="2018"/>
      <c r="G633" s="2018"/>
      <c r="H633" s="2018"/>
      <c r="I633" s="2018"/>
      <c r="J633" s="2018"/>
      <c r="K633" s="2471"/>
      <c r="L633" s="393"/>
      <c r="M633" s="2027"/>
      <c r="N633" s="2028"/>
      <c r="O633" s="2028"/>
      <c r="P633" s="2028"/>
      <c r="Q633" s="2028"/>
      <c r="R633" s="2028"/>
      <c r="S633" s="2028"/>
      <c r="T633" s="2028"/>
      <c r="U633" s="2028"/>
      <c r="V633" s="2028"/>
      <c r="W633" s="2028"/>
      <c r="X633" s="2028"/>
      <c r="Y633" s="2028"/>
      <c r="Z633" s="2028"/>
      <c r="AA633" s="2028"/>
      <c r="AB633" s="2028"/>
      <c r="AC633" s="2028"/>
      <c r="AD633" s="2028"/>
      <c r="AE633" s="2028"/>
      <c r="AF633" s="2028"/>
      <c r="AG633" s="2028"/>
      <c r="AH633" s="2028"/>
      <c r="AI633" s="2028"/>
      <c r="AJ633" s="2028"/>
      <c r="AK633" s="2028"/>
      <c r="AL633" s="2028"/>
      <c r="AM633" s="2028"/>
      <c r="AN633" s="2028"/>
      <c r="AO633" s="2028"/>
      <c r="AP633" s="2028"/>
      <c r="AQ633" s="2028"/>
      <c r="AR633" s="2028"/>
      <c r="AS633" s="2028"/>
      <c r="AT633" s="2028"/>
      <c r="AU633" s="2028"/>
      <c r="AV633" s="2028"/>
      <c r="AW633" s="2028"/>
      <c r="AX633" s="2028"/>
      <c r="AY633" s="2028"/>
      <c r="AZ633" s="2028"/>
      <c r="BA633" s="2028"/>
      <c r="BB633" s="2028"/>
    </row>
    <row r="634" spans="1:54" s="2029" customFormat="1" x14ac:dyDescent="0.25">
      <c r="A634" s="2031"/>
      <c r="B634" s="2018"/>
      <c r="C634" s="2018"/>
      <c r="D634" s="2018"/>
      <c r="E634" s="2018"/>
      <c r="F634" s="2018"/>
      <c r="G634" s="2018"/>
      <c r="H634" s="2018"/>
      <c r="I634" s="2018"/>
      <c r="J634" s="2018"/>
      <c r="K634" s="2471"/>
      <c r="L634" s="393"/>
      <c r="M634" s="2027"/>
      <c r="N634" s="2028"/>
      <c r="O634" s="2028"/>
      <c r="P634" s="2028"/>
      <c r="Q634" s="2028"/>
      <c r="R634" s="2028"/>
      <c r="S634" s="2028"/>
      <c r="T634" s="2028"/>
      <c r="U634" s="2028"/>
      <c r="V634" s="2028"/>
      <c r="W634" s="2028"/>
      <c r="X634" s="2028"/>
      <c r="Y634" s="2028"/>
      <c r="Z634" s="2028"/>
      <c r="AA634" s="2028"/>
      <c r="AB634" s="2028"/>
      <c r="AC634" s="2028"/>
      <c r="AD634" s="2028"/>
      <c r="AE634" s="2028"/>
      <c r="AF634" s="2028"/>
      <c r="AG634" s="2028"/>
      <c r="AH634" s="2028"/>
      <c r="AI634" s="2028"/>
      <c r="AJ634" s="2028"/>
      <c r="AK634" s="2028"/>
      <c r="AL634" s="2028"/>
      <c r="AM634" s="2028"/>
      <c r="AN634" s="2028"/>
      <c r="AO634" s="2028"/>
      <c r="AP634" s="2028"/>
      <c r="AQ634" s="2028"/>
      <c r="AR634" s="2028"/>
      <c r="AS634" s="2028"/>
      <c r="AT634" s="2028"/>
      <c r="AU634" s="2028"/>
      <c r="AV634" s="2028"/>
      <c r="AW634" s="2028"/>
      <c r="AX634" s="2028"/>
      <c r="AY634" s="2028"/>
      <c r="AZ634" s="2028"/>
      <c r="BA634" s="2028"/>
      <c r="BB634" s="2028"/>
    </row>
    <row r="635" spans="1:54" s="2029" customFormat="1" x14ac:dyDescent="0.25">
      <c r="A635" s="2031"/>
      <c r="B635" s="2018"/>
      <c r="C635" s="2018"/>
      <c r="D635" s="2018"/>
      <c r="E635" s="2018"/>
      <c r="F635" s="2018"/>
      <c r="G635" s="2018"/>
      <c r="H635" s="2018"/>
      <c r="I635" s="2018"/>
      <c r="J635" s="2018"/>
      <c r="K635" s="2471"/>
      <c r="L635" s="393"/>
      <c r="M635" s="2027"/>
      <c r="N635" s="2028"/>
      <c r="O635" s="2028"/>
      <c r="P635" s="2028"/>
      <c r="Q635" s="2028"/>
      <c r="R635" s="2028"/>
      <c r="S635" s="2028"/>
      <c r="T635" s="2028"/>
      <c r="U635" s="2028"/>
      <c r="V635" s="2028"/>
      <c r="W635" s="2028"/>
      <c r="X635" s="2028"/>
      <c r="Y635" s="2028"/>
      <c r="Z635" s="2028"/>
      <c r="AA635" s="2028"/>
      <c r="AB635" s="2028"/>
      <c r="AC635" s="2028"/>
      <c r="AD635" s="2028"/>
      <c r="AE635" s="2028"/>
      <c r="AF635" s="2028"/>
      <c r="AG635" s="2028"/>
      <c r="AH635" s="2028"/>
      <c r="AI635" s="2028"/>
      <c r="AJ635" s="2028"/>
      <c r="AK635" s="2028"/>
      <c r="AL635" s="2028"/>
      <c r="AM635" s="2028"/>
      <c r="AN635" s="2028"/>
      <c r="AO635" s="2028"/>
      <c r="AP635" s="2028"/>
      <c r="AQ635" s="2028"/>
      <c r="AR635" s="2028"/>
      <c r="AS635" s="2028"/>
      <c r="AT635" s="2028"/>
      <c r="AU635" s="2028"/>
      <c r="AV635" s="2028"/>
      <c r="AW635" s="2028"/>
      <c r="AX635" s="2028"/>
      <c r="AY635" s="2028"/>
      <c r="AZ635" s="2028"/>
      <c r="BA635" s="2028"/>
      <c r="BB635" s="2028"/>
    </row>
    <row r="636" spans="1:54" s="2029" customFormat="1" x14ac:dyDescent="0.25">
      <c r="A636" s="2031"/>
      <c r="B636" s="2018"/>
      <c r="C636" s="2018"/>
      <c r="D636" s="2018"/>
      <c r="E636" s="2018"/>
      <c r="F636" s="2018"/>
      <c r="G636" s="2018"/>
      <c r="H636" s="2018"/>
      <c r="I636" s="2018"/>
      <c r="J636" s="2018"/>
      <c r="K636" s="2471"/>
      <c r="L636" s="393"/>
      <c r="M636" s="2027"/>
      <c r="N636" s="2028"/>
      <c r="O636" s="2028"/>
      <c r="P636" s="2028"/>
      <c r="Q636" s="2028"/>
      <c r="R636" s="2028"/>
      <c r="S636" s="2028"/>
      <c r="T636" s="2028"/>
      <c r="U636" s="2028"/>
      <c r="V636" s="2028"/>
      <c r="W636" s="2028"/>
      <c r="X636" s="2028"/>
      <c r="Y636" s="2028"/>
      <c r="Z636" s="2028"/>
      <c r="AA636" s="2028"/>
      <c r="AB636" s="2028"/>
      <c r="AC636" s="2028"/>
      <c r="AD636" s="2028"/>
      <c r="AE636" s="2028"/>
      <c r="AF636" s="2028"/>
      <c r="AG636" s="2028"/>
      <c r="AH636" s="2028"/>
      <c r="AI636" s="2028"/>
      <c r="AJ636" s="2028"/>
      <c r="AK636" s="2028"/>
      <c r="AL636" s="2028"/>
      <c r="AM636" s="2028"/>
      <c r="AN636" s="2028"/>
      <c r="AO636" s="2028"/>
      <c r="AP636" s="2028"/>
      <c r="AQ636" s="2028"/>
      <c r="AR636" s="2028"/>
      <c r="AS636" s="2028"/>
      <c r="AT636" s="2028"/>
      <c r="AU636" s="2028"/>
      <c r="AV636" s="2028"/>
      <c r="AW636" s="2028"/>
      <c r="AX636" s="2028"/>
      <c r="AY636" s="2028"/>
      <c r="AZ636" s="2028"/>
      <c r="BA636" s="2028"/>
      <c r="BB636" s="2028"/>
    </row>
    <row r="637" spans="1:54" s="2029" customFormat="1" x14ac:dyDescent="0.25">
      <c r="A637" s="2031"/>
      <c r="B637" s="2018"/>
      <c r="C637" s="2018"/>
      <c r="D637" s="2018"/>
      <c r="E637" s="2018"/>
      <c r="F637" s="2018"/>
      <c r="G637" s="2018"/>
      <c r="H637" s="2018"/>
      <c r="I637" s="2018"/>
      <c r="J637" s="2018"/>
      <c r="K637" s="2471"/>
      <c r="L637" s="393"/>
      <c r="M637" s="2027"/>
      <c r="N637" s="2028"/>
      <c r="O637" s="2028"/>
      <c r="P637" s="2028"/>
      <c r="Q637" s="2028"/>
      <c r="R637" s="2028"/>
      <c r="S637" s="2028"/>
      <c r="T637" s="2028"/>
      <c r="U637" s="2028"/>
      <c r="V637" s="2028"/>
      <c r="W637" s="2028"/>
      <c r="X637" s="2028"/>
      <c r="Y637" s="2028"/>
      <c r="Z637" s="2028"/>
      <c r="AA637" s="2028"/>
      <c r="AB637" s="2028"/>
      <c r="AC637" s="2028"/>
      <c r="AD637" s="2028"/>
      <c r="AE637" s="2028"/>
      <c r="AF637" s="2028"/>
      <c r="AG637" s="2028"/>
      <c r="AH637" s="2028"/>
      <c r="AI637" s="2028"/>
      <c r="AJ637" s="2028"/>
      <c r="AK637" s="2028"/>
      <c r="AL637" s="2028"/>
      <c r="AM637" s="2028"/>
      <c r="AN637" s="2028"/>
      <c r="AO637" s="2028"/>
      <c r="AP637" s="2028"/>
      <c r="AQ637" s="2028"/>
      <c r="AR637" s="2028"/>
      <c r="AS637" s="2028"/>
      <c r="AT637" s="2028"/>
      <c r="AU637" s="2028"/>
      <c r="AV637" s="2028"/>
      <c r="AW637" s="2028"/>
      <c r="AX637" s="2028"/>
      <c r="AY637" s="2028"/>
      <c r="AZ637" s="2028"/>
      <c r="BA637" s="2028"/>
      <c r="BB637" s="2028"/>
    </row>
    <row r="638" spans="1:54" s="2029" customFormat="1" x14ac:dyDescent="0.25">
      <c r="A638" s="2031"/>
      <c r="B638" s="2018"/>
      <c r="C638" s="2018"/>
      <c r="D638" s="2018"/>
      <c r="E638" s="2018"/>
      <c r="F638" s="2018"/>
      <c r="G638" s="2018"/>
      <c r="H638" s="2018"/>
      <c r="I638" s="2018"/>
      <c r="J638" s="2018"/>
      <c r="K638" s="2471"/>
      <c r="L638" s="393"/>
      <c r="M638" s="2027"/>
      <c r="N638" s="2028"/>
      <c r="O638" s="2028"/>
      <c r="P638" s="2028"/>
      <c r="Q638" s="2028"/>
      <c r="R638" s="2028"/>
      <c r="S638" s="2028"/>
      <c r="T638" s="2028"/>
      <c r="U638" s="2028"/>
      <c r="V638" s="2028"/>
      <c r="W638" s="2028"/>
      <c r="X638" s="2028"/>
      <c r="Y638" s="2028"/>
      <c r="Z638" s="2028"/>
      <c r="AA638" s="2028"/>
      <c r="AB638" s="2028"/>
      <c r="AC638" s="2028"/>
      <c r="AD638" s="2028"/>
      <c r="AE638" s="2028"/>
      <c r="AF638" s="2028"/>
      <c r="AG638" s="2028"/>
      <c r="AH638" s="2028"/>
      <c r="AI638" s="2028"/>
      <c r="AJ638" s="2028"/>
      <c r="AK638" s="2028"/>
      <c r="AL638" s="2028"/>
      <c r="AM638" s="2028"/>
      <c r="AN638" s="2028"/>
      <c r="AO638" s="2028"/>
      <c r="AP638" s="2028"/>
      <c r="AQ638" s="2028"/>
      <c r="AR638" s="2028"/>
      <c r="AS638" s="2028"/>
      <c r="AT638" s="2028"/>
      <c r="AU638" s="2028"/>
      <c r="AV638" s="2028"/>
      <c r="AW638" s="2028"/>
      <c r="AX638" s="2028"/>
      <c r="AY638" s="2028"/>
      <c r="AZ638" s="2028"/>
      <c r="BA638" s="2028"/>
      <c r="BB638" s="2028"/>
    </row>
    <row r="639" spans="1:54" s="2029" customFormat="1" x14ac:dyDescent="0.25">
      <c r="A639" s="2031"/>
      <c r="B639" s="2018"/>
      <c r="C639" s="2018"/>
      <c r="D639" s="2018"/>
      <c r="E639" s="2018"/>
      <c r="F639" s="2018"/>
      <c r="G639" s="2018"/>
      <c r="H639" s="2018"/>
      <c r="I639" s="2018"/>
      <c r="J639" s="2018"/>
      <c r="K639" s="2471"/>
      <c r="L639" s="393"/>
      <c r="M639" s="2027"/>
      <c r="N639" s="2028"/>
      <c r="O639" s="2028"/>
      <c r="P639" s="2028"/>
      <c r="Q639" s="2028"/>
      <c r="R639" s="2028"/>
      <c r="S639" s="2028"/>
      <c r="T639" s="2028"/>
      <c r="U639" s="2028"/>
      <c r="V639" s="2028"/>
      <c r="W639" s="2028"/>
      <c r="X639" s="2028"/>
      <c r="Y639" s="2028"/>
      <c r="Z639" s="2028"/>
      <c r="AA639" s="2028"/>
      <c r="AB639" s="2028"/>
      <c r="AC639" s="2028"/>
      <c r="AD639" s="2028"/>
      <c r="AE639" s="2028"/>
      <c r="AF639" s="2028"/>
      <c r="AG639" s="2028"/>
      <c r="AH639" s="2028"/>
      <c r="AI639" s="2028"/>
      <c r="AJ639" s="2028"/>
      <c r="AK639" s="2028"/>
      <c r="AL639" s="2028"/>
      <c r="AM639" s="2028"/>
      <c r="AN639" s="2028"/>
      <c r="AO639" s="2028"/>
      <c r="AP639" s="2028"/>
      <c r="AQ639" s="2028"/>
      <c r="AR639" s="2028"/>
      <c r="AS639" s="2028"/>
      <c r="AT639" s="2028"/>
      <c r="AU639" s="2028"/>
      <c r="AV639" s="2028"/>
      <c r="AW639" s="2028"/>
      <c r="AX639" s="2028"/>
      <c r="AY639" s="2028"/>
      <c r="AZ639" s="2028"/>
      <c r="BA639" s="2028"/>
      <c r="BB639" s="2028"/>
    </row>
    <row r="640" spans="1:54" s="2029" customFormat="1" x14ac:dyDescent="0.25">
      <c r="A640" s="2031"/>
      <c r="B640" s="2018"/>
      <c r="C640" s="2018"/>
      <c r="D640" s="2018"/>
      <c r="E640" s="2018"/>
      <c r="F640" s="2018"/>
      <c r="G640" s="2018"/>
      <c r="H640" s="2018"/>
      <c r="I640" s="2018"/>
      <c r="J640" s="2018"/>
      <c r="K640" s="2471"/>
      <c r="L640" s="393"/>
      <c r="M640" s="2027"/>
      <c r="N640" s="2028"/>
      <c r="O640" s="2028"/>
      <c r="P640" s="2028"/>
      <c r="Q640" s="2028"/>
      <c r="R640" s="2028"/>
      <c r="S640" s="2028"/>
      <c r="T640" s="2028"/>
      <c r="U640" s="2028"/>
      <c r="V640" s="2028"/>
      <c r="W640" s="2028"/>
      <c r="X640" s="2028"/>
      <c r="Y640" s="2028"/>
      <c r="Z640" s="2028"/>
      <c r="AA640" s="2028"/>
      <c r="AB640" s="2028"/>
      <c r="AC640" s="2028"/>
      <c r="AD640" s="2028"/>
      <c r="AE640" s="2028"/>
      <c r="AF640" s="2028"/>
      <c r="AG640" s="2028"/>
      <c r="AH640" s="2028"/>
      <c r="AI640" s="2028"/>
      <c r="AJ640" s="2028"/>
      <c r="AK640" s="2028"/>
      <c r="AL640" s="2028"/>
      <c r="AM640" s="2028"/>
      <c r="AN640" s="2028"/>
      <c r="AO640" s="2028"/>
      <c r="AP640" s="2028"/>
      <c r="AQ640" s="2028"/>
      <c r="AR640" s="2028"/>
      <c r="AS640" s="2028"/>
      <c r="AT640" s="2028"/>
      <c r="AU640" s="2028"/>
      <c r="AV640" s="2028"/>
      <c r="AW640" s="2028"/>
      <c r="AX640" s="2028"/>
      <c r="AY640" s="2028"/>
      <c r="AZ640" s="2028"/>
      <c r="BA640" s="2028"/>
      <c r="BB640" s="2028"/>
    </row>
    <row r="641" spans="1:54" s="2029" customFormat="1" x14ac:dyDescent="0.25">
      <c r="A641" s="2031"/>
      <c r="B641" s="2018"/>
      <c r="C641" s="2018"/>
      <c r="D641" s="2018"/>
      <c r="E641" s="2018"/>
      <c r="F641" s="2018"/>
      <c r="G641" s="2018"/>
      <c r="H641" s="2018"/>
      <c r="I641" s="2018"/>
      <c r="J641" s="2018"/>
      <c r="K641" s="2471"/>
      <c r="L641" s="393"/>
      <c r="M641" s="2027"/>
      <c r="N641" s="2028"/>
      <c r="O641" s="2028"/>
      <c r="P641" s="2028"/>
      <c r="Q641" s="2028"/>
      <c r="R641" s="2028"/>
      <c r="S641" s="2028"/>
      <c r="T641" s="2028"/>
      <c r="U641" s="2028"/>
      <c r="V641" s="2028"/>
      <c r="W641" s="2028"/>
      <c r="X641" s="2028"/>
      <c r="Y641" s="2028"/>
      <c r="Z641" s="2028"/>
      <c r="AA641" s="2028"/>
      <c r="AB641" s="2028"/>
      <c r="AC641" s="2028"/>
      <c r="AD641" s="2028"/>
      <c r="AE641" s="2028"/>
      <c r="AF641" s="2028"/>
      <c r="AG641" s="2028"/>
      <c r="AH641" s="2028"/>
      <c r="AI641" s="2028"/>
      <c r="AJ641" s="2028"/>
      <c r="AK641" s="2028"/>
      <c r="AL641" s="2028"/>
      <c r="AM641" s="2028"/>
      <c r="AN641" s="2028"/>
      <c r="AO641" s="2028"/>
      <c r="AP641" s="2028"/>
      <c r="AQ641" s="2028"/>
      <c r="AR641" s="2028"/>
      <c r="AS641" s="2028"/>
      <c r="AT641" s="2028"/>
      <c r="AU641" s="2028"/>
      <c r="AV641" s="2028"/>
      <c r="AW641" s="2028"/>
      <c r="AX641" s="2028"/>
      <c r="AY641" s="2028"/>
      <c r="AZ641" s="2028"/>
      <c r="BA641" s="2028"/>
      <c r="BB641" s="2028"/>
    </row>
    <row r="642" spans="1:54" s="2029" customFormat="1" x14ac:dyDescent="0.25">
      <c r="A642" s="2031"/>
      <c r="B642" s="2018"/>
      <c r="C642" s="2018"/>
      <c r="D642" s="2018"/>
      <c r="E642" s="2018"/>
      <c r="F642" s="2018"/>
      <c r="G642" s="2018"/>
      <c r="H642" s="2018"/>
      <c r="I642" s="2018"/>
      <c r="J642" s="2018"/>
      <c r="K642" s="2471"/>
      <c r="L642" s="393"/>
      <c r="M642" s="2027"/>
      <c r="N642" s="2028"/>
      <c r="O642" s="2028"/>
      <c r="P642" s="2028"/>
      <c r="Q642" s="2028"/>
      <c r="R642" s="2028"/>
      <c r="S642" s="2028"/>
      <c r="T642" s="2028"/>
      <c r="U642" s="2028"/>
      <c r="V642" s="2028"/>
      <c r="W642" s="2028"/>
      <c r="X642" s="2028"/>
      <c r="Y642" s="2028"/>
      <c r="Z642" s="2028"/>
      <c r="AA642" s="2028"/>
      <c r="AB642" s="2028"/>
      <c r="AC642" s="2028"/>
      <c r="AD642" s="2028"/>
      <c r="AE642" s="2028"/>
      <c r="AF642" s="2028"/>
      <c r="AG642" s="2028"/>
      <c r="AH642" s="2028"/>
      <c r="AI642" s="2028"/>
      <c r="AJ642" s="2028"/>
      <c r="AK642" s="2028"/>
      <c r="AL642" s="2028"/>
      <c r="AM642" s="2028"/>
      <c r="AN642" s="2028"/>
      <c r="AO642" s="2028"/>
      <c r="AP642" s="2028"/>
      <c r="AQ642" s="2028"/>
      <c r="AR642" s="2028"/>
      <c r="AS642" s="2028"/>
      <c r="AT642" s="2028"/>
      <c r="AU642" s="2028"/>
      <c r="AV642" s="2028"/>
      <c r="AW642" s="2028"/>
      <c r="AX642" s="2028"/>
      <c r="AY642" s="2028"/>
      <c r="AZ642" s="2028"/>
      <c r="BA642" s="2028"/>
      <c r="BB642" s="2028"/>
    </row>
    <row r="643" spans="1:54" s="2029" customFormat="1" x14ac:dyDescent="0.25">
      <c r="A643" s="2031"/>
      <c r="B643" s="2018"/>
      <c r="C643" s="2018"/>
      <c r="D643" s="2018"/>
      <c r="E643" s="2018"/>
      <c r="F643" s="2018"/>
      <c r="G643" s="2018"/>
      <c r="H643" s="2018"/>
      <c r="I643" s="2018"/>
      <c r="J643" s="2018"/>
      <c r="K643" s="2471"/>
      <c r="L643" s="393"/>
      <c r="M643" s="2027"/>
      <c r="N643" s="2028"/>
      <c r="O643" s="2028"/>
      <c r="P643" s="2028"/>
      <c r="Q643" s="2028"/>
      <c r="R643" s="2028"/>
      <c r="S643" s="2028"/>
      <c r="T643" s="2028"/>
      <c r="U643" s="2028"/>
      <c r="V643" s="2028"/>
      <c r="W643" s="2028"/>
      <c r="X643" s="2028"/>
      <c r="Y643" s="2028"/>
      <c r="Z643" s="2028"/>
      <c r="AA643" s="2028"/>
      <c r="AB643" s="2028"/>
      <c r="AC643" s="2028"/>
      <c r="AD643" s="2028"/>
      <c r="AE643" s="2028"/>
      <c r="AF643" s="2028"/>
      <c r="AG643" s="2028"/>
      <c r="AH643" s="2028"/>
      <c r="AI643" s="2028"/>
      <c r="AJ643" s="2028"/>
      <c r="AK643" s="2028"/>
      <c r="AL643" s="2028"/>
      <c r="AM643" s="2028"/>
      <c r="AN643" s="2028"/>
      <c r="AO643" s="2028"/>
      <c r="AP643" s="2028"/>
      <c r="AQ643" s="2028"/>
      <c r="AR643" s="2028"/>
      <c r="AS643" s="2028"/>
      <c r="AT643" s="2028"/>
      <c r="AU643" s="2028"/>
      <c r="AV643" s="2028"/>
      <c r="AW643" s="2028"/>
      <c r="AX643" s="2028"/>
      <c r="AY643" s="2028"/>
      <c r="AZ643" s="2028"/>
      <c r="BA643" s="2028"/>
      <c r="BB643" s="2028"/>
    </row>
    <row r="644" spans="1:54" s="2029" customFormat="1" x14ac:dyDescent="0.25">
      <c r="A644" s="2031"/>
      <c r="B644" s="2018"/>
      <c r="C644" s="2018"/>
      <c r="D644" s="2018"/>
      <c r="E644" s="2018"/>
      <c r="F644" s="2018"/>
      <c r="G644" s="2018"/>
      <c r="H644" s="2018"/>
      <c r="I644" s="2018"/>
      <c r="J644" s="2018"/>
      <c r="K644" s="2471"/>
      <c r="L644" s="393"/>
      <c r="M644" s="2027"/>
      <c r="N644" s="2028"/>
      <c r="O644" s="2028"/>
      <c r="P644" s="2028"/>
      <c r="Q644" s="2028"/>
      <c r="R644" s="2028"/>
      <c r="S644" s="2028"/>
      <c r="T644" s="2028"/>
      <c r="U644" s="2028"/>
      <c r="V644" s="2028"/>
      <c r="W644" s="2028"/>
      <c r="X644" s="2028"/>
      <c r="Y644" s="2028"/>
      <c r="Z644" s="2028"/>
      <c r="AA644" s="2028"/>
      <c r="AB644" s="2028"/>
      <c r="AC644" s="2028"/>
      <c r="AD644" s="2028"/>
      <c r="AE644" s="2028"/>
      <c r="AF644" s="2028"/>
      <c r="AG644" s="2028"/>
      <c r="AH644" s="2028"/>
      <c r="AI644" s="2028"/>
      <c r="AJ644" s="2028"/>
      <c r="AK644" s="2028"/>
      <c r="AL644" s="2028"/>
      <c r="AM644" s="2028"/>
      <c r="AN644" s="2028"/>
      <c r="AO644" s="2028"/>
      <c r="AP644" s="2028"/>
      <c r="AQ644" s="2028"/>
      <c r="AR644" s="2028"/>
      <c r="AS644" s="2028"/>
      <c r="AT644" s="2028"/>
      <c r="AU644" s="2028"/>
      <c r="AV644" s="2028"/>
      <c r="AW644" s="2028"/>
      <c r="AX644" s="2028"/>
      <c r="AY644" s="2028"/>
      <c r="AZ644" s="2028"/>
      <c r="BA644" s="2028"/>
      <c r="BB644" s="2028"/>
    </row>
    <row r="645" spans="1:54" s="2029" customFormat="1" x14ac:dyDescent="0.25">
      <c r="A645" s="2031"/>
      <c r="B645" s="2018"/>
      <c r="C645" s="2018"/>
      <c r="D645" s="2018"/>
      <c r="E645" s="2018"/>
      <c r="F645" s="2018"/>
      <c r="G645" s="2018"/>
      <c r="H645" s="2018"/>
      <c r="I645" s="2018"/>
      <c r="J645" s="2018"/>
      <c r="K645" s="2471"/>
      <c r="L645" s="393"/>
      <c r="M645" s="2027"/>
      <c r="N645" s="2028"/>
      <c r="O645" s="2028"/>
      <c r="P645" s="2028"/>
      <c r="Q645" s="2028"/>
      <c r="R645" s="2028"/>
      <c r="S645" s="2028"/>
      <c r="T645" s="2028"/>
      <c r="U645" s="2028"/>
      <c r="V645" s="2028"/>
      <c r="W645" s="2028"/>
      <c r="X645" s="2028"/>
      <c r="Y645" s="2028"/>
      <c r="Z645" s="2028"/>
      <c r="AA645" s="2028"/>
      <c r="AB645" s="2028"/>
      <c r="AC645" s="2028"/>
      <c r="AD645" s="2028"/>
      <c r="AE645" s="2028"/>
      <c r="AF645" s="2028"/>
      <c r="AG645" s="2028"/>
      <c r="AH645" s="2028"/>
      <c r="AI645" s="2028"/>
      <c r="AJ645" s="2028"/>
      <c r="AK645" s="2028"/>
      <c r="AL645" s="2028"/>
      <c r="AM645" s="2028"/>
      <c r="AN645" s="2028"/>
      <c r="AO645" s="2028"/>
      <c r="AP645" s="2028"/>
      <c r="AQ645" s="2028"/>
      <c r="AR645" s="2028"/>
      <c r="AS645" s="2028"/>
      <c r="AT645" s="2028"/>
      <c r="AU645" s="2028"/>
      <c r="AV645" s="2028"/>
      <c r="AW645" s="2028"/>
      <c r="AX645" s="2028"/>
      <c r="AY645" s="2028"/>
      <c r="AZ645" s="2028"/>
      <c r="BA645" s="2028"/>
      <c r="BB645" s="2028"/>
    </row>
    <row r="646" spans="1:54" s="2029" customFormat="1" x14ac:dyDescent="0.25">
      <c r="A646" s="2031"/>
      <c r="B646" s="2018"/>
      <c r="C646" s="2018"/>
      <c r="D646" s="2018"/>
      <c r="E646" s="2018"/>
      <c r="F646" s="2018"/>
      <c r="G646" s="2018"/>
      <c r="H646" s="2018"/>
      <c r="I646" s="2018"/>
      <c r="J646" s="2018"/>
      <c r="K646" s="2471"/>
      <c r="L646" s="393"/>
      <c r="M646" s="2027"/>
      <c r="N646" s="2028"/>
      <c r="O646" s="2028"/>
      <c r="P646" s="2028"/>
      <c r="Q646" s="2028"/>
      <c r="R646" s="2028"/>
      <c r="S646" s="2028"/>
      <c r="T646" s="2028"/>
      <c r="U646" s="2028"/>
      <c r="V646" s="2028"/>
      <c r="W646" s="2028"/>
      <c r="X646" s="2028"/>
      <c r="Y646" s="2028"/>
      <c r="Z646" s="2028"/>
      <c r="AA646" s="2028"/>
      <c r="AB646" s="2028"/>
      <c r="AC646" s="2028"/>
      <c r="AD646" s="2028"/>
      <c r="AE646" s="2028"/>
      <c r="AF646" s="2028"/>
      <c r="AG646" s="2028"/>
      <c r="AH646" s="2028"/>
      <c r="AI646" s="2028"/>
      <c r="AJ646" s="2028"/>
      <c r="AK646" s="2028"/>
      <c r="AL646" s="2028"/>
      <c r="AM646" s="2028"/>
      <c r="AN646" s="2028"/>
      <c r="AO646" s="2028"/>
      <c r="AP646" s="2028"/>
      <c r="AQ646" s="2028"/>
      <c r="AR646" s="2028"/>
      <c r="AS646" s="2028"/>
      <c r="AT646" s="2028"/>
      <c r="AU646" s="2028"/>
      <c r="AV646" s="2028"/>
      <c r="AW646" s="2028"/>
      <c r="AX646" s="2028"/>
      <c r="AY646" s="2028"/>
      <c r="AZ646" s="2028"/>
      <c r="BA646" s="2028"/>
      <c r="BB646" s="2028"/>
    </row>
    <row r="647" spans="1:54" s="2029" customFormat="1" x14ac:dyDescent="0.25">
      <c r="A647" s="2031"/>
      <c r="B647" s="2018"/>
      <c r="C647" s="2018"/>
      <c r="D647" s="2018"/>
      <c r="E647" s="2018"/>
      <c r="F647" s="2018"/>
      <c r="G647" s="2018"/>
      <c r="H647" s="2018"/>
      <c r="I647" s="2018"/>
      <c r="J647" s="2018"/>
      <c r="K647" s="2471"/>
      <c r="L647" s="393"/>
      <c r="M647" s="2027"/>
      <c r="N647" s="2028"/>
      <c r="O647" s="2028"/>
      <c r="P647" s="2028"/>
      <c r="Q647" s="2028"/>
      <c r="R647" s="2028"/>
      <c r="S647" s="2028"/>
      <c r="T647" s="2028"/>
      <c r="U647" s="2028"/>
      <c r="V647" s="2028"/>
      <c r="W647" s="2028"/>
      <c r="X647" s="2028"/>
      <c r="Y647" s="2028"/>
      <c r="Z647" s="2028"/>
      <c r="AA647" s="2028"/>
      <c r="AB647" s="2028"/>
      <c r="AC647" s="2028"/>
      <c r="AD647" s="2028"/>
      <c r="AE647" s="2028"/>
      <c r="AF647" s="2028"/>
      <c r="AG647" s="2028"/>
      <c r="AH647" s="2028"/>
      <c r="AI647" s="2028"/>
      <c r="AJ647" s="2028"/>
      <c r="AK647" s="2028"/>
      <c r="AL647" s="2028"/>
      <c r="AM647" s="2028"/>
      <c r="AN647" s="2028"/>
      <c r="AO647" s="2028"/>
      <c r="AP647" s="2028"/>
      <c r="AQ647" s="2028"/>
      <c r="AR647" s="2028"/>
      <c r="AS647" s="2028"/>
      <c r="AT647" s="2028"/>
      <c r="AU647" s="2028"/>
      <c r="AV647" s="2028"/>
      <c r="AW647" s="2028"/>
      <c r="AX647" s="2028"/>
      <c r="AY647" s="2028"/>
      <c r="AZ647" s="2028"/>
      <c r="BA647" s="2028"/>
      <c r="BB647" s="2028"/>
    </row>
    <row r="648" spans="1:54" s="2029" customFormat="1" x14ac:dyDescent="0.25">
      <c r="A648" s="2031"/>
      <c r="B648" s="2018"/>
      <c r="C648" s="2018"/>
      <c r="D648" s="2018"/>
      <c r="E648" s="2018"/>
      <c r="F648" s="2018"/>
      <c r="G648" s="2018"/>
      <c r="H648" s="2018"/>
      <c r="I648" s="2018"/>
      <c r="J648" s="2018"/>
      <c r="K648" s="2471"/>
      <c r="L648" s="393"/>
      <c r="M648" s="2027"/>
      <c r="N648" s="2028"/>
      <c r="O648" s="2028"/>
      <c r="P648" s="2028"/>
      <c r="Q648" s="2028"/>
      <c r="R648" s="2028"/>
      <c r="S648" s="2028"/>
      <c r="T648" s="2028"/>
      <c r="U648" s="2028"/>
      <c r="V648" s="2028"/>
      <c r="W648" s="2028"/>
      <c r="X648" s="2028"/>
      <c r="Y648" s="2028"/>
      <c r="Z648" s="2028"/>
      <c r="AA648" s="2028"/>
      <c r="AB648" s="2028"/>
      <c r="AC648" s="2028"/>
      <c r="AD648" s="2028"/>
      <c r="AE648" s="2028"/>
      <c r="AF648" s="2028"/>
      <c r="AG648" s="2028"/>
      <c r="AH648" s="2028"/>
      <c r="AI648" s="2028"/>
      <c r="AJ648" s="2028"/>
      <c r="AK648" s="2028"/>
      <c r="AL648" s="2028"/>
      <c r="AM648" s="2028"/>
      <c r="AN648" s="2028"/>
      <c r="AO648" s="2028"/>
      <c r="AP648" s="2028"/>
      <c r="AQ648" s="2028"/>
      <c r="AR648" s="2028"/>
      <c r="AS648" s="2028"/>
      <c r="AT648" s="2028"/>
      <c r="AU648" s="2028"/>
      <c r="AV648" s="2028"/>
      <c r="AW648" s="2028"/>
      <c r="AX648" s="2028"/>
      <c r="AY648" s="2028"/>
      <c r="AZ648" s="2028"/>
      <c r="BA648" s="2028"/>
      <c r="BB648" s="2028"/>
    </row>
    <row r="649" spans="1:54" s="2029" customFormat="1" x14ac:dyDescent="0.25">
      <c r="A649" s="2031"/>
      <c r="B649" s="2018"/>
      <c r="C649" s="2018"/>
      <c r="D649" s="2018"/>
      <c r="E649" s="2018"/>
      <c r="F649" s="2018"/>
      <c r="G649" s="2018"/>
      <c r="H649" s="2018"/>
      <c r="I649" s="2018"/>
      <c r="J649" s="2018"/>
      <c r="K649" s="2471"/>
      <c r="L649" s="393"/>
      <c r="M649" s="2027"/>
      <c r="N649" s="2028"/>
      <c r="O649" s="2028"/>
      <c r="P649" s="2028"/>
      <c r="Q649" s="2028"/>
      <c r="R649" s="2028"/>
      <c r="S649" s="2028"/>
      <c r="T649" s="2028"/>
      <c r="U649" s="2028"/>
      <c r="V649" s="2028"/>
      <c r="W649" s="2028"/>
      <c r="X649" s="2028"/>
      <c r="Y649" s="2028"/>
      <c r="Z649" s="2028"/>
      <c r="AA649" s="2028"/>
      <c r="AB649" s="2028"/>
      <c r="AC649" s="2028"/>
      <c r="AD649" s="2028"/>
      <c r="AE649" s="2028"/>
      <c r="AF649" s="2028"/>
      <c r="AG649" s="2028"/>
      <c r="AH649" s="2028"/>
      <c r="AI649" s="2028"/>
      <c r="AJ649" s="2028"/>
      <c r="AK649" s="2028"/>
      <c r="AL649" s="2028"/>
      <c r="AM649" s="2028"/>
      <c r="AN649" s="2028"/>
      <c r="AO649" s="2028"/>
      <c r="AP649" s="2028"/>
      <c r="AQ649" s="2028"/>
      <c r="AR649" s="2028"/>
      <c r="AS649" s="2028"/>
      <c r="AT649" s="2028"/>
      <c r="AU649" s="2028"/>
      <c r="AV649" s="2028"/>
      <c r="AW649" s="2028"/>
      <c r="AX649" s="2028"/>
      <c r="AY649" s="2028"/>
      <c r="AZ649" s="2028"/>
      <c r="BA649" s="2028"/>
      <c r="BB649" s="2028"/>
    </row>
    <row r="650" spans="1:54" s="2029" customFormat="1" x14ac:dyDescent="0.25">
      <c r="A650" s="2031"/>
      <c r="B650" s="2018"/>
      <c r="C650" s="2018"/>
      <c r="D650" s="2018"/>
      <c r="E650" s="2018"/>
      <c r="F650" s="2018"/>
      <c r="G650" s="2018"/>
      <c r="H650" s="2018"/>
      <c r="I650" s="2018"/>
      <c r="J650" s="2018"/>
      <c r="K650" s="2471"/>
      <c r="L650" s="393"/>
      <c r="M650" s="2027"/>
      <c r="N650" s="2028"/>
      <c r="O650" s="2028"/>
      <c r="P650" s="2028"/>
      <c r="Q650" s="2028"/>
      <c r="R650" s="2028"/>
      <c r="S650" s="2028"/>
      <c r="T650" s="2028"/>
      <c r="U650" s="2028"/>
      <c r="V650" s="2028"/>
      <c r="W650" s="2028"/>
      <c r="X650" s="2028"/>
      <c r="Y650" s="2028"/>
      <c r="Z650" s="2028"/>
      <c r="AA650" s="2028"/>
      <c r="AB650" s="2028"/>
      <c r="AC650" s="2028"/>
      <c r="AD650" s="2028"/>
      <c r="AE650" s="2028"/>
      <c r="AF650" s="2028"/>
      <c r="AG650" s="2028"/>
      <c r="AH650" s="2028"/>
      <c r="AI650" s="2028"/>
      <c r="AJ650" s="2028"/>
      <c r="AK650" s="2028"/>
      <c r="AL650" s="2028"/>
      <c r="AM650" s="2028"/>
      <c r="AN650" s="2028"/>
      <c r="AO650" s="2028"/>
      <c r="AP650" s="2028"/>
      <c r="AQ650" s="2028"/>
      <c r="AR650" s="2028"/>
      <c r="AS650" s="2028"/>
      <c r="AT650" s="2028"/>
      <c r="AU650" s="2028"/>
      <c r="AV650" s="2028"/>
      <c r="AW650" s="2028"/>
      <c r="AX650" s="2028"/>
      <c r="AY650" s="2028"/>
      <c r="AZ650" s="2028"/>
      <c r="BA650" s="2028"/>
      <c r="BB650" s="2028"/>
    </row>
    <row r="651" spans="1:54" s="2029" customFormat="1" x14ac:dyDescent="0.25">
      <c r="A651" s="2031"/>
      <c r="B651" s="2018"/>
      <c r="C651" s="2018"/>
      <c r="D651" s="2018"/>
      <c r="E651" s="2018"/>
      <c r="F651" s="2018"/>
      <c r="G651" s="2018"/>
      <c r="H651" s="2018"/>
      <c r="I651" s="2018"/>
      <c r="J651" s="2018"/>
      <c r="K651" s="2471"/>
      <c r="L651" s="393"/>
      <c r="M651" s="2027"/>
      <c r="N651" s="2028"/>
      <c r="O651" s="2028"/>
      <c r="P651" s="2028"/>
      <c r="Q651" s="2028"/>
      <c r="R651" s="2028"/>
      <c r="S651" s="2028"/>
      <c r="T651" s="2028"/>
      <c r="U651" s="2028"/>
      <c r="V651" s="2028"/>
      <c r="W651" s="2028"/>
      <c r="X651" s="2028"/>
      <c r="Y651" s="2028"/>
      <c r="Z651" s="2028"/>
      <c r="AA651" s="2028"/>
      <c r="AB651" s="2028"/>
      <c r="AC651" s="2028"/>
      <c r="AD651" s="2028"/>
      <c r="AE651" s="2028"/>
      <c r="AF651" s="2028"/>
      <c r="AG651" s="2028"/>
      <c r="AH651" s="2028"/>
      <c r="AI651" s="2028"/>
      <c r="AJ651" s="2028"/>
      <c r="AK651" s="2028"/>
      <c r="AL651" s="2028"/>
      <c r="AM651" s="2028"/>
      <c r="AN651" s="2028"/>
      <c r="AO651" s="2028"/>
      <c r="AP651" s="2028"/>
      <c r="AQ651" s="2028"/>
      <c r="AR651" s="2028"/>
      <c r="AS651" s="2028"/>
      <c r="AT651" s="2028"/>
      <c r="AU651" s="2028"/>
      <c r="AV651" s="2028"/>
      <c r="AW651" s="2028"/>
      <c r="AX651" s="2028"/>
      <c r="AY651" s="2028"/>
      <c r="AZ651" s="2028"/>
      <c r="BA651" s="2028"/>
      <c r="BB651" s="2028"/>
    </row>
    <row r="652" spans="1:54" s="2029" customFormat="1" x14ac:dyDescent="0.25">
      <c r="A652" s="2031"/>
      <c r="B652" s="2018"/>
      <c r="C652" s="2018"/>
      <c r="D652" s="2018"/>
      <c r="E652" s="2018"/>
      <c r="F652" s="2018"/>
      <c r="G652" s="2018"/>
      <c r="H652" s="2018"/>
      <c r="I652" s="2018"/>
      <c r="J652" s="2018"/>
      <c r="K652" s="2471"/>
      <c r="L652" s="393"/>
      <c r="M652" s="2027"/>
      <c r="N652" s="2028"/>
      <c r="O652" s="2028"/>
      <c r="P652" s="2028"/>
      <c r="Q652" s="2028"/>
      <c r="R652" s="2028"/>
      <c r="S652" s="2028"/>
      <c r="T652" s="2028"/>
      <c r="U652" s="2028"/>
      <c r="V652" s="2028"/>
      <c r="W652" s="2028"/>
      <c r="X652" s="2028"/>
      <c r="Y652" s="2028"/>
      <c r="Z652" s="2028"/>
      <c r="AA652" s="2028"/>
      <c r="AB652" s="2028"/>
      <c r="AC652" s="2028"/>
      <c r="AD652" s="2028"/>
      <c r="AE652" s="2028"/>
      <c r="AF652" s="2028"/>
      <c r="AG652" s="2028"/>
      <c r="AH652" s="2028"/>
      <c r="AI652" s="2028"/>
      <c r="AJ652" s="2028"/>
      <c r="AK652" s="2028"/>
      <c r="AL652" s="2028"/>
      <c r="AM652" s="2028"/>
      <c r="AN652" s="2028"/>
      <c r="AO652" s="2028"/>
      <c r="AP652" s="2028"/>
      <c r="AQ652" s="2028"/>
      <c r="AR652" s="2028"/>
      <c r="AS652" s="2028"/>
      <c r="AT652" s="2028"/>
      <c r="AU652" s="2028"/>
      <c r="AV652" s="2028"/>
      <c r="AW652" s="2028"/>
      <c r="AX652" s="2028"/>
      <c r="AY652" s="2028"/>
      <c r="AZ652" s="2028"/>
      <c r="BA652" s="2028"/>
      <c r="BB652" s="2028"/>
    </row>
    <row r="653" spans="1:54" s="2029" customFormat="1" x14ac:dyDescent="0.25">
      <c r="A653" s="2031"/>
      <c r="B653" s="2018"/>
      <c r="C653" s="2018"/>
      <c r="D653" s="2018"/>
      <c r="E653" s="2018"/>
      <c r="F653" s="2018"/>
      <c r="G653" s="2018"/>
      <c r="H653" s="2018"/>
      <c r="I653" s="2018"/>
      <c r="J653" s="2018"/>
      <c r="K653" s="2471"/>
      <c r="L653" s="393"/>
      <c r="M653" s="2027"/>
      <c r="N653" s="2028"/>
      <c r="O653" s="2028"/>
      <c r="P653" s="2028"/>
      <c r="Q653" s="2028"/>
      <c r="R653" s="2028"/>
      <c r="S653" s="2028"/>
      <c r="T653" s="2028"/>
      <c r="U653" s="2028"/>
      <c r="V653" s="2028"/>
      <c r="W653" s="2028"/>
      <c r="X653" s="2028"/>
      <c r="Y653" s="2028"/>
      <c r="Z653" s="2028"/>
      <c r="AA653" s="2028"/>
      <c r="AB653" s="2028"/>
      <c r="AC653" s="2028"/>
      <c r="AD653" s="2028"/>
      <c r="AE653" s="2028"/>
      <c r="AF653" s="2028"/>
      <c r="AG653" s="2028"/>
      <c r="AH653" s="2028"/>
      <c r="AI653" s="2028"/>
      <c r="AJ653" s="2028"/>
      <c r="AK653" s="2028"/>
      <c r="AL653" s="2028"/>
      <c r="AM653" s="2028"/>
      <c r="AN653" s="2028"/>
      <c r="AO653" s="2028"/>
      <c r="AP653" s="2028"/>
      <c r="AQ653" s="2028"/>
      <c r="AR653" s="2028"/>
      <c r="AS653" s="2028"/>
      <c r="AT653" s="2028"/>
      <c r="AU653" s="2028"/>
      <c r="AV653" s="2028"/>
      <c r="AW653" s="2028"/>
      <c r="AX653" s="2028"/>
      <c r="AY653" s="2028"/>
      <c r="AZ653" s="2028"/>
      <c r="BA653" s="2028"/>
      <c r="BB653" s="2028"/>
    </row>
    <row r="654" spans="1:54" s="2029" customFormat="1" x14ac:dyDescent="0.25">
      <c r="A654" s="2031"/>
      <c r="B654" s="2018"/>
      <c r="C654" s="2018"/>
      <c r="D654" s="2018"/>
      <c r="E654" s="2018"/>
      <c r="F654" s="2018"/>
      <c r="G654" s="2018"/>
      <c r="H654" s="2018"/>
      <c r="I654" s="2018"/>
      <c r="J654" s="2018"/>
      <c r="K654" s="2471"/>
      <c r="L654" s="393"/>
      <c r="M654" s="2027"/>
      <c r="N654" s="2028"/>
      <c r="O654" s="2028"/>
      <c r="P654" s="2028"/>
      <c r="Q654" s="2028"/>
      <c r="R654" s="2028"/>
      <c r="S654" s="2028"/>
      <c r="T654" s="2028"/>
      <c r="U654" s="2028"/>
      <c r="V654" s="2028"/>
      <c r="W654" s="2028"/>
      <c r="X654" s="2028"/>
      <c r="Y654" s="2028"/>
      <c r="Z654" s="2028"/>
      <c r="AA654" s="2028"/>
      <c r="AB654" s="2028"/>
      <c r="AC654" s="2028"/>
      <c r="AD654" s="2028"/>
      <c r="AE654" s="2028"/>
      <c r="AF654" s="2028"/>
      <c r="AG654" s="2028"/>
      <c r="AH654" s="2028"/>
      <c r="AI654" s="2028"/>
      <c r="AJ654" s="2028"/>
      <c r="AK654" s="2028"/>
      <c r="AL654" s="2028"/>
      <c r="AM654" s="2028"/>
      <c r="AN654" s="2028"/>
      <c r="AO654" s="2028"/>
      <c r="AP654" s="2028"/>
      <c r="AQ654" s="2028"/>
      <c r="AR654" s="2028"/>
      <c r="AS654" s="2028"/>
      <c r="AT654" s="2028"/>
      <c r="AU654" s="2028"/>
      <c r="AV654" s="2028"/>
      <c r="AW654" s="2028"/>
      <c r="AX654" s="2028"/>
      <c r="AY654" s="2028"/>
      <c r="AZ654" s="2028"/>
      <c r="BA654" s="2028"/>
      <c r="BB654" s="2028"/>
    </row>
    <row r="655" spans="1:54" s="2029" customFormat="1" x14ac:dyDescent="0.25">
      <c r="A655" s="2031"/>
      <c r="B655" s="2018"/>
      <c r="C655" s="2018"/>
      <c r="D655" s="2018"/>
      <c r="E655" s="2018"/>
      <c r="F655" s="2018"/>
      <c r="G655" s="2018"/>
      <c r="H655" s="2018"/>
      <c r="I655" s="2018"/>
      <c r="J655" s="2018"/>
      <c r="K655" s="2471"/>
      <c r="L655" s="393"/>
      <c r="M655" s="2027"/>
      <c r="N655" s="2028"/>
      <c r="O655" s="2028"/>
      <c r="P655" s="2028"/>
      <c r="Q655" s="2028"/>
      <c r="R655" s="2028"/>
      <c r="S655" s="2028"/>
      <c r="T655" s="2028"/>
      <c r="U655" s="2028"/>
      <c r="V655" s="2028"/>
      <c r="W655" s="2028"/>
      <c r="X655" s="2028"/>
      <c r="Y655" s="2028"/>
      <c r="Z655" s="2028"/>
      <c r="AA655" s="2028"/>
      <c r="AB655" s="2028"/>
      <c r="AC655" s="2028"/>
      <c r="AD655" s="2028"/>
      <c r="AE655" s="2028"/>
      <c r="AF655" s="2028"/>
      <c r="AG655" s="2028"/>
      <c r="AH655" s="2028"/>
      <c r="AI655" s="2028"/>
      <c r="AJ655" s="2028"/>
      <c r="AK655" s="2028"/>
      <c r="AL655" s="2028"/>
      <c r="AM655" s="2028"/>
      <c r="AN655" s="2028"/>
      <c r="AO655" s="2028"/>
      <c r="AP655" s="2028"/>
      <c r="AQ655" s="2028"/>
      <c r="AR655" s="2028"/>
      <c r="AS655" s="2028"/>
      <c r="AT655" s="2028"/>
      <c r="AU655" s="2028"/>
      <c r="AV655" s="2028"/>
      <c r="AW655" s="2028"/>
      <c r="AX655" s="2028"/>
      <c r="AY655" s="2028"/>
      <c r="AZ655" s="2028"/>
      <c r="BA655" s="2028"/>
      <c r="BB655" s="2028"/>
    </row>
    <row r="656" spans="1:54" s="2029" customFormat="1" x14ac:dyDescent="0.25">
      <c r="A656" s="2031"/>
      <c r="B656" s="2018"/>
      <c r="C656" s="2018"/>
      <c r="D656" s="2018"/>
      <c r="E656" s="2018"/>
      <c r="F656" s="2018"/>
      <c r="G656" s="2018"/>
      <c r="H656" s="2018"/>
      <c r="I656" s="2018"/>
      <c r="J656" s="2018"/>
      <c r="K656" s="2471"/>
      <c r="L656" s="393"/>
      <c r="M656" s="2027"/>
      <c r="N656" s="2028"/>
      <c r="O656" s="2028"/>
      <c r="P656" s="2028"/>
      <c r="Q656" s="2028"/>
      <c r="R656" s="2028"/>
      <c r="S656" s="2028"/>
      <c r="T656" s="2028"/>
      <c r="U656" s="2028"/>
      <c r="V656" s="2028"/>
      <c r="W656" s="2028"/>
      <c r="X656" s="2028"/>
      <c r="Y656" s="2028"/>
      <c r="Z656" s="2028"/>
      <c r="AA656" s="2028"/>
      <c r="AB656" s="2028"/>
      <c r="AC656" s="2028"/>
      <c r="AD656" s="2028"/>
      <c r="AE656" s="2028"/>
      <c r="AF656" s="2028"/>
      <c r="AG656" s="2028"/>
      <c r="AH656" s="2028"/>
      <c r="AI656" s="2028"/>
      <c r="AJ656" s="2028"/>
      <c r="AK656" s="2028"/>
      <c r="AL656" s="2028"/>
      <c r="AM656" s="2028"/>
      <c r="AN656" s="2028"/>
      <c r="AO656" s="2028"/>
      <c r="AP656" s="2028"/>
      <c r="AQ656" s="2028"/>
      <c r="AR656" s="2028"/>
      <c r="AS656" s="2028"/>
      <c r="AT656" s="2028"/>
      <c r="AU656" s="2028"/>
      <c r="AV656" s="2028"/>
      <c r="AW656" s="2028"/>
      <c r="AX656" s="2028"/>
      <c r="AY656" s="2028"/>
      <c r="AZ656" s="2028"/>
      <c r="BA656" s="2028"/>
      <c r="BB656" s="2028"/>
    </row>
    <row r="657" spans="1:54" s="2029" customFormat="1" x14ac:dyDescent="0.25">
      <c r="A657" s="2031"/>
      <c r="B657" s="2018"/>
      <c r="C657" s="2018"/>
      <c r="D657" s="2018"/>
      <c r="E657" s="2018"/>
      <c r="F657" s="2018"/>
      <c r="G657" s="2018"/>
      <c r="H657" s="2018"/>
      <c r="I657" s="2018"/>
      <c r="J657" s="2018"/>
      <c r="K657" s="2471"/>
      <c r="L657" s="393"/>
      <c r="M657" s="2027"/>
      <c r="N657" s="2028"/>
      <c r="O657" s="2028"/>
      <c r="P657" s="2028"/>
      <c r="Q657" s="2028"/>
      <c r="R657" s="2028"/>
      <c r="S657" s="2028"/>
      <c r="T657" s="2028"/>
      <c r="U657" s="2028"/>
      <c r="V657" s="2028"/>
      <c r="W657" s="2028"/>
      <c r="X657" s="2028"/>
      <c r="Y657" s="2028"/>
      <c r="Z657" s="2028"/>
      <c r="AA657" s="2028"/>
      <c r="AB657" s="2028"/>
      <c r="AC657" s="2028"/>
      <c r="AD657" s="2028"/>
      <c r="AE657" s="2028"/>
      <c r="AF657" s="2028"/>
      <c r="AG657" s="2028"/>
      <c r="AH657" s="2028"/>
      <c r="AI657" s="2028"/>
      <c r="AJ657" s="2028"/>
      <c r="AK657" s="2028"/>
      <c r="AL657" s="2028"/>
      <c r="AM657" s="2028"/>
      <c r="AN657" s="2028"/>
      <c r="AO657" s="2028"/>
      <c r="AP657" s="2028"/>
      <c r="AQ657" s="2028"/>
      <c r="AR657" s="2028"/>
      <c r="AS657" s="2028"/>
      <c r="AT657" s="2028"/>
      <c r="AU657" s="2028"/>
      <c r="AV657" s="2028"/>
      <c r="AW657" s="2028"/>
      <c r="AX657" s="2028"/>
      <c r="AY657" s="2028"/>
      <c r="AZ657" s="2028"/>
      <c r="BA657" s="2028"/>
      <c r="BB657" s="2028"/>
    </row>
    <row r="658" spans="1:54" s="2029" customFormat="1" x14ac:dyDescent="0.25">
      <c r="A658" s="2031"/>
      <c r="B658" s="2018"/>
      <c r="C658" s="2018"/>
      <c r="D658" s="2018"/>
      <c r="E658" s="2018"/>
      <c r="F658" s="2018"/>
      <c r="G658" s="2018"/>
      <c r="H658" s="2018"/>
      <c r="I658" s="2018"/>
      <c r="J658" s="2018"/>
      <c r="K658" s="2471"/>
      <c r="L658" s="393"/>
      <c r="M658" s="2027"/>
      <c r="N658" s="2028"/>
      <c r="O658" s="2028"/>
      <c r="P658" s="2028"/>
      <c r="Q658" s="2028"/>
      <c r="R658" s="2028"/>
      <c r="S658" s="2028"/>
      <c r="T658" s="2028"/>
      <c r="U658" s="2028"/>
      <c r="V658" s="2028"/>
      <c r="W658" s="2028"/>
      <c r="X658" s="2028"/>
      <c r="Y658" s="2028"/>
      <c r="Z658" s="2028"/>
      <c r="AA658" s="2028"/>
      <c r="AB658" s="2028"/>
      <c r="AC658" s="2028"/>
      <c r="AD658" s="2028"/>
      <c r="AE658" s="2028"/>
      <c r="AF658" s="2028"/>
      <c r="AG658" s="2028"/>
      <c r="AH658" s="2028"/>
      <c r="AI658" s="2028"/>
      <c r="AJ658" s="2028"/>
      <c r="AK658" s="2028"/>
      <c r="AL658" s="2028"/>
      <c r="AM658" s="2028"/>
      <c r="AN658" s="2028"/>
      <c r="AO658" s="2028"/>
      <c r="AP658" s="2028"/>
      <c r="AQ658" s="2028"/>
      <c r="AR658" s="2028"/>
      <c r="AS658" s="2028"/>
      <c r="AT658" s="2028"/>
      <c r="AU658" s="2028"/>
      <c r="AV658" s="2028"/>
      <c r="AW658" s="2028"/>
      <c r="AX658" s="2028"/>
      <c r="AY658" s="2028"/>
      <c r="AZ658" s="2028"/>
      <c r="BA658" s="2028"/>
      <c r="BB658" s="2028"/>
    </row>
    <row r="659" spans="1:54" s="2029" customFormat="1" x14ac:dyDescent="0.25">
      <c r="A659" s="2031"/>
      <c r="B659" s="2018"/>
      <c r="C659" s="2018"/>
      <c r="D659" s="2018"/>
      <c r="E659" s="2018"/>
      <c r="F659" s="2018"/>
      <c r="G659" s="2018"/>
      <c r="H659" s="2018"/>
      <c r="I659" s="2018"/>
      <c r="J659" s="2018"/>
      <c r="K659" s="2471"/>
      <c r="L659" s="393"/>
      <c r="M659" s="2027"/>
      <c r="N659" s="2028"/>
      <c r="O659" s="2028"/>
      <c r="P659" s="2028"/>
      <c r="Q659" s="2028"/>
      <c r="R659" s="2028"/>
      <c r="S659" s="2028"/>
      <c r="T659" s="2028"/>
      <c r="U659" s="2028"/>
      <c r="V659" s="2028"/>
      <c r="W659" s="2028"/>
      <c r="X659" s="2028"/>
      <c r="Y659" s="2028"/>
      <c r="Z659" s="2028"/>
      <c r="AA659" s="2028"/>
      <c r="AB659" s="2028"/>
      <c r="AC659" s="2028"/>
      <c r="AD659" s="2028"/>
      <c r="AE659" s="2028"/>
      <c r="AF659" s="2028"/>
      <c r="AG659" s="2028"/>
      <c r="AH659" s="2028"/>
      <c r="AI659" s="2028"/>
      <c r="AJ659" s="2028"/>
      <c r="AK659" s="2028"/>
      <c r="AL659" s="2028"/>
      <c r="AM659" s="2028"/>
      <c r="AN659" s="2028"/>
      <c r="AO659" s="2028"/>
      <c r="AP659" s="2028"/>
      <c r="AQ659" s="2028"/>
      <c r="AR659" s="2028"/>
      <c r="AS659" s="2028"/>
      <c r="AT659" s="2028"/>
      <c r="AU659" s="2028"/>
      <c r="AV659" s="2028"/>
      <c r="AW659" s="2028"/>
      <c r="AX659" s="2028"/>
      <c r="AY659" s="2028"/>
      <c r="AZ659" s="2028"/>
      <c r="BA659" s="2028"/>
      <c r="BB659" s="2028"/>
    </row>
    <row r="660" spans="1:54" s="2029" customFormat="1" x14ac:dyDescent="0.25">
      <c r="A660" s="2031"/>
      <c r="B660" s="2018"/>
      <c r="C660" s="2018"/>
      <c r="D660" s="2018"/>
      <c r="E660" s="2018"/>
      <c r="F660" s="2018"/>
      <c r="G660" s="2018"/>
      <c r="H660" s="2018"/>
      <c r="I660" s="2018"/>
      <c r="J660" s="2018"/>
      <c r="K660" s="2471"/>
      <c r="L660" s="393"/>
      <c r="M660" s="2027"/>
      <c r="N660" s="2028"/>
      <c r="O660" s="2028"/>
      <c r="P660" s="2028"/>
      <c r="Q660" s="2028"/>
      <c r="R660" s="2028"/>
      <c r="S660" s="2028"/>
      <c r="T660" s="2028"/>
      <c r="U660" s="2028"/>
      <c r="V660" s="2028"/>
      <c r="W660" s="2028"/>
      <c r="X660" s="2028"/>
      <c r="Y660" s="2028"/>
      <c r="Z660" s="2028"/>
      <c r="AA660" s="2028"/>
      <c r="AB660" s="2028"/>
      <c r="AC660" s="2028"/>
      <c r="AD660" s="2028"/>
      <c r="AE660" s="2028"/>
      <c r="AF660" s="2028"/>
      <c r="AG660" s="2028"/>
      <c r="AH660" s="2028"/>
      <c r="AI660" s="2028"/>
      <c r="AJ660" s="2028"/>
      <c r="AK660" s="2028"/>
      <c r="AL660" s="2028"/>
      <c r="AM660" s="2028"/>
      <c r="AN660" s="2028"/>
      <c r="AO660" s="2028"/>
      <c r="AP660" s="2028"/>
      <c r="AQ660" s="2028"/>
      <c r="AR660" s="2028"/>
      <c r="AS660" s="2028"/>
      <c r="AT660" s="2028"/>
      <c r="AU660" s="2028"/>
      <c r="AV660" s="2028"/>
      <c r="AW660" s="2028"/>
      <c r="AX660" s="2028"/>
      <c r="AY660" s="2028"/>
      <c r="AZ660" s="2028"/>
      <c r="BA660" s="2028"/>
      <c r="BB660" s="2028"/>
    </row>
    <row r="661" spans="1:54" s="2029" customFormat="1" x14ac:dyDescent="0.25">
      <c r="A661" s="2031"/>
      <c r="B661" s="2018"/>
      <c r="C661" s="2018"/>
      <c r="D661" s="2018"/>
      <c r="E661" s="2018"/>
      <c r="F661" s="2018"/>
      <c r="G661" s="2018"/>
      <c r="H661" s="2018"/>
      <c r="I661" s="2018"/>
      <c r="J661" s="2018"/>
      <c r="K661" s="2471"/>
      <c r="L661" s="393"/>
      <c r="M661" s="2027"/>
      <c r="N661" s="2028"/>
      <c r="O661" s="2028"/>
      <c r="P661" s="2028"/>
      <c r="Q661" s="2028"/>
      <c r="R661" s="2028"/>
      <c r="S661" s="2028"/>
      <c r="T661" s="2028"/>
      <c r="U661" s="2028"/>
      <c r="V661" s="2028"/>
      <c r="W661" s="2028"/>
      <c r="X661" s="2028"/>
      <c r="Y661" s="2028"/>
      <c r="Z661" s="2028"/>
      <c r="AA661" s="2028"/>
      <c r="AB661" s="2028"/>
      <c r="AC661" s="2028"/>
      <c r="AD661" s="2028"/>
      <c r="AE661" s="2028"/>
      <c r="AF661" s="2028"/>
      <c r="AG661" s="2028"/>
      <c r="AH661" s="2028"/>
      <c r="AI661" s="2028"/>
      <c r="AJ661" s="2028"/>
      <c r="AK661" s="2028"/>
      <c r="AL661" s="2028"/>
      <c r="AM661" s="2028"/>
      <c r="AN661" s="2028"/>
      <c r="AO661" s="2028"/>
      <c r="AP661" s="2028"/>
      <c r="AQ661" s="2028"/>
      <c r="AR661" s="2028"/>
      <c r="AS661" s="2028"/>
      <c r="AT661" s="2028"/>
      <c r="AU661" s="2028"/>
      <c r="AV661" s="2028"/>
      <c r="AW661" s="2028"/>
      <c r="AX661" s="2028"/>
      <c r="AY661" s="2028"/>
      <c r="AZ661" s="2028"/>
      <c r="BA661" s="2028"/>
      <c r="BB661" s="2028"/>
    </row>
    <row r="662" spans="1:54" s="2029" customFormat="1" x14ac:dyDescent="0.25">
      <c r="A662" s="2031"/>
      <c r="B662" s="2018"/>
      <c r="C662" s="2018"/>
      <c r="D662" s="2018"/>
      <c r="E662" s="2018"/>
      <c r="F662" s="2018"/>
      <c r="G662" s="2018"/>
      <c r="H662" s="2018"/>
      <c r="I662" s="2018"/>
      <c r="J662" s="2018"/>
      <c r="K662" s="2471"/>
      <c r="L662" s="393"/>
      <c r="M662" s="2027"/>
      <c r="N662" s="2028"/>
      <c r="O662" s="2028"/>
      <c r="P662" s="2028"/>
      <c r="Q662" s="2028"/>
      <c r="R662" s="2028"/>
      <c r="S662" s="2028"/>
      <c r="T662" s="2028"/>
      <c r="U662" s="2028"/>
      <c r="V662" s="2028"/>
      <c r="W662" s="2028"/>
      <c r="X662" s="2028"/>
      <c r="Y662" s="2028"/>
      <c r="Z662" s="2028"/>
      <c r="AA662" s="2028"/>
      <c r="AB662" s="2028"/>
      <c r="AC662" s="2028"/>
      <c r="AD662" s="2028"/>
      <c r="AE662" s="2028"/>
      <c r="AF662" s="2028"/>
      <c r="AG662" s="2028"/>
      <c r="AH662" s="2028"/>
      <c r="AI662" s="2028"/>
      <c r="AJ662" s="2028"/>
      <c r="AK662" s="2028"/>
      <c r="AL662" s="2028"/>
      <c r="AM662" s="2028"/>
      <c r="AN662" s="2028"/>
      <c r="AO662" s="2028"/>
      <c r="AP662" s="2028"/>
      <c r="AQ662" s="2028"/>
      <c r="AR662" s="2028"/>
      <c r="AS662" s="2028"/>
      <c r="AT662" s="2028"/>
      <c r="AU662" s="2028"/>
      <c r="AV662" s="2028"/>
      <c r="AW662" s="2028"/>
      <c r="AX662" s="2028"/>
      <c r="AY662" s="2028"/>
      <c r="AZ662" s="2028"/>
      <c r="BA662" s="2028"/>
      <c r="BB662" s="2028"/>
    </row>
    <row r="663" spans="1:54" s="2029" customFormat="1" x14ac:dyDescent="0.25">
      <c r="A663" s="2031"/>
      <c r="B663" s="2018"/>
      <c r="C663" s="2018"/>
      <c r="D663" s="2018"/>
      <c r="E663" s="2018"/>
      <c r="F663" s="2018"/>
      <c r="G663" s="2018"/>
      <c r="H663" s="2018"/>
      <c r="I663" s="2018"/>
      <c r="J663" s="2018"/>
      <c r="K663" s="2471"/>
      <c r="L663" s="393"/>
      <c r="M663" s="2027"/>
      <c r="N663" s="2028"/>
      <c r="O663" s="2028"/>
      <c r="P663" s="2028"/>
      <c r="Q663" s="2028"/>
      <c r="R663" s="2028"/>
      <c r="S663" s="2028"/>
      <c r="T663" s="2028"/>
      <c r="U663" s="2028"/>
      <c r="V663" s="2028"/>
      <c r="W663" s="2028"/>
      <c r="X663" s="2028"/>
      <c r="Y663" s="2028"/>
      <c r="Z663" s="2028"/>
      <c r="AA663" s="2028"/>
      <c r="AB663" s="2028"/>
      <c r="AC663" s="2028"/>
      <c r="AD663" s="2028"/>
      <c r="AE663" s="2028"/>
      <c r="AF663" s="2028"/>
      <c r="AG663" s="2028"/>
      <c r="AH663" s="2028"/>
      <c r="AI663" s="2028"/>
      <c r="AJ663" s="2028"/>
      <c r="AK663" s="2028"/>
      <c r="AL663" s="2028"/>
      <c r="AM663" s="2028"/>
      <c r="AN663" s="2028"/>
      <c r="AO663" s="2028"/>
      <c r="AP663" s="2028"/>
      <c r="AQ663" s="2028"/>
      <c r="AR663" s="2028"/>
      <c r="AS663" s="2028"/>
      <c r="AT663" s="2028"/>
      <c r="AU663" s="2028"/>
      <c r="AV663" s="2028"/>
      <c r="AW663" s="2028"/>
      <c r="AX663" s="2028"/>
      <c r="AY663" s="2028"/>
      <c r="AZ663" s="2028"/>
      <c r="BA663" s="2028"/>
      <c r="BB663" s="2028"/>
    </row>
    <row r="664" spans="1:54" s="2029" customFormat="1" x14ac:dyDescent="0.25">
      <c r="A664" s="2031"/>
      <c r="B664" s="2018"/>
      <c r="C664" s="2018"/>
      <c r="D664" s="2018"/>
      <c r="E664" s="2018"/>
      <c r="F664" s="2018"/>
      <c r="G664" s="2018"/>
      <c r="H664" s="2018"/>
      <c r="I664" s="2018"/>
      <c r="J664" s="2018"/>
      <c r="K664" s="2471"/>
      <c r="L664" s="393"/>
      <c r="M664" s="2027"/>
      <c r="N664" s="2028"/>
      <c r="O664" s="2028"/>
      <c r="P664" s="2028"/>
      <c r="Q664" s="2028"/>
      <c r="R664" s="2028"/>
      <c r="S664" s="2028"/>
      <c r="T664" s="2028"/>
      <c r="U664" s="2028"/>
      <c r="V664" s="2028"/>
      <c r="W664" s="2028"/>
      <c r="X664" s="2028"/>
      <c r="Y664" s="2028"/>
      <c r="Z664" s="2028"/>
      <c r="AA664" s="2028"/>
      <c r="AB664" s="2028"/>
      <c r="AC664" s="2028"/>
      <c r="AD664" s="2028"/>
      <c r="AE664" s="2028"/>
      <c r="AF664" s="2028"/>
      <c r="AG664" s="2028"/>
      <c r="AH664" s="2028"/>
      <c r="AI664" s="2028"/>
      <c r="AJ664" s="2028"/>
      <c r="AK664" s="2028"/>
      <c r="AL664" s="2028"/>
      <c r="AM664" s="2028"/>
      <c r="AN664" s="2028"/>
      <c r="AO664" s="2028"/>
      <c r="AP664" s="2028"/>
      <c r="AQ664" s="2028"/>
      <c r="AR664" s="2028"/>
      <c r="AS664" s="2028"/>
      <c r="AT664" s="2028"/>
      <c r="AU664" s="2028"/>
      <c r="AV664" s="2028"/>
      <c r="AW664" s="2028"/>
      <c r="AX664" s="2028"/>
      <c r="AY664" s="2028"/>
      <c r="AZ664" s="2028"/>
      <c r="BA664" s="2028"/>
      <c r="BB664" s="2028"/>
    </row>
    <row r="665" spans="1:54" s="2029" customFormat="1" x14ac:dyDescent="0.25">
      <c r="A665" s="2031"/>
      <c r="B665" s="2018"/>
      <c r="C665" s="2018"/>
      <c r="D665" s="2018"/>
      <c r="E665" s="2018"/>
      <c r="F665" s="2018"/>
      <c r="G665" s="2018"/>
      <c r="H665" s="2018"/>
      <c r="I665" s="2018"/>
      <c r="J665" s="2018"/>
      <c r="K665" s="2471"/>
      <c r="L665" s="393"/>
      <c r="M665" s="2027"/>
      <c r="N665" s="2028"/>
      <c r="O665" s="2028"/>
      <c r="P665" s="2028"/>
      <c r="Q665" s="2028"/>
      <c r="R665" s="2028"/>
      <c r="S665" s="2028"/>
      <c r="T665" s="2028"/>
      <c r="U665" s="2028"/>
      <c r="V665" s="2028"/>
      <c r="W665" s="2028"/>
      <c r="X665" s="2028"/>
      <c r="Y665" s="2028"/>
      <c r="Z665" s="2028"/>
      <c r="AA665" s="2028"/>
      <c r="AB665" s="2028"/>
      <c r="AC665" s="2028"/>
      <c r="AD665" s="2028"/>
      <c r="AE665" s="2028"/>
      <c r="AF665" s="2028"/>
      <c r="AG665" s="2028"/>
      <c r="AH665" s="2028"/>
      <c r="AI665" s="2028"/>
      <c r="AJ665" s="2028"/>
      <c r="AK665" s="2028"/>
      <c r="AL665" s="2028"/>
      <c r="AM665" s="2028"/>
      <c r="AN665" s="2028"/>
      <c r="AO665" s="2028"/>
      <c r="AP665" s="2028"/>
      <c r="AQ665" s="2028"/>
      <c r="AR665" s="2028"/>
      <c r="AS665" s="2028"/>
      <c r="AT665" s="2028"/>
      <c r="AU665" s="2028"/>
      <c r="AV665" s="2028"/>
      <c r="AW665" s="2028"/>
      <c r="AX665" s="2028"/>
      <c r="AY665" s="2028"/>
      <c r="AZ665" s="2028"/>
      <c r="BA665" s="2028"/>
      <c r="BB665" s="2028"/>
    </row>
    <row r="666" spans="1:54" s="2029" customFormat="1" x14ac:dyDescent="0.25">
      <c r="A666" s="2031"/>
      <c r="B666" s="2018"/>
      <c r="C666" s="2018"/>
      <c r="D666" s="2018"/>
      <c r="E666" s="2018"/>
      <c r="F666" s="2018"/>
      <c r="G666" s="2018"/>
      <c r="H666" s="2018"/>
      <c r="I666" s="2018"/>
      <c r="J666" s="2018"/>
      <c r="K666" s="2471"/>
      <c r="L666" s="393"/>
      <c r="M666" s="2027"/>
      <c r="N666" s="2028"/>
      <c r="O666" s="2028"/>
      <c r="P666" s="2028"/>
      <c r="Q666" s="2028"/>
      <c r="R666" s="2028"/>
      <c r="S666" s="2028"/>
      <c r="T666" s="2028"/>
      <c r="U666" s="2028"/>
      <c r="V666" s="2028"/>
      <c r="W666" s="2028"/>
      <c r="X666" s="2028"/>
      <c r="Y666" s="2028"/>
      <c r="Z666" s="2028"/>
      <c r="AA666" s="2028"/>
      <c r="AB666" s="2028"/>
      <c r="AC666" s="2028"/>
      <c r="AD666" s="2028"/>
      <c r="AE666" s="2028"/>
      <c r="AF666" s="2028"/>
      <c r="AG666" s="2028"/>
      <c r="AH666" s="2028"/>
      <c r="AI666" s="2028"/>
      <c r="AJ666" s="2028"/>
      <c r="AK666" s="2028"/>
      <c r="AL666" s="2028"/>
      <c r="AM666" s="2028"/>
      <c r="AN666" s="2028"/>
      <c r="AO666" s="2028"/>
      <c r="AP666" s="2028"/>
      <c r="AQ666" s="2028"/>
      <c r="AR666" s="2028"/>
      <c r="AS666" s="2028"/>
      <c r="AT666" s="2028"/>
      <c r="AU666" s="2028"/>
      <c r="AV666" s="2028"/>
      <c r="AW666" s="2028"/>
      <c r="AX666" s="2028"/>
      <c r="AY666" s="2028"/>
      <c r="AZ666" s="2028"/>
      <c r="BA666" s="2028"/>
      <c r="BB666" s="2028"/>
    </row>
    <row r="667" spans="1:54" s="2029" customFormat="1" x14ac:dyDescent="0.25">
      <c r="A667" s="2031"/>
      <c r="B667" s="2018"/>
      <c r="C667" s="2018"/>
      <c r="D667" s="2018"/>
      <c r="E667" s="2018"/>
      <c r="F667" s="2018"/>
      <c r="G667" s="2018"/>
      <c r="H667" s="2018"/>
      <c r="I667" s="2018"/>
      <c r="J667" s="2018"/>
      <c r="K667" s="2471"/>
      <c r="L667" s="393"/>
      <c r="M667" s="2027"/>
      <c r="N667" s="2028"/>
      <c r="O667" s="2028"/>
      <c r="P667" s="2028"/>
      <c r="Q667" s="2028"/>
      <c r="R667" s="2028"/>
      <c r="S667" s="2028"/>
      <c r="T667" s="2028"/>
      <c r="U667" s="2028"/>
      <c r="V667" s="2028"/>
      <c r="W667" s="2028"/>
      <c r="X667" s="2028"/>
      <c r="Y667" s="2028"/>
      <c r="Z667" s="2028"/>
      <c r="AA667" s="2028"/>
      <c r="AB667" s="2028"/>
      <c r="AC667" s="2028"/>
      <c r="AD667" s="2028"/>
      <c r="AE667" s="2028"/>
      <c r="AF667" s="2028"/>
      <c r="AG667" s="2028"/>
      <c r="AH667" s="2028"/>
      <c r="AI667" s="2028"/>
      <c r="AJ667" s="2028"/>
      <c r="AK667" s="2028"/>
      <c r="AL667" s="2028"/>
      <c r="AM667" s="2028"/>
      <c r="AN667" s="2028"/>
      <c r="AO667" s="2028"/>
      <c r="AP667" s="2028"/>
      <c r="AQ667" s="2028"/>
      <c r="AR667" s="2028"/>
      <c r="AS667" s="2028"/>
      <c r="AT667" s="2028"/>
      <c r="AU667" s="2028"/>
      <c r="AV667" s="2028"/>
      <c r="AW667" s="2028"/>
      <c r="AX667" s="2028"/>
      <c r="AY667" s="2028"/>
      <c r="AZ667" s="2028"/>
      <c r="BA667" s="2028"/>
      <c r="BB667" s="2028"/>
    </row>
    <row r="668" spans="1:54" s="2029" customFormat="1" x14ac:dyDescent="0.25">
      <c r="A668" s="2031"/>
      <c r="B668" s="2018"/>
      <c r="C668" s="2018"/>
      <c r="D668" s="2018"/>
      <c r="E668" s="2018"/>
      <c r="F668" s="2018"/>
      <c r="G668" s="2018"/>
      <c r="H668" s="2018"/>
      <c r="I668" s="2018"/>
      <c r="J668" s="2018"/>
      <c r="K668" s="2471"/>
      <c r="L668" s="393"/>
      <c r="M668" s="2027"/>
      <c r="N668" s="2028"/>
      <c r="O668" s="2028"/>
      <c r="P668" s="2028"/>
      <c r="Q668" s="2028"/>
      <c r="R668" s="2028"/>
      <c r="S668" s="2028"/>
      <c r="T668" s="2028"/>
      <c r="U668" s="2028"/>
      <c r="V668" s="2028"/>
      <c r="W668" s="2028"/>
      <c r="X668" s="2028"/>
      <c r="Y668" s="2028"/>
      <c r="Z668" s="2028"/>
      <c r="AA668" s="2028"/>
      <c r="AB668" s="2028"/>
      <c r="AC668" s="2028"/>
      <c r="AD668" s="2028"/>
      <c r="AE668" s="2028"/>
      <c r="AF668" s="2028"/>
      <c r="AG668" s="2028"/>
      <c r="AH668" s="2028"/>
      <c r="AI668" s="2028"/>
      <c r="AJ668" s="2028"/>
      <c r="AK668" s="2028"/>
      <c r="AL668" s="2028"/>
      <c r="AM668" s="2028"/>
      <c r="AN668" s="2028"/>
      <c r="AO668" s="2028"/>
      <c r="AP668" s="2028"/>
      <c r="AQ668" s="2028"/>
      <c r="AR668" s="2028"/>
      <c r="AS668" s="2028"/>
      <c r="AT668" s="2028"/>
      <c r="AU668" s="2028"/>
      <c r="AV668" s="2028"/>
      <c r="AW668" s="2028"/>
      <c r="AX668" s="2028"/>
      <c r="AY668" s="2028"/>
      <c r="AZ668" s="2028"/>
      <c r="BA668" s="2028"/>
      <c r="BB668" s="2028"/>
    </row>
    <row r="669" spans="1:54" s="2029" customFormat="1" x14ac:dyDescent="0.25">
      <c r="A669" s="2031"/>
      <c r="B669" s="2018"/>
      <c r="C669" s="2018"/>
      <c r="D669" s="2018"/>
      <c r="E669" s="2018"/>
      <c r="F669" s="2018"/>
      <c r="G669" s="2018"/>
      <c r="H669" s="2018"/>
      <c r="I669" s="2018"/>
      <c r="J669" s="2018"/>
      <c r="K669" s="2471"/>
      <c r="L669" s="393"/>
      <c r="M669" s="2027"/>
      <c r="N669" s="2028"/>
      <c r="O669" s="2028"/>
      <c r="P669" s="2028"/>
      <c r="Q669" s="2028"/>
      <c r="R669" s="2028"/>
      <c r="S669" s="2028"/>
      <c r="T669" s="2028"/>
      <c r="U669" s="2028"/>
      <c r="V669" s="2028"/>
      <c r="W669" s="2028"/>
      <c r="X669" s="2028"/>
      <c r="Y669" s="2028"/>
      <c r="Z669" s="2028"/>
      <c r="AA669" s="2028"/>
      <c r="AB669" s="2028"/>
      <c r="AC669" s="2028"/>
      <c r="AD669" s="2028"/>
      <c r="AE669" s="2028"/>
      <c r="AF669" s="2028"/>
      <c r="AG669" s="2028"/>
      <c r="AH669" s="2028"/>
      <c r="AI669" s="2028"/>
      <c r="AJ669" s="2028"/>
      <c r="AK669" s="2028"/>
      <c r="AL669" s="2028"/>
      <c r="AM669" s="2028"/>
      <c r="AN669" s="2028"/>
      <c r="AO669" s="2028"/>
      <c r="AP669" s="2028"/>
      <c r="AQ669" s="2028"/>
      <c r="AR669" s="2028"/>
      <c r="AS669" s="2028"/>
      <c r="AT669" s="2028"/>
      <c r="AU669" s="2028"/>
      <c r="AV669" s="2028"/>
      <c r="AW669" s="2028"/>
      <c r="AX669" s="2028"/>
      <c r="AY669" s="2028"/>
      <c r="AZ669" s="2028"/>
      <c r="BA669" s="2028"/>
      <c r="BB669" s="2028"/>
    </row>
    <row r="670" spans="1:54" s="2029" customFormat="1" x14ac:dyDescent="0.25">
      <c r="A670" s="2031"/>
      <c r="B670" s="2018"/>
      <c r="C670" s="2018"/>
      <c r="D670" s="2018"/>
      <c r="E670" s="2018"/>
      <c r="F670" s="2018"/>
      <c r="G670" s="2018"/>
      <c r="H670" s="2018"/>
      <c r="I670" s="2018"/>
      <c r="J670" s="2018"/>
      <c r="K670" s="2471"/>
      <c r="L670" s="393"/>
      <c r="M670" s="2027"/>
      <c r="N670" s="2028"/>
      <c r="O670" s="2028"/>
      <c r="P670" s="2028"/>
      <c r="Q670" s="2028"/>
      <c r="R670" s="2028"/>
      <c r="S670" s="2028"/>
      <c r="T670" s="2028"/>
      <c r="U670" s="2028"/>
      <c r="V670" s="2028"/>
      <c r="W670" s="2028"/>
      <c r="X670" s="2028"/>
      <c r="Y670" s="2028"/>
      <c r="Z670" s="2028"/>
      <c r="AA670" s="2028"/>
      <c r="AB670" s="2028"/>
      <c r="AC670" s="2028"/>
      <c r="AD670" s="2028"/>
      <c r="AE670" s="2028"/>
      <c r="AF670" s="2028"/>
      <c r="AG670" s="2028"/>
      <c r="AH670" s="2028"/>
      <c r="AI670" s="2028"/>
      <c r="AJ670" s="2028"/>
      <c r="AK670" s="2028"/>
      <c r="AL670" s="2028"/>
      <c r="AM670" s="2028"/>
      <c r="AN670" s="2028"/>
      <c r="AO670" s="2028"/>
      <c r="AP670" s="2028"/>
      <c r="AQ670" s="2028"/>
      <c r="AR670" s="2028"/>
      <c r="AS670" s="2028"/>
      <c r="AT670" s="2028"/>
      <c r="AU670" s="2028"/>
      <c r="AV670" s="2028"/>
      <c r="AW670" s="2028"/>
      <c r="AX670" s="2028"/>
      <c r="AY670" s="2028"/>
      <c r="AZ670" s="2028"/>
      <c r="BA670" s="2028"/>
      <c r="BB670" s="2028"/>
    </row>
    <row r="671" spans="1:54" s="2029" customFormat="1" x14ac:dyDescent="0.25">
      <c r="A671" s="2031"/>
      <c r="B671" s="2018"/>
      <c r="C671" s="2018"/>
      <c r="D671" s="2018"/>
      <c r="E671" s="2018"/>
      <c r="F671" s="2018"/>
      <c r="G671" s="2018"/>
      <c r="H671" s="2018"/>
      <c r="I671" s="2018"/>
      <c r="J671" s="2018"/>
      <c r="K671" s="2471"/>
      <c r="L671" s="393"/>
      <c r="M671" s="2027"/>
      <c r="N671" s="2028"/>
      <c r="O671" s="2028"/>
      <c r="P671" s="2028"/>
      <c r="Q671" s="2028"/>
      <c r="R671" s="2028"/>
      <c r="S671" s="2028"/>
      <c r="T671" s="2028"/>
      <c r="U671" s="2028"/>
      <c r="V671" s="2028"/>
      <c r="W671" s="2028"/>
      <c r="X671" s="2028"/>
      <c r="Y671" s="2028"/>
      <c r="Z671" s="2028"/>
      <c r="AA671" s="2028"/>
      <c r="AB671" s="2028"/>
      <c r="AC671" s="2028"/>
      <c r="AD671" s="2028"/>
      <c r="AE671" s="2028"/>
      <c r="AF671" s="2028"/>
      <c r="AG671" s="2028"/>
      <c r="AH671" s="2028"/>
      <c r="AI671" s="2028"/>
      <c r="AJ671" s="2028"/>
      <c r="AK671" s="2028"/>
      <c r="AL671" s="2028"/>
      <c r="AM671" s="2028"/>
      <c r="AN671" s="2028"/>
      <c r="AO671" s="2028"/>
      <c r="AP671" s="2028"/>
      <c r="AQ671" s="2028"/>
      <c r="AR671" s="2028"/>
      <c r="AS671" s="2028"/>
      <c r="AT671" s="2028"/>
      <c r="AU671" s="2028"/>
      <c r="AV671" s="2028"/>
      <c r="AW671" s="2028"/>
      <c r="AX671" s="2028"/>
      <c r="AY671" s="2028"/>
      <c r="AZ671" s="2028"/>
      <c r="BA671" s="2028"/>
      <c r="BB671" s="2028"/>
    </row>
    <row r="672" spans="1:54" s="2029" customFormat="1" x14ac:dyDescent="0.25">
      <c r="A672" s="2031"/>
      <c r="B672" s="2018"/>
      <c r="C672" s="2018"/>
      <c r="D672" s="2018"/>
      <c r="E672" s="2018"/>
      <c r="F672" s="2018"/>
      <c r="G672" s="2018"/>
      <c r="H672" s="2018"/>
      <c r="I672" s="2018"/>
      <c r="J672" s="2018"/>
      <c r="K672" s="2471"/>
      <c r="L672" s="393"/>
      <c r="M672" s="2027"/>
      <c r="N672" s="2028"/>
      <c r="O672" s="2028"/>
      <c r="P672" s="2028"/>
      <c r="Q672" s="2028"/>
      <c r="R672" s="2028"/>
      <c r="S672" s="2028"/>
      <c r="T672" s="2028"/>
      <c r="U672" s="2028"/>
      <c r="V672" s="2028"/>
      <c r="W672" s="2028"/>
      <c r="X672" s="2028"/>
      <c r="Y672" s="2028"/>
      <c r="Z672" s="2028"/>
      <c r="AA672" s="2028"/>
      <c r="AB672" s="2028"/>
      <c r="AC672" s="2028"/>
      <c r="AD672" s="2028"/>
      <c r="AE672" s="2028"/>
      <c r="AF672" s="2028"/>
      <c r="AG672" s="2028"/>
      <c r="AH672" s="2028"/>
      <c r="AI672" s="2028"/>
      <c r="AJ672" s="2028"/>
      <c r="AK672" s="2028"/>
      <c r="AL672" s="2028"/>
      <c r="AM672" s="2028"/>
      <c r="AN672" s="2028"/>
      <c r="AO672" s="2028"/>
      <c r="AP672" s="2028"/>
      <c r="AQ672" s="2028"/>
      <c r="AR672" s="2028"/>
      <c r="AS672" s="2028"/>
      <c r="AT672" s="2028"/>
      <c r="AU672" s="2028"/>
      <c r="AV672" s="2028"/>
      <c r="AW672" s="2028"/>
      <c r="AX672" s="2028"/>
      <c r="AY672" s="2028"/>
      <c r="AZ672" s="2028"/>
      <c r="BA672" s="2028"/>
      <c r="BB672" s="2028"/>
    </row>
    <row r="673" spans="1:54" s="2029" customFormat="1" x14ac:dyDescent="0.25">
      <c r="A673" s="2031"/>
      <c r="B673" s="2018"/>
      <c r="C673" s="2018"/>
      <c r="D673" s="2018"/>
      <c r="E673" s="2018"/>
      <c r="F673" s="2018"/>
      <c r="G673" s="2018"/>
      <c r="H673" s="2018"/>
      <c r="I673" s="2018"/>
      <c r="J673" s="2018"/>
      <c r="K673" s="2471"/>
      <c r="L673" s="393"/>
      <c r="M673" s="2027"/>
      <c r="N673" s="2028"/>
      <c r="O673" s="2028"/>
      <c r="P673" s="2028"/>
      <c r="Q673" s="2028"/>
      <c r="R673" s="2028"/>
      <c r="S673" s="2028"/>
      <c r="T673" s="2028"/>
      <c r="U673" s="2028"/>
      <c r="V673" s="2028"/>
      <c r="W673" s="2028"/>
      <c r="X673" s="2028"/>
      <c r="Y673" s="2028"/>
      <c r="Z673" s="2028"/>
      <c r="AA673" s="2028"/>
      <c r="AB673" s="2028"/>
      <c r="AC673" s="2028"/>
      <c r="AD673" s="2028"/>
      <c r="AE673" s="2028"/>
      <c r="AF673" s="2028"/>
      <c r="AG673" s="2028"/>
      <c r="AH673" s="2028"/>
      <c r="AI673" s="2028"/>
      <c r="AJ673" s="2028"/>
      <c r="AK673" s="2028"/>
      <c r="AL673" s="2028"/>
      <c r="AM673" s="2028"/>
      <c r="AN673" s="2028"/>
      <c r="AO673" s="2028"/>
      <c r="AP673" s="2028"/>
      <c r="AQ673" s="2028"/>
      <c r="AR673" s="2028"/>
      <c r="AS673" s="2028"/>
      <c r="AT673" s="2028"/>
      <c r="AU673" s="2028"/>
      <c r="AV673" s="2028"/>
      <c r="AW673" s="2028"/>
      <c r="AX673" s="2028"/>
      <c r="AY673" s="2028"/>
      <c r="AZ673" s="2028"/>
      <c r="BA673" s="2028"/>
      <c r="BB673" s="2028"/>
    </row>
    <row r="674" spans="1:54" s="2029" customFormat="1" x14ac:dyDescent="0.25">
      <c r="A674" s="2031"/>
      <c r="B674" s="2018"/>
      <c r="C674" s="2018"/>
      <c r="D674" s="2018"/>
      <c r="E674" s="2018"/>
      <c r="F674" s="2018"/>
      <c r="G674" s="2018"/>
      <c r="H674" s="2018"/>
      <c r="I674" s="2018"/>
      <c r="J674" s="2018"/>
      <c r="K674" s="2471"/>
      <c r="L674" s="393"/>
      <c r="M674" s="2027"/>
      <c r="N674" s="2028"/>
      <c r="O674" s="2028"/>
      <c r="P674" s="2028"/>
      <c r="Q674" s="2028"/>
      <c r="R674" s="2028"/>
      <c r="S674" s="2028"/>
      <c r="T674" s="2028"/>
      <c r="U674" s="2028"/>
      <c r="V674" s="2028"/>
      <c r="W674" s="2028"/>
      <c r="X674" s="2028"/>
      <c r="Y674" s="2028"/>
      <c r="Z674" s="2028"/>
      <c r="AA674" s="2028"/>
      <c r="AB674" s="2028"/>
      <c r="AC674" s="2028"/>
      <c r="AD674" s="2028"/>
      <c r="AE674" s="2028"/>
      <c r="AF674" s="2028"/>
      <c r="AG674" s="2028"/>
      <c r="AH674" s="2028"/>
      <c r="AI674" s="2028"/>
      <c r="AJ674" s="2028"/>
      <c r="AK674" s="2028"/>
      <c r="AL674" s="2028"/>
      <c r="AM674" s="2028"/>
      <c r="AN674" s="2028"/>
      <c r="AO674" s="2028"/>
      <c r="AP674" s="2028"/>
      <c r="AQ674" s="2028"/>
      <c r="AR674" s="2028"/>
      <c r="AS674" s="2028"/>
      <c r="AT674" s="2028"/>
      <c r="AU674" s="2028"/>
      <c r="AV674" s="2028"/>
      <c r="AW674" s="2028"/>
      <c r="AX674" s="2028"/>
      <c r="AY674" s="2028"/>
      <c r="AZ674" s="2028"/>
      <c r="BA674" s="2028"/>
      <c r="BB674" s="2028"/>
    </row>
    <row r="675" spans="1:54" s="2029" customFormat="1" x14ac:dyDescent="0.25">
      <c r="A675" s="2031"/>
      <c r="B675" s="2018"/>
      <c r="C675" s="2018"/>
      <c r="D675" s="2018"/>
      <c r="E675" s="2018"/>
      <c r="F675" s="2018"/>
      <c r="G675" s="2018"/>
      <c r="H675" s="2018"/>
      <c r="I675" s="2018"/>
      <c r="J675" s="2018"/>
      <c r="K675" s="2471"/>
      <c r="L675" s="393"/>
      <c r="M675" s="2027"/>
      <c r="N675" s="2028"/>
      <c r="O675" s="2028"/>
      <c r="P675" s="2028"/>
      <c r="Q675" s="2028"/>
      <c r="R675" s="2028"/>
      <c r="S675" s="2028"/>
      <c r="T675" s="2028"/>
      <c r="U675" s="2028"/>
      <c r="V675" s="2028"/>
      <c r="W675" s="2028"/>
      <c r="X675" s="2028"/>
      <c r="Y675" s="2028"/>
      <c r="Z675" s="2028"/>
      <c r="AA675" s="2028"/>
      <c r="AB675" s="2028"/>
      <c r="AC675" s="2028"/>
      <c r="AD675" s="2028"/>
      <c r="AE675" s="2028"/>
      <c r="AF675" s="2028"/>
      <c r="AG675" s="2028"/>
      <c r="AH675" s="2028"/>
      <c r="AI675" s="2028"/>
      <c r="AJ675" s="2028"/>
      <c r="AK675" s="2028"/>
      <c r="AL675" s="2028"/>
      <c r="AM675" s="2028"/>
      <c r="AN675" s="2028"/>
      <c r="AO675" s="2028"/>
      <c r="AP675" s="2028"/>
      <c r="AQ675" s="2028"/>
      <c r="AR675" s="2028"/>
      <c r="AS675" s="2028"/>
      <c r="AT675" s="2028"/>
      <c r="AU675" s="2028"/>
      <c r="AV675" s="2028"/>
      <c r="AW675" s="2028"/>
      <c r="AX675" s="2028"/>
      <c r="AY675" s="2028"/>
      <c r="AZ675" s="2028"/>
      <c r="BA675" s="2028"/>
      <c r="BB675" s="2028"/>
    </row>
    <row r="676" spans="1:54" s="2029" customFormat="1" x14ac:dyDescent="0.25">
      <c r="A676" s="2031"/>
      <c r="B676" s="2018"/>
      <c r="C676" s="2018"/>
      <c r="D676" s="2018"/>
      <c r="E676" s="2018"/>
      <c r="F676" s="2018"/>
      <c r="G676" s="2018"/>
      <c r="H676" s="2018"/>
      <c r="I676" s="2018"/>
      <c r="J676" s="2018"/>
      <c r="K676" s="2471"/>
      <c r="L676" s="393"/>
      <c r="M676" s="2027"/>
      <c r="N676" s="2028"/>
      <c r="O676" s="2028"/>
      <c r="P676" s="2028"/>
      <c r="Q676" s="2028"/>
      <c r="R676" s="2028"/>
      <c r="S676" s="2028"/>
      <c r="T676" s="2028"/>
      <c r="U676" s="2028"/>
      <c r="V676" s="2028"/>
      <c r="W676" s="2028"/>
      <c r="X676" s="2028"/>
      <c r="Y676" s="2028"/>
      <c r="Z676" s="2028"/>
      <c r="AA676" s="2028"/>
      <c r="AB676" s="2028"/>
      <c r="AC676" s="2028"/>
      <c r="AD676" s="2028"/>
      <c r="AE676" s="2028"/>
      <c r="AF676" s="2028"/>
      <c r="AG676" s="2028"/>
      <c r="AH676" s="2028"/>
      <c r="AI676" s="2028"/>
      <c r="AJ676" s="2028"/>
      <c r="AK676" s="2028"/>
      <c r="AL676" s="2028"/>
      <c r="AM676" s="2028"/>
      <c r="AN676" s="2028"/>
      <c r="AO676" s="2028"/>
      <c r="AP676" s="2028"/>
      <c r="AQ676" s="2028"/>
      <c r="AR676" s="2028"/>
      <c r="AS676" s="2028"/>
      <c r="AT676" s="2028"/>
      <c r="AU676" s="2028"/>
      <c r="AV676" s="2028"/>
      <c r="AW676" s="2028"/>
      <c r="AX676" s="2028"/>
      <c r="AY676" s="2028"/>
      <c r="AZ676" s="2028"/>
      <c r="BA676" s="2028"/>
      <c r="BB676" s="2028"/>
    </row>
    <row r="677" spans="1:54" s="2029" customFormat="1" x14ac:dyDescent="0.25">
      <c r="A677" s="2031"/>
      <c r="B677" s="2018"/>
      <c r="C677" s="2018"/>
      <c r="D677" s="2018"/>
      <c r="E677" s="2018"/>
      <c r="F677" s="2018"/>
      <c r="G677" s="2018"/>
      <c r="H677" s="2018"/>
      <c r="I677" s="2018"/>
      <c r="J677" s="2018"/>
      <c r="K677" s="2471"/>
      <c r="L677" s="393"/>
      <c r="M677" s="2027"/>
      <c r="N677" s="2028"/>
      <c r="O677" s="2028"/>
      <c r="P677" s="2028"/>
      <c r="Q677" s="2028"/>
      <c r="R677" s="2028"/>
      <c r="S677" s="2028"/>
      <c r="T677" s="2028"/>
      <c r="U677" s="2028"/>
      <c r="V677" s="2028"/>
      <c r="W677" s="2028"/>
      <c r="X677" s="2028"/>
      <c r="Y677" s="2028"/>
      <c r="Z677" s="2028"/>
      <c r="AA677" s="2028"/>
      <c r="AB677" s="2028"/>
      <c r="AC677" s="2028"/>
      <c r="AD677" s="2028"/>
      <c r="AE677" s="2028"/>
      <c r="AF677" s="2028"/>
      <c r="AG677" s="2028"/>
      <c r="AH677" s="2028"/>
      <c r="AI677" s="2028"/>
      <c r="AJ677" s="2028"/>
      <c r="AK677" s="2028"/>
      <c r="AL677" s="2028"/>
      <c r="AM677" s="2028"/>
      <c r="AN677" s="2028"/>
      <c r="AO677" s="2028"/>
      <c r="AP677" s="2028"/>
      <c r="AQ677" s="2028"/>
      <c r="AR677" s="2028"/>
      <c r="AS677" s="2028"/>
      <c r="AT677" s="2028"/>
      <c r="AU677" s="2028"/>
      <c r="AV677" s="2028"/>
      <c r="AW677" s="2028"/>
      <c r="AX677" s="2028"/>
      <c r="AY677" s="2028"/>
      <c r="AZ677" s="2028"/>
      <c r="BA677" s="2028"/>
      <c r="BB677" s="2028"/>
    </row>
    <row r="678" spans="1:54" s="2029" customFormat="1" x14ac:dyDescent="0.25">
      <c r="A678" s="2031"/>
      <c r="B678" s="2018"/>
      <c r="C678" s="2018"/>
      <c r="D678" s="2018"/>
      <c r="E678" s="2018"/>
      <c r="F678" s="2018"/>
      <c r="G678" s="2018"/>
      <c r="H678" s="2018"/>
      <c r="I678" s="2018"/>
      <c r="J678" s="2018"/>
      <c r="K678" s="2471"/>
      <c r="L678" s="393"/>
      <c r="M678" s="2027"/>
      <c r="N678" s="2028"/>
      <c r="O678" s="2028"/>
      <c r="P678" s="2028"/>
      <c r="Q678" s="2028"/>
      <c r="R678" s="2028"/>
      <c r="S678" s="2028"/>
      <c r="T678" s="2028"/>
      <c r="U678" s="2028"/>
      <c r="V678" s="2028"/>
      <c r="W678" s="2028"/>
      <c r="X678" s="2028"/>
      <c r="Y678" s="2028"/>
      <c r="Z678" s="2028"/>
      <c r="AA678" s="2028"/>
      <c r="AB678" s="2028"/>
      <c r="AC678" s="2028"/>
      <c r="AD678" s="2028"/>
      <c r="AE678" s="2028"/>
      <c r="AF678" s="2028"/>
      <c r="AG678" s="2028"/>
      <c r="AH678" s="2028"/>
      <c r="AI678" s="2028"/>
      <c r="AJ678" s="2028"/>
      <c r="AK678" s="2028"/>
      <c r="AL678" s="2028"/>
      <c r="AM678" s="2028"/>
      <c r="AN678" s="2028"/>
      <c r="AO678" s="2028"/>
      <c r="AP678" s="2028"/>
      <c r="AQ678" s="2028"/>
      <c r="AR678" s="2028"/>
      <c r="AS678" s="2028"/>
      <c r="AT678" s="2028"/>
      <c r="AU678" s="2028"/>
      <c r="AV678" s="2028"/>
      <c r="AW678" s="2028"/>
      <c r="AX678" s="2028"/>
      <c r="AY678" s="2028"/>
      <c r="AZ678" s="2028"/>
      <c r="BA678" s="2028"/>
      <c r="BB678" s="2028"/>
    </row>
    <row r="679" spans="1:54" s="2029" customFormat="1" x14ac:dyDescent="0.25">
      <c r="A679" s="2031"/>
      <c r="B679" s="2018"/>
      <c r="C679" s="2018"/>
      <c r="D679" s="2018"/>
      <c r="E679" s="2018"/>
      <c r="F679" s="2018"/>
      <c r="G679" s="2018"/>
      <c r="H679" s="2018"/>
      <c r="I679" s="2018"/>
      <c r="J679" s="2018"/>
      <c r="K679" s="2471"/>
      <c r="L679" s="393"/>
      <c r="M679" s="2027"/>
      <c r="N679" s="2028"/>
      <c r="O679" s="2028"/>
      <c r="P679" s="2028"/>
      <c r="Q679" s="2028"/>
      <c r="R679" s="2028"/>
      <c r="S679" s="2028"/>
      <c r="T679" s="2028"/>
      <c r="U679" s="2028"/>
      <c r="V679" s="2028"/>
      <c r="W679" s="2028"/>
      <c r="X679" s="2028"/>
      <c r="Y679" s="2028"/>
      <c r="Z679" s="2028"/>
      <c r="AA679" s="2028"/>
      <c r="AB679" s="2028"/>
      <c r="AC679" s="2028"/>
      <c r="AD679" s="2028"/>
      <c r="AE679" s="2028"/>
      <c r="AF679" s="2028"/>
      <c r="AG679" s="2028"/>
      <c r="AH679" s="2028"/>
      <c r="AI679" s="2028"/>
      <c r="AJ679" s="2028"/>
      <c r="AK679" s="2028"/>
      <c r="AL679" s="2028"/>
      <c r="AM679" s="2028"/>
      <c r="AN679" s="2028"/>
      <c r="AO679" s="2028"/>
      <c r="AP679" s="2028"/>
      <c r="AQ679" s="2028"/>
      <c r="AR679" s="2028"/>
      <c r="AS679" s="2028"/>
      <c r="AT679" s="2028"/>
      <c r="AU679" s="2028"/>
      <c r="AV679" s="2028"/>
      <c r="AW679" s="2028"/>
      <c r="AX679" s="2028"/>
      <c r="AY679" s="2028"/>
      <c r="AZ679" s="2028"/>
      <c r="BA679" s="2028"/>
      <c r="BB679" s="2028"/>
    </row>
    <row r="680" spans="1:54" s="2029" customFormat="1" x14ac:dyDescent="0.25">
      <c r="A680" s="2031"/>
      <c r="B680" s="2018"/>
      <c r="C680" s="2018"/>
      <c r="D680" s="2018"/>
      <c r="E680" s="2018"/>
      <c r="F680" s="2018"/>
      <c r="G680" s="2018"/>
      <c r="H680" s="2018"/>
      <c r="I680" s="2018"/>
      <c r="J680" s="2018"/>
      <c r="K680" s="2471"/>
      <c r="L680" s="393"/>
      <c r="M680" s="2027"/>
      <c r="N680" s="2028"/>
      <c r="O680" s="2028"/>
      <c r="P680" s="2028"/>
      <c r="Q680" s="2028"/>
      <c r="R680" s="2028"/>
      <c r="S680" s="2028"/>
      <c r="T680" s="2028"/>
      <c r="U680" s="2028"/>
      <c r="V680" s="2028"/>
      <c r="W680" s="2028"/>
      <c r="X680" s="2028"/>
      <c r="Y680" s="2028"/>
      <c r="Z680" s="2028"/>
      <c r="AA680" s="2028"/>
      <c r="AB680" s="2028"/>
      <c r="AC680" s="2028"/>
      <c r="AD680" s="2028"/>
      <c r="AE680" s="2028"/>
      <c r="AF680" s="2028"/>
      <c r="AG680" s="2028"/>
      <c r="AH680" s="2028"/>
      <c r="AI680" s="2028"/>
      <c r="AJ680" s="2028"/>
      <c r="AK680" s="2028"/>
      <c r="AL680" s="2028"/>
      <c r="AM680" s="2028"/>
      <c r="AN680" s="2028"/>
      <c r="AO680" s="2028"/>
      <c r="AP680" s="2028"/>
      <c r="AQ680" s="2028"/>
      <c r="AR680" s="2028"/>
      <c r="AS680" s="2028"/>
      <c r="AT680" s="2028"/>
      <c r="AU680" s="2028"/>
      <c r="AV680" s="2028"/>
      <c r="AW680" s="2028"/>
      <c r="AX680" s="2028"/>
      <c r="AY680" s="2028"/>
      <c r="AZ680" s="2028"/>
      <c r="BA680" s="2028"/>
      <c r="BB680" s="2028"/>
    </row>
    <row r="681" spans="1:54" s="2029" customFormat="1" x14ac:dyDescent="0.25">
      <c r="A681" s="2031"/>
      <c r="B681" s="2018"/>
      <c r="C681" s="2018"/>
      <c r="D681" s="2018"/>
      <c r="E681" s="2018"/>
      <c r="F681" s="2018"/>
      <c r="G681" s="2018"/>
      <c r="H681" s="2018"/>
      <c r="I681" s="2018"/>
      <c r="J681" s="2018"/>
      <c r="K681" s="2471"/>
      <c r="L681" s="393"/>
      <c r="M681" s="2027"/>
      <c r="N681" s="2028"/>
      <c r="O681" s="2028"/>
      <c r="P681" s="2028"/>
      <c r="Q681" s="2028"/>
      <c r="R681" s="2028"/>
      <c r="S681" s="2028"/>
      <c r="T681" s="2028"/>
      <c r="U681" s="2028"/>
      <c r="V681" s="2028"/>
      <c r="W681" s="2028"/>
      <c r="X681" s="2028"/>
      <c r="Y681" s="2028"/>
      <c r="Z681" s="2028"/>
      <c r="AA681" s="2028"/>
      <c r="AB681" s="2028"/>
      <c r="AC681" s="2028"/>
      <c r="AD681" s="2028"/>
      <c r="AE681" s="2028"/>
      <c r="AF681" s="2028"/>
      <c r="AG681" s="2028"/>
      <c r="AH681" s="2028"/>
      <c r="AI681" s="2028"/>
      <c r="AJ681" s="2028"/>
      <c r="AK681" s="2028"/>
      <c r="AL681" s="2028"/>
      <c r="AM681" s="2028"/>
      <c r="AN681" s="2028"/>
      <c r="AO681" s="2028"/>
      <c r="AP681" s="2028"/>
      <c r="AQ681" s="2028"/>
      <c r="AR681" s="2028"/>
      <c r="AS681" s="2028"/>
      <c r="AT681" s="2028"/>
      <c r="AU681" s="2028"/>
      <c r="AV681" s="2028"/>
      <c r="AW681" s="2028"/>
      <c r="AX681" s="2028"/>
      <c r="AY681" s="2028"/>
      <c r="AZ681" s="2028"/>
      <c r="BA681" s="2028"/>
      <c r="BB681" s="2028"/>
    </row>
    <row r="682" spans="1:54" s="2029" customFormat="1" x14ac:dyDescent="0.25">
      <c r="A682" s="2031"/>
      <c r="B682" s="2018"/>
      <c r="C682" s="2018"/>
      <c r="D682" s="2018"/>
      <c r="E682" s="2018"/>
      <c r="F682" s="2018"/>
      <c r="G682" s="2018"/>
      <c r="H682" s="2018"/>
      <c r="I682" s="2018"/>
      <c r="J682" s="2018"/>
      <c r="K682" s="2471"/>
      <c r="L682" s="393"/>
      <c r="M682" s="2027"/>
      <c r="N682" s="2028"/>
      <c r="O682" s="2028"/>
      <c r="P682" s="2028"/>
      <c r="Q682" s="2028"/>
      <c r="R682" s="2028"/>
      <c r="S682" s="2028"/>
      <c r="T682" s="2028"/>
      <c r="U682" s="2028"/>
      <c r="V682" s="2028"/>
      <c r="W682" s="2028"/>
      <c r="X682" s="2028"/>
      <c r="Y682" s="2028"/>
      <c r="Z682" s="2028"/>
      <c r="AA682" s="2028"/>
      <c r="AB682" s="2028"/>
      <c r="AC682" s="2028"/>
      <c r="AD682" s="2028"/>
      <c r="AE682" s="2028"/>
      <c r="AF682" s="2028"/>
      <c r="AG682" s="2028"/>
      <c r="AH682" s="2028"/>
      <c r="AI682" s="2028"/>
      <c r="AJ682" s="2028"/>
      <c r="AK682" s="2028"/>
      <c r="AL682" s="2028"/>
      <c r="AM682" s="2028"/>
      <c r="AN682" s="2028"/>
      <c r="AO682" s="2028"/>
      <c r="AP682" s="2028"/>
      <c r="AQ682" s="2028"/>
      <c r="AR682" s="2028"/>
      <c r="AS682" s="2028"/>
      <c r="AT682" s="2028"/>
      <c r="AU682" s="2028"/>
      <c r="AV682" s="2028"/>
      <c r="AW682" s="2028"/>
      <c r="AX682" s="2028"/>
      <c r="AY682" s="2028"/>
      <c r="AZ682" s="2028"/>
      <c r="BA682" s="2028"/>
      <c r="BB682" s="2028"/>
    </row>
    <row r="683" spans="1:54" s="2029" customFormat="1" x14ac:dyDescent="0.25">
      <c r="A683" s="2031"/>
      <c r="B683" s="2018"/>
      <c r="C683" s="2018"/>
      <c r="D683" s="2018"/>
      <c r="E683" s="2018"/>
      <c r="F683" s="2018"/>
      <c r="G683" s="2018"/>
      <c r="H683" s="2018"/>
      <c r="I683" s="2018"/>
      <c r="J683" s="2018"/>
      <c r="K683" s="2471"/>
      <c r="L683" s="393"/>
      <c r="M683" s="2027"/>
      <c r="N683" s="2028"/>
      <c r="O683" s="2028"/>
      <c r="P683" s="2028"/>
      <c r="Q683" s="2028"/>
      <c r="R683" s="2028"/>
      <c r="S683" s="2028"/>
      <c r="T683" s="2028"/>
      <c r="U683" s="2028"/>
      <c r="V683" s="2028"/>
      <c r="W683" s="2028"/>
      <c r="X683" s="2028"/>
      <c r="Y683" s="2028"/>
      <c r="Z683" s="2028"/>
      <c r="AA683" s="2028"/>
      <c r="AB683" s="2028"/>
      <c r="AC683" s="2028"/>
      <c r="AD683" s="2028"/>
      <c r="AE683" s="2028"/>
      <c r="AF683" s="2028"/>
      <c r="AG683" s="2028"/>
      <c r="AH683" s="2028"/>
      <c r="AI683" s="2028"/>
      <c r="AJ683" s="2028"/>
      <c r="AK683" s="2028"/>
      <c r="AL683" s="2028"/>
      <c r="AM683" s="2028"/>
      <c r="AN683" s="2028"/>
      <c r="AO683" s="2028"/>
      <c r="AP683" s="2028"/>
      <c r="AQ683" s="2028"/>
      <c r="AR683" s="2028"/>
      <c r="AS683" s="2028"/>
      <c r="AT683" s="2028"/>
      <c r="AU683" s="2028"/>
      <c r="AV683" s="2028"/>
      <c r="AW683" s="2028"/>
      <c r="AX683" s="2028"/>
      <c r="AY683" s="2028"/>
      <c r="AZ683" s="2028"/>
      <c r="BA683" s="2028"/>
      <c r="BB683" s="2028"/>
    </row>
    <row r="684" spans="1:54" s="2029" customFormat="1" x14ac:dyDescent="0.25">
      <c r="A684" s="2031"/>
      <c r="B684" s="2018"/>
      <c r="C684" s="2018"/>
      <c r="D684" s="2018"/>
      <c r="E684" s="2018"/>
      <c r="F684" s="2018"/>
      <c r="G684" s="2018"/>
      <c r="H684" s="2018"/>
      <c r="I684" s="2018"/>
      <c r="J684" s="2018"/>
      <c r="K684" s="2471"/>
      <c r="L684" s="393"/>
      <c r="M684" s="2027"/>
      <c r="N684" s="2028"/>
      <c r="O684" s="2028"/>
      <c r="P684" s="2028"/>
      <c r="Q684" s="2028"/>
      <c r="R684" s="2028"/>
      <c r="S684" s="2028"/>
      <c r="T684" s="2028"/>
      <c r="U684" s="2028"/>
      <c r="V684" s="2028"/>
      <c r="W684" s="2028"/>
      <c r="X684" s="2028"/>
      <c r="Y684" s="2028"/>
      <c r="Z684" s="2028"/>
      <c r="AA684" s="2028"/>
      <c r="AB684" s="2028"/>
      <c r="AC684" s="2028"/>
      <c r="AD684" s="2028"/>
      <c r="AE684" s="2028"/>
      <c r="AF684" s="2028"/>
      <c r="AG684" s="2028"/>
      <c r="AH684" s="2028"/>
      <c r="AI684" s="2028"/>
      <c r="AJ684" s="2028"/>
      <c r="AK684" s="2028"/>
      <c r="AL684" s="2028"/>
      <c r="AM684" s="2028"/>
      <c r="AN684" s="2028"/>
      <c r="AO684" s="2028"/>
      <c r="AP684" s="2028"/>
      <c r="AQ684" s="2028"/>
      <c r="AR684" s="2028"/>
      <c r="AS684" s="2028"/>
      <c r="AT684" s="2028"/>
      <c r="AU684" s="2028"/>
      <c r="AV684" s="2028"/>
      <c r="AW684" s="2028"/>
      <c r="AX684" s="2028"/>
      <c r="AY684" s="2028"/>
      <c r="AZ684" s="2028"/>
      <c r="BA684" s="2028"/>
      <c r="BB684" s="2028"/>
    </row>
    <row r="685" spans="1:54" s="2029" customFormat="1" x14ac:dyDescent="0.25">
      <c r="A685" s="2031"/>
      <c r="B685" s="2018"/>
      <c r="C685" s="2018"/>
      <c r="D685" s="2018"/>
      <c r="E685" s="2018"/>
      <c r="F685" s="2018"/>
      <c r="G685" s="2018"/>
      <c r="H685" s="2018"/>
      <c r="I685" s="2018"/>
      <c r="J685" s="2018"/>
      <c r="K685" s="2471"/>
      <c r="L685" s="393"/>
      <c r="M685" s="2027"/>
      <c r="N685" s="2028"/>
      <c r="O685" s="2028"/>
      <c r="P685" s="2028"/>
      <c r="Q685" s="2028"/>
      <c r="R685" s="2028"/>
      <c r="S685" s="2028"/>
      <c r="T685" s="2028"/>
      <c r="U685" s="2028"/>
      <c r="V685" s="2028"/>
      <c r="W685" s="2028"/>
      <c r="X685" s="2028"/>
      <c r="Y685" s="2028"/>
      <c r="Z685" s="2028"/>
      <c r="AA685" s="2028"/>
      <c r="AB685" s="2028"/>
      <c r="AC685" s="2028"/>
      <c r="AD685" s="2028"/>
      <c r="AE685" s="2028"/>
      <c r="AF685" s="2028"/>
      <c r="AG685" s="2028"/>
      <c r="AH685" s="2028"/>
      <c r="AI685" s="2028"/>
      <c r="AJ685" s="2028"/>
      <c r="AK685" s="2028"/>
      <c r="AL685" s="2028"/>
      <c r="AM685" s="2028"/>
      <c r="AN685" s="2028"/>
      <c r="AO685" s="2028"/>
      <c r="AP685" s="2028"/>
      <c r="AQ685" s="2028"/>
      <c r="AR685" s="2028"/>
      <c r="AS685" s="2028"/>
      <c r="AT685" s="2028"/>
      <c r="AU685" s="2028"/>
      <c r="AV685" s="2028"/>
      <c r="AW685" s="2028"/>
      <c r="AX685" s="2028"/>
      <c r="AY685" s="2028"/>
      <c r="AZ685" s="2028"/>
      <c r="BA685" s="2028"/>
      <c r="BB685" s="2028"/>
    </row>
    <row r="686" spans="1:54" s="2029" customFormat="1" x14ac:dyDescent="0.25">
      <c r="A686" s="2031"/>
      <c r="B686" s="2018"/>
      <c r="C686" s="2018"/>
      <c r="D686" s="2018"/>
      <c r="E686" s="2018"/>
      <c r="F686" s="2018"/>
      <c r="G686" s="2018"/>
      <c r="H686" s="2018"/>
      <c r="I686" s="2018"/>
      <c r="J686" s="2018"/>
      <c r="K686" s="2471"/>
      <c r="L686" s="393"/>
      <c r="M686" s="2027"/>
      <c r="N686" s="2028"/>
      <c r="O686" s="2028"/>
      <c r="P686" s="2028"/>
      <c r="Q686" s="2028"/>
      <c r="R686" s="2028"/>
      <c r="S686" s="2028"/>
      <c r="T686" s="2028"/>
      <c r="U686" s="2028"/>
      <c r="V686" s="2028"/>
      <c r="W686" s="2028"/>
      <c r="X686" s="2028"/>
      <c r="Y686" s="2028"/>
      <c r="Z686" s="2028"/>
      <c r="AA686" s="2028"/>
      <c r="AB686" s="2028"/>
      <c r="AC686" s="2028"/>
      <c r="AD686" s="2028"/>
      <c r="AE686" s="2028"/>
      <c r="AF686" s="2028"/>
      <c r="AG686" s="2028"/>
      <c r="AH686" s="2028"/>
      <c r="AI686" s="2028"/>
      <c r="AJ686" s="2028"/>
      <c r="AK686" s="2028"/>
      <c r="AL686" s="2028"/>
      <c r="AM686" s="2028"/>
      <c r="AN686" s="2028"/>
      <c r="AO686" s="2028"/>
      <c r="AP686" s="2028"/>
      <c r="AQ686" s="2028"/>
      <c r="AR686" s="2028"/>
      <c r="AS686" s="2028"/>
      <c r="AT686" s="2028"/>
      <c r="AU686" s="2028"/>
      <c r="AV686" s="2028"/>
      <c r="AW686" s="2028"/>
      <c r="AX686" s="2028"/>
      <c r="AY686" s="2028"/>
      <c r="AZ686" s="2028"/>
      <c r="BA686" s="2028"/>
      <c r="BB686" s="2028"/>
    </row>
    <row r="687" spans="1:54" s="2029" customFormat="1" x14ac:dyDescent="0.25">
      <c r="A687" s="2031"/>
      <c r="B687" s="2018"/>
      <c r="C687" s="2018"/>
      <c r="D687" s="2018"/>
      <c r="E687" s="2018"/>
      <c r="F687" s="2018"/>
      <c r="G687" s="2018"/>
      <c r="H687" s="2018"/>
      <c r="I687" s="2018"/>
      <c r="J687" s="2018"/>
      <c r="K687" s="2471"/>
      <c r="L687" s="393"/>
      <c r="M687" s="2027"/>
      <c r="N687" s="2028"/>
      <c r="O687" s="2028"/>
      <c r="P687" s="2028"/>
      <c r="Q687" s="2028"/>
      <c r="R687" s="2028"/>
      <c r="S687" s="2028"/>
      <c r="T687" s="2028"/>
      <c r="U687" s="2028"/>
      <c r="V687" s="2028"/>
      <c r="W687" s="2028"/>
      <c r="X687" s="2028"/>
      <c r="Y687" s="2028"/>
      <c r="Z687" s="2028"/>
      <c r="AA687" s="2028"/>
      <c r="AB687" s="2028"/>
      <c r="AC687" s="2028"/>
      <c r="AD687" s="2028"/>
      <c r="AE687" s="2028"/>
      <c r="AF687" s="2028"/>
      <c r="AG687" s="2028"/>
      <c r="AH687" s="2028"/>
      <c r="AI687" s="2028"/>
      <c r="AJ687" s="2028"/>
      <c r="AK687" s="2028"/>
      <c r="AL687" s="2028"/>
      <c r="AM687" s="2028"/>
      <c r="AN687" s="2028"/>
      <c r="AO687" s="2028"/>
      <c r="AP687" s="2028"/>
      <c r="AQ687" s="2028"/>
      <c r="AR687" s="2028"/>
      <c r="AS687" s="2028"/>
      <c r="AT687" s="2028"/>
      <c r="AU687" s="2028"/>
      <c r="AV687" s="2028"/>
      <c r="AW687" s="2028"/>
      <c r="AX687" s="2028"/>
      <c r="AY687" s="2028"/>
      <c r="AZ687" s="2028"/>
      <c r="BA687" s="2028"/>
      <c r="BB687" s="2028"/>
    </row>
    <row r="688" spans="1:54" s="2029" customFormat="1" x14ac:dyDescent="0.25">
      <c r="A688" s="2031"/>
      <c r="B688" s="2018"/>
      <c r="C688" s="2018"/>
      <c r="D688" s="2018"/>
      <c r="E688" s="2018"/>
      <c r="F688" s="2018"/>
      <c r="G688" s="2018"/>
      <c r="H688" s="2018"/>
      <c r="I688" s="2018"/>
      <c r="J688" s="2018"/>
      <c r="K688" s="2471"/>
      <c r="L688" s="393"/>
      <c r="M688" s="2027"/>
      <c r="N688" s="2028"/>
      <c r="O688" s="2028"/>
      <c r="P688" s="2028"/>
      <c r="Q688" s="2028"/>
      <c r="R688" s="2028"/>
      <c r="S688" s="2028"/>
      <c r="T688" s="2028"/>
      <c r="U688" s="2028"/>
      <c r="V688" s="2028"/>
      <c r="W688" s="2028"/>
      <c r="X688" s="2028"/>
      <c r="Y688" s="2028"/>
      <c r="Z688" s="2028"/>
      <c r="AA688" s="2028"/>
      <c r="AB688" s="2028"/>
      <c r="AC688" s="2028"/>
      <c r="AD688" s="2028"/>
      <c r="AE688" s="2028"/>
      <c r="AF688" s="2028"/>
      <c r="AG688" s="2028"/>
      <c r="AH688" s="2028"/>
      <c r="AI688" s="2028"/>
      <c r="AJ688" s="2028"/>
      <c r="AK688" s="2028"/>
      <c r="AL688" s="2028"/>
      <c r="AM688" s="2028"/>
      <c r="AN688" s="2028"/>
      <c r="AO688" s="2028"/>
      <c r="AP688" s="2028"/>
      <c r="AQ688" s="2028"/>
      <c r="AR688" s="2028"/>
      <c r="AS688" s="2028"/>
      <c r="AT688" s="2028"/>
      <c r="AU688" s="2028"/>
      <c r="AV688" s="2028"/>
      <c r="AW688" s="2028"/>
      <c r="AX688" s="2028"/>
      <c r="AY688" s="2028"/>
      <c r="AZ688" s="2028"/>
      <c r="BA688" s="2028"/>
      <c r="BB688" s="2028"/>
    </row>
    <row r="689" spans="1:54" s="2029" customFormat="1" x14ac:dyDescent="0.25">
      <c r="A689" s="2031"/>
      <c r="B689" s="2018"/>
      <c r="C689" s="2018"/>
      <c r="D689" s="2018"/>
      <c r="E689" s="2018"/>
      <c r="F689" s="2018"/>
      <c r="G689" s="2018"/>
      <c r="H689" s="2018"/>
      <c r="I689" s="2018"/>
      <c r="J689" s="2018"/>
      <c r="K689" s="2471"/>
      <c r="L689" s="393"/>
      <c r="M689" s="2027"/>
      <c r="N689" s="2028"/>
      <c r="O689" s="2028"/>
      <c r="P689" s="2028"/>
      <c r="Q689" s="2028"/>
      <c r="R689" s="2028"/>
      <c r="S689" s="2028"/>
      <c r="T689" s="2028"/>
      <c r="U689" s="2028"/>
      <c r="V689" s="2028"/>
      <c r="W689" s="2028"/>
      <c r="X689" s="2028"/>
      <c r="Y689" s="2028"/>
      <c r="Z689" s="2028"/>
      <c r="AA689" s="2028"/>
      <c r="AB689" s="2028"/>
      <c r="AC689" s="2028"/>
      <c r="AD689" s="2028"/>
      <c r="AE689" s="2028"/>
      <c r="AF689" s="2028"/>
      <c r="AG689" s="2028"/>
      <c r="AH689" s="2028"/>
      <c r="AI689" s="2028"/>
      <c r="AJ689" s="2028"/>
      <c r="AK689" s="2028"/>
      <c r="AL689" s="2028"/>
      <c r="AM689" s="2028"/>
      <c r="AN689" s="2028"/>
      <c r="AO689" s="2028"/>
      <c r="AP689" s="2028"/>
      <c r="AQ689" s="2028"/>
      <c r="AR689" s="2028"/>
      <c r="AS689" s="2028"/>
      <c r="AT689" s="2028"/>
      <c r="AU689" s="2028"/>
      <c r="AV689" s="2028"/>
      <c r="AW689" s="2028"/>
      <c r="AX689" s="2028"/>
      <c r="AY689" s="2028"/>
      <c r="AZ689" s="2028"/>
      <c r="BA689" s="2028"/>
      <c r="BB689" s="2028"/>
    </row>
    <row r="690" spans="1:54" s="2029" customFormat="1" x14ac:dyDescent="0.25">
      <c r="A690" s="2031"/>
      <c r="B690" s="2018"/>
      <c r="C690" s="2018"/>
      <c r="D690" s="2018"/>
      <c r="E690" s="2018"/>
      <c r="F690" s="2018"/>
      <c r="G690" s="2018"/>
      <c r="H690" s="2018"/>
      <c r="I690" s="2018"/>
      <c r="J690" s="2018"/>
      <c r="K690" s="2471"/>
      <c r="L690" s="393"/>
      <c r="M690" s="2027"/>
      <c r="N690" s="2028"/>
      <c r="O690" s="2028"/>
      <c r="P690" s="2028"/>
      <c r="Q690" s="2028"/>
      <c r="R690" s="2028"/>
      <c r="S690" s="2028"/>
      <c r="T690" s="2028"/>
      <c r="U690" s="2028"/>
      <c r="V690" s="2028"/>
      <c r="W690" s="2028"/>
      <c r="X690" s="2028"/>
      <c r="Y690" s="2028"/>
      <c r="Z690" s="2028"/>
      <c r="AA690" s="2028"/>
      <c r="AB690" s="2028"/>
      <c r="AC690" s="2028"/>
      <c r="AD690" s="2028"/>
      <c r="AE690" s="2028"/>
      <c r="AF690" s="2028"/>
      <c r="AG690" s="2028"/>
      <c r="AH690" s="2028"/>
      <c r="AI690" s="2028"/>
      <c r="AJ690" s="2028"/>
      <c r="AK690" s="2028"/>
      <c r="AL690" s="2028"/>
      <c r="AM690" s="2028"/>
      <c r="AN690" s="2028"/>
      <c r="AO690" s="2028"/>
      <c r="AP690" s="2028"/>
      <c r="AQ690" s="2028"/>
      <c r="AR690" s="2028"/>
      <c r="AS690" s="2028"/>
      <c r="AT690" s="2028"/>
      <c r="AU690" s="2028"/>
      <c r="AV690" s="2028"/>
      <c r="AW690" s="2028"/>
      <c r="AX690" s="2028"/>
      <c r="AY690" s="2028"/>
      <c r="AZ690" s="2028"/>
      <c r="BA690" s="2028"/>
      <c r="BB690" s="2028"/>
    </row>
    <row r="691" spans="1:54" s="2029" customFormat="1" x14ac:dyDescent="0.25">
      <c r="A691" s="2031"/>
      <c r="B691" s="2018"/>
      <c r="C691" s="2018"/>
      <c r="D691" s="2018"/>
      <c r="E691" s="2018"/>
      <c r="F691" s="2018"/>
      <c r="G691" s="2018"/>
      <c r="H691" s="2018"/>
      <c r="I691" s="2018"/>
      <c r="J691" s="2018"/>
      <c r="K691" s="2471"/>
      <c r="L691" s="393"/>
      <c r="M691" s="2027"/>
      <c r="N691" s="2028"/>
      <c r="O691" s="2028"/>
      <c r="P691" s="2028"/>
      <c r="Q691" s="2028"/>
      <c r="R691" s="2028"/>
      <c r="S691" s="2028"/>
      <c r="T691" s="2028"/>
      <c r="U691" s="2028"/>
      <c r="V691" s="2028"/>
      <c r="W691" s="2028"/>
      <c r="X691" s="2028"/>
      <c r="Y691" s="2028"/>
      <c r="Z691" s="2028"/>
      <c r="AA691" s="2028"/>
      <c r="AB691" s="2028"/>
      <c r="AC691" s="2028"/>
      <c r="AD691" s="2028"/>
      <c r="AE691" s="2028"/>
      <c r="AF691" s="2028"/>
      <c r="AG691" s="2028"/>
      <c r="AH691" s="2028"/>
      <c r="AI691" s="2028"/>
      <c r="AJ691" s="2028"/>
      <c r="AK691" s="2028"/>
      <c r="AL691" s="2028"/>
      <c r="AM691" s="2028"/>
      <c r="AN691" s="2028"/>
      <c r="AO691" s="2028"/>
      <c r="AP691" s="2028"/>
      <c r="AQ691" s="2028"/>
      <c r="AR691" s="2028"/>
      <c r="AS691" s="2028"/>
      <c r="AT691" s="2028"/>
      <c r="AU691" s="2028"/>
      <c r="AV691" s="2028"/>
      <c r="AW691" s="2028"/>
      <c r="AX691" s="2028"/>
      <c r="AY691" s="2028"/>
      <c r="AZ691" s="2028"/>
      <c r="BA691" s="2028"/>
      <c r="BB691" s="2028"/>
    </row>
    <row r="692" spans="1:54" s="2029" customFormat="1" x14ac:dyDescent="0.25">
      <c r="A692" s="2031"/>
      <c r="B692" s="2018"/>
      <c r="C692" s="2018"/>
      <c r="D692" s="2018"/>
      <c r="E692" s="2018"/>
      <c r="F692" s="2018"/>
      <c r="G692" s="2018"/>
      <c r="H692" s="2018"/>
      <c r="I692" s="2018"/>
      <c r="J692" s="2018"/>
      <c r="K692" s="2471"/>
      <c r="L692" s="393"/>
      <c r="M692" s="2027"/>
      <c r="N692" s="2028"/>
      <c r="O692" s="2028"/>
      <c r="P692" s="2028"/>
      <c r="Q692" s="2028"/>
      <c r="R692" s="2028"/>
      <c r="S692" s="2028"/>
      <c r="T692" s="2028"/>
      <c r="U692" s="2028"/>
      <c r="V692" s="2028"/>
      <c r="W692" s="2028"/>
      <c r="X692" s="2028"/>
      <c r="Y692" s="2028"/>
      <c r="Z692" s="2028"/>
      <c r="AA692" s="2028"/>
      <c r="AB692" s="2028"/>
      <c r="AC692" s="2028"/>
      <c r="AD692" s="2028"/>
      <c r="AE692" s="2028"/>
      <c r="AF692" s="2028"/>
      <c r="AG692" s="2028"/>
      <c r="AH692" s="2028"/>
      <c r="AI692" s="2028"/>
      <c r="AJ692" s="2028"/>
      <c r="AK692" s="2028"/>
      <c r="AL692" s="2028"/>
      <c r="AM692" s="2028"/>
      <c r="AN692" s="2028"/>
      <c r="AO692" s="2028"/>
      <c r="AP692" s="2028"/>
      <c r="AQ692" s="2028"/>
      <c r="AR692" s="2028"/>
      <c r="AS692" s="2028"/>
      <c r="AT692" s="2028"/>
      <c r="AU692" s="2028"/>
      <c r="AV692" s="2028"/>
      <c r="AW692" s="2028"/>
      <c r="AX692" s="2028"/>
      <c r="AY692" s="2028"/>
      <c r="AZ692" s="2028"/>
      <c r="BA692" s="2028"/>
      <c r="BB692" s="2028"/>
    </row>
    <row r="693" spans="1:54" s="2029" customFormat="1" x14ac:dyDescent="0.25">
      <c r="A693" s="2031"/>
      <c r="B693" s="2018"/>
      <c r="C693" s="2018"/>
      <c r="D693" s="2018"/>
      <c r="E693" s="2018"/>
      <c r="F693" s="2018"/>
      <c r="G693" s="2018"/>
      <c r="H693" s="2018"/>
      <c r="I693" s="2018"/>
      <c r="J693" s="2018"/>
      <c r="K693" s="2471"/>
      <c r="L693" s="393"/>
      <c r="M693" s="2027"/>
      <c r="N693" s="2028"/>
      <c r="O693" s="2028"/>
      <c r="P693" s="2028"/>
      <c r="Q693" s="2028"/>
      <c r="R693" s="2028"/>
      <c r="S693" s="2028"/>
      <c r="T693" s="2028"/>
      <c r="U693" s="2028"/>
      <c r="V693" s="2028"/>
      <c r="W693" s="2028"/>
      <c r="X693" s="2028"/>
      <c r="Y693" s="2028"/>
      <c r="Z693" s="2028"/>
      <c r="AA693" s="2028"/>
      <c r="AB693" s="2028"/>
      <c r="AC693" s="2028"/>
      <c r="AD693" s="2028"/>
      <c r="AE693" s="2028"/>
      <c r="AF693" s="2028"/>
      <c r="AG693" s="2028"/>
      <c r="AH693" s="2028"/>
      <c r="AI693" s="2028"/>
      <c r="AJ693" s="2028"/>
      <c r="AK693" s="2028"/>
      <c r="AL693" s="2028"/>
      <c r="AM693" s="2028"/>
      <c r="AN693" s="2028"/>
      <c r="AO693" s="2028"/>
      <c r="AP693" s="2028"/>
      <c r="AQ693" s="2028"/>
      <c r="AR693" s="2028"/>
      <c r="AS693" s="2028"/>
      <c r="AT693" s="2028"/>
      <c r="AU693" s="2028"/>
      <c r="AV693" s="2028"/>
      <c r="AW693" s="2028"/>
      <c r="AX693" s="2028"/>
      <c r="AY693" s="2028"/>
      <c r="AZ693" s="2028"/>
      <c r="BA693" s="2028"/>
      <c r="BB693" s="2028"/>
    </row>
    <row r="694" spans="1:54" s="2029" customFormat="1" x14ac:dyDescent="0.25">
      <c r="A694" s="2031"/>
      <c r="B694" s="2018"/>
      <c r="C694" s="2018"/>
      <c r="D694" s="2018"/>
      <c r="E694" s="2018"/>
      <c r="F694" s="2018"/>
      <c r="G694" s="2018"/>
      <c r="H694" s="2018"/>
      <c r="I694" s="2018"/>
      <c r="J694" s="2018"/>
      <c r="K694" s="2471"/>
      <c r="L694" s="393"/>
      <c r="M694" s="2027"/>
      <c r="N694" s="2028"/>
      <c r="O694" s="2028"/>
      <c r="P694" s="2028"/>
      <c r="Q694" s="2028"/>
      <c r="R694" s="2028"/>
      <c r="S694" s="2028"/>
      <c r="T694" s="2028"/>
      <c r="U694" s="2028"/>
      <c r="V694" s="2028"/>
      <c r="W694" s="2028"/>
      <c r="X694" s="2028"/>
      <c r="Y694" s="2028"/>
      <c r="Z694" s="2028"/>
      <c r="AA694" s="2028"/>
      <c r="AB694" s="2028"/>
      <c r="AC694" s="2028"/>
      <c r="AD694" s="2028"/>
      <c r="AE694" s="2028"/>
      <c r="AF694" s="2028"/>
      <c r="AG694" s="2028"/>
      <c r="AH694" s="2028"/>
      <c r="AI694" s="2028"/>
      <c r="AJ694" s="2028"/>
      <c r="AK694" s="2028"/>
      <c r="AL694" s="2028"/>
      <c r="AM694" s="2028"/>
      <c r="AN694" s="2028"/>
      <c r="AO694" s="2028"/>
      <c r="AP694" s="2028"/>
      <c r="AQ694" s="2028"/>
      <c r="AR694" s="2028"/>
      <c r="AS694" s="2028"/>
      <c r="AT694" s="2028"/>
      <c r="AU694" s="2028"/>
      <c r="AV694" s="2028"/>
      <c r="AW694" s="2028"/>
      <c r="AX694" s="2028"/>
      <c r="AY694" s="2028"/>
      <c r="AZ694" s="2028"/>
      <c r="BA694" s="2028"/>
      <c r="BB694" s="2028"/>
    </row>
    <row r="695" spans="1:54" s="2029" customFormat="1" x14ac:dyDescent="0.25">
      <c r="A695" s="2031"/>
      <c r="B695" s="2018"/>
      <c r="C695" s="2018"/>
      <c r="D695" s="2018"/>
      <c r="E695" s="2018"/>
      <c r="F695" s="2018"/>
      <c r="G695" s="2018"/>
      <c r="H695" s="2018"/>
      <c r="I695" s="2018"/>
      <c r="J695" s="2018"/>
      <c r="K695" s="2471"/>
      <c r="L695" s="393"/>
      <c r="M695" s="2027"/>
      <c r="N695" s="2028"/>
      <c r="O695" s="2028"/>
      <c r="P695" s="2028"/>
      <c r="Q695" s="2028"/>
      <c r="R695" s="2028"/>
      <c r="S695" s="2028"/>
      <c r="T695" s="2028"/>
      <c r="U695" s="2028"/>
      <c r="V695" s="2028"/>
      <c r="W695" s="2028"/>
      <c r="X695" s="2028"/>
      <c r="Y695" s="2028"/>
      <c r="Z695" s="2028"/>
      <c r="AA695" s="2028"/>
      <c r="AB695" s="2028"/>
      <c r="AC695" s="2028"/>
      <c r="AD695" s="2028"/>
      <c r="AE695" s="2028"/>
      <c r="AF695" s="2028"/>
      <c r="AG695" s="2028"/>
      <c r="AH695" s="2028"/>
      <c r="AI695" s="2028"/>
      <c r="AJ695" s="2028"/>
      <c r="AK695" s="2028"/>
      <c r="AL695" s="2028"/>
      <c r="AM695" s="2028"/>
      <c r="AN695" s="2028"/>
      <c r="AO695" s="2028"/>
      <c r="AP695" s="2028"/>
      <c r="AQ695" s="2028"/>
      <c r="AR695" s="2028"/>
      <c r="AS695" s="2028"/>
      <c r="AT695" s="2028"/>
      <c r="AU695" s="2028"/>
      <c r="AV695" s="2028"/>
      <c r="AW695" s="2028"/>
      <c r="AX695" s="2028"/>
      <c r="AY695" s="2028"/>
      <c r="AZ695" s="2028"/>
      <c r="BA695" s="2028"/>
      <c r="BB695" s="2028"/>
    </row>
    <row r="696" spans="1:54" s="2029" customFormat="1" x14ac:dyDescent="0.25">
      <c r="A696" s="2031"/>
      <c r="B696" s="2018"/>
      <c r="C696" s="2018"/>
      <c r="D696" s="2018"/>
      <c r="E696" s="2018"/>
      <c r="F696" s="2018"/>
      <c r="G696" s="2018"/>
      <c r="H696" s="2018"/>
      <c r="I696" s="2018"/>
      <c r="J696" s="2018"/>
      <c r="K696" s="2471"/>
      <c r="L696" s="393"/>
      <c r="M696" s="2027"/>
      <c r="N696" s="2028"/>
      <c r="O696" s="2028"/>
      <c r="P696" s="2028"/>
      <c r="Q696" s="2028"/>
      <c r="R696" s="2028"/>
      <c r="S696" s="2028"/>
      <c r="T696" s="2028"/>
      <c r="U696" s="2028"/>
      <c r="V696" s="2028"/>
      <c r="W696" s="2028"/>
      <c r="X696" s="2028"/>
      <c r="Y696" s="2028"/>
      <c r="Z696" s="2028"/>
      <c r="AA696" s="2028"/>
      <c r="AB696" s="2028"/>
      <c r="AC696" s="2028"/>
      <c r="AD696" s="2028"/>
      <c r="AE696" s="2028"/>
      <c r="AF696" s="2028"/>
      <c r="AG696" s="2028"/>
      <c r="AH696" s="2028"/>
      <c r="AI696" s="2028"/>
      <c r="AJ696" s="2028"/>
      <c r="AK696" s="2028"/>
      <c r="AL696" s="2028"/>
      <c r="AM696" s="2028"/>
      <c r="AN696" s="2028"/>
      <c r="AO696" s="2028"/>
      <c r="AP696" s="2028"/>
      <c r="AQ696" s="2028"/>
      <c r="AR696" s="2028"/>
      <c r="AS696" s="2028"/>
      <c r="AT696" s="2028"/>
      <c r="AU696" s="2028"/>
      <c r="AV696" s="2028"/>
      <c r="AW696" s="2028"/>
      <c r="AX696" s="2028"/>
      <c r="AY696" s="2028"/>
      <c r="AZ696" s="2028"/>
      <c r="BA696" s="2028"/>
      <c r="BB696" s="2028"/>
    </row>
    <row r="697" spans="1:54" s="2029" customFormat="1" x14ac:dyDescent="0.25">
      <c r="A697" s="2031"/>
      <c r="B697" s="2018"/>
      <c r="C697" s="2018"/>
      <c r="D697" s="2018"/>
      <c r="E697" s="2018"/>
      <c r="F697" s="2018"/>
      <c r="G697" s="2018"/>
      <c r="H697" s="2018"/>
      <c r="I697" s="2018"/>
      <c r="J697" s="2018"/>
      <c r="K697" s="2471"/>
      <c r="L697" s="393"/>
      <c r="M697" s="2027"/>
      <c r="N697" s="2028"/>
      <c r="O697" s="2028"/>
      <c r="P697" s="2028"/>
      <c r="Q697" s="2028"/>
      <c r="R697" s="2028"/>
      <c r="S697" s="2028"/>
      <c r="T697" s="2028"/>
      <c r="U697" s="2028"/>
      <c r="V697" s="2028"/>
      <c r="W697" s="2028"/>
      <c r="X697" s="2028"/>
      <c r="Y697" s="2028"/>
      <c r="Z697" s="2028"/>
      <c r="AA697" s="2028"/>
      <c r="AB697" s="2028"/>
      <c r="AC697" s="2028"/>
      <c r="AD697" s="2028"/>
      <c r="AE697" s="2028"/>
      <c r="AF697" s="2028"/>
      <c r="AG697" s="2028"/>
      <c r="AH697" s="2028"/>
      <c r="AI697" s="2028"/>
      <c r="AJ697" s="2028"/>
      <c r="AK697" s="2028"/>
      <c r="AL697" s="2028"/>
      <c r="AM697" s="2028"/>
      <c r="AN697" s="2028"/>
      <c r="AO697" s="2028"/>
      <c r="AP697" s="2028"/>
      <c r="AQ697" s="2028"/>
      <c r="AR697" s="2028"/>
      <c r="AS697" s="2028"/>
      <c r="AT697" s="2028"/>
      <c r="AU697" s="2028"/>
      <c r="AV697" s="2028"/>
      <c r="AW697" s="2028"/>
      <c r="AX697" s="2028"/>
      <c r="AY697" s="2028"/>
      <c r="AZ697" s="2028"/>
      <c r="BA697" s="2028"/>
      <c r="BB697" s="2028"/>
    </row>
    <row r="698" spans="1:54" s="2029" customFormat="1" x14ac:dyDescent="0.25">
      <c r="A698" s="2031"/>
      <c r="B698" s="2018"/>
      <c r="C698" s="2018"/>
      <c r="D698" s="2018"/>
      <c r="E698" s="2018"/>
      <c r="F698" s="2018"/>
      <c r="G698" s="2018"/>
      <c r="H698" s="2018"/>
      <c r="I698" s="2018"/>
      <c r="J698" s="2018"/>
      <c r="K698" s="2471"/>
      <c r="L698" s="393"/>
      <c r="M698" s="2027"/>
      <c r="N698" s="2028"/>
      <c r="O698" s="2028"/>
      <c r="P698" s="2028"/>
      <c r="Q698" s="2028"/>
      <c r="R698" s="2028"/>
      <c r="S698" s="2028"/>
      <c r="T698" s="2028"/>
      <c r="U698" s="2028"/>
      <c r="V698" s="2028"/>
      <c r="W698" s="2028"/>
      <c r="X698" s="2028"/>
      <c r="Y698" s="2028"/>
      <c r="Z698" s="2028"/>
      <c r="AA698" s="2028"/>
      <c r="AB698" s="2028"/>
      <c r="AC698" s="2028"/>
      <c r="AD698" s="2028"/>
      <c r="AE698" s="2028"/>
      <c r="AF698" s="2028"/>
      <c r="AG698" s="2028"/>
      <c r="AH698" s="2028"/>
      <c r="AI698" s="2028"/>
      <c r="AJ698" s="2028"/>
      <c r="AK698" s="2028"/>
      <c r="AL698" s="2028"/>
      <c r="AM698" s="2028"/>
      <c r="AN698" s="2028"/>
      <c r="AO698" s="2028"/>
      <c r="AP698" s="2028"/>
      <c r="AQ698" s="2028"/>
      <c r="AR698" s="2028"/>
      <c r="AS698" s="2028"/>
      <c r="AT698" s="2028"/>
      <c r="AU698" s="2028"/>
      <c r="AV698" s="2028"/>
      <c r="AW698" s="2028"/>
      <c r="AX698" s="2028"/>
      <c r="AY698" s="2028"/>
      <c r="AZ698" s="2028"/>
      <c r="BA698" s="2028"/>
      <c r="BB698" s="2028"/>
    </row>
    <row r="699" spans="1:54" s="2029" customFormat="1" x14ac:dyDescent="0.25">
      <c r="A699" s="2031"/>
      <c r="B699" s="2018"/>
      <c r="C699" s="2018"/>
      <c r="D699" s="2018"/>
      <c r="E699" s="2018"/>
      <c r="F699" s="2018"/>
      <c r="G699" s="2018"/>
      <c r="H699" s="2018"/>
      <c r="I699" s="2018"/>
      <c r="J699" s="2018"/>
      <c r="K699" s="2471"/>
      <c r="L699" s="393"/>
      <c r="M699" s="2027"/>
      <c r="N699" s="2028"/>
      <c r="O699" s="2028"/>
      <c r="P699" s="2028"/>
      <c r="Q699" s="2028"/>
      <c r="R699" s="2028"/>
      <c r="S699" s="2028"/>
      <c r="T699" s="2028"/>
      <c r="U699" s="2028"/>
      <c r="V699" s="2028"/>
      <c r="W699" s="2028"/>
      <c r="X699" s="2028"/>
      <c r="Y699" s="2028"/>
      <c r="Z699" s="2028"/>
      <c r="AA699" s="2028"/>
      <c r="AB699" s="2028"/>
      <c r="AC699" s="2028"/>
      <c r="AD699" s="2028"/>
      <c r="AE699" s="2028"/>
      <c r="AF699" s="2028"/>
      <c r="AG699" s="2028"/>
      <c r="AH699" s="2028"/>
      <c r="AI699" s="2028"/>
      <c r="AJ699" s="2028"/>
      <c r="AK699" s="2028"/>
      <c r="AL699" s="2028"/>
      <c r="AM699" s="2028"/>
      <c r="AN699" s="2028"/>
      <c r="AO699" s="2028"/>
      <c r="AP699" s="2028"/>
      <c r="AQ699" s="2028"/>
      <c r="AR699" s="2028"/>
      <c r="AS699" s="2028"/>
      <c r="AT699" s="2028"/>
      <c r="AU699" s="2028"/>
      <c r="AV699" s="2028"/>
      <c r="AW699" s="2028"/>
      <c r="AX699" s="2028"/>
      <c r="AY699" s="2028"/>
      <c r="AZ699" s="2028"/>
      <c r="BA699" s="2028"/>
      <c r="BB699" s="2028"/>
    </row>
    <row r="700" spans="1:54" s="2029" customFormat="1" x14ac:dyDescent="0.25">
      <c r="A700" s="2031"/>
      <c r="B700" s="2018"/>
      <c r="C700" s="2018"/>
      <c r="D700" s="2018"/>
      <c r="E700" s="2018"/>
      <c r="F700" s="2018"/>
      <c r="G700" s="2018"/>
      <c r="H700" s="2018"/>
      <c r="I700" s="2018"/>
      <c r="J700" s="2018"/>
      <c r="K700" s="2471"/>
      <c r="L700" s="393"/>
      <c r="M700" s="2027"/>
      <c r="N700" s="2028"/>
      <c r="O700" s="2028"/>
      <c r="P700" s="2028"/>
      <c r="Q700" s="2028"/>
      <c r="R700" s="2028"/>
      <c r="S700" s="2028"/>
      <c r="T700" s="2028"/>
      <c r="U700" s="2028"/>
      <c r="V700" s="2028"/>
      <c r="W700" s="2028"/>
      <c r="X700" s="2028"/>
      <c r="Y700" s="2028"/>
      <c r="Z700" s="2028"/>
      <c r="AA700" s="2028"/>
      <c r="AB700" s="2028"/>
      <c r="AC700" s="2028"/>
      <c r="AD700" s="2028"/>
      <c r="AE700" s="2028"/>
      <c r="AF700" s="2028"/>
      <c r="AG700" s="2028"/>
      <c r="AH700" s="2028"/>
      <c r="AI700" s="2028"/>
      <c r="AJ700" s="2028"/>
      <c r="AK700" s="2028"/>
      <c r="AL700" s="2028"/>
      <c r="AM700" s="2028"/>
      <c r="AN700" s="2028"/>
      <c r="AO700" s="2028"/>
      <c r="AP700" s="2028"/>
      <c r="AQ700" s="2028"/>
      <c r="AR700" s="2028"/>
      <c r="AS700" s="2028"/>
      <c r="AT700" s="2028"/>
      <c r="AU700" s="2028"/>
      <c r="AV700" s="2028"/>
      <c r="AW700" s="2028"/>
      <c r="AX700" s="2028"/>
      <c r="AY700" s="2028"/>
      <c r="AZ700" s="2028"/>
      <c r="BA700" s="2028"/>
      <c r="BB700" s="2028"/>
    </row>
    <row r="701" spans="1:54" s="2029" customFormat="1" x14ac:dyDescent="0.25">
      <c r="A701" s="2031"/>
      <c r="B701" s="2018"/>
      <c r="C701" s="2018"/>
      <c r="D701" s="2018"/>
      <c r="E701" s="2018"/>
      <c r="F701" s="2018"/>
      <c r="G701" s="2018"/>
      <c r="H701" s="2018"/>
      <c r="I701" s="2018"/>
      <c r="J701" s="2018"/>
      <c r="K701" s="2471"/>
      <c r="L701" s="393"/>
      <c r="M701" s="2027"/>
      <c r="N701" s="2028"/>
      <c r="O701" s="2028"/>
      <c r="P701" s="2028"/>
      <c r="Q701" s="2028"/>
      <c r="R701" s="2028"/>
      <c r="S701" s="2028"/>
      <c r="T701" s="2028"/>
      <c r="U701" s="2028"/>
      <c r="V701" s="2028"/>
      <c r="W701" s="2028"/>
      <c r="X701" s="2028"/>
      <c r="Y701" s="2028"/>
      <c r="Z701" s="2028"/>
      <c r="AA701" s="2028"/>
      <c r="AB701" s="2028"/>
      <c r="AC701" s="2028"/>
      <c r="AD701" s="2028"/>
      <c r="AE701" s="2028"/>
      <c r="AF701" s="2028"/>
      <c r="AG701" s="2028"/>
      <c r="AH701" s="2028"/>
      <c r="AI701" s="2028"/>
      <c r="AJ701" s="2028"/>
      <c r="AK701" s="2028"/>
      <c r="AL701" s="2028"/>
      <c r="AM701" s="2028"/>
      <c r="AN701" s="2028"/>
      <c r="AO701" s="2028"/>
      <c r="AP701" s="2028"/>
      <c r="AQ701" s="2028"/>
      <c r="AR701" s="2028"/>
      <c r="AS701" s="2028"/>
      <c r="AT701" s="2028"/>
      <c r="AU701" s="2028"/>
      <c r="AV701" s="2028"/>
      <c r="AW701" s="2028"/>
      <c r="AX701" s="2028"/>
      <c r="AY701" s="2028"/>
      <c r="AZ701" s="2028"/>
      <c r="BA701" s="2028"/>
      <c r="BB701" s="2028"/>
    </row>
    <row r="702" spans="1:54" s="2029" customFormat="1" x14ac:dyDescent="0.25">
      <c r="A702" s="2031"/>
      <c r="B702" s="2018"/>
      <c r="C702" s="2018"/>
      <c r="D702" s="2018"/>
      <c r="E702" s="2018"/>
      <c r="F702" s="2018"/>
      <c r="G702" s="2018"/>
      <c r="H702" s="2018"/>
      <c r="I702" s="2018"/>
      <c r="J702" s="2018"/>
      <c r="K702" s="2471"/>
      <c r="L702" s="393"/>
      <c r="M702" s="2027"/>
      <c r="N702" s="2028"/>
      <c r="O702" s="2028"/>
      <c r="P702" s="2028"/>
      <c r="Q702" s="2028"/>
      <c r="R702" s="2028"/>
      <c r="S702" s="2028"/>
      <c r="T702" s="2028"/>
      <c r="U702" s="2028"/>
      <c r="V702" s="2028"/>
      <c r="W702" s="2028"/>
      <c r="X702" s="2028"/>
      <c r="Y702" s="2028"/>
      <c r="Z702" s="2028"/>
      <c r="AA702" s="2028"/>
      <c r="AB702" s="2028"/>
      <c r="AC702" s="2028"/>
      <c r="AD702" s="2028"/>
      <c r="AE702" s="2028"/>
      <c r="AF702" s="2028"/>
      <c r="AG702" s="2028"/>
      <c r="AH702" s="2028"/>
      <c r="AI702" s="2028"/>
      <c r="AJ702" s="2028"/>
      <c r="AK702" s="2028"/>
      <c r="AL702" s="2028"/>
      <c r="AM702" s="2028"/>
      <c r="AN702" s="2028"/>
      <c r="AO702" s="2028"/>
      <c r="AP702" s="2028"/>
      <c r="AQ702" s="2028"/>
      <c r="AR702" s="2028"/>
      <c r="AS702" s="2028"/>
      <c r="AT702" s="2028"/>
      <c r="AU702" s="2028"/>
      <c r="AV702" s="2028"/>
      <c r="AW702" s="2028"/>
      <c r="AX702" s="2028"/>
      <c r="AY702" s="2028"/>
      <c r="AZ702" s="2028"/>
      <c r="BA702" s="2028"/>
      <c r="BB702" s="2028"/>
    </row>
    <row r="703" spans="1:54" s="2029" customFormat="1" x14ac:dyDescent="0.25">
      <c r="A703" s="2031"/>
      <c r="B703" s="2018"/>
      <c r="C703" s="2018"/>
      <c r="D703" s="2018"/>
      <c r="E703" s="2018"/>
      <c r="F703" s="2018"/>
      <c r="G703" s="2018"/>
      <c r="H703" s="2018"/>
      <c r="I703" s="2018"/>
      <c r="J703" s="2018"/>
      <c r="K703" s="2471"/>
      <c r="L703" s="393"/>
      <c r="M703" s="2027"/>
      <c r="N703" s="2028"/>
      <c r="O703" s="2028"/>
      <c r="P703" s="2028"/>
      <c r="Q703" s="2028"/>
      <c r="R703" s="2028"/>
      <c r="S703" s="2028"/>
      <c r="T703" s="2028"/>
      <c r="U703" s="2028"/>
      <c r="V703" s="2028"/>
      <c r="W703" s="2028"/>
      <c r="X703" s="2028"/>
      <c r="Y703" s="2028"/>
      <c r="Z703" s="2028"/>
      <c r="AA703" s="2028"/>
      <c r="AB703" s="2028"/>
      <c r="AC703" s="2028"/>
      <c r="AD703" s="2028"/>
      <c r="AE703" s="2028"/>
      <c r="AF703" s="2028"/>
      <c r="AG703" s="2028"/>
      <c r="AH703" s="2028"/>
      <c r="AI703" s="2028"/>
      <c r="AJ703" s="2028"/>
      <c r="AK703" s="2028"/>
      <c r="AL703" s="2028"/>
      <c r="AM703" s="2028"/>
      <c r="AN703" s="2028"/>
      <c r="AO703" s="2028"/>
      <c r="AP703" s="2028"/>
      <c r="AQ703" s="2028"/>
      <c r="AR703" s="2028"/>
      <c r="AS703" s="2028"/>
      <c r="AT703" s="2028"/>
      <c r="AU703" s="2028"/>
      <c r="AV703" s="2028"/>
      <c r="AW703" s="2028"/>
      <c r="AX703" s="2028"/>
      <c r="AY703" s="2028"/>
      <c r="AZ703" s="2028"/>
      <c r="BA703" s="2028"/>
      <c r="BB703" s="2028"/>
    </row>
    <row r="704" spans="1:54" s="2029" customFormat="1" x14ac:dyDescent="0.25">
      <c r="A704" s="2031"/>
      <c r="B704" s="2018"/>
      <c r="C704" s="2018"/>
      <c r="D704" s="2018"/>
      <c r="E704" s="2018"/>
      <c r="F704" s="2018"/>
      <c r="G704" s="2018"/>
      <c r="H704" s="2018"/>
      <c r="I704" s="2018"/>
      <c r="J704" s="2018"/>
      <c r="K704" s="2471"/>
      <c r="L704" s="393"/>
      <c r="M704" s="2027"/>
      <c r="N704" s="2028"/>
      <c r="O704" s="2028"/>
      <c r="P704" s="2028"/>
      <c r="Q704" s="2028"/>
      <c r="R704" s="2028"/>
      <c r="S704" s="2028"/>
      <c r="T704" s="2028"/>
      <c r="U704" s="2028"/>
      <c r="V704" s="2028"/>
      <c r="W704" s="2028"/>
      <c r="X704" s="2028"/>
      <c r="Y704" s="2028"/>
      <c r="Z704" s="2028"/>
      <c r="AA704" s="2028"/>
      <c r="AB704" s="2028"/>
      <c r="AC704" s="2028"/>
      <c r="AD704" s="2028"/>
      <c r="AE704" s="2028"/>
      <c r="AF704" s="2028"/>
      <c r="AG704" s="2028"/>
      <c r="AH704" s="2028"/>
      <c r="AI704" s="2028"/>
      <c r="AJ704" s="2028"/>
      <c r="AK704" s="2028"/>
      <c r="AL704" s="2028"/>
      <c r="AM704" s="2028"/>
      <c r="AN704" s="2028"/>
      <c r="AO704" s="2028"/>
      <c r="AP704" s="2028"/>
      <c r="AQ704" s="2028"/>
      <c r="AR704" s="2028"/>
      <c r="AS704" s="2028"/>
      <c r="AT704" s="2028"/>
      <c r="AU704" s="2028"/>
      <c r="AV704" s="2028"/>
      <c r="AW704" s="2028"/>
      <c r="AX704" s="2028"/>
      <c r="AY704" s="2028"/>
      <c r="AZ704" s="2028"/>
      <c r="BA704" s="2028"/>
      <c r="BB704" s="2028"/>
    </row>
    <row r="705" spans="1:54" s="2029" customFormat="1" x14ac:dyDescent="0.25">
      <c r="A705" s="2031"/>
      <c r="B705" s="2018"/>
      <c r="C705" s="2018"/>
      <c r="D705" s="2018"/>
      <c r="E705" s="2018"/>
      <c r="F705" s="2018"/>
      <c r="G705" s="2018"/>
      <c r="H705" s="2018"/>
      <c r="I705" s="2018"/>
      <c r="J705" s="2018"/>
      <c r="K705" s="2471"/>
      <c r="L705" s="393"/>
      <c r="M705" s="2027"/>
      <c r="N705" s="2028"/>
      <c r="O705" s="2028"/>
      <c r="P705" s="2028"/>
      <c r="Q705" s="2028"/>
      <c r="R705" s="2028"/>
      <c r="S705" s="2028"/>
      <c r="T705" s="2028"/>
      <c r="U705" s="2028"/>
      <c r="V705" s="2028"/>
      <c r="W705" s="2028"/>
      <c r="X705" s="2028"/>
      <c r="Y705" s="2028"/>
      <c r="Z705" s="2028"/>
      <c r="AA705" s="2028"/>
      <c r="AB705" s="2028"/>
      <c r="AC705" s="2028"/>
      <c r="AD705" s="2028"/>
      <c r="AE705" s="2028"/>
      <c r="AF705" s="2028"/>
      <c r="AG705" s="2028"/>
      <c r="AH705" s="2028"/>
      <c r="AI705" s="2028"/>
      <c r="AJ705" s="2028"/>
      <c r="AK705" s="2028"/>
      <c r="AL705" s="2028"/>
      <c r="AM705" s="2028"/>
      <c r="AN705" s="2028"/>
      <c r="AO705" s="2028"/>
      <c r="AP705" s="2028"/>
      <c r="AQ705" s="2028"/>
      <c r="AR705" s="2028"/>
      <c r="AS705" s="2028"/>
      <c r="AT705" s="2028"/>
      <c r="AU705" s="2028"/>
      <c r="AV705" s="2028"/>
      <c r="AW705" s="2028"/>
      <c r="AX705" s="2028"/>
      <c r="AY705" s="2028"/>
      <c r="AZ705" s="2028"/>
      <c r="BA705" s="2028"/>
      <c r="BB705" s="2028"/>
    </row>
    <row r="706" spans="1:54" s="2029" customFormat="1" x14ac:dyDescent="0.25">
      <c r="A706" s="2031"/>
      <c r="B706" s="2018"/>
      <c r="C706" s="2018"/>
      <c r="D706" s="2018"/>
      <c r="E706" s="2018"/>
      <c r="F706" s="2018"/>
      <c r="G706" s="2018"/>
      <c r="H706" s="2018"/>
      <c r="I706" s="2018"/>
      <c r="J706" s="2018"/>
      <c r="K706" s="2471"/>
      <c r="L706" s="393"/>
      <c r="M706" s="2027"/>
      <c r="N706" s="2028"/>
      <c r="O706" s="2028"/>
      <c r="P706" s="2028"/>
      <c r="Q706" s="2028"/>
      <c r="R706" s="2028"/>
      <c r="S706" s="2028"/>
      <c r="T706" s="2028"/>
      <c r="U706" s="2028"/>
      <c r="V706" s="2028"/>
      <c r="W706" s="2028"/>
      <c r="X706" s="2028"/>
      <c r="Y706" s="2028"/>
      <c r="Z706" s="2028"/>
      <c r="AA706" s="2028"/>
      <c r="AB706" s="2028"/>
      <c r="AC706" s="2028"/>
      <c r="AD706" s="2028"/>
      <c r="AE706" s="2028"/>
      <c r="AF706" s="2028"/>
      <c r="AG706" s="2028"/>
      <c r="AH706" s="2028"/>
      <c r="AI706" s="2028"/>
      <c r="AJ706" s="2028"/>
      <c r="AK706" s="2028"/>
      <c r="AL706" s="2028"/>
      <c r="AM706" s="2028"/>
      <c r="AN706" s="2028"/>
      <c r="AO706" s="2028"/>
      <c r="AP706" s="2028"/>
      <c r="AQ706" s="2028"/>
      <c r="AR706" s="2028"/>
      <c r="AS706" s="2028"/>
      <c r="AT706" s="2028"/>
      <c r="AU706" s="2028"/>
      <c r="AV706" s="2028"/>
      <c r="AW706" s="2028"/>
      <c r="AX706" s="2028"/>
      <c r="AY706" s="2028"/>
      <c r="AZ706" s="2028"/>
      <c r="BA706" s="2028"/>
      <c r="BB706" s="2028"/>
    </row>
    <row r="707" spans="1:54" s="2029" customFormat="1" x14ac:dyDescent="0.25">
      <c r="A707" s="2031"/>
      <c r="B707" s="2018"/>
      <c r="C707" s="2018"/>
      <c r="D707" s="2018"/>
      <c r="E707" s="2018"/>
      <c r="F707" s="2018"/>
      <c r="G707" s="2018"/>
      <c r="H707" s="2018"/>
      <c r="I707" s="2018"/>
      <c r="J707" s="2018"/>
      <c r="K707" s="2471"/>
      <c r="L707" s="393"/>
      <c r="M707" s="2027"/>
      <c r="N707" s="2028"/>
      <c r="O707" s="2028"/>
      <c r="P707" s="2028"/>
      <c r="Q707" s="2028"/>
      <c r="R707" s="2028"/>
      <c r="S707" s="2028"/>
      <c r="T707" s="2028"/>
      <c r="U707" s="2028"/>
      <c r="V707" s="2028"/>
      <c r="W707" s="2028"/>
      <c r="X707" s="2028"/>
      <c r="Y707" s="2028"/>
      <c r="Z707" s="2028"/>
      <c r="AA707" s="2028"/>
      <c r="AB707" s="2028"/>
      <c r="AC707" s="2028"/>
      <c r="AD707" s="2028"/>
      <c r="AE707" s="2028"/>
      <c r="AF707" s="2028"/>
      <c r="AG707" s="2028"/>
      <c r="AH707" s="2028"/>
      <c r="AI707" s="2028"/>
      <c r="AJ707" s="2028"/>
      <c r="AK707" s="2028"/>
      <c r="AL707" s="2028"/>
      <c r="AM707" s="2028"/>
      <c r="AN707" s="2028"/>
      <c r="AO707" s="2028"/>
      <c r="AP707" s="2028"/>
      <c r="AQ707" s="2028"/>
      <c r="AR707" s="2028"/>
      <c r="AS707" s="2028"/>
      <c r="AT707" s="2028"/>
      <c r="AU707" s="2028"/>
      <c r="AV707" s="2028"/>
      <c r="AW707" s="2028"/>
      <c r="AX707" s="2028"/>
      <c r="AY707" s="2028"/>
      <c r="AZ707" s="2028"/>
      <c r="BA707" s="2028"/>
      <c r="BB707" s="2028"/>
    </row>
    <row r="708" spans="1:54" s="2029" customFormat="1" x14ac:dyDescent="0.25">
      <c r="A708" s="2031"/>
      <c r="B708" s="2018"/>
      <c r="C708" s="2018"/>
      <c r="D708" s="2018"/>
      <c r="E708" s="2018"/>
      <c r="F708" s="2018"/>
      <c r="G708" s="2018"/>
      <c r="H708" s="2018"/>
      <c r="I708" s="2018"/>
      <c r="J708" s="2018"/>
      <c r="K708" s="2471"/>
      <c r="L708" s="393"/>
      <c r="M708" s="2027"/>
      <c r="N708" s="2028"/>
      <c r="O708" s="2028"/>
      <c r="P708" s="2028"/>
      <c r="Q708" s="2028"/>
      <c r="R708" s="2028"/>
      <c r="S708" s="2028"/>
      <c r="T708" s="2028"/>
      <c r="U708" s="2028"/>
      <c r="V708" s="2028"/>
      <c r="W708" s="2028"/>
      <c r="X708" s="2028"/>
      <c r="Y708" s="2028"/>
      <c r="Z708" s="2028"/>
      <c r="AA708" s="2028"/>
      <c r="AB708" s="2028"/>
      <c r="AC708" s="2028"/>
      <c r="AD708" s="2028"/>
      <c r="AE708" s="2028"/>
      <c r="AF708" s="2028"/>
      <c r="AG708" s="2028"/>
      <c r="AH708" s="2028"/>
      <c r="AI708" s="2028"/>
      <c r="AJ708" s="2028"/>
      <c r="AK708" s="2028"/>
      <c r="AL708" s="2028"/>
      <c r="AM708" s="2028"/>
      <c r="AN708" s="2028"/>
      <c r="AO708" s="2028"/>
      <c r="AP708" s="2028"/>
      <c r="AQ708" s="2028"/>
      <c r="AR708" s="2028"/>
      <c r="AS708" s="2028"/>
      <c r="AT708" s="2028"/>
      <c r="AU708" s="2028"/>
      <c r="AV708" s="2028"/>
      <c r="AW708" s="2028"/>
      <c r="AX708" s="2028"/>
      <c r="AY708" s="2028"/>
      <c r="AZ708" s="2028"/>
      <c r="BA708" s="2028"/>
      <c r="BB708" s="2028"/>
    </row>
    <row r="709" spans="1:54" s="2029" customFormat="1" x14ac:dyDescent="0.25">
      <c r="A709" s="2031"/>
      <c r="B709" s="2018"/>
      <c r="C709" s="2018"/>
      <c r="D709" s="2018"/>
      <c r="E709" s="2018"/>
      <c r="F709" s="2018"/>
      <c r="G709" s="2018"/>
      <c r="H709" s="2018"/>
      <c r="I709" s="2018"/>
      <c r="J709" s="2018"/>
      <c r="K709" s="2471"/>
      <c r="L709" s="393"/>
      <c r="M709" s="2027"/>
      <c r="N709" s="2028"/>
      <c r="O709" s="2028"/>
      <c r="P709" s="2028"/>
      <c r="Q709" s="2028"/>
      <c r="R709" s="2028"/>
      <c r="S709" s="2028"/>
      <c r="T709" s="2028"/>
      <c r="U709" s="2028"/>
      <c r="V709" s="2028"/>
      <c r="W709" s="2028"/>
      <c r="X709" s="2028"/>
      <c r="Y709" s="2028"/>
      <c r="Z709" s="2028"/>
      <c r="AA709" s="2028"/>
      <c r="AB709" s="2028"/>
      <c r="AC709" s="2028"/>
      <c r="AD709" s="2028"/>
      <c r="AE709" s="2028"/>
      <c r="AF709" s="2028"/>
      <c r="AG709" s="2028"/>
      <c r="AH709" s="2028"/>
      <c r="AI709" s="2028"/>
      <c r="AJ709" s="2028"/>
      <c r="AK709" s="2028"/>
      <c r="AL709" s="2028"/>
      <c r="AM709" s="2028"/>
      <c r="AN709" s="2028"/>
      <c r="AO709" s="2028"/>
      <c r="AP709" s="2028"/>
      <c r="AQ709" s="2028"/>
      <c r="AR709" s="2028"/>
      <c r="AS709" s="2028"/>
      <c r="AT709" s="2028"/>
      <c r="AU709" s="2028"/>
      <c r="AV709" s="2028"/>
      <c r="AW709" s="2028"/>
      <c r="AX709" s="2028"/>
      <c r="AY709" s="2028"/>
      <c r="AZ709" s="2028"/>
      <c r="BA709" s="2028"/>
      <c r="BB709" s="2028"/>
    </row>
    <row r="710" spans="1:54" s="2029" customFormat="1" x14ac:dyDescent="0.25">
      <c r="A710" s="2031"/>
      <c r="B710" s="2018"/>
      <c r="C710" s="2018"/>
      <c r="D710" s="2018"/>
      <c r="E710" s="2018"/>
      <c r="F710" s="2018"/>
      <c r="G710" s="2018"/>
      <c r="H710" s="2018"/>
      <c r="I710" s="2018"/>
      <c r="J710" s="2018"/>
      <c r="K710" s="2471"/>
      <c r="L710" s="393"/>
      <c r="M710" s="2027"/>
      <c r="N710" s="2028"/>
      <c r="O710" s="2028"/>
      <c r="P710" s="2028"/>
      <c r="Q710" s="2028"/>
      <c r="R710" s="2028"/>
      <c r="S710" s="2028"/>
      <c r="T710" s="2028"/>
      <c r="U710" s="2028"/>
      <c r="V710" s="2028"/>
      <c r="W710" s="2028"/>
      <c r="X710" s="2028"/>
      <c r="Y710" s="2028"/>
      <c r="Z710" s="2028"/>
      <c r="AA710" s="2028"/>
      <c r="AB710" s="2028"/>
      <c r="AC710" s="2028"/>
      <c r="AD710" s="2028"/>
      <c r="AE710" s="2028"/>
      <c r="AF710" s="2028"/>
      <c r="AG710" s="2028"/>
      <c r="AH710" s="2028"/>
      <c r="AI710" s="2028"/>
      <c r="AJ710" s="2028"/>
      <c r="AK710" s="2028"/>
      <c r="AL710" s="2028"/>
      <c r="AM710" s="2028"/>
      <c r="AN710" s="2028"/>
      <c r="AO710" s="2028"/>
      <c r="AP710" s="2028"/>
      <c r="AQ710" s="2028"/>
      <c r="AR710" s="2028"/>
      <c r="AS710" s="2028"/>
      <c r="AT710" s="2028"/>
      <c r="AU710" s="2028"/>
      <c r="AV710" s="2028"/>
      <c r="AW710" s="2028"/>
      <c r="AX710" s="2028"/>
      <c r="AY710" s="2028"/>
      <c r="AZ710" s="2028"/>
      <c r="BA710" s="2028"/>
      <c r="BB710" s="2028"/>
    </row>
    <row r="711" spans="1:54" s="2029" customFormat="1" x14ac:dyDescent="0.25">
      <c r="A711" s="2031"/>
      <c r="B711" s="2018"/>
      <c r="C711" s="2018"/>
      <c r="D711" s="2018"/>
      <c r="E711" s="2018"/>
      <c r="F711" s="2018"/>
      <c r="G711" s="2018"/>
      <c r="H711" s="2018"/>
      <c r="I711" s="2018"/>
      <c r="J711" s="2018"/>
      <c r="K711" s="2471"/>
      <c r="L711" s="393"/>
      <c r="M711" s="2027"/>
      <c r="N711" s="2028"/>
      <c r="O711" s="2028"/>
      <c r="P711" s="2028"/>
      <c r="Q711" s="2028"/>
      <c r="R711" s="2028"/>
      <c r="S711" s="2028"/>
      <c r="T711" s="2028"/>
      <c r="U711" s="2028"/>
      <c r="V711" s="2028"/>
      <c r="W711" s="2028"/>
      <c r="X711" s="2028"/>
      <c r="Y711" s="2028"/>
      <c r="Z711" s="2028"/>
      <c r="AA711" s="2028"/>
      <c r="AB711" s="2028"/>
      <c r="AC711" s="2028"/>
      <c r="AD711" s="2028"/>
      <c r="AE711" s="2028"/>
      <c r="AF711" s="2028"/>
      <c r="AG711" s="2028"/>
      <c r="AH711" s="2028"/>
      <c r="AI711" s="2028"/>
      <c r="AJ711" s="2028"/>
      <c r="AK711" s="2028"/>
      <c r="AL711" s="2028"/>
      <c r="AM711" s="2028"/>
      <c r="AN711" s="2028"/>
      <c r="AO711" s="2028"/>
      <c r="AP711" s="2028"/>
      <c r="AQ711" s="2028"/>
      <c r="AR711" s="2028"/>
      <c r="AS711" s="2028"/>
      <c r="AT711" s="2028"/>
      <c r="AU711" s="2028"/>
      <c r="AV711" s="2028"/>
      <c r="AW711" s="2028"/>
      <c r="AX711" s="2028"/>
      <c r="AY711" s="2028"/>
      <c r="AZ711" s="2028"/>
      <c r="BA711" s="2028"/>
      <c r="BB711" s="2028"/>
    </row>
    <row r="712" spans="1:54" s="2029" customFormat="1" x14ac:dyDescent="0.25">
      <c r="A712" s="2031"/>
      <c r="B712" s="2018"/>
      <c r="C712" s="2018"/>
      <c r="D712" s="2018"/>
      <c r="E712" s="2018"/>
      <c r="F712" s="2018"/>
      <c r="G712" s="2018"/>
      <c r="H712" s="2018"/>
      <c r="I712" s="2018"/>
      <c r="J712" s="2018"/>
      <c r="K712" s="2471"/>
      <c r="L712" s="393"/>
      <c r="M712" s="2027"/>
      <c r="N712" s="2028"/>
      <c r="O712" s="2028"/>
      <c r="P712" s="2028"/>
      <c r="Q712" s="2028"/>
      <c r="R712" s="2028"/>
      <c r="S712" s="2028"/>
      <c r="T712" s="2028"/>
      <c r="U712" s="2028"/>
      <c r="V712" s="2028"/>
      <c r="W712" s="2028"/>
      <c r="X712" s="2028"/>
      <c r="Y712" s="2028"/>
      <c r="Z712" s="2028"/>
      <c r="AA712" s="2028"/>
      <c r="AB712" s="2028"/>
      <c r="AC712" s="2028"/>
      <c r="AD712" s="2028"/>
      <c r="AE712" s="2028"/>
      <c r="AF712" s="2028"/>
      <c r="AG712" s="2028"/>
      <c r="AH712" s="2028"/>
      <c r="AI712" s="2028"/>
      <c r="AJ712" s="2028"/>
      <c r="AK712" s="2028"/>
      <c r="AL712" s="2028"/>
      <c r="AM712" s="2028"/>
      <c r="AN712" s="2028"/>
      <c r="AO712" s="2028"/>
      <c r="AP712" s="2028"/>
      <c r="AQ712" s="2028"/>
      <c r="AR712" s="2028"/>
      <c r="AS712" s="2028"/>
      <c r="AT712" s="2028"/>
      <c r="AU712" s="2028"/>
      <c r="AV712" s="2028"/>
      <c r="AW712" s="2028"/>
      <c r="AX712" s="2028"/>
      <c r="AY712" s="2028"/>
      <c r="AZ712" s="2028"/>
      <c r="BA712" s="2028"/>
      <c r="BB712" s="2028"/>
    </row>
    <row r="713" spans="1:54" s="2029" customFormat="1" x14ac:dyDescent="0.25">
      <c r="A713" s="2031"/>
      <c r="B713" s="2018"/>
      <c r="C713" s="2018"/>
      <c r="D713" s="2018"/>
      <c r="E713" s="2018"/>
      <c r="F713" s="2018"/>
      <c r="G713" s="2018"/>
      <c r="H713" s="2018"/>
      <c r="I713" s="2018"/>
      <c r="J713" s="2018"/>
      <c r="K713" s="2471"/>
      <c r="L713" s="393"/>
      <c r="M713" s="2027"/>
      <c r="N713" s="2028"/>
      <c r="O713" s="2028"/>
      <c r="P713" s="2028"/>
      <c r="Q713" s="2028"/>
      <c r="R713" s="2028"/>
      <c r="S713" s="2028"/>
      <c r="T713" s="2028"/>
      <c r="U713" s="2028"/>
      <c r="V713" s="2028"/>
      <c r="W713" s="2028"/>
      <c r="X713" s="2028"/>
      <c r="Y713" s="2028"/>
      <c r="Z713" s="2028"/>
      <c r="AA713" s="2028"/>
      <c r="AB713" s="2028"/>
      <c r="AC713" s="2028"/>
      <c r="AD713" s="2028"/>
      <c r="AE713" s="2028"/>
      <c r="AF713" s="2028"/>
      <c r="AG713" s="2028"/>
      <c r="AH713" s="2028"/>
      <c r="AI713" s="2028"/>
      <c r="AJ713" s="2028"/>
      <c r="AK713" s="2028"/>
      <c r="AL713" s="2028"/>
      <c r="AM713" s="2028"/>
      <c r="AN713" s="2028"/>
      <c r="AO713" s="2028"/>
      <c r="AP713" s="2028"/>
      <c r="AQ713" s="2028"/>
      <c r="AR713" s="2028"/>
      <c r="AS713" s="2028"/>
      <c r="AT713" s="2028"/>
      <c r="AU713" s="2028"/>
      <c r="AV713" s="2028"/>
      <c r="AW713" s="2028"/>
      <c r="AX713" s="2028"/>
      <c r="AY713" s="2028"/>
      <c r="AZ713" s="2028"/>
      <c r="BA713" s="2028"/>
      <c r="BB713" s="2028"/>
    </row>
    <row r="714" spans="1:54" s="2029" customFormat="1" x14ac:dyDescent="0.25">
      <c r="A714" s="2031"/>
      <c r="B714" s="2018"/>
      <c r="C714" s="2018"/>
      <c r="D714" s="2018"/>
      <c r="E714" s="2018"/>
      <c r="F714" s="2018"/>
      <c r="G714" s="2018"/>
      <c r="H714" s="2018"/>
      <c r="I714" s="2018"/>
      <c r="J714" s="2018"/>
      <c r="K714" s="2471"/>
      <c r="L714" s="393"/>
      <c r="M714" s="2027"/>
      <c r="N714" s="2028"/>
      <c r="O714" s="2028"/>
      <c r="P714" s="2028"/>
      <c r="Q714" s="2028"/>
      <c r="R714" s="2028"/>
      <c r="S714" s="2028"/>
      <c r="T714" s="2028"/>
      <c r="U714" s="2028"/>
      <c r="V714" s="2028"/>
      <c r="W714" s="2028"/>
      <c r="X714" s="2028"/>
      <c r="Y714" s="2028"/>
      <c r="Z714" s="2028"/>
      <c r="AA714" s="2028"/>
      <c r="AB714" s="2028"/>
      <c r="AC714" s="2028"/>
      <c r="AD714" s="2028"/>
      <c r="AE714" s="2028"/>
      <c r="AF714" s="2028"/>
      <c r="AG714" s="2028"/>
      <c r="AH714" s="2028"/>
      <c r="AI714" s="2028"/>
      <c r="AJ714" s="2028"/>
      <c r="AK714" s="2028"/>
      <c r="AL714" s="2028"/>
      <c r="AM714" s="2028"/>
      <c r="AN714" s="2028"/>
      <c r="AO714" s="2028"/>
      <c r="AP714" s="2028"/>
      <c r="AQ714" s="2028"/>
      <c r="AR714" s="2028"/>
      <c r="AS714" s="2028"/>
      <c r="AT714" s="2028"/>
      <c r="AU714" s="2028"/>
      <c r="AV714" s="2028"/>
      <c r="AW714" s="2028"/>
      <c r="AX714" s="2028"/>
      <c r="AY714" s="2028"/>
      <c r="AZ714" s="2028"/>
      <c r="BA714" s="2028"/>
      <c r="BB714" s="2028"/>
    </row>
    <row r="715" spans="1:54" s="2029" customFormat="1" x14ac:dyDescent="0.25">
      <c r="A715" s="2031"/>
      <c r="B715" s="2018"/>
      <c r="C715" s="2018"/>
      <c r="D715" s="2018"/>
      <c r="E715" s="2018"/>
      <c r="F715" s="2018"/>
      <c r="G715" s="2018"/>
      <c r="H715" s="2018"/>
      <c r="I715" s="2018"/>
      <c r="J715" s="2018"/>
      <c r="K715" s="2471"/>
      <c r="L715" s="393"/>
      <c r="M715" s="2027"/>
      <c r="N715" s="2028"/>
      <c r="O715" s="2028"/>
      <c r="P715" s="2028"/>
      <c r="Q715" s="2028"/>
      <c r="R715" s="2028"/>
      <c r="S715" s="2028"/>
      <c r="T715" s="2028"/>
      <c r="U715" s="2028"/>
      <c r="V715" s="2028"/>
      <c r="W715" s="2028"/>
      <c r="X715" s="2028"/>
      <c r="Y715" s="2028"/>
      <c r="Z715" s="2028"/>
      <c r="AA715" s="2028"/>
      <c r="AB715" s="2028"/>
      <c r="AC715" s="2028"/>
      <c r="AD715" s="2028"/>
      <c r="AE715" s="2028"/>
      <c r="AF715" s="2028"/>
      <c r="AG715" s="2028"/>
      <c r="AH715" s="2028"/>
      <c r="AI715" s="2028"/>
      <c r="AJ715" s="2028"/>
      <c r="AK715" s="2028"/>
      <c r="AL715" s="2028"/>
      <c r="AM715" s="2028"/>
      <c r="AN715" s="2028"/>
      <c r="AO715" s="2028"/>
      <c r="AP715" s="2028"/>
      <c r="AQ715" s="2028"/>
      <c r="AR715" s="2028"/>
      <c r="AS715" s="2028"/>
      <c r="AT715" s="2028"/>
      <c r="AU715" s="2028"/>
      <c r="AV715" s="2028"/>
      <c r="AW715" s="2028"/>
      <c r="AX715" s="2028"/>
      <c r="AY715" s="2028"/>
      <c r="AZ715" s="2028"/>
      <c r="BA715" s="2028"/>
      <c r="BB715" s="2028"/>
    </row>
    <row r="716" spans="1:54" s="2029" customFormat="1" x14ac:dyDescent="0.25">
      <c r="A716" s="2031"/>
      <c r="B716" s="2018"/>
      <c r="C716" s="2018"/>
      <c r="D716" s="2018"/>
      <c r="E716" s="2018"/>
      <c r="F716" s="2018"/>
      <c r="G716" s="2018"/>
      <c r="H716" s="2018"/>
      <c r="I716" s="2018"/>
      <c r="J716" s="2018"/>
      <c r="K716" s="2471"/>
      <c r="L716" s="393"/>
      <c r="M716" s="2027"/>
      <c r="N716" s="2028"/>
      <c r="O716" s="2028"/>
      <c r="P716" s="2028"/>
      <c r="Q716" s="2028"/>
      <c r="R716" s="2028"/>
      <c r="S716" s="2028"/>
      <c r="T716" s="2028"/>
      <c r="U716" s="2028"/>
      <c r="V716" s="2028"/>
      <c r="W716" s="2028"/>
      <c r="X716" s="2028"/>
      <c r="Y716" s="2028"/>
      <c r="Z716" s="2028"/>
      <c r="AA716" s="2028"/>
      <c r="AB716" s="2028"/>
      <c r="AC716" s="2028"/>
      <c r="AD716" s="2028"/>
      <c r="AE716" s="2028"/>
      <c r="AF716" s="2028"/>
      <c r="AG716" s="2028"/>
      <c r="AH716" s="2028"/>
      <c r="AI716" s="2028"/>
      <c r="AJ716" s="2028"/>
      <c r="AK716" s="2028"/>
      <c r="AL716" s="2028"/>
      <c r="AM716" s="2028"/>
      <c r="AN716" s="2028"/>
      <c r="AO716" s="2028"/>
      <c r="AP716" s="2028"/>
      <c r="AQ716" s="2028"/>
      <c r="AR716" s="2028"/>
      <c r="AS716" s="2028"/>
      <c r="AT716" s="2028"/>
      <c r="AU716" s="2028"/>
      <c r="AV716" s="2028"/>
      <c r="AW716" s="2028"/>
      <c r="AX716" s="2028"/>
      <c r="AY716" s="2028"/>
      <c r="AZ716" s="2028"/>
      <c r="BA716" s="2028"/>
      <c r="BB716" s="2028"/>
    </row>
    <row r="717" spans="1:54" s="2029" customFormat="1" x14ac:dyDescent="0.25">
      <c r="A717" s="2031"/>
      <c r="B717" s="2018"/>
      <c r="C717" s="2018"/>
      <c r="D717" s="2018"/>
      <c r="E717" s="2018"/>
      <c r="F717" s="2018"/>
      <c r="G717" s="2018"/>
      <c r="H717" s="2018"/>
      <c r="I717" s="2018"/>
      <c r="J717" s="2018"/>
      <c r="K717" s="2471"/>
      <c r="L717" s="393"/>
      <c r="M717" s="2027"/>
      <c r="N717" s="2028"/>
      <c r="O717" s="2028"/>
      <c r="P717" s="2028"/>
      <c r="Q717" s="2028"/>
      <c r="R717" s="2028"/>
      <c r="S717" s="2028"/>
      <c r="T717" s="2028"/>
      <c r="U717" s="2028"/>
      <c r="V717" s="2028"/>
      <c r="W717" s="2028"/>
      <c r="X717" s="2028"/>
      <c r="Y717" s="2028"/>
      <c r="Z717" s="2028"/>
      <c r="AA717" s="2028"/>
      <c r="AB717" s="2028"/>
      <c r="AC717" s="2028"/>
      <c r="AD717" s="2028"/>
      <c r="AE717" s="2028"/>
      <c r="AF717" s="2028"/>
      <c r="AG717" s="2028"/>
      <c r="AH717" s="2028"/>
      <c r="AI717" s="2028"/>
      <c r="AJ717" s="2028"/>
      <c r="AK717" s="2028"/>
      <c r="AL717" s="2028"/>
      <c r="AM717" s="2028"/>
      <c r="AN717" s="2028"/>
      <c r="AO717" s="2028"/>
      <c r="AP717" s="2028"/>
      <c r="AQ717" s="2028"/>
      <c r="AR717" s="2028"/>
      <c r="AS717" s="2028"/>
      <c r="AT717" s="2028"/>
      <c r="AU717" s="2028"/>
      <c r="AV717" s="2028"/>
      <c r="AW717" s="2028"/>
      <c r="AX717" s="2028"/>
      <c r="AY717" s="2028"/>
      <c r="AZ717" s="2028"/>
      <c r="BA717" s="2028"/>
      <c r="BB717" s="2028"/>
    </row>
    <row r="718" spans="1:54" s="2029" customFormat="1" x14ac:dyDescent="0.25">
      <c r="A718" s="2031"/>
      <c r="B718" s="2018"/>
      <c r="C718" s="2018"/>
      <c r="D718" s="2018"/>
      <c r="E718" s="2018"/>
      <c r="F718" s="2018"/>
      <c r="G718" s="2018"/>
      <c r="H718" s="2018"/>
      <c r="I718" s="2018"/>
      <c r="J718" s="2018"/>
      <c r="K718" s="2471"/>
      <c r="L718" s="393"/>
      <c r="M718" s="2027"/>
      <c r="N718" s="2028"/>
      <c r="O718" s="2028"/>
      <c r="P718" s="2028"/>
      <c r="Q718" s="2028"/>
      <c r="R718" s="2028"/>
      <c r="S718" s="2028"/>
      <c r="T718" s="2028"/>
      <c r="U718" s="2028"/>
      <c r="V718" s="2028"/>
      <c r="W718" s="2028"/>
      <c r="X718" s="2028"/>
      <c r="Y718" s="2028"/>
      <c r="Z718" s="2028"/>
      <c r="AA718" s="2028"/>
      <c r="AB718" s="2028"/>
      <c r="AC718" s="2028"/>
      <c r="AD718" s="2028"/>
      <c r="AE718" s="2028"/>
      <c r="AF718" s="2028"/>
      <c r="AG718" s="2028"/>
      <c r="AH718" s="2028"/>
      <c r="AI718" s="2028"/>
      <c r="AJ718" s="2028"/>
      <c r="AK718" s="2028"/>
      <c r="AL718" s="2028"/>
      <c r="AM718" s="2028"/>
      <c r="AN718" s="2028"/>
      <c r="AO718" s="2028"/>
      <c r="AP718" s="2028"/>
      <c r="AQ718" s="2028"/>
      <c r="AR718" s="2028"/>
      <c r="AS718" s="2028"/>
      <c r="AT718" s="2028"/>
      <c r="AU718" s="2028"/>
      <c r="AV718" s="2028"/>
      <c r="AW718" s="2028"/>
      <c r="AX718" s="2028"/>
      <c r="AY718" s="2028"/>
      <c r="AZ718" s="2028"/>
      <c r="BA718" s="2028"/>
      <c r="BB718" s="2028"/>
    </row>
    <row r="719" spans="1:54" s="2029" customFormat="1" x14ac:dyDescent="0.25">
      <c r="A719" s="2031"/>
      <c r="B719" s="2018"/>
      <c r="C719" s="2018"/>
      <c r="D719" s="2018"/>
      <c r="E719" s="2018"/>
      <c r="F719" s="2018"/>
      <c r="G719" s="2018"/>
      <c r="H719" s="2018"/>
      <c r="I719" s="2018"/>
      <c r="J719" s="2018"/>
      <c r="K719" s="2471"/>
      <c r="L719" s="393"/>
      <c r="M719" s="2027"/>
      <c r="N719" s="2028"/>
      <c r="O719" s="2028"/>
      <c r="P719" s="2028"/>
      <c r="Q719" s="2028"/>
      <c r="R719" s="2028"/>
      <c r="S719" s="2028"/>
      <c r="T719" s="2028"/>
      <c r="U719" s="2028"/>
      <c r="V719" s="2028"/>
      <c r="W719" s="2028"/>
      <c r="X719" s="2028"/>
      <c r="Y719" s="2028"/>
      <c r="Z719" s="2028"/>
      <c r="AA719" s="2028"/>
      <c r="AB719" s="2028"/>
      <c r="AC719" s="2028"/>
      <c r="AD719" s="2028"/>
      <c r="AE719" s="2028"/>
      <c r="AF719" s="2028"/>
      <c r="AG719" s="2028"/>
      <c r="AH719" s="2028"/>
      <c r="AI719" s="2028"/>
      <c r="AJ719" s="2028"/>
      <c r="AK719" s="2028"/>
      <c r="AL719" s="2028"/>
      <c r="AM719" s="2028"/>
      <c r="AN719" s="2028"/>
      <c r="AO719" s="2028"/>
      <c r="AP719" s="2028"/>
      <c r="AQ719" s="2028"/>
      <c r="AR719" s="2028"/>
      <c r="AS719" s="2028"/>
      <c r="AT719" s="2028"/>
      <c r="AU719" s="2028"/>
      <c r="AV719" s="2028"/>
      <c r="AW719" s="2028"/>
      <c r="AX719" s="2028"/>
      <c r="AY719" s="2028"/>
      <c r="AZ719" s="2028"/>
      <c r="BA719" s="2028"/>
      <c r="BB719" s="2028"/>
    </row>
    <row r="720" spans="1:54" s="2029" customFormat="1" x14ac:dyDescent="0.25">
      <c r="A720" s="2031"/>
      <c r="B720" s="2018"/>
      <c r="C720" s="2018"/>
      <c r="D720" s="2018"/>
      <c r="E720" s="2018"/>
      <c r="F720" s="2018"/>
      <c r="G720" s="2018"/>
      <c r="H720" s="2018"/>
      <c r="I720" s="2018"/>
      <c r="J720" s="2018"/>
      <c r="K720" s="2471"/>
      <c r="L720" s="393"/>
      <c r="M720" s="2027"/>
      <c r="N720" s="2028"/>
      <c r="O720" s="2028"/>
      <c r="P720" s="2028"/>
      <c r="Q720" s="2028"/>
      <c r="R720" s="2028"/>
      <c r="S720" s="2028"/>
      <c r="T720" s="2028"/>
      <c r="U720" s="2028"/>
      <c r="V720" s="2028"/>
      <c r="W720" s="2028"/>
      <c r="X720" s="2028"/>
      <c r="Y720" s="2028"/>
      <c r="Z720" s="2028"/>
      <c r="AA720" s="2028"/>
      <c r="AB720" s="2028"/>
      <c r="AC720" s="2028"/>
      <c r="AD720" s="2028"/>
      <c r="AE720" s="2028"/>
      <c r="AF720" s="2028"/>
      <c r="AG720" s="2028"/>
      <c r="AH720" s="2028"/>
      <c r="AI720" s="2028"/>
      <c r="AJ720" s="2028"/>
      <c r="AK720" s="2028"/>
      <c r="AL720" s="2028"/>
      <c r="AM720" s="2028"/>
      <c r="AN720" s="2028"/>
      <c r="AO720" s="2028"/>
      <c r="AP720" s="2028"/>
      <c r="AQ720" s="2028"/>
      <c r="AR720" s="2028"/>
      <c r="AS720" s="2028"/>
      <c r="AT720" s="2028"/>
      <c r="AU720" s="2028"/>
      <c r="AV720" s="2028"/>
      <c r="AW720" s="2028"/>
      <c r="AX720" s="2028"/>
      <c r="AY720" s="2028"/>
      <c r="AZ720" s="2028"/>
      <c r="BA720" s="2028"/>
      <c r="BB720" s="2028"/>
    </row>
    <row r="721" spans="1:54" s="2029" customFormat="1" x14ac:dyDescent="0.25">
      <c r="A721" s="2031"/>
      <c r="B721" s="2018"/>
      <c r="C721" s="2018"/>
      <c r="D721" s="2018"/>
      <c r="E721" s="2018"/>
      <c r="F721" s="2018"/>
      <c r="G721" s="2018"/>
      <c r="H721" s="2018"/>
      <c r="I721" s="2018"/>
      <c r="J721" s="2018"/>
      <c r="K721" s="2471"/>
      <c r="L721" s="393"/>
      <c r="M721" s="2027"/>
      <c r="N721" s="2028"/>
      <c r="O721" s="2028"/>
      <c r="P721" s="2028"/>
      <c r="Q721" s="2028"/>
      <c r="R721" s="2028"/>
      <c r="S721" s="2028"/>
      <c r="T721" s="2028"/>
      <c r="U721" s="2028"/>
      <c r="V721" s="2028"/>
      <c r="W721" s="2028"/>
      <c r="X721" s="2028"/>
      <c r="Y721" s="2028"/>
      <c r="Z721" s="2028"/>
      <c r="AA721" s="2028"/>
      <c r="AB721" s="2028"/>
      <c r="AC721" s="2028"/>
      <c r="AD721" s="2028"/>
      <c r="AE721" s="2028"/>
      <c r="AF721" s="2028"/>
      <c r="AG721" s="2028"/>
      <c r="AH721" s="2028"/>
      <c r="AI721" s="2028"/>
      <c r="AJ721" s="2028"/>
      <c r="AK721" s="2028"/>
      <c r="AL721" s="2028"/>
      <c r="AM721" s="2028"/>
      <c r="AN721" s="2028"/>
      <c r="AO721" s="2028"/>
      <c r="AP721" s="2028"/>
      <c r="AQ721" s="2028"/>
      <c r="AR721" s="2028"/>
      <c r="AS721" s="2028"/>
      <c r="AT721" s="2028"/>
      <c r="AU721" s="2028"/>
      <c r="AV721" s="2028"/>
      <c r="AW721" s="2028"/>
      <c r="AX721" s="2028"/>
      <c r="AY721" s="2028"/>
      <c r="AZ721" s="2028"/>
      <c r="BA721" s="2028"/>
      <c r="BB721" s="2028"/>
    </row>
    <row r="722" spans="1:54" s="2029" customFormat="1" x14ac:dyDescent="0.25">
      <c r="A722" s="2031"/>
      <c r="B722" s="2018"/>
      <c r="C722" s="2018"/>
      <c r="D722" s="2018"/>
      <c r="E722" s="2018"/>
      <c r="F722" s="2018"/>
      <c r="G722" s="2018"/>
      <c r="H722" s="2018"/>
      <c r="I722" s="2018"/>
      <c r="J722" s="2018"/>
      <c r="K722" s="2471"/>
      <c r="L722" s="393"/>
      <c r="M722" s="2027"/>
      <c r="N722" s="2028"/>
      <c r="O722" s="2028"/>
      <c r="P722" s="2028"/>
      <c r="Q722" s="2028"/>
      <c r="R722" s="2028"/>
      <c r="S722" s="2028"/>
      <c r="T722" s="2028"/>
      <c r="U722" s="2028"/>
      <c r="V722" s="2028"/>
      <c r="W722" s="2028"/>
      <c r="X722" s="2028"/>
      <c r="Y722" s="2028"/>
      <c r="Z722" s="2028"/>
      <c r="AA722" s="2028"/>
      <c r="AB722" s="2028"/>
      <c r="AC722" s="2028"/>
      <c r="AD722" s="2028"/>
      <c r="AE722" s="2028"/>
      <c r="AF722" s="2028"/>
      <c r="AG722" s="2028"/>
      <c r="AH722" s="2028"/>
      <c r="AI722" s="2028"/>
      <c r="AJ722" s="2028"/>
      <c r="AK722" s="2028"/>
      <c r="AL722" s="2028"/>
      <c r="AM722" s="2028"/>
      <c r="AN722" s="2028"/>
      <c r="AO722" s="2028"/>
      <c r="AP722" s="2028"/>
      <c r="AQ722" s="2028"/>
      <c r="AR722" s="2028"/>
      <c r="AS722" s="2028"/>
      <c r="AT722" s="2028"/>
      <c r="AU722" s="2028"/>
      <c r="AV722" s="2028"/>
      <c r="AW722" s="2028"/>
      <c r="AX722" s="2028"/>
      <c r="AY722" s="2028"/>
      <c r="AZ722" s="2028"/>
      <c r="BA722" s="2028"/>
      <c r="BB722" s="2028"/>
    </row>
    <row r="723" spans="1:54" s="2029" customFormat="1" x14ac:dyDescent="0.25">
      <c r="A723" s="2031"/>
      <c r="B723" s="2018"/>
      <c r="C723" s="2018"/>
      <c r="D723" s="2018"/>
      <c r="E723" s="2018"/>
      <c r="F723" s="2018"/>
      <c r="G723" s="2018"/>
      <c r="H723" s="2018"/>
      <c r="I723" s="2018"/>
      <c r="J723" s="2018"/>
      <c r="K723" s="2471"/>
      <c r="L723" s="393"/>
      <c r="M723" s="2027"/>
      <c r="N723" s="2028"/>
      <c r="O723" s="2028"/>
      <c r="P723" s="2028"/>
      <c r="Q723" s="2028"/>
      <c r="R723" s="2028"/>
      <c r="S723" s="2028"/>
      <c r="T723" s="2028"/>
      <c r="U723" s="2028"/>
      <c r="V723" s="2028"/>
      <c r="W723" s="2028"/>
      <c r="X723" s="2028"/>
      <c r="Y723" s="2028"/>
      <c r="Z723" s="2028"/>
      <c r="AA723" s="2028"/>
      <c r="AB723" s="2028"/>
      <c r="AC723" s="2028"/>
      <c r="AD723" s="2028"/>
      <c r="AE723" s="2028"/>
      <c r="AF723" s="2028"/>
      <c r="AG723" s="2028"/>
      <c r="AH723" s="2028"/>
      <c r="AI723" s="2028"/>
      <c r="AJ723" s="2028"/>
      <c r="AK723" s="2028"/>
      <c r="AL723" s="2028"/>
      <c r="AM723" s="2028"/>
      <c r="AN723" s="2028"/>
      <c r="AO723" s="2028"/>
      <c r="AP723" s="2028"/>
      <c r="AQ723" s="2028"/>
      <c r="AR723" s="2028"/>
      <c r="AS723" s="2028"/>
      <c r="AT723" s="2028"/>
      <c r="AU723" s="2028"/>
      <c r="AV723" s="2028"/>
      <c r="AW723" s="2028"/>
      <c r="AX723" s="2028"/>
      <c r="AY723" s="2028"/>
      <c r="AZ723" s="2028"/>
      <c r="BA723" s="2028"/>
      <c r="BB723" s="2028"/>
    </row>
    <row r="724" spans="1:54" s="2029" customFormat="1" x14ac:dyDescent="0.25">
      <c r="A724" s="2031"/>
      <c r="B724" s="2018"/>
      <c r="C724" s="2018"/>
      <c r="D724" s="2018"/>
      <c r="E724" s="2018"/>
      <c r="F724" s="2018"/>
      <c r="G724" s="2018"/>
      <c r="H724" s="2018"/>
      <c r="I724" s="2018"/>
      <c r="J724" s="2018"/>
      <c r="K724" s="2471"/>
      <c r="L724" s="393"/>
      <c r="M724" s="2027"/>
      <c r="N724" s="2028"/>
      <c r="O724" s="2028"/>
      <c r="P724" s="2028"/>
      <c r="Q724" s="2028"/>
      <c r="R724" s="2028"/>
      <c r="S724" s="2028"/>
      <c r="T724" s="2028"/>
      <c r="U724" s="2028"/>
      <c r="V724" s="2028"/>
      <c r="W724" s="2028"/>
      <c r="X724" s="2028"/>
      <c r="Y724" s="2028"/>
      <c r="Z724" s="2028"/>
      <c r="AA724" s="2028"/>
      <c r="AB724" s="2028"/>
      <c r="AC724" s="2028"/>
      <c r="AD724" s="2028"/>
      <c r="AE724" s="2028"/>
      <c r="AF724" s="2028"/>
      <c r="AG724" s="2028"/>
      <c r="AH724" s="2028"/>
      <c r="AI724" s="2028"/>
      <c r="AJ724" s="2028"/>
      <c r="AK724" s="2028"/>
      <c r="AL724" s="2028"/>
      <c r="AM724" s="2028"/>
      <c r="AN724" s="2028"/>
      <c r="AO724" s="2028"/>
      <c r="AP724" s="2028"/>
      <c r="AQ724" s="2028"/>
      <c r="AR724" s="2028"/>
      <c r="AS724" s="2028"/>
      <c r="AT724" s="2028"/>
      <c r="AU724" s="2028"/>
      <c r="AV724" s="2028"/>
      <c r="AW724" s="2028"/>
      <c r="AX724" s="2028"/>
      <c r="AY724" s="2028"/>
      <c r="AZ724" s="2028"/>
      <c r="BA724" s="2028"/>
      <c r="BB724" s="2028"/>
    </row>
    <row r="725" spans="1:54" s="2029" customFormat="1" x14ac:dyDescent="0.25">
      <c r="A725" s="2031"/>
      <c r="B725" s="2018"/>
      <c r="C725" s="2018"/>
      <c r="D725" s="2018"/>
      <c r="E725" s="2018"/>
      <c r="F725" s="2018"/>
      <c r="G725" s="2018"/>
      <c r="H725" s="2018"/>
      <c r="I725" s="2018"/>
      <c r="J725" s="2018"/>
      <c r="K725" s="2471"/>
      <c r="L725" s="393"/>
      <c r="M725" s="2027"/>
      <c r="N725" s="2028"/>
      <c r="O725" s="2028"/>
      <c r="P725" s="2028"/>
      <c r="Q725" s="2028"/>
      <c r="R725" s="2028"/>
      <c r="S725" s="2028"/>
      <c r="T725" s="2028"/>
      <c r="U725" s="2028"/>
      <c r="V725" s="2028"/>
      <c r="W725" s="2028"/>
      <c r="X725" s="2028"/>
      <c r="Y725" s="2028"/>
      <c r="Z725" s="2028"/>
      <c r="AA725" s="2028"/>
      <c r="AB725" s="2028"/>
      <c r="AC725" s="2028"/>
      <c r="AD725" s="2028"/>
      <c r="AE725" s="2028"/>
      <c r="AF725" s="2028"/>
      <c r="AG725" s="2028"/>
      <c r="AH725" s="2028"/>
      <c r="AI725" s="2028"/>
      <c r="AJ725" s="2028"/>
      <c r="AK725" s="2028"/>
      <c r="AL725" s="2028"/>
      <c r="AM725" s="2028"/>
      <c r="AN725" s="2028"/>
      <c r="AO725" s="2028"/>
      <c r="AP725" s="2028"/>
      <c r="AQ725" s="2028"/>
      <c r="AR725" s="2028"/>
      <c r="AS725" s="2028"/>
      <c r="AT725" s="2028"/>
      <c r="AU725" s="2028"/>
      <c r="AV725" s="2028"/>
      <c r="AW725" s="2028"/>
      <c r="AX725" s="2028"/>
      <c r="AY725" s="2028"/>
      <c r="AZ725" s="2028"/>
      <c r="BA725" s="2028"/>
      <c r="BB725" s="2028"/>
    </row>
    <row r="726" spans="1:54" s="2029" customFormat="1" x14ac:dyDescent="0.25">
      <c r="A726" s="2031"/>
      <c r="B726" s="2018"/>
      <c r="C726" s="2018"/>
      <c r="D726" s="2018"/>
      <c r="E726" s="2018"/>
      <c r="F726" s="2018"/>
      <c r="G726" s="2018"/>
      <c r="H726" s="2018"/>
      <c r="I726" s="2018"/>
      <c r="J726" s="2018"/>
      <c r="K726" s="2471"/>
      <c r="L726" s="393"/>
      <c r="M726" s="2027"/>
      <c r="N726" s="2028"/>
      <c r="O726" s="2028"/>
      <c r="P726" s="2028"/>
      <c r="Q726" s="2028"/>
      <c r="R726" s="2028"/>
      <c r="S726" s="2028"/>
      <c r="T726" s="2028"/>
      <c r="U726" s="2028"/>
      <c r="V726" s="2028"/>
      <c r="W726" s="2028"/>
      <c r="X726" s="2028"/>
      <c r="Y726" s="2028"/>
      <c r="Z726" s="2028"/>
      <c r="AA726" s="2028"/>
      <c r="AB726" s="2028"/>
      <c r="AC726" s="2028"/>
      <c r="AD726" s="2028"/>
      <c r="AE726" s="2028"/>
      <c r="AF726" s="2028"/>
      <c r="AG726" s="2028"/>
      <c r="AH726" s="2028"/>
      <c r="AI726" s="2028"/>
      <c r="AJ726" s="2028"/>
      <c r="AK726" s="2028"/>
      <c r="AL726" s="2028"/>
      <c r="AM726" s="2028"/>
      <c r="AN726" s="2028"/>
      <c r="AO726" s="2028"/>
      <c r="AP726" s="2028"/>
      <c r="AQ726" s="2028"/>
      <c r="AR726" s="2028"/>
      <c r="AS726" s="2028"/>
      <c r="AT726" s="2028"/>
      <c r="AU726" s="2028"/>
      <c r="AV726" s="2028"/>
      <c r="AW726" s="2028"/>
      <c r="AX726" s="2028"/>
      <c r="AY726" s="2028"/>
      <c r="AZ726" s="2028"/>
      <c r="BA726" s="2028"/>
      <c r="BB726" s="2028"/>
    </row>
    <row r="727" spans="1:54" s="2029" customFormat="1" x14ac:dyDescent="0.25">
      <c r="A727" s="2031"/>
      <c r="B727" s="2018"/>
      <c r="C727" s="2018"/>
      <c r="D727" s="2018"/>
      <c r="E727" s="2018"/>
      <c r="F727" s="2018"/>
      <c r="G727" s="2018"/>
      <c r="H727" s="2018"/>
      <c r="I727" s="2018"/>
      <c r="J727" s="2018"/>
      <c r="K727" s="2471"/>
      <c r="L727" s="393"/>
      <c r="M727" s="2027"/>
      <c r="N727" s="2028"/>
      <c r="O727" s="2028"/>
      <c r="P727" s="2028"/>
      <c r="Q727" s="2028"/>
      <c r="R727" s="2028"/>
      <c r="S727" s="2028"/>
      <c r="T727" s="2028"/>
      <c r="U727" s="2028"/>
      <c r="V727" s="2028"/>
      <c r="W727" s="2028"/>
      <c r="X727" s="2028"/>
      <c r="Y727" s="2028"/>
      <c r="Z727" s="2028"/>
      <c r="AA727" s="2028"/>
      <c r="AB727" s="2028"/>
      <c r="AC727" s="2028"/>
      <c r="AD727" s="2028"/>
      <c r="AE727" s="2028"/>
      <c r="AF727" s="2028"/>
      <c r="AG727" s="2028"/>
      <c r="AH727" s="2028"/>
      <c r="AI727" s="2028"/>
      <c r="AJ727" s="2028"/>
      <c r="AK727" s="2028"/>
      <c r="AL727" s="2028"/>
      <c r="AM727" s="2028"/>
      <c r="AN727" s="2028"/>
      <c r="AO727" s="2028"/>
      <c r="AP727" s="2028"/>
      <c r="AQ727" s="2028"/>
      <c r="AR727" s="2028"/>
      <c r="AS727" s="2028"/>
      <c r="AT727" s="2028"/>
      <c r="AU727" s="2028"/>
      <c r="AV727" s="2028"/>
      <c r="AW727" s="2028"/>
      <c r="AX727" s="2028"/>
      <c r="AY727" s="2028"/>
      <c r="AZ727" s="2028"/>
      <c r="BA727" s="2028"/>
      <c r="BB727" s="2028"/>
    </row>
    <row r="728" spans="1:54" s="2029" customFormat="1" x14ac:dyDescent="0.25">
      <c r="A728" s="2031"/>
      <c r="B728" s="2018"/>
      <c r="C728" s="2018"/>
      <c r="D728" s="2018"/>
      <c r="E728" s="2018"/>
      <c r="F728" s="2018"/>
      <c r="G728" s="2018"/>
      <c r="H728" s="2018"/>
      <c r="I728" s="2018"/>
      <c r="J728" s="2018"/>
      <c r="K728" s="2471"/>
      <c r="L728" s="393"/>
      <c r="M728" s="2027"/>
      <c r="N728" s="2028"/>
      <c r="O728" s="2028"/>
      <c r="P728" s="2028"/>
      <c r="Q728" s="2028"/>
      <c r="R728" s="2028"/>
      <c r="S728" s="2028"/>
      <c r="T728" s="2028"/>
      <c r="U728" s="2028"/>
      <c r="V728" s="2028"/>
      <c r="W728" s="2028"/>
      <c r="X728" s="2028"/>
      <c r="Y728" s="2028"/>
      <c r="Z728" s="2028"/>
      <c r="AA728" s="2028"/>
      <c r="AB728" s="2028"/>
      <c r="AC728" s="2028"/>
      <c r="AD728" s="2028"/>
      <c r="AE728" s="2028"/>
      <c r="AF728" s="2028"/>
      <c r="AG728" s="2028"/>
      <c r="AH728" s="2028"/>
      <c r="AI728" s="2028"/>
      <c r="AJ728" s="2028"/>
      <c r="AK728" s="2028"/>
      <c r="AL728" s="2028"/>
      <c r="AM728" s="2028"/>
      <c r="AN728" s="2028"/>
      <c r="AO728" s="2028"/>
      <c r="AP728" s="2028"/>
      <c r="AQ728" s="2028"/>
      <c r="AR728" s="2028"/>
      <c r="AS728" s="2028"/>
      <c r="AT728" s="2028"/>
      <c r="AU728" s="2028"/>
      <c r="AV728" s="2028"/>
      <c r="AW728" s="2028"/>
      <c r="AX728" s="2028"/>
      <c r="AY728" s="2028"/>
      <c r="AZ728" s="2028"/>
      <c r="BA728" s="2028"/>
      <c r="BB728" s="2028"/>
    </row>
    <row r="729" spans="1:54" s="2029" customFormat="1" x14ac:dyDescent="0.25">
      <c r="A729" s="2031"/>
      <c r="B729" s="2018"/>
      <c r="C729" s="2018"/>
      <c r="D729" s="2018"/>
      <c r="E729" s="2018"/>
      <c r="F729" s="2018"/>
      <c r="G729" s="2018"/>
      <c r="H729" s="2018"/>
      <c r="I729" s="2018"/>
      <c r="J729" s="2018"/>
      <c r="K729" s="2471"/>
      <c r="L729" s="393"/>
      <c r="M729" s="2027"/>
      <c r="N729" s="2028"/>
      <c r="O729" s="2028"/>
      <c r="P729" s="2028"/>
      <c r="Q729" s="2028"/>
      <c r="R729" s="2028"/>
      <c r="S729" s="2028"/>
      <c r="T729" s="2028"/>
      <c r="U729" s="2028"/>
      <c r="V729" s="2028"/>
      <c r="W729" s="2028"/>
      <c r="X729" s="2028"/>
      <c r="Y729" s="2028"/>
      <c r="Z729" s="2028"/>
      <c r="AA729" s="2028"/>
      <c r="AB729" s="2028"/>
      <c r="AC729" s="2028"/>
      <c r="AD729" s="2028"/>
      <c r="AE729" s="2028"/>
      <c r="AF729" s="2028"/>
      <c r="AG729" s="2028"/>
      <c r="AH729" s="2028"/>
      <c r="AI729" s="2028"/>
      <c r="AJ729" s="2028"/>
      <c r="AK729" s="2028"/>
      <c r="AL729" s="2028"/>
      <c r="AM729" s="2028"/>
      <c r="AN729" s="2028"/>
      <c r="AO729" s="2028"/>
      <c r="AP729" s="2028"/>
      <c r="AQ729" s="2028"/>
      <c r="AR729" s="2028"/>
      <c r="AS729" s="2028"/>
      <c r="AT729" s="2028"/>
      <c r="AU729" s="2028"/>
      <c r="AV729" s="2028"/>
      <c r="AW729" s="2028"/>
      <c r="AX729" s="2028"/>
      <c r="AY729" s="2028"/>
      <c r="AZ729" s="2028"/>
      <c r="BA729" s="2028"/>
      <c r="BB729" s="2028"/>
    </row>
    <row r="730" spans="1:54" s="2029" customFormat="1" x14ac:dyDescent="0.25">
      <c r="A730" s="2031"/>
      <c r="B730" s="2018"/>
      <c r="C730" s="2018"/>
      <c r="D730" s="2018"/>
      <c r="E730" s="2018"/>
      <c r="F730" s="2018"/>
      <c r="G730" s="2018"/>
      <c r="H730" s="2018"/>
      <c r="I730" s="2018"/>
      <c r="J730" s="2018"/>
      <c r="K730" s="2471"/>
      <c r="L730" s="393"/>
      <c r="M730" s="2027"/>
      <c r="N730" s="2028"/>
      <c r="O730" s="2028"/>
      <c r="P730" s="2028"/>
      <c r="Q730" s="2028"/>
      <c r="R730" s="2028"/>
      <c r="S730" s="2028"/>
      <c r="T730" s="2028"/>
      <c r="U730" s="2028"/>
      <c r="V730" s="2028"/>
      <c r="W730" s="2028"/>
      <c r="X730" s="2028"/>
      <c r="Y730" s="2028"/>
      <c r="Z730" s="2028"/>
      <c r="AA730" s="2028"/>
      <c r="AB730" s="2028"/>
      <c r="AC730" s="2028"/>
      <c r="AD730" s="2028"/>
      <c r="AE730" s="2028"/>
      <c r="AF730" s="2028"/>
      <c r="AG730" s="2028"/>
      <c r="AH730" s="2028"/>
      <c r="AI730" s="2028"/>
      <c r="AJ730" s="2028"/>
      <c r="AK730" s="2028"/>
      <c r="AL730" s="2028"/>
      <c r="AM730" s="2028"/>
      <c r="AN730" s="2028"/>
      <c r="AO730" s="2028"/>
      <c r="AP730" s="2028"/>
      <c r="AQ730" s="2028"/>
      <c r="AR730" s="2028"/>
      <c r="AS730" s="2028"/>
      <c r="AT730" s="2028"/>
      <c r="AU730" s="2028"/>
      <c r="AV730" s="2028"/>
      <c r="AW730" s="2028"/>
      <c r="AX730" s="2028"/>
      <c r="AY730" s="2028"/>
      <c r="AZ730" s="2028"/>
      <c r="BA730" s="2028"/>
      <c r="BB730" s="2028"/>
    </row>
    <row r="731" spans="1:54" s="2029" customFormat="1" x14ac:dyDescent="0.25">
      <c r="A731" s="2031"/>
      <c r="B731" s="2018"/>
      <c r="C731" s="2018"/>
      <c r="D731" s="2018"/>
      <c r="E731" s="2018"/>
      <c r="F731" s="2018"/>
      <c r="G731" s="2018"/>
      <c r="H731" s="2018"/>
      <c r="I731" s="2018"/>
      <c r="J731" s="2018"/>
      <c r="K731" s="2471"/>
      <c r="L731" s="393"/>
      <c r="M731" s="2027"/>
      <c r="N731" s="2028"/>
      <c r="O731" s="2028"/>
      <c r="P731" s="2028"/>
      <c r="Q731" s="2028"/>
      <c r="R731" s="2028"/>
      <c r="S731" s="2028"/>
      <c r="T731" s="2028"/>
      <c r="U731" s="2028"/>
      <c r="V731" s="2028"/>
      <c r="W731" s="2028"/>
      <c r="X731" s="2028"/>
      <c r="Y731" s="2028"/>
      <c r="Z731" s="2028"/>
      <c r="AA731" s="2028"/>
      <c r="AB731" s="2028"/>
      <c r="AC731" s="2028"/>
      <c r="AD731" s="2028"/>
      <c r="AE731" s="2028"/>
      <c r="AF731" s="2028"/>
      <c r="AG731" s="2028"/>
      <c r="AH731" s="2028"/>
      <c r="AI731" s="2028"/>
      <c r="AJ731" s="2028"/>
      <c r="AK731" s="2028"/>
      <c r="AL731" s="2028"/>
      <c r="AM731" s="2028"/>
      <c r="AN731" s="2028"/>
      <c r="AO731" s="2028"/>
      <c r="AP731" s="2028"/>
      <c r="AQ731" s="2028"/>
      <c r="AR731" s="2028"/>
      <c r="AS731" s="2028"/>
      <c r="AT731" s="2028"/>
      <c r="AU731" s="2028"/>
      <c r="AV731" s="2028"/>
      <c r="AW731" s="2028"/>
      <c r="AX731" s="2028"/>
      <c r="AY731" s="2028"/>
      <c r="AZ731" s="2028"/>
      <c r="BA731" s="2028"/>
      <c r="BB731" s="2028"/>
    </row>
    <row r="732" spans="1:54" s="2029" customFormat="1" x14ac:dyDescent="0.25">
      <c r="A732" s="2031"/>
      <c r="B732" s="2018"/>
      <c r="C732" s="2018"/>
      <c r="D732" s="2018"/>
      <c r="E732" s="2018"/>
      <c r="F732" s="2018"/>
      <c r="G732" s="2018"/>
      <c r="H732" s="2018"/>
      <c r="I732" s="2018"/>
      <c r="J732" s="2018"/>
      <c r="K732" s="2471"/>
      <c r="L732" s="393"/>
      <c r="M732" s="2027"/>
      <c r="N732" s="2028"/>
      <c r="O732" s="2028"/>
      <c r="P732" s="2028"/>
      <c r="Q732" s="2028"/>
      <c r="R732" s="2028"/>
      <c r="S732" s="2028"/>
      <c r="T732" s="2028"/>
      <c r="U732" s="2028"/>
      <c r="V732" s="2028"/>
      <c r="W732" s="2028"/>
      <c r="X732" s="2028"/>
      <c r="Y732" s="2028"/>
      <c r="Z732" s="2028"/>
      <c r="AA732" s="2028"/>
      <c r="AB732" s="2028"/>
      <c r="AC732" s="2028"/>
      <c r="AD732" s="2028"/>
      <c r="AE732" s="2028"/>
      <c r="AF732" s="2028"/>
      <c r="AG732" s="2028"/>
      <c r="AH732" s="2028"/>
      <c r="AI732" s="2028"/>
      <c r="AJ732" s="2028"/>
      <c r="AK732" s="2028"/>
      <c r="AL732" s="2028"/>
      <c r="AM732" s="2028"/>
      <c r="AN732" s="2028"/>
      <c r="AO732" s="2028"/>
      <c r="AP732" s="2028"/>
      <c r="AQ732" s="2028"/>
      <c r="AR732" s="2028"/>
      <c r="AS732" s="2028"/>
      <c r="AT732" s="2028"/>
      <c r="AU732" s="2028"/>
      <c r="AV732" s="2028"/>
      <c r="AW732" s="2028"/>
      <c r="AX732" s="2028"/>
      <c r="AY732" s="2028"/>
      <c r="AZ732" s="2028"/>
      <c r="BA732" s="2028"/>
      <c r="BB732" s="2028"/>
    </row>
    <row r="733" spans="1:54" s="2029" customFormat="1" x14ac:dyDescent="0.25">
      <c r="A733" s="2031"/>
      <c r="B733" s="2018"/>
      <c r="C733" s="2018"/>
      <c r="D733" s="2018"/>
      <c r="E733" s="2018"/>
      <c r="F733" s="2018"/>
      <c r="G733" s="2018"/>
      <c r="H733" s="2018"/>
      <c r="I733" s="2018"/>
      <c r="J733" s="2018"/>
      <c r="K733" s="2471"/>
      <c r="L733" s="393"/>
      <c r="M733" s="2027"/>
      <c r="N733" s="2028"/>
      <c r="O733" s="2028"/>
      <c r="P733" s="2028"/>
      <c r="Q733" s="2028"/>
      <c r="R733" s="2028"/>
      <c r="S733" s="2028"/>
      <c r="T733" s="2028"/>
      <c r="U733" s="2028"/>
      <c r="V733" s="2028"/>
      <c r="W733" s="2028"/>
      <c r="X733" s="2028"/>
      <c r="Y733" s="2028"/>
      <c r="Z733" s="2028"/>
      <c r="AA733" s="2028"/>
      <c r="AB733" s="2028"/>
      <c r="AC733" s="2028"/>
      <c r="AD733" s="2028"/>
      <c r="AE733" s="2028"/>
      <c r="AF733" s="2028"/>
      <c r="AG733" s="2028"/>
      <c r="AH733" s="2028"/>
      <c r="AI733" s="2028"/>
      <c r="AJ733" s="2028"/>
      <c r="AK733" s="2028"/>
      <c r="AL733" s="2028"/>
      <c r="AM733" s="2028"/>
      <c r="AN733" s="2028"/>
      <c r="AO733" s="2028"/>
      <c r="AP733" s="2028"/>
      <c r="AQ733" s="2028"/>
      <c r="AR733" s="2028"/>
      <c r="AS733" s="2028"/>
      <c r="AT733" s="2028"/>
      <c r="AU733" s="2028"/>
      <c r="AV733" s="2028"/>
      <c r="AW733" s="2028"/>
      <c r="AX733" s="2028"/>
      <c r="AY733" s="2028"/>
      <c r="AZ733" s="2028"/>
      <c r="BA733" s="2028"/>
      <c r="BB733" s="2028"/>
    </row>
    <row r="734" spans="1:54" s="2029" customFormat="1" x14ac:dyDescent="0.25">
      <c r="A734" s="2031"/>
      <c r="B734" s="2018"/>
      <c r="C734" s="2018"/>
      <c r="D734" s="2018"/>
      <c r="E734" s="2018"/>
      <c r="F734" s="2018"/>
      <c r="G734" s="2018"/>
      <c r="H734" s="2018"/>
      <c r="I734" s="2018"/>
      <c r="J734" s="2018"/>
      <c r="K734" s="2471"/>
      <c r="L734" s="393"/>
      <c r="M734" s="2027"/>
      <c r="N734" s="2028"/>
      <c r="O734" s="2028"/>
      <c r="P734" s="2028"/>
      <c r="Q734" s="2028"/>
      <c r="R734" s="2028"/>
      <c r="S734" s="2028"/>
      <c r="T734" s="2028"/>
      <c r="U734" s="2028"/>
      <c r="V734" s="2028"/>
      <c r="W734" s="2028"/>
      <c r="X734" s="2028"/>
      <c r="Y734" s="2028"/>
      <c r="Z734" s="2028"/>
      <c r="AA734" s="2028"/>
      <c r="AB734" s="2028"/>
      <c r="AC734" s="2028"/>
      <c r="AD734" s="2028"/>
      <c r="AE734" s="2028"/>
      <c r="AF734" s="2028"/>
      <c r="AG734" s="2028"/>
      <c r="AH734" s="2028"/>
      <c r="AI734" s="2028"/>
      <c r="AJ734" s="2028"/>
      <c r="AK734" s="2028"/>
      <c r="AL734" s="2028"/>
      <c r="AM734" s="2028"/>
      <c r="AN734" s="2028"/>
      <c r="AO734" s="2028"/>
      <c r="AP734" s="2028"/>
      <c r="AQ734" s="2028"/>
      <c r="AR734" s="2028"/>
      <c r="AS734" s="2028"/>
      <c r="AT734" s="2028"/>
      <c r="AU734" s="2028"/>
      <c r="AV734" s="2028"/>
      <c r="AW734" s="2028"/>
      <c r="AX734" s="2028"/>
      <c r="AY734" s="2028"/>
      <c r="AZ734" s="2028"/>
      <c r="BA734" s="2028"/>
      <c r="BB734" s="2028"/>
    </row>
    <row r="735" spans="1:54" s="2029" customFormat="1" x14ac:dyDescent="0.25">
      <c r="A735" s="2031"/>
      <c r="B735" s="2018"/>
      <c r="C735" s="2018"/>
      <c r="D735" s="2018"/>
      <c r="E735" s="2018"/>
      <c r="F735" s="2018"/>
      <c r="G735" s="2018"/>
      <c r="H735" s="2018"/>
      <c r="I735" s="2018"/>
      <c r="J735" s="2018"/>
      <c r="K735" s="2471"/>
      <c r="L735" s="393"/>
      <c r="M735" s="2027"/>
      <c r="N735" s="2028"/>
      <c r="O735" s="2028"/>
      <c r="P735" s="2028"/>
      <c r="Q735" s="2028"/>
      <c r="R735" s="2028"/>
      <c r="S735" s="2028"/>
      <c r="T735" s="2028"/>
      <c r="U735" s="2028"/>
      <c r="V735" s="2028"/>
      <c r="W735" s="2028"/>
      <c r="X735" s="2028"/>
      <c r="Y735" s="2028"/>
      <c r="Z735" s="2028"/>
      <c r="AA735" s="2028"/>
      <c r="AB735" s="2028"/>
      <c r="AC735" s="2028"/>
      <c r="AD735" s="2028"/>
      <c r="AE735" s="2028"/>
      <c r="AF735" s="2028"/>
      <c r="AG735" s="2028"/>
      <c r="AH735" s="2028"/>
      <c r="AI735" s="2028"/>
      <c r="AJ735" s="2028"/>
      <c r="AK735" s="2028"/>
      <c r="AL735" s="2028"/>
      <c r="AM735" s="2028"/>
      <c r="AN735" s="2028"/>
      <c r="AO735" s="2028"/>
      <c r="AP735" s="2028"/>
      <c r="AQ735" s="2028"/>
      <c r="AR735" s="2028"/>
      <c r="AS735" s="2028"/>
      <c r="AT735" s="2028"/>
      <c r="AU735" s="2028"/>
      <c r="AV735" s="2028"/>
      <c r="AW735" s="2028"/>
      <c r="AX735" s="2028"/>
      <c r="AY735" s="2028"/>
      <c r="AZ735" s="2028"/>
      <c r="BA735" s="2028"/>
      <c r="BB735" s="2028"/>
    </row>
    <row r="736" spans="1:54" s="2029" customFormat="1" x14ac:dyDescent="0.25">
      <c r="A736" s="2031"/>
      <c r="B736" s="2018"/>
      <c r="C736" s="2018"/>
      <c r="D736" s="2018"/>
      <c r="E736" s="2018"/>
      <c r="F736" s="2018"/>
      <c r="G736" s="2018"/>
      <c r="H736" s="2018"/>
      <c r="I736" s="2018"/>
      <c r="J736" s="2018"/>
      <c r="K736" s="2471"/>
      <c r="L736" s="393"/>
      <c r="M736" s="2027"/>
      <c r="N736" s="2028"/>
      <c r="O736" s="2028"/>
      <c r="P736" s="2028"/>
      <c r="Q736" s="2028"/>
      <c r="R736" s="2028"/>
      <c r="S736" s="2028"/>
      <c r="T736" s="2028"/>
      <c r="U736" s="2028"/>
      <c r="V736" s="2028"/>
      <c r="W736" s="2028"/>
      <c r="X736" s="2028"/>
      <c r="Y736" s="2028"/>
      <c r="Z736" s="2028"/>
      <c r="AA736" s="2028"/>
      <c r="AB736" s="2028"/>
      <c r="AC736" s="2028"/>
      <c r="AD736" s="2028"/>
      <c r="AE736" s="2028"/>
      <c r="AF736" s="2028"/>
      <c r="AG736" s="2028"/>
      <c r="AH736" s="2028"/>
      <c r="AI736" s="2028"/>
      <c r="AJ736" s="2028"/>
      <c r="AK736" s="2028"/>
      <c r="AL736" s="2028"/>
      <c r="AM736" s="2028"/>
      <c r="AN736" s="2028"/>
      <c r="AO736" s="2028"/>
      <c r="AP736" s="2028"/>
      <c r="AQ736" s="2028"/>
      <c r="AR736" s="2028"/>
      <c r="AS736" s="2028"/>
      <c r="AT736" s="2028"/>
      <c r="AU736" s="2028"/>
      <c r="AV736" s="2028"/>
      <c r="AW736" s="2028"/>
      <c r="AX736" s="2028"/>
      <c r="AY736" s="2028"/>
      <c r="AZ736" s="2028"/>
      <c r="BA736" s="2028"/>
      <c r="BB736" s="2028"/>
    </row>
    <row r="737" spans="1:54" s="2029" customFormat="1" x14ac:dyDescent="0.25">
      <c r="A737" s="2031"/>
      <c r="B737" s="2018"/>
      <c r="C737" s="2018"/>
      <c r="D737" s="2018"/>
      <c r="E737" s="2018"/>
      <c r="F737" s="2018"/>
      <c r="G737" s="2018"/>
      <c r="H737" s="2018"/>
      <c r="I737" s="2018"/>
      <c r="J737" s="2018"/>
      <c r="K737" s="2471"/>
      <c r="L737" s="393"/>
      <c r="M737" s="2027"/>
      <c r="N737" s="2028"/>
      <c r="O737" s="2028"/>
      <c r="P737" s="2028"/>
      <c r="Q737" s="2028"/>
      <c r="R737" s="2028"/>
      <c r="S737" s="2028"/>
      <c r="T737" s="2028"/>
      <c r="U737" s="2028"/>
      <c r="V737" s="2028"/>
      <c r="W737" s="2028"/>
      <c r="X737" s="2028"/>
      <c r="Y737" s="2028"/>
      <c r="Z737" s="2028"/>
      <c r="AA737" s="2028"/>
      <c r="AB737" s="2028"/>
      <c r="AC737" s="2028"/>
      <c r="AD737" s="2028"/>
      <c r="AE737" s="2028"/>
      <c r="AF737" s="2028"/>
      <c r="AG737" s="2028"/>
      <c r="AH737" s="2028"/>
      <c r="AI737" s="2028"/>
      <c r="AJ737" s="2028"/>
      <c r="AK737" s="2028"/>
      <c r="AL737" s="2028"/>
      <c r="AM737" s="2028"/>
      <c r="AN737" s="2028"/>
      <c r="AO737" s="2028"/>
      <c r="AP737" s="2028"/>
      <c r="AQ737" s="2028"/>
      <c r="AR737" s="2028"/>
      <c r="AS737" s="2028"/>
      <c r="AT737" s="2028"/>
      <c r="AU737" s="2028"/>
      <c r="AV737" s="2028"/>
      <c r="AW737" s="2028"/>
      <c r="AX737" s="2028"/>
      <c r="AY737" s="2028"/>
      <c r="AZ737" s="2028"/>
      <c r="BA737" s="2028"/>
      <c r="BB737" s="2028"/>
    </row>
    <row r="738" spans="1:54" s="2029" customFormat="1" x14ac:dyDescent="0.25">
      <c r="A738" s="2031"/>
      <c r="B738" s="2018"/>
      <c r="C738" s="2018"/>
      <c r="D738" s="2018"/>
      <c r="E738" s="2018"/>
      <c r="F738" s="2018"/>
      <c r="G738" s="2018"/>
      <c r="H738" s="2018"/>
      <c r="I738" s="2018"/>
      <c r="J738" s="2018"/>
      <c r="K738" s="2471"/>
      <c r="L738" s="393"/>
      <c r="M738" s="2027"/>
      <c r="N738" s="2028"/>
      <c r="O738" s="2028"/>
      <c r="P738" s="2028"/>
      <c r="Q738" s="2028"/>
      <c r="R738" s="2028"/>
      <c r="S738" s="2028"/>
      <c r="T738" s="2028"/>
      <c r="U738" s="2028"/>
      <c r="V738" s="2028"/>
      <c r="W738" s="2028"/>
      <c r="X738" s="2028"/>
      <c r="Y738" s="2028"/>
      <c r="Z738" s="2028"/>
      <c r="AA738" s="2028"/>
      <c r="AB738" s="2028"/>
      <c r="AC738" s="2028"/>
      <c r="AD738" s="2028"/>
      <c r="AE738" s="2028"/>
      <c r="AF738" s="2028"/>
      <c r="AG738" s="2028"/>
      <c r="AH738" s="2028"/>
      <c r="AI738" s="2028"/>
      <c r="AJ738" s="2028"/>
      <c r="AK738" s="2028"/>
      <c r="AL738" s="2028"/>
      <c r="AM738" s="2028"/>
      <c r="AN738" s="2028"/>
      <c r="AO738" s="2028"/>
      <c r="AP738" s="2028"/>
      <c r="AQ738" s="2028"/>
      <c r="AR738" s="2028"/>
      <c r="AS738" s="2028"/>
      <c r="AT738" s="2028"/>
      <c r="AU738" s="2028"/>
      <c r="AV738" s="2028"/>
      <c r="AW738" s="2028"/>
      <c r="AX738" s="2028"/>
      <c r="AY738" s="2028"/>
      <c r="AZ738" s="2028"/>
      <c r="BA738" s="2028"/>
      <c r="BB738" s="2028"/>
    </row>
    <row r="739" spans="1:54" s="2029" customFormat="1" x14ac:dyDescent="0.25">
      <c r="A739" s="2031"/>
      <c r="B739" s="2018"/>
      <c r="C739" s="2018"/>
      <c r="D739" s="2018"/>
      <c r="E739" s="2018"/>
      <c r="F739" s="2018"/>
      <c r="G739" s="2018"/>
      <c r="H739" s="2018"/>
      <c r="I739" s="2018"/>
      <c r="J739" s="2018"/>
      <c r="K739" s="2471"/>
      <c r="L739" s="393"/>
      <c r="M739" s="2027"/>
      <c r="N739" s="2028"/>
      <c r="O739" s="2028"/>
      <c r="P739" s="2028"/>
      <c r="Q739" s="2028"/>
      <c r="R739" s="2028"/>
      <c r="S739" s="2028"/>
      <c r="T739" s="2028"/>
      <c r="U739" s="2028"/>
      <c r="V739" s="2028"/>
      <c r="W739" s="2028"/>
      <c r="X739" s="2028"/>
      <c r="Y739" s="2028"/>
      <c r="Z739" s="2028"/>
      <c r="AA739" s="2028"/>
      <c r="AB739" s="2028"/>
      <c r="AC739" s="2028"/>
      <c r="AD739" s="2028"/>
      <c r="AE739" s="2028"/>
      <c r="AF739" s="2028"/>
      <c r="AG739" s="2028"/>
      <c r="AH739" s="2028"/>
      <c r="AI739" s="2028"/>
      <c r="AJ739" s="2028"/>
      <c r="AK739" s="2028"/>
      <c r="AL739" s="2028"/>
      <c r="AM739" s="2028"/>
      <c r="AN739" s="2028"/>
      <c r="AO739" s="2028"/>
      <c r="AP739" s="2028"/>
      <c r="AQ739" s="2028"/>
      <c r="AR739" s="2028"/>
      <c r="AS739" s="2028"/>
      <c r="AT739" s="2028"/>
      <c r="AU739" s="2028"/>
      <c r="AV739" s="2028"/>
      <c r="AW739" s="2028"/>
      <c r="AX739" s="2028"/>
      <c r="AY739" s="2028"/>
      <c r="AZ739" s="2028"/>
      <c r="BA739" s="2028"/>
      <c r="BB739" s="2028"/>
    </row>
    <row r="740" spans="1:54" s="2029" customFormat="1" x14ac:dyDescent="0.25">
      <c r="A740" s="2031"/>
      <c r="B740" s="2018"/>
      <c r="C740" s="2018"/>
      <c r="D740" s="2018"/>
      <c r="E740" s="2018"/>
      <c r="F740" s="2018"/>
      <c r="G740" s="2018"/>
      <c r="H740" s="2018"/>
      <c r="I740" s="2018"/>
      <c r="J740" s="2018"/>
      <c r="K740" s="2471"/>
      <c r="L740" s="393"/>
      <c r="M740" s="2027"/>
      <c r="N740" s="2028"/>
      <c r="O740" s="2028"/>
      <c r="P740" s="2028"/>
      <c r="Q740" s="2028"/>
      <c r="R740" s="2028"/>
      <c r="S740" s="2028"/>
      <c r="T740" s="2028"/>
      <c r="U740" s="2028"/>
      <c r="V740" s="2028"/>
      <c r="W740" s="2028"/>
      <c r="X740" s="2028"/>
      <c r="Y740" s="2028"/>
      <c r="Z740" s="2028"/>
      <c r="AA740" s="2028"/>
      <c r="AB740" s="2028"/>
      <c r="AC740" s="2028"/>
      <c r="AD740" s="2028"/>
      <c r="AE740" s="2028"/>
      <c r="AF740" s="2028"/>
      <c r="AG740" s="2028"/>
      <c r="AH740" s="2028"/>
      <c r="AI740" s="2028"/>
      <c r="AJ740" s="2028"/>
      <c r="AK740" s="2028"/>
      <c r="AL740" s="2028"/>
      <c r="AM740" s="2028"/>
      <c r="AN740" s="2028"/>
      <c r="AO740" s="2028"/>
      <c r="AP740" s="2028"/>
      <c r="AQ740" s="2028"/>
      <c r="AR740" s="2028"/>
      <c r="AS740" s="2028"/>
      <c r="AT740" s="2028"/>
      <c r="AU740" s="2028"/>
      <c r="AV740" s="2028"/>
      <c r="AW740" s="2028"/>
      <c r="AX740" s="2028"/>
      <c r="AY740" s="2028"/>
      <c r="AZ740" s="2028"/>
      <c r="BA740" s="2028"/>
      <c r="BB740" s="2028"/>
    </row>
    <row r="741" spans="1:54" s="2029" customFormat="1" x14ac:dyDescent="0.25">
      <c r="A741" s="2031"/>
      <c r="B741" s="2018"/>
      <c r="C741" s="2018"/>
      <c r="D741" s="2018"/>
      <c r="E741" s="2018"/>
      <c r="F741" s="2018"/>
      <c r="G741" s="2018"/>
      <c r="H741" s="2018"/>
      <c r="I741" s="2018"/>
      <c r="J741" s="2018"/>
      <c r="K741" s="2471"/>
      <c r="L741" s="393"/>
      <c r="M741" s="2027"/>
      <c r="N741" s="2028"/>
      <c r="O741" s="2028"/>
      <c r="P741" s="2028"/>
      <c r="Q741" s="2028"/>
      <c r="R741" s="2028"/>
      <c r="S741" s="2028"/>
      <c r="T741" s="2028"/>
      <c r="U741" s="2028"/>
      <c r="V741" s="2028"/>
      <c r="W741" s="2028"/>
      <c r="X741" s="2028"/>
      <c r="Y741" s="2028"/>
      <c r="Z741" s="2028"/>
      <c r="AA741" s="2028"/>
      <c r="AB741" s="2028"/>
      <c r="AC741" s="2028"/>
      <c r="AD741" s="2028"/>
      <c r="AE741" s="2028"/>
      <c r="AF741" s="2028"/>
      <c r="AG741" s="2028"/>
      <c r="AH741" s="2028"/>
      <c r="AI741" s="2028"/>
      <c r="AJ741" s="2028"/>
      <c r="AK741" s="2028"/>
      <c r="AL741" s="2028"/>
      <c r="AM741" s="2028"/>
      <c r="AN741" s="2028"/>
      <c r="AO741" s="2028"/>
      <c r="AP741" s="2028"/>
      <c r="AQ741" s="2028"/>
      <c r="AR741" s="2028"/>
      <c r="AS741" s="2028"/>
      <c r="AT741" s="2028"/>
      <c r="AU741" s="2028"/>
      <c r="AV741" s="2028"/>
      <c r="AW741" s="2028"/>
      <c r="AX741" s="2028"/>
      <c r="AY741" s="2028"/>
      <c r="AZ741" s="2028"/>
      <c r="BA741" s="2028"/>
      <c r="BB741" s="2028"/>
    </row>
    <row r="742" spans="1:54" s="2029" customFormat="1" x14ac:dyDescent="0.25">
      <c r="A742" s="2031"/>
      <c r="B742" s="2018"/>
      <c r="C742" s="2018"/>
      <c r="D742" s="2018"/>
      <c r="E742" s="2018"/>
      <c r="F742" s="2018"/>
      <c r="G742" s="2018"/>
      <c r="H742" s="2018"/>
      <c r="I742" s="2018"/>
      <c r="J742" s="2018"/>
      <c r="K742" s="2471"/>
      <c r="L742" s="393"/>
      <c r="M742" s="2027"/>
      <c r="N742" s="2028"/>
      <c r="O742" s="2028"/>
      <c r="P742" s="2028"/>
      <c r="Q742" s="2028"/>
      <c r="R742" s="2028"/>
      <c r="S742" s="2028"/>
      <c r="T742" s="2028"/>
      <c r="U742" s="2028"/>
      <c r="V742" s="2028"/>
      <c r="W742" s="2028"/>
      <c r="X742" s="2028"/>
      <c r="Y742" s="2028"/>
      <c r="Z742" s="2028"/>
      <c r="AA742" s="2028"/>
      <c r="AB742" s="2028"/>
      <c r="AC742" s="2028"/>
      <c r="AD742" s="2028"/>
      <c r="AE742" s="2028"/>
      <c r="AF742" s="2028"/>
      <c r="AG742" s="2028"/>
      <c r="AH742" s="2028"/>
      <c r="AI742" s="2028"/>
      <c r="AJ742" s="2028"/>
      <c r="AK742" s="2028"/>
      <c r="AL742" s="2028"/>
      <c r="AM742" s="2028"/>
      <c r="AN742" s="2028"/>
      <c r="AO742" s="2028"/>
      <c r="AP742" s="2028"/>
      <c r="AQ742" s="2028"/>
      <c r="AR742" s="2028"/>
      <c r="AS742" s="2028"/>
      <c r="AT742" s="2028"/>
      <c r="AU742" s="2028"/>
      <c r="AV742" s="2028"/>
      <c r="AW742" s="2028"/>
      <c r="AX742" s="2028"/>
      <c r="AY742" s="2028"/>
      <c r="AZ742" s="2028"/>
      <c r="BA742" s="2028"/>
      <c r="BB742" s="2028"/>
    </row>
    <row r="743" spans="1:54" s="2029" customFormat="1" x14ac:dyDescent="0.25">
      <c r="A743" s="2031"/>
      <c r="B743" s="2018"/>
      <c r="C743" s="2018"/>
      <c r="D743" s="2018"/>
      <c r="E743" s="2018"/>
      <c r="F743" s="2018"/>
      <c r="G743" s="2018"/>
      <c r="H743" s="2018"/>
      <c r="I743" s="2018"/>
      <c r="J743" s="2018"/>
      <c r="K743" s="2471"/>
      <c r="L743" s="393"/>
      <c r="M743" s="2027"/>
      <c r="N743" s="2028"/>
      <c r="O743" s="2028"/>
      <c r="P743" s="2028"/>
      <c r="Q743" s="2028"/>
      <c r="R743" s="2028"/>
      <c r="S743" s="2028"/>
      <c r="T743" s="2028"/>
      <c r="U743" s="2028"/>
      <c r="V743" s="2028"/>
      <c r="W743" s="2028"/>
      <c r="X743" s="2028"/>
      <c r="Y743" s="2028"/>
      <c r="Z743" s="2028"/>
      <c r="AA743" s="2028"/>
      <c r="AB743" s="2028"/>
      <c r="AC743" s="2028"/>
      <c r="AD743" s="2028"/>
      <c r="AE743" s="2028"/>
      <c r="AF743" s="2028"/>
      <c r="AG743" s="2028"/>
      <c r="AH743" s="2028"/>
      <c r="AI743" s="2028"/>
      <c r="AJ743" s="2028"/>
      <c r="AK743" s="2028"/>
      <c r="AL743" s="2028"/>
      <c r="AM743" s="2028"/>
      <c r="AN743" s="2028"/>
      <c r="AO743" s="2028"/>
      <c r="AP743" s="2028"/>
      <c r="AQ743" s="2028"/>
      <c r="AR743" s="2028"/>
      <c r="AS743" s="2028"/>
      <c r="AT743" s="2028"/>
      <c r="AU743" s="2028"/>
      <c r="AV743" s="2028"/>
      <c r="AW743" s="2028"/>
      <c r="AX743" s="2028"/>
      <c r="AY743" s="2028"/>
      <c r="AZ743" s="2028"/>
      <c r="BA743" s="2028"/>
      <c r="BB743" s="2028"/>
    </row>
    <row r="744" spans="1:54" s="2029" customFormat="1" x14ac:dyDescent="0.25">
      <c r="A744" s="2031"/>
      <c r="B744" s="2018"/>
      <c r="C744" s="2018"/>
      <c r="D744" s="2018"/>
      <c r="E744" s="2018"/>
      <c r="F744" s="2018"/>
      <c r="G744" s="2018"/>
      <c r="H744" s="2018"/>
      <c r="I744" s="2018"/>
      <c r="J744" s="2018"/>
      <c r="K744" s="2471"/>
      <c r="L744" s="393"/>
      <c r="M744" s="2027"/>
      <c r="N744" s="2028"/>
      <c r="O744" s="2028"/>
      <c r="P744" s="2028"/>
      <c r="Q744" s="2028"/>
      <c r="R744" s="2028"/>
      <c r="S744" s="2028"/>
      <c r="T744" s="2028"/>
      <c r="U744" s="2028"/>
      <c r="V744" s="2028"/>
      <c r="W744" s="2028"/>
      <c r="X744" s="2028"/>
      <c r="Y744" s="2028"/>
      <c r="Z744" s="2028"/>
      <c r="AA744" s="2028"/>
      <c r="AB744" s="2028"/>
      <c r="AC744" s="2028"/>
      <c r="AD744" s="2028"/>
      <c r="AE744" s="2028"/>
      <c r="AF744" s="2028"/>
      <c r="AG744" s="2028"/>
      <c r="AH744" s="2028"/>
      <c r="AI744" s="2028"/>
      <c r="AJ744" s="2028"/>
      <c r="AK744" s="2028"/>
      <c r="AL744" s="2028"/>
      <c r="AM744" s="2028"/>
      <c r="AN744" s="2028"/>
      <c r="AO744" s="2028"/>
      <c r="AP744" s="2028"/>
      <c r="AQ744" s="2028"/>
      <c r="AR744" s="2028"/>
      <c r="AS744" s="2028"/>
      <c r="AT744" s="2028"/>
      <c r="AU744" s="2028"/>
      <c r="AV744" s="2028"/>
      <c r="AW744" s="2028"/>
      <c r="AX744" s="2028"/>
      <c r="AY744" s="2028"/>
      <c r="AZ744" s="2028"/>
      <c r="BA744" s="2028"/>
      <c r="BB744" s="2028"/>
    </row>
    <row r="745" spans="1:54" s="2029" customFormat="1" x14ac:dyDescent="0.25">
      <c r="A745" s="2031"/>
      <c r="B745" s="2018"/>
      <c r="C745" s="2018"/>
      <c r="D745" s="2018"/>
      <c r="E745" s="2018"/>
      <c r="F745" s="2018"/>
      <c r="G745" s="2018"/>
      <c r="H745" s="2018"/>
      <c r="I745" s="2018"/>
      <c r="J745" s="2018"/>
      <c r="K745" s="2471"/>
      <c r="L745" s="393"/>
      <c r="M745" s="2027"/>
      <c r="N745" s="2028"/>
      <c r="O745" s="2028"/>
      <c r="P745" s="2028"/>
      <c r="Q745" s="2028"/>
      <c r="R745" s="2028"/>
      <c r="S745" s="2028"/>
      <c r="T745" s="2028"/>
      <c r="U745" s="2028"/>
      <c r="V745" s="2028"/>
      <c r="W745" s="2028"/>
      <c r="X745" s="2028"/>
      <c r="Y745" s="2028"/>
      <c r="Z745" s="2028"/>
      <c r="AA745" s="2028"/>
      <c r="AB745" s="2028"/>
      <c r="AC745" s="2028"/>
      <c r="AD745" s="2028"/>
      <c r="AE745" s="2028"/>
      <c r="AF745" s="2028"/>
      <c r="AG745" s="2028"/>
      <c r="AH745" s="2028"/>
      <c r="AI745" s="2028"/>
      <c r="AJ745" s="2028"/>
      <c r="AK745" s="2028"/>
      <c r="AL745" s="2028"/>
      <c r="AM745" s="2028"/>
      <c r="AN745" s="2028"/>
      <c r="AO745" s="2028"/>
      <c r="AP745" s="2028"/>
      <c r="AQ745" s="2028"/>
      <c r="AR745" s="2028"/>
      <c r="AS745" s="2028"/>
      <c r="AT745" s="2028"/>
      <c r="AU745" s="2028"/>
      <c r="AV745" s="2028"/>
      <c r="AW745" s="2028"/>
      <c r="AX745" s="2028"/>
      <c r="AY745" s="2028"/>
      <c r="AZ745" s="2028"/>
      <c r="BA745" s="2028"/>
      <c r="BB745" s="2028"/>
    </row>
    <row r="746" spans="1:54" s="2029" customFormat="1" x14ac:dyDescent="0.25">
      <c r="A746" s="2031"/>
      <c r="B746" s="2018"/>
      <c r="C746" s="2018"/>
      <c r="D746" s="2018"/>
      <c r="E746" s="2018"/>
      <c r="F746" s="2018"/>
      <c r="G746" s="2018"/>
      <c r="H746" s="2018"/>
      <c r="I746" s="2018"/>
      <c r="J746" s="2018"/>
      <c r="K746" s="2471"/>
      <c r="L746" s="393"/>
      <c r="M746" s="2027"/>
      <c r="N746" s="2028"/>
      <c r="O746" s="2028"/>
      <c r="P746" s="2028"/>
      <c r="Q746" s="2028"/>
      <c r="R746" s="2028"/>
      <c r="S746" s="2028"/>
      <c r="T746" s="2028"/>
      <c r="U746" s="2028"/>
      <c r="V746" s="2028"/>
      <c r="W746" s="2028"/>
      <c r="X746" s="2028"/>
      <c r="Y746" s="2028"/>
      <c r="Z746" s="2028"/>
      <c r="AA746" s="2028"/>
      <c r="AB746" s="2028"/>
      <c r="AC746" s="2028"/>
      <c r="AD746" s="2028"/>
      <c r="AE746" s="2028"/>
      <c r="AF746" s="2028"/>
      <c r="AG746" s="2028"/>
      <c r="AH746" s="2028"/>
      <c r="AI746" s="2028"/>
      <c r="AJ746" s="2028"/>
      <c r="AK746" s="2028"/>
      <c r="AL746" s="2028"/>
      <c r="AM746" s="2028"/>
      <c r="AN746" s="2028"/>
      <c r="AO746" s="2028"/>
      <c r="AP746" s="2028"/>
      <c r="AQ746" s="2028"/>
      <c r="AR746" s="2028"/>
      <c r="AS746" s="2028"/>
      <c r="AT746" s="2028"/>
      <c r="AU746" s="2028"/>
      <c r="AV746" s="2028"/>
      <c r="AW746" s="2028"/>
      <c r="AX746" s="2028"/>
      <c r="AY746" s="2028"/>
      <c r="AZ746" s="2028"/>
      <c r="BA746" s="2028"/>
      <c r="BB746" s="2028"/>
    </row>
    <row r="747" spans="1:54" s="2029" customFormat="1" x14ac:dyDescent="0.25">
      <c r="A747" s="2031"/>
      <c r="B747" s="2018"/>
      <c r="C747" s="2018"/>
      <c r="D747" s="2018"/>
      <c r="E747" s="2018"/>
      <c r="F747" s="2018"/>
      <c r="G747" s="2018"/>
      <c r="H747" s="2018"/>
      <c r="I747" s="2018"/>
      <c r="J747" s="2018"/>
      <c r="K747" s="2471"/>
      <c r="L747" s="393"/>
      <c r="M747" s="2027"/>
      <c r="N747" s="2028"/>
      <c r="O747" s="2028"/>
      <c r="P747" s="2028"/>
      <c r="Q747" s="2028"/>
      <c r="R747" s="2028"/>
      <c r="S747" s="2028"/>
      <c r="T747" s="2028"/>
      <c r="U747" s="2028"/>
      <c r="V747" s="2028"/>
      <c r="W747" s="2028"/>
      <c r="X747" s="2028"/>
      <c r="Y747" s="2028"/>
      <c r="Z747" s="2028"/>
      <c r="AA747" s="2028"/>
      <c r="AB747" s="2028"/>
      <c r="AC747" s="2028"/>
      <c r="AD747" s="2028"/>
      <c r="AE747" s="2028"/>
      <c r="AF747" s="2028"/>
      <c r="AG747" s="2028"/>
      <c r="AH747" s="2028"/>
      <c r="AI747" s="2028"/>
      <c r="AJ747" s="2028"/>
      <c r="AK747" s="2028"/>
      <c r="AL747" s="2028"/>
      <c r="AM747" s="2028"/>
      <c r="AN747" s="2028"/>
      <c r="AO747" s="2028"/>
      <c r="AP747" s="2028"/>
      <c r="AQ747" s="2028"/>
      <c r="AR747" s="2028"/>
      <c r="AS747" s="2028"/>
      <c r="AT747" s="2028"/>
      <c r="AU747" s="2028"/>
      <c r="AV747" s="2028"/>
      <c r="AW747" s="2028"/>
      <c r="AX747" s="2028"/>
      <c r="AY747" s="2028"/>
      <c r="AZ747" s="2028"/>
      <c r="BA747" s="2028"/>
      <c r="BB747" s="2028"/>
    </row>
    <row r="748" spans="1:54" s="2029" customFormat="1" x14ac:dyDescent="0.25">
      <c r="A748" s="2031"/>
      <c r="B748" s="2018"/>
      <c r="C748" s="2018"/>
      <c r="D748" s="2018"/>
      <c r="E748" s="2018"/>
      <c r="F748" s="2018"/>
      <c r="G748" s="2018"/>
      <c r="H748" s="2018"/>
      <c r="I748" s="2018"/>
      <c r="J748" s="2018"/>
      <c r="K748" s="2471"/>
      <c r="L748" s="393"/>
      <c r="M748" s="2027"/>
      <c r="N748" s="2028"/>
      <c r="O748" s="2028"/>
      <c r="P748" s="2028"/>
      <c r="Q748" s="2028"/>
      <c r="R748" s="2028"/>
      <c r="S748" s="2028"/>
      <c r="T748" s="2028"/>
      <c r="U748" s="2028"/>
      <c r="V748" s="2028"/>
      <c r="W748" s="2028"/>
      <c r="X748" s="2028"/>
      <c r="Y748" s="2028"/>
      <c r="Z748" s="2028"/>
      <c r="AA748" s="2028"/>
      <c r="AB748" s="2028"/>
      <c r="AC748" s="2028"/>
      <c r="AD748" s="2028"/>
      <c r="AE748" s="2028"/>
      <c r="AF748" s="2028"/>
      <c r="AG748" s="2028"/>
      <c r="AH748" s="2028"/>
      <c r="AI748" s="2028"/>
      <c r="AJ748" s="2028"/>
      <c r="AK748" s="2028"/>
      <c r="AL748" s="2028"/>
      <c r="AM748" s="2028"/>
      <c r="AN748" s="2028"/>
      <c r="AO748" s="2028"/>
      <c r="AP748" s="2028"/>
      <c r="AQ748" s="2028"/>
      <c r="AR748" s="2028"/>
      <c r="AS748" s="2028"/>
      <c r="AT748" s="2028"/>
      <c r="AU748" s="2028"/>
      <c r="AV748" s="2028"/>
      <c r="AW748" s="2028"/>
      <c r="AX748" s="2028"/>
      <c r="AY748" s="2028"/>
      <c r="AZ748" s="2028"/>
      <c r="BA748" s="2028"/>
      <c r="BB748" s="2028"/>
    </row>
    <row r="749" spans="1:54" s="2029" customFormat="1" x14ac:dyDescent="0.25">
      <c r="A749" s="2031"/>
      <c r="B749" s="2018"/>
      <c r="C749" s="2018"/>
      <c r="D749" s="2018"/>
      <c r="E749" s="2018"/>
      <c r="F749" s="2018"/>
      <c r="G749" s="2018"/>
      <c r="H749" s="2018"/>
      <c r="I749" s="2018"/>
      <c r="J749" s="2018"/>
      <c r="K749" s="2471"/>
      <c r="L749" s="393"/>
      <c r="M749" s="2027"/>
      <c r="N749" s="2028"/>
      <c r="O749" s="2028"/>
      <c r="P749" s="2028"/>
      <c r="Q749" s="2028"/>
      <c r="R749" s="2028"/>
      <c r="S749" s="2028"/>
      <c r="T749" s="2028"/>
      <c r="U749" s="2028"/>
      <c r="V749" s="2028"/>
      <c r="W749" s="2028"/>
      <c r="X749" s="2028"/>
      <c r="Y749" s="2028"/>
      <c r="Z749" s="2028"/>
      <c r="AA749" s="2028"/>
      <c r="AB749" s="2028"/>
      <c r="AC749" s="2028"/>
      <c r="AD749" s="2028"/>
      <c r="AE749" s="2028"/>
      <c r="AF749" s="2028"/>
      <c r="AG749" s="2028"/>
      <c r="AH749" s="2028"/>
      <c r="AI749" s="2028"/>
      <c r="AJ749" s="2028"/>
      <c r="AK749" s="2028"/>
      <c r="AL749" s="2028"/>
      <c r="AM749" s="2028"/>
      <c r="AN749" s="2028"/>
      <c r="AO749" s="2028"/>
      <c r="AP749" s="2028"/>
      <c r="AQ749" s="2028"/>
      <c r="AR749" s="2028"/>
      <c r="AS749" s="2028"/>
      <c r="AT749" s="2028"/>
      <c r="AU749" s="2028"/>
      <c r="AV749" s="2028"/>
      <c r="AW749" s="2028"/>
      <c r="AX749" s="2028"/>
      <c r="AY749" s="2028"/>
      <c r="AZ749" s="2028"/>
      <c r="BA749" s="2028"/>
      <c r="BB749" s="2028"/>
    </row>
    <row r="750" spans="1:54" s="2029" customFormat="1" x14ac:dyDescent="0.25">
      <c r="A750" s="2031"/>
      <c r="B750" s="2018"/>
      <c r="C750" s="2018"/>
      <c r="D750" s="2018"/>
      <c r="E750" s="2018"/>
      <c r="F750" s="2018"/>
      <c r="G750" s="2018"/>
      <c r="H750" s="2018"/>
      <c r="I750" s="2018"/>
      <c r="J750" s="2018"/>
      <c r="K750" s="2471"/>
      <c r="L750" s="393"/>
      <c r="M750" s="2027"/>
      <c r="N750" s="2028"/>
      <c r="O750" s="2028"/>
      <c r="P750" s="2028"/>
      <c r="Q750" s="2028"/>
      <c r="R750" s="2028"/>
      <c r="S750" s="2028"/>
      <c r="T750" s="2028"/>
      <c r="U750" s="2028"/>
      <c r="V750" s="2028"/>
      <c r="W750" s="2028"/>
      <c r="X750" s="2028"/>
      <c r="Y750" s="2028"/>
      <c r="Z750" s="2028"/>
      <c r="AA750" s="2028"/>
      <c r="AB750" s="2028"/>
      <c r="AC750" s="2028"/>
      <c r="AD750" s="2028"/>
      <c r="AE750" s="2028"/>
      <c r="AF750" s="2028"/>
      <c r="AG750" s="2028"/>
      <c r="AH750" s="2028"/>
      <c r="AI750" s="2028"/>
      <c r="AJ750" s="2028"/>
      <c r="AK750" s="2028"/>
      <c r="AL750" s="2028"/>
      <c r="AM750" s="2028"/>
      <c r="AN750" s="2028"/>
      <c r="AO750" s="2028"/>
      <c r="AP750" s="2028"/>
      <c r="AQ750" s="2028"/>
      <c r="AR750" s="2028"/>
      <c r="AS750" s="2028"/>
      <c r="AT750" s="2028"/>
      <c r="AU750" s="2028"/>
      <c r="AV750" s="2028"/>
      <c r="AW750" s="2028"/>
      <c r="AX750" s="2028"/>
      <c r="AY750" s="2028"/>
      <c r="AZ750" s="2028"/>
      <c r="BA750" s="2028"/>
      <c r="BB750" s="2028"/>
    </row>
    <row r="751" spans="1:54" s="2029" customFormat="1" x14ac:dyDescent="0.25">
      <c r="A751" s="2031"/>
      <c r="B751" s="2018"/>
      <c r="C751" s="2018"/>
      <c r="D751" s="2018"/>
      <c r="E751" s="2018"/>
      <c r="F751" s="2018"/>
      <c r="G751" s="2018"/>
      <c r="H751" s="2018"/>
      <c r="I751" s="2018"/>
      <c r="J751" s="2018"/>
      <c r="K751" s="2471"/>
      <c r="L751" s="393"/>
      <c r="M751" s="2027"/>
      <c r="N751" s="2028"/>
      <c r="O751" s="2028"/>
      <c r="P751" s="2028"/>
      <c r="Q751" s="2028"/>
      <c r="R751" s="2028"/>
      <c r="S751" s="2028"/>
      <c r="T751" s="2028"/>
      <c r="U751" s="2028"/>
      <c r="V751" s="2028"/>
      <c r="W751" s="2028"/>
      <c r="X751" s="2028"/>
      <c r="Y751" s="2028"/>
      <c r="Z751" s="2028"/>
      <c r="AA751" s="2028"/>
      <c r="AB751" s="2028"/>
      <c r="AC751" s="2028"/>
      <c r="AD751" s="2028"/>
      <c r="AE751" s="2028"/>
      <c r="AF751" s="2028"/>
      <c r="AG751" s="2028"/>
      <c r="AH751" s="2028"/>
      <c r="AI751" s="2028"/>
      <c r="AJ751" s="2028"/>
      <c r="AK751" s="2028"/>
      <c r="AL751" s="2028"/>
      <c r="AM751" s="2028"/>
      <c r="AN751" s="2028"/>
      <c r="AO751" s="2028"/>
      <c r="AP751" s="2028"/>
      <c r="AQ751" s="2028"/>
      <c r="AR751" s="2028"/>
      <c r="AS751" s="2028"/>
      <c r="AT751" s="2028"/>
      <c r="AU751" s="2028"/>
      <c r="AV751" s="2028"/>
      <c r="AW751" s="2028"/>
      <c r="AX751" s="2028"/>
      <c r="AY751" s="2028"/>
      <c r="AZ751" s="2028"/>
      <c r="BA751" s="2028"/>
      <c r="BB751" s="2028"/>
    </row>
    <row r="752" spans="1:54" s="2029" customFormat="1" x14ac:dyDescent="0.25">
      <c r="A752" s="2031"/>
      <c r="B752" s="2018"/>
      <c r="C752" s="2018"/>
      <c r="D752" s="2018"/>
      <c r="E752" s="2018"/>
      <c r="F752" s="2018"/>
      <c r="G752" s="2018"/>
      <c r="H752" s="2018"/>
      <c r="I752" s="2018"/>
      <c r="J752" s="2018"/>
      <c r="K752" s="2471"/>
      <c r="L752" s="393"/>
      <c r="M752" s="2027"/>
      <c r="N752" s="2028"/>
      <c r="O752" s="2028"/>
      <c r="P752" s="2028"/>
      <c r="Q752" s="2028"/>
      <c r="R752" s="2028"/>
      <c r="S752" s="2028"/>
      <c r="T752" s="2028"/>
      <c r="U752" s="2028"/>
      <c r="V752" s="2028"/>
      <c r="W752" s="2028"/>
      <c r="X752" s="2028"/>
      <c r="Y752" s="2028"/>
      <c r="Z752" s="2028"/>
      <c r="AA752" s="2028"/>
      <c r="AB752" s="2028"/>
      <c r="AC752" s="2028"/>
      <c r="AD752" s="2028"/>
      <c r="AE752" s="2028"/>
      <c r="AF752" s="2028"/>
      <c r="AG752" s="2028"/>
      <c r="AH752" s="2028"/>
      <c r="AI752" s="2028"/>
      <c r="AJ752" s="2028"/>
      <c r="AK752" s="2028"/>
      <c r="AL752" s="2028"/>
      <c r="AM752" s="2028"/>
      <c r="AN752" s="2028"/>
      <c r="AO752" s="2028"/>
      <c r="AP752" s="2028"/>
      <c r="AQ752" s="2028"/>
      <c r="AR752" s="2028"/>
      <c r="AS752" s="2028"/>
      <c r="AT752" s="2028"/>
      <c r="AU752" s="2028"/>
      <c r="AV752" s="2028"/>
      <c r="AW752" s="2028"/>
      <c r="AX752" s="2028"/>
      <c r="AY752" s="2028"/>
      <c r="AZ752" s="2028"/>
      <c r="BA752" s="2028"/>
      <c r="BB752" s="2028"/>
    </row>
    <row r="753" spans="1:54" s="2029" customFormat="1" x14ac:dyDescent="0.25">
      <c r="A753" s="2031"/>
      <c r="B753" s="2018"/>
      <c r="C753" s="2018"/>
      <c r="D753" s="2018"/>
      <c r="E753" s="2018"/>
      <c r="F753" s="2018"/>
      <c r="G753" s="2018"/>
      <c r="H753" s="2018"/>
      <c r="I753" s="2018"/>
      <c r="J753" s="2018"/>
      <c r="K753" s="2471"/>
      <c r="L753" s="393"/>
      <c r="M753" s="2027"/>
      <c r="N753" s="2028"/>
      <c r="O753" s="2028"/>
      <c r="P753" s="2028"/>
      <c r="Q753" s="2028"/>
      <c r="R753" s="2028"/>
      <c r="S753" s="2028"/>
      <c r="T753" s="2028"/>
      <c r="U753" s="2028"/>
      <c r="V753" s="2028"/>
      <c r="W753" s="2028"/>
      <c r="X753" s="2028"/>
      <c r="Y753" s="2028"/>
      <c r="Z753" s="2028"/>
      <c r="AA753" s="2028"/>
      <c r="AB753" s="2028"/>
      <c r="AC753" s="2028"/>
      <c r="AD753" s="2028"/>
      <c r="AE753" s="2028"/>
      <c r="AF753" s="2028"/>
      <c r="AG753" s="2028"/>
      <c r="AH753" s="2028"/>
      <c r="AI753" s="2028"/>
      <c r="AJ753" s="2028"/>
      <c r="AK753" s="2028"/>
      <c r="AL753" s="2028"/>
      <c r="AM753" s="2028"/>
      <c r="AN753" s="2028"/>
      <c r="AO753" s="2028"/>
      <c r="AP753" s="2028"/>
      <c r="AQ753" s="2028"/>
      <c r="AR753" s="2028"/>
      <c r="AS753" s="2028"/>
      <c r="AT753" s="2028"/>
      <c r="AU753" s="2028"/>
      <c r="AV753" s="2028"/>
      <c r="AW753" s="2028"/>
      <c r="AX753" s="2028"/>
      <c r="AY753" s="2028"/>
      <c r="AZ753" s="2028"/>
      <c r="BA753" s="2028"/>
      <c r="BB753" s="2028"/>
    </row>
    <row r="754" spans="1:54" s="2029" customFormat="1" x14ac:dyDescent="0.25">
      <c r="A754" s="2031"/>
      <c r="B754" s="2018"/>
      <c r="C754" s="2018"/>
      <c r="D754" s="2018"/>
      <c r="E754" s="2018"/>
      <c r="F754" s="2018"/>
      <c r="G754" s="2018"/>
      <c r="H754" s="2018"/>
      <c r="I754" s="2018"/>
      <c r="J754" s="2018"/>
      <c r="K754" s="2471"/>
      <c r="L754" s="393"/>
      <c r="M754" s="2027"/>
      <c r="N754" s="2028"/>
      <c r="O754" s="2028"/>
      <c r="P754" s="2028"/>
      <c r="Q754" s="2028"/>
      <c r="R754" s="2028"/>
      <c r="S754" s="2028"/>
      <c r="T754" s="2028"/>
      <c r="U754" s="2028"/>
      <c r="V754" s="2028"/>
      <c r="W754" s="2028"/>
      <c r="X754" s="2028"/>
      <c r="Y754" s="2028"/>
      <c r="Z754" s="2028"/>
      <c r="AA754" s="2028"/>
      <c r="AB754" s="2028"/>
      <c r="AC754" s="2028"/>
      <c r="AD754" s="2028"/>
      <c r="AE754" s="2028"/>
      <c r="AF754" s="2028"/>
      <c r="AG754" s="2028"/>
      <c r="AH754" s="2028"/>
      <c r="AI754" s="2028"/>
      <c r="AJ754" s="2028"/>
      <c r="AK754" s="2028"/>
      <c r="AL754" s="2028"/>
      <c r="AM754" s="2028"/>
      <c r="AN754" s="2028"/>
      <c r="AO754" s="2028"/>
      <c r="AP754" s="2028"/>
      <c r="AQ754" s="2028"/>
      <c r="AR754" s="2028"/>
      <c r="AS754" s="2028"/>
      <c r="AT754" s="2028"/>
      <c r="AU754" s="2028"/>
      <c r="AV754" s="2028"/>
      <c r="AW754" s="2028"/>
      <c r="AX754" s="2028"/>
      <c r="AY754" s="2028"/>
      <c r="AZ754" s="2028"/>
      <c r="BA754" s="2028"/>
      <c r="BB754" s="2028"/>
    </row>
    <row r="755" spans="1:54" s="2029" customFormat="1" x14ac:dyDescent="0.25">
      <c r="A755" s="2031"/>
      <c r="B755" s="2018"/>
      <c r="C755" s="2018"/>
      <c r="D755" s="2018"/>
      <c r="E755" s="2018"/>
      <c r="F755" s="2018"/>
      <c r="G755" s="2018"/>
      <c r="H755" s="2018"/>
      <c r="I755" s="2018"/>
      <c r="J755" s="2018"/>
      <c r="K755" s="2471"/>
      <c r="L755" s="393"/>
      <c r="M755" s="2027"/>
      <c r="N755" s="2028"/>
      <c r="O755" s="2028"/>
      <c r="P755" s="2028"/>
      <c r="Q755" s="2028"/>
      <c r="R755" s="2028"/>
      <c r="S755" s="2028"/>
      <c r="T755" s="2028"/>
      <c r="U755" s="2028"/>
      <c r="V755" s="2028"/>
      <c r="W755" s="2028"/>
      <c r="X755" s="2028"/>
      <c r="Y755" s="2028"/>
      <c r="Z755" s="2028"/>
      <c r="AA755" s="2028"/>
      <c r="AB755" s="2028"/>
      <c r="AC755" s="2028"/>
      <c r="AD755" s="2028"/>
      <c r="AE755" s="2028"/>
      <c r="AF755" s="2028"/>
      <c r="AG755" s="2028"/>
      <c r="AH755" s="2028"/>
      <c r="AI755" s="2028"/>
      <c r="AJ755" s="2028"/>
      <c r="AK755" s="2028"/>
      <c r="AL755" s="2028"/>
      <c r="AM755" s="2028"/>
      <c r="AN755" s="2028"/>
      <c r="AO755" s="2028"/>
      <c r="AP755" s="2028"/>
      <c r="AQ755" s="2028"/>
      <c r="AR755" s="2028"/>
      <c r="AS755" s="2028"/>
      <c r="AT755" s="2028"/>
      <c r="AU755" s="2028"/>
      <c r="AV755" s="2028"/>
      <c r="AW755" s="2028"/>
      <c r="AX755" s="2028"/>
      <c r="AY755" s="2028"/>
      <c r="AZ755" s="2028"/>
      <c r="BA755" s="2028"/>
      <c r="BB755" s="2028"/>
    </row>
    <row r="756" spans="1:54" s="2029" customFormat="1" x14ac:dyDescent="0.25">
      <c r="A756" s="2031"/>
      <c r="B756" s="2018"/>
      <c r="C756" s="2018"/>
      <c r="D756" s="2018"/>
      <c r="E756" s="2018"/>
      <c r="F756" s="2018"/>
      <c r="G756" s="2018"/>
      <c r="H756" s="2018"/>
      <c r="I756" s="2018"/>
      <c r="J756" s="2018"/>
      <c r="K756" s="2471"/>
      <c r="L756" s="393"/>
      <c r="M756" s="2027"/>
      <c r="N756" s="2028"/>
      <c r="O756" s="2028"/>
      <c r="P756" s="2028"/>
      <c r="Q756" s="2028"/>
      <c r="R756" s="2028"/>
      <c r="S756" s="2028"/>
      <c r="T756" s="2028"/>
      <c r="U756" s="2028"/>
      <c r="V756" s="2028"/>
      <c r="W756" s="2028"/>
      <c r="X756" s="2028"/>
      <c r="Y756" s="2028"/>
      <c r="Z756" s="2028"/>
      <c r="AA756" s="2028"/>
      <c r="AB756" s="2028"/>
      <c r="AC756" s="2028"/>
      <c r="AD756" s="2028"/>
      <c r="AE756" s="2028"/>
      <c r="AF756" s="2028"/>
      <c r="AG756" s="2028"/>
      <c r="AH756" s="2028"/>
      <c r="AI756" s="2028"/>
      <c r="AJ756" s="2028"/>
      <c r="AK756" s="2028"/>
      <c r="AL756" s="2028"/>
      <c r="AM756" s="2028"/>
      <c r="AN756" s="2028"/>
      <c r="AO756" s="2028"/>
      <c r="AP756" s="2028"/>
      <c r="AQ756" s="2028"/>
      <c r="AR756" s="2028"/>
      <c r="AS756" s="2028"/>
      <c r="AT756" s="2028"/>
      <c r="AU756" s="2028"/>
      <c r="AV756" s="2028"/>
      <c r="AW756" s="2028"/>
      <c r="AX756" s="2028"/>
      <c r="AY756" s="2028"/>
      <c r="AZ756" s="2028"/>
      <c r="BA756" s="2028"/>
      <c r="BB756" s="2028"/>
    </row>
    <row r="757" spans="1:54" s="2029" customFormat="1" x14ac:dyDescent="0.25">
      <c r="A757" s="2031"/>
      <c r="B757" s="2018"/>
      <c r="C757" s="2018"/>
      <c r="D757" s="2018"/>
      <c r="E757" s="2018"/>
      <c r="F757" s="2018"/>
      <c r="G757" s="2018"/>
      <c r="H757" s="2018"/>
      <c r="I757" s="2018"/>
      <c r="J757" s="2018"/>
      <c r="K757" s="2471"/>
      <c r="L757" s="393"/>
      <c r="M757" s="2027"/>
      <c r="N757" s="2028"/>
      <c r="O757" s="2028"/>
      <c r="P757" s="2028"/>
      <c r="Q757" s="2028"/>
      <c r="R757" s="2028"/>
      <c r="S757" s="2028"/>
      <c r="T757" s="2028"/>
      <c r="U757" s="2028"/>
      <c r="V757" s="2028"/>
      <c r="W757" s="2028"/>
      <c r="X757" s="2028"/>
      <c r="Y757" s="2028"/>
      <c r="Z757" s="2028"/>
      <c r="AA757" s="2028"/>
      <c r="AB757" s="2028"/>
      <c r="AC757" s="2028"/>
      <c r="AD757" s="2028"/>
      <c r="AE757" s="2028"/>
      <c r="AF757" s="2028"/>
      <c r="AG757" s="2028"/>
      <c r="AH757" s="2028"/>
      <c r="AI757" s="2028"/>
      <c r="AJ757" s="2028"/>
      <c r="AK757" s="2028"/>
      <c r="AL757" s="2028"/>
      <c r="AM757" s="2028"/>
      <c r="AN757" s="2028"/>
      <c r="AO757" s="2028"/>
      <c r="AP757" s="2028"/>
      <c r="AQ757" s="2028"/>
      <c r="AR757" s="2028"/>
      <c r="AS757" s="2028"/>
      <c r="AT757" s="2028"/>
      <c r="AU757" s="2028"/>
      <c r="AV757" s="2028"/>
      <c r="AW757" s="2028"/>
      <c r="AX757" s="2028"/>
      <c r="AY757" s="2028"/>
      <c r="AZ757" s="2028"/>
      <c r="BA757" s="2028"/>
      <c r="BB757" s="2028"/>
    </row>
    <row r="758" spans="1:54" s="2029" customFormat="1" x14ac:dyDescent="0.25">
      <c r="A758" s="2031"/>
      <c r="B758" s="2018"/>
      <c r="C758" s="2018"/>
      <c r="D758" s="2018"/>
      <c r="E758" s="2018"/>
      <c r="F758" s="2018"/>
      <c r="G758" s="2018"/>
      <c r="H758" s="2018"/>
      <c r="I758" s="2018"/>
      <c r="J758" s="2018"/>
      <c r="K758" s="2471"/>
      <c r="L758" s="393"/>
      <c r="M758" s="2027"/>
      <c r="N758" s="2028"/>
      <c r="O758" s="2028"/>
      <c r="P758" s="2028"/>
      <c r="Q758" s="2028"/>
      <c r="R758" s="2028"/>
      <c r="S758" s="2028"/>
      <c r="T758" s="2028"/>
      <c r="U758" s="2028"/>
      <c r="V758" s="2028"/>
      <c r="W758" s="2028"/>
      <c r="X758" s="2028"/>
      <c r="Y758" s="2028"/>
      <c r="Z758" s="2028"/>
      <c r="AA758" s="2028"/>
      <c r="AB758" s="2028"/>
      <c r="AC758" s="2028"/>
      <c r="AD758" s="2028"/>
      <c r="AE758" s="2028"/>
      <c r="AF758" s="2028"/>
      <c r="AG758" s="2028"/>
      <c r="AH758" s="2028"/>
      <c r="AI758" s="2028"/>
      <c r="AJ758" s="2028"/>
      <c r="AK758" s="2028"/>
      <c r="AL758" s="2028"/>
      <c r="AM758" s="2028"/>
      <c r="AN758" s="2028"/>
      <c r="AO758" s="2028"/>
      <c r="AP758" s="2028"/>
      <c r="AQ758" s="2028"/>
      <c r="AR758" s="2028"/>
      <c r="AS758" s="2028"/>
      <c r="AT758" s="2028"/>
      <c r="AU758" s="2028"/>
      <c r="AV758" s="2028"/>
      <c r="AW758" s="2028"/>
      <c r="AX758" s="2028"/>
      <c r="AY758" s="2028"/>
      <c r="AZ758" s="2028"/>
      <c r="BA758" s="2028"/>
      <c r="BB758" s="2028"/>
    </row>
    <row r="759" spans="1:54" s="2029" customFormat="1" x14ac:dyDescent="0.25">
      <c r="A759" s="2031"/>
      <c r="B759" s="2018"/>
      <c r="C759" s="2018"/>
      <c r="D759" s="2018"/>
      <c r="E759" s="2018"/>
      <c r="F759" s="2018"/>
      <c r="G759" s="2018"/>
      <c r="H759" s="2018"/>
      <c r="I759" s="2018"/>
      <c r="J759" s="2018"/>
      <c r="K759" s="2471"/>
      <c r="L759" s="393"/>
      <c r="M759" s="2027"/>
      <c r="N759" s="2028"/>
      <c r="O759" s="2028"/>
      <c r="P759" s="2028"/>
      <c r="Q759" s="2028"/>
      <c r="R759" s="2028"/>
      <c r="S759" s="2028"/>
      <c r="T759" s="2028"/>
      <c r="U759" s="2028"/>
      <c r="V759" s="2028"/>
      <c r="W759" s="2028"/>
      <c r="X759" s="2028"/>
      <c r="Y759" s="2028"/>
      <c r="Z759" s="2028"/>
      <c r="AA759" s="2028"/>
      <c r="AB759" s="2028"/>
      <c r="AC759" s="2028"/>
      <c r="AD759" s="2028"/>
      <c r="AE759" s="2028"/>
      <c r="AF759" s="2028"/>
      <c r="AG759" s="2028"/>
      <c r="AH759" s="2028"/>
      <c r="AI759" s="2028"/>
      <c r="AJ759" s="2028"/>
      <c r="AK759" s="2028"/>
      <c r="AL759" s="2028"/>
      <c r="AM759" s="2028"/>
      <c r="AN759" s="2028"/>
      <c r="AO759" s="2028"/>
      <c r="AP759" s="2028"/>
      <c r="AQ759" s="2028"/>
      <c r="AR759" s="2028"/>
      <c r="AS759" s="2028"/>
      <c r="AT759" s="2028"/>
      <c r="AU759" s="2028"/>
      <c r="AV759" s="2028"/>
      <c r="AW759" s="2028"/>
      <c r="AX759" s="2028"/>
      <c r="AY759" s="2028"/>
      <c r="AZ759" s="2028"/>
      <c r="BA759" s="2028"/>
      <c r="BB759" s="2028"/>
    </row>
    <row r="760" spans="1:54" s="2029" customFormat="1" x14ac:dyDescent="0.25">
      <c r="A760" s="2031"/>
      <c r="B760" s="2018"/>
      <c r="C760" s="2018"/>
      <c r="D760" s="2018"/>
      <c r="E760" s="2018"/>
      <c r="F760" s="2018"/>
      <c r="G760" s="2018"/>
      <c r="H760" s="2018"/>
      <c r="I760" s="2018"/>
      <c r="J760" s="2018"/>
      <c r="K760" s="2471"/>
      <c r="L760" s="393"/>
      <c r="M760" s="2027"/>
      <c r="N760" s="2028"/>
      <c r="O760" s="2028"/>
      <c r="P760" s="2028"/>
      <c r="Q760" s="2028"/>
      <c r="R760" s="2028"/>
      <c r="S760" s="2028"/>
      <c r="T760" s="2028"/>
      <c r="U760" s="2028"/>
      <c r="V760" s="2028"/>
      <c r="W760" s="2028"/>
      <c r="X760" s="2028"/>
      <c r="Y760" s="2028"/>
      <c r="Z760" s="2028"/>
      <c r="AA760" s="2028"/>
      <c r="AB760" s="2028"/>
      <c r="AC760" s="2028"/>
      <c r="AD760" s="2028"/>
      <c r="AE760" s="2028"/>
      <c r="AF760" s="2028"/>
      <c r="AG760" s="2028"/>
      <c r="AH760" s="2028"/>
      <c r="AI760" s="2028"/>
      <c r="AJ760" s="2028"/>
      <c r="AK760" s="2028"/>
      <c r="AL760" s="2028"/>
      <c r="AM760" s="2028"/>
      <c r="AN760" s="2028"/>
      <c r="AO760" s="2028"/>
      <c r="AP760" s="2028"/>
      <c r="AQ760" s="2028"/>
      <c r="AR760" s="2028"/>
      <c r="AS760" s="2028"/>
      <c r="AT760" s="2028"/>
      <c r="AU760" s="2028"/>
      <c r="AV760" s="2028"/>
      <c r="AW760" s="2028"/>
      <c r="AX760" s="2028"/>
      <c r="AY760" s="2028"/>
      <c r="AZ760" s="2028"/>
      <c r="BA760" s="2028"/>
      <c r="BB760" s="2028"/>
    </row>
    <row r="761" spans="1:54" s="2029" customFormat="1" x14ac:dyDescent="0.25">
      <c r="A761" s="2031"/>
      <c r="B761" s="2018"/>
      <c r="C761" s="2018"/>
      <c r="D761" s="2018"/>
      <c r="E761" s="2018"/>
      <c r="F761" s="2018"/>
      <c r="G761" s="2018"/>
      <c r="H761" s="2018"/>
      <c r="I761" s="2018"/>
      <c r="J761" s="2018"/>
      <c r="K761" s="2471"/>
      <c r="L761" s="393"/>
      <c r="M761" s="2027"/>
      <c r="N761" s="2028"/>
      <c r="O761" s="2028"/>
      <c r="P761" s="2028"/>
      <c r="Q761" s="2028"/>
      <c r="R761" s="2028"/>
      <c r="S761" s="2028"/>
      <c r="T761" s="2028"/>
      <c r="U761" s="2028"/>
      <c r="V761" s="2028"/>
      <c r="W761" s="2028"/>
      <c r="X761" s="2028"/>
      <c r="Y761" s="2028"/>
      <c r="Z761" s="2028"/>
      <c r="AA761" s="2028"/>
      <c r="AB761" s="2028"/>
      <c r="AC761" s="2028"/>
      <c r="AD761" s="2028"/>
      <c r="AE761" s="2028"/>
      <c r="AF761" s="2028"/>
      <c r="AG761" s="2028"/>
      <c r="AH761" s="2028"/>
      <c r="AI761" s="2028"/>
      <c r="AJ761" s="2028"/>
      <c r="AK761" s="2028"/>
      <c r="AL761" s="2028"/>
      <c r="AM761" s="2028"/>
      <c r="AN761" s="2028"/>
      <c r="AO761" s="2028"/>
      <c r="AP761" s="2028"/>
      <c r="AQ761" s="2028"/>
      <c r="AR761" s="2028"/>
      <c r="AS761" s="2028"/>
      <c r="AT761" s="2028"/>
      <c r="AU761" s="2028"/>
      <c r="AV761" s="2028"/>
      <c r="AW761" s="2028"/>
      <c r="AX761" s="2028"/>
      <c r="AY761" s="2028"/>
      <c r="AZ761" s="2028"/>
      <c r="BA761" s="2028"/>
      <c r="BB761" s="2028"/>
    </row>
    <row r="762" spans="1:54" s="2029" customFormat="1" x14ac:dyDescent="0.25">
      <c r="A762" s="2031"/>
      <c r="B762" s="2018"/>
      <c r="C762" s="2018"/>
      <c r="D762" s="2018"/>
      <c r="E762" s="2018"/>
      <c r="F762" s="2018"/>
      <c r="G762" s="2018"/>
      <c r="H762" s="2018"/>
      <c r="I762" s="2018"/>
      <c r="J762" s="2018"/>
      <c r="K762" s="2471"/>
      <c r="L762" s="393"/>
      <c r="M762" s="2027"/>
      <c r="N762" s="2028"/>
      <c r="O762" s="2028"/>
      <c r="P762" s="2028"/>
      <c r="Q762" s="2028"/>
      <c r="R762" s="2028"/>
      <c r="S762" s="2028"/>
      <c r="T762" s="2028"/>
      <c r="U762" s="2028"/>
      <c r="V762" s="2028"/>
      <c r="W762" s="2028"/>
      <c r="X762" s="2028"/>
      <c r="Y762" s="2028"/>
      <c r="Z762" s="2028"/>
      <c r="AA762" s="2028"/>
      <c r="AB762" s="2028"/>
      <c r="AC762" s="2028"/>
      <c r="AD762" s="2028"/>
      <c r="AE762" s="2028"/>
      <c r="AF762" s="2028"/>
      <c r="AG762" s="2028"/>
      <c r="AH762" s="2028"/>
      <c r="AI762" s="2028"/>
      <c r="AJ762" s="2028"/>
      <c r="AK762" s="2028"/>
      <c r="AL762" s="2028"/>
      <c r="AM762" s="2028"/>
      <c r="AN762" s="2028"/>
      <c r="AO762" s="2028"/>
      <c r="AP762" s="2028"/>
      <c r="AQ762" s="2028"/>
      <c r="AR762" s="2028"/>
      <c r="AS762" s="2028"/>
      <c r="AT762" s="2028"/>
      <c r="AU762" s="2028"/>
      <c r="AV762" s="2028"/>
      <c r="AW762" s="2028"/>
      <c r="AX762" s="2028"/>
      <c r="AY762" s="2028"/>
      <c r="AZ762" s="2028"/>
      <c r="BA762" s="2028"/>
      <c r="BB762" s="2028"/>
    </row>
    <row r="763" spans="1:54" s="2029" customFormat="1" x14ac:dyDescent="0.25">
      <c r="A763" s="2031"/>
      <c r="B763" s="2018"/>
      <c r="C763" s="2018"/>
      <c r="D763" s="2018"/>
      <c r="E763" s="2018"/>
      <c r="F763" s="2018"/>
      <c r="G763" s="2018"/>
      <c r="H763" s="2018"/>
      <c r="I763" s="2018"/>
      <c r="J763" s="2018"/>
      <c r="K763" s="2471"/>
      <c r="L763" s="393"/>
      <c r="M763" s="2027"/>
      <c r="N763" s="2028"/>
      <c r="O763" s="2028"/>
      <c r="P763" s="2028"/>
      <c r="Q763" s="2028"/>
      <c r="R763" s="2028"/>
      <c r="S763" s="2028"/>
      <c r="T763" s="2028"/>
      <c r="U763" s="2028"/>
      <c r="V763" s="2028"/>
      <c r="W763" s="2028"/>
      <c r="X763" s="2028"/>
      <c r="Y763" s="2028"/>
      <c r="Z763" s="2028"/>
      <c r="AA763" s="2028"/>
      <c r="AB763" s="2028"/>
      <c r="AC763" s="2028"/>
      <c r="AD763" s="2028"/>
      <c r="AE763" s="2028"/>
      <c r="AF763" s="2028"/>
      <c r="AG763" s="2028"/>
      <c r="AH763" s="2028"/>
      <c r="AI763" s="2028"/>
      <c r="AJ763" s="2028"/>
      <c r="AK763" s="2028"/>
      <c r="AL763" s="2028"/>
      <c r="AM763" s="2028"/>
      <c r="AN763" s="2028"/>
      <c r="AO763" s="2028"/>
      <c r="AP763" s="2028"/>
      <c r="AQ763" s="2028"/>
      <c r="AR763" s="2028"/>
      <c r="AS763" s="2028"/>
      <c r="AT763" s="2028"/>
      <c r="AU763" s="2028"/>
      <c r="AV763" s="2028"/>
      <c r="AW763" s="2028"/>
      <c r="AX763" s="2028"/>
      <c r="AY763" s="2028"/>
      <c r="AZ763" s="2028"/>
      <c r="BA763" s="2028"/>
      <c r="BB763" s="2028"/>
    </row>
    <row r="764" spans="1:54" s="2029" customFormat="1" x14ac:dyDescent="0.25">
      <c r="A764" s="2031"/>
      <c r="B764" s="2018"/>
      <c r="C764" s="2018"/>
      <c r="D764" s="2018"/>
      <c r="E764" s="2018"/>
      <c r="F764" s="2018"/>
      <c r="G764" s="2018"/>
      <c r="H764" s="2018"/>
      <c r="I764" s="2018"/>
      <c r="J764" s="2018"/>
      <c r="K764" s="2471"/>
      <c r="L764" s="393"/>
      <c r="M764" s="2027"/>
      <c r="N764" s="2028"/>
      <c r="O764" s="2028"/>
      <c r="P764" s="2028"/>
      <c r="Q764" s="2028"/>
      <c r="R764" s="2028"/>
      <c r="S764" s="2028"/>
      <c r="T764" s="2028"/>
      <c r="U764" s="2028"/>
      <c r="V764" s="2028"/>
      <c r="W764" s="2028"/>
      <c r="X764" s="2028"/>
      <c r="Y764" s="2028"/>
      <c r="Z764" s="2028"/>
      <c r="AA764" s="2028"/>
      <c r="AB764" s="2028"/>
      <c r="AC764" s="2028"/>
      <c r="AD764" s="2028"/>
      <c r="AE764" s="2028"/>
      <c r="AF764" s="2028"/>
      <c r="AG764" s="2028"/>
      <c r="AH764" s="2028"/>
      <c r="AI764" s="2028"/>
      <c r="AJ764" s="2028"/>
      <c r="AK764" s="2028"/>
      <c r="AL764" s="2028"/>
      <c r="AM764" s="2028"/>
      <c r="AN764" s="2028"/>
      <c r="AO764" s="2028"/>
      <c r="AP764" s="2028"/>
      <c r="AQ764" s="2028"/>
      <c r="AR764" s="2028"/>
      <c r="AS764" s="2028"/>
      <c r="AT764" s="2028"/>
      <c r="AU764" s="2028"/>
      <c r="AV764" s="2028"/>
      <c r="AW764" s="2028"/>
      <c r="AX764" s="2028"/>
      <c r="AY764" s="2028"/>
      <c r="AZ764" s="2028"/>
      <c r="BA764" s="2028"/>
      <c r="BB764" s="2028"/>
    </row>
    <row r="765" spans="1:54" s="2029" customFormat="1" x14ac:dyDescent="0.25">
      <c r="A765" s="2031"/>
      <c r="B765" s="2018"/>
      <c r="C765" s="2018"/>
      <c r="D765" s="2018"/>
      <c r="E765" s="2018"/>
      <c r="F765" s="2018"/>
      <c r="G765" s="2018"/>
      <c r="H765" s="2018"/>
      <c r="I765" s="2018"/>
      <c r="J765" s="2018"/>
      <c r="K765" s="2471"/>
      <c r="L765" s="393"/>
      <c r="M765" s="2027"/>
      <c r="N765" s="2028"/>
      <c r="O765" s="2028"/>
      <c r="P765" s="2028"/>
      <c r="Q765" s="2028"/>
      <c r="R765" s="2028"/>
      <c r="S765" s="2028"/>
      <c r="T765" s="2028"/>
      <c r="U765" s="2028"/>
      <c r="V765" s="2028"/>
      <c r="W765" s="2028"/>
      <c r="X765" s="2028"/>
      <c r="Y765" s="2028"/>
      <c r="Z765" s="2028"/>
      <c r="AA765" s="2028"/>
      <c r="AB765" s="2028"/>
      <c r="AC765" s="2028"/>
      <c r="AD765" s="2028"/>
      <c r="AE765" s="2028"/>
      <c r="AF765" s="2028"/>
      <c r="AG765" s="2028"/>
      <c r="AH765" s="2028"/>
      <c r="AI765" s="2028"/>
      <c r="AJ765" s="2028"/>
      <c r="AK765" s="2028"/>
      <c r="AL765" s="2028"/>
      <c r="AM765" s="2028"/>
      <c r="AN765" s="2028"/>
      <c r="AO765" s="2028"/>
      <c r="AP765" s="2028"/>
      <c r="AQ765" s="2028"/>
      <c r="AR765" s="2028"/>
      <c r="AS765" s="2028"/>
      <c r="AT765" s="2028"/>
      <c r="AU765" s="2028"/>
      <c r="AV765" s="2028"/>
      <c r="AW765" s="2028"/>
      <c r="AX765" s="2028"/>
      <c r="AY765" s="2028"/>
      <c r="AZ765" s="2028"/>
      <c r="BA765" s="2028"/>
      <c r="BB765" s="2028"/>
    </row>
    <row r="766" spans="1:54" s="2029" customFormat="1" x14ac:dyDescent="0.25">
      <c r="A766" s="2031"/>
      <c r="B766" s="2018"/>
      <c r="C766" s="2018"/>
      <c r="D766" s="2018"/>
      <c r="E766" s="2018"/>
      <c r="F766" s="2018"/>
      <c r="G766" s="2018"/>
      <c r="H766" s="2018"/>
      <c r="I766" s="2018"/>
      <c r="J766" s="2018"/>
      <c r="K766" s="2471"/>
      <c r="L766" s="393"/>
      <c r="M766" s="2027"/>
      <c r="N766" s="2028"/>
      <c r="O766" s="2028"/>
      <c r="P766" s="2028"/>
      <c r="Q766" s="2028"/>
      <c r="R766" s="2028"/>
      <c r="S766" s="2028"/>
      <c r="T766" s="2028"/>
      <c r="U766" s="2028"/>
      <c r="V766" s="2028"/>
      <c r="W766" s="2028"/>
      <c r="X766" s="2028"/>
      <c r="Y766" s="2028"/>
      <c r="Z766" s="2028"/>
      <c r="AA766" s="2028"/>
      <c r="AB766" s="2028"/>
      <c r="AC766" s="2028"/>
      <c r="AD766" s="2028"/>
      <c r="AE766" s="2028"/>
      <c r="AF766" s="2028"/>
      <c r="AG766" s="2028"/>
      <c r="AH766" s="2028"/>
      <c r="AI766" s="2028"/>
      <c r="AJ766" s="2028"/>
      <c r="AK766" s="2028"/>
      <c r="AL766" s="2028"/>
      <c r="AM766" s="2028"/>
      <c r="AN766" s="2028"/>
      <c r="AO766" s="2028"/>
      <c r="AP766" s="2028"/>
      <c r="AQ766" s="2028"/>
      <c r="AR766" s="2028"/>
      <c r="AS766" s="2028"/>
      <c r="AT766" s="2028"/>
      <c r="AU766" s="2028"/>
      <c r="AV766" s="2028"/>
      <c r="AW766" s="2028"/>
      <c r="AX766" s="2028"/>
      <c r="AY766" s="2028"/>
      <c r="AZ766" s="2028"/>
      <c r="BA766" s="2028"/>
      <c r="BB766" s="2028"/>
    </row>
    <row r="767" spans="1:54" s="2029" customFormat="1" x14ac:dyDescent="0.25">
      <c r="A767" s="2031"/>
      <c r="B767" s="2018"/>
      <c r="C767" s="2018"/>
      <c r="D767" s="2018"/>
      <c r="E767" s="2018"/>
      <c r="F767" s="2018"/>
      <c r="G767" s="2018"/>
      <c r="H767" s="2018"/>
      <c r="I767" s="2018"/>
      <c r="J767" s="2018"/>
      <c r="K767" s="2471"/>
      <c r="L767" s="393"/>
      <c r="M767" s="2027"/>
      <c r="N767" s="2028"/>
      <c r="O767" s="2028"/>
      <c r="P767" s="2028"/>
      <c r="Q767" s="2028"/>
      <c r="R767" s="2028"/>
      <c r="S767" s="2028"/>
      <c r="T767" s="2028"/>
      <c r="U767" s="2028"/>
      <c r="V767" s="2028"/>
      <c r="W767" s="2028"/>
      <c r="X767" s="2028"/>
      <c r="Y767" s="2028"/>
      <c r="Z767" s="2028"/>
      <c r="AA767" s="2028"/>
      <c r="AB767" s="2028"/>
      <c r="AC767" s="2028"/>
      <c r="AD767" s="2028"/>
      <c r="AE767" s="2028"/>
      <c r="AF767" s="2028"/>
      <c r="AG767" s="2028"/>
      <c r="AH767" s="2028"/>
      <c r="AI767" s="2028"/>
      <c r="AJ767" s="2028"/>
      <c r="AK767" s="2028"/>
      <c r="AL767" s="2028"/>
      <c r="AM767" s="2028"/>
      <c r="AN767" s="2028"/>
      <c r="AO767" s="2028"/>
      <c r="AP767" s="2028"/>
      <c r="AQ767" s="2028"/>
      <c r="AR767" s="2028"/>
      <c r="AS767" s="2028"/>
      <c r="AT767" s="2028"/>
      <c r="AU767" s="2028"/>
      <c r="AV767" s="2028"/>
      <c r="AW767" s="2028"/>
      <c r="AX767" s="2028"/>
      <c r="AY767" s="2028"/>
      <c r="AZ767" s="2028"/>
      <c r="BA767" s="2028"/>
      <c r="BB767" s="2028"/>
    </row>
    <row r="768" spans="1:54" s="2029" customFormat="1" x14ac:dyDescent="0.25">
      <c r="A768" s="2031"/>
      <c r="B768" s="2018"/>
      <c r="C768" s="2018"/>
      <c r="D768" s="2018"/>
      <c r="E768" s="2018"/>
      <c r="F768" s="2018"/>
      <c r="G768" s="2018"/>
      <c r="H768" s="2018"/>
      <c r="I768" s="2018"/>
      <c r="J768" s="2018"/>
      <c r="K768" s="2471"/>
      <c r="L768" s="393"/>
      <c r="M768" s="2027"/>
      <c r="N768" s="2028"/>
      <c r="O768" s="2028"/>
      <c r="P768" s="2028"/>
      <c r="Q768" s="2028"/>
      <c r="R768" s="2028"/>
      <c r="S768" s="2028"/>
      <c r="T768" s="2028"/>
      <c r="U768" s="2028"/>
      <c r="V768" s="2028"/>
      <c r="W768" s="2028"/>
      <c r="X768" s="2028"/>
      <c r="Y768" s="2028"/>
      <c r="Z768" s="2028"/>
      <c r="AA768" s="2028"/>
      <c r="AB768" s="2028"/>
      <c r="AC768" s="2028"/>
      <c r="AD768" s="2028"/>
      <c r="AE768" s="2028"/>
      <c r="AF768" s="2028"/>
      <c r="AG768" s="2028"/>
      <c r="AH768" s="2028"/>
      <c r="AI768" s="2028"/>
      <c r="AJ768" s="2028"/>
      <c r="AK768" s="2028"/>
      <c r="AL768" s="2028"/>
      <c r="AM768" s="2028"/>
      <c r="AN768" s="2028"/>
      <c r="AO768" s="2028"/>
      <c r="AP768" s="2028"/>
      <c r="AQ768" s="2028"/>
      <c r="AR768" s="2028"/>
      <c r="AS768" s="2028"/>
      <c r="AT768" s="2028"/>
      <c r="AU768" s="2028"/>
      <c r="AV768" s="2028"/>
      <c r="AW768" s="2028"/>
      <c r="AX768" s="2028"/>
      <c r="AY768" s="2028"/>
      <c r="AZ768" s="2028"/>
      <c r="BA768" s="2028"/>
      <c r="BB768" s="2028"/>
    </row>
    <row r="769" spans="1:54" s="2029" customFormat="1" x14ac:dyDescent="0.25">
      <c r="A769" s="2031"/>
      <c r="B769" s="2018"/>
      <c r="C769" s="2018"/>
      <c r="D769" s="2018"/>
      <c r="E769" s="2018"/>
      <c r="F769" s="2018"/>
      <c r="G769" s="2018"/>
      <c r="H769" s="2018"/>
      <c r="I769" s="2018"/>
      <c r="J769" s="2018"/>
      <c r="K769" s="2471"/>
      <c r="L769" s="393"/>
      <c r="M769" s="2027"/>
      <c r="N769" s="2028"/>
      <c r="O769" s="2028"/>
      <c r="P769" s="2028"/>
      <c r="Q769" s="2028"/>
      <c r="R769" s="2028"/>
      <c r="S769" s="2028"/>
      <c r="T769" s="2028"/>
      <c r="U769" s="2028"/>
      <c r="V769" s="2028"/>
      <c r="W769" s="2028"/>
      <c r="X769" s="2028"/>
      <c r="Y769" s="2028"/>
      <c r="Z769" s="2028"/>
      <c r="AA769" s="2028"/>
      <c r="AB769" s="2028"/>
      <c r="AC769" s="2028"/>
      <c r="AD769" s="2028"/>
      <c r="AE769" s="2028"/>
      <c r="AF769" s="2028"/>
      <c r="AG769" s="2028"/>
      <c r="AH769" s="2028"/>
      <c r="AI769" s="2028"/>
      <c r="AJ769" s="2028"/>
      <c r="AK769" s="2028"/>
      <c r="AL769" s="2028"/>
      <c r="AM769" s="2028"/>
      <c r="AN769" s="2028"/>
      <c r="AO769" s="2028"/>
      <c r="AP769" s="2028"/>
      <c r="AQ769" s="2028"/>
      <c r="AR769" s="2028"/>
      <c r="AS769" s="2028"/>
      <c r="AT769" s="2028"/>
      <c r="AU769" s="2028"/>
      <c r="AV769" s="2028"/>
      <c r="AW769" s="2028"/>
      <c r="AX769" s="2028"/>
      <c r="AY769" s="2028"/>
      <c r="AZ769" s="2028"/>
      <c r="BA769" s="2028"/>
      <c r="BB769" s="2028"/>
    </row>
    <row r="770" spans="1:54" s="2029" customFormat="1" x14ac:dyDescent="0.25">
      <c r="A770" s="2031"/>
      <c r="B770" s="2018"/>
      <c r="C770" s="2018"/>
      <c r="D770" s="2018"/>
      <c r="E770" s="2018"/>
      <c r="F770" s="2018"/>
      <c r="G770" s="2018"/>
      <c r="H770" s="2018"/>
      <c r="I770" s="2018"/>
      <c r="J770" s="2018"/>
      <c r="K770" s="2471"/>
      <c r="L770" s="393"/>
      <c r="M770" s="2027"/>
      <c r="N770" s="2028"/>
      <c r="O770" s="2028"/>
      <c r="P770" s="2028"/>
      <c r="Q770" s="2028"/>
      <c r="R770" s="2028"/>
      <c r="S770" s="2028"/>
      <c r="T770" s="2028"/>
      <c r="U770" s="2028"/>
      <c r="V770" s="2028"/>
      <c r="W770" s="2028"/>
      <c r="X770" s="2028"/>
      <c r="Y770" s="2028"/>
      <c r="Z770" s="2028"/>
      <c r="AA770" s="2028"/>
      <c r="AB770" s="2028"/>
      <c r="AC770" s="2028"/>
      <c r="AD770" s="2028"/>
      <c r="AE770" s="2028"/>
      <c r="AF770" s="2028"/>
      <c r="AG770" s="2028"/>
      <c r="AH770" s="2028"/>
      <c r="AI770" s="2028"/>
      <c r="AJ770" s="2028"/>
      <c r="AK770" s="2028"/>
      <c r="AL770" s="2028"/>
      <c r="AM770" s="2028"/>
      <c r="AN770" s="2028"/>
      <c r="AO770" s="2028"/>
      <c r="AP770" s="2028"/>
      <c r="AQ770" s="2028"/>
      <c r="AR770" s="2028"/>
      <c r="AS770" s="2028"/>
      <c r="AT770" s="2028"/>
      <c r="AU770" s="2028"/>
      <c r="AV770" s="2028"/>
      <c r="AW770" s="2028"/>
      <c r="AX770" s="2028"/>
      <c r="AY770" s="2028"/>
      <c r="AZ770" s="2028"/>
      <c r="BA770" s="2028"/>
      <c r="BB770" s="2028"/>
    </row>
    <row r="771" spans="1:54" s="2029" customFormat="1" x14ac:dyDescent="0.25">
      <c r="A771" s="2031"/>
      <c r="B771" s="2018"/>
      <c r="C771" s="2018"/>
      <c r="D771" s="2018"/>
      <c r="E771" s="2018"/>
      <c r="F771" s="2018"/>
      <c r="G771" s="2018"/>
      <c r="H771" s="2018"/>
      <c r="I771" s="2018"/>
      <c r="J771" s="2018"/>
      <c r="K771" s="2471"/>
      <c r="L771" s="393"/>
      <c r="M771" s="2027"/>
      <c r="N771" s="2028"/>
      <c r="O771" s="2028"/>
      <c r="P771" s="2028"/>
      <c r="Q771" s="2028"/>
      <c r="R771" s="2028"/>
      <c r="S771" s="2028"/>
      <c r="T771" s="2028"/>
      <c r="U771" s="2028"/>
      <c r="V771" s="2028"/>
      <c r="W771" s="2028"/>
      <c r="X771" s="2028"/>
      <c r="Y771" s="2028"/>
      <c r="Z771" s="2028"/>
      <c r="AA771" s="2028"/>
      <c r="AB771" s="2028"/>
      <c r="AC771" s="2028"/>
      <c r="AD771" s="2028"/>
      <c r="AE771" s="2028"/>
      <c r="AF771" s="2028"/>
      <c r="AG771" s="2028"/>
      <c r="AH771" s="2028"/>
      <c r="AI771" s="2028"/>
      <c r="AJ771" s="2028"/>
      <c r="AK771" s="2028"/>
      <c r="AL771" s="2028"/>
      <c r="AM771" s="2028"/>
      <c r="AN771" s="2028"/>
      <c r="AO771" s="2028"/>
      <c r="AP771" s="2028"/>
      <c r="AQ771" s="2028"/>
      <c r="AR771" s="2028"/>
      <c r="AS771" s="2028"/>
      <c r="AT771" s="2028"/>
      <c r="AU771" s="2028"/>
      <c r="AV771" s="2028"/>
      <c r="AW771" s="2028"/>
      <c r="AX771" s="2028"/>
      <c r="AY771" s="2028"/>
      <c r="AZ771" s="2028"/>
      <c r="BA771" s="2028"/>
      <c r="BB771" s="2028"/>
    </row>
    <row r="772" spans="1:54" s="2029" customFormat="1" x14ac:dyDescent="0.25">
      <c r="A772" s="2031"/>
      <c r="B772" s="2018"/>
      <c r="C772" s="2018"/>
      <c r="D772" s="2018"/>
      <c r="E772" s="2018"/>
      <c r="F772" s="2018"/>
      <c r="G772" s="2018"/>
      <c r="H772" s="2018"/>
      <c r="I772" s="2018"/>
      <c r="J772" s="2018"/>
      <c r="K772" s="2471"/>
      <c r="L772" s="393"/>
      <c r="M772" s="2027"/>
      <c r="N772" s="2028"/>
      <c r="O772" s="2028"/>
      <c r="P772" s="2028"/>
      <c r="Q772" s="2028"/>
      <c r="R772" s="2028"/>
      <c r="S772" s="2028"/>
      <c r="T772" s="2028"/>
      <c r="U772" s="2028"/>
      <c r="V772" s="2028"/>
      <c r="W772" s="2028"/>
      <c r="X772" s="2028"/>
      <c r="Y772" s="2028"/>
      <c r="Z772" s="2028"/>
      <c r="AA772" s="2028"/>
      <c r="AB772" s="2028"/>
      <c r="AC772" s="2028"/>
      <c r="AD772" s="2028"/>
      <c r="AE772" s="2028"/>
      <c r="AF772" s="2028"/>
      <c r="AG772" s="2028"/>
      <c r="AH772" s="2028"/>
      <c r="AI772" s="2028"/>
      <c r="AJ772" s="2028"/>
      <c r="AK772" s="2028"/>
      <c r="AL772" s="2028"/>
      <c r="AM772" s="2028"/>
      <c r="AN772" s="2028"/>
      <c r="AO772" s="2028"/>
      <c r="AP772" s="2028"/>
      <c r="AQ772" s="2028"/>
      <c r="AR772" s="2028"/>
      <c r="AS772" s="2028"/>
      <c r="AT772" s="2028"/>
      <c r="AU772" s="2028"/>
      <c r="AV772" s="2028"/>
      <c r="AW772" s="2028"/>
      <c r="AX772" s="2028"/>
      <c r="AY772" s="2028"/>
      <c r="AZ772" s="2028"/>
      <c r="BA772" s="2028"/>
      <c r="BB772" s="2028"/>
    </row>
    <row r="773" spans="1:54" s="2029" customFormat="1" x14ac:dyDescent="0.25">
      <c r="A773" s="2031"/>
      <c r="B773" s="2018"/>
      <c r="C773" s="2018"/>
      <c r="D773" s="2018"/>
      <c r="E773" s="2018"/>
      <c r="F773" s="2018"/>
      <c r="G773" s="2018"/>
      <c r="H773" s="2018"/>
      <c r="I773" s="2018"/>
      <c r="J773" s="2018"/>
      <c r="K773" s="2471"/>
      <c r="L773" s="393"/>
      <c r="M773" s="2027"/>
      <c r="N773" s="2028"/>
      <c r="O773" s="2028"/>
      <c r="P773" s="2028"/>
      <c r="Q773" s="2028"/>
      <c r="R773" s="2028"/>
      <c r="S773" s="2028"/>
      <c r="T773" s="2028"/>
      <c r="U773" s="2028"/>
      <c r="V773" s="2028"/>
      <c r="W773" s="2028"/>
      <c r="X773" s="2028"/>
      <c r="Y773" s="2028"/>
      <c r="Z773" s="2028"/>
      <c r="AA773" s="2028"/>
      <c r="AB773" s="2028"/>
      <c r="AC773" s="2028"/>
      <c r="AD773" s="2028"/>
      <c r="AE773" s="2028"/>
      <c r="AF773" s="2028"/>
      <c r="AG773" s="2028"/>
      <c r="AH773" s="2028"/>
      <c r="AI773" s="2028"/>
      <c r="AJ773" s="2028"/>
      <c r="AK773" s="2028"/>
      <c r="AL773" s="2028"/>
      <c r="AM773" s="2028"/>
      <c r="AN773" s="2028"/>
      <c r="AO773" s="2028"/>
      <c r="AP773" s="2028"/>
      <c r="AQ773" s="2028"/>
      <c r="AR773" s="2028"/>
      <c r="AS773" s="2028"/>
      <c r="AT773" s="2028"/>
      <c r="AU773" s="2028"/>
      <c r="AV773" s="2028"/>
      <c r="AW773" s="2028"/>
      <c r="AX773" s="2028"/>
      <c r="AY773" s="2028"/>
      <c r="AZ773" s="2028"/>
      <c r="BA773" s="2028"/>
      <c r="BB773" s="2028"/>
    </row>
    <row r="774" spans="1:54" s="2029" customFormat="1" x14ac:dyDescent="0.25">
      <c r="A774" s="2031"/>
      <c r="B774" s="2018"/>
      <c r="C774" s="2018"/>
      <c r="D774" s="2018"/>
      <c r="E774" s="2018"/>
      <c r="F774" s="2018"/>
      <c r="G774" s="2018"/>
      <c r="H774" s="2018"/>
      <c r="I774" s="2018"/>
      <c r="J774" s="2018"/>
      <c r="K774" s="2471"/>
      <c r="L774" s="393"/>
      <c r="M774" s="2027"/>
      <c r="N774" s="2028"/>
      <c r="O774" s="2028"/>
      <c r="P774" s="2028"/>
      <c r="Q774" s="2028"/>
      <c r="R774" s="2028"/>
      <c r="S774" s="2028"/>
      <c r="T774" s="2028"/>
      <c r="U774" s="2028"/>
      <c r="V774" s="2028"/>
      <c r="W774" s="2028"/>
      <c r="X774" s="2028"/>
      <c r="Y774" s="2028"/>
      <c r="Z774" s="2028"/>
      <c r="AA774" s="2028"/>
      <c r="AB774" s="2028"/>
      <c r="AC774" s="2028"/>
      <c r="AD774" s="2028"/>
      <c r="AE774" s="2028"/>
      <c r="AF774" s="2028"/>
      <c r="AG774" s="2028"/>
      <c r="AH774" s="2028"/>
      <c r="AI774" s="2028"/>
      <c r="AJ774" s="2028"/>
      <c r="AK774" s="2028"/>
      <c r="AL774" s="2028"/>
      <c r="AM774" s="2028"/>
      <c r="AN774" s="2028"/>
      <c r="AO774" s="2028"/>
      <c r="AP774" s="2028"/>
      <c r="AQ774" s="2028"/>
      <c r="AR774" s="2028"/>
      <c r="AS774" s="2028"/>
      <c r="AT774" s="2028"/>
      <c r="AU774" s="2028"/>
      <c r="AV774" s="2028"/>
      <c r="AW774" s="2028"/>
      <c r="AX774" s="2028"/>
      <c r="AY774" s="2028"/>
      <c r="AZ774" s="2028"/>
      <c r="BA774" s="2028"/>
      <c r="BB774" s="2028"/>
    </row>
    <row r="775" spans="1:54" s="2029" customFormat="1" x14ac:dyDescent="0.25">
      <c r="A775" s="2031"/>
      <c r="B775" s="2018"/>
      <c r="C775" s="2018"/>
      <c r="D775" s="2018"/>
      <c r="E775" s="2018"/>
      <c r="F775" s="2018"/>
      <c r="G775" s="2018"/>
      <c r="H775" s="2018"/>
      <c r="I775" s="2018"/>
      <c r="J775" s="2018"/>
      <c r="K775" s="2471"/>
      <c r="L775" s="393"/>
      <c r="M775" s="2027"/>
      <c r="N775" s="2028"/>
      <c r="O775" s="2028"/>
      <c r="P775" s="2028"/>
      <c r="Q775" s="2028"/>
      <c r="R775" s="2028"/>
      <c r="S775" s="2028"/>
      <c r="T775" s="2028"/>
      <c r="U775" s="2028"/>
      <c r="V775" s="2028"/>
      <c r="W775" s="2028"/>
      <c r="X775" s="2028"/>
      <c r="Y775" s="2028"/>
      <c r="Z775" s="2028"/>
      <c r="AA775" s="2028"/>
      <c r="AB775" s="2028"/>
      <c r="AC775" s="2028"/>
      <c r="AD775" s="2028"/>
      <c r="AE775" s="2028"/>
      <c r="AF775" s="2028"/>
      <c r="AG775" s="2028"/>
      <c r="AH775" s="2028"/>
      <c r="AI775" s="2028"/>
      <c r="AJ775" s="2028"/>
      <c r="AK775" s="2028"/>
      <c r="AL775" s="2028"/>
      <c r="AM775" s="2028"/>
      <c r="AN775" s="2028"/>
      <c r="AO775" s="2028"/>
      <c r="AP775" s="2028"/>
      <c r="AQ775" s="2028"/>
      <c r="AR775" s="2028"/>
      <c r="AS775" s="2028"/>
      <c r="AT775" s="2028"/>
      <c r="AU775" s="2028"/>
      <c r="AV775" s="2028"/>
      <c r="AW775" s="2028"/>
      <c r="AX775" s="2028"/>
      <c r="AY775" s="2028"/>
      <c r="AZ775" s="2028"/>
      <c r="BA775" s="2028"/>
      <c r="BB775" s="2028"/>
    </row>
    <row r="776" spans="1:54" s="2029" customFormat="1" x14ac:dyDescent="0.25">
      <c r="A776" s="2031"/>
      <c r="B776" s="2018"/>
      <c r="C776" s="2018"/>
      <c r="D776" s="2018"/>
      <c r="E776" s="2018"/>
      <c r="F776" s="2018"/>
      <c r="G776" s="2018"/>
      <c r="H776" s="2018"/>
      <c r="I776" s="2018"/>
      <c r="J776" s="2018"/>
      <c r="K776" s="2471"/>
      <c r="L776" s="393"/>
      <c r="M776" s="2027"/>
      <c r="N776" s="2028"/>
      <c r="O776" s="2028"/>
      <c r="P776" s="2028"/>
      <c r="Q776" s="2028"/>
      <c r="R776" s="2028"/>
      <c r="S776" s="2028"/>
      <c r="T776" s="2028"/>
      <c r="U776" s="2028"/>
      <c r="V776" s="2028"/>
      <c r="W776" s="2028"/>
      <c r="X776" s="2028"/>
      <c r="Y776" s="2028"/>
      <c r="Z776" s="2028"/>
      <c r="AA776" s="2028"/>
      <c r="AB776" s="2028"/>
      <c r="AC776" s="2028"/>
      <c r="AD776" s="2028"/>
      <c r="AE776" s="2028"/>
      <c r="AF776" s="2028"/>
      <c r="AG776" s="2028"/>
      <c r="AH776" s="2028"/>
      <c r="AI776" s="2028"/>
      <c r="AJ776" s="2028"/>
      <c r="AK776" s="2028"/>
      <c r="AL776" s="2028"/>
      <c r="AM776" s="2028"/>
      <c r="AN776" s="2028"/>
      <c r="AO776" s="2028"/>
      <c r="AP776" s="2028"/>
      <c r="AQ776" s="2028"/>
      <c r="AR776" s="2028"/>
      <c r="AS776" s="2028"/>
      <c r="AT776" s="2028"/>
      <c r="AU776" s="2028"/>
      <c r="AV776" s="2028"/>
      <c r="AW776" s="2028"/>
      <c r="AX776" s="2028"/>
      <c r="AY776" s="2028"/>
      <c r="AZ776" s="2028"/>
      <c r="BA776" s="2028"/>
      <c r="BB776" s="2028"/>
    </row>
    <row r="777" spans="1:54" s="2029" customFormat="1" x14ac:dyDescent="0.25">
      <c r="A777" s="2031"/>
      <c r="B777" s="2018"/>
      <c r="C777" s="2018"/>
      <c r="D777" s="2018"/>
      <c r="E777" s="2018"/>
      <c r="F777" s="2018"/>
      <c r="G777" s="2018"/>
      <c r="H777" s="2018"/>
      <c r="I777" s="2018"/>
      <c r="J777" s="2018"/>
      <c r="K777" s="2471"/>
      <c r="L777" s="393"/>
      <c r="M777" s="2027"/>
      <c r="N777" s="2028"/>
      <c r="O777" s="2028"/>
      <c r="P777" s="2028"/>
      <c r="Q777" s="2028"/>
      <c r="R777" s="2028"/>
      <c r="S777" s="2028"/>
      <c r="T777" s="2028"/>
      <c r="U777" s="2028"/>
      <c r="V777" s="2028"/>
      <c r="W777" s="2028"/>
      <c r="X777" s="2028"/>
      <c r="Y777" s="2028"/>
      <c r="Z777" s="2028"/>
      <c r="AA777" s="2028"/>
      <c r="AB777" s="2028"/>
      <c r="AC777" s="2028"/>
      <c r="AD777" s="2028"/>
      <c r="AE777" s="2028"/>
      <c r="AF777" s="2028"/>
      <c r="AG777" s="2028"/>
      <c r="AH777" s="2028"/>
      <c r="AI777" s="2028"/>
      <c r="AJ777" s="2028"/>
      <c r="AK777" s="2028"/>
      <c r="AL777" s="2028"/>
      <c r="AM777" s="2028"/>
      <c r="AN777" s="2028"/>
      <c r="AO777" s="2028"/>
      <c r="AP777" s="2028"/>
      <c r="AQ777" s="2028"/>
      <c r="AR777" s="2028"/>
      <c r="AS777" s="2028"/>
      <c r="AT777" s="2028"/>
      <c r="AU777" s="2028"/>
      <c r="AV777" s="2028"/>
      <c r="AW777" s="2028"/>
      <c r="AX777" s="2028"/>
      <c r="AY777" s="2028"/>
      <c r="AZ777" s="2028"/>
      <c r="BA777" s="2028"/>
      <c r="BB777" s="2028"/>
    </row>
    <row r="778" spans="1:54" s="2029" customFormat="1" x14ac:dyDescent="0.25">
      <c r="A778" s="2031"/>
      <c r="B778" s="2018"/>
      <c r="C778" s="2018"/>
      <c r="D778" s="2018"/>
      <c r="E778" s="2018"/>
      <c r="F778" s="2018"/>
      <c r="G778" s="2018"/>
      <c r="H778" s="2018"/>
      <c r="I778" s="2018"/>
      <c r="J778" s="2018"/>
      <c r="K778" s="2471"/>
      <c r="L778" s="393"/>
      <c r="M778" s="2027"/>
      <c r="N778" s="2028"/>
      <c r="O778" s="2028"/>
      <c r="P778" s="2028"/>
      <c r="Q778" s="2028"/>
      <c r="R778" s="2028"/>
      <c r="S778" s="2028"/>
      <c r="T778" s="2028"/>
      <c r="U778" s="2028"/>
      <c r="V778" s="2028"/>
      <c r="W778" s="2028"/>
      <c r="X778" s="2028"/>
      <c r="Y778" s="2028"/>
      <c r="Z778" s="2028"/>
      <c r="AA778" s="2028"/>
      <c r="AB778" s="2028"/>
      <c r="AC778" s="2028"/>
      <c r="AD778" s="2028"/>
      <c r="AE778" s="2028"/>
      <c r="AF778" s="2028"/>
      <c r="AG778" s="2028"/>
      <c r="AH778" s="2028"/>
      <c r="AI778" s="2028"/>
      <c r="AJ778" s="2028"/>
      <c r="AK778" s="2028"/>
      <c r="AL778" s="2028"/>
      <c r="AM778" s="2028"/>
      <c r="AN778" s="2028"/>
      <c r="AO778" s="2028"/>
      <c r="AP778" s="2028"/>
      <c r="AQ778" s="2028"/>
      <c r="AR778" s="2028"/>
      <c r="AS778" s="2028"/>
      <c r="AT778" s="2028"/>
      <c r="AU778" s="2028"/>
      <c r="AV778" s="2028"/>
      <c r="AW778" s="2028"/>
      <c r="AX778" s="2028"/>
      <c r="AY778" s="2028"/>
      <c r="AZ778" s="2028"/>
      <c r="BA778" s="2028"/>
      <c r="BB778" s="2028"/>
    </row>
    <row r="779" spans="1:54" s="2029" customFormat="1" x14ac:dyDescent="0.25">
      <c r="A779" s="2031"/>
      <c r="B779" s="2018"/>
      <c r="C779" s="2018"/>
      <c r="D779" s="2018"/>
      <c r="E779" s="2018"/>
      <c r="F779" s="2018"/>
      <c r="G779" s="2018"/>
      <c r="H779" s="2018"/>
      <c r="I779" s="2018"/>
      <c r="J779" s="2018"/>
      <c r="K779" s="2471"/>
      <c r="L779" s="393"/>
      <c r="M779" s="2027"/>
      <c r="N779" s="2028"/>
      <c r="O779" s="2028"/>
      <c r="P779" s="2028"/>
      <c r="Q779" s="2028"/>
      <c r="R779" s="2028"/>
      <c r="S779" s="2028"/>
      <c r="T779" s="2028"/>
      <c r="U779" s="2028"/>
      <c r="V779" s="2028"/>
      <c r="W779" s="2028"/>
      <c r="X779" s="2028"/>
      <c r="Y779" s="2028"/>
      <c r="Z779" s="2028"/>
      <c r="AA779" s="2028"/>
      <c r="AB779" s="2028"/>
      <c r="AC779" s="2028"/>
      <c r="AD779" s="2028"/>
      <c r="AE779" s="2028"/>
      <c r="AF779" s="2028"/>
      <c r="AG779" s="2028"/>
      <c r="AH779" s="2028"/>
      <c r="AI779" s="2028"/>
      <c r="AJ779" s="2028"/>
      <c r="AK779" s="2028"/>
      <c r="AL779" s="2028"/>
      <c r="AM779" s="2028"/>
      <c r="AN779" s="2028"/>
      <c r="AO779" s="2028"/>
      <c r="AP779" s="2028"/>
      <c r="AQ779" s="2028"/>
      <c r="AR779" s="2028"/>
      <c r="AS779" s="2028"/>
      <c r="AT779" s="2028"/>
      <c r="AU779" s="2028"/>
      <c r="AV779" s="2028"/>
      <c r="AW779" s="2028"/>
      <c r="AX779" s="2028"/>
      <c r="AY779" s="2028"/>
      <c r="AZ779" s="2028"/>
      <c r="BA779" s="2028"/>
      <c r="BB779" s="2028"/>
    </row>
    <row r="780" spans="1:54" s="2029" customFormat="1" x14ac:dyDescent="0.25">
      <c r="A780" s="2031"/>
      <c r="B780" s="2018"/>
      <c r="C780" s="2018"/>
      <c r="D780" s="2018"/>
      <c r="E780" s="2018"/>
      <c r="F780" s="2018"/>
      <c r="G780" s="2018"/>
      <c r="H780" s="2018"/>
      <c r="I780" s="2018"/>
      <c r="J780" s="2018"/>
      <c r="K780" s="2471"/>
      <c r="L780" s="393"/>
      <c r="M780" s="2027"/>
      <c r="N780" s="2028"/>
      <c r="O780" s="2028"/>
      <c r="P780" s="2028"/>
      <c r="Q780" s="2028"/>
      <c r="R780" s="2028"/>
      <c r="S780" s="2028"/>
      <c r="T780" s="2028"/>
      <c r="U780" s="2028"/>
      <c r="V780" s="2028"/>
      <c r="W780" s="2028"/>
      <c r="X780" s="2028"/>
      <c r="Y780" s="2028"/>
      <c r="Z780" s="2028"/>
      <c r="AA780" s="2028"/>
      <c r="AB780" s="2028"/>
      <c r="AC780" s="2028"/>
      <c r="AD780" s="2028"/>
      <c r="AE780" s="2028"/>
      <c r="AF780" s="2028"/>
      <c r="AG780" s="2028"/>
      <c r="AH780" s="2028"/>
      <c r="AI780" s="2028"/>
      <c r="AJ780" s="2028"/>
      <c r="AK780" s="2028"/>
      <c r="AL780" s="2028"/>
      <c r="AM780" s="2028"/>
      <c r="AN780" s="2028"/>
      <c r="AO780" s="2028"/>
      <c r="AP780" s="2028"/>
      <c r="AQ780" s="2028"/>
      <c r="AR780" s="2028"/>
      <c r="AS780" s="2028"/>
      <c r="AT780" s="2028"/>
      <c r="AU780" s="2028"/>
      <c r="AV780" s="2028"/>
      <c r="AW780" s="2028"/>
      <c r="AX780" s="2028"/>
      <c r="AY780" s="2028"/>
      <c r="AZ780" s="2028"/>
      <c r="BA780" s="2028"/>
      <c r="BB780" s="2028"/>
    </row>
    <row r="781" spans="1:54" s="2029" customFormat="1" x14ac:dyDescent="0.25">
      <c r="A781" s="2031"/>
      <c r="B781" s="2018"/>
      <c r="C781" s="2018"/>
      <c r="D781" s="2018"/>
      <c r="E781" s="2018"/>
      <c r="F781" s="2018"/>
      <c r="G781" s="2018"/>
      <c r="H781" s="2018"/>
      <c r="I781" s="2018"/>
      <c r="J781" s="2018"/>
      <c r="K781" s="2471"/>
      <c r="L781" s="393"/>
      <c r="M781" s="2027"/>
      <c r="N781" s="2028"/>
      <c r="O781" s="2028"/>
      <c r="P781" s="2028"/>
      <c r="Q781" s="2028"/>
      <c r="R781" s="2028"/>
      <c r="S781" s="2028"/>
      <c r="T781" s="2028"/>
      <c r="U781" s="2028"/>
      <c r="V781" s="2028"/>
      <c r="W781" s="2028"/>
      <c r="X781" s="2028"/>
      <c r="Y781" s="2028"/>
      <c r="Z781" s="2028"/>
      <c r="AA781" s="2028"/>
      <c r="AB781" s="2028"/>
      <c r="AC781" s="2028"/>
      <c r="AD781" s="2028"/>
      <c r="AE781" s="2028"/>
      <c r="AF781" s="2028"/>
      <c r="AG781" s="2028"/>
      <c r="AH781" s="2028"/>
      <c r="AI781" s="2028"/>
      <c r="AJ781" s="2028"/>
      <c r="AK781" s="2028"/>
      <c r="AL781" s="2028"/>
      <c r="AM781" s="2028"/>
      <c r="AN781" s="2028"/>
      <c r="AO781" s="2028"/>
      <c r="AP781" s="2028"/>
      <c r="AQ781" s="2028"/>
      <c r="AR781" s="2028"/>
      <c r="AS781" s="2028"/>
      <c r="AT781" s="2028"/>
      <c r="AU781" s="2028"/>
      <c r="AV781" s="2028"/>
      <c r="AW781" s="2028"/>
      <c r="AX781" s="2028"/>
      <c r="AY781" s="2028"/>
      <c r="AZ781" s="2028"/>
      <c r="BA781" s="2028"/>
      <c r="BB781" s="2028"/>
    </row>
    <row r="782" spans="1:54" s="2029" customFormat="1" x14ac:dyDescent="0.25">
      <c r="A782" s="2031"/>
      <c r="B782" s="2018"/>
      <c r="C782" s="2018"/>
      <c r="D782" s="2018"/>
      <c r="E782" s="2018"/>
      <c r="F782" s="2018"/>
      <c r="G782" s="2018"/>
      <c r="H782" s="2018"/>
      <c r="I782" s="2018"/>
      <c r="J782" s="2018"/>
      <c r="K782" s="2471"/>
      <c r="L782" s="393"/>
      <c r="M782" s="2027"/>
      <c r="N782" s="2028"/>
      <c r="O782" s="2028"/>
      <c r="P782" s="2028"/>
      <c r="Q782" s="2028"/>
      <c r="R782" s="2028"/>
      <c r="S782" s="2028"/>
      <c r="T782" s="2028"/>
      <c r="U782" s="2028"/>
      <c r="V782" s="2028"/>
      <c r="W782" s="2028"/>
      <c r="X782" s="2028"/>
      <c r="Y782" s="2028"/>
      <c r="Z782" s="2028"/>
      <c r="AA782" s="2028"/>
      <c r="AB782" s="2028"/>
      <c r="AC782" s="2028"/>
      <c r="AD782" s="2028"/>
      <c r="AE782" s="2028"/>
      <c r="AF782" s="2028"/>
      <c r="AG782" s="2028"/>
      <c r="AH782" s="2028"/>
      <c r="AI782" s="2028"/>
      <c r="AJ782" s="2028"/>
      <c r="AK782" s="2028"/>
      <c r="AL782" s="2028"/>
      <c r="AM782" s="2028"/>
      <c r="AN782" s="2028"/>
      <c r="AO782" s="2028"/>
      <c r="AP782" s="2028"/>
      <c r="AQ782" s="2028"/>
      <c r="AR782" s="2028"/>
      <c r="AS782" s="2028"/>
      <c r="AT782" s="2028"/>
      <c r="AU782" s="2028"/>
      <c r="AV782" s="2028"/>
      <c r="AW782" s="2028"/>
      <c r="AX782" s="2028"/>
      <c r="AY782" s="2028"/>
      <c r="AZ782" s="2028"/>
      <c r="BA782" s="2028"/>
      <c r="BB782" s="2028"/>
    </row>
    <row r="783" spans="1:54" s="2029" customFormat="1" x14ac:dyDescent="0.25">
      <c r="A783" s="2031"/>
      <c r="B783" s="2018"/>
      <c r="C783" s="2018"/>
      <c r="D783" s="2018"/>
      <c r="E783" s="2018"/>
      <c r="F783" s="2018"/>
      <c r="G783" s="2018"/>
      <c r="H783" s="2018"/>
      <c r="I783" s="2018"/>
      <c r="J783" s="2018"/>
      <c r="K783" s="2471"/>
      <c r="L783" s="393"/>
      <c r="M783" s="2027"/>
      <c r="N783" s="2028"/>
      <c r="O783" s="2028"/>
      <c r="P783" s="2028"/>
      <c r="Q783" s="2028"/>
      <c r="R783" s="2028"/>
      <c r="S783" s="2028"/>
      <c r="T783" s="2028"/>
      <c r="U783" s="2028"/>
      <c r="V783" s="2028"/>
      <c r="W783" s="2028"/>
      <c r="X783" s="2028"/>
      <c r="Y783" s="2028"/>
      <c r="Z783" s="2028"/>
      <c r="AA783" s="2028"/>
      <c r="AB783" s="2028"/>
      <c r="AC783" s="2028"/>
      <c r="AD783" s="2028"/>
      <c r="AE783" s="2028"/>
      <c r="AF783" s="2028"/>
      <c r="AG783" s="2028"/>
      <c r="AH783" s="2028"/>
      <c r="AI783" s="2028"/>
      <c r="AJ783" s="2028"/>
      <c r="AK783" s="2028"/>
      <c r="AL783" s="2028"/>
      <c r="AM783" s="2028"/>
      <c r="AN783" s="2028"/>
      <c r="AO783" s="2028"/>
      <c r="AP783" s="2028"/>
      <c r="AQ783" s="2028"/>
      <c r="AR783" s="2028"/>
      <c r="AS783" s="2028"/>
      <c r="AT783" s="2028"/>
      <c r="AU783" s="2028"/>
      <c r="AV783" s="2028"/>
      <c r="AW783" s="2028"/>
      <c r="AX783" s="2028"/>
      <c r="AY783" s="2028"/>
      <c r="AZ783" s="2028"/>
      <c r="BA783" s="2028"/>
      <c r="BB783" s="2028"/>
    </row>
    <row r="784" spans="1:54" s="2029" customFormat="1" x14ac:dyDescent="0.25">
      <c r="A784" s="2031"/>
      <c r="B784" s="2018"/>
      <c r="C784" s="2018"/>
      <c r="D784" s="2018"/>
      <c r="E784" s="2018"/>
      <c r="F784" s="2018"/>
      <c r="G784" s="2018"/>
      <c r="H784" s="2018"/>
      <c r="I784" s="2018"/>
      <c r="J784" s="2018"/>
      <c r="K784" s="2471"/>
      <c r="L784" s="393"/>
      <c r="M784" s="2027"/>
      <c r="N784" s="2028"/>
      <c r="O784" s="2028"/>
      <c r="P784" s="2028"/>
      <c r="Q784" s="2028"/>
      <c r="R784" s="2028"/>
      <c r="S784" s="2028"/>
      <c r="T784" s="2028"/>
      <c r="U784" s="2028"/>
      <c r="V784" s="2028"/>
      <c r="W784" s="2028"/>
      <c r="X784" s="2028"/>
      <c r="Y784" s="2028"/>
      <c r="Z784" s="2028"/>
      <c r="AA784" s="2028"/>
      <c r="AB784" s="2028"/>
      <c r="AC784" s="2028"/>
      <c r="AD784" s="2028"/>
      <c r="AE784" s="2028"/>
      <c r="AF784" s="2028"/>
      <c r="AG784" s="2028"/>
      <c r="AH784" s="2028"/>
      <c r="AI784" s="2028"/>
      <c r="AJ784" s="2028"/>
      <c r="AK784" s="2028"/>
      <c r="AL784" s="2028"/>
      <c r="AM784" s="2028"/>
      <c r="AN784" s="2028"/>
      <c r="AO784" s="2028"/>
      <c r="AP784" s="2028"/>
      <c r="AQ784" s="2028"/>
      <c r="AR784" s="2028"/>
      <c r="AS784" s="2028"/>
      <c r="AT784" s="2028"/>
      <c r="AU784" s="2028"/>
      <c r="AV784" s="2028"/>
      <c r="AW784" s="2028"/>
      <c r="AX784" s="2028"/>
      <c r="AY784" s="2028"/>
      <c r="AZ784" s="2028"/>
      <c r="BA784" s="2028"/>
      <c r="BB784" s="2028"/>
    </row>
    <row r="785" spans="1:54" s="2029" customFormat="1" x14ac:dyDescent="0.25">
      <c r="A785" s="2031"/>
      <c r="B785" s="2018"/>
      <c r="C785" s="2018"/>
      <c r="D785" s="2018"/>
      <c r="E785" s="2018"/>
      <c r="F785" s="2018"/>
      <c r="G785" s="2018"/>
      <c r="H785" s="2018"/>
      <c r="I785" s="2018"/>
      <c r="J785" s="2018"/>
      <c r="K785" s="2471"/>
      <c r="L785" s="393"/>
      <c r="M785" s="2027"/>
      <c r="N785" s="2028"/>
      <c r="O785" s="2028"/>
      <c r="P785" s="2028"/>
      <c r="Q785" s="2028"/>
      <c r="R785" s="2028"/>
      <c r="S785" s="2028"/>
      <c r="T785" s="2028"/>
      <c r="U785" s="2028"/>
      <c r="V785" s="2028"/>
      <c r="W785" s="2028"/>
      <c r="X785" s="2028"/>
      <c r="Y785" s="2028"/>
      <c r="Z785" s="2028"/>
      <c r="AA785" s="2028"/>
      <c r="AB785" s="2028"/>
      <c r="AC785" s="2028"/>
      <c r="AD785" s="2028"/>
      <c r="AE785" s="2028"/>
      <c r="AF785" s="2028"/>
      <c r="AG785" s="2028"/>
      <c r="AH785" s="2028"/>
      <c r="AI785" s="2028"/>
      <c r="AJ785" s="2028"/>
      <c r="AK785" s="2028"/>
      <c r="AL785" s="2028"/>
      <c r="AM785" s="2028"/>
      <c r="AN785" s="2028"/>
      <c r="AO785" s="2028"/>
      <c r="AP785" s="2028"/>
      <c r="AQ785" s="2028"/>
      <c r="AR785" s="2028"/>
      <c r="AS785" s="2028"/>
      <c r="AT785" s="2028"/>
      <c r="AU785" s="2028"/>
      <c r="AV785" s="2028"/>
      <c r="AW785" s="2028"/>
      <c r="AX785" s="2028"/>
      <c r="AY785" s="2028"/>
      <c r="AZ785" s="2028"/>
      <c r="BA785" s="2028"/>
      <c r="BB785" s="2028"/>
    </row>
    <row r="786" spans="1:54" s="2029" customFormat="1" x14ac:dyDescent="0.25">
      <c r="A786" s="2031"/>
      <c r="B786" s="2018"/>
      <c r="C786" s="2018"/>
      <c r="D786" s="2018"/>
      <c r="E786" s="2018"/>
      <c r="F786" s="2018"/>
      <c r="G786" s="2018"/>
      <c r="H786" s="2018"/>
      <c r="I786" s="2018"/>
      <c r="J786" s="2018"/>
      <c r="K786" s="2471"/>
      <c r="L786" s="393"/>
      <c r="M786" s="2027"/>
      <c r="N786" s="2028"/>
      <c r="O786" s="2028"/>
      <c r="P786" s="2028"/>
      <c r="Q786" s="2028"/>
      <c r="R786" s="2028"/>
      <c r="S786" s="2028"/>
      <c r="T786" s="2028"/>
      <c r="U786" s="2028"/>
      <c r="V786" s="2028"/>
      <c r="W786" s="2028"/>
      <c r="X786" s="2028"/>
      <c r="Y786" s="2028"/>
      <c r="Z786" s="2028"/>
      <c r="AA786" s="2028"/>
      <c r="AB786" s="2028"/>
      <c r="AC786" s="2028"/>
      <c r="AD786" s="2028"/>
      <c r="AE786" s="2028"/>
      <c r="AF786" s="2028"/>
      <c r="AG786" s="2028"/>
      <c r="AH786" s="2028"/>
      <c r="AI786" s="2028"/>
      <c r="AJ786" s="2028"/>
      <c r="AK786" s="2028"/>
      <c r="AL786" s="2028"/>
      <c r="AM786" s="2028"/>
      <c r="AN786" s="2028"/>
      <c r="AO786" s="2028"/>
      <c r="AP786" s="2028"/>
      <c r="AQ786" s="2028"/>
      <c r="AR786" s="2028"/>
      <c r="AS786" s="2028"/>
      <c r="AT786" s="2028"/>
      <c r="AU786" s="2028"/>
      <c r="AV786" s="2028"/>
      <c r="AW786" s="2028"/>
      <c r="AX786" s="2028"/>
      <c r="AY786" s="2028"/>
      <c r="AZ786" s="2028"/>
      <c r="BA786" s="2028"/>
      <c r="BB786" s="2028"/>
    </row>
    <row r="787" spans="1:54" s="2029" customFormat="1" x14ac:dyDescent="0.25">
      <c r="A787" s="2031"/>
      <c r="B787" s="2018"/>
      <c r="C787" s="2018"/>
      <c r="D787" s="2018"/>
      <c r="E787" s="2018"/>
      <c r="F787" s="2018"/>
      <c r="G787" s="2018"/>
      <c r="H787" s="2018"/>
      <c r="I787" s="2018"/>
      <c r="J787" s="2018"/>
      <c r="K787" s="2471"/>
      <c r="L787" s="393"/>
      <c r="M787" s="2027"/>
      <c r="N787" s="2028"/>
      <c r="O787" s="2028"/>
      <c r="P787" s="2028"/>
      <c r="Q787" s="2028"/>
      <c r="R787" s="2028"/>
      <c r="S787" s="2028"/>
      <c r="T787" s="2028"/>
      <c r="U787" s="2028"/>
      <c r="V787" s="2028"/>
      <c r="W787" s="2028"/>
      <c r="X787" s="2028"/>
      <c r="Y787" s="2028"/>
      <c r="Z787" s="2028"/>
      <c r="AA787" s="2028"/>
      <c r="AB787" s="2028"/>
      <c r="AC787" s="2028"/>
      <c r="AD787" s="2028"/>
      <c r="AE787" s="2028"/>
      <c r="AF787" s="2028"/>
      <c r="AG787" s="2028"/>
      <c r="AH787" s="2028"/>
      <c r="AI787" s="2028"/>
      <c r="AJ787" s="2028"/>
      <c r="AK787" s="2028"/>
      <c r="AL787" s="2028"/>
      <c r="AM787" s="2028"/>
      <c r="AN787" s="2028"/>
      <c r="AO787" s="2028"/>
      <c r="AP787" s="2028"/>
      <c r="AQ787" s="2028"/>
      <c r="AR787" s="2028"/>
      <c r="AS787" s="2028"/>
      <c r="AT787" s="2028"/>
      <c r="AU787" s="2028"/>
      <c r="AV787" s="2028"/>
      <c r="AW787" s="2028"/>
      <c r="AX787" s="2028"/>
      <c r="AY787" s="2028"/>
      <c r="AZ787" s="2028"/>
      <c r="BA787" s="2028"/>
      <c r="BB787" s="2028"/>
    </row>
    <row r="788" spans="1:54" x14ac:dyDescent="0.25">
      <c r="A788" s="2031"/>
      <c r="B788" s="2018"/>
      <c r="C788" s="2018"/>
      <c r="D788" s="2018"/>
      <c r="E788" s="2018"/>
      <c r="F788" s="2018"/>
      <c r="G788" s="2018"/>
      <c r="H788" s="2018"/>
      <c r="I788" s="2018"/>
      <c r="J788" s="2018"/>
      <c r="K788" s="2471"/>
      <c r="L788" s="393"/>
    </row>
    <row r="789" spans="1:54" x14ac:dyDescent="0.25">
      <c r="A789" s="2031"/>
      <c r="B789" s="2018"/>
      <c r="C789" s="2018"/>
      <c r="D789" s="2018"/>
      <c r="E789" s="2018"/>
      <c r="F789" s="2018"/>
      <c r="G789" s="2018"/>
      <c r="H789" s="2018"/>
      <c r="I789" s="2018"/>
      <c r="J789" s="2018"/>
      <c r="K789" s="2471"/>
      <c r="L789" s="393"/>
    </row>
    <row r="790" spans="1:54" x14ac:dyDescent="0.25">
      <c r="A790" s="2031"/>
      <c r="B790" s="2018"/>
      <c r="C790" s="2018"/>
      <c r="D790" s="2018"/>
      <c r="E790" s="2018"/>
      <c r="F790" s="2018"/>
      <c r="G790" s="2018"/>
      <c r="H790" s="2018"/>
      <c r="I790" s="2018"/>
      <c r="J790" s="2018"/>
      <c r="K790" s="2471"/>
      <c r="L790" s="393"/>
    </row>
    <row r="791" spans="1:54" x14ac:dyDescent="0.25">
      <c r="A791" s="2031"/>
      <c r="B791" s="2018"/>
      <c r="C791" s="2018"/>
      <c r="D791" s="2018"/>
      <c r="E791" s="2018"/>
      <c r="F791" s="2018"/>
      <c r="G791" s="2018"/>
      <c r="H791" s="2018"/>
      <c r="I791" s="2018"/>
      <c r="J791" s="2018"/>
      <c r="K791" s="2471"/>
      <c r="L791" s="393"/>
    </row>
    <row r="792" spans="1:54" x14ac:dyDescent="0.25">
      <c r="A792" s="2031"/>
      <c r="B792" s="2018"/>
      <c r="C792" s="2018"/>
      <c r="D792" s="2018"/>
      <c r="E792" s="2018"/>
      <c r="F792" s="2018"/>
      <c r="G792" s="2018"/>
      <c r="H792" s="2018"/>
      <c r="I792" s="2018"/>
      <c r="J792" s="2018"/>
      <c r="K792" s="2471"/>
      <c r="L792" s="393"/>
    </row>
    <row r="793" spans="1:54" x14ac:dyDescent="0.25">
      <c r="A793" s="2031"/>
      <c r="B793" s="2018"/>
      <c r="C793" s="2018"/>
      <c r="D793" s="2018"/>
      <c r="E793" s="2018"/>
      <c r="F793" s="2018"/>
      <c r="G793" s="2018"/>
      <c r="H793" s="2018"/>
      <c r="I793" s="2018"/>
      <c r="J793" s="2018"/>
      <c r="K793" s="2471"/>
      <c r="L793" s="393"/>
    </row>
    <row r="794" spans="1:54" x14ac:dyDescent="0.25">
      <c r="A794" s="2031"/>
      <c r="B794" s="2018"/>
      <c r="C794" s="2018"/>
      <c r="D794" s="2018"/>
      <c r="E794" s="2018"/>
      <c r="F794" s="2018"/>
      <c r="G794" s="2018"/>
      <c r="H794" s="2018"/>
      <c r="I794" s="2018"/>
      <c r="J794" s="2018"/>
      <c r="K794" s="2471"/>
      <c r="L794" s="393"/>
    </row>
    <row r="795" spans="1:54" x14ac:dyDescent="0.25">
      <c r="A795" s="2031"/>
      <c r="B795" s="2018"/>
      <c r="C795" s="2018"/>
      <c r="D795" s="2018"/>
      <c r="E795" s="2018"/>
      <c r="F795" s="2018"/>
      <c r="G795" s="2018"/>
      <c r="H795" s="2018"/>
      <c r="I795" s="2018"/>
      <c r="J795" s="2018"/>
      <c r="K795" s="2471"/>
      <c r="L795" s="393"/>
    </row>
    <row r="796" spans="1:54" x14ac:dyDescent="0.25">
      <c r="B796" s="2018"/>
    </row>
    <row r="797" spans="1:54" x14ac:dyDescent="0.25">
      <c r="B797" s="2018"/>
    </row>
    <row r="798" spans="1:54" x14ac:dyDescent="0.25">
      <c r="B798" s="2018"/>
    </row>
    <row r="799" spans="1:54" x14ac:dyDescent="0.25">
      <c r="B799" s="2018"/>
    </row>
    <row r="800" spans="1:54" x14ac:dyDescent="0.25">
      <c r="B800" s="2018"/>
    </row>
    <row r="801" spans="2:2" x14ac:dyDescent="0.25">
      <c r="B801" s="2018"/>
    </row>
    <row r="802" spans="2:2" x14ac:dyDescent="0.25">
      <c r="B802" s="2018"/>
    </row>
    <row r="803" spans="2:2" x14ac:dyDescent="0.25">
      <c r="B803" s="2018"/>
    </row>
    <row r="804" spans="2:2" x14ac:dyDescent="0.25">
      <c r="B804" s="2018"/>
    </row>
    <row r="805" spans="2:2" x14ac:dyDescent="0.25">
      <c r="B805" s="2018"/>
    </row>
    <row r="806" spans="2:2" x14ac:dyDescent="0.25">
      <c r="B806" s="2018"/>
    </row>
    <row r="807" spans="2:2" x14ac:dyDescent="0.25">
      <c r="B807" s="2018"/>
    </row>
    <row r="808" spans="2:2" x14ac:dyDescent="0.25">
      <c r="B808" s="2018"/>
    </row>
    <row r="809" spans="2:2" x14ac:dyDescent="0.25">
      <c r="B809" s="2018"/>
    </row>
    <row r="810" spans="2:2" x14ac:dyDescent="0.25">
      <c r="B810" s="2018"/>
    </row>
    <row r="811" spans="2:2" x14ac:dyDescent="0.25">
      <c r="B811" s="2018"/>
    </row>
    <row r="812" spans="2:2" x14ac:dyDescent="0.25">
      <c r="B812" s="2018"/>
    </row>
    <row r="813" spans="2:2" x14ac:dyDescent="0.25">
      <c r="B813" s="2018"/>
    </row>
    <row r="814" spans="2:2" x14ac:dyDescent="0.25">
      <c r="B814" s="2018"/>
    </row>
    <row r="815" spans="2:2" x14ac:dyDescent="0.25">
      <c r="B815" s="2018"/>
    </row>
    <row r="816" spans="2:2" x14ac:dyDescent="0.25">
      <c r="B816" s="2018"/>
    </row>
    <row r="817" spans="2:2" x14ac:dyDescent="0.25">
      <c r="B817" s="2018"/>
    </row>
    <row r="818" spans="2:2" x14ac:dyDescent="0.25">
      <c r="B818" s="2018"/>
    </row>
    <row r="819" spans="2:2" x14ac:dyDescent="0.25">
      <c r="B819" s="2018"/>
    </row>
    <row r="820" spans="2:2" x14ac:dyDescent="0.25">
      <c r="B820" s="2018"/>
    </row>
    <row r="821" spans="2:2" x14ac:dyDescent="0.25">
      <c r="B821" s="2018"/>
    </row>
    <row r="822" spans="2:2" x14ac:dyDescent="0.25">
      <c r="B822" s="2018"/>
    </row>
    <row r="823" spans="2:2" x14ac:dyDescent="0.25">
      <c r="B823" s="2018"/>
    </row>
    <row r="824" spans="2:2" x14ac:dyDescent="0.25">
      <c r="B824" s="2018"/>
    </row>
    <row r="825" spans="2:2" x14ac:dyDescent="0.25">
      <c r="B825" s="2018"/>
    </row>
    <row r="826" spans="2:2" x14ac:dyDescent="0.25">
      <c r="B826" s="2018"/>
    </row>
    <row r="827" spans="2:2" x14ac:dyDescent="0.25">
      <c r="B827" s="2018"/>
    </row>
    <row r="828" spans="2:2" x14ac:dyDescent="0.25">
      <c r="B828" s="2018"/>
    </row>
    <row r="829" spans="2:2" x14ac:dyDescent="0.25">
      <c r="B829" s="2018"/>
    </row>
    <row r="830" spans="2:2" x14ac:dyDescent="0.25">
      <c r="B830" s="2018"/>
    </row>
    <row r="831" spans="2:2" x14ac:dyDescent="0.25">
      <c r="B831" s="2018"/>
    </row>
    <row r="832" spans="2:2" x14ac:dyDescent="0.25">
      <c r="B832" s="2018"/>
    </row>
    <row r="833" spans="2:2" x14ac:dyDescent="0.25">
      <c r="B833" s="2018"/>
    </row>
    <row r="834" spans="2:2" x14ac:dyDescent="0.25">
      <c r="B834" s="2018"/>
    </row>
    <row r="835" spans="2:2" x14ac:dyDescent="0.25">
      <c r="B835" s="2018"/>
    </row>
    <row r="836" spans="2:2" x14ac:dyDescent="0.25">
      <c r="B836" s="2018"/>
    </row>
    <row r="837" spans="2:2" x14ac:dyDescent="0.25">
      <c r="B837" s="2018"/>
    </row>
    <row r="838" spans="2:2" x14ac:dyDescent="0.25">
      <c r="B838" s="2018"/>
    </row>
    <row r="839" spans="2:2" x14ac:dyDescent="0.25">
      <c r="B839" s="2018"/>
    </row>
    <row r="840" spans="2:2" x14ac:dyDescent="0.25">
      <c r="B840" s="2018"/>
    </row>
    <row r="841" spans="2:2" x14ac:dyDescent="0.25">
      <c r="B841" s="2018"/>
    </row>
    <row r="842" spans="2:2" x14ac:dyDescent="0.25">
      <c r="B842" s="2018"/>
    </row>
    <row r="843" spans="2:2" x14ac:dyDescent="0.25">
      <c r="B843" s="2018"/>
    </row>
    <row r="844" spans="2:2" x14ac:dyDescent="0.25">
      <c r="B844" s="2018"/>
    </row>
    <row r="845" spans="2:2" x14ac:dyDescent="0.25">
      <c r="B845" s="2018"/>
    </row>
    <row r="846" spans="2:2" x14ac:dyDescent="0.25">
      <c r="B846" s="2018"/>
    </row>
    <row r="847" spans="2:2" x14ac:dyDescent="0.25">
      <c r="B847" s="2018"/>
    </row>
    <row r="848" spans="2:2" x14ac:dyDescent="0.25">
      <c r="B848" s="2018"/>
    </row>
  </sheetData>
  <autoFilter ref="B6:K184">
    <filterColumn colId="0">
      <filters>
        <filter val="TEST"/>
      </filters>
    </filterColumn>
  </autoFilter>
  <mergeCells count="38">
    <mergeCell ref="I3:J3"/>
    <mergeCell ref="A4:B4"/>
    <mergeCell ref="C18:J18"/>
    <mergeCell ref="A26:A27"/>
    <mergeCell ref="C27:J27"/>
    <mergeCell ref="G3:H4"/>
    <mergeCell ref="C4:F4"/>
    <mergeCell ref="C26:J26"/>
    <mergeCell ref="A14:A15"/>
    <mergeCell ref="C8:J8"/>
    <mergeCell ref="C9:J9"/>
    <mergeCell ref="C11:J11"/>
    <mergeCell ref="C10:J10"/>
    <mergeCell ref="C19:J19"/>
    <mergeCell ref="C20:J20"/>
    <mergeCell ref="A1:L1"/>
    <mergeCell ref="C7:J7"/>
    <mergeCell ref="C5:F5"/>
    <mergeCell ref="G5:H5"/>
    <mergeCell ref="I5:J5"/>
    <mergeCell ref="A2:B2"/>
    <mergeCell ref="C2:F2"/>
    <mergeCell ref="G2:H2"/>
    <mergeCell ref="I2:J2"/>
    <mergeCell ref="A3:B3"/>
    <mergeCell ref="C3:F3"/>
    <mergeCell ref="I4:J4"/>
    <mergeCell ref="A5:B5"/>
    <mergeCell ref="K2:L2"/>
    <mergeCell ref="K3:L3"/>
    <mergeCell ref="K4:L4"/>
    <mergeCell ref="C61:I61"/>
    <mergeCell ref="C48:J48"/>
    <mergeCell ref="K5:L5"/>
    <mergeCell ref="A28:A29"/>
    <mergeCell ref="C29:J29"/>
    <mergeCell ref="C47:J47"/>
    <mergeCell ref="C44:J44"/>
  </mergeCells>
  <pageMargins left="0.70866141732283472" right="0.70866141732283472" top="0.74803149606299213" bottom="0.74803149606299213" header="0.31496062992125984" footer="0.31496062992125984"/>
  <pageSetup orientation="landscape"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tabColor rgb="FFFFFF00"/>
  </sheetPr>
  <dimension ref="A1:M777"/>
  <sheetViews>
    <sheetView zoomScaleNormal="100" workbookViewId="0">
      <pane ySplit="6" topLeftCell="A28" activePane="bottomLeft" state="frozen"/>
      <selection activeCell="C163" sqref="C163:J163"/>
      <selection pane="bottomLeft" activeCell="E43" sqref="E43"/>
    </sheetView>
  </sheetViews>
  <sheetFormatPr defaultRowHeight="12.75" x14ac:dyDescent="0.2"/>
  <cols>
    <col min="1" max="1" width="12" customWidth="1"/>
    <col min="2" max="2" width="11.85546875" customWidth="1"/>
    <col min="3" max="10" width="12.42578125" customWidth="1"/>
    <col min="11" max="11" width="12.42578125" style="3389" customWidth="1"/>
    <col min="12" max="12" width="54" style="3389" customWidth="1"/>
  </cols>
  <sheetData>
    <row r="1" spans="1:13" s="2" customFormat="1" ht="30.75" customHeight="1" thickTop="1" x14ac:dyDescent="0.25">
      <c r="A1" s="3853" t="s">
        <v>3032</v>
      </c>
      <c r="B1" s="3854"/>
      <c r="C1" s="3854"/>
      <c r="D1" s="3854"/>
      <c r="E1" s="3854"/>
      <c r="F1" s="3854"/>
      <c r="G1" s="3854"/>
      <c r="H1" s="3854"/>
      <c r="I1" s="3854"/>
      <c r="J1" s="3854"/>
      <c r="K1" s="3854"/>
      <c r="L1" s="3855"/>
      <c r="M1" s="1"/>
    </row>
    <row r="2" spans="1:13" s="5" customFormat="1" ht="20.25" customHeight="1" x14ac:dyDescent="0.25">
      <c r="A2" s="3463" t="s">
        <v>259</v>
      </c>
      <c r="B2" s="3464"/>
      <c r="C2" s="3445">
        <f>(25+120+56)*25</f>
        <v>5025</v>
      </c>
      <c r="D2" s="3446"/>
      <c r="E2" s="3446"/>
      <c r="F2" s="3447"/>
      <c r="G2" s="3571" t="s">
        <v>4029</v>
      </c>
      <c r="H2" s="3572"/>
      <c r="I2" s="3437" t="s">
        <v>260</v>
      </c>
      <c r="J2" s="3438"/>
      <c r="K2" s="3569">
        <v>8</v>
      </c>
      <c r="L2" s="3570"/>
      <c r="M2" s="4"/>
    </row>
    <row r="3" spans="1:13" s="5" customFormat="1" ht="20.25" customHeight="1" x14ac:dyDescent="0.25">
      <c r="A3" s="3463" t="s">
        <v>261</v>
      </c>
      <c r="B3" s="3464"/>
      <c r="C3" s="3445" t="s">
        <v>279</v>
      </c>
      <c r="D3" s="3446"/>
      <c r="E3" s="3446"/>
      <c r="F3" s="3447"/>
      <c r="G3" s="3440"/>
      <c r="H3" s="3441"/>
      <c r="I3" s="3437" t="s">
        <v>262</v>
      </c>
      <c r="J3" s="3438"/>
      <c r="K3" s="3569" t="s">
        <v>2036</v>
      </c>
      <c r="L3" s="3570"/>
      <c r="M3" s="4"/>
    </row>
    <row r="4" spans="1:13" s="5" customFormat="1" ht="20.25" customHeight="1" x14ac:dyDescent="0.25">
      <c r="A4" s="3463" t="s">
        <v>263</v>
      </c>
      <c r="B4" s="3464"/>
      <c r="C4" s="3445" t="s">
        <v>3042</v>
      </c>
      <c r="D4" s="3446"/>
      <c r="E4" s="3446"/>
      <c r="F4" s="3447"/>
      <c r="G4" s="3461"/>
      <c r="H4" s="3462"/>
      <c r="I4" s="3437" t="s">
        <v>264</v>
      </c>
      <c r="J4" s="3438"/>
      <c r="K4" s="3569" t="s">
        <v>3083</v>
      </c>
      <c r="L4" s="3570"/>
      <c r="M4" s="4"/>
    </row>
    <row r="5" spans="1:13" s="5" customFormat="1" ht="45" customHeight="1" thickBot="1" x14ac:dyDescent="0.3">
      <c r="A5" s="3448" t="s">
        <v>265</v>
      </c>
      <c r="B5" s="3449"/>
      <c r="C5" s="3526" t="s">
        <v>4616</v>
      </c>
      <c r="D5" s="3527"/>
      <c r="E5" s="3527"/>
      <c r="F5" s="3737"/>
      <c r="G5" s="3717"/>
      <c r="H5" s="3574"/>
      <c r="I5" s="3437" t="s">
        <v>397</v>
      </c>
      <c r="J5" s="3438"/>
      <c r="K5" s="3846" t="s">
        <v>3043</v>
      </c>
      <c r="L5" s="3847"/>
      <c r="M5" s="4"/>
    </row>
    <row r="6" spans="1:13" s="10" customFormat="1" ht="26.2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3" ht="196.5" customHeight="1" thickTop="1" x14ac:dyDescent="0.2">
      <c r="A7" s="1254">
        <v>43586</v>
      </c>
      <c r="B7" s="1255" t="s">
        <v>62</v>
      </c>
      <c r="C7" s="3583" t="s">
        <v>3045</v>
      </c>
      <c r="D7" s="3584"/>
      <c r="E7" s="3584"/>
      <c r="F7" s="3584"/>
      <c r="G7" s="3584"/>
      <c r="H7" s="3584"/>
      <c r="I7" s="3584"/>
      <c r="J7" s="3585"/>
      <c r="K7" s="2763" t="s">
        <v>2072</v>
      </c>
      <c r="L7" s="1306" t="s">
        <v>3044</v>
      </c>
    </row>
    <row r="8" spans="1:13" ht="15.75" x14ac:dyDescent="0.2">
      <c r="A8" s="1268">
        <v>43598</v>
      </c>
      <c r="B8" s="1965" t="s">
        <v>12</v>
      </c>
      <c r="C8" s="1966">
        <v>210</v>
      </c>
      <c r="D8" s="258">
        <f>+C8*(100-E8)/100</f>
        <v>94.5</v>
      </c>
      <c r="E8" s="1966">
        <v>55</v>
      </c>
      <c r="F8" s="1966"/>
      <c r="G8" s="1966">
        <v>140</v>
      </c>
      <c r="H8" s="1966"/>
      <c r="I8" s="1966"/>
      <c r="J8" s="1966"/>
      <c r="K8" s="3421"/>
      <c r="L8" s="393" t="s">
        <v>2145</v>
      </c>
    </row>
    <row r="9" spans="1:13" ht="15.75" x14ac:dyDescent="0.2">
      <c r="A9" s="1970">
        <v>43611</v>
      </c>
      <c r="B9" s="1965" t="s">
        <v>12</v>
      </c>
      <c r="C9" s="1966">
        <v>185</v>
      </c>
      <c r="D9" s="258">
        <f>+C9*(100-E9)/100</f>
        <v>120.25</v>
      </c>
      <c r="E9" s="1966">
        <v>35</v>
      </c>
      <c r="F9" s="1966"/>
      <c r="G9" s="1966">
        <v>130</v>
      </c>
      <c r="H9" s="1966"/>
      <c r="I9" s="1966"/>
      <c r="J9" s="1966"/>
      <c r="K9" s="3421"/>
      <c r="L9" s="393" t="s">
        <v>2145</v>
      </c>
    </row>
    <row r="10" spans="1:13" s="1267" customFormat="1" ht="15.75" x14ac:dyDescent="0.25">
      <c r="A10" s="1268">
        <v>43706</v>
      </c>
      <c r="B10" s="1269" t="s">
        <v>186</v>
      </c>
      <c r="C10" s="1270"/>
      <c r="D10" s="258"/>
      <c r="E10" s="1270"/>
      <c r="F10" s="1270"/>
      <c r="G10" s="1270"/>
      <c r="H10" s="3482" t="s">
        <v>91</v>
      </c>
      <c r="I10" s="3483"/>
      <c r="J10" s="1270"/>
      <c r="K10" s="3425"/>
      <c r="L10" s="2081" t="s">
        <v>3170</v>
      </c>
    </row>
    <row r="11" spans="1:13" ht="15.75" x14ac:dyDescent="0.2">
      <c r="A11" s="59">
        <v>43759</v>
      </c>
      <c r="B11" s="60" t="s">
        <v>12</v>
      </c>
      <c r="C11" s="329">
        <v>130</v>
      </c>
      <c r="D11" s="330">
        <f>+C11*(100-E11)/100</f>
        <v>104</v>
      </c>
      <c r="E11" s="329">
        <v>20</v>
      </c>
      <c r="F11" s="329"/>
      <c r="G11" s="329">
        <v>130</v>
      </c>
      <c r="H11" s="329"/>
      <c r="I11" s="329"/>
      <c r="J11" s="329"/>
      <c r="K11" s="3422"/>
      <c r="L11" s="721" t="s">
        <v>2710</v>
      </c>
    </row>
    <row r="12" spans="1:13" ht="27.75" customHeight="1" x14ac:dyDescent="0.2">
      <c r="A12" s="1093">
        <v>43762</v>
      </c>
      <c r="B12" s="1094" t="s">
        <v>3257</v>
      </c>
      <c r="C12" s="1966"/>
      <c r="D12" s="258"/>
      <c r="E12" s="1966"/>
      <c r="F12" s="1966"/>
      <c r="G12" s="1966"/>
      <c r="H12" s="3482"/>
      <c r="I12" s="3483"/>
      <c r="J12" s="1966"/>
      <c r="K12" s="3421"/>
      <c r="L12" s="393" t="s">
        <v>3258</v>
      </c>
    </row>
    <row r="13" spans="1:13" ht="15.75" x14ac:dyDescent="0.2">
      <c r="A13" s="1964">
        <v>43778</v>
      </c>
      <c r="B13" s="1965" t="s">
        <v>186</v>
      </c>
      <c r="C13" s="1966"/>
      <c r="D13" s="258"/>
      <c r="E13" s="1966"/>
      <c r="F13" s="1966"/>
      <c r="G13" s="1966"/>
      <c r="H13" s="3482" t="s">
        <v>91</v>
      </c>
      <c r="I13" s="3483"/>
      <c r="J13" s="1966"/>
      <c r="K13" s="3421"/>
      <c r="L13" s="393"/>
    </row>
    <row r="14" spans="1:13" ht="15.75" x14ac:dyDescent="0.2">
      <c r="A14" s="59">
        <v>43784</v>
      </c>
      <c r="B14" s="60" t="s">
        <v>12</v>
      </c>
      <c r="C14" s="329">
        <v>100</v>
      </c>
      <c r="D14" s="330">
        <f t="shared" ref="D14:D74" si="0">+C14*(100-E14)/100</f>
        <v>80</v>
      </c>
      <c r="E14" s="329">
        <v>20</v>
      </c>
      <c r="F14" s="329"/>
      <c r="G14" s="329">
        <v>126</v>
      </c>
      <c r="H14" s="329"/>
      <c r="I14" s="329"/>
      <c r="J14" s="329"/>
      <c r="K14" s="3422"/>
      <c r="L14" s="721" t="s">
        <v>22</v>
      </c>
    </row>
    <row r="15" spans="1:13" ht="15.75" x14ac:dyDescent="0.2">
      <c r="A15" s="2444">
        <v>43816</v>
      </c>
      <c r="B15" s="1965" t="s">
        <v>186</v>
      </c>
      <c r="C15" s="1966"/>
      <c r="D15" s="258"/>
      <c r="E15" s="1966"/>
      <c r="F15" s="1966"/>
      <c r="G15" s="1966"/>
      <c r="H15" s="3482" t="s">
        <v>91</v>
      </c>
      <c r="I15" s="3483"/>
      <c r="J15" s="1966"/>
      <c r="K15" s="3421"/>
      <c r="L15" s="2081" t="s">
        <v>3317</v>
      </c>
    </row>
    <row r="16" spans="1:13" ht="15.75" x14ac:dyDescent="0.2">
      <c r="A16" s="2444">
        <v>43834</v>
      </c>
      <c r="B16" s="1965" t="s">
        <v>14</v>
      </c>
      <c r="C16" s="3473" t="s">
        <v>3395</v>
      </c>
      <c r="D16" s="3474"/>
      <c r="E16" s="3474"/>
      <c r="F16" s="3474"/>
      <c r="G16" s="3474"/>
      <c r="H16" s="3474"/>
      <c r="I16" s="3474"/>
      <c r="J16" s="3475"/>
      <c r="K16" s="3420"/>
      <c r="L16" s="393"/>
    </row>
    <row r="17" spans="1:12" ht="15.75" x14ac:dyDescent="0.2">
      <c r="A17" s="2444">
        <v>43910</v>
      </c>
      <c r="B17" s="1965" t="s">
        <v>12</v>
      </c>
      <c r="C17" s="1966">
        <v>84</v>
      </c>
      <c r="D17" s="258">
        <f t="shared" si="0"/>
        <v>67.2</v>
      </c>
      <c r="E17" s="1966">
        <v>20</v>
      </c>
      <c r="F17" s="1966"/>
      <c r="G17" s="1966">
        <v>135</v>
      </c>
      <c r="H17" s="1966"/>
      <c r="I17" s="1966"/>
      <c r="J17" s="1966"/>
      <c r="K17" s="3421"/>
      <c r="L17" s="393" t="s">
        <v>2710</v>
      </c>
    </row>
    <row r="18" spans="1:12" ht="15.75" x14ac:dyDescent="0.2">
      <c r="A18" s="2854">
        <v>43920</v>
      </c>
      <c r="B18" s="2306" t="s">
        <v>4</v>
      </c>
      <c r="C18" s="2311"/>
      <c r="D18" s="2312"/>
      <c r="E18" s="2311">
        <v>20</v>
      </c>
      <c r="F18" s="2311"/>
      <c r="G18" s="2311"/>
      <c r="H18" s="2311"/>
      <c r="I18" s="2311"/>
      <c r="J18" s="2311"/>
      <c r="K18" s="3424"/>
      <c r="L18" s="2332"/>
    </row>
    <row r="19" spans="1:12" ht="15.75" x14ac:dyDescent="0.2">
      <c r="A19" s="2854">
        <v>43951</v>
      </c>
      <c r="B19" s="2306" t="s">
        <v>4</v>
      </c>
      <c r="C19" s="2311"/>
      <c r="D19" s="2312"/>
      <c r="E19" s="2311">
        <v>25</v>
      </c>
      <c r="F19" s="2311"/>
      <c r="G19" s="2311"/>
      <c r="H19" s="2311"/>
      <c r="I19" s="2311"/>
      <c r="J19" s="2311"/>
      <c r="K19" s="3424"/>
      <c r="L19" s="2332"/>
    </row>
    <row r="20" spans="1:12" ht="15.75" x14ac:dyDescent="0.2">
      <c r="A20" s="2854">
        <v>43981</v>
      </c>
      <c r="B20" s="2306" t="s">
        <v>4</v>
      </c>
      <c r="C20" s="2311"/>
      <c r="D20" s="2312"/>
      <c r="E20" s="2311">
        <v>25</v>
      </c>
      <c r="F20" s="2311"/>
      <c r="G20" s="2311"/>
      <c r="H20" s="2311"/>
      <c r="I20" s="2311"/>
      <c r="J20" s="2311"/>
      <c r="K20" s="3424"/>
      <c r="L20" s="2332"/>
    </row>
    <row r="21" spans="1:12" ht="15.75" x14ac:dyDescent="0.2">
      <c r="A21" s="2444">
        <v>44001</v>
      </c>
      <c r="B21" s="1965" t="s">
        <v>12</v>
      </c>
      <c r="C21" s="1966">
        <v>70</v>
      </c>
      <c r="D21" s="258">
        <f t="shared" si="0"/>
        <v>52.5</v>
      </c>
      <c r="E21" s="1966">
        <v>25</v>
      </c>
      <c r="F21" s="1966"/>
      <c r="G21" s="1966">
        <v>140</v>
      </c>
      <c r="H21" s="1966"/>
      <c r="I21" s="1966"/>
      <c r="J21" s="1966"/>
      <c r="K21" s="3421"/>
      <c r="L21" s="393" t="s">
        <v>2704</v>
      </c>
    </row>
    <row r="22" spans="1:12" ht="15.75" x14ac:dyDescent="0.2">
      <c r="A22" s="2854">
        <v>44012</v>
      </c>
      <c r="B22" s="2306" t="s">
        <v>4</v>
      </c>
      <c r="C22" s="2311"/>
      <c r="D22" s="2312"/>
      <c r="E22" s="2311">
        <v>25</v>
      </c>
      <c r="F22" s="2311"/>
      <c r="G22" s="2311"/>
      <c r="H22" s="2311"/>
      <c r="I22" s="2311"/>
      <c r="J22" s="2311"/>
      <c r="K22" s="3424"/>
      <c r="L22" s="2332"/>
    </row>
    <row r="23" spans="1:12" ht="15.75" x14ac:dyDescent="0.2">
      <c r="A23" s="2854">
        <v>44042</v>
      </c>
      <c r="B23" s="2306" t="s">
        <v>4</v>
      </c>
      <c r="C23" s="2311"/>
      <c r="D23" s="2312"/>
      <c r="E23" s="2311">
        <v>30</v>
      </c>
      <c r="F23" s="2311"/>
      <c r="G23" s="2311"/>
      <c r="H23" s="2311"/>
      <c r="I23" s="2311"/>
      <c r="J23" s="2311"/>
      <c r="K23" s="3424"/>
      <c r="L23" s="2332"/>
    </row>
    <row r="24" spans="1:12" ht="31.5" x14ac:dyDescent="0.2">
      <c r="A24" s="2444">
        <v>44065</v>
      </c>
      <c r="B24" s="1965" t="s">
        <v>186</v>
      </c>
      <c r="C24" s="1966"/>
      <c r="D24" s="258">
        <f t="shared" si="0"/>
        <v>0</v>
      </c>
      <c r="E24" s="1966"/>
      <c r="F24" s="1966"/>
      <c r="G24" s="1966"/>
      <c r="H24" s="3482" t="s">
        <v>91</v>
      </c>
      <c r="I24" s="3483"/>
      <c r="J24" s="1966"/>
      <c r="K24" s="3421"/>
      <c r="L24" s="393" t="s">
        <v>3884</v>
      </c>
    </row>
    <row r="25" spans="1:12" ht="21" customHeight="1" x14ac:dyDescent="0.2">
      <c r="A25" s="2854">
        <v>44073</v>
      </c>
      <c r="B25" s="2306" t="s">
        <v>4</v>
      </c>
      <c r="C25" s="2311"/>
      <c r="D25" s="2312"/>
      <c r="E25" s="2311">
        <v>30</v>
      </c>
      <c r="F25" s="2311"/>
      <c r="G25" s="2311"/>
      <c r="H25" s="2311"/>
      <c r="I25" s="2311"/>
      <c r="J25" s="2311"/>
      <c r="K25" s="3424"/>
      <c r="L25" s="2332"/>
    </row>
    <row r="26" spans="1:12" ht="21" customHeight="1" x14ac:dyDescent="0.2">
      <c r="A26" s="2854">
        <v>44104</v>
      </c>
      <c r="B26" s="2306" t="s">
        <v>4</v>
      </c>
      <c r="C26" s="2311"/>
      <c r="D26" s="2312"/>
      <c r="E26" s="2311">
        <v>30</v>
      </c>
      <c r="F26" s="2311"/>
      <c r="G26" s="2311"/>
      <c r="H26" s="2311"/>
      <c r="I26" s="2311"/>
      <c r="J26" s="2311"/>
      <c r="K26" s="3424"/>
      <c r="L26" s="2332"/>
    </row>
    <row r="27" spans="1:12" ht="21" customHeight="1" x14ac:dyDescent="0.2">
      <c r="A27" s="2854">
        <v>44134</v>
      </c>
      <c r="B27" s="2306" t="s">
        <v>4</v>
      </c>
      <c r="C27" s="2311"/>
      <c r="D27" s="2312"/>
      <c r="E27" s="2311">
        <v>30</v>
      </c>
      <c r="F27" s="2311"/>
      <c r="G27" s="2311"/>
      <c r="H27" s="2311"/>
      <c r="I27" s="2311"/>
      <c r="J27" s="2311"/>
      <c r="K27" s="3424"/>
      <c r="L27" s="2332"/>
    </row>
    <row r="28" spans="1:12" ht="21" customHeight="1" x14ac:dyDescent="0.2">
      <c r="A28" s="2854">
        <v>44165</v>
      </c>
      <c r="B28" s="2306" t="s">
        <v>4</v>
      </c>
      <c r="C28" s="2311"/>
      <c r="D28" s="2312"/>
      <c r="E28" s="2311">
        <v>30</v>
      </c>
      <c r="F28" s="2311"/>
      <c r="G28" s="2311"/>
      <c r="H28" s="2311"/>
      <c r="I28" s="2311"/>
      <c r="J28" s="2311"/>
      <c r="K28" s="3424"/>
      <c r="L28" s="2332"/>
    </row>
    <row r="29" spans="1:12" ht="21" customHeight="1" x14ac:dyDescent="0.2">
      <c r="A29" s="2854">
        <v>44195</v>
      </c>
      <c r="B29" s="2306" t="s">
        <v>4</v>
      </c>
      <c r="C29" s="2311"/>
      <c r="D29" s="2312"/>
      <c r="E29" s="2311">
        <v>35</v>
      </c>
      <c r="F29" s="2311"/>
      <c r="G29" s="2311"/>
      <c r="H29" s="2311"/>
      <c r="I29" s="2311"/>
      <c r="J29" s="2311"/>
      <c r="K29" s="3424"/>
      <c r="L29" s="2332"/>
    </row>
    <row r="30" spans="1:12" ht="19.5" customHeight="1" x14ac:dyDescent="0.2">
      <c r="A30" s="1964">
        <v>43831</v>
      </c>
      <c r="B30" s="1965" t="s">
        <v>26</v>
      </c>
      <c r="C30" s="3666" t="s">
        <v>4128</v>
      </c>
      <c r="D30" s="3667"/>
      <c r="E30" s="3667"/>
      <c r="F30" s="3667"/>
      <c r="G30" s="3667"/>
      <c r="H30" s="3667"/>
      <c r="I30" s="3667"/>
      <c r="J30" s="3668"/>
      <c r="K30" s="3421"/>
      <c r="L30" s="393"/>
    </row>
    <row r="31" spans="1:12" ht="15.75" x14ac:dyDescent="0.2">
      <c r="A31" s="1964">
        <v>44219</v>
      </c>
      <c r="B31" s="1965" t="s">
        <v>186</v>
      </c>
      <c r="C31" s="1966"/>
      <c r="D31" s="258">
        <f>+C31*(100-E31)/100</f>
        <v>0</v>
      </c>
      <c r="E31" s="1966"/>
      <c r="F31" s="1966"/>
      <c r="G31" s="1966"/>
      <c r="H31" s="3482" t="s">
        <v>91</v>
      </c>
      <c r="I31" s="3483"/>
      <c r="J31" s="1966"/>
      <c r="K31" s="3421"/>
      <c r="L31" s="393" t="s">
        <v>4209</v>
      </c>
    </row>
    <row r="32" spans="1:12" ht="15.75" x14ac:dyDescent="0.2">
      <c r="A32" s="1964">
        <v>44221</v>
      </c>
      <c r="B32" s="1965" t="s">
        <v>12</v>
      </c>
      <c r="C32" s="258">
        <v>62</v>
      </c>
      <c r="D32" s="258">
        <f>+C32-(E32/100*C32)</f>
        <v>40.299999999999997</v>
      </c>
      <c r="E32" s="258">
        <v>35</v>
      </c>
      <c r="F32" s="258" t="s">
        <v>159</v>
      </c>
      <c r="G32" s="258">
        <v>130</v>
      </c>
      <c r="H32" s="1966"/>
      <c r="I32" s="1966"/>
      <c r="J32" s="1966"/>
      <c r="K32" s="3421"/>
      <c r="L32" s="393" t="s">
        <v>3487</v>
      </c>
    </row>
    <row r="33" spans="1:12" ht="15.75" x14ac:dyDescent="0.2">
      <c r="A33" s="1964">
        <v>44222</v>
      </c>
      <c r="B33" s="1965" t="s">
        <v>16</v>
      </c>
      <c r="C33" s="3482" t="s">
        <v>4214</v>
      </c>
      <c r="D33" s="3505"/>
      <c r="E33" s="3505"/>
      <c r="F33" s="3505"/>
      <c r="G33" s="3505"/>
      <c r="H33" s="3505"/>
      <c r="I33" s="3505"/>
      <c r="J33" s="3483"/>
      <c r="K33" s="3421"/>
      <c r="L33" s="393"/>
    </row>
    <row r="34" spans="1:12" ht="21" customHeight="1" x14ac:dyDescent="0.2">
      <c r="A34" s="2854">
        <v>44226</v>
      </c>
      <c r="B34" s="2306" t="s">
        <v>4</v>
      </c>
      <c r="C34" s="2311"/>
      <c r="D34" s="2312"/>
      <c r="E34" s="2311">
        <v>35</v>
      </c>
      <c r="F34" s="2311"/>
      <c r="G34" s="2311"/>
      <c r="H34" s="2311"/>
      <c r="I34" s="2311"/>
      <c r="J34" s="2311"/>
      <c r="K34" s="3424"/>
      <c r="L34" s="2332"/>
    </row>
    <row r="35" spans="1:12" ht="21" customHeight="1" x14ac:dyDescent="0.2">
      <c r="A35" s="2854">
        <v>44255</v>
      </c>
      <c r="B35" s="2306" t="s">
        <v>4</v>
      </c>
      <c r="C35" s="2311"/>
      <c r="D35" s="2312"/>
      <c r="E35" s="2311">
        <v>35</v>
      </c>
      <c r="F35" s="2311"/>
      <c r="G35" s="2311"/>
      <c r="H35" s="2311"/>
      <c r="I35" s="2311"/>
      <c r="J35" s="2311"/>
      <c r="K35" s="3424"/>
      <c r="L35" s="2332"/>
    </row>
    <row r="36" spans="1:12" ht="21" customHeight="1" x14ac:dyDescent="0.2">
      <c r="A36" s="2854">
        <v>44285</v>
      </c>
      <c r="B36" s="2306" t="s">
        <v>4</v>
      </c>
      <c r="C36" s="2311"/>
      <c r="D36" s="2312"/>
      <c r="E36" s="2311">
        <v>40</v>
      </c>
      <c r="F36" s="2311"/>
      <c r="G36" s="2311"/>
      <c r="H36" s="2311"/>
      <c r="I36" s="2311"/>
      <c r="J36" s="2311"/>
      <c r="K36" s="3424"/>
      <c r="L36" s="2332"/>
    </row>
    <row r="37" spans="1:12" ht="20.25" customHeight="1" x14ac:dyDescent="0.2">
      <c r="A37" s="1964">
        <v>44355</v>
      </c>
      <c r="B37" s="1965" t="s">
        <v>186</v>
      </c>
      <c r="C37" s="1966"/>
      <c r="D37" s="258">
        <f t="shared" si="0"/>
        <v>0</v>
      </c>
      <c r="E37" s="1966"/>
      <c r="F37" s="1966"/>
      <c r="G37" s="1966"/>
      <c r="H37" s="3482" t="s">
        <v>91</v>
      </c>
      <c r="I37" s="3483"/>
      <c r="J37" s="1966"/>
      <c r="K37" s="3421"/>
      <c r="L37" s="158" t="s">
        <v>4410</v>
      </c>
    </row>
    <row r="38" spans="1:12" ht="21.75" customHeight="1" x14ac:dyDescent="0.2">
      <c r="A38" s="1964">
        <v>44361</v>
      </c>
      <c r="B38" s="1965" t="s">
        <v>12</v>
      </c>
      <c r="C38" s="1966">
        <v>55</v>
      </c>
      <c r="D38" s="258">
        <f t="shared" si="0"/>
        <v>35.75</v>
      </c>
      <c r="E38" s="1966">
        <v>35</v>
      </c>
      <c r="F38" s="1966" t="s">
        <v>159</v>
      </c>
      <c r="G38" s="1966">
        <v>100</v>
      </c>
      <c r="H38" s="1966"/>
      <c r="I38" s="1966"/>
      <c r="J38" s="1966"/>
      <c r="K38" s="3421"/>
      <c r="L38" s="158" t="s">
        <v>2710</v>
      </c>
    </row>
    <row r="39" spans="1:12" ht="23.25" customHeight="1" x14ac:dyDescent="0.2">
      <c r="A39" s="1964">
        <v>44505</v>
      </c>
      <c r="B39" s="3409" t="s">
        <v>12</v>
      </c>
      <c r="C39" s="1966">
        <v>50</v>
      </c>
      <c r="D39" s="258">
        <v>30</v>
      </c>
      <c r="E39" s="1966">
        <v>40</v>
      </c>
      <c r="F39" s="1966" t="s">
        <v>159</v>
      </c>
      <c r="G39" s="1966">
        <v>110</v>
      </c>
      <c r="H39" s="1966"/>
      <c r="I39" s="1966"/>
      <c r="J39" s="1966"/>
      <c r="K39" s="3421"/>
      <c r="L39" s="3423" t="s">
        <v>2668</v>
      </c>
    </row>
    <row r="40" spans="1:12" ht="54" customHeight="1" x14ac:dyDescent="0.2">
      <c r="A40" s="3417">
        <v>44512</v>
      </c>
      <c r="B40" s="3418" t="s">
        <v>4611</v>
      </c>
      <c r="C40" s="3473" t="s">
        <v>4615</v>
      </c>
      <c r="D40" s="3474"/>
      <c r="E40" s="3474"/>
      <c r="F40" s="3474"/>
      <c r="G40" s="3474"/>
      <c r="H40" s="3474"/>
      <c r="I40" s="3474"/>
      <c r="J40" s="3475"/>
      <c r="K40" s="3421"/>
      <c r="L40" s="2384" t="s">
        <v>4614</v>
      </c>
    </row>
    <row r="41" spans="1:12" ht="15.75" x14ac:dyDescent="0.2">
      <c r="A41" s="1964"/>
      <c r="B41" s="1965"/>
      <c r="C41" s="1966"/>
      <c r="D41" s="258">
        <f t="shared" si="0"/>
        <v>0</v>
      </c>
      <c r="E41" s="1966"/>
      <c r="F41" s="1966"/>
      <c r="G41" s="1966"/>
      <c r="H41" s="1966"/>
      <c r="I41" s="1966"/>
      <c r="J41" s="1966"/>
      <c r="K41" s="3421"/>
      <c r="L41" s="158"/>
    </row>
    <row r="42" spans="1:12" ht="15.75" x14ac:dyDescent="0.2">
      <c r="A42" s="1964"/>
      <c r="B42" s="1965"/>
      <c r="C42" s="1966"/>
      <c r="D42" s="258">
        <f t="shared" si="0"/>
        <v>0</v>
      </c>
      <c r="E42" s="1966"/>
      <c r="F42" s="1966"/>
      <c r="G42" s="1966"/>
      <c r="H42" s="1966"/>
      <c r="I42" s="1966"/>
      <c r="J42" s="1966"/>
      <c r="K42" s="3421"/>
      <c r="L42" s="158"/>
    </row>
    <row r="43" spans="1:12" ht="15.75" x14ac:dyDescent="0.2">
      <c r="A43" s="1964"/>
      <c r="B43" s="1965"/>
      <c r="C43" s="1966"/>
      <c r="D43" s="258">
        <f t="shared" si="0"/>
        <v>0</v>
      </c>
      <c r="E43" s="1966"/>
      <c r="F43" s="1966"/>
      <c r="G43" s="1966"/>
      <c r="H43" s="1966"/>
      <c r="I43" s="1966"/>
      <c r="J43" s="1966"/>
      <c r="K43" s="3421"/>
      <c r="L43" s="158"/>
    </row>
    <row r="44" spans="1:12" ht="15.75" x14ac:dyDescent="0.2">
      <c r="A44" s="1964"/>
      <c r="B44" s="1965"/>
      <c r="C44" s="1966"/>
      <c r="D44" s="258">
        <f t="shared" si="0"/>
        <v>0</v>
      </c>
      <c r="E44" s="1966"/>
      <c r="F44" s="1966"/>
      <c r="G44" s="1966"/>
      <c r="H44" s="1966"/>
      <c r="I44" s="1966"/>
      <c r="J44" s="1966"/>
      <c r="K44" s="3421"/>
      <c r="L44" s="158"/>
    </row>
    <row r="45" spans="1:12" ht="15.75" x14ac:dyDescent="0.2">
      <c r="A45" s="1964"/>
      <c r="B45" s="1965"/>
      <c r="C45" s="1966"/>
      <c r="D45" s="258">
        <f t="shared" si="0"/>
        <v>0</v>
      </c>
      <c r="E45" s="1966"/>
      <c r="F45" s="1966"/>
      <c r="G45" s="1966"/>
      <c r="H45" s="1966"/>
      <c r="I45" s="1966"/>
      <c r="J45" s="1966"/>
      <c r="K45" s="3421"/>
      <c r="L45" s="158"/>
    </row>
    <row r="46" spans="1:12" ht="15.75" x14ac:dyDescent="0.2">
      <c r="A46" s="1964"/>
      <c r="B46" s="1965"/>
      <c r="C46" s="1966"/>
      <c r="D46" s="258">
        <f t="shared" si="0"/>
        <v>0</v>
      </c>
      <c r="E46" s="1966"/>
      <c r="F46" s="1966"/>
      <c r="G46" s="1966"/>
      <c r="H46" s="1966"/>
      <c r="I46" s="1966"/>
      <c r="J46" s="1966"/>
      <c r="K46" s="3421"/>
      <c r="L46" s="158"/>
    </row>
    <row r="47" spans="1:12" ht="15.75" x14ac:dyDescent="0.2">
      <c r="A47" s="1964"/>
      <c r="B47" s="1965"/>
      <c r="C47" s="1966"/>
      <c r="D47" s="258">
        <f t="shared" si="0"/>
        <v>0</v>
      </c>
      <c r="E47" s="1966"/>
      <c r="F47" s="1966"/>
      <c r="G47" s="1966"/>
      <c r="H47" s="1966"/>
      <c r="I47" s="1966"/>
      <c r="J47" s="1966"/>
      <c r="K47" s="3421"/>
      <c r="L47" s="158"/>
    </row>
    <row r="48" spans="1:12" ht="15.75" x14ac:dyDescent="0.2">
      <c r="A48" s="1964"/>
      <c r="B48" s="1965"/>
      <c r="C48" s="1966"/>
      <c r="D48" s="258">
        <f t="shared" si="0"/>
        <v>0</v>
      </c>
      <c r="E48" s="1966"/>
      <c r="F48" s="1966"/>
      <c r="G48" s="1966"/>
      <c r="H48" s="1966"/>
      <c r="I48" s="1966"/>
      <c r="J48" s="1966"/>
      <c r="K48" s="3421"/>
      <c r="L48" s="158"/>
    </row>
    <row r="49" spans="1:12" ht="15.75" x14ac:dyDescent="0.2">
      <c r="A49" s="1964"/>
      <c r="B49" s="1965"/>
      <c r="C49" s="1966"/>
      <c r="D49" s="258">
        <f t="shared" si="0"/>
        <v>0</v>
      </c>
      <c r="E49" s="1966"/>
      <c r="F49" s="1966"/>
      <c r="G49" s="1966"/>
      <c r="H49" s="1966"/>
      <c r="I49" s="1966"/>
      <c r="J49" s="1966"/>
      <c r="K49" s="3421"/>
      <c r="L49" s="158"/>
    </row>
    <row r="50" spans="1:12" ht="15.75" x14ac:dyDescent="0.2">
      <c r="A50" s="1964"/>
      <c r="B50" s="1965"/>
      <c r="C50" s="1966"/>
      <c r="D50" s="258">
        <f t="shared" si="0"/>
        <v>0</v>
      </c>
      <c r="E50" s="1966"/>
      <c r="F50" s="1966"/>
      <c r="G50" s="1966"/>
      <c r="H50" s="1966"/>
      <c r="I50" s="1966"/>
      <c r="J50" s="1966"/>
      <c r="K50" s="3421"/>
      <c r="L50" s="158"/>
    </row>
    <row r="51" spans="1:12" ht="15.75" x14ac:dyDescent="0.2">
      <c r="A51" s="1964"/>
      <c r="B51" s="1965"/>
      <c r="C51" s="1966"/>
      <c r="D51" s="258">
        <f t="shared" si="0"/>
        <v>0</v>
      </c>
      <c r="E51" s="1966"/>
      <c r="F51" s="1966"/>
      <c r="G51" s="1966"/>
      <c r="H51" s="1966"/>
      <c r="I51" s="1966"/>
      <c r="J51" s="1966"/>
      <c r="K51" s="3421"/>
      <c r="L51" s="158"/>
    </row>
    <row r="52" spans="1:12" ht="15.75" x14ac:dyDescent="0.2">
      <c r="A52" s="1964"/>
      <c r="B52" s="1965"/>
      <c r="C52" s="1966"/>
      <c r="D52" s="258">
        <f t="shared" si="0"/>
        <v>0</v>
      </c>
      <c r="E52" s="1966"/>
      <c r="F52" s="1966"/>
      <c r="G52" s="1966"/>
      <c r="H52" s="1966"/>
      <c r="I52" s="1966"/>
      <c r="J52" s="1966"/>
      <c r="K52" s="3421"/>
      <c r="L52" s="158"/>
    </row>
    <row r="53" spans="1:12" ht="15.75" x14ac:dyDescent="0.2">
      <c r="A53" s="1964"/>
      <c r="B53" s="1965"/>
      <c r="C53" s="1966"/>
      <c r="D53" s="258">
        <f t="shared" si="0"/>
        <v>0</v>
      </c>
      <c r="E53" s="1966"/>
      <c r="F53" s="1966"/>
      <c r="G53" s="1966"/>
      <c r="H53" s="1966"/>
      <c r="I53" s="1966"/>
      <c r="J53" s="1966"/>
      <c r="K53" s="3421"/>
      <c r="L53" s="158"/>
    </row>
    <row r="54" spans="1:12" ht="15.75" x14ac:dyDescent="0.2">
      <c r="A54" s="1964"/>
      <c r="B54" s="1965"/>
      <c r="C54" s="1966"/>
      <c r="D54" s="258">
        <f t="shared" si="0"/>
        <v>0</v>
      </c>
      <c r="E54" s="1966"/>
      <c r="F54" s="1966"/>
      <c r="G54" s="1966"/>
      <c r="H54" s="1966"/>
      <c r="I54" s="1966"/>
      <c r="J54" s="1966"/>
      <c r="K54" s="3421"/>
      <c r="L54" s="158"/>
    </row>
    <row r="55" spans="1:12" ht="15.75" x14ac:dyDescent="0.2">
      <c r="A55" s="1964"/>
      <c r="B55" s="1965"/>
      <c r="C55" s="1966"/>
      <c r="D55" s="258">
        <f t="shared" si="0"/>
        <v>0</v>
      </c>
      <c r="E55" s="1966"/>
      <c r="F55" s="1966"/>
      <c r="G55" s="1966"/>
      <c r="H55" s="1966"/>
      <c r="I55" s="1966"/>
      <c r="J55" s="1966"/>
      <c r="K55" s="3421"/>
      <c r="L55" s="158"/>
    </row>
    <row r="56" spans="1:12" ht="15.75" x14ac:dyDescent="0.2">
      <c r="A56" s="1964"/>
      <c r="B56" s="1965"/>
      <c r="C56" s="1966"/>
      <c r="D56" s="258">
        <f t="shared" si="0"/>
        <v>0</v>
      </c>
      <c r="E56" s="1966"/>
      <c r="F56" s="1966"/>
      <c r="G56" s="1966"/>
      <c r="H56" s="1966"/>
      <c r="I56" s="1966"/>
      <c r="J56" s="1966"/>
      <c r="K56" s="3421"/>
      <c r="L56" s="158"/>
    </row>
    <row r="57" spans="1:12" ht="15.75" x14ac:dyDescent="0.2">
      <c r="A57" s="1964"/>
      <c r="B57" s="1965"/>
      <c r="C57" s="1966"/>
      <c r="D57" s="258">
        <f t="shared" si="0"/>
        <v>0</v>
      </c>
      <c r="E57" s="1966"/>
      <c r="F57" s="1966"/>
      <c r="G57" s="1966"/>
      <c r="H57" s="1966"/>
      <c r="I57" s="1966"/>
      <c r="J57" s="1966"/>
      <c r="K57" s="3421"/>
      <c r="L57" s="158"/>
    </row>
    <row r="58" spans="1:12" ht="15.75" x14ac:dyDescent="0.2">
      <c r="A58" s="1964"/>
      <c r="B58" s="1965"/>
      <c r="C58" s="1966"/>
      <c r="D58" s="258">
        <f t="shared" si="0"/>
        <v>0</v>
      </c>
      <c r="E58" s="1966"/>
      <c r="F58" s="1966"/>
      <c r="G58" s="1966"/>
      <c r="H58" s="1966"/>
      <c r="I58" s="1966"/>
      <c r="J58" s="1966"/>
      <c r="K58" s="3421"/>
      <c r="L58" s="158"/>
    </row>
    <row r="59" spans="1:12" ht="15.75" x14ac:dyDescent="0.2">
      <c r="A59" s="1964"/>
      <c r="B59" s="1965"/>
      <c r="C59" s="1966"/>
      <c r="D59" s="258">
        <f t="shared" si="0"/>
        <v>0</v>
      </c>
      <c r="E59" s="1966"/>
      <c r="F59" s="1966"/>
      <c r="G59" s="1966"/>
      <c r="H59" s="1966"/>
      <c r="I59" s="1966"/>
      <c r="J59" s="1966"/>
      <c r="K59" s="3421"/>
      <c r="L59" s="158"/>
    </row>
    <row r="60" spans="1:12" ht="15.75" x14ac:dyDescent="0.2">
      <c r="A60" s="1964"/>
      <c r="B60" s="1965"/>
      <c r="C60" s="1966"/>
      <c r="D60" s="258">
        <f t="shared" si="0"/>
        <v>0</v>
      </c>
      <c r="E60" s="1966"/>
      <c r="F60" s="1966"/>
      <c r="G60" s="1966"/>
      <c r="H60" s="1966"/>
      <c r="I60" s="1966"/>
      <c r="J60" s="1966"/>
      <c r="K60" s="3421"/>
      <c r="L60" s="158"/>
    </row>
    <row r="61" spans="1:12" ht="15.75" x14ac:dyDescent="0.2">
      <c r="A61" s="1964"/>
      <c r="B61" s="1965"/>
      <c r="C61" s="1966"/>
      <c r="D61" s="258">
        <f t="shared" si="0"/>
        <v>0</v>
      </c>
      <c r="E61" s="1966"/>
      <c r="F61" s="1966"/>
      <c r="G61" s="1966"/>
      <c r="H61" s="1966"/>
      <c r="I61" s="1966"/>
      <c r="J61" s="1966"/>
      <c r="K61" s="3421"/>
      <c r="L61" s="158"/>
    </row>
    <row r="62" spans="1:12" ht="15.75" x14ac:dyDescent="0.2">
      <c r="A62" s="1964"/>
      <c r="B62" s="1965"/>
      <c r="C62" s="1966"/>
      <c r="D62" s="258">
        <f t="shared" si="0"/>
        <v>0</v>
      </c>
      <c r="E62" s="1966"/>
      <c r="F62" s="1966"/>
      <c r="G62" s="1966"/>
      <c r="H62" s="1966"/>
      <c r="I62" s="1966"/>
      <c r="J62" s="1966"/>
      <c r="K62" s="3421"/>
      <c r="L62" s="158"/>
    </row>
    <row r="63" spans="1:12" ht="15.75" x14ac:dyDescent="0.2">
      <c r="A63" s="1964"/>
      <c r="B63" s="1965"/>
      <c r="C63" s="1966"/>
      <c r="D63" s="258">
        <f t="shared" si="0"/>
        <v>0</v>
      </c>
      <c r="E63" s="1966"/>
      <c r="F63" s="1966"/>
      <c r="G63" s="1966"/>
      <c r="H63" s="1966"/>
      <c r="I63" s="1966"/>
      <c r="J63" s="1966"/>
      <c r="K63" s="3421"/>
      <c r="L63" s="158"/>
    </row>
    <row r="64" spans="1:12" ht="15.75" x14ac:dyDescent="0.2">
      <c r="A64" s="1964"/>
      <c r="B64" s="1965"/>
      <c r="C64" s="1966"/>
      <c r="D64" s="258">
        <f t="shared" si="0"/>
        <v>0</v>
      </c>
      <c r="E64" s="1966"/>
      <c r="F64" s="1966"/>
      <c r="G64" s="1966"/>
      <c r="H64" s="1966"/>
      <c r="I64" s="1966"/>
      <c r="J64" s="1966"/>
      <c r="K64" s="3421"/>
      <c r="L64" s="158"/>
    </row>
    <row r="65" spans="1:12" ht="15.75" x14ac:dyDescent="0.2">
      <c r="A65" s="1964"/>
      <c r="B65" s="1965"/>
      <c r="C65" s="1966"/>
      <c r="D65" s="258">
        <f t="shared" si="0"/>
        <v>0</v>
      </c>
      <c r="E65" s="1966"/>
      <c r="F65" s="1966"/>
      <c r="G65" s="1966"/>
      <c r="H65" s="1966"/>
      <c r="I65" s="1966"/>
      <c r="J65" s="1966"/>
      <c r="K65" s="3421"/>
      <c r="L65" s="158"/>
    </row>
    <row r="66" spans="1:12" ht="15.75" x14ac:dyDescent="0.2">
      <c r="A66" s="1964"/>
      <c r="B66" s="1965"/>
      <c r="C66" s="1966"/>
      <c r="D66" s="258">
        <f t="shared" si="0"/>
        <v>0</v>
      </c>
      <c r="E66" s="1966"/>
      <c r="F66" s="1966"/>
      <c r="G66" s="1966"/>
      <c r="H66" s="1966"/>
      <c r="I66" s="1966"/>
      <c r="J66" s="1966"/>
      <c r="K66" s="3421"/>
      <c r="L66" s="158"/>
    </row>
    <row r="67" spans="1:12" ht="15.75" x14ac:dyDescent="0.2">
      <c r="A67" s="1964"/>
      <c r="B67" s="1965"/>
      <c r="C67" s="1966"/>
      <c r="D67" s="258">
        <f t="shared" si="0"/>
        <v>0</v>
      </c>
      <c r="E67" s="1966"/>
      <c r="F67" s="1966"/>
      <c r="G67" s="1966"/>
      <c r="H67" s="1966"/>
      <c r="I67" s="1966"/>
      <c r="J67" s="1966"/>
      <c r="K67" s="3421"/>
      <c r="L67" s="158"/>
    </row>
    <row r="68" spans="1:12" ht="15.75" x14ac:dyDescent="0.2">
      <c r="A68" s="1964"/>
      <c r="B68" s="1965"/>
      <c r="C68" s="1966"/>
      <c r="D68" s="258">
        <f t="shared" si="0"/>
        <v>0</v>
      </c>
      <c r="E68" s="1966"/>
      <c r="F68" s="1966"/>
      <c r="G68" s="1966"/>
      <c r="H68" s="1966"/>
      <c r="I68" s="1966"/>
      <c r="J68" s="1966"/>
      <c r="K68" s="3421"/>
      <c r="L68" s="158"/>
    </row>
    <row r="69" spans="1:12" ht="15.75" x14ac:dyDescent="0.2">
      <c r="A69" s="1964"/>
      <c r="B69" s="1965"/>
      <c r="C69" s="1966"/>
      <c r="D69" s="258">
        <f t="shared" si="0"/>
        <v>0</v>
      </c>
      <c r="E69" s="1966"/>
      <c r="F69" s="1966"/>
      <c r="G69" s="1966"/>
      <c r="H69" s="1966"/>
      <c r="I69" s="1966"/>
      <c r="J69" s="1966"/>
      <c r="K69" s="3421"/>
      <c r="L69" s="158"/>
    </row>
    <row r="70" spans="1:12" ht="15.75" x14ac:dyDescent="0.2">
      <c r="A70" s="1964"/>
      <c r="B70" s="1965"/>
      <c r="C70" s="1966"/>
      <c r="D70" s="258">
        <f t="shared" si="0"/>
        <v>0</v>
      </c>
      <c r="E70" s="1966"/>
      <c r="F70" s="1966"/>
      <c r="G70" s="1966"/>
      <c r="H70" s="1966"/>
      <c r="I70" s="1966"/>
      <c r="J70" s="1966"/>
      <c r="K70" s="3421"/>
      <c r="L70" s="158"/>
    </row>
    <row r="71" spans="1:12" ht="15.75" x14ac:dyDescent="0.2">
      <c r="A71" s="1964"/>
      <c r="B71" s="1965"/>
      <c r="C71" s="1966"/>
      <c r="D71" s="258">
        <f t="shared" si="0"/>
        <v>0</v>
      </c>
      <c r="E71" s="1966"/>
      <c r="F71" s="1966"/>
      <c r="G71" s="1966"/>
      <c r="H71" s="1966"/>
      <c r="I71" s="1966"/>
      <c r="J71" s="1966"/>
      <c r="K71" s="3421"/>
      <c r="L71" s="158"/>
    </row>
    <row r="72" spans="1:12" ht="15.75" x14ac:dyDescent="0.2">
      <c r="A72" s="1964"/>
      <c r="B72" s="1965"/>
      <c r="C72" s="1966"/>
      <c r="D72" s="258">
        <f t="shared" si="0"/>
        <v>0</v>
      </c>
      <c r="E72" s="1966"/>
      <c r="F72" s="1966"/>
      <c r="G72" s="1966"/>
      <c r="H72" s="1966"/>
      <c r="I72" s="1966"/>
      <c r="J72" s="1966"/>
      <c r="K72" s="3421"/>
      <c r="L72" s="158"/>
    </row>
    <row r="73" spans="1:12" ht="15.75" x14ac:dyDescent="0.2">
      <c r="A73" s="1964"/>
      <c r="B73" s="1965"/>
      <c r="C73" s="1966"/>
      <c r="D73" s="258">
        <f t="shared" si="0"/>
        <v>0</v>
      </c>
      <c r="E73" s="1966"/>
      <c r="F73" s="1966"/>
      <c r="G73" s="1966"/>
      <c r="H73" s="1966"/>
      <c r="I73" s="1966"/>
      <c r="J73" s="1966"/>
      <c r="K73" s="3421"/>
      <c r="L73" s="158"/>
    </row>
    <row r="74" spans="1:12" ht="15.75" x14ac:dyDescent="0.2">
      <c r="A74" s="1964"/>
      <c r="B74" s="1965"/>
      <c r="C74" s="1966"/>
      <c r="D74" s="258">
        <f t="shared" si="0"/>
        <v>0</v>
      </c>
      <c r="E74" s="1966"/>
      <c r="F74" s="1966"/>
      <c r="G74" s="1966"/>
      <c r="H74" s="1966"/>
      <c r="I74" s="1966"/>
      <c r="J74" s="1966"/>
      <c r="K74" s="3421"/>
      <c r="L74" s="158"/>
    </row>
    <row r="75" spans="1:12" ht="15.75" x14ac:dyDescent="0.2">
      <c r="A75" s="1964"/>
      <c r="B75" s="1965"/>
      <c r="C75" s="1966"/>
      <c r="D75" s="258">
        <f t="shared" ref="D75:D138" si="1">+C75*(100-E75)/100</f>
        <v>0</v>
      </c>
      <c r="E75" s="1966"/>
      <c r="F75" s="1966"/>
      <c r="G75" s="1966"/>
      <c r="H75" s="1966"/>
      <c r="I75" s="1966"/>
      <c r="J75" s="1966"/>
      <c r="K75" s="3421"/>
      <c r="L75" s="158"/>
    </row>
    <row r="76" spans="1:12" ht="15.75" x14ac:dyDescent="0.2">
      <c r="A76" s="1964"/>
      <c r="B76" s="1965"/>
      <c r="C76" s="1966"/>
      <c r="D76" s="258">
        <f t="shared" si="1"/>
        <v>0</v>
      </c>
      <c r="E76" s="1966"/>
      <c r="F76" s="1966"/>
      <c r="G76" s="1966"/>
      <c r="H76" s="1966"/>
      <c r="I76" s="1966"/>
      <c r="J76" s="1966"/>
      <c r="K76" s="3421"/>
      <c r="L76" s="158"/>
    </row>
    <row r="77" spans="1:12" ht="15.75" x14ac:dyDescent="0.2">
      <c r="A77" s="1964"/>
      <c r="B77" s="1965"/>
      <c r="C77" s="1966"/>
      <c r="D77" s="258">
        <f t="shared" si="1"/>
        <v>0</v>
      </c>
      <c r="E77" s="1966"/>
      <c r="F77" s="1966"/>
      <c r="G77" s="1966"/>
      <c r="H77" s="1966"/>
      <c r="I77" s="1966"/>
      <c r="J77" s="1966"/>
      <c r="K77" s="3421"/>
      <c r="L77" s="158"/>
    </row>
    <row r="78" spans="1:12" ht="15.75" x14ac:dyDescent="0.2">
      <c r="A78" s="1964"/>
      <c r="B78" s="1965"/>
      <c r="C78" s="1966"/>
      <c r="D78" s="258">
        <f t="shared" si="1"/>
        <v>0</v>
      </c>
      <c r="E78" s="1966"/>
      <c r="F78" s="1966"/>
      <c r="G78" s="1966"/>
      <c r="H78" s="1966"/>
      <c r="I78" s="1966"/>
      <c r="J78" s="1966"/>
      <c r="K78" s="3421"/>
      <c r="L78" s="158"/>
    </row>
    <row r="79" spans="1:12" ht="15.75" x14ac:dyDescent="0.2">
      <c r="A79" s="1964"/>
      <c r="B79" s="1965"/>
      <c r="C79" s="1966"/>
      <c r="D79" s="258">
        <f t="shared" si="1"/>
        <v>0</v>
      </c>
      <c r="E79" s="1966"/>
      <c r="F79" s="1966"/>
      <c r="G79" s="1966"/>
      <c r="H79" s="1966"/>
      <c r="I79" s="1966"/>
      <c r="J79" s="1966"/>
      <c r="K79" s="3421"/>
      <c r="L79" s="158"/>
    </row>
    <row r="80" spans="1:12" ht="15.75" x14ac:dyDescent="0.2">
      <c r="A80" s="1964"/>
      <c r="B80" s="1965"/>
      <c r="C80" s="1966"/>
      <c r="D80" s="258">
        <f t="shared" si="1"/>
        <v>0</v>
      </c>
      <c r="E80" s="1966"/>
      <c r="F80" s="1966"/>
      <c r="G80" s="1966"/>
      <c r="H80" s="1966"/>
      <c r="I80" s="1966"/>
      <c r="J80" s="1966"/>
      <c r="K80" s="3421"/>
      <c r="L80" s="158"/>
    </row>
    <row r="81" spans="1:12" ht="15.75" x14ac:dyDescent="0.2">
      <c r="A81" s="1964"/>
      <c r="B81" s="1965"/>
      <c r="C81" s="1966"/>
      <c r="D81" s="258">
        <f t="shared" si="1"/>
        <v>0</v>
      </c>
      <c r="E81" s="1966"/>
      <c r="F81" s="1966"/>
      <c r="G81" s="1966"/>
      <c r="H81" s="1966"/>
      <c r="I81" s="1966"/>
      <c r="J81" s="1966"/>
      <c r="K81" s="3421"/>
      <c r="L81" s="158"/>
    </row>
    <row r="82" spans="1:12" ht="15.75" x14ac:dyDescent="0.2">
      <c r="A82" s="1964"/>
      <c r="B82" s="1965"/>
      <c r="C82" s="1966"/>
      <c r="D82" s="258">
        <f t="shared" si="1"/>
        <v>0</v>
      </c>
      <c r="E82" s="1966"/>
      <c r="F82" s="1966"/>
      <c r="G82" s="1966"/>
      <c r="H82" s="1966"/>
      <c r="I82" s="1966"/>
      <c r="J82" s="1966"/>
      <c r="K82" s="3421"/>
      <c r="L82" s="158"/>
    </row>
    <row r="83" spans="1:12" ht="15.75" x14ac:dyDescent="0.2">
      <c r="A83" s="1964"/>
      <c r="B83" s="1965"/>
      <c r="C83" s="1966"/>
      <c r="D83" s="258">
        <f t="shared" si="1"/>
        <v>0</v>
      </c>
      <c r="E83" s="1966"/>
      <c r="F83" s="1966"/>
      <c r="G83" s="1966"/>
      <c r="H83" s="1966"/>
      <c r="I83" s="1966"/>
      <c r="J83" s="1966"/>
      <c r="K83" s="3421"/>
      <c r="L83" s="158"/>
    </row>
    <row r="84" spans="1:12" ht="15.75" x14ac:dyDescent="0.2">
      <c r="A84" s="1964"/>
      <c r="B84" s="1965"/>
      <c r="C84" s="1966"/>
      <c r="D84" s="258">
        <f t="shared" si="1"/>
        <v>0</v>
      </c>
      <c r="E84" s="1966"/>
      <c r="F84" s="1966"/>
      <c r="G84" s="1966"/>
      <c r="H84" s="1966"/>
      <c r="I84" s="1966"/>
      <c r="J84" s="1966"/>
      <c r="K84" s="3421"/>
      <c r="L84" s="158"/>
    </row>
    <row r="85" spans="1:12" ht="15.75" x14ac:dyDescent="0.2">
      <c r="A85" s="1964"/>
      <c r="B85" s="1965"/>
      <c r="C85" s="1966"/>
      <c r="D85" s="258">
        <f t="shared" si="1"/>
        <v>0</v>
      </c>
      <c r="E85" s="1966"/>
      <c r="F85" s="1966"/>
      <c r="G85" s="1966"/>
      <c r="H85" s="1966"/>
      <c r="I85" s="1966"/>
      <c r="J85" s="1966"/>
      <c r="K85" s="3421"/>
      <c r="L85" s="158"/>
    </row>
    <row r="86" spans="1:12" ht="15.75" x14ac:dyDescent="0.2">
      <c r="A86" s="1964"/>
      <c r="B86" s="1965"/>
      <c r="C86" s="1966"/>
      <c r="D86" s="258">
        <f t="shared" si="1"/>
        <v>0</v>
      </c>
      <c r="E86" s="1966"/>
      <c r="F86" s="1966"/>
      <c r="G86" s="1966"/>
      <c r="H86" s="1966"/>
      <c r="I86" s="1966"/>
      <c r="J86" s="1966"/>
      <c r="K86" s="3421"/>
      <c r="L86" s="158"/>
    </row>
    <row r="87" spans="1:12" ht="15.75" x14ac:dyDescent="0.2">
      <c r="A87" s="1964"/>
      <c r="B87" s="1965"/>
      <c r="C87" s="1966"/>
      <c r="D87" s="258">
        <f t="shared" si="1"/>
        <v>0</v>
      </c>
      <c r="E87" s="1966"/>
      <c r="F87" s="1966"/>
      <c r="G87" s="1966"/>
      <c r="H87" s="1966"/>
      <c r="I87" s="1966"/>
      <c r="J87" s="1966"/>
      <c r="K87" s="3421"/>
      <c r="L87" s="158"/>
    </row>
    <row r="88" spans="1:12" ht="15.75" x14ac:dyDescent="0.2">
      <c r="A88" s="1964"/>
      <c r="B88" s="1965"/>
      <c r="C88" s="1966"/>
      <c r="D88" s="258">
        <f t="shared" si="1"/>
        <v>0</v>
      </c>
      <c r="E88" s="1966"/>
      <c r="F88" s="1966"/>
      <c r="G88" s="1966"/>
      <c r="H88" s="1966"/>
      <c r="I88" s="1966"/>
      <c r="J88" s="1966"/>
      <c r="K88" s="3421"/>
      <c r="L88" s="158"/>
    </row>
    <row r="89" spans="1:12" ht="15.75" x14ac:dyDescent="0.2">
      <c r="A89" s="1964"/>
      <c r="B89" s="1965"/>
      <c r="C89" s="1966"/>
      <c r="D89" s="258">
        <f t="shared" si="1"/>
        <v>0</v>
      </c>
      <c r="E89" s="1966"/>
      <c r="F89" s="1966"/>
      <c r="G89" s="1966"/>
      <c r="H89" s="1966"/>
      <c r="I89" s="1966"/>
      <c r="J89" s="1966"/>
      <c r="K89" s="3421"/>
      <c r="L89" s="158"/>
    </row>
    <row r="90" spans="1:12" ht="15.75" x14ac:dyDescent="0.2">
      <c r="A90" s="1964"/>
      <c r="B90" s="1965"/>
      <c r="C90" s="1966"/>
      <c r="D90" s="258">
        <f t="shared" si="1"/>
        <v>0</v>
      </c>
      <c r="E90" s="1966"/>
      <c r="F90" s="1966"/>
      <c r="G90" s="1966"/>
      <c r="H90" s="1966"/>
      <c r="I90" s="1966"/>
      <c r="J90" s="1966"/>
      <c r="K90" s="3421"/>
      <c r="L90" s="158"/>
    </row>
    <row r="91" spans="1:12" ht="15.75" x14ac:dyDescent="0.2">
      <c r="A91" s="1964"/>
      <c r="B91" s="1965"/>
      <c r="C91" s="1966"/>
      <c r="D91" s="258">
        <f t="shared" si="1"/>
        <v>0</v>
      </c>
      <c r="E91" s="1966"/>
      <c r="F91" s="1966"/>
      <c r="G91" s="1966"/>
      <c r="H91" s="1966"/>
      <c r="I91" s="1966"/>
      <c r="J91" s="1966"/>
      <c r="K91" s="3421"/>
      <c r="L91" s="158"/>
    </row>
    <row r="92" spans="1:12" ht="15.75" x14ac:dyDescent="0.2">
      <c r="A92" s="1964"/>
      <c r="B92" s="1965"/>
      <c r="C92" s="1966"/>
      <c r="D92" s="258">
        <f t="shared" si="1"/>
        <v>0</v>
      </c>
      <c r="E92" s="1966"/>
      <c r="F92" s="1966"/>
      <c r="G92" s="1966"/>
      <c r="H92" s="1966"/>
      <c r="I92" s="1966"/>
      <c r="J92" s="1966"/>
      <c r="K92" s="3421"/>
      <c r="L92" s="158"/>
    </row>
    <row r="93" spans="1:12" ht="15.75" x14ac:dyDescent="0.2">
      <c r="A93" s="1964"/>
      <c r="B93" s="1965"/>
      <c r="C93" s="1966"/>
      <c r="D93" s="258">
        <f t="shared" si="1"/>
        <v>0</v>
      </c>
      <c r="E93" s="1966"/>
      <c r="F93" s="1966"/>
      <c r="G93" s="1966"/>
      <c r="H93" s="1966"/>
      <c r="I93" s="1966"/>
      <c r="J93" s="1966"/>
      <c r="K93" s="3421"/>
      <c r="L93" s="158"/>
    </row>
    <row r="94" spans="1:12" ht="15.75" x14ac:dyDescent="0.2">
      <c r="A94" s="1964"/>
      <c r="B94" s="1965"/>
      <c r="C94" s="1966"/>
      <c r="D94" s="258">
        <f t="shared" si="1"/>
        <v>0</v>
      </c>
      <c r="E94" s="1966"/>
      <c r="F94" s="1966"/>
      <c r="G94" s="1966"/>
      <c r="H94" s="1966"/>
      <c r="I94" s="1966"/>
      <c r="J94" s="1966"/>
      <c r="K94" s="3421"/>
      <c r="L94" s="158"/>
    </row>
    <row r="95" spans="1:12" ht="15.75" x14ac:dyDescent="0.2">
      <c r="A95" s="1964"/>
      <c r="B95" s="1965"/>
      <c r="C95" s="1966"/>
      <c r="D95" s="258">
        <f t="shared" si="1"/>
        <v>0</v>
      </c>
      <c r="E95" s="1966"/>
      <c r="F95" s="1966"/>
      <c r="G95" s="1966"/>
      <c r="H95" s="1966"/>
      <c r="I95" s="1966"/>
      <c r="J95" s="1966"/>
      <c r="K95" s="3421"/>
      <c r="L95" s="158"/>
    </row>
    <row r="96" spans="1:12" ht="15.75" x14ac:dyDescent="0.2">
      <c r="A96" s="1964"/>
      <c r="B96" s="1965"/>
      <c r="C96" s="1966"/>
      <c r="D96" s="258">
        <f t="shared" si="1"/>
        <v>0</v>
      </c>
      <c r="E96" s="1966"/>
      <c r="F96" s="1966"/>
      <c r="G96" s="1966"/>
      <c r="H96" s="1966"/>
      <c r="I96" s="1966"/>
      <c r="J96" s="1966"/>
      <c r="K96" s="3421"/>
      <c r="L96" s="158"/>
    </row>
    <row r="97" spans="1:12" ht="15.75" x14ac:dyDescent="0.2">
      <c r="A97" s="1964"/>
      <c r="B97" s="1965"/>
      <c r="C97" s="1966"/>
      <c r="D97" s="258">
        <f t="shared" si="1"/>
        <v>0</v>
      </c>
      <c r="E97" s="1966"/>
      <c r="F97" s="1966"/>
      <c r="G97" s="1966"/>
      <c r="H97" s="1966"/>
      <c r="I97" s="1966"/>
      <c r="J97" s="1966"/>
      <c r="K97" s="3421"/>
      <c r="L97" s="158"/>
    </row>
    <row r="98" spans="1:12" ht="15.75" x14ac:dyDescent="0.2">
      <c r="A98" s="1964"/>
      <c r="B98" s="1965"/>
      <c r="C98" s="1966"/>
      <c r="D98" s="258">
        <f t="shared" si="1"/>
        <v>0</v>
      </c>
      <c r="E98" s="1966"/>
      <c r="F98" s="1966"/>
      <c r="G98" s="1966"/>
      <c r="H98" s="1966"/>
      <c r="I98" s="1966"/>
      <c r="J98" s="1966"/>
      <c r="K98" s="3421"/>
      <c r="L98" s="158"/>
    </row>
    <row r="99" spans="1:12" ht="15.75" x14ac:dyDescent="0.2">
      <c r="A99" s="1964"/>
      <c r="B99" s="1965"/>
      <c r="C99" s="1966"/>
      <c r="D99" s="258">
        <f t="shared" si="1"/>
        <v>0</v>
      </c>
      <c r="E99" s="1966"/>
      <c r="F99" s="1966"/>
      <c r="G99" s="1966"/>
      <c r="H99" s="1966"/>
      <c r="I99" s="1966"/>
      <c r="J99" s="1966"/>
      <c r="K99" s="3421"/>
      <c r="L99" s="158"/>
    </row>
    <row r="100" spans="1:12" ht="15.75" x14ac:dyDescent="0.2">
      <c r="A100" s="1964"/>
      <c r="B100" s="1965"/>
      <c r="C100" s="1966"/>
      <c r="D100" s="258">
        <f t="shared" si="1"/>
        <v>0</v>
      </c>
      <c r="E100" s="1966"/>
      <c r="F100" s="1966"/>
      <c r="G100" s="1966"/>
      <c r="H100" s="1966"/>
      <c r="I100" s="1966"/>
      <c r="J100" s="1966"/>
      <c r="K100" s="3421"/>
      <c r="L100" s="158"/>
    </row>
    <row r="101" spans="1:12" ht="15.75" x14ac:dyDescent="0.2">
      <c r="A101" s="1964"/>
      <c r="B101" s="1965"/>
      <c r="C101" s="1966"/>
      <c r="D101" s="258">
        <f t="shared" si="1"/>
        <v>0</v>
      </c>
      <c r="E101" s="1966"/>
      <c r="F101" s="1966"/>
      <c r="G101" s="1966"/>
      <c r="H101" s="1966"/>
      <c r="I101" s="1966"/>
      <c r="J101" s="1966"/>
      <c r="K101" s="3421"/>
      <c r="L101" s="158"/>
    </row>
    <row r="102" spans="1:12" ht="15.75" x14ac:dyDescent="0.2">
      <c r="A102" s="1964"/>
      <c r="B102" s="1965"/>
      <c r="C102" s="1966"/>
      <c r="D102" s="258">
        <f t="shared" si="1"/>
        <v>0</v>
      </c>
      <c r="E102" s="1966"/>
      <c r="F102" s="1966"/>
      <c r="G102" s="1966"/>
      <c r="H102" s="1966"/>
      <c r="I102" s="1966"/>
      <c r="J102" s="1966"/>
      <c r="K102" s="3421"/>
      <c r="L102" s="158"/>
    </row>
    <row r="103" spans="1:12" ht="15.75" x14ac:dyDescent="0.2">
      <c r="A103" s="1964"/>
      <c r="B103" s="1965"/>
      <c r="C103" s="1966"/>
      <c r="D103" s="258">
        <f t="shared" si="1"/>
        <v>0</v>
      </c>
      <c r="E103" s="1966"/>
      <c r="F103" s="1966"/>
      <c r="G103" s="1966"/>
      <c r="H103" s="1966"/>
      <c r="I103" s="1966"/>
      <c r="J103" s="1966"/>
      <c r="K103" s="3421"/>
      <c r="L103" s="158"/>
    </row>
    <row r="104" spans="1:12" ht="15.75" x14ac:dyDescent="0.2">
      <c r="A104" s="1964"/>
      <c r="B104" s="1965"/>
      <c r="C104" s="1966"/>
      <c r="D104" s="258">
        <f t="shared" si="1"/>
        <v>0</v>
      </c>
      <c r="E104" s="1966"/>
      <c r="F104" s="1966"/>
      <c r="G104" s="1966"/>
      <c r="H104" s="1966"/>
      <c r="I104" s="1966"/>
      <c r="J104" s="1966"/>
      <c r="K104" s="3421"/>
      <c r="L104" s="158"/>
    </row>
    <row r="105" spans="1:12" ht="15.75" x14ac:dyDescent="0.2">
      <c r="A105" s="1964"/>
      <c r="B105" s="1965"/>
      <c r="C105" s="1966"/>
      <c r="D105" s="258">
        <f t="shared" si="1"/>
        <v>0</v>
      </c>
      <c r="E105" s="1966"/>
      <c r="F105" s="1966"/>
      <c r="G105" s="1966"/>
      <c r="H105" s="1966"/>
      <c r="I105" s="1966"/>
      <c r="J105" s="1966"/>
      <c r="K105" s="3421"/>
      <c r="L105" s="158"/>
    </row>
    <row r="106" spans="1:12" ht="15.75" x14ac:dyDescent="0.2">
      <c r="A106" s="1964"/>
      <c r="B106" s="1965"/>
      <c r="C106" s="1966"/>
      <c r="D106" s="258">
        <f t="shared" si="1"/>
        <v>0</v>
      </c>
      <c r="E106" s="1966"/>
      <c r="F106" s="1966"/>
      <c r="G106" s="1966"/>
      <c r="H106" s="1966"/>
      <c r="I106" s="1966"/>
      <c r="J106" s="1966"/>
      <c r="K106" s="3421"/>
      <c r="L106" s="158"/>
    </row>
    <row r="107" spans="1:12" ht="15.75" x14ac:dyDescent="0.2">
      <c r="A107" s="1964"/>
      <c r="B107" s="1965"/>
      <c r="C107" s="1966"/>
      <c r="D107" s="258">
        <f t="shared" si="1"/>
        <v>0</v>
      </c>
      <c r="E107" s="1966"/>
      <c r="F107" s="1966"/>
      <c r="G107" s="1966"/>
      <c r="H107" s="1966"/>
      <c r="I107" s="1966"/>
      <c r="J107" s="1966"/>
      <c r="K107" s="3421"/>
      <c r="L107" s="158"/>
    </row>
    <row r="108" spans="1:12" ht="15.75" x14ac:dyDescent="0.2">
      <c r="A108" s="1964"/>
      <c r="B108" s="1965"/>
      <c r="C108" s="1966"/>
      <c r="D108" s="258">
        <f t="shared" si="1"/>
        <v>0</v>
      </c>
      <c r="E108" s="1966"/>
      <c r="F108" s="1966"/>
      <c r="G108" s="1966"/>
      <c r="H108" s="1966"/>
      <c r="I108" s="1966"/>
      <c r="J108" s="1966"/>
      <c r="K108" s="3421"/>
      <c r="L108" s="158"/>
    </row>
    <row r="109" spans="1:12" ht="15.75" x14ac:dyDescent="0.2">
      <c r="A109" s="1964"/>
      <c r="B109" s="1965"/>
      <c r="C109" s="1966"/>
      <c r="D109" s="258">
        <f t="shared" si="1"/>
        <v>0</v>
      </c>
      <c r="E109" s="1966"/>
      <c r="F109" s="1966"/>
      <c r="G109" s="1966"/>
      <c r="H109" s="1966"/>
      <c r="I109" s="1966"/>
      <c r="J109" s="1966"/>
      <c r="K109" s="3421"/>
      <c r="L109" s="158"/>
    </row>
    <row r="110" spans="1:12" ht="15.75" x14ac:dyDescent="0.2">
      <c r="A110" s="1964"/>
      <c r="B110" s="1965"/>
      <c r="C110" s="1966"/>
      <c r="D110" s="258">
        <f t="shared" si="1"/>
        <v>0</v>
      </c>
      <c r="E110" s="1966"/>
      <c r="F110" s="1966"/>
      <c r="G110" s="1966"/>
      <c r="H110" s="1966"/>
      <c r="I110" s="1966"/>
      <c r="J110" s="1966"/>
      <c r="K110" s="3421"/>
      <c r="L110" s="158"/>
    </row>
    <row r="111" spans="1:12" ht="15.75" x14ac:dyDescent="0.2">
      <c r="A111" s="1964"/>
      <c r="B111" s="1965"/>
      <c r="C111" s="1966"/>
      <c r="D111" s="258">
        <f t="shared" si="1"/>
        <v>0</v>
      </c>
      <c r="E111" s="1966"/>
      <c r="F111" s="1966"/>
      <c r="G111" s="1966"/>
      <c r="H111" s="1966"/>
      <c r="I111" s="1966"/>
      <c r="J111" s="1966"/>
      <c r="K111" s="3421"/>
      <c r="L111" s="158"/>
    </row>
    <row r="112" spans="1:12" ht="15.75" x14ac:dyDescent="0.2">
      <c r="A112" s="1964"/>
      <c r="B112" s="1965"/>
      <c r="C112" s="1966"/>
      <c r="D112" s="258">
        <f t="shared" si="1"/>
        <v>0</v>
      </c>
      <c r="E112" s="1966"/>
      <c r="F112" s="1966"/>
      <c r="G112" s="1966"/>
      <c r="H112" s="1966"/>
      <c r="I112" s="1966"/>
      <c r="J112" s="1966"/>
      <c r="K112" s="3421"/>
      <c r="L112" s="158"/>
    </row>
    <row r="113" spans="1:12" ht="15.75" x14ac:dyDescent="0.2">
      <c r="A113" s="1964"/>
      <c r="B113" s="1965"/>
      <c r="C113" s="1966"/>
      <c r="D113" s="258">
        <f t="shared" si="1"/>
        <v>0</v>
      </c>
      <c r="E113" s="1966"/>
      <c r="F113" s="1966"/>
      <c r="G113" s="1966"/>
      <c r="H113" s="1966"/>
      <c r="I113" s="1966"/>
      <c r="J113" s="1966"/>
      <c r="K113" s="3421"/>
      <c r="L113" s="158"/>
    </row>
    <row r="114" spans="1:12" ht="15.75" x14ac:dyDescent="0.2">
      <c r="A114" s="1964"/>
      <c r="B114" s="1965"/>
      <c r="C114" s="1966"/>
      <c r="D114" s="258">
        <f t="shared" si="1"/>
        <v>0</v>
      </c>
      <c r="E114" s="1966"/>
      <c r="F114" s="1966"/>
      <c r="G114" s="1966"/>
      <c r="H114" s="1966"/>
      <c r="I114" s="1966"/>
      <c r="J114" s="1966"/>
      <c r="K114" s="3421"/>
      <c r="L114" s="158"/>
    </row>
    <row r="115" spans="1:12" ht="15.75" x14ac:dyDescent="0.2">
      <c r="A115" s="1964"/>
      <c r="B115" s="1965"/>
      <c r="C115" s="1966"/>
      <c r="D115" s="258">
        <f t="shared" si="1"/>
        <v>0</v>
      </c>
      <c r="E115" s="1966"/>
      <c r="F115" s="1966"/>
      <c r="G115" s="1966"/>
      <c r="H115" s="1966"/>
      <c r="I115" s="1966"/>
      <c r="J115" s="1966"/>
      <c r="K115" s="3421"/>
      <c r="L115" s="158"/>
    </row>
    <row r="116" spans="1:12" ht="15.75" x14ac:dyDescent="0.2">
      <c r="A116" s="1964"/>
      <c r="B116" s="1965"/>
      <c r="C116" s="1966"/>
      <c r="D116" s="258">
        <f t="shared" si="1"/>
        <v>0</v>
      </c>
      <c r="E116" s="1966"/>
      <c r="F116" s="1966"/>
      <c r="G116" s="1966"/>
      <c r="H116" s="1966"/>
      <c r="I116" s="1966"/>
      <c r="J116" s="1966"/>
      <c r="K116" s="3421"/>
      <c r="L116" s="158"/>
    </row>
    <row r="117" spans="1:12" ht="15.75" x14ac:dyDescent="0.2">
      <c r="A117" s="1964"/>
      <c r="B117" s="1965"/>
      <c r="C117" s="1966"/>
      <c r="D117" s="258">
        <f t="shared" si="1"/>
        <v>0</v>
      </c>
      <c r="E117" s="1966"/>
      <c r="F117" s="1966"/>
      <c r="G117" s="1966"/>
      <c r="H117" s="1966"/>
      <c r="I117" s="1966"/>
      <c r="J117" s="1966"/>
      <c r="K117" s="3421"/>
      <c r="L117" s="158"/>
    </row>
    <row r="118" spans="1:12" ht="15.75" x14ac:dyDescent="0.2">
      <c r="A118" s="1964"/>
      <c r="B118" s="1965"/>
      <c r="C118" s="1966"/>
      <c r="D118" s="258">
        <f t="shared" si="1"/>
        <v>0</v>
      </c>
      <c r="E118" s="1966"/>
      <c r="F118" s="1966"/>
      <c r="G118" s="1966"/>
      <c r="H118" s="1966"/>
      <c r="I118" s="1966"/>
      <c r="J118" s="1966"/>
      <c r="K118" s="3421"/>
      <c r="L118" s="158"/>
    </row>
    <row r="119" spans="1:12" ht="15.75" x14ac:dyDescent="0.2">
      <c r="A119" s="1964"/>
      <c r="B119" s="1965"/>
      <c r="C119" s="1966"/>
      <c r="D119" s="258">
        <f t="shared" si="1"/>
        <v>0</v>
      </c>
      <c r="E119" s="1966"/>
      <c r="F119" s="1966"/>
      <c r="G119" s="1966"/>
      <c r="H119" s="1966"/>
      <c r="I119" s="1966"/>
      <c r="J119" s="1966"/>
      <c r="K119" s="3421"/>
      <c r="L119" s="158"/>
    </row>
    <row r="120" spans="1:12" ht="15.75" x14ac:dyDescent="0.2">
      <c r="A120" s="1964"/>
      <c r="B120" s="1965"/>
      <c r="C120" s="1966"/>
      <c r="D120" s="258">
        <f t="shared" si="1"/>
        <v>0</v>
      </c>
      <c r="E120" s="1966"/>
      <c r="F120" s="1966"/>
      <c r="G120" s="1966"/>
      <c r="H120" s="1966"/>
      <c r="I120" s="1966"/>
      <c r="J120" s="1966"/>
      <c r="K120" s="3421"/>
      <c r="L120" s="158"/>
    </row>
    <row r="121" spans="1:12" ht="15.75" x14ac:dyDescent="0.2">
      <c r="A121" s="1964"/>
      <c r="B121" s="1965"/>
      <c r="C121" s="1966"/>
      <c r="D121" s="258">
        <f t="shared" si="1"/>
        <v>0</v>
      </c>
      <c r="E121" s="1966"/>
      <c r="F121" s="1966"/>
      <c r="G121" s="1966"/>
      <c r="H121" s="1966"/>
      <c r="I121" s="1966"/>
      <c r="J121" s="1966"/>
      <c r="K121" s="3421"/>
      <c r="L121" s="158"/>
    </row>
    <row r="122" spans="1:12" ht="15.75" x14ac:dyDescent="0.2">
      <c r="A122" s="1964"/>
      <c r="B122" s="1965"/>
      <c r="C122" s="1966"/>
      <c r="D122" s="258">
        <f t="shared" si="1"/>
        <v>0</v>
      </c>
      <c r="E122" s="1966"/>
      <c r="F122" s="1966"/>
      <c r="G122" s="1966"/>
      <c r="H122" s="1966"/>
      <c r="I122" s="1966"/>
      <c r="J122" s="1966"/>
      <c r="K122" s="3421"/>
      <c r="L122" s="158"/>
    </row>
    <row r="123" spans="1:12" ht="15.75" x14ac:dyDescent="0.2">
      <c r="A123" s="1964"/>
      <c r="B123" s="1965"/>
      <c r="C123" s="1966"/>
      <c r="D123" s="258">
        <f t="shared" si="1"/>
        <v>0</v>
      </c>
      <c r="E123" s="1966"/>
      <c r="F123" s="1966"/>
      <c r="G123" s="1966"/>
      <c r="H123" s="1966"/>
      <c r="I123" s="1966"/>
      <c r="J123" s="1966"/>
      <c r="K123" s="3421"/>
      <c r="L123" s="158"/>
    </row>
    <row r="124" spans="1:12" ht="15.75" x14ac:dyDescent="0.2">
      <c r="A124" s="1964"/>
      <c r="B124" s="1965"/>
      <c r="C124" s="1966"/>
      <c r="D124" s="258">
        <f t="shared" si="1"/>
        <v>0</v>
      </c>
      <c r="E124" s="1966"/>
      <c r="F124" s="1966"/>
      <c r="G124" s="1966"/>
      <c r="H124" s="1966"/>
      <c r="I124" s="1966"/>
      <c r="J124" s="1966"/>
      <c r="K124" s="3421"/>
      <c r="L124" s="158"/>
    </row>
    <row r="125" spans="1:12" ht="15.75" x14ac:dyDescent="0.2">
      <c r="A125" s="1964"/>
      <c r="B125" s="1965"/>
      <c r="C125" s="1966"/>
      <c r="D125" s="258">
        <f t="shared" si="1"/>
        <v>0</v>
      </c>
      <c r="E125" s="1966"/>
      <c r="F125" s="1966"/>
      <c r="G125" s="1966"/>
      <c r="H125" s="1966"/>
      <c r="I125" s="1966"/>
      <c r="J125" s="1966"/>
      <c r="K125" s="3421"/>
      <c r="L125" s="158"/>
    </row>
    <row r="126" spans="1:12" ht="15.75" x14ac:dyDescent="0.2">
      <c r="A126" s="1964"/>
      <c r="B126" s="1965"/>
      <c r="C126" s="1966"/>
      <c r="D126" s="258">
        <f t="shared" si="1"/>
        <v>0</v>
      </c>
      <c r="E126" s="1966"/>
      <c r="F126" s="1966"/>
      <c r="G126" s="1966"/>
      <c r="H126" s="1966"/>
      <c r="I126" s="1966"/>
      <c r="J126" s="1966"/>
      <c r="K126" s="3421"/>
      <c r="L126" s="158"/>
    </row>
    <row r="127" spans="1:12" ht="15.75" x14ac:dyDescent="0.2">
      <c r="A127" s="1964"/>
      <c r="B127" s="1965"/>
      <c r="C127" s="1966"/>
      <c r="D127" s="258">
        <f t="shared" si="1"/>
        <v>0</v>
      </c>
      <c r="E127" s="1966"/>
      <c r="F127" s="1966"/>
      <c r="G127" s="1966"/>
      <c r="H127" s="1966"/>
      <c r="I127" s="1966"/>
      <c r="J127" s="1966"/>
      <c r="K127" s="3421"/>
      <c r="L127" s="158"/>
    </row>
    <row r="128" spans="1:12" ht="15.75" x14ac:dyDescent="0.2">
      <c r="A128" s="1964"/>
      <c r="B128" s="1965"/>
      <c r="C128" s="1966"/>
      <c r="D128" s="258">
        <f t="shared" si="1"/>
        <v>0</v>
      </c>
      <c r="E128" s="1966"/>
      <c r="F128" s="1966"/>
      <c r="G128" s="1966"/>
      <c r="H128" s="1966"/>
      <c r="I128" s="1966"/>
      <c r="J128" s="1966"/>
      <c r="K128" s="3421"/>
      <c r="L128" s="158"/>
    </row>
    <row r="129" spans="1:12" ht="15.75" x14ac:dyDescent="0.2">
      <c r="A129" s="1964"/>
      <c r="B129" s="1965"/>
      <c r="C129" s="1966"/>
      <c r="D129" s="258">
        <f t="shared" si="1"/>
        <v>0</v>
      </c>
      <c r="E129" s="1966"/>
      <c r="F129" s="1966"/>
      <c r="G129" s="1966"/>
      <c r="H129" s="1966"/>
      <c r="I129" s="1966"/>
      <c r="J129" s="1966"/>
      <c r="K129" s="3421"/>
      <c r="L129" s="158"/>
    </row>
    <row r="130" spans="1:12" ht="15.75" x14ac:dyDescent="0.2">
      <c r="A130" s="1964"/>
      <c r="B130" s="1965"/>
      <c r="C130" s="1966"/>
      <c r="D130" s="258">
        <f t="shared" si="1"/>
        <v>0</v>
      </c>
      <c r="E130" s="1966"/>
      <c r="F130" s="1966"/>
      <c r="G130" s="1966"/>
      <c r="H130" s="1966"/>
      <c r="I130" s="1966"/>
      <c r="J130" s="1966"/>
      <c r="K130" s="3421"/>
      <c r="L130" s="158"/>
    </row>
    <row r="131" spans="1:12" ht="15.75" x14ac:dyDescent="0.2">
      <c r="A131" s="1964"/>
      <c r="B131" s="1965"/>
      <c r="C131" s="1966"/>
      <c r="D131" s="258">
        <f t="shared" si="1"/>
        <v>0</v>
      </c>
      <c r="E131" s="1966"/>
      <c r="F131" s="1966"/>
      <c r="G131" s="1966"/>
      <c r="H131" s="1966"/>
      <c r="I131" s="1966"/>
      <c r="J131" s="1966"/>
      <c r="K131" s="3421"/>
      <c r="L131" s="158"/>
    </row>
    <row r="132" spans="1:12" ht="15.75" x14ac:dyDescent="0.2">
      <c r="A132" s="1964"/>
      <c r="B132" s="1965"/>
      <c r="C132" s="1966"/>
      <c r="D132" s="258">
        <f t="shared" si="1"/>
        <v>0</v>
      </c>
      <c r="E132" s="1966"/>
      <c r="F132" s="1966"/>
      <c r="G132" s="1966"/>
      <c r="H132" s="1966"/>
      <c r="I132" s="1966"/>
      <c r="J132" s="1966"/>
      <c r="K132" s="3421"/>
      <c r="L132" s="158"/>
    </row>
    <row r="133" spans="1:12" ht="15.75" x14ac:dyDescent="0.2">
      <c r="A133" s="1964"/>
      <c r="B133" s="1965"/>
      <c r="C133" s="1966"/>
      <c r="D133" s="258">
        <f t="shared" si="1"/>
        <v>0</v>
      </c>
      <c r="E133" s="1966"/>
      <c r="F133" s="1966"/>
      <c r="G133" s="1966"/>
      <c r="H133" s="1966"/>
      <c r="I133" s="1966"/>
      <c r="J133" s="1966"/>
      <c r="K133" s="3421"/>
      <c r="L133" s="158"/>
    </row>
    <row r="134" spans="1:12" ht="15.75" x14ac:dyDescent="0.2">
      <c r="A134" s="1964"/>
      <c r="B134" s="1965"/>
      <c r="C134" s="1966"/>
      <c r="D134" s="258">
        <f t="shared" si="1"/>
        <v>0</v>
      </c>
      <c r="E134" s="1966"/>
      <c r="F134" s="1966"/>
      <c r="G134" s="1966"/>
      <c r="H134" s="1966"/>
      <c r="I134" s="1966"/>
      <c r="J134" s="1966"/>
      <c r="K134" s="3421"/>
      <c r="L134" s="158"/>
    </row>
    <row r="135" spans="1:12" ht="15.75" x14ac:dyDescent="0.2">
      <c r="A135" s="1964"/>
      <c r="B135" s="1965"/>
      <c r="C135" s="1966"/>
      <c r="D135" s="258">
        <f t="shared" si="1"/>
        <v>0</v>
      </c>
      <c r="E135" s="1966"/>
      <c r="F135" s="1966"/>
      <c r="G135" s="1966"/>
      <c r="H135" s="1966"/>
      <c r="I135" s="1966"/>
      <c r="J135" s="1966"/>
      <c r="K135" s="3421"/>
      <c r="L135" s="158"/>
    </row>
    <row r="136" spans="1:12" ht="15.75" x14ac:dyDescent="0.2">
      <c r="A136" s="1964"/>
      <c r="B136" s="1965"/>
      <c r="C136" s="1966"/>
      <c r="D136" s="258">
        <f t="shared" si="1"/>
        <v>0</v>
      </c>
      <c r="E136" s="1966"/>
      <c r="F136" s="1966"/>
      <c r="G136" s="1966"/>
      <c r="H136" s="1966"/>
      <c r="I136" s="1966"/>
      <c r="J136" s="1966"/>
      <c r="K136" s="3421"/>
      <c r="L136" s="158"/>
    </row>
    <row r="137" spans="1:12" ht="15.75" x14ac:dyDescent="0.2">
      <c r="A137" s="1964"/>
      <c r="B137" s="1965"/>
      <c r="C137" s="1966"/>
      <c r="D137" s="258">
        <f t="shared" si="1"/>
        <v>0</v>
      </c>
      <c r="E137" s="1966"/>
      <c r="F137" s="1966"/>
      <c r="G137" s="1966"/>
      <c r="H137" s="1966"/>
      <c r="I137" s="1966"/>
      <c r="J137" s="1966"/>
      <c r="K137" s="3421"/>
      <c r="L137" s="158"/>
    </row>
    <row r="138" spans="1:12" ht="15.75" x14ac:dyDescent="0.2">
      <c r="A138" s="1964"/>
      <c r="B138" s="1965"/>
      <c r="C138" s="1966"/>
      <c r="D138" s="258">
        <f t="shared" si="1"/>
        <v>0</v>
      </c>
      <c r="E138" s="1966"/>
      <c r="F138" s="1966"/>
      <c r="G138" s="1966"/>
      <c r="H138" s="1966"/>
      <c r="I138" s="1966"/>
      <c r="J138" s="1966"/>
      <c r="K138" s="3421"/>
      <c r="L138" s="158"/>
    </row>
    <row r="139" spans="1:12" ht="15.75" x14ac:dyDescent="0.2">
      <c r="A139" s="1964"/>
      <c r="B139" s="1965"/>
      <c r="C139" s="1966"/>
      <c r="D139" s="258">
        <f t="shared" ref="D139:D202" si="2">+C139*(100-E139)/100</f>
        <v>0</v>
      </c>
      <c r="E139" s="1966"/>
      <c r="F139" s="1966"/>
      <c r="G139" s="1966"/>
      <c r="H139" s="1966"/>
      <c r="I139" s="1966"/>
      <c r="J139" s="1966"/>
      <c r="K139" s="3421"/>
      <c r="L139" s="158"/>
    </row>
    <row r="140" spans="1:12" ht="15.75" x14ac:dyDescent="0.2">
      <c r="A140" s="1964"/>
      <c r="B140" s="1965"/>
      <c r="C140" s="1966"/>
      <c r="D140" s="258">
        <f t="shared" si="2"/>
        <v>0</v>
      </c>
      <c r="E140" s="1966"/>
      <c r="F140" s="1966"/>
      <c r="G140" s="1966"/>
      <c r="H140" s="1966"/>
      <c r="I140" s="1966"/>
      <c r="J140" s="1966"/>
      <c r="K140" s="3421"/>
      <c r="L140" s="158"/>
    </row>
    <row r="141" spans="1:12" ht="15.75" x14ac:dyDescent="0.2">
      <c r="A141" s="1964"/>
      <c r="B141" s="1965"/>
      <c r="C141" s="1966"/>
      <c r="D141" s="258">
        <f t="shared" si="2"/>
        <v>0</v>
      </c>
      <c r="E141" s="1966"/>
      <c r="F141" s="1966"/>
      <c r="G141" s="1966"/>
      <c r="H141" s="1966"/>
      <c r="I141" s="1966"/>
      <c r="J141" s="1966"/>
      <c r="K141" s="3421"/>
      <c r="L141" s="158"/>
    </row>
    <row r="142" spans="1:12" ht="15.75" x14ac:dyDescent="0.2">
      <c r="A142" s="1964"/>
      <c r="B142" s="1965"/>
      <c r="C142" s="1966"/>
      <c r="D142" s="258">
        <f t="shared" si="2"/>
        <v>0</v>
      </c>
      <c r="E142" s="1966"/>
      <c r="F142" s="1966"/>
      <c r="G142" s="1966"/>
      <c r="H142" s="1966"/>
      <c r="I142" s="1966"/>
      <c r="J142" s="1966"/>
      <c r="K142" s="3421"/>
      <c r="L142" s="158"/>
    </row>
    <row r="143" spans="1:12" ht="15.75" x14ac:dyDescent="0.2">
      <c r="A143" s="1964"/>
      <c r="B143" s="1965"/>
      <c r="C143" s="1966"/>
      <c r="D143" s="258">
        <f t="shared" si="2"/>
        <v>0</v>
      </c>
      <c r="E143" s="1966"/>
      <c r="F143" s="1966"/>
      <c r="G143" s="1966"/>
      <c r="H143" s="1966"/>
      <c r="I143" s="1966"/>
      <c r="J143" s="1966"/>
      <c r="K143" s="3421"/>
      <c r="L143" s="158"/>
    </row>
    <row r="144" spans="1:12" ht="15.75" x14ac:dyDescent="0.2">
      <c r="A144" s="1964"/>
      <c r="B144" s="1965"/>
      <c r="C144" s="1966"/>
      <c r="D144" s="258">
        <f t="shared" si="2"/>
        <v>0</v>
      </c>
      <c r="E144" s="1966"/>
      <c r="F144" s="1966"/>
      <c r="G144" s="1966"/>
      <c r="H144" s="1966"/>
      <c r="I144" s="1966"/>
      <c r="J144" s="1966"/>
      <c r="K144" s="3421"/>
      <c r="L144" s="158"/>
    </row>
    <row r="145" spans="1:12" ht="15.75" x14ac:dyDescent="0.2">
      <c r="A145" s="1964"/>
      <c r="B145" s="1965"/>
      <c r="C145" s="1966"/>
      <c r="D145" s="258">
        <f t="shared" si="2"/>
        <v>0</v>
      </c>
      <c r="E145" s="1966"/>
      <c r="F145" s="1966"/>
      <c r="G145" s="1966"/>
      <c r="H145" s="1966"/>
      <c r="I145" s="1966"/>
      <c r="J145" s="1966"/>
      <c r="K145" s="3421"/>
      <c r="L145" s="158"/>
    </row>
    <row r="146" spans="1:12" ht="15.75" x14ac:dyDescent="0.2">
      <c r="A146" s="1964"/>
      <c r="B146" s="1965"/>
      <c r="C146" s="1966"/>
      <c r="D146" s="258">
        <f t="shared" si="2"/>
        <v>0</v>
      </c>
      <c r="E146" s="1966"/>
      <c r="F146" s="1966"/>
      <c r="G146" s="1966"/>
      <c r="H146" s="1966"/>
      <c r="I146" s="1966"/>
      <c r="J146" s="1966"/>
      <c r="K146" s="3421"/>
      <c r="L146" s="158"/>
    </row>
    <row r="147" spans="1:12" ht="15.75" x14ac:dyDescent="0.2">
      <c r="A147" s="1964"/>
      <c r="B147" s="1965"/>
      <c r="C147" s="1966"/>
      <c r="D147" s="258">
        <f t="shared" si="2"/>
        <v>0</v>
      </c>
      <c r="E147" s="1966"/>
      <c r="F147" s="1966"/>
      <c r="G147" s="1966"/>
      <c r="H147" s="1966"/>
      <c r="I147" s="1966"/>
      <c r="J147" s="1966"/>
      <c r="K147" s="3421"/>
      <c r="L147" s="158"/>
    </row>
    <row r="148" spans="1:12" ht="15.75" x14ac:dyDescent="0.2">
      <c r="A148" s="1964"/>
      <c r="B148" s="1965"/>
      <c r="C148" s="1966"/>
      <c r="D148" s="258">
        <f t="shared" si="2"/>
        <v>0</v>
      </c>
      <c r="E148" s="1966"/>
      <c r="F148" s="1966"/>
      <c r="G148" s="1966"/>
      <c r="H148" s="1966"/>
      <c r="I148" s="1966"/>
      <c r="J148" s="1966"/>
      <c r="K148" s="3421"/>
      <c r="L148" s="158"/>
    </row>
    <row r="149" spans="1:12" ht="15.75" x14ac:dyDescent="0.2">
      <c r="A149" s="1964"/>
      <c r="B149" s="1965"/>
      <c r="C149" s="1966"/>
      <c r="D149" s="258">
        <f t="shared" si="2"/>
        <v>0</v>
      </c>
      <c r="E149" s="1966"/>
      <c r="F149" s="1966"/>
      <c r="G149" s="1966"/>
      <c r="H149" s="1966"/>
      <c r="I149" s="1966"/>
      <c r="J149" s="1966"/>
      <c r="K149" s="3421"/>
      <c r="L149" s="158"/>
    </row>
    <row r="150" spans="1:12" ht="15.75" x14ac:dyDescent="0.2">
      <c r="A150" s="1964"/>
      <c r="B150" s="1965"/>
      <c r="C150" s="1966"/>
      <c r="D150" s="258">
        <f t="shared" si="2"/>
        <v>0</v>
      </c>
      <c r="E150" s="1966"/>
      <c r="F150" s="1966"/>
      <c r="G150" s="1966"/>
      <c r="H150" s="1966"/>
      <c r="I150" s="1966"/>
      <c r="J150" s="1966"/>
      <c r="K150" s="3421"/>
      <c r="L150" s="158"/>
    </row>
    <row r="151" spans="1:12" ht="15.75" x14ac:dyDescent="0.2">
      <c r="A151" s="1964"/>
      <c r="B151" s="1965"/>
      <c r="C151" s="1966"/>
      <c r="D151" s="258">
        <f t="shared" si="2"/>
        <v>0</v>
      </c>
      <c r="E151" s="1966"/>
      <c r="F151" s="1966"/>
      <c r="G151" s="1966"/>
      <c r="H151" s="1966"/>
      <c r="I151" s="1966"/>
      <c r="J151" s="1966"/>
      <c r="K151" s="3421"/>
      <c r="L151" s="158"/>
    </row>
    <row r="152" spans="1:12" ht="15.75" x14ac:dyDescent="0.2">
      <c r="A152" s="1964"/>
      <c r="B152" s="1965"/>
      <c r="C152" s="1966"/>
      <c r="D152" s="258">
        <f t="shared" si="2"/>
        <v>0</v>
      </c>
      <c r="E152" s="1966"/>
      <c r="F152" s="1966"/>
      <c r="G152" s="1966"/>
      <c r="H152" s="1966"/>
      <c r="I152" s="1966"/>
      <c r="J152" s="1966"/>
      <c r="K152" s="3421"/>
      <c r="L152" s="158"/>
    </row>
    <row r="153" spans="1:12" ht="15.75" x14ac:dyDescent="0.2">
      <c r="A153" s="1964"/>
      <c r="B153" s="1965"/>
      <c r="C153" s="1966"/>
      <c r="D153" s="258">
        <f t="shared" si="2"/>
        <v>0</v>
      </c>
      <c r="E153" s="1966"/>
      <c r="F153" s="1966"/>
      <c r="G153" s="1966"/>
      <c r="H153" s="1966"/>
      <c r="I153" s="1966"/>
      <c r="J153" s="1966"/>
      <c r="K153" s="3421"/>
      <c r="L153" s="158"/>
    </row>
    <row r="154" spans="1:12" ht="15.75" x14ac:dyDescent="0.2">
      <c r="A154" s="1964"/>
      <c r="B154" s="1965"/>
      <c r="C154" s="1966"/>
      <c r="D154" s="258">
        <f t="shared" si="2"/>
        <v>0</v>
      </c>
      <c r="E154" s="1966"/>
      <c r="F154" s="1966"/>
      <c r="G154" s="1966"/>
      <c r="H154" s="1966"/>
      <c r="I154" s="1966"/>
      <c r="J154" s="1966"/>
      <c r="K154" s="3421"/>
      <c r="L154" s="158"/>
    </row>
    <row r="155" spans="1:12" ht="15.75" x14ac:dyDescent="0.2">
      <c r="A155" s="1964"/>
      <c r="B155" s="1965"/>
      <c r="C155" s="1966"/>
      <c r="D155" s="258">
        <f t="shared" si="2"/>
        <v>0</v>
      </c>
      <c r="E155" s="1966"/>
      <c r="F155" s="1966"/>
      <c r="G155" s="1966"/>
      <c r="H155" s="1966"/>
      <c r="I155" s="1966"/>
      <c r="J155" s="1966"/>
      <c r="K155" s="3421"/>
      <c r="L155" s="158"/>
    </row>
    <row r="156" spans="1:12" ht="15.75" x14ac:dyDescent="0.2">
      <c r="A156" s="1964"/>
      <c r="B156" s="1965"/>
      <c r="C156" s="1966"/>
      <c r="D156" s="258">
        <f t="shared" si="2"/>
        <v>0</v>
      </c>
      <c r="E156" s="1966"/>
      <c r="F156" s="1966"/>
      <c r="G156" s="1966"/>
      <c r="H156" s="1966"/>
      <c r="I156" s="1966"/>
      <c r="J156" s="1966"/>
      <c r="K156" s="3421"/>
      <c r="L156" s="158"/>
    </row>
    <row r="157" spans="1:12" ht="15.75" x14ac:dyDescent="0.2">
      <c r="A157" s="1964"/>
      <c r="B157" s="1965"/>
      <c r="C157" s="1966"/>
      <c r="D157" s="258">
        <f t="shared" si="2"/>
        <v>0</v>
      </c>
      <c r="E157" s="1966"/>
      <c r="F157" s="1966"/>
      <c r="G157" s="1966"/>
      <c r="H157" s="1966"/>
      <c r="I157" s="1966"/>
      <c r="J157" s="1966"/>
      <c r="K157" s="3421"/>
      <c r="L157" s="158"/>
    </row>
    <row r="158" spans="1:12" ht="15.75" x14ac:dyDescent="0.2">
      <c r="A158" s="1964"/>
      <c r="B158" s="1965"/>
      <c r="C158" s="1966"/>
      <c r="D158" s="258">
        <f t="shared" si="2"/>
        <v>0</v>
      </c>
      <c r="E158" s="1966"/>
      <c r="F158" s="1966"/>
      <c r="G158" s="1966"/>
      <c r="H158" s="1966"/>
      <c r="I158" s="1966"/>
      <c r="J158" s="1966"/>
      <c r="K158" s="3421"/>
      <c r="L158" s="158"/>
    </row>
    <row r="159" spans="1:12" ht="15.75" x14ac:dyDescent="0.2">
      <c r="A159" s="1964"/>
      <c r="B159" s="1965"/>
      <c r="C159" s="1966"/>
      <c r="D159" s="258">
        <f t="shared" si="2"/>
        <v>0</v>
      </c>
      <c r="E159" s="1966"/>
      <c r="F159" s="1966"/>
      <c r="G159" s="1966"/>
      <c r="H159" s="1966"/>
      <c r="I159" s="1966"/>
      <c r="J159" s="1966"/>
      <c r="K159" s="3421"/>
      <c r="L159" s="158"/>
    </row>
    <row r="160" spans="1:12" ht="15.75" x14ac:dyDescent="0.2">
      <c r="A160" s="1964"/>
      <c r="B160" s="1965"/>
      <c r="C160" s="1966"/>
      <c r="D160" s="258">
        <f t="shared" si="2"/>
        <v>0</v>
      </c>
      <c r="E160" s="1966"/>
      <c r="F160" s="1966"/>
      <c r="G160" s="1966"/>
      <c r="H160" s="1966"/>
      <c r="I160" s="1966"/>
      <c r="J160" s="1966"/>
      <c r="K160" s="3421"/>
      <c r="L160" s="158"/>
    </row>
    <row r="161" spans="1:12" ht="15.75" x14ac:dyDescent="0.2">
      <c r="A161" s="1964"/>
      <c r="B161" s="1965"/>
      <c r="C161" s="1966"/>
      <c r="D161" s="258">
        <f t="shared" si="2"/>
        <v>0</v>
      </c>
      <c r="E161" s="1966"/>
      <c r="F161" s="1966"/>
      <c r="G161" s="1966"/>
      <c r="H161" s="1966"/>
      <c r="I161" s="1966"/>
      <c r="J161" s="1966"/>
      <c r="K161" s="3421"/>
      <c r="L161" s="158"/>
    </row>
    <row r="162" spans="1:12" ht="15.75" x14ac:dyDescent="0.2">
      <c r="A162" s="1964"/>
      <c r="B162" s="1965"/>
      <c r="C162" s="1966"/>
      <c r="D162" s="258">
        <f t="shared" si="2"/>
        <v>0</v>
      </c>
      <c r="E162" s="1966"/>
      <c r="F162" s="1966"/>
      <c r="G162" s="1966"/>
      <c r="H162" s="1966"/>
      <c r="I162" s="1966"/>
      <c r="J162" s="1966"/>
      <c r="K162" s="3421"/>
      <c r="L162" s="158"/>
    </row>
    <row r="163" spans="1:12" ht="15.75" x14ac:dyDescent="0.2">
      <c r="A163" s="1964"/>
      <c r="B163" s="1965"/>
      <c r="C163" s="1966"/>
      <c r="D163" s="258">
        <f t="shared" si="2"/>
        <v>0</v>
      </c>
      <c r="E163" s="1966"/>
      <c r="F163" s="1966"/>
      <c r="G163" s="1966"/>
      <c r="H163" s="1966"/>
      <c r="I163" s="1966"/>
      <c r="J163" s="1966"/>
      <c r="K163" s="3421"/>
      <c r="L163" s="158"/>
    </row>
    <row r="164" spans="1:12" ht="15.75" x14ac:dyDescent="0.2">
      <c r="A164" s="1964"/>
      <c r="B164" s="1965"/>
      <c r="C164" s="1966"/>
      <c r="D164" s="258">
        <f t="shared" si="2"/>
        <v>0</v>
      </c>
      <c r="E164" s="1966"/>
      <c r="F164" s="1966"/>
      <c r="G164" s="1966"/>
      <c r="H164" s="1966"/>
      <c r="I164" s="1966"/>
      <c r="J164" s="1966"/>
      <c r="K164" s="3421"/>
      <c r="L164" s="158"/>
    </row>
    <row r="165" spans="1:12" ht="15.75" x14ac:dyDescent="0.2">
      <c r="A165" s="1964"/>
      <c r="B165" s="1965"/>
      <c r="C165" s="1966"/>
      <c r="D165" s="258">
        <f t="shared" si="2"/>
        <v>0</v>
      </c>
      <c r="E165" s="1966"/>
      <c r="F165" s="1966"/>
      <c r="G165" s="1966"/>
      <c r="H165" s="1966"/>
      <c r="I165" s="1966"/>
      <c r="J165" s="1966"/>
      <c r="K165" s="3421"/>
      <c r="L165" s="158"/>
    </row>
    <row r="166" spans="1:12" ht="15.75" x14ac:dyDescent="0.2">
      <c r="A166" s="1964"/>
      <c r="B166" s="1965"/>
      <c r="C166" s="1966"/>
      <c r="D166" s="258">
        <f t="shared" si="2"/>
        <v>0</v>
      </c>
      <c r="E166" s="1966"/>
      <c r="F166" s="1966"/>
      <c r="G166" s="1966"/>
      <c r="H166" s="1966"/>
      <c r="I166" s="1966"/>
      <c r="J166" s="1966"/>
      <c r="K166" s="3421"/>
      <c r="L166" s="158"/>
    </row>
    <row r="167" spans="1:12" ht="15.75" x14ac:dyDescent="0.2">
      <c r="A167" s="1964"/>
      <c r="B167" s="1965"/>
      <c r="C167" s="1966"/>
      <c r="D167" s="258">
        <f t="shared" si="2"/>
        <v>0</v>
      </c>
      <c r="E167" s="1966"/>
      <c r="F167" s="1966"/>
      <c r="G167" s="1966"/>
      <c r="H167" s="1966"/>
      <c r="I167" s="1966"/>
      <c r="J167" s="1966"/>
      <c r="K167" s="3421"/>
      <c r="L167" s="158"/>
    </row>
    <row r="168" spans="1:12" ht="15.75" x14ac:dyDescent="0.2">
      <c r="A168" s="1964"/>
      <c r="B168" s="1965"/>
      <c r="C168" s="1966"/>
      <c r="D168" s="258">
        <f t="shared" si="2"/>
        <v>0</v>
      </c>
      <c r="E168" s="1966"/>
      <c r="F168" s="1966"/>
      <c r="G168" s="1966"/>
      <c r="H168" s="1966"/>
      <c r="I168" s="1966"/>
      <c r="J168" s="1966"/>
      <c r="K168" s="3421"/>
      <c r="L168" s="158"/>
    </row>
    <row r="169" spans="1:12" ht="15.75" x14ac:dyDescent="0.2">
      <c r="A169" s="1964"/>
      <c r="B169" s="1965"/>
      <c r="C169" s="1966"/>
      <c r="D169" s="258">
        <f t="shared" si="2"/>
        <v>0</v>
      </c>
      <c r="E169" s="1966"/>
      <c r="F169" s="1966"/>
      <c r="G169" s="1966"/>
      <c r="H169" s="1966"/>
      <c r="I169" s="1966"/>
      <c r="J169" s="1966"/>
      <c r="K169" s="3421"/>
      <c r="L169" s="158"/>
    </row>
    <row r="170" spans="1:12" ht="15.75" x14ac:dyDescent="0.2">
      <c r="A170" s="1964"/>
      <c r="B170" s="1965"/>
      <c r="C170" s="1966"/>
      <c r="D170" s="258">
        <f t="shared" si="2"/>
        <v>0</v>
      </c>
      <c r="E170" s="1966"/>
      <c r="F170" s="1966"/>
      <c r="G170" s="1966"/>
      <c r="H170" s="1966"/>
      <c r="I170" s="1966"/>
      <c r="J170" s="1966"/>
      <c r="K170" s="3421"/>
      <c r="L170" s="158"/>
    </row>
    <row r="171" spans="1:12" ht="15.75" x14ac:dyDescent="0.2">
      <c r="A171" s="1964"/>
      <c r="B171" s="1965"/>
      <c r="C171" s="1966"/>
      <c r="D171" s="258">
        <f t="shared" si="2"/>
        <v>0</v>
      </c>
      <c r="E171" s="1966"/>
      <c r="F171" s="1966"/>
      <c r="G171" s="1966"/>
      <c r="H171" s="1966"/>
      <c r="I171" s="1966"/>
      <c r="J171" s="1966"/>
      <c r="K171" s="3421"/>
      <c r="L171" s="158"/>
    </row>
    <row r="172" spans="1:12" ht="15.75" x14ac:dyDescent="0.2">
      <c r="A172" s="1964"/>
      <c r="B172" s="1965"/>
      <c r="C172" s="1966"/>
      <c r="D172" s="258">
        <f t="shared" si="2"/>
        <v>0</v>
      </c>
      <c r="E172" s="1966"/>
      <c r="F172" s="1966"/>
      <c r="G172" s="1966"/>
      <c r="H172" s="1966"/>
      <c r="I172" s="1966"/>
      <c r="J172" s="1966"/>
      <c r="K172" s="3421"/>
      <c r="L172" s="158"/>
    </row>
    <row r="173" spans="1:12" ht="15.75" x14ac:dyDescent="0.2">
      <c r="A173" s="1964"/>
      <c r="B173" s="1965"/>
      <c r="C173" s="1966"/>
      <c r="D173" s="258">
        <f t="shared" si="2"/>
        <v>0</v>
      </c>
      <c r="E173" s="1966"/>
      <c r="F173" s="1966"/>
      <c r="G173" s="1966"/>
      <c r="H173" s="1966"/>
      <c r="I173" s="1966"/>
      <c r="J173" s="1966"/>
      <c r="K173" s="3421"/>
      <c r="L173" s="158"/>
    </row>
    <row r="174" spans="1:12" ht="15.75" x14ac:dyDescent="0.2">
      <c r="A174" s="1964"/>
      <c r="B174" s="1965"/>
      <c r="C174" s="1966"/>
      <c r="D174" s="258">
        <f t="shared" si="2"/>
        <v>0</v>
      </c>
      <c r="E174" s="1966"/>
      <c r="F174" s="1966"/>
      <c r="G174" s="1966"/>
      <c r="H174" s="1966"/>
      <c r="I174" s="1966"/>
      <c r="J174" s="1966"/>
      <c r="K174" s="3421"/>
      <c r="L174" s="158"/>
    </row>
    <row r="175" spans="1:12" ht="15.75" x14ac:dyDescent="0.2">
      <c r="A175" s="1964"/>
      <c r="B175" s="1965"/>
      <c r="C175" s="1966"/>
      <c r="D175" s="258">
        <f t="shared" si="2"/>
        <v>0</v>
      </c>
      <c r="E175" s="1966"/>
      <c r="F175" s="1966"/>
      <c r="G175" s="1966"/>
      <c r="H175" s="1966"/>
      <c r="I175" s="1966"/>
      <c r="J175" s="1966"/>
      <c r="K175" s="3421"/>
      <c r="L175" s="158"/>
    </row>
    <row r="176" spans="1:12" ht="15.75" x14ac:dyDescent="0.2">
      <c r="A176" s="1964"/>
      <c r="B176" s="1965"/>
      <c r="C176" s="1966"/>
      <c r="D176" s="258">
        <f t="shared" si="2"/>
        <v>0</v>
      </c>
      <c r="E176" s="1966"/>
      <c r="F176" s="1966"/>
      <c r="G176" s="1966"/>
      <c r="H176" s="1966"/>
      <c r="I176" s="1966"/>
      <c r="J176" s="1966"/>
      <c r="K176" s="3421"/>
      <c r="L176" s="158"/>
    </row>
    <row r="177" spans="1:12" ht="15.75" x14ac:dyDescent="0.2">
      <c r="A177" s="1964"/>
      <c r="B177" s="1965"/>
      <c r="C177" s="1966"/>
      <c r="D177" s="258">
        <f t="shared" si="2"/>
        <v>0</v>
      </c>
      <c r="E177" s="1966"/>
      <c r="F177" s="1966"/>
      <c r="G177" s="1966"/>
      <c r="H177" s="1966"/>
      <c r="I177" s="1966"/>
      <c r="J177" s="1966"/>
      <c r="K177" s="3421"/>
      <c r="L177" s="158"/>
    </row>
    <row r="178" spans="1:12" ht="15.75" x14ac:dyDescent="0.2">
      <c r="A178" s="1964"/>
      <c r="B178" s="1965"/>
      <c r="C178" s="1966"/>
      <c r="D178" s="258">
        <f t="shared" si="2"/>
        <v>0</v>
      </c>
      <c r="E178" s="1966"/>
      <c r="F178" s="1966"/>
      <c r="G178" s="1966"/>
      <c r="H178" s="1966"/>
      <c r="I178" s="1966"/>
      <c r="J178" s="1966"/>
      <c r="K178" s="3421"/>
      <c r="L178" s="158"/>
    </row>
    <row r="179" spans="1:12" ht="15.75" x14ac:dyDescent="0.2">
      <c r="A179" s="1964"/>
      <c r="B179" s="1965"/>
      <c r="C179" s="1966"/>
      <c r="D179" s="258">
        <f t="shared" si="2"/>
        <v>0</v>
      </c>
      <c r="E179" s="1966"/>
      <c r="F179" s="1966"/>
      <c r="G179" s="1966"/>
      <c r="H179" s="1966"/>
      <c r="I179" s="1966"/>
      <c r="J179" s="1966"/>
      <c r="K179" s="3421"/>
      <c r="L179" s="158"/>
    </row>
    <row r="180" spans="1:12" ht="15.75" x14ac:dyDescent="0.2">
      <c r="A180" s="1964"/>
      <c r="B180" s="1965"/>
      <c r="C180" s="1966"/>
      <c r="D180" s="258">
        <f t="shared" si="2"/>
        <v>0</v>
      </c>
      <c r="E180" s="1966"/>
      <c r="F180" s="1966"/>
      <c r="G180" s="1966"/>
      <c r="H180" s="1966"/>
      <c r="I180" s="1966"/>
      <c r="J180" s="1966"/>
      <c r="K180" s="3421"/>
      <c r="L180" s="158"/>
    </row>
    <row r="181" spans="1:12" ht="15.75" x14ac:dyDescent="0.2">
      <c r="A181" s="1964"/>
      <c r="B181" s="1965"/>
      <c r="C181" s="1966"/>
      <c r="D181" s="258">
        <f t="shared" si="2"/>
        <v>0</v>
      </c>
      <c r="E181" s="1966"/>
      <c r="F181" s="1966"/>
      <c r="G181" s="1966"/>
      <c r="H181" s="1966"/>
      <c r="I181" s="1966"/>
      <c r="J181" s="1966"/>
      <c r="K181" s="3421"/>
      <c r="L181" s="158"/>
    </row>
    <row r="182" spans="1:12" ht="15.75" x14ac:dyDescent="0.2">
      <c r="A182" s="1964"/>
      <c r="B182" s="1965"/>
      <c r="C182" s="1966"/>
      <c r="D182" s="258">
        <f t="shared" si="2"/>
        <v>0</v>
      </c>
      <c r="E182" s="1966"/>
      <c r="F182" s="1966"/>
      <c r="G182" s="1966"/>
      <c r="H182" s="1966"/>
      <c r="I182" s="1966"/>
      <c r="J182" s="1966"/>
      <c r="K182" s="3421"/>
      <c r="L182" s="158"/>
    </row>
    <row r="183" spans="1:12" ht="15.75" x14ac:dyDescent="0.2">
      <c r="A183" s="1964"/>
      <c r="B183" s="1965"/>
      <c r="C183" s="1966"/>
      <c r="D183" s="258">
        <f t="shared" si="2"/>
        <v>0</v>
      </c>
      <c r="E183" s="1966"/>
      <c r="F183" s="1966"/>
      <c r="G183" s="1966"/>
      <c r="H183" s="1966"/>
      <c r="I183" s="1966"/>
      <c r="J183" s="1966"/>
      <c r="K183" s="3421"/>
      <c r="L183" s="158"/>
    </row>
    <row r="184" spans="1:12" ht="15.75" x14ac:dyDescent="0.2">
      <c r="A184" s="1964"/>
      <c r="B184" s="1965"/>
      <c r="C184" s="1966"/>
      <c r="D184" s="258">
        <f t="shared" si="2"/>
        <v>0</v>
      </c>
      <c r="E184" s="1966"/>
      <c r="F184" s="1966"/>
      <c r="G184" s="1966"/>
      <c r="H184" s="1966"/>
      <c r="I184" s="1966"/>
      <c r="J184" s="1966"/>
      <c r="K184" s="3421"/>
      <c r="L184" s="158"/>
    </row>
    <row r="185" spans="1:12" ht="15.75" x14ac:dyDescent="0.2">
      <c r="A185" s="1964"/>
      <c r="B185" s="1965"/>
      <c r="C185" s="1966"/>
      <c r="D185" s="258">
        <f t="shared" si="2"/>
        <v>0</v>
      </c>
      <c r="E185" s="1966"/>
      <c r="F185" s="1966"/>
      <c r="G185" s="1966"/>
      <c r="H185" s="1966"/>
      <c r="I185" s="1966"/>
      <c r="J185" s="1966"/>
      <c r="K185" s="3421"/>
      <c r="L185" s="158"/>
    </row>
    <row r="186" spans="1:12" ht="15.75" x14ac:dyDescent="0.2">
      <c r="A186" s="1964"/>
      <c r="B186" s="1965"/>
      <c r="C186" s="1966"/>
      <c r="D186" s="258">
        <f t="shared" si="2"/>
        <v>0</v>
      </c>
      <c r="E186" s="1966"/>
      <c r="F186" s="1966"/>
      <c r="G186" s="1966"/>
      <c r="H186" s="1966"/>
      <c r="I186" s="1966"/>
      <c r="J186" s="1966"/>
      <c r="K186" s="3421"/>
      <c r="L186" s="158"/>
    </row>
    <row r="187" spans="1:12" ht="15.75" x14ac:dyDescent="0.2">
      <c r="A187" s="1964"/>
      <c r="B187" s="1965"/>
      <c r="C187" s="1966"/>
      <c r="D187" s="258">
        <f t="shared" si="2"/>
        <v>0</v>
      </c>
      <c r="E187" s="1966"/>
      <c r="F187" s="1966"/>
      <c r="G187" s="1966"/>
      <c r="H187" s="1966"/>
      <c r="I187" s="1966"/>
      <c r="J187" s="1966"/>
      <c r="K187" s="3421"/>
      <c r="L187" s="158"/>
    </row>
    <row r="188" spans="1:12" ht="15.75" x14ac:dyDescent="0.2">
      <c r="A188" s="1964"/>
      <c r="B188" s="1965"/>
      <c r="C188" s="1966"/>
      <c r="D188" s="258">
        <f t="shared" si="2"/>
        <v>0</v>
      </c>
      <c r="E188" s="1966"/>
      <c r="F188" s="1966"/>
      <c r="G188" s="1966"/>
      <c r="H188" s="1966"/>
      <c r="I188" s="1966"/>
      <c r="J188" s="1966"/>
      <c r="K188" s="3421"/>
      <c r="L188" s="158"/>
    </row>
    <row r="189" spans="1:12" ht="15.75" x14ac:dyDescent="0.2">
      <c r="A189" s="1964"/>
      <c r="B189" s="1965"/>
      <c r="C189" s="1966"/>
      <c r="D189" s="258">
        <f t="shared" si="2"/>
        <v>0</v>
      </c>
      <c r="E189" s="1966"/>
      <c r="F189" s="1966"/>
      <c r="G189" s="1966"/>
      <c r="H189" s="1966"/>
      <c r="I189" s="1966"/>
      <c r="J189" s="1966"/>
      <c r="K189" s="3421"/>
      <c r="L189" s="158"/>
    </row>
    <row r="190" spans="1:12" ht="15.75" x14ac:dyDescent="0.2">
      <c r="A190" s="1964"/>
      <c r="B190" s="1965"/>
      <c r="C190" s="1966"/>
      <c r="D190" s="258">
        <f t="shared" si="2"/>
        <v>0</v>
      </c>
      <c r="E190" s="1966"/>
      <c r="F190" s="1966"/>
      <c r="G190" s="1966"/>
      <c r="H190" s="1966"/>
      <c r="I190" s="1966"/>
      <c r="J190" s="1966"/>
      <c r="K190" s="3421"/>
      <c r="L190" s="158"/>
    </row>
    <row r="191" spans="1:12" ht="15.75" x14ac:dyDescent="0.2">
      <c r="A191" s="1964"/>
      <c r="B191" s="1965"/>
      <c r="C191" s="1966"/>
      <c r="D191" s="258">
        <f t="shared" si="2"/>
        <v>0</v>
      </c>
      <c r="E191" s="1966"/>
      <c r="F191" s="1966"/>
      <c r="G191" s="1966"/>
      <c r="H191" s="1966"/>
      <c r="I191" s="1966"/>
      <c r="J191" s="1966"/>
      <c r="K191" s="3421"/>
      <c r="L191" s="158"/>
    </row>
    <row r="192" spans="1:12" ht="15.75" x14ac:dyDescent="0.2">
      <c r="A192" s="1964"/>
      <c r="B192" s="1965"/>
      <c r="C192" s="1966"/>
      <c r="D192" s="258">
        <f t="shared" si="2"/>
        <v>0</v>
      </c>
      <c r="E192" s="1966"/>
      <c r="F192" s="1966"/>
      <c r="G192" s="1966"/>
      <c r="H192" s="1966"/>
      <c r="I192" s="1966"/>
      <c r="J192" s="1966"/>
      <c r="K192" s="3421"/>
      <c r="L192" s="158"/>
    </row>
    <row r="193" spans="1:12" ht="15.75" x14ac:dyDescent="0.2">
      <c r="A193" s="1964"/>
      <c r="B193" s="1965"/>
      <c r="C193" s="1966"/>
      <c r="D193" s="258">
        <f t="shared" si="2"/>
        <v>0</v>
      </c>
      <c r="E193" s="1966"/>
      <c r="F193" s="1966"/>
      <c r="G193" s="1966"/>
      <c r="H193" s="1966"/>
      <c r="I193" s="1966"/>
      <c r="J193" s="1966"/>
      <c r="K193" s="3421"/>
      <c r="L193" s="158"/>
    </row>
    <row r="194" spans="1:12" ht="15.75" x14ac:dyDescent="0.2">
      <c r="A194" s="1964"/>
      <c r="B194" s="1965"/>
      <c r="C194" s="1966"/>
      <c r="D194" s="258">
        <f t="shared" si="2"/>
        <v>0</v>
      </c>
      <c r="E194" s="1966"/>
      <c r="F194" s="1966"/>
      <c r="G194" s="1966"/>
      <c r="H194" s="1966"/>
      <c r="I194" s="1966"/>
      <c r="J194" s="1966"/>
      <c r="K194" s="3421"/>
      <c r="L194" s="158"/>
    </row>
    <row r="195" spans="1:12" ht="15.75" x14ac:dyDescent="0.2">
      <c r="A195" s="1964"/>
      <c r="B195" s="1965"/>
      <c r="C195" s="1966"/>
      <c r="D195" s="258">
        <f t="shared" si="2"/>
        <v>0</v>
      </c>
      <c r="E195" s="1966"/>
      <c r="F195" s="1966"/>
      <c r="G195" s="1966"/>
      <c r="H195" s="1966"/>
      <c r="I195" s="1966"/>
      <c r="J195" s="1966"/>
      <c r="K195" s="3421"/>
      <c r="L195" s="158"/>
    </row>
    <row r="196" spans="1:12" ht="15.75" x14ac:dyDescent="0.2">
      <c r="A196" s="1964"/>
      <c r="B196" s="1965"/>
      <c r="C196" s="1966"/>
      <c r="D196" s="258">
        <f t="shared" si="2"/>
        <v>0</v>
      </c>
      <c r="E196" s="1966"/>
      <c r="F196" s="1966"/>
      <c r="G196" s="1966"/>
      <c r="H196" s="1966"/>
      <c r="I196" s="1966"/>
      <c r="J196" s="1966"/>
      <c r="K196" s="3421"/>
      <c r="L196" s="158"/>
    </row>
    <row r="197" spans="1:12" ht="15.75" x14ac:dyDescent="0.2">
      <c r="A197" s="1964"/>
      <c r="B197" s="1965"/>
      <c r="C197" s="1966"/>
      <c r="D197" s="258">
        <f t="shared" si="2"/>
        <v>0</v>
      </c>
      <c r="E197" s="1966"/>
      <c r="F197" s="1966"/>
      <c r="G197" s="1966"/>
      <c r="H197" s="1966"/>
      <c r="I197" s="1966"/>
      <c r="J197" s="1966"/>
      <c r="K197" s="3421"/>
      <c r="L197" s="158"/>
    </row>
    <row r="198" spans="1:12" ht="15.75" x14ac:dyDescent="0.2">
      <c r="A198" s="1964"/>
      <c r="B198" s="1965"/>
      <c r="C198" s="1966"/>
      <c r="D198" s="258">
        <f t="shared" si="2"/>
        <v>0</v>
      </c>
      <c r="E198" s="1966"/>
      <c r="F198" s="1966"/>
      <c r="G198" s="1966"/>
      <c r="H198" s="1966"/>
      <c r="I198" s="1966"/>
      <c r="J198" s="1966"/>
      <c r="K198" s="3421"/>
      <c r="L198" s="158"/>
    </row>
    <row r="199" spans="1:12" ht="15.75" x14ac:dyDescent="0.2">
      <c r="A199" s="1964"/>
      <c r="B199" s="1965"/>
      <c r="C199" s="1966"/>
      <c r="D199" s="258">
        <f t="shared" si="2"/>
        <v>0</v>
      </c>
      <c r="E199" s="1966"/>
      <c r="F199" s="1966"/>
      <c r="G199" s="1966"/>
      <c r="H199" s="1966"/>
      <c r="I199" s="1966"/>
      <c r="J199" s="1966"/>
      <c r="K199" s="3421"/>
      <c r="L199" s="158"/>
    </row>
    <row r="200" spans="1:12" ht="15.75" x14ac:dyDescent="0.2">
      <c r="A200" s="1964"/>
      <c r="B200" s="1965"/>
      <c r="C200" s="1966"/>
      <c r="D200" s="258">
        <f t="shared" si="2"/>
        <v>0</v>
      </c>
      <c r="E200" s="1966"/>
      <c r="F200" s="1966"/>
      <c r="G200" s="1966"/>
      <c r="H200" s="1966"/>
      <c r="I200" s="1966"/>
      <c r="J200" s="1966"/>
      <c r="K200" s="3421"/>
      <c r="L200" s="158"/>
    </row>
    <row r="201" spans="1:12" ht="15.75" x14ac:dyDescent="0.2">
      <c r="A201" s="1964"/>
      <c r="B201" s="1965"/>
      <c r="C201" s="1966"/>
      <c r="D201" s="258">
        <f t="shared" si="2"/>
        <v>0</v>
      </c>
      <c r="E201" s="1966"/>
      <c r="F201" s="1966"/>
      <c r="G201" s="1966"/>
      <c r="H201" s="1966"/>
      <c r="I201" s="1966"/>
      <c r="J201" s="1966"/>
      <c r="K201" s="3421"/>
      <c r="L201" s="158"/>
    </row>
    <row r="202" spans="1:12" ht="15.75" x14ac:dyDescent="0.2">
      <c r="A202" s="1964"/>
      <c r="B202" s="1965"/>
      <c r="C202" s="1966"/>
      <c r="D202" s="258">
        <f t="shared" si="2"/>
        <v>0</v>
      </c>
      <c r="E202" s="1966"/>
      <c r="F202" s="1966"/>
      <c r="G202" s="1966"/>
      <c r="H202" s="1966"/>
      <c r="I202" s="1966"/>
      <c r="J202" s="1966"/>
      <c r="K202" s="3421"/>
      <c r="L202" s="158"/>
    </row>
    <row r="203" spans="1:12" ht="15.75" x14ac:dyDescent="0.2">
      <c r="A203" s="1964"/>
      <c r="B203" s="1965"/>
      <c r="C203" s="1966"/>
      <c r="D203" s="258">
        <f t="shared" ref="D203:D266" si="3">+C203*(100-E203)/100</f>
        <v>0</v>
      </c>
      <c r="E203" s="1966"/>
      <c r="F203" s="1966"/>
      <c r="G203" s="1966"/>
      <c r="H203" s="1966"/>
      <c r="I203" s="1966"/>
      <c r="J203" s="1966"/>
      <c r="K203" s="3421"/>
      <c r="L203" s="158"/>
    </row>
    <row r="204" spans="1:12" ht="15.75" x14ac:dyDescent="0.2">
      <c r="A204" s="1964"/>
      <c r="B204" s="1965"/>
      <c r="C204" s="1966"/>
      <c r="D204" s="258">
        <f t="shared" si="3"/>
        <v>0</v>
      </c>
      <c r="E204" s="1966"/>
      <c r="F204" s="1966"/>
      <c r="G204" s="1966"/>
      <c r="H204" s="1966"/>
      <c r="I204" s="1966"/>
      <c r="J204" s="1966"/>
      <c r="K204" s="3421"/>
      <c r="L204" s="158"/>
    </row>
    <row r="205" spans="1:12" ht="15.75" x14ac:dyDescent="0.2">
      <c r="A205" s="1964"/>
      <c r="B205" s="1965"/>
      <c r="C205" s="1966"/>
      <c r="D205" s="258">
        <f t="shared" si="3"/>
        <v>0</v>
      </c>
      <c r="E205" s="1966"/>
      <c r="F205" s="1966"/>
      <c r="G205" s="1966"/>
      <c r="H205" s="1966"/>
      <c r="I205" s="1966"/>
      <c r="J205" s="1966"/>
      <c r="K205" s="3421"/>
      <c r="L205" s="158"/>
    </row>
    <row r="206" spans="1:12" ht="15.75" x14ac:dyDescent="0.2">
      <c r="A206" s="1964"/>
      <c r="B206" s="1965"/>
      <c r="C206" s="1966"/>
      <c r="D206" s="258">
        <f t="shared" si="3"/>
        <v>0</v>
      </c>
      <c r="E206" s="1966"/>
      <c r="F206" s="1966"/>
      <c r="G206" s="1966"/>
      <c r="H206" s="1966"/>
      <c r="I206" s="1966"/>
      <c r="J206" s="1966"/>
      <c r="K206" s="3421"/>
      <c r="L206" s="158"/>
    </row>
    <row r="207" spans="1:12" ht="15.75" x14ac:dyDescent="0.2">
      <c r="A207" s="1964"/>
      <c r="B207" s="1965"/>
      <c r="C207" s="1966"/>
      <c r="D207" s="258">
        <f t="shared" si="3"/>
        <v>0</v>
      </c>
      <c r="E207" s="1966"/>
      <c r="F207" s="1966"/>
      <c r="G207" s="1966"/>
      <c r="H207" s="1966"/>
      <c r="I207" s="1966"/>
      <c r="J207" s="1966"/>
      <c r="K207" s="3421"/>
      <c r="L207" s="158"/>
    </row>
    <row r="208" spans="1:12" ht="15.75" x14ac:dyDescent="0.2">
      <c r="A208" s="1964"/>
      <c r="B208" s="1965"/>
      <c r="C208" s="1966"/>
      <c r="D208" s="258">
        <f t="shared" si="3"/>
        <v>0</v>
      </c>
      <c r="E208" s="1966"/>
      <c r="F208" s="1966"/>
      <c r="G208" s="1966"/>
      <c r="H208" s="1966"/>
      <c r="I208" s="1966"/>
      <c r="J208" s="1966"/>
      <c r="K208" s="3421"/>
      <c r="L208" s="158"/>
    </row>
    <row r="209" spans="1:12" ht="15.75" x14ac:dyDescent="0.2">
      <c r="A209" s="1964"/>
      <c r="B209" s="1965"/>
      <c r="C209" s="1966"/>
      <c r="D209" s="258">
        <f t="shared" si="3"/>
        <v>0</v>
      </c>
      <c r="E209" s="1966"/>
      <c r="F209" s="1966"/>
      <c r="G209" s="1966"/>
      <c r="H209" s="1966"/>
      <c r="I209" s="1966"/>
      <c r="J209" s="1966"/>
      <c r="K209" s="3421"/>
      <c r="L209" s="158"/>
    </row>
    <row r="210" spans="1:12" ht="15.75" x14ac:dyDescent="0.2">
      <c r="A210" s="1964"/>
      <c r="B210" s="1965"/>
      <c r="C210" s="1966"/>
      <c r="D210" s="258">
        <f t="shared" si="3"/>
        <v>0</v>
      </c>
      <c r="E210" s="1966"/>
      <c r="F210" s="1966"/>
      <c r="G210" s="1966"/>
      <c r="H210" s="1966"/>
      <c r="I210" s="1966"/>
      <c r="J210" s="1966"/>
      <c r="K210" s="3421"/>
      <c r="L210" s="158"/>
    </row>
    <row r="211" spans="1:12" ht="15.75" x14ac:dyDescent="0.2">
      <c r="A211" s="1964"/>
      <c r="B211" s="1965"/>
      <c r="C211" s="1966"/>
      <c r="D211" s="258">
        <f t="shared" si="3"/>
        <v>0</v>
      </c>
      <c r="E211" s="1966"/>
      <c r="F211" s="1966"/>
      <c r="G211" s="1966"/>
      <c r="H211" s="1966"/>
      <c r="I211" s="1966"/>
      <c r="J211" s="1966"/>
      <c r="K211" s="3421"/>
      <c r="L211" s="158"/>
    </row>
    <row r="212" spans="1:12" ht="15.75" x14ac:dyDescent="0.2">
      <c r="A212" s="1964"/>
      <c r="B212" s="1965"/>
      <c r="C212" s="1966"/>
      <c r="D212" s="258">
        <f t="shared" si="3"/>
        <v>0</v>
      </c>
      <c r="E212" s="1966"/>
      <c r="F212" s="1966"/>
      <c r="G212" s="1966"/>
      <c r="H212" s="1966"/>
      <c r="I212" s="1966"/>
      <c r="J212" s="1966"/>
      <c r="K212" s="3421"/>
      <c r="L212" s="158"/>
    </row>
    <row r="213" spans="1:12" ht="15.75" x14ac:dyDescent="0.2">
      <c r="A213" s="1964"/>
      <c r="B213" s="1965"/>
      <c r="C213" s="1966"/>
      <c r="D213" s="258">
        <f t="shared" si="3"/>
        <v>0</v>
      </c>
      <c r="E213" s="1966"/>
      <c r="F213" s="1966"/>
      <c r="G213" s="1966"/>
      <c r="H213" s="1966"/>
      <c r="I213" s="1966"/>
      <c r="J213" s="1966"/>
      <c r="K213" s="3421"/>
      <c r="L213" s="158"/>
    </row>
    <row r="214" spans="1:12" ht="15.75" x14ac:dyDescent="0.2">
      <c r="A214" s="1964"/>
      <c r="B214" s="1965"/>
      <c r="C214" s="1966"/>
      <c r="D214" s="258">
        <f t="shared" si="3"/>
        <v>0</v>
      </c>
      <c r="E214" s="1966"/>
      <c r="F214" s="1966"/>
      <c r="G214" s="1966"/>
      <c r="H214" s="1966"/>
      <c r="I214" s="1966"/>
      <c r="J214" s="1966"/>
      <c r="K214" s="3421"/>
      <c r="L214" s="158"/>
    </row>
    <row r="215" spans="1:12" ht="15.75" x14ac:dyDescent="0.2">
      <c r="A215" s="1964"/>
      <c r="B215" s="1965"/>
      <c r="C215" s="1966"/>
      <c r="D215" s="258">
        <f t="shared" si="3"/>
        <v>0</v>
      </c>
      <c r="E215" s="1966"/>
      <c r="F215" s="1966"/>
      <c r="G215" s="1966"/>
      <c r="H215" s="1966"/>
      <c r="I215" s="1966"/>
      <c r="J215" s="1966"/>
      <c r="K215" s="3421"/>
      <c r="L215" s="158"/>
    </row>
    <row r="216" spans="1:12" ht="15.75" x14ac:dyDescent="0.2">
      <c r="A216" s="1964"/>
      <c r="B216" s="1965"/>
      <c r="C216" s="1966"/>
      <c r="D216" s="258">
        <f t="shared" si="3"/>
        <v>0</v>
      </c>
      <c r="E216" s="1966"/>
      <c r="F216" s="1966"/>
      <c r="G216" s="1966"/>
      <c r="H216" s="1966"/>
      <c r="I216" s="1966"/>
      <c r="J216" s="1966"/>
      <c r="K216" s="3421"/>
      <c r="L216" s="158"/>
    </row>
    <row r="217" spans="1:12" ht="15.75" x14ac:dyDescent="0.2">
      <c r="A217" s="1964"/>
      <c r="B217" s="1965"/>
      <c r="C217" s="1966"/>
      <c r="D217" s="258">
        <f t="shared" si="3"/>
        <v>0</v>
      </c>
      <c r="E217" s="1966"/>
      <c r="F217" s="1966"/>
      <c r="G217" s="1966"/>
      <c r="H217" s="1966"/>
      <c r="I217" s="1966"/>
      <c r="J217" s="1966"/>
      <c r="K217" s="3421"/>
      <c r="L217" s="158"/>
    </row>
    <row r="218" spans="1:12" ht="15.75" x14ac:dyDescent="0.2">
      <c r="A218" s="1964"/>
      <c r="B218" s="1965"/>
      <c r="C218" s="1966"/>
      <c r="D218" s="258">
        <f t="shared" si="3"/>
        <v>0</v>
      </c>
      <c r="E218" s="1966"/>
      <c r="F218" s="1966"/>
      <c r="G218" s="1966"/>
      <c r="H218" s="1966"/>
      <c r="I218" s="1966"/>
      <c r="J218" s="1966"/>
      <c r="K218" s="3421"/>
      <c r="L218" s="158"/>
    </row>
    <row r="219" spans="1:12" ht="15.75" x14ac:dyDescent="0.2">
      <c r="A219" s="1964"/>
      <c r="B219" s="1965"/>
      <c r="C219" s="1966"/>
      <c r="D219" s="258">
        <f t="shared" si="3"/>
        <v>0</v>
      </c>
      <c r="E219" s="1966"/>
      <c r="F219" s="1966"/>
      <c r="G219" s="1966"/>
      <c r="H219" s="1966"/>
      <c r="I219" s="1966"/>
      <c r="J219" s="1966"/>
      <c r="K219" s="3421"/>
      <c r="L219" s="158"/>
    </row>
    <row r="220" spans="1:12" ht="15.75" x14ac:dyDescent="0.2">
      <c r="A220" s="1964"/>
      <c r="B220" s="1965"/>
      <c r="C220" s="1966"/>
      <c r="D220" s="258">
        <f t="shared" si="3"/>
        <v>0</v>
      </c>
      <c r="E220" s="1966"/>
      <c r="F220" s="1966"/>
      <c r="G220" s="1966"/>
      <c r="H220" s="1966"/>
      <c r="I220" s="1966"/>
      <c r="J220" s="1966"/>
      <c r="K220" s="3421"/>
      <c r="L220" s="158"/>
    </row>
    <row r="221" spans="1:12" ht="15.75" x14ac:dyDescent="0.2">
      <c r="A221" s="1964"/>
      <c r="B221" s="1965"/>
      <c r="C221" s="1966"/>
      <c r="D221" s="258">
        <f t="shared" si="3"/>
        <v>0</v>
      </c>
      <c r="E221" s="1966"/>
      <c r="F221" s="1966"/>
      <c r="G221" s="1966"/>
      <c r="H221" s="1966"/>
      <c r="I221" s="1966"/>
      <c r="J221" s="1966"/>
      <c r="K221" s="3421"/>
      <c r="L221" s="158"/>
    </row>
    <row r="222" spans="1:12" ht="15.75" x14ac:dyDescent="0.2">
      <c r="A222" s="1964"/>
      <c r="B222" s="1965"/>
      <c r="C222" s="1966"/>
      <c r="D222" s="258">
        <f t="shared" si="3"/>
        <v>0</v>
      </c>
      <c r="E222" s="1966"/>
      <c r="F222" s="1966"/>
      <c r="G222" s="1966"/>
      <c r="H222" s="1966"/>
      <c r="I222" s="1966"/>
      <c r="J222" s="1966"/>
      <c r="K222" s="3421"/>
      <c r="L222" s="158"/>
    </row>
    <row r="223" spans="1:12" ht="15.75" x14ac:dyDescent="0.2">
      <c r="A223" s="1964"/>
      <c r="B223" s="1965"/>
      <c r="C223" s="1966"/>
      <c r="D223" s="258">
        <f t="shared" si="3"/>
        <v>0</v>
      </c>
      <c r="E223" s="1966"/>
      <c r="F223" s="1966"/>
      <c r="G223" s="1966"/>
      <c r="H223" s="1966"/>
      <c r="I223" s="1966"/>
      <c r="J223" s="1966"/>
      <c r="K223" s="3421"/>
      <c r="L223" s="158"/>
    </row>
    <row r="224" spans="1:12" ht="15.75" x14ac:dyDescent="0.2">
      <c r="A224" s="1964"/>
      <c r="B224" s="1965"/>
      <c r="C224" s="1966"/>
      <c r="D224" s="258">
        <f t="shared" si="3"/>
        <v>0</v>
      </c>
      <c r="E224" s="1966"/>
      <c r="F224" s="1966"/>
      <c r="G224" s="1966"/>
      <c r="H224" s="1966"/>
      <c r="I224" s="1966"/>
      <c r="J224" s="1966"/>
      <c r="K224" s="3421"/>
      <c r="L224" s="158"/>
    </row>
    <row r="225" spans="1:12" ht="15.75" x14ac:dyDescent="0.2">
      <c r="A225" s="1964"/>
      <c r="B225" s="1965"/>
      <c r="C225" s="1966"/>
      <c r="D225" s="258">
        <f t="shared" si="3"/>
        <v>0</v>
      </c>
      <c r="E225" s="1966"/>
      <c r="F225" s="1966"/>
      <c r="G225" s="1966"/>
      <c r="H225" s="1966"/>
      <c r="I225" s="1966"/>
      <c r="J225" s="1966"/>
      <c r="K225" s="3421"/>
      <c r="L225" s="158"/>
    </row>
    <row r="226" spans="1:12" ht="15.75" x14ac:dyDescent="0.2">
      <c r="A226" s="1964"/>
      <c r="B226" s="1965"/>
      <c r="C226" s="1966"/>
      <c r="D226" s="258">
        <f t="shared" si="3"/>
        <v>0</v>
      </c>
      <c r="E226" s="1966"/>
      <c r="F226" s="1966"/>
      <c r="G226" s="1966"/>
      <c r="H226" s="1966"/>
      <c r="I226" s="1966"/>
      <c r="J226" s="1966"/>
      <c r="K226" s="3421"/>
      <c r="L226" s="158"/>
    </row>
    <row r="227" spans="1:12" ht="15.75" x14ac:dyDescent="0.2">
      <c r="A227" s="1964"/>
      <c r="B227" s="1965"/>
      <c r="C227" s="1966"/>
      <c r="D227" s="258">
        <f t="shared" si="3"/>
        <v>0</v>
      </c>
      <c r="E227" s="1966"/>
      <c r="F227" s="1966"/>
      <c r="G227" s="1966"/>
      <c r="H227" s="1966"/>
      <c r="I227" s="1966"/>
      <c r="J227" s="1966"/>
      <c r="K227" s="3421"/>
      <c r="L227" s="158"/>
    </row>
    <row r="228" spans="1:12" ht="15.75" x14ac:dyDescent="0.2">
      <c r="A228" s="1964"/>
      <c r="B228" s="1965"/>
      <c r="C228" s="1966"/>
      <c r="D228" s="258">
        <f t="shared" si="3"/>
        <v>0</v>
      </c>
      <c r="E228" s="1966"/>
      <c r="F228" s="1966"/>
      <c r="G228" s="1966"/>
      <c r="H228" s="1966"/>
      <c r="I228" s="1966"/>
      <c r="J228" s="1966"/>
      <c r="K228" s="3421"/>
      <c r="L228" s="158"/>
    </row>
    <row r="229" spans="1:12" ht="15.75" x14ac:dyDescent="0.2">
      <c r="A229" s="1964"/>
      <c r="B229" s="1965"/>
      <c r="C229" s="1966"/>
      <c r="D229" s="258">
        <f t="shared" si="3"/>
        <v>0</v>
      </c>
      <c r="E229" s="1966"/>
      <c r="F229" s="1966"/>
      <c r="G229" s="1966"/>
      <c r="H229" s="1966"/>
      <c r="I229" s="1966"/>
      <c r="J229" s="1966"/>
      <c r="K229" s="3421"/>
      <c r="L229" s="158"/>
    </row>
    <row r="230" spans="1:12" ht="15.75" x14ac:dyDescent="0.2">
      <c r="A230" s="1964"/>
      <c r="B230" s="1965"/>
      <c r="C230" s="1966"/>
      <c r="D230" s="258">
        <f t="shared" si="3"/>
        <v>0</v>
      </c>
      <c r="E230" s="1966"/>
      <c r="F230" s="1966"/>
      <c r="G230" s="1966"/>
      <c r="H230" s="1966"/>
      <c r="I230" s="1966"/>
      <c r="J230" s="1966"/>
      <c r="K230" s="3421"/>
      <c r="L230" s="158"/>
    </row>
    <row r="231" spans="1:12" ht="15.75" x14ac:dyDescent="0.2">
      <c r="A231" s="1964"/>
      <c r="B231" s="1965"/>
      <c r="C231" s="1966"/>
      <c r="D231" s="258">
        <f t="shared" si="3"/>
        <v>0</v>
      </c>
      <c r="E231" s="1966"/>
      <c r="F231" s="1966"/>
      <c r="G231" s="1966"/>
      <c r="H231" s="1966"/>
      <c r="I231" s="1966"/>
      <c r="J231" s="1966"/>
      <c r="K231" s="3421"/>
      <c r="L231" s="158"/>
    </row>
    <row r="232" spans="1:12" ht="15.75" x14ac:dyDescent="0.2">
      <c r="A232" s="1964"/>
      <c r="B232" s="1965"/>
      <c r="C232" s="1966"/>
      <c r="D232" s="258">
        <f t="shared" si="3"/>
        <v>0</v>
      </c>
      <c r="E232" s="1966"/>
      <c r="F232" s="1966"/>
      <c r="G232" s="1966"/>
      <c r="H232" s="1966"/>
      <c r="I232" s="1966"/>
      <c r="J232" s="1966"/>
      <c r="K232" s="3421"/>
      <c r="L232" s="158"/>
    </row>
    <row r="233" spans="1:12" ht="15.75" x14ac:dyDescent="0.2">
      <c r="A233" s="1964"/>
      <c r="B233" s="1965"/>
      <c r="C233" s="1966"/>
      <c r="D233" s="258">
        <f t="shared" si="3"/>
        <v>0</v>
      </c>
      <c r="E233" s="1966"/>
      <c r="F233" s="1966"/>
      <c r="G233" s="1966"/>
      <c r="H233" s="1966"/>
      <c r="I233" s="1966"/>
      <c r="J233" s="1966"/>
      <c r="K233" s="3421"/>
      <c r="L233" s="158"/>
    </row>
    <row r="234" spans="1:12" ht="15.75" x14ac:dyDescent="0.2">
      <c r="A234" s="1964"/>
      <c r="B234" s="1965"/>
      <c r="C234" s="1966"/>
      <c r="D234" s="258">
        <f t="shared" si="3"/>
        <v>0</v>
      </c>
      <c r="E234" s="1966"/>
      <c r="F234" s="1966"/>
      <c r="G234" s="1966"/>
      <c r="H234" s="1966"/>
      <c r="I234" s="1966"/>
      <c r="J234" s="1966"/>
      <c r="K234" s="3421"/>
      <c r="L234" s="158"/>
    </row>
    <row r="235" spans="1:12" ht="15.75" x14ac:dyDescent="0.2">
      <c r="A235" s="1964"/>
      <c r="B235" s="1965"/>
      <c r="C235" s="1966"/>
      <c r="D235" s="258">
        <f t="shared" si="3"/>
        <v>0</v>
      </c>
      <c r="E235" s="1966"/>
      <c r="F235" s="1966"/>
      <c r="G235" s="1966"/>
      <c r="H235" s="1966"/>
      <c r="I235" s="1966"/>
      <c r="J235" s="1966"/>
      <c r="K235" s="3421"/>
      <c r="L235" s="158"/>
    </row>
    <row r="236" spans="1:12" ht="15.75" x14ac:dyDescent="0.2">
      <c r="A236" s="1964"/>
      <c r="B236" s="1965"/>
      <c r="C236" s="1966"/>
      <c r="D236" s="258">
        <f t="shared" si="3"/>
        <v>0</v>
      </c>
      <c r="E236" s="1966"/>
      <c r="F236" s="1966"/>
      <c r="G236" s="1966"/>
      <c r="H236" s="1966"/>
      <c r="I236" s="1966"/>
      <c r="J236" s="1966"/>
      <c r="K236" s="3421"/>
      <c r="L236" s="158"/>
    </row>
    <row r="237" spans="1:12" ht="15.75" x14ac:dyDescent="0.2">
      <c r="A237" s="1964"/>
      <c r="B237" s="1965"/>
      <c r="C237" s="1966"/>
      <c r="D237" s="258">
        <f t="shared" si="3"/>
        <v>0</v>
      </c>
      <c r="E237" s="1966"/>
      <c r="F237" s="1966"/>
      <c r="G237" s="1966"/>
      <c r="H237" s="1966"/>
      <c r="I237" s="1966"/>
      <c r="J237" s="1966"/>
      <c r="K237" s="3421"/>
      <c r="L237" s="158"/>
    </row>
    <row r="238" spans="1:12" ht="15.75" x14ac:dyDescent="0.2">
      <c r="A238" s="1964"/>
      <c r="B238" s="1965"/>
      <c r="C238" s="1966"/>
      <c r="D238" s="258">
        <f t="shared" si="3"/>
        <v>0</v>
      </c>
      <c r="E238" s="1966"/>
      <c r="F238" s="1966"/>
      <c r="G238" s="1966"/>
      <c r="H238" s="1966"/>
      <c r="I238" s="1966"/>
      <c r="J238" s="1966"/>
      <c r="K238" s="3421"/>
      <c r="L238" s="158"/>
    </row>
    <row r="239" spans="1:12" ht="15.75" x14ac:dyDescent="0.2">
      <c r="A239" s="1964"/>
      <c r="B239" s="1965"/>
      <c r="C239" s="1966"/>
      <c r="D239" s="258">
        <f t="shared" si="3"/>
        <v>0</v>
      </c>
      <c r="E239" s="1966"/>
      <c r="F239" s="1966"/>
      <c r="G239" s="1966"/>
      <c r="H239" s="1966"/>
      <c r="I239" s="1966"/>
      <c r="J239" s="1966"/>
      <c r="K239" s="3421"/>
      <c r="L239" s="158"/>
    </row>
    <row r="240" spans="1:12" ht="15.75" x14ac:dyDescent="0.2">
      <c r="A240" s="1964"/>
      <c r="B240" s="1965"/>
      <c r="C240" s="1966"/>
      <c r="D240" s="258">
        <f t="shared" si="3"/>
        <v>0</v>
      </c>
      <c r="E240" s="1966"/>
      <c r="F240" s="1966"/>
      <c r="G240" s="1966"/>
      <c r="H240" s="1966"/>
      <c r="I240" s="1966"/>
      <c r="J240" s="1966"/>
      <c r="K240" s="3421"/>
      <c r="L240" s="158"/>
    </row>
    <row r="241" spans="1:12" ht="15.75" x14ac:dyDescent="0.2">
      <c r="A241" s="1964"/>
      <c r="B241" s="1965"/>
      <c r="C241" s="1966"/>
      <c r="D241" s="258">
        <f t="shared" si="3"/>
        <v>0</v>
      </c>
      <c r="E241" s="1966"/>
      <c r="F241" s="1966"/>
      <c r="G241" s="1966"/>
      <c r="H241" s="1966"/>
      <c r="I241" s="1966"/>
      <c r="J241" s="1966"/>
      <c r="K241" s="3421"/>
      <c r="L241" s="158"/>
    </row>
    <row r="242" spans="1:12" ht="15.75" x14ac:dyDescent="0.2">
      <c r="A242" s="1964"/>
      <c r="B242" s="1965"/>
      <c r="C242" s="1966"/>
      <c r="D242" s="258">
        <f t="shared" si="3"/>
        <v>0</v>
      </c>
      <c r="E242" s="1966"/>
      <c r="F242" s="1966"/>
      <c r="G242" s="1966"/>
      <c r="H242" s="1966"/>
      <c r="I242" s="1966"/>
      <c r="J242" s="1966"/>
      <c r="K242" s="3421"/>
      <c r="L242" s="158"/>
    </row>
    <row r="243" spans="1:12" ht="15.75" x14ac:dyDescent="0.2">
      <c r="A243" s="1964"/>
      <c r="B243" s="1965"/>
      <c r="C243" s="1966"/>
      <c r="D243" s="258">
        <f t="shared" si="3"/>
        <v>0</v>
      </c>
      <c r="E243" s="1966"/>
      <c r="F243" s="1966"/>
      <c r="G243" s="1966"/>
      <c r="H243" s="1966"/>
      <c r="I243" s="1966"/>
      <c r="J243" s="1966"/>
      <c r="K243" s="3421"/>
      <c r="L243" s="158"/>
    </row>
    <row r="244" spans="1:12" ht="15.75" x14ac:dyDescent="0.2">
      <c r="A244" s="1964"/>
      <c r="B244" s="1965"/>
      <c r="C244" s="1966"/>
      <c r="D244" s="258">
        <f t="shared" si="3"/>
        <v>0</v>
      </c>
      <c r="E244" s="1966"/>
      <c r="F244" s="1966"/>
      <c r="G244" s="1966"/>
      <c r="H244" s="1966"/>
      <c r="I244" s="1966"/>
      <c r="J244" s="1966"/>
      <c r="K244" s="3421"/>
      <c r="L244" s="158"/>
    </row>
    <row r="245" spans="1:12" ht="15.75" x14ac:dyDescent="0.2">
      <c r="A245" s="1964"/>
      <c r="B245" s="1965"/>
      <c r="C245" s="1966"/>
      <c r="D245" s="258">
        <f t="shared" si="3"/>
        <v>0</v>
      </c>
      <c r="E245" s="1966"/>
      <c r="F245" s="1966"/>
      <c r="G245" s="1966"/>
      <c r="H245" s="1966"/>
      <c r="I245" s="1966"/>
      <c r="J245" s="1966"/>
      <c r="K245" s="3421"/>
      <c r="L245" s="158"/>
    </row>
    <row r="246" spans="1:12" ht="15.75" x14ac:dyDescent="0.2">
      <c r="A246" s="1964"/>
      <c r="B246" s="1965"/>
      <c r="C246" s="1966"/>
      <c r="D246" s="258">
        <f t="shared" si="3"/>
        <v>0</v>
      </c>
      <c r="E246" s="1966"/>
      <c r="F246" s="1966"/>
      <c r="G246" s="1966"/>
      <c r="H246" s="1966"/>
      <c r="I246" s="1966"/>
      <c r="J246" s="1966"/>
      <c r="K246" s="3421"/>
      <c r="L246" s="158"/>
    </row>
    <row r="247" spans="1:12" ht="15.75" x14ac:dyDescent="0.2">
      <c r="A247" s="1964"/>
      <c r="B247" s="1965"/>
      <c r="C247" s="1966"/>
      <c r="D247" s="258">
        <f t="shared" si="3"/>
        <v>0</v>
      </c>
      <c r="E247" s="1966"/>
      <c r="F247" s="1966"/>
      <c r="G247" s="1966"/>
      <c r="H247" s="1966"/>
      <c r="I247" s="1966"/>
      <c r="J247" s="1966"/>
      <c r="K247" s="3421"/>
      <c r="L247" s="158"/>
    </row>
    <row r="248" spans="1:12" ht="15.75" x14ac:dyDescent="0.2">
      <c r="A248" s="1964"/>
      <c r="B248" s="1965"/>
      <c r="C248" s="1966"/>
      <c r="D248" s="258">
        <f t="shared" si="3"/>
        <v>0</v>
      </c>
      <c r="E248" s="1966"/>
      <c r="F248" s="1966"/>
      <c r="G248" s="1966"/>
      <c r="H248" s="1966"/>
      <c r="I248" s="1966"/>
      <c r="J248" s="1966"/>
      <c r="K248" s="3421"/>
      <c r="L248" s="158"/>
    </row>
    <row r="249" spans="1:12" ht="15.75" x14ac:dyDescent="0.2">
      <c r="A249" s="1964"/>
      <c r="B249" s="1965"/>
      <c r="C249" s="1966"/>
      <c r="D249" s="258">
        <f t="shared" si="3"/>
        <v>0</v>
      </c>
      <c r="E249" s="1966"/>
      <c r="F249" s="1966"/>
      <c r="G249" s="1966"/>
      <c r="H249" s="1966"/>
      <c r="I249" s="1966"/>
      <c r="J249" s="1966"/>
      <c r="K249" s="3421"/>
      <c r="L249" s="158"/>
    </row>
    <row r="250" spans="1:12" ht="15.75" x14ac:dyDescent="0.2">
      <c r="A250" s="1964"/>
      <c r="B250" s="1965"/>
      <c r="C250" s="1966"/>
      <c r="D250" s="258">
        <f t="shared" si="3"/>
        <v>0</v>
      </c>
      <c r="E250" s="1966"/>
      <c r="F250" s="1966"/>
      <c r="G250" s="1966"/>
      <c r="H250" s="1966"/>
      <c r="I250" s="1966"/>
      <c r="J250" s="1966"/>
      <c r="K250" s="3421"/>
      <c r="L250" s="158"/>
    </row>
    <row r="251" spans="1:12" ht="15.75" x14ac:dyDescent="0.2">
      <c r="A251" s="1964"/>
      <c r="B251" s="1965"/>
      <c r="C251" s="1966"/>
      <c r="D251" s="258">
        <f t="shared" si="3"/>
        <v>0</v>
      </c>
      <c r="E251" s="1966"/>
      <c r="F251" s="1966"/>
      <c r="G251" s="1966"/>
      <c r="H251" s="1966"/>
      <c r="I251" s="1966"/>
      <c r="J251" s="1966"/>
      <c r="K251" s="3421"/>
      <c r="L251" s="158"/>
    </row>
    <row r="252" spans="1:12" ht="15.75" x14ac:dyDescent="0.2">
      <c r="A252" s="1964"/>
      <c r="B252" s="1965"/>
      <c r="C252" s="1966"/>
      <c r="D252" s="258">
        <f t="shared" si="3"/>
        <v>0</v>
      </c>
      <c r="E252" s="1966"/>
      <c r="F252" s="1966"/>
      <c r="G252" s="1966"/>
      <c r="H252" s="1966"/>
      <c r="I252" s="1966"/>
      <c r="J252" s="1966"/>
      <c r="K252" s="3421"/>
      <c r="L252" s="158"/>
    </row>
    <row r="253" spans="1:12" ht="15.75" x14ac:dyDescent="0.2">
      <c r="A253" s="1964"/>
      <c r="B253" s="1965"/>
      <c r="C253" s="1966"/>
      <c r="D253" s="258">
        <f t="shared" si="3"/>
        <v>0</v>
      </c>
      <c r="E253" s="1966"/>
      <c r="F253" s="1966"/>
      <c r="G253" s="1966"/>
      <c r="H253" s="1966"/>
      <c r="I253" s="1966"/>
      <c r="J253" s="1966"/>
      <c r="K253" s="3421"/>
      <c r="L253" s="158"/>
    </row>
    <row r="254" spans="1:12" ht="15.75" x14ac:dyDescent="0.2">
      <c r="A254" s="1964"/>
      <c r="B254" s="1965"/>
      <c r="C254" s="1966"/>
      <c r="D254" s="258">
        <f t="shared" si="3"/>
        <v>0</v>
      </c>
      <c r="E254" s="1966"/>
      <c r="F254" s="1966"/>
      <c r="G254" s="1966"/>
      <c r="H254" s="1966"/>
      <c r="I254" s="1966"/>
      <c r="J254" s="1966"/>
      <c r="K254" s="3421"/>
      <c r="L254" s="158"/>
    </row>
    <row r="255" spans="1:12" ht="15.75" x14ac:dyDescent="0.2">
      <c r="A255" s="1964"/>
      <c r="B255" s="1965"/>
      <c r="C255" s="1966"/>
      <c r="D255" s="258">
        <f t="shared" si="3"/>
        <v>0</v>
      </c>
      <c r="E255" s="1966"/>
      <c r="F255" s="1966"/>
      <c r="G255" s="1966"/>
      <c r="H255" s="1966"/>
      <c r="I255" s="1966"/>
      <c r="J255" s="1966"/>
      <c r="K255" s="3421"/>
      <c r="L255" s="158"/>
    </row>
    <row r="256" spans="1:12" ht="15.75" x14ac:dyDescent="0.2">
      <c r="A256" s="1964"/>
      <c r="B256" s="1965"/>
      <c r="C256" s="1966"/>
      <c r="D256" s="258">
        <f t="shared" si="3"/>
        <v>0</v>
      </c>
      <c r="E256" s="1966"/>
      <c r="F256" s="1966"/>
      <c r="G256" s="1966"/>
      <c r="H256" s="1966"/>
      <c r="I256" s="1966"/>
      <c r="J256" s="1966"/>
      <c r="K256" s="3421"/>
      <c r="L256" s="158"/>
    </row>
    <row r="257" spans="1:12" ht="15.75" x14ac:dyDescent="0.2">
      <c r="A257" s="1964"/>
      <c r="B257" s="1965"/>
      <c r="C257" s="1966"/>
      <c r="D257" s="258">
        <f t="shared" si="3"/>
        <v>0</v>
      </c>
      <c r="E257" s="1966"/>
      <c r="F257" s="1966"/>
      <c r="G257" s="1966"/>
      <c r="H257" s="1966"/>
      <c r="I257" s="1966"/>
      <c r="J257" s="1966"/>
      <c r="K257" s="3421"/>
      <c r="L257" s="158"/>
    </row>
    <row r="258" spans="1:12" ht="15.75" x14ac:dyDescent="0.2">
      <c r="A258" s="1964"/>
      <c r="B258" s="1965"/>
      <c r="C258" s="1966"/>
      <c r="D258" s="258">
        <f t="shared" si="3"/>
        <v>0</v>
      </c>
      <c r="E258" s="1966"/>
      <c r="F258" s="1966"/>
      <c r="G258" s="1966"/>
      <c r="H258" s="1966"/>
      <c r="I258" s="1966"/>
      <c r="J258" s="1966"/>
      <c r="K258" s="3421"/>
      <c r="L258" s="158"/>
    </row>
    <row r="259" spans="1:12" ht="15.75" x14ac:dyDescent="0.2">
      <c r="A259" s="1964"/>
      <c r="B259" s="1965"/>
      <c r="C259" s="1966"/>
      <c r="D259" s="258">
        <f t="shared" si="3"/>
        <v>0</v>
      </c>
      <c r="E259" s="1966"/>
      <c r="F259" s="1966"/>
      <c r="G259" s="1966"/>
      <c r="H259" s="1966"/>
      <c r="I259" s="1966"/>
      <c r="J259" s="1966"/>
      <c r="K259" s="3421"/>
      <c r="L259" s="158"/>
    </row>
    <row r="260" spans="1:12" ht="15.75" x14ac:dyDescent="0.2">
      <c r="A260" s="1964"/>
      <c r="B260" s="1965"/>
      <c r="C260" s="1966"/>
      <c r="D260" s="258">
        <f t="shared" si="3"/>
        <v>0</v>
      </c>
      <c r="E260" s="1966"/>
      <c r="F260" s="1966"/>
      <c r="G260" s="1966"/>
      <c r="H260" s="1966"/>
      <c r="I260" s="1966"/>
      <c r="J260" s="1966"/>
      <c r="K260" s="3421"/>
      <c r="L260" s="158"/>
    </row>
    <row r="261" spans="1:12" ht="15.75" x14ac:dyDescent="0.2">
      <c r="A261" s="1964"/>
      <c r="B261" s="1965"/>
      <c r="C261" s="1966"/>
      <c r="D261" s="258">
        <f t="shared" si="3"/>
        <v>0</v>
      </c>
      <c r="E261" s="1966"/>
      <c r="F261" s="1966"/>
      <c r="G261" s="1966"/>
      <c r="H261" s="1966"/>
      <c r="I261" s="1966"/>
      <c r="J261" s="1966"/>
      <c r="K261" s="3421"/>
      <c r="L261" s="158"/>
    </row>
    <row r="262" spans="1:12" ht="15.75" x14ac:dyDescent="0.2">
      <c r="A262" s="1964"/>
      <c r="B262" s="1965"/>
      <c r="C262" s="1966"/>
      <c r="D262" s="258">
        <f t="shared" si="3"/>
        <v>0</v>
      </c>
      <c r="E262" s="1966"/>
      <c r="F262" s="1966"/>
      <c r="G262" s="1966"/>
      <c r="H262" s="1966"/>
      <c r="I262" s="1966"/>
      <c r="J262" s="1966"/>
      <c r="K262" s="3421"/>
      <c r="L262" s="158"/>
    </row>
    <row r="263" spans="1:12" ht="15.75" x14ac:dyDescent="0.2">
      <c r="A263" s="1964"/>
      <c r="B263" s="1965"/>
      <c r="C263" s="1966"/>
      <c r="D263" s="258">
        <f t="shared" si="3"/>
        <v>0</v>
      </c>
      <c r="E263" s="1966"/>
      <c r="F263" s="1966"/>
      <c r="G263" s="1966"/>
      <c r="H263" s="1966"/>
      <c r="I263" s="1966"/>
      <c r="J263" s="1966"/>
      <c r="K263" s="3421"/>
      <c r="L263" s="158"/>
    </row>
    <row r="264" spans="1:12" ht="15.75" x14ac:dyDescent="0.2">
      <c r="A264" s="1964"/>
      <c r="B264" s="1965"/>
      <c r="C264" s="1966"/>
      <c r="D264" s="258">
        <f t="shared" si="3"/>
        <v>0</v>
      </c>
      <c r="E264" s="1966"/>
      <c r="F264" s="1966"/>
      <c r="G264" s="1966"/>
      <c r="H264" s="1966"/>
      <c r="I264" s="1966"/>
      <c r="J264" s="1966"/>
      <c r="K264" s="3421"/>
      <c r="L264" s="158"/>
    </row>
    <row r="265" spans="1:12" ht="15.75" x14ac:dyDescent="0.2">
      <c r="A265" s="1964"/>
      <c r="B265" s="1965"/>
      <c r="C265" s="1966"/>
      <c r="D265" s="258">
        <f t="shared" si="3"/>
        <v>0</v>
      </c>
      <c r="E265" s="1966"/>
      <c r="F265" s="1966"/>
      <c r="G265" s="1966"/>
      <c r="H265" s="1966"/>
      <c r="I265" s="1966"/>
      <c r="J265" s="1966"/>
      <c r="K265" s="3421"/>
      <c r="L265" s="158"/>
    </row>
    <row r="266" spans="1:12" ht="15.75" x14ac:dyDescent="0.2">
      <c r="A266" s="1964"/>
      <c r="B266" s="1965"/>
      <c r="C266" s="1966"/>
      <c r="D266" s="258">
        <f t="shared" si="3"/>
        <v>0</v>
      </c>
      <c r="E266" s="1966"/>
      <c r="F266" s="1966"/>
      <c r="G266" s="1966"/>
      <c r="H266" s="1966"/>
      <c r="I266" s="1966"/>
      <c r="J266" s="1966"/>
      <c r="K266" s="3421"/>
      <c r="L266" s="158"/>
    </row>
    <row r="267" spans="1:12" ht="15.75" x14ac:dyDescent="0.2">
      <c r="A267" s="1964"/>
      <c r="B267" s="1965"/>
      <c r="C267" s="1966"/>
      <c r="D267" s="258">
        <f t="shared" ref="D267:D330" si="4">+C267*(100-E267)/100</f>
        <v>0</v>
      </c>
      <c r="E267" s="1966"/>
      <c r="F267" s="1966"/>
      <c r="G267" s="1966"/>
      <c r="H267" s="1966"/>
      <c r="I267" s="1966"/>
      <c r="J267" s="1966"/>
      <c r="K267" s="3421"/>
      <c r="L267" s="158"/>
    </row>
    <row r="268" spans="1:12" ht="15.75" x14ac:dyDescent="0.2">
      <c r="A268" s="1964"/>
      <c r="B268" s="1965"/>
      <c r="C268" s="1966"/>
      <c r="D268" s="258">
        <f t="shared" si="4"/>
        <v>0</v>
      </c>
      <c r="E268" s="1966"/>
      <c r="F268" s="1966"/>
      <c r="G268" s="1966"/>
      <c r="H268" s="1966"/>
      <c r="I268" s="1966"/>
      <c r="J268" s="1966"/>
      <c r="K268" s="3421"/>
      <c r="L268" s="158"/>
    </row>
    <row r="269" spans="1:12" ht="15.75" x14ac:dyDescent="0.2">
      <c r="A269" s="1964"/>
      <c r="B269" s="1965"/>
      <c r="C269" s="1966"/>
      <c r="D269" s="258">
        <f t="shared" si="4"/>
        <v>0</v>
      </c>
      <c r="E269" s="1966"/>
      <c r="F269" s="1966"/>
      <c r="G269" s="1966"/>
      <c r="H269" s="1966"/>
      <c r="I269" s="1966"/>
      <c r="J269" s="1966"/>
      <c r="K269" s="3421"/>
      <c r="L269" s="158"/>
    </row>
    <row r="270" spans="1:12" ht="15.75" x14ac:dyDescent="0.2">
      <c r="A270" s="1964"/>
      <c r="B270" s="1965"/>
      <c r="C270" s="1966"/>
      <c r="D270" s="258">
        <f t="shared" si="4"/>
        <v>0</v>
      </c>
      <c r="E270" s="1966"/>
      <c r="F270" s="1966"/>
      <c r="G270" s="1966"/>
      <c r="H270" s="1966"/>
      <c r="I270" s="1966"/>
      <c r="J270" s="1966"/>
      <c r="K270" s="3421"/>
      <c r="L270" s="158"/>
    </row>
    <row r="271" spans="1:12" ht="15.75" x14ac:dyDescent="0.2">
      <c r="A271" s="1964"/>
      <c r="B271" s="1965"/>
      <c r="C271" s="1966"/>
      <c r="D271" s="258">
        <f t="shared" si="4"/>
        <v>0</v>
      </c>
      <c r="E271" s="1966"/>
      <c r="F271" s="1966"/>
      <c r="G271" s="1966"/>
      <c r="H271" s="1966"/>
      <c r="I271" s="1966"/>
      <c r="J271" s="1966"/>
      <c r="K271" s="3421"/>
      <c r="L271" s="158"/>
    </row>
    <row r="272" spans="1:12" ht="15.75" x14ac:dyDescent="0.2">
      <c r="A272" s="1964"/>
      <c r="B272" s="1965"/>
      <c r="C272" s="1966"/>
      <c r="D272" s="258">
        <f t="shared" si="4"/>
        <v>0</v>
      </c>
      <c r="E272" s="1966"/>
      <c r="F272" s="1966"/>
      <c r="G272" s="1966"/>
      <c r="H272" s="1966"/>
      <c r="I272" s="1966"/>
      <c r="J272" s="1966"/>
      <c r="K272" s="3421"/>
      <c r="L272" s="158"/>
    </row>
    <row r="273" spans="1:12" ht="15.75" x14ac:dyDescent="0.2">
      <c r="A273" s="1964"/>
      <c r="B273" s="1965"/>
      <c r="C273" s="1966"/>
      <c r="D273" s="258">
        <f t="shared" si="4"/>
        <v>0</v>
      </c>
      <c r="E273" s="1966"/>
      <c r="F273" s="1966"/>
      <c r="G273" s="1966"/>
      <c r="H273" s="1966"/>
      <c r="I273" s="1966"/>
      <c r="J273" s="1966"/>
      <c r="K273" s="3421"/>
      <c r="L273" s="158"/>
    </row>
    <row r="274" spans="1:12" ht="15.75" x14ac:dyDescent="0.2">
      <c r="A274" s="1964"/>
      <c r="B274" s="1965"/>
      <c r="C274" s="1966"/>
      <c r="D274" s="258">
        <f t="shared" si="4"/>
        <v>0</v>
      </c>
      <c r="E274" s="1966"/>
      <c r="F274" s="1966"/>
      <c r="G274" s="1966"/>
      <c r="H274" s="1966"/>
      <c r="I274" s="1966"/>
      <c r="J274" s="1966"/>
      <c r="K274" s="3421"/>
      <c r="L274" s="158"/>
    </row>
    <row r="275" spans="1:12" ht="15.75" x14ac:dyDescent="0.2">
      <c r="A275" s="1964"/>
      <c r="B275" s="1965"/>
      <c r="C275" s="1966"/>
      <c r="D275" s="258">
        <f t="shared" si="4"/>
        <v>0</v>
      </c>
      <c r="E275" s="1966"/>
      <c r="F275" s="1966"/>
      <c r="G275" s="1966"/>
      <c r="H275" s="1966"/>
      <c r="I275" s="1966"/>
      <c r="J275" s="1966"/>
      <c r="K275" s="3421"/>
      <c r="L275" s="158"/>
    </row>
    <row r="276" spans="1:12" ht="15.75" x14ac:dyDescent="0.2">
      <c r="A276" s="1964"/>
      <c r="B276" s="1965"/>
      <c r="C276" s="1966"/>
      <c r="D276" s="258">
        <f t="shared" si="4"/>
        <v>0</v>
      </c>
      <c r="E276" s="1966"/>
      <c r="F276" s="1966"/>
      <c r="G276" s="1966"/>
      <c r="H276" s="1966"/>
      <c r="I276" s="1966"/>
      <c r="J276" s="1966"/>
      <c r="K276" s="3421"/>
      <c r="L276" s="158"/>
    </row>
    <row r="277" spans="1:12" ht="15.75" x14ac:dyDescent="0.2">
      <c r="A277" s="1964"/>
      <c r="B277" s="1965"/>
      <c r="C277" s="1966"/>
      <c r="D277" s="258">
        <f t="shared" si="4"/>
        <v>0</v>
      </c>
      <c r="E277" s="1966"/>
      <c r="F277" s="1966"/>
      <c r="G277" s="1966"/>
      <c r="H277" s="1966"/>
      <c r="I277" s="1966"/>
      <c r="J277" s="1966"/>
      <c r="K277" s="3421"/>
      <c r="L277" s="158"/>
    </row>
    <row r="278" spans="1:12" ht="15.75" x14ac:dyDescent="0.2">
      <c r="A278" s="1964"/>
      <c r="B278" s="1965"/>
      <c r="C278" s="1966"/>
      <c r="D278" s="258">
        <f t="shared" si="4"/>
        <v>0</v>
      </c>
      <c r="E278" s="1966"/>
      <c r="F278" s="1966"/>
      <c r="G278" s="1966"/>
      <c r="H278" s="1966"/>
      <c r="I278" s="1966"/>
      <c r="J278" s="1966"/>
      <c r="K278" s="3421"/>
      <c r="L278" s="158"/>
    </row>
    <row r="279" spans="1:12" ht="15.75" x14ac:dyDescent="0.2">
      <c r="A279" s="1964"/>
      <c r="B279" s="1965"/>
      <c r="C279" s="1966"/>
      <c r="D279" s="258">
        <f t="shared" si="4"/>
        <v>0</v>
      </c>
      <c r="E279" s="1966"/>
      <c r="F279" s="1966"/>
      <c r="G279" s="1966"/>
      <c r="H279" s="1966"/>
      <c r="I279" s="1966"/>
      <c r="J279" s="1966"/>
      <c r="K279" s="3421"/>
      <c r="L279" s="158"/>
    </row>
    <row r="280" spans="1:12" ht="15.75" x14ac:dyDescent="0.2">
      <c r="A280" s="1964"/>
      <c r="B280" s="1965"/>
      <c r="C280" s="1966"/>
      <c r="D280" s="258">
        <f t="shared" si="4"/>
        <v>0</v>
      </c>
      <c r="E280" s="1966"/>
      <c r="F280" s="1966"/>
      <c r="G280" s="1966"/>
      <c r="H280" s="1966"/>
      <c r="I280" s="1966"/>
      <c r="J280" s="1966"/>
      <c r="K280" s="3421"/>
      <c r="L280" s="158"/>
    </row>
    <row r="281" spans="1:12" ht="15.75" x14ac:dyDescent="0.2">
      <c r="A281" s="1964"/>
      <c r="B281" s="1965"/>
      <c r="C281" s="1966"/>
      <c r="D281" s="258">
        <f t="shared" si="4"/>
        <v>0</v>
      </c>
      <c r="E281" s="1966"/>
      <c r="F281" s="1966"/>
      <c r="G281" s="1966"/>
      <c r="H281" s="1966"/>
      <c r="I281" s="1966"/>
      <c r="J281" s="1966"/>
      <c r="K281" s="3421"/>
      <c r="L281" s="158"/>
    </row>
    <row r="282" spans="1:12" ht="15.75" x14ac:dyDescent="0.2">
      <c r="A282" s="1964"/>
      <c r="B282" s="1965"/>
      <c r="C282" s="1966"/>
      <c r="D282" s="258">
        <f t="shared" si="4"/>
        <v>0</v>
      </c>
      <c r="E282" s="1966"/>
      <c r="F282" s="1966"/>
      <c r="G282" s="1966"/>
      <c r="H282" s="1966"/>
      <c r="I282" s="1966"/>
      <c r="J282" s="1966"/>
      <c r="K282" s="3421"/>
      <c r="L282" s="158"/>
    </row>
    <row r="283" spans="1:12" ht="15.75" x14ac:dyDescent="0.2">
      <c r="A283" s="1964"/>
      <c r="B283" s="1965"/>
      <c r="C283" s="1966"/>
      <c r="D283" s="258">
        <f t="shared" si="4"/>
        <v>0</v>
      </c>
      <c r="E283" s="1966"/>
      <c r="F283" s="1966"/>
      <c r="G283" s="1966"/>
      <c r="H283" s="1966"/>
      <c r="I283" s="1966"/>
      <c r="J283" s="1966"/>
      <c r="K283" s="3421"/>
      <c r="L283" s="158"/>
    </row>
    <row r="284" spans="1:12" ht="15.75" x14ac:dyDescent="0.2">
      <c r="A284" s="1964"/>
      <c r="B284" s="1965"/>
      <c r="C284" s="1966"/>
      <c r="D284" s="258">
        <f t="shared" si="4"/>
        <v>0</v>
      </c>
      <c r="E284" s="1966"/>
      <c r="F284" s="1966"/>
      <c r="G284" s="1966"/>
      <c r="H284" s="1966"/>
      <c r="I284" s="1966"/>
      <c r="J284" s="1966"/>
      <c r="K284" s="3421"/>
      <c r="L284" s="158"/>
    </row>
    <row r="285" spans="1:12" ht="15.75" x14ac:dyDescent="0.2">
      <c r="A285" s="1964"/>
      <c r="B285" s="1965"/>
      <c r="C285" s="1966"/>
      <c r="D285" s="258">
        <f t="shared" si="4"/>
        <v>0</v>
      </c>
      <c r="E285" s="1966"/>
      <c r="F285" s="1966"/>
      <c r="G285" s="1966"/>
      <c r="H285" s="1966"/>
      <c r="I285" s="1966"/>
      <c r="J285" s="1966"/>
      <c r="K285" s="3421"/>
      <c r="L285" s="158"/>
    </row>
    <row r="286" spans="1:12" ht="15.75" x14ac:dyDescent="0.2">
      <c r="A286" s="1964"/>
      <c r="B286" s="1965"/>
      <c r="C286" s="1966"/>
      <c r="D286" s="258">
        <f t="shared" si="4"/>
        <v>0</v>
      </c>
      <c r="E286" s="1966"/>
      <c r="F286" s="1966"/>
      <c r="G286" s="1966"/>
      <c r="H286" s="1966"/>
      <c r="I286" s="1966"/>
      <c r="J286" s="1966"/>
      <c r="K286" s="3421"/>
      <c r="L286" s="158"/>
    </row>
    <row r="287" spans="1:12" ht="15.75" x14ac:dyDescent="0.2">
      <c r="A287" s="1964"/>
      <c r="B287" s="1965"/>
      <c r="C287" s="1966"/>
      <c r="D287" s="258">
        <f t="shared" si="4"/>
        <v>0</v>
      </c>
      <c r="E287" s="1966"/>
      <c r="F287" s="1966"/>
      <c r="G287" s="1966"/>
      <c r="H287" s="1966"/>
      <c r="I287" s="1966"/>
      <c r="J287" s="1966"/>
      <c r="K287" s="3421"/>
      <c r="L287" s="158"/>
    </row>
    <row r="288" spans="1:12" ht="15.75" x14ac:dyDescent="0.2">
      <c r="A288" s="1964"/>
      <c r="B288" s="1965"/>
      <c r="C288" s="1966"/>
      <c r="D288" s="258">
        <f t="shared" si="4"/>
        <v>0</v>
      </c>
      <c r="E288" s="1966"/>
      <c r="F288" s="1966"/>
      <c r="G288" s="1966"/>
      <c r="H288" s="1966"/>
      <c r="I288" s="1966"/>
      <c r="J288" s="1966"/>
      <c r="K288" s="3421"/>
      <c r="L288" s="158"/>
    </row>
    <row r="289" spans="1:12" ht="15.75" x14ac:dyDescent="0.2">
      <c r="A289" s="1964"/>
      <c r="B289" s="1965"/>
      <c r="C289" s="1966"/>
      <c r="D289" s="258">
        <f t="shared" si="4"/>
        <v>0</v>
      </c>
      <c r="E289" s="1966"/>
      <c r="F289" s="1966"/>
      <c r="G289" s="1966"/>
      <c r="H289" s="1966"/>
      <c r="I289" s="1966"/>
      <c r="J289" s="1966"/>
      <c r="K289" s="3421"/>
      <c r="L289" s="158"/>
    </row>
    <row r="290" spans="1:12" ht="15.75" x14ac:dyDescent="0.2">
      <c r="A290" s="1964"/>
      <c r="B290" s="1965"/>
      <c r="C290" s="1966"/>
      <c r="D290" s="258">
        <f t="shared" si="4"/>
        <v>0</v>
      </c>
      <c r="E290" s="1966"/>
      <c r="F290" s="1966"/>
      <c r="G290" s="1966"/>
      <c r="H290" s="1966"/>
      <c r="I290" s="1966"/>
      <c r="J290" s="1966"/>
      <c r="K290" s="3421"/>
      <c r="L290" s="158"/>
    </row>
    <row r="291" spans="1:12" ht="15.75" x14ac:dyDescent="0.2">
      <c r="A291" s="1964"/>
      <c r="B291" s="1965"/>
      <c r="C291" s="1966"/>
      <c r="D291" s="258">
        <f t="shared" si="4"/>
        <v>0</v>
      </c>
      <c r="E291" s="1966"/>
      <c r="F291" s="1966"/>
      <c r="G291" s="1966"/>
      <c r="H291" s="1966"/>
      <c r="I291" s="1966"/>
      <c r="J291" s="1966"/>
      <c r="K291" s="3421"/>
      <c r="L291" s="158"/>
    </row>
    <row r="292" spans="1:12" ht="15.75" x14ac:dyDescent="0.2">
      <c r="A292" s="1964"/>
      <c r="B292" s="1965"/>
      <c r="C292" s="1966"/>
      <c r="D292" s="258">
        <f t="shared" si="4"/>
        <v>0</v>
      </c>
      <c r="E292" s="1966"/>
      <c r="F292" s="1966"/>
      <c r="G292" s="1966"/>
      <c r="H292" s="1966"/>
      <c r="I292" s="1966"/>
      <c r="J292" s="1966"/>
      <c r="K292" s="3421"/>
      <c r="L292" s="158"/>
    </row>
    <row r="293" spans="1:12" ht="15.75" x14ac:dyDescent="0.2">
      <c r="A293" s="1964"/>
      <c r="B293" s="1965"/>
      <c r="C293" s="1966"/>
      <c r="D293" s="258">
        <f t="shared" si="4"/>
        <v>0</v>
      </c>
      <c r="E293" s="1966"/>
      <c r="F293" s="1966"/>
      <c r="G293" s="1966"/>
      <c r="H293" s="1966"/>
      <c r="I293" s="1966"/>
      <c r="J293" s="1966"/>
      <c r="K293" s="3421"/>
      <c r="L293" s="158"/>
    </row>
    <row r="294" spans="1:12" ht="15.75" x14ac:dyDescent="0.2">
      <c r="A294" s="1964"/>
      <c r="B294" s="1965"/>
      <c r="C294" s="1966"/>
      <c r="D294" s="258">
        <f t="shared" si="4"/>
        <v>0</v>
      </c>
      <c r="E294" s="1966"/>
      <c r="F294" s="1966"/>
      <c r="G294" s="1966"/>
      <c r="H294" s="1966"/>
      <c r="I294" s="1966"/>
      <c r="J294" s="1966"/>
      <c r="K294" s="3421"/>
      <c r="L294" s="158"/>
    </row>
    <row r="295" spans="1:12" ht="15.75" x14ac:dyDescent="0.2">
      <c r="A295" s="1964"/>
      <c r="B295" s="1965"/>
      <c r="C295" s="1966"/>
      <c r="D295" s="258">
        <f t="shared" si="4"/>
        <v>0</v>
      </c>
      <c r="E295" s="1966"/>
      <c r="F295" s="1966"/>
      <c r="G295" s="1966"/>
      <c r="H295" s="1966"/>
      <c r="I295" s="1966"/>
      <c r="J295" s="1966"/>
      <c r="K295" s="3421"/>
      <c r="L295" s="158"/>
    </row>
    <row r="296" spans="1:12" ht="15.75" x14ac:dyDescent="0.2">
      <c r="A296" s="1964"/>
      <c r="B296" s="1965"/>
      <c r="C296" s="1966"/>
      <c r="D296" s="258">
        <f t="shared" si="4"/>
        <v>0</v>
      </c>
      <c r="E296" s="1966"/>
      <c r="F296" s="1966"/>
      <c r="G296" s="1966"/>
      <c r="H296" s="1966"/>
      <c r="I296" s="1966"/>
      <c r="J296" s="1966"/>
      <c r="K296" s="3421"/>
      <c r="L296" s="158"/>
    </row>
    <row r="297" spans="1:12" ht="15.75" x14ac:dyDescent="0.2">
      <c r="A297" s="1964"/>
      <c r="B297" s="1965"/>
      <c r="C297" s="1966"/>
      <c r="D297" s="258">
        <f t="shared" si="4"/>
        <v>0</v>
      </c>
      <c r="E297" s="1966"/>
      <c r="F297" s="1966"/>
      <c r="G297" s="1966"/>
      <c r="H297" s="1966"/>
      <c r="I297" s="1966"/>
      <c r="J297" s="1966"/>
      <c r="K297" s="3421"/>
      <c r="L297" s="158"/>
    </row>
    <row r="298" spans="1:12" ht="15.75" x14ac:dyDescent="0.2">
      <c r="A298" s="1964"/>
      <c r="B298" s="1965"/>
      <c r="C298" s="1966"/>
      <c r="D298" s="258">
        <f t="shared" si="4"/>
        <v>0</v>
      </c>
      <c r="E298" s="1966"/>
      <c r="F298" s="1966"/>
      <c r="G298" s="1966"/>
      <c r="H298" s="1966"/>
      <c r="I298" s="1966"/>
      <c r="J298" s="1966"/>
      <c r="K298" s="3421"/>
      <c r="L298" s="158"/>
    </row>
    <row r="299" spans="1:12" ht="15.75" x14ac:dyDescent="0.2">
      <c r="A299" s="1964"/>
      <c r="B299" s="1965"/>
      <c r="C299" s="1966"/>
      <c r="D299" s="258">
        <f t="shared" si="4"/>
        <v>0</v>
      </c>
      <c r="E299" s="1966"/>
      <c r="F299" s="1966"/>
      <c r="G299" s="1966"/>
      <c r="H299" s="1966"/>
      <c r="I299" s="1966"/>
      <c r="J299" s="1966"/>
      <c r="K299" s="3421"/>
      <c r="L299" s="158"/>
    </row>
    <row r="300" spans="1:12" ht="15.75" x14ac:dyDescent="0.2">
      <c r="A300" s="1964"/>
      <c r="B300" s="1965"/>
      <c r="C300" s="1966"/>
      <c r="D300" s="258">
        <f t="shared" si="4"/>
        <v>0</v>
      </c>
      <c r="E300" s="1966"/>
      <c r="F300" s="1966"/>
      <c r="G300" s="1966"/>
      <c r="H300" s="1966"/>
      <c r="I300" s="1966"/>
      <c r="J300" s="1966"/>
      <c r="K300" s="3421"/>
      <c r="L300" s="158"/>
    </row>
    <row r="301" spans="1:12" ht="15.75" x14ac:dyDescent="0.2">
      <c r="A301" s="1964"/>
      <c r="B301" s="1965"/>
      <c r="C301" s="1966"/>
      <c r="D301" s="258">
        <f t="shared" si="4"/>
        <v>0</v>
      </c>
      <c r="E301" s="1966"/>
      <c r="F301" s="1966"/>
      <c r="G301" s="1966"/>
      <c r="H301" s="1966"/>
      <c r="I301" s="1966"/>
      <c r="J301" s="1966"/>
      <c r="K301" s="3421"/>
      <c r="L301" s="158"/>
    </row>
    <row r="302" spans="1:12" ht="15.75" x14ac:dyDescent="0.2">
      <c r="A302" s="1964"/>
      <c r="B302" s="1965"/>
      <c r="C302" s="1966"/>
      <c r="D302" s="258">
        <f t="shared" si="4"/>
        <v>0</v>
      </c>
      <c r="E302" s="1966"/>
      <c r="F302" s="1966"/>
      <c r="G302" s="1966"/>
      <c r="H302" s="1966"/>
      <c r="I302" s="1966"/>
      <c r="J302" s="1966"/>
      <c r="K302" s="3421"/>
      <c r="L302" s="158"/>
    </row>
    <row r="303" spans="1:12" ht="15.75" x14ac:dyDescent="0.2">
      <c r="A303" s="1964"/>
      <c r="B303" s="1965"/>
      <c r="C303" s="1966"/>
      <c r="D303" s="258">
        <f t="shared" si="4"/>
        <v>0</v>
      </c>
      <c r="E303" s="1966"/>
      <c r="F303" s="1966"/>
      <c r="G303" s="1966"/>
      <c r="H303" s="1966"/>
      <c r="I303" s="1966"/>
      <c r="J303" s="1966"/>
      <c r="K303" s="3421"/>
      <c r="L303" s="158"/>
    </row>
    <row r="304" spans="1:12" ht="15.75" x14ac:dyDescent="0.2">
      <c r="A304" s="1964"/>
      <c r="B304" s="1965"/>
      <c r="C304" s="1966"/>
      <c r="D304" s="258">
        <f t="shared" si="4"/>
        <v>0</v>
      </c>
      <c r="E304" s="1966"/>
      <c r="F304" s="1966"/>
      <c r="G304" s="1966"/>
      <c r="H304" s="1966"/>
      <c r="I304" s="1966"/>
      <c r="J304" s="1966"/>
      <c r="K304" s="3421"/>
      <c r="L304" s="158"/>
    </row>
    <row r="305" spans="1:12" ht="15.75" x14ac:dyDescent="0.2">
      <c r="A305" s="1964"/>
      <c r="B305" s="1965"/>
      <c r="C305" s="1966"/>
      <c r="D305" s="258">
        <f t="shared" si="4"/>
        <v>0</v>
      </c>
      <c r="E305" s="1966"/>
      <c r="F305" s="1966"/>
      <c r="G305" s="1966"/>
      <c r="H305" s="1966"/>
      <c r="I305" s="1966"/>
      <c r="J305" s="1966"/>
      <c r="K305" s="3421"/>
      <c r="L305" s="158"/>
    </row>
    <row r="306" spans="1:12" ht="15.75" x14ac:dyDescent="0.2">
      <c r="A306" s="1964"/>
      <c r="B306" s="1965"/>
      <c r="C306" s="1966"/>
      <c r="D306" s="258">
        <f t="shared" si="4"/>
        <v>0</v>
      </c>
      <c r="E306" s="1966"/>
      <c r="F306" s="1966"/>
      <c r="G306" s="1966"/>
      <c r="H306" s="1966"/>
      <c r="I306" s="1966"/>
      <c r="J306" s="1966"/>
      <c r="K306" s="3421"/>
      <c r="L306" s="158"/>
    </row>
    <row r="307" spans="1:12" ht="15.75" x14ac:dyDescent="0.2">
      <c r="A307" s="1964"/>
      <c r="B307" s="1965"/>
      <c r="C307" s="1966"/>
      <c r="D307" s="258">
        <f t="shared" si="4"/>
        <v>0</v>
      </c>
      <c r="E307" s="1966"/>
      <c r="F307" s="1966"/>
      <c r="G307" s="1966"/>
      <c r="H307" s="1966"/>
      <c r="I307" s="1966"/>
      <c r="J307" s="1966"/>
      <c r="K307" s="3421"/>
      <c r="L307" s="158"/>
    </row>
    <row r="308" spans="1:12" ht="15.75" x14ac:dyDescent="0.2">
      <c r="A308" s="1964"/>
      <c r="B308" s="1965"/>
      <c r="C308" s="1966"/>
      <c r="D308" s="258">
        <f t="shared" si="4"/>
        <v>0</v>
      </c>
      <c r="E308" s="1966"/>
      <c r="F308" s="1966"/>
      <c r="G308" s="1966"/>
      <c r="H308" s="1966"/>
      <c r="I308" s="1966"/>
      <c r="J308" s="1966"/>
      <c r="K308" s="3421"/>
      <c r="L308" s="158"/>
    </row>
    <row r="309" spans="1:12" ht="15.75" x14ac:dyDescent="0.2">
      <c r="A309" s="1964"/>
      <c r="B309" s="1965"/>
      <c r="C309" s="1966"/>
      <c r="D309" s="258">
        <f t="shared" si="4"/>
        <v>0</v>
      </c>
      <c r="E309" s="1966"/>
      <c r="F309" s="1966"/>
      <c r="G309" s="1966"/>
      <c r="H309" s="1966"/>
      <c r="I309" s="1966"/>
      <c r="J309" s="1966"/>
      <c r="K309" s="3421"/>
      <c r="L309" s="158"/>
    </row>
    <row r="310" spans="1:12" ht="15.75" x14ac:dyDescent="0.2">
      <c r="A310" s="1964"/>
      <c r="B310" s="1965"/>
      <c r="C310" s="1966"/>
      <c r="D310" s="258">
        <f t="shared" si="4"/>
        <v>0</v>
      </c>
      <c r="E310" s="1966"/>
      <c r="F310" s="1966"/>
      <c r="G310" s="1966"/>
      <c r="H310" s="1966"/>
      <c r="I310" s="1966"/>
      <c r="J310" s="1966"/>
      <c r="K310" s="3421"/>
      <c r="L310" s="158"/>
    </row>
    <row r="311" spans="1:12" ht="15.75" x14ac:dyDescent="0.2">
      <c r="A311" s="1964"/>
      <c r="B311" s="1965"/>
      <c r="C311" s="1966"/>
      <c r="D311" s="258">
        <f t="shared" si="4"/>
        <v>0</v>
      </c>
      <c r="E311" s="1966"/>
      <c r="F311" s="1966"/>
      <c r="G311" s="1966"/>
      <c r="H311" s="1966"/>
      <c r="I311" s="1966"/>
      <c r="J311" s="1966"/>
      <c r="K311" s="3421"/>
      <c r="L311" s="158"/>
    </row>
    <row r="312" spans="1:12" ht="15.75" x14ac:dyDescent="0.2">
      <c r="A312" s="1964"/>
      <c r="B312" s="1965"/>
      <c r="C312" s="1966"/>
      <c r="D312" s="258">
        <f t="shared" si="4"/>
        <v>0</v>
      </c>
      <c r="E312" s="1966"/>
      <c r="F312" s="1966"/>
      <c r="G312" s="1966"/>
      <c r="H312" s="1966"/>
      <c r="I312" s="1966"/>
      <c r="J312" s="1966"/>
      <c r="K312" s="3421"/>
      <c r="L312" s="158"/>
    </row>
    <row r="313" spans="1:12" ht="15.75" x14ac:dyDescent="0.2">
      <c r="A313" s="1964"/>
      <c r="B313" s="1965"/>
      <c r="C313" s="1966"/>
      <c r="D313" s="258">
        <f t="shared" si="4"/>
        <v>0</v>
      </c>
      <c r="E313" s="1966"/>
      <c r="F313" s="1966"/>
      <c r="G313" s="1966"/>
      <c r="H313" s="1966"/>
      <c r="I313" s="1966"/>
      <c r="J313" s="1966"/>
      <c r="K313" s="3421"/>
      <c r="L313" s="158"/>
    </row>
    <row r="314" spans="1:12" ht="15.75" x14ac:dyDescent="0.2">
      <c r="A314" s="1964"/>
      <c r="B314" s="1965"/>
      <c r="C314" s="1966"/>
      <c r="D314" s="258">
        <f t="shared" si="4"/>
        <v>0</v>
      </c>
      <c r="E314" s="1966"/>
      <c r="F314" s="1966"/>
      <c r="G314" s="1966"/>
      <c r="H314" s="1966"/>
      <c r="I314" s="1966"/>
      <c r="J314" s="1966"/>
      <c r="K314" s="3421"/>
      <c r="L314" s="158"/>
    </row>
    <row r="315" spans="1:12" ht="15.75" x14ac:dyDescent="0.2">
      <c r="A315" s="1964"/>
      <c r="B315" s="1965"/>
      <c r="C315" s="1966"/>
      <c r="D315" s="258">
        <f t="shared" si="4"/>
        <v>0</v>
      </c>
      <c r="E315" s="1966"/>
      <c r="F315" s="1966"/>
      <c r="G315" s="1966"/>
      <c r="H315" s="1966"/>
      <c r="I315" s="1966"/>
      <c r="J315" s="1966"/>
      <c r="K315" s="3421"/>
      <c r="L315" s="158"/>
    </row>
    <row r="316" spans="1:12" ht="15.75" x14ac:dyDescent="0.2">
      <c r="A316" s="1964"/>
      <c r="B316" s="1965"/>
      <c r="C316" s="1966"/>
      <c r="D316" s="258">
        <f t="shared" si="4"/>
        <v>0</v>
      </c>
      <c r="E316" s="1966"/>
      <c r="F316" s="1966"/>
      <c r="G316" s="1966"/>
      <c r="H316" s="1966"/>
      <c r="I316" s="1966"/>
      <c r="J316" s="1966"/>
      <c r="K316" s="3421"/>
      <c r="L316" s="158"/>
    </row>
    <row r="317" spans="1:12" ht="15.75" x14ac:dyDescent="0.2">
      <c r="A317" s="1964"/>
      <c r="B317" s="1965"/>
      <c r="C317" s="1966"/>
      <c r="D317" s="258">
        <f t="shared" si="4"/>
        <v>0</v>
      </c>
      <c r="E317" s="1966"/>
      <c r="F317" s="1966"/>
      <c r="G317" s="1966"/>
      <c r="H317" s="1966"/>
      <c r="I317" s="1966"/>
      <c r="J317" s="1966"/>
      <c r="K317" s="3421"/>
      <c r="L317" s="158"/>
    </row>
    <row r="318" spans="1:12" ht="15.75" x14ac:dyDescent="0.2">
      <c r="A318" s="1964"/>
      <c r="B318" s="1965"/>
      <c r="C318" s="1966"/>
      <c r="D318" s="258">
        <f t="shared" si="4"/>
        <v>0</v>
      </c>
      <c r="E318" s="1966"/>
      <c r="F318" s="1966"/>
      <c r="G318" s="1966"/>
      <c r="H318" s="1966"/>
      <c r="I318" s="1966"/>
      <c r="J318" s="1966"/>
      <c r="K318" s="3421"/>
      <c r="L318" s="158"/>
    </row>
    <row r="319" spans="1:12" ht="15.75" x14ac:dyDescent="0.2">
      <c r="A319" s="1964"/>
      <c r="B319" s="1965"/>
      <c r="C319" s="1966"/>
      <c r="D319" s="258">
        <f t="shared" si="4"/>
        <v>0</v>
      </c>
      <c r="E319" s="1966"/>
      <c r="F319" s="1966"/>
      <c r="G319" s="1966"/>
      <c r="H319" s="1966"/>
      <c r="I319" s="1966"/>
      <c r="J319" s="1966"/>
      <c r="K319" s="3421"/>
      <c r="L319" s="158"/>
    </row>
    <row r="320" spans="1:12" ht="15.75" x14ac:dyDescent="0.2">
      <c r="A320" s="1964"/>
      <c r="B320" s="1965"/>
      <c r="C320" s="1966"/>
      <c r="D320" s="258">
        <f t="shared" si="4"/>
        <v>0</v>
      </c>
      <c r="E320" s="1966"/>
      <c r="F320" s="1966"/>
      <c r="G320" s="1966"/>
      <c r="H320" s="1966"/>
      <c r="I320" s="1966"/>
      <c r="J320" s="1966"/>
      <c r="K320" s="3421"/>
      <c r="L320" s="158"/>
    </row>
    <row r="321" spans="1:12" ht="15.75" x14ac:dyDescent="0.2">
      <c r="A321" s="1964"/>
      <c r="B321" s="1965"/>
      <c r="C321" s="1966"/>
      <c r="D321" s="258">
        <f t="shared" si="4"/>
        <v>0</v>
      </c>
      <c r="E321" s="1966"/>
      <c r="F321" s="1966"/>
      <c r="G321" s="1966"/>
      <c r="H321" s="1966"/>
      <c r="I321" s="1966"/>
      <c r="J321" s="1966"/>
      <c r="K321" s="3421"/>
      <c r="L321" s="158"/>
    </row>
    <row r="322" spans="1:12" ht="15.75" x14ac:dyDescent="0.2">
      <c r="A322" s="1964"/>
      <c r="B322" s="1965"/>
      <c r="C322" s="1966"/>
      <c r="D322" s="258">
        <f t="shared" si="4"/>
        <v>0</v>
      </c>
      <c r="E322" s="1966"/>
      <c r="F322" s="1966"/>
      <c r="G322" s="1966"/>
      <c r="H322" s="1966"/>
      <c r="I322" s="1966"/>
      <c r="J322" s="1966"/>
      <c r="K322" s="3421"/>
      <c r="L322" s="158"/>
    </row>
    <row r="323" spans="1:12" ht="15.75" x14ac:dyDescent="0.2">
      <c r="A323" s="1964"/>
      <c r="B323" s="1965"/>
      <c r="C323" s="1966"/>
      <c r="D323" s="258">
        <f t="shared" si="4"/>
        <v>0</v>
      </c>
      <c r="E323" s="1966"/>
      <c r="F323" s="1966"/>
      <c r="G323" s="1966"/>
      <c r="H323" s="1966"/>
      <c r="I323" s="1966"/>
      <c r="J323" s="1966"/>
      <c r="K323" s="3421"/>
      <c r="L323" s="158"/>
    </row>
    <row r="324" spans="1:12" ht="15.75" x14ac:dyDescent="0.2">
      <c r="A324" s="1964"/>
      <c r="B324" s="1965"/>
      <c r="C324" s="1966"/>
      <c r="D324" s="258">
        <f t="shared" si="4"/>
        <v>0</v>
      </c>
      <c r="E324" s="1966"/>
      <c r="F324" s="1966"/>
      <c r="G324" s="1966"/>
      <c r="H324" s="1966"/>
      <c r="I324" s="1966"/>
      <c r="J324" s="1966"/>
      <c r="K324" s="3421"/>
      <c r="L324" s="158"/>
    </row>
    <row r="325" spans="1:12" ht="15.75" x14ac:dyDescent="0.2">
      <c r="A325" s="1964"/>
      <c r="B325" s="1965"/>
      <c r="C325" s="1966"/>
      <c r="D325" s="258">
        <f t="shared" si="4"/>
        <v>0</v>
      </c>
      <c r="E325" s="1966"/>
      <c r="F325" s="1966"/>
      <c r="G325" s="1966"/>
      <c r="H325" s="1966"/>
      <c r="I325" s="1966"/>
      <c r="J325" s="1966"/>
      <c r="K325" s="3421"/>
      <c r="L325" s="158"/>
    </row>
    <row r="326" spans="1:12" ht="15.75" x14ac:dyDescent="0.2">
      <c r="A326" s="1964"/>
      <c r="B326" s="1965"/>
      <c r="C326" s="1966"/>
      <c r="D326" s="258">
        <f t="shared" si="4"/>
        <v>0</v>
      </c>
      <c r="E326" s="1966"/>
      <c r="F326" s="1966"/>
      <c r="G326" s="1966"/>
      <c r="H326" s="1966"/>
      <c r="I326" s="1966"/>
      <c r="J326" s="1966"/>
      <c r="K326" s="3421"/>
      <c r="L326" s="158"/>
    </row>
    <row r="327" spans="1:12" ht="15.75" x14ac:dyDescent="0.2">
      <c r="A327" s="1964"/>
      <c r="B327" s="1965"/>
      <c r="C327" s="1966"/>
      <c r="D327" s="258">
        <f t="shared" si="4"/>
        <v>0</v>
      </c>
      <c r="E327" s="1966"/>
      <c r="F327" s="1966"/>
      <c r="G327" s="1966"/>
      <c r="H327" s="1966"/>
      <c r="I327" s="1966"/>
      <c r="J327" s="1966"/>
      <c r="K327" s="3421"/>
      <c r="L327" s="158"/>
    </row>
    <row r="328" spans="1:12" ht="15.75" x14ac:dyDescent="0.2">
      <c r="A328" s="1964"/>
      <c r="B328" s="1965"/>
      <c r="C328" s="1966"/>
      <c r="D328" s="258">
        <f t="shared" si="4"/>
        <v>0</v>
      </c>
      <c r="E328" s="1966"/>
      <c r="F328" s="1966"/>
      <c r="G328" s="1966"/>
      <c r="H328" s="1966"/>
      <c r="I328" s="1966"/>
      <c r="J328" s="1966"/>
      <c r="K328" s="3421"/>
      <c r="L328" s="158"/>
    </row>
    <row r="329" spans="1:12" ht="15.75" x14ac:dyDescent="0.2">
      <c r="A329" s="1964"/>
      <c r="B329" s="1965"/>
      <c r="C329" s="1966"/>
      <c r="D329" s="258">
        <f t="shared" si="4"/>
        <v>0</v>
      </c>
      <c r="E329" s="1966"/>
      <c r="F329" s="1966"/>
      <c r="G329" s="1966"/>
      <c r="H329" s="1966"/>
      <c r="I329" s="1966"/>
      <c r="J329" s="1966"/>
      <c r="K329" s="3421"/>
      <c r="L329" s="158"/>
    </row>
    <row r="330" spans="1:12" ht="15.75" x14ac:dyDescent="0.2">
      <c r="A330" s="1964"/>
      <c r="B330" s="1965"/>
      <c r="C330" s="1966"/>
      <c r="D330" s="258">
        <f t="shared" si="4"/>
        <v>0</v>
      </c>
      <c r="E330" s="1966"/>
      <c r="F330" s="1966"/>
      <c r="G330" s="1966"/>
      <c r="H330" s="1966"/>
      <c r="I330" s="1966"/>
      <c r="J330" s="1966"/>
      <c r="K330" s="3421"/>
      <c r="L330" s="158"/>
    </row>
    <row r="331" spans="1:12" ht="15.75" x14ac:dyDescent="0.2">
      <c r="A331" s="1964"/>
      <c r="B331" s="1965"/>
      <c r="C331" s="1966"/>
      <c r="D331" s="258">
        <f t="shared" ref="D331:D394" si="5">+C331*(100-E331)/100</f>
        <v>0</v>
      </c>
      <c r="E331" s="1966"/>
      <c r="F331" s="1966"/>
      <c r="G331" s="1966"/>
      <c r="H331" s="1966"/>
      <c r="I331" s="1966"/>
      <c r="J331" s="1966"/>
      <c r="K331" s="3421"/>
      <c r="L331" s="158"/>
    </row>
    <row r="332" spans="1:12" ht="15.75" x14ac:dyDescent="0.2">
      <c r="A332" s="1964"/>
      <c r="B332" s="1965"/>
      <c r="C332" s="1966"/>
      <c r="D332" s="258">
        <f t="shared" si="5"/>
        <v>0</v>
      </c>
      <c r="E332" s="1966"/>
      <c r="F332" s="1966"/>
      <c r="G332" s="1966"/>
      <c r="H332" s="1966"/>
      <c r="I332" s="1966"/>
      <c r="J332" s="1966"/>
      <c r="K332" s="3421"/>
      <c r="L332" s="158"/>
    </row>
    <row r="333" spans="1:12" ht="15.75" x14ac:dyDescent="0.2">
      <c r="A333" s="1964"/>
      <c r="B333" s="1965"/>
      <c r="C333" s="1966"/>
      <c r="D333" s="258">
        <f t="shared" si="5"/>
        <v>0</v>
      </c>
      <c r="E333" s="1966"/>
      <c r="F333" s="1966"/>
      <c r="G333" s="1966"/>
      <c r="H333" s="1966"/>
      <c r="I333" s="1966"/>
      <c r="J333" s="1966"/>
      <c r="K333" s="3421"/>
      <c r="L333" s="158"/>
    </row>
    <row r="334" spans="1:12" ht="15.75" x14ac:dyDescent="0.2">
      <c r="A334" s="1964"/>
      <c r="B334" s="1965"/>
      <c r="C334" s="1966"/>
      <c r="D334" s="258">
        <f t="shared" si="5"/>
        <v>0</v>
      </c>
      <c r="E334" s="1966"/>
      <c r="F334" s="1966"/>
      <c r="G334" s="1966"/>
      <c r="H334" s="1966"/>
      <c r="I334" s="1966"/>
      <c r="J334" s="1966"/>
      <c r="K334" s="3421"/>
      <c r="L334" s="158"/>
    </row>
    <row r="335" spans="1:12" ht="15.75" x14ac:dyDescent="0.2">
      <c r="A335" s="1964"/>
      <c r="B335" s="1965"/>
      <c r="C335" s="1966"/>
      <c r="D335" s="258">
        <f t="shared" si="5"/>
        <v>0</v>
      </c>
      <c r="E335" s="1966"/>
      <c r="F335" s="1966"/>
      <c r="G335" s="1966"/>
      <c r="H335" s="1966"/>
      <c r="I335" s="1966"/>
      <c r="J335" s="1966"/>
      <c r="K335" s="3421"/>
      <c r="L335" s="158"/>
    </row>
    <row r="336" spans="1:12" ht="15.75" x14ac:dyDescent="0.2">
      <c r="A336" s="1964"/>
      <c r="B336" s="1965"/>
      <c r="C336" s="1966"/>
      <c r="D336" s="258">
        <f t="shared" si="5"/>
        <v>0</v>
      </c>
      <c r="E336" s="1966"/>
      <c r="F336" s="1966"/>
      <c r="G336" s="1966"/>
      <c r="H336" s="1966"/>
      <c r="I336" s="1966"/>
      <c r="J336" s="1966"/>
      <c r="K336" s="3421"/>
      <c r="L336" s="158"/>
    </row>
    <row r="337" spans="1:12" ht="15.75" x14ac:dyDescent="0.2">
      <c r="A337" s="1964"/>
      <c r="B337" s="1965"/>
      <c r="C337" s="1966"/>
      <c r="D337" s="258">
        <f t="shared" si="5"/>
        <v>0</v>
      </c>
      <c r="E337" s="1966"/>
      <c r="F337" s="1966"/>
      <c r="G337" s="1966"/>
      <c r="H337" s="1966"/>
      <c r="I337" s="1966"/>
      <c r="J337" s="1966"/>
      <c r="K337" s="3421"/>
      <c r="L337" s="158"/>
    </row>
    <row r="338" spans="1:12" ht="15.75" x14ac:dyDescent="0.2">
      <c r="A338" s="1964"/>
      <c r="B338" s="1965"/>
      <c r="C338" s="1966"/>
      <c r="D338" s="258">
        <f t="shared" si="5"/>
        <v>0</v>
      </c>
      <c r="E338" s="1966"/>
      <c r="F338" s="1966"/>
      <c r="G338" s="1966"/>
      <c r="H338" s="1966"/>
      <c r="I338" s="1966"/>
      <c r="J338" s="1966"/>
      <c r="K338" s="3421"/>
      <c r="L338" s="158"/>
    </row>
    <row r="339" spans="1:12" ht="15.75" x14ac:dyDescent="0.2">
      <c r="A339" s="1964"/>
      <c r="B339" s="1965"/>
      <c r="C339" s="1966"/>
      <c r="D339" s="258">
        <f t="shared" si="5"/>
        <v>0</v>
      </c>
      <c r="E339" s="1966"/>
      <c r="F339" s="1966"/>
      <c r="G339" s="1966"/>
      <c r="H339" s="1966"/>
      <c r="I339" s="1966"/>
      <c r="J339" s="1966"/>
      <c r="K339" s="3421"/>
      <c r="L339" s="158"/>
    </row>
    <row r="340" spans="1:12" ht="15.75" x14ac:dyDescent="0.2">
      <c r="A340" s="1964"/>
      <c r="B340" s="1965"/>
      <c r="C340" s="1966"/>
      <c r="D340" s="258">
        <f t="shared" si="5"/>
        <v>0</v>
      </c>
      <c r="E340" s="1966"/>
      <c r="F340" s="1966"/>
      <c r="G340" s="1966"/>
      <c r="H340" s="1966"/>
      <c r="I340" s="1966"/>
      <c r="J340" s="1966"/>
      <c r="K340" s="3421"/>
      <c r="L340" s="158"/>
    </row>
    <row r="341" spans="1:12" ht="15.75" x14ac:dyDescent="0.2">
      <c r="A341" s="1964"/>
      <c r="B341" s="1965"/>
      <c r="C341" s="1966"/>
      <c r="D341" s="258">
        <f t="shared" si="5"/>
        <v>0</v>
      </c>
      <c r="E341" s="1966"/>
      <c r="F341" s="1966"/>
      <c r="G341" s="1966"/>
      <c r="H341" s="1966"/>
      <c r="I341" s="1966"/>
      <c r="J341" s="1966"/>
      <c r="K341" s="3421"/>
      <c r="L341" s="158"/>
    </row>
    <row r="342" spans="1:12" ht="15.75" x14ac:dyDescent="0.2">
      <c r="A342" s="1964"/>
      <c r="B342" s="1965"/>
      <c r="C342" s="1966"/>
      <c r="D342" s="258">
        <f t="shared" si="5"/>
        <v>0</v>
      </c>
      <c r="E342" s="1966"/>
      <c r="F342" s="1966"/>
      <c r="G342" s="1966"/>
      <c r="H342" s="1966"/>
      <c r="I342" s="1966"/>
      <c r="J342" s="1966"/>
      <c r="K342" s="3421"/>
      <c r="L342" s="158"/>
    </row>
    <row r="343" spans="1:12" ht="15.75" x14ac:dyDescent="0.2">
      <c r="A343" s="1964"/>
      <c r="B343" s="1965"/>
      <c r="C343" s="1966"/>
      <c r="D343" s="258">
        <f t="shared" si="5"/>
        <v>0</v>
      </c>
      <c r="E343" s="1966"/>
      <c r="F343" s="1966"/>
      <c r="G343" s="1966"/>
      <c r="H343" s="1966"/>
      <c r="I343" s="1966"/>
      <c r="J343" s="1966"/>
      <c r="K343" s="3421"/>
      <c r="L343" s="158"/>
    </row>
    <row r="344" spans="1:12" ht="15.75" x14ac:dyDescent="0.2">
      <c r="A344" s="1964"/>
      <c r="B344" s="1965"/>
      <c r="C344" s="1966"/>
      <c r="D344" s="258">
        <f t="shared" si="5"/>
        <v>0</v>
      </c>
      <c r="E344" s="1966"/>
      <c r="F344" s="1966"/>
      <c r="G344" s="1966"/>
      <c r="H344" s="1966"/>
      <c r="I344" s="1966"/>
      <c r="J344" s="1966"/>
      <c r="K344" s="3421"/>
      <c r="L344" s="158"/>
    </row>
    <row r="345" spans="1:12" ht="15.75" x14ac:dyDescent="0.2">
      <c r="A345" s="1964"/>
      <c r="B345" s="1965"/>
      <c r="C345" s="1966"/>
      <c r="D345" s="258">
        <f t="shared" si="5"/>
        <v>0</v>
      </c>
      <c r="E345" s="1966"/>
      <c r="F345" s="1966"/>
      <c r="G345" s="1966"/>
      <c r="H345" s="1966"/>
      <c r="I345" s="1966"/>
      <c r="J345" s="1966"/>
      <c r="K345" s="3421"/>
      <c r="L345" s="158"/>
    </row>
    <row r="346" spans="1:12" ht="15.75" x14ac:dyDescent="0.2">
      <c r="A346" s="1964"/>
      <c r="B346" s="1965"/>
      <c r="C346" s="1966"/>
      <c r="D346" s="258">
        <f t="shared" si="5"/>
        <v>0</v>
      </c>
      <c r="E346" s="1966"/>
      <c r="F346" s="1966"/>
      <c r="G346" s="1966"/>
      <c r="H346" s="1966"/>
      <c r="I346" s="1966"/>
      <c r="J346" s="1966"/>
      <c r="K346" s="3421"/>
      <c r="L346" s="158"/>
    </row>
    <row r="347" spans="1:12" ht="15.75" x14ac:dyDescent="0.2">
      <c r="A347" s="1964"/>
      <c r="B347" s="1965"/>
      <c r="C347" s="1966"/>
      <c r="D347" s="258">
        <f t="shared" si="5"/>
        <v>0</v>
      </c>
      <c r="E347" s="1966"/>
      <c r="F347" s="1966"/>
      <c r="G347" s="1966"/>
      <c r="H347" s="1966"/>
      <c r="I347" s="1966"/>
      <c r="J347" s="1966"/>
      <c r="K347" s="3421"/>
      <c r="L347" s="158"/>
    </row>
    <row r="348" spans="1:12" ht="15.75" x14ac:dyDescent="0.2">
      <c r="A348" s="1964"/>
      <c r="B348" s="1965"/>
      <c r="C348" s="1966"/>
      <c r="D348" s="258">
        <f t="shared" si="5"/>
        <v>0</v>
      </c>
      <c r="E348" s="1966"/>
      <c r="F348" s="1966"/>
      <c r="G348" s="1966"/>
      <c r="H348" s="1966"/>
      <c r="I348" s="1966"/>
      <c r="J348" s="1966"/>
      <c r="K348" s="3421"/>
      <c r="L348" s="158"/>
    </row>
    <row r="349" spans="1:12" ht="15.75" x14ac:dyDescent="0.2">
      <c r="A349" s="1964"/>
      <c r="B349" s="1965"/>
      <c r="C349" s="1966"/>
      <c r="D349" s="258">
        <f t="shared" si="5"/>
        <v>0</v>
      </c>
      <c r="E349" s="1966"/>
      <c r="F349" s="1966"/>
      <c r="G349" s="1966"/>
      <c r="H349" s="1966"/>
      <c r="I349" s="1966"/>
      <c r="J349" s="1966"/>
      <c r="K349" s="3421"/>
      <c r="L349" s="158"/>
    </row>
    <row r="350" spans="1:12" ht="15.75" x14ac:dyDescent="0.2">
      <c r="A350" s="1964"/>
      <c r="B350" s="1965"/>
      <c r="C350" s="1966"/>
      <c r="D350" s="258">
        <f t="shared" si="5"/>
        <v>0</v>
      </c>
      <c r="E350" s="1966"/>
      <c r="F350" s="1966"/>
      <c r="G350" s="1966"/>
      <c r="H350" s="1966"/>
      <c r="I350" s="1966"/>
      <c r="J350" s="1966"/>
      <c r="K350" s="3421"/>
      <c r="L350" s="158"/>
    </row>
    <row r="351" spans="1:12" ht="15.75" x14ac:dyDescent="0.2">
      <c r="A351" s="1964"/>
      <c r="B351" s="1965"/>
      <c r="C351" s="1966"/>
      <c r="D351" s="258">
        <f t="shared" si="5"/>
        <v>0</v>
      </c>
      <c r="E351" s="1966"/>
      <c r="F351" s="1966"/>
      <c r="G351" s="1966"/>
      <c r="H351" s="1966"/>
      <c r="I351" s="1966"/>
      <c r="J351" s="1966"/>
      <c r="K351" s="3421"/>
      <c r="L351" s="158"/>
    </row>
    <row r="352" spans="1:12" ht="15.75" x14ac:dyDescent="0.2">
      <c r="A352" s="1964"/>
      <c r="B352" s="1965"/>
      <c r="C352" s="1966"/>
      <c r="D352" s="258">
        <f t="shared" si="5"/>
        <v>0</v>
      </c>
      <c r="E352" s="1966"/>
      <c r="F352" s="1966"/>
      <c r="G352" s="1966"/>
      <c r="H352" s="1966"/>
      <c r="I352" s="1966"/>
      <c r="J352" s="1966"/>
      <c r="K352" s="3421"/>
      <c r="L352" s="158"/>
    </row>
    <row r="353" spans="1:12" ht="15.75" x14ac:dyDescent="0.2">
      <c r="A353" s="1964"/>
      <c r="B353" s="1965"/>
      <c r="C353" s="1966"/>
      <c r="D353" s="258">
        <f t="shared" si="5"/>
        <v>0</v>
      </c>
      <c r="E353" s="1966"/>
      <c r="F353" s="1966"/>
      <c r="G353" s="1966"/>
      <c r="H353" s="1966"/>
      <c r="I353" s="1966"/>
      <c r="J353" s="1966"/>
      <c r="K353" s="3421"/>
      <c r="L353" s="158"/>
    </row>
    <row r="354" spans="1:12" ht="15.75" x14ac:dyDescent="0.2">
      <c r="A354" s="1964"/>
      <c r="B354" s="1965"/>
      <c r="C354" s="1966"/>
      <c r="D354" s="258">
        <f t="shared" si="5"/>
        <v>0</v>
      </c>
      <c r="E354" s="1966"/>
      <c r="F354" s="1966"/>
      <c r="G354" s="1966"/>
      <c r="H354" s="1966"/>
      <c r="I354" s="1966"/>
      <c r="J354" s="1966"/>
      <c r="K354" s="3421"/>
      <c r="L354" s="158"/>
    </row>
    <row r="355" spans="1:12" ht="15.75" x14ac:dyDescent="0.2">
      <c r="A355" s="1964"/>
      <c r="B355" s="1965"/>
      <c r="C355" s="1966"/>
      <c r="D355" s="258">
        <f t="shared" si="5"/>
        <v>0</v>
      </c>
      <c r="E355" s="1966"/>
      <c r="F355" s="1966"/>
      <c r="G355" s="1966"/>
      <c r="H355" s="1966"/>
      <c r="I355" s="1966"/>
      <c r="J355" s="1966"/>
      <c r="K355" s="3421"/>
      <c r="L355" s="158"/>
    </row>
    <row r="356" spans="1:12" ht="15.75" x14ac:dyDescent="0.2">
      <c r="A356" s="1964"/>
      <c r="B356" s="1965"/>
      <c r="C356" s="1966"/>
      <c r="D356" s="258">
        <f t="shared" si="5"/>
        <v>0</v>
      </c>
      <c r="E356" s="1966"/>
      <c r="F356" s="1966"/>
      <c r="G356" s="1966"/>
      <c r="H356" s="1966"/>
      <c r="I356" s="1966"/>
      <c r="J356" s="1966"/>
      <c r="K356" s="3421"/>
      <c r="L356" s="158"/>
    </row>
    <row r="357" spans="1:12" ht="15.75" x14ac:dyDescent="0.2">
      <c r="A357" s="1964"/>
      <c r="B357" s="1965"/>
      <c r="C357" s="1966"/>
      <c r="D357" s="258">
        <f t="shared" si="5"/>
        <v>0</v>
      </c>
      <c r="E357" s="1966"/>
      <c r="F357" s="1966"/>
      <c r="G357" s="1966"/>
      <c r="H357" s="1966"/>
      <c r="I357" s="1966"/>
      <c r="J357" s="1966"/>
      <c r="K357" s="3421"/>
      <c r="L357" s="158"/>
    </row>
    <row r="358" spans="1:12" ht="15.75" x14ac:dyDescent="0.2">
      <c r="A358" s="1964"/>
      <c r="B358" s="1965"/>
      <c r="C358" s="1966"/>
      <c r="D358" s="258">
        <f t="shared" si="5"/>
        <v>0</v>
      </c>
      <c r="E358" s="1966"/>
      <c r="F358" s="1966"/>
      <c r="G358" s="1966"/>
      <c r="H358" s="1966"/>
      <c r="I358" s="1966"/>
      <c r="J358" s="1966"/>
      <c r="K358" s="3421"/>
      <c r="L358" s="158"/>
    </row>
    <row r="359" spans="1:12" ht="15.75" x14ac:dyDescent="0.2">
      <c r="A359" s="1964"/>
      <c r="B359" s="1965"/>
      <c r="C359" s="1966"/>
      <c r="D359" s="258">
        <f t="shared" si="5"/>
        <v>0</v>
      </c>
      <c r="E359" s="1966"/>
      <c r="F359" s="1966"/>
      <c r="G359" s="1966"/>
      <c r="H359" s="1966"/>
      <c r="I359" s="1966"/>
      <c r="J359" s="1966"/>
      <c r="K359" s="3421"/>
      <c r="L359" s="158"/>
    </row>
    <row r="360" spans="1:12" ht="15.75" x14ac:dyDescent="0.2">
      <c r="A360" s="1964"/>
      <c r="B360" s="1965"/>
      <c r="C360" s="1966"/>
      <c r="D360" s="258">
        <f t="shared" si="5"/>
        <v>0</v>
      </c>
      <c r="E360" s="1966"/>
      <c r="F360" s="1966"/>
      <c r="G360" s="1966"/>
      <c r="H360" s="1966"/>
      <c r="I360" s="1966"/>
      <c r="J360" s="1966"/>
      <c r="K360" s="3421"/>
      <c r="L360" s="158"/>
    </row>
    <row r="361" spans="1:12" ht="15.75" x14ac:dyDescent="0.2">
      <c r="A361" s="1964"/>
      <c r="B361" s="1965"/>
      <c r="C361" s="1966"/>
      <c r="D361" s="258">
        <f t="shared" si="5"/>
        <v>0</v>
      </c>
      <c r="E361" s="1966"/>
      <c r="F361" s="1966"/>
      <c r="G361" s="1966"/>
      <c r="H361" s="1966"/>
      <c r="I361" s="1966"/>
      <c r="J361" s="1966"/>
      <c r="K361" s="3421"/>
      <c r="L361" s="158"/>
    </row>
    <row r="362" spans="1:12" ht="15.75" x14ac:dyDescent="0.2">
      <c r="A362" s="1964"/>
      <c r="B362" s="1965"/>
      <c r="C362" s="1966"/>
      <c r="D362" s="258">
        <f t="shared" si="5"/>
        <v>0</v>
      </c>
      <c r="E362" s="1966"/>
      <c r="F362" s="1966"/>
      <c r="G362" s="1966"/>
      <c r="H362" s="1966"/>
      <c r="I362" s="1966"/>
      <c r="J362" s="1966"/>
      <c r="K362" s="3421"/>
      <c r="L362" s="158"/>
    </row>
    <row r="363" spans="1:12" ht="15.75" x14ac:dyDescent="0.2">
      <c r="A363" s="1964"/>
      <c r="B363" s="1965"/>
      <c r="C363" s="1966"/>
      <c r="D363" s="258">
        <f t="shared" si="5"/>
        <v>0</v>
      </c>
      <c r="E363" s="1966"/>
      <c r="F363" s="1966"/>
      <c r="G363" s="1966"/>
      <c r="H363" s="1966"/>
      <c r="I363" s="1966"/>
      <c r="J363" s="1966"/>
      <c r="K363" s="3421"/>
      <c r="L363" s="158"/>
    </row>
    <row r="364" spans="1:12" ht="15.75" x14ac:dyDescent="0.2">
      <c r="A364" s="1964"/>
      <c r="B364" s="1965"/>
      <c r="C364" s="1966"/>
      <c r="D364" s="258">
        <f t="shared" si="5"/>
        <v>0</v>
      </c>
      <c r="E364" s="1966"/>
      <c r="F364" s="1966"/>
      <c r="G364" s="1966"/>
      <c r="H364" s="1966"/>
      <c r="I364" s="1966"/>
      <c r="J364" s="1966"/>
      <c r="K364" s="3421"/>
      <c r="L364" s="158"/>
    </row>
    <row r="365" spans="1:12" ht="15.75" x14ac:dyDescent="0.2">
      <c r="A365" s="1964"/>
      <c r="B365" s="1965"/>
      <c r="C365" s="1966"/>
      <c r="D365" s="258">
        <f t="shared" si="5"/>
        <v>0</v>
      </c>
      <c r="E365" s="1966"/>
      <c r="F365" s="1966"/>
      <c r="G365" s="1966"/>
      <c r="H365" s="1966"/>
      <c r="I365" s="1966"/>
      <c r="J365" s="1966"/>
      <c r="K365" s="3421"/>
      <c r="L365" s="158"/>
    </row>
    <row r="366" spans="1:12" ht="15.75" x14ac:dyDescent="0.2">
      <c r="A366" s="1964"/>
      <c r="B366" s="1965"/>
      <c r="C366" s="1966"/>
      <c r="D366" s="258">
        <f t="shared" si="5"/>
        <v>0</v>
      </c>
      <c r="E366" s="1966"/>
      <c r="F366" s="1966"/>
      <c r="G366" s="1966"/>
      <c r="H366" s="1966"/>
      <c r="I366" s="1966"/>
      <c r="J366" s="1966"/>
      <c r="K366" s="3421"/>
      <c r="L366" s="158"/>
    </row>
    <row r="367" spans="1:12" ht="15.75" x14ac:dyDescent="0.2">
      <c r="A367" s="1964"/>
      <c r="B367" s="1965"/>
      <c r="C367" s="1966"/>
      <c r="D367" s="258">
        <f t="shared" si="5"/>
        <v>0</v>
      </c>
      <c r="E367" s="1966"/>
      <c r="F367" s="1966"/>
      <c r="G367" s="1966"/>
      <c r="H367" s="1966"/>
      <c r="I367" s="1966"/>
      <c r="J367" s="1966"/>
      <c r="K367" s="3421"/>
      <c r="L367" s="158"/>
    </row>
    <row r="368" spans="1:12" ht="15.75" x14ac:dyDescent="0.2">
      <c r="A368" s="1964"/>
      <c r="B368" s="1965"/>
      <c r="C368" s="1966"/>
      <c r="D368" s="258">
        <f t="shared" si="5"/>
        <v>0</v>
      </c>
      <c r="E368" s="1966"/>
      <c r="F368" s="1966"/>
      <c r="G368" s="1966"/>
      <c r="H368" s="1966"/>
      <c r="I368" s="1966"/>
      <c r="J368" s="1966"/>
      <c r="K368" s="3421"/>
      <c r="L368" s="158"/>
    </row>
    <row r="369" spans="1:12" ht="15.75" x14ac:dyDescent="0.2">
      <c r="A369" s="1964"/>
      <c r="B369" s="1965"/>
      <c r="C369" s="1966"/>
      <c r="D369" s="258">
        <f t="shared" si="5"/>
        <v>0</v>
      </c>
      <c r="E369" s="1966"/>
      <c r="F369" s="1966"/>
      <c r="G369" s="1966"/>
      <c r="H369" s="1966"/>
      <c r="I369" s="1966"/>
      <c r="J369" s="1966"/>
      <c r="K369" s="3421"/>
      <c r="L369" s="158"/>
    </row>
    <row r="370" spans="1:12" ht="15.75" x14ac:dyDescent="0.2">
      <c r="A370" s="1964"/>
      <c r="B370" s="1965"/>
      <c r="C370" s="1966"/>
      <c r="D370" s="258">
        <f t="shared" si="5"/>
        <v>0</v>
      </c>
      <c r="E370" s="1966"/>
      <c r="F370" s="1966"/>
      <c r="G370" s="1966"/>
      <c r="H370" s="1966"/>
      <c r="I370" s="1966"/>
      <c r="J370" s="1966"/>
      <c r="K370" s="3421"/>
      <c r="L370" s="158"/>
    </row>
    <row r="371" spans="1:12" ht="15.75" x14ac:dyDescent="0.2">
      <c r="A371" s="1964"/>
      <c r="B371" s="1965"/>
      <c r="C371" s="1966"/>
      <c r="D371" s="258">
        <f t="shared" si="5"/>
        <v>0</v>
      </c>
      <c r="E371" s="1966"/>
      <c r="F371" s="1966"/>
      <c r="G371" s="1966"/>
      <c r="H371" s="1966"/>
      <c r="I371" s="1966"/>
      <c r="J371" s="1966"/>
      <c r="K371" s="3421"/>
      <c r="L371" s="158"/>
    </row>
    <row r="372" spans="1:12" ht="15.75" x14ac:dyDescent="0.2">
      <c r="A372" s="1964"/>
      <c r="B372" s="1965"/>
      <c r="C372" s="1966"/>
      <c r="D372" s="258">
        <f t="shared" si="5"/>
        <v>0</v>
      </c>
      <c r="E372" s="1966"/>
      <c r="F372" s="1966"/>
      <c r="G372" s="1966"/>
      <c r="H372" s="1966"/>
      <c r="I372" s="1966"/>
      <c r="J372" s="1966"/>
      <c r="K372" s="3421"/>
      <c r="L372" s="158"/>
    </row>
    <row r="373" spans="1:12" ht="15.75" x14ac:dyDescent="0.2">
      <c r="A373" s="1964"/>
      <c r="B373" s="1965"/>
      <c r="C373" s="1966"/>
      <c r="D373" s="258">
        <f t="shared" si="5"/>
        <v>0</v>
      </c>
      <c r="E373" s="1966"/>
      <c r="F373" s="1966"/>
      <c r="G373" s="1966"/>
      <c r="H373" s="1966"/>
      <c r="I373" s="1966"/>
      <c r="J373" s="1966"/>
      <c r="K373" s="3421"/>
      <c r="L373" s="158"/>
    </row>
    <row r="374" spans="1:12" ht="15.75" x14ac:dyDescent="0.2">
      <c r="A374" s="1964"/>
      <c r="B374" s="1965"/>
      <c r="C374" s="1966"/>
      <c r="D374" s="258">
        <f t="shared" si="5"/>
        <v>0</v>
      </c>
      <c r="E374" s="1966"/>
      <c r="F374" s="1966"/>
      <c r="G374" s="1966"/>
      <c r="H374" s="1966"/>
      <c r="I374" s="1966"/>
      <c r="J374" s="1966"/>
      <c r="K374" s="3421"/>
      <c r="L374" s="158"/>
    </row>
    <row r="375" spans="1:12" ht="15.75" x14ac:dyDescent="0.2">
      <c r="A375" s="1964"/>
      <c r="B375" s="1965"/>
      <c r="C375" s="1966"/>
      <c r="D375" s="258">
        <f t="shared" si="5"/>
        <v>0</v>
      </c>
      <c r="E375" s="1966"/>
      <c r="F375" s="1966"/>
      <c r="G375" s="1966"/>
      <c r="H375" s="1966"/>
      <c r="I375" s="1966"/>
      <c r="J375" s="1966"/>
      <c r="K375" s="3421"/>
      <c r="L375" s="158"/>
    </row>
    <row r="376" spans="1:12" ht="15.75" x14ac:dyDescent="0.2">
      <c r="A376" s="1964"/>
      <c r="B376" s="1965"/>
      <c r="C376" s="1966"/>
      <c r="D376" s="258">
        <f t="shared" si="5"/>
        <v>0</v>
      </c>
      <c r="E376" s="1966"/>
      <c r="F376" s="1966"/>
      <c r="G376" s="1966"/>
      <c r="H376" s="1966"/>
      <c r="I376" s="1966"/>
      <c r="J376" s="1966"/>
      <c r="K376" s="3421"/>
      <c r="L376" s="158"/>
    </row>
    <row r="377" spans="1:12" ht="15.75" x14ac:dyDescent="0.2">
      <c r="A377" s="1964"/>
      <c r="B377" s="1965"/>
      <c r="C377" s="1966"/>
      <c r="D377" s="258">
        <f t="shared" si="5"/>
        <v>0</v>
      </c>
      <c r="E377" s="1966"/>
      <c r="F377" s="1966"/>
      <c r="G377" s="1966"/>
      <c r="H377" s="1966"/>
      <c r="I377" s="1966"/>
      <c r="J377" s="1966"/>
      <c r="K377" s="3421"/>
      <c r="L377" s="158"/>
    </row>
    <row r="378" spans="1:12" ht="15.75" x14ac:dyDescent="0.2">
      <c r="A378" s="1964"/>
      <c r="B378" s="1965"/>
      <c r="C378" s="1966"/>
      <c r="D378" s="258">
        <f t="shared" si="5"/>
        <v>0</v>
      </c>
      <c r="E378" s="1966"/>
      <c r="F378" s="1966"/>
      <c r="G378" s="1966"/>
      <c r="H378" s="1966"/>
      <c r="I378" s="1966"/>
      <c r="J378" s="1966"/>
      <c r="K378" s="3421"/>
      <c r="L378" s="158"/>
    </row>
    <row r="379" spans="1:12" ht="15.75" x14ac:dyDescent="0.2">
      <c r="A379" s="1964"/>
      <c r="B379" s="1965"/>
      <c r="C379" s="1966"/>
      <c r="D379" s="258">
        <f t="shared" si="5"/>
        <v>0</v>
      </c>
      <c r="E379" s="1966"/>
      <c r="F379" s="1966"/>
      <c r="G379" s="1966"/>
      <c r="H379" s="1966"/>
      <c r="I379" s="1966"/>
      <c r="J379" s="1966"/>
      <c r="K379" s="3421"/>
      <c r="L379" s="158"/>
    </row>
    <row r="380" spans="1:12" ht="15.75" x14ac:dyDescent="0.2">
      <c r="A380" s="1964"/>
      <c r="B380" s="1965"/>
      <c r="C380" s="1966"/>
      <c r="D380" s="258">
        <f t="shared" si="5"/>
        <v>0</v>
      </c>
      <c r="E380" s="1966"/>
      <c r="F380" s="1966"/>
      <c r="G380" s="1966"/>
      <c r="H380" s="1966"/>
      <c r="I380" s="1966"/>
      <c r="J380" s="1966"/>
      <c r="K380" s="3421"/>
      <c r="L380" s="158"/>
    </row>
    <row r="381" spans="1:12" ht="15.75" x14ac:dyDescent="0.2">
      <c r="A381" s="1964"/>
      <c r="B381" s="1965"/>
      <c r="C381" s="1966"/>
      <c r="D381" s="258">
        <f t="shared" si="5"/>
        <v>0</v>
      </c>
      <c r="E381" s="1966"/>
      <c r="F381" s="1966"/>
      <c r="G381" s="1966"/>
      <c r="H381" s="1966"/>
      <c r="I381" s="1966"/>
      <c r="J381" s="1966"/>
      <c r="K381" s="3421"/>
      <c r="L381" s="158"/>
    </row>
    <row r="382" spans="1:12" ht="15.75" x14ac:dyDescent="0.2">
      <c r="A382" s="1964"/>
      <c r="B382" s="1965"/>
      <c r="C382" s="1966"/>
      <c r="D382" s="258">
        <f t="shared" si="5"/>
        <v>0</v>
      </c>
      <c r="E382" s="1966"/>
      <c r="F382" s="1966"/>
      <c r="G382" s="1966"/>
      <c r="H382" s="1966"/>
      <c r="I382" s="1966"/>
      <c r="J382" s="1966"/>
      <c r="K382" s="3421"/>
      <c r="L382" s="158"/>
    </row>
    <row r="383" spans="1:12" ht="15.75" x14ac:dyDescent="0.2">
      <c r="A383" s="1964"/>
      <c r="B383" s="1965"/>
      <c r="C383" s="1966"/>
      <c r="D383" s="258">
        <f t="shared" si="5"/>
        <v>0</v>
      </c>
      <c r="E383" s="1966"/>
      <c r="F383" s="1966"/>
      <c r="G383" s="1966"/>
      <c r="H383" s="1966"/>
      <c r="I383" s="1966"/>
      <c r="J383" s="1966"/>
      <c r="K383" s="3421"/>
      <c r="L383" s="158"/>
    </row>
    <row r="384" spans="1:12" ht="15.75" x14ac:dyDescent="0.2">
      <c r="A384" s="1964"/>
      <c r="B384" s="1965"/>
      <c r="C384" s="1966"/>
      <c r="D384" s="258">
        <f t="shared" si="5"/>
        <v>0</v>
      </c>
      <c r="E384" s="1966"/>
      <c r="F384" s="1966"/>
      <c r="G384" s="1966"/>
      <c r="H384" s="1966"/>
      <c r="I384" s="1966"/>
      <c r="J384" s="1966"/>
      <c r="K384" s="3421"/>
      <c r="L384" s="158"/>
    </row>
    <row r="385" spans="1:12" ht="15.75" x14ac:dyDescent="0.2">
      <c r="A385" s="1964"/>
      <c r="B385" s="1965"/>
      <c r="C385" s="1966"/>
      <c r="D385" s="258">
        <f t="shared" si="5"/>
        <v>0</v>
      </c>
      <c r="E385" s="1966"/>
      <c r="F385" s="1966"/>
      <c r="G385" s="1966"/>
      <c r="H385" s="1966"/>
      <c r="I385" s="1966"/>
      <c r="J385" s="1966"/>
      <c r="K385" s="3421"/>
      <c r="L385" s="158"/>
    </row>
    <row r="386" spans="1:12" ht="15.75" x14ac:dyDescent="0.2">
      <c r="A386" s="1964"/>
      <c r="B386" s="1965"/>
      <c r="C386" s="1966"/>
      <c r="D386" s="258">
        <f t="shared" si="5"/>
        <v>0</v>
      </c>
      <c r="E386" s="1966"/>
      <c r="F386" s="1966"/>
      <c r="G386" s="1966"/>
      <c r="H386" s="1966"/>
      <c r="I386" s="1966"/>
      <c r="J386" s="1966"/>
      <c r="K386" s="3421"/>
      <c r="L386" s="158"/>
    </row>
    <row r="387" spans="1:12" ht="15.75" x14ac:dyDescent="0.2">
      <c r="A387" s="1964"/>
      <c r="B387" s="1965"/>
      <c r="C387" s="1966"/>
      <c r="D387" s="258">
        <f t="shared" si="5"/>
        <v>0</v>
      </c>
      <c r="E387" s="1966"/>
      <c r="F387" s="1966"/>
      <c r="G387" s="1966"/>
      <c r="H387" s="1966"/>
      <c r="I387" s="1966"/>
      <c r="J387" s="1966"/>
      <c r="K387" s="3421"/>
      <c r="L387" s="158"/>
    </row>
    <row r="388" spans="1:12" ht="15.75" x14ac:dyDescent="0.2">
      <c r="A388" s="1964"/>
      <c r="B388" s="1965"/>
      <c r="C388" s="1966"/>
      <c r="D388" s="258">
        <f t="shared" si="5"/>
        <v>0</v>
      </c>
      <c r="E388" s="1966"/>
      <c r="F388" s="1966"/>
      <c r="G388" s="1966"/>
      <c r="H388" s="1966"/>
      <c r="I388" s="1966"/>
      <c r="J388" s="1966"/>
      <c r="K388" s="3421"/>
      <c r="L388" s="158"/>
    </row>
    <row r="389" spans="1:12" ht="15.75" x14ac:dyDescent="0.2">
      <c r="A389" s="1964"/>
      <c r="B389" s="1965"/>
      <c r="C389" s="1966"/>
      <c r="D389" s="258">
        <f t="shared" si="5"/>
        <v>0</v>
      </c>
      <c r="E389" s="1966"/>
      <c r="F389" s="1966"/>
      <c r="G389" s="1966"/>
      <c r="H389" s="1966"/>
      <c r="I389" s="1966"/>
      <c r="J389" s="1966"/>
      <c r="K389" s="3421"/>
      <c r="L389" s="158"/>
    </row>
    <row r="390" spans="1:12" ht="15.75" x14ac:dyDescent="0.2">
      <c r="A390" s="1964"/>
      <c r="B390" s="1965"/>
      <c r="C390" s="1966"/>
      <c r="D390" s="258">
        <f t="shared" si="5"/>
        <v>0</v>
      </c>
      <c r="E390" s="1966"/>
      <c r="F390" s="1966"/>
      <c r="G390" s="1966"/>
      <c r="H390" s="1966"/>
      <c r="I390" s="1966"/>
      <c r="J390" s="1966"/>
      <c r="K390" s="3421"/>
      <c r="L390" s="158"/>
    </row>
    <row r="391" spans="1:12" ht="15.75" x14ac:dyDescent="0.2">
      <c r="A391" s="1964"/>
      <c r="B391" s="1965"/>
      <c r="C391" s="1966"/>
      <c r="D391" s="258">
        <f t="shared" si="5"/>
        <v>0</v>
      </c>
      <c r="E391" s="1966"/>
      <c r="F391" s="1966"/>
      <c r="G391" s="1966"/>
      <c r="H391" s="1966"/>
      <c r="I391" s="1966"/>
      <c r="J391" s="1966"/>
      <c r="K391" s="3421"/>
      <c r="L391" s="158"/>
    </row>
    <row r="392" spans="1:12" ht="15.75" x14ac:dyDescent="0.2">
      <c r="A392" s="1964"/>
      <c r="B392" s="1965"/>
      <c r="C392" s="1966"/>
      <c r="D392" s="258">
        <f t="shared" si="5"/>
        <v>0</v>
      </c>
      <c r="E392" s="1966"/>
      <c r="F392" s="1966"/>
      <c r="G392" s="1966"/>
      <c r="H392" s="1966"/>
      <c r="I392" s="1966"/>
      <c r="J392" s="1966"/>
      <c r="K392" s="3421"/>
      <c r="L392" s="158"/>
    </row>
    <row r="393" spans="1:12" ht="15.75" x14ac:dyDescent="0.2">
      <c r="A393" s="1964"/>
      <c r="B393" s="1965"/>
      <c r="C393" s="1966"/>
      <c r="D393" s="258">
        <f t="shared" si="5"/>
        <v>0</v>
      </c>
      <c r="E393" s="1966"/>
      <c r="F393" s="1966"/>
      <c r="G393" s="1966"/>
      <c r="H393" s="1966"/>
      <c r="I393" s="1966"/>
      <c r="J393" s="1966"/>
      <c r="K393" s="3421"/>
      <c r="L393" s="158"/>
    </row>
    <row r="394" spans="1:12" ht="15.75" x14ac:dyDescent="0.2">
      <c r="A394" s="1964"/>
      <c r="B394" s="1965"/>
      <c r="C394" s="1966"/>
      <c r="D394" s="258">
        <f t="shared" si="5"/>
        <v>0</v>
      </c>
      <c r="E394" s="1966"/>
      <c r="F394" s="1966"/>
      <c r="G394" s="1966"/>
      <c r="H394" s="1966"/>
      <c r="I394" s="1966"/>
      <c r="J394" s="1966"/>
      <c r="K394" s="3421"/>
      <c r="L394" s="158"/>
    </row>
    <row r="395" spans="1:12" ht="15.75" x14ac:dyDescent="0.2">
      <c r="A395" s="1964"/>
      <c r="B395" s="1965"/>
      <c r="C395" s="1966"/>
      <c r="D395" s="258">
        <f t="shared" ref="D395:D458" si="6">+C395*(100-E395)/100</f>
        <v>0</v>
      </c>
      <c r="E395" s="1966"/>
      <c r="F395" s="1966"/>
      <c r="G395" s="1966"/>
      <c r="H395" s="1966"/>
      <c r="I395" s="1966"/>
      <c r="J395" s="1966"/>
      <c r="K395" s="3421"/>
      <c r="L395" s="158"/>
    </row>
    <row r="396" spans="1:12" ht="15.75" x14ac:dyDescent="0.2">
      <c r="A396" s="1964"/>
      <c r="B396" s="1965"/>
      <c r="C396" s="1966"/>
      <c r="D396" s="258">
        <f t="shared" si="6"/>
        <v>0</v>
      </c>
      <c r="E396" s="1966"/>
      <c r="F396" s="1966"/>
      <c r="G396" s="1966"/>
      <c r="H396" s="1966"/>
      <c r="I396" s="1966"/>
      <c r="J396" s="1966"/>
      <c r="K396" s="3421"/>
      <c r="L396" s="158"/>
    </row>
    <row r="397" spans="1:12" ht="15.75" x14ac:dyDescent="0.2">
      <c r="A397" s="1964"/>
      <c r="B397" s="1965"/>
      <c r="C397" s="1966"/>
      <c r="D397" s="258">
        <f t="shared" si="6"/>
        <v>0</v>
      </c>
      <c r="E397" s="1966"/>
      <c r="F397" s="1966"/>
      <c r="G397" s="1966"/>
      <c r="H397" s="1966"/>
      <c r="I397" s="1966"/>
      <c r="J397" s="1966"/>
      <c r="K397" s="3421"/>
      <c r="L397" s="158"/>
    </row>
    <row r="398" spans="1:12" ht="15.75" x14ac:dyDescent="0.2">
      <c r="A398" s="1964"/>
      <c r="B398" s="1965"/>
      <c r="C398" s="1966"/>
      <c r="D398" s="258">
        <f t="shared" si="6"/>
        <v>0</v>
      </c>
      <c r="E398" s="1966"/>
      <c r="F398" s="1966"/>
      <c r="G398" s="1966"/>
      <c r="H398" s="1966"/>
      <c r="I398" s="1966"/>
      <c r="J398" s="1966"/>
      <c r="K398" s="3421"/>
      <c r="L398" s="158"/>
    </row>
    <row r="399" spans="1:12" ht="15.75" x14ac:dyDescent="0.2">
      <c r="A399" s="1964"/>
      <c r="B399" s="1965"/>
      <c r="C399" s="1966"/>
      <c r="D399" s="258">
        <f t="shared" si="6"/>
        <v>0</v>
      </c>
      <c r="E399" s="1966"/>
      <c r="F399" s="1966"/>
      <c r="G399" s="1966"/>
      <c r="H399" s="1966"/>
      <c r="I399" s="1966"/>
      <c r="J399" s="1966"/>
      <c r="K399" s="3421"/>
      <c r="L399" s="158"/>
    </row>
    <row r="400" spans="1:12" ht="15.75" x14ac:dyDescent="0.2">
      <c r="A400" s="1964"/>
      <c r="B400" s="1965"/>
      <c r="C400" s="1966"/>
      <c r="D400" s="258">
        <f t="shared" si="6"/>
        <v>0</v>
      </c>
      <c r="E400" s="1966"/>
      <c r="F400" s="1966"/>
      <c r="G400" s="1966"/>
      <c r="H400" s="1966"/>
      <c r="I400" s="1966"/>
      <c r="J400" s="1966"/>
      <c r="K400" s="3421"/>
      <c r="L400" s="158"/>
    </row>
    <row r="401" spans="1:12" ht="15.75" x14ac:dyDescent="0.2">
      <c r="A401" s="1964"/>
      <c r="B401" s="1965"/>
      <c r="C401" s="1966"/>
      <c r="D401" s="258">
        <f t="shared" si="6"/>
        <v>0</v>
      </c>
      <c r="E401" s="1966"/>
      <c r="F401" s="1966"/>
      <c r="G401" s="1966"/>
      <c r="H401" s="1966"/>
      <c r="I401" s="1966"/>
      <c r="J401" s="1966"/>
      <c r="K401" s="3421"/>
      <c r="L401" s="158"/>
    </row>
    <row r="402" spans="1:12" ht="15.75" x14ac:dyDescent="0.2">
      <c r="A402" s="1964"/>
      <c r="B402" s="1965"/>
      <c r="C402" s="1966"/>
      <c r="D402" s="258">
        <f t="shared" si="6"/>
        <v>0</v>
      </c>
      <c r="E402" s="1966"/>
      <c r="F402" s="1966"/>
      <c r="G402" s="1966"/>
      <c r="H402" s="1966"/>
      <c r="I402" s="1966"/>
      <c r="J402" s="1966"/>
      <c r="K402" s="3421"/>
      <c r="L402" s="158"/>
    </row>
    <row r="403" spans="1:12" ht="15.75" x14ac:dyDescent="0.2">
      <c r="A403" s="1964"/>
      <c r="B403" s="1965"/>
      <c r="C403" s="1966"/>
      <c r="D403" s="258">
        <f t="shared" si="6"/>
        <v>0</v>
      </c>
      <c r="E403" s="1966"/>
      <c r="F403" s="1966"/>
      <c r="G403" s="1966"/>
      <c r="H403" s="1966"/>
      <c r="I403" s="1966"/>
      <c r="J403" s="1966"/>
      <c r="K403" s="3421"/>
      <c r="L403" s="158"/>
    </row>
    <row r="404" spans="1:12" ht="15.75" x14ac:dyDescent="0.2">
      <c r="A404" s="1964"/>
      <c r="B404" s="1965"/>
      <c r="C404" s="1966"/>
      <c r="D404" s="258">
        <f t="shared" si="6"/>
        <v>0</v>
      </c>
      <c r="E404" s="1966"/>
      <c r="F404" s="1966"/>
      <c r="G404" s="1966"/>
      <c r="H404" s="1966"/>
      <c r="I404" s="1966"/>
      <c r="J404" s="1966"/>
      <c r="K404" s="3421"/>
      <c r="L404" s="158"/>
    </row>
    <row r="405" spans="1:12" ht="15.75" x14ac:dyDescent="0.2">
      <c r="A405" s="1964"/>
      <c r="B405" s="1965"/>
      <c r="C405" s="1966"/>
      <c r="D405" s="258">
        <f t="shared" si="6"/>
        <v>0</v>
      </c>
      <c r="E405" s="1966"/>
      <c r="F405" s="1966"/>
      <c r="G405" s="1966"/>
      <c r="H405" s="1966"/>
      <c r="I405" s="1966"/>
      <c r="J405" s="1966"/>
      <c r="K405" s="3421"/>
      <c r="L405" s="158"/>
    </row>
    <row r="406" spans="1:12" ht="15.75" x14ac:dyDescent="0.2">
      <c r="A406" s="1964"/>
      <c r="B406" s="1965"/>
      <c r="C406" s="1966"/>
      <c r="D406" s="258">
        <f t="shared" si="6"/>
        <v>0</v>
      </c>
      <c r="E406" s="1966"/>
      <c r="F406" s="1966"/>
      <c r="G406" s="1966"/>
      <c r="H406" s="1966"/>
      <c r="I406" s="1966"/>
      <c r="J406" s="1966"/>
      <c r="K406" s="3421"/>
      <c r="L406" s="158"/>
    </row>
    <row r="407" spans="1:12" ht="15.75" x14ac:dyDescent="0.2">
      <c r="A407" s="1964"/>
      <c r="B407" s="1965"/>
      <c r="C407" s="1966"/>
      <c r="D407" s="258">
        <f t="shared" si="6"/>
        <v>0</v>
      </c>
      <c r="E407" s="1966"/>
      <c r="F407" s="1966"/>
      <c r="G407" s="1966"/>
      <c r="H407" s="1966"/>
      <c r="I407" s="1966"/>
      <c r="J407" s="1966"/>
      <c r="K407" s="3421"/>
      <c r="L407" s="158"/>
    </row>
    <row r="408" spans="1:12" ht="15.75" x14ac:dyDescent="0.2">
      <c r="A408" s="1964"/>
      <c r="B408" s="1965"/>
      <c r="C408" s="1966"/>
      <c r="D408" s="258">
        <f t="shared" si="6"/>
        <v>0</v>
      </c>
      <c r="E408" s="1966"/>
      <c r="F408" s="1966"/>
      <c r="G408" s="1966"/>
      <c r="H408" s="1966"/>
      <c r="I408" s="1966"/>
      <c r="J408" s="1966"/>
      <c r="K408" s="3421"/>
      <c r="L408" s="158"/>
    </row>
    <row r="409" spans="1:12" ht="15.75" x14ac:dyDescent="0.2">
      <c r="A409" s="1964"/>
      <c r="B409" s="1965"/>
      <c r="C409" s="1966"/>
      <c r="D409" s="258">
        <f t="shared" si="6"/>
        <v>0</v>
      </c>
      <c r="E409" s="1966"/>
      <c r="F409" s="1966"/>
      <c r="G409" s="1966"/>
      <c r="H409" s="1966"/>
      <c r="I409" s="1966"/>
      <c r="J409" s="1966"/>
      <c r="K409" s="3421"/>
      <c r="L409" s="158"/>
    </row>
    <row r="410" spans="1:12" ht="15.75" x14ac:dyDescent="0.2">
      <c r="A410" s="1964"/>
      <c r="B410" s="1965"/>
      <c r="C410" s="1966"/>
      <c r="D410" s="258">
        <f t="shared" si="6"/>
        <v>0</v>
      </c>
      <c r="E410" s="1966"/>
      <c r="F410" s="1966"/>
      <c r="G410" s="1966"/>
      <c r="H410" s="1966"/>
      <c r="I410" s="1966"/>
      <c r="J410" s="1966"/>
      <c r="K410" s="3421"/>
      <c r="L410" s="158"/>
    </row>
    <row r="411" spans="1:12" ht="15.75" x14ac:dyDescent="0.2">
      <c r="A411" s="1964"/>
      <c r="B411" s="1965"/>
      <c r="C411" s="1966"/>
      <c r="D411" s="258">
        <f t="shared" si="6"/>
        <v>0</v>
      </c>
      <c r="E411" s="1966"/>
      <c r="F411" s="1966"/>
      <c r="G411" s="1966"/>
      <c r="H411" s="1966"/>
      <c r="I411" s="1966"/>
      <c r="J411" s="1966"/>
      <c r="K411" s="3421"/>
      <c r="L411" s="158"/>
    </row>
    <row r="412" spans="1:12" ht="15.75" x14ac:dyDescent="0.2">
      <c r="A412" s="1964"/>
      <c r="B412" s="1965"/>
      <c r="C412" s="1966"/>
      <c r="D412" s="258">
        <f t="shared" si="6"/>
        <v>0</v>
      </c>
      <c r="E412" s="1966"/>
      <c r="F412" s="1966"/>
      <c r="G412" s="1966"/>
      <c r="H412" s="1966"/>
      <c r="I412" s="1966"/>
      <c r="J412" s="1966"/>
      <c r="K412" s="3421"/>
      <c r="L412" s="158"/>
    </row>
    <row r="413" spans="1:12" ht="15.75" x14ac:dyDescent="0.2">
      <c r="A413" s="1964"/>
      <c r="B413" s="1965"/>
      <c r="C413" s="1966"/>
      <c r="D413" s="258">
        <f t="shared" si="6"/>
        <v>0</v>
      </c>
      <c r="E413" s="1966"/>
      <c r="F413" s="1966"/>
      <c r="G413" s="1966"/>
      <c r="H413" s="1966"/>
      <c r="I413" s="1966"/>
      <c r="J413" s="1966"/>
      <c r="K413" s="3421"/>
      <c r="L413" s="158"/>
    </row>
    <row r="414" spans="1:12" ht="15.75" x14ac:dyDescent="0.2">
      <c r="A414" s="1964"/>
      <c r="B414" s="1965"/>
      <c r="C414" s="1966"/>
      <c r="D414" s="258">
        <f t="shared" si="6"/>
        <v>0</v>
      </c>
      <c r="E414" s="1966"/>
      <c r="F414" s="1966"/>
      <c r="G414" s="1966"/>
      <c r="H414" s="1966"/>
      <c r="I414" s="1966"/>
      <c r="J414" s="1966"/>
      <c r="K414" s="3421"/>
      <c r="L414" s="158"/>
    </row>
    <row r="415" spans="1:12" ht="15.75" x14ac:dyDescent="0.2">
      <c r="A415" s="1964"/>
      <c r="B415" s="1965"/>
      <c r="C415" s="1966"/>
      <c r="D415" s="258">
        <f t="shared" si="6"/>
        <v>0</v>
      </c>
      <c r="E415" s="1966"/>
      <c r="F415" s="1966"/>
      <c r="G415" s="1966"/>
      <c r="H415" s="1966"/>
      <c r="I415" s="1966"/>
      <c r="J415" s="1966"/>
      <c r="K415" s="3421"/>
      <c r="L415" s="158"/>
    </row>
    <row r="416" spans="1:12" ht="15.75" x14ac:dyDescent="0.2">
      <c r="A416" s="1964"/>
      <c r="B416" s="1965"/>
      <c r="C416" s="1966"/>
      <c r="D416" s="258">
        <f t="shared" si="6"/>
        <v>0</v>
      </c>
      <c r="E416" s="1966"/>
      <c r="F416" s="1966"/>
      <c r="G416" s="1966"/>
      <c r="H416" s="1966"/>
      <c r="I416" s="1966"/>
      <c r="J416" s="1966"/>
      <c r="K416" s="3421"/>
      <c r="L416" s="158"/>
    </row>
    <row r="417" spans="1:12" ht="15.75" x14ac:dyDescent="0.2">
      <c r="A417" s="1964"/>
      <c r="B417" s="1965"/>
      <c r="C417" s="1966"/>
      <c r="D417" s="258">
        <f t="shared" si="6"/>
        <v>0</v>
      </c>
      <c r="E417" s="1966"/>
      <c r="F417" s="1966"/>
      <c r="G417" s="1966"/>
      <c r="H417" s="1966"/>
      <c r="I417" s="1966"/>
      <c r="J417" s="1966"/>
      <c r="K417" s="3421"/>
      <c r="L417" s="158"/>
    </row>
    <row r="418" spans="1:12" ht="15.75" x14ac:dyDescent="0.2">
      <c r="A418" s="1964"/>
      <c r="B418" s="1965"/>
      <c r="C418" s="1966"/>
      <c r="D418" s="258">
        <f t="shared" si="6"/>
        <v>0</v>
      </c>
      <c r="E418" s="1966"/>
      <c r="F418" s="1966"/>
      <c r="G418" s="1966"/>
      <c r="H418" s="1966"/>
      <c r="I418" s="1966"/>
      <c r="J418" s="1966"/>
      <c r="K418" s="3421"/>
      <c r="L418" s="158"/>
    </row>
    <row r="419" spans="1:12" ht="15.75" x14ac:dyDescent="0.2">
      <c r="A419" s="1964"/>
      <c r="B419" s="1965"/>
      <c r="C419" s="1966"/>
      <c r="D419" s="258">
        <f t="shared" si="6"/>
        <v>0</v>
      </c>
      <c r="E419" s="1966"/>
      <c r="F419" s="1966"/>
      <c r="G419" s="1966"/>
      <c r="H419" s="1966"/>
      <c r="I419" s="1966"/>
      <c r="J419" s="1966"/>
      <c r="K419" s="3421"/>
      <c r="L419" s="158"/>
    </row>
    <row r="420" spans="1:12" ht="15.75" x14ac:dyDescent="0.2">
      <c r="A420" s="1964"/>
      <c r="B420" s="1965"/>
      <c r="C420" s="1966"/>
      <c r="D420" s="258">
        <f t="shared" si="6"/>
        <v>0</v>
      </c>
      <c r="E420" s="1966"/>
      <c r="F420" s="1966"/>
      <c r="G420" s="1966"/>
      <c r="H420" s="1966"/>
      <c r="I420" s="1966"/>
      <c r="J420" s="1966"/>
      <c r="K420" s="3421"/>
      <c r="L420" s="158"/>
    </row>
    <row r="421" spans="1:12" ht="15.75" x14ac:dyDescent="0.2">
      <c r="A421" s="1964"/>
      <c r="B421" s="1965"/>
      <c r="C421" s="1966"/>
      <c r="D421" s="258">
        <f t="shared" si="6"/>
        <v>0</v>
      </c>
      <c r="E421" s="1966"/>
      <c r="F421" s="1966"/>
      <c r="G421" s="1966"/>
      <c r="H421" s="1966"/>
      <c r="I421" s="1966"/>
      <c r="J421" s="1966"/>
      <c r="K421" s="3421"/>
      <c r="L421" s="158"/>
    </row>
    <row r="422" spans="1:12" ht="15.75" x14ac:dyDescent="0.2">
      <c r="A422" s="1964"/>
      <c r="B422" s="1965"/>
      <c r="C422" s="1966"/>
      <c r="D422" s="258">
        <f t="shared" si="6"/>
        <v>0</v>
      </c>
      <c r="E422" s="1966"/>
      <c r="F422" s="1966"/>
      <c r="G422" s="1966"/>
      <c r="H422" s="1966"/>
      <c r="I422" s="1966"/>
      <c r="J422" s="1966"/>
      <c r="K422" s="3421"/>
      <c r="L422" s="158"/>
    </row>
    <row r="423" spans="1:12" ht="15.75" x14ac:dyDescent="0.2">
      <c r="A423" s="1964"/>
      <c r="B423" s="1965"/>
      <c r="C423" s="1966"/>
      <c r="D423" s="258">
        <f t="shared" si="6"/>
        <v>0</v>
      </c>
      <c r="E423" s="1966"/>
      <c r="F423" s="1966"/>
      <c r="G423" s="1966"/>
      <c r="H423" s="1966"/>
      <c r="I423" s="1966"/>
      <c r="J423" s="1966"/>
      <c r="K423" s="3421"/>
      <c r="L423" s="158"/>
    </row>
    <row r="424" spans="1:12" ht="15.75" x14ac:dyDescent="0.2">
      <c r="A424" s="1964"/>
      <c r="B424" s="1965"/>
      <c r="C424" s="1966"/>
      <c r="D424" s="258">
        <f t="shared" si="6"/>
        <v>0</v>
      </c>
      <c r="E424" s="1966"/>
      <c r="F424" s="1966"/>
      <c r="G424" s="1966"/>
      <c r="H424" s="1966"/>
      <c r="I424" s="1966"/>
      <c r="J424" s="1966"/>
      <c r="K424" s="3421"/>
      <c r="L424" s="158"/>
    </row>
    <row r="425" spans="1:12" ht="15.75" x14ac:dyDescent="0.2">
      <c r="A425" s="1964"/>
      <c r="B425" s="1965"/>
      <c r="C425" s="1966"/>
      <c r="D425" s="258">
        <f t="shared" si="6"/>
        <v>0</v>
      </c>
      <c r="E425" s="1966"/>
      <c r="F425" s="1966"/>
      <c r="G425" s="1966"/>
      <c r="H425" s="1966"/>
      <c r="I425" s="1966"/>
      <c r="J425" s="1966"/>
      <c r="K425" s="3421"/>
      <c r="L425" s="158"/>
    </row>
    <row r="426" spans="1:12" ht="15.75" x14ac:dyDescent="0.2">
      <c r="A426" s="1964"/>
      <c r="B426" s="1965"/>
      <c r="C426" s="1966"/>
      <c r="D426" s="258">
        <f t="shared" si="6"/>
        <v>0</v>
      </c>
      <c r="E426" s="1966"/>
      <c r="F426" s="1966"/>
      <c r="G426" s="1966"/>
      <c r="H426" s="1966"/>
      <c r="I426" s="1966"/>
      <c r="J426" s="1966"/>
      <c r="K426" s="3421"/>
      <c r="L426" s="158"/>
    </row>
    <row r="427" spans="1:12" ht="15.75" x14ac:dyDescent="0.2">
      <c r="A427" s="1964"/>
      <c r="B427" s="1965"/>
      <c r="C427" s="1966"/>
      <c r="D427" s="258">
        <f t="shared" si="6"/>
        <v>0</v>
      </c>
      <c r="E427" s="1966"/>
      <c r="F427" s="1966"/>
      <c r="G427" s="1966"/>
      <c r="H427" s="1966"/>
      <c r="I427" s="1966"/>
      <c r="J427" s="1966"/>
      <c r="K427" s="3421"/>
      <c r="L427" s="158"/>
    </row>
    <row r="428" spans="1:12" ht="15.75" x14ac:dyDescent="0.2">
      <c r="A428" s="1964"/>
      <c r="B428" s="1965"/>
      <c r="C428" s="1966"/>
      <c r="D428" s="258">
        <f t="shared" si="6"/>
        <v>0</v>
      </c>
      <c r="E428" s="1966"/>
      <c r="F428" s="1966"/>
      <c r="G428" s="1966"/>
      <c r="H428" s="1966"/>
      <c r="I428" s="1966"/>
      <c r="J428" s="1966"/>
      <c r="K428" s="3421"/>
      <c r="L428" s="158"/>
    </row>
    <row r="429" spans="1:12" ht="15.75" x14ac:dyDescent="0.2">
      <c r="A429" s="1964"/>
      <c r="B429" s="1965"/>
      <c r="C429" s="1966"/>
      <c r="D429" s="258">
        <f t="shared" si="6"/>
        <v>0</v>
      </c>
      <c r="E429" s="1966"/>
      <c r="F429" s="1966"/>
      <c r="G429" s="1966"/>
      <c r="H429" s="1966"/>
      <c r="I429" s="1966"/>
      <c r="J429" s="1966"/>
      <c r="K429" s="3421"/>
      <c r="L429" s="158"/>
    </row>
    <row r="430" spans="1:12" ht="15.75" x14ac:dyDescent="0.2">
      <c r="A430" s="1964"/>
      <c r="B430" s="1965"/>
      <c r="C430" s="1966"/>
      <c r="D430" s="258">
        <f t="shared" si="6"/>
        <v>0</v>
      </c>
      <c r="E430" s="1966"/>
      <c r="F430" s="1966"/>
      <c r="G430" s="1966"/>
      <c r="H430" s="1966"/>
      <c r="I430" s="1966"/>
      <c r="J430" s="1966"/>
      <c r="K430" s="3421"/>
      <c r="L430" s="158"/>
    </row>
    <row r="431" spans="1:12" ht="15.75" x14ac:dyDescent="0.2">
      <c r="A431" s="1964"/>
      <c r="B431" s="1965"/>
      <c r="C431" s="1966"/>
      <c r="D431" s="258">
        <f t="shared" si="6"/>
        <v>0</v>
      </c>
      <c r="E431" s="1966"/>
      <c r="F431" s="1966"/>
      <c r="G431" s="1966"/>
      <c r="H431" s="1966"/>
      <c r="I431" s="1966"/>
      <c r="J431" s="1966"/>
      <c r="K431" s="3421"/>
      <c r="L431" s="158"/>
    </row>
    <row r="432" spans="1:12" ht="15.75" x14ac:dyDescent="0.2">
      <c r="A432" s="1964"/>
      <c r="B432" s="1965"/>
      <c r="C432" s="1966"/>
      <c r="D432" s="258">
        <f t="shared" si="6"/>
        <v>0</v>
      </c>
      <c r="E432" s="1966"/>
      <c r="F432" s="1966"/>
      <c r="G432" s="1966"/>
      <c r="H432" s="1966"/>
      <c r="I432" s="1966"/>
      <c r="J432" s="1966"/>
      <c r="K432" s="3421"/>
      <c r="L432" s="158"/>
    </row>
    <row r="433" spans="1:12" ht="15.75" x14ac:dyDescent="0.2">
      <c r="A433" s="1964"/>
      <c r="B433" s="1965"/>
      <c r="C433" s="1966"/>
      <c r="D433" s="258">
        <f t="shared" si="6"/>
        <v>0</v>
      </c>
      <c r="E433" s="1966"/>
      <c r="F433" s="1966"/>
      <c r="G433" s="1966"/>
      <c r="H433" s="1966"/>
      <c r="I433" s="1966"/>
      <c r="J433" s="1966"/>
      <c r="K433" s="3421"/>
      <c r="L433" s="158"/>
    </row>
    <row r="434" spans="1:12" ht="15.75" x14ac:dyDescent="0.2">
      <c r="A434" s="1964"/>
      <c r="B434" s="1965"/>
      <c r="C434" s="1966"/>
      <c r="D434" s="258">
        <f t="shared" si="6"/>
        <v>0</v>
      </c>
      <c r="E434" s="1966"/>
      <c r="F434" s="1966"/>
      <c r="G434" s="1966"/>
      <c r="H434" s="1966"/>
      <c r="I434" s="1966"/>
      <c r="J434" s="1966"/>
      <c r="K434" s="3421"/>
      <c r="L434" s="158"/>
    </row>
    <row r="435" spans="1:12" ht="15.75" x14ac:dyDescent="0.2">
      <c r="A435" s="1964"/>
      <c r="B435" s="1965"/>
      <c r="C435" s="1966"/>
      <c r="D435" s="258">
        <f t="shared" si="6"/>
        <v>0</v>
      </c>
      <c r="E435" s="1966"/>
      <c r="F435" s="1966"/>
      <c r="G435" s="1966"/>
      <c r="H435" s="1966"/>
      <c r="I435" s="1966"/>
      <c r="J435" s="1966"/>
      <c r="K435" s="3421"/>
      <c r="L435" s="158"/>
    </row>
    <row r="436" spans="1:12" ht="15.75" x14ac:dyDescent="0.2">
      <c r="A436" s="1964"/>
      <c r="B436" s="1965"/>
      <c r="C436" s="1966"/>
      <c r="D436" s="258">
        <f t="shared" si="6"/>
        <v>0</v>
      </c>
      <c r="E436" s="1966"/>
      <c r="F436" s="1966"/>
      <c r="G436" s="1966"/>
      <c r="H436" s="1966"/>
      <c r="I436" s="1966"/>
      <c r="J436" s="1966"/>
      <c r="K436" s="3421"/>
      <c r="L436" s="158"/>
    </row>
    <row r="437" spans="1:12" ht="15.75" x14ac:dyDescent="0.2">
      <c r="A437" s="1964"/>
      <c r="B437" s="1965"/>
      <c r="C437" s="1966"/>
      <c r="D437" s="258">
        <f t="shared" si="6"/>
        <v>0</v>
      </c>
      <c r="E437" s="1966"/>
      <c r="F437" s="1966"/>
      <c r="G437" s="1966"/>
      <c r="H437" s="1966"/>
      <c r="I437" s="1966"/>
      <c r="J437" s="1966"/>
      <c r="K437" s="3421"/>
      <c r="L437" s="158"/>
    </row>
    <row r="438" spans="1:12" ht="15.75" x14ac:dyDescent="0.2">
      <c r="A438" s="1964"/>
      <c r="B438" s="1965"/>
      <c r="C438" s="1966"/>
      <c r="D438" s="258">
        <f t="shared" si="6"/>
        <v>0</v>
      </c>
      <c r="E438" s="1966"/>
      <c r="F438" s="1966"/>
      <c r="G438" s="1966"/>
      <c r="H438" s="1966"/>
      <c r="I438" s="1966"/>
      <c r="J438" s="1966"/>
      <c r="K438" s="3421"/>
      <c r="L438" s="158"/>
    </row>
    <row r="439" spans="1:12" ht="15.75" x14ac:dyDescent="0.2">
      <c r="A439" s="1964"/>
      <c r="B439" s="1965"/>
      <c r="C439" s="1966"/>
      <c r="D439" s="258">
        <f t="shared" si="6"/>
        <v>0</v>
      </c>
      <c r="E439" s="1966"/>
      <c r="F439" s="1966"/>
      <c r="G439" s="1966"/>
      <c r="H439" s="1966"/>
      <c r="I439" s="1966"/>
      <c r="J439" s="1966"/>
      <c r="K439" s="3421"/>
      <c r="L439" s="158"/>
    </row>
    <row r="440" spans="1:12" ht="15.75" x14ac:dyDescent="0.2">
      <c r="A440" s="1964"/>
      <c r="B440" s="1965"/>
      <c r="C440" s="1966"/>
      <c r="D440" s="258">
        <f t="shared" si="6"/>
        <v>0</v>
      </c>
      <c r="E440" s="1966"/>
      <c r="F440" s="1966"/>
      <c r="G440" s="1966"/>
      <c r="H440" s="1966"/>
      <c r="I440" s="1966"/>
      <c r="J440" s="1966"/>
      <c r="K440" s="3421"/>
      <c r="L440" s="158"/>
    </row>
    <row r="441" spans="1:12" ht="15.75" x14ac:dyDescent="0.2">
      <c r="A441" s="1964"/>
      <c r="B441" s="1965"/>
      <c r="C441" s="1966"/>
      <c r="D441" s="258">
        <f t="shared" si="6"/>
        <v>0</v>
      </c>
      <c r="E441" s="1966"/>
      <c r="F441" s="1966"/>
      <c r="G441" s="1966"/>
      <c r="H441" s="1966"/>
      <c r="I441" s="1966"/>
      <c r="J441" s="1966"/>
      <c r="K441" s="3421"/>
      <c r="L441" s="158"/>
    </row>
    <row r="442" spans="1:12" ht="15.75" x14ac:dyDescent="0.2">
      <c r="A442" s="1964"/>
      <c r="B442" s="1965"/>
      <c r="C442" s="1966"/>
      <c r="D442" s="258">
        <f t="shared" si="6"/>
        <v>0</v>
      </c>
      <c r="E442" s="1966"/>
      <c r="F442" s="1966"/>
      <c r="G442" s="1966"/>
      <c r="H442" s="1966"/>
      <c r="I442" s="1966"/>
      <c r="J442" s="1966"/>
      <c r="K442" s="3421"/>
      <c r="L442" s="158"/>
    </row>
    <row r="443" spans="1:12" ht="15.75" x14ac:dyDescent="0.2">
      <c r="A443" s="1964"/>
      <c r="B443" s="1965"/>
      <c r="C443" s="1966"/>
      <c r="D443" s="258">
        <f t="shared" si="6"/>
        <v>0</v>
      </c>
      <c r="E443" s="1966"/>
      <c r="F443" s="1966"/>
      <c r="G443" s="1966"/>
      <c r="H443" s="1966"/>
      <c r="I443" s="1966"/>
      <c r="J443" s="1966"/>
      <c r="K443" s="3421"/>
      <c r="L443" s="158"/>
    </row>
    <row r="444" spans="1:12" ht="15.75" x14ac:dyDescent="0.2">
      <c r="A444" s="1964"/>
      <c r="B444" s="1965"/>
      <c r="C444" s="1966"/>
      <c r="D444" s="258">
        <f t="shared" si="6"/>
        <v>0</v>
      </c>
      <c r="E444" s="1966"/>
      <c r="F444" s="1966"/>
      <c r="G444" s="1966"/>
      <c r="H444" s="1966"/>
      <c r="I444" s="1966"/>
      <c r="J444" s="1966"/>
      <c r="K444" s="3421"/>
      <c r="L444" s="158"/>
    </row>
    <row r="445" spans="1:12" ht="15.75" x14ac:dyDescent="0.2">
      <c r="A445" s="1964"/>
      <c r="B445" s="1965"/>
      <c r="C445" s="1966"/>
      <c r="D445" s="258">
        <f t="shared" si="6"/>
        <v>0</v>
      </c>
      <c r="E445" s="1966"/>
      <c r="F445" s="1966"/>
      <c r="G445" s="1966"/>
      <c r="H445" s="1966"/>
      <c r="I445" s="1966"/>
      <c r="J445" s="1966"/>
      <c r="K445" s="3421"/>
      <c r="L445" s="158"/>
    </row>
    <row r="446" spans="1:12" ht="15.75" x14ac:dyDescent="0.2">
      <c r="A446" s="1964"/>
      <c r="B446" s="1965"/>
      <c r="C446" s="1966"/>
      <c r="D446" s="258">
        <f t="shared" si="6"/>
        <v>0</v>
      </c>
      <c r="E446" s="1966"/>
      <c r="F446" s="1966"/>
      <c r="G446" s="1966"/>
      <c r="H446" s="1966"/>
      <c r="I446" s="1966"/>
      <c r="J446" s="1966"/>
      <c r="K446" s="3421"/>
      <c r="L446" s="158"/>
    </row>
    <row r="447" spans="1:12" ht="15.75" x14ac:dyDescent="0.2">
      <c r="A447" s="1964"/>
      <c r="B447" s="1965"/>
      <c r="C447" s="1966"/>
      <c r="D447" s="258">
        <f t="shared" si="6"/>
        <v>0</v>
      </c>
      <c r="E447" s="1966"/>
      <c r="F447" s="1966"/>
      <c r="G447" s="1966"/>
      <c r="H447" s="1966"/>
      <c r="I447" s="1966"/>
      <c r="J447" s="1966"/>
      <c r="K447" s="3421"/>
      <c r="L447" s="158"/>
    </row>
    <row r="448" spans="1:12" ht="15.75" x14ac:dyDescent="0.2">
      <c r="A448" s="1964"/>
      <c r="B448" s="1965"/>
      <c r="C448" s="1966"/>
      <c r="D448" s="258">
        <f t="shared" si="6"/>
        <v>0</v>
      </c>
      <c r="E448" s="1966"/>
      <c r="F448" s="1966"/>
      <c r="G448" s="1966"/>
      <c r="H448" s="1966"/>
      <c r="I448" s="1966"/>
      <c r="J448" s="1966"/>
      <c r="K448" s="3421"/>
      <c r="L448" s="158"/>
    </row>
    <row r="449" spans="1:12" ht="15.75" x14ac:dyDescent="0.2">
      <c r="A449" s="1964"/>
      <c r="B449" s="1965"/>
      <c r="C449" s="1966"/>
      <c r="D449" s="258">
        <f t="shared" si="6"/>
        <v>0</v>
      </c>
      <c r="E449" s="1966"/>
      <c r="F449" s="1966"/>
      <c r="G449" s="1966"/>
      <c r="H449" s="1966"/>
      <c r="I449" s="1966"/>
      <c r="J449" s="1966"/>
      <c r="K449" s="3421"/>
      <c r="L449" s="158"/>
    </row>
    <row r="450" spans="1:12" ht="15.75" x14ac:dyDescent="0.2">
      <c r="A450" s="1964"/>
      <c r="B450" s="1965"/>
      <c r="C450" s="1966"/>
      <c r="D450" s="258">
        <f t="shared" si="6"/>
        <v>0</v>
      </c>
      <c r="E450" s="1966"/>
      <c r="F450" s="1966"/>
      <c r="G450" s="1966"/>
      <c r="H450" s="1966"/>
      <c r="I450" s="1966"/>
      <c r="J450" s="1966"/>
      <c r="K450" s="3421"/>
      <c r="L450" s="158"/>
    </row>
    <row r="451" spans="1:12" ht="15.75" x14ac:dyDescent="0.2">
      <c r="A451" s="1964"/>
      <c r="B451" s="1965"/>
      <c r="C451" s="1966"/>
      <c r="D451" s="258">
        <f t="shared" si="6"/>
        <v>0</v>
      </c>
      <c r="E451" s="1966"/>
      <c r="F451" s="1966"/>
      <c r="G451" s="1966"/>
      <c r="H451" s="1966"/>
      <c r="I451" s="1966"/>
      <c r="J451" s="1966"/>
      <c r="K451" s="3421"/>
      <c r="L451" s="158"/>
    </row>
    <row r="452" spans="1:12" ht="15.75" x14ac:dyDescent="0.2">
      <c r="A452" s="1964"/>
      <c r="B452" s="1965"/>
      <c r="C452" s="1966"/>
      <c r="D452" s="258">
        <f t="shared" si="6"/>
        <v>0</v>
      </c>
      <c r="E452" s="1966"/>
      <c r="F452" s="1966"/>
      <c r="G452" s="1966"/>
      <c r="H452" s="1966"/>
      <c r="I452" s="1966"/>
      <c r="J452" s="1966"/>
      <c r="K452" s="3421"/>
      <c r="L452" s="158"/>
    </row>
    <row r="453" spans="1:12" ht="15.75" x14ac:dyDescent="0.2">
      <c r="A453" s="1964"/>
      <c r="B453" s="1965"/>
      <c r="C453" s="1966"/>
      <c r="D453" s="258">
        <f t="shared" si="6"/>
        <v>0</v>
      </c>
      <c r="E453" s="1966"/>
      <c r="F453" s="1966"/>
      <c r="G453" s="1966"/>
      <c r="H453" s="1966"/>
      <c r="I453" s="1966"/>
      <c r="J453" s="1966"/>
      <c r="K453" s="3421"/>
      <c r="L453" s="158"/>
    </row>
    <row r="454" spans="1:12" ht="15.75" x14ac:dyDescent="0.2">
      <c r="A454" s="1964"/>
      <c r="B454" s="1965"/>
      <c r="C454" s="1966"/>
      <c r="D454" s="258">
        <f t="shared" si="6"/>
        <v>0</v>
      </c>
      <c r="E454" s="1966"/>
      <c r="F454" s="1966"/>
      <c r="G454" s="1966"/>
      <c r="H454" s="1966"/>
      <c r="I454" s="1966"/>
      <c r="J454" s="1966"/>
      <c r="K454" s="3421"/>
      <c r="L454" s="158"/>
    </row>
    <row r="455" spans="1:12" ht="15.75" x14ac:dyDescent="0.2">
      <c r="A455" s="1964"/>
      <c r="B455" s="1965"/>
      <c r="C455" s="1966"/>
      <c r="D455" s="258">
        <f t="shared" si="6"/>
        <v>0</v>
      </c>
      <c r="E455" s="1966"/>
      <c r="F455" s="1966"/>
      <c r="G455" s="1966"/>
      <c r="H455" s="1966"/>
      <c r="I455" s="1966"/>
      <c r="J455" s="1966"/>
      <c r="K455" s="3421"/>
      <c r="L455" s="158"/>
    </row>
    <row r="456" spans="1:12" ht="15.75" x14ac:dyDescent="0.2">
      <c r="A456" s="1964"/>
      <c r="B456" s="1965"/>
      <c r="C456" s="1966"/>
      <c r="D456" s="258">
        <f t="shared" si="6"/>
        <v>0</v>
      </c>
      <c r="E456" s="1966"/>
      <c r="F456" s="1966"/>
      <c r="G456" s="1966"/>
      <c r="H456" s="1966"/>
      <c r="I456" s="1966"/>
      <c r="J456" s="1966"/>
      <c r="K456" s="3421"/>
      <c r="L456" s="158"/>
    </row>
    <row r="457" spans="1:12" ht="15.75" x14ac:dyDescent="0.2">
      <c r="A457" s="1964"/>
      <c r="B457" s="1965"/>
      <c r="C457" s="1966"/>
      <c r="D457" s="258">
        <f t="shared" si="6"/>
        <v>0</v>
      </c>
      <c r="E457" s="1966"/>
      <c r="F457" s="1966"/>
      <c r="G457" s="1966"/>
      <c r="H457" s="1966"/>
      <c r="I457" s="1966"/>
      <c r="J457" s="1966"/>
      <c r="K457" s="3421"/>
      <c r="L457" s="158"/>
    </row>
    <row r="458" spans="1:12" ht="15.75" x14ac:dyDescent="0.2">
      <c r="A458" s="1964"/>
      <c r="B458" s="1965"/>
      <c r="C458" s="1966"/>
      <c r="D458" s="258">
        <f t="shared" si="6"/>
        <v>0</v>
      </c>
      <c r="E458" s="1966"/>
      <c r="F458" s="1966"/>
      <c r="G458" s="1966"/>
      <c r="H458" s="1966"/>
      <c r="I458" s="1966"/>
      <c r="J458" s="1966"/>
      <c r="K458" s="3421"/>
      <c r="L458" s="158"/>
    </row>
    <row r="459" spans="1:12" ht="15.75" x14ac:dyDescent="0.2">
      <c r="A459" s="1964"/>
      <c r="B459" s="1965"/>
      <c r="C459" s="1966"/>
      <c r="D459" s="258">
        <f t="shared" ref="D459:D522" si="7">+C459*(100-E459)/100</f>
        <v>0</v>
      </c>
      <c r="E459" s="1966"/>
      <c r="F459" s="1966"/>
      <c r="G459" s="1966"/>
      <c r="H459" s="1966"/>
      <c r="I459" s="1966"/>
      <c r="J459" s="1966"/>
      <c r="K459" s="3421"/>
      <c r="L459" s="158"/>
    </row>
    <row r="460" spans="1:12" ht="15.75" x14ac:dyDescent="0.2">
      <c r="A460" s="1964"/>
      <c r="B460" s="1965"/>
      <c r="C460" s="1966"/>
      <c r="D460" s="258">
        <f t="shared" si="7"/>
        <v>0</v>
      </c>
      <c r="E460" s="1966"/>
      <c r="F460" s="1966"/>
      <c r="G460" s="1966"/>
      <c r="H460" s="1966"/>
      <c r="I460" s="1966"/>
      <c r="J460" s="1966"/>
      <c r="K460" s="3421"/>
      <c r="L460" s="158"/>
    </row>
    <row r="461" spans="1:12" ht="15.75" x14ac:dyDescent="0.2">
      <c r="A461" s="1964"/>
      <c r="B461" s="1965"/>
      <c r="C461" s="1966"/>
      <c r="D461" s="258">
        <f t="shared" si="7"/>
        <v>0</v>
      </c>
      <c r="E461" s="1966"/>
      <c r="F461" s="1966"/>
      <c r="G461" s="1966"/>
      <c r="H461" s="1966"/>
      <c r="I461" s="1966"/>
      <c r="J461" s="1966"/>
      <c r="K461" s="3421"/>
      <c r="L461" s="158"/>
    </row>
    <row r="462" spans="1:12" ht="15.75" x14ac:dyDescent="0.2">
      <c r="A462" s="1964"/>
      <c r="B462" s="1965"/>
      <c r="C462" s="1966"/>
      <c r="D462" s="258">
        <f t="shared" si="7"/>
        <v>0</v>
      </c>
      <c r="E462" s="1966"/>
      <c r="F462" s="1966"/>
      <c r="G462" s="1966"/>
      <c r="H462" s="1966"/>
      <c r="I462" s="1966"/>
      <c r="J462" s="1966"/>
      <c r="K462" s="3421"/>
      <c r="L462" s="158"/>
    </row>
    <row r="463" spans="1:12" ht="15.75" x14ac:dyDescent="0.2">
      <c r="A463" s="1964"/>
      <c r="B463" s="1965"/>
      <c r="C463" s="1966"/>
      <c r="D463" s="258">
        <f t="shared" si="7"/>
        <v>0</v>
      </c>
      <c r="E463" s="1966"/>
      <c r="F463" s="1966"/>
      <c r="G463" s="1966"/>
      <c r="H463" s="1966"/>
      <c r="I463" s="1966"/>
      <c r="J463" s="1966"/>
      <c r="K463" s="3421"/>
      <c r="L463" s="158"/>
    </row>
    <row r="464" spans="1:12" ht="15.75" x14ac:dyDescent="0.2">
      <c r="A464" s="1964"/>
      <c r="B464" s="1965"/>
      <c r="C464" s="1966"/>
      <c r="D464" s="258">
        <f t="shared" si="7"/>
        <v>0</v>
      </c>
      <c r="E464" s="1966"/>
      <c r="F464" s="1966"/>
      <c r="G464" s="1966"/>
      <c r="H464" s="1966"/>
      <c r="I464" s="1966"/>
      <c r="J464" s="1966"/>
      <c r="K464" s="3421"/>
      <c r="L464" s="158"/>
    </row>
    <row r="465" spans="1:12" ht="15.75" x14ac:dyDescent="0.2">
      <c r="A465" s="1964"/>
      <c r="B465" s="1965"/>
      <c r="C465" s="1966"/>
      <c r="D465" s="258">
        <f t="shared" si="7"/>
        <v>0</v>
      </c>
      <c r="E465" s="1966"/>
      <c r="F465" s="1966"/>
      <c r="G465" s="1966"/>
      <c r="H465" s="1966"/>
      <c r="I465" s="1966"/>
      <c r="J465" s="1966"/>
      <c r="K465" s="3421"/>
      <c r="L465" s="158"/>
    </row>
    <row r="466" spans="1:12" ht="15.75" x14ac:dyDescent="0.2">
      <c r="A466" s="1964"/>
      <c r="B466" s="1965"/>
      <c r="C466" s="1966"/>
      <c r="D466" s="258">
        <f t="shared" si="7"/>
        <v>0</v>
      </c>
      <c r="E466" s="1966"/>
      <c r="F466" s="1966"/>
      <c r="G466" s="1966"/>
      <c r="H466" s="1966"/>
      <c r="I466" s="1966"/>
      <c r="J466" s="1966"/>
      <c r="K466" s="3421"/>
      <c r="L466" s="158"/>
    </row>
    <row r="467" spans="1:12" ht="15.75" x14ac:dyDescent="0.2">
      <c r="A467" s="1964"/>
      <c r="B467" s="1965"/>
      <c r="C467" s="1966"/>
      <c r="D467" s="258">
        <f t="shared" si="7"/>
        <v>0</v>
      </c>
      <c r="E467" s="1966"/>
      <c r="F467" s="1966"/>
      <c r="G467" s="1966"/>
      <c r="H467" s="1966"/>
      <c r="I467" s="1966"/>
      <c r="J467" s="1966"/>
      <c r="K467" s="3421"/>
      <c r="L467" s="158"/>
    </row>
    <row r="468" spans="1:12" ht="15.75" x14ac:dyDescent="0.2">
      <c r="A468" s="1964"/>
      <c r="B468" s="1965"/>
      <c r="C468" s="1966"/>
      <c r="D468" s="258">
        <f t="shared" si="7"/>
        <v>0</v>
      </c>
      <c r="E468" s="1966"/>
      <c r="F468" s="1966"/>
      <c r="G468" s="1966"/>
      <c r="H468" s="1966"/>
      <c r="I468" s="1966"/>
      <c r="J468" s="1966"/>
      <c r="K468" s="3421"/>
      <c r="L468" s="158"/>
    </row>
    <row r="469" spans="1:12" ht="15.75" x14ac:dyDescent="0.2">
      <c r="A469" s="1964"/>
      <c r="B469" s="1965"/>
      <c r="C469" s="1966"/>
      <c r="D469" s="258">
        <f t="shared" si="7"/>
        <v>0</v>
      </c>
      <c r="E469" s="1966"/>
      <c r="F469" s="1966"/>
      <c r="G469" s="1966"/>
      <c r="H469" s="1966"/>
      <c r="I469" s="1966"/>
      <c r="J469" s="1966"/>
      <c r="K469" s="3421"/>
      <c r="L469" s="158"/>
    </row>
    <row r="470" spans="1:12" ht="15.75" x14ac:dyDescent="0.2">
      <c r="A470" s="1964"/>
      <c r="B470" s="1965"/>
      <c r="C470" s="1966"/>
      <c r="D470" s="258">
        <f t="shared" si="7"/>
        <v>0</v>
      </c>
      <c r="E470" s="1966"/>
      <c r="F470" s="1966"/>
      <c r="G470" s="1966"/>
      <c r="H470" s="1966"/>
      <c r="I470" s="1966"/>
      <c r="J470" s="1966"/>
      <c r="K470" s="3421"/>
      <c r="L470" s="158"/>
    </row>
    <row r="471" spans="1:12" ht="15.75" x14ac:dyDescent="0.2">
      <c r="A471" s="1964"/>
      <c r="B471" s="1965"/>
      <c r="C471" s="1966"/>
      <c r="D471" s="258">
        <f t="shared" si="7"/>
        <v>0</v>
      </c>
      <c r="E471" s="1966"/>
      <c r="F471" s="1966"/>
      <c r="G471" s="1966"/>
      <c r="H471" s="1966"/>
      <c r="I471" s="1966"/>
      <c r="J471" s="1966"/>
      <c r="K471" s="3421"/>
      <c r="L471" s="158"/>
    </row>
    <row r="472" spans="1:12" ht="15.75" x14ac:dyDescent="0.2">
      <c r="A472" s="1964"/>
      <c r="B472" s="1965"/>
      <c r="C472" s="1966"/>
      <c r="D472" s="258">
        <f t="shared" si="7"/>
        <v>0</v>
      </c>
      <c r="E472" s="1966"/>
      <c r="F472" s="1966"/>
      <c r="G472" s="1966"/>
      <c r="H472" s="1966"/>
      <c r="I472" s="1966"/>
      <c r="J472" s="1966"/>
      <c r="K472" s="3421"/>
      <c r="L472" s="158"/>
    </row>
    <row r="473" spans="1:12" ht="15.75" x14ac:dyDescent="0.2">
      <c r="A473" s="1964"/>
      <c r="B473" s="1965"/>
      <c r="C473" s="1966"/>
      <c r="D473" s="258">
        <f t="shared" si="7"/>
        <v>0</v>
      </c>
      <c r="E473" s="1966"/>
      <c r="F473" s="1966"/>
      <c r="G473" s="1966"/>
      <c r="H473" s="1966"/>
      <c r="I473" s="1966"/>
      <c r="J473" s="1966"/>
      <c r="K473" s="3421"/>
      <c r="L473" s="158"/>
    </row>
    <row r="474" spans="1:12" ht="15.75" x14ac:dyDescent="0.2">
      <c r="A474" s="1964"/>
      <c r="B474" s="1965"/>
      <c r="C474" s="1966"/>
      <c r="D474" s="258">
        <f t="shared" si="7"/>
        <v>0</v>
      </c>
      <c r="E474" s="1966"/>
      <c r="F474" s="1966"/>
      <c r="G474" s="1966"/>
      <c r="H474" s="1966"/>
      <c r="I474" s="1966"/>
      <c r="J474" s="1966"/>
      <c r="K474" s="3421"/>
      <c r="L474" s="158"/>
    </row>
    <row r="475" spans="1:12" ht="15.75" x14ac:dyDescent="0.2">
      <c r="A475" s="1964"/>
      <c r="B475" s="1965"/>
      <c r="C475" s="1966"/>
      <c r="D475" s="258">
        <f t="shared" si="7"/>
        <v>0</v>
      </c>
      <c r="E475" s="1966"/>
      <c r="F475" s="1966"/>
      <c r="G475" s="1966"/>
      <c r="H475" s="1966"/>
      <c r="I475" s="1966"/>
      <c r="J475" s="1966"/>
      <c r="K475" s="3421"/>
      <c r="L475" s="158"/>
    </row>
    <row r="476" spans="1:12" ht="15.75" x14ac:dyDescent="0.2">
      <c r="A476" s="1964"/>
      <c r="B476" s="1965"/>
      <c r="C476" s="1966"/>
      <c r="D476" s="258">
        <f t="shared" si="7"/>
        <v>0</v>
      </c>
      <c r="E476" s="1966"/>
      <c r="F476" s="1966"/>
      <c r="G476" s="1966"/>
      <c r="H476" s="1966"/>
      <c r="I476" s="1966"/>
      <c r="J476" s="1966"/>
      <c r="K476" s="3421"/>
      <c r="L476" s="158"/>
    </row>
    <row r="477" spans="1:12" ht="15.75" x14ac:dyDescent="0.2">
      <c r="A477" s="1964"/>
      <c r="B477" s="1965"/>
      <c r="C477" s="1966"/>
      <c r="D477" s="258">
        <f t="shared" si="7"/>
        <v>0</v>
      </c>
      <c r="E477" s="1966"/>
      <c r="F477" s="1966"/>
      <c r="G477" s="1966"/>
      <c r="H477" s="1966"/>
      <c r="I477" s="1966"/>
      <c r="J477" s="1966"/>
      <c r="K477" s="3421"/>
      <c r="L477" s="158"/>
    </row>
    <row r="478" spans="1:12" ht="15.75" x14ac:dyDescent="0.2">
      <c r="A478" s="1964"/>
      <c r="B478" s="1965"/>
      <c r="C478" s="1966"/>
      <c r="D478" s="258">
        <f t="shared" si="7"/>
        <v>0</v>
      </c>
      <c r="E478" s="1966"/>
      <c r="F478" s="1966"/>
      <c r="G478" s="1966"/>
      <c r="H478" s="1966"/>
      <c r="I478" s="1966"/>
      <c r="J478" s="1966"/>
      <c r="K478" s="3421"/>
      <c r="L478" s="158"/>
    </row>
    <row r="479" spans="1:12" ht="15.75" x14ac:dyDescent="0.2">
      <c r="A479" s="1964"/>
      <c r="B479" s="1965"/>
      <c r="C479" s="1966"/>
      <c r="D479" s="258">
        <f t="shared" si="7"/>
        <v>0</v>
      </c>
      <c r="E479" s="1966"/>
      <c r="F479" s="1966"/>
      <c r="G479" s="1966"/>
      <c r="H479" s="1966"/>
      <c r="I479" s="1966"/>
      <c r="J479" s="1966"/>
      <c r="K479" s="3421"/>
      <c r="L479" s="158"/>
    </row>
    <row r="480" spans="1:12" ht="15.75" x14ac:dyDescent="0.2">
      <c r="A480" s="1964"/>
      <c r="B480" s="1965"/>
      <c r="C480" s="1966"/>
      <c r="D480" s="258">
        <f t="shared" si="7"/>
        <v>0</v>
      </c>
      <c r="E480" s="1966"/>
      <c r="F480" s="1966"/>
      <c r="G480" s="1966"/>
      <c r="H480" s="1966"/>
      <c r="I480" s="1966"/>
      <c r="J480" s="1966"/>
      <c r="K480" s="3421"/>
      <c r="L480" s="158"/>
    </row>
    <row r="481" spans="1:12" ht="15.75" x14ac:dyDescent="0.2">
      <c r="A481" s="1964"/>
      <c r="B481" s="1965"/>
      <c r="C481" s="1966"/>
      <c r="D481" s="258">
        <f t="shared" si="7"/>
        <v>0</v>
      </c>
      <c r="E481" s="1966"/>
      <c r="F481" s="1966"/>
      <c r="G481" s="1966"/>
      <c r="H481" s="1966"/>
      <c r="I481" s="1966"/>
      <c r="J481" s="1966"/>
      <c r="K481" s="3421"/>
      <c r="L481" s="158"/>
    </row>
    <row r="482" spans="1:12" ht="15.75" x14ac:dyDescent="0.2">
      <c r="A482" s="1964"/>
      <c r="B482" s="1965"/>
      <c r="C482" s="1966"/>
      <c r="D482" s="258">
        <f t="shared" si="7"/>
        <v>0</v>
      </c>
      <c r="E482" s="1966"/>
      <c r="F482" s="1966"/>
      <c r="G482" s="1966"/>
      <c r="H482" s="1966"/>
      <c r="I482" s="1966"/>
      <c r="J482" s="1966"/>
      <c r="K482" s="3421"/>
      <c r="L482" s="158"/>
    </row>
    <row r="483" spans="1:12" ht="15.75" x14ac:dyDescent="0.2">
      <c r="A483" s="1964"/>
      <c r="B483" s="1965"/>
      <c r="C483" s="1966"/>
      <c r="D483" s="258">
        <f t="shared" si="7"/>
        <v>0</v>
      </c>
      <c r="E483" s="1966"/>
      <c r="F483" s="1966"/>
      <c r="G483" s="1966"/>
      <c r="H483" s="1966"/>
      <c r="I483" s="1966"/>
      <c r="J483" s="1966"/>
      <c r="K483" s="3421"/>
      <c r="L483" s="158"/>
    </row>
    <row r="484" spans="1:12" ht="15.75" x14ac:dyDescent="0.2">
      <c r="A484" s="1964"/>
      <c r="B484" s="1965"/>
      <c r="C484" s="1966"/>
      <c r="D484" s="258">
        <f t="shared" si="7"/>
        <v>0</v>
      </c>
      <c r="E484" s="1966"/>
      <c r="F484" s="1966"/>
      <c r="G484" s="1966"/>
      <c r="H484" s="1966"/>
      <c r="I484" s="1966"/>
      <c r="J484" s="1966"/>
      <c r="K484" s="3421"/>
      <c r="L484" s="158"/>
    </row>
    <row r="485" spans="1:12" ht="15.75" x14ac:dyDescent="0.2">
      <c r="A485" s="1964"/>
      <c r="B485" s="1965"/>
      <c r="C485" s="1966"/>
      <c r="D485" s="258">
        <f t="shared" si="7"/>
        <v>0</v>
      </c>
      <c r="E485" s="1966"/>
      <c r="F485" s="1966"/>
      <c r="G485" s="1966"/>
      <c r="H485" s="1966"/>
      <c r="I485" s="1966"/>
      <c r="J485" s="1966"/>
      <c r="K485" s="3421"/>
      <c r="L485" s="158"/>
    </row>
    <row r="486" spans="1:12" ht="15.75" x14ac:dyDescent="0.2">
      <c r="A486" s="1964"/>
      <c r="B486" s="1965"/>
      <c r="C486" s="1966"/>
      <c r="D486" s="258">
        <f t="shared" si="7"/>
        <v>0</v>
      </c>
      <c r="E486" s="1966"/>
      <c r="F486" s="1966"/>
      <c r="G486" s="1966"/>
      <c r="H486" s="1966"/>
      <c r="I486" s="1966"/>
      <c r="J486" s="1966"/>
      <c r="K486" s="3421"/>
      <c r="L486" s="158"/>
    </row>
    <row r="487" spans="1:12" ht="15.75" x14ac:dyDescent="0.2">
      <c r="A487" s="1964"/>
      <c r="B487" s="1965"/>
      <c r="C487" s="1966"/>
      <c r="D487" s="258">
        <f t="shared" si="7"/>
        <v>0</v>
      </c>
      <c r="E487" s="1966"/>
      <c r="F487" s="1966"/>
      <c r="G487" s="1966"/>
      <c r="H487" s="1966"/>
      <c r="I487" s="1966"/>
      <c r="J487" s="1966"/>
      <c r="K487" s="3421"/>
      <c r="L487" s="158"/>
    </row>
    <row r="488" spans="1:12" ht="15.75" x14ac:dyDescent="0.2">
      <c r="A488" s="1964"/>
      <c r="B488" s="1965"/>
      <c r="C488" s="1966"/>
      <c r="D488" s="258">
        <f t="shared" si="7"/>
        <v>0</v>
      </c>
      <c r="E488" s="1966"/>
      <c r="F488" s="1966"/>
      <c r="G488" s="1966"/>
      <c r="H488" s="1966"/>
      <c r="I488" s="1966"/>
      <c r="J488" s="1966"/>
      <c r="K488" s="3421"/>
      <c r="L488" s="158"/>
    </row>
    <row r="489" spans="1:12" ht="15.75" x14ac:dyDescent="0.2">
      <c r="A489" s="1964"/>
      <c r="B489" s="1965"/>
      <c r="C489" s="1966"/>
      <c r="D489" s="258">
        <f t="shared" si="7"/>
        <v>0</v>
      </c>
      <c r="E489" s="1966"/>
      <c r="F489" s="1966"/>
      <c r="G489" s="1966"/>
      <c r="H489" s="1966"/>
      <c r="I489" s="1966"/>
      <c r="J489" s="1966"/>
      <c r="K489" s="3421"/>
      <c r="L489" s="158"/>
    </row>
    <row r="490" spans="1:12" ht="15.75" x14ac:dyDescent="0.2">
      <c r="A490" s="1964"/>
      <c r="B490" s="1965"/>
      <c r="C490" s="1966"/>
      <c r="D490" s="258">
        <f t="shared" si="7"/>
        <v>0</v>
      </c>
      <c r="E490" s="1966"/>
      <c r="F490" s="1966"/>
      <c r="G490" s="1966"/>
      <c r="H490" s="1966"/>
      <c r="I490" s="1966"/>
      <c r="J490" s="1966"/>
      <c r="K490" s="3421"/>
      <c r="L490" s="158"/>
    </row>
    <row r="491" spans="1:12" ht="15.75" x14ac:dyDescent="0.2">
      <c r="A491" s="1964"/>
      <c r="B491" s="1965"/>
      <c r="C491" s="1966"/>
      <c r="D491" s="258">
        <f t="shared" si="7"/>
        <v>0</v>
      </c>
      <c r="E491" s="1966"/>
      <c r="F491" s="1966"/>
      <c r="G491" s="1966"/>
      <c r="H491" s="1966"/>
      <c r="I491" s="1966"/>
      <c r="J491" s="1966"/>
      <c r="K491" s="3421"/>
      <c r="L491" s="158"/>
    </row>
    <row r="492" spans="1:12" ht="15.75" x14ac:dyDescent="0.2">
      <c r="A492" s="1964"/>
      <c r="B492" s="1965"/>
      <c r="C492" s="1966"/>
      <c r="D492" s="258">
        <f t="shared" si="7"/>
        <v>0</v>
      </c>
      <c r="E492" s="1966"/>
      <c r="F492" s="1966"/>
      <c r="G492" s="1966"/>
      <c r="H492" s="1966"/>
      <c r="I492" s="1966"/>
      <c r="J492" s="1966"/>
      <c r="K492" s="3421"/>
      <c r="L492" s="158"/>
    </row>
    <row r="493" spans="1:12" ht="15.75" x14ac:dyDescent="0.2">
      <c r="A493" s="1964"/>
      <c r="B493" s="1965"/>
      <c r="C493" s="1966"/>
      <c r="D493" s="258">
        <f t="shared" si="7"/>
        <v>0</v>
      </c>
      <c r="E493" s="1966"/>
      <c r="F493" s="1966"/>
      <c r="G493" s="1966"/>
      <c r="H493" s="1966"/>
      <c r="I493" s="1966"/>
      <c r="J493" s="1966"/>
      <c r="K493" s="3421"/>
      <c r="L493" s="158"/>
    </row>
    <row r="494" spans="1:12" ht="15.75" x14ac:dyDescent="0.2">
      <c r="A494" s="1964"/>
      <c r="B494" s="1965"/>
      <c r="C494" s="1966"/>
      <c r="D494" s="258">
        <f t="shared" si="7"/>
        <v>0</v>
      </c>
      <c r="E494" s="1966"/>
      <c r="F494" s="1966"/>
      <c r="G494" s="1966"/>
      <c r="H494" s="1966"/>
      <c r="I494" s="1966"/>
      <c r="J494" s="1966"/>
      <c r="K494" s="3421"/>
      <c r="L494" s="158"/>
    </row>
    <row r="495" spans="1:12" ht="15.75" x14ac:dyDescent="0.2">
      <c r="A495" s="1964"/>
      <c r="B495" s="1965"/>
      <c r="C495" s="1966"/>
      <c r="D495" s="258">
        <f t="shared" si="7"/>
        <v>0</v>
      </c>
      <c r="E495" s="1966"/>
      <c r="F495" s="1966"/>
      <c r="G495" s="1966"/>
      <c r="H495" s="1966"/>
      <c r="I495" s="1966"/>
      <c r="J495" s="1966"/>
      <c r="K495" s="3421"/>
      <c r="L495" s="158"/>
    </row>
    <row r="496" spans="1:12" ht="15.75" x14ac:dyDescent="0.2">
      <c r="A496" s="1964"/>
      <c r="B496" s="1965"/>
      <c r="C496" s="1966"/>
      <c r="D496" s="258">
        <f t="shared" si="7"/>
        <v>0</v>
      </c>
      <c r="E496" s="1966"/>
      <c r="F496" s="1966"/>
      <c r="G496" s="1966"/>
      <c r="H496" s="1966"/>
      <c r="I496" s="1966"/>
      <c r="J496" s="1966"/>
      <c r="K496" s="3421"/>
      <c r="L496" s="158"/>
    </row>
    <row r="497" spans="1:12" ht="15.75" x14ac:dyDescent="0.2">
      <c r="A497" s="1964"/>
      <c r="B497" s="1965"/>
      <c r="C497" s="1966"/>
      <c r="D497" s="258">
        <f t="shared" si="7"/>
        <v>0</v>
      </c>
      <c r="E497" s="1966"/>
      <c r="F497" s="1966"/>
      <c r="G497" s="1966"/>
      <c r="H497" s="1966"/>
      <c r="I497" s="1966"/>
      <c r="J497" s="1966"/>
      <c r="K497" s="3421"/>
      <c r="L497" s="158"/>
    </row>
    <row r="498" spans="1:12" ht="15.75" x14ac:dyDescent="0.2">
      <c r="A498" s="1964"/>
      <c r="B498" s="1965"/>
      <c r="C498" s="1966"/>
      <c r="D498" s="258">
        <f t="shared" si="7"/>
        <v>0</v>
      </c>
      <c r="E498" s="1966"/>
      <c r="F498" s="1966"/>
      <c r="G498" s="1966"/>
      <c r="H498" s="1966"/>
      <c r="I498" s="1966"/>
      <c r="J498" s="1966"/>
      <c r="K498" s="3421"/>
      <c r="L498" s="158"/>
    </row>
    <row r="499" spans="1:12" ht="15.75" x14ac:dyDescent="0.2">
      <c r="A499" s="1964"/>
      <c r="B499" s="1965"/>
      <c r="C499" s="1966"/>
      <c r="D499" s="258">
        <f t="shared" si="7"/>
        <v>0</v>
      </c>
      <c r="E499" s="1966"/>
      <c r="F499" s="1966"/>
      <c r="G499" s="1966"/>
      <c r="H499" s="1966"/>
      <c r="I499" s="1966"/>
      <c r="J499" s="1966"/>
      <c r="K499" s="3421"/>
      <c r="L499" s="158"/>
    </row>
    <row r="500" spans="1:12" ht="15.75" x14ac:dyDescent="0.2">
      <c r="A500" s="1964"/>
      <c r="B500" s="1965"/>
      <c r="C500" s="1966"/>
      <c r="D500" s="258">
        <f t="shared" si="7"/>
        <v>0</v>
      </c>
      <c r="E500" s="1966"/>
      <c r="F500" s="1966"/>
      <c r="G500" s="1966"/>
      <c r="H500" s="1966"/>
      <c r="I500" s="1966"/>
      <c r="J500" s="1966"/>
      <c r="K500" s="3421"/>
      <c r="L500" s="158"/>
    </row>
    <row r="501" spans="1:12" ht="15.75" x14ac:dyDescent="0.2">
      <c r="A501" s="1964"/>
      <c r="B501" s="1965"/>
      <c r="C501" s="1966"/>
      <c r="D501" s="258">
        <f t="shared" si="7"/>
        <v>0</v>
      </c>
      <c r="E501" s="1966"/>
      <c r="F501" s="1966"/>
      <c r="G501" s="1966"/>
      <c r="H501" s="1966"/>
      <c r="I501" s="1966"/>
      <c r="J501" s="1966"/>
      <c r="K501" s="3421"/>
      <c r="L501" s="158"/>
    </row>
    <row r="502" spans="1:12" ht="15.75" x14ac:dyDescent="0.2">
      <c r="A502" s="1964"/>
      <c r="B502" s="1965"/>
      <c r="C502" s="1966"/>
      <c r="D502" s="258">
        <f t="shared" si="7"/>
        <v>0</v>
      </c>
      <c r="E502" s="1966"/>
      <c r="F502" s="1966"/>
      <c r="G502" s="1966"/>
      <c r="H502" s="1966"/>
      <c r="I502" s="1966"/>
      <c r="J502" s="1966"/>
      <c r="K502" s="3421"/>
      <c r="L502" s="158"/>
    </row>
    <row r="503" spans="1:12" ht="15.75" x14ac:dyDescent="0.2">
      <c r="A503" s="1964"/>
      <c r="B503" s="1965"/>
      <c r="C503" s="1966"/>
      <c r="D503" s="258">
        <f t="shared" si="7"/>
        <v>0</v>
      </c>
      <c r="E503" s="1966"/>
      <c r="F503" s="1966"/>
      <c r="G503" s="1966"/>
      <c r="H503" s="1966"/>
      <c r="I503" s="1966"/>
      <c r="J503" s="1966"/>
      <c r="K503" s="3421"/>
      <c r="L503" s="158"/>
    </row>
    <row r="504" spans="1:12" ht="15.75" x14ac:dyDescent="0.2">
      <c r="A504" s="1964"/>
      <c r="B504" s="1965"/>
      <c r="C504" s="1966"/>
      <c r="D504" s="258">
        <f t="shared" si="7"/>
        <v>0</v>
      </c>
      <c r="E504" s="1966"/>
      <c r="F504" s="1966"/>
      <c r="G504" s="1966"/>
      <c r="H504" s="1966"/>
      <c r="I504" s="1966"/>
      <c r="J504" s="1966"/>
      <c r="K504" s="3421"/>
      <c r="L504" s="158"/>
    </row>
    <row r="505" spans="1:12" ht="15.75" x14ac:dyDescent="0.2">
      <c r="A505" s="1964"/>
      <c r="B505" s="1965"/>
      <c r="C505" s="1966"/>
      <c r="D505" s="258">
        <f t="shared" si="7"/>
        <v>0</v>
      </c>
      <c r="E505" s="1966"/>
      <c r="F505" s="1966"/>
      <c r="G505" s="1966"/>
      <c r="H505" s="1966"/>
      <c r="I505" s="1966"/>
      <c r="J505" s="1966"/>
      <c r="K505" s="3421"/>
      <c r="L505" s="158"/>
    </row>
    <row r="506" spans="1:12" ht="15.75" x14ac:dyDescent="0.2">
      <c r="A506" s="1964"/>
      <c r="B506" s="1965"/>
      <c r="C506" s="1966"/>
      <c r="D506" s="258">
        <f t="shared" si="7"/>
        <v>0</v>
      </c>
      <c r="E506" s="1966"/>
      <c r="F506" s="1966"/>
      <c r="G506" s="1966"/>
      <c r="H506" s="1966"/>
      <c r="I506" s="1966"/>
      <c r="J506" s="1966"/>
      <c r="K506" s="3421"/>
      <c r="L506" s="158"/>
    </row>
    <row r="507" spans="1:12" ht="15.75" x14ac:dyDescent="0.2">
      <c r="A507" s="1964"/>
      <c r="B507" s="1965"/>
      <c r="C507" s="1966"/>
      <c r="D507" s="258">
        <f t="shared" si="7"/>
        <v>0</v>
      </c>
      <c r="E507" s="1966"/>
      <c r="F507" s="1966"/>
      <c r="G507" s="1966"/>
      <c r="H507" s="1966"/>
      <c r="I507" s="1966"/>
      <c r="J507" s="1966"/>
      <c r="K507" s="3421"/>
      <c r="L507" s="158"/>
    </row>
    <row r="508" spans="1:12" ht="15.75" x14ac:dyDescent="0.2">
      <c r="A508" s="1964"/>
      <c r="B508" s="1965"/>
      <c r="C508" s="1966"/>
      <c r="D508" s="258">
        <f t="shared" si="7"/>
        <v>0</v>
      </c>
      <c r="E508" s="1966"/>
      <c r="F508" s="1966"/>
      <c r="G508" s="1966"/>
      <c r="H508" s="1966"/>
      <c r="I508" s="1966"/>
      <c r="J508" s="1966"/>
      <c r="K508" s="3421"/>
      <c r="L508" s="158"/>
    </row>
    <row r="509" spans="1:12" ht="15.75" x14ac:dyDescent="0.2">
      <c r="A509" s="1964"/>
      <c r="B509" s="1965"/>
      <c r="C509" s="1966"/>
      <c r="D509" s="258">
        <f t="shared" si="7"/>
        <v>0</v>
      </c>
      <c r="E509" s="1966"/>
      <c r="F509" s="1966"/>
      <c r="G509" s="1966"/>
      <c r="H509" s="1966"/>
      <c r="I509" s="1966"/>
      <c r="J509" s="1966"/>
      <c r="K509" s="3421"/>
      <c r="L509" s="158"/>
    </row>
    <row r="510" spans="1:12" ht="15.75" x14ac:dyDescent="0.2">
      <c r="A510" s="1964"/>
      <c r="B510" s="1965"/>
      <c r="C510" s="1966"/>
      <c r="D510" s="258">
        <f t="shared" si="7"/>
        <v>0</v>
      </c>
      <c r="E510" s="1966"/>
      <c r="F510" s="1966"/>
      <c r="G510" s="1966"/>
      <c r="H510" s="1966"/>
      <c r="I510" s="1966"/>
      <c r="J510" s="1966"/>
      <c r="K510" s="3421"/>
      <c r="L510" s="158"/>
    </row>
    <row r="511" spans="1:12" ht="15.75" x14ac:dyDescent="0.2">
      <c r="A511" s="1964"/>
      <c r="B511" s="1965"/>
      <c r="C511" s="1966"/>
      <c r="D511" s="258">
        <f t="shared" si="7"/>
        <v>0</v>
      </c>
      <c r="E511" s="1966"/>
      <c r="F511" s="1966"/>
      <c r="G511" s="1966"/>
      <c r="H511" s="1966"/>
      <c r="I511" s="1966"/>
      <c r="J511" s="1966"/>
      <c r="K511" s="3421"/>
      <c r="L511" s="158"/>
    </row>
    <row r="512" spans="1:12" ht="15.75" x14ac:dyDescent="0.2">
      <c r="A512" s="1964"/>
      <c r="B512" s="1965"/>
      <c r="C512" s="1966"/>
      <c r="D512" s="258">
        <f t="shared" si="7"/>
        <v>0</v>
      </c>
      <c r="E512" s="1966"/>
      <c r="F512" s="1966"/>
      <c r="G512" s="1966"/>
      <c r="H512" s="1966"/>
      <c r="I512" s="1966"/>
      <c r="J512" s="1966"/>
      <c r="K512" s="3421"/>
      <c r="L512" s="158"/>
    </row>
    <row r="513" spans="1:12" ht="15.75" x14ac:dyDescent="0.2">
      <c r="A513" s="1964"/>
      <c r="B513" s="1965"/>
      <c r="C513" s="1966"/>
      <c r="D513" s="258">
        <f t="shared" si="7"/>
        <v>0</v>
      </c>
      <c r="E513" s="1966"/>
      <c r="F513" s="1966"/>
      <c r="G513" s="1966"/>
      <c r="H513" s="1966"/>
      <c r="I513" s="1966"/>
      <c r="J513" s="1966"/>
      <c r="K513" s="3421"/>
      <c r="L513" s="158"/>
    </row>
    <row r="514" spans="1:12" ht="15.75" x14ac:dyDescent="0.2">
      <c r="A514" s="1964"/>
      <c r="B514" s="1965"/>
      <c r="C514" s="1966"/>
      <c r="D514" s="258">
        <f t="shared" si="7"/>
        <v>0</v>
      </c>
      <c r="E514" s="1966"/>
      <c r="F514" s="1966"/>
      <c r="G514" s="1966"/>
      <c r="H514" s="1966"/>
      <c r="I514" s="1966"/>
      <c r="J514" s="1966"/>
      <c r="K514" s="3421"/>
      <c r="L514" s="158"/>
    </row>
    <row r="515" spans="1:12" ht="15.75" x14ac:dyDescent="0.2">
      <c r="A515" s="1964"/>
      <c r="B515" s="1965"/>
      <c r="C515" s="1966"/>
      <c r="D515" s="258">
        <f t="shared" si="7"/>
        <v>0</v>
      </c>
      <c r="E515" s="1966"/>
      <c r="F515" s="1966"/>
      <c r="G515" s="1966"/>
      <c r="H515" s="1966"/>
      <c r="I515" s="1966"/>
      <c r="J515" s="1966"/>
      <c r="K515" s="3421"/>
      <c r="L515" s="158"/>
    </row>
    <row r="516" spans="1:12" ht="15.75" x14ac:dyDescent="0.2">
      <c r="A516" s="1964"/>
      <c r="B516" s="1965"/>
      <c r="C516" s="1966"/>
      <c r="D516" s="258">
        <f t="shared" si="7"/>
        <v>0</v>
      </c>
      <c r="E516" s="1966"/>
      <c r="F516" s="1966"/>
      <c r="G516" s="1966"/>
      <c r="H516" s="1966"/>
      <c r="I516" s="1966"/>
      <c r="J516" s="1966"/>
      <c r="K516" s="3421"/>
      <c r="L516" s="158"/>
    </row>
    <row r="517" spans="1:12" ht="15.75" x14ac:dyDescent="0.2">
      <c r="A517" s="1964"/>
      <c r="B517" s="1965"/>
      <c r="C517" s="1966"/>
      <c r="D517" s="258">
        <f t="shared" si="7"/>
        <v>0</v>
      </c>
      <c r="E517" s="1966"/>
      <c r="F517" s="1966"/>
      <c r="G517" s="1966"/>
      <c r="H517" s="1966"/>
      <c r="I517" s="1966"/>
      <c r="J517" s="1966"/>
      <c r="K517" s="3421"/>
      <c r="L517" s="158"/>
    </row>
    <row r="518" spans="1:12" ht="15.75" x14ac:dyDescent="0.2">
      <c r="A518" s="1964"/>
      <c r="B518" s="1965"/>
      <c r="C518" s="1966"/>
      <c r="D518" s="258">
        <f t="shared" si="7"/>
        <v>0</v>
      </c>
      <c r="E518" s="1966"/>
      <c r="F518" s="1966"/>
      <c r="G518" s="1966"/>
      <c r="H518" s="1966"/>
      <c r="I518" s="1966"/>
      <c r="J518" s="1966"/>
      <c r="K518" s="3421"/>
      <c r="L518" s="158"/>
    </row>
    <row r="519" spans="1:12" ht="15.75" x14ac:dyDescent="0.2">
      <c r="A519" s="1964"/>
      <c r="B519" s="1965"/>
      <c r="C519" s="1966"/>
      <c r="D519" s="258">
        <f t="shared" si="7"/>
        <v>0</v>
      </c>
      <c r="E519" s="1966"/>
      <c r="F519" s="1966"/>
      <c r="G519" s="1966"/>
      <c r="H519" s="1966"/>
      <c r="I519" s="1966"/>
      <c r="J519" s="1966"/>
      <c r="K519" s="3421"/>
      <c r="L519" s="158"/>
    </row>
    <row r="520" spans="1:12" ht="15.75" x14ac:dyDescent="0.2">
      <c r="A520" s="1964"/>
      <c r="B520" s="1965"/>
      <c r="C520" s="1966"/>
      <c r="D520" s="258">
        <f t="shared" si="7"/>
        <v>0</v>
      </c>
      <c r="E520" s="1966"/>
      <c r="F520" s="1966"/>
      <c r="G520" s="1966"/>
      <c r="H520" s="1966"/>
      <c r="I520" s="1966"/>
      <c r="J520" s="1966"/>
      <c r="K520" s="3421"/>
      <c r="L520" s="158"/>
    </row>
    <row r="521" spans="1:12" ht="15.75" x14ac:dyDescent="0.2">
      <c r="A521" s="1964"/>
      <c r="B521" s="1965"/>
      <c r="C521" s="1966"/>
      <c r="D521" s="258">
        <f t="shared" si="7"/>
        <v>0</v>
      </c>
      <c r="E521" s="1966"/>
      <c r="F521" s="1966"/>
      <c r="G521" s="1966"/>
      <c r="H521" s="1966"/>
      <c r="I521" s="1966"/>
      <c r="J521" s="1966"/>
      <c r="K521" s="3421"/>
      <c r="L521" s="158"/>
    </row>
    <row r="522" spans="1:12" ht="15.75" x14ac:dyDescent="0.2">
      <c r="A522" s="1964"/>
      <c r="B522" s="1965"/>
      <c r="C522" s="1966"/>
      <c r="D522" s="258">
        <f t="shared" si="7"/>
        <v>0</v>
      </c>
      <c r="E522" s="1966"/>
      <c r="F522" s="1966"/>
      <c r="G522" s="1966"/>
      <c r="H522" s="1966"/>
      <c r="I522" s="1966"/>
      <c r="J522" s="1966"/>
      <c r="K522" s="3421"/>
      <c r="L522" s="158"/>
    </row>
    <row r="523" spans="1:12" ht="15.75" x14ac:dyDescent="0.2">
      <c r="A523" s="1964"/>
      <c r="B523" s="1965"/>
      <c r="C523" s="1966"/>
      <c r="D523" s="258">
        <f t="shared" ref="D523:D586" si="8">+C523*(100-E523)/100</f>
        <v>0</v>
      </c>
      <c r="E523" s="1966"/>
      <c r="F523" s="1966"/>
      <c r="G523" s="1966"/>
      <c r="H523" s="1966"/>
      <c r="I523" s="1966"/>
      <c r="J523" s="1966"/>
      <c r="K523" s="3421"/>
      <c r="L523" s="158"/>
    </row>
    <row r="524" spans="1:12" ht="15.75" x14ac:dyDescent="0.2">
      <c r="A524" s="1964"/>
      <c r="B524" s="1965"/>
      <c r="C524" s="1966"/>
      <c r="D524" s="258">
        <f t="shared" si="8"/>
        <v>0</v>
      </c>
      <c r="E524" s="1966"/>
      <c r="F524" s="1966"/>
      <c r="G524" s="1966"/>
      <c r="H524" s="1966"/>
      <c r="I524" s="1966"/>
      <c r="J524" s="1966"/>
      <c r="K524" s="3421"/>
      <c r="L524" s="158"/>
    </row>
    <row r="525" spans="1:12" ht="15.75" x14ac:dyDescent="0.2">
      <c r="A525" s="1964"/>
      <c r="B525" s="1965"/>
      <c r="C525" s="1966"/>
      <c r="D525" s="258">
        <f t="shared" si="8"/>
        <v>0</v>
      </c>
      <c r="E525" s="1966"/>
      <c r="F525" s="1966"/>
      <c r="G525" s="1966"/>
      <c r="H525" s="1966"/>
      <c r="I525" s="1966"/>
      <c r="J525" s="1966"/>
      <c r="K525" s="3421"/>
      <c r="L525" s="158"/>
    </row>
    <row r="526" spans="1:12" ht="15.75" x14ac:dyDescent="0.2">
      <c r="A526" s="1964"/>
      <c r="B526" s="1965"/>
      <c r="C526" s="1966"/>
      <c r="D526" s="258">
        <f t="shared" si="8"/>
        <v>0</v>
      </c>
      <c r="E526" s="1966"/>
      <c r="F526" s="1966"/>
      <c r="G526" s="1966"/>
      <c r="H526" s="1966"/>
      <c r="I526" s="1966"/>
      <c r="J526" s="1966"/>
      <c r="K526" s="3421"/>
      <c r="L526" s="158"/>
    </row>
    <row r="527" spans="1:12" ht="15.75" x14ac:dyDescent="0.2">
      <c r="A527" s="1964"/>
      <c r="B527" s="1965"/>
      <c r="C527" s="1966"/>
      <c r="D527" s="258">
        <f t="shared" si="8"/>
        <v>0</v>
      </c>
      <c r="E527" s="1966"/>
      <c r="F527" s="1966"/>
      <c r="G527" s="1966"/>
      <c r="H527" s="1966"/>
      <c r="I527" s="1966"/>
      <c r="J527" s="1966"/>
      <c r="K527" s="3421"/>
      <c r="L527" s="158"/>
    </row>
    <row r="528" spans="1:12" ht="15.75" x14ac:dyDescent="0.2">
      <c r="A528" s="1964"/>
      <c r="B528" s="1965"/>
      <c r="C528" s="1966"/>
      <c r="D528" s="258">
        <f t="shared" si="8"/>
        <v>0</v>
      </c>
      <c r="E528" s="1966"/>
      <c r="F528" s="1966"/>
      <c r="G528" s="1966"/>
      <c r="H528" s="1966"/>
      <c r="I528" s="1966"/>
      <c r="J528" s="1966"/>
      <c r="K528" s="3421"/>
      <c r="L528" s="158"/>
    </row>
    <row r="529" spans="1:12" ht="15.75" x14ac:dyDescent="0.2">
      <c r="A529" s="1964"/>
      <c r="B529" s="1965"/>
      <c r="C529" s="1966"/>
      <c r="D529" s="258">
        <f t="shared" si="8"/>
        <v>0</v>
      </c>
      <c r="E529" s="1966"/>
      <c r="F529" s="1966"/>
      <c r="G529" s="1966"/>
      <c r="H529" s="1966"/>
      <c r="I529" s="1966"/>
      <c r="J529" s="1966"/>
      <c r="K529" s="3421"/>
      <c r="L529" s="158"/>
    </row>
    <row r="530" spans="1:12" ht="15.75" x14ac:dyDescent="0.2">
      <c r="A530" s="1964"/>
      <c r="B530" s="1965"/>
      <c r="C530" s="1966"/>
      <c r="D530" s="258">
        <f t="shared" si="8"/>
        <v>0</v>
      </c>
      <c r="E530" s="1966"/>
      <c r="F530" s="1966"/>
      <c r="G530" s="1966"/>
      <c r="H530" s="1966"/>
      <c r="I530" s="1966"/>
      <c r="J530" s="1966"/>
      <c r="K530" s="3421"/>
      <c r="L530" s="158"/>
    </row>
    <row r="531" spans="1:12" ht="15.75" x14ac:dyDescent="0.2">
      <c r="A531" s="1964"/>
      <c r="B531" s="1965"/>
      <c r="C531" s="1966"/>
      <c r="D531" s="258">
        <f t="shared" si="8"/>
        <v>0</v>
      </c>
      <c r="E531" s="1966"/>
      <c r="F531" s="1966"/>
      <c r="G531" s="1966"/>
      <c r="H531" s="1966"/>
      <c r="I531" s="1966"/>
      <c r="J531" s="1966"/>
      <c r="K531" s="3421"/>
      <c r="L531" s="158"/>
    </row>
    <row r="532" spans="1:12" ht="15.75" x14ac:dyDescent="0.2">
      <c r="A532" s="1964"/>
      <c r="B532" s="1965"/>
      <c r="C532" s="1966"/>
      <c r="D532" s="258">
        <f t="shared" si="8"/>
        <v>0</v>
      </c>
      <c r="E532" s="1966"/>
      <c r="F532" s="1966"/>
      <c r="G532" s="1966"/>
      <c r="H532" s="1966"/>
      <c r="I532" s="1966"/>
      <c r="J532" s="1966"/>
      <c r="K532" s="3421"/>
      <c r="L532" s="158"/>
    </row>
    <row r="533" spans="1:12" ht="15.75" x14ac:dyDescent="0.2">
      <c r="A533" s="1964"/>
      <c r="B533" s="1965"/>
      <c r="C533" s="1966"/>
      <c r="D533" s="258">
        <f t="shared" si="8"/>
        <v>0</v>
      </c>
      <c r="E533" s="1966"/>
      <c r="F533" s="1966"/>
      <c r="G533" s="1966"/>
      <c r="H533" s="1966"/>
      <c r="I533" s="1966"/>
      <c r="J533" s="1966"/>
      <c r="K533" s="3421"/>
      <c r="L533" s="158"/>
    </row>
    <row r="534" spans="1:12" ht="15.75" x14ac:dyDescent="0.2">
      <c r="A534" s="1964"/>
      <c r="B534" s="1965"/>
      <c r="C534" s="1966"/>
      <c r="D534" s="258">
        <f t="shared" si="8"/>
        <v>0</v>
      </c>
      <c r="E534" s="1966"/>
      <c r="F534" s="1966"/>
      <c r="G534" s="1966"/>
      <c r="H534" s="1966"/>
      <c r="I534" s="1966"/>
      <c r="J534" s="1966"/>
      <c r="K534" s="3421"/>
      <c r="L534" s="158"/>
    </row>
    <row r="535" spans="1:12" ht="15.75" x14ac:dyDescent="0.2">
      <c r="A535" s="1964"/>
      <c r="B535" s="1965"/>
      <c r="C535" s="1966"/>
      <c r="D535" s="258">
        <f t="shared" si="8"/>
        <v>0</v>
      </c>
      <c r="E535" s="1966"/>
      <c r="F535" s="1966"/>
      <c r="G535" s="1966"/>
      <c r="H535" s="1966"/>
      <c r="I535" s="1966"/>
      <c r="J535" s="1966"/>
      <c r="K535" s="3421"/>
      <c r="L535" s="158"/>
    </row>
    <row r="536" spans="1:12" ht="15.75" x14ac:dyDescent="0.2">
      <c r="A536" s="1964"/>
      <c r="B536" s="1965"/>
      <c r="C536" s="1966"/>
      <c r="D536" s="258">
        <f t="shared" si="8"/>
        <v>0</v>
      </c>
      <c r="E536" s="1966"/>
      <c r="F536" s="1966"/>
      <c r="G536" s="1966"/>
      <c r="H536" s="1966"/>
      <c r="I536" s="1966"/>
      <c r="J536" s="1966"/>
      <c r="K536" s="3421"/>
      <c r="L536" s="158"/>
    </row>
    <row r="537" spans="1:12" ht="15.75" x14ac:dyDescent="0.2">
      <c r="A537" s="1964"/>
      <c r="B537" s="1965"/>
      <c r="C537" s="1966"/>
      <c r="D537" s="258">
        <f t="shared" si="8"/>
        <v>0</v>
      </c>
      <c r="E537" s="1966"/>
      <c r="F537" s="1966"/>
      <c r="G537" s="1966"/>
      <c r="H537" s="1966"/>
      <c r="I537" s="1966"/>
      <c r="J537" s="1966"/>
      <c r="K537" s="3421"/>
      <c r="L537" s="158"/>
    </row>
    <row r="538" spans="1:12" ht="15.75" x14ac:dyDescent="0.2">
      <c r="A538" s="1964"/>
      <c r="B538" s="1965"/>
      <c r="C538" s="1966"/>
      <c r="D538" s="258">
        <f t="shared" si="8"/>
        <v>0</v>
      </c>
      <c r="E538" s="1966"/>
      <c r="F538" s="1966"/>
      <c r="G538" s="1966"/>
      <c r="H538" s="1966"/>
      <c r="I538" s="1966"/>
      <c r="J538" s="1966"/>
      <c r="K538" s="3421"/>
      <c r="L538" s="158"/>
    </row>
    <row r="539" spans="1:12" ht="15.75" x14ac:dyDescent="0.2">
      <c r="A539" s="1964"/>
      <c r="B539" s="1965"/>
      <c r="C539" s="1966"/>
      <c r="D539" s="258">
        <f t="shared" si="8"/>
        <v>0</v>
      </c>
      <c r="E539" s="1966"/>
      <c r="F539" s="1966"/>
      <c r="G539" s="1966"/>
      <c r="H539" s="1966"/>
      <c r="I539" s="1966"/>
      <c r="J539" s="1966"/>
      <c r="K539" s="3421"/>
      <c r="L539" s="158"/>
    </row>
    <row r="540" spans="1:12" ht="15.75" x14ac:dyDescent="0.2">
      <c r="A540" s="1964"/>
      <c r="B540" s="1965"/>
      <c r="C540" s="1966"/>
      <c r="D540" s="258">
        <f t="shared" si="8"/>
        <v>0</v>
      </c>
      <c r="E540" s="1966"/>
      <c r="F540" s="1966"/>
      <c r="G540" s="1966"/>
      <c r="H540" s="1966"/>
      <c r="I540" s="1966"/>
      <c r="J540" s="1966"/>
      <c r="K540" s="3421"/>
      <c r="L540" s="158"/>
    </row>
    <row r="541" spans="1:12" ht="15.75" x14ac:dyDescent="0.2">
      <c r="A541" s="1964"/>
      <c r="B541" s="1965"/>
      <c r="C541" s="1966"/>
      <c r="D541" s="258">
        <f t="shared" si="8"/>
        <v>0</v>
      </c>
      <c r="E541" s="1966"/>
      <c r="F541" s="1966"/>
      <c r="G541" s="1966"/>
      <c r="H541" s="1966"/>
      <c r="I541" s="1966"/>
      <c r="J541" s="1966"/>
      <c r="K541" s="3421"/>
      <c r="L541" s="158"/>
    </row>
    <row r="542" spans="1:12" ht="15.75" x14ac:dyDescent="0.2">
      <c r="A542" s="1964"/>
      <c r="B542" s="1965"/>
      <c r="C542" s="1966"/>
      <c r="D542" s="258">
        <f t="shared" si="8"/>
        <v>0</v>
      </c>
      <c r="E542" s="1966"/>
      <c r="F542" s="1966"/>
      <c r="G542" s="1966"/>
      <c r="H542" s="1966"/>
      <c r="I542" s="1966"/>
      <c r="J542" s="1966"/>
      <c r="K542" s="3421"/>
      <c r="L542" s="158"/>
    </row>
    <row r="543" spans="1:12" ht="15.75" x14ac:dyDescent="0.2">
      <c r="A543" s="1964"/>
      <c r="B543" s="1965"/>
      <c r="C543" s="1966"/>
      <c r="D543" s="258">
        <f t="shared" si="8"/>
        <v>0</v>
      </c>
      <c r="E543" s="1966"/>
      <c r="F543" s="1966"/>
      <c r="G543" s="1966"/>
      <c r="H543" s="1966"/>
      <c r="I543" s="1966"/>
      <c r="J543" s="1966"/>
      <c r="K543" s="3421"/>
      <c r="L543" s="158"/>
    </row>
    <row r="544" spans="1:12" ht="15.75" x14ac:dyDescent="0.2">
      <c r="A544" s="1964"/>
      <c r="B544" s="1965"/>
      <c r="C544" s="1966"/>
      <c r="D544" s="258">
        <f t="shared" si="8"/>
        <v>0</v>
      </c>
      <c r="E544" s="1966"/>
      <c r="F544" s="1966"/>
      <c r="G544" s="1966"/>
      <c r="H544" s="1966"/>
      <c r="I544" s="1966"/>
      <c r="J544" s="1966"/>
      <c r="K544" s="3421"/>
      <c r="L544" s="158"/>
    </row>
    <row r="545" spans="1:12" ht="15.75" x14ac:dyDescent="0.2">
      <c r="A545" s="1964"/>
      <c r="B545" s="1965"/>
      <c r="C545" s="1966"/>
      <c r="D545" s="258">
        <f t="shared" si="8"/>
        <v>0</v>
      </c>
      <c r="E545" s="1966"/>
      <c r="F545" s="1966"/>
      <c r="G545" s="1966"/>
      <c r="H545" s="1966"/>
      <c r="I545" s="1966"/>
      <c r="J545" s="1966"/>
      <c r="K545" s="3421"/>
      <c r="L545" s="158"/>
    </row>
    <row r="546" spans="1:12" ht="15.75" x14ac:dyDescent="0.2">
      <c r="A546" s="1964"/>
      <c r="B546" s="1965"/>
      <c r="C546" s="1966"/>
      <c r="D546" s="258">
        <f t="shared" si="8"/>
        <v>0</v>
      </c>
      <c r="E546" s="1966"/>
      <c r="F546" s="1966"/>
      <c r="G546" s="1966"/>
      <c r="H546" s="1966"/>
      <c r="I546" s="1966"/>
      <c r="J546" s="1966"/>
      <c r="K546" s="3421"/>
      <c r="L546" s="158"/>
    </row>
    <row r="547" spans="1:12" ht="15.75" x14ac:dyDescent="0.2">
      <c r="A547" s="1964"/>
      <c r="B547" s="1965"/>
      <c r="C547" s="1966"/>
      <c r="D547" s="258">
        <f t="shared" si="8"/>
        <v>0</v>
      </c>
      <c r="E547" s="1966"/>
      <c r="F547" s="1966"/>
      <c r="G547" s="1966"/>
      <c r="H547" s="1966"/>
      <c r="I547" s="1966"/>
      <c r="J547" s="1966"/>
      <c r="K547" s="3421"/>
      <c r="L547" s="158"/>
    </row>
    <row r="548" spans="1:12" ht="15.75" x14ac:dyDescent="0.2">
      <c r="A548" s="1964"/>
      <c r="B548" s="1965"/>
      <c r="C548" s="1966"/>
      <c r="D548" s="258">
        <f t="shared" si="8"/>
        <v>0</v>
      </c>
      <c r="E548" s="1966"/>
      <c r="F548" s="1966"/>
      <c r="G548" s="1966"/>
      <c r="H548" s="1966"/>
      <c r="I548" s="1966"/>
      <c r="J548" s="1966"/>
      <c r="K548" s="3421"/>
      <c r="L548" s="158"/>
    </row>
    <row r="549" spans="1:12" ht="15.75" x14ac:dyDescent="0.2">
      <c r="A549" s="1964"/>
      <c r="B549" s="1965"/>
      <c r="C549" s="1966"/>
      <c r="D549" s="258">
        <f t="shared" si="8"/>
        <v>0</v>
      </c>
      <c r="E549" s="1966"/>
      <c r="F549" s="1966"/>
      <c r="G549" s="1966"/>
      <c r="H549" s="1966"/>
      <c r="I549" s="1966"/>
      <c r="J549" s="1966"/>
      <c r="K549" s="3421"/>
      <c r="L549" s="158"/>
    </row>
    <row r="550" spans="1:12" ht="15.75" x14ac:dyDescent="0.2">
      <c r="A550" s="1964"/>
      <c r="B550" s="1965"/>
      <c r="C550" s="1966"/>
      <c r="D550" s="258">
        <f t="shared" si="8"/>
        <v>0</v>
      </c>
      <c r="E550" s="1966"/>
      <c r="F550" s="1966"/>
      <c r="G550" s="1966"/>
      <c r="H550" s="1966"/>
      <c r="I550" s="1966"/>
      <c r="J550" s="1966"/>
      <c r="K550" s="3421"/>
      <c r="L550" s="158"/>
    </row>
    <row r="551" spans="1:12" ht="15.75" x14ac:dyDescent="0.2">
      <c r="A551" s="1964"/>
      <c r="B551" s="1965"/>
      <c r="C551" s="1966"/>
      <c r="D551" s="258">
        <f t="shared" si="8"/>
        <v>0</v>
      </c>
      <c r="E551" s="1966"/>
      <c r="F551" s="1966"/>
      <c r="G551" s="1966"/>
      <c r="H551" s="1966"/>
      <c r="I551" s="1966"/>
      <c r="J551" s="1966"/>
      <c r="K551" s="3421"/>
      <c r="L551" s="158"/>
    </row>
    <row r="552" spans="1:12" ht="15.75" x14ac:dyDescent="0.2">
      <c r="A552" s="1964"/>
      <c r="B552" s="1965"/>
      <c r="C552" s="1966"/>
      <c r="D552" s="258">
        <f t="shared" si="8"/>
        <v>0</v>
      </c>
      <c r="E552" s="1966"/>
      <c r="F552" s="1966"/>
      <c r="G552" s="1966"/>
      <c r="H552" s="1966"/>
      <c r="I552" s="1966"/>
      <c r="J552" s="1966"/>
      <c r="K552" s="3421"/>
      <c r="L552" s="158"/>
    </row>
    <row r="553" spans="1:12" ht="15.75" x14ac:dyDescent="0.2">
      <c r="A553" s="1964"/>
      <c r="B553" s="1965"/>
      <c r="C553" s="1966"/>
      <c r="D553" s="258">
        <f t="shared" si="8"/>
        <v>0</v>
      </c>
      <c r="E553" s="1966"/>
      <c r="F553" s="1966"/>
      <c r="G553" s="1966"/>
      <c r="H553" s="1966"/>
      <c r="I553" s="1966"/>
      <c r="J553" s="1966"/>
      <c r="K553" s="3421"/>
      <c r="L553" s="158"/>
    </row>
    <row r="554" spans="1:12" ht="15.75" x14ac:dyDescent="0.2">
      <c r="A554" s="1964"/>
      <c r="B554" s="1965"/>
      <c r="C554" s="1966"/>
      <c r="D554" s="258">
        <f t="shared" si="8"/>
        <v>0</v>
      </c>
      <c r="E554" s="1966"/>
      <c r="F554" s="1966"/>
      <c r="G554" s="1966"/>
      <c r="H554" s="1966"/>
      <c r="I554" s="1966"/>
      <c r="J554" s="1966"/>
      <c r="K554" s="3421"/>
      <c r="L554" s="158"/>
    </row>
    <row r="555" spans="1:12" ht="15.75" x14ac:dyDescent="0.2">
      <c r="A555" s="1964"/>
      <c r="B555" s="1965"/>
      <c r="C555" s="1966"/>
      <c r="D555" s="258">
        <f t="shared" si="8"/>
        <v>0</v>
      </c>
      <c r="E555" s="1966"/>
      <c r="F555" s="1966"/>
      <c r="G555" s="1966"/>
      <c r="H555" s="1966"/>
      <c r="I555" s="1966"/>
      <c r="J555" s="1966"/>
      <c r="K555" s="3421"/>
      <c r="L555" s="158"/>
    </row>
    <row r="556" spans="1:12" ht="15.75" x14ac:dyDescent="0.2">
      <c r="A556" s="1964"/>
      <c r="B556" s="1965"/>
      <c r="C556" s="1966"/>
      <c r="D556" s="258">
        <f t="shared" si="8"/>
        <v>0</v>
      </c>
      <c r="E556" s="1966"/>
      <c r="F556" s="1966"/>
      <c r="G556" s="1966"/>
      <c r="H556" s="1966"/>
      <c r="I556" s="1966"/>
      <c r="J556" s="1966"/>
      <c r="K556" s="3421"/>
      <c r="L556" s="158"/>
    </row>
    <row r="557" spans="1:12" ht="15.75" x14ac:dyDescent="0.2">
      <c r="A557" s="1964"/>
      <c r="B557" s="1965"/>
      <c r="C557" s="1966"/>
      <c r="D557" s="258">
        <f t="shared" si="8"/>
        <v>0</v>
      </c>
      <c r="E557" s="1966"/>
      <c r="F557" s="1966"/>
      <c r="G557" s="1966"/>
      <c r="H557" s="1966"/>
      <c r="I557" s="1966"/>
      <c r="J557" s="1966"/>
      <c r="K557" s="3421"/>
      <c r="L557" s="158"/>
    </row>
    <row r="558" spans="1:12" ht="15.75" x14ac:dyDescent="0.2">
      <c r="A558" s="1964"/>
      <c r="B558" s="1965"/>
      <c r="C558" s="1966"/>
      <c r="D558" s="258">
        <f t="shared" si="8"/>
        <v>0</v>
      </c>
      <c r="E558" s="1966"/>
      <c r="F558" s="1966"/>
      <c r="G558" s="1966"/>
      <c r="H558" s="1966"/>
      <c r="I558" s="1966"/>
      <c r="J558" s="1966"/>
      <c r="K558" s="3421"/>
      <c r="L558" s="158"/>
    </row>
    <row r="559" spans="1:12" ht="15.75" x14ac:dyDescent="0.2">
      <c r="A559" s="1964"/>
      <c r="B559" s="1965"/>
      <c r="C559" s="1966"/>
      <c r="D559" s="258">
        <f t="shared" si="8"/>
        <v>0</v>
      </c>
      <c r="E559" s="1966"/>
      <c r="F559" s="1966"/>
      <c r="G559" s="1966"/>
      <c r="H559" s="1966"/>
      <c r="I559" s="1966"/>
      <c r="J559" s="1966"/>
      <c r="K559" s="3421"/>
      <c r="L559" s="158"/>
    </row>
    <row r="560" spans="1:12" ht="15.75" x14ac:dyDescent="0.2">
      <c r="A560" s="1964"/>
      <c r="B560" s="1965"/>
      <c r="C560" s="1966"/>
      <c r="D560" s="258">
        <f t="shared" si="8"/>
        <v>0</v>
      </c>
      <c r="E560" s="1966"/>
      <c r="F560" s="1966"/>
      <c r="G560" s="1966"/>
      <c r="H560" s="1966"/>
      <c r="I560" s="1966"/>
      <c r="J560" s="1966"/>
      <c r="K560" s="3421"/>
      <c r="L560" s="158"/>
    </row>
    <row r="561" spans="1:12" ht="15.75" x14ac:dyDescent="0.2">
      <c r="A561" s="1964"/>
      <c r="B561" s="1965"/>
      <c r="C561" s="1966"/>
      <c r="D561" s="258">
        <f t="shared" si="8"/>
        <v>0</v>
      </c>
      <c r="E561" s="1966"/>
      <c r="F561" s="1966"/>
      <c r="G561" s="1966"/>
      <c r="H561" s="1966"/>
      <c r="I561" s="1966"/>
      <c r="J561" s="1966"/>
      <c r="K561" s="3421"/>
      <c r="L561" s="158"/>
    </row>
    <row r="562" spans="1:12" ht="15.75" x14ac:dyDescent="0.2">
      <c r="A562" s="1964"/>
      <c r="B562" s="1965"/>
      <c r="C562" s="1966"/>
      <c r="D562" s="258">
        <f t="shared" si="8"/>
        <v>0</v>
      </c>
      <c r="E562" s="1966"/>
      <c r="F562" s="1966"/>
      <c r="G562" s="1966"/>
      <c r="H562" s="1966"/>
      <c r="I562" s="1966"/>
      <c r="J562" s="1966"/>
      <c r="K562" s="3421"/>
      <c r="L562" s="158"/>
    </row>
    <row r="563" spans="1:12" ht="15.75" x14ac:dyDescent="0.2">
      <c r="A563" s="1964"/>
      <c r="B563" s="1965"/>
      <c r="C563" s="1966"/>
      <c r="D563" s="258">
        <f t="shared" si="8"/>
        <v>0</v>
      </c>
      <c r="E563" s="1966"/>
      <c r="F563" s="1966"/>
      <c r="G563" s="1966"/>
      <c r="H563" s="1966"/>
      <c r="I563" s="1966"/>
      <c r="J563" s="1966"/>
      <c r="K563" s="3421"/>
      <c r="L563" s="158"/>
    </row>
    <row r="564" spans="1:12" ht="15.75" x14ac:dyDescent="0.2">
      <c r="A564" s="1964"/>
      <c r="B564" s="1965"/>
      <c r="C564" s="1966"/>
      <c r="D564" s="258">
        <f t="shared" si="8"/>
        <v>0</v>
      </c>
      <c r="E564" s="1966"/>
      <c r="F564" s="1966"/>
      <c r="G564" s="1966"/>
      <c r="H564" s="1966"/>
      <c r="I564" s="1966"/>
      <c r="J564" s="1966"/>
      <c r="K564" s="3421"/>
      <c r="L564" s="158"/>
    </row>
    <row r="565" spans="1:12" ht="15.75" x14ac:dyDescent="0.2">
      <c r="A565" s="1964"/>
      <c r="B565" s="1965"/>
      <c r="C565" s="1966"/>
      <c r="D565" s="258">
        <f t="shared" si="8"/>
        <v>0</v>
      </c>
      <c r="E565" s="1966"/>
      <c r="F565" s="1966"/>
      <c r="G565" s="1966"/>
      <c r="H565" s="1966"/>
      <c r="I565" s="1966"/>
      <c r="J565" s="1966"/>
      <c r="K565" s="3421"/>
      <c r="L565" s="158"/>
    </row>
    <row r="566" spans="1:12" ht="15.75" x14ac:dyDescent="0.2">
      <c r="A566" s="1964"/>
      <c r="B566" s="1965"/>
      <c r="C566" s="1966"/>
      <c r="D566" s="258">
        <f t="shared" si="8"/>
        <v>0</v>
      </c>
      <c r="E566" s="1966"/>
      <c r="F566" s="1966"/>
      <c r="G566" s="1966"/>
      <c r="H566" s="1966"/>
      <c r="I566" s="1966"/>
      <c r="J566" s="1966"/>
      <c r="K566" s="3421"/>
      <c r="L566" s="158"/>
    </row>
    <row r="567" spans="1:12" ht="15.75" x14ac:dyDescent="0.2">
      <c r="A567" s="1964"/>
      <c r="B567" s="1965"/>
      <c r="C567" s="1966"/>
      <c r="D567" s="258">
        <f t="shared" si="8"/>
        <v>0</v>
      </c>
      <c r="E567" s="1966"/>
      <c r="F567" s="1966"/>
      <c r="G567" s="1966"/>
      <c r="H567" s="1966"/>
      <c r="I567" s="1966"/>
      <c r="J567" s="1966"/>
      <c r="K567" s="3421"/>
      <c r="L567" s="158"/>
    </row>
    <row r="568" spans="1:12" ht="15.75" x14ac:dyDescent="0.2">
      <c r="A568" s="1964"/>
      <c r="B568" s="1965"/>
      <c r="C568" s="1966"/>
      <c r="D568" s="258">
        <f t="shared" si="8"/>
        <v>0</v>
      </c>
      <c r="E568" s="1966"/>
      <c r="F568" s="1966"/>
      <c r="G568" s="1966"/>
      <c r="H568" s="1966"/>
      <c r="I568" s="1966"/>
      <c r="J568" s="1966"/>
      <c r="K568" s="3421"/>
      <c r="L568" s="158"/>
    </row>
    <row r="569" spans="1:12" ht="15.75" x14ac:dyDescent="0.2">
      <c r="A569" s="1964"/>
      <c r="B569" s="1965"/>
      <c r="C569" s="1966"/>
      <c r="D569" s="258">
        <f t="shared" si="8"/>
        <v>0</v>
      </c>
      <c r="E569" s="1966"/>
      <c r="F569" s="1966"/>
      <c r="G569" s="1966"/>
      <c r="H569" s="1966"/>
      <c r="I569" s="1966"/>
      <c r="J569" s="1966"/>
      <c r="K569" s="3421"/>
      <c r="L569" s="158"/>
    </row>
    <row r="570" spans="1:12" ht="15.75" x14ac:dyDescent="0.2">
      <c r="A570" s="1964"/>
      <c r="B570" s="1965"/>
      <c r="C570" s="1966"/>
      <c r="D570" s="258">
        <f t="shared" si="8"/>
        <v>0</v>
      </c>
      <c r="E570" s="1966"/>
      <c r="F570" s="1966"/>
      <c r="G570" s="1966"/>
      <c r="H570" s="1966"/>
      <c r="I570" s="1966"/>
      <c r="J570" s="1966"/>
      <c r="K570" s="3421"/>
      <c r="L570" s="158"/>
    </row>
    <row r="571" spans="1:12" ht="15.75" x14ac:dyDescent="0.2">
      <c r="A571" s="1964"/>
      <c r="B571" s="1965"/>
      <c r="C571" s="1966"/>
      <c r="D571" s="258">
        <f t="shared" si="8"/>
        <v>0</v>
      </c>
      <c r="E571" s="1966"/>
      <c r="F571" s="1966"/>
      <c r="G571" s="1966"/>
      <c r="H571" s="1966"/>
      <c r="I571" s="1966"/>
      <c r="J571" s="1966"/>
      <c r="K571" s="3421"/>
      <c r="L571" s="158"/>
    </row>
    <row r="572" spans="1:12" ht="15.75" x14ac:dyDescent="0.2">
      <c r="A572" s="1964"/>
      <c r="B572" s="1965"/>
      <c r="C572" s="1966"/>
      <c r="D572" s="258">
        <f t="shared" si="8"/>
        <v>0</v>
      </c>
      <c r="E572" s="1966"/>
      <c r="F572" s="1966"/>
      <c r="G572" s="1966"/>
      <c r="H572" s="1966"/>
      <c r="I572" s="1966"/>
      <c r="J572" s="1966"/>
      <c r="K572" s="3421"/>
      <c r="L572" s="158"/>
    </row>
    <row r="573" spans="1:12" ht="15.75" x14ac:dyDescent="0.2">
      <c r="A573" s="1964"/>
      <c r="B573" s="1965"/>
      <c r="C573" s="1966"/>
      <c r="D573" s="258">
        <f t="shared" si="8"/>
        <v>0</v>
      </c>
      <c r="E573" s="1966"/>
      <c r="F573" s="1966"/>
      <c r="G573" s="1966"/>
      <c r="H573" s="1966"/>
      <c r="I573" s="1966"/>
      <c r="J573" s="1966"/>
      <c r="K573" s="3421"/>
      <c r="L573" s="158"/>
    </row>
    <row r="574" spans="1:12" ht="15.75" x14ac:dyDescent="0.2">
      <c r="A574" s="1964"/>
      <c r="B574" s="1965"/>
      <c r="C574" s="1966"/>
      <c r="D574" s="258">
        <f t="shared" si="8"/>
        <v>0</v>
      </c>
      <c r="E574" s="1966"/>
      <c r="F574" s="1966"/>
      <c r="G574" s="1966"/>
      <c r="H574" s="1966"/>
      <c r="I574" s="1966"/>
      <c r="J574" s="1966"/>
      <c r="K574" s="3421"/>
      <c r="L574" s="158"/>
    </row>
    <row r="575" spans="1:12" ht="15.75" x14ac:dyDescent="0.2">
      <c r="A575" s="1964"/>
      <c r="B575" s="1965"/>
      <c r="C575" s="1966"/>
      <c r="D575" s="258">
        <f t="shared" si="8"/>
        <v>0</v>
      </c>
      <c r="E575" s="1966"/>
      <c r="F575" s="1966"/>
      <c r="G575" s="1966"/>
      <c r="H575" s="1966"/>
      <c r="I575" s="1966"/>
      <c r="J575" s="1966"/>
      <c r="K575" s="3421"/>
      <c r="L575" s="158"/>
    </row>
    <row r="576" spans="1:12" ht="15.75" x14ac:dyDescent="0.2">
      <c r="A576" s="1964"/>
      <c r="B576" s="1965"/>
      <c r="C576" s="1966"/>
      <c r="D576" s="258">
        <f t="shared" si="8"/>
        <v>0</v>
      </c>
      <c r="E576" s="1966"/>
      <c r="F576" s="1966"/>
      <c r="G576" s="1966"/>
      <c r="H576" s="1966"/>
      <c r="I576" s="1966"/>
      <c r="J576" s="1966"/>
      <c r="K576" s="3421"/>
      <c r="L576" s="158"/>
    </row>
    <row r="577" spans="1:12" ht="15.75" x14ac:dyDescent="0.2">
      <c r="A577" s="1964"/>
      <c r="B577" s="1965"/>
      <c r="C577" s="1966"/>
      <c r="D577" s="258">
        <f t="shared" si="8"/>
        <v>0</v>
      </c>
      <c r="E577" s="1966"/>
      <c r="F577" s="1966"/>
      <c r="G577" s="1966"/>
      <c r="H577" s="1966"/>
      <c r="I577" s="1966"/>
      <c r="J577" s="1966"/>
      <c r="K577" s="3421"/>
      <c r="L577" s="158"/>
    </row>
    <row r="578" spans="1:12" ht="15.75" x14ac:dyDescent="0.2">
      <c r="A578" s="1964"/>
      <c r="B578" s="1965"/>
      <c r="C578" s="1966"/>
      <c r="D578" s="258">
        <f t="shared" si="8"/>
        <v>0</v>
      </c>
      <c r="E578" s="1966"/>
      <c r="F578" s="1966"/>
      <c r="G578" s="1966"/>
      <c r="H578" s="1966"/>
      <c r="I578" s="1966"/>
      <c r="J578" s="1966"/>
      <c r="K578" s="3421"/>
      <c r="L578" s="158"/>
    </row>
    <row r="579" spans="1:12" ht="15.75" x14ac:dyDescent="0.2">
      <c r="A579" s="1964"/>
      <c r="B579" s="1965"/>
      <c r="C579" s="1966"/>
      <c r="D579" s="258">
        <f t="shared" si="8"/>
        <v>0</v>
      </c>
      <c r="E579" s="1966"/>
      <c r="F579" s="1966"/>
      <c r="G579" s="1966"/>
      <c r="H579" s="1966"/>
      <c r="I579" s="1966"/>
      <c r="J579" s="1966"/>
      <c r="K579" s="3421"/>
      <c r="L579" s="158"/>
    </row>
    <row r="580" spans="1:12" ht="15.75" x14ac:dyDescent="0.2">
      <c r="A580" s="1964"/>
      <c r="B580" s="1965"/>
      <c r="C580" s="1966"/>
      <c r="D580" s="258">
        <f t="shared" si="8"/>
        <v>0</v>
      </c>
      <c r="E580" s="1966"/>
      <c r="F580" s="1966"/>
      <c r="G580" s="1966"/>
      <c r="H580" s="1966"/>
      <c r="I580" s="1966"/>
      <c r="J580" s="1966"/>
      <c r="K580" s="3421"/>
      <c r="L580" s="158"/>
    </row>
    <row r="581" spans="1:12" ht="15.75" x14ac:dyDescent="0.2">
      <c r="A581" s="1964"/>
      <c r="B581" s="1965"/>
      <c r="C581" s="1966"/>
      <c r="D581" s="258">
        <f t="shared" si="8"/>
        <v>0</v>
      </c>
      <c r="E581" s="1966"/>
      <c r="F581" s="1966"/>
      <c r="G581" s="1966"/>
      <c r="H581" s="1966"/>
      <c r="I581" s="1966"/>
      <c r="J581" s="1966"/>
      <c r="K581" s="3421"/>
      <c r="L581" s="158"/>
    </row>
    <row r="582" spans="1:12" ht="15.75" x14ac:dyDescent="0.2">
      <c r="A582" s="1964"/>
      <c r="B582" s="1965"/>
      <c r="C582" s="1966"/>
      <c r="D582" s="258">
        <f t="shared" si="8"/>
        <v>0</v>
      </c>
      <c r="E582" s="1966"/>
      <c r="F582" s="1966"/>
      <c r="G582" s="1966"/>
      <c r="H582" s="1966"/>
      <c r="I582" s="1966"/>
      <c r="J582" s="1966"/>
      <c r="K582" s="3421"/>
      <c r="L582" s="158"/>
    </row>
    <row r="583" spans="1:12" ht="15.75" x14ac:dyDescent="0.2">
      <c r="A583" s="1964"/>
      <c r="B583" s="1965"/>
      <c r="C583" s="1966"/>
      <c r="D583" s="258">
        <f t="shared" si="8"/>
        <v>0</v>
      </c>
      <c r="E583" s="1966"/>
      <c r="F583" s="1966"/>
      <c r="G583" s="1966"/>
      <c r="H583" s="1966"/>
      <c r="I583" s="1966"/>
      <c r="J583" s="1966"/>
      <c r="K583" s="3421"/>
      <c r="L583" s="158"/>
    </row>
    <row r="584" spans="1:12" ht="15.75" x14ac:dyDescent="0.2">
      <c r="A584" s="1964"/>
      <c r="B584" s="1965"/>
      <c r="C584" s="1966"/>
      <c r="D584" s="258">
        <f t="shared" si="8"/>
        <v>0</v>
      </c>
      <c r="E584" s="1966"/>
      <c r="F584" s="1966"/>
      <c r="G584" s="1966"/>
      <c r="H584" s="1966"/>
      <c r="I584" s="1966"/>
      <c r="J584" s="1966"/>
      <c r="K584" s="3421"/>
      <c r="L584" s="158"/>
    </row>
    <row r="585" spans="1:12" ht="15.75" x14ac:dyDescent="0.2">
      <c r="A585" s="1964"/>
      <c r="B585" s="1965"/>
      <c r="C585" s="1966"/>
      <c r="D585" s="258">
        <f t="shared" si="8"/>
        <v>0</v>
      </c>
      <c r="E585" s="1966"/>
      <c r="F585" s="1966"/>
      <c r="G585" s="1966"/>
      <c r="H585" s="1966"/>
      <c r="I585" s="1966"/>
      <c r="J585" s="1966"/>
      <c r="K585" s="3421"/>
      <c r="L585" s="158"/>
    </row>
    <row r="586" spans="1:12" ht="15.75" x14ac:dyDescent="0.2">
      <c r="A586" s="1964"/>
      <c r="B586" s="1965"/>
      <c r="C586" s="1966"/>
      <c r="D586" s="258">
        <f t="shared" si="8"/>
        <v>0</v>
      </c>
      <c r="E586" s="1966"/>
      <c r="F586" s="1966"/>
      <c r="G586" s="1966"/>
      <c r="H586" s="1966"/>
      <c r="I586" s="1966"/>
      <c r="J586" s="1966"/>
      <c r="K586" s="3421"/>
      <c r="L586" s="158"/>
    </row>
    <row r="587" spans="1:12" ht="15.75" x14ac:dyDescent="0.2">
      <c r="A587" s="1964"/>
      <c r="B587" s="1965"/>
      <c r="C587" s="1966"/>
      <c r="D587" s="258">
        <f t="shared" ref="D587:D650" si="9">+C587*(100-E587)/100</f>
        <v>0</v>
      </c>
      <c r="E587" s="1966"/>
      <c r="F587" s="1966"/>
      <c r="G587" s="1966"/>
      <c r="H587" s="1966"/>
      <c r="I587" s="1966"/>
      <c r="J587" s="1966"/>
      <c r="K587" s="3421"/>
      <c r="L587" s="158"/>
    </row>
    <row r="588" spans="1:12" ht="15.75" x14ac:dyDescent="0.2">
      <c r="A588" s="1964"/>
      <c r="B588" s="1965"/>
      <c r="C588" s="1966"/>
      <c r="D588" s="258">
        <f t="shared" si="9"/>
        <v>0</v>
      </c>
      <c r="E588" s="1966"/>
      <c r="F588" s="1966"/>
      <c r="G588" s="1966"/>
      <c r="H588" s="1966"/>
      <c r="I588" s="1966"/>
      <c r="J588" s="1966"/>
      <c r="K588" s="3421"/>
      <c r="L588" s="158"/>
    </row>
    <row r="589" spans="1:12" ht="15.75" x14ac:dyDescent="0.2">
      <c r="A589" s="1964"/>
      <c r="B589" s="1965"/>
      <c r="C589" s="1966"/>
      <c r="D589" s="258">
        <f t="shared" si="9"/>
        <v>0</v>
      </c>
      <c r="E589" s="1966"/>
      <c r="F589" s="1966"/>
      <c r="G589" s="1966"/>
      <c r="H589" s="1966"/>
      <c r="I589" s="1966"/>
      <c r="J589" s="1966"/>
      <c r="K589" s="3421"/>
      <c r="L589" s="158"/>
    </row>
    <row r="590" spans="1:12" ht="15.75" x14ac:dyDescent="0.2">
      <c r="A590" s="1964"/>
      <c r="B590" s="1965"/>
      <c r="C590" s="1966"/>
      <c r="D590" s="258">
        <f t="shared" si="9"/>
        <v>0</v>
      </c>
      <c r="E590" s="1966"/>
      <c r="F590" s="1966"/>
      <c r="G590" s="1966"/>
      <c r="H590" s="1966"/>
      <c r="I590" s="1966"/>
      <c r="J590" s="1966"/>
      <c r="K590" s="3421"/>
      <c r="L590" s="158"/>
    </row>
    <row r="591" spans="1:12" ht="15.75" x14ac:dyDescent="0.2">
      <c r="A591" s="1964"/>
      <c r="B591" s="1965"/>
      <c r="C591" s="1966"/>
      <c r="D591" s="258">
        <f t="shared" si="9"/>
        <v>0</v>
      </c>
      <c r="E591" s="1966"/>
      <c r="F591" s="1966"/>
      <c r="G591" s="1966"/>
      <c r="H591" s="1966"/>
      <c r="I591" s="1966"/>
      <c r="J591" s="1966"/>
      <c r="K591" s="3421"/>
      <c r="L591" s="158"/>
    </row>
    <row r="592" spans="1:12" ht="15.75" x14ac:dyDescent="0.2">
      <c r="A592" s="1964"/>
      <c r="B592" s="1965"/>
      <c r="C592" s="1966"/>
      <c r="D592" s="258">
        <f t="shared" si="9"/>
        <v>0</v>
      </c>
      <c r="E592" s="1966"/>
      <c r="F592" s="1966"/>
      <c r="G592" s="1966"/>
      <c r="H592" s="1966"/>
      <c r="I592" s="1966"/>
      <c r="J592" s="1966"/>
      <c r="K592" s="3421"/>
      <c r="L592" s="158"/>
    </row>
    <row r="593" spans="1:12" ht="15.75" x14ac:dyDescent="0.2">
      <c r="A593" s="1964"/>
      <c r="B593" s="1965"/>
      <c r="C593" s="1966"/>
      <c r="D593" s="258">
        <f t="shared" si="9"/>
        <v>0</v>
      </c>
      <c r="E593" s="1966"/>
      <c r="F593" s="1966"/>
      <c r="G593" s="1966"/>
      <c r="H593" s="1966"/>
      <c r="I593" s="1966"/>
      <c r="J593" s="1966"/>
      <c r="K593" s="3421"/>
      <c r="L593" s="158"/>
    </row>
    <row r="594" spans="1:12" ht="15.75" x14ac:dyDescent="0.2">
      <c r="A594" s="1964"/>
      <c r="B594" s="1965"/>
      <c r="C594" s="1966"/>
      <c r="D594" s="258">
        <f t="shared" si="9"/>
        <v>0</v>
      </c>
      <c r="E594" s="1966"/>
      <c r="F594" s="1966"/>
      <c r="G594" s="1966"/>
      <c r="H594" s="1966"/>
      <c r="I594" s="1966"/>
      <c r="J594" s="1966"/>
      <c r="K594" s="3421"/>
      <c r="L594" s="158"/>
    </row>
    <row r="595" spans="1:12" ht="15.75" x14ac:dyDescent="0.2">
      <c r="A595" s="1964"/>
      <c r="B595" s="1965"/>
      <c r="C595" s="1966"/>
      <c r="D595" s="258">
        <f t="shared" si="9"/>
        <v>0</v>
      </c>
      <c r="E595" s="1966"/>
      <c r="F595" s="1966"/>
      <c r="G595" s="1966"/>
      <c r="H595" s="1966"/>
      <c r="I595" s="1966"/>
      <c r="J595" s="1966"/>
      <c r="K595" s="3421"/>
      <c r="L595" s="158"/>
    </row>
    <row r="596" spans="1:12" ht="15.75" x14ac:dyDescent="0.2">
      <c r="A596" s="1964"/>
      <c r="B596" s="1965"/>
      <c r="C596" s="1966"/>
      <c r="D596" s="258">
        <f t="shared" si="9"/>
        <v>0</v>
      </c>
      <c r="E596" s="1966"/>
      <c r="F596" s="1966"/>
      <c r="G596" s="1966"/>
      <c r="H596" s="1966"/>
      <c r="I596" s="1966"/>
      <c r="J596" s="1966"/>
      <c r="K596" s="3421"/>
      <c r="L596" s="158"/>
    </row>
    <row r="597" spans="1:12" ht="15.75" x14ac:dyDescent="0.2">
      <c r="A597" s="1964"/>
      <c r="B597" s="1965"/>
      <c r="C597" s="1966"/>
      <c r="D597" s="258">
        <f t="shared" si="9"/>
        <v>0</v>
      </c>
      <c r="E597" s="1966"/>
      <c r="F597" s="1966"/>
      <c r="G597" s="1966"/>
      <c r="H597" s="1966"/>
      <c r="I597" s="1966"/>
      <c r="J597" s="1966"/>
      <c r="K597" s="3421"/>
      <c r="L597" s="158"/>
    </row>
    <row r="598" spans="1:12" ht="15.75" x14ac:dyDescent="0.2">
      <c r="A598" s="1964"/>
      <c r="B598" s="1965"/>
      <c r="C598" s="1966"/>
      <c r="D598" s="258">
        <f t="shared" si="9"/>
        <v>0</v>
      </c>
      <c r="E598" s="1966"/>
      <c r="F598" s="1966"/>
      <c r="G598" s="1966"/>
      <c r="H598" s="1966"/>
      <c r="I598" s="1966"/>
      <c r="J598" s="1966"/>
      <c r="K598" s="3421"/>
      <c r="L598" s="158"/>
    </row>
    <row r="599" spans="1:12" ht="15.75" x14ac:dyDescent="0.2">
      <c r="A599" s="1964"/>
      <c r="B599" s="1965"/>
      <c r="C599" s="1966"/>
      <c r="D599" s="258">
        <f t="shared" si="9"/>
        <v>0</v>
      </c>
      <c r="E599" s="1966"/>
      <c r="F599" s="1966"/>
      <c r="G599" s="1966"/>
      <c r="H599" s="1966"/>
      <c r="I599" s="1966"/>
      <c r="J599" s="1966"/>
      <c r="K599" s="3421"/>
      <c r="L599" s="158"/>
    </row>
    <row r="600" spans="1:12" ht="15.75" x14ac:dyDescent="0.2">
      <c r="A600" s="1964"/>
      <c r="B600" s="1965"/>
      <c r="C600" s="1966"/>
      <c r="D600" s="258">
        <f t="shared" si="9"/>
        <v>0</v>
      </c>
      <c r="E600" s="1966"/>
      <c r="F600" s="1966"/>
      <c r="G600" s="1966"/>
      <c r="H600" s="1966"/>
      <c r="I600" s="1966"/>
      <c r="J600" s="1966"/>
      <c r="K600" s="3421"/>
      <c r="L600" s="158"/>
    </row>
    <row r="601" spans="1:12" ht="15.75" x14ac:dyDescent="0.2">
      <c r="A601" s="1964"/>
      <c r="B601" s="1965"/>
      <c r="C601" s="1966"/>
      <c r="D601" s="258">
        <f t="shared" si="9"/>
        <v>0</v>
      </c>
      <c r="E601" s="1966"/>
      <c r="F601" s="1966"/>
      <c r="G601" s="1966"/>
      <c r="H601" s="1966"/>
      <c r="I601" s="1966"/>
      <c r="J601" s="1966"/>
      <c r="K601" s="3421"/>
      <c r="L601" s="158"/>
    </row>
    <row r="602" spans="1:12" ht="15.75" x14ac:dyDescent="0.2">
      <c r="A602" s="1964"/>
      <c r="B602" s="1965"/>
      <c r="C602" s="1966"/>
      <c r="D602" s="258">
        <f t="shared" si="9"/>
        <v>0</v>
      </c>
      <c r="E602" s="1966"/>
      <c r="F602" s="1966"/>
      <c r="G602" s="1966"/>
      <c r="H602" s="1966"/>
      <c r="I602" s="1966"/>
      <c r="J602" s="1966"/>
      <c r="K602" s="3421"/>
      <c r="L602" s="158"/>
    </row>
    <row r="603" spans="1:12" ht="15.75" x14ac:dyDescent="0.2">
      <c r="A603" s="1964"/>
      <c r="B603" s="1965"/>
      <c r="C603" s="1966"/>
      <c r="D603" s="258">
        <f t="shared" si="9"/>
        <v>0</v>
      </c>
      <c r="E603" s="1966"/>
      <c r="F603" s="1966"/>
      <c r="G603" s="1966"/>
      <c r="H603" s="1966"/>
      <c r="I603" s="1966"/>
      <c r="J603" s="1966"/>
      <c r="K603" s="3421"/>
      <c r="L603" s="158"/>
    </row>
    <row r="604" spans="1:12" ht="15.75" x14ac:dyDescent="0.2">
      <c r="A604" s="1964"/>
      <c r="B604" s="1965"/>
      <c r="C604" s="1966"/>
      <c r="D604" s="258">
        <f t="shared" si="9"/>
        <v>0</v>
      </c>
      <c r="E604" s="1966"/>
      <c r="F604" s="1966"/>
      <c r="G604" s="1966"/>
      <c r="H604" s="1966"/>
      <c r="I604" s="1966"/>
      <c r="J604" s="1966"/>
      <c r="K604" s="3421"/>
      <c r="L604" s="158"/>
    </row>
    <row r="605" spans="1:12" ht="15.75" x14ac:dyDescent="0.2">
      <c r="A605" s="1964"/>
      <c r="B605" s="1965"/>
      <c r="C605" s="1966"/>
      <c r="D605" s="258">
        <f t="shared" si="9"/>
        <v>0</v>
      </c>
      <c r="E605" s="1966"/>
      <c r="F605" s="1966"/>
      <c r="G605" s="1966"/>
      <c r="H605" s="1966"/>
      <c r="I605" s="1966"/>
      <c r="J605" s="1966"/>
      <c r="K605" s="3421"/>
      <c r="L605" s="158"/>
    </row>
    <row r="606" spans="1:12" ht="15.75" x14ac:dyDescent="0.2">
      <c r="A606" s="1964"/>
      <c r="B606" s="1965"/>
      <c r="C606" s="1966"/>
      <c r="D606" s="258">
        <f t="shared" si="9"/>
        <v>0</v>
      </c>
      <c r="E606" s="1966"/>
      <c r="F606" s="1966"/>
      <c r="G606" s="1966"/>
      <c r="H606" s="1966"/>
      <c r="I606" s="1966"/>
      <c r="J606" s="1966"/>
      <c r="K606" s="3421"/>
      <c r="L606" s="158"/>
    </row>
    <row r="607" spans="1:12" ht="15.75" x14ac:dyDescent="0.2">
      <c r="A607" s="1964"/>
      <c r="B607" s="1965"/>
      <c r="C607" s="1966"/>
      <c r="D607" s="258">
        <f t="shared" si="9"/>
        <v>0</v>
      </c>
      <c r="E607" s="1966"/>
      <c r="F607" s="1966"/>
      <c r="G607" s="1966"/>
      <c r="H607" s="1966"/>
      <c r="I607" s="1966"/>
      <c r="J607" s="1966"/>
      <c r="K607" s="3421"/>
      <c r="L607" s="158"/>
    </row>
    <row r="608" spans="1:12" ht="15.75" x14ac:dyDescent="0.2">
      <c r="A608" s="1964"/>
      <c r="B608" s="1965"/>
      <c r="C608" s="1966"/>
      <c r="D608" s="258">
        <f t="shared" si="9"/>
        <v>0</v>
      </c>
      <c r="E608" s="1966"/>
      <c r="F608" s="1966"/>
      <c r="G608" s="1966"/>
      <c r="H608" s="1966"/>
      <c r="I608" s="1966"/>
      <c r="J608" s="1966"/>
      <c r="K608" s="3421"/>
      <c r="L608" s="158"/>
    </row>
    <row r="609" spans="1:12" ht="15.75" x14ac:dyDescent="0.2">
      <c r="A609" s="1964"/>
      <c r="B609" s="1965"/>
      <c r="C609" s="1966"/>
      <c r="D609" s="258">
        <f t="shared" si="9"/>
        <v>0</v>
      </c>
      <c r="E609" s="1966"/>
      <c r="F609" s="1966"/>
      <c r="G609" s="1966"/>
      <c r="H609" s="1966"/>
      <c r="I609" s="1966"/>
      <c r="J609" s="1966"/>
      <c r="K609" s="3421"/>
      <c r="L609" s="158"/>
    </row>
    <row r="610" spans="1:12" ht="15.75" x14ac:dyDescent="0.2">
      <c r="A610" s="1964"/>
      <c r="B610" s="1965"/>
      <c r="C610" s="1966"/>
      <c r="D610" s="258">
        <f t="shared" si="9"/>
        <v>0</v>
      </c>
      <c r="E610" s="1966"/>
      <c r="F610" s="1966"/>
      <c r="G610" s="1966"/>
      <c r="H610" s="1966"/>
      <c r="I610" s="1966"/>
      <c r="J610" s="1966"/>
      <c r="K610" s="3421"/>
      <c r="L610" s="158"/>
    </row>
    <row r="611" spans="1:12" ht="15.75" x14ac:dyDescent="0.2">
      <c r="A611" s="1964"/>
      <c r="B611" s="1965"/>
      <c r="C611" s="1966"/>
      <c r="D611" s="258">
        <f t="shared" si="9"/>
        <v>0</v>
      </c>
      <c r="E611" s="1966"/>
      <c r="F611" s="1966"/>
      <c r="G611" s="1966"/>
      <c r="H611" s="1966"/>
      <c r="I611" s="1966"/>
      <c r="J611" s="1966"/>
      <c r="K611" s="3421"/>
      <c r="L611" s="158"/>
    </row>
    <row r="612" spans="1:12" ht="15.75" x14ac:dyDescent="0.2">
      <c r="A612" s="1964"/>
      <c r="B612" s="1965"/>
      <c r="C612" s="1966"/>
      <c r="D612" s="258">
        <f t="shared" si="9"/>
        <v>0</v>
      </c>
      <c r="E612" s="1966"/>
      <c r="F612" s="1966"/>
      <c r="G612" s="1966"/>
      <c r="H612" s="1966"/>
      <c r="I612" s="1966"/>
      <c r="J612" s="1966"/>
      <c r="K612" s="3421"/>
      <c r="L612" s="158"/>
    </row>
    <row r="613" spans="1:12" ht="15.75" x14ac:dyDescent="0.2">
      <c r="A613" s="1964"/>
      <c r="B613" s="1965"/>
      <c r="C613" s="1966"/>
      <c r="D613" s="258">
        <f t="shared" si="9"/>
        <v>0</v>
      </c>
      <c r="E613" s="1966"/>
      <c r="F613" s="1966"/>
      <c r="G613" s="1966"/>
      <c r="H613" s="1966"/>
      <c r="I613" s="1966"/>
      <c r="J613" s="1966"/>
      <c r="K613" s="3421"/>
      <c r="L613" s="158"/>
    </row>
    <row r="614" spans="1:12" ht="15.75" x14ac:dyDescent="0.2">
      <c r="A614" s="1964"/>
      <c r="B614" s="1965"/>
      <c r="C614" s="1966"/>
      <c r="D614" s="258">
        <f t="shared" si="9"/>
        <v>0</v>
      </c>
      <c r="E614" s="1966"/>
      <c r="F614" s="1966"/>
      <c r="G614" s="1966"/>
      <c r="H614" s="1966"/>
      <c r="I614" s="1966"/>
      <c r="J614" s="1966"/>
      <c r="K614" s="3421"/>
      <c r="L614" s="158"/>
    </row>
    <row r="615" spans="1:12" ht="15.75" x14ac:dyDescent="0.2">
      <c r="A615" s="1964"/>
      <c r="B615" s="1965"/>
      <c r="C615" s="1966"/>
      <c r="D615" s="258">
        <f t="shared" si="9"/>
        <v>0</v>
      </c>
      <c r="E615" s="1966"/>
      <c r="F615" s="1966"/>
      <c r="G615" s="1966"/>
      <c r="H615" s="1966"/>
      <c r="I615" s="1966"/>
      <c r="J615" s="1966"/>
      <c r="K615" s="3421"/>
      <c r="L615" s="158"/>
    </row>
    <row r="616" spans="1:12" ht="15.75" x14ac:dyDescent="0.2">
      <c r="A616" s="1964"/>
      <c r="B616" s="1965"/>
      <c r="C616" s="1966"/>
      <c r="D616" s="258">
        <f t="shared" si="9"/>
        <v>0</v>
      </c>
      <c r="E616" s="1966"/>
      <c r="F616" s="1966"/>
      <c r="G616" s="1966"/>
      <c r="H616" s="1966"/>
      <c r="I616" s="1966"/>
      <c r="J616" s="1966"/>
      <c r="K616" s="3421"/>
      <c r="L616" s="158"/>
    </row>
    <row r="617" spans="1:12" ht="15.75" x14ac:dyDescent="0.2">
      <c r="A617" s="1964"/>
      <c r="B617" s="1965"/>
      <c r="C617" s="1966"/>
      <c r="D617" s="258">
        <f t="shared" si="9"/>
        <v>0</v>
      </c>
      <c r="E617" s="1966"/>
      <c r="F617" s="1966"/>
      <c r="G617" s="1966"/>
      <c r="H617" s="1966"/>
      <c r="I617" s="1966"/>
      <c r="J617" s="1966"/>
      <c r="K617" s="3421"/>
      <c r="L617" s="158"/>
    </row>
    <row r="618" spans="1:12" ht="15.75" x14ac:dyDescent="0.2">
      <c r="A618" s="1964"/>
      <c r="B618" s="1965"/>
      <c r="C618" s="1966"/>
      <c r="D618" s="258">
        <f t="shared" si="9"/>
        <v>0</v>
      </c>
      <c r="E618" s="1966"/>
      <c r="F618" s="1966"/>
      <c r="G618" s="1966"/>
      <c r="H618" s="1966"/>
      <c r="I618" s="1966"/>
      <c r="J618" s="1966"/>
      <c r="K618" s="3421"/>
      <c r="L618" s="158"/>
    </row>
    <row r="619" spans="1:12" ht="15.75" x14ac:dyDescent="0.2">
      <c r="A619" s="1964"/>
      <c r="B619" s="1965"/>
      <c r="C619" s="1966"/>
      <c r="D619" s="258">
        <f t="shared" si="9"/>
        <v>0</v>
      </c>
      <c r="E619" s="1966"/>
      <c r="F619" s="1966"/>
      <c r="G619" s="1966"/>
      <c r="H619" s="1966"/>
      <c r="I619" s="1966"/>
      <c r="J619" s="1966"/>
      <c r="K619" s="3421"/>
      <c r="L619" s="158"/>
    </row>
    <row r="620" spans="1:12" ht="15.75" x14ac:dyDescent="0.2">
      <c r="A620" s="1964"/>
      <c r="B620" s="1965"/>
      <c r="C620" s="1966"/>
      <c r="D620" s="258">
        <f t="shared" si="9"/>
        <v>0</v>
      </c>
      <c r="E620" s="1966"/>
      <c r="F620" s="1966"/>
      <c r="G620" s="1966"/>
      <c r="H620" s="1966"/>
      <c r="I620" s="1966"/>
      <c r="J620" s="1966"/>
      <c r="K620" s="3421"/>
      <c r="L620" s="158"/>
    </row>
    <row r="621" spans="1:12" ht="15.75" x14ac:dyDescent="0.2">
      <c r="A621" s="1964"/>
      <c r="B621" s="1965"/>
      <c r="C621" s="1966"/>
      <c r="D621" s="258">
        <f t="shared" si="9"/>
        <v>0</v>
      </c>
      <c r="E621" s="1966"/>
      <c r="F621" s="1966"/>
      <c r="G621" s="1966"/>
      <c r="H621" s="1966"/>
      <c r="I621" s="1966"/>
      <c r="J621" s="1966"/>
      <c r="K621" s="3421"/>
      <c r="L621" s="158"/>
    </row>
    <row r="622" spans="1:12" ht="15.75" x14ac:dyDescent="0.2">
      <c r="A622" s="1964"/>
      <c r="B622" s="1965"/>
      <c r="C622" s="1966"/>
      <c r="D622" s="258">
        <f t="shared" si="9"/>
        <v>0</v>
      </c>
      <c r="E622" s="1966"/>
      <c r="F622" s="1966"/>
      <c r="G622" s="1966"/>
      <c r="H622" s="1966"/>
      <c r="I622" s="1966"/>
      <c r="J622" s="1966"/>
      <c r="K622" s="3421"/>
      <c r="L622" s="158"/>
    </row>
    <row r="623" spans="1:12" ht="15.75" x14ac:dyDescent="0.2">
      <c r="A623" s="1964"/>
      <c r="B623" s="1965"/>
      <c r="C623" s="1966"/>
      <c r="D623" s="258">
        <f t="shared" si="9"/>
        <v>0</v>
      </c>
      <c r="E623" s="1966"/>
      <c r="F623" s="1966"/>
      <c r="G623" s="1966"/>
      <c r="H623" s="1966"/>
      <c r="I623" s="1966"/>
      <c r="J623" s="1966"/>
      <c r="K623" s="3421"/>
      <c r="L623" s="158"/>
    </row>
    <row r="624" spans="1:12" ht="15.75" x14ac:dyDescent="0.2">
      <c r="A624" s="1964"/>
      <c r="B624" s="1965"/>
      <c r="C624" s="1966"/>
      <c r="D624" s="258">
        <f t="shared" si="9"/>
        <v>0</v>
      </c>
      <c r="E624" s="1966"/>
      <c r="F624" s="1966"/>
      <c r="G624" s="1966"/>
      <c r="H624" s="1966"/>
      <c r="I624" s="1966"/>
      <c r="J624" s="1966"/>
      <c r="K624" s="3421"/>
      <c r="L624" s="158"/>
    </row>
    <row r="625" spans="1:12" ht="15.75" x14ac:dyDescent="0.2">
      <c r="A625" s="1964"/>
      <c r="B625" s="1965"/>
      <c r="C625" s="1966"/>
      <c r="D625" s="258">
        <f t="shared" si="9"/>
        <v>0</v>
      </c>
      <c r="E625" s="1966"/>
      <c r="F625" s="1966"/>
      <c r="G625" s="1966"/>
      <c r="H625" s="1966"/>
      <c r="I625" s="1966"/>
      <c r="J625" s="1966"/>
      <c r="K625" s="3421"/>
      <c r="L625" s="158"/>
    </row>
    <row r="626" spans="1:12" ht="15.75" x14ac:dyDescent="0.2">
      <c r="A626" s="1964"/>
      <c r="B626" s="1965"/>
      <c r="C626" s="1966"/>
      <c r="D626" s="258">
        <f t="shared" si="9"/>
        <v>0</v>
      </c>
      <c r="E626" s="1966"/>
      <c r="F626" s="1966"/>
      <c r="G626" s="1966"/>
      <c r="H626" s="1966"/>
      <c r="I626" s="1966"/>
      <c r="J626" s="1966"/>
      <c r="K626" s="3421"/>
      <c r="L626" s="158"/>
    </row>
    <row r="627" spans="1:12" ht="15.75" x14ac:dyDescent="0.2">
      <c r="A627" s="1964"/>
      <c r="B627" s="1965"/>
      <c r="C627" s="1966"/>
      <c r="D627" s="258">
        <f t="shared" si="9"/>
        <v>0</v>
      </c>
      <c r="E627" s="1966"/>
      <c r="F627" s="1966"/>
      <c r="G627" s="1966"/>
      <c r="H627" s="1966"/>
      <c r="I627" s="1966"/>
      <c r="J627" s="1966"/>
      <c r="K627" s="3421"/>
      <c r="L627" s="158"/>
    </row>
    <row r="628" spans="1:12" ht="15.75" x14ac:dyDescent="0.2">
      <c r="A628" s="1964"/>
      <c r="B628" s="1965"/>
      <c r="C628" s="1966"/>
      <c r="D628" s="258">
        <f t="shared" si="9"/>
        <v>0</v>
      </c>
      <c r="E628" s="1966"/>
      <c r="F628" s="1966"/>
      <c r="G628" s="1966"/>
      <c r="H628" s="1966"/>
      <c r="I628" s="1966"/>
      <c r="J628" s="1966"/>
      <c r="K628" s="3421"/>
      <c r="L628" s="158"/>
    </row>
    <row r="629" spans="1:12" ht="15.75" x14ac:dyDescent="0.2">
      <c r="A629" s="1964"/>
      <c r="B629" s="1965"/>
      <c r="C629" s="1966"/>
      <c r="D629" s="258">
        <f t="shared" si="9"/>
        <v>0</v>
      </c>
      <c r="E629" s="1966"/>
      <c r="F629" s="1966"/>
      <c r="G629" s="1966"/>
      <c r="H629" s="1966"/>
      <c r="I629" s="1966"/>
      <c r="J629" s="1966"/>
      <c r="K629" s="3421"/>
      <c r="L629" s="158"/>
    </row>
    <row r="630" spans="1:12" ht="15.75" x14ac:dyDescent="0.2">
      <c r="A630" s="1964"/>
      <c r="B630" s="1965"/>
      <c r="C630" s="1966"/>
      <c r="D630" s="258">
        <f t="shared" si="9"/>
        <v>0</v>
      </c>
      <c r="E630" s="1966"/>
      <c r="F630" s="1966"/>
      <c r="G630" s="1966"/>
      <c r="H630" s="1966"/>
      <c r="I630" s="1966"/>
      <c r="J630" s="1966"/>
      <c r="K630" s="3421"/>
      <c r="L630" s="158"/>
    </row>
    <row r="631" spans="1:12" ht="15.75" x14ac:dyDescent="0.2">
      <c r="A631" s="1964"/>
      <c r="B631" s="1965"/>
      <c r="C631" s="1966"/>
      <c r="D631" s="258">
        <f t="shared" si="9"/>
        <v>0</v>
      </c>
      <c r="E631" s="1966"/>
      <c r="F631" s="1966"/>
      <c r="G631" s="1966"/>
      <c r="H631" s="1966"/>
      <c r="I631" s="1966"/>
      <c r="J631" s="1966"/>
      <c r="K631" s="3421"/>
      <c r="L631" s="158"/>
    </row>
    <row r="632" spans="1:12" ht="15.75" x14ac:dyDescent="0.2">
      <c r="A632" s="1964"/>
      <c r="B632" s="1965"/>
      <c r="C632" s="1966"/>
      <c r="D632" s="258">
        <f t="shared" si="9"/>
        <v>0</v>
      </c>
      <c r="E632" s="1966"/>
      <c r="F632" s="1966"/>
      <c r="G632" s="1966"/>
      <c r="H632" s="1966"/>
      <c r="I632" s="1966"/>
      <c r="J632" s="1966"/>
      <c r="K632" s="3421"/>
      <c r="L632" s="158"/>
    </row>
    <row r="633" spans="1:12" ht="15.75" x14ac:dyDescent="0.2">
      <c r="A633" s="1964"/>
      <c r="B633" s="1965"/>
      <c r="C633" s="1966"/>
      <c r="D633" s="258">
        <f t="shared" si="9"/>
        <v>0</v>
      </c>
      <c r="E633" s="1966"/>
      <c r="F633" s="1966"/>
      <c r="G633" s="1966"/>
      <c r="H633" s="1966"/>
      <c r="I633" s="1966"/>
      <c r="J633" s="1966"/>
      <c r="K633" s="3421"/>
      <c r="L633" s="158"/>
    </row>
    <row r="634" spans="1:12" ht="15.75" x14ac:dyDescent="0.2">
      <c r="A634" s="1964"/>
      <c r="B634" s="1965"/>
      <c r="C634" s="1966"/>
      <c r="D634" s="258">
        <f t="shared" si="9"/>
        <v>0</v>
      </c>
      <c r="E634" s="1966"/>
      <c r="F634" s="1966"/>
      <c r="G634" s="1966"/>
      <c r="H634" s="1966"/>
      <c r="I634" s="1966"/>
      <c r="J634" s="1966"/>
      <c r="K634" s="3421"/>
      <c r="L634" s="158"/>
    </row>
    <row r="635" spans="1:12" ht="15.75" x14ac:dyDescent="0.2">
      <c r="A635" s="1964"/>
      <c r="B635" s="1965"/>
      <c r="C635" s="1966"/>
      <c r="D635" s="258">
        <f t="shared" si="9"/>
        <v>0</v>
      </c>
      <c r="E635" s="1966"/>
      <c r="F635" s="1966"/>
      <c r="G635" s="1966"/>
      <c r="H635" s="1966"/>
      <c r="I635" s="1966"/>
      <c r="J635" s="1966"/>
      <c r="K635" s="3421"/>
      <c r="L635" s="158"/>
    </row>
    <row r="636" spans="1:12" ht="15.75" x14ac:dyDescent="0.2">
      <c r="A636" s="1964"/>
      <c r="B636" s="1965"/>
      <c r="C636" s="1966"/>
      <c r="D636" s="258">
        <f t="shared" si="9"/>
        <v>0</v>
      </c>
      <c r="E636" s="1966"/>
      <c r="F636" s="1966"/>
      <c r="G636" s="1966"/>
      <c r="H636" s="1966"/>
      <c r="I636" s="1966"/>
      <c r="J636" s="1966"/>
      <c r="K636" s="3421"/>
      <c r="L636" s="158"/>
    </row>
    <row r="637" spans="1:12" ht="15.75" x14ac:dyDescent="0.2">
      <c r="A637" s="1964"/>
      <c r="B637" s="1965"/>
      <c r="C637" s="1966"/>
      <c r="D637" s="258">
        <f t="shared" si="9"/>
        <v>0</v>
      </c>
      <c r="E637" s="1966"/>
      <c r="F637" s="1966"/>
      <c r="G637" s="1966"/>
      <c r="H637" s="1966"/>
      <c r="I637" s="1966"/>
      <c r="J637" s="1966"/>
      <c r="K637" s="3421"/>
      <c r="L637" s="158"/>
    </row>
    <row r="638" spans="1:12" ht="15.75" x14ac:dyDescent="0.2">
      <c r="A638" s="1964"/>
      <c r="B638" s="1965"/>
      <c r="C638" s="1966"/>
      <c r="D638" s="258">
        <f t="shared" si="9"/>
        <v>0</v>
      </c>
      <c r="E638" s="1966"/>
      <c r="F638" s="1966"/>
      <c r="G638" s="1966"/>
      <c r="H638" s="1966"/>
      <c r="I638" s="1966"/>
      <c r="J638" s="1966"/>
      <c r="K638" s="3421"/>
      <c r="L638" s="158"/>
    </row>
    <row r="639" spans="1:12" ht="15.75" x14ac:dyDescent="0.2">
      <c r="A639" s="1964"/>
      <c r="B639" s="1965"/>
      <c r="C639" s="1966"/>
      <c r="D639" s="258">
        <f t="shared" si="9"/>
        <v>0</v>
      </c>
      <c r="E639" s="1966"/>
      <c r="F639" s="1966"/>
      <c r="G639" s="1966"/>
      <c r="H639" s="1966"/>
      <c r="I639" s="1966"/>
      <c r="J639" s="1966"/>
      <c r="K639" s="3421"/>
      <c r="L639" s="158"/>
    </row>
    <row r="640" spans="1:12" ht="15.75" x14ac:dyDescent="0.2">
      <c r="A640" s="1964"/>
      <c r="B640" s="1965"/>
      <c r="C640" s="1966"/>
      <c r="D640" s="258">
        <f t="shared" si="9"/>
        <v>0</v>
      </c>
      <c r="E640" s="1966"/>
      <c r="F640" s="1966"/>
      <c r="G640" s="1966"/>
      <c r="H640" s="1966"/>
      <c r="I640" s="1966"/>
      <c r="J640" s="1966"/>
      <c r="K640" s="3421"/>
      <c r="L640" s="158"/>
    </row>
    <row r="641" spans="1:12" ht="15.75" x14ac:dyDescent="0.2">
      <c r="A641" s="1964"/>
      <c r="B641" s="1965"/>
      <c r="C641" s="1966"/>
      <c r="D641" s="258">
        <f t="shared" si="9"/>
        <v>0</v>
      </c>
      <c r="E641" s="1966"/>
      <c r="F641" s="1966"/>
      <c r="G641" s="1966"/>
      <c r="H641" s="1966"/>
      <c r="I641" s="1966"/>
      <c r="J641" s="1966"/>
      <c r="K641" s="3421"/>
      <c r="L641" s="158"/>
    </row>
    <row r="642" spans="1:12" ht="15.75" x14ac:dyDescent="0.2">
      <c r="A642" s="1964"/>
      <c r="B642" s="1965"/>
      <c r="C642" s="1966"/>
      <c r="D642" s="258">
        <f t="shared" si="9"/>
        <v>0</v>
      </c>
      <c r="E642" s="1966"/>
      <c r="F642" s="1966"/>
      <c r="G642" s="1966"/>
      <c r="H642" s="1966"/>
      <c r="I642" s="1966"/>
      <c r="J642" s="1966"/>
      <c r="K642" s="3421"/>
      <c r="L642" s="158"/>
    </row>
    <row r="643" spans="1:12" ht="15.75" x14ac:dyDescent="0.2">
      <c r="A643" s="1964"/>
      <c r="B643" s="1965"/>
      <c r="C643" s="1966"/>
      <c r="D643" s="258">
        <f t="shared" si="9"/>
        <v>0</v>
      </c>
      <c r="E643" s="1966"/>
      <c r="F643" s="1966"/>
      <c r="G643" s="1966"/>
      <c r="H643" s="1966"/>
      <c r="I643" s="1966"/>
      <c r="J643" s="1966"/>
      <c r="K643" s="3421"/>
      <c r="L643" s="158"/>
    </row>
    <row r="644" spans="1:12" ht="15.75" x14ac:dyDescent="0.2">
      <c r="A644" s="1964"/>
      <c r="B644" s="1965"/>
      <c r="C644" s="1966"/>
      <c r="D644" s="258">
        <f t="shared" si="9"/>
        <v>0</v>
      </c>
      <c r="E644" s="1966"/>
      <c r="F644" s="1966"/>
      <c r="G644" s="1966"/>
      <c r="H644" s="1966"/>
      <c r="I644" s="1966"/>
      <c r="J644" s="1966"/>
      <c r="K644" s="3421"/>
      <c r="L644" s="158"/>
    </row>
    <row r="645" spans="1:12" ht="15.75" x14ac:dyDescent="0.2">
      <c r="A645" s="1964"/>
      <c r="B645" s="1965"/>
      <c r="C645" s="1966"/>
      <c r="D645" s="258">
        <f t="shared" si="9"/>
        <v>0</v>
      </c>
      <c r="E645" s="1966"/>
      <c r="F645" s="1966"/>
      <c r="G645" s="1966"/>
      <c r="H645" s="1966"/>
      <c r="I645" s="1966"/>
      <c r="J645" s="1966"/>
      <c r="K645" s="3421"/>
      <c r="L645" s="158"/>
    </row>
    <row r="646" spans="1:12" ht="15.75" x14ac:dyDescent="0.2">
      <c r="A646" s="1964"/>
      <c r="B646" s="1965"/>
      <c r="C646" s="1966"/>
      <c r="D646" s="258">
        <f t="shared" si="9"/>
        <v>0</v>
      </c>
      <c r="E646" s="1966"/>
      <c r="F646" s="1966"/>
      <c r="G646" s="1966"/>
      <c r="H646" s="1966"/>
      <c r="I646" s="1966"/>
      <c r="J646" s="1966"/>
      <c r="K646" s="3421"/>
      <c r="L646" s="158"/>
    </row>
    <row r="647" spans="1:12" ht="15.75" x14ac:dyDescent="0.2">
      <c r="A647" s="1964"/>
      <c r="B647" s="1965"/>
      <c r="C647" s="1966"/>
      <c r="D647" s="258">
        <f t="shared" si="9"/>
        <v>0</v>
      </c>
      <c r="E647" s="1966"/>
      <c r="F647" s="1966"/>
      <c r="G647" s="1966"/>
      <c r="H647" s="1966"/>
      <c r="I647" s="1966"/>
      <c r="J647" s="1966"/>
      <c r="K647" s="3421"/>
      <c r="L647" s="158"/>
    </row>
    <row r="648" spans="1:12" ht="15.75" x14ac:dyDescent="0.2">
      <c r="A648" s="1964"/>
      <c r="B648" s="1965"/>
      <c r="C648" s="1966"/>
      <c r="D648" s="258">
        <f t="shared" si="9"/>
        <v>0</v>
      </c>
      <c r="E648" s="1966"/>
      <c r="F648" s="1966"/>
      <c r="G648" s="1966"/>
      <c r="H648" s="1966"/>
      <c r="I648" s="1966"/>
      <c r="J648" s="1966"/>
      <c r="K648" s="3421"/>
      <c r="L648" s="158"/>
    </row>
    <row r="649" spans="1:12" ht="15.75" x14ac:dyDescent="0.2">
      <c r="A649" s="1964"/>
      <c r="B649" s="1965"/>
      <c r="C649" s="1966"/>
      <c r="D649" s="258">
        <f t="shared" si="9"/>
        <v>0</v>
      </c>
      <c r="E649" s="1966"/>
      <c r="F649" s="1966"/>
      <c r="G649" s="1966"/>
      <c r="H649" s="1966"/>
      <c r="I649" s="1966"/>
      <c r="J649" s="1966"/>
      <c r="K649" s="3421"/>
      <c r="L649" s="158"/>
    </row>
    <row r="650" spans="1:12" ht="15.75" x14ac:dyDescent="0.2">
      <c r="A650" s="1964"/>
      <c r="B650" s="1965"/>
      <c r="C650" s="1966"/>
      <c r="D650" s="258">
        <f t="shared" si="9"/>
        <v>0</v>
      </c>
      <c r="E650" s="1966"/>
      <c r="F650" s="1966"/>
      <c r="G650" s="1966"/>
      <c r="H650" s="1966"/>
      <c r="I650" s="1966"/>
      <c r="J650" s="1966"/>
      <c r="K650" s="3421"/>
      <c r="L650" s="158"/>
    </row>
    <row r="651" spans="1:12" ht="15.75" x14ac:dyDescent="0.2">
      <c r="A651" s="1964"/>
      <c r="B651" s="1965"/>
      <c r="C651" s="1966"/>
      <c r="D651" s="258">
        <f t="shared" ref="D651:D714" si="10">+C651*(100-E651)/100</f>
        <v>0</v>
      </c>
      <c r="E651" s="1966"/>
      <c r="F651" s="1966"/>
      <c r="G651" s="1966"/>
      <c r="H651" s="1966"/>
      <c r="I651" s="1966"/>
      <c r="J651" s="1966"/>
      <c r="K651" s="3421"/>
      <c r="L651" s="158"/>
    </row>
    <row r="652" spans="1:12" ht="15.75" x14ac:dyDescent="0.2">
      <c r="A652" s="1964"/>
      <c r="B652" s="1965"/>
      <c r="C652" s="1966"/>
      <c r="D652" s="258">
        <f t="shared" si="10"/>
        <v>0</v>
      </c>
      <c r="E652" s="1966"/>
      <c r="F652" s="1966"/>
      <c r="G652" s="1966"/>
      <c r="H652" s="1966"/>
      <c r="I652" s="1966"/>
      <c r="J652" s="1966"/>
      <c r="K652" s="3421"/>
      <c r="L652" s="158"/>
    </row>
    <row r="653" spans="1:12" ht="15.75" x14ac:dyDescent="0.2">
      <c r="A653" s="1964"/>
      <c r="B653" s="1965"/>
      <c r="C653" s="1966"/>
      <c r="D653" s="258">
        <f t="shared" si="10"/>
        <v>0</v>
      </c>
      <c r="E653" s="1966"/>
      <c r="F653" s="1966"/>
      <c r="G653" s="1966"/>
      <c r="H653" s="1966"/>
      <c r="I653" s="1966"/>
      <c r="J653" s="1966"/>
      <c r="K653" s="3421"/>
      <c r="L653" s="158"/>
    </row>
    <row r="654" spans="1:12" ht="15.75" x14ac:dyDescent="0.2">
      <c r="A654" s="1964"/>
      <c r="B654" s="1965"/>
      <c r="C654" s="1966"/>
      <c r="D654" s="258">
        <f t="shared" si="10"/>
        <v>0</v>
      </c>
      <c r="E654" s="1966"/>
      <c r="F654" s="1966"/>
      <c r="G654" s="1966"/>
      <c r="H654" s="1966"/>
      <c r="I654" s="1966"/>
      <c r="J654" s="1966"/>
      <c r="K654" s="3421"/>
      <c r="L654" s="158"/>
    </row>
    <row r="655" spans="1:12" ht="15.75" x14ac:dyDescent="0.2">
      <c r="A655" s="1964"/>
      <c r="B655" s="1965"/>
      <c r="C655" s="1966"/>
      <c r="D655" s="258">
        <f t="shared" si="10"/>
        <v>0</v>
      </c>
      <c r="E655" s="1966"/>
      <c r="F655" s="1966"/>
      <c r="G655" s="1966"/>
      <c r="H655" s="1966"/>
      <c r="I655" s="1966"/>
      <c r="J655" s="1966"/>
      <c r="K655" s="3421"/>
      <c r="L655" s="158"/>
    </row>
    <row r="656" spans="1:12" ht="15.75" x14ac:dyDescent="0.2">
      <c r="A656" s="1964"/>
      <c r="B656" s="1965"/>
      <c r="C656" s="1966"/>
      <c r="D656" s="258">
        <f t="shared" si="10"/>
        <v>0</v>
      </c>
      <c r="E656" s="1966"/>
      <c r="F656" s="1966"/>
      <c r="G656" s="1966"/>
      <c r="H656" s="1966"/>
      <c r="I656" s="1966"/>
      <c r="J656" s="1966"/>
      <c r="K656" s="3421"/>
      <c r="L656" s="158"/>
    </row>
    <row r="657" spans="1:12" ht="15.75" x14ac:dyDescent="0.2">
      <c r="A657" s="1964"/>
      <c r="B657" s="1965"/>
      <c r="C657" s="1966"/>
      <c r="D657" s="258">
        <f t="shared" si="10"/>
        <v>0</v>
      </c>
      <c r="E657" s="1966"/>
      <c r="F657" s="1966"/>
      <c r="G657" s="1966"/>
      <c r="H657" s="1966"/>
      <c r="I657" s="1966"/>
      <c r="J657" s="1966"/>
      <c r="K657" s="3421"/>
      <c r="L657" s="158"/>
    </row>
    <row r="658" spans="1:12" ht="15.75" x14ac:dyDescent="0.2">
      <c r="A658" s="1964"/>
      <c r="B658" s="1965"/>
      <c r="C658" s="1966"/>
      <c r="D658" s="258">
        <f t="shared" si="10"/>
        <v>0</v>
      </c>
      <c r="E658" s="1966"/>
      <c r="F658" s="1966"/>
      <c r="G658" s="1966"/>
      <c r="H658" s="1966"/>
      <c r="I658" s="1966"/>
      <c r="J658" s="1966"/>
      <c r="K658" s="3421"/>
      <c r="L658" s="158"/>
    </row>
    <row r="659" spans="1:12" ht="15.75" x14ac:dyDescent="0.2">
      <c r="A659" s="1964"/>
      <c r="B659" s="1965"/>
      <c r="C659" s="1966"/>
      <c r="D659" s="258">
        <f t="shared" si="10"/>
        <v>0</v>
      </c>
      <c r="E659" s="1966"/>
      <c r="F659" s="1966"/>
      <c r="G659" s="1966"/>
      <c r="H659" s="1966"/>
      <c r="I659" s="1966"/>
      <c r="J659" s="1966"/>
      <c r="K659" s="3421"/>
      <c r="L659" s="158"/>
    </row>
    <row r="660" spans="1:12" ht="15.75" x14ac:dyDescent="0.2">
      <c r="A660" s="1964"/>
      <c r="B660" s="1965"/>
      <c r="C660" s="1966"/>
      <c r="D660" s="258">
        <f t="shared" si="10"/>
        <v>0</v>
      </c>
      <c r="E660" s="1966"/>
      <c r="F660" s="1966"/>
      <c r="G660" s="1966"/>
      <c r="H660" s="1966"/>
      <c r="I660" s="1966"/>
      <c r="J660" s="1966"/>
      <c r="K660" s="3421"/>
      <c r="L660" s="158"/>
    </row>
    <row r="661" spans="1:12" ht="15.75" x14ac:dyDescent="0.2">
      <c r="A661" s="1964"/>
      <c r="B661" s="1965"/>
      <c r="C661" s="1966"/>
      <c r="D661" s="258">
        <f t="shared" si="10"/>
        <v>0</v>
      </c>
      <c r="E661" s="1966"/>
      <c r="F661" s="1966"/>
      <c r="G661" s="1966"/>
      <c r="H661" s="1966"/>
      <c r="I661" s="1966"/>
      <c r="J661" s="1966"/>
      <c r="K661" s="3421"/>
      <c r="L661" s="158"/>
    </row>
    <row r="662" spans="1:12" ht="15.75" x14ac:dyDescent="0.2">
      <c r="A662" s="1964"/>
      <c r="B662" s="1965"/>
      <c r="C662" s="1966"/>
      <c r="D662" s="258">
        <f t="shared" si="10"/>
        <v>0</v>
      </c>
      <c r="E662" s="1966"/>
      <c r="F662" s="1966"/>
      <c r="G662" s="1966"/>
      <c r="H662" s="1966"/>
      <c r="I662" s="1966"/>
      <c r="J662" s="1966"/>
      <c r="K662" s="3421"/>
      <c r="L662" s="158"/>
    </row>
    <row r="663" spans="1:12" ht="15.75" x14ac:dyDescent="0.2">
      <c r="A663" s="1964"/>
      <c r="B663" s="1965"/>
      <c r="C663" s="1966"/>
      <c r="D663" s="258">
        <f t="shared" si="10"/>
        <v>0</v>
      </c>
      <c r="E663" s="1966"/>
      <c r="F663" s="1966"/>
      <c r="G663" s="1966"/>
      <c r="H663" s="1966"/>
      <c r="I663" s="1966"/>
      <c r="J663" s="1966"/>
      <c r="K663" s="3421"/>
      <c r="L663" s="158"/>
    </row>
    <row r="664" spans="1:12" ht="15.75" x14ac:dyDescent="0.2">
      <c r="A664" s="1964"/>
      <c r="B664" s="1965"/>
      <c r="C664" s="1966"/>
      <c r="D664" s="258">
        <f t="shared" si="10"/>
        <v>0</v>
      </c>
      <c r="E664" s="1966"/>
      <c r="F664" s="1966"/>
      <c r="G664" s="1966"/>
      <c r="H664" s="1966"/>
      <c r="I664" s="1966"/>
      <c r="J664" s="1966"/>
      <c r="K664" s="3421"/>
      <c r="L664" s="158"/>
    </row>
    <row r="665" spans="1:12" ht="15.75" x14ac:dyDescent="0.2">
      <c r="A665" s="1964"/>
      <c r="B665" s="1965"/>
      <c r="C665" s="1966"/>
      <c r="D665" s="258">
        <f t="shared" si="10"/>
        <v>0</v>
      </c>
      <c r="E665" s="1966"/>
      <c r="F665" s="1966"/>
      <c r="G665" s="1966"/>
      <c r="H665" s="1966"/>
      <c r="I665" s="1966"/>
      <c r="J665" s="1966"/>
      <c r="K665" s="3421"/>
      <c r="L665" s="158"/>
    </row>
    <row r="666" spans="1:12" ht="15.75" x14ac:dyDescent="0.2">
      <c r="A666" s="1964"/>
      <c r="B666" s="1965"/>
      <c r="C666" s="1966"/>
      <c r="D666" s="258">
        <f t="shared" si="10"/>
        <v>0</v>
      </c>
      <c r="E666" s="1966"/>
      <c r="F666" s="1966"/>
      <c r="G666" s="1966"/>
      <c r="H666" s="1966"/>
      <c r="I666" s="1966"/>
      <c r="J666" s="1966"/>
      <c r="K666" s="3421"/>
      <c r="L666" s="158"/>
    </row>
    <row r="667" spans="1:12" ht="15.75" x14ac:dyDescent="0.2">
      <c r="A667" s="1964"/>
      <c r="B667" s="1965"/>
      <c r="C667" s="1966"/>
      <c r="D667" s="258">
        <f t="shared" si="10"/>
        <v>0</v>
      </c>
      <c r="E667" s="1966"/>
      <c r="F667" s="1966"/>
      <c r="G667" s="1966"/>
      <c r="H667" s="1966"/>
      <c r="I667" s="1966"/>
      <c r="J667" s="1966"/>
      <c r="K667" s="3421"/>
      <c r="L667" s="158"/>
    </row>
    <row r="668" spans="1:12" ht="15.75" x14ac:dyDescent="0.2">
      <c r="A668" s="1964"/>
      <c r="B668" s="1965"/>
      <c r="C668" s="1966"/>
      <c r="D668" s="258">
        <f t="shared" si="10"/>
        <v>0</v>
      </c>
      <c r="E668" s="1966"/>
      <c r="F668" s="1966"/>
      <c r="G668" s="1966"/>
      <c r="H668" s="1966"/>
      <c r="I668" s="1966"/>
      <c r="J668" s="1966"/>
      <c r="K668" s="3421"/>
      <c r="L668" s="158"/>
    </row>
    <row r="669" spans="1:12" ht="15.75" x14ac:dyDescent="0.2">
      <c r="A669" s="1964"/>
      <c r="B669" s="1965"/>
      <c r="C669" s="1966"/>
      <c r="D669" s="258">
        <f t="shared" si="10"/>
        <v>0</v>
      </c>
      <c r="E669" s="1966"/>
      <c r="F669" s="1966"/>
      <c r="G669" s="1966"/>
      <c r="H669" s="1966"/>
      <c r="I669" s="1966"/>
      <c r="J669" s="1966"/>
      <c r="K669" s="3421"/>
      <c r="L669" s="158"/>
    </row>
    <row r="670" spans="1:12" ht="15.75" x14ac:dyDescent="0.2">
      <c r="A670" s="1964"/>
      <c r="B670" s="1965"/>
      <c r="C670" s="1966"/>
      <c r="D670" s="258">
        <f t="shared" si="10"/>
        <v>0</v>
      </c>
      <c r="E670" s="1966"/>
      <c r="F670" s="1966"/>
      <c r="G670" s="1966"/>
      <c r="H670" s="1966"/>
      <c r="I670" s="1966"/>
      <c r="J670" s="1966"/>
      <c r="K670" s="3421"/>
      <c r="L670" s="158"/>
    </row>
    <row r="671" spans="1:12" ht="15.75" x14ac:dyDescent="0.2">
      <c r="A671" s="1964"/>
      <c r="B671" s="1965"/>
      <c r="C671" s="1966"/>
      <c r="D671" s="258">
        <f t="shared" si="10"/>
        <v>0</v>
      </c>
      <c r="E671" s="1966"/>
      <c r="F671" s="1966"/>
      <c r="G671" s="1966"/>
      <c r="H671" s="1966"/>
      <c r="I671" s="1966"/>
      <c r="J671" s="1966"/>
      <c r="K671" s="3421"/>
      <c r="L671" s="158"/>
    </row>
    <row r="672" spans="1:12" ht="15.75" x14ac:dyDescent="0.2">
      <c r="A672" s="1964"/>
      <c r="B672" s="1965"/>
      <c r="C672" s="1966"/>
      <c r="D672" s="258">
        <f t="shared" si="10"/>
        <v>0</v>
      </c>
      <c r="E672" s="1966"/>
      <c r="F672" s="1966"/>
      <c r="G672" s="1966"/>
      <c r="H672" s="1966"/>
      <c r="I672" s="1966"/>
      <c r="J672" s="1966"/>
      <c r="K672" s="3421"/>
      <c r="L672" s="158"/>
    </row>
    <row r="673" spans="1:12" ht="15.75" x14ac:dyDescent="0.2">
      <c r="A673" s="1964"/>
      <c r="B673" s="1965"/>
      <c r="C673" s="1966"/>
      <c r="D673" s="258">
        <f t="shared" si="10"/>
        <v>0</v>
      </c>
      <c r="E673" s="1966"/>
      <c r="F673" s="1966"/>
      <c r="G673" s="1966"/>
      <c r="H673" s="1966"/>
      <c r="I673" s="1966"/>
      <c r="J673" s="1966"/>
      <c r="K673" s="3421"/>
      <c r="L673" s="158"/>
    </row>
    <row r="674" spans="1:12" ht="15.75" x14ac:dyDescent="0.2">
      <c r="A674" s="1964"/>
      <c r="B674" s="1965"/>
      <c r="C674" s="1966"/>
      <c r="D674" s="258">
        <f t="shared" si="10"/>
        <v>0</v>
      </c>
      <c r="E674" s="1966"/>
      <c r="F674" s="1966"/>
      <c r="G674" s="1966"/>
      <c r="H674" s="1966"/>
      <c r="I674" s="1966"/>
      <c r="J674" s="1966"/>
      <c r="K674" s="3421"/>
      <c r="L674" s="158"/>
    </row>
    <row r="675" spans="1:12" ht="15.75" x14ac:dyDescent="0.2">
      <c r="A675" s="1964"/>
      <c r="B675" s="1965"/>
      <c r="C675" s="1966"/>
      <c r="D675" s="258">
        <f t="shared" si="10"/>
        <v>0</v>
      </c>
      <c r="E675" s="1966"/>
      <c r="F675" s="1966"/>
      <c r="G675" s="1966"/>
      <c r="H675" s="1966"/>
      <c r="I675" s="1966"/>
      <c r="J675" s="1966"/>
      <c r="K675" s="3421"/>
      <c r="L675" s="158"/>
    </row>
    <row r="676" spans="1:12" ht="15.75" x14ac:dyDescent="0.2">
      <c r="A676" s="1964"/>
      <c r="B676" s="1965"/>
      <c r="C676" s="1966"/>
      <c r="D676" s="258">
        <f t="shared" si="10"/>
        <v>0</v>
      </c>
      <c r="E676" s="1966"/>
      <c r="F676" s="1966"/>
      <c r="G676" s="1966"/>
      <c r="H676" s="1966"/>
      <c r="I676" s="1966"/>
      <c r="J676" s="1966"/>
      <c r="K676" s="3421"/>
      <c r="L676" s="158"/>
    </row>
    <row r="677" spans="1:12" ht="15.75" x14ac:dyDescent="0.2">
      <c r="A677" s="1964"/>
      <c r="B677" s="1965"/>
      <c r="C677" s="1966"/>
      <c r="D677" s="258">
        <f t="shared" si="10"/>
        <v>0</v>
      </c>
      <c r="E677" s="1966"/>
      <c r="F677" s="1966"/>
      <c r="G677" s="1966"/>
      <c r="H677" s="1966"/>
      <c r="I677" s="1966"/>
      <c r="J677" s="1966"/>
      <c r="K677" s="3421"/>
      <c r="L677" s="158"/>
    </row>
    <row r="678" spans="1:12" ht="15.75" x14ac:dyDescent="0.2">
      <c r="A678" s="1964"/>
      <c r="B678" s="1965"/>
      <c r="C678" s="1966"/>
      <c r="D678" s="258">
        <f t="shared" si="10"/>
        <v>0</v>
      </c>
      <c r="E678" s="1966"/>
      <c r="F678" s="1966"/>
      <c r="G678" s="1966"/>
      <c r="H678" s="1966"/>
      <c r="I678" s="1966"/>
      <c r="J678" s="1966"/>
      <c r="K678" s="3421"/>
      <c r="L678" s="158"/>
    </row>
    <row r="679" spans="1:12" ht="15.75" x14ac:dyDescent="0.2">
      <c r="A679" s="1964"/>
      <c r="B679" s="1965"/>
      <c r="C679" s="1966"/>
      <c r="D679" s="258">
        <f t="shared" si="10"/>
        <v>0</v>
      </c>
      <c r="E679" s="1966"/>
      <c r="F679" s="1966"/>
      <c r="G679" s="1966"/>
      <c r="H679" s="1966"/>
      <c r="I679" s="1966"/>
      <c r="J679" s="1966"/>
      <c r="K679" s="3421"/>
      <c r="L679" s="158"/>
    </row>
    <row r="680" spans="1:12" ht="15.75" x14ac:dyDescent="0.2">
      <c r="A680" s="1964"/>
      <c r="B680" s="1965"/>
      <c r="C680" s="1966"/>
      <c r="D680" s="258">
        <f t="shared" si="10"/>
        <v>0</v>
      </c>
      <c r="E680" s="1966"/>
      <c r="F680" s="1966"/>
      <c r="G680" s="1966"/>
      <c r="H680" s="1966"/>
      <c r="I680" s="1966"/>
      <c r="J680" s="1966"/>
      <c r="K680" s="3421"/>
      <c r="L680" s="158"/>
    </row>
    <row r="681" spans="1:12" ht="15.75" x14ac:dyDescent="0.2">
      <c r="A681" s="1964"/>
      <c r="B681" s="1965"/>
      <c r="C681" s="1966"/>
      <c r="D681" s="258">
        <f t="shared" si="10"/>
        <v>0</v>
      </c>
      <c r="E681" s="1966"/>
      <c r="F681" s="1966"/>
      <c r="G681" s="1966"/>
      <c r="H681" s="1966"/>
      <c r="I681" s="1966"/>
      <c r="J681" s="1966"/>
      <c r="K681" s="3421"/>
      <c r="L681" s="158"/>
    </row>
    <row r="682" spans="1:12" ht="15.75" x14ac:dyDescent="0.2">
      <c r="A682" s="1964"/>
      <c r="B682" s="1965"/>
      <c r="C682" s="1966"/>
      <c r="D682" s="258">
        <f t="shared" si="10"/>
        <v>0</v>
      </c>
      <c r="E682" s="1966"/>
      <c r="F682" s="1966"/>
      <c r="G682" s="1966"/>
      <c r="H682" s="1966"/>
      <c r="I682" s="1966"/>
      <c r="J682" s="1966"/>
      <c r="K682" s="3421"/>
      <c r="L682" s="158"/>
    </row>
    <row r="683" spans="1:12" ht="15.75" x14ac:dyDescent="0.2">
      <c r="A683" s="1964"/>
      <c r="B683" s="1965"/>
      <c r="C683" s="1966"/>
      <c r="D683" s="258">
        <f t="shared" si="10"/>
        <v>0</v>
      </c>
      <c r="E683" s="1966"/>
      <c r="F683" s="1966"/>
      <c r="G683" s="1966"/>
      <c r="H683" s="1966"/>
      <c r="I683" s="1966"/>
      <c r="J683" s="1966"/>
      <c r="K683" s="3421"/>
      <c r="L683" s="158"/>
    </row>
    <row r="684" spans="1:12" ht="15.75" x14ac:dyDescent="0.2">
      <c r="A684" s="1964"/>
      <c r="B684" s="1965"/>
      <c r="C684" s="1966"/>
      <c r="D684" s="258">
        <f t="shared" si="10"/>
        <v>0</v>
      </c>
      <c r="E684" s="1966"/>
      <c r="F684" s="1966"/>
      <c r="G684" s="1966"/>
      <c r="H684" s="1966"/>
      <c r="I684" s="1966"/>
      <c r="J684" s="1966"/>
      <c r="K684" s="3421"/>
      <c r="L684" s="158"/>
    </row>
    <row r="685" spans="1:12" ht="15.75" x14ac:dyDescent="0.2">
      <c r="A685" s="1964"/>
      <c r="B685" s="1965"/>
      <c r="C685" s="1966"/>
      <c r="D685" s="258">
        <f t="shared" si="10"/>
        <v>0</v>
      </c>
      <c r="E685" s="1966"/>
      <c r="F685" s="1966"/>
      <c r="G685" s="1966"/>
      <c r="H685" s="1966"/>
      <c r="I685" s="1966"/>
      <c r="J685" s="1966"/>
      <c r="K685" s="3421"/>
      <c r="L685" s="158"/>
    </row>
    <row r="686" spans="1:12" ht="15.75" x14ac:dyDescent="0.2">
      <c r="A686" s="1964"/>
      <c r="B686" s="1965"/>
      <c r="C686" s="1966"/>
      <c r="D686" s="258">
        <f t="shared" si="10"/>
        <v>0</v>
      </c>
      <c r="E686" s="1966"/>
      <c r="F686" s="1966"/>
      <c r="G686" s="1966"/>
      <c r="H686" s="1966"/>
      <c r="I686" s="1966"/>
      <c r="J686" s="1966"/>
      <c r="K686" s="3421"/>
      <c r="L686" s="158"/>
    </row>
    <row r="687" spans="1:12" ht="15.75" x14ac:dyDescent="0.2">
      <c r="A687" s="1964"/>
      <c r="B687" s="1965"/>
      <c r="C687" s="1966"/>
      <c r="D687" s="258">
        <f t="shared" si="10"/>
        <v>0</v>
      </c>
      <c r="E687" s="1966"/>
      <c r="F687" s="1966"/>
      <c r="G687" s="1966"/>
      <c r="H687" s="1966"/>
      <c r="I687" s="1966"/>
      <c r="J687" s="1966"/>
      <c r="K687" s="3421"/>
      <c r="L687" s="158"/>
    </row>
    <row r="688" spans="1:12" ht="15.75" x14ac:dyDescent="0.2">
      <c r="A688" s="1964"/>
      <c r="B688" s="1965"/>
      <c r="C688" s="1966"/>
      <c r="D688" s="258">
        <f t="shared" si="10"/>
        <v>0</v>
      </c>
      <c r="E688" s="1966"/>
      <c r="F688" s="1966"/>
      <c r="G688" s="1966"/>
      <c r="H688" s="1966"/>
      <c r="I688" s="1966"/>
      <c r="J688" s="1966"/>
      <c r="K688" s="3421"/>
      <c r="L688" s="158"/>
    </row>
    <row r="689" spans="1:12" ht="15.75" x14ac:dyDescent="0.2">
      <c r="A689" s="1964"/>
      <c r="B689" s="1965"/>
      <c r="C689" s="1966"/>
      <c r="D689" s="258">
        <f t="shared" si="10"/>
        <v>0</v>
      </c>
      <c r="E689" s="1966"/>
      <c r="F689" s="1966"/>
      <c r="G689" s="1966"/>
      <c r="H689" s="1966"/>
      <c r="I689" s="1966"/>
      <c r="J689" s="1966"/>
      <c r="K689" s="3421"/>
      <c r="L689" s="158"/>
    </row>
    <row r="690" spans="1:12" ht="15.75" x14ac:dyDescent="0.2">
      <c r="A690" s="1964"/>
      <c r="B690" s="1965"/>
      <c r="C690" s="1966"/>
      <c r="D690" s="258">
        <f t="shared" si="10"/>
        <v>0</v>
      </c>
      <c r="E690" s="1966"/>
      <c r="F690" s="1966"/>
      <c r="G690" s="1966"/>
      <c r="H690" s="1966"/>
      <c r="I690" s="1966"/>
      <c r="J690" s="1966"/>
      <c r="K690" s="3421"/>
      <c r="L690" s="158"/>
    </row>
    <row r="691" spans="1:12" ht="15.75" x14ac:dyDescent="0.2">
      <c r="A691" s="1964"/>
      <c r="B691" s="1965"/>
      <c r="C691" s="1966"/>
      <c r="D691" s="258">
        <f t="shared" si="10"/>
        <v>0</v>
      </c>
      <c r="E691" s="1966"/>
      <c r="F691" s="1966"/>
      <c r="G691" s="1966"/>
      <c r="H691" s="1966"/>
      <c r="I691" s="1966"/>
      <c r="J691" s="1966"/>
      <c r="K691" s="3421"/>
      <c r="L691" s="158"/>
    </row>
    <row r="692" spans="1:12" ht="15.75" x14ac:dyDescent="0.2">
      <c r="A692" s="1964"/>
      <c r="B692" s="1965"/>
      <c r="C692" s="1966"/>
      <c r="D692" s="258">
        <f t="shared" si="10"/>
        <v>0</v>
      </c>
      <c r="E692" s="1966"/>
      <c r="F692" s="1966"/>
      <c r="G692" s="1966"/>
      <c r="H692" s="1966"/>
      <c r="I692" s="1966"/>
      <c r="J692" s="1966"/>
      <c r="K692" s="3421"/>
      <c r="L692" s="158"/>
    </row>
    <row r="693" spans="1:12" ht="15.75" x14ac:dyDescent="0.2">
      <c r="A693" s="1964"/>
      <c r="B693" s="1965"/>
      <c r="C693" s="1966"/>
      <c r="D693" s="258">
        <f t="shared" si="10"/>
        <v>0</v>
      </c>
      <c r="E693" s="1966"/>
      <c r="F693" s="1966"/>
      <c r="G693" s="1966"/>
      <c r="H693" s="1966"/>
      <c r="I693" s="1966"/>
      <c r="J693" s="1966"/>
      <c r="K693" s="3421"/>
      <c r="L693" s="158"/>
    </row>
    <row r="694" spans="1:12" ht="15.75" x14ac:dyDescent="0.2">
      <c r="A694" s="1964"/>
      <c r="B694" s="1965"/>
      <c r="C694" s="1966"/>
      <c r="D694" s="258">
        <f t="shared" si="10"/>
        <v>0</v>
      </c>
      <c r="E694" s="1966"/>
      <c r="F694" s="1966"/>
      <c r="G694" s="1966"/>
      <c r="H694" s="1966"/>
      <c r="I694" s="1966"/>
      <c r="J694" s="1966"/>
      <c r="K694" s="3421"/>
      <c r="L694" s="158"/>
    </row>
    <row r="695" spans="1:12" ht="15.75" x14ac:dyDescent="0.2">
      <c r="A695" s="1964"/>
      <c r="B695" s="1965"/>
      <c r="C695" s="1966"/>
      <c r="D695" s="258">
        <f t="shared" si="10"/>
        <v>0</v>
      </c>
      <c r="E695" s="1966"/>
      <c r="F695" s="1966"/>
      <c r="G695" s="1966"/>
      <c r="H695" s="1966"/>
      <c r="I695" s="1966"/>
      <c r="J695" s="1966"/>
      <c r="K695" s="3421"/>
      <c r="L695" s="158"/>
    </row>
    <row r="696" spans="1:12" ht="15.75" x14ac:dyDescent="0.2">
      <c r="A696" s="1964"/>
      <c r="B696" s="1965"/>
      <c r="C696" s="1966"/>
      <c r="D696" s="258">
        <f t="shared" si="10"/>
        <v>0</v>
      </c>
      <c r="E696" s="1966"/>
      <c r="F696" s="1966"/>
      <c r="G696" s="1966"/>
      <c r="H696" s="1966"/>
      <c r="I696" s="1966"/>
      <c r="J696" s="1966"/>
      <c r="K696" s="3421"/>
      <c r="L696" s="158"/>
    </row>
    <row r="697" spans="1:12" ht="15.75" x14ac:dyDescent="0.2">
      <c r="A697" s="1964"/>
      <c r="B697" s="1965"/>
      <c r="C697" s="1966"/>
      <c r="D697" s="258">
        <f t="shared" si="10"/>
        <v>0</v>
      </c>
      <c r="E697" s="1966"/>
      <c r="F697" s="1966"/>
      <c r="G697" s="1966"/>
      <c r="H697" s="1966"/>
      <c r="I697" s="1966"/>
      <c r="J697" s="1966"/>
      <c r="K697" s="3421"/>
      <c r="L697" s="158"/>
    </row>
    <row r="698" spans="1:12" ht="15.75" x14ac:dyDescent="0.2">
      <c r="A698" s="1964"/>
      <c r="B698" s="1965"/>
      <c r="C698" s="1966"/>
      <c r="D698" s="258">
        <f t="shared" si="10"/>
        <v>0</v>
      </c>
      <c r="E698" s="1966"/>
      <c r="F698" s="1966"/>
      <c r="G698" s="1966"/>
      <c r="H698" s="1966"/>
      <c r="I698" s="1966"/>
      <c r="J698" s="1966"/>
      <c r="K698" s="3421"/>
      <c r="L698" s="158"/>
    </row>
    <row r="699" spans="1:12" ht="15.75" x14ac:dyDescent="0.2">
      <c r="A699" s="1964"/>
      <c r="B699" s="1965"/>
      <c r="C699" s="1966"/>
      <c r="D699" s="258">
        <f t="shared" si="10"/>
        <v>0</v>
      </c>
      <c r="E699" s="1966"/>
      <c r="F699" s="1966"/>
      <c r="G699" s="1966"/>
      <c r="H699" s="1966"/>
      <c r="I699" s="1966"/>
      <c r="J699" s="1966"/>
      <c r="K699" s="3421"/>
      <c r="L699" s="158"/>
    </row>
    <row r="700" spans="1:12" ht="15.75" x14ac:dyDescent="0.2">
      <c r="A700" s="1964"/>
      <c r="B700" s="1965"/>
      <c r="C700" s="1966"/>
      <c r="D700" s="258">
        <f t="shared" si="10"/>
        <v>0</v>
      </c>
      <c r="E700" s="1966"/>
      <c r="F700" s="1966"/>
      <c r="G700" s="1966"/>
      <c r="H700" s="1966"/>
      <c r="I700" s="1966"/>
      <c r="J700" s="1966"/>
      <c r="K700" s="3421"/>
      <c r="L700" s="158"/>
    </row>
    <row r="701" spans="1:12" ht="15.75" x14ac:dyDescent="0.2">
      <c r="A701" s="1964"/>
      <c r="B701" s="1965"/>
      <c r="C701" s="1966"/>
      <c r="D701" s="258">
        <f t="shared" si="10"/>
        <v>0</v>
      </c>
      <c r="E701" s="1966"/>
      <c r="F701" s="1966"/>
      <c r="G701" s="1966"/>
      <c r="H701" s="1966"/>
      <c r="I701" s="1966"/>
      <c r="J701" s="1966"/>
      <c r="K701" s="3421"/>
      <c r="L701" s="158"/>
    </row>
    <row r="702" spans="1:12" ht="15.75" x14ac:dyDescent="0.2">
      <c r="A702" s="1964"/>
      <c r="B702" s="1965"/>
      <c r="C702" s="1966"/>
      <c r="D702" s="258">
        <f t="shared" si="10"/>
        <v>0</v>
      </c>
      <c r="E702" s="1966"/>
      <c r="F702" s="1966"/>
      <c r="G702" s="1966"/>
      <c r="H702" s="1966"/>
      <c r="I702" s="1966"/>
      <c r="J702" s="1966"/>
      <c r="K702" s="3421"/>
      <c r="L702" s="158"/>
    </row>
    <row r="703" spans="1:12" ht="15.75" x14ac:dyDescent="0.2">
      <c r="A703" s="1964"/>
      <c r="B703" s="1965"/>
      <c r="C703" s="1966"/>
      <c r="D703" s="258">
        <f t="shared" si="10"/>
        <v>0</v>
      </c>
      <c r="E703" s="1966"/>
      <c r="F703" s="1966"/>
      <c r="G703" s="1966"/>
      <c r="H703" s="1966"/>
      <c r="I703" s="1966"/>
      <c r="J703" s="1966"/>
      <c r="K703" s="3421"/>
      <c r="L703" s="158"/>
    </row>
    <row r="704" spans="1:12" ht="15.75" x14ac:dyDescent="0.2">
      <c r="A704" s="1964"/>
      <c r="B704" s="1965"/>
      <c r="C704" s="1966"/>
      <c r="D704" s="258">
        <f t="shared" si="10"/>
        <v>0</v>
      </c>
      <c r="E704" s="1966"/>
      <c r="F704" s="1966"/>
      <c r="G704" s="1966"/>
      <c r="H704" s="1966"/>
      <c r="I704" s="1966"/>
      <c r="J704" s="1966"/>
      <c r="K704" s="3421"/>
      <c r="L704" s="158"/>
    </row>
    <row r="705" spans="1:12" ht="15.75" x14ac:dyDescent="0.2">
      <c r="A705" s="1964"/>
      <c r="B705" s="1965"/>
      <c r="C705" s="1966"/>
      <c r="D705" s="258">
        <f t="shared" si="10"/>
        <v>0</v>
      </c>
      <c r="E705" s="1966"/>
      <c r="F705" s="1966"/>
      <c r="G705" s="1966"/>
      <c r="H705" s="1966"/>
      <c r="I705" s="1966"/>
      <c r="J705" s="1966"/>
      <c r="K705" s="3421"/>
      <c r="L705" s="158"/>
    </row>
    <row r="706" spans="1:12" ht="15.75" x14ac:dyDescent="0.2">
      <c r="A706" s="1964"/>
      <c r="B706" s="1965"/>
      <c r="C706" s="1966"/>
      <c r="D706" s="258">
        <f t="shared" si="10"/>
        <v>0</v>
      </c>
      <c r="E706" s="1966"/>
      <c r="F706" s="1966"/>
      <c r="G706" s="1966"/>
      <c r="H706" s="1966"/>
      <c r="I706" s="1966"/>
      <c r="J706" s="1966"/>
      <c r="K706" s="3421"/>
      <c r="L706" s="158"/>
    </row>
    <row r="707" spans="1:12" ht="15.75" x14ac:dyDescent="0.2">
      <c r="A707" s="1964"/>
      <c r="B707" s="1965"/>
      <c r="C707" s="1966"/>
      <c r="D707" s="258">
        <f t="shared" si="10"/>
        <v>0</v>
      </c>
      <c r="E707" s="1966"/>
      <c r="F707" s="1966"/>
      <c r="G707" s="1966"/>
      <c r="H707" s="1966"/>
      <c r="I707" s="1966"/>
      <c r="J707" s="1966"/>
      <c r="K707" s="3421"/>
      <c r="L707" s="158"/>
    </row>
    <row r="708" spans="1:12" ht="15.75" x14ac:dyDescent="0.2">
      <c r="A708" s="1964"/>
      <c r="B708" s="1965"/>
      <c r="C708" s="1966"/>
      <c r="D708" s="258">
        <f t="shared" si="10"/>
        <v>0</v>
      </c>
      <c r="E708" s="1966"/>
      <c r="F708" s="1966"/>
      <c r="G708" s="1966"/>
      <c r="H708" s="1966"/>
      <c r="I708" s="1966"/>
      <c r="J708" s="1966"/>
      <c r="K708" s="3421"/>
      <c r="L708" s="158"/>
    </row>
    <row r="709" spans="1:12" ht="15.75" x14ac:dyDescent="0.2">
      <c r="A709" s="1964"/>
      <c r="B709" s="1965"/>
      <c r="C709" s="1966"/>
      <c r="D709" s="258">
        <f t="shared" si="10"/>
        <v>0</v>
      </c>
      <c r="E709" s="1966"/>
      <c r="F709" s="1966"/>
      <c r="G709" s="1966"/>
      <c r="H709" s="1966"/>
      <c r="I709" s="1966"/>
      <c r="J709" s="1966"/>
      <c r="K709" s="3421"/>
      <c r="L709" s="158"/>
    </row>
    <row r="710" spans="1:12" ht="15.75" x14ac:dyDescent="0.2">
      <c r="A710" s="1964"/>
      <c r="B710" s="1965"/>
      <c r="C710" s="1966"/>
      <c r="D710" s="258">
        <f t="shared" si="10"/>
        <v>0</v>
      </c>
      <c r="E710" s="1966"/>
      <c r="F710" s="1966"/>
      <c r="G710" s="1966"/>
      <c r="H710" s="1966"/>
      <c r="I710" s="1966"/>
      <c r="J710" s="1966"/>
      <c r="K710" s="3421"/>
      <c r="L710" s="158"/>
    </row>
    <row r="711" spans="1:12" ht="15.75" x14ac:dyDescent="0.2">
      <c r="A711" s="1964"/>
      <c r="B711" s="1965"/>
      <c r="C711" s="1966"/>
      <c r="D711" s="258">
        <f t="shared" si="10"/>
        <v>0</v>
      </c>
      <c r="E711" s="1966"/>
      <c r="F711" s="1966"/>
      <c r="G711" s="1966"/>
      <c r="H711" s="1966"/>
      <c r="I711" s="1966"/>
      <c r="J711" s="1966"/>
      <c r="K711" s="3421"/>
      <c r="L711" s="158"/>
    </row>
    <row r="712" spans="1:12" ht="15.75" x14ac:dyDescent="0.2">
      <c r="A712" s="1964"/>
      <c r="B712" s="1965"/>
      <c r="C712" s="1966"/>
      <c r="D712" s="258">
        <f t="shared" si="10"/>
        <v>0</v>
      </c>
      <c r="E712" s="1966"/>
      <c r="F712" s="1966"/>
      <c r="G712" s="1966"/>
      <c r="H712" s="1966"/>
      <c r="I712" s="1966"/>
      <c r="J712" s="1966"/>
      <c r="K712" s="3421"/>
      <c r="L712" s="158"/>
    </row>
    <row r="713" spans="1:12" ht="15.75" x14ac:dyDescent="0.2">
      <c r="A713" s="1964"/>
      <c r="B713" s="1965"/>
      <c r="C713" s="1966"/>
      <c r="D713" s="258">
        <f t="shared" si="10"/>
        <v>0</v>
      </c>
      <c r="E713" s="1966"/>
      <c r="F713" s="1966"/>
      <c r="G713" s="1966"/>
      <c r="H713" s="1966"/>
      <c r="I713" s="1966"/>
      <c r="J713" s="1966"/>
      <c r="K713" s="3421"/>
      <c r="L713" s="158"/>
    </row>
    <row r="714" spans="1:12" ht="15.75" x14ac:dyDescent="0.2">
      <c r="A714" s="1964"/>
      <c r="B714" s="1965"/>
      <c r="C714" s="1966"/>
      <c r="D714" s="258">
        <f t="shared" si="10"/>
        <v>0</v>
      </c>
      <c r="E714" s="1966"/>
      <c r="F714" s="1966"/>
      <c r="G714" s="1966"/>
      <c r="H714" s="1966"/>
      <c r="I714" s="1966"/>
      <c r="J714" s="1966"/>
      <c r="K714" s="3421"/>
      <c r="L714" s="158"/>
    </row>
    <row r="715" spans="1:12" ht="15.75" x14ac:dyDescent="0.2">
      <c r="A715" s="1964"/>
      <c r="B715" s="1965"/>
      <c r="C715" s="1966"/>
      <c r="D715" s="258">
        <f t="shared" ref="D715:D772" si="11">+C715*(100-E715)/100</f>
        <v>0</v>
      </c>
      <c r="E715" s="1966"/>
      <c r="F715" s="1966"/>
      <c r="G715" s="1966"/>
      <c r="H715" s="1966"/>
      <c r="I715" s="1966"/>
      <c r="J715" s="1966"/>
      <c r="K715" s="3421"/>
      <c r="L715" s="158"/>
    </row>
    <row r="716" spans="1:12" ht="15.75" x14ac:dyDescent="0.2">
      <c r="A716" s="1964"/>
      <c r="B716" s="1965"/>
      <c r="C716" s="1966"/>
      <c r="D716" s="258">
        <f t="shared" si="11"/>
        <v>0</v>
      </c>
      <c r="E716" s="1966"/>
      <c r="F716" s="1966"/>
      <c r="G716" s="1966"/>
      <c r="H716" s="1966"/>
      <c r="I716" s="1966"/>
      <c r="J716" s="1966"/>
      <c r="K716" s="3421"/>
      <c r="L716" s="158"/>
    </row>
    <row r="717" spans="1:12" ht="15.75" x14ac:dyDescent="0.2">
      <c r="A717" s="1964"/>
      <c r="B717" s="1965"/>
      <c r="C717" s="1966"/>
      <c r="D717" s="258">
        <f t="shared" si="11"/>
        <v>0</v>
      </c>
      <c r="E717" s="1966"/>
      <c r="F717" s="1966"/>
      <c r="G717" s="1966"/>
      <c r="H717" s="1966"/>
      <c r="I717" s="1966"/>
      <c r="J717" s="1966"/>
      <c r="K717" s="3421"/>
      <c r="L717" s="158"/>
    </row>
    <row r="718" spans="1:12" ht="15.75" x14ac:dyDescent="0.2">
      <c r="A718" s="1964"/>
      <c r="B718" s="1965"/>
      <c r="C718" s="1966"/>
      <c r="D718" s="258">
        <f t="shared" si="11"/>
        <v>0</v>
      </c>
      <c r="E718" s="1966"/>
      <c r="F718" s="1966"/>
      <c r="G718" s="1966"/>
      <c r="H718" s="1966"/>
      <c r="I718" s="1966"/>
      <c r="J718" s="1966"/>
      <c r="K718" s="3421"/>
      <c r="L718" s="158"/>
    </row>
    <row r="719" spans="1:12" ht="15.75" x14ac:dyDescent="0.2">
      <c r="A719" s="1964"/>
      <c r="B719" s="1965"/>
      <c r="C719" s="1966"/>
      <c r="D719" s="258">
        <f t="shared" si="11"/>
        <v>0</v>
      </c>
      <c r="E719" s="1966"/>
      <c r="F719" s="1966"/>
      <c r="G719" s="1966"/>
      <c r="H719" s="1966"/>
      <c r="I719" s="1966"/>
      <c r="J719" s="1966"/>
      <c r="K719" s="3421"/>
      <c r="L719" s="158"/>
    </row>
    <row r="720" spans="1:12" ht="15.75" x14ac:dyDescent="0.2">
      <c r="A720" s="1964"/>
      <c r="B720" s="1965"/>
      <c r="C720" s="1966"/>
      <c r="D720" s="258">
        <f t="shared" si="11"/>
        <v>0</v>
      </c>
      <c r="E720" s="1966"/>
      <c r="F720" s="1966"/>
      <c r="G720" s="1966"/>
      <c r="H720" s="1966"/>
      <c r="I720" s="1966"/>
      <c r="J720" s="1966"/>
      <c r="K720" s="3421"/>
      <c r="L720" s="158"/>
    </row>
    <row r="721" spans="1:12" ht="15.75" x14ac:dyDescent="0.2">
      <c r="A721" s="1964"/>
      <c r="B721" s="1965"/>
      <c r="C721" s="1966"/>
      <c r="D721" s="258">
        <f t="shared" si="11"/>
        <v>0</v>
      </c>
      <c r="E721" s="1966"/>
      <c r="F721" s="1966"/>
      <c r="G721" s="1966"/>
      <c r="H721" s="1966"/>
      <c r="I721" s="1966"/>
      <c r="J721" s="1966"/>
      <c r="K721" s="3421"/>
      <c r="L721" s="158"/>
    </row>
    <row r="722" spans="1:12" ht="15.75" x14ac:dyDescent="0.2">
      <c r="A722" s="1964"/>
      <c r="B722" s="1965"/>
      <c r="C722" s="1966"/>
      <c r="D722" s="258">
        <f t="shared" si="11"/>
        <v>0</v>
      </c>
      <c r="E722" s="1966"/>
      <c r="F722" s="1966"/>
      <c r="G722" s="1966"/>
      <c r="H722" s="1966"/>
      <c r="I722" s="1966"/>
      <c r="J722" s="1966"/>
      <c r="K722" s="3421"/>
      <c r="L722" s="158"/>
    </row>
    <row r="723" spans="1:12" ht="15.75" x14ac:dyDescent="0.2">
      <c r="A723" s="1964"/>
      <c r="B723" s="1965"/>
      <c r="C723" s="1966"/>
      <c r="D723" s="258">
        <f t="shared" si="11"/>
        <v>0</v>
      </c>
      <c r="E723" s="1966"/>
      <c r="F723" s="1966"/>
      <c r="G723" s="1966"/>
      <c r="H723" s="1966"/>
      <c r="I723" s="1966"/>
      <c r="J723" s="1966"/>
      <c r="K723" s="3421"/>
      <c r="L723" s="158"/>
    </row>
    <row r="724" spans="1:12" ht="15.75" x14ac:dyDescent="0.2">
      <c r="A724" s="1964"/>
      <c r="B724" s="1965"/>
      <c r="C724" s="1966"/>
      <c r="D724" s="258">
        <f t="shared" si="11"/>
        <v>0</v>
      </c>
      <c r="E724" s="1966"/>
      <c r="F724" s="1966"/>
      <c r="G724" s="1966"/>
      <c r="H724" s="1966"/>
      <c r="I724" s="1966"/>
      <c r="J724" s="1966"/>
      <c r="K724" s="3421"/>
      <c r="L724" s="158"/>
    </row>
    <row r="725" spans="1:12" ht="15.75" x14ac:dyDescent="0.2">
      <c r="A725" s="1964"/>
      <c r="B725" s="1965"/>
      <c r="C725" s="1966"/>
      <c r="D725" s="258">
        <f t="shared" si="11"/>
        <v>0</v>
      </c>
      <c r="E725" s="1966"/>
      <c r="F725" s="1966"/>
      <c r="G725" s="1966"/>
      <c r="H725" s="1966"/>
      <c r="I725" s="1966"/>
      <c r="J725" s="1966"/>
      <c r="K725" s="3421"/>
      <c r="L725" s="158"/>
    </row>
    <row r="726" spans="1:12" ht="15.75" x14ac:dyDescent="0.2">
      <c r="A726" s="1964"/>
      <c r="B726" s="1965"/>
      <c r="C726" s="1966"/>
      <c r="D726" s="258">
        <f t="shared" si="11"/>
        <v>0</v>
      </c>
      <c r="E726" s="1966"/>
      <c r="F726" s="1966"/>
      <c r="G726" s="1966"/>
      <c r="H726" s="1966"/>
      <c r="I726" s="1966"/>
      <c r="J726" s="1966"/>
      <c r="K726" s="3421"/>
      <c r="L726" s="158"/>
    </row>
    <row r="727" spans="1:12" ht="15.75" x14ac:dyDescent="0.2">
      <c r="A727" s="1964"/>
      <c r="B727" s="1965"/>
      <c r="C727" s="1966"/>
      <c r="D727" s="258">
        <f t="shared" si="11"/>
        <v>0</v>
      </c>
      <c r="E727" s="1966"/>
      <c r="F727" s="1966"/>
      <c r="G727" s="1966"/>
      <c r="H727" s="1966"/>
      <c r="I727" s="1966"/>
      <c r="J727" s="1966"/>
      <c r="K727" s="3421"/>
      <c r="L727" s="158"/>
    </row>
    <row r="728" spans="1:12" ht="15.75" x14ac:dyDescent="0.2">
      <c r="A728" s="1964"/>
      <c r="B728" s="1965"/>
      <c r="C728" s="1966"/>
      <c r="D728" s="258">
        <f t="shared" si="11"/>
        <v>0</v>
      </c>
      <c r="E728" s="1966"/>
      <c r="F728" s="1966"/>
      <c r="G728" s="1966"/>
      <c r="H728" s="1966"/>
      <c r="I728" s="1966"/>
      <c r="J728" s="1966"/>
      <c r="K728" s="3421"/>
      <c r="L728" s="158"/>
    </row>
    <row r="729" spans="1:12" ht="15.75" x14ac:dyDescent="0.2">
      <c r="A729" s="1964"/>
      <c r="B729" s="1965"/>
      <c r="C729" s="1966"/>
      <c r="D729" s="258">
        <f t="shared" si="11"/>
        <v>0</v>
      </c>
      <c r="E729" s="1966"/>
      <c r="F729" s="1966"/>
      <c r="G729" s="1966"/>
      <c r="H729" s="1966"/>
      <c r="I729" s="1966"/>
      <c r="J729" s="1966"/>
      <c r="K729" s="3421"/>
      <c r="L729" s="158"/>
    </row>
    <row r="730" spans="1:12" ht="15.75" x14ac:dyDescent="0.2">
      <c r="A730" s="1964"/>
      <c r="B730" s="1965"/>
      <c r="C730" s="1966"/>
      <c r="D730" s="258">
        <f t="shared" si="11"/>
        <v>0</v>
      </c>
      <c r="E730" s="1966"/>
      <c r="F730" s="1966"/>
      <c r="G730" s="1966"/>
      <c r="H730" s="1966"/>
      <c r="I730" s="1966"/>
      <c r="J730" s="1966"/>
      <c r="K730" s="3421"/>
      <c r="L730" s="158"/>
    </row>
    <row r="731" spans="1:12" ht="15.75" x14ac:dyDescent="0.2">
      <c r="A731" s="1964"/>
      <c r="B731" s="1965"/>
      <c r="C731" s="1966"/>
      <c r="D731" s="258">
        <f t="shared" si="11"/>
        <v>0</v>
      </c>
      <c r="E731" s="1966"/>
      <c r="F731" s="1966"/>
      <c r="G731" s="1966"/>
      <c r="H731" s="1966"/>
      <c r="I731" s="1966"/>
      <c r="J731" s="1966"/>
      <c r="K731" s="3421"/>
      <c r="L731" s="158"/>
    </row>
    <row r="732" spans="1:12" ht="15.75" x14ac:dyDescent="0.2">
      <c r="A732" s="1964"/>
      <c r="B732" s="1965"/>
      <c r="C732" s="1966"/>
      <c r="D732" s="258">
        <f t="shared" si="11"/>
        <v>0</v>
      </c>
      <c r="E732" s="1966"/>
      <c r="F732" s="1966"/>
      <c r="G732" s="1966"/>
      <c r="H732" s="1966"/>
      <c r="I732" s="1966"/>
      <c r="J732" s="1966"/>
      <c r="K732" s="3421"/>
      <c r="L732" s="158"/>
    </row>
    <row r="733" spans="1:12" ht="15.75" x14ac:dyDescent="0.2">
      <c r="A733" s="1964"/>
      <c r="B733" s="1965"/>
      <c r="C733" s="1966"/>
      <c r="D733" s="258">
        <f t="shared" si="11"/>
        <v>0</v>
      </c>
      <c r="E733" s="1966"/>
      <c r="F733" s="1966"/>
      <c r="G733" s="1966"/>
      <c r="H733" s="1966"/>
      <c r="I733" s="1966"/>
      <c r="J733" s="1966"/>
      <c r="K733" s="3421"/>
      <c r="L733" s="158"/>
    </row>
    <row r="734" spans="1:12" ht="15.75" x14ac:dyDescent="0.2">
      <c r="A734" s="1964"/>
      <c r="B734" s="1965"/>
      <c r="C734" s="1966"/>
      <c r="D734" s="258">
        <f t="shared" si="11"/>
        <v>0</v>
      </c>
      <c r="E734" s="1966"/>
      <c r="F734" s="1966"/>
      <c r="G734" s="1966"/>
      <c r="H734" s="1966"/>
      <c r="I734" s="1966"/>
      <c r="J734" s="1966"/>
      <c r="K734" s="3421"/>
      <c r="L734" s="158"/>
    </row>
    <row r="735" spans="1:12" ht="15.75" x14ac:dyDescent="0.2">
      <c r="A735" s="1964"/>
      <c r="B735" s="1965"/>
      <c r="C735" s="1966"/>
      <c r="D735" s="258">
        <f t="shared" si="11"/>
        <v>0</v>
      </c>
      <c r="E735" s="1966"/>
      <c r="F735" s="1966"/>
      <c r="G735" s="1966"/>
      <c r="H735" s="1966"/>
      <c r="I735" s="1966"/>
      <c r="J735" s="1966"/>
      <c r="K735" s="3421"/>
      <c r="L735" s="158"/>
    </row>
    <row r="736" spans="1:12" ht="15.75" x14ac:dyDescent="0.2">
      <c r="A736" s="1964"/>
      <c r="B736" s="1965"/>
      <c r="C736" s="1966"/>
      <c r="D736" s="258">
        <f t="shared" si="11"/>
        <v>0</v>
      </c>
      <c r="E736" s="1966"/>
      <c r="F736" s="1966"/>
      <c r="G736" s="1966"/>
      <c r="H736" s="1966"/>
      <c r="I736" s="1966"/>
      <c r="J736" s="1966"/>
      <c r="K736" s="3421"/>
      <c r="L736" s="158"/>
    </row>
    <row r="737" spans="1:12" ht="15.75" x14ac:dyDescent="0.2">
      <c r="A737" s="1964"/>
      <c r="B737" s="1965"/>
      <c r="C737" s="1966"/>
      <c r="D737" s="258">
        <f t="shared" si="11"/>
        <v>0</v>
      </c>
      <c r="E737" s="1966"/>
      <c r="F737" s="1966"/>
      <c r="G737" s="1966"/>
      <c r="H737" s="1966"/>
      <c r="I737" s="1966"/>
      <c r="J737" s="1966"/>
      <c r="K737" s="3421"/>
      <c r="L737" s="158"/>
    </row>
    <row r="738" spans="1:12" ht="15.75" x14ac:dyDescent="0.2">
      <c r="A738" s="1964"/>
      <c r="B738" s="1965"/>
      <c r="C738" s="1966"/>
      <c r="D738" s="258">
        <f t="shared" si="11"/>
        <v>0</v>
      </c>
      <c r="E738" s="1966"/>
      <c r="F738" s="1966"/>
      <c r="G738" s="1966"/>
      <c r="H738" s="1966"/>
      <c r="I738" s="1966"/>
      <c r="J738" s="1966"/>
      <c r="K738" s="3421"/>
      <c r="L738" s="158"/>
    </row>
    <row r="739" spans="1:12" ht="15.75" x14ac:dyDescent="0.2">
      <c r="A739" s="1964"/>
      <c r="B739" s="1965"/>
      <c r="C739" s="1966"/>
      <c r="D739" s="258">
        <f t="shared" si="11"/>
        <v>0</v>
      </c>
      <c r="E739" s="1966"/>
      <c r="F739" s="1966"/>
      <c r="G739" s="1966"/>
      <c r="H739" s="1966"/>
      <c r="I739" s="1966"/>
      <c r="J739" s="1966"/>
      <c r="K739" s="3421"/>
      <c r="L739" s="158"/>
    </row>
    <row r="740" spans="1:12" ht="15.75" x14ac:dyDescent="0.2">
      <c r="A740" s="1964"/>
      <c r="B740" s="1965"/>
      <c r="C740" s="1966"/>
      <c r="D740" s="258">
        <f t="shared" si="11"/>
        <v>0</v>
      </c>
      <c r="E740" s="1966"/>
      <c r="F740" s="1966"/>
      <c r="G740" s="1966"/>
      <c r="H740" s="1966"/>
      <c r="I740" s="1966"/>
      <c r="J740" s="1966"/>
      <c r="K740" s="3421"/>
      <c r="L740" s="158"/>
    </row>
    <row r="741" spans="1:12" ht="15.75" x14ac:dyDescent="0.2">
      <c r="A741" s="1964"/>
      <c r="B741" s="1965"/>
      <c r="C741" s="1966"/>
      <c r="D741" s="258">
        <f t="shared" si="11"/>
        <v>0</v>
      </c>
      <c r="E741" s="1966"/>
      <c r="F741" s="1966"/>
      <c r="G741" s="1966"/>
      <c r="H741" s="1966"/>
      <c r="I741" s="1966"/>
      <c r="J741" s="1966"/>
      <c r="K741" s="3421"/>
      <c r="L741" s="158"/>
    </row>
    <row r="742" spans="1:12" ht="15.75" x14ac:dyDescent="0.2">
      <c r="A742" s="1964"/>
      <c r="B742" s="1965"/>
      <c r="C742" s="1966"/>
      <c r="D742" s="258">
        <f t="shared" si="11"/>
        <v>0</v>
      </c>
      <c r="E742" s="1966"/>
      <c r="F742" s="1966"/>
      <c r="G742" s="1966"/>
      <c r="H742" s="1966"/>
      <c r="I742" s="1966"/>
      <c r="J742" s="1966"/>
      <c r="K742" s="3421"/>
      <c r="L742" s="158"/>
    </row>
    <row r="743" spans="1:12" ht="15.75" x14ac:dyDescent="0.2">
      <c r="A743" s="1964"/>
      <c r="B743" s="1965"/>
      <c r="C743" s="1966"/>
      <c r="D743" s="258">
        <f t="shared" si="11"/>
        <v>0</v>
      </c>
      <c r="E743" s="1966"/>
      <c r="F743" s="1966"/>
      <c r="G743" s="1966"/>
      <c r="H743" s="1966"/>
      <c r="I743" s="1966"/>
      <c r="J743" s="1966"/>
      <c r="K743" s="3421"/>
      <c r="L743" s="158"/>
    </row>
    <row r="744" spans="1:12" ht="15.75" x14ac:dyDescent="0.2">
      <c r="A744" s="1964"/>
      <c r="B744" s="1965"/>
      <c r="C744" s="1966"/>
      <c r="D744" s="258">
        <f t="shared" si="11"/>
        <v>0</v>
      </c>
      <c r="E744" s="1966"/>
      <c r="F744" s="1966"/>
      <c r="G744" s="1966"/>
      <c r="H744" s="1966"/>
      <c r="I744" s="1966"/>
      <c r="J744" s="1966"/>
      <c r="K744" s="3421"/>
      <c r="L744" s="158"/>
    </row>
    <row r="745" spans="1:12" ht="15.75" x14ac:dyDescent="0.2">
      <c r="A745" s="1964"/>
      <c r="B745" s="1965"/>
      <c r="C745" s="1966"/>
      <c r="D745" s="258">
        <f t="shared" si="11"/>
        <v>0</v>
      </c>
      <c r="E745" s="1966"/>
      <c r="F745" s="1966"/>
      <c r="G745" s="1966"/>
      <c r="H745" s="1966"/>
      <c r="I745" s="1966"/>
      <c r="J745" s="1966"/>
      <c r="K745" s="3421"/>
      <c r="L745" s="158"/>
    </row>
    <row r="746" spans="1:12" ht="15.75" x14ac:dyDescent="0.2">
      <c r="A746" s="1964"/>
      <c r="B746" s="1965"/>
      <c r="C746" s="1966"/>
      <c r="D746" s="258">
        <f t="shared" si="11"/>
        <v>0</v>
      </c>
      <c r="E746" s="1966"/>
      <c r="F746" s="1966"/>
      <c r="G746" s="1966"/>
      <c r="H746" s="1966"/>
      <c r="I746" s="1966"/>
      <c r="J746" s="1966"/>
      <c r="K746" s="3421"/>
      <c r="L746" s="158"/>
    </row>
    <row r="747" spans="1:12" ht="15.75" x14ac:dyDescent="0.2">
      <c r="A747" s="1964"/>
      <c r="B747" s="1965"/>
      <c r="C747" s="1966"/>
      <c r="D747" s="258">
        <f t="shared" si="11"/>
        <v>0</v>
      </c>
      <c r="E747" s="1966"/>
      <c r="F747" s="1966"/>
      <c r="G747" s="1966"/>
      <c r="H747" s="1966"/>
      <c r="I747" s="1966"/>
      <c r="J747" s="1966"/>
      <c r="K747" s="3421"/>
      <c r="L747" s="158"/>
    </row>
    <row r="748" spans="1:12" ht="15.75" x14ac:dyDescent="0.2">
      <c r="A748" s="1964"/>
      <c r="B748" s="1965"/>
      <c r="C748" s="1966"/>
      <c r="D748" s="258">
        <f t="shared" si="11"/>
        <v>0</v>
      </c>
      <c r="E748" s="1966"/>
      <c r="F748" s="1966"/>
      <c r="G748" s="1966"/>
      <c r="H748" s="1966"/>
      <c r="I748" s="1966"/>
      <c r="J748" s="1966"/>
      <c r="K748" s="3421"/>
      <c r="L748" s="158"/>
    </row>
    <row r="749" spans="1:12" ht="15.75" x14ac:dyDescent="0.2">
      <c r="A749" s="1964"/>
      <c r="B749" s="1965"/>
      <c r="C749" s="1966"/>
      <c r="D749" s="258">
        <f t="shared" si="11"/>
        <v>0</v>
      </c>
      <c r="E749" s="1966"/>
      <c r="F749" s="1966"/>
      <c r="G749" s="1966"/>
      <c r="H749" s="1966"/>
      <c r="I749" s="1966"/>
      <c r="J749" s="1966"/>
      <c r="K749" s="3421"/>
      <c r="L749" s="158"/>
    </row>
    <row r="750" spans="1:12" ht="15.75" x14ac:dyDescent="0.2">
      <c r="A750" s="1964"/>
      <c r="B750" s="1965"/>
      <c r="C750" s="1966"/>
      <c r="D750" s="258">
        <f t="shared" si="11"/>
        <v>0</v>
      </c>
      <c r="E750" s="1966"/>
      <c r="F750" s="1966"/>
      <c r="G750" s="1966"/>
      <c r="H750" s="1966"/>
      <c r="I750" s="1966"/>
      <c r="J750" s="1966"/>
      <c r="K750" s="3421"/>
      <c r="L750" s="158"/>
    </row>
    <row r="751" spans="1:12" ht="15.75" x14ac:dyDescent="0.2">
      <c r="A751" s="1964"/>
      <c r="B751" s="1965"/>
      <c r="C751" s="1966"/>
      <c r="D751" s="258">
        <f t="shared" si="11"/>
        <v>0</v>
      </c>
      <c r="E751" s="1966"/>
      <c r="F751" s="1966"/>
      <c r="G751" s="1966"/>
      <c r="H751" s="1966"/>
      <c r="I751" s="1966"/>
      <c r="J751" s="1966"/>
      <c r="K751" s="3421"/>
      <c r="L751" s="158"/>
    </row>
    <row r="752" spans="1:12" ht="15.75" x14ac:dyDescent="0.2">
      <c r="A752" s="1964"/>
      <c r="B752" s="1965"/>
      <c r="C752" s="1966"/>
      <c r="D752" s="258">
        <f t="shared" si="11"/>
        <v>0</v>
      </c>
      <c r="E752" s="1966"/>
      <c r="F752" s="1966"/>
      <c r="G752" s="1966"/>
      <c r="H752" s="1966"/>
      <c r="I752" s="1966"/>
      <c r="J752" s="1966"/>
      <c r="K752" s="3421"/>
      <c r="L752" s="158"/>
    </row>
    <row r="753" spans="1:12" ht="15.75" x14ac:dyDescent="0.2">
      <c r="A753" s="1964"/>
      <c r="B753" s="1965"/>
      <c r="C753" s="1966"/>
      <c r="D753" s="258">
        <f t="shared" si="11"/>
        <v>0</v>
      </c>
      <c r="E753" s="1966"/>
      <c r="F753" s="1966"/>
      <c r="G753" s="1966"/>
      <c r="H753" s="1966"/>
      <c r="I753" s="1966"/>
      <c r="J753" s="1966"/>
      <c r="K753" s="3421"/>
      <c r="L753" s="158"/>
    </row>
    <row r="754" spans="1:12" ht="15.75" x14ac:dyDescent="0.2">
      <c r="A754" s="1964"/>
      <c r="B754" s="1965"/>
      <c r="C754" s="1966"/>
      <c r="D754" s="258">
        <f t="shared" si="11"/>
        <v>0</v>
      </c>
      <c r="E754" s="1966"/>
      <c r="F754" s="1966"/>
      <c r="G754" s="1966"/>
      <c r="H754" s="1966"/>
      <c r="I754" s="1966"/>
      <c r="J754" s="1966"/>
      <c r="K754" s="3421"/>
      <c r="L754" s="158"/>
    </row>
    <row r="755" spans="1:12" ht="15.75" x14ac:dyDescent="0.2">
      <c r="A755" s="1964"/>
      <c r="B755" s="1965"/>
      <c r="C755" s="1966"/>
      <c r="D755" s="258">
        <f t="shared" si="11"/>
        <v>0</v>
      </c>
      <c r="E755" s="1966"/>
      <c r="F755" s="1966"/>
      <c r="G755" s="1966"/>
      <c r="H755" s="1966"/>
      <c r="I755" s="1966"/>
      <c r="J755" s="1966"/>
      <c r="K755" s="3421"/>
      <c r="L755" s="158"/>
    </row>
    <row r="756" spans="1:12" ht="15.75" x14ac:dyDescent="0.2">
      <c r="A756" s="1964"/>
      <c r="B756" s="1965"/>
      <c r="C756" s="1966"/>
      <c r="D756" s="258">
        <f t="shared" si="11"/>
        <v>0</v>
      </c>
      <c r="E756" s="1966"/>
      <c r="F756" s="1966"/>
      <c r="G756" s="1966"/>
      <c r="H756" s="1966"/>
      <c r="I756" s="1966"/>
      <c r="J756" s="1966"/>
      <c r="K756" s="3421"/>
      <c r="L756" s="158"/>
    </row>
    <row r="757" spans="1:12" ht="15.75" x14ac:dyDescent="0.2">
      <c r="A757" s="1964"/>
      <c r="B757" s="1965"/>
      <c r="C757" s="1966"/>
      <c r="D757" s="258">
        <f t="shared" si="11"/>
        <v>0</v>
      </c>
      <c r="E757" s="1966"/>
      <c r="F757" s="1966"/>
      <c r="G757" s="1966"/>
      <c r="H757" s="1966"/>
      <c r="I757" s="1966"/>
      <c r="J757" s="1966"/>
      <c r="K757" s="3421"/>
      <c r="L757" s="158"/>
    </row>
    <row r="758" spans="1:12" ht="15.75" x14ac:dyDescent="0.2">
      <c r="A758" s="1964"/>
      <c r="B758" s="1965"/>
      <c r="C758" s="1966"/>
      <c r="D758" s="258">
        <f t="shared" si="11"/>
        <v>0</v>
      </c>
      <c r="E758" s="1966"/>
      <c r="F758" s="1966"/>
      <c r="G758" s="1966"/>
      <c r="H758" s="1966"/>
      <c r="I758" s="1966"/>
      <c r="J758" s="1966"/>
      <c r="K758" s="3421"/>
      <c r="L758" s="158"/>
    </row>
    <row r="759" spans="1:12" ht="15.75" x14ac:dyDescent="0.2">
      <c r="A759" s="1964"/>
      <c r="B759" s="1965"/>
      <c r="C759" s="1966"/>
      <c r="D759" s="258">
        <f t="shared" si="11"/>
        <v>0</v>
      </c>
      <c r="E759" s="1966"/>
      <c r="F759" s="1966"/>
      <c r="G759" s="1966"/>
      <c r="H759" s="1966"/>
      <c r="I759" s="1966"/>
      <c r="J759" s="1966"/>
      <c r="K759" s="3421"/>
      <c r="L759" s="158"/>
    </row>
    <row r="760" spans="1:12" ht="15.75" x14ac:dyDescent="0.2">
      <c r="A760" s="1964"/>
      <c r="B760" s="1965"/>
      <c r="C760" s="1966"/>
      <c r="D760" s="258">
        <f t="shared" si="11"/>
        <v>0</v>
      </c>
      <c r="E760" s="1966"/>
      <c r="F760" s="1966"/>
      <c r="G760" s="1966"/>
      <c r="H760" s="1966"/>
      <c r="I760" s="1966"/>
      <c r="J760" s="1966"/>
      <c r="K760" s="3421"/>
      <c r="L760" s="158"/>
    </row>
    <row r="761" spans="1:12" ht="15.75" x14ac:dyDescent="0.2">
      <c r="A761" s="1964"/>
      <c r="B761" s="1965"/>
      <c r="C761" s="1966"/>
      <c r="D761" s="258">
        <f t="shared" si="11"/>
        <v>0</v>
      </c>
      <c r="E761" s="1966"/>
      <c r="F761" s="1966"/>
      <c r="G761" s="1966"/>
      <c r="H761" s="1966"/>
      <c r="I761" s="1966"/>
      <c r="J761" s="1966"/>
      <c r="K761" s="3421"/>
      <c r="L761" s="158"/>
    </row>
    <row r="762" spans="1:12" ht="15.75" x14ac:dyDescent="0.2">
      <c r="A762" s="1964"/>
      <c r="B762" s="1965"/>
      <c r="C762" s="1966"/>
      <c r="D762" s="258">
        <f t="shared" si="11"/>
        <v>0</v>
      </c>
      <c r="E762" s="1966"/>
      <c r="F762" s="1966"/>
      <c r="G762" s="1966"/>
      <c r="H762" s="1966"/>
      <c r="I762" s="1966"/>
      <c r="J762" s="1966"/>
      <c r="K762" s="3421"/>
      <c r="L762" s="158"/>
    </row>
    <row r="763" spans="1:12" ht="15.75" x14ac:dyDescent="0.2">
      <c r="A763" s="1964"/>
      <c r="B763" s="1965"/>
      <c r="C763" s="1966"/>
      <c r="D763" s="258">
        <f t="shared" si="11"/>
        <v>0</v>
      </c>
      <c r="E763" s="1966"/>
      <c r="F763" s="1966"/>
      <c r="G763" s="1966"/>
      <c r="H763" s="1966"/>
      <c r="I763" s="1966"/>
      <c r="J763" s="1966"/>
      <c r="K763" s="3421"/>
      <c r="L763" s="158"/>
    </row>
    <row r="764" spans="1:12" ht="15.75" x14ac:dyDescent="0.2">
      <c r="A764" s="1964"/>
      <c r="B764" s="1965"/>
      <c r="C764" s="1966"/>
      <c r="D764" s="258">
        <f t="shared" si="11"/>
        <v>0</v>
      </c>
      <c r="E764" s="1966"/>
      <c r="F764" s="1966"/>
      <c r="G764" s="1966"/>
      <c r="H764" s="1966"/>
      <c r="I764" s="1966"/>
      <c r="J764" s="1966"/>
      <c r="K764" s="3421"/>
      <c r="L764" s="158"/>
    </row>
    <row r="765" spans="1:12" ht="15.75" x14ac:dyDescent="0.2">
      <c r="A765" s="1964"/>
      <c r="B765" s="1965"/>
      <c r="C765" s="1966"/>
      <c r="D765" s="258">
        <f t="shared" si="11"/>
        <v>0</v>
      </c>
      <c r="E765" s="1966"/>
      <c r="F765" s="1966"/>
      <c r="G765" s="1966"/>
      <c r="H765" s="1966"/>
      <c r="I765" s="1966"/>
      <c r="J765" s="1966"/>
      <c r="K765" s="3421"/>
      <c r="L765" s="158"/>
    </row>
    <row r="766" spans="1:12" ht="15.75" x14ac:dyDescent="0.2">
      <c r="A766" s="1964"/>
      <c r="B766" s="1965"/>
      <c r="C766" s="1966"/>
      <c r="D766" s="258">
        <f t="shared" si="11"/>
        <v>0</v>
      </c>
      <c r="E766" s="1966"/>
      <c r="F766" s="1966"/>
      <c r="G766" s="1966"/>
      <c r="H766" s="1966"/>
      <c r="I766" s="1966"/>
      <c r="J766" s="1966"/>
      <c r="K766" s="3421"/>
      <c r="L766" s="158"/>
    </row>
    <row r="767" spans="1:12" ht="15.75" x14ac:dyDescent="0.2">
      <c r="A767" s="1964"/>
      <c r="B767" s="1965"/>
      <c r="C767" s="1966"/>
      <c r="D767" s="258">
        <f t="shared" si="11"/>
        <v>0</v>
      </c>
      <c r="E767" s="1966"/>
      <c r="F767" s="1966"/>
      <c r="G767" s="1966"/>
      <c r="H767" s="1966"/>
      <c r="I767" s="1966"/>
      <c r="J767" s="1966"/>
      <c r="K767" s="3421"/>
      <c r="L767" s="158"/>
    </row>
    <row r="768" spans="1:12" ht="15.75" x14ac:dyDescent="0.2">
      <c r="A768" s="1964"/>
      <c r="B768" s="1965"/>
      <c r="C768" s="1966"/>
      <c r="D768" s="258">
        <f t="shared" si="11"/>
        <v>0</v>
      </c>
      <c r="E768" s="1966"/>
      <c r="F768" s="1966"/>
      <c r="G768" s="1966"/>
      <c r="H768" s="1966"/>
      <c r="I768" s="1966"/>
      <c r="J768" s="1966"/>
      <c r="K768" s="3421"/>
      <c r="L768" s="158"/>
    </row>
    <row r="769" spans="1:12" ht="15.75" x14ac:dyDescent="0.2">
      <c r="A769" s="1964"/>
      <c r="B769" s="1965"/>
      <c r="C769" s="1966"/>
      <c r="D769" s="258">
        <f t="shared" si="11"/>
        <v>0</v>
      </c>
      <c r="E769" s="1966"/>
      <c r="F769" s="1966"/>
      <c r="G769" s="1966"/>
      <c r="H769" s="1966"/>
      <c r="I769" s="1966"/>
      <c r="J769" s="1966"/>
      <c r="K769" s="3421"/>
      <c r="L769" s="158"/>
    </row>
    <row r="770" spans="1:12" ht="15.75" x14ac:dyDescent="0.2">
      <c r="A770" s="1964"/>
      <c r="B770" s="1965"/>
      <c r="C770" s="1966"/>
      <c r="D770" s="258">
        <f t="shared" si="11"/>
        <v>0</v>
      </c>
      <c r="E770" s="1966"/>
      <c r="F770" s="1966"/>
      <c r="G770" s="1966"/>
      <c r="H770" s="1966"/>
      <c r="I770" s="1966"/>
      <c r="J770" s="1966"/>
      <c r="K770" s="3421"/>
      <c r="L770" s="158"/>
    </row>
    <row r="771" spans="1:12" ht="15.75" x14ac:dyDescent="0.2">
      <c r="A771" s="1964"/>
      <c r="B771" s="1965"/>
      <c r="C771" s="1966"/>
      <c r="D771" s="258">
        <f t="shared" si="11"/>
        <v>0</v>
      </c>
      <c r="E771" s="1966"/>
      <c r="F771" s="1966"/>
      <c r="G771" s="1966"/>
      <c r="H771" s="1966"/>
      <c r="I771" s="1966"/>
      <c r="J771" s="1966"/>
      <c r="K771" s="3421"/>
      <c r="L771" s="158"/>
    </row>
    <row r="772" spans="1:12" ht="15.75" x14ac:dyDescent="0.2">
      <c r="A772" s="1964"/>
      <c r="B772" s="1965"/>
      <c r="C772" s="1966"/>
      <c r="D772" s="258">
        <f t="shared" si="11"/>
        <v>0</v>
      </c>
      <c r="E772" s="1966"/>
      <c r="F772" s="1966"/>
      <c r="G772" s="1966"/>
      <c r="H772" s="1966"/>
      <c r="I772" s="1966"/>
      <c r="J772" s="1966"/>
      <c r="K772" s="3421"/>
      <c r="L772" s="158"/>
    </row>
    <row r="773" spans="1:12" ht="15.75" x14ac:dyDescent="0.2">
      <c r="A773" s="1964"/>
      <c r="B773" s="1965"/>
      <c r="C773" s="1966"/>
      <c r="D773" s="258">
        <f>+C773*(100-E773)/100</f>
        <v>0</v>
      </c>
      <c r="E773" s="1966"/>
      <c r="F773" s="1966"/>
      <c r="G773" s="1966"/>
      <c r="H773" s="1966"/>
      <c r="I773" s="1966"/>
      <c r="J773" s="1966"/>
      <c r="K773" s="3421"/>
      <c r="L773" s="158"/>
    </row>
    <row r="774" spans="1:12" ht="15.75" x14ac:dyDescent="0.2">
      <c r="A774" s="1964"/>
      <c r="B774" s="1965"/>
      <c r="C774" s="1966"/>
      <c r="D774" s="258">
        <f>+C774*(100-E774)/100</f>
        <v>0</v>
      </c>
      <c r="E774" s="1966"/>
      <c r="F774" s="1966"/>
      <c r="G774" s="1966"/>
      <c r="H774" s="1966"/>
      <c r="I774" s="1966"/>
      <c r="J774" s="1966"/>
      <c r="K774" s="3421"/>
      <c r="L774" s="158"/>
    </row>
    <row r="775" spans="1:12" ht="15.75" x14ac:dyDescent="0.2">
      <c r="A775" s="1964"/>
      <c r="B775" s="1965"/>
      <c r="C775" s="1966"/>
      <c r="D775" s="258">
        <f>+C775*(100-E775)/100</f>
        <v>0</v>
      </c>
      <c r="E775" s="1966"/>
      <c r="F775" s="1966"/>
      <c r="G775" s="1966"/>
      <c r="H775" s="1966"/>
      <c r="I775" s="1966"/>
      <c r="J775" s="1966"/>
      <c r="K775" s="3421"/>
      <c r="L775" s="158"/>
    </row>
    <row r="776" spans="1:12" ht="15.75" x14ac:dyDescent="0.2">
      <c r="A776" s="1964"/>
      <c r="B776" s="1965"/>
      <c r="C776" s="1966"/>
      <c r="D776" s="258">
        <f>+C776*(100-E776)/100</f>
        <v>0</v>
      </c>
      <c r="E776" s="1966"/>
      <c r="F776" s="1966"/>
      <c r="G776" s="1966"/>
      <c r="H776" s="1966"/>
      <c r="I776" s="1966"/>
      <c r="J776" s="1966"/>
      <c r="K776" s="3421"/>
      <c r="L776" s="158"/>
    </row>
    <row r="777" spans="1:12" ht="15.75" x14ac:dyDescent="0.2">
      <c r="A777" s="1964"/>
      <c r="B777" s="1965"/>
      <c r="C777" s="1966"/>
      <c r="D777" s="258">
        <f>+C777*(100-E777)/100</f>
        <v>0</v>
      </c>
      <c r="E777" s="1966"/>
      <c r="F777" s="1966"/>
      <c r="G777" s="1966"/>
      <c r="H777" s="1966"/>
      <c r="I777" s="1966"/>
      <c r="J777" s="1966"/>
      <c r="K777" s="3421"/>
      <c r="L777" s="158"/>
    </row>
  </sheetData>
  <autoFilter ref="B6:K6"/>
  <mergeCells count="33">
    <mergeCell ref="A3:B3"/>
    <mergeCell ref="C3:F3"/>
    <mergeCell ref="G3:H3"/>
    <mergeCell ref="I3:J3"/>
    <mergeCell ref="A4:B4"/>
    <mergeCell ref="C4:F4"/>
    <mergeCell ref="A1:L1"/>
    <mergeCell ref="A2:B2"/>
    <mergeCell ref="C2:F2"/>
    <mergeCell ref="G2:H2"/>
    <mergeCell ref="I2:J2"/>
    <mergeCell ref="K2:L2"/>
    <mergeCell ref="H24:I24"/>
    <mergeCell ref="H37:I37"/>
    <mergeCell ref="K3:L3"/>
    <mergeCell ref="K4:L4"/>
    <mergeCell ref="K5:L5"/>
    <mergeCell ref="C40:J40"/>
    <mergeCell ref="C33:J33"/>
    <mergeCell ref="A5:B5"/>
    <mergeCell ref="C16:J16"/>
    <mergeCell ref="G4:H4"/>
    <mergeCell ref="I4:J4"/>
    <mergeCell ref="H15:I15"/>
    <mergeCell ref="H10:I10"/>
    <mergeCell ref="H12:I12"/>
    <mergeCell ref="H13:I13"/>
    <mergeCell ref="C7:J7"/>
    <mergeCell ref="C5:F5"/>
    <mergeCell ref="G5:H5"/>
    <mergeCell ref="I5:J5"/>
    <mergeCell ref="H31:I31"/>
    <mergeCell ref="C30:J30"/>
  </mergeCell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M788"/>
  <sheetViews>
    <sheetView workbookViewId="0">
      <pane ySplit="6" topLeftCell="A40" activePane="bottomLeft" state="frozen"/>
      <selection activeCell="C163" sqref="C163:J163"/>
      <selection pane="bottomLeft" activeCell="C59" sqref="C59"/>
    </sheetView>
  </sheetViews>
  <sheetFormatPr defaultRowHeight="12.75" x14ac:dyDescent="0.2"/>
  <cols>
    <col min="1" max="1" width="11.28515625" bestFit="1" customWidth="1"/>
    <col min="2" max="2" width="11.85546875" customWidth="1"/>
    <col min="3" max="10" width="12.85546875" customWidth="1"/>
    <col min="11" max="11" width="12.85546875" style="3389" customWidth="1"/>
    <col min="12" max="12" width="58.28515625" style="3389" customWidth="1"/>
  </cols>
  <sheetData>
    <row r="1" spans="1:13" s="2" customFormat="1" ht="30.75" customHeight="1" thickTop="1" x14ac:dyDescent="0.25">
      <c r="A1" s="3853" t="s">
        <v>2730</v>
      </c>
      <c r="B1" s="3854"/>
      <c r="C1" s="3854"/>
      <c r="D1" s="3854"/>
      <c r="E1" s="3854"/>
      <c r="F1" s="3854"/>
      <c r="G1" s="3854"/>
      <c r="H1" s="3854"/>
      <c r="I1" s="3854"/>
      <c r="J1" s="3854"/>
      <c r="K1" s="3854"/>
      <c r="L1" s="3855"/>
      <c r="M1" s="1"/>
    </row>
    <row r="2" spans="1:13" s="5" customFormat="1" ht="20.25" customHeight="1" x14ac:dyDescent="0.25">
      <c r="A2" s="3463" t="s">
        <v>259</v>
      </c>
      <c r="B2" s="3464"/>
      <c r="C2" s="3445">
        <f>(25+125+79)*25</f>
        <v>5725</v>
      </c>
      <c r="D2" s="3446"/>
      <c r="E2" s="3446"/>
      <c r="F2" s="3447"/>
      <c r="G2" s="3571" t="s">
        <v>4029</v>
      </c>
      <c r="H2" s="3572"/>
      <c r="I2" s="3437" t="s">
        <v>260</v>
      </c>
      <c r="J2" s="3438"/>
      <c r="K2" s="3569" t="s">
        <v>499</v>
      </c>
      <c r="L2" s="3570"/>
      <c r="M2" s="4"/>
    </row>
    <row r="3" spans="1:13" s="5" customFormat="1" ht="20.25" customHeight="1" x14ac:dyDescent="0.25">
      <c r="A3" s="3463" t="s">
        <v>261</v>
      </c>
      <c r="B3" s="3464"/>
      <c r="C3" s="3445" t="s">
        <v>272</v>
      </c>
      <c r="D3" s="3446"/>
      <c r="E3" s="3446"/>
      <c r="F3" s="3447"/>
      <c r="G3" s="3440"/>
      <c r="H3" s="3441"/>
      <c r="I3" s="3437" t="s">
        <v>262</v>
      </c>
      <c r="J3" s="3438"/>
      <c r="K3" s="3569" t="s">
        <v>1674</v>
      </c>
      <c r="L3" s="3570"/>
      <c r="M3" s="4"/>
    </row>
    <row r="4" spans="1:13" s="5" customFormat="1" ht="20.25" customHeight="1" x14ac:dyDescent="0.25">
      <c r="A4" s="3463" t="s">
        <v>263</v>
      </c>
      <c r="B4" s="3464"/>
      <c r="C4" s="3445" t="s">
        <v>278</v>
      </c>
      <c r="D4" s="3446"/>
      <c r="E4" s="3446"/>
      <c r="F4" s="3447"/>
      <c r="G4" s="3461"/>
      <c r="H4" s="3462"/>
      <c r="I4" s="3437" t="s">
        <v>264</v>
      </c>
      <c r="J4" s="3438"/>
      <c r="K4" s="3569" t="s">
        <v>2295</v>
      </c>
      <c r="L4" s="3570"/>
      <c r="M4" s="4"/>
    </row>
    <row r="5" spans="1:13" s="5" customFormat="1" ht="48.75" customHeight="1" thickBot="1" x14ac:dyDescent="0.3">
      <c r="A5" s="3448" t="s">
        <v>265</v>
      </c>
      <c r="B5" s="3449"/>
      <c r="C5" s="3526" t="s">
        <v>3520</v>
      </c>
      <c r="D5" s="3527"/>
      <c r="E5" s="3527"/>
      <c r="F5" s="3737"/>
      <c r="G5" s="3717" t="s">
        <v>2407</v>
      </c>
      <c r="H5" s="3574"/>
      <c r="I5" s="3437" t="s">
        <v>397</v>
      </c>
      <c r="J5" s="3438"/>
      <c r="K5" s="4031" t="s">
        <v>2598</v>
      </c>
      <c r="L5" s="4032"/>
      <c r="M5" s="4"/>
    </row>
    <row r="6" spans="1:13" s="10" customFormat="1"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3" s="10" customFormat="1" ht="34.5" customHeight="1" thickTop="1" x14ac:dyDescent="0.25">
      <c r="A7" s="1581">
        <v>43245</v>
      </c>
      <c r="B7" s="1582" t="s">
        <v>23</v>
      </c>
      <c r="C7" s="3829" t="s">
        <v>2595</v>
      </c>
      <c r="D7" s="3830"/>
      <c r="E7" s="3830"/>
      <c r="F7" s="3830"/>
      <c r="G7" s="3830"/>
      <c r="H7" s="3830"/>
      <c r="I7" s="3830"/>
      <c r="J7" s="3831"/>
      <c r="K7" s="3397"/>
      <c r="L7" s="1537"/>
    </row>
    <row r="8" spans="1:13" ht="89.25" customHeight="1" x14ac:dyDescent="0.2">
      <c r="A8" s="1254">
        <v>43248</v>
      </c>
      <c r="B8" s="1255" t="s">
        <v>62</v>
      </c>
      <c r="C8" s="3583" t="s">
        <v>2606</v>
      </c>
      <c r="D8" s="3584"/>
      <c r="E8" s="3584"/>
      <c r="F8" s="3584"/>
      <c r="G8" s="3584"/>
      <c r="H8" s="3584"/>
      <c r="I8" s="3584"/>
      <c r="J8" s="3585"/>
      <c r="K8" s="2763" t="s">
        <v>1910</v>
      </c>
      <c r="L8" s="1586" t="s">
        <v>1910</v>
      </c>
    </row>
    <row r="9" spans="1:13" ht="15.75" x14ac:dyDescent="0.2">
      <c r="A9" s="1581">
        <v>43250</v>
      </c>
      <c r="B9" s="1582" t="s">
        <v>12</v>
      </c>
      <c r="C9" s="1583">
        <v>185</v>
      </c>
      <c r="D9" s="258">
        <f>+C9*(100-E9)/100</f>
        <v>185</v>
      </c>
      <c r="E9" s="1583">
        <v>0</v>
      </c>
      <c r="F9" s="1583"/>
      <c r="G9" s="1583">
        <v>140</v>
      </c>
      <c r="H9" s="1583"/>
      <c r="I9" s="1583"/>
      <c r="J9" s="1583"/>
      <c r="K9" s="3391"/>
      <c r="L9" s="158" t="s">
        <v>2602</v>
      </c>
    </row>
    <row r="10" spans="1:13" ht="15.75" x14ac:dyDescent="0.2">
      <c r="A10" s="1581">
        <v>43251</v>
      </c>
      <c r="B10" s="1582" t="s">
        <v>186</v>
      </c>
      <c r="C10" s="1583"/>
      <c r="D10" s="258"/>
      <c r="E10" s="1583"/>
      <c r="F10" s="1583"/>
      <c r="G10" s="1583"/>
      <c r="H10" s="1583">
        <v>4555</v>
      </c>
      <c r="I10" s="1583">
        <v>100</v>
      </c>
      <c r="J10" s="1583"/>
      <c r="K10" s="3391"/>
      <c r="L10" s="158"/>
    </row>
    <row r="11" spans="1:13" ht="15.75" x14ac:dyDescent="0.2">
      <c r="A11" s="1581">
        <v>43256</v>
      </c>
      <c r="B11" s="1582" t="s">
        <v>186</v>
      </c>
      <c r="C11" s="1583"/>
      <c r="D11" s="258"/>
      <c r="E11" s="1583"/>
      <c r="F11" s="1583"/>
      <c r="G11" s="1583"/>
      <c r="H11" s="1583">
        <v>4660</v>
      </c>
      <c r="I11" s="1583">
        <v>100</v>
      </c>
      <c r="J11" s="1583"/>
      <c r="K11" s="3391"/>
      <c r="L11" s="158"/>
    </row>
    <row r="12" spans="1:13" ht="63" customHeight="1" x14ac:dyDescent="0.2">
      <c r="A12" s="1611">
        <v>43270</v>
      </c>
      <c r="B12" s="1612" t="s">
        <v>12</v>
      </c>
      <c r="C12" s="1613">
        <v>695</v>
      </c>
      <c r="D12" s="1614">
        <f>+C12*(100-E12)/100</f>
        <v>688.05</v>
      </c>
      <c r="E12" s="1613">
        <v>1</v>
      </c>
      <c r="F12" s="1613"/>
      <c r="G12" s="1613">
        <v>120</v>
      </c>
      <c r="H12" s="4210"/>
      <c r="I12" s="4211"/>
      <c r="J12" s="4212"/>
      <c r="K12" s="3398"/>
      <c r="L12" s="1615" t="s">
        <v>2625</v>
      </c>
    </row>
    <row r="13" spans="1:13" ht="81.75" customHeight="1" x14ac:dyDescent="0.2">
      <c r="A13" s="1611">
        <v>43290</v>
      </c>
      <c r="B13" s="1612" t="s">
        <v>12</v>
      </c>
      <c r="C13" s="1613">
        <v>605</v>
      </c>
      <c r="D13" s="1614">
        <f>+C13*(100-E13)/100</f>
        <v>598.95000000000005</v>
      </c>
      <c r="E13" s="1613">
        <v>1</v>
      </c>
      <c r="F13" s="1613"/>
      <c r="G13" s="1613">
        <v>120</v>
      </c>
      <c r="H13" s="4210"/>
      <c r="I13" s="4211"/>
      <c r="J13" s="4212"/>
      <c r="K13" s="3398"/>
      <c r="L13" s="1615" t="s">
        <v>2652</v>
      </c>
    </row>
    <row r="14" spans="1:13" ht="15.75" x14ac:dyDescent="0.2">
      <c r="A14" s="1581">
        <v>43291</v>
      </c>
      <c r="B14" s="1582" t="s">
        <v>186</v>
      </c>
      <c r="C14" s="1583"/>
      <c r="D14" s="258"/>
      <c r="E14" s="1583"/>
      <c r="F14" s="1583"/>
      <c r="G14" s="1583"/>
      <c r="H14" s="1583">
        <v>5425</v>
      </c>
      <c r="I14" s="1583">
        <v>100</v>
      </c>
      <c r="J14" s="1583"/>
      <c r="K14" s="3391"/>
      <c r="L14" s="158"/>
    </row>
    <row r="15" spans="1:13" ht="15.75" x14ac:dyDescent="0.2">
      <c r="A15" s="1268">
        <v>43372</v>
      </c>
      <c r="B15" s="1582" t="s">
        <v>12</v>
      </c>
      <c r="C15" s="1583">
        <v>125</v>
      </c>
      <c r="D15" s="258">
        <f t="shared" ref="D15:D85" si="0">+C15*(100-E15)/100</f>
        <v>123.75</v>
      </c>
      <c r="E15" s="1583">
        <v>1</v>
      </c>
      <c r="F15" s="1583"/>
      <c r="G15" s="1583">
        <v>125</v>
      </c>
      <c r="H15" s="1583"/>
      <c r="I15" s="1583"/>
      <c r="J15" s="1583"/>
      <c r="K15" s="3391"/>
      <c r="L15" s="393" t="s">
        <v>2734</v>
      </c>
    </row>
    <row r="16" spans="1:13" ht="15.75" x14ac:dyDescent="0.2">
      <c r="A16" s="1777">
        <v>43409</v>
      </c>
      <c r="B16" s="1778" t="s">
        <v>186</v>
      </c>
      <c r="C16" s="1781"/>
      <c r="D16" s="1776"/>
      <c r="E16" s="1781"/>
      <c r="F16" s="1781"/>
      <c r="G16" s="1781"/>
      <c r="H16" s="1781">
        <v>5115</v>
      </c>
      <c r="I16" s="1781">
        <v>100</v>
      </c>
      <c r="J16" s="1781"/>
      <c r="K16" s="3391"/>
      <c r="L16" s="393" t="s">
        <v>40</v>
      </c>
    </row>
    <row r="17" spans="1:12" ht="63" x14ac:dyDescent="0.2">
      <c r="A17" s="1611">
        <v>43437</v>
      </c>
      <c r="B17" s="1612" t="s">
        <v>12</v>
      </c>
      <c r="C17" s="1613">
        <v>625</v>
      </c>
      <c r="D17" s="1614">
        <f>+C17*(100-E17)/100</f>
        <v>606.25</v>
      </c>
      <c r="E17" s="1613">
        <v>3</v>
      </c>
      <c r="F17" s="1613"/>
      <c r="G17" s="1613">
        <v>130</v>
      </c>
      <c r="H17" s="4210"/>
      <c r="I17" s="4211"/>
      <c r="J17" s="4212"/>
      <c r="K17" s="3398"/>
      <c r="L17" s="1615" t="s">
        <v>2845</v>
      </c>
    </row>
    <row r="18" spans="1:12" ht="16.5" thickBot="1" x14ac:dyDescent="0.25">
      <c r="A18" s="33">
        <v>43441</v>
      </c>
      <c r="B18" s="34" t="s">
        <v>12</v>
      </c>
      <c r="C18" s="1882">
        <v>150</v>
      </c>
      <c r="D18" s="327">
        <f t="shared" si="0"/>
        <v>142.5</v>
      </c>
      <c r="E18" s="1882">
        <v>5</v>
      </c>
      <c r="F18" s="1882"/>
      <c r="G18" s="1882">
        <v>135</v>
      </c>
      <c r="H18" s="1882"/>
      <c r="I18" s="1882"/>
      <c r="J18" s="1882"/>
      <c r="K18" s="3394"/>
      <c r="L18" s="1092" t="s">
        <v>2884</v>
      </c>
    </row>
    <row r="19" spans="1:12" ht="16.5" thickTop="1" x14ac:dyDescent="0.2">
      <c r="A19" s="1268">
        <v>43536</v>
      </c>
      <c r="B19" s="1269" t="s">
        <v>12</v>
      </c>
      <c r="C19" s="323">
        <v>165</v>
      </c>
      <c r="D19" s="328">
        <f t="shared" si="0"/>
        <v>151.80000000000001</v>
      </c>
      <c r="E19" s="323">
        <v>8</v>
      </c>
      <c r="F19" s="323"/>
      <c r="G19" s="323">
        <v>190</v>
      </c>
      <c r="H19" s="323"/>
      <c r="I19" s="323"/>
      <c r="J19" s="323"/>
      <c r="K19" s="3396"/>
      <c r="L19" s="956" t="s">
        <v>2222</v>
      </c>
    </row>
    <row r="20" spans="1:12" ht="15.75" x14ac:dyDescent="0.2">
      <c r="A20" s="1581">
        <v>43574</v>
      </c>
      <c r="B20" s="1582" t="s">
        <v>186</v>
      </c>
      <c r="C20" s="1583"/>
      <c r="D20" s="258"/>
      <c r="E20" s="1583"/>
      <c r="F20" s="1583"/>
      <c r="G20" s="1583"/>
      <c r="H20" s="1583">
        <v>4930</v>
      </c>
      <c r="I20" s="1583">
        <v>85</v>
      </c>
      <c r="J20" s="1583"/>
      <c r="K20" s="3391"/>
      <c r="L20" s="393" t="s">
        <v>40</v>
      </c>
    </row>
    <row r="21" spans="1:12" ht="15.75" x14ac:dyDescent="0.2">
      <c r="A21" s="2097">
        <v>43714</v>
      </c>
      <c r="B21" s="2096" t="s">
        <v>186</v>
      </c>
      <c r="C21" s="256"/>
      <c r="D21" s="325"/>
      <c r="E21" s="256"/>
      <c r="F21" s="256"/>
      <c r="G21" s="256"/>
      <c r="H21" s="256">
        <v>3715</v>
      </c>
      <c r="I21" s="256">
        <v>97</v>
      </c>
      <c r="J21" s="256"/>
      <c r="K21" s="3393"/>
      <c r="L21" s="358" t="s">
        <v>40</v>
      </c>
    </row>
    <row r="22" spans="1:12" ht="15.75" x14ac:dyDescent="0.2">
      <c r="A22" s="2097">
        <v>43731</v>
      </c>
      <c r="B22" s="2096" t="s">
        <v>12</v>
      </c>
      <c r="C22" s="256">
        <v>105</v>
      </c>
      <c r="D22" s="325">
        <f t="shared" si="0"/>
        <v>96.6</v>
      </c>
      <c r="E22" s="256">
        <v>8</v>
      </c>
      <c r="F22" s="256" t="s">
        <v>159</v>
      </c>
      <c r="G22" s="256">
        <v>70</v>
      </c>
      <c r="H22" s="256"/>
      <c r="I22" s="256"/>
      <c r="J22" s="256"/>
      <c r="K22" s="3393"/>
      <c r="L22" s="358" t="s">
        <v>3213</v>
      </c>
    </row>
    <row r="23" spans="1:12" ht="15.75" x14ac:dyDescent="0.2">
      <c r="A23" s="1581">
        <v>43733</v>
      </c>
      <c r="B23" s="1582" t="s">
        <v>26</v>
      </c>
      <c r="C23" s="3666" t="s">
        <v>3205</v>
      </c>
      <c r="D23" s="3667"/>
      <c r="E23" s="3667"/>
      <c r="F23" s="3667"/>
      <c r="G23" s="3667"/>
      <c r="H23" s="3667"/>
      <c r="I23" s="3667"/>
      <c r="J23" s="3668"/>
      <c r="K23" s="3392"/>
      <c r="L23" s="393"/>
    </row>
    <row r="24" spans="1:12" ht="15.75" x14ac:dyDescent="0.2">
      <c r="A24" s="3459">
        <v>43737</v>
      </c>
      <c r="B24" s="2111" t="s">
        <v>12</v>
      </c>
      <c r="C24" s="256">
        <v>130</v>
      </c>
      <c r="D24" s="325">
        <f t="shared" si="0"/>
        <v>123.5</v>
      </c>
      <c r="E24" s="256">
        <v>5</v>
      </c>
      <c r="F24" s="256"/>
      <c r="G24" s="256">
        <v>92</v>
      </c>
      <c r="H24" s="256"/>
      <c r="I24" s="256"/>
      <c r="J24" s="256"/>
      <c r="K24" s="3393"/>
      <c r="L24" s="358" t="s">
        <v>3216</v>
      </c>
    </row>
    <row r="25" spans="1:12" ht="15.75" x14ac:dyDescent="0.2">
      <c r="A25" s="3460"/>
      <c r="B25" s="1582" t="s">
        <v>14</v>
      </c>
      <c r="C25" s="3666" t="s">
        <v>3220</v>
      </c>
      <c r="D25" s="3667"/>
      <c r="E25" s="3667"/>
      <c r="F25" s="3667"/>
      <c r="G25" s="3667"/>
      <c r="H25" s="3667"/>
      <c r="I25" s="3667"/>
      <c r="J25" s="3668"/>
      <c r="K25" s="3392"/>
      <c r="L25" s="393"/>
    </row>
    <row r="26" spans="1:12" ht="15.75" x14ac:dyDescent="0.2">
      <c r="A26" s="1581">
        <v>43791</v>
      </c>
      <c r="B26" s="1582" t="s">
        <v>12</v>
      </c>
      <c r="C26" s="1583">
        <v>160</v>
      </c>
      <c r="D26" s="258">
        <f t="shared" si="0"/>
        <v>152</v>
      </c>
      <c r="E26" s="1583">
        <v>5</v>
      </c>
      <c r="F26" s="1583" t="s">
        <v>159</v>
      </c>
      <c r="G26" s="1583">
        <v>120</v>
      </c>
      <c r="H26" s="1583"/>
      <c r="I26" s="1583"/>
      <c r="J26" s="1583"/>
      <c r="K26" s="3391"/>
      <c r="L26" s="393" t="s">
        <v>3292</v>
      </c>
    </row>
    <row r="27" spans="1:12" ht="15.75" x14ac:dyDescent="0.2">
      <c r="A27" s="1581">
        <v>43791</v>
      </c>
      <c r="B27" s="1582" t="s">
        <v>186</v>
      </c>
      <c r="C27" s="1583"/>
      <c r="D27" s="258"/>
      <c r="E27" s="258"/>
      <c r="F27" s="1583"/>
      <c r="G27" s="1583"/>
      <c r="H27" s="1583">
        <v>5390</v>
      </c>
      <c r="I27" s="1583">
        <v>100</v>
      </c>
      <c r="J27" s="1583"/>
      <c r="K27" s="3391"/>
      <c r="L27" s="393"/>
    </row>
    <row r="28" spans="1:12" ht="15.75" x14ac:dyDescent="0.2">
      <c r="A28" s="1581">
        <v>43816</v>
      </c>
      <c r="B28" s="1582" t="s">
        <v>186</v>
      </c>
      <c r="C28" s="1583"/>
      <c r="D28" s="258"/>
      <c r="E28" s="1583"/>
      <c r="F28" s="1583"/>
      <c r="G28" s="1583"/>
      <c r="H28" s="1583">
        <v>5585</v>
      </c>
      <c r="I28" s="1583">
        <v>100</v>
      </c>
      <c r="J28" s="1583"/>
      <c r="K28" s="3391"/>
      <c r="L28" s="2081" t="s">
        <v>3316</v>
      </c>
    </row>
    <row r="29" spans="1:12" ht="15.75" x14ac:dyDescent="0.2">
      <c r="A29" s="1581">
        <v>43899</v>
      </c>
      <c r="B29" s="1582" t="s">
        <v>186</v>
      </c>
      <c r="C29" s="1583"/>
      <c r="D29" s="258" t="s">
        <v>301</v>
      </c>
      <c r="E29" s="1583" t="s">
        <v>301</v>
      </c>
      <c r="F29" s="1583"/>
      <c r="G29" s="1583"/>
      <c r="H29" s="1583">
        <v>5335</v>
      </c>
      <c r="I29" s="1583">
        <v>86</v>
      </c>
      <c r="J29" s="1583"/>
      <c r="K29" s="3391"/>
      <c r="L29" s="393" t="s">
        <v>3316</v>
      </c>
    </row>
    <row r="30" spans="1:12" ht="45.75" customHeight="1" x14ac:dyDescent="0.2">
      <c r="A30" s="1581">
        <v>43913</v>
      </c>
      <c r="B30" s="1582" t="s">
        <v>16</v>
      </c>
      <c r="C30" s="3473" t="s">
        <v>3521</v>
      </c>
      <c r="D30" s="3474"/>
      <c r="E30" s="3474"/>
      <c r="F30" s="3474"/>
      <c r="G30" s="3474"/>
      <c r="H30" s="3474"/>
      <c r="I30" s="3474"/>
      <c r="J30" s="3475"/>
      <c r="K30" s="3390"/>
      <c r="L30" s="393"/>
    </row>
    <row r="31" spans="1:12" ht="15.75" x14ac:dyDescent="0.2">
      <c r="A31" s="2410">
        <v>43920</v>
      </c>
      <c r="B31" s="2306" t="s">
        <v>4</v>
      </c>
      <c r="C31" s="2311"/>
      <c r="D31" s="2312"/>
      <c r="E31" s="2311">
        <v>10</v>
      </c>
      <c r="F31" s="2311"/>
      <c r="G31" s="2311"/>
      <c r="H31" s="2311"/>
      <c r="I31" s="2311"/>
      <c r="J31" s="2311"/>
      <c r="K31" s="3395"/>
      <c r="L31" s="2332"/>
    </row>
    <row r="32" spans="1:12" ht="15.75" x14ac:dyDescent="0.2">
      <c r="A32" s="2410">
        <v>43951</v>
      </c>
      <c r="B32" s="2306" t="s">
        <v>4</v>
      </c>
      <c r="C32" s="2311"/>
      <c r="D32" s="2312"/>
      <c r="E32" s="2311">
        <v>15</v>
      </c>
      <c r="F32" s="2311"/>
      <c r="G32" s="2311"/>
      <c r="H32" s="2311"/>
      <c r="I32" s="2311"/>
      <c r="J32" s="2311"/>
      <c r="K32" s="3395"/>
      <c r="L32" s="2332"/>
    </row>
    <row r="33" spans="1:12" ht="15.75" x14ac:dyDescent="0.2">
      <c r="A33" s="2410">
        <v>43981</v>
      </c>
      <c r="B33" s="2306" t="s">
        <v>4</v>
      </c>
      <c r="C33" s="2311"/>
      <c r="D33" s="2312"/>
      <c r="E33" s="2311">
        <v>15</v>
      </c>
      <c r="F33" s="2311"/>
      <c r="G33" s="2311"/>
      <c r="H33" s="2311"/>
      <c r="I33" s="2311"/>
      <c r="J33" s="2311"/>
      <c r="K33" s="3395"/>
      <c r="L33" s="2332"/>
    </row>
    <row r="34" spans="1:12" ht="15.75" x14ac:dyDescent="0.2">
      <c r="A34" s="1581">
        <v>44002</v>
      </c>
      <c r="B34" s="1582" t="s">
        <v>12</v>
      </c>
      <c r="C34" s="1583">
        <v>185</v>
      </c>
      <c r="D34" s="258">
        <f t="shared" si="0"/>
        <v>122.1</v>
      </c>
      <c r="E34" s="1583">
        <v>34</v>
      </c>
      <c r="F34" s="1583"/>
      <c r="G34" s="1583">
        <v>115</v>
      </c>
      <c r="H34" s="1583"/>
      <c r="I34" s="1583"/>
      <c r="J34" s="1583"/>
      <c r="K34" s="3391"/>
      <c r="L34" s="393" t="s">
        <v>2668</v>
      </c>
    </row>
    <row r="35" spans="1:12" ht="15.75" x14ac:dyDescent="0.2">
      <c r="A35" s="2410">
        <v>44012</v>
      </c>
      <c r="B35" s="2306" t="s">
        <v>4</v>
      </c>
      <c r="C35" s="2311"/>
      <c r="D35" s="2312"/>
      <c r="E35" s="2311">
        <v>38</v>
      </c>
      <c r="F35" s="2311"/>
      <c r="G35" s="2311"/>
      <c r="H35" s="2311"/>
      <c r="I35" s="2311"/>
      <c r="J35" s="2311"/>
      <c r="K35" s="3395"/>
      <c r="L35" s="2332"/>
    </row>
    <row r="36" spans="1:12" ht="15.75" x14ac:dyDescent="0.2">
      <c r="A36" s="2410">
        <v>44042</v>
      </c>
      <c r="B36" s="2306" t="s">
        <v>4</v>
      </c>
      <c r="C36" s="2311"/>
      <c r="D36" s="2312"/>
      <c r="E36" s="2311">
        <v>40</v>
      </c>
      <c r="F36" s="2311"/>
      <c r="G36" s="2311"/>
      <c r="H36" s="2311"/>
      <c r="I36" s="2311"/>
      <c r="J36" s="2311"/>
      <c r="K36" s="3395"/>
      <c r="L36" s="2332"/>
    </row>
    <row r="37" spans="1:12" ht="15.75" x14ac:dyDescent="0.2">
      <c r="A37" s="1581">
        <v>44061</v>
      </c>
      <c r="B37" s="1582" t="s">
        <v>186</v>
      </c>
      <c r="C37" s="1583"/>
      <c r="D37" s="258">
        <f t="shared" si="0"/>
        <v>0</v>
      </c>
      <c r="E37" s="1583"/>
      <c r="F37" s="1583"/>
      <c r="G37" s="1583"/>
      <c r="H37" s="2670">
        <v>5555</v>
      </c>
      <c r="I37" s="2670">
        <v>100</v>
      </c>
      <c r="J37" s="1583"/>
      <c r="K37" s="3391"/>
      <c r="L37" s="393" t="s">
        <v>3875</v>
      </c>
    </row>
    <row r="38" spans="1:12" ht="15.75" x14ac:dyDescent="0.2">
      <c r="A38" s="2410">
        <v>44073</v>
      </c>
      <c r="B38" s="2306" t="s">
        <v>4</v>
      </c>
      <c r="C38" s="2311"/>
      <c r="D38" s="2312"/>
      <c r="E38" s="2311">
        <v>40</v>
      </c>
      <c r="F38" s="2311"/>
      <c r="G38" s="2311"/>
      <c r="H38" s="2311"/>
      <c r="I38" s="2311"/>
      <c r="J38" s="2311"/>
      <c r="K38" s="3395"/>
      <c r="L38" s="2332"/>
    </row>
    <row r="39" spans="1:12" ht="15.75" x14ac:dyDescent="0.2">
      <c r="A39" s="2410">
        <v>44104</v>
      </c>
      <c r="B39" s="2306" t="s">
        <v>4</v>
      </c>
      <c r="C39" s="2311"/>
      <c r="D39" s="2312"/>
      <c r="E39" s="2311">
        <v>40</v>
      </c>
      <c r="F39" s="2311"/>
      <c r="G39" s="2311"/>
      <c r="H39" s="2311"/>
      <c r="I39" s="2311"/>
      <c r="J39" s="2311"/>
      <c r="K39" s="3395"/>
      <c r="L39" s="2332"/>
    </row>
    <row r="40" spans="1:12" ht="15.75" x14ac:dyDescent="0.2">
      <c r="A40" s="2410">
        <v>44134</v>
      </c>
      <c r="B40" s="2306" t="s">
        <v>4</v>
      </c>
      <c r="C40" s="2311"/>
      <c r="D40" s="2312"/>
      <c r="E40" s="2311">
        <v>40</v>
      </c>
      <c r="F40" s="2311"/>
      <c r="G40" s="2311"/>
      <c r="H40" s="2311"/>
      <c r="I40" s="2311"/>
      <c r="J40" s="2311"/>
      <c r="K40" s="3395"/>
      <c r="L40" s="2332"/>
    </row>
    <row r="41" spans="1:12" ht="15.75" x14ac:dyDescent="0.2">
      <c r="A41" s="2410">
        <v>44165</v>
      </c>
      <c r="B41" s="2306" t="s">
        <v>4</v>
      </c>
      <c r="C41" s="2311"/>
      <c r="D41" s="2312"/>
      <c r="E41" s="2311">
        <v>40</v>
      </c>
      <c r="F41" s="2311"/>
      <c r="G41" s="2311"/>
      <c r="H41" s="2311"/>
      <c r="I41" s="2311"/>
      <c r="J41" s="2311"/>
      <c r="K41" s="3395"/>
      <c r="L41" s="2332"/>
    </row>
    <row r="42" spans="1:12" ht="15.75" x14ac:dyDescent="0.2">
      <c r="A42" s="2959">
        <v>44143</v>
      </c>
      <c r="B42" s="2958" t="s">
        <v>12</v>
      </c>
      <c r="C42" s="256">
        <v>95</v>
      </c>
      <c r="D42" s="325">
        <f t="shared" si="0"/>
        <v>57</v>
      </c>
      <c r="E42" s="256">
        <v>40</v>
      </c>
      <c r="F42" s="256" t="s">
        <v>159</v>
      </c>
      <c r="G42" s="256">
        <v>100</v>
      </c>
      <c r="H42" s="256"/>
      <c r="I42" s="256"/>
      <c r="J42" s="256"/>
      <c r="K42" s="3393"/>
      <c r="L42" s="358" t="s">
        <v>4077</v>
      </c>
    </row>
    <row r="43" spans="1:12" ht="15.75" x14ac:dyDescent="0.2">
      <c r="A43" s="1581">
        <v>44145</v>
      </c>
      <c r="B43" s="1582" t="s">
        <v>186</v>
      </c>
      <c r="C43" s="1583"/>
      <c r="D43" s="258">
        <f t="shared" si="0"/>
        <v>0</v>
      </c>
      <c r="E43" s="1583"/>
      <c r="F43" s="1583"/>
      <c r="G43" s="1583"/>
      <c r="H43" s="1583">
        <v>5555</v>
      </c>
      <c r="I43" s="1583">
        <v>100</v>
      </c>
      <c r="J43" s="1583"/>
      <c r="K43" s="3391"/>
      <c r="L43" s="393"/>
    </row>
    <row r="44" spans="1:12" ht="15.75" x14ac:dyDescent="0.2">
      <c r="A44" s="3000">
        <v>44167</v>
      </c>
      <c r="B44" s="3001" t="s">
        <v>14</v>
      </c>
      <c r="C44" s="3482" t="s">
        <v>3220</v>
      </c>
      <c r="D44" s="3505"/>
      <c r="E44" s="3505"/>
      <c r="F44" s="3505"/>
      <c r="G44" s="3505"/>
      <c r="H44" s="3505"/>
      <c r="I44" s="3505"/>
      <c r="J44" s="3483"/>
      <c r="K44" s="3391"/>
      <c r="L44" s="393"/>
    </row>
    <row r="45" spans="1:12" ht="15.75" x14ac:dyDescent="0.2">
      <c r="A45" s="1581">
        <v>44169</v>
      </c>
      <c r="B45" s="1582" t="s">
        <v>12</v>
      </c>
      <c r="C45" s="1583">
        <v>195</v>
      </c>
      <c r="D45" s="258">
        <f>+C45-(E45/100*C45)</f>
        <v>117</v>
      </c>
      <c r="E45" s="1583">
        <v>40</v>
      </c>
      <c r="F45" s="1583" t="s">
        <v>159</v>
      </c>
      <c r="G45" s="1583">
        <v>85</v>
      </c>
      <c r="H45" s="1583"/>
      <c r="I45" s="1583"/>
      <c r="J45" s="1583"/>
      <c r="K45" s="3391"/>
      <c r="L45" s="393" t="s">
        <v>4078</v>
      </c>
    </row>
    <row r="46" spans="1:12" ht="15.75" x14ac:dyDescent="0.2">
      <c r="A46" s="2410">
        <v>44195</v>
      </c>
      <c r="B46" s="2306" t="s">
        <v>4</v>
      </c>
      <c r="C46" s="2311"/>
      <c r="D46" s="2312"/>
      <c r="E46" s="2311">
        <v>40</v>
      </c>
      <c r="F46" s="2311"/>
      <c r="G46" s="2311"/>
      <c r="H46" s="2311"/>
      <c r="I46" s="2311"/>
      <c r="J46" s="2311"/>
      <c r="K46" s="3395"/>
      <c r="L46" s="2332"/>
    </row>
    <row r="47" spans="1:12" ht="15.75" x14ac:dyDescent="0.2">
      <c r="A47" s="1581">
        <v>44218</v>
      </c>
      <c r="B47" s="1582" t="s">
        <v>26</v>
      </c>
      <c r="C47" s="3666" t="s">
        <v>4192</v>
      </c>
      <c r="D47" s="3667"/>
      <c r="E47" s="3667"/>
      <c r="F47" s="3667"/>
      <c r="G47" s="3667"/>
      <c r="H47" s="3667"/>
      <c r="I47" s="3667"/>
      <c r="J47" s="3668"/>
      <c r="K47" s="3391"/>
      <c r="L47" s="393"/>
    </row>
    <row r="48" spans="1:12" ht="15.75" x14ac:dyDescent="0.2">
      <c r="A48" s="1581">
        <v>44219</v>
      </c>
      <c r="B48" s="1582" t="s">
        <v>186</v>
      </c>
      <c r="C48" s="1583"/>
      <c r="D48" s="258">
        <f>+C48*(100-E48)/100</f>
        <v>0</v>
      </c>
      <c r="E48" s="1583"/>
      <c r="F48" s="1583"/>
      <c r="G48" s="1583"/>
      <c r="H48" s="3055">
        <v>5230</v>
      </c>
      <c r="I48" s="3055">
        <v>100</v>
      </c>
      <c r="J48" s="1583"/>
      <c r="K48" s="3391"/>
      <c r="L48" s="393" t="s">
        <v>3310</v>
      </c>
    </row>
    <row r="49" spans="1:12" ht="15.75" x14ac:dyDescent="0.2">
      <c r="A49" s="1581">
        <v>44221</v>
      </c>
      <c r="B49" s="1582" t="s">
        <v>12</v>
      </c>
      <c r="C49" s="258">
        <v>125</v>
      </c>
      <c r="D49" s="258">
        <f>+C49-(E49/100*C49)</f>
        <v>75</v>
      </c>
      <c r="E49" s="258">
        <v>40</v>
      </c>
      <c r="F49" s="258" t="s">
        <v>159</v>
      </c>
      <c r="G49" s="258">
        <v>130</v>
      </c>
      <c r="H49" s="1583"/>
      <c r="I49" s="1583"/>
      <c r="J49" s="1583"/>
      <c r="K49" s="3391"/>
      <c r="L49" s="393" t="s">
        <v>4212</v>
      </c>
    </row>
    <row r="50" spans="1:12" ht="15.75" x14ac:dyDescent="0.2">
      <c r="A50" s="2410">
        <v>44226</v>
      </c>
      <c r="B50" s="2306" t="s">
        <v>4</v>
      </c>
      <c r="C50" s="2311"/>
      <c r="D50" s="2312"/>
      <c r="E50" s="2311">
        <v>40</v>
      </c>
      <c r="F50" s="2311"/>
      <c r="G50" s="2311"/>
      <c r="H50" s="2311"/>
      <c r="I50" s="2311"/>
      <c r="J50" s="2311"/>
      <c r="K50" s="3395"/>
      <c r="L50" s="2332"/>
    </row>
    <row r="51" spans="1:12" ht="15.75" x14ac:dyDescent="0.2">
      <c r="A51" s="2410">
        <v>44255</v>
      </c>
      <c r="B51" s="2306" t="s">
        <v>4</v>
      </c>
      <c r="C51" s="2311"/>
      <c r="D51" s="2312"/>
      <c r="E51" s="2311">
        <v>40</v>
      </c>
      <c r="F51" s="2311"/>
      <c r="G51" s="2311"/>
      <c r="H51" s="2311"/>
      <c r="I51" s="2311"/>
      <c r="J51" s="2311"/>
      <c r="K51" s="3395"/>
      <c r="L51" s="2332"/>
    </row>
    <row r="52" spans="1:12" ht="15.75" x14ac:dyDescent="0.2">
      <c r="A52" s="2410">
        <v>44285</v>
      </c>
      <c r="B52" s="2306" t="s">
        <v>4</v>
      </c>
      <c r="C52" s="2311"/>
      <c r="D52" s="2312"/>
      <c r="E52" s="2311">
        <v>40</v>
      </c>
      <c r="F52" s="2311"/>
      <c r="G52" s="2311"/>
      <c r="H52" s="2311"/>
      <c r="I52" s="2311"/>
      <c r="J52" s="2311"/>
      <c r="K52" s="3395"/>
      <c r="L52" s="2332"/>
    </row>
    <row r="53" spans="1:12" ht="15.75" x14ac:dyDescent="0.2">
      <c r="A53" s="1581">
        <v>44328</v>
      </c>
      <c r="B53" s="1582" t="s">
        <v>12</v>
      </c>
      <c r="C53" s="258">
        <v>140</v>
      </c>
      <c r="D53" s="258">
        <f>C53*(100-E53)/100</f>
        <v>84</v>
      </c>
      <c r="E53" s="258">
        <v>40</v>
      </c>
      <c r="F53" s="258" t="s">
        <v>159</v>
      </c>
      <c r="G53" s="258">
        <v>110</v>
      </c>
      <c r="H53" s="1583"/>
      <c r="I53" s="1583"/>
      <c r="J53" s="1583"/>
      <c r="K53" s="3391"/>
      <c r="L53" s="393" t="s">
        <v>22</v>
      </c>
    </row>
    <row r="54" spans="1:12" ht="15.75" x14ac:dyDescent="0.2">
      <c r="A54" s="1581">
        <v>44347</v>
      </c>
      <c r="B54" s="1582" t="s">
        <v>186</v>
      </c>
      <c r="C54" s="1583"/>
      <c r="D54" s="258">
        <f t="shared" si="0"/>
        <v>0</v>
      </c>
      <c r="E54" s="1583"/>
      <c r="F54" s="1583"/>
      <c r="G54" s="1583"/>
      <c r="H54" s="1583">
        <v>5485</v>
      </c>
      <c r="I54" s="1583">
        <v>100</v>
      </c>
      <c r="J54" s="1583"/>
      <c r="K54" s="3391"/>
      <c r="L54" s="393" t="s">
        <v>4381</v>
      </c>
    </row>
    <row r="55" spans="1:12" ht="15.75" x14ac:dyDescent="0.2">
      <c r="A55" s="1581">
        <v>44455</v>
      </c>
      <c r="B55" s="1582" t="s">
        <v>186</v>
      </c>
      <c r="C55" s="1583"/>
      <c r="D55" s="258" t="s">
        <v>301</v>
      </c>
      <c r="E55" s="1583"/>
      <c r="F55" s="1583"/>
      <c r="G55" s="1583"/>
      <c r="H55" s="1583">
        <v>5650</v>
      </c>
      <c r="I55" s="1583">
        <v>100</v>
      </c>
      <c r="J55" s="1583"/>
      <c r="K55" s="3391"/>
      <c r="L55" s="393"/>
    </row>
    <row r="56" spans="1:12" ht="15.75" x14ac:dyDescent="0.2">
      <c r="A56" s="1581">
        <v>44463</v>
      </c>
      <c r="B56" s="1582" t="s">
        <v>14</v>
      </c>
      <c r="C56" s="3666" t="s">
        <v>407</v>
      </c>
      <c r="D56" s="3667"/>
      <c r="E56" s="3667"/>
      <c r="F56" s="3667"/>
      <c r="G56" s="3667"/>
      <c r="H56" s="3667"/>
      <c r="I56" s="3667"/>
      <c r="J56" s="3668"/>
      <c r="K56" s="3391"/>
      <c r="L56" s="393"/>
    </row>
    <row r="57" spans="1:12" ht="29.25" customHeight="1" x14ac:dyDescent="0.2">
      <c r="A57" s="1581">
        <v>44465</v>
      </c>
      <c r="B57" s="1582" t="s">
        <v>12</v>
      </c>
      <c r="C57" s="3399">
        <v>70</v>
      </c>
      <c r="D57" s="258">
        <f>C57*(100-E57)/100</f>
        <v>38.5</v>
      </c>
      <c r="E57" s="3399">
        <v>45</v>
      </c>
      <c r="F57" s="258" t="s">
        <v>159</v>
      </c>
      <c r="G57" s="3399">
        <v>80</v>
      </c>
      <c r="H57" s="1583"/>
      <c r="I57" s="1583"/>
      <c r="J57" s="1583"/>
      <c r="K57" s="3391"/>
      <c r="L57" s="148" t="s">
        <v>4560</v>
      </c>
    </row>
    <row r="58" spans="1:12" ht="15.75" x14ac:dyDescent="0.2">
      <c r="A58" s="1581">
        <v>44466</v>
      </c>
      <c r="B58" s="1582" t="s">
        <v>14</v>
      </c>
      <c r="C58" s="3666" t="s">
        <v>407</v>
      </c>
      <c r="D58" s="3667"/>
      <c r="E58" s="3667"/>
      <c r="F58" s="3667"/>
      <c r="G58" s="3667"/>
      <c r="H58" s="3667"/>
      <c r="I58" s="3667"/>
      <c r="J58" s="3668"/>
      <c r="K58" s="3391"/>
      <c r="L58" s="158"/>
    </row>
    <row r="59" spans="1:12" ht="24" customHeight="1" x14ac:dyDescent="0.2">
      <c r="A59" s="2132">
        <v>44506</v>
      </c>
      <c r="B59" s="2133" t="s">
        <v>12</v>
      </c>
      <c r="C59" s="2134">
        <v>75</v>
      </c>
      <c r="D59" s="2135">
        <v>46</v>
      </c>
      <c r="E59" s="2134">
        <v>45</v>
      </c>
      <c r="F59" s="2134" t="s">
        <v>159</v>
      </c>
      <c r="G59" s="2134">
        <v>85</v>
      </c>
      <c r="H59" s="2127"/>
      <c r="I59" s="2134"/>
      <c r="J59" s="2134"/>
      <c r="K59" s="3414"/>
      <c r="L59" s="148" t="s">
        <v>4560</v>
      </c>
    </row>
    <row r="60" spans="1:12" ht="15.75" x14ac:dyDescent="0.2">
      <c r="A60" s="1581"/>
      <c r="B60" s="1582"/>
      <c r="C60" s="1583"/>
      <c r="D60" s="258">
        <f t="shared" si="0"/>
        <v>0</v>
      </c>
      <c r="E60" s="1583"/>
      <c r="F60" s="1583"/>
      <c r="G60" s="1583"/>
      <c r="H60" s="1583"/>
      <c r="I60" s="1583"/>
      <c r="J60" s="1583"/>
      <c r="K60" s="3391"/>
      <c r="L60" s="158"/>
    </row>
    <row r="61" spans="1:12" ht="15.75" x14ac:dyDescent="0.2">
      <c r="A61" s="1581"/>
      <c r="B61" s="1582"/>
      <c r="C61" s="1583"/>
      <c r="D61" s="258">
        <f t="shared" si="0"/>
        <v>0</v>
      </c>
      <c r="E61" s="1583"/>
      <c r="F61" s="1583"/>
      <c r="G61" s="1583"/>
      <c r="H61" s="1583"/>
      <c r="I61" s="1583"/>
      <c r="J61" s="1583"/>
      <c r="K61" s="3391"/>
      <c r="L61" s="158"/>
    </row>
    <row r="62" spans="1:12" ht="15.75" x14ac:dyDescent="0.2">
      <c r="A62" s="1581"/>
      <c r="B62" s="1582"/>
      <c r="C62" s="1583"/>
      <c r="D62" s="258">
        <f t="shared" si="0"/>
        <v>0</v>
      </c>
      <c r="E62" s="1583"/>
      <c r="F62" s="1583"/>
      <c r="G62" s="1583"/>
      <c r="H62" s="1583"/>
      <c r="I62" s="1583"/>
      <c r="J62" s="1583"/>
      <c r="K62" s="3391"/>
      <c r="L62" s="158"/>
    </row>
    <row r="63" spans="1:12" ht="15.75" x14ac:dyDescent="0.2">
      <c r="A63" s="1581"/>
      <c r="B63" s="1582"/>
      <c r="C63" s="1583"/>
      <c r="D63" s="258">
        <f t="shared" si="0"/>
        <v>0</v>
      </c>
      <c r="E63" s="1583"/>
      <c r="F63" s="1583"/>
      <c r="G63" s="1583"/>
      <c r="H63" s="1583"/>
      <c r="I63" s="1583"/>
      <c r="J63" s="1583"/>
      <c r="K63" s="3391"/>
      <c r="L63" s="158"/>
    </row>
    <row r="64" spans="1:12" ht="15.75" x14ac:dyDescent="0.2">
      <c r="A64" s="1581"/>
      <c r="B64" s="1582"/>
      <c r="C64" s="1583"/>
      <c r="D64" s="258">
        <f t="shared" si="0"/>
        <v>0</v>
      </c>
      <c r="E64" s="1583"/>
      <c r="F64" s="1583"/>
      <c r="G64" s="1583"/>
      <c r="H64" s="1583"/>
      <c r="I64" s="1583"/>
      <c r="J64" s="1583"/>
      <c r="K64" s="3391"/>
      <c r="L64" s="158"/>
    </row>
    <row r="65" spans="1:12" ht="15.75" x14ac:dyDescent="0.2">
      <c r="A65" s="1581"/>
      <c r="B65" s="1582"/>
      <c r="C65" s="1583"/>
      <c r="D65" s="258">
        <f t="shared" si="0"/>
        <v>0</v>
      </c>
      <c r="E65" s="1583"/>
      <c r="F65" s="1583"/>
      <c r="G65" s="1583"/>
      <c r="H65" s="1583"/>
      <c r="I65" s="1583"/>
      <c r="J65" s="1583"/>
      <c r="K65" s="3391"/>
      <c r="L65" s="158"/>
    </row>
    <row r="66" spans="1:12" ht="15.75" x14ac:dyDescent="0.2">
      <c r="A66" s="1581"/>
      <c r="B66" s="1582"/>
      <c r="C66" s="1583"/>
      <c r="D66" s="258">
        <f t="shared" si="0"/>
        <v>0</v>
      </c>
      <c r="E66" s="1583"/>
      <c r="F66" s="1583"/>
      <c r="G66" s="1583"/>
      <c r="H66" s="1583"/>
      <c r="I66" s="1583"/>
      <c r="J66" s="1583"/>
      <c r="K66" s="3391"/>
      <c r="L66" s="158"/>
    </row>
    <row r="67" spans="1:12" ht="15.75" x14ac:dyDescent="0.2">
      <c r="A67" s="1581"/>
      <c r="B67" s="1582"/>
      <c r="C67" s="1583"/>
      <c r="D67" s="258">
        <f t="shared" si="0"/>
        <v>0</v>
      </c>
      <c r="E67" s="1583"/>
      <c r="F67" s="1583"/>
      <c r="G67" s="1583"/>
      <c r="H67" s="1583"/>
      <c r="I67" s="1583"/>
      <c r="J67" s="1583"/>
      <c r="K67" s="3391"/>
      <c r="L67" s="158"/>
    </row>
    <row r="68" spans="1:12" ht="15.75" x14ac:dyDescent="0.2">
      <c r="A68" s="1581"/>
      <c r="B68" s="1582"/>
      <c r="C68" s="1583"/>
      <c r="D68" s="258">
        <f t="shared" si="0"/>
        <v>0</v>
      </c>
      <c r="E68" s="1583"/>
      <c r="F68" s="1583"/>
      <c r="G68" s="1583"/>
      <c r="H68" s="1583"/>
      <c r="I68" s="1583"/>
      <c r="J68" s="1583"/>
      <c r="K68" s="3391"/>
      <c r="L68" s="158"/>
    </row>
    <row r="69" spans="1:12" ht="15.75" x14ac:dyDescent="0.2">
      <c r="A69" s="1581"/>
      <c r="B69" s="1582"/>
      <c r="C69" s="1583"/>
      <c r="D69" s="258">
        <f t="shared" si="0"/>
        <v>0</v>
      </c>
      <c r="E69" s="1583"/>
      <c r="F69" s="1583"/>
      <c r="G69" s="1583"/>
      <c r="H69" s="1583"/>
      <c r="I69" s="1583"/>
      <c r="J69" s="1583"/>
      <c r="K69" s="3391"/>
      <c r="L69" s="158"/>
    </row>
    <row r="70" spans="1:12" ht="15.75" x14ac:dyDescent="0.2">
      <c r="A70" s="1581"/>
      <c r="B70" s="1582"/>
      <c r="C70" s="1583"/>
      <c r="D70" s="258">
        <f t="shared" si="0"/>
        <v>0</v>
      </c>
      <c r="E70" s="1583"/>
      <c r="F70" s="1583"/>
      <c r="G70" s="1583"/>
      <c r="H70" s="1583"/>
      <c r="I70" s="1583"/>
      <c r="J70" s="1583"/>
      <c r="K70" s="3391"/>
      <c r="L70" s="158"/>
    </row>
    <row r="71" spans="1:12" ht="15.75" x14ac:dyDescent="0.2">
      <c r="A71" s="1581"/>
      <c r="B71" s="1582"/>
      <c r="C71" s="1583"/>
      <c r="D71" s="258">
        <f t="shared" si="0"/>
        <v>0</v>
      </c>
      <c r="E71" s="1583"/>
      <c r="F71" s="1583"/>
      <c r="G71" s="1583"/>
      <c r="H71" s="1583"/>
      <c r="I71" s="1583"/>
      <c r="J71" s="1583"/>
      <c r="K71" s="3391"/>
      <c r="L71" s="158"/>
    </row>
    <row r="72" spans="1:12" ht="15.75" x14ac:dyDescent="0.2">
      <c r="A72" s="1581"/>
      <c r="B72" s="1582"/>
      <c r="C72" s="1583"/>
      <c r="D72" s="258">
        <f t="shared" si="0"/>
        <v>0</v>
      </c>
      <c r="E72" s="1583"/>
      <c r="F72" s="1583"/>
      <c r="G72" s="1583"/>
      <c r="H72" s="1583"/>
      <c r="I72" s="1583"/>
      <c r="J72" s="1583"/>
      <c r="K72" s="3391"/>
      <c r="L72" s="158"/>
    </row>
    <row r="73" spans="1:12" ht="15.75" x14ac:dyDescent="0.2">
      <c r="A73" s="1581"/>
      <c r="B73" s="1582"/>
      <c r="C73" s="1583"/>
      <c r="D73" s="258">
        <f t="shared" si="0"/>
        <v>0</v>
      </c>
      <c r="E73" s="1583"/>
      <c r="F73" s="1583"/>
      <c r="G73" s="1583"/>
      <c r="H73" s="1583"/>
      <c r="I73" s="1583"/>
      <c r="J73" s="1583"/>
      <c r="K73" s="3391"/>
      <c r="L73" s="158"/>
    </row>
    <row r="74" spans="1:12" ht="15.75" x14ac:dyDescent="0.2">
      <c r="A74" s="1581"/>
      <c r="B74" s="1582"/>
      <c r="C74" s="1583"/>
      <c r="D74" s="258">
        <f t="shared" si="0"/>
        <v>0</v>
      </c>
      <c r="E74" s="1583"/>
      <c r="F74" s="1583"/>
      <c r="G74" s="1583"/>
      <c r="H74" s="1583"/>
      <c r="I74" s="1583"/>
      <c r="J74" s="1583"/>
      <c r="K74" s="3391"/>
      <c r="L74" s="158"/>
    </row>
    <row r="75" spans="1:12" ht="15.75" x14ac:dyDescent="0.2">
      <c r="A75" s="1581"/>
      <c r="B75" s="1582"/>
      <c r="C75" s="1583"/>
      <c r="D75" s="258">
        <f t="shared" si="0"/>
        <v>0</v>
      </c>
      <c r="E75" s="1583"/>
      <c r="F75" s="1583"/>
      <c r="G75" s="1583"/>
      <c r="H75" s="1583"/>
      <c r="I75" s="1583"/>
      <c r="J75" s="1583"/>
      <c r="K75" s="3391"/>
      <c r="L75" s="158"/>
    </row>
    <row r="76" spans="1:12" ht="15.75" x14ac:dyDescent="0.2">
      <c r="A76" s="1581"/>
      <c r="B76" s="1582"/>
      <c r="C76" s="1583"/>
      <c r="D76" s="258">
        <f t="shared" si="0"/>
        <v>0</v>
      </c>
      <c r="E76" s="1583"/>
      <c r="F76" s="1583"/>
      <c r="G76" s="1583"/>
      <c r="H76" s="1583"/>
      <c r="I76" s="1583"/>
      <c r="J76" s="1583"/>
      <c r="K76" s="3391"/>
      <c r="L76" s="158"/>
    </row>
    <row r="77" spans="1:12" ht="15.75" x14ac:dyDescent="0.2">
      <c r="A77" s="1581"/>
      <c r="B77" s="1582"/>
      <c r="C77" s="1583"/>
      <c r="D77" s="258">
        <f t="shared" si="0"/>
        <v>0</v>
      </c>
      <c r="E77" s="1583"/>
      <c r="F77" s="1583"/>
      <c r="G77" s="1583"/>
      <c r="H77" s="1583"/>
      <c r="I77" s="1583"/>
      <c r="J77" s="1583"/>
      <c r="K77" s="3391"/>
      <c r="L77" s="158"/>
    </row>
    <row r="78" spans="1:12" ht="15.75" x14ac:dyDescent="0.2">
      <c r="A78" s="1581"/>
      <c r="B78" s="1582"/>
      <c r="C78" s="1583"/>
      <c r="D78" s="258">
        <f t="shared" si="0"/>
        <v>0</v>
      </c>
      <c r="E78" s="1583"/>
      <c r="F78" s="1583"/>
      <c r="G78" s="1583"/>
      <c r="H78" s="1583"/>
      <c r="I78" s="1583"/>
      <c r="J78" s="1583"/>
      <c r="K78" s="3391"/>
      <c r="L78" s="158"/>
    </row>
    <row r="79" spans="1:12" ht="15.75" x14ac:dyDescent="0.2">
      <c r="A79" s="1581"/>
      <c r="B79" s="1582"/>
      <c r="C79" s="1583"/>
      <c r="D79" s="258">
        <f t="shared" si="0"/>
        <v>0</v>
      </c>
      <c r="E79" s="1583"/>
      <c r="F79" s="1583"/>
      <c r="G79" s="1583"/>
      <c r="H79" s="1583"/>
      <c r="I79" s="1583"/>
      <c r="J79" s="1583"/>
      <c r="K79" s="3391"/>
      <c r="L79" s="158"/>
    </row>
    <row r="80" spans="1:12" ht="15.75" x14ac:dyDescent="0.2">
      <c r="A80" s="1581"/>
      <c r="B80" s="1582"/>
      <c r="C80" s="1583"/>
      <c r="D80" s="258">
        <f t="shared" si="0"/>
        <v>0</v>
      </c>
      <c r="E80" s="1583"/>
      <c r="F80" s="1583"/>
      <c r="G80" s="1583"/>
      <c r="H80" s="1583"/>
      <c r="I80" s="1583"/>
      <c r="J80" s="1583"/>
      <c r="K80" s="3391"/>
      <c r="L80" s="158"/>
    </row>
    <row r="81" spans="1:12" ht="15.75" x14ac:dyDescent="0.2">
      <c r="A81" s="1581"/>
      <c r="B81" s="1582"/>
      <c r="C81" s="1583"/>
      <c r="D81" s="258">
        <f t="shared" si="0"/>
        <v>0</v>
      </c>
      <c r="E81" s="1583"/>
      <c r="F81" s="1583"/>
      <c r="G81" s="1583"/>
      <c r="H81" s="1583"/>
      <c r="I81" s="1583"/>
      <c r="J81" s="1583"/>
      <c r="K81" s="3391"/>
      <c r="L81" s="158"/>
    </row>
    <row r="82" spans="1:12" ht="15.75" x14ac:dyDescent="0.2">
      <c r="A82" s="1581"/>
      <c r="B82" s="1582"/>
      <c r="C82" s="1583"/>
      <c r="D82" s="258">
        <f t="shared" si="0"/>
        <v>0</v>
      </c>
      <c r="E82" s="1583"/>
      <c r="F82" s="1583"/>
      <c r="G82" s="1583"/>
      <c r="H82" s="1583"/>
      <c r="I82" s="1583"/>
      <c r="J82" s="1583"/>
      <c r="K82" s="3391"/>
      <c r="L82" s="158"/>
    </row>
    <row r="83" spans="1:12" ht="15.75" x14ac:dyDescent="0.2">
      <c r="A83" s="1581"/>
      <c r="B83" s="1582"/>
      <c r="C83" s="1583"/>
      <c r="D83" s="258">
        <f t="shared" si="0"/>
        <v>0</v>
      </c>
      <c r="E83" s="1583"/>
      <c r="F83" s="1583"/>
      <c r="G83" s="1583"/>
      <c r="H83" s="1583"/>
      <c r="I83" s="1583"/>
      <c r="J83" s="1583"/>
      <c r="K83" s="3391"/>
      <c r="L83" s="158"/>
    </row>
    <row r="84" spans="1:12" ht="15.75" x14ac:dyDescent="0.2">
      <c r="A84" s="1581"/>
      <c r="B84" s="1582"/>
      <c r="C84" s="1583"/>
      <c r="D84" s="258">
        <f t="shared" si="0"/>
        <v>0</v>
      </c>
      <c r="E84" s="1583"/>
      <c r="F84" s="1583"/>
      <c r="G84" s="1583"/>
      <c r="H84" s="1583"/>
      <c r="I84" s="1583"/>
      <c r="J84" s="1583"/>
      <c r="K84" s="3391"/>
      <c r="L84" s="158"/>
    </row>
    <row r="85" spans="1:12" ht="15.75" x14ac:dyDescent="0.2">
      <c r="A85" s="1581"/>
      <c r="B85" s="1582"/>
      <c r="C85" s="1583"/>
      <c r="D85" s="258">
        <f t="shared" si="0"/>
        <v>0</v>
      </c>
      <c r="E85" s="1583"/>
      <c r="F85" s="1583"/>
      <c r="G85" s="1583"/>
      <c r="H85" s="1583"/>
      <c r="I85" s="1583"/>
      <c r="J85" s="1583"/>
      <c r="K85" s="3391"/>
      <c r="L85" s="158"/>
    </row>
    <row r="86" spans="1:12" ht="15.75" x14ac:dyDescent="0.2">
      <c r="A86" s="1581"/>
      <c r="B86" s="1582"/>
      <c r="C86" s="1583"/>
      <c r="D86" s="258">
        <f t="shared" ref="D86:D149" si="1">+C86*(100-E86)/100</f>
        <v>0</v>
      </c>
      <c r="E86" s="1583"/>
      <c r="F86" s="1583"/>
      <c r="G86" s="1583"/>
      <c r="H86" s="1583"/>
      <c r="I86" s="1583"/>
      <c r="J86" s="1583"/>
      <c r="K86" s="3391"/>
      <c r="L86" s="158"/>
    </row>
    <row r="87" spans="1:12" ht="15.75" x14ac:dyDescent="0.2">
      <c r="A87" s="1581"/>
      <c r="B87" s="1582"/>
      <c r="C87" s="1583"/>
      <c r="D87" s="258">
        <f t="shared" si="1"/>
        <v>0</v>
      </c>
      <c r="E87" s="1583"/>
      <c r="F87" s="1583"/>
      <c r="G87" s="1583"/>
      <c r="H87" s="1583"/>
      <c r="I87" s="1583"/>
      <c r="J87" s="1583"/>
      <c r="K87" s="3391"/>
      <c r="L87" s="158"/>
    </row>
    <row r="88" spans="1:12" ht="15.75" x14ac:dyDescent="0.2">
      <c r="A88" s="1581"/>
      <c r="B88" s="1582"/>
      <c r="C88" s="1583"/>
      <c r="D88" s="258">
        <f t="shared" si="1"/>
        <v>0</v>
      </c>
      <c r="E88" s="1583"/>
      <c r="F88" s="1583"/>
      <c r="G88" s="1583"/>
      <c r="H88" s="1583"/>
      <c r="I88" s="1583"/>
      <c r="J88" s="1583"/>
      <c r="K88" s="3391"/>
      <c r="L88" s="158"/>
    </row>
    <row r="89" spans="1:12" ht="15.75" x14ac:dyDescent="0.2">
      <c r="A89" s="1581"/>
      <c r="B89" s="1582"/>
      <c r="C89" s="1583"/>
      <c r="D89" s="258">
        <f t="shared" si="1"/>
        <v>0</v>
      </c>
      <c r="E89" s="1583"/>
      <c r="F89" s="1583"/>
      <c r="G89" s="1583"/>
      <c r="H89" s="1583"/>
      <c r="I89" s="1583"/>
      <c r="J89" s="1583"/>
      <c r="K89" s="3391"/>
      <c r="L89" s="158"/>
    </row>
    <row r="90" spans="1:12" ht="15.75" x14ac:dyDescent="0.2">
      <c r="A90" s="1581"/>
      <c r="B90" s="1582"/>
      <c r="C90" s="1583"/>
      <c r="D90" s="258">
        <f t="shared" si="1"/>
        <v>0</v>
      </c>
      <c r="E90" s="1583"/>
      <c r="F90" s="1583"/>
      <c r="G90" s="1583"/>
      <c r="H90" s="1583"/>
      <c r="I90" s="1583"/>
      <c r="J90" s="1583"/>
      <c r="K90" s="3391"/>
      <c r="L90" s="158"/>
    </row>
    <row r="91" spans="1:12" ht="15.75" x14ac:dyDescent="0.2">
      <c r="A91" s="1581"/>
      <c r="B91" s="1582"/>
      <c r="C91" s="1583"/>
      <c r="D91" s="258">
        <f t="shared" si="1"/>
        <v>0</v>
      </c>
      <c r="E91" s="1583"/>
      <c r="F91" s="1583"/>
      <c r="G91" s="1583"/>
      <c r="H91" s="1583"/>
      <c r="I91" s="1583"/>
      <c r="J91" s="1583"/>
      <c r="K91" s="3391"/>
      <c r="L91" s="158"/>
    </row>
    <row r="92" spans="1:12" ht="15.75" x14ac:dyDescent="0.2">
      <c r="A92" s="1581"/>
      <c r="B92" s="1582"/>
      <c r="C92" s="1583"/>
      <c r="D92" s="258">
        <f t="shared" si="1"/>
        <v>0</v>
      </c>
      <c r="E92" s="1583"/>
      <c r="F92" s="1583"/>
      <c r="G92" s="1583"/>
      <c r="H92" s="1583"/>
      <c r="I92" s="1583"/>
      <c r="J92" s="1583"/>
      <c r="K92" s="3391"/>
      <c r="L92" s="158"/>
    </row>
    <row r="93" spans="1:12" ht="15.75" x14ac:dyDescent="0.2">
      <c r="A93" s="1581"/>
      <c r="B93" s="1582"/>
      <c r="C93" s="1583"/>
      <c r="D93" s="258">
        <f t="shared" si="1"/>
        <v>0</v>
      </c>
      <c r="E93" s="1583"/>
      <c r="F93" s="1583"/>
      <c r="G93" s="1583"/>
      <c r="H93" s="1583"/>
      <c r="I93" s="1583"/>
      <c r="J93" s="1583"/>
      <c r="K93" s="3391"/>
      <c r="L93" s="158"/>
    </row>
    <row r="94" spans="1:12" ht="15.75" x14ac:dyDescent="0.2">
      <c r="A94" s="1581"/>
      <c r="B94" s="1582"/>
      <c r="C94" s="1583"/>
      <c r="D94" s="258">
        <f t="shared" si="1"/>
        <v>0</v>
      </c>
      <c r="E94" s="1583"/>
      <c r="F94" s="1583"/>
      <c r="G94" s="1583"/>
      <c r="H94" s="1583"/>
      <c r="I94" s="1583"/>
      <c r="J94" s="1583"/>
      <c r="K94" s="3391"/>
      <c r="L94" s="158"/>
    </row>
    <row r="95" spans="1:12" ht="15.75" x14ac:dyDescent="0.2">
      <c r="A95" s="1581"/>
      <c r="B95" s="1582"/>
      <c r="C95" s="1583"/>
      <c r="D95" s="258">
        <f t="shared" si="1"/>
        <v>0</v>
      </c>
      <c r="E95" s="1583"/>
      <c r="F95" s="1583"/>
      <c r="G95" s="1583"/>
      <c r="H95" s="1583"/>
      <c r="I95" s="1583"/>
      <c r="J95" s="1583"/>
      <c r="K95" s="3391"/>
      <c r="L95" s="158"/>
    </row>
    <row r="96" spans="1:12" ht="15.75" x14ac:dyDescent="0.2">
      <c r="A96" s="1581"/>
      <c r="B96" s="1582"/>
      <c r="C96" s="1583"/>
      <c r="D96" s="258">
        <f t="shared" si="1"/>
        <v>0</v>
      </c>
      <c r="E96" s="1583"/>
      <c r="F96" s="1583"/>
      <c r="G96" s="1583"/>
      <c r="H96" s="1583"/>
      <c r="I96" s="1583"/>
      <c r="J96" s="1583"/>
      <c r="K96" s="3391"/>
      <c r="L96" s="158"/>
    </row>
    <row r="97" spans="1:12" ht="15.75" x14ac:dyDescent="0.2">
      <c r="A97" s="1581"/>
      <c r="B97" s="1582"/>
      <c r="C97" s="1583"/>
      <c r="D97" s="258">
        <f t="shared" si="1"/>
        <v>0</v>
      </c>
      <c r="E97" s="1583"/>
      <c r="F97" s="1583"/>
      <c r="G97" s="1583"/>
      <c r="H97" s="1583"/>
      <c r="I97" s="1583"/>
      <c r="J97" s="1583"/>
      <c r="K97" s="3391"/>
      <c r="L97" s="158"/>
    </row>
    <row r="98" spans="1:12" ht="15.75" x14ac:dyDescent="0.2">
      <c r="A98" s="1581"/>
      <c r="B98" s="1582"/>
      <c r="C98" s="1583"/>
      <c r="D98" s="258">
        <f t="shared" si="1"/>
        <v>0</v>
      </c>
      <c r="E98" s="1583"/>
      <c r="F98" s="1583"/>
      <c r="G98" s="1583"/>
      <c r="H98" s="1583"/>
      <c r="I98" s="1583"/>
      <c r="J98" s="1583"/>
      <c r="K98" s="3391"/>
      <c r="L98" s="158"/>
    </row>
    <row r="99" spans="1:12" ht="15.75" x14ac:dyDescent="0.2">
      <c r="A99" s="1581"/>
      <c r="B99" s="1582"/>
      <c r="C99" s="1583"/>
      <c r="D99" s="258">
        <f t="shared" si="1"/>
        <v>0</v>
      </c>
      <c r="E99" s="1583"/>
      <c r="F99" s="1583"/>
      <c r="G99" s="1583"/>
      <c r="H99" s="1583"/>
      <c r="I99" s="1583"/>
      <c r="J99" s="1583"/>
      <c r="K99" s="3391"/>
      <c r="L99" s="158"/>
    </row>
    <row r="100" spans="1:12" ht="15.75" x14ac:dyDescent="0.2">
      <c r="A100" s="1581"/>
      <c r="B100" s="1582"/>
      <c r="C100" s="1583"/>
      <c r="D100" s="258">
        <f t="shared" si="1"/>
        <v>0</v>
      </c>
      <c r="E100" s="1583"/>
      <c r="F100" s="1583"/>
      <c r="G100" s="1583"/>
      <c r="H100" s="1583"/>
      <c r="I100" s="1583"/>
      <c r="J100" s="1583"/>
      <c r="K100" s="3391"/>
      <c r="L100" s="158"/>
    </row>
    <row r="101" spans="1:12" ht="15.75" x14ac:dyDescent="0.2">
      <c r="A101" s="1581"/>
      <c r="B101" s="1582"/>
      <c r="C101" s="1583"/>
      <c r="D101" s="258">
        <f t="shared" si="1"/>
        <v>0</v>
      </c>
      <c r="E101" s="1583"/>
      <c r="F101" s="1583"/>
      <c r="G101" s="1583"/>
      <c r="H101" s="1583"/>
      <c r="I101" s="1583"/>
      <c r="J101" s="1583"/>
      <c r="K101" s="3391"/>
      <c r="L101" s="158"/>
    </row>
    <row r="102" spans="1:12" ht="15.75" x14ac:dyDescent="0.2">
      <c r="A102" s="1581"/>
      <c r="B102" s="1582"/>
      <c r="C102" s="1583"/>
      <c r="D102" s="258">
        <f t="shared" si="1"/>
        <v>0</v>
      </c>
      <c r="E102" s="1583"/>
      <c r="F102" s="1583"/>
      <c r="G102" s="1583"/>
      <c r="H102" s="1583"/>
      <c r="I102" s="1583"/>
      <c r="J102" s="1583"/>
      <c r="K102" s="3391"/>
      <c r="L102" s="158"/>
    </row>
    <row r="103" spans="1:12" ht="15.75" x14ac:dyDescent="0.2">
      <c r="A103" s="1581"/>
      <c r="B103" s="1582"/>
      <c r="C103" s="1583"/>
      <c r="D103" s="258">
        <f t="shared" si="1"/>
        <v>0</v>
      </c>
      <c r="E103" s="1583"/>
      <c r="F103" s="1583"/>
      <c r="G103" s="1583"/>
      <c r="H103" s="1583"/>
      <c r="I103" s="1583"/>
      <c r="J103" s="1583"/>
      <c r="K103" s="3391"/>
      <c r="L103" s="158"/>
    </row>
    <row r="104" spans="1:12" ht="15.75" x14ac:dyDescent="0.2">
      <c r="A104" s="1581"/>
      <c r="B104" s="1582"/>
      <c r="C104" s="1583"/>
      <c r="D104" s="258">
        <f t="shared" si="1"/>
        <v>0</v>
      </c>
      <c r="E104" s="1583"/>
      <c r="F104" s="1583"/>
      <c r="G104" s="1583"/>
      <c r="H104" s="1583"/>
      <c r="I104" s="1583"/>
      <c r="J104" s="1583"/>
      <c r="K104" s="3391"/>
      <c r="L104" s="158"/>
    </row>
    <row r="105" spans="1:12" ht="15.75" x14ac:dyDescent="0.2">
      <c r="A105" s="1581"/>
      <c r="B105" s="1582"/>
      <c r="C105" s="1583"/>
      <c r="D105" s="258">
        <f t="shared" si="1"/>
        <v>0</v>
      </c>
      <c r="E105" s="1583"/>
      <c r="F105" s="1583"/>
      <c r="G105" s="1583"/>
      <c r="H105" s="1583"/>
      <c r="I105" s="1583"/>
      <c r="J105" s="1583"/>
      <c r="K105" s="3391"/>
      <c r="L105" s="158"/>
    </row>
    <row r="106" spans="1:12" ht="15.75" x14ac:dyDescent="0.2">
      <c r="A106" s="1581"/>
      <c r="B106" s="1582"/>
      <c r="C106" s="1583"/>
      <c r="D106" s="258">
        <f t="shared" si="1"/>
        <v>0</v>
      </c>
      <c r="E106" s="1583"/>
      <c r="F106" s="1583"/>
      <c r="G106" s="1583"/>
      <c r="H106" s="1583"/>
      <c r="I106" s="1583"/>
      <c r="J106" s="1583"/>
      <c r="K106" s="3391"/>
      <c r="L106" s="158"/>
    </row>
    <row r="107" spans="1:12" ht="15.75" x14ac:dyDescent="0.2">
      <c r="A107" s="1581"/>
      <c r="B107" s="1582"/>
      <c r="C107" s="1583"/>
      <c r="D107" s="258">
        <f t="shared" si="1"/>
        <v>0</v>
      </c>
      <c r="E107" s="1583"/>
      <c r="F107" s="1583"/>
      <c r="G107" s="1583"/>
      <c r="H107" s="1583"/>
      <c r="I107" s="1583"/>
      <c r="J107" s="1583"/>
      <c r="K107" s="3391"/>
      <c r="L107" s="158"/>
    </row>
    <row r="108" spans="1:12" ht="15.75" x14ac:dyDescent="0.2">
      <c r="A108" s="1581"/>
      <c r="B108" s="1582"/>
      <c r="C108" s="1583"/>
      <c r="D108" s="258">
        <f t="shared" si="1"/>
        <v>0</v>
      </c>
      <c r="E108" s="1583"/>
      <c r="F108" s="1583"/>
      <c r="G108" s="1583"/>
      <c r="H108" s="1583"/>
      <c r="I108" s="1583"/>
      <c r="J108" s="1583"/>
      <c r="K108" s="3391"/>
      <c r="L108" s="158"/>
    </row>
    <row r="109" spans="1:12" ht="15.75" x14ac:dyDescent="0.2">
      <c r="A109" s="1581"/>
      <c r="B109" s="1582"/>
      <c r="C109" s="1583"/>
      <c r="D109" s="258">
        <f t="shared" si="1"/>
        <v>0</v>
      </c>
      <c r="E109" s="1583"/>
      <c r="F109" s="1583"/>
      <c r="G109" s="1583"/>
      <c r="H109" s="1583"/>
      <c r="I109" s="1583"/>
      <c r="J109" s="1583"/>
      <c r="K109" s="3391"/>
      <c r="L109" s="158"/>
    </row>
    <row r="110" spans="1:12" ht="15.75" x14ac:dyDescent="0.2">
      <c r="A110" s="1581"/>
      <c r="B110" s="1582"/>
      <c r="C110" s="1583"/>
      <c r="D110" s="258">
        <f t="shared" si="1"/>
        <v>0</v>
      </c>
      <c r="E110" s="1583"/>
      <c r="F110" s="1583"/>
      <c r="G110" s="1583"/>
      <c r="H110" s="1583"/>
      <c r="I110" s="1583"/>
      <c r="J110" s="1583"/>
      <c r="K110" s="3391"/>
      <c r="L110" s="158"/>
    </row>
    <row r="111" spans="1:12" ht="15.75" x14ac:dyDescent="0.2">
      <c r="A111" s="1581"/>
      <c r="B111" s="1582"/>
      <c r="C111" s="1583"/>
      <c r="D111" s="258">
        <f t="shared" si="1"/>
        <v>0</v>
      </c>
      <c r="E111" s="1583"/>
      <c r="F111" s="1583"/>
      <c r="G111" s="1583"/>
      <c r="H111" s="1583"/>
      <c r="I111" s="1583"/>
      <c r="J111" s="1583"/>
      <c r="K111" s="3391"/>
      <c r="L111" s="158"/>
    </row>
    <row r="112" spans="1:12" ht="15.75" x14ac:dyDescent="0.2">
      <c r="A112" s="1581"/>
      <c r="B112" s="1582"/>
      <c r="C112" s="1583"/>
      <c r="D112" s="258">
        <f t="shared" si="1"/>
        <v>0</v>
      </c>
      <c r="E112" s="1583"/>
      <c r="F112" s="1583"/>
      <c r="G112" s="1583"/>
      <c r="H112" s="1583"/>
      <c r="I112" s="1583"/>
      <c r="J112" s="1583"/>
      <c r="K112" s="3391"/>
      <c r="L112" s="158"/>
    </row>
    <row r="113" spans="1:12" ht="15.75" x14ac:dyDescent="0.2">
      <c r="A113" s="1581"/>
      <c r="B113" s="1582"/>
      <c r="C113" s="1583"/>
      <c r="D113" s="258">
        <f t="shared" si="1"/>
        <v>0</v>
      </c>
      <c r="E113" s="1583"/>
      <c r="F113" s="1583"/>
      <c r="G113" s="1583"/>
      <c r="H113" s="1583"/>
      <c r="I113" s="1583"/>
      <c r="J113" s="1583"/>
      <c r="K113" s="3391"/>
      <c r="L113" s="158"/>
    </row>
    <row r="114" spans="1:12" ht="15.75" x14ac:dyDescent="0.2">
      <c r="A114" s="1581"/>
      <c r="B114" s="1582"/>
      <c r="C114" s="1583"/>
      <c r="D114" s="258">
        <f t="shared" si="1"/>
        <v>0</v>
      </c>
      <c r="E114" s="1583"/>
      <c r="F114" s="1583"/>
      <c r="G114" s="1583"/>
      <c r="H114" s="1583"/>
      <c r="I114" s="1583"/>
      <c r="J114" s="1583"/>
      <c r="K114" s="3391"/>
      <c r="L114" s="158"/>
    </row>
    <row r="115" spans="1:12" ht="15.75" x14ac:dyDescent="0.2">
      <c r="A115" s="1581"/>
      <c r="B115" s="1582"/>
      <c r="C115" s="1583"/>
      <c r="D115" s="258">
        <f t="shared" si="1"/>
        <v>0</v>
      </c>
      <c r="E115" s="1583"/>
      <c r="F115" s="1583"/>
      <c r="G115" s="1583"/>
      <c r="H115" s="1583"/>
      <c r="I115" s="1583"/>
      <c r="J115" s="1583"/>
      <c r="K115" s="3391"/>
      <c r="L115" s="158"/>
    </row>
    <row r="116" spans="1:12" ht="15.75" x14ac:dyDescent="0.2">
      <c r="A116" s="1581"/>
      <c r="B116" s="1582"/>
      <c r="C116" s="1583"/>
      <c r="D116" s="258">
        <f t="shared" si="1"/>
        <v>0</v>
      </c>
      <c r="E116" s="1583"/>
      <c r="F116" s="1583"/>
      <c r="G116" s="1583"/>
      <c r="H116" s="1583"/>
      <c r="I116" s="1583"/>
      <c r="J116" s="1583"/>
      <c r="K116" s="3391"/>
      <c r="L116" s="158"/>
    </row>
    <row r="117" spans="1:12" ht="15.75" x14ac:dyDescent="0.2">
      <c r="A117" s="1581"/>
      <c r="B117" s="1582"/>
      <c r="C117" s="1583"/>
      <c r="D117" s="258">
        <f t="shared" si="1"/>
        <v>0</v>
      </c>
      <c r="E117" s="1583"/>
      <c r="F117" s="1583"/>
      <c r="G117" s="1583"/>
      <c r="H117" s="1583"/>
      <c r="I117" s="1583"/>
      <c r="J117" s="1583"/>
      <c r="K117" s="3391"/>
      <c r="L117" s="158"/>
    </row>
    <row r="118" spans="1:12" ht="15.75" x14ac:dyDescent="0.2">
      <c r="A118" s="1581"/>
      <c r="B118" s="1582"/>
      <c r="C118" s="1583"/>
      <c r="D118" s="258">
        <f t="shared" si="1"/>
        <v>0</v>
      </c>
      <c r="E118" s="1583"/>
      <c r="F118" s="1583"/>
      <c r="G118" s="1583"/>
      <c r="H118" s="1583"/>
      <c r="I118" s="1583"/>
      <c r="J118" s="1583"/>
      <c r="K118" s="3391"/>
      <c r="L118" s="158"/>
    </row>
    <row r="119" spans="1:12" ht="15.75" x14ac:dyDescent="0.2">
      <c r="A119" s="1581"/>
      <c r="B119" s="1582"/>
      <c r="C119" s="1583"/>
      <c r="D119" s="258">
        <f t="shared" si="1"/>
        <v>0</v>
      </c>
      <c r="E119" s="1583"/>
      <c r="F119" s="1583"/>
      <c r="G119" s="1583"/>
      <c r="H119" s="1583"/>
      <c r="I119" s="1583"/>
      <c r="J119" s="1583"/>
      <c r="K119" s="3391"/>
      <c r="L119" s="158"/>
    </row>
    <row r="120" spans="1:12" ht="15.75" x14ac:dyDescent="0.2">
      <c r="A120" s="1581"/>
      <c r="B120" s="1582"/>
      <c r="C120" s="1583"/>
      <c r="D120" s="258">
        <f t="shared" si="1"/>
        <v>0</v>
      </c>
      <c r="E120" s="1583"/>
      <c r="F120" s="1583"/>
      <c r="G120" s="1583"/>
      <c r="H120" s="1583"/>
      <c r="I120" s="1583"/>
      <c r="J120" s="1583"/>
      <c r="K120" s="3391"/>
      <c r="L120" s="158"/>
    </row>
    <row r="121" spans="1:12" ht="15.75" x14ac:dyDescent="0.2">
      <c r="A121" s="1581"/>
      <c r="B121" s="1582"/>
      <c r="C121" s="1583"/>
      <c r="D121" s="258">
        <f t="shared" si="1"/>
        <v>0</v>
      </c>
      <c r="E121" s="1583"/>
      <c r="F121" s="1583"/>
      <c r="G121" s="1583"/>
      <c r="H121" s="1583"/>
      <c r="I121" s="1583"/>
      <c r="J121" s="1583"/>
      <c r="K121" s="3391"/>
      <c r="L121" s="158"/>
    </row>
    <row r="122" spans="1:12" ht="15.75" x14ac:dyDescent="0.2">
      <c r="A122" s="1581"/>
      <c r="B122" s="1582"/>
      <c r="C122" s="1583"/>
      <c r="D122" s="258">
        <f t="shared" si="1"/>
        <v>0</v>
      </c>
      <c r="E122" s="1583"/>
      <c r="F122" s="1583"/>
      <c r="G122" s="1583"/>
      <c r="H122" s="1583"/>
      <c r="I122" s="1583"/>
      <c r="J122" s="1583"/>
      <c r="K122" s="3391"/>
      <c r="L122" s="158"/>
    </row>
    <row r="123" spans="1:12" ht="15.75" x14ac:dyDescent="0.2">
      <c r="A123" s="1581"/>
      <c r="B123" s="1582"/>
      <c r="C123" s="1583"/>
      <c r="D123" s="258">
        <f t="shared" si="1"/>
        <v>0</v>
      </c>
      <c r="E123" s="1583"/>
      <c r="F123" s="1583"/>
      <c r="G123" s="1583"/>
      <c r="H123" s="1583"/>
      <c r="I123" s="1583"/>
      <c r="J123" s="1583"/>
      <c r="K123" s="3391"/>
      <c r="L123" s="158"/>
    </row>
    <row r="124" spans="1:12" ht="15.75" x14ac:dyDescent="0.2">
      <c r="A124" s="1581"/>
      <c r="B124" s="1582"/>
      <c r="C124" s="1583"/>
      <c r="D124" s="258">
        <f t="shared" si="1"/>
        <v>0</v>
      </c>
      <c r="E124" s="1583"/>
      <c r="F124" s="1583"/>
      <c r="G124" s="1583"/>
      <c r="H124" s="1583"/>
      <c r="I124" s="1583"/>
      <c r="J124" s="1583"/>
      <c r="K124" s="3391"/>
      <c r="L124" s="158"/>
    </row>
    <row r="125" spans="1:12" ht="15.75" x14ac:dyDescent="0.2">
      <c r="A125" s="1581"/>
      <c r="B125" s="1582"/>
      <c r="C125" s="1583"/>
      <c r="D125" s="258">
        <f t="shared" si="1"/>
        <v>0</v>
      </c>
      <c r="E125" s="1583"/>
      <c r="F125" s="1583"/>
      <c r="G125" s="1583"/>
      <c r="H125" s="1583"/>
      <c r="I125" s="1583"/>
      <c r="J125" s="1583"/>
      <c r="K125" s="3391"/>
      <c r="L125" s="158"/>
    </row>
    <row r="126" spans="1:12" ht="15.75" x14ac:dyDescent="0.2">
      <c r="A126" s="1581"/>
      <c r="B126" s="1582"/>
      <c r="C126" s="1583"/>
      <c r="D126" s="258">
        <f t="shared" si="1"/>
        <v>0</v>
      </c>
      <c r="E126" s="1583"/>
      <c r="F126" s="1583"/>
      <c r="G126" s="1583"/>
      <c r="H126" s="1583"/>
      <c r="I126" s="1583"/>
      <c r="J126" s="1583"/>
      <c r="K126" s="3391"/>
      <c r="L126" s="158"/>
    </row>
    <row r="127" spans="1:12" ht="15.75" x14ac:dyDescent="0.2">
      <c r="A127" s="1581"/>
      <c r="B127" s="1582"/>
      <c r="C127" s="1583"/>
      <c r="D127" s="258">
        <f t="shared" si="1"/>
        <v>0</v>
      </c>
      <c r="E127" s="1583"/>
      <c r="F127" s="1583"/>
      <c r="G127" s="1583"/>
      <c r="H127" s="1583"/>
      <c r="I127" s="1583"/>
      <c r="J127" s="1583"/>
      <c r="K127" s="3391"/>
      <c r="L127" s="158"/>
    </row>
    <row r="128" spans="1:12" ht="15.75" x14ac:dyDescent="0.2">
      <c r="A128" s="1581"/>
      <c r="B128" s="1582"/>
      <c r="C128" s="1583"/>
      <c r="D128" s="258">
        <f t="shared" si="1"/>
        <v>0</v>
      </c>
      <c r="E128" s="1583"/>
      <c r="F128" s="1583"/>
      <c r="G128" s="1583"/>
      <c r="H128" s="1583"/>
      <c r="I128" s="1583"/>
      <c r="J128" s="1583"/>
      <c r="K128" s="3391"/>
      <c r="L128" s="158"/>
    </row>
    <row r="129" spans="1:12" ht="15.75" x14ac:dyDescent="0.2">
      <c r="A129" s="1581"/>
      <c r="B129" s="1582"/>
      <c r="C129" s="1583"/>
      <c r="D129" s="258">
        <f t="shared" si="1"/>
        <v>0</v>
      </c>
      <c r="E129" s="1583"/>
      <c r="F129" s="1583"/>
      <c r="G129" s="1583"/>
      <c r="H129" s="1583"/>
      <c r="I129" s="1583"/>
      <c r="J129" s="1583"/>
      <c r="K129" s="3391"/>
      <c r="L129" s="158"/>
    </row>
    <row r="130" spans="1:12" ht="15.75" x14ac:dyDescent="0.2">
      <c r="A130" s="1581"/>
      <c r="B130" s="1582"/>
      <c r="C130" s="1583"/>
      <c r="D130" s="258">
        <f t="shared" si="1"/>
        <v>0</v>
      </c>
      <c r="E130" s="1583"/>
      <c r="F130" s="1583"/>
      <c r="G130" s="1583"/>
      <c r="H130" s="1583"/>
      <c r="I130" s="1583"/>
      <c r="J130" s="1583"/>
      <c r="K130" s="3391"/>
      <c r="L130" s="158"/>
    </row>
    <row r="131" spans="1:12" ht="15.75" x14ac:dyDescent="0.2">
      <c r="A131" s="1581"/>
      <c r="B131" s="1582"/>
      <c r="C131" s="1583"/>
      <c r="D131" s="258">
        <f t="shared" si="1"/>
        <v>0</v>
      </c>
      <c r="E131" s="1583"/>
      <c r="F131" s="1583"/>
      <c r="G131" s="1583"/>
      <c r="H131" s="1583"/>
      <c r="I131" s="1583"/>
      <c r="J131" s="1583"/>
      <c r="K131" s="3391"/>
      <c r="L131" s="158"/>
    </row>
    <row r="132" spans="1:12" ht="15.75" x14ac:dyDescent="0.2">
      <c r="A132" s="1581"/>
      <c r="B132" s="1582"/>
      <c r="C132" s="1583"/>
      <c r="D132" s="258">
        <f t="shared" si="1"/>
        <v>0</v>
      </c>
      <c r="E132" s="1583"/>
      <c r="F132" s="1583"/>
      <c r="G132" s="1583"/>
      <c r="H132" s="1583"/>
      <c r="I132" s="1583"/>
      <c r="J132" s="1583"/>
      <c r="K132" s="3391"/>
      <c r="L132" s="158"/>
    </row>
    <row r="133" spans="1:12" ht="15.75" x14ac:dyDescent="0.2">
      <c r="A133" s="1581"/>
      <c r="B133" s="1582"/>
      <c r="C133" s="1583"/>
      <c r="D133" s="258">
        <f t="shared" si="1"/>
        <v>0</v>
      </c>
      <c r="E133" s="1583"/>
      <c r="F133" s="1583"/>
      <c r="G133" s="1583"/>
      <c r="H133" s="1583"/>
      <c r="I133" s="1583"/>
      <c r="J133" s="1583"/>
      <c r="K133" s="3391"/>
      <c r="L133" s="158"/>
    </row>
    <row r="134" spans="1:12" ht="15.75" x14ac:dyDescent="0.2">
      <c r="A134" s="1581"/>
      <c r="B134" s="1582"/>
      <c r="C134" s="1583"/>
      <c r="D134" s="258">
        <f t="shared" si="1"/>
        <v>0</v>
      </c>
      <c r="E134" s="1583"/>
      <c r="F134" s="1583"/>
      <c r="G134" s="1583"/>
      <c r="H134" s="1583"/>
      <c r="I134" s="1583"/>
      <c r="J134" s="1583"/>
      <c r="K134" s="3391"/>
      <c r="L134" s="158"/>
    </row>
    <row r="135" spans="1:12" ht="15.75" x14ac:dyDescent="0.2">
      <c r="A135" s="1581"/>
      <c r="B135" s="1582"/>
      <c r="C135" s="1583"/>
      <c r="D135" s="258">
        <f t="shared" si="1"/>
        <v>0</v>
      </c>
      <c r="E135" s="1583"/>
      <c r="F135" s="1583"/>
      <c r="G135" s="1583"/>
      <c r="H135" s="1583"/>
      <c r="I135" s="1583"/>
      <c r="J135" s="1583"/>
      <c r="K135" s="3391"/>
      <c r="L135" s="158"/>
    </row>
    <row r="136" spans="1:12" ht="15.75" x14ac:dyDescent="0.2">
      <c r="A136" s="1581"/>
      <c r="B136" s="1582"/>
      <c r="C136" s="1583"/>
      <c r="D136" s="258">
        <f t="shared" si="1"/>
        <v>0</v>
      </c>
      <c r="E136" s="1583"/>
      <c r="F136" s="1583"/>
      <c r="G136" s="1583"/>
      <c r="H136" s="1583"/>
      <c r="I136" s="1583"/>
      <c r="J136" s="1583"/>
      <c r="K136" s="3391"/>
      <c r="L136" s="158"/>
    </row>
    <row r="137" spans="1:12" ht="15.75" x14ac:dyDescent="0.2">
      <c r="A137" s="1581"/>
      <c r="B137" s="1582"/>
      <c r="C137" s="1583"/>
      <c r="D137" s="258">
        <f t="shared" si="1"/>
        <v>0</v>
      </c>
      <c r="E137" s="1583"/>
      <c r="F137" s="1583"/>
      <c r="G137" s="1583"/>
      <c r="H137" s="1583"/>
      <c r="I137" s="1583"/>
      <c r="J137" s="1583"/>
      <c r="K137" s="3391"/>
      <c r="L137" s="158"/>
    </row>
    <row r="138" spans="1:12" ht="15.75" x14ac:dyDescent="0.2">
      <c r="A138" s="1581"/>
      <c r="B138" s="1582"/>
      <c r="C138" s="1583"/>
      <c r="D138" s="258">
        <f t="shared" si="1"/>
        <v>0</v>
      </c>
      <c r="E138" s="1583"/>
      <c r="F138" s="1583"/>
      <c r="G138" s="1583"/>
      <c r="H138" s="1583"/>
      <c r="I138" s="1583"/>
      <c r="J138" s="1583"/>
      <c r="K138" s="3391"/>
      <c r="L138" s="158"/>
    </row>
    <row r="139" spans="1:12" ht="15.75" x14ac:dyDescent="0.2">
      <c r="A139" s="1581"/>
      <c r="B139" s="1582"/>
      <c r="C139" s="1583"/>
      <c r="D139" s="258">
        <f t="shared" si="1"/>
        <v>0</v>
      </c>
      <c r="E139" s="1583"/>
      <c r="F139" s="1583"/>
      <c r="G139" s="1583"/>
      <c r="H139" s="1583"/>
      <c r="I139" s="1583"/>
      <c r="J139" s="1583"/>
      <c r="K139" s="3391"/>
      <c r="L139" s="158"/>
    </row>
    <row r="140" spans="1:12" ht="15.75" x14ac:dyDescent="0.2">
      <c r="A140" s="1581"/>
      <c r="B140" s="1582"/>
      <c r="C140" s="1583"/>
      <c r="D140" s="258">
        <f t="shared" si="1"/>
        <v>0</v>
      </c>
      <c r="E140" s="1583"/>
      <c r="F140" s="1583"/>
      <c r="G140" s="1583"/>
      <c r="H140" s="1583"/>
      <c r="I140" s="1583"/>
      <c r="J140" s="1583"/>
      <c r="K140" s="3391"/>
      <c r="L140" s="158"/>
    </row>
    <row r="141" spans="1:12" ht="15.75" x14ac:dyDescent="0.2">
      <c r="A141" s="1581"/>
      <c r="B141" s="1582"/>
      <c r="C141" s="1583"/>
      <c r="D141" s="258">
        <f t="shared" si="1"/>
        <v>0</v>
      </c>
      <c r="E141" s="1583"/>
      <c r="F141" s="1583"/>
      <c r="G141" s="1583"/>
      <c r="H141" s="1583"/>
      <c r="I141" s="1583"/>
      <c r="J141" s="1583"/>
      <c r="K141" s="3391"/>
      <c r="L141" s="158"/>
    </row>
    <row r="142" spans="1:12" ht="15.75" x14ac:dyDescent="0.2">
      <c r="A142" s="1581"/>
      <c r="B142" s="1582"/>
      <c r="C142" s="1583"/>
      <c r="D142" s="258">
        <f t="shared" si="1"/>
        <v>0</v>
      </c>
      <c r="E142" s="1583"/>
      <c r="F142" s="1583"/>
      <c r="G142" s="1583"/>
      <c r="H142" s="1583"/>
      <c r="I142" s="1583"/>
      <c r="J142" s="1583"/>
      <c r="K142" s="3391"/>
      <c r="L142" s="158"/>
    </row>
    <row r="143" spans="1:12" ht="15.75" x14ac:dyDescent="0.2">
      <c r="A143" s="1581"/>
      <c r="B143" s="1582"/>
      <c r="C143" s="1583"/>
      <c r="D143" s="258">
        <f t="shared" si="1"/>
        <v>0</v>
      </c>
      <c r="E143" s="1583"/>
      <c r="F143" s="1583"/>
      <c r="G143" s="1583"/>
      <c r="H143" s="1583"/>
      <c r="I143" s="1583"/>
      <c r="J143" s="1583"/>
      <c r="K143" s="3391"/>
      <c r="L143" s="158"/>
    </row>
    <row r="144" spans="1:12" ht="15.75" x14ac:dyDescent="0.2">
      <c r="A144" s="1581"/>
      <c r="B144" s="1582"/>
      <c r="C144" s="1583"/>
      <c r="D144" s="258">
        <f t="shared" si="1"/>
        <v>0</v>
      </c>
      <c r="E144" s="1583"/>
      <c r="F144" s="1583"/>
      <c r="G144" s="1583"/>
      <c r="H144" s="1583"/>
      <c r="I144" s="1583"/>
      <c r="J144" s="1583"/>
      <c r="K144" s="3391"/>
      <c r="L144" s="158"/>
    </row>
    <row r="145" spans="1:12" ht="15.75" x14ac:dyDescent="0.2">
      <c r="A145" s="1581"/>
      <c r="B145" s="1582"/>
      <c r="C145" s="1583"/>
      <c r="D145" s="258">
        <f t="shared" si="1"/>
        <v>0</v>
      </c>
      <c r="E145" s="1583"/>
      <c r="F145" s="1583"/>
      <c r="G145" s="1583"/>
      <c r="H145" s="1583"/>
      <c r="I145" s="1583"/>
      <c r="J145" s="1583"/>
      <c r="K145" s="3391"/>
      <c r="L145" s="158"/>
    </row>
    <row r="146" spans="1:12" ht="15.75" x14ac:dyDescent="0.2">
      <c r="A146" s="1581"/>
      <c r="B146" s="1582"/>
      <c r="C146" s="1583"/>
      <c r="D146" s="258">
        <f t="shared" si="1"/>
        <v>0</v>
      </c>
      <c r="E146" s="1583"/>
      <c r="F146" s="1583"/>
      <c r="G146" s="1583"/>
      <c r="H146" s="1583"/>
      <c r="I146" s="1583"/>
      <c r="J146" s="1583"/>
      <c r="K146" s="3391"/>
      <c r="L146" s="158"/>
    </row>
    <row r="147" spans="1:12" ht="15.75" x14ac:dyDescent="0.2">
      <c r="A147" s="1581"/>
      <c r="B147" s="1582"/>
      <c r="C147" s="1583"/>
      <c r="D147" s="258">
        <f t="shared" si="1"/>
        <v>0</v>
      </c>
      <c r="E147" s="1583"/>
      <c r="F147" s="1583"/>
      <c r="G147" s="1583"/>
      <c r="H147" s="1583"/>
      <c r="I147" s="1583"/>
      <c r="J147" s="1583"/>
      <c r="K147" s="3391"/>
      <c r="L147" s="158"/>
    </row>
    <row r="148" spans="1:12" ht="15.75" x14ac:dyDescent="0.2">
      <c r="A148" s="1581"/>
      <c r="B148" s="1582"/>
      <c r="C148" s="1583"/>
      <c r="D148" s="258">
        <f t="shared" si="1"/>
        <v>0</v>
      </c>
      <c r="E148" s="1583"/>
      <c r="F148" s="1583"/>
      <c r="G148" s="1583"/>
      <c r="H148" s="1583"/>
      <c r="I148" s="1583"/>
      <c r="J148" s="1583"/>
      <c r="K148" s="3391"/>
      <c r="L148" s="158"/>
    </row>
    <row r="149" spans="1:12" ht="15.75" x14ac:dyDescent="0.2">
      <c r="A149" s="1581"/>
      <c r="B149" s="1582"/>
      <c r="C149" s="1583"/>
      <c r="D149" s="258">
        <f t="shared" si="1"/>
        <v>0</v>
      </c>
      <c r="E149" s="1583"/>
      <c r="F149" s="1583"/>
      <c r="G149" s="1583"/>
      <c r="H149" s="1583"/>
      <c r="I149" s="1583"/>
      <c r="J149" s="1583"/>
      <c r="K149" s="3391"/>
      <c r="L149" s="158"/>
    </row>
    <row r="150" spans="1:12" ht="15.75" x14ac:dyDescent="0.2">
      <c r="A150" s="1581"/>
      <c r="B150" s="1582"/>
      <c r="C150" s="1583"/>
      <c r="D150" s="258">
        <f t="shared" ref="D150:D213" si="2">+C150*(100-E150)/100</f>
        <v>0</v>
      </c>
      <c r="E150" s="1583"/>
      <c r="F150" s="1583"/>
      <c r="G150" s="1583"/>
      <c r="H150" s="1583"/>
      <c r="I150" s="1583"/>
      <c r="J150" s="1583"/>
      <c r="K150" s="3391"/>
      <c r="L150" s="158"/>
    </row>
    <row r="151" spans="1:12" ht="15.75" x14ac:dyDescent="0.2">
      <c r="A151" s="1581"/>
      <c r="B151" s="1582"/>
      <c r="C151" s="1583"/>
      <c r="D151" s="258">
        <f t="shared" si="2"/>
        <v>0</v>
      </c>
      <c r="E151" s="1583"/>
      <c r="F151" s="1583"/>
      <c r="G151" s="1583"/>
      <c r="H151" s="1583"/>
      <c r="I151" s="1583"/>
      <c r="J151" s="1583"/>
      <c r="K151" s="3391"/>
      <c r="L151" s="158"/>
    </row>
    <row r="152" spans="1:12" ht="15.75" x14ac:dyDescent="0.2">
      <c r="A152" s="1581"/>
      <c r="B152" s="1582"/>
      <c r="C152" s="1583"/>
      <c r="D152" s="258">
        <f t="shared" si="2"/>
        <v>0</v>
      </c>
      <c r="E152" s="1583"/>
      <c r="F152" s="1583"/>
      <c r="G152" s="1583"/>
      <c r="H152" s="1583"/>
      <c r="I152" s="1583"/>
      <c r="J152" s="1583"/>
      <c r="K152" s="3391"/>
      <c r="L152" s="158"/>
    </row>
    <row r="153" spans="1:12" ht="15.75" x14ac:dyDescent="0.2">
      <c r="A153" s="1581"/>
      <c r="B153" s="1582"/>
      <c r="C153" s="1583"/>
      <c r="D153" s="258">
        <f t="shared" si="2"/>
        <v>0</v>
      </c>
      <c r="E153" s="1583"/>
      <c r="F153" s="1583"/>
      <c r="G153" s="1583"/>
      <c r="H153" s="1583"/>
      <c r="I153" s="1583"/>
      <c r="J153" s="1583"/>
      <c r="K153" s="3391"/>
      <c r="L153" s="158"/>
    </row>
    <row r="154" spans="1:12" ht="15.75" x14ac:dyDescent="0.2">
      <c r="A154" s="1581"/>
      <c r="B154" s="1582"/>
      <c r="C154" s="1583"/>
      <c r="D154" s="258">
        <f t="shared" si="2"/>
        <v>0</v>
      </c>
      <c r="E154" s="1583"/>
      <c r="F154" s="1583"/>
      <c r="G154" s="1583"/>
      <c r="H154" s="1583"/>
      <c r="I154" s="1583"/>
      <c r="J154" s="1583"/>
      <c r="K154" s="3391"/>
      <c r="L154" s="158"/>
    </row>
    <row r="155" spans="1:12" ht="15.75" x14ac:dyDescent="0.2">
      <c r="A155" s="1581"/>
      <c r="B155" s="1582"/>
      <c r="C155" s="1583"/>
      <c r="D155" s="258">
        <f t="shared" si="2"/>
        <v>0</v>
      </c>
      <c r="E155" s="1583"/>
      <c r="F155" s="1583"/>
      <c r="G155" s="1583"/>
      <c r="H155" s="1583"/>
      <c r="I155" s="1583"/>
      <c r="J155" s="1583"/>
      <c r="K155" s="3391"/>
      <c r="L155" s="158"/>
    </row>
    <row r="156" spans="1:12" ht="15.75" x14ac:dyDescent="0.2">
      <c r="A156" s="1581"/>
      <c r="B156" s="1582"/>
      <c r="C156" s="1583"/>
      <c r="D156" s="258">
        <f t="shared" si="2"/>
        <v>0</v>
      </c>
      <c r="E156" s="1583"/>
      <c r="F156" s="1583"/>
      <c r="G156" s="1583"/>
      <c r="H156" s="1583"/>
      <c r="I156" s="1583"/>
      <c r="J156" s="1583"/>
      <c r="K156" s="3391"/>
      <c r="L156" s="158"/>
    </row>
    <row r="157" spans="1:12" ht="15.75" x14ac:dyDescent="0.2">
      <c r="A157" s="1581"/>
      <c r="B157" s="1582"/>
      <c r="C157" s="1583"/>
      <c r="D157" s="258">
        <f t="shared" si="2"/>
        <v>0</v>
      </c>
      <c r="E157" s="1583"/>
      <c r="F157" s="1583"/>
      <c r="G157" s="1583"/>
      <c r="H157" s="1583"/>
      <c r="I157" s="1583"/>
      <c r="J157" s="1583"/>
      <c r="K157" s="3391"/>
      <c r="L157" s="158"/>
    </row>
    <row r="158" spans="1:12" ht="15.75" x14ac:dyDescent="0.2">
      <c r="A158" s="1581"/>
      <c r="B158" s="1582"/>
      <c r="C158" s="1583"/>
      <c r="D158" s="258">
        <f t="shared" si="2"/>
        <v>0</v>
      </c>
      <c r="E158" s="1583"/>
      <c r="F158" s="1583"/>
      <c r="G158" s="1583"/>
      <c r="H158" s="1583"/>
      <c r="I158" s="1583"/>
      <c r="J158" s="1583"/>
      <c r="K158" s="3391"/>
      <c r="L158" s="158"/>
    </row>
    <row r="159" spans="1:12" ht="15.75" x14ac:dyDescent="0.2">
      <c r="A159" s="1581"/>
      <c r="B159" s="1582"/>
      <c r="C159" s="1583"/>
      <c r="D159" s="258">
        <f t="shared" si="2"/>
        <v>0</v>
      </c>
      <c r="E159" s="1583"/>
      <c r="F159" s="1583"/>
      <c r="G159" s="1583"/>
      <c r="H159" s="1583"/>
      <c r="I159" s="1583"/>
      <c r="J159" s="1583"/>
      <c r="K159" s="3391"/>
      <c r="L159" s="158"/>
    </row>
    <row r="160" spans="1:12" ht="15.75" x14ac:dyDescent="0.2">
      <c r="A160" s="1581"/>
      <c r="B160" s="1582"/>
      <c r="C160" s="1583"/>
      <c r="D160" s="258">
        <f t="shared" si="2"/>
        <v>0</v>
      </c>
      <c r="E160" s="1583"/>
      <c r="F160" s="1583"/>
      <c r="G160" s="1583"/>
      <c r="H160" s="1583"/>
      <c r="I160" s="1583"/>
      <c r="J160" s="1583"/>
      <c r="K160" s="3391"/>
      <c r="L160" s="158"/>
    </row>
    <row r="161" spans="1:12" ht="15.75" x14ac:dyDescent="0.2">
      <c r="A161" s="1581"/>
      <c r="B161" s="1582"/>
      <c r="C161" s="1583"/>
      <c r="D161" s="258">
        <f t="shared" si="2"/>
        <v>0</v>
      </c>
      <c r="E161" s="1583"/>
      <c r="F161" s="1583"/>
      <c r="G161" s="1583"/>
      <c r="H161" s="1583"/>
      <c r="I161" s="1583"/>
      <c r="J161" s="1583"/>
      <c r="K161" s="3391"/>
      <c r="L161" s="158"/>
    </row>
    <row r="162" spans="1:12" ht="15.75" x14ac:dyDescent="0.2">
      <c r="A162" s="1581"/>
      <c r="B162" s="1582"/>
      <c r="C162" s="1583"/>
      <c r="D162" s="258">
        <f t="shared" si="2"/>
        <v>0</v>
      </c>
      <c r="E162" s="1583"/>
      <c r="F162" s="1583"/>
      <c r="G162" s="1583"/>
      <c r="H162" s="1583"/>
      <c r="I162" s="1583"/>
      <c r="J162" s="1583"/>
      <c r="K162" s="3391"/>
      <c r="L162" s="158"/>
    </row>
    <row r="163" spans="1:12" ht="15.75" x14ac:dyDescent="0.2">
      <c r="A163" s="1581"/>
      <c r="B163" s="1582"/>
      <c r="C163" s="1583"/>
      <c r="D163" s="258">
        <f t="shared" si="2"/>
        <v>0</v>
      </c>
      <c r="E163" s="1583"/>
      <c r="F163" s="1583"/>
      <c r="G163" s="1583"/>
      <c r="H163" s="1583"/>
      <c r="I163" s="1583"/>
      <c r="J163" s="1583"/>
      <c r="K163" s="3391"/>
      <c r="L163" s="158"/>
    </row>
    <row r="164" spans="1:12" ht="15.75" x14ac:dyDescent="0.2">
      <c r="A164" s="1581"/>
      <c r="B164" s="1582"/>
      <c r="C164" s="1583"/>
      <c r="D164" s="258">
        <f t="shared" si="2"/>
        <v>0</v>
      </c>
      <c r="E164" s="1583"/>
      <c r="F164" s="1583"/>
      <c r="G164" s="1583"/>
      <c r="H164" s="1583"/>
      <c r="I164" s="1583"/>
      <c r="J164" s="1583"/>
      <c r="K164" s="3391"/>
      <c r="L164" s="158"/>
    </row>
    <row r="165" spans="1:12" ht="15.75" x14ac:dyDescent="0.2">
      <c r="A165" s="1581"/>
      <c r="B165" s="1582"/>
      <c r="C165" s="1583"/>
      <c r="D165" s="258">
        <f t="shared" si="2"/>
        <v>0</v>
      </c>
      <c r="E165" s="1583"/>
      <c r="F165" s="1583"/>
      <c r="G165" s="1583"/>
      <c r="H165" s="1583"/>
      <c r="I165" s="1583"/>
      <c r="J165" s="1583"/>
      <c r="K165" s="3391"/>
      <c r="L165" s="158"/>
    </row>
    <row r="166" spans="1:12" ht="15.75" x14ac:dyDescent="0.2">
      <c r="A166" s="1581"/>
      <c r="B166" s="1582"/>
      <c r="C166" s="1583"/>
      <c r="D166" s="258">
        <f t="shared" si="2"/>
        <v>0</v>
      </c>
      <c r="E166" s="1583"/>
      <c r="F166" s="1583"/>
      <c r="G166" s="1583"/>
      <c r="H166" s="1583"/>
      <c r="I166" s="1583"/>
      <c r="J166" s="1583"/>
      <c r="K166" s="3391"/>
      <c r="L166" s="158"/>
    </row>
    <row r="167" spans="1:12" ht="15.75" x14ac:dyDescent="0.2">
      <c r="A167" s="1581"/>
      <c r="B167" s="1582"/>
      <c r="C167" s="1583"/>
      <c r="D167" s="258">
        <f t="shared" si="2"/>
        <v>0</v>
      </c>
      <c r="E167" s="1583"/>
      <c r="F167" s="1583"/>
      <c r="G167" s="1583"/>
      <c r="H167" s="1583"/>
      <c r="I167" s="1583"/>
      <c r="J167" s="1583"/>
      <c r="K167" s="3391"/>
      <c r="L167" s="158"/>
    </row>
    <row r="168" spans="1:12" ht="15.75" x14ac:dyDescent="0.2">
      <c r="A168" s="1581"/>
      <c r="B168" s="1582"/>
      <c r="C168" s="1583"/>
      <c r="D168" s="258">
        <f t="shared" si="2"/>
        <v>0</v>
      </c>
      <c r="E168" s="1583"/>
      <c r="F168" s="1583"/>
      <c r="G168" s="1583"/>
      <c r="H168" s="1583"/>
      <c r="I168" s="1583"/>
      <c r="J168" s="1583"/>
      <c r="K168" s="3391"/>
      <c r="L168" s="158"/>
    </row>
    <row r="169" spans="1:12" ht="15.75" x14ac:dyDescent="0.2">
      <c r="A169" s="1581"/>
      <c r="B169" s="1582"/>
      <c r="C169" s="1583"/>
      <c r="D169" s="258">
        <f t="shared" si="2"/>
        <v>0</v>
      </c>
      <c r="E169" s="1583"/>
      <c r="F169" s="1583"/>
      <c r="G169" s="1583"/>
      <c r="H169" s="1583"/>
      <c r="I169" s="1583"/>
      <c r="J169" s="1583"/>
      <c r="K169" s="3391"/>
      <c r="L169" s="158"/>
    </row>
    <row r="170" spans="1:12" ht="15.75" x14ac:dyDescent="0.2">
      <c r="A170" s="1581"/>
      <c r="B170" s="1582"/>
      <c r="C170" s="1583"/>
      <c r="D170" s="258">
        <f t="shared" si="2"/>
        <v>0</v>
      </c>
      <c r="E170" s="1583"/>
      <c r="F170" s="1583"/>
      <c r="G170" s="1583"/>
      <c r="H170" s="1583"/>
      <c r="I170" s="1583"/>
      <c r="J170" s="1583"/>
      <c r="K170" s="3391"/>
      <c r="L170" s="158"/>
    </row>
    <row r="171" spans="1:12" ht="15.75" x14ac:dyDescent="0.2">
      <c r="A171" s="1581"/>
      <c r="B171" s="1582"/>
      <c r="C171" s="1583"/>
      <c r="D171" s="258">
        <f t="shared" si="2"/>
        <v>0</v>
      </c>
      <c r="E171" s="1583"/>
      <c r="F171" s="1583"/>
      <c r="G171" s="1583"/>
      <c r="H171" s="1583"/>
      <c r="I171" s="1583"/>
      <c r="J171" s="1583"/>
      <c r="K171" s="3391"/>
      <c r="L171" s="158"/>
    </row>
    <row r="172" spans="1:12" ht="15.75" x14ac:dyDescent="0.2">
      <c r="A172" s="1581"/>
      <c r="B172" s="1582"/>
      <c r="C172" s="1583"/>
      <c r="D172" s="258">
        <f t="shared" si="2"/>
        <v>0</v>
      </c>
      <c r="E172" s="1583"/>
      <c r="F172" s="1583"/>
      <c r="G172" s="1583"/>
      <c r="H172" s="1583"/>
      <c r="I172" s="1583"/>
      <c r="J172" s="1583"/>
      <c r="K172" s="3391"/>
      <c r="L172" s="158"/>
    </row>
    <row r="173" spans="1:12" ht="15.75" x14ac:dyDescent="0.2">
      <c r="A173" s="1581"/>
      <c r="B173" s="1582"/>
      <c r="C173" s="1583"/>
      <c r="D173" s="258">
        <f t="shared" si="2"/>
        <v>0</v>
      </c>
      <c r="E173" s="1583"/>
      <c r="F173" s="1583"/>
      <c r="G173" s="1583"/>
      <c r="H173" s="1583"/>
      <c r="I173" s="1583"/>
      <c r="J173" s="1583"/>
      <c r="K173" s="3391"/>
      <c r="L173" s="158"/>
    </row>
    <row r="174" spans="1:12" ht="15.75" x14ac:dyDescent="0.2">
      <c r="A174" s="1581"/>
      <c r="B174" s="1582"/>
      <c r="C174" s="1583"/>
      <c r="D174" s="258">
        <f t="shared" si="2"/>
        <v>0</v>
      </c>
      <c r="E174" s="1583"/>
      <c r="F174" s="1583"/>
      <c r="G174" s="1583"/>
      <c r="H174" s="1583"/>
      <c r="I174" s="1583"/>
      <c r="J174" s="1583"/>
      <c r="K174" s="3391"/>
      <c r="L174" s="158"/>
    </row>
    <row r="175" spans="1:12" ht="15.75" x14ac:dyDescent="0.2">
      <c r="A175" s="1581"/>
      <c r="B175" s="1582"/>
      <c r="C175" s="1583"/>
      <c r="D175" s="258">
        <f t="shared" si="2"/>
        <v>0</v>
      </c>
      <c r="E175" s="1583"/>
      <c r="F175" s="1583"/>
      <c r="G175" s="1583"/>
      <c r="H175" s="1583"/>
      <c r="I175" s="1583"/>
      <c r="J175" s="1583"/>
      <c r="K175" s="3391"/>
      <c r="L175" s="158"/>
    </row>
    <row r="176" spans="1:12" ht="15.75" x14ac:dyDescent="0.2">
      <c r="A176" s="1581"/>
      <c r="B176" s="1582"/>
      <c r="C176" s="1583"/>
      <c r="D176" s="258">
        <f t="shared" si="2"/>
        <v>0</v>
      </c>
      <c r="E176" s="1583"/>
      <c r="F176" s="1583"/>
      <c r="G176" s="1583"/>
      <c r="H176" s="1583"/>
      <c r="I176" s="1583"/>
      <c r="J176" s="1583"/>
      <c r="K176" s="3391"/>
      <c r="L176" s="158"/>
    </row>
    <row r="177" spans="1:12" ht="15.75" x14ac:dyDescent="0.2">
      <c r="A177" s="1581"/>
      <c r="B177" s="1582"/>
      <c r="C177" s="1583"/>
      <c r="D177" s="258">
        <f t="shared" si="2"/>
        <v>0</v>
      </c>
      <c r="E177" s="1583"/>
      <c r="F177" s="1583"/>
      <c r="G177" s="1583"/>
      <c r="H177" s="1583"/>
      <c r="I177" s="1583"/>
      <c r="J177" s="1583"/>
      <c r="K177" s="3391"/>
      <c r="L177" s="158"/>
    </row>
    <row r="178" spans="1:12" ht="15.75" x14ac:dyDescent="0.2">
      <c r="A178" s="1581"/>
      <c r="B178" s="1582"/>
      <c r="C178" s="1583"/>
      <c r="D178" s="258">
        <f t="shared" si="2"/>
        <v>0</v>
      </c>
      <c r="E178" s="1583"/>
      <c r="F178" s="1583"/>
      <c r="G178" s="1583"/>
      <c r="H178" s="1583"/>
      <c r="I178" s="1583"/>
      <c r="J178" s="1583"/>
      <c r="K178" s="3391"/>
      <c r="L178" s="158"/>
    </row>
    <row r="179" spans="1:12" ht="15.75" x14ac:dyDescent="0.2">
      <c r="A179" s="1581"/>
      <c r="B179" s="1582"/>
      <c r="C179" s="1583"/>
      <c r="D179" s="258">
        <f t="shared" si="2"/>
        <v>0</v>
      </c>
      <c r="E179" s="1583"/>
      <c r="F179" s="1583"/>
      <c r="G179" s="1583"/>
      <c r="H179" s="1583"/>
      <c r="I179" s="1583"/>
      <c r="J179" s="1583"/>
      <c r="K179" s="3391"/>
      <c r="L179" s="158"/>
    </row>
    <row r="180" spans="1:12" ht="15.75" x14ac:dyDescent="0.2">
      <c r="A180" s="1581"/>
      <c r="B180" s="1582"/>
      <c r="C180" s="1583"/>
      <c r="D180" s="258">
        <f t="shared" si="2"/>
        <v>0</v>
      </c>
      <c r="E180" s="1583"/>
      <c r="F180" s="1583"/>
      <c r="G180" s="1583"/>
      <c r="H180" s="1583"/>
      <c r="I180" s="1583"/>
      <c r="J180" s="1583"/>
      <c r="K180" s="3391"/>
      <c r="L180" s="158"/>
    </row>
    <row r="181" spans="1:12" ht="15.75" x14ac:dyDescent="0.2">
      <c r="A181" s="1581"/>
      <c r="B181" s="1582"/>
      <c r="C181" s="1583"/>
      <c r="D181" s="258">
        <f t="shared" si="2"/>
        <v>0</v>
      </c>
      <c r="E181" s="1583"/>
      <c r="F181" s="1583"/>
      <c r="G181" s="1583"/>
      <c r="H181" s="1583"/>
      <c r="I181" s="1583"/>
      <c r="J181" s="1583"/>
      <c r="K181" s="3391"/>
      <c r="L181" s="158"/>
    </row>
    <row r="182" spans="1:12" ht="15.75" x14ac:dyDescent="0.2">
      <c r="A182" s="1581"/>
      <c r="B182" s="1582"/>
      <c r="C182" s="1583"/>
      <c r="D182" s="258">
        <f t="shared" si="2"/>
        <v>0</v>
      </c>
      <c r="E182" s="1583"/>
      <c r="F182" s="1583"/>
      <c r="G182" s="1583"/>
      <c r="H182" s="1583"/>
      <c r="I182" s="1583"/>
      <c r="J182" s="1583"/>
      <c r="K182" s="3391"/>
      <c r="L182" s="158"/>
    </row>
    <row r="183" spans="1:12" ht="15.75" x14ac:dyDescent="0.2">
      <c r="A183" s="1581"/>
      <c r="B183" s="1582"/>
      <c r="C183" s="1583"/>
      <c r="D183" s="258">
        <f t="shared" si="2"/>
        <v>0</v>
      </c>
      <c r="E183" s="1583"/>
      <c r="F183" s="1583"/>
      <c r="G183" s="1583"/>
      <c r="H183" s="1583"/>
      <c r="I183" s="1583"/>
      <c r="J183" s="1583"/>
      <c r="K183" s="3391"/>
      <c r="L183" s="158"/>
    </row>
    <row r="184" spans="1:12" ht="15.75" x14ac:dyDescent="0.2">
      <c r="A184" s="1581"/>
      <c r="B184" s="1582"/>
      <c r="C184" s="1583"/>
      <c r="D184" s="258">
        <f t="shared" si="2"/>
        <v>0</v>
      </c>
      <c r="E184" s="1583"/>
      <c r="F184" s="1583"/>
      <c r="G184" s="1583"/>
      <c r="H184" s="1583"/>
      <c r="I184" s="1583"/>
      <c r="J184" s="1583"/>
      <c r="K184" s="3391"/>
      <c r="L184" s="158"/>
    </row>
    <row r="185" spans="1:12" ht="15.75" x14ac:dyDescent="0.2">
      <c r="A185" s="1581"/>
      <c r="B185" s="1582"/>
      <c r="C185" s="1583"/>
      <c r="D185" s="258">
        <f t="shared" si="2"/>
        <v>0</v>
      </c>
      <c r="E185" s="1583"/>
      <c r="F185" s="1583"/>
      <c r="G185" s="1583"/>
      <c r="H185" s="1583"/>
      <c r="I185" s="1583"/>
      <c r="J185" s="1583"/>
      <c r="K185" s="3391"/>
      <c r="L185" s="158"/>
    </row>
    <row r="186" spans="1:12" ht="15.75" x14ac:dyDescent="0.2">
      <c r="A186" s="1581"/>
      <c r="B186" s="1582"/>
      <c r="C186" s="1583"/>
      <c r="D186" s="258">
        <f t="shared" si="2"/>
        <v>0</v>
      </c>
      <c r="E186" s="1583"/>
      <c r="F186" s="1583"/>
      <c r="G186" s="1583"/>
      <c r="H186" s="1583"/>
      <c r="I186" s="1583"/>
      <c r="J186" s="1583"/>
      <c r="K186" s="3391"/>
      <c r="L186" s="158"/>
    </row>
    <row r="187" spans="1:12" ht="15.75" x14ac:dyDescent="0.2">
      <c r="A187" s="1581"/>
      <c r="B187" s="1582"/>
      <c r="C187" s="1583"/>
      <c r="D187" s="258">
        <f t="shared" si="2"/>
        <v>0</v>
      </c>
      <c r="E187" s="1583"/>
      <c r="F187" s="1583"/>
      <c r="G187" s="1583"/>
      <c r="H187" s="1583"/>
      <c r="I187" s="1583"/>
      <c r="J187" s="1583"/>
      <c r="K187" s="3391"/>
      <c r="L187" s="158"/>
    </row>
    <row r="188" spans="1:12" ht="15.75" x14ac:dyDescent="0.2">
      <c r="A188" s="1581"/>
      <c r="B188" s="1582"/>
      <c r="C188" s="1583"/>
      <c r="D188" s="258">
        <f t="shared" si="2"/>
        <v>0</v>
      </c>
      <c r="E188" s="1583"/>
      <c r="F188" s="1583"/>
      <c r="G188" s="1583"/>
      <c r="H188" s="1583"/>
      <c r="I188" s="1583"/>
      <c r="J188" s="1583"/>
      <c r="K188" s="3391"/>
      <c r="L188" s="158"/>
    </row>
    <row r="189" spans="1:12" ht="15.75" x14ac:dyDescent="0.2">
      <c r="A189" s="1581"/>
      <c r="B189" s="1582"/>
      <c r="C189" s="1583"/>
      <c r="D189" s="258">
        <f t="shared" si="2"/>
        <v>0</v>
      </c>
      <c r="E189" s="1583"/>
      <c r="F189" s="1583"/>
      <c r="G189" s="1583"/>
      <c r="H189" s="1583"/>
      <c r="I189" s="1583"/>
      <c r="J189" s="1583"/>
      <c r="K189" s="3391"/>
      <c r="L189" s="158"/>
    </row>
    <row r="190" spans="1:12" ht="15.75" x14ac:dyDescent="0.2">
      <c r="A190" s="1581"/>
      <c r="B190" s="1582"/>
      <c r="C190" s="1583"/>
      <c r="D190" s="258">
        <f t="shared" si="2"/>
        <v>0</v>
      </c>
      <c r="E190" s="1583"/>
      <c r="F190" s="1583"/>
      <c r="G190" s="1583"/>
      <c r="H190" s="1583"/>
      <c r="I190" s="1583"/>
      <c r="J190" s="1583"/>
      <c r="K190" s="3391"/>
      <c r="L190" s="158"/>
    </row>
    <row r="191" spans="1:12" ht="15.75" x14ac:dyDescent="0.2">
      <c r="A191" s="1581"/>
      <c r="B191" s="1582"/>
      <c r="C191" s="1583"/>
      <c r="D191" s="258">
        <f t="shared" si="2"/>
        <v>0</v>
      </c>
      <c r="E191" s="1583"/>
      <c r="F191" s="1583"/>
      <c r="G191" s="1583"/>
      <c r="H191" s="1583"/>
      <c r="I191" s="1583"/>
      <c r="J191" s="1583"/>
      <c r="K191" s="3391"/>
      <c r="L191" s="158"/>
    </row>
    <row r="192" spans="1:12" ht="15.75" x14ac:dyDescent="0.2">
      <c r="A192" s="1581"/>
      <c r="B192" s="1582"/>
      <c r="C192" s="1583"/>
      <c r="D192" s="258">
        <f t="shared" si="2"/>
        <v>0</v>
      </c>
      <c r="E192" s="1583"/>
      <c r="F192" s="1583"/>
      <c r="G192" s="1583"/>
      <c r="H192" s="1583"/>
      <c r="I192" s="1583"/>
      <c r="J192" s="1583"/>
      <c r="K192" s="3391"/>
      <c r="L192" s="158"/>
    </row>
    <row r="193" spans="1:12" ht="15.75" x14ac:dyDescent="0.2">
      <c r="A193" s="1581"/>
      <c r="B193" s="1582"/>
      <c r="C193" s="1583"/>
      <c r="D193" s="258">
        <f t="shared" si="2"/>
        <v>0</v>
      </c>
      <c r="E193" s="1583"/>
      <c r="F193" s="1583"/>
      <c r="G193" s="1583"/>
      <c r="H193" s="1583"/>
      <c r="I193" s="1583"/>
      <c r="J193" s="1583"/>
      <c r="K193" s="3391"/>
      <c r="L193" s="158"/>
    </row>
    <row r="194" spans="1:12" ht="15.75" x14ac:dyDescent="0.2">
      <c r="A194" s="1581"/>
      <c r="B194" s="1582"/>
      <c r="C194" s="1583"/>
      <c r="D194" s="258">
        <f t="shared" si="2"/>
        <v>0</v>
      </c>
      <c r="E194" s="1583"/>
      <c r="F194" s="1583"/>
      <c r="G194" s="1583"/>
      <c r="H194" s="1583"/>
      <c r="I194" s="1583"/>
      <c r="J194" s="1583"/>
      <c r="K194" s="3391"/>
      <c r="L194" s="158"/>
    </row>
    <row r="195" spans="1:12" ht="15.75" x14ac:dyDescent="0.2">
      <c r="A195" s="1581"/>
      <c r="B195" s="1582"/>
      <c r="C195" s="1583"/>
      <c r="D195" s="258">
        <f t="shared" si="2"/>
        <v>0</v>
      </c>
      <c r="E195" s="1583"/>
      <c r="F195" s="1583"/>
      <c r="G195" s="1583"/>
      <c r="H195" s="1583"/>
      <c r="I195" s="1583"/>
      <c r="J195" s="1583"/>
      <c r="K195" s="3391"/>
      <c r="L195" s="158"/>
    </row>
    <row r="196" spans="1:12" ht="15.75" x14ac:dyDescent="0.2">
      <c r="A196" s="1581"/>
      <c r="B196" s="1582"/>
      <c r="C196" s="1583"/>
      <c r="D196" s="258">
        <f t="shared" si="2"/>
        <v>0</v>
      </c>
      <c r="E196" s="1583"/>
      <c r="F196" s="1583"/>
      <c r="G196" s="1583"/>
      <c r="H196" s="1583"/>
      <c r="I196" s="1583"/>
      <c r="J196" s="1583"/>
      <c r="K196" s="3391"/>
      <c r="L196" s="158"/>
    </row>
    <row r="197" spans="1:12" ht="15.75" x14ac:dyDescent="0.2">
      <c r="A197" s="1581"/>
      <c r="B197" s="1582"/>
      <c r="C197" s="1583"/>
      <c r="D197" s="258">
        <f t="shared" si="2"/>
        <v>0</v>
      </c>
      <c r="E197" s="1583"/>
      <c r="F197" s="1583"/>
      <c r="G197" s="1583"/>
      <c r="H197" s="1583"/>
      <c r="I197" s="1583"/>
      <c r="J197" s="1583"/>
      <c r="K197" s="3391"/>
      <c r="L197" s="158"/>
    </row>
    <row r="198" spans="1:12" ht="15.75" x14ac:dyDescent="0.2">
      <c r="A198" s="1581"/>
      <c r="B198" s="1582"/>
      <c r="C198" s="1583"/>
      <c r="D198" s="258">
        <f t="shared" si="2"/>
        <v>0</v>
      </c>
      <c r="E198" s="1583"/>
      <c r="F198" s="1583"/>
      <c r="G198" s="1583"/>
      <c r="H198" s="1583"/>
      <c r="I198" s="1583"/>
      <c r="J198" s="1583"/>
      <c r="K198" s="3391"/>
      <c r="L198" s="158"/>
    </row>
    <row r="199" spans="1:12" ht="15.75" x14ac:dyDescent="0.2">
      <c r="A199" s="1581"/>
      <c r="B199" s="1582"/>
      <c r="C199" s="1583"/>
      <c r="D199" s="258">
        <f t="shared" si="2"/>
        <v>0</v>
      </c>
      <c r="E199" s="1583"/>
      <c r="F199" s="1583"/>
      <c r="G199" s="1583"/>
      <c r="H199" s="1583"/>
      <c r="I199" s="1583"/>
      <c r="J199" s="1583"/>
      <c r="K199" s="3391"/>
      <c r="L199" s="158"/>
    </row>
    <row r="200" spans="1:12" ht="15.75" x14ac:dyDescent="0.2">
      <c r="A200" s="1581"/>
      <c r="B200" s="1582"/>
      <c r="C200" s="1583"/>
      <c r="D200" s="258">
        <f t="shared" si="2"/>
        <v>0</v>
      </c>
      <c r="E200" s="1583"/>
      <c r="F200" s="1583"/>
      <c r="G200" s="1583"/>
      <c r="H200" s="1583"/>
      <c r="I200" s="1583"/>
      <c r="J200" s="1583"/>
      <c r="K200" s="3391"/>
      <c r="L200" s="158"/>
    </row>
    <row r="201" spans="1:12" ht="15.75" x14ac:dyDescent="0.2">
      <c r="A201" s="1581"/>
      <c r="B201" s="1582"/>
      <c r="C201" s="1583"/>
      <c r="D201" s="258">
        <f t="shared" si="2"/>
        <v>0</v>
      </c>
      <c r="E201" s="1583"/>
      <c r="F201" s="1583"/>
      <c r="G201" s="1583"/>
      <c r="H201" s="1583"/>
      <c r="I201" s="1583"/>
      <c r="J201" s="1583"/>
      <c r="K201" s="3391"/>
      <c r="L201" s="158"/>
    </row>
    <row r="202" spans="1:12" ht="15.75" x14ac:dyDescent="0.2">
      <c r="A202" s="1581"/>
      <c r="B202" s="1582"/>
      <c r="C202" s="1583"/>
      <c r="D202" s="258">
        <f t="shared" si="2"/>
        <v>0</v>
      </c>
      <c r="E202" s="1583"/>
      <c r="F202" s="1583"/>
      <c r="G202" s="1583"/>
      <c r="H202" s="1583"/>
      <c r="I202" s="1583"/>
      <c r="J202" s="1583"/>
      <c r="K202" s="3391"/>
      <c r="L202" s="158"/>
    </row>
    <row r="203" spans="1:12" ht="15.75" x14ac:dyDescent="0.2">
      <c r="A203" s="1581"/>
      <c r="B203" s="1582"/>
      <c r="C203" s="1583"/>
      <c r="D203" s="258">
        <f t="shared" si="2"/>
        <v>0</v>
      </c>
      <c r="E203" s="1583"/>
      <c r="F203" s="1583"/>
      <c r="G203" s="1583"/>
      <c r="H203" s="1583"/>
      <c r="I203" s="1583"/>
      <c r="J203" s="1583"/>
      <c r="K203" s="3391"/>
      <c r="L203" s="158"/>
    </row>
    <row r="204" spans="1:12" ht="15.75" x14ac:dyDescent="0.2">
      <c r="A204" s="1581"/>
      <c r="B204" s="1582"/>
      <c r="C204" s="1583"/>
      <c r="D204" s="258">
        <f t="shared" si="2"/>
        <v>0</v>
      </c>
      <c r="E204" s="1583"/>
      <c r="F204" s="1583"/>
      <c r="G204" s="1583"/>
      <c r="H204" s="1583"/>
      <c r="I204" s="1583"/>
      <c r="J204" s="1583"/>
      <c r="K204" s="3391"/>
      <c r="L204" s="158"/>
    </row>
    <row r="205" spans="1:12" ht="15.75" x14ac:dyDescent="0.2">
      <c r="A205" s="1581"/>
      <c r="B205" s="1582"/>
      <c r="C205" s="1583"/>
      <c r="D205" s="258">
        <f t="shared" si="2"/>
        <v>0</v>
      </c>
      <c r="E205" s="1583"/>
      <c r="F205" s="1583"/>
      <c r="G205" s="1583"/>
      <c r="H205" s="1583"/>
      <c r="I205" s="1583"/>
      <c r="J205" s="1583"/>
      <c r="K205" s="3391"/>
      <c r="L205" s="158"/>
    </row>
    <row r="206" spans="1:12" ht="15.75" x14ac:dyDescent="0.2">
      <c r="A206" s="1581"/>
      <c r="B206" s="1582"/>
      <c r="C206" s="1583"/>
      <c r="D206" s="258">
        <f t="shared" si="2"/>
        <v>0</v>
      </c>
      <c r="E206" s="1583"/>
      <c r="F206" s="1583"/>
      <c r="G206" s="1583"/>
      <c r="H206" s="1583"/>
      <c r="I206" s="1583"/>
      <c r="J206" s="1583"/>
      <c r="K206" s="3391"/>
      <c r="L206" s="158"/>
    </row>
    <row r="207" spans="1:12" ht="15.75" x14ac:dyDescent="0.2">
      <c r="A207" s="1581"/>
      <c r="B207" s="1582"/>
      <c r="C207" s="1583"/>
      <c r="D207" s="258">
        <f t="shared" si="2"/>
        <v>0</v>
      </c>
      <c r="E207" s="1583"/>
      <c r="F207" s="1583"/>
      <c r="G207" s="1583"/>
      <c r="H207" s="1583"/>
      <c r="I207" s="1583"/>
      <c r="J207" s="1583"/>
      <c r="K207" s="3391"/>
      <c r="L207" s="158"/>
    </row>
    <row r="208" spans="1:12" ht="15.75" x14ac:dyDescent="0.2">
      <c r="A208" s="1581"/>
      <c r="B208" s="1582"/>
      <c r="C208" s="1583"/>
      <c r="D208" s="258">
        <f t="shared" si="2"/>
        <v>0</v>
      </c>
      <c r="E208" s="1583"/>
      <c r="F208" s="1583"/>
      <c r="G208" s="1583"/>
      <c r="H208" s="1583"/>
      <c r="I208" s="1583"/>
      <c r="J208" s="1583"/>
      <c r="K208" s="3391"/>
      <c r="L208" s="158"/>
    </row>
    <row r="209" spans="1:12" ht="15.75" x14ac:dyDescent="0.2">
      <c r="A209" s="1581"/>
      <c r="B209" s="1582"/>
      <c r="C209" s="1583"/>
      <c r="D209" s="258">
        <f t="shared" si="2"/>
        <v>0</v>
      </c>
      <c r="E209" s="1583"/>
      <c r="F209" s="1583"/>
      <c r="G209" s="1583"/>
      <c r="H209" s="1583"/>
      <c r="I209" s="1583"/>
      <c r="J209" s="1583"/>
      <c r="K209" s="3391"/>
      <c r="L209" s="158"/>
    </row>
    <row r="210" spans="1:12" ht="15.75" x14ac:dyDescent="0.2">
      <c r="A210" s="1581"/>
      <c r="B210" s="1582"/>
      <c r="C210" s="1583"/>
      <c r="D210" s="258">
        <f t="shared" si="2"/>
        <v>0</v>
      </c>
      <c r="E210" s="1583"/>
      <c r="F210" s="1583"/>
      <c r="G210" s="1583"/>
      <c r="H210" s="1583"/>
      <c r="I210" s="1583"/>
      <c r="J210" s="1583"/>
      <c r="K210" s="3391"/>
      <c r="L210" s="158"/>
    </row>
    <row r="211" spans="1:12" ht="15.75" x14ac:dyDescent="0.2">
      <c r="A211" s="1581"/>
      <c r="B211" s="1582"/>
      <c r="C211" s="1583"/>
      <c r="D211" s="258">
        <f t="shared" si="2"/>
        <v>0</v>
      </c>
      <c r="E211" s="1583"/>
      <c r="F211" s="1583"/>
      <c r="G211" s="1583"/>
      <c r="H211" s="1583"/>
      <c r="I211" s="1583"/>
      <c r="J211" s="1583"/>
      <c r="K211" s="3391"/>
      <c r="L211" s="158"/>
    </row>
    <row r="212" spans="1:12" ht="15.75" x14ac:dyDescent="0.2">
      <c r="A212" s="1581"/>
      <c r="B212" s="1582"/>
      <c r="C212" s="1583"/>
      <c r="D212" s="258">
        <f t="shared" si="2"/>
        <v>0</v>
      </c>
      <c r="E212" s="1583"/>
      <c r="F212" s="1583"/>
      <c r="G212" s="1583"/>
      <c r="H212" s="1583"/>
      <c r="I212" s="1583"/>
      <c r="J212" s="1583"/>
      <c r="K212" s="3391"/>
      <c r="L212" s="158"/>
    </row>
    <row r="213" spans="1:12" ht="15.75" x14ac:dyDescent="0.2">
      <c r="A213" s="1581"/>
      <c r="B213" s="1582"/>
      <c r="C213" s="1583"/>
      <c r="D213" s="258">
        <f t="shared" si="2"/>
        <v>0</v>
      </c>
      <c r="E213" s="1583"/>
      <c r="F213" s="1583"/>
      <c r="G213" s="1583"/>
      <c r="H213" s="1583"/>
      <c r="I213" s="1583"/>
      <c r="J213" s="1583"/>
      <c r="K213" s="3391"/>
      <c r="L213" s="158"/>
    </row>
    <row r="214" spans="1:12" ht="15.75" x14ac:dyDescent="0.2">
      <c r="A214" s="1581"/>
      <c r="B214" s="1582"/>
      <c r="C214" s="1583"/>
      <c r="D214" s="258">
        <f t="shared" ref="D214:D277" si="3">+C214*(100-E214)/100</f>
        <v>0</v>
      </c>
      <c r="E214" s="1583"/>
      <c r="F214" s="1583"/>
      <c r="G214" s="1583"/>
      <c r="H214" s="1583"/>
      <c r="I214" s="1583"/>
      <c r="J214" s="1583"/>
      <c r="K214" s="3391"/>
      <c r="L214" s="158"/>
    </row>
    <row r="215" spans="1:12" ht="15.75" x14ac:dyDescent="0.2">
      <c r="A215" s="1581"/>
      <c r="B215" s="1582"/>
      <c r="C215" s="1583"/>
      <c r="D215" s="258">
        <f t="shared" si="3"/>
        <v>0</v>
      </c>
      <c r="E215" s="1583"/>
      <c r="F215" s="1583"/>
      <c r="G215" s="1583"/>
      <c r="H215" s="1583"/>
      <c r="I215" s="1583"/>
      <c r="J215" s="1583"/>
      <c r="K215" s="3391"/>
      <c r="L215" s="158"/>
    </row>
    <row r="216" spans="1:12" ht="15.75" x14ac:dyDescent="0.2">
      <c r="A216" s="1581"/>
      <c r="B216" s="1582"/>
      <c r="C216" s="1583"/>
      <c r="D216" s="258">
        <f t="shared" si="3"/>
        <v>0</v>
      </c>
      <c r="E216" s="1583"/>
      <c r="F216" s="1583"/>
      <c r="G216" s="1583"/>
      <c r="H216" s="1583"/>
      <c r="I216" s="1583"/>
      <c r="J216" s="1583"/>
      <c r="K216" s="3391"/>
      <c r="L216" s="158"/>
    </row>
    <row r="217" spans="1:12" ht="15.75" x14ac:dyDescent="0.2">
      <c r="A217" s="1581"/>
      <c r="B217" s="1582"/>
      <c r="C217" s="1583"/>
      <c r="D217" s="258">
        <f t="shared" si="3"/>
        <v>0</v>
      </c>
      <c r="E217" s="1583"/>
      <c r="F217" s="1583"/>
      <c r="G217" s="1583"/>
      <c r="H217" s="1583"/>
      <c r="I217" s="1583"/>
      <c r="J217" s="1583"/>
      <c r="K217" s="3391"/>
      <c r="L217" s="158"/>
    </row>
    <row r="218" spans="1:12" ht="15.75" x14ac:dyDescent="0.2">
      <c r="A218" s="1581"/>
      <c r="B218" s="1582"/>
      <c r="C218" s="1583"/>
      <c r="D218" s="258">
        <f t="shared" si="3"/>
        <v>0</v>
      </c>
      <c r="E218" s="1583"/>
      <c r="F218" s="1583"/>
      <c r="G218" s="1583"/>
      <c r="H218" s="1583"/>
      <c r="I218" s="1583"/>
      <c r="J218" s="1583"/>
      <c r="K218" s="3391"/>
      <c r="L218" s="158"/>
    </row>
    <row r="219" spans="1:12" ht="15.75" x14ac:dyDescent="0.2">
      <c r="A219" s="1581"/>
      <c r="B219" s="1582"/>
      <c r="C219" s="1583"/>
      <c r="D219" s="258">
        <f t="shared" si="3"/>
        <v>0</v>
      </c>
      <c r="E219" s="1583"/>
      <c r="F219" s="1583"/>
      <c r="G219" s="1583"/>
      <c r="H219" s="1583"/>
      <c r="I219" s="1583"/>
      <c r="J219" s="1583"/>
      <c r="K219" s="3391"/>
      <c r="L219" s="158"/>
    </row>
    <row r="220" spans="1:12" ht="15.75" x14ac:dyDescent="0.2">
      <c r="A220" s="1581"/>
      <c r="B220" s="1582"/>
      <c r="C220" s="1583"/>
      <c r="D220" s="258">
        <f t="shared" si="3"/>
        <v>0</v>
      </c>
      <c r="E220" s="1583"/>
      <c r="F220" s="1583"/>
      <c r="G220" s="1583"/>
      <c r="H220" s="1583"/>
      <c r="I220" s="1583"/>
      <c r="J220" s="1583"/>
      <c r="K220" s="3391"/>
      <c r="L220" s="158"/>
    </row>
    <row r="221" spans="1:12" ht="15.75" x14ac:dyDescent="0.2">
      <c r="A221" s="1581"/>
      <c r="B221" s="1582"/>
      <c r="C221" s="1583"/>
      <c r="D221" s="258">
        <f t="shared" si="3"/>
        <v>0</v>
      </c>
      <c r="E221" s="1583"/>
      <c r="F221" s="1583"/>
      <c r="G221" s="1583"/>
      <c r="H221" s="1583"/>
      <c r="I221" s="1583"/>
      <c r="J221" s="1583"/>
      <c r="K221" s="3391"/>
      <c r="L221" s="158"/>
    </row>
    <row r="222" spans="1:12" ht="15.75" x14ac:dyDescent="0.2">
      <c r="A222" s="1581"/>
      <c r="B222" s="1582"/>
      <c r="C222" s="1583"/>
      <c r="D222" s="258">
        <f t="shared" si="3"/>
        <v>0</v>
      </c>
      <c r="E222" s="1583"/>
      <c r="F222" s="1583"/>
      <c r="G222" s="1583"/>
      <c r="H222" s="1583"/>
      <c r="I222" s="1583"/>
      <c r="J222" s="1583"/>
      <c r="K222" s="3391"/>
      <c r="L222" s="158"/>
    </row>
    <row r="223" spans="1:12" ht="15.75" x14ac:dyDescent="0.2">
      <c r="A223" s="1581"/>
      <c r="B223" s="1582"/>
      <c r="C223" s="1583"/>
      <c r="D223" s="258">
        <f t="shared" si="3"/>
        <v>0</v>
      </c>
      <c r="E223" s="1583"/>
      <c r="F223" s="1583"/>
      <c r="G223" s="1583"/>
      <c r="H223" s="1583"/>
      <c r="I223" s="1583"/>
      <c r="J223" s="1583"/>
      <c r="K223" s="3391"/>
      <c r="L223" s="158"/>
    </row>
    <row r="224" spans="1:12" ht="15.75" x14ac:dyDescent="0.2">
      <c r="A224" s="1581"/>
      <c r="B224" s="1582"/>
      <c r="C224" s="1583"/>
      <c r="D224" s="258">
        <f t="shared" si="3"/>
        <v>0</v>
      </c>
      <c r="E224" s="1583"/>
      <c r="F224" s="1583"/>
      <c r="G224" s="1583"/>
      <c r="H224" s="1583"/>
      <c r="I224" s="1583"/>
      <c r="J224" s="1583"/>
      <c r="K224" s="3391"/>
      <c r="L224" s="158"/>
    </row>
    <row r="225" spans="1:12" ht="15.75" x14ac:dyDescent="0.2">
      <c r="A225" s="1581"/>
      <c r="B225" s="1582"/>
      <c r="C225" s="1583"/>
      <c r="D225" s="258">
        <f t="shared" si="3"/>
        <v>0</v>
      </c>
      <c r="E225" s="1583"/>
      <c r="F225" s="1583"/>
      <c r="G225" s="1583"/>
      <c r="H225" s="1583"/>
      <c r="I225" s="1583"/>
      <c r="J225" s="1583"/>
      <c r="K225" s="3391"/>
      <c r="L225" s="158"/>
    </row>
    <row r="226" spans="1:12" ht="15.75" x14ac:dyDescent="0.2">
      <c r="A226" s="1581"/>
      <c r="B226" s="1582"/>
      <c r="C226" s="1583"/>
      <c r="D226" s="258">
        <f t="shared" si="3"/>
        <v>0</v>
      </c>
      <c r="E226" s="1583"/>
      <c r="F226" s="1583"/>
      <c r="G226" s="1583"/>
      <c r="H226" s="1583"/>
      <c r="I226" s="1583"/>
      <c r="J226" s="1583"/>
      <c r="K226" s="3391"/>
      <c r="L226" s="158"/>
    </row>
    <row r="227" spans="1:12" ht="15.75" x14ac:dyDescent="0.2">
      <c r="A227" s="1581"/>
      <c r="B227" s="1582"/>
      <c r="C227" s="1583"/>
      <c r="D227" s="258">
        <f t="shared" si="3"/>
        <v>0</v>
      </c>
      <c r="E227" s="1583"/>
      <c r="F227" s="1583"/>
      <c r="G227" s="1583"/>
      <c r="H227" s="1583"/>
      <c r="I227" s="1583"/>
      <c r="J227" s="1583"/>
      <c r="K227" s="3391"/>
      <c r="L227" s="158"/>
    </row>
    <row r="228" spans="1:12" ht="15.75" x14ac:dyDescent="0.2">
      <c r="A228" s="1581"/>
      <c r="B228" s="1582"/>
      <c r="C228" s="1583"/>
      <c r="D228" s="258">
        <f t="shared" si="3"/>
        <v>0</v>
      </c>
      <c r="E228" s="1583"/>
      <c r="F228" s="1583"/>
      <c r="G228" s="1583"/>
      <c r="H228" s="1583"/>
      <c r="I228" s="1583"/>
      <c r="J228" s="1583"/>
      <c r="K228" s="3391"/>
      <c r="L228" s="158"/>
    </row>
    <row r="229" spans="1:12" ht="15.75" x14ac:dyDescent="0.2">
      <c r="A229" s="1581"/>
      <c r="B229" s="1582"/>
      <c r="C229" s="1583"/>
      <c r="D229" s="258">
        <f t="shared" si="3"/>
        <v>0</v>
      </c>
      <c r="E229" s="1583"/>
      <c r="F229" s="1583"/>
      <c r="G229" s="1583"/>
      <c r="H229" s="1583"/>
      <c r="I229" s="1583"/>
      <c r="J229" s="1583"/>
      <c r="K229" s="3391"/>
      <c r="L229" s="158"/>
    </row>
    <row r="230" spans="1:12" ht="15.75" x14ac:dyDescent="0.2">
      <c r="A230" s="1581"/>
      <c r="B230" s="1582"/>
      <c r="C230" s="1583"/>
      <c r="D230" s="258">
        <f t="shared" si="3"/>
        <v>0</v>
      </c>
      <c r="E230" s="1583"/>
      <c r="F230" s="1583"/>
      <c r="G230" s="1583"/>
      <c r="H230" s="1583"/>
      <c r="I230" s="1583"/>
      <c r="J230" s="1583"/>
      <c r="K230" s="3391"/>
      <c r="L230" s="158"/>
    </row>
    <row r="231" spans="1:12" ht="15.75" x14ac:dyDescent="0.2">
      <c r="A231" s="1581"/>
      <c r="B231" s="1582"/>
      <c r="C231" s="1583"/>
      <c r="D231" s="258">
        <f t="shared" si="3"/>
        <v>0</v>
      </c>
      <c r="E231" s="1583"/>
      <c r="F231" s="1583"/>
      <c r="G231" s="1583"/>
      <c r="H231" s="1583"/>
      <c r="I231" s="1583"/>
      <c r="J231" s="1583"/>
      <c r="K231" s="3391"/>
      <c r="L231" s="158"/>
    </row>
    <row r="232" spans="1:12" ht="15.75" x14ac:dyDescent="0.2">
      <c r="A232" s="1581"/>
      <c r="B232" s="1582"/>
      <c r="C232" s="1583"/>
      <c r="D232" s="258">
        <f t="shared" si="3"/>
        <v>0</v>
      </c>
      <c r="E232" s="1583"/>
      <c r="F232" s="1583"/>
      <c r="G232" s="1583"/>
      <c r="H232" s="1583"/>
      <c r="I232" s="1583"/>
      <c r="J232" s="1583"/>
      <c r="K232" s="3391"/>
      <c r="L232" s="158"/>
    </row>
    <row r="233" spans="1:12" ht="15.75" x14ac:dyDescent="0.2">
      <c r="A233" s="1581"/>
      <c r="B233" s="1582"/>
      <c r="C233" s="1583"/>
      <c r="D233" s="258">
        <f t="shared" si="3"/>
        <v>0</v>
      </c>
      <c r="E233" s="1583"/>
      <c r="F233" s="1583"/>
      <c r="G233" s="1583"/>
      <c r="H233" s="1583"/>
      <c r="I233" s="1583"/>
      <c r="J233" s="1583"/>
      <c r="K233" s="3391"/>
      <c r="L233" s="158"/>
    </row>
    <row r="234" spans="1:12" ht="15.75" x14ac:dyDescent="0.2">
      <c r="A234" s="1581"/>
      <c r="B234" s="1582"/>
      <c r="C234" s="1583"/>
      <c r="D234" s="258">
        <f t="shared" si="3"/>
        <v>0</v>
      </c>
      <c r="E234" s="1583"/>
      <c r="F234" s="1583"/>
      <c r="G234" s="1583"/>
      <c r="H234" s="1583"/>
      <c r="I234" s="1583"/>
      <c r="J234" s="1583"/>
      <c r="K234" s="3391"/>
      <c r="L234" s="158"/>
    </row>
    <row r="235" spans="1:12" ht="15.75" x14ac:dyDescent="0.2">
      <c r="A235" s="1581"/>
      <c r="B235" s="1582"/>
      <c r="C235" s="1583"/>
      <c r="D235" s="258">
        <f t="shared" si="3"/>
        <v>0</v>
      </c>
      <c r="E235" s="1583"/>
      <c r="F235" s="1583"/>
      <c r="G235" s="1583"/>
      <c r="H235" s="1583"/>
      <c r="I235" s="1583"/>
      <c r="J235" s="1583"/>
      <c r="K235" s="3391"/>
      <c r="L235" s="158"/>
    </row>
    <row r="236" spans="1:12" ht="15.75" x14ac:dyDescent="0.2">
      <c r="A236" s="1581"/>
      <c r="B236" s="1582"/>
      <c r="C236" s="1583"/>
      <c r="D236" s="258">
        <f t="shared" si="3"/>
        <v>0</v>
      </c>
      <c r="E236" s="1583"/>
      <c r="F236" s="1583"/>
      <c r="G236" s="1583"/>
      <c r="H236" s="1583"/>
      <c r="I236" s="1583"/>
      <c r="J236" s="1583"/>
      <c r="K236" s="3391"/>
      <c r="L236" s="158"/>
    </row>
    <row r="237" spans="1:12" ht="15.75" x14ac:dyDescent="0.2">
      <c r="A237" s="1581"/>
      <c r="B237" s="1582"/>
      <c r="C237" s="1583"/>
      <c r="D237" s="258">
        <f t="shared" si="3"/>
        <v>0</v>
      </c>
      <c r="E237" s="1583"/>
      <c r="F237" s="1583"/>
      <c r="G237" s="1583"/>
      <c r="H237" s="1583"/>
      <c r="I237" s="1583"/>
      <c r="J237" s="1583"/>
      <c r="K237" s="3391"/>
      <c r="L237" s="158"/>
    </row>
    <row r="238" spans="1:12" ht="15.75" x14ac:dyDescent="0.2">
      <c r="A238" s="1581"/>
      <c r="B238" s="1582"/>
      <c r="C238" s="1583"/>
      <c r="D238" s="258">
        <f t="shared" si="3"/>
        <v>0</v>
      </c>
      <c r="E238" s="1583"/>
      <c r="F238" s="1583"/>
      <c r="G238" s="1583"/>
      <c r="H238" s="1583"/>
      <c r="I238" s="1583"/>
      <c r="J238" s="1583"/>
      <c r="K238" s="3391"/>
      <c r="L238" s="158"/>
    </row>
    <row r="239" spans="1:12" ht="15.75" x14ac:dyDescent="0.2">
      <c r="A239" s="1581"/>
      <c r="B239" s="1582"/>
      <c r="C239" s="1583"/>
      <c r="D239" s="258">
        <f t="shared" si="3"/>
        <v>0</v>
      </c>
      <c r="E239" s="1583"/>
      <c r="F239" s="1583"/>
      <c r="G239" s="1583"/>
      <c r="H239" s="1583"/>
      <c r="I239" s="1583"/>
      <c r="J239" s="1583"/>
      <c r="K239" s="3391"/>
      <c r="L239" s="158"/>
    </row>
    <row r="240" spans="1:12" ht="15.75" x14ac:dyDescent="0.2">
      <c r="A240" s="1581"/>
      <c r="B240" s="1582"/>
      <c r="C240" s="1583"/>
      <c r="D240" s="258">
        <f t="shared" si="3"/>
        <v>0</v>
      </c>
      <c r="E240" s="1583"/>
      <c r="F240" s="1583"/>
      <c r="G240" s="1583"/>
      <c r="H240" s="1583"/>
      <c r="I240" s="1583"/>
      <c r="J240" s="1583"/>
      <c r="K240" s="3391"/>
      <c r="L240" s="158"/>
    </row>
    <row r="241" spans="1:12" ht="15.75" x14ac:dyDescent="0.2">
      <c r="A241" s="1581"/>
      <c r="B241" s="1582"/>
      <c r="C241" s="1583"/>
      <c r="D241" s="258">
        <f t="shared" si="3"/>
        <v>0</v>
      </c>
      <c r="E241" s="1583"/>
      <c r="F241" s="1583"/>
      <c r="G241" s="1583"/>
      <c r="H241" s="1583"/>
      <c r="I241" s="1583"/>
      <c r="J241" s="1583"/>
      <c r="K241" s="3391"/>
      <c r="L241" s="158"/>
    </row>
    <row r="242" spans="1:12" ht="15.75" x14ac:dyDescent="0.2">
      <c r="A242" s="1581"/>
      <c r="B242" s="1582"/>
      <c r="C242" s="1583"/>
      <c r="D242" s="258">
        <f t="shared" si="3"/>
        <v>0</v>
      </c>
      <c r="E242" s="1583"/>
      <c r="F242" s="1583"/>
      <c r="G242" s="1583"/>
      <c r="H242" s="1583"/>
      <c r="I242" s="1583"/>
      <c r="J242" s="1583"/>
      <c r="K242" s="3391"/>
      <c r="L242" s="158"/>
    </row>
    <row r="243" spans="1:12" ht="15.75" x14ac:dyDescent="0.2">
      <c r="A243" s="1581"/>
      <c r="B243" s="1582"/>
      <c r="C243" s="1583"/>
      <c r="D243" s="258">
        <f t="shared" si="3"/>
        <v>0</v>
      </c>
      <c r="E243" s="1583"/>
      <c r="F243" s="1583"/>
      <c r="G243" s="1583"/>
      <c r="H243" s="1583"/>
      <c r="I243" s="1583"/>
      <c r="J243" s="1583"/>
      <c r="K243" s="3391"/>
      <c r="L243" s="158"/>
    </row>
    <row r="244" spans="1:12" ht="15.75" x14ac:dyDescent="0.2">
      <c r="A244" s="1581"/>
      <c r="B244" s="1582"/>
      <c r="C244" s="1583"/>
      <c r="D244" s="258">
        <f t="shared" si="3"/>
        <v>0</v>
      </c>
      <c r="E244" s="1583"/>
      <c r="F244" s="1583"/>
      <c r="G244" s="1583"/>
      <c r="H244" s="1583"/>
      <c r="I244" s="1583"/>
      <c r="J244" s="1583"/>
      <c r="K244" s="3391"/>
      <c r="L244" s="158"/>
    </row>
    <row r="245" spans="1:12" ht="15.75" x14ac:dyDescent="0.2">
      <c r="A245" s="1581"/>
      <c r="B245" s="1582"/>
      <c r="C245" s="1583"/>
      <c r="D245" s="258">
        <f t="shared" si="3"/>
        <v>0</v>
      </c>
      <c r="E245" s="1583"/>
      <c r="F245" s="1583"/>
      <c r="G245" s="1583"/>
      <c r="H245" s="1583"/>
      <c r="I245" s="1583"/>
      <c r="J245" s="1583"/>
      <c r="K245" s="3391"/>
      <c r="L245" s="158"/>
    </row>
    <row r="246" spans="1:12" ht="15.75" x14ac:dyDescent="0.2">
      <c r="A246" s="1581"/>
      <c r="B246" s="1582"/>
      <c r="C246" s="1583"/>
      <c r="D246" s="258">
        <f t="shared" si="3"/>
        <v>0</v>
      </c>
      <c r="E246" s="1583"/>
      <c r="F246" s="1583"/>
      <c r="G246" s="1583"/>
      <c r="H246" s="1583"/>
      <c r="I246" s="1583"/>
      <c r="J246" s="1583"/>
      <c r="K246" s="3391"/>
      <c r="L246" s="158"/>
    </row>
    <row r="247" spans="1:12" ht="15.75" x14ac:dyDescent="0.2">
      <c r="A247" s="1581"/>
      <c r="B247" s="1582"/>
      <c r="C247" s="1583"/>
      <c r="D247" s="258">
        <f t="shared" si="3"/>
        <v>0</v>
      </c>
      <c r="E247" s="1583"/>
      <c r="F247" s="1583"/>
      <c r="G247" s="1583"/>
      <c r="H247" s="1583"/>
      <c r="I247" s="1583"/>
      <c r="J247" s="1583"/>
      <c r="K247" s="3391"/>
      <c r="L247" s="158"/>
    </row>
    <row r="248" spans="1:12" ht="15.75" x14ac:dyDescent="0.2">
      <c r="A248" s="1581"/>
      <c r="B248" s="1582"/>
      <c r="C248" s="1583"/>
      <c r="D248" s="258">
        <f t="shared" si="3"/>
        <v>0</v>
      </c>
      <c r="E248" s="1583"/>
      <c r="F248" s="1583"/>
      <c r="G248" s="1583"/>
      <c r="H248" s="1583"/>
      <c r="I248" s="1583"/>
      <c r="J248" s="1583"/>
      <c r="K248" s="3391"/>
      <c r="L248" s="158"/>
    </row>
    <row r="249" spans="1:12" ht="15.75" x14ac:dyDescent="0.2">
      <c r="A249" s="1581"/>
      <c r="B249" s="1582"/>
      <c r="C249" s="1583"/>
      <c r="D249" s="258">
        <f t="shared" si="3"/>
        <v>0</v>
      </c>
      <c r="E249" s="1583"/>
      <c r="F249" s="1583"/>
      <c r="G249" s="1583"/>
      <c r="H249" s="1583"/>
      <c r="I249" s="1583"/>
      <c r="J249" s="1583"/>
      <c r="K249" s="3391"/>
      <c r="L249" s="158"/>
    </row>
    <row r="250" spans="1:12" ht="15.75" x14ac:dyDescent="0.2">
      <c r="A250" s="1581"/>
      <c r="B250" s="1582"/>
      <c r="C250" s="1583"/>
      <c r="D250" s="258">
        <f t="shared" si="3"/>
        <v>0</v>
      </c>
      <c r="E250" s="1583"/>
      <c r="F250" s="1583"/>
      <c r="G250" s="1583"/>
      <c r="H250" s="1583"/>
      <c r="I250" s="1583"/>
      <c r="J250" s="1583"/>
      <c r="K250" s="3391"/>
      <c r="L250" s="158"/>
    </row>
    <row r="251" spans="1:12" ht="15.75" x14ac:dyDescent="0.2">
      <c r="A251" s="1581"/>
      <c r="B251" s="1582"/>
      <c r="C251" s="1583"/>
      <c r="D251" s="258">
        <f t="shared" si="3"/>
        <v>0</v>
      </c>
      <c r="E251" s="1583"/>
      <c r="F251" s="1583"/>
      <c r="G251" s="1583"/>
      <c r="H251" s="1583"/>
      <c r="I251" s="1583"/>
      <c r="J251" s="1583"/>
      <c r="K251" s="3391"/>
      <c r="L251" s="158"/>
    </row>
    <row r="252" spans="1:12" ht="15.75" x14ac:dyDescent="0.2">
      <c r="A252" s="1581"/>
      <c r="B252" s="1582"/>
      <c r="C252" s="1583"/>
      <c r="D252" s="258">
        <f t="shared" si="3"/>
        <v>0</v>
      </c>
      <c r="E252" s="1583"/>
      <c r="F252" s="1583"/>
      <c r="G252" s="1583"/>
      <c r="H252" s="1583"/>
      <c r="I252" s="1583"/>
      <c r="J252" s="1583"/>
      <c r="K252" s="3391"/>
      <c r="L252" s="158"/>
    </row>
    <row r="253" spans="1:12" ht="15.75" x14ac:dyDescent="0.2">
      <c r="A253" s="1581"/>
      <c r="B253" s="1582"/>
      <c r="C253" s="1583"/>
      <c r="D253" s="258">
        <f t="shared" si="3"/>
        <v>0</v>
      </c>
      <c r="E253" s="1583"/>
      <c r="F253" s="1583"/>
      <c r="G253" s="1583"/>
      <c r="H253" s="1583"/>
      <c r="I253" s="1583"/>
      <c r="J253" s="1583"/>
      <c r="K253" s="3391"/>
      <c r="L253" s="158"/>
    </row>
    <row r="254" spans="1:12" ht="15.75" x14ac:dyDescent="0.2">
      <c r="A254" s="1581"/>
      <c r="B254" s="1582"/>
      <c r="C254" s="1583"/>
      <c r="D254" s="258">
        <f t="shared" si="3"/>
        <v>0</v>
      </c>
      <c r="E254" s="1583"/>
      <c r="F254" s="1583"/>
      <c r="G254" s="1583"/>
      <c r="H254" s="1583"/>
      <c r="I254" s="1583"/>
      <c r="J254" s="1583"/>
      <c r="K254" s="3391"/>
      <c r="L254" s="158"/>
    </row>
    <row r="255" spans="1:12" ht="15.75" x14ac:dyDescent="0.2">
      <c r="A255" s="1581"/>
      <c r="B255" s="1582"/>
      <c r="C255" s="1583"/>
      <c r="D255" s="258">
        <f t="shared" si="3"/>
        <v>0</v>
      </c>
      <c r="E255" s="1583"/>
      <c r="F255" s="1583"/>
      <c r="G255" s="1583"/>
      <c r="H255" s="1583"/>
      <c r="I255" s="1583"/>
      <c r="J255" s="1583"/>
      <c r="K255" s="3391"/>
      <c r="L255" s="158"/>
    </row>
    <row r="256" spans="1:12" ht="15.75" x14ac:dyDescent="0.2">
      <c r="A256" s="1581"/>
      <c r="B256" s="1582"/>
      <c r="C256" s="1583"/>
      <c r="D256" s="258">
        <f t="shared" si="3"/>
        <v>0</v>
      </c>
      <c r="E256" s="1583"/>
      <c r="F256" s="1583"/>
      <c r="G256" s="1583"/>
      <c r="H256" s="1583"/>
      <c r="I256" s="1583"/>
      <c r="J256" s="1583"/>
      <c r="K256" s="3391"/>
      <c r="L256" s="158"/>
    </row>
    <row r="257" spans="1:12" ht="15.75" x14ac:dyDescent="0.2">
      <c r="A257" s="1581"/>
      <c r="B257" s="1582"/>
      <c r="C257" s="1583"/>
      <c r="D257" s="258">
        <f t="shared" si="3"/>
        <v>0</v>
      </c>
      <c r="E257" s="1583"/>
      <c r="F257" s="1583"/>
      <c r="G257" s="1583"/>
      <c r="H257" s="1583"/>
      <c r="I257" s="1583"/>
      <c r="J257" s="1583"/>
      <c r="K257" s="3391"/>
      <c r="L257" s="158"/>
    </row>
    <row r="258" spans="1:12" ht="15.75" x14ac:dyDescent="0.2">
      <c r="A258" s="1581"/>
      <c r="B258" s="1582"/>
      <c r="C258" s="1583"/>
      <c r="D258" s="258">
        <f t="shared" si="3"/>
        <v>0</v>
      </c>
      <c r="E258" s="1583"/>
      <c r="F258" s="1583"/>
      <c r="G258" s="1583"/>
      <c r="H258" s="1583"/>
      <c r="I258" s="1583"/>
      <c r="J258" s="1583"/>
      <c r="K258" s="3391"/>
      <c r="L258" s="158"/>
    </row>
    <row r="259" spans="1:12" ht="15.75" x14ac:dyDescent="0.2">
      <c r="A259" s="1581"/>
      <c r="B259" s="1582"/>
      <c r="C259" s="1583"/>
      <c r="D259" s="258">
        <f t="shared" si="3"/>
        <v>0</v>
      </c>
      <c r="E259" s="1583"/>
      <c r="F259" s="1583"/>
      <c r="G259" s="1583"/>
      <c r="H259" s="1583"/>
      <c r="I259" s="1583"/>
      <c r="J259" s="1583"/>
      <c r="K259" s="3391"/>
      <c r="L259" s="158"/>
    </row>
    <row r="260" spans="1:12" ht="15.75" x14ac:dyDescent="0.2">
      <c r="A260" s="1581"/>
      <c r="B260" s="1582"/>
      <c r="C260" s="1583"/>
      <c r="D260" s="258">
        <f t="shared" si="3"/>
        <v>0</v>
      </c>
      <c r="E260" s="1583"/>
      <c r="F260" s="1583"/>
      <c r="G260" s="1583"/>
      <c r="H260" s="1583"/>
      <c r="I260" s="1583"/>
      <c r="J260" s="1583"/>
      <c r="K260" s="3391"/>
      <c r="L260" s="158"/>
    </row>
    <row r="261" spans="1:12" ht="15.75" x14ac:dyDescent="0.2">
      <c r="A261" s="1581"/>
      <c r="B261" s="1582"/>
      <c r="C261" s="1583"/>
      <c r="D261" s="258">
        <f t="shared" si="3"/>
        <v>0</v>
      </c>
      <c r="E261" s="1583"/>
      <c r="F261" s="1583"/>
      <c r="G261" s="1583"/>
      <c r="H261" s="1583"/>
      <c r="I261" s="1583"/>
      <c r="J261" s="1583"/>
      <c r="K261" s="3391"/>
      <c r="L261" s="158"/>
    </row>
    <row r="262" spans="1:12" ht="15.75" x14ac:dyDescent="0.2">
      <c r="A262" s="1581"/>
      <c r="B262" s="1582"/>
      <c r="C262" s="1583"/>
      <c r="D262" s="258">
        <f t="shared" si="3"/>
        <v>0</v>
      </c>
      <c r="E262" s="1583"/>
      <c r="F262" s="1583"/>
      <c r="G262" s="1583"/>
      <c r="H262" s="1583"/>
      <c r="I262" s="1583"/>
      <c r="J262" s="1583"/>
      <c r="K262" s="3391"/>
      <c r="L262" s="158"/>
    </row>
    <row r="263" spans="1:12" ht="15.75" x14ac:dyDescent="0.2">
      <c r="A263" s="1581"/>
      <c r="B263" s="1582"/>
      <c r="C263" s="1583"/>
      <c r="D263" s="258">
        <f t="shared" si="3"/>
        <v>0</v>
      </c>
      <c r="E263" s="1583"/>
      <c r="F263" s="1583"/>
      <c r="G263" s="1583"/>
      <c r="H263" s="1583"/>
      <c r="I263" s="1583"/>
      <c r="J263" s="1583"/>
      <c r="K263" s="3391"/>
      <c r="L263" s="158"/>
    </row>
    <row r="264" spans="1:12" ht="15.75" x14ac:dyDescent="0.2">
      <c r="A264" s="1581"/>
      <c r="B264" s="1582"/>
      <c r="C264" s="1583"/>
      <c r="D264" s="258">
        <f t="shared" si="3"/>
        <v>0</v>
      </c>
      <c r="E264" s="1583"/>
      <c r="F264" s="1583"/>
      <c r="G264" s="1583"/>
      <c r="H264" s="1583"/>
      <c r="I264" s="1583"/>
      <c r="J264" s="1583"/>
      <c r="K264" s="3391"/>
      <c r="L264" s="158"/>
    </row>
    <row r="265" spans="1:12" ht="15.75" x14ac:dyDescent="0.2">
      <c r="A265" s="1581"/>
      <c r="B265" s="1582"/>
      <c r="C265" s="1583"/>
      <c r="D265" s="258">
        <f t="shared" si="3"/>
        <v>0</v>
      </c>
      <c r="E265" s="1583"/>
      <c r="F265" s="1583"/>
      <c r="G265" s="1583"/>
      <c r="H265" s="1583"/>
      <c r="I265" s="1583"/>
      <c r="J265" s="1583"/>
      <c r="K265" s="3391"/>
      <c r="L265" s="158"/>
    </row>
    <row r="266" spans="1:12" ht="15.75" x14ac:dyDescent="0.2">
      <c r="A266" s="1581"/>
      <c r="B266" s="1582"/>
      <c r="C266" s="1583"/>
      <c r="D266" s="258">
        <f t="shared" si="3"/>
        <v>0</v>
      </c>
      <c r="E266" s="1583"/>
      <c r="F266" s="1583"/>
      <c r="G266" s="1583"/>
      <c r="H266" s="1583"/>
      <c r="I266" s="1583"/>
      <c r="J266" s="1583"/>
      <c r="K266" s="3391"/>
      <c r="L266" s="158"/>
    </row>
    <row r="267" spans="1:12" ht="15.75" x14ac:dyDescent="0.2">
      <c r="A267" s="1581"/>
      <c r="B267" s="1582"/>
      <c r="C267" s="1583"/>
      <c r="D267" s="258">
        <f t="shared" si="3"/>
        <v>0</v>
      </c>
      <c r="E267" s="1583"/>
      <c r="F267" s="1583"/>
      <c r="G267" s="1583"/>
      <c r="H267" s="1583"/>
      <c r="I267" s="1583"/>
      <c r="J267" s="1583"/>
      <c r="K267" s="3391"/>
      <c r="L267" s="158"/>
    </row>
    <row r="268" spans="1:12" ht="15.75" x14ac:dyDescent="0.2">
      <c r="A268" s="1581"/>
      <c r="B268" s="1582"/>
      <c r="C268" s="1583"/>
      <c r="D268" s="258">
        <f t="shared" si="3"/>
        <v>0</v>
      </c>
      <c r="E268" s="1583"/>
      <c r="F268" s="1583"/>
      <c r="G268" s="1583"/>
      <c r="H268" s="1583"/>
      <c r="I268" s="1583"/>
      <c r="J268" s="1583"/>
      <c r="K268" s="3391"/>
      <c r="L268" s="158"/>
    </row>
    <row r="269" spans="1:12" ht="15.75" x14ac:dyDescent="0.2">
      <c r="A269" s="1581"/>
      <c r="B269" s="1582"/>
      <c r="C269" s="1583"/>
      <c r="D269" s="258">
        <f t="shared" si="3"/>
        <v>0</v>
      </c>
      <c r="E269" s="1583"/>
      <c r="F269" s="1583"/>
      <c r="G269" s="1583"/>
      <c r="H269" s="1583"/>
      <c r="I269" s="1583"/>
      <c r="J269" s="1583"/>
      <c r="K269" s="3391"/>
      <c r="L269" s="158"/>
    </row>
    <row r="270" spans="1:12" ht="15.75" x14ac:dyDescent="0.2">
      <c r="A270" s="1581"/>
      <c r="B270" s="1582"/>
      <c r="C270" s="1583"/>
      <c r="D270" s="258">
        <f t="shared" si="3"/>
        <v>0</v>
      </c>
      <c r="E270" s="1583"/>
      <c r="F270" s="1583"/>
      <c r="G270" s="1583"/>
      <c r="H270" s="1583"/>
      <c r="I270" s="1583"/>
      <c r="J270" s="1583"/>
      <c r="K270" s="3391"/>
      <c r="L270" s="158"/>
    </row>
    <row r="271" spans="1:12" ht="15.75" x14ac:dyDescent="0.2">
      <c r="A271" s="1581"/>
      <c r="B271" s="1582"/>
      <c r="C271" s="1583"/>
      <c r="D271" s="258">
        <f t="shared" si="3"/>
        <v>0</v>
      </c>
      <c r="E271" s="1583"/>
      <c r="F271" s="1583"/>
      <c r="G271" s="1583"/>
      <c r="H271" s="1583"/>
      <c r="I271" s="1583"/>
      <c r="J271" s="1583"/>
      <c r="K271" s="3391"/>
      <c r="L271" s="158"/>
    </row>
    <row r="272" spans="1:12" ht="15.75" x14ac:dyDescent="0.2">
      <c r="A272" s="1581"/>
      <c r="B272" s="1582"/>
      <c r="C272" s="1583"/>
      <c r="D272" s="258">
        <f t="shared" si="3"/>
        <v>0</v>
      </c>
      <c r="E272" s="1583"/>
      <c r="F272" s="1583"/>
      <c r="G272" s="1583"/>
      <c r="H272" s="1583"/>
      <c r="I272" s="1583"/>
      <c r="J272" s="1583"/>
      <c r="K272" s="3391"/>
      <c r="L272" s="158"/>
    </row>
    <row r="273" spans="1:12" ht="15.75" x14ac:dyDescent="0.2">
      <c r="A273" s="1581"/>
      <c r="B273" s="1582"/>
      <c r="C273" s="1583"/>
      <c r="D273" s="258">
        <f t="shared" si="3"/>
        <v>0</v>
      </c>
      <c r="E273" s="1583"/>
      <c r="F273" s="1583"/>
      <c r="G273" s="1583"/>
      <c r="H273" s="1583"/>
      <c r="I273" s="1583"/>
      <c r="J273" s="1583"/>
      <c r="K273" s="3391"/>
      <c r="L273" s="158"/>
    </row>
    <row r="274" spans="1:12" ht="15.75" x14ac:dyDescent="0.2">
      <c r="A274" s="1581"/>
      <c r="B274" s="1582"/>
      <c r="C274" s="1583"/>
      <c r="D274" s="258">
        <f t="shared" si="3"/>
        <v>0</v>
      </c>
      <c r="E274" s="1583"/>
      <c r="F274" s="1583"/>
      <c r="G274" s="1583"/>
      <c r="H274" s="1583"/>
      <c r="I274" s="1583"/>
      <c r="J274" s="1583"/>
      <c r="K274" s="3391"/>
      <c r="L274" s="158"/>
    </row>
    <row r="275" spans="1:12" ht="15.75" x14ac:dyDescent="0.2">
      <c r="A275" s="1581"/>
      <c r="B275" s="1582"/>
      <c r="C275" s="1583"/>
      <c r="D275" s="258">
        <f t="shared" si="3"/>
        <v>0</v>
      </c>
      <c r="E275" s="1583"/>
      <c r="F275" s="1583"/>
      <c r="G275" s="1583"/>
      <c r="H275" s="1583"/>
      <c r="I275" s="1583"/>
      <c r="J275" s="1583"/>
      <c r="K275" s="3391"/>
      <c r="L275" s="158"/>
    </row>
    <row r="276" spans="1:12" ht="15.75" x14ac:dyDescent="0.2">
      <c r="A276" s="1581"/>
      <c r="B276" s="1582"/>
      <c r="C276" s="1583"/>
      <c r="D276" s="258">
        <f t="shared" si="3"/>
        <v>0</v>
      </c>
      <c r="E276" s="1583"/>
      <c r="F276" s="1583"/>
      <c r="G276" s="1583"/>
      <c r="H276" s="1583"/>
      <c r="I276" s="1583"/>
      <c r="J276" s="1583"/>
      <c r="K276" s="3391"/>
      <c r="L276" s="158"/>
    </row>
    <row r="277" spans="1:12" ht="15.75" x14ac:dyDescent="0.2">
      <c r="A277" s="1581"/>
      <c r="B277" s="1582"/>
      <c r="C277" s="1583"/>
      <c r="D277" s="258">
        <f t="shared" si="3"/>
        <v>0</v>
      </c>
      <c r="E277" s="1583"/>
      <c r="F277" s="1583"/>
      <c r="G277" s="1583"/>
      <c r="H277" s="1583"/>
      <c r="I277" s="1583"/>
      <c r="J277" s="1583"/>
      <c r="K277" s="3391"/>
      <c r="L277" s="158"/>
    </row>
    <row r="278" spans="1:12" ht="15.75" x14ac:dyDescent="0.2">
      <c r="A278" s="1581"/>
      <c r="B278" s="1582"/>
      <c r="C278" s="1583"/>
      <c r="D278" s="258">
        <f t="shared" ref="D278:D341" si="4">+C278*(100-E278)/100</f>
        <v>0</v>
      </c>
      <c r="E278" s="1583"/>
      <c r="F278" s="1583"/>
      <c r="G278" s="1583"/>
      <c r="H278" s="1583"/>
      <c r="I278" s="1583"/>
      <c r="J278" s="1583"/>
      <c r="K278" s="3391"/>
      <c r="L278" s="158"/>
    </row>
    <row r="279" spans="1:12" ht="15.75" x14ac:dyDescent="0.2">
      <c r="A279" s="1581"/>
      <c r="B279" s="1582"/>
      <c r="C279" s="1583"/>
      <c r="D279" s="258">
        <f t="shared" si="4"/>
        <v>0</v>
      </c>
      <c r="E279" s="1583"/>
      <c r="F279" s="1583"/>
      <c r="G279" s="1583"/>
      <c r="H279" s="1583"/>
      <c r="I279" s="1583"/>
      <c r="J279" s="1583"/>
      <c r="K279" s="3391"/>
      <c r="L279" s="158"/>
    </row>
    <row r="280" spans="1:12" ht="15.75" x14ac:dyDescent="0.2">
      <c r="A280" s="1581"/>
      <c r="B280" s="1582"/>
      <c r="C280" s="1583"/>
      <c r="D280" s="258">
        <f t="shared" si="4"/>
        <v>0</v>
      </c>
      <c r="E280" s="1583"/>
      <c r="F280" s="1583"/>
      <c r="G280" s="1583"/>
      <c r="H280" s="1583"/>
      <c r="I280" s="1583"/>
      <c r="J280" s="1583"/>
      <c r="K280" s="3391"/>
      <c r="L280" s="158"/>
    </row>
    <row r="281" spans="1:12" ht="15.75" x14ac:dyDescent="0.2">
      <c r="A281" s="1581"/>
      <c r="B281" s="1582"/>
      <c r="C281" s="1583"/>
      <c r="D281" s="258">
        <f t="shared" si="4"/>
        <v>0</v>
      </c>
      <c r="E281" s="1583"/>
      <c r="F281" s="1583"/>
      <c r="G281" s="1583"/>
      <c r="H281" s="1583"/>
      <c r="I281" s="1583"/>
      <c r="J281" s="1583"/>
      <c r="K281" s="3391"/>
      <c r="L281" s="158"/>
    </row>
    <row r="282" spans="1:12" ht="15.75" x14ac:dyDescent="0.2">
      <c r="A282" s="1581"/>
      <c r="B282" s="1582"/>
      <c r="C282" s="1583"/>
      <c r="D282" s="258">
        <f t="shared" si="4"/>
        <v>0</v>
      </c>
      <c r="E282" s="1583"/>
      <c r="F282" s="1583"/>
      <c r="G282" s="1583"/>
      <c r="H282" s="1583"/>
      <c r="I282" s="1583"/>
      <c r="J282" s="1583"/>
      <c r="K282" s="3391"/>
      <c r="L282" s="158"/>
    </row>
    <row r="283" spans="1:12" ht="15.75" x14ac:dyDescent="0.2">
      <c r="A283" s="1581"/>
      <c r="B283" s="1582"/>
      <c r="C283" s="1583"/>
      <c r="D283" s="258">
        <f t="shared" si="4"/>
        <v>0</v>
      </c>
      <c r="E283" s="1583"/>
      <c r="F283" s="1583"/>
      <c r="G283" s="1583"/>
      <c r="H283" s="1583"/>
      <c r="I283" s="1583"/>
      <c r="J283" s="1583"/>
      <c r="K283" s="3391"/>
      <c r="L283" s="158"/>
    </row>
    <row r="284" spans="1:12" ht="15.75" x14ac:dyDescent="0.2">
      <c r="A284" s="1581"/>
      <c r="B284" s="1582"/>
      <c r="C284" s="1583"/>
      <c r="D284" s="258">
        <f t="shared" si="4"/>
        <v>0</v>
      </c>
      <c r="E284" s="1583"/>
      <c r="F284" s="1583"/>
      <c r="G284" s="1583"/>
      <c r="H284" s="1583"/>
      <c r="I284" s="1583"/>
      <c r="J284" s="1583"/>
      <c r="K284" s="3391"/>
      <c r="L284" s="158"/>
    </row>
    <row r="285" spans="1:12" ht="15.75" x14ac:dyDescent="0.2">
      <c r="A285" s="1581"/>
      <c r="B285" s="1582"/>
      <c r="C285" s="1583"/>
      <c r="D285" s="258">
        <f t="shared" si="4"/>
        <v>0</v>
      </c>
      <c r="E285" s="1583"/>
      <c r="F285" s="1583"/>
      <c r="G285" s="1583"/>
      <c r="H285" s="1583"/>
      <c r="I285" s="1583"/>
      <c r="J285" s="1583"/>
      <c r="K285" s="3391"/>
      <c r="L285" s="158"/>
    </row>
    <row r="286" spans="1:12" ht="15.75" x14ac:dyDescent="0.2">
      <c r="A286" s="1581"/>
      <c r="B286" s="1582"/>
      <c r="C286" s="1583"/>
      <c r="D286" s="258">
        <f t="shared" si="4"/>
        <v>0</v>
      </c>
      <c r="E286" s="1583"/>
      <c r="F286" s="1583"/>
      <c r="G286" s="1583"/>
      <c r="H286" s="1583"/>
      <c r="I286" s="1583"/>
      <c r="J286" s="1583"/>
      <c r="K286" s="3391"/>
      <c r="L286" s="158"/>
    </row>
    <row r="287" spans="1:12" ht="15.75" x14ac:dyDescent="0.2">
      <c r="A287" s="1581"/>
      <c r="B287" s="1582"/>
      <c r="C287" s="1583"/>
      <c r="D287" s="258">
        <f t="shared" si="4"/>
        <v>0</v>
      </c>
      <c r="E287" s="1583"/>
      <c r="F287" s="1583"/>
      <c r="G287" s="1583"/>
      <c r="H287" s="1583"/>
      <c r="I287" s="1583"/>
      <c r="J287" s="1583"/>
      <c r="K287" s="3391"/>
      <c r="L287" s="158"/>
    </row>
    <row r="288" spans="1:12" ht="15.75" x14ac:dyDescent="0.2">
      <c r="A288" s="1581"/>
      <c r="B288" s="1582"/>
      <c r="C288" s="1583"/>
      <c r="D288" s="258">
        <f t="shared" si="4"/>
        <v>0</v>
      </c>
      <c r="E288" s="1583"/>
      <c r="F288" s="1583"/>
      <c r="G288" s="1583"/>
      <c r="H288" s="1583"/>
      <c r="I288" s="1583"/>
      <c r="J288" s="1583"/>
      <c r="K288" s="3391"/>
      <c r="L288" s="158"/>
    </row>
    <row r="289" spans="1:12" ht="15.75" x14ac:dyDescent="0.2">
      <c r="A289" s="1581"/>
      <c r="B289" s="1582"/>
      <c r="C289" s="1583"/>
      <c r="D289" s="258">
        <f t="shared" si="4"/>
        <v>0</v>
      </c>
      <c r="E289" s="1583"/>
      <c r="F289" s="1583"/>
      <c r="G289" s="1583"/>
      <c r="H289" s="1583"/>
      <c r="I289" s="1583"/>
      <c r="J289" s="1583"/>
      <c r="K289" s="3391"/>
      <c r="L289" s="158"/>
    </row>
    <row r="290" spans="1:12" ht="15.75" x14ac:dyDescent="0.2">
      <c r="A290" s="1581"/>
      <c r="B290" s="1582"/>
      <c r="C290" s="1583"/>
      <c r="D290" s="258">
        <f t="shared" si="4"/>
        <v>0</v>
      </c>
      <c r="E290" s="1583"/>
      <c r="F290" s="1583"/>
      <c r="G290" s="1583"/>
      <c r="H290" s="1583"/>
      <c r="I290" s="1583"/>
      <c r="J290" s="1583"/>
      <c r="K290" s="3391"/>
      <c r="L290" s="158"/>
    </row>
    <row r="291" spans="1:12" ht="15.75" x14ac:dyDescent="0.2">
      <c r="A291" s="1581"/>
      <c r="B291" s="1582"/>
      <c r="C291" s="1583"/>
      <c r="D291" s="258">
        <f t="shared" si="4"/>
        <v>0</v>
      </c>
      <c r="E291" s="1583"/>
      <c r="F291" s="1583"/>
      <c r="G291" s="1583"/>
      <c r="H291" s="1583"/>
      <c r="I291" s="1583"/>
      <c r="J291" s="1583"/>
      <c r="K291" s="3391"/>
      <c r="L291" s="158"/>
    </row>
    <row r="292" spans="1:12" ht="15.75" x14ac:dyDescent="0.2">
      <c r="A292" s="1581"/>
      <c r="B292" s="1582"/>
      <c r="C292" s="1583"/>
      <c r="D292" s="258">
        <f t="shared" si="4"/>
        <v>0</v>
      </c>
      <c r="E292" s="1583"/>
      <c r="F292" s="1583"/>
      <c r="G292" s="1583"/>
      <c r="H292" s="1583"/>
      <c r="I292" s="1583"/>
      <c r="J292" s="1583"/>
      <c r="K292" s="3391"/>
      <c r="L292" s="158"/>
    </row>
    <row r="293" spans="1:12" ht="15.75" x14ac:dyDescent="0.2">
      <c r="A293" s="1581"/>
      <c r="B293" s="1582"/>
      <c r="C293" s="1583"/>
      <c r="D293" s="258">
        <f t="shared" si="4"/>
        <v>0</v>
      </c>
      <c r="E293" s="1583"/>
      <c r="F293" s="1583"/>
      <c r="G293" s="1583"/>
      <c r="H293" s="1583"/>
      <c r="I293" s="1583"/>
      <c r="J293" s="1583"/>
      <c r="K293" s="3391"/>
      <c r="L293" s="158"/>
    </row>
    <row r="294" spans="1:12" ht="15.75" x14ac:dyDescent="0.2">
      <c r="A294" s="1581"/>
      <c r="B294" s="1582"/>
      <c r="C294" s="1583"/>
      <c r="D294" s="258">
        <f t="shared" si="4"/>
        <v>0</v>
      </c>
      <c r="E294" s="1583"/>
      <c r="F294" s="1583"/>
      <c r="G294" s="1583"/>
      <c r="H294" s="1583"/>
      <c r="I294" s="1583"/>
      <c r="J294" s="1583"/>
      <c r="K294" s="3391"/>
      <c r="L294" s="158"/>
    </row>
    <row r="295" spans="1:12" ht="15.75" x14ac:dyDescent="0.2">
      <c r="A295" s="1581"/>
      <c r="B295" s="1582"/>
      <c r="C295" s="1583"/>
      <c r="D295" s="258">
        <f t="shared" si="4"/>
        <v>0</v>
      </c>
      <c r="E295" s="1583"/>
      <c r="F295" s="1583"/>
      <c r="G295" s="1583"/>
      <c r="H295" s="1583"/>
      <c r="I295" s="1583"/>
      <c r="J295" s="1583"/>
      <c r="K295" s="3391"/>
      <c r="L295" s="158"/>
    </row>
    <row r="296" spans="1:12" ht="15.75" x14ac:dyDescent="0.2">
      <c r="A296" s="1581"/>
      <c r="B296" s="1582"/>
      <c r="C296" s="1583"/>
      <c r="D296" s="258">
        <f t="shared" si="4"/>
        <v>0</v>
      </c>
      <c r="E296" s="1583"/>
      <c r="F296" s="1583"/>
      <c r="G296" s="1583"/>
      <c r="H296" s="1583"/>
      <c r="I296" s="1583"/>
      <c r="J296" s="1583"/>
      <c r="K296" s="3391"/>
      <c r="L296" s="158"/>
    </row>
    <row r="297" spans="1:12" ht="15.75" x14ac:dyDescent="0.2">
      <c r="A297" s="1581"/>
      <c r="B297" s="1582"/>
      <c r="C297" s="1583"/>
      <c r="D297" s="258">
        <f t="shared" si="4"/>
        <v>0</v>
      </c>
      <c r="E297" s="1583"/>
      <c r="F297" s="1583"/>
      <c r="G297" s="1583"/>
      <c r="H297" s="1583"/>
      <c r="I297" s="1583"/>
      <c r="J297" s="1583"/>
      <c r="K297" s="3391"/>
      <c r="L297" s="158"/>
    </row>
    <row r="298" spans="1:12" ht="15.75" x14ac:dyDescent="0.2">
      <c r="A298" s="1581"/>
      <c r="B298" s="1582"/>
      <c r="C298" s="1583"/>
      <c r="D298" s="258">
        <f t="shared" si="4"/>
        <v>0</v>
      </c>
      <c r="E298" s="1583"/>
      <c r="F298" s="1583"/>
      <c r="G298" s="1583"/>
      <c r="H298" s="1583"/>
      <c r="I298" s="1583"/>
      <c r="J298" s="1583"/>
      <c r="K298" s="3391"/>
      <c r="L298" s="158"/>
    </row>
    <row r="299" spans="1:12" ht="15.75" x14ac:dyDescent="0.2">
      <c r="A299" s="1581"/>
      <c r="B299" s="1582"/>
      <c r="C299" s="1583"/>
      <c r="D299" s="258">
        <f t="shared" si="4"/>
        <v>0</v>
      </c>
      <c r="E299" s="1583"/>
      <c r="F299" s="1583"/>
      <c r="G299" s="1583"/>
      <c r="H299" s="1583"/>
      <c r="I299" s="1583"/>
      <c r="J299" s="1583"/>
      <c r="K299" s="3391"/>
      <c r="L299" s="158"/>
    </row>
    <row r="300" spans="1:12" ht="15.75" x14ac:dyDescent="0.2">
      <c r="A300" s="1581"/>
      <c r="B300" s="1582"/>
      <c r="C300" s="1583"/>
      <c r="D300" s="258">
        <f t="shared" si="4"/>
        <v>0</v>
      </c>
      <c r="E300" s="1583"/>
      <c r="F300" s="1583"/>
      <c r="G300" s="1583"/>
      <c r="H300" s="1583"/>
      <c r="I300" s="1583"/>
      <c r="J300" s="1583"/>
      <c r="K300" s="3391"/>
      <c r="L300" s="158"/>
    </row>
    <row r="301" spans="1:12" ht="15.75" x14ac:dyDescent="0.2">
      <c r="A301" s="1581"/>
      <c r="B301" s="1582"/>
      <c r="C301" s="1583"/>
      <c r="D301" s="258">
        <f t="shared" si="4"/>
        <v>0</v>
      </c>
      <c r="E301" s="1583"/>
      <c r="F301" s="1583"/>
      <c r="G301" s="1583"/>
      <c r="H301" s="1583"/>
      <c r="I301" s="1583"/>
      <c r="J301" s="1583"/>
      <c r="K301" s="3391"/>
      <c r="L301" s="158"/>
    </row>
    <row r="302" spans="1:12" ht="15.75" x14ac:dyDescent="0.2">
      <c r="A302" s="1581"/>
      <c r="B302" s="1582"/>
      <c r="C302" s="1583"/>
      <c r="D302" s="258">
        <f t="shared" si="4"/>
        <v>0</v>
      </c>
      <c r="E302" s="1583"/>
      <c r="F302" s="1583"/>
      <c r="G302" s="1583"/>
      <c r="H302" s="1583"/>
      <c r="I302" s="1583"/>
      <c r="J302" s="1583"/>
      <c r="K302" s="3391"/>
      <c r="L302" s="158"/>
    </row>
    <row r="303" spans="1:12" ht="15.75" x14ac:dyDescent="0.2">
      <c r="A303" s="1581"/>
      <c r="B303" s="1582"/>
      <c r="C303" s="1583"/>
      <c r="D303" s="258">
        <f t="shared" si="4"/>
        <v>0</v>
      </c>
      <c r="E303" s="1583"/>
      <c r="F303" s="1583"/>
      <c r="G303" s="1583"/>
      <c r="H303" s="1583"/>
      <c r="I303" s="1583"/>
      <c r="J303" s="1583"/>
      <c r="K303" s="3391"/>
      <c r="L303" s="158"/>
    </row>
    <row r="304" spans="1:12" ht="15.75" x14ac:dyDescent="0.2">
      <c r="A304" s="1581"/>
      <c r="B304" s="1582"/>
      <c r="C304" s="1583"/>
      <c r="D304" s="258">
        <f t="shared" si="4"/>
        <v>0</v>
      </c>
      <c r="E304" s="1583"/>
      <c r="F304" s="1583"/>
      <c r="G304" s="1583"/>
      <c r="H304" s="1583"/>
      <c r="I304" s="1583"/>
      <c r="J304" s="1583"/>
      <c r="K304" s="3391"/>
      <c r="L304" s="158"/>
    </row>
    <row r="305" spans="1:12" ht="15.75" x14ac:dyDescent="0.2">
      <c r="A305" s="1581"/>
      <c r="B305" s="1582"/>
      <c r="C305" s="1583"/>
      <c r="D305" s="258">
        <f t="shared" si="4"/>
        <v>0</v>
      </c>
      <c r="E305" s="1583"/>
      <c r="F305" s="1583"/>
      <c r="G305" s="1583"/>
      <c r="H305" s="1583"/>
      <c r="I305" s="1583"/>
      <c r="J305" s="1583"/>
      <c r="K305" s="3391"/>
      <c r="L305" s="158"/>
    </row>
    <row r="306" spans="1:12" ht="15.75" x14ac:dyDescent="0.2">
      <c r="A306" s="1581"/>
      <c r="B306" s="1582"/>
      <c r="C306" s="1583"/>
      <c r="D306" s="258">
        <f t="shared" si="4"/>
        <v>0</v>
      </c>
      <c r="E306" s="1583"/>
      <c r="F306" s="1583"/>
      <c r="G306" s="1583"/>
      <c r="H306" s="1583"/>
      <c r="I306" s="1583"/>
      <c r="J306" s="1583"/>
      <c r="K306" s="3391"/>
      <c r="L306" s="158"/>
    </row>
    <row r="307" spans="1:12" ht="15.75" x14ac:dyDescent="0.2">
      <c r="A307" s="1581"/>
      <c r="B307" s="1582"/>
      <c r="C307" s="1583"/>
      <c r="D307" s="258">
        <f t="shared" si="4"/>
        <v>0</v>
      </c>
      <c r="E307" s="1583"/>
      <c r="F307" s="1583"/>
      <c r="G307" s="1583"/>
      <c r="H307" s="1583"/>
      <c r="I307" s="1583"/>
      <c r="J307" s="1583"/>
      <c r="K307" s="3391"/>
      <c r="L307" s="158"/>
    </row>
    <row r="308" spans="1:12" ht="15.75" x14ac:dyDescent="0.2">
      <c r="A308" s="1581"/>
      <c r="B308" s="1582"/>
      <c r="C308" s="1583"/>
      <c r="D308" s="258">
        <f t="shared" si="4"/>
        <v>0</v>
      </c>
      <c r="E308" s="1583"/>
      <c r="F308" s="1583"/>
      <c r="G308" s="1583"/>
      <c r="H308" s="1583"/>
      <c r="I308" s="1583"/>
      <c r="J308" s="1583"/>
      <c r="K308" s="3391"/>
      <c r="L308" s="158"/>
    </row>
    <row r="309" spans="1:12" ht="15.75" x14ac:dyDescent="0.2">
      <c r="A309" s="1581"/>
      <c r="B309" s="1582"/>
      <c r="C309" s="1583"/>
      <c r="D309" s="258">
        <f t="shared" si="4"/>
        <v>0</v>
      </c>
      <c r="E309" s="1583"/>
      <c r="F309" s="1583"/>
      <c r="G309" s="1583"/>
      <c r="H309" s="1583"/>
      <c r="I309" s="1583"/>
      <c r="J309" s="1583"/>
      <c r="K309" s="3391"/>
      <c r="L309" s="158"/>
    </row>
    <row r="310" spans="1:12" ht="15.75" x14ac:dyDescent="0.2">
      <c r="A310" s="1581"/>
      <c r="B310" s="1582"/>
      <c r="C310" s="1583"/>
      <c r="D310" s="258">
        <f t="shared" si="4"/>
        <v>0</v>
      </c>
      <c r="E310" s="1583"/>
      <c r="F310" s="1583"/>
      <c r="G310" s="1583"/>
      <c r="H310" s="1583"/>
      <c r="I310" s="1583"/>
      <c r="J310" s="1583"/>
      <c r="K310" s="3391"/>
      <c r="L310" s="158"/>
    </row>
    <row r="311" spans="1:12" ht="15.75" x14ac:dyDescent="0.2">
      <c r="A311" s="1581"/>
      <c r="B311" s="1582"/>
      <c r="C311" s="1583"/>
      <c r="D311" s="258">
        <f t="shared" si="4"/>
        <v>0</v>
      </c>
      <c r="E311" s="1583"/>
      <c r="F311" s="1583"/>
      <c r="G311" s="1583"/>
      <c r="H311" s="1583"/>
      <c r="I311" s="1583"/>
      <c r="J311" s="1583"/>
      <c r="K311" s="3391"/>
      <c r="L311" s="158"/>
    </row>
    <row r="312" spans="1:12" ht="15.75" x14ac:dyDescent="0.2">
      <c r="A312" s="1581"/>
      <c r="B312" s="1582"/>
      <c r="C312" s="1583"/>
      <c r="D312" s="258">
        <f t="shared" si="4"/>
        <v>0</v>
      </c>
      <c r="E312" s="1583"/>
      <c r="F312" s="1583"/>
      <c r="G312" s="1583"/>
      <c r="H312" s="1583"/>
      <c r="I312" s="1583"/>
      <c r="J312" s="1583"/>
      <c r="K312" s="3391"/>
      <c r="L312" s="158"/>
    </row>
    <row r="313" spans="1:12" ht="15.75" x14ac:dyDescent="0.2">
      <c r="A313" s="1581"/>
      <c r="B313" s="1582"/>
      <c r="C313" s="1583"/>
      <c r="D313" s="258">
        <f t="shared" si="4"/>
        <v>0</v>
      </c>
      <c r="E313" s="1583"/>
      <c r="F313" s="1583"/>
      <c r="G313" s="1583"/>
      <c r="H313" s="1583"/>
      <c r="I313" s="1583"/>
      <c r="J313" s="1583"/>
      <c r="K313" s="3391"/>
      <c r="L313" s="158"/>
    </row>
    <row r="314" spans="1:12" ht="15.75" x14ac:dyDescent="0.2">
      <c r="A314" s="1581"/>
      <c r="B314" s="1582"/>
      <c r="C314" s="1583"/>
      <c r="D314" s="258">
        <f t="shared" si="4"/>
        <v>0</v>
      </c>
      <c r="E314" s="1583"/>
      <c r="F314" s="1583"/>
      <c r="G314" s="1583"/>
      <c r="H314" s="1583"/>
      <c r="I314" s="1583"/>
      <c r="J314" s="1583"/>
      <c r="K314" s="3391"/>
      <c r="L314" s="158"/>
    </row>
    <row r="315" spans="1:12" ht="15.75" x14ac:dyDescent="0.2">
      <c r="A315" s="1581"/>
      <c r="B315" s="1582"/>
      <c r="C315" s="1583"/>
      <c r="D315" s="258">
        <f t="shared" si="4"/>
        <v>0</v>
      </c>
      <c r="E315" s="1583"/>
      <c r="F315" s="1583"/>
      <c r="G315" s="1583"/>
      <c r="H315" s="1583"/>
      <c r="I315" s="1583"/>
      <c r="J315" s="1583"/>
      <c r="K315" s="3391"/>
      <c r="L315" s="158"/>
    </row>
    <row r="316" spans="1:12" ht="15.75" x14ac:dyDescent="0.2">
      <c r="A316" s="1581"/>
      <c r="B316" s="1582"/>
      <c r="C316" s="1583"/>
      <c r="D316" s="258">
        <f t="shared" si="4"/>
        <v>0</v>
      </c>
      <c r="E316" s="1583"/>
      <c r="F316" s="1583"/>
      <c r="G316" s="1583"/>
      <c r="H316" s="1583"/>
      <c r="I316" s="1583"/>
      <c r="J316" s="1583"/>
      <c r="K316" s="3391"/>
      <c r="L316" s="158"/>
    </row>
    <row r="317" spans="1:12" ht="15.75" x14ac:dyDescent="0.2">
      <c r="A317" s="1581"/>
      <c r="B317" s="1582"/>
      <c r="C317" s="1583"/>
      <c r="D317" s="258">
        <f t="shared" si="4"/>
        <v>0</v>
      </c>
      <c r="E317" s="1583"/>
      <c r="F317" s="1583"/>
      <c r="G317" s="1583"/>
      <c r="H317" s="1583"/>
      <c r="I317" s="1583"/>
      <c r="J317" s="1583"/>
      <c r="K317" s="3391"/>
      <c r="L317" s="158"/>
    </row>
    <row r="318" spans="1:12" ht="15.75" x14ac:dyDescent="0.2">
      <c r="A318" s="1581"/>
      <c r="B318" s="1582"/>
      <c r="C318" s="1583"/>
      <c r="D318" s="258">
        <f t="shared" si="4"/>
        <v>0</v>
      </c>
      <c r="E318" s="1583"/>
      <c r="F318" s="1583"/>
      <c r="G318" s="1583"/>
      <c r="H318" s="1583"/>
      <c r="I318" s="1583"/>
      <c r="J318" s="1583"/>
      <c r="K318" s="3391"/>
      <c r="L318" s="158"/>
    </row>
    <row r="319" spans="1:12" ht="15.75" x14ac:dyDescent="0.2">
      <c r="A319" s="1581"/>
      <c r="B319" s="1582"/>
      <c r="C319" s="1583"/>
      <c r="D319" s="258">
        <f t="shared" si="4"/>
        <v>0</v>
      </c>
      <c r="E319" s="1583"/>
      <c r="F319" s="1583"/>
      <c r="G319" s="1583"/>
      <c r="H319" s="1583"/>
      <c r="I319" s="1583"/>
      <c r="J319" s="1583"/>
      <c r="K319" s="3391"/>
      <c r="L319" s="158"/>
    </row>
    <row r="320" spans="1:12" ht="15.75" x14ac:dyDescent="0.2">
      <c r="A320" s="1581"/>
      <c r="B320" s="1582"/>
      <c r="C320" s="1583"/>
      <c r="D320" s="258">
        <f t="shared" si="4"/>
        <v>0</v>
      </c>
      <c r="E320" s="1583"/>
      <c r="F320" s="1583"/>
      <c r="G320" s="1583"/>
      <c r="H320" s="1583"/>
      <c r="I320" s="1583"/>
      <c r="J320" s="1583"/>
      <c r="K320" s="3391"/>
      <c r="L320" s="158"/>
    </row>
    <row r="321" spans="1:12" ht="15.75" x14ac:dyDescent="0.2">
      <c r="A321" s="1581"/>
      <c r="B321" s="1582"/>
      <c r="C321" s="1583"/>
      <c r="D321" s="258">
        <f t="shared" si="4"/>
        <v>0</v>
      </c>
      <c r="E321" s="1583"/>
      <c r="F321" s="1583"/>
      <c r="G321" s="1583"/>
      <c r="H321" s="1583"/>
      <c r="I321" s="1583"/>
      <c r="J321" s="1583"/>
      <c r="K321" s="3391"/>
      <c r="L321" s="158"/>
    </row>
    <row r="322" spans="1:12" ht="15.75" x14ac:dyDescent="0.2">
      <c r="A322" s="1581"/>
      <c r="B322" s="1582"/>
      <c r="C322" s="1583"/>
      <c r="D322" s="258">
        <f t="shared" si="4"/>
        <v>0</v>
      </c>
      <c r="E322" s="1583"/>
      <c r="F322" s="1583"/>
      <c r="G322" s="1583"/>
      <c r="H322" s="1583"/>
      <c r="I322" s="1583"/>
      <c r="J322" s="1583"/>
      <c r="K322" s="3391"/>
      <c r="L322" s="158"/>
    </row>
    <row r="323" spans="1:12" ht="15.75" x14ac:dyDescent="0.2">
      <c r="A323" s="1581"/>
      <c r="B323" s="1582"/>
      <c r="C323" s="1583"/>
      <c r="D323" s="258">
        <f t="shared" si="4"/>
        <v>0</v>
      </c>
      <c r="E323" s="1583"/>
      <c r="F323" s="1583"/>
      <c r="G323" s="1583"/>
      <c r="H323" s="1583"/>
      <c r="I323" s="1583"/>
      <c r="J323" s="1583"/>
      <c r="K323" s="3391"/>
      <c r="L323" s="158"/>
    </row>
    <row r="324" spans="1:12" ht="15.75" x14ac:dyDescent="0.2">
      <c r="A324" s="1581"/>
      <c r="B324" s="1582"/>
      <c r="C324" s="1583"/>
      <c r="D324" s="258">
        <f t="shared" si="4"/>
        <v>0</v>
      </c>
      <c r="E324" s="1583"/>
      <c r="F324" s="1583"/>
      <c r="G324" s="1583"/>
      <c r="H324" s="1583"/>
      <c r="I324" s="1583"/>
      <c r="J324" s="1583"/>
      <c r="K324" s="3391"/>
      <c r="L324" s="158"/>
    </row>
    <row r="325" spans="1:12" ht="15.75" x14ac:dyDescent="0.2">
      <c r="A325" s="1581"/>
      <c r="B325" s="1582"/>
      <c r="C325" s="1583"/>
      <c r="D325" s="258">
        <f t="shared" si="4"/>
        <v>0</v>
      </c>
      <c r="E325" s="1583"/>
      <c r="F325" s="1583"/>
      <c r="G325" s="1583"/>
      <c r="H325" s="1583"/>
      <c r="I325" s="1583"/>
      <c r="J325" s="1583"/>
      <c r="K325" s="3391"/>
      <c r="L325" s="158"/>
    </row>
    <row r="326" spans="1:12" ht="15.75" x14ac:dyDescent="0.2">
      <c r="A326" s="1581"/>
      <c r="B326" s="1582"/>
      <c r="C326" s="1583"/>
      <c r="D326" s="258">
        <f t="shared" si="4"/>
        <v>0</v>
      </c>
      <c r="E326" s="1583"/>
      <c r="F326" s="1583"/>
      <c r="G326" s="1583"/>
      <c r="H326" s="1583"/>
      <c r="I326" s="1583"/>
      <c r="J326" s="1583"/>
      <c r="K326" s="3391"/>
      <c r="L326" s="158"/>
    </row>
    <row r="327" spans="1:12" ht="15.75" x14ac:dyDescent="0.2">
      <c r="A327" s="1581"/>
      <c r="B327" s="1582"/>
      <c r="C327" s="1583"/>
      <c r="D327" s="258">
        <f t="shared" si="4"/>
        <v>0</v>
      </c>
      <c r="E327" s="1583"/>
      <c r="F327" s="1583"/>
      <c r="G327" s="1583"/>
      <c r="H327" s="1583"/>
      <c r="I327" s="1583"/>
      <c r="J327" s="1583"/>
      <c r="K327" s="3391"/>
      <c r="L327" s="158"/>
    </row>
    <row r="328" spans="1:12" ht="15.75" x14ac:dyDescent="0.2">
      <c r="A328" s="1581"/>
      <c r="B328" s="1582"/>
      <c r="C328" s="1583"/>
      <c r="D328" s="258">
        <f t="shared" si="4"/>
        <v>0</v>
      </c>
      <c r="E328" s="1583"/>
      <c r="F328" s="1583"/>
      <c r="G328" s="1583"/>
      <c r="H328" s="1583"/>
      <c r="I328" s="1583"/>
      <c r="J328" s="1583"/>
      <c r="K328" s="3391"/>
      <c r="L328" s="158"/>
    </row>
    <row r="329" spans="1:12" ht="15.75" x14ac:dyDescent="0.2">
      <c r="A329" s="1581"/>
      <c r="B329" s="1582"/>
      <c r="C329" s="1583"/>
      <c r="D329" s="258">
        <f t="shared" si="4"/>
        <v>0</v>
      </c>
      <c r="E329" s="1583"/>
      <c r="F329" s="1583"/>
      <c r="G329" s="1583"/>
      <c r="H329" s="1583"/>
      <c r="I329" s="1583"/>
      <c r="J329" s="1583"/>
      <c r="K329" s="3391"/>
      <c r="L329" s="158"/>
    </row>
    <row r="330" spans="1:12" ht="15.75" x14ac:dyDescent="0.2">
      <c r="A330" s="1581"/>
      <c r="B330" s="1582"/>
      <c r="C330" s="1583"/>
      <c r="D330" s="258">
        <f t="shared" si="4"/>
        <v>0</v>
      </c>
      <c r="E330" s="1583"/>
      <c r="F330" s="1583"/>
      <c r="G330" s="1583"/>
      <c r="H330" s="1583"/>
      <c r="I330" s="1583"/>
      <c r="J330" s="1583"/>
      <c r="K330" s="3391"/>
      <c r="L330" s="158"/>
    </row>
    <row r="331" spans="1:12" ht="15.75" x14ac:dyDescent="0.2">
      <c r="A331" s="1581"/>
      <c r="B331" s="1582"/>
      <c r="C331" s="1583"/>
      <c r="D331" s="258">
        <f t="shared" si="4"/>
        <v>0</v>
      </c>
      <c r="E331" s="1583"/>
      <c r="F331" s="1583"/>
      <c r="G331" s="1583"/>
      <c r="H331" s="1583"/>
      <c r="I331" s="1583"/>
      <c r="J331" s="1583"/>
      <c r="K331" s="3391"/>
      <c r="L331" s="158"/>
    </row>
    <row r="332" spans="1:12" ht="15.75" x14ac:dyDescent="0.2">
      <c r="A332" s="1581"/>
      <c r="B332" s="1582"/>
      <c r="C332" s="1583"/>
      <c r="D332" s="258">
        <f t="shared" si="4"/>
        <v>0</v>
      </c>
      <c r="E332" s="1583"/>
      <c r="F332" s="1583"/>
      <c r="G332" s="1583"/>
      <c r="H332" s="1583"/>
      <c r="I332" s="1583"/>
      <c r="J332" s="1583"/>
      <c r="K332" s="3391"/>
      <c r="L332" s="158"/>
    </row>
    <row r="333" spans="1:12" ht="15.75" x14ac:dyDescent="0.2">
      <c r="A333" s="1581"/>
      <c r="B333" s="1582"/>
      <c r="C333" s="1583"/>
      <c r="D333" s="258">
        <f t="shared" si="4"/>
        <v>0</v>
      </c>
      <c r="E333" s="1583"/>
      <c r="F333" s="1583"/>
      <c r="G333" s="1583"/>
      <c r="H333" s="1583"/>
      <c r="I333" s="1583"/>
      <c r="J333" s="1583"/>
      <c r="K333" s="3391"/>
      <c r="L333" s="158"/>
    </row>
    <row r="334" spans="1:12" ht="15.75" x14ac:dyDescent="0.2">
      <c r="A334" s="1581"/>
      <c r="B334" s="1582"/>
      <c r="C334" s="1583"/>
      <c r="D334" s="258">
        <f t="shared" si="4"/>
        <v>0</v>
      </c>
      <c r="E334" s="1583"/>
      <c r="F334" s="1583"/>
      <c r="G334" s="1583"/>
      <c r="H334" s="1583"/>
      <c r="I334" s="1583"/>
      <c r="J334" s="1583"/>
      <c r="K334" s="3391"/>
      <c r="L334" s="158"/>
    </row>
    <row r="335" spans="1:12" ht="15.75" x14ac:dyDescent="0.2">
      <c r="A335" s="1581"/>
      <c r="B335" s="1582"/>
      <c r="C335" s="1583"/>
      <c r="D335" s="258">
        <f t="shared" si="4"/>
        <v>0</v>
      </c>
      <c r="E335" s="1583"/>
      <c r="F335" s="1583"/>
      <c r="G335" s="1583"/>
      <c r="H335" s="1583"/>
      <c r="I335" s="1583"/>
      <c r="J335" s="1583"/>
      <c r="K335" s="3391"/>
      <c r="L335" s="158"/>
    </row>
    <row r="336" spans="1:12" ht="15.75" x14ac:dyDescent="0.2">
      <c r="A336" s="1581"/>
      <c r="B336" s="1582"/>
      <c r="C336" s="1583"/>
      <c r="D336" s="258">
        <f t="shared" si="4"/>
        <v>0</v>
      </c>
      <c r="E336" s="1583"/>
      <c r="F336" s="1583"/>
      <c r="G336" s="1583"/>
      <c r="H336" s="1583"/>
      <c r="I336" s="1583"/>
      <c r="J336" s="1583"/>
      <c r="K336" s="3391"/>
      <c r="L336" s="158"/>
    </row>
    <row r="337" spans="1:12" ht="15.75" x14ac:dyDescent="0.2">
      <c r="A337" s="1581"/>
      <c r="B337" s="1582"/>
      <c r="C337" s="1583"/>
      <c r="D337" s="258">
        <f t="shared" si="4"/>
        <v>0</v>
      </c>
      <c r="E337" s="1583"/>
      <c r="F337" s="1583"/>
      <c r="G337" s="1583"/>
      <c r="H337" s="1583"/>
      <c r="I337" s="1583"/>
      <c r="J337" s="1583"/>
      <c r="K337" s="3391"/>
      <c r="L337" s="158"/>
    </row>
    <row r="338" spans="1:12" ht="15.75" x14ac:dyDescent="0.2">
      <c r="A338" s="1581"/>
      <c r="B338" s="1582"/>
      <c r="C338" s="1583"/>
      <c r="D338" s="258">
        <f t="shared" si="4"/>
        <v>0</v>
      </c>
      <c r="E338" s="1583"/>
      <c r="F338" s="1583"/>
      <c r="G338" s="1583"/>
      <c r="H338" s="1583"/>
      <c r="I338" s="1583"/>
      <c r="J338" s="1583"/>
      <c r="K338" s="3391"/>
      <c r="L338" s="158"/>
    </row>
    <row r="339" spans="1:12" ht="15.75" x14ac:dyDescent="0.2">
      <c r="A339" s="1581"/>
      <c r="B339" s="1582"/>
      <c r="C339" s="1583"/>
      <c r="D339" s="258">
        <f t="shared" si="4"/>
        <v>0</v>
      </c>
      <c r="E339" s="1583"/>
      <c r="F339" s="1583"/>
      <c r="G339" s="1583"/>
      <c r="H339" s="1583"/>
      <c r="I339" s="1583"/>
      <c r="J339" s="1583"/>
      <c r="K339" s="3391"/>
      <c r="L339" s="158"/>
    </row>
    <row r="340" spans="1:12" ht="15.75" x14ac:dyDescent="0.2">
      <c r="A340" s="1581"/>
      <c r="B340" s="1582"/>
      <c r="C340" s="1583"/>
      <c r="D340" s="258">
        <f t="shared" si="4"/>
        <v>0</v>
      </c>
      <c r="E340" s="1583"/>
      <c r="F340" s="1583"/>
      <c r="G340" s="1583"/>
      <c r="H340" s="1583"/>
      <c r="I340" s="1583"/>
      <c r="J340" s="1583"/>
      <c r="K340" s="3391"/>
      <c r="L340" s="158"/>
    </row>
    <row r="341" spans="1:12" ht="15.75" x14ac:dyDescent="0.2">
      <c r="A341" s="1581"/>
      <c r="B341" s="1582"/>
      <c r="C341" s="1583"/>
      <c r="D341" s="258">
        <f t="shared" si="4"/>
        <v>0</v>
      </c>
      <c r="E341" s="1583"/>
      <c r="F341" s="1583"/>
      <c r="G341" s="1583"/>
      <c r="H341" s="1583"/>
      <c r="I341" s="1583"/>
      <c r="J341" s="1583"/>
      <c r="K341" s="3391"/>
      <c r="L341" s="158"/>
    </row>
    <row r="342" spans="1:12" ht="15.75" x14ac:dyDescent="0.2">
      <c r="A342" s="1581"/>
      <c r="B342" s="1582"/>
      <c r="C342" s="1583"/>
      <c r="D342" s="258">
        <f t="shared" ref="D342:D405" si="5">+C342*(100-E342)/100</f>
        <v>0</v>
      </c>
      <c r="E342" s="1583"/>
      <c r="F342" s="1583"/>
      <c r="G342" s="1583"/>
      <c r="H342" s="1583"/>
      <c r="I342" s="1583"/>
      <c r="J342" s="1583"/>
      <c r="K342" s="3391"/>
      <c r="L342" s="158"/>
    </row>
    <row r="343" spans="1:12" ht="15.75" x14ac:dyDescent="0.2">
      <c r="A343" s="1581"/>
      <c r="B343" s="1582"/>
      <c r="C343" s="1583"/>
      <c r="D343" s="258">
        <f t="shared" si="5"/>
        <v>0</v>
      </c>
      <c r="E343" s="1583"/>
      <c r="F343" s="1583"/>
      <c r="G343" s="1583"/>
      <c r="H343" s="1583"/>
      <c r="I343" s="1583"/>
      <c r="J343" s="1583"/>
      <c r="K343" s="3391"/>
      <c r="L343" s="158"/>
    </row>
    <row r="344" spans="1:12" ht="15.75" x14ac:dyDescent="0.2">
      <c r="A344" s="1581"/>
      <c r="B344" s="1582"/>
      <c r="C344" s="1583"/>
      <c r="D344" s="258">
        <f t="shared" si="5"/>
        <v>0</v>
      </c>
      <c r="E344" s="1583"/>
      <c r="F344" s="1583"/>
      <c r="G344" s="1583"/>
      <c r="H344" s="1583"/>
      <c r="I344" s="1583"/>
      <c r="J344" s="1583"/>
      <c r="K344" s="3391"/>
      <c r="L344" s="158"/>
    </row>
    <row r="345" spans="1:12" ht="15.75" x14ac:dyDescent="0.2">
      <c r="A345" s="1581"/>
      <c r="B345" s="1582"/>
      <c r="C345" s="1583"/>
      <c r="D345" s="258">
        <f t="shared" si="5"/>
        <v>0</v>
      </c>
      <c r="E345" s="1583"/>
      <c r="F345" s="1583"/>
      <c r="G345" s="1583"/>
      <c r="H345" s="1583"/>
      <c r="I345" s="1583"/>
      <c r="J345" s="1583"/>
      <c r="K345" s="3391"/>
      <c r="L345" s="158"/>
    </row>
    <row r="346" spans="1:12" ht="15.75" x14ac:dyDescent="0.2">
      <c r="A346" s="1581"/>
      <c r="B346" s="1582"/>
      <c r="C346" s="1583"/>
      <c r="D346" s="258">
        <f t="shared" si="5"/>
        <v>0</v>
      </c>
      <c r="E346" s="1583"/>
      <c r="F346" s="1583"/>
      <c r="G346" s="1583"/>
      <c r="H346" s="1583"/>
      <c r="I346" s="1583"/>
      <c r="J346" s="1583"/>
      <c r="K346" s="3391"/>
      <c r="L346" s="158"/>
    </row>
    <row r="347" spans="1:12" ht="15.75" x14ac:dyDescent="0.2">
      <c r="A347" s="1581"/>
      <c r="B347" s="1582"/>
      <c r="C347" s="1583"/>
      <c r="D347" s="258">
        <f t="shared" si="5"/>
        <v>0</v>
      </c>
      <c r="E347" s="1583"/>
      <c r="F347" s="1583"/>
      <c r="G347" s="1583"/>
      <c r="H347" s="1583"/>
      <c r="I347" s="1583"/>
      <c r="J347" s="1583"/>
      <c r="K347" s="3391"/>
      <c r="L347" s="158"/>
    </row>
    <row r="348" spans="1:12" ht="15.75" x14ac:dyDescent="0.2">
      <c r="A348" s="1581"/>
      <c r="B348" s="1582"/>
      <c r="C348" s="1583"/>
      <c r="D348" s="258">
        <f t="shared" si="5"/>
        <v>0</v>
      </c>
      <c r="E348" s="1583"/>
      <c r="F348" s="1583"/>
      <c r="G348" s="1583"/>
      <c r="H348" s="1583"/>
      <c r="I348" s="1583"/>
      <c r="J348" s="1583"/>
      <c r="K348" s="3391"/>
      <c r="L348" s="158"/>
    </row>
    <row r="349" spans="1:12" ht="15.75" x14ac:dyDescent="0.2">
      <c r="A349" s="1581"/>
      <c r="B349" s="1582"/>
      <c r="C349" s="1583"/>
      <c r="D349" s="258">
        <f t="shared" si="5"/>
        <v>0</v>
      </c>
      <c r="E349" s="1583"/>
      <c r="F349" s="1583"/>
      <c r="G349" s="1583"/>
      <c r="H349" s="1583"/>
      <c r="I349" s="1583"/>
      <c r="J349" s="1583"/>
      <c r="K349" s="3391"/>
      <c r="L349" s="158"/>
    </row>
    <row r="350" spans="1:12" ht="15.75" x14ac:dyDescent="0.2">
      <c r="A350" s="1581"/>
      <c r="B350" s="1582"/>
      <c r="C350" s="1583"/>
      <c r="D350" s="258">
        <f t="shared" si="5"/>
        <v>0</v>
      </c>
      <c r="E350" s="1583"/>
      <c r="F350" s="1583"/>
      <c r="G350" s="1583"/>
      <c r="H350" s="1583"/>
      <c r="I350" s="1583"/>
      <c r="J350" s="1583"/>
      <c r="K350" s="3391"/>
      <c r="L350" s="158"/>
    </row>
    <row r="351" spans="1:12" ht="15.75" x14ac:dyDescent="0.2">
      <c r="A351" s="1581"/>
      <c r="B351" s="1582"/>
      <c r="C351" s="1583"/>
      <c r="D351" s="258">
        <f t="shared" si="5"/>
        <v>0</v>
      </c>
      <c r="E351" s="1583"/>
      <c r="F351" s="1583"/>
      <c r="G351" s="1583"/>
      <c r="H351" s="1583"/>
      <c r="I351" s="1583"/>
      <c r="J351" s="1583"/>
      <c r="K351" s="3391"/>
      <c r="L351" s="158"/>
    </row>
    <row r="352" spans="1:12" ht="15.75" x14ac:dyDescent="0.2">
      <c r="A352" s="1581"/>
      <c r="B352" s="1582"/>
      <c r="C352" s="1583"/>
      <c r="D352" s="258">
        <f t="shared" si="5"/>
        <v>0</v>
      </c>
      <c r="E352" s="1583"/>
      <c r="F352" s="1583"/>
      <c r="G352" s="1583"/>
      <c r="H352" s="1583"/>
      <c r="I352" s="1583"/>
      <c r="J352" s="1583"/>
      <c r="K352" s="3391"/>
      <c r="L352" s="158"/>
    </row>
    <row r="353" spans="1:12" ht="15.75" x14ac:dyDescent="0.2">
      <c r="A353" s="1581"/>
      <c r="B353" s="1582"/>
      <c r="C353" s="1583"/>
      <c r="D353" s="258">
        <f t="shared" si="5"/>
        <v>0</v>
      </c>
      <c r="E353" s="1583"/>
      <c r="F353" s="1583"/>
      <c r="G353" s="1583"/>
      <c r="H353" s="1583"/>
      <c r="I353" s="1583"/>
      <c r="J353" s="1583"/>
      <c r="K353" s="3391"/>
      <c r="L353" s="158"/>
    </row>
    <row r="354" spans="1:12" ht="15.75" x14ac:dyDescent="0.2">
      <c r="A354" s="1581"/>
      <c r="B354" s="1582"/>
      <c r="C354" s="1583"/>
      <c r="D354" s="258">
        <f t="shared" si="5"/>
        <v>0</v>
      </c>
      <c r="E354" s="1583"/>
      <c r="F354" s="1583"/>
      <c r="G354" s="1583"/>
      <c r="H354" s="1583"/>
      <c r="I354" s="1583"/>
      <c r="J354" s="1583"/>
      <c r="K354" s="3391"/>
      <c r="L354" s="158"/>
    </row>
    <row r="355" spans="1:12" ht="15.75" x14ac:dyDescent="0.2">
      <c r="A355" s="1581"/>
      <c r="B355" s="1582"/>
      <c r="C355" s="1583"/>
      <c r="D355" s="258">
        <f t="shared" si="5"/>
        <v>0</v>
      </c>
      <c r="E355" s="1583"/>
      <c r="F355" s="1583"/>
      <c r="G355" s="1583"/>
      <c r="H355" s="1583"/>
      <c r="I355" s="1583"/>
      <c r="J355" s="1583"/>
      <c r="K355" s="3391"/>
      <c r="L355" s="158"/>
    </row>
    <row r="356" spans="1:12" ht="15.75" x14ac:dyDescent="0.2">
      <c r="A356" s="1581"/>
      <c r="B356" s="1582"/>
      <c r="C356" s="1583"/>
      <c r="D356" s="258">
        <f t="shared" si="5"/>
        <v>0</v>
      </c>
      <c r="E356" s="1583"/>
      <c r="F356" s="1583"/>
      <c r="G356" s="1583"/>
      <c r="H356" s="1583"/>
      <c r="I356" s="1583"/>
      <c r="J356" s="1583"/>
      <c r="K356" s="3391"/>
      <c r="L356" s="158"/>
    </row>
    <row r="357" spans="1:12" ht="15.75" x14ac:dyDescent="0.2">
      <c r="A357" s="1581"/>
      <c r="B357" s="1582"/>
      <c r="C357" s="1583"/>
      <c r="D357" s="258">
        <f t="shared" si="5"/>
        <v>0</v>
      </c>
      <c r="E357" s="1583"/>
      <c r="F357" s="1583"/>
      <c r="G357" s="1583"/>
      <c r="H357" s="1583"/>
      <c r="I357" s="1583"/>
      <c r="J357" s="1583"/>
      <c r="K357" s="3391"/>
      <c r="L357" s="158"/>
    </row>
    <row r="358" spans="1:12" ht="15.75" x14ac:dyDescent="0.2">
      <c r="A358" s="1581"/>
      <c r="B358" s="1582"/>
      <c r="C358" s="1583"/>
      <c r="D358" s="258">
        <f t="shared" si="5"/>
        <v>0</v>
      </c>
      <c r="E358" s="1583"/>
      <c r="F358" s="1583"/>
      <c r="G358" s="1583"/>
      <c r="H358" s="1583"/>
      <c r="I358" s="1583"/>
      <c r="J358" s="1583"/>
      <c r="K358" s="3391"/>
      <c r="L358" s="158"/>
    </row>
    <row r="359" spans="1:12" ht="15.75" x14ac:dyDescent="0.2">
      <c r="A359" s="1581"/>
      <c r="B359" s="1582"/>
      <c r="C359" s="1583"/>
      <c r="D359" s="258">
        <f t="shared" si="5"/>
        <v>0</v>
      </c>
      <c r="E359" s="1583"/>
      <c r="F359" s="1583"/>
      <c r="G359" s="1583"/>
      <c r="H359" s="1583"/>
      <c r="I359" s="1583"/>
      <c r="J359" s="1583"/>
      <c r="K359" s="3391"/>
      <c r="L359" s="158"/>
    </row>
    <row r="360" spans="1:12" ht="15.75" x14ac:dyDescent="0.2">
      <c r="A360" s="1581"/>
      <c r="B360" s="1582"/>
      <c r="C360" s="1583"/>
      <c r="D360" s="258">
        <f t="shared" si="5"/>
        <v>0</v>
      </c>
      <c r="E360" s="1583"/>
      <c r="F360" s="1583"/>
      <c r="G360" s="1583"/>
      <c r="H360" s="1583"/>
      <c r="I360" s="1583"/>
      <c r="J360" s="1583"/>
      <c r="K360" s="3391"/>
      <c r="L360" s="158"/>
    </row>
    <row r="361" spans="1:12" ht="15.75" x14ac:dyDescent="0.2">
      <c r="A361" s="1581"/>
      <c r="B361" s="1582"/>
      <c r="C361" s="1583"/>
      <c r="D361" s="258">
        <f t="shared" si="5"/>
        <v>0</v>
      </c>
      <c r="E361" s="1583"/>
      <c r="F361" s="1583"/>
      <c r="G361" s="1583"/>
      <c r="H361" s="1583"/>
      <c r="I361" s="1583"/>
      <c r="J361" s="1583"/>
      <c r="K361" s="3391"/>
      <c r="L361" s="158"/>
    </row>
    <row r="362" spans="1:12" ht="15.75" x14ac:dyDescent="0.2">
      <c r="A362" s="1581"/>
      <c r="B362" s="1582"/>
      <c r="C362" s="1583"/>
      <c r="D362" s="258">
        <f t="shared" si="5"/>
        <v>0</v>
      </c>
      <c r="E362" s="1583"/>
      <c r="F362" s="1583"/>
      <c r="G362" s="1583"/>
      <c r="H362" s="1583"/>
      <c r="I362" s="1583"/>
      <c r="J362" s="1583"/>
      <c r="K362" s="3391"/>
      <c r="L362" s="158"/>
    </row>
    <row r="363" spans="1:12" ht="15.75" x14ac:dyDescent="0.2">
      <c r="A363" s="1581"/>
      <c r="B363" s="1582"/>
      <c r="C363" s="1583"/>
      <c r="D363" s="258">
        <f t="shared" si="5"/>
        <v>0</v>
      </c>
      <c r="E363" s="1583"/>
      <c r="F363" s="1583"/>
      <c r="G363" s="1583"/>
      <c r="H363" s="1583"/>
      <c r="I363" s="1583"/>
      <c r="J363" s="1583"/>
      <c r="K363" s="3391"/>
      <c r="L363" s="158"/>
    </row>
    <row r="364" spans="1:12" ht="15.75" x14ac:dyDescent="0.2">
      <c r="A364" s="1581"/>
      <c r="B364" s="1582"/>
      <c r="C364" s="1583"/>
      <c r="D364" s="258">
        <f t="shared" si="5"/>
        <v>0</v>
      </c>
      <c r="E364" s="1583"/>
      <c r="F364" s="1583"/>
      <c r="G364" s="1583"/>
      <c r="H364" s="1583"/>
      <c r="I364" s="1583"/>
      <c r="J364" s="1583"/>
      <c r="K364" s="3391"/>
      <c r="L364" s="158"/>
    </row>
    <row r="365" spans="1:12" ht="15.75" x14ac:dyDescent="0.2">
      <c r="A365" s="1581"/>
      <c r="B365" s="1582"/>
      <c r="C365" s="1583"/>
      <c r="D365" s="258">
        <f t="shared" si="5"/>
        <v>0</v>
      </c>
      <c r="E365" s="1583"/>
      <c r="F365" s="1583"/>
      <c r="G365" s="1583"/>
      <c r="H365" s="1583"/>
      <c r="I365" s="1583"/>
      <c r="J365" s="1583"/>
      <c r="K365" s="3391"/>
      <c r="L365" s="158"/>
    </row>
    <row r="366" spans="1:12" ht="15.75" x14ac:dyDescent="0.2">
      <c r="A366" s="1581"/>
      <c r="B366" s="1582"/>
      <c r="C366" s="1583"/>
      <c r="D366" s="258">
        <f t="shared" si="5"/>
        <v>0</v>
      </c>
      <c r="E366" s="1583"/>
      <c r="F366" s="1583"/>
      <c r="G366" s="1583"/>
      <c r="H366" s="1583"/>
      <c r="I366" s="1583"/>
      <c r="J366" s="1583"/>
      <c r="K366" s="3391"/>
      <c r="L366" s="158"/>
    </row>
    <row r="367" spans="1:12" ht="15.75" x14ac:dyDescent="0.2">
      <c r="A367" s="1581"/>
      <c r="B367" s="1582"/>
      <c r="C367" s="1583"/>
      <c r="D367" s="258">
        <f t="shared" si="5"/>
        <v>0</v>
      </c>
      <c r="E367" s="1583"/>
      <c r="F367" s="1583"/>
      <c r="G367" s="1583"/>
      <c r="H367" s="1583"/>
      <c r="I367" s="1583"/>
      <c r="J367" s="1583"/>
      <c r="K367" s="3391"/>
      <c r="L367" s="158"/>
    </row>
    <row r="368" spans="1:12" ht="15.75" x14ac:dyDescent="0.2">
      <c r="A368" s="1581"/>
      <c r="B368" s="1582"/>
      <c r="C368" s="1583"/>
      <c r="D368" s="258">
        <f t="shared" si="5"/>
        <v>0</v>
      </c>
      <c r="E368" s="1583"/>
      <c r="F368" s="1583"/>
      <c r="G368" s="1583"/>
      <c r="H368" s="1583"/>
      <c r="I368" s="1583"/>
      <c r="J368" s="1583"/>
      <c r="K368" s="3391"/>
      <c r="L368" s="158"/>
    </row>
    <row r="369" spans="1:12" ht="15.75" x14ac:dyDescent="0.2">
      <c r="A369" s="1581"/>
      <c r="B369" s="1582"/>
      <c r="C369" s="1583"/>
      <c r="D369" s="258">
        <f t="shared" si="5"/>
        <v>0</v>
      </c>
      <c r="E369" s="1583"/>
      <c r="F369" s="1583"/>
      <c r="G369" s="1583"/>
      <c r="H369" s="1583"/>
      <c r="I369" s="1583"/>
      <c r="J369" s="1583"/>
      <c r="K369" s="3391"/>
      <c r="L369" s="158"/>
    </row>
    <row r="370" spans="1:12" ht="15.75" x14ac:dyDescent="0.2">
      <c r="A370" s="1581"/>
      <c r="B370" s="1582"/>
      <c r="C370" s="1583"/>
      <c r="D370" s="258">
        <f t="shared" si="5"/>
        <v>0</v>
      </c>
      <c r="E370" s="1583"/>
      <c r="F370" s="1583"/>
      <c r="G370" s="1583"/>
      <c r="H370" s="1583"/>
      <c r="I370" s="1583"/>
      <c r="J370" s="1583"/>
      <c r="K370" s="3391"/>
      <c r="L370" s="158"/>
    </row>
    <row r="371" spans="1:12" ht="15.75" x14ac:dyDescent="0.2">
      <c r="A371" s="1581"/>
      <c r="B371" s="1582"/>
      <c r="C371" s="1583"/>
      <c r="D371" s="258">
        <f t="shared" si="5"/>
        <v>0</v>
      </c>
      <c r="E371" s="1583"/>
      <c r="F371" s="1583"/>
      <c r="G371" s="1583"/>
      <c r="H371" s="1583"/>
      <c r="I371" s="1583"/>
      <c r="J371" s="1583"/>
      <c r="K371" s="3391"/>
      <c r="L371" s="158"/>
    </row>
    <row r="372" spans="1:12" ht="15.75" x14ac:dyDescent="0.2">
      <c r="A372" s="1581"/>
      <c r="B372" s="1582"/>
      <c r="C372" s="1583"/>
      <c r="D372" s="258">
        <f t="shared" si="5"/>
        <v>0</v>
      </c>
      <c r="E372" s="1583"/>
      <c r="F372" s="1583"/>
      <c r="G372" s="1583"/>
      <c r="H372" s="1583"/>
      <c r="I372" s="1583"/>
      <c r="J372" s="1583"/>
      <c r="K372" s="3391"/>
      <c r="L372" s="158"/>
    </row>
    <row r="373" spans="1:12" ht="15.75" x14ac:dyDescent="0.2">
      <c r="A373" s="1581"/>
      <c r="B373" s="1582"/>
      <c r="C373" s="1583"/>
      <c r="D373" s="258">
        <f t="shared" si="5"/>
        <v>0</v>
      </c>
      <c r="E373" s="1583"/>
      <c r="F373" s="1583"/>
      <c r="G373" s="1583"/>
      <c r="H373" s="1583"/>
      <c r="I373" s="1583"/>
      <c r="J373" s="1583"/>
      <c r="K373" s="3391"/>
      <c r="L373" s="158"/>
    </row>
    <row r="374" spans="1:12" ht="15.75" x14ac:dyDescent="0.2">
      <c r="A374" s="1581"/>
      <c r="B374" s="1582"/>
      <c r="C374" s="1583"/>
      <c r="D374" s="258">
        <f t="shared" si="5"/>
        <v>0</v>
      </c>
      <c r="E374" s="1583"/>
      <c r="F374" s="1583"/>
      <c r="G374" s="1583"/>
      <c r="H374" s="1583"/>
      <c r="I374" s="1583"/>
      <c r="J374" s="1583"/>
      <c r="K374" s="3391"/>
      <c r="L374" s="158"/>
    </row>
    <row r="375" spans="1:12" ht="15.75" x14ac:dyDescent="0.2">
      <c r="A375" s="1581"/>
      <c r="B375" s="1582"/>
      <c r="C375" s="1583"/>
      <c r="D375" s="258">
        <f t="shared" si="5"/>
        <v>0</v>
      </c>
      <c r="E375" s="1583"/>
      <c r="F375" s="1583"/>
      <c r="G375" s="1583"/>
      <c r="H375" s="1583"/>
      <c r="I375" s="1583"/>
      <c r="J375" s="1583"/>
      <c r="K375" s="3391"/>
      <c r="L375" s="158"/>
    </row>
    <row r="376" spans="1:12" ht="15.75" x14ac:dyDescent="0.2">
      <c r="A376" s="1581"/>
      <c r="B376" s="1582"/>
      <c r="C376" s="1583"/>
      <c r="D376" s="258">
        <f t="shared" si="5"/>
        <v>0</v>
      </c>
      <c r="E376" s="1583"/>
      <c r="F376" s="1583"/>
      <c r="G376" s="1583"/>
      <c r="H376" s="1583"/>
      <c r="I376" s="1583"/>
      <c r="J376" s="1583"/>
      <c r="K376" s="3391"/>
      <c r="L376" s="158"/>
    </row>
    <row r="377" spans="1:12" ht="15.75" x14ac:dyDescent="0.2">
      <c r="A377" s="1581"/>
      <c r="B377" s="1582"/>
      <c r="C377" s="1583"/>
      <c r="D377" s="258">
        <f t="shared" si="5"/>
        <v>0</v>
      </c>
      <c r="E377" s="1583"/>
      <c r="F377" s="1583"/>
      <c r="G377" s="1583"/>
      <c r="H377" s="1583"/>
      <c r="I377" s="1583"/>
      <c r="J377" s="1583"/>
      <c r="K377" s="3391"/>
      <c r="L377" s="158"/>
    </row>
    <row r="378" spans="1:12" ht="15.75" x14ac:dyDescent="0.2">
      <c r="A378" s="1581"/>
      <c r="B378" s="1582"/>
      <c r="C378" s="1583"/>
      <c r="D378" s="258">
        <f t="shared" si="5"/>
        <v>0</v>
      </c>
      <c r="E378" s="1583"/>
      <c r="F378" s="1583"/>
      <c r="G378" s="1583"/>
      <c r="H378" s="1583"/>
      <c r="I378" s="1583"/>
      <c r="J378" s="1583"/>
      <c r="K378" s="3391"/>
      <c r="L378" s="158"/>
    </row>
    <row r="379" spans="1:12" ht="15.75" x14ac:dyDescent="0.2">
      <c r="A379" s="1581"/>
      <c r="B379" s="1582"/>
      <c r="C379" s="1583"/>
      <c r="D379" s="258">
        <f t="shared" si="5"/>
        <v>0</v>
      </c>
      <c r="E379" s="1583"/>
      <c r="F379" s="1583"/>
      <c r="G379" s="1583"/>
      <c r="H379" s="1583"/>
      <c r="I379" s="1583"/>
      <c r="J379" s="1583"/>
      <c r="K379" s="3391"/>
      <c r="L379" s="158"/>
    </row>
    <row r="380" spans="1:12" ht="15.75" x14ac:dyDescent="0.2">
      <c r="A380" s="1581"/>
      <c r="B380" s="1582"/>
      <c r="C380" s="1583"/>
      <c r="D380" s="258">
        <f t="shared" si="5"/>
        <v>0</v>
      </c>
      <c r="E380" s="1583"/>
      <c r="F380" s="1583"/>
      <c r="G380" s="1583"/>
      <c r="H380" s="1583"/>
      <c r="I380" s="1583"/>
      <c r="J380" s="1583"/>
      <c r="K380" s="3391"/>
      <c r="L380" s="158"/>
    </row>
    <row r="381" spans="1:12" ht="15.75" x14ac:dyDescent="0.2">
      <c r="A381" s="1581"/>
      <c r="B381" s="1582"/>
      <c r="C381" s="1583"/>
      <c r="D381" s="258">
        <f t="shared" si="5"/>
        <v>0</v>
      </c>
      <c r="E381" s="1583"/>
      <c r="F381" s="1583"/>
      <c r="G381" s="1583"/>
      <c r="H381" s="1583"/>
      <c r="I381" s="1583"/>
      <c r="J381" s="1583"/>
      <c r="K381" s="3391"/>
      <c r="L381" s="158"/>
    </row>
    <row r="382" spans="1:12" ht="15.75" x14ac:dyDescent="0.2">
      <c r="A382" s="1581"/>
      <c r="B382" s="1582"/>
      <c r="C382" s="1583"/>
      <c r="D382" s="258">
        <f t="shared" si="5"/>
        <v>0</v>
      </c>
      <c r="E382" s="1583"/>
      <c r="F382" s="1583"/>
      <c r="G382" s="1583"/>
      <c r="H382" s="1583"/>
      <c r="I382" s="1583"/>
      <c r="J382" s="1583"/>
      <c r="K382" s="3391"/>
      <c r="L382" s="158"/>
    </row>
    <row r="383" spans="1:12" ht="15.75" x14ac:dyDescent="0.2">
      <c r="A383" s="1581"/>
      <c r="B383" s="1582"/>
      <c r="C383" s="1583"/>
      <c r="D383" s="258">
        <f t="shared" si="5"/>
        <v>0</v>
      </c>
      <c r="E383" s="1583"/>
      <c r="F383" s="1583"/>
      <c r="G383" s="1583"/>
      <c r="H383" s="1583"/>
      <c r="I383" s="1583"/>
      <c r="J383" s="1583"/>
      <c r="K383" s="3391"/>
      <c r="L383" s="158"/>
    </row>
    <row r="384" spans="1:12" ht="15.75" x14ac:dyDescent="0.2">
      <c r="A384" s="1581"/>
      <c r="B384" s="1582"/>
      <c r="C384" s="1583"/>
      <c r="D384" s="258">
        <f t="shared" si="5"/>
        <v>0</v>
      </c>
      <c r="E384" s="1583"/>
      <c r="F384" s="1583"/>
      <c r="G384" s="1583"/>
      <c r="H384" s="1583"/>
      <c r="I384" s="1583"/>
      <c r="J384" s="1583"/>
      <c r="K384" s="3391"/>
      <c r="L384" s="158"/>
    </row>
    <row r="385" spans="1:12" ht="15.75" x14ac:dyDescent="0.2">
      <c r="A385" s="1581"/>
      <c r="B385" s="1582"/>
      <c r="C385" s="1583"/>
      <c r="D385" s="258">
        <f t="shared" si="5"/>
        <v>0</v>
      </c>
      <c r="E385" s="1583"/>
      <c r="F385" s="1583"/>
      <c r="G385" s="1583"/>
      <c r="H385" s="1583"/>
      <c r="I385" s="1583"/>
      <c r="J385" s="1583"/>
      <c r="K385" s="3391"/>
      <c r="L385" s="158"/>
    </row>
    <row r="386" spans="1:12" ht="15.75" x14ac:dyDescent="0.2">
      <c r="A386" s="1581"/>
      <c r="B386" s="1582"/>
      <c r="C386" s="1583"/>
      <c r="D386" s="258">
        <f t="shared" si="5"/>
        <v>0</v>
      </c>
      <c r="E386" s="1583"/>
      <c r="F386" s="1583"/>
      <c r="G386" s="1583"/>
      <c r="H386" s="1583"/>
      <c r="I386" s="1583"/>
      <c r="J386" s="1583"/>
      <c r="K386" s="3391"/>
      <c r="L386" s="158"/>
    </row>
    <row r="387" spans="1:12" ht="15.75" x14ac:dyDescent="0.2">
      <c r="A387" s="1581"/>
      <c r="B387" s="1582"/>
      <c r="C387" s="1583"/>
      <c r="D387" s="258">
        <f t="shared" si="5"/>
        <v>0</v>
      </c>
      <c r="E387" s="1583"/>
      <c r="F387" s="1583"/>
      <c r="G387" s="1583"/>
      <c r="H387" s="1583"/>
      <c r="I387" s="1583"/>
      <c r="J387" s="1583"/>
      <c r="K387" s="3391"/>
      <c r="L387" s="158"/>
    </row>
    <row r="388" spans="1:12" ht="15.75" x14ac:dyDescent="0.2">
      <c r="A388" s="1581"/>
      <c r="B388" s="1582"/>
      <c r="C388" s="1583"/>
      <c r="D388" s="258">
        <f t="shared" si="5"/>
        <v>0</v>
      </c>
      <c r="E388" s="1583"/>
      <c r="F388" s="1583"/>
      <c r="G388" s="1583"/>
      <c r="H388" s="1583"/>
      <c r="I388" s="1583"/>
      <c r="J388" s="1583"/>
      <c r="K388" s="3391"/>
      <c r="L388" s="158"/>
    </row>
    <row r="389" spans="1:12" ht="15.75" x14ac:dyDescent="0.2">
      <c r="A389" s="1581"/>
      <c r="B389" s="1582"/>
      <c r="C389" s="1583"/>
      <c r="D389" s="258">
        <f t="shared" si="5"/>
        <v>0</v>
      </c>
      <c r="E389" s="1583"/>
      <c r="F389" s="1583"/>
      <c r="G389" s="1583"/>
      <c r="H389" s="1583"/>
      <c r="I389" s="1583"/>
      <c r="J389" s="1583"/>
      <c r="K389" s="3391"/>
      <c r="L389" s="158"/>
    </row>
    <row r="390" spans="1:12" ht="15.75" x14ac:dyDescent="0.2">
      <c r="A390" s="1581"/>
      <c r="B390" s="1582"/>
      <c r="C390" s="1583"/>
      <c r="D390" s="258">
        <f t="shared" si="5"/>
        <v>0</v>
      </c>
      <c r="E390" s="1583"/>
      <c r="F390" s="1583"/>
      <c r="G390" s="1583"/>
      <c r="H390" s="1583"/>
      <c r="I390" s="1583"/>
      <c r="J390" s="1583"/>
      <c r="K390" s="3391"/>
      <c r="L390" s="158"/>
    </row>
    <row r="391" spans="1:12" ht="15.75" x14ac:dyDescent="0.2">
      <c r="A391" s="1581"/>
      <c r="B391" s="1582"/>
      <c r="C391" s="1583"/>
      <c r="D391" s="258">
        <f t="shared" si="5"/>
        <v>0</v>
      </c>
      <c r="E391" s="1583"/>
      <c r="F391" s="1583"/>
      <c r="G391" s="1583"/>
      <c r="H391" s="1583"/>
      <c r="I391" s="1583"/>
      <c r="J391" s="1583"/>
      <c r="K391" s="3391"/>
      <c r="L391" s="158"/>
    </row>
    <row r="392" spans="1:12" ht="15.75" x14ac:dyDescent="0.2">
      <c r="A392" s="1581"/>
      <c r="B392" s="1582"/>
      <c r="C392" s="1583"/>
      <c r="D392" s="258">
        <f t="shared" si="5"/>
        <v>0</v>
      </c>
      <c r="E392" s="1583"/>
      <c r="F392" s="1583"/>
      <c r="G392" s="1583"/>
      <c r="H392" s="1583"/>
      <c r="I392" s="1583"/>
      <c r="J392" s="1583"/>
      <c r="K392" s="3391"/>
      <c r="L392" s="158"/>
    </row>
    <row r="393" spans="1:12" ht="15.75" x14ac:dyDescent="0.2">
      <c r="A393" s="1581"/>
      <c r="B393" s="1582"/>
      <c r="C393" s="1583"/>
      <c r="D393" s="258">
        <f t="shared" si="5"/>
        <v>0</v>
      </c>
      <c r="E393" s="1583"/>
      <c r="F393" s="1583"/>
      <c r="G393" s="1583"/>
      <c r="H393" s="1583"/>
      <c r="I393" s="1583"/>
      <c r="J393" s="1583"/>
      <c r="K393" s="3391"/>
      <c r="L393" s="158"/>
    </row>
    <row r="394" spans="1:12" ht="15.75" x14ac:dyDescent="0.2">
      <c r="A394" s="1581"/>
      <c r="B394" s="1582"/>
      <c r="C394" s="1583"/>
      <c r="D394" s="258">
        <f t="shared" si="5"/>
        <v>0</v>
      </c>
      <c r="E394" s="1583"/>
      <c r="F394" s="1583"/>
      <c r="G394" s="1583"/>
      <c r="H394" s="1583"/>
      <c r="I394" s="1583"/>
      <c r="J394" s="1583"/>
      <c r="K394" s="3391"/>
      <c r="L394" s="158"/>
    </row>
    <row r="395" spans="1:12" ht="15.75" x14ac:dyDescent="0.2">
      <c r="A395" s="1581"/>
      <c r="B395" s="1582"/>
      <c r="C395" s="1583"/>
      <c r="D395" s="258">
        <f t="shared" si="5"/>
        <v>0</v>
      </c>
      <c r="E395" s="1583"/>
      <c r="F395" s="1583"/>
      <c r="G395" s="1583"/>
      <c r="H395" s="1583"/>
      <c r="I395" s="1583"/>
      <c r="J395" s="1583"/>
      <c r="K395" s="3391"/>
      <c r="L395" s="158"/>
    </row>
    <row r="396" spans="1:12" ht="15.75" x14ac:dyDescent="0.2">
      <c r="A396" s="1581"/>
      <c r="B396" s="1582"/>
      <c r="C396" s="1583"/>
      <c r="D396" s="258">
        <f t="shared" si="5"/>
        <v>0</v>
      </c>
      <c r="E396" s="1583"/>
      <c r="F396" s="1583"/>
      <c r="G396" s="1583"/>
      <c r="H396" s="1583"/>
      <c r="I396" s="1583"/>
      <c r="J396" s="1583"/>
      <c r="K396" s="3391"/>
      <c r="L396" s="158"/>
    </row>
    <row r="397" spans="1:12" ht="15.75" x14ac:dyDescent="0.2">
      <c r="A397" s="1581"/>
      <c r="B397" s="1582"/>
      <c r="C397" s="1583"/>
      <c r="D397" s="258">
        <f t="shared" si="5"/>
        <v>0</v>
      </c>
      <c r="E397" s="1583"/>
      <c r="F397" s="1583"/>
      <c r="G397" s="1583"/>
      <c r="H397" s="1583"/>
      <c r="I397" s="1583"/>
      <c r="J397" s="1583"/>
      <c r="K397" s="3391"/>
      <c r="L397" s="158"/>
    </row>
    <row r="398" spans="1:12" ht="15.75" x14ac:dyDescent="0.2">
      <c r="A398" s="1581"/>
      <c r="B398" s="1582"/>
      <c r="C398" s="1583"/>
      <c r="D398" s="258">
        <f t="shared" si="5"/>
        <v>0</v>
      </c>
      <c r="E398" s="1583"/>
      <c r="F398" s="1583"/>
      <c r="G398" s="1583"/>
      <c r="H398" s="1583"/>
      <c r="I398" s="1583"/>
      <c r="J398" s="1583"/>
      <c r="K398" s="3391"/>
      <c r="L398" s="158"/>
    </row>
    <row r="399" spans="1:12" ht="15.75" x14ac:dyDescent="0.2">
      <c r="A399" s="1581"/>
      <c r="B399" s="1582"/>
      <c r="C399" s="1583"/>
      <c r="D399" s="258">
        <f t="shared" si="5"/>
        <v>0</v>
      </c>
      <c r="E399" s="1583"/>
      <c r="F399" s="1583"/>
      <c r="G399" s="1583"/>
      <c r="H399" s="1583"/>
      <c r="I399" s="1583"/>
      <c r="J399" s="1583"/>
      <c r="K399" s="3391"/>
      <c r="L399" s="158"/>
    </row>
    <row r="400" spans="1:12" ht="15.75" x14ac:dyDescent="0.2">
      <c r="A400" s="1581"/>
      <c r="B400" s="1582"/>
      <c r="C400" s="1583"/>
      <c r="D400" s="258">
        <f t="shared" si="5"/>
        <v>0</v>
      </c>
      <c r="E400" s="1583"/>
      <c r="F400" s="1583"/>
      <c r="G400" s="1583"/>
      <c r="H400" s="1583"/>
      <c r="I400" s="1583"/>
      <c r="J400" s="1583"/>
      <c r="K400" s="3391"/>
      <c r="L400" s="158"/>
    </row>
    <row r="401" spans="1:12" ht="15.75" x14ac:dyDescent="0.2">
      <c r="A401" s="1581"/>
      <c r="B401" s="1582"/>
      <c r="C401" s="1583"/>
      <c r="D401" s="258">
        <f t="shared" si="5"/>
        <v>0</v>
      </c>
      <c r="E401" s="1583"/>
      <c r="F401" s="1583"/>
      <c r="G401" s="1583"/>
      <c r="H401" s="1583"/>
      <c r="I401" s="1583"/>
      <c r="J401" s="1583"/>
      <c r="K401" s="3391"/>
      <c r="L401" s="158"/>
    </row>
    <row r="402" spans="1:12" ht="15.75" x14ac:dyDescent="0.2">
      <c r="A402" s="1581"/>
      <c r="B402" s="1582"/>
      <c r="C402" s="1583"/>
      <c r="D402" s="258">
        <f t="shared" si="5"/>
        <v>0</v>
      </c>
      <c r="E402" s="1583"/>
      <c r="F402" s="1583"/>
      <c r="G402" s="1583"/>
      <c r="H402" s="1583"/>
      <c r="I402" s="1583"/>
      <c r="J402" s="1583"/>
      <c r="K402" s="3391"/>
      <c r="L402" s="158"/>
    </row>
    <row r="403" spans="1:12" ht="15.75" x14ac:dyDescent="0.2">
      <c r="A403" s="1581"/>
      <c r="B403" s="1582"/>
      <c r="C403" s="1583"/>
      <c r="D403" s="258">
        <f t="shared" si="5"/>
        <v>0</v>
      </c>
      <c r="E403" s="1583"/>
      <c r="F403" s="1583"/>
      <c r="G403" s="1583"/>
      <c r="H403" s="1583"/>
      <c r="I403" s="1583"/>
      <c r="J403" s="1583"/>
      <c r="K403" s="3391"/>
      <c r="L403" s="158"/>
    </row>
    <row r="404" spans="1:12" ht="15.75" x14ac:dyDescent="0.2">
      <c r="A404" s="1581"/>
      <c r="B404" s="1582"/>
      <c r="C404" s="1583"/>
      <c r="D404" s="258">
        <f t="shared" si="5"/>
        <v>0</v>
      </c>
      <c r="E404" s="1583"/>
      <c r="F404" s="1583"/>
      <c r="G404" s="1583"/>
      <c r="H404" s="1583"/>
      <c r="I404" s="1583"/>
      <c r="J404" s="1583"/>
      <c r="K404" s="3391"/>
      <c r="L404" s="158"/>
    </row>
    <row r="405" spans="1:12" ht="15.75" x14ac:dyDescent="0.2">
      <c r="A405" s="1581"/>
      <c r="B405" s="1582"/>
      <c r="C405" s="1583"/>
      <c r="D405" s="258">
        <f t="shared" si="5"/>
        <v>0</v>
      </c>
      <c r="E405" s="1583"/>
      <c r="F405" s="1583"/>
      <c r="G405" s="1583"/>
      <c r="H405" s="1583"/>
      <c r="I405" s="1583"/>
      <c r="J405" s="1583"/>
      <c r="K405" s="3391"/>
      <c r="L405" s="158"/>
    </row>
    <row r="406" spans="1:12" ht="15.75" x14ac:dyDescent="0.2">
      <c r="A406" s="1581"/>
      <c r="B406" s="1582"/>
      <c r="C406" s="1583"/>
      <c r="D406" s="258">
        <f t="shared" ref="D406:D469" si="6">+C406*(100-E406)/100</f>
        <v>0</v>
      </c>
      <c r="E406" s="1583"/>
      <c r="F406" s="1583"/>
      <c r="G406" s="1583"/>
      <c r="H406" s="1583"/>
      <c r="I406" s="1583"/>
      <c r="J406" s="1583"/>
      <c r="K406" s="3391"/>
      <c r="L406" s="158"/>
    </row>
    <row r="407" spans="1:12" ht="15.75" x14ac:dyDescent="0.2">
      <c r="A407" s="1581"/>
      <c r="B407" s="1582"/>
      <c r="C407" s="1583"/>
      <c r="D407" s="258">
        <f t="shared" si="6"/>
        <v>0</v>
      </c>
      <c r="E407" s="1583"/>
      <c r="F407" s="1583"/>
      <c r="G407" s="1583"/>
      <c r="H407" s="1583"/>
      <c r="I407" s="1583"/>
      <c r="J407" s="1583"/>
      <c r="K407" s="3391"/>
      <c r="L407" s="158"/>
    </row>
    <row r="408" spans="1:12" ht="15.75" x14ac:dyDescent="0.2">
      <c r="A408" s="1581"/>
      <c r="B408" s="1582"/>
      <c r="C408" s="1583"/>
      <c r="D408" s="258">
        <f t="shared" si="6"/>
        <v>0</v>
      </c>
      <c r="E408" s="1583"/>
      <c r="F408" s="1583"/>
      <c r="G408" s="1583"/>
      <c r="H408" s="1583"/>
      <c r="I408" s="1583"/>
      <c r="J408" s="1583"/>
      <c r="K408" s="3391"/>
      <c r="L408" s="158"/>
    </row>
    <row r="409" spans="1:12" ht="15.75" x14ac:dyDescent="0.2">
      <c r="A409" s="1581"/>
      <c r="B409" s="1582"/>
      <c r="C409" s="1583"/>
      <c r="D409" s="258">
        <f t="shared" si="6"/>
        <v>0</v>
      </c>
      <c r="E409" s="1583"/>
      <c r="F409" s="1583"/>
      <c r="G409" s="1583"/>
      <c r="H409" s="1583"/>
      <c r="I409" s="1583"/>
      <c r="J409" s="1583"/>
      <c r="K409" s="3391"/>
      <c r="L409" s="158"/>
    </row>
    <row r="410" spans="1:12" ht="15.75" x14ac:dyDescent="0.2">
      <c r="A410" s="1581"/>
      <c r="B410" s="1582"/>
      <c r="C410" s="1583"/>
      <c r="D410" s="258">
        <f t="shared" si="6"/>
        <v>0</v>
      </c>
      <c r="E410" s="1583"/>
      <c r="F410" s="1583"/>
      <c r="G410" s="1583"/>
      <c r="H410" s="1583"/>
      <c r="I410" s="1583"/>
      <c r="J410" s="1583"/>
      <c r="K410" s="3391"/>
      <c r="L410" s="158"/>
    </row>
    <row r="411" spans="1:12" ht="15.75" x14ac:dyDescent="0.2">
      <c r="A411" s="1581"/>
      <c r="B411" s="1582"/>
      <c r="C411" s="1583"/>
      <c r="D411" s="258">
        <f t="shared" si="6"/>
        <v>0</v>
      </c>
      <c r="E411" s="1583"/>
      <c r="F411" s="1583"/>
      <c r="G411" s="1583"/>
      <c r="H411" s="1583"/>
      <c r="I411" s="1583"/>
      <c r="J411" s="1583"/>
      <c r="K411" s="3391"/>
      <c r="L411" s="158"/>
    </row>
    <row r="412" spans="1:12" ht="15.75" x14ac:dyDescent="0.2">
      <c r="A412" s="1581"/>
      <c r="B412" s="1582"/>
      <c r="C412" s="1583"/>
      <c r="D412" s="258">
        <f t="shared" si="6"/>
        <v>0</v>
      </c>
      <c r="E412" s="1583"/>
      <c r="F412" s="1583"/>
      <c r="G412" s="1583"/>
      <c r="H412" s="1583"/>
      <c r="I412" s="1583"/>
      <c r="J412" s="1583"/>
      <c r="K412" s="3391"/>
      <c r="L412" s="158"/>
    </row>
    <row r="413" spans="1:12" ht="15.75" x14ac:dyDescent="0.2">
      <c r="A413" s="1581"/>
      <c r="B413" s="1582"/>
      <c r="C413" s="1583"/>
      <c r="D413" s="258">
        <f t="shared" si="6"/>
        <v>0</v>
      </c>
      <c r="E413" s="1583"/>
      <c r="F413" s="1583"/>
      <c r="G413" s="1583"/>
      <c r="H413" s="1583"/>
      <c r="I413" s="1583"/>
      <c r="J413" s="1583"/>
      <c r="K413" s="3391"/>
      <c r="L413" s="158"/>
    </row>
    <row r="414" spans="1:12" ht="15.75" x14ac:dyDescent="0.2">
      <c r="A414" s="1581"/>
      <c r="B414" s="1582"/>
      <c r="C414" s="1583"/>
      <c r="D414" s="258">
        <f t="shared" si="6"/>
        <v>0</v>
      </c>
      <c r="E414" s="1583"/>
      <c r="F414" s="1583"/>
      <c r="G414" s="1583"/>
      <c r="H414" s="1583"/>
      <c r="I414" s="1583"/>
      <c r="J414" s="1583"/>
      <c r="K414" s="3391"/>
      <c r="L414" s="158"/>
    </row>
    <row r="415" spans="1:12" ht="15.75" x14ac:dyDescent="0.2">
      <c r="A415" s="1581"/>
      <c r="B415" s="1582"/>
      <c r="C415" s="1583"/>
      <c r="D415" s="258">
        <f t="shared" si="6"/>
        <v>0</v>
      </c>
      <c r="E415" s="1583"/>
      <c r="F415" s="1583"/>
      <c r="G415" s="1583"/>
      <c r="H415" s="1583"/>
      <c r="I415" s="1583"/>
      <c r="J415" s="1583"/>
      <c r="K415" s="3391"/>
      <c r="L415" s="158"/>
    </row>
    <row r="416" spans="1:12" ht="15.75" x14ac:dyDescent="0.2">
      <c r="A416" s="1581"/>
      <c r="B416" s="1582"/>
      <c r="C416" s="1583"/>
      <c r="D416" s="258">
        <f t="shared" si="6"/>
        <v>0</v>
      </c>
      <c r="E416" s="1583"/>
      <c r="F416" s="1583"/>
      <c r="G416" s="1583"/>
      <c r="H416" s="1583"/>
      <c r="I416" s="1583"/>
      <c r="J416" s="1583"/>
      <c r="K416" s="3391"/>
      <c r="L416" s="158"/>
    </row>
    <row r="417" spans="1:12" ht="15.75" x14ac:dyDescent="0.2">
      <c r="A417" s="1581"/>
      <c r="B417" s="1582"/>
      <c r="C417" s="1583"/>
      <c r="D417" s="258">
        <f t="shared" si="6"/>
        <v>0</v>
      </c>
      <c r="E417" s="1583"/>
      <c r="F417" s="1583"/>
      <c r="G417" s="1583"/>
      <c r="H417" s="1583"/>
      <c r="I417" s="1583"/>
      <c r="J417" s="1583"/>
      <c r="K417" s="3391"/>
      <c r="L417" s="158"/>
    </row>
    <row r="418" spans="1:12" ht="15.75" x14ac:dyDescent="0.2">
      <c r="A418" s="1581"/>
      <c r="B418" s="1582"/>
      <c r="C418" s="1583"/>
      <c r="D418" s="258">
        <f t="shared" si="6"/>
        <v>0</v>
      </c>
      <c r="E418" s="1583"/>
      <c r="F418" s="1583"/>
      <c r="G418" s="1583"/>
      <c r="H418" s="1583"/>
      <c r="I418" s="1583"/>
      <c r="J418" s="1583"/>
      <c r="K418" s="3391"/>
      <c r="L418" s="158"/>
    </row>
    <row r="419" spans="1:12" ht="15.75" x14ac:dyDescent="0.2">
      <c r="A419" s="1581"/>
      <c r="B419" s="1582"/>
      <c r="C419" s="1583"/>
      <c r="D419" s="258">
        <f t="shared" si="6"/>
        <v>0</v>
      </c>
      <c r="E419" s="1583"/>
      <c r="F419" s="1583"/>
      <c r="G419" s="1583"/>
      <c r="H419" s="1583"/>
      <c r="I419" s="1583"/>
      <c r="J419" s="1583"/>
      <c r="K419" s="3391"/>
      <c r="L419" s="158"/>
    </row>
    <row r="420" spans="1:12" ht="15.75" x14ac:dyDescent="0.2">
      <c r="A420" s="1581"/>
      <c r="B420" s="1582"/>
      <c r="C420" s="1583"/>
      <c r="D420" s="258">
        <f t="shared" si="6"/>
        <v>0</v>
      </c>
      <c r="E420" s="1583"/>
      <c r="F420" s="1583"/>
      <c r="G420" s="1583"/>
      <c r="H420" s="1583"/>
      <c r="I420" s="1583"/>
      <c r="J420" s="1583"/>
      <c r="K420" s="3391"/>
      <c r="L420" s="158"/>
    </row>
    <row r="421" spans="1:12" ht="15.75" x14ac:dyDescent="0.2">
      <c r="A421" s="1581"/>
      <c r="B421" s="1582"/>
      <c r="C421" s="1583"/>
      <c r="D421" s="258">
        <f t="shared" si="6"/>
        <v>0</v>
      </c>
      <c r="E421" s="1583"/>
      <c r="F421" s="1583"/>
      <c r="G421" s="1583"/>
      <c r="H421" s="1583"/>
      <c r="I421" s="1583"/>
      <c r="J421" s="1583"/>
      <c r="K421" s="3391"/>
      <c r="L421" s="158"/>
    </row>
    <row r="422" spans="1:12" ht="15.75" x14ac:dyDescent="0.2">
      <c r="A422" s="1581"/>
      <c r="B422" s="1582"/>
      <c r="C422" s="1583"/>
      <c r="D422" s="258">
        <f t="shared" si="6"/>
        <v>0</v>
      </c>
      <c r="E422" s="1583"/>
      <c r="F422" s="1583"/>
      <c r="G422" s="1583"/>
      <c r="H422" s="1583"/>
      <c r="I422" s="1583"/>
      <c r="J422" s="1583"/>
      <c r="K422" s="3391"/>
      <c r="L422" s="158"/>
    </row>
    <row r="423" spans="1:12" ht="15.75" x14ac:dyDescent="0.2">
      <c r="A423" s="1581"/>
      <c r="B423" s="1582"/>
      <c r="C423" s="1583"/>
      <c r="D423" s="258">
        <f t="shared" si="6"/>
        <v>0</v>
      </c>
      <c r="E423" s="1583"/>
      <c r="F423" s="1583"/>
      <c r="G423" s="1583"/>
      <c r="H423" s="1583"/>
      <c r="I423" s="1583"/>
      <c r="J423" s="1583"/>
      <c r="K423" s="3391"/>
      <c r="L423" s="158"/>
    </row>
    <row r="424" spans="1:12" ht="15.75" x14ac:dyDescent="0.2">
      <c r="A424" s="1581"/>
      <c r="B424" s="1582"/>
      <c r="C424" s="1583"/>
      <c r="D424" s="258">
        <f t="shared" si="6"/>
        <v>0</v>
      </c>
      <c r="E424" s="1583"/>
      <c r="F424" s="1583"/>
      <c r="G424" s="1583"/>
      <c r="H424" s="1583"/>
      <c r="I424" s="1583"/>
      <c r="J424" s="1583"/>
      <c r="K424" s="3391"/>
      <c r="L424" s="158"/>
    </row>
    <row r="425" spans="1:12" ht="15.75" x14ac:dyDescent="0.2">
      <c r="A425" s="1581"/>
      <c r="B425" s="1582"/>
      <c r="C425" s="1583"/>
      <c r="D425" s="258">
        <f t="shared" si="6"/>
        <v>0</v>
      </c>
      <c r="E425" s="1583"/>
      <c r="F425" s="1583"/>
      <c r="G425" s="1583"/>
      <c r="H425" s="1583"/>
      <c r="I425" s="1583"/>
      <c r="J425" s="1583"/>
      <c r="K425" s="3391"/>
      <c r="L425" s="158"/>
    </row>
    <row r="426" spans="1:12" ht="15.75" x14ac:dyDescent="0.2">
      <c r="A426" s="1581"/>
      <c r="B426" s="1582"/>
      <c r="C426" s="1583"/>
      <c r="D426" s="258">
        <f t="shared" si="6"/>
        <v>0</v>
      </c>
      <c r="E426" s="1583"/>
      <c r="F426" s="1583"/>
      <c r="G426" s="1583"/>
      <c r="H426" s="1583"/>
      <c r="I426" s="1583"/>
      <c r="J426" s="1583"/>
      <c r="K426" s="3391"/>
      <c r="L426" s="158"/>
    </row>
    <row r="427" spans="1:12" ht="15.75" x14ac:dyDescent="0.2">
      <c r="A427" s="1581"/>
      <c r="B427" s="1582"/>
      <c r="C427" s="1583"/>
      <c r="D427" s="258">
        <f t="shared" si="6"/>
        <v>0</v>
      </c>
      <c r="E427" s="1583"/>
      <c r="F427" s="1583"/>
      <c r="G427" s="1583"/>
      <c r="H427" s="1583"/>
      <c r="I427" s="1583"/>
      <c r="J427" s="1583"/>
      <c r="K427" s="3391"/>
      <c r="L427" s="158"/>
    </row>
    <row r="428" spans="1:12" ht="15.75" x14ac:dyDescent="0.2">
      <c r="A428" s="1581"/>
      <c r="B428" s="1582"/>
      <c r="C428" s="1583"/>
      <c r="D428" s="258">
        <f t="shared" si="6"/>
        <v>0</v>
      </c>
      <c r="E428" s="1583"/>
      <c r="F428" s="1583"/>
      <c r="G428" s="1583"/>
      <c r="H428" s="1583"/>
      <c r="I428" s="1583"/>
      <c r="J428" s="1583"/>
      <c r="K428" s="3391"/>
      <c r="L428" s="158"/>
    </row>
    <row r="429" spans="1:12" ht="15.75" x14ac:dyDescent="0.2">
      <c r="A429" s="1581"/>
      <c r="B429" s="1582"/>
      <c r="C429" s="1583"/>
      <c r="D429" s="258">
        <f t="shared" si="6"/>
        <v>0</v>
      </c>
      <c r="E429" s="1583"/>
      <c r="F429" s="1583"/>
      <c r="G429" s="1583"/>
      <c r="H429" s="1583"/>
      <c r="I429" s="1583"/>
      <c r="J429" s="1583"/>
      <c r="K429" s="3391"/>
      <c r="L429" s="158"/>
    </row>
    <row r="430" spans="1:12" ht="15.75" x14ac:dyDescent="0.2">
      <c r="A430" s="1581"/>
      <c r="B430" s="1582"/>
      <c r="C430" s="1583"/>
      <c r="D430" s="258">
        <f t="shared" si="6"/>
        <v>0</v>
      </c>
      <c r="E430" s="1583"/>
      <c r="F430" s="1583"/>
      <c r="G430" s="1583"/>
      <c r="H430" s="1583"/>
      <c r="I430" s="1583"/>
      <c r="J430" s="1583"/>
      <c r="K430" s="3391"/>
      <c r="L430" s="158"/>
    </row>
    <row r="431" spans="1:12" ht="15.75" x14ac:dyDescent="0.2">
      <c r="A431" s="1581"/>
      <c r="B431" s="1582"/>
      <c r="C431" s="1583"/>
      <c r="D431" s="258">
        <f t="shared" si="6"/>
        <v>0</v>
      </c>
      <c r="E431" s="1583"/>
      <c r="F431" s="1583"/>
      <c r="G431" s="1583"/>
      <c r="H431" s="1583"/>
      <c r="I431" s="1583"/>
      <c r="J431" s="1583"/>
      <c r="K431" s="3391"/>
      <c r="L431" s="158"/>
    </row>
    <row r="432" spans="1:12" ht="15.75" x14ac:dyDescent="0.2">
      <c r="A432" s="1581"/>
      <c r="B432" s="1582"/>
      <c r="C432" s="1583"/>
      <c r="D432" s="258">
        <f t="shared" si="6"/>
        <v>0</v>
      </c>
      <c r="E432" s="1583"/>
      <c r="F432" s="1583"/>
      <c r="G432" s="1583"/>
      <c r="H432" s="1583"/>
      <c r="I432" s="1583"/>
      <c r="J432" s="1583"/>
      <c r="K432" s="3391"/>
      <c r="L432" s="158"/>
    </row>
    <row r="433" spans="1:12" ht="15.75" x14ac:dyDescent="0.2">
      <c r="A433" s="1581"/>
      <c r="B433" s="1582"/>
      <c r="C433" s="1583"/>
      <c r="D433" s="258">
        <f t="shared" si="6"/>
        <v>0</v>
      </c>
      <c r="E433" s="1583"/>
      <c r="F433" s="1583"/>
      <c r="G433" s="1583"/>
      <c r="H433" s="1583"/>
      <c r="I433" s="1583"/>
      <c r="J433" s="1583"/>
      <c r="K433" s="3391"/>
      <c r="L433" s="158"/>
    </row>
    <row r="434" spans="1:12" ht="15.75" x14ac:dyDescent="0.2">
      <c r="A434" s="1581"/>
      <c r="B434" s="1582"/>
      <c r="C434" s="1583"/>
      <c r="D434" s="258">
        <f t="shared" si="6"/>
        <v>0</v>
      </c>
      <c r="E434" s="1583"/>
      <c r="F434" s="1583"/>
      <c r="G434" s="1583"/>
      <c r="H434" s="1583"/>
      <c r="I434" s="1583"/>
      <c r="J434" s="1583"/>
      <c r="K434" s="3391"/>
      <c r="L434" s="158"/>
    </row>
    <row r="435" spans="1:12" ht="15.75" x14ac:dyDescent="0.2">
      <c r="A435" s="1581"/>
      <c r="B435" s="1582"/>
      <c r="C435" s="1583"/>
      <c r="D435" s="258">
        <f t="shared" si="6"/>
        <v>0</v>
      </c>
      <c r="E435" s="1583"/>
      <c r="F435" s="1583"/>
      <c r="G435" s="1583"/>
      <c r="H435" s="1583"/>
      <c r="I435" s="1583"/>
      <c r="J435" s="1583"/>
      <c r="K435" s="3391"/>
      <c r="L435" s="158"/>
    </row>
    <row r="436" spans="1:12" ht="15.75" x14ac:dyDescent="0.2">
      <c r="A436" s="1581"/>
      <c r="B436" s="1582"/>
      <c r="C436" s="1583"/>
      <c r="D436" s="258">
        <f t="shared" si="6"/>
        <v>0</v>
      </c>
      <c r="E436" s="1583"/>
      <c r="F436" s="1583"/>
      <c r="G436" s="1583"/>
      <c r="H436" s="1583"/>
      <c r="I436" s="1583"/>
      <c r="J436" s="1583"/>
      <c r="K436" s="3391"/>
      <c r="L436" s="158"/>
    </row>
    <row r="437" spans="1:12" ht="15.75" x14ac:dyDescent="0.2">
      <c r="A437" s="1581"/>
      <c r="B437" s="1582"/>
      <c r="C437" s="1583"/>
      <c r="D437" s="258">
        <f t="shared" si="6"/>
        <v>0</v>
      </c>
      <c r="E437" s="1583"/>
      <c r="F437" s="1583"/>
      <c r="G437" s="1583"/>
      <c r="H437" s="1583"/>
      <c r="I437" s="1583"/>
      <c r="J437" s="1583"/>
      <c r="K437" s="3391"/>
      <c r="L437" s="158"/>
    </row>
    <row r="438" spans="1:12" ht="15.75" x14ac:dyDescent="0.2">
      <c r="A438" s="1581"/>
      <c r="B438" s="1582"/>
      <c r="C438" s="1583"/>
      <c r="D438" s="258">
        <f t="shared" si="6"/>
        <v>0</v>
      </c>
      <c r="E438" s="1583"/>
      <c r="F438" s="1583"/>
      <c r="G438" s="1583"/>
      <c r="H438" s="1583"/>
      <c r="I438" s="1583"/>
      <c r="J438" s="1583"/>
      <c r="K438" s="3391"/>
      <c r="L438" s="158"/>
    </row>
    <row r="439" spans="1:12" ht="15.75" x14ac:dyDescent="0.2">
      <c r="A439" s="1581"/>
      <c r="B439" s="1582"/>
      <c r="C439" s="1583"/>
      <c r="D439" s="258">
        <f t="shared" si="6"/>
        <v>0</v>
      </c>
      <c r="E439" s="1583"/>
      <c r="F439" s="1583"/>
      <c r="G439" s="1583"/>
      <c r="H439" s="1583"/>
      <c r="I439" s="1583"/>
      <c r="J439" s="1583"/>
      <c r="K439" s="3391"/>
      <c r="L439" s="158"/>
    </row>
    <row r="440" spans="1:12" ht="15.75" x14ac:dyDescent="0.2">
      <c r="A440" s="1581"/>
      <c r="B440" s="1582"/>
      <c r="C440" s="1583"/>
      <c r="D440" s="258">
        <f t="shared" si="6"/>
        <v>0</v>
      </c>
      <c r="E440" s="1583"/>
      <c r="F440" s="1583"/>
      <c r="G440" s="1583"/>
      <c r="H440" s="1583"/>
      <c r="I440" s="1583"/>
      <c r="J440" s="1583"/>
      <c r="K440" s="3391"/>
      <c r="L440" s="158"/>
    </row>
    <row r="441" spans="1:12" ht="15.75" x14ac:dyDescent="0.2">
      <c r="A441" s="1581"/>
      <c r="B441" s="1582"/>
      <c r="C441" s="1583"/>
      <c r="D441" s="258">
        <f t="shared" si="6"/>
        <v>0</v>
      </c>
      <c r="E441" s="1583"/>
      <c r="F441" s="1583"/>
      <c r="G441" s="1583"/>
      <c r="H441" s="1583"/>
      <c r="I441" s="1583"/>
      <c r="J441" s="1583"/>
      <c r="K441" s="3391"/>
      <c r="L441" s="158"/>
    </row>
    <row r="442" spans="1:12" ht="15.75" x14ac:dyDescent="0.2">
      <c r="A442" s="1581"/>
      <c r="B442" s="1582"/>
      <c r="C442" s="1583"/>
      <c r="D442" s="258">
        <f t="shared" si="6"/>
        <v>0</v>
      </c>
      <c r="E442" s="1583"/>
      <c r="F442" s="1583"/>
      <c r="G442" s="1583"/>
      <c r="H442" s="1583"/>
      <c r="I442" s="1583"/>
      <c r="J442" s="1583"/>
      <c r="K442" s="3391"/>
      <c r="L442" s="158"/>
    </row>
    <row r="443" spans="1:12" ht="15.75" x14ac:dyDescent="0.2">
      <c r="A443" s="1581"/>
      <c r="B443" s="1582"/>
      <c r="C443" s="1583"/>
      <c r="D443" s="258">
        <f t="shared" si="6"/>
        <v>0</v>
      </c>
      <c r="E443" s="1583"/>
      <c r="F443" s="1583"/>
      <c r="G443" s="1583"/>
      <c r="H443" s="1583"/>
      <c r="I443" s="1583"/>
      <c r="J443" s="1583"/>
      <c r="K443" s="3391"/>
      <c r="L443" s="158"/>
    </row>
    <row r="444" spans="1:12" ht="15.75" x14ac:dyDescent="0.2">
      <c r="A444" s="1581"/>
      <c r="B444" s="1582"/>
      <c r="C444" s="1583"/>
      <c r="D444" s="258">
        <f t="shared" si="6"/>
        <v>0</v>
      </c>
      <c r="E444" s="1583"/>
      <c r="F444" s="1583"/>
      <c r="G444" s="1583"/>
      <c r="H444" s="1583"/>
      <c r="I444" s="1583"/>
      <c r="J444" s="1583"/>
      <c r="K444" s="3391"/>
      <c r="L444" s="158"/>
    </row>
    <row r="445" spans="1:12" ht="15.75" x14ac:dyDescent="0.2">
      <c r="A445" s="1581"/>
      <c r="B445" s="1582"/>
      <c r="C445" s="1583"/>
      <c r="D445" s="258">
        <f t="shared" si="6"/>
        <v>0</v>
      </c>
      <c r="E445" s="1583"/>
      <c r="F445" s="1583"/>
      <c r="G445" s="1583"/>
      <c r="H445" s="1583"/>
      <c r="I445" s="1583"/>
      <c r="J445" s="1583"/>
      <c r="K445" s="3391"/>
      <c r="L445" s="158"/>
    </row>
    <row r="446" spans="1:12" ht="15.75" x14ac:dyDescent="0.2">
      <c r="A446" s="1581"/>
      <c r="B446" s="1582"/>
      <c r="C446" s="1583"/>
      <c r="D446" s="258">
        <f t="shared" si="6"/>
        <v>0</v>
      </c>
      <c r="E446" s="1583"/>
      <c r="F446" s="1583"/>
      <c r="G446" s="1583"/>
      <c r="H446" s="1583"/>
      <c r="I446" s="1583"/>
      <c r="J446" s="1583"/>
      <c r="K446" s="3391"/>
      <c r="L446" s="158"/>
    </row>
    <row r="447" spans="1:12" ht="15.75" x14ac:dyDescent="0.2">
      <c r="A447" s="1581"/>
      <c r="B447" s="1582"/>
      <c r="C447" s="1583"/>
      <c r="D447" s="258">
        <f t="shared" si="6"/>
        <v>0</v>
      </c>
      <c r="E447" s="1583"/>
      <c r="F447" s="1583"/>
      <c r="G447" s="1583"/>
      <c r="H447" s="1583"/>
      <c r="I447" s="1583"/>
      <c r="J447" s="1583"/>
      <c r="K447" s="3391"/>
      <c r="L447" s="158"/>
    </row>
    <row r="448" spans="1:12" ht="15.75" x14ac:dyDescent="0.2">
      <c r="A448" s="1581"/>
      <c r="B448" s="1582"/>
      <c r="C448" s="1583"/>
      <c r="D448" s="258">
        <f t="shared" si="6"/>
        <v>0</v>
      </c>
      <c r="E448" s="1583"/>
      <c r="F448" s="1583"/>
      <c r="G448" s="1583"/>
      <c r="H448" s="1583"/>
      <c r="I448" s="1583"/>
      <c r="J448" s="1583"/>
      <c r="K448" s="3391"/>
      <c r="L448" s="158"/>
    </row>
    <row r="449" spans="1:12" ht="15.75" x14ac:dyDescent="0.2">
      <c r="A449" s="1581"/>
      <c r="B449" s="1582"/>
      <c r="C449" s="1583"/>
      <c r="D449" s="258">
        <f t="shared" si="6"/>
        <v>0</v>
      </c>
      <c r="E449" s="1583"/>
      <c r="F449" s="1583"/>
      <c r="G449" s="1583"/>
      <c r="H449" s="1583"/>
      <c r="I449" s="1583"/>
      <c r="J449" s="1583"/>
      <c r="K449" s="3391"/>
      <c r="L449" s="158"/>
    </row>
    <row r="450" spans="1:12" ht="15.75" x14ac:dyDescent="0.2">
      <c r="A450" s="1581"/>
      <c r="B450" s="1582"/>
      <c r="C450" s="1583"/>
      <c r="D450" s="258">
        <f t="shared" si="6"/>
        <v>0</v>
      </c>
      <c r="E450" s="1583"/>
      <c r="F450" s="1583"/>
      <c r="G450" s="1583"/>
      <c r="H450" s="1583"/>
      <c r="I450" s="1583"/>
      <c r="J450" s="1583"/>
      <c r="K450" s="3391"/>
      <c r="L450" s="158"/>
    </row>
    <row r="451" spans="1:12" ht="15.75" x14ac:dyDescent="0.2">
      <c r="A451" s="1581"/>
      <c r="B451" s="1582"/>
      <c r="C451" s="1583"/>
      <c r="D451" s="258">
        <f t="shared" si="6"/>
        <v>0</v>
      </c>
      <c r="E451" s="1583"/>
      <c r="F451" s="1583"/>
      <c r="G451" s="1583"/>
      <c r="H451" s="1583"/>
      <c r="I451" s="1583"/>
      <c r="J451" s="1583"/>
      <c r="K451" s="3391"/>
      <c r="L451" s="158"/>
    </row>
    <row r="452" spans="1:12" ht="15.75" x14ac:dyDescent="0.2">
      <c r="A452" s="1581"/>
      <c r="B452" s="1582"/>
      <c r="C452" s="1583"/>
      <c r="D452" s="258">
        <f t="shared" si="6"/>
        <v>0</v>
      </c>
      <c r="E452" s="1583"/>
      <c r="F452" s="1583"/>
      <c r="G452" s="1583"/>
      <c r="H452" s="1583"/>
      <c r="I452" s="1583"/>
      <c r="J452" s="1583"/>
      <c r="K452" s="3391"/>
      <c r="L452" s="158"/>
    </row>
    <row r="453" spans="1:12" ht="15.75" x14ac:dyDescent="0.2">
      <c r="A453" s="1581"/>
      <c r="B453" s="1582"/>
      <c r="C453" s="1583"/>
      <c r="D453" s="258">
        <f t="shared" si="6"/>
        <v>0</v>
      </c>
      <c r="E453" s="1583"/>
      <c r="F453" s="1583"/>
      <c r="G453" s="1583"/>
      <c r="H453" s="1583"/>
      <c r="I453" s="1583"/>
      <c r="J453" s="1583"/>
      <c r="K453" s="3391"/>
      <c r="L453" s="158"/>
    </row>
    <row r="454" spans="1:12" ht="15.75" x14ac:dyDescent="0.2">
      <c r="A454" s="1581"/>
      <c r="B454" s="1582"/>
      <c r="C454" s="1583"/>
      <c r="D454" s="258">
        <f t="shared" si="6"/>
        <v>0</v>
      </c>
      <c r="E454" s="1583"/>
      <c r="F454" s="1583"/>
      <c r="G454" s="1583"/>
      <c r="H454" s="1583"/>
      <c r="I454" s="1583"/>
      <c r="J454" s="1583"/>
      <c r="K454" s="3391"/>
      <c r="L454" s="158"/>
    </row>
    <row r="455" spans="1:12" ht="15.75" x14ac:dyDescent="0.2">
      <c r="A455" s="1581"/>
      <c r="B455" s="1582"/>
      <c r="C455" s="1583"/>
      <c r="D455" s="258">
        <f t="shared" si="6"/>
        <v>0</v>
      </c>
      <c r="E455" s="1583"/>
      <c r="F455" s="1583"/>
      <c r="G455" s="1583"/>
      <c r="H455" s="1583"/>
      <c r="I455" s="1583"/>
      <c r="J455" s="1583"/>
      <c r="K455" s="3391"/>
      <c r="L455" s="158"/>
    </row>
    <row r="456" spans="1:12" ht="15.75" x14ac:dyDescent="0.2">
      <c r="A456" s="1581"/>
      <c r="B456" s="1582"/>
      <c r="C456" s="1583"/>
      <c r="D456" s="258">
        <f t="shared" si="6"/>
        <v>0</v>
      </c>
      <c r="E456" s="1583"/>
      <c r="F456" s="1583"/>
      <c r="G456" s="1583"/>
      <c r="H456" s="1583"/>
      <c r="I456" s="1583"/>
      <c r="J456" s="1583"/>
      <c r="K456" s="3391"/>
      <c r="L456" s="158"/>
    </row>
    <row r="457" spans="1:12" ht="15.75" x14ac:dyDescent="0.2">
      <c r="A457" s="1581"/>
      <c r="B457" s="1582"/>
      <c r="C457" s="1583"/>
      <c r="D457" s="258">
        <f t="shared" si="6"/>
        <v>0</v>
      </c>
      <c r="E457" s="1583"/>
      <c r="F457" s="1583"/>
      <c r="G457" s="1583"/>
      <c r="H457" s="1583"/>
      <c r="I457" s="1583"/>
      <c r="J457" s="1583"/>
      <c r="K457" s="3391"/>
      <c r="L457" s="158"/>
    </row>
    <row r="458" spans="1:12" ht="15.75" x14ac:dyDescent="0.2">
      <c r="A458" s="1581"/>
      <c r="B458" s="1582"/>
      <c r="C458" s="1583"/>
      <c r="D458" s="258">
        <f t="shared" si="6"/>
        <v>0</v>
      </c>
      <c r="E458" s="1583"/>
      <c r="F458" s="1583"/>
      <c r="G458" s="1583"/>
      <c r="H458" s="1583"/>
      <c r="I458" s="1583"/>
      <c r="J458" s="1583"/>
      <c r="K458" s="3391"/>
      <c r="L458" s="158"/>
    </row>
    <row r="459" spans="1:12" ht="15.75" x14ac:dyDescent="0.2">
      <c r="A459" s="1581"/>
      <c r="B459" s="1582"/>
      <c r="C459" s="1583"/>
      <c r="D459" s="258">
        <f t="shared" si="6"/>
        <v>0</v>
      </c>
      <c r="E459" s="1583"/>
      <c r="F459" s="1583"/>
      <c r="G459" s="1583"/>
      <c r="H459" s="1583"/>
      <c r="I459" s="1583"/>
      <c r="J459" s="1583"/>
      <c r="K459" s="3391"/>
      <c r="L459" s="158"/>
    </row>
    <row r="460" spans="1:12" ht="15.75" x14ac:dyDescent="0.2">
      <c r="A460" s="1581"/>
      <c r="B460" s="1582"/>
      <c r="C460" s="1583"/>
      <c r="D460" s="258">
        <f t="shared" si="6"/>
        <v>0</v>
      </c>
      <c r="E460" s="1583"/>
      <c r="F460" s="1583"/>
      <c r="G460" s="1583"/>
      <c r="H460" s="1583"/>
      <c r="I460" s="1583"/>
      <c r="J460" s="1583"/>
      <c r="K460" s="3391"/>
      <c r="L460" s="158"/>
    </row>
    <row r="461" spans="1:12" ht="15.75" x14ac:dyDescent="0.2">
      <c r="A461" s="1581"/>
      <c r="B461" s="1582"/>
      <c r="C461" s="1583"/>
      <c r="D461" s="258">
        <f t="shared" si="6"/>
        <v>0</v>
      </c>
      <c r="E461" s="1583"/>
      <c r="F461" s="1583"/>
      <c r="G461" s="1583"/>
      <c r="H461" s="1583"/>
      <c r="I461" s="1583"/>
      <c r="J461" s="1583"/>
      <c r="K461" s="3391"/>
      <c r="L461" s="158"/>
    </row>
    <row r="462" spans="1:12" ht="15.75" x14ac:dyDescent="0.2">
      <c r="A462" s="1581"/>
      <c r="B462" s="1582"/>
      <c r="C462" s="1583"/>
      <c r="D462" s="258">
        <f t="shared" si="6"/>
        <v>0</v>
      </c>
      <c r="E462" s="1583"/>
      <c r="F462" s="1583"/>
      <c r="G462" s="1583"/>
      <c r="H462" s="1583"/>
      <c r="I462" s="1583"/>
      <c r="J462" s="1583"/>
      <c r="K462" s="3391"/>
      <c r="L462" s="158"/>
    </row>
    <row r="463" spans="1:12" ht="15.75" x14ac:dyDescent="0.2">
      <c r="A463" s="1581"/>
      <c r="B463" s="1582"/>
      <c r="C463" s="1583"/>
      <c r="D463" s="258">
        <f t="shared" si="6"/>
        <v>0</v>
      </c>
      <c r="E463" s="1583"/>
      <c r="F463" s="1583"/>
      <c r="G463" s="1583"/>
      <c r="H463" s="1583"/>
      <c r="I463" s="1583"/>
      <c r="J463" s="1583"/>
      <c r="K463" s="3391"/>
      <c r="L463" s="158"/>
    </row>
    <row r="464" spans="1:12" ht="15.75" x14ac:dyDescent="0.2">
      <c r="A464" s="1581"/>
      <c r="B464" s="1582"/>
      <c r="C464" s="1583"/>
      <c r="D464" s="258">
        <f t="shared" si="6"/>
        <v>0</v>
      </c>
      <c r="E464" s="1583"/>
      <c r="F464" s="1583"/>
      <c r="G464" s="1583"/>
      <c r="H464" s="1583"/>
      <c r="I464" s="1583"/>
      <c r="J464" s="1583"/>
      <c r="K464" s="3391"/>
      <c r="L464" s="158"/>
    </row>
    <row r="465" spans="1:12" ht="15.75" x14ac:dyDescent="0.2">
      <c r="A465" s="1581"/>
      <c r="B465" s="1582"/>
      <c r="C465" s="1583"/>
      <c r="D465" s="258">
        <f t="shared" si="6"/>
        <v>0</v>
      </c>
      <c r="E465" s="1583"/>
      <c r="F465" s="1583"/>
      <c r="G465" s="1583"/>
      <c r="H465" s="1583"/>
      <c r="I465" s="1583"/>
      <c r="J465" s="1583"/>
      <c r="K465" s="3391"/>
      <c r="L465" s="158"/>
    </row>
    <row r="466" spans="1:12" ht="15.75" x14ac:dyDescent="0.2">
      <c r="A466" s="1581"/>
      <c r="B466" s="1582"/>
      <c r="C466" s="1583"/>
      <c r="D466" s="258">
        <f t="shared" si="6"/>
        <v>0</v>
      </c>
      <c r="E466" s="1583"/>
      <c r="F466" s="1583"/>
      <c r="G466" s="1583"/>
      <c r="H466" s="1583"/>
      <c r="I466" s="1583"/>
      <c r="J466" s="1583"/>
      <c r="K466" s="3391"/>
      <c r="L466" s="158"/>
    </row>
    <row r="467" spans="1:12" ht="15.75" x14ac:dyDescent="0.2">
      <c r="A467" s="1581"/>
      <c r="B467" s="1582"/>
      <c r="C467" s="1583"/>
      <c r="D467" s="258">
        <f t="shared" si="6"/>
        <v>0</v>
      </c>
      <c r="E467" s="1583"/>
      <c r="F467" s="1583"/>
      <c r="G467" s="1583"/>
      <c r="H467" s="1583"/>
      <c r="I467" s="1583"/>
      <c r="J467" s="1583"/>
      <c r="K467" s="3391"/>
      <c r="L467" s="158"/>
    </row>
    <row r="468" spans="1:12" ht="15.75" x14ac:dyDescent="0.2">
      <c r="A468" s="1581"/>
      <c r="B468" s="1582"/>
      <c r="C468" s="1583"/>
      <c r="D468" s="258">
        <f t="shared" si="6"/>
        <v>0</v>
      </c>
      <c r="E468" s="1583"/>
      <c r="F468" s="1583"/>
      <c r="G468" s="1583"/>
      <c r="H468" s="1583"/>
      <c r="I468" s="1583"/>
      <c r="J468" s="1583"/>
      <c r="K468" s="3391"/>
      <c r="L468" s="158"/>
    </row>
    <row r="469" spans="1:12" ht="15.75" x14ac:dyDescent="0.2">
      <c r="A469" s="1581"/>
      <c r="B469" s="1582"/>
      <c r="C469" s="1583"/>
      <c r="D469" s="258">
        <f t="shared" si="6"/>
        <v>0</v>
      </c>
      <c r="E469" s="1583"/>
      <c r="F469" s="1583"/>
      <c r="G469" s="1583"/>
      <c r="H469" s="1583"/>
      <c r="I469" s="1583"/>
      <c r="J469" s="1583"/>
      <c r="K469" s="3391"/>
      <c r="L469" s="158"/>
    </row>
    <row r="470" spans="1:12" ht="15.75" x14ac:dyDescent="0.2">
      <c r="A470" s="1581"/>
      <c r="B470" s="1582"/>
      <c r="C470" s="1583"/>
      <c r="D470" s="258">
        <f t="shared" ref="D470:D533" si="7">+C470*(100-E470)/100</f>
        <v>0</v>
      </c>
      <c r="E470" s="1583"/>
      <c r="F470" s="1583"/>
      <c r="G470" s="1583"/>
      <c r="H470" s="1583"/>
      <c r="I470" s="1583"/>
      <c r="J470" s="1583"/>
      <c r="K470" s="3391"/>
      <c r="L470" s="158"/>
    </row>
    <row r="471" spans="1:12" ht="15.75" x14ac:dyDescent="0.2">
      <c r="A471" s="1581"/>
      <c r="B471" s="1582"/>
      <c r="C471" s="1583"/>
      <c r="D471" s="258">
        <f t="shared" si="7"/>
        <v>0</v>
      </c>
      <c r="E471" s="1583"/>
      <c r="F471" s="1583"/>
      <c r="G471" s="1583"/>
      <c r="H471" s="1583"/>
      <c r="I471" s="1583"/>
      <c r="J471" s="1583"/>
      <c r="K471" s="3391"/>
      <c r="L471" s="158"/>
    </row>
    <row r="472" spans="1:12" ht="15.75" x14ac:dyDescent="0.2">
      <c r="A472" s="1581"/>
      <c r="B472" s="1582"/>
      <c r="C472" s="1583"/>
      <c r="D472" s="258">
        <f t="shared" si="7"/>
        <v>0</v>
      </c>
      <c r="E472" s="1583"/>
      <c r="F472" s="1583"/>
      <c r="G472" s="1583"/>
      <c r="H472" s="1583"/>
      <c r="I472" s="1583"/>
      <c r="J472" s="1583"/>
      <c r="K472" s="3391"/>
      <c r="L472" s="158"/>
    </row>
    <row r="473" spans="1:12" ht="15.75" x14ac:dyDescent="0.2">
      <c r="A473" s="1581"/>
      <c r="B473" s="1582"/>
      <c r="C473" s="1583"/>
      <c r="D473" s="258">
        <f t="shared" si="7"/>
        <v>0</v>
      </c>
      <c r="E473" s="1583"/>
      <c r="F473" s="1583"/>
      <c r="G473" s="1583"/>
      <c r="H473" s="1583"/>
      <c r="I473" s="1583"/>
      <c r="J473" s="1583"/>
      <c r="K473" s="3391"/>
      <c r="L473" s="158"/>
    </row>
    <row r="474" spans="1:12" ht="15.75" x14ac:dyDescent="0.2">
      <c r="A474" s="1581"/>
      <c r="B474" s="1582"/>
      <c r="C474" s="1583"/>
      <c r="D474" s="258">
        <f t="shared" si="7"/>
        <v>0</v>
      </c>
      <c r="E474" s="1583"/>
      <c r="F474" s="1583"/>
      <c r="G474" s="1583"/>
      <c r="H474" s="1583"/>
      <c r="I474" s="1583"/>
      <c r="J474" s="1583"/>
      <c r="K474" s="3391"/>
      <c r="L474" s="158"/>
    </row>
    <row r="475" spans="1:12" ht="15.75" x14ac:dyDescent="0.2">
      <c r="A475" s="1581"/>
      <c r="B475" s="1582"/>
      <c r="C475" s="1583"/>
      <c r="D475" s="258">
        <f t="shared" si="7"/>
        <v>0</v>
      </c>
      <c r="E475" s="1583"/>
      <c r="F475" s="1583"/>
      <c r="G475" s="1583"/>
      <c r="H475" s="1583"/>
      <c r="I475" s="1583"/>
      <c r="J475" s="1583"/>
      <c r="K475" s="3391"/>
      <c r="L475" s="158"/>
    </row>
    <row r="476" spans="1:12" ht="15.75" x14ac:dyDescent="0.2">
      <c r="A476" s="1581"/>
      <c r="B476" s="1582"/>
      <c r="C476" s="1583"/>
      <c r="D476" s="258">
        <f t="shared" si="7"/>
        <v>0</v>
      </c>
      <c r="E476" s="1583"/>
      <c r="F476" s="1583"/>
      <c r="G476" s="1583"/>
      <c r="H476" s="1583"/>
      <c r="I476" s="1583"/>
      <c r="J476" s="1583"/>
      <c r="K476" s="3391"/>
      <c r="L476" s="158"/>
    </row>
    <row r="477" spans="1:12" ht="15.75" x14ac:dyDescent="0.2">
      <c r="A477" s="1581"/>
      <c r="B477" s="1582"/>
      <c r="C477" s="1583"/>
      <c r="D477" s="258">
        <f t="shared" si="7"/>
        <v>0</v>
      </c>
      <c r="E477" s="1583"/>
      <c r="F477" s="1583"/>
      <c r="G477" s="1583"/>
      <c r="H477" s="1583"/>
      <c r="I477" s="1583"/>
      <c r="J477" s="1583"/>
      <c r="K477" s="3391"/>
      <c r="L477" s="158"/>
    </row>
    <row r="478" spans="1:12" ht="15.75" x14ac:dyDescent="0.2">
      <c r="A478" s="1581"/>
      <c r="B478" s="1582"/>
      <c r="C478" s="1583"/>
      <c r="D478" s="258">
        <f t="shared" si="7"/>
        <v>0</v>
      </c>
      <c r="E478" s="1583"/>
      <c r="F478" s="1583"/>
      <c r="G478" s="1583"/>
      <c r="H478" s="1583"/>
      <c r="I478" s="1583"/>
      <c r="J478" s="1583"/>
      <c r="K478" s="3391"/>
      <c r="L478" s="158"/>
    </row>
    <row r="479" spans="1:12" ht="15.75" x14ac:dyDescent="0.2">
      <c r="A479" s="1581"/>
      <c r="B479" s="1582"/>
      <c r="C479" s="1583"/>
      <c r="D479" s="258">
        <f t="shared" si="7"/>
        <v>0</v>
      </c>
      <c r="E479" s="1583"/>
      <c r="F479" s="1583"/>
      <c r="G479" s="1583"/>
      <c r="H479" s="1583"/>
      <c r="I479" s="1583"/>
      <c r="J479" s="1583"/>
      <c r="K479" s="3391"/>
      <c r="L479" s="158"/>
    </row>
    <row r="480" spans="1:12" ht="15.75" x14ac:dyDescent="0.2">
      <c r="A480" s="1581"/>
      <c r="B480" s="1582"/>
      <c r="C480" s="1583"/>
      <c r="D480" s="258">
        <f t="shared" si="7"/>
        <v>0</v>
      </c>
      <c r="E480" s="1583"/>
      <c r="F480" s="1583"/>
      <c r="G480" s="1583"/>
      <c r="H480" s="1583"/>
      <c r="I480" s="1583"/>
      <c r="J480" s="1583"/>
      <c r="K480" s="3391"/>
      <c r="L480" s="158"/>
    </row>
    <row r="481" spans="1:12" ht="15.75" x14ac:dyDescent="0.2">
      <c r="A481" s="1581"/>
      <c r="B481" s="1582"/>
      <c r="C481" s="1583"/>
      <c r="D481" s="258">
        <f t="shared" si="7"/>
        <v>0</v>
      </c>
      <c r="E481" s="1583"/>
      <c r="F481" s="1583"/>
      <c r="G481" s="1583"/>
      <c r="H481" s="1583"/>
      <c r="I481" s="1583"/>
      <c r="J481" s="1583"/>
      <c r="K481" s="3391"/>
      <c r="L481" s="158"/>
    </row>
    <row r="482" spans="1:12" ht="15.75" x14ac:dyDescent="0.2">
      <c r="A482" s="1581"/>
      <c r="B482" s="1582"/>
      <c r="C482" s="1583"/>
      <c r="D482" s="258">
        <f t="shared" si="7"/>
        <v>0</v>
      </c>
      <c r="E482" s="1583"/>
      <c r="F482" s="1583"/>
      <c r="G482" s="1583"/>
      <c r="H482" s="1583"/>
      <c r="I482" s="1583"/>
      <c r="J482" s="1583"/>
      <c r="K482" s="3391"/>
      <c r="L482" s="158"/>
    </row>
    <row r="483" spans="1:12" ht="15.75" x14ac:dyDescent="0.2">
      <c r="A483" s="1581"/>
      <c r="B483" s="1582"/>
      <c r="C483" s="1583"/>
      <c r="D483" s="258">
        <f t="shared" si="7"/>
        <v>0</v>
      </c>
      <c r="E483" s="1583"/>
      <c r="F483" s="1583"/>
      <c r="G483" s="1583"/>
      <c r="H483" s="1583"/>
      <c r="I483" s="1583"/>
      <c r="J483" s="1583"/>
      <c r="K483" s="3391"/>
      <c r="L483" s="158"/>
    </row>
    <row r="484" spans="1:12" ht="15.75" x14ac:dyDescent="0.2">
      <c r="A484" s="1581"/>
      <c r="B484" s="1582"/>
      <c r="C484" s="1583"/>
      <c r="D484" s="258">
        <f t="shared" si="7"/>
        <v>0</v>
      </c>
      <c r="E484" s="1583"/>
      <c r="F484" s="1583"/>
      <c r="G484" s="1583"/>
      <c r="H484" s="1583"/>
      <c r="I484" s="1583"/>
      <c r="J484" s="1583"/>
      <c r="K484" s="3391"/>
      <c r="L484" s="158"/>
    </row>
    <row r="485" spans="1:12" ht="15.75" x14ac:dyDescent="0.2">
      <c r="A485" s="1581"/>
      <c r="B485" s="1582"/>
      <c r="C485" s="1583"/>
      <c r="D485" s="258">
        <f t="shared" si="7"/>
        <v>0</v>
      </c>
      <c r="E485" s="1583"/>
      <c r="F485" s="1583"/>
      <c r="G485" s="1583"/>
      <c r="H485" s="1583"/>
      <c r="I485" s="1583"/>
      <c r="J485" s="1583"/>
      <c r="K485" s="3391"/>
      <c r="L485" s="158"/>
    </row>
    <row r="486" spans="1:12" ht="15.75" x14ac:dyDescent="0.2">
      <c r="A486" s="1581"/>
      <c r="B486" s="1582"/>
      <c r="C486" s="1583"/>
      <c r="D486" s="258">
        <f t="shared" si="7"/>
        <v>0</v>
      </c>
      <c r="E486" s="1583"/>
      <c r="F486" s="1583"/>
      <c r="G486" s="1583"/>
      <c r="H486" s="1583"/>
      <c r="I486" s="1583"/>
      <c r="J486" s="1583"/>
      <c r="K486" s="3391"/>
      <c r="L486" s="158"/>
    </row>
    <row r="487" spans="1:12" ht="15.75" x14ac:dyDescent="0.2">
      <c r="A487" s="1581"/>
      <c r="B487" s="1582"/>
      <c r="C487" s="1583"/>
      <c r="D487" s="258">
        <f t="shared" si="7"/>
        <v>0</v>
      </c>
      <c r="E487" s="1583"/>
      <c r="F487" s="1583"/>
      <c r="G487" s="1583"/>
      <c r="H487" s="1583"/>
      <c r="I487" s="1583"/>
      <c r="J487" s="1583"/>
      <c r="K487" s="3391"/>
      <c r="L487" s="158"/>
    </row>
    <row r="488" spans="1:12" ht="15.75" x14ac:dyDescent="0.2">
      <c r="A488" s="1581"/>
      <c r="B488" s="1582"/>
      <c r="C488" s="1583"/>
      <c r="D488" s="258">
        <f t="shared" si="7"/>
        <v>0</v>
      </c>
      <c r="E488" s="1583"/>
      <c r="F488" s="1583"/>
      <c r="G488" s="1583"/>
      <c r="H488" s="1583"/>
      <c r="I488" s="1583"/>
      <c r="J488" s="1583"/>
      <c r="K488" s="3391"/>
      <c r="L488" s="158"/>
    </row>
    <row r="489" spans="1:12" ht="15.75" x14ac:dyDescent="0.2">
      <c r="A489" s="1581"/>
      <c r="B489" s="1582"/>
      <c r="C489" s="1583"/>
      <c r="D489" s="258">
        <f t="shared" si="7"/>
        <v>0</v>
      </c>
      <c r="E489" s="1583"/>
      <c r="F489" s="1583"/>
      <c r="G489" s="1583"/>
      <c r="H489" s="1583"/>
      <c r="I489" s="1583"/>
      <c r="J489" s="1583"/>
      <c r="K489" s="3391"/>
      <c r="L489" s="158"/>
    </row>
    <row r="490" spans="1:12" ht="15.75" x14ac:dyDescent="0.2">
      <c r="A490" s="1581"/>
      <c r="B490" s="1582"/>
      <c r="C490" s="1583"/>
      <c r="D490" s="258">
        <f t="shared" si="7"/>
        <v>0</v>
      </c>
      <c r="E490" s="1583"/>
      <c r="F490" s="1583"/>
      <c r="G490" s="1583"/>
      <c r="H490" s="1583"/>
      <c r="I490" s="1583"/>
      <c r="J490" s="1583"/>
      <c r="K490" s="3391"/>
      <c r="L490" s="158"/>
    </row>
    <row r="491" spans="1:12" ht="15.75" x14ac:dyDescent="0.2">
      <c r="A491" s="1581"/>
      <c r="B491" s="1582"/>
      <c r="C491" s="1583"/>
      <c r="D491" s="258">
        <f t="shared" si="7"/>
        <v>0</v>
      </c>
      <c r="E491" s="1583"/>
      <c r="F491" s="1583"/>
      <c r="G491" s="1583"/>
      <c r="H491" s="1583"/>
      <c r="I491" s="1583"/>
      <c r="J491" s="1583"/>
      <c r="K491" s="3391"/>
      <c r="L491" s="158"/>
    </row>
    <row r="492" spans="1:12" ht="15.75" x14ac:dyDescent="0.2">
      <c r="A492" s="1581"/>
      <c r="B492" s="1582"/>
      <c r="C492" s="1583"/>
      <c r="D492" s="258">
        <f t="shared" si="7"/>
        <v>0</v>
      </c>
      <c r="E492" s="1583"/>
      <c r="F492" s="1583"/>
      <c r="G492" s="1583"/>
      <c r="H492" s="1583"/>
      <c r="I492" s="1583"/>
      <c r="J492" s="1583"/>
      <c r="K492" s="3391"/>
      <c r="L492" s="158"/>
    </row>
    <row r="493" spans="1:12" ht="15.75" x14ac:dyDescent="0.2">
      <c r="A493" s="1581"/>
      <c r="B493" s="1582"/>
      <c r="C493" s="1583"/>
      <c r="D493" s="258">
        <f t="shared" si="7"/>
        <v>0</v>
      </c>
      <c r="E493" s="1583"/>
      <c r="F493" s="1583"/>
      <c r="G493" s="1583"/>
      <c r="H493" s="1583"/>
      <c r="I493" s="1583"/>
      <c r="J493" s="1583"/>
      <c r="K493" s="3391"/>
      <c r="L493" s="158"/>
    </row>
    <row r="494" spans="1:12" ht="15.75" x14ac:dyDescent="0.2">
      <c r="A494" s="1581"/>
      <c r="B494" s="1582"/>
      <c r="C494" s="1583"/>
      <c r="D494" s="258">
        <f t="shared" si="7"/>
        <v>0</v>
      </c>
      <c r="E494" s="1583"/>
      <c r="F494" s="1583"/>
      <c r="G494" s="1583"/>
      <c r="H494" s="1583"/>
      <c r="I494" s="1583"/>
      <c r="J494" s="1583"/>
      <c r="K494" s="3391"/>
      <c r="L494" s="158"/>
    </row>
    <row r="495" spans="1:12" ht="15.75" x14ac:dyDescent="0.2">
      <c r="A495" s="1581"/>
      <c r="B495" s="1582"/>
      <c r="C495" s="1583"/>
      <c r="D495" s="258">
        <f t="shared" si="7"/>
        <v>0</v>
      </c>
      <c r="E495" s="1583"/>
      <c r="F495" s="1583"/>
      <c r="G495" s="1583"/>
      <c r="H495" s="1583"/>
      <c r="I495" s="1583"/>
      <c r="J495" s="1583"/>
      <c r="K495" s="3391"/>
      <c r="L495" s="158"/>
    </row>
    <row r="496" spans="1:12" ht="15.75" x14ac:dyDescent="0.2">
      <c r="A496" s="1581"/>
      <c r="B496" s="1582"/>
      <c r="C496" s="1583"/>
      <c r="D496" s="258">
        <f t="shared" si="7"/>
        <v>0</v>
      </c>
      <c r="E496" s="1583"/>
      <c r="F496" s="1583"/>
      <c r="G496" s="1583"/>
      <c r="H496" s="1583"/>
      <c r="I496" s="1583"/>
      <c r="J496" s="1583"/>
      <c r="K496" s="3391"/>
      <c r="L496" s="158"/>
    </row>
    <row r="497" spans="1:12" ht="15.75" x14ac:dyDescent="0.2">
      <c r="A497" s="1581"/>
      <c r="B497" s="1582"/>
      <c r="C497" s="1583"/>
      <c r="D497" s="258">
        <f t="shared" si="7"/>
        <v>0</v>
      </c>
      <c r="E497" s="1583"/>
      <c r="F497" s="1583"/>
      <c r="G497" s="1583"/>
      <c r="H497" s="1583"/>
      <c r="I497" s="1583"/>
      <c r="J497" s="1583"/>
      <c r="K497" s="3391"/>
      <c r="L497" s="158"/>
    </row>
    <row r="498" spans="1:12" ht="15.75" x14ac:dyDescent="0.2">
      <c r="A498" s="1581"/>
      <c r="B498" s="1582"/>
      <c r="C498" s="1583"/>
      <c r="D498" s="258">
        <f t="shared" si="7"/>
        <v>0</v>
      </c>
      <c r="E498" s="1583"/>
      <c r="F498" s="1583"/>
      <c r="G498" s="1583"/>
      <c r="H498" s="1583"/>
      <c r="I498" s="1583"/>
      <c r="J498" s="1583"/>
      <c r="K498" s="3391"/>
      <c r="L498" s="158"/>
    </row>
    <row r="499" spans="1:12" ht="15.75" x14ac:dyDescent="0.2">
      <c r="A499" s="1581"/>
      <c r="B499" s="1582"/>
      <c r="C499" s="1583"/>
      <c r="D499" s="258">
        <f t="shared" si="7"/>
        <v>0</v>
      </c>
      <c r="E499" s="1583"/>
      <c r="F499" s="1583"/>
      <c r="G499" s="1583"/>
      <c r="H499" s="1583"/>
      <c r="I499" s="1583"/>
      <c r="J499" s="1583"/>
      <c r="K499" s="3391"/>
      <c r="L499" s="158"/>
    </row>
    <row r="500" spans="1:12" ht="15.75" x14ac:dyDescent="0.2">
      <c r="A500" s="1581"/>
      <c r="B500" s="1582"/>
      <c r="C500" s="1583"/>
      <c r="D500" s="258">
        <f t="shared" si="7"/>
        <v>0</v>
      </c>
      <c r="E500" s="1583"/>
      <c r="F500" s="1583"/>
      <c r="G500" s="1583"/>
      <c r="H500" s="1583"/>
      <c r="I500" s="1583"/>
      <c r="J500" s="1583"/>
      <c r="K500" s="3391"/>
      <c r="L500" s="158"/>
    </row>
    <row r="501" spans="1:12" ht="15.75" x14ac:dyDescent="0.2">
      <c r="A501" s="1581"/>
      <c r="B501" s="1582"/>
      <c r="C501" s="1583"/>
      <c r="D501" s="258">
        <f t="shared" si="7"/>
        <v>0</v>
      </c>
      <c r="E501" s="1583"/>
      <c r="F501" s="1583"/>
      <c r="G501" s="1583"/>
      <c r="H501" s="1583"/>
      <c r="I501" s="1583"/>
      <c r="J501" s="1583"/>
      <c r="K501" s="3391"/>
      <c r="L501" s="158"/>
    </row>
    <row r="502" spans="1:12" ht="15.75" x14ac:dyDescent="0.2">
      <c r="A502" s="1581"/>
      <c r="B502" s="1582"/>
      <c r="C502" s="1583"/>
      <c r="D502" s="258">
        <f t="shared" si="7"/>
        <v>0</v>
      </c>
      <c r="E502" s="1583"/>
      <c r="F502" s="1583"/>
      <c r="G502" s="1583"/>
      <c r="H502" s="1583"/>
      <c r="I502" s="1583"/>
      <c r="J502" s="1583"/>
      <c r="K502" s="3391"/>
      <c r="L502" s="158"/>
    </row>
    <row r="503" spans="1:12" ht="15.75" x14ac:dyDescent="0.2">
      <c r="A503" s="1581"/>
      <c r="B503" s="1582"/>
      <c r="C503" s="1583"/>
      <c r="D503" s="258">
        <f t="shared" si="7"/>
        <v>0</v>
      </c>
      <c r="E503" s="1583"/>
      <c r="F503" s="1583"/>
      <c r="G503" s="1583"/>
      <c r="H503" s="1583"/>
      <c r="I503" s="1583"/>
      <c r="J503" s="1583"/>
      <c r="K503" s="3391"/>
      <c r="L503" s="158"/>
    </row>
    <row r="504" spans="1:12" ht="15.75" x14ac:dyDescent="0.2">
      <c r="A504" s="1581"/>
      <c r="B504" s="1582"/>
      <c r="C504" s="1583"/>
      <c r="D504" s="258">
        <f t="shared" si="7"/>
        <v>0</v>
      </c>
      <c r="E504" s="1583"/>
      <c r="F504" s="1583"/>
      <c r="G504" s="1583"/>
      <c r="H504" s="1583"/>
      <c r="I504" s="1583"/>
      <c r="J504" s="1583"/>
      <c r="K504" s="3391"/>
      <c r="L504" s="158"/>
    </row>
    <row r="505" spans="1:12" ht="15.75" x14ac:dyDescent="0.2">
      <c r="A505" s="1581"/>
      <c r="B505" s="1582"/>
      <c r="C505" s="1583"/>
      <c r="D505" s="258">
        <f t="shared" si="7"/>
        <v>0</v>
      </c>
      <c r="E505" s="1583"/>
      <c r="F505" s="1583"/>
      <c r="G505" s="1583"/>
      <c r="H505" s="1583"/>
      <c r="I505" s="1583"/>
      <c r="J505" s="1583"/>
      <c r="K505" s="3391"/>
      <c r="L505" s="158"/>
    </row>
    <row r="506" spans="1:12" ht="15.75" x14ac:dyDescent="0.2">
      <c r="A506" s="1581"/>
      <c r="B506" s="1582"/>
      <c r="C506" s="1583"/>
      <c r="D506" s="258">
        <f t="shared" si="7"/>
        <v>0</v>
      </c>
      <c r="E506" s="1583"/>
      <c r="F506" s="1583"/>
      <c r="G506" s="1583"/>
      <c r="H506" s="1583"/>
      <c r="I506" s="1583"/>
      <c r="J506" s="1583"/>
      <c r="K506" s="3391"/>
      <c r="L506" s="158"/>
    </row>
    <row r="507" spans="1:12" ht="15.75" x14ac:dyDescent="0.2">
      <c r="A507" s="1581"/>
      <c r="B507" s="1582"/>
      <c r="C507" s="1583"/>
      <c r="D507" s="258">
        <f t="shared" si="7"/>
        <v>0</v>
      </c>
      <c r="E507" s="1583"/>
      <c r="F507" s="1583"/>
      <c r="G507" s="1583"/>
      <c r="H507" s="1583"/>
      <c r="I507" s="1583"/>
      <c r="J507" s="1583"/>
      <c r="K507" s="3391"/>
      <c r="L507" s="158"/>
    </row>
    <row r="508" spans="1:12" ht="15.75" x14ac:dyDescent="0.2">
      <c r="A508" s="1581"/>
      <c r="B508" s="1582"/>
      <c r="C508" s="1583"/>
      <c r="D508" s="258">
        <f t="shared" si="7"/>
        <v>0</v>
      </c>
      <c r="E508" s="1583"/>
      <c r="F508" s="1583"/>
      <c r="G508" s="1583"/>
      <c r="H508" s="1583"/>
      <c r="I508" s="1583"/>
      <c r="J508" s="1583"/>
      <c r="K508" s="3391"/>
      <c r="L508" s="158"/>
    </row>
    <row r="509" spans="1:12" ht="15.75" x14ac:dyDescent="0.2">
      <c r="A509" s="1581"/>
      <c r="B509" s="1582"/>
      <c r="C509" s="1583"/>
      <c r="D509" s="258">
        <f t="shared" si="7"/>
        <v>0</v>
      </c>
      <c r="E509" s="1583"/>
      <c r="F509" s="1583"/>
      <c r="G509" s="1583"/>
      <c r="H509" s="1583"/>
      <c r="I509" s="1583"/>
      <c r="J509" s="1583"/>
      <c r="K509" s="3391"/>
      <c r="L509" s="158"/>
    </row>
    <row r="510" spans="1:12" ht="15.75" x14ac:dyDescent="0.2">
      <c r="A510" s="1581"/>
      <c r="B510" s="1582"/>
      <c r="C510" s="1583"/>
      <c r="D510" s="258">
        <f t="shared" si="7"/>
        <v>0</v>
      </c>
      <c r="E510" s="1583"/>
      <c r="F510" s="1583"/>
      <c r="G510" s="1583"/>
      <c r="H510" s="1583"/>
      <c r="I510" s="1583"/>
      <c r="J510" s="1583"/>
      <c r="K510" s="3391"/>
      <c r="L510" s="158"/>
    </row>
    <row r="511" spans="1:12" ht="15.75" x14ac:dyDescent="0.2">
      <c r="A511" s="1581"/>
      <c r="B511" s="1582"/>
      <c r="C511" s="1583"/>
      <c r="D511" s="258">
        <f t="shared" si="7"/>
        <v>0</v>
      </c>
      <c r="E511" s="1583"/>
      <c r="F511" s="1583"/>
      <c r="G511" s="1583"/>
      <c r="H511" s="1583"/>
      <c r="I511" s="1583"/>
      <c r="J511" s="1583"/>
      <c r="K511" s="3391"/>
      <c r="L511" s="158"/>
    </row>
    <row r="512" spans="1:12" ht="15.75" x14ac:dyDescent="0.2">
      <c r="A512" s="1581"/>
      <c r="B512" s="1582"/>
      <c r="C512" s="1583"/>
      <c r="D512" s="258">
        <f t="shared" si="7"/>
        <v>0</v>
      </c>
      <c r="E512" s="1583"/>
      <c r="F512" s="1583"/>
      <c r="G512" s="1583"/>
      <c r="H512" s="1583"/>
      <c r="I512" s="1583"/>
      <c r="J512" s="1583"/>
      <c r="K512" s="3391"/>
      <c r="L512" s="158"/>
    </row>
    <row r="513" spans="1:12" ht="15.75" x14ac:dyDescent="0.2">
      <c r="A513" s="1581"/>
      <c r="B513" s="1582"/>
      <c r="C513" s="1583"/>
      <c r="D513" s="258">
        <f t="shared" si="7"/>
        <v>0</v>
      </c>
      <c r="E513" s="1583"/>
      <c r="F513" s="1583"/>
      <c r="G513" s="1583"/>
      <c r="H513" s="1583"/>
      <c r="I513" s="1583"/>
      <c r="J513" s="1583"/>
      <c r="K513" s="3391"/>
      <c r="L513" s="158"/>
    </row>
    <row r="514" spans="1:12" ht="15.75" x14ac:dyDescent="0.2">
      <c r="A514" s="1581"/>
      <c r="B514" s="1582"/>
      <c r="C514" s="1583"/>
      <c r="D514" s="258">
        <f t="shared" si="7"/>
        <v>0</v>
      </c>
      <c r="E514" s="1583"/>
      <c r="F514" s="1583"/>
      <c r="G514" s="1583"/>
      <c r="H514" s="1583"/>
      <c r="I514" s="1583"/>
      <c r="J514" s="1583"/>
      <c r="K514" s="3391"/>
      <c r="L514" s="158"/>
    </row>
    <row r="515" spans="1:12" ht="15.75" x14ac:dyDescent="0.2">
      <c r="A515" s="1581"/>
      <c r="B515" s="1582"/>
      <c r="C515" s="1583"/>
      <c r="D515" s="258">
        <f t="shared" si="7"/>
        <v>0</v>
      </c>
      <c r="E515" s="1583"/>
      <c r="F515" s="1583"/>
      <c r="G515" s="1583"/>
      <c r="H515" s="1583"/>
      <c r="I515" s="1583"/>
      <c r="J515" s="1583"/>
      <c r="K515" s="3391"/>
      <c r="L515" s="158"/>
    </row>
    <row r="516" spans="1:12" ht="15.75" x14ac:dyDescent="0.2">
      <c r="A516" s="1581"/>
      <c r="B516" s="1582"/>
      <c r="C516" s="1583"/>
      <c r="D516" s="258">
        <f t="shared" si="7"/>
        <v>0</v>
      </c>
      <c r="E516" s="1583"/>
      <c r="F516" s="1583"/>
      <c r="G516" s="1583"/>
      <c r="H516" s="1583"/>
      <c r="I516" s="1583"/>
      <c r="J516" s="1583"/>
      <c r="K516" s="3391"/>
      <c r="L516" s="158"/>
    </row>
    <row r="517" spans="1:12" ht="15.75" x14ac:dyDescent="0.2">
      <c r="A517" s="1581"/>
      <c r="B517" s="1582"/>
      <c r="C517" s="1583"/>
      <c r="D517" s="258">
        <f t="shared" si="7"/>
        <v>0</v>
      </c>
      <c r="E517" s="1583"/>
      <c r="F517" s="1583"/>
      <c r="G517" s="1583"/>
      <c r="H517" s="1583"/>
      <c r="I517" s="1583"/>
      <c r="J517" s="1583"/>
      <c r="K517" s="3391"/>
      <c r="L517" s="158"/>
    </row>
    <row r="518" spans="1:12" ht="15.75" x14ac:dyDescent="0.2">
      <c r="A518" s="1581"/>
      <c r="B518" s="1582"/>
      <c r="C518" s="1583"/>
      <c r="D518" s="258">
        <f t="shared" si="7"/>
        <v>0</v>
      </c>
      <c r="E518" s="1583"/>
      <c r="F518" s="1583"/>
      <c r="G518" s="1583"/>
      <c r="H518" s="1583"/>
      <c r="I518" s="1583"/>
      <c r="J518" s="1583"/>
      <c r="K518" s="3391"/>
      <c r="L518" s="158"/>
    </row>
    <row r="519" spans="1:12" ht="15.75" x14ac:dyDescent="0.2">
      <c r="A519" s="1581"/>
      <c r="B519" s="1582"/>
      <c r="C519" s="1583"/>
      <c r="D519" s="258">
        <f t="shared" si="7"/>
        <v>0</v>
      </c>
      <c r="E519" s="1583"/>
      <c r="F519" s="1583"/>
      <c r="G519" s="1583"/>
      <c r="H519" s="1583"/>
      <c r="I519" s="1583"/>
      <c r="J519" s="1583"/>
      <c r="K519" s="3391"/>
      <c r="L519" s="158"/>
    </row>
    <row r="520" spans="1:12" ht="15.75" x14ac:dyDescent="0.2">
      <c r="A520" s="1581"/>
      <c r="B520" s="1582"/>
      <c r="C520" s="1583"/>
      <c r="D520" s="258">
        <f t="shared" si="7"/>
        <v>0</v>
      </c>
      <c r="E520" s="1583"/>
      <c r="F520" s="1583"/>
      <c r="G520" s="1583"/>
      <c r="H520" s="1583"/>
      <c r="I520" s="1583"/>
      <c r="J520" s="1583"/>
      <c r="K520" s="3391"/>
      <c r="L520" s="158"/>
    </row>
    <row r="521" spans="1:12" ht="15.75" x14ac:dyDescent="0.2">
      <c r="A521" s="1581"/>
      <c r="B521" s="1582"/>
      <c r="C521" s="1583"/>
      <c r="D521" s="258">
        <f t="shared" si="7"/>
        <v>0</v>
      </c>
      <c r="E521" s="1583"/>
      <c r="F521" s="1583"/>
      <c r="G521" s="1583"/>
      <c r="H521" s="1583"/>
      <c r="I521" s="1583"/>
      <c r="J521" s="1583"/>
      <c r="K521" s="3391"/>
      <c r="L521" s="158"/>
    </row>
    <row r="522" spans="1:12" ht="15.75" x14ac:dyDescent="0.2">
      <c r="A522" s="1581"/>
      <c r="B522" s="1582"/>
      <c r="C522" s="1583"/>
      <c r="D522" s="258">
        <f t="shared" si="7"/>
        <v>0</v>
      </c>
      <c r="E522" s="1583"/>
      <c r="F522" s="1583"/>
      <c r="G522" s="1583"/>
      <c r="H522" s="1583"/>
      <c r="I522" s="1583"/>
      <c r="J522" s="1583"/>
      <c r="K522" s="3391"/>
      <c r="L522" s="158"/>
    </row>
    <row r="523" spans="1:12" ht="15.75" x14ac:dyDescent="0.2">
      <c r="A523" s="1581"/>
      <c r="B523" s="1582"/>
      <c r="C523" s="1583"/>
      <c r="D523" s="258">
        <f t="shared" si="7"/>
        <v>0</v>
      </c>
      <c r="E523" s="1583"/>
      <c r="F523" s="1583"/>
      <c r="G523" s="1583"/>
      <c r="H523" s="1583"/>
      <c r="I523" s="1583"/>
      <c r="J523" s="1583"/>
      <c r="K523" s="3391"/>
      <c r="L523" s="158"/>
    </row>
    <row r="524" spans="1:12" ht="15.75" x14ac:dyDescent="0.2">
      <c r="A524" s="1581"/>
      <c r="B524" s="1582"/>
      <c r="C524" s="1583"/>
      <c r="D524" s="258">
        <f t="shared" si="7"/>
        <v>0</v>
      </c>
      <c r="E524" s="1583"/>
      <c r="F524" s="1583"/>
      <c r="G524" s="1583"/>
      <c r="H524" s="1583"/>
      <c r="I524" s="1583"/>
      <c r="J524" s="1583"/>
      <c r="K524" s="3391"/>
      <c r="L524" s="158"/>
    </row>
    <row r="525" spans="1:12" ht="15.75" x14ac:dyDescent="0.2">
      <c r="A525" s="1581"/>
      <c r="B525" s="1582"/>
      <c r="C525" s="1583"/>
      <c r="D525" s="258">
        <f t="shared" si="7"/>
        <v>0</v>
      </c>
      <c r="E525" s="1583"/>
      <c r="F525" s="1583"/>
      <c r="G525" s="1583"/>
      <c r="H525" s="1583"/>
      <c r="I525" s="1583"/>
      <c r="J525" s="1583"/>
      <c r="K525" s="3391"/>
      <c r="L525" s="158"/>
    </row>
    <row r="526" spans="1:12" ht="15.75" x14ac:dyDescent="0.2">
      <c r="A526" s="1581"/>
      <c r="B526" s="1582"/>
      <c r="C526" s="1583"/>
      <c r="D526" s="258">
        <f t="shared" si="7"/>
        <v>0</v>
      </c>
      <c r="E526" s="1583"/>
      <c r="F526" s="1583"/>
      <c r="G526" s="1583"/>
      <c r="H526" s="1583"/>
      <c r="I526" s="1583"/>
      <c r="J526" s="1583"/>
      <c r="K526" s="3391"/>
      <c r="L526" s="158"/>
    </row>
    <row r="527" spans="1:12" ht="15.75" x14ac:dyDescent="0.2">
      <c r="A527" s="1581"/>
      <c r="B527" s="1582"/>
      <c r="C527" s="1583"/>
      <c r="D527" s="258">
        <f t="shared" si="7"/>
        <v>0</v>
      </c>
      <c r="E527" s="1583"/>
      <c r="F527" s="1583"/>
      <c r="G527" s="1583"/>
      <c r="H527" s="1583"/>
      <c r="I527" s="1583"/>
      <c r="J527" s="1583"/>
      <c r="K527" s="3391"/>
      <c r="L527" s="158"/>
    </row>
    <row r="528" spans="1:12" ht="15.75" x14ac:dyDescent="0.2">
      <c r="A528" s="1581"/>
      <c r="B528" s="1582"/>
      <c r="C528" s="1583"/>
      <c r="D528" s="258">
        <f t="shared" si="7"/>
        <v>0</v>
      </c>
      <c r="E528" s="1583"/>
      <c r="F528" s="1583"/>
      <c r="G528" s="1583"/>
      <c r="H528" s="1583"/>
      <c r="I528" s="1583"/>
      <c r="J528" s="1583"/>
      <c r="K528" s="3391"/>
      <c r="L528" s="158"/>
    </row>
    <row r="529" spans="1:12" ht="15.75" x14ac:dyDescent="0.2">
      <c r="A529" s="1581"/>
      <c r="B529" s="1582"/>
      <c r="C529" s="1583"/>
      <c r="D529" s="258">
        <f t="shared" si="7"/>
        <v>0</v>
      </c>
      <c r="E529" s="1583"/>
      <c r="F529" s="1583"/>
      <c r="G529" s="1583"/>
      <c r="H529" s="1583"/>
      <c r="I529" s="1583"/>
      <c r="J529" s="1583"/>
      <c r="K529" s="3391"/>
      <c r="L529" s="158"/>
    </row>
    <row r="530" spans="1:12" ht="15.75" x14ac:dyDescent="0.2">
      <c r="A530" s="1581"/>
      <c r="B530" s="1582"/>
      <c r="C530" s="1583"/>
      <c r="D530" s="258">
        <f t="shared" si="7"/>
        <v>0</v>
      </c>
      <c r="E530" s="1583"/>
      <c r="F530" s="1583"/>
      <c r="G530" s="1583"/>
      <c r="H530" s="1583"/>
      <c r="I530" s="1583"/>
      <c r="J530" s="1583"/>
      <c r="K530" s="3391"/>
      <c r="L530" s="158"/>
    </row>
    <row r="531" spans="1:12" ht="15.75" x14ac:dyDescent="0.2">
      <c r="A531" s="1581"/>
      <c r="B531" s="1582"/>
      <c r="C531" s="1583"/>
      <c r="D531" s="258">
        <f t="shared" si="7"/>
        <v>0</v>
      </c>
      <c r="E531" s="1583"/>
      <c r="F531" s="1583"/>
      <c r="G531" s="1583"/>
      <c r="H531" s="1583"/>
      <c r="I531" s="1583"/>
      <c r="J531" s="1583"/>
      <c r="K531" s="3391"/>
      <c r="L531" s="158"/>
    </row>
    <row r="532" spans="1:12" ht="15.75" x14ac:dyDescent="0.2">
      <c r="A532" s="1581"/>
      <c r="B532" s="1582"/>
      <c r="C532" s="1583"/>
      <c r="D532" s="258">
        <f t="shared" si="7"/>
        <v>0</v>
      </c>
      <c r="E532" s="1583"/>
      <c r="F532" s="1583"/>
      <c r="G532" s="1583"/>
      <c r="H532" s="1583"/>
      <c r="I532" s="1583"/>
      <c r="J532" s="1583"/>
      <c r="K532" s="3391"/>
      <c r="L532" s="158"/>
    </row>
    <row r="533" spans="1:12" ht="15.75" x14ac:dyDescent="0.2">
      <c r="A533" s="1581"/>
      <c r="B533" s="1582"/>
      <c r="C533" s="1583"/>
      <c r="D533" s="258">
        <f t="shared" si="7"/>
        <v>0</v>
      </c>
      <c r="E533" s="1583"/>
      <c r="F533" s="1583"/>
      <c r="G533" s="1583"/>
      <c r="H533" s="1583"/>
      <c r="I533" s="1583"/>
      <c r="J533" s="1583"/>
      <c r="K533" s="3391"/>
      <c r="L533" s="158"/>
    </row>
    <row r="534" spans="1:12" ht="15.75" x14ac:dyDescent="0.2">
      <c r="A534" s="1581"/>
      <c r="B534" s="1582"/>
      <c r="C534" s="1583"/>
      <c r="D534" s="258">
        <f t="shared" ref="D534:D597" si="8">+C534*(100-E534)/100</f>
        <v>0</v>
      </c>
      <c r="E534" s="1583"/>
      <c r="F534" s="1583"/>
      <c r="G534" s="1583"/>
      <c r="H534" s="1583"/>
      <c r="I534" s="1583"/>
      <c r="J534" s="1583"/>
      <c r="K534" s="3391"/>
      <c r="L534" s="158"/>
    </row>
    <row r="535" spans="1:12" ht="15.75" x14ac:dyDescent="0.2">
      <c r="A535" s="1581"/>
      <c r="B535" s="1582"/>
      <c r="C535" s="1583"/>
      <c r="D535" s="258">
        <f t="shared" si="8"/>
        <v>0</v>
      </c>
      <c r="E535" s="1583"/>
      <c r="F535" s="1583"/>
      <c r="G535" s="1583"/>
      <c r="H535" s="1583"/>
      <c r="I535" s="1583"/>
      <c r="J535" s="1583"/>
      <c r="K535" s="3391"/>
      <c r="L535" s="158"/>
    </row>
    <row r="536" spans="1:12" ht="15.75" x14ac:dyDescent="0.2">
      <c r="A536" s="1581"/>
      <c r="B536" s="1582"/>
      <c r="C536" s="1583"/>
      <c r="D536" s="258">
        <f t="shared" si="8"/>
        <v>0</v>
      </c>
      <c r="E536" s="1583"/>
      <c r="F536" s="1583"/>
      <c r="G536" s="1583"/>
      <c r="H536" s="1583"/>
      <c r="I536" s="1583"/>
      <c r="J536" s="1583"/>
      <c r="K536" s="3391"/>
      <c r="L536" s="158"/>
    </row>
    <row r="537" spans="1:12" ht="15.75" x14ac:dyDescent="0.2">
      <c r="A537" s="1581"/>
      <c r="B537" s="1582"/>
      <c r="C537" s="1583"/>
      <c r="D537" s="258">
        <f t="shared" si="8"/>
        <v>0</v>
      </c>
      <c r="E537" s="1583"/>
      <c r="F537" s="1583"/>
      <c r="G537" s="1583"/>
      <c r="H537" s="1583"/>
      <c r="I537" s="1583"/>
      <c r="J537" s="1583"/>
      <c r="K537" s="3391"/>
      <c r="L537" s="158"/>
    </row>
    <row r="538" spans="1:12" ht="15.75" x14ac:dyDescent="0.2">
      <c r="A538" s="1581"/>
      <c r="B538" s="1582"/>
      <c r="C538" s="1583"/>
      <c r="D538" s="258">
        <f t="shared" si="8"/>
        <v>0</v>
      </c>
      <c r="E538" s="1583"/>
      <c r="F538" s="1583"/>
      <c r="G538" s="1583"/>
      <c r="H538" s="1583"/>
      <c r="I538" s="1583"/>
      <c r="J538" s="1583"/>
      <c r="K538" s="3391"/>
      <c r="L538" s="158"/>
    </row>
    <row r="539" spans="1:12" ht="15.75" x14ac:dyDescent="0.2">
      <c r="A539" s="1581"/>
      <c r="B539" s="1582"/>
      <c r="C539" s="1583"/>
      <c r="D539" s="258">
        <f t="shared" si="8"/>
        <v>0</v>
      </c>
      <c r="E539" s="1583"/>
      <c r="F539" s="1583"/>
      <c r="G539" s="1583"/>
      <c r="H539" s="1583"/>
      <c r="I539" s="1583"/>
      <c r="J539" s="1583"/>
      <c r="K539" s="3391"/>
      <c r="L539" s="158"/>
    </row>
    <row r="540" spans="1:12" ht="15.75" x14ac:dyDescent="0.2">
      <c r="A540" s="1581"/>
      <c r="B540" s="1582"/>
      <c r="C540" s="1583"/>
      <c r="D540" s="258">
        <f t="shared" si="8"/>
        <v>0</v>
      </c>
      <c r="E540" s="1583"/>
      <c r="F540" s="1583"/>
      <c r="G540" s="1583"/>
      <c r="H540" s="1583"/>
      <c r="I540" s="1583"/>
      <c r="J540" s="1583"/>
      <c r="K540" s="3391"/>
      <c r="L540" s="158"/>
    </row>
    <row r="541" spans="1:12" ht="15.75" x14ac:dyDescent="0.2">
      <c r="A541" s="1581"/>
      <c r="B541" s="1582"/>
      <c r="C541" s="1583"/>
      <c r="D541" s="258">
        <f t="shared" si="8"/>
        <v>0</v>
      </c>
      <c r="E541" s="1583"/>
      <c r="F541" s="1583"/>
      <c r="G541" s="1583"/>
      <c r="H541" s="1583"/>
      <c r="I541" s="1583"/>
      <c r="J541" s="1583"/>
      <c r="K541" s="3391"/>
      <c r="L541" s="158"/>
    </row>
    <row r="542" spans="1:12" ht="15.75" x14ac:dyDescent="0.2">
      <c r="A542" s="1581"/>
      <c r="B542" s="1582"/>
      <c r="C542" s="1583"/>
      <c r="D542" s="258">
        <f t="shared" si="8"/>
        <v>0</v>
      </c>
      <c r="E542" s="1583"/>
      <c r="F542" s="1583"/>
      <c r="G542" s="1583"/>
      <c r="H542" s="1583"/>
      <c r="I542" s="1583"/>
      <c r="J542" s="1583"/>
      <c r="K542" s="3391"/>
      <c r="L542" s="158"/>
    </row>
    <row r="543" spans="1:12" ht="15.75" x14ac:dyDescent="0.2">
      <c r="A543" s="1581"/>
      <c r="B543" s="1582"/>
      <c r="C543" s="1583"/>
      <c r="D543" s="258">
        <f t="shared" si="8"/>
        <v>0</v>
      </c>
      <c r="E543" s="1583"/>
      <c r="F543" s="1583"/>
      <c r="G543" s="1583"/>
      <c r="H543" s="1583"/>
      <c r="I543" s="1583"/>
      <c r="J543" s="1583"/>
      <c r="K543" s="3391"/>
      <c r="L543" s="158"/>
    </row>
    <row r="544" spans="1:12" ht="15.75" x14ac:dyDescent="0.2">
      <c r="A544" s="1581"/>
      <c r="B544" s="1582"/>
      <c r="C544" s="1583"/>
      <c r="D544" s="258">
        <f t="shared" si="8"/>
        <v>0</v>
      </c>
      <c r="E544" s="1583"/>
      <c r="F544" s="1583"/>
      <c r="G544" s="1583"/>
      <c r="H544" s="1583"/>
      <c r="I544" s="1583"/>
      <c r="J544" s="1583"/>
      <c r="K544" s="3391"/>
      <c r="L544" s="158"/>
    </row>
    <row r="545" spans="1:12" ht="15.75" x14ac:dyDescent="0.2">
      <c r="A545" s="1581"/>
      <c r="B545" s="1582"/>
      <c r="C545" s="1583"/>
      <c r="D545" s="258">
        <f t="shared" si="8"/>
        <v>0</v>
      </c>
      <c r="E545" s="1583"/>
      <c r="F545" s="1583"/>
      <c r="G545" s="1583"/>
      <c r="H545" s="1583"/>
      <c r="I545" s="1583"/>
      <c r="J545" s="1583"/>
      <c r="K545" s="3391"/>
      <c r="L545" s="158"/>
    </row>
    <row r="546" spans="1:12" ht="15.75" x14ac:dyDescent="0.2">
      <c r="A546" s="1581"/>
      <c r="B546" s="1582"/>
      <c r="C546" s="1583"/>
      <c r="D546" s="258">
        <f t="shared" si="8"/>
        <v>0</v>
      </c>
      <c r="E546" s="1583"/>
      <c r="F546" s="1583"/>
      <c r="G546" s="1583"/>
      <c r="H546" s="1583"/>
      <c r="I546" s="1583"/>
      <c r="J546" s="1583"/>
      <c r="K546" s="3391"/>
      <c r="L546" s="158"/>
    </row>
    <row r="547" spans="1:12" ht="15.75" x14ac:dyDescent="0.2">
      <c r="A547" s="1581"/>
      <c r="B547" s="1582"/>
      <c r="C547" s="1583"/>
      <c r="D547" s="258">
        <f t="shared" si="8"/>
        <v>0</v>
      </c>
      <c r="E547" s="1583"/>
      <c r="F547" s="1583"/>
      <c r="G547" s="1583"/>
      <c r="H547" s="1583"/>
      <c r="I547" s="1583"/>
      <c r="J547" s="1583"/>
      <c r="K547" s="3391"/>
      <c r="L547" s="158"/>
    </row>
    <row r="548" spans="1:12" ht="15.75" x14ac:dyDescent="0.2">
      <c r="A548" s="1581"/>
      <c r="B548" s="1582"/>
      <c r="C548" s="1583"/>
      <c r="D548" s="258">
        <f t="shared" si="8"/>
        <v>0</v>
      </c>
      <c r="E548" s="1583"/>
      <c r="F548" s="1583"/>
      <c r="G548" s="1583"/>
      <c r="H548" s="1583"/>
      <c r="I548" s="1583"/>
      <c r="J548" s="1583"/>
      <c r="K548" s="3391"/>
      <c r="L548" s="158"/>
    </row>
    <row r="549" spans="1:12" ht="15.75" x14ac:dyDescent="0.2">
      <c r="A549" s="1581"/>
      <c r="B549" s="1582"/>
      <c r="C549" s="1583"/>
      <c r="D549" s="258">
        <f t="shared" si="8"/>
        <v>0</v>
      </c>
      <c r="E549" s="1583"/>
      <c r="F549" s="1583"/>
      <c r="G549" s="1583"/>
      <c r="H549" s="1583"/>
      <c r="I549" s="1583"/>
      <c r="J549" s="1583"/>
      <c r="K549" s="3391"/>
      <c r="L549" s="158"/>
    </row>
    <row r="550" spans="1:12" ht="15.75" x14ac:dyDescent="0.2">
      <c r="A550" s="1581"/>
      <c r="B550" s="1582"/>
      <c r="C550" s="1583"/>
      <c r="D550" s="258">
        <f t="shared" si="8"/>
        <v>0</v>
      </c>
      <c r="E550" s="1583"/>
      <c r="F550" s="1583"/>
      <c r="G550" s="1583"/>
      <c r="H550" s="1583"/>
      <c r="I550" s="1583"/>
      <c r="J550" s="1583"/>
      <c r="K550" s="3391"/>
      <c r="L550" s="158"/>
    </row>
    <row r="551" spans="1:12" ht="15.75" x14ac:dyDescent="0.2">
      <c r="A551" s="1581"/>
      <c r="B551" s="1582"/>
      <c r="C551" s="1583"/>
      <c r="D551" s="258">
        <f t="shared" si="8"/>
        <v>0</v>
      </c>
      <c r="E551" s="1583"/>
      <c r="F551" s="1583"/>
      <c r="G551" s="1583"/>
      <c r="H551" s="1583"/>
      <c r="I551" s="1583"/>
      <c r="J551" s="1583"/>
      <c r="K551" s="3391"/>
      <c r="L551" s="158"/>
    </row>
    <row r="552" spans="1:12" ht="15.75" x14ac:dyDescent="0.2">
      <c r="A552" s="1581"/>
      <c r="B552" s="1582"/>
      <c r="C552" s="1583"/>
      <c r="D552" s="258">
        <f t="shared" si="8"/>
        <v>0</v>
      </c>
      <c r="E552" s="1583"/>
      <c r="F552" s="1583"/>
      <c r="G552" s="1583"/>
      <c r="H552" s="1583"/>
      <c r="I552" s="1583"/>
      <c r="J552" s="1583"/>
      <c r="K552" s="3391"/>
      <c r="L552" s="158"/>
    </row>
    <row r="553" spans="1:12" ht="15.75" x14ac:dyDescent="0.2">
      <c r="A553" s="1581"/>
      <c r="B553" s="1582"/>
      <c r="C553" s="1583"/>
      <c r="D553" s="258">
        <f t="shared" si="8"/>
        <v>0</v>
      </c>
      <c r="E553" s="1583"/>
      <c r="F553" s="1583"/>
      <c r="G553" s="1583"/>
      <c r="H553" s="1583"/>
      <c r="I553" s="1583"/>
      <c r="J553" s="1583"/>
      <c r="K553" s="3391"/>
      <c r="L553" s="158"/>
    </row>
    <row r="554" spans="1:12" ht="15.75" x14ac:dyDescent="0.2">
      <c r="A554" s="1581"/>
      <c r="B554" s="1582"/>
      <c r="C554" s="1583"/>
      <c r="D554" s="258">
        <f t="shared" si="8"/>
        <v>0</v>
      </c>
      <c r="E554" s="1583"/>
      <c r="F554" s="1583"/>
      <c r="G554" s="1583"/>
      <c r="H554" s="1583"/>
      <c r="I554" s="1583"/>
      <c r="J554" s="1583"/>
      <c r="K554" s="3391"/>
      <c r="L554" s="158"/>
    </row>
    <row r="555" spans="1:12" ht="15.75" x14ac:dyDescent="0.2">
      <c r="A555" s="1581"/>
      <c r="B555" s="1582"/>
      <c r="C555" s="1583"/>
      <c r="D555" s="258">
        <f t="shared" si="8"/>
        <v>0</v>
      </c>
      <c r="E555" s="1583"/>
      <c r="F555" s="1583"/>
      <c r="G555" s="1583"/>
      <c r="H555" s="1583"/>
      <c r="I555" s="1583"/>
      <c r="J555" s="1583"/>
      <c r="K555" s="3391"/>
      <c r="L555" s="158"/>
    </row>
    <row r="556" spans="1:12" ht="15.75" x14ac:dyDescent="0.2">
      <c r="A556" s="1581"/>
      <c r="B556" s="1582"/>
      <c r="C556" s="1583"/>
      <c r="D556" s="258">
        <f t="shared" si="8"/>
        <v>0</v>
      </c>
      <c r="E556" s="1583"/>
      <c r="F556" s="1583"/>
      <c r="G556" s="1583"/>
      <c r="H556" s="1583"/>
      <c r="I556" s="1583"/>
      <c r="J556" s="1583"/>
      <c r="K556" s="3391"/>
      <c r="L556" s="158"/>
    </row>
    <row r="557" spans="1:12" ht="15.75" x14ac:dyDescent="0.2">
      <c r="A557" s="1581"/>
      <c r="B557" s="1582"/>
      <c r="C557" s="1583"/>
      <c r="D557" s="258">
        <f t="shared" si="8"/>
        <v>0</v>
      </c>
      <c r="E557" s="1583"/>
      <c r="F557" s="1583"/>
      <c r="G557" s="1583"/>
      <c r="H557" s="1583"/>
      <c r="I557" s="1583"/>
      <c r="J557" s="1583"/>
      <c r="K557" s="3391"/>
      <c r="L557" s="158"/>
    </row>
    <row r="558" spans="1:12" ht="15.75" x14ac:dyDescent="0.2">
      <c r="A558" s="1581"/>
      <c r="B558" s="1582"/>
      <c r="C558" s="1583"/>
      <c r="D558" s="258">
        <f t="shared" si="8"/>
        <v>0</v>
      </c>
      <c r="E558" s="1583"/>
      <c r="F558" s="1583"/>
      <c r="G558" s="1583"/>
      <c r="H558" s="1583"/>
      <c r="I558" s="1583"/>
      <c r="J558" s="1583"/>
      <c r="K558" s="3391"/>
      <c r="L558" s="158"/>
    </row>
    <row r="559" spans="1:12" ht="15.75" x14ac:dyDescent="0.2">
      <c r="A559" s="1581"/>
      <c r="B559" s="1582"/>
      <c r="C559" s="1583"/>
      <c r="D559" s="258">
        <f t="shared" si="8"/>
        <v>0</v>
      </c>
      <c r="E559" s="1583"/>
      <c r="F559" s="1583"/>
      <c r="G559" s="1583"/>
      <c r="H559" s="1583"/>
      <c r="I559" s="1583"/>
      <c r="J559" s="1583"/>
      <c r="K559" s="3391"/>
      <c r="L559" s="158"/>
    </row>
    <row r="560" spans="1:12" ht="15.75" x14ac:dyDescent="0.2">
      <c r="A560" s="1581"/>
      <c r="B560" s="1582"/>
      <c r="C560" s="1583"/>
      <c r="D560" s="258">
        <f t="shared" si="8"/>
        <v>0</v>
      </c>
      <c r="E560" s="1583"/>
      <c r="F560" s="1583"/>
      <c r="G560" s="1583"/>
      <c r="H560" s="1583"/>
      <c r="I560" s="1583"/>
      <c r="J560" s="1583"/>
      <c r="K560" s="3391"/>
      <c r="L560" s="158"/>
    </row>
    <row r="561" spans="1:12" ht="15.75" x14ac:dyDescent="0.2">
      <c r="A561" s="1581"/>
      <c r="B561" s="1582"/>
      <c r="C561" s="1583"/>
      <c r="D561" s="258">
        <f t="shared" si="8"/>
        <v>0</v>
      </c>
      <c r="E561" s="1583"/>
      <c r="F561" s="1583"/>
      <c r="G561" s="1583"/>
      <c r="H561" s="1583"/>
      <c r="I561" s="1583"/>
      <c r="J561" s="1583"/>
      <c r="K561" s="3391"/>
      <c r="L561" s="158"/>
    </row>
    <row r="562" spans="1:12" ht="15.75" x14ac:dyDescent="0.2">
      <c r="A562" s="1581"/>
      <c r="B562" s="1582"/>
      <c r="C562" s="1583"/>
      <c r="D562" s="258">
        <f t="shared" si="8"/>
        <v>0</v>
      </c>
      <c r="E562" s="1583"/>
      <c r="F562" s="1583"/>
      <c r="G562" s="1583"/>
      <c r="H562" s="1583"/>
      <c r="I562" s="1583"/>
      <c r="J562" s="1583"/>
      <c r="K562" s="3391"/>
      <c r="L562" s="158"/>
    </row>
    <row r="563" spans="1:12" ht="15.75" x14ac:dyDescent="0.2">
      <c r="A563" s="1581"/>
      <c r="B563" s="1582"/>
      <c r="C563" s="1583"/>
      <c r="D563" s="258">
        <f t="shared" si="8"/>
        <v>0</v>
      </c>
      <c r="E563" s="1583"/>
      <c r="F563" s="1583"/>
      <c r="G563" s="1583"/>
      <c r="H563" s="1583"/>
      <c r="I563" s="1583"/>
      <c r="J563" s="1583"/>
      <c r="K563" s="3391"/>
      <c r="L563" s="158"/>
    </row>
    <row r="564" spans="1:12" ht="15.75" x14ac:dyDescent="0.2">
      <c r="A564" s="1581"/>
      <c r="B564" s="1582"/>
      <c r="C564" s="1583"/>
      <c r="D564" s="258">
        <f t="shared" si="8"/>
        <v>0</v>
      </c>
      <c r="E564" s="1583"/>
      <c r="F564" s="1583"/>
      <c r="G564" s="1583"/>
      <c r="H564" s="1583"/>
      <c r="I564" s="1583"/>
      <c r="J564" s="1583"/>
      <c r="K564" s="3391"/>
      <c r="L564" s="158"/>
    </row>
    <row r="565" spans="1:12" ht="15.75" x14ac:dyDescent="0.2">
      <c r="A565" s="1581"/>
      <c r="B565" s="1582"/>
      <c r="C565" s="1583"/>
      <c r="D565" s="258">
        <f t="shared" si="8"/>
        <v>0</v>
      </c>
      <c r="E565" s="1583"/>
      <c r="F565" s="1583"/>
      <c r="G565" s="1583"/>
      <c r="H565" s="1583"/>
      <c r="I565" s="1583"/>
      <c r="J565" s="1583"/>
      <c r="K565" s="3391"/>
      <c r="L565" s="158"/>
    </row>
    <row r="566" spans="1:12" ht="15.75" x14ac:dyDescent="0.2">
      <c r="A566" s="1581"/>
      <c r="B566" s="1582"/>
      <c r="C566" s="1583"/>
      <c r="D566" s="258">
        <f t="shared" si="8"/>
        <v>0</v>
      </c>
      <c r="E566" s="1583"/>
      <c r="F566" s="1583"/>
      <c r="G566" s="1583"/>
      <c r="H566" s="1583"/>
      <c r="I566" s="1583"/>
      <c r="J566" s="1583"/>
      <c r="K566" s="3391"/>
      <c r="L566" s="158"/>
    </row>
    <row r="567" spans="1:12" ht="15.75" x14ac:dyDescent="0.2">
      <c r="A567" s="1581"/>
      <c r="B567" s="1582"/>
      <c r="C567" s="1583"/>
      <c r="D567" s="258">
        <f t="shared" si="8"/>
        <v>0</v>
      </c>
      <c r="E567" s="1583"/>
      <c r="F567" s="1583"/>
      <c r="G567" s="1583"/>
      <c r="H567" s="1583"/>
      <c r="I567" s="1583"/>
      <c r="J567" s="1583"/>
      <c r="K567" s="3391"/>
      <c r="L567" s="158"/>
    </row>
    <row r="568" spans="1:12" ht="15.75" x14ac:dyDescent="0.2">
      <c r="A568" s="1581"/>
      <c r="B568" s="1582"/>
      <c r="C568" s="1583"/>
      <c r="D568" s="258">
        <f t="shared" si="8"/>
        <v>0</v>
      </c>
      <c r="E568" s="1583"/>
      <c r="F568" s="1583"/>
      <c r="G568" s="1583"/>
      <c r="H568" s="1583"/>
      <c r="I568" s="1583"/>
      <c r="J568" s="1583"/>
      <c r="K568" s="3391"/>
      <c r="L568" s="158"/>
    </row>
    <row r="569" spans="1:12" ht="15.75" x14ac:dyDescent="0.2">
      <c r="A569" s="1581"/>
      <c r="B569" s="1582"/>
      <c r="C569" s="1583"/>
      <c r="D569" s="258">
        <f t="shared" si="8"/>
        <v>0</v>
      </c>
      <c r="E569" s="1583"/>
      <c r="F569" s="1583"/>
      <c r="G569" s="1583"/>
      <c r="H569" s="1583"/>
      <c r="I569" s="1583"/>
      <c r="J569" s="1583"/>
      <c r="K569" s="3391"/>
      <c r="L569" s="158"/>
    </row>
    <row r="570" spans="1:12" ht="15.75" x14ac:dyDescent="0.2">
      <c r="A570" s="1581"/>
      <c r="B570" s="1582"/>
      <c r="C570" s="1583"/>
      <c r="D570" s="258">
        <f t="shared" si="8"/>
        <v>0</v>
      </c>
      <c r="E570" s="1583"/>
      <c r="F570" s="1583"/>
      <c r="G570" s="1583"/>
      <c r="H570" s="1583"/>
      <c r="I570" s="1583"/>
      <c r="J570" s="1583"/>
      <c r="K570" s="3391"/>
      <c r="L570" s="158"/>
    </row>
    <row r="571" spans="1:12" ht="15.75" x14ac:dyDescent="0.2">
      <c r="A571" s="1581"/>
      <c r="B571" s="1582"/>
      <c r="C571" s="1583"/>
      <c r="D571" s="258">
        <f t="shared" si="8"/>
        <v>0</v>
      </c>
      <c r="E571" s="1583"/>
      <c r="F571" s="1583"/>
      <c r="G571" s="1583"/>
      <c r="H571" s="1583"/>
      <c r="I571" s="1583"/>
      <c r="J571" s="1583"/>
      <c r="K571" s="3391"/>
      <c r="L571" s="158"/>
    </row>
    <row r="572" spans="1:12" ht="15.75" x14ac:dyDescent="0.2">
      <c r="A572" s="1581"/>
      <c r="B572" s="1582"/>
      <c r="C572" s="1583"/>
      <c r="D572" s="258">
        <f t="shared" si="8"/>
        <v>0</v>
      </c>
      <c r="E572" s="1583"/>
      <c r="F572" s="1583"/>
      <c r="G572" s="1583"/>
      <c r="H572" s="1583"/>
      <c r="I572" s="1583"/>
      <c r="J572" s="1583"/>
      <c r="K572" s="3391"/>
      <c r="L572" s="158"/>
    </row>
    <row r="573" spans="1:12" ht="15.75" x14ac:dyDescent="0.2">
      <c r="A573" s="1581"/>
      <c r="B573" s="1582"/>
      <c r="C573" s="1583"/>
      <c r="D573" s="258">
        <f t="shared" si="8"/>
        <v>0</v>
      </c>
      <c r="E573" s="1583"/>
      <c r="F573" s="1583"/>
      <c r="G573" s="1583"/>
      <c r="H573" s="1583"/>
      <c r="I573" s="1583"/>
      <c r="J573" s="1583"/>
      <c r="K573" s="3391"/>
      <c r="L573" s="158"/>
    </row>
    <row r="574" spans="1:12" ht="15.75" x14ac:dyDescent="0.2">
      <c r="A574" s="1581"/>
      <c r="B574" s="1582"/>
      <c r="C574" s="1583"/>
      <c r="D574" s="258">
        <f t="shared" si="8"/>
        <v>0</v>
      </c>
      <c r="E574" s="1583"/>
      <c r="F574" s="1583"/>
      <c r="G574" s="1583"/>
      <c r="H574" s="1583"/>
      <c r="I574" s="1583"/>
      <c r="J574" s="1583"/>
      <c r="K574" s="3391"/>
      <c r="L574" s="158"/>
    </row>
    <row r="575" spans="1:12" ht="15.75" x14ac:dyDescent="0.2">
      <c r="A575" s="1581"/>
      <c r="B575" s="1582"/>
      <c r="C575" s="1583"/>
      <c r="D575" s="258">
        <f t="shared" si="8"/>
        <v>0</v>
      </c>
      <c r="E575" s="1583"/>
      <c r="F575" s="1583"/>
      <c r="G575" s="1583"/>
      <c r="H575" s="1583"/>
      <c r="I575" s="1583"/>
      <c r="J575" s="1583"/>
      <c r="K575" s="3391"/>
      <c r="L575" s="158"/>
    </row>
    <row r="576" spans="1:12" ht="15.75" x14ac:dyDescent="0.2">
      <c r="A576" s="1581"/>
      <c r="B576" s="1582"/>
      <c r="C576" s="1583"/>
      <c r="D576" s="258">
        <f t="shared" si="8"/>
        <v>0</v>
      </c>
      <c r="E576" s="1583"/>
      <c r="F576" s="1583"/>
      <c r="G576" s="1583"/>
      <c r="H576" s="1583"/>
      <c r="I576" s="1583"/>
      <c r="J576" s="1583"/>
      <c r="K576" s="3391"/>
      <c r="L576" s="158"/>
    </row>
    <row r="577" spans="1:12" ht="15.75" x14ac:dyDescent="0.2">
      <c r="A577" s="1581"/>
      <c r="B577" s="1582"/>
      <c r="C577" s="1583"/>
      <c r="D577" s="258">
        <f t="shared" si="8"/>
        <v>0</v>
      </c>
      <c r="E577" s="1583"/>
      <c r="F577" s="1583"/>
      <c r="G577" s="1583"/>
      <c r="H577" s="1583"/>
      <c r="I577" s="1583"/>
      <c r="J577" s="1583"/>
      <c r="K577" s="3391"/>
      <c r="L577" s="158"/>
    </row>
    <row r="578" spans="1:12" ht="15.75" x14ac:dyDescent="0.2">
      <c r="A578" s="1581"/>
      <c r="B578" s="1582"/>
      <c r="C578" s="1583"/>
      <c r="D578" s="258">
        <f t="shared" si="8"/>
        <v>0</v>
      </c>
      <c r="E578" s="1583"/>
      <c r="F578" s="1583"/>
      <c r="G578" s="1583"/>
      <c r="H578" s="1583"/>
      <c r="I578" s="1583"/>
      <c r="J578" s="1583"/>
      <c r="K578" s="3391"/>
      <c r="L578" s="158"/>
    </row>
    <row r="579" spans="1:12" ht="15.75" x14ac:dyDescent="0.2">
      <c r="A579" s="1581"/>
      <c r="B579" s="1582"/>
      <c r="C579" s="1583"/>
      <c r="D579" s="258">
        <f t="shared" si="8"/>
        <v>0</v>
      </c>
      <c r="E579" s="1583"/>
      <c r="F579" s="1583"/>
      <c r="G579" s="1583"/>
      <c r="H579" s="1583"/>
      <c r="I579" s="1583"/>
      <c r="J579" s="1583"/>
      <c r="K579" s="3391"/>
      <c r="L579" s="158"/>
    </row>
    <row r="580" spans="1:12" ht="15.75" x14ac:dyDescent="0.2">
      <c r="A580" s="1581"/>
      <c r="B580" s="1582"/>
      <c r="C580" s="1583"/>
      <c r="D580" s="258">
        <f t="shared" si="8"/>
        <v>0</v>
      </c>
      <c r="E580" s="1583"/>
      <c r="F580" s="1583"/>
      <c r="G580" s="1583"/>
      <c r="H580" s="1583"/>
      <c r="I580" s="1583"/>
      <c r="J580" s="1583"/>
      <c r="K580" s="3391"/>
      <c r="L580" s="158"/>
    </row>
    <row r="581" spans="1:12" ht="15.75" x14ac:dyDescent="0.2">
      <c r="A581" s="1581"/>
      <c r="B581" s="1582"/>
      <c r="C581" s="1583"/>
      <c r="D581" s="258">
        <f t="shared" si="8"/>
        <v>0</v>
      </c>
      <c r="E581" s="1583"/>
      <c r="F581" s="1583"/>
      <c r="G581" s="1583"/>
      <c r="H581" s="1583"/>
      <c r="I581" s="1583"/>
      <c r="J581" s="1583"/>
      <c r="K581" s="3391"/>
      <c r="L581" s="158"/>
    </row>
    <row r="582" spans="1:12" ht="15.75" x14ac:dyDescent="0.2">
      <c r="A582" s="1581"/>
      <c r="B582" s="1582"/>
      <c r="C582" s="1583"/>
      <c r="D582" s="258">
        <f t="shared" si="8"/>
        <v>0</v>
      </c>
      <c r="E582" s="1583"/>
      <c r="F582" s="1583"/>
      <c r="G582" s="1583"/>
      <c r="H582" s="1583"/>
      <c r="I582" s="1583"/>
      <c r="J582" s="1583"/>
      <c r="K582" s="3391"/>
      <c r="L582" s="158"/>
    </row>
    <row r="583" spans="1:12" ht="15.75" x14ac:dyDescent="0.2">
      <c r="A583" s="1581"/>
      <c r="B583" s="1582"/>
      <c r="C583" s="1583"/>
      <c r="D583" s="258">
        <f t="shared" si="8"/>
        <v>0</v>
      </c>
      <c r="E583" s="1583"/>
      <c r="F583" s="1583"/>
      <c r="G583" s="1583"/>
      <c r="H583" s="1583"/>
      <c r="I583" s="1583"/>
      <c r="J583" s="1583"/>
      <c r="K583" s="3391"/>
      <c r="L583" s="158"/>
    </row>
    <row r="584" spans="1:12" ht="15.75" x14ac:dyDescent="0.2">
      <c r="A584" s="1581"/>
      <c r="B584" s="1582"/>
      <c r="C584" s="1583"/>
      <c r="D584" s="258">
        <f t="shared" si="8"/>
        <v>0</v>
      </c>
      <c r="E584" s="1583"/>
      <c r="F584" s="1583"/>
      <c r="G584" s="1583"/>
      <c r="H584" s="1583"/>
      <c r="I584" s="1583"/>
      <c r="J584" s="1583"/>
      <c r="K584" s="3391"/>
      <c r="L584" s="158"/>
    </row>
    <row r="585" spans="1:12" ht="15.75" x14ac:dyDescent="0.2">
      <c r="A585" s="1581"/>
      <c r="B585" s="1582"/>
      <c r="C585" s="1583"/>
      <c r="D585" s="258">
        <f t="shared" si="8"/>
        <v>0</v>
      </c>
      <c r="E585" s="1583"/>
      <c r="F585" s="1583"/>
      <c r="G585" s="1583"/>
      <c r="H585" s="1583"/>
      <c r="I585" s="1583"/>
      <c r="J585" s="1583"/>
      <c r="K585" s="3391"/>
      <c r="L585" s="158"/>
    </row>
    <row r="586" spans="1:12" ht="15.75" x14ac:dyDescent="0.2">
      <c r="A586" s="1581"/>
      <c r="B586" s="1582"/>
      <c r="C586" s="1583"/>
      <c r="D586" s="258">
        <f t="shared" si="8"/>
        <v>0</v>
      </c>
      <c r="E586" s="1583"/>
      <c r="F586" s="1583"/>
      <c r="G586" s="1583"/>
      <c r="H586" s="1583"/>
      <c r="I586" s="1583"/>
      <c r="J586" s="1583"/>
      <c r="K586" s="3391"/>
      <c r="L586" s="158"/>
    </row>
    <row r="587" spans="1:12" ht="15.75" x14ac:dyDescent="0.2">
      <c r="A587" s="1581"/>
      <c r="B587" s="1582"/>
      <c r="C587" s="1583"/>
      <c r="D587" s="258">
        <f t="shared" si="8"/>
        <v>0</v>
      </c>
      <c r="E587" s="1583"/>
      <c r="F587" s="1583"/>
      <c r="G587" s="1583"/>
      <c r="H587" s="1583"/>
      <c r="I587" s="1583"/>
      <c r="J587" s="1583"/>
      <c r="K587" s="3391"/>
      <c r="L587" s="158"/>
    </row>
    <row r="588" spans="1:12" ht="15.75" x14ac:dyDescent="0.2">
      <c r="A588" s="1581"/>
      <c r="B588" s="1582"/>
      <c r="C588" s="1583"/>
      <c r="D588" s="258">
        <f t="shared" si="8"/>
        <v>0</v>
      </c>
      <c r="E588" s="1583"/>
      <c r="F588" s="1583"/>
      <c r="G588" s="1583"/>
      <c r="H588" s="1583"/>
      <c r="I588" s="1583"/>
      <c r="J588" s="1583"/>
      <c r="K588" s="3391"/>
      <c r="L588" s="158"/>
    </row>
    <row r="589" spans="1:12" ht="15.75" x14ac:dyDescent="0.2">
      <c r="A589" s="1581"/>
      <c r="B589" s="1582"/>
      <c r="C589" s="1583"/>
      <c r="D589" s="258">
        <f t="shared" si="8"/>
        <v>0</v>
      </c>
      <c r="E589" s="1583"/>
      <c r="F589" s="1583"/>
      <c r="G589" s="1583"/>
      <c r="H589" s="1583"/>
      <c r="I589" s="1583"/>
      <c r="J589" s="1583"/>
      <c r="K589" s="3391"/>
      <c r="L589" s="158"/>
    </row>
    <row r="590" spans="1:12" ht="15.75" x14ac:dyDescent="0.2">
      <c r="A590" s="1581"/>
      <c r="B590" s="1582"/>
      <c r="C590" s="1583"/>
      <c r="D590" s="258">
        <f t="shared" si="8"/>
        <v>0</v>
      </c>
      <c r="E590" s="1583"/>
      <c r="F590" s="1583"/>
      <c r="G590" s="1583"/>
      <c r="H590" s="1583"/>
      <c r="I590" s="1583"/>
      <c r="J590" s="1583"/>
      <c r="K590" s="3391"/>
      <c r="L590" s="158"/>
    </row>
    <row r="591" spans="1:12" ht="15.75" x14ac:dyDescent="0.2">
      <c r="A591" s="1581"/>
      <c r="B591" s="1582"/>
      <c r="C591" s="1583"/>
      <c r="D591" s="258">
        <f t="shared" si="8"/>
        <v>0</v>
      </c>
      <c r="E591" s="1583"/>
      <c r="F591" s="1583"/>
      <c r="G591" s="1583"/>
      <c r="H591" s="1583"/>
      <c r="I591" s="1583"/>
      <c r="J591" s="1583"/>
      <c r="K591" s="3391"/>
      <c r="L591" s="158"/>
    </row>
    <row r="592" spans="1:12" ht="15.75" x14ac:dyDescent="0.2">
      <c r="A592" s="1581"/>
      <c r="B592" s="1582"/>
      <c r="C592" s="1583"/>
      <c r="D592" s="258">
        <f t="shared" si="8"/>
        <v>0</v>
      </c>
      <c r="E592" s="1583"/>
      <c r="F592" s="1583"/>
      <c r="G592" s="1583"/>
      <c r="H592" s="1583"/>
      <c r="I592" s="1583"/>
      <c r="J592" s="1583"/>
      <c r="K592" s="3391"/>
      <c r="L592" s="158"/>
    </row>
    <row r="593" spans="1:12" ht="15.75" x14ac:dyDescent="0.2">
      <c r="A593" s="1581"/>
      <c r="B593" s="1582"/>
      <c r="C593" s="1583"/>
      <c r="D593" s="258">
        <f t="shared" si="8"/>
        <v>0</v>
      </c>
      <c r="E593" s="1583"/>
      <c r="F593" s="1583"/>
      <c r="G593" s="1583"/>
      <c r="H593" s="1583"/>
      <c r="I593" s="1583"/>
      <c r="J593" s="1583"/>
      <c r="K593" s="3391"/>
      <c r="L593" s="158"/>
    </row>
    <row r="594" spans="1:12" ht="15.75" x14ac:dyDescent="0.2">
      <c r="A594" s="1581"/>
      <c r="B594" s="1582"/>
      <c r="C594" s="1583"/>
      <c r="D594" s="258">
        <f t="shared" si="8"/>
        <v>0</v>
      </c>
      <c r="E594" s="1583"/>
      <c r="F594" s="1583"/>
      <c r="G594" s="1583"/>
      <c r="H594" s="1583"/>
      <c r="I594" s="1583"/>
      <c r="J594" s="1583"/>
      <c r="K594" s="3391"/>
      <c r="L594" s="158"/>
    </row>
    <row r="595" spans="1:12" ht="15.75" x14ac:dyDescent="0.2">
      <c r="A595" s="1581"/>
      <c r="B595" s="1582"/>
      <c r="C595" s="1583"/>
      <c r="D595" s="258">
        <f t="shared" si="8"/>
        <v>0</v>
      </c>
      <c r="E595" s="1583"/>
      <c r="F595" s="1583"/>
      <c r="G595" s="1583"/>
      <c r="H595" s="1583"/>
      <c r="I595" s="1583"/>
      <c r="J595" s="1583"/>
      <c r="K595" s="3391"/>
      <c r="L595" s="158"/>
    </row>
    <row r="596" spans="1:12" ht="15.75" x14ac:dyDescent="0.2">
      <c r="A596" s="1581"/>
      <c r="B596" s="1582"/>
      <c r="C596" s="1583"/>
      <c r="D596" s="258">
        <f t="shared" si="8"/>
        <v>0</v>
      </c>
      <c r="E596" s="1583"/>
      <c r="F596" s="1583"/>
      <c r="G596" s="1583"/>
      <c r="H596" s="1583"/>
      <c r="I596" s="1583"/>
      <c r="J596" s="1583"/>
      <c r="K596" s="3391"/>
      <c r="L596" s="158"/>
    </row>
    <row r="597" spans="1:12" ht="15.75" x14ac:dyDescent="0.2">
      <c r="A597" s="1581"/>
      <c r="B597" s="1582"/>
      <c r="C597" s="1583"/>
      <c r="D597" s="258">
        <f t="shared" si="8"/>
        <v>0</v>
      </c>
      <c r="E597" s="1583"/>
      <c r="F597" s="1583"/>
      <c r="G597" s="1583"/>
      <c r="H597" s="1583"/>
      <c r="I597" s="1583"/>
      <c r="J597" s="1583"/>
      <c r="K597" s="3391"/>
      <c r="L597" s="158"/>
    </row>
    <row r="598" spans="1:12" ht="15.75" x14ac:dyDescent="0.2">
      <c r="A598" s="1581"/>
      <c r="B598" s="1582"/>
      <c r="C598" s="1583"/>
      <c r="D598" s="258">
        <f t="shared" ref="D598:D661" si="9">+C598*(100-E598)/100</f>
        <v>0</v>
      </c>
      <c r="E598" s="1583"/>
      <c r="F598" s="1583"/>
      <c r="G598" s="1583"/>
      <c r="H598" s="1583"/>
      <c r="I598" s="1583"/>
      <c r="J598" s="1583"/>
      <c r="K598" s="3391"/>
      <c r="L598" s="158"/>
    </row>
    <row r="599" spans="1:12" ht="15.75" x14ac:dyDescent="0.2">
      <c r="A599" s="1581"/>
      <c r="B599" s="1582"/>
      <c r="C599" s="1583"/>
      <c r="D599" s="258">
        <f t="shared" si="9"/>
        <v>0</v>
      </c>
      <c r="E599" s="1583"/>
      <c r="F599" s="1583"/>
      <c r="G599" s="1583"/>
      <c r="H599" s="1583"/>
      <c r="I599" s="1583"/>
      <c r="J599" s="1583"/>
      <c r="K599" s="3391"/>
      <c r="L599" s="158"/>
    </row>
    <row r="600" spans="1:12" ht="15.75" x14ac:dyDescent="0.2">
      <c r="A600" s="1581"/>
      <c r="B600" s="1582"/>
      <c r="C600" s="1583"/>
      <c r="D600" s="258">
        <f t="shared" si="9"/>
        <v>0</v>
      </c>
      <c r="E600" s="1583"/>
      <c r="F600" s="1583"/>
      <c r="G600" s="1583"/>
      <c r="H600" s="1583"/>
      <c r="I600" s="1583"/>
      <c r="J600" s="1583"/>
      <c r="K600" s="3391"/>
      <c r="L600" s="158"/>
    </row>
    <row r="601" spans="1:12" ht="15.75" x14ac:dyDescent="0.2">
      <c r="A601" s="1581"/>
      <c r="B601" s="1582"/>
      <c r="C601" s="1583"/>
      <c r="D601" s="258">
        <f t="shared" si="9"/>
        <v>0</v>
      </c>
      <c r="E601" s="1583"/>
      <c r="F601" s="1583"/>
      <c r="G601" s="1583"/>
      <c r="H601" s="1583"/>
      <c r="I601" s="1583"/>
      <c r="J601" s="1583"/>
      <c r="K601" s="3391"/>
      <c r="L601" s="158"/>
    </row>
    <row r="602" spans="1:12" ht="15.75" x14ac:dyDescent="0.2">
      <c r="A602" s="1581"/>
      <c r="B602" s="1582"/>
      <c r="C602" s="1583"/>
      <c r="D602" s="258">
        <f t="shared" si="9"/>
        <v>0</v>
      </c>
      <c r="E602" s="1583"/>
      <c r="F602" s="1583"/>
      <c r="G602" s="1583"/>
      <c r="H602" s="1583"/>
      <c r="I602" s="1583"/>
      <c r="J602" s="1583"/>
      <c r="K602" s="3391"/>
      <c r="L602" s="158"/>
    </row>
    <row r="603" spans="1:12" ht="15.75" x14ac:dyDescent="0.2">
      <c r="A603" s="1581"/>
      <c r="B603" s="1582"/>
      <c r="C603" s="1583"/>
      <c r="D603" s="258">
        <f t="shared" si="9"/>
        <v>0</v>
      </c>
      <c r="E603" s="1583"/>
      <c r="F603" s="1583"/>
      <c r="G603" s="1583"/>
      <c r="H603" s="1583"/>
      <c r="I603" s="1583"/>
      <c r="J603" s="1583"/>
      <c r="K603" s="3391"/>
      <c r="L603" s="158"/>
    </row>
    <row r="604" spans="1:12" ht="15.75" x14ac:dyDescent="0.2">
      <c r="A604" s="1581"/>
      <c r="B604" s="1582"/>
      <c r="C604" s="1583"/>
      <c r="D604" s="258">
        <f t="shared" si="9"/>
        <v>0</v>
      </c>
      <c r="E604" s="1583"/>
      <c r="F604" s="1583"/>
      <c r="G604" s="1583"/>
      <c r="H604" s="1583"/>
      <c r="I604" s="1583"/>
      <c r="J604" s="1583"/>
      <c r="K604" s="3391"/>
      <c r="L604" s="158"/>
    </row>
    <row r="605" spans="1:12" ht="15.75" x14ac:dyDescent="0.2">
      <c r="A605" s="1581"/>
      <c r="B605" s="1582"/>
      <c r="C605" s="1583"/>
      <c r="D605" s="258">
        <f t="shared" si="9"/>
        <v>0</v>
      </c>
      <c r="E605" s="1583"/>
      <c r="F605" s="1583"/>
      <c r="G605" s="1583"/>
      <c r="H605" s="1583"/>
      <c r="I605" s="1583"/>
      <c r="J605" s="1583"/>
      <c r="K605" s="3391"/>
      <c r="L605" s="158"/>
    </row>
    <row r="606" spans="1:12" ht="15.75" x14ac:dyDescent="0.2">
      <c r="A606" s="1581"/>
      <c r="B606" s="1582"/>
      <c r="C606" s="1583"/>
      <c r="D606" s="258">
        <f t="shared" si="9"/>
        <v>0</v>
      </c>
      <c r="E606" s="1583"/>
      <c r="F606" s="1583"/>
      <c r="G606" s="1583"/>
      <c r="H606" s="1583"/>
      <c r="I606" s="1583"/>
      <c r="J606" s="1583"/>
      <c r="K606" s="3391"/>
      <c r="L606" s="158"/>
    </row>
    <row r="607" spans="1:12" ht="15.75" x14ac:dyDescent="0.2">
      <c r="A607" s="1581"/>
      <c r="B607" s="1582"/>
      <c r="C607" s="1583"/>
      <c r="D607" s="258">
        <f t="shared" si="9"/>
        <v>0</v>
      </c>
      <c r="E607" s="1583"/>
      <c r="F607" s="1583"/>
      <c r="G607" s="1583"/>
      <c r="H607" s="1583"/>
      <c r="I607" s="1583"/>
      <c r="J607" s="1583"/>
      <c r="K607" s="3391"/>
      <c r="L607" s="158"/>
    </row>
    <row r="608" spans="1:12" ht="15.75" x14ac:dyDescent="0.2">
      <c r="A608" s="1581"/>
      <c r="B608" s="1582"/>
      <c r="C608" s="1583"/>
      <c r="D608" s="258">
        <f t="shared" si="9"/>
        <v>0</v>
      </c>
      <c r="E608" s="1583"/>
      <c r="F608" s="1583"/>
      <c r="G608" s="1583"/>
      <c r="H608" s="1583"/>
      <c r="I608" s="1583"/>
      <c r="J608" s="1583"/>
      <c r="K608" s="3391"/>
      <c r="L608" s="158"/>
    </row>
    <row r="609" spans="1:12" ht="15.75" x14ac:dyDescent="0.2">
      <c r="A609" s="1581"/>
      <c r="B609" s="1582"/>
      <c r="C609" s="1583"/>
      <c r="D609" s="258">
        <f t="shared" si="9"/>
        <v>0</v>
      </c>
      <c r="E609" s="1583"/>
      <c r="F609" s="1583"/>
      <c r="G609" s="1583"/>
      <c r="H609" s="1583"/>
      <c r="I609" s="1583"/>
      <c r="J609" s="1583"/>
      <c r="K609" s="3391"/>
      <c r="L609" s="158"/>
    </row>
    <row r="610" spans="1:12" ht="15.75" x14ac:dyDescent="0.2">
      <c r="A610" s="1581"/>
      <c r="B610" s="1582"/>
      <c r="C610" s="1583"/>
      <c r="D610" s="258">
        <f t="shared" si="9"/>
        <v>0</v>
      </c>
      <c r="E610" s="1583"/>
      <c r="F610" s="1583"/>
      <c r="G610" s="1583"/>
      <c r="H610" s="1583"/>
      <c r="I610" s="1583"/>
      <c r="J610" s="1583"/>
      <c r="K610" s="3391"/>
      <c r="L610" s="158"/>
    </row>
    <row r="611" spans="1:12" ht="15.75" x14ac:dyDescent="0.2">
      <c r="A611" s="1581"/>
      <c r="B611" s="1582"/>
      <c r="C611" s="1583"/>
      <c r="D611" s="258">
        <f t="shared" si="9"/>
        <v>0</v>
      </c>
      <c r="E611" s="1583"/>
      <c r="F611" s="1583"/>
      <c r="G611" s="1583"/>
      <c r="H611" s="1583"/>
      <c r="I611" s="1583"/>
      <c r="J611" s="1583"/>
      <c r="K611" s="3391"/>
      <c r="L611" s="158"/>
    </row>
    <row r="612" spans="1:12" ht="15.75" x14ac:dyDescent="0.2">
      <c r="A612" s="1581"/>
      <c r="B612" s="1582"/>
      <c r="C612" s="1583"/>
      <c r="D612" s="258">
        <f t="shared" si="9"/>
        <v>0</v>
      </c>
      <c r="E612" s="1583"/>
      <c r="F612" s="1583"/>
      <c r="G612" s="1583"/>
      <c r="H612" s="1583"/>
      <c r="I612" s="1583"/>
      <c r="J612" s="1583"/>
      <c r="K612" s="3391"/>
      <c r="L612" s="158"/>
    </row>
    <row r="613" spans="1:12" ht="15.75" x14ac:dyDescent="0.2">
      <c r="A613" s="1581"/>
      <c r="B613" s="1582"/>
      <c r="C613" s="1583"/>
      <c r="D613" s="258">
        <f t="shared" si="9"/>
        <v>0</v>
      </c>
      <c r="E613" s="1583"/>
      <c r="F613" s="1583"/>
      <c r="G613" s="1583"/>
      <c r="H613" s="1583"/>
      <c r="I613" s="1583"/>
      <c r="J613" s="1583"/>
      <c r="K613" s="3391"/>
      <c r="L613" s="158"/>
    </row>
    <row r="614" spans="1:12" ht="15.75" x14ac:dyDescent="0.2">
      <c r="A614" s="1581"/>
      <c r="B614" s="1582"/>
      <c r="C614" s="1583"/>
      <c r="D614" s="258">
        <f t="shared" si="9"/>
        <v>0</v>
      </c>
      <c r="E614" s="1583"/>
      <c r="F614" s="1583"/>
      <c r="G614" s="1583"/>
      <c r="H614" s="1583"/>
      <c r="I614" s="1583"/>
      <c r="J614" s="1583"/>
      <c r="K614" s="3391"/>
      <c r="L614" s="158"/>
    </row>
    <row r="615" spans="1:12" ht="15.75" x14ac:dyDescent="0.2">
      <c r="A615" s="1581"/>
      <c r="B615" s="1582"/>
      <c r="C615" s="1583"/>
      <c r="D615" s="258">
        <f t="shared" si="9"/>
        <v>0</v>
      </c>
      <c r="E615" s="1583"/>
      <c r="F615" s="1583"/>
      <c r="G615" s="1583"/>
      <c r="H615" s="1583"/>
      <c r="I615" s="1583"/>
      <c r="J615" s="1583"/>
      <c r="K615" s="3391"/>
      <c r="L615" s="158"/>
    </row>
    <row r="616" spans="1:12" ht="15.75" x14ac:dyDescent="0.2">
      <c r="A616" s="1581"/>
      <c r="B616" s="1582"/>
      <c r="C616" s="1583"/>
      <c r="D616" s="258">
        <f t="shared" si="9"/>
        <v>0</v>
      </c>
      <c r="E616" s="1583"/>
      <c r="F616" s="1583"/>
      <c r="G616" s="1583"/>
      <c r="H616" s="1583"/>
      <c r="I616" s="1583"/>
      <c r="J616" s="1583"/>
      <c r="K616" s="3391"/>
      <c r="L616" s="158"/>
    </row>
    <row r="617" spans="1:12" ht="15.75" x14ac:dyDescent="0.2">
      <c r="A617" s="1581"/>
      <c r="B617" s="1582"/>
      <c r="C617" s="1583"/>
      <c r="D617" s="258">
        <f t="shared" si="9"/>
        <v>0</v>
      </c>
      <c r="E617" s="1583"/>
      <c r="F617" s="1583"/>
      <c r="G617" s="1583"/>
      <c r="H617" s="1583"/>
      <c r="I617" s="1583"/>
      <c r="J617" s="1583"/>
      <c r="K617" s="3391"/>
      <c r="L617" s="158"/>
    </row>
    <row r="618" spans="1:12" ht="15.75" x14ac:dyDescent="0.2">
      <c r="A618" s="1581"/>
      <c r="B618" s="1582"/>
      <c r="C618" s="1583"/>
      <c r="D618" s="258">
        <f t="shared" si="9"/>
        <v>0</v>
      </c>
      <c r="E618" s="1583"/>
      <c r="F618" s="1583"/>
      <c r="G618" s="1583"/>
      <c r="H618" s="1583"/>
      <c r="I618" s="1583"/>
      <c r="J618" s="1583"/>
      <c r="K618" s="3391"/>
      <c r="L618" s="158"/>
    </row>
    <row r="619" spans="1:12" ht="15.75" x14ac:dyDescent="0.2">
      <c r="A619" s="1581"/>
      <c r="B619" s="1582"/>
      <c r="C619" s="1583"/>
      <c r="D619" s="258">
        <f t="shared" si="9"/>
        <v>0</v>
      </c>
      <c r="E619" s="1583"/>
      <c r="F619" s="1583"/>
      <c r="G619" s="1583"/>
      <c r="H619" s="1583"/>
      <c r="I619" s="1583"/>
      <c r="J619" s="1583"/>
      <c r="K619" s="3391"/>
      <c r="L619" s="158"/>
    </row>
    <row r="620" spans="1:12" ht="15.75" x14ac:dyDescent="0.2">
      <c r="A620" s="1581"/>
      <c r="B620" s="1582"/>
      <c r="C620" s="1583"/>
      <c r="D620" s="258">
        <f t="shared" si="9"/>
        <v>0</v>
      </c>
      <c r="E620" s="1583"/>
      <c r="F620" s="1583"/>
      <c r="G620" s="1583"/>
      <c r="H620" s="1583"/>
      <c r="I620" s="1583"/>
      <c r="J620" s="1583"/>
      <c r="K620" s="3391"/>
      <c r="L620" s="158"/>
    </row>
    <row r="621" spans="1:12" ht="15.75" x14ac:dyDescent="0.2">
      <c r="A621" s="1581"/>
      <c r="B621" s="1582"/>
      <c r="C621" s="1583"/>
      <c r="D621" s="258">
        <f t="shared" si="9"/>
        <v>0</v>
      </c>
      <c r="E621" s="1583"/>
      <c r="F621" s="1583"/>
      <c r="G621" s="1583"/>
      <c r="H621" s="1583"/>
      <c r="I621" s="1583"/>
      <c r="J621" s="1583"/>
      <c r="K621" s="3391"/>
      <c r="L621" s="158"/>
    </row>
    <row r="622" spans="1:12" ht="15.75" x14ac:dyDescent="0.2">
      <c r="A622" s="1581"/>
      <c r="B622" s="1582"/>
      <c r="C622" s="1583"/>
      <c r="D622" s="258">
        <f t="shared" si="9"/>
        <v>0</v>
      </c>
      <c r="E622" s="1583"/>
      <c r="F622" s="1583"/>
      <c r="G622" s="1583"/>
      <c r="H622" s="1583"/>
      <c r="I622" s="1583"/>
      <c r="J622" s="1583"/>
      <c r="K622" s="3391"/>
      <c r="L622" s="158"/>
    </row>
    <row r="623" spans="1:12" ht="15.75" x14ac:dyDescent="0.2">
      <c r="A623" s="1581"/>
      <c r="B623" s="1582"/>
      <c r="C623" s="1583"/>
      <c r="D623" s="258">
        <f t="shared" si="9"/>
        <v>0</v>
      </c>
      <c r="E623" s="1583"/>
      <c r="F623" s="1583"/>
      <c r="G623" s="1583"/>
      <c r="H623" s="1583"/>
      <c r="I623" s="1583"/>
      <c r="J623" s="1583"/>
      <c r="K623" s="3391"/>
      <c r="L623" s="158"/>
    </row>
    <row r="624" spans="1:12" ht="15.75" x14ac:dyDescent="0.2">
      <c r="A624" s="1581"/>
      <c r="B624" s="1582"/>
      <c r="C624" s="1583"/>
      <c r="D624" s="258">
        <f t="shared" si="9"/>
        <v>0</v>
      </c>
      <c r="E624" s="1583"/>
      <c r="F624" s="1583"/>
      <c r="G624" s="1583"/>
      <c r="H624" s="1583"/>
      <c r="I624" s="1583"/>
      <c r="J624" s="1583"/>
      <c r="K624" s="3391"/>
      <c r="L624" s="158"/>
    </row>
    <row r="625" spans="1:12" ht="15.75" x14ac:dyDescent="0.2">
      <c r="A625" s="1581"/>
      <c r="B625" s="1582"/>
      <c r="C625" s="1583"/>
      <c r="D625" s="258">
        <f t="shared" si="9"/>
        <v>0</v>
      </c>
      <c r="E625" s="1583"/>
      <c r="F625" s="1583"/>
      <c r="G625" s="1583"/>
      <c r="H625" s="1583"/>
      <c r="I625" s="1583"/>
      <c r="J625" s="1583"/>
      <c r="K625" s="3391"/>
      <c r="L625" s="158"/>
    </row>
    <row r="626" spans="1:12" ht="15.75" x14ac:dyDescent="0.2">
      <c r="A626" s="1581"/>
      <c r="B626" s="1582"/>
      <c r="C626" s="1583"/>
      <c r="D626" s="258">
        <f t="shared" si="9"/>
        <v>0</v>
      </c>
      <c r="E626" s="1583"/>
      <c r="F626" s="1583"/>
      <c r="G626" s="1583"/>
      <c r="H626" s="1583"/>
      <c r="I626" s="1583"/>
      <c r="J626" s="1583"/>
      <c r="K626" s="3391"/>
      <c r="L626" s="158"/>
    </row>
    <row r="627" spans="1:12" ht="15.75" x14ac:dyDescent="0.2">
      <c r="A627" s="1581"/>
      <c r="B627" s="1582"/>
      <c r="C627" s="1583"/>
      <c r="D627" s="258">
        <f t="shared" si="9"/>
        <v>0</v>
      </c>
      <c r="E627" s="1583"/>
      <c r="F627" s="1583"/>
      <c r="G627" s="1583"/>
      <c r="H627" s="1583"/>
      <c r="I627" s="1583"/>
      <c r="J627" s="1583"/>
      <c r="K627" s="3391"/>
      <c r="L627" s="158"/>
    </row>
    <row r="628" spans="1:12" ht="15.75" x14ac:dyDescent="0.2">
      <c r="A628" s="1581"/>
      <c r="B628" s="1582"/>
      <c r="C628" s="1583"/>
      <c r="D628" s="258">
        <f t="shared" si="9"/>
        <v>0</v>
      </c>
      <c r="E628" s="1583"/>
      <c r="F628" s="1583"/>
      <c r="G628" s="1583"/>
      <c r="H628" s="1583"/>
      <c r="I628" s="1583"/>
      <c r="J628" s="1583"/>
      <c r="K628" s="3391"/>
      <c r="L628" s="158"/>
    </row>
    <row r="629" spans="1:12" ht="15.75" x14ac:dyDescent="0.2">
      <c r="A629" s="1581"/>
      <c r="B629" s="1582"/>
      <c r="C629" s="1583"/>
      <c r="D629" s="258">
        <f t="shared" si="9"/>
        <v>0</v>
      </c>
      <c r="E629" s="1583"/>
      <c r="F629" s="1583"/>
      <c r="G629" s="1583"/>
      <c r="H629" s="1583"/>
      <c r="I629" s="1583"/>
      <c r="J629" s="1583"/>
      <c r="K629" s="3391"/>
      <c r="L629" s="158"/>
    </row>
    <row r="630" spans="1:12" ht="15.75" x14ac:dyDescent="0.2">
      <c r="A630" s="1581"/>
      <c r="B630" s="1582"/>
      <c r="C630" s="1583"/>
      <c r="D630" s="258">
        <f t="shared" si="9"/>
        <v>0</v>
      </c>
      <c r="E630" s="1583"/>
      <c r="F630" s="1583"/>
      <c r="G630" s="1583"/>
      <c r="H630" s="1583"/>
      <c r="I630" s="1583"/>
      <c r="J630" s="1583"/>
      <c r="K630" s="3391"/>
      <c r="L630" s="158"/>
    </row>
    <row r="631" spans="1:12" ht="15.75" x14ac:dyDescent="0.2">
      <c r="A631" s="1581"/>
      <c r="B631" s="1582"/>
      <c r="C631" s="1583"/>
      <c r="D631" s="258">
        <f t="shared" si="9"/>
        <v>0</v>
      </c>
      <c r="E631" s="1583"/>
      <c r="F631" s="1583"/>
      <c r="G631" s="1583"/>
      <c r="H631" s="1583"/>
      <c r="I631" s="1583"/>
      <c r="J631" s="1583"/>
      <c r="K631" s="3391"/>
      <c r="L631" s="158"/>
    </row>
    <row r="632" spans="1:12" ht="15.75" x14ac:dyDescent="0.2">
      <c r="A632" s="1581"/>
      <c r="B632" s="1582"/>
      <c r="C632" s="1583"/>
      <c r="D632" s="258">
        <f t="shared" si="9"/>
        <v>0</v>
      </c>
      <c r="E632" s="1583"/>
      <c r="F632" s="1583"/>
      <c r="G632" s="1583"/>
      <c r="H632" s="1583"/>
      <c r="I632" s="1583"/>
      <c r="J632" s="1583"/>
      <c r="K632" s="3391"/>
      <c r="L632" s="158"/>
    </row>
    <row r="633" spans="1:12" ht="15.75" x14ac:dyDescent="0.2">
      <c r="A633" s="1581"/>
      <c r="B633" s="1582"/>
      <c r="C633" s="1583"/>
      <c r="D633" s="258">
        <f t="shared" si="9"/>
        <v>0</v>
      </c>
      <c r="E633" s="1583"/>
      <c r="F633" s="1583"/>
      <c r="G633" s="1583"/>
      <c r="H633" s="1583"/>
      <c r="I633" s="1583"/>
      <c r="J633" s="1583"/>
      <c r="K633" s="3391"/>
      <c r="L633" s="158"/>
    </row>
    <row r="634" spans="1:12" ht="15.75" x14ac:dyDescent="0.2">
      <c r="A634" s="1581"/>
      <c r="B634" s="1582"/>
      <c r="C634" s="1583"/>
      <c r="D634" s="258">
        <f t="shared" si="9"/>
        <v>0</v>
      </c>
      <c r="E634" s="1583"/>
      <c r="F634" s="1583"/>
      <c r="G634" s="1583"/>
      <c r="H634" s="1583"/>
      <c r="I634" s="1583"/>
      <c r="J634" s="1583"/>
      <c r="K634" s="3391"/>
      <c r="L634" s="158"/>
    </row>
    <row r="635" spans="1:12" ht="15.75" x14ac:dyDescent="0.2">
      <c r="A635" s="1581"/>
      <c r="B635" s="1582"/>
      <c r="C635" s="1583"/>
      <c r="D635" s="258">
        <f t="shared" si="9"/>
        <v>0</v>
      </c>
      <c r="E635" s="1583"/>
      <c r="F635" s="1583"/>
      <c r="G635" s="1583"/>
      <c r="H635" s="1583"/>
      <c r="I635" s="1583"/>
      <c r="J635" s="1583"/>
      <c r="K635" s="3391"/>
      <c r="L635" s="158"/>
    </row>
    <row r="636" spans="1:12" ht="15.75" x14ac:dyDescent="0.2">
      <c r="A636" s="1581"/>
      <c r="B636" s="1582"/>
      <c r="C636" s="1583"/>
      <c r="D636" s="258">
        <f t="shared" si="9"/>
        <v>0</v>
      </c>
      <c r="E636" s="1583"/>
      <c r="F636" s="1583"/>
      <c r="G636" s="1583"/>
      <c r="H636" s="1583"/>
      <c r="I636" s="1583"/>
      <c r="J636" s="1583"/>
      <c r="K636" s="3391"/>
      <c r="L636" s="158"/>
    </row>
    <row r="637" spans="1:12" ht="15.75" x14ac:dyDescent="0.2">
      <c r="A637" s="1581"/>
      <c r="B637" s="1582"/>
      <c r="C637" s="1583"/>
      <c r="D637" s="258">
        <f t="shared" si="9"/>
        <v>0</v>
      </c>
      <c r="E637" s="1583"/>
      <c r="F637" s="1583"/>
      <c r="G637" s="1583"/>
      <c r="H637" s="1583"/>
      <c r="I637" s="1583"/>
      <c r="J637" s="1583"/>
      <c r="K637" s="3391"/>
      <c r="L637" s="158"/>
    </row>
    <row r="638" spans="1:12" ht="15.75" x14ac:dyDescent="0.2">
      <c r="A638" s="1581"/>
      <c r="B638" s="1582"/>
      <c r="C638" s="1583"/>
      <c r="D638" s="258">
        <f t="shared" si="9"/>
        <v>0</v>
      </c>
      <c r="E638" s="1583"/>
      <c r="F638" s="1583"/>
      <c r="G638" s="1583"/>
      <c r="H638" s="1583"/>
      <c r="I638" s="1583"/>
      <c r="J638" s="1583"/>
      <c r="K638" s="3391"/>
      <c r="L638" s="158"/>
    </row>
    <row r="639" spans="1:12" ht="15.75" x14ac:dyDescent="0.2">
      <c r="A639" s="1581"/>
      <c r="B639" s="1582"/>
      <c r="C639" s="1583"/>
      <c r="D639" s="258">
        <f t="shared" si="9"/>
        <v>0</v>
      </c>
      <c r="E639" s="1583"/>
      <c r="F639" s="1583"/>
      <c r="G639" s="1583"/>
      <c r="H639" s="1583"/>
      <c r="I639" s="1583"/>
      <c r="J639" s="1583"/>
      <c r="K639" s="3391"/>
      <c r="L639" s="158"/>
    </row>
    <row r="640" spans="1:12" ht="15.75" x14ac:dyDescent="0.2">
      <c r="A640" s="1581"/>
      <c r="B640" s="1582"/>
      <c r="C640" s="1583"/>
      <c r="D640" s="258">
        <f t="shared" si="9"/>
        <v>0</v>
      </c>
      <c r="E640" s="1583"/>
      <c r="F640" s="1583"/>
      <c r="G640" s="1583"/>
      <c r="H640" s="1583"/>
      <c r="I640" s="1583"/>
      <c r="J640" s="1583"/>
      <c r="K640" s="3391"/>
      <c r="L640" s="158"/>
    </row>
    <row r="641" spans="1:12" ht="15.75" x14ac:dyDescent="0.2">
      <c r="A641" s="1581"/>
      <c r="B641" s="1582"/>
      <c r="C641" s="1583"/>
      <c r="D641" s="258">
        <f t="shared" si="9"/>
        <v>0</v>
      </c>
      <c r="E641" s="1583"/>
      <c r="F641" s="1583"/>
      <c r="G641" s="1583"/>
      <c r="H641" s="1583"/>
      <c r="I641" s="1583"/>
      <c r="J641" s="1583"/>
      <c r="K641" s="3391"/>
      <c r="L641" s="158"/>
    </row>
    <row r="642" spans="1:12" ht="15.75" x14ac:dyDescent="0.2">
      <c r="A642" s="1581"/>
      <c r="B642" s="1582"/>
      <c r="C642" s="1583"/>
      <c r="D642" s="258">
        <f t="shared" si="9"/>
        <v>0</v>
      </c>
      <c r="E642" s="1583"/>
      <c r="F642" s="1583"/>
      <c r="G642" s="1583"/>
      <c r="H642" s="1583"/>
      <c r="I642" s="1583"/>
      <c r="J642" s="1583"/>
      <c r="K642" s="3391"/>
      <c r="L642" s="158"/>
    </row>
    <row r="643" spans="1:12" ht="15.75" x14ac:dyDescent="0.2">
      <c r="A643" s="1581"/>
      <c r="B643" s="1582"/>
      <c r="C643" s="1583"/>
      <c r="D643" s="258">
        <f t="shared" si="9"/>
        <v>0</v>
      </c>
      <c r="E643" s="1583"/>
      <c r="F643" s="1583"/>
      <c r="G643" s="1583"/>
      <c r="H643" s="1583"/>
      <c r="I643" s="1583"/>
      <c r="J643" s="1583"/>
      <c r="K643" s="3391"/>
      <c r="L643" s="158"/>
    </row>
    <row r="644" spans="1:12" ht="15.75" x14ac:dyDescent="0.2">
      <c r="A644" s="1581"/>
      <c r="B644" s="1582"/>
      <c r="C644" s="1583"/>
      <c r="D644" s="258">
        <f t="shared" si="9"/>
        <v>0</v>
      </c>
      <c r="E644" s="1583"/>
      <c r="F644" s="1583"/>
      <c r="G644" s="1583"/>
      <c r="H644" s="1583"/>
      <c r="I644" s="1583"/>
      <c r="J644" s="1583"/>
      <c r="K644" s="3391"/>
      <c r="L644" s="158"/>
    </row>
    <row r="645" spans="1:12" ht="15.75" x14ac:dyDescent="0.2">
      <c r="A645" s="1581"/>
      <c r="B645" s="1582"/>
      <c r="C645" s="1583"/>
      <c r="D645" s="258">
        <f t="shared" si="9"/>
        <v>0</v>
      </c>
      <c r="E645" s="1583"/>
      <c r="F645" s="1583"/>
      <c r="G645" s="1583"/>
      <c r="H645" s="1583"/>
      <c r="I645" s="1583"/>
      <c r="J645" s="1583"/>
      <c r="K645" s="3391"/>
      <c r="L645" s="158"/>
    </row>
    <row r="646" spans="1:12" ht="15.75" x14ac:dyDescent="0.2">
      <c r="A646" s="1581"/>
      <c r="B646" s="1582"/>
      <c r="C646" s="1583"/>
      <c r="D646" s="258">
        <f t="shared" si="9"/>
        <v>0</v>
      </c>
      <c r="E646" s="1583"/>
      <c r="F646" s="1583"/>
      <c r="G646" s="1583"/>
      <c r="H646" s="1583"/>
      <c r="I646" s="1583"/>
      <c r="J646" s="1583"/>
      <c r="K646" s="3391"/>
      <c r="L646" s="158"/>
    </row>
    <row r="647" spans="1:12" ht="15.75" x14ac:dyDescent="0.2">
      <c r="A647" s="1581"/>
      <c r="B647" s="1582"/>
      <c r="C647" s="1583"/>
      <c r="D647" s="258">
        <f t="shared" si="9"/>
        <v>0</v>
      </c>
      <c r="E647" s="1583"/>
      <c r="F647" s="1583"/>
      <c r="G647" s="1583"/>
      <c r="H647" s="1583"/>
      <c r="I647" s="1583"/>
      <c r="J647" s="1583"/>
      <c r="K647" s="3391"/>
      <c r="L647" s="158"/>
    </row>
    <row r="648" spans="1:12" ht="15.75" x14ac:dyDescent="0.2">
      <c r="A648" s="1581"/>
      <c r="B648" s="1582"/>
      <c r="C648" s="1583"/>
      <c r="D648" s="258">
        <f t="shared" si="9"/>
        <v>0</v>
      </c>
      <c r="E648" s="1583"/>
      <c r="F648" s="1583"/>
      <c r="G648" s="1583"/>
      <c r="H648" s="1583"/>
      <c r="I648" s="1583"/>
      <c r="J648" s="1583"/>
      <c r="K648" s="3391"/>
      <c r="L648" s="158"/>
    </row>
    <row r="649" spans="1:12" ht="15.75" x14ac:dyDescent="0.2">
      <c r="A649" s="1581"/>
      <c r="B649" s="1582"/>
      <c r="C649" s="1583"/>
      <c r="D649" s="258">
        <f t="shared" si="9"/>
        <v>0</v>
      </c>
      <c r="E649" s="1583"/>
      <c r="F649" s="1583"/>
      <c r="G649" s="1583"/>
      <c r="H649" s="1583"/>
      <c r="I649" s="1583"/>
      <c r="J649" s="1583"/>
      <c r="K649" s="3391"/>
      <c r="L649" s="158"/>
    </row>
    <row r="650" spans="1:12" ht="15.75" x14ac:dyDescent="0.2">
      <c r="A650" s="1581"/>
      <c r="B650" s="1582"/>
      <c r="C650" s="1583"/>
      <c r="D650" s="258">
        <f t="shared" si="9"/>
        <v>0</v>
      </c>
      <c r="E650" s="1583"/>
      <c r="F650" s="1583"/>
      <c r="G650" s="1583"/>
      <c r="H650" s="1583"/>
      <c r="I650" s="1583"/>
      <c r="J650" s="1583"/>
      <c r="K650" s="3391"/>
      <c r="L650" s="158"/>
    </row>
    <row r="651" spans="1:12" ht="15.75" x14ac:dyDescent="0.2">
      <c r="A651" s="1581"/>
      <c r="B651" s="1582"/>
      <c r="C651" s="1583"/>
      <c r="D651" s="258">
        <f t="shared" si="9"/>
        <v>0</v>
      </c>
      <c r="E651" s="1583"/>
      <c r="F651" s="1583"/>
      <c r="G651" s="1583"/>
      <c r="H651" s="1583"/>
      <c r="I651" s="1583"/>
      <c r="J651" s="1583"/>
      <c r="K651" s="3391"/>
      <c r="L651" s="158"/>
    </row>
    <row r="652" spans="1:12" ht="15.75" x14ac:dyDescent="0.2">
      <c r="A652" s="1581"/>
      <c r="B652" s="1582"/>
      <c r="C652" s="1583"/>
      <c r="D652" s="258">
        <f t="shared" si="9"/>
        <v>0</v>
      </c>
      <c r="E652" s="1583"/>
      <c r="F652" s="1583"/>
      <c r="G652" s="1583"/>
      <c r="H652" s="1583"/>
      <c r="I652" s="1583"/>
      <c r="J652" s="1583"/>
      <c r="K652" s="3391"/>
      <c r="L652" s="158"/>
    </row>
    <row r="653" spans="1:12" ht="15.75" x14ac:dyDescent="0.2">
      <c r="A653" s="1581"/>
      <c r="B653" s="1582"/>
      <c r="C653" s="1583"/>
      <c r="D653" s="258">
        <f t="shared" si="9"/>
        <v>0</v>
      </c>
      <c r="E653" s="1583"/>
      <c r="F653" s="1583"/>
      <c r="G653" s="1583"/>
      <c r="H653" s="1583"/>
      <c r="I653" s="1583"/>
      <c r="J653" s="1583"/>
      <c r="K653" s="3391"/>
      <c r="L653" s="158"/>
    </row>
    <row r="654" spans="1:12" ht="15.75" x14ac:dyDescent="0.2">
      <c r="A654" s="1581"/>
      <c r="B654" s="1582"/>
      <c r="C654" s="1583"/>
      <c r="D654" s="258">
        <f t="shared" si="9"/>
        <v>0</v>
      </c>
      <c r="E654" s="1583"/>
      <c r="F654" s="1583"/>
      <c r="G654" s="1583"/>
      <c r="H654" s="1583"/>
      <c r="I654" s="1583"/>
      <c r="J654" s="1583"/>
      <c r="K654" s="3391"/>
      <c r="L654" s="158"/>
    </row>
    <row r="655" spans="1:12" ht="15.75" x14ac:dyDescent="0.2">
      <c r="A655" s="1581"/>
      <c r="B655" s="1582"/>
      <c r="C655" s="1583"/>
      <c r="D655" s="258">
        <f t="shared" si="9"/>
        <v>0</v>
      </c>
      <c r="E655" s="1583"/>
      <c r="F655" s="1583"/>
      <c r="G655" s="1583"/>
      <c r="H655" s="1583"/>
      <c r="I655" s="1583"/>
      <c r="J655" s="1583"/>
      <c r="K655" s="3391"/>
      <c r="L655" s="158"/>
    </row>
    <row r="656" spans="1:12" ht="15.75" x14ac:dyDescent="0.2">
      <c r="A656" s="1581"/>
      <c r="B656" s="1582"/>
      <c r="C656" s="1583"/>
      <c r="D656" s="258">
        <f t="shared" si="9"/>
        <v>0</v>
      </c>
      <c r="E656" s="1583"/>
      <c r="F656" s="1583"/>
      <c r="G656" s="1583"/>
      <c r="H656" s="1583"/>
      <c r="I656" s="1583"/>
      <c r="J656" s="1583"/>
      <c r="K656" s="3391"/>
      <c r="L656" s="158"/>
    </row>
    <row r="657" spans="1:12" ht="15.75" x14ac:dyDescent="0.2">
      <c r="A657" s="1581"/>
      <c r="B657" s="1582"/>
      <c r="C657" s="1583"/>
      <c r="D657" s="258">
        <f t="shared" si="9"/>
        <v>0</v>
      </c>
      <c r="E657" s="1583"/>
      <c r="F657" s="1583"/>
      <c r="G657" s="1583"/>
      <c r="H657" s="1583"/>
      <c r="I657" s="1583"/>
      <c r="J657" s="1583"/>
      <c r="K657" s="3391"/>
      <c r="L657" s="158"/>
    </row>
    <row r="658" spans="1:12" ht="15.75" x14ac:dyDescent="0.2">
      <c r="A658" s="1581"/>
      <c r="B658" s="1582"/>
      <c r="C658" s="1583"/>
      <c r="D658" s="258">
        <f t="shared" si="9"/>
        <v>0</v>
      </c>
      <c r="E658" s="1583"/>
      <c r="F658" s="1583"/>
      <c r="G658" s="1583"/>
      <c r="H658" s="1583"/>
      <c r="I658" s="1583"/>
      <c r="J658" s="1583"/>
      <c r="K658" s="3391"/>
      <c r="L658" s="158"/>
    </row>
    <row r="659" spans="1:12" ht="15.75" x14ac:dyDescent="0.2">
      <c r="A659" s="1581"/>
      <c r="B659" s="1582"/>
      <c r="C659" s="1583"/>
      <c r="D659" s="258">
        <f t="shared" si="9"/>
        <v>0</v>
      </c>
      <c r="E659" s="1583"/>
      <c r="F659" s="1583"/>
      <c r="G659" s="1583"/>
      <c r="H659" s="1583"/>
      <c r="I659" s="1583"/>
      <c r="J659" s="1583"/>
      <c r="K659" s="3391"/>
      <c r="L659" s="158"/>
    </row>
    <row r="660" spans="1:12" ht="15.75" x14ac:dyDescent="0.2">
      <c r="A660" s="1581"/>
      <c r="B660" s="1582"/>
      <c r="C660" s="1583"/>
      <c r="D660" s="258">
        <f t="shared" si="9"/>
        <v>0</v>
      </c>
      <c r="E660" s="1583"/>
      <c r="F660" s="1583"/>
      <c r="G660" s="1583"/>
      <c r="H660" s="1583"/>
      <c r="I660" s="1583"/>
      <c r="J660" s="1583"/>
      <c r="K660" s="3391"/>
      <c r="L660" s="158"/>
    </row>
    <row r="661" spans="1:12" ht="15.75" x14ac:dyDescent="0.2">
      <c r="A661" s="1581"/>
      <c r="B661" s="1582"/>
      <c r="C661" s="1583"/>
      <c r="D661" s="258">
        <f t="shared" si="9"/>
        <v>0</v>
      </c>
      <c r="E661" s="1583"/>
      <c r="F661" s="1583"/>
      <c r="G661" s="1583"/>
      <c r="H661" s="1583"/>
      <c r="I661" s="1583"/>
      <c r="J661" s="1583"/>
      <c r="K661" s="3391"/>
      <c r="L661" s="158"/>
    </row>
    <row r="662" spans="1:12" ht="15.75" x14ac:dyDescent="0.2">
      <c r="A662" s="1581"/>
      <c r="B662" s="1582"/>
      <c r="C662" s="1583"/>
      <c r="D662" s="258">
        <f t="shared" ref="D662:D725" si="10">+C662*(100-E662)/100</f>
        <v>0</v>
      </c>
      <c r="E662" s="1583"/>
      <c r="F662" s="1583"/>
      <c r="G662" s="1583"/>
      <c r="H662" s="1583"/>
      <c r="I662" s="1583"/>
      <c r="J662" s="1583"/>
      <c r="K662" s="3391"/>
      <c r="L662" s="158"/>
    </row>
    <row r="663" spans="1:12" ht="15.75" x14ac:dyDescent="0.2">
      <c r="A663" s="1581"/>
      <c r="B663" s="1582"/>
      <c r="C663" s="1583"/>
      <c r="D663" s="258">
        <f t="shared" si="10"/>
        <v>0</v>
      </c>
      <c r="E663" s="1583"/>
      <c r="F663" s="1583"/>
      <c r="G663" s="1583"/>
      <c r="H663" s="1583"/>
      <c r="I663" s="1583"/>
      <c r="J663" s="1583"/>
      <c r="K663" s="3391"/>
      <c r="L663" s="158"/>
    </row>
    <row r="664" spans="1:12" ht="15.75" x14ac:dyDescent="0.2">
      <c r="A664" s="1581"/>
      <c r="B664" s="1582"/>
      <c r="C664" s="1583"/>
      <c r="D664" s="258">
        <f t="shared" si="10"/>
        <v>0</v>
      </c>
      <c r="E664" s="1583"/>
      <c r="F664" s="1583"/>
      <c r="G664" s="1583"/>
      <c r="H664" s="1583"/>
      <c r="I664" s="1583"/>
      <c r="J664" s="1583"/>
      <c r="K664" s="3391"/>
      <c r="L664" s="158"/>
    </row>
    <row r="665" spans="1:12" ht="15.75" x14ac:dyDescent="0.2">
      <c r="A665" s="1581"/>
      <c r="B665" s="1582"/>
      <c r="C665" s="1583"/>
      <c r="D665" s="258">
        <f t="shared" si="10"/>
        <v>0</v>
      </c>
      <c r="E665" s="1583"/>
      <c r="F665" s="1583"/>
      <c r="G665" s="1583"/>
      <c r="H665" s="1583"/>
      <c r="I665" s="1583"/>
      <c r="J665" s="1583"/>
      <c r="K665" s="3391"/>
      <c r="L665" s="158"/>
    </row>
    <row r="666" spans="1:12" ht="15.75" x14ac:dyDescent="0.2">
      <c r="A666" s="1581"/>
      <c r="B666" s="1582"/>
      <c r="C666" s="1583"/>
      <c r="D666" s="258">
        <f t="shared" si="10"/>
        <v>0</v>
      </c>
      <c r="E666" s="1583"/>
      <c r="F666" s="1583"/>
      <c r="G666" s="1583"/>
      <c r="H666" s="1583"/>
      <c r="I666" s="1583"/>
      <c r="J666" s="1583"/>
      <c r="K666" s="3391"/>
      <c r="L666" s="158"/>
    </row>
    <row r="667" spans="1:12" ht="15.75" x14ac:dyDescent="0.2">
      <c r="A667" s="1581"/>
      <c r="B667" s="1582"/>
      <c r="C667" s="1583"/>
      <c r="D667" s="258">
        <f t="shared" si="10"/>
        <v>0</v>
      </c>
      <c r="E667" s="1583"/>
      <c r="F667" s="1583"/>
      <c r="G667" s="1583"/>
      <c r="H667" s="1583"/>
      <c r="I667" s="1583"/>
      <c r="J667" s="1583"/>
      <c r="K667" s="3391"/>
      <c r="L667" s="158"/>
    </row>
    <row r="668" spans="1:12" ht="15.75" x14ac:dyDescent="0.2">
      <c r="A668" s="1581"/>
      <c r="B668" s="1582"/>
      <c r="C668" s="1583"/>
      <c r="D668" s="258">
        <f t="shared" si="10"/>
        <v>0</v>
      </c>
      <c r="E668" s="1583"/>
      <c r="F668" s="1583"/>
      <c r="G668" s="1583"/>
      <c r="H668" s="1583"/>
      <c r="I668" s="1583"/>
      <c r="J668" s="1583"/>
      <c r="K668" s="3391"/>
      <c r="L668" s="158"/>
    </row>
    <row r="669" spans="1:12" ht="15.75" x14ac:dyDescent="0.2">
      <c r="A669" s="1581"/>
      <c r="B669" s="1582"/>
      <c r="C669" s="1583"/>
      <c r="D669" s="258">
        <f t="shared" si="10"/>
        <v>0</v>
      </c>
      <c r="E669" s="1583"/>
      <c r="F669" s="1583"/>
      <c r="G669" s="1583"/>
      <c r="H669" s="1583"/>
      <c r="I669" s="1583"/>
      <c r="J669" s="1583"/>
      <c r="K669" s="3391"/>
      <c r="L669" s="158"/>
    </row>
    <row r="670" spans="1:12" ht="15.75" x14ac:dyDescent="0.2">
      <c r="A670" s="1581"/>
      <c r="B670" s="1582"/>
      <c r="C670" s="1583"/>
      <c r="D670" s="258">
        <f t="shared" si="10"/>
        <v>0</v>
      </c>
      <c r="E670" s="1583"/>
      <c r="F670" s="1583"/>
      <c r="G670" s="1583"/>
      <c r="H670" s="1583"/>
      <c r="I670" s="1583"/>
      <c r="J670" s="1583"/>
      <c r="K670" s="3391"/>
      <c r="L670" s="158"/>
    </row>
    <row r="671" spans="1:12" ht="15.75" x14ac:dyDescent="0.2">
      <c r="A671" s="1581"/>
      <c r="B671" s="1582"/>
      <c r="C671" s="1583"/>
      <c r="D671" s="258">
        <f t="shared" si="10"/>
        <v>0</v>
      </c>
      <c r="E671" s="1583"/>
      <c r="F671" s="1583"/>
      <c r="G671" s="1583"/>
      <c r="H671" s="1583"/>
      <c r="I671" s="1583"/>
      <c r="J671" s="1583"/>
      <c r="K671" s="3391"/>
      <c r="L671" s="158"/>
    </row>
    <row r="672" spans="1:12" ht="15.75" x14ac:dyDescent="0.2">
      <c r="A672" s="1581"/>
      <c r="B672" s="1582"/>
      <c r="C672" s="1583"/>
      <c r="D672" s="258">
        <f t="shared" si="10"/>
        <v>0</v>
      </c>
      <c r="E672" s="1583"/>
      <c r="F672" s="1583"/>
      <c r="G672" s="1583"/>
      <c r="H672" s="1583"/>
      <c r="I672" s="1583"/>
      <c r="J672" s="1583"/>
      <c r="K672" s="3391"/>
      <c r="L672" s="158"/>
    </row>
    <row r="673" spans="1:12" ht="15.75" x14ac:dyDescent="0.2">
      <c r="A673" s="1581"/>
      <c r="B673" s="1582"/>
      <c r="C673" s="1583"/>
      <c r="D673" s="258">
        <f t="shared" si="10"/>
        <v>0</v>
      </c>
      <c r="E673" s="1583"/>
      <c r="F673" s="1583"/>
      <c r="G673" s="1583"/>
      <c r="H673" s="1583"/>
      <c r="I673" s="1583"/>
      <c r="J673" s="1583"/>
      <c r="K673" s="3391"/>
      <c r="L673" s="158"/>
    </row>
    <row r="674" spans="1:12" ht="15.75" x14ac:dyDescent="0.2">
      <c r="A674" s="1581"/>
      <c r="B674" s="1582"/>
      <c r="C674" s="1583"/>
      <c r="D674" s="258">
        <f t="shared" si="10"/>
        <v>0</v>
      </c>
      <c r="E674" s="1583"/>
      <c r="F674" s="1583"/>
      <c r="G674" s="1583"/>
      <c r="H674" s="1583"/>
      <c r="I674" s="1583"/>
      <c r="J674" s="1583"/>
      <c r="K674" s="3391"/>
      <c r="L674" s="158"/>
    </row>
    <row r="675" spans="1:12" ht="15.75" x14ac:dyDescent="0.2">
      <c r="A675" s="1581"/>
      <c r="B675" s="1582"/>
      <c r="C675" s="1583"/>
      <c r="D675" s="258">
        <f t="shared" si="10"/>
        <v>0</v>
      </c>
      <c r="E675" s="1583"/>
      <c r="F675" s="1583"/>
      <c r="G675" s="1583"/>
      <c r="H675" s="1583"/>
      <c r="I675" s="1583"/>
      <c r="J675" s="1583"/>
      <c r="K675" s="3391"/>
      <c r="L675" s="158"/>
    </row>
    <row r="676" spans="1:12" ht="15.75" x14ac:dyDescent="0.2">
      <c r="A676" s="1581"/>
      <c r="B676" s="1582"/>
      <c r="C676" s="1583"/>
      <c r="D676" s="258">
        <f t="shared" si="10"/>
        <v>0</v>
      </c>
      <c r="E676" s="1583"/>
      <c r="F676" s="1583"/>
      <c r="G676" s="1583"/>
      <c r="H676" s="1583"/>
      <c r="I676" s="1583"/>
      <c r="J676" s="1583"/>
      <c r="K676" s="3391"/>
      <c r="L676" s="158"/>
    </row>
    <row r="677" spans="1:12" ht="15.75" x14ac:dyDescent="0.2">
      <c r="A677" s="1581"/>
      <c r="B677" s="1582"/>
      <c r="C677" s="1583"/>
      <c r="D677" s="258">
        <f t="shared" si="10"/>
        <v>0</v>
      </c>
      <c r="E677" s="1583"/>
      <c r="F677" s="1583"/>
      <c r="G677" s="1583"/>
      <c r="H677" s="1583"/>
      <c r="I677" s="1583"/>
      <c r="J677" s="1583"/>
      <c r="K677" s="3391"/>
      <c r="L677" s="158"/>
    </row>
    <row r="678" spans="1:12" ht="15.75" x14ac:dyDescent="0.2">
      <c r="A678" s="1581"/>
      <c r="B678" s="1582"/>
      <c r="C678" s="1583"/>
      <c r="D678" s="258">
        <f t="shared" si="10"/>
        <v>0</v>
      </c>
      <c r="E678" s="1583"/>
      <c r="F678" s="1583"/>
      <c r="G678" s="1583"/>
      <c r="H678" s="1583"/>
      <c r="I678" s="1583"/>
      <c r="J678" s="1583"/>
      <c r="K678" s="3391"/>
      <c r="L678" s="158"/>
    </row>
    <row r="679" spans="1:12" ht="15.75" x14ac:dyDescent="0.2">
      <c r="A679" s="1581"/>
      <c r="B679" s="1582"/>
      <c r="C679" s="1583"/>
      <c r="D679" s="258">
        <f t="shared" si="10"/>
        <v>0</v>
      </c>
      <c r="E679" s="1583"/>
      <c r="F679" s="1583"/>
      <c r="G679" s="1583"/>
      <c r="H679" s="1583"/>
      <c r="I679" s="1583"/>
      <c r="J679" s="1583"/>
      <c r="K679" s="3391"/>
      <c r="L679" s="158"/>
    </row>
    <row r="680" spans="1:12" ht="15.75" x14ac:dyDescent="0.2">
      <c r="A680" s="1581"/>
      <c r="B680" s="1582"/>
      <c r="C680" s="1583"/>
      <c r="D680" s="258">
        <f t="shared" si="10"/>
        <v>0</v>
      </c>
      <c r="E680" s="1583"/>
      <c r="F680" s="1583"/>
      <c r="G680" s="1583"/>
      <c r="H680" s="1583"/>
      <c r="I680" s="1583"/>
      <c r="J680" s="1583"/>
      <c r="K680" s="3391"/>
      <c r="L680" s="158"/>
    </row>
    <row r="681" spans="1:12" ht="15.75" x14ac:dyDescent="0.2">
      <c r="A681" s="1581"/>
      <c r="B681" s="1582"/>
      <c r="C681" s="1583"/>
      <c r="D681" s="258">
        <f t="shared" si="10"/>
        <v>0</v>
      </c>
      <c r="E681" s="1583"/>
      <c r="F681" s="1583"/>
      <c r="G681" s="1583"/>
      <c r="H681" s="1583"/>
      <c r="I681" s="1583"/>
      <c r="J681" s="1583"/>
      <c r="K681" s="3391"/>
      <c r="L681" s="158"/>
    </row>
    <row r="682" spans="1:12" ht="15.75" x14ac:dyDescent="0.2">
      <c r="A682" s="1581"/>
      <c r="B682" s="1582"/>
      <c r="C682" s="1583"/>
      <c r="D682" s="258">
        <f t="shared" si="10"/>
        <v>0</v>
      </c>
      <c r="E682" s="1583"/>
      <c r="F682" s="1583"/>
      <c r="G682" s="1583"/>
      <c r="H682" s="1583"/>
      <c r="I682" s="1583"/>
      <c r="J682" s="1583"/>
      <c r="K682" s="3391"/>
      <c r="L682" s="158"/>
    </row>
    <row r="683" spans="1:12" ht="15.75" x14ac:dyDescent="0.2">
      <c r="A683" s="1581"/>
      <c r="B683" s="1582"/>
      <c r="C683" s="1583"/>
      <c r="D683" s="258">
        <f t="shared" si="10"/>
        <v>0</v>
      </c>
      <c r="E683" s="1583"/>
      <c r="F683" s="1583"/>
      <c r="G683" s="1583"/>
      <c r="H683" s="1583"/>
      <c r="I683" s="1583"/>
      <c r="J683" s="1583"/>
      <c r="K683" s="3391"/>
      <c r="L683" s="158"/>
    </row>
    <row r="684" spans="1:12" ht="15.75" x14ac:dyDescent="0.2">
      <c r="A684" s="1581"/>
      <c r="B684" s="1582"/>
      <c r="C684" s="1583"/>
      <c r="D684" s="258">
        <f t="shared" si="10"/>
        <v>0</v>
      </c>
      <c r="E684" s="1583"/>
      <c r="F684" s="1583"/>
      <c r="G684" s="1583"/>
      <c r="H684" s="1583"/>
      <c r="I684" s="1583"/>
      <c r="J684" s="1583"/>
      <c r="K684" s="3391"/>
      <c r="L684" s="158"/>
    </row>
    <row r="685" spans="1:12" ht="15.75" x14ac:dyDescent="0.2">
      <c r="A685" s="1581"/>
      <c r="B685" s="1582"/>
      <c r="C685" s="1583"/>
      <c r="D685" s="258">
        <f t="shared" si="10"/>
        <v>0</v>
      </c>
      <c r="E685" s="1583"/>
      <c r="F685" s="1583"/>
      <c r="G685" s="1583"/>
      <c r="H685" s="1583"/>
      <c r="I685" s="1583"/>
      <c r="J685" s="1583"/>
      <c r="K685" s="3391"/>
      <c r="L685" s="158"/>
    </row>
    <row r="686" spans="1:12" ht="15.75" x14ac:dyDescent="0.2">
      <c r="A686" s="1581"/>
      <c r="B686" s="1582"/>
      <c r="C686" s="1583"/>
      <c r="D686" s="258">
        <f t="shared" si="10"/>
        <v>0</v>
      </c>
      <c r="E686" s="1583"/>
      <c r="F686" s="1583"/>
      <c r="G686" s="1583"/>
      <c r="H686" s="1583"/>
      <c r="I686" s="1583"/>
      <c r="J686" s="1583"/>
      <c r="K686" s="3391"/>
      <c r="L686" s="158"/>
    </row>
    <row r="687" spans="1:12" ht="15.75" x14ac:dyDescent="0.2">
      <c r="A687" s="1581"/>
      <c r="B687" s="1582"/>
      <c r="C687" s="1583"/>
      <c r="D687" s="258">
        <f t="shared" si="10"/>
        <v>0</v>
      </c>
      <c r="E687" s="1583"/>
      <c r="F687" s="1583"/>
      <c r="G687" s="1583"/>
      <c r="H687" s="1583"/>
      <c r="I687" s="1583"/>
      <c r="J687" s="1583"/>
      <c r="K687" s="3391"/>
      <c r="L687" s="158"/>
    </row>
    <row r="688" spans="1:12" ht="15.75" x14ac:dyDescent="0.2">
      <c r="A688" s="1581"/>
      <c r="B688" s="1582"/>
      <c r="C688" s="1583"/>
      <c r="D688" s="258">
        <f t="shared" si="10"/>
        <v>0</v>
      </c>
      <c r="E688" s="1583"/>
      <c r="F688" s="1583"/>
      <c r="G688" s="1583"/>
      <c r="H688" s="1583"/>
      <c r="I688" s="1583"/>
      <c r="J688" s="1583"/>
      <c r="K688" s="3391"/>
      <c r="L688" s="158"/>
    </row>
    <row r="689" spans="1:12" ht="15.75" x14ac:dyDescent="0.2">
      <c r="A689" s="1581"/>
      <c r="B689" s="1582"/>
      <c r="C689" s="1583"/>
      <c r="D689" s="258">
        <f t="shared" si="10"/>
        <v>0</v>
      </c>
      <c r="E689" s="1583"/>
      <c r="F689" s="1583"/>
      <c r="G689" s="1583"/>
      <c r="H689" s="1583"/>
      <c r="I689" s="1583"/>
      <c r="J689" s="1583"/>
      <c r="K689" s="3391"/>
      <c r="L689" s="158"/>
    </row>
    <row r="690" spans="1:12" ht="15.75" x14ac:dyDescent="0.2">
      <c r="A690" s="1581"/>
      <c r="B690" s="1582"/>
      <c r="C690" s="1583"/>
      <c r="D690" s="258">
        <f t="shared" si="10"/>
        <v>0</v>
      </c>
      <c r="E690" s="1583"/>
      <c r="F690" s="1583"/>
      <c r="G690" s="1583"/>
      <c r="H690" s="1583"/>
      <c r="I690" s="1583"/>
      <c r="J690" s="1583"/>
      <c r="K690" s="3391"/>
      <c r="L690" s="158"/>
    </row>
    <row r="691" spans="1:12" ht="15.75" x14ac:dyDescent="0.2">
      <c r="A691" s="1581"/>
      <c r="B691" s="1582"/>
      <c r="C691" s="1583"/>
      <c r="D691" s="258">
        <f t="shared" si="10"/>
        <v>0</v>
      </c>
      <c r="E691" s="1583"/>
      <c r="F691" s="1583"/>
      <c r="G691" s="1583"/>
      <c r="H691" s="1583"/>
      <c r="I691" s="1583"/>
      <c r="J691" s="1583"/>
      <c r="K691" s="3391"/>
      <c r="L691" s="158"/>
    </row>
    <row r="692" spans="1:12" ht="15.75" x14ac:dyDescent="0.2">
      <c r="A692" s="1581"/>
      <c r="B692" s="1582"/>
      <c r="C692" s="1583"/>
      <c r="D692" s="258">
        <f t="shared" si="10"/>
        <v>0</v>
      </c>
      <c r="E692" s="1583"/>
      <c r="F692" s="1583"/>
      <c r="G692" s="1583"/>
      <c r="H692" s="1583"/>
      <c r="I692" s="1583"/>
      <c r="J692" s="1583"/>
      <c r="K692" s="3391"/>
      <c r="L692" s="158"/>
    </row>
    <row r="693" spans="1:12" ht="15.75" x14ac:dyDescent="0.2">
      <c r="A693" s="1581"/>
      <c r="B693" s="1582"/>
      <c r="C693" s="1583"/>
      <c r="D693" s="258">
        <f t="shared" si="10"/>
        <v>0</v>
      </c>
      <c r="E693" s="1583"/>
      <c r="F693" s="1583"/>
      <c r="G693" s="1583"/>
      <c r="H693" s="1583"/>
      <c r="I693" s="1583"/>
      <c r="J693" s="1583"/>
      <c r="K693" s="3391"/>
      <c r="L693" s="158"/>
    </row>
    <row r="694" spans="1:12" ht="15.75" x14ac:dyDescent="0.2">
      <c r="A694" s="1581"/>
      <c r="B694" s="1582"/>
      <c r="C694" s="1583"/>
      <c r="D694" s="258">
        <f t="shared" si="10"/>
        <v>0</v>
      </c>
      <c r="E694" s="1583"/>
      <c r="F694" s="1583"/>
      <c r="G694" s="1583"/>
      <c r="H694" s="1583"/>
      <c r="I694" s="1583"/>
      <c r="J694" s="1583"/>
      <c r="K694" s="3391"/>
      <c r="L694" s="158"/>
    </row>
    <row r="695" spans="1:12" ht="15.75" x14ac:dyDescent="0.2">
      <c r="A695" s="1581"/>
      <c r="B695" s="1582"/>
      <c r="C695" s="1583"/>
      <c r="D695" s="258">
        <f t="shared" si="10"/>
        <v>0</v>
      </c>
      <c r="E695" s="1583"/>
      <c r="F695" s="1583"/>
      <c r="G695" s="1583"/>
      <c r="H695" s="1583"/>
      <c r="I695" s="1583"/>
      <c r="J695" s="1583"/>
      <c r="K695" s="3391"/>
      <c r="L695" s="158"/>
    </row>
    <row r="696" spans="1:12" ht="15.75" x14ac:dyDescent="0.2">
      <c r="A696" s="1581"/>
      <c r="B696" s="1582"/>
      <c r="C696" s="1583"/>
      <c r="D696" s="258">
        <f t="shared" si="10"/>
        <v>0</v>
      </c>
      <c r="E696" s="1583"/>
      <c r="F696" s="1583"/>
      <c r="G696" s="1583"/>
      <c r="H696" s="1583"/>
      <c r="I696" s="1583"/>
      <c r="J696" s="1583"/>
      <c r="K696" s="3391"/>
      <c r="L696" s="158"/>
    </row>
    <row r="697" spans="1:12" ht="15.75" x14ac:dyDescent="0.2">
      <c r="A697" s="1581"/>
      <c r="B697" s="1582"/>
      <c r="C697" s="1583"/>
      <c r="D697" s="258">
        <f t="shared" si="10"/>
        <v>0</v>
      </c>
      <c r="E697" s="1583"/>
      <c r="F697" s="1583"/>
      <c r="G697" s="1583"/>
      <c r="H697" s="1583"/>
      <c r="I697" s="1583"/>
      <c r="J697" s="1583"/>
      <c r="K697" s="3391"/>
      <c r="L697" s="158"/>
    </row>
    <row r="698" spans="1:12" ht="15.75" x14ac:dyDescent="0.2">
      <c r="A698" s="1581"/>
      <c r="B698" s="1582"/>
      <c r="C698" s="1583"/>
      <c r="D698" s="258">
        <f t="shared" si="10"/>
        <v>0</v>
      </c>
      <c r="E698" s="1583"/>
      <c r="F698" s="1583"/>
      <c r="G698" s="1583"/>
      <c r="H698" s="1583"/>
      <c r="I698" s="1583"/>
      <c r="J698" s="1583"/>
      <c r="K698" s="3391"/>
      <c r="L698" s="158"/>
    </row>
    <row r="699" spans="1:12" ht="15.75" x14ac:dyDescent="0.2">
      <c r="A699" s="1581"/>
      <c r="B699" s="1582"/>
      <c r="C699" s="1583"/>
      <c r="D699" s="258">
        <f t="shared" si="10"/>
        <v>0</v>
      </c>
      <c r="E699" s="1583"/>
      <c r="F699" s="1583"/>
      <c r="G699" s="1583"/>
      <c r="H699" s="1583"/>
      <c r="I699" s="1583"/>
      <c r="J699" s="1583"/>
      <c r="K699" s="3391"/>
      <c r="L699" s="158"/>
    </row>
    <row r="700" spans="1:12" ht="15.75" x14ac:dyDescent="0.2">
      <c r="A700" s="1581"/>
      <c r="B700" s="1582"/>
      <c r="C700" s="1583"/>
      <c r="D700" s="258">
        <f t="shared" si="10"/>
        <v>0</v>
      </c>
      <c r="E700" s="1583"/>
      <c r="F700" s="1583"/>
      <c r="G700" s="1583"/>
      <c r="H700" s="1583"/>
      <c r="I700" s="1583"/>
      <c r="J700" s="1583"/>
      <c r="K700" s="3391"/>
      <c r="L700" s="158"/>
    </row>
    <row r="701" spans="1:12" ht="15.75" x14ac:dyDescent="0.2">
      <c r="A701" s="1581"/>
      <c r="B701" s="1582"/>
      <c r="C701" s="1583"/>
      <c r="D701" s="258">
        <f t="shared" si="10"/>
        <v>0</v>
      </c>
      <c r="E701" s="1583"/>
      <c r="F701" s="1583"/>
      <c r="G701" s="1583"/>
      <c r="H701" s="1583"/>
      <c r="I701" s="1583"/>
      <c r="J701" s="1583"/>
      <c r="K701" s="3391"/>
      <c r="L701" s="158"/>
    </row>
    <row r="702" spans="1:12" ht="15.75" x14ac:dyDescent="0.2">
      <c r="A702" s="1581"/>
      <c r="B702" s="1582"/>
      <c r="C702" s="1583"/>
      <c r="D702" s="258">
        <f t="shared" si="10"/>
        <v>0</v>
      </c>
      <c r="E702" s="1583"/>
      <c r="F702" s="1583"/>
      <c r="G702" s="1583"/>
      <c r="H702" s="1583"/>
      <c r="I702" s="1583"/>
      <c r="J702" s="1583"/>
      <c r="K702" s="3391"/>
      <c r="L702" s="158"/>
    </row>
    <row r="703" spans="1:12" ht="15.75" x14ac:dyDescent="0.2">
      <c r="A703" s="1581"/>
      <c r="B703" s="1582"/>
      <c r="C703" s="1583"/>
      <c r="D703" s="258">
        <f t="shared" si="10"/>
        <v>0</v>
      </c>
      <c r="E703" s="1583"/>
      <c r="F703" s="1583"/>
      <c r="G703" s="1583"/>
      <c r="H703" s="1583"/>
      <c r="I703" s="1583"/>
      <c r="J703" s="1583"/>
      <c r="K703" s="3391"/>
      <c r="L703" s="158"/>
    </row>
    <row r="704" spans="1:12" ht="15.75" x14ac:dyDescent="0.2">
      <c r="A704" s="1581"/>
      <c r="B704" s="1582"/>
      <c r="C704" s="1583"/>
      <c r="D704" s="258">
        <f t="shared" si="10"/>
        <v>0</v>
      </c>
      <c r="E704" s="1583"/>
      <c r="F704" s="1583"/>
      <c r="G704" s="1583"/>
      <c r="H704" s="1583"/>
      <c r="I704" s="1583"/>
      <c r="J704" s="1583"/>
      <c r="K704" s="3391"/>
      <c r="L704" s="158"/>
    </row>
    <row r="705" spans="1:12" ht="15.75" x14ac:dyDescent="0.2">
      <c r="A705" s="1581"/>
      <c r="B705" s="1582"/>
      <c r="C705" s="1583"/>
      <c r="D705" s="258">
        <f t="shared" si="10"/>
        <v>0</v>
      </c>
      <c r="E705" s="1583"/>
      <c r="F705" s="1583"/>
      <c r="G705" s="1583"/>
      <c r="H705" s="1583"/>
      <c r="I705" s="1583"/>
      <c r="J705" s="1583"/>
      <c r="K705" s="3391"/>
      <c r="L705" s="158"/>
    </row>
    <row r="706" spans="1:12" ht="15.75" x14ac:dyDescent="0.2">
      <c r="A706" s="1581"/>
      <c r="B706" s="1582"/>
      <c r="C706" s="1583"/>
      <c r="D706" s="258">
        <f t="shared" si="10"/>
        <v>0</v>
      </c>
      <c r="E706" s="1583"/>
      <c r="F706" s="1583"/>
      <c r="G706" s="1583"/>
      <c r="H706" s="1583"/>
      <c r="I706" s="1583"/>
      <c r="J706" s="1583"/>
      <c r="K706" s="3391"/>
      <c r="L706" s="158"/>
    </row>
    <row r="707" spans="1:12" ht="15.75" x14ac:dyDescent="0.2">
      <c r="A707" s="1581"/>
      <c r="B707" s="1582"/>
      <c r="C707" s="1583"/>
      <c r="D707" s="258">
        <f t="shared" si="10"/>
        <v>0</v>
      </c>
      <c r="E707" s="1583"/>
      <c r="F707" s="1583"/>
      <c r="G707" s="1583"/>
      <c r="H707" s="1583"/>
      <c r="I707" s="1583"/>
      <c r="J707" s="1583"/>
      <c r="K707" s="3391"/>
      <c r="L707" s="158"/>
    </row>
    <row r="708" spans="1:12" ht="15.75" x14ac:dyDescent="0.2">
      <c r="A708" s="1581"/>
      <c r="B708" s="1582"/>
      <c r="C708" s="1583"/>
      <c r="D708" s="258">
        <f t="shared" si="10"/>
        <v>0</v>
      </c>
      <c r="E708" s="1583"/>
      <c r="F708" s="1583"/>
      <c r="G708" s="1583"/>
      <c r="H708" s="1583"/>
      <c r="I708" s="1583"/>
      <c r="J708" s="1583"/>
      <c r="K708" s="3391"/>
      <c r="L708" s="158"/>
    </row>
    <row r="709" spans="1:12" ht="15.75" x14ac:dyDescent="0.2">
      <c r="A709" s="1581"/>
      <c r="B709" s="1582"/>
      <c r="C709" s="1583"/>
      <c r="D709" s="258">
        <f t="shared" si="10"/>
        <v>0</v>
      </c>
      <c r="E709" s="1583"/>
      <c r="F709" s="1583"/>
      <c r="G709" s="1583"/>
      <c r="H709" s="1583"/>
      <c r="I709" s="1583"/>
      <c r="J709" s="1583"/>
      <c r="K709" s="3391"/>
      <c r="L709" s="158"/>
    </row>
    <row r="710" spans="1:12" ht="15.75" x14ac:dyDescent="0.2">
      <c r="A710" s="1581"/>
      <c r="B710" s="1582"/>
      <c r="C710" s="1583"/>
      <c r="D710" s="258">
        <f t="shared" si="10"/>
        <v>0</v>
      </c>
      <c r="E710" s="1583"/>
      <c r="F710" s="1583"/>
      <c r="G710" s="1583"/>
      <c r="H710" s="1583"/>
      <c r="I710" s="1583"/>
      <c r="J710" s="1583"/>
      <c r="K710" s="3391"/>
      <c r="L710" s="158"/>
    </row>
    <row r="711" spans="1:12" ht="15.75" x14ac:dyDescent="0.2">
      <c r="A711" s="1581"/>
      <c r="B711" s="1582"/>
      <c r="C711" s="1583"/>
      <c r="D711" s="258">
        <f t="shared" si="10"/>
        <v>0</v>
      </c>
      <c r="E711" s="1583"/>
      <c r="F711" s="1583"/>
      <c r="G711" s="1583"/>
      <c r="H711" s="1583"/>
      <c r="I711" s="1583"/>
      <c r="J711" s="1583"/>
      <c r="K711" s="3391"/>
      <c r="L711" s="158"/>
    </row>
    <row r="712" spans="1:12" ht="15.75" x14ac:dyDescent="0.2">
      <c r="A712" s="1581"/>
      <c r="B712" s="1582"/>
      <c r="C712" s="1583"/>
      <c r="D712" s="258">
        <f t="shared" si="10"/>
        <v>0</v>
      </c>
      <c r="E712" s="1583"/>
      <c r="F712" s="1583"/>
      <c r="G712" s="1583"/>
      <c r="H712" s="1583"/>
      <c r="I712" s="1583"/>
      <c r="J712" s="1583"/>
      <c r="K712" s="3391"/>
      <c r="L712" s="158"/>
    </row>
    <row r="713" spans="1:12" ht="15.75" x14ac:dyDescent="0.2">
      <c r="A713" s="1581"/>
      <c r="B713" s="1582"/>
      <c r="C713" s="1583"/>
      <c r="D713" s="258">
        <f t="shared" si="10"/>
        <v>0</v>
      </c>
      <c r="E713" s="1583"/>
      <c r="F713" s="1583"/>
      <c r="G713" s="1583"/>
      <c r="H713" s="1583"/>
      <c r="I713" s="1583"/>
      <c r="J713" s="1583"/>
      <c r="K713" s="3391"/>
      <c r="L713" s="158"/>
    </row>
    <row r="714" spans="1:12" ht="15.75" x14ac:dyDescent="0.2">
      <c r="A714" s="1581"/>
      <c r="B714" s="1582"/>
      <c r="C714" s="1583"/>
      <c r="D714" s="258">
        <f t="shared" si="10"/>
        <v>0</v>
      </c>
      <c r="E714" s="1583"/>
      <c r="F714" s="1583"/>
      <c r="G714" s="1583"/>
      <c r="H714" s="1583"/>
      <c r="I714" s="1583"/>
      <c r="J714" s="1583"/>
      <c r="K714" s="3391"/>
      <c r="L714" s="158"/>
    </row>
    <row r="715" spans="1:12" ht="15.75" x14ac:dyDescent="0.2">
      <c r="A715" s="1581"/>
      <c r="B715" s="1582"/>
      <c r="C715" s="1583"/>
      <c r="D715" s="258">
        <f t="shared" si="10"/>
        <v>0</v>
      </c>
      <c r="E715" s="1583"/>
      <c r="F715" s="1583"/>
      <c r="G715" s="1583"/>
      <c r="H715" s="1583"/>
      <c r="I715" s="1583"/>
      <c r="J715" s="1583"/>
      <c r="K715" s="3391"/>
      <c r="L715" s="158"/>
    </row>
    <row r="716" spans="1:12" ht="15.75" x14ac:dyDescent="0.2">
      <c r="A716" s="1581"/>
      <c r="B716" s="1582"/>
      <c r="C716" s="1583"/>
      <c r="D716" s="258">
        <f t="shared" si="10"/>
        <v>0</v>
      </c>
      <c r="E716" s="1583"/>
      <c r="F716" s="1583"/>
      <c r="G716" s="1583"/>
      <c r="H716" s="1583"/>
      <c r="I716" s="1583"/>
      <c r="J716" s="1583"/>
      <c r="K716" s="3391"/>
      <c r="L716" s="158"/>
    </row>
    <row r="717" spans="1:12" ht="15.75" x14ac:dyDescent="0.2">
      <c r="A717" s="1581"/>
      <c r="B717" s="1582"/>
      <c r="C717" s="1583"/>
      <c r="D717" s="258">
        <f t="shared" si="10"/>
        <v>0</v>
      </c>
      <c r="E717" s="1583"/>
      <c r="F717" s="1583"/>
      <c r="G717" s="1583"/>
      <c r="H717" s="1583"/>
      <c r="I717" s="1583"/>
      <c r="J717" s="1583"/>
      <c r="K717" s="3391"/>
      <c r="L717" s="158"/>
    </row>
    <row r="718" spans="1:12" ht="15.75" x14ac:dyDescent="0.2">
      <c r="A718" s="1581"/>
      <c r="B718" s="1582"/>
      <c r="C718" s="1583"/>
      <c r="D718" s="258">
        <f t="shared" si="10"/>
        <v>0</v>
      </c>
      <c r="E718" s="1583"/>
      <c r="F718" s="1583"/>
      <c r="G718" s="1583"/>
      <c r="H718" s="1583"/>
      <c r="I718" s="1583"/>
      <c r="J718" s="1583"/>
      <c r="K718" s="3391"/>
      <c r="L718" s="158"/>
    </row>
    <row r="719" spans="1:12" ht="15.75" x14ac:dyDescent="0.2">
      <c r="A719" s="1581"/>
      <c r="B719" s="1582"/>
      <c r="C719" s="1583"/>
      <c r="D719" s="258">
        <f t="shared" si="10"/>
        <v>0</v>
      </c>
      <c r="E719" s="1583"/>
      <c r="F719" s="1583"/>
      <c r="G719" s="1583"/>
      <c r="H719" s="1583"/>
      <c r="I719" s="1583"/>
      <c r="J719" s="1583"/>
      <c r="K719" s="3391"/>
      <c r="L719" s="158"/>
    </row>
    <row r="720" spans="1:12" ht="15.75" x14ac:dyDescent="0.2">
      <c r="A720" s="1581"/>
      <c r="B720" s="1582"/>
      <c r="C720" s="1583"/>
      <c r="D720" s="258">
        <f t="shared" si="10"/>
        <v>0</v>
      </c>
      <c r="E720" s="1583"/>
      <c r="F720" s="1583"/>
      <c r="G720" s="1583"/>
      <c r="H720" s="1583"/>
      <c r="I720" s="1583"/>
      <c r="J720" s="1583"/>
      <c r="K720" s="3391"/>
      <c r="L720" s="158"/>
    </row>
    <row r="721" spans="1:12" ht="15.75" x14ac:dyDescent="0.2">
      <c r="A721" s="1581"/>
      <c r="B721" s="1582"/>
      <c r="C721" s="1583"/>
      <c r="D721" s="258">
        <f t="shared" si="10"/>
        <v>0</v>
      </c>
      <c r="E721" s="1583"/>
      <c r="F721" s="1583"/>
      <c r="G721" s="1583"/>
      <c r="H721" s="1583"/>
      <c r="I721" s="1583"/>
      <c r="J721" s="1583"/>
      <c r="K721" s="3391"/>
      <c r="L721" s="158"/>
    </row>
    <row r="722" spans="1:12" ht="15.75" x14ac:dyDescent="0.2">
      <c r="A722" s="1581"/>
      <c r="B722" s="1582"/>
      <c r="C722" s="1583"/>
      <c r="D722" s="258">
        <f t="shared" si="10"/>
        <v>0</v>
      </c>
      <c r="E722" s="1583"/>
      <c r="F722" s="1583"/>
      <c r="G722" s="1583"/>
      <c r="H722" s="1583"/>
      <c r="I722" s="1583"/>
      <c r="J722" s="1583"/>
      <c r="K722" s="3391"/>
      <c r="L722" s="158"/>
    </row>
    <row r="723" spans="1:12" ht="15.75" x14ac:dyDescent="0.2">
      <c r="A723" s="1581"/>
      <c r="B723" s="1582"/>
      <c r="C723" s="1583"/>
      <c r="D723" s="258">
        <f t="shared" si="10"/>
        <v>0</v>
      </c>
      <c r="E723" s="1583"/>
      <c r="F723" s="1583"/>
      <c r="G723" s="1583"/>
      <c r="H723" s="1583"/>
      <c r="I723" s="1583"/>
      <c r="J723" s="1583"/>
      <c r="K723" s="3391"/>
      <c r="L723" s="158"/>
    </row>
    <row r="724" spans="1:12" ht="15.75" x14ac:dyDescent="0.2">
      <c r="A724" s="1581"/>
      <c r="B724" s="1582"/>
      <c r="C724" s="1583"/>
      <c r="D724" s="258">
        <f t="shared" si="10"/>
        <v>0</v>
      </c>
      <c r="E724" s="1583"/>
      <c r="F724" s="1583"/>
      <c r="G724" s="1583"/>
      <c r="H724" s="1583"/>
      <c r="I724" s="1583"/>
      <c r="J724" s="1583"/>
      <c r="K724" s="3391"/>
      <c r="L724" s="158"/>
    </row>
    <row r="725" spans="1:12" ht="15.75" x14ac:dyDescent="0.2">
      <c r="A725" s="1581"/>
      <c r="B725" s="1582"/>
      <c r="C725" s="1583"/>
      <c r="D725" s="258">
        <f t="shared" si="10"/>
        <v>0</v>
      </c>
      <c r="E725" s="1583"/>
      <c r="F725" s="1583"/>
      <c r="G725" s="1583"/>
      <c r="H725" s="1583"/>
      <c r="I725" s="1583"/>
      <c r="J725" s="1583"/>
      <c r="K725" s="3391"/>
      <c r="L725" s="158"/>
    </row>
    <row r="726" spans="1:12" ht="15.75" x14ac:dyDescent="0.2">
      <c r="A726" s="1581"/>
      <c r="B726" s="1582"/>
      <c r="C726" s="1583"/>
      <c r="D726" s="258">
        <f t="shared" ref="D726:D788" si="11">+C726*(100-E726)/100</f>
        <v>0</v>
      </c>
      <c r="E726" s="1583"/>
      <c r="F726" s="1583"/>
      <c r="G726" s="1583"/>
      <c r="H726" s="1583"/>
      <c r="I726" s="1583"/>
      <c r="J726" s="1583"/>
      <c r="K726" s="3391"/>
      <c r="L726" s="158"/>
    </row>
    <row r="727" spans="1:12" ht="15.75" x14ac:dyDescent="0.2">
      <c r="A727" s="1581"/>
      <c r="B727" s="1582"/>
      <c r="C727" s="1583"/>
      <c r="D727" s="258">
        <f t="shared" si="11"/>
        <v>0</v>
      </c>
      <c r="E727" s="1583"/>
      <c r="F727" s="1583"/>
      <c r="G727" s="1583"/>
      <c r="H727" s="1583"/>
      <c r="I727" s="1583"/>
      <c r="J727" s="1583"/>
      <c r="K727" s="3391"/>
      <c r="L727" s="158"/>
    </row>
    <row r="728" spans="1:12" ht="15.75" x14ac:dyDescent="0.2">
      <c r="A728" s="1581"/>
      <c r="B728" s="1582"/>
      <c r="C728" s="1583"/>
      <c r="D728" s="258">
        <f t="shared" si="11"/>
        <v>0</v>
      </c>
      <c r="E728" s="1583"/>
      <c r="F728" s="1583"/>
      <c r="G728" s="1583"/>
      <c r="H728" s="1583"/>
      <c r="I728" s="1583"/>
      <c r="J728" s="1583"/>
      <c r="K728" s="3391"/>
      <c r="L728" s="158"/>
    </row>
    <row r="729" spans="1:12" ht="15.75" x14ac:dyDescent="0.2">
      <c r="A729" s="1581"/>
      <c r="B729" s="1582"/>
      <c r="C729" s="1583"/>
      <c r="D729" s="258">
        <f t="shared" si="11"/>
        <v>0</v>
      </c>
      <c r="E729" s="1583"/>
      <c r="F729" s="1583"/>
      <c r="G729" s="1583"/>
      <c r="H729" s="1583"/>
      <c r="I729" s="1583"/>
      <c r="J729" s="1583"/>
      <c r="K729" s="3391"/>
      <c r="L729" s="158"/>
    </row>
    <row r="730" spans="1:12" ht="15.75" x14ac:dyDescent="0.2">
      <c r="A730" s="1581"/>
      <c r="B730" s="1582"/>
      <c r="C730" s="1583"/>
      <c r="D730" s="258">
        <f t="shared" si="11"/>
        <v>0</v>
      </c>
      <c r="E730" s="1583"/>
      <c r="F730" s="1583"/>
      <c r="G730" s="1583"/>
      <c r="H730" s="1583"/>
      <c r="I730" s="1583"/>
      <c r="J730" s="1583"/>
      <c r="K730" s="3391"/>
      <c r="L730" s="158"/>
    </row>
    <row r="731" spans="1:12" ht="15.75" x14ac:dyDescent="0.2">
      <c r="A731" s="1581"/>
      <c r="B731" s="1582"/>
      <c r="C731" s="1583"/>
      <c r="D731" s="258">
        <f t="shared" si="11"/>
        <v>0</v>
      </c>
      <c r="E731" s="1583"/>
      <c r="F731" s="1583"/>
      <c r="G731" s="1583"/>
      <c r="H731" s="1583"/>
      <c r="I731" s="1583"/>
      <c r="J731" s="1583"/>
      <c r="K731" s="3391"/>
      <c r="L731" s="158"/>
    </row>
    <row r="732" spans="1:12" ht="15.75" x14ac:dyDescent="0.2">
      <c r="A732" s="1581"/>
      <c r="B732" s="1582"/>
      <c r="C732" s="1583"/>
      <c r="D732" s="258">
        <f t="shared" si="11"/>
        <v>0</v>
      </c>
      <c r="E732" s="1583"/>
      <c r="F732" s="1583"/>
      <c r="G732" s="1583"/>
      <c r="H732" s="1583"/>
      <c r="I732" s="1583"/>
      <c r="J732" s="1583"/>
      <c r="K732" s="3391"/>
      <c r="L732" s="158"/>
    </row>
    <row r="733" spans="1:12" ht="15.75" x14ac:dyDescent="0.2">
      <c r="A733" s="1581"/>
      <c r="B733" s="1582"/>
      <c r="C733" s="1583"/>
      <c r="D733" s="258">
        <f t="shared" si="11"/>
        <v>0</v>
      </c>
      <c r="E733" s="1583"/>
      <c r="F733" s="1583"/>
      <c r="G733" s="1583"/>
      <c r="H733" s="1583"/>
      <c r="I733" s="1583"/>
      <c r="J733" s="1583"/>
      <c r="K733" s="3391"/>
      <c r="L733" s="158"/>
    </row>
    <row r="734" spans="1:12" ht="15.75" x14ac:dyDescent="0.2">
      <c r="A734" s="1581"/>
      <c r="B734" s="1582"/>
      <c r="C734" s="1583"/>
      <c r="D734" s="258">
        <f t="shared" si="11"/>
        <v>0</v>
      </c>
      <c r="E734" s="1583"/>
      <c r="F734" s="1583"/>
      <c r="G734" s="1583"/>
      <c r="H734" s="1583"/>
      <c r="I734" s="1583"/>
      <c r="J734" s="1583"/>
      <c r="K734" s="3391"/>
      <c r="L734" s="158"/>
    </row>
    <row r="735" spans="1:12" ht="15.75" x14ac:dyDescent="0.2">
      <c r="A735" s="1581"/>
      <c r="B735" s="1582"/>
      <c r="C735" s="1583"/>
      <c r="D735" s="258">
        <f t="shared" si="11"/>
        <v>0</v>
      </c>
      <c r="E735" s="1583"/>
      <c r="F735" s="1583"/>
      <c r="G735" s="1583"/>
      <c r="H735" s="1583"/>
      <c r="I735" s="1583"/>
      <c r="J735" s="1583"/>
      <c r="K735" s="3391"/>
      <c r="L735" s="158"/>
    </row>
    <row r="736" spans="1:12" ht="15.75" x14ac:dyDescent="0.2">
      <c r="A736" s="1581"/>
      <c r="B736" s="1582"/>
      <c r="C736" s="1583"/>
      <c r="D736" s="258">
        <f t="shared" si="11"/>
        <v>0</v>
      </c>
      <c r="E736" s="1583"/>
      <c r="F736" s="1583"/>
      <c r="G736" s="1583"/>
      <c r="H736" s="1583"/>
      <c r="I736" s="1583"/>
      <c r="J736" s="1583"/>
      <c r="K736" s="3391"/>
      <c r="L736" s="158"/>
    </row>
    <row r="737" spans="1:12" ht="15.75" x14ac:dyDescent="0.2">
      <c r="A737" s="1581"/>
      <c r="B737" s="1582"/>
      <c r="C737" s="1583"/>
      <c r="D737" s="258">
        <f t="shared" si="11"/>
        <v>0</v>
      </c>
      <c r="E737" s="1583"/>
      <c r="F737" s="1583"/>
      <c r="G737" s="1583"/>
      <c r="H737" s="1583"/>
      <c r="I737" s="1583"/>
      <c r="J737" s="1583"/>
      <c r="K737" s="3391"/>
      <c r="L737" s="158"/>
    </row>
    <row r="738" spans="1:12" ht="15.75" x14ac:dyDescent="0.2">
      <c r="A738" s="1581"/>
      <c r="B738" s="1582"/>
      <c r="C738" s="1583"/>
      <c r="D738" s="258">
        <f t="shared" si="11"/>
        <v>0</v>
      </c>
      <c r="E738" s="1583"/>
      <c r="F738" s="1583"/>
      <c r="G738" s="1583"/>
      <c r="H738" s="1583"/>
      <c r="I738" s="1583"/>
      <c r="J738" s="1583"/>
      <c r="K738" s="3391"/>
      <c r="L738" s="158"/>
    </row>
    <row r="739" spans="1:12" ht="15.75" x14ac:dyDescent="0.2">
      <c r="A739" s="1581"/>
      <c r="B739" s="1582"/>
      <c r="C739" s="1583"/>
      <c r="D739" s="258">
        <f t="shared" si="11"/>
        <v>0</v>
      </c>
      <c r="E739" s="1583"/>
      <c r="F739" s="1583"/>
      <c r="G739" s="1583"/>
      <c r="H739" s="1583"/>
      <c r="I739" s="1583"/>
      <c r="J739" s="1583"/>
      <c r="K739" s="3391"/>
      <c r="L739" s="158"/>
    </row>
    <row r="740" spans="1:12" ht="15.75" x14ac:dyDescent="0.2">
      <c r="A740" s="1581"/>
      <c r="B740" s="1582"/>
      <c r="C740" s="1583"/>
      <c r="D740" s="258">
        <f t="shared" si="11"/>
        <v>0</v>
      </c>
      <c r="E740" s="1583"/>
      <c r="F740" s="1583"/>
      <c r="G740" s="1583"/>
      <c r="H740" s="1583"/>
      <c r="I740" s="1583"/>
      <c r="J740" s="1583"/>
      <c r="K740" s="3391"/>
      <c r="L740" s="158"/>
    </row>
    <row r="741" spans="1:12" ht="15.75" x14ac:dyDescent="0.2">
      <c r="A741" s="1581"/>
      <c r="B741" s="1582"/>
      <c r="C741" s="1583"/>
      <c r="D741" s="258">
        <f t="shared" si="11"/>
        <v>0</v>
      </c>
      <c r="E741" s="1583"/>
      <c r="F741" s="1583"/>
      <c r="G741" s="1583"/>
      <c r="H741" s="1583"/>
      <c r="I741" s="1583"/>
      <c r="J741" s="1583"/>
      <c r="K741" s="3391"/>
      <c r="L741" s="158"/>
    </row>
    <row r="742" spans="1:12" ht="15.75" x14ac:dyDescent="0.2">
      <c r="A742" s="1581"/>
      <c r="B742" s="1582"/>
      <c r="C742" s="1583"/>
      <c r="D742" s="258">
        <f t="shared" si="11"/>
        <v>0</v>
      </c>
      <c r="E742" s="1583"/>
      <c r="F742" s="1583"/>
      <c r="G742" s="1583"/>
      <c r="H742" s="1583"/>
      <c r="I742" s="1583"/>
      <c r="J742" s="1583"/>
      <c r="K742" s="3391"/>
      <c r="L742" s="158"/>
    </row>
    <row r="743" spans="1:12" ht="15.75" x14ac:dyDescent="0.2">
      <c r="A743" s="1581"/>
      <c r="B743" s="1582"/>
      <c r="C743" s="1583"/>
      <c r="D743" s="258">
        <f t="shared" si="11"/>
        <v>0</v>
      </c>
      <c r="E743" s="1583"/>
      <c r="F743" s="1583"/>
      <c r="G743" s="1583"/>
      <c r="H743" s="1583"/>
      <c r="I743" s="1583"/>
      <c r="J743" s="1583"/>
      <c r="K743" s="3391"/>
      <c r="L743" s="158"/>
    </row>
    <row r="744" spans="1:12" ht="15.75" x14ac:dyDescent="0.2">
      <c r="A744" s="1581"/>
      <c r="B744" s="1582"/>
      <c r="C744" s="1583"/>
      <c r="D744" s="258">
        <f t="shared" si="11"/>
        <v>0</v>
      </c>
      <c r="E744" s="1583"/>
      <c r="F744" s="1583"/>
      <c r="G744" s="1583"/>
      <c r="H744" s="1583"/>
      <c r="I744" s="1583"/>
      <c r="J744" s="1583"/>
      <c r="K744" s="3391"/>
      <c r="L744" s="158"/>
    </row>
    <row r="745" spans="1:12" ht="15.75" x14ac:dyDescent="0.2">
      <c r="A745" s="1581"/>
      <c r="B745" s="1582"/>
      <c r="C745" s="1583"/>
      <c r="D745" s="258">
        <f t="shared" si="11"/>
        <v>0</v>
      </c>
      <c r="E745" s="1583"/>
      <c r="F745" s="1583"/>
      <c r="G745" s="1583"/>
      <c r="H745" s="1583"/>
      <c r="I745" s="1583"/>
      <c r="J745" s="1583"/>
      <c r="K745" s="3391"/>
      <c r="L745" s="158"/>
    </row>
    <row r="746" spans="1:12" ht="15.75" x14ac:dyDescent="0.2">
      <c r="A746" s="1581"/>
      <c r="B746" s="1582"/>
      <c r="C746" s="1583"/>
      <c r="D746" s="258">
        <f t="shared" si="11"/>
        <v>0</v>
      </c>
      <c r="E746" s="1583"/>
      <c r="F746" s="1583"/>
      <c r="G746" s="1583"/>
      <c r="H746" s="1583"/>
      <c r="I746" s="1583"/>
      <c r="J746" s="1583"/>
      <c r="K746" s="3391"/>
      <c r="L746" s="158"/>
    </row>
    <row r="747" spans="1:12" ht="15.75" x14ac:dyDescent="0.2">
      <c r="A747" s="1581"/>
      <c r="B747" s="1582"/>
      <c r="C747" s="1583"/>
      <c r="D747" s="258">
        <f t="shared" si="11"/>
        <v>0</v>
      </c>
      <c r="E747" s="1583"/>
      <c r="F747" s="1583"/>
      <c r="G747" s="1583"/>
      <c r="H747" s="1583"/>
      <c r="I747" s="1583"/>
      <c r="J747" s="1583"/>
      <c r="K747" s="3391"/>
      <c r="L747" s="158"/>
    </row>
    <row r="748" spans="1:12" ht="15.75" x14ac:dyDescent="0.2">
      <c r="A748" s="1581"/>
      <c r="B748" s="1582"/>
      <c r="C748" s="1583"/>
      <c r="D748" s="258">
        <f t="shared" si="11"/>
        <v>0</v>
      </c>
      <c r="E748" s="1583"/>
      <c r="F748" s="1583"/>
      <c r="G748" s="1583"/>
      <c r="H748" s="1583"/>
      <c r="I748" s="1583"/>
      <c r="J748" s="1583"/>
      <c r="K748" s="3391"/>
      <c r="L748" s="158"/>
    </row>
    <row r="749" spans="1:12" ht="15.75" x14ac:dyDescent="0.2">
      <c r="A749" s="1581"/>
      <c r="B749" s="1582"/>
      <c r="C749" s="1583"/>
      <c r="D749" s="258">
        <f t="shared" si="11"/>
        <v>0</v>
      </c>
      <c r="E749" s="1583"/>
      <c r="F749" s="1583"/>
      <c r="G749" s="1583"/>
      <c r="H749" s="1583"/>
      <c r="I749" s="1583"/>
      <c r="J749" s="1583"/>
      <c r="K749" s="3391"/>
      <c r="L749" s="158"/>
    </row>
    <row r="750" spans="1:12" ht="15.75" x14ac:dyDescent="0.2">
      <c r="A750" s="1581"/>
      <c r="B750" s="1582"/>
      <c r="C750" s="1583"/>
      <c r="D750" s="258">
        <f t="shared" si="11"/>
        <v>0</v>
      </c>
      <c r="E750" s="1583"/>
      <c r="F750" s="1583"/>
      <c r="G750" s="1583"/>
      <c r="H750" s="1583"/>
      <c r="I750" s="1583"/>
      <c r="J750" s="1583"/>
      <c r="K750" s="3391"/>
      <c r="L750" s="158"/>
    </row>
    <row r="751" spans="1:12" ht="15.75" x14ac:dyDescent="0.2">
      <c r="A751" s="1581"/>
      <c r="B751" s="1582"/>
      <c r="C751" s="1583"/>
      <c r="D751" s="258">
        <f t="shared" si="11"/>
        <v>0</v>
      </c>
      <c r="E751" s="1583"/>
      <c r="F751" s="1583"/>
      <c r="G751" s="1583"/>
      <c r="H751" s="1583"/>
      <c r="I751" s="1583"/>
      <c r="J751" s="1583"/>
      <c r="K751" s="3391"/>
      <c r="L751" s="158"/>
    </row>
    <row r="752" spans="1:12" ht="15.75" x14ac:dyDescent="0.2">
      <c r="A752" s="1581"/>
      <c r="B752" s="1582"/>
      <c r="C752" s="1583"/>
      <c r="D752" s="258">
        <f t="shared" si="11"/>
        <v>0</v>
      </c>
      <c r="E752" s="1583"/>
      <c r="F752" s="1583"/>
      <c r="G752" s="1583"/>
      <c r="H752" s="1583"/>
      <c r="I752" s="1583"/>
      <c r="J752" s="1583"/>
      <c r="K752" s="3391"/>
      <c r="L752" s="158"/>
    </row>
    <row r="753" spans="1:12" ht="15.75" x14ac:dyDescent="0.2">
      <c r="A753" s="1581"/>
      <c r="B753" s="1582"/>
      <c r="C753" s="1583"/>
      <c r="D753" s="258">
        <f t="shared" si="11"/>
        <v>0</v>
      </c>
      <c r="E753" s="1583"/>
      <c r="F753" s="1583"/>
      <c r="G753" s="1583"/>
      <c r="H753" s="1583"/>
      <c r="I753" s="1583"/>
      <c r="J753" s="1583"/>
      <c r="K753" s="3391"/>
      <c r="L753" s="158"/>
    </row>
    <row r="754" spans="1:12" ht="15.75" x14ac:dyDescent="0.2">
      <c r="A754" s="1581"/>
      <c r="B754" s="1582"/>
      <c r="C754" s="1583"/>
      <c r="D754" s="258">
        <f t="shared" si="11"/>
        <v>0</v>
      </c>
      <c r="E754" s="1583"/>
      <c r="F754" s="1583"/>
      <c r="G754" s="1583"/>
      <c r="H754" s="1583"/>
      <c r="I754" s="1583"/>
      <c r="J754" s="1583"/>
      <c r="K754" s="3391"/>
      <c r="L754" s="158"/>
    </row>
    <row r="755" spans="1:12" ht="15.75" x14ac:dyDescent="0.2">
      <c r="A755" s="1581"/>
      <c r="B755" s="1582"/>
      <c r="C755" s="1583"/>
      <c r="D755" s="258">
        <f t="shared" si="11"/>
        <v>0</v>
      </c>
      <c r="E755" s="1583"/>
      <c r="F755" s="1583"/>
      <c r="G755" s="1583"/>
      <c r="H755" s="1583"/>
      <c r="I755" s="1583"/>
      <c r="J755" s="1583"/>
      <c r="K755" s="3391"/>
      <c r="L755" s="158"/>
    </row>
    <row r="756" spans="1:12" ht="15.75" x14ac:dyDescent="0.2">
      <c r="A756" s="1581"/>
      <c r="B756" s="1582"/>
      <c r="C756" s="1583"/>
      <c r="D756" s="258">
        <f t="shared" si="11"/>
        <v>0</v>
      </c>
      <c r="E756" s="1583"/>
      <c r="F756" s="1583"/>
      <c r="G756" s="1583"/>
      <c r="H756" s="1583"/>
      <c r="I756" s="1583"/>
      <c r="J756" s="1583"/>
      <c r="K756" s="3391"/>
      <c r="L756" s="158"/>
    </row>
    <row r="757" spans="1:12" ht="15.75" x14ac:dyDescent="0.2">
      <c r="A757" s="1581"/>
      <c r="B757" s="1582"/>
      <c r="C757" s="1583"/>
      <c r="D757" s="258">
        <f t="shared" si="11"/>
        <v>0</v>
      </c>
      <c r="E757" s="1583"/>
      <c r="F757" s="1583"/>
      <c r="G757" s="1583"/>
      <c r="H757" s="1583"/>
      <c r="I757" s="1583"/>
      <c r="J757" s="1583"/>
      <c r="K757" s="3391"/>
      <c r="L757" s="158"/>
    </row>
    <row r="758" spans="1:12" ht="15.75" x14ac:dyDescent="0.2">
      <c r="A758" s="1581"/>
      <c r="B758" s="1582"/>
      <c r="C758" s="1583"/>
      <c r="D758" s="258">
        <f t="shared" si="11"/>
        <v>0</v>
      </c>
      <c r="E758" s="1583"/>
      <c r="F758" s="1583"/>
      <c r="G758" s="1583"/>
      <c r="H758" s="1583"/>
      <c r="I758" s="1583"/>
      <c r="J758" s="1583"/>
      <c r="K758" s="3391"/>
      <c r="L758" s="158"/>
    </row>
    <row r="759" spans="1:12" ht="15.75" x14ac:dyDescent="0.2">
      <c r="A759" s="1581"/>
      <c r="B759" s="1582"/>
      <c r="C759" s="1583"/>
      <c r="D759" s="258">
        <f t="shared" si="11"/>
        <v>0</v>
      </c>
      <c r="E759" s="1583"/>
      <c r="F759" s="1583"/>
      <c r="G759" s="1583"/>
      <c r="H759" s="1583"/>
      <c r="I759" s="1583"/>
      <c r="J759" s="1583"/>
      <c r="K759" s="3391"/>
      <c r="L759" s="158"/>
    </row>
    <row r="760" spans="1:12" ht="15.75" x14ac:dyDescent="0.2">
      <c r="A760" s="1581"/>
      <c r="B760" s="1582"/>
      <c r="C760" s="1583"/>
      <c r="D760" s="258">
        <f t="shared" si="11"/>
        <v>0</v>
      </c>
      <c r="E760" s="1583"/>
      <c r="F760" s="1583"/>
      <c r="G760" s="1583"/>
      <c r="H760" s="1583"/>
      <c r="I760" s="1583"/>
      <c r="J760" s="1583"/>
      <c r="K760" s="3391"/>
      <c r="L760" s="158"/>
    </row>
    <row r="761" spans="1:12" ht="15.75" x14ac:dyDescent="0.2">
      <c r="A761" s="1581"/>
      <c r="B761" s="1582"/>
      <c r="C761" s="1583"/>
      <c r="D761" s="258">
        <f t="shared" si="11"/>
        <v>0</v>
      </c>
      <c r="E761" s="1583"/>
      <c r="F761" s="1583"/>
      <c r="G761" s="1583"/>
      <c r="H761" s="1583"/>
      <c r="I761" s="1583"/>
      <c r="J761" s="1583"/>
      <c r="K761" s="3391"/>
      <c r="L761" s="158"/>
    </row>
    <row r="762" spans="1:12" ht="15.75" x14ac:dyDescent="0.2">
      <c r="A762" s="1581"/>
      <c r="B762" s="1582"/>
      <c r="C762" s="1583"/>
      <c r="D762" s="258">
        <f t="shared" si="11"/>
        <v>0</v>
      </c>
      <c r="E762" s="1583"/>
      <c r="F762" s="1583"/>
      <c r="G762" s="1583"/>
      <c r="H762" s="1583"/>
      <c r="I762" s="1583"/>
      <c r="J762" s="1583"/>
      <c r="K762" s="3391"/>
      <c r="L762" s="158"/>
    </row>
    <row r="763" spans="1:12" ht="15.75" x14ac:dyDescent="0.2">
      <c r="A763" s="1581"/>
      <c r="B763" s="1582"/>
      <c r="C763" s="1583"/>
      <c r="D763" s="258">
        <f t="shared" si="11"/>
        <v>0</v>
      </c>
      <c r="E763" s="1583"/>
      <c r="F763" s="1583"/>
      <c r="G763" s="1583"/>
      <c r="H763" s="1583"/>
      <c r="I763" s="1583"/>
      <c r="J763" s="1583"/>
      <c r="K763" s="3391"/>
      <c r="L763" s="158"/>
    </row>
    <row r="764" spans="1:12" ht="15.75" x14ac:dyDescent="0.2">
      <c r="A764" s="1581"/>
      <c r="B764" s="1582"/>
      <c r="C764" s="1583"/>
      <c r="D764" s="258">
        <f t="shared" si="11"/>
        <v>0</v>
      </c>
      <c r="E764" s="1583"/>
      <c r="F764" s="1583"/>
      <c r="G764" s="1583"/>
      <c r="H764" s="1583"/>
      <c r="I764" s="1583"/>
      <c r="J764" s="1583"/>
      <c r="K764" s="3391"/>
      <c r="L764" s="158"/>
    </row>
    <row r="765" spans="1:12" ht="15.75" x14ac:dyDescent="0.2">
      <c r="A765" s="1581"/>
      <c r="B765" s="1582"/>
      <c r="C765" s="1583"/>
      <c r="D765" s="258">
        <f t="shared" si="11"/>
        <v>0</v>
      </c>
      <c r="E765" s="1583"/>
      <c r="F765" s="1583"/>
      <c r="G765" s="1583"/>
      <c r="H765" s="1583"/>
      <c r="I765" s="1583"/>
      <c r="J765" s="1583"/>
      <c r="K765" s="3391"/>
      <c r="L765" s="158"/>
    </row>
    <row r="766" spans="1:12" ht="15.75" x14ac:dyDescent="0.2">
      <c r="A766" s="1581"/>
      <c r="B766" s="1582"/>
      <c r="C766" s="1583"/>
      <c r="D766" s="258">
        <f t="shared" si="11"/>
        <v>0</v>
      </c>
      <c r="E766" s="1583"/>
      <c r="F766" s="1583"/>
      <c r="G766" s="1583"/>
      <c r="H766" s="1583"/>
      <c r="I766" s="1583"/>
      <c r="J766" s="1583"/>
      <c r="K766" s="3391"/>
      <c r="L766" s="158"/>
    </row>
    <row r="767" spans="1:12" ht="15.75" x14ac:dyDescent="0.2">
      <c r="A767" s="1581"/>
      <c r="B767" s="1582"/>
      <c r="C767" s="1583"/>
      <c r="D767" s="258">
        <f t="shared" si="11"/>
        <v>0</v>
      </c>
      <c r="E767" s="1583"/>
      <c r="F767" s="1583"/>
      <c r="G767" s="1583"/>
      <c r="H767" s="1583"/>
      <c r="I767" s="1583"/>
      <c r="J767" s="1583"/>
      <c r="K767" s="3391"/>
      <c r="L767" s="158"/>
    </row>
    <row r="768" spans="1:12" ht="15.75" x14ac:dyDescent="0.2">
      <c r="A768" s="1581"/>
      <c r="B768" s="1582"/>
      <c r="C768" s="1583"/>
      <c r="D768" s="258">
        <f t="shared" si="11"/>
        <v>0</v>
      </c>
      <c r="E768" s="1583"/>
      <c r="F768" s="1583"/>
      <c r="G768" s="1583"/>
      <c r="H768" s="1583"/>
      <c r="I768" s="1583"/>
      <c r="J768" s="1583"/>
      <c r="K768" s="3391"/>
      <c r="L768" s="158"/>
    </row>
    <row r="769" spans="1:12" ht="15.75" x14ac:dyDescent="0.2">
      <c r="A769" s="1581"/>
      <c r="B769" s="1582"/>
      <c r="C769" s="1583"/>
      <c r="D769" s="258">
        <f t="shared" si="11"/>
        <v>0</v>
      </c>
      <c r="E769" s="1583"/>
      <c r="F769" s="1583"/>
      <c r="G769" s="1583"/>
      <c r="H769" s="1583"/>
      <c r="I769" s="1583"/>
      <c r="J769" s="1583"/>
      <c r="K769" s="3391"/>
      <c r="L769" s="158"/>
    </row>
    <row r="770" spans="1:12" ht="15.75" x14ac:dyDescent="0.2">
      <c r="A770" s="1581"/>
      <c r="B770" s="1582"/>
      <c r="C770" s="1583"/>
      <c r="D770" s="258">
        <f t="shared" si="11"/>
        <v>0</v>
      </c>
      <c r="E770" s="1583"/>
      <c r="F770" s="1583"/>
      <c r="G770" s="1583"/>
      <c r="H770" s="1583"/>
      <c r="I770" s="1583"/>
      <c r="J770" s="1583"/>
      <c r="K770" s="3391"/>
      <c r="L770" s="158"/>
    </row>
    <row r="771" spans="1:12" ht="15.75" x14ac:dyDescent="0.2">
      <c r="A771" s="1581"/>
      <c r="B771" s="1582"/>
      <c r="C771" s="1583"/>
      <c r="D771" s="258">
        <f t="shared" si="11"/>
        <v>0</v>
      </c>
      <c r="E771" s="1583"/>
      <c r="F771" s="1583"/>
      <c r="G771" s="1583"/>
      <c r="H771" s="1583"/>
      <c r="I771" s="1583"/>
      <c r="J771" s="1583"/>
      <c r="K771" s="3391"/>
      <c r="L771" s="158"/>
    </row>
    <row r="772" spans="1:12" ht="15.75" x14ac:dyDescent="0.2">
      <c r="A772" s="1581"/>
      <c r="B772" s="1582"/>
      <c r="C772" s="1583"/>
      <c r="D772" s="258">
        <f t="shared" si="11"/>
        <v>0</v>
      </c>
      <c r="E772" s="1583"/>
      <c r="F772" s="1583"/>
      <c r="G772" s="1583"/>
      <c r="H772" s="1583"/>
      <c r="I772" s="1583"/>
      <c r="J772" s="1583"/>
      <c r="K772" s="3391"/>
      <c r="L772" s="158"/>
    </row>
    <row r="773" spans="1:12" ht="15.75" x14ac:dyDescent="0.2">
      <c r="A773" s="1581"/>
      <c r="B773" s="1582"/>
      <c r="C773" s="1583"/>
      <c r="D773" s="258">
        <f t="shared" si="11"/>
        <v>0</v>
      </c>
      <c r="E773" s="1583"/>
      <c r="F773" s="1583"/>
      <c r="G773" s="1583"/>
      <c r="H773" s="1583"/>
      <c r="I773" s="1583"/>
      <c r="J773" s="1583"/>
      <c r="K773" s="3391"/>
      <c r="L773" s="158"/>
    </row>
    <row r="774" spans="1:12" ht="15.75" x14ac:dyDescent="0.2">
      <c r="A774" s="1581"/>
      <c r="B774" s="1582"/>
      <c r="C774" s="1583"/>
      <c r="D774" s="258">
        <f t="shared" si="11"/>
        <v>0</v>
      </c>
      <c r="E774" s="1583"/>
      <c r="F774" s="1583"/>
      <c r="G774" s="1583"/>
      <c r="H774" s="1583"/>
      <c r="I774" s="1583"/>
      <c r="J774" s="1583"/>
      <c r="K774" s="3391"/>
      <c r="L774" s="158"/>
    </row>
    <row r="775" spans="1:12" ht="15.75" x14ac:dyDescent="0.2">
      <c r="A775" s="1581"/>
      <c r="B775" s="1582"/>
      <c r="C775" s="1583"/>
      <c r="D775" s="258">
        <f t="shared" si="11"/>
        <v>0</v>
      </c>
      <c r="E775" s="1583"/>
      <c r="F775" s="1583"/>
      <c r="G775" s="1583"/>
      <c r="H775" s="1583"/>
      <c r="I775" s="1583"/>
      <c r="J775" s="1583"/>
      <c r="K775" s="3391"/>
      <c r="L775" s="158"/>
    </row>
    <row r="776" spans="1:12" ht="15.75" x14ac:dyDescent="0.2">
      <c r="A776" s="1581"/>
      <c r="B776" s="1582"/>
      <c r="C776" s="1583"/>
      <c r="D776" s="258">
        <f t="shared" si="11"/>
        <v>0</v>
      </c>
      <c r="E776" s="1583"/>
      <c r="F776" s="1583"/>
      <c r="G776" s="1583"/>
      <c r="H776" s="1583"/>
      <c r="I776" s="1583"/>
      <c r="J776" s="1583"/>
      <c r="K776" s="3391"/>
      <c r="L776" s="158"/>
    </row>
    <row r="777" spans="1:12" ht="15.75" x14ac:dyDescent="0.2">
      <c r="A777" s="1581"/>
      <c r="B777" s="1582"/>
      <c r="C777" s="1583"/>
      <c r="D777" s="258">
        <f t="shared" si="11"/>
        <v>0</v>
      </c>
      <c r="E777" s="1583"/>
      <c r="F777" s="1583"/>
      <c r="G777" s="1583"/>
      <c r="H777" s="1583"/>
      <c r="I777" s="1583"/>
      <c r="J777" s="1583"/>
      <c r="K777" s="3391"/>
      <c r="L777" s="158"/>
    </row>
    <row r="778" spans="1:12" ht="15.75" x14ac:dyDescent="0.2">
      <c r="A778" s="1581"/>
      <c r="B778" s="1582"/>
      <c r="C778" s="1583"/>
      <c r="D778" s="258">
        <f t="shared" si="11"/>
        <v>0</v>
      </c>
      <c r="E778" s="1583"/>
      <c r="F778" s="1583"/>
      <c r="G778" s="1583"/>
      <c r="H778" s="1583"/>
      <c r="I778" s="1583"/>
      <c r="J778" s="1583"/>
      <c r="K778" s="3391"/>
      <c r="L778" s="158"/>
    </row>
    <row r="779" spans="1:12" ht="15.75" x14ac:dyDescent="0.2">
      <c r="A779" s="1581"/>
      <c r="B779" s="1582"/>
      <c r="C779" s="1583"/>
      <c r="D779" s="258">
        <f t="shared" si="11"/>
        <v>0</v>
      </c>
      <c r="E779" s="1583"/>
      <c r="F779" s="1583"/>
      <c r="G779" s="1583"/>
      <c r="H779" s="1583"/>
      <c r="I779" s="1583"/>
      <c r="J779" s="1583"/>
      <c r="K779" s="3391"/>
      <c r="L779" s="158"/>
    </row>
    <row r="780" spans="1:12" ht="15.75" x14ac:dyDescent="0.2">
      <c r="A780" s="1581"/>
      <c r="B780" s="1582"/>
      <c r="C780" s="1583"/>
      <c r="D780" s="258">
        <f t="shared" si="11"/>
        <v>0</v>
      </c>
      <c r="E780" s="1583"/>
      <c r="F780" s="1583"/>
      <c r="G780" s="1583"/>
      <c r="H780" s="1583"/>
      <c r="I780" s="1583"/>
      <c r="J780" s="1583"/>
      <c r="K780" s="3391"/>
      <c r="L780" s="158"/>
    </row>
    <row r="781" spans="1:12" ht="15.75" x14ac:dyDescent="0.2">
      <c r="A781" s="1581"/>
      <c r="B781" s="1582"/>
      <c r="C781" s="1583"/>
      <c r="D781" s="258">
        <f t="shared" si="11"/>
        <v>0</v>
      </c>
      <c r="E781" s="1583"/>
      <c r="F781" s="1583"/>
      <c r="G781" s="1583"/>
      <c r="H781" s="1583"/>
      <c r="I781" s="1583"/>
      <c r="J781" s="1583"/>
      <c r="K781" s="3391"/>
      <c r="L781" s="158"/>
    </row>
    <row r="782" spans="1:12" ht="15.75" x14ac:dyDescent="0.2">
      <c r="A782" s="1581"/>
      <c r="B782" s="1582"/>
      <c r="C782" s="1583"/>
      <c r="D782" s="258">
        <f t="shared" si="11"/>
        <v>0</v>
      </c>
      <c r="E782" s="1583"/>
      <c r="F782" s="1583"/>
      <c r="G782" s="1583"/>
      <c r="H782" s="1583"/>
      <c r="I782" s="1583"/>
      <c r="J782" s="1583"/>
      <c r="K782" s="3391"/>
      <c r="L782" s="158"/>
    </row>
    <row r="783" spans="1:12" ht="15.75" x14ac:dyDescent="0.2">
      <c r="A783" s="1581"/>
      <c r="B783" s="1582"/>
      <c r="C783" s="1583"/>
      <c r="D783" s="258">
        <f t="shared" si="11"/>
        <v>0</v>
      </c>
      <c r="E783" s="1583"/>
      <c r="F783" s="1583"/>
      <c r="G783" s="1583"/>
      <c r="H783" s="1583"/>
      <c r="I783" s="1583"/>
      <c r="J783" s="1583"/>
      <c r="K783" s="3391"/>
      <c r="L783" s="158"/>
    </row>
    <row r="784" spans="1:12" ht="15.75" x14ac:dyDescent="0.2">
      <c r="A784" s="1581"/>
      <c r="B784" s="1582"/>
      <c r="C784" s="1583"/>
      <c r="D784" s="258">
        <f t="shared" si="11"/>
        <v>0</v>
      </c>
      <c r="E784" s="1583"/>
      <c r="F784" s="1583"/>
      <c r="G784" s="1583"/>
      <c r="H784" s="1583"/>
      <c r="I784" s="1583"/>
      <c r="J784" s="1583"/>
      <c r="K784" s="3391"/>
      <c r="L784" s="158"/>
    </row>
    <row r="785" spans="1:12" ht="15.75" x14ac:dyDescent="0.2">
      <c r="A785" s="1581"/>
      <c r="B785" s="1582"/>
      <c r="C785" s="1583"/>
      <c r="D785" s="258">
        <f t="shared" si="11"/>
        <v>0</v>
      </c>
      <c r="E785" s="1583"/>
      <c r="F785" s="1583"/>
      <c r="G785" s="1583"/>
      <c r="H785" s="1583"/>
      <c r="I785" s="1583"/>
      <c r="J785" s="1583"/>
      <c r="K785" s="3391"/>
      <c r="L785" s="158"/>
    </row>
    <row r="786" spans="1:12" ht="15.75" x14ac:dyDescent="0.2">
      <c r="A786" s="1581"/>
      <c r="B786" s="1582"/>
      <c r="C786" s="1583"/>
      <c r="D786" s="258">
        <f t="shared" si="11"/>
        <v>0</v>
      </c>
      <c r="E786" s="1583"/>
      <c r="F786" s="1583"/>
      <c r="G786" s="1583"/>
      <c r="H786" s="1583"/>
      <c r="I786" s="1583"/>
      <c r="J786" s="1583"/>
      <c r="K786" s="3391"/>
      <c r="L786" s="158"/>
    </row>
    <row r="787" spans="1:12" ht="15.75" x14ac:dyDescent="0.2">
      <c r="A787" s="1581"/>
      <c r="B787" s="1582"/>
      <c r="C787" s="1583"/>
      <c r="D787" s="258">
        <f t="shared" si="11"/>
        <v>0</v>
      </c>
      <c r="E787" s="1583"/>
      <c r="F787" s="1583"/>
      <c r="G787" s="1583"/>
      <c r="H787" s="1583"/>
      <c r="I787" s="1583"/>
      <c r="J787" s="1583"/>
      <c r="K787" s="3391"/>
      <c r="L787" s="158"/>
    </row>
    <row r="788" spans="1:12" ht="15.75" x14ac:dyDescent="0.2">
      <c r="A788" s="1581"/>
      <c r="B788" s="1582"/>
      <c r="C788" s="1583"/>
      <c r="D788" s="258">
        <f t="shared" si="11"/>
        <v>0</v>
      </c>
      <c r="E788" s="1583"/>
      <c r="F788" s="1583"/>
      <c r="G788" s="1583"/>
      <c r="H788" s="1583"/>
      <c r="I788" s="1583"/>
      <c r="J788" s="1583"/>
      <c r="K788" s="3391"/>
      <c r="L788" s="158"/>
    </row>
  </sheetData>
  <autoFilter ref="B6:K6"/>
  <mergeCells count="34">
    <mergeCell ref="A3:B3"/>
    <mergeCell ref="C3:F3"/>
    <mergeCell ref="G3:H3"/>
    <mergeCell ref="I3:J3"/>
    <mergeCell ref="A4:B4"/>
    <mergeCell ref="C4:F4"/>
    <mergeCell ref="G4:H4"/>
    <mergeCell ref="I4:J4"/>
    <mergeCell ref="A1:L1"/>
    <mergeCell ref="A2:B2"/>
    <mergeCell ref="C2:F2"/>
    <mergeCell ref="G2:H2"/>
    <mergeCell ref="I2:J2"/>
    <mergeCell ref="K2:L2"/>
    <mergeCell ref="A5:B5"/>
    <mergeCell ref="C5:F5"/>
    <mergeCell ref="G5:H5"/>
    <mergeCell ref="I5:J5"/>
    <mergeCell ref="A24:A25"/>
    <mergeCell ref="C25:J25"/>
    <mergeCell ref="C7:J7"/>
    <mergeCell ref="C8:J8"/>
    <mergeCell ref="C23:J23"/>
    <mergeCell ref="H17:J17"/>
    <mergeCell ref="H13:J13"/>
    <mergeCell ref="H12:J12"/>
    <mergeCell ref="C58:J58"/>
    <mergeCell ref="C56:J56"/>
    <mergeCell ref="K3:L3"/>
    <mergeCell ref="K4:L4"/>
    <mergeCell ref="K5:L5"/>
    <mergeCell ref="C30:J30"/>
    <mergeCell ref="C47:J47"/>
    <mergeCell ref="C44:J44"/>
  </mergeCell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tabColor theme="3" tint="0.39997558519241921"/>
  </sheetPr>
  <dimension ref="A1:M759"/>
  <sheetViews>
    <sheetView workbookViewId="0">
      <pane ySplit="6" topLeftCell="A16" activePane="bottomLeft" state="frozen"/>
      <selection activeCell="C163" sqref="C163:J163"/>
      <selection pane="bottomLeft" activeCell="I21" sqref="I21"/>
    </sheetView>
  </sheetViews>
  <sheetFormatPr defaultRowHeight="12.75" x14ac:dyDescent="0.2"/>
  <cols>
    <col min="1" max="1" width="11.28515625" bestFit="1" customWidth="1"/>
    <col min="2" max="2" width="11.85546875" customWidth="1"/>
    <col min="3" max="11" width="12.85546875" customWidth="1"/>
    <col min="12" max="12" width="58.28515625" customWidth="1"/>
  </cols>
  <sheetData>
    <row r="1" spans="1:13" s="2" customFormat="1" ht="30.75" customHeight="1" thickTop="1" x14ac:dyDescent="0.25">
      <c r="A1" s="3853" t="s">
        <v>3755</v>
      </c>
      <c r="B1" s="3854"/>
      <c r="C1" s="3854"/>
      <c r="D1" s="3854"/>
      <c r="E1" s="3854"/>
      <c r="F1" s="3854"/>
      <c r="G1" s="3854"/>
      <c r="H1" s="3854"/>
      <c r="I1" s="3854"/>
      <c r="J1" s="3854"/>
      <c r="K1" s="3854"/>
      <c r="L1" s="3855"/>
      <c r="M1" s="1"/>
    </row>
    <row r="2" spans="1:13" s="5" customFormat="1" ht="20.25" customHeight="1" x14ac:dyDescent="0.25">
      <c r="A2" s="3463" t="s">
        <v>259</v>
      </c>
      <c r="B2" s="3464"/>
      <c r="C2" s="3445">
        <f>25*(25+125+83)</f>
        <v>5825</v>
      </c>
      <c r="D2" s="3446"/>
      <c r="E2" s="3446"/>
      <c r="F2" s="3447"/>
      <c r="G2" s="3461"/>
      <c r="H2" s="3462"/>
      <c r="I2" s="3437" t="s">
        <v>260</v>
      </c>
      <c r="J2" s="3438"/>
      <c r="K2" s="3500" t="s">
        <v>499</v>
      </c>
      <c r="L2" s="3501"/>
      <c r="M2" s="4"/>
    </row>
    <row r="3" spans="1:13" s="5" customFormat="1" ht="20.25" customHeight="1" x14ac:dyDescent="0.25">
      <c r="A3" s="3463" t="s">
        <v>261</v>
      </c>
      <c r="B3" s="3464"/>
      <c r="C3" s="3445" t="s">
        <v>3762</v>
      </c>
      <c r="D3" s="3446"/>
      <c r="E3" s="3446"/>
      <c r="F3" s="3447"/>
      <c r="G3" s="3440"/>
      <c r="H3" s="3441"/>
      <c r="I3" s="3437" t="s">
        <v>262</v>
      </c>
      <c r="J3" s="3438"/>
      <c r="K3" s="3500" t="s">
        <v>1674</v>
      </c>
      <c r="L3" s="3501"/>
      <c r="M3" s="4"/>
    </row>
    <row r="4" spans="1:13" s="5" customFormat="1" ht="20.25" customHeight="1" x14ac:dyDescent="0.25">
      <c r="A4" s="3463" t="s">
        <v>263</v>
      </c>
      <c r="B4" s="3464"/>
      <c r="C4" s="3445" t="s">
        <v>3789</v>
      </c>
      <c r="D4" s="3446"/>
      <c r="E4" s="3446"/>
      <c r="F4" s="3447"/>
      <c r="G4" s="3461"/>
      <c r="H4" s="3462"/>
      <c r="I4" s="3437" t="s">
        <v>264</v>
      </c>
      <c r="J4" s="3438"/>
      <c r="K4" s="3500" t="s">
        <v>3405</v>
      </c>
      <c r="L4" s="3501"/>
      <c r="M4" s="4"/>
    </row>
    <row r="5" spans="1:13" s="5" customFormat="1" ht="73.5" customHeight="1" thickBot="1" x14ac:dyDescent="0.3">
      <c r="A5" s="3448" t="s">
        <v>265</v>
      </c>
      <c r="B5" s="3449"/>
      <c r="C5" s="3526" t="s">
        <v>3790</v>
      </c>
      <c r="D5" s="3527"/>
      <c r="E5" s="3527"/>
      <c r="F5" s="3737"/>
      <c r="G5" s="4244" t="s">
        <v>383</v>
      </c>
      <c r="H5" s="4245"/>
      <c r="I5" s="3437" t="s">
        <v>397</v>
      </c>
      <c r="J5" s="3438"/>
      <c r="K5" s="4031" t="s">
        <v>3761</v>
      </c>
      <c r="L5" s="4032"/>
      <c r="M5" s="4"/>
    </row>
    <row r="6" spans="1:13" s="10" customFormat="1"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3" ht="96" customHeight="1" thickTop="1" x14ac:dyDescent="0.2">
      <c r="A7" s="1254">
        <v>44046</v>
      </c>
      <c r="B7" s="1255" t="s">
        <v>62</v>
      </c>
      <c r="C7" s="3583" t="s">
        <v>3793</v>
      </c>
      <c r="D7" s="3584"/>
      <c r="E7" s="3584"/>
      <c r="F7" s="3584"/>
      <c r="G7" s="3584"/>
      <c r="H7" s="3584"/>
      <c r="I7" s="3584"/>
      <c r="J7" s="3585"/>
      <c r="K7" s="2766" t="s">
        <v>1909</v>
      </c>
      <c r="L7" s="2131" t="s">
        <v>3792</v>
      </c>
    </row>
    <row r="8" spans="1:13" ht="15.75" x14ac:dyDescent="0.25">
      <c r="A8" s="2434">
        <v>44046</v>
      </c>
      <c r="B8" s="2435" t="s">
        <v>26</v>
      </c>
      <c r="C8" s="3473" t="s">
        <v>3771</v>
      </c>
      <c r="D8" s="3474"/>
      <c r="E8" s="3474"/>
      <c r="F8" s="3474"/>
      <c r="G8" s="3474"/>
      <c r="H8" s="3474"/>
      <c r="I8" s="3474"/>
      <c r="J8" s="3475"/>
      <c r="K8" s="2465"/>
      <c r="L8" s="234"/>
    </row>
    <row r="9" spans="1:13" ht="15.75" x14ac:dyDescent="0.25">
      <c r="A9" s="2424">
        <v>44048</v>
      </c>
      <c r="B9" s="2425" t="s">
        <v>186</v>
      </c>
      <c r="C9" s="2426"/>
      <c r="D9" s="258" t="s">
        <v>301</v>
      </c>
      <c r="E9" s="2426" t="s">
        <v>301</v>
      </c>
      <c r="F9" s="2426"/>
      <c r="G9" s="2426"/>
      <c r="H9" s="2426">
        <v>5800</v>
      </c>
      <c r="I9" s="2426">
        <v>100</v>
      </c>
      <c r="J9" s="2426"/>
      <c r="K9" s="2471"/>
      <c r="L9" s="234" t="s">
        <v>3786</v>
      </c>
    </row>
    <row r="10" spans="1:13" ht="15.75" x14ac:dyDescent="0.25">
      <c r="A10" s="2424">
        <v>44055</v>
      </c>
      <c r="B10" s="2425" t="s">
        <v>12</v>
      </c>
      <c r="C10" s="258">
        <v>35</v>
      </c>
      <c r="D10" s="258">
        <f>+C10*(100-E10)/100</f>
        <v>34.65</v>
      </c>
      <c r="E10" s="258">
        <v>1</v>
      </c>
      <c r="F10" s="258" t="s">
        <v>159</v>
      </c>
      <c r="G10" s="258">
        <v>55</v>
      </c>
      <c r="H10" s="2426"/>
      <c r="I10" s="2426"/>
      <c r="J10" s="2426"/>
      <c r="K10" s="2471"/>
      <c r="L10" s="234" t="s">
        <v>2146</v>
      </c>
    </row>
    <row r="11" spans="1:13" ht="15.75" x14ac:dyDescent="0.25">
      <c r="A11" s="2424">
        <v>44055</v>
      </c>
      <c r="B11" s="2425" t="s">
        <v>186</v>
      </c>
      <c r="C11" s="2426"/>
      <c r="D11" s="258">
        <f t="shared" ref="D11:D56" si="0">+C11*(100-E11)/100</f>
        <v>0</v>
      </c>
      <c r="E11" s="2426"/>
      <c r="F11" s="2426"/>
      <c r="G11" s="2426"/>
      <c r="H11" s="2426">
        <v>5800</v>
      </c>
      <c r="I11" s="2426">
        <v>100</v>
      </c>
      <c r="J11" s="2426"/>
      <c r="K11" s="2471"/>
      <c r="L11" s="234" t="s">
        <v>3785</v>
      </c>
    </row>
    <row r="12" spans="1:13" ht="15.75" x14ac:dyDescent="0.25">
      <c r="A12" s="2410">
        <v>44073</v>
      </c>
      <c r="B12" s="2306" t="s">
        <v>4</v>
      </c>
      <c r="C12" s="2311"/>
      <c r="D12" s="2312"/>
      <c r="E12" s="2311">
        <v>1</v>
      </c>
      <c r="F12" s="2311"/>
      <c r="G12" s="2311"/>
      <c r="H12" s="2311"/>
      <c r="I12" s="2311"/>
      <c r="J12" s="2311"/>
      <c r="K12" s="2885"/>
      <c r="L12" s="2313"/>
    </row>
    <row r="13" spans="1:13" ht="15.75" x14ac:dyDescent="0.25">
      <c r="A13" s="2410">
        <v>44104</v>
      </c>
      <c r="B13" s="2306" t="s">
        <v>4</v>
      </c>
      <c r="C13" s="2311"/>
      <c r="D13" s="2312"/>
      <c r="E13" s="2311">
        <v>1</v>
      </c>
      <c r="F13" s="2311"/>
      <c r="G13" s="2311"/>
      <c r="H13" s="2311"/>
      <c r="I13" s="2311"/>
      <c r="J13" s="2311"/>
      <c r="K13" s="3126"/>
      <c r="L13" s="2313"/>
    </row>
    <row r="14" spans="1:13" ht="15.75" x14ac:dyDescent="0.25">
      <c r="A14" s="2410">
        <v>44134</v>
      </c>
      <c r="B14" s="2306" t="s">
        <v>4</v>
      </c>
      <c r="C14" s="2311"/>
      <c r="D14" s="2312"/>
      <c r="E14" s="2311">
        <v>1</v>
      </c>
      <c r="F14" s="2311"/>
      <c r="G14" s="2311"/>
      <c r="H14" s="2311"/>
      <c r="I14" s="2311"/>
      <c r="J14" s="2311"/>
      <c r="K14" s="3126"/>
      <c r="L14" s="2313"/>
    </row>
    <row r="15" spans="1:13" ht="21.75" customHeight="1" x14ac:dyDescent="0.25">
      <c r="A15" s="2424">
        <v>44159</v>
      </c>
      <c r="B15" s="2425" t="s">
        <v>14</v>
      </c>
      <c r="C15" s="3473" t="s">
        <v>4053</v>
      </c>
      <c r="D15" s="3474"/>
      <c r="E15" s="3474"/>
      <c r="F15" s="3474"/>
      <c r="G15" s="3474"/>
      <c r="H15" s="3474"/>
      <c r="I15" s="3474"/>
      <c r="J15" s="3475"/>
      <c r="K15" s="2471"/>
      <c r="L15" s="234"/>
    </row>
    <row r="16" spans="1:13" ht="15.75" x14ac:dyDescent="0.25">
      <c r="A16" s="2410">
        <v>44165</v>
      </c>
      <c r="B16" s="2306" t="s">
        <v>4</v>
      </c>
      <c r="C16" s="2311"/>
      <c r="D16" s="2312"/>
      <c r="E16" s="2311">
        <v>1</v>
      </c>
      <c r="F16" s="2311"/>
      <c r="G16" s="2311"/>
      <c r="H16" s="2311"/>
      <c r="I16" s="2311"/>
      <c r="J16" s="2311"/>
      <c r="K16" s="3126"/>
      <c r="L16" s="2313"/>
    </row>
    <row r="17" spans="1:12" ht="42.75" customHeight="1" x14ac:dyDescent="0.25">
      <c r="A17" s="2424">
        <v>44169</v>
      </c>
      <c r="B17" s="2425" t="s">
        <v>12</v>
      </c>
      <c r="C17" s="3473" t="s">
        <v>4079</v>
      </c>
      <c r="D17" s="3667"/>
      <c r="E17" s="3667"/>
      <c r="F17" s="3667"/>
      <c r="G17" s="3667"/>
      <c r="H17" s="3667"/>
      <c r="I17" s="3667"/>
      <c r="J17" s="3668"/>
      <c r="K17" s="2471"/>
      <c r="L17" s="234" t="s">
        <v>301</v>
      </c>
    </row>
    <row r="18" spans="1:12" ht="15.75" x14ac:dyDescent="0.25">
      <c r="A18" s="2424">
        <v>44171</v>
      </c>
      <c r="B18" s="2425" t="s">
        <v>186</v>
      </c>
      <c r="C18" s="2426"/>
      <c r="D18" s="258">
        <f t="shared" si="0"/>
        <v>0</v>
      </c>
      <c r="E18" s="2426"/>
      <c r="F18" s="2426"/>
      <c r="G18" s="2426"/>
      <c r="H18" s="2426"/>
      <c r="I18" s="2426"/>
      <c r="J18" s="2426" t="s">
        <v>516</v>
      </c>
      <c r="K18" s="2471"/>
      <c r="L18" s="234"/>
    </row>
    <row r="19" spans="1:12" ht="15.75" x14ac:dyDescent="0.25">
      <c r="A19" s="2424">
        <v>44177</v>
      </c>
      <c r="B19" s="2425" t="s">
        <v>186</v>
      </c>
      <c r="C19" s="2426"/>
      <c r="D19" s="258">
        <f t="shared" si="0"/>
        <v>0</v>
      </c>
      <c r="E19" s="2426"/>
      <c r="F19" s="2426"/>
      <c r="G19" s="2426"/>
      <c r="H19" s="2426"/>
      <c r="I19" s="2426"/>
      <c r="J19" s="2426" t="s">
        <v>516</v>
      </c>
      <c r="K19" s="2471"/>
      <c r="L19" s="234"/>
    </row>
    <row r="20" spans="1:12" ht="15.75" x14ac:dyDescent="0.25">
      <c r="A20" s="2424">
        <v>44178</v>
      </c>
      <c r="B20" s="2425" t="s">
        <v>33</v>
      </c>
      <c r="C20" s="3482" t="s">
        <v>4098</v>
      </c>
      <c r="D20" s="3505"/>
      <c r="E20" s="3505"/>
      <c r="F20" s="3505"/>
      <c r="G20" s="3505"/>
      <c r="H20" s="3505"/>
      <c r="I20" s="3505"/>
      <c r="J20" s="3483"/>
      <c r="K20" s="2471"/>
      <c r="L20" s="234"/>
    </row>
    <row r="21" spans="1:12" ht="15.75" x14ac:dyDescent="0.25">
      <c r="A21" s="2410">
        <v>44195</v>
      </c>
      <c r="B21" s="2306" t="s">
        <v>4</v>
      </c>
      <c r="C21" s="2311"/>
      <c r="D21" s="2312"/>
      <c r="E21" s="2311">
        <v>1</v>
      </c>
      <c r="F21" s="2311"/>
      <c r="G21" s="2311"/>
      <c r="H21" s="2311"/>
      <c r="I21" s="2311"/>
      <c r="J21" s="2311"/>
      <c r="K21" s="3126"/>
      <c r="L21" s="2313"/>
    </row>
    <row r="22" spans="1:12" ht="31.5" x14ac:dyDescent="0.25">
      <c r="A22" s="2424">
        <v>44198</v>
      </c>
      <c r="B22" s="2425" t="s">
        <v>186</v>
      </c>
      <c r="C22" s="2426"/>
      <c r="D22" s="258">
        <f t="shared" si="0"/>
        <v>0</v>
      </c>
      <c r="E22" s="2426"/>
      <c r="F22" s="2426"/>
      <c r="G22" s="2426"/>
      <c r="H22" s="3025">
        <v>5825</v>
      </c>
      <c r="I22" s="3025">
        <v>100</v>
      </c>
      <c r="J22" s="2426"/>
      <c r="K22" s="2471"/>
      <c r="L22" s="234" t="s">
        <v>4210</v>
      </c>
    </row>
    <row r="23" spans="1:12" ht="15.75" x14ac:dyDescent="0.25">
      <c r="A23" s="2424">
        <v>44223</v>
      </c>
      <c r="B23" s="2425" t="s">
        <v>12</v>
      </c>
      <c r="C23" s="258">
        <v>30</v>
      </c>
      <c r="D23" s="258">
        <f>+C23-(E23/100*C23)</f>
        <v>29.7</v>
      </c>
      <c r="E23" s="258">
        <v>1</v>
      </c>
      <c r="F23" s="258" t="s">
        <v>159</v>
      </c>
      <c r="G23" s="258">
        <v>80</v>
      </c>
      <c r="H23" s="2426"/>
      <c r="I23" s="2426"/>
      <c r="J23" s="2426"/>
      <c r="K23" s="2471"/>
      <c r="L23" s="234" t="s">
        <v>22</v>
      </c>
    </row>
    <row r="24" spans="1:12" ht="15.75" x14ac:dyDescent="0.25">
      <c r="A24" s="2410">
        <v>44226</v>
      </c>
      <c r="B24" s="2306" t="s">
        <v>4</v>
      </c>
      <c r="C24" s="2311"/>
      <c r="D24" s="2312"/>
      <c r="E24" s="2311">
        <v>1</v>
      </c>
      <c r="F24" s="2311"/>
      <c r="G24" s="2311"/>
      <c r="H24" s="2311"/>
      <c r="I24" s="2311"/>
      <c r="J24" s="2311"/>
      <c r="K24" s="3126"/>
      <c r="L24" s="2313"/>
    </row>
    <row r="25" spans="1:12" ht="15.75" x14ac:dyDescent="0.25">
      <c r="A25" s="2410">
        <v>44255</v>
      </c>
      <c r="B25" s="2306" t="s">
        <v>4</v>
      </c>
      <c r="C25" s="2311"/>
      <c r="D25" s="2312"/>
      <c r="E25" s="2311">
        <v>1</v>
      </c>
      <c r="F25" s="2311"/>
      <c r="G25" s="2311"/>
      <c r="H25" s="2311"/>
      <c r="I25" s="2311"/>
      <c r="J25" s="2311"/>
      <c r="K25" s="3126"/>
      <c r="L25" s="2313"/>
    </row>
    <row r="26" spans="1:12" ht="15.75" x14ac:dyDescent="0.25">
      <c r="A26" s="2410">
        <v>44285</v>
      </c>
      <c r="B26" s="2306" t="s">
        <v>4</v>
      </c>
      <c r="C26" s="2311"/>
      <c r="D26" s="2312"/>
      <c r="E26" s="2311">
        <v>2</v>
      </c>
      <c r="F26" s="2311"/>
      <c r="G26" s="2311"/>
      <c r="H26" s="2311"/>
      <c r="I26" s="2311"/>
      <c r="J26" s="2311"/>
      <c r="K26" s="3126"/>
      <c r="L26" s="2313"/>
    </row>
    <row r="27" spans="1:12" ht="15.75" x14ac:dyDescent="0.25">
      <c r="A27" s="3459">
        <v>44355</v>
      </c>
      <c r="B27" s="2425" t="s">
        <v>186</v>
      </c>
      <c r="C27" s="2426"/>
      <c r="D27" s="258">
        <f t="shared" si="0"/>
        <v>0</v>
      </c>
      <c r="E27" s="2426"/>
      <c r="F27" s="2426"/>
      <c r="G27" s="2426"/>
      <c r="H27" s="3200">
        <v>5785</v>
      </c>
      <c r="I27" s="3200">
        <v>100</v>
      </c>
      <c r="J27" s="2426"/>
      <c r="K27" s="2471"/>
      <c r="L27" s="234" t="s">
        <v>4392</v>
      </c>
    </row>
    <row r="28" spans="1:12" ht="15.75" x14ac:dyDescent="0.25">
      <c r="A28" s="3460"/>
      <c r="B28" s="2425" t="s">
        <v>14</v>
      </c>
      <c r="C28" s="3666" t="s">
        <v>4402</v>
      </c>
      <c r="D28" s="3667"/>
      <c r="E28" s="3667"/>
      <c r="F28" s="3667"/>
      <c r="G28" s="3667"/>
      <c r="H28" s="3667"/>
      <c r="I28" s="3667"/>
      <c r="J28" s="3668"/>
      <c r="K28" s="2471"/>
      <c r="L28" s="124"/>
    </row>
    <row r="29" spans="1:12" ht="15.75" x14ac:dyDescent="0.25">
      <c r="A29" s="2424">
        <v>44363</v>
      </c>
      <c r="B29" s="2425" t="s">
        <v>14</v>
      </c>
      <c r="C29" s="3666" t="s">
        <v>3744</v>
      </c>
      <c r="D29" s="3667"/>
      <c r="E29" s="3667"/>
      <c r="F29" s="3667"/>
      <c r="G29" s="3667"/>
      <c r="H29" s="3667"/>
      <c r="I29" s="3667"/>
      <c r="J29" s="3668"/>
      <c r="K29" s="2471"/>
      <c r="L29" s="124"/>
    </row>
    <row r="30" spans="1:12" ht="15.75" x14ac:dyDescent="0.25">
      <c r="A30" s="2424">
        <v>44371</v>
      </c>
      <c r="B30" s="2425" t="s">
        <v>186</v>
      </c>
      <c r="C30" s="2426"/>
      <c r="D30" s="258" t="s">
        <v>301</v>
      </c>
      <c r="E30" s="2426"/>
      <c r="F30" s="2426"/>
      <c r="G30" s="2426"/>
      <c r="H30" s="2426">
        <v>5660</v>
      </c>
      <c r="I30" s="2426">
        <v>100</v>
      </c>
      <c r="J30" s="2426"/>
      <c r="K30" s="2471"/>
      <c r="L30" s="124"/>
    </row>
    <row r="31" spans="1:12" ht="15.75" x14ac:dyDescent="0.25">
      <c r="A31" s="2424">
        <v>44442</v>
      </c>
      <c r="B31" s="2425" t="s">
        <v>12</v>
      </c>
      <c r="C31" s="3306">
        <v>20</v>
      </c>
      <c r="D31" s="258">
        <v>19</v>
      </c>
      <c r="E31" s="3306">
        <v>2</v>
      </c>
      <c r="F31" s="3306" t="s">
        <v>159</v>
      </c>
      <c r="G31" s="3306">
        <v>75</v>
      </c>
      <c r="H31" s="2426"/>
      <c r="I31" s="2426"/>
      <c r="J31" s="2426"/>
      <c r="K31" s="2471"/>
      <c r="L31" s="124" t="s">
        <v>3089</v>
      </c>
    </row>
    <row r="32" spans="1:12" ht="15.75" x14ac:dyDescent="0.25">
      <c r="A32" s="2424"/>
      <c r="B32" s="2425"/>
      <c r="C32" s="2426"/>
      <c r="D32" s="258">
        <f t="shared" si="0"/>
        <v>0</v>
      </c>
      <c r="E32" s="2426"/>
      <c r="F32" s="2426"/>
      <c r="G32" s="2426"/>
      <c r="H32" s="2426"/>
      <c r="I32" s="2426"/>
      <c r="J32" s="2426"/>
      <c r="K32" s="2471"/>
      <c r="L32" s="124"/>
    </row>
    <row r="33" spans="1:12" ht="15.75" x14ac:dyDescent="0.25">
      <c r="A33" s="2424"/>
      <c r="B33" s="2425"/>
      <c r="C33" s="2426"/>
      <c r="D33" s="258">
        <f t="shared" si="0"/>
        <v>0</v>
      </c>
      <c r="E33" s="2426"/>
      <c r="F33" s="2426"/>
      <c r="G33" s="2426"/>
      <c r="H33" s="2426"/>
      <c r="I33" s="2426"/>
      <c r="J33" s="2426"/>
      <c r="K33" s="2471"/>
      <c r="L33" s="124"/>
    </row>
    <row r="34" spans="1:12" ht="15.75" x14ac:dyDescent="0.25">
      <c r="A34" s="2424"/>
      <c r="B34" s="2425"/>
      <c r="C34" s="2426"/>
      <c r="D34" s="258">
        <f t="shared" si="0"/>
        <v>0</v>
      </c>
      <c r="E34" s="2426"/>
      <c r="F34" s="2426"/>
      <c r="G34" s="2426"/>
      <c r="H34" s="2426"/>
      <c r="I34" s="2426"/>
      <c r="J34" s="2426"/>
      <c r="K34" s="2471"/>
      <c r="L34" s="124"/>
    </row>
    <row r="35" spans="1:12" ht="15.75" x14ac:dyDescent="0.25">
      <c r="A35" s="2424"/>
      <c r="B35" s="2425"/>
      <c r="C35" s="2426"/>
      <c r="D35" s="258">
        <f t="shared" si="0"/>
        <v>0</v>
      </c>
      <c r="E35" s="2426"/>
      <c r="F35" s="2426"/>
      <c r="G35" s="2426"/>
      <c r="H35" s="2426"/>
      <c r="I35" s="2426"/>
      <c r="J35" s="2426"/>
      <c r="K35" s="2471"/>
      <c r="L35" s="124"/>
    </row>
    <row r="36" spans="1:12" ht="15.75" x14ac:dyDescent="0.25">
      <c r="A36" s="2424"/>
      <c r="B36" s="2425"/>
      <c r="C36" s="2426"/>
      <c r="D36" s="258">
        <f t="shared" si="0"/>
        <v>0</v>
      </c>
      <c r="E36" s="2426"/>
      <c r="F36" s="2426"/>
      <c r="G36" s="2426"/>
      <c r="H36" s="2426"/>
      <c r="I36" s="2426"/>
      <c r="J36" s="2426"/>
      <c r="K36" s="2471"/>
      <c r="L36" s="124"/>
    </row>
    <row r="37" spans="1:12" ht="15.75" x14ac:dyDescent="0.25">
      <c r="A37" s="2424"/>
      <c r="B37" s="2425"/>
      <c r="C37" s="2426"/>
      <c r="D37" s="258">
        <f t="shared" si="0"/>
        <v>0</v>
      </c>
      <c r="E37" s="2426"/>
      <c r="F37" s="2426"/>
      <c r="G37" s="2426"/>
      <c r="H37" s="2426"/>
      <c r="I37" s="2426"/>
      <c r="J37" s="2426"/>
      <c r="K37" s="2471"/>
      <c r="L37" s="124"/>
    </row>
    <row r="38" spans="1:12" ht="15.75" x14ac:dyDescent="0.25">
      <c r="A38" s="2424"/>
      <c r="B38" s="2425"/>
      <c r="C38" s="2426"/>
      <c r="D38" s="258">
        <f t="shared" si="0"/>
        <v>0</v>
      </c>
      <c r="E38" s="2426"/>
      <c r="F38" s="2426"/>
      <c r="G38" s="2426"/>
      <c r="H38" s="2426"/>
      <c r="I38" s="2426"/>
      <c r="J38" s="2426"/>
      <c r="K38" s="2471"/>
      <c r="L38" s="124"/>
    </row>
    <row r="39" spans="1:12" ht="15.75" x14ac:dyDescent="0.25">
      <c r="A39" s="2424"/>
      <c r="B39" s="2425"/>
      <c r="C39" s="2426"/>
      <c r="D39" s="258">
        <f t="shared" si="0"/>
        <v>0</v>
      </c>
      <c r="E39" s="2426"/>
      <c r="F39" s="2426"/>
      <c r="G39" s="2426"/>
      <c r="H39" s="2426"/>
      <c r="I39" s="2426"/>
      <c r="J39" s="2426"/>
      <c r="K39" s="2471"/>
      <c r="L39" s="124"/>
    </row>
    <row r="40" spans="1:12" ht="15.75" x14ac:dyDescent="0.25">
      <c r="A40" s="2424"/>
      <c r="B40" s="2425"/>
      <c r="C40" s="2426"/>
      <c r="D40" s="258">
        <f t="shared" si="0"/>
        <v>0</v>
      </c>
      <c r="E40" s="2426"/>
      <c r="F40" s="2426"/>
      <c r="G40" s="2426"/>
      <c r="H40" s="2426"/>
      <c r="I40" s="2426"/>
      <c r="J40" s="2426"/>
      <c r="K40" s="2471"/>
      <c r="L40" s="124"/>
    </row>
    <row r="41" spans="1:12" ht="15.75" x14ac:dyDescent="0.25">
      <c r="A41" s="2424"/>
      <c r="B41" s="2425"/>
      <c r="C41" s="2426"/>
      <c r="D41" s="258">
        <f t="shared" si="0"/>
        <v>0</v>
      </c>
      <c r="E41" s="2426"/>
      <c r="F41" s="2426"/>
      <c r="G41" s="2426"/>
      <c r="H41" s="2426"/>
      <c r="I41" s="2426"/>
      <c r="J41" s="2426"/>
      <c r="K41" s="2471"/>
      <c r="L41" s="124"/>
    </row>
    <row r="42" spans="1:12" ht="15.75" x14ac:dyDescent="0.25">
      <c r="A42" s="2424"/>
      <c r="B42" s="2425"/>
      <c r="C42" s="2426"/>
      <c r="D42" s="258">
        <f t="shared" si="0"/>
        <v>0</v>
      </c>
      <c r="E42" s="2426"/>
      <c r="F42" s="2426"/>
      <c r="G42" s="2426"/>
      <c r="H42" s="2426"/>
      <c r="I42" s="2426"/>
      <c r="J42" s="2426"/>
      <c r="K42" s="2471"/>
      <c r="L42" s="124"/>
    </row>
    <row r="43" spans="1:12" ht="15.75" x14ac:dyDescent="0.25">
      <c r="A43" s="2424"/>
      <c r="B43" s="2425"/>
      <c r="C43" s="2426"/>
      <c r="D43" s="258">
        <f t="shared" si="0"/>
        <v>0</v>
      </c>
      <c r="E43" s="2426"/>
      <c r="F43" s="2426"/>
      <c r="G43" s="2426"/>
      <c r="H43" s="2426"/>
      <c r="I43" s="2426"/>
      <c r="J43" s="2426"/>
      <c r="K43" s="2471"/>
      <c r="L43" s="124"/>
    </row>
    <row r="44" spans="1:12" ht="15.75" x14ac:dyDescent="0.25">
      <c r="A44" s="2424"/>
      <c r="B44" s="2425"/>
      <c r="C44" s="2426"/>
      <c r="D44" s="258">
        <f t="shared" si="0"/>
        <v>0</v>
      </c>
      <c r="E44" s="2426"/>
      <c r="F44" s="2426"/>
      <c r="G44" s="2426"/>
      <c r="H44" s="2426"/>
      <c r="I44" s="2426"/>
      <c r="J44" s="2426"/>
      <c r="K44" s="2471"/>
      <c r="L44" s="124"/>
    </row>
    <row r="45" spans="1:12" ht="15.75" x14ac:dyDescent="0.25">
      <c r="A45" s="2424"/>
      <c r="B45" s="2425"/>
      <c r="C45" s="2426"/>
      <c r="D45" s="258">
        <f t="shared" si="0"/>
        <v>0</v>
      </c>
      <c r="E45" s="2426"/>
      <c r="F45" s="2426"/>
      <c r="G45" s="2426"/>
      <c r="H45" s="2426"/>
      <c r="I45" s="2426"/>
      <c r="J45" s="2426"/>
      <c r="K45" s="2471"/>
      <c r="L45" s="124"/>
    </row>
    <row r="46" spans="1:12" ht="15.75" x14ac:dyDescent="0.25">
      <c r="A46" s="2424"/>
      <c r="B46" s="2425"/>
      <c r="C46" s="2426"/>
      <c r="D46" s="258">
        <f t="shared" si="0"/>
        <v>0</v>
      </c>
      <c r="E46" s="2426"/>
      <c r="F46" s="2426"/>
      <c r="G46" s="2426"/>
      <c r="H46" s="2426"/>
      <c r="I46" s="2426"/>
      <c r="J46" s="2426"/>
      <c r="K46" s="2471"/>
      <c r="L46" s="124"/>
    </row>
    <row r="47" spans="1:12" ht="15.75" x14ac:dyDescent="0.25">
      <c r="A47" s="2424"/>
      <c r="B47" s="2425"/>
      <c r="C47" s="2426"/>
      <c r="D47" s="258">
        <f t="shared" si="0"/>
        <v>0</v>
      </c>
      <c r="E47" s="2426"/>
      <c r="F47" s="2426"/>
      <c r="G47" s="2426"/>
      <c r="H47" s="2426"/>
      <c r="I47" s="2426"/>
      <c r="J47" s="2426"/>
      <c r="K47" s="2471"/>
      <c r="L47" s="124"/>
    </row>
    <row r="48" spans="1:12" ht="15.75" x14ac:dyDescent="0.25">
      <c r="A48" s="2424"/>
      <c r="B48" s="2425"/>
      <c r="C48" s="2426"/>
      <c r="D48" s="258">
        <f t="shared" si="0"/>
        <v>0</v>
      </c>
      <c r="E48" s="2426"/>
      <c r="F48" s="2426"/>
      <c r="G48" s="2426"/>
      <c r="H48" s="2426"/>
      <c r="I48" s="2426"/>
      <c r="J48" s="2426"/>
      <c r="K48" s="2471"/>
      <c r="L48" s="124"/>
    </row>
    <row r="49" spans="1:12" ht="15.75" x14ac:dyDescent="0.25">
      <c r="A49" s="2424"/>
      <c r="B49" s="2425"/>
      <c r="C49" s="2426"/>
      <c r="D49" s="258">
        <f t="shared" si="0"/>
        <v>0</v>
      </c>
      <c r="E49" s="2426"/>
      <c r="F49" s="2426"/>
      <c r="G49" s="2426"/>
      <c r="H49" s="2426"/>
      <c r="I49" s="2426"/>
      <c r="J49" s="2426"/>
      <c r="K49" s="2471"/>
      <c r="L49" s="124"/>
    </row>
    <row r="50" spans="1:12" ht="15.75" x14ac:dyDescent="0.25">
      <c r="A50" s="2424"/>
      <c r="B50" s="2425"/>
      <c r="C50" s="2426"/>
      <c r="D50" s="258">
        <f t="shared" si="0"/>
        <v>0</v>
      </c>
      <c r="E50" s="2426"/>
      <c r="F50" s="2426"/>
      <c r="G50" s="2426"/>
      <c r="H50" s="2426"/>
      <c r="I50" s="2426"/>
      <c r="J50" s="2426"/>
      <c r="K50" s="2471"/>
      <c r="L50" s="124"/>
    </row>
    <row r="51" spans="1:12" ht="15.75" x14ac:dyDescent="0.25">
      <c r="A51" s="2424"/>
      <c r="B51" s="2425"/>
      <c r="C51" s="2426"/>
      <c r="D51" s="258">
        <f t="shared" si="0"/>
        <v>0</v>
      </c>
      <c r="E51" s="2426"/>
      <c r="F51" s="2426"/>
      <c r="G51" s="2426"/>
      <c r="H51" s="2426"/>
      <c r="I51" s="2426"/>
      <c r="J51" s="2426"/>
      <c r="K51" s="2471"/>
      <c r="L51" s="124"/>
    </row>
    <row r="52" spans="1:12" ht="15.75" x14ac:dyDescent="0.25">
      <c r="A52" s="2424"/>
      <c r="B52" s="2425"/>
      <c r="C52" s="2426"/>
      <c r="D52" s="258">
        <f t="shared" si="0"/>
        <v>0</v>
      </c>
      <c r="E52" s="2426"/>
      <c r="F52" s="2426"/>
      <c r="G52" s="2426"/>
      <c r="H52" s="2426"/>
      <c r="I52" s="2426"/>
      <c r="J52" s="2426"/>
      <c r="K52" s="2471"/>
      <c r="L52" s="124"/>
    </row>
    <row r="53" spans="1:12" ht="15.75" x14ac:dyDescent="0.25">
      <c r="A53" s="2424"/>
      <c r="B53" s="2425"/>
      <c r="C53" s="2426"/>
      <c r="D53" s="258">
        <f t="shared" si="0"/>
        <v>0</v>
      </c>
      <c r="E53" s="2426"/>
      <c r="F53" s="2426"/>
      <c r="G53" s="2426"/>
      <c r="H53" s="2426"/>
      <c r="I53" s="2426"/>
      <c r="J53" s="2426"/>
      <c r="K53" s="2471"/>
      <c r="L53" s="124"/>
    </row>
    <row r="54" spans="1:12" ht="15.75" x14ac:dyDescent="0.25">
      <c r="A54" s="2424"/>
      <c r="B54" s="2425"/>
      <c r="C54" s="2426"/>
      <c r="D54" s="258">
        <f t="shared" si="0"/>
        <v>0</v>
      </c>
      <c r="E54" s="2426"/>
      <c r="F54" s="2426"/>
      <c r="G54" s="2426"/>
      <c r="H54" s="2426"/>
      <c r="I54" s="2426"/>
      <c r="J54" s="2426"/>
      <c r="K54" s="2471"/>
      <c r="L54" s="124"/>
    </row>
    <row r="55" spans="1:12" ht="15.75" x14ac:dyDescent="0.25">
      <c r="A55" s="2424"/>
      <c r="B55" s="2425"/>
      <c r="C55" s="2426"/>
      <c r="D55" s="258">
        <f t="shared" si="0"/>
        <v>0</v>
      </c>
      <c r="E55" s="2426"/>
      <c r="F55" s="2426"/>
      <c r="G55" s="2426"/>
      <c r="H55" s="2426"/>
      <c r="I55" s="2426"/>
      <c r="J55" s="2426"/>
      <c r="K55" s="2471"/>
      <c r="L55" s="124"/>
    </row>
    <row r="56" spans="1:12" ht="15.75" x14ac:dyDescent="0.25">
      <c r="A56" s="2424"/>
      <c r="B56" s="2425"/>
      <c r="C56" s="2426"/>
      <c r="D56" s="258">
        <f t="shared" si="0"/>
        <v>0</v>
      </c>
      <c r="E56" s="2426"/>
      <c r="F56" s="2426"/>
      <c r="G56" s="2426"/>
      <c r="H56" s="2426"/>
      <c r="I56" s="2426"/>
      <c r="J56" s="2426"/>
      <c r="K56" s="2471"/>
      <c r="L56" s="124"/>
    </row>
    <row r="57" spans="1:12" ht="15.75" x14ac:dyDescent="0.25">
      <c r="A57" s="2424"/>
      <c r="B57" s="2425"/>
      <c r="C57" s="2426"/>
      <c r="D57" s="258">
        <f t="shared" ref="D57:D120" si="1">+C57*(100-E57)/100</f>
        <v>0</v>
      </c>
      <c r="E57" s="2426"/>
      <c r="F57" s="2426"/>
      <c r="G57" s="2426"/>
      <c r="H57" s="2426"/>
      <c r="I57" s="2426"/>
      <c r="J57" s="2426"/>
      <c r="K57" s="2471"/>
      <c r="L57" s="124"/>
    </row>
    <row r="58" spans="1:12" ht="15.75" x14ac:dyDescent="0.25">
      <c r="A58" s="2424"/>
      <c r="B58" s="2425"/>
      <c r="C58" s="2426"/>
      <c r="D58" s="258">
        <f t="shared" si="1"/>
        <v>0</v>
      </c>
      <c r="E58" s="2426"/>
      <c r="F58" s="2426"/>
      <c r="G58" s="2426"/>
      <c r="H58" s="2426"/>
      <c r="I58" s="2426"/>
      <c r="J58" s="2426"/>
      <c r="K58" s="2471"/>
      <c r="L58" s="124"/>
    </row>
    <row r="59" spans="1:12" ht="15.75" x14ac:dyDescent="0.25">
      <c r="A59" s="2424"/>
      <c r="B59" s="2425"/>
      <c r="C59" s="2426"/>
      <c r="D59" s="258">
        <f t="shared" si="1"/>
        <v>0</v>
      </c>
      <c r="E59" s="2426"/>
      <c r="F59" s="2426"/>
      <c r="G59" s="2426"/>
      <c r="H59" s="2426"/>
      <c r="I59" s="2426"/>
      <c r="J59" s="2426"/>
      <c r="K59" s="2471"/>
      <c r="L59" s="124"/>
    </row>
    <row r="60" spans="1:12" ht="15.75" x14ac:dyDescent="0.25">
      <c r="A60" s="2424"/>
      <c r="B60" s="2425"/>
      <c r="C60" s="2426"/>
      <c r="D60" s="258">
        <f t="shared" si="1"/>
        <v>0</v>
      </c>
      <c r="E60" s="2426"/>
      <c r="F60" s="2426"/>
      <c r="G60" s="2426"/>
      <c r="H60" s="2426"/>
      <c r="I60" s="2426"/>
      <c r="J60" s="2426"/>
      <c r="K60" s="2471"/>
      <c r="L60" s="124"/>
    </row>
    <row r="61" spans="1:12" ht="15.75" x14ac:dyDescent="0.25">
      <c r="A61" s="2424"/>
      <c r="B61" s="2425"/>
      <c r="C61" s="2426"/>
      <c r="D61" s="258">
        <f t="shared" si="1"/>
        <v>0</v>
      </c>
      <c r="E61" s="2426"/>
      <c r="F61" s="2426"/>
      <c r="G61" s="2426"/>
      <c r="H61" s="2426"/>
      <c r="I61" s="2426"/>
      <c r="J61" s="2426"/>
      <c r="K61" s="2471"/>
      <c r="L61" s="124"/>
    </row>
    <row r="62" spans="1:12" ht="15.75" x14ac:dyDescent="0.25">
      <c r="A62" s="2424"/>
      <c r="B62" s="2425"/>
      <c r="C62" s="2426"/>
      <c r="D62" s="258">
        <f t="shared" si="1"/>
        <v>0</v>
      </c>
      <c r="E62" s="2426"/>
      <c r="F62" s="2426"/>
      <c r="G62" s="2426"/>
      <c r="H62" s="2426"/>
      <c r="I62" s="2426"/>
      <c r="J62" s="2426"/>
      <c r="K62" s="2471"/>
      <c r="L62" s="124"/>
    </row>
    <row r="63" spans="1:12" ht="15.75" x14ac:dyDescent="0.25">
      <c r="A63" s="2424"/>
      <c r="B63" s="2425"/>
      <c r="C63" s="2426"/>
      <c r="D63" s="258">
        <f t="shared" si="1"/>
        <v>0</v>
      </c>
      <c r="E63" s="2426"/>
      <c r="F63" s="2426"/>
      <c r="G63" s="2426"/>
      <c r="H63" s="2426"/>
      <c r="I63" s="2426"/>
      <c r="J63" s="2426"/>
      <c r="K63" s="2471"/>
      <c r="L63" s="124"/>
    </row>
    <row r="64" spans="1:12" ht="15.75" x14ac:dyDescent="0.25">
      <c r="A64" s="2424"/>
      <c r="B64" s="2425"/>
      <c r="C64" s="2426"/>
      <c r="D64" s="258">
        <f t="shared" si="1"/>
        <v>0</v>
      </c>
      <c r="E64" s="2426"/>
      <c r="F64" s="2426"/>
      <c r="G64" s="2426"/>
      <c r="H64" s="2426"/>
      <c r="I64" s="2426"/>
      <c r="J64" s="2426"/>
      <c r="K64" s="2471"/>
      <c r="L64" s="124"/>
    </row>
    <row r="65" spans="1:12" ht="15.75" x14ac:dyDescent="0.25">
      <c r="A65" s="2424"/>
      <c r="B65" s="2425"/>
      <c r="C65" s="2426"/>
      <c r="D65" s="258">
        <f t="shared" si="1"/>
        <v>0</v>
      </c>
      <c r="E65" s="2426"/>
      <c r="F65" s="2426"/>
      <c r="G65" s="2426"/>
      <c r="H65" s="2426"/>
      <c r="I65" s="2426"/>
      <c r="J65" s="2426"/>
      <c r="K65" s="2471"/>
      <c r="L65" s="124"/>
    </row>
    <row r="66" spans="1:12" ht="15.75" x14ac:dyDescent="0.25">
      <c r="A66" s="2424"/>
      <c r="B66" s="2425"/>
      <c r="C66" s="2426"/>
      <c r="D66" s="258">
        <f t="shared" si="1"/>
        <v>0</v>
      </c>
      <c r="E66" s="2426"/>
      <c r="F66" s="2426"/>
      <c r="G66" s="2426"/>
      <c r="H66" s="2426"/>
      <c r="I66" s="2426"/>
      <c r="J66" s="2426"/>
      <c r="K66" s="2471"/>
      <c r="L66" s="124"/>
    </row>
    <row r="67" spans="1:12" ht="15.75" x14ac:dyDescent="0.25">
      <c r="A67" s="2424"/>
      <c r="B67" s="2425"/>
      <c r="C67" s="2426"/>
      <c r="D67" s="258">
        <f t="shared" si="1"/>
        <v>0</v>
      </c>
      <c r="E67" s="2426"/>
      <c r="F67" s="2426"/>
      <c r="G67" s="2426"/>
      <c r="H67" s="2426"/>
      <c r="I67" s="2426"/>
      <c r="J67" s="2426"/>
      <c r="K67" s="2471"/>
      <c r="L67" s="124"/>
    </row>
    <row r="68" spans="1:12" ht="15.75" x14ac:dyDescent="0.25">
      <c r="A68" s="2424"/>
      <c r="B68" s="2425"/>
      <c r="C68" s="2426"/>
      <c r="D68" s="258">
        <f t="shared" si="1"/>
        <v>0</v>
      </c>
      <c r="E68" s="2426"/>
      <c r="F68" s="2426"/>
      <c r="G68" s="2426"/>
      <c r="H68" s="2426"/>
      <c r="I68" s="2426"/>
      <c r="J68" s="2426"/>
      <c r="K68" s="2471"/>
      <c r="L68" s="124"/>
    </row>
    <row r="69" spans="1:12" ht="15.75" x14ac:dyDescent="0.25">
      <c r="A69" s="2424"/>
      <c r="B69" s="2425"/>
      <c r="C69" s="2426"/>
      <c r="D69" s="258">
        <f t="shared" si="1"/>
        <v>0</v>
      </c>
      <c r="E69" s="2426"/>
      <c r="F69" s="2426"/>
      <c r="G69" s="2426"/>
      <c r="H69" s="2426"/>
      <c r="I69" s="2426"/>
      <c r="J69" s="2426"/>
      <c r="K69" s="2471"/>
      <c r="L69" s="124"/>
    </row>
    <row r="70" spans="1:12" ht="15.75" x14ac:dyDescent="0.25">
      <c r="A70" s="2424"/>
      <c r="B70" s="2425"/>
      <c r="C70" s="2426"/>
      <c r="D70" s="258">
        <f t="shared" si="1"/>
        <v>0</v>
      </c>
      <c r="E70" s="2426"/>
      <c r="F70" s="2426"/>
      <c r="G70" s="2426"/>
      <c r="H70" s="2426"/>
      <c r="I70" s="2426"/>
      <c r="J70" s="2426"/>
      <c r="K70" s="2471"/>
      <c r="L70" s="124"/>
    </row>
    <row r="71" spans="1:12" ht="15.75" x14ac:dyDescent="0.25">
      <c r="A71" s="2424"/>
      <c r="B71" s="2425"/>
      <c r="C71" s="2426"/>
      <c r="D71" s="258">
        <f t="shared" si="1"/>
        <v>0</v>
      </c>
      <c r="E71" s="2426"/>
      <c r="F71" s="2426"/>
      <c r="G71" s="2426"/>
      <c r="H71" s="2426"/>
      <c r="I71" s="2426"/>
      <c r="J71" s="2426"/>
      <c r="K71" s="2471"/>
      <c r="L71" s="124"/>
    </row>
    <row r="72" spans="1:12" ht="15.75" x14ac:dyDescent="0.25">
      <c r="A72" s="2424"/>
      <c r="B72" s="2425"/>
      <c r="C72" s="2426"/>
      <c r="D72" s="258">
        <f t="shared" si="1"/>
        <v>0</v>
      </c>
      <c r="E72" s="2426"/>
      <c r="F72" s="2426"/>
      <c r="G72" s="2426"/>
      <c r="H72" s="2426"/>
      <c r="I72" s="2426"/>
      <c r="J72" s="2426"/>
      <c r="K72" s="2471"/>
      <c r="L72" s="124"/>
    </row>
    <row r="73" spans="1:12" ht="15.75" x14ac:dyDescent="0.25">
      <c r="A73" s="2424"/>
      <c r="B73" s="2425"/>
      <c r="C73" s="2426"/>
      <c r="D73" s="258">
        <f t="shared" si="1"/>
        <v>0</v>
      </c>
      <c r="E73" s="2426"/>
      <c r="F73" s="2426"/>
      <c r="G73" s="2426"/>
      <c r="H73" s="2426"/>
      <c r="I73" s="2426"/>
      <c r="J73" s="2426"/>
      <c r="K73" s="2471"/>
      <c r="L73" s="124"/>
    </row>
    <row r="74" spans="1:12" ht="15.75" x14ac:dyDescent="0.25">
      <c r="A74" s="2424"/>
      <c r="B74" s="2425"/>
      <c r="C74" s="2426"/>
      <c r="D74" s="258">
        <f t="shared" si="1"/>
        <v>0</v>
      </c>
      <c r="E74" s="2426"/>
      <c r="F74" s="2426"/>
      <c r="G74" s="2426"/>
      <c r="H74" s="2426"/>
      <c r="I74" s="2426"/>
      <c r="J74" s="2426"/>
      <c r="K74" s="2471"/>
      <c r="L74" s="124"/>
    </row>
    <row r="75" spans="1:12" ht="15.75" x14ac:dyDescent="0.25">
      <c r="A75" s="2424"/>
      <c r="B75" s="2425"/>
      <c r="C75" s="2426"/>
      <c r="D75" s="258">
        <f t="shared" si="1"/>
        <v>0</v>
      </c>
      <c r="E75" s="2426"/>
      <c r="F75" s="2426"/>
      <c r="G75" s="2426"/>
      <c r="H75" s="2426"/>
      <c r="I75" s="2426"/>
      <c r="J75" s="2426"/>
      <c r="K75" s="2471"/>
      <c r="L75" s="124"/>
    </row>
    <row r="76" spans="1:12" ht="15.75" x14ac:dyDescent="0.25">
      <c r="A76" s="2424"/>
      <c r="B76" s="2425"/>
      <c r="C76" s="2426"/>
      <c r="D76" s="258">
        <f t="shared" si="1"/>
        <v>0</v>
      </c>
      <c r="E76" s="2426"/>
      <c r="F76" s="2426"/>
      <c r="G76" s="2426"/>
      <c r="H76" s="2426"/>
      <c r="I76" s="2426"/>
      <c r="J76" s="2426"/>
      <c r="K76" s="2471"/>
      <c r="L76" s="124"/>
    </row>
    <row r="77" spans="1:12" ht="15.75" x14ac:dyDescent="0.25">
      <c r="A77" s="2424"/>
      <c r="B77" s="2425"/>
      <c r="C77" s="2426"/>
      <c r="D77" s="258">
        <f t="shared" si="1"/>
        <v>0</v>
      </c>
      <c r="E77" s="2426"/>
      <c r="F77" s="2426"/>
      <c r="G77" s="2426"/>
      <c r="H77" s="2426"/>
      <c r="I77" s="2426"/>
      <c r="J77" s="2426"/>
      <c r="K77" s="2471"/>
      <c r="L77" s="124"/>
    </row>
    <row r="78" spans="1:12" ht="15.75" x14ac:dyDescent="0.25">
      <c r="A78" s="2424"/>
      <c r="B78" s="2425"/>
      <c r="C78" s="2426"/>
      <c r="D78" s="258">
        <f t="shared" si="1"/>
        <v>0</v>
      </c>
      <c r="E78" s="2426"/>
      <c r="F78" s="2426"/>
      <c r="G78" s="2426"/>
      <c r="H78" s="2426"/>
      <c r="I78" s="2426"/>
      <c r="J78" s="2426"/>
      <c r="K78" s="2471"/>
      <c r="L78" s="124"/>
    </row>
    <row r="79" spans="1:12" ht="15.75" x14ac:dyDescent="0.25">
      <c r="A79" s="2424"/>
      <c r="B79" s="2425"/>
      <c r="C79" s="2426"/>
      <c r="D79" s="258">
        <f t="shared" si="1"/>
        <v>0</v>
      </c>
      <c r="E79" s="2426"/>
      <c r="F79" s="2426"/>
      <c r="G79" s="2426"/>
      <c r="H79" s="2426"/>
      <c r="I79" s="2426"/>
      <c r="J79" s="2426"/>
      <c r="K79" s="2471"/>
      <c r="L79" s="124"/>
    </row>
    <row r="80" spans="1:12" ht="15.75" x14ac:dyDescent="0.25">
      <c r="A80" s="2424"/>
      <c r="B80" s="2425"/>
      <c r="C80" s="2426"/>
      <c r="D80" s="258">
        <f t="shared" si="1"/>
        <v>0</v>
      </c>
      <c r="E80" s="2426"/>
      <c r="F80" s="2426"/>
      <c r="G80" s="2426"/>
      <c r="H80" s="2426"/>
      <c r="I80" s="2426"/>
      <c r="J80" s="2426"/>
      <c r="K80" s="2471"/>
      <c r="L80" s="124"/>
    </row>
    <row r="81" spans="1:12" ht="15.75" x14ac:dyDescent="0.25">
      <c r="A81" s="2424"/>
      <c r="B81" s="2425"/>
      <c r="C81" s="2426"/>
      <c r="D81" s="258">
        <f t="shared" si="1"/>
        <v>0</v>
      </c>
      <c r="E81" s="2426"/>
      <c r="F81" s="2426"/>
      <c r="G81" s="2426"/>
      <c r="H81" s="2426"/>
      <c r="I81" s="2426"/>
      <c r="J81" s="2426"/>
      <c r="K81" s="2471"/>
      <c r="L81" s="124"/>
    </row>
    <row r="82" spans="1:12" ht="15.75" x14ac:dyDescent="0.25">
      <c r="A82" s="2424"/>
      <c r="B82" s="2425"/>
      <c r="C82" s="2426"/>
      <c r="D82" s="258">
        <f t="shared" si="1"/>
        <v>0</v>
      </c>
      <c r="E82" s="2426"/>
      <c r="F82" s="2426"/>
      <c r="G82" s="2426"/>
      <c r="H82" s="2426"/>
      <c r="I82" s="2426"/>
      <c r="J82" s="2426"/>
      <c r="K82" s="2471"/>
      <c r="L82" s="124"/>
    </row>
    <row r="83" spans="1:12" ht="15.75" x14ac:dyDescent="0.25">
      <c r="A83" s="2424"/>
      <c r="B83" s="2425"/>
      <c r="C83" s="2426"/>
      <c r="D83" s="258">
        <f t="shared" si="1"/>
        <v>0</v>
      </c>
      <c r="E83" s="2426"/>
      <c r="F83" s="2426"/>
      <c r="G83" s="2426"/>
      <c r="H83" s="2426"/>
      <c r="I83" s="2426"/>
      <c r="J83" s="2426"/>
      <c r="K83" s="2471"/>
      <c r="L83" s="124"/>
    </row>
    <row r="84" spans="1:12" ht="15.75" x14ac:dyDescent="0.25">
      <c r="A84" s="2424"/>
      <c r="B84" s="2425"/>
      <c r="C84" s="2426"/>
      <c r="D84" s="258">
        <f t="shared" si="1"/>
        <v>0</v>
      </c>
      <c r="E84" s="2426"/>
      <c r="F84" s="2426"/>
      <c r="G84" s="2426"/>
      <c r="H84" s="2426"/>
      <c r="I84" s="2426"/>
      <c r="J84" s="2426"/>
      <c r="K84" s="2471"/>
      <c r="L84" s="124"/>
    </row>
    <row r="85" spans="1:12" ht="15.75" x14ac:dyDescent="0.25">
      <c r="A85" s="2424"/>
      <c r="B85" s="2425"/>
      <c r="C85" s="2426"/>
      <c r="D85" s="258">
        <f t="shared" si="1"/>
        <v>0</v>
      </c>
      <c r="E85" s="2426"/>
      <c r="F85" s="2426"/>
      <c r="G85" s="2426"/>
      <c r="H85" s="2426"/>
      <c r="I85" s="2426"/>
      <c r="J85" s="2426"/>
      <c r="K85" s="2471"/>
      <c r="L85" s="124"/>
    </row>
    <row r="86" spans="1:12" ht="15.75" x14ac:dyDescent="0.25">
      <c r="A86" s="2424"/>
      <c r="B86" s="2425"/>
      <c r="C86" s="2426"/>
      <c r="D86" s="258">
        <f t="shared" si="1"/>
        <v>0</v>
      </c>
      <c r="E86" s="2426"/>
      <c r="F86" s="2426"/>
      <c r="G86" s="2426"/>
      <c r="H86" s="2426"/>
      <c r="I86" s="2426"/>
      <c r="J86" s="2426"/>
      <c r="K86" s="2471"/>
      <c r="L86" s="124"/>
    </row>
    <row r="87" spans="1:12" ht="15.75" x14ac:dyDescent="0.25">
      <c r="A87" s="2424"/>
      <c r="B87" s="2425"/>
      <c r="C87" s="2426"/>
      <c r="D87" s="258">
        <f t="shared" si="1"/>
        <v>0</v>
      </c>
      <c r="E87" s="2426"/>
      <c r="F87" s="2426"/>
      <c r="G87" s="2426"/>
      <c r="H87" s="2426"/>
      <c r="I87" s="2426"/>
      <c r="J87" s="2426"/>
      <c r="K87" s="2471"/>
      <c r="L87" s="124"/>
    </row>
    <row r="88" spans="1:12" ht="15.75" x14ac:dyDescent="0.25">
      <c r="A88" s="2424"/>
      <c r="B88" s="2425"/>
      <c r="C88" s="2426"/>
      <c r="D88" s="258">
        <f t="shared" si="1"/>
        <v>0</v>
      </c>
      <c r="E88" s="2426"/>
      <c r="F88" s="2426"/>
      <c r="G88" s="2426"/>
      <c r="H88" s="2426"/>
      <c r="I88" s="2426"/>
      <c r="J88" s="2426"/>
      <c r="K88" s="2471"/>
      <c r="L88" s="124"/>
    </row>
    <row r="89" spans="1:12" ht="15.75" x14ac:dyDescent="0.25">
      <c r="A89" s="2424"/>
      <c r="B89" s="2425"/>
      <c r="C89" s="2426"/>
      <c r="D89" s="258">
        <f t="shared" si="1"/>
        <v>0</v>
      </c>
      <c r="E89" s="2426"/>
      <c r="F89" s="2426"/>
      <c r="G89" s="2426"/>
      <c r="H89" s="2426"/>
      <c r="I89" s="2426"/>
      <c r="J89" s="2426"/>
      <c r="K89" s="2471"/>
      <c r="L89" s="124"/>
    </row>
    <row r="90" spans="1:12" ht="15.75" x14ac:dyDescent="0.25">
      <c r="A90" s="2424"/>
      <c r="B90" s="2425"/>
      <c r="C90" s="2426"/>
      <c r="D90" s="258">
        <f t="shared" si="1"/>
        <v>0</v>
      </c>
      <c r="E90" s="2426"/>
      <c r="F90" s="2426"/>
      <c r="G90" s="2426"/>
      <c r="H90" s="2426"/>
      <c r="I90" s="2426"/>
      <c r="J90" s="2426"/>
      <c r="K90" s="2471"/>
      <c r="L90" s="124"/>
    </row>
    <row r="91" spans="1:12" ht="15.75" x14ac:dyDescent="0.25">
      <c r="A91" s="2424"/>
      <c r="B91" s="2425"/>
      <c r="C91" s="2426"/>
      <c r="D91" s="258">
        <f t="shared" si="1"/>
        <v>0</v>
      </c>
      <c r="E91" s="2426"/>
      <c r="F91" s="2426"/>
      <c r="G91" s="2426"/>
      <c r="H91" s="2426"/>
      <c r="I91" s="2426"/>
      <c r="J91" s="2426"/>
      <c r="K91" s="2471"/>
      <c r="L91" s="124"/>
    </row>
    <row r="92" spans="1:12" ht="15.75" x14ac:dyDescent="0.25">
      <c r="A92" s="2424"/>
      <c r="B92" s="2425"/>
      <c r="C92" s="2426"/>
      <c r="D92" s="258">
        <f t="shared" si="1"/>
        <v>0</v>
      </c>
      <c r="E92" s="2426"/>
      <c r="F92" s="2426"/>
      <c r="G92" s="2426"/>
      <c r="H92" s="2426"/>
      <c r="I92" s="2426"/>
      <c r="J92" s="2426"/>
      <c r="K92" s="2471"/>
      <c r="L92" s="124"/>
    </row>
    <row r="93" spans="1:12" ht="15.75" x14ac:dyDescent="0.25">
      <c r="A93" s="2424"/>
      <c r="B93" s="2425"/>
      <c r="C93" s="2426"/>
      <c r="D93" s="258">
        <f t="shared" si="1"/>
        <v>0</v>
      </c>
      <c r="E93" s="2426"/>
      <c r="F93" s="2426"/>
      <c r="G93" s="2426"/>
      <c r="H93" s="2426"/>
      <c r="I93" s="2426"/>
      <c r="J93" s="2426"/>
      <c r="K93" s="2471"/>
      <c r="L93" s="124"/>
    </row>
    <row r="94" spans="1:12" ht="15.75" x14ac:dyDescent="0.25">
      <c r="A94" s="2424"/>
      <c r="B94" s="2425"/>
      <c r="C94" s="2426"/>
      <c r="D94" s="258">
        <f t="shared" si="1"/>
        <v>0</v>
      </c>
      <c r="E94" s="2426"/>
      <c r="F94" s="2426"/>
      <c r="G94" s="2426"/>
      <c r="H94" s="2426"/>
      <c r="I94" s="2426"/>
      <c r="J94" s="2426"/>
      <c r="K94" s="2471"/>
      <c r="L94" s="124"/>
    </row>
    <row r="95" spans="1:12" ht="15.75" x14ac:dyDescent="0.25">
      <c r="A95" s="2424"/>
      <c r="B95" s="2425"/>
      <c r="C95" s="2426"/>
      <c r="D95" s="258">
        <f t="shared" si="1"/>
        <v>0</v>
      </c>
      <c r="E95" s="2426"/>
      <c r="F95" s="2426"/>
      <c r="G95" s="2426"/>
      <c r="H95" s="2426"/>
      <c r="I95" s="2426"/>
      <c r="J95" s="2426"/>
      <c r="K95" s="2471"/>
      <c r="L95" s="124"/>
    </row>
    <row r="96" spans="1:12" ht="15.75" x14ac:dyDescent="0.25">
      <c r="A96" s="2424"/>
      <c r="B96" s="2425"/>
      <c r="C96" s="2426"/>
      <c r="D96" s="258">
        <f t="shared" si="1"/>
        <v>0</v>
      </c>
      <c r="E96" s="2426"/>
      <c r="F96" s="2426"/>
      <c r="G96" s="2426"/>
      <c r="H96" s="2426"/>
      <c r="I96" s="2426"/>
      <c r="J96" s="2426"/>
      <c r="K96" s="2471"/>
      <c r="L96" s="124"/>
    </row>
    <row r="97" spans="1:12" ht="15.75" x14ac:dyDescent="0.25">
      <c r="A97" s="2424"/>
      <c r="B97" s="2425"/>
      <c r="C97" s="2426"/>
      <c r="D97" s="258">
        <f t="shared" si="1"/>
        <v>0</v>
      </c>
      <c r="E97" s="2426"/>
      <c r="F97" s="2426"/>
      <c r="G97" s="2426"/>
      <c r="H97" s="2426"/>
      <c r="I97" s="2426"/>
      <c r="J97" s="2426"/>
      <c r="K97" s="2471"/>
      <c r="L97" s="124"/>
    </row>
    <row r="98" spans="1:12" ht="15.75" x14ac:dyDescent="0.25">
      <c r="A98" s="2424"/>
      <c r="B98" s="2425"/>
      <c r="C98" s="2426"/>
      <c r="D98" s="258">
        <f t="shared" si="1"/>
        <v>0</v>
      </c>
      <c r="E98" s="2426"/>
      <c r="F98" s="2426"/>
      <c r="G98" s="2426"/>
      <c r="H98" s="2426"/>
      <c r="I98" s="2426"/>
      <c r="J98" s="2426"/>
      <c r="K98" s="2471"/>
      <c r="L98" s="124"/>
    </row>
    <row r="99" spans="1:12" ht="15.75" x14ac:dyDescent="0.25">
      <c r="A99" s="2424"/>
      <c r="B99" s="2425"/>
      <c r="C99" s="2426"/>
      <c r="D99" s="258">
        <f t="shared" si="1"/>
        <v>0</v>
      </c>
      <c r="E99" s="2426"/>
      <c r="F99" s="2426"/>
      <c r="G99" s="2426"/>
      <c r="H99" s="2426"/>
      <c r="I99" s="2426"/>
      <c r="J99" s="2426"/>
      <c r="K99" s="2471"/>
      <c r="L99" s="124"/>
    </row>
    <row r="100" spans="1:12" ht="15.75" x14ac:dyDescent="0.25">
      <c r="A100" s="2424"/>
      <c r="B100" s="2425"/>
      <c r="C100" s="2426"/>
      <c r="D100" s="258">
        <f t="shared" si="1"/>
        <v>0</v>
      </c>
      <c r="E100" s="2426"/>
      <c r="F100" s="2426"/>
      <c r="G100" s="2426"/>
      <c r="H100" s="2426"/>
      <c r="I100" s="2426"/>
      <c r="J100" s="2426"/>
      <c r="K100" s="2471"/>
      <c r="L100" s="124"/>
    </row>
    <row r="101" spans="1:12" ht="15.75" x14ac:dyDescent="0.25">
      <c r="A101" s="2424"/>
      <c r="B101" s="2425"/>
      <c r="C101" s="2426"/>
      <c r="D101" s="258">
        <f t="shared" si="1"/>
        <v>0</v>
      </c>
      <c r="E101" s="2426"/>
      <c r="F101" s="2426"/>
      <c r="G101" s="2426"/>
      <c r="H101" s="2426"/>
      <c r="I101" s="2426"/>
      <c r="J101" s="2426"/>
      <c r="K101" s="2471"/>
      <c r="L101" s="124"/>
    </row>
    <row r="102" spans="1:12" ht="15.75" x14ac:dyDescent="0.25">
      <c r="A102" s="2424"/>
      <c r="B102" s="2425"/>
      <c r="C102" s="2426"/>
      <c r="D102" s="258">
        <f t="shared" si="1"/>
        <v>0</v>
      </c>
      <c r="E102" s="2426"/>
      <c r="F102" s="2426"/>
      <c r="G102" s="2426"/>
      <c r="H102" s="2426"/>
      <c r="I102" s="2426"/>
      <c r="J102" s="2426"/>
      <c r="K102" s="2471"/>
      <c r="L102" s="124"/>
    </row>
    <row r="103" spans="1:12" ht="15.75" x14ac:dyDescent="0.25">
      <c r="A103" s="2424"/>
      <c r="B103" s="2425"/>
      <c r="C103" s="2426"/>
      <c r="D103" s="258">
        <f t="shared" si="1"/>
        <v>0</v>
      </c>
      <c r="E103" s="2426"/>
      <c r="F103" s="2426"/>
      <c r="G103" s="2426"/>
      <c r="H103" s="2426"/>
      <c r="I103" s="2426"/>
      <c r="J103" s="2426"/>
      <c r="K103" s="2471"/>
      <c r="L103" s="124"/>
    </row>
    <row r="104" spans="1:12" ht="15.75" x14ac:dyDescent="0.25">
      <c r="A104" s="2424"/>
      <c r="B104" s="2425"/>
      <c r="C104" s="2426"/>
      <c r="D104" s="258">
        <f t="shared" si="1"/>
        <v>0</v>
      </c>
      <c r="E104" s="2426"/>
      <c r="F104" s="2426"/>
      <c r="G104" s="2426"/>
      <c r="H104" s="2426"/>
      <c r="I104" s="2426"/>
      <c r="J104" s="2426"/>
      <c r="K104" s="2471"/>
      <c r="L104" s="124"/>
    </row>
    <row r="105" spans="1:12" ht="15.75" x14ac:dyDescent="0.25">
      <c r="A105" s="2424"/>
      <c r="B105" s="2425"/>
      <c r="C105" s="2426"/>
      <c r="D105" s="258">
        <f t="shared" si="1"/>
        <v>0</v>
      </c>
      <c r="E105" s="2426"/>
      <c r="F105" s="2426"/>
      <c r="G105" s="2426"/>
      <c r="H105" s="2426"/>
      <c r="I105" s="2426"/>
      <c r="J105" s="2426"/>
      <c r="K105" s="2471"/>
      <c r="L105" s="124"/>
    </row>
    <row r="106" spans="1:12" ht="15.75" x14ac:dyDescent="0.25">
      <c r="A106" s="2424"/>
      <c r="B106" s="2425"/>
      <c r="C106" s="2426"/>
      <c r="D106" s="258">
        <f t="shared" si="1"/>
        <v>0</v>
      </c>
      <c r="E106" s="2426"/>
      <c r="F106" s="2426"/>
      <c r="G106" s="2426"/>
      <c r="H106" s="2426"/>
      <c r="I106" s="2426"/>
      <c r="J106" s="2426"/>
      <c r="K106" s="2471"/>
      <c r="L106" s="124"/>
    </row>
    <row r="107" spans="1:12" ht="15.75" x14ac:dyDescent="0.25">
      <c r="A107" s="2424"/>
      <c r="B107" s="2425"/>
      <c r="C107" s="2426"/>
      <c r="D107" s="258">
        <f t="shared" si="1"/>
        <v>0</v>
      </c>
      <c r="E107" s="2426"/>
      <c r="F107" s="2426"/>
      <c r="G107" s="2426"/>
      <c r="H107" s="2426"/>
      <c r="I107" s="2426"/>
      <c r="J107" s="2426"/>
      <c r="K107" s="2471"/>
      <c r="L107" s="124"/>
    </row>
    <row r="108" spans="1:12" ht="15.75" x14ac:dyDescent="0.25">
      <c r="A108" s="2424"/>
      <c r="B108" s="2425"/>
      <c r="C108" s="2426"/>
      <c r="D108" s="258">
        <f t="shared" si="1"/>
        <v>0</v>
      </c>
      <c r="E108" s="2426"/>
      <c r="F108" s="2426"/>
      <c r="G108" s="2426"/>
      <c r="H108" s="2426"/>
      <c r="I108" s="2426"/>
      <c r="J108" s="2426"/>
      <c r="K108" s="2471"/>
      <c r="L108" s="124"/>
    </row>
    <row r="109" spans="1:12" ht="15.75" x14ac:dyDescent="0.25">
      <c r="A109" s="2424"/>
      <c r="B109" s="2425"/>
      <c r="C109" s="2426"/>
      <c r="D109" s="258">
        <f t="shared" si="1"/>
        <v>0</v>
      </c>
      <c r="E109" s="2426"/>
      <c r="F109" s="2426"/>
      <c r="G109" s="2426"/>
      <c r="H109" s="2426"/>
      <c r="I109" s="2426"/>
      <c r="J109" s="2426"/>
      <c r="K109" s="2471"/>
      <c r="L109" s="124"/>
    </row>
    <row r="110" spans="1:12" ht="15.75" x14ac:dyDescent="0.25">
      <c r="A110" s="2424"/>
      <c r="B110" s="2425"/>
      <c r="C110" s="2426"/>
      <c r="D110" s="258">
        <f t="shared" si="1"/>
        <v>0</v>
      </c>
      <c r="E110" s="2426"/>
      <c r="F110" s="2426"/>
      <c r="G110" s="2426"/>
      <c r="H110" s="2426"/>
      <c r="I110" s="2426"/>
      <c r="J110" s="2426"/>
      <c r="K110" s="2471"/>
      <c r="L110" s="124"/>
    </row>
    <row r="111" spans="1:12" ht="15.75" x14ac:dyDescent="0.25">
      <c r="A111" s="2424"/>
      <c r="B111" s="2425"/>
      <c r="C111" s="2426"/>
      <c r="D111" s="258">
        <f t="shared" si="1"/>
        <v>0</v>
      </c>
      <c r="E111" s="2426"/>
      <c r="F111" s="2426"/>
      <c r="G111" s="2426"/>
      <c r="H111" s="2426"/>
      <c r="I111" s="2426"/>
      <c r="J111" s="2426"/>
      <c r="K111" s="2471"/>
      <c r="L111" s="124"/>
    </row>
    <row r="112" spans="1:12" ht="15.75" x14ac:dyDescent="0.25">
      <c r="A112" s="2424"/>
      <c r="B112" s="2425"/>
      <c r="C112" s="2426"/>
      <c r="D112" s="258">
        <f t="shared" si="1"/>
        <v>0</v>
      </c>
      <c r="E112" s="2426"/>
      <c r="F112" s="2426"/>
      <c r="G112" s="2426"/>
      <c r="H112" s="2426"/>
      <c r="I112" s="2426"/>
      <c r="J112" s="2426"/>
      <c r="K112" s="2471"/>
      <c r="L112" s="124"/>
    </row>
    <row r="113" spans="1:12" ht="15.75" x14ac:dyDescent="0.25">
      <c r="A113" s="2424"/>
      <c r="B113" s="2425"/>
      <c r="C113" s="2426"/>
      <c r="D113" s="258">
        <f t="shared" si="1"/>
        <v>0</v>
      </c>
      <c r="E113" s="2426"/>
      <c r="F113" s="2426"/>
      <c r="G113" s="2426"/>
      <c r="H113" s="2426"/>
      <c r="I113" s="2426"/>
      <c r="J113" s="2426"/>
      <c r="K113" s="2471"/>
      <c r="L113" s="124"/>
    </row>
    <row r="114" spans="1:12" ht="15.75" x14ac:dyDescent="0.25">
      <c r="A114" s="2424"/>
      <c r="B114" s="2425"/>
      <c r="C114" s="2426"/>
      <c r="D114" s="258">
        <f t="shared" si="1"/>
        <v>0</v>
      </c>
      <c r="E114" s="2426"/>
      <c r="F114" s="2426"/>
      <c r="G114" s="2426"/>
      <c r="H114" s="2426"/>
      <c r="I114" s="2426"/>
      <c r="J114" s="2426"/>
      <c r="K114" s="2471"/>
      <c r="L114" s="124"/>
    </row>
    <row r="115" spans="1:12" ht="15.75" x14ac:dyDescent="0.25">
      <c r="A115" s="2424"/>
      <c r="B115" s="2425"/>
      <c r="C115" s="2426"/>
      <c r="D115" s="258">
        <f t="shared" si="1"/>
        <v>0</v>
      </c>
      <c r="E115" s="2426"/>
      <c r="F115" s="2426"/>
      <c r="G115" s="2426"/>
      <c r="H115" s="2426"/>
      <c r="I115" s="2426"/>
      <c r="J115" s="2426"/>
      <c r="K115" s="2471"/>
      <c r="L115" s="124"/>
    </row>
    <row r="116" spans="1:12" ht="15.75" x14ac:dyDescent="0.25">
      <c r="A116" s="2424"/>
      <c r="B116" s="2425"/>
      <c r="C116" s="2426"/>
      <c r="D116" s="258">
        <f t="shared" si="1"/>
        <v>0</v>
      </c>
      <c r="E116" s="2426"/>
      <c r="F116" s="2426"/>
      <c r="G116" s="2426"/>
      <c r="H116" s="2426"/>
      <c r="I116" s="2426"/>
      <c r="J116" s="2426"/>
      <c r="K116" s="2471"/>
      <c r="L116" s="124"/>
    </row>
    <row r="117" spans="1:12" ht="15.75" x14ac:dyDescent="0.25">
      <c r="A117" s="2424"/>
      <c r="B117" s="2425"/>
      <c r="C117" s="2426"/>
      <c r="D117" s="258">
        <f t="shared" si="1"/>
        <v>0</v>
      </c>
      <c r="E117" s="2426"/>
      <c r="F117" s="2426"/>
      <c r="G117" s="2426"/>
      <c r="H117" s="2426"/>
      <c r="I117" s="2426"/>
      <c r="J117" s="2426"/>
      <c r="K117" s="2471"/>
      <c r="L117" s="124"/>
    </row>
    <row r="118" spans="1:12" ht="15.75" x14ac:dyDescent="0.25">
      <c r="A118" s="2424"/>
      <c r="B118" s="2425"/>
      <c r="C118" s="2426"/>
      <c r="D118" s="258">
        <f t="shared" si="1"/>
        <v>0</v>
      </c>
      <c r="E118" s="2426"/>
      <c r="F118" s="2426"/>
      <c r="G118" s="2426"/>
      <c r="H118" s="2426"/>
      <c r="I118" s="2426"/>
      <c r="J118" s="2426"/>
      <c r="K118" s="2471"/>
      <c r="L118" s="124"/>
    </row>
    <row r="119" spans="1:12" ht="15.75" x14ac:dyDescent="0.25">
      <c r="A119" s="2424"/>
      <c r="B119" s="2425"/>
      <c r="C119" s="2426"/>
      <c r="D119" s="258">
        <f t="shared" si="1"/>
        <v>0</v>
      </c>
      <c r="E119" s="2426"/>
      <c r="F119" s="2426"/>
      <c r="G119" s="2426"/>
      <c r="H119" s="2426"/>
      <c r="I119" s="2426"/>
      <c r="J119" s="2426"/>
      <c r="K119" s="2471"/>
      <c r="L119" s="124"/>
    </row>
    <row r="120" spans="1:12" ht="15.75" x14ac:dyDescent="0.25">
      <c r="A120" s="2424"/>
      <c r="B120" s="2425"/>
      <c r="C120" s="2426"/>
      <c r="D120" s="258">
        <f t="shared" si="1"/>
        <v>0</v>
      </c>
      <c r="E120" s="2426"/>
      <c r="F120" s="2426"/>
      <c r="G120" s="2426"/>
      <c r="H120" s="2426"/>
      <c r="I120" s="2426"/>
      <c r="J120" s="2426"/>
      <c r="K120" s="2471"/>
      <c r="L120" s="124"/>
    </row>
    <row r="121" spans="1:12" ht="15.75" x14ac:dyDescent="0.25">
      <c r="A121" s="2424"/>
      <c r="B121" s="2425"/>
      <c r="C121" s="2426"/>
      <c r="D121" s="258">
        <f t="shared" ref="D121:D184" si="2">+C121*(100-E121)/100</f>
        <v>0</v>
      </c>
      <c r="E121" s="2426"/>
      <c r="F121" s="2426"/>
      <c r="G121" s="2426"/>
      <c r="H121" s="2426"/>
      <c r="I121" s="2426"/>
      <c r="J121" s="2426"/>
      <c r="K121" s="2471"/>
      <c r="L121" s="124"/>
    </row>
    <row r="122" spans="1:12" ht="15.75" x14ac:dyDescent="0.25">
      <c r="A122" s="2424"/>
      <c r="B122" s="2425"/>
      <c r="C122" s="2426"/>
      <c r="D122" s="258">
        <f t="shared" si="2"/>
        <v>0</v>
      </c>
      <c r="E122" s="2426"/>
      <c r="F122" s="2426"/>
      <c r="G122" s="2426"/>
      <c r="H122" s="2426"/>
      <c r="I122" s="2426"/>
      <c r="J122" s="2426"/>
      <c r="K122" s="2471"/>
      <c r="L122" s="124"/>
    </row>
    <row r="123" spans="1:12" ht="15.75" x14ac:dyDescent="0.25">
      <c r="A123" s="2424"/>
      <c r="B123" s="2425"/>
      <c r="C123" s="2426"/>
      <c r="D123" s="258">
        <f t="shared" si="2"/>
        <v>0</v>
      </c>
      <c r="E123" s="2426"/>
      <c r="F123" s="2426"/>
      <c r="G123" s="2426"/>
      <c r="H123" s="2426"/>
      <c r="I123" s="2426"/>
      <c r="J123" s="2426"/>
      <c r="K123" s="2471"/>
      <c r="L123" s="124"/>
    </row>
    <row r="124" spans="1:12" ht="15.75" x14ac:dyDescent="0.25">
      <c r="A124" s="2424"/>
      <c r="B124" s="2425"/>
      <c r="C124" s="2426"/>
      <c r="D124" s="258">
        <f t="shared" si="2"/>
        <v>0</v>
      </c>
      <c r="E124" s="2426"/>
      <c r="F124" s="2426"/>
      <c r="G124" s="2426"/>
      <c r="H124" s="2426"/>
      <c r="I124" s="2426"/>
      <c r="J124" s="2426"/>
      <c r="K124" s="2471"/>
      <c r="L124" s="124"/>
    </row>
    <row r="125" spans="1:12" ht="15.75" x14ac:dyDescent="0.25">
      <c r="A125" s="2424"/>
      <c r="B125" s="2425"/>
      <c r="C125" s="2426"/>
      <c r="D125" s="258">
        <f t="shared" si="2"/>
        <v>0</v>
      </c>
      <c r="E125" s="2426"/>
      <c r="F125" s="2426"/>
      <c r="G125" s="2426"/>
      <c r="H125" s="2426"/>
      <c r="I125" s="2426"/>
      <c r="J125" s="2426"/>
      <c r="K125" s="2471"/>
      <c r="L125" s="124"/>
    </row>
    <row r="126" spans="1:12" ht="15.75" x14ac:dyDescent="0.25">
      <c r="A126" s="2424"/>
      <c r="B126" s="2425"/>
      <c r="C126" s="2426"/>
      <c r="D126" s="258">
        <f t="shared" si="2"/>
        <v>0</v>
      </c>
      <c r="E126" s="2426"/>
      <c r="F126" s="2426"/>
      <c r="G126" s="2426"/>
      <c r="H126" s="2426"/>
      <c r="I126" s="2426"/>
      <c r="J126" s="2426"/>
      <c r="K126" s="2471"/>
      <c r="L126" s="124"/>
    </row>
    <row r="127" spans="1:12" ht="15.75" x14ac:dyDescent="0.25">
      <c r="A127" s="2424"/>
      <c r="B127" s="2425"/>
      <c r="C127" s="2426"/>
      <c r="D127" s="258">
        <f t="shared" si="2"/>
        <v>0</v>
      </c>
      <c r="E127" s="2426"/>
      <c r="F127" s="2426"/>
      <c r="G127" s="2426"/>
      <c r="H127" s="2426"/>
      <c r="I127" s="2426"/>
      <c r="J127" s="2426"/>
      <c r="K127" s="2471"/>
      <c r="L127" s="124"/>
    </row>
    <row r="128" spans="1:12" ht="15.75" x14ac:dyDescent="0.25">
      <c r="A128" s="2424"/>
      <c r="B128" s="2425"/>
      <c r="C128" s="2426"/>
      <c r="D128" s="258">
        <f t="shared" si="2"/>
        <v>0</v>
      </c>
      <c r="E128" s="2426"/>
      <c r="F128" s="2426"/>
      <c r="G128" s="2426"/>
      <c r="H128" s="2426"/>
      <c r="I128" s="2426"/>
      <c r="J128" s="2426"/>
      <c r="K128" s="2471"/>
      <c r="L128" s="124"/>
    </row>
    <row r="129" spans="1:12" ht="15.75" x14ac:dyDescent="0.25">
      <c r="A129" s="2424"/>
      <c r="B129" s="2425"/>
      <c r="C129" s="2426"/>
      <c r="D129" s="258">
        <f t="shared" si="2"/>
        <v>0</v>
      </c>
      <c r="E129" s="2426"/>
      <c r="F129" s="2426"/>
      <c r="G129" s="2426"/>
      <c r="H129" s="2426"/>
      <c r="I129" s="2426"/>
      <c r="J129" s="2426"/>
      <c r="K129" s="2471"/>
      <c r="L129" s="124"/>
    </row>
    <row r="130" spans="1:12" ht="15.75" x14ac:dyDescent="0.25">
      <c r="A130" s="2424"/>
      <c r="B130" s="2425"/>
      <c r="C130" s="2426"/>
      <c r="D130" s="258">
        <f t="shared" si="2"/>
        <v>0</v>
      </c>
      <c r="E130" s="2426"/>
      <c r="F130" s="2426"/>
      <c r="G130" s="2426"/>
      <c r="H130" s="2426"/>
      <c r="I130" s="2426"/>
      <c r="J130" s="2426"/>
      <c r="K130" s="2471"/>
      <c r="L130" s="124"/>
    </row>
    <row r="131" spans="1:12" ht="15.75" x14ac:dyDescent="0.25">
      <c r="A131" s="2424"/>
      <c r="B131" s="2425"/>
      <c r="C131" s="2426"/>
      <c r="D131" s="258">
        <f t="shared" si="2"/>
        <v>0</v>
      </c>
      <c r="E131" s="2426"/>
      <c r="F131" s="2426"/>
      <c r="G131" s="2426"/>
      <c r="H131" s="2426"/>
      <c r="I131" s="2426"/>
      <c r="J131" s="2426"/>
      <c r="K131" s="2471"/>
      <c r="L131" s="124"/>
    </row>
    <row r="132" spans="1:12" ht="15.75" x14ac:dyDescent="0.25">
      <c r="A132" s="2424"/>
      <c r="B132" s="2425"/>
      <c r="C132" s="2426"/>
      <c r="D132" s="258">
        <f t="shared" si="2"/>
        <v>0</v>
      </c>
      <c r="E132" s="2426"/>
      <c r="F132" s="2426"/>
      <c r="G132" s="2426"/>
      <c r="H132" s="2426"/>
      <c r="I132" s="2426"/>
      <c r="J132" s="2426"/>
      <c r="K132" s="2471"/>
      <c r="L132" s="124"/>
    </row>
    <row r="133" spans="1:12" ht="15.75" x14ac:dyDescent="0.25">
      <c r="A133" s="2424"/>
      <c r="B133" s="2425"/>
      <c r="C133" s="2426"/>
      <c r="D133" s="258">
        <f t="shared" si="2"/>
        <v>0</v>
      </c>
      <c r="E133" s="2426"/>
      <c r="F133" s="2426"/>
      <c r="G133" s="2426"/>
      <c r="H133" s="2426"/>
      <c r="I133" s="2426"/>
      <c r="J133" s="2426"/>
      <c r="K133" s="2471"/>
      <c r="L133" s="124"/>
    </row>
    <row r="134" spans="1:12" ht="15.75" x14ac:dyDescent="0.25">
      <c r="A134" s="2424"/>
      <c r="B134" s="2425"/>
      <c r="C134" s="2426"/>
      <c r="D134" s="258">
        <f t="shared" si="2"/>
        <v>0</v>
      </c>
      <c r="E134" s="2426"/>
      <c r="F134" s="2426"/>
      <c r="G134" s="2426"/>
      <c r="H134" s="2426"/>
      <c r="I134" s="2426"/>
      <c r="J134" s="2426"/>
      <c r="K134" s="2471"/>
      <c r="L134" s="124"/>
    </row>
    <row r="135" spans="1:12" ht="15.75" x14ac:dyDescent="0.25">
      <c r="A135" s="2424"/>
      <c r="B135" s="2425"/>
      <c r="C135" s="2426"/>
      <c r="D135" s="258">
        <f t="shared" si="2"/>
        <v>0</v>
      </c>
      <c r="E135" s="2426"/>
      <c r="F135" s="2426"/>
      <c r="G135" s="2426"/>
      <c r="H135" s="2426"/>
      <c r="I135" s="2426"/>
      <c r="J135" s="2426"/>
      <c r="K135" s="2471"/>
      <c r="L135" s="124"/>
    </row>
    <row r="136" spans="1:12" ht="15.75" x14ac:dyDescent="0.25">
      <c r="A136" s="2424"/>
      <c r="B136" s="2425"/>
      <c r="C136" s="2426"/>
      <c r="D136" s="258">
        <f t="shared" si="2"/>
        <v>0</v>
      </c>
      <c r="E136" s="2426"/>
      <c r="F136" s="2426"/>
      <c r="G136" s="2426"/>
      <c r="H136" s="2426"/>
      <c r="I136" s="2426"/>
      <c r="J136" s="2426"/>
      <c r="K136" s="2471"/>
      <c r="L136" s="124"/>
    </row>
    <row r="137" spans="1:12" ht="15.75" x14ac:dyDescent="0.25">
      <c r="A137" s="2424"/>
      <c r="B137" s="2425"/>
      <c r="C137" s="2426"/>
      <c r="D137" s="258">
        <f t="shared" si="2"/>
        <v>0</v>
      </c>
      <c r="E137" s="2426"/>
      <c r="F137" s="2426"/>
      <c r="G137" s="2426"/>
      <c r="H137" s="2426"/>
      <c r="I137" s="2426"/>
      <c r="J137" s="2426"/>
      <c r="K137" s="2471"/>
      <c r="L137" s="124"/>
    </row>
    <row r="138" spans="1:12" ht="15.75" x14ac:dyDescent="0.25">
      <c r="A138" s="2424"/>
      <c r="B138" s="2425"/>
      <c r="C138" s="2426"/>
      <c r="D138" s="258">
        <f t="shared" si="2"/>
        <v>0</v>
      </c>
      <c r="E138" s="2426"/>
      <c r="F138" s="2426"/>
      <c r="G138" s="2426"/>
      <c r="H138" s="2426"/>
      <c r="I138" s="2426"/>
      <c r="J138" s="2426"/>
      <c r="K138" s="2471"/>
      <c r="L138" s="124"/>
    </row>
    <row r="139" spans="1:12" ht="15.75" x14ac:dyDescent="0.25">
      <c r="A139" s="2424"/>
      <c r="B139" s="2425"/>
      <c r="C139" s="2426"/>
      <c r="D139" s="258">
        <f t="shared" si="2"/>
        <v>0</v>
      </c>
      <c r="E139" s="2426"/>
      <c r="F139" s="2426"/>
      <c r="G139" s="2426"/>
      <c r="H139" s="2426"/>
      <c r="I139" s="2426"/>
      <c r="J139" s="2426"/>
      <c r="K139" s="2471"/>
      <c r="L139" s="124"/>
    </row>
    <row r="140" spans="1:12" ht="15.75" x14ac:dyDescent="0.25">
      <c r="A140" s="2424"/>
      <c r="B140" s="2425"/>
      <c r="C140" s="2426"/>
      <c r="D140" s="258">
        <f t="shared" si="2"/>
        <v>0</v>
      </c>
      <c r="E140" s="2426"/>
      <c r="F140" s="2426"/>
      <c r="G140" s="2426"/>
      <c r="H140" s="2426"/>
      <c r="I140" s="2426"/>
      <c r="J140" s="2426"/>
      <c r="K140" s="2471"/>
      <c r="L140" s="124"/>
    </row>
    <row r="141" spans="1:12" ht="15.75" x14ac:dyDescent="0.25">
      <c r="A141" s="2424"/>
      <c r="B141" s="2425"/>
      <c r="C141" s="2426"/>
      <c r="D141" s="258">
        <f t="shared" si="2"/>
        <v>0</v>
      </c>
      <c r="E141" s="2426"/>
      <c r="F141" s="2426"/>
      <c r="G141" s="2426"/>
      <c r="H141" s="2426"/>
      <c r="I141" s="2426"/>
      <c r="J141" s="2426"/>
      <c r="K141" s="2471"/>
      <c r="L141" s="124"/>
    </row>
    <row r="142" spans="1:12" ht="15.75" x14ac:dyDescent="0.25">
      <c r="A142" s="2424"/>
      <c r="B142" s="2425"/>
      <c r="C142" s="2426"/>
      <c r="D142" s="258">
        <f t="shared" si="2"/>
        <v>0</v>
      </c>
      <c r="E142" s="2426"/>
      <c r="F142" s="2426"/>
      <c r="G142" s="2426"/>
      <c r="H142" s="2426"/>
      <c r="I142" s="2426"/>
      <c r="J142" s="2426"/>
      <c r="K142" s="2471"/>
      <c r="L142" s="124"/>
    </row>
    <row r="143" spans="1:12" ht="15.75" x14ac:dyDescent="0.25">
      <c r="A143" s="2424"/>
      <c r="B143" s="2425"/>
      <c r="C143" s="2426"/>
      <c r="D143" s="258">
        <f t="shared" si="2"/>
        <v>0</v>
      </c>
      <c r="E143" s="2426"/>
      <c r="F143" s="2426"/>
      <c r="G143" s="2426"/>
      <c r="H143" s="2426"/>
      <c r="I143" s="2426"/>
      <c r="J143" s="2426"/>
      <c r="K143" s="2471"/>
      <c r="L143" s="124"/>
    </row>
    <row r="144" spans="1:12" ht="15.75" x14ac:dyDescent="0.25">
      <c r="A144" s="2424"/>
      <c r="B144" s="2425"/>
      <c r="C144" s="2426"/>
      <c r="D144" s="258">
        <f t="shared" si="2"/>
        <v>0</v>
      </c>
      <c r="E144" s="2426"/>
      <c r="F144" s="2426"/>
      <c r="G144" s="2426"/>
      <c r="H144" s="2426"/>
      <c r="I144" s="2426"/>
      <c r="J144" s="2426"/>
      <c r="K144" s="2471"/>
      <c r="L144" s="124"/>
    </row>
    <row r="145" spans="1:12" ht="15.75" x14ac:dyDescent="0.25">
      <c r="A145" s="2424"/>
      <c r="B145" s="2425"/>
      <c r="C145" s="2426"/>
      <c r="D145" s="258">
        <f t="shared" si="2"/>
        <v>0</v>
      </c>
      <c r="E145" s="2426"/>
      <c r="F145" s="2426"/>
      <c r="G145" s="2426"/>
      <c r="H145" s="2426"/>
      <c r="I145" s="2426"/>
      <c r="J145" s="2426"/>
      <c r="K145" s="2471"/>
      <c r="L145" s="124"/>
    </row>
    <row r="146" spans="1:12" ht="15.75" x14ac:dyDescent="0.25">
      <c r="A146" s="2424"/>
      <c r="B146" s="2425"/>
      <c r="C146" s="2426"/>
      <c r="D146" s="258">
        <f t="shared" si="2"/>
        <v>0</v>
      </c>
      <c r="E146" s="2426"/>
      <c r="F146" s="2426"/>
      <c r="G146" s="2426"/>
      <c r="H146" s="2426"/>
      <c r="I146" s="2426"/>
      <c r="J146" s="2426"/>
      <c r="K146" s="2471"/>
      <c r="L146" s="124"/>
    </row>
    <row r="147" spans="1:12" ht="15.75" x14ac:dyDescent="0.25">
      <c r="A147" s="2424"/>
      <c r="B147" s="2425"/>
      <c r="C147" s="2426"/>
      <c r="D147" s="258">
        <f t="shared" si="2"/>
        <v>0</v>
      </c>
      <c r="E147" s="2426"/>
      <c r="F147" s="2426"/>
      <c r="G147" s="2426"/>
      <c r="H147" s="2426"/>
      <c r="I147" s="2426"/>
      <c r="J147" s="2426"/>
      <c r="K147" s="2471"/>
      <c r="L147" s="124"/>
    </row>
    <row r="148" spans="1:12" ht="15.75" x14ac:dyDescent="0.25">
      <c r="A148" s="2424"/>
      <c r="B148" s="2425"/>
      <c r="C148" s="2426"/>
      <c r="D148" s="258">
        <f t="shared" si="2"/>
        <v>0</v>
      </c>
      <c r="E148" s="2426"/>
      <c r="F148" s="2426"/>
      <c r="G148" s="2426"/>
      <c r="H148" s="2426"/>
      <c r="I148" s="2426"/>
      <c r="J148" s="2426"/>
      <c r="K148" s="2471"/>
      <c r="L148" s="124"/>
    </row>
    <row r="149" spans="1:12" ht="15.75" x14ac:dyDescent="0.25">
      <c r="A149" s="2424"/>
      <c r="B149" s="2425"/>
      <c r="C149" s="2426"/>
      <c r="D149" s="258">
        <f t="shared" si="2"/>
        <v>0</v>
      </c>
      <c r="E149" s="2426"/>
      <c r="F149" s="2426"/>
      <c r="G149" s="2426"/>
      <c r="H149" s="2426"/>
      <c r="I149" s="2426"/>
      <c r="J149" s="2426"/>
      <c r="K149" s="2471"/>
      <c r="L149" s="124"/>
    </row>
    <row r="150" spans="1:12" ht="15.75" x14ac:dyDescent="0.25">
      <c r="A150" s="2424"/>
      <c r="B150" s="2425"/>
      <c r="C150" s="2426"/>
      <c r="D150" s="258">
        <f t="shared" si="2"/>
        <v>0</v>
      </c>
      <c r="E150" s="2426"/>
      <c r="F150" s="2426"/>
      <c r="G150" s="2426"/>
      <c r="H150" s="2426"/>
      <c r="I150" s="2426"/>
      <c r="J150" s="2426"/>
      <c r="K150" s="2471"/>
      <c r="L150" s="124"/>
    </row>
    <row r="151" spans="1:12" ht="15.75" x14ac:dyDescent="0.25">
      <c r="A151" s="2424"/>
      <c r="B151" s="2425"/>
      <c r="C151" s="2426"/>
      <c r="D151" s="258">
        <f t="shared" si="2"/>
        <v>0</v>
      </c>
      <c r="E151" s="2426"/>
      <c r="F151" s="2426"/>
      <c r="G151" s="2426"/>
      <c r="H151" s="2426"/>
      <c r="I151" s="2426"/>
      <c r="J151" s="2426"/>
      <c r="K151" s="2471"/>
      <c r="L151" s="124"/>
    </row>
    <row r="152" spans="1:12" ht="15.75" x14ac:dyDescent="0.25">
      <c r="A152" s="2424"/>
      <c r="B152" s="2425"/>
      <c r="C152" s="2426"/>
      <c r="D152" s="258">
        <f t="shared" si="2"/>
        <v>0</v>
      </c>
      <c r="E152" s="2426"/>
      <c r="F152" s="2426"/>
      <c r="G152" s="2426"/>
      <c r="H152" s="2426"/>
      <c r="I152" s="2426"/>
      <c r="J152" s="2426"/>
      <c r="K152" s="2471"/>
      <c r="L152" s="124"/>
    </row>
    <row r="153" spans="1:12" ht="15.75" x14ac:dyDescent="0.25">
      <c r="A153" s="2424"/>
      <c r="B153" s="2425"/>
      <c r="C153" s="2426"/>
      <c r="D153" s="258">
        <f t="shared" si="2"/>
        <v>0</v>
      </c>
      <c r="E153" s="2426"/>
      <c r="F153" s="2426"/>
      <c r="G153" s="2426"/>
      <c r="H153" s="2426"/>
      <c r="I153" s="2426"/>
      <c r="J153" s="2426"/>
      <c r="K153" s="2471"/>
      <c r="L153" s="124"/>
    </row>
    <row r="154" spans="1:12" ht="15.75" x14ac:dyDescent="0.25">
      <c r="A154" s="2424"/>
      <c r="B154" s="2425"/>
      <c r="C154" s="2426"/>
      <c r="D154" s="258">
        <f t="shared" si="2"/>
        <v>0</v>
      </c>
      <c r="E154" s="2426"/>
      <c r="F154" s="2426"/>
      <c r="G154" s="2426"/>
      <c r="H154" s="2426"/>
      <c r="I154" s="2426"/>
      <c r="J154" s="2426"/>
      <c r="K154" s="2471"/>
      <c r="L154" s="124"/>
    </row>
    <row r="155" spans="1:12" ht="15.75" x14ac:dyDescent="0.25">
      <c r="A155" s="2424"/>
      <c r="B155" s="2425"/>
      <c r="C155" s="2426"/>
      <c r="D155" s="258">
        <f t="shared" si="2"/>
        <v>0</v>
      </c>
      <c r="E155" s="2426"/>
      <c r="F155" s="2426"/>
      <c r="G155" s="2426"/>
      <c r="H155" s="2426"/>
      <c r="I155" s="2426"/>
      <c r="J155" s="2426"/>
      <c r="K155" s="2471"/>
      <c r="L155" s="124"/>
    </row>
    <row r="156" spans="1:12" ht="15.75" x14ac:dyDescent="0.25">
      <c r="A156" s="2424"/>
      <c r="B156" s="2425"/>
      <c r="C156" s="2426"/>
      <c r="D156" s="258">
        <f t="shared" si="2"/>
        <v>0</v>
      </c>
      <c r="E156" s="2426"/>
      <c r="F156" s="2426"/>
      <c r="G156" s="2426"/>
      <c r="H156" s="2426"/>
      <c r="I156" s="2426"/>
      <c r="J156" s="2426"/>
      <c r="K156" s="2471"/>
      <c r="L156" s="124"/>
    </row>
    <row r="157" spans="1:12" ht="15.75" x14ac:dyDescent="0.25">
      <c r="A157" s="2424"/>
      <c r="B157" s="2425"/>
      <c r="C157" s="2426"/>
      <c r="D157" s="258">
        <f t="shared" si="2"/>
        <v>0</v>
      </c>
      <c r="E157" s="2426"/>
      <c r="F157" s="2426"/>
      <c r="G157" s="2426"/>
      <c r="H157" s="2426"/>
      <c r="I157" s="2426"/>
      <c r="J157" s="2426"/>
      <c r="K157" s="2471"/>
      <c r="L157" s="124"/>
    </row>
    <row r="158" spans="1:12" ht="15.75" x14ac:dyDescent="0.25">
      <c r="A158" s="2424"/>
      <c r="B158" s="2425"/>
      <c r="C158" s="2426"/>
      <c r="D158" s="258">
        <f t="shared" si="2"/>
        <v>0</v>
      </c>
      <c r="E158" s="2426"/>
      <c r="F158" s="2426"/>
      <c r="G158" s="2426"/>
      <c r="H158" s="2426"/>
      <c r="I158" s="2426"/>
      <c r="J158" s="2426"/>
      <c r="K158" s="2471"/>
      <c r="L158" s="124"/>
    </row>
    <row r="159" spans="1:12" ht="15.75" x14ac:dyDescent="0.25">
      <c r="A159" s="2424"/>
      <c r="B159" s="2425"/>
      <c r="C159" s="2426"/>
      <c r="D159" s="258">
        <f t="shared" si="2"/>
        <v>0</v>
      </c>
      <c r="E159" s="2426"/>
      <c r="F159" s="2426"/>
      <c r="G159" s="2426"/>
      <c r="H159" s="2426"/>
      <c r="I159" s="2426"/>
      <c r="J159" s="2426"/>
      <c r="K159" s="2471"/>
      <c r="L159" s="124"/>
    </row>
    <row r="160" spans="1:12" ht="15.75" x14ac:dyDescent="0.25">
      <c r="A160" s="2424"/>
      <c r="B160" s="2425"/>
      <c r="C160" s="2426"/>
      <c r="D160" s="258">
        <f t="shared" si="2"/>
        <v>0</v>
      </c>
      <c r="E160" s="2426"/>
      <c r="F160" s="2426"/>
      <c r="G160" s="2426"/>
      <c r="H160" s="2426"/>
      <c r="I160" s="2426"/>
      <c r="J160" s="2426"/>
      <c r="K160" s="2471"/>
      <c r="L160" s="124"/>
    </row>
    <row r="161" spans="1:12" ht="15.75" x14ac:dyDescent="0.25">
      <c r="A161" s="2424"/>
      <c r="B161" s="2425"/>
      <c r="C161" s="2426"/>
      <c r="D161" s="258">
        <f t="shared" si="2"/>
        <v>0</v>
      </c>
      <c r="E161" s="2426"/>
      <c r="F161" s="2426"/>
      <c r="G161" s="2426"/>
      <c r="H161" s="2426"/>
      <c r="I161" s="2426"/>
      <c r="J161" s="2426"/>
      <c r="K161" s="2471"/>
      <c r="L161" s="124"/>
    </row>
    <row r="162" spans="1:12" ht="15.75" x14ac:dyDescent="0.25">
      <c r="A162" s="2424"/>
      <c r="B162" s="2425"/>
      <c r="C162" s="2426"/>
      <c r="D162" s="258">
        <f t="shared" si="2"/>
        <v>0</v>
      </c>
      <c r="E162" s="2426"/>
      <c r="F162" s="2426"/>
      <c r="G162" s="2426"/>
      <c r="H162" s="2426"/>
      <c r="I162" s="2426"/>
      <c r="J162" s="2426"/>
      <c r="K162" s="2471"/>
      <c r="L162" s="124"/>
    </row>
    <row r="163" spans="1:12" ht="15.75" x14ac:dyDescent="0.25">
      <c r="A163" s="2424"/>
      <c r="B163" s="2425"/>
      <c r="C163" s="2426"/>
      <c r="D163" s="258">
        <f t="shared" si="2"/>
        <v>0</v>
      </c>
      <c r="E163" s="2426"/>
      <c r="F163" s="2426"/>
      <c r="G163" s="2426"/>
      <c r="H163" s="2426"/>
      <c r="I163" s="2426"/>
      <c r="J163" s="2426"/>
      <c r="K163" s="2471"/>
      <c r="L163" s="124"/>
    </row>
    <row r="164" spans="1:12" ht="15.75" x14ac:dyDescent="0.25">
      <c r="A164" s="2424"/>
      <c r="B164" s="2425"/>
      <c r="C164" s="2426"/>
      <c r="D164" s="258">
        <f t="shared" si="2"/>
        <v>0</v>
      </c>
      <c r="E164" s="2426"/>
      <c r="F164" s="2426"/>
      <c r="G164" s="2426"/>
      <c r="H164" s="2426"/>
      <c r="I164" s="2426"/>
      <c r="J164" s="2426"/>
      <c r="K164" s="2471"/>
      <c r="L164" s="124"/>
    </row>
    <row r="165" spans="1:12" ht="15.75" x14ac:dyDescent="0.25">
      <c r="A165" s="2424"/>
      <c r="B165" s="2425"/>
      <c r="C165" s="2426"/>
      <c r="D165" s="258">
        <f t="shared" si="2"/>
        <v>0</v>
      </c>
      <c r="E165" s="2426"/>
      <c r="F165" s="2426"/>
      <c r="G165" s="2426"/>
      <c r="H165" s="2426"/>
      <c r="I165" s="2426"/>
      <c r="J165" s="2426"/>
      <c r="K165" s="2471"/>
      <c r="L165" s="124"/>
    </row>
    <row r="166" spans="1:12" ht="15.75" x14ac:dyDescent="0.25">
      <c r="A166" s="2424"/>
      <c r="B166" s="2425"/>
      <c r="C166" s="2426"/>
      <c r="D166" s="258">
        <f t="shared" si="2"/>
        <v>0</v>
      </c>
      <c r="E166" s="2426"/>
      <c r="F166" s="2426"/>
      <c r="G166" s="2426"/>
      <c r="H166" s="2426"/>
      <c r="I166" s="2426"/>
      <c r="J166" s="2426"/>
      <c r="K166" s="2471"/>
      <c r="L166" s="124"/>
    </row>
    <row r="167" spans="1:12" ht="15.75" x14ac:dyDescent="0.25">
      <c r="A167" s="2424"/>
      <c r="B167" s="2425"/>
      <c r="C167" s="2426"/>
      <c r="D167" s="258">
        <f t="shared" si="2"/>
        <v>0</v>
      </c>
      <c r="E167" s="2426"/>
      <c r="F167" s="2426"/>
      <c r="G167" s="2426"/>
      <c r="H167" s="2426"/>
      <c r="I167" s="2426"/>
      <c r="J167" s="2426"/>
      <c r="K167" s="2471"/>
      <c r="L167" s="124"/>
    </row>
    <row r="168" spans="1:12" ht="15.75" x14ac:dyDescent="0.25">
      <c r="A168" s="2424"/>
      <c r="B168" s="2425"/>
      <c r="C168" s="2426"/>
      <c r="D168" s="258">
        <f t="shared" si="2"/>
        <v>0</v>
      </c>
      <c r="E168" s="2426"/>
      <c r="F168" s="2426"/>
      <c r="G168" s="2426"/>
      <c r="H168" s="2426"/>
      <c r="I168" s="2426"/>
      <c r="J168" s="2426"/>
      <c r="K168" s="2471"/>
      <c r="L168" s="124"/>
    </row>
    <row r="169" spans="1:12" ht="15.75" x14ac:dyDescent="0.25">
      <c r="A169" s="2424"/>
      <c r="B169" s="2425"/>
      <c r="C169" s="2426"/>
      <c r="D169" s="258">
        <f t="shared" si="2"/>
        <v>0</v>
      </c>
      <c r="E169" s="2426"/>
      <c r="F169" s="2426"/>
      <c r="G169" s="2426"/>
      <c r="H169" s="2426"/>
      <c r="I169" s="2426"/>
      <c r="J169" s="2426"/>
      <c r="K169" s="2471"/>
      <c r="L169" s="124"/>
    </row>
    <row r="170" spans="1:12" ht="15.75" x14ac:dyDescent="0.25">
      <c r="A170" s="2424"/>
      <c r="B170" s="2425"/>
      <c r="C170" s="2426"/>
      <c r="D170" s="258">
        <f t="shared" si="2"/>
        <v>0</v>
      </c>
      <c r="E170" s="2426"/>
      <c r="F170" s="2426"/>
      <c r="G170" s="2426"/>
      <c r="H170" s="2426"/>
      <c r="I170" s="2426"/>
      <c r="J170" s="2426"/>
      <c r="K170" s="2471"/>
      <c r="L170" s="124"/>
    </row>
    <row r="171" spans="1:12" ht="15.75" x14ac:dyDescent="0.25">
      <c r="A171" s="2424"/>
      <c r="B171" s="2425"/>
      <c r="C171" s="2426"/>
      <c r="D171" s="258">
        <f t="shared" si="2"/>
        <v>0</v>
      </c>
      <c r="E171" s="2426"/>
      <c r="F171" s="2426"/>
      <c r="G171" s="2426"/>
      <c r="H171" s="2426"/>
      <c r="I171" s="2426"/>
      <c r="J171" s="2426"/>
      <c r="K171" s="2471"/>
      <c r="L171" s="124"/>
    </row>
    <row r="172" spans="1:12" ht="15.75" x14ac:dyDescent="0.25">
      <c r="A172" s="2424"/>
      <c r="B172" s="2425"/>
      <c r="C172" s="2426"/>
      <c r="D172" s="258">
        <f t="shared" si="2"/>
        <v>0</v>
      </c>
      <c r="E172" s="2426"/>
      <c r="F172" s="2426"/>
      <c r="G172" s="2426"/>
      <c r="H172" s="2426"/>
      <c r="I172" s="2426"/>
      <c r="J172" s="2426"/>
      <c r="K172" s="2471"/>
      <c r="L172" s="124"/>
    </row>
    <row r="173" spans="1:12" ht="15.75" x14ac:dyDescent="0.25">
      <c r="A173" s="2424"/>
      <c r="B173" s="2425"/>
      <c r="C173" s="2426"/>
      <c r="D173" s="258">
        <f t="shared" si="2"/>
        <v>0</v>
      </c>
      <c r="E173" s="2426"/>
      <c r="F173" s="2426"/>
      <c r="G173" s="2426"/>
      <c r="H173" s="2426"/>
      <c r="I173" s="2426"/>
      <c r="J173" s="2426"/>
      <c r="K173" s="2471"/>
      <c r="L173" s="124"/>
    </row>
    <row r="174" spans="1:12" ht="15.75" x14ac:dyDescent="0.25">
      <c r="A174" s="2424"/>
      <c r="B174" s="2425"/>
      <c r="C174" s="2426"/>
      <c r="D174" s="258">
        <f t="shared" si="2"/>
        <v>0</v>
      </c>
      <c r="E174" s="2426"/>
      <c r="F174" s="2426"/>
      <c r="G174" s="2426"/>
      <c r="H174" s="2426"/>
      <c r="I174" s="2426"/>
      <c r="J174" s="2426"/>
      <c r="K174" s="2471"/>
      <c r="L174" s="124"/>
    </row>
    <row r="175" spans="1:12" ht="15.75" x14ac:dyDescent="0.25">
      <c r="A175" s="2424"/>
      <c r="B175" s="2425"/>
      <c r="C175" s="2426"/>
      <c r="D175" s="258">
        <f t="shared" si="2"/>
        <v>0</v>
      </c>
      <c r="E175" s="2426"/>
      <c r="F175" s="2426"/>
      <c r="G175" s="2426"/>
      <c r="H175" s="2426"/>
      <c r="I175" s="2426"/>
      <c r="J175" s="2426"/>
      <c r="K175" s="2471"/>
      <c r="L175" s="124"/>
    </row>
    <row r="176" spans="1:12" ht="15.75" x14ac:dyDescent="0.25">
      <c r="A176" s="2424"/>
      <c r="B176" s="2425"/>
      <c r="C176" s="2426"/>
      <c r="D176" s="258">
        <f t="shared" si="2"/>
        <v>0</v>
      </c>
      <c r="E176" s="2426"/>
      <c r="F176" s="2426"/>
      <c r="G176" s="2426"/>
      <c r="H176" s="2426"/>
      <c r="I176" s="2426"/>
      <c r="J176" s="2426"/>
      <c r="K176" s="2471"/>
      <c r="L176" s="124"/>
    </row>
    <row r="177" spans="1:12" ht="15.75" x14ac:dyDescent="0.25">
      <c r="A177" s="2424"/>
      <c r="B177" s="2425"/>
      <c r="C177" s="2426"/>
      <c r="D177" s="258">
        <f t="shared" si="2"/>
        <v>0</v>
      </c>
      <c r="E177" s="2426"/>
      <c r="F177" s="2426"/>
      <c r="G177" s="2426"/>
      <c r="H177" s="2426"/>
      <c r="I177" s="2426"/>
      <c r="J177" s="2426"/>
      <c r="K177" s="2471"/>
      <c r="L177" s="124"/>
    </row>
    <row r="178" spans="1:12" ht="15.75" x14ac:dyDescent="0.25">
      <c r="A178" s="2424"/>
      <c r="B178" s="2425"/>
      <c r="C178" s="2426"/>
      <c r="D178" s="258">
        <f t="shared" si="2"/>
        <v>0</v>
      </c>
      <c r="E178" s="2426"/>
      <c r="F178" s="2426"/>
      <c r="G178" s="2426"/>
      <c r="H178" s="2426"/>
      <c r="I178" s="2426"/>
      <c r="J178" s="2426"/>
      <c r="K178" s="2471"/>
      <c r="L178" s="124"/>
    </row>
    <row r="179" spans="1:12" ht="15.75" x14ac:dyDescent="0.25">
      <c r="A179" s="2424"/>
      <c r="B179" s="2425"/>
      <c r="C179" s="2426"/>
      <c r="D179" s="258">
        <f t="shared" si="2"/>
        <v>0</v>
      </c>
      <c r="E179" s="2426"/>
      <c r="F179" s="2426"/>
      <c r="G179" s="2426"/>
      <c r="H179" s="2426"/>
      <c r="I179" s="2426"/>
      <c r="J179" s="2426"/>
      <c r="K179" s="2471"/>
      <c r="L179" s="124"/>
    </row>
    <row r="180" spans="1:12" ht="15.75" x14ac:dyDescent="0.25">
      <c r="A180" s="2424"/>
      <c r="B180" s="2425"/>
      <c r="C180" s="2426"/>
      <c r="D180" s="258">
        <f t="shared" si="2"/>
        <v>0</v>
      </c>
      <c r="E180" s="2426"/>
      <c r="F180" s="2426"/>
      <c r="G180" s="2426"/>
      <c r="H180" s="2426"/>
      <c r="I180" s="2426"/>
      <c r="J180" s="2426"/>
      <c r="K180" s="2471"/>
      <c r="L180" s="124"/>
    </row>
    <row r="181" spans="1:12" ht="15.75" x14ac:dyDescent="0.25">
      <c r="A181" s="2424"/>
      <c r="B181" s="2425"/>
      <c r="C181" s="2426"/>
      <c r="D181" s="258">
        <f t="shared" si="2"/>
        <v>0</v>
      </c>
      <c r="E181" s="2426"/>
      <c r="F181" s="2426"/>
      <c r="G181" s="2426"/>
      <c r="H181" s="2426"/>
      <c r="I181" s="2426"/>
      <c r="J181" s="2426"/>
      <c r="K181" s="2471"/>
      <c r="L181" s="124"/>
    </row>
    <row r="182" spans="1:12" ht="15.75" x14ac:dyDescent="0.25">
      <c r="A182" s="2424"/>
      <c r="B182" s="2425"/>
      <c r="C182" s="2426"/>
      <c r="D182" s="258">
        <f t="shared" si="2"/>
        <v>0</v>
      </c>
      <c r="E182" s="2426"/>
      <c r="F182" s="2426"/>
      <c r="G182" s="2426"/>
      <c r="H182" s="2426"/>
      <c r="I182" s="2426"/>
      <c r="J182" s="2426"/>
      <c r="K182" s="2471"/>
      <c r="L182" s="124"/>
    </row>
    <row r="183" spans="1:12" ht="15.75" x14ac:dyDescent="0.25">
      <c r="A183" s="2424"/>
      <c r="B183" s="2425"/>
      <c r="C183" s="2426"/>
      <c r="D183" s="258">
        <f t="shared" si="2"/>
        <v>0</v>
      </c>
      <c r="E183" s="2426"/>
      <c r="F183" s="2426"/>
      <c r="G183" s="2426"/>
      <c r="H183" s="2426"/>
      <c r="I183" s="2426"/>
      <c r="J183" s="2426"/>
      <c r="K183" s="2471"/>
      <c r="L183" s="124"/>
    </row>
    <row r="184" spans="1:12" ht="15.75" x14ac:dyDescent="0.25">
      <c r="A184" s="2424"/>
      <c r="B184" s="2425"/>
      <c r="C184" s="2426"/>
      <c r="D184" s="258">
        <f t="shared" si="2"/>
        <v>0</v>
      </c>
      <c r="E184" s="2426"/>
      <c r="F184" s="2426"/>
      <c r="G184" s="2426"/>
      <c r="H184" s="2426"/>
      <c r="I184" s="2426"/>
      <c r="J184" s="2426"/>
      <c r="K184" s="2471"/>
      <c r="L184" s="124"/>
    </row>
    <row r="185" spans="1:12" ht="15.75" x14ac:dyDescent="0.25">
      <c r="A185" s="2424"/>
      <c r="B185" s="2425"/>
      <c r="C185" s="2426"/>
      <c r="D185" s="258">
        <f t="shared" ref="D185:D248" si="3">+C185*(100-E185)/100</f>
        <v>0</v>
      </c>
      <c r="E185" s="2426"/>
      <c r="F185" s="2426"/>
      <c r="G185" s="2426"/>
      <c r="H185" s="2426"/>
      <c r="I185" s="2426"/>
      <c r="J185" s="2426"/>
      <c r="K185" s="2471"/>
      <c r="L185" s="124"/>
    </row>
    <row r="186" spans="1:12" ht="15.75" x14ac:dyDescent="0.25">
      <c r="A186" s="2424"/>
      <c r="B186" s="2425"/>
      <c r="C186" s="2426"/>
      <c r="D186" s="258">
        <f t="shared" si="3"/>
        <v>0</v>
      </c>
      <c r="E186" s="2426"/>
      <c r="F186" s="2426"/>
      <c r="G186" s="2426"/>
      <c r="H186" s="2426"/>
      <c r="I186" s="2426"/>
      <c r="J186" s="2426"/>
      <c r="K186" s="2471"/>
      <c r="L186" s="124"/>
    </row>
    <row r="187" spans="1:12" ht="15.75" x14ac:dyDescent="0.25">
      <c r="A187" s="2424"/>
      <c r="B187" s="2425"/>
      <c r="C187" s="2426"/>
      <c r="D187" s="258">
        <f t="shared" si="3"/>
        <v>0</v>
      </c>
      <c r="E187" s="2426"/>
      <c r="F187" s="2426"/>
      <c r="G187" s="2426"/>
      <c r="H187" s="2426"/>
      <c r="I187" s="2426"/>
      <c r="J187" s="2426"/>
      <c r="K187" s="2471"/>
      <c r="L187" s="124"/>
    </row>
    <row r="188" spans="1:12" ht="15.75" x14ac:dyDescent="0.25">
      <c r="A188" s="2424"/>
      <c r="B188" s="2425"/>
      <c r="C188" s="2426"/>
      <c r="D188" s="258">
        <f t="shared" si="3"/>
        <v>0</v>
      </c>
      <c r="E188" s="2426"/>
      <c r="F188" s="2426"/>
      <c r="G188" s="2426"/>
      <c r="H188" s="2426"/>
      <c r="I188" s="2426"/>
      <c r="J188" s="2426"/>
      <c r="K188" s="2471"/>
      <c r="L188" s="124"/>
    </row>
    <row r="189" spans="1:12" ht="15.75" x14ac:dyDescent="0.25">
      <c r="A189" s="2424"/>
      <c r="B189" s="2425"/>
      <c r="C189" s="2426"/>
      <c r="D189" s="258">
        <f t="shared" si="3"/>
        <v>0</v>
      </c>
      <c r="E189" s="2426"/>
      <c r="F189" s="2426"/>
      <c r="G189" s="2426"/>
      <c r="H189" s="2426"/>
      <c r="I189" s="2426"/>
      <c r="J189" s="2426"/>
      <c r="K189" s="2471"/>
      <c r="L189" s="124"/>
    </row>
    <row r="190" spans="1:12" ht="15.75" x14ac:dyDescent="0.25">
      <c r="A190" s="2424"/>
      <c r="B190" s="2425"/>
      <c r="C190" s="2426"/>
      <c r="D190" s="258">
        <f t="shared" si="3"/>
        <v>0</v>
      </c>
      <c r="E190" s="2426"/>
      <c r="F190" s="2426"/>
      <c r="G190" s="2426"/>
      <c r="H190" s="2426"/>
      <c r="I190" s="2426"/>
      <c r="J190" s="2426"/>
      <c r="K190" s="2471"/>
      <c r="L190" s="124"/>
    </row>
    <row r="191" spans="1:12" ht="15.75" x14ac:dyDescent="0.25">
      <c r="A191" s="2424"/>
      <c r="B191" s="2425"/>
      <c r="C191" s="2426"/>
      <c r="D191" s="258">
        <f t="shared" si="3"/>
        <v>0</v>
      </c>
      <c r="E191" s="2426"/>
      <c r="F191" s="2426"/>
      <c r="G191" s="2426"/>
      <c r="H191" s="2426"/>
      <c r="I191" s="2426"/>
      <c r="J191" s="2426"/>
      <c r="K191" s="2471"/>
      <c r="L191" s="124"/>
    </row>
    <row r="192" spans="1:12" ht="15.75" x14ac:dyDescent="0.25">
      <c r="A192" s="2424"/>
      <c r="B192" s="2425"/>
      <c r="C192" s="2426"/>
      <c r="D192" s="258">
        <f t="shared" si="3"/>
        <v>0</v>
      </c>
      <c r="E192" s="2426"/>
      <c r="F192" s="2426"/>
      <c r="G192" s="2426"/>
      <c r="H192" s="2426"/>
      <c r="I192" s="2426"/>
      <c r="J192" s="2426"/>
      <c r="K192" s="2471"/>
      <c r="L192" s="124"/>
    </row>
    <row r="193" spans="1:12" ht="15.75" x14ac:dyDescent="0.25">
      <c r="A193" s="2424"/>
      <c r="B193" s="2425"/>
      <c r="C193" s="2426"/>
      <c r="D193" s="258">
        <f t="shared" si="3"/>
        <v>0</v>
      </c>
      <c r="E193" s="2426"/>
      <c r="F193" s="2426"/>
      <c r="G193" s="2426"/>
      <c r="H193" s="2426"/>
      <c r="I193" s="2426"/>
      <c r="J193" s="2426"/>
      <c r="K193" s="2471"/>
      <c r="L193" s="124"/>
    </row>
    <row r="194" spans="1:12" ht="15.75" x14ac:dyDescent="0.25">
      <c r="A194" s="2424"/>
      <c r="B194" s="2425"/>
      <c r="C194" s="2426"/>
      <c r="D194" s="258">
        <f t="shared" si="3"/>
        <v>0</v>
      </c>
      <c r="E194" s="2426"/>
      <c r="F194" s="2426"/>
      <c r="G194" s="2426"/>
      <c r="H194" s="2426"/>
      <c r="I194" s="2426"/>
      <c r="J194" s="2426"/>
      <c r="K194" s="2471"/>
      <c r="L194" s="124"/>
    </row>
    <row r="195" spans="1:12" ht="15.75" x14ac:dyDescent="0.25">
      <c r="A195" s="2424"/>
      <c r="B195" s="2425"/>
      <c r="C195" s="2426"/>
      <c r="D195" s="258">
        <f t="shared" si="3"/>
        <v>0</v>
      </c>
      <c r="E195" s="2426"/>
      <c r="F195" s="2426"/>
      <c r="G195" s="2426"/>
      <c r="H195" s="2426"/>
      <c r="I195" s="2426"/>
      <c r="J195" s="2426"/>
      <c r="K195" s="2471"/>
      <c r="L195" s="124"/>
    </row>
    <row r="196" spans="1:12" ht="15.75" x14ac:dyDescent="0.25">
      <c r="A196" s="2424"/>
      <c r="B196" s="2425"/>
      <c r="C196" s="2426"/>
      <c r="D196" s="258">
        <f t="shared" si="3"/>
        <v>0</v>
      </c>
      <c r="E196" s="2426"/>
      <c r="F196" s="2426"/>
      <c r="G196" s="2426"/>
      <c r="H196" s="2426"/>
      <c r="I196" s="2426"/>
      <c r="J196" s="2426"/>
      <c r="K196" s="2471"/>
      <c r="L196" s="124"/>
    </row>
    <row r="197" spans="1:12" ht="15.75" x14ac:dyDescent="0.25">
      <c r="A197" s="2424"/>
      <c r="B197" s="2425"/>
      <c r="C197" s="2426"/>
      <c r="D197" s="258">
        <f t="shared" si="3"/>
        <v>0</v>
      </c>
      <c r="E197" s="2426"/>
      <c r="F197" s="2426"/>
      <c r="G197" s="2426"/>
      <c r="H197" s="2426"/>
      <c r="I197" s="2426"/>
      <c r="J197" s="2426"/>
      <c r="K197" s="2471"/>
      <c r="L197" s="124"/>
    </row>
    <row r="198" spans="1:12" ht="15.75" x14ac:dyDescent="0.25">
      <c r="A198" s="2424"/>
      <c r="B198" s="2425"/>
      <c r="C198" s="2426"/>
      <c r="D198" s="258">
        <f t="shared" si="3"/>
        <v>0</v>
      </c>
      <c r="E198" s="2426"/>
      <c r="F198" s="2426"/>
      <c r="G198" s="2426"/>
      <c r="H198" s="2426"/>
      <c r="I198" s="2426"/>
      <c r="J198" s="2426"/>
      <c r="K198" s="2471"/>
      <c r="L198" s="124"/>
    </row>
    <row r="199" spans="1:12" ht="15.75" x14ac:dyDescent="0.25">
      <c r="A199" s="2424"/>
      <c r="B199" s="2425"/>
      <c r="C199" s="2426"/>
      <c r="D199" s="258">
        <f t="shared" si="3"/>
        <v>0</v>
      </c>
      <c r="E199" s="2426"/>
      <c r="F199" s="2426"/>
      <c r="G199" s="2426"/>
      <c r="H199" s="2426"/>
      <c r="I199" s="2426"/>
      <c r="J199" s="2426"/>
      <c r="K199" s="2471"/>
      <c r="L199" s="124"/>
    </row>
    <row r="200" spans="1:12" ht="15.75" x14ac:dyDescent="0.25">
      <c r="A200" s="2424"/>
      <c r="B200" s="2425"/>
      <c r="C200" s="2426"/>
      <c r="D200" s="258">
        <f t="shared" si="3"/>
        <v>0</v>
      </c>
      <c r="E200" s="2426"/>
      <c r="F200" s="2426"/>
      <c r="G200" s="2426"/>
      <c r="H200" s="2426"/>
      <c r="I200" s="2426"/>
      <c r="J200" s="2426"/>
      <c r="K200" s="2471"/>
      <c r="L200" s="124"/>
    </row>
    <row r="201" spans="1:12" ht="15.75" x14ac:dyDescent="0.25">
      <c r="A201" s="2424"/>
      <c r="B201" s="2425"/>
      <c r="C201" s="2426"/>
      <c r="D201" s="258">
        <f t="shared" si="3"/>
        <v>0</v>
      </c>
      <c r="E201" s="2426"/>
      <c r="F201" s="2426"/>
      <c r="G201" s="2426"/>
      <c r="H201" s="2426"/>
      <c r="I201" s="2426"/>
      <c r="J201" s="2426"/>
      <c r="K201" s="2471"/>
      <c r="L201" s="124"/>
    </row>
    <row r="202" spans="1:12" ht="15.75" x14ac:dyDescent="0.25">
      <c r="A202" s="2424"/>
      <c r="B202" s="2425"/>
      <c r="C202" s="2426"/>
      <c r="D202" s="258">
        <f t="shared" si="3"/>
        <v>0</v>
      </c>
      <c r="E202" s="2426"/>
      <c r="F202" s="2426"/>
      <c r="G202" s="2426"/>
      <c r="H202" s="2426"/>
      <c r="I202" s="2426"/>
      <c r="J202" s="2426"/>
      <c r="K202" s="2471"/>
      <c r="L202" s="124"/>
    </row>
    <row r="203" spans="1:12" ht="15.75" x14ac:dyDescent="0.25">
      <c r="A203" s="2424"/>
      <c r="B203" s="2425"/>
      <c r="C203" s="2426"/>
      <c r="D203" s="258">
        <f t="shared" si="3"/>
        <v>0</v>
      </c>
      <c r="E203" s="2426"/>
      <c r="F203" s="2426"/>
      <c r="G203" s="2426"/>
      <c r="H203" s="2426"/>
      <c r="I203" s="2426"/>
      <c r="J203" s="2426"/>
      <c r="K203" s="2471"/>
      <c r="L203" s="124"/>
    </row>
    <row r="204" spans="1:12" ht="15.75" x14ac:dyDescent="0.25">
      <c r="A204" s="2424"/>
      <c r="B204" s="2425"/>
      <c r="C204" s="2426"/>
      <c r="D204" s="258">
        <f t="shared" si="3"/>
        <v>0</v>
      </c>
      <c r="E204" s="2426"/>
      <c r="F204" s="2426"/>
      <c r="G204" s="2426"/>
      <c r="H204" s="2426"/>
      <c r="I204" s="2426"/>
      <c r="J204" s="2426"/>
      <c r="K204" s="2471"/>
      <c r="L204" s="124"/>
    </row>
    <row r="205" spans="1:12" ht="15.75" x14ac:dyDescent="0.25">
      <c r="A205" s="2424"/>
      <c r="B205" s="2425"/>
      <c r="C205" s="2426"/>
      <c r="D205" s="258">
        <f t="shared" si="3"/>
        <v>0</v>
      </c>
      <c r="E205" s="2426"/>
      <c r="F205" s="2426"/>
      <c r="G205" s="2426"/>
      <c r="H205" s="2426"/>
      <c r="I205" s="2426"/>
      <c r="J205" s="2426"/>
      <c r="K205" s="2471"/>
      <c r="L205" s="124"/>
    </row>
    <row r="206" spans="1:12" ht="15.75" x14ac:dyDescent="0.25">
      <c r="A206" s="2424"/>
      <c r="B206" s="2425"/>
      <c r="C206" s="2426"/>
      <c r="D206" s="258">
        <f t="shared" si="3"/>
        <v>0</v>
      </c>
      <c r="E206" s="2426"/>
      <c r="F206" s="2426"/>
      <c r="G206" s="2426"/>
      <c r="H206" s="2426"/>
      <c r="I206" s="2426"/>
      <c r="J206" s="2426"/>
      <c r="K206" s="2471"/>
      <c r="L206" s="124"/>
    </row>
    <row r="207" spans="1:12" ht="15.75" x14ac:dyDescent="0.25">
      <c r="A207" s="2424"/>
      <c r="B207" s="2425"/>
      <c r="C207" s="2426"/>
      <c r="D207" s="258">
        <f t="shared" si="3"/>
        <v>0</v>
      </c>
      <c r="E207" s="2426"/>
      <c r="F207" s="2426"/>
      <c r="G207" s="2426"/>
      <c r="H207" s="2426"/>
      <c r="I207" s="2426"/>
      <c r="J207" s="2426"/>
      <c r="K207" s="2471"/>
      <c r="L207" s="124"/>
    </row>
    <row r="208" spans="1:12" ht="15.75" x14ac:dyDescent="0.25">
      <c r="A208" s="2424"/>
      <c r="B208" s="2425"/>
      <c r="C208" s="2426"/>
      <c r="D208" s="258">
        <f t="shared" si="3"/>
        <v>0</v>
      </c>
      <c r="E208" s="2426"/>
      <c r="F208" s="2426"/>
      <c r="G208" s="2426"/>
      <c r="H208" s="2426"/>
      <c r="I208" s="2426"/>
      <c r="J208" s="2426"/>
      <c r="K208" s="2471"/>
      <c r="L208" s="124"/>
    </row>
    <row r="209" spans="1:12" ht="15.75" x14ac:dyDescent="0.25">
      <c r="A209" s="2424"/>
      <c r="B209" s="2425"/>
      <c r="C209" s="2426"/>
      <c r="D209" s="258">
        <f t="shared" si="3"/>
        <v>0</v>
      </c>
      <c r="E209" s="2426"/>
      <c r="F209" s="2426"/>
      <c r="G209" s="2426"/>
      <c r="H209" s="2426"/>
      <c r="I209" s="2426"/>
      <c r="J209" s="2426"/>
      <c r="K209" s="2471"/>
      <c r="L209" s="124"/>
    </row>
    <row r="210" spans="1:12" ht="15.75" x14ac:dyDescent="0.25">
      <c r="A210" s="2424"/>
      <c r="B210" s="2425"/>
      <c r="C210" s="2426"/>
      <c r="D210" s="258">
        <f t="shared" si="3"/>
        <v>0</v>
      </c>
      <c r="E210" s="2426"/>
      <c r="F210" s="2426"/>
      <c r="G210" s="2426"/>
      <c r="H210" s="2426"/>
      <c r="I210" s="2426"/>
      <c r="J210" s="2426"/>
      <c r="K210" s="2471"/>
      <c r="L210" s="124"/>
    </row>
    <row r="211" spans="1:12" ht="15.75" x14ac:dyDescent="0.25">
      <c r="A211" s="2424"/>
      <c r="B211" s="2425"/>
      <c r="C211" s="2426"/>
      <c r="D211" s="258">
        <f t="shared" si="3"/>
        <v>0</v>
      </c>
      <c r="E211" s="2426"/>
      <c r="F211" s="2426"/>
      <c r="G211" s="2426"/>
      <c r="H211" s="2426"/>
      <c r="I211" s="2426"/>
      <c r="J211" s="2426"/>
      <c r="K211" s="2471"/>
      <c r="L211" s="124"/>
    </row>
    <row r="212" spans="1:12" ht="15.75" x14ac:dyDescent="0.25">
      <c r="A212" s="2424"/>
      <c r="B212" s="2425"/>
      <c r="C212" s="2426"/>
      <c r="D212" s="258">
        <f t="shared" si="3"/>
        <v>0</v>
      </c>
      <c r="E212" s="2426"/>
      <c r="F212" s="2426"/>
      <c r="G212" s="2426"/>
      <c r="H212" s="2426"/>
      <c r="I212" s="2426"/>
      <c r="J212" s="2426"/>
      <c r="K212" s="2471"/>
      <c r="L212" s="124"/>
    </row>
    <row r="213" spans="1:12" ht="15.75" x14ac:dyDescent="0.25">
      <c r="A213" s="2424"/>
      <c r="B213" s="2425"/>
      <c r="C213" s="2426"/>
      <c r="D213" s="258">
        <f t="shared" si="3"/>
        <v>0</v>
      </c>
      <c r="E213" s="2426"/>
      <c r="F213" s="2426"/>
      <c r="G213" s="2426"/>
      <c r="H213" s="2426"/>
      <c r="I213" s="2426"/>
      <c r="J213" s="2426"/>
      <c r="K213" s="2471"/>
      <c r="L213" s="124"/>
    </row>
    <row r="214" spans="1:12" ht="15.75" x14ac:dyDescent="0.25">
      <c r="A214" s="2424"/>
      <c r="B214" s="2425"/>
      <c r="C214" s="2426"/>
      <c r="D214" s="258">
        <f t="shared" si="3"/>
        <v>0</v>
      </c>
      <c r="E214" s="2426"/>
      <c r="F214" s="2426"/>
      <c r="G214" s="2426"/>
      <c r="H214" s="2426"/>
      <c r="I214" s="2426"/>
      <c r="J214" s="2426"/>
      <c r="K214" s="2471"/>
      <c r="L214" s="124"/>
    </row>
    <row r="215" spans="1:12" ht="15.75" x14ac:dyDescent="0.25">
      <c r="A215" s="2424"/>
      <c r="B215" s="2425"/>
      <c r="C215" s="2426"/>
      <c r="D215" s="258">
        <f t="shared" si="3"/>
        <v>0</v>
      </c>
      <c r="E215" s="2426"/>
      <c r="F215" s="2426"/>
      <c r="G215" s="2426"/>
      <c r="H215" s="2426"/>
      <c r="I215" s="2426"/>
      <c r="J215" s="2426"/>
      <c r="K215" s="2471"/>
      <c r="L215" s="124"/>
    </row>
    <row r="216" spans="1:12" ht="15.75" x14ac:dyDescent="0.25">
      <c r="A216" s="2424"/>
      <c r="B216" s="2425"/>
      <c r="C216" s="2426"/>
      <c r="D216" s="258">
        <f t="shared" si="3"/>
        <v>0</v>
      </c>
      <c r="E216" s="2426"/>
      <c r="F216" s="2426"/>
      <c r="G216" s="2426"/>
      <c r="H216" s="2426"/>
      <c r="I216" s="2426"/>
      <c r="J216" s="2426"/>
      <c r="K216" s="2471"/>
      <c r="L216" s="124"/>
    </row>
    <row r="217" spans="1:12" ht="15.75" x14ac:dyDescent="0.25">
      <c r="A217" s="2424"/>
      <c r="B217" s="2425"/>
      <c r="C217" s="2426"/>
      <c r="D217" s="258">
        <f t="shared" si="3"/>
        <v>0</v>
      </c>
      <c r="E217" s="2426"/>
      <c r="F217" s="2426"/>
      <c r="G217" s="2426"/>
      <c r="H217" s="2426"/>
      <c r="I217" s="2426"/>
      <c r="J217" s="2426"/>
      <c r="K217" s="2471"/>
      <c r="L217" s="124"/>
    </row>
    <row r="218" spans="1:12" ht="15.75" x14ac:dyDescent="0.25">
      <c r="A218" s="2424"/>
      <c r="B218" s="2425"/>
      <c r="C218" s="2426"/>
      <c r="D218" s="258">
        <f t="shared" si="3"/>
        <v>0</v>
      </c>
      <c r="E218" s="2426"/>
      <c r="F218" s="2426"/>
      <c r="G218" s="2426"/>
      <c r="H218" s="2426"/>
      <c r="I218" s="2426"/>
      <c r="J218" s="2426"/>
      <c r="K218" s="2471"/>
      <c r="L218" s="124"/>
    </row>
    <row r="219" spans="1:12" ht="15.75" x14ac:dyDescent="0.25">
      <c r="A219" s="2424"/>
      <c r="B219" s="2425"/>
      <c r="C219" s="2426"/>
      <c r="D219" s="258">
        <f t="shared" si="3"/>
        <v>0</v>
      </c>
      <c r="E219" s="2426"/>
      <c r="F219" s="2426"/>
      <c r="G219" s="2426"/>
      <c r="H219" s="2426"/>
      <c r="I219" s="2426"/>
      <c r="J219" s="2426"/>
      <c r="K219" s="2471"/>
      <c r="L219" s="124"/>
    </row>
    <row r="220" spans="1:12" ht="15.75" x14ac:dyDescent="0.25">
      <c r="A220" s="2424"/>
      <c r="B220" s="2425"/>
      <c r="C220" s="2426"/>
      <c r="D220" s="258">
        <f t="shared" si="3"/>
        <v>0</v>
      </c>
      <c r="E220" s="2426"/>
      <c r="F220" s="2426"/>
      <c r="G220" s="2426"/>
      <c r="H220" s="2426"/>
      <c r="I220" s="2426"/>
      <c r="J220" s="2426"/>
      <c r="K220" s="2471"/>
      <c r="L220" s="124"/>
    </row>
    <row r="221" spans="1:12" ht="15.75" x14ac:dyDescent="0.25">
      <c r="A221" s="2424"/>
      <c r="B221" s="2425"/>
      <c r="C221" s="2426"/>
      <c r="D221" s="258">
        <f t="shared" si="3"/>
        <v>0</v>
      </c>
      <c r="E221" s="2426"/>
      <c r="F221" s="2426"/>
      <c r="G221" s="2426"/>
      <c r="H221" s="2426"/>
      <c r="I221" s="2426"/>
      <c r="J221" s="2426"/>
      <c r="K221" s="2471"/>
      <c r="L221" s="124"/>
    </row>
    <row r="222" spans="1:12" ht="15.75" x14ac:dyDescent="0.25">
      <c r="A222" s="2424"/>
      <c r="B222" s="2425"/>
      <c r="C222" s="2426"/>
      <c r="D222" s="258">
        <f t="shared" si="3"/>
        <v>0</v>
      </c>
      <c r="E222" s="2426"/>
      <c r="F222" s="2426"/>
      <c r="G222" s="2426"/>
      <c r="H222" s="2426"/>
      <c r="I222" s="2426"/>
      <c r="J222" s="2426"/>
      <c r="K222" s="2471"/>
      <c r="L222" s="124"/>
    </row>
    <row r="223" spans="1:12" ht="15.75" x14ac:dyDescent="0.25">
      <c r="A223" s="2424"/>
      <c r="B223" s="2425"/>
      <c r="C223" s="2426"/>
      <c r="D223" s="258">
        <f t="shared" si="3"/>
        <v>0</v>
      </c>
      <c r="E223" s="2426"/>
      <c r="F223" s="2426"/>
      <c r="G223" s="2426"/>
      <c r="H223" s="2426"/>
      <c r="I223" s="2426"/>
      <c r="J223" s="2426"/>
      <c r="K223" s="2471"/>
      <c r="L223" s="124"/>
    </row>
    <row r="224" spans="1:12" ht="15.75" x14ac:dyDescent="0.25">
      <c r="A224" s="2424"/>
      <c r="B224" s="2425"/>
      <c r="C224" s="2426"/>
      <c r="D224" s="258">
        <f t="shared" si="3"/>
        <v>0</v>
      </c>
      <c r="E224" s="2426"/>
      <c r="F224" s="2426"/>
      <c r="G224" s="2426"/>
      <c r="H224" s="2426"/>
      <c r="I224" s="2426"/>
      <c r="J224" s="2426"/>
      <c r="K224" s="2471"/>
      <c r="L224" s="124"/>
    </row>
    <row r="225" spans="1:12" ht="15.75" x14ac:dyDescent="0.25">
      <c r="A225" s="2424"/>
      <c r="B225" s="2425"/>
      <c r="C225" s="2426"/>
      <c r="D225" s="258">
        <f t="shared" si="3"/>
        <v>0</v>
      </c>
      <c r="E225" s="2426"/>
      <c r="F225" s="2426"/>
      <c r="G225" s="2426"/>
      <c r="H225" s="2426"/>
      <c r="I225" s="2426"/>
      <c r="J225" s="2426"/>
      <c r="K225" s="2471"/>
      <c r="L225" s="124"/>
    </row>
    <row r="226" spans="1:12" ht="15.75" x14ac:dyDescent="0.25">
      <c r="A226" s="2424"/>
      <c r="B226" s="2425"/>
      <c r="C226" s="2426"/>
      <c r="D226" s="258">
        <f t="shared" si="3"/>
        <v>0</v>
      </c>
      <c r="E226" s="2426"/>
      <c r="F226" s="2426"/>
      <c r="G226" s="2426"/>
      <c r="H226" s="2426"/>
      <c r="I226" s="2426"/>
      <c r="J226" s="2426"/>
      <c r="K226" s="2471"/>
      <c r="L226" s="124"/>
    </row>
    <row r="227" spans="1:12" ht="15.75" x14ac:dyDescent="0.25">
      <c r="A227" s="2424"/>
      <c r="B227" s="2425"/>
      <c r="C227" s="2426"/>
      <c r="D227" s="258">
        <f t="shared" si="3"/>
        <v>0</v>
      </c>
      <c r="E227" s="2426"/>
      <c r="F227" s="2426"/>
      <c r="G227" s="2426"/>
      <c r="H227" s="2426"/>
      <c r="I227" s="2426"/>
      <c r="J227" s="2426"/>
      <c r="K227" s="2471"/>
      <c r="L227" s="124"/>
    </row>
    <row r="228" spans="1:12" ht="15.75" x14ac:dyDescent="0.25">
      <c r="A228" s="2424"/>
      <c r="B228" s="2425"/>
      <c r="C228" s="2426"/>
      <c r="D228" s="258">
        <f t="shared" si="3"/>
        <v>0</v>
      </c>
      <c r="E228" s="2426"/>
      <c r="F228" s="2426"/>
      <c r="G228" s="2426"/>
      <c r="H228" s="2426"/>
      <c r="I228" s="2426"/>
      <c r="J228" s="2426"/>
      <c r="K228" s="2471"/>
      <c r="L228" s="124"/>
    </row>
    <row r="229" spans="1:12" ht="15.75" x14ac:dyDescent="0.25">
      <c r="A229" s="2424"/>
      <c r="B229" s="2425"/>
      <c r="C229" s="2426"/>
      <c r="D229" s="258">
        <f t="shared" si="3"/>
        <v>0</v>
      </c>
      <c r="E229" s="2426"/>
      <c r="F229" s="2426"/>
      <c r="G229" s="2426"/>
      <c r="H229" s="2426"/>
      <c r="I229" s="2426"/>
      <c r="J229" s="2426"/>
      <c r="K229" s="2471"/>
      <c r="L229" s="124"/>
    </row>
    <row r="230" spans="1:12" ht="15.75" x14ac:dyDescent="0.25">
      <c r="A230" s="2424"/>
      <c r="B230" s="2425"/>
      <c r="C230" s="2426"/>
      <c r="D230" s="258">
        <f t="shared" si="3"/>
        <v>0</v>
      </c>
      <c r="E230" s="2426"/>
      <c r="F230" s="2426"/>
      <c r="G230" s="2426"/>
      <c r="H230" s="2426"/>
      <c r="I230" s="2426"/>
      <c r="J230" s="2426"/>
      <c r="K230" s="2471"/>
      <c r="L230" s="124"/>
    </row>
    <row r="231" spans="1:12" ht="15.75" x14ac:dyDescent="0.25">
      <c r="A231" s="2424"/>
      <c r="B231" s="2425"/>
      <c r="C231" s="2426"/>
      <c r="D231" s="258">
        <f t="shared" si="3"/>
        <v>0</v>
      </c>
      <c r="E231" s="2426"/>
      <c r="F231" s="2426"/>
      <c r="G231" s="2426"/>
      <c r="H231" s="2426"/>
      <c r="I231" s="2426"/>
      <c r="J231" s="2426"/>
      <c r="K231" s="2471"/>
      <c r="L231" s="124"/>
    </row>
    <row r="232" spans="1:12" ht="15.75" x14ac:dyDescent="0.25">
      <c r="A232" s="2424"/>
      <c r="B232" s="2425"/>
      <c r="C232" s="2426"/>
      <c r="D232" s="258">
        <f t="shared" si="3"/>
        <v>0</v>
      </c>
      <c r="E232" s="2426"/>
      <c r="F232" s="2426"/>
      <c r="G232" s="2426"/>
      <c r="H232" s="2426"/>
      <c r="I232" s="2426"/>
      <c r="J232" s="2426"/>
      <c r="K232" s="2471"/>
      <c r="L232" s="124"/>
    </row>
    <row r="233" spans="1:12" ht="15.75" x14ac:dyDescent="0.25">
      <c r="A233" s="2424"/>
      <c r="B233" s="2425"/>
      <c r="C233" s="2426"/>
      <c r="D233" s="258">
        <f t="shared" si="3"/>
        <v>0</v>
      </c>
      <c r="E233" s="2426"/>
      <c r="F233" s="2426"/>
      <c r="G233" s="2426"/>
      <c r="H233" s="2426"/>
      <c r="I233" s="2426"/>
      <c r="J233" s="2426"/>
      <c r="K233" s="2471"/>
      <c r="L233" s="124"/>
    </row>
    <row r="234" spans="1:12" ht="15.75" x14ac:dyDescent="0.25">
      <c r="A234" s="2424"/>
      <c r="B234" s="2425"/>
      <c r="C234" s="2426"/>
      <c r="D234" s="258">
        <f t="shared" si="3"/>
        <v>0</v>
      </c>
      <c r="E234" s="2426"/>
      <c r="F234" s="2426"/>
      <c r="G234" s="2426"/>
      <c r="H234" s="2426"/>
      <c r="I234" s="2426"/>
      <c r="J234" s="2426"/>
      <c r="K234" s="2471"/>
      <c r="L234" s="124"/>
    </row>
    <row r="235" spans="1:12" ht="15.75" x14ac:dyDescent="0.25">
      <c r="A235" s="2424"/>
      <c r="B235" s="2425"/>
      <c r="C235" s="2426"/>
      <c r="D235" s="258">
        <f t="shared" si="3"/>
        <v>0</v>
      </c>
      <c r="E235" s="2426"/>
      <c r="F235" s="2426"/>
      <c r="G235" s="2426"/>
      <c r="H235" s="2426"/>
      <c r="I235" s="2426"/>
      <c r="J235" s="2426"/>
      <c r="K235" s="2471"/>
      <c r="L235" s="124"/>
    </row>
    <row r="236" spans="1:12" ht="15.75" x14ac:dyDescent="0.25">
      <c r="A236" s="2424"/>
      <c r="B236" s="2425"/>
      <c r="C236" s="2426"/>
      <c r="D236" s="258">
        <f t="shared" si="3"/>
        <v>0</v>
      </c>
      <c r="E236" s="2426"/>
      <c r="F236" s="2426"/>
      <c r="G236" s="2426"/>
      <c r="H236" s="2426"/>
      <c r="I236" s="2426"/>
      <c r="J236" s="2426"/>
      <c r="K236" s="2471"/>
      <c r="L236" s="124"/>
    </row>
    <row r="237" spans="1:12" ht="15.75" x14ac:dyDescent="0.25">
      <c r="A237" s="2424"/>
      <c r="B237" s="2425"/>
      <c r="C237" s="2426"/>
      <c r="D237" s="258">
        <f t="shared" si="3"/>
        <v>0</v>
      </c>
      <c r="E237" s="2426"/>
      <c r="F237" s="2426"/>
      <c r="G237" s="2426"/>
      <c r="H237" s="2426"/>
      <c r="I237" s="2426"/>
      <c r="J237" s="2426"/>
      <c r="K237" s="2471"/>
      <c r="L237" s="124"/>
    </row>
    <row r="238" spans="1:12" ht="15.75" x14ac:dyDescent="0.25">
      <c r="A238" s="2424"/>
      <c r="B238" s="2425"/>
      <c r="C238" s="2426"/>
      <c r="D238" s="258">
        <f t="shared" si="3"/>
        <v>0</v>
      </c>
      <c r="E238" s="2426"/>
      <c r="F238" s="2426"/>
      <c r="G238" s="2426"/>
      <c r="H238" s="2426"/>
      <c r="I238" s="2426"/>
      <c r="J238" s="2426"/>
      <c r="K238" s="2471"/>
      <c r="L238" s="124"/>
    </row>
    <row r="239" spans="1:12" ht="15.75" x14ac:dyDescent="0.25">
      <c r="A239" s="2424"/>
      <c r="B239" s="2425"/>
      <c r="C239" s="2426"/>
      <c r="D239" s="258">
        <f t="shared" si="3"/>
        <v>0</v>
      </c>
      <c r="E239" s="2426"/>
      <c r="F239" s="2426"/>
      <c r="G239" s="2426"/>
      <c r="H239" s="2426"/>
      <c r="I239" s="2426"/>
      <c r="J239" s="2426"/>
      <c r="K239" s="2471"/>
      <c r="L239" s="124"/>
    </row>
    <row r="240" spans="1:12" ht="15.75" x14ac:dyDescent="0.25">
      <c r="A240" s="2424"/>
      <c r="B240" s="2425"/>
      <c r="C240" s="2426"/>
      <c r="D240" s="258">
        <f t="shared" si="3"/>
        <v>0</v>
      </c>
      <c r="E240" s="2426"/>
      <c r="F240" s="2426"/>
      <c r="G240" s="2426"/>
      <c r="H240" s="2426"/>
      <c r="I240" s="2426"/>
      <c r="J240" s="2426"/>
      <c r="K240" s="2471"/>
      <c r="L240" s="124"/>
    </row>
    <row r="241" spans="1:12" ht="15.75" x14ac:dyDescent="0.25">
      <c r="A241" s="2424"/>
      <c r="B241" s="2425"/>
      <c r="C241" s="2426"/>
      <c r="D241" s="258">
        <f t="shared" si="3"/>
        <v>0</v>
      </c>
      <c r="E241" s="2426"/>
      <c r="F241" s="2426"/>
      <c r="G241" s="2426"/>
      <c r="H241" s="2426"/>
      <c r="I241" s="2426"/>
      <c r="J241" s="2426"/>
      <c r="K241" s="2471"/>
      <c r="L241" s="124"/>
    </row>
    <row r="242" spans="1:12" ht="15.75" x14ac:dyDescent="0.25">
      <c r="A242" s="2424"/>
      <c r="B242" s="2425"/>
      <c r="C242" s="2426"/>
      <c r="D242" s="258">
        <f t="shared" si="3"/>
        <v>0</v>
      </c>
      <c r="E242" s="2426"/>
      <c r="F242" s="2426"/>
      <c r="G242" s="2426"/>
      <c r="H242" s="2426"/>
      <c r="I242" s="2426"/>
      <c r="J242" s="2426"/>
      <c r="K242" s="2471"/>
      <c r="L242" s="124"/>
    </row>
    <row r="243" spans="1:12" ht="15.75" x14ac:dyDescent="0.25">
      <c r="A243" s="2424"/>
      <c r="B243" s="2425"/>
      <c r="C243" s="2426"/>
      <c r="D243" s="258">
        <f t="shared" si="3"/>
        <v>0</v>
      </c>
      <c r="E243" s="2426"/>
      <c r="F243" s="2426"/>
      <c r="G243" s="2426"/>
      <c r="H243" s="2426"/>
      <c r="I243" s="2426"/>
      <c r="J243" s="2426"/>
      <c r="K243" s="2471"/>
      <c r="L243" s="124"/>
    </row>
    <row r="244" spans="1:12" ht="15.75" x14ac:dyDescent="0.25">
      <c r="A244" s="2424"/>
      <c r="B244" s="2425"/>
      <c r="C244" s="2426"/>
      <c r="D244" s="258">
        <f t="shared" si="3"/>
        <v>0</v>
      </c>
      <c r="E244" s="2426"/>
      <c r="F244" s="2426"/>
      <c r="G244" s="2426"/>
      <c r="H244" s="2426"/>
      <c r="I244" s="2426"/>
      <c r="J244" s="2426"/>
      <c r="K244" s="2471"/>
      <c r="L244" s="124"/>
    </row>
    <row r="245" spans="1:12" ht="15.75" x14ac:dyDescent="0.25">
      <c r="A245" s="2424"/>
      <c r="B245" s="2425"/>
      <c r="C245" s="2426"/>
      <c r="D245" s="258">
        <f t="shared" si="3"/>
        <v>0</v>
      </c>
      <c r="E245" s="2426"/>
      <c r="F245" s="2426"/>
      <c r="G245" s="2426"/>
      <c r="H245" s="2426"/>
      <c r="I245" s="2426"/>
      <c r="J245" s="2426"/>
      <c r="K245" s="2471"/>
      <c r="L245" s="124"/>
    </row>
    <row r="246" spans="1:12" ht="15.75" x14ac:dyDescent="0.25">
      <c r="A246" s="2424"/>
      <c r="B246" s="2425"/>
      <c r="C246" s="2426"/>
      <c r="D246" s="258">
        <f t="shared" si="3"/>
        <v>0</v>
      </c>
      <c r="E246" s="2426"/>
      <c r="F246" s="2426"/>
      <c r="G246" s="2426"/>
      <c r="H246" s="2426"/>
      <c r="I246" s="2426"/>
      <c r="J246" s="2426"/>
      <c r="K246" s="2471"/>
      <c r="L246" s="124"/>
    </row>
    <row r="247" spans="1:12" ht="15.75" x14ac:dyDescent="0.25">
      <c r="A247" s="2424"/>
      <c r="B247" s="2425"/>
      <c r="C247" s="2426"/>
      <c r="D247" s="258">
        <f t="shared" si="3"/>
        <v>0</v>
      </c>
      <c r="E247" s="2426"/>
      <c r="F247" s="2426"/>
      <c r="G247" s="2426"/>
      <c r="H247" s="2426"/>
      <c r="I247" s="2426"/>
      <c r="J247" s="2426"/>
      <c r="K247" s="2471"/>
      <c r="L247" s="124"/>
    </row>
    <row r="248" spans="1:12" ht="15.75" x14ac:dyDescent="0.25">
      <c r="A248" s="2424"/>
      <c r="B248" s="2425"/>
      <c r="C248" s="2426"/>
      <c r="D248" s="258">
        <f t="shared" si="3"/>
        <v>0</v>
      </c>
      <c r="E248" s="2426"/>
      <c r="F248" s="2426"/>
      <c r="G248" s="2426"/>
      <c r="H248" s="2426"/>
      <c r="I248" s="2426"/>
      <c r="J248" s="2426"/>
      <c r="K248" s="2471"/>
      <c r="L248" s="124"/>
    </row>
    <row r="249" spans="1:12" ht="15.75" x14ac:dyDescent="0.25">
      <c r="A249" s="2424"/>
      <c r="B249" s="2425"/>
      <c r="C249" s="2426"/>
      <c r="D249" s="258">
        <f t="shared" ref="D249:D312" si="4">+C249*(100-E249)/100</f>
        <v>0</v>
      </c>
      <c r="E249" s="2426"/>
      <c r="F249" s="2426"/>
      <c r="G249" s="2426"/>
      <c r="H249" s="2426"/>
      <c r="I249" s="2426"/>
      <c r="J249" s="2426"/>
      <c r="K249" s="2471"/>
      <c r="L249" s="124"/>
    </row>
    <row r="250" spans="1:12" ht="15.75" x14ac:dyDescent="0.25">
      <c r="A250" s="2424"/>
      <c r="B250" s="2425"/>
      <c r="C250" s="2426"/>
      <c r="D250" s="258">
        <f t="shared" si="4"/>
        <v>0</v>
      </c>
      <c r="E250" s="2426"/>
      <c r="F250" s="2426"/>
      <c r="G250" s="2426"/>
      <c r="H250" s="2426"/>
      <c r="I250" s="2426"/>
      <c r="J250" s="2426"/>
      <c r="K250" s="2471"/>
      <c r="L250" s="124"/>
    </row>
    <row r="251" spans="1:12" ht="15.75" x14ac:dyDescent="0.25">
      <c r="A251" s="2424"/>
      <c r="B251" s="2425"/>
      <c r="C251" s="2426"/>
      <c r="D251" s="258">
        <f t="shared" si="4"/>
        <v>0</v>
      </c>
      <c r="E251" s="2426"/>
      <c r="F251" s="2426"/>
      <c r="G251" s="2426"/>
      <c r="H251" s="2426"/>
      <c r="I251" s="2426"/>
      <c r="J251" s="2426"/>
      <c r="K251" s="2471"/>
      <c r="L251" s="124"/>
    </row>
    <row r="252" spans="1:12" ht="15.75" x14ac:dyDescent="0.25">
      <c r="A252" s="2424"/>
      <c r="B252" s="2425"/>
      <c r="C252" s="2426"/>
      <c r="D252" s="258">
        <f t="shared" si="4"/>
        <v>0</v>
      </c>
      <c r="E252" s="2426"/>
      <c r="F252" s="2426"/>
      <c r="G252" s="2426"/>
      <c r="H252" s="2426"/>
      <c r="I252" s="2426"/>
      <c r="J252" s="2426"/>
      <c r="K252" s="2471"/>
      <c r="L252" s="124"/>
    </row>
    <row r="253" spans="1:12" ht="15.75" x14ac:dyDescent="0.25">
      <c r="A253" s="2424"/>
      <c r="B253" s="2425"/>
      <c r="C253" s="2426"/>
      <c r="D253" s="258">
        <f t="shared" si="4"/>
        <v>0</v>
      </c>
      <c r="E253" s="2426"/>
      <c r="F253" s="2426"/>
      <c r="G253" s="2426"/>
      <c r="H253" s="2426"/>
      <c r="I253" s="2426"/>
      <c r="J253" s="2426"/>
      <c r="K253" s="2471"/>
      <c r="L253" s="124"/>
    </row>
    <row r="254" spans="1:12" ht="15.75" x14ac:dyDescent="0.25">
      <c r="A254" s="2424"/>
      <c r="B254" s="2425"/>
      <c r="C254" s="2426"/>
      <c r="D254" s="258">
        <f t="shared" si="4"/>
        <v>0</v>
      </c>
      <c r="E254" s="2426"/>
      <c r="F254" s="2426"/>
      <c r="G254" s="2426"/>
      <c r="H254" s="2426"/>
      <c r="I254" s="2426"/>
      <c r="J254" s="2426"/>
      <c r="K254" s="2471"/>
      <c r="L254" s="124"/>
    </row>
    <row r="255" spans="1:12" ht="15.75" x14ac:dyDescent="0.25">
      <c r="A255" s="2424"/>
      <c r="B255" s="2425"/>
      <c r="C255" s="2426"/>
      <c r="D255" s="258">
        <f t="shared" si="4"/>
        <v>0</v>
      </c>
      <c r="E255" s="2426"/>
      <c r="F255" s="2426"/>
      <c r="G255" s="2426"/>
      <c r="H255" s="2426"/>
      <c r="I255" s="2426"/>
      <c r="J255" s="2426"/>
      <c r="K255" s="2471"/>
      <c r="L255" s="124"/>
    </row>
    <row r="256" spans="1:12" ht="15.75" x14ac:dyDescent="0.25">
      <c r="A256" s="2424"/>
      <c r="B256" s="2425"/>
      <c r="C256" s="2426"/>
      <c r="D256" s="258">
        <f t="shared" si="4"/>
        <v>0</v>
      </c>
      <c r="E256" s="2426"/>
      <c r="F256" s="2426"/>
      <c r="G256" s="2426"/>
      <c r="H256" s="2426"/>
      <c r="I256" s="2426"/>
      <c r="J256" s="2426"/>
      <c r="K256" s="2471"/>
      <c r="L256" s="124"/>
    </row>
    <row r="257" spans="1:12" ht="15.75" x14ac:dyDescent="0.25">
      <c r="A257" s="2424"/>
      <c r="B257" s="2425"/>
      <c r="C257" s="2426"/>
      <c r="D257" s="258">
        <f t="shared" si="4"/>
        <v>0</v>
      </c>
      <c r="E257" s="2426"/>
      <c r="F257" s="2426"/>
      <c r="G257" s="2426"/>
      <c r="H257" s="2426"/>
      <c r="I257" s="2426"/>
      <c r="J257" s="2426"/>
      <c r="K257" s="2471"/>
      <c r="L257" s="124"/>
    </row>
    <row r="258" spans="1:12" ht="15.75" x14ac:dyDescent="0.25">
      <c r="A258" s="2424"/>
      <c r="B258" s="2425"/>
      <c r="C258" s="2426"/>
      <c r="D258" s="258">
        <f t="shared" si="4"/>
        <v>0</v>
      </c>
      <c r="E258" s="2426"/>
      <c r="F258" s="2426"/>
      <c r="G258" s="2426"/>
      <c r="H258" s="2426"/>
      <c r="I258" s="2426"/>
      <c r="J258" s="2426"/>
      <c r="K258" s="2471"/>
      <c r="L258" s="124"/>
    </row>
    <row r="259" spans="1:12" ht="15.75" x14ac:dyDescent="0.25">
      <c r="A259" s="2424"/>
      <c r="B259" s="2425"/>
      <c r="C259" s="2426"/>
      <c r="D259" s="258">
        <f t="shared" si="4"/>
        <v>0</v>
      </c>
      <c r="E259" s="2426"/>
      <c r="F259" s="2426"/>
      <c r="G259" s="2426"/>
      <c r="H259" s="2426"/>
      <c r="I259" s="2426"/>
      <c r="J259" s="2426"/>
      <c r="K259" s="2471"/>
      <c r="L259" s="124"/>
    </row>
    <row r="260" spans="1:12" ht="15.75" x14ac:dyDescent="0.25">
      <c r="A260" s="2424"/>
      <c r="B260" s="2425"/>
      <c r="C260" s="2426"/>
      <c r="D260" s="258">
        <f t="shared" si="4"/>
        <v>0</v>
      </c>
      <c r="E260" s="2426"/>
      <c r="F260" s="2426"/>
      <c r="G260" s="2426"/>
      <c r="H260" s="2426"/>
      <c r="I260" s="2426"/>
      <c r="J260" s="2426"/>
      <c r="K260" s="2471"/>
      <c r="L260" s="124"/>
    </row>
    <row r="261" spans="1:12" ht="15.75" x14ac:dyDescent="0.25">
      <c r="A261" s="2424"/>
      <c r="B261" s="2425"/>
      <c r="C261" s="2426"/>
      <c r="D261" s="258">
        <f t="shared" si="4"/>
        <v>0</v>
      </c>
      <c r="E261" s="2426"/>
      <c r="F261" s="2426"/>
      <c r="G261" s="2426"/>
      <c r="H261" s="2426"/>
      <c r="I261" s="2426"/>
      <c r="J261" s="2426"/>
      <c r="K261" s="2471"/>
      <c r="L261" s="124"/>
    </row>
    <row r="262" spans="1:12" ht="15.75" x14ac:dyDescent="0.25">
      <c r="A262" s="2424"/>
      <c r="B262" s="2425"/>
      <c r="C262" s="2426"/>
      <c r="D262" s="258">
        <f t="shared" si="4"/>
        <v>0</v>
      </c>
      <c r="E262" s="2426"/>
      <c r="F262" s="2426"/>
      <c r="G262" s="2426"/>
      <c r="H262" s="2426"/>
      <c r="I262" s="2426"/>
      <c r="J262" s="2426"/>
      <c r="K262" s="2471"/>
      <c r="L262" s="124"/>
    </row>
    <row r="263" spans="1:12" ht="15.75" x14ac:dyDescent="0.25">
      <c r="A263" s="2424"/>
      <c r="B263" s="2425"/>
      <c r="C263" s="2426"/>
      <c r="D263" s="258">
        <f t="shared" si="4"/>
        <v>0</v>
      </c>
      <c r="E263" s="2426"/>
      <c r="F263" s="2426"/>
      <c r="G263" s="2426"/>
      <c r="H263" s="2426"/>
      <c r="I263" s="2426"/>
      <c r="J263" s="2426"/>
      <c r="K263" s="2471"/>
      <c r="L263" s="124"/>
    </row>
    <row r="264" spans="1:12" ht="15.75" x14ac:dyDescent="0.25">
      <c r="A264" s="2424"/>
      <c r="B264" s="2425"/>
      <c r="C264" s="2426"/>
      <c r="D264" s="258">
        <f t="shared" si="4"/>
        <v>0</v>
      </c>
      <c r="E264" s="2426"/>
      <c r="F264" s="2426"/>
      <c r="G264" s="2426"/>
      <c r="H264" s="2426"/>
      <c r="I264" s="2426"/>
      <c r="J264" s="2426"/>
      <c r="K264" s="2471"/>
      <c r="L264" s="124"/>
    </row>
    <row r="265" spans="1:12" ht="15.75" x14ac:dyDescent="0.25">
      <c r="A265" s="2424"/>
      <c r="B265" s="2425"/>
      <c r="C265" s="2426"/>
      <c r="D265" s="258">
        <f t="shared" si="4"/>
        <v>0</v>
      </c>
      <c r="E265" s="2426"/>
      <c r="F265" s="2426"/>
      <c r="G265" s="2426"/>
      <c r="H265" s="2426"/>
      <c r="I265" s="2426"/>
      <c r="J265" s="2426"/>
      <c r="K265" s="2471"/>
      <c r="L265" s="124"/>
    </row>
    <row r="266" spans="1:12" ht="15.75" x14ac:dyDescent="0.25">
      <c r="A266" s="2424"/>
      <c r="B266" s="2425"/>
      <c r="C266" s="2426"/>
      <c r="D266" s="258">
        <f t="shared" si="4"/>
        <v>0</v>
      </c>
      <c r="E266" s="2426"/>
      <c r="F266" s="2426"/>
      <c r="G266" s="2426"/>
      <c r="H266" s="2426"/>
      <c r="I266" s="2426"/>
      <c r="J266" s="2426"/>
      <c r="K266" s="2471"/>
      <c r="L266" s="124"/>
    </row>
    <row r="267" spans="1:12" ht="15.75" x14ac:dyDescent="0.25">
      <c r="A267" s="2424"/>
      <c r="B267" s="2425"/>
      <c r="C267" s="2426"/>
      <c r="D267" s="258">
        <f t="shared" si="4"/>
        <v>0</v>
      </c>
      <c r="E267" s="2426"/>
      <c r="F267" s="2426"/>
      <c r="G267" s="2426"/>
      <c r="H267" s="2426"/>
      <c r="I267" s="2426"/>
      <c r="J267" s="2426"/>
      <c r="K267" s="2471"/>
      <c r="L267" s="124"/>
    </row>
    <row r="268" spans="1:12" ht="15.75" x14ac:dyDescent="0.25">
      <c r="A268" s="2424"/>
      <c r="B268" s="2425"/>
      <c r="C268" s="2426"/>
      <c r="D268" s="258">
        <f t="shared" si="4"/>
        <v>0</v>
      </c>
      <c r="E268" s="2426"/>
      <c r="F268" s="2426"/>
      <c r="G268" s="2426"/>
      <c r="H268" s="2426"/>
      <c r="I268" s="2426"/>
      <c r="J268" s="2426"/>
      <c r="K268" s="2471"/>
      <c r="L268" s="124"/>
    </row>
    <row r="269" spans="1:12" ht="15.75" x14ac:dyDescent="0.25">
      <c r="A269" s="2424"/>
      <c r="B269" s="2425"/>
      <c r="C269" s="2426"/>
      <c r="D269" s="258">
        <f t="shared" si="4"/>
        <v>0</v>
      </c>
      <c r="E269" s="2426"/>
      <c r="F269" s="2426"/>
      <c r="G269" s="2426"/>
      <c r="H269" s="2426"/>
      <c r="I269" s="2426"/>
      <c r="J269" s="2426"/>
      <c r="K269" s="2471"/>
      <c r="L269" s="124"/>
    </row>
    <row r="270" spans="1:12" ht="15.75" x14ac:dyDescent="0.25">
      <c r="A270" s="2424"/>
      <c r="B270" s="2425"/>
      <c r="C270" s="2426"/>
      <c r="D270" s="258">
        <f t="shared" si="4"/>
        <v>0</v>
      </c>
      <c r="E270" s="2426"/>
      <c r="F270" s="2426"/>
      <c r="G270" s="2426"/>
      <c r="H270" s="2426"/>
      <c r="I270" s="2426"/>
      <c r="J270" s="2426"/>
      <c r="K270" s="2471"/>
      <c r="L270" s="124"/>
    </row>
    <row r="271" spans="1:12" ht="15.75" x14ac:dyDescent="0.25">
      <c r="A271" s="2424"/>
      <c r="B271" s="2425"/>
      <c r="C271" s="2426"/>
      <c r="D271" s="258">
        <f t="shared" si="4"/>
        <v>0</v>
      </c>
      <c r="E271" s="2426"/>
      <c r="F271" s="2426"/>
      <c r="G271" s="2426"/>
      <c r="H271" s="2426"/>
      <c r="I271" s="2426"/>
      <c r="J271" s="2426"/>
      <c r="K271" s="2471"/>
      <c r="L271" s="124"/>
    </row>
    <row r="272" spans="1:12" ht="15.75" x14ac:dyDescent="0.25">
      <c r="A272" s="2424"/>
      <c r="B272" s="2425"/>
      <c r="C272" s="2426"/>
      <c r="D272" s="258">
        <f t="shared" si="4"/>
        <v>0</v>
      </c>
      <c r="E272" s="2426"/>
      <c r="F272" s="2426"/>
      <c r="G272" s="2426"/>
      <c r="H272" s="2426"/>
      <c r="I272" s="2426"/>
      <c r="J272" s="2426"/>
      <c r="K272" s="2471"/>
      <c r="L272" s="124"/>
    </row>
    <row r="273" spans="1:12" ht="15.75" x14ac:dyDescent="0.25">
      <c r="A273" s="2424"/>
      <c r="B273" s="2425"/>
      <c r="C273" s="2426"/>
      <c r="D273" s="258">
        <f t="shared" si="4"/>
        <v>0</v>
      </c>
      <c r="E273" s="2426"/>
      <c r="F273" s="2426"/>
      <c r="G273" s="2426"/>
      <c r="H273" s="2426"/>
      <c r="I273" s="2426"/>
      <c r="J273" s="2426"/>
      <c r="K273" s="2471"/>
      <c r="L273" s="124"/>
    </row>
    <row r="274" spans="1:12" ht="15.75" x14ac:dyDescent="0.25">
      <c r="A274" s="2424"/>
      <c r="B274" s="2425"/>
      <c r="C274" s="2426"/>
      <c r="D274" s="258">
        <f t="shared" si="4"/>
        <v>0</v>
      </c>
      <c r="E274" s="2426"/>
      <c r="F274" s="2426"/>
      <c r="G274" s="2426"/>
      <c r="H274" s="2426"/>
      <c r="I274" s="2426"/>
      <c r="J274" s="2426"/>
      <c r="K274" s="2471"/>
      <c r="L274" s="124"/>
    </row>
    <row r="275" spans="1:12" ht="15.75" x14ac:dyDescent="0.25">
      <c r="A275" s="2424"/>
      <c r="B275" s="2425"/>
      <c r="C275" s="2426"/>
      <c r="D275" s="258">
        <f t="shared" si="4"/>
        <v>0</v>
      </c>
      <c r="E275" s="2426"/>
      <c r="F275" s="2426"/>
      <c r="G275" s="2426"/>
      <c r="H275" s="2426"/>
      <c r="I275" s="2426"/>
      <c r="J275" s="2426"/>
      <c r="K275" s="2471"/>
      <c r="L275" s="124"/>
    </row>
    <row r="276" spans="1:12" ht="15.75" x14ac:dyDescent="0.25">
      <c r="A276" s="2424"/>
      <c r="B276" s="2425"/>
      <c r="C276" s="2426"/>
      <c r="D276" s="258">
        <f t="shared" si="4"/>
        <v>0</v>
      </c>
      <c r="E276" s="2426"/>
      <c r="F276" s="2426"/>
      <c r="G276" s="2426"/>
      <c r="H276" s="2426"/>
      <c r="I276" s="2426"/>
      <c r="J276" s="2426"/>
      <c r="K276" s="2471"/>
      <c r="L276" s="124"/>
    </row>
    <row r="277" spans="1:12" ht="15.75" x14ac:dyDescent="0.25">
      <c r="A277" s="2424"/>
      <c r="B277" s="2425"/>
      <c r="C277" s="2426"/>
      <c r="D277" s="258">
        <f t="shared" si="4"/>
        <v>0</v>
      </c>
      <c r="E277" s="2426"/>
      <c r="F277" s="2426"/>
      <c r="G277" s="2426"/>
      <c r="H277" s="2426"/>
      <c r="I277" s="2426"/>
      <c r="J277" s="2426"/>
      <c r="K277" s="2471"/>
      <c r="L277" s="124"/>
    </row>
    <row r="278" spans="1:12" ht="15.75" x14ac:dyDescent="0.25">
      <c r="A278" s="2424"/>
      <c r="B278" s="2425"/>
      <c r="C278" s="2426"/>
      <c r="D278" s="258">
        <f t="shared" si="4"/>
        <v>0</v>
      </c>
      <c r="E278" s="2426"/>
      <c r="F278" s="2426"/>
      <c r="G278" s="2426"/>
      <c r="H278" s="2426"/>
      <c r="I278" s="2426"/>
      <c r="J278" s="2426"/>
      <c r="K278" s="2471"/>
      <c r="L278" s="124"/>
    </row>
    <row r="279" spans="1:12" ht="15.75" x14ac:dyDescent="0.25">
      <c r="A279" s="2424"/>
      <c r="B279" s="2425"/>
      <c r="C279" s="2426"/>
      <c r="D279" s="258">
        <f t="shared" si="4"/>
        <v>0</v>
      </c>
      <c r="E279" s="2426"/>
      <c r="F279" s="2426"/>
      <c r="G279" s="2426"/>
      <c r="H279" s="2426"/>
      <c r="I279" s="2426"/>
      <c r="J279" s="2426"/>
      <c r="K279" s="2471"/>
      <c r="L279" s="124"/>
    </row>
    <row r="280" spans="1:12" ht="15.75" x14ac:dyDescent="0.25">
      <c r="A280" s="2424"/>
      <c r="B280" s="2425"/>
      <c r="C280" s="2426"/>
      <c r="D280" s="258">
        <f t="shared" si="4"/>
        <v>0</v>
      </c>
      <c r="E280" s="2426"/>
      <c r="F280" s="2426"/>
      <c r="G280" s="2426"/>
      <c r="H280" s="2426"/>
      <c r="I280" s="2426"/>
      <c r="J280" s="2426"/>
      <c r="K280" s="2471"/>
      <c r="L280" s="124"/>
    </row>
    <row r="281" spans="1:12" ht="15.75" x14ac:dyDescent="0.25">
      <c r="A281" s="2424"/>
      <c r="B281" s="2425"/>
      <c r="C281" s="2426"/>
      <c r="D281" s="258">
        <f t="shared" si="4"/>
        <v>0</v>
      </c>
      <c r="E281" s="2426"/>
      <c r="F281" s="2426"/>
      <c r="G281" s="2426"/>
      <c r="H281" s="2426"/>
      <c r="I281" s="2426"/>
      <c r="J281" s="2426"/>
      <c r="K281" s="2471"/>
      <c r="L281" s="124"/>
    </row>
    <row r="282" spans="1:12" ht="15.75" x14ac:dyDescent="0.25">
      <c r="A282" s="2424"/>
      <c r="B282" s="2425"/>
      <c r="C282" s="2426"/>
      <c r="D282" s="258">
        <f t="shared" si="4"/>
        <v>0</v>
      </c>
      <c r="E282" s="2426"/>
      <c r="F282" s="2426"/>
      <c r="G282" s="2426"/>
      <c r="H282" s="2426"/>
      <c r="I282" s="2426"/>
      <c r="J282" s="2426"/>
      <c r="K282" s="2471"/>
      <c r="L282" s="124"/>
    </row>
    <row r="283" spans="1:12" ht="15.75" x14ac:dyDescent="0.25">
      <c r="A283" s="2424"/>
      <c r="B283" s="2425"/>
      <c r="C283" s="2426"/>
      <c r="D283" s="258">
        <f t="shared" si="4"/>
        <v>0</v>
      </c>
      <c r="E283" s="2426"/>
      <c r="F283" s="2426"/>
      <c r="G283" s="2426"/>
      <c r="H283" s="2426"/>
      <c r="I283" s="2426"/>
      <c r="J283" s="2426"/>
      <c r="K283" s="2471"/>
      <c r="L283" s="124"/>
    </row>
    <row r="284" spans="1:12" ht="15.75" x14ac:dyDescent="0.25">
      <c r="A284" s="2424"/>
      <c r="B284" s="2425"/>
      <c r="C284" s="2426"/>
      <c r="D284" s="258">
        <f t="shared" si="4"/>
        <v>0</v>
      </c>
      <c r="E284" s="2426"/>
      <c r="F284" s="2426"/>
      <c r="G284" s="2426"/>
      <c r="H284" s="2426"/>
      <c r="I284" s="2426"/>
      <c r="J284" s="2426"/>
      <c r="K284" s="2471"/>
      <c r="L284" s="124"/>
    </row>
    <row r="285" spans="1:12" ht="15.75" x14ac:dyDescent="0.25">
      <c r="A285" s="2424"/>
      <c r="B285" s="2425"/>
      <c r="C285" s="2426"/>
      <c r="D285" s="258">
        <f t="shared" si="4"/>
        <v>0</v>
      </c>
      <c r="E285" s="2426"/>
      <c r="F285" s="2426"/>
      <c r="G285" s="2426"/>
      <c r="H285" s="2426"/>
      <c r="I285" s="2426"/>
      <c r="J285" s="2426"/>
      <c r="K285" s="2471"/>
      <c r="L285" s="124"/>
    </row>
    <row r="286" spans="1:12" ht="15.75" x14ac:dyDescent="0.25">
      <c r="A286" s="2424"/>
      <c r="B286" s="2425"/>
      <c r="C286" s="2426"/>
      <c r="D286" s="258">
        <f t="shared" si="4"/>
        <v>0</v>
      </c>
      <c r="E286" s="2426"/>
      <c r="F286" s="2426"/>
      <c r="G286" s="2426"/>
      <c r="H286" s="2426"/>
      <c r="I286" s="2426"/>
      <c r="J286" s="2426"/>
      <c r="K286" s="2471"/>
      <c r="L286" s="124"/>
    </row>
    <row r="287" spans="1:12" ht="15.75" x14ac:dyDescent="0.25">
      <c r="A287" s="2424"/>
      <c r="B287" s="2425"/>
      <c r="C287" s="2426"/>
      <c r="D287" s="258">
        <f t="shared" si="4"/>
        <v>0</v>
      </c>
      <c r="E287" s="2426"/>
      <c r="F287" s="2426"/>
      <c r="G287" s="2426"/>
      <c r="H287" s="2426"/>
      <c r="I287" s="2426"/>
      <c r="J287" s="2426"/>
      <c r="K287" s="2471"/>
      <c r="L287" s="124"/>
    </row>
    <row r="288" spans="1:12" ht="15.75" x14ac:dyDescent="0.25">
      <c r="A288" s="2424"/>
      <c r="B288" s="2425"/>
      <c r="C288" s="2426"/>
      <c r="D288" s="258">
        <f t="shared" si="4"/>
        <v>0</v>
      </c>
      <c r="E288" s="2426"/>
      <c r="F288" s="2426"/>
      <c r="G288" s="2426"/>
      <c r="H288" s="2426"/>
      <c r="I288" s="2426"/>
      <c r="J288" s="2426"/>
      <c r="K288" s="2471"/>
      <c r="L288" s="124"/>
    </row>
    <row r="289" spans="1:12" ht="15.75" x14ac:dyDescent="0.25">
      <c r="A289" s="2424"/>
      <c r="B289" s="2425"/>
      <c r="C289" s="2426"/>
      <c r="D289" s="258">
        <f t="shared" si="4"/>
        <v>0</v>
      </c>
      <c r="E289" s="2426"/>
      <c r="F289" s="2426"/>
      <c r="G289" s="2426"/>
      <c r="H289" s="2426"/>
      <c r="I289" s="2426"/>
      <c r="J289" s="2426"/>
      <c r="K289" s="2471"/>
      <c r="L289" s="124"/>
    </row>
    <row r="290" spans="1:12" ht="15.75" x14ac:dyDescent="0.25">
      <c r="A290" s="2424"/>
      <c r="B290" s="2425"/>
      <c r="C290" s="2426"/>
      <c r="D290" s="258">
        <f t="shared" si="4"/>
        <v>0</v>
      </c>
      <c r="E290" s="2426"/>
      <c r="F290" s="2426"/>
      <c r="G290" s="2426"/>
      <c r="H290" s="2426"/>
      <c r="I290" s="2426"/>
      <c r="J290" s="2426"/>
      <c r="K290" s="2471"/>
      <c r="L290" s="124"/>
    </row>
    <row r="291" spans="1:12" ht="15.75" x14ac:dyDescent="0.25">
      <c r="A291" s="2424"/>
      <c r="B291" s="2425"/>
      <c r="C291" s="2426"/>
      <c r="D291" s="258">
        <f t="shared" si="4"/>
        <v>0</v>
      </c>
      <c r="E291" s="2426"/>
      <c r="F291" s="2426"/>
      <c r="G291" s="2426"/>
      <c r="H291" s="2426"/>
      <c r="I291" s="2426"/>
      <c r="J291" s="2426"/>
      <c r="K291" s="2471"/>
      <c r="L291" s="124"/>
    </row>
    <row r="292" spans="1:12" ht="15.75" x14ac:dyDescent="0.25">
      <c r="A292" s="2424"/>
      <c r="B292" s="2425"/>
      <c r="C292" s="2426"/>
      <c r="D292" s="258">
        <f t="shared" si="4"/>
        <v>0</v>
      </c>
      <c r="E292" s="2426"/>
      <c r="F292" s="2426"/>
      <c r="G292" s="2426"/>
      <c r="H292" s="2426"/>
      <c r="I292" s="2426"/>
      <c r="J292" s="2426"/>
      <c r="K292" s="2471"/>
      <c r="L292" s="124"/>
    </row>
    <row r="293" spans="1:12" ht="15.75" x14ac:dyDescent="0.25">
      <c r="A293" s="2424"/>
      <c r="B293" s="2425"/>
      <c r="C293" s="2426"/>
      <c r="D293" s="258">
        <f t="shared" si="4"/>
        <v>0</v>
      </c>
      <c r="E293" s="2426"/>
      <c r="F293" s="2426"/>
      <c r="G293" s="2426"/>
      <c r="H293" s="2426"/>
      <c r="I293" s="2426"/>
      <c r="J293" s="2426"/>
      <c r="K293" s="2471"/>
      <c r="L293" s="124"/>
    </row>
    <row r="294" spans="1:12" ht="15.75" x14ac:dyDescent="0.25">
      <c r="A294" s="2424"/>
      <c r="B294" s="2425"/>
      <c r="C294" s="2426"/>
      <c r="D294" s="258">
        <f t="shared" si="4"/>
        <v>0</v>
      </c>
      <c r="E294" s="2426"/>
      <c r="F294" s="2426"/>
      <c r="G294" s="2426"/>
      <c r="H294" s="2426"/>
      <c r="I294" s="2426"/>
      <c r="J294" s="2426"/>
      <c r="K294" s="2471"/>
      <c r="L294" s="124"/>
    </row>
    <row r="295" spans="1:12" ht="15.75" x14ac:dyDescent="0.25">
      <c r="A295" s="2424"/>
      <c r="B295" s="2425"/>
      <c r="C295" s="2426"/>
      <c r="D295" s="258">
        <f t="shared" si="4"/>
        <v>0</v>
      </c>
      <c r="E295" s="2426"/>
      <c r="F295" s="2426"/>
      <c r="G295" s="2426"/>
      <c r="H295" s="2426"/>
      <c r="I295" s="2426"/>
      <c r="J295" s="2426"/>
      <c r="K295" s="2471"/>
      <c r="L295" s="124"/>
    </row>
    <row r="296" spans="1:12" ht="15.75" x14ac:dyDescent="0.25">
      <c r="A296" s="2424"/>
      <c r="B296" s="2425"/>
      <c r="C296" s="2426"/>
      <c r="D296" s="258">
        <f t="shared" si="4"/>
        <v>0</v>
      </c>
      <c r="E296" s="2426"/>
      <c r="F296" s="2426"/>
      <c r="G296" s="2426"/>
      <c r="H296" s="2426"/>
      <c r="I296" s="2426"/>
      <c r="J296" s="2426"/>
      <c r="K296" s="2471"/>
      <c r="L296" s="124"/>
    </row>
    <row r="297" spans="1:12" ht="15.75" x14ac:dyDescent="0.25">
      <c r="A297" s="2424"/>
      <c r="B297" s="2425"/>
      <c r="C297" s="2426"/>
      <c r="D297" s="258">
        <f t="shared" si="4"/>
        <v>0</v>
      </c>
      <c r="E297" s="2426"/>
      <c r="F297" s="2426"/>
      <c r="G297" s="2426"/>
      <c r="H297" s="2426"/>
      <c r="I297" s="2426"/>
      <c r="J297" s="2426"/>
      <c r="K297" s="2471"/>
      <c r="L297" s="124"/>
    </row>
    <row r="298" spans="1:12" ht="15.75" x14ac:dyDescent="0.25">
      <c r="A298" s="2424"/>
      <c r="B298" s="2425"/>
      <c r="C298" s="2426"/>
      <c r="D298" s="258">
        <f t="shared" si="4"/>
        <v>0</v>
      </c>
      <c r="E298" s="2426"/>
      <c r="F298" s="2426"/>
      <c r="G298" s="2426"/>
      <c r="H298" s="2426"/>
      <c r="I298" s="2426"/>
      <c r="J298" s="2426"/>
      <c r="K298" s="2471"/>
      <c r="L298" s="124"/>
    </row>
    <row r="299" spans="1:12" ht="15.75" x14ac:dyDescent="0.25">
      <c r="A299" s="2424"/>
      <c r="B299" s="2425"/>
      <c r="C299" s="2426"/>
      <c r="D299" s="258">
        <f t="shared" si="4"/>
        <v>0</v>
      </c>
      <c r="E299" s="2426"/>
      <c r="F299" s="2426"/>
      <c r="G299" s="2426"/>
      <c r="H299" s="2426"/>
      <c r="I299" s="2426"/>
      <c r="J299" s="2426"/>
      <c r="K299" s="2471"/>
      <c r="L299" s="124"/>
    </row>
    <row r="300" spans="1:12" ht="15.75" x14ac:dyDescent="0.25">
      <c r="A300" s="2424"/>
      <c r="B300" s="2425"/>
      <c r="C300" s="2426"/>
      <c r="D300" s="258">
        <f t="shared" si="4"/>
        <v>0</v>
      </c>
      <c r="E300" s="2426"/>
      <c r="F300" s="2426"/>
      <c r="G300" s="2426"/>
      <c r="H300" s="2426"/>
      <c r="I300" s="2426"/>
      <c r="J300" s="2426"/>
      <c r="K300" s="2471"/>
      <c r="L300" s="124"/>
    </row>
    <row r="301" spans="1:12" ht="15.75" x14ac:dyDescent="0.25">
      <c r="A301" s="2424"/>
      <c r="B301" s="2425"/>
      <c r="C301" s="2426"/>
      <c r="D301" s="258">
        <f t="shared" si="4"/>
        <v>0</v>
      </c>
      <c r="E301" s="2426"/>
      <c r="F301" s="2426"/>
      <c r="G301" s="2426"/>
      <c r="H301" s="2426"/>
      <c r="I301" s="2426"/>
      <c r="J301" s="2426"/>
      <c r="K301" s="2471"/>
      <c r="L301" s="124"/>
    </row>
    <row r="302" spans="1:12" ht="15.75" x14ac:dyDescent="0.25">
      <c r="A302" s="2424"/>
      <c r="B302" s="2425"/>
      <c r="C302" s="2426"/>
      <c r="D302" s="258">
        <f t="shared" si="4"/>
        <v>0</v>
      </c>
      <c r="E302" s="2426"/>
      <c r="F302" s="2426"/>
      <c r="G302" s="2426"/>
      <c r="H302" s="2426"/>
      <c r="I302" s="2426"/>
      <c r="J302" s="2426"/>
      <c r="K302" s="2471"/>
      <c r="L302" s="124"/>
    </row>
    <row r="303" spans="1:12" ht="15.75" x14ac:dyDescent="0.25">
      <c r="A303" s="2424"/>
      <c r="B303" s="2425"/>
      <c r="C303" s="2426"/>
      <c r="D303" s="258">
        <f t="shared" si="4"/>
        <v>0</v>
      </c>
      <c r="E303" s="2426"/>
      <c r="F303" s="2426"/>
      <c r="G303" s="2426"/>
      <c r="H303" s="2426"/>
      <c r="I303" s="2426"/>
      <c r="J303" s="2426"/>
      <c r="K303" s="2471"/>
      <c r="L303" s="124"/>
    </row>
    <row r="304" spans="1:12" ht="15.75" x14ac:dyDescent="0.25">
      <c r="A304" s="2424"/>
      <c r="B304" s="2425"/>
      <c r="C304" s="2426"/>
      <c r="D304" s="258">
        <f t="shared" si="4"/>
        <v>0</v>
      </c>
      <c r="E304" s="2426"/>
      <c r="F304" s="2426"/>
      <c r="G304" s="2426"/>
      <c r="H304" s="2426"/>
      <c r="I304" s="2426"/>
      <c r="J304" s="2426"/>
      <c r="K304" s="2471"/>
      <c r="L304" s="124"/>
    </row>
    <row r="305" spans="1:12" ht="15.75" x14ac:dyDescent="0.25">
      <c r="A305" s="2424"/>
      <c r="B305" s="2425"/>
      <c r="C305" s="2426"/>
      <c r="D305" s="258">
        <f t="shared" si="4"/>
        <v>0</v>
      </c>
      <c r="E305" s="2426"/>
      <c r="F305" s="2426"/>
      <c r="G305" s="2426"/>
      <c r="H305" s="2426"/>
      <c r="I305" s="2426"/>
      <c r="J305" s="2426"/>
      <c r="K305" s="2471"/>
      <c r="L305" s="124"/>
    </row>
    <row r="306" spans="1:12" ht="15.75" x14ac:dyDescent="0.25">
      <c r="A306" s="2424"/>
      <c r="B306" s="2425"/>
      <c r="C306" s="2426"/>
      <c r="D306" s="258">
        <f t="shared" si="4"/>
        <v>0</v>
      </c>
      <c r="E306" s="2426"/>
      <c r="F306" s="2426"/>
      <c r="G306" s="2426"/>
      <c r="H306" s="2426"/>
      <c r="I306" s="2426"/>
      <c r="J306" s="2426"/>
      <c r="K306" s="2471"/>
      <c r="L306" s="124"/>
    </row>
    <row r="307" spans="1:12" ht="15.75" x14ac:dyDescent="0.25">
      <c r="A307" s="2424"/>
      <c r="B307" s="2425"/>
      <c r="C307" s="2426"/>
      <c r="D307" s="258">
        <f t="shared" si="4"/>
        <v>0</v>
      </c>
      <c r="E307" s="2426"/>
      <c r="F307" s="2426"/>
      <c r="G307" s="2426"/>
      <c r="H307" s="2426"/>
      <c r="I307" s="2426"/>
      <c r="J307" s="2426"/>
      <c r="K307" s="2471"/>
      <c r="L307" s="124"/>
    </row>
    <row r="308" spans="1:12" ht="15.75" x14ac:dyDescent="0.25">
      <c r="A308" s="2424"/>
      <c r="B308" s="2425"/>
      <c r="C308" s="2426"/>
      <c r="D308" s="258">
        <f t="shared" si="4"/>
        <v>0</v>
      </c>
      <c r="E308" s="2426"/>
      <c r="F308" s="2426"/>
      <c r="G308" s="2426"/>
      <c r="H308" s="2426"/>
      <c r="I308" s="2426"/>
      <c r="J308" s="2426"/>
      <c r="K308" s="2471"/>
      <c r="L308" s="124"/>
    </row>
    <row r="309" spans="1:12" ht="15.75" x14ac:dyDescent="0.25">
      <c r="A309" s="2424"/>
      <c r="B309" s="2425"/>
      <c r="C309" s="2426"/>
      <c r="D309" s="258">
        <f t="shared" si="4"/>
        <v>0</v>
      </c>
      <c r="E309" s="2426"/>
      <c r="F309" s="2426"/>
      <c r="G309" s="2426"/>
      <c r="H309" s="2426"/>
      <c r="I309" s="2426"/>
      <c r="J309" s="2426"/>
      <c r="K309" s="2471"/>
      <c r="L309" s="124"/>
    </row>
    <row r="310" spans="1:12" ht="15.75" x14ac:dyDescent="0.25">
      <c r="A310" s="2424"/>
      <c r="B310" s="2425"/>
      <c r="C310" s="2426"/>
      <c r="D310" s="258">
        <f t="shared" si="4"/>
        <v>0</v>
      </c>
      <c r="E310" s="2426"/>
      <c r="F310" s="2426"/>
      <c r="G310" s="2426"/>
      <c r="H310" s="2426"/>
      <c r="I310" s="2426"/>
      <c r="J310" s="2426"/>
      <c r="K310" s="2471"/>
      <c r="L310" s="124"/>
    </row>
    <row r="311" spans="1:12" ht="15.75" x14ac:dyDescent="0.25">
      <c r="A311" s="2424"/>
      <c r="B311" s="2425"/>
      <c r="C311" s="2426"/>
      <c r="D311" s="258">
        <f t="shared" si="4"/>
        <v>0</v>
      </c>
      <c r="E311" s="2426"/>
      <c r="F311" s="2426"/>
      <c r="G311" s="2426"/>
      <c r="H311" s="2426"/>
      <c r="I311" s="2426"/>
      <c r="J311" s="2426"/>
      <c r="K311" s="2471"/>
      <c r="L311" s="124"/>
    </row>
    <row r="312" spans="1:12" ht="15.75" x14ac:dyDescent="0.25">
      <c r="A312" s="2424"/>
      <c r="B312" s="2425"/>
      <c r="C312" s="2426"/>
      <c r="D312" s="258">
        <f t="shared" si="4"/>
        <v>0</v>
      </c>
      <c r="E312" s="2426"/>
      <c r="F312" s="2426"/>
      <c r="G312" s="2426"/>
      <c r="H312" s="2426"/>
      <c r="I312" s="2426"/>
      <c r="J312" s="2426"/>
      <c r="K312" s="2471"/>
      <c r="L312" s="124"/>
    </row>
    <row r="313" spans="1:12" ht="15.75" x14ac:dyDescent="0.25">
      <c r="A313" s="2424"/>
      <c r="B313" s="2425"/>
      <c r="C313" s="2426"/>
      <c r="D313" s="258">
        <f t="shared" ref="D313:D376" si="5">+C313*(100-E313)/100</f>
        <v>0</v>
      </c>
      <c r="E313" s="2426"/>
      <c r="F313" s="2426"/>
      <c r="G313" s="2426"/>
      <c r="H313" s="2426"/>
      <c r="I313" s="2426"/>
      <c r="J313" s="2426"/>
      <c r="K313" s="2471"/>
      <c r="L313" s="124"/>
    </row>
    <row r="314" spans="1:12" ht="15.75" x14ac:dyDescent="0.25">
      <c r="A314" s="2424"/>
      <c r="B314" s="2425"/>
      <c r="C314" s="2426"/>
      <c r="D314" s="258">
        <f t="shared" si="5"/>
        <v>0</v>
      </c>
      <c r="E314" s="2426"/>
      <c r="F314" s="2426"/>
      <c r="G314" s="2426"/>
      <c r="H314" s="2426"/>
      <c r="I314" s="2426"/>
      <c r="J314" s="2426"/>
      <c r="K314" s="2471"/>
      <c r="L314" s="124"/>
    </row>
    <row r="315" spans="1:12" ht="15.75" x14ac:dyDescent="0.25">
      <c r="A315" s="2424"/>
      <c r="B315" s="2425"/>
      <c r="C315" s="2426"/>
      <c r="D315" s="258">
        <f t="shared" si="5"/>
        <v>0</v>
      </c>
      <c r="E315" s="2426"/>
      <c r="F315" s="2426"/>
      <c r="G315" s="2426"/>
      <c r="H315" s="2426"/>
      <c r="I315" s="2426"/>
      <c r="J315" s="2426"/>
      <c r="K315" s="2471"/>
      <c r="L315" s="124"/>
    </row>
    <row r="316" spans="1:12" ht="15.75" x14ac:dyDescent="0.25">
      <c r="A316" s="2424"/>
      <c r="B316" s="2425"/>
      <c r="C316" s="2426"/>
      <c r="D316" s="258">
        <f t="shared" si="5"/>
        <v>0</v>
      </c>
      <c r="E316" s="2426"/>
      <c r="F316" s="2426"/>
      <c r="G316" s="2426"/>
      <c r="H316" s="2426"/>
      <c r="I316" s="2426"/>
      <c r="J316" s="2426"/>
      <c r="K316" s="2471"/>
      <c r="L316" s="124"/>
    </row>
    <row r="317" spans="1:12" ht="15.75" x14ac:dyDescent="0.25">
      <c r="A317" s="2424"/>
      <c r="B317" s="2425"/>
      <c r="C317" s="2426"/>
      <c r="D317" s="258">
        <f t="shared" si="5"/>
        <v>0</v>
      </c>
      <c r="E317" s="2426"/>
      <c r="F317" s="2426"/>
      <c r="G317" s="2426"/>
      <c r="H317" s="2426"/>
      <c r="I317" s="2426"/>
      <c r="J317" s="2426"/>
      <c r="K317" s="2471"/>
      <c r="L317" s="124"/>
    </row>
    <row r="318" spans="1:12" ht="15.75" x14ac:dyDescent="0.25">
      <c r="A318" s="2424"/>
      <c r="B318" s="2425"/>
      <c r="C318" s="2426"/>
      <c r="D318" s="258">
        <f t="shared" si="5"/>
        <v>0</v>
      </c>
      <c r="E318" s="2426"/>
      <c r="F318" s="2426"/>
      <c r="G318" s="2426"/>
      <c r="H318" s="2426"/>
      <c r="I318" s="2426"/>
      <c r="J318" s="2426"/>
      <c r="K318" s="2471"/>
      <c r="L318" s="124"/>
    </row>
    <row r="319" spans="1:12" ht="15.75" x14ac:dyDescent="0.25">
      <c r="A319" s="2424"/>
      <c r="B319" s="2425"/>
      <c r="C319" s="2426"/>
      <c r="D319" s="258">
        <f t="shared" si="5"/>
        <v>0</v>
      </c>
      <c r="E319" s="2426"/>
      <c r="F319" s="2426"/>
      <c r="G319" s="2426"/>
      <c r="H319" s="2426"/>
      <c r="I319" s="2426"/>
      <c r="J319" s="2426"/>
      <c r="K319" s="2471"/>
      <c r="L319" s="124"/>
    </row>
    <row r="320" spans="1:12" ht="15.75" x14ac:dyDescent="0.25">
      <c r="A320" s="2424"/>
      <c r="B320" s="2425"/>
      <c r="C320" s="2426"/>
      <c r="D320" s="258">
        <f t="shared" si="5"/>
        <v>0</v>
      </c>
      <c r="E320" s="2426"/>
      <c r="F320" s="2426"/>
      <c r="G320" s="2426"/>
      <c r="H320" s="2426"/>
      <c r="I320" s="2426"/>
      <c r="J320" s="2426"/>
      <c r="K320" s="2471"/>
      <c r="L320" s="124"/>
    </row>
    <row r="321" spans="1:12" ht="15.75" x14ac:dyDescent="0.25">
      <c r="A321" s="2424"/>
      <c r="B321" s="2425"/>
      <c r="C321" s="2426"/>
      <c r="D321" s="258">
        <f t="shared" si="5"/>
        <v>0</v>
      </c>
      <c r="E321" s="2426"/>
      <c r="F321" s="2426"/>
      <c r="G321" s="2426"/>
      <c r="H321" s="2426"/>
      <c r="I321" s="2426"/>
      <c r="J321" s="2426"/>
      <c r="K321" s="2471"/>
      <c r="L321" s="124"/>
    </row>
    <row r="322" spans="1:12" ht="15.75" x14ac:dyDescent="0.25">
      <c r="A322" s="2424"/>
      <c r="B322" s="2425"/>
      <c r="C322" s="2426"/>
      <c r="D322" s="258">
        <f t="shared" si="5"/>
        <v>0</v>
      </c>
      <c r="E322" s="2426"/>
      <c r="F322" s="2426"/>
      <c r="G322" s="2426"/>
      <c r="H322" s="2426"/>
      <c r="I322" s="2426"/>
      <c r="J322" s="2426"/>
      <c r="K322" s="2471"/>
      <c r="L322" s="124"/>
    </row>
    <row r="323" spans="1:12" ht="15.75" x14ac:dyDescent="0.25">
      <c r="A323" s="2424"/>
      <c r="B323" s="2425"/>
      <c r="C323" s="2426"/>
      <c r="D323" s="258">
        <f t="shared" si="5"/>
        <v>0</v>
      </c>
      <c r="E323" s="2426"/>
      <c r="F323" s="2426"/>
      <c r="G323" s="2426"/>
      <c r="H323" s="2426"/>
      <c r="I323" s="2426"/>
      <c r="J323" s="2426"/>
      <c r="K323" s="2471"/>
      <c r="L323" s="124"/>
    </row>
    <row r="324" spans="1:12" ht="15.75" x14ac:dyDescent="0.25">
      <c r="A324" s="2424"/>
      <c r="B324" s="2425"/>
      <c r="C324" s="2426"/>
      <c r="D324" s="258">
        <f t="shared" si="5"/>
        <v>0</v>
      </c>
      <c r="E324" s="2426"/>
      <c r="F324" s="2426"/>
      <c r="G324" s="2426"/>
      <c r="H324" s="2426"/>
      <c r="I324" s="2426"/>
      <c r="J324" s="2426"/>
      <c r="K324" s="2471"/>
      <c r="L324" s="124"/>
    </row>
    <row r="325" spans="1:12" ht="15.75" x14ac:dyDescent="0.25">
      <c r="A325" s="2424"/>
      <c r="B325" s="2425"/>
      <c r="C325" s="2426"/>
      <c r="D325" s="258">
        <f t="shared" si="5"/>
        <v>0</v>
      </c>
      <c r="E325" s="2426"/>
      <c r="F325" s="2426"/>
      <c r="G325" s="2426"/>
      <c r="H325" s="2426"/>
      <c r="I325" s="2426"/>
      <c r="J325" s="2426"/>
      <c r="K325" s="2471"/>
      <c r="L325" s="124"/>
    </row>
    <row r="326" spans="1:12" ht="15.75" x14ac:dyDescent="0.25">
      <c r="A326" s="2424"/>
      <c r="B326" s="2425"/>
      <c r="C326" s="2426"/>
      <c r="D326" s="258">
        <f t="shared" si="5"/>
        <v>0</v>
      </c>
      <c r="E326" s="2426"/>
      <c r="F326" s="2426"/>
      <c r="G326" s="2426"/>
      <c r="H326" s="2426"/>
      <c r="I326" s="2426"/>
      <c r="J326" s="2426"/>
      <c r="K326" s="2471"/>
      <c r="L326" s="124"/>
    </row>
    <row r="327" spans="1:12" ht="15.75" x14ac:dyDescent="0.25">
      <c r="A327" s="2424"/>
      <c r="B327" s="2425"/>
      <c r="C327" s="2426"/>
      <c r="D327" s="258">
        <f t="shared" si="5"/>
        <v>0</v>
      </c>
      <c r="E327" s="2426"/>
      <c r="F327" s="2426"/>
      <c r="G327" s="2426"/>
      <c r="H327" s="2426"/>
      <c r="I327" s="2426"/>
      <c r="J327" s="2426"/>
      <c r="K327" s="2471"/>
      <c r="L327" s="124"/>
    </row>
    <row r="328" spans="1:12" ht="15.75" x14ac:dyDescent="0.25">
      <c r="A328" s="2424"/>
      <c r="B328" s="2425"/>
      <c r="C328" s="2426"/>
      <c r="D328" s="258">
        <f t="shared" si="5"/>
        <v>0</v>
      </c>
      <c r="E328" s="2426"/>
      <c r="F328" s="2426"/>
      <c r="G328" s="2426"/>
      <c r="H328" s="2426"/>
      <c r="I328" s="2426"/>
      <c r="J328" s="2426"/>
      <c r="K328" s="2471"/>
      <c r="L328" s="124"/>
    </row>
    <row r="329" spans="1:12" ht="15.75" x14ac:dyDescent="0.25">
      <c r="A329" s="2424"/>
      <c r="B329" s="2425"/>
      <c r="C329" s="2426"/>
      <c r="D329" s="258">
        <f t="shared" si="5"/>
        <v>0</v>
      </c>
      <c r="E329" s="2426"/>
      <c r="F329" s="2426"/>
      <c r="G329" s="2426"/>
      <c r="H329" s="2426"/>
      <c r="I329" s="2426"/>
      <c r="J329" s="2426"/>
      <c r="K329" s="2471"/>
      <c r="L329" s="124"/>
    </row>
    <row r="330" spans="1:12" ht="15.75" x14ac:dyDescent="0.25">
      <c r="A330" s="2424"/>
      <c r="B330" s="2425"/>
      <c r="C330" s="2426"/>
      <c r="D330" s="258">
        <f t="shared" si="5"/>
        <v>0</v>
      </c>
      <c r="E330" s="2426"/>
      <c r="F330" s="2426"/>
      <c r="G330" s="2426"/>
      <c r="H330" s="2426"/>
      <c r="I330" s="2426"/>
      <c r="J330" s="2426"/>
      <c r="K330" s="2471"/>
      <c r="L330" s="124"/>
    </row>
    <row r="331" spans="1:12" ht="15.75" x14ac:dyDescent="0.25">
      <c r="A331" s="2424"/>
      <c r="B331" s="2425"/>
      <c r="C331" s="2426"/>
      <c r="D331" s="258">
        <f t="shared" si="5"/>
        <v>0</v>
      </c>
      <c r="E331" s="2426"/>
      <c r="F331" s="2426"/>
      <c r="G331" s="2426"/>
      <c r="H331" s="2426"/>
      <c r="I331" s="2426"/>
      <c r="J331" s="2426"/>
      <c r="K331" s="2471"/>
      <c r="L331" s="124"/>
    </row>
    <row r="332" spans="1:12" ht="15.75" x14ac:dyDescent="0.25">
      <c r="A332" s="2424"/>
      <c r="B332" s="2425"/>
      <c r="C332" s="2426"/>
      <c r="D332" s="258">
        <f t="shared" si="5"/>
        <v>0</v>
      </c>
      <c r="E332" s="2426"/>
      <c r="F332" s="2426"/>
      <c r="G332" s="2426"/>
      <c r="H332" s="2426"/>
      <c r="I332" s="2426"/>
      <c r="J332" s="2426"/>
      <c r="K332" s="2471"/>
      <c r="L332" s="124"/>
    </row>
    <row r="333" spans="1:12" ht="15.75" x14ac:dyDescent="0.25">
      <c r="A333" s="2424"/>
      <c r="B333" s="2425"/>
      <c r="C333" s="2426"/>
      <c r="D333" s="258">
        <f t="shared" si="5"/>
        <v>0</v>
      </c>
      <c r="E333" s="2426"/>
      <c r="F333" s="2426"/>
      <c r="G333" s="2426"/>
      <c r="H333" s="2426"/>
      <c r="I333" s="2426"/>
      <c r="J333" s="2426"/>
      <c r="K333" s="2471"/>
      <c r="L333" s="124"/>
    </row>
    <row r="334" spans="1:12" ht="15.75" x14ac:dyDescent="0.25">
      <c r="A334" s="2424"/>
      <c r="B334" s="2425"/>
      <c r="C334" s="2426"/>
      <c r="D334" s="258">
        <f t="shared" si="5"/>
        <v>0</v>
      </c>
      <c r="E334" s="2426"/>
      <c r="F334" s="2426"/>
      <c r="G334" s="2426"/>
      <c r="H334" s="2426"/>
      <c r="I334" s="2426"/>
      <c r="J334" s="2426"/>
      <c r="K334" s="2471"/>
      <c r="L334" s="124"/>
    </row>
    <row r="335" spans="1:12" ht="15.75" x14ac:dyDescent="0.25">
      <c r="A335" s="2424"/>
      <c r="B335" s="2425"/>
      <c r="C335" s="2426"/>
      <c r="D335" s="258">
        <f t="shared" si="5"/>
        <v>0</v>
      </c>
      <c r="E335" s="2426"/>
      <c r="F335" s="2426"/>
      <c r="G335" s="2426"/>
      <c r="H335" s="2426"/>
      <c r="I335" s="2426"/>
      <c r="J335" s="2426"/>
      <c r="K335" s="2471"/>
      <c r="L335" s="124"/>
    </row>
    <row r="336" spans="1:12" ht="15.75" x14ac:dyDescent="0.25">
      <c r="A336" s="2424"/>
      <c r="B336" s="2425"/>
      <c r="C336" s="2426"/>
      <c r="D336" s="258">
        <f t="shared" si="5"/>
        <v>0</v>
      </c>
      <c r="E336" s="2426"/>
      <c r="F336" s="2426"/>
      <c r="G336" s="2426"/>
      <c r="H336" s="2426"/>
      <c r="I336" s="2426"/>
      <c r="J336" s="2426"/>
      <c r="K336" s="2471"/>
      <c r="L336" s="124"/>
    </row>
    <row r="337" spans="1:12" ht="15.75" x14ac:dyDescent="0.25">
      <c r="A337" s="2424"/>
      <c r="B337" s="2425"/>
      <c r="C337" s="2426"/>
      <c r="D337" s="258">
        <f t="shared" si="5"/>
        <v>0</v>
      </c>
      <c r="E337" s="2426"/>
      <c r="F337" s="2426"/>
      <c r="G337" s="2426"/>
      <c r="H337" s="2426"/>
      <c r="I337" s="2426"/>
      <c r="J337" s="2426"/>
      <c r="K337" s="2471"/>
      <c r="L337" s="124"/>
    </row>
    <row r="338" spans="1:12" ht="15.75" x14ac:dyDescent="0.25">
      <c r="A338" s="2424"/>
      <c r="B338" s="2425"/>
      <c r="C338" s="2426"/>
      <c r="D338" s="258">
        <f t="shared" si="5"/>
        <v>0</v>
      </c>
      <c r="E338" s="2426"/>
      <c r="F338" s="2426"/>
      <c r="G338" s="2426"/>
      <c r="H338" s="2426"/>
      <c r="I338" s="2426"/>
      <c r="J338" s="2426"/>
      <c r="K338" s="2471"/>
      <c r="L338" s="124"/>
    </row>
    <row r="339" spans="1:12" ht="15.75" x14ac:dyDescent="0.25">
      <c r="A339" s="2424"/>
      <c r="B339" s="2425"/>
      <c r="C339" s="2426"/>
      <c r="D339" s="258">
        <f t="shared" si="5"/>
        <v>0</v>
      </c>
      <c r="E339" s="2426"/>
      <c r="F339" s="2426"/>
      <c r="G339" s="2426"/>
      <c r="H339" s="2426"/>
      <c r="I339" s="2426"/>
      <c r="J339" s="2426"/>
      <c r="K339" s="2471"/>
      <c r="L339" s="124"/>
    </row>
    <row r="340" spans="1:12" ht="15.75" x14ac:dyDescent="0.25">
      <c r="A340" s="2424"/>
      <c r="B340" s="2425"/>
      <c r="C340" s="2426"/>
      <c r="D340" s="258">
        <f t="shared" si="5"/>
        <v>0</v>
      </c>
      <c r="E340" s="2426"/>
      <c r="F340" s="2426"/>
      <c r="G340" s="2426"/>
      <c r="H340" s="2426"/>
      <c r="I340" s="2426"/>
      <c r="J340" s="2426"/>
      <c r="K340" s="2471"/>
      <c r="L340" s="124"/>
    </row>
    <row r="341" spans="1:12" ht="15.75" x14ac:dyDescent="0.25">
      <c r="A341" s="2424"/>
      <c r="B341" s="2425"/>
      <c r="C341" s="2426"/>
      <c r="D341" s="258">
        <f t="shared" si="5"/>
        <v>0</v>
      </c>
      <c r="E341" s="2426"/>
      <c r="F341" s="2426"/>
      <c r="G341" s="2426"/>
      <c r="H341" s="2426"/>
      <c r="I341" s="2426"/>
      <c r="J341" s="2426"/>
      <c r="K341" s="2471"/>
      <c r="L341" s="124"/>
    </row>
    <row r="342" spans="1:12" ht="15.75" x14ac:dyDescent="0.25">
      <c r="A342" s="2424"/>
      <c r="B342" s="2425"/>
      <c r="C342" s="2426"/>
      <c r="D342" s="258">
        <f t="shared" si="5"/>
        <v>0</v>
      </c>
      <c r="E342" s="2426"/>
      <c r="F342" s="2426"/>
      <c r="G342" s="2426"/>
      <c r="H342" s="2426"/>
      <c r="I342" s="2426"/>
      <c r="J342" s="2426"/>
      <c r="K342" s="2471"/>
      <c r="L342" s="124"/>
    </row>
    <row r="343" spans="1:12" ht="15.75" x14ac:dyDescent="0.25">
      <c r="A343" s="2424"/>
      <c r="B343" s="2425"/>
      <c r="C343" s="2426"/>
      <c r="D343" s="258">
        <f t="shared" si="5"/>
        <v>0</v>
      </c>
      <c r="E343" s="2426"/>
      <c r="F343" s="2426"/>
      <c r="G343" s="2426"/>
      <c r="H343" s="2426"/>
      <c r="I343" s="2426"/>
      <c r="J343" s="2426"/>
      <c r="K343" s="2471"/>
      <c r="L343" s="124"/>
    </row>
    <row r="344" spans="1:12" ht="15.75" x14ac:dyDescent="0.25">
      <c r="A344" s="2424"/>
      <c r="B344" s="2425"/>
      <c r="C344" s="2426"/>
      <c r="D344" s="258">
        <f t="shared" si="5"/>
        <v>0</v>
      </c>
      <c r="E344" s="2426"/>
      <c r="F344" s="2426"/>
      <c r="G344" s="2426"/>
      <c r="H344" s="2426"/>
      <c r="I344" s="2426"/>
      <c r="J344" s="2426"/>
      <c r="K344" s="2471"/>
      <c r="L344" s="124"/>
    </row>
    <row r="345" spans="1:12" ht="15.75" x14ac:dyDescent="0.25">
      <c r="A345" s="2424"/>
      <c r="B345" s="2425"/>
      <c r="C345" s="2426"/>
      <c r="D345" s="258">
        <f t="shared" si="5"/>
        <v>0</v>
      </c>
      <c r="E345" s="2426"/>
      <c r="F345" s="2426"/>
      <c r="G345" s="2426"/>
      <c r="H345" s="2426"/>
      <c r="I345" s="2426"/>
      <c r="J345" s="2426"/>
      <c r="K345" s="2471"/>
      <c r="L345" s="124"/>
    </row>
    <row r="346" spans="1:12" ht="15.75" x14ac:dyDescent="0.25">
      <c r="A346" s="2424"/>
      <c r="B346" s="2425"/>
      <c r="C346" s="2426"/>
      <c r="D346" s="258">
        <f t="shared" si="5"/>
        <v>0</v>
      </c>
      <c r="E346" s="2426"/>
      <c r="F346" s="2426"/>
      <c r="G346" s="2426"/>
      <c r="H346" s="2426"/>
      <c r="I346" s="2426"/>
      <c r="J346" s="2426"/>
      <c r="K346" s="2471"/>
      <c r="L346" s="124"/>
    </row>
    <row r="347" spans="1:12" ht="15.75" x14ac:dyDescent="0.25">
      <c r="A347" s="2424"/>
      <c r="B347" s="2425"/>
      <c r="C347" s="2426"/>
      <c r="D347" s="258">
        <f t="shared" si="5"/>
        <v>0</v>
      </c>
      <c r="E347" s="2426"/>
      <c r="F347" s="2426"/>
      <c r="G347" s="2426"/>
      <c r="H347" s="2426"/>
      <c r="I347" s="2426"/>
      <c r="J347" s="2426"/>
      <c r="K347" s="2471"/>
      <c r="L347" s="124"/>
    </row>
    <row r="348" spans="1:12" ht="15.75" x14ac:dyDescent="0.25">
      <c r="A348" s="2424"/>
      <c r="B348" s="2425"/>
      <c r="C348" s="2426"/>
      <c r="D348" s="258">
        <f t="shared" si="5"/>
        <v>0</v>
      </c>
      <c r="E348" s="2426"/>
      <c r="F348" s="2426"/>
      <c r="G348" s="2426"/>
      <c r="H348" s="2426"/>
      <c r="I348" s="2426"/>
      <c r="J348" s="2426"/>
      <c r="K348" s="2471"/>
      <c r="L348" s="124"/>
    </row>
    <row r="349" spans="1:12" ht="15.75" x14ac:dyDescent="0.25">
      <c r="A349" s="2424"/>
      <c r="B349" s="2425"/>
      <c r="C349" s="2426"/>
      <c r="D349" s="258">
        <f t="shared" si="5"/>
        <v>0</v>
      </c>
      <c r="E349" s="2426"/>
      <c r="F349" s="2426"/>
      <c r="G349" s="2426"/>
      <c r="H349" s="2426"/>
      <c r="I349" s="2426"/>
      <c r="J349" s="2426"/>
      <c r="K349" s="2471"/>
      <c r="L349" s="124"/>
    </row>
    <row r="350" spans="1:12" ht="15.75" x14ac:dyDescent="0.25">
      <c r="A350" s="2424"/>
      <c r="B350" s="2425"/>
      <c r="C350" s="2426"/>
      <c r="D350" s="258">
        <f t="shared" si="5"/>
        <v>0</v>
      </c>
      <c r="E350" s="2426"/>
      <c r="F350" s="2426"/>
      <c r="G350" s="2426"/>
      <c r="H350" s="2426"/>
      <c r="I350" s="2426"/>
      <c r="J350" s="2426"/>
      <c r="K350" s="2471"/>
      <c r="L350" s="124"/>
    </row>
    <row r="351" spans="1:12" ht="15.75" x14ac:dyDescent="0.25">
      <c r="A351" s="2424"/>
      <c r="B351" s="2425"/>
      <c r="C351" s="2426"/>
      <c r="D351" s="258">
        <f t="shared" si="5"/>
        <v>0</v>
      </c>
      <c r="E351" s="2426"/>
      <c r="F351" s="2426"/>
      <c r="G351" s="2426"/>
      <c r="H351" s="2426"/>
      <c r="I351" s="2426"/>
      <c r="J351" s="2426"/>
      <c r="K351" s="2471"/>
      <c r="L351" s="124"/>
    </row>
    <row r="352" spans="1:12" ht="15.75" x14ac:dyDescent="0.25">
      <c r="A352" s="2424"/>
      <c r="B352" s="2425"/>
      <c r="C352" s="2426"/>
      <c r="D352" s="258">
        <f t="shared" si="5"/>
        <v>0</v>
      </c>
      <c r="E352" s="2426"/>
      <c r="F352" s="2426"/>
      <c r="G352" s="2426"/>
      <c r="H352" s="2426"/>
      <c r="I352" s="2426"/>
      <c r="J352" s="2426"/>
      <c r="K352" s="2471"/>
      <c r="L352" s="124"/>
    </row>
    <row r="353" spans="1:12" ht="15.75" x14ac:dyDescent="0.25">
      <c r="A353" s="2424"/>
      <c r="B353" s="2425"/>
      <c r="C353" s="2426"/>
      <c r="D353" s="258">
        <f t="shared" si="5"/>
        <v>0</v>
      </c>
      <c r="E353" s="2426"/>
      <c r="F353" s="2426"/>
      <c r="G353" s="2426"/>
      <c r="H353" s="2426"/>
      <c r="I353" s="2426"/>
      <c r="J353" s="2426"/>
      <c r="K353" s="2471"/>
      <c r="L353" s="124"/>
    </row>
    <row r="354" spans="1:12" ht="15.75" x14ac:dyDescent="0.25">
      <c r="A354" s="2424"/>
      <c r="B354" s="2425"/>
      <c r="C354" s="2426"/>
      <c r="D354" s="258">
        <f t="shared" si="5"/>
        <v>0</v>
      </c>
      <c r="E354" s="2426"/>
      <c r="F354" s="2426"/>
      <c r="G354" s="2426"/>
      <c r="H354" s="2426"/>
      <c r="I354" s="2426"/>
      <c r="J354" s="2426"/>
      <c r="K354" s="2471"/>
      <c r="L354" s="124"/>
    </row>
    <row r="355" spans="1:12" ht="15.75" x14ac:dyDescent="0.25">
      <c r="A355" s="2424"/>
      <c r="B355" s="2425"/>
      <c r="C355" s="2426"/>
      <c r="D355" s="258">
        <f t="shared" si="5"/>
        <v>0</v>
      </c>
      <c r="E355" s="2426"/>
      <c r="F355" s="2426"/>
      <c r="G355" s="2426"/>
      <c r="H355" s="2426"/>
      <c r="I355" s="2426"/>
      <c r="J355" s="2426"/>
      <c r="K355" s="2471"/>
      <c r="L355" s="124"/>
    </row>
    <row r="356" spans="1:12" ht="15.75" x14ac:dyDescent="0.25">
      <c r="A356" s="2424"/>
      <c r="B356" s="2425"/>
      <c r="C356" s="2426"/>
      <c r="D356" s="258">
        <f t="shared" si="5"/>
        <v>0</v>
      </c>
      <c r="E356" s="2426"/>
      <c r="F356" s="2426"/>
      <c r="G356" s="2426"/>
      <c r="H356" s="2426"/>
      <c r="I356" s="2426"/>
      <c r="J356" s="2426"/>
      <c r="K356" s="2471"/>
      <c r="L356" s="124"/>
    </row>
    <row r="357" spans="1:12" ht="15.75" x14ac:dyDescent="0.25">
      <c r="A357" s="2424"/>
      <c r="B357" s="2425"/>
      <c r="C357" s="2426"/>
      <c r="D357" s="258">
        <f t="shared" si="5"/>
        <v>0</v>
      </c>
      <c r="E357" s="2426"/>
      <c r="F357" s="2426"/>
      <c r="G357" s="2426"/>
      <c r="H357" s="2426"/>
      <c r="I357" s="2426"/>
      <c r="J357" s="2426"/>
      <c r="K357" s="2471"/>
      <c r="L357" s="124"/>
    </row>
    <row r="358" spans="1:12" ht="15.75" x14ac:dyDescent="0.25">
      <c r="A358" s="2424"/>
      <c r="B358" s="2425"/>
      <c r="C358" s="2426"/>
      <c r="D358" s="258">
        <f t="shared" si="5"/>
        <v>0</v>
      </c>
      <c r="E358" s="2426"/>
      <c r="F358" s="2426"/>
      <c r="G358" s="2426"/>
      <c r="H358" s="2426"/>
      <c r="I358" s="2426"/>
      <c r="J358" s="2426"/>
      <c r="K358" s="2471"/>
      <c r="L358" s="124"/>
    </row>
    <row r="359" spans="1:12" ht="15.75" x14ac:dyDescent="0.25">
      <c r="A359" s="2424"/>
      <c r="B359" s="2425"/>
      <c r="C359" s="2426"/>
      <c r="D359" s="258">
        <f t="shared" si="5"/>
        <v>0</v>
      </c>
      <c r="E359" s="2426"/>
      <c r="F359" s="2426"/>
      <c r="G359" s="2426"/>
      <c r="H359" s="2426"/>
      <c r="I359" s="2426"/>
      <c r="J359" s="2426"/>
      <c r="K359" s="2471"/>
      <c r="L359" s="124"/>
    </row>
    <row r="360" spans="1:12" ht="15.75" x14ac:dyDescent="0.25">
      <c r="A360" s="2424"/>
      <c r="B360" s="2425"/>
      <c r="C360" s="2426"/>
      <c r="D360" s="258">
        <f t="shared" si="5"/>
        <v>0</v>
      </c>
      <c r="E360" s="2426"/>
      <c r="F360" s="2426"/>
      <c r="G360" s="2426"/>
      <c r="H360" s="2426"/>
      <c r="I360" s="2426"/>
      <c r="J360" s="2426"/>
      <c r="K360" s="2471"/>
      <c r="L360" s="124"/>
    </row>
    <row r="361" spans="1:12" ht="15.75" x14ac:dyDescent="0.25">
      <c r="A361" s="2424"/>
      <c r="B361" s="2425"/>
      <c r="C361" s="2426"/>
      <c r="D361" s="258">
        <f t="shared" si="5"/>
        <v>0</v>
      </c>
      <c r="E361" s="2426"/>
      <c r="F361" s="2426"/>
      <c r="G361" s="2426"/>
      <c r="H361" s="2426"/>
      <c r="I361" s="2426"/>
      <c r="J361" s="2426"/>
      <c r="K361" s="2471"/>
      <c r="L361" s="124"/>
    </row>
    <row r="362" spans="1:12" ht="15.75" x14ac:dyDescent="0.25">
      <c r="A362" s="2424"/>
      <c r="B362" s="2425"/>
      <c r="C362" s="2426"/>
      <c r="D362" s="258">
        <f t="shared" si="5"/>
        <v>0</v>
      </c>
      <c r="E362" s="2426"/>
      <c r="F362" s="2426"/>
      <c r="G362" s="2426"/>
      <c r="H362" s="2426"/>
      <c r="I362" s="2426"/>
      <c r="J362" s="2426"/>
      <c r="K362" s="2471"/>
      <c r="L362" s="124"/>
    </row>
    <row r="363" spans="1:12" ht="15.75" x14ac:dyDescent="0.25">
      <c r="A363" s="2424"/>
      <c r="B363" s="2425"/>
      <c r="C363" s="2426"/>
      <c r="D363" s="258">
        <f t="shared" si="5"/>
        <v>0</v>
      </c>
      <c r="E363" s="2426"/>
      <c r="F363" s="2426"/>
      <c r="G363" s="2426"/>
      <c r="H363" s="2426"/>
      <c r="I363" s="2426"/>
      <c r="J363" s="2426"/>
      <c r="K363" s="2471"/>
      <c r="L363" s="124"/>
    </row>
    <row r="364" spans="1:12" ht="15.75" x14ac:dyDescent="0.25">
      <c r="A364" s="2424"/>
      <c r="B364" s="2425"/>
      <c r="C364" s="2426"/>
      <c r="D364" s="258">
        <f t="shared" si="5"/>
        <v>0</v>
      </c>
      <c r="E364" s="2426"/>
      <c r="F364" s="2426"/>
      <c r="G364" s="2426"/>
      <c r="H364" s="2426"/>
      <c r="I364" s="2426"/>
      <c r="J364" s="2426"/>
      <c r="K364" s="2471"/>
      <c r="L364" s="124"/>
    </row>
    <row r="365" spans="1:12" ht="15.75" x14ac:dyDescent="0.25">
      <c r="A365" s="2424"/>
      <c r="B365" s="2425"/>
      <c r="C365" s="2426"/>
      <c r="D365" s="258">
        <f t="shared" si="5"/>
        <v>0</v>
      </c>
      <c r="E365" s="2426"/>
      <c r="F365" s="2426"/>
      <c r="G365" s="2426"/>
      <c r="H365" s="2426"/>
      <c r="I365" s="2426"/>
      <c r="J365" s="2426"/>
      <c r="K365" s="2471"/>
      <c r="L365" s="124"/>
    </row>
    <row r="366" spans="1:12" ht="15.75" x14ac:dyDescent="0.25">
      <c r="A366" s="2424"/>
      <c r="B366" s="2425"/>
      <c r="C366" s="2426"/>
      <c r="D366" s="258">
        <f t="shared" si="5"/>
        <v>0</v>
      </c>
      <c r="E366" s="2426"/>
      <c r="F366" s="2426"/>
      <c r="G366" s="2426"/>
      <c r="H366" s="2426"/>
      <c r="I366" s="2426"/>
      <c r="J366" s="2426"/>
      <c r="K366" s="2471"/>
      <c r="L366" s="124"/>
    </row>
    <row r="367" spans="1:12" ht="15.75" x14ac:dyDescent="0.25">
      <c r="A367" s="2424"/>
      <c r="B367" s="2425"/>
      <c r="C367" s="2426"/>
      <c r="D367" s="258">
        <f t="shared" si="5"/>
        <v>0</v>
      </c>
      <c r="E367" s="2426"/>
      <c r="F367" s="2426"/>
      <c r="G367" s="2426"/>
      <c r="H367" s="2426"/>
      <c r="I367" s="2426"/>
      <c r="J367" s="2426"/>
      <c r="K367" s="2471"/>
      <c r="L367" s="124"/>
    </row>
    <row r="368" spans="1:12" ht="15.75" x14ac:dyDescent="0.25">
      <c r="A368" s="2424"/>
      <c r="B368" s="2425"/>
      <c r="C368" s="2426"/>
      <c r="D368" s="258">
        <f t="shared" si="5"/>
        <v>0</v>
      </c>
      <c r="E368" s="2426"/>
      <c r="F368" s="2426"/>
      <c r="G368" s="2426"/>
      <c r="H368" s="2426"/>
      <c r="I368" s="2426"/>
      <c r="J368" s="2426"/>
      <c r="K368" s="2471"/>
      <c r="L368" s="124"/>
    </row>
    <row r="369" spans="1:12" ht="15.75" x14ac:dyDescent="0.25">
      <c r="A369" s="2424"/>
      <c r="B369" s="2425"/>
      <c r="C369" s="2426"/>
      <c r="D369" s="258">
        <f t="shared" si="5"/>
        <v>0</v>
      </c>
      <c r="E369" s="2426"/>
      <c r="F369" s="2426"/>
      <c r="G369" s="2426"/>
      <c r="H369" s="2426"/>
      <c r="I369" s="2426"/>
      <c r="J369" s="2426"/>
      <c r="K369" s="2471"/>
      <c r="L369" s="124"/>
    </row>
    <row r="370" spans="1:12" ht="15.75" x14ac:dyDescent="0.25">
      <c r="A370" s="2424"/>
      <c r="B370" s="2425"/>
      <c r="C370" s="2426"/>
      <c r="D370" s="258">
        <f t="shared" si="5"/>
        <v>0</v>
      </c>
      <c r="E370" s="2426"/>
      <c r="F370" s="2426"/>
      <c r="G370" s="2426"/>
      <c r="H370" s="2426"/>
      <c r="I370" s="2426"/>
      <c r="J370" s="2426"/>
      <c r="K370" s="2471"/>
      <c r="L370" s="124"/>
    </row>
    <row r="371" spans="1:12" ht="15.75" x14ac:dyDescent="0.25">
      <c r="A371" s="2424"/>
      <c r="B371" s="2425"/>
      <c r="C371" s="2426"/>
      <c r="D371" s="258">
        <f t="shared" si="5"/>
        <v>0</v>
      </c>
      <c r="E371" s="2426"/>
      <c r="F371" s="2426"/>
      <c r="G371" s="2426"/>
      <c r="H371" s="2426"/>
      <c r="I371" s="2426"/>
      <c r="J371" s="2426"/>
      <c r="K371" s="2471"/>
      <c r="L371" s="124"/>
    </row>
    <row r="372" spans="1:12" ht="15.75" x14ac:dyDescent="0.25">
      <c r="A372" s="2424"/>
      <c r="B372" s="2425"/>
      <c r="C372" s="2426"/>
      <c r="D372" s="258">
        <f t="shared" si="5"/>
        <v>0</v>
      </c>
      <c r="E372" s="2426"/>
      <c r="F372" s="2426"/>
      <c r="G372" s="2426"/>
      <c r="H372" s="2426"/>
      <c r="I372" s="2426"/>
      <c r="J372" s="2426"/>
      <c r="K372" s="2471"/>
      <c r="L372" s="124"/>
    </row>
    <row r="373" spans="1:12" ht="15.75" x14ac:dyDescent="0.25">
      <c r="A373" s="2424"/>
      <c r="B373" s="2425"/>
      <c r="C373" s="2426"/>
      <c r="D373" s="258">
        <f t="shared" si="5"/>
        <v>0</v>
      </c>
      <c r="E373" s="2426"/>
      <c r="F373" s="2426"/>
      <c r="G373" s="2426"/>
      <c r="H373" s="2426"/>
      <c r="I373" s="2426"/>
      <c r="J373" s="2426"/>
      <c r="K373" s="2471"/>
      <c r="L373" s="124"/>
    </row>
    <row r="374" spans="1:12" ht="15.75" x14ac:dyDescent="0.25">
      <c r="A374" s="2424"/>
      <c r="B374" s="2425"/>
      <c r="C374" s="2426"/>
      <c r="D374" s="258">
        <f t="shared" si="5"/>
        <v>0</v>
      </c>
      <c r="E374" s="2426"/>
      <c r="F374" s="2426"/>
      <c r="G374" s="2426"/>
      <c r="H374" s="2426"/>
      <c r="I374" s="2426"/>
      <c r="J374" s="2426"/>
      <c r="K374" s="2471"/>
      <c r="L374" s="124"/>
    </row>
    <row r="375" spans="1:12" ht="15.75" x14ac:dyDescent="0.25">
      <c r="A375" s="2424"/>
      <c r="B375" s="2425"/>
      <c r="C375" s="2426"/>
      <c r="D375" s="258">
        <f t="shared" si="5"/>
        <v>0</v>
      </c>
      <c r="E375" s="2426"/>
      <c r="F375" s="2426"/>
      <c r="G375" s="2426"/>
      <c r="H375" s="2426"/>
      <c r="I375" s="2426"/>
      <c r="J375" s="2426"/>
      <c r="K375" s="2471"/>
      <c r="L375" s="124"/>
    </row>
    <row r="376" spans="1:12" ht="15.75" x14ac:dyDescent="0.25">
      <c r="A376" s="2424"/>
      <c r="B376" s="2425"/>
      <c r="C376" s="2426"/>
      <c r="D376" s="258">
        <f t="shared" si="5"/>
        <v>0</v>
      </c>
      <c r="E376" s="2426"/>
      <c r="F376" s="2426"/>
      <c r="G376" s="2426"/>
      <c r="H376" s="2426"/>
      <c r="I376" s="2426"/>
      <c r="J376" s="2426"/>
      <c r="K376" s="2471"/>
      <c r="L376" s="124"/>
    </row>
    <row r="377" spans="1:12" ht="15.75" x14ac:dyDescent="0.25">
      <c r="A377" s="2424"/>
      <c r="B377" s="2425"/>
      <c r="C377" s="2426"/>
      <c r="D377" s="258">
        <f t="shared" ref="D377:D440" si="6">+C377*(100-E377)/100</f>
        <v>0</v>
      </c>
      <c r="E377" s="2426"/>
      <c r="F377" s="2426"/>
      <c r="G377" s="2426"/>
      <c r="H377" s="2426"/>
      <c r="I377" s="2426"/>
      <c r="J377" s="2426"/>
      <c r="K377" s="2471"/>
      <c r="L377" s="124"/>
    </row>
    <row r="378" spans="1:12" ht="15.75" x14ac:dyDescent="0.25">
      <c r="A378" s="2424"/>
      <c r="B378" s="2425"/>
      <c r="C378" s="2426"/>
      <c r="D378" s="258">
        <f t="shared" si="6"/>
        <v>0</v>
      </c>
      <c r="E378" s="2426"/>
      <c r="F378" s="2426"/>
      <c r="G378" s="2426"/>
      <c r="H378" s="2426"/>
      <c r="I378" s="2426"/>
      <c r="J378" s="2426"/>
      <c r="K378" s="2471"/>
      <c r="L378" s="124"/>
    </row>
    <row r="379" spans="1:12" ht="15.75" x14ac:dyDescent="0.25">
      <c r="A379" s="2424"/>
      <c r="B379" s="2425"/>
      <c r="C379" s="2426"/>
      <c r="D379" s="258">
        <f t="shared" si="6"/>
        <v>0</v>
      </c>
      <c r="E379" s="2426"/>
      <c r="F379" s="2426"/>
      <c r="G379" s="2426"/>
      <c r="H379" s="2426"/>
      <c r="I379" s="2426"/>
      <c r="J379" s="2426"/>
      <c r="K379" s="2471"/>
      <c r="L379" s="124"/>
    </row>
    <row r="380" spans="1:12" ht="15.75" x14ac:dyDescent="0.25">
      <c r="A380" s="2424"/>
      <c r="B380" s="2425"/>
      <c r="C380" s="2426"/>
      <c r="D380" s="258">
        <f t="shared" si="6"/>
        <v>0</v>
      </c>
      <c r="E380" s="2426"/>
      <c r="F380" s="2426"/>
      <c r="G380" s="2426"/>
      <c r="H380" s="2426"/>
      <c r="I380" s="2426"/>
      <c r="J380" s="2426"/>
      <c r="K380" s="2471"/>
      <c r="L380" s="124"/>
    </row>
    <row r="381" spans="1:12" ht="15.75" x14ac:dyDescent="0.25">
      <c r="A381" s="2424"/>
      <c r="B381" s="2425"/>
      <c r="C381" s="2426"/>
      <c r="D381" s="258">
        <f t="shared" si="6"/>
        <v>0</v>
      </c>
      <c r="E381" s="2426"/>
      <c r="F381" s="2426"/>
      <c r="G381" s="2426"/>
      <c r="H381" s="2426"/>
      <c r="I381" s="2426"/>
      <c r="J381" s="2426"/>
      <c r="K381" s="2471"/>
      <c r="L381" s="124"/>
    </row>
    <row r="382" spans="1:12" ht="15.75" x14ac:dyDescent="0.25">
      <c r="A382" s="2424"/>
      <c r="B382" s="2425"/>
      <c r="C382" s="2426"/>
      <c r="D382" s="258">
        <f t="shared" si="6"/>
        <v>0</v>
      </c>
      <c r="E382" s="2426"/>
      <c r="F382" s="2426"/>
      <c r="G382" s="2426"/>
      <c r="H382" s="2426"/>
      <c r="I382" s="2426"/>
      <c r="J382" s="2426"/>
      <c r="K382" s="2471"/>
      <c r="L382" s="124"/>
    </row>
    <row r="383" spans="1:12" ht="15.75" x14ac:dyDescent="0.25">
      <c r="A383" s="2424"/>
      <c r="B383" s="2425"/>
      <c r="C383" s="2426"/>
      <c r="D383" s="258">
        <f t="shared" si="6"/>
        <v>0</v>
      </c>
      <c r="E383" s="2426"/>
      <c r="F383" s="2426"/>
      <c r="G383" s="2426"/>
      <c r="H383" s="2426"/>
      <c r="I383" s="2426"/>
      <c r="J383" s="2426"/>
      <c r="K383" s="2471"/>
      <c r="L383" s="124"/>
    </row>
    <row r="384" spans="1:12" ht="15.75" x14ac:dyDescent="0.25">
      <c r="A384" s="2424"/>
      <c r="B384" s="2425"/>
      <c r="C384" s="2426"/>
      <c r="D384" s="258">
        <f t="shared" si="6"/>
        <v>0</v>
      </c>
      <c r="E384" s="2426"/>
      <c r="F384" s="2426"/>
      <c r="G384" s="2426"/>
      <c r="H384" s="2426"/>
      <c r="I384" s="2426"/>
      <c r="J384" s="2426"/>
      <c r="K384" s="2471"/>
      <c r="L384" s="124"/>
    </row>
    <row r="385" spans="1:12" ht="15.75" x14ac:dyDescent="0.25">
      <c r="A385" s="2424"/>
      <c r="B385" s="2425"/>
      <c r="C385" s="2426"/>
      <c r="D385" s="258">
        <f t="shared" si="6"/>
        <v>0</v>
      </c>
      <c r="E385" s="2426"/>
      <c r="F385" s="2426"/>
      <c r="G385" s="2426"/>
      <c r="H385" s="2426"/>
      <c r="I385" s="2426"/>
      <c r="J385" s="2426"/>
      <c r="K385" s="2471"/>
      <c r="L385" s="124"/>
    </row>
    <row r="386" spans="1:12" ht="15.75" x14ac:dyDescent="0.25">
      <c r="A386" s="2424"/>
      <c r="B386" s="2425"/>
      <c r="C386" s="2426"/>
      <c r="D386" s="258">
        <f t="shared" si="6"/>
        <v>0</v>
      </c>
      <c r="E386" s="2426"/>
      <c r="F386" s="2426"/>
      <c r="G386" s="2426"/>
      <c r="H386" s="2426"/>
      <c r="I386" s="2426"/>
      <c r="J386" s="2426"/>
      <c r="K386" s="2471"/>
      <c r="L386" s="124"/>
    </row>
    <row r="387" spans="1:12" ht="15.75" x14ac:dyDescent="0.25">
      <c r="A387" s="2424"/>
      <c r="B387" s="2425"/>
      <c r="C387" s="2426"/>
      <c r="D387" s="258">
        <f t="shared" si="6"/>
        <v>0</v>
      </c>
      <c r="E387" s="2426"/>
      <c r="F387" s="2426"/>
      <c r="G387" s="2426"/>
      <c r="H387" s="2426"/>
      <c r="I387" s="2426"/>
      <c r="J387" s="2426"/>
      <c r="K387" s="2471"/>
      <c r="L387" s="124"/>
    </row>
    <row r="388" spans="1:12" ht="15.75" x14ac:dyDescent="0.25">
      <c r="A388" s="2424"/>
      <c r="B388" s="2425"/>
      <c r="C388" s="2426"/>
      <c r="D388" s="258">
        <f t="shared" si="6"/>
        <v>0</v>
      </c>
      <c r="E388" s="2426"/>
      <c r="F388" s="2426"/>
      <c r="G388" s="2426"/>
      <c r="H388" s="2426"/>
      <c r="I388" s="2426"/>
      <c r="J388" s="2426"/>
      <c r="K388" s="2471"/>
      <c r="L388" s="124"/>
    </row>
    <row r="389" spans="1:12" ht="15.75" x14ac:dyDescent="0.25">
      <c r="A389" s="2424"/>
      <c r="B389" s="2425"/>
      <c r="C389" s="2426"/>
      <c r="D389" s="258">
        <f t="shared" si="6"/>
        <v>0</v>
      </c>
      <c r="E389" s="2426"/>
      <c r="F389" s="2426"/>
      <c r="G389" s="2426"/>
      <c r="H389" s="2426"/>
      <c r="I389" s="2426"/>
      <c r="J389" s="2426"/>
      <c r="K389" s="2471"/>
      <c r="L389" s="124"/>
    </row>
    <row r="390" spans="1:12" ht="15.75" x14ac:dyDescent="0.25">
      <c r="A390" s="2424"/>
      <c r="B390" s="2425"/>
      <c r="C390" s="2426"/>
      <c r="D390" s="258">
        <f t="shared" si="6"/>
        <v>0</v>
      </c>
      <c r="E390" s="2426"/>
      <c r="F390" s="2426"/>
      <c r="G390" s="2426"/>
      <c r="H390" s="2426"/>
      <c r="I390" s="2426"/>
      <c r="J390" s="2426"/>
      <c r="K390" s="2471"/>
      <c r="L390" s="124"/>
    </row>
    <row r="391" spans="1:12" ht="15.75" x14ac:dyDescent="0.25">
      <c r="A391" s="2424"/>
      <c r="B391" s="2425"/>
      <c r="C391" s="2426"/>
      <c r="D391" s="258">
        <f t="shared" si="6"/>
        <v>0</v>
      </c>
      <c r="E391" s="2426"/>
      <c r="F391" s="2426"/>
      <c r="G391" s="2426"/>
      <c r="H391" s="2426"/>
      <c r="I391" s="2426"/>
      <c r="J391" s="2426"/>
      <c r="K391" s="2471"/>
      <c r="L391" s="124"/>
    </row>
    <row r="392" spans="1:12" ht="15.75" x14ac:dyDescent="0.25">
      <c r="A392" s="2424"/>
      <c r="B392" s="2425"/>
      <c r="C392" s="2426"/>
      <c r="D392" s="258">
        <f t="shared" si="6"/>
        <v>0</v>
      </c>
      <c r="E392" s="2426"/>
      <c r="F392" s="2426"/>
      <c r="G392" s="2426"/>
      <c r="H392" s="2426"/>
      <c r="I392" s="2426"/>
      <c r="J392" s="2426"/>
      <c r="K392" s="2471"/>
      <c r="L392" s="124"/>
    </row>
    <row r="393" spans="1:12" ht="15.75" x14ac:dyDescent="0.25">
      <c r="A393" s="2424"/>
      <c r="B393" s="2425"/>
      <c r="C393" s="2426"/>
      <c r="D393" s="258">
        <f t="shared" si="6"/>
        <v>0</v>
      </c>
      <c r="E393" s="2426"/>
      <c r="F393" s="2426"/>
      <c r="G393" s="2426"/>
      <c r="H393" s="2426"/>
      <c r="I393" s="2426"/>
      <c r="J393" s="2426"/>
      <c r="K393" s="2471"/>
      <c r="L393" s="124"/>
    </row>
    <row r="394" spans="1:12" ht="15.75" x14ac:dyDescent="0.25">
      <c r="A394" s="2424"/>
      <c r="B394" s="2425"/>
      <c r="C394" s="2426"/>
      <c r="D394" s="258">
        <f t="shared" si="6"/>
        <v>0</v>
      </c>
      <c r="E394" s="2426"/>
      <c r="F394" s="2426"/>
      <c r="G394" s="2426"/>
      <c r="H394" s="2426"/>
      <c r="I394" s="2426"/>
      <c r="J394" s="2426"/>
      <c r="K394" s="2471"/>
      <c r="L394" s="124"/>
    </row>
    <row r="395" spans="1:12" ht="15.75" x14ac:dyDescent="0.25">
      <c r="A395" s="2424"/>
      <c r="B395" s="2425"/>
      <c r="C395" s="2426"/>
      <c r="D395" s="258">
        <f t="shared" si="6"/>
        <v>0</v>
      </c>
      <c r="E395" s="2426"/>
      <c r="F395" s="2426"/>
      <c r="G395" s="2426"/>
      <c r="H395" s="2426"/>
      <c r="I395" s="2426"/>
      <c r="J395" s="2426"/>
      <c r="K395" s="2471"/>
      <c r="L395" s="124"/>
    </row>
    <row r="396" spans="1:12" ht="15.75" x14ac:dyDescent="0.25">
      <c r="A396" s="2424"/>
      <c r="B396" s="2425"/>
      <c r="C396" s="2426"/>
      <c r="D396" s="258">
        <f t="shared" si="6"/>
        <v>0</v>
      </c>
      <c r="E396" s="2426"/>
      <c r="F396" s="2426"/>
      <c r="G396" s="2426"/>
      <c r="H396" s="2426"/>
      <c r="I396" s="2426"/>
      <c r="J396" s="2426"/>
      <c r="K396" s="2471"/>
      <c r="L396" s="124"/>
    </row>
    <row r="397" spans="1:12" ht="15.75" x14ac:dyDescent="0.25">
      <c r="A397" s="2424"/>
      <c r="B397" s="2425"/>
      <c r="C397" s="2426"/>
      <c r="D397" s="258">
        <f t="shared" si="6"/>
        <v>0</v>
      </c>
      <c r="E397" s="2426"/>
      <c r="F397" s="2426"/>
      <c r="G397" s="2426"/>
      <c r="H397" s="2426"/>
      <c r="I397" s="2426"/>
      <c r="J397" s="2426"/>
      <c r="K397" s="2471"/>
      <c r="L397" s="124"/>
    </row>
    <row r="398" spans="1:12" ht="15.75" x14ac:dyDescent="0.25">
      <c r="A398" s="2424"/>
      <c r="B398" s="2425"/>
      <c r="C398" s="2426"/>
      <c r="D398" s="258">
        <f t="shared" si="6"/>
        <v>0</v>
      </c>
      <c r="E398" s="2426"/>
      <c r="F398" s="2426"/>
      <c r="G398" s="2426"/>
      <c r="H398" s="2426"/>
      <c r="I398" s="2426"/>
      <c r="J398" s="2426"/>
      <c r="K398" s="2471"/>
      <c r="L398" s="124"/>
    </row>
    <row r="399" spans="1:12" ht="15.75" x14ac:dyDescent="0.25">
      <c r="A399" s="2424"/>
      <c r="B399" s="2425"/>
      <c r="C399" s="2426"/>
      <c r="D399" s="258">
        <f t="shared" si="6"/>
        <v>0</v>
      </c>
      <c r="E399" s="2426"/>
      <c r="F399" s="2426"/>
      <c r="G399" s="2426"/>
      <c r="H399" s="2426"/>
      <c r="I399" s="2426"/>
      <c r="J399" s="2426"/>
      <c r="K399" s="2471"/>
      <c r="L399" s="124"/>
    </row>
    <row r="400" spans="1:12" ht="15.75" x14ac:dyDescent="0.25">
      <c r="A400" s="2424"/>
      <c r="B400" s="2425"/>
      <c r="C400" s="2426"/>
      <c r="D400" s="258">
        <f t="shared" si="6"/>
        <v>0</v>
      </c>
      <c r="E400" s="2426"/>
      <c r="F400" s="2426"/>
      <c r="G400" s="2426"/>
      <c r="H400" s="2426"/>
      <c r="I400" s="2426"/>
      <c r="J400" s="2426"/>
      <c r="K400" s="2471"/>
      <c r="L400" s="124"/>
    </row>
    <row r="401" spans="1:12" ht="15.75" x14ac:dyDescent="0.25">
      <c r="A401" s="2424"/>
      <c r="B401" s="2425"/>
      <c r="C401" s="2426"/>
      <c r="D401" s="258">
        <f t="shared" si="6"/>
        <v>0</v>
      </c>
      <c r="E401" s="2426"/>
      <c r="F401" s="2426"/>
      <c r="G401" s="2426"/>
      <c r="H401" s="2426"/>
      <c r="I401" s="2426"/>
      <c r="J401" s="2426"/>
      <c r="K401" s="2471"/>
      <c r="L401" s="124"/>
    </row>
    <row r="402" spans="1:12" ht="15.75" x14ac:dyDescent="0.25">
      <c r="A402" s="2424"/>
      <c r="B402" s="2425"/>
      <c r="C402" s="2426"/>
      <c r="D402" s="258">
        <f t="shared" si="6"/>
        <v>0</v>
      </c>
      <c r="E402" s="2426"/>
      <c r="F402" s="2426"/>
      <c r="G402" s="2426"/>
      <c r="H402" s="2426"/>
      <c r="I402" s="2426"/>
      <c r="J402" s="2426"/>
      <c r="K402" s="2471"/>
      <c r="L402" s="124"/>
    </row>
    <row r="403" spans="1:12" ht="15.75" x14ac:dyDescent="0.25">
      <c r="A403" s="2424"/>
      <c r="B403" s="2425"/>
      <c r="C403" s="2426"/>
      <c r="D403" s="258">
        <f t="shared" si="6"/>
        <v>0</v>
      </c>
      <c r="E403" s="2426"/>
      <c r="F403" s="2426"/>
      <c r="G403" s="2426"/>
      <c r="H403" s="2426"/>
      <c r="I403" s="2426"/>
      <c r="J403" s="2426"/>
      <c r="K403" s="2471"/>
      <c r="L403" s="124"/>
    </row>
    <row r="404" spans="1:12" ht="15.75" x14ac:dyDescent="0.25">
      <c r="A404" s="2424"/>
      <c r="B404" s="2425"/>
      <c r="C404" s="2426"/>
      <c r="D404" s="258">
        <f t="shared" si="6"/>
        <v>0</v>
      </c>
      <c r="E404" s="2426"/>
      <c r="F404" s="2426"/>
      <c r="G404" s="2426"/>
      <c r="H404" s="2426"/>
      <c r="I404" s="2426"/>
      <c r="J404" s="2426"/>
      <c r="K404" s="2471"/>
      <c r="L404" s="124"/>
    </row>
    <row r="405" spans="1:12" ht="15.75" x14ac:dyDescent="0.25">
      <c r="A405" s="2424"/>
      <c r="B405" s="2425"/>
      <c r="C405" s="2426"/>
      <c r="D405" s="258">
        <f t="shared" si="6"/>
        <v>0</v>
      </c>
      <c r="E405" s="2426"/>
      <c r="F405" s="2426"/>
      <c r="G405" s="2426"/>
      <c r="H405" s="2426"/>
      <c r="I405" s="2426"/>
      <c r="J405" s="2426"/>
      <c r="K405" s="2471"/>
      <c r="L405" s="124"/>
    </row>
    <row r="406" spans="1:12" ht="15.75" x14ac:dyDescent="0.25">
      <c r="A406" s="2424"/>
      <c r="B406" s="2425"/>
      <c r="C406" s="2426"/>
      <c r="D406" s="258">
        <f t="shared" si="6"/>
        <v>0</v>
      </c>
      <c r="E406" s="2426"/>
      <c r="F406" s="2426"/>
      <c r="G406" s="2426"/>
      <c r="H406" s="2426"/>
      <c r="I406" s="2426"/>
      <c r="J406" s="2426"/>
      <c r="K406" s="2471"/>
      <c r="L406" s="124"/>
    </row>
    <row r="407" spans="1:12" ht="15.75" x14ac:dyDescent="0.25">
      <c r="A407" s="2424"/>
      <c r="B407" s="2425"/>
      <c r="C407" s="2426"/>
      <c r="D407" s="258">
        <f t="shared" si="6"/>
        <v>0</v>
      </c>
      <c r="E407" s="2426"/>
      <c r="F407" s="2426"/>
      <c r="G407" s="2426"/>
      <c r="H407" s="2426"/>
      <c r="I407" s="2426"/>
      <c r="J407" s="2426"/>
      <c r="K407" s="2471"/>
      <c r="L407" s="124"/>
    </row>
    <row r="408" spans="1:12" ht="15.75" x14ac:dyDescent="0.25">
      <c r="A408" s="2424"/>
      <c r="B408" s="2425"/>
      <c r="C408" s="2426"/>
      <c r="D408" s="258">
        <f t="shared" si="6"/>
        <v>0</v>
      </c>
      <c r="E408" s="2426"/>
      <c r="F408" s="2426"/>
      <c r="G408" s="2426"/>
      <c r="H408" s="2426"/>
      <c r="I408" s="2426"/>
      <c r="J408" s="2426"/>
      <c r="K408" s="2471"/>
      <c r="L408" s="124"/>
    </row>
    <row r="409" spans="1:12" ht="15.75" x14ac:dyDescent="0.25">
      <c r="A409" s="2424"/>
      <c r="B409" s="2425"/>
      <c r="C409" s="2426"/>
      <c r="D409" s="258">
        <f t="shared" si="6"/>
        <v>0</v>
      </c>
      <c r="E409" s="2426"/>
      <c r="F409" s="2426"/>
      <c r="G409" s="2426"/>
      <c r="H409" s="2426"/>
      <c r="I409" s="2426"/>
      <c r="J409" s="2426"/>
      <c r="K409" s="2471"/>
      <c r="L409" s="124"/>
    </row>
    <row r="410" spans="1:12" ht="15.75" x14ac:dyDescent="0.25">
      <c r="A410" s="2424"/>
      <c r="B410" s="2425"/>
      <c r="C410" s="2426"/>
      <c r="D410" s="258">
        <f t="shared" si="6"/>
        <v>0</v>
      </c>
      <c r="E410" s="2426"/>
      <c r="F410" s="2426"/>
      <c r="G410" s="2426"/>
      <c r="H410" s="2426"/>
      <c r="I410" s="2426"/>
      <c r="J410" s="2426"/>
      <c r="K410" s="2471"/>
      <c r="L410" s="124"/>
    </row>
    <row r="411" spans="1:12" ht="15.75" x14ac:dyDescent="0.25">
      <c r="A411" s="2424"/>
      <c r="B411" s="2425"/>
      <c r="C411" s="2426"/>
      <c r="D411" s="258">
        <f t="shared" si="6"/>
        <v>0</v>
      </c>
      <c r="E411" s="2426"/>
      <c r="F411" s="2426"/>
      <c r="G411" s="2426"/>
      <c r="H411" s="2426"/>
      <c r="I411" s="2426"/>
      <c r="J411" s="2426"/>
      <c r="K411" s="2471"/>
      <c r="L411" s="124"/>
    </row>
    <row r="412" spans="1:12" ht="15.75" x14ac:dyDescent="0.25">
      <c r="A412" s="2424"/>
      <c r="B412" s="2425"/>
      <c r="C412" s="2426"/>
      <c r="D412" s="258">
        <f t="shared" si="6"/>
        <v>0</v>
      </c>
      <c r="E412" s="2426"/>
      <c r="F412" s="2426"/>
      <c r="G412" s="2426"/>
      <c r="H412" s="2426"/>
      <c r="I412" s="2426"/>
      <c r="J412" s="2426"/>
      <c r="K412" s="2471"/>
      <c r="L412" s="124"/>
    </row>
    <row r="413" spans="1:12" ht="15.75" x14ac:dyDescent="0.25">
      <c r="A413" s="2424"/>
      <c r="B413" s="2425"/>
      <c r="C413" s="2426"/>
      <c r="D413" s="258">
        <f t="shared" si="6"/>
        <v>0</v>
      </c>
      <c r="E413" s="2426"/>
      <c r="F413" s="2426"/>
      <c r="G413" s="2426"/>
      <c r="H413" s="2426"/>
      <c r="I413" s="2426"/>
      <c r="J413" s="2426"/>
      <c r="K413" s="2471"/>
      <c r="L413" s="124"/>
    </row>
    <row r="414" spans="1:12" ht="15.75" x14ac:dyDescent="0.25">
      <c r="A414" s="2424"/>
      <c r="B414" s="2425"/>
      <c r="C414" s="2426"/>
      <c r="D414" s="258">
        <f t="shared" si="6"/>
        <v>0</v>
      </c>
      <c r="E414" s="2426"/>
      <c r="F414" s="2426"/>
      <c r="G414" s="2426"/>
      <c r="H414" s="2426"/>
      <c r="I414" s="2426"/>
      <c r="J414" s="2426"/>
      <c r="K414" s="2471"/>
      <c r="L414" s="124"/>
    </row>
    <row r="415" spans="1:12" ht="15.75" x14ac:dyDescent="0.25">
      <c r="A415" s="2424"/>
      <c r="B415" s="2425"/>
      <c r="C415" s="2426"/>
      <c r="D415" s="258">
        <f t="shared" si="6"/>
        <v>0</v>
      </c>
      <c r="E415" s="2426"/>
      <c r="F415" s="2426"/>
      <c r="G415" s="2426"/>
      <c r="H415" s="2426"/>
      <c r="I415" s="2426"/>
      <c r="J415" s="2426"/>
      <c r="K415" s="2471"/>
      <c r="L415" s="124"/>
    </row>
    <row r="416" spans="1:12" ht="15.75" x14ac:dyDescent="0.25">
      <c r="A416" s="2424"/>
      <c r="B416" s="2425"/>
      <c r="C416" s="2426"/>
      <c r="D416" s="258">
        <f t="shared" si="6"/>
        <v>0</v>
      </c>
      <c r="E416" s="2426"/>
      <c r="F416" s="2426"/>
      <c r="G416" s="2426"/>
      <c r="H416" s="2426"/>
      <c r="I416" s="2426"/>
      <c r="J416" s="2426"/>
      <c r="K416" s="2471"/>
      <c r="L416" s="124"/>
    </row>
    <row r="417" spans="1:12" ht="15.75" x14ac:dyDescent="0.25">
      <c r="A417" s="2424"/>
      <c r="B417" s="2425"/>
      <c r="C417" s="2426"/>
      <c r="D417" s="258">
        <f t="shared" si="6"/>
        <v>0</v>
      </c>
      <c r="E417" s="2426"/>
      <c r="F417" s="2426"/>
      <c r="G417" s="2426"/>
      <c r="H417" s="2426"/>
      <c r="I417" s="2426"/>
      <c r="J417" s="2426"/>
      <c r="K417" s="2471"/>
      <c r="L417" s="124"/>
    </row>
    <row r="418" spans="1:12" ht="15.75" x14ac:dyDescent="0.25">
      <c r="A418" s="2424"/>
      <c r="B418" s="2425"/>
      <c r="C418" s="2426"/>
      <c r="D418" s="258">
        <f t="shared" si="6"/>
        <v>0</v>
      </c>
      <c r="E418" s="2426"/>
      <c r="F418" s="2426"/>
      <c r="G418" s="2426"/>
      <c r="H418" s="2426"/>
      <c r="I418" s="2426"/>
      <c r="J418" s="2426"/>
      <c r="K418" s="2471"/>
      <c r="L418" s="124"/>
    </row>
    <row r="419" spans="1:12" ht="15.75" x14ac:dyDescent="0.25">
      <c r="A419" s="2424"/>
      <c r="B419" s="2425"/>
      <c r="C419" s="2426"/>
      <c r="D419" s="258">
        <f t="shared" si="6"/>
        <v>0</v>
      </c>
      <c r="E419" s="2426"/>
      <c r="F419" s="2426"/>
      <c r="G419" s="2426"/>
      <c r="H419" s="2426"/>
      <c r="I419" s="2426"/>
      <c r="J419" s="2426"/>
      <c r="K419" s="2471"/>
      <c r="L419" s="124"/>
    </row>
    <row r="420" spans="1:12" ht="15.75" x14ac:dyDescent="0.25">
      <c r="A420" s="2424"/>
      <c r="B420" s="2425"/>
      <c r="C420" s="2426"/>
      <c r="D420" s="258">
        <f t="shared" si="6"/>
        <v>0</v>
      </c>
      <c r="E420" s="2426"/>
      <c r="F420" s="2426"/>
      <c r="G420" s="2426"/>
      <c r="H420" s="2426"/>
      <c r="I420" s="2426"/>
      <c r="J420" s="2426"/>
      <c r="K420" s="2471"/>
      <c r="L420" s="124"/>
    </row>
    <row r="421" spans="1:12" ht="15.75" x14ac:dyDescent="0.25">
      <c r="A421" s="2424"/>
      <c r="B421" s="2425"/>
      <c r="C421" s="2426"/>
      <c r="D421" s="258">
        <f t="shared" si="6"/>
        <v>0</v>
      </c>
      <c r="E421" s="2426"/>
      <c r="F421" s="2426"/>
      <c r="G421" s="2426"/>
      <c r="H421" s="2426"/>
      <c r="I421" s="2426"/>
      <c r="J421" s="2426"/>
      <c r="K421" s="2471"/>
      <c r="L421" s="124"/>
    </row>
    <row r="422" spans="1:12" ht="15.75" x14ac:dyDescent="0.25">
      <c r="A422" s="2424"/>
      <c r="B422" s="2425"/>
      <c r="C422" s="2426"/>
      <c r="D422" s="258">
        <f t="shared" si="6"/>
        <v>0</v>
      </c>
      <c r="E422" s="2426"/>
      <c r="F422" s="2426"/>
      <c r="G422" s="2426"/>
      <c r="H422" s="2426"/>
      <c r="I422" s="2426"/>
      <c r="J422" s="2426"/>
      <c r="K422" s="2471"/>
      <c r="L422" s="124"/>
    </row>
    <row r="423" spans="1:12" ht="15.75" x14ac:dyDescent="0.25">
      <c r="A423" s="2424"/>
      <c r="B423" s="2425"/>
      <c r="C423" s="2426"/>
      <c r="D423" s="258">
        <f t="shared" si="6"/>
        <v>0</v>
      </c>
      <c r="E423" s="2426"/>
      <c r="F423" s="2426"/>
      <c r="G423" s="2426"/>
      <c r="H423" s="2426"/>
      <c r="I423" s="2426"/>
      <c r="J423" s="2426"/>
      <c r="K423" s="2471"/>
      <c r="L423" s="124"/>
    </row>
    <row r="424" spans="1:12" ht="15.75" x14ac:dyDescent="0.25">
      <c r="A424" s="2424"/>
      <c r="B424" s="2425"/>
      <c r="C424" s="2426"/>
      <c r="D424" s="258">
        <f t="shared" si="6"/>
        <v>0</v>
      </c>
      <c r="E424" s="2426"/>
      <c r="F424" s="2426"/>
      <c r="G424" s="2426"/>
      <c r="H424" s="2426"/>
      <c r="I424" s="2426"/>
      <c r="J424" s="2426"/>
      <c r="K424" s="2471"/>
      <c r="L424" s="124"/>
    </row>
    <row r="425" spans="1:12" ht="15.75" x14ac:dyDescent="0.25">
      <c r="A425" s="2424"/>
      <c r="B425" s="2425"/>
      <c r="C425" s="2426"/>
      <c r="D425" s="258">
        <f t="shared" si="6"/>
        <v>0</v>
      </c>
      <c r="E425" s="2426"/>
      <c r="F425" s="2426"/>
      <c r="G425" s="2426"/>
      <c r="H425" s="2426"/>
      <c r="I425" s="2426"/>
      <c r="J425" s="2426"/>
      <c r="K425" s="2471"/>
      <c r="L425" s="124"/>
    </row>
    <row r="426" spans="1:12" ht="15.75" x14ac:dyDescent="0.25">
      <c r="A426" s="2424"/>
      <c r="B426" s="2425"/>
      <c r="C426" s="2426"/>
      <c r="D426" s="258">
        <f t="shared" si="6"/>
        <v>0</v>
      </c>
      <c r="E426" s="2426"/>
      <c r="F426" s="2426"/>
      <c r="G426" s="2426"/>
      <c r="H426" s="2426"/>
      <c r="I426" s="2426"/>
      <c r="J426" s="2426"/>
      <c r="K426" s="2471"/>
      <c r="L426" s="124"/>
    </row>
    <row r="427" spans="1:12" ht="15.75" x14ac:dyDescent="0.25">
      <c r="A427" s="2424"/>
      <c r="B427" s="2425"/>
      <c r="C427" s="2426"/>
      <c r="D427" s="258">
        <f t="shared" si="6"/>
        <v>0</v>
      </c>
      <c r="E427" s="2426"/>
      <c r="F427" s="2426"/>
      <c r="G427" s="2426"/>
      <c r="H427" s="2426"/>
      <c r="I427" s="2426"/>
      <c r="J427" s="2426"/>
      <c r="K427" s="2471"/>
      <c r="L427" s="124"/>
    </row>
    <row r="428" spans="1:12" ht="15.75" x14ac:dyDescent="0.25">
      <c r="A428" s="2424"/>
      <c r="B428" s="2425"/>
      <c r="C428" s="2426"/>
      <c r="D428" s="258">
        <f t="shared" si="6"/>
        <v>0</v>
      </c>
      <c r="E428" s="2426"/>
      <c r="F428" s="2426"/>
      <c r="G428" s="2426"/>
      <c r="H428" s="2426"/>
      <c r="I428" s="2426"/>
      <c r="J428" s="2426"/>
      <c r="K428" s="2471"/>
      <c r="L428" s="124"/>
    </row>
    <row r="429" spans="1:12" ht="15.75" x14ac:dyDescent="0.25">
      <c r="A429" s="2424"/>
      <c r="B429" s="2425"/>
      <c r="C429" s="2426"/>
      <c r="D429" s="258">
        <f t="shared" si="6"/>
        <v>0</v>
      </c>
      <c r="E429" s="2426"/>
      <c r="F429" s="2426"/>
      <c r="G429" s="2426"/>
      <c r="H429" s="2426"/>
      <c r="I429" s="2426"/>
      <c r="J429" s="2426"/>
      <c r="K429" s="2471"/>
      <c r="L429" s="124"/>
    </row>
    <row r="430" spans="1:12" ht="15.75" x14ac:dyDescent="0.25">
      <c r="A430" s="2424"/>
      <c r="B430" s="2425"/>
      <c r="C430" s="2426"/>
      <c r="D430" s="258">
        <f t="shared" si="6"/>
        <v>0</v>
      </c>
      <c r="E430" s="2426"/>
      <c r="F430" s="2426"/>
      <c r="G430" s="2426"/>
      <c r="H430" s="2426"/>
      <c r="I430" s="2426"/>
      <c r="J430" s="2426"/>
      <c r="K430" s="2471"/>
      <c r="L430" s="124"/>
    </row>
    <row r="431" spans="1:12" ht="15.75" x14ac:dyDescent="0.25">
      <c r="A431" s="2424"/>
      <c r="B431" s="2425"/>
      <c r="C431" s="2426"/>
      <c r="D431" s="258">
        <f t="shared" si="6"/>
        <v>0</v>
      </c>
      <c r="E431" s="2426"/>
      <c r="F431" s="2426"/>
      <c r="G431" s="2426"/>
      <c r="H431" s="2426"/>
      <c r="I431" s="2426"/>
      <c r="J431" s="2426"/>
      <c r="K431" s="2471"/>
      <c r="L431" s="124"/>
    </row>
    <row r="432" spans="1:12" ht="15.75" x14ac:dyDescent="0.25">
      <c r="A432" s="2424"/>
      <c r="B432" s="2425"/>
      <c r="C432" s="2426"/>
      <c r="D432" s="258">
        <f t="shared" si="6"/>
        <v>0</v>
      </c>
      <c r="E432" s="2426"/>
      <c r="F432" s="2426"/>
      <c r="G432" s="2426"/>
      <c r="H432" s="2426"/>
      <c r="I432" s="2426"/>
      <c r="J432" s="2426"/>
      <c r="K432" s="2471"/>
      <c r="L432" s="124"/>
    </row>
    <row r="433" spans="1:12" ht="15.75" x14ac:dyDescent="0.25">
      <c r="A433" s="2424"/>
      <c r="B433" s="2425"/>
      <c r="C433" s="2426"/>
      <c r="D433" s="258">
        <f t="shared" si="6"/>
        <v>0</v>
      </c>
      <c r="E433" s="2426"/>
      <c r="F433" s="2426"/>
      <c r="G433" s="2426"/>
      <c r="H433" s="2426"/>
      <c r="I433" s="2426"/>
      <c r="J433" s="2426"/>
      <c r="K433" s="2471"/>
      <c r="L433" s="124"/>
    </row>
    <row r="434" spans="1:12" ht="15.75" x14ac:dyDescent="0.25">
      <c r="A434" s="2424"/>
      <c r="B434" s="2425"/>
      <c r="C434" s="2426"/>
      <c r="D434" s="258">
        <f t="shared" si="6"/>
        <v>0</v>
      </c>
      <c r="E434" s="2426"/>
      <c r="F434" s="2426"/>
      <c r="G434" s="2426"/>
      <c r="H434" s="2426"/>
      <c r="I434" s="2426"/>
      <c r="J434" s="2426"/>
      <c r="K434" s="2471"/>
      <c r="L434" s="124"/>
    </row>
    <row r="435" spans="1:12" ht="15.75" x14ac:dyDescent="0.25">
      <c r="A435" s="2424"/>
      <c r="B435" s="2425"/>
      <c r="C435" s="2426"/>
      <c r="D435" s="258">
        <f t="shared" si="6"/>
        <v>0</v>
      </c>
      <c r="E435" s="2426"/>
      <c r="F435" s="2426"/>
      <c r="G435" s="2426"/>
      <c r="H435" s="2426"/>
      <c r="I435" s="2426"/>
      <c r="J435" s="2426"/>
      <c r="K435" s="2471"/>
      <c r="L435" s="124"/>
    </row>
    <row r="436" spans="1:12" ht="15.75" x14ac:dyDescent="0.25">
      <c r="A436" s="2424"/>
      <c r="B436" s="2425"/>
      <c r="C436" s="2426"/>
      <c r="D436" s="258">
        <f t="shared" si="6"/>
        <v>0</v>
      </c>
      <c r="E436" s="2426"/>
      <c r="F436" s="2426"/>
      <c r="G436" s="2426"/>
      <c r="H436" s="2426"/>
      <c r="I436" s="2426"/>
      <c r="J436" s="2426"/>
      <c r="K436" s="2471"/>
      <c r="L436" s="124"/>
    </row>
    <row r="437" spans="1:12" ht="15.75" x14ac:dyDescent="0.25">
      <c r="A437" s="2424"/>
      <c r="B437" s="2425"/>
      <c r="C437" s="2426"/>
      <c r="D437" s="258">
        <f t="shared" si="6"/>
        <v>0</v>
      </c>
      <c r="E437" s="2426"/>
      <c r="F437" s="2426"/>
      <c r="G437" s="2426"/>
      <c r="H437" s="2426"/>
      <c r="I437" s="2426"/>
      <c r="J437" s="2426"/>
      <c r="K437" s="2471"/>
      <c r="L437" s="124"/>
    </row>
    <row r="438" spans="1:12" ht="15.75" x14ac:dyDescent="0.25">
      <c r="A438" s="2424"/>
      <c r="B438" s="2425"/>
      <c r="C438" s="2426"/>
      <c r="D438" s="258">
        <f t="shared" si="6"/>
        <v>0</v>
      </c>
      <c r="E438" s="2426"/>
      <c r="F438" s="2426"/>
      <c r="G438" s="2426"/>
      <c r="H438" s="2426"/>
      <c r="I438" s="2426"/>
      <c r="J438" s="2426"/>
      <c r="K438" s="2471"/>
      <c r="L438" s="124"/>
    </row>
    <row r="439" spans="1:12" ht="15.75" x14ac:dyDescent="0.25">
      <c r="A439" s="2424"/>
      <c r="B439" s="2425"/>
      <c r="C439" s="2426"/>
      <c r="D439" s="258">
        <f t="shared" si="6"/>
        <v>0</v>
      </c>
      <c r="E439" s="2426"/>
      <c r="F439" s="2426"/>
      <c r="G439" s="2426"/>
      <c r="H439" s="2426"/>
      <c r="I439" s="2426"/>
      <c r="J439" s="2426"/>
      <c r="K439" s="2471"/>
      <c r="L439" s="124"/>
    </row>
    <row r="440" spans="1:12" ht="15.75" x14ac:dyDescent="0.25">
      <c r="A440" s="2424"/>
      <c r="B440" s="2425"/>
      <c r="C440" s="2426"/>
      <c r="D440" s="258">
        <f t="shared" si="6"/>
        <v>0</v>
      </c>
      <c r="E440" s="2426"/>
      <c r="F440" s="2426"/>
      <c r="G440" s="2426"/>
      <c r="H440" s="2426"/>
      <c r="I440" s="2426"/>
      <c r="J440" s="2426"/>
      <c r="K440" s="2471"/>
      <c r="L440" s="124"/>
    </row>
    <row r="441" spans="1:12" ht="15.75" x14ac:dyDescent="0.25">
      <c r="A441" s="2424"/>
      <c r="B441" s="2425"/>
      <c r="C441" s="2426"/>
      <c r="D441" s="258">
        <f t="shared" ref="D441:D504" si="7">+C441*(100-E441)/100</f>
        <v>0</v>
      </c>
      <c r="E441" s="2426"/>
      <c r="F441" s="2426"/>
      <c r="G441" s="2426"/>
      <c r="H441" s="2426"/>
      <c r="I441" s="2426"/>
      <c r="J441" s="2426"/>
      <c r="K441" s="2471"/>
      <c r="L441" s="124"/>
    </row>
    <row r="442" spans="1:12" ht="15.75" x14ac:dyDescent="0.25">
      <c r="A442" s="2424"/>
      <c r="B442" s="2425"/>
      <c r="C442" s="2426"/>
      <c r="D442" s="258">
        <f t="shared" si="7"/>
        <v>0</v>
      </c>
      <c r="E442" s="2426"/>
      <c r="F442" s="2426"/>
      <c r="G442" s="2426"/>
      <c r="H442" s="2426"/>
      <c r="I442" s="2426"/>
      <c r="J442" s="2426"/>
      <c r="K442" s="2471"/>
      <c r="L442" s="124"/>
    </row>
    <row r="443" spans="1:12" ht="15.75" x14ac:dyDescent="0.25">
      <c r="A443" s="2424"/>
      <c r="B443" s="2425"/>
      <c r="C443" s="2426"/>
      <c r="D443" s="258">
        <f t="shared" si="7"/>
        <v>0</v>
      </c>
      <c r="E443" s="2426"/>
      <c r="F443" s="2426"/>
      <c r="G443" s="2426"/>
      <c r="H443" s="2426"/>
      <c r="I443" s="2426"/>
      <c r="J443" s="2426"/>
      <c r="K443" s="2471"/>
      <c r="L443" s="124"/>
    </row>
    <row r="444" spans="1:12" ht="15.75" x14ac:dyDescent="0.25">
      <c r="A444" s="2424"/>
      <c r="B444" s="2425"/>
      <c r="C444" s="2426"/>
      <c r="D444" s="258">
        <f t="shared" si="7"/>
        <v>0</v>
      </c>
      <c r="E444" s="2426"/>
      <c r="F444" s="2426"/>
      <c r="G444" s="2426"/>
      <c r="H444" s="2426"/>
      <c r="I444" s="2426"/>
      <c r="J444" s="2426"/>
      <c r="K444" s="2471"/>
      <c r="L444" s="124"/>
    </row>
    <row r="445" spans="1:12" ht="15.75" x14ac:dyDescent="0.25">
      <c r="A445" s="2424"/>
      <c r="B445" s="2425"/>
      <c r="C445" s="2426"/>
      <c r="D445" s="258">
        <f t="shared" si="7"/>
        <v>0</v>
      </c>
      <c r="E445" s="2426"/>
      <c r="F445" s="2426"/>
      <c r="G445" s="2426"/>
      <c r="H445" s="2426"/>
      <c r="I445" s="2426"/>
      <c r="J445" s="2426"/>
      <c r="K445" s="2471"/>
      <c r="L445" s="124"/>
    </row>
    <row r="446" spans="1:12" ht="15.75" x14ac:dyDescent="0.25">
      <c r="A446" s="2424"/>
      <c r="B446" s="2425"/>
      <c r="C446" s="2426"/>
      <c r="D446" s="258">
        <f t="shared" si="7"/>
        <v>0</v>
      </c>
      <c r="E446" s="2426"/>
      <c r="F446" s="2426"/>
      <c r="G446" s="2426"/>
      <c r="H446" s="2426"/>
      <c r="I446" s="2426"/>
      <c r="J446" s="2426"/>
      <c r="K446" s="2471"/>
      <c r="L446" s="124"/>
    </row>
    <row r="447" spans="1:12" ht="15.75" x14ac:dyDescent="0.25">
      <c r="A447" s="2424"/>
      <c r="B447" s="2425"/>
      <c r="C447" s="2426"/>
      <c r="D447" s="258">
        <f t="shared" si="7"/>
        <v>0</v>
      </c>
      <c r="E447" s="2426"/>
      <c r="F447" s="2426"/>
      <c r="G447" s="2426"/>
      <c r="H447" s="2426"/>
      <c r="I447" s="2426"/>
      <c r="J447" s="2426"/>
      <c r="K447" s="2471"/>
      <c r="L447" s="124"/>
    </row>
    <row r="448" spans="1:12" ht="15.75" x14ac:dyDescent="0.25">
      <c r="A448" s="2424"/>
      <c r="B448" s="2425"/>
      <c r="C448" s="2426"/>
      <c r="D448" s="258">
        <f t="shared" si="7"/>
        <v>0</v>
      </c>
      <c r="E448" s="2426"/>
      <c r="F448" s="2426"/>
      <c r="G448" s="2426"/>
      <c r="H448" s="2426"/>
      <c r="I448" s="2426"/>
      <c r="J448" s="2426"/>
      <c r="K448" s="2471"/>
      <c r="L448" s="124"/>
    </row>
    <row r="449" spans="1:12" ht="15.75" x14ac:dyDescent="0.25">
      <c r="A449" s="2424"/>
      <c r="B449" s="2425"/>
      <c r="C449" s="2426"/>
      <c r="D449" s="258">
        <f t="shared" si="7"/>
        <v>0</v>
      </c>
      <c r="E449" s="2426"/>
      <c r="F449" s="2426"/>
      <c r="G449" s="2426"/>
      <c r="H449" s="2426"/>
      <c r="I449" s="2426"/>
      <c r="J449" s="2426"/>
      <c r="K449" s="2471"/>
      <c r="L449" s="124"/>
    </row>
    <row r="450" spans="1:12" ht="15.75" x14ac:dyDescent="0.25">
      <c r="A450" s="2424"/>
      <c r="B450" s="2425"/>
      <c r="C450" s="2426"/>
      <c r="D450" s="258">
        <f t="shared" si="7"/>
        <v>0</v>
      </c>
      <c r="E450" s="2426"/>
      <c r="F450" s="2426"/>
      <c r="G450" s="2426"/>
      <c r="H450" s="2426"/>
      <c r="I450" s="2426"/>
      <c r="J450" s="2426"/>
      <c r="K450" s="2471"/>
      <c r="L450" s="124"/>
    </row>
    <row r="451" spans="1:12" ht="15.75" x14ac:dyDescent="0.25">
      <c r="A451" s="2424"/>
      <c r="B451" s="2425"/>
      <c r="C451" s="2426"/>
      <c r="D451" s="258">
        <f t="shared" si="7"/>
        <v>0</v>
      </c>
      <c r="E451" s="2426"/>
      <c r="F451" s="2426"/>
      <c r="G451" s="2426"/>
      <c r="H451" s="2426"/>
      <c r="I451" s="2426"/>
      <c r="J451" s="2426"/>
      <c r="K451" s="2471"/>
      <c r="L451" s="124"/>
    </row>
    <row r="452" spans="1:12" ht="15.75" x14ac:dyDescent="0.25">
      <c r="A452" s="2424"/>
      <c r="B452" s="2425"/>
      <c r="C452" s="2426"/>
      <c r="D452" s="258">
        <f t="shared" si="7"/>
        <v>0</v>
      </c>
      <c r="E452" s="2426"/>
      <c r="F452" s="2426"/>
      <c r="G452" s="2426"/>
      <c r="H452" s="2426"/>
      <c r="I452" s="2426"/>
      <c r="J452" s="2426"/>
      <c r="K452" s="2471"/>
      <c r="L452" s="124"/>
    </row>
    <row r="453" spans="1:12" ht="15.75" x14ac:dyDescent="0.25">
      <c r="A453" s="2424"/>
      <c r="B453" s="2425"/>
      <c r="C453" s="2426"/>
      <c r="D453" s="258">
        <f t="shared" si="7"/>
        <v>0</v>
      </c>
      <c r="E453" s="2426"/>
      <c r="F453" s="2426"/>
      <c r="G453" s="2426"/>
      <c r="H453" s="2426"/>
      <c r="I453" s="2426"/>
      <c r="J453" s="2426"/>
      <c r="K453" s="2471"/>
      <c r="L453" s="124"/>
    </row>
    <row r="454" spans="1:12" ht="15.75" x14ac:dyDescent="0.25">
      <c r="A454" s="2424"/>
      <c r="B454" s="2425"/>
      <c r="C454" s="2426"/>
      <c r="D454" s="258">
        <f t="shared" si="7"/>
        <v>0</v>
      </c>
      <c r="E454" s="2426"/>
      <c r="F454" s="2426"/>
      <c r="G454" s="2426"/>
      <c r="H454" s="2426"/>
      <c r="I454" s="2426"/>
      <c r="J454" s="2426"/>
      <c r="K454" s="2471"/>
      <c r="L454" s="124"/>
    </row>
    <row r="455" spans="1:12" ht="15.75" x14ac:dyDescent="0.25">
      <c r="A455" s="2424"/>
      <c r="B455" s="2425"/>
      <c r="C455" s="2426"/>
      <c r="D455" s="258">
        <f t="shared" si="7"/>
        <v>0</v>
      </c>
      <c r="E455" s="2426"/>
      <c r="F455" s="2426"/>
      <c r="G455" s="2426"/>
      <c r="H455" s="2426"/>
      <c r="I455" s="2426"/>
      <c r="J455" s="2426"/>
      <c r="K455" s="2471"/>
      <c r="L455" s="124"/>
    </row>
    <row r="456" spans="1:12" ht="15.75" x14ac:dyDescent="0.25">
      <c r="A456" s="2424"/>
      <c r="B456" s="2425"/>
      <c r="C456" s="2426"/>
      <c r="D456" s="258">
        <f t="shared" si="7"/>
        <v>0</v>
      </c>
      <c r="E456" s="2426"/>
      <c r="F456" s="2426"/>
      <c r="G456" s="2426"/>
      <c r="H456" s="2426"/>
      <c r="I456" s="2426"/>
      <c r="J456" s="2426"/>
      <c r="K456" s="2471"/>
      <c r="L456" s="124"/>
    </row>
    <row r="457" spans="1:12" ht="15.75" x14ac:dyDescent="0.25">
      <c r="A457" s="2424"/>
      <c r="B457" s="2425"/>
      <c r="C457" s="2426"/>
      <c r="D457" s="258">
        <f t="shared" si="7"/>
        <v>0</v>
      </c>
      <c r="E457" s="2426"/>
      <c r="F457" s="2426"/>
      <c r="G457" s="2426"/>
      <c r="H457" s="2426"/>
      <c r="I457" s="2426"/>
      <c r="J457" s="2426"/>
      <c r="K457" s="2471"/>
      <c r="L457" s="124"/>
    </row>
    <row r="458" spans="1:12" ht="15.75" x14ac:dyDescent="0.25">
      <c r="A458" s="2424"/>
      <c r="B458" s="2425"/>
      <c r="C458" s="2426"/>
      <c r="D458" s="258">
        <f t="shared" si="7"/>
        <v>0</v>
      </c>
      <c r="E458" s="2426"/>
      <c r="F458" s="2426"/>
      <c r="G458" s="2426"/>
      <c r="H458" s="2426"/>
      <c r="I458" s="2426"/>
      <c r="J458" s="2426"/>
      <c r="K458" s="2471"/>
      <c r="L458" s="124"/>
    </row>
    <row r="459" spans="1:12" ht="15.75" x14ac:dyDescent="0.25">
      <c r="A459" s="2424"/>
      <c r="B459" s="2425"/>
      <c r="C459" s="2426"/>
      <c r="D459" s="258">
        <f t="shared" si="7"/>
        <v>0</v>
      </c>
      <c r="E459" s="2426"/>
      <c r="F459" s="2426"/>
      <c r="G459" s="2426"/>
      <c r="H459" s="2426"/>
      <c r="I459" s="2426"/>
      <c r="J459" s="2426"/>
      <c r="K459" s="2471"/>
      <c r="L459" s="124"/>
    </row>
    <row r="460" spans="1:12" ht="15.75" x14ac:dyDescent="0.25">
      <c r="A460" s="2424"/>
      <c r="B460" s="2425"/>
      <c r="C460" s="2426"/>
      <c r="D460" s="258">
        <f t="shared" si="7"/>
        <v>0</v>
      </c>
      <c r="E460" s="2426"/>
      <c r="F460" s="2426"/>
      <c r="G460" s="2426"/>
      <c r="H460" s="2426"/>
      <c r="I460" s="2426"/>
      <c r="J460" s="2426"/>
      <c r="K460" s="2471"/>
      <c r="L460" s="124"/>
    </row>
    <row r="461" spans="1:12" ht="15.75" x14ac:dyDescent="0.25">
      <c r="A461" s="2424"/>
      <c r="B461" s="2425"/>
      <c r="C461" s="2426"/>
      <c r="D461" s="258">
        <f t="shared" si="7"/>
        <v>0</v>
      </c>
      <c r="E461" s="2426"/>
      <c r="F461" s="2426"/>
      <c r="G461" s="2426"/>
      <c r="H461" s="2426"/>
      <c r="I461" s="2426"/>
      <c r="J461" s="2426"/>
      <c r="K461" s="2471"/>
      <c r="L461" s="124"/>
    </row>
    <row r="462" spans="1:12" ht="15.75" x14ac:dyDescent="0.25">
      <c r="A462" s="2424"/>
      <c r="B462" s="2425"/>
      <c r="C462" s="2426"/>
      <c r="D462" s="258">
        <f t="shared" si="7"/>
        <v>0</v>
      </c>
      <c r="E462" s="2426"/>
      <c r="F462" s="2426"/>
      <c r="G462" s="2426"/>
      <c r="H462" s="2426"/>
      <c r="I462" s="2426"/>
      <c r="J462" s="2426"/>
      <c r="K462" s="2471"/>
      <c r="L462" s="124"/>
    </row>
    <row r="463" spans="1:12" ht="15.75" x14ac:dyDescent="0.25">
      <c r="A463" s="2424"/>
      <c r="B463" s="2425"/>
      <c r="C463" s="2426"/>
      <c r="D463" s="258">
        <f t="shared" si="7"/>
        <v>0</v>
      </c>
      <c r="E463" s="2426"/>
      <c r="F463" s="2426"/>
      <c r="G463" s="2426"/>
      <c r="H463" s="2426"/>
      <c r="I463" s="2426"/>
      <c r="J463" s="2426"/>
      <c r="K463" s="2471"/>
      <c r="L463" s="124"/>
    </row>
    <row r="464" spans="1:12" ht="15.75" x14ac:dyDescent="0.25">
      <c r="A464" s="2424"/>
      <c r="B464" s="2425"/>
      <c r="C464" s="2426"/>
      <c r="D464" s="258">
        <f t="shared" si="7"/>
        <v>0</v>
      </c>
      <c r="E464" s="2426"/>
      <c r="F464" s="2426"/>
      <c r="G464" s="2426"/>
      <c r="H464" s="2426"/>
      <c r="I464" s="2426"/>
      <c r="J464" s="2426"/>
      <c r="K464" s="2471"/>
      <c r="L464" s="124"/>
    </row>
    <row r="465" spans="1:12" ht="15.75" x14ac:dyDescent="0.25">
      <c r="A465" s="2424"/>
      <c r="B465" s="2425"/>
      <c r="C465" s="2426"/>
      <c r="D465" s="258">
        <f t="shared" si="7"/>
        <v>0</v>
      </c>
      <c r="E465" s="2426"/>
      <c r="F465" s="2426"/>
      <c r="G465" s="2426"/>
      <c r="H465" s="2426"/>
      <c r="I465" s="2426"/>
      <c r="J465" s="2426"/>
      <c r="K465" s="2471"/>
      <c r="L465" s="124"/>
    </row>
    <row r="466" spans="1:12" ht="15.75" x14ac:dyDescent="0.25">
      <c r="A466" s="2424"/>
      <c r="B466" s="2425"/>
      <c r="C466" s="2426"/>
      <c r="D466" s="258">
        <f t="shared" si="7"/>
        <v>0</v>
      </c>
      <c r="E466" s="2426"/>
      <c r="F466" s="2426"/>
      <c r="G466" s="2426"/>
      <c r="H466" s="2426"/>
      <c r="I466" s="2426"/>
      <c r="J466" s="2426"/>
      <c r="K466" s="2471"/>
      <c r="L466" s="124"/>
    </row>
    <row r="467" spans="1:12" ht="15.75" x14ac:dyDescent="0.25">
      <c r="A467" s="2424"/>
      <c r="B467" s="2425"/>
      <c r="C467" s="2426"/>
      <c r="D467" s="258">
        <f t="shared" si="7"/>
        <v>0</v>
      </c>
      <c r="E467" s="2426"/>
      <c r="F467" s="2426"/>
      <c r="G467" s="2426"/>
      <c r="H467" s="2426"/>
      <c r="I467" s="2426"/>
      <c r="J467" s="2426"/>
      <c r="K467" s="2471"/>
      <c r="L467" s="124"/>
    </row>
    <row r="468" spans="1:12" ht="15.75" x14ac:dyDescent="0.25">
      <c r="A468" s="2424"/>
      <c r="B468" s="2425"/>
      <c r="C468" s="2426"/>
      <c r="D468" s="258">
        <f t="shared" si="7"/>
        <v>0</v>
      </c>
      <c r="E468" s="2426"/>
      <c r="F468" s="2426"/>
      <c r="G468" s="2426"/>
      <c r="H468" s="2426"/>
      <c r="I468" s="2426"/>
      <c r="J468" s="2426"/>
      <c r="K468" s="2471"/>
      <c r="L468" s="124"/>
    </row>
    <row r="469" spans="1:12" ht="15.75" x14ac:dyDescent="0.25">
      <c r="A469" s="2424"/>
      <c r="B469" s="2425"/>
      <c r="C469" s="2426"/>
      <c r="D469" s="258">
        <f t="shared" si="7"/>
        <v>0</v>
      </c>
      <c r="E469" s="2426"/>
      <c r="F469" s="2426"/>
      <c r="G469" s="2426"/>
      <c r="H469" s="2426"/>
      <c r="I469" s="2426"/>
      <c r="J469" s="2426"/>
      <c r="K469" s="2471"/>
      <c r="L469" s="124"/>
    </row>
    <row r="470" spans="1:12" ht="15.75" x14ac:dyDescent="0.25">
      <c r="A470" s="2424"/>
      <c r="B470" s="2425"/>
      <c r="C470" s="2426"/>
      <c r="D470" s="258">
        <f t="shared" si="7"/>
        <v>0</v>
      </c>
      <c r="E470" s="2426"/>
      <c r="F470" s="2426"/>
      <c r="G470" s="2426"/>
      <c r="H470" s="2426"/>
      <c r="I470" s="2426"/>
      <c r="J470" s="2426"/>
      <c r="K470" s="2471"/>
      <c r="L470" s="124"/>
    </row>
    <row r="471" spans="1:12" ht="15.75" x14ac:dyDescent="0.25">
      <c r="A471" s="2424"/>
      <c r="B471" s="2425"/>
      <c r="C471" s="2426"/>
      <c r="D471" s="258">
        <f t="shared" si="7"/>
        <v>0</v>
      </c>
      <c r="E471" s="2426"/>
      <c r="F471" s="2426"/>
      <c r="G471" s="2426"/>
      <c r="H471" s="2426"/>
      <c r="I471" s="2426"/>
      <c r="J471" s="2426"/>
      <c r="K471" s="2471"/>
      <c r="L471" s="124"/>
    </row>
    <row r="472" spans="1:12" ht="15.75" x14ac:dyDescent="0.25">
      <c r="A472" s="2424"/>
      <c r="B472" s="2425"/>
      <c r="C472" s="2426"/>
      <c r="D472" s="258">
        <f t="shared" si="7"/>
        <v>0</v>
      </c>
      <c r="E472" s="2426"/>
      <c r="F472" s="2426"/>
      <c r="G472" s="2426"/>
      <c r="H472" s="2426"/>
      <c r="I472" s="2426"/>
      <c r="J472" s="2426"/>
      <c r="K472" s="2471"/>
      <c r="L472" s="124"/>
    </row>
    <row r="473" spans="1:12" ht="15.75" x14ac:dyDescent="0.25">
      <c r="A473" s="2424"/>
      <c r="B473" s="2425"/>
      <c r="C473" s="2426"/>
      <c r="D473" s="258">
        <f t="shared" si="7"/>
        <v>0</v>
      </c>
      <c r="E473" s="2426"/>
      <c r="F473" s="2426"/>
      <c r="G473" s="2426"/>
      <c r="H473" s="2426"/>
      <c r="I473" s="2426"/>
      <c r="J473" s="2426"/>
      <c r="K473" s="2471"/>
      <c r="L473" s="124"/>
    </row>
    <row r="474" spans="1:12" ht="15.75" x14ac:dyDescent="0.25">
      <c r="A474" s="2424"/>
      <c r="B474" s="2425"/>
      <c r="C474" s="2426"/>
      <c r="D474" s="258">
        <f t="shared" si="7"/>
        <v>0</v>
      </c>
      <c r="E474" s="2426"/>
      <c r="F474" s="2426"/>
      <c r="G474" s="2426"/>
      <c r="H474" s="2426"/>
      <c r="I474" s="2426"/>
      <c r="J474" s="2426"/>
      <c r="K474" s="2471"/>
      <c r="L474" s="124"/>
    </row>
    <row r="475" spans="1:12" ht="15.75" x14ac:dyDescent="0.25">
      <c r="A475" s="2424"/>
      <c r="B475" s="2425"/>
      <c r="C475" s="2426"/>
      <c r="D475" s="258">
        <f t="shared" si="7"/>
        <v>0</v>
      </c>
      <c r="E475" s="2426"/>
      <c r="F475" s="2426"/>
      <c r="G475" s="2426"/>
      <c r="H475" s="2426"/>
      <c r="I475" s="2426"/>
      <c r="J475" s="2426"/>
      <c r="K475" s="2471"/>
      <c r="L475" s="124"/>
    </row>
    <row r="476" spans="1:12" ht="15.75" x14ac:dyDescent="0.25">
      <c r="A476" s="2424"/>
      <c r="B476" s="2425"/>
      <c r="C476" s="2426"/>
      <c r="D476" s="258">
        <f t="shared" si="7"/>
        <v>0</v>
      </c>
      <c r="E476" s="2426"/>
      <c r="F476" s="2426"/>
      <c r="G476" s="2426"/>
      <c r="H476" s="2426"/>
      <c r="I476" s="2426"/>
      <c r="J476" s="2426"/>
      <c r="K476" s="2471"/>
      <c r="L476" s="124"/>
    </row>
    <row r="477" spans="1:12" ht="15.75" x14ac:dyDescent="0.25">
      <c r="A477" s="2424"/>
      <c r="B477" s="2425"/>
      <c r="C477" s="2426"/>
      <c r="D477" s="258">
        <f t="shared" si="7"/>
        <v>0</v>
      </c>
      <c r="E477" s="2426"/>
      <c r="F477" s="2426"/>
      <c r="G477" s="2426"/>
      <c r="H477" s="2426"/>
      <c r="I477" s="2426"/>
      <c r="J477" s="2426"/>
      <c r="K477" s="2471"/>
      <c r="L477" s="124"/>
    </row>
    <row r="478" spans="1:12" ht="15.75" x14ac:dyDescent="0.25">
      <c r="A478" s="2424"/>
      <c r="B478" s="2425"/>
      <c r="C478" s="2426"/>
      <c r="D478" s="258">
        <f t="shared" si="7"/>
        <v>0</v>
      </c>
      <c r="E478" s="2426"/>
      <c r="F478" s="2426"/>
      <c r="G478" s="2426"/>
      <c r="H478" s="2426"/>
      <c r="I478" s="2426"/>
      <c r="J478" s="2426"/>
      <c r="K478" s="2471"/>
      <c r="L478" s="124"/>
    </row>
    <row r="479" spans="1:12" ht="15.75" x14ac:dyDescent="0.25">
      <c r="A479" s="2424"/>
      <c r="B479" s="2425"/>
      <c r="C479" s="2426"/>
      <c r="D479" s="258">
        <f t="shared" si="7"/>
        <v>0</v>
      </c>
      <c r="E479" s="2426"/>
      <c r="F479" s="2426"/>
      <c r="G479" s="2426"/>
      <c r="H479" s="2426"/>
      <c r="I479" s="2426"/>
      <c r="J479" s="2426"/>
      <c r="K479" s="2471"/>
      <c r="L479" s="124"/>
    </row>
    <row r="480" spans="1:12" ht="15.75" x14ac:dyDescent="0.25">
      <c r="A480" s="2424"/>
      <c r="B480" s="2425"/>
      <c r="C480" s="2426"/>
      <c r="D480" s="258">
        <f t="shared" si="7"/>
        <v>0</v>
      </c>
      <c r="E480" s="2426"/>
      <c r="F480" s="2426"/>
      <c r="G480" s="2426"/>
      <c r="H480" s="2426"/>
      <c r="I480" s="2426"/>
      <c r="J480" s="2426"/>
      <c r="K480" s="2471"/>
      <c r="L480" s="124"/>
    </row>
    <row r="481" spans="1:12" ht="15.75" x14ac:dyDescent="0.25">
      <c r="A481" s="2424"/>
      <c r="B481" s="2425"/>
      <c r="C481" s="2426"/>
      <c r="D481" s="258">
        <f t="shared" si="7"/>
        <v>0</v>
      </c>
      <c r="E481" s="2426"/>
      <c r="F481" s="2426"/>
      <c r="G481" s="2426"/>
      <c r="H481" s="2426"/>
      <c r="I481" s="2426"/>
      <c r="J481" s="2426"/>
      <c r="K481" s="2471"/>
      <c r="L481" s="124"/>
    </row>
    <row r="482" spans="1:12" ht="15.75" x14ac:dyDescent="0.25">
      <c r="A482" s="2424"/>
      <c r="B482" s="2425"/>
      <c r="C482" s="2426"/>
      <c r="D482" s="258">
        <f t="shared" si="7"/>
        <v>0</v>
      </c>
      <c r="E482" s="2426"/>
      <c r="F482" s="2426"/>
      <c r="G482" s="2426"/>
      <c r="H482" s="2426"/>
      <c r="I482" s="2426"/>
      <c r="J482" s="2426"/>
      <c r="K482" s="2471"/>
      <c r="L482" s="124"/>
    </row>
    <row r="483" spans="1:12" ht="15.75" x14ac:dyDescent="0.25">
      <c r="A483" s="2424"/>
      <c r="B483" s="2425"/>
      <c r="C483" s="2426"/>
      <c r="D483" s="258">
        <f t="shared" si="7"/>
        <v>0</v>
      </c>
      <c r="E483" s="2426"/>
      <c r="F483" s="2426"/>
      <c r="G483" s="2426"/>
      <c r="H483" s="2426"/>
      <c r="I483" s="2426"/>
      <c r="J483" s="2426"/>
      <c r="K483" s="2471"/>
      <c r="L483" s="124"/>
    </row>
    <row r="484" spans="1:12" ht="15.75" x14ac:dyDescent="0.25">
      <c r="A484" s="2424"/>
      <c r="B484" s="2425"/>
      <c r="C484" s="2426"/>
      <c r="D484" s="258">
        <f t="shared" si="7"/>
        <v>0</v>
      </c>
      <c r="E484" s="2426"/>
      <c r="F484" s="2426"/>
      <c r="G484" s="2426"/>
      <c r="H484" s="2426"/>
      <c r="I484" s="2426"/>
      <c r="J484" s="2426"/>
      <c r="K484" s="2471"/>
      <c r="L484" s="124"/>
    </row>
    <row r="485" spans="1:12" ht="15.75" x14ac:dyDescent="0.25">
      <c r="A485" s="2424"/>
      <c r="B485" s="2425"/>
      <c r="C485" s="2426"/>
      <c r="D485" s="258">
        <f t="shared" si="7"/>
        <v>0</v>
      </c>
      <c r="E485" s="2426"/>
      <c r="F485" s="2426"/>
      <c r="G485" s="2426"/>
      <c r="H485" s="2426"/>
      <c r="I485" s="2426"/>
      <c r="J485" s="2426"/>
      <c r="K485" s="2471"/>
      <c r="L485" s="124"/>
    </row>
    <row r="486" spans="1:12" ht="15.75" x14ac:dyDescent="0.25">
      <c r="A486" s="2424"/>
      <c r="B486" s="2425"/>
      <c r="C486" s="2426"/>
      <c r="D486" s="258">
        <f t="shared" si="7"/>
        <v>0</v>
      </c>
      <c r="E486" s="2426"/>
      <c r="F486" s="2426"/>
      <c r="G486" s="2426"/>
      <c r="H486" s="2426"/>
      <c r="I486" s="2426"/>
      <c r="J486" s="2426"/>
      <c r="K486" s="2471"/>
      <c r="L486" s="124"/>
    </row>
    <row r="487" spans="1:12" ht="15.75" x14ac:dyDescent="0.25">
      <c r="A487" s="2424"/>
      <c r="B487" s="2425"/>
      <c r="C487" s="2426"/>
      <c r="D487" s="258">
        <f t="shared" si="7"/>
        <v>0</v>
      </c>
      <c r="E487" s="2426"/>
      <c r="F487" s="2426"/>
      <c r="G487" s="2426"/>
      <c r="H487" s="2426"/>
      <c r="I487" s="2426"/>
      <c r="J487" s="2426"/>
      <c r="K487" s="2471"/>
      <c r="L487" s="124"/>
    </row>
    <row r="488" spans="1:12" ht="15.75" x14ac:dyDescent="0.25">
      <c r="A488" s="2424"/>
      <c r="B488" s="2425"/>
      <c r="C488" s="2426"/>
      <c r="D488" s="258">
        <f t="shared" si="7"/>
        <v>0</v>
      </c>
      <c r="E488" s="2426"/>
      <c r="F488" s="2426"/>
      <c r="G488" s="2426"/>
      <c r="H488" s="2426"/>
      <c r="I488" s="2426"/>
      <c r="J488" s="2426"/>
      <c r="K488" s="2471"/>
      <c r="L488" s="124"/>
    </row>
    <row r="489" spans="1:12" ht="15.75" x14ac:dyDescent="0.25">
      <c r="A489" s="2424"/>
      <c r="B489" s="2425"/>
      <c r="C489" s="2426"/>
      <c r="D489" s="258">
        <f t="shared" si="7"/>
        <v>0</v>
      </c>
      <c r="E489" s="2426"/>
      <c r="F489" s="2426"/>
      <c r="G489" s="2426"/>
      <c r="H489" s="2426"/>
      <c r="I489" s="2426"/>
      <c r="J489" s="2426"/>
      <c r="K489" s="2471"/>
      <c r="L489" s="124"/>
    </row>
    <row r="490" spans="1:12" ht="15.75" x14ac:dyDescent="0.25">
      <c r="A490" s="2424"/>
      <c r="B490" s="2425"/>
      <c r="C490" s="2426"/>
      <c r="D490" s="258">
        <f t="shared" si="7"/>
        <v>0</v>
      </c>
      <c r="E490" s="2426"/>
      <c r="F490" s="2426"/>
      <c r="G490" s="2426"/>
      <c r="H490" s="2426"/>
      <c r="I490" s="2426"/>
      <c r="J490" s="2426"/>
      <c r="K490" s="2471"/>
      <c r="L490" s="124"/>
    </row>
    <row r="491" spans="1:12" ht="15.75" x14ac:dyDescent="0.25">
      <c r="A491" s="2424"/>
      <c r="B491" s="2425"/>
      <c r="C491" s="2426"/>
      <c r="D491" s="258">
        <f t="shared" si="7"/>
        <v>0</v>
      </c>
      <c r="E491" s="2426"/>
      <c r="F491" s="2426"/>
      <c r="G491" s="2426"/>
      <c r="H491" s="2426"/>
      <c r="I491" s="2426"/>
      <c r="J491" s="2426"/>
      <c r="K491" s="2471"/>
      <c r="L491" s="124"/>
    </row>
    <row r="492" spans="1:12" ht="15.75" x14ac:dyDescent="0.25">
      <c r="A492" s="2424"/>
      <c r="B492" s="2425"/>
      <c r="C492" s="2426"/>
      <c r="D492" s="258">
        <f t="shared" si="7"/>
        <v>0</v>
      </c>
      <c r="E492" s="2426"/>
      <c r="F492" s="2426"/>
      <c r="G492" s="2426"/>
      <c r="H492" s="2426"/>
      <c r="I492" s="2426"/>
      <c r="J492" s="2426"/>
      <c r="K492" s="2471"/>
      <c r="L492" s="124"/>
    </row>
    <row r="493" spans="1:12" ht="15.75" x14ac:dyDescent="0.25">
      <c r="A493" s="2424"/>
      <c r="B493" s="2425"/>
      <c r="C493" s="2426"/>
      <c r="D493" s="258">
        <f t="shared" si="7"/>
        <v>0</v>
      </c>
      <c r="E493" s="2426"/>
      <c r="F493" s="2426"/>
      <c r="G493" s="2426"/>
      <c r="H493" s="2426"/>
      <c r="I493" s="2426"/>
      <c r="J493" s="2426"/>
      <c r="K493" s="2471"/>
      <c r="L493" s="124"/>
    </row>
    <row r="494" spans="1:12" ht="15.75" x14ac:dyDescent="0.25">
      <c r="A494" s="2424"/>
      <c r="B494" s="2425"/>
      <c r="C494" s="2426"/>
      <c r="D494" s="258">
        <f t="shared" si="7"/>
        <v>0</v>
      </c>
      <c r="E494" s="2426"/>
      <c r="F494" s="2426"/>
      <c r="G494" s="2426"/>
      <c r="H494" s="2426"/>
      <c r="I494" s="2426"/>
      <c r="J494" s="2426"/>
      <c r="K494" s="2471"/>
      <c r="L494" s="124"/>
    </row>
    <row r="495" spans="1:12" ht="15.75" x14ac:dyDescent="0.25">
      <c r="A495" s="2424"/>
      <c r="B495" s="2425"/>
      <c r="C495" s="2426"/>
      <c r="D495" s="258">
        <f t="shared" si="7"/>
        <v>0</v>
      </c>
      <c r="E495" s="2426"/>
      <c r="F495" s="2426"/>
      <c r="G495" s="2426"/>
      <c r="H495" s="2426"/>
      <c r="I495" s="2426"/>
      <c r="J495" s="2426"/>
      <c r="K495" s="2471"/>
      <c r="L495" s="124"/>
    </row>
    <row r="496" spans="1:12" ht="15.75" x14ac:dyDescent="0.25">
      <c r="A496" s="2424"/>
      <c r="B496" s="2425"/>
      <c r="C496" s="2426"/>
      <c r="D496" s="258">
        <f t="shared" si="7"/>
        <v>0</v>
      </c>
      <c r="E496" s="2426"/>
      <c r="F496" s="2426"/>
      <c r="G496" s="2426"/>
      <c r="H496" s="2426"/>
      <c r="I496" s="2426"/>
      <c r="J496" s="2426"/>
      <c r="K496" s="2471"/>
      <c r="L496" s="124"/>
    </row>
    <row r="497" spans="1:12" ht="15.75" x14ac:dyDescent="0.25">
      <c r="A497" s="2424"/>
      <c r="B497" s="2425"/>
      <c r="C497" s="2426"/>
      <c r="D497" s="258">
        <f t="shared" si="7"/>
        <v>0</v>
      </c>
      <c r="E497" s="2426"/>
      <c r="F497" s="2426"/>
      <c r="G497" s="2426"/>
      <c r="H497" s="2426"/>
      <c r="I497" s="2426"/>
      <c r="J497" s="2426"/>
      <c r="K497" s="2471"/>
      <c r="L497" s="124"/>
    </row>
    <row r="498" spans="1:12" ht="15.75" x14ac:dyDescent="0.25">
      <c r="A498" s="2424"/>
      <c r="B498" s="2425"/>
      <c r="C498" s="2426"/>
      <c r="D498" s="258">
        <f t="shared" si="7"/>
        <v>0</v>
      </c>
      <c r="E498" s="2426"/>
      <c r="F498" s="2426"/>
      <c r="G498" s="2426"/>
      <c r="H498" s="2426"/>
      <c r="I498" s="2426"/>
      <c r="J498" s="2426"/>
      <c r="K498" s="2471"/>
      <c r="L498" s="124"/>
    </row>
    <row r="499" spans="1:12" ht="15.75" x14ac:dyDescent="0.25">
      <c r="A499" s="2424"/>
      <c r="B499" s="2425"/>
      <c r="C499" s="2426"/>
      <c r="D499" s="258">
        <f t="shared" si="7"/>
        <v>0</v>
      </c>
      <c r="E499" s="2426"/>
      <c r="F499" s="2426"/>
      <c r="G499" s="2426"/>
      <c r="H499" s="2426"/>
      <c r="I499" s="2426"/>
      <c r="J499" s="2426"/>
      <c r="K499" s="2471"/>
      <c r="L499" s="124"/>
    </row>
    <row r="500" spans="1:12" ht="15.75" x14ac:dyDescent="0.25">
      <c r="A500" s="2424"/>
      <c r="B500" s="2425"/>
      <c r="C500" s="2426"/>
      <c r="D500" s="258">
        <f t="shared" si="7"/>
        <v>0</v>
      </c>
      <c r="E500" s="2426"/>
      <c r="F500" s="2426"/>
      <c r="G500" s="2426"/>
      <c r="H500" s="2426"/>
      <c r="I500" s="2426"/>
      <c r="J500" s="2426"/>
      <c r="K500" s="2471"/>
      <c r="L500" s="124"/>
    </row>
    <row r="501" spans="1:12" ht="15.75" x14ac:dyDescent="0.25">
      <c r="A501" s="2424"/>
      <c r="B501" s="2425"/>
      <c r="C501" s="2426"/>
      <c r="D501" s="258">
        <f t="shared" si="7"/>
        <v>0</v>
      </c>
      <c r="E501" s="2426"/>
      <c r="F501" s="2426"/>
      <c r="G501" s="2426"/>
      <c r="H501" s="2426"/>
      <c r="I501" s="2426"/>
      <c r="J501" s="2426"/>
      <c r="K501" s="2471"/>
      <c r="L501" s="124"/>
    </row>
    <row r="502" spans="1:12" ht="15.75" x14ac:dyDescent="0.25">
      <c r="A502" s="2424"/>
      <c r="B502" s="2425"/>
      <c r="C502" s="2426"/>
      <c r="D502" s="258">
        <f t="shared" si="7"/>
        <v>0</v>
      </c>
      <c r="E502" s="2426"/>
      <c r="F502" s="2426"/>
      <c r="G502" s="2426"/>
      <c r="H502" s="2426"/>
      <c r="I502" s="2426"/>
      <c r="J502" s="2426"/>
      <c r="K502" s="2471"/>
      <c r="L502" s="124"/>
    </row>
    <row r="503" spans="1:12" ht="15.75" x14ac:dyDescent="0.25">
      <c r="A503" s="2424"/>
      <c r="B503" s="2425"/>
      <c r="C503" s="2426"/>
      <c r="D503" s="258">
        <f t="shared" si="7"/>
        <v>0</v>
      </c>
      <c r="E503" s="2426"/>
      <c r="F503" s="2426"/>
      <c r="G503" s="2426"/>
      <c r="H503" s="2426"/>
      <c r="I503" s="2426"/>
      <c r="J503" s="2426"/>
      <c r="K503" s="2471"/>
      <c r="L503" s="124"/>
    </row>
    <row r="504" spans="1:12" ht="15.75" x14ac:dyDescent="0.25">
      <c r="A504" s="2424"/>
      <c r="B504" s="2425"/>
      <c r="C504" s="2426"/>
      <c r="D504" s="258">
        <f t="shared" si="7"/>
        <v>0</v>
      </c>
      <c r="E504" s="2426"/>
      <c r="F504" s="2426"/>
      <c r="G504" s="2426"/>
      <c r="H504" s="2426"/>
      <c r="I504" s="2426"/>
      <c r="J504" s="2426"/>
      <c r="K504" s="2471"/>
      <c r="L504" s="124"/>
    </row>
    <row r="505" spans="1:12" ht="15.75" x14ac:dyDescent="0.25">
      <c r="A505" s="2424"/>
      <c r="B505" s="2425"/>
      <c r="C505" s="2426"/>
      <c r="D505" s="258">
        <f t="shared" ref="D505:D568" si="8">+C505*(100-E505)/100</f>
        <v>0</v>
      </c>
      <c r="E505" s="2426"/>
      <c r="F505" s="2426"/>
      <c r="G505" s="2426"/>
      <c r="H505" s="2426"/>
      <c r="I505" s="2426"/>
      <c r="J505" s="2426"/>
      <c r="K505" s="2471"/>
      <c r="L505" s="124"/>
    </row>
    <row r="506" spans="1:12" ht="15.75" x14ac:dyDescent="0.25">
      <c r="A506" s="2424"/>
      <c r="B506" s="2425"/>
      <c r="C506" s="2426"/>
      <c r="D506" s="258">
        <f t="shared" si="8"/>
        <v>0</v>
      </c>
      <c r="E506" s="2426"/>
      <c r="F506" s="2426"/>
      <c r="G506" s="2426"/>
      <c r="H506" s="2426"/>
      <c r="I506" s="2426"/>
      <c r="J506" s="2426"/>
      <c r="K506" s="2471"/>
      <c r="L506" s="124"/>
    </row>
    <row r="507" spans="1:12" ht="15.75" x14ac:dyDescent="0.25">
      <c r="A507" s="2424"/>
      <c r="B507" s="2425"/>
      <c r="C507" s="2426"/>
      <c r="D507" s="258">
        <f t="shared" si="8"/>
        <v>0</v>
      </c>
      <c r="E507" s="2426"/>
      <c r="F507" s="2426"/>
      <c r="G507" s="2426"/>
      <c r="H507" s="2426"/>
      <c r="I507" s="2426"/>
      <c r="J507" s="2426"/>
      <c r="K507" s="2471"/>
      <c r="L507" s="124"/>
    </row>
    <row r="508" spans="1:12" ht="15.75" x14ac:dyDescent="0.25">
      <c r="A508" s="2424"/>
      <c r="B508" s="2425"/>
      <c r="C508" s="2426"/>
      <c r="D508" s="258">
        <f t="shared" si="8"/>
        <v>0</v>
      </c>
      <c r="E508" s="2426"/>
      <c r="F508" s="2426"/>
      <c r="G508" s="2426"/>
      <c r="H508" s="2426"/>
      <c r="I508" s="2426"/>
      <c r="J508" s="2426"/>
      <c r="K508" s="2471"/>
      <c r="L508" s="124"/>
    </row>
    <row r="509" spans="1:12" ht="15.75" x14ac:dyDescent="0.25">
      <c r="A509" s="2424"/>
      <c r="B509" s="2425"/>
      <c r="C509" s="2426"/>
      <c r="D509" s="258">
        <f t="shared" si="8"/>
        <v>0</v>
      </c>
      <c r="E509" s="2426"/>
      <c r="F509" s="2426"/>
      <c r="G509" s="2426"/>
      <c r="H509" s="2426"/>
      <c r="I509" s="2426"/>
      <c r="J509" s="2426"/>
      <c r="K509" s="2471"/>
      <c r="L509" s="124"/>
    </row>
    <row r="510" spans="1:12" ht="15.75" x14ac:dyDescent="0.25">
      <c r="A510" s="2424"/>
      <c r="B510" s="2425"/>
      <c r="C510" s="2426"/>
      <c r="D510" s="258">
        <f t="shared" si="8"/>
        <v>0</v>
      </c>
      <c r="E510" s="2426"/>
      <c r="F510" s="2426"/>
      <c r="G510" s="2426"/>
      <c r="H510" s="2426"/>
      <c r="I510" s="2426"/>
      <c r="J510" s="2426"/>
      <c r="K510" s="2471"/>
      <c r="L510" s="124"/>
    </row>
    <row r="511" spans="1:12" ht="15.75" x14ac:dyDescent="0.25">
      <c r="A511" s="2424"/>
      <c r="B511" s="2425"/>
      <c r="C511" s="2426"/>
      <c r="D511" s="258">
        <f t="shared" si="8"/>
        <v>0</v>
      </c>
      <c r="E511" s="2426"/>
      <c r="F511" s="2426"/>
      <c r="G511" s="2426"/>
      <c r="H511" s="2426"/>
      <c r="I511" s="2426"/>
      <c r="J511" s="2426"/>
      <c r="K511" s="2471"/>
      <c r="L511" s="124"/>
    </row>
    <row r="512" spans="1:12" ht="15.75" x14ac:dyDescent="0.25">
      <c r="A512" s="2424"/>
      <c r="B512" s="2425"/>
      <c r="C512" s="2426"/>
      <c r="D512" s="258">
        <f t="shared" si="8"/>
        <v>0</v>
      </c>
      <c r="E512" s="2426"/>
      <c r="F512" s="2426"/>
      <c r="G512" s="2426"/>
      <c r="H512" s="2426"/>
      <c r="I512" s="2426"/>
      <c r="J512" s="2426"/>
      <c r="K512" s="2471"/>
      <c r="L512" s="124"/>
    </row>
    <row r="513" spans="1:12" ht="15.75" x14ac:dyDescent="0.25">
      <c r="A513" s="2424"/>
      <c r="B513" s="2425"/>
      <c r="C513" s="2426"/>
      <c r="D513" s="258">
        <f t="shared" si="8"/>
        <v>0</v>
      </c>
      <c r="E513" s="2426"/>
      <c r="F513" s="2426"/>
      <c r="G513" s="2426"/>
      <c r="H513" s="2426"/>
      <c r="I513" s="2426"/>
      <c r="J513" s="2426"/>
      <c r="K513" s="2471"/>
      <c r="L513" s="124"/>
    </row>
    <row r="514" spans="1:12" ht="15.75" x14ac:dyDescent="0.25">
      <c r="A514" s="2424"/>
      <c r="B514" s="2425"/>
      <c r="C514" s="2426"/>
      <c r="D514" s="258">
        <f t="shared" si="8"/>
        <v>0</v>
      </c>
      <c r="E514" s="2426"/>
      <c r="F514" s="2426"/>
      <c r="G514" s="2426"/>
      <c r="H514" s="2426"/>
      <c r="I514" s="2426"/>
      <c r="J514" s="2426"/>
      <c r="K514" s="2471"/>
      <c r="L514" s="124"/>
    </row>
    <row r="515" spans="1:12" ht="15.75" x14ac:dyDescent="0.25">
      <c r="A515" s="2424"/>
      <c r="B515" s="2425"/>
      <c r="C515" s="2426"/>
      <c r="D515" s="258">
        <f t="shared" si="8"/>
        <v>0</v>
      </c>
      <c r="E515" s="2426"/>
      <c r="F515" s="2426"/>
      <c r="G515" s="2426"/>
      <c r="H515" s="2426"/>
      <c r="I515" s="2426"/>
      <c r="J515" s="2426"/>
      <c r="K515" s="2471"/>
      <c r="L515" s="124"/>
    </row>
    <row r="516" spans="1:12" ht="15.75" x14ac:dyDescent="0.25">
      <c r="A516" s="2424"/>
      <c r="B516" s="2425"/>
      <c r="C516" s="2426"/>
      <c r="D516" s="258">
        <f t="shared" si="8"/>
        <v>0</v>
      </c>
      <c r="E516" s="2426"/>
      <c r="F516" s="2426"/>
      <c r="G516" s="2426"/>
      <c r="H516" s="2426"/>
      <c r="I516" s="2426"/>
      <c r="J516" s="2426"/>
      <c r="K516" s="2471"/>
      <c r="L516" s="124"/>
    </row>
    <row r="517" spans="1:12" ht="15.75" x14ac:dyDescent="0.25">
      <c r="A517" s="2424"/>
      <c r="B517" s="2425"/>
      <c r="C517" s="2426"/>
      <c r="D517" s="258">
        <f t="shared" si="8"/>
        <v>0</v>
      </c>
      <c r="E517" s="2426"/>
      <c r="F517" s="2426"/>
      <c r="G517" s="2426"/>
      <c r="H517" s="2426"/>
      <c r="I517" s="2426"/>
      <c r="J517" s="2426"/>
      <c r="K517" s="2471"/>
      <c r="L517" s="124"/>
    </row>
    <row r="518" spans="1:12" ht="15.75" x14ac:dyDescent="0.25">
      <c r="A518" s="2424"/>
      <c r="B518" s="2425"/>
      <c r="C518" s="2426"/>
      <c r="D518" s="258">
        <f t="shared" si="8"/>
        <v>0</v>
      </c>
      <c r="E518" s="2426"/>
      <c r="F518" s="2426"/>
      <c r="G518" s="2426"/>
      <c r="H518" s="2426"/>
      <c r="I518" s="2426"/>
      <c r="J518" s="2426"/>
      <c r="K518" s="2471"/>
      <c r="L518" s="124"/>
    </row>
    <row r="519" spans="1:12" ht="15.75" x14ac:dyDescent="0.25">
      <c r="A519" s="2424"/>
      <c r="B519" s="2425"/>
      <c r="C519" s="2426"/>
      <c r="D519" s="258">
        <f t="shared" si="8"/>
        <v>0</v>
      </c>
      <c r="E519" s="2426"/>
      <c r="F519" s="2426"/>
      <c r="G519" s="2426"/>
      <c r="H519" s="2426"/>
      <c r="I519" s="2426"/>
      <c r="J519" s="2426"/>
      <c r="K519" s="2471"/>
      <c r="L519" s="124"/>
    </row>
    <row r="520" spans="1:12" ht="15.75" x14ac:dyDescent="0.25">
      <c r="A520" s="2424"/>
      <c r="B520" s="2425"/>
      <c r="C520" s="2426"/>
      <c r="D520" s="258">
        <f t="shared" si="8"/>
        <v>0</v>
      </c>
      <c r="E520" s="2426"/>
      <c r="F520" s="2426"/>
      <c r="G520" s="2426"/>
      <c r="H520" s="2426"/>
      <c r="I520" s="2426"/>
      <c r="J520" s="2426"/>
      <c r="K520" s="2471"/>
      <c r="L520" s="124"/>
    </row>
    <row r="521" spans="1:12" ht="15.75" x14ac:dyDescent="0.25">
      <c r="A521" s="2424"/>
      <c r="B521" s="2425"/>
      <c r="C521" s="2426"/>
      <c r="D521" s="258">
        <f t="shared" si="8"/>
        <v>0</v>
      </c>
      <c r="E521" s="2426"/>
      <c r="F521" s="2426"/>
      <c r="G521" s="2426"/>
      <c r="H521" s="2426"/>
      <c r="I521" s="2426"/>
      <c r="J521" s="2426"/>
      <c r="K521" s="2471"/>
      <c r="L521" s="124"/>
    </row>
    <row r="522" spans="1:12" ht="15.75" x14ac:dyDescent="0.25">
      <c r="A522" s="2424"/>
      <c r="B522" s="2425"/>
      <c r="C522" s="2426"/>
      <c r="D522" s="258">
        <f t="shared" si="8"/>
        <v>0</v>
      </c>
      <c r="E522" s="2426"/>
      <c r="F522" s="2426"/>
      <c r="G522" s="2426"/>
      <c r="H522" s="2426"/>
      <c r="I522" s="2426"/>
      <c r="J522" s="2426"/>
      <c r="K522" s="2471"/>
      <c r="L522" s="124"/>
    </row>
    <row r="523" spans="1:12" ht="15.75" x14ac:dyDescent="0.25">
      <c r="A523" s="2424"/>
      <c r="B523" s="2425"/>
      <c r="C523" s="2426"/>
      <c r="D523" s="258">
        <f t="shared" si="8"/>
        <v>0</v>
      </c>
      <c r="E523" s="2426"/>
      <c r="F523" s="2426"/>
      <c r="G523" s="2426"/>
      <c r="H523" s="2426"/>
      <c r="I523" s="2426"/>
      <c r="J523" s="2426"/>
      <c r="K523" s="2471"/>
      <c r="L523" s="124"/>
    </row>
    <row r="524" spans="1:12" ht="15.75" x14ac:dyDescent="0.25">
      <c r="A524" s="2424"/>
      <c r="B524" s="2425"/>
      <c r="C524" s="2426"/>
      <c r="D524" s="258">
        <f t="shared" si="8"/>
        <v>0</v>
      </c>
      <c r="E524" s="2426"/>
      <c r="F524" s="2426"/>
      <c r="G524" s="2426"/>
      <c r="H524" s="2426"/>
      <c r="I524" s="2426"/>
      <c r="J524" s="2426"/>
      <c r="K524" s="2471"/>
      <c r="L524" s="124"/>
    </row>
    <row r="525" spans="1:12" ht="15.75" x14ac:dyDescent="0.25">
      <c r="A525" s="2424"/>
      <c r="B525" s="2425"/>
      <c r="C525" s="2426"/>
      <c r="D525" s="258">
        <f t="shared" si="8"/>
        <v>0</v>
      </c>
      <c r="E525" s="2426"/>
      <c r="F525" s="2426"/>
      <c r="G525" s="2426"/>
      <c r="H525" s="2426"/>
      <c r="I525" s="2426"/>
      <c r="J525" s="2426"/>
      <c r="K525" s="2471"/>
      <c r="L525" s="124"/>
    </row>
    <row r="526" spans="1:12" ht="15.75" x14ac:dyDescent="0.25">
      <c r="A526" s="2424"/>
      <c r="B526" s="2425"/>
      <c r="C526" s="2426"/>
      <c r="D526" s="258">
        <f t="shared" si="8"/>
        <v>0</v>
      </c>
      <c r="E526" s="2426"/>
      <c r="F526" s="2426"/>
      <c r="G526" s="2426"/>
      <c r="H526" s="2426"/>
      <c r="I526" s="2426"/>
      <c r="J526" s="2426"/>
      <c r="K526" s="2471"/>
      <c r="L526" s="124"/>
    </row>
    <row r="527" spans="1:12" ht="15.75" x14ac:dyDescent="0.25">
      <c r="A527" s="2424"/>
      <c r="B527" s="2425"/>
      <c r="C527" s="2426"/>
      <c r="D527" s="258">
        <f t="shared" si="8"/>
        <v>0</v>
      </c>
      <c r="E527" s="2426"/>
      <c r="F527" s="2426"/>
      <c r="G527" s="2426"/>
      <c r="H527" s="2426"/>
      <c r="I527" s="2426"/>
      <c r="J527" s="2426"/>
      <c r="K527" s="2471"/>
      <c r="L527" s="124"/>
    </row>
    <row r="528" spans="1:12" ht="15.75" x14ac:dyDescent="0.25">
      <c r="A528" s="2424"/>
      <c r="B528" s="2425"/>
      <c r="C528" s="2426"/>
      <c r="D528" s="258">
        <f t="shared" si="8"/>
        <v>0</v>
      </c>
      <c r="E528" s="2426"/>
      <c r="F528" s="2426"/>
      <c r="G528" s="2426"/>
      <c r="H528" s="2426"/>
      <c r="I528" s="2426"/>
      <c r="J528" s="2426"/>
      <c r="K528" s="2471"/>
      <c r="L528" s="124"/>
    </row>
    <row r="529" spans="1:12" ht="15.75" x14ac:dyDescent="0.25">
      <c r="A529" s="2424"/>
      <c r="B529" s="2425"/>
      <c r="C529" s="2426"/>
      <c r="D529" s="258">
        <f t="shared" si="8"/>
        <v>0</v>
      </c>
      <c r="E529" s="2426"/>
      <c r="F529" s="2426"/>
      <c r="G529" s="2426"/>
      <c r="H529" s="2426"/>
      <c r="I529" s="2426"/>
      <c r="J529" s="2426"/>
      <c r="K529" s="2471"/>
      <c r="L529" s="124"/>
    </row>
    <row r="530" spans="1:12" ht="15.75" x14ac:dyDescent="0.25">
      <c r="A530" s="2424"/>
      <c r="B530" s="2425"/>
      <c r="C530" s="2426"/>
      <c r="D530" s="258">
        <f t="shared" si="8"/>
        <v>0</v>
      </c>
      <c r="E530" s="2426"/>
      <c r="F530" s="2426"/>
      <c r="G530" s="2426"/>
      <c r="H530" s="2426"/>
      <c r="I530" s="2426"/>
      <c r="J530" s="2426"/>
      <c r="K530" s="2471"/>
      <c r="L530" s="124"/>
    </row>
    <row r="531" spans="1:12" ht="15.75" x14ac:dyDescent="0.25">
      <c r="A531" s="2424"/>
      <c r="B531" s="2425"/>
      <c r="C531" s="2426"/>
      <c r="D531" s="258">
        <f t="shared" si="8"/>
        <v>0</v>
      </c>
      <c r="E531" s="2426"/>
      <c r="F531" s="2426"/>
      <c r="G531" s="2426"/>
      <c r="H531" s="2426"/>
      <c r="I531" s="2426"/>
      <c r="J531" s="2426"/>
      <c r="K531" s="2471"/>
      <c r="L531" s="124"/>
    </row>
    <row r="532" spans="1:12" ht="15.75" x14ac:dyDescent="0.25">
      <c r="A532" s="2424"/>
      <c r="B532" s="2425"/>
      <c r="C532" s="2426"/>
      <c r="D532" s="258">
        <f t="shared" si="8"/>
        <v>0</v>
      </c>
      <c r="E532" s="2426"/>
      <c r="F532" s="2426"/>
      <c r="G532" s="2426"/>
      <c r="H532" s="2426"/>
      <c r="I532" s="2426"/>
      <c r="J532" s="2426"/>
      <c r="K532" s="2471"/>
      <c r="L532" s="124"/>
    </row>
    <row r="533" spans="1:12" ht="15.75" x14ac:dyDescent="0.25">
      <c r="A533" s="2424"/>
      <c r="B533" s="2425"/>
      <c r="C533" s="2426"/>
      <c r="D533" s="258">
        <f t="shared" si="8"/>
        <v>0</v>
      </c>
      <c r="E533" s="2426"/>
      <c r="F533" s="2426"/>
      <c r="G533" s="2426"/>
      <c r="H533" s="2426"/>
      <c r="I533" s="2426"/>
      <c r="J533" s="2426"/>
      <c r="K533" s="2471"/>
      <c r="L533" s="124"/>
    </row>
    <row r="534" spans="1:12" ht="15.75" x14ac:dyDescent="0.25">
      <c r="A534" s="2424"/>
      <c r="B534" s="2425"/>
      <c r="C534" s="2426"/>
      <c r="D534" s="258">
        <f t="shared" si="8"/>
        <v>0</v>
      </c>
      <c r="E534" s="2426"/>
      <c r="F534" s="2426"/>
      <c r="G534" s="2426"/>
      <c r="H534" s="2426"/>
      <c r="I534" s="2426"/>
      <c r="J534" s="2426"/>
      <c r="K534" s="2471"/>
      <c r="L534" s="124"/>
    </row>
    <row r="535" spans="1:12" ht="15.75" x14ac:dyDescent="0.25">
      <c r="A535" s="2424"/>
      <c r="B535" s="2425"/>
      <c r="C535" s="2426"/>
      <c r="D535" s="258">
        <f t="shared" si="8"/>
        <v>0</v>
      </c>
      <c r="E535" s="2426"/>
      <c r="F535" s="2426"/>
      <c r="G535" s="2426"/>
      <c r="H535" s="2426"/>
      <c r="I535" s="2426"/>
      <c r="J535" s="2426"/>
      <c r="K535" s="2471"/>
      <c r="L535" s="124"/>
    </row>
    <row r="536" spans="1:12" ht="15.75" x14ac:dyDescent="0.25">
      <c r="A536" s="2424"/>
      <c r="B536" s="2425"/>
      <c r="C536" s="2426"/>
      <c r="D536" s="258">
        <f t="shared" si="8"/>
        <v>0</v>
      </c>
      <c r="E536" s="2426"/>
      <c r="F536" s="2426"/>
      <c r="G536" s="2426"/>
      <c r="H536" s="2426"/>
      <c r="I536" s="2426"/>
      <c r="J536" s="2426"/>
      <c r="K536" s="2471"/>
      <c r="L536" s="124"/>
    </row>
    <row r="537" spans="1:12" ht="15.75" x14ac:dyDescent="0.25">
      <c r="A537" s="2424"/>
      <c r="B537" s="2425"/>
      <c r="C537" s="2426"/>
      <c r="D537" s="258">
        <f t="shared" si="8"/>
        <v>0</v>
      </c>
      <c r="E537" s="2426"/>
      <c r="F537" s="2426"/>
      <c r="G537" s="2426"/>
      <c r="H537" s="2426"/>
      <c r="I537" s="2426"/>
      <c r="J537" s="2426"/>
      <c r="K537" s="2471"/>
      <c r="L537" s="124"/>
    </row>
    <row r="538" spans="1:12" ht="15.75" x14ac:dyDescent="0.25">
      <c r="A538" s="2424"/>
      <c r="B538" s="2425"/>
      <c r="C538" s="2426"/>
      <c r="D538" s="258">
        <f t="shared" si="8"/>
        <v>0</v>
      </c>
      <c r="E538" s="2426"/>
      <c r="F538" s="2426"/>
      <c r="G538" s="2426"/>
      <c r="H538" s="2426"/>
      <c r="I538" s="2426"/>
      <c r="J538" s="2426"/>
      <c r="K538" s="2471"/>
      <c r="L538" s="124"/>
    </row>
    <row r="539" spans="1:12" ht="15.75" x14ac:dyDescent="0.25">
      <c r="A539" s="2424"/>
      <c r="B539" s="2425"/>
      <c r="C539" s="2426"/>
      <c r="D539" s="258">
        <f t="shared" si="8"/>
        <v>0</v>
      </c>
      <c r="E539" s="2426"/>
      <c r="F539" s="2426"/>
      <c r="G539" s="2426"/>
      <c r="H539" s="2426"/>
      <c r="I539" s="2426"/>
      <c r="J539" s="2426"/>
      <c r="K539" s="2471"/>
      <c r="L539" s="124"/>
    </row>
    <row r="540" spans="1:12" ht="15.75" x14ac:dyDescent="0.25">
      <c r="A540" s="2424"/>
      <c r="B540" s="2425"/>
      <c r="C540" s="2426"/>
      <c r="D540" s="258">
        <f t="shared" si="8"/>
        <v>0</v>
      </c>
      <c r="E540" s="2426"/>
      <c r="F540" s="2426"/>
      <c r="G540" s="2426"/>
      <c r="H540" s="2426"/>
      <c r="I540" s="2426"/>
      <c r="J540" s="2426"/>
      <c r="K540" s="2471"/>
      <c r="L540" s="124"/>
    </row>
    <row r="541" spans="1:12" ht="15.75" x14ac:dyDescent="0.25">
      <c r="A541" s="2424"/>
      <c r="B541" s="2425"/>
      <c r="C541" s="2426"/>
      <c r="D541" s="258">
        <f t="shared" si="8"/>
        <v>0</v>
      </c>
      <c r="E541" s="2426"/>
      <c r="F541" s="2426"/>
      <c r="G541" s="2426"/>
      <c r="H541" s="2426"/>
      <c r="I541" s="2426"/>
      <c r="J541" s="2426"/>
      <c r="K541" s="2471"/>
      <c r="L541" s="124"/>
    </row>
    <row r="542" spans="1:12" ht="15.75" x14ac:dyDescent="0.25">
      <c r="A542" s="2424"/>
      <c r="B542" s="2425"/>
      <c r="C542" s="2426"/>
      <c r="D542" s="258">
        <f t="shared" si="8"/>
        <v>0</v>
      </c>
      <c r="E542" s="2426"/>
      <c r="F542" s="2426"/>
      <c r="G542" s="2426"/>
      <c r="H542" s="2426"/>
      <c r="I542" s="2426"/>
      <c r="J542" s="2426"/>
      <c r="K542" s="2471"/>
      <c r="L542" s="124"/>
    </row>
    <row r="543" spans="1:12" ht="15.75" x14ac:dyDescent="0.25">
      <c r="A543" s="2424"/>
      <c r="B543" s="2425"/>
      <c r="C543" s="2426"/>
      <c r="D543" s="258">
        <f t="shared" si="8"/>
        <v>0</v>
      </c>
      <c r="E543" s="2426"/>
      <c r="F543" s="2426"/>
      <c r="G543" s="2426"/>
      <c r="H543" s="2426"/>
      <c r="I543" s="2426"/>
      <c r="J543" s="2426"/>
      <c r="K543" s="2471"/>
      <c r="L543" s="124"/>
    </row>
    <row r="544" spans="1:12" ht="15.75" x14ac:dyDescent="0.25">
      <c r="A544" s="2424"/>
      <c r="B544" s="2425"/>
      <c r="C544" s="2426"/>
      <c r="D544" s="258">
        <f t="shared" si="8"/>
        <v>0</v>
      </c>
      <c r="E544" s="2426"/>
      <c r="F544" s="2426"/>
      <c r="G544" s="2426"/>
      <c r="H544" s="2426"/>
      <c r="I544" s="2426"/>
      <c r="J544" s="2426"/>
      <c r="K544" s="2471"/>
      <c r="L544" s="124"/>
    </row>
    <row r="545" spans="1:12" ht="15.75" x14ac:dyDescent="0.25">
      <c r="A545" s="2424"/>
      <c r="B545" s="2425"/>
      <c r="C545" s="2426"/>
      <c r="D545" s="258">
        <f t="shared" si="8"/>
        <v>0</v>
      </c>
      <c r="E545" s="2426"/>
      <c r="F545" s="2426"/>
      <c r="G545" s="2426"/>
      <c r="H545" s="2426"/>
      <c r="I545" s="2426"/>
      <c r="J545" s="2426"/>
      <c r="K545" s="2471"/>
      <c r="L545" s="124"/>
    </row>
    <row r="546" spans="1:12" ht="15.75" x14ac:dyDescent="0.25">
      <c r="A546" s="2424"/>
      <c r="B546" s="2425"/>
      <c r="C546" s="2426"/>
      <c r="D546" s="258">
        <f t="shared" si="8"/>
        <v>0</v>
      </c>
      <c r="E546" s="2426"/>
      <c r="F546" s="2426"/>
      <c r="G546" s="2426"/>
      <c r="H546" s="2426"/>
      <c r="I546" s="2426"/>
      <c r="J546" s="2426"/>
      <c r="K546" s="2471"/>
      <c r="L546" s="124"/>
    </row>
    <row r="547" spans="1:12" ht="15.75" x14ac:dyDescent="0.25">
      <c r="A547" s="2424"/>
      <c r="B547" s="2425"/>
      <c r="C547" s="2426"/>
      <c r="D547" s="258">
        <f t="shared" si="8"/>
        <v>0</v>
      </c>
      <c r="E547" s="2426"/>
      <c r="F547" s="2426"/>
      <c r="G547" s="2426"/>
      <c r="H547" s="2426"/>
      <c r="I547" s="2426"/>
      <c r="J547" s="2426"/>
      <c r="K547" s="2471"/>
      <c r="L547" s="124"/>
    </row>
    <row r="548" spans="1:12" ht="15.75" x14ac:dyDescent="0.25">
      <c r="A548" s="2424"/>
      <c r="B548" s="2425"/>
      <c r="C548" s="2426"/>
      <c r="D548" s="258">
        <f t="shared" si="8"/>
        <v>0</v>
      </c>
      <c r="E548" s="2426"/>
      <c r="F548" s="2426"/>
      <c r="G548" s="2426"/>
      <c r="H548" s="2426"/>
      <c r="I548" s="2426"/>
      <c r="J548" s="2426"/>
      <c r="K548" s="2471"/>
      <c r="L548" s="124"/>
    </row>
    <row r="549" spans="1:12" ht="15.75" x14ac:dyDescent="0.25">
      <c r="A549" s="2424"/>
      <c r="B549" s="2425"/>
      <c r="C549" s="2426"/>
      <c r="D549" s="258">
        <f t="shared" si="8"/>
        <v>0</v>
      </c>
      <c r="E549" s="2426"/>
      <c r="F549" s="2426"/>
      <c r="G549" s="2426"/>
      <c r="H549" s="2426"/>
      <c r="I549" s="2426"/>
      <c r="J549" s="2426"/>
      <c r="K549" s="2471"/>
      <c r="L549" s="124"/>
    </row>
    <row r="550" spans="1:12" ht="15.75" x14ac:dyDescent="0.25">
      <c r="A550" s="2424"/>
      <c r="B550" s="2425"/>
      <c r="C550" s="2426"/>
      <c r="D550" s="258">
        <f t="shared" si="8"/>
        <v>0</v>
      </c>
      <c r="E550" s="2426"/>
      <c r="F550" s="2426"/>
      <c r="G550" s="2426"/>
      <c r="H550" s="2426"/>
      <c r="I550" s="2426"/>
      <c r="J550" s="2426"/>
      <c r="K550" s="2471"/>
      <c r="L550" s="124"/>
    </row>
    <row r="551" spans="1:12" ht="15.75" x14ac:dyDescent="0.25">
      <c r="A551" s="2424"/>
      <c r="B551" s="2425"/>
      <c r="C551" s="2426"/>
      <c r="D551" s="258">
        <f t="shared" si="8"/>
        <v>0</v>
      </c>
      <c r="E551" s="2426"/>
      <c r="F551" s="2426"/>
      <c r="G551" s="2426"/>
      <c r="H551" s="2426"/>
      <c r="I551" s="2426"/>
      <c r="J551" s="2426"/>
      <c r="K551" s="2471"/>
      <c r="L551" s="124"/>
    </row>
    <row r="552" spans="1:12" ht="15.75" x14ac:dyDescent="0.25">
      <c r="A552" s="2424"/>
      <c r="B552" s="2425"/>
      <c r="C552" s="2426"/>
      <c r="D552" s="258">
        <f t="shared" si="8"/>
        <v>0</v>
      </c>
      <c r="E552" s="2426"/>
      <c r="F552" s="2426"/>
      <c r="G552" s="2426"/>
      <c r="H552" s="2426"/>
      <c r="I552" s="2426"/>
      <c r="J552" s="2426"/>
      <c r="K552" s="2471"/>
      <c r="L552" s="124"/>
    </row>
    <row r="553" spans="1:12" ht="15.75" x14ac:dyDescent="0.25">
      <c r="A553" s="2424"/>
      <c r="B553" s="2425"/>
      <c r="C553" s="2426"/>
      <c r="D553" s="258">
        <f t="shared" si="8"/>
        <v>0</v>
      </c>
      <c r="E553" s="2426"/>
      <c r="F553" s="2426"/>
      <c r="G553" s="2426"/>
      <c r="H553" s="2426"/>
      <c r="I553" s="2426"/>
      <c r="J553" s="2426"/>
      <c r="K553" s="2471"/>
      <c r="L553" s="124"/>
    </row>
    <row r="554" spans="1:12" ht="15.75" x14ac:dyDescent="0.25">
      <c r="A554" s="2424"/>
      <c r="B554" s="2425"/>
      <c r="C554" s="2426"/>
      <c r="D554" s="258">
        <f t="shared" si="8"/>
        <v>0</v>
      </c>
      <c r="E554" s="2426"/>
      <c r="F554" s="2426"/>
      <c r="G554" s="2426"/>
      <c r="H554" s="2426"/>
      <c r="I554" s="2426"/>
      <c r="J554" s="2426"/>
      <c r="K554" s="2471"/>
      <c r="L554" s="124"/>
    </row>
    <row r="555" spans="1:12" ht="15.75" x14ac:dyDescent="0.25">
      <c r="A555" s="2424"/>
      <c r="B555" s="2425"/>
      <c r="C555" s="2426"/>
      <c r="D555" s="258">
        <f t="shared" si="8"/>
        <v>0</v>
      </c>
      <c r="E555" s="2426"/>
      <c r="F555" s="2426"/>
      <c r="G555" s="2426"/>
      <c r="H555" s="2426"/>
      <c r="I555" s="2426"/>
      <c r="J555" s="2426"/>
      <c r="K555" s="2471"/>
      <c r="L555" s="124"/>
    </row>
    <row r="556" spans="1:12" ht="15.75" x14ac:dyDescent="0.25">
      <c r="A556" s="2424"/>
      <c r="B556" s="2425"/>
      <c r="C556" s="2426"/>
      <c r="D556" s="258">
        <f t="shared" si="8"/>
        <v>0</v>
      </c>
      <c r="E556" s="2426"/>
      <c r="F556" s="2426"/>
      <c r="G556" s="2426"/>
      <c r="H556" s="2426"/>
      <c r="I556" s="2426"/>
      <c r="J556" s="2426"/>
      <c r="K556" s="2471"/>
      <c r="L556" s="124"/>
    </row>
    <row r="557" spans="1:12" ht="15.75" x14ac:dyDescent="0.25">
      <c r="A557" s="2424"/>
      <c r="B557" s="2425"/>
      <c r="C557" s="2426"/>
      <c r="D557" s="258">
        <f t="shared" si="8"/>
        <v>0</v>
      </c>
      <c r="E557" s="2426"/>
      <c r="F557" s="2426"/>
      <c r="G557" s="2426"/>
      <c r="H557" s="2426"/>
      <c r="I557" s="2426"/>
      <c r="J557" s="2426"/>
      <c r="K557" s="2471"/>
      <c r="L557" s="124"/>
    </row>
    <row r="558" spans="1:12" ht="15.75" x14ac:dyDescent="0.25">
      <c r="A558" s="2424"/>
      <c r="B558" s="2425"/>
      <c r="C558" s="2426"/>
      <c r="D558" s="258">
        <f t="shared" si="8"/>
        <v>0</v>
      </c>
      <c r="E558" s="2426"/>
      <c r="F558" s="2426"/>
      <c r="G558" s="2426"/>
      <c r="H558" s="2426"/>
      <c r="I558" s="2426"/>
      <c r="J558" s="2426"/>
      <c r="K558" s="2471"/>
      <c r="L558" s="124"/>
    </row>
    <row r="559" spans="1:12" ht="15.75" x14ac:dyDescent="0.25">
      <c r="A559" s="2424"/>
      <c r="B559" s="2425"/>
      <c r="C559" s="2426"/>
      <c r="D559" s="258">
        <f t="shared" si="8"/>
        <v>0</v>
      </c>
      <c r="E559" s="2426"/>
      <c r="F559" s="2426"/>
      <c r="G559" s="2426"/>
      <c r="H559" s="2426"/>
      <c r="I559" s="2426"/>
      <c r="J559" s="2426"/>
      <c r="K559" s="2471"/>
      <c r="L559" s="124"/>
    </row>
    <row r="560" spans="1:12" ht="15.75" x14ac:dyDescent="0.25">
      <c r="A560" s="2424"/>
      <c r="B560" s="2425"/>
      <c r="C560" s="2426"/>
      <c r="D560" s="258">
        <f t="shared" si="8"/>
        <v>0</v>
      </c>
      <c r="E560" s="2426"/>
      <c r="F560" s="2426"/>
      <c r="G560" s="2426"/>
      <c r="H560" s="2426"/>
      <c r="I560" s="2426"/>
      <c r="J560" s="2426"/>
      <c r="K560" s="2471"/>
      <c r="L560" s="124"/>
    </row>
    <row r="561" spans="1:12" ht="15.75" x14ac:dyDescent="0.25">
      <c r="A561" s="2424"/>
      <c r="B561" s="2425"/>
      <c r="C561" s="2426"/>
      <c r="D561" s="258">
        <f t="shared" si="8"/>
        <v>0</v>
      </c>
      <c r="E561" s="2426"/>
      <c r="F561" s="2426"/>
      <c r="G561" s="2426"/>
      <c r="H561" s="2426"/>
      <c r="I561" s="2426"/>
      <c r="J561" s="2426"/>
      <c r="K561" s="2471"/>
      <c r="L561" s="124"/>
    </row>
    <row r="562" spans="1:12" ht="15.75" x14ac:dyDescent="0.25">
      <c r="A562" s="2424"/>
      <c r="B562" s="2425"/>
      <c r="C562" s="2426"/>
      <c r="D562" s="258">
        <f t="shared" si="8"/>
        <v>0</v>
      </c>
      <c r="E562" s="2426"/>
      <c r="F562" s="2426"/>
      <c r="G562" s="2426"/>
      <c r="H562" s="2426"/>
      <c r="I562" s="2426"/>
      <c r="J562" s="2426"/>
      <c r="K562" s="2471"/>
      <c r="L562" s="124"/>
    </row>
    <row r="563" spans="1:12" ht="15.75" x14ac:dyDescent="0.25">
      <c r="A563" s="2424"/>
      <c r="B563" s="2425"/>
      <c r="C563" s="2426"/>
      <c r="D563" s="258">
        <f t="shared" si="8"/>
        <v>0</v>
      </c>
      <c r="E563" s="2426"/>
      <c r="F563" s="2426"/>
      <c r="G563" s="2426"/>
      <c r="H563" s="2426"/>
      <c r="I563" s="2426"/>
      <c r="J563" s="2426"/>
      <c r="K563" s="2471"/>
      <c r="L563" s="124"/>
    </row>
    <row r="564" spans="1:12" ht="15.75" x14ac:dyDescent="0.25">
      <c r="A564" s="2424"/>
      <c r="B564" s="2425"/>
      <c r="C564" s="2426"/>
      <c r="D564" s="258">
        <f t="shared" si="8"/>
        <v>0</v>
      </c>
      <c r="E564" s="2426"/>
      <c r="F564" s="2426"/>
      <c r="G564" s="2426"/>
      <c r="H564" s="2426"/>
      <c r="I564" s="2426"/>
      <c r="J564" s="2426"/>
      <c r="K564" s="2471"/>
      <c r="L564" s="124"/>
    </row>
    <row r="565" spans="1:12" ht="15.75" x14ac:dyDescent="0.25">
      <c r="A565" s="2424"/>
      <c r="B565" s="2425"/>
      <c r="C565" s="2426"/>
      <c r="D565" s="258">
        <f t="shared" si="8"/>
        <v>0</v>
      </c>
      <c r="E565" s="2426"/>
      <c r="F565" s="2426"/>
      <c r="G565" s="2426"/>
      <c r="H565" s="2426"/>
      <c r="I565" s="2426"/>
      <c r="J565" s="2426"/>
      <c r="K565" s="2471"/>
      <c r="L565" s="124"/>
    </row>
    <row r="566" spans="1:12" ht="15.75" x14ac:dyDescent="0.25">
      <c r="A566" s="2424"/>
      <c r="B566" s="2425"/>
      <c r="C566" s="2426"/>
      <c r="D566" s="258">
        <f t="shared" si="8"/>
        <v>0</v>
      </c>
      <c r="E566" s="2426"/>
      <c r="F566" s="2426"/>
      <c r="G566" s="2426"/>
      <c r="H566" s="2426"/>
      <c r="I566" s="2426"/>
      <c r="J566" s="2426"/>
      <c r="K566" s="2471"/>
      <c r="L566" s="124"/>
    </row>
    <row r="567" spans="1:12" ht="15.75" x14ac:dyDescent="0.25">
      <c r="A567" s="2424"/>
      <c r="B567" s="2425"/>
      <c r="C567" s="2426"/>
      <c r="D567" s="258">
        <f t="shared" si="8"/>
        <v>0</v>
      </c>
      <c r="E567" s="2426"/>
      <c r="F567" s="2426"/>
      <c r="G567" s="2426"/>
      <c r="H567" s="2426"/>
      <c r="I567" s="2426"/>
      <c r="J567" s="2426"/>
      <c r="K567" s="2471"/>
      <c r="L567" s="124"/>
    </row>
    <row r="568" spans="1:12" ht="15.75" x14ac:dyDescent="0.25">
      <c r="A568" s="2424"/>
      <c r="B568" s="2425"/>
      <c r="C568" s="2426"/>
      <c r="D568" s="258">
        <f t="shared" si="8"/>
        <v>0</v>
      </c>
      <c r="E568" s="2426"/>
      <c r="F568" s="2426"/>
      <c r="G568" s="2426"/>
      <c r="H568" s="2426"/>
      <c r="I568" s="2426"/>
      <c r="J568" s="2426"/>
      <c r="K568" s="2471"/>
      <c r="L568" s="124"/>
    </row>
    <row r="569" spans="1:12" ht="15.75" x14ac:dyDescent="0.25">
      <c r="A569" s="2424"/>
      <c r="B569" s="2425"/>
      <c r="C569" s="2426"/>
      <c r="D569" s="258">
        <f t="shared" ref="D569:D632" si="9">+C569*(100-E569)/100</f>
        <v>0</v>
      </c>
      <c r="E569" s="2426"/>
      <c r="F569" s="2426"/>
      <c r="G569" s="2426"/>
      <c r="H569" s="2426"/>
      <c r="I569" s="2426"/>
      <c r="J569" s="2426"/>
      <c r="K569" s="2471"/>
      <c r="L569" s="124"/>
    </row>
    <row r="570" spans="1:12" ht="15.75" x14ac:dyDescent="0.25">
      <c r="A570" s="2424"/>
      <c r="B570" s="2425"/>
      <c r="C570" s="2426"/>
      <c r="D570" s="258">
        <f t="shared" si="9"/>
        <v>0</v>
      </c>
      <c r="E570" s="2426"/>
      <c r="F570" s="2426"/>
      <c r="G570" s="2426"/>
      <c r="H570" s="2426"/>
      <c r="I570" s="2426"/>
      <c r="J570" s="2426"/>
      <c r="K570" s="2471"/>
      <c r="L570" s="124"/>
    </row>
    <row r="571" spans="1:12" ht="15.75" x14ac:dyDescent="0.25">
      <c r="A571" s="2424"/>
      <c r="B571" s="2425"/>
      <c r="C571" s="2426"/>
      <c r="D571" s="258">
        <f t="shared" si="9"/>
        <v>0</v>
      </c>
      <c r="E571" s="2426"/>
      <c r="F571" s="2426"/>
      <c r="G571" s="2426"/>
      <c r="H571" s="2426"/>
      <c r="I571" s="2426"/>
      <c r="J571" s="2426"/>
      <c r="K571" s="2471"/>
      <c r="L571" s="124"/>
    </row>
    <row r="572" spans="1:12" ht="15.75" x14ac:dyDescent="0.25">
      <c r="A572" s="2424"/>
      <c r="B572" s="2425"/>
      <c r="C572" s="2426"/>
      <c r="D572" s="258">
        <f t="shared" si="9"/>
        <v>0</v>
      </c>
      <c r="E572" s="2426"/>
      <c r="F572" s="2426"/>
      <c r="G572" s="2426"/>
      <c r="H572" s="2426"/>
      <c r="I572" s="2426"/>
      <c r="J572" s="2426"/>
      <c r="K572" s="2471"/>
      <c r="L572" s="124"/>
    </row>
    <row r="573" spans="1:12" ht="15.75" x14ac:dyDescent="0.25">
      <c r="A573" s="2424"/>
      <c r="B573" s="2425"/>
      <c r="C573" s="2426"/>
      <c r="D573" s="258">
        <f t="shared" si="9"/>
        <v>0</v>
      </c>
      <c r="E573" s="2426"/>
      <c r="F573" s="2426"/>
      <c r="G573" s="2426"/>
      <c r="H573" s="2426"/>
      <c r="I573" s="2426"/>
      <c r="J573" s="2426"/>
      <c r="K573" s="2471"/>
      <c r="L573" s="124"/>
    </row>
    <row r="574" spans="1:12" ht="15.75" x14ac:dyDescent="0.25">
      <c r="A574" s="2424"/>
      <c r="B574" s="2425"/>
      <c r="C574" s="2426"/>
      <c r="D574" s="258">
        <f t="shared" si="9"/>
        <v>0</v>
      </c>
      <c r="E574" s="2426"/>
      <c r="F574" s="2426"/>
      <c r="G574" s="2426"/>
      <c r="H574" s="2426"/>
      <c r="I574" s="2426"/>
      <c r="J574" s="2426"/>
      <c r="K574" s="2471"/>
      <c r="L574" s="124"/>
    </row>
    <row r="575" spans="1:12" ht="15.75" x14ac:dyDescent="0.25">
      <c r="A575" s="2424"/>
      <c r="B575" s="2425"/>
      <c r="C575" s="2426"/>
      <c r="D575" s="258">
        <f t="shared" si="9"/>
        <v>0</v>
      </c>
      <c r="E575" s="2426"/>
      <c r="F575" s="2426"/>
      <c r="G575" s="2426"/>
      <c r="H575" s="2426"/>
      <c r="I575" s="2426"/>
      <c r="J575" s="2426"/>
      <c r="K575" s="2471"/>
      <c r="L575" s="124"/>
    </row>
    <row r="576" spans="1:12" ht="15.75" x14ac:dyDescent="0.25">
      <c r="A576" s="2424"/>
      <c r="B576" s="2425"/>
      <c r="C576" s="2426"/>
      <c r="D576" s="258">
        <f t="shared" si="9"/>
        <v>0</v>
      </c>
      <c r="E576" s="2426"/>
      <c r="F576" s="2426"/>
      <c r="G576" s="2426"/>
      <c r="H576" s="2426"/>
      <c r="I576" s="2426"/>
      <c r="J576" s="2426"/>
      <c r="K576" s="2471"/>
      <c r="L576" s="124"/>
    </row>
    <row r="577" spans="1:12" ht="15.75" x14ac:dyDescent="0.25">
      <c r="A577" s="2424"/>
      <c r="B577" s="2425"/>
      <c r="C577" s="2426"/>
      <c r="D577" s="258">
        <f t="shared" si="9"/>
        <v>0</v>
      </c>
      <c r="E577" s="2426"/>
      <c r="F577" s="2426"/>
      <c r="G577" s="2426"/>
      <c r="H577" s="2426"/>
      <c r="I577" s="2426"/>
      <c r="J577" s="2426"/>
      <c r="K577" s="2471"/>
      <c r="L577" s="124"/>
    </row>
    <row r="578" spans="1:12" ht="15.75" x14ac:dyDescent="0.25">
      <c r="A578" s="2424"/>
      <c r="B578" s="2425"/>
      <c r="C578" s="2426"/>
      <c r="D578" s="258">
        <f t="shared" si="9"/>
        <v>0</v>
      </c>
      <c r="E578" s="2426"/>
      <c r="F578" s="2426"/>
      <c r="G578" s="2426"/>
      <c r="H578" s="2426"/>
      <c r="I578" s="2426"/>
      <c r="J578" s="2426"/>
      <c r="K578" s="2471"/>
      <c r="L578" s="124"/>
    </row>
    <row r="579" spans="1:12" ht="15.75" x14ac:dyDescent="0.25">
      <c r="A579" s="2424"/>
      <c r="B579" s="2425"/>
      <c r="C579" s="2426"/>
      <c r="D579" s="258">
        <f t="shared" si="9"/>
        <v>0</v>
      </c>
      <c r="E579" s="2426"/>
      <c r="F579" s="2426"/>
      <c r="G579" s="2426"/>
      <c r="H579" s="2426"/>
      <c r="I579" s="2426"/>
      <c r="J579" s="2426"/>
      <c r="K579" s="2471"/>
      <c r="L579" s="124"/>
    </row>
    <row r="580" spans="1:12" ht="15.75" x14ac:dyDescent="0.25">
      <c r="A580" s="2424"/>
      <c r="B580" s="2425"/>
      <c r="C580" s="2426"/>
      <c r="D580" s="258">
        <f t="shared" si="9"/>
        <v>0</v>
      </c>
      <c r="E580" s="2426"/>
      <c r="F580" s="2426"/>
      <c r="G580" s="2426"/>
      <c r="H580" s="2426"/>
      <c r="I580" s="2426"/>
      <c r="J580" s="2426"/>
      <c r="K580" s="2471"/>
      <c r="L580" s="124"/>
    </row>
    <row r="581" spans="1:12" ht="15.75" x14ac:dyDescent="0.25">
      <c r="A581" s="2424"/>
      <c r="B581" s="2425"/>
      <c r="C581" s="2426"/>
      <c r="D581" s="258">
        <f t="shared" si="9"/>
        <v>0</v>
      </c>
      <c r="E581" s="2426"/>
      <c r="F581" s="2426"/>
      <c r="G581" s="2426"/>
      <c r="H581" s="2426"/>
      <c r="I581" s="2426"/>
      <c r="J581" s="2426"/>
      <c r="K581" s="2471"/>
      <c r="L581" s="124"/>
    </row>
    <row r="582" spans="1:12" ht="15.75" x14ac:dyDescent="0.25">
      <c r="A582" s="2424"/>
      <c r="B582" s="2425"/>
      <c r="C582" s="2426"/>
      <c r="D582" s="258">
        <f t="shared" si="9"/>
        <v>0</v>
      </c>
      <c r="E582" s="2426"/>
      <c r="F582" s="2426"/>
      <c r="G582" s="2426"/>
      <c r="H582" s="2426"/>
      <c r="I582" s="2426"/>
      <c r="J582" s="2426"/>
      <c r="K582" s="2471"/>
      <c r="L582" s="124"/>
    </row>
    <row r="583" spans="1:12" ht="15.75" x14ac:dyDescent="0.25">
      <c r="A583" s="2424"/>
      <c r="B583" s="2425"/>
      <c r="C583" s="2426"/>
      <c r="D583" s="258">
        <f t="shared" si="9"/>
        <v>0</v>
      </c>
      <c r="E583" s="2426"/>
      <c r="F583" s="2426"/>
      <c r="G583" s="2426"/>
      <c r="H583" s="2426"/>
      <c r="I583" s="2426"/>
      <c r="J583" s="2426"/>
      <c r="K583" s="2471"/>
      <c r="L583" s="124"/>
    </row>
    <row r="584" spans="1:12" ht="15.75" x14ac:dyDescent="0.25">
      <c r="A584" s="2424"/>
      <c r="B584" s="2425"/>
      <c r="C584" s="2426"/>
      <c r="D584" s="258">
        <f t="shared" si="9"/>
        <v>0</v>
      </c>
      <c r="E584" s="2426"/>
      <c r="F584" s="2426"/>
      <c r="G584" s="2426"/>
      <c r="H584" s="2426"/>
      <c r="I584" s="2426"/>
      <c r="J584" s="2426"/>
      <c r="K584" s="2471"/>
      <c r="L584" s="124"/>
    </row>
    <row r="585" spans="1:12" ht="15.75" x14ac:dyDescent="0.25">
      <c r="A585" s="2424"/>
      <c r="B585" s="2425"/>
      <c r="C585" s="2426"/>
      <c r="D585" s="258">
        <f t="shared" si="9"/>
        <v>0</v>
      </c>
      <c r="E585" s="2426"/>
      <c r="F585" s="2426"/>
      <c r="G585" s="2426"/>
      <c r="H585" s="2426"/>
      <c r="I585" s="2426"/>
      <c r="J585" s="2426"/>
      <c r="K585" s="2471"/>
      <c r="L585" s="124"/>
    </row>
    <row r="586" spans="1:12" ht="15.75" x14ac:dyDescent="0.25">
      <c r="A586" s="2424"/>
      <c r="B586" s="2425"/>
      <c r="C586" s="2426"/>
      <c r="D586" s="258">
        <f t="shared" si="9"/>
        <v>0</v>
      </c>
      <c r="E586" s="2426"/>
      <c r="F586" s="2426"/>
      <c r="G586" s="2426"/>
      <c r="H586" s="2426"/>
      <c r="I586" s="2426"/>
      <c r="J586" s="2426"/>
      <c r="K586" s="2471"/>
      <c r="L586" s="124"/>
    </row>
    <row r="587" spans="1:12" ht="15.75" x14ac:dyDescent="0.25">
      <c r="A587" s="2424"/>
      <c r="B587" s="2425"/>
      <c r="C587" s="2426"/>
      <c r="D587" s="258">
        <f t="shared" si="9"/>
        <v>0</v>
      </c>
      <c r="E587" s="2426"/>
      <c r="F587" s="2426"/>
      <c r="G587" s="2426"/>
      <c r="H587" s="2426"/>
      <c r="I587" s="2426"/>
      <c r="J587" s="2426"/>
      <c r="K587" s="2471"/>
      <c r="L587" s="124"/>
    </row>
    <row r="588" spans="1:12" ht="15.75" x14ac:dyDescent="0.25">
      <c r="A588" s="2424"/>
      <c r="B588" s="2425"/>
      <c r="C588" s="2426"/>
      <c r="D588" s="258">
        <f t="shared" si="9"/>
        <v>0</v>
      </c>
      <c r="E588" s="2426"/>
      <c r="F588" s="2426"/>
      <c r="G588" s="2426"/>
      <c r="H588" s="2426"/>
      <c r="I588" s="2426"/>
      <c r="J588" s="2426"/>
      <c r="K588" s="2471"/>
      <c r="L588" s="124"/>
    </row>
    <row r="589" spans="1:12" ht="15.75" x14ac:dyDescent="0.25">
      <c r="A589" s="2424"/>
      <c r="B589" s="2425"/>
      <c r="C589" s="2426"/>
      <c r="D589" s="258">
        <f t="shared" si="9"/>
        <v>0</v>
      </c>
      <c r="E589" s="2426"/>
      <c r="F589" s="2426"/>
      <c r="G589" s="2426"/>
      <c r="H589" s="2426"/>
      <c r="I589" s="2426"/>
      <c r="J589" s="2426"/>
      <c r="K589" s="2471"/>
      <c r="L589" s="124"/>
    </row>
    <row r="590" spans="1:12" ht="15.75" x14ac:dyDescent="0.25">
      <c r="A590" s="2424"/>
      <c r="B590" s="2425"/>
      <c r="C590" s="2426"/>
      <c r="D590" s="258">
        <f t="shared" si="9"/>
        <v>0</v>
      </c>
      <c r="E590" s="2426"/>
      <c r="F590" s="2426"/>
      <c r="G590" s="2426"/>
      <c r="H590" s="2426"/>
      <c r="I590" s="2426"/>
      <c r="J590" s="2426"/>
      <c r="K590" s="2471"/>
      <c r="L590" s="124"/>
    </row>
    <row r="591" spans="1:12" ht="15.75" x14ac:dyDescent="0.25">
      <c r="A591" s="2424"/>
      <c r="B591" s="2425"/>
      <c r="C591" s="2426"/>
      <c r="D591" s="258">
        <f t="shared" si="9"/>
        <v>0</v>
      </c>
      <c r="E591" s="2426"/>
      <c r="F591" s="2426"/>
      <c r="G591" s="2426"/>
      <c r="H591" s="2426"/>
      <c r="I591" s="2426"/>
      <c r="J591" s="2426"/>
      <c r="K591" s="2471"/>
      <c r="L591" s="124"/>
    </row>
    <row r="592" spans="1:12" ht="15.75" x14ac:dyDescent="0.25">
      <c r="A592" s="2424"/>
      <c r="B592" s="2425"/>
      <c r="C592" s="2426"/>
      <c r="D592" s="258">
        <f t="shared" si="9"/>
        <v>0</v>
      </c>
      <c r="E592" s="2426"/>
      <c r="F592" s="2426"/>
      <c r="G592" s="2426"/>
      <c r="H592" s="2426"/>
      <c r="I592" s="2426"/>
      <c r="J592" s="2426"/>
      <c r="K592" s="2471"/>
      <c r="L592" s="124"/>
    </row>
    <row r="593" spans="1:12" ht="15.75" x14ac:dyDescent="0.25">
      <c r="A593" s="2424"/>
      <c r="B593" s="2425"/>
      <c r="C593" s="2426"/>
      <c r="D593" s="258">
        <f t="shared" si="9"/>
        <v>0</v>
      </c>
      <c r="E593" s="2426"/>
      <c r="F593" s="2426"/>
      <c r="G593" s="2426"/>
      <c r="H593" s="2426"/>
      <c r="I593" s="2426"/>
      <c r="J593" s="2426"/>
      <c r="K593" s="2471"/>
      <c r="L593" s="124"/>
    </row>
    <row r="594" spans="1:12" ht="15.75" x14ac:dyDescent="0.25">
      <c r="A594" s="2424"/>
      <c r="B594" s="2425"/>
      <c r="C594" s="2426"/>
      <c r="D594" s="258">
        <f t="shared" si="9"/>
        <v>0</v>
      </c>
      <c r="E594" s="2426"/>
      <c r="F594" s="2426"/>
      <c r="G594" s="2426"/>
      <c r="H594" s="2426"/>
      <c r="I594" s="2426"/>
      <c r="J594" s="2426"/>
      <c r="K594" s="2471"/>
      <c r="L594" s="124"/>
    </row>
    <row r="595" spans="1:12" ht="15.75" x14ac:dyDescent="0.25">
      <c r="A595" s="2424"/>
      <c r="B595" s="2425"/>
      <c r="C595" s="2426"/>
      <c r="D595" s="258">
        <f t="shared" si="9"/>
        <v>0</v>
      </c>
      <c r="E595" s="2426"/>
      <c r="F595" s="2426"/>
      <c r="G595" s="2426"/>
      <c r="H595" s="2426"/>
      <c r="I595" s="2426"/>
      <c r="J595" s="2426"/>
      <c r="K595" s="2471"/>
      <c r="L595" s="124"/>
    </row>
    <row r="596" spans="1:12" ht="15.75" x14ac:dyDescent="0.25">
      <c r="A596" s="2424"/>
      <c r="B596" s="2425"/>
      <c r="C596" s="2426"/>
      <c r="D596" s="258">
        <f t="shared" si="9"/>
        <v>0</v>
      </c>
      <c r="E596" s="2426"/>
      <c r="F596" s="2426"/>
      <c r="G596" s="2426"/>
      <c r="H596" s="2426"/>
      <c r="I596" s="2426"/>
      <c r="J596" s="2426"/>
      <c r="K596" s="2471"/>
      <c r="L596" s="124"/>
    </row>
    <row r="597" spans="1:12" ht="15.75" x14ac:dyDescent="0.25">
      <c r="A597" s="2424"/>
      <c r="B597" s="2425"/>
      <c r="C597" s="2426"/>
      <c r="D597" s="258">
        <f t="shared" si="9"/>
        <v>0</v>
      </c>
      <c r="E597" s="2426"/>
      <c r="F597" s="2426"/>
      <c r="G597" s="2426"/>
      <c r="H597" s="2426"/>
      <c r="I597" s="2426"/>
      <c r="J597" s="2426"/>
      <c r="K597" s="2471"/>
      <c r="L597" s="124"/>
    </row>
    <row r="598" spans="1:12" ht="15.75" x14ac:dyDescent="0.25">
      <c r="A598" s="2424"/>
      <c r="B598" s="2425"/>
      <c r="C598" s="2426"/>
      <c r="D598" s="258">
        <f t="shared" si="9"/>
        <v>0</v>
      </c>
      <c r="E598" s="2426"/>
      <c r="F598" s="2426"/>
      <c r="G598" s="2426"/>
      <c r="H598" s="2426"/>
      <c r="I598" s="2426"/>
      <c r="J598" s="2426"/>
      <c r="K598" s="2471"/>
      <c r="L598" s="124"/>
    </row>
    <row r="599" spans="1:12" ht="15.75" x14ac:dyDescent="0.25">
      <c r="A599" s="2424"/>
      <c r="B599" s="2425"/>
      <c r="C599" s="2426"/>
      <c r="D599" s="258">
        <f t="shared" si="9"/>
        <v>0</v>
      </c>
      <c r="E599" s="2426"/>
      <c r="F599" s="2426"/>
      <c r="G599" s="2426"/>
      <c r="H599" s="2426"/>
      <c r="I599" s="2426"/>
      <c r="J599" s="2426"/>
      <c r="K599" s="2471"/>
      <c r="L599" s="124"/>
    </row>
    <row r="600" spans="1:12" ht="15.75" x14ac:dyDescent="0.25">
      <c r="A600" s="2424"/>
      <c r="B600" s="2425"/>
      <c r="C600" s="2426"/>
      <c r="D600" s="258">
        <f t="shared" si="9"/>
        <v>0</v>
      </c>
      <c r="E600" s="2426"/>
      <c r="F600" s="2426"/>
      <c r="G600" s="2426"/>
      <c r="H600" s="2426"/>
      <c r="I600" s="2426"/>
      <c r="J600" s="2426"/>
      <c r="K600" s="2471"/>
      <c r="L600" s="124"/>
    </row>
    <row r="601" spans="1:12" ht="15.75" x14ac:dyDescent="0.25">
      <c r="A601" s="2424"/>
      <c r="B601" s="2425"/>
      <c r="C601" s="2426"/>
      <c r="D601" s="258">
        <f t="shared" si="9"/>
        <v>0</v>
      </c>
      <c r="E601" s="2426"/>
      <c r="F601" s="2426"/>
      <c r="G601" s="2426"/>
      <c r="H601" s="2426"/>
      <c r="I601" s="2426"/>
      <c r="J601" s="2426"/>
      <c r="K601" s="2471"/>
      <c r="L601" s="124"/>
    </row>
    <row r="602" spans="1:12" ht="15.75" x14ac:dyDescent="0.25">
      <c r="A602" s="2424"/>
      <c r="B602" s="2425"/>
      <c r="C602" s="2426"/>
      <c r="D602" s="258">
        <f t="shared" si="9"/>
        <v>0</v>
      </c>
      <c r="E602" s="2426"/>
      <c r="F602" s="2426"/>
      <c r="G602" s="2426"/>
      <c r="H602" s="2426"/>
      <c r="I602" s="2426"/>
      <c r="J602" s="2426"/>
      <c r="K602" s="2471"/>
      <c r="L602" s="124"/>
    </row>
    <row r="603" spans="1:12" ht="15.75" x14ac:dyDescent="0.25">
      <c r="A603" s="2424"/>
      <c r="B603" s="2425"/>
      <c r="C603" s="2426"/>
      <c r="D603" s="258">
        <f t="shared" si="9"/>
        <v>0</v>
      </c>
      <c r="E603" s="2426"/>
      <c r="F603" s="2426"/>
      <c r="G603" s="2426"/>
      <c r="H603" s="2426"/>
      <c r="I603" s="2426"/>
      <c r="J603" s="2426"/>
      <c r="K603" s="2471"/>
      <c r="L603" s="124"/>
    </row>
    <row r="604" spans="1:12" ht="15.75" x14ac:dyDescent="0.25">
      <c r="A604" s="2424"/>
      <c r="B604" s="2425"/>
      <c r="C604" s="2426"/>
      <c r="D604" s="258">
        <f t="shared" si="9"/>
        <v>0</v>
      </c>
      <c r="E604" s="2426"/>
      <c r="F604" s="2426"/>
      <c r="G604" s="2426"/>
      <c r="H604" s="2426"/>
      <c r="I604" s="2426"/>
      <c r="J604" s="2426"/>
      <c r="K604" s="2471"/>
      <c r="L604" s="124"/>
    </row>
    <row r="605" spans="1:12" ht="15.75" x14ac:dyDescent="0.25">
      <c r="A605" s="2424"/>
      <c r="B605" s="2425"/>
      <c r="C605" s="2426"/>
      <c r="D605" s="258">
        <f t="shared" si="9"/>
        <v>0</v>
      </c>
      <c r="E605" s="2426"/>
      <c r="F605" s="2426"/>
      <c r="G605" s="2426"/>
      <c r="H605" s="2426"/>
      <c r="I605" s="2426"/>
      <c r="J605" s="2426"/>
      <c r="K605" s="2471"/>
      <c r="L605" s="124"/>
    </row>
    <row r="606" spans="1:12" ht="15.75" x14ac:dyDescent="0.25">
      <c r="A606" s="2424"/>
      <c r="B606" s="2425"/>
      <c r="C606" s="2426"/>
      <c r="D606" s="258">
        <f t="shared" si="9"/>
        <v>0</v>
      </c>
      <c r="E606" s="2426"/>
      <c r="F606" s="2426"/>
      <c r="G606" s="2426"/>
      <c r="H606" s="2426"/>
      <c r="I606" s="2426"/>
      <c r="J606" s="2426"/>
      <c r="K606" s="2471"/>
      <c r="L606" s="124"/>
    </row>
    <row r="607" spans="1:12" ht="15.75" x14ac:dyDescent="0.25">
      <c r="A607" s="2424"/>
      <c r="B607" s="2425"/>
      <c r="C607" s="2426"/>
      <c r="D607" s="258">
        <f t="shared" si="9"/>
        <v>0</v>
      </c>
      <c r="E607" s="2426"/>
      <c r="F607" s="2426"/>
      <c r="G607" s="2426"/>
      <c r="H607" s="2426"/>
      <c r="I607" s="2426"/>
      <c r="J607" s="2426"/>
      <c r="K607" s="2471"/>
      <c r="L607" s="124"/>
    </row>
    <row r="608" spans="1:12" ht="15.75" x14ac:dyDescent="0.25">
      <c r="A608" s="2424"/>
      <c r="B608" s="2425"/>
      <c r="C608" s="2426"/>
      <c r="D608" s="258">
        <f t="shared" si="9"/>
        <v>0</v>
      </c>
      <c r="E608" s="2426"/>
      <c r="F608" s="2426"/>
      <c r="G608" s="2426"/>
      <c r="H608" s="2426"/>
      <c r="I608" s="2426"/>
      <c r="J608" s="2426"/>
      <c r="K608" s="2471"/>
      <c r="L608" s="124"/>
    </row>
    <row r="609" spans="1:12" ht="15.75" x14ac:dyDescent="0.25">
      <c r="A609" s="2424"/>
      <c r="B609" s="2425"/>
      <c r="C609" s="2426"/>
      <c r="D609" s="258">
        <f t="shared" si="9"/>
        <v>0</v>
      </c>
      <c r="E609" s="2426"/>
      <c r="F609" s="2426"/>
      <c r="G609" s="2426"/>
      <c r="H609" s="2426"/>
      <c r="I609" s="2426"/>
      <c r="J609" s="2426"/>
      <c r="K609" s="2471"/>
      <c r="L609" s="124"/>
    </row>
    <row r="610" spans="1:12" ht="15.75" x14ac:dyDescent="0.25">
      <c r="A610" s="2424"/>
      <c r="B610" s="2425"/>
      <c r="C610" s="2426"/>
      <c r="D610" s="258">
        <f t="shared" si="9"/>
        <v>0</v>
      </c>
      <c r="E610" s="2426"/>
      <c r="F610" s="2426"/>
      <c r="G610" s="2426"/>
      <c r="H610" s="2426"/>
      <c r="I610" s="2426"/>
      <c r="J610" s="2426"/>
      <c r="K610" s="2471"/>
      <c r="L610" s="124"/>
    </row>
    <row r="611" spans="1:12" ht="15.75" x14ac:dyDescent="0.25">
      <c r="A611" s="2424"/>
      <c r="B611" s="2425"/>
      <c r="C611" s="2426"/>
      <c r="D611" s="258">
        <f t="shared" si="9"/>
        <v>0</v>
      </c>
      <c r="E611" s="2426"/>
      <c r="F611" s="2426"/>
      <c r="G611" s="2426"/>
      <c r="H611" s="2426"/>
      <c r="I611" s="2426"/>
      <c r="J611" s="2426"/>
      <c r="K611" s="2471"/>
      <c r="L611" s="124"/>
    </row>
    <row r="612" spans="1:12" ht="15.75" x14ac:dyDescent="0.25">
      <c r="A612" s="2424"/>
      <c r="B612" s="2425"/>
      <c r="C612" s="2426"/>
      <c r="D612" s="258">
        <f t="shared" si="9"/>
        <v>0</v>
      </c>
      <c r="E612" s="2426"/>
      <c r="F612" s="2426"/>
      <c r="G612" s="2426"/>
      <c r="H612" s="2426"/>
      <c r="I612" s="2426"/>
      <c r="J612" s="2426"/>
      <c r="K612" s="2471"/>
      <c r="L612" s="124"/>
    </row>
    <row r="613" spans="1:12" ht="15.75" x14ac:dyDescent="0.25">
      <c r="A613" s="2424"/>
      <c r="B613" s="2425"/>
      <c r="C613" s="2426"/>
      <c r="D613" s="258">
        <f t="shared" si="9"/>
        <v>0</v>
      </c>
      <c r="E613" s="2426"/>
      <c r="F613" s="2426"/>
      <c r="G613" s="2426"/>
      <c r="H613" s="2426"/>
      <c r="I613" s="2426"/>
      <c r="J613" s="2426"/>
      <c r="K613" s="2471"/>
      <c r="L613" s="124"/>
    </row>
    <row r="614" spans="1:12" ht="15.75" x14ac:dyDescent="0.25">
      <c r="A614" s="2424"/>
      <c r="B614" s="2425"/>
      <c r="C614" s="2426"/>
      <c r="D614" s="258">
        <f t="shared" si="9"/>
        <v>0</v>
      </c>
      <c r="E614" s="2426"/>
      <c r="F614" s="2426"/>
      <c r="G614" s="2426"/>
      <c r="H614" s="2426"/>
      <c r="I614" s="2426"/>
      <c r="J614" s="2426"/>
      <c r="K614" s="2471"/>
      <c r="L614" s="124"/>
    </row>
    <row r="615" spans="1:12" ht="15.75" x14ac:dyDescent="0.25">
      <c r="A615" s="2424"/>
      <c r="B615" s="2425"/>
      <c r="C615" s="2426"/>
      <c r="D615" s="258">
        <f t="shared" si="9"/>
        <v>0</v>
      </c>
      <c r="E615" s="2426"/>
      <c r="F615" s="2426"/>
      <c r="G615" s="2426"/>
      <c r="H615" s="2426"/>
      <c r="I615" s="2426"/>
      <c r="J615" s="2426"/>
      <c r="K615" s="2471"/>
      <c r="L615" s="124"/>
    </row>
    <row r="616" spans="1:12" ht="15.75" x14ac:dyDescent="0.25">
      <c r="A616" s="2424"/>
      <c r="B616" s="2425"/>
      <c r="C616" s="2426"/>
      <c r="D616" s="258">
        <f t="shared" si="9"/>
        <v>0</v>
      </c>
      <c r="E616" s="2426"/>
      <c r="F616" s="2426"/>
      <c r="G616" s="2426"/>
      <c r="H616" s="2426"/>
      <c r="I616" s="2426"/>
      <c r="J616" s="2426"/>
      <c r="K616" s="2471"/>
      <c r="L616" s="124"/>
    </row>
    <row r="617" spans="1:12" ht="15.75" x14ac:dyDescent="0.25">
      <c r="A617" s="2424"/>
      <c r="B617" s="2425"/>
      <c r="C617" s="2426"/>
      <c r="D617" s="258">
        <f t="shared" si="9"/>
        <v>0</v>
      </c>
      <c r="E617" s="2426"/>
      <c r="F617" s="2426"/>
      <c r="G617" s="2426"/>
      <c r="H617" s="2426"/>
      <c r="I617" s="2426"/>
      <c r="J617" s="2426"/>
      <c r="K617" s="2471"/>
      <c r="L617" s="124"/>
    </row>
    <row r="618" spans="1:12" ht="15.75" x14ac:dyDescent="0.25">
      <c r="A618" s="2424"/>
      <c r="B618" s="2425"/>
      <c r="C618" s="2426"/>
      <c r="D618" s="258">
        <f t="shared" si="9"/>
        <v>0</v>
      </c>
      <c r="E618" s="2426"/>
      <c r="F618" s="2426"/>
      <c r="G618" s="2426"/>
      <c r="H618" s="2426"/>
      <c r="I618" s="2426"/>
      <c r="J618" s="2426"/>
      <c r="K618" s="2471"/>
      <c r="L618" s="124"/>
    </row>
    <row r="619" spans="1:12" ht="15.75" x14ac:dyDescent="0.25">
      <c r="A619" s="2424"/>
      <c r="B619" s="2425"/>
      <c r="C619" s="2426"/>
      <c r="D619" s="258">
        <f t="shared" si="9"/>
        <v>0</v>
      </c>
      <c r="E619" s="2426"/>
      <c r="F619" s="2426"/>
      <c r="G619" s="2426"/>
      <c r="H619" s="2426"/>
      <c r="I619" s="2426"/>
      <c r="J619" s="2426"/>
      <c r="K619" s="2471"/>
      <c r="L619" s="124"/>
    </row>
    <row r="620" spans="1:12" ht="15.75" x14ac:dyDescent="0.25">
      <c r="A620" s="2424"/>
      <c r="B620" s="2425"/>
      <c r="C620" s="2426"/>
      <c r="D620" s="258">
        <f t="shared" si="9"/>
        <v>0</v>
      </c>
      <c r="E620" s="2426"/>
      <c r="F620" s="2426"/>
      <c r="G620" s="2426"/>
      <c r="H620" s="2426"/>
      <c r="I620" s="2426"/>
      <c r="J620" s="2426"/>
      <c r="K620" s="2471"/>
      <c r="L620" s="124"/>
    </row>
    <row r="621" spans="1:12" ht="15.75" x14ac:dyDescent="0.25">
      <c r="A621" s="2424"/>
      <c r="B621" s="2425"/>
      <c r="C621" s="2426"/>
      <c r="D621" s="258">
        <f t="shared" si="9"/>
        <v>0</v>
      </c>
      <c r="E621" s="2426"/>
      <c r="F621" s="2426"/>
      <c r="G621" s="2426"/>
      <c r="H621" s="2426"/>
      <c r="I621" s="2426"/>
      <c r="J621" s="2426"/>
      <c r="K621" s="2471"/>
      <c r="L621" s="124"/>
    </row>
    <row r="622" spans="1:12" ht="15.75" x14ac:dyDescent="0.25">
      <c r="A622" s="2424"/>
      <c r="B622" s="2425"/>
      <c r="C622" s="2426"/>
      <c r="D622" s="258">
        <f t="shared" si="9"/>
        <v>0</v>
      </c>
      <c r="E622" s="2426"/>
      <c r="F622" s="2426"/>
      <c r="G622" s="2426"/>
      <c r="H622" s="2426"/>
      <c r="I622" s="2426"/>
      <c r="J622" s="2426"/>
      <c r="K622" s="2471"/>
      <c r="L622" s="124"/>
    </row>
    <row r="623" spans="1:12" ht="15.75" x14ac:dyDescent="0.25">
      <c r="A623" s="2424"/>
      <c r="B623" s="2425"/>
      <c r="C623" s="2426"/>
      <c r="D623" s="258">
        <f t="shared" si="9"/>
        <v>0</v>
      </c>
      <c r="E623" s="2426"/>
      <c r="F623" s="2426"/>
      <c r="G623" s="2426"/>
      <c r="H623" s="2426"/>
      <c r="I623" s="2426"/>
      <c r="J623" s="2426"/>
      <c r="K623" s="2471"/>
      <c r="L623" s="124"/>
    </row>
    <row r="624" spans="1:12" ht="15.75" x14ac:dyDescent="0.25">
      <c r="A624" s="2424"/>
      <c r="B624" s="2425"/>
      <c r="C624" s="2426"/>
      <c r="D624" s="258">
        <f t="shared" si="9"/>
        <v>0</v>
      </c>
      <c r="E624" s="2426"/>
      <c r="F624" s="2426"/>
      <c r="G624" s="2426"/>
      <c r="H624" s="2426"/>
      <c r="I624" s="2426"/>
      <c r="J624" s="2426"/>
      <c r="K624" s="2471"/>
      <c r="L624" s="124"/>
    </row>
    <row r="625" spans="1:12" ht="15.75" x14ac:dyDescent="0.25">
      <c r="A625" s="2424"/>
      <c r="B625" s="2425"/>
      <c r="C625" s="2426"/>
      <c r="D625" s="258">
        <f t="shared" si="9"/>
        <v>0</v>
      </c>
      <c r="E625" s="2426"/>
      <c r="F625" s="2426"/>
      <c r="G625" s="2426"/>
      <c r="H625" s="2426"/>
      <c r="I625" s="2426"/>
      <c r="J625" s="2426"/>
      <c r="K625" s="2471"/>
      <c r="L625" s="124"/>
    </row>
    <row r="626" spans="1:12" ht="15.75" x14ac:dyDescent="0.25">
      <c r="A626" s="2424"/>
      <c r="B626" s="2425"/>
      <c r="C626" s="2426"/>
      <c r="D626" s="258">
        <f t="shared" si="9"/>
        <v>0</v>
      </c>
      <c r="E626" s="2426"/>
      <c r="F626" s="2426"/>
      <c r="G626" s="2426"/>
      <c r="H626" s="2426"/>
      <c r="I626" s="2426"/>
      <c r="J626" s="2426"/>
      <c r="K626" s="2471"/>
      <c r="L626" s="124"/>
    </row>
    <row r="627" spans="1:12" ht="15.75" x14ac:dyDescent="0.25">
      <c r="A627" s="2424"/>
      <c r="B627" s="2425"/>
      <c r="C627" s="2426"/>
      <c r="D627" s="258">
        <f t="shared" si="9"/>
        <v>0</v>
      </c>
      <c r="E627" s="2426"/>
      <c r="F627" s="2426"/>
      <c r="G627" s="2426"/>
      <c r="H627" s="2426"/>
      <c r="I627" s="2426"/>
      <c r="J627" s="2426"/>
      <c r="K627" s="2471"/>
      <c r="L627" s="124"/>
    </row>
    <row r="628" spans="1:12" ht="15.75" x14ac:dyDescent="0.25">
      <c r="A628" s="2424"/>
      <c r="B628" s="2425"/>
      <c r="C628" s="2426"/>
      <c r="D628" s="258">
        <f t="shared" si="9"/>
        <v>0</v>
      </c>
      <c r="E628" s="2426"/>
      <c r="F628" s="2426"/>
      <c r="G628" s="2426"/>
      <c r="H628" s="2426"/>
      <c r="I628" s="2426"/>
      <c r="J628" s="2426"/>
      <c r="K628" s="2471"/>
      <c r="L628" s="124"/>
    </row>
    <row r="629" spans="1:12" ht="15.75" x14ac:dyDescent="0.25">
      <c r="A629" s="2424"/>
      <c r="B629" s="2425"/>
      <c r="C629" s="2426"/>
      <c r="D629" s="258">
        <f t="shared" si="9"/>
        <v>0</v>
      </c>
      <c r="E629" s="2426"/>
      <c r="F629" s="2426"/>
      <c r="G629" s="2426"/>
      <c r="H629" s="2426"/>
      <c r="I629" s="2426"/>
      <c r="J629" s="2426"/>
      <c r="K629" s="2471"/>
      <c r="L629" s="124"/>
    </row>
    <row r="630" spans="1:12" ht="15.75" x14ac:dyDescent="0.25">
      <c r="A630" s="2424"/>
      <c r="B630" s="2425"/>
      <c r="C630" s="2426"/>
      <c r="D630" s="258">
        <f t="shared" si="9"/>
        <v>0</v>
      </c>
      <c r="E630" s="2426"/>
      <c r="F630" s="2426"/>
      <c r="G630" s="2426"/>
      <c r="H630" s="2426"/>
      <c r="I630" s="2426"/>
      <c r="J630" s="2426"/>
      <c r="K630" s="2471"/>
      <c r="L630" s="124"/>
    </row>
    <row r="631" spans="1:12" ht="15.75" x14ac:dyDescent="0.25">
      <c r="A631" s="2424"/>
      <c r="B631" s="2425"/>
      <c r="C631" s="2426"/>
      <c r="D631" s="258">
        <f t="shared" si="9"/>
        <v>0</v>
      </c>
      <c r="E631" s="2426"/>
      <c r="F631" s="2426"/>
      <c r="G631" s="2426"/>
      <c r="H631" s="2426"/>
      <c r="I631" s="2426"/>
      <c r="J631" s="2426"/>
      <c r="K631" s="2471"/>
      <c r="L631" s="124"/>
    </row>
    <row r="632" spans="1:12" ht="15.75" x14ac:dyDescent="0.25">
      <c r="A632" s="2424"/>
      <c r="B632" s="2425"/>
      <c r="C632" s="2426"/>
      <c r="D632" s="258">
        <f t="shared" si="9"/>
        <v>0</v>
      </c>
      <c r="E632" s="2426"/>
      <c r="F632" s="2426"/>
      <c r="G632" s="2426"/>
      <c r="H632" s="2426"/>
      <c r="I632" s="2426"/>
      <c r="J632" s="2426"/>
      <c r="K632" s="2471"/>
      <c r="L632" s="124"/>
    </row>
    <row r="633" spans="1:12" ht="15.75" x14ac:dyDescent="0.25">
      <c r="A633" s="2424"/>
      <c r="B633" s="2425"/>
      <c r="C633" s="2426"/>
      <c r="D633" s="258">
        <f t="shared" ref="D633:D696" si="10">+C633*(100-E633)/100</f>
        <v>0</v>
      </c>
      <c r="E633" s="2426"/>
      <c r="F633" s="2426"/>
      <c r="G633" s="2426"/>
      <c r="H633" s="2426"/>
      <c r="I633" s="2426"/>
      <c r="J633" s="2426"/>
      <c r="K633" s="2471"/>
      <c r="L633" s="124"/>
    </row>
    <row r="634" spans="1:12" ht="15.75" x14ac:dyDescent="0.25">
      <c r="A634" s="2424"/>
      <c r="B634" s="2425"/>
      <c r="C634" s="2426"/>
      <c r="D634" s="258">
        <f t="shared" si="10"/>
        <v>0</v>
      </c>
      <c r="E634" s="2426"/>
      <c r="F634" s="2426"/>
      <c r="G634" s="2426"/>
      <c r="H634" s="2426"/>
      <c r="I634" s="2426"/>
      <c r="J634" s="2426"/>
      <c r="K634" s="2471"/>
      <c r="L634" s="124"/>
    </row>
    <row r="635" spans="1:12" ht="15.75" x14ac:dyDescent="0.25">
      <c r="A635" s="2424"/>
      <c r="B635" s="2425"/>
      <c r="C635" s="2426"/>
      <c r="D635" s="258">
        <f t="shared" si="10"/>
        <v>0</v>
      </c>
      <c r="E635" s="2426"/>
      <c r="F635" s="2426"/>
      <c r="G635" s="2426"/>
      <c r="H635" s="2426"/>
      <c r="I635" s="2426"/>
      <c r="J635" s="2426"/>
      <c r="K635" s="2471"/>
      <c r="L635" s="124"/>
    </row>
    <row r="636" spans="1:12" ht="15.75" x14ac:dyDescent="0.25">
      <c r="A636" s="2424"/>
      <c r="B636" s="2425"/>
      <c r="C636" s="2426"/>
      <c r="D636" s="258">
        <f t="shared" si="10"/>
        <v>0</v>
      </c>
      <c r="E636" s="2426"/>
      <c r="F636" s="2426"/>
      <c r="G636" s="2426"/>
      <c r="H636" s="2426"/>
      <c r="I636" s="2426"/>
      <c r="J636" s="2426"/>
      <c r="K636" s="2471"/>
      <c r="L636" s="124"/>
    </row>
    <row r="637" spans="1:12" ht="15.75" x14ac:dyDescent="0.25">
      <c r="A637" s="2424"/>
      <c r="B637" s="2425"/>
      <c r="C637" s="2426"/>
      <c r="D637" s="258">
        <f t="shared" si="10"/>
        <v>0</v>
      </c>
      <c r="E637" s="2426"/>
      <c r="F637" s="2426"/>
      <c r="G637" s="2426"/>
      <c r="H637" s="2426"/>
      <c r="I637" s="2426"/>
      <c r="J637" s="2426"/>
      <c r="K637" s="2471"/>
      <c r="L637" s="124"/>
    </row>
    <row r="638" spans="1:12" ht="15.75" x14ac:dyDescent="0.25">
      <c r="A638" s="2424"/>
      <c r="B638" s="2425"/>
      <c r="C638" s="2426"/>
      <c r="D638" s="258">
        <f t="shared" si="10"/>
        <v>0</v>
      </c>
      <c r="E638" s="2426"/>
      <c r="F638" s="2426"/>
      <c r="G638" s="2426"/>
      <c r="H638" s="2426"/>
      <c r="I638" s="2426"/>
      <c r="J638" s="2426"/>
      <c r="K638" s="2471"/>
      <c r="L638" s="124"/>
    </row>
    <row r="639" spans="1:12" ht="15.75" x14ac:dyDescent="0.25">
      <c r="A639" s="2424"/>
      <c r="B639" s="2425"/>
      <c r="C639" s="2426"/>
      <c r="D639" s="258">
        <f t="shared" si="10"/>
        <v>0</v>
      </c>
      <c r="E639" s="2426"/>
      <c r="F639" s="2426"/>
      <c r="G639" s="2426"/>
      <c r="H639" s="2426"/>
      <c r="I639" s="2426"/>
      <c r="J639" s="2426"/>
      <c r="K639" s="2471"/>
      <c r="L639" s="124"/>
    </row>
    <row r="640" spans="1:12" ht="15.75" x14ac:dyDescent="0.25">
      <c r="A640" s="2424"/>
      <c r="B640" s="2425"/>
      <c r="C640" s="2426"/>
      <c r="D640" s="258">
        <f t="shared" si="10"/>
        <v>0</v>
      </c>
      <c r="E640" s="2426"/>
      <c r="F640" s="2426"/>
      <c r="G640" s="2426"/>
      <c r="H640" s="2426"/>
      <c r="I640" s="2426"/>
      <c r="J640" s="2426"/>
      <c r="K640" s="2471"/>
      <c r="L640" s="124"/>
    </row>
    <row r="641" spans="1:12" ht="15.75" x14ac:dyDescent="0.25">
      <c r="A641" s="2424"/>
      <c r="B641" s="2425"/>
      <c r="C641" s="2426"/>
      <c r="D641" s="258">
        <f t="shared" si="10"/>
        <v>0</v>
      </c>
      <c r="E641" s="2426"/>
      <c r="F641" s="2426"/>
      <c r="G641" s="2426"/>
      <c r="H641" s="2426"/>
      <c r="I641" s="2426"/>
      <c r="J641" s="2426"/>
      <c r="K641" s="2471"/>
      <c r="L641" s="124"/>
    </row>
    <row r="642" spans="1:12" ht="15.75" x14ac:dyDescent="0.25">
      <c r="A642" s="2424"/>
      <c r="B642" s="2425"/>
      <c r="C642" s="2426"/>
      <c r="D642" s="258">
        <f t="shared" si="10"/>
        <v>0</v>
      </c>
      <c r="E642" s="2426"/>
      <c r="F642" s="2426"/>
      <c r="G642" s="2426"/>
      <c r="H642" s="2426"/>
      <c r="I642" s="2426"/>
      <c r="J642" s="2426"/>
      <c r="K642" s="2471"/>
      <c r="L642" s="124"/>
    </row>
    <row r="643" spans="1:12" ht="15.75" x14ac:dyDescent="0.25">
      <c r="A643" s="2424"/>
      <c r="B643" s="2425"/>
      <c r="C643" s="2426"/>
      <c r="D643" s="258">
        <f t="shared" si="10"/>
        <v>0</v>
      </c>
      <c r="E643" s="2426"/>
      <c r="F643" s="2426"/>
      <c r="G643" s="2426"/>
      <c r="H643" s="2426"/>
      <c r="I643" s="2426"/>
      <c r="J643" s="2426"/>
      <c r="K643" s="2471"/>
      <c r="L643" s="124"/>
    </row>
    <row r="644" spans="1:12" ht="15.75" x14ac:dyDescent="0.25">
      <c r="A644" s="2424"/>
      <c r="B644" s="2425"/>
      <c r="C644" s="2426"/>
      <c r="D644" s="258">
        <f t="shared" si="10"/>
        <v>0</v>
      </c>
      <c r="E644" s="2426"/>
      <c r="F644" s="2426"/>
      <c r="G644" s="2426"/>
      <c r="H644" s="2426"/>
      <c r="I644" s="2426"/>
      <c r="J644" s="2426"/>
      <c r="K644" s="2471"/>
      <c r="L644" s="124"/>
    </row>
    <row r="645" spans="1:12" ht="15.75" x14ac:dyDescent="0.25">
      <c r="A645" s="2424"/>
      <c r="B645" s="2425"/>
      <c r="C645" s="2426"/>
      <c r="D645" s="258">
        <f t="shared" si="10"/>
        <v>0</v>
      </c>
      <c r="E645" s="2426"/>
      <c r="F645" s="2426"/>
      <c r="G645" s="2426"/>
      <c r="H645" s="2426"/>
      <c r="I645" s="2426"/>
      <c r="J645" s="2426"/>
      <c r="K645" s="2471"/>
      <c r="L645" s="124"/>
    </row>
    <row r="646" spans="1:12" ht="15.75" x14ac:dyDescent="0.25">
      <c r="A646" s="2424"/>
      <c r="B646" s="2425"/>
      <c r="C646" s="2426"/>
      <c r="D646" s="258">
        <f t="shared" si="10"/>
        <v>0</v>
      </c>
      <c r="E646" s="2426"/>
      <c r="F646" s="2426"/>
      <c r="G646" s="2426"/>
      <c r="H646" s="2426"/>
      <c r="I646" s="2426"/>
      <c r="J646" s="2426"/>
      <c r="K646" s="2471"/>
      <c r="L646" s="124"/>
    </row>
    <row r="647" spans="1:12" ht="15.75" x14ac:dyDescent="0.25">
      <c r="A647" s="2424"/>
      <c r="B647" s="2425"/>
      <c r="C647" s="2426"/>
      <c r="D647" s="258">
        <f t="shared" si="10"/>
        <v>0</v>
      </c>
      <c r="E647" s="2426"/>
      <c r="F647" s="2426"/>
      <c r="G647" s="2426"/>
      <c r="H647" s="2426"/>
      <c r="I647" s="2426"/>
      <c r="J647" s="2426"/>
      <c r="K647" s="2471"/>
      <c r="L647" s="124"/>
    </row>
    <row r="648" spans="1:12" ht="15.75" x14ac:dyDescent="0.25">
      <c r="A648" s="2424"/>
      <c r="B648" s="2425"/>
      <c r="C648" s="2426"/>
      <c r="D648" s="258">
        <f t="shared" si="10"/>
        <v>0</v>
      </c>
      <c r="E648" s="2426"/>
      <c r="F648" s="2426"/>
      <c r="G648" s="2426"/>
      <c r="H648" s="2426"/>
      <c r="I648" s="2426"/>
      <c r="J648" s="2426"/>
      <c r="K648" s="2471"/>
      <c r="L648" s="124"/>
    </row>
    <row r="649" spans="1:12" ht="15.75" x14ac:dyDescent="0.25">
      <c r="A649" s="2424"/>
      <c r="B649" s="2425"/>
      <c r="C649" s="2426"/>
      <c r="D649" s="258">
        <f t="shared" si="10"/>
        <v>0</v>
      </c>
      <c r="E649" s="2426"/>
      <c r="F649" s="2426"/>
      <c r="G649" s="2426"/>
      <c r="H649" s="2426"/>
      <c r="I649" s="2426"/>
      <c r="J649" s="2426"/>
      <c r="K649" s="2471"/>
      <c r="L649" s="124"/>
    </row>
    <row r="650" spans="1:12" ht="15.75" x14ac:dyDescent="0.25">
      <c r="A650" s="2424"/>
      <c r="B650" s="2425"/>
      <c r="C650" s="2426"/>
      <c r="D650" s="258">
        <f t="shared" si="10"/>
        <v>0</v>
      </c>
      <c r="E650" s="2426"/>
      <c r="F650" s="2426"/>
      <c r="G650" s="2426"/>
      <c r="H650" s="2426"/>
      <c r="I650" s="2426"/>
      <c r="J650" s="2426"/>
      <c r="K650" s="2471"/>
      <c r="L650" s="124"/>
    </row>
    <row r="651" spans="1:12" ht="15.75" x14ac:dyDescent="0.25">
      <c r="A651" s="2424"/>
      <c r="B651" s="2425"/>
      <c r="C651" s="2426"/>
      <c r="D651" s="258">
        <f t="shared" si="10"/>
        <v>0</v>
      </c>
      <c r="E651" s="2426"/>
      <c r="F651" s="2426"/>
      <c r="G651" s="2426"/>
      <c r="H651" s="2426"/>
      <c r="I651" s="2426"/>
      <c r="J651" s="2426"/>
      <c r="K651" s="2471"/>
      <c r="L651" s="124"/>
    </row>
    <row r="652" spans="1:12" ht="15.75" x14ac:dyDescent="0.25">
      <c r="A652" s="2424"/>
      <c r="B652" s="2425"/>
      <c r="C652" s="2426"/>
      <c r="D652" s="258">
        <f t="shared" si="10"/>
        <v>0</v>
      </c>
      <c r="E652" s="2426"/>
      <c r="F652" s="2426"/>
      <c r="G652" s="2426"/>
      <c r="H652" s="2426"/>
      <c r="I652" s="2426"/>
      <c r="J652" s="2426"/>
      <c r="K652" s="2471"/>
      <c r="L652" s="124"/>
    </row>
    <row r="653" spans="1:12" ht="15.75" x14ac:dyDescent="0.25">
      <c r="A653" s="2424"/>
      <c r="B653" s="2425"/>
      <c r="C653" s="2426"/>
      <c r="D653" s="258">
        <f t="shared" si="10"/>
        <v>0</v>
      </c>
      <c r="E653" s="2426"/>
      <c r="F653" s="2426"/>
      <c r="G653" s="2426"/>
      <c r="H653" s="2426"/>
      <c r="I653" s="2426"/>
      <c r="J653" s="2426"/>
      <c r="K653" s="2471"/>
      <c r="L653" s="124"/>
    </row>
    <row r="654" spans="1:12" ht="15.75" x14ac:dyDescent="0.25">
      <c r="A654" s="2424"/>
      <c r="B654" s="2425"/>
      <c r="C654" s="2426"/>
      <c r="D654" s="258">
        <f t="shared" si="10"/>
        <v>0</v>
      </c>
      <c r="E654" s="2426"/>
      <c r="F654" s="2426"/>
      <c r="G654" s="2426"/>
      <c r="H654" s="2426"/>
      <c r="I654" s="2426"/>
      <c r="J654" s="2426"/>
      <c r="K654" s="2471"/>
      <c r="L654" s="124"/>
    </row>
    <row r="655" spans="1:12" ht="15.75" x14ac:dyDescent="0.25">
      <c r="A655" s="2424"/>
      <c r="B655" s="2425"/>
      <c r="C655" s="2426"/>
      <c r="D655" s="258">
        <f t="shared" si="10"/>
        <v>0</v>
      </c>
      <c r="E655" s="2426"/>
      <c r="F655" s="2426"/>
      <c r="G655" s="2426"/>
      <c r="H655" s="2426"/>
      <c r="I655" s="2426"/>
      <c r="J655" s="2426"/>
      <c r="K655" s="2471"/>
      <c r="L655" s="124"/>
    </row>
    <row r="656" spans="1:12" ht="15.75" x14ac:dyDescent="0.25">
      <c r="A656" s="2424"/>
      <c r="B656" s="2425"/>
      <c r="C656" s="2426"/>
      <c r="D656" s="258">
        <f t="shared" si="10"/>
        <v>0</v>
      </c>
      <c r="E656" s="2426"/>
      <c r="F656" s="2426"/>
      <c r="G656" s="2426"/>
      <c r="H656" s="2426"/>
      <c r="I656" s="2426"/>
      <c r="J656" s="2426"/>
      <c r="K656" s="2471"/>
      <c r="L656" s="124"/>
    </row>
    <row r="657" spans="1:12" ht="15.75" x14ac:dyDescent="0.25">
      <c r="A657" s="2424"/>
      <c r="B657" s="2425"/>
      <c r="C657" s="2426"/>
      <c r="D657" s="258">
        <f t="shared" si="10"/>
        <v>0</v>
      </c>
      <c r="E657" s="2426"/>
      <c r="F657" s="2426"/>
      <c r="G657" s="2426"/>
      <c r="H657" s="2426"/>
      <c r="I657" s="2426"/>
      <c r="J657" s="2426"/>
      <c r="K657" s="2471"/>
      <c r="L657" s="124"/>
    </row>
    <row r="658" spans="1:12" ht="15.75" x14ac:dyDescent="0.25">
      <c r="A658" s="2424"/>
      <c r="B658" s="2425"/>
      <c r="C658" s="2426"/>
      <c r="D658" s="258">
        <f t="shared" si="10"/>
        <v>0</v>
      </c>
      <c r="E658" s="2426"/>
      <c r="F658" s="2426"/>
      <c r="G658" s="2426"/>
      <c r="H658" s="2426"/>
      <c r="I658" s="2426"/>
      <c r="J658" s="2426"/>
      <c r="K658" s="2471"/>
      <c r="L658" s="124"/>
    </row>
    <row r="659" spans="1:12" ht="15.75" x14ac:dyDescent="0.25">
      <c r="A659" s="2424"/>
      <c r="B659" s="2425"/>
      <c r="C659" s="2426"/>
      <c r="D659" s="258">
        <f t="shared" si="10"/>
        <v>0</v>
      </c>
      <c r="E659" s="2426"/>
      <c r="F659" s="2426"/>
      <c r="G659" s="2426"/>
      <c r="H659" s="2426"/>
      <c r="I659" s="2426"/>
      <c r="J659" s="2426"/>
      <c r="K659" s="2471"/>
      <c r="L659" s="124"/>
    </row>
    <row r="660" spans="1:12" ht="15.75" x14ac:dyDescent="0.25">
      <c r="A660" s="2424"/>
      <c r="B660" s="2425"/>
      <c r="C660" s="2426"/>
      <c r="D660" s="258">
        <f t="shared" si="10"/>
        <v>0</v>
      </c>
      <c r="E660" s="2426"/>
      <c r="F660" s="2426"/>
      <c r="G660" s="2426"/>
      <c r="H660" s="2426"/>
      <c r="I660" s="2426"/>
      <c r="J660" s="2426"/>
      <c r="K660" s="2471"/>
      <c r="L660" s="124"/>
    </row>
    <row r="661" spans="1:12" ht="15.75" x14ac:dyDescent="0.25">
      <c r="A661" s="2424"/>
      <c r="B661" s="2425"/>
      <c r="C661" s="2426"/>
      <c r="D661" s="258">
        <f t="shared" si="10"/>
        <v>0</v>
      </c>
      <c r="E661" s="2426"/>
      <c r="F661" s="2426"/>
      <c r="G661" s="2426"/>
      <c r="H661" s="2426"/>
      <c r="I661" s="2426"/>
      <c r="J661" s="2426"/>
      <c r="K661" s="2471"/>
      <c r="L661" s="124"/>
    </row>
    <row r="662" spans="1:12" ht="15.75" x14ac:dyDescent="0.25">
      <c r="A662" s="2424"/>
      <c r="B662" s="2425"/>
      <c r="C662" s="2426"/>
      <c r="D662" s="258">
        <f t="shared" si="10"/>
        <v>0</v>
      </c>
      <c r="E662" s="2426"/>
      <c r="F662" s="2426"/>
      <c r="G662" s="2426"/>
      <c r="H662" s="2426"/>
      <c r="I662" s="2426"/>
      <c r="J662" s="2426"/>
      <c r="K662" s="2471"/>
      <c r="L662" s="124"/>
    </row>
    <row r="663" spans="1:12" ht="15.75" x14ac:dyDescent="0.25">
      <c r="A663" s="2424"/>
      <c r="B663" s="2425"/>
      <c r="C663" s="2426"/>
      <c r="D663" s="258">
        <f t="shared" si="10"/>
        <v>0</v>
      </c>
      <c r="E663" s="2426"/>
      <c r="F663" s="2426"/>
      <c r="G663" s="2426"/>
      <c r="H663" s="2426"/>
      <c r="I663" s="2426"/>
      <c r="J663" s="2426"/>
      <c r="K663" s="2471"/>
      <c r="L663" s="124"/>
    </row>
    <row r="664" spans="1:12" ht="15.75" x14ac:dyDescent="0.25">
      <c r="A664" s="2424"/>
      <c r="B664" s="2425"/>
      <c r="C664" s="2426"/>
      <c r="D664" s="258">
        <f t="shared" si="10"/>
        <v>0</v>
      </c>
      <c r="E664" s="2426"/>
      <c r="F664" s="2426"/>
      <c r="G664" s="2426"/>
      <c r="H664" s="2426"/>
      <c r="I664" s="2426"/>
      <c r="J664" s="2426"/>
      <c r="K664" s="2471"/>
      <c r="L664" s="124"/>
    </row>
    <row r="665" spans="1:12" ht="15.75" x14ac:dyDescent="0.25">
      <c r="A665" s="2424"/>
      <c r="B665" s="2425"/>
      <c r="C665" s="2426"/>
      <c r="D665" s="258">
        <f t="shared" si="10"/>
        <v>0</v>
      </c>
      <c r="E665" s="2426"/>
      <c r="F665" s="2426"/>
      <c r="G665" s="2426"/>
      <c r="H665" s="2426"/>
      <c r="I665" s="2426"/>
      <c r="J665" s="2426"/>
      <c r="K665" s="2471"/>
      <c r="L665" s="124"/>
    </row>
    <row r="666" spans="1:12" ht="15.75" x14ac:dyDescent="0.25">
      <c r="A666" s="2424"/>
      <c r="B666" s="2425"/>
      <c r="C666" s="2426"/>
      <c r="D666" s="258">
        <f t="shared" si="10"/>
        <v>0</v>
      </c>
      <c r="E666" s="2426"/>
      <c r="F666" s="2426"/>
      <c r="G666" s="2426"/>
      <c r="H666" s="2426"/>
      <c r="I666" s="2426"/>
      <c r="J666" s="2426"/>
      <c r="K666" s="2471"/>
      <c r="L666" s="124"/>
    </row>
    <row r="667" spans="1:12" ht="15.75" x14ac:dyDescent="0.25">
      <c r="A667" s="2424"/>
      <c r="B667" s="2425"/>
      <c r="C667" s="2426"/>
      <c r="D667" s="258">
        <f t="shared" si="10"/>
        <v>0</v>
      </c>
      <c r="E667" s="2426"/>
      <c r="F667" s="2426"/>
      <c r="G667" s="2426"/>
      <c r="H667" s="2426"/>
      <c r="I667" s="2426"/>
      <c r="J667" s="2426"/>
      <c r="K667" s="2471"/>
      <c r="L667" s="124"/>
    </row>
    <row r="668" spans="1:12" ht="15.75" x14ac:dyDescent="0.25">
      <c r="A668" s="2424"/>
      <c r="B668" s="2425"/>
      <c r="C668" s="2426"/>
      <c r="D668" s="258">
        <f t="shared" si="10"/>
        <v>0</v>
      </c>
      <c r="E668" s="2426"/>
      <c r="F668" s="2426"/>
      <c r="G668" s="2426"/>
      <c r="H668" s="2426"/>
      <c r="I668" s="2426"/>
      <c r="J668" s="2426"/>
      <c r="K668" s="2471"/>
      <c r="L668" s="124"/>
    </row>
    <row r="669" spans="1:12" ht="15.75" x14ac:dyDescent="0.25">
      <c r="A669" s="2424"/>
      <c r="B669" s="2425"/>
      <c r="C669" s="2426"/>
      <c r="D669" s="258">
        <f t="shared" si="10"/>
        <v>0</v>
      </c>
      <c r="E669" s="2426"/>
      <c r="F669" s="2426"/>
      <c r="G669" s="2426"/>
      <c r="H669" s="2426"/>
      <c r="I669" s="2426"/>
      <c r="J669" s="2426"/>
      <c r="K669" s="2471"/>
      <c r="L669" s="124"/>
    </row>
    <row r="670" spans="1:12" ht="15.75" x14ac:dyDescent="0.25">
      <c r="A670" s="2424"/>
      <c r="B670" s="2425"/>
      <c r="C670" s="2426"/>
      <c r="D670" s="258">
        <f t="shared" si="10"/>
        <v>0</v>
      </c>
      <c r="E670" s="2426"/>
      <c r="F670" s="2426"/>
      <c r="G670" s="2426"/>
      <c r="H670" s="2426"/>
      <c r="I670" s="2426"/>
      <c r="J670" s="2426"/>
      <c r="K670" s="2471"/>
      <c r="L670" s="124"/>
    </row>
    <row r="671" spans="1:12" ht="15.75" x14ac:dyDescent="0.25">
      <c r="A671" s="2424"/>
      <c r="B671" s="2425"/>
      <c r="C671" s="2426"/>
      <c r="D671" s="258">
        <f t="shared" si="10"/>
        <v>0</v>
      </c>
      <c r="E671" s="2426"/>
      <c r="F671" s="2426"/>
      <c r="G671" s="2426"/>
      <c r="H671" s="2426"/>
      <c r="I671" s="2426"/>
      <c r="J671" s="2426"/>
      <c r="K671" s="2471"/>
      <c r="L671" s="124"/>
    </row>
    <row r="672" spans="1:12" ht="15.75" x14ac:dyDescent="0.25">
      <c r="A672" s="2424"/>
      <c r="B672" s="2425"/>
      <c r="C672" s="2426"/>
      <c r="D672" s="258">
        <f t="shared" si="10"/>
        <v>0</v>
      </c>
      <c r="E672" s="2426"/>
      <c r="F672" s="2426"/>
      <c r="G672" s="2426"/>
      <c r="H672" s="2426"/>
      <c r="I672" s="2426"/>
      <c r="J672" s="2426"/>
      <c r="K672" s="2471"/>
      <c r="L672" s="124"/>
    </row>
    <row r="673" spans="1:12" ht="15.75" x14ac:dyDescent="0.25">
      <c r="A673" s="2424"/>
      <c r="B673" s="2425"/>
      <c r="C673" s="2426"/>
      <c r="D673" s="258">
        <f t="shared" si="10"/>
        <v>0</v>
      </c>
      <c r="E673" s="2426"/>
      <c r="F673" s="2426"/>
      <c r="G673" s="2426"/>
      <c r="H673" s="2426"/>
      <c r="I673" s="2426"/>
      <c r="J673" s="2426"/>
      <c r="K673" s="2471"/>
      <c r="L673" s="124"/>
    </row>
    <row r="674" spans="1:12" ht="15.75" x14ac:dyDescent="0.25">
      <c r="A674" s="2424"/>
      <c r="B674" s="2425"/>
      <c r="C674" s="2426"/>
      <c r="D674" s="258">
        <f t="shared" si="10"/>
        <v>0</v>
      </c>
      <c r="E674" s="2426"/>
      <c r="F674" s="2426"/>
      <c r="G674" s="2426"/>
      <c r="H674" s="2426"/>
      <c r="I674" s="2426"/>
      <c r="J674" s="2426"/>
      <c r="K674" s="2471"/>
      <c r="L674" s="124"/>
    </row>
    <row r="675" spans="1:12" ht="15.75" x14ac:dyDescent="0.25">
      <c r="A675" s="2424"/>
      <c r="B675" s="2425"/>
      <c r="C675" s="2426"/>
      <c r="D675" s="258">
        <f t="shared" si="10"/>
        <v>0</v>
      </c>
      <c r="E675" s="2426"/>
      <c r="F675" s="2426"/>
      <c r="G675" s="2426"/>
      <c r="H675" s="2426"/>
      <c r="I675" s="2426"/>
      <c r="J675" s="2426"/>
      <c r="K675" s="2471"/>
      <c r="L675" s="124"/>
    </row>
    <row r="676" spans="1:12" ht="15.75" x14ac:dyDescent="0.25">
      <c r="A676" s="2424"/>
      <c r="B676" s="2425"/>
      <c r="C676" s="2426"/>
      <c r="D676" s="258">
        <f t="shared" si="10"/>
        <v>0</v>
      </c>
      <c r="E676" s="2426"/>
      <c r="F676" s="2426"/>
      <c r="G676" s="2426"/>
      <c r="H676" s="2426"/>
      <c r="I676" s="2426"/>
      <c r="J676" s="2426"/>
      <c r="K676" s="2471"/>
      <c r="L676" s="124"/>
    </row>
    <row r="677" spans="1:12" ht="15.75" x14ac:dyDescent="0.25">
      <c r="A677" s="2424"/>
      <c r="B677" s="2425"/>
      <c r="C677" s="2426"/>
      <c r="D677" s="258">
        <f t="shared" si="10"/>
        <v>0</v>
      </c>
      <c r="E677" s="2426"/>
      <c r="F677" s="2426"/>
      <c r="G677" s="2426"/>
      <c r="H677" s="2426"/>
      <c r="I677" s="2426"/>
      <c r="J677" s="2426"/>
      <c r="K677" s="2471"/>
      <c r="L677" s="124"/>
    </row>
    <row r="678" spans="1:12" ht="15.75" x14ac:dyDescent="0.25">
      <c r="A678" s="2424"/>
      <c r="B678" s="2425"/>
      <c r="C678" s="2426"/>
      <c r="D678" s="258">
        <f t="shared" si="10"/>
        <v>0</v>
      </c>
      <c r="E678" s="2426"/>
      <c r="F678" s="2426"/>
      <c r="G678" s="2426"/>
      <c r="H678" s="2426"/>
      <c r="I678" s="2426"/>
      <c r="J678" s="2426"/>
      <c r="K678" s="2471"/>
      <c r="L678" s="124"/>
    </row>
    <row r="679" spans="1:12" ht="15.75" x14ac:dyDescent="0.25">
      <c r="A679" s="2424"/>
      <c r="B679" s="2425"/>
      <c r="C679" s="2426"/>
      <c r="D679" s="258">
        <f t="shared" si="10"/>
        <v>0</v>
      </c>
      <c r="E679" s="2426"/>
      <c r="F679" s="2426"/>
      <c r="G679" s="2426"/>
      <c r="H679" s="2426"/>
      <c r="I679" s="2426"/>
      <c r="J679" s="2426"/>
      <c r="K679" s="2471"/>
      <c r="L679" s="124"/>
    </row>
    <row r="680" spans="1:12" ht="15.75" x14ac:dyDescent="0.25">
      <c r="A680" s="2424"/>
      <c r="B680" s="2425"/>
      <c r="C680" s="2426"/>
      <c r="D680" s="258">
        <f t="shared" si="10"/>
        <v>0</v>
      </c>
      <c r="E680" s="2426"/>
      <c r="F680" s="2426"/>
      <c r="G680" s="2426"/>
      <c r="H680" s="2426"/>
      <c r="I680" s="2426"/>
      <c r="J680" s="2426"/>
      <c r="K680" s="2471"/>
      <c r="L680" s="124"/>
    </row>
    <row r="681" spans="1:12" ht="15.75" x14ac:dyDescent="0.25">
      <c r="A681" s="2424"/>
      <c r="B681" s="2425"/>
      <c r="C681" s="2426"/>
      <c r="D681" s="258">
        <f t="shared" si="10"/>
        <v>0</v>
      </c>
      <c r="E681" s="2426"/>
      <c r="F681" s="2426"/>
      <c r="G681" s="2426"/>
      <c r="H681" s="2426"/>
      <c r="I681" s="2426"/>
      <c r="J681" s="2426"/>
      <c r="K681" s="2471"/>
      <c r="L681" s="124"/>
    </row>
    <row r="682" spans="1:12" ht="15.75" x14ac:dyDescent="0.25">
      <c r="A682" s="2424"/>
      <c r="B682" s="2425"/>
      <c r="C682" s="2426"/>
      <c r="D682" s="258">
        <f t="shared" si="10"/>
        <v>0</v>
      </c>
      <c r="E682" s="2426"/>
      <c r="F682" s="2426"/>
      <c r="G682" s="2426"/>
      <c r="H682" s="2426"/>
      <c r="I682" s="2426"/>
      <c r="J682" s="2426"/>
      <c r="K682" s="2471"/>
      <c r="L682" s="124"/>
    </row>
    <row r="683" spans="1:12" ht="15.75" x14ac:dyDescent="0.25">
      <c r="A683" s="2424"/>
      <c r="B683" s="2425"/>
      <c r="C683" s="2426"/>
      <c r="D683" s="258">
        <f t="shared" si="10"/>
        <v>0</v>
      </c>
      <c r="E683" s="2426"/>
      <c r="F683" s="2426"/>
      <c r="G683" s="2426"/>
      <c r="H683" s="2426"/>
      <c r="I683" s="2426"/>
      <c r="J683" s="2426"/>
      <c r="K683" s="2471"/>
      <c r="L683" s="124"/>
    </row>
    <row r="684" spans="1:12" ht="15.75" x14ac:dyDescent="0.25">
      <c r="A684" s="2424"/>
      <c r="B684" s="2425"/>
      <c r="C684" s="2426"/>
      <c r="D684" s="258">
        <f t="shared" si="10"/>
        <v>0</v>
      </c>
      <c r="E684" s="2426"/>
      <c r="F684" s="2426"/>
      <c r="G684" s="2426"/>
      <c r="H684" s="2426"/>
      <c r="I684" s="2426"/>
      <c r="J684" s="2426"/>
      <c r="K684" s="2471"/>
      <c r="L684" s="124"/>
    </row>
    <row r="685" spans="1:12" ht="15.75" x14ac:dyDescent="0.25">
      <c r="A685" s="2424"/>
      <c r="B685" s="2425"/>
      <c r="C685" s="2426"/>
      <c r="D685" s="258">
        <f t="shared" si="10"/>
        <v>0</v>
      </c>
      <c r="E685" s="2426"/>
      <c r="F685" s="2426"/>
      <c r="G685" s="2426"/>
      <c r="H685" s="2426"/>
      <c r="I685" s="2426"/>
      <c r="J685" s="2426"/>
      <c r="K685" s="2471"/>
      <c r="L685" s="124"/>
    </row>
    <row r="686" spans="1:12" ht="15.75" x14ac:dyDescent="0.25">
      <c r="A686" s="2424"/>
      <c r="B686" s="2425"/>
      <c r="C686" s="2426"/>
      <c r="D686" s="258">
        <f t="shared" si="10"/>
        <v>0</v>
      </c>
      <c r="E686" s="2426"/>
      <c r="F686" s="2426"/>
      <c r="G686" s="2426"/>
      <c r="H686" s="2426"/>
      <c r="I686" s="2426"/>
      <c r="J686" s="2426"/>
      <c r="K686" s="2471"/>
      <c r="L686" s="124"/>
    </row>
    <row r="687" spans="1:12" ht="15.75" x14ac:dyDescent="0.25">
      <c r="A687" s="2424"/>
      <c r="B687" s="2425"/>
      <c r="C687" s="2426"/>
      <c r="D687" s="258">
        <f t="shared" si="10"/>
        <v>0</v>
      </c>
      <c r="E687" s="2426"/>
      <c r="F687" s="2426"/>
      <c r="G687" s="2426"/>
      <c r="H687" s="2426"/>
      <c r="I687" s="2426"/>
      <c r="J687" s="2426"/>
      <c r="K687" s="2471"/>
      <c r="L687" s="124"/>
    </row>
    <row r="688" spans="1:12" ht="15.75" x14ac:dyDescent="0.25">
      <c r="A688" s="2424"/>
      <c r="B688" s="2425"/>
      <c r="C688" s="2426"/>
      <c r="D688" s="258">
        <f t="shared" si="10"/>
        <v>0</v>
      </c>
      <c r="E688" s="2426"/>
      <c r="F688" s="2426"/>
      <c r="G688" s="2426"/>
      <c r="H688" s="2426"/>
      <c r="I688" s="2426"/>
      <c r="J688" s="2426"/>
      <c r="K688" s="2471"/>
      <c r="L688" s="124"/>
    </row>
    <row r="689" spans="1:12" ht="15.75" x14ac:dyDescent="0.25">
      <c r="A689" s="2424"/>
      <c r="B689" s="2425"/>
      <c r="C689" s="2426"/>
      <c r="D689" s="258">
        <f t="shared" si="10"/>
        <v>0</v>
      </c>
      <c r="E689" s="2426"/>
      <c r="F689" s="2426"/>
      <c r="G689" s="2426"/>
      <c r="H689" s="2426"/>
      <c r="I689" s="2426"/>
      <c r="J689" s="2426"/>
      <c r="K689" s="2471"/>
      <c r="L689" s="124"/>
    </row>
    <row r="690" spans="1:12" ht="15.75" x14ac:dyDescent="0.25">
      <c r="A690" s="2424"/>
      <c r="B690" s="2425"/>
      <c r="C690" s="2426"/>
      <c r="D690" s="258">
        <f t="shared" si="10"/>
        <v>0</v>
      </c>
      <c r="E690" s="2426"/>
      <c r="F690" s="2426"/>
      <c r="G690" s="2426"/>
      <c r="H690" s="2426"/>
      <c r="I690" s="2426"/>
      <c r="J690" s="2426"/>
      <c r="K690" s="2471"/>
      <c r="L690" s="124"/>
    </row>
    <row r="691" spans="1:12" ht="15.75" x14ac:dyDescent="0.25">
      <c r="A691" s="2424"/>
      <c r="B691" s="2425"/>
      <c r="C691" s="2426"/>
      <c r="D691" s="258">
        <f t="shared" si="10"/>
        <v>0</v>
      </c>
      <c r="E691" s="2426"/>
      <c r="F691" s="2426"/>
      <c r="G691" s="2426"/>
      <c r="H691" s="2426"/>
      <c r="I691" s="2426"/>
      <c r="J691" s="2426"/>
      <c r="K691" s="2471"/>
      <c r="L691" s="124"/>
    </row>
    <row r="692" spans="1:12" ht="15.75" x14ac:dyDescent="0.25">
      <c r="A692" s="2424"/>
      <c r="B692" s="2425"/>
      <c r="C692" s="2426"/>
      <c r="D692" s="258">
        <f t="shared" si="10"/>
        <v>0</v>
      </c>
      <c r="E692" s="2426"/>
      <c r="F692" s="2426"/>
      <c r="G692" s="2426"/>
      <c r="H692" s="2426"/>
      <c r="I692" s="2426"/>
      <c r="J692" s="2426"/>
      <c r="K692" s="2471"/>
      <c r="L692" s="124"/>
    </row>
    <row r="693" spans="1:12" ht="15.75" x14ac:dyDescent="0.25">
      <c r="A693" s="2424"/>
      <c r="B693" s="2425"/>
      <c r="C693" s="2426"/>
      <c r="D693" s="258">
        <f t="shared" si="10"/>
        <v>0</v>
      </c>
      <c r="E693" s="2426"/>
      <c r="F693" s="2426"/>
      <c r="G693" s="2426"/>
      <c r="H693" s="2426"/>
      <c r="I693" s="2426"/>
      <c r="J693" s="2426"/>
      <c r="K693" s="2471"/>
      <c r="L693" s="124"/>
    </row>
    <row r="694" spans="1:12" ht="15.75" x14ac:dyDescent="0.25">
      <c r="A694" s="2424"/>
      <c r="B694" s="2425"/>
      <c r="C694" s="2426"/>
      <c r="D694" s="258">
        <f t="shared" si="10"/>
        <v>0</v>
      </c>
      <c r="E694" s="2426"/>
      <c r="F694" s="2426"/>
      <c r="G694" s="2426"/>
      <c r="H694" s="2426"/>
      <c r="I694" s="2426"/>
      <c r="J694" s="2426"/>
      <c r="K694" s="2471"/>
      <c r="L694" s="124"/>
    </row>
    <row r="695" spans="1:12" ht="15.75" x14ac:dyDescent="0.25">
      <c r="A695" s="2424"/>
      <c r="B695" s="2425"/>
      <c r="C695" s="2426"/>
      <c r="D695" s="258">
        <f t="shared" si="10"/>
        <v>0</v>
      </c>
      <c r="E695" s="2426"/>
      <c r="F695" s="2426"/>
      <c r="G695" s="2426"/>
      <c r="H695" s="2426"/>
      <c r="I695" s="2426"/>
      <c r="J695" s="2426"/>
      <c r="K695" s="2471"/>
      <c r="L695" s="124"/>
    </row>
    <row r="696" spans="1:12" ht="15.75" x14ac:dyDescent="0.25">
      <c r="A696" s="2424"/>
      <c r="B696" s="2425"/>
      <c r="C696" s="2426"/>
      <c r="D696" s="258">
        <f t="shared" si="10"/>
        <v>0</v>
      </c>
      <c r="E696" s="2426"/>
      <c r="F696" s="2426"/>
      <c r="G696" s="2426"/>
      <c r="H696" s="2426"/>
      <c r="I696" s="2426"/>
      <c r="J696" s="2426"/>
      <c r="K696" s="2471"/>
      <c r="L696" s="124"/>
    </row>
    <row r="697" spans="1:12" ht="15.75" x14ac:dyDescent="0.25">
      <c r="A697" s="2424"/>
      <c r="B697" s="2425"/>
      <c r="C697" s="2426"/>
      <c r="D697" s="258">
        <f t="shared" ref="D697:D759" si="11">+C697*(100-E697)/100</f>
        <v>0</v>
      </c>
      <c r="E697" s="2426"/>
      <c r="F697" s="2426"/>
      <c r="G697" s="2426"/>
      <c r="H697" s="2426"/>
      <c r="I697" s="2426"/>
      <c r="J697" s="2426"/>
      <c r="K697" s="2471"/>
      <c r="L697" s="124"/>
    </row>
    <row r="698" spans="1:12" ht="15.75" x14ac:dyDescent="0.25">
      <c r="A698" s="2424"/>
      <c r="B698" s="2425"/>
      <c r="C698" s="2426"/>
      <c r="D698" s="258">
        <f t="shared" si="11"/>
        <v>0</v>
      </c>
      <c r="E698" s="2426"/>
      <c r="F698" s="2426"/>
      <c r="G698" s="2426"/>
      <c r="H698" s="2426"/>
      <c r="I698" s="2426"/>
      <c r="J698" s="2426"/>
      <c r="K698" s="2471"/>
      <c r="L698" s="124"/>
    </row>
    <row r="699" spans="1:12" ht="15.75" x14ac:dyDescent="0.25">
      <c r="A699" s="2424"/>
      <c r="B699" s="2425"/>
      <c r="C699" s="2426"/>
      <c r="D699" s="258">
        <f t="shared" si="11"/>
        <v>0</v>
      </c>
      <c r="E699" s="2426"/>
      <c r="F699" s="2426"/>
      <c r="G699" s="2426"/>
      <c r="H699" s="2426"/>
      <c r="I699" s="2426"/>
      <c r="J699" s="2426"/>
      <c r="K699" s="2471"/>
      <c r="L699" s="124"/>
    </row>
    <row r="700" spans="1:12" ht="15.75" x14ac:dyDescent="0.25">
      <c r="A700" s="2424"/>
      <c r="B700" s="2425"/>
      <c r="C700" s="2426"/>
      <c r="D700" s="258">
        <f t="shared" si="11"/>
        <v>0</v>
      </c>
      <c r="E700" s="2426"/>
      <c r="F700" s="2426"/>
      <c r="G700" s="2426"/>
      <c r="H700" s="2426"/>
      <c r="I700" s="2426"/>
      <c r="J700" s="2426"/>
      <c r="K700" s="2471"/>
      <c r="L700" s="124"/>
    </row>
    <row r="701" spans="1:12" ht="15.75" x14ac:dyDescent="0.25">
      <c r="A701" s="2424"/>
      <c r="B701" s="2425"/>
      <c r="C701" s="2426"/>
      <c r="D701" s="258">
        <f t="shared" si="11"/>
        <v>0</v>
      </c>
      <c r="E701" s="2426"/>
      <c r="F701" s="2426"/>
      <c r="G701" s="2426"/>
      <c r="H701" s="2426"/>
      <c r="I701" s="2426"/>
      <c r="J701" s="2426"/>
      <c r="K701" s="2471"/>
      <c r="L701" s="124"/>
    </row>
    <row r="702" spans="1:12" ht="15.75" x14ac:dyDescent="0.25">
      <c r="A702" s="2424"/>
      <c r="B702" s="2425"/>
      <c r="C702" s="2426"/>
      <c r="D702" s="258">
        <f t="shared" si="11"/>
        <v>0</v>
      </c>
      <c r="E702" s="2426"/>
      <c r="F702" s="2426"/>
      <c r="G702" s="2426"/>
      <c r="H702" s="2426"/>
      <c r="I702" s="2426"/>
      <c r="J702" s="2426"/>
      <c r="K702" s="2471"/>
      <c r="L702" s="124"/>
    </row>
    <row r="703" spans="1:12" ht="15.75" x14ac:dyDescent="0.25">
      <c r="A703" s="2424"/>
      <c r="B703" s="2425"/>
      <c r="C703" s="2426"/>
      <c r="D703" s="258">
        <f t="shared" si="11"/>
        <v>0</v>
      </c>
      <c r="E703" s="2426"/>
      <c r="F703" s="2426"/>
      <c r="G703" s="2426"/>
      <c r="H703" s="2426"/>
      <c r="I703" s="2426"/>
      <c r="J703" s="2426"/>
      <c r="K703" s="2471"/>
      <c r="L703" s="124"/>
    </row>
    <row r="704" spans="1:12" ht="15.75" x14ac:dyDescent="0.25">
      <c r="A704" s="2424"/>
      <c r="B704" s="2425"/>
      <c r="C704" s="2426"/>
      <c r="D704" s="258">
        <f t="shared" si="11"/>
        <v>0</v>
      </c>
      <c r="E704" s="2426"/>
      <c r="F704" s="2426"/>
      <c r="G704" s="2426"/>
      <c r="H704" s="2426"/>
      <c r="I704" s="2426"/>
      <c r="J704" s="2426"/>
      <c r="K704" s="2471"/>
      <c r="L704" s="124"/>
    </row>
    <row r="705" spans="1:12" ht="15.75" x14ac:dyDescent="0.25">
      <c r="A705" s="2424"/>
      <c r="B705" s="2425"/>
      <c r="C705" s="2426"/>
      <c r="D705" s="258">
        <f t="shared" si="11"/>
        <v>0</v>
      </c>
      <c r="E705" s="2426"/>
      <c r="F705" s="2426"/>
      <c r="G705" s="2426"/>
      <c r="H705" s="2426"/>
      <c r="I705" s="2426"/>
      <c r="J705" s="2426"/>
      <c r="K705" s="2471"/>
      <c r="L705" s="124"/>
    </row>
    <row r="706" spans="1:12" ht="15.75" x14ac:dyDescent="0.25">
      <c r="A706" s="2424"/>
      <c r="B706" s="2425"/>
      <c r="C706" s="2426"/>
      <c r="D706" s="258">
        <f t="shared" si="11"/>
        <v>0</v>
      </c>
      <c r="E706" s="2426"/>
      <c r="F706" s="2426"/>
      <c r="G706" s="2426"/>
      <c r="H706" s="2426"/>
      <c r="I706" s="2426"/>
      <c r="J706" s="2426"/>
      <c r="K706" s="2471"/>
      <c r="L706" s="124"/>
    </row>
    <row r="707" spans="1:12" ht="15.75" x14ac:dyDescent="0.25">
      <c r="A707" s="2424"/>
      <c r="B707" s="2425"/>
      <c r="C707" s="2426"/>
      <c r="D707" s="258">
        <f t="shared" si="11"/>
        <v>0</v>
      </c>
      <c r="E707" s="2426"/>
      <c r="F707" s="2426"/>
      <c r="G707" s="2426"/>
      <c r="H707" s="2426"/>
      <c r="I707" s="2426"/>
      <c r="J707" s="2426"/>
      <c r="K707" s="2471"/>
      <c r="L707" s="124"/>
    </row>
    <row r="708" spans="1:12" ht="15.75" x14ac:dyDescent="0.25">
      <c r="A708" s="2424"/>
      <c r="B708" s="2425"/>
      <c r="C708" s="2426"/>
      <c r="D708" s="258">
        <f t="shared" si="11"/>
        <v>0</v>
      </c>
      <c r="E708" s="2426"/>
      <c r="F708" s="2426"/>
      <c r="G708" s="2426"/>
      <c r="H708" s="2426"/>
      <c r="I708" s="2426"/>
      <c r="J708" s="2426"/>
      <c r="K708" s="2471"/>
      <c r="L708" s="124"/>
    </row>
    <row r="709" spans="1:12" ht="15.75" x14ac:dyDescent="0.25">
      <c r="A709" s="2424"/>
      <c r="B709" s="2425"/>
      <c r="C709" s="2426"/>
      <c r="D709" s="258">
        <f t="shared" si="11"/>
        <v>0</v>
      </c>
      <c r="E709" s="2426"/>
      <c r="F709" s="2426"/>
      <c r="G709" s="2426"/>
      <c r="H709" s="2426"/>
      <c r="I709" s="2426"/>
      <c r="J709" s="2426"/>
      <c r="K709" s="2471"/>
      <c r="L709" s="124"/>
    </row>
    <row r="710" spans="1:12" ht="15.75" x14ac:dyDescent="0.25">
      <c r="A710" s="2424"/>
      <c r="B710" s="2425"/>
      <c r="C710" s="2426"/>
      <c r="D710" s="258">
        <f t="shared" si="11"/>
        <v>0</v>
      </c>
      <c r="E710" s="2426"/>
      <c r="F710" s="2426"/>
      <c r="G710" s="2426"/>
      <c r="H710" s="2426"/>
      <c r="I710" s="2426"/>
      <c r="J710" s="2426"/>
      <c r="K710" s="2471"/>
      <c r="L710" s="124"/>
    </row>
    <row r="711" spans="1:12" ht="15.75" x14ac:dyDescent="0.25">
      <c r="A711" s="2424"/>
      <c r="B711" s="2425"/>
      <c r="C711" s="2426"/>
      <c r="D711" s="258">
        <f t="shared" si="11"/>
        <v>0</v>
      </c>
      <c r="E711" s="2426"/>
      <c r="F711" s="2426"/>
      <c r="G711" s="2426"/>
      <c r="H711" s="2426"/>
      <c r="I711" s="2426"/>
      <c r="J711" s="2426"/>
      <c r="K711" s="2471"/>
      <c r="L711" s="124"/>
    </row>
    <row r="712" spans="1:12" ht="15.75" x14ac:dyDescent="0.25">
      <c r="A712" s="2424"/>
      <c r="B712" s="2425"/>
      <c r="C712" s="2426"/>
      <c r="D712" s="258">
        <f t="shared" si="11"/>
        <v>0</v>
      </c>
      <c r="E712" s="2426"/>
      <c r="F712" s="2426"/>
      <c r="G712" s="2426"/>
      <c r="H712" s="2426"/>
      <c r="I712" s="2426"/>
      <c r="J712" s="2426"/>
      <c r="K712" s="2471"/>
      <c r="L712" s="124"/>
    </row>
    <row r="713" spans="1:12" ht="15.75" x14ac:dyDescent="0.25">
      <c r="A713" s="2424"/>
      <c r="B713" s="2425"/>
      <c r="C713" s="2426"/>
      <c r="D713" s="258">
        <f t="shared" si="11"/>
        <v>0</v>
      </c>
      <c r="E713" s="2426"/>
      <c r="F713" s="2426"/>
      <c r="G713" s="2426"/>
      <c r="H713" s="2426"/>
      <c r="I713" s="2426"/>
      <c r="J713" s="2426"/>
      <c r="K713" s="2471"/>
      <c r="L713" s="124"/>
    </row>
    <row r="714" spans="1:12" ht="15.75" x14ac:dyDescent="0.25">
      <c r="A714" s="2424"/>
      <c r="B714" s="2425"/>
      <c r="C714" s="2426"/>
      <c r="D714" s="258">
        <f t="shared" si="11"/>
        <v>0</v>
      </c>
      <c r="E714" s="2426"/>
      <c r="F714" s="2426"/>
      <c r="G714" s="2426"/>
      <c r="H714" s="2426"/>
      <c r="I714" s="2426"/>
      <c r="J714" s="2426"/>
      <c r="K714" s="2471"/>
      <c r="L714" s="124"/>
    </row>
    <row r="715" spans="1:12" ht="15.75" x14ac:dyDescent="0.25">
      <c r="A715" s="2424"/>
      <c r="B715" s="2425"/>
      <c r="C715" s="2426"/>
      <c r="D715" s="258">
        <f t="shared" si="11"/>
        <v>0</v>
      </c>
      <c r="E715" s="2426"/>
      <c r="F715" s="2426"/>
      <c r="G715" s="2426"/>
      <c r="H715" s="2426"/>
      <c r="I715" s="2426"/>
      <c r="J715" s="2426"/>
      <c r="K715" s="2471"/>
      <c r="L715" s="124"/>
    </row>
    <row r="716" spans="1:12" ht="15.75" x14ac:dyDescent="0.25">
      <c r="A716" s="2424"/>
      <c r="B716" s="2425"/>
      <c r="C716" s="2426"/>
      <c r="D716" s="258">
        <f t="shared" si="11"/>
        <v>0</v>
      </c>
      <c r="E716" s="2426"/>
      <c r="F716" s="2426"/>
      <c r="G716" s="2426"/>
      <c r="H716" s="2426"/>
      <c r="I716" s="2426"/>
      <c r="J716" s="2426"/>
      <c r="K716" s="2471"/>
      <c r="L716" s="124"/>
    </row>
    <row r="717" spans="1:12" ht="15.75" x14ac:dyDescent="0.25">
      <c r="A717" s="2424"/>
      <c r="B717" s="2425"/>
      <c r="C717" s="2426"/>
      <c r="D717" s="258">
        <f t="shared" si="11"/>
        <v>0</v>
      </c>
      <c r="E717" s="2426"/>
      <c r="F717" s="2426"/>
      <c r="G717" s="2426"/>
      <c r="H717" s="2426"/>
      <c r="I717" s="2426"/>
      <c r="J717" s="2426"/>
      <c r="K717" s="2471"/>
      <c r="L717" s="124"/>
    </row>
    <row r="718" spans="1:12" ht="15.75" x14ac:dyDescent="0.25">
      <c r="A718" s="2424"/>
      <c r="B718" s="2425"/>
      <c r="C718" s="2426"/>
      <c r="D718" s="258">
        <f t="shared" si="11"/>
        <v>0</v>
      </c>
      <c r="E718" s="2426"/>
      <c r="F718" s="2426"/>
      <c r="G718" s="2426"/>
      <c r="H718" s="2426"/>
      <c r="I718" s="2426"/>
      <c r="J718" s="2426"/>
      <c r="K718" s="2471"/>
      <c r="L718" s="124"/>
    </row>
    <row r="719" spans="1:12" ht="15.75" x14ac:dyDescent="0.25">
      <c r="A719" s="2424"/>
      <c r="B719" s="2425"/>
      <c r="C719" s="2426"/>
      <c r="D719" s="258">
        <f t="shared" si="11"/>
        <v>0</v>
      </c>
      <c r="E719" s="2426"/>
      <c r="F719" s="2426"/>
      <c r="G719" s="2426"/>
      <c r="H719" s="2426"/>
      <c r="I719" s="2426"/>
      <c r="J719" s="2426"/>
      <c r="K719" s="2471"/>
      <c r="L719" s="124"/>
    </row>
    <row r="720" spans="1:12" ht="15.75" x14ac:dyDescent="0.25">
      <c r="A720" s="2424"/>
      <c r="B720" s="2425"/>
      <c r="C720" s="2426"/>
      <c r="D720" s="258">
        <f t="shared" si="11"/>
        <v>0</v>
      </c>
      <c r="E720" s="2426"/>
      <c r="F720" s="2426"/>
      <c r="G720" s="2426"/>
      <c r="H720" s="2426"/>
      <c r="I720" s="2426"/>
      <c r="J720" s="2426"/>
      <c r="K720" s="2471"/>
      <c r="L720" s="124"/>
    </row>
    <row r="721" spans="1:12" ht="15.75" x14ac:dyDescent="0.25">
      <c r="A721" s="2424"/>
      <c r="B721" s="2425"/>
      <c r="C721" s="2426"/>
      <c r="D721" s="258">
        <f t="shared" si="11"/>
        <v>0</v>
      </c>
      <c r="E721" s="2426"/>
      <c r="F721" s="2426"/>
      <c r="G721" s="2426"/>
      <c r="H721" s="2426"/>
      <c r="I721" s="2426"/>
      <c r="J721" s="2426"/>
      <c r="K721" s="2471"/>
      <c r="L721" s="124"/>
    </row>
    <row r="722" spans="1:12" ht="15.75" x14ac:dyDescent="0.25">
      <c r="A722" s="2424"/>
      <c r="B722" s="2425"/>
      <c r="C722" s="2426"/>
      <c r="D722" s="258">
        <f t="shared" si="11"/>
        <v>0</v>
      </c>
      <c r="E722" s="2426"/>
      <c r="F722" s="2426"/>
      <c r="G722" s="2426"/>
      <c r="H722" s="2426"/>
      <c r="I722" s="2426"/>
      <c r="J722" s="2426"/>
      <c r="K722" s="2471"/>
      <c r="L722" s="124"/>
    </row>
    <row r="723" spans="1:12" ht="15.75" x14ac:dyDescent="0.25">
      <c r="A723" s="2424"/>
      <c r="B723" s="2425"/>
      <c r="C723" s="2426"/>
      <c r="D723" s="258">
        <f t="shared" si="11"/>
        <v>0</v>
      </c>
      <c r="E723" s="2426"/>
      <c r="F723" s="2426"/>
      <c r="G723" s="2426"/>
      <c r="H723" s="2426"/>
      <c r="I723" s="2426"/>
      <c r="J723" s="2426"/>
      <c r="K723" s="2471"/>
      <c r="L723" s="124"/>
    </row>
    <row r="724" spans="1:12" ht="15.75" x14ac:dyDescent="0.25">
      <c r="A724" s="2424"/>
      <c r="B724" s="2425"/>
      <c r="C724" s="2426"/>
      <c r="D724" s="258">
        <f t="shared" si="11"/>
        <v>0</v>
      </c>
      <c r="E724" s="2426"/>
      <c r="F724" s="2426"/>
      <c r="G724" s="2426"/>
      <c r="H724" s="2426"/>
      <c r="I724" s="2426"/>
      <c r="J724" s="2426"/>
      <c r="K724" s="2471"/>
      <c r="L724" s="124"/>
    </row>
    <row r="725" spans="1:12" ht="15.75" x14ac:dyDescent="0.25">
      <c r="A725" s="2424"/>
      <c r="B725" s="2425"/>
      <c r="C725" s="2426"/>
      <c r="D725" s="258">
        <f t="shared" si="11"/>
        <v>0</v>
      </c>
      <c r="E725" s="2426"/>
      <c r="F725" s="2426"/>
      <c r="G725" s="2426"/>
      <c r="H725" s="2426"/>
      <c r="I725" s="2426"/>
      <c r="J725" s="2426"/>
      <c r="K725" s="2471"/>
      <c r="L725" s="124"/>
    </row>
    <row r="726" spans="1:12" ht="15.75" x14ac:dyDescent="0.25">
      <c r="A726" s="2424"/>
      <c r="B726" s="2425"/>
      <c r="C726" s="2426"/>
      <c r="D726" s="258">
        <f t="shared" si="11"/>
        <v>0</v>
      </c>
      <c r="E726" s="2426"/>
      <c r="F726" s="2426"/>
      <c r="G726" s="2426"/>
      <c r="H726" s="2426"/>
      <c r="I726" s="2426"/>
      <c r="J726" s="2426"/>
      <c r="K726" s="2471"/>
      <c r="L726" s="124"/>
    </row>
    <row r="727" spans="1:12" ht="15.75" x14ac:dyDescent="0.25">
      <c r="A727" s="2424"/>
      <c r="B727" s="2425"/>
      <c r="C727" s="2426"/>
      <c r="D727" s="258">
        <f t="shared" si="11"/>
        <v>0</v>
      </c>
      <c r="E727" s="2426"/>
      <c r="F727" s="2426"/>
      <c r="G727" s="2426"/>
      <c r="H727" s="2426"/>
      <c r="I727" s="2426"/>
      <c r="J727" s="2426"/>
      <c r="K727" s="2471"/>
      <c r="L727" s="124"/>
    </row>
    <row r="728" spans="1:12" ht="15.75" x14ac:dyDescent="0.25">
      <c r="A728" s="2424"/>
      <c r="B728" s="2425"/>
      <c r="C728" s="2426"/>
      <c r="D728" s="258">
        <f t="shared" si="11"/>
        <v>0</v>
      </c>
      <c r="E728" s="2426"/>
      <c r="F728" s="2426"/>
      <c r="G728" s="2426"/>
      <c r="H728" s="2426"/>
      <c r="I728" s="2426"/>
      <c r="J728" s="2426"/>
      <c r="K728" s="2471"/>
      <c r="L728" s="124"/>
    </row>
    <row r="729" spans="1:12" ht="15.75" x14ac:dyDescent="0.25">
      <c r="A729" s="2424"/>
      <c r="B729" s="2425"/>
      <c r="C729" s="2426"/>
      <c r="D729" s="258">
        <f t="shared" si="11"/>
        <v>0</v>
      </c>
      <c r="E729" s="2426"/>
      <c r="F729" s="2426"/>
      <c r="G729" s="2426"/>
      <c r="H729" s="2426"/>
      <c r="I729" s="2426"/>
      <c r="J729" s="2426"/>
      <c r="K729" s="2471"/>
      <c r="L729" s="124"/>
    </row>
    <row r="730" spans="1:12" ht="15.75" x14ac:dyDescent="0.25">
      <c r="A730" s="2424"/>
      <c r="B730" s="2425"/>
      <c r="C730" s="2426"/>
      <c r="D730" s="258">
        <f t="shared" si="11"/>
        <v>0</v>
      </c>
      <c r="E730" s="2426"/>
      <c r="F730" s="2426"/>
      <c r="G730" s="2426"/>
      <c r="H730" s="2426"/>
      <c r="I730" s="2426"/>
      <c r="J730" s="2426"/>
      <c r="K730" s="2471"/>
      <c r="L730" s="124"/>
    </row>
    <row r="731" spans="1:12" ht="15.75" x14ac:dyDescent="0.25">
      <c r="A731" s="2424"/>
      <c r="B731" s="2425"/>
      <c r="C731" s="2426"/>
      <c r="D731" s="258">
        <f t="shared" si="11"/>
        <v>0</v>
      </c>
      <c r="E731" s="2426"/>
      <c r="F731" s="2426"/>
      <c r="G731" s="2426"/>
      <c r="H731" s="2426"/>
      <c r="I731" s="2426"/>
      <c r="J731" s="2426"/>
      <c r="K731" s="2471"/>
      <c r="L731" s="124"/>
    </row>
    <row r="732" spans="1:12" ht="15.75" x14ac:dyDescent="0.25">
      <c r="A732" s="2424"/>
      <c r="B732" s="2425"/>
      <c r="C732" s="2426"/>
      <c r="D732" s="258">
        <f t="shared" si="11"/>
        <v>0</v>
      </c>
      <c r="E732" s="2426"/>
      <c r="F732" s="2426"/>
      <c r="G732" s="2426"/>
      <c r="H732" s="2426"/>
      <c r="I732" s="2426"/>
      <c r="J732" s="2426"/>
      <c r="K732" s="2471"/>
      <c r="L732" s="124"/>
    </row>
    <row r="733" spans="1:12" ht="15.75" x14ac:dyDescent="0.25">
      <c r="A733" s="2424"/>
      <c r="B733" s="2425"/>
      <c r="C733" s="2426"/>
      <c r="D733" s="258">
        <f t="shared" si="11"/>
        <v>0</v>
      </c>
      <c r="E733" s="2426"/>
      <c r="F733" s="2426"/>
      <c r="G733" s="2426"/>
      <c r="H733" s="2426"/>
      <c r="I733" s="2426"/>
      <c r="J733" s="2426"/>
      <c r="K733" s="2471"/>
      <c r="L733" s="124"/>
    </row>
    <row r="734" spans="1:12" ht="15.75" x14ac:dyDescent="0.25">
      <c r="A734" s="2424"/>
      <c r="B734" s="2425"/>
      <c r="C734" s="2426"/>
      <c r="D734" s="258">
        <f t="shared" si="11"/>
        <v>0</v>
      </c>
      <c r="E734" s="2426"/>
      <c r="F734" s="2426"/>
      <c r="G734" s="2426"/>
      <c r="H734" s="2426"/>
      <c r="I734" s="2426"/>
      <c r="J734" s="2426"/>
      <c r="K734" s="2471"/>
      <c r="L734" s="124"/>
    </row>
    <row r="735" spans="1:12" ht="15.75" x14ac:dyDescent="0.25">
      <c r="A735" s="2424"/>
      <c r="B735" s="2425"/>
      <c r="C735" s="2426"/>
      <c r="D735" s="258">
        <f t="shared" si="11"/>
        <v>0</v>
      </c>
      <c r="E735" s="2426"/>
      <c r="F735" s="2426"/>
      <c r="G735" s="2426"/>
      <c r="H735" s="2426"/>
      <c r="I735" s="2426"/>
      <c r="J735" s="2426"/>
      <c r="K735" s="2471"/>
      <c r="L735" s="124"/>
    </row>
    <row r="736" spans="1:12" ht="15.75" x14ac:dyDescent="0.25">
      <c r="A736" s="2424"/>
      <c r="B736" s="2425"/>
      <c r="C736" s="2426"/>
      <c r="D736" s="258">
        <f t="shared" si="11"/>
        <v>0</v>
      </c>
      <c r="E736" s="2426"/>
      <c r="F736" s="2426"/>
      <c r="G736" s="2426"/>
      <c r="H736" s="2426"/>
      <c r="I736" s="2426"/>
      <c r="J736" s="2426"/>
      <c r="K736" s="2471"/>
      <c r="L736" s="124"/>
    </row>
    <row r="737" spans="1:12" ht="15.75" x14ac:dyDescent="0.25">
      <c r="A737" s="2424"/>
      <c r="B737" s="2425"/>
      <c r="C737" s="2426"/>
      <c r="D737" s="258">
        <f t="shared" si="11"/>
        <v>0</v>
      </c>
      <c r="E737" s="2426"/>
      <c r="F737" s="2426"/>
      <c r="G737" s="2426"/>
      <c r="H737" s="2426"/>
      <c r="I737" s="2426"/>
      <c r="J737" s="2426"/>
      <c r="K737" s="2471"/>
      <c r="L737" s="124"/>
    </row>
    <row r="738" spans="1:12" ht="15.75" x14ac:dyDescent="0.25">
      <c r="A738" s="2424"/>
      <c r="B738" s="2425"/>
      <c r="C738" s="2426"/>
      <c r="D738" s="258">
        <f t="shared" si="11"/>
        <v>0</v>
      </c>
      <c r="E738" s="2426"/>
      <c r="F738" s="2426"/>
      <c r="G738" s="2426"/>
      <c r="H738" s="2426"/>
      <c r="I738" s="2426"/>
      <c r="J738" s="2426"/>
      <c r="K738" s="2471"/>
      <c r="L738" s="124"/>
    </row>
    <row r="739" spans="1:12" ht="15.75" x14ac:dyDescent="0.25">
      <c r="A739" s="2424"/>
      <c r="B739" s="2425"/>
      <c r="C739" s="2426"/>
      <c r="D739" s="258">
        <f t="shared" si="11"/>
        <v>0</v>
      </c>
      <c r="E739" s="2426"/>
      <c r="F739" s="2426"/>
      <c r="G739" s="2426"/>
      <c r="H739" s="2426"/>
      <c r="I739" s="2426"/>
      <c r="J739" s="2426"/>
      <c r="K739" s="2471"/>
      <c r="L739" s="124"/>
    </row>
    <row r="740" spans="1:12" ht="15.75" x14ac:dyDescent="0.25">
      <c r="A740" s="2424"/>
      <c r="B740" s="2425"/>
      <c r="C740" s="2426"/>
      <c r="D740" s="258">
        <f t="shared" si="11"/>
        <v>0</v>
      </c>
      <c r="E740" s="2426"/>
      <c r="F740" s="2426"/>
      <c r="G740" s="2426"/>
      <c r="H740" s="2426"/>
      <c r="I740" s="2426"/>
      <c r="J740" s="2426"/>
      <c r="K740" s="2471"/>
      <c r="L740" s="124"/>
    </row>
    <row r="741" spans="1:12" ht="15.75" x14ac:dyDescent="0.25">
      <c r="A741" s="2424"/>
      <c r="B741" s="2425"/>
      <c r="C741" s="2426"/>
      <c r="D741" s="258">
        <f t="shared" si="11"/>
        <v>0</v>
      </c>
      <c r="E741" s="2426"/>
      <c r="F741" s="2426"/>
      <c r="G741" s="2426"/>
      <c r="H741" s="2426"/>
      <c r="I741" s="2426"/>
      <c r="J741" s="2426"/>
      <c r="K741" s="2471"/>
      <c r="L741" s="124"/>
    </row>
    <row r="742" spans="1:12" ht="15.75" x14ac:dyDescent="0.25">
      <c r="A742" s="2424"/>
      <c r="B742" s="2425"/>
      <c r="C742" s="2426"/>
      <c r="D742" s="258">
        <f t="shared" si="11"/>
        <v>0</v>
      </c>
      <c r="E742" s="2426"/>
      <c r="F742" s="2426"/>
      <c r="G742" s="2426"/>
      <c r="H742" s="2426"/>
      <c r="I742" s="2426"/>
      <c r="J742" s="2426"/>
      <c r="K742" s="2471"/>
      <c r="L742" s="124"/>
    </row>
    <row r="743" spans="1:12" ht="15.75" x14ac:dyDescent="0.25">
      <c r="A743" s="2424"/>
      <c r="B743" s="2425"/>
      <c r="C743" s="2426"/>
      <c r="D743" s="258">
        <f t="shared" si="11"/>
        <v>0</v>
      </c>
      <c r="E743" s="2426"/>
      <c r="F743" s="2426"/>
      <c r="G743" s="2426"/>
      <c r="H743" s="2426"/>
      <c r="I743" s="2426"/>
      <c r="J743" s="2426"/>
      <c r="K743" s="2471"/>
      <c r="L743" s="124"/>
    </row>
    <row r="744" spans="1:12" ht="15.75" x14ac:dyDescent="0.25">
      <c r="A744" s="2424"/>
      <c r="B744" s="2425"/>
      <c r="C744" s="2426"/>
      <c r="D744" s="258">
        <f t="shared" si="11"/>
        <v>0</v>
      </c>
      <c r="E744" s="2426"/>
      <c r="F744" s="2426"/>
      <c r="G744" s="2426"/>
      <c r="H744" s="2426"/>
      <c r="I744" s="2426"/>
      <c r="J744" s="2426"/>
      <c r="K744" s="2471"/>
      <c r="L744" s="124"/>
    </row>
    <row r="745" spans="1:12" ht="15.75" x14ac:dyDescent="0.25">
      <c r="A745" s="2424"/>
      <c r="B745" s="2425"/>
      <c r="C745" s="2426"/>
      <c r="D745" s="258">
        <f t="shared" si="11"/>
        <v>0</v>
      </c>
      <c r="E745" s="2426"/>
      <c r="F745" s="2426"/>
      <c r="G745" s="2426"/>
      <c r="H745" s="2426"/>
      <c r="I745" s="2426"/>
      <c r="J745" s="2426"/>
      <c r="K745" s="2471"/>
      <c r="L745" s="124"/>
    </row>
    <row r="746" spans="1:12" ht="15.75" x14ac:dyDescent="0.25">
      <c r="A746" s="2424"/>
      <c r="B746" s="2425"/>
      <c r="C746" s="2426"/>
      <c r="D746" s="258">
        <f t="shared" si="11"/>
        <v>0</v>
      </c>
      <c r="E746" s="2426"/>
      <c r="F746" s="2426"/>
      <c r="G746" s="2426"/>
      <c r="H746" s="2426"/>
      <c r="I746" s="2426"/>
      <c r="J746" s="2426"/>
      <c r="K746" s="2471"/>
      <c r="L746" s="124"/>
    </row>
    <row r="747" spans="1:12" ht="15.75" x14ac:dyDescent="0.25">
      <c r="A747" s="2424"/>
      <c r="B747" s="2425"/>
      <c r="C747" s="2426"/>
      <c r="D747" s="258">
        <f t="shared" si="11"/>
        <v>0</v>
      </c>
      <c r="E747" s="2426"/>
      <c r="F747" s="2426"/>
      <c r="G747" s="2426"/>
      <c r="H747" s="2426"/>
      <c r="I747" s="2426"/>
      <c r="J747" s="2426"/>
      <c r="K747" s="2471"/>
      <c r="L747" s="124"/>
    </row>
    <row r="748" spans="1:12" ht="15.75" x14ac:dyDescent="0.25">
      <c r="A748" s="2424"/>
      <c r="B748" s="2425"/>
      <c r="C748" s="2426"/>
      <c r="D748" s="258">
        <f t="shared" si="11"/>
        <v>0</v>
      </c>
      <c r="E748" s="2426"/>
      <c r="F748" s="2426"/>
      <c r="G748" s="2426"/>
      <c r="H748" s="2426"/>
      <c r="I748" s="2426"/>
      <c r="J748" s="2426"/>
      <c r="K748" s="2471"/>
      <c r="L748" s="124"/>
    </row>
    <row r="749" spans="1:12" ht="15.75" x14ac:dyDescent="0.25">
      <c r="A749" s="2424"/>
      <c r="B749" s="2425"/>
      <c r="C749" s="2426"/>
      <c r="D749" s="258">
        <f t="shared" si="11"/>
        <v>0</v>
      </c>
      <c r="E749" s="2426"/>
      <c r="F749" s="2426"/>
      <c r="G749" s="2426"/>
      <c r="H749" s="2426"/>
      <c r="I749" s="2426"/>
      <c r="J749" s="2426"/>
      <c r="K749" s="2471"/>
      <c r="L749" s="124"/>
    </row>
    <row r="750" spans="1:12" ht="15.75" x14ac:dyDescent="0.25">
      <c r="A750" s="2424"/>
      <c r="B750" s="2425"/>
      <c r="C750" s="2426"/>
      <c r="D750" s="258">
        <f t="shared" si="11"/>
        <v>0</v>
      </c>
      <c r="E750" s="2426"/>
      <c r="F750" s="2426"/>
      <c r="G750" s="2426"/>
      <c r="H750" s="2426"/>
      <c r="I750" s="2426"/>
      <c r="J750" s="2426"/>
      <c r="K750" s="2471"/>
      <c r="L750" s="124"/>
    </row>
    <row r="751" spans="1:12" ht="15.75" x14ac:dyDescent="0.25">
      <c r="A751" s="2424"/>
      <c r="B751" s="2425"/>
      <c r="C751" s="2426"/>
      <c r="D751" s="258">
        <f t="shared" si="11"/>
        <v>0</v>
      </c>
      <c r="E751" s="2426"/>
      <c r="F751" s="2426"/>
      <c r="G751" s="2426"/>
      <c r="H751" s="2426"/>
      <c r="I751" s="2426"/>
      <c r="J751" s="2426"/>
      <c r="K751" s="2471"/>
      <c r="L751" s="124"/>
    </row>
    <row r="752" spans="1:12" ht="15.75" x14ac:dyDescent="0.25">
      <c r="A752" s="2424"/>
      <c r="B752" s="2425"/>
      <c r="C752" s="2426"/>
      <c r="D752" s="258">
        <f t="shared" si="11"/>
        <v>0</v>
      </c>
      <c r="E752" s="2426"/>
      <c r="F752" s="2426"/>
      <c r="G752" s="2426"/>
      <c r="H752" s="2426"/>
      <c r="I752" s="2426"/>
      <c r="J752" s="2426"/>
      <c r="K752" s="2471"/>
      <c r="L752" s="124"/>
    </row>
    <row r="753" spans="1:12" ht="15.75" x14ac:dyDescent="0.25">
      <c r="A753" s="2424"/>
      <c r="B753" s="2425"/>
      <c r="C753" s="2426"/>
      <c r="D753" s="258">
        <f t="shared" si="11"/>
        <v>0</v>
      </c>
      <c r="E753" s="2426"/>
      <c r="F753" s="2426"/>
      <c r="G753" s="2426"/>
      <c r="H753" s="2426"/>
      <c r="I753" s="2426"/>
      <c r="J753" s="2426"/>
      <c r="K753" s="2471"/>
      <c r="L753" s="124"/>
    </row>
    <row r="754" spans="1:12" ht="15.75" x14ac:dyDescent="0.25">
      <c r="A754" s="2424"/>
      <c r="B754" s="2425"/>
      <c r="C754" s="2426"/>
      <c r="D754" s="258">
        <f t="shared" si="11"/>
        <v>0</v>
      </c>
      <c r="E754" s="2426"/>
      <c r="F754" s="2426"/>
      <c r="G754" s="2426"/>
      <c r="H754" s="2426"/>
      <c r="I754" s="2426"/>
      <c r="J754" s="2426"/>
      <c r="K754" s="2471"/>
      <c r="L754" s="124"/>
    </row>
    <row r="755" spans="1:12" ht="15.75" x14ac:dyDescent="0.25">
      <c r="A755" s="2424"/>
      <c r="B755" s="2425"/>
      <c r="C755" s="2426"/>
      <c r="D755" s="258">
        <f t="shared" si="11"/>
        <v>0</v>
      </c>
      <c r="E755" s="2426"/>
      <c r="F755" s="2426"/>
      <c r="G755" s="2426"/>
      <c r="H755" s="2426"/>
      <c r="I755" s="2426"/>
      <c r="J755" s="2426"/>
      <c r="K755" s="2471"/>
      <c r="L755" s="124"/>
    </row>
    <row r="756" spans="1:12" ht="15.75" x14ac:dyDescent="0.25">
      <c r="A756" s="2424"/>
      <c r="B756" s="2425"/>
      <c r="C756" s="2426"/>
      <c r="D756" s="258">
        <f t="shared" si="11"/>
        <v>0</v>
      </c>
      <c r="E756" s="2426"/>
      <c r="F756" s="2426"/>
      <c r="G756" s="2426"/>
      <c r="H756" s="2426"/>
      <c r="I756" s="2426"/>
      <c r="J756" s="2426"/>
      <c r="K756" s="2471"/>
      <c r="L756" s="124"/>
    </row>
    <row r="757" spans="1:12" ht="15.75" x14ac:dyDescent="0.25">
      <c r="A757" s="2424"/>
      <c r="B757" s="2425"/>
      <c r="C757" s="2426"/>
      <c r="D757" s="258">
        <f t="shared" si="11"/>
        <v>0</v>
      </c>
      <c r="E757" s="2426"/>
      <c r="F757" s="2426"/>
      <c r="G757" s="2426"/>
      <c r="H757" s="2426"/>
      <c r="I757" s="2426"/>
      <c r="J757" s="2426"/>
      <c r="K757" s="2471"/>
      <c r="L757" s="124"/>
    </row>
    <row r="758" spans="1:12" ht="15.75" x14ac:dyDescent="0.25">
      <c r="A758" s="2424"/>
      <c r="B758" s="2425"/>
      <c r="C758" s="2426"/>
      <c r="D758" s="258">
        <f t="shared" si="11"/>
        <v>0</v>
      </c>
      <c r="E758" s="2426"/>
      <c r="F758" s="2426"/>
      <c r="G758" s="2426"/>
      <c r="H758" s="2426"/>
      <c r="I758" s="2426"/>
      <c r="J758" s="2426"/>
      <c r="K758" s="2471"/>
      <c r="L758" s="124"/>
    </row>
    <row r="759" spans="1:12" ht="15.75" x14ac:dyDescent="0.25">
      <c r="A759" s="2424"/>
      <c r="B759" s="2425"/>
      <c r="C759" s="2426"/>
      <c r="D759" s="258">
        <f t="shared" si="11"/>
        <v>0</v>
      </c>
      <c r="E759" s="2426"/>
      <c r="F759" s="2426"/>
      <c r="G759" s="2426"/>
      <c r="H759" s="2426"/>
      <c r="I759" s="2426"/>
      <c r="J759" s="2426"/>
      <c r="K759" s="2471"/>
      <c r="L759" s="124"/>
    </row>
  </sheetData>
  <autoFilter ref="B6:K6"/>
  <mergeCells count="29">
    <mergeCell ref="C29:J29"/>
    <mergeCell ref="K4:L4"/>
    <mergeCell ref="K5:L5"/>
    <mergeCell ref="K3:L3"/>
    <mergeCell ref="A1:L1"/>
    <mergeCell ref="A2:B2"/>
    <mergeCell ref="C2:F2"/>
    <mergeCell ref="G2:H2"/>
    <mergeCell ref="I2:J2"/>
    <mergeCell ref="K2:L2"/>
    <mergeCell ref="C8:J8"/>
    <mergeCell ref="C7:J7"/>
    <mergeCell ref="A3:B3"/>
    <mergeCell ref="C3:F3"/>
    <mergeCell ref="G3:H3"/>
    <mergeCell ref="I3:J3"/>
    <mergeCell ref="A4:B4"/>
    <mergeCell ref="C4:F4"/>
    <mergeCell ref="G4:H4"/>
    <mergeCell ref="I4:J4"/>
    <mergeCell ref="A5:B5"/>
    <mergeCell ref="C5:F5"/>
    <mergeCell ref="G5:H5"/>
    <mergeCell ref="I5:J5"/>
    <mergeCell ref="A27:A28"/>
    <mergeCell ref="C28:J28"/>
    <mergeCell ref="C20:J20"/>
    <mergeCell ref="C17:J17"/>
    <mergeCell ref="C15:J15"/>
  </mergeCell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M782"/>
  <sheetViews>
    <sheetView workbookViewId="0">
      <pane ySplit="6" topLeftCell="A31" activePane="bottomLeft" state="frozen"/>
      <selection activeCell="C163" sqref="C163:J163"/>
      <selection pane="bottomLeft" activeCell="E27" sqref="E27"/>
    </sheetView>
  </sheetViews>
  <sheetFormatPr defaultRowHeight="12.75" x14ac:dyDescent="0.2"/>
  <cols>
    <col min="1" max="1" width="11.28515625" bestFit="1" customWidth="1"/>
    <col min="2" max="2" width="10.42578125" customWidth="1"/>
    <col min="3" max="11" width="12.85546875" customWidth="1"/>
    <col min="12" max="12" width="48.5703125" customWidth="1"/>
  </cols>
  <sheetData>
    <row r="1" spans="1:13" s="2" customFormat="1" ht="30.75" customHeight="1" thickTop="1" x14ac:dyDescent="0.25">
      <c r="A1" s="3853" t="s">
        <v>3086</v>
      </c>
      <c r="B1" s="3854"/>
      <c r="C1" s="3854"/>
      <c r="D1" s="3854"/>
      <c r="E1" s="3854"/>
      <c r="F1" s="3854"/>
      <c r="G1" s="3854"/>
      <c r="H1" s="3854"/>
      <c r="I1" s="3854"/>
      <c r="J1" s="3854"/>
      <c r="K1" s="3854"/>
      <c r="L1" s="3855"/>
      <c r="M1" s="1"/>
    </row>
    <row r="2" spans="1:13" s="5" customFormat="1" ht="20.25" customHeight="1" x14ac:dyDescent="0.25">
      <c r="A2" s="3463" t="s">
        <v>259</v>
      </c>
      <c r="B2" s="3464"/>
      <c r="C2" s="3445">
        <f>(53+119+25)*25</f>
        <v>4925</v>
      </c>
      <c r="D2" s="3446"/>
      <c r="E2" s="3446"/>
      <c r="F2" s="3447"/>
      <c r="G2" s="3461"/>
      <c r="H2" s="3462"/>
      <c r="I2" s="3437" t="s">
        <v>260</v>
      </c>
      <c r="J2" s="3438"/>
      <c r="K2" s="3500" t="s">
        <v>499</v>
      </c>
      <c r="L2" s="3501"/>
      <c r="M2" s="4"/>
    </row>
    <row r="3" spans="1:13" s="5" customFormat="1" ht="20.25" customHeight="1" x14ac:dyDescent="0.25">
      <c r="A3" s="3463" t="s">
        <v>261</v>
      </c>
      <c r="B3" s="3464"/>
      <c r="C3" s="3445" t="s">
        <v>2771</v>
      </c>
      <c r="D3" s="3446"/>
      <c r="E3" s="3446"/>
      <c r="F3" s="3447"/>
      <c r="G3" s="3440"/>
      <c r="H3" s="3441"/>
      <c r="I3" s="3437" t="s">
        <v>262</v>
      </c>
      <c r="J3" s="3438"/>
      <c r="K3" s="3500" t="s">
        <v>500</v>
      </c>
      <c r="L3" s="3501"/>
      <c r="M3" s="4"/>
    </row>
    <row r="4" spans="1:13" s="5" customFormat="1" ht="20.25" customHeight="1" x14ac:dyDescent="0.25">
      <c r="A4" s="3463" t="s">
        <v>263</v>
      </c>
      <c r="B4" s="3464"/>
      <c r="C4" s="3445" t="s">
        <v>1555</v>
      </c>
      <c r="D4" s="3446"/>
      <c r="E4" s="3446"/>
      <c r="F4" s="3447"/>
      <c r="G4" s="3461"/>
      <c r="H4" s="3462"/>
      <c r="I4" s="3437" t="s">
        <v>264</v>
      </c>
      <c r="J4" s="3438"/>
      <c r="K4" s="3500" t="s">
        <v>3541</v>
      </c>
      <c r="L4" s="3501"/>
      <c r="M4" s="4"/>
    </row>
    <row r="5" spans="1:13" s="5" customFormat="1" ht="66" customHeight="1" thickBot="1" x14ac:dyDescent="0.3">
      <c r="A5" s="3448" t="s">
        <v>265</v>
      </c>
      <c r="B5" s="3449"/>
      <c r="C5" s="3526" t="s">
        <v>4362</v>
      </c>
      <c r="D5" s="3527"/>
      <c r="E5" s="3527"/>
      <c r="F5" s="3737"/>
      <c r="G5" s="4227"/>
      <c r="H5" s="4228"/>
      <c r="I5" s="3437" t="s">
        <v>397</v>
      </c>
      <c r="J5" s="3438"/>
      <c r="K5" s="4031" t="s">
        <v>3087</v>
      </c>
      <c r="L5" s="4032"/>
      <c r="M5" s="4"/>
    </row>
    <row r="6" spans="1:13" s="10" customFormat="1"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3" ht="92.25" customHeight="1" thickTop="1" x14ac:dyDescent="0.2">
      <c r="A7" s="1254">
        <v>43627</v>
      </c>
      <c r="B7" s="1255" t="s">
        <v>62</v>
      </c>
      <c r="C7" s="3583" t="s">
        <v>3090</v>
      </c>
      <c r="D7" s="3584"/>
      <c r="E7" s="3584"/>
      <c r="F7" s="3584"/>
      <c r="G7" s="3584"/>
      <c r="H7" s="3584"/>
      <c r="I7" s="3584"/>
      <c r="J7" s="3585"/>
      <c r="K7" s="2766" t="s">
        <v>1909</v>
      </c>
      <c r="L7" s="1318" t="s">
        <v>2109</v>
      </c>
    </row>
    <row r="8" spans="1:13" ht="24.75" customHeight="1" x14ac:dyDescent="0.2">
      <c r="A8" s="1268">
        <v>43647</v>
      </c>
      <c r="B8" s="2010" t="s">
        <v>12</v>
      </c>
      <c r="C8" s="2011">
        <v>122</v>
      </c>
      <c r="D8" s="258">
        <f t="shared" ref="D8:D79" si="0">+C8*(100-E8)/100</f>
        <v>97.6</v>
      </c>
      <c r="E8" s="2011">
        <v>20</v>
      </c>
      <c r="F8" s="2011"/>
      <c r="G8" s="2011">
        <v>115</v>
      </c>
      <c r="H8" s="2011"/>
      <c r="I8" s="2011"/>
      <c r="J8" s="2011"/>
      <c r="K8" s="2471"/>
      <c r="L8" s="393" t="s">
        <v>2418</v>
      </c>
    </row>
    <row r="9" spans="1:13" ht="15.75" x14ac:dyDescent="0.25">
      <c r="A9" s="1268">
        <v>43706</v>
      </c>
      <c r="B9" s="2010" t="s">
        <v>186</v>
      </c>
      <c r="C9" s="2011"/>
      <c r="D9" s="258"/>
      <c r="E9" s="2011"/>
      <c r="F9" s="2011"/>
      <c r="G9" s="2011"/>
      <c r="H9" s="2011">
        <v>4755</v>
      </c>
      <c r="I9" s="2011">
        <v>93</v>
      </c>
      <c r="J9" s="2011"/>
      <c r="K9" s="2471"/>
      <c r="L9" s="234" t="s">
        <v>40</v>
      </c>
    </row>
    <row r="10" spans="1:13" s="1267" customFormat="1" ht="15.75" x14ac:dyDescent="0.25">
      <c r="A10" s="1268">
        <v>43758</v>
      </c>
      <c r="B10" s="1269" t="s">
        <v>12</v>
      </c>
      <c r="C10" s="1270">
        <v>130</v>
      </c>
      <c r="D10" s="258">
        <f t="shared" si="0"/>
        <v>91</v>
      </c>
      <c r="E10" s="1270">
        <v>30</v>
      </c>
      <c r="F10" s="1270"/>
      <c r="G10" s="1270">
        <v>165</v>
      </c>
      <c r="H10" s="1270"/>
      <c r="I10" s="1270"/>
      <c r="J10" s="1270"/>
      <c r="K10" s="2636"/>
      <c r="L10" s="1272" t="s">
        <v>2710</v>
      </c>
    </row>
    <row r="11" spans="1:13" ht="15.75" x14ac:dyDescent="0.25">
      <c r="A11" s="2009">
        <v>43822</v>
      </c>
      <c r="B11" s="2010" t="s">
        <v>186</v>
      </c>
      <c r="C11" s="2011"/>
      <c r="D11" s="258" t="s">
        <v>301</v>
      </c>
      <c r="E11" s="2011"/>
      <c r="F11" s="2011"/>
      <c r="G11" s="2011"/>
      <c r="H11" s="3482" t="s">
        <v>3349</v>
      </c>
      <c r="I11" s="3483"/>
      <c r="J11" s="2011"/>
      <c r="K11" s="2471"/>
      <c r="L11" s="234" t="s">
        <v>1416</v>
      </c>
    </row>
    <row r="12" spans="1:13" ht="15.75" x14ac:dyDescent="0.25">
      <c r="A12" s="2009">
        <v>44196</v>
      </c>
      <c r="B12" s="2010" t="s">
        <v>12</v>
      </c>
      <c r="C12" s="2011">
        <v>115</v>
      </c>
      <c r="D12" s="258">
        <f t="shared" si="0"/>
        <v>74.75</v>
      </c>
      <c r="E12" s="2011">
        <v>35</v>
      </c>
      <c r="F12" s="2011" t="s">
        <v>159</v>
      </c>
      <c r="G12" s="2011">
        <v>130</v>
      </c>
      <c r="H12" s="2011"/>
      <c r="I12" s="2011"/>
      <c r="J12" s="2011"/>
      <c r="K12" s="2471"/>
      <c r="L12" s="1272" t="s">
        <v>2668</v>
      </c>
    </row>
    <row r="13" spans="1:13" ht="15.75" x14ac:dyDescent="0.2">
      <c r="A13" s="2009">
        <v>43908</v>
      </c>
      <c r="B13" s="2010" t="s">
        <v>186</v>
      </c>
      <c r="C13" s="2011"/>
      <c r="D13" s="258"/>
      <c r="E13" s="2011"/>
      <c r="F13" s="2011"/>
      <c r="G13" s="2011"/>
      <c r="H13" s="3482" t="s">
        <v>3349</v>
      </c>
      <c r="I13" s="3483"/>
      <c r="J13" s="2011"/>
      <c r="K13" s="2471"/>
      <c r="L13" s="393" t="s">
        <v>40</v>
      </c>
    </row>
    <row r="14" spans="1:13" ht="15.75" x14ac:dyDescent="0.25">
      <c r="A14" s="2009">
        <v>43909</v>
      </c>
      <c r="B14" s="2010" t="s">
        <v>12</v>
      </c>
      <c r="C14" s="2011">
        <v>87</v>
      </c>
      <c r="D14" s="258">
        <f t="shared" si="0"/>
        <v>59.16</v>
      </c>
      <c r="E14" s="2011">
        <v>32</v>
      </c>
      <c r="F14" s="2011" t="s">
        <v>159</v>
      </c>
      <c r="G14" s="2011">
        <v>130</v>
      </c>
      <c r="H14" s="2011"/>
      <c r="I14" s="2011"/>
      <c r="J14" s="2011"/>
      <c r="K14" s="2471"/>
      <c r="L14" s="1272" t="s">
        <v>2710</v>
      </c>
    </row>
    <row r="15" spans="1:13" ht="15.75" x14ac:dyDescent="0.25">
      <c r="A15" s="2410">
        <v>43920</v>
      </c>
      <c r="B15" s="2306" t="s">
        <v>4</v>
      </c>
      <c r="C15" s="2311"/>
      <c r="D15" s="2312"/>
      <c r="E15" s="2311">
        <v>30</v>
      </c>
      <c r="F15" s="2311"/>
      <c r="G15" s="2311"/>
      <c r="H15" s="2311"/>
      <c r="I15" s="2311"/>
      <c r="J15" s="2311"/>
      <c r="K15" s="2602"/>
      <c r="L15" s="2313"/>
    </row>
    <row r="16" spans="1:13" ht="15.75" x14ac:dyDescent="0.25">
      <c r="A16" s="2410">
        <v>43951</v>
      </c>
      <c r="B16" s="2306" t="s">
        <v>4</v>
      </c>
      <c r="C16" s="2311"/>
      <c r="D16" s="2312"/>
      <c r="E16" s="2311">
        <v>30</v>
      </c>
      <c r="F16" s="2311"/>
      <c r="G16" s="2311"/>
      <c r="H16" s="2311"/>
      <c r="I16" s="2311"/>
      <c r="J16" s="2311"/>
      <c r="K16" s="2602"/>
      <c r="L16" s="2313"/>
    </row>
    <row r="17" spans="1:12" ht="15.75" x14ac:dyDescent="0.25">
      <c r="A17" s="2410">
        <v>43981</v>
      </c>
      <c r="B17" s="2306" t="s">
        <v>4</v>
      </c>
      <c r="C17" s="2311"/>
      <c r="D17" s="2312"/>
      <c r="E17" s="2311">
        <v>30</v>
      </c>
      <c r="F17" s="2311"/>
      <c r="G17" s="2311"/>
      <c r="H17" s="2311"/>
      <c r="I17" s="2311"/>
      <c r="J17" s="2311"/>
      <c r="K17" s="2602"/>
      <c r="L17" s="2313"/>
    </row>
    <row r="18" spans="1:12" ht="15.75" x14ac:dyDescent="0.25">
      <c r="A18" s="2009">
        <v>44001</v>
      </c>
      <c r="B18" s="2010" t="s">
        <v>12</v>
      </c>
      <c r="C18" s="2011">
        <v>100</v>
      </c>
      <c r="D18" s="258">
        <f t="shared" si="0"/>
        <v>70</v>
      </c>
      <c r="E18" s="2011">
        <v>30</v>
      </c>
      <c r="F18" s="2011"/>
      <c r="G18" s="2011">
        <v>130</v>
      </c>
      <c r="H18" s="2011"/>
      <c r="I18" s="2011"/>
      <c r="J18" s="2011"/>
      <c r="K18" s="2471"/>
      <c r="L18" s="234" t="s">
        <v>1608</v>
      </c>
    </row>
    <row r="19" spans="1:12" ht="15.75" x14ac:dyDescent="0.25">
      <c r="A19" s="2410">
        <v>44012</v>
      </c>
      <c r="B19" s="2306" t="s">
        <v>4</v>
      </c>
      <c r="C19" s="2311"/>
      <c r="D19" s="2312"/>
      <c r="E19" s="2311">
        <v>30</v>
      </c>
      <c r="F19" s="2311"/>
      <c r="G19" s="2311"/>
      <c r="H19" s="2311"/>
      <c r="I19" s="2311"/>
      <c r="J19" s="2311"/>
      <c r="K19" s="2602"/>
      <c r="L19" s="2313"/>
    </row>
    <row r="20" spans="1:12" ht="15.75" x14ac:dyDescent="0.25">
      <c r="A20" s="2410">
        <v>44042</v>
      </c>
      <c r="B20" s="2306" t="s">
        <v>4</v>
      </c>
      <c r="C20" s="2311"/>
      <c r="D20" s="2312"/>
      <c r="E20" s="2311">
        <v>30</v>
      </c>
      <c r="F20" s="2311"/>
      <c r="G20" s="2311"/>
      <c r="H20" s="2311"/>
      <c r="I20" s="2311"/>
      <c r="J20" s="2311"/>
      <c r="K20" s="2852"/>
      <c r="L20" s="2313"/>
    </row>
    <row r="21" spans="1:12" ht="15.75" x14ac:dyDescent="0.25">
      <c r="A21" s="2009">
        <v>44061</v>
      </c>
      <c r="B21" s="2010" t="s">
        <v>186</v>
      </c>
      <c r="C21" s="2011"/>
      <c r="D21" s="258">
        <f t="shared" si="0"/>
        <v>0</v>
      </c>
      <c r="E21" s="2011"/>
      <c r="F21" s="2011"/>
      <c r="G21" s="2011"/>
      <c r="H21" s="2011">
        <v>5040</v>
      </c>
      <c r="I21" s="2011">
        <v>100</v>
      </c>
      <c r="J21" s="2011"/>
      <c r="K21" s="2471"/>
      <c r="L21" s="234" t="s">
        <v>40</v>
      </c>
    </row>
    <row r="22" spans="1:12" ht="15.75" x14ac:dyDescent="0.25">
      <c r="A22" s="2410">
        <v>44073</v>
      </c>
      <c r="B22" s="2306" t="s">
        <v>4</v>
      </c>
      <c r="C22" s="2311"/>
      <c r="D22" s="2312"/>
      <c r="E22" s="2311">
        <v>30</v>
      </c>
      <c r="F22" s="2311"/>
      <c r="G22" s="2311"/>
      <c r="H22" s="2311"/>
      <c r="I22" s="2311"/>
      <c r="J22" s="2311"/>
      <c r="K22" s="2885"/>
      <c r="L22" s="2313"/>
    </row>
    <row r="23" spans="1:12" ht="45.75" customHeight="1" x14ac:dyDescent="0.2">
      <c r="A23" s="2009">
        <v>44101</v>
      </c>
      <c r="B23" s="2010" t="s">
        <v>14</v>
      </c>
      <c r="C23" s="3473" t="s">
        <v>3954</v>
      </c>
      <c r="D23" s="3474"/>
      <c r="E23" s="3474"/>
      <c r="F23" s="3474"/>
      <c r="G23" s="3474"/>
      <c r="H23" s="3474"/>
      <c r="I23" s="3474"/>
      <c r="J23" s="3475"/>
      <c r="K23" s="2471"/>
      <c r="L23" s="1706" t="s">
        <v>3157</v>
      </c>
    </row>
    <row r="24" spans="1:12" ht="15.75" x14ac:dyDescent="0.25">
      <c r="A24" s="2410">
        <v>44104</v>
      </c>
      <c r="B24" s="2306" t="s">
        <v>4</v>
      </c>
      <c r="C24" s="2311"/>
      <c r="D24" s="2312"/>
      <c r="E24" s="2311">
        <v>30</v>
      </c>
      <c r="F24" s="2311"/>
      <c r="G24" s="2311"/>
      <c r="H24" s="2311"/>
      <c r="I24" s="2311"/>
      <c r="J24" s="2311"/>
      <c r="K24" s="3126"/>
      <c r="L24" s="2313"/>
    </row>
    <row r="25" spans="1:12" ht="15.75" x14ac:dyDescent="0.25">
      <c r="A25" s="2410">
        <v>44134</v>
      </c>
      <c r="B25" s="2306" t="s">
        <v>4</v>
      </c>
      <c r="C25" s="2311"/>
      <c r="D25" s="2312"/>
      <c r="E25" s="2311">
        <v>30</v>
      </c>
      <c r="F25" s="2311"/>
      <c r="G25" s="2311"/>
      <c r="H25" s="2311"/>
      <c r="I25" s="2311"/>
      <c r="J25" s="2311"/>
      <c r="K25" s="3126"/>
      <c r="L25" s="2313"/>
    </row>
    <row r="26" spans="1:12" ht="15.75" x14ac:dyDescent="0.25">
      <c r="A26" s="2410">
        <v>44165</v>
      </c>
      <c r="B26" s="2306" t="s">
        <v>4</v>
      </c>
      <c r="C26" s="2311"/>
      <c r="D26" s="2312"/>
      <c r="E26" s="2311">
        <v>30</v>
      </c>
      <c r="F26" s="2311"/>
      <c r="G26" s="2311"/>
      <c r="H26" s="2311"/>
      <c r="I26" s="2311"/>
      <c r="J26" s="2311"/>
      <c r="K26" s="3126"/>
      <c r="L26" s="2313"/>
    </row>
    <row r="27" spans="1:12" ht="31.5" x14ac:dyDescent="0.25">
      <c r="A27" s="2009">
        <v>44150</v>
      </c>
      <c r="B27" s="2010" t="s">
        <v>12</v>
      </c>
      <c r="C27" s="2011">
        <v>95</v>
      </c>
      <c r="D27" s="258">
        <f t="shared" si="0"/>
        <v>66.5</v>
      </c>
      <c r="E27" s="2011">
        <v>30</v>
      </c>
      <c r="F27" s="2011" t="s">
        <v>159</v>
      </c>
      <c r="G27" s="2011">
        <v>120</v>
      </c>
      <c r="H27" s="2011"/>
      <c r="I27" s="2011"/>
      <c r="J27" s="2011"/>
      <c r="K27" s="2471"/>
      <c r="L27" s="234" t="s">
        <v>4042</v>
      </c>
    </row>
    <row r="28" spans="1:12" ht="15.75" x14ac:dyDescent="0.25">
      <c r="A28" s="2410">
        <v>44195</v>
      </c>
      <c r="B28" s="2306" t="s">
        <v>4</v>
      </c>
      <c r="C28" s="2311"/>
      <c r="D28" s="2312"/>
      <c r="E28" s="2311">
        <v>30</v>
      </c>
      <c r="F28" s="2311"/>
      <c r="G28" s="2311"/>
      <c r="H28" s="2311"/>
      <c r="I28" s="2311"/>
      <c r="J28" s="2311"/>
      <c r="K28" s="3126"/>
      <c r="L28" s="2313"/>
    </row>
    <row r="29" spans="1:12" ht="31.5" x14ac:dyDescent="0.25">
      <c r="A29" s="2009">
        <v>44218</v>
      </c>
      <c r="B29" s="2010" t="s">
        <v>186</v>
      </c>
      <c r="C29" s="2011"/>
      <c r="D29" s="258">
        <f t="shared" si="0"/>
        <v>0</v>
      </c>
      <c r="E29" s="2011"/>
      <c r="F29" s="2011"/>
      <c r="G29" s="2011"/>
      <c r="H29" s="3055">
        <v>5095</v>
      </c>
      <c r="I29" s="3055">
        <v>100</v>
      </c>
      <c r="J29" s="2011"/>
      <c r="K29" s="2471"/>
      <c r="L29" s="234" t="s">
        <v>4207</v>
      </c>
    </row>
    <row r="30" spans="1:12" ht="15.75" x14ac:dyDescent="0.25">
      <c r="A30" s="2410">
        <v>44226</v>
      </c>
      <c r="B30" s="2306" t="s">
        <v>4</v>
      </c>
      <c r="C30" s="2311"/>
      <c r="D30" s="2312"/>
      <c r="E30" s="2311">
        <v>35</v>
      </c>
      <c r="F30" s="2311"/>
      <c r="G30" s="2311"/>
      <c r="H30" s="2311"/>
      <c r="I30" s="2311"/>
      <c r="J30" s="2311"/>
      <c r="K30" s="3126"/>
      <c r="L30" s="2313"/>
    </row>
    <row r="31" spans="1:12" ht="30" customHeight="1" x14ac:dyDescent="0.2">
      <c r="A31" s="2009">
        <v>44249</v>
      </c>
      <c r="B31" s="2010" t="s">
        <v>14</v>
      </c>
      <c r="C31" s="3473" t="s">
        <v>4249</v>
      </c>
      <c r="D31" s="3474"/>
      <c r="E31" s="3474"/>
      <c r="F31" s="3474"/>
      <c r="G31" s="3474"/>
      <c r="H31" s="3474"/>
      <c r="I31" s="3474"/>
      <c r="J31" s="3475"/>
      <c r="K31" s="2471"/>
      <c r="L31" s="1706" t="s">
        <v>2767</v>
      </c>
    </row>
    <row r="32" spans="1:12" ht="15.75" x14ac:dyDescent="0.25">
      <c r="A32" s="2410">
        <v>44255</v>
      </c>
      <c r="B32" s="2306" t="s">
        <v>4</v>
      </c>
      <c r="C32" s="2311"/>
      <c r="D32" s="2312"/>
      <c r="E32" s="2311">
        <v>35</v>
      </c>
      <c r="F32" s="2311"/>
      <c r="G32" s="2311"/>
      <c r="H32" s="2311"/>
      <c r="I32" s="2311"/>
      <c r="J32" s="2311"/>
      <c r="K32" s="3126"/>
      <c r="L32" s="2313"/>
    </row>
    <row r="33" spans="1:12" ht="15.75" x14ac:dyDescent="0.25">
      <c r="A33" s="2009">
        <v>44263</v>
      </c>
      <c r="B33" s="2010" t="s">
        <v>12</v>
      </c>
      <c r="C33" s="2011">
        <v>90</v>
      </c>
      <c r="D33" s="258">
        <f t="shared" si="0"/>
        <v>58.5</v>
      </c>
      <c r="E33" s="2011">
        <v>35</v>
      </c>
      <c r="F33" s="2011" t="s">
        <v>159</v>
      </c>
      <c r="G33" s="2011">
        <v>110</v>
      </c>
      <c r="H33" s="2011"/>
      <c r="I33" s="2011"/>
      <c r="J33" s="2011"/>
      <c r="K33" s="2471"/>
      <c r="L33" s="124" t="s">
        <v>4258</v>
      </c>
    </row>
    <row r="34" spans="1:12" ht="15.75" x14ac:dyDescent="0.25">
      <c r="A34" s="2009">
        <v>44265</v>
      </c>
      <c r="B34" s="2010" t="s">
        <v>186</v>
      </c>
      <c r="C34" s="2011"/>
      <c r="D34" s="258"/>
      <c r="E34" s="2011"/>
      <c r="F34" s="2011"/>
      <c r="G34" s="2011"/>
      <c r="H34" s="2011">
        <v>4930</v>
      </c>
      <c r="I34" s="2011">
        <v>100</v>
      </c>
      <c r="J34" s="2011"/>
      <c r="K34" s="2471"/>
      <c r="L34" s="124"/>
    </row>
    <row r="35" spans="1:12" ht="15.75" x14ac:dyDescent="0.25">
      <c r="A35" s="2410">
        <v>44285</v>
      </c>
      <c r="B35" s="2306" t="s">
        <v>4</v>
      </c>
      <c r="C35" s="2311"/>
      <c r="D35" s="2312"/>
      <c r="E35" s="2311">
        <v>35</v>
      </c>
      <c r="F35" s="2311"/>
      <c r="G35" s="2311"/>
      <c r="H35" s="2311"/>
      <c r="I35" s="2311"/>
      <c r="J35" s="2311"/>
      <c r="K35" s="3126"/>
      <c r="L35" s="2313"/>
    </row>
    <row r="36" spans="1:12" ht="36.75" customHeight="1" x14ac:dyDescent="0.2">
      <c r="A36" s="2009">
        <v>44323</v>
      </c>
      <c r="B36" s="2010" t="s">
        <v>14</v>
      </c>
      <c r="C36" s="3473" t="s">
        <v>4346</v>
      </c>
      <c r="D36" s="3474"/>
      <c r="E36" s="3474"/>
      <c r="F36" s="3474"/>
      <c r="G36" s="3474"/>
      <c r="H36" s="3474"/>
      <c r="I36" s="3474"/>
      <c r="J36" s="3475"/>
      <c r="K36" s="2471"/>
      <c r="L36" s="1706" t="s">
        <v>2882</v>
      </c>
    </row>
    <row r="37" spans="1:12" ht="27.75" customHeight="1" x14ac:dyDescent="0.25">
      <c r="A37" s="2009">
        <v>44332</v>
      </c>
      <c r="B37" s="3182" t="s">
        <v>14</v>
      </c>
      <c r="C37" s="3473" t="s">
        <v>4356</v>
      </c>
      <c r="D37" s="3474"/>
      <c r="E37" s="3474"/>
      <c r="F37" s="3474"/>
      <c r="G37" s="3474"/>
      <c r="H37" s="3474"/>
      <c r="I37" s="3474"/>
      <c r="J37" s="3475"/>
      <c r="K37" s="2471"/>
      <c r="L37" s="124"/>
    </row>
    <row r="38" spans="1:12" ht="27.75" customHeight="1" x14ac:dyDescent="0.2">
      <c r="A38" s="3183">
        <v>44343</v>
      </c>
      <c r="B38" s="268" t="s">
        <v>14</v>
      </c>
      <c r="C38" s="3473" t="s">
        <v>4363</v>
      </c>
      <c r="D38" s="3474"/>
      <c r="E38" s="3474"/>
      <c r="F38" s="3474"/>
      <c r="G38" s="3474"/>
      <c r="H38" s="3474"/>
      <c r="I38" s="3474"/>
      <c r="J38" s="3475"/>
      <c r="K38" s="2471"/>
      <c r="L38" s="1706" t="s">
        <v>3800</v>
      </c>
    </row>
    <row r="39" spans="1:12" ht="15.75" x14ac:dyDescent="0.25">
      <c r="A39" s="2009">
        <v>44355</v>
      </c>
      <c r="B39" s="2010" t="s">
        <v>186</v>
      </c>
      <c r="C39" s="2011"/>
      <c r="D39" s="258">
        <f t="shared" si="0"/>
        <v>0</v>
      </c>
      <c r="E39" s="2011"/>
      <c r="F39" s="2011"/>
      <c r="G39" s="2011"/>
      <c r="H39" s="3200">
        <v>4725</v>
      </c>
      <c r="I39" s="3200">
        <v>100</v>
      </c>
      <c r="J39" s="2011"/>
      <c r="K39" s="2471"/>
      <c r="L39" s="124" t="s">
        <v>4420</v>
      </c>
    </row>
    <row r="40" spans="1:12" ht="15.75" x14ac:dyDescent="0.25">
      <c r="A40" s="2009">
        <v>44360</v>
      </c>
      <c r="B40" s="2010" t="s">
        <v>12</v>
      </c>
      <c r="C40" s="2011">
        <v>65</v>
      </c>
      <c r="D40" s="258">
        <f t="shared" si="0"/>
        <v>48.75</v>
      </c>
      <c r="E40" s="2011">
        <v>25</v>
      </c>
      <c r="F40" s="2011" t="s">
        <v>159</v>
      </c>
      <c r="G40" s="2011">
        <v>95</v>
      </c>
      <c r="H40" s="2011"/>
      <c r="I40" s="2011"/>
      <c r="J40" s="2011"/>
      <c r="K40" s="2471"/>
      <c r="L40" s="124" t="s">
        <v>4258</v>
      </c>
    </row>
    <row r="41" spans="1:12" ht="15.75" x14ac:dyDescent="0.25">
      <c r="A41" s="2009"/>
      <c r="B41" s="2010"/>
      <c r="C41" s="2011"/>
      <c r="D41" s="258">
        <f t="shared" si="0"/>
        <v>0</v>
      </c>
      <c r="E41" s="2011"/>
      <c r="F41" s="2011"/>
      <c r="G41" s="2011"/>
      <c r="H41" s="2011"/>
      <c r="I41" s="2011"/>
      <c r="J41" s="2011"/>
      <c r="K41" s="2471"/>
      <c r="L41" s="124"/>
    </row>
    <row r="42" spans="1:12" ht="15.75" x14ac:dyDescent="0.25">
      <c r="A42" s="2009"/>
      <c r="B42" s="2010"/>
      <c r="C42" s="2011"/>
      <c r="D42" s="258">
        <f t="shared" si="0"/>
        <v>0</v>
      </c>
      <c r="E42" s="2011"/>
      <c r="F42" s="2011"/>
      <c r="G42" s="2011"/>
      <c r="H42" s="2011"/>
      <c r="I42" s="2011"/>
      <c r="J42" s="2011"/>
      <c r="K42" s="2471"/>
      <c r="L42" s="124"/>
    </row>
    <row r="43" spans="1:12" ht="15.75" x14ac:dyDescent="0.25">
      <c r="A43" s="2009"/>
      <c r="B43" s="2010"/>
      <c r="C43" s="2011"/>
      <c r="D43" s="258">
        <f t="shared" si="0"/>
        <v>0</v>
      </c>
      <c r="E43" s="2011"/>
      <c r="F43" s="2011"/>
      <c r="G43" s="2011"/>
      <c r="H43" s="2011"/>
      <c r="I43" s="2011"/>
      <c r="J43" s="2011"/>
      <c r="K43" s="2471"/>
      <c r="L43" s="124"/>
    </row>
    <row r="44" spans="1:12" ht="15.75" x14ac:dyDescent="0.25">
      <c r="A44" s="2009"/>
      <c r="B44" s="2010"/>
      <c r="C44" s="2011"/>
      <c r="D44" s="258">
        <f t="shared" si="0"/>
        <v>0</v>
      </c>
      <c r="E44" s="2011"/>
      <c r="F44" s="2011"/>
      <c r="G44" s="2011"/>
      <c r="H44" s="2011"/>
      <c r="I44" s="2011"/>
      <c r="J44" s="2011"/>
      <c r="K44" s="2471"/>
      <c r="L44" s="124"/>
    </row>
    <row r="45" spans="1:12" ht="15.75" x14ac:dyDescent="0.25">
      <c r="A45" s="2009"/>
      <c r="B45" s="2010"/>
      <c r="C45" s="2011"/>
      <c r="D45" s="258">
        <f t="shared" si="0"/>
        <v>0</v>
      </c>
      <c r="E45" s="2011"/>
      <c r="F45" s="2011"/>
      <c r="G45" s="2011"/>
      <c r="H45" s="2011"/>
      <c r="I45" s="2011"/>
      <c r="J45" s="2011"/>
      <c r="K45" s="2471"/>
      <c r="L45" s="124"/>
    </row>
    <row r="46" spans="1:12" ht="15.75" x14ac:dyDescent="0.25">
      <c r="A46" s="2009"/>
      <c r="B46" s="2010"/>
      <c r="C46" s="2011"/>
      <c r="D46" s="258">
        <f t="shared" si="0"/>
        <v>0</v>
      </c>
      <c r="E46" s="2011"/>
      <c r="F46" s="2011"/>
      <c r="G46" s="2011"/>
      <c r="H46" s="2011"/>
      <c r="I46" s="2011"/>
      <c r="J46" s="2011"/>
      <c r="K46" s="2471"/>
      <c r="L46" s="124"/>
    </row>
    <row r="47" spans="1:12" ht="15.75" x14ac:dyDescent="0.25">
      <c r="A47" s="2009"/>
      <c r="B47" s="2010"/>
      <c r="C47" s="2011"/>
      <c r="D47" s="258">
        <f t="shared" si="0"/>
        <v>0</v>
      </c>
      <c r="E47" s="2011"/>
      <c r="F47" s="2011"/>
      <c r="G47" s="2011"/>
      <c r="H47" s="2011"/>
      <c r="I47" s="2011"/>
      <c r="J47" s="2011"/>
      <c r="K47" s="2471"/>
      <c r="L47" s="124"/>
    </row>
    <row r="48" spans="1:12" ht="15.75" x14ac:dyDescent="0.25">
      <c r="A48" s="2009"/>
      <c r="B48" s="2010"/>
      <c r="C48" s="2011"/>
      <c r="D48" s="258">
        <f t="shared" si="0"/>
        <v>0</v>
      </c>
      <c r="E48" s="2011"/>
      <c r="F48" s="2011"/>
      <c r="G48" s="2011"/>
      <c r="H48" s="2011"/>
      <c r="I48" s="2011"/>
      <c r="J48" s="2011"/>
      <c r="K48" s="2471"/>
      <c r="L48" s="124"/>
    </row>
    <row r="49" spans="1:12" ht="15.75" x14ac:dyDescent="0.25">
      <c r="A49" s="2009"/>
      <c r="B49" s="2010"/>
      <c r="C49" s="2011"/>
      <c r="D49" s="258">
        <f t="shared" si="0"/>
        <v>0</v>
      </c>
      <c r="E49" s="2011"/>
      <c r="F49" s="2011"/>
      <c r="G49" s="2011"/>
      <c r="H49" s="2011"/>
      <c r="I49" s="2011"/>
      <c r="J49" s="2011"/>
      <c r="K49" s="2471"/>
      <c r="L49" s="124"/>
    </row>
    <row r="50" spans="1:12" ht="15.75" x14ac:dyDescent="0.25">
      <c r="A50" s="2009"/>
      <c r="B50" s="2010"/>
      <c r="C50" s="2011"/>
      <c r="D50" s="258">
        <f t="shared" si="0"/>
        <v>0</v>
      </c>
      <c r="E50" s="2011"/>
      <c r="F50" s="2011"/>
      <c r="G50" s="2011"/>
      <c r="H50" s="2011"/>
      <c r="I50" s="2011"/>
      <c r="J50" s="2011"/>
      <c r="K50" s="2471"/>
      <c r="L50" s="124"/>
    </row>
    <row r="51" spans="1:12" ht="15.75" x14ac:dyDescent="0.25">
      <c r="A51" s="2009"/>
      <c r="B51" s="2010"/>
      <c r="C51" s="2011"/>
      <c r="D51" s="258">
        <f t="shared" si="0"/>
        <v>0</v>
      </c>
      <c r="E51" s="2011"/>
      <c r="F51" s="2011"/>
      <c r="G51" s="2011"/>
      <c r="H51" s="2011"/>
      <c r="I51" s="2011"/>
      <c r="J51" s="2011"/>
      <c r="K51" s="2471"/>
      <c r="L51" s="124"/>
    </row>
    <row r="52" spans="1:12" ht="15.75" x14ac:dyDescent="0.25">
      <c r="A52" s="2009"/>
      <c r="B52" s="2010"/>
      <c r="C52" s="2011"/>
      <c r="D52" s="258">
        <f t="shared" si="0"/>
        <v>0</v>
      </c>
      <c r="E52" s="2011"/>
      <c r="F52" s="2011"/>
      <c r="G52" s="2011"/>
      <c r="H52" s="2011"/>
      <c r="I52" s="2011"/>
      <c r="J52" s="2011"/>
      <c r="K52" s="2471"/>
      <c r="L52" s="124"/>
    </row>
    <row r="53" spans="1:12" ht="15.75" x14ac:dyDescent="0.25">
      <c r="A53" s="2009"/>
      <c r="B53" s="2010"/>
      <c r="C53" s="2011"/>
      <c r="D53" s="258">
        <f t="shared" si="0"/>
        <v>0</v>
      </c>
      <c r="E53" s="2011"/>
      <c r="F53" s="2011"/>
      <c r="G53" s="2011"/>
      <c r="H53" s="2011"/>
      <c r="I53" s="2011"/>
      <c r="J53" s="2011"/>
      <c r="K53" s="2471"/>
      <c r="L53" s="124"/>
    </row>
    <row r="54" spans="1:12" ht="15.75" x14ac:dyDescent="0.25">
      <c r="A54" s="2009"/>
      <c r="B54" s="2010"/>
      <c r="C54" s="2011"/>
      <c r="D54" s="258">
        <f t="shared" si="0"/>
        <v>0</v>
      </c>
      <c r="E54" s="2011"/>
      <c r="F54" s="2011"/>
      <c r="G54" s="2011"/>
      <c r="H54" s="2011"/>
      <c r="I54" s="2011"/>
      <c r="J54" s="2011"/>
      <c r="K54" s="2471"/>
      <c r="L54" s="124"/>
    </row>
    <row r="55" spans="1:12" ht="15.75" x14ac:dyDescent="0.25">
      <c r="A55" s="2009"/>
      <c r="B55" s="2010"/>
      <c r="C55" s="2011"/>
      <c r="D55" s="258">
        <f t="shared" si="0"/>
        <v>0</v>
      </c>
      <c r="E55" s="2011"/>
      <c r="F55" s="2011"/>
      <c r="G55" s="2011"/>
      <c r="H55" s="2011"/>
      <c r="I55" s="2011"/>
      <c r="J55" s="2011"/>
      <c r="K55" s="2471"/>
      <c r="L55" s="124"/>
    </row>
    <row r="56" spans="1:12" ht="15.75" x14ac:dyDescent="0.25">
      <c r="A56" s="2009"/>
      <c r="B56" s="2010"/>
      <c r="C56" s="2011"/>
      <c r="D56" s="258">
        <f t="shared" si="0"/>
        <v>0</v>
      </c>
      <c r="E56" s="2011"/>
      <c r="F56" s="2011"/>
      <c r="G56" s="2011"/>
      <c r="H56" s="2011"/>
      <c r="I56" s="2011"/>
      <c r="J56" s="2011"/>
      <c r="K56" s="2471"/>
      <c r="L56" s="124"/>
    </row>
    <row r="57" spans="1:12" ht="15.75" x14ac:dyDescent="0.25">
      <c r="A57" s="2009"/>
      <c r="B57" s="2010"/>
      <c r="C57" s="2011"/>
      <c r="D57" s="258">
        <f t="shared" si="0"/>
        <v>0</v>
      </c>
      <c r="E57" s="2011"/>
      <c r="F57" s="2011"/>
      <c r="G57" s="2011"/>
      <c r="H57" s="2011"/>
      <c r="I57" s="2011"/>
      <c r="J57" s="2011"/>
      <c r="K57" s="2471"/>
      <c r="L57" s="124"/>
    </row>
    <row r="58" spans="1:12" ht="15.75" x14ac:dyDescent="0.25">
      <c r="A58" s="2009"/>
      <c r="B58" s="2010"/>
      <c r="C58" s="2011"/>
      <c r="D58" s="258">
        <f t="shared" si="0"/>
        <v>0</v>
      </c>
      <c r="E58" s="2011"/>
      <c r="F58" s="2011"/>
      <c r="G58" s="2011"/>
      <c r="H58" s="2011"/>
      <c r="I58" s="2011"/>
      <c r="J58" s="2011"/>
      <c r="K58" s="2471"/>
      <c r="L58" s="124"/>
    </row>
    <row r="59" spans="1:12" ht="15.75" x14ac:dyDescent="0.25">
      <c r="A59" s="2009"/>
      <c r="B59" s="2010"/>
      <c r="C59" s="2011"/>
      <c r="D59" s="258">
        <f t="shared" si="0"/>
        <v>0</v>
      </c>
      <c r="E59" s="2011"/>
      <c r="F59" s="2011"/>
      <c r="G59" s="2011"/>
      <c r="H59" s="2011"/>
      <c r="I59" s="2011"/>
      <c r="J59" s="2011"/>
      <c r="K59" s="2471"/>
      <c r="L59" s="124"/>
    </row>
    <row r="60" spans="1:12" ht="15.75" x14ac:dyDescent="0.25">
      <c r="A60" s="2009"/>
      <c r="B60" s="2010"/>
      <c r="C60" s="2011"/>
      <c r="D60" s="258">
        <f t="shared" si="0"/>
        <v>0</v>
      </c>
      <c r="E60" s="2011"/>
      <c r="F60" s="2011"/>
      <c r="G60" s="2011"/>
      <c r="H60" s="2011"/>
      <c r="I60" s="2011"/>
      <c r="J60" s="2011"/>
      <c r="K60" s="2471"/>
      <c r="L60" s="124"/>
    </row>
    <row r="61" spans="1:12" ht="15.75" x14ac:dyDescent="0.25">
      <c r="A61" s="2009"/>
      <c r="B61" s="2010"/>
      <c r="C61" s="2011"/>
      <c r="D61" s="258">
        <f t="shared" si="0"/>
        <v>0</v>
      </c>
      <c r="E61" s="2011"/>
      <c r="F61" s="2011"/>
      <c r="G61" s="2011"/>
      <c r="H61" s="2011"/>
      <c r="I61" s="2011"/>
      <c r="J61" s="2011"/>
      <c r="K61" s="2471"/>
      <c r="L61" s="124"/>
    </row>
    <row r="62" spans="1:12" ht="15.75" x14ac:dyDescent="0.25">
      <c r="A62" s="2009"/>
      <c r="B62" s="2010"/>
      <c r="C62" s="2011"/>
      <c r="D62" s="258">
        <f t="shared" si="0"/>
        <v>0</v>
      </c>
      <c r="E62" s="2011"/>
      <c r="F62" s="2011"/>
      <c r="G62" s="2011"/>
      <c r="H62" s="2011"/>
      <c r="I62" s="2011"/>
      <c r="J62" s="2011"/>
      <c r="K62" s="2471"/>
      <c r="L62" s="124"/>
    </row>
    <row r="63" spans="1:12" ht="15.75" x14ac:dyDescent="0.25">
      <c r="A63" s="2009"/>
      <c r="B63" s="2010"/>
      <c r="C63" s="2011"/>
      <c r="D63" s="258">
        <f t="shared" si="0"/>
        <v>0</v>
      </c>
      <c r="E63" s="2011"/>
      <c r="F63" s="2011"/>
      <c r="G63" s="2011"/>
      <c r="H63" s="2011"/>
      <c r="I63" s="2011"/>
      <c r="J63" s="2011"/>
      <c r="K63" s="2471"/>
      <c r="L63" s="124"/>
    </row>
    <row r="64" spans="1:12" ht="15.75" x14ac:dyDescent="0.25">
      <c r="A64" s="2009"/>
      <c r="B64" s="2010"/>
      <c r="C64" s="2011"/>
      <c r="D64" s="258">
        <f t="shared" si="0"/>
        <v>0</v>
      </c>
      <c r="E64" s="2011"/>
      <c r="F64" s="2011"/>
      <c r="G64" s="2011"/>
      <c r="H64" s="2011"/>
      <c r="I64" s="2011"/>
      <c r="J64" s="2011"/>
      <c r="K64" s="2471"/>
      <c r="L64" s="124"/>
    </row>
    <row r="65" spans="1:12" ht="15.75" x14ac:dyDescent="0.25">
      <c r="A65" s="2009"/>
      <c r="B65" s="2010"/>
      <c r="C65" s="2011"/>
      <c r="D65" s="258">
        <f t="shared" si="0"/>
        <v>0</v>
      </c>
      <c r="E65" s="2011"/>
      <c r="F65" s="2011"/>
      <c r="G65" s="2011"/>
      <c r="H65" s="2011"/>
      <c r="I65" s="2011"/>
      <c r="J65" s="2011"/>
      <c r="K65" s="2471"/>
      <c r="L65" s="124"/>
    </row>
    <row r="66" spans="1:12" ht="15.75" x14ac:dyDescent="0.25">
      <c r="A66" s="2009"/>
      <c r="B66" s="2010"/>
      <c r="C66" s="2011"/>
      <c r="D66" s="258">
        <f t="shared" si="0"/>
        <v>0</v>
      </c>
      <c r="E66" s="2011"/>
      <c r="F66" s="2011"/>
      <c r="G66" s="2011"/>
      <c r="H66" s="2011"/>
      <c r="I66" s="2011"/>
      <c r="J66" s="2011"/>
      <c r="K66" s="2471"/>
      <c r="L66" s="124"/>
    </row>
    <row r="67" spans="1:12" ht="15.75" x14ac:dyDescent="0.25">
      <c r="A67" s="2009"/>
      <c r="B67" s="2010"/>
      <c r="C67" s="2011"/>
      <c r="D67" s="258">
        <f t="shared" si="0"/>
        <v>0</v>
      </c>
      <c r="E67" s="2011"/>
      <c r="F67" s="2011"/>
      <c r="G67" s="2011"/>
      <c r="H67" s="2011"/>
      <c r="I67" s="2011"/>
      <c r="J67" s="2011"/>
      <c r="K67" s="2471"/>
      <c r="L67" s="124"/>
    </row>
    <row r="68" spans="1:12" ht="15.75" x14ac:dyDescent="0.25">
      <c r="A68" s="2009"/>
      <c r="B68" s="2010"/>
      <c r="C68" s="2011"/>
      <c r="D68" s="258">
        <f t="shared" si="0"/>
        <v>0</v>
      </c>
      <c r="E68" s="2011"/>
      <c r="F68" s="2011"/>
      <c r="G68" s="2011"/>
      <c r="H68" s="2011"/>
      <c r="I68" s="2011"/>
      <c r="J68" s="2011"/>
      <c r="K68" s="2471"/>
      <c r="L68" s="124"/>
    </row>
    <row r="69" spans="1:12" ht="15.75" x14ac:dyDescent="0.25">
      <c r="A69" s="2009"/>
      <c r="B69" s="2010"/>
      <c r="C69" s="2011"/>
      <c r="D69" s="258">
        <f t="shared" si="0"/>
        <v>0</v>
      </c>
      <c r="E69" s="2011"/>
      <c r="F69" s="2011"/>
      <c r="G69" s="2011"/>
      <c r="H69" s="2011"/>
      <c r="I69" s="2011"/>
      <c r="J69" s="2011"/>
      <c r="K69" s="2471"/>
      <c r="L69" s="124"/>
    </row>
    <row r="70" spans="1:12" ht="15.75" x14ac:dyDescent="0.25">
      <c r="A70" s="2009"/>
      <c r="B70" s="2010"/>
      <c r="C70" s="2011"/>
      <c r="D70" s="258">
        <f t="shared" si="0"/>
        <v>0</v>
      </c>
      <c r="E70" s="2011"/>
      <c r="F70" s="2011"/>
      <c r="G70" s="2011"/>
      <c r="H70" s="2011"/>
      <c r="I70" s="2011"/>
      <c r="J70" s="2011"/>
      <c r="K70" s="2471"/>
      <c r="L70" s="124"/>
    </row>
    <row r="71" spans="1:12" ht="15.75" x14ac:dyDescent="0.25">
      <c r="A71" s="2009"/>
      <c r="B71" s="2010"/>
      <c r="C71" s="2011"/>
      <c r="D71" s="258">
        <f t="shared" si="0"/>
        <v>0</v>
      </c>
      <c r="E71" s="2011"/>
      <c r="F71" s="2011"/>
      <c r="G71" s="2011"/>
      <c r="H71" s="2011"/>
      <c r="I71" s="2011"/>
      <c r="J71" s="2011"/>
      <c r="K71" s="2471"/>
      <c r="L71" s="124"/>
    </row>
    <row r="72" spans="1:12" ht="15.75" x14ac:dyDescent="0.25">
      <c r="A72" s="2009"/>
      <c r="B72" s="2010"/>
      <c r="C72" s="2011"/>
      <c r="D72" s="258">
        <f t="shared" si="0"/>
        <v>0</v>
      </c>
      <c r="E72" s="2011"/>
      <c r="F72" s="2011"/>
      <c r="G72" s="2011"/>
      <c r="H72" s="2011"/>
      <c r="I72" s="2011"/>
      <c r="J72" s="2011"/>
      <c r="K72" s="2471"/>
      <c r="L72" s="124"/>
    </row>
    <row r="73" spans="1:12" ht="15.75" x14ac:dyDescent="0.25">
      <c r="A73" s="2009"/>
      <c r="B73" s="2010"/>
      <c r="C73" s="2011"/>
      <c r="D73" s="258">
        <f t="shared" si="0"/>
        <v>0</v>
      </c>
      <c r="E73" s="2011"/>
      <c r="F73" s="2011"/>
      <c r="G73" s="2011"/>
      <c r="H73" s="2011"/>
      <c r="I73" s="2011"/>
      <c r="J73" s="2011"/>
      <c r="K73" s="2471"/>
      <c r="L73" s="124"/>
    </row>
    <row r="74" spans="1:12" ht="15.75" x14ac:dyDescent="0.25">
      <c r="A74" s="2009"/>
      <c r="B74" s="2010"/>
      <c r="C74" s="2011"/>
      <c r="D74" s="258">
        <f t="shared" si="0"/>
        <v>0</v>
      </c>
      <c r="E74" s="2011"/>
      <c r="F74" s="2011"/>
      <c r="G74" s="2011"/>
      <c r="H74" s="2011"/>
      <c r="I74" s="2011"/>
      <c r="J74" s="2011"/>
      <c r="K74" s="2471"/>
      <c r="L74" s="124"/>
    </row>
    <row r="75" spans="1:12" ht="15.75" x14ac:dyDescent="0.25">
      <c r="A75" s="2009"/>
      <c r="B75" s="2010"/>
      <c r="C75" s="2011"/>
      <c r="D75" s="258">
        <f t="shared" si="0"/>
        <v>0</v>
      </c>
      <c r="E75" s="2011"/>
      <c r="F75" s="2011"/>
      <c r="G75" s="2011"/>
      <c r="H75" s="2011"/>
      <c r="I75" s="2011"/>
      <c r="J75" s="2011"/>
      <c r="K75" s="2471"/>
      <c r="L75" s="124"/>
    </row>
    <row r="76" spans="1:12" ht="15.75" x14ac:dyDescent="0.25">
      <c r="A76" s="2009"/>
      <c r="B76" s="2010"/>
      <c r="C76" s="2011"/>
      <c r="D76" s="258">
        <f t="shared" si="0"/>
        <v>0</v>
      </c>
      <c r="E76" s="2011"/>
      <c r="F76" s="2011"/>
      <c r="G76" s="2011"/>
      <c r="H76" s="2011"/>
      <c r="I76" s="2011"/>
      <c r="J76" s="2011"/>
      <c r="K76" s="2471"/>
      <c r="L76" s="124"/>
    </row>
    <row r="77" spans="1:12" ht="15.75" x14ac:dyDescent="0.25">
      <c r="A77" s="2009"/>
      <c r="B77" s="2010"/>
      <c r="C77" s="2011"/>
      <c r="D77" s="258">
        <f t="shared" si="0"/>
        <v>0</v>
      </c>
      <c r="E77" s="2011"/>
      <c r="F77" s="2011"/>
      <c r="G77" s="2011"/>
      <c r="H77" s="2011"/>
      <c r="I77" s="2011"/>
      <c r="J77" s="2011"/>
      <c r="K77" s="2471"/>
      <c r="L77" s="124"/>
    </row>
    <row r="78" spans="1:12" ht="15.75" x14ac:dyDescent="0.25">
      <c r="A78" s="2009"/>
      <c r="B78" s="2010"/>
      <c r="C78" s="2011"/>
      <c r="D78" s="258">
        <f t="shared" si="0"/>
        <v>0</v>
      </c>
      <c r="E78" s="2011"/>
      <c r="F78" s="2011"/>
      <c r="G78" s="2011"/>
      <c r="H78" s="2011"/>
      <c r="I78" s="2011"/>
      <c r="J78" s="2011"/>
      <c r="K78" s="2471"/>
      <c r="L78" s="124"/>
    </row>
    <row r="79" spans="1:12" ht="15.75" x14ac:dyDescent="0.25">
      <c r="A79" s="2009"/>
      <c r="B79" s="2010"/>
      <c r="C79" s="2011"/>
      <c r="D79" s="258">
        <f t="shared" si="0"/>
        <v>0</v>
      </c>
      <c r="E79" s="2011"/>
      <c r="F79" s="2011"/>
      <c r="G79" s="2011"/>
      <c r="H79" s="2011"/>
      <c r="I79" s="2011"/>
      <c r="J79" s="2011"/>
      <c r="K79" s="2471"/>
      <c r="L79" s="124"/>
    </row>
    <row r="80" spans="1:12" ht="15.75" x14ac:dyDescent="0.25">
      <c r="A80" s="2009"/>
      <c r="B80" s="2010"/>
      <c r="C80" s="2011"/>
      <c r="D80" s="258">
        <f t="shared" ref="D80:D143" si="1">+C80*(100-E80)/100</f>
        <v>0</v>
      </c>
      <c r="E80" s="2011"/>
      <c r="F80" s="2011"/>
      <c r="G80" s="2011"/>
      <c r="H80" s="2011"/>
      <c r="I80" s="2011"/>
      <c r="J80" s="2011"/>
      <c r="K80" s="2471"/>
      <c r="L80" s="124"/>
    </row>
    <row r="81" spans="1:12" ht="15.75" x14ac:dyDescent="0.25">
      <c r="A81" s="2009"/>
      <c r="B81" s="2010"/>
      <c r="C81" s="2011"/>
      <c r="D81" s="258">
        <f t="shared" si="1"/>
        <v>0</v>
      </c>
      <c r="E81" s="2011"/>
      <c r="F81" s="2011"/>
      <c r="G81" s="2011"/>
      <c r="H81" s="2011"/>
      <c r="I81" s="2011"/>
      <c r="J81" s="2011"/>
      <c r="K81" s="2471"/>
      <c r="L81" s="124"/>
    </row>
    <row r="82" spans="1:12" ht="15.75" x14ac:dyDescent="0.25">
      <c r="A82" s="2009"/>
      <c r="B82" s="2010"/>
      <c r="C82" s="2011"/>
      <c r="D82" s="258">
        <f t="shared" si="1"/>
        <v>0</v>
      </c>
      <c r="E82" s="2011"/>
      <c r="F82" s="2011"/>
      <c r="G82" s="2011"/>
      <c r="H82" s="2011"/>
      <c r="I82" s="2011"/>
      <c r="J82" s="2011"/>
      <c r="K82" s="2471"/>
      <c r="L82" s="124"/>
    </row>
    <row r="83" spans="1:12" ht="15.75" x14ac:dyDescent="0.25">
      <c r="A83" s="2009"/>
      <c r="B83" s="2010"/>
      <c r="C83" s="2011"/>
      <c r="D83" s="258">
        <f t="shared" si="1"/>
        <v>0</v>
      </c>
      <c r="E83" s="2011"/>
      <c r="F83" s="2011"/>
      <c r="G83" s="2011"/>
      <c r="H83" s="2011"/>
      <c r="I83" s="2011"/>
      <c r="J83" s="2011"/>
      <c r="K83" s="2471"/>
      <c r="L83" s="124"/>
    </row>
    <row r="84" spans="1:12" ht="15.75" x14ac:dyDescent="0.25">
      <c r="A84" s="2009"/>
      <c r="B84" s="2010"/>
      <c r="C84" s="2011"/>
      <c r="D84" s="258">
        <f t="shared" si="1"/>
        <v>0</v>
      </c>
      <c r="E84" s="2011"/>
      <c r="F84" s="2011"/>
      <c r="G84" s="2011"/>
      <c r="H84" s="2011"/>
      <c r="I84" s="2011"/>
      <c r="J84" s="2011"/>
      <c r="K84" s="2471"/>
      <c r="L84" s="124"/>
    </row>
    <row r="85" spans="1:12" ht="15.75" x14ac:dyDescent="0.25">
      <c r="A85" s="2009"/>
      <c r="B85" s="2010"/>
      <c r="C85" s="2011"/>
      <c r="D85" s="258">
        <f t="shared" si="1"/>
        <v>0</v>
      </c>
      <c r="E85" s="2011"/>
      <c r="F85" s="2011"/>
      <c r="G85" s="2011"/>
      <c r="H85" s="2011"/>
      <c r="I85" s="2011"/>
      <c r="J85" s="2011"/>
      <c r="K85" s="2471"/>
      <c r="L85" s="124"/>
    </row>
    <row r="86" spans="1:12" ht="15.75" x14ac:dyDescent="0.25">
      <c r="A86" s="2009"/>
      <c r="B86" s="2010"/>
      <c r="C86" s="2011"/>
      <c r="D86" s="258">
        <f t="shared" si="1"/>
        <v>0</v>
      </c>
      <c r="E86" s="2011"/>
      <c r="F86" s="2011"/>
      <c r="G86" s="2011"/>
      <c r="H86" s="2011"/>
      <c r="I86" s="2011"/>
      <c r="J86" s="2011"/>
      <c r="K86" s="2471"/>
      <c r="L86" s="124"/>
    </row>
    <row r="87" spans="1:12" ht="15.75" x14ac:dyDescent="0.25">
      <c r="A87" s="2009"/>
      <c r="B87" s="2010"/>
      <c r="C87" s="2011"/>
      <c r="D87" s="258">
        <f t="shared" si="1"/>
        <v>0</v>
      </c>
      <c r="E87" s="2011"/>
      <c r="F87" s="2011"/>
      <c r="G87" s="2011"/>
      <c r="H87" s="2011"/>
      <c r="I87" s="2011"/>
      <c r="J87" s="2011"/>
      <c r="K87" s="2471"/>
      <c r="L87" s="124"/>
    </row>
    <row r="88" spans="1:12" ht="15.75" x14ac:dyDescent="0.25">
      <c r="A88" s="2009"/>
      <c r="B88" s="2010"/>
      <c r="C88" s="2011"/>
      <c r="D88" s="258">
        <f t="shared" si="1"/>
        <v>0</v>
      </c>
      <c r="E88" s="2011"/>
      <c r="F88" s="2011"/>
      <c r="G88" s="2011"/>
      <c r="H88" s="2011"/>
      <c r="I88" s="2011"/>
      <c r="J88" s="2011"/>
      <c r="K88" s="2471"/>
      <c r="L88" s="124"/>
    </row>
    <row r="89" spans="1:12" ht="15.75" x14ac:dyDescent="0.25">
      <c r="A89" s="2009"/>
      <c r="B89" s="2010"/>
      <c r="C89" s="2011"/>
      <c r="D89" s="258">
        <f t="shared" si="1"/>
        <v>0</v>
      </c>
      <c r="E89" s="2011"/>
      <c r="F89" s="2011"/>
      <c r="G89" s="2011"/>
      <c r="H89" s="2011"/>
      <c r="I89" s="2011"/>
      <c r="J89" s="2011"/>
      <c r="K89" s="2471"/>
      <c r="L89" s="124"/>
    </row>
    <row r="90" spans="1:12" ht="15.75" x14ac:dyDescent="0.25">
      <c r="A90" s="2009"/>
      <c r="B90" s="2010"/>
      <c r="C90" s="2011"/>
      <c r="D90" s="258">
        <f t="shared" si="1"/>
        <v>0</v>
      </c>
      <c r="E90" s="2011"/>
      <c r="F90" s="2011"/>
      <c r="G90" s="2011"/>
      <c r="H90" s="2011"/>
      <c r="I90" s="2011"/>
      <c r="J90" s="2011"/>
      <c r="K90" s="2471"/>
      <c r="L90" s="124"/>
    </row>
    <row r="91" spans="1:12" ht="15.75" x14ac:dyDescent="0.25">
      <c r="A91" s="2009"/>
      <c r="B91" s="2010"/>
      <c r="C91" s="2011"/>
      <c r="D91" s="258">
        <f t="shared" si="1"/>
        <v>0</v>
      </c>
      <c r="E91" s="2011"/>
      <c r="F91" s="2011"/>
      <c r="G91" s="2011"/>
      <c r="H91" s="2011"/>
      <c r="I91" s="2011"/>
      <c r="J91" s="2011"/>
      <c r="K91" s="2471"/>
      <c r="L91" s="124"/>
    </row>
    <row r="92" spans="1:12" ht="15.75" x14ac:dyDescent="0.25">
      <c r="A92" s="2009"/>
      <c r="B92" s="2010"/>
      <c r="C92" s="2011"/>
      <c r="D92" s="258">
        <f t="shared" si="1"/>
        <v>0</v>
      </c>
      <c r="E92" s="2011"/>
      <c r="F92" s="2011"/>
      <c r="G92" s="2011"/>
      <c r="H92" s="2011"/>
      <c r="I92" s="2011"/>
      <c r="J92" s="2011"/>
      <c r="K92" s="2471"/>
      <c r="L92" s="124"/>
    </row>
    <row r="93" spans="1:12" ht="15.75" x14ac:dyDescent="0.25">
      <c r="A93" s="2009"/>
      <c r="B93" s="2010"/>
      <c r="C93" s="2011"/>
      <c r="D93" s="258">
        <f t="shared" si="1"/>
        <v>0</v>
      </c>
      <c r="E93" s="2011"/>
      <c r="F93" s="2011"/>
      <c r="G93" s="2011"/>
      <c r="H93" s="2011"/>
      <c r="I93" s="2011"/>
      <c r="J93" s="2011"/>
      <c r="K93" s="2471"/>
      <c r="L93" s="124"/>
    </row>
    <row r="94" spans="1:12" ht="15.75" x14ac:dyDescent="0.25">
      <c r="A94" s="2009"/>
      <c r="B94" s="2010"/>
      <c r="C94" s="2011"/>
      <c r="D94" s="258">
        <f t="shared" si="1"/>
        <v>0</v>
      </c>
      <c r="E94" s="2011"/>
      <c r="F94" s="2011"/>
      <c r="G94" s="2011"/>
      <c r="H94" s="2011"/>
      <c r="I94" s="2011"/>
      <c r="J94" s="2011"/>
      <c r="K94" s="2471"/>
      <c r="L94" s="124"/>
    </row>
    <row r="95" spans="1:12" ht="15.75" x14ac:dyDescent="0.25">
      <c r="A95" s="2009"/>
      <c r="B95" s="2010"/>
      <c r="C95" s="2011"/>
      <c r="D95" s="258">
        <f t="shared" si="1"/>
        <v>0</v>
      </c>
      <c r="E95" s="2011"/>
      <c r="F95" s="2011"/>
      <c r="G95" s="2011"/>
      <c r="H95" s="2011"/>
      <c r="I95" s="2011"/>
      <c r="J95" s="2011"/>
      <c r="K95" s="2471"/>
      <c r="L95" s="124"/>
    </row>
    <row r="96" spans="1:12" ht="15.75" x14ac:dyDescent="0.25">
      <c r="A96" s="2009"/>
      <c r="B96" s="2010"/>
      <c r="C96" s="2011"/>
      <c r="D96" s="258">
        <f t="shared" si="1"/>
        <v>0</v>
      </c>
      <c r="E96" s="2011"/>
      <c r="F96" s="2011"/>
      <c r="G96" s="2011"/>
      <c r="H96" s="2011"/>
      <c r="I96" s="2011"/>
      <c r="J96" s="2011"/>
      <c r="K96" s="2471"/>
      <c r="L96" s="124"/>
    </row>
    <row r="97" spans="1:12" ht="15.75" x14ac:dyDescent="0.25">
      <c r="A97" s="2009"/>
      <c r="B97" s="2010"/>
      <c r="C97" s="2011"/>
      <c r="D97" s="258">
        <f t="shared" si="1"/>
        <v>0</v>
      </c>
      <c r="E97" s="2011"/>
      <c r="F97" s="2011"/>
      <c r="G97" s="2011"/>
      <c r="H97" s="2011"/>
      <c r="I97" s="2011"/>
      <c r="J97" s="2011"/>
      <c r="K97" s="2471"/>
      <c r="L97" s="124"/>
    </row>
    <row r="98" spans="1:12" ht="15.75" x14ac:dyDescent="0.25">
      <c r="A98" s="2009"/>
      <c r="B98" s="2010"/>
      <c r="C98" s="2011"/>
      <c r="D98" s="258">
        <f t="shared" si="1"/>
        <v>0</v>
      </c>
      <c r="E98" s="2011"/>
      <c r="F98" s="2011"/>
      <c r="G98" s="2011"/>
      <c r="H98" s="2011"/>
      <c r="I98" s="2011"/>
      <c r="J98" s="2011"/>
      <c r="K98" s="2471"/>
      <c r="L98" s="124"/>
    </row>
    <row r="99" spans="1:12" ht="15.75" x14ac:dyDescent="0.25">
      <c r="A99" s="2009"/>
      <c r="B99" s="2010"/>
      <c r="C99" s="2011"/>
      <c r="D99" s="258">
        <f t="shared" si="1"/>
        <v>0</v>
      </c>
      <c r="E99" s="2011"/>
      <c r="F99" s="2011"/>
      <c r="G99" s="2011"/>
      <c r="H99" s="2011"/>
      <c r="I99" s="2011"/>
      <c r="J99" s="2011"/>
      <c r="K99" s="2471"/>
      <c r="L99" s="124"/>
    </row>
    <row r="100" spans="1:12" ht="15.75" x14ac:dyDescent="0.25">
      <c r="A100" s="2009"/>
      <c r="B100" s="2010"/>
      <c r="C100" s="2011"/>
      <c r="D100" s="258">
        <f t="shared" si="1"/>
        <v>0</v>
      </c>
      <c r="E100" s="2011"/>
      <c r="F100" s="2011"/>
      <c r="G100" s="2011"/>
      <c r="H100" s="2011"/>
      <c r="I100" s="2011"/>
      <c r="J100" s="2011"/>
      <c r="K100" s="2471"/>
      <c r="L100" s="124"/>
    </row>
    <row r="101" spans="1:12" ht="15.75" x14ac:dyDescent="0.25">
      <c r="A101" s="2009"/>
      <c r="B101" s="2010"/>
      <c r="C101" s="2011"/>
      <c r="D101" s="258">
        <f t="shared" si="1"/>
        <v>0</v>
      </c>
      <c r="E101" s="2011"/>
      <c r="F101" s="2011"/>
      <c r="G101" s="2011"/>
      <c r="H101" s="2011"/>
      <c r="I101" s="2011"/>
      <c r="J101" s="2011"/>
      <c r="K101" s="2471"/>
      <c r="L101" s="124"/>
    </row>
    <row r="102" spans="1:12" ht="15.75" x14ac:dyDescent="0.25">
      <c r="A102" s="2009"/>
      <c r="B102" s="2010"/>
      <c r="C102" s="2011"/>
      <c r="D102" s="258">
        <f t="shared" si="1"/>
        <v>0</v>
      </c>
      <c r="E102" s="2011"/>
      <c r="F102" s="2011"/>
      <c r="G102" s="2011"/>
      <c r="H102" s="2011"/>
      <c r="I102" s="2011"/>
      <c r="J102" s="2011"/>
      <c r="K102" s="2471"/>
      <c r="L102" s="124"/>
    </row>
    <row r="103" spans="1:12" ht="15.75" x14ac:dyDescent="0.25">
      <c r="A103" s="2009"/>
      <c r="B103" s="2010"/>
      <c r="C103" s="2011"/>
      <c r="D103" s="258">
        <f t="shared" si="1"/>
        <v>0</v>
      </c>
      <c r="E103" s="2011"/>
      <c r="F103" s="2011"/>
      <c r="G103" s="2011"/>
      <c r="H103" s="2011"/>
      <c r="I103" s="2011"/>
      <c r="J103" s="2011"/>
      <c r="K103" s="2471"/>
      <c r="L103" s="124"/>
    </row>
    <row r="104" spans="1:12" ht="15.75" x14ac:dyDescent="0.25">
      <c r="A104" s="2009"/>
      <c r="B104" s="2010"/>
      <c r="C104" s="2011"/>
      <c r="D104" s="258">
        <f t="shared" si="1"/>
        <v>0</v>
      </c>
      <c r="E104" s="2011"/>
      <c r="F104" s="2011"/>
      <c r="G104" s="2011"/>
      <c r="H104" s="2011"/>
      <c r="I104" s="2011"/>
      <c r="J104" s="2011"/>
      <c r="K104" s="2471"/>
      <c r="L104" s="124"/>
    </row>
    <row r="105" spans="1:12" ht="15.75" x14ac:dyDescent="0.25">
      <c r="A105" s="2009"/>
      <c r="B105" s="2010"/>
      <c r="C105" s="2011"/>
      <c r="D105" s="258">
        <f t="shared" si="1"/>
        <v>0</v>
      </c>
      <c r="E105" s="2011"/>
      <c r="F105" s="2011"/>
      <c r="G105" s="2011"/>
      <c r="H105" s="2011"/>
      <c r="I105" s="2011"/>
      <c r="J105" s="2011"/>
      <c r="K105" s="2471"/>
      <c r="L105" s="124"/>
    </row>
    <row r="106" spans="1:12" ht="15.75" x14ac:dyDescent="0.25">
      <c r="A106" s="2009"/>
      <c r="B106" s="2010"/>
      <c r="C106" s="2011"/>
      <c r="D106" s="258">
        <f t="shared" si="1"/>
        <v>0</v>
      </c>
      <c r="E106" s="2011"/>
      <c r="F106" s="2011"/>
      <c r="G106" s="2011"/>
      <c r="H106" s="2011"/>
      <c r="I106" s="2011"/>
      <c r="J106" s="2011"/>
      <c r="K106" s="2471"/>
      <c r="L106" s="124"/>
    </row>
    <row r="107" spans="1:12" ht="15.75" x14ac:dyDescent="0.25">
      <c r="A107" s="2009"/>
      <c r="B107" s="2010"/>
      <c r="C107" s="2011"/>
      <c r="D107" s="258">
        <f t="shared" si="1"/>
        <v>0</v>
      </c>
      <c r="E107" s="2011"/>
      <c r="F107" s="2011"/>
      <c r="G107" s="2011"/>
      <c r="H107" s="2011"/>
      <c r="I107" s="2011"/>
      <c r="J107" s="2011"/>
      <c r="K107" s="2471"/>
      <c r="L107" s="124"/>
    </row>
    <row r="108" spans="1:12" ht="15.75" x14ac:dyDescent="0.25">
      <c r="A108" s="2009"/>
      <c r="B108" s="2010"/>
      <c r="C108" s="2011"/>
      <c r="D108" s="258">
        <f t="shared" si="1"/>
        <v>0</v>
      </c>
      <c r="E108" s="2011"/>
      <c r="F108" s="2011"/>
      <c r="G108" s="2011"/>
      <c r="H108" s="2011"/>
      <c r="I108" s="2011"/>
      <c r="J108" s="2011"/>
      <c r="K108" s="2471"/>
      <c r="L108" s="124"/>
    </row>
    <row r="109" spans="1:12" ht="15.75" x14ac:dyDescent="0.25">
      <c r="A109" s="2009"/>
      <c r="B109" s="2010"/>
      <c r="C109" s="2011"/>
      <c r="D109" s="258">
        <f t="shared" si="1"/>
        <v>0</v>
      </c>
      <c r="E109" s="2011"/>
      <c r="F109" s="2011"/>
      <c r="G109" s="2011"/>
      <c r="H109" s="2011"/>
      <c r="I109" s="2011"/>
      <c r="J109" s="2011"/>
      <c r="K109" s="2471"/>
      <c r="L109" s="124"/>
    </row>
    <row r="110" spans="1:12" ht="15.75" x14ac:dyDescent="0.25">
      <c r="A110" s="2009"/>
      <c r="B110" s="2010"/>
      <c r="C110" s="2011"/>
      <c r="D110" s="258">
        <f t="shared" si="1"/>
        <v>0</v>
      </c>
      <c r="E110" s="2011"/>
      <c r="F110" s="2011"/>
      <c r="G110" s="2011"/>
      <c r="H110" s="2011"/>
      <c r="I110" s="2011"/>
      <c r="J110" s="2011"/>
      <c r="K110" s="2471"/>
      <c r="L110" s="124"/>
    </row>
    <row r="111" spans="1:12" ht="15.75" x14ac:dyDescent="0.25">
      <c r="A111" s="2009"/>
      <c r="B111" s="2010"/>
      <c r="C111" s="2011"/>
      <c r="D111" s="258">
        <f t="shared" si="1"/>
        <v>0</v>
      </c>
      <c r="E111" s="2011"/>
      <c r="F111" s="2011"/>
      <c r="G111" s="2011"/>
      <c r="H111" s="2011"/>
      <c r="I111" s="2011"/>
      <c r="J111" s="2011"/>
      <c r="K111" s="2471"/>
      <c r="L111" s="124"/>
    </row>
    <row r="112" spans="1:12" ht="15.75" x14ac:dyDescent="0.25">
      <c r="A112" s="2009"/>
      <c r="B112" s="2010"/>
      <c r="C112" s="2011"/>
      <c r="D112" s="258">
        <f t="shared" si="1"/>
        <v>0</v>
      </c>
      <c r="E112" s="2011"/>
      <c r="F112" s="2011"/>
      <c r="G112" s="2011"/>
      <c r="H112" s="2011"/>
      <c r="I112" s="2011"/>
      <c r="J112" s="2011"/>
      <c r="K112" s="2471"/>
      <c r="L112" s="124"/>
    </row>
    <row r="113" spans="1:12" ht="15.75" x14ac:dyDescent="0.25">
      <c r="A113" s="2009"/>
      <c r="B113" s="2010"/>
      <c r="C113" s="2011"/>
      <c r="D113" s="258">
        <f t="shared" si="1"/>
        <v>0</v>
      </c>
      <c r="E113" s="2011"/>
      <c r="F113" s="2011"/>
      <c r="G113" s="2011"/>
      <c r="H113" s="2011"/>
      <c r="I113" s="2011"/>
      <c r="J113" s="2011"/>
      <c r="K113" s="2471"/>
      <c r="L113" s="124"/>
    </row>
    <row r="114" spans="1:12" ht="15.75" x14ac:dyDescent="0.25">
      <c r="A114" s="2009"/>
      <c r="B114" s="2010"/>
      <c r="C114" s="2011"/>
      <c r="D114" s="258">
        <f t="shared" si="1"/>
        <v>0</v>
      </c>
      <c r="E114" s="2011"/>
      <c r="F114" s="2011"/>
      <c r="G114" s="2011"/>
      <c r="H114" s="2011"/>
      <c r="I114" s="2011"/>
      <c r="J114" s="2011"/>
      <c r="K114" s="2471"/>
      <c r="L114" s="124"/>
    </row>
    <row r="115" spans="1:12" ht="15.75" x14ac:dyDescent="0.25">
      <c r="A115" s="2009"/>
      <c r="B115" s="2010"/>
      <c r="C115" s="2011"/>
      <c r="D115" s="258">
        <f t="shared" si="1"/>
        <v>0</v>
      </c>
      <c r="E115" s="2011"/>
      <c r="F115" s="2011"/>
      <c r="G115" s="2011"/>
      <c r="H115" s="2011"/>
      <c r="I115" s="2011"/>
      <c r="J115" s="2011"/>
      <c r="K115" s="2471"/>
      <c r="L115" s="124"/>
    </row>
    <row r="116" spans="1:12" ht="15.75" x14ac:dyDescent="0.25">
      <c r="A116" s="2009"/>
      <c r="B116" s="2010"/>
      <c r="C116" s="2011"/>
      <c r="D116" s="258">
        <f t="shared" si="1"/>
        <v>0</v>
      </c>
      <c r="E116" s="2011"/>
      <c r="F116" s="2011"/>
      <c r="G116" s="2011"/>
      <c r="H116" s="2011"/>
      <c r="I116" s="2011"/>
      <c r="J116" s="2011"/>
      <c r="K116" s="2471"/>
      <c r="L116" s="124"/>
    </row>
    <row r="117" spans="1:12" ht="15.75" x14ac:dyDescent="0.25">
      <c r="A117" s="2009"/>
      <c r="B117" s="2010"/>
      <c r="C117" s="2011"/>
      <c r="D117" s="258">
        <f t="shared" si="1"/>
        <v>0</v>
      </c>
      <c r="E117" s="2011"/>
      <c r="F117" s="2011"/>
      <c r="G117" s="2011"/>
      <c r="H117" s="2011"/>
      <c r="I117" s="2011"/>
      <c r="J117" s="2011"/>
      <c r="K117" s="2471"/>
      <c r="L117" s="124"/>
    </row>
    <row r="118" spans="1:12" ht="15.75" x14ac:dyDescent="0.25">
      <c r="A118" s="2009"/>
      <c r="B118" s="2010"/>
      <c r="C118" s="2011"/>
      <c r="D118" s="258">
        <f t="shared" si="1"/>
        <v>0</v>
      </c>
      <c r="E118" s="2011"/>
      <c r="F118" s="2011"/>
      <c r="G118" s="2011"/>
      <c r="H118" s="2011"/>
      <c r="I118" s="2011"/>
      <c r="J118" s="2011"/>
      <c r="K118" s="2471"/>
      <c r="L118" s="124"/>
    </row>
    <row r="119" spans="1:12" ht="15.75" x14ac:dyDescent="0.25">
      <c r="A119" s="2009"/>
      <c r="B119" s="2010"/>
      <c r="C119" s="2011"/>
      <c r="D119" s="258">
        <f t="shared" si="1"/>
        <v>0</v>
      </c>
      <c r="E119" s="2011"/>
      <c r="F119" s="2011"/>
      <c r="G119" s="2011"/>
      <c r="H119" s="2011"/>
      <c r="I119" s="2011"/>
      <c r="J119" s="2011"/>
      <c r="K119" s="2471"/>
      <c r="L119" s="124"/>
    </row>
    <row r="120" spans="1:12" ht="15.75" x14ac:dyDescent="0.25">
      <c r="A120" s="2009"/>
      <c r="B120" s="2010"/>
      <c r="C120" s="2011"/>
      <c r="D120" s="258">
        <f t="shared" si="1"/>
        <v>0</v>
      </c>
      <c r="E120" s="2011"/>
      <c r="F120" s="2011"/>
      <c r="G120" s="2011"/>
      <c r="H120" s="2011"/>
      <c r="I120" s="2011"/>
      <c r="J120" s="2011"/>
      <c r="K120" s="2471"/>
      <c r="L120" s="124"/>
    </row>
    <row r="121" spans="1:12" ht="15.75" x14ac:dyDescent="0.25">
      <c r="A121" s="2009"/>
      <c r="B121" s="2010"/>
      <c r="C121" s="2011"/>
      <c r="D121" s="258">
        <f t="shared" si="1"/>
        <v>0</v>
      </c>
      <c r="E121" s="2011"/>
      <c r="F121" s="2011"/>
      <c r="G121" s="2011"/>
      <c r="H121" s="2011"/>
      <c r="I121" s="2011"/>
      <c r="J121" s="2011"/>
      <c r="K121" s="2471"/>
      <c r="L121" s="124"/>
    </row>
    <row r="122" spans="1:12" ht="15.75" x14ac:dyDescent="0.25">
      <c r="A122" s="2009"/>
      <c r="B122" s="2010"/>
      <c r="C122" s="2011"/>
      <c r="D122" s="258">
        <f t="shared" si="1"/>
        <v>0</v>
      </c>
      <c r="E122" s="2011"/>
      <c r="F122" s="2011"/>
      <c r="G122" s="2011"/>
      <c r="H122" s="2011"/>
      <c r="I122" s="2011"/>
      <c r="J122" s="2011"/>
      <c r="K122" s="2471"/>
      <c r="L122" s="124"/>
    </row>
    <row r="123" spans="1:12" ht="15.75" x14ac:dyDescent="0.25">
      <c r="A123" s="2009"/>
      <c r="B123" s="2010"/>
      <c r="C123" s="2011"/>
      <c r="D123" s="258">
        <f t="shared" si="1"/>
        <v>0</v>
      </c>
      <c r="E123" s="2011"/>
      <c r="F123" s="2011"/>
      <c r="G123" s="2011"/>
      <c r="H123" s="2011"/>
      <c r="I123" s="2011"/>
      <c r="J123" s="2011"/>
      <c r="K123" s="2471"/>
      <c r="L123" s="124"/>
    </row>
    <row r="124" spans="1:12" ht="15.75" x14ac:dyDescent="0.25">
      <c r="A124" s="2009"/>
      <c r="B124" s="2010"/>
      <c r="C124" s="2011"/>
      <c r="D124" s="258">
        <f t="shared" si="1"/>
        <v>0</v>
      </c>
      <c r="E124" s="2011"/>
      <c r="F124" s="2011"/>
      <c r="G124" s="2011"/>
      <c r="H124" s="2011"/>
      <c r="I124" s="2011"/>
      <c r="J124" s="2011"/>
      <c r="K124" s="2471"/>
      <c r="L124" s="124"/>
    </row>
    <row r="125" spans="1:12" ht="15.75" x14ac:dyDescent="0.25">
      <c r="A125" s="2009"/>
      <c r="B125" s="2010"/>
      <c r="C125" s="2011"/>
      <c r="D125" s="258">
        <f t="shared" si="1"/>
        <v>0</v>
      </c>
      <c r="E125" s="2011"/>
      <c r="F125" s="2011"/>
      <c r="G125" s="2011"/>
      <c r="H125" s="2011"/>
      <c r="I125" s="2011"/>
      <c r="J125" s="2011"/>
      <c r="K125" s="2471"/>
      <c r="L125" s="124"/>
    </row>
    <row r="126" spans="1:12" ht="15.75" x14ac:dyDescent="0.25">
      <c r="A126" s="2009"/>
      <c r="B126" s="2010"/>
      <c r="C126" s="2011"/>
      <c r="D126" s="258">
        <f t="shared" si="1"/>
        <v>0</v>
      </c>
      <c r="E126" s="2011"/>
      <c r="F126" s="2011"/>
      <c r="G126" s="2011"/>
      <c r="H126" s="2011"/>
      <c r="I126" s="2011"/>
      <c r="J126" s="2011"/>
      <c r="K126" s="2471"/>
      <c r="L126" s="124"/>
    </row>
    <row r="127" spans="1:12" ht="15.75" x14ac:dyDescent="0.25">
      <c r="A127" s="2009"/>
      <c r="B127" s="2010"/>
      <c r="C127" s="2011"/>
      <c r="D127" s="258">
        <f t="shared" si="1"/>
        <v>0</v>
      </c>
      <c r="E127" s="2011"/>
      <c r="F127" s="2011"/>
      <c r="G127" s="2011"/>
      <c r="H127" s="2011"/>
      <c r="I127" s="2011"/>
      <c r="J127" s="2011"/>
      <c r="K127" s="2471"/>
      <c r="L127" s="124"/>
    </row>
    <row r="128" spans="1:12" ht="15.75" x14ac:dyDescent="0.25">
      <c r="A128" s="2009"/>
      <c r="B128" s="2010"/>
      <c r="C128" s="2011"/>
      <c r="D128" s="258">
        <f t="shared" si="1"/>
        <v>0</v>
      </c>
      <c r="E128" s="2011"/>
      <c r="F128" s="2011"/>
      <c r="G128" s="2011"/>
      <c r="H128" s="2011"/>
      <c r="I128" s="2011"/>
      <c r="J128" s="2011"/>
      <c r="K128" s="2471"/>
      <c r="L128" s="124"/>
    </row>
    <row r="129" spans="1:12" ht="15.75" x14ac:dyDescent="0.25">
      <c r="A129" s="2009"/>
      <c r="B129" s="2010"/>
      <c r="C129" s="2011"/>
      <c r="D129" s="258">
        <f t="shared" si="1"/>
        <v>0</v>
      </c>
      <c r="E129" s="2011"/>
      <c r="F129" s="2011"/>
      <c r="G129" s="2011"/>
      <c r="H129" s="2011"/>
      <c r="I129" s="2011"/>
      <c r="J129" s="2011"/>
      <c r="K129" s="2471"/>
      <c r="L129" s="124"/>
    </row>
    <row r="130" spans="1:12" ht="15.75" x14ac:dyDescent="0.25">
      <c r="A130" s="2009"/>
      <c r="B130" s="2010"/>
      <c r="C130" s="2011"/>
      <c r="D130" s="258">
        <f t="shared" si="1"/>
        <v>0</v>
      </c>
      <c r="E130" s="2011"/>
      <c r="F130" s="2011"/>
      <c r="G130" s="2011"/>
      <c r="H130" s="2011"/>
      <c r="I130" s="2011"/>
      <c r="J130" s="2011"/>
      <c r="K130" s="2471"/>
      <c r="L130" s="124"/>
    </row>
    <row r="131" spans="1:12" ht="15.75" x14ac:dyDescent="0.25">
      <c r="A131" s="2009"/>
      <c r="B131" s="2010"/>
      <c r="C131" s="2011"/>
      <c r="D131" s="258">
        <f t="shared" si="1"/>
        <v>0</v>
      </c>
      <c r="E131" s="2011"/>
      <c r="F131" s="2011"/>
      <c r="G131" s="2011"/>
      <c r="H131" s="2011"/>
      <c r="I131" s="2011"/>
      <c r="J131" s="2011"/>
      <c r="K131" s="2471"/>
      <c r="L131" s="124"/>
    </row>
    <row r="132" spans="1:12" ht="15.75" x14ac:dyDescent="0.25">
      <c r="A132" s="2009"/>
      <c r="B132" s="2010"/>
      <c r="C132" s="2011"/>
      <c r="D132" s="258">
        <f t="shared" si="1"/>
        <v>0</v>
      </c>
      <c r="E132" s="2011"/>
      <c r="F132" s="2011"/>
      <c r="G132" s="2011"/>
      <c r="H132" s="2011"/>
      <c r="I132" s="2011"/>
      <c r="J132" s="2011"/>
      <c r="K132" s="2471"/>
      <c r="L132" s="124"/>
    </row>
    <row r="133" spans="1:12" ht="15.75" x14ac:dyDescent="0.25">
      <c r="A133" s="2009"/>
      <c r="B133" s="2010"/>
      <c r="C133" s="2011"/>
      <c r="D133" s="258">
        <f t="shared" si="1"/>
        <v>0</v>
      </c>
      <c r="E133" s="2011"/>
      <c r="F133" s="2011"/>
      <c r="G133" s="2011"/>
      <c r="H133" s="2011"/>
      <c r="I133" s="2011"/>
      <c r="J133" s="2011"/>
      <c r="K133" s="2471"/>
      <c r="L133" s="124"/>
    </row>
    <row r="134" spans="1:12" ht="15.75" x14ac:dyDescent="0.25">
      <c r="A134" s="2009"/>
      <c r="B134" s="2010"/>
      <c r="C134" s="2011"/>
      <c r="D134" s="258">
        <f t="shared" si="1"/>
        <v>0</v>
      </c>
      <c r="E134" s="2011"/>
      <c r="F134" s="2011"/>
      <c r="G134" s="2011"/>
      <c r="H134" s="2011"/>
      <c r="I134" s="2011"/>
      <c r="J134" s="2011"/>
      <c r="K134" s="2471"/>
      <c r="L134" s="124"/>
    </row>
    <row r="135" spans="1:12" ht="15.75" x14ac:dyDescent="0.25">
      <c r="A135" s="2009"/>
      <c r="B135" s="2010"/>
      <c r="C135" s="2011"/>
      <c r="D135" s="258">
        <f t="shared" si="1"/>
        <v>0</v>
      </c>
      <c r="E135" s="2011"/>
      <c r="F135" s="2011"/>
      <c r="G135" s="2011"/>
      <c r="H135" s="2011"/>
      <c r="I135" s="2011"/>
      <c r="J135" s="2011"/>
      <c r="K135" s="2471"/>
      <c r="L135" s="124"/>
    </row>
    <row r="136" spans="1:12" ht="15.75" x14ac:dyDescent="0.25">
      <c r="A136" s="2009"/>
      <c r="B136" s="2010"/>
      <c r="C136" s="2011"/>
      <c r="D136" s="258">
        <f t="shared" si="1"/>
        <v>0</v>
      </c>
      <c r="E136" s="2011"/>
      <c r="F136" s="2011"/>
      <c r="G136" s="2011"/>
      <c r="H136" s="2011"/>
      <c r="I136" s="2011"/>
      <c r="J136" s="2011"/>
      <c r="K136" s="2471"/>
      <c r="L136" s="124"/>
    </row>
    <row r="137" spans="1:12" ht="15.75" x14ac:dyDescent="0.25">
      <c r="A137" s="2009"/>
      <c r="B137" s="2010"/>
      <c r="C137" s="2011"/>
      <c r="D137" s="258">
        <f t="shared" si="1"/>
        <v>0</v>
      </c>
      <c r="E137" s="2011"/>
      <c r="F137" s="2011"/>
      <c r="G137" s="2011"/>
      <c r="H137" s="2011"/>
      <c r="I137" s="2011"/>
      <c r="J137" s="2011"/>
      <c r="K137" s="2471"/>
      <c r="L137" s="124"/>
    </row>
    <row r="138" spans="1:12" ht="15.75" x14ac:dyDescent="0.25">
      <c r="A138" s="2009"/>
      <c r="B138" s="2010"/>
      <c r="C138" s="2011"/>
      <c r="D138" s="258">
        <f t="shared" si="1"/>
        <v>0</v>
      </c>
      <c r="E138" s="2011"/>
      <c r="F138" s="2011"/>
      <c r="G138" s="2011"/>
      <c r="H138" s="2011"/>
      <c r="I138" s="2011"/>
      <c r="J138" s="2011"/>
      <c r="K138" s="2471"/>
      <c r="L138" s="124"/>
    </row>
    <row r="139" spans="1:12" ht="15.75" x14ac:dyDescent="0.25">
      <c r="A139" s="2009"/>
      <c r="B139" s="2010"/>
      <c r="C139" s="2011"/>
      <c r="D139" s="258">
        <f t="shared" si="1"/>
        <v>0</v>
      </c>
      <c r="E139" s="2011"/>
      <c r="F139" s="2011"/>
      <c r="G139" s="2011"/>
      <c r="H139" s="2011"/>
      <c r="I139" s="2011"/>
      <c r="J139" s="2011"/>
      <c r="K139" s="2471"/>
      <c r="L139" s="124"/>
    </row>
    <row r="140" spans="1:12" ht="15.75" x14ac:dyDescent="0.25">
      <c r="A140" s="2009"/>
      <c r="B140" s="2010"/>
      <c r="C140" s="2011"/>
      <c r="D140" s="258">
        <f t="shared" si="1"/>
        <v>0</v>
      </c>
      <c r="E140" s="2011"/>
      <c r="F140" s="2011"/>
      <c r="G140" s="2011"/>
      <c r="H140" s="2011"/>
      <c r="I140" s="2011"/>
      <c r="J140" s="2011"/>
      <c r="K140" s="2471"/>
      <c r="L140" s="124"/>
    </row>
    <row r="141" spans="1:12" ht="15.75" x14ac:dyDescent="0.25">
      <c r="A141" s="2009"/>
      <c r="B141" s="2010"/>
      <c r="C141" s="2011"/>
      <c r="D141" s="258">
        <f t="shared" si="1"/>
        <v>0</v>
      </c>
      <c r="E141" s="2011"/>
      <c r="F141" s="2011"/>
      <c r="G141" s="2011"/>
      <c r="H141" s="2011"/>
      <c r="I141" s="2011"/>
      <c r="J141" s="2011"/>
      <c r="K141" s="2471"/>
      <c r="L141" s="124"/>
    </row>
    <row r="142" spans="1:12" ht="15.75" x14ac:dyDescent="0.25">
      <c r="A142" s="2009"/>
      <c r="B142" s="2010"/>
      <c r="C142" s="2011"/>
      <c r="D142" s="258">
        <f t="shared" si="1"/>
        <v>0</v>
      </c>
      <c r="E142" s="2011"/>
      <c r="F142" s="2011"/>
      <c r="G142" s="2011"/>
      <c r="H142" s="2011"/>
      <c r="I142" s="2011"/>
      <c r="J142" s="2011"/>
      <c r="K142" s="2471"/>
      <c r="L142" s="124"/>
    </row>
    <row r="143" spans="1:12" ht="15.75" x14ac:dyDescent="0.25">
      <c r="A143" s="2009"/>
      <c r="B143" s="2010"/>
      <c r="C143" s="2011"/>
      <c r="D143" s="258">
        <f t="shared" si="1"/>
        <v>0</v>
      </c>
      <c r="E143" s="2011"/>
      <c r="F143" s="2011"/>
      <c r="G143" s="2011"/>
      <c r="H143" s="2011"/>
      <c r="I143" s="2011"/>
      <c r="J143" s="2011"/>
      <c r="K143" s="2471"/>
      <c r="L143" s="124"/>
    </row>
    <row r="144" spans="1:12" ht="15.75" x14ac:dyDescent="0.25">
      <c r="A144" s="2009"/>
      <c r="B144" s="2010"/>
      <c r="C144" s="2011"/>
      <c r="D144" s="258">
        <f t="shared" ref="D144:D207" si="2">+C144*(100-E144)/100</f>
        <v>0</v>
      </c>
      <c r="E144" s="2011"/>
      <c r="F144" s="2011"/>
      <c r="G144" s="2011"/>
      <c r="H144" s="2011"/>
      <c r="I144" s="2011"/>
      <c r="J144" s="2011"/>
      <c r="K144" s="2471"/>
      <c r="L144" s="124"/>
    </row>
    <row r="145" spans="1:12" ht="15.75" x14ac:dyDescent="0.25">
      <c r="A145" s="2009"/>
      <c r="B145" s="2010"/>
      <c r="C145" s="2011"/>
      <c r="D145" s="258">
        <f t="shared" si="2"/>
        <v>0</v>
      </c>
      <c r="E145" s="2011"/>
      <c r="F145" s="2011"/>
      <c r="G145" s="2011"/>
      <c r="H145" s="2011"/>
      <c r="I145" s="2011"/>
      <c r="J145" s="2011"/>
      <c r="K145" s="2471"/>
      <c r="L145" s="124"/>
    </row>
    <row r="146" spans="1:12" ht="15.75" x14ac:dyDescent="0.25">
      <c r="A146" s="2009"/>
      <c r="B146" s="2010"/>
      <c r="C146" s="2011"/>
      <c r="D146" s="258">
        <f t="shared" si="2"/>
        <v>0</v>
      </c>
      <c r="E146" s="2011"/>
      <c r="F146" s="2011"/>
      <c r="G146" s="2011"/>
      <c r="H146" s="2011"/>
      <c r="I146" s="2011"/>
      <c r="J146" s="2011"/>
      <c r="K146" s="2471"/>
      <c r="L146" s="124"/>
    </row>
    <row r="147" spans="1:12" ht="15.75" x14ac:dyDescent="0.25">
      <c r="A147" s="2009"/>
      <c r="B147" s="2010"/>
      <c r="C147" s="2011"/>
      <c r="D147" s="258">
        <f t="shared" si="2"/>
        <v>0</v>
      </c>
      <c r="E147" s="2011"/>
      <c r="F147" s="2011"/>
      <c r="G147" s="2011"/>
      <c r="H147" s="2011"/>
      <c r="I147" s="2011"/>
      <c r="J147" s="2011"/>
      <c r="K147" s="2471"/>
      <c r="L147" s="124"/>
    </row>
    <row r="148" spans="1:12" ht="15.75" x14ac:dyDescent="0.25">
      <c r="A148" s="2009"/>
      <c r="B148" s="2010"/>
      <c r="C148" s="2011"/>
      <c r="D148" s="258">
        <f t="shared" si="2"/>
        <v>0</v>
      </c>
      <c r="E148" s="2011"/>
      <c r="F148" s="2011"/>
      <c r="G148" s="2011"/>
      <c r="H148" s="2011"/>
      <c r="I148" s="2011"/>
      <c r="J148" s="2011"/>
      <c r="K148" s="2471"/>
      <c r="L148" s="124"/>
    </row>
    <row r="149" spans="1:12" ht="15.75" x14ac:dyDescent="0.25">
      <c r="A149" s="2009"/>
      <c r="B149" s="2010"/>
      <c r="C149" s="2011"/>
      <c r="D149" s="258">
        <f t="shared" si="2"/>
        <v>0</v>
      </c>
      <c r="E149" s="2011"/>
      <c r="F149" s="2011"/>
      <c r="G149" s="2011"/>
      <c r="H149" s="2011"/>
      <c r="I149" s="2011"/>
      <c r="J149" s="2011"/>
      <c r="K149" s="2471"/>
      <c r="L149" s="124"/>
    </row>
    <row r="150" spans="1:12" ht="15.75" x14ac:dyDescent="0.25">
      <c r="A150" s="2009"/>
      <c r="B150" s="2010"/>
      <c r="C150" s="2011"/>
      <c r="D150" s="258">
        <f t="shared" si="2"/>
        <v>0</v>
      </c>
      <c r="E150" s="2011"/>
      <c r="F150" s="2011"/>
      <c r="G150" s="2011"/>
      <c r="H150" s="2011"/>
      <c r="I150" s="2011"/>
      <c r="J150" s="2011"/>
      <c r="K150" s="2471"/>
      <c r="L150" s="124"/>
    </row>
    <row r="151" spans="1:12" ht="15.75" x14ac:dyDescent="0.25">
      <c r="A151" s="2009"/>
      <c r="B151" s="2010"/>
      <c r="C151" s="2011"/>
      <c r="D151" s="258">
        <f t="shared" si="2"/>
        <v>0</v>
      </c>
      <c r="E151" s="2011"/>
      <c r="F151" s="2011"/>
      <c r="G151" s="2011"/>
      <c r="H151" s="2011"/>
      <c r="I151" s="2011"/>
      <c r="J151" s="2011"/>
      <c r="K151" s="2471"/>
      <c r="L151" s="124"/>
    </row>
    <row r="152" spans="1:12" ht="15.75" x14ac:dyDescent="0.25">
      <c r="A152" s="2009"/>
      <c r="B152" s="2010"/>
      <c r="C152" s="2011"/>
      <c r="D152" s="258">
        <f t="shared" si="2"/>
        <v>0</v>
      </c>
      <c r="E152" s="2011"/>
      <c r="F152" s="2011"/>
      <c r="G152" s="2011"/>
      <c r="H152" s="2011"/>
      <c r="I152" s="2011"/>
      <c r="J152" s="2011"/>
      <c r="K152" s="2471"/>
      <c r="L152" s="124"/>
    </row>
    <row r="153" spans="1:12" ht="15.75" x14ac:dyDescent="0.25">
      <c r="A153" s="2009"/>
      <c r="B153" s="2010"/>
      <c r="C153" s="2011"/>
      <c r="D153" s="258">
        <f t="shared" si="2"/>
        <v>0</v>
      </c>
      <c r="E153" s="2011"/>
      <c r="F153" s="2011"/>
      <c r="G153" s="2011"/>
      <c r="H153" s="2011"/>
      <c r="I153" s="2011"/>
      <c r="J153" s="2011"/>
      <c r="K153" s="2471"/>
      <c r="L153" s="124"/>
    </row>
    <row r="154" spans="1:12" ht="15.75" x14ac:dyDescent="0.25">
      <c r="A154" s="2009"/>
      <c r="B154" s="2010"/>
      <c r="C154" s="2011"/>
      <c r="D154" s="258">
        <f t="shared" si="2"/>
        <v>0</v>
      </c>
      <c r="E154" s="2011"/>
      <c r="F154" s="2011"/>
      <c r="G154" s="2011"/>
      <c r="H154" s="2011"/>
      <c r="I154" s="2011"/>
      <c r="J154" s="2011"/>
      <c r="K154" s="2471"/>
      <c r="L154" s="124"/>
    </row>
    <row r="155" spans="1:12" ht="15.75" x14ac:dyDescent="0.25">
      <c r="A155" s="2009"/>
      <c r="B155" s="2010"/>
      <c r="C155" s="2011"/>
      <c r="D155" s="258">
        <f t="shared" si="2"/>
        <v>0</v>
      </c>
      <c r="E155" s="2011"/>
      <c r="F155" s="2011"/>
      <c r="G155" s="2011"/>
      <c r="H155" s="2011"/>
      <c r="I155" s="2011"/>
      <c r="J155" s="2011"/>
      <c r="K155" s="2471"/>
      <c r="L155" s="124"/>
    </row>
    <row r="156" spans="1:12" ht="15.75" x14ac:dyDescent="0.25">
      <c r="A156" s="2009"/>
      <c r="B156" s="2010"/>
      <c r="C156" s="2011"/>
      <c r="D156" s="258">
        <f t="shared" si="2"/>
        <v>0</v>
      </c>
      <c r="E156" s="2011"/>
      <c r="F156" s="2011"/>
      <c r="G156" s="2011"/>
      <c r="H156" s="2011"/>
      <c r="I156" s="2011"/>
      <c r="J156" s="2011"/>
      <c r="K156" s="2471"/>
      <c r="L156" s="124"/>
    </row>
    <row r="157" spans="1:12" ht="15.75" x14ac:dyDescent="0.25">
      <c r="A157" s="2009"/>
      <c r="B157" s="2010"/>
      <c r="C157" s="2011"/>
      <c r="D157" s="258">
        <f t="shared" si="2"/>
        <v>0</v>
      </c>
      <c r="E157" s="2011"/>
      <c r="F157" s="2011"/>
      <c r="G157" s="2011"/>
      <c r="H157" s="2011"/>
      <c r="I157" s="2011"/>
      <c r="J157" s="2011"/>
      <c r="K157" s="2471"/>
      <c r="L157" s="124"/>
    </row>
    <row r="158" spans="1:12" ht="15.75" x14ac:dyDescent="0.25">
      <c r="A158" s="2009"/>
      <c r="B158" s="2010"/>
      <c r="C158" s="2011"/>
      <c r="D158" s="258">
        <f t="shared" si="2"/>
        <v>0</v>
      </c>
      <c r="E158" s="2011"/>
      <c r="F158" s="2011"/>
      <c r="G158" s="2011"/>
      <c r="H158" s="2011"/>
      <c r="I158" s="2011"/>
      <c r="J158" s="2011"/>
      <c r="K158" s="2471"/>
      <c r="L158" s="124"/>
    </row>
    <row r="159" spans="1:12" ht="15.75" x14ac:dyDescent="0.25">
      <c r="A159" s="2009"/>
      <c r="B159" s="2010"/>
      <c r="C159" s="2011"/>
      <c r="D159" s="258">
        <f t="shared" si="2"/>
        <v>0</v>
      </c>
      <c r="E159" s="2011"/>
      <c r="F159" s="2011"/>
      <c r="G159" s="2011"/>
      <c r="H159" s="2011"/>
      <c r="I159" s="2011"/>
      <c r="J159" s="2011"/>
      <c r="K159" s="2471"/>
      <c r="L159" s="124"/>
    </row>
    <row r="160" spans="1:12" ht="15.75" x14ac:dyDescent="0.25">
      <c r="A160" s="2009"/>
      <c r="B160" s="2010"/>
      <c r="C160" s="2011"/>
      <c r="D160" s="258">
        <f t="shared" si="2"/>
        <v>0</v>
      </c>
      <c r="E160" s="2011"/>
      <c r="F160" s="2011"/>
      <c r="G160" s="2011"/>
      <c r="H160" s="2011"/>
      <c r="I160" s="2011"/>
      <c r="J160" s="2011"/>
      <c r="K160" s="2471"/>
      <c r="L160" s="124"/>
    </row>
    <row r="161" spans="1:12" ht="15.75" x14ac:dyDescent="0.25">
      <c r="A161" s="2009"/>
      <c r="B161" s="2010"/>
      <c r="C161" s="2011"/>
      <c r="D161" s="258">
        <f t="shared" si="2"/>
        <v>0</v>
      </c>
      <c r="E161" s="2011"/>
      <c r="F161" s="2011"/>
      <c r="G161" s="2011"/>
      <c r="H161" s="2011"/>
      <c r="I161" s="2011"/>
      <c r="J161" s="2011"/>
      <c r="K161" s="2471"/>
      <c r="L161" s="124"/>
    </row>
    <row r="162" spans="1:12" ht="15.75" x14ac:dyDescent="0.25">
      <c r="A162" s="2009"/>
      <c r="B162" s="2010"/>
      <c r="C162" s="2011"/>
      <c r="D162" s="258">
        <f t="shared" si="2"/>
        <v>0</v>
      </c>
      <c r="E162" s="2011"/>
      <c r="F162" s="2011"/>
      <c r="G162" s="2011"/>
      <c r="H162" s="2011"/>
      <c r="I162" s="2011"/>
      <c r="J162" s="2011"/>
      <c r="K162" s="2471"/>
      <c r="L162" s="124"/>
    </row>
    <row r="163" spans="1:12" ht="15.75" x14ac:dyDescent="0.25">
      <c r="A163" s="2009"/>
      <c r="B163" s="2010"/>
      <c r="C163" s="2011"/>
      <c r="D163" s="258">
        <f t="shared" si="2"/>
        <v>0</v>
      </c>
      <c r="E163" s="2011"/>
      <c r="F163" s="2011"/>
      <c r="G163" s="2011"/>
      <c r="H163" s="2011"/>
      <c r="I163" s="2011"/>
      <c r="J163" s="2011"/>
      <c r="K163" s="2471"/>
      <c r="L163" s="124"/>
    </row>
    <row r="164" spans="1:12" ht="15.75" x14ac:dyDescent="0.25">
      <c r="A164" s="2009"/>
      <c r="B164" s="2010"/>
      <c r="C164" s="2011"/>
      <c r="D164" s="258">
        <f t="shared" si="2"/>
        <v>0</v>
      </c>
      <c r="E164" s="2011"/>
      <c r="F164" s="2011"/>
      <c r="G164" s="2011"/>
      <c r="H164" s="2011"/>
      <c r="I164" s="2011"/>
      <c r="J164" s="2011"/>
      <c r="K164" s="2471"/>
      <c r="L164" s="124"/>
    </row>
    <row r="165" spans="1:12" ht="15.75" x14ac:dyDescent="0.25">
      <c r="A165" s="2009"/>
      <c r="B165" s="2010"/>
      <c r="C165" s="2011"/>
      <c r="D165" s="258">
        <f t="shared" si="2"/>
        <v>0</v>
      </c>
      <c r="E165" s="2011"/>
      <c r="F165" s="2011"/>
      <c r="G165" s="2011"/>
      <c r="H165" s="2011"/>
      <c r="I165" s="2011"/>
      <c r="J165" s="2011"/>
      <c r="K165" s="2471"/>
      <c r="L165" s="124"/>
    </row>
    <row r="166" spans="1:12" ht="15.75" x14ac:dyDescent="0.25">
      <c r="A166" s="2009"/>
      <c r="B166" s="2010"/>
      <c r="C166" s="2011"/>
      <c r="D166" s="258">
        <f t="shared" si="2"/>
        <v>0</v>
      </c>
      <c r="E166" s="2011"/>
      <c r="F166" s="2011"/>
      <c r="G166" s="2011"/>
      <c r="H166" s="2011"/>
      <c r="I166" s="2011"/>
      <c r="J166" s="2011"/>
      <c r="K166" s="2471"/>
      <c r="L166" s="124"/>
    </row>
    <row r="167" spans="1:12" ht="15.75" x14ac:dyDescent="0.25">
      <c r="A167" s="2009"/>
      <c r="B167" s="2010"/>
      <c r="C167" s="2011"/>
      <c r="D167" s="258">
        <f t="shared" si="2"/>
        <v>0</v>
      </c>
      <c r="E167" s="2011"/>
      <c r="F167" s="2011"/>
      <c r="G167" s="2011"/>
      <c r="H167" s="2011"/>
      <c r="I167" s="2011"/>
      <c r="J167" s="2011"/>
      <c r="K167" s="2471"/>
      <c r="L167" s="124"/>
    </row>
    <row r="168" spans="1:12" ht="15.75" x14ac:dyDescent="0.25">
      <c r="A168" s="2009"/>
      <c r="B168" s="2010"/>
      <c r="C168" s="2011"/>
      <c r="D168" s="258">
        <f t="shared" si="2"/>
        <v>0</v>
      </c>
      <c r="E168" s="2011"/>
      <c r="F168" s="2011"/>
      <c r="G168" s="2011"/>
      <c r="H168" s="2011"/>
      <c r="I168" s="2011"/>
      <c r="J168" s="2011"/>
      <c r="K168" s="2471"/>
      <c r="L168" s="124"/>
    </row>
    <row r="169" spans="1:12" ht="15.75" x14ac:dyDescent="0.25">
      <c r="A169" s="2009"/>
      <c r="B169" s="2010"/>
      <c r="C169" s="2011"/>
      <c r="D169" s="258">
        <f t="shared" si="2"/>
        <v>0</v>
      </c>
      <c r="E169" s="2011"/>
      <c r="F169" s="2011"/>
      <c r="G169" s="2011"/>
      <c r="H169" s="2011"/>
      <c r="I169" s="2011"/>
      <c r="J169" s="2011"/>
      <c r="K169" s="2471"/>
      <c r="L169" s="124"/>
    </row>
    <row r="170" spans="1:12" ht="15.75" x14ac:dyDescent="0.25">
      <c r="A170" s="2009"/>
      <c r="B170" s="2010"/>
      <c r="C170" s="2011"/>
      <c r="D170" s="258">
        <f t="shared" si="2"/>
        <v>0</v>
      </c>
      <c r="E170" s="2011"/>
      <c r="F170" s="2011"/>
      <c r="G170" s="2011"/>
      <c r="H170" s="2011"/>
      <c r="I170" s="2011"/>
      <c r="J170" s="2011"/>
      <c r="K170" s="2471"/>
      <c r="L170" s="124"/>
    </row>
    <row r="171" spans="1:12" ht="15.75" x14ac:dyDescent="0.25">
      <c r="A171" s="2009"/>
      <c r="B171" s="2010"/>
      <c r="C171" s="2011"/>
      <c r="D171" s="258">
        <f t="shared" si="2"/>
        <v>0</v>
      </c>
      <c r="E171" s="2011"/>
      <c r="F171" s="2011"/>
      <c r="G171" s="2011"/>
      <c r="H171" s="2011"/>
      <c r="I171" s="2011"/>
      <c r="J171" s="2011"/>
      <c r="K171" s="2471"/>
      <c r="L171" s="124"/>
    </row>
    <row r="172" spans="1:12" ht="15.75" x14ac:dyDescent="0.25">
      <c r="A172" s="2009"/>
      <c r="B172" s="2010"/>
      <c r="C172" s="2011"/>
      <c r="D172" s="258">
        <f t="shared" si="2"/>
        <v>0</v>
      </c>
      <c r="E172" s="2011"/>
      <c r="F172" s="2011"/>
      <c r="G172" s="2011"/>
      <c r="H172" s="2011"/>
      <c r="I172" s="2011"/>
      <c r="J172" s="2011"/>
      <c r="K172" s="2471"/>
      <c r="L172" s="124"/>
    </row>
    <row r="173" spans="1:12" ht="15.75" x14ac:dyDescent="0.25">
      <c r="A173" s="2009"/>
      <c r="B173" s="2010"/>
      <c r="C173" s="2011"/>
      <c r="D173" s="258">
        <f t="shared" si="2"/>
        <v>0</v>
      </c>
      <c r="E173" s="2011"/>
      <c r="F173" s="2011"/>
      <c r="G173" s="2011"/>
      <c r="H173" s="2011"/>
      <c r="I173" s="2011"/>
      <c r="J173" s="2011"/>
      <c r="K173" s="2471"/>
      <c r="L173" s="124"/>
    </row>
    <row r="174" spans="1:12" ht="15.75" x14ac:dyDescent="0.25">
      <c r="A174" s="2009"/>
      <c r="B174" s="2010"/>
      <c r="C174" s="2011"/>
      <c r="D174" s="258">
        <f t="shared" si="2"/>
        <v>0</v>
      </c>
      <c r="E174" s="2011"/>
      <c r="F174" s="2011"/>
      <c r="G174" s="2011"/>
      <c r="H174" s="2011"/>
      <c r="I174" s="2011"/>
      <c r="J174" s="2011"/>
      <c r="K174" s="2471"/>
      <c r="L174" s="124"/>
    </row>
    <row r="175" spans="1:12" ht="15.75" x14ac:dyDescent="0.25">
      <c r="A175" s="2009"/>
      <c r="B175" s="2010"/>
      <c r="C175" s="2011"/>
      <c r="D175" s="258">
        <f t="shared" si="2"/>
        <v>0</v>
      </c>
      <c r="E175" s="2011"/>
      <c r="F175" s="2011"/>
      <c r="G175" s="2011"/>
      <c r="H175" s="2011"/>
      <c r="I175" s="2011"/>
      <c r="J175" s="2011"/>
      <c r="K175" s="2471"/>
      <c r="L175" s="124"/>
    </row>
    <row r="176" spans="1:12" ht="15.75" x14ac:dyDescent="0.25">
      <c r="A176" s="2009"/>
      <c r="B176" s="2010"/>
      <c r="C176" s="2011"/>
      <c r="D176" s="258">
        <f t="shared" si="2"/>
        <v>0</v>
      </c>
      <c r="E176" s="2011"/>
      <c r="F176" s="2011"/>
      <c r="G176" s="2011"/>
      <c r="H176" s="2011"/>
      <c r="I176" s="2011"/>
      <c r="J176" s="2011"/>
      <c r="K176" s="2471"/>
      <c r="L176" s="124"/>
    </row>
    <row r="177" spans="1:12" ht="15.75" x14ac:dyDescent="0.25">
      <c r="A177" s="2009"/>
      <c r="B177" s="2010"/>
      <c r="C177" s="2011"/>
      <c r="D177" s="258">
        <f t="shared" si="2"/>
        <v>0</v>
      </c>
      <c r="E177" s="2011"/>
      <c r="F177" s="2011"/>
      <c r="G177" s="2011"/>
      <c r="H177" s="2011"/>
      <c r="I177" s="2011"/>
      <c r="J177" s="2011"/>
      <c r="K177" s="2471"/>
      <c r="L177" s="124"/>
    </row>
    <row r="178" spans="1:12" ht="15.75" x14ac:dyDescent="0.25">
      <c r="A178" s="2009"/>
      <c r="B178" s="2010"/>
      <c r="C178" s="2011"/>
      <c r="D178" s="258">
        <f t="shared" si="2"/>
        <v>0</v>
      </c>
      <c r="E178" s="2011"/>
      <c r="F178" s="2011"/>
      <c r="G178" s="2011"/>
      <c r="H178" s="2011"/>
      <c r="I178" s="2011"/>
      <c r="J178" s="2011"/>
      <c r="K178" s="2471"/>
      <c r="L178" s="124"/>
    </row>
    <row r="179" spans="1:12" ht="15.75" x14ac:dyDescent="0.25">
      <c r="A179" s="2009"/>
      <c r="B179" s="2010"/>
      <c r="C179" s="2011"/>
      <c r="D179" s="258">
        <f t="shared" si="2"/>
        <v>0</v>
      </c>
      <c r="E179" s="2011"/>
      <c r="F179" s="2011"/>
      <c r="G179" s="2011"/>
      <c r="H179" s="2011"/>
      <c r="I179" s="2011"/>
      <c r="J179" s="2011"/>
      <c r="K179" s="2471"/>
      <c r="L179" s="124"/>
    </row>
    <row r="180" spans="1:12" ht="15.75" x14ac:dyDescent="0.25">
      <c r="A180" s="2009"/>
      <c r="B180" s="2010"/>
      <c r="C180" s="2011"/>
      <c r="D180" s="258">
        <f t="shared" si="2"/>
        <v>0</v>
      </c>
      <c r="E180" s="2011"/>
      <c r="F180" s="2011"/>
      <c r="G180" s="2011"/>
      <c r="H180" s="2011"/>
      <c r="I180" s="2011"/>
      <c r="J180" s="2011"/>
      <c r="K180" s="2471"/>
      <c r="L180" s="124"/>
    </row>
    <row r="181" spans="1:12" ht="15.75" x14ac:dyDescent="0.25">
      <c r="A181" s="2009"/>
      <c r="B181" s="2010"/>
      <c r="C181" s="2011"/>
      <c r="D181" s="258">
        <f t="shared" si="2"/>
        <v>0</v>
      </c>
      <c r="E181" s="2011"/>
      <c r="F181" s="2011"/>
      <c r="G181" s="2011"/>
      <c r="H181" s="2011"/>
      <c r="I181" s="2011"/>
      <c r="J181" s="2011"/>
      <c r="K181" s="2471"/>
      <c r="L181" s="124"/>
    </row>
    <row r="182" spans="1:12" ht="15.75" x14ac:dyDescent="0.25">
      <c r="A182" s="2009"/>
      <c r="B182" s="2010"/>
      <c r="C182" s="2011"/>
      <c r="D182" s="258">
        <f t="shared" si="2"/>
        <v>0</v>
      </c>
      <c r="E182" s="2011"/>
      <c r="F182" s="2011"/>
      <c r="G182" s="2011"/>
      <c r="H182" s="2011"/>
      <c r="I182" s="2011"/>
      <c r="J182" s="2011"/>
      <c r="K182" s="2471"/>
      <c r="L182" s="124"/>
    </row>
    <row r="183" spans="1:12" ht="15.75" x14ac:dyDescent="0.25">
      <c r="A183" s="2009"/>
      <c r="B183" s="2010"/>
      <c r="C183" s="2011"/>
      <c r="D183" s="258">
        <f t="shared" si="2"/>
        <v>0</v>
      </c>
      <c r="E183" s="2011"/>
      <c r="F183" s="2011"/>
      <c r="G183" s="2011"/>
      <c r="H183" s="2011"/>
      <c r="I183" s="2011"/>
      <c r="J183" s="2011"/>
      <c r="K183" s="2471"/>
      <c r="L183" s="124"/>
    </row>
    <row r="184" spans="1:12" ht="15.75" x14ac:dyDescent="0.25">
      <c r="A184" s="2009"/>
      <c r="B184" s="2010"/>
      <c r="C184" s="2011"/>
      <c r="D184" s="258">
        <f t="shared" si="2"/>
        <v>0</v>
      </c>
      <c r="E184" s="2011"/>
      <c r="F184" s="2011"/>
      <c r="G184" s="2011"/>
      <c r="H184" s="2011"/>
      <c r="I184" s="2011"/>
      <c r="J184" s="2011"/>
      <c r="K184" s="2471"/>
      <c r="L184" s="124"/>
    </row>
    <row r="185" spans="1:12" ht="15.75" x14ac:dyDescent="0.25">
      <c r="A185" s="2009"/>
      <c r="B185" s="2010"/>
      <c r="C185" s="2011"/>
      <c r="D185" s="258">
        <f t="shared" si="2"/>
        <v>0</v>
      </c>
      <c r="E185" s="2011"/>
      <c r="F185" s="2011"/>
      <c r="G185" s="2011"/>
      <c r="H185" s="2011"/>
      <c r="I185" s="2011"/>
      <c r="J185" s="2011"/>
      <c r="K185" s="2471"/>
      <c r="L185" s="124"/>
    </row>
    <row r="186" spans="1:12" ht="15.75" x14ac:dyDescent="0.25">
      <c r="A186" s="2009"/>
      <c r="B186" s="2010"/>
      <c r="C186" s="2011"/>
      <c r="D186" s="258">
        <f t="shared" si="2"/>
        <v>0</v>
      </c>
      <c r="E186" s="2011"/>
      <c r="F186" s="2011"/>
      <c r="G186" s="2011"/>
      <c r="H186" s="2011"/>
      <c r="I186" s="2011"/>
      <c r="J186" s="2011"/>
      <c r="K186" s="2471"/>
      <c r="L186" s="124"/>
    </row>
    <row r="187" spans="1:12" ht="15.75" x14ac:dyDescent="0.25">
      <c r="A187" s="2009"/>
      <c r="B187" s="2010"/>
      <c r="C187" s="2011"/>
      <c r="D187" s="258">
        <f t="shared" si="2"/>
        <v>0</v>
      </c>
      <c r="E187" s="2011"/>
      <c r="F187" s="2011"/>
      <c r="G187" s="2011"/>
      <c r="H187" s="2011"/>
      <c r="I187" s="2011"/>
      <c r="J187" s="2011"/>
      <c r="K187" s="2471"/>
      <c r="L187" s="124"/>
    </row>
    <row r="188" spans="1:12" ht="15.75" x14ac:dyDescent="0.25">
      <c r="A188" s="2009"/>
      <c r="B188" s="2010"/>
      <c r="C188" s="2011"/>
      <c r="D188" s="258">
        <f t="shared" si="2"/>
        <v>0</v>
      </c>
      <c r="E188" s="2011"/>
      <c r="F188" s="2011"/>
      <c r="G188" s="2011"/>
      <c r="H188" s="2011"/>
      <c r="I188" s="2011"/>
      <c r="J188" s="2011"/>
      <c r="K188" s="2471"/>
      <c r="L188" s="124"/>
    </row>
    <row r="189" spans="1:12" ht="15.75" x14ac:dyDescent="0.25">
      <c r="A189" s="2009"/>
      <c r="B189" s="2010"/>
      <c r="C189" s="2011"/>
      <c r="D189" s="258">
        <f t="shared" si="2"/>
        <v>0</v>
      </c>
      <c r="E189" s="2011"/>
      <c r="F189" s="2011"/>
      <c r="G189" s="2011"/>
      <c r="H189" s="2011"/>
      <c r="I189" s="2011"/>
      <c r="J189" s="2011"/>
      <c r="K189" s="2471"/>
      <c r="L189" s="124"/>
    </row>
    <row r="190" spans="1:12" ht="15.75" x14ac:dyDescent="0.25">
      <c r="A190" s="2009"/>
      <c r="B190" s="2010"/>
      <c r="C190" s="2011"/>
      <c r="D190" s="258">
        <f t="shared" si="2"/>
        <v>0</v>
      </c>
      <c r="E190" s="2011"/>
      <c r="F190" s="2011"/>
      <c r="G190" s="2011"/>
      <c r="H190" s="2011"/>
      <c r="I190" s="2011"/>
      <c r="J190" s="2011"/>
      <c r="K190" s="2471"/>
      <c r="L190" s="124"/>
    </row>
    <row r="191" spans="1:12" ht="15.75" x14ac:dyDescent="0.25">
      <c r="A191" s="2009"/>
      <c r="B191" s="2010"/>
      <c r="C191" s="2011"/>
      <c r="D191" s="258">
        <f t="shared" si="2"/>
        <v>0</v>
      </c>
      <c r="E191" s="2011"/>
      <c r="F191" s="2011"/>
      <c r="G191" s="2011"/>
      <c r="H191" s="2011"/>
      <c r="I191" s="2011"/>
      <c r="J191" s="2011"/>
      <c r="K191" s="2471"/>
      <c r="L191" s="124"/>
    </row>
    <row r="192" spans="1:12" ht="15.75" x14ac:dyDescent="0.25">
      <c r="A192" s="2009"/>
      <c r="B192" s="2010"/>
      <c r="C192" s="2011"/>
      <c r="D192" s="258">
        <f t="shared" si="2"/>
        <v>0</v>
      </c>
      <c r="E192" s="2011"/>
      <c r="F192" s="2011"/>
      <c r="G192" s="2011"/>
      <c r="H192" s="2011"/>
      <c r="I192" s="2011"/>
      <c r="J192" s="2011"/>
      <c r="K192" s="2471"/>
      <c r="L192" s="124"/>
    </row>
    <row r="193" spans="1:12" ht="15.75" x14ac:dyDescent="0.25">
      <c r="A193" s="2009"/>
      <c r="B193" s="2010"/>
      <c r="C193" s="2011"/>
      <c r="D193" s="258">
        <f t="shared" si="2"/>
        <v>0</v>
      </c>
      <c r="E193" s="2011"/>
      <c r="F193" s="2011"/>
      <c r="G193" s="2011"/>
      <c r="H193" s="2011"/>
      <c r="I193" s="2011"/>
      <c r="J193" s="2011"/>
      <c r="K193" s="2471"/>
      <c r="L193" s="124"/>
    </row>
    <row r="194" spans="1:12" ht="15.75" x14ac:dyDescent="0.25">
      <c r="A194" s="2009"/>
      <c r="B194" s="2010"/>
      <c r="C194" s="2011"/>
      <c r="D194" s="258">
        <f t="shared" si="2"/>
        <v>0</v>
      </c>
      <c r="E194" s="2011"/>
      <c r="F194" s="2011"/>
      <c r="G194" s="2011"/>
      <c r="H194" s="2011"/>
      <c r="I194" s="2011"/>
      <c r="J194" s="2011"/>
      <c r="K194" s="2471"/>
      <c r="L194" s="124"/>
    </row>
    <row r="195" spans="1:12" ht="15.75" x14ac:dyDescent="0.25">
      <c r="A195" s="2009"/>
      <c r="B195" s="2010"/>
      <c r="C195" s="2011"/>
      <c r="D195" s="258">
        <f t="shared" si="2"/>
        <v>0</v>
      </c>
      <c r="E195" s="2011"/>
      <c r="F195" s="2011"/>
      <c r="G195" s="2011"/>
      <c r="H195" s="2011"/>
      <c r="I195" s="2011"/>
      <c r="J195" s="2011"/>
      <c r="K195" s="2471"/>
      <c r="L195" s="124"/>
    </row>
    <row r="196" spans="1:12" ht="15.75" x14ac:dyDescent="0.25">
      <c r="A196" s="2009"/>
      <c r="B196" s="2010"/>
      <c r="C196" s="2011"/>
      <c r="D196" s="258">
        <f t="shared" si="2"/>
        <v>0</v>
      </c>
      <c r="E196" s="2011"/>
      <c r="F196" s="2011"/>
      <c r="G196" s="2011"/>
      <c r="H196" s="2011"/>
      <c r="I196" s="2011"/>
      <c r="J196" s="2011"/>
      <c r="K196" s="2471"/>
      <c r="L196" s="124"/>
    </row>
    <row r="197" spans="1:12" ht="15.75" x14ac:dyDescent="0.25">
      <c r="A197" s="2009"/>
      <c r="B197" s="2010"/>
      <c r="C197" s="2011"/>
      <c r="D197" s="258">
        <f t="shared" si="2"/>
        <v>0</v>
      </c>
      <c r="E197" s="2011"/>
      <c r="F197" s="2011"/>
      <c r="G197" s="2011"/>
      <c r="H197" s="2011"/>
      <c r="I197" s="2011"/>
      <c r="J197" s="2011"/>
      <c r="K197" s="2471"/>
      <c r="L197" s="124"/>
    </row>
    <row r="198" spans="1:12" ht="15.75" x14ac:dyDescent="0.25">
      <c r="A198" s="2009"/>
      <c r="B198" s="2010"/>
      <c r="C198" s="2011"/>
      <c r="D198" s="258">
        <f t="shared" si="2"/>
        <v>0</v>
      </c>
      <c r="E198" s="2011"/>
      <c r="F198" s="2011"/>
      <c r="G198" s="2011"/>
      <c r="H198" s="2011"/>
      <c r="I198" s="2011"/>
      <c r="J198" s="2011"/>
      <c r="K198" s="2471"/>
      <c r="L198" s="124"/>
    </row>
    <row r="199" spans="1:12" ht="15.75" x14ac:dyDescent="0.25">
      <c r="A199" s="2009"/>
      <c r="B199" s="2010"/>
      <c r="C199" s="2011"/>
      <c r="D199" s="258">
        <f t="shared" si="2"/>
        <v>0</v>
      </c>
      <c r="E199" s="2011"/>
      <c r="F199" s="2011"/>
      <c r="G199" s="2011"/>
      <c r="H199" s="2011"/>
      <c r="I199" s="2011"/>
      <c r="J199" s="2011"/>
      <c r="K199" s="2471"/>
      <c r="L199" s="124"/>
    </row>
    <row r="200" spans="1:12" ht="15.75" x14ac:dyDescent="0.25">
      <c r="A200" s="2009"/>
      <c r="B200" s="2010"/>
      <c r="C200" s="2011"/>
      <c r="D200" s="258">
        <f t="shared" si="2"/>
        <v>0</v>
      </c>
      <c r="E200" s="2011"/>
      <c r="F200" s="2011"/>
      <c r="G200" s="2011"/>
      <c r="H200" s="2011"/>
      <c r="I200" s="2011"/>
      <c r="J200" s="2011"/>
      <c r="K200" s="2471"/>
      <c r="L200" s="124"/>
    </row>
    <row r="201" spans="1:12" ht="15.75" x14ac:dyDescent="0.25">
      <c r="A201" s="2009"/>
      <c r="B201" s="2010"/>
      <c r="C201" s="2011"/>
      <c r="D201" s="258">
        <f t="shared" si="2"/>
        <v>0</v>
      </c>
      <c r="E201" s="2011"/>
      <c r="F201" s="2011"/>
      <c r="G201" s="2011"/>
      <c r="H201" s="2011"/>
      <c r="I201" s="2011"/>
      <c r="J201" s="2011"/>
      <c r="K201" s="2471"/>
      <c r="L201" s="124"/>
    </row>
    <row r="202" spans="1:12" ht="15.75" x14ac:dyDescent="0.25">
      <c r="A202" s="2009"/>
      <c r="B202" s="2010"/>
      <c r="C202" s="2011"/>
      <c r="D202" s="258">
        <f t="shared" si="2"/>
        <v>0</v>
      </c>
      <c r="E202" s="2011"/>
      <c r="F202" s="2011"/>
      <c r="G202" s="2011"/>
      <c r="H202" s="2011"/>
      <c r="I202" s="2011"/>
      <c r="J202" s="2011"/>
      <c r="K202" s="2471"/>
      <c r="L202" s="124"/>
    </row>
    <row r="203" spans="1:12" ht="15.75" x14ac:dyDescent="0.25">
      <c r="A203" s="2009"/>
      <c r="B203" s="2010"/>
      <c r="C203" s="2011"/>
      <c r="D203" s="258">
        <f t="shared" si="2"/>
        <v>0</v>
      </c>
      <c r="E203" s="2011"/>
      <c r="F203" s="2011"/>
      <c r="G203" s="2011"/>
      <c r="H203" s="2011"/>
      <c r="I203" s="2011"/>
      <c r="J203" s="2011"/>
      <c r="K203" s="2471"/>
      <c r="L203" s="124"/>
    </row>
    <row r="204" spans="1:12" ht="15.75" x14ac:dyDescent="0.25">
      <c r="A204" s="2009"/>
      <c r="B204" s="2010"/>
      <c r="C204" s="2011"/>
      <c r="D204" s="258">
        <f t="shared" si="2"/>
        <v>0</v>
      </c>
      <c r="E204" s="2011"/>
      <c r="F204" s="2011"/>
      <c r="G204" s="2011"/>
      <c r="H204" s="2011"/>
      <c r="I204" s="2011"/>
      <c r="J204" s="2011"/>
      <c r="K204" s="2471"/>
      <c r="L204" s="124"/>
    </row>
    <row r="205" spans="1:12" ht="15.75" x14ac:dyDescent="0.25">
      <c r="A205" s="2009"/>
      <c r="B205" s="2010"/>
      <c r="C205" s="2011"/>
      <c r="D205" s="258">
        <f t="shared" si="2"/>
        <v>0</v>
      </c>
      <c r="E205" s="2011"/>
      <c r="F205" s="2011"/>
      <c r="G205" s="2011"/>
      <c r="H205" s="2011"/>
      <c r="I205" s="2011"/>
      <c r="J205" s="2011"/>
      <c r="K205" s="2471"/>
      <c r="L205" s="124"/>
    </row>
    <row r="206" spans="1:12" ht="15.75" x14ac:dyDescent="0.25">
      <c r="A206" s="2009"/>
      <c r="B206" s="2010"/>
      <c r="C206" s="2011"/>
      <c r="D206" s="258">
        <f t="shared" si="2"/>
        <v>0</v>
      </c>
      <c r="E206" s="2011"/>
      <c r="F206" s="2011"/>
      <c r="G206" s="2011"/>
      <c r="H206" s="2011"/>
      <c r="I206" s="2011"/>
      <c r="J206" s="2011"/>
      <c r="K206" s="2471"/>
      <c r="L206" s="124"/>
    </row>
    <row r="207" spans="1:12" ht="15.75" x14ac:dyDescent="0.25">
      <c r="A207" s="2009"/>
      <c r="B207" s="2010"/>
      <c r="C207" s="2011"/>
      <c r="D207" s="258">
        <f t="shared" si="2"/>
        <v>0</v>
      </c>
      <c r="E207" s="2011"/>
      <c r="F207" s="2011"/>
      <c r="G207" s="2011"/>
      <c r="H207" s="2011"/>
      <c r="I207" s="2011"/>
      <c r="J207" s="2011"/>
      <c r="K207" s="2471"/>
      <c r="L207" s="124"/>
    </row>
    <row r="208" spans="1:12" ht="15.75" x14ac:dyDescent="0.25">
      <c r="A208" s="2009"/>
      <c r="B208" s="2010"/>
      <c r="C208" s="2011"/>
      <c r="D208" s="258">
        <f t="shared" ref="D208:D271" si="3">+C208*(100-E208)/100</f>
        <v>0</v>
      </c>
      <c r="E208" s="2011"/>
      <c r="F208" s="2011"/>
      <c r="G208" s="2011"/>
      <c r="H208" s="2011"/>
      <c r="I208" s="2011"/>
      <c r="J208" s="2011"/>
      <c r="K208" s="2471"/>
      <c r="L208" s="124"/>
    </row>
    <row r="209" spans="1:12" ht="15.75" x14ac:dyDescent="0.25">
      <c r="A209" s="2009"/>
      <c r="B209" s="2010"/>
      <c r="C209" s="2011"/>
      <c r="D209" s="258">
        <f t="shared" si="3"/>
        <v>0</v>
      </c>
      <c r="E209" s="2011"/>
      <c r="F209" s="2011"/>
      <c r="G209" s="2011"/>
      <c r="H209" s="2011"/>
      <c r="I209" s="2011"/>
      <c r="J209" s="2011"/>
      <c r="K209" s="2471"/>
      <c r="L209" s="124"/>
    </row>
    <row r="210" spans="1:12" ht="15.75" x14ac:dyDescent="0.25">
      <c r="A210" s="2009"/>
      <c r="B210" s="2010"/>
      <c r="C210" s="2011"/>
      <c r="D210" s="258">
        <f t="shared" si="3"/>
        <v>0</v>
      </c>
      <c r="E210" s="2011"/>
      <c r="F210" s="2011"/>
      <c r="G210" s="2011"/>
      <c r="H210" s="2011"/>
      <c r="I210" s="2011"/>
      <c r="J210" s="2011"/>
      <c r="K210" s="2471"/>
      <c r="L210" s="124"/>
    </row>
    <row r="211" spans="1:12" ht="15.75" x14ac:dyDescent="0.25">
      <c r="A211" s="2009"/>
      <c r="B211" s="2010"/>
      <c r="C211" s="2011"/>
      <c r="D211" s="258">
        <f t="shared" si="3"/>
        <v>0</v>
      </c>
      <c r="E211" s="2011"/>
      <c r="F211" s="2011"/>
      <c r="G211" s="2011"/>
      <c r="H211" s="2011"/>
      <c r="I211" s="2011"/>
      <c r="J211" s="2011"/>
      <c r="K211" s="2471"/>
      <c r="L211" s="124"/>
    </row>
    <row r="212" spans="1:12" ht="15.75" x14ac:dyDescent="0.25">
      <c r="A212" s="2009"/>
      <c r="B212" s="2010"/>
      <c r="C212" s="2011"/>
      <c r="D212" s="258">
        <f t="shared" si="3"/>
        <v>0</v>
      </c>
      <c r="E212" s="2011"/>
      <c r="F212" s="2011"/>
      <c r="G212" s="2011"/>
      <c r="H212" s="2011"/>
      <c r="I212" s="2011"/>
      <c r="J212" s="2011"/>
      <c r="K212" s="2471"/>
      <c r="L212" s="124"/>
    </row>
    <row r="213" spans="1:12" ht="15.75" x14ac:dyDescent="0.25">
      <c r="A213" s="2009"/>
      <c r="B213" s="2010"/>
      <c r="C213" s="2011"/>
      <c r="D213" s="258">
        <f t="shared" si="3"/>
        <v>0</v>
      </c>
      <c r="E213" s="2011"/>
      <c r="F213" s="2011"/>
      <c r="G213" s="2011"/>
      <c r="H213" s="2011"/>
      <c r="I213" s="2011"/>
      <c r="J213" s="2011"/>
      <c r="K213" s="2471"/>
      <c r="L213" s="124"/>
    </row>
    <row r="214" spans="1:12" ht="15.75" x14ac:dyDescent="0.25">
      <c r="A214" s="2009"/>
      <c r="B214" s="2010"/>
      <c r="C214" s="2011"/>
      <c r="D214" s="258">
        <f t="shared" si="3"/>
        <v>0</v>
      </c>
      <c r="E214" s="2011"/>
      <c r="F214" s="2011"/>
      <c r="G214" s="2011"/>
      <c r="H214" s="2011"/>
      <c r="I214" s="2011"/>
      <c r="J214" s="2011"/>
      <c r="K214" s="2471"/>
      <c r="L214" s="124"/>
    </row>
    <row r="215" spans="1:12" ht="15.75" x14ac:dyDescent="0.25">
      <c r="A215" s="2009"/>
      <c r="B215" s="2010"/>
      <c r="C215" s="2011"/>
      <c r="D215" s="258">
        <f t="shared" si="3"/>
        <v>0</v>
      </c>
      <c r="E215" s="2011"/>
      <c r="F215" s="2011"/>
      <c r="G215" s="2011"/>
      <c r="H215" s="2011"/>
      <c r="I215" s="2011"/>
      <c r="J215" s="2011"/>
      <c r="K215" s="2471"/>
      <c r="L215" s="124"/>
    </row>
    <row r="216" spans="1:12" ht="15.75" x14ac:dyDescent="0.25">
      <c r="A216" s="2009"/>
      <c r="B216" s="2010"/>
      <c r="C216" s="2011"/>
      <c r="D216" s="258">
        <f t="shared" si="3"/>
        <v>0</v>
      </c>
      <c r="E216" s="2011"/>
      <c r="F216" s="2011"/>
      <c r="G216" s="2011"/>
      <c r="H216" s="2011"/>
      <c r="I216" s="2011"/>
      <c r="J216" s="2011"/>
      <c r="K216" s="2471"/>
      <c r="L216" s="124"/>
    </row>
    <row r="217" spans="1:12" ht="15.75" x14ac:dyDescent="0.25">
      <c r="A217" s="2009"/>
      <c r="B217" s="2010"/>
      <c r="C217" s="2011"/>
      <c r="D217" s="258">
        <f t="shared" si="3"/>
        <v>0</v>
      </c>
      <c r="E217" s="2011"/>
      <c r="F217" s="2011"/>
      <c r="G217" s="2011"/>
      <c r="H217" s="2011"/>
      <c r="I217" s="2011"/>
      <c r="J217" s="2011"/>
      <c r="K217" s="2471"/>
      <c r="L217" s="124"/>
    </row>
    <row r="218" spans="1:12" ht="15.75" x14ac:dyDescent="0.25">
      <c r="A218" s="2009"/>
      <c r="B218" s="2010"/>
      <c r="C218" s="2011"/>
      <c r="D218" s="258">
        <f t="shared" si="3"/>
        <v>0</v>
      </c>
      <c r="E218" s="2011"/>
      <c r="F218" s="2011"/>
      <c r="G218" s="2011"/>
      <c r="H218" s="2011"/>
      <c r="I218" s="2011"/>
      <c r="J218" s="2011"/>
      <c r="K218" s="2471"/>
      <c r="L218" s="124"/>
    </row>
    <row r="219" spans="1:12" ht="15.75" x14ac:dyDescent="0.25">
      <c r="A219" s="2009"/>
      <c r="B219" s="2010"/>
      <c r="C219" s="2011"/>
      <c r="D219" s="258">
        <f t="shared" si="3"/>
        <v>0</v>
      </c>
      <c r="E219" s="2011"/>
      <c r="F219" s="2011"/>
      <c r="G219" s="2011"/>
      <c r="H219" s="2011"/>
      <c r="I219" s="2011"/>
      <c r="J219" s="2011"/>
      <c r="K219" s="2471"/>
      <c r="L219" s="124"/>
    </row>
    <row r="220" spans="1:12" ht="15.75" x14ac:dyDescent="0.25">
      <c r="A220" s="2009"/>
      <c r="B220" s="2010"/>
      <c r="C220" s="2011"/>
      <c r="D220" s="258">
        <f t="shared" si="3"/>
        <v>0</v>
      </c>
      <c r="E220" s="2011"/>
      <c r="F220" s="2011"/>
      <c r="G220" s="2011"/>
      <c r="H220" s="2011"/>
      <c r="I220" s="2011"/>
      <c r="J220" s="2011"/>
      <c r="K220" s="2471"/>
      <c r="L220" s="124"/>
    </row>
    <row r="221" spans="1:12" ht="15.75" x14ac:dyDescent="0.25">
      <c r="A221" s="2009"/>
      <c r="B221" s="2010"/>
      <c r="C221" s="2011"/>
      <c r="D221" s="258">
        <f t="shared" si="3"/>
        <v>0</v>
      </c>
      <c r="E221" s="2011"/>
      <c r="F221" s="2011"/>
      <c r="G221" s="2011"/>
      <c r="H221" s="2011"/>
      <c r="I221" s="2011"/>
      <c r="J221" s="2011"/>
      <c r="K221" s="2471"/>
      <c r="L221" s="124"/>
    </row>
    <row r="222" spans="1:12" ht="15.75" x14ac:dyDescent="0.25">
      <c r="A222" s="2009"/>
      <c r="B222" s="2010"/>
      <c r="C222" s="2011"/>
      <c r="D222" s="258">
        <f t="shared" si="3"/>
        <v>0</v>
      </c>
      <c r="E222" s="2011"/>
      <c r="F222" s="2011"/>
      <c r="G222" s="2011"/>
      <c r="H222" s="2011"/>
      <c r="I222" s="2011"/>
      <c r="J222" s="2011"/>
      <c r="K222" s="2471"/>
      <c r="L222" s="124"/>
    </row>
    <row r="223" spans="1:12" ht="15.75" x14ac:dyDescent="0.25">
      <c r="A223" s="2009"/>
      <c r="B223" s="2010"/>
      <c r="C223" s="2011"/>
      <c r="D223" s="258">
        <f t="shared" si="3"/>
        <v>0</v>
      </c>
      <c r="E223" s="2011"/>
      <c r="F223" s="2011"/>
      <c r="G223" s="2011"/>
      <c r="H223" s="2011"/>
      <c r="I223" s="2011"/>
      <c r="J223" s="2011"/>
      <c r="K223" s="2471"/>
      <c r="L223" s="124"/>
    </row>
    <row r="224" spans="1:12" ht="15.75" x14ac:dyDescent="0.25">
      <c r="A224" s="2009"/>
      <c r="B224" s="2010"/>
      <c r="C224" s="2011"/>
      <c r="D224" s="258">
        <f t="shared" si="3"/>
        <v>0</v>
      </c>
      <c r="E224" s="2011"/>
      <c r="F224" s="2011"/>
      <c r="G224" s="2011"/>
      <c r="H224" s="2011"/>
      <c r="I224" s="2011"/>
      <c r="J224" s="2011"/>
      <c r="K224" s="2471"/>
      <c r="L224" s="124"/>
    </row>
    <row r="225" spans="1:12" ht="15.75" x14ac:dyDescent="0.25">
      <c r="A225" s="2009"/>
      <c r="B225" s="2010"/>
      <c r="C225" s="2011"/>
      <c r="D225" s="258">
        <f t="shared" si="3"/>
        <v>0</v>
      </c>
      <c r="E225" s="2011"/>
      <c r="F225" s="2011"/>
      <c r="G225" s="2011"/>
      <c r="H225" s="2011"/>
      <c r="I225" s="2011"/>
      <c r="J225" s="2011"/>
      <c r="K225" s="2471"/>
      <c r="L225" s="124"/>
    </row>
    <row r="226" spans="1:12" ht="15.75" x14ac:dyDescent="0.25">
      <c r="A226" s="2009"/>
      <c r="B226" s="2010"/>
      <c r="C226" s="2011"/>
      <c r="D226" s="258">
        <f t="shared" si="3"/>
        <v>0</v>
      </c>
      <c r="E226" s="2011"/>
      <c r="F226" s="2011"/>
      <c r="G226" s="2011"/>
      <c r="H226" s="2011"/>
      <c r="I226" s="2011"/>
      <c r="J226" s="2011"/>
      <c r="K226" s="2471"/>
      <c r="L226" s="124"/>
    </row>
    <row r="227" spans="1:12" ht="15.75" x14ac:dyDescent="0.25">
      <c r="A227" s="2009"/>
      <c r="B227" s="2010"/>
      <c r="C227" s="2011"/>
      <c r="D227" s="258">
        <f t="shared" si="3"/>
        <v>0</v>
      </c>
      <c r="E227" s="2011"/>
      <c r="F227" s="2011"/>
      <c r="G227" s="2011"/>
      <c r="H227" s="2011"/>
      <c r="I227" s="2011"/>
      <c r="J227" s="2011"/>
      <c r="K227" s="2471"/>
      <c r="L227" s="124"/>
    </row>
    <row r="228" spans="1:12" ht="15.75" x14ac:dyDescent="0.25">
      <c r="A228" s="2009"/>
      <c r="B228" s="2010"/>
      <c r="C228" s="2011"/>
      <c r="D228" s="258">
        <f t="shared" si="3"/>
        <v>0</v>
      </c>
      <c r="E228" s="2011"/>
      <c r="F228" s="2011"/>
      <c r="G228" s="2011"/>
      <c r="H228" s="2011"/>
      <c r="I228" s="2011"/>
      <c r="J228" s="2011"/>
      <c r="K228" s="2471"/>
      <c r="L228" s="124"/>
    </row>
    <row r="229" spans="1:12" ht="15.75" x14ac:dyDescent="0.25">
      <c r="A229" s="2009"/>
      <c r="B229" s="2010"/>
      <c r="C229" s="2011"/>
      <c r="D229" s="258">
        <f t="shared" si="3"/>
        <v>0</v>
      </c>
      <c r="E229" s="2011"/>
      <c r="F229" s="2011"/>
      <c r="G229" s="2011"/>
      <c r="H229" s="2011"/>
      <c r="I229" s="2011"/>
      <c r="J229" s="2011"/>
      <c r="K229" s="2471"/>
      <c r="L229" s="124"/>
    </row>
    <row r="230" spans="1:12" ht="15.75" x14ac:dyDescent="0.25">
      <c r="A230" s="2009"/>
      <c r="B230" s="2010"/>
      <c r="C230" s="2011"/>
      <c r="D230" s="258">
        <f t="shared" si="3"/>
        <v>0</v>
      </c>
      <c r="E230" s="2011"/>
      <c r="F230" s="2011"/>
      <c r="G230" s="2011"/>
      <c r="H230" s="2011"/>
      <c r="I230" s="2011"/>
      <c r="J230" s="2011"/>
      <c r="K230" s="2471"/>
      <c r="L230" s="124"/>
    </row>
    <row r="231" spans="1:12" ht="15.75" x14ac:dyDescent="0.25">
      <c r="A231" s="2009"/>
      <c r="B231" s="2010"/>
      <c r="C231" s="2011"/>
      <c r="D231" s="258">
        <f t="shared" si="3"/>
        <v>0</v>
      </c>
      <c r="E231" s="2011"/>
      <c r="F231" s="2011"/>
      <c r="G231" s="2011"/>
      <c r="H231" s="2011"/>
      <c r="I231" s="2011"/>
      <c r="J231" s="2011"/>
      <c r="K231" s="2471"/>
      <c r="L231" s="124"/>
    </row>
    <row r="232" spans="1:12" ht="15.75" x14ac:dyDescent="0.25">
      <c r="A232" s="2009"/>
      <c r="B232" s="2010"/>
      <c r="C232" s="2011"/>
      <c r="D232" s="258">
        <f t="shared" si="3"/>
        <v>0</v>
      </c>
      <c r="E232" s="2011"/>
      <c r="F232" s="2011"/>
      <c r="G232" s="2011"/>
      <c r="H232" s="2011"/>
      <c r="I232" s="2011"/>
      <c r="J232" s="2011"/>
      <c r="K232" s="2471"/>
      <c r="L232" s="124"/>
    </row>
    <row r="233" spans="1:12" ht="15.75" x14ac:dyDescent="0.25">
      <c r="A233" s="2009"/>
      <c r="B233" s="2010"/>
      <c r="C233" s="2011"/>
      <c r="D233" s="258">
        <f t="shared" si="3"/>
        <v>0</v>
      </c>
      <c r="E233" s="2011"/>
      <c r="F233" s="2011"/>
      <c r="G233" s="2011"/>
      <c r="H233" s="2011"/>
      <c r="I233" s="2011"/>
      <c r="J233" s="2011"/>
      <c r="K233" s="2471"/>
      <c r="L233" s="124"/>
    </row>
    <row r="234" spans="1:12" ht="15.75" x14ac:dyDescent="0.25">
      <c r="A234" s="2009"/>
      <c r="B234" s="2010"/>
      <c r="C234" s="2011"/>
      <c r="D234" s="258">
        <f t="shared" si="3"/>
        <v>0</v>
      </c>
      <c r="E234" s="2011"/>
      <c r="F234" s="2011"/>
      <c r="G234" s="2011"/>
      <c r="H234" s="2011"/>
      <c r="I234" s="2011"/>
      <c r="J234" s="2011"/>
      <c r="K234" s="2471"/>
      <c r="L234" s="124"/>
    </row>
    <row r="235" spans="1:12" ht="15.75" x14ac:dyDescent="0.25">
      <c r="A235" s="2009"/>
      <c r="B235" s="2010"/>
      <c r="C235" s="2011"/>
      <c r="D235" s="258">
        <f t="shared" si="3"/>
        <v>0</v>
      </c>
      <c r="E235" s="2011"/>
      <c r="F235" s="2011"/>
      <c r="G235" s="2011"/>
      <c r="H235" s="2011"/>
      <c r="I235" s="2011"/>
      <c r="J235" s="2011"/>
      <c r="K235" s="2471"/>
      <c r="L235" s="124"/>
    </row>
    <row r="236" spans="1:12" ht="15.75" x14ac:dyDescent="0.25">
      <c r="A236" s="2009"/>
      <c r="B236" s="2010"/>
      <c r="C236" s="2011"/>
      <c r="D236" s="258">
        <f t="shared" si="3"/>
        <v>0</v>
      </c>
      <c r="E236" s="2011"/>
      <c r="F236" s="2011"/>
      <c r="G236" s="2011"/>
      <c r="H236" s="2011"/>
      <c r="I236" s="2011"/>
      <c r="J236" s="2011"/>
      <c r="K236" s="2471"/>
      <c r="L236" s="124"/>
    </row>
    <row r="237" spans="1:12" ht="15.75" x14ac:dyDescent="0.25">
      <c r="A237" s="2009"/>
      <c r="B237" s="2010"/>
      <c r="C237" s="2011"/>
      <c r="D237" s="258">
        <f t="shared" si="3"/>
        <v>0</v>
      </c>
      <c r="E237" s="2011"/>
      <c r="F237" s="2011"/>
      <c r="G237" s="2011"/>
      <c r="H237" s="2011"/>
      <c r="I237" s="2011"/>
      <c r="J237" s="2011"/>
      <c r="K237" s="2471"/>
      <c r="L237" s="124"/>
    </row>
    <row r="238" spans="1:12" ht="15.75" x14ac:dyDescent="0.25">
      <c r="A238" s="2009"/>
      <c r="B238" s="2010"/>
      <c r="C238" s="2011"/>
      <c r="D238" s="258">
        <f t="shared" si="3"/>
        <v>0</v>
      </c>
      <c r="E238" s="2011"/>
      <c r="F238" s="2011"/>
      <c r="G238" s="2011"/>
      <c r="H238" s="2011"/>
      <c r="I238" s="2011"/>
      <c r="J238" s="2011"/>
      <c r="K238" s="2471"/>
      <c r="L238" s="124"/>
    </row>
    <row r="239" spans="1:12" ht="15.75" x14ac:dyDescent="0.25">
      <c r="A239" s="2009"/>
      <c r="B239" s="2010"/>
      <c r="C239" s="2011"/>
      <c r="D239" s="258">
        <f t="shared" si="3"/>
        <v>0</v>
      </c>
      <c r="E239" s="2011"/>
      <c r="F239" s="2011"/>
      <c r="G239" s="2011"/>
      <c r="H239" s="2011"/>
      <c r="I239" s="2011"/>
      <c r="J239" s="2011"/>
      <c r="K239" s="2471"/>
      <c r="L239" s="124"/>
    </row>
    <row r="240" spans="1:12" ht="15.75" x14ac:dyDescent="0.25">
      <c r="A240" s="2009"/>
      <c r="B240" s="2010"/>
      <c r="C240" s="2011"/>
      <c r="D240" s="258">
        <f t="shared" si="3"/>
        <v>0</v>
      </c>
      <c r="E240" s="2011"/>
      <c r="F240" s="2011"/>
      <c r="G240" s="2011"/>
      <c r="H240" s="2011"/>
      <c r="I240" s="2011"/>
      <c r="J240" s="2011"/>
      <c r="K240" s="2471"/>
      <c r="L240" s="124"/>
    </row>
    <row r="241" spans="1:12" ht="15.75" x14ac:dyDescent="0.25">
      <c r="A241" s="2009"/>
      <c r="B241" s="2010"/>
      <c r="C241" s="2011"/>
      <c r="D241" s="258">
        <f t="shared" si="3"/>
        <v>0</v>
      </c>
      <c r="E241" s="2011"/>
      <c r="F241" s="2011"/>
      <c r="G241" s="2011"/>
      <c r="H241" s="2011"/>
      <c r="I241" s="2011"/>
      <c r="J241" s="2011"/>
      <c r="K241" s="2471"/>
      <c r="L241" s="124"/>
    </row>
    <row r="242" spans="1:12" ht="15.75" x14ac:dyDescent="0.25">
      <c r="A242" s="2009"/>
      <c r="B242" s="2010"/>
      <c r="C242" s="2011"/>
      <c r="D242" s="258">
        <f t="shared" si="3"/>
        <v>0</v>
      </c>
      <c r="E242" s="2011"/>
      <c r="F242" s="2011"/>
      <c r="G242" s="2011"/>
      <c r="H242" s="2011"/>
      <c r="I242" s="2011"/>
      <c r="J242" s="2011"/>
      <c r="K242" s="2471"/>
      <c r="L242" s="124"/>
    </row>
    <row r="243" spans="1:12" ht="15.75" x14ac:dyDescent="0.25">
      <c r="A243" s="2009"/>
      <c r="B243" s="2010"/>
      <c r="C243" s="2011"/>
      <c r="D243" s="258">
        <f t="shared" si="3"/>
        <v>0</v>
      </c>
      <c r="E243" s="2011"/>
      <c r="F243" s="2011"/>
      <c r="G243" s="2011"/>
      <c r="H243" s="2011"/>
      <c r="I243" s="2011"/>
      <c r="J243" s="2011"/>
      <c r="K243" s="2471"/>
      <c r="L243" s="124"/>
    </row>
    <row r="244" spans="1:12" ht="15.75" x14ac:dyDescent="0.25">
      <c r="A244" s="2009"/>
      <c r="B244" s="2010"/>
      <c r="C244" s="2011"/>
      <c r="D244" s="258">
        <f t="shared" si="3"/>
        <v>0</v>
      </c>
      <c r="E244" s="2011"/>
      <c r="F244" s="2011"/>
      <c r="G244" s="2011"/>
      <c r="H244" s="2011"/>
      <c r="I244" s="2011"/>
      <c r="J244" s="2011"/>
      <c r="K244" s="2471"/>
      <c r="L244" s="124"/>
    </row>
    <row r="245" spans="1:12" ht="15.75" x14ac:dyDescent="0.25">
      <c r="A245" s="2009"/>
      <c r="B245" s="2010"/>
      <c r="C245" s="2011"/>
      <c r="D245" s="258">
        <f t="shared" si="3"/>
        <v>0</v>
      </c>
      <c r="E245" s="2011"/>
      <c r="F245" s="2011"/>
      <c r="G245" s="2011"/>
      <c r="H245" s="2011"/>
      <c r="I245" s="2011"/>
      <c r="J245" s="2011"/>
      <c r="K245" s="2471"/>
      <c r="L245" s="124"/>
    </row>
    <row r="246" spans="1:12" ht="15.75" x14ac:dyDescent="0.25">
      <c r="A246" s="2009"/>
      <c r="B246" s="2010"/>
      <c r="C246" s="2011"/>
      <c r="D246" s="258">
        <f t="shared" si="3"/>
        <v>0</v>
      </c>
      <c r="E246" s="2011"/>
      <c r="F246" s="2011"/>
      <c r="G246" s="2011"/>
      <c r="H246" s="2011"/>
      <c r="I246" s="2011"/>
      <c r="J246" s="2011"/>
      <c r="K246" s="2471"/>
      <c r="L246" s="124"/>
    </row>
    <row r="247" spans="1:12" ht="15.75" x14ac:dyDescent="0.25">
      <c r="A247" s="2009"/>
      <c r="B247" s="2010"/>
      <c r="C247" s="2011"/>
      <c r="D247" s="258">
        <f t="shared" si="3"/>
        <v>0</v>
      </c>
      <c r="E247" s="2011"/>
      <c r="F247" s="2011"/>
      <c r="G247" s="2011"/>
      <c r="H247" s="2011"/>
      <c r="I247" s="2011"/>
      <c r="J247" s="2011"/>
      <c r="K247" s="2471"/>
      <c r="L247" s="124"/>
    </row>
    <row r="248" spans="1:12" ht="15.75" x14ac:dyDescent="0.25">
      <c r="A248" s="2009"/>
      <c r="B248" s="2010"/>
      <c r="C248" s="2011"/>
      <c r="D248" s="258">
        <f t="shared" si="3"/>
        <v>0</v>
      </c>
      <c r="E248" s="2011"/>
      <c r="F248" s="2011"/>
      <c r="G248" s="2011"/>
      <c r="H248" s="2011"/>
      <c r="I248" s="2011"/>
      <c r="J248" s="2011"/>
      <c r="K248" s="2471"/>
      <c r="L248" s="124"/>
    </row>
    <row r="249" spans="1:12" ht="15.75" x14ac:dyDescent="0.25">
      <c r="A249" s="2009"/>
      <c r="B249" s="2010"/>
      <c r="C249" s="2011"/>
      <c r="D249" s="258">
        <f t="shared" si="3"/>
        <v>0</v>
      </c>
      <c r="E249" s="2011"/>
      <c r="F249" s="2011"/>
      <c r="G249" s="2011"/>
      <c r="H249" s="2011"/>
      <c r="I249" s="2011"/>
      <c r="J249" s="2011"/>
      <c r="K249" s="2471"/>
      <c r="L249" s="124"/>
    </row>
    <row r="250" spans="1:12" ht="15.75" x14ac:dyDescent="0.25">
      <c r="A250" s="2009"/>
      <c r="B250" s="2010"/>
      <c r="C250" s="2011"/>
      <c r="D250" s="258">
        <f t="shared" si="3"/>
        <v>0</v>
      </c>
      <c r="E250" s="2011"/>
      <c r="F250" s="2011"/>
      <c r="G250" s="2011"/>
      <c r="H250" s="2011"/>
      <c r="I250" s="2011"/>
      <c r="J250" s="2011"/>
      <c r="K250" s="2471"/>
      <c r="L250" s="124"/>
    </row>
    <row r="251" spans="1:12" ht="15.75" x14ac:dyDescent="0.25">
      <c r="A251" s="2009"/>
      <c r="B251" s="2010"/>
      <c r="C251" s="2011"/>
      <c r="D251" s="258">
        <f t="shared" si="3"/>
        <v>0</v>
      </c>
      <c r="E251" s="2011"/>
      <c r="F251" s="2011"/>
      <c r="G251" s="2011"/>
      <c r="H251" s="2011"/>
      <c r="I251" s="2011"/>
      <c r="J251" s="2011"/>
      <c r="K251" s="2471"/>
      <c r="L251" s="124"/>
    </row>
    <row r="252" spans="1:12" ht="15.75" x14ac:dyDescent="0.25">
      <c r="A252" s="2009"/>
      <c r="B252" s="2010"/>
      <c r="C252" s="2011"/>
      <c r="D252" s="258">
        <f t="shared" si="3"/>
        <v>0</v>
      </c>
      <c r="E252" s="2011"/>
      <c r="F252" s="2011"/>
      <c r="G252" s="2011"/>
      <c r="H252" s="2011"/>
      <c r="I252" s="2011"/>
      <c r="J252" s="2011"/>
      <c r="K252" s="2471"/>
      <c r="L252" s="124"/>
    </row>
    <row r="253" spans="1:12" ht="15.75" x14ac:dyDescent="0.25">
      <c r="A253" s="2009"/>
      <c r="B253" s="2010"/>
      <c r="C253" s="2011"/>
      <c r="D253" s="258">
        <f t="shared" si="3"/>
        <v>0</v>
      </c>
      <c r="E253" s="2011"/>
      <c r="F253" s="2011"/>
      <c r="G253" s="2011"/>
      <c r="H253" s="2011"/>
      <c r="I253" s="2011"/>
      <c r="J253" s="2011"/>
      <c r="K253" s="2471"/>
      <c r="L253" s="124"/>
    </row>
    <row r="254" spans="1:12" ht="15.75" x14ac:dyDescent="0.25">
      <c r="A254" s="2009"/>
      <c r="B254" s="2010"/>
      <c r="C254" s="2011"/>
      <c r="D254" s="258">
        <f t="shared" si="3"/>
        <v>0</v>
      </c>
      <c r="E254" s="2011"/>
      <c r="F254" s="2011"/>
      <c r="G254" s="2011"/>
      <c r="H254" s="2011"/>
      <c r="I254" s="2011"/>
      <c r="J254" s="2011"/>
      <c r="K254" s="2471"/>
      <c r="L254" s="124"/>
    </row>
    <row r="255" spans="1:12" ht="15.75" x14ac:dyDescent="0.25">
      <c r="A255" s="2009"/>
      <c r="B255" s="2010"/>
      <c r="C255" s="2011"/>
      <c r="D255" s="258">
        <f t="shared" si="3"/>
        <v>0</v>
      </c>
      <c r="E255" s="2011"/>
      <c r="F255" s="2011"/>
      <c r="G255" s="2011"/>
      <c r="H255" s="2011"/>
      <c r="I255" s="2011"/>
      <c r="J255" s="2011"/>
      <c r="K255" s="2471"/>
      <c r="L255" s="124"/>
    </row>
    <row r="256" spans="1:12" ht="15.75" x14ac:dyDescent="0.25">
      <c r="A256" s="2009"/>
      <c r="B256" s="2010"/>
      <c r="C256" s="2011"/>
      <c r="D256" s="258">
        <f t="shared" si="3"/>
        <v>0</v>
      </c>
      <c r="E256" s="2011"/>
      <c r="F256" s="2011"/>
      <c r="G256" s="2011"/>
      <c r="H256" s="2011"/>
      <c r="I256" s="2011"/>
      <c r="J256" s="2011"/>
      <c r="K256" s="2471"/>
      <c r="L256" s="124"/>
    </row>
    <row r="257" spans="1:12" ht="15.75" x14ac:dyDescent="0.25">
      <c r="A257" s="2009"/>
      <c r="B257" s="2010"/>
      <c r="C257" s="2011"/>
      <c r="D257" s="258">
        <f t="shared" si="3"/>
        <v>0</v>
      </c>
      <c r="E257" s="2011"/>
      <c r="F257" s="2011"/>
      <c r="G257" s="2011"/>
      <c r="H257" s="2011"/>
      <c r="I257" s="2011"/>
      <c r="J257" s="2011"/>
      <c r="K257" s="2471"/>
      <c r="L257" s="124"/>
    </row>
    <row r="258" spans="1:12" ht="15.75" x14ac:dyDescent="0.25">
      <c r="A258" s="2009"/>
      <c r="B258" s="2010"/>
      <c r="C258" s="2011"/>
      <c r="D258" s="258">
        <f t="shared" si="3"/>
        <v>0</v>
      </c>
      <c r="E258" s="2011"/>
      <c r="F258" s="2011"/>
      <c r="G258" s="2011"/>
      <c r="H258" s="2011"/>
      <c r="I258" s="2011"/>
      <c r="J258" s="2011"/>
      <c r="K258" s="2471"/>
      <c r="L258" s="124"/>
    </row>
    <row r="259" spans="1:12" ht="15.75" x14ac:dyDescent="0.25">
      <c r="A259" s="2009"/>
      <c r="B259" s="2010"/>
      <c r="C259" s="2011"/>
      <c r="D259" s="258">
        <f t="shared" si="3"/>
        <v>0</v>
      </c>
      <c r="E259" s="2011"/>
      <c r="F259" s="2011"/>
      <c r="G259" s="2011"/>
      <c r="H259" s="2011"/>
      <c r="I259" s="2011"/>
      <c r="J259" s="2011"/>
      <c r="K259" s="2471"/>
      <c r="L259" s="124"/>
    </row>
    <row r="260" spans="1:12" ht="15.75" x14ac:dyDescent="0.25">
      <c r="A260" s="2009"/>
      <c r="B260" s="2010"/>
      <c r="C260" s="2011"/>
      <c r="D260" s="258">
        <f t="shared" si="3"/>
        <v>0</v>
      </c>
      <c r="E260" s="2011"/>
      <c r="F260" s="2011"/>
      <c r="G260" s="2011"/>
      <c r="H260" s="2011"/>
      <c r="I260" s="2011"/>
      <c r="J260" s="2011"/>
      <c r="K260" s="2471"/>
      <c r="L260" s="124"/>
    </row>
    <row r="261" spans="1:12" ht="15.75" x14ac:dyDescent="0.25">
      <c r="A261" s="2009"/>
      <c r="B261" s="2010"/>
      <c r="C261" s="2011"/>
      <c r="D261" s="258">
        <f t="shared" si="3"/>
        <v>0</v>
      </c>
      <c r="E261" s="2011"/>
      <c r="F261" s="2011"/>
      <c r="G261" s="2011"/>
      <c r="H261" s="2011"/>
      <c r="I261" s="2011"/>
      <c r="J261" s="2011"/>
      <c r="K261" s="2471"/>
      <c r="L261" s="124"/>
    </row>
    <row r="262" spans="1:12" ht="15.75" x14ac:dyDescent="0.25">
      <c r="A262" s="2009"/>
      <c r="B262" s="2010"/>
      <c r="C262" s="2011"/>
      <c r="D262" s="258">
        <f t="shared" si="3"/>
        <v>0</v>
      </c>
      <c r="E262" s="2011"/>
      <c r="F262" s="2011"/>
      <c r="G262" s="2011"/>
      <c r="H262" s="2011"/>
      <c r="I262" s="2011"/>
      <c r="J262" s="2011"/>
      <c r="K262" s="2471"/>
      <c r="L262" s="124"/>
    </row>
    <row r="263" spans="1:12" ht="15.75" x14ac:dyDescent="0.25">
      <c r="A263" s="2009"/>
      <c r="B263" s="2010"/>
      <c r="C263" s="2011"/>
      <c r="D263" s="258">
        <f t="shared" si="3"/>
        <v>0</v>
      </c>
      <c r="E263" s="2011"/>
      <c r="F263" s="2011"/>
      <c r="G263" s="2011"/>
      <c r="H263" s="2011"/>
      <c r="I263" s="2011"/>
      <c r="J263" s="2011"/>
      <c r="K263" s="2471"/>
      <c r="L263" s="124"/>
    </row>
    <row r="264" spans="1:12" ht="15.75" x14ac:dyDescent="0.25">
      <c r="A264" s="2009"/>
      <c r="B264" s="2010"/>
      <c r="C264" s="2011"/>
      <c r="D264" s="258">
        <f t="shared" si="3"/>
        <v>0</v>
      </c>
      <c r="E264" s="2011"/>
      <c r="F264" s="2011"/>
      <c r="G264" s="2011"/>
      <c r="H264" s="2011"/>
      <c r="I264" s="2011"/>
      <c r="J264" s="2011"/>
      <c r="K264" s="2471"/>
      <c r="L264" s="124"/>
    </row>
    <row r="265" spans="1:12" ht="15.75" x14ac:dyDescent="0.25">
      <c r="A265" s="2009"/>
      <c r="B265" s="2010"/>
      <c r="C265" s="2011"/>
      <c r="D265" s="258">
        <f t="shared" si="3"/>
        <v>0</v>
      </c>
      <c r="E265" s="2011"/>
      <c r="F265" s="2011"/>
      <c r="G265" s="2011"/>
      <c r="H265" s="2011"/>
      <c r="I265" s="2011"/>
      <c r="J265" s="2011"/>
      <c r="K265" s="2471"/>
      <c r="L265" s="124"/>
    </row>
    <row r="266" spans="1:12" ht="15.75" x14ac:dyDescent="0.25">
      <c r="A266" s="2009"/>
      <c r="B266" s="2010"/>
      <c r="C266" s="2011"/>
      <c r="D266" s="258">
        <f t="shared" si="3"/>
        <v>0</v>
      </c>
      <c r="E266" s="2011"/>
      <c r="F266" s="2011"/>
      <c r="G266" s="2011"/>
      <c r="H266" s="2011"/>
      <c r="I266" s="2011"/>
      <c r="J266" s="2011"/>
      <c r="K266" s="2471"/>
      <c r="L266" s="124"/>
    </row>
    <row r="267" spans="1:12" ht="15.75" x14ac:dyDescent="0.25">
      <c r="A267" s="2009"/>
      <c r="B267" s="2010"/>
      <c r="C267" s="2011"/>
      <c r="D267" s="258">
        <f t="shared" si="3"/>
        <v>0</v>
      </c>
      <c r="E267" s="2011"/>
      <c r="F267" s="2011"/>
      <c r="G267" s="2011"/>
      <c r="H267" s="2011"/>
      <c r="I267" s="2011"/>
      <c r="J267" s="2011"/>
      <c r="K267" s="2471"/>
      <c r="L267" s="124"/>
    </row>
    <row r="268" spans="1:12" ht="15.75" x14ac:dyDescent="0.25">
      <c r="A268" s="2009"/>
      <c r="B268" s="2010"/>
      <c r="C268" s="2011"/>
      <c r="D268" s="258">
        <f t="shared" si="3"/>
        <v>0</v>
      </c>
      <c r="E268" s="2011"/>
      <c r="F268" s="2011"/>
      <c r="G268" s="2011"/>
      <c r="H268" s="2011"/>
      <c r="I268" s="2011"/>
      <c r="J268" s="2011"/>
      <c r="K268" s="2471"/>
      <c r="L268" s="124"/>
    </row>
    <row r="269" spans="1:12" ht="15.75" x14ac:dyDescent="0.25">
      <c r="A269" s="2009"/>
      <c r="B269" s="2010"/>
      <c r="C269" s="2011"/>
      <c r="D269" s="258">
        <f t="shared" si="3"/>
        <v>0</v>
      </c>
      <c r="E269" s="2011"/>
      <c r="F269" s="2011"/>
      <c r="G269" s="2011"/>
      <c r="H269" s="2011"/>
      <c r="I269" s="2011"/>
      <c r="J269" s="2011"/>
      <c r="K269" s="2471"/>
      <c r="L269" s="124"/>
    </row>
    <row r="270" spans="1:12" ht="15.75" x14ac:dyDescent="0.25">
      <c r="A270" s="2009"/>
      <c r="B270" s="2010"/>
      <c r="C270" s="2011"/>
      <c r="D270" s="258">
        <f t="shared" si="3"/>
        <v>0</v>
      </c>
      <c r="E270" s="2011"/>
      <c r="F270" s="2011"/>
      <c r="G270" s="2011"/>
      <c r="H270" s="2011"/>
      <c r="I270" s="2011"/>
      <c r="J270" s="2011"/>
      <c r="K270" s="2471"/>
      <c r="L270" s="124"/>
    </row>
    <row r="271" spans="1:12" ht="15.75" x14ac:dyDescent="0.25">
      <c r="A271" s="2009"/>
      <c r="B271" s="2010"/>
      <c r="C271" s="2011"/>
      <c r="D271" s="258">
        <f t="shared" si="3"/>
        <v>0</v>
      </c>
      <c r="E271" s="2011"/>
      <c r="F271" s="2011"/>
      <c r="G271" s="2011"/>
      <c r="H271" s="2011"/>
      <c r="I271" s="2011"/>
      <c r="J271" s="2011"/>
      <c r="K271" s="2471"/>
      <c r="L271" s="124"/>
    </row>
    <row r="272" spans="1:12" ht="15.75" x14ac:dyDescent="0.25">
      <c r="A272" s="2009"/>
      <c r="B272" s="2010"/>
      <c r="C272" s="2011"/>
      <c r="D272" s="258">
        <f t="shared" ref="D272:D335" si="4">+C272*(100-E272)/100</f>
        <v>0</v>
      </c>
      <c r="E272" s="2011"/>
      <c r="F272" s="2011"/>
      <c r="G272" s="2011"/>
      <c r="H272" s="2011"/>
      <c r="I272" s="2011"/>
      <c r="J272" s="2011"/>
      <c r="K272" s="2471"/>
      <c r="L272" s="124"/>
    </row>
    <row r="273" spans="1:12" ht="15.75" x14ac:dyDescent="0.25">
      <c r="A273" s="2009"/>
      <c r="B273" s="2010"/>
      <c r="C273" s="2011"/>
      <c r="D273" s="258">
        <f t="shared" si="4"/>
        <v>0</v>
      </c>
      <c r="E273" s="2011"/>
      <c r="F273" s="2011"/>
      <c r="G273" s="2011"/>
      <c r="H273" s="2011"/>
      <c r="I273" s="2011"/>
      <c r="J273" s="2011"/>
      <c r="K273" s="2471"/>
      <c r="L273" s="124"/>
    </row>
    <row r="274" spans="1:12" ht="15.75" x14ac:dyDescent="0.25">
      <c r="A274" s="2009"/>
      <c r="B274" s="2010"/>
      <c r="C274" s="2011"/>
      <c r="D274" s="258">
        <f t="shared" si="4"/>
        <v>0</v>
      </c>
      <c r="E274" s="2011"/>
      <c r="F274" s="2011"/>
      <c r="G274" s="2011"/>
      <c r="H274" s="2011"/>
      <c r="I274" s="2011"/>
      <c r="J274" s="2011"/>
      <c r="K274" s="2471"/>
      <c r="L274" s="124"/>
    </row>
    <row r="275" spans="1:12" ht="15.75" x14ac:dyDescent="0.25">
      <c r="A275" s="2009"/>
      <c r="B275" s="2010"/>
      <c r="C275" s="2011"/>
      <c r="D275" s="258">
        <f t="shared" si="4"/>
        <v>0</v>
      </c>
      <c r="E275" s="2011"/>
      <c r="F275" s="2011"/>
      <c r="G275" s="2011"/>
      <c r="H275" s="2011"/>
      <c r="I275" s="2011"/>
      <c r="J275" s="2011"/>
      <c r="K275" s="2471"/>
      <c r="L275" s="124"/>
    </row>
    <row r="276" spans="1:12" ht="15.75" x14ac:dyDescent="0.25">
      <c r="A276" s="2009"/>
      <c r="B276" s="2010"/>
      <c r="C276" s="2011"/>
      <c r="D276" s="258">
        <f t="shared" si="4"/>
        <v>0</v>
      </c>
      <c r="E276" s="2011"/>
      <c r="F276" s="2011"/>
      <c r="G276" s="2011"/>
      <c r="H276" s="2011"/>
      <c r="I276" s="2011"/>
      <c r="J276" s="2011"/>
      <c r="K276" s="2471"/>
      <c r="L276" s="124"/>
    </row>
    <row r="277" spans="1:12" ht="15.75" x14ac:dyDescent="0.25">
      <c r="A277" s="2009"/>
      <c r="B277" s="2010"/>
      <c r="C277" s="2011"/>
      <c r="D277" s="258">
        <f t="shared" si="4"/>
        <v>0</v>
      </c>
      <c r="E277" s="2011"/>
      <c r="F277" s="2011"/>
      <c r="G277" s="2011"/>
      <c r="H277" s="2011"/>
      <c r="I277" s="2011"/>
      <c r="J277" s="2011"/>
      <c r="K277" s="2471"/>
      <c r="L277" s="124"/>
    </row>
    <row r="278" spans="1:12" ht="15.75" x14ac:dyDescent="0.25">
      <c r="A278" s="2009"/>
      <c r="B278" s="2010"/>
      <c r="C278" s="2011"/>
      <c r="D278" s="258">
        <f t="shared" si="4"/>
        <v>0</v>
      </c>
      <c r="E278" s="2011"/>
      <c r="F278" s="2011"/>
      <c r="G278" s="2011"/>
      <c r="H278" s="2011"/>
      <c r="I278" s="2011"/>
      <c r="J278" s="2011"/>
      <c r="K278" s="2471"/>
      <c r="L278" s="124"/>
    </row>
    <row r="279" spans="1:12" ht="15.75" x14ac:dyDescent="0.25">
      <c r="A279" s="2009"/>
      <c r="B279" s="2010"/>
      <c r="C279" s="2011"/>
      <c r="D279" s="258">
        <f t="shared" si="4"/>
        <v>0</v>
      </c>
      <c r="E279" s="2011"/>
      <c r="F279" s="2011"/>
      <c r="G279" s="2011"/>
      <c r="H279" s="2011"/>
      <c r="I279" s="2011"/>
      <c r="J279" s="2011"/>
      <c r="K279" s="2471"/>
      <c r="L279" s="124"/>
    </row>
    <row r="280" spans="1:12" ht="15.75" x14ac:dyDescent="0.25">
      <c r="A280" s="2009"/>
      <c r="B280" s="2010"/>
      <c r="C280" s="2011"/>
      <c r="D280" s="258">
        <f t="shared" si="4"/>
        <v>0</v>
      </c>
      <c r="E280" s="2011"/>
      <c r="F280" s="2011"/>
      <c r="G280" s="2011"/>
      <c r="H280" s="2011"/>
      <c r="I280" s="2011"/>
      <c r="J280" s="2011"/>
      <c r="K280" s="2471"/>
      <c r="L280" s="124"/>
    </row>
    <row r="281" spans="1:12" ht="15.75" x14ac:dyDescent="0.25">
      <c r="A281" s="2009"/>
      <c r="B281" s="2010"/>
      <c r="C281" s="2011"/>
      <c r="D281" s="258">
        <f t="shared" si="4"/>
        <v>0</v>
      </c>
      <c r="E281" s="2011"/>
      <c r="F281" s="2011"/>
      <c r="G281" s="2011"/>
      <c r="H281" s="2011"/>
      <c r="I281" s="2011"/>
      <c r="J281" s="2011"/>
      <c r="K281" s="2471"/>
      <c r="L281" s="124"/>
    </row>
    <row r="282" spans="1:12" ht="15.75" x14ac:dyDescent="0.25">
      <c r="A282" s="2009"/>
      <c r="B282" s="2010"/>
      <c r="C282" s="2011"/>
      <c r="D282" s="258">
        <f t="shared" si="4"/>
        <v>0</v>
      </c>
      <c r="E282" s="2011"/>
      <c r="F282" s="2011"/>
      <c r="G282" s="2011"/>
      <c r="H282" s="2011"/>
      <c r="I282" s="2011"/>
      <c r="J282" s="2011"/>
      <c r="K282" s="2471"/>
      <c r="L282" s="124"/>
    </row>
    <row r="283" spans="1:12" ht="15.75" x14ac:dyDescent="0.25">
      <c r="A283" s="2009"/>
      <c r="B283" s="2010"/>
      <c r="C283" s="2011"/>
      <c r="D283" s="258">
        <f t="shared" si="4"/>
        <v>0</v>
      </c>
      <c r="E283" s="2011"/>
      <c r="F283" s="2011"/>
      <c r="G283" s="2011"/>
      <c r="H283" s="2011"/>
      <c r="I283" s="2011"/>
      <c r="J283" s="2011"/>
      <c r="K283" s="2471"/>
      <c r="L283" s="124"/>
    </row>
    <row r="284" spans="1:12" ht="15.75" x14ac:dyDescent="0.25">
      <c r="A284" s="2009"/>
      <c r="B284" s="2010"/>
      <c r="C284" s="2011"/>
      <c r="D284" s="258">
        <f t="shared" si="4"/>
        <v>0</v>
      </c>
      <c r="E284" s="2011"/>
      <c r="F284" s="2011"/>
      <c r="G284" s="2011"/>
      <c r="H284" s="2011"/>
      <c r="I284" s="2011"/>
      <c r="J284" s="2011"/>
      <c r="K284" s="2471"/>
      <c r="L284" s="124"/>
    </row>
    <row r="285" spans="1:12" ht="15.75" x14ac:dyDescent="0.25">
      <c r="A285" s="2009"/>
      <c r="B285" s="2010"/>
      <c r="C285" s="2011"/>
      <c r="D285" s="258">
        <f t="shared" si="4"/>
        <v>0</v>
      </c>
      <c r="E285" s="2011"/>
      <c r="F285" s="2011"/>
      <c r="G285" s="2011"/>
      <c r="H285" s="2011"/>
      <c r="I285" s="2011"/>
      <c r="J285" s="2011"/>
      <c r="K285" s="2471"/>
      <c r="L285" s="124"/>
    </row>
    <row r="286" spans="1:12" ht="15.75" x14ac:dyDescent="0.25">
      <c r="A286" s="2009"/>
      <c r="B286" s="2010"/>
      <c r="C286" s="2011"/>
      <c r="D286" s="258">
        <f t="shared" si="4"/>
        <v>0</v>
      </c>
      <c r="E286" s="2011"/>
      <c r="F286" s="2011"/>
      <c r="G286" s="2011"/>
      <c r="H286" s="2011"/>
      <c r="I286" s="2011"/>
      <c r="J286" s="2011"/>
      <c r="K286" s="2471"/>
      <c r="L286" s="124"/>
    </row>
    <row r="287" spans="1:12" ht="15.75" x14ac:dyDescent="0.25">
      <c r="A287" s="2009"/>
      <c r="B287" s="2010"/>
      <c r="C287" s="2011"/>
      <c r="D287" s="258">
        <f t="shared" si="4"/>
        <v>0</v>
      </c>
      <c r="E287" s="2011"/>
      <c r="F287" s="2011"/>
      <c r="G287" s="2011"/>
      <c r="H287" s="2011"/>
      <c r="I287" s="2011"/>
      <c r="J287" s="2011"/>
      <c r="K287" s="2471"/>
      <c r="L287" s="124"/>
    </row>
    <row r="288" spans="1:12" ht="15.75" x14ac:dyDescent="0.25">
      <c r="A288" s="2009"/>
      <c r="B288" s="2010"/>
      <c r="C288" s="2011"/>
      <c r="D288" s="258">
        <f t="shared" si="4"/>
        <v>0</v>
      </c>
      <c r="E288" s="2011"/>
      <c r="F288" s="2011"/>
      <c r="G288" s="2011"/>
      <c r="H288" s="2011"/>
      <c r="I288" s="2011"/>
      <c r="J288" s="2011"/>
      <c r="K288" s="2471"/>
      <c r="L288" s="124"/>
    </row>
    <row r="289" spans="1:12" ht="15.75" x14ac:dyDescent="0.25">
      <c r="A289" s="2009"/>
      <c r="B289" s="2010"/>
      <c r="C289" s="2011"/>
      <c r="D289" s="258">
        <f t="shared" si="4"/>
        <v>0</v>
      </c>
      <c r="E289" s="2011"/>
      <c r="F289" s="2011"/>
      <c r="G289" s="2011"/>
      <c r="H289" s="2011"/>
      <c r="I289" s="2011"/>
      <c r="J289" s="2011"/>
      <c r="K289" s="2471"/>
      <c r="L289" s="124"/>
    </row>
    <row r="290" spans="1:12" ht="15.75" x14ac:dyDescent="0.25">
      <c r="A290" s="2009"/>
      <c r="B290" s="2010"/>
      <c r="C290" s="2011"/>
      <c r="D290" s="258">
        <f t="shared" si="4"/>
        <v>0</v>
      </c>
      <c r="E290" s="2011"/>
      <c r="F290" s="2011"/>
      <c r="G290" s="2011"/>
      <c r="H290" s="2011"/>
      <c r="I290" s="2011"/>
      <c r="J290" s="2011"/>
      <c r="K290" s="2471"/>
      <c r="L290" s="124"/>
    </row>
    <row r="291" spans="1:12" ht="15.75" x14ac:dyDescent="0.25">
      <c r="A291" s="2009"/>
      <c r="B291" s="2010"/>
      <c r="C291" s="2011"/>
      <c r="D291" s="258">
        <f t="shared" si="4"/>
        <v>0</v>
      </c>
      <c r="E291" s="2011"/>
      <c r="F291" s="2011"/>
      <c r="G291" s="2011"/>
      <c r="H291" s="2011"/>
      <c r="I291" s="2011"/>
      <c r="J291" s="2011"/>
      <c r="K291" s="2471"/>
      <c r="L291" s="124"/>
    </row>
    <row r="292" spans="1:12" ht="15.75" x14ac:dyDescent="0.25">
      <c r="A292" s="2009"/>
      <c r="B292" s="2010"/>
      <c r="C292" s="2011"/>
      <c r="D292" s="258">
        <f t="shared" si="4"/>
        <v>0</v>
      </c>
      <c r="E292" s="2011"/>
      <c r="F292" s="2011"/>
      <c r="G292" s="2011"/>
      <c r="H292" s="2011"/>
      <c r="I292" s="2011"/>
      <c r="J292" s="2011"/>
      <c r="K292" s="2471"/>
      <c r="L292" s="124"/>
    </row>
    <row r="293" spans="1:12" ht="15.75" x14ac:dyDescent="0.25">
      <c r="A293" s="2009"/>
      <c r="B293" s="2010"/>
      <c r="C293" s="2011"/>
      <c r="D293" s="258">
        <f t="shared" si="4"/>
        <v>0</v>
      </c>
      <c r="E293" s="2011"/>
      <c r="F293" s="2011"/>
      <c r="G293" s="2011"/>
      <c r="H293" s="2011"/>
      <c r="I293" s="2011"/>
      <c r="J293" s="2011"/>
      <c r="K293" s="2471"/>
      <c r="L293" s="124"/>
    </row>
    <row r="294" spans="1:12" ht="15.75" x14ac:dyDescent="0.25">
      <c r="A294" s="2009"/>
      <c r="B294" s="2010"/>
      <c r="C294" s="2011"/>
      <c r="D294" s="258">
        <f t="shared" si="4"/>
        <v>0</v>
      </c>
      <c r="E294" s="2011"/>
      <c r="F294" s="2011"/>
      <c r="G294" s="2011"/>
      <c r="H294" s="2011"/>
      <c r="I294" s="2011"/>
      <c r="J294" s="2011"/>
      <c r="K294" s="2471"/>
      <c r="L294" s="124"/>
    </row>
    <row r="295" spans="1:12" ht="15.75" x14ac:dyDescent="0.25">
      <c r="A295" s="2009"/>
      <c r="B295" s="2010"/>
      <c r="C295" s="2011"/>
      <c r="D295" s="258">
        <f t="shared" si="4"/>
        <v>0</v>
      </c>
      <c r="E295" s="2011"/>
      <c r="F295" s="2011"/>
      <c r="G295" s="2011"/>
      <c r="H295" s="2011"/>
      <c r="I295" s="2011"/>
      <c r="J295" s="2011"/>
      <c r="K295" s="2471"/>
      <c r="L295" s="124"/>
    </row>
    <row r="296" spans="1:12" ht="15.75" x14ac:dyDescent="0.25">
      <c r="A296" s="2009"/>
      <c r="B296" s="2010"/>
      <c r="C296" s="2011"/>
      <c r="D296" s="258">
        <f t="shared" si="4"/>
        <v>0</v>
      </c>
      <c r="E296" s="2011"/>
      <c r="F296" s="2011"/>
      <c r="G296" s="2011"/>
      <c r="H296" s="2011"/>
      <c r="I296" s="2011"/>
      <c r="J296" s="2011"/>
      <c r="K296" s="2471"/>
      <c r="L296" s="124"/>
    </row>
    <row r="297" spans="1:12" ht="15.75" x14ac:dyDescent="0.25">
      <c r="A297" s="2009"/>
      <c r="B297" s="2010"/>
      <c r="C297" s="2011"/>
      <c r="D297" s="258">
        <f t="shared" si="4"/>
        <v>0</v>
      </c>
      <c r="E297" s="2011"/>
      <c r="F297" s="2011"/>
      <c r="G297" s="2011"/>
      <c r="H297" s="2011"/>
      <c r="I297" s="2011"/>
      <c r="J297" s="2011"/>
      <c r="K297" s="2471"/>
      <c r="L297" s="124"/>
    </row>
    <row r="298" spans="1:12" ht="15.75" x14ac:dyDescent="0.25">
      <c r="A298" s="2009"/>
      <c r="B298" s="2010"/>
      <c r="C298" s="2011"/>
      <c r="D298" s="258">
        <f t="shared" si="4"/>
        <v>0</v>
      </c>
      <c r="E298" s="2011"/>
      <c r="F298" s="2011"/>
      <c r="G298" s="2011"/>
      <c r="H298" s="2011"/>
      <c r="I298" s="2011"/>
      <c r="J298" s="2011"/>
      <c r="K298" s="2471"/>
      <c r="L298" s="124"/>
    </row>
    <row r="299" spans="1:12" ht="15.75" x14ac:dyDescent="0.25">
      <c r="A299" s="2009"/>
      <c r="B299" s="2010"/>
      <c r="C299" s="2011"/>
      <c r="D299" s="258">
        <f t="shared" si="4"/>
        <v>0</v>
      </c>
      <c r="E299" s="2011"/>
      <c r="F299" s="2011"/>
      <c r="G299" s="2011"/>
      <c r="H299" s="2011"/>
      <c r="I299" s="2011"/>
      <c r="J299" s="2011"/>
      <c r="K299" s="2471"/>
      <c r="L299" s="124"/>
    </row>
    <row r="300" spans="1:12" ht="15.75" x14ac:dyDescent="0.25">
      <c r="A300" s="2009"/>
      <c r="B300" s="2010"/>
      <c r="C300" s="2011"/>
      <c r="D300" s="258">
        <f t="shared" si="4"/>
        <v>0</v>
      </c>
      <c r="E300" s="2011"/>
      <c r="F300" s="2011"/>
      <c r="G300" s="2011"/>
      <c r="H300" s="2011"/>
      <c r="I300" s="2011"/>
      <c r="J300" s="2011"/>
      <c r="K300" s="2471"/>
      <c r="L300" s="124"/>
    </row>
    <row r="301" spans="1:12" ht="15.75" x14ac:dyDescent="0.25">
      <c r="A301" s="2009"/>
      <c r="B301" s="2010"/>
      <c r="C301" s="2011"/>
      <c r="D301" s="258">
        <f t="shared" si="4"/>
        <v>0</v>
      </c>
      <c r="E301" s="2011"/>
      <c r="F301" s="2011"/>
      <c r="G301" s="2011"/>
      <c r="H301" s="2011"/>
      <c r="I301" s="2011"/>
      <c r="J301" s="2011"/>
      <c r="K301" s="2471"/>
      <c r="L301" s="124"/>
    </row>
    <row r="302" spans="1:12" ht="15.75" x14ac:dyDescent="0.25">
      <c r="A302" s="2009"/>
      <c r="B302" s="2010"/>
      <c r="C302" s="2011"/>
      <c r="D302" s="258">
        <f t="shared" si="4"/>
        <v>0</v>
      </c>
      <c r="E302" s="2011"/>
      <c r="F302" s="2011"/>
      <c r="G302" s="2011"/>
      <c r="H302" s="2011"/>
      <c r="I302" s="2011"/>
      <c r="J302" s="2011"/>
      <c r="K302" s="2471"/>
      <c r="L302" s="124"/>
    </row>
    <row r="303" spans="1:12" ht="15.75" x14ac:dyDescent="0.25">
      <c r="A303" s="2009"/>
      <c r="B303" s="2010"/>
      <c r="C303" s="2011"/>
      <c r="D303" s="258">
        <f t="shared" si="4"/>
        <v>0</v>
      </c>
      <c r="E303" s="2011"/>
      <c r="F303" s="2011"/>
      <c r="G303" s="2011"/>
      <c r="H303" s="2011"/>
      <c r="I303" s="2011"/>
      <c r="J303" s="2011"/>
      <c r="K303" s="2471"/>
      <c r="L303" s="124"/>
    </row>
    <row r="304" spans="1:12" ht="15.75" x14ac:dyDescent="0.25">
      <c r="A304" s="2009"/>
      <c r="B304" s="2010"/>
      <c r="C304" s="2011"/>
      <c r="D304" s="258">
        <f t="shared" si="4"/>
        <v>0</v>
      </c>
      <c r="E304" s="2011"/>
      <c r="F304" s="2011"/>
      <c r="G304" s="2011"/>
      <c r="H304" s="2011"/>
      <c r="I304" s="2011"/>
      <c r="J304" s="2011"/>
      <c r="K304" s="2471"/>
      <c r="L304" s="124"/>
    </row>
    <row r="305" spans="1:12" ht="15.75" x14ac:dyDescent="0.25">
      <c r="A305" s="2009"/>
      <c r="B305" s="2010"/>
      <c r="C305" s="2011"/>
      <c r="D305" s="258">
        <f t="shared" si="4"/>
        <v>0</v>
      </c>
      <c r="E305" s="2011"/>
      <c r="F305" s="2011"/>
      <c r="G305" s="2011"/>
      <c r="H305" s="2011"/>
      <c r="I305" s="2011"/>
      <c r="J305" s="2011"/>
      <c r="K305" s="2471"/>
      <c r="L305" s="124"/>
    </row>
    <row r="306" spans="1:12" ht="15.75" x14ac:dyDescent="0.25">
      <c r="A306" s="2009"/>
      <c r="B306" s="2010"/>
      <c r="C306" s="2011"/>
      <c r="D306" s="258">
        <f t="shared" si="4"/>
        <v>0</v>
      </c>
      <c r="E306" s="2011"/>
      <c r="F306" s="2011"/>
      <c r="G306" s="2011"/>
      <c r="H306" s="2011"/>
      <c r="I306" s="2011"/>
      <c r="J306" s="2011"/>
      <c r="K306" s="2471"/>
      <c r="L306" s="124"/>
    </row>
    <row r="307" spans="1:12" ht="15.75" x14ac:dyDescent="0.25">
      <c r="A307" s="2009"/>
      <c r="B307" s="2010"/>
      <c r="C307" s="2011"/>
      <c r="D307" s="258">
        <f t="shared" si="4"/>
        <v>0</v>
      </c>
      <c r="E307" s="2011"/>
      <c r="F307" s="2011"/>
      <c r="G307" s="2011"/>
      <c r="H307" s="2011"/>
      <c r="I307" s="2011"/>
      <c r="J307" s="2011"/>
      <c r="K307" s="2471"/>
      <c r="L307" s="124"/>
    </row>
    <row r="308" spans="1:12" ht="15.75" x14ac:dyDescent="0.25">
      <c r="A308" s="2009"/>
      <c r="B308" s="2010"/>
      <c r="C308" s="2011"/>
      <c r="D308" s="258">
        <f t="shared" si="4"/>
        <v>0</v>
      </c>
      <c r="E308" s="2011"/>
      <c r="F308" s="2011"/>
      <c r="G308" s="2011"/>
      <c r="H308" s="2011"/>
      <c r="I308" s="2011"/>
      <c r="J308" s="2011"/>
      <c r="K308" s="2471"/>
      <c r="L308" s="124"/>
    </row>
    <row r="309" spans="1:12" ht="15.75" x14ac:dyDescent="0.25">
      <c r="A309" s="2009"/>
      <c r="B309" s="2010"/>
      <c r="C309" s="2011"/>
      <c r="D309" s="258">
        <f t="shared" si="4"/>
        <v>0</v>
      </c>
      <c r="E309" s="2011"/>
      <c r="F309" s="2011"/>
      <c r="G309" s="2011"/>
      <c r="H309" s="2011"/>
      <c r="I309" s="2011"/>
      <c r="J309" s="2011"/>
      <c r="K309" s="2471"/>
      <c r="L309" s="124"/>
    </row>
    <row r="310" spans="1:12" ht="15.75" x14ac:dyDescent="0.25">
      <c r="A310" s="2009"/>
      <c r="B310" s="2010"/>
      <c r="C310" s="2011"/>
      <c r="D310" s="258">
        <f t="shared" si="4"/>
        <v>0</v>
      </c>
      <c r="E310" s="2011"/>
      <c r="F310" s="2011"/>
      <c r="G310" s="2011"/>
      <c r="H310" s="2011"/>
      <c r="I310" s="2011"/>
      <c r="J310" s="2011"/>
      <c r="K310" s="2471"/>
      <c r="L310" s="124"/>
    </row>
    <row r="311" spans="1:12" ht="15.75" x14ac:dyDescent="0.25">
      <c r="A311" s="2009"/>
      <c r="B311" s="2010"/>
      <c r="C311" s="2011"/>
      <c r="D311" s="258">
        <f t="shared" si="4"/>
        <v>0</v>
      </c>
      <c r="E311" s="2011"/>
      <c r="F311" s="2011"/>
      <c r="G311" s="2011"/>
      <c r="H311" s="2011"/>
      <c r="I311" s="2011"/>
      <c r="J311" s="2011"/>
      <c r="K311" s="2471"/>
      <c r="L311" s="124"/>
    </row>
    <row r="312" spans="1:12" ht="15.75" x14ac:dyDescent="0.25">
      <c r="A312" s="2009"/>
      <c r="B312" s="2010"/>
      <c r="C312" s="2011"/>
      <c r="D312" s="258">
        <f t="shared" si="4"/>
        <v>0</v>
      </c>
      <c r="E312" s="2011"/>
      <c r="F312" s="2011"/>
      <c r="G312" s="2011"/>
      <c r="H312" s="2011"/>
      <c r="I312" s="2011"/>
      <c r="J312" s="2011"/>
      <c r="K312" s="2471"/>
      <c r="L312" s="124"/>
    </row>
    <row r="313" spans="1:12" ht="15.75" x14ac:dyDescent="0.25">
      <c r="A313" s="2009"/>
      <c r="B313" s="2010"/>
      <c r="C313" s="2011"/>
      <c r="D313" s="258">
        <f t="shared" si="4"/>
        <v>0</v>
      </c>
      <c r="E313" s="2011"/>
      <c r="F313" s="2011"/>
      <c r="G313" s="2011"/>
      <c r="H313" s="2011"/>
      <c r="I313" s="2011"/>
      <c r="J313" s="2011"/>
      <c r="K313" s="2471"/>
      <c r="L313" s="124"/>
    </row>
    <row r="314" spans="1:12" ht="15.75" x14ac:dyDescent="0.25">
      <c r="A314" s="2009"/>
      <c r="B314" s="2010"/>
      <c r="C314" s="2011"/>
      <c r="D314" s="258">
        <f t="shared" si="4"/>
        <v>0</v>
      </c>
      <c r="E314" s="2011"/>
      <c r="F314" s="2011"/>
      <c r="G314" s="2011"/>
      <c r="H314" s="2011"/>
      <c r="I314" s="2011"/>
      <c r="J314" s="2011"/>
      <c r="K314" s="2471"/>
      <c r="L314" s="124"/>
    </row>
    <row r="315" spans="1:12" ht="15.75" x14ac:dyDescent="0.25">
      <c r="A315" s="2009"/>
      <c r="B315" s="2010"/>
      <c r="C315" s="2011"/>
      <c r="D315" s="258">
        <f t="shared" si="4"/>
        <v>0</v>
      </c>
      <c r="E315" s="2011"/>
      <c r="F315" s="2011"/>
      <c r="G315" s="2011"/>
      <c r="H315" s="2011"/>
      <c r="I315" s="2011"/>
      <c r="J315" s="2011"/>
      <c r="K315" s="2471"/>
      <c r="L315" s="124"/>
    </row>
    <row r="316" spans="1:12" ht="15.75" x14ac:dyDescent="0.25">
      <c r="A316" s="2009"/>
      <c r="B316" s="2010"/>
      <c r="C316" s="2011"/>
      <c r="D316" s="258">
        <f t="shared" si="4"/>
        <v>0</v>
      </c>
      <c r="E316" s="2011"/>
      <c r="F316" s="2011"/>
      <c r="G316" s="2011"/>
      <c r="H316" s="2011"/>
      <c r="I316" s="2011"/>
      <c r="J316" s="2011"/>
      <c r="K316" s="2471"/>
      <c r="L316" s="124"/>
    </row>
    <row r="317" spans="1:12" ht="15.75" x14ac:dyDescent="0.25">
      <c r="A317" s="2009"/>
      <c r="B317" s="2010"/>
      <c r="C317" s="2011"/>
      <c r="D317" s="258">
        <f t="shared" si="4"/>
        <v>0</v>
      </c>
      <c r="E317" s="2011"/>
      <c r="F317" s="2011"/>
      <c r="G317" s="2011"/>
      <c r="H317" s="2011"/>
      <c r="I317" s="2011"/>
      <c r="J317" s="2011"/>
      <c r="K317" s="2471"/>
      <c r="L317" s="124"/>
    </row>
    <row r="318" spans="1:12" ht="15.75" x14ac:dyDescent="0.25">
      <c r="A318" s="2009"/>
      <c r="B318" s="2010"/>
      <c r="C318" s="2011"/>
      <c r="D318" s="258">
        <f t="shared" si="4"/>
        <v>0</v>
      </c>
      <c r="E318" s="2011"/>
      <c r="F318" s="2011"/>
      <c r="G318" s="2011"/>
      <c r="H318" s="2011"/>
      <c r="I318" s="2011"/>
      <c r="J318" s="2011"/>
      <c r="K318" s="2471"/>
      <c r="L318" s="124"/>
    </row>
    <row r="319" spans="1:12" ht="15.75" x14ac:dyDescent="0.25">
      <c r="A319" s="2009"/>
      <c r="B319" s="2010"/>
      <c r="C319" s="2011"/>
      <c r="D319" s="258">
        <f t="shared" si="4"/>
        <v>0</v>
      </c>
      <c r="E319" s="2011"/>
      <c r="F319" s="2011"/>
      <c r="G319" s="2011"/>
      <c r="H319" s="2011"/>
      <c r="I319" s="2011"/>
      <c r="J319" s="2011"/>
      <c r="K319" s="2471"/>
      <c r="L319" s="124"/>
    </row>
    <row r="320" spans="1:12" ht="15.75" x14ac:dyDescent="0.25">
      <c r="A320" s="2009"/>
      <c r="B320" s="2010"/>
      <c r="C320" s="2011"/>
      <c r="D320" s="258">
        <f t="shared" si="4"/>
        <v>0</v>
      </c>
      <c r="E320" s="2011"/>
      <c r="F320" s="2011"/>
      <c r="G320" s="2011"/>
      <c r="H320" s="2011"/>
      <c r="I320" s="2011"/>
      <c r="J320" s="2011"/>
      <c r="K320" s="2471"/>
      <c r="L320" s="124"/>
    </row>
    <row r="321" spans="1:12" ht="15.75" x14ac:dyDescent="0.25">
      <c r="A321" s="2009"/>
      <c r="B321" s="2010"/>
      <c r="C321" s="2011"/>
      <c r="D321" s="258">
        <f t="shared" si="4"/>
        <v>0</v>
      </c>
      <c r="E321" s="2011"/>
      <c r="F321" s="2011"/>
      <c r="G321" s="2011"/>
      <c r="H321" s="2011"/>
      <c r="I321" s="2011"/>
      <c r="J321" s="2011"/>
      <c r="K321" s="2471"/>
      <c r="L321" s="124"/>
    </row>
    <row r="322" spans="1:12" ht="15.75" x14ac:dyDescent="0.25">
      <c r="A322" s="2009"/>
      <c r="B322" s="2010"/>
      <c r="C322" s="2011"/>
      <c r="D322" s="258">
        <f t="shared" si="4"/>
        <v>0</v>
      </c>
      <c r="E322" s="2011"/>
      <c r="F322" s="2011"/>
      <c r="G322" s="2011"/>
      <c r="H322" s="2011"/>
      <c r="I322" s="2011"/>
      <c r="J322" s="2011"/>
      <c r="K322" s="2471"/>
      <c r="L322" s="124"/>
    </row>
    <row r="323" spans="1:12" ht="15.75" x14ac:dyDescent="0.25">
      <c r="A323" s="2009"/>
      <c r="B323" s="2010"/>
      <c r="C323" s="2011"/>
      <c r="D323" s="258">
        <f t="shared" si="4"/>
        <v>0</v>
      </c>
      <c r="E323" s="2011"/>
      <c r="F323" s="2011"/>
      <c r="G323" s="2011"/>
      <c r="H323" s="2011"/>
      <c r="I323" s="2011"/>
      <c r="J323" s="2011"/>
      <c r="K323" s="2471"/>
      <c r="L323" s="124"/>
    </row>
    <row r="324" spans="1:12" ht="15.75" x14ac:dyDescent="0.25">
      <c r="A324" s="2009"/>
      <c r="B324" s="2010"/>
      <c r="C324" s="2011"/>
      <c r="D324" s="258">
        <f t="shared" si="4"/>
        <v>0</v>
      </c>
      <c r="E324" s="2011"/>
      <c r="F324" s="2011"/>
      <c r="G324" s="2011"/>
      <c r="H324" s="2011"/>
      <c r="I324" s="2011"/>
      <c r="J324" s="2011"/>
      <c r="K324" s="2471"/>
      <c r="L324" s="124"/>
    </row>
    <row r="325" spans="1:12" ht="15.75" x14ac:dyDescent="0.25">
      <c r="A325" s="2009"/>
      <c r="B325" s="2010"/>
      <c r="C325" s="2011"/>
      <c r="D325" s="258">
        <f t="shared" si="4"/>
        <v>0</v>
      </c>
      <c r="E325" s="2011"/>
      <c r="F325" s="2011"/>
      <c r="G325" s="2011"/>
      <c r="H325" s="2011"/>
      <c r="I325" s="2011"/>
      <c r="J325" s="2011"/>
      <c r="K325" s="2471"/>
      <c r="L325" s="124"/>
    </row>
    <row r="326" spans="1:12" ht="15.75" x14ac:dyDescent="0.25">
      <c r="A326" s="2009"/>
      <c r="B326" s="2010"/>
      <c r="C326" s="2011"/>
      <c r="D326" s="258">
        <f t="shared" si="4"/>
        <v>0</v>
      </c>
      <c r="E326" s="2011"/>
      <c r="F326" s="2011"/>
      <c r="G326" s="2011"/>
      <c r="H326" s="2011"/>
      <c r="I326" s="2011"/>
      <c r="J326" s="2011"/>
      <c r="K326" s="2471"/>
      <c r="L326" s="124"/>
    </row>
    <row r="327" spans="1:12" ht="15.75" x14ac:dyDescent="0.25">
      <c r="A327" s="2009"/>
      <c r="B327" s="2010"/>
      <c r="C327" s="2011"/>
      <c r="D327" s="258">
        <f t="shared" si="4"/>
        <v>0</v>
      </c>
      <c r="E327" s="2011"/>
      <c r="F327" s="2011"/>
      <c r="G327" s="2011"/>
      <c r="H327" s="2011"/>
      <c r="I327" s="2011"/>
      <c r="J327" s="2011"/>
      <c r="K327" s="2471"/>
      <c r="L327" s="124"/>
    </row>
    <row r="328" spans="1:12" ht="15.75" x14ac:dyDescent="0.25">
      <c r="A328" s="2009"/>
      <c r="B328" s="2010"/>
      <c r="C328" s="2011"/>
      <c r="D328" s="258">
        <f t="shared" si="4"/>
        <v>0</v>
      </c>
      <c r="E328" s="2011"/>
      <c r="F328" s="2011"/>
      <c r="G328" s="2011"/>
      <c r="H328" s="2011"/>
      <c r="I328" s="2011"/>
      <c r="J328" s="2011"/>
      <c r="K328" s="2471"/>
      <c r="L328" s="124"/>
    </row>
    <row r="329" spans="1:12" ht="15.75" x14ac:dyDescent="0.25">
      <c r="A329" s="2009"/>
      <c r="B329" s="2010"/>
      <c r="C329" s="2011"/>
      <c r="D329" s="258">
        <f t="shared" si="4"/>
        <v>0</v>
      </c>
      <c r="E329" s="2011"/>
      <c r="F329" s="2011"/>
      <c r="G329" s="2011"/>
      <c r="H329" s="2011"/>
      <c r="I329" s="2011"/>
      <c r="J329" s="2011"/>
      <c r="K329" s="2471"/>
      <c r="L329" s="124"/>
    </row>
    <row r="330" spans="1:12" ht="15.75" x14ac:dyDescent="0.25">
      <c r="A330" s="2009"/>
      <c r="B330" s="2010"/>
      <c r="C330" s="2011"/>
      <c r="D330" s="258">
        <f t="shared" si="4"/>
        <v>0</v>
      </c>
      <c r="E330" s="2011"/>
      <c r="F330" s="2011"/>
      <c r="G330" s="2011"/>
      <c r="H330" s="2011"/>
      <c r="I330" s="2011"/>
      <c r="J330" s="2011"/>
      <c r="K330" s="2471"/>
      <c r="L330" s="124"/>
    </row>
    <row r="331" spans="1:12" ht="15.75" x14ac:dyDescent="0.25">
      <c r="A331" s="2009"/>
      <c r="B331" s="2010"/>
      <c r="C331" s="2011"/>
      <c r="D331" s="258">
        <f t="shared" si="4"/>
        <v>0</v>
      </c>
      <c r="E331" s="2011"/>
      <c r="F331" s="2011"/>
      <c r="G331" s="2011"/>
      <c r="H331" s="2011"/>
      <c r="I331" s="2011"/>
      <c r="J331" s="2011"/>
      <c r="K331" s="2471"/>
      <c r="L331" s="124"/>
    </row>
    <row r="332" spans="1:12" ht="15.75" x14ac:dyDescent="0.25">
      <c r="A332" s="2009"/>
      <c r="B332" s="2010"/>
      <c r="C332" s="2011"/>
      <c r="D332" s="258">
        <f t="shared" si="4"/>
        <v>0</v>
      </c>
      <c r="E332" s="2011"/>
      <c r="F332" s="2011"/>
      <c r="G332" s="2011"/>
      <c r="H332" s="2011"/>
      <c r="I332" s="2011"/>
      <c r="J332" s="2011"/>
      <c r="K332" s="2471"/>
      <c r="L332" s="124"/>
    </row>
    <row r="333" spans="1:12" ht="15.75" x14ac:dyDescent="0.25">
      <c r="A333" s="2009"/>
      <c r="B333" s="2010"/>
      <c r="C333" s="2011"/>
      <c r="D333" s="258">
        <f t="shared" si="4"/>
        <v>0</v>
      </c>
      <c r="E333" s="2011"/>
      <c r="F333" s="2011"/>
      <c r="G333" s="2011"/>
      <c r="H333" s="2011"/>
      <c r="I333" s="2011"/>
      <c r="J333" s="2011"/>
      <c r="K333" s="2471"/>
      <c r="L333" s="124"/>
    </row>
    <row r="334" spans="1:12" ht="15.75" x14ac:dyDescent="0.25">
      <c r="A334" s="2009"/>
      <c r="B334" s="2010"/>
      <c r="C334" s="2011"/>
      <c r="D334" s="258">
        <f t="shared" si="4"/>
        <v>0</v>
      </c>
      <c r="E334" s="2011"/>
      <c r="F334" s="2011"/>
      <c r="G334" s="2011"/>
      <c r="H334" s="2011"/>
      <c r="I334" s="2011"/>
      <c r="J334" s="2011"/>
      <c r="K334" s="2471"/>
      <c r="L334" s="124"/>
    </row>
    <row r="335" spans="1:12" ht="15.75" x14ac:dyDescent="0.25">
      <c r="A335" s="2009"/>
      <c r="B335" s="2010"/>
      <c r="C335" s="2011"/>
      <c r="D335" s="258">
        <f t="shared" si="4"/>
        <v>0</v>
      </c>
      <c r="E335" s="2011"/>
      <c r="F335" s="2011"/>
      <c r="G335" s="2011"/>
      <c r="H335" s="2011"/>
      <c r="I335" s="2011"/>
      <c r="J335" s="2011"/>
      <c r="K335" s="2471"/>
      <c r="L335" s="124"/>
    </row>
    <row r="336" spans="1:12" ht="15.75" x14ac:dyDescent="0.25">
      <c r="A336" s="2009"/>
      <c r="B336" s="2010"/>
      <c r="C336" s="2011"/>
      <c r="D336" s="258">
        <f t="shared" ref="D336:D399" si="5">+C336*(100-E336)/100</f>
        <v>0</v>
      </c>
      <c r="E336" s="2011"/>
      <c r="F336" s="2011"/>
      <c r="G336" s="2011"/>
      <c r="H336" s="2011"/>
      <c r="I336" s="2011"/>
      <c r="J336" s="2011"/>
      <c r="K336" s="2471"/>
      <c r="L336" s="124"/>
    </row>
    <row r="337" spans="1:12" ht="15.75" x14ac:dyDescent="0.25">
      <c r="A337" s="2009"/>
      <c r="B337" s="2010"/>
      <c r="C337" s="2011"/>
      <c r="D337" s="258">
        <f t="shared" si="5"/>
        <v>0</v>
      </c>
      <c r="E337" s="2011"/>
      <c r="F337" s="2011"/>
      <c r="G337" s="2011"/>
      <c r="H337" s="2011"/>
      <c r="I337" s="2011"/>
      <c r="J337" s="2011"/>
      <c r="K337" s="2471"/>
      <c r="L337" s="124"/>
    </row>
    <row r="338" spans="1:12" ht="15.75" x14ac:dyDescent="0.25">
      <c r="A338" s="2009"/>
      <c r="B338" s="2010"/>
      <c r="C338" s="2011"/>
      <c r="D338" s="258">
        <f t="shared" si="5"/>
        <v>0</v>
      </c>
      <c r="E338" s="2011"/>
      <c r="F338" s="2011"/>
      <c r="G338" s="2011"/>
      <c r="H338" s="2011"/>
      <c r="I338" s="2011"/>
      <c r="J338" s="2011"/>
      <c r="K338" s="2471"/>
      <c r="L338" s="124"/>
    </row>
    <row r="339" spans="1:12" ht="15.75" x14ac:dyDescent="0.25">
      <c r="A339" s="2009"/>
      <c r="B339" s="2010"/>
      <c r="C339" s="2011"/>
      <c r="D339" s="258">
        <f t="shared" si="5"/>
        <v>0</v>
      </c>
      <c r="E339" s="2011"/>
      <c r="F339" s="2011"/>
      <c r="G339" s="2011"/>
      <c r="H339" s="2011"/>
      <c r="I339" s="2011"/>
      <c r="J339" s="2011"/>
      <c r="K339" s="2471"/>
      <c r="L339" s="124"/>
    </row>
    <row r="340" spans="1:12" ht="15.75" x14ac:dyDescent="0.25">
      <c r="A340" s="2009"/>
      <c r="B340" s="2010"/>
      <c r="C340" s="2011"/>
      <c r="D340" s="258">
        <f t="shared" si="5"/>
        <v>0</v>
      </c>
      <c r="E340" s="2011"/>
      <c r="F340" s="2011"/>
      <c r="G340" s="2011"/>
      <c r="H340" s="2011"/>
      <c r="I340" s="2011"/>
      <c r="J340" s="2011"/>
      <c r="K340" s="2471"/>
      <c r="L340" s="124"/>
    </row>
    <row r="341" spans="1:12" ht="15.75" x14ac:dyDescent="0.25">
      <c r="A341" s="2009"/>
      <c r="B341" s="2010"/>
      <c r="C341" s="2011"/>
      <c r="D341" s="258">
        <f t="shared" si="5"/>
        <v>0</v>
      </c>
      <c r="E341" s="2011"/>
      <c r="F341" s="2011"/>
      <c r="G341" s="2011"/>
      <c r="H341" s="2011"/>
      <c r="I341" s="2011"/>
      <c r="J341" s="2011"/>
      <c r="K341" s="2471"/>
      <c r="L341" s="124"/>
    </row>
    <row r="342" spans="1:12" ht="15.75" x14ac:dyDescent="0.25">
      <c r="A342" s="2009"/>
      <c r="B342" s="2010"/>
      <c r="C342" s="2011"/>
      <c r="D342" s="258">
        <f t="shared" si="5"/>
        <v>0</v>
      </c>
      <c r="E342" s="2011"/>
      <c r="F342" s="2011"/>
      <c r="G342" s="2011"/>
      <c r="H342" s="2011"/>
      <c r="I342" s="2011"/>
      <c r="J342" s="2011"/>
      <c r="K342" s="2471"/>
      <c r="L342" s="124"/>
    </row>
    <row r="343" spans="1:12" ht="15.75" x14ac:dyDescent="0.25">
      <c r="A343" s="2009"/>
      <c r="B343" s="2010"/>
      <c r="C343" s="2011"/>
      <c r="D343" s="258">
        <f t="shared" si="5"/>
        <v>0</v>
      </c>
      <c r="E343" s="2011"/>
      <c r="F343" s="2011"/>
      <c r="G343" s="2011"/>
      <c r="H343" s="2011"/>
      <c r="I343" s="2011"/>
      <c r="J343" s="2011"/>
      <c r="K343" s="2471"/>
      <c r="L343" s="124"/>
    </row>
    <row r="344" spans="1:12" ht="15.75" x14ac:dyDescent="0.25">
      <c r="A344" s="2009"/>
      <c r="B344" s="2010"/>
      <c r="C344" s="2011"/>
      <c r="D344" s="258">
        <f t="shared" si="5"/>
        <v>0</v>
      </c>
      <c r="E344" s="2011"/>
      <c r="F344" s="2011"/>
      <c r="G344" s="2011"/>
      <c r="H344" s="2011"/>
      <c r="I344" s="2011"/>
      <c r="J344" s="2011"/>
      <c r="K344" s="2471"/>
      <c r="L344" s="124"/>
    </row>
    <row r="345" spans="1:12" ht="15.75" x14ac:dyDescent="0.25">
      <c r="A345" s="2009"/>
      <c r="B345" s="2010"/>
      <c r="C345" s="2011"/>
      <c r="D345" s="258">
        <f t="shared" si="5"/>
        <v>0</v>
      </c>
      <c r="E345" s="2011"/>
      <c r="F345" s="2011"/>
      <c r="G345" s="2011"/>
      <c r="H345" s="2011"/>
      <c r="I345" s="2011"/>
      <c r="J345" s="2011"/>
      <c r="K345" s="2471"/>
      <c r="L345" s="124"/>
    </row>
    <row r="346" spans="1:12" ht="15.75" x14ac:dyDescent="0.25">
      <c r="A346" s="2009"/>
      <c r="B346" s="2010"/>
      <c r="C346" s="2011"/>
      <c r="D346" s="258">
        <f t="shared" si="5"/>
        <v>0</v>
      </c>
      <c r="E346" s="2011"/>
      <c r="F346" s="2011"/>
      <c r="G346" s="2011"/>
      <c r="H346" s="2011"/>
      <c r="I346" s="2011"/>
      <c r="J346" s="2011"/>
      <c r="K346" s="2471"/>
      <c r="L346" s="124"/>
    </row>
    <row r="347" spans="1:12" ht="15.75" x14ac:dyDescent="0.25">
      <c r="A347" s="2009"/>
      <c r="B347" s="2010"/>
      <c r="C347" s="2011"/>
      <c r="D347" s="258">
        <f t="shared" si="5"/>
        <v>0</v>
      </c>
      <c r="E347" s="2011"/>
      <c r="F347" s="2011"/>
      <c r="G347" s="2011"/>
      <c r="H347" s="2011"/>
      <c r="I347" s="2011"/>
      <c r="J347" s="2011"/>
      <c r="K347" s="2471"/>
      <c r="L347" s="124"/>
    </row>
    <row r="348" spans="1:12" ht="15.75" x14ac:dyDescent="0.25">
      <c r="A348" s="2009"/>
      <c r="B348" s="2010"/>
      <c r="C348" s="2011"/>
      <c r="D348" s="258">
        <f t="shared" si="5"/>
        <v>0</v>
      </c>
      <c r="E348" s="2011"/>
      <c r="F348" s="2011"/>
      <c r="G348" s="2011"/>
      <c r="H348" s="2011"/>
      <c r="I348" s="2011"/>
      <c r="J348" s="2011"/>
      <c r="K348" s="2471"/>
      <c r="L348" s="124"/>
    </row>
    <row r="349" spans="1:12" ht="15.75" x14ac:dyDescent="0.25">
      <c r="A349" s="2009"/>
      <c r="B349" s="2010"/>
      <c r="C349" s="2011"/>
      <c r="D349" s="258">
        <f t="shared" si="5"/>
        <v>0</v>
      </c>
      <c r="E349" s="2011"/>
      <c r="F349" s="2011"/>
      <c r="G349" s="2011"/>
      <c r="H349" s="2011"/>
      <c r="I349" s="2011"/>
      <c r="J349" s="2011"/>
      <c r="K349" s="2471"/>
      <c r="L349" s="124"/>
    </row>
    <row r="350" spans="1:12" ht="15.75" x14ac:dyDescent="0.25">
      <c r="A350" s="2009"/>
      <c r="B350" s="2010"/>
      <c r="C350" s="2011"/>
      <c r="D350" s="258">
        <f t="shared" si="5"/>
        <v>0</v>
      </c>
      <c r="E350" s="2011"/>
      <c r="F350" s="2011"/>
      <c r="G350" s="2011"/>
      <c r="H350" s="2011"/>
      <c r="I350" s="2011"/>
      <c r="J350" s="2011"/>
      <c r="K350" s="2471"/>
      <c r="L350" s="124"/>
    </row>
    <row r="351" spans="1:12" ht="15.75" x14ac:dyDescent="0.25">
      <c r="A351" s="2009"/>
      <c r="B351" s="2010"/>
      <c r="C351" s="2011"/>
      <c r="D351" s="258">
        <f t="shared" si="5"/>
        <v>0</v>
      </c>
      <c r="E351" s="2011"/>
      <c r="F351" s="2011"/>
      <c r="G351" s="2011"/>
      <c r="H351" s="2011"/>
      <c r="I351" s="2011"/>
      <c r="J351" s="2011"/>
      <c r="K351" s="2471"/>
      <c r="L351" s="124"/>
    </row>
    <row r="352" spans="1:12" ht="15.75" x14ac:dyDescent="0.25">
      <c r="A352" s="2009"/>
      <c r="B352" s="2010"/>
      <c r="C352" s="2011"/>
      <c r="D352" s="258">
        <f t="shared" si="5"/>
        <v>0</v>
      </c>
      <c r="E352" s="2011"/>
      <c r="F352" s="2011"/>
      <c r="G352" s="2011"/>
      <c r="H352" s="2011"/>
      <c r="I352" s="2011"/>
      <c r="J352" s="2011"/>
      <c r="K352" s="2471"/>
      <c r="L352" s="124"/>
    </row>
    <row r="353" spans="1:12" ht="15.75" x14ac:dyDescent="0.25">
      <c r="A353" s="2009"/>
      <c r="B353" s="2010"/>
      <c r="C353" s="2011"/>
      <c r="D353" s="258">
        <f t="shared" si="5"/>
        <v>0</v>
      </c>
      <c r="E353" s="2011"/>
      <c r="F353" s="2011"/>
      <c r="G353" s="2011"/>
      <c r="H353" s="2011"/>
      <c r="I353" s="2011"/>
      <c r="J353" s="2011"/>
      <c r="K353" s="2471"/>
      <c r="L353" s="124"/>
    </row>
    <row r="354" spans="1:12" ht="15.75" x14ac:dyDescent="0.25">
      <c r="A354" s="2009"/>
      <c r="B354" s="2010"/>
      <c r="C354" s="2011"/>
      <c r="D354" s="258">
        <f t="shared" si="5"/>
        <v>0</v>
      </c>
      <c r="E354" s="2011"/>
      <c r="F354" s="2011"/>
      <c r="G354" s="2011"/>
      <c r="H354" s="2011"/>
      <c r="I354" s="2011"/>
      <c r="J354" s="2011"/>
      <c r="K354" s="2471"/>
      <c r="L354" s="124"/>
    </row>
    <row r="355" spans="1:12" ht="15.75" x14ac:dyDescent="0.25">
      <c r="A355" s="2009"/>
      <c r="B355" s="2010"/>
      <c r="C355" s="2011"/>
      <c r="D355" s="258">
        <f t="shared" si="5"/>
        <v>0</v>
      </c>
      <c r="E355" s="2011"/>
      <c r="F355" s="2011"/>
      <c r="G355" s="2011"/>
      <c r="H355" s="2011"/>
      <c r="I355" s="2011"/>
      <c r="J355" s="2011"/>
      <c r="K355" s="2471"/>
      <c r="L355" s="124"/>
    </row>
    <row r="356" spans="1:12" ht="15.75" x14ac:dyDescent="0.25">
      <c r="A356" s="2009"/>
      <c r="B356" s="2010"/>
      <c r="C356" s="2011"/>
      <c r="D356" s="258">
        <f t="shared" si="5"/>
        <v>0</v>
      </c>
      <c r="E356" s="2011"/>
      <c r="F356" s="2011"/>
      <c r="G356" s="2011"/>
      <c r="H356" s="2011"/>
      <c r="I356" s="2011"/>
      <c r="J356" s="2011"/>
      <c r="K356" s="2471"/>
      <c r="L356" s="124"/>
    </row>
    <row r="357" spans="1:12" ht="15.75" x14ac:dyDescent="0.25">
      <c r="A357" s="2009"/>
      <c r="B357" s="2010"/>
      <c r="C357" s="2011"/>
      <c r="D357" s="258">
        <f t="shared" si="5"/>
        <v>0</v>
      </c>
      <c r="E357" s="2011"/>
      <c r="F357" s="2011"/>
      <c r="G357" s="2011"/>
      <c r="H357" s="2011"/>
      <c r="I357" s="2011"/>
      <c r="J357" s="2011"/>
      <c r="K357" s="2471"/>
      <c r="L357" s="124"/>
    </row>
    <row r="358" spans="1:12" ht="15.75" x14ac:dyDescent="0.25">
      <c r="A358" s="2009"/>
      <c r="B358" s="2010"/>
      <c r="C358" s="2011"/>
      <c r="D358" s="258">
        <f t="shared" si="5"/>
        <v>0</v>
      </c>
      <c r="E358" s="2011"/>
      <c r="F358" s="2011"/>
      <c r="G358" s="2011"/>
      <c r="H358" s="2011"/>
      <c r="I358" s="2011"/>
      <c r="J358" s="2011"/>
      <c r="K358" s="2471"/>
      <c r="L358" s="124"/>
    </row>
    <row r="359" spans="1:12" ht="15.75" x14ac:dyDescent="0.25">
      <c r="A359" s="2009"/>
      <c r="B359" s="2010"/>
      <c r="C359" s="2011"/>
      <c r="D359" s="258">
        <f t="shared" si="5"/>
        <v>0</v>
      </c>
      <c r="E359" s="2011"/>
      <c r="F359" s="2011"/>
      <c r="G359" s="2011"/>
      <c r="H359" s="2011"/>
      <c r="I359" s="2011"/>
      <c r="J359" s="2011"/>
      <c r="K359" s="2471"/>
      <c r="L359" s="124"/>
    </row>
    <row r="360" spans="1:12" ht="15.75" x14ac:dyDescent="0.25">
      <c r="A360" s="2009"/>
      <c r="B360" s="2010"/>
      <c r="C360" s="2011"/>
      <c r="D360" s="258">
        <f t="shared" si="5"/>
        <v>0</v>
      </c>
      <c r="E360" s="2011"/>
      <c r="F360" s="2011"/>
      <c r="G360" s="2011"/>
      <c r="H360" s="2011"/>
      <c r="I360" s="2011"/>
      <c r="J360" s="2011"/>
      <c r="K360" s="2471"/>
      <c r="L360" s="124"/>
    </row>
    <row r="361" spans="1:12" ht="15.75" x14ac:dyDescent="0.25">
      <c r="A361" s="2009"/>
      <c r="B361" s="2010"/>
      <c r="C361" s="2011"/>
      <c r="D361" s="258">
        <f t="shared" si="5"/>
        <v>0</v>
      </c>
      <c r="E361" s="2011"/>
      <c r="F361" s="2011"/>
      <c r="G361" s="2011"/>
      <c r="H361" s="2011"/>
      <c r="I361" s="2011"/>
      <c r="J361" s="2011"/>
      <c r="K361" s="2471"/>
      <c r="L361" s="124"/>
    </row>
    <row r="362" spans="1:12" ht="15.75" x14ac:dyDescent="0.25">
      <c r="A362" s="2009"/>
      <c r="B362" s="2010"/>
      <c r="C362" s="2011"/>
      <c r="D362" s="258">
        <f t="shared" si="5"/>
        <v>0</v>
      </c>
      <c r="E362" s="2011"/>
      <c r="F362" s="2011"/>
      <c r="G362" s="2011"/>
      <c r="H362" s="2011"/>
      <c r="I362" s="2011"/>
      <c r="J362" s="2011"/>
      <c r="K362" s="2471"/>
      <c r="L362" s="124"/>
    </row>
    <row r="363" spans="1:12" ht="15.75" x14ac:dyDescent="0.25">
      <c r="A363" s="2009"/>
      <c r="B363" s="2010"/>
      <c r="C363" s="2011"/>
      <c r="D363" s="258">
        <f t="shared" si="5"/>
        <v>0</v>
      </c>
      <c r="E363" s="2011"/>
      <c r="F363" s="2011"/>
      <c r="G363" s="2011"/>
      <c r="H363" s="2011"/>
      <c r="I363" s="2011"/>
      <c r="J363" s="2011"/>
      <c r="K363" s="2471"/>
      <c r="L363" s="124"/>
    </row>
    <row r="364" spans="1:12" ht="15.75" x14ac:dyDescent="0.25">
      <c r="A364" s="2009"/>
      <c r="B364" s="2010"/>
      <c r="C364" s="2011"/>
      <c r="D364" s="258">
        <f t="shared" si="5"/>
        <v>0</v>
      </c>
      <c r="E364" s="2011"/>
      <c r="F364" s="2011"/>
      <c r="G364" s="2011"/>
      <c r="H364" s="2011"/>
      <c r="I364" s="2011"/>
      <c r="J364" s="2011"/>
      <c r="K364" s="2471"/>
      <c r="L364" s="124"/>
    </row>
    <row r="365" spans="1:12" ht="15.75" x14ac:dyDescent="0.25">
      <c r="A365" s="2009"/>
      <c r="B365" s="2010"/>
      <c r="C365" s="2011"/>
      <c r="D365" s="258">
        <f t="shared" si="5"/>
        <v>0</v>
      </c>
      <c r="E365" s="2011"/>
      <c r="F365" s="2011"/>
      <c r="G365" s="2011"/>
      <c r="H365" s="2011"/>
      <c r="I365" s="2011"/>
      <c r="J365" s="2011"/>
      <c r="K365" s="2471"/>
      <c r="L365" s="124"/>
    </row>
    <row r="366" spans="1:12" ht="15.75" x14ac:dyDescent="0.25">
      <c r="A366" s="2009"/>
      <c r="B366" s="2010"/>
      <c r="C366" s="2011"/>
      <c r="D366" s="258">
        <f t="shared" si="5"/>
        <v>0</v>
      </c>
      <c r="E366" s="2011"/>
      <c r="F366" s="2011"/>
      <c r="G366" s="2011"/>
      <c r="H366" s="2011"/>
      <c r="I366" s="2011"/>
      <c r="J366" s="2011"/>
      <c r="K366" s="2471"/>
      <c r="L366" s="124"/>
    </row>
    <row r="367" spans="1:12" ht="15.75" x14ac:dyDescent="0.25">
      <c r="A367" s="2009"/>
      <c r="B367" s="2010"/>
      <c r="C367" s="2011"/>
      <c r="D367" s="258">
        <f t="shared" si="5"/>
        <v>0</v>
      </c>
      <c r="E367" s="2011"/>
      <c r="F367" s="2011"/>
      <c r="G367" s="2011"/>
      <c r="H367" s="2011"/>
      <c r="I367" s="2011"/>
      <c r="J367" s="2011"/>
      <c r="K367" s="2471"/>
      <c r="L367" s="124"/>
    </row>
    <row r="368" spans="1:12" ht="15.75" x14ac:dyDescent="0.25">
      <c r="A368" s="2009"/>
      <c r="B368" s="2010"/>
      <c r="C368" s="2011"/>
      <c r="D368" s="258">
        <f t="shared" si="5"/>
        <v>0</v>
      </c>
      <c r="E368" s="2011"/>
      <c r="F368" s="2011"/>
      <c r="G368" s="2011"/>
      <c r="H368" s="2011"/>
      <c r="I368" s="2011"/>
      <c r="J368" s="2011"/>
      <c r="K368" s="2471"/>
      <c r="L368" s="124"/>
    </row>
    <row r="369" spans="1:12" ht="15.75" x14ac:dyDescent="0.25">
      <c r="A369" s="2009"/>
      <c r="B369" s="2010"/>
      <c r="C369" s="2011"/>
      <c r="D369" s="258">
        <f t="shared" si="5"/>
        <v>0</v>
      </c>
      <c r="E369" s="2011"/>
      <c r="F369" s="2011"/>
      <c r="G369" s="2011"/>
      <c r="H369" s="2011"/>
      <c r="I369" s="2011"/>
      <c r="J369" s="2011"/>
      <c r="K369" s="2471"/>
      <c r="L369" s="124"/>
    </row>
    <row r="370" spans="1:12" ht="15.75" x14ac:dyDescent="0.25">
      <c r="A370" s="2009"/>
      <c r="B370" s="2010"/>
      <c r="C370" s="2011"/>
      <c r="D370" s="258">
        <f t="shared" si="5"/>
        <v>0</v>
      </c>
      <c r="E370" s="2011"/>
      <c r="F370" s="2011"/>
      <c r="G370" s="2011"/>
      <c r="H370" s="2011"/>
      <c r="I370" s="2011"/>
      <c r="J370" s="2011"/>
      <c r="K370" s="2471"/>
      <c r="L370" s="124"/>
    </row>
    <row r="371" spans="1:12" ht="15.75" x14ac:dyDescent="0.25">
      <c r="A371" s="2009"/>
      <c r="B371" s="2010"/>
      <c r="C371" s="2011"/>
      <c r="D371" s="258">
        <f t="shared" si="5"/>
        <v>0</v>
      </c>
      <c r="E371" s="2011"/>
      <c r="F371" s="2011"/>
      <c r="G371" s="2011"/>
      <c r="H371" s="2011"/>
      <c r="I371" s="2011"/>
      <c r="J371" s="2011"/>
      <c r="K371" s="2471"/>
      <c r="L371" s="124"/>
    </row>
    <row r="372" spans="1:12" ht="15.75" x14ac:dyDescent="0.25">
      <c r="A372" s="2009"/>
      <c r="B372" s="2010"/>
      <c r="C372" s="2011"/>
      <c r="D372" s="258">
        <f t="shared" si="5"/>
        <v>0</v>
      </c>
      <c r="E372" s="2011"/>
      <c r="F372" s="2011"/>
      <c r="G372" s="2011"/>
      <c r="H372" s="2011"/>
      <c r="I372" s="2011"/>
      <c r="J372" s="2011"/>
      <c r="K372" s="2471"/>
      <c r="L372" s="124"/>
    </row>
    <row r="373" spans="1:12" ht="15.75" x14ac:dyDescent="0.25">
      <c r="A373" s="2009"/>
      <c r="B373" s="2010"/>
      <c r="C373" s="2011"/>
      <c r="D373" s="258">
        <f t="shared" si="5"/>
        <v>0</v>
      </c>
      <c r="E373" s="2011"/>
      <c r="F373" s="2011"/>
      <c r="G373" s="2011"/>
      <c r="H373" s="2011"/>
      <c r="I373" s="2011"/>
      <c r="J373" s="2011"/>
      <c r="K373" s="2471"/>
      <c r="L373" s="124"/>
    </row>
    <row r="374" spans="1:12" ht="15.75" x14ac:dyDescent="0.25">
      <c r="A374" s="2009"/>
      <c r="B374" s="2010"/>
      <c r="C374" s="2011"/>
      <c r="D374" s="258">
        <f t="shared" si="5"/>
        <v>0</v>
      </c>
      <c r="E374" s="2011"/>
      <c r="F374" s="2011"/>
      <c r="G374" s="2011"/>
      <c r="H374" s="2011"/>
      <c r="I374" s="2011"/>
      <c r="J374" s="2011"/>
      <c r="K374" s="2471"/>
      <c r="L374" s="124"/>
    </row>
    <row r="375" spans="1:12" ht="15.75" x14ac:dyDescent="0.25">
      <c r="A375" s="2009"/>
      <c r="B375" s="2010"/>
      <c r="C375" s="2011"/>
      <c r="D375" s="258">
        <f t="shared" si="5"/>
        <v>0</v>
      </c>
      <c r="E375" s="2011"/>
      <c r="F375" s="2011"/>
      <c r="G375" s="2011"/>
      <c r="H375" s="2011"/>
      <c r="I375" s="2011"/>
      <c r="J375" s="2011"/>
      <c r="K375" s="2471"/>
      <c r="L375" s="124"/>
    </row>
    <row r="376" spans="1:12" ht="15.75" x14ac:dyDescent="0.25">
      <c r="A376" s="2009"/>
      <c r="B376" s="2010"/>
      <c r="C376" s="2011"/>
      <c r="D376" s="258">
        <f t="shared" si="5"/>
        <v>0</v>
      </c>
      <c r="E376" s="2011"/>
      <c r="F376" s="2011"/>
      <c r="G376" s="2011"/>
      <c r="H376" s="2011"/>
      <c r="I376" s="2011"/>
      <c r="J376" s="2011"/>
      <c r="K376" s="2471"/>
      <c r="L376" s="124"/>
    </row>
    <row r="377" spans="1:12" ht="15.75" x14ac:dyDescent="0.25">
      <c r="A377" s="2009"/>
      <c r="B377" s="2010"/>
      <c r="C377" s="2011"/>
      <c r="D377" s="258">
        <f t="shared" si="5"/>
        <v>0</v>
      </c>
      <c r="E377" s="2011"/>
      <c r="F377" s="2011"/>
      <c r="G377" s="2011"/>
      <c r="H377" s="2011"/>
      <c r="I377" s="2011"/>
      <c r="J377" s="2011"/>
      <c r="K377" s="2471"/>
      <c r="L377" s="124"/>
    </row>
    <row r="378" spans="1:12" ht="15.75" x14ac:dyDescent="0.25">
      <c r="A378" s="2009"/>
      <c r="B378" s="2010"/>
      <c r="C378" s="2011"/>
      <c r="D378" s="258">
        <f t="shared" si="5"/>
        <v>0</v>
      </c>
      <c r="E378" s="2011"/>
      <c r="F378" s="2011"/>
      <c r="G378" s="2011"/>
      <c r="H378" s="2011"/>
      <c r="I378" s="2011"/>
      <c r="J378" s="2011"/>
      <c r="K378" s="2471"/>
      <c r="L378" s="124"/>
    </row>
    <row r="379" spans="1:12" ht="15.75" x14ac:dyDescent="0.25">
      <c r="A379" s="2009"/>
      <c r="B379" s="2010"/>
      <c r="C379" s="2011"/>
      <c r="D379" s="258">
        <f t="shared" si="5"/>
        <v>0</v>
      </c>
      <c r="E379" s="2011"/>
      <c r="F379" s="2011"/>
      <c r="G379" s="2011"/>
      <c r="H379" s="2011"/>
      <c r="I379" s="2011"/>
      <c r="J379" s="2011"/>
      <c r="K379" s="2471"/>
      <c r="L379" s="124"/>
    </row>
    <row r="380" spans="1:12" ht="15.75" x14ac:dyDescent="0.25">
      <c r="A380" s="2009"/>
      <c r="B380" s="2010"/>
      <c r="C380" s="2011"/>
      <c r="D380" s="258">
        <f t="shared" si="5"/>
        <v>0</v>
      </c>
      <c r="E380" s="2011"/>
      <c r="F380" s="2011"/>
      <c r="G380" s="2011"/>
      <c r="H380" s="2011"/>
      <c r="I380" s="2011"/>
      <c r="J380" s="2011"/>
      <c r="K380" s="2471"/>
      <c r="L380" s="124"/>
    </row>
    <row r="381" spans="1:12" ht="15.75" x14ac:dyDescent="0.25">
      <c r="A381" s="2009"/>
      <c r="B381" s="2010"/>
      <c r="C381" s="2011"/>
      <c r="D381" s="258">
        <f t="shared" si="5"/>
        <v>0</v>
      </c>
      <c r="E381" s="2011"/>
      <c r="F381" s="2011"/>
      <c r="G381" s="2011"/>
      <c r="H381" s="2011"/>
      <c r="I381" s="2011"/>
      <c r="J381" s="2011"/>
      <c r="K381" s="2471"/>
      <c r="L381" s="124"/>
    </row>
    <row r="382" spans="1:12" ht="15.75" x14ac:dyDescent="0.25">
      <c r="A382" s="2009"/>
      <c r="B382" s="2010"/>
      <c r="C382" s="2011"/>
      <c r="D382" s="258">
        <f t="shared" si="5"/>
        <v>0</v>
      </c>
      <c r="E382" s="2011"/>
      <c r="F382" s="2011"/>
      <c r="G382" s="2011"/>
      <c r="H382" s="2011"/>
      <c r="I382" s="2011"/>
      <c r="J382" s="2011"/>
      <c r="K382" s="2471"/>
      <c r="L382" s="124"/>
    </row>
    <row r="383" spans="1:12" ht="15.75" x14ac:dyDescent="0.25">
      <c r="A383" s="2009"/>
      <c r="B383" s="2010"/>
      <c r="C383" s="2011"/>
      <c r="D383" s="258">
        <f t="shared" si="5"/>
        <v>0</v>
      </c>
      <c r="E383" s="2011"/>
      <c r="F383" s="2011"/>
      <c r="G383" s="2011"/>
      <c r="H383" s="2011"/>
      <c r="I383" s="2011"/>
      <c r="J383" s="2011"/>
      <c r="K383" s="2471"/>
      <c r="L383" s="124"/>
    </row>
    <row r="384" spans="1:12" ht="15.75" x14ac:dyDescent="0.25">
      <c r="A384" s="2009"/>
      <c r="B384" s="2010"/>
      <c r="C384" s="2011"/>
      <c r="D384" s="258">
        <f t="shared" si="5"/>
        <v>0</v>
      </c>
      <c r="E384" s="2011"/>
      <c r="F384" s="2011"/>
      <c r="G384" s="2011"/>
      <c r="H384" s="2011"/>
      <c r="I384" s="2011"/>
      <c r="J384" s="2011"/>
      <c r="K384" s="2471"/>
      <c r="L384" s="124"/>
    </row>
    <row r="385" spans="1:12" ht="15.75" x14ac:dyDescent="0.25">
      <c r="A385" s="2009"/>
      <c r="B385" s="2010"/>
      <c r="C385" s="2011"/>
      <c r="D385" s="258">
        <f t="shared" si="5"/>
        <v>0</v>
      </c>
      <c r="E385" s="2011"/>
      <c r="F385" s="2011"/>
      <c r="G385" s="2011"/>
      <c r="H385" s="2011"/>
      <c r="I385" s="2011"/>
      <c r="J385" s="2011"/>
      <c r="K385" s="2471"/>
      <c r="L385" s="124"/>
    </row>
    <row r="386" spans="1:12" ht="15.75" x14ac:dyDescent="0.25">
      <c r="A386" s="2009"/>
      <c r="B386" s="2010"/>
      <c r="C386" s="2011"/>
      <c r="D386" s="258">
        <f t="shared" si="5"/>
        <v>0</v>
      </c>
      <c r="E386" s="2011"/>
      <c r="F386" s="2011"/>
      <c r="G386" s="2011"/>
      <c r="H386" s="2011"/>
      <c r="I386" s="2011"/>
      <c r="J386" s="2011"/>
      <c r="K386" s="2471"/>
      <c r="L386" s="124"/>
    </row>
    <row r="387" spans="1:12" ht="15.75" x14ac:dyDescent="0.25">
      <c r="A387" s="2009"/>
      <c r="B387" s="2010"/>
      <c r="C387" s="2011"/>
      <c r="D387" s="258">
        <f t="shared" si="5"/>
        <v>0</v>
      </c>
      <c r="E387" s="2011"/>
      <c r="F387" s="2011"/>
      <c r="G387" s="2011"/>
      <c r="H387" s="2011"/>
      <c r="I387" s="2011"/>
      <c r="J387" s="2011"/>
      <c r="K387" s="2471"/>
      <c r="L387" s="124"/>
    </row>
    <row r="388" spans="1:12" ht="15.75" x14ac:dyDescent="0.25">
      <c r="A388" s="2009"/>
      <c r="B388" s="2010"/>
      <c r="C388" s="2011"/>
      <c r="D388" s="258">
        <f t="shared" si="5"/>
        <v>0</v>
      </c>
      <c r="E388" s="2011"/>
      <c r="F388" s="2011"/>
      <c r="G388" s="2011"/>
      <c r="H388" s="2011"/>
      <c r="I388" s="2011"/>
      <c r="J388" s="2011"/>
      <c r="K388" s="2471"/>
      <c r="L388" s="124"/>
    </row>
    <row r="389" spans="1:12" ht="15.75" x14ac:dyDescent="0.25">
      <c r="A389" s="2009"/>
      <c r="B389" s="2010"/>
      <c r="C389" s="2011"/>
      <c r="D389" s="258">
        <f t="shared" si="5"/>
        <v>0</v>
      </c>
      <c r="E389" s="2011"/>
      <c r="F389" s="2011"/>
      <c r="G389" s="2011"/>
      <c r="H389" s="2011"/>
      <c r="I389" s="2011"/>
      <c r="J389" s="2011"/>
      <c r="K389" s="2471"/>
      <c r="L389" s="124"/>
    </row>
    <row r="390" spans="1:12" ht="15.75" x14ac:dyDescent="0.25">
      <c r="A390" s="2009"/>
      <c r="B390" s="2010"/>
      <c r="C390" s="2011"/>
      <c r="D390" s="258">
        <f t="shared" si="5"/>
        <v>0</v>
      </c>
      <c r="E390" s="2011"/>
      <c r="F390" s="2011"/>
      <c r="G390" s="2011"/>
      <c r="H390" s="2011"/>
      <c r="I390" s="2011"/>
      <c r="J390" s="2011"/>
      <c r="K390" s="2471"/>
      <c r="L390" s="124"/>
    </row>
    <row r="391" spans="1:12" ht="15.75" x14ac:dyDescent="0.25">
      <c r="A391" s="2009"/>
      <c r="B391" s="2010"/>
      <c r="C391" s="2011"/>
      <c r="D391" s="258">
        <f t="shared" si="5"/>
        <v>0</v>
      </c>
      <c r="E391" s="2011"/>
      <c r="F391" s="2011"/>
      <c r="G391" s="2011"/>
      <c r="H391" s="2011"/>
      <c r="I391" s="2011"/>
      <c r="J391" s="2011"/>
      <c r="K391" s="2471"/>
      <c r="L391" s="124"/>
    </row>
    <row r="392" spans="1:12" ht="15.75" x14ac:dyDescent="0.25">
      <c r="A392" s="2009"/>
      <c r="B392" s="2010"/>
      <c r="C392" s="2011"/>
      <c r="D392" s="258">
        <f t="shared" si="5"/>
        <v>0</v>
      </c>
      <c r="E392" s="2011"/>
      <c r="F392" s="2011"/>
      <c r="G392" s="2011"/>
      <c r="H392" s="2011"/>
      <c r="I392" s="2011"/>
      <c r="J392" s="2011"/>
      <c r="K392" s="2471"/>
      <c r="L392" s="124"/>
    </row>
    <row r="393" spans="1:12" ht="15.75" x14ac:dyDescent="0.25">
      <c r="A393" s="2009"/>
      <c r="B393" s="2010"/>
      <c r="C393" s="2011"/>
      <c r="D393" s="258">
        <f t="shared" si="5"/>
        <v>0</v>
      </c>
      <c r="E393" s="2011"/>
      <c r="F393" s="2011"/>
      <c r="G393" s="2011"/>
      <c r="H393" s="2011"/>
      <c r="I393" s="2011"/>
      <c r="J393" s="2011"/>
      <c r="K393" s="2471"/>
      <c r="L393" s="124"/>
    </row>
    <row r="394" spans="1:12" ht="15.75" x14ac:dyDescent="0.25">
      <c r="A394" s="2009"/>
      <c r="B394" s="2010"/>
      <c r="C394" s="2011"/>
      <c r="D394" s="258">
        <f t="shared" si="5"/>
        <v>0</v>
      </c>
      <c r="E394" s="2011"/>
      <c r="F394" s="2011"/>
      <c r="G394" s="2011"/>
      <c r="H394" s="2011"/>
      <c r="I394" s="2011"/>
      <c r="J394" s="2011"/>
      <c r="K394" s="2471"/>
      <c r="L394" s="124"/>
    </row>
    <row r="395" spans="1:12" ht="15.75" x14ac:dyDescent="0.25">
      <c r="A395" s="2009"/>
      <c r="B395" s="2010"/>
      <c r="C395" s="2011"/>
      <c r="D395" s="258">
        <f t="shared" si="5"/>
        <v>0</v>
      </c>
      <c r="E395" s="2011"/>
      <c r="F395" s="2011"/>
      <c r="G395" s="2011"/>
      <c r="H395" s="2011"/>
      <c r="I395" s="2011"/>
      <c r="J395" s="2011"/>
      <c r="K395" s="2471"/>
      <c r="L395" s="124"/>
    </row>
    <row r="396" spans="1:12" ht="15.75" x14ac:dyDescent="0.25">
      <c r="A396" s="2009"/>
      <c r="B396" s="2010"/>
      <c r="C396" s="2011"/>
      <c r="D396" s="258">
        <f t="shared" si="5"/>
        <v>0</v>
      </c>
      <c r="E396" s="2011"/>
      <c r="F396" s="2011"/>
      <c r="G396" s="2011"/>
      <c r="H396" s="2011"/>
      <c r="I396" s="2011"/>
      <c r="J396" s="2011"/>
      <c r="K396" s="2471"/>
      <c r="L396" s="124"/>
    </row>
    <row r="397" spans="1:12" ht="15.75" x14ac:dyDescent="0.25">
      <c r="A397" s="2009"/>
      <c r="B397" s="2010"/>
      <c r="C397" s="2011"/>
      <c r="D397" s="258">
        <f t="shared" si="5"/>
        <v>0</v>
      </c>
      <c r="E397" s="2011"/>
      <c r="F397" s="2011"/>
      <c r="G397" s="2011"/>
      <c r="H397" s="2011"/>
      <c r="I397" s="2011"/>
      <c r="J397" s="2011"/>
      <c r="K397" s="2471"/>
      <c r="L397" s="124"/>
    </row>
    <row r="398" spans="1:12" ht="15.75" x14ac:dyDescent="0.25">
      <c r="A398" s="2009"/>
      <c r="B398" s="2010"/>
      <c r="C398" s="2011"/>
      <c r="D398" s="258">
        <f t="shared" si="5"/>
        <v>0</v>
      </c>
      <c r="E398" s="2011"/>
      <c r="F398" s="2011"/>
      <c r="G398" s="2011"/>
      <c r="H398" s="2011"/>
      <c r="I398" s="2011"/>
      <c r="J398" s="2011"/>
      <c r="K398" s="2471"/>
      <c r="L398" s="124"/>
    </row>
    <row r="399" spans="1:12" ht="15.75" x14ac:dyDescent="0.25">
      <c r="A399" s="2009"/>
      <c r="B399" s="2010"/>
      <c r="C399" s="2011"/>
      <c r="D399" s="258">
        <f t="shared" si="5"/>
        <v>0</v>
      </c>
      <c r="E399" s="2011"/>
      <c r="F399" s="2011"/>
      <c r="G399" s="2011"/>
      <c r="H399" s="2011"/>
      <c r="I399" s="2011"/>
      <c r="J399" s="2011"/>
      <c r="K399" s="2471"/>
      <c r="L399" s="124"/>
    </row>
    <row r="400" spans="1:12" ht="15.75" x14ac:dyDescent="0.25">
      <c r="A400" s="2009"/>
      <c r="B400" s="2010"/>
      <c r="C400" s="2011"/>
      <c r="D400" s="258">
        <f t="shared" ref="D400:D463" si="6">+C400*(100-E400)/100</f>
        <v>0</v>
      </c>
      <c r="E400" s="2011"/>
      <c r="F400" s="2011"/>
      <c r="G400" s="2011"/>
      <c r="H400" s="2011"/>
      <c r="I400" s="2011"/>
      <c r="J400" s="2011"/>
      <c r="K400" s="2471"/>
      <c r="L400" s="124"/>
    </row>
    <row r="401" spans="1:12" ht="15.75" x14ac:dyDescent="0.25">
      <c r="A401" s="2009"/>
      <c r="B401" s="2010"/>
      <c r="C401" s="2011"/>
      <c r="D401" s="258">
        <f t="shared" si="6"/>
        <v>0</v>
      </c>
      <c r="E401" s="2011"/>
      <c r="F401" s="2011"/>
      <c r="G401" s="2011"/>
      <c r="H401" s="2011"/>
      <c r="I401" s="2011"/>
      <c r="J401" s="2011"/>
      <c r="K401" s="2471"/>
      <c r="L401" s="124"/>
    </row>
    <row r="402" spans="1:12" ht="15.75" x14ac:dyDescent="0.25">
      <c r="A402" s="2009"/>
      <c r="B402" s="2010"/>
      <c r="C402" s="2011"/>
      <c r="D402" s="258">
        <f t="shared" si="6"/>
        <v>0</v>
      </c>
      <c r="E402" s="2011"/>
      <c r="F402" s="2011"/>
      <c r="G402" s="2011"/>
      <c r="H402" s="2011"/>
      <c r="I402" s="2011"/>
      <c r="J402" s="2011"/>
      <c r="K402" s="2471"/>
      <c r="L402" s="124"/>
    </row>
    <row r="403" spans="1:12" ht="15.75" x14ac:dyDescent="0.25">
      <c r="A403" s="2009"/>
      <c r="B403" s="2010"/>
      <c r="C403" s="2011"/>
      <c r="D403" s="258">
        <f t="shared" si="6"/>
        <v>0</v>
      </c>
      <c r="E403" s="2011"/>
      <c r="F403" s="2011"/>
      <c r="G403" s="2011"/>
      <c r="H403" s="2011"/>
      <c r="I403" s="2011"/>
      <c r="J403" s="2011"/>
      <c r="K403" s="2471"/>
      <c r="L403" s="124"/>
    </row>
    <row r="404" spans="1:12" ht="15.75" x14ac:dyDescent="0.25">
      <c r="A404" s="2009"/>
      <c r="B404" s="2010"/>
      <c r="C404" s="2011"/>
      <c r="D404" s="258">
        <f t="shared" si="6"/>
        <v>0</v>
      </c>
      <c r="E404" s="2011"/>
      <c r="F404" s="2011"/>
      <c r="G404" s="2011"/>
      <c r="H404" s="2011"/>
      <c r="I404" s="2011"/>
      <c r="J404" s="2011"/>
      <c r="K404" s="2471"/>
      <c r="L404" s="124"/>
    </row>
    <row r="405" spans="1:12" ht="15.75" x14ac:dyDescent="0.25">
      <c r="A405" s="2009"/>
      <c r="B405" s="2010"/>
      <c r="C405" s="2011"/>
      <c r="D405" s="258">
        <f t="shared" si="6"/>
        <v>0</v>
      </c>
      <c r="E405" s="2011"/>
      <c r="F405" s="2011"/>
      <c r="G405" s="2011"/>
      <c r="H405" s="2011"/>
      <c r="I405" s="2011"/>
      <c r="J405" s="2011"/>
      <c r="K405" s="2471"/>
      <c r="L405" s="124"/>
    </row>
    <row r="406" spans="1:12" ht="15.75" x14ac:dyDescent="0.25">
      <c r="A406" s="2009"/>
      <c r="B406" s="2010"/>
      <c r="C406" s="2011"/>
      <c r="D406" s="258">
        <f t="shared" si="6"/>
        <v>0</v>
      </c>
      <c r="E406" s="2011"/>
      <c r="F406" s="2011"/>
      <c r="G406" s="2011"/>
      <c r="H406" s="2011"/>
      <c r="I406" s="2011"/>
      <c r="J406" s="2011"/>
      <c r="K406" s="2471"/>
      <c r="L406" s="124"/>
    </row>
    <row r="407" spans="1:12" ht="15.75" x14ac:dyDescent="0.25">
      <c r="A407" s="2009"/>
      <c r="B407" s="2010"/>
      <c r="C407" s="2011"/>
      <c r="D407" s="258">
        <f t="shared" si="6"/>
        <v>0</v>
      </c>
      <c r="E407" s="2011"/>
      <c r="F407" s="2011"/>
      <c r="G407" s="2011"/>
      <c r="H407" s="2011"/>
      <c r="I407" s="2011"/>
      <c r="J407" s="2011"/>
      <c r="K407" s="2471"/>
      <c r="L407" s="124"/>
    </row>
    <row r="408" spans="1:12" ht="15.75" x14ac:dyDescent="0.25">
      <c r="A408" s="2009"/>
      <c r="B408" s="2010"/>
      <c r="C408" s="2011"/>
      <c r="D408" s="258">
        <f t="shared" si="6"/>
        <v>0</v>
      </c>
      <c r="E408" s="2011"/>
      <c r="F408" s="2011"/>
      <c r="G408" s="2011"/>
      <c r="H408" s="2011"/>
      <c r="I408" s="2011"/>
      <c r="J408" s="2011"/>
      <c r="K408" s="2471"/>
      <c r="L408" s="124"/>
    </row>
    <row r="409" spans="1:12" ht="15.75" x14ac:dyDescent="0.25">
      <c r="A409" s="2009"/>
      <c r="B409" s="2010"/>
      <c r="C409" s="2011"/>
      <c r="D409" s="258">
        <f t="shared" si="6"/>
        <v>0</v>
      </c>
      <c r="E409" s="2011"/>
      <c r="F409" s="2011"/>
      <c r="G409" s="2011"/>
      <c r="H409" s="2011"/>
      <c r="I409" s="2011"/>
      <c r="J409" s="2011"/>
      <c r="K409" s="2471"/>
      <c r="L409" s="124"/>
    </row>
    <row r="410" spans="1:12" ht="15.75" x14ac:dyDescent="0.25">
      <c r="A410" s="2009"/>
      <c r="B410" s="2010"/>
      <c r="C410" s="2011"/>
      <c r="D410" s="258">
        <f t="shared" si="6"/>
        <v>0</v>
      </c>
      <c r="E410" s="2011"/>
      <c r="F410" s="2011"/>
      <c r="G410" s="2011"/>
      <c r="H410" s="2011"/>
      <c r="I410" s="2011"/>
      <c r="J410" s="2011"/>
      <c r="K410" s="2471"/>
      <c r="L410" s="124"/>
    </row>
    <row r="411" spans="1:12" ht="15.75" x14ac:dyDescent="0.25">
      <c r="A411" s="2009"/>
      <c r="B411" s="2010"/>
      <c r="C411" s="2011"/>
      <c r="D411" s="258">
        <f t="shared" si="6"/>
        <v>0</v>
      </c>
      <c r="E411" s="2011"/>
      <c r="F411" s="2011"/>
      <c r="G411" s="2011"/>
      <c r="H411" s="2011"/>
      <c r="I411" s="2011"/>
      <c r="J411" s="2011"/>
      <c r="K411" s="2471"/>
      <c r="L411" s="124"/>
    </row>
    <row r="412" spans="1:12" ht="15.75" x14ac:dyDescent="0.25">
      <c r="A412" s="2009"/>
      <c r="B412" s="2010"/>
      <c r="C412" s="2011"/>
      <c r="D412" s="258">
        <f t="shared" si="6"/>
        <v>0</v>
      </c>
      <c r="E412" s="2011"/>
      <c r="F412" s="2011"/>
      <c r="G412" s="2011"/>
      <c r="H412" s="2011"/>
      <c r="I412" s="2011"/>
      <c r="J412" s="2011"/>
      <c r="K412" s="2471"/>
      <c r="L412" s="124"/>
    </row>
    <row r="413" spans="1:12" ht="15.75" x14ac:dyDescent="0.25">
      <c r="A413" s="2009"/>
      <c r="B413" s="2010"/>
      <c r="C413" s="2011"/>
      <c r="D413" s="258">
        <f t="shared" si="6"/>
        <v>0</v>
      </c>
      <c r="E413" s="2011"/>
      <c r="F413" s="2011"/>
      <c r="G413" s="2011"/>
      <c r="H413" s="2011"/>
      <c r="I413" s="2011"/>
      <c r="J413" s="2011"/>
      <c r="K413" s="2471"/>
      <c r="L413" s="124"/>
    </row>
    <row r="414" spans="1:12" ht="15.75" x14ac:dyDescent="0.25">
      <c r="A414" s="2009"/>
      <c r="B414" s="2010"/>
      <c r="C414" s="2011"/>
      <c r="D414" s="258">
        <f t="shared" si="6"/>
        <v>0</v>
      </c>
      <c r="E414" s="2011"/>
      <c r="F414" s="2011"/>
      <c r="G414" s="2011"/>
      <c r="H414" s="2011"/>
      <c r="I414" s="2011"/>
      <c r="J414" s="2011"/>
      <c r="K414" s="2471"/>
      <c r="L414" s="124"/>
    </row>
    <row r="415" spans="1:12" ht="15.75" x14ac:dyDescent="0.25">
      <c r="A415" s="2009"/>
      <c r="B415" s="2010"/>
      <c r="C415" s="2011"/>
      <c r="D415" s="258">
        <f t="shared" si="6"/>
        <v>0</v>
      </c>
      <c r="E415" s="2011"/>
      <c r="F415" s="2011"/>
      <c r="G415" s="2011"/>
      <c r="H415" s="2011"/>
      <c r="I415" s="2011"/>
      <c r="J415" s="2011"/>
      <c r="K415" s="2471"/>
      <c r="L415" s="124"/>
    </row>
    <row r="416" spans="1:12" ht="15.75" x14ac:dyDescent="0.25">
      <c r="A416" s="2009"/>
      <c r="B416" s="2010"/>
      <c r="C416" s="2011"/>
      <c r="D416" s="258">
        <f t="shared" si="6"/>
        <v>0</v>
      </c>
      <c r="E416" s="2011"/>
      <c r="F416" s="2011"/>
      <c r="G416" s="2011"/>
      <c r="H416" s="2011"/>
      <c r="I416" s="2011"/>
      <c r="J416" s="2011"/>
      <c r="K416" s="2471"/>
      <c r="L416" s="124"/>
    </row>
    <row r="417" spans="1:12" ht="15.75" x14ac:dyDescent="0.25">
      <c r="A417" s="2009"/>
      <c r="B417" s="2010"/>
      <c r="C417" s="2011"/>
      <c r="D417" s="258">
        <f t="shared" si="6"/>
        <v>0</v>
      </c>
      <c r="E417" s="2011"/>
      <c r="F417" s="2011"/>
      <c r="G417" s="2011"/>
      <c r="H417" s="2011"/>
      <c r="I417" s="2011"/>
      <c r="J417" s="2011"/>
      <c r="K417" s="2471"/>
      <c r="L417" s="124"/>
    </row>
    <row r="418" spans="1:12" ht="15.75" x14ac:dyDescent="0.25">
      <c r="A418" s="2009"/>
      <c r="B418" s="2010"/>
      <c r="C418" s="2011"/>
      <c r="D418" s="258">
        <f t="shared" si="6"/>
        <v>0</v>
      </c>
      <c r="E418" s="2011"/>
      <c r="F418" s="2011"/>
      <c r="G418" s="2011"/>
      <c r="H418" s="2011"/>
      <c r="I418" s="2011"/>
      <c r="J418" s="2011"/>
      <c r="K418" s="2471"/>
      <c r="L418" s="124"/>
    </row>
    <row r="419" spans="1:12" ht="15.75" x14ac:dyDescent="0.25">
      <c r="A419" s="2009"/>
      <c r="B419" s="2010"/>
      <c r="C419" s="2011"/>
      <c r="D419" s="258">
        <f t="shared" si="6"/>
        <v>0</v>
      </c>
      <c r="E419" s="2011"/>
      <c r="F419" s="2011"/>
      <c r="G419" s="2011"/>
      <c r="H419" s="2011"/>
      <c r="I419" s="2011"/>
      <c r="J419" s="2011"/>
      <c r="K419" s="2471"/>
      <c r="L419" s="124"/>
    </row>
    <row r="420" spans="1:12" ht="15.75" x14ac:dyDescent="0.25">
      <c r="A420" s="2009"/>
      <c r="B420" s="2010"/>
      <c r="C420" s="2011"/>
      <c r="D420" s="258">
        <f t="shared" si="6"/>
        <v>0</v>
      </c>
      <c r="E420" s="2011"/>
      <c r="F420" s="2011"/>
      <c r="G420" s="2011"/>
      <c r="H420" s="2011"/>
      <c r="I420" s="2011"/>
      <c r="J420" s="2011"/>
      <c r="K420" s="2471"/>
      <c r="L420" s="124"/>
    </row>
    <row r="421" spans="1:12" ht="15.75" x14ac:dyDescent="0.25">
      <c r="A421" s="2009"/>
      <c r="B421" s="2010"/>
      <c r="C421" s="2011"/>
      <c r="D421" s="258">
        <f t="shared" si="6"/>
        <v>0</v>
      </c>
      <c r="E421" s="2011"/>
      <c r="F421" s="2011"/>
      <c r="G421" s="2011"/>
      <c r="H421" s="2011"/>
      <c r="I421" s="2011"/>
      <c r="J421" s="2011"/>
      <c r="K421" s="2471"/>
      <c r="L421" s="124"/>
    </row>
    <row r="422" spans="1:12" ht="15.75" x14ac:dyDescent="0.25">
      <c r="A422" s="2009"/>
      <c r="B422" s="2010"/>
      <c r="C422" s="2011"/>
      <c r="D422" s="258">
        <f t="shared" si="6"/>
        <v>0</v>
      </c>
      <c r="E422" s="2011"/>
      <c r="F422" s="2011"/>
      <c r="G422" s="2011"/>
      <c r="H422" s="2011"/>
      <c r="I422" s="2011"/>
      <c r="J422" s="2011"/>
      <c r="K422" s="2471"/>
      <c r="L422" s="124"/>
    </row>
    <row r="423" spans="1:12" ht="15.75" x14ac:dyDescent="0.25">
      <c r="A423" s="2009"/>
      <c r="B423" s="2010"/>
      <c r="C423" s="2011"/>
      <c r="D423" s="258">
        <f t="shared" si="6"/>
        <v>0</v>
      </c>
      <c r="E423" s="2011"/>
      <c r="F423" s="2011"/>
      <c r="G423" s="2011"/>
      <c r="H423" s="2011"/>
      <c r="I423" s="2011"/>
      <c r="J423" s="2011"/>
      <c r="K423" s="2471"/>
      <c r="L423" s="124"/>
    </row>
    <row r="424" spans="1:12" ht="15.75" x14ac:dyDescent="0.25">
      <c r="A424" s="2009"/>
      <c r="B424" s="2010"/>
      <c r="C424" s="2011"/>
      <c r="D424" s="258">
        <f t="shared" si="6"/>
        <v>0</v>
      </c>
      <c r="E424" s="2011"/>
      <c r="F424" s="2011"/>
      <c r="G424" s="2011"/>
      <c r="H424" s="2011"/>
      <c r="I424" s="2011"/>
      <c r="J424" s="2011"/>
      <c r="K424" s="2471"/>
      <c r="L424" s="124"/>
    </row>
    <row r="425" spans="1:12" ht="15.75" x14ac:dyDescent="0.25">
      <c r="A425" s="2009"/>
      <c r="B425" s="2010"/>
      <c r="C425" s="2011"/>
      <c r="D425" s="258">
        <f t="shared" si="6"/>
        <v>0</v>
      </c>
      <c r="E425" s="2011"/>
      <c r="F425" s="2011"/>
      <c r="G425" s="2011"/>
      <c r="H425" s="2011"/>
      <c r="I425" s="2011"/>
      <c r="J425" s="2011"/>
      <c r="K425" s="2471"/>
      <c r="L425" s="124"/>
    </row>
    <row r="426" spans="1:12" ht="15.75" x14ac:dyDescent="0.25">
      <c r="A426" s="2009"/>
      <c r="B426" s="2010"/>
      <c r="C426" s="2011"/>
      <c r="D426" s="258">
        <f t="shared" si="6"/>
        <v>0</v>
      </c>
      <c r="E426" s="2011"/>
      <c r="F426" s="2011"/>
      <c r="G426" s="2011"/>
      <c r="H426" s="2011"/>
      <c r="I426" s="2011"/>
      <c r="J426" s="2011"/>
      <c r="K426" s="2471"/>
      <c r="L426" s="124"/>
    </row>
    <row r="427" spans="1:12" ht="15.75" x14ac:dyDescent="0.25">
      <c r="A427" s="2009"/>
      <c r="B427" s="2010"/>
      <c r="C427" s="2011"/>
      <c r="D427" s="258">
        <f t="shared" si="6"/>
        <v>0</v>
      </c>
      <c r="E427" s="2011"/>
      <c r="F427" s="2011"/>
      <c r="G427" s="2011"/>
      <c r="H427" s="2011"/>
      <c r="I427" s="2011"/>
      <c r="J427" s="2011"/>
      <c r="K427" s="2471"/>
      <c r="L427" s="124"/>
    </row>
    <row r="428" spans="1:12" ht="15.75" x14ac:dyDescent="0.25">
      <c r="A428" s="2009"/>
      <c r="B428" s="2010"/>
      <c r="C428" s="2011"/>
      <c r="D428" s="258">
        <f t="shared" si="6"/>
        <v>0</v>
      </c>
      <c r="E428" s="2011"/>
      <c r="F428" s="2011"/>
      <c r="G428" s="2011"/>
      <c r="H428" s="2011"/>
      <c r="I428" s="2011"/>
      <c r="J428" s="2011"/>
      <c r="K428" s="2471"/>
      <c r="L428" s="124"/>
    </row>
    <row r="429" spans="1:12" ht="15.75" x14ac:dyDescent="0.25">
      <c r="A429" s="2009"/>
      <c r="B429" s="2010"/>
      <c r="C429" s="2011"/>
      <c r="D429" s="258">
        <f t="shared" si="6"/>
        <v>0</v>
      </c>
      <c r="E429" s="2011"/>
      <c r="F429" s="2011"/>
      <c r="G429" s="2011"/>
      <c r="H429" s="2011"/>
      <c r="I429" s="2011"/>
      <c r="J429" s="2011"/>
      <c r="K429" s="2471"/>
      <c r="L429" s="124"/>
    </row>
    <row r="430" spans="1:12" ht="15.75" x14ac:dyDescent="0.25">
      <c r="A430" s="2009"/>
      <c r="B430" s="2010"/>
      <c r="C430" s="2011"/>
      <c r="D430" s="258">
        <f t="shared" si="6"/>
        <v>0</v>
      </c>
      <c r="E430" s="2011"/>
      <c r="F430" s="2011"/>
      <c r="G430" s="2011"/>
      <c r="H430" s="2011"/>
      <c r="I430" s="2011"/>
      <c r="J430" s="2011"/>
      <c r="K430" s="2471"/>
      <c r="L430" s="124"/>
    </row>
    <row r="431" spans="1:12" ht="15.75" x14ac:dyDescent="0.25">
      <c r="A431" s="2009"/>
      <c r="B431" s="2010"/>
      <c r="C431" s="2011"/>
      <c r="D431" s="258">
        <f t="shared" si="6"/>
        <v>0</v>
      </c>
      <c r="E431" s="2011"/>
      <c r="F431" s="2011"/>
      <c r="G431" s="2011"/>
      <c r="H431" s="2011"/>
      <c r="I431" s="2011"/>
      <c r="J431" s="2011"/>
      <c r="K431" s="2471"/>
      <c r="L431" s="124"/>
    </row>
    <row r="432" spans="1:12" ht="15.75" x14ac:dyDescent="0.25">
      <c r="A432" s="2009"/>
      <c r="B432" s="2010"/>
      <c r="C432" s="2011"/>
      <c r="D432" s="258">
        <f t="shared" si="6"/>
        <v>0</v>
      </c>
      <c r="E432" s="2011"/>
      <c r="F432" s="2011"/>
      <c r="G432" s="2011"/>
      <c r="H432" s="2011"/>
      <c r="I432" s="2011"/>
      <c r="J432" s="2011"/>
      <c r="K432" s="2471"/>
      <c r="L432" s="124"/>
    </row>
    <row r="433" spans="1:12" ht="15.75" x14ac:dyDescent="0.25">
      <c r="A433" s="2009"/>
      <c r="B433" s="2010"/>
      <c r="C433" s="2011"/>
      <c r="D433" s="258">
        <f t="shared" si="6"/>
        <v>0</v>
      </c>
      <c r="E433" s="2011"/>
      <c r="F433" s="2011"/>
      <c r="G433" s="2011"/>
      <c r="H433" s="2011"/>
      <c r="I433" s="2011"/>
      <c r="J433" s="2011"/>
      <c r="K433" s="2471"/>
      <c r="L433" s="124"/>
    </row>
    <row r="434" spans="1:12" ht="15.75" x14ac:dyDescent="0.25">
      <c r="A434" s="2009"/>
      <c r="B434" s="2010"/>
      <c r="C434" s="2011"/>
      <c r="D434" s="258">
        <f t="shared" si="6"/>
        <v>0</v>
      </c>
      <c r="E434" s="2011"/>
      <c r="F434" s="2011"/>
      <c r="G434" s="2011"/>
      <c r="H434" s="2011"/>
      <c r="I434" s="2011"/>
      <c r="J434" s="2011"/>
      <c r="K434" s="2471"/>
      <c r="L434" s="124"/>
    </row>
    <row r="435" spans="1:12" ht="15.75" x14ac:dyDescent="0.25">
      <c r="A435" s="2009"/>
      <c r="B435" s="2010"/>
      <c r="C435" s="2011"/>
      <c r="D435" s="258">
        <f t="shared" si="6"/>
        <v>0</v>
      </c>
      <c r="E435" s="2011"/>
      <c r="F435" s="2011"/>
      <c r="G435" s="2011"/>
      <c r="H435" s="2011"/>
      <c r="I435" s="2011"/>
      <c r="J435" s="2011"/>
      <c r="K435" s="2471"/>
      <c r="L435" s="124"/>
    </row>
    <row r="436" spans="1:12" ht="15.75" x14ac:dyDescent="0.25">
      <c r="A436" s="2009"/>
      <c r="B436" s="2010"/>
      <c r="C436" s="2011"/>
      <c r="D436" s="258">
        <f t="shared" si="6"/>
        <v>0</v>
      </c>
      <c r="E436" s="2011"/>
      <c r="F436" s="2011"/>
      <c r="G436" s="2011"/>
      <c r="H436" s="2011"/>
      <c r="I436" s="2011"/>
      <c r="J436" s="2011"/>
      <c r="K436" s="2471"/>
      <c r="L436" s="124"/>
    </row>
    <row r="437" spans="1:12" ht="15.75" x14ac:dyDescent="0.25">
      <c r="A437" s="2009"/>
      <c r="B437" s="2010"/>
      <c r="C437" s="2011"/>
      <c r="D437" s="258">
        <f t="shared" si="6"/>
        <v>0</v>
      </c>
      <c r="E437" s="2011"/>
      <c r="F437" s="2011"/>
      <c r="G437" s="2011"/>
      <c r="H437" s="2011"/>
      <c r="I437" s="2011"/>
      <c r="J437" s="2011"/>
      <c r="K437" s="2471"/>
      <c r="L437" s="124"/>
    </row>
    <row r="438" spans="1:12" ht="15.75" x14ac:dyDescent="0.25">
      <c r="A438" s="2009"/>
      <c r="B438" s="2010"/>
      <c r="C438" s="2011"/>
      <c r="D438" s="258">
        <f t="shared" si="6"/>
        <v>0</v>
      </c>
      <c r="E438" s="2011"/>
      <c r="F438" s="2011"/>
      <c r="G438" s="2011"/>
      <c r="H438" s="2011"/>
      <c r="I438" s="2011"/>
      <c r="J438" s="2011"/>
      <c r="K438" s="2471"/>
      <c r="L438" s="124"/>
    </row>
    <row r="439" spans="1:12" ht="15.75" x14ac:dyDescent="0.25">
      <c r="A439" s="2009"/>
      <c r="B439" s="2010"/>
      <c r="C439" s="2011"/>
      <c r="D439" s="258">
        <f t="shared" si="6"/>
        <v>0</v>
      </c>
      <c r="E439" s="2011"/>
      <c r="F439" s="2011"/>
      <c r="G439" s="2011"/>
      <c r="H439" s="2011"/>
      <c r="I439" s="2011"/>
      <c r="J439" s="2011"/>
      <c r="K439" s="2471"/>
      <c r="L439" s="124"/>
    </row>
    <row r="440" spans="1:12" ht="15.75" x14ac:dyDescent="0.25">
      <c r="A440" s="2009"/>
      <c r="B440" s="2010"/>
      <c r="C440" s="2011"/>
      <c r="D440" s="258">
        <f t="shared" si="6"/>
        <v>0</v>
      </c>
      <c r="E440" s="2011"/>
      <c r="F440" s="2011"/>
      <c r="G440" s="2011"/>
      <c r="H440" s="2011"/>
      <c r="I440" s="2011"/>
      <c r="J440" s="2011"/>
      <c r="K440" s="2471"/>
      <c r="L440" s="124"/>
    </row>
    <row r="441" spans="1:12" ht="15.75" x14ac:dyDescent="0.25">
      <c r="A441" s="2009"/>
      <c r="B441" s="2010"/>
      <c r="C441" s="2011"/>
      <c r="D441" s="258">
        <f t="shared" si="6"/>
        <v>0</v>
      </c>
      <c r="E441" s="2011"/>
      <c r="F441" s="2011"/>
      <c r="G441" s="2011"/>
      <c r="H441" s="2011"/>
      <c r="I441" s="2011"/>
      <c r="J441" s="2011"/>
      <c r="K441" s="2471"/>
      <c r="L441" s="124"/>
    </row>
    <row r="442" spans="1:12" ht="15.75" x14ac:dyDescent="0.25">
      <c r="A442" s="2009"/>
      <c r="B442" s="2010"/>
      <c r="C442" s="2011"/>
      <c r="D442" s="258">
        <f t="shared" si="6"/>
        <v>0</v>
      </c>
      <c r="E442" s="2011"/>
      <c r="F442" s="2011"/>
      <c r="G442" s="2011"/>
      <c r="H442" s="2011"/>
      <c r="I442" s="2011"/>
      <c r="J442" s="2011"/>
      <c r="K442" s="2471"/>
      <c r="L442" s="124"/>
    </row>
    <row r="443" spans="1:12" ht="15.75" x14ac:dyDescent="0.25">
      <c r="A443" s="2009"/>
      <c r="B443" s="2010"/>
      <c r="C443" s="2011"/>
      <c r="D443" s="258">
        <f t="shared" si="6"/>
        <v>0</v>
      </c>
      <c r="E443" s="2011"/>
      <c r="F443" s="2011"/>
      <c r="G443" s="2011"/>
      <c r="H443" s="2011"/>
      <c r="I443" s="2011"/>
      <c r="J443" s="2011"/>
      <c r="K443" s="2471"/>
      <c r="L443" s="124"/>
    </row>
    <row r="444" spans="1:12" ht="15.75" x14ac:dyDescent="0.25">
      <c r="A444" s="2009"/>
      <c r="B444" s="2010"/>
      <c r="C444" s="2011"/>
      <c r="D444" s="258">
        <f t="shared" si="6"/>
        <v>0</v>
      </c>
      <c r="E444" s="2011"/>
      <c r="F444" s="2011"/>
      <c r="G444" s="2011"/>
      <c r="H444" s="2011"/>
      <c r="I444" s="2011"/>
      <c r="J444" s="2011"/>
      <c r="K444" s="2471"/>
      <c r="L444" s="124"/>
    </row>
    <row r="445" spans="1:12" ht="15.75" x14ac:dyDescent="0.25">
      <c r="A445" s="2009"/>
      <c r="B445" s="2010"/>
      <c r="C445" s="2011"/>
      <c r="D445" s="258">
        <f t="shared" si="6"/>
        <v>0</v>
      </c>
      <c r="E445" s="2011"/>
      <c r="F445" s="2011"/>
      <c r="G445" s="2011"/>
      <c r="H445" s="2011"/>
      <c r="I445" s="2011"/>
      <c r="J445" s="2011"/>
      <c r="K445" s="2471"/>
      <c r="L445" s="124"/>
    </row>
    <row r="446" spans="1:12" ht="15.75" x14ac:dyDescent="0.25">
      <c r="A446" s="2009"/>
      <c r="B446" s="2010"/>
      <c r="C446" s="2011"/>
      <c r="D446" s="258">
        <f t="shared" si="6"/>
        <v>0</v>
      </c>
      <c r="E446" s="2011"/>
      <c r="F446" s="2011"/>
      <c r="G446" s="2011"/>
      <c r="H446" s="2011"/>
      <c r="I446" s="2011"/>
      <c r="J446" s="2011"/>
      <c r="K446" s="2471"/>
      <c r="L446" s="124"/>
    </row>
    <row r="447" spans="1:12" ht="15.75" x14ac:dyDescent="0.25">
      <c r="A447" s="2009"/>
      <c r="B447" s="2010"/>
      <c r="C447" s="2011"/>
      <c r="D447" s="258">
        <f t="shared" si="6"/>
        <v>0</v>
      </c>
      <c r="E447" s="2011"/>
      <c r="F447" s="2011"/>
      <c r="G447" s="2011"/>
      <c r="H447" s="2011"/>
      <c r="I447" s="2011"/>
      <c r="J447" s="2011"/>
      <c r="K447" s="2471"/>
      <c r="L447" s="124"/>
    </row>
    <row r="448" spans="1:12" ht="15.75" x14ac:dyDescent="0.25">
      <c r="A448" s="2009"/>
      <c r="B448" s="2010"/>
      <c r="C448" s="2011"/>
      <c r="D448" s="258">
        <f t="shared" si="6"/>
        <v>0</v>
      </c>
      <c r="E448" s="2011"/>
      <c r="F448" s="2011"/>
      <c r="G448" s="2011"/>
      <c r="H448" s="2011"/>
      <c r="I448" s="2011"/>
      <c r="J448" s="2011"/>
      <c r="K448" s="2471"/>
      <c r="L448" s="124"/>
    </row>
    <row r="449" spans="1:12" ht="15.75" x14ac:dyDescent="0.25">
      <c r="A449" s="2009"/>
      <c r="B449" s="2010"/>
      <c r="C449" s="2011"/>
      <c r="D449" s="258">
        <f t="shared" si="6"/>
        <v>0</v>
      </c>
      <c r="E449" s="2011"/>
      <c r="F449" s="2011"/>
      <c r="G449" s="2011"/>
      <c r="H449" s="2011"/>
      <c r="I449" s="2011"/>
      <c r="J449" s="2011"/>
      <c r="K449" s="2471"/>
      <c r="L449" s="124"/>
    </row>
    <row r="450" spans="1:12" ht="15.75" x14ac:dyDescent="0.25">
      <c r="A450" s="2009"/>
      <c r="B450" s="2010"/>
      <c r="C450" s="2011"/>
      <c r="D450" s="258">
        <f t="shared" si="6"/>
        <v>0</v>
      </c>
      <c r="E450" s="2011"/>
      <c r="F450" s="2011"/>
      <c r="G450" s="2011"/>
      <c r="H450" s="2011"/>
      <c r="I450" s="2011"/>
      <c r="J450" s="2011"/>
      <c r="K450" s="2471"/>
      <c r="L450" s="124"/>
    </row>
    <row r="451" spans="1:12" ht="15.75" x14ac:dyDescent="0.25">
      <c r="A451" s="2009"/>
      <c r="B451" s="2010"/>
      <c r="C451" s="2011"/>
      <c r="D451" s="258">
        <f t="shared" si="6"/>
        <v>0</v>
      </c>
      <c r="E451" s="2011"/>
      <c r="F451" s="2011"/>
      <c r="G451" s="2011"/>
      <c r="H451" s="2011"/>
      <c r="I451" s="2011"/>
      <c r="J451" s="2011"/>
      <c r="K451" s="2471"/>
      <c r="L451" s="124"/>
    </row>
    <row r="452" spans="1:12" ht="15.75" x14ac:dyDescent="0.25">
      <c r="A452" s="2009"/>
      <c r="B452" s="2010"/>
      <c r="C452" s="2011"/>
      <c r="D452" s="258">
        <f t="shared" si="6"/>
        <v>0</v>
      </c>
      <c r="E452" s="2011"/>
      <c r="F452" s="2011"/>
      <c r="G452" s="2011"/>
      <c r="H452" s="2011"/>
      <c r="I452" s="2011"/>
      <c r="J452" s="2011"/>
      <c r="K452" s="2471"/>
      <c r="L452" s="124"/>
    </row>
    <row r="453" spans="1:12" ht="15.75" x14ac:dyDescent="0.25">
      <c r="A453" s="2009"/>
      <c r="B453" s="2010"/>
      <c r="C453" s="2011"/>
      <c r="D453" s="258">
        <f t="shared" si="6"/>
        <v>0</v>
      </c>
      <c r="E453" s="2011"/>
      <c r="F453" s="2011"/>
      <c r="G453" s="2011"/>
      <c r="H453" s="2011"/>
      <c r="I453" s="2011"/>
      <c r="J453" s="2011"/>
      <c r="K453" s="2471"/>
      <c r="L453" s="124"/>
    </row>
    <row r="454" spans="1:12" ht="15.75" x14ac:dyDescent="0.25">
      <c r="A454" s="2009"/>
      <c r="B454" s="2010"/>
      <c r="C454" s="2011"/>
      <c r="D454" s="258">
        <f t="shared" si="6"/>
        <v>0</v>
      </c>
      <c r="E454" s="2011"/>
      <c r="F454" s="2011"/>
      <c r="G454" s="2011"/>
      <c r="H454" s="2011"/>
      <c r="I454" s="2011"/>
      <c r="J454" s="2011"/>
      <c r="K454" s="2471"/>
      <c r="L454" s="124"/>
    </row>
    <row r="455" spans="1:12" ht="15.75" x14ac:dyDescent="0.25">
      <c r="A455" s="2009"/>
      <c r="B455" s="2010"/>
      <c r="C455" s="2011"/>
      <c r="D455" s="258">
        <f t="shared" si="6"/>
        <v>0</v>
      </c>
      <c r="E455" s="2011"/>
      <c r="F455" s="2011"/>
      <c r="G455" s="2011"/>
      <c r="H455" s="2011"/>
      <c r="I455" s="2011"/>
      <c r="J455" s="2011"/>
      <c r="K455" s="2471"/>
      <c r="L455" s="124"/>
    </row>
    <row r="456" spans="1:12" ht="15.75" x14ac:dyDescent="0.25">
      <c r="A456" s="2009"/>
      <c r="B456" s="2010"/>
      <c r="C456" s="2011"/>
      <c r="D456" s="258">
        <f t="shared" si="6"/>
        <v>0</v>
      </c>
      <c r="E456" s="2011"/>
      <c r="F456" s="2011"/>
      <c r="G456" s="2011"/>
      <c r="H456" s="2011"/>
      <c r="I456" s="2011"/>
      <c r="J456" s="2011"/>
      <c r="K456" s="2471"/>
      <c r="L456" s="124"/>
    </row>
    <row r="457" spans="1:12" ht="15.75" x14ac:dyDescent="0.25">
      <c r="A457" s="2009"/>
      <c r="B457" s="2010"/>
      <c r="C457" s="2011"/>
      <c r="D457" s="258">
        <f t="shared" si="6"/>
        <v>0</v>
      </c>
      <c r="E457" s="2011"/>
      <c r="F457" s="2011"/>
      <c r="G457" s="2011"/>
      <c r="H457" s="2011"/>
      <c r="I457" s="2011"/>
      <c r="J457" s="2011"/>
      <c r="K457" s="2471"/>
      <c r="L457" s="124"/>
    </row>
    <row r="458" spans="1:12" ht="15.75" x14ac:dyDescent="0.25">
      <c r="A458" s="2009"/>
      <c r="B458" s="2010"/>
      <c r="C458" s="2011"/>
      <c r="D458" s="258">
        <f t="shared" si="6"/>
        <v>0</v>
      </c>
      <c r="E458" s="2011"/>
      <c r="F458" s="2011"/>
      <c r="G458" s="2011"/>
      <c r="H458" s="2011"/>
      <c r="I458" s="2011"/>
      <c r="J458" s="2011"/>
      <c r="K458" s="2471"/>
      <c r="L458" s="124"/>
    </row>
    <row r="459" spans="1:12" ht="15.75" x14ac:dyDescent="0.25">
      <c r="A459" s="2009"/>
      <c r="B459" s="2010"/>
      <c r="C459" s="2011"/>
      <c r="D459" s="258">
        <f t="shared" si="6"/>
        <v>0</v>
      </c>
      <c r="E459" s="2011"/>
      <c r="F459" s="2011"/>
      <c r="G459" s="2011"/>
      <c r="H459" s="2011"/>
      <c r="I459" s="2011"/>
      <c r="J459" s="2011"/>
      <c r="K459" s="2471"/>
      <c r="L459" s="124"/>
    </row>
    <row r="460" spans="1:12" ht="15.75" x14ac:dyDescent="0.25">
      <c r="A460" s="2009"/>
      <c r="B460" s="2010"/>
      <c r="C460" s="2011"/>
      <c r="D460" s="258">
        <f t="shared" si="6"/>
        <v>0</v>
      </c>
      <c r="E460" s="2011"/>
      <c r="F460" s="2011"/>
      <c r="G460" s="2011"/>
      <c r="H460" s="2011"/>
      <c r="I460" s="2011"/>
      <c r="J460" s="2011"/>
      <c r="K460" s="2471"/>
      <c r="L460" s="124"/>
    </row>
    <row r="461" spans="1:12" ht="15.75" x14ac:dyDescent="0.25">
      <c r="A461" s="2009"/>
      <c r="B461" s="2010"/>
      <c r="C461" s="2011"/>
      <c r="D461" s="258">
        <f t="shared" si="6"/>
        <v>0</v>
      </c>
      <c r="E461" s="2011"/>
      <c r="F461" s="2011"/>
      <c r="G461" s="2011"/>
      <c r="H461" s="2011"/>
      <c r="I461" s="2011"/>
      <c r="J461" s="2011"/>
      <c r="K461" s="2471"/>
      <c r="L461" s="124"/>
    </row>
    <row r="462" spans="1:12" ht="15.75" x14ac:dyDescent="0.25">
      <c r="A462" s="2009"/>
      <c r="B462" s="2010"/>
      <c r="C462" s="2011"/>
      <c r="D462" s="258">
        <f t="shared" si="6"/>
        <v>0</v>
      </c>
      <c r="E462" s="2011"/>
      <c r="F462" s="2011"/>
      <c r="G462" s="2011"/>
      <c r="H462" s="2011"/>
      <c r="I462" s="2011"/>
      <c r="J462" s="2011"/>
      <c r="K462" s="2471"/>
      <c r="L462" s="124"/>
    </row>
    <row r="463" spans="1:12" ht="15.75" x14ac:dyDescent="0.25">
      <c r="A463" s="2009"/>
      <c r="B463" s="2010"/>
      <c r="C463" s="2011"/>
      <c r="D463" s="258">
        <f t="shared" si="6"/>
        <v>0</v>
      </c>
      <c r="E463" s="2011"/>
      <c r="F463" s="2011"/>
      <c r="G463" s="2011"/>
      <c r="H463" s="2011"/>
      <c r="I463" s="2011"/>
      <c r="J463" s="2011"/>
      <c r="K463" s="2471"/>
      <c r="L463" s="124"/>
    </row>
    <row r="464" spans="1:12" ht="15.75" x14ac:dyDescent="0.25">
      <c r="A464" s="2009"/>
      <c r="B464" s="2010"/>
      <c r="C464" s="2011"/>
      <c r="D464" s="258">
        <f t="shared" ref="D464:D527" si="7">+C464*(100-E464)/100</f>
        <v>0</v>
      </c>
      <c r="E464" s="2011"/>
      <c r="F464" s="2011"/>
      <c r="G464" s="2011"/>
      <c r="H464" s="2011"/>
      <c r="I464" s="2011"/>
      <c r="J464" s="2011"/>
      <c r="K464" s="2471"/>
      <c r="L464" s="124"/>
    </row>
    <row r="465" spans="1:12" ht="15.75" x14ac:dyDescent="0.25">
      <c r="A465" s="2009"/>
      <c r="B465" s="2010"/>
      <c r="C465" s="2011"/>
      <c r="D465" s="258">
        <f t="shared" si="7"/>
        <v>0</v>
      </c>
      <c r="E465" s="2011"/>
      <c r="F465" s="2011"/>
      <c r="G465" s="2011"/>
      <c r="H465" s="2011"/>
      <c r="I465" s="2011"/>
      <c r="J465" s="2011"/>
      <c r="K465" s="2471"/>
      <c r="L465" s="124"/>
    </row>
    <row r="466" spans="1:12" ht="15.75" x14ac:dyDescent="0.25">
      <c r="A466" s="2009"/>
      <c r="B466" s="2010"/>
      <c r="C466" s="2011"/>
      <c r="D466" s="258">
        <f t="shared" si="7"/>
        <v>0</v>
      </c>
      <c r="E466" s="2011"/>
      <c r="F466" s="2011"/>
      <c r="G466" s="2011"/>
      <c r="H466" s="2011"/>
      <c r="I466" s="2011"/>
      <c r="J466" s="2011"/>
      <c r="K466" s="2471"/>
      <c r="L466" s="124"/>
    </row>
    <row r="467" spans="1:12" ht="15.75" x14ac:dyDescent="0.25">
      <c r="A467" s="2009"/>
      <c r="B467" s="2010"/>
      <c r="C467" s="2011"/>
      <c r="D467" s="258">
        <f t="shared" si="7"/>
        <v>0</v>
      </c>
      <c r="E467" s="2011"/>
      <c r="F467" s="2011"/>
      <c r="G467" s="2011"/>
      <c r="H467" s="2011"/>
      <c r="I467" s="2011"/>
      <c r="J467" s="2011"/>
      <c r="K467" s="2471"/>
      <c r="L467" s="124"/>
    </row>
    <row r="468" spans="1:12" ht="15.75" x14ac:dyDescent="0.25">
      <c r="A468" s="2009"/>
      <c r="B468" s="2010"/>
      <c r="C468" s="2011"/>
      <c r="D468" s="258">
        <f t="shared" si="7"/>
        <v>0</v>
      </c>
      <c r="E468" s="2011"/>
      <c r="F468" s="2011"/>
      <c r="G468" s="2011"/>
      <c r="H468" s="2011"/>
      <c r="I468" s="2011"/>
      <c r="J468" s="2011"/>
      <c r="K468" s="2471"/>
      <c r="L468" s="124"/>
    </row>
    <row r="469" spans="1:12" ht="15.75" x14ac:dyDescent="0.25">
      <c r="A469" s="2009"/>
      <c r="B469" s="2010"/>
      <c r="C469" s="2011"/>
      <c r="D469" s="258">
        <f t="shared" si="7"/>
        <v>0</v>
      </c>
      <c r="E469" s="2011"/>
      <c r="F469" s="2011"/>
      <c r="G469" s="2011"/>
      <c r="H469" s="2011"/>
      <c r="I469" s="2011"/>
      <c r="J469" s="2011"/>
      <c r="K469" s="2471"/>
      <c r="L469" s="124"/>
    </row>
    <row r="470" spans="1:12" ht="15.75" x14ac:dyDescent="0.25">
      <c r="A470" s="2009"/>
      <c r="B470" s="2010"/>
      <c r="C470" s="2011"/>
      <c r="D470" s="258">
        <f t="shared" si="7"/>
        <v>0</v>
      </c>
      <c r="E470" s="2011"/>
      <c r="F470" s="2011"/>
      <c r="G470" s="2011"/>
      <c r="H470" s="2011"/>
      <c r="I470" s="2011"/>
      <c r="J470" s="2011"/>
      <c r="K470" s="2471"/>
      <c r="L470" s="124"/>
    </row>
    <row r="471" spans="1:12" ht="15.75" x14ac:dyDescent="0.25">
      <c r="A471" s="2009"/>
      <c r="B471" s="2010"/>
      <c r="C471" s="2011"/>
      <c r="D471" s="258">
        <f t="shared" si="7"/>
        <v>0</v>
      </c>
      <c r="E471" s="2011"/>
      <c r="F471" s="2011"/>
      <c r="G471" s="2011"/>
      <c r="H471" s="2011"/>
      <c r="I471" s="2011"/>
      <c r="J471" s="2011"/>
      <c r="K471" s="2471"/>
      <c r="L471" s="124"/>
    </row>
    <row r="472" spans="1:12" ht="15.75" x14ac:dyDescent="0.25">
      <c r="A472" s="2009"/>
      <c r="B472" s="2010"/>
      <c r="C472" s="2011"/>
      <c r="D472" s="258">
        <f t="shared" si="7"/>
        <v>0</v>
      </c>
      <c r="E472" s="2011"/>
      <c r="F472" s="2011"/>
      <c r="G472" s="2011"/>
      <c r="H472" s="2011"/>
      <c r="I472" s="2011"/>
      <c r="J472" s="2011"/>
      <c r="K472" s="2471"/>
      <c r="L472" s="124"/>
    </row>
    <row r="473" spans="1:12" ht="15.75" x14ac:dyDescent="0.25">
      <c r="A473" s="2009"/>
      <c r="B473" s="2010"/>
      <c r="C473" s="2011"/>
      <c r="D473" s="258">
        <f t="shared" si="7"/>
        <v>0</v>
      </c>
      <c r="E473" s="2011"/>
      <c r="F473" s="2011"/>
      <c r="G473" s="2011"/>
      <c r="H473" s="2011"/>
      <c r="I473" s="2011"/>
      <c r="J473" s="2011"/>
      <c r="K473" s="2471"/>
      <c r="L473" s="124"/>
    </row>
    <row r="474" spans="1:12" ht="15.75" x14ac:dyDescent="0.25">
      <c r="A474" s="2009"/>
      <c r="B474" s="2010"/>
      <c r="C474" s="2011"/>
      <c r="D474" s="258">
        <f t="shared" si="7"/>
        <v>0</v>
      </c>
      <c r="E474" s="2011"/>
      <c r="F474" s="2011"/>
      <c r="G474" s="2011"/>
      <c r="H474" s="2011"/>
      <c r="I474" s="2011"/>
      <c r="J474" s="2011"/>
      <c r="K474" s="2471"/>
      <c r="L474" s="124"/>
    </row>
    <row r="475" spans="1:12" ht="15.75" x14ac:dyDescent="0.25">
      <c r="A475" s="2009"/>
      <c r="B475" s="2010"/>
      <c r="C475" s="2011"/>
      <c r="D475" s="258">
        <f t="shared" si="7"/>
        <v>0</v>
      </c>
      <c r="E475" s="2011"/>
      <c r="F475" s="2011"/>
      <c r="G475" s="2011"/>
      <c r="H475" s="2011"/>
      <c r="I475" s="2011"/>
      <c r="J475" s="2011"/>
      <c r="K475" s="2471"/>
      <c r="L475" s="124"/>
    </row>
    <row r="476" spans="1:12" ht="15.75" x14ac:dyDescent="0.25">
      <c r="A476" s="2009"/>
      <c r="B476" s="2010"/>
      <c r="C476" s="2011"/>
      <c r="D476" s="258">
        <f t="shared" si="7"/>
        <v>0</v>
      </c>
      <c r="E476" s="2011"/>
      <c r="F476" s="2011"/>
      <c r="G476" s="2011"/>
      <c r="H476" s="2011"/>
      <c r="I476" s="2011"/>
      <c r="J476" s="2011"/>
      <c r="K476" s="2471"/>
      <c r="L476" s="124"/>
    </row>
    <row r="477" spans="1:12" ht="15.75" x14ac:dyDescent="0.25">
      <c r="A477" s="2009"/>
      <c r="B477" s="2010"/>
      <c r="C477" s="2011"/>
      <c r="D477" s="258">
        <f t="shared" si="7"/>
        <v>0</v>
      </c>
      <c r="E477" s="2011"/>
      <c r="F477" s="2011"/>
      <c r="G477" s="2011"/>
      <c r="H477" s="2011"/>
      <c r="I477" s="2011"/>
      <c r="J477" s="2011"/>
      <c r="K477" s="2471"/>
      <c r="L477" s="124"/>
    </row>
    <row r="478" spans="1:12" ht="15.75" x14ac:dyDescent="0.25">
      <c r="A478" s="2009"/>
      <c r="B478" s="2010"/>
      <c r="C478" s="2011"/>
      <c r="D478" s="258">
        <f t="shared" si="7"/>
        <v>0</v>
      </c>
      <c r="E478" s="2011"/>
      <c r="F478" s="2011"/>
      <c r="G478" s="2011"/>
      <c r="H478" s="2011"/>
      <c r="I478" s="2011"/>
      <c r="J478" s="2011"/>
      <c r="K478" s="2471"/>
      <c r="L478" s="124"/>
    </row>
    <row r="479" spans="1:12" ht="15.75" x14ac:dyDescent="0.25">
      <c r="A479" s="2009"/>
      <c r="B479" s="2010"/>
      <c r="C479" s="2011"/>
      <c r="D479" s="258">
        <f t="shared" si="7"/>
        <v>0</v>
      </c>
      <c r="E479" s="2011"/>
      <c r="F479" s="2011"/>
      <c r="G479" s="2011"/>
      <c r="H479" s="2011"/>
      <c r="I479" s="2011"/>
      <c r="J479" s="2011"/>
      <c r="K479" s="2471"/>
      <c r="L479" s="124"/>
    </row>
    <row r="480" spans="1:12" ht="15.75" x14ac:dyDescent="0.25">
      <c r="A480" s="2009"/>
      <c r="B480" s="2010"/>
      <c r="C480" s="2011"/>
      <c r="D480" s="258">
        <f t="shared" si="7"/>
        <v>0</v>
      </c>
      <c r="E480" s="2011"/>
      <c r="F480" s="2011"/>
      <c r="G480" s="2011"/>
      <c r="H480" s="2011"/>
      <c r="I480" s="2011"/>
      <c r="J480" s="2011"/>
      <c r="K480" s="2471"/>
      <c r="L480" s="124"/>
    </row>
    <row r="481" spans="1:12" ht="15.75" x14ac:dyDescent="0.25">
      <c r="A481" s="2009"/>
      <c r="B481" s="2010"/>
      <c r="C481" s="2011"/>
      <c r="D481" s="258">
        <f t="shared" si="7"/>
        <v>0</v>
      </c>
      <c r="E481" s="2011"/>
      <c r="F481" s="2011"/>
      <c r="G481" s="2011"/>
      <c r="H481" s="2011"/>
      <c r="I481" s="2011"/>
      <c r="J481" s="2011"/>
      <c r="K481" s="2471"/>
      <c r="L481" s="124"/>
    </row>
    <row r="482" spans="1:12" ht="15.75" x14ac:dyDescent="0.25">
      <c r="A482" s="2009"/>
      <c r="B482" s="2010"/>
      <c r="C482" s="2011"/>
      <c r="D482" s="258">
        <f t="shared" si="7"/>
        <v>0</v>
      </c>
      <c r="E482" s="2011"/>
      <c r="F482" s="2011"/>
      <c r="G482" s="2011"/>
      <c r="H482" s="2011"/>
      <c r="I482" s="2011"/>
      <c r="J482" s="2011"/>
      <c r="K482" s="2471"/>
      <c r="L482" s="124"/>
    </row>
    <row r="483" spans="1:12" ht="15.75" x14ac:dyDescent="0.25">
      <c r="A483" s="2009"/>
      <c r="B483" s="2010"/>
      <c r="C483" s="2011"/>
      <c r="D483" s="258">
        <f t="shared" si="7"/>
        <v>0</v>
      </c>
      <c r="E483" s="2011"/>
      <c r="F483" s="2011"/>
      <c r="G483" s="2011"/>
      <c r="H483" s="2011"/>
      <c r="I483" s="2011"/>
      <c r="J483" s="2011"/>
      <c r="K483" s="2471"/>
      <c r="L483" s="124"/>
    </row>
    <row r="484" spans="1:12" ht="15.75" x14ac:dyDescent="0.25">
      <c r="A484" s="2009"/>
      <c r="B484" s="2010"/>
      <c r="C484" s="2011"/>
      <c r="D484" s="258">
        <f t="shared" si="7"/>
        <v>0</v>
      </c>
      <c r="E484" s="2011"/>
      <c r="F484" s="2011"/>
      <c r="G484" s="2011"/>
      <c r="H484" s="2011"/>
      <c r="I484" s="2011"/>
      <c r="J484" s="2011"/>
      <c r="K484" s="2471"/>
      <c r="L484" s="124"/>
    </row>
    <row r="485" spans="1:12" ht="15.75" x14ac:dyDescent="0.25">
      <c r="A485" s="2009"/>
      <c r="B485" s="2010"/>
      <c r="C485" s="2011"/>
      <c r="D485" s="258">
        <f t="shared" si="7"/>
        <v>0</v>
      </c>
      <c r="E485" s="2011"/>
      <c r="F485" s="2011"/>
      <c r="G485" s="2011"/>
      <c r="H485" s="2011"/>
      <c r="I485" s="2011"/>
      <c r="J485" s="2011"/>
      <c r="K485" s="2471"/>
      <c r="L485" s="124"/>
    </row>
    <row r="486" spans="1:12" ht="15.75" x14ac:dyDescent="0.25">
      <c r="A486" s="2009"/>
      <c r="B486" s="2010"/>
      <c r="C486" s="2011"/>
      <c r="D486" s="258">
        <f t="shared" si="7"/>
        <v>0</v>
      </c>
      <c r="E486" s="2011"/>
      <c r="F486" s="2011"/>
      <c r="G486" s="2011"/>
      <c r="H486" s="2011"/>
      <c r="I486" s="2011"/>
      <c r="J486" s="2011"/>
      <c r="K486" s="2471"/>
      <c r="L486" s="124"/>
    </row>
    <row r="487" spans="1:12" ht="15.75" x14ac:dyDescent="0.25">
      <c r="A487" s="2009"/>
      <c r="B487" s="2010"/>
      <c r="C487" s="2011"/>
      <c r="D487" s="258">
        <f t="shared" si="7"/>
        <v>0</v>
      </c>
      <c r="E487" s="2011"/>
      <c r="F487" s="2011"/>
      <c r="G487" s="2011"/>
      <c r="H487" s="2011"/>
      <c r="I487" s="2011"/>
      <c r="J487" s="2011"/>
      <c r="K487" s="2471"/>
      <c r="L487" s="124"/>
    </row>
    <row r="488" spans="1:12" ht="15.75" x14ac:dyDescent="0.25">
      <c r="A488" s="2009"/>
      <c r="B488" s="2010"/>
      <c r="C488" s="2011"/>
      <c r="D488" s="258">
        <f t="shared" si="7"/>
        <v>0</v>
      </c>
      <c r="E488" s="2011"/>
      <c r="F488" s="2011"/>
      <c r="G488" s="2011"/>
      <c r="H488" s="2011"/>
      <c r="I488" s="2011"/>
      <c r="J488" s="2011"/>
      <c r="K488" s="2471"/>
      <c r="L488" s="124"/>
    </row>
    <row r="489" spans="1:12" ht="15.75" x14ac:dyDescent="0.25">
      <c r="A489" s="2009"/>
      <c r="B489" s="2010"/>
      <c r="C489" s="2011"/>
      <c r="D489" s="258">
        <f t="shared" si="7"/>
        <v>0</v>
      </c>
      <c r="E489" s="2011"/>
      <c r="F489" s="2011"/>
      <c r="G489" s="2011"/>
      <c r="H489" s="2011"/>
      <c r="I489" s="2011"/>
      <c r="J489" s="2011"/>
      <c r="K489" s="2471"/>
      <c r="L489" s="124"/>
    </row>
    <row r="490" spans="1:12" ht="15.75" x14ac:dyDescent="0.25">
      <c r="A490" s="2009"/>
      <c r="B490" s="2010"/>
      <c r="C490" s="2011"/>
      <c r="D490" s="258">
        <f t="shared" si="7"/>
        <v>0</v>
      </c>
      <c r="E490" s="2011"/>
      <c r="F490" s="2011"/>
      <c r="G490" s="2011"/>
      <c r="H490" s="2011"/>
      <c r="I490" s="2011"/>
      <c r="J490" s="2011"/>
      <c r="K490" s="2471"/>
      <c r="L490" s="124"/>
    </row>
    <row r="491" spans="1:12" ht="15.75" x14ac:dyDescent="0.25">
      <c r="A491" s="2009"/>
      <c r="B491" s="2010"/>
      <c r="C491" s="2011"/>
      <c r="D491" s="258">
        <f t="shared" si="7"/>
        <v>0</v>
      </c>
      <c r="E491" s="2011"/>
      <c r="F491" s="2011"/>
      <c r="G491" s="2011"/>
      <c r="H491" s="2011"/>
      <c r="I491" s="2011"/>
      <c r="J491" s="2011"/>
      <c r="K491" s="2471"/>
      <c r="L491" s="124"/>
    </row>
    <row r="492" spans="1:12" ht="15.75" x14ac:dyDescent="0.25">
      <c r="A492" s="2009"/>
      <c r="B492" s="2010"/>
      <c r="C492" s="2011"/>
      <c r="D492" s="258">
        <f t="shared" si="7"/>
        <v>0</v>
      </c>
      <c r="E492" s="2011"/>
      <c r="F492" s="2011"/>
      <c r="G492" s="2011"/>
      <c r="H492" s="2011"/>
      <c r="I492" s="2011"/>
      <c r="J492" s="2011"/>
      <c r="K492" s="2471"/>
      <c r="L492" s="124"/>
    </row>
    <row r="493" spans="1:12" ht="15.75" x14ac:dyDescent="0.25">
      <c r="A493" s="2009"/>
      <c r="B493" s="2010"/>
      <c r="C493" s="2011"/>
      <c r="D493" s="258">
        <f t="shared" si="7"/>
        <v>0</v>
      </c>
      <c r="E493" s="2011"/>
      <c r="F493" s="2011"/>
      <c r="G493" s="2011"/>
      <c r="H493" s="2011"/>
      <c r="I493" s="2011"/>
      <c r="J493" s="2011"/>
      <c r="K493" s="2471"/>
      <c r="L493" s="124"/>
    </row>
    <row r="494" spans="1:12" ht="15.75" x14ac:dyDescent="0.25">
      <c r="A494" s="2009"/>
      <c r="B494" s="2010"/>
      <c r="C494" s="2011"/>
      <c r="D494" s="258">
        <f t="shared" si="7"/>
        <v>0</v>
      </c>
      <c r="E494" s="2011"/>
      <c r="F494" s="2011"/>
      <c r="G494" s="2011"/>
      <c r="H494" s="2011"/>
      <c r="I494" s="2011"/>
      <c r="J494" s="2011"/>
      <c r="K494" s="2471"/>
      <c r="L494" s="124"/>
    </row>
    <row r="495" spans="1:12" ht="15.75" x14ac:dyDescent="0.25">
      <c r="A495" s="2009"/>
      <c r="B495" s="2010"/>
      <c r="C495" s="2011"/>
      <c r="D495" s="258">
        <f t="shared" si="7"/>
        <v>0</v>
      </c>
      <c r="E495" s="2011"/>
      <c r="F495" s="2011"/>
      <c r="G495" s="2011"/>
      <c r="H495" s="2011"/>
      <c r="I495" s="2011"/>
      <c r="J495" s="2011"/>
      <c r="K495" s="2471"/>
      <c r="L495" s="124"/>
    </row>
    <row r="496" spans="1:12" ht="15.75" x14ac:dyDescent="0.25">
      <c r="A496" s="2009"/>
      <c r="B496" s="2010"/>
      <c r="C496" s="2011"/>
      <c r="D496" s="258">
        <f t="shared" si="7"/>
        <v>0</v>
      </c>
      <c r="E496" s="2011"/>
      <c r="F496" s="2011"/>
      <c r="G496" s="2011"/>
      <c r="H496" s="2011"/>
      <c r="I496" s="2011"/>
      <c r="J496" s="2011"/>
      <c r="K496" s="2471"/>
      <c r="L496" s="124"/>
    </row>
    <row r="497" spans="1:12" ht="15.75" x14ac:dyDescent="0.25">
      <c r="A497" s="2009"/>
      <c r="B497" s="2010"/>
      <c r="C497" s="2011"/>
      <c r="D497" s="258">
        <f t="shared" si="7"/>
        <v>0</v>
      </c>
      <c r="E497" s="2011"/>
      <c r="F497" s="2011"/>
      <c r="G497" s="2011"/>
      <c r="H497" s="2011"/>
      <c r="I497" s="2011"/>
      <c r="J497" s="2011"/>
      <c r="K497" s="2471"/>
      <c r="L497" s="124"/>
    </row>
    <row r="498" spans="1:12" ht="15.75" x14ac:dyDescent="0.25">
      <c r="A498" s="2009"/>
      <c r="B498" s="2010"/>
      <c r="C498" s="2011"/>
      <c r="D498" s="258">
        <f t="shared" si="7"/>
        <v>0</v>
      </c>
      <c r="E498" s="2011"/>
      <c r="F498" s="2011"/>
      <c r="G498" s="2011"/>
      <c r="H498" s="2011"/>
      <c r="I498" s="2011"/>
      <c r="J498" s="2011"/>
      <c r="K498" s="2471"/>
      <c r="L498" s="124"/>
    </row>
    <row r="499" spans="1:12" ht="15.75" x14ac:dyDescent="0.25">
      <c r="A499" s="2009"/>
      <c r="B499" s="2010"/>
      <c r="C499" s="2011"/>
      <c r="D499" s="258">
        <f t="shared" si="7"/>
        <v>0</v>
      </c>
      <c r="E499" s="2011"/>
      <c r="F499" s="2011"/>
      <c r="G499" s="2011"/>
      <c r="H499" s="2011"/>
      <c r="I499" s="2011"/>
      <c r="J499" s="2011"/>
      <c r="K499" s="2471"/>
      <c r="L499" s="124"/>
    </row>
    <row r="500" spans="1:12" ht="15.75" x14ac:dyDescent="0.25">
      <c r="A500" s="2009"/>
      <c r="B500" s="2010"/>
      <c r="C500" s="2011"/>
      <c r="D500" s="258">
        <f t="shared" si="7"/>
        <v>0</v>
      </c>
      <c r="E500" s="2011"/>
      <c r="F500" s="2011"/>
      <c r="G500" s="2011"/>
      <c r="H500" s="2011"/>
      <c r="I500" s="2011"/>
      <c r="J500" s="2011"/>
      <c r="K500" s="2471"/>
      <c r="L500" s="124"/>
    </row>
    <row r="501" spans="1:12" ht="15.75" x14ac:dyDescent="0.25">
      <c r="A501" s="2009"/>
      <c r="B501" s="2010"/>
      <c r="C501" s="2011"/>
      <c r="D501" s="258">
        <f t="shared" si="7"/>
        <v>0</v>
      </c>
      <c r="E501" s="2011"/>
      <c r="F501" s="2011"/>
      <c r="G501" s="2011"/>
      <c r="H501" s="2011"/>
      <c r="I501" s="2011"/>
      <c r="J501" s="2011"/>
      <c r="K501" s="2471"/>
      <c r="L501" s="124"/>
    </row>
    <row r="502" spans="1:12" ht="15.75" x14ac:dyDescent="0.25">
      <c r="A502" s="2009"/>
      <c r="B502" s="2010"/>
      <c r="C502" s="2011"/>
      <c r="D502" s="258">
        <f t="shared" si="7"/>
        <v>0</v>
      </c>
      <c r="E502" s="2011"/>
      <c r="F502" s="2011"/>
      <c r="G502" s="2011"/>
      <c r="H502" s="2011"/>
      <c r="I502" s="2011"/>
      <c r="J502" s="2011"/>
      <c r="K502" s="2471"/>
      <c r="L502" s="124"/>
    </row>
    <row r="503" spans="1:12" ht="15.75" x14ac:dyDescent="0.25">
      <c r="A503" s="2009"/>
      <c r="B503" s="2010"/>
      <c r="C503" s="2011"/>
      <c r="D503" s="258">
        <f t="shared" si="7"/>
        <v>0</v>
      </c>
      <c r="E503" s="2011"/>
      <c r="F503" s="2011"/>
      <c r="G503" s="2011"/>
      <c r="H503" s="2011"/>
      <c r="I503" s="2011"/>
      <c r="J503" s="2011"/>
      <c r="K503" s="2471"/>
      <c r="L503" s="124"/>
    </row>
    <row r="504" spans="1:12" ht="15.75" x14ac:dyDescent="0.25">
      <c r="A504" s="2009"/>
      <c r="B504" s="2010"/>
      <c r="C504" s="2011"/>
      <c r="D504" s="258">
        <f t="shared" si="7"/>
        <v>0</v>
      </c>
      <c r="E504" s="2011"/>
      <c r="F504" s="2011"/>
      <c r="G504" s="2011"/>
      <c r="H504" s="2011"/>
      <c r="I504" s="2011"/>
      <c r="J504" s="2011"/>
      <c r="K504" s="2471"/>
      <c r="L504" s="124"/>
    </row>
    <row r="505" spans="1:12" ht="15.75" x14ac:dyDescent="0.25">
      <c r="A505" s="2009"/>
      <c r="B505" s="2010"/>
      <c r="C505" s="2011"/>
      <c r="D505" s="258">
        <f t="shared" si="7"/>
        <v>0</v>
      </c>
      <c r="E505" s="2011"/>
      <c r="F505" s="2011"/>
      <c r="G505" s="2011"/>
      <c r="H505" s="2011"/>
      <c r="I505" s="2011"/>
      <c r="J505" s="2011"/>
      <c r="K505" s="2471"/>
      <c r="L505" s="124"/>
    </row>
    <row r="506" spans="1:12" ht="15.75" x14ac:dyDescent="0.25">
      <c r="A506" s="2009"/>
      <c r="B506" s="2010"/>
      <c r="C506" s="2011"/>
      <c r="D506" s="258">
        <f t="shared" si="7"/>
        <v>0</v>
      </c>
      <c r="E506" s="2011"/>
      <c r="F506" s="2011"/>
      <c r="G506" s="2011"/>
      <c r="H506" s="2011"/>
      <c r="I506" s="2011"/>
      <c r="J506" s="2011"/>
      <c r="K506" s="2471"/>
      <c r="L506" s="124"/>
    </row>
    <row r="507" spans="1:12" ht="15.75" x14ac:dyDescent="0.25">
      <c r="A507" s="2009"/>
      <c r="B507" s="2010"/>
      <c r="C507" s="2011"/>
      <c r="D507" s="258">
        <f t="shared" si="7"/>
        <v>0</v>
      </c>
      <c r="E507" s="2011"/>
      <c r="F507" s="2011"/>
      <c r="G507" s="2011"/>
      <c r="H507" s="2011"/>
      <c r="I507" s="2011"/>
      <c r="J507" s="2011"/>
      <c r="K507" s="2471"/>
      <c r="L507" s="124"/>
    </row>
    <row r="508" spans="1:12" ht="15.75" x14ac:dyDescent="0.25">
      <c r="A508" s="2009"/>
      <c r="B508" s="2010"/>
      <c r="C508" s="2011"/>
      <c r="D508" s="258">
        <f t="shared" si="7"/>
        <v>0</v>
      </c>
      <c r="E508" s="2011"/>
      <c r="F508" s="2011"/>
      <c r="G508" s="2011"/>
      <c r="H508" s="2011"/>
      <c r="I508" s="2011"/>
      <c r="J508" s="2011"/>
      <c r="K508" s="2471"/>
      <c r="L508" s="124"/>
    </row>
    <row r="509" spans="1:12" ht="15.75" x14ac:dyDescent="0.25">
      <c r="A509" s="2009"/>
      <c r="B509" s="2010"/>
      <c r="C509" s="2011"/>
      <c r="D509" s="258">
        <f t="shared" si="7"/>
        <v>0</v>
      </c>
      <c r="E509" s="2011"/>
      <c r="F509" s="2011"/>
      <c r="G509" s="2011"/>
      <c r="H509" s="2011"/>
      <c r="I509" s="2011"/>
      <c r="J509" s="2011"/>
      <c r="K509" s="2471"/>
      <c r="L509" s="124"/>
    </row>
    <row r="510" spans="1:12" ht="15.75" x14ac:dyDescent="0.25">
      <c r="A510" s="2009"/>
      <c r="B510" s="2010"/>
      <c r="C510" s="2011"/>
      <c r="D510" s="258">
        <f t="shared" si="7"/>
        <v>0</v>
      </c>
      <c r="E510" s="2011"/>
      <c r="F510" s="2011"/>
      <c r="G510" s="2011"/>
      <c r="H510" s="2011"/>
      <c r="I510" s="2011"/>
      <c r="J510" s="2011"/>
      <c r="K510" s="2471"/>
      <c r="L510" s="124"/>
    </row>
    <row r="511" spans="1:12" ht="15.75" x14ac:dyDescent="0.25">
      <c r="A511" s="2009"/>
      <c r="B511" s="2010"/>
      <c r="C511" s="2011"/>
      <c r="D511" s="258">
        <f t="shared" si="7"/>
        <v>0</v>
      </c>
      <c r="E511" s="2011"/>
      <c r="F511" s="2011"/>
      <c r="G511" s="2011"/>
      <c r="H511" s="2011"/>
      <c r="I511" s="2011"/>
      <c r="J511" s="2011"/>
      <c r="K511" s="2471"/>
      <c r="L511" s="124"/>
    </row>
    <row r="512" spans="1:12" ht="15.75" x14ac:dyDescent="0.25">
      <c r="A512" s="2009"/>
      <c r="B512" s="2010"/>
      <c r="C512" s="2011"/>
      <c r="D512" s="258">
        <f t="shared" si="7"/>
        <v>0</v>
      </c>
      <c r="E512" s="2011"/>
      <c r="F512" s="2011"/>
      <c r="G512" s="2011"/>
      <c r="H512" s="2011"/>
      <c r="I512" s="2011"/>
      <c r="J512" s="2011"/>
      <c r="K512" s="2471"/>
      <c r="L512" s="124"/>
    </row>
    <row r="513" spans="1:12" ht="15.75" x14ac:dyDescent="0.25">
      <c r="A513" s="2009"/>
      <c r="B513" s="2010"/>
      <c r="C513" s="2011"/>
      <c r="D513" s="258">
        <f t="shared" si="7"/>
        <v>0</v>
      </c>
      <c r="E513" s="2011"/>
      <c r="F513" s="2011"/>
      <c r="G513" s="2011"/>
      <c r="H513" s="2011"/>
      <c r="I513" s="2011"/>
      <c r="J513" s="2011"/>
      <c r="K513" s="2471"/>
      <c r="L513" s="124"/>
    </row>
    <row r="514" spans="1:12" ht="15.75" x14ac:dyDescent="0.25">
      <c r="A514" s="2009"/>
      <c r="B514" s="2010"/>
      <c r="C514" s="2011"/>
      <c r="D514" s="258">
        <f t="shared" si="7"/>
        <v>0</v>
      </c>
      <c r="E514" s="2011"/>
      <c r="F514" s="2011"/>
      <c r="G514" s="2011"/>
      <c r="H514" s="2011"/>
      <c r="I514" s="2011"/>
      <c r="J514" s="2011"/>
      <c r="K514" s="2471"/>
      <c r="L514" s="124"/>
    </row>
    <row r="515" spans="1:12" ht="15.75" x14ac:dyDescent="0.25">
      <c r="A515" s="2009"/>
      <c r="B515" s="2010"/>
      <c r="C515" s="2011"/>
      <c r="D515" s="258">
        <f t="shared" si="7"/>
        <v>0</v>
      </c>
      <c r="E515" s="2011"/>
      <c r="F515" s="2011"/>
      <c r="G515" s="2011"/>
      <c r="H515" s="2011"/>
      <c r="I515" s="2011"/>
      <c r="J515" s="2011"/>
      <c r="K515" s="2471"/>
      <c r="L515" s="124"/>
    </row>
    <row r="516" spans="1:12" ht="15.75" x14ac:dyDescent="0.25">
      <c r="A516" s="2009"/>
      <c r="B516" s="2010"/>
      <c r="C516" s="2011"/>
      <c r="D516" s="258">
        <f t="shared" si="7"/>
        <v>0</v>
      </c>
      <c r="E516" s="2011"/>
      <c r="F516" s="2011"/>
      <c r="G516" s="2011"/>
      <c r="H516" s="2011"/>
      <c r="I516" s="2011"/>
      <c r="J516" s="2011"/>
      <c r="K516" s="2471"/>
      <c r="L516" s="124"/>
    </row>
    <row r="517" spans="1:12" ht="15.75" x14ac:dyDescent="0.25">
      <c r="A517" s="2009"/>
      <c r="B517" s="2010"/>
      <c r="C517" s="2011"/>
      <c r="D517" s="258">
        <f t="shared" si="7"/>
        <v>0</v>
      </c>
      <c r="E517" s="2011"/>
      <c r="F517" s="2011"/>
      <c r="G517" s="2011"/>
      <c r="H517" s="2011"/>
      <c r="I517" s="2011"/>
      <c r="J517" s="2011"/>
      <c r="K517" s="2471"/>
      <c r="L517" s="124"/>
    </row>
    <row r="518" spans="1:12" ht="15.75" x14ac:dyDescent="0.25">
      <c r="A518" s="2009"/>
      <c r="B518" s="2010"/>
      <c r="C518" s="2011"/>
      <c r="D518" s="258">
        <f t="shared" si="7"/>
        <v>0</v>
      </c>
      <c r="E518" s="2011"/>
      <c r="F518" s="2011"/>
      <c r="G518" s="2011"/>
      <c r="H518" s="2011"/>
      <c r="I518" s="2011"/>
      <c r="J518" s="2011"/>
      <c r="K518" s="2471"/>
      <c r="L518" s="124"/>
    </row>
    <row r="519" spans="1:12" ht="15.75" x14ac:dyDescent="0.25">
      <c r="A519" s="2009"/>
      <c r="B519" s="2010"/>
      <c r="C519" s="2011"/>
      <c r="D519" s="258">
        <f t="shared" si="7"/>
        <v>0</v>
      </c>
      <c r="E519" s="2011"/>
      <c r="F519" s="2011"/>
      <c r="G519" s="2011"/>
      <c r="H519" s="2011"/>
      <c r="I519" s="2011"/>
      <c r="J519" s="2011"/>
      <c r="K519" s="2471"/>
      <c r="L519" s="124"/>
    </row>
    <row r="520" spans="1:12" ht="15.75" x14ac:dyDescent="0.25">
      <c r="A520" s="2009"/>
      <c r="B520" s="2010"/>
      <c r="C520" s="2011"/>
      <c r="D520" s="258">
        <f t="shared" si="7"/>
        <v>0</v>
      </c>
      <c r="E520" s="2011"/>
      <c r="F520" s="2011"/>
      <c r="G520" s="2011"/>
      <c r="H520" s="2011"/>
      <c r="I520" s="2011"/>
      <c r="J520" s="2011"/>
      <c r="K520" s="2471"/>
      <c r="L520" s="124"/>
    </row>
    <row r="521" spans="1:12" ht="15.75" x14ac:dyDescent="0.25">
      <c r="A521" s="2009"/>
      <c r="B521" s="2010"/>
      <c r="C521" s="2011"/>
      <c r="D521" s="258">
        <f t="shared" si="7"/>
        <v>0</v>
      </c>
      <c r="E521" s="2011"/>
      <c r="F521" s="2011"/>
      <c r="G521" s="2011"/>
      <c r="H521" s="2011"/>
      <c r="I521" s="2011"/>
      <c r="J521" s="2011"/>
      <c r="K521" s="2471"/>
      <c r="L521" s="124"/>
    </row>
    <row r="522" spans="1:12" ht="15.75" x14ac:dyDescent="0.25">
      <c r="A522" s="2009"/>
      <c r="B522" s="2010"/>
      <c r="C522" s="2011"/>
      <c r="D522" s="258">
        <f t="shared" si="7"/>
        <v>0</v>
      </c>
      <c r="E522" s="2011"/>
      <c r="F522" s="2011"/>
      <c r="G522" s="2011"/>
      <c r="H522" s="2011"/>
      <c r="I522" s="2011"/>
      <c r="J522" s="2011"/>
      <c r="K522" s="2471"/>
      <c r="L522" s="124"/>
    </row>
    <row r="523" spans="1:12" ht="15.75" x14ac:dyDescent="0.25">
      <c r="A523" s="2009"/>
      <c r="B523" s="2010"/>
      <c r="C523" s="2011"/>
      <c r="D523" s="258">
        <f t="shared" si="7"/>
        <v>0</v>
      </c>
      <c r="E523" s="2011"/>
      <c r="F523" s="2011"/>
      <c r="G523" s="2011"/>
      <c r="H523" s="2011"/>
      <c r="I523" s="2011"/>
      <c r="J523" s="2011"/>
      <c r="K523" s="2471"/>
      <c r="L523" s="124"/>
    </row>
    <row r="524" spans="1:12" ht="15.75" x14ac:dyDescent="0.25">
      <c r="A524" s="2009"/>
      <c r="B524" s="2010"/>
      <c r="C524" s="2011"/>
      <c r="D524" s="258">
        <f t="shared" si="7"/>
        <v>0</v>
      </c>
      <c r="E524" s="2011"/>
      <c r="F524" s="2011"/>
      <c r="G524" s="2011"/>
      <c r="H524" s="2011"/>
      <c r="I524" s="2011"/>
      <c r="J524" s="2011"/>
      <c r="K524" s="2471"/>
      <c r="L524" s="124"/>
    </row>
    <row r="525" spans="1:12" ht="15.75" x14ac:dyDescent="0.25">
      <c r="A525" s="2009"/>
      <c r="B525" s="2010"/>
      <c r="C525" s="2011"/>
      <c r="D525" s="258">
        <f t="shared" si="7"/>
        <v>0</v>
      </c>
      <c r="E525" s="2011"/>
      <c r="F525" s="2011"/>
      <c r="G525" s="2011"/>
      <c r="H525" s="2011"/>
      <c r="I525" s="2011"/>
      <c r="J525" s="2011"/>
      <c r="K525" s="2471"/>
      <c r="L525" s="124"/>
    </row>
    <row r="526" spans="1:12" ht="15.75" x14ac:dyDescent="0.25">
      <c r="A526" s="2009"/>
      <c r="B526" s="2010"/>
      <c r="C526" s="2011"/>
      <c r="D526" s="258">
        <f t="shared" si="7"/>
        <v>0</v>
      </c>
      <c r="E526" s="2011"/>
      <c r="F526" s="2011"/>
      <c r="G526" s="2011"/>
      <c r="H526" s="2011"/>
      <c r="I526" s="2011"/>
      <c r="J526" s="2011"/>
      <c r="K526" s="2471"/>
      <c r="L526" s="124"/>
    </row>
    <row r="527" spans="1:12" ht="15.75" x14ac:dyDescent="0.25">
      <c r="A527" s="2009"/>
      <c r="B527" s="2010"/>
      <c r="C527" s="2011"/>
      <c r="D527" s="258">
        <f t="shared" si="7"/>
        <v>0</v>
      </c>
      <c r="E527" s="2011"/>
      <c r="F527" s="2011"/>
      <c r="G527" s="2011"/>
      <c r="H527" s="2011"/>
      <c r="I527" s="2011"/>
      <c r="J527" s="2011"/>
      <c r="K527" s="2471"/>
      <c r="L527" s="124"/>
    </row>
    <row r="528" spans="1:12" ht="15.75" x14ac:dyDescent="0.25">
      <c r="A528" s="2009"/>
      <c r="B528" s="2010"/>
      <c r="C528" s="2011"/>
      <c r="D528" s="258">
        <f t="shared" ref="D528:D591" si="8">+C528*(100-E528)/100</f>
        <v>0</v>
      </c>
      <c r="E528" s="2011"/>
      <c r="F528" s="2011"/>
      <c r="G528" s="2011"/>
      <c r="H528" s="2011"/>
      <c r="I528" s="2011"/>
      <c r="J528" s="2011"/>
      <c r="K528" s="2471"/>
      <c r="L528" s="124"/>
    </row>
    <row r="529" spans="1:12" ht="15.75" x14ac:dyDescent="0.25">
      <c r="A529" s="2009"/>
      <c r="B529" s="2010"/>
      <c r="C529" s="2011"/>
      <c r="D529" s="258">
        <f t="shared" si="8"/>
        <v>0</v>
      </c>
      <c r="E529" s="2011"/>
      <c r="F529" s="2011"/>
      <c r="G529" s="2011"/>
      <c r="H529" s="2011"/>
      <c r="I529" s="2011"/>
      <c r="J529" s="2011"/>
      <c r="K529" s="2471"/>
      <c r="L529" s="124"/>
    </row>
    <row r="530" spans="1:12" ht="15.75" x14ac:dyDescent="0.25">
      <c r="A530" s="2009"/>
      <c r="B530" s="2010"/>
      <c r="C530" s="2011"/>
      <c r="D530" s="258">
        <f t="shared" si="8"/>
        <v>0</v>
      </c>
      <c r="E530" s="2011"/>
      <c r="F530" s="2011"/>
      <c r="G530" s="2011"/>
      <c r="H530" s="2011"/>
      <c r="I530" s="2011"/>
      <c r="J530" s="2011"/>
      <c r="K530" s="2471"/>
      <c r="L530" s="124"/>
    </row>
    <row r="531" spans="1:12" ht="15.75" x14ac:dyDescent="0.25">
      <c r="A531" s="2009"/>
      <c r="B531" s="2010"/>
      <c r="C531" s="2011"/>
      <c r="D531" s="258">
        <f t="shared" si="8"/>
        <v>0</v>
      </c>
      <c r="E531" s="2011"/>
      <c r="F531" s="2011"/>
      <c r="G531" s="2011"/>
      <c r="H531" s="2011"/>
      <c r="I531" s="2011"/>
      <c r="J531" s="2011"/>
      <c r="K531" s="2471"/>
      <c r="L531" s="124"/>
    </row>
    <row r="532" spans="1:12" ht="15.75" x14ac:dyDescent="0.25">
      <c r="A532" s="2009"/>
      <c r="B532" s="2010"/>
      <c r="C532" s="2011"/>
      <c r="D532" s="258">
        <f t="shared" si="8"/>
        <v>0</v>
      </c>
      <c r="E532" s="2011"/>
      <c r="F532" s="2011"/>
      <c r="G532" s="2011"/>
      <c r="H532" s="2011"/>
      <c r="I532" s="2011"/>
      <c r="J532" s="2011"/>
      <c r="K532" s="2471"/>
      <c r="L532" s="124"/>
    </row>
    <row r="533" spans="1:12" ht="15.75" x14ac:dyDescent="0.25">
      <c r="A533" s="2009"/>
      <c r="B533" s="2010"/>
      <c r="C533" s="2011"/>
      <c r="D533" s="258">
        <f t="shared" si="8"/>
        <v>0</v>
      </c>
      <c r="E533" s="2011"/>
      <c r="F533" s="2011"/>
      <c r="G533" s="2011"/>
      <c r="H533" s="2011"/>
      <c r="I533" s="2011"/>
      <c r="J533" s="2011"/>
      <c r="K533" s="2471"/>
      <c r="L533" s="124"/>
    </row>
    <row r="534" spans="1:12" ht="15.75" x14ac:dyDescent="0.25">
      <c r="A534" s="2009"/>
      <c r="B534" s="2010"/>
      <c r="C534" s="2011"/>
      <c r="D534" s="258">
        <f t="shared" si="8"/>
        <v>0</v>
      </c>
      <c r="E534" s="2011"/>
      <c r="F534" s="2011"/>
      <c r="G534" s="2011"/>
      <c r="H534" s="2011"/>
      <c r="I534" s="2011"/>
      <c r="J534" s="2011"/>
      <c r="K534" s="2471"/>
      <c r="L534" s="124"/>
    </row>
    <row r="535" spans="1:12" ht="15.75" x14ac:dyDescent="0.25">
      <c r="A535" s="2009"/>
      <c r="B535" s="2010"/>
      <c r="C535" s="2011"/>
      <c r="D535" s="258">
        <f t="shared" si="8"/>
        <v>0</v>
      </c>
      <c r="E535" s="2011"/>
      <c r="F535" s="2011"/>
      <c r="G535" s="2011"/>
      <c r="H535" s="2011"/>
      <c r="I535" s="2011"/>
      <c r="J535" s="2011"/>
      <c r="K535" s="2471"/>
      <c r="L535" s="124"/>
    </row>
    <row r="536" spans="1:12" ht="15.75" x14ac:dyDescent="0.25">
      <c r="A536" s="2009"/>
      <c r="B536" s="2010"/>
      <c r="C536" s="2011"/>
      <c r="D536" s="258">
        <f t="shared" si="8"/>
        <v>0</v>
      </c>
      <c r="E536" s="2011"/>
      <c r="F536" s="2011"/>
      <c r="G536" s="2011"/>
      <c r="H536" s="2011"/>
      <c r="I536" s="2011"/>
      <c r="J536" s="2011"/>
      <c r="K536" s="2471"/>
      <c r="L536" s="124"/>
    </row>
    <row r="537" spans="1:12" ht="15.75" x14ac:dyDescent="0.25">
      <c r="A537" s="2009"/>
      <c r="B537" s="2010"/>
      <c r="C537" s="2011"/>
      <c r="D537" s="258">
        <f t="shared" si="8"/>
        <v>0</v>
      </c>
      <c r="E537" s="2011"/>
      <c r="F537" s="2011"/>
      <c r="G537" s="2011"/>
      <c r="H537" s="2011"/>
      <c r="I537" s="2011"/>
      <c r="J537" s="2011"/>
      <c r="K537" s="2471"/>
      <c r="L537" s="124"/>
    </row>
    <row r="538" spans="1:12" ht="15.75" x14ac:dyDescent="0.25">
      <c r="A538" s="2009"/>
      <c r="B538" s="2010"/>
      <c r="C538" s="2011"/>
      <c r="D538" s="258">
        <f t="shared" si="8"/>
        <v>0</v>
      </c>
      <c r="E538" s="2011"/>
      <c r="F538" s="2011"/>
      <c r="G538" s="2011"/>
      <c r="H538" s="2011"/>
      <c r="I538" s="2011"/>
      <c r="J538" s="2011"/>
      <c r="K538" s="2471"/>
      <c r="L538" s="124"/>
    </row>
    <row r="539" spans="1:12" ht="15.75" x14ac:dyDescent="0.25">
      <c r="A539" s="2009"/>
      <c r="B539" s="2010"/>
      <c r="C539" s="2011"/>
      <c r="D539" s="258">
        <f t="shared" si="8"/>
        <v>0</v>
      </c>
      <c r="E539" s="2011"/>
      <c r="F539" s="2011"/>
      <c r="G539" s="2011"/>
      <c r="H539" s="2011"/>
      <c r="I539" s="2011"/>
      <c r="J539" s="2011"/>
      <c r="K539" s="2471"/>
      <c r="L539" s="124"/>
    </row>
    <row r="540" spans="1:12" ht="15.75" x14ac:dyDescent="0.25">
      <c r="A540" s="2009"/>
      <c r="B540" s="2010"/>
      <c r="C540" s="2011"/>
      <c r="D540" s="258">
        <f t="shared" si="8"/>
        <v>0</v>
      </c>
      <c r="E540" s="2011"/>
      <c r="F540" s="2011"/>
      <c r="G540" s="2011"/>
      <c r="H540" s="2011"/>
      <c r="I540" s="2011"/>
      <c r="J540" s="2011"/>
      <c r="K540" s="2471"/>
      <c r="L540" s="124"/>
    </row>
    <row r="541" spans="1:12" ht="15.75" x14ac:dyDescent="0.25">
      <c r="A541" s="2009"/>
      <c r="B541" s="2010"/>
      <c r="C541" s="2011"/>
      <c r="D541" s="258">
        <f t="shared" si="8"/>
        <v>0</v>
      </c>
      <c r="E541" s="2011"/>
      <c r="F541" s="2011"/>
      <c r="G541" s="2011"/>
      <c r="H541" s="2011"/>
      <c r="I541" s="2011"/>
      <c r="J541" s="2011"/>
      <c r="K541" s="2471"/>
      <c r="L541" s="124"/>
    </row>
    <row r="542" spans="1:12" ht="15.75" x14ac:dyDescent="0.25">
      <c r="A542" s="2009"/>
      <c r="B542" s="2010"/>
      <c r="C542" s="2011"/>
      <c r="D542" s="258">
        <f t="shared" si="8"/>
        <v>0</v>
      </c>
      <c r="E542" s="2011"/>
      <c r="F542" s="2011"/>
      <c r="G542" s="2011"/>
      <c r="H542" s="2011"/>
      <c r="I542" s="2011"/>
      <c r="J542" s="2011"/>
      <c r="K542" s="2471"/>
      <c r="L542" s="124"/>
    </row>
    <row r="543" spans="1:12" ht="15.75" x14ac:dyDescent="0.25">
      <c r="A543" s="2009"/>
      <c r="B543" s="2010"/>
      <c r="C543" s="2011"/>
      <c r="D543" s="258">
        <f t="shared" si="8"/>
        <v>0</v>
      </c>
      <c r="E543" s="2011"/>
      <c r="F543" s="2011"/>
      <c r="G543" s="2011"/>
      <c r="H543" s="2011"/>
      <c r="I543" s="2011"/>
      <c r="J543" s="2011"/>
      <c r="K543" s="2471"/>
      <c r="L543" s="124"/>
    </row>
    <row r="544" spans="1:12" ht="15.75" x14ac:dyDescent="0.25">
      <c r="A544" s="2009"/>
      <c r="B544" s="2010"/>
      <c r="C544" s="2011"/>
      <c r="D544" s="258">
        <f t="shared" si="8"/>
        <v>0</v>
      </c>
      <c r="E544" s="2011"/>
      <c r="F544" s="2011"/>
      <c r="G544" s="2011"/>
      <c r="H544" s="2011"/>
      <c r="I544" s="2011"/>
      <c r="J544" s="2011"/>
      <c r="K544" s="2471"/>
      <c r="L544" s="124"/>
    </row>
    <row r="545" spans="1:12" ht="15.75" x14ac:dyDescent="0.25">
      <c r="A545" s="2009"/>
      <c r="B545" s="2010"/>
      <c r="C545" s="2011"/>
      <c r="D545" s="258">
        <f t="shared" si="8"/>
        <v>0</v>
      </c>
      <c r="E545" s="2011"/>
      <c r="F545" s="2011"/>
      <c r="G545" s="2011"/>
      <c r="H545" s="2011"/>
      <c r="I545" s="2011"/>
      <c r="J545" s="2011"/>
      <c r="K545" s="2471"/>
      <c r="L545" s="124"/>
    </row>
    <row r="546" spans="1:12" ht="15.75" x14ac:dyDescent="0.25">
      <c r="A546" s="2009"/>
      <c r="B546" s="2010"/>
      <c r="C546" s="2011"/>
      <c r="D546" s="258">
        <f t="shared" si="8"/>
        <v>0</v>
      </c>
      <c r="E546" s="2011"/>
      <c r="F546" s="2011"/>
      <c r="G546" s="2011"/>
      <c r="H546" s="2011"/>
      <c r="I546" s="2011"/>
      <c r="J546" s="2011"/>
      <c r="K546" s="2471"/>
      <c r="L546" s="124"/>
    </row>
    <row r="547" spans="1:12" ht="15.75" x14ac:dyDescent="0.25">
      <c r="A547" s="2009"/>
      <c r="B547" s="2010"/>
      <c r="C547" s="2011"/>
      <c r="D547" s="258">
        <f t="shared" si="8"/>
        <v>0</v>
      </c>
      <c r="E547" s="2011"/>
      <c r="F547" s="2011"/>
      <c r="G547" s="2011"/>
      <c r="H547" s="2011"/>
      <c r="I547" s="2011"/>
      <c r="J547" s="2011"/>
      <c r="K547" s="2471"/>
      <c r="L547" s="124"/>
    </row>
    <row r="548" spans="1:12" ht="15.75" x14ac:dyDescent="0.25">
      <c r="A548" s="2009"/>
      <c r="B548" s="2010"/>
      <c r="C548" s="2011"/>
      <c r="D548" s="258">
        <f t="shared" si="8"/>
        <v>0</v>
      </c>
      <c r="E548" s="2011"/>
      <c r="F548" s="2011"/>
      <c r="G548" s="2011"/>
      <c r="H548" s="2011"/>
      <c r="I548" s="2011"/>
      <c r="J548" s="2011"/>
      <c r="K548" s="2471"/>
      <c r="L548" s="124"/>
    </row>
    <row r="549" spans="1:12" ht="15.75" x14ac:dyDescent="0.25">
      <c r="A549" s="2009"/>
      <c r="B549" s="2010"/>
      <c r="C549" s="2011"/>
      <c r="D549" s="258">
        <f t="shared" si="8"/>
        <v>0</v>
      </c>
      <c r="E549" s="2011"/>
      <c r="F549" s="2011"/>
      <c r="G549" s="2011"/>
      <c r="H549" s="2011"/>
      <c r="I549" s="2011"/>
      <c r="J549" s="2011"/>
      <c r="K549" s="2471"/>
      <c r="L549" s="124"/>
    </row>
    <row r="550" spans="1:12" ht="15.75" x14ac:dyDescent="0.25">
      <c r="A550" s="2009"/>
      <c r="B550" s="2010"/>
      <c r="C550" s="2011"/>
      <c r="D550" s="258">
        <f t="shared" si="8"/>
        <v>0</v>
      </c>
      <c r="E550" s="2011"/>
      <c r="F550" s="2011"/>
      <c r="G550" s="2011"/>
      <c r="H550" s="2011"/>
      <c r="I550" s="2011"/>
      <c r="J550" s="2011"/>
      <c r="K550" s="2471"/>
      <c r="L550" s="124"/>
    </row>
    <row r="551" spans="1:12" ht="15.75" x14ac:dyDescent="0.25">
      <c r="A551" s="2009"/>
      <c r="B551" s="2010"/>
      <c r="C551" s="2011"/>
      <c r="D551" s="258">
        <f t="shared" si="8"/>
        <v>0</v>
      </c>
      <c r="E551" s="2011"/>
      <c r="F551" s="2011"/>
      <c r="G551" s="2011"/>
      <c r="H551" s="2011"/>
      <c r="I551" s="2011"/>
      <c r="J551" s="2011"/>
      <c r="K551" s="2471"/>
      <c r="L551" s="124"/>
    </row>
    <row r="552" spans="1:12" ht="15.75" x14ac:dyDescent="0.25">
      <c r="A552" s="2009"/>
      <c r="B552" s="2010"/>
      <c r="C552" s="2011"/>
      <c r="D552" s="258">
        <f t="shared" si="8"/>
        <v>0</v>
      </c>
      <c r="E552" s="2011"/>
      <c r="F552" s="2011"/>
      <c r="G552" s="2011"/>
      <c r="H552" s="2011"/>
      <c r="I552" s="2011"/>
      <c r="J552" s="2011"/>
      <c r="K552" s="2471"/>
      <c r="L552" s="124"/>
    </row>
    <row r="553" spans="1:12" ht="15.75" x14ac:dyDescent="0.25">
      <c r="A553" s="2009"/>
      <c r="B553" s="2010"/>
      <c r="C553" s="2011"/>
      <c r="D553" s="258">
        <f t="shared" si="8"/>
        <v>0</v>
      </c>
      <c r="E553" s="2011"/>
      <c r="F553" s="2011"/>
      <c r="G553" s="2011"/>
      <c r="H553" s="2011"/>
      <c r="I553" s="2011"/>
      <c r="J553" s="2011"/>
      <c r="K553" s="2471"/>
      <c r="L553" s="124"/>
    </row>
    <row r="554" spans="1:12" ht="15.75" x14ac:dyDescent="0.25">
      <c r="A554" s="2009"/>
      <c r="B554" s="2010"/>
      <c r="C554" s="2011"/>
      <c r="D554" s="258">
        <f t="shared" si="8"/>
        <v>0</v>
      </c>
      <c r="E554" s="2011"/>
      <c r="F554" s="2011"/>
      <c r="G554" s="2011"/>
      <c r="H554" s="2011"/>
      <c r="I554" s="2011"/>
      <c r="J554" s="2011"/>
      <c r="K554" s="2471"/>
      <c r="L554" s="124"/>
    </row>
    <row r="555" spans="1:12" ht="15.75" x14ac:dyDescent="0.25">
      <c r="A555" s="2009"/>
      <c r="B555" s="2010"/>
      <c r="C555" s="2011"/>
      <c r="D555" s="258">
        <f t="shared" si="8"/>
        <v>0</v>
      </c>
      <c r="E555" s="2011"/>
      <c r="F555" s="2011"/>
      <c r="G555" s="2011"/>
      <c r="H555" s="2011"/>
      <c r="I555" s="2011"/>
      <c r="J555" s="2011"/>
      <c r="K555" s="2471"/>
      <c r="L555" s="124"/>
    </row>
    <row r="556" spans="1:12" ht="15.75" x14ac:dyDescent="0.25">
      <c r="A556" s="2009"/>
      <c r="B556" s="2010"/>
      <c r="C556" s="2011"/>
      <c r="D556" s="258">
        <f t="shared" si="8"/>
        <v>0</v>
      </c>
      <c r="E556" s="2011"/>
      <c r="F556" s="2011"/>
      <c r="G556" s="2011"/>
      <c r="H556" s="2011"/>
      <c r="I556" s="2011"/>
      <c r="J556" s="2011"/>
      <c r="K556" s="2471"/>
      <c r="L556" s="124"/>
    </row>
    <row r="557" spans="1:12" ht="15.75" x14ac:dyDescent="0.25">
      <c r="A557" s="2009"/>
      <c r="B557" s="2010"/>
      <c r="C557" s="2011"/>
      <c r="D557" s="258">
        <f t="shared" si="8"/>
        <v>0</v>
      </c>
      <c r="E557" s="2011"/>
      <c r="F557" s="2011"/>
      <c r="G557" s="2011"/>
      <c r="H557" s="2011"/>
      <c r="I557" s="2011"/>
      <c r="J557" s="2011"/>
      <c r="K557" s="2471"/>
      <c r="L557" s="124"/>
    </row>
    <row r="558" spans="1:12" ht="15.75" x14ac:dyDescent="0.25">
      <c r="A558" s="2009"/>
      <c r="B558" s="2010"/>
      <c r="C558" s="2011"/>
      <c r="D558" s="258">
        <f t="shared" si="8"/>
        <v>0</v>
      </c>
      <c r="E558" s="2011"/>
      <c r="F558" s="2011"/>
      <c r="G558" s="2011"/>
      <c r="H558" s="2011"/>
      <c r="I558" s="2011"/>
      <c r="J558" s="2011"/>
      <c r="K558" s="2471"/>
      <c r="L558" s="124"/>
    </row>
    <row r="559" spans="1:12" ht="15.75" x14ac:dyDescent="0.25">
      <c r="A559" s="2009"/>
      <c r="B559" s="2010"/>
      <c r="C559" s="2011"/>
      <c r="D559" s="258">
        <f t="shared" si="8"/>
        <v>0</v>
      </c>
      <c r="E559" s="2011"/>
      <c r="F559" s="2011"/>
      <c r="G559" s="2011"/>
      <c r="H559" s="2011"/>
      <c r="I559" s="2011"/>
      <c r="J559" s="2011"/>
      <c r="K559" s="2471"/>
      <c r="L559" s="124"/>
    </row>
    <row r="560" spans="1:12" ht="15.75" x14ac:dyDescent="0.25">
      <c r="A560" s="2009"/>
      <c r="B560" s="2010"/>
      <c r="C560" s="2011"/>
      <c r="D560" s="258">
        <f t="shared" si="8"/>
        <v>0</v>
      </c>
      <c r="E560" s="2011"/>
      <c r="F560" s="2011"/>
      <c r="G560" s="2011"/>
      <c r="H560" s="2011"/>
      <c r="I560" s="2011"/>
      <c r="J560" s="2011"/>
      <c r="K560" s="2471"/>
      <c r="L560" s="124"/>
    </row>
    <row r="561" spans="1:12" ht="15.75" x14ac:dyDescent="0.25">
      <c r="A561" s="2009"/>
      <c r="B561" s="2010"/>
      <c r="C561" s="2011"/>
      <c r="D561" s="258">
        <f t="shared" si="8"/>
        <v>0</v>
      </c>
      <c r="E561" s="2011"/>
      <c r="F561" s="2011"/>
      <c r="G561" s="2011"/>
      <c r="H561" s="2011"/>
      <c r="I561" s="2011"/>
      <c r="J561" s="2011"/>
      <c r="K561" s="2471"/>
      <c r="L561" s="124"/>
    </row>
    <row r="562" spans="1:12" ht="15.75" x14ac:dyDescent="0.25">
      <c r="A562" s="2009"/>
      <c r="B562" s="2010"/>
      <c r="C562" s="2011"/>
      <c r="D562" s="258">
        <f t="shared" si="8"/>
        <v>0</v>
      </c>
      <c r="E562" s="2011"/>
      <c r="F562" s="2011"/>
      <c r="G562" s="2011"/>
      <c r="H562" s="2011"/>
      <c r="I562" s="2011"/>
      <c r="J562" s="2011"/>
      <c r="K562" s="2471"/>
      <c r="L562" s="124"/>
    </row>
    <row r="563" spans="1:12" ht="15.75" x14ac:dyDescent="0.25">
      <c r="A563" s="2009"/>
      <c r="B563" s="2010"/>
      <c r="C563" s="2011"/>
      <c r="D563" s="258">
        <f t="shared" si="8"/>
        <v>0</v>
      </c>
      <c r="E563" s="2011"/>
      <c r="F563" s="2011"/>
      <c r="G563" s="2011"/>
      <c r="H563" s="2011"/>
      <c r="I563" s="2011"/>
      <c r="J563" s="2011"/>
      <c r="K563" s="2471"/>
      <c r="L563" s="124"/>
    </row>
    <row r="564" spans="1:12" ht="15.75" x14ac:dyDescent="0.25">
      <c r="A564" s="2009"/>
      <c r="B564" s="2010"/>
      <c r="C564" s="2011"/>
      <c r="D564" s="258">
        <f t="shared" si="8"/>
        <v>0</v>
      </c>
      <c r="E564" s="2011"/>
      <c r="F564" s="2011"/>
      <c r="G564" s="2011"/>
      <c r="H564" s="2011"/>
      <c r="I564" s="2011"/>
      <c r="J564" s="2011"/>
      <c r="K564" s="2471"/>
      <c r="L564" s="124"/>
    </row>
    <row r="565" spans="1:12" ht="15.75" x14ac:dyDescent="0.25">
      <c r="A565" s="2009"/>
      <c r="B565" s="2010"/>
      <c r="C565" s="2011"/>
      <c r="D565" s="258">
        <f t="shared" si="8"/>
        <v>0</v>
      </c>
      <c r="E565" s="2011"/>
      <c r="F565" s="2011"/>
      <c r="G565" s="2011"/>
      <c r="H565" s="2011"/>
      <c r="I565" s="2011"/>
      <c r="J565" s="2011"/>
      <c r="K565" s="2471"/>
      <c r="L565" s="124"/>
    </row>
    <row r="566" spans="1:12" ht="15.75" x14ac:dyDescent="0.25">
      <c r="A566" s="2009"/>
      <c r="B566" s="2010"/>
      <c r="C566" s="2011"/>
      <c r="D566" s="258">
        <f t="shared" si="8"/>
        <v>0</v>
      </c>
      <c r="E566" s="2011"/>
      <c r="F566" s="2011"/>
      <c r="G566" s="2011"/>
      <c r="H566" s="2011"/>
      <c r="I566" s="2011"/>
      <c r="J566" s="2011"/>
      <c r="K566" s="2471"/>
      <c r="L566" s="124"/>
    </row>
    <row r="567" spans="1:12" ht="15.75" x14ac:dyDescent="0.25">
      <c r="A567" s="2009"/>
      <c r="B567" s="2010"/>
      <c r="C567" s="2011"/>
      <c r="D567" s="258">
        <f t="shared" si="8"/>
        <v>0</v>
      </c>
      <c r="E567" s="2011"/>
      <c r="F567" s="2011"/>
      <c r="G567" s="2011"/>
      <c r="H567" s="2011"/>
      <c r="I567" s="2011"/>
      <c r="J567" s="2011"/>
      <c r="K567" s="2471"/>
      <c r="L567" s="124"/>
    </row>
    <row r="568" spans="1:12" ht="15.75" x14ac:dyDescent="0.25">
      <c r="A568" s="2009"/>
      <c r="B568" s="2010"/>
      <c r="C568" s="2011"/>
      <c r="D568" s="258">
        <f t="shared" si="8"/>
        <v>0</v>
      </c>
      <c r="E568" s="2011"/>
      <c r="F568" s="2011"/>
      <c r="G568" s="2011"/>
      <c r="H568" s="2011"/>
      <c r="I568" s="2011"/>
      <c r="J568" s="2011"/>
      <c r="K568" s="2471"/>
      <c r="L568" s="124"/>
    </row>
    <row r="569" spans="1:12" ht="15.75" x14ac:dyDescent="0.25">
      <c r="A569" s="2009"/>
      <c r="B569" s="2010"/>
      <c r="C569" s="2011"/>
      <c r="D569" s="258">
        <f t="shared" si="8"/>
        <v>0</v>
      </c>
      <c r="E569" s="2011"/>
      <c r="F569" s="2011"/>
      <c r="G569" s="2011"/>
      <c r="H569" s="2011"/>
      <c r="I569" s="2011"/>
      <c r="J569" s="2011"/>
      <c r="K569" s="2471"/>
      <c r="L569" s="124"/>
    </row>
    <row r="570" spans="1:12" ht="15.75" x14ac:dyDescent="0.25">
      <c r="A570" s="2009"/>
      <c r="B570" s="2010"/>
      <c r="C570" s="2011"/>
      <c r="D570" s="258">
        <f t="shared" si="8"/>
        <v>0</v>
      </c>
      <c r="E570" s="2011"/>
      <c r="F570" s="2011"/>
      <c r="G570" s="2011"/>
      <c r="H570" s="2011"/>
      <c r="I570" s="2011"/>
      <c r="J570" s="2011"/>
      <c r="K570" s="2471"/>
      <c r="L570" s="124"/>
    </row>
    <row r="571" spans="1:12" ht="15.75" x14ac:dyDescent="0.25">
      <c r="A571" s="2009"/>
      <c r="B571" s="2010"/>
      <c r="C571" s="2011"/>
      <c r="D571" s="258">
        <f t="shared" si="8"/>
        <v>0</v>
      </c>
      <c r="E571" s="2011"/>
      <c r="F571" s="2011"/>
      <c r="G571" s="2011"/>
      <c r="H571" s="2011"/>
      <c r="I571" s="2011"/>
      <c r="J571" s="2011"/>
      <c r="K571" s="2471"/>
      <c r="L571" s="124"/>
    </row>
    <row r="572" spans="1:12" ht="15.75" x14ac:dyDescent="0.25">
      <c r="A572" s="2009"/>
      <c r="B572" s="2010"/>
      <c r="C572" s="2011"/>
      <c r="D572" s="258">
        <f t="shared" si="8"/>
        <v>0</v>
      </c>
      <c r="E572" s="2011"/>
      <c r="F572" s="2011"/>
      <c r="G572" s="2011"/>
      <c r="H572" s="2011"/>
      <c r="I572" s="2011"/>
      <c r="J572" s="2011"/>
      <c r="K572" s="2471"/>
      <c r="L572" s="124"/>
    </row>
    <row r="573" spans="1:12" ht="15.75" x14ac:dyDescent="0.25">
      <c r="A573" s="2009"/>
      <c r="B573" s="2010"/>
      <c r="C573" s="2011"/>
      <c r="D573" s="258">
        <f t="shared" si="8"/>
        <v>0</v>
      </c>
      <c r="E573" s="2011"/>
      <c r="F573" s="2011"/>
      <c r="G573" s="2011"/>
      <c r="H573" s="2011"/>
      <c r="I573" s="2011"/>
      <c r="J573" s="2011"/>
      <c r="K573" s="2471"/>
      <c r="L573" s="124"/>
    </row>
    <row r="574" spans="1:12" ht="15.75" x14ac:dyDescent="0.25">
      <c r="A574" s="2009"/>
      <c r="B574" s="2010"/>
      <c r="C574" s="2011"/>
      <c r="D574" s="258">
        <f t="shared" si="8"/>
        <v>0</v>
      </c>
      <c r="E574" s="2011"/>
      <c r="F574" s="2011"/>
      <c r="G574" s="2011"/>
      <c r="H574" s="2011"/>
      <c r="I574" s="2011"/>
      <c r="J574" s="2011"/>
      <c r="K574" s="2471"/>
      <c r="L574" s="124"/>
    </row>
    <row r="575" spans="1:12" ht="15.75" x14ac:dyDescent="0.25">
      <c r="A575" s="2009"/>
      <c r="B575" s="2010"/>
      <c r="C575" s="2011"/>
      <c r="D575" s="258">
        <f t="shared" si="8"/>
        <v>0</v>
      </c>
      <c r="E575" s="2011"/>
      <c r="F575" s="2011"/>
      <c r="G575" s="2011"/>
      <c r="H575" s="2011"/>
      <c r="I575" s="2011"/>
      <c r="J575" s="2011"/>
      <c r="K575" s="2471"/>
      <c r="L575" s="124"/>
    </row>
    <row r="576" spans="1:12" ht="15.75" x14ac:dyDescent="0.25">
      <c r="A576" s="2009"/>
      <c r="B576" s="2010"/>
      <c r="C576" s="2011"/>
      <c r="D576" s="258">
        <f t="shared" si="8"/>
        <v>0</v>
      </c>
      <c r="E576" s="2011"/>
      <c r="F576" s="2011"/>
      <c r="G576" s="2011"/>
      <c r="H576" s="2011"/>
      <c r="I576" s="2011"/>
      <c r="J576" s="2011"/>
      <c r="K576" s="2471"/>
      <c r="L576" s="124"/>
    </row>
    <row r="577" spans="1:12" ht="15.75" x14ac:dyDescent="0.25">
      <c r="A577" s="2009"/>
      <c r="B577" s="2010"/>
      <c r="C577" s="2011"/>
      <c r="D577" s="258">
        <f t="shared" si="8"/>
        <v>0</v>
      </c>
      <c r="E577" s="2011"/>
      <c r="F577" s="2011"/>
      <c r="G577" s="2011"/>
      <c r="H577" s="2011"/>
      <c r="I577" s="2011"/>
      <c r="J577" s="2011"/>
      <c r="K577" s="2471"/>
      <c r="L577" s="124"/>
    </row>
    <row r="578" spans="1:12" ht="15.75" x14ac:dyDescent="0.25">
      <c r="A578" s="2009"/>
      <c r="B578" s="2010"/>
      <c r="C578" s="2011"/>
      <c r="D578" s="258">
        <f t="shared" si="8"/>
        <v>0</v>
      </c>
      <c r="E578" s="2011"/>
      <c r="F578" s="2011"/>
      <c r="G578" s="2011"/>
      <c r="H578" s="2011"/>
      <c r="I578" s="2011"/>
      <c r="J578" s="2011"/>
      <c r="K578" s="2471"/>
      <c r="L578" s="124"/>
    </row>
    <row r="579" spans="1:12" ht="15.75" x14ac:dyDescent="0.25">
      <c r="A579" s="2009"/>
      <c r="B579" s="2010"/>
      <c r="C579" s="2011"/>
      <c r="D579" s="258">
        <f t="shared" si="8"/>
        <v>0</v>
      </c>
      <c r="E579" s="2011"/>
      <c r="F579" s="2011"/>
      <c r="G579" s="2011"/>
      <c r="H579" s="2011"/>
      <c r="I579" s="2011"/>
      <c r="J579" s="2011"/>
      <c r="K579" s="2471"/>
      <c r="L579" s="124"/>
    </row>
    <row r="580" spans="1:12" ht="15.75" x14ac:dyDescent="0.25">
      <c r="A580" s="2009"/>
      <c r="B580" s="2010"/>
      <c r="C580" s="2011"/>
      <c r="D580" s="258">
        <f t="shared" si="8"/>
        <v>0</v>
      </c>
      <c r="E580" s="2011"/>
      <c r="F580" s="2011"/>
      <c r="G580" s="2011"/>
      <c r="H580" s="2011"/>
      <c r="I580" s="2011"/>
      <c r="J580" s="2011"/>
      <c r="K580" s="2471"/>
      <c r="L580" s="124"/>
    </row>
    <row r="581" spans="1:12" ht="15.75" x14ac:dyDescent="0.25">
      <c r="A581" s="2009"/>
      <c r="B581" s="2010"/>
      <c r="C581" s="2011"/>
      <c r="D581" s="258">
        <f t="shared" si="8"/>
        <v>0</v>
      </c>
      <c r="E581" s="2011"/>
      <c r="F581" s="2011"/>
      <c r="G581" s="2011"/>
      <c r="H581" s="2011"/>
      <c r="I581" s="2011"/>
      <c r="J581" s="2011"/>
      <c r="K581" s="2471"/>
      <c r="L581" s="124"/>
    </row>
    <row r="582" spans="1:12" ht="15.75" x14ac:dyDescent="0.25">
      <c r="A582" s="2009"/>
      <c r="B582" s="2010"/>
      <c r="C582" s="2011"/>
      <c r="D582" s="258">
        <f t="shared" si="8"/>
        <v>0</v>
      </c>
      <c r="E582" s="2011"/>
      <c r="F582" s="2011"/>
      <c r="G582" s="2011"/>
      <c r="H582" s="2011"/>
      <c r="I582" s="2011"/>
      <c r="J582" s="2011"/>
      <c r="K582" s="2471"/>
      <c r="L582" s="124"/>
    </row>
    <row r="583" spans="1:12" ht="15.75" x14ac:dyDescent="0.25">
      <c r="A583" s="2009"/>
      <c r="B583" s="2010"/>
      <c r="C583" s="2011"/>
      <c r="D583" s="258">
        <f t="shared" si="8"/>
        <v>0</v>
      </c>
      <c r="E583" s="2011"/>
      <c r="F583" s="2011"/>
      <c r="G583" s="2011"/>
      <c r="H583" s="2011"/>
      <c r="I583" s="2011"/>
      <c r="J583" s="2011"/>
      <c r="K583" s="2471"/>
      <c r="L583" s="124"/>
    </row>
    <row r="584" spans="1:12" ht="15.75" x14ac:dyDescent="0.25">
      <c r="A584" s="2009"/>
      <c r="B584" s="2010"/>
      <c r="C584" s="2011"/>
      <c r="D584" s="258">
        <f t="shared" si="8"/>
        <v>0</v>
      </c>
      <c r="E584" s="2011"/>
      <c r="F584" s="2011"/>
      <c r="G584" s="2011"/>
      <c r="H584" s="2011"/>
      <c r="I584" s="2011"/>
      <c r="J584" s="2011"/>
      <c r="K584" s="2471"/>
      <c r="L584" s="124"/>
    </row>
    <row r="585" spans="1:12" ht="15.75" x14ac:dyDescent="0.25">
      <c r="A585" s="2009"/>
      <c r="B585" s="2010"/>
      <c r="C585" s="2011"/>
      <c r="D585" s="258">
        <f t="shared" si="8"/>
        <v>0</v>
      </c>
      <c r="E585" s="2011"/>
      <c r="F585" s="2011"/>
      <c r="G585" s="2011"/>
      <c r="H585" s="2011"/>
      <c r="I585" s="2011"/>
      <c r="J585" s="2011"/>
      <c r="K585" s="2471"/>
      <c r="L585" s="124"/>
    </row>
    <row r="586" spans="1:12" ht="15.75" x14ac:dyDescent="0.25">
      <c r="A586" s="2009"/>
      <c r="B586" s="2010"/>
      <c r="C586" s="2011"/>
      <c r="D586" s="258">
        <f t="shared" si="8"/>
        <v>0</v>
      </c>
      <c r="E586" s="2011"/>
      <c r="F586" s="2011"/>
      <c r="G586" s="2011"/>
      <c r="H586" s="2011"/>
      <c r="I586" s="2011"/>
      <c r="J586" s="2011"/>
      <c r="K586" s="2471"/>
      <c r="L586" s="124"/>
    </row>
    <row r="587" spans="1:12" ht="15.75" x14ac:dyDescent="0.25">
      <c r="A587" s="2009"/>
      <c r="B587" s="2010"/>
      <c r="C587" s="2011"/>
      <c r="D587" s="258">
        <f t="shared" si="8"/>
        <v>0</v>
      </c>
      <c r="E587" s="2011"/>
      <c r="F587" s="2011"/>
      <c r="G587" s="2011"/>
      <c r="H587" s="2011"/>
      <c r="I587" s="2011"/>
      <c r="J587" s="2011"/>
      <c r="K587" s="2471"/>
      <c r="L587" s="124"/>
    </row>
    <row r="588" spans="1:12" ht="15.75" x14ac:dyDescent="0.25">
      <c r="A588" s="2009"/>
      <c r="B588" s="2010"/>
      <c r="C588" s="2011"/>
      <c r="D588" s="258">
        <f t="shared" si="8"/>
        <v>0</v>
      </c>
      <c r="E588" s="2011"/>
      <c r="F588" s="2011"/>
      <c r="G588" s="2011"/>
      <c r="H588" s="2011"/>
      <c r="I588" s="2011"/>
      <c r="J588" s="2011"/>
      <c r="K588" s="2471"/>
      <c r="L588" s="124"/>
    </row>
    <row r="589" spans="1:12" ht="15.75" x14ac:dyDescent="0.25">
      <c r="A589" s="2009"/>
      <c r="B589" s="2010"/>
      <c r="C589" s="2011"/>
      <c r="D589" s="258">
        <f t="shared" si="8"/>
        <v>0</v>
      </c>
      <c r="E589" s="2011"/>
      <c r="F589" s="2011"/>
      <c r="G589" s="2011"/>
      <c r="H589" s="2011"/>
      <c r="I589" s="2011"/>
      <c r="J589" s="2011"/>
      <c r="K589" s="2471"/>
      <c r="L589" s="124"/>
    </row>
    <row r="590" spans="1:12" ht="15.75" x14ac:dyDescent="0.25">
      <c r="A590" s="2009"/>
      <c r="B590" s="2010"/>
      <c r="C590" s="2011"/>
      <c r="D590" s="258">
        <f t="shared" si="8"/>
        <v>0</v>
      </c>
      <c r="E590" s="2011"/>
      <c r="F590" s="2011"/>
      <c r="G590" s="2011"/>
      <c r="H590" s="2011"/>
      <c r="I590" s="2011"/>
      <c r="J590" s="2011"/>
      <c r="K590" s="2471"/>
      <c r="L590" s="124"/>
    </row>
    <row r="591" spans="1:12" ht="15.75" x14ac:dyDescent="0.25">
      <c r="A591" s="2009"/>
      <c r="B591" s="2010"/>
      <c r="C591" s="2011"/>
      <c r="D591" s="258">
        <f t="shared" si="8"/>
        <v>0</v>
      </c>
      <c r="E591" s="2011"/>
      <c r="F591" s="2011"/>
      <c r="G591" s="2011"/>
      <c r="H591" s="2011"/>
      <c r="I591" s="2011"/>
      <c r="J591" s="2011"/>
      <c r="K591" s="2471"/>
      <c r="L591" s="124"/>
    </row>
    <row r="592" spans="1:12" ht="15.75" x14ac:dyDescent="0.25">
      <c r="A592" s="2009"/>
      <c r="B592" s="2010"/>
      <c r="C592" s="2011"/>
      <c r="D592" s="258">
        <f t="shared" ref="D592:D655" si="9">+C592*(100-E592)/100</f>
        <v>0</v>
      </c>
      <c r="E592" s="2011"/>
      <c r="F592" s="2011"/>
      <c r="G592" s="2011"/>
      <c r="H592" s="2011"/>
      <c r="I592" s="2011"/>
      <c r="J592" s="2011"/>
      <c r="K592" s="2471"/>
      <c r="L592" s="124"/>
    </row>
    <row r="593" spans="1:12" ht="15.75" x14ac:dyDescent="0.25">
      <c r="A593" s="2009"/>
      <c r="B593" s="2010"/>
      <c r="C593" s="2011"/>
      <c r="D593" s="258">
        <f t="shared" si="9"/>
        <v>0</v>
      </c>
      <c r="E593" s="2011"/>
      <c r="F593" s="2011"/>
      <c r="G593" s="2011"/>
      <c r="H593" s="2011"/>
      <c r="I593" s="2011"/>
      <c r="J593" s="2011"/>
      <c r="K593" s="2471"/>
      <c r="L593" s="124"/>
    </row>
    <row r="594" spans="1:12" ht="15.75" x14ac:dyDescent="0.25">
      <c r="A594" s="2009"/>
      <c r="B594" s="2010"/>
      <c r="C594" s="2011"/>
      <c r="D594" s="258">
        <f t="shared" si="9"/>
        <v>0</v>
      </c>
      <c r="E594" s="2011"/>
      <c r="F594" s="2011"/>
      <c r="G594" s="2011"/>
      <c r="H594" s="2011"/>
      <c r="I594" s="2011"/>
      <c r="J594" s="2011"/>
      <c r="K594" s="2471"/>
      <c r="L594" s="124"/>
    </row>
    <row r="595" spans="1:12" ht="15.75" x14ac:dyDescent="0.25">
      <c r="A595" s="2009"/>
      <c r="B595" s="2010"/>
      <c r="C595" s="2011"/>
      <c r="D595" s="258">
        <f t="shared" si="9"/>
        <v>0</v>
      </c>
      <c r="E595" s="2011"/>
      <c r="F595" s="2011"/>
      <c r="G595" s="2011"/>
      <c r="H595" s="2011"/>
      <c r="I595" s="2011"/>
      <c r="J595" s="2011"/>
      <c r="K595" s="2471"/>
      <c r="L595" s="124"/>
    </row>
    <row r="596" spans="1:12" ht="15.75" x14ac:dyDescent="0.25">
      <c r="A596" s="2009"/>
      <c r="B596" s="2010"/>
      <c r="C596" s="2011"/>
      <c r="D596" s="258">
        <f t="shared" si="9"/>
        <v>0</v>
      </c>
      <c r="E596" s="2011"/>
      <c r="F596" s="2011"/>
      <c r="G596" s="2011"/>
      <c r="H596" s="2011"/>
      <c r="I596" s="2011"/>
      <c r="J596" s="2011"/>
      <c r="K596" s="2471"/>
      <c r="L596" s="124"/>
    </row>
    <row r="597" spans="1:12" ht="15.75" x14ac:dyDescent="0.25">
      <c r="A597" s="2009"/>
      <c r="B597" s="2010"/>
      <c r="C597" s="2011"/>
      <c r="D597" s="258">
        <f t="shared" si="9"/>
        <v>0</v>
      </c>
      <c r="E597" s="2011"/>
      <c r="F597" s="2011"/>
      <c r="G597" s="2011"/>
      <c r="H597" s="2011"/>
      <c r="I597" s="2011"/>
      <c r="J597" s="2011"/>
      <c r="K597" s="2471"/>
      <c r="L597" s="124"/>
    </row>
    <row r="598" spans="1:12" ht="15.75" x14ac:dyDescent="0.25">
      <c r="A598" s="2009"/>
      <c r="B598" s="2010"/>
      <c r="C598" s="2011"/>
      <c r="D598" s="258">
        <f t="shared" si="9"/>
        <v>0</v>
      </c>
      <c r="E598" s="2011"/>
      <c r="F598" s="2011"/>
      <c r="G598" s="2011"/>
      <c r="H598" s="2011"/>
      <c r="I598" s="2011"/>
      <c r="J598" s="2011"/>
      <c r="K598" s="2471"/>
      <c r="L598" s="124"/>
    </row>
    <row r="599" spans="1:12" ht="15.75" x14ac:dyDescent="0.25">
      <c r="A599" s="2009"/>
      <c r="B599" s="2010"/>
      <c r="C599" s="2011"/>
      <c r="D599" s="258">
        <f t="shared" si="9"/>
        <v>0</v>
      </c>
      <c r="E599" s="2011"/>
      <c r="F599" s="2011"/>
      <c r="G599" s="2011"/>
      <c r="H599" s="2011"/>
      <c r="I599" s="2011"/>
      <c r="J599" s="2011"/>
      <c r="K599" s="2471"/>
      <c r="L599" s="124"/>
    </row>
    <row r="600" spans="1:12" ht="15.75" x14ac:dyDescent="0.25">
      <c r="A600" s="2009"/>
      <c r="B600" s="2010"/>
      <c r="C600" s="2011"/>
      <c r="D600" s="258">
        <f t="shared" si="9"/>
        <v>0</v>
      </c>
      <c r="E600" s="2011"/>
      <c r="F600" s="2011"/>
      <c r="G600" s="2011"/>
      <c r="H600" s="2011"/>
      <c r="I600" s="2011"/>
      <c r="J600" s="2011"/>
      <c r="K600" s="2471"/>
      <c r="L600" s="124"/>
    </row>
    <row r="601" spans="1:12" ht="15.75" x14ac:dyDescent="0.25">
      <c r="A601" s="2009"/>
      <c r="B601" s="2010"/>
      <c r="C601" s="2011"/>
      <c r="D601" s="258">
        <f t="shared" si="9"/>
        <v>0</v>
      </c>
      <c r="E601" s="2011"/>
      <c r="F601" s="2011"/>
      <c r="G601" s="2011"/>
      <c r="H601" s="2011"/>
      <c r="I601" s="2011"/>
      <c r="J601" s="2011"/>
      <c r="K601" s="2471"/>
      <c r="L601" s="124"/>
    </row>
    <row r="602" spans="1:12" ht="15.75" x14ac:dyDescent="0.25">
      <c r="A602" s="2009"/>
      <c r="B602" s="2010"/>
      <c r="C602" s="2011"/>
      <c r="D602" s="258">
        <f t="shared" si="9"/>
        <v>0</v>
      </c>
      <c r="E602" s="2011"/>
      <c r="F602" s="2011"/>
      <c r="G602" s="2011"/>
      <c r="H602" s="2011"/>
      <c r="I602" s="2011"/>
      <c r="J602" s="2011"/>
      <c r="K602" s="2471"/>
      <c r="L602" s="124"/>
    </row>
    <row r="603" spans="1:12" ht="15.75" x14ac:dyDescent="0.25">
      <c r="A603" s="2009"/>
      <c r="B603" s="2010"/>
      <c r="C603" s="2011"/>
      <c r="D603" s="258">
        <f t="shared" si="9"/>
        <v>0</v>
      </c>
      <c r="E603" s="2011"/>
      <c r="F603" s="2011"/>
      <c r="G603" s="2011"/>
      <c r="H603" s="2011"/>
      <c r="I603" s="2011"/>
      <c r="J603" s="2011"/>
      <c r="K603" s="2471"/>
      <c r="L603" s="124"/>
    </row>
    <row r="604" spans="1:12" ht="15.75" x14ac:dyDescent="0.25">
      <c r="A604" s="2009"/>
      <c r="B604" s="2010"/>
      <c r="C604" s="2011"/>
      <c r="D604" s="258">
        <f t="shared" si="9"/>
        <v>0</v>
      </c>
      <c r="E604" s="2011"/>
      <c r="F604" s="2011"/>
      <c r="G604" s="2011"/>
      <c r="H604" s="2011"/>
      <c r="I604" s="2011"/>
      <c r="J604" s="2011"/>
      <c r="K604" s="2471"/>
      <c r="L604" s="124"/>
    </row>
    <row r="605" spans="1:12" ht="15.75" x14ac:dyDescent="0.25">
      <c r="A605" s="2009"/>
      <c r="B605" s="2010"/>
      <c r="C605" s="2011"/>
      <c r="D605" s="258">
        <f t="shared" si="9"/>
        <v>0</v>
      </c>
      <c r="E605" s="2011"/>
      <c r="F605" s="2011"/>
      <c r="G605" s="2011"/>
      <c r="H605" s="2011"/>
      <c r="I605" s="2011"/>
      <c r="J605" s="2011"/>
      <c r="K605" s="2471"/>
      <c r="L605" s="124"/>
    </row>
    <row r="606" spans="1:12" ht="15.75" x14ac:dyDescent="0.25">
      <c r="A606" s="2009"/>
      <c r="B606" s="2010"/>
      <c r="C606" s="2011"/>
      <c r="D606" s="258">
        <f t="shared" si="9"/>
        <v>0</v>
      </c>
      <c r="E606" s="2011"/>
      <c r="F606" s="2011"/>
      <c r="G606" s="2011"/>
      <c r="H606" s="2011"/>
      <c r="I606" s="2011"/>
      <c r="J606" s="2011"/>
      <c r="K606" s="2471"/>
      <c r="L606" s="124"/>
    </row>
    <row r="607" spans="1:12" ht="15.75" x14ac:dyDescent="0.25">
      <c r="A607" s="2009"/>
      <c r="B607" s="2010"/>
      <c r="C607" s="2011"/>
      <c r="D607" s="258">
        <f t="shared" si="9"/>
        <v>0</v>
      </c>
      <c r="E607" s="2011"/>
      <c r="F607" s="2011"/>
      <c r="G607" s="2011"/>
      <c r="H607" s="2011"/>
      <c r="I607" s="2011"/>
      <c r="J607" s="2011"/>
      <c r="K607" s="2471"/>
      <c r="L607" s="124"/>
    </row>
    <row r="608" spans="1:12" ht="15.75" x14ac:dyDescent="0.25">
      <c r="A608" s="2009"/>
      <c r="B608" s="2010"/>
      <c r="C608" s="2011"/>
      <c r="D608" s="258">
        <f t="shared" si="9"/>
        <v>0</v>
      </c>
      <c r="E608" s="2011"/>
      <c r="F608" s="2011"/>
      <c r="G608" s="2011"/>
      <c r="H608" s="2011"/>
      <c r="I608" s="2011"/>
      <c r="J608" s="2011"/>
      <c r="K608" s="2471"/>
      <c r="L608" s="124"/>
    </row>
    <row r="609" spans="1:12" ht="15.75" x14ac:dyDescent="0.25">
      <c r="A609" s="2009"/>
      <c r="B609" s="2010"/>
      <c r="C609" s="2011"/>
      <c r="D609" s="258">
        <f t="shared" si="9"/>
        <v>0</v>
      </c>
      <c r="E609" s="2011"/>
      <c r="F609" s="2011"/>
      <c r="G609" s="2011"/>
      <c r="H609" s="2011"/>
      <c r="I609" s="2011"/>
      <c r="J609" s="2011"/>
      <c r="K609" s="2471"/>
      <c r="L609" s="124"/>
    </row>
    <row r="610" spans="1:12" ht="15.75" x14ac:dyDescent="0.25">
      <c r="A610" s="2009"/>
      <c r="B610" s="2010"/>
      <c r="C610" s="2011"/>
      <c r="D610" s="258">
        <f t="shared" si="9"/>
        <v>0</v>
      </c>
      <c r="E610" s="2011"/>
      <c r="F610" s="2011"/>
      <c r="G610" s="2011"/>
      <c r="H610" s="2011"/>
      <c r="I610" s="2011"/>
      <c r="J610" s="2011"/>
      <c r="K610" s="2471"/>
      <c r="L610" s="124"/>
    </row>
    <row r="611" spans="1:12" ht="15.75" x14ac:dyDescent="0.25">
      <c r="A611" s="2009"/>
      <c r="B611" s="2010"/>
      <c r="C611" s="2011"/>
      <c r="D611" s="258">
        <f t="shared" si="9"/>
        <v>0</v>
      </c>
      <c r="E611" s="2011"/>
      <c r="F611" s="2011"/>
      <c r="G611" s="2011"/>
      <c r="H611" s="2011"/>
      <c r="I611" s="2011"/>
      <c r="J611" s="2011"/>
      <c r="K611" s="2471"/>
      <c r="L611" s="124"/>
    </row>
    <row r="612" spans="1:12" ht="15.75" x14ac:dyDescent="0.25">
      <c r="A612" s="2009"/>
      <c r="B612" s="2010"/>
      <c r="C612" s="2011"/>
      <c r="D612" s="258">
        <f t="shared" si="9"/>
        <v>0</v>
      </c>
      <c r="E612" s="2011"/>
      <c r="F612" s="2011"/>
      <c r="G612" s="2011"/>
      <c r="H612" s="2011"/>
      <c r="I612" s="2011"/>
      <c r="J612" s="2011"/>
      <c r="K612" s="2471"/>
      <c r="L612" s="124"/>
    </row>
    <row r="613" spans="1:12" ht="15.75" x14ac:dyDescent="0.25">
      <c r="A613" s="2009"/>
      <c r="B613" s="2010"/>
      <c r="C613" s="2011"/>
      <c r="D613" s="258">
        <f t="shared" si="9"/>
        <v>0</v>
      </c>
      <c r="E613" s="2011"/>
      <c r="F613" s="2011"/>
      <c r="G613" s="2011"/>
      <c r="H613" s="2011"/>
      <c r="I613" s="2011"/>
      <c r="J613" s="2011"/>
      <c r="K613" s="2471"/>
      <c r="L613" s="124"/>
    </row>
    <row r="614" spans="1:12" ht="15.75" x14ac:dyDescent="0.25">
      <c r="A614" s="2009"/>
      <c r="B614" s="2010"/>
      <c r="C614" s="2011"/>
      <c r="D614" s="258">
        <f t="shared" si="9"/>
        <v>0</v>
      </c>
      <c r="E614" s="2011"/>
      <c r="F614" s="2011"/>
      <c r="G614" s="2011"/>
      <c r="H614" s="2011"/>
      <c r="I614" s="2011"/>
      <c r="J614" s="2011"/>
      <c r="K614" s="2471"/>
      <c r="L614" s="124"/>
    </row>
    <row r="615" spans="1:12" ht="15.75" x14ac:dyDescent="0.25">
      <c r="A615" s="2009"/>
      <c r="B615" s="2010"/>
      <c r="C615" s="2011"/>
      <c r="D615" s="258">
        <f t="shared" si="9"/>
        <v>0</v>
      </c>
      <c r="E615" s="2011"/>
      <c r="F615" s="2011"/>
      <c r="G615" s="2011"/>
      <c r="H615" s="2011"/>
      <c r="I615" s="2011"/>
      <c r="J615" s="2011"/>
      <c r="K615" s="2471"/>
      <c r="L615" s="124"/>
    </row>
    <row r="616" spans="1:12" ht="15.75" x14ac:dyDescent="0.25">
      <c r="A616" s="2009"/>
      <c r="B616" s="2010"/>
      <c r="C616" s="2011"/>
      <c r="D616" s="258">
        <f t="shared" si="9"/>
        <v>0</v>
      </c>
      <c r="E616" s="2011"/>
      <c r="F616" s="2011"/>
      <c r="G616" s="2011"/>
      <c r="H616" s="2011"/>
      <c r="I616" s="2011"/>
      <c r="J616" s="2011"/>
      <c r="K616" s="2471"/>
      <c r="L616" s="124"/>
    </row>
    <row r="617" spans="1:12" ht="15.75" x14ac:dyDescent="0.25">
      <c r="A617" s="2009"/>
      <c r="B617" s="2010"/>
      <c r="C617" s="2011"/>
      <c r="D617" s="258">
        <f t="shared" si="9"/>
        <v>0</v>
      </c>
      <c r="E617" s="2011"/>
      <c r="F617" s="2011"/>
      <c r="G617" s="2011"/>
      <c r="H617" s="2011"/>
      <c r="I617" s="2011"/>
      <c r="J617" s="2011"/>
      <c r="K617" s="2471"/>
      <c r="L617" s="124"/>
    </row>
    <row r="618" spans="1:12" ht="15.75" x14ac:dyDescent="0.25">
      <c r="A618" s="2009"/>
      <c r="B618" s="2010"/>
      <c r="C618" s="2011"/>
      <c r="D618" s="258">
        <f t="shared" si="9"/>
        <v>0</v>
      </c>
      <c r="E618" s="2011"/>
      <c r="F618" s="2011"/>
      <c r="G618" s="2011"/>
      <c r="H618" s="2011"/>
      <c r="I618" s="2011"/>
      <c r="J618" s="2011"/>
      <c r="K618" s="2471"/>
      <c r="L618" s="124"/>
    </row>
    <row r="619" spans="1:12" ht="15.75" x14ac:dyDescent="0.25">
      <c r="A619" s="2009"/>
      <c r="B619" s="2010"/>
      <c r="C619" s="2011"/>
      <c r="D619" s="258">
        <f t="shared" si="9"/>
        <v>0</v>
      </c>
      <c r="E619" s="2011"/>
      <c r="F619" s="2011"/>
      <c r="G619" s="2011"/>
      <c r="H619" s="2011"/>
      <c r="I619" s="2011"/>
      <c r="J619" s="2011"/>
      <c r="K619" s="2471"/>
      <c r="L619" s="124"/>
    </row>
    <row r="620" spans="1:12" ht="15.75" x14ac:dyDescent="0.25">
      <c r="A620" s="2009"/>
      <c r="B620" s="2010"/>
      <c r="C620" s="2011"/>
      <c r="D620" s="258">
        <f t="shared" si="9"/>
        <v>0</v>
      </c>
      <c r="E620" s="2011"/>
      <c r="F620" s="2011"/>
      <c r="G620" s="2011"/>
      <c r="H620" s="2011"/>
      <c r="I620" s="2011"/>
      <c r="J620" s="2011"/>
      <c r="K620" s="2471"/>
      <c r="L620" s="124"/>
    </row>
    <row r="621" spans="1:12" ht="15.75" x14ac:dyDescent="0.25">
      <c r="A621" s="2009"/>
      <c r="B621" s="2010"/>
      <c r="C621" s="2011"/>
      <c r="D621" s="258">
        <f t="shared" si="9"/>
        <v>0</v>
      </c>
      <c r="E621" s="2011"/>
      <c r="F621" s="2011"/>
      <c r="G621" s="2011"/>
      <c r="H621" s="2011"/>
      <c r="I621" s="2011"/>
      <c r="J621" s="2011"/>
      <c r="K621" s="2471"/>
      <c r="L621" s="124"/>
    </row>
    <row r="622" spans="1:12" ht="15.75" x14ac:dyDescent="0.25">
      <c r="A622" s="2009"/>
      <c r="B622" s="2010"/>
      <c r="C622" s="2011"/>
      <c r="D622" s="258">
        <f t="shared" si="9"/>
        <v>0</v>
      </c>
      <c r="E622" s="2011"/>
      <c r="F622" s="2011"/>
      <c r="G622" s="2011"/>
      <c r="H622" s="2011"/>
      <c r="I622" s="2011"/>
      <c r="J622" s="2011"/>
      <c r="K622" s="2471"/>
      <c r="L622" s="124"/>
    </row>
    <row r="623" spans="1:12" ht="15.75" x14ac:dyDescent="0.25">
      <c r="A623" s="2009"/>
      <c r="B623" s="2010"/>
      <c r="C623" s="2011"/>
      <c r="D623" s="258">
        <f t="shared" si="9"/>
        <v>0</v>
      </c>
      <c r="E623" s="2011"/>
      <c r="F623" s="2011"/>
      <c r="G623" s="2011"/>
      <c r="H623" s="2011"/>
      <c r="I623" s="2011"/>
      <c r="J623" s="2011"/>
      <c r="K623" s="2471"/>
      <c r="L623" s="124"/>
    </row>
    <row r="624" spans="1:12" ht="15.75" x14ac:dyDescent="0.25">
      <c r="A624" s="2009"/>
      <c r="B624" s="2010"/>
      <c r="C624" s="2011"/>
      <c r="D624" s="258">
        <f t="shared" si="9"/>
        <v>0</v>
      </c>
      <c r="E624" s="2011"/>
      <c r="F624" s="2011"/>
      <c r="G624" s="2011"/>
      <c r="H624" s="2011"/>
      <c r="I624" s="2011"/>
      <c r="J624" s="2011"/>
      <c r="K624" s="2471"/>
      <c r="L624" s="124"/>
    </row>
    <row r="625" spans="1:12" ht="15.75" x14ac:dyDescent="0.25">
      <c r="A625" s="2009"/>
      <c r="B625" s="2010"/>
      <c r="C625" s="2011"/>
      <c r="D625" s="258">
        <f t="shared" si="9"/>
        <v>0</v>
      </c>
      <c r="E625" s="2011"/>
      <c r="F625" s="2011"/>
      <c r="G625" s="2011"/>
      <c r="H625" s="2011"/>
      <c r="I625" s="2011"/>
      <c r="J625" s="2011"/>
      <c r="K625" s="2471"/>
      <c r="L625" s="124"/>
    </row>
    <row r="626" spans="1:12" ht="15.75" x14ac:dyDescent="0.25">
      <c r="A626" s="2009"/>
      <c r="B626" s="2010"/>
      <c r="C626" s="2011"/>
      <c r="D626" s="258">
        <f t="shared" si="9"/>
        <v>0</v>
      </c>
      <c r="E626" s="2011"/>
      <c r="F626" s="2011"/>
      <c r="G626" s="2011"/>
      <c r="H626" s="2011"/>
      <c r="I626" s="2011"/>
      <c r="J626" s="2011"/>
      <c r="K626" s="2471"/>
      <c r="L626" s="124"/>
    </row>
    <row r="627" spans="1:12" ht="15.75" x14ac:dyDescent="0.25">
      <c r="A627" s="2009"/>
      <c r="B627" s="2010"/>
      <c r="C627" s="2011"/>
      <c r="D627" s="258">
        <f t="shared" si="9"/>
        <v>0</v>
      </c>
      <c r="E627" s="2011"/>
      <c r="F627" s="2011"/>
      <c r="G627" s="2011"/>
      <c r="H627" s="2011"/>
      <c r="I627" s="2011"/>
      <c r="J627" s="2011"/>
      <c r="K627" s="2471"/>
      <c r="L627" s="124"/>
    </row>
    <row r="628" spans="1:12" ht="15.75" x14ac:dyDescent="0.25">
      <c r="A628" s="2009"/>
      <c r="B628" s="2010"/>
      <c r="C628" s="2011"/>
      <c r="D628" s="258">
        <f t="shared" si="9"/>
        <v>0</v>
      </c>
      <c r="E628" s="2011"/>
      <c r="F628" s="2011"/>
      <c r="G628" s="2011"/>
      <c r="H628" s="2011"/>
      <c r="I628" s="2011"/>
      <c r="J628" s="2011"/>
      <c r="K628" s="2471"/>
      <c r="L628" s="124"/>
    </row>
    <row r="629" spans="1:12" ht="15.75" x14ac:dyDescent="0.25">
      <c r="A629" s="2009"/>
      <c r="B629" s="2010"/>
      <c r="C629" s="2011"/>
      <c r="D629" s="258">
        <f t="shared" si="9"/>
        <v>0</v>
      </c>
      <c r="E629" s="2011"/>
      <c r="F629" s="2011"/>
      <c r="G629" s="2011"/>
      <c r="H629" s="2011"/>
      <c r="I629" s="2011"/>
      <c r="J629" s="2011"/>
      <c r="K629" s="2471"/>
      <c r="L629" s="124"/>
    </row>
    <row r="630" spans="1:12" ht="15.75" x14ac:dyDescent="0.25">
      <c r="A630" s="2009"/>
      <c r="B630" s="2010"/>
      <c r="C630" s="2011"/>
      <c r="D630" s="258">
        <f t="shared" si="9"/>
        <v>0</v>
      </c>
      <c r="E630" s="2011"/>
      <c r="F630" s="2011"/>
      <c r="G630" s="2011"/>
      <c r="H630" s="2011"/>
      <c r="I630" s="2011"/>
      <c r="J630" s="2011"/>
      <c r="K630" s="2471"/>
      <c r="L630" s="124"/>
    </row>
    <row r="631" spans="1:12" ht="15.75" x14ac:dyDescent="0.25">
      <c r="A631" s="2009"/>
      <c r="B631" s="2010"/>
      <c r="C631" s="2011"/>
      <c r="D631" s="258">
        <f t="shared" si="9"/>
        <v>0</v>
      </c>
      <c r="E631" s="2011"/>
      <c r="F631" s="2011"/>
      <c r="G631" s="2011"/>
      <c r="H631" s="2011"/>
      <c r="I631" s="2011"/>
      <c r="J631" s="2011"/>
      <c r="K631" s="2471"/>
      <c r="L631" s="124"/>
    </row>
    <row r="632" spans="1:12" ht="15.75" x14ac:dyDescent="0.25">
      <c r="A632" s="2009"/>
      <c r="B632" s="2010"/>
      <c r="C632" s="2011"/>
      <c r="D632" s="258">
        <f t="shared" si="9"/>
        <v>0</v>
      </c>
      <c r="E632" s="2011"/>
      <c r="F632" s="2011"/>
      <c r="G632" s="2011"/>
      <c r="H632" s="2011"/>
      <c r="I632" s="2011"/>
      <c r="J632" s="2011"/>
      <c r="K632" s="2471"/>
      <c r="L632" s="124"/>
    </row>
    <row r="633" spans="1:12" ht="15.75" x14ac:dyDescent="0.25">
      <c r="A633" s="2009"/>
      <c r="B633" s="2010"/>
      <c r="C633" s="2011"/>
      <c r="D633" s="258">
        <f t="shared" si="9"/>
        <v>0</v>
      </c>
      <c r="E633" s="2011"/>
      <c r="F633" s="2011"/>
      <c r="G633" s="2011"/>
      <c r="H633" s="2011"/>
      <c r="I633" s="2011"/>
      <c r="J633" s="2011"/>
      <c r="K633" s="2471"/>
      <c r="L633" s="124"/>
    </row>
    <row r="634" spans="1:12" ht="15.75" x14ac:dyDescent="0.25">
      <c r="A634" s="2009"/>
      <c r="B634" s="2010"/>
      <c r="C634" s="2011"/>
      <c r="D634" s="258">
        <f t="shared" si="9"/>
        <v>0</v>
      </c>
      <c r="E634" s="2011"/>
      <c r="F634" s="2011"/>
      <c r="G634" s="2011"/>
      <c r="H634" s="2011"/>
      <c r="I634" s="2011"/>
      <c r="J634" s="2011"/>
      <c r="K634" s="2471"/>
      <c r="L634" s="124"/>
    </row>
    <row r="635" spans="1:12" ht="15.75" x14ac:dyDescent="0.25">
      <c r="A635" s="2009"/>
      <c r="B635" s="2010"/>
      <c r="C635" s="2011"/>
      <c r="D635" s="258">
        <f t="shared" si="9"/>
        <v>0</v>
      </c>
      <c r="E635" s="2011"/>
      <c r="F635" s="2011"/>
      <c r="G635" s="2011"/>
      <c r="H635" s="2011"/>
      <c r="I635" s="2011"/>
      <c r="J635" s="2011"/>
      <c r="K635" s="2471"/>
      <c r="L635" s="124"/>
    </row>
    <row r="636" spans="1:12" ht="15.75" x14ac:dyDescent="0.25">
      <c r="A636" s="2009"/>
      <c r="B636" s="2010"/>
      <c r="C636" s="2011"/>
      <c r="D636" s="258">
        <f t="shared" si="9"/>
        <v>0</v>
      </c>
      <c r="E636" s="2011"/>
      <c r="F636" s="2011"/>
      <c r="G636" s="2011"/>
      <c r="H636" s="2011"/>
      <c r="I636" s="2011"/>
      <c r="J636" s="2011"/>
      <c r="K636" s="2471"/>
      <c r="L636" s="124"/>
    </row>
    <row r="637" spans="1:12" ht="15.75" x14ac:dyDescent="0.25">
      <c r="A637" s="2009"/>
      <c r="B637" s="2010"/>
      <c r="C637" s="2011"/>
      <c r="D637" s="258">
        <f t="shared" si="9"/>
        <v>0</v>
      </c>
      <c r="E637" s="2011"/>
      <c r="F637" s="2011"/>
      <c r="G637" s="2011"/>
      <c r="H637" s="2011"/>
      <c r="I637" s="2011"/>
      <c r="J637" s="2011"/>
      <c r="K637" s="2471"/>
      <c r="L637" s="124"/>
    </row>
    <row r="638" spans="1:12" ht="15.75" x14ac:dyDescent="0.25">
      <c r="A638" s="2009"/>
      <c r="B638" s="2010"/>
      <c r="C638" s="2011"/>
      <c r="D638" s="258">
        <f t="shared" si="9"/>
        <v>0</v>
      </c>
      <c r="E638" s="2011"/>
      <c r="F638" s="2011"/>
      <c r="G638" s="2011"/>
      <c r="H638" s="2011"/>
      <c r="I638" s="2011"/>
      <c r="J638" s="2011"/>
      <c r="K638" s="2471"/>
      <c r="L638" s="124"/>
    </row>
    <row r="639" spans="1:12" ht="15.75" x14ac:dyDescent="0.25">
      <c r="A639" s="2009"/>
      <c r="B639" s="2010"/>
      <c r="C639" s="2011"/>
      <c r="D639" s="258">
        <f t="shared" si="9"/>
        <v>0</v>
      </c>
      <c r="E639" s="2011"/>
      <c r="F639" s="2011"/>
      <c r="G639" s="2011"/>
      <c r="H639" s="2011"/>
      <c r="I639" s="2011"/>
      <c r="J639" s="2011"/>
      <c r="K639" s="2471"/>
      <c r="L639" s="124"/>
    </row>
    <row r="640" spans="1:12" ht="15.75" x14ac:dyDescent="0.25">
      <c r="A640" s="2009"/>
      <c r="B640" s="2010"/>
      <c r="C640" s="2011"/>
      <c r="D640" s="258">
        <f t="shared" si="9"/>
        <v>0</v>
      </c>
      <c r="E640" s="2011"/>
      <c r="F640" s="2011"/>
      <c r="G640" s="2011"/>
      <c r="H640" s="2011"/>
      <c r="I640" s="2011"/>
      <c r="J640" s="2011"/>
      <c r="K640" s="2471"/>
      <c r="L640" s="124"/>
    </row>
    <row r="641" spans="1:12" ht="15.75" x14ac:dyDescent="0.25">
      <c r="A641" s="2009"/>
      <c r="B641" s="2010"/>
      <c r="C641" s="2011"/>
      <c r="D641" s="258">
        <f t="shared" si="9"/>
        <v>0</v>
      </c>
      <c r="E641" s="2011"/>
      <c r="F641" s="2011"/>
      <c r="G641" s="2011"/>
      <c r="H641" s="2011"/>
      <c r="I641" s="2011"/>
      <c r="J641" s="2011"/>
      <c r="K641" s="2471"/>
      <c r="L641" s="124"/>
    </row>
    <row r="642" spans="1:12" ht="15.75" x14ac:dyDescent="0.25">
      <c r="A642" s="2009"/>
      <c r="B642" s="2010"/>
      <c r="C642" s="2011"/>
      <c r="D642" s="258">
        <f t="shared" si="9"/>
        <v>0</v>
      </c>
      <c r="E642" s="2011"/>
      <c r="F642" s="2011"/>
      <c r="G642" s="2011"/>
      <c r="H642" s="2011"/>
      <c r="I642" s="2011"/>
      <c r="J642" s="2011"/>
      <c r="K642" s="2471"/>
      <c r="L642" s="124"/>
    </row>
    <row r="643" spans="1:12" ht="15.75" x14ac:dyDescent="0.25">
      <c r="A643" s="2009"/>
      <c r="B643" s="2010"/>
      <c r="C643" s="2011"/>
      <c r="D643" s="258">
        <f t="shared" si="9"/>
        <v>0</v>
      </c>
      <c r="E643" s="2011"/>
      <c r="F643" s="2011"/>
      <c r="G643" s="2011"/>
      <c r="H643" s="2011"/>
      <c r="I643" s="2011"/>
      <c r="J643" s="2011"/>
      <c r="K643" s="2471"/>
      <c r="L643" s="124"/>
    </row>
    <row r="644" spans="1:12" ht="15.75" x14ac:dyDescent="0.25">
      <c r="A644" s="2009"/>
      <c r="B644" s="2010"/>
      <c r="C644" s="2011"/>
      <c r="D644" s="258">
        <f t="shared" si="9"/>
        <v>0</v>
      </c>
      <c r="E644" s="2011"/>
      <c r="F644" s="2011"/>
      <c r="G644" s="2011"/>
      <c r="H644" s="2011"/>
      <c r="I644" s="2011"/>
      <c r="J644" s="2011"/>
      <c r="K644" s="2471"/>
      <c r="L644" s="124"/>
    </row>
    <row r="645" spans="1:12" ht="15.75" x14ac:dyDescent="0.25">
      <c r="A645" s="2009"/>
      <c r="B645" s="2010"/>
      <c r="C645" s="2011"/>
      <c r="D645" s="258">
        <f t="shared" si="9"/>
        <v>0</v>
      </c>
      <c r="E645" s="2011"/>
      <c r="F645" s="2011"/>
      <c r="G645" s="2011"/>
      <c r="H645" s="2011"/>
      <c r="I645" s="2011"/>
      <c r="J645" s="2011"/>
      <c r="K645" s="2471"/>
      <c r="L645" s="124"/>
    </row>
    <row r="646" spans="1:12" ht="15.75" x14ac:dyDescent="0.25">
      <c r="A646" s="2009"/>
      <c r="B646" s="2010"/>
      <c r="C646" s="2011"/>
      <c r="D646" s="258">
        <f t="shared" si="9"/>
        <v>0</v>
      </c>
      <c r="E646" s="2011"/>
      <c r="F646" s="2011"/>
      <c r="G646" s="2011"/>
      <c r="H646" s="2011"/>
      <c r="I646" s="2011"/>
      <c r="J646" s="2011"/>
      <c r="K646" s="2471"/>
      <c r="L646" s="124"/>
    </row>
    <row r="647" spans="1:12" ht="15.75" x14ac:dyDescent="0.25">
      <c r="A647" s="2009"/>
      <c r="B647" s="2010"/>
      <c r="C647" s="2011"/>
      <c r="D647" s="258">
        <f t="shared" si="9"/>
        <v>0</v>
      </c>
      <c r="E647" s="2011"/>
      <c r="F647" s="2011"/>
      <c r="G647" s="2011"/>
      <c r="H647" s="2011"/>
      <c r="I647" s="2011"/>
      <c r="J647" s="2011"/>
      <c r="K647" s="2471"/>
      <c r="L647" s="124"/>
    </row>
    <row r="648" spans="1:12" ht="15.75" x14ac:dyDescent="0.25">
      <c r="A648" s="2009"/>
      <c r="B648" s="2010"/>
      <c r="C648" s="2011"/>
      <c r="D648" s="258">
        <f t="shared" si="9"/>
        <v>0</v>
      </c>
      <c r="E648" s="2011"/>
      <c r="F648" s="2011"/>
      <c r="G648" s="2011"/>
      <c r="H648" s="2011"/>
      <c r="I648" s="2011"/>
      <c r="J648" s="2011"/>
      <c r="K648" s="2471"/>
      <c r="L648" s="124"/>
    </row>
    <row r="649" spans="1:12" ht="15.75" x14ac:dyDescent="0.25">
      <c r="A649" s="2009"/>
      <c r="B649" s="2010"/>
      <c r="C649" s="2011"/>
      <c r="D649" s="258">
        <f t="shared" si="9"/>
        <v>0</v>
      </c>
      <c r="E649" s="2011"/>
      <c r="F649" s="2011"/>
      <c r="G649" s="2011"/>
      <c r="H649" s="2011"/>
      <c r="I649" s="2011"/>
      <c r="J649" s="2011"/>
      <c r="K649" s="2471"/>
      <c r="L649" s="124"/>
    </row>
    <row r="650" spans="1:12" ht="15.75" x14ac:dyDescent="0.25">
      <c r="A650" s="2009"/>
      <c r="B650" s="2010"/>
      <c r="C650" s="2011"/>
      <c r="D650" s="258">
        <f t="shared" si="9"/>
        <v>0</v>
      </c>
      <c r="E650" s="2011"/>
      <c r="F650" s="2011"/>
      <c r="G650" s="2011"/>
      <c r="H650" s="2011"/>
      <c r="I650" s="2011"/>
      <c r="J650" s="2011"/>
      <c r="K650" s="2471"/>
      <c r="L650" s="124"/>
    </row>
    <row r="651" spans="1:12" ht="15.75" x14ac:dyDescent="0.25">
      <c r="A651" s="2009"/>
      <c r="B651" s="2010"/>
      <c r="C651" s="2011"/>
      <c r="D651" s="258">
        <f t="shared" si="9"/>
        <v>0</v>
      </c>
      <c r="E651" s="2011"/>
      <c r="F651" s="2011"/>
      <c r="G651" s="2011"/>
      <c r="H651" s="2011"/>
      <c r="I651" s="2011"/>
      <c r="J651" s="2011"/>
      <c r="K651" s="2471"/>
      <c r="L651" s="124"/>
    </row>
    <row r="652" spans="1:12" ht="15.75" x14ac:dyDescent="0.25">
      <c r="A652" s="2009"/>
      <c r="B652" s="2010"/>
      <c r="C652" s="2011"/>
      <c r="D652" s="258">
        <f t="shared" si="9"/>
        <v>0</v>
      </c>
      <c r="E652" s="2011"/>
      <c r="F652" s="2011"/>
      <c r="G652" s="2011"/>
      <c r="H652" s="2011"/>
      <c r="I652" s="2011"/>
      <c r="J652" s="2011"/>
      <c r="K652" s="2471"/>
      <c r="L652" s="124"/>
    </row>
    <row r="653" spans="1:12" ht="15.75" x14ac:dyDescent="0.25">
      <c r="A653" s="2009"/>
      <c r="B653" s="2010"/>
      <c r="C653" s="2011"/>
      <c r="D653" s="258">
        <f t="shared" si="9"/>
        <v>0</v>
      </c>
      <c r="E653" s="2011"/>
      <c r="F653" s="2011"/>
      <c r="G653" s="2011"/>
      <c r="H653" s="2011"/>
      <c r="I653" s="2011"/>
      <c r="J653" s="2011"/>
      <c r="K653" s="2471"/>
      <c r="L653" s="124"/>
    </row>
    <row r="654" spans="1:12" ht="15.75" x14ac:dyDescent="0.25">
      <c r="A654" s="2009"/>
      <c r="B654" s="2010"/>
      <c r="C654" s="2011"/>
      <c r="D654" s="258">
        <f t="shared" si="9"/>
        <v>0</v>
      </c>
      <c r="E654" s="2011"/>
      <c r="F654" s="2011"/>
      <c r="G654" s="2011"/>
      <c r="H654" s="2011"/>
      <c r="I654" s="2011"/>
      <c r="J654" s="2011"/>
      <c r="K654" s="2471"/>
      <c r="L654" s="124"/>
    </row>
    <row r="655" spans="1:12" ht="15.75" x14ac:dyDescent="0.25">
      <c r="A655" s="2009"/>
      <c r="B655" s="2010"/>
      <c r="C655" s="2011"/>
      <c r="D655" s="258">
        <f t="shared" si="9"/>
        <v>0</v>
      </c>
      <c r="E655" s="2011"/>
      <c r="F655" s="2011"/>
      <c r="G655" s="2011"/>
      <c r="H655" s="2011"/>
      <c r="I655" s="2011"/>
      <c r="J655" s="2011"/>
      <c r="K655" s="2471"/>
      <c r="L655" s="124"/>
    </row>
    <row r="656" spans="1:12" ht="15.75" x14ac:dyDescent="0.25">
      <c r="A656" s="2009"/>
      <c r="B656" s="2010"/>
      <c r="C656" s="2011"/>
      <c r="D656" s="258">
        <f t="shared" ref="D656:D719" si="10">+C656*(100-E656)/100</f>
        <v>0</v>
      </c>
      <c r="E656" s="2011"/>
      <c r="F656" s="2011"/>
      <c r="G656" s="2011"/>
      <c r="H656" s="2011"/>
      <c r="I656" s="2011"/>
      <c r="J656" s="2011"/>
      <c r="K656" s="2471"/>
      <c r="L656" s="124"/>
    </row>
    <row r="657" spans="1:12" ht="15.75" x14ac:dyDescent="0.25">
      <c r="A657" s="2009"/>
      <c r="B657" s="2010"/>
      <c r="C657" s="2011"/>
      <c r="D657" s="258">
        <f t="shared" si="10"/>
        <v>0</v>
      </c>
      <c r="E657" s="2011"/>
      <c r="F657" s="2011"/>
      <c r="G657" s="2011"/>
      <c r="H657" s="2011"/>
      <c r="I657" s="2011"/>
      <c r="J657" s="2011"/>
      <c r="K657" s="2471"/>
      <c r="L657" s="124"/>
    </row>
    <row r="658" spans="1:12" ht="15.75" x14ac:dyDescent="0.25">
      <c r="A658" s="2009"/>
      <c r="B658" s="2010"/>
      <c r="C658" s="2011"/>
      <c r="D658" s="258">
        <f t="shared" si="10"/>
        <v>0</v>
      </c>
      <c r="E658" s="2011"/>
      <c r="F658" s="2011"/>
      <c r="G658" s="2011"/>
      <c r="H658" s="2011"/>
      <c r="I658" s="2011"/>
      <c r="J658" s="2011"/>
      <c r="K658" s="2471"/>
      <c r="L658" s="124"/>
    </row>
    <row r="659" spans="1:12" ht="15.75" x14ac:dyDescent="0.25">
      <c r="A659" s="2009"/>
      <c r="B659" s="2010"/>
      <c r="C659" s="2011"/>
      <c r="D659" s="258">
        <f t="shared" si="10"/>
        <v>0</v>
      </c>
      <c r="E659" s="2011"/>
      <c r="F659" s="2011"/>
      <c r="G659" s="2011"/>
      <c r="H659" s="2011"/>
      <c r="I659" s="2011"/>
      <c r="J659" s="2011"/>
      <c r="K659" s="2471"/>
      <c r="L659" s="124"/>
    </row>
    <row r="660" spans="1:12" ht="15.75" x14ac:dyDescent="0.25">
      <c r="A660" s="2009"/>
      <c r="B660" s="2010"/>
      <c r="C660" s="2011"/>
      <c r="D660" s="258">
        <f t="shared" si="10"/>
        <v>0</v>
      </c>
      <c r="E660" s="2011"/>
      <c r="F660" s="2011"/>
      <c r="G660" s="2011"/>
      <c r="H660" s="2011"/>
      <c r="I660" s="2011"/>
      <c r="J660" s="2011"/>
      <c r="K660" s="2471"/>
      <c r="L660" s="124"/>
    </row>
    <row r="661" spans="1:12" ht="15.75" x14ac:dyDescent="0.25">
      <c r="A661" s="2009"/>
      <c r="B661" s="2010"/>
      <c r="C661" s="2011"/>
      <c r="D661" s="258">
        <f t="shared" si="10"/>
        <v>0</v>
      </c>
      <c r="E661" s="2011"/>
      <c r="F661" s="2011"/>
      <c r="G661" s="2011"/>
      <c r="H661" s="2011"/>
      <c r="I661" s="2011"/>
      <c r="J661" s="2011"/>
      <c r="K661" s="2471"/>
      <c r="L661" s="124"/>
    </row>
    <row r="662" spans="1:12" ht="15.75" x14ac:dyDescent="0.25">
      <c r="A662" s="2009"/>
      <c r="B662" s="2010"/>
      <c r="C662" s="2011"/>
      <c r="D662" s="258">
        <f t="shared" si="10"/>
        <v>0</v>
      </c>
      <c r="E662" s="2011"/>
      <c r="F662" s="2011"/>
      <c r="G662" s="2011"/>
      <c r="H662" s="2011"/>
      <c r="I662" s="2011"/>
      <c r="J662" s="2011"/>
      <c r="K662" s="2471"/>
      <c r="L662" s="124"/>
    </row>
    <row r="663" spans="1:12" ht="15.75" x14ac:dyDescent="0.25">
      <c r="A663" s="2009"/>
      <c r="B663" s="2010"/>
      <c r="C663" s="2011"/>
      <c r="D663" s="258">
        <f t="shared" si="10"/>
        <v>0</v>
      </c>
      <c r="E663" s="2011"/>
      <c r="F663" s="2011"/>
      <c r="G663" s="2011"/>
      <c r="H663" s="2011"/>
      <c r="I663" s="2011"/>
      <c r="J663" s="2011"/>
      <c r="K663" s="2471"/>
      <c r="L663" s="124"/>
    </row>
    <row r="664" spans="1:12" ht="15.75" x14ac:dyDescent="0.25">
      <c r="A664" s="2009"/>
      <c r="B664" s="2010"/>
      <c r="C664" s="2011"/>
      <c r="D664" s="258">
        <f t="shared" si="10"/>
        <v>0</v>
      </c>
      <c r="E664" s="2011"/>
      <c r="F664" s="2011"/>
      <c r="G664" s="2011"/>
      <c r="H664" s="2011"/>
      <c r="I664" s="2011"/>
      <c r="J664" s="2011"/>
      <c r="K664" s="2471"/>
      <c r="L664" s="124"/>
    </row>
    <row r="665" spans="1:12" ht="15.75" x14ac:dyDescent="0.25">
      <c r="A665" s="2009"/>
      <c r="B665" s="2010"/>
      <c r="C665" s="2011"/>
      <c r="D665" s="258">
        <f t="shared" si="10"/>
        <v>0</v>
      </c>
      <c r="E665" s="2011"/>
      <c r="F665" s="2011"/>
      <c r="G665" s="2011"/>
      <c r="H665" s="2011"/>
      <c r="I665" s="2011"/>
      <c r="J665" s="2011"/>
      <c r="K665" s="2471"/>
      <c r="L665" s="124"/>
    </row>
    <row r="666" spans="1:12" ht="15.75" x14ac:dyDescent="0.25">
      <c r="A666" s="2009"/>
      <c r="B666" s="2010"/>
      <c r="C666" s="2011"/>
      <c r="D666" s="258">
        <f t="shared" si="10"/>
        <v>0</v>
      </c>
      <c r="E666" s="2011"/>
      <c r="F666" s="2011"/>
      <c r="G666" s="2011"/>
      <c r="H666" s="2011"/>
      <c r="I666" s="2011"/>
      <c r="J666" s="2011"/>
      <c r="K666" s="2471"/>
      <c r="L666" s="124"/>
    </row>
    <row r="667" spans="1:12" ht="15.75" x14ac:dyDescent="0.25">
      <c r="A667" s="2009"/>
      <c r="B667" s="2010"/>
      <c r="C667" s="2011"/>
      <c r="D667" s="258">
        <f t="shared" si="10"/>
        <v>0</v>
      </c>
      <c r="E667" s="2011"/>
      <c r="F667" s="2011"/>
      <c r="G667" s="2011"/>
      <c r="H667" s="2011"/>
      <c r="I667" s="2011"/>
      <c r="J667" s="2011"/>
      <c r="K667" s="2471"/>
      <c r="L667" s="124"/>
    </row>
    <row r="668" spans="1:12" ht="15.75" x14ac:dyDescent="0.25">
      <c r="A668" s="2009"/>
      <c r="B668" s="2010"/>
      <c r="C668" s="2011"/>
      <c r="D668" s="258">
        <f t="shared" si="10"/>
        <v>0</v>
      </c>
      <c r="E668" s="2011"/>
      <c r="F668" s="2011"/>
      <c r="G668" s="2011"/>
      <c r="H668" s="2011"/>
      <c r="I668" s="2011"/>
      <c r="J668" s="2011"/>
      <c r="K668" s="2471"/>
      <c r="L668" s="124"/>
    </row>
    <row r="669" spans="1:12" ht="15.75" x14ac:dyDescent="0.25">
      <c r="A669" s="2009"/>
      <c r="B669" s="2010"/>
      <c r="C669" s="2011"/>
      <c r="D669" s="258">
        <f t="shared" si="10"/>
        <v>0</v>
      </c>
      <c r="E669" s="2011"/>
      <c r="F669" s="2011"/>
      <c r="G669" s="2011"/>
      <c r="H669" s="2011"/>
      <c r="I669" s="2011"/>
      <c r="J669" s="2011"/>
      <c r="K669" s="2471"/>
      <c r="L669" s="124"/>
    </row>
    <row r="670" spans="1:12" ht="15.75" x14ac:dyDescent="0.25">
      <c r="A670" s="2009"/>
      <c r="B670" s="2010"/>
      <c r="C670" s="2011"/>
      <c r="D670" s="258">
        <f t="shared" si="10"/>
        <v>0</v>
      </c>
      <c r="E670" s="2011"/>
      <c r="F670" s="2011"/>
      <c r="G670" s="2011"/>
      <c r="H670" s="2011"/>
      <c r="I670" s="2011"/>
      <c r="J670" s="2011"/>
      <c r="K670" s="2471"/>
      <c r="L670" s="124"/>
    </row>
    <row r="671" spans="1:12" ht="15.75" x14ac:dyDescent="0.25">
      <c r="A671" s="2009"/>
      <c r="B671" s="2010"/>
      <c r="C671" s="2011"/>
      <c r="D671" s="258">
        <f t="shared" si="10"/>
        <v>0</v>
      </c>
      <c r="E671" s="2011"/>
      <c r="F671" s="2011"/>
      <c r="G671" s="2011"/>
      <c r="H671" s="2011"/>
      <c r="I671" s="2011"/>
      <c r="J671" s="2011"/>
      <c r="K671" s="2471"/>
      <c r="L671" s="124"/>
    </row>
    <row r="672" spans="1:12" ht="15.75" x14ac:dyDescent="0.25">
      <c r="A672" s="2009"/>
      <c r="B672" s="2010"/>
      <c r="C672" s="2011"/>
      <c r="D672" s="258">
        <f t="shared" si="10"/>
        <v>0</v>
      </c>
      <c r="E672" s="2011"/>
      <c r="F672" s="2011"/>
      <c r="G672" s="2011"/>
      <c r="H672" s="2011"/>
      <c r="I672" s="2011"/>
      <c r="J672" s="2011"/>
      <c r="K672" s="2471"/>
      <c r="L672" s="124"/>
    </row>
    <row r="673" spans="1:12" ht="15.75" x14ac:dyDescent="0.25">
      <c r="A673" s="2009"/>
      <c r="B673" s="2010"/>
      <c r="C673" s="2011"/>
      <c r="D673" s="258">
        <f t="shared" si="10"/>
        <v>0</v>
      </c>
      <c r="E673" s="2011"/>
      <c r="F673" s="2011"/>
      <c r="G673" s="2011"/>
      <c r="H673" s="2011"/>
      <c r="I673" s="2011"/>
      <c r="J673" s="2011"/>
      <c r="K673" s="2471"/>
      <c r="L673" s="124"/>
    </row>
    <row r="674" spans="1:12" ht="15.75" x14ac:dyDescent="0.25">
      <c r="A674" s="2009"/>
      <c r="B674" s="2010"/>
      <c r="C674" s="2011"/>
      <c r="D674" s="258">
        <f t="shared" si="10"/>
        <v>0</v>
      </c>
      <c r="E674" s="2011"/>
      <c r="F674" s="2011"/>
      <c r="G674" s="2011"/>
      <c r="H674" s="2011"/>
      <c r="I674" s="2011"/>
      <c r="J674" s="2011"/>
      <c r="K674" s="2471"/>
      <c r="L674" s="124"/>
    </row>
    <row r="675" spans="1:12" ht="15.75" x14ac:dyDescent="0.25">
      <c r="A675" s="2009"/>
      <c r="B675" s="2010"/>
      <c r="C675" s="2011"/>
      <c r="D675" s="258">
        <f t="shared" si="10"/>
        <v>0</v>
      </c>
      <c r="E675" s="2011"/>
      <c r="F675" s="2011"/>
      <c r="G675" s="2011"/>
      <c r="H675" s="2011"/>
      <c r="I675" s="2011"/>
      <c r="J675" s="2011"/>
      <c r="K675" s="2471"/>
      <c r="L675" s="124"/>
    </row>
    <row r="676" spans="1:12" ht="15.75" x14ac:dyDescent="0.25">
      <c r="A676" s="2009"/>
      <c r="B676" s="2010"/>
      <c r="C676" s="2011"/>
      <c r="D676" s="258">
        <f t="shared" si="10"/>
        <v>0</v>
      </c>
      <c r="E676" s="2011"/>
      <c r="F676" s="2011"/>
      <c r="G676" s="2011"/>
      <c r="H676" s="2011"/>
      <c r="I676" s="2011"/>
      <c r="J676" s="2011"/>
      <c r="K676" s="2471"/>
      <c r="L676" s="124"/>
    </row>
    <row r="677" spans="1:12" ht="15.75" x14ac:dyDescent="0.25">
      <c r="A677" s="2009"/>
      <c r="B677" s="2010"/>
      <c r="C677" s="2011"/>
      <c r="D677" s="258">
        <f t="shared" si="10"/>
        <v>0</v>
      </c>
      <c r="E677" s="2011"/>
      <c r="F677" s="2011"/>
      <c r="G677" s="2011"/>
      <c r="H677" s="2011"/>
      <c r="I677" s="2011"/>
      <c r="J677" s="2011"/>
      <c r="K677" s="2471"/>
      <c r="L677" s="124"/>
    </row>
    <row r="678" spans="1:12" ht="15.75" x14ac:dyDescent="0.25">
      <c r="A678" s="2009"/>
      <c r="B678" s="2010"/>
      <c r="C678" s="2011"/>
      <c r="D678" s="258">
        <f t="shared" si="10"/>
        <v>0</v>
      </c>
      <c r="E678" s="2011"/>
      <c r="F678" s="2011"/>
      <c r="G678" s="2011"/>
      <c r="H678" s="2011"/>
      <c r="I678" s="2011"/>
      <c r="J678" s="2011"/>
      <c r="K678" s="2471"/>
      <c r="L678" s="124"/>
    </row>
    <row r="679" spans="1:12" ht="15.75" x14ac:dyDescent="0.25">
      <c r="A679" s="2009"/>
      <c r="B679" s="2010"/>
      <c r="C679" s="2011"/>
      <c r="D679" s="258">
        <f t="shared" si="10"/>
        <v>0</v>
      </c>
      <c r="E679" s="2011"/>
      <c r="F679" s="2011"/>
      <c r="G679" s="2011"/>
      <c r="H679" s="2011"/>
      <c r="I679" s="2011"/>
      <c r="J679" s="2011"/>
      <c r="K679" s="2471"/>
      <c r="L679" s="124"/>
    </row>
    <row r="680" spans="1:12" ht="15.75" x14ac:dyDescent="0.25">
      <c r="A680" s="2009"/>
      <c r="B680" s="2010"/>
      <c r="C680" s="2011"/>
      <c r="D680" s="258">
        <f t="shared" si="10"/>
        <v>0</v>
      </c>
      <c r="E680" s="2011"/>
      <c r="F680" s="2011"/>
      <c r="G680" s="2011"/>
      <c r="H680" s="2011"/>
      <c r="I680" s="2011"/>
      <c r="J680" s="2011"/>
      <c r="K680" s="2471"/>
      <c r="L680" s="124"/>
    </row>
    <row r="681" spans="1:12" ht="15.75" x14ac:dyDescent="0.25">
      <c r="A681" s="2009"/>
      <c r="B681" s="2010"/>
      <c r="C681" s="2011"/>
      <c r="D681" s="258">
        <f t="shared" si="10"/>
        <v>0</v>
      </c>
      <c r="E681" s="2011"/>
      <c r="F681" s="2011"/>
      <c r="G681" s="2011"/>
      <c r="H681" s="2011"/>
      <c r="I681" s="2011"/>
      <c r="J681" s="2011"/>
      <c r="K681" s="2471"/>
      <c r="L681" s="124"/>
    </row>
    <row r="682" spans="1:12" ht="15.75" x14ac:dyDescent="0.25">
      <c r="A682" s="2009"/>
      <c r="B682" s="2010"/>
      <c r="C682" s="2011"/>
      <c r="D682" s="258">
        <f t="shared" si="10"/>
        <v>0</v>
      </c>
      <c r="E682" s="2011"/>
      <c r="F682" s="2011"/>
      <c r="G682" s="2011"/>
      <c r="H682" s="2011"/>
      <c r="I682" s="2011"/>
      <c r="J682" s="2011"/>
      <c r="K682" s="2471"/>
      <c r="L682" s="124"/>
    </row>
    <row r="683" spans="1:12" ht="15.75" x14ac:dyDescent="0.25">
      <c r="A683" s="2009"/>
      <c r="B683" s="2010"/>
      <c r="C683" s="2011"/>
      <c r="D683" s="258">
        <f t="shared" si="10"/>
        <v>0</v>
      </c>
      <c r="E683" s="2011"/>
      <c r="F683" s="2011"/>
      <c r="G683" s="2011"/>
      <c r="H683" s="2011"/>
      <c r="I683" s="2011"/>
      <c r="J683" s="2011"/>
      <c r="K683" s="2471"/>
      <c r="L683" s="124"/>
    </row>
    <row r="684" spans="1:12" ht="15.75" x14ac:dyDescent="0.25">
      <c r="A684" s="2009"/>
      <c r="B684" s="2010"/>
      <c r="C684" s="2011"/>
      <c r="D684" s="258">
        <f t="shared" si="10"/>
        <v>0</v>
      </c>
      <c r="E684" s="2011"/>
      <c r="F684" s="2011"/>
      <c r="G684" s="2011"/>
      <c r="H684" s="2011"/>
      <c r="I684" s="2011"/>
      <c r="J684" s="2011"/>
      <c r="K684" s="2471"/>
      <c r="L684" s="124"/>
    </row>
    <row r="685" spans="1:12" ht="15.75" x14ac:dyDescent="0.25">
      <c r="A685" s="2009"/>
      <c r="B685" s="2010"/>
      <c r="C685" s="2011"/>
      <c r="D685" s="258">
        <f t="shared" si="10"/>
        <v>0</v>
      </c>
      <c r="E685" s="2011"/>
      <c r="F685" s="2011"/>
      <c r="G685" s="2011"/>
      <c r="H685" s="2011"/>
      <c r="I685" s="2011"/>
      <c r="J685" s="2011"/>
      <c r="K685" s="2471"/>
      <c r="L685" s="124"/>
    </row>
    <row r="686" spans="1:12" ht="15.75" x14ac:dyDescent="0.25">
      <c r="A686" s="2009"/>
      <c r="B686" s="2010"/>
      <c r="C686" s="2011"/>
      <c r="D686" s="258">
        <f t="shared" si="10"/>
        <v>0</v>
      </c>
      <c r="E686" s="2011"/>
      <c r="F686" s="2011"/>
      <c r="G686" s="2011"/>
      <c r="H686" s="2011"/>
      <c r="I686" s="2011"/>
      <c r="J686" s="2011"/>
      <c r="K686" s="2471"/>
      <c r="L686" s="124"/>
    </row>
    <row r="687" spans="1:12" ht="15.75" x14ac:dyDescent="0.25">
      <c r="A687" s="2009"/>
      <c r="B687" s="2010"/>
      <c r="C687" s="2011"/>
      <c r="D687" s="258">
        <f t="shared" si="10"/>
        <v>0</v>
      </c>
      <c r="E687" s="2011"/>
      <c r="F687" s="2011"/>
      <c r="G687" s="2011"/>
      <c r="H687" s="2011"/>
      <c r="I687" s="2011"/>
      <c r="J687" s="2011"/>
      <c r="K687" s="2471"/>
      <c r="L687" s="124"/>
    </row>
    <row r="688" spans="1:12" ht="15.75" x14ac:dyDescent="0.25">
      <c r="A688" s="2009"/>
      <c r="B688" s="2010"/>
      <c r="C688" s="2011"/>
      <c r="D688" s="258">
        <f t="shared" si="10"/>
        <v>0</v>
      </c>
      <c r="E688" s="2011"/>
      <c r="F688" s="2011"/>
      <c r="G688" s="2011"/>
      <c r="H688" s="2011"/>
      <c r="I688" s="2011"/>
      <c r="J688" s="2011"/>
      <c r="K688" s="2471"/>
      <c r="L688" s="124"/>
    </row>
    <row r="689" spans="1:12" ht="15.75" x14ac:dyDescent="0.25">
      <c r="A689" s="2009"/>
      <c r="B689" s="2010"/>
      <c r="C689" s="2011"/>
      <c r="D689" s="258">
        <f t="shared" si="10"/>
        <v>0</v>
      </c>
      <c r="E689" s="2011"/>
      <c r="F689" s="2011"/>
      <c r="G689" s="2011"/>
      <c r="H689" s="2011"/>
      <c r="I689" s="2011"/>
      <c r="J689" s="2011"/>
      <c r="K689" s="2471"/>
      <c r="L689" s="124"/>
    </row>
    <row r="690" spans="1:12" ht="15.75" x14ac:dyDescent="0.25">
      <c r="A690" s="2009"/>
      <c r="B690" s="2010"/>
      <c r="C690" s="2011"/>
      <c r="D690" s="258">
        <f t="shared" si="10"/>
        <v>0</v>
      </c>
      <c r="E690" s="2011"/>
      <c r="F690" s="2011"/>
      <c r="G690" s="2011"/>
      <c r="H690" s="2011"/>
      <c r="I690" s="2011"/>
      <c r="J690" s="2011"/>
      <c r="K690" s="2471"/>
      <c r="L690" s="124"/>
    </row>
    <row r="691" spans="1:12" ht="15.75" x14ac:dyDescent="0.25">
      <c r="A691" s="2009"/>
      <c r="B691" s="2010"/>
      <c r="C691" s="2011"/>
      <c r="D691" s="258">
        <f t="shared" si="10"/>
        <v>0</v>
      </c>
      <c r="E691" s="2011"/>
      <c r="F691" s="2011"/>
      <c r="G691" s="2011"/>
      <c r="H691" s="2011"/>
      <c r="I691" s="2011"/>
      <c r="J691" s="2011"/>
      <c r="K691" s="2471"/>
      <c r="L691" s="124"/>
    </row>
    <row r="692" spans="1:12" ht="15.75" x14ac:dyDescent="0.25">
      <c r="A692" s="2009"/>
      <c r="B692" s="2010"/>
      <c r="C692" s="2011"/>
      <c r="D692" s="258">
        <f t="shared" si="10"/>
        <v>0</v>
      </c>
      <c r="E692" s="2011"/>
      <c r="F692" s="2011"/>
      <c r="G692" s="2011"/>
      <c r="H692" s="2011"/>
      <c r="I692" s="2011"/>
      <c r="J692" s="2011"/>
      <c r="K692" s="2471"/>
      <c r="L692" s="124"/>
    </row>
    <row r="693" spans="1:12" ht="15.75" x14ac:dyDescent="0.25">
      <c r="A693" s="2009"/>
      <c r="B693" s="2010"/>
      <c r="C693" s="2011"/>
      <c r="D693" s="258">
        <f t="shared" si="10"/>
        <v>0</v>
      </c>
      <c r="E693" s="2011"/>
      <c r="F693" s="2011"/>
      <c r="G693" s="2011"/>
      <c r="H693" s="2011"/>
      <c r="I693" s="2011"/>
      <c r="J693" s="2011"/>
      <c r="K693" s="2471"/>
      <c r="L693" s="124"/>
    </row>
    <row r="694" spans="1:12" ht="15.75" x14ac:dyDescent="0.25">
      <c r="A694" s="2009"/>
      <c r="B694" s="2010"/>
      <c r="C694" s="2011"/>
      <c r="D694" s="258">
        <f t="shared" si="10"/>
        <v>0</v>
      </c>
      <c r="E694" s="2011"/>
      <c r="F694" s="2011"/>
      <c r="G694" s="2011"/>
      <c r="H694" s="2011"/>
      <c r="I694" s="2011"/>
      <c r="J694" s="2011"/>
      <c r="K694" s="2471"/>
      <c r="L694" s="124"/>
    </row>
    <row r="695" spans="1:12" ht="15.75" x14ac:dyDescent="0.25">
      <c r="A695" s="2009"/>
      <c r="B695" s="2010"/>
      <c r="C695" s="2011"/>
      <c r="D695" s="258">
        <f t="shared" si="10"/>
        <v>0</v>
      </c>
      <c r="E695" s="2011"/>
      <c r="F695" s="2011"/>
      <c r="G695" s="2011"/>
      <c r="H695" s="2011"/>
      <c r="I695" s="2011"/>
      <c r="J695" s="2011"/>
      <c r="K695" s="2471"/>
      <c r="L695" s="124"/>
    </row>
    <row r="696" spans="1:12" ht="15.75" x14ac:dyDescent="0.25">
      <c r="A696" s="2009"/>
      <c r="B696" s="2010"/>
      <c r="C696" s="2011"/>
      <c r="D696" s="258">
        <f t="shared" si="10"/>
        <v>0</v>
      </c>
      <c r="E696" s="2011"/>
      <c r="F696" s="2011"/>
      <c r="G696" s="2011"/>
      <c r="H696" s="2011"/>
      <c r="I696" s="2011"/>
      <c r="J696" s="2011"/>
      <c r="K696" s="2471"/>
      <c r="L696" s="124"/>
    </row>
    <row r="697" spans="1:12" ht="15.75" x14ac:dyDescent="0.25">
      <c r="A697" s="2009"/>
      <c r="B697" s="2010"/>
      <c r="C697" s="2011"/>
      <c r="D697" s="258">
        <f t="shared" si="10"/>
        <v>0</v>
      </c>
      <c r="E697" s="2011"/>
      <c r="F697" s="2011"/>
      <c r="G697" s="2011"/>
      <c r="H697" s="2011"/>
      <c r="I697" s="2011"/>
      <c r="J697" s="2011"/>
      <c r="K697" s="2471"/>
      <c r="L697" s="124"/>
    </row>
    <row r="698" spans="1:12" ht="15.75" x14ac:dyDescent="0.25">
      <c r="A698" s="2009"/>
      <c r="B698" s="2010"/>
      <c r="C698" s="2011"/>
      <c r="D698" s="258">
        <f t="shared" si="10"/>
        <v>0</v>
      </c>
      <c r="E698" s="2011"/>
      <c r="F698" s="2011"/>
      <c r="G698" s="2011"/>
      <c r="H698" s="2011"/>
      <c r="I698" s="2011"/>
      <c r="J698" s="2011"/>
      <c r="K698" s="2471"/>
      <c r="L698" s="124"/>
    </row>
    <row r="699" spans="1:12" ht="15.75" x14ac:dyDescent="0.25">
      <c r="A699" s="2009"/>
      <c r="B699" s="2010"/>
      <c r="C699" s="2011"/>
      <c r="D699" s="258">
        <f t="shared" si="10"/>
        <v>0</v>
      </c>
      <c r="E699" s="2011"/>
      <c r="F699" s="2011"/>
      <c r="G699" s="2011"/>
      <c r="H699" s="2011"/>
      <c r="I699" s="2011"/>
      <c r="J699" s="2011"/>
      <c r="K699" s="2471"/>
      <c r="L699" s="124"/>
    </row>
    <row r="700" spans="1:12" ht="15.75" x14ac:dyDescent="0.25">
      <c r="A700" s="2009"/>
      <c r="B700" s="2010"/>
      <c r="C700" s="2011"/>
      <c r="D700" s="258">
        <f t="shared" si="10"/>
        <v>0</v>
      </c>
      <c r="E700" s="2011"/>
      <c r="F700" s="2011"/>
      <c r="G700" s="2011"/>
      <c r="H700" s="2011"/>
      <c r="I700" s="2011"/>
      <c r="J700" s="2011"/>
      <c r="K700" s="2471"/>
      <c r="L700" s="124"/>
    </row>
    <row r="701" spans="1:12" ht="15.75" x14ac:dyDescent="0.25">
      <c r="A701" s="2009"/>
      <c r="B701" s="2010"/>
      <c r="C701" s="2011"/>
      <c r="D701" s="258">
        <f t="shared" si="10"/>
        <v>0</v>
      </c>
      <c r="E701" s="2011"/>
      <c r="F701" s="2011"/>
      <c r="G701" s="2011"/>
      <c r="H701" s="2011"/>
      <c r="I701" s="2011"/>
      <c r="J701" s="2011"/>
      <c r="K701" s="2471"/>
      <c r="L701" s="124"/>
    </row>
    <row r="702" spans="1:12" ht="15.75" x14ac:dyDescent="0.25">
      <c r="A702" s="2009"/>
      <c r="B702" s="2010"/>
      <c r="C702" s="2011"/>
      <c r="D702" s="258">
        <f t="shared" si="10"/>
        <v>0</v>
      </c>
      <c r="E702" s="2011"/>
      <c r="F702" s="2011"/>
      <c r="G702" s="2011"/>
      <c r="H702" s="2011"/>
      <c r="I702" s="2011"/>
      <c r="J702" s="2011"/>
      <c r="K702" s="2471"/>
      <c r="L702" s="124"/>
    </row>
    <row r="703" spans="1:12" ht="15.75" x14ac:dyDescent="0.25">
      <c r="A703" s="2009"/>
      <c r="B703" s="2010"/>
      <c r="C703" s="2011"/>
      <c r="D703" s="258">
        <f t="shared" si="10"/>
        <v>0</v>
      </c>
      <c r="E703" s="2011"/>
      <c r="F703" s="2011"/>
      <c r="G703" s="2011"/>
      <c r="H703" s="2011"/>
      <c r="I703" s="2011"/>
      <c r="J703" s="2011"/>
      <c r="K703" s="2471"/>
      <c r="L703" s="124"/>
    </row>
    <row r="704" spans="1:12" ht="15.75" x14ac:dyDescent="0.25">
      <c r="A704" s="2009"/>
      <c r="B704" s="2010"/>
      <c r="C704" s="2011"/>
      <c r="D704" s="258">
        <f t="shared" si="10"/>
        <v>0</v>
      </c>
      <c r="E704" s="2011"/>
      <c r="F704" s="2011"/>
      <c r="G704" s="2011"/>
      <c r="H704" s="2011"/>
      <c r="I704" s="2011"/>
      <c r="J704" s="2011"/>
      <c r="K704" s="2471"/>
      <c r="L704" s="124"/>
    </row>
    <row r="705" spans="1:12" ht="15.75" x14ac:dyDescent="0.25">
      <c r="A705" s="2009"/>
      <c r="B705" s="2010"/>
      <c r="C705" s="2011"/>
      <c r="D705" s="258">
        <f t="shared" si="10"/>
        <v>0</v>
      </c>
      <c r="E705" s="2011"/>
      <c r="F705" s="2011"/>
      <c r="G705" s="2011"/>
      <c r="H705" s="2011"/>
      <c r="I705" s="2011"/>
      <c r="J705" s="2011"/>
      <c r="K705" s="2471"/>
      <c r="L705" s="124"/>
    </row>
    <row r="706" spans="1:12" ht="15.75" x14ac:dyDescent="0.25">
      <c r="A706" s="2009"/>
      <c r="B706" s="2010"/>
      <c r="C706" s="2011"/>
      <c r="D706" s="258">
        <f t="shared" si="10"/>
        <v>0</v>
      </c>
      <c r="E706" s="2011"/>
      <c r="F706" s="2011"/>
      <c r="G706" s="2011"/>
      <c r="H706" s="2011"/>
      <c r="I706" s="2011"/>
      <c r="J706" s="2011"/>
      <c r="K706" s="2471"/>
      <c r="L706" s="124"/>
    </row>
    <row r="707" spans="1:12" ht="15.75" x14ac:dyDescent="0.25">
      <c r="A707" s="2009"/>
      <c r="B707" s="2010"/>
      <c r="C707" s="2011"/>
      <c r="D707" s="258">
        <f t="shared" si="10"/>
        <v>0</v>
      </c>
      <c r="E707" s="2011"/>
      <c r="F707" s="2011"/>
      <c r="G707" s="2011"/>
      <c r="H707" s="2011"/>
      <c r="I707" s="2011"/>
      <c r="J707" s="2011"/>
      <c r="K707" s="2471"/>
      <c r="L707" s="124"/>
    </row>
    <row r="708" spans="1:12" ht="15.75" x14ac:dyDescent="0.25">
      <c r="A708" s="2009"/>
      <c r="B708" s="2010"/>
      <c r="C708" s="2011"/>
      <c r="D708" s="258">
        <f t="shared" si="10"/>
        <v>0</v>
      </c>
      <c r="E708" s="2011"/>
      <c r="F708" s="2011"/>
      <c r="G708" s="2011"/>
      <c r="H708" s="2011"/>
      <c r="I708" s="2011"/>
      <c r="J708" s="2011"/>
      <c r="K708" s="2471"/>
      <c r="L708" s="124"/>
    </row>
    <row r="709" spans="1:12" ht="15.75" x14ac:dyDescent="0.25">
      <c r="A709" s="2009"/>
      <c r="B709" s="2010"/>
      <c r="C709" s="2011"/>
      <c r="D709" s="258">
        <f t="shared" si="10"/>
        <v>0</v>
      </c>
      <c r="E709" s="2011"/>
      <c r="F709" s="2011"/>
      <c r="G709" s="2011"/>
      <c r="H709" s="2011"/>
      <c r="I709" s="2011"/>
      <c r="J709" s="2011"/>
      <c r="K709" s="2471"/>
      <c r="L709" s="124"/>
    </row>
    <row r="710" spans="1:12" ht="15.75" x14ac:dyDescent="0.25">
      <c r="A710" s="2009"/>
      <c r="B710" s="2010"/>
      <c r="C710" s="2011"/>
      <c r="D710" s="258">
        <f t="shared" si="10"/>
        <v>0</v>
      </c>
      <c r="E710" s="2011"/>
      <c r="F710" s="2011"/>
      <c r="G710" s="2011"/>
      <c r="H710" s="2011"/>
      <c r="I710" s="2011"/>
      <c r="J710" s="2011"/>
      <c r="K710" s="2471"/>
      <c r="L710" s="124"/>
    </row>
    <row r="711" spans="1:12" ht="15.75" x14ac:dyDescent="0.25">
      <c r="A711" s="2009"/>
      <c r="B711" s="2010"/>
      <c r="C711" s="2011"/>
      <c r="D711" s="258">
        <f t="shared" si="10"/>
        <v>0</v>
      </c>
      <c r="E711" s="2011"/>
      <c r="F711" s="2011"/>
      <c r="G711" s="2011"/>
      <c r="H711" s="2011"/>
      <c r="I711" s="2011"/>
      <c r="J711" s="2011"/>
      <c r="K711" s="2471"/>
      <c r="L711" s="124"/>
    </row>
    <row r="712" spans="1:12" ht="15.75" x14ac:dyDescent="0.25">
      <c r="A712" s="2009"/>
      <c r="B712" s="2010"/>
      <c r="C712" s="2011"/>
      <c r="D712" s="258">
        <f t="shared" si="10"/>
        <v>0</v>
      </c>
      <c r="E712" s="2011"/>
      <c r="F712" s="2011"/>
      <c r="G712" s="2011"/>
      <c r="H712" s="2011"/>
      <c r="I712" s="2011"/>
      <c r="J712" s="2011"/>
      <c r="K712" s="2471"/>
      <c r="L712" s="124"/>
    </row>
    <row r="713" spans="1:12" ht="15.75" x14ac:dyDescent="0.25">
      <c r="A713" s="2009"/>
      <c r="B713" s="2010"/>
      <c r="C713" s="2011"/>
      <c r="D713" s="258">
        <f t="shared" si="10"/>
        <v>0</v>
      </c>
      <c r="E713" s="2011"/>
      <c r="F713" s="2011"/>
      <c r="G713" s="2011"/>
      <c r="H713" s="2011"/>
      <c r="I713" s="2011"/>
      <c r="J713" s="2011"/>
      <c r="K713" s="2471"/>
      <c r="L713" s="124"/>
    </row>
    <row r="714" spans="1:12" ht="15.75" x14ac:dyDescent="0.25">
      <c r="A714" s="2009"/>
      <c r="B714" s="2010"/>
      <c r="C714" s="2011"/>
      <c r="D714" s="258">
        <f t="shared" si="10"/>
        <v>0</v>
      </c>
      <c r="E714" s="2011"/>
      <c r="F714" s="2011"/>
      <c r="G714" s="2011"/>
      <c r="H714" s="2011"/>
      <c r="I714" s="2011"/>
      <c r="J714" s="2011"/>
      <c r="K714" s="2471"/>
      <c r="L714" s="124"/>
    </row>
    <row r="715" spans="1:12" ht="15.75" x14ac:dyDescent="0.25">
      <c r="A715" s="2009"/>
      <c r="B715" s="2010"/>
      <c r="C715" s="2011"/>
      <c r="D715" s="258">
        <f t="shared" si="10"/>
        <v>0</v>
      </c>
      <c r="E715" s="2011"/>
      <c r="F715" s="2011"/>
      <c r="G715" s="2011"/>
      <c r="H715" s="2011"/>
      <c r="I715" s="2011"/>
      <c r="J715" s="2011"/>
      <c r="K715" s="2471"/>
      <c r="L715" s="124"/>
    </row>
    <row r="716" spans="1:12" ht="15.75" x14ac:dyDescent="0.25">
      <c r="A716" s="2009"/>
      <c r="B716" s="2010"/>
      <c r="C716" s="2011"/>
      <c r="D716" s="258">
        <f t="shared" si="10"/>
        <v>0</v>
      </c>
      <c r="E716" s="2011"/>
      <c r="F716" s="2011"/>
      <c r="G716" s="2011"/>
      <c r="H716" s="2011"/>
      <c r="I716" s="2011"/>
      <c r="J716" s="2011"/>
      <c r="K716" s="2471"/>
      <c r="L716" s="124"/>
    </row>
    <row r="717" spans="1:12" ht="15.75" x14ac:dyDescent="0.25">
      <c r="A717" s="2009"/>
      <c r="B717" s="2010"/>
      <c r="C717" s="2011"/>
      <c r="D717" s="258">
        <f t="shared" si="10"/>
        <v>0</v>
      </c>
      <c r="E717" s="2011"/>
      <c r="F717" s="2011"/>
      <c r="G717" s="2011"/>
      <c r="H717" s="2011"/>
      <c r="I717" s="2011"/>
      <c r="J717" s="2011"/>
      <c r="K717" s="2471"/>
      <c r="L717" s="124"/>
    </row>
    <row r="718" spans="1:12" ht="15.75" x14ac:dyDescent="0.25">
      <c r="A718" s="2009"/>
      <c r="B718" s="2010"/>
      <c r="C718" s="2011"/>
      <c r="D718" s="258">
        <f t="shared" si="10"/>
        <v>0</v>
      </c>
      <c r="E718" s="2011"/>
      <c r="F718" s="2011"/>
      <c r="G718" s="2011"/>
      <c r="H718" s="2011"/>
      <c r="I718" s="2011"/>
      <c r="J718" s="2011"/>
      <c r="K718" s="2471"/>
      <c r="L718" s="124"/>
    </row>
    <row r="719" spans="1:12" ht="15.75" x14ac:dyDescent="0.25">
      <c r="A719" s="2009"/>
      <c r="B719" s="2010"/>
      <c r="C719" s="2011"/>
      <c r="D719" s="258">
        <f t="shared" si="10"/>
        <v>0</v>
      </c>
      <c r="E719" s="2011"/>
      <c r="F719" s="2011"/>
      <c r="G719" s="2011"/>
      <c r="H719" s="2011"/>
      <c r="I719" s="2011"/>
      <c r="J719" s="2011"/>
      <c r="K719" s="2471"/>
      <c r="L719" s="124"/>
    </row>
    <row r="720" spans="1:12" ht="15.75" x14ac:dyDescent="0.25">
      <c r="A720" s="2009"/>
      <c r="B720" s="2010"/>
      <c r="C720" s="2011"/>
      <c r="D720" s="258">
        <f t="shared" ref="D720:D777" si="11">+C720*(100-E720)/100</f>
        <v>0</v>
      </c>
      <c r="E720" s="2011"/>
      <c r="F720" s="2011"/>
      <c r="G720" s="2011"/>
      <c r="H720" s="2011"/>
      <c r="I720" s="2011"/>
      <c r="J720" s="2011"/>
      <c r="K720" s="2471"/>
      <c r="L720" s="124"/>
    </row>
    <row r="721" spans="1:12" ht="15.75" x14ac:dyDescent="0.25">
      <c r="A721" s="2009"/>
      <c r="B721" s="2010"/>
      <c r="C721" s="2011"/>
      <c r="D721" s="258">
        <f t="shared" si="11"/>
        <v>0</v>
      </c>
      <c r="E721" s="2011"/>
      <c r="F721" s="2011"/>
      <c r="G721" s="2011"/>
      <c r="H721" s="2011"/>
      <c r="I721" s="2011"/>
      <c r="J721" s="2011"/>
      <c r="K721" s="2471"/>
      <c r="L721" s="124"/>
    </row>
    <row r="722" spans="1:12" ht="15.75" x14ac:dyDescent="0.25">
      <c r="A722" s="2009"/>
      <c r="B722" s="2010"/>
      <c r="C722" s="2011"/>
      <c r="D722" s="258">
        <f t="shared" si="11"/>
        <v>0</v>
      </c>
      <c r="E722" s="2011"/>
      <c r="F722" s="2011"/>
      <c r="G722" s="2011"/>
      <c r="H722" s="2011"/>
      <c r="I722" s="2011"/>
      <c r="J722" s="2011"/>
      <c r="K722" s="2471"/>
      <c r="L722" s="124"/>
    </row>
    <row r="723" spans="1:12" ht="15.75" x14ac:dyDescent="0.25">
      <c r="A723" s="2009"/>
      <c r="B723" s="2010"/>
      <c r="C723" s="2011"/>
      <c r="D723" s="258">
        <f t="shared" si="11"/>
        <v>0</v>
      </c>
      <c r="E723" s="2011"/>
      <c r="F723" s="2011"/>
      <c r="G723" s="2011"/>
      <c r="H723" s="2011"/>
      <c r="I723" s="2011"/>
      <c r="J723" s="2011"/>
      <c r="K723" s="2471"/>
      <c r="L723" s="124"/>
    </row>
    <row r="724" spans="1:12" ht="15.75" x14ac:dyDescent="0.25">
      <c r="A724" s="2009"/>
      <c r="B724" s="2010"/>
      <c r="C724" s="2011"/>
      <c r="D724" s="258">
        <f t="shared" si="11"/>
        <v>0</v>
      </c>
      <c r="E724" s="2011"/>
      <c r="F724" s="2011"/>
      <c r="G724" s="2011"/>
      <c r="H724" s="2011"/>
      <c r="I724" s="2011"/>
      <c r="J724" s="2011"/>
      <c r="K724" s="2471"/>
      <c r="L724" s="124"/>
    </row>
    <row r="725" spans="1:12" ht="15.75" x14ac:dyDescent="0.25">
      <c r="A725" s="2009"/>
      <c r="B725" s="2010"/>
      <c r="C725" s="2011"/>
      <c r="D725" s="258">
        <f t="shared" si="11"/>
        <v>0</v>
      </c>
      <c r="E725" s="2011"/>
      <c r="F725" s="2011"/>
      <c r="G725" s="2011"/>
      <c r="H725" s="2011"/>
      <c r="I725" s="2011"/>
      <c r="J725" s="2011"/>
      <c r="K725" s="2471"/>
      <c r="L725" s="124"/>
    </row>
    <row r="726" spans="1:12" ht="15.75" x14ac:dyDescent="0.25">
      <c r="A726" s="2009"/>
      <c r="B726" s="2010"/>
      <c r="C726" s="2011"/>
      <c r="D726" s="258">
        <f t="shared" si="11"/>
        <v>0</v>
      </c>
      <c r="E726" s="2011"/>
      <c r="F726" s="2011"/>
      <c r="G726" s="2011"/>
      <c r="H726" s="2011"/>
      <c r="I726" s="2011"/>
      <c r="J726" s="2011"/>
      <c r="K726" s="2471"/>
      <c r="L726" s="124"/>
    </row>
    <row r="727" spans="1:12" ht="15.75" x14ac:dyDescent="0.25">
      <c r="A727" s="2009"/>
      <c r="B727" s="2010"/>
      <c r="C727" s="2011"/>
      <c r="D727" s="258">
        <f t="shared" si="11"/>
        <v>0</v>
      </c>
      <c r="E727" s="2011"/>
      <c r="F727" s="2011"/>
      <c r="G727" s="2011"/>
      <c r="H727" s="2011"/>
      <c r="I727" s="2011"/>
      <c r="J727" s="2011"/>
      <c r="K727" s="2471"/>
      <c r="L727" s="124"/>
    </row>
    <row r="728" spans="1:12" ht="15.75" x14ac:dyDescent="0.25">
      <c r="A728" s="2009"/>
      <c r="B728" s="2010"/>
      <c r="C728" s="2011"/>
      <c r="D728" s="258">
        <f t="shared" si="11"/>
        <v>0</v>
      </c>
      <c r="E728" s="2011"/>
      <c r="F728" s="2011"/>
      <c r="G728" s="2011"/>
      <c r="H728" s="2011"/>
      <c r="I728" s="2011"/>
      <c r="J728" s="2011"/>
      <c r="K728" s="2471"/>
      <c r="L728" s="124"/>
    </row>
    <row r="729" spans="1:12" ht="15.75" x14ac:dyDescent="0.25">
      <c r="A729" s="2009"/>
      <c r="B729" s="2010"/>
      <c r="C729" s="2011"/>
      <c r="D729" s="258">
        <f t="shared" si="11"/>
        <v>0</v>
      </c>
      <c r="E729" s="2011"/>
      <c r="F729" s="2011"/>
      <c r="G729" s="2011"/>
      <c r="H729" s="2011"/>
      <c r="I729" s="2011"/>
      <c r="J729" s="2011"/>
      <c r="K729" s="2471"/>
      <c r="L729" s="124"/>
    </row>
    <row r="730" spans="1:12" ht="15.75" x14ac:dyDescent="0.25">
      <c r="A730" s="2009"/>
      <c r="B730" s="2010"/>
      <c r="C730" s="2011"/>
      <c r="D730" s="258">
        <f t="shared" si="11"/>
        <v>0</v>
      </c>
      <c r="E730" s="2011"/>
      <c r="F730" s="2011"/>
      <c r="G730" s="2011"/>
      <c r="H730" s="2011"/>
      <c r="I730" s="2011"/>
      <c r="J730" s="2011"/>
      <c r="K730" s="2471"/>
      <c r="L730" s="124"/>
    </row>
    <row r="731" spans="1:12" ht="15.75" x14ac:dyDescent="0.25">
      <c r="A731" s="2009"/>
      <c r="B731" s="2010"/>
      <c r="C731" s="2011"/>
      <c r="D731" s="258">
        <f t="shared" si="11"/>
        <v>0</v>
      </c>
      <c r="E731" s="2011"/>
      <c r="F731" s="2011"/>
      <c r="G731" s="2011"/>
      <c r="H731" s="2011"/>
      <c r="I731" s="2011"/>
      <c r="J731" s="2011"/>
      <c r="K731" s="2471"/>
      <c r="L731" s="124"/>
    </row>
    <row r="732" spans="1:12" ht="15.75" x14ac:dyDescent="0.25">
      <c r="A732" s="2009"/>
      <c r="B732" s="2010"/>
      <c r="C732" s="2011"/>
      <c r="D732" s="258">
        <f t="shared" si="11"/>
        <v>0</v>
      </c>
      <c r="E732" s="2011"/>
      <c r="F732" s="2011"/>
      <c r="G732" s="2011"/>
      <c r="H732" s="2011"/>
      <c r="I732" s="2011"/>
      <c r="J732" s="2011"/>
      <c r="K732" s="2471"/>
      <c r="L732" s="124"/>
    </row>
    <row r="733" spans="1:12" ht="15.75" x14ac:dyDescent="0.25">
      <c r="A733" s="2009"/>
      <c r="B733" s="2010"/>
      <c r="C733" s="2011"/>
      <c r="D733" s="258">
        <f t="shared" si="11"/>
        <v>0</v>
      </c>
      <c r="E733" s="2011"/>
      <c r="F733" s="2011"/>
      <c r="G733" s="2011"/>
      <c r="H733" s="2011"/>
      <c r="I733" s="2011"/>
      <c r="J733" s="2011"/>
      <c r="K733" s="2471"/>
      <c r="L733" s="124"/>
    </row>
    <row r="734" spans="1:12" ht="15.75" x14ac:dyDescent="0.25">
      <c r="A734" s="2009"/>
      <c r="B734" s="2010"/>
      <c r="C734" s="2011"/>
      <c r="D734" s="258">
        <f t="shared" si="11"/>
        <v>0</v>
      </c>
      <c r="E734" s="2011"/>
      <c r="F734" s="2011"/>
      <c r="G734" s="2011"/>
      <c r="H734" s="2011"/>
      <c r="I734" s="2011"/>
      <c r="J734" s="2011"/>
      <c r="K734" s="2471"/>
      <c r="L734" s="124"/>
    </row>
    <row r="735" spans="1:12" ht="15.75" x14ac:dyDescent="0.25">
      <c r="A735" s="2009"/>
      <c r="B735" s="2010"/>
      <c r="C735" s="2011"/>
      <c r="D735" s="258">
        <f t="shared" si="11"/>
        <v>0</v>
      </c>
      <c r="E735" s="2011"/>
      <c r="F735" s="2011"/>
      <c r="G735" s="2011"/>
      <c r="H735" s="2011"/>
      <c r="I735" s="2011"/>
      <c r="J735" s="2011"/>
      <c r="K735" s="2471"/>
      <c r="L735" s="124"/>
    </row>
    <row r="736" spans="1:12" ht="15.75" x14ac:dyDescent="0.25">
      <c r="A736" s="2009"/>
      <c r="B736" s="2010"/>
      <c r="C736" s="2011"/>
      <c r="D736" s="258">
        <f t="shared" si="11"/>
        <v>0</v>
      </c>
      <c r="E736" s="2011"/>
      <c r="F736" s="2011"/>
      <c r="G736" s="2011"/>
      <c r="H736" s="2011"/>
      <c r="I736" s="2011"/>
      <c r="J736" s="2011"/>
      <c r="K736" s="2471"/>
      <c r="L736" s="124"/>
    </row>
    <row r="737" spans="1:12" ht="15.75" x14ac:dyDescent="0.25">
      <c r="A737" s="2009"/>
      <c r="B737" s="2010"/>
      <c r="C737" s="2011"/>
      <c r="D737" s="258">
        <f t="shared" si="11"/>
        <v>0</v>
      </c>
      <c r="E737" s="2011"/>
      <c r="F737" s="2011"/>
      <c r="G737" s="2011"/>
      <c r="H737" s="2011"/>
      <c r="I737" s="2011"/>
      <c r="J737" s="2011"/>
      <c r="K737" s="2471"/>
      <c r="L737" s="124"/>
    </row>
    <row r="738" spans="1:12" ht="15.75" x14ac:dyDescent="0.25">
      <c r="A738" s="2009"/>
      <c r="B738" s="2010"/>
      <c r="C738" s="2011"/>
      <c r="D738" s="258">
        <f t="shared" si="11"/>
        <v>0</v>
      </c>
      <c r="E738" s="2011"/>
      <c r="F738" s="2011"/>
      <c r="G738" s="2011"/>
      <c r="H738" s="2011"/>
      <c r="I738" s="2011"/>
      <c r="J738" s="2011"/>
      <c r="K738" s="2471"/>
      <c r="L738" s="124"/>
    </row>
    <row r="739" spans="1:12" ht="15.75" x14ac:dyDescent="0.25">
      <c r="A739" s="2009"/>
      <c r="B739" s="2010"/>
      <c r="C739" s="2011"/>
      <c r="D739" s="258">
        <f t="shared" si="11"/>
        <v>0</v>
      </c>
      <c r="E739" s="2011"/>
      <c r="F739" s="2011"/>
      <c r="G739" s="2011"/>
      <c r="H739" s="2011"/>
      <c r="I739" s="2011"/>
      <c r="J739" s="2011"/>
      <c r="K739" s="2471"/>
      <c r="L739" s="124"/>
    </row>
    <row r="740" spans="1:12" ht="15.75" x14ac:dyDescent="0.25">
      <c r="A740" s="2009"/>
      <c r="B740" s="2010"/>
      <c r="C740" s="2011"/>
      <c r="D740" s="258">
        <f t="shared" si="11"/>
        <v>0</v>
      </c>
      <c r="E740" s="2011"/>
      <c r="F740" s="2011"/>
      <c r="G740" s="2011"/>
      <c r="H740" s="2011"/>
      <c r="I740" s="2011"/>
      <c r="J740" s="2011"/>
      <c r="K740" s="2471"/>
      <c r="L740" s="124"/>
    </row>
    <row r="741" spans="1:12" ht="15.75" x14ac:dyDescent="0.25">
      <c r="A741" s="2009"/>
      <c r="B741" s="2010"/>
      <c r="C741" s="2011"/>
      <c r="D741" s="258">
        <f t="shared" si="11"/>
        <v>0</v>
      </c>
      <c r="E741" s="2011"/>
      <c r="F741" s="2011"/>
      <c r="G741" s="2011"/>
      <c r="H741" s="2011"/>
      <c r="I741" s="2011"/>
      <c r="J741" s="2011"/>
      <c r="K741" s="2471"/>
      <c r="L741" s="124"/>
    </row>
    <row r="742" spans="1:12" ht="15.75" x14ac:dyDescent="0.25">
      <c r="A742" s="2009"/>
      <c r="B742" s="2010"/>
      <c r="C742" s="2011"/>
      <c r="D742" s="258">
        <f t="shared" si="11"/>
        <v>0</v>
      </c>
      <c r="E742" s="2011"/>
      <c r="F742" s="2011"/>
      <c r="G742" s="2011"/>
      <c r="H742" s="2011"/>
      <c r="I742" s="2011"/>
      <c r="J742" s="2011"/>
      <c r="K742" s="2471"/>
      <c r="L742" s="124"/>
    </row>
    <row r="743" spans="1:12" ht="15.75" x14ac:dyDescent="0.25">
      <c r="A743" s="2009"/>
      <c r="B743" s="2010"/>
      <c r="C743" s="2011"/>
      <c r="D743" s="258">
        <f t="shared" si="11"/>
        <v>0</v>
      </c>
      <c r="E743" s="2011"/>
      <c r="F743" s="2011"/>
      <c r="G743" s="2011"/>
      <c r="H743" s="2011"/>
      <c r="I743" s="2011"/>
      <c r="J743" s="2011"/>
      <c r="K743" s="2471"/>
      <c r="L743" s="124"/>
    </row>
    <row r="744" spans="1:12" ht="15.75" x14ac:dyDescent="0.25">
      <c r="A744" s="2009"/>
      <c r="B744" s="2010"/>
      <c r="C744" s="2011"/>
      <c r="D744" s="258">
        <f t="shared" si="11"/>
        <v>0</v>
      </c>
      <c r="E744" s="2011"/>
      <c r="F744" s="2011"/>
      <c r="G744" s="2011"/>
      <c r="H744" s="2011"/>
      <c r="I744" s="2011"/>
      <c r="J744" s="2011"/>
      <c r="K744" s="2471"/>
      <c r="L744" s="124"/>
    </row>
    <row r="745" spans="1:12" ht="15.75" x14ac:dyDescent="0.25">
      <c r="A745" s="2009"/>
      <c r="B745" s="2010"/>
      <c r="C745" s="2011"/>
      <c r="D745" s="258">
        <f t="shared" si="11"/>
        <v>0</v>
      </c>
      <c r="E745" s="2011"/>
      <c r="F745" s="2011"/>
      <c r="G745" s="2011"/>
      <c r="H745" s="2011"/>
      <c r="I745" s="2011"/>
      <c r="J745" s="2011"/>
      <c r="K745" s="2471"/>
      <c r="L745" s="124"/>
    </row>
    <row r="746" spans="1:12" ht="15.75" x14ac:dyDescent="0.25">
      <c r="A746" s="2009"/>
      <c r="B746" s="2010"/>
      <c r="C746" s="2011"/>
      <c r="D746" s="258">
        <f t="shared" si="11"/>
        <v>0</v>
      </c>
      <c r="E746" s="2011"/>
      <c r="F746" s="2011"/>
      <c r="G746" s="2011"/>
      <c r="H746" s="2011"/>
      <c r="I746" s="2011"/>
      <c r="J746" s="2011"/>
      <c r="K746" s="2471"/>
      <c r="L746" s="124"/>
    </row>
    <row r="747" spans="1:12" ht="15.75" x14ac:dyDescent="0.25">
      <c r="A747" s="2009"/>
      <c r="B747" s="2010"/>
      <c r="C747" s="2011"/>
      <c r="D747" s="258">
        <f t="shared" si="11"/>
        <v>0</v>
      </c>
      <c r="E747" s="2011"/>
      <c r="F747" s="2011"/>
      <c r="G747" s="2011"/>
      <c r="H747" s="2011"/>
      <c r="I747" s="2011"/>
      <c r="J747" s="2011"/>
      <c r="K747" s="2471"/>
      <c r="L747" s="124"/>
    </row>
    <row r="748" spans="1:12" ht="15.75" x14ac:dyDescent="0.25">
      <c r="A748" s="2009"/>
      <c r="B748" s="2010"/>
      <c r="C748" s="2011"/>
      <c r="D748" s="258">
        <f t="shared" si="11"/>
        <v>0</v>
      </c>
      <c r="E748" s="2011"/>
      <c r="F748" s="2011"/>
      <c r="G748" s="2011"/>
      <c r="H748" s="2011"/>
      <c r="I748" s="2011"/>
      <c r="J748" s="2011"/>
      <c r="K748" s="2471"/>
      <c r="L748" s="124"/>
    </row>
    <row r="749" spans="1:12" ht="15.75" x14ac:dyDescent="0.25">
      <c r="A749" s="2009"/>
      <c r="B749" s="2010"/>
      <c r="C749" s="2011"/>
      <c r="D749" s="258">
        <f t="shared" si="11"/>
        <v>0</v>
      </c>
      <c r="E749" s="2011"/>
      <c r="F749" s="2011"/>
      <c r="G749" s="2011"/>
      <c r="H749" s="2011"/>
      <c r="I749" s="2011"/>
      <c r="J749" s="2011"/>
      <c r="K749" s="2471"/>
      <c r="L749" s="124"/>
    </row>
    <row r="750" spans="1:12" ht="15.75" x14ac:dyDescent="0.25">
      <c r="A750" s="2009"/>
      <c r="B750" s="2010"/>
      <c r="C750" s="2011"/>
      <c r="D750" s="258">
        <f t="shared" si="11"/>
        <v>0</v>
      </c>
      <c r="E750" s="2011"/>
      <c r="F750" s="2011"/>
      <c r="G750" s="2011"/>
      <c r="H750" s="2011"/>
      <c r="I750" s="2011"/>
      <c r="J750" s="2011"/>
      <c r="K750" s="2471"/>
      <c r="L750" s="124"/>
    </row>
    <row r="751" spans="1:12" ht="15.75" x14ac:dyDescent="0.25">
      <c r="A751" s="2009"/>
      <c r="B751" s="2010"/>
      <c r="C751" s="2011"/>
      <c r="D751" s="258">
        <f t="shared" si="11"/>
        <v>0</v>
      </c>
      <c r="E751" s="2011"/>
      <c r="F751" s="2011"/>
      <c r="G751" s="2011"/>
      <c r="H751" s="2011"/>
      <c r="I751" s="2011"/>
      <c r="J751" s="2011"/>
      <c r="K751" s="2471"/>
      <c r="L751" s="124"/>
    </row>
    <row r="752" spans="1:12" ht="15.75" x14ac:dyDescent="0.25">
      <c r="A752" s="2009"/>
      <c r="B752" s="2010"/>
      <c r="C752" s="2011"/>
      <c r="D752" s="258">
        <f t="shared" si="11"/>
        <v>0</v>
      </c>
      <c r="E752" s="2011"/>
      <c r="F752" s="2011"/>
      <c r="G752" s="2011"/>
      <c r="H752" s="2011"/>
      <c r="I752" s="2011"/>
      <c r="J752" s="2011"/>
      <c r="K752" s="2471"/>
      <c r="L752" s="124"/>
    </row>
    <row r="753" spans="1:12" ht="15.75" x14ac:dyDescent="0.25">
      <c r="A753" s="2009"/>
      <c r="B753" s="2010"/>
      <c r="C753" s="2011"/>
      <c r="D753" s="258">
        <f t="shared" si="11"/>
        <v>0</v>
      </c>
      <c r="E753" s="2011"/>
      <c r="F753" s="2011"/>
      <c r="G753" s="2011"/>
      <c r="H753" s="2011"/>
      <c r="I753" s="2011"/>
      <c r="J753" s="2011"/>
      <c r="K753" s="2471"/>
      <c r="L753" s="124"/>
    </row>
    <row r="754" spans="1:12" ht="15.75" x14ac:dyDescent="0.25">
      <c r="A754" s="2009"/>
      <c r="B754" s="2010"/>
      <c r="C754" s="2011"/>
      <c r="D754" s="258">
        <f t="shared" si="11"/>
        <v>0</v>
      </c>
      <c r="E754" s="2011"/>
      <c r="F754" s="2011"/>
      <c r="G754" s="2011"/>
      <c r="H754" s="2011"/>
      <c r="I754" s="2011"/>
      <c r="J754" s="2011"/>
      <c r="K754" s="2471"/>
      <c r="L754" s="124"/>
    </row>
    <row r="755" spans="1:12" ht="15.75" x14ac:dyDescent="0.25">
      <c r="A755" s="2009"/>
      <c r="B755" s="2010"/>
      <c r="C755" s="2011"/>
      <c r="D755" s="258">
        <f t="shared" si="11"/>
        <v>0</v>
      </c>
      <c r="E755" s="2011"/>
      <c r="F755" s="2011"/>
      <c r="G755" s="2011"/>
      <c r="H755" s="2011"/>
      <c r="I755" s="2011"/>
      <c r="J755" s="2011"/>
      <c r="K755" s="2471"/>
      <c r="L755" s="124"/>
    </row>
    <row r="756" spans="1:12" ht="15.75" x14ac:dyDescent="0.25">
      <c r="A756" s="2009"/>
      <c r="B756" s="2010"/>
      <c r="C756" s="2011"/>
      <c r="D756" s="258">
        <f t="shared" si="11"/>
        <v>0</v>
      </c>
      <c r="E756" s="2011"/>
      <c r="F756" s="2011"/>
      <c r="G756" s="2011"/>
      <c r="H756" s="2011"/>
      <c r="I756" s="2011"/>
      <c r="J756" s="2011"/>
      <c r="K756" s="2471"/>
      <c r="L756" s="124"/>
    </row>
    <row r="757" spans="1:12" ht="15.75" x14ac:dyDescent="0.25">
      <c r="A757" s="2009"/>
      <c r="B757" s="2010"/>
      <c r="C757" s="2011"/>
      <c r="D757" s="258">
        <f t="shared" si="11"/>
        <v>0</v>
      </c>
      <c r="E757" s="2011"/>
      <c r="F757" s="2011"/>
      <c r="G757" s="2011"/>
      <c r="H757" s="2011"/>
      <c r="I757" s="2011"/>
      <c r="J757" s="2011"/>
      <c r="K757" s="2471"/>
      <c r="L757" s="124"/>
    </row>
    <row r="758" spans="1:12" ht="15.75" x14ac:dyDescent="0.25">
      <c r="A758" s="2009"/>
      <c r="B758" s="2010"/>
      <c r="C758" s="2011"/>
      <c r="D758" s="258">
        <f t="shared" si="11"/>
        <v>0</v>
      </c>
      <c r="E758" s="2011"/>
      <c r="F758" s="2011"/>
      <c r="G758" s="2011"/>
      <c r="H758" s="2011"/>
      <c r="I758" s="2011"/>
      <c r="J758" s="2011"/>
      <c r="K758" s="2471"/>
      <c r="L758" s="124"/>
    </row>
    <row r="759" spans="1:12" ht="15.75" x14ac:dyDescent="0.25">
      <c r="A759" s="2009"/>
      <c r="B759" s="2010"/>
      <c r="C759" s="2011"/>
      <c r="D759" s="258">
        <f t="shared" si="11"/>
        <v>0</v>
      </c>
      <c r="E759" s="2011"/>
      <c r="F759" s="2011"/>
      <c r="G759" s="2011"/>
      <c r="H759" s="2011"/>
      <c r="I759" s="2011"/>
      <c r="J759" s="2011"/>
      <c r="K759" s="2471"/>
      <c r="L759" s="124"/>
    </row>
    <row r="760" spans="1:12" ht="15.75" x14ac:dyDescent="0.25">
      <c r="A760" s="2009"/>
      <c r="B760" s="2010"/>
      <c r="C760" s="2011"/>
      <c r="D760" s="258">
        <f t="shared" si="11"/>
        <v>0</v>
      </c>
      <c r="E760" s="2011"/>
      <c r="F760" s="2011"/>
      <c r="G760" s="2011"/>
      <c r="H760" s="2011"/>
      <c r="I760" s="2011"/>
      <c r="J760" s="2011"/>
      <c r="K760" s="2471"/>
      <c r="L760" s="124"/>
    </row>
    <row r="761" spans="1:12" ht="15.75" x14ac:dyDescent="0.25">
      <c r="A761" s="2009"/>
      <c r="B761" s="2010"/>
      <c r="C761" s="2011"/>
      <c r="D761" s="258">
        <f t="shared" si="11"/>
        <v>0</v>
      </c>
      <c r="E761" s="2011"/>
      <c r="F761" s="2011"/>
      <c r="G761" s="2011"/>
      <c r="H761" s="2011"/>
      <c r="I761" s="2011"/>
      <c r="J761" s="2011"/>
      <c r="K761" s="2471"/>
      <c r="L761" s="124"/>
    </row>
    <row r="762" spans="1:12" ht="15.75" x14ac:dyDescent="0.25">
      <c r="A762" s="2009"/>
      <c r="B762" s="2010"/>
      <c r="C762" s="2011"/>
      <c r="D762" s="258">
        <f t="shared" si="11"/>
        <v>0</v>
      </c>
      <c r="E762" s="2011"/>
      <c r="F762" s="2011"/>
      <c r="G762" s="2011"/>
      <c r="H762" s="2011"/>
      <c r="I762" s="2011"/>
      <c r="J762" s="2011"/>
      <c r="K762" s="2471"/>
      <c r="L762" s="124"/>
    </row>
    <row r="763" spans="1:12" ht="15.75" x14ac:dyDescent="0.25">
      <c r="A763" s="2009"/>
      <c r="B763" s="2010"/>
      <c r="C763" s="2011"/>
      <c r="D763" s="258">
        <f t="shared" si="11"/>
        <v>0</v>
      </c>
      <c r="E763" s="2011"/>
      <c r="F763" s="2011"/>
      <c r="G763" s="2011"/>
      <c r="H763" s="2011"/>
      <c r="I763" s="2011"/>
      <c r="J763" s="2011"/>
      <c r="K763" s="2471"/>
      <c r="L763" s="124"/>
    </row>
    <row r="764" spans="1:12" ht="15.75" x14ac:dyDescent="0.25">
      <c r="A764" s="2009"/>
      <c r="B764" s="2010"/>
      <c r="C764" s="2011"/>
      <c r="D764" s="258">
        <f t="shared" si="11"/>
        <v>0</v>
      </c>
      <c r="E764" s="2011"/>
      <c r="F764" s="2011"/>
      <c r="G764" s="2011"/>
      <c r="H764" s="2011"/>
      <c r="I764" s="2011"/>
      <c r="J764" s="2011"/>
      <c r="K764" s="2471"/>
      <c r="L764" s="124"/>
    </row>
    <row r="765" spans="1:12" ht="15.75" x14ac:dyDescent="0.25">
      <c r="A765" s="2009"/>
      <c r="B765" s="2010"/>
      <c r="C765" s="2011"/>
      <c r="D765" s="258">
        <f t="shared" si="11"/>
        <v>0</v>
      </c>
      <c r="E765" s="2011"/>
      <c r="F765" s="2011"/>
      <c r="G765" s="2011"/>
      <c r="H765" s="2011"/>
      <c r="I765" s="2011"/>
      <c r="J765" s="2011"/>
      <c r="K765" s="2471"/>
      <c r="L765" s="124"/>
    </row>
    <row r="766" spans="1:12" ht="15.75" x14ac:dyDescent="0.25">
      <c r="A766" s="2009"/>
      <c r="B766" s="2010"/>
      <c r="C766" s="2011"/>
      <c r="D766" s="258">
        <f t="shared" si="11"/>
        <v>0</v>
      </c>
      <c r="E766" s="2011"/>
      <c r="F766" s="2011"/>
      <c r="G766" s="2011"/>
      <c r="H766" s="2011"/>
      <c r="I766" s="2011"/>
      <c r="J766" s="2011"/>
      <c r="K766" s="2471"/>
      <c r="L766" s="124"/>
    </row>
    <row r="767" spans="1:12" ht="15.75" x14ac:dyDescent="0.25">
      <c r="A767" s="2009"/>
      <c r="B767" s="2010"/>
      <c r="C767" s="2011"/>
      <c r="D767" s="258">
        <f t="shared" si="11"/>
        <v>0</v>
      </c>
      <c r="E767" s="2011"/>
      <c r="F767" s="2011"/>
      <c r="G767" s="2011"/>
      <c r="H767" s="2011"/>
      <c r="I767" s="2011"/>
      <c r="J767" s="2011"/>
      <c r="K767" s="2471"/>
      <c r="L767" s="124"/>
    </row>
    <row r="768" spans="1:12" ht="15.75" x14ac:dyDescent="0.25">
      <c r="A768" s="2009"/>
      <c r="B768" s="2010"/>
      <c r="C768" s="2011"/>
      <c r="D768" s="258">
        <f t="shared" si="11"/>
        <v>0</v>
      </c>
      <c r="E768" s="2011"/>
      <c r="F768" s="2011"/>
      <c r="G768" s="2011"/>
      <c r="H768" s="2011"/>
      <c r="I768" s="2011"/>
      <c r="J768" s="2011"/>
      <c r="K768" s="2471"/>
      <c r="L768" s="124"/>
    </row>
    <row r="769" spans="1:12" ht="15.75" x14ac:dyDescent="0.25">
      <c r="A769" s="2009"/>
      <c r="B769" s="2010"/>
      <c r="C769" s="2011"/>
      <c r="D769" s="258">
        <f t="shared" si="11"/>
        <v>0</v>
      </c>
      <c r="E769" s="2011"/>
      <c r="F769" s="2011"/>
      <c r="G769" s="2011"/>
      <c r="H769" s="2011"/>
      <c r="I769" s="2011"/>
      <c r="J769" s="2011"/>
      <c r="K769" s="2471"/>
      <c r="L769" s="124"/>
    </row>
    <row r="770" spans="1:12" ht="15.75" x14ac:dyDescent="0.25">
      <c r="A770" s="2009"/>
      <c r="B770" s="2010"/>
      <c r="C770" s="2011"/>
      <c r="D770" s="258">
        <f t="shared" si="11"/>
        <v>0</v>
      </c>
      <c r="E770" s="2011"/>
      <c r="F770" s="2011"/>
      <c r="G770" s="2011"/>
      <c r="H770" s="2011"/>
      <c r="I770" s="2011"/>
      <c r="J770" s="2011"/>
      <c r="K770" s="2471"/>
      <c r="L770" s="124"/>
    </row>
    <row r="771" spans="1:12" ht="15.75" x14ac:dyDescent="0.25">
      <c r="A771" s="2009"/>
      <c r="B771" s="2010"/>
      <c r="C771" s="2011"/>
      <c r="D771" s="258">
        <f t="shared" si="11"/>
        <v>0</v>
      </c>
      <c r="E771" s="2011"/>
      <c r="F771" s="2011"/>
      <c r="G771" s="2011"/>
      <c r="H771" s="2011"/>
      <c r="I771" s="2011"/>
      <c r="J771" s="2011"/>
      <c r="K771" s="2471"/>
      <c r="L771" s="124"/>
    </row>
    <row r="772" spans="1:12" ht="15.75" x14ac:dyDescent="0.25">
      <c r="A772" s="2009"/>
      <c r="B772" s="2010"/>
      <c r="C772" s="2011"/>
      <c r="D772" s="258">
        <f t="shared" si="11"/>
        <v>0</v>
      </c>
      <c r="E772" s="2011"/>
      <c r="F772" s="2011"/>
      <c r="G772" s="2011"/>
      <c r="H772" s="2011"/>
      <c r="I772" s="2011"/>
      <c r="J772" s="2011"/>
      <c r="K772" s="2471"/>
      <c r="L772" s="124"/>
    </row>
    <row r="773" spans="1:12" ht="15.75" x14ac:dyDescent="0.25">
      <c r="A773" s="2009"/>
      <c r="B773" s="2010"/>
      <c r="C773" s="2011"/>
      <c r="D773" s="258">
        <f t="shared" si="11"/>
        <v>0</v>
      </c>
      <c r="E773" s="2011"/>
      <c r="F773" s="2011"/>
      <c r="G773" s="2011"/>
      <c r="H773" s="2011"/>
      <c r="I773" s="2011"/>
      <c r="J773" s="2011"/>
      <c r="K773" s="2471"/>
      <c r="L773" s="124"/>
    </row>
    <row r="774" spans="1:12" ht="15.75" x14ac:dyDescent="0.25">
      <c r="A774" s="2009"/>
      <c r="B774" s="2010"/>
      <c r="C774" s="2011"/>
      <c r="D774" s="258">
        <f t="shared" si="11"/>
        <v>0</v>
      </c>
      <c r="E774" s="2011"/>
      <c r="F774" s="2011"/>
      <c r="G774" s="2011"/>
      <c r="H774" s="2011"/>
      <c r="I774" s="2011"/>
      <c r="J774" s="2011"/>
      <c r="K774" s="2471"/>
      <c r="L774" s="124"/>
    </row>
    <row r="775" spans="1:12" ht="15.75" x14ac:dyDescent="0.25">
      <c r="A775" s="2009"/>
      <c r="B775" s="2010"/>
      <c r="C775" s="2011"/>
      <c r="D775" s="258">
        <f t="shared" si="11"/>
        <v>0</v>
      </c>
      <c r="E775" s="2011"/>
      <c r="F775" s="2011"/>
      <c r="G775" s="2011"/>
      <c r="H775" s="2011"/>
      <c r="I775" s="2011"/>
      <c r="J775" s="2011"/>
      <c r="K775" s="2471"/>
      <c r="L775" s="124"/>
    </row>
    <row r="776" spans="1:12" ht="15.75" x14ac:dyDescent="0.25">
      <c r="A776" s="2009"/>
      <c r="B776" s="2010"/>
      <c r="C776" s="2011"/>
      <c r="D776" s="258">
        <f t="shared" si="11"/>
        <v>0</v>
      </c>
      <c r="E776" s="2011"/>
      <c r="F776" s="2011"/>
      <c r="G776" s="2011"/>
      <c r="H776" s="2011"/>
      <c r="I776" s="2011"/>
      <c r="J776" s="2011"/>
      <c r="K776" s="2471"/>
      <c r="L776" s="124"/>
    </row>
    <row r="777" spans="1:12" ht="15.75" x14ac:dyDescent="0.25">
      <c r="A777" s="2009"/>
      <c r="B777" s="2010"/>
      <c r="C777" s="2011"/>
      <c r="D777" s="258">
        <f t="shared" si="11"/>
        <v>0</v>
      </c>
      <c r="E777" s="2011"/>
      <c r="F777" s="2011"/>
      <c r="G777" s="2011"/>
      <c r="H777" s="2011"/>
      <c r="I777" s="2011"/>
      <c r="J777" s="2011"/>
      <c r="K777" s="2471"/>
      <c r="L777" s="124"/>
    </row>
    <row r="778" spans="1:12" ht="15.75" x14ac:dyDescent="0.25">
      <c r="A778" s="2009"/>
      <c r="B778" s="2010"/>
      <c r="C778" s="2011"/>
      <c r="D778" s="258">
        <f>+C778*(100-E778)/100</f>
        <v>0</v>
      </c>
      <c r="E778" s="2011"/>
      <c r="F778" s="2011"/>
      <c r="G778" s="2011"/>
      <c r="H778" s="2011"/>
      <c r="I778" s="2011"/>
      <c r="J778" s="2011"/>
      <c r="K778" s="2471"/>
      <c r="L778" s="124"/>
    </row>
    <row r="779" spans="1:12" ht="15.75" x14ac:dyDescent="0.25">
      <c r="A779" s="2009"/>
      <c r="B779" s="2010"/>
      <c r="C779" s="2011"/>
      <c r="D779" s="258">
        <f>+C779*(100-E779)/100</f>
        <v>0</v>
      </c>
      <c r="E779" s="2011"/>
      <c r="F779" s="2011"/>
      <c r="G779" s="2011"/>
      <c r="H779" s="2011"/>
      <c r="I779" s="2011"/>
      <c r="J779" s="2011"/>
      <c r="K779" s="2471"/>
      <c r="L779" s="124"/>
    </row>
    <row r="780" spans="1:12" ht="15.75" x14ac:dyDescent="0.25">
      <c r="A780" s="2009"/>
      <c r="B780" s="2010"/>
      <c r="C780" s="2011"/>
      <c r="D780" s="258">
        <f>+C780*(100-E780)/100</f>
        <v>0</v>
      </c>
      <c r="E780" s="2011"/>
      <c r="F780" s="2011"/>
      <c r="G780" s="2011"/>
      <c r="H780" s="2011"/>
      <c r="I780" s="2011"/>
      <c r="J780" s="2011"/>
      <c r="K780" s="2471"/>
      <c r="L780" s="124"/>
    </row>
    <row r="781" spans="1:12" ht="15.75" x14ac:dyDescent="0.25">
      <c r="A781" s="2009"/>
      <c r="B781" s="2010"/>
      <c r="C781" s="2011"/>
      <c r="D781" s="258">
        <f>+C781*(100-E781)/100</f>
        <v>0</v>
      </c>
      <c r="E781" s="2011"/>
      <c r="F781" s="2011"/>
      <c r="G781" s="2011"/>
      <c r="H781" s="2011"/>
      <c r="I781" s="2011"/>
      <c r="J781" s="2011"/>
      <c r="K781" s="2471"/>
      <c r="L781" s="124"/>
    </row>
    <row r="782" spans="1:12" ht="15.75" x14ac:dyDescent="0.25">
      <c r="A782" s="2009"/>
      <c r="B782" s="2010"/>
      <c r="C782" s="2011"/>
      <c r="D782" s="258">
        <f>+C782*(100-E782)/100</f>
        <v>0</v>
      </c>
      <c r="E782" s="2011"/>
      <c r="F782" s="2011"/>
      <c r="G782" s="2011"/>
      <c r="H782" s="2011"/>
      <c r="I782" s="2011"/>
      <c r="J782" s="2011"/>
      <c r="K782" s="2471"/>
      <c r="L782" s="124"/>
    </row>
  </sheetData>
  <autoFilter ref="B6:K6"/>
  <mergeCells count="29">
    <mergeCell ref="C31:J31"/>
    <mergeCell ref="C23:J23"/>
    <mergeCell ref="H13:I13"/>
    <mergeCell ref="I5:J5"/>
    <mergeCell ref="A1:L1"/>
    <mergeCell ref="A2:B2"/>
    <mergeCell ref="C2:F2"/>
    <mergeCell ref="G2:H2"/>
    <mergeCell ref="I2:J2"/>
    <mergeCell ref="K2:L2"/>
    <mergeCell ref="K3:L3"/>
    <mergeCell ref="K4:L4"/>
    <mergeCell ref="K5:L5"/>
    <mergeCell ref="C38:J38"/>
    <mergeCell ref="C37:J37"/>
    <mergeCell ref="A3:B3"/>
    <mergeCell ref="C3:F3"/>
    <mergeCell ref="G3:H3"/>
    <mergeCell ref="I3:J3"/>
    <mergeCell ref="H11:I11"/>
    <mergeCell ref="C7:J7"/>
    <mergeCell ref="A4:B4"/>
    <mergeCell ref="C4:F4"/>
    <mergeCell ref="G4:H4"/>
    <mergeCell ref="I4:J4"/>
    <mergeCell ref="A5:B5"/>
    <mergeCell ref="C5:F5"/>
    <mergeCell ref="G5:H5"/>
    <mergeCell ref="C36:J36"/>
  </mergeCell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M781"/>
  <sheetViews>
    <sheetView workbookViewId="0">
      <pane ySplit="6" topLeftCell="A31" activePane="bottomLeft" state="frozen"/>
      <selection activeCell="C163" sqref="C163:J163"/>
      <selection pane="bottomLeft" activeCell="H46" sqref="H46"/>
    </sheetView>
  </sheetViews>
  <sheetFormatPr defaultRowHeight="12.75" x14ac:dyDescent="0.2"/>
  <cols>
    <col min="1" max="1" width="11.28515625" bestFit="1" customWidth="1"/>
    <col min="2" max="2" width="10.42578125" customWidth="1"/>
    <col min="3" max="10" width="13.7109375" customWidth="1"/>
    <col min="11" max="11" width="12.85546875" customWidth="1"/>
    <col min="12" max="12" width="48.5703125" customWidth="1"/>
  </cols>
  <sheetData>
    <row r="1" spans="1:13" s="2" customFormat="1" ht="30.75" customHeight="1" thickTop="1" x14ac:dyDescent="0.25">
      <c r="A1" s="3853" t="s">
        <v>3075</v>
      </c>
      <c r="B1" s="3854"/>
      <c r="C1" s="3854"/>
      <c r="D1" s="3854"/>
      <c r="E1" s="3854"/>
      <c r="F1" s="3854"/>
      <c r="G1" s="3854"/>
      <c r="H1" s="3854"/>
      <c r="I1" s="3854"/>
      <c r="J1" s="3854"/>
      <c r="K1" s="3854"/>
      <c r="L1" s="3855"/>
      <c r="M1" s="1"/>
    </row>
    <row r="2" spans="1:13" s="5" customFormat="1" ht="20.25" customHeight="1" x14ac:dyDescent="0.25">
      <c r="A2" s="3463" t="s">
        <v>259</v>
      </c>
      <c r="B2" s="3464"/>
      <c r="C2" s="3445">
        <f>(25+125+84)*25</f>
        <v>5850</v>
      </c>
      <c r="D2" s="3446"/>
      <c r="E2" s="3446"/>
      <c r="F2" s="3447"/>
      <c r="G2" s="3571" t="s">
        <v>4029</v>
      </c>
      <c r="H2" s="3572"/>
      <c r="I2" s="3437" t="s">
        <v>260</v>
      </c>
      <c r="J2" s="3438"/>
      <c r="K2" s="3500" t="s">
        <v>499</v>
      </c>
      <c r="L2" s="3501"/>
      <c r="M2" s="4"/>
    </row>
    <row r="3" spans="1:13" s="5" customFormat="1" ht="20.25" customHeight="1" x14ac:dyDescent="0.25">
      <c r="A3" s="3463" t="s">
        <v>261</v>
      </c>
      <c r="B3" s="3464"/>
      <c r="C3" s="3445" t="s">
        <v>3081</v>
      </c>
      <c r="D3" s="3446"/>
      <c r="E3" s="3446"/>
      <c r="F3" s="3447"/>
      <c r="G3" s="3915" t="s">
        <v>4407</v>
      </c>
      <c r="H3" s="3916"/>
      <c r="I3" s="3437" t="s">
        <v>262</v>
      </c>
      <c r="J3" s="3438"/>
      <c r="K3" s="3500" t="s">
        <v>1674</v>
      </c>
      <c r="L3" s="3501"/>
      <c r="M3" s="4"/>
    </row>
    <row r="4" spans="1:13" s="5" customFormat="1" ht="20.25" customHeight="1" x14ac:dyDescent="0.25">
      <c r="A4" s="3463" t="s">
        <v>263</v>
      </c>
      <c r="B4" s="3464"/>
      <c r="C4" s="3445" t="s">
        <v>4063</v>
      </c>
      <c r="D4" s="3446"/>
      <c r="E4" s="3446"/>
      <c r="F4" s="3447"/>
      <c r="G4" s="3461"/>
      <c r="H4" s="3462"/>
      <c r="I4" s="3437" t="s">
        <v>264</v>
      </c>
      <c r="J4" s="3438"/>
      <c r="K4" s="3500" t="s">
        <v>2985</v>
      </c>
      <c r="L4" s="3501"/>
      <c r="M4" s="4"/>
    </row>
    <row r="5" spans="1:13" s="5" customFormat="1" ht="54" customHeight="1" thickBot="1" x14ac:dyDescent="0.3">
      <c r="A5" s="3448" t="s">
        <v>265</v>
      </c>
      <c r="B5" s="3449"/>
      <c r="C5" s="3526" t="s">
        <v>3659</v>
      </c>
      <c r="D5" s="3527"/>
      <c r="E5" s="3527"/>
      <c r="F5" s="3737"/>
      <c r="G5" s="4227"/>
      <c r="H5" s="4228"/>
      <c r="I5" s="3437" t="s">
        <v>397</v>
      </c>
      <c r="J5" s="3438"/>
      <c r="K5" s="4031" t="s">
        <v>3077</v>
      </c>
      <c r="L5" s="4032"/>
      <c r="M5" s="4"/>
    </row>
    <row r="6" spans="1:13" s="10" customFormat="1"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3" ht="92.25" customHeight="1" thickTop="1" x14ac:dyDescent="0.2">
      <c r="A7" s="1254">
        <v>43627</v>
      </c>
      <c r="B7" s="1255" t="s">
        <v>62</v>
      </c>
      <c r="C7" s="3583" t="s">
        <v>3082</v>
      </c>
      <c r="D7" s="3584"/>
      <c r="E7" s="3584"/>
      <c r="F7" s="3584"/>
      <c r="G7" s="3584"/>
      <c r="H7" s="3584"/>
      <c r="I7" s="3584"/>
      <c r="J7" s="3585"/>
      <c r="K7" s="2760" t="s">
        <v>1909</v>
      </c>
      <c r="L7" s="1318" t="s">
        <v>3076</v>
      </c>
    </row>
    <row r="8" spans="1:13" ht="24.75" customHeight="1" x14ac:dyDescent="0.2">
      <c r="A8" s="1268">
        <v>43650</v>
      </c>
      <c r="B8" s="2005" t="s">
        <v>12</v>
      </c>
      <c r="C8" s="2006">
        <v>170</v>
      </c>
      <c r="D8" s="258">
        <f t="shared" ref="D8:D78" si="0">+C8*(100-E8)/100</f>
        <v>168.3</v>
      </c>
      <c r="E8" s="2006">
        <v>1</v>
      </c>
      <c r="F8" s="2006"/>
      <c r="G8" s="2006">
        <v>130</v>
      </c>
      <c r="H8" s="2006"/>
      <c r="I8" s="2006"/>
      <c r="J8" s="2006"/>
      <c r="K8" s="2471"/>
      <c r="L8" s="393" t="s">
        <v>22</v>
      </c>
    </row>
    <row r="9" spans="1:13" ht="15.75" x14ac:dyDescent="0.25">
      <c r="A9" s="1268">
        <v>43659</v>
      </c>
      <c r="B9" s="2005" t="s">
        <v>186</v>
      </c>
      <c r="C9" s="2006"/>
      <c r="D9" s="258"/>
      <c r="E9" s="2006"/>
      <c r="F9" s="2006"/>
      <c r="G9" s="2006"/>
      <c r="H9" s="2006">
        <v>5100</v>
      </c>
      <c r="I9" s="2006">
        <v>77</v>
      </c>
      <c r="J9" s="2006"/>
      <c r="K9" s="2471"/>
      <c r="L9" s="234"/>
    </row>
    <row r="10" spans="1:13" s="1267" customFormat="1" ht="15.75" x14ac:dyDescent="0.25">
      <c r="A10" s="1268">
        <v>43706</v>
      </c>
      <c r="B10" s="1269" t="s">
        <v>186</v>
      </c>
      <c r="C10" s="1270"/>
      <c r="D10" s="258"/>
      <c r="E10" s="1270"/>
      <c r="F10" s="1270"/>
      <c r="G10" s="1270"/>
      <c r="H10" s="1270">
        <v>5370</v>
      </c>
      <c r="I10" s="1270">
        <v>90</v>
      </c>
      <c r="J10" s="1270"/>
      <c r="K10" s="2636"/>
      <c r="L10" s="1272" t="s">
        <v>131</v>
      </c>
    </row>
    <row r="11" spans="1:13" ht="15.75" x14ac:dyDescent="0.25">
      <c r="A11" s="2004">
        <v>43713</v>
      </c>
      <c r="B11" s="2005" t="s">
        <v>12</v>
      </c>
      <c r="C11" s="2006">
        <v>165</v>
      </c>
      <c r="D11" s="258">
        <f t="shared" si="0"/>
        <v>158.4</v>
      </c>
      <c r="E11" s="2006">
        <v>4</v>
      </c>
      <c r="F11" s="2006"/>
      <c r="G11" s="2006">
        <v>130</v>
      </c>
      <c r="H11" s="2006"/>
      <c r="I11" s="2006"/>
      <c r="J11" s="2006"/>
      <c r="K11" s="2471"/>
      <c r="L11" s="234" t="s">
        <v>2748</v>
      </c>
    </row>
    <row r="12" spans="1:13" ht="15.75" x14ac:dyDescent="0.25">
      <c r="A12" s="3459">
        <v>43820</v>
      </c>
      <c r="B12" s="2005" t="s">
        <v>12</v>
      </c>
      <c r="C12" s="2006">
        <v>145</v>
      </c>
      <c r="D12" s="258">
        <f t="shared" si="0"/>
        <v>129.05000000000001</v>
      </c>
      <c r="E12" s="2006">
        <v>11</v>
      </c>
      <c r="F12" s="2006" t="s">
        <v>159</v>
      </c>
      <c r="G12" s="2006">
        <v>130</v>
      </c>
      <c r="H12" s="2006"/>
      <c r="I12" s="2006"/>
      <c r="J12" s="2006"/>
      <c r="K12" s="2471"/>
      <c r="L12" s="234" t="s">
        <v>2748</v>
      </c>
    </row>
    <row r="13" spans="1:13" ht="15.75" x14ac:dyDescent="0.2">
      <c r="A13" s="3460"/>
      <c r="B13" s="2005" t="s">
        <v>186</v>
      </c>
      <c r="C13" s="2006"/>
      <c r="D13" s="258"/>
      <c r="E13" s="2006"/>
      <c r="F13" s="2006"/>
      <c r="G13" s="2006"/>
      <c r="H13" s="2006">
        <v>5475</v>
      </c>
      <c r="I13" s="2006">
        <v>100</v>
      </c>
      <c r="J13" s="2006"/>
      <c r="K13" s="2471"/>
      <c r="L13" s="393" t="s">
        <v>131</v>
      </c>
    </row>
    <row r="14" spans="1:13" ht="15.75" x14ac:dyDescent="0.25">
      <c r="A14" s="2004">
        <v>43910</v>
      </c>
      <c r="B14" s="2005" t="s">
        <v>12</v>
      </c>
      <c r="C14" s="2006">
        <v>131</v>
      </c>
      <c r="D14" s="258">
        <f t="shared" si="0"/>
        <v>117.9</v>
      </c>
      <c r="E14" s="2006">
        <v>10</v>
      </c>
      <c r="F14" s="2006" t="s">
        <v>159</v>
      </c>
      <c r="G14" s="2006">
        <v>130</v>
      </c>
      <c r="H14" s="2006"/>
      <c r="I14" s="2006"/>
      <c r="J14" s="2006"/>
      <c r="K14" s="2471"/>
      <c r="L14" s="234" t="s">
        <v>2748</v>
      </c>
    </row>
    <row r="15" spans="1:13" ht="15.75" x14ac:dyDescent="0.25">
      <c r="A15" s="2004">
        <v>43912</v>
      </c>
      <c r="B15" s="2005" t="s">
        <v>16</v>
      </c>
      <c r="C15" s="3666" t="s">
        <v>3515</v>
      </c>
      <c r="D15" s="3667"/>
      <c r="E15" s="3667"/>
      <c r="F15" s="3667"/>
      <c r="G15" s="3667"/>
      <c r="H15" s="3667"/>
      <c r="I15" s="3667"/>
      <c r="J15" s="3668"/>
      <c r="K15" s="2547"/>
      <c r="L15" s="234"/>
    </row>
    <row r="16" spans="1:13" ht="15.75" x14ac:dyDescent="0.25">
      <c r="A16" s="2410">
        <v>43920</v>
      </c>
      <c r="B16" s="2306" t="s">
        <v>4</v>
      </c>
      <c r="C16" s="2311"/>
      <c r="D16" s="2312"/>
      <c r="E16" s="2311">
        <v>10</v>
      </c>
      <c r="F16" s="2311"/>
      <c r="G16" s="2311"/>
      <c r="H16" s="2311"/>
      <c r="I16" s="2311"/>
      <c r="J16" s="2311"/>
      <c r="K16" s="2602"/>
      <c r="L16" s="2313"/>
    </row>
    <row r="17" spans="1:12" ht="15.75" x14ac:dyDescent="0.25">
      <c r="A17" s="2004">
        <v>43923</v>
      </c>
      <c r="B17" s="2005" t="s">
        <v>14</v>
      </c>
      <c r="C17" s="3473" t="s">
        <v>3528</v>
      </c>
      <c r="D17" s="3474"/>
      <c r="E17" s="3474"/>
      <c r="F17" s="3474"/>
      <c r="G17" s="3474"/>
      <c r="H17" s="3474"/>
      <c r="I17" s="3474"/>
      <c r="J17" s="3475"/>
      <c r="K17" s="2465"/>
      <c r="L17" s="234"/>
    </row>
    <row r="18" spans="1:12" ht="15.75" x14ac:dyDescent="0.25">
      <c r="A18" s="2410">
        <v>43951</v>
      </c>
      <c r="B18" s="2306" t="s">
        <v>4</v>
      </c>
      <c r="C18" s="2311"/>
      <c r="D18" s="2312"/>
      <c r="E18" s="2311">
        <v>10</v>
      </c>
      <c r="F18" s="2311"/>
      <c r="G18" s="2311"/>
      <c r="H18" s="2311"/>
      <c r="I18" s="2311"/>
      <c r="J18" s="2311"/>
      <c r="K18" s="2602"/>
      <c r="L18" s="2313"/>
    </row>
    <row r="19" spans="1:12" ht="15.75" x14ac:dyDescent="0.25">
      <c r="A19" s="2410">
        <v>43981</v>
      </c>
      <c r="B19" s="2306" t="s">
        <v>4</v>
      </c>
      <c r="C19" s="2311"/>
      <c r="D19" s="2312"/>
      <c r="E19" s="2311">
        <v>10</v>
      </c>
      <c r="F19" s="2311"/>
      <c r="G19" s="2311"/>
      <c r="H19" s="2311"/>
      <c r="I19" s="2311"/>
      <c r="J19" s="2311"/>
      <c r="K19" s="2602"/>
      <c r="L19" s="2313"/>
    </row>
    <row r="20" spans="1:12" ht="31.5" x14ac:dyDescent="0.2">
      <c r="A20" s="2379">
        <v>44001</v>
      </c>
      <c r="B20" s="2378" t="s">
        <v>12</v>
      </c>
      <c r="C20" s="256">
        <v>70</v>
      </c>
      <c r="D20" s="325">
        <f t="shared" si="0"/>
        <v>63</v>
      </c>
      <c r="E20" s="256">
        <v>10</v>
      </c>
      <c r="F20" s="256"/>
      <c r="G20" s="256">
        <v>130</v>
      </c>
      <c r="H20" s="256"/>
      <c r="I20" s="256"/>
      <c r="J20" s="256"/>
      <c r="K20" s="2550"/>
      <c r="L20" s="358" t="s">
        <v>3689</v>
      </c>
    </row>
    <row r="21" spans="1:12" ht="15.75" x14ac:dyDescent="0.25">
      <c r="A21" s="2004">
        <v>44005</v>
      </c>
      <c r="B21" s="2005" t="s">
        <v>14</v>
      </c>
      <c r="C21" s="3482" t="s">
        <v>3700</v>
      </c>
      <c r="D21" s="3505"/>
      <c r="E21" s="3505"/>
      <c r="F21" s="3505"/>
      <c r="G21" s="3505"/>
      <c r="H21" s="3505"/>
      <c r="I21" s="3505"/>
      <c r="J21" s="3483"/>
      <c r="K21" s="2485"/>
      <c r="L21" s="234"/>
    </row>
    <row r="22" spans="1:12" ht="15.75" x14ac:dyDescent="0.25">
      <c r="A22" s="2410">
        <v>44012</v>
      </c>
      <c r="B22" s="2306" t="s">
        <v>4</v>
      </c>
      <c r="C22" s="2311"/>
      <c r="D22" s="2312"/>
      <c r="E22" s="2311">
        <v>10</v>
      </c>
      <c r="F22" s="2311"/>
      <c r="G22" s="2311"/>
      <c r="H22" s="2311"/>
      <c r="I22" s="2311"/>
      <c r="J22" s="2311"/>
      <c r="K22" s="2602"/>
      <c r="L22" s="2313"/>
    </row>
    <row r="23" spans="1:12" ht="15.75" x14ac:dyDescent="0.25">
      <c r="A23" s="2004">
        <v>44020</v>
      </c>
      <c r="B23" s="2005" t="s">
        <v>186</v>
      </c>
      <c r="C23" s="2006"/>
      <c r="D23" s="258" t="s">
        <v>301</v>
      </c>
      <c r="E23" s="2006"/>
      <c r="F23" s="2006"/>
      <c r="G23" s="2006"/>
      <c r="H23" s="329">
        <v>5825</v>
      </c>
      <c r="I23" s="329">
        <v>82</v>
      </c>
      <c r="J23" s="329"/>
      <c r="K23" s="2566"/>
      <c r="L23" s="367" t="s">
        <v>3727</v>
      </c>
    </row>
    <row r="24" spans="1:12" ht="15.75" x14ac:dyDescent="0.25">
      <c r="A24" s="2004">
        <v>44023</v>
      </c>
      <c r="B24" s="2005" t="s">
        <v>26</v>
      </c>
      <c r="C24" s="3473" t="s">
        <v>3732</v>
      </c>
      <c r="D24" s="3474"/>
      <c r="E24" s="3474"/>
      <c r="F24" s="3474"/>
      <c r="G24" s="3474"/>
      <c r="H24" s="3474"/>
      <c r="I24" s="3474"/>
      <c r="J24" s="3475"/>
      <c r="K24" s="2465"/>
      <c r="L24" s="234"/>
    </row>
    <row r="25" spans="1:12" ht="15.75" x14ac:dyDescent="0.25">
      <c r="A25" s="2410">
        <v>44042</v>
      </c>
      <c r="B25" s="2306" t="s">
        <v>4</v>
      </c>
      <c r="C25" s="2311"/>
      <c r="D25" s="2312"/>
      <c r="E25" s="2311">
        <v>10</v>
      </c>
      <c r="F25" s="2311"/>
      <c r="G25" s="2311"/>
      <c r="H25" s="2311"/>
      <c r="I25" s="2311"/>
      <c r="J25" s="2311"/>
      <c r="K25" s="2852"/>
      <c r="L25" s="2313"/>
    </row>
    <row r="26" spans="1:12" ht="15.75" x14ac:dyDescent="0.25">
      <c r="A26" s="2004">
        <v>44047</v>
      </c>
      <c r="B26" s="2005" t="s">
        <v>12</v>
      </c>
      <c r="C26" s="2006">
        <v>110</v>
      </c>
      <c r="D26" s="258">
        <f t="shared" si="0"/>
        <v>99</v>
      </c>
      <c r="E26" s="2006">
        <v>10</v>
      </c>
      <c r="F26" s="2006" t="s">
        <v>159</v>
      </c>
      <c r="G26" s="2006">
        <v>150</v>
      </c>
      <c r="H26" s="2006"/>
      <c r="I26" s="2006"/>
      <c r="J26" s="2006"/>
      <c r="K26" s="2471"/>
      <c r="L26" s="234" t="s">
        <v>3765</v>
      </c>
    </row>
    <row r="27" spans="1:12" ht="15.75" x14ac:dyDescent="0.25">
      <c r="A27" s="2004">
        <v>44051</v>
      </c>
      <c r="B27" s="2005" t="s">
        <v>186</v>
      </c>
      <c r="C27" s="2006"/>
      <c r="D27" s="258" t="s">
        <v>301</v>
      </c>
      <c r="E27" s="2006"/>
      <c r="F27" s="2006"/>
      <c r="G27" s="2006"/>
      <c r="H27" s="2006">
        <v>5825</v>
      </c>
      <c r="I27" s="2006">
        <v>100</v>
      </c>
      <c r="J27" s="2006"/>
      <c r="K27" s="2471"/>
      <c r="L27" s="234" t="s">
        <v>3776</v>
      </c>
    </row>
    <row r="28" spans="1:12" ht="15.75" x14ac:dyDescent="0.25">
      <c r="A28" s="2410">
        <v>44073</v>
      </c>
      <c r="B28" s="2306" t="s">
        <v>4</v>
      </c>
      <c r="C28" s="2311"/>
      <c r="D28" s="2312"/>
      <c r="E28" s="2311">
        <v>15</v>
      </c>
      <c r="F28" s="2311"/>
      <c r="G28" s="2311"/>
      <c r="H28" s="2311"/>
      <c r="I28" s="2311"/>
      <c r="J28" s="2311"/>
      <c r="K28" s="2885"/>
      <c r="L28" s="2313"/>
    </row>
    <row r="29" spans="1:12" ht="15.75" x14ac:dyDescent="0.25">
      <c r="A29" s="2410">
        <v>44104</v>
      </c>
      <c r="B29" s="2306" t="s">
        <v>4</v>
      </c>
      <c r="C29" s="2311"/>
      <c r="D29" s="2312"/>
      <c r="E29" s="2311">
        <v>15</v>
      </c>
      <c r="F29" s="2311"/>
      <c r="G29" s="2311"/>
      <c r="H29" s="2311"/>
      <c r="I29" s="2311"/>
      <c r="J29" s="2311"/>
      <c r="K29" s="3126"/>
      <c r="L29" s="2313"/>
    </row>
    <row r="30" spans="1:12" ht="15.75" x14ac:dyDescent="0.25">
      <c r="A30" s="2004">
        <v>44132</v>
      </c>
      <c r="B30" s="2005" t="s">
        <v>14</v>
      </c>
      <c r="C30" s="3482" t="s">
        <v>203</v>
      </c>
      <c r="D30" s="3505"/>
      <c r="E30" s="3505"/>
      <c r="F30" s="3505"/>
      <c r="G30" s="3505"/>
      <c r="H30" s="3505"/>
      <c r="I30" s="3505"/>
      <c r="J30" s="3505"/>
      <c r="K30" s="3483"/>
      <c r="L30" s="124"/>
    </row>
    <row r="31" spans="1:12" ht="15.75" x14ac:dyDescent="0.25">
      <c r="A31" s="2410">
        <v>44134</v>
      </c>
      <c r="B31" s="2306" t="s">
        <v>4</v>
      </c>
      <c r="C31" s="2311"/>
      <c r="D31" s="2312"/>
      <c r="E31" s="2311">
        <v>15</v>
      </c>
      <c r="F31" s="2311"/>
      <c r="G31" s="2311"/>
      <c r="H31" s="2311"/>
      <c r="I31" s="2311"/>
      <c r="J31" s="2311"/>
      <c r="K31" s="3126"/>
      <c r="L31" s="2313"/>
    </row>
    <row r="32" spans="1:12" ht="15.75" x14ac:dyDescent="0.25">
      <c r="A32" s="2410">
        <v>44165</v>
      </c>
      <c r="B32" s="2306" t="s">
        <v>4</v>
      </c>
      <c r="C32" s="2311"/>
      <c r="D32" s="2312"/>
      <c r="E32" s="2311">
        <v>15</v>
      </c>
      <c r="F32" s="2311"/>
      <c r="G32" s="2311"/>
      <c r="H32" s="2311"/>
      <c r="I32" s="2311"/>
      <c r="J32" s="2311"/>
      <c r="K32" s="3126"/>
      <c r="L32" s="2313"/>
    </row>
    <row r="33" spans="1:12" ht="15.75" x14ac:dyDescent="0.25">
      <c r="A33" s="2410">
        <v>44195</v>
      </c>
      <c r="B33" s="2306" t="s">
        <v>4</v>
      </c>
      <c r="C33" s="2311"/>
      <c r="D33" s="2312"/>
      <c r="E33" s="2311">
        <v>15</v>
      </c>
      <c r="F33" s="2311"/>
      <c r="G33" s="2311"/>
      <c r="H33" s="2311"/>
      <c r="I33" s="2311"/>
      <c r="J33" s="2311"/>
      <c r="K33" s="3126"/>
      <c r="L33" s="2313"/>
    </row>
    <row r="34" spans="1:12" ht="31.5" x14ac:dyDescent="0.25">
      <c r="A34" s="2004">
        <v>44202</v>
      </c>
      <c r="B34" s="2005" t="s">
        <v>186</v>
      </c>
      <c r="C34" s="2006"/>
      <c r="D34" s="258">
        <f t="shared" si="0"/>
        <v>0</v>
      </c>
      <c r="E34" s="2006"/>
      <c r="F34" s="2006"/>
      <c r="G34" s="2006"/>
      <c r="H34" s="3035">
        <v>5825</v>
      </c>
      <c r="I34" s="3035">
        <v>100</v>
      </c>
      <c r="J34" s="2006"/>
      <c r="K34" s="2471"/>
      <c r="L34" s="124" t="s">
        <v>4149</v>
      </c>
    </row>
    <row r="35" spans="1:12" ht="15.75" x14ac:dyDescent="0.25">
      <c r="A35" s="2004">
        <v>44221</v>
      </c>
      <c r="B35" s="2005" t="s">
        <v>12</v>
      </c>
      <c r="C35" s="258">
        <v>130</v>
      </c>
      <c r="D35" s="258">
        <f>+C35-(E35/100*C35)</f>
        <v>110.5</v>
      </c>
      <c r="E35" s="258">
        <v>15</v>
      </c>
      <c r="F35" s="258" t="s">
        <v>159</v>
      </c>
      <c r="G35" s="258">
        <v>146</v>
      </c>
      <c r="H35" s="2006"/>
      <c r="I35" s="2006"/>
      <c r="J35" s="2006"/>
      <c r="K35" s="2471"/>
      <c r="L35" s="124" t="s">
        <v>2668</v>
      </c>
    </row>
    <row r="36" spans="1:12" ht="15.75" x14ac:dyDescent="0.25">
      <c r="A36" s="2410">
        <v>44226</v>
      </c>
      <c r="B36" s="2306" t="s">
        <v>4</v>
      </c>
      <c r="C36" s="2311"/>
      <c r="D36" s="2312"/>
      <c r="E36" s="2311">
        <v>15</v>
      </c>
      <c r="F36" s="2311"/>
      <c r="G36" s="2311"/>
      <c r="H36" s="2311"/>
      <c r="I36" s="2311"/>
      <c r="J36" s="2311"/>
      <c r="K36" s="3126"/>
      <c r="L36" s="2313"/>
    </row>
    <row r="37" spans="1:12" ht="15.75" x14ac:dyDescent="0.25">
      <c r="A37" s="2410">
        <v>44255</v>
      </c>
      <c r="B37" s="2306" t="s">
        <v>4</v>
      </c>
      <c r="C37" s="2311"/>
      <c r="D37" s="2312"/>
      <c r="E37" s="2311">
        <v>15</v>
      </c>
      <c r="F37" s="2311"/>
      <c r="G37" s="2311"/>
      <c r="H37" s="2311"/>
      <c r="I37" s="2311"/>
      <c r="J37" s="2311"/>
      <c r="K37" s="3126"/>
      <c r="L37" s="2313"/>
    </row>
    <row r="38" spans="1:12" ht="15.75" x14ac:dyDescent="0.25">
      <c r="A38" s="2410">
        <v>44285</v>
      </c>
      <c r="B38" s="2306" t="s">
        <v>4</v>
      </c>
      <c r="C38" s="2311"/>
      <c r="D38" s="2312"/>
      <c r="E38" s="2311">
        <v>15</v>
      </c>
      <c r="F38" s="2311"/>
      <c r="G38" s="2311"/>
      <c r="H38" s="2311"/>
      <c r="I38" s="2311"/>
      <c r="J38" s="2311"/>
      <c r="K38" s="3126"/>
      <c r="L38" s="2313"/>
    </row>
    <row r="39" spans="1:12" ht="51" customHeight="1" x14ac:dyDescent="0.2">
      <c r="A39" s="2004">
        <v>44330</v>
      </c>
      <c r="B39" s="2005" t="s">
        <v>14</v>
      </c>
      <c r="C39" s="3473" t="s">
        <v>4355</v>
      </c>
      <c r="D39" s="3667"/>
      <c r="E39" s="3667"/>
      <c r="F39" s="3667"/>
      <c r="G39" s="3667"/>
      <c r="H39" s="3667"/>
      <c r="I39" s="3667"/>
      <c r="J39" s="3668"/>
      <c r="K39" s="2471"/>
      <c r="L39" s="2999" t="s">
        <v>4354</v>
      </c>
    </row>
    <row r="40" spans="1:12" ht="69.75" customHeight="1" x14ac:dyDescent="0.2">
      <c r="A40" s="1254">
        <v>44346</v>
      </c>
      <c r="B40" s="1255" t="s">
        <v>31</v>
      </c>
      <c r="C40" s="4029" t="s">
        <v>4396</v>
      </c>
      <c r="D40" s="3584"/>
      <c r="E40" s="3584"/>
      <c r="F40" s="3584"/>
      <c r="G40" s="3584"/>
      <c r="H40" s="3584"/>
      <c r="I40" s="3584"/>
      <c r="J40" s="3585"/>
      <c r="K40" s="3191"/>
      <c r="L40" s="1318" t="s">
        <v>3076</v>
      </c>
    </row>
    <row r="41" spans="1:12" ht="15.75" x14ac:dyDescent="0.25">
      <c r="A41" s="2004">
        <v>44357</v>
      </c>
      <c r="B41" s="2005" t="s">
        <v>186</v>
      </c>
      <c r="C41" s="2006"/>
      <c r="D41" s="258"/>
      <c r="E41" s="2006"/>
      <c r="F41" s="2006"/>
      <c r="G41" s="2006"/>
      <c r="H41" s="2006">
        <v>5745</v>
      </c>
      <c r="I41" s="2006">
        <v>78</v>
      </c>
      <c r="J41" s="2006"/>
      <c r="K41" s="2471"/>
      <c r="L41" s="124" t="s">
        <v>4421</v>
      </c>
    </row>
    <row r="42" spans="1:12" ht="15.75" x14ac:dyDescent="0.25">
      <c r="A42" s="2004">
        <v>44360</v>
      </c>
      <c r="B42" s="2005" t="s">
        <v>12</v>
      </c>
      <c r="C42" s="3258">
        <v>95</v>
      </c>
      <c r="D42" s="258">
        <f t="shared" si="0"/>
        <v>79.8</v>
      </c>
      <c r="E42" s="3258">
        <v>16</v>
      </c>
      <c r="F42" s="3258" t="s">
        <v>159</v>
      </c>
      <c r="G42" s="3258">
        <v>100</v>
      </c>
      <c r="H42" s="3258"/>
      <c r="I42" s="3258"/>
      <c r="J42" s="3258"/>
      <c r="K42" s="2471"/>
      <c r="L42" s="124" t="s">
        <v>2710</v>
      </c>
    </row>
    <row r="43" spans="1:12" ht="15.75" x14ac:dyDescent="0.25">
      <c r="A43" s="3262">
        <v>44415</v>
      </c>
      <c r="B43" s="3263" t="s">
        <v>33</v>
      </c>
      <c r="C43" s="4246" t="s">
        <v>4432</v>
      </c>
      <c r="D43" s="4247"/>
      <c r="E43" s="4247"/>
      <c r="F43" s="4247"/>
      <c r="G43" s="4247"/>
      <c r="H43" s="4247"/>
      <c r="I43" s="4247"/>
      <c r="J43" s="4248"/>
      <c r="K43" s="3197"/>
      <c r="L43" s="3264"/>
    </row>
    <row r="44" spans="1:12" ht="15.75" x14ac:dyDescent="0.25">
      <c r="A44" s="2004">
        <v>44434</v>
      </c>
      <c r="B44" s="2005" t="s">
        <v>186</v>
      </c>
      <c r="C44" s="2006"/>
      <c r="D44" s="258" t="s">
        <v>301</v>
      </c>
      <c r="E44" s="2006"/>
      <c r="F44" s="2006"/>
      <c r="G44" s="2006"/>
      <c r="H44" s="3306">
        <v>5850</v>
      </c>
      <c r="I44" s="3306">
        <v>100</v>
      </c>
      <c r="J44" s="2006"/>
      <c r="K44" s="2471"/>
      <c r="L44" s="124" t="s">
        <v>4498</v>
      </c>
    </row>
    <row r="45" spans="1:12" ht="15.75" x14ac:dyDescent="0.25">
      <c r="A45" s="2004">
        <v>44444</v>
      </c>
      <c r="B45" s="2005" t="s">
        <v>186</v>
      </c>
      <c r="C45" s="2006"/>
      <c r="D45" s="258">
        <f t="shared" si="0"/>
        <v>0</v>
      </c>
      <c r="E45" s="2006"/>
      <c r="F45" s="2006"/>
      <c r="G45" s="2006"/>
      <c r="H45" s="3309">
        <v>5850</v>
      </c>
      <c r="I45" s="3309">
        <v>100</v>
      </c>
      <c r="J45" s="2006"/>
      <c r="K45" s="2471"/>
      <c r="L45" s="124" t="s">
        <v>4519</v>
      </c>
    </row>
    <row r="46" spans="1:12" ht="15.75" x14ac:dyDescent="0.25">
      <c r="A46" s="2004">
        <v>44503</v>
      </c>
      <c r="B46" s="2005" t="s">
        <v>12</v>
      </c>
      <c r="C46" s="2006">
        <v>110</v>
      </c>
      <c r="D46" s="258">
        <v>82.5</v>
      </c>
      <c r="E46" s="2006">
        <v>25</v>
      </c>
      <c r="F46" s="2006" t="s">
        <v>159</v>
      </c>
      <c r="G46" s="2006">
        <v>114</v>
      </c>
      <c r="H46" s="2006"/>
      <c r="I46" s="2006"/>
      <c r="J46" s="2006"/>
      <c r="K46" s="2471"/>
      <c r="L46" s="124" t="s">
        <v>4602</v>
      </c>
    </row>
    <row r="47" spans="1:12" ht="15.75" x14ac:dyDescent="0.25">
      <c r="A47" s="2004"/>
      <c r="B47" s="2005"/>
      <c r="C47" s="2006"/>
      <c r="D47" s="258">
        <f t="shared" si="0"/>
        <v>0</v>
      </c>
      <c r="E47" s="2006"/>
      <c r="F47" s="2006"/>
      <c r="G47" s="2006"/>
      <c r="H47" s="2006"/>
      <c r="I47" s="2006"/>
      <c r="J47" s="2006"/>
      <c r="K47" s="2471"/>
      <c r="L47" s="124"/>
    </row>
    <row r="48" spans="1:12" ht="15.75" x14ac:dyDescent="0.25">
      <c r="A48" s="2004"/>
      <c r="B48" s="2005"/>
      <c r="C48" s="2006"/>
      <c r="D48" s="258">
        <f t="shared" si="0"/>
        <v>0</v>
      </c>
      <c r="E48" s="2006"/>
      <c r="F48" s="2006"/>
      <c r="G48" s="2006"/>
      <c r="H48" s="2006"/>
      <c r="I48" s="2006"/>
      <c r="J48" s="2006"/>
      <c r="K48" s="2471"/>
      <c r="L48" s="124"/>
    </row>
    <row r="49" spans="1:12" ht="15.75" x14ac:dyDescent="0.25">
      <c r="A49" s="2004"/>
      <c r="B49" s="2005"/>
      <c r="C49" s="2006"/>
      <c r="D49" s="258">
        <f t="shared" si="0"/>
        <v>0</v>
      </c>
      <c r="E49" s="2006"/>
      <c r="F49" s="2006"/>
      <c r="G49" s="2006"/>
      <c r="H49" s="2006"/>
      <c r="I49" s="2006"/>
      <c r="J49" s="2006"/>
      <c r="K49" s="2471"/>
      <c r="L49" s="124"/>
    </row>
    <row r="50" spans="1:12" ht="15.75" x14ac:dyDescent="0.25">
      <c r="A50" s="2004"/>
      <c r="B50" s="2005"/>
      <c r="C50" s="2006"/>
      <c r="D50" s="258">
        <f t="shared" si="0"/>
        <v>0</v>
      </c>
      <c r="E50" s="2006"/>
      <c r="F50" s="2006"/>
      <c r="G50" s="2006"/>
      <c r="H50" s="2006"/>
      <c r="I50" s="2006"/>
      <c r="J50" s="2006"/>
      <c r="K50" s="2471"/>
      <c r="L50" s="124"/>
    </row>
    <row r="51" spans="1:12" ht="15.75" x14ac:dyDescent="0.25">
      <c r="A51" s="2004"/>
      <c r="B51" s="2005"/>
      <c r="C51" s="2006"/>
      <c r="D51" s="258">
        <f t="shared" si="0"/>
        <v>0</v>
      </c>
      <c r="E51" s="2006"/>
      <c r="F51" s="2006"/>
      <c r="G51" s="2006"/>
      <c r="H51" s="2006"/>
      <c r="I51" s="2006"/>
      <c r="J51" s="2006"/>
      <c r="K51" s="2471"/>
      <c r="L51" s="124"/>
    </row>
    <row r="52" spans="1:12" ht="15.75" x14ac:dyDescent="0.25">
      <c r="A52" s="2004"/>
      <c r="B52" s="2005"/>
      <c r="C52" s="2006"/>
      <c r="D52" s="258">
        <f t="shared" si="0"/>
        <v>0</v>
      </c>
      <c r="E52" s="2006"/>
      <c r="F52" s="2006"/>
      <c r="G52" s="2006"/>
      <c r="H52" s="2006"/>
      <c r="I52" s="2006"/>
      <c r="J52" s="2006"/>
      <c r="K52" s="2471"/>
      <c r="L52" s="124"/>
    </row>
    <row r="53" spans="1:12" ht="15.75" x14ac:dyDescent="0.25">
      <c r="A53" s="2004"/>
      <c r="B53" s="2005"/>
      <c r="C53" s="2006"/>
      <c r="D53" s="258">
        <f t="shared" si="0"/>
        <v>0</v>
      </c>
      <c r="E53" s="2006"/>
      <c r="F53" s="2006"/>
      <c r="G53" s="2006"/>
      <c r="H53" s="2006"/>
      <c r="I53" s="2006"/>
      <c r="J53" s="2006"/>
      <c r="K53" s="2471"/>
      <c r="L53" s="124"/>
    </row>
    <row r="54" spans="1:12" ht="15.75" x14ac:dyDescent="0.25">
      <c r="A54" s="2004"/>
      <c r="B54" s="2005"/>
      <c r="C54" s="2006"/>
      <c r="D54" s="258">
        <f t="shared" si="0"/>
        <v>0</v>
      </c>
      <c r="E54" s="2006"/>
      <c r="F54" s="2006"/>
      <c r="G54" s="2006"/>
      <c r="H54" s="2006"/>
      <c r="I54" s="2006"/>
      <c r="J54" s="2006"/>
      <c r="K54" s="2471"/>
      <c r="L54" s="124"/>
    </row>
    <row r="55" spans="1:12" ht="15.75" x14ac:dyDescent="0.25">
      <c r="A55" s="2004"/>
      <c r="B55" s="2005"/>
      <c r="C55" s="2006"/>
      <c r="D55" s="258">
        <f t="shared" si="0"/>
        <v>0</v>
      </c>
      <c r="E55" s="2006"/>
      <c r="F55" s="2006"/>
      <c r="G55" s="2006"/>
      <c r="H55" s="2006"/>
      <c r="I55" s="2006"/>
      <c r="J55" s="2006"/>
      <c r="K55" s="2471"/>
      <c r="L55" s="124"/>
    </row>
    <row r="56" spans="1:12" ht="15.75" x14ac:dyDescent="0.25">
      <c r="A56" s="2004"/>
      <c r="B56" s="2005"/>
      <c r="C56" s="2006"/>
      <c r="D56" s="258">
        <f t="shared" si="0"/>
        <v>0</v>
      </c>
      <c r="E56" s="2006"/>
      <c r="F56" s="2006"/>
      <c r="G56" s="2006"/>
      <c r="H56" s="2006"/>
      <c r="I56" s="2006"/>
      <c r="J56" s="2006"/>
      <c r="K56" s="2471"/>
      <c r="L56" s="124"/>
    </row>
    <row r="57" spans="1:12" ht="15.75" x14ac:dyDescent="0.25">
      <c r="A57" s="2004"/>
      <c r="B57" s="2005"/>
      <c r="C57" s="2006"/>
      <c r="D57" s="258">
        <f t="shared" si="0"/>
        <v>0</v>
      </c>
      <c r="E57" s="2006"/>
      <c r="F57" s="2006"/>
      <c r="G57" s="2006"/>
      <c r="H57" s="2006"/>
      <c r="I57" s="2006"/>
      <c r="J57" s="2006"/>
      <c r="K57" s="2471"/>
      <c r="L57" s="124"/>
    </row>
    <row r="58" spans="1:12" ht="15.75" x14ac:dyDescent="0.25">
      <c r="A58" s="2004"/>
      <c r="B58" s="2005"/>
      <c r="C58" s="2006"/>
      <c r="D58" s="258">
        <f t="shared" si="0"/>
        <v>0</v>
      </c>
      <c r="E58" s="2006"/>
      <c r="F58" s="2006"/>
      <c r="G58" s="2006"/>
      <c r="H58" s="2006"/>
      <c r="I58" s="2006"/>
      <c r="J58" s="2006"/>
      <c r="K58" s="2471"/>
      <c r="L58" s="124"/>
    </row>
    <row r="59" spans="1:12" ht="15.75" x14ac:dyDescent="0.25">
      <c r="A59" s="2004"/>
      <c r="B59" s="2005"/>
      <c r="C59" s="2006"/>
      <c r="D59" s="258">
        <f t="shared" si="0"/>
        <v>0</v>
      </c>
      <c r="E59" s="2006"/>
      <c r="F59" s="2006"/>
      <c r="G59" s="2006"/>
      <c r="H59" s="2006"/>
      <c r="I59" s="2006"/>
      <c r="J59" s="2006"/>
      <c r="K59" s="2471"/>
      <c r="L59" s="124"/>
    </row>
    <row r="60" spans="1:12" ht="15.75" x14ac:dyDescent="0.25">
      <c r="A60" s="2004"/>
      <c r="B60" s="2005"/>
      <c r="C60" s="2006"/>
      <c r="D60" s="258">
        <f t="shared" si="0"/>
        <v>0</v>
      </c>
      <c r="E60" s="2006"/>
      <c r="F60" s="2006"/>
      <c r="G60" s="2006"/>
      <c r="H60" s="2006"/>
      <c r="I60" s="2006"/>
      <c r="J60" s="2006"/>
      <c r="K60" s="2471"/>
      <c r="L60" s="124"/>
    </row>
    <row r="61" spans="1:12" ht="15.75" x14ac:dyDescent="0.25">
      <c r="A61" s="2004"/>
      <c r="B61" s="2005"/>
      <c r="C61" s="2006"/>
      <c r="D61" s="258">
        <f t="shared" si="0"/>
        <v>0</v>
      </c>
      <c r="E61" s="2006"/>
      <c r="F61" s="2006"/>
      <c r="G61" s="2006"/>
      <c r="H61" s="2006"/>
      <c r="I61" s="2006"/>
      <c r="J61" s="2006"/>
      <c r="K61" s="2471"/>
      <c r="L61" s="124"/>
    </row>
    <row r="62" spans="1:12" ht="15.75" x14ac:dyDescent="0.25">
      <c r="A62" s="2004"/>
      <c r="B62" s="2005"/>
      <c r="C62" s="2006"/>
      <c r="D62" s="258">
        <f t="shared" si="0"/>
        <v>0</v>
      </c>
      <c r="E62" s="2006"/>
      <c r="F62" s="2006"/>
      <c r="G62" s="2006"/>
      <c r="H62" s="2006"/>
      <c r="I62" s="2006"/>
      <c r="J62" s="2006"/>
      <c r="K62" s="2471"/>
      <c r="L62" s="124"/>
    </row>
    <row r="63" spans="1:12" ht="15.75" x14ac:dyDescent="0.25">
      <c r="A63" s="2004"/>
      <c r="B63" s="2005"/>
      <c r="C63" s="2006"/>
      <c r="D63" s="258">
        <f t="shared" si="0"/>
        <v>0</v>
      </c>
      <c r="E63" s="2006"/>
      <c r="F63" s="2006"/>
      <c r="G63" s="2006"/>
      <c r="H63" s="2006"/>
      <c r="I63" s="2006"/>
      <c r="J63" s="2006"/>
      <c r="K63" s="2471"/>
      <c r="L63" s="124"/>
    </row>
    <row r="64" spans="1:12" ht="15.75" x14ac:dyDescent="0.25">
      <c r="A64" s="2004"/>
      <c r="B64" s="2005"/>
      <c r="C64" s="2006"/>
      <c r="D64" s="258">
        <f t="shared" si="0"/>
        <v>0</v>
      </c>
      <c r="E64" s="2006"/>
      <c r="F64" s="2006"/>
      <c r="G64" s="2006"/>
      <c r="H64" s="2006"/>
      <c r="I64" s="2006"/>
      <c r="J64" s="2006"/>
      <c r="K64" s="2471"/>
      <c r="L64" s="124"/>
    </row>
    <row r="65" spans="1:12" ht="15.75" x14ac:dyDescent="0.25">
      <c r="A65" s="2004"/>
      <c r="B65" s="2005"/>
      <c r="C65" s="2006"/>
      <c r="D65" s="258">
        <f t="shared" si="0"/>
        <v>0</v>
      </c>
      <c r="E65" s="2006"/>
      <c r="F65" s="2006"/>
      <c r="G65" s="2006"/>
      <c r="H65" s="2006"/>
      <c r="I65" s="2006"/>
      <c r="J65" s="2006"/>
      <c r="K65" s="2471"/>
      <c r="L65" s="124"/>
    </row>
    <row r="66" spans="1:12" ht="15.75" x14ac:dyDescent="0.25">
      <c r="A66" s="2004"/>
      <c r="B66" s="2005"/>
      <c r="C66" s="2006"/>
      <c r="D66" s="258">
        <f t="shared" si="0"/>
        <v>0</v>
      </c>
      <c r="E66" s="2006"/>
      <c r="F66" s="2006"/>
      <c r="G66" s="2006"/>
      <c r="H66" s="2006"/>
      <c r="I66" s="2006"/>
      <c r="J66" s="2006"/>
      <c r="K66" s="2471"/>
      <c r="L66" s="124"/>
    </row>
    <row r="67" spans="1:12" ht="15.75" x14ac:dyDescent="0.25">
      <c r="A67" s="2004"/>
      <c r="B67" s="2005"/>
      <c r="C67" s="2006"/>
      <c r="D67" s="258">
        <f t="shared" si="0"/>
        <v>0</v>
      </c>
      <c r="E67" s="2006"/>
      <c r="F67" s="2006"/>
      <c r="G67" s="2006"/>
      <c r="H67" s="2006"/>
      <c r="I67" s="2006"/>
      <c r="J67" s="2006"/>
      <c r="K67" s="2471"/>
      <c r="L67" s="124"/>
    </row>
    <row r="68" spans="1:12" ht="15.75" x14ac:dyDescent="0.25">
      <c r="A68" s="2004"/>
      <c r="B68" s="2005"/>
      <c r="C68" s="2006"/>
      <c r="D68" s="258">
        <f t="shared" si="0"/>
        <v>0</v>
      </c>
      <c r="E68" s="2006"/>
      <c r="F68" s="2006"/>
      <c r="G68" s="2006"/>
      <c r="H68" s="2006"/>
      <c r="I68" s="2006"/>
      <c r="J68" s="2006"/>
      <c r="K68" s="2471"/>
      <c r="L68" s="124"/>
    </row>
    <row r="69" spans="1:12" ht="15.75" x14ac:dyDescent="0.25">
      <c r="A69" s="2004"/>
      <c r="B69" s="2005"/>
      <c r="C69" s="2006"/>
      <c r="D69" s="258">
        <f t="shared" si="0"/>
        <v>0</v>
      </c>
      <c r="E69" s="2006"/>
      <c r="F69" s="2006"/>
      <c r="G69" s="2006"/>
      <c r="H69" s="2006"/>
      <c r="I69" s="2006"/>
      <c r="J69" s="2006"/>
      <c r="K69" s="2471"/>
      <c r="L69" s="124"/>
    </row>
    <row r="70" spans="1:12" ht="15.75" x14ac:dyDescent="0.25">
      <c r="A70" s="2004"/>
      <c r="B70" s="2005"/>
      <c r="C70" s="2006"/>
      <c r="D70" s="258">
        <f t="shared" si="0"/>
        <v>0</v>
      </c>
      <c r="E70" s="2006"/>
      <c r="F70" s="2006"/>
      <c r="G70" s="2006"/>
      <c r="H70" s="2006"/>
      <c r="I70" s="2006"/>
      <c r="J70" s="2006"/>
      <c r="K70" s="2471"/>
      <c r="L70" s="124"/>
    </row>
    <row r="71" spans="1:12" ht="15.75" x14ac:dyDescent="0.25">
      <c r="A71" s="2004"/>
      <c r="B71" s="2005"/>
      <c r="C71" s="2006"/>
      <c r="D71" s="258">
        <f t="shared" si="0"/>
        <v>0</v>
      </c>
      <c r="E71" s="2006"/>
      <c r="F71" s="2006"/>
      <c r="G71" s="2006"/>
      <c r="H71" s="2006"/>
      <c r="I71" s="2006"/>
      <c r="J71" s="2006"/>
      <c r="K71" s="2471"/>
      <c r="L71" s="124"/>
    </row>
    <row r="72" spans="1:12" ht="15.75" x14ac:dyDescent="0.25">
      <c r="A72" s="2004"/>
      <c r="B72" s="2005"/>
      <c r="C72" s="2006"/>
      <c r="D72" s="258">
        <f t="shared" si="0"/>
        <v>0</v>
      </c>
      <c r="E72" s="2006"/>
      <c r="F72" s="2006"/>
      <c r="G72" s="2006"/>
      <c r="H72" s="2006"/>
      <c r="I72" s="2006"/>
      <c r="J72" s="2006"/>
      <c r="K72" s="2471"/>
      <c r="L72" s="124"/>
    </row>
    <row r="73" spans="1:12" ht="15.75" x14ac:dyDescent="0.25">
      <c r="A73" s="2004"/>
      <c r="B73" s="2005"/>
      <c r="C73" s="2006"/>
      <c r="D73" s="258">
        <f t="shared" si="0"/>
        <v>0</v>
      </c>
      <c r="E73" s="2006"/>
      <c r="F73" s="2006"/>
      <c r="G73" s="2006"/>
      <c r="H73" s="2006"/>
      <c r="I73" s="2006"/>
      <c r="J73" s="2006"/>
      <c r="K73" s="2471"/>
      <c r="L73" s="124"/>
    </row>
    <row r="74" spans="1:12" ht="15.75" x14ac:dyDescent="0.25">
      <c r="A74" s="2004"/>
      <c r="B74" s="2005"/>
      <c r="C74" s="2006"/>
      <c r="D74" s="258">
        <f t="shared" si="0"/>
        <v>0</v>
      </c>
      <c r="E74" s="2006"/>
      <c r="F74" s="2006"/>
      <c r="G74" s="2006"/>
      <c r="H74" s="2006"/>
      <c r="I74" s="2006"/>
      <c r="J74" s="2006"/>
      <c r="K74" s="2471"/>
      <c r="L74" s="124"/>
    </row>
    <row r="75" spans="1:12" ht="15.75" x14ac:dyDescent="0.25">
      <c r="A75" s="2004"/>
      <c r="B75" s="2005"/>
      <c r="C75" s="2006"/>
      <c r="D75" s="258">
        <f t="shared" si="0"/>
        <v>0</v>
      </c>
      <c r="E75" s="2006"/>
      <c r="F75" s="2006"/>
      <c r="G75" s="2006"/>
      <c r="H75" s="2006"/>
      <c r="I75" s="2006"/>
      <c r="J75" s="2006"/>
      <c r="K75" s="2471"/>
      <c r="L75" s="124"/>
    </row>
    <row r="76" spans="1:12" ht="15.75" x14ac:dyDescent="0.25">
      <c r="A76" s="2004"/>
      <c r="B76" s="2005"/>
      <c r="C76" s="2006"/>
      <c r="D76" s="258">
        <f t="shared" si="0"/>
        <v>0</v>
      </c>
      <c r="E76" s="2006"/>
      <c r="F76" s="2006"/>
      <c r="G76" s="2006"/>
      <c r="H76" s="2006"/>
      <c r="I76" s="2006"/>
      <c r="J76" s="2006"/>
      <c r="K76" s="2471"/>
      <c r="L76" s="124"/>
    </row>
    <row r="77" spans="1:12" ht="15.75" x14ac:dyDescent="0.25">
      <c r="A77" s="2004"/>
      <c r="B77" s="2005"/>
      <c r="C77" s="2006"/>
      <c r="D77" s="258">
        <f t="shared" si="0"/>
        <v>0</v>
      </c>
      <c r="E77" s="2006"/>
      <c r="F77" s="2006"/>
      <c r="G77" s="2006"/>
      <c r="H77" s="2006"/>
      <c r="I77" s="2006"/>
      <c r="J77" s="2006"/>
      <c r="K77" s="2471"/>
      <c r="L77" s="124"/>
    </row>
    <row r="78" spans="1:12" ht="15.75" x14ac:dyDescent="0.25">
      <c r="A78" s="2004"/>
      <c r="B78" s="2005"/>
      <c r="C78" s="2006"/>
      <c r="D78" s="258">
        <f t="shared" si="0"/>
        <v>0</v>
      </c>
      <c r="E78" s="2006"/>
      <c r="F78" s="2006"/>
      <c r="G78" s="2006"/>
      <c r="H78" s="2006"/>
      <c r="I78" s="2006"/>
      <c r="J78" s="2006"/>
      <c r="K78" s="2471"/>
      <c r="L78" s="124"/>
    </row>
    <row r="79" spans="1:12" ht="15.75" x14ac:dyDescent="0.25">
      <c r="A79" s="2004"/>
      <c r="B79" s="2005"/>
      <c r="C79" s="2006"/>
      <c r="D79" s="258">
        <f t="shared" ref="D79:D142" si="1">+C79*(100-E79)/100</f>
        <v>0</v>
      </c>
      <c r="E79" s="2006"/>
      <c r="F79" s="2006"/>
      <c r="G79" s="2006"/>
      <c r="H79" s="2006"/>
      <c r="I79" s="2006"/>
      <c r="J79" s="2006"/>
      <c r="K79" s="2471"/>
      <c r="L79" s="124"/>
    </row>
    <row r="80" spans="1:12" ht="15.75" x14ac:dyDescent="0.25">
      <c r="A80" s="2004"/>
      <c r="B80" s="2005"/>
      <c r="C80" s="2006"/>
      <c r="D80" s="258">
        <f t="shared" si="1"/>
        <v>0</v>
      </c>
      <c r="E80" s="2006"/>
      <c r="F80" s="2006"/>
      <c r="G80" s="2006"/>
      <c r="H80" s="2006"/>
      <c r="I80" s="2006"/>
      <c r="J80" s="2006"/>
      <c r="K80" s="2471"/>
      <c r="L80" s="124"/>
    </row>
    <row r="81" spans="1:12" ht="15.75" x14ac:dyDescent="0.25">
      <c r="A81" s="2004"/>
      <c r="B81" s="2005"/>
      <c r="C81" s="2006"/>
      <c r="D81" s="258">
        <f t="shared" si="1"/>
        <v>0</v>
      </c>
      <c r="E81" s="2006"/>
      <c r="F81" s="2006"/>
      <c r="G81" s="2006"/>
      <c r="H81" s="2006"/>
      <c r="I81" s="2006"/>
      <c r="J81" s="2006"/>
      <c r="K81" s="2471"/>
      <c r="L81" s="124"/>
    </row>
    <row r="82" spans="1:12" ht="15.75" x14ac:dyDescent="0.25">
      <c r="A82" s="2004"/>
      <c r="B82" s="2005"/>
      <c r="C82" s="2006"/>
      <c r="D82" s="258">
        <f t="shared" si="1"/>
        <v>0</v>
      </c>
      <c r="E82" s="2006"/>
      <c r="F82" s="2006"/>
      <c r="G82" s="2006"/>
      <c r="H82" s="2006"/>
      <c r="I82" s="2006"/>
      <c r="J82" s="2006"/>
      <c r="K82" s="2471"/>
      <c r="L82" s="124"/>
    </row>
    <row r="83" spans="1:12" ht="15.75" x14ac:dyDescent="0.25">
      <c r="A83" s="2004"/>
      <c r="B83" s="2005"/>
      <c r="C83" s="2006"/>
      <c r="D83" s="258">
        <f t="shared" si="1"/>
        <v>0</v>
      </c>
      <c r="E83" s="2006"/>
      <c r="F83" s="2006"/>
      <c r="G83" s="2006"/>
      <c r="H83" s="2006"/>
      <c r="I83" s="2006"/>
      <c r="J83" s="2006"/>
      <c r="K83" s="2471"/>
      <c r="L83" s="124"/>
    </row>
    <row r="84" spans="1:12" ht="15.75" x14ac:dyDescent="0.25">
      <c r="A84" s="2004"/>
      <c r="B84" s="2005"/>
      <c r="C84" s="2006"/>
      <c r="D84" s="258">
        <f t="shared" si="1"/>
        <v>0</v>
      </c>
      <c r="E84" s="2006"/>
      <c r="F84" s="2006"/>
      <c r="G84" s="2006"/>
      <c r="H84" s="2006"/>
      <c r="I84" s="2006"/>
      <c r="J84" s="2006"/>
      <c r="K84" s="2471"/>
      <c r="L84" s="124"/>
    </row>
    <row r="85" spans="1:12" ht="15.75" x14ac:dyDescent="0.25">
      <c r="A85" s="2004"/>
      <c r="B85" s="2005"/>
      <c r="C85" s="2006"/>
      <c r="D85" s="258">
        <f t="shared" si="1"/>
        <v>0</v>
      </c>
      <c r="E85" s="2006"/>
      <c r="F85" s="2006"/>
      <c r="G85" s="2006"/>
      <c r="H85" s="2006"/>
      <c r="I85" s="2006"/>
      <c r="J85" s="2006"/>
      <c r="K85" s="2471"/>
      <c r="L85" s="124"/>
    </row>
    <row r="86" spans="1:12" ht="15.75" x14ac:dyDescent="0.25">
      <c r="A86" s="2004"/>
      <c r="B86" s="2005"/>
      <c r="C86" s="2006"/>
      <c r="D86" s="258">
        <f t="shared" si="1"/>
        <v>0</v>
      </c>
      <c r="E86" s="2006"/>
      <c r="F86" s="2006"/>
      <c r="G86" s="2006"/>
      <c r="H86" s="2006"/>
      <c r="I86" s="2006"/>
      <c r="J86" s="2006"/>
      <c r="K86" s="2471"/>
      <c r="L86" s="124"/>
    </row>
    <row r="87" spans="1:12" ht="15.75" x14ac:dyDescent="0.25">
      <c r="A87" s="2004"/>
      <c r="B87" s="2005"/>
      <c r="C87" s="2006"/>
      <c r="D87" s="258">
        <f t="shared" si="1"/>
        <v>0</v>
      </c>
      <c r="E87" s="2006"/>
      <c r="F87" s="2006"/>
      <c r="G87" s="2006"/>
      <c r="H87" s="2006"/>
      <c r="I87" s="2006"/>
      <c r="J87" s="2006"/>
      <c r="K87" s="2471"/>
      <c r="L87" s="124"/>
    </row>
    <row r="88" spans="1:12" ht="15.75" x14ac:dyDescent="0.25">
      <c r="A88" s="2004"/>
      <c r="B88" s="2005"/>
      <c r="C88" s="2006"/>
      <c r="D88" s="258">
        <f t="shared" si="1"/>
        <v>0</v>
      </c>
      <c r="E88" s="2006"/>
      <c r="F88" s="2006"/>
      <c r="G88" s="2006"/>
      <c r="H88" s="2006"/>
      <c r="I88" s="2006"/>
      <c r="J88" s="2006"/>
      <c r="K88" s="2471"/>
      <c r="L88" s="124"/>
    </row>
    <row r="89" spans="1:12" ht="15.75" x14ac:dyDescent="0.25">
      <c r="A89" s="2004"/>
      <c r="B89" s="2005"/>
      <c r="C89" s="2006"/>
      <c r="D89" s="258">
        <f t="shared" si="1"/>
        <v>0</v>
      </c>
      <c r="E89" s="2006"/>
      <c r="F89" s="2006"/>
      <c r="G89" s="2006"/>
      <c r="H89" s="2006"/>
      <c r="I89" s="2006"/>
      <c r="J89" s="2006"/>
      <c r="K89" s="2471"/>
      <c r="L89" s="124"/>
    </row>
    <row r="90" spans="1:12" ht="15.75" x14ac:dyDescent="0.25">
      <c r="A90" s="2004"/>
      <c r="B90" s="2005"/>
      <c r="C90" s="2006"/>
      <c r="D90" s="258">
        <f t="shared" si="1"/>
        <v>0</v>
      </c>
      <c r="E90" s="2006"/>
      <c r="F90" s="2006"/>
      <c r="G90" s="2006"/>
      <c r="H90" s="2006"/>
      <c r="I90" s="2006"/>
      <c r="J90" s="2006"/>
      <c r="K90" s="2471"/>
      <c r="L90" s="124"/>
    </row>
    <row r="91" spans="1:12" ht="15.75" x14ac:dyDescent="0.25">
      <c r="A91" s="2004"/>
      <c r="B91" s="2005"/>
      <c r="C91" s="2006"/>
      <c r="D91" s="258">
        <f t="shared" si="1"/>
        <v>0</v>
      </c>
      <c r="E91" s="2006"/>
      <c r="F91" s="2006"/>
      <c r="G91" s="2006"/>
      <c r="H91" s="2006"/>
      <c r="I91" s="2006"/>
      <c r="J91" s="2006"/>
      <c r="K91" s="2471"/>
      <c r="L91" s="124"/>
    </row>
    <row r="92" spans="1:12" ht="15.75" x14ac:dyDescent="0.25">
      <c r="A92" s="2004"/>
      <c r="B92" s="2005"/>
      <c r="C92" s="2006"/>
      <c r="D92" s="258">
        <f t="shared" si="1"/>
        <v>0</v>
      </c>
      <c r="E92" s="2006"/>
      <c r="F92" s="2006"/>
      <c r="G92" s="2006"/>
      <c r="H92" s="2006"/>
      <c r="I92" s="2006"/>
      <c r="J92" s="2006"/>
      <c r="K92" s="2471"/>
      <c r="L92" s="124"/>
    </row>
    <row r="93" spans="1:12" ht="15.75" x14ac:dyDescent="0.25">
      <c r="A93" s="2004"/>
      <c r="B93" s="2005"/>
      <c r="C93" s="2006"/>
      <c r="D93" s="258">
        <f t="shared" si="1"/>
        <v>0</v>
      </c>
      <c r="E93" s="2006"/>
      <c r="F93" s="2006"/>
      <c r="G93" s="2006"/>
      <c r="H93" s="2006"/>
      <c r="I93" s="2006"/>
      <c r="J93" s="2006"/>
      <c r="K93" s="2471"/>
      <c r="L93" s="124"/>
    </row>
    <row r="94" spans="1:12" ht="15.75" x14ac:dyDescent="0.25">
      <c r="A94" s="2004"/>
      <c r="B94" s="2005"/>
      <c r="C94" s="2006"/>
      <c r="D94" s="258">
        <f t="shared" si="1"/>
        <v>0</v>
      </c>
      <c r="E94" s="2006"/>
      <c r="F94" s="2006"/>
      <c r="G94" s="2006"/>
      <c r="H94" s="2006"/>
      <c r="I94" s="2006"/>
      <c r="J94" s="2006"/>
      <c r="K94" s="2471"/>
      <c r="L94" s="124"/>
    </row>
    <row r="95" spans="1:12" ht="15.75" x14ac:dyDescent="0.25">
      <c r="A95" s="2004"/>
      <c r="B95" s="2005"/>
      <c r="C95" s="2006"/>
      <c r="D95" s="258">
        <f t="shared" si="1"/>
        <v>0</v>
      </c>
      <c r="E95" s="2006"/>
      <c r="F95" s="2006"/>
      <c r="G95" s="2006"/>
      <c r="H95" s="2006"/>
      <c r="I95" s="2006"/>
      <c r="J95" s="2006"/>
      <c r="K95" s="2471"/>
      <c r="L95" s="124"/>
    </row>
    <row r="96" spans="1:12" ht="15.75" x14ac:dyDescent="0.25">
      <c r="A96" s="2004"/>
      <c r="B96" s="2005"/>
      <c r="C96" s="2006"/>
      <c r="D96" s="258">
        <f t="shared" si="1"/>
        <v>0</v>
      </c>
      <c r="E96" s="2006"/>
      <c r="F96" s="2006"/>
      <c r="G96" s="2006"/>
      <c r="H96" s="2006"/>
      <c r="I96" s="2006"/>
      <c r="J96" s="2006"/>
      <c r="K96" s="2471"/>
      <c r="L96" s="124"/>
    </row>
    <row r="97" spans="1:12" ht="15.75" x14ac:dyDescent="0.25">
      <c r="A97" s="2004"/>
      <c r="B97" s="2005"/>
      <c r="C97" s="2006"/>
      <c r="D97" s="258">
        <f t="shared" si="1"/>
        <v>0</v>
      </c>
      <c r="E97" s="2006"/>
      <c r="F97" s="2006"/>
      <c r="G97" s="2006"/>
      <c r="H97" s="2006"/>
      <c r="I97" s="2006"/>
      <c r="J97" s="2006"/>
      <c r="K97" s="2471"/>
      <c r="L97" s="124"/>
    </row>
    <row r="98" spans="1:12" ht="15.75" x14ac:dyDescent="0.25">
      <c r="A98" s="2004"/>
      <c r="B98" s="2005"/>
      <c r="C98" s="2006"/>
      <c r="D98" s="258">
        <f t="shared" si="1"/>
        <v>0</v>
      </c>
      <c r="E98" s="2006"/>
      <c r="F98" s="2006"/>
      <c r="G98" s="2006"/>
      <c r="H98" s="2006"/>
      <c r="I98" s="2006"/>
      <c r="J98" s="2006"/>
      <c r="K98" s="2471"/>
      <c r="L98" s="124"/>
    </row>
    <row r="99" spans="1:12" ht="15.75" x14ac:dyDescent="0.25">
      <c r="A99" s="2004"/>
      <c r="B99" s="2005"/>
      <c r="C99" s="2006"/>
      <c r="D99" s="258">
        <f t="shared" si="1"/>
        <v>0</v>
      </c>
      <c r="E99" s="2006"/>
      <c r="F99" s="2006"/>
      <c r="G99" s="2006"/>
      <c r="H99" s="2006"/>
      <c r="I99" s="2006"/>
      <c r="J99" s="2006"/>
      <c r="K99" s="2471"/>
      <c r="L99" s="124"/>
    </row>
    <row r="100" spans="1:12" ht="15.75" x14ac:dyDescent="0.25">
      <c r="A100" s="2004"/>
      <c r="B100" s="2005"/>
      <c r="C100" s="2006"/>
      <c r="D100" s="258">
        <f t="shared" si="1"/>
        <v>0</v>
      </c>
      <c r="E100" s="2006"/>
      <c r="F100" s="2006"/>
      <c r="G100" s="2006"/>
      <c r="H100" s="2006"/>
      <c r="I100" s="2006"/>
      <c r="J100" s="2006"/>
      <c r="K100" s="2471"/>
      <c r="L100" s="124"/>
    </row>
    <row r="101" spans="1:12" ht="15.75" x14ac:dyDescent="0.25">
      <c r="A101" s="2004"/>
      <c r="B101" s="2005"/>
      <c r="C101" s="2006"/>
      <c r="D101" s="258">
        <f t="shared" si="1"/>
        <v>0</v>
      </c>
      <c r="E101" s="2006"/>
      <c r="F101" s="2006"/>
      <c r="G101" s="2006"/>
      <c r="H101" s="2006"/>
      <c r="I101" s="2006"/>
      <c r="J101" s="2006"/>
      <c r="K101" s="2471"/>
      <c r="L101" s="124"/>
    </row>
    <row r="102" spans="1:12" ht="15.75" x14ac:dyDescent="0.25">
      <c r="A102" s="2004"/>
      <c r="B102" s="2005"/>
      <c r="C102" s="2006"/>
      <c r="D102" s="258">
        <f t="shared" si="1"/>
        <v>0</v>
      </c>
      <c r="E102" s="2006"/>
      <c r="F102" s="2006"/>
      <c r="G102" s="2006"/>
      <c r="H102" s="2006"/>
      <c r="I102" s="2006"/>
      <c r="J102" s="2006"/>
      <c r="K102" s="2471"/>
      <c r="L102" s="124"/>
    </row>
    <row r="103" spans="1:12" ht="15.75" x14ac:dyDescent="0.25">
      <c r="A103" s="2004"/>
      <c r="B103" s="2005"/>
      <c r="C103" s="2006"/>
      <c r="D103" s="258">
        <f t="shared" si="1"/>
        <v>0</v>
      </c>
      <c r="E103" s="2006"/>
      <c r="F103" s="2006"/>
      <c r="G103" s="2006"/>
      <c r="H103" s="2006"/>
      <c r="I103" s="2006"/>
      <c r="J103" s="2006"/>
      <c r="K103" s="2471"/>
      <c r="L103" s="124"/>
    </row>
    <row r="104" spans="1:12" ht="15.75" x14ac:dyDescent="0.25">
      <c r="A104" s="2004"/>
      <c r="B104" s="2005"/>
      <c r="C104" s="2006"/>
      <c r="D104" s="258">
        <f t="shared" si="1"/>
        <v>0</v>
      </c>
      <c r="E104" s="2006"/>
      <c r="F104" s="2006"/>
      <c r="G104" s="2006"/>
      <c r="H104" s="2006"/>
      <c r="I104" s="2006"/>
      <c r="J104" s="2006"/>
      <c r="K104" s="2471"/>
      <c r="L104" s="124"/>
    </row>
    <row r="105" spans="1:12" ht="15.75" x14ac:dyDescent="0.25">
      <c r="A105" s="2004"/>
      <c r="B105" s="2005"/>
      <c r="C105" s="2006"/>
      <c r="D105" s="258">
        <f t="shared" si="1"/>
        <v>0</v>
      </c>
      <c r="E105" s="2006"/>
      <c r="F105" s="2006"/>
      <c r="G105" s="2006"/>
      <c r="H105" s="2006"/>
      <c r="I105" s="2006"/>
      <c r="J105" s="2006"/>
      <c r="K105" s="2471"/>
      <c r="L105" s="124"/>
    </row>
    <row r="106" spans="1:12" ht="15.75" x14ac:dyDescent="0.25">
      <c r="A106" s="2004"/>
      <c r="B106" s="2005"/>
      <c r="C106" s="2006"/>
      <c r="D106" s="258">
        <f t="shared" si="1"/>
        <v>0</v>
      </c>
      <c r="E106" s="2006"/>
      <c r="F106" s="2006"/>
      <c r="G106" s="2006"/>
      <c r="H106" s="2006"/>
      <c r="I106" s="2006"/>
      <c r="J106" s="2006"/>
      <c r="K106" s="2471"/>
      <c r="L106" s="124"/>
    </row>
    <row r="107" spans="1:12" ht="15.75" x14ac:dyDescent="0.25">
      <c r="A107" s="2004"/>
      <c r="B107" s="2005"/>
      <c r="C107" s="2006"/>
      <c r="D107" s="258">
        <f t="shared" si="1"/>
        <v>0</v>
      </c>
      <c r="E107" s="2006"/>
      <c r="F107" s="2006"/>
      <c r="G107" s="2006"/>
      <c r="H107" s="2006"/>
      <c r="I107" s="2006"/>
      <c r="J107" s="2006"/>
      <c r="K107" s="2471"/>
      <c r="L107" s="124"/>
    </row>
    <row r="108" spans="1:12" ht="15.75" x14ac:dyDescent="0.25">
      <c r="A108" s="2004"/>
      <c r="B108" s="2005"/>
      <c r="C108" s="2006"/>
      <c r="D108" s="258">
        <f t="shared" si="1"/>
        <v>0</v>
      </c>
      <c r="E108" s="2006"/>
      <c r="F108" s="2006"/>
      <c r="G108" s="2006"/>
      <c r="H108" s="2006"/>
      <c r="I108" s="2006"/>
      <c r="J108" s="2006"/>
      <c r="K108" s="2471"/>
      <c r="L108" s="124"/>
    </row>
    <row r="109" spans="1:12" ht="15.75" x14ac:dyDescent="0.25">
      <c r="A109" s="2004"/>
      <c r="B109" s="2005"/>
      <c r="C109" s="2006"/>
      <c r="D109" s="258">
        <f t="shared" si="1"/>
        <v>0</v>
      </c>
      <c r="E109" s="2006"/>
      <c r="F109" s="2006"/>
      <c r="G109" s="2006"/>
      <c r="H109" s="2006"/>
      <c r="I109" s="2006"/>
      <c r="J109" s="2006"/>
      <c r="K109" s="2471"/>
      <c r="L109" s="124"/>
    </row>
    <row r="110" spans="1:12" ht="15.75" x14ac:dyDescent="0.25">
      <c r="A110" s="2004"/>
      <c r="B110" s="2005"/>
      <c r="C110" s="2006"/>
      <c r="D110" s="258">
        <f t="shared" si="1"/>
        <v>0</v>
      </c>
      <c r="E110" s="2006"/>
      <c r="F110" s="2006"/>
      <c r="G110" s="2006"/>
      <c r="H110" s="2006"/>
      <c r="I110" s="2006"/>
      <c r="J110" s="2006"/>
      <c r="K110" s="2471"/>
      <c r="L110" s="124"/>
    </row>
    <row r="111" spans="1:12" ht="15.75" x14ac:dyDescent="0.25">
      <c r="A111" s="2004"/>
      <c r="B111" s="2005"/>
      <c r="C111" s="2006"/>
      <c r="D111" s="258">
        <f t="shared" si="1"/>
        <v>0</v>
      </c>
      <c r="E111" s="2006"/>
      <c r="F111" s="2006"/>
      <c r="G111" s="2006"/>
      <c r="H111" s="2006"/>
      <c r="I111" s="2006"/>
      <c r="J111" s="2006"/>
      <c r="K111" s="2471"/>
      <c r="L111" s="124"/>
    </row>
    <row r="112" spans="1:12" ht="15.75" x14ac:dyDescent="0.25">
      <c r="A112" s="2004"/>
      <c r="B112" s="2005"/>
      <c r="C112" s="2006"/>
      <c r="D112" s="258">
        <f t="shared" si="1"/>
        <v>0</v>
      </c>
      <c r="E112" s="2006"/>
      <c r="F112" s="2006"/>
      <c r="G112" s="2006"/>
      <c r="H112" s="2006"/>
      <c r="I112" s="2006"/>
      <c r="J112" s="2006"/>
      <c r="K112" s="2471"/>
      <c r="L112" s="124"/>
    </row>
    <row r="113" spans="1:12" ht="15.75" x14ac:dyDescent="0.25">
      <c r="A113" s="2004"/>
      <c r="B113" s="2005"/>
      <c r="C113" s="2006"/>
      <c r="D113" s="258">
        <f t="shared" si="1"/>
        <v>0</v>
      </c>
      <c r="E113" s="2006"/>
      <c r="F113" s="2006"/>
      <c r="G113" s="2006"/>
      <c r="H113" s="2006"/>
      <c r="I113" s="2006"/>
      <c r="J113" s="2006"/>
      <c r="K113" s="2471"/>
      <c r="L113" s="124"/>
    </row>
    <row r="114" spans="1:12" ht="15.75" x14ac:dyDescent="0.25">
      <c r="A114" s="2004"/>
      <c r="B114" s="2005"/>
      <c r="C114" s="2006"/>
      <c r="D114" s="258">
        <f t="shared" si="1"/>
        <v>0</v>
      </c>
      <c r="E114" s="2006"/>
      <c r="F114" s="2006"/>
      <c r="G114" s="2006"/>
      <c r="H114" s="2006"/>
      <c r="I114" s="2006"/>
      <c r="J114" s="2006"/>
      <c r="K114" s="2471"/>
      <c r="L114" s="124"/>
    </row>
    <row r="115" spans="1:12" ht="15.75" x14ac:dyDescent="0.25">
      <c r="A115" s="2004"/>
      <c r="B115" s="2005"/>
      <c r="C115" s="2006"/>
      <c r="D115" s="258">
        <f t="shared" si="1"/>
        <v>0</v>
      </c>
      <c r="E115" s="2006"/>
      <c r="F115" s="2006"/>
      <c r="G115" s="2006"/>
      <c r="H115" s="2006"/>
      <c r="I115" s="2006"/>
      <c r="J115" s="2006"/>
      <c r="K115" s="2471"/>
      <c r="L115" s="124"/>
    </row>
    <row r="116" spans="1:12" ht="15.75" x14ac:dyDescent="0.25">
      <c r="A116" s="2004"/>
      <c r="B116" s="2005"/>
      <c r="C116" s="2006"/>
      <c r="D116" s="258">
        <f t="shared" si="1"/>
        <v>0</v>
      </c>
      <c r="E116" s="2006"/>
      <c r="F116" s="2006"/>
      <c r="G116" s="2006"/>
      <c r="H116" s="2006"/>
      <c r="I116" s="2006"/>
      <c r="J116" s="2006"/>
      <c r="K116" s="2471"/>
      <c r="L116" s="124"/>
    </row>
    <row r="117" spans="1:12" ht="15.75" x14ac:dyDescent="0.25">
      <c r="A117" s="2004"/>
      <c r="B117" s="2005"/>
      <c r="C117" s="2006"/>
      <c r="D117" s="258">
        <f t="shared" si="1"/>
        <v>0</v>
      </c>
      <c r="E117" s="2006"/>
      <c r="F117" s="2006"/>
      <c r="G117" s="2006"/>
      <c r="H117" s="2006"/>
      <c r="I117" s="2006"/>
      <c r="J117" s="2006"/>
      <c r="K117" s="2471"/>
      <c r="L117" s="124"/>
    </row>
    <row r="118" spans="1:12" ht="15.75" x14ac:dyDescent="0.25">
      <c r="A118" s="2004"/>
      <c r="B118" s="2005"/>
      <c r="C118" s="2006"/>
      <c r="D118" s="258">
        <f t="shared" si="1"/>
        <v>0</v>
      </c>
      <c r="E118" s="2006"/>
      <c r="F118" s="2006"/>
      <c r="G118" s="2006"/>
      <c r="H118" s="2006"/>
      <c r="I118" s="2006"/>
      <c r="J118" s="2006"/>
      <c r="K118" s="2471"/>
      <c r="L118" s="124"/>
    </row>
    <row r="119" spans="1:12" ht="15.75" x14ac:dyDescent="0.25">
      <c r="A119" s="2004"/>
      <c r="B119" s="2005"/>
      <c r="C119" s="2006"/>
      <c r="D119" s="258">
        <f t="shared" si="1"/>
        <v>0</v>
      </c>
      <c r="E119" s="2006"/>
      <c r="F119" s="2006"/>
      <c r="G119" s="2006"/>
      <c r="H119" s="2006"/>
      <c r="I119" s="2006"/>
      <c r="J119" s="2006"/>
      <c r="K119" s="2471"/>
      <c r="L119" s="124"/>
    </row>
    <row r="120" spans="1:12" ht="15.75" x14ac:dyDescent="0.25">
      <c r="A120" s="2004"/>
      <c r="B120" s="2005"/>
      <c r="C120" s="2006"/>
      <c r="D120" s="258">
        <f t="shared" si="1"/>
        <v>0</v>
      </c>
      <c r="E120" s="2006"/>
      <c r="F120" s="2006"/>
      <c r="G120" s="2006"/>
      <c r="H120" s="2006"/>
      <c r="I120" s="2006"/>
      <c r="J120" s="2006"/>
      <c r="K120" s="2471"/>
      <c r="L120" s="124"/>
    </row>
    <row r="121" spans="1:12" ht="15.75" x14ac:dyDescent="0.25">
      <c r="A121" s="2004"/>
      <c r="B121" s="2005"/>
      <c r="C121" s="2006"/>
      <c r="D121" s="258">
        <f t="shared" si="1"/>
        <v>0</v>
      </c>
      <c r="E121" s="2006"/>
      <c r="F121" s="2006"/>
      <c r="G121" s="2006"/>
      <c r="H121" s="2006"/>
      <c r="I121" s="2006"/>
      <c r="J121" s="2006"/>
      <c r="K121" s="2471"/>
      <c r="L121" s="124"/>
    </row>
    <row r="122" spans="1:12" ht="15.75" x14ac:dyDescent="0.25">
      <c r="A122" s="2004"/>
      <c r="B122" s="2005"/>
      <c r="C122" s="2006"/>
      <c r="D122" s="258">
        <f t="shared" si="1"/>
        <v>0</v>
      </c>
      <c r="E122" s="2006"/>
      <c r="F122" s="2006"/>
      <c r="G122" s="2006"/>
      <c r="H122" s="2006"/>
      <c r="I122" s="2006"/>
      <c r="J122" s="2006"/>
      <c r="K122" s="2471"/>
      <c r="L122" s="124"/>
    </row>
    <row r="123" spans="1:12" ht="15.75" x14ac:dyDescent="0.25">
      <c r="A123" s="2004"/>
      <c r="B123" s="2005"/>
      <c r="C123" s="2006"/>
      <c r="D123" s="258">
        <f t="shared" si="1"/>
        <v>0</v>
      </c>
      <c r="E123" s="2006"/>
      <c r="F123" s="2006"/>
      <c r="G123" s="2006"/>
      <c r="H123" s="2006"/>
      <c r="I123" s="2006"/>
      <c r="J123" s="2006"/>
      <c r="K123" s="2471"/>
      <c r="L123" s="124"/>
    </row>
    <row r="124" spans="1:12" ht="15.75" x14ac:dyDescent="0.25">
      <c r="A124" s="2004"/>
      <c r="B124" s="2005"/>
      <c r="C124" s="2006"/>
      <c r="D124" s="258">
        <f t="shared" si="1"/>
        <v>0</v>
      </c>
      <c r="E124" s="2006"/>
      <c r="F124" s="2006"/>
      <c r="G124" s="2006"/>
      <c r="H124" s="2006"/>
      <c r="I124" s="2006"/>
      <c r="J124" s="2006"/>
      <c r="K124" s="2471"/>
      <c r="L124" s="124"/>
    </row>
    <row r="125" spans="1:12" ht="15.75" x14ac:dyDescent="0.25">
      <c r="A125" s="2004"/>
      <c r="B125" s="2005"/>
      <c r="C125" s="2006"/>
      <c r="D125" s="258">
        <f t="shared" si="1"/>
        <v>0</v>
      </c>
      <c r="E125" s="2006"/>
      <c r="F125" s="2006"/>
      <c r="G125" s="2006"/>
      <c r="H125" s="2006"/>
      <c r="I125" s="2006"/>
      <c r="J125" s="2006"/>
      <c r="K125" s="2471"/>
      <c r="L125" s="124"/>
    </row>
    <row r="126" spans="1:12" ht="15.75" x14ac:dyDescent="0.25">
      <c r="A126" s="2004"/>
      <c r="B126" s="2005"/>
      <c r="C126" s="2006"/>
      <c r="D126" s="258">
        <f t="shared" si="1"/>
        <v>0</v>
      </c>
      <c r="E126" s="2006"/>
      <c r="F126" s="2006"/>
      <c r="G126" s="2006"/>
      <c r="H126" s="2006"/>
      <c r="I126" s="2006"/>
      <c r="J126" s="2006"/>
      <c r="K126" s="2471"/>
      <c r="L126" s="124"/>
    </row>
    <row r="127" spans="1:12" ht="15.75" x14ac:dyDescent="0.25">
      <c r="A127" s="2004"/>
      <c r="B127" s="2005"/>
      <c r="C127" s="2006"/>
      <c r="D127" s="258">
        <f t="shared" si="1"/>
        <v>0</v>
      </c>
      <c r="E127" s="2006"/>
      <c r="F127" s="2006"/>
      <c r="G127" s="2006"/>
      <c r="H127" s="2006"/>
      <c r="I127" s="2006"/>
      <c r="J127" s="2006"/>
      <c r="K127" s="2471"/>
      <c r="L127" s="124"/>
    </row>
    <row r="128" spans="1:12" ht="15.75" x14ac:dyDescent="0.25">
      <c r="A128" s="2004"/>
      <c r="B128" s="2005"/>
      <c r="C128" s="2006"/>
      <c r="D128" s="258">
        <f t="shared" si="1"/>
        <v>0</v>
      </c>
      <c r="E128" s="2006"/>
      <c r="F128" s="2006"/>
      <c r="G128" s="2006"/>
      <c r="H128" s="2006"/>
      <c r="I128" s="2006"/>
      <c r="J128" s="2006"/>
      <c r="K128" s="2471"/>
      <c r="L128" s="124"/>
    </row>
    <row r="129" spans="1:12" ht="15.75" x14ac:dyDescent="0.25">
      <c r="A129" s="2004"/>
      <c r="B129" s="2005"/>
      <c r="C129" s="2006"/>
      <c r="D129" s="258">
        <f t="shared" si="1"/>
        <v>0</v>
      </c>
      <c r="E129" s="2006"/>
      <c r="F129" s="2006"/>
      <c r="G129" s="2006"/>
      <c r="H129" s="2006"/>
      <c r="I129" s="2006"/>
      <c r="J129" s="2006"/>
      <c r="K129" s="2471"/>
      <c r="L129" s="124"/>
    </row>
    <row r="130" spans="1:12" ht="15.75" x14ac:dyDescent="0.25">
      <c r="A130" s="2004"/>
      <c r="B130" s="2005"/>
      <c r="C130" s="2006"/>
      <c r="D130" s="258">
        <f t="shared" si="1"/>
        <v>0</v>
      </c>
      <c r="E130" s="2006"/>
      <c r="F130" s="2006"/>
      <c r="G130" s="2006"/>
      <c r="H130" s="2006"/>
      <c r="I130" s="2006"/>
      <c r="J130" s="2006"/>
      <c r="K130" s="2471"/>
      <c r="L130" s="124"/>
    </row>
    <row r="131" spans="1:12" ht="15.75" x14ac:dyDescent="0.25">
      <c r="A131" s="2004"/>
      <c r="B131" s="2005"/>
      <c r="C131" s="2006"/>
      <c r="D131" s="258">
        <f t="shared" si="1"/>
        <v>0</v>
      </c>
      <c r="E131" s="2006"/>
      <c r="F131" s="2006"/>
      <c r="G131" s="2006"/>
      <c r="H131" s="2006"/>
      <c r="I131" s="2006"/>
      <c r="J131" s="2006"/>
      <c r="K131" s="2471"/>
      <c r="L131" s="124"/>
    </row>
    <row r="132" spans="1:12" ht="15.75" x14ac:dyDescent="0.25">
      <c r="A132" s="2004"/>
      <c r="B132" s="2005"/>
      <c r="C132" s="2006"/>
      <c r="D132" s="258">
        <f t="shared" si="1"/>
        <v>0</v>
      </c>
      <c r="E132" s="2006"/>
      <c r="F132" s="2006"/>
      <c r="G132" s="2006"/>
      <c r="H132" s="2006"/>
      <c r="I132" s="2006"/>
      <c r="J132" s="2006"/>
      <c r="K132" s="2471"/>
      <c r="L132" s="124"/>
    </row>
    <row r="133" spans="1:12" ht="15.75" x14ac:dyDescent="0.25">
      <c r="A133" s="2004"/>
      <c r="B133" s="2005"/>
      <c r="C133" s="2006"/>
      <c r="D133" s="258">
        <f t="shared" si="1"/>
        <v>0</v>
      </c>
      <c r="E133" s="2006"/>
      <c r="F133" s="2006"/>
      <c r="G133" s="2006"/>
      <c r="H133" s="2006"/>
      <c r="I133" s="2006"/>
      <c r="J133" s="2006"/>
      <c r="K133" s="2471"/>
      <c r="L133" s="124"/>
    </row>
    <row r="134" spans="1:12" ht="15.75" x14ac:dyDescent="0.25">
      <c r="A134" s="2004"/>
      <c r="B134" s="2005"/>
      <c r="C134" s="2006"/>
      <c r="D134" s="258">
        <f t="shared" si="1"/>
        <v>0</v>
      </c>
      <c r="E134" s="2006"/>
      <c r="F134" s="2006"/>
      <c r="G134" s="2006"/>
      <c r="H134" s="2006"/>
      <c r="I134" s="2006"/>
      <c r="J134" s="2006"/>
      <c r="K134" s="2471"/>
      <c r="L134" s="124"/>
    </row>
    <row r="135" spans="1:12" ht="15.75" x14ac:dyDescent="0.25">
      <c r="A135" s="2004"/>
      <c r="B135" s="2005"/>
      <c r="C135" s="2006"/>
      <c r="D135" s="258">
        <f t="shared" si="1"/>
        <v>0</v>
      </c>
      <c r="E135" s="2006"/>
      <c r="F135" s="2006"/>
      <c r="G135" s="2006"/>
      <c r="H135" s="2006"/>
      <c r="I135" s="2006"/>
      <c r="J135" s="2006"/>
      <c r="K135" s="2471"/>
      <c r="L135" s="124"/>
    </row>
    <row r="136" spans="1:12" ht="15.75" x14ac:dyDescent="0.25">
      <c r="A136" s="2004"/>
      <c r="B136" s="2005"/>
      <c r="C136" s="2006"/>
      <c r="D136" s="258">
        <f t="shared" si="1"/>
        <v>0</v>
      </c>
      <c r="E136" s="2006"/>
      <c r="F136" s="2006"/>
      <c r="G136" s="2006"/>
      <c r="H136" s="2006"/>
      <c r="I136" s="2006"/>
      <c r="J136" s="2006"/>
      <c r="K136" s="2471"/>
      <c r="L136" s="124"/>
    </row>
    <row r="137" spans="1:12" ht="15.75" x14ac:dyDescent="0.25">
      <c r="A137" s="2004"/>
      <c r="B137" s="2005"/>
      <c r="C137" s="2006"/>
      <c r="D137" s="258">
        <f t="shared" si="1"/>
        <v>0</v>
      </c>
      <c r="E137" s="2006"/>
      <c r="F137" s="2006"/>
      <c r="G137" s="2006"/>
      <c r="H137" s="2006"/>
      <c r="I137" s="2006"/>
      <c r="J137" s="2006"/>
      <c r="K137" s="2471"/>
      <c r="L137" s="124"/>
    </row>
    <row r="138" spans="1:12" ht="15.75" x14ac:dyDescent="0.25">
      <c r="A138" s="2004"/>
      <c r="B138" s="2005"/>
      <c r="C138" s="2006"/>
      <c r="D138" s="258">
        <f t="shared" si="1"/>
        <v>0</v>
      </c>
      <c r="E138" s="2006"/>
      <c r="F138" s="2006"/>
      <c r="G138" s="2006"/>
      <c r="H138" s="2006"/>
      <c r="I138" s="2006"/>
      <c r="J138" s="2006"/>
      <c r="K138" s="2471"/>
      <c r="L138" s="124"/>
    </row>
    <row r="139" spans="1:12" ht="15.75" x14ac:dyDescent="0.25">
      <c r="A139" s="2004"/>
      <c r="B139" s="2005"/>
      <c r="C139" s="2006"/>
      <c r="D139" s="258">
        <f t="shared" si="1"/>
        <v>0</v>
      </c>
      <c r="E139" s="2006"/>
      <c r="F139" s="2006"/>
      <c r="G139" s="2006"/>
      <c r="H139" s="2006"/>
      <c r="I139" s="2006"/>
      <c r="J139" s="2006"/>
      <c r="K139" s="2471"/>
      <c r="L139" s="124"/>
    </row>
    <row r="140" spans="1:12" ht="15.75" x14ac:dyDescent="0.25">
      <c r="A140" s="2004"/>
      <c r="B140" s="2005"/>
      <c r="C140" s="2006"/>
      <c r="D140" s="258">
        <f t="shared" si="1"/>
        <v>0</v>
      </c>
      <c r="E140" s="2006"/>
      <c r="F140" s="2006"/>
      <c r="G140" s="2006"/>
      <c r="H140" s="2006"/>
      <c r="I140" s="2006"/>
      <c r="J140" s="2006"/>
      <c r="K140" s="2471"/>
      <c r="L140" s="124"/>
    </row>
    <row r="141" spans="1:12" ht="15.75" x14ac:dyDescent="0.25">
      <c r="A141" s="2004"/>
      <c r="B141" s="2005"/>
      <c r="C141" s="2006"/>
      <c r="D141" s="258">
        <f t="shared" si="1"/>
        <v>0</v>
      </c>
      <c r="E141" s="2006"/>
      <c r="F141" s="2006"/>
      <c r="G141" s="2006"/>
      <c r="H141" s="2006"/>
      <c r="I141" s="2006"/>
      <c r="J141" s="2006"/>
      <c r="K141" s="2471"/>
      <c r="L141" s="124"/>
    </row>
    <row r="142" spans="1:12" ht="15.75" x14ac:dyDescent="0.25">
      <c r="A142" s="2004"/>
      <c r="B142" s="2005"/>
      <c r="C142" s="2006"/>
      <c r="D142" s="258">
        <f t="shared" si="1"/>
        <v>0</v>
      </c>
      <c r="E142" s="2006"/>
      <c r="F142" s="2006"/>
      <c r="G142" s="2006"/>
      <c r="H142" s="2006"/>
      <c r="I142" s="2006"/>
      <c r="J142" s="2006"/>
      <c r="K142" s="2471"/>
      <c r="L142" s="124"/>
    </row>
    <row r="143" spans="1:12" ht="15.75" x14ac:dyDescent="0.25">
      <c r="A143" s="2004"/>
      <c r="B143" s="2005"/>
      <c r="C143" s="2006"/>
      <c r="D143" s="258">
        <f t="shared" ref="D143:D206" si="2">+C143*(100-E143)/100</f>
        <v>0</v>
      </c>
      <c r="E143" s="2006"/>
      <c r="F143" s="2006"/>
      <c r="G143" s="2006"/>
      <c r="H143" s="2006"/>
      <c r="I143" s="2006"/>
      <c r="J143" s="2006"/>
      <c r="K143" s="2471"/>
      <c r="L143" s="124"/>
    </row>
    <row r="144" spans="1:12" ht="15.75" x14ac:dyDescent="0.25">
      <c r="A144" s="2004"/>
      <c r="B144" s="2005"/>
      <c r="C144" s="2006"/>
      <c r="D144" s="258">
        <f t="shared" si="2"/>
        <v>0</v>
      </c>
      <c r="E144" s="2006"/>
      <c r="F144" s="2006"/>
      <c r="G144" s="2006"/>
      <c r="H144" s="2006"/>
      <c r="I144" s="2006"/>
      <c r="J144" s="2006"/>
      <c r="K144" s="2471"/>
      <c r="L144" s="124"/>
    </row>
    <row r="145" spans="1:12" ht="15.75" x14ac:dyDescent="0.25">
      <c r="A145" s="2004"/>
      <c r="B145" s="2005"/>
      <c r="C145" s="2006"/>
      <c r="D145" s="258">
        <f t="shared" si="2"/>
        <v>0</v>
      </c>
      <c r="E145" s="2006"/>
      <c r="F145" s="2006"/>
      <c r="G145" s="2006"/>
      <c r="H145" s="2006"/>
      <c r="I145" s="2006"/>
      <c r="J145" s="2006"/>
      <c r="K145" s="2471"/>
      <c r="L145" s="124"/>
    </row>
    <row r="146" spans="1:12" ht="15.75" x14ac:dyDescent="0.25">
      <c r="A146" s="2004"/>
      <c r="B146" s="2005"/>
      <c r="C146" s="2006"/>
      <c r="D146" s="258">
        <f t="shared" si="2"/>
        <v>0</v>
      </c>
      <c r="E146" s="2006"/>
      <c r="F146" s="2006"/>
      <c r="G146" s="2006"/>
      <c r="H146" s="2006"/>
      <c r="I146" s="2006"/>
      <c r="J146" s="2006"/>
      <c r="K146" s="2471"/>
      <c r="L146" s="124"/>
    </row>
    <row r="147" spans="1:12" ht="15.75" x14ac:dyDescent="0.25">
      <c r="A147" s="2004"/>
      <c r="B147" s="2005"/>
      <c r="C147" s="2006"/>
      <c r="D147" s="258">
        <f t="shared" si="2"/>
        <v>0</v>
      </c>
      <c r="E147" s="2006"/>
      <c r="F147" s="2006"/>
      <c r="G147" s="2006"/>
      <c r="H147" s="2006"/>
      <c r="I147" s="2006"/>
      <c r="J147" s="2006"/>
      <c r="K147" s="2471"/>
      <c r="L147" s="124"/>
    </row>
    <row r="148" spans="1:12" ht="15.75" x14ac:dyDescent="0.25">
      <c r="A148" s="2004"/>
      <c r="B148" s="2005"/>
      <c r="C148" s="2006"/>
      <c r="D148" s="258">
        <f t="shared" si="2"/>
        <v>0</v>
      </c>
      <c r="E148" s="2006"/>
      <c r="F148" s="2006"/>
      <c r="G148" s="2006"/>
      <c r="H148" s="2006"/>
      <c r="I148" s="2006"/>
      <c r="J148" s="2006"/>
      <c r="K148" s="2471"/>
      <c r="L148" s="124"/>
    </row>
    <row r="149" spans="1:12" ht="15.75" x14ac:dyDescent="0.25">
      <c r="A149" s="2004"/>
      <c r="B149" s="2005"/>
      <c r="C149" s="2006"/>
      <c r="D149" s="258">
        <f t="shared" si="2"/>
        <v>0</v>
      </c>
      <c r="E149" s="2006"/>
      <c r="F149" s="2006"/>
      <c r="G149" s="2006"/>
      <c r="H149" s="2006"/>
      <c r="I149" s="2006"/>
      <c r="J149" s="2006"/>
      <c r="K149" s="2471"/>
      <c r="L149" s="124"/>
    </row>
    <row r="150" spans="1:12" ht="15.75" x14ac:dyDescent="0.25">
      <c r="A150" s="2004"/>
      <c r="B150" s="2005"/>
      <c r="C150" s="2006"/>
      <c r="D150" s="258">
        <f t="shared" si="2"/>
        <v>0</v>
      </c>
      <c r="E150" s="2006"/>
      <c r="F150" s="2006"/>
      <c r="G150" s="2006"/>
      <c r="H150" s="2006"/>
      <c r="I150" s="2006"/>
      <c r="J150" s="2006"/>
      <c r="K150" s="2471"/>
      <c r="L150" s="124"/>
    </row>
    <row r="151" spans="1:12" ht="15.75" x14ac:dyDescent="0.25">
      <c r="A151" s="2004"/>
      <c r="B151" s="2005"/>
      <c r="C151" s="2006"/>
      <c r="D151" s="258">
        <f t="shared" si="2"/>
        <v>0</v>
      </c>
      <c r="E151" s="2006"/>
      <c r="F151" s="2006"/>
      <c r="G151" s="2006"/>
      <c r="H151" s="2006"/>
      <c r="I151" s="2006"/>
      <c r="J151" s="2006"/>
      <c r="K151" s="2471"/>
      <c r="L151" s="124"/>
    </row>
    <row r="152" spans="1:12" ht="15.75" x14ac:dyDescent="0.25">
      <c r="A152" s="2004"/>
      <c r="B152" s="2005"/>
      <c r="C152" s="2006"/>
      <c r="D152" s="258">
        <f t="shared" si="2"/>
        <v>0</v>
      </c>
      <c r="E152" s="2006"/>
      <c r="F152" s="2006"/>
      <c r="G152" s="2006"/>
      <c r="H152" s="2006"/>
      <c r="I152" s="2006"/>
      <c r="J152" s="2006"/>
      <c r="K152" s="2471"/>
      <c r="L152" s="124"/>
    </row>
    <row r="153" spans="1:12" ht="15.75" x14ac:dyDescent="0.25">
      <c r="A153" s="2004"/>
      <c r="B153" s="2005"/>
      <c r="C153" s="2006"/>
      <c r="D153" s="258">
        <f t="shared" si="2"/>
        <v>0</v>
      </c>
      <c r="E153" s="2006"/>
      <c r="F153" s="2006"/>
      <c r="G153" s="2006"/>
      <c r="H153" s="2006"/>
      <c r="I153" s="2006"/>
      <c r="J153" s="2006"/>
      <c r="K153" s="2471"/>
      <c r="L153" s="124"/>
    </row>
    <row r="154" spans="1:12" ht="15.75" x14ac:dyDescent="0.25">
      <c r="A154" s="2004"/>
      <c r="B154" s="2005"/>
      <c r="C154" s="2006"/>
      <c r="D154" s="258">
        <f t="shared" si="2"/>
        <v>0</v>
      </c>
      <c r="E154" s="2006"/>
      <c r="F154" s="2006"/>
      <c r="G154" s="2006"/>
      <c r="H154" s="2006"/>
      <c r="I154" s="2006"/>
      <c r="J154" s="2006"/>
      <c r="K154" s="2471"/>
      <c r="L154" s="124"/>
    </row>
    <row r="155" spans="1:12" ht="15.75" x14ac:dyDescent="0.25">
      <c r="A155" s="2004"/>
      <c r="B155" s="2005"/>
      <c r="C155" s="2006"/>
      <c r="D155" s="258">
        <f t="shared" si="2"/>
        <v>0</v>
      </c>
      <c r="E155" s="2006"/>
      <c r="F155" s="2006"/>
      <c r="G155" s="2006"/>
      <c r="H155" s="2006"/>
      <c r="I155" s="2006"/>
      <c r="J155" s="2006"/>
      <c r="K155" s="2471"/>
      <c r="L155" s="124"/>
    </row>
    <row r="156" spans="1:12" ht="15.75" x14ac:dyDescent="0.25">
      <c r="A156" s="2004"/>
      <c r="B156" s="2005"/>
      <c r="C156" s="2006"/>
      <c r="D156" s="258">
        <f t="shared" si="2"/>
        <v>0</v>
      </c>
      <c r="E156" s="2006"/>
      <c r="F156" s="2006"/>
      <c r="G156" s="2006"/>
      <c r="H156" s="2006"/>
      <c r="I156" s="2006"/>
      <c r="J156" s="2006"/>
      <c r="K156" s="2471"/>
      <c r="L156" s="124"/>
    </row>
    <row r="157" spans="1:12" ht="15.75" x14ac:dyDescent="0.25">
      <c r="A157" s="2004"/>
      <c r="B157" s="2005"/>
      <c r="C157" s="2006"/>
      <c r="D157" s="258">
        <f t="shared" si="2"/>
        <v>0</v>
      </c>
      <c r="E157" s="2006"/>
      <c r="F157" s="2006"/>
      <c r="G157" s="2006"/>
      <c r="H157" s="2006"/>
      <c r="I157" s="2006"/>
      <c r="J157" s="2006"/>
      <c r="K157" s="2471"/>
      <c r="L157" s="124"/>
    </row>
    <row r="158" spans="1:12" ht="15.75" x14ac:dyDescent="0.25">
      <c r="A158" s="2004"/>
      <c r="B158" s="2005"/>
      <c r="C158" s="2006"/>
      <c r="D158" s="258">
        <f t="shared" si="2"/>
        <v>0</v>
      </c>
      <c r="E158" s="2006"/>
      <c r="F158" s="2006"/>
      <c r="G158" s="2006"/>
      <c r="H158" s="2006"/>
      <c r="I158" s="2006"/>
      <c r="J158" s="2006"/>
      <c r="K158" s="2471"/>
      <c r="L158" s="124"/>
    </row>
    <row r="159" spans="1:12" ht="15.75" x14ac:dyDescent="0.25">
      <c r="A159" s="2004"/>
      <c r="B159" s="2005"/>
      <c r="C159" s="2006"/>
      <c r="D159" s="258">
        <f t="shared" si="2"/>
        <v>0</v>
      </c>
      <c r="E159" s="2006"/>
      <c r="F159" s="2006"/>
      <c r="G159" s="2006"/>
      <c r="H159" s="2006"/>
      <c r="I159" s="2006"/>
      <c r="J159" s="2006"/>
      <c r="K159" s="2471"/>
      <c r="L159" s="124"/>
    </row>
    <row r="160" spans="1:12" ht="15.75" x14ac:dyDescent="0.25">
      <c r="A160" s="2004"/>
      <c r="B160" s="2005"/>
      <c r="C160" s="2006"/>
      <c r="D160" s="258">
        <f t="shared" si="2"/>
        <v>0</v>
      </c>
      <c r="E160" s="2006"/>
      <c r="F160" s="2006"/>
      <c r="G160" s="2006"/>
      <c r="H160" s="2006"/>
      <c r="I160" s="2006"/>
      <c r="J160" s="2006"/>
      <c r="K160" s="2471"/>
      <c r="L160" s="124"/>
    </row>
    <row r="161" spans="1:12" ht="15.75" x14ac:dyDescent="0.25">
      <c r="A161" s="2004"/>
      <c r="B161" s="2005"/>
      <c r="C161" s="2006"/>
      <c r="D161" s="258">
        <f t="shared" si="2"/>
        <v>0</v>
      </c>
      <c r="E161" s="2006"/>
      <c r="F161" s="2006"/>
      <c r="G161" s="2006"/>
      <c r="H161" s="2006"/>
      <c r="I161" s="2006"/>
      <c r="J161" s="2006"/>
      <c r="K161" s="2471"/>
      <c r="L161" s="124"/>
    </row>
    <row r="162" spans="1:12" ht="15.75" x14ac:dyDescent="0.25">
      <c r="A162" s="2004"/>
      <c r="B162" s="2005"/>
      <c r="C162" s="2006"/>
      <c r="D162" s="258">
        <f t="shared" si="2"/>
        <v>0</v>
      </c>
      <c r="E162" s="2006"/>
      <c r="F162" s="2006"/>
      <c r="G162" s="2006"/>
      <c r="H162" s="2006"/>
      <c r="I162" s="2006"/>
      <c r="J162" s="2006"/>
      <c r="K162" s="2471"/>
      <c r="L162" s="124"/>
    </row>
    <row r="163" spans="1:12" ht="15.75" x14ac:dyDescent="0.25">
      <c r="A163" s="2004"/>
      <c r="B163" s="2005"/>
      <c r="C163" s="2006"/>
      <c r="D163" s="258">
        <f t="shared" si="2"/>
        <v>0</v>
      </c>
      <c r="E163" s="2006"/>
      <c r="F163" s="2006"/>
      <c r="G163" s="2006"/>
      <c r="H163" s="2006"/>
      <c r="I163" s="2006"/>
      <c r="J163" s="2006"/>
      <c r="K163" s="2471"/>
      <c r="L163" s="124"/>
    </row>
    <row r="164" spans="1:12" ht="15.75" x14ac:dyDescent="0.25">
      <c r="A164" s="2004"/>
      <c r="B164" s="2005"/>
      <c r="C164" s="2006"/>
      <c r="D164" s="258">
        <f t="shared" si="2"/>
        <v>0</v>
      </c>
      <c r="E164" s="2006"/>
      <c r="F164" s="2006"/>
      <c r="G164" s="2006"/>
      <c r="H164" s="2006"/>
      <c r="I164" s="2006"/>
      <c r="J164" s="2006"/>
      <c r="K164" s="2471"/>
      <c r="L164" s="124"/>
    </row>
    <row r="165" spans="1:12" ht="15.75" x14ac:dyDescent="0.25">
      <c r="A165" s="2004"/>
      <c r="B165" s="2005"/>
      <c r="C165" s="2006"/>
      <c r="D165" s="258">
        <f t="shared" si="2"/>
        <v>0</v>
      </c>
      <c r="E165" s="2006"/>
      <c r="F165" s="2006"/>
      <c r="G165" s="2006"/>
      <c r="H165" s="2006"/>
      <c r="I165" s="2006"/>
      <c r="J165" s="2006"/>
      <c r="K165" s="2471"/>
      <c r="L165" s="124"/>
    </row>
    <row r="166" spans="1:12" ht="15.75" x14ac:dyDescent="0.25">
      <c r="A166" s="2004"/>
      <c r="B166" s="2005"/>
      <c r="C166" s="2006"/>
      <c r="D166" s="258">
        <f t="shared" si="2"/>
        <v>0</v>
      </c>
      <c r="E166" s="2006"/>
      <c r="F166" s="2006"/>
      <c r="G166" s="2006"/>
      <c r="H166" s="2006"/>
      <c r="I166" s="2006"/>
      <c r="J166" s="2006"/>
      <c r="K166" s="2471"/>
      <c r="L166" s="124"/>
    </row>
    <row r="167" spans="1:12" ht="15.75" x14ac:dyDescent="0.25">
      <c r="A167" s="2004"/>
      <c r="B167" s="2005"/>
      <c r="C167" s="2006"/>
      <c r="D167" s="258">
        <f t="shared" si="2"/>
        <v>0</v>
      </c>
      <c r="E167" s="2006"/>
      <c r="F167" s="2006"/>
      <c r="G167" s="2006"/>
      <c r="H167" s="2006"/>
      <c r="I167" s="2006"/>
      <c r="J167" s="2006"/>
      <c r="K167" s="2471"/>
      <c r="L167" s="124"/>
    </row>
    <row r="168" spans="1:12" ht="15.75" x14ac:dyDescent="0.25">
      <c r="A168" s="2004"/>
      <c r="B168" s="2005"/>
      <c r="C168" s="2006"/>
      <c r="D168" s="258">
        <f t="shared" si="2"/>
        <v>0</v>
      </c>
      <c r="E168" s="2006"/>
      <c r="F168" s="2006"/>
      <c r="G168" s="2006"/>
      <c r="H168" s="2006"/>
      <c r="I168" s="2006"/>
      <c r="J168" s="2006"/>
      <c r="K168" s="2471"/>
      <c r="L168" s="124"/>
    </row>
    <row r="169" spans="1:12" ht="15.75" x14ac:dyDescent="0.25">
      <c r="A169" s="2004"/>
      <c r="B169" s="2005"/>
      <c r="C169" s="2006"/>
      <c r="D169" s="258">
        <f t="shared" si="2"/>
        <v>0</v>
      </c>
      <c r="E169" s="2006"/>
      <c r="F169" s="2006"/>
      <c r="G169" s="2006"/>
      <c r="H169" s="2006"/>
      <c r="I169" s="2006"/>
      <c r="J169" s="2006"/>
      <c r="K169" s="2471"/>
      <c r="L169" s="124"/>
    </row>
    <row r="170" spans="1:12" ht="15.75" x14ac:dyDescent="0.25">
      <c r="A170" s="2004"/>
      <c r="B170" s="2005"/>
      <c r="C170" s="2006"/>
      <c r="D170" s="258">
        <f t="shared" si="2"/>
        <v>0</v>
      </c>
      <c r="E170" s="2006"/>
      <c r="F170" s="2006"/>
      <c r="G170" s="2006"/>
      <c r="H170" s="2006"/>
      <c r="I170" s="2006"/>
      <c r="J170" s="2006"/>
      <c r="K170" s="2471"/>
      <c r="L170" s="124"/>
    </row>
    <row r="171" spans="1:12" ht="15.75" x14ac:dyDescent="0.25">
      <c r="A171" s="2004"/>
      <c r="B171" s="2005"/>
      <c r="C171" s="2006"/>
      <c r="D171" s="258">
        <f t="shared" si="2"/>
        <v>0</v>
      </c>
      <c r="E171" s="2006"/>
      <c r="F171" s="2006"/>
      <c r="G171" s="2006"/>
      <c r="H171" s="2006"/>
      <c r="I171" s="2006"/>
      <c r="J171" s="2006"/>
      <c r="K171" s="2471"/>
      <c r="L171" s="124"/>
    </row>
    <row r="172" spans="1:12" ht="15.75" x14ac:dyDescent="0.25">
      <c r="A172" s="2004"/>
      <c r="B172" s="2005"/>
      <c r="C172" s="2006"/>
      <c r="D172" s="258">
        <f t="shared" si="2"/>
        <v>0</v>
      </c>
      <c r="E172" s="2006"/>
      <c r="F172" s="2006"/>
      <c r="G172" s="2006"/>
      <c r="H172" s="2006"/>
      <c r="I172" s="2006"/>
      <c r="J172" s="2006"/>
      <c r="K172" s="2471"/>
      <c r="L172" s="124"/>
    </row>
    <row r="173" spans="1:12" ht="15.75" x14ac:dyDescent="0.25">
      <c r="A173" s="2004"/>
      <c r="B173" s="2005"/>
      <c r="C173" s="2006"/>
      <c r="D173" s="258">
        <f t="shared" si="2"/>
        <v>0</v>
      </c>
      <c r="E173" s="2006"/>
      <c r="F173" s="2006"/>
      <c r="G173" s="2006"/>
      <c r="H173" s="2006"/>
      <c r="I173" s="2006"/>
      <c r="J173" s="2006"/>
      <c r="K173" s="2471"/>
      <c r="L173" s="124"/>
    </row>
    <row r="174" spans="1:12" ht="15.75" x14ac:dyDescent="0.25">
      <c r="A174" s="2004"/>
      <c r="B174" s="2005"/>
      <c r="C174" s="2006"/>
      <c r="D174" s="258">
        <f t="shared" si="2"/>
        <v>0</v>
      </c>
      <c r="E174" s="2006"/>
      <c r="F174" s="2006"/>
      <c r="G174" s="2006"/>
      <c r="H174" s="2006"/>
      <c r="I174" s="2006"/>
      <c r="J174" s="2006"/>
      <c r="K174" s="2471"/>
      <c r="L174" s="124"/>
    </row>
    <row r="175" spans="1:12" ht="15.75" x14ac:dyDescent="0.25">
      <c r="A175" s="2004"/>
      <c r="B175" s="2005"/>
      <c r="C175" s="2006"/>
      <c r="D175" s="258">
        <f t="shared" si="2"/>
        <v>0</v>
      </c>
      <c r="E175" s="2006"/>
      <c r="F175" s="2006"/>
      <c r="G175" s="2006"/>
      <c r="H175" s="2006"/>
      <c r="I175" s="2006"/>
      <c r="J175" s="2006"/>
      <c r="K175" s="2471"/>
      <c r="L175" s="124"/>
    </row>
    <row r="176" spans="1:12" ht="15.75" x14ac:dyDescent="0.25">
      <c r="A176" s="2004"/>
      <c r="B176" s="2005"/>
      <c r="C176" s="2006"/>
      <c r="D176" s="258">
        <f t="shared" si="2"/>
        <v>0</v>
      </c>
      <c r="E176" s="2006"/>
      <c r="F176" s="2006"/>
      <c r="G176" s="2006"/>
      <c r="H176" s="2006"/>
      <c r="I176" s="2006"/>
      <c r="J176" s="2006"/>
      <c r="K176" s="2471"/>
      <c r="L176" s="124"/>
    </row>
    <row r="177" spans="1:12" ht="15.75" x14ac:dyDescent="0.25">
      <c r="A177" s="2004"/>
      <c r="B177" s="2005"/>
      <c r="C177" s="2006"/>
      <c r="D177" s="258">
        <f t="shared" si="2"/>
        <v>0</v>
      </c>
      <c r="E177" s="2006"/>
      <c r="F177" s="2006"/>
      <c r="G177" s="2006"/>
      <c r="H177" s="2006"/>
      <c r="I177" s="2006"/>
      <c r="J177" s="2006"/>
      <c r="K177" s="2471"/>
      <c r="L177" s="124"/>
    </row>
    <row r="178" spans="1:12" ht="15.75" x14ac:dyDescent="0.25">
      <c r="A178" s="2004"/>
      <c r="B178" s="2005"/>
      <c r="C178" s="2006"/>
      <c r="D178" s="258">
        <f t="shared" si="2"/>
        <v>0</v>
      </c>
      <c r="E178" s="2006"/>
      <c r="F178" s="2006"/>
      <c r="G178" s="2006"/>
      <c r="H178" s="2006"/>
      <c r="I178" s="2006"/>
      <c r="J178" s="2006"/>
      <c r="K178" s="2471"/>
      <c r="L178" s="124"/>
    </row>
    <row r="179" spans="1:12" ht="15.75" x14ac:dyDescent="0.25">
      <c r="A179" s="2004"/>
      <c r="B179" s="2005"/>
      <c r="C179" s="2006"/>
      <c r="D179" s="258">
        <f t="shared" si="2"/>
        <v>0</v>
      </c>
      <c r="E179" s="2006"/>
      <c r="F179" s="2006"/>
      <c r="G179" s="2006"/>
      <c r="H179" s="2006"/>
      <c r="I179" s="2006"/>
      <c r="J179" s="2006"/>
      <c r="K179" s="2471"/>
      <c r="L179" s="124"/>
    </row>
    <row r="180" spans="1:12" ht="15.75" x14ac:dyDescent="0.25">
      <c r="A180" s="2004"/>
      <c r="B180" s="2005"/>
      <c r="C180" s="2006"/>
      <c r="D180" s="258">
        <f t="shared" si="2"/>
        <v>0</v>
      </c>
      <c r="E180" s="2006"/>
      <c r="F180" s="2006"/>
      <c r="G180" s="2006"/>
      <c r="H180" s="2006"/>
      <c r="I180" s="2006"/>
      <c r="J180" s="2006"/>
      <c r="K180" s="2471"/>
      <c r="L180" s="124"/>
    </row>
    <row r="181" spans="1:12" ht="15.75" x14ac:dyDescent="0.25">
      <c r="A181" s="2004"/>
      <c r="B181" s="2005"/>
      <c r="C181" s="2006"/>
      <c r="D181" s="258">
        <f t="shared" si="2"/>
        <v>0</v>
      </c>
      <c r="E181" s="2006"/>
      <c r="F181" s="2006"/>
      <c r="G181" s="2006"/>
      <c r="H181" s="2006"/>
      <c r="I181" s="2006"/>
      <c r="J181" s="2006"/>
      <c r="K181" s="2471"/>
      <c r="L181" s="124"/>
    </row>
    <row r="182" spans="1:12" ht="15.75" x14ac:dyDescent="0.25">
      <c r="A182" s="2004"/>
      <c r="B182" s="2005"/>
      <c r="C182" s="2006"/>
      <c r="D182" s="258">
        <f t="shared" si="2"/>
        <v>0</v>
      </c>
      <c r="E182" s="2006"/>
      <c r="F182" s="2006"/>
      <c r="G182" s="2006"/>
      <c r="H182" s="2006"/>
      <c r="I182" s="2006"/>
      <c r="J182" s="2006"/>
      <c r="K182" s="2471"/>
      <c r="L182" s="124"/>
    </row>
    <row r="183" spans="1:12" ht="15.75" x14ac:dyDescent="0.25">
      <c r="A183" s="2004"/>
      <c r="B183" s="2005"/>
      <c r="C183" s="2006"/>
      <c r="D183" s="258">
        <f t="shared" si="2"/>
        <v>0</v>
      </c>
      <c r="E183" s="2006"/>
      <c r="F183" s="2006"/>
      <c r="G183" s="2006"/>
      <c r="H183" s="2006"/>
      <c r="I183" s="2006"/>
      <c r="J183" s="2006"/>
      <c r="K183" s="2471"/>
      <c r="L183" s="124"/>
    </row>
    <row r="184" spans="1:12" ht="15.75" x14ac:dyDescent="0.25">
      <c r="A184" s="2004"/>
      <c r="B184" s="2005"/>
      <c r="C184" s="2006"/>
      <c r="D184" s="258">
        <f t="shared" si="2"/>
        <v>0</v>
      </c>
      <c r="E184" s="2006"/>
      <c r="F184" s="2006"/>
      <c r="G184" s="2006"/>
      <c r="H184" s="2006"/>
      <c r="I184" s="2006"/>
      <c r="J184" s="2006"/>
      <c r="K184" s="2471"/>
      <c r="L184" s="124"/>
    </row>
    <row r="185" spans="1:12" ht="15.75" x14ac:dyDescent="0.25">
      <c r="A185" s="2004"/>
      <c r="B185" s="2005"/>
      <c r="C185" s="2006"/>
      <c r="D185" s="258">
        <f t="shared" si="2"/>
        <v>0</v>
      </c>
      <c r="E185" s="2006"/>
      <c r="F185" s="2006"/>
      <c r="G185" s="2006"/>
      <c r="H185" s="2006"/>
      <c r="I185" s="2006"/>
      <c r="J185" s="2006"/>
      <c r="K185" s="2471"/>
      <c r="L185" s="124"/>
    </row>
    <row r="186" spans="1:12" ht="15.75" x14ac:dyDescent="0.25">
      <c r="A186" s="2004"/>
      <c r="B186" s="2005"/>
      <c r="C186" s="2006"/>
      <c r="D186" s="258">
        <f t="shared" si="2"/>
        <v>0</v>
      </c>
      <c r="E186" s="2006"/>
      <c r="F186" s="2006"/>
      <c r="G186" s="2006"/>
      <c r="H186" s="2006"/>
      <c r="I186" s="2006"/>
      <c r="J186" s="2006"/>
      <c r="K186" s="2471"/>
      <c r="L186" s="124"/>
    </row>
    <row r="187" spans="1:12" ht="15.75" x14ac:dyDescent="0.25">
      <c r="A187" s="2004"/>
      <c r="B187" s="2005"/>
      <c r="C187" s="2006"/>
      <c r="D187" s="258">
        <f t="shared" si="2"/>
        <v>0</v>
      </c>
      <c r="E187" s="2006"/>
      <c r="F187" s="2006"/>
      <c r="G187" s="2006"/>
      <c r="H187" s="2006"/>
      <c r="I187" s="2006"/>
      <c r="J187" s="2006"/>
      <c r="K187" s="2471"/>
      <c r="L187" s="124"/>
    </row>
    <row r="188" spans="1:12" ht="15.75" x14ac:dyDescent="0.25">
      <c r="A188" s="2004"/>
      <c r="B188" s="2005"/>
      <c r="C188" s="2006"/>
      <c r="D188" s="258">
        <f t="shared" si="2"/>
        <v>0</v>
      </c>
      <c r="E188" s="2006"/>
      <c r="F188" s="2006"/>
      <c r="G188" s="2006"/>
      <c r="H188" s="2006"/>
      <c r="I188" s="2006"/>
      <c r="J188" s="2006"/>
      <c r="K188" s="2471"/>
      <c r="L188" s="124"/>
    </row>
    <row r="189" spans="1:12" ht="15.75" x14ac:dyDescent="0.25">
      <c r="A189" s="2004"/>
      <c r="B189" s="2005"/>
      <c r="C189" s="2006"/>
      <c r="D189" s="258">
        <f t="shared" si="2"/>
        <v>0</v>
      </c>
      <c r="E189" s="2006"/>
      <c r="F189" s="2006"/>
      <c r="G189" s="2006"/>
      <c r="H189" s="2006"/>
      <c r="I189" s="2006"/>
      <c r="J189" s="2006"/>
      <c r="K189" s="2471"/>
      <c r="L189" s="124"/>
    </row>
    <row r="190" spans="1:12" ht="15.75" x14ac:dyDescent="0.25">
      <c r="A190" s="2004"/>
      <c r="B190" s="2005"/>
      <c r="C190" s="2006"/>
      <c r="D190" s="258">
        <f t="shared" si="2"/>
        <v>0</v>
      </c>
      <c r="E190" s="2006"/>
      <c r="F190" s="2006"/>
      <c r="G190" s="2006"/>
      <c r="H190" s="2006"/>
      <c r="I190" s="2006"/>
      <c r="J190" s="2006"/>
      <c r="K190" s="2471"/>
      <c r="L190" s="124"/>
    </row>
    <row r="191" spans="1:12" ht="15.75" x14ac:dyDescent="0.25">
      <c r="A191" s="2004"/>
      <c r="B191" s="2005"/>
      <c r="C191" s="2006"/>
      <c r="D191" s="258">
        <f t="shared" si="2"/>
        <v>0</v>
      </c>
      <c r="E191" s="2006"/>
      <c r="F191" s="2006"/>
      <c r="G191" s="2006"/>
      <c r="H191" s="2006"/>
      <c r="I191" s="2006"/>
      <c r="J191" s="2006"/>
      <c r="K191" s="2471"/>
      <c r="L191" s="124"/>
    </row>
    <row r="192" spans="1:12" ht="15.75" x14ac:dyDescent="0.25">
      <c r="A192" s="2004"/>
      <c r="B192" s="2005"/>
      <c r="C192" s="2006"/>
      <c r="D192" s="258">
        <f t="shared" si="2"/>
        <v>0</v>
      </c>
      <c r="E192" s="2006"/>
      <c r="F192" s="2006"/>
      <c r="G192" s="2006"/>
      <c r="H192" s="2006"/>
      <c r="I192" s="2006"/>
      <c r="J192" s="2006"/>
      <c r="K192" s="2471"/>
      <c r="L192" s="124"/>
    </row>
    <row r="193" spans="1:12" ht="15.75" x14ac:dyDescent="0.25">
      <c r="A193" s="2004"/>
      <c r="B193" s="2005"/>
      <c r="C193" s="2006"/>
      <c r="D193" s="258">
        <f t="shared" si="2"/>
        <v>0</v>
      </c>
      <c r="E193" s="2006"/>
      <c r="F193" s="2006"/>
      <c r="G193" s="2006"/>
      <c r="H193" s="2006"/>
      <c r="I193" s="2006"/>
      <c r="J193" s="2006"/>
      <c r="K193" s="2471"/>
      <c r="L193" s="124"/>
    </row>
    <row r="194" spans="1:12" ht="15.75" x14ac:dyDescent="0.25">
      <c r="A194" s="2004"/>
      <c r="B194" s="2005"/>
      <c r="C194" s="2006"/>
      <c r="D194" s="258">
        <f t="shared" si="2"/>
        <v>0</v>
      </c>
      <c r="E194" s="2006"/>
      <c r="F194" s="2006"/>
      <c r="G194" s="2006"/>
      <c r="H194" s="2006"/>
      <c r="I194" s="2006"/>
      <c r="J194" s="2006"/>
      <c r="K194" s="2471"/>
      <c r="L194" s="124"/>
    </row>
    <row r="195" spans="1:12" ht="15.75" x14ac:dyDescent="0.25">
      <c r="A195" s="2004"/>
      <c r="B195" s="2005"/>
      <c r="C195" s="2006"/>
      <c r="D195" s="258">
        <f t="shared" si="2"/>
        <v>0</v>
      </c>
      <c r="E195" s="2006"/>
      <c r="F195" s="2006"/>
      <c r="G195" s="2006"/>
      <c r="H195" s="2006"/>
      <c r="I195" s="2006"/>
      <c r="J195" s="2006"/>
      <c r="K195" s="2471"/>
      <c r="L195" s="124"/>
    </row>
    <row r="196" spans="1:12" ht="15.75" x14ac:dyDescent="0.25">
      <c r="A196" s="2004"/>
      <c r="B196" s="2005"/>
      <c r="C196" s="2006"/>
      <c r="D196" s="258">
        <f t="shared" si="2"/>
        <v>0</v>
      </c>
      <c r="E196" s="2006"/>
      <c r="F196" s="2006"/>
      <c r="G196" s="2006"/>
      <c r="H196" s="2006"/>
      <c r="I196" s="2006"/>
      <c r="J196" s="2006"/>
      <c r="K196" s="2471"/>
      <c r="L196" s="124"/>
    </row>
    <row r="197" spans="1:12" ht="15.75" x14ac:dyDescent="0.25">
      <c r="A197" s="2004"/>
      <c r="B197" s="2005"/>
      <c r="C197" s="2006"/>
      <c r="D197" s="258">
        <f t="shared" si="2"/>
        <v>0</v>
      </c>
      <c r="E197" s="2006"/>
      <c r="F197" s="2006"/>
      <c r="G197" s="2006"/>
      <c r="H197" s="2006"/>
      <c r="I197" s="2006"/>
      <c r="J197" s="2006"/>
      <c r="K197" s="2471"/>
      <c r="L197" s="124"/>
    </row>
    <row r="198" spans="1:12" ht="15.75" x14ac:dyDescent="0.25">
      <c r="A198" s="2004"/>
      <c r="B198" s="2005"/>
      <c r="C198" s="2006"/>
      <c r="D198" s="258">
        <f t="shared" si="2"/>
        <v>0</v>
      </c>
      <c r="E198" s="2006"/>
      <c r="F198" s="2006"/>
      <c r="G198" s="2006"/>
      <c r="H198" s="2006"/>
      <c r="I198" s="2006"/>
      <c r="J198" s="2006"/>
      <c r="K198" s="2471"/>
      <c r="L198" s="124"/>
    </row>
    <row r="199" spans="1:12" ht="15.75" x14ac:dyDescent="0.25">
      <c r="A199" s="2004"/>
      <c r="B199" s="2005"/>
      <c r="C199" s="2006"/>
      <c r="D199" s="258">
        <f t="shared" si="2"/>
        <v>0</v>
      </c>
      <c r="E199" s="2006"/>
      <c r="F199" s="2006"/>
      <c r="G199" s="2006"/>
      <c r="H199" s="2006"/>
      <c r="I199" s="2006"/>
      <c r="J199" s="2006"/>
      <c r="K199" s="2471"/>
      <c r="L199" s="124"/>
    </row>
    <row r="200" spans="1:12" ht="15.75" x14ac:dyDescent="0.25">
      <c r="A200" s="2004"/>
      <c r="B200" s="2005"/>
      <c r="C200" s="2006"/>
      <c r="D200" s="258">
        <f t="shared" si="2"/>
        <v>0</v>
      </c>
      <c r="E200" s="2006"/>
      <c r="F200" s="2006"/>
      <c r="G200" s="2006"/>
      <c r="H200" s="2006"/>
      <c r="I200" s="2006"/>
      <c r="J200" s="2006"/>
      <c r="K200" s="2471"/>
      <c r="L200" s="124"/>
    </row>
    <row r="201" spans="1:12" ht="15.75" x14ac:dyDescent="0.25">
      <c r="A201" s="2004"/>
      <c r="B201" s="2005"/>
      <c r="C201" s="2006"/>
      <c r="D201" s="258">
        <f t="shared" si="2"/>
        <v>0</v>
      </c>
      <c r="E201" s="2006"/>
      <c r="F201" s="2006"/>
      <c r="G201" s="2006"/>
      <c r="H201" s="2006"/>
      <c r="I201" s="2006"/>
      <c r="J201" s="2006"/>
      <c r="K201" s="2471"/>
      <c r="L201" s="124"/>
    </row>
    <row r="202" spans="1:12" ht="15.75" x14ac:dyDescent="0.25">
      <c r="A202" s="2004"/>
      <c r="B202" s="2005"/>
      <c r="C202" s="2006"/>
      <c r="D202" s="258">
        <f t="shared" si="2"/>
        <v>0</v>
      </c>
      <c r="E202" s="2006"/>
      <c r="F202" s="2006"/>
      <c r="G202" s="2006"/>
      <c r="H202" s="2006"/>
      <c r="I202" s="2006"/>
      <c r="J202" s="2006"/>
      <c r="K202" s="2471"/>
      <c r="L202" s="124"/>
    </row>
    <row r="203" spans="1:12" ht="15.75" x14ac:dyDescent="0.25">
      <c r="A203" s="2004"/>
      <c r="B203" s="2005"/>
      <c r="C203" s="2006"/>
      <c r="D203" s="258">
        <f t="shared" si="2"/>
        <v>0</v>
      </c>
      <c r="E203" s="2006"/>
      <c r="F203" s="2006"/>
      <c r="G203" s="2006"/>
      <c r="H203" s="2006"/>
      <c r="I203" s="2006"/>
      <c r="J203" s="2006"/>
      <c r="K203" s="2471"/>
      <c r="L203" s="124"/>
    </row>
    <row r="204" spans="1:12" ht="15.75" x14ac:dyDescent="0.25">
      <c r="A204" s="2004"/>
      <c r="B204" s="2005"/>
      <c r="C204" s="2006"/>
      <c r="D204" s="258">
        <f t="shared" si="2"/>
        <v>0</v>
      </c>
      <c r="E204" s="2006"/>
      <c r="F204" s="2006"/>
      <c r="G204" s="2006"/>
      <c r="H204" s="2006"/>
      <c r="I204" s="2006"/>
      <c r="J204" s="2006"/>
      <c r="K204" s="2471"/>
      <c r="L204" s="124"/>
    </row>
    <row r="205" spans="1:12" ht="15.75" x14ac:dyDescent="0.25">
      <c r="A205" s="2004"/>
      <c r="B205" s="2005"/>
      <c r="C205" s="2006"/>
      <c r="D205" s="258">
        <f t="shared" si="2"/>
        <v>0</v>
      </c>
      <c r="E205" s="2006"/>
      <c r="F205" s="2006"/>
      <c r="G205" s="2006"/>
      <c r="H205" s="2006"/>
      <c r="I205" s="2006"/>
      <c r="J205" s="2006"/>
      <c r="K205" s="2471"/>
      <c r="L205" s="124"/>
    </row>
    <row r="206" spans="1:12" ht="15.75" x14ac:dyDescent="0.25">
      <c r="A206" s="2004"/>
      <c r="B206" s="2005"/>
      <c r="C206" s="2006"/>
      <c r="D206" s="258">
        <f t="shared" si="2"/>
        <v>0</v>
      </c>
      <c r="E206" s="2006"/>
      <c r="F206" s="2006"/>
      <c r="G206" s="2006"/>
      <c r="H206" s="2006"/>
      <c r="I206" s="2006"/>
      <c r="J206" s="2006"/>
      <c r="K206" s="2471"/>
      <c r="L206" s="124"/>
    </row>
    <row r="207" spans="1:12" ht="15.75" x14ac:dyDescent="0.25">
      <c r="A207" s="2004"/>
      <c r="B207" s="2005"/>
      <c r="C207" s="2006"/>
      <c r="D207" s="258">
        <f t="shared" ref="D207:D270" si="3">+C207*(100-E207)/100</f>
        <v>0</v>
      </c>
      <c r="E207" s="2006"/>
      <c r="F207" s="2006"/>
      <c r="G207" s="2006"/>
      <c r="H207" s="2006"/>
      <c r="I207" s="2006"/>
      <c r="J207" s="2006"/>
      <c r="K207" s="2471"/>
      <c r="L207" s="124"/>
    </row>
    <row r="208" spans="1:12" ht="15.75" x14ac:dyDescent="0.25">
      <c r="A208" s="2004"/>
      <c r="B208" s="2005"/>
      <c r="C208" s="2006"/>
      <c r="D208" s="258">
        <f t="shared" si="3"/>
        <v>0</v>
      </c>
      <c r="E208" s="2006"/>
      <c r="F208" s="2006"/>
      <c r="G208" s="2006"/>
      <c r="H208" s="2006"/>
      <c r="I208" s="2006"/>
      <c r="J208" s="2006"/>
      <c r="K208" s="2471"/>
      <c r="L208" s="124"/>
    </row>
    <row r="209" spans="1:12" ht="15.75" x14ac:dyDescent="0.25">
      <c r="A209" s="2004"/>
      <c r="B209" s="2005"/>
      <c r="C209" s="2006"/>
      <c r="D209" s="258">
        <f t="shared" si="3"/>
        <v>0</v>
      </c>
      <c r="E209" s="2006"/>
      <c r="F209" s="2006"/>
      <c r="G209" s="2006"/>
      <c r="H209" s="2006"/>
      <c r="I209" s="2006"/>
      <c r="J209" s="2006"/>
      <c r="K209" s="2471"/>
      <c r="L209" s="124"/>
    </row>
    <row r="210" spans="1:12" ht="15.75" x14ac:dyDescent="0.25">
      <c r="A210" s="2004"/>
      <c r="B210" s="2005"/>
      <c r="C210" s="2006"/>
      <c r="D210" s="258">
        <f t="shared" si="3"/>
        <v>0</v>
      </c>
      <c r="E210" s="2006"/>
      <c r="F210" s="2006"/>
      <c r="G210" s="2006"/>
      <c r="H210" s="2006"/>
      <c r="I210" s="2006"/>
      <c r="J210" s="2006"/>
      <c r="K210" s="2471"/>
      <c r="L210" s="124"/>
    </row>
    <row r="211" spans="1:12" ht="15.75" x14ac:dyDescent="0.25">
      <c r="A211" s="2004"/>
      <c r="B211" s="2005"/>
      <c r="C211" s="2006"/>
      <c r="D211" s="258">
        <f t="shared" si="3"/>
        <v>0</v>
      </c>
      <c r="E211" s="2006"/>
      <c r="F211" s="2006"/>
      <c r="G211" s="2006"/>
      <c r="H211" s="2006"/>
      <c r="I211" s="2006"/>
      <c r="J211" s="2006"/>
      <c r="K211" s="2471"/>
      <c r="L211" s="124"/>
    </row>
    <row r="212" spans="1:12" ht="15.75" x14ac:dyDescent="0.25">
      <c r="A212" s="2004"/>
      <c r="B212" s="2005"/>
      <c r="C212" s="2006"/>
      <c r="D212" s="258">
        <f t="shared" si="3"/>
        <v>0</v>
      </c>
      <c r="E212" s="2006"/>
      <c r="F212" s="2006"/>
      <c r="G212" s="2006"/>
      <c r="H212" s="2006"/>
      <c r="I212" s="2006"/>
      <c r="J212" s="2006"/>
      <c r="K212" s="2471"/>
      <c r="L212" s="124"/>
    </row>
    <row r="213" spans="1:12" ht="15.75" x14ac:dyDescent="0.25">
      <c r="A213" s="2004"/>
      <c r="B213" s="2005"/>
      <c r="C213" s="2006"/>
      <c r="D213" s="258">
        <f t="shared" si="3"/>
        <v>0</v>
      </c>
      <c r="E213" s="2006"/>
      <c r="F213" s="2006"/>
      <c r="G213" s="2006"/>
      <c r="H213" s="2006"/>
      <c r="I213" s="2006"/>
      <c r="J213" s="2006"/>
      <c r="K213" s="2471"/>
      <c r="L213" s="124"/>
    </row>
    <row r="214" spans="1:12" ht="15.75" x14ac:dyDescent="0.25">
      <c r="A214" s="2004"/>
      <c r="B214" s="2005"/>
      <c r="C214" s="2006"/>
      <c r="D214" s="258">
        <f t="shared" si="3"/>
        <v>0</v>
      </c>
      <c r="E214" s="2006"/>
      <c r="F214" s="2006"/>
      <c r="G214" s="2006"/>
      <c r="H214" s="2006"/>
      <c r="I214" s="2006"/>
      <c r="J214" s="2006"/>
      <c r="K214" s="2471"/>
      <c r="L214" s="124"/>
    </row>
    <row r="215" spans="1:12" ht="15.75" x14ac:dyDescent="0.25">
      <c r="A215" s="2004"/>
      <c r="B215" s="2005"/>
      <c r="C215" s="2006"/>
      <c r="D215" s="258">
        <f t="shared" si="3"/>
        <v>0</v>
      </c>
      <c r="E215" s="2006"/>
      <c r="F215" s="2006"/>
      <c r="G215" s="2006"/>
      <c r="H215" s="2006"/>
      <c r="I215" s="2006"/>
      <c r="J215" s="2006"/>
      <c r="K215" s="2471"/>
      <c r="L215" s="124"/>
    </row>
    <row r="216" spans="1:12" ht="15.75" x14ac:dyDescent="0.25">
      <c r="A216" s="2004"/>
      <c r="B216" s="2005"/>
      <c r="C216" s="2006"/>
      <c r="D216" s="258">
        <f t="shared" si="3"/>
        <v>0</v>
      </c>
      <c r="E216" s="2006"/>
      <c r="F216" s="2006"/>
      <c r="G216" s="2006"/>
      <c r="H216" s="2006"/>
      <c r="I216" s="2006"/>
      <c r="J216" s="2006"/>
      <c r="K216" s="2471"/>
      <c r="L216" s="124"/>
    </row>
    <row r="217" spans="1:12" ht="15.75" x14ac:dyDescent="0.25">
      <c r="A217" s="2004"/>
      <c r="B217" s="2005"/>
      <c r="C217" s="2006"/>
      <c r="D217" s="258">
        <f t="shared" si="3"/>
        <v>0</v>
      </c>
      <c r="E217" s="2006"/>
      <c r="F217" s="2006"/>
      <c r="G217" s="2006"/>
      <c r="H217" s="2006"/>
      <c r="I217" s="2006"/>
      <c r="J217" s="2006"/>
      <c r="K217" s="2471"/>
      <c r="L217" s="124"/>
    </row>
    <row r="218" spans="1:12" ht="15.75" x14ac:dyDescent="0.25">
      <c r="A218" s="2004"/>
      <c r="B218" s="2005"/>
      <c r="C218" s="2006"/>
      <c r="D218" s="258">
        <f t="shared" si="3"/>
        <v>0</v>
      </c>
      <c r="E218" s="2006"/>
      <c r="F218" s="2006"/>
      <c r="G218" s="2006"/>
      <c r="H218" s="2006"/>
      <c r="I218" s="2006"/>
      <c r="J218" s="2006"/>
      <c r="K218" s="2471"/>
      <c r="L218" s="124"/>
    </row>
    <row r="219" spans="1:12" ht="15.75" x14ac:dyDescent="0.25">
      <c r="A219" s="2004"/>
      <c r="B219" s="2005"/>
      <c r="C219" s="2006"/>
      <c r="D219" s="258">
        <f t="shared" si="3"/>
        <v>0</v>
      </c>
      <c r="E219" s="2006"/>
      <c r="F219" s="2006"/>
      <c r="G219" s="2006"/>
      <c r="H219" s="2006"/>
      <c r="I219" s="2006"/>
      <c r="J219" s="2006"/>
      <c r="K219" s="2471"/>
      <c r="L219" s="124"/>
    </row>
    <row r="220" spans="1:12" ht="15.75" x14ac:dyDescent="0.25">
      <c r="A220" s="2004"/>
      <c r="B220" s="2005"/>
      <c r="C220" s="2006"/>
      <c r="D220" s="258">
        <f t="shared" si="3"/>
        <v>0</v>
      </c>
      <c r="E220" s="2006"/>
      <c r="F220" s="2006"/>
      <c r="G220" s="2006"/>
      <c r="H220" s="2006"/>
      <c r="I220" s="2006"/>
      <c r="J220" s="2006"/>
      <c r="K220" s="2471"/>
      <c r="L220" s="124"/>
    </row>
    <row r="221" spans="1:12" ht="15.75" x14ac:dyDescent="0.25">
      <c r="A221" s="2004"/>
      <c r="B221" s="2005"/>
      <c r="C221" s="2006"/>
      <c r="D221" s="258">
        <f t="shared" si="3"/>
        <v>0</v>
      </c>
      <c r="E221" s="2006"/>
      <c r="F221" s="2006"/>
      <c r="G221" s="2006"/>
      <c r="H221" s="2006"/>
      <c r="I221" s="2006"/>
      <c r="J221" s="2006"/>
      <c r="K221" s="2471"/>
      <c r="L221" s="124"/>
    </row>
    <row r="222" spans="1:12" ht="15.75" x14ac:dyDescent="0.25">
      <c r="A222" s="2004"/>
      <c r="B222" s="2005"/>
      <c r="C222" s="2006"/>
      <c r="D222" s="258">
        <f t="shared" si="3"/>
        <v>0</v>
      </c>
      <c r="E222" s="2006"/>
      <c r="F222" s="2006"/>
      <c r="G222" s="2006"/>
      <c r="H222" s="2006"/>
      <c r="I222" s="2006"/>
      <c r="J222" s="2006"/>
      <c r="K222" s="2471"/>
      <c r="L222" s="124"/>
    </row>
    <row r="223" spans="1:12" ht="15.75" x14ac:dyDescent="0.25">
      <c r="A223" s="2004"/>
      <c r="B223" s="2005"/>
      <c r="C223" s="2006"/>
      <c r="D223" s="258">
        <f t="shared" si="3"/>
        <v>0</v>
      </c>
      <c r="E223" s="2006"/>
      <c r="F223" s="2006"/>
      <c r="G223" s="2006"/>
      <c r="H223" s="2006"/>
      <c r="I223" s="2006"/>
      <c r="J223" s="2006"/>
      <c r="K223" s="2471"/>
      <c r="L223" s="124"/>
    </row>
    <row r="224" spans="1:12" ht="15.75" x14ac:dyDescent="0.25">
      <c r="A224" s="2004"/>
      <c r="B224" s="2005"/>
      <c r="C224" s="2006"/>
      <c r="D224" s="258">
        <f t="shared" si="3"/>
        <v>0</v>
      </c>
      <c r="E224" s="2006"/>
      <c r="F224" s="2006"/>
      <c r="G224" s="2006"/>
      <c r="H224" s="2006"/>
      <c r="I224" s="2006"/>
      <c r="J224" s="2006"/>
      <c r="K224" s="2471"/>
      <c r="L224" s="124"/>
    </row>
    <row r="225" spans="1:12" ht="15.75" x14ac:dyDescent="0.25">
      <c r="A225" s="2004"/>
      <c r="B225" s="2005"/>
      <c r="C225" s="2006"/>
      <c r="D225" s="258">
        <f t="shared" si="3"/>
        <v>0</v>
      </c>
      <c r="E225" s="2006"/>
      <c r="F225" s="2006"/>
      <c r="G225" s="2006"/>
      <c r="H225" s="2006"/>
      <c r="I225" s="2006"/>
      <c r="J225" s="2006"/>
      <c r="K225" s="2471"/>
      <c r="L225" s="124"/>
    </row>
    <row r="226" spans="1:12" ht="15.75" x14ac:dyDescent="0.25">
      <c r="A226" s="2004"/>
      <c r="B226" s="2005"/>
      <c r="C226" s="2006"/>
      <c r="D226" s="258">
        <f t="shared" si="3"/>
        <v>0</v>
      </c>
      <c r="E226" s="2006"/>
      <c r="F226" s="2006"/>
      <c r="G226" s="2006"/>
      <c r="H226" s="2006"/>
      <c r="I226" s="2006"/>
      <c r="J226" s="2006"/>
      <c r="K226" s="2471"/>
      <c r="L226" s="124"/>
    </row>
    <row r="227" spans="1:12" ht="15.75" x14ac:dyDescent="0.25">
      <c r="A227" s="2004"/>
      <c r="B227" s="2005"/>
      <c r="C227" s="2006"/>
      <c r="D227" s="258">
        <f t="shared" si="3"/>
        <v>0</v>
      </c>
      <c r="E227" s="2006"/>
      <c r="F227" s="2006"/>
      <c r="G227" s="2006"/>
      <c r="H227" s="2006"/>
      <c r="I227" s="2006"/>
      <c r="J227" s="2006"/>
      <c r="K227" s="2471"/>
      <c r="L227" s="124"/>
    </row>
    <row r="228" spans="1:12" ht="15.75" x14ac:dyDescent="0.25">
      <c r="A228" s="2004"/>
      <c r="B228" s="2005"/>
      <c r="C228" s="2006"/>
      <c r="D228" s="258">
        <f t="shared" si="3"/>
        <v>0</v>
      </c>
      <c r="E228" s="2006"/>
      <c r="F228" s="2006"/>
      <c r="G228" s="2006"/>
      <c r="H228" s="2006"/>
      <c r="I228" s="2006"/>
      <c r="J228" s="2006"/>
      <c r="K228" s="2471"/>
      <c r="L228" s="124"/>
    </row>
    <row r="229" spans="1:12" ht="15.75" x14ac:dyDescent="0.25">
      <c r="A229" s="2004"/>
      <c r="B229" s="2005"/>
      <c r="C229" s="2006"/>
      <c r="D229" s="258">
        <f t="shared" si="3"/>
        <v>0</v>
      </c>
      <c r="E229" s="2006"/>
      <c r="F229" s="2006"/>
      <c r="G229" s="2006"/>
      <c r="H229" s="2006"/>
      <c r="I229" s="2006"/>
      <c r="J229" s="2006"/>
      <c r="K229" s="2471"/>
      <c r="L229" s="124"/>
    </row>
    <row r="230" spans="1:12" ht="15.75" x14ac:dyDescent="0.25">
      <c r="A230" s="2004"/>
      <c r="B230" s="2005"/>
      <c r="C230" s="2006"/>
      <c r="D230" s="258">
        <f t="shared" si="3"/>
        <v>0</v>
      </c>
      <c r="E230" s="2006"/>
      <c r="F230" s="2006"/>
      <c r="G230" s="2006"/>
      <c r="H230" s="2006"/>
      <c r="I230" s="2006"/>
      <c r="J230" s="2006"/>
      <c r="K230" s="2471"/>
      <c r="L230" s="124"/>
    </row>
    <row r="231" spans="1:12" ht="15.75" x14ac:dyDescent="0.25">
      <c r="A231" s="2004"/>
      <c r="B231" s="2005"/>
      <c r="C231" s="2006"/>
      <c r="D231" s="258">
        <f t="shared" si="3"/>
        <v>0</v>
      </c>
      <c r="E231" s="2006"/>
      <c r="F231" s="2006"/>
      <c r="G231" s="2006"/>
      <c r="H231" s="2006"/>
      <c r="I231" s="2006"/>
      <c r="J231" s="2006"/>
      <c r="K231" s="2471"/>
      <c r="L231" s="124"/>
    </row>
    <row r="232" spans="1:12" ht="15.75" x14ac:dyDescent="0.25">
      <c r="A232" s="2004"/>
      <c r="B232" s="2005"/>
      <c r="C232" s="2006"/>
      <c r="D232" s="258">
        <f t="shared" si="3"/>
        <v>0</v>
      </c>
      <c r="E232" s="2006"/>
      <c r="F232" s="2006"/>
      <c r="G232" s="2006"/>
      <c r="H232" s="2006"/>
      <c r="I232" s="2006"/>
      <c r="J232" s="2006"/>
      <c r="K232" s="2471"/>
      <c r="L232" s="124"/>
    </row>
    <row r="233" spans="1:12" ht="15.75" x14ac:dyDescent="0.25">
      <c r="A233" s="2004"/>
      <c r="B233" s="2005"/>
      <c r="C233" s="2006"/>
      <c r="D233" s="258">
        <f t="shared" si="3"/>
        <v>0</v>
      </c>
      <c r="E233" s="2006"/>
      <c r="F233" s="2006"/>
      <c r="G233" s="2006"/>
      <c r="H233" s="2006"/>
      <c r="I233" s="2006"/>
      <c r="J233" s="2006"/>
      <c r="K233" s="2471"/>
      <c r="L233" s="124"/>
    </row>
    <row r="234" spans="1:12" ht="15.75" x14ac:dyDescent="0.25">
      <c r="A234" s="2004"/>
      <c r="B234" s="2005"/>
      <c r="C234" s="2006"/>
      <c r="D234" s="258">
        <f t="shared" si="3"/>
        <v>0</v>
      </c>
      <c r="E234" s="2006"/>
      <c r="F234" s="2006"/>
      <c r="G234" s="2006"/>
      <c r="H234" s="2006"/>
      <c r="I234" s="2006"/>
      <c r="J234" s="2006"/>
      <c r="K234" s="2471"/>
      <c r="L234" s="124"/>
    </row>
    <row r="235" spans="1:12" ht="15.75" x14ac:dyDescent="0.25">
      <c r="A235" s="2004"/>
      <c r="B235" s="2005"/>
      <c r="C235" s="2006"/>
      <c r="D235" s="258">
        <f t="shared" si="3"/>
        <v>0</v>
      </c>
      <c r="E235" s="2006"/>
      <c r="F235" s="2006"/>
      <c r="G235" s="2006"/>
      <c r="H235" s="2006"/>
      <c r="I235" s="2006"/>
      <c r="J235" s="2006"/>
      <c r="K235" s="2471"/>
      <c r="L235" s="124"/>
    </row>
    <row r="236" spans="1:12" ht="15.75" x14ac:dyDescent="0.25">
      <c r="A236" s="2004"/>
      <c r="B236" s="2005"/>
      <c r="C236" s="2006"/>
      <c r="D236" s="258">
        <f t="shared" si="3"/>
        <v>0</v>
      </c>
      <c r="E236" s="2006"/>
      <c r="F236" s="2006"/>
      <c r="G236" s="2006"/>
      <c r="H236" s="2006"/>
      <c r="I236" s="2006"/>
      <c r="J236" s="2006"/>
      <c r="K236" s="2471"/>
      <c r="L236" s="124"/>
    </row>
    <row r="237" spans="1:12" ht="15.75" x14ac:dyDescent="0.25">
      <c r="A237" s="2004"/>
      <c r="B237" s="2005"/>
      <c r="C237" s="2006"/>
      <c r="D237" s="258">
        <f t="shared" si="3"/>
        <v>0</v>
      </c>
      <c r="E237" s="2006"/>
      <c r="F237" s="2006"/>
      <c r="G237" s="2006"/>
      <c r="H237" s="2006"/>
      <c r="I237" s="2006"/>
      <c r="J237" s="2006"/>
      <c r="K237" s="2471"/>
      <c r="L237" s="124"/>
    </row>
    <row r="238" spans="1:12" ht="15.75" x14ac:dyDescent="0.25">
      <c r="A238" s="2004"/>
      <c r="B238" s="2005"/>
      <c r="C238" s="2006"/>
      <c r="D238" s="258">
        <f t="shared" si="3"/>
        <v>0</v>
      </c>
      <c r="E238" s="2006"/>
      <c r="F238" s="2006"/>
      <c r="G238" s="2006"/>
      <c r="H238" s="2006"/>
      <c r="I238" s="2006"/>
      <c r="J238" s="2006"/>
      <c r="K238" s="2471"/>
      <c r="L238" s="124"/>
    </row>
    <row r="239" spans="1:12" ht="15.75" x14ac:dyDescent="0.25">
      <c r="A239" s="2004"/>
      <c r="B239" s="2005"/>
      <c r="C239" s="2006"/>
      <c r="D239" s="258">
        <f t="shared" si="3"/>
        <v>0</v>
      </c>
      <c r="E239" s="2006"/>
      <c r="F239" s="2006"/>
      <c r="G239" s="2006"/>
      <c r="H239" s="2006"/>
      <c r="I239" s="2006"/>
      <c r="J239" s="2006"/>
      <c r="K239" s="2471"/>
      <c r="L239" s="124"/>
    </row>
    <row r="240" spans="1:12" ht="15.75" x14ac:dyDescent="0.25">
      <c r="A240" s="2004"/>
      <c r="B240" s="2005"/>
      <c r="C240" s="2006"/>
      <c r="D240" s="258">
        <f t="shared" si="3"/>
        <v>0</v>
      </c>
      <c r="E240" s="2006"/>
      <c r="F240" s="2006"/>
      <c r="G240" s="2006"/>
      <c r="H240" s="2006"/>
      <c r="I240" s="2006"/>
      <c r="J240" s="2006"/>
      <c r="K240" s="2471"/>
      <c r="L240" s="124"/>
    </row>
    <row r="241" spans="1:12" ht="15.75" x14ac:dyDescent="0.25">
      <c r="A241" s="2004"/>
      <c r="B241" s="2005"/>
      <c r="C241" s="2006"/>
      <c r="D241" s="258">
        <f t="shared" si="3"/>
        <v>0</v>
      </c>
      <c r="E241" s="2006"/>
      <c r="F241" s="2006"/>
      <c r="G241" s="2006"/>
      <c r="H241" s="2006"/>
      <c r="I241" s="2006"/>
      <c r="J241" s="2006"/>
      <c r="K241" s="2471"/>
      <c r="L241" s="124"/>
    </row>
    <row r="242" spans="1:12" ht="15.75" x14ac:dyDescent="0.25">
      <c r="A242" s="2004"/>
      <c r="B242" s="2005"/>
      <c r="C242" s="2006"/>
      <c r="D242" s="258">
        <f t="shared" si="3"/>
        <v>0</v>
      </c>
      <c r="E242" s="2006"/>
      <c r="F242" s="2006"/>
      <c r="G242" s="2006"/>
      <c r="H242" s="2006"/>
      <c r="I242" s="2006"/>
      <c r="J242" s="2006"/>
      <c r="K242" s="2471"/>
      <c r="L242" s="124"/>
    </row>
    <row r="243" spans="1:12" ht="15.75" x14ac:dyDescent="0.25">
      <c r="A243" s="2004"/>
      <c r="B243" s="2005"/>
      <c r="C243" s="2006"/>
      <c r="D243" s="258">
        <f t="shared" si="3"/>
        <v>0</v>
      </c>
      <c r="E243" s="2006"/>
      <c r="F243" s="2006"/>
      <c r="G243" s="2006"/>
      <c r="H243" s="2006"/>
      <c r="I243" s="2006"/>
      <c r="J243" s="2006"/>
      <c r="K243" s="2471"/>
      <c r="L243" s="124"/>
    </row>
    <row r="244" spans="1:12" ht="15.75" x14ac:dyDescent="0.25">
      <c r="A244" s="2004"/>
      <c r="B244" s="2005"/>
      <c r="C244" s="2006"/>
      <c r="D244" s="258">
        <f t="shared" si="3"/>
        <v>0</v>
      </c>
      <c r="E244" s="2006"/>
      <c r="F244" s="2006"/>
      <c r="G244" s="2006"/>
      <c r="H244" s="2006"/>
      <c r="I244" s="2006"/>
      <c r="J244" s="2006"/>
      <c r="K244" s="2471"/>
      <c r="L244" s="124"/>
    </row>
    <row r="245" spans="1:12" ht="15.75" x14ac:dyDescent="0.25">
      <c r="A245" s="2004"/>
      <c r="B245" s="2005"/>
      <c r="C245" s="2006"/>
      <c r="D245" s="258">
        <f t="shared" si="3"/>
        <v>0</v>
      </c>
      <c r="E245" s="2006"/>
      <c r="F245" s="2006"/>
      <c r="G245" s="2006"/>
      <c r="H245" s="2006"/>
      <c r="I245" s="2006"/>
      <c r="J245" s="2006"/>
      <c r="K245" s="2471"/>
      <c r="L245" s="124"/>
    </row>
    <row r="246" spans="1:12" ht="15.75" x14ac:dyDescent="0.25">
      <c r="A246" s="2004"/>
      <c r="B246" s="2005"/>
      <c r="C246" s="2006"/>
      <c r="D246" s="258">
        <f t="shared" si="3"/>
        <v>0</v>
      </c>
      <c r="E246" s="2006"/>
      <c r="F246" s="2006"/>
      <c r="G246" s="2006"/>
      <c r="H246" s="2006"/>
      <c r="I246" s="2006"/>
      <c r="J246" s="2006"/>
      <c r="K246" s="2471"/>
      <c r="L246" s="124"/>
    </row>
    <row r="247" spans="1:12" ht="15.75" x14ac:dyDescent="0.25">
      <c r="A247" s="2004"/>
      <c r="B247" s="2005"/>
      <c r="C247" s="2006"/>
      <c r="D247" s="258">
        <f t="shared" si="3"/>
        <v>0</v>
      </c>
      <c r="E247" s="2006"/>
      <c r="F247" s="2006"/>
      <c r="G247" s="2006"/>
      <c r="H247" s="2006"/>
      <c r="I247" s="2006"/>
      <c r="J247" s="2006"/>
      <c r="K247" s="2471"/>
      <c r="L247" s="124"/>
    </row>
    <row r="248" spans="1:12" ht="15.75" x14ac:dyDescent="0.25">
      <c r="A248" s="2004"/>
      <c r="B248" s="2005"/>
      <c r="C248" s="2006"/>
      <c r="D248" s="258">
        <f t="shared" si="3"/>
        <v>0</v>
      </c>
      <c r="E248" s="2006"/>
      <c r="F248" s="2006"/>
      <c r="G248" s="2006"/>
      <c r="H248" s="2006"/>
      <c r="I248" s="2006"/>
      <c r="J248" s="2006"/>
      <c r="K248" s="2471"/>
      <c r="L248" s="124"/>
    </row>
    <row r="249" spans="1:12" ht="15.75" x14ac:dyDescent="0.25">
      <c r="A249" s="2004"/>
      <c r="B249" s="2005"/>
      <c r="C249" s="2006"/>
      <c r="D249" s="258">
        <f t="shared" si="3"/>
        <v>0</v>
      </c>
      <c r="E249" s="2006"/>
      <c r="F249" s="2006"/>
      <c r="G249" s="2006"/>
      <c r="H249" s="2006"/>
      <c r="I249" s="2006"/>
      <c r="J249" s="2006"/>
      <c r="K249" s="2471"/>
      <c r="L249" s="124"/>
    </row>
    <row r="250" spans="1:12" ht="15.75" x14ac:dyDescent="0.25">
      <c r="A250" s="2004"/>
      <c r="B250" s="2005"/>
      <c r="C250" s="2006"/>
      <c r="D250" s="258">
        <f t="shared" si="3"/>
        <v>0</v>
      </c>
      <c r="E250" s="2006"/>
      <c r="F250" s="2006"/>
      <c r="G250" s="2006"/>
      <c r="H250" s="2006"/>
      <c r="I250" s="2006"/>
      <c r="J250" s="2006"/>
      <c r="K250" s="2471"/>
      <c r="L250" s="124"/>
    </row>
    <row r="251" spans="1:12" ht="15.75" x14ac:dyDescent="0.25">
      <c r="A251" s="2004"/>
      <c r="B251" s="2005"/>
      <c r="C251" s="2006"/>
      <c r="D251" s="258">
        <f t="shared" si="3"/>
        <v>0</v>
      </c>
      <c r="E251" s="2006"/>
      <c r="F251" s="2006"/>
      <c r="G251" s="2006"/>
      <c r="H251" s="2006"/>
      <c r="I251" s="2006"/>
      <c r="J251" s="2006"/>
      <c r="K251" s="2471"/>
      <c r="L251" s="124"/>
    </row>
    <row r="252" spans="1:12" ht="15.75" x14ac:dyDescent="0.25">
      <c r="A252" s="2004"/>
      <c r="B252" s="2005"/>
      <c r="C252" s="2006"/>
      <c r="D252" s="258">
        <f t="shared" si="3"/>
        <v>0</v>
      </c>
      <c r="E252" s="2006"/>
      <c r="F252" s="2006"/>
      <c r="G252" s="2006"/>
      <c r="H252" s="2006"/>
      <c r="I252" s="2006"/>
      <c r="J252" s="2006"/>
      <c r="K252" s="2471"/>
      <c r="L252" s="124"/>
    </row>
    <row r="253" spans="1:12" ht="15.75" x14ac:dyDescent="0.25">
      <c r="A253" s="2004"/>
      <c r="B253" s="2005"/>
      <c r="C253" s="2006"/>
      <c r="D253" s="258">
        <f t="shared" si="3"/>
        <v>0</v>
      </c>
      <c r="E253" s="2006"/>
      <c r="F253" s="2006"/>
      <c r="G253" s="2006"/>
      <c r="H253" s="2006"/>
      <c r="I253" s="2006"/>
      <c r="J253" s="2006"/>
      <c r="K253" s="2471"/>
      <c r="L253" s="124"/>
    </row>
    <row r="254" spans="1:12" ht="15.75" x14ac:dyDescent="0.25">
      <c r="A254" s="2004"/>
      <c r="B254" s="2005"/>
      <c r="C254" s="2006"/>
      <c r="D254" s="258">
        <f t="shared" si="3"/>
        <v>0</v>
      </c>
      <c r="E254" s="2006"/>
      <c r="F254" s="2006"/>
      <c r="G254" s="2006"/>
      <c r="H254" s="2006"/>
      <c r="I254" s="2006"/>
      <c r="J254" s="2006"/>
      <c r="K254" s="2471"/>
      <c r="L254" s="124"/>
    </row>
    <row r="255" spans="1:12" ht="15.75" x14ac:dyDescent="0.25">
      <c r="A255" s="2004"/>
      <c r="B255" s="2005"/>
      <c r="C255" s="2006"/>
      <c r="D255" s="258">
        <f t="shared" si="3"/>
        <v>0</v>
      </c>
      <c r="E255" s="2006"/>
      <c r="F255" s="2006"/>
      <c r="G255" s="2006"/>
      <c r="H255" s="2006"/>
      <c r="I255" s="2006"/>
      <c r="J255" s="2006"/>
      <c r="K255" s="2471"/>
      <c r="L255" s="124"/>
    </row>
    <row r="256" spans="1:12" ht="15.75" x14ac:dyDescent="0.25">
      <c r="A256" s="2004"/>
      <c r="B256" s="2005"/>
      <c r="C256" s="2006"/>
      <c r="D256" s="258">
        <f t="shared" si="3"/>
        <v>0</v>
      </c>
      <c r="E256" s="2006"/>
      <c r="F256" s="2006"/>
      <c r="G256" s="2006"/>
      <c r="H256" s="2006"/>
      <c r="I256" s="2006"/>
      <c r="J256" s="2006"/>
      <c r="K256" s="2471"/>
      <c r="L256" s="124"/>
    </row>
    <row r="257" spans="1:12" ht="15.75" x14ac:dyDescent="0.25">
      <c r="A257" s="2004"/>
      <c r="B257" s="2005"/>
      <c r="C257" s="2006"/>
      <c r="D257" s="258">
        <f t="shared" si="3"/>
        <v>0</v>
      </c>
      <c r="E257" s="2006"/>
      <c r="F257" s="2006"/>
      <c r="G257" s="2006"/>
      <c r="H257" s="2006"/>
      <c r="I257" s="2006"/>
      <c r="J257" s="2006"/>
      <c r="K257" s="2471"/>
      <c r="L257" s="124"/>
    </row>
    <row r="258" spans="1:12" ht="15.75" x14ac:dyDescent="0.25">
      <c r="A258" s="2004"/>
      <c r="B258" s="2005"/>
      <c r="C258" s="2006"/>
      <c r="D258" s="258">
        <f t="shared" si="3"/>
        <v>0</v>
      </c>
      <c r="E258" s="2006"/>
      <c r="F258" s="2006"/>
      <c r="G258" s="2006"/>
      <c r="H258" s="2006"/>
      <c r="I258" s="2006"/>
      <c r="J258" s="2006"/>
      <c r="K258" s="2471"/>
      <c r="L258" s="124"/>
    </row>
    <row r="259" spans="1:12" ht="15.75" x14ac:dyDescent="0.25">
      <c r="A259" s="2004"/>
      <c r="B259" s="2005"/>
      <c r="C259" s="2006"/>
      <c r="D259" s="258">
        <f t="shared" si="3"/>
        <v>0</v>
      </c>
      <c r="E259" s="2006"/>
      <c r="F259" s="2006"/>
      <c r="G259" s="2006"/>
      <c r="H259" s="2006"/>
      <c r="I259" s="2006"/>
      <c r="J259" s="2006"/>
      <c r="K259" s="2471"/>
      <c r="L259" s="124"/>
    </row>
    <row r="260" spans="1:12" ht="15.75" x14ac:dyDescent="0.25">
      <c r="A260" s="2004"/>
      <c r="B260" s="2005"/>
      <c r="C260" s="2006"/>
      <c r="D260" s="258">
        <f t="shared" si="3"/>
        <v>0</v>
      </c>
      <c r="E260" s="2006"/>
      <c r="F260" s="2006"/>
      <c r="G260" s="2006"/>
      <c r="H260" s="2006"/>
      <c r="I260" s="2006"/>
      <c r="J260" s="2006"/>
      <c r="K260" s="2471"/>
      <c r="L260" s="124"/>
    </row>
    <row r="261" spans="1:12" ht="15.75" x14ac:dyDescent="0.25">
      <c r="A261" s="2004"/>
      <c r="B261" s="2005"/>
      <c r="C261" s="2006"/>
      <c r="D261" s="258">
        <f t="shared" si="3"/>
        <v>0</v>
      </c>
      <c r="E261" s="2006"/>
      <c r="F261" s="2006"/>
      <c r="G261" s="2006"/>
      <c r="H261" s="2006"/>
      <c r="I261" s="2006"/>
      <c r="J261" s="2006"/>
      <c r="K261" s="2471"/>
      <c r="L261" s="124"/>
    </row>
    <row r="262" spans="1:12" ht="15.75" x14ac:dyDescent="0.25">
      <c r="A262" s="2004"/>
      <c r="B262" s="2005"/>
      <c r="C262" s="2006"/>
      <c r="D262" s="258">
        <f t="shared" si="3"/>
        <v>0</v>
      </c>
      <c r="E262" s="2006"/>
      <c r="F262" s="2006"/>
      <c r="G262" s="2006"/>
      <c r="H262" s="2006"/>
      <c r="I262" s="2006"/>
      <c r="J262" s="2006"/>
      <c r="K262" s="2471"/>
      <c r="L262" s="124"/>
    </row>
    <row r="263" spans="1:12" ht="15.75" x14ac:dyDescent="0.25">
      <c r="A263" s="2004"/>
      <c r="B263" s="2005"/>
      <c r="C263" s="2006"/>
      <c r="D263" s="258">
        <f t="shared" si="3"/>
        <v>0</v>
      </c>
      <c r="E263" s="2006"/>
      <c r="F263" s="2006"/>
      <c r="G263" s="2006"/>
      <c r="H263" s="2006"/>
      <c r="I263" s="2006"/>
      <c r="J263" s="2006"/>
      <c r="K263" s="2471"/>
      <c r="L263" s="124"/>
    </row>
    <row r="264" spans="1:12" ht="15.75" x14ac:dyDescent="0.25">
      <c r="A264" s="2004"/>
      <c r="B264" s="2005"/>
      <c r="C264" s="2006"/>
      <c r="D264" s="258">
        <f t="shared" si="3"/>
        <v>0</v>
      </c>
      <c r="E264" s="2006"/>
      <c r="F264" s="2006"/>
      <c r="G264" s="2006"/>
      <c r="H264" s="2006"/>
      <c r="I264" s="2006"/>
      <c r="J264" s="2006"/>
      <c r="K264" s="2471"/>
      <c r="L264" s="124"/>
    </row>
    <row r="265" spans="1:12" ht="15.75" x14ac:dyDescent="0.25">
      <c r="A265" s="2004"/>
      <c r="B265" s="2005"/>
      <c r="C265" s="2006"/>
      <c r="D265" s="258">
        <f t="shared" si="3"/>
        <v>0</v>
      </c>
      <c r="E265" s="2006"/>
      <c r="F265" s="2006"/>
      <c r="G265" s="2006"/>
      <c r="H265" s="2006"/>
      <c r="I265" s="2006"/>
      <c r="J265" s="2006"/>
      <c r="K265" s="2471"/>
      <c r="L265" s="124"/>
    </row>
    <row r="266" spans="1:12" ht="15.75" x14ac:dyDescent="0.25">
      <c r="A266" s="2004"/>
      <c r="B266" s="2005"/>
      <c r="C266" s="2006"/>
      <c r="D266" s="258">
        <f t="shared" si="3"/>
        <v>0</v>
      </c>
      <c r="E266" s="2006"/>
      <c r="F266" s="2006"/>
      <c r="G266" s="2006"/>
      <c r="H266" s="2006"/>
      <c r="I266" s="2006"/>
      <c r="J266" s="2006"/>
      <c r="K266" s="2471"/>
      <c r="L266" s="124"/>
    </row>
    <row r="267" spans="1:12" ht="15.75" x14ac:dyDescent="0.25">
      <c r="A267" s="2004"/>
      <c r="B267" s="2005"/>
      <c r="C267" s="2006"/>
      <c r="D267" s="258">
        <f t="shared" si="3"/>
        <v>0</v>
      </c>
      <c r="E267" s="2006"/>
      <c r="F267" s="2006"/>
      <c r="G267" s="2006"/>
      <c r="H267" s="2006"/>
      <c r="I267" s="2006"/>
      <c r="J267" s="2006"/>
      <c r="K267" s="2471"/>
      <c r="L267" s="124"/>
    </row>
    <row r="268" spans="1:12" ht="15.75" x14ac:dyDescent="0.25">
      <c r="A268" s="2004"/>
      <c r="B268" s="2005"/>
      <c r="C268" s="2006"/>
      <c r="D268" s="258">
        <f t="shared" si="3"/>
        <v>0</v>
      </c>
      <c r="E268" s="2006"/>
      <c r="F268" s="2006"/>
      <c r="G268" s="2006"/>
      <c r="H268" s="2006"/>
      <c r="I268" s="2006"/>
      <c r="J268" s="2006"/>
      <c r="K268" s="2471"/>
      <c r="L268" s="124"/>
    </row>
    <row r="269" spans="1:12" ht="15.75" x14ac:dyDescent="0.25">
      <c r="A269" s="2004"/>
      <c r="B269" s="2005"/>
      <c r="C269" s="2006"/>
      <c r="D269" s="258">
        <f t="shared" si="3"/>
        <v>0</v>
      </c>
      <c r="E269" s="2006"/>
      <c r="F269" s="2006"/>
      <c r="G269" s="2006"/>
      <c r="H269" s="2006"/>
      <c r="I269" s="2006"/>
      <c r="J269" s="2006"/>
      <c r="K269" s="2471"/>
      <c r="L269" s="124"/>
    </row>
    <row r="270" spans="1:12" ht="15.75" x14ac:dyDescent="0.25">
      <c r="A270" s="2004"/>
      <c r="B270" s="2005"/>
      <c r="C270" s="2006"/>
      <c r="D270" s="258">
        <f t="shared" si="3"/>
        <v>0</v>
      </c>
      <c r="E270" s="2006"/>
      <c r="F270" s="2006"/>
      <c r="G270" s="2006"/>
      <c r="H270" s="2006"/>
      <c r="I270" s="2006"/>
      <c r="J270" s="2006"/>
      <c r="K270" s="2471"/>
      <c r="L270" s="124"/>
    </row>
    <row r="271" spans="1:12" ht="15.75" x14ac:dyDescent="0.25">
      <c r="A271" s="2004"/>
      <c r="B271" s="2005"/>
      <c r="C271" s="2006"/>
      <c r="D271" s="258">
        <f t="shared" ref="D271:D334" si="4">+C271*(100-E271)/100</f>
        <v>0</v>
      </c>
      <c r="E271" s="2006"/>
      <c r="F271" s="2006"/>
      <c r="G271" s="2006"/>
      <c r="H271" s="2006"/>
      <c r="I271" s="2006"/>
      <c r="J271" s="2006"/>
      <c r="K271" s="2471"/>
      <c r="L271" s="124"/>
    </row>
    <row r="272" spans="1:12" ht="15.75" x14ac:dyDescent="0.25">
      <c r="A272" s="2004"/>
      <c r="B272" s="2005"/>
      <c r="C272" s="2006"/>
      <c r="D272" s="258">
        <f t="shared" si="4"/>
        <v>0</v>
      </c>
      <c r="E272" s="2006"/>
      <c r="F272" s="2006"/>
      <c r="G272" s="2006"/>
      <c r="H272" s="2006"/>
      <c r="I272" s="2006"/>
      <c r="J272" s="2006"/>
      <c r="K272" s="2471"/>
      <c r="L272" s="124"/>
    </row>
    <row r="273" spans="1:12" ht="15.75" x14ac:dyDescent="0.25">
      <c r="A273" s="2004"/>
      <c r="B273" s="2005"/>
      <c r="C273" s="2006"/>
      <c r="D273" s="258">
        <f t="shared" si="4"/>
        <v>0</v>
      </c>
      <c r="E273" s="2006"/>
      <c r="F273" s="2006"/>
      <c r="G273" s="2006"/>
      <c r="H273" s="2006"/>
      <c r="I273" s="2006"/>
      <c r="J273" s="2006"/>
      <c r="K273" s="2471"/>
      <c r="L273" s="124"/>
    </row>
    <row r="274" spans="1:12" ht="15.75" x14ac:dyDescent="0.25">
      <c r="A274" s="2004"/>
      <c r="B274" s="2005"/>
      <c r="C274" s="2006"/>
      <c r="D274" s="258">
        <f t="shared" si="4"/>
        <v>0</v>
      </c>
      <c r="E274" s="2006"/>
      <c r="F274" s="2006"/>
      <c r="G274" s="2006"/>
      <c r="H274" s="2006"/>
      <c r="I274" s="2006"/>
      <c r="J274" s="2006"/>
      <c r="K274" s="2471"/>
      <c r="L274" s="124"/>
    </row>
    <row r="275" spans="1:12" ht="15.75" x14ac:dyDescent="0.25">
      <c r="A275" s="2004"/>
      <c r="B275" s="2005"/>
      <c r="C275" s="2006"/>
      <c r="D275" s="258">
        <f t="shared" si="4"/>
        <v>0</v>
      </c>
      <c r="E275" s="2006"/>
      <c r="F275" s="2006"/>
      <c r="G275" s="2006"/>
      <c r="H275" s="2006"/>
      <c r="I275" s="2006"/>
      <c r="J275" s="2006"/>
      <c r="K275" s="2471"/>
      <c r="L275" s="124"/>
    </row>
    <row r="276" spans="1:12" ht="15.75" x14ac:dyDescent="0.25">
      <c r="A276" s="2004"/>
      <c r="B276" s="2005"/>
      <c r="C276" s="2006"/>
      <c r="D276" s="258">
        <f t="shared" si="4"/>
        <v>0</v>
      </c>
      <c r="E276" s="2006"/>
      <c r="F276" s="2006"/>
      <c r="G276" s="2006"/>
      <c r="H276" s="2006"/>
      <c r="I276" s="2006"/>
      <c r="J276" s="2006"/>
      <c r="K276" s="2471"/>
      <c r="L276" s="124"/>
    </row>
    <row r="277" spans="1:12" ht="15.75" x14ac:dyDescent="0.25">
      <c r="A277" s="2004"/>
      <c r="B277" s="2005"/>
      <c r="C277" s="2006"/>
      <c r="D277" s="258">
        <f t="shared" si="4"/>
        <v>0</v>
      </c>
      <c r="E277" s="2006"/>
      <c r="F277" s="2006"/>
      <c r="G277" s="2006"/>
      <c r="H277" s="2006"/>
      <c r="I277" s="2006"/>
      <c r="J277" s="2006"/>
      <c r="K277" s="2471"/>
      <c r="L277" s="124"/>
    </row>
    <row r="278" spans="1:12" ht="15.75" x14ac:dyDescent="0.25">
      <c r="A278" s="2004"/>
      <c r="B278" s="2005"/>
      <c r="C278" s="2006"/>
      <c r="D278" s="258">
        <f t="shared" si="4"/>
        <v>0</v>
      </c>
      <c r="E278" s="2006"/>
      <c r="F278" s="2006"/>
      <c r="G278" s="2006"/>
      <c r="H278" s="2006"/>
      <c r="I278" s="2006"/>
      <c r="J278" s="2006"/>
      <c r="K278" s="2471"/>
      <c r="L278" s="124"/>
    </row>
    <row r="279" spans="1:12" ht="15.75" x14ac:dyDescent="0.25">
      <c r="A279" s="2004"/>
      <c r="B279" s="2005"/>
      <c r="C279" s="2006"/>
      <c r="D279" s="258">
        <f t="shared" si="4"/>
        <v>0</v>
      </c>
      <c r="E279" s="2006"/>
      <c r="F279" s="2006"/>
      <c r="G279" s="2006"/>
      <c r="H279" s="2006"/>
      <c r="I279" s="2006"/>
      <c r="J279" s="2006"/>
      <c r="K279" s="2471"/>
      <c r="L279" s="124"/>
    </row>
    <row r="280" spans="1:12" ht="15.75" x14ac:dyDescent="0.25">
      <c r="A280" s="2004"/>
      <c r="B280" s="2005"/>
      <c r="C280" s="2006"/>
      <c r="D280" s="258">
        <f t="shared" si="4"/>
        <v>0</v>
      </c>
      <c r="E280" s="2006"/>
      <c r="F280" s="2006"/>
      <c r="G280" s="2006"/>
      <c r="H280" s="2006"/>
      <c r="I280" s="2006"/>
      <c r="J280" s="2006"/>
      <c r="K280" s="2471"/>
      <c r="L280" s="124"/>
    </row>
    <row r="281" spans="1:12" ht="15.75" x14ac:dyDescent="0.25">
      <c r="A281" s="2004"/>
      <c r="B281" s="2005"/>
      <c r="C281" s="2006"/>
      <c r="D281" s="258">
        <f t="shared" si="4"/>
        <v>0</v>
      </c>
      <c r="E281" s="2006"/>
      <c r="F281" s="2006"/>
      <c r="G281" s="2006"/>
      <c r="H281" s="2006"/>
      <c r="I281" s="2006"/>
      <c r="J281" s="2006"/>
      <c r="K281" s="2471"/>
      <c r="L281" s="124"/>
    </row>
    <row r="282" spans="1:12" ht="15.75" x14ac:dyDescent="0.25">
      <c r="A282" s="2004"/>
      <c r="B282" s="2005"/>
      <c r="C282" s="2006"/>
      <c r="D282" s="258">
        <f t="shared" si="4"/>
        <v>0</v>
      </c>
      <c r="E282" s="2006"/>
      <c r="F282" s="2006"/>
      <c r="G282" s="2006"/>
      <c r="H282" s="2006"/>
      <c r="I282" s="2006"/>
      <c r="J282" s="2006"/>
      <c r="K282" s="2471"/>
      <c r="L282" s="124"/>
    </row>
    <row r="283" spans="1:12" ht="15.75" x14ac:dyDescent="0.25">
      <c r="A283" s="2004"/>
      <c r="B283" s="2005"/>
      <c r="C283" s="2006"/>
      <c r="D283" s="258">
        <f t="shared" si="4"/>
        <v>0</v>
      </c>
      <c r="E283" s="2006"/>
      <c r="F283" s="2006"/>
      <c r="G283" s="2006"/>
      <c r="H283" s="2006"/>
      <c r="I283" s="2006"/>
      <c r="J283" s="2006"/>
      <c r="K283" s="2471"/>
      <c r="L283" s="124"/>
    </row>
    <row r="284" spans="1:12" ht="15.75" x14ac:dyDescent="0.25">
      <c r="A284" s="2004"/>
      <c r="B284" s="2005"/>
      <c r="C284" s="2006"/>
      <c r="D284" s="258">
        <f t="shared" si="4"/>
        <v>0</v>
      </c>
      <c r="E284" s="2006"/>
      <c r="F284" s="2006"/>
      <c r="G284" s="2006"/>
      <c r="H284" s="2006"/>
      <c r="I284" s="2006"/>
      <c r="J284" s="2006"/>
      <c r="K284" s="2471"/>
      <c r="L284" s="124"/>
    </row>
    <row r="285" spans="1:12" ht="15.75" x14ac:dyDescent="0.25">
      <c r="A285" s="2004"/>
      <c r="B285" s="2005"/>
      <c r="C285" s="2006"/>
      <c r="D285" s="258">
        <f t="shared" si="4"/>
        <v>0</v>
      </c>
      <c r="E285" s="2006"/>
      <c r="F285" s="2006"/>
      <c r="G285" s="2006"/>
      <c r="H285" s="2006"/>
      <c r="I285" s="2006"/>
      <c r="J285" s="2006"/>
      <c r="K285" s="2471"/>
      <c r="L285" s="124"/>
    </row>
    <row r="286" spans="1:12" ht="15.75" x14ac:dyDescent="0.25">
      <c r="A286" s="2004"/>
      <c r="B286" s="2005"/>
      <c r="C286" s="2006"/>
      <c r="D286" s="258">
        <f t="shared" si="4"/>
        <v>0</v>
      </c>
      <c r="E286" s="2006"/>
      <c r="F286" s="2006"/>
      <c r="G286" s="2006"/>
      <c r="H286" s="2006"/>
      <c r="I286" s="2006"/>
      <c r="J286" s="2006"/>
      <c r="K286" s="2471"/>
      <c r="L286" s="124"/>
    </row>
    <row r="287" spans="1:12" ht="15.75" x14ac:dyDescent="0.25">
      <c r="A287" s="2004"/>
      <c r="B287" s="2005"/>
      <c r="C287" s="2006"/>
      <c r="D287" s="258">
        <f t="shared" si="4"/>
        <v>0</v>
      </c>
      <c r="E287" s="2006"/>
      <c r="F287" s="2006"/>
      <c r="G287" s="2006"/>
      <c r="H287" s="2006"/>
      <c r="I287" s="2006"/>
      <c r="J287" s="2006"/>
      <c r="K287" s="2471"/>
      <c r="L287" s="124"/>
    </row>
    <row r="288" spans="1:12" ht="15.75" x14ac:dyDescent="0.25">
      <c r="A288" s="2004"/>
      <c r="B288" s="2005"/>
      <c r="C288" s="2006"/>
      <c r="D288" s="258">
        <f t="shared" si="4"/>
        <v>0</v>
      </c>
      <c r="E288" s="2006"/>
      <c r="F288" s="2006"/>
      <c r="G288" s="2006"/>
      <c r="H288" s="2006"/>
      <c r="I288" s="2006"/>
      <c r="J288" s="2006"/>
      <c r="K288" s="2471"/>
      <c r="L288" s="124"/>
    </row>
    <row r="289" spans="1:12" ht="15.75" x14ac:dyDescent="0.25">
      <c r="A289" s="2004"/>
      <c r="B289" s="2005"/>
      <c r="C289" s="2006"/>
      <c r="D289" s="258">
        <f t="shared" si="4"/>
        <v>0</v>
      </c>
      <c r="E289" s="2006"/>
      <c r="F289" s="2006"/>
      <c r="G289" s="2006"/>
      <c r="H289" s="2006"/>
      <c r="I289" s="2006"/>
      <c r="J289" s="2006"/>
      <c r="K289" s="2471"/>
      <c r="L289" s="124"/>
    </row>
    <row r="290" spans="1:12" ht="15.75" x14ac:dyDescent="0.25">
      <c r="A290" s="2004"/>
      <c r="B290" s="2005"/>
      <c r="C290" s="2006"/>
      <c r="D290" s="258">
        <f t="shared" si="4"/>
        <v>0</v>
      </c>
      <c r="E290" s="2006"/>
      <c r="F290" s="2006"/>
      <c r="G290" s="2006"/>
      <c r="H290" s="2006"/>
      <c r="I290" s="2006"/>
      <c r="J290" s="2006"/>
      <c r="K290" s="2471"/>
      <c r="L290" s="124"/>
    </row>
    <row r="291" spans="1:12" ht="15.75" x14ac:dyDescent="0.25">
      <c r="A291" s="2004"/>
      <c r="B291" s="2005"/>
      <c r="C291" s="2006"/>
      <c r="D291" s="258">
        <f t="shared" si="4"/>
        <v>0</v>
      </c>
      <c r="E291" s="2006"/>
      <c r="F291" s="2006"/>
      <c r="G291" s="2006"/>
      <c r="H291" s="2006"/>
      <c r="I291" s="2006"/>
      <c r="J291" s="2006"/>
      <c r="K291" s="2471"/>
      <c r="L291" s="124"/>
    </row>
    <row r="292" spans="1:12" ht="15.75" x14ac:dyDescent="0.25">
      <c r="A292" s="2004"/>
      <c r="B292" s="2005"/>
      <c r="C292" s="2006"/>
      <c r="D292" s="258">
        <f t="shared" si="4"/>
        <v>0</v>
      </c>
      <c r="E292" s="2006"/>
      <c r="F292" s="2006"/>
      <c r="G292" s="2006"/>
      <c r="H292" s="2006"/>
      <c r="I292" s="2006"/>
      <c r="J292" s="2006"/>
      <c r="K292" s="2471"/>
      <c r="L292" s="124"/>
    </row>
    <row r="293" spans="1:12" ht="15.75" x14ac:dyDescent="0.25">
      <c r="A293" s="2004"/>
      <c r="B293" s="2005"/>
      <c r="C293" s="2006"/>
      <c r="D293" s="258">
        <f t="shared" si="4"/>
        <v>0</v>
      </c>
      <c r="E293" s="2006"/>
      <c r="F293" s="2006"/>
      <c r="G293" s="2006"/>
      <c r="H293" s="2006"/>
      <c r="I293" s="2006"/>
      <c r="J293" s="2006"/>
      <c r="K293" s="2471"/>
      <c r="L293" s="124"/>
    </row>
    <row r="294" spans="1:12" ht="15.75" x14ac:dyDescent="0.25">
      <c r="A294" s="2004"/>
      <c r="B294" s="2005"/>
      <c r="C294" s="2006"/>
      <c r="D294" s="258">
        <f t="shared" si="4"/>
        <v>0</v>
      </c>
      <c r="E294" s="2006"/>
      <c r="F294" s="2006"/>
      <c r="G294" s="2006"/>
      <c r="H294" s="2006"/>
      <c r="I294" s="2006"/>
      <c r="J294" s="2006"/>
      <c r="K294" s="2471"/>
      <c r="L294" s="124"/>
    </row>
    <row r="295" spans="1:12" ht="15.75" x14ac:dyDescent="0.25">
      <c r="A295" s="2004"/>
      <c r="B295" s="2005"/>
      <c r="C295" s="2006"/>
      <c r="D295" s="258">
        <f t="shared" si="4"/>
        <v>0</v>
      </c>
      <c r="E295" s="2006"/>
      <c r="F295" s="2006"/>
      <c r="G295" s="2006"/>
      <c r="H295" s="2006"/>
      <c r="I295" s="2006"/>
      <c r="J295" s="2006"/>
      <c r="K295" s="2471"/>
      <c r="L295" s="124"/>
    </row>
    <row r="296" spans="1:12" ht="15.75" x14ac:dyDescent="0.25">
      <c r="A296" s="2004"/>
      <c r="B296" s="2005"/>
      <c r="C296" s="2006"/>
      <c r="D296" s="258">
        <f t="shared" si="4"/>
        <v>0</v>
      </c>
      <c r="E296" s="2006"/>
      <c r="F296" s="2006"/>
      <c r="G296" s="2006"/>
      <c r="H296" s="2006"/>
      <c r="I296" s="2006"/>
      <c r="J296" s="2006"/>
      <c r="K296" s="2471"/>
      <c r="L296" s="124"/>
    </row>
    <row r="297" spans="1:12" ht="15.75" x14ac:dyDescent="0.25">
      <c r="A297" s="2004"/>
      <c r="B297" s="2005"/>
      <c r="C297" s="2006"/>
      <c r="D297" s="258">
        <f t="shared" si="4"/>
        <v>0</v>
      </c>
      <c r="E297" s="2006"/>
      <c r="F297" s="2006"/>
      <c r="G297" s="2006"/>
      <c r="H297" s="2006"/>
      <c r="I297" s="2006"/>
      <c r="J297" s="2006"/>
      <c r="K297" s="2471"/>
      <c r="L297" s="124"/>
    </row>
    <row r="298" spans="1:12" ht="15.75" x14ac:dyDescent="0.25">
      <c r="A298" s="2004"/>
      <c r="B298" s="2005"/>
      <c r="C298" s="2006"/>
      <c r="D298" s="258">
        <f t="shared" si="4"/>
        <v>0</v>
      </c>
      <c r="E298" s="2006"/>
      <c r="F298" s="2006"/>
      <c r="G298" s="2006"/>
      <c r="H298" s="2006"/>
      <c r="I298" s="2006"/>
      <c r="J298" s="2006"/>
      <c r="K298" s="2471"/>
      <c r="L298" s="124"/>
    </row>
    <row r="299" spans="1:12" ht="15.75" x14ac:dyDescent="0.25">
      <c r="A299" s="2004"/>
      <c r="B299" s="2005"/>
      <c r="C299" s="2006"/>
      <c r="D299" s="258">
        <f t="shared" si="4"/>
        <v>0</v>
      </c>
      <c r="E299" s="2006"/>
      <c r="F299" s="2006"/>
      <c r="G299" s="2006"/>
      <c r="H299" s="2006"/>
      <c r="I299" s="2006"/>
      <c r="J299" s="2006"/>
      <c r="K299" s="2471"/>
      <c r="L299" s="124"/>
    </row>
    <row r="300" spans="1:12" ht="15.75" x14ac:dyDescent="0.25">
      <c r="A300" s="2004"/>
      <c r="B300" s="2005"/>
      <c r="C300" s="2006"/>
      <c r="D300" s="258">
        <f t="shared" si="4"/>
        <v>0</v>
      </c>
      <c r="E300" s="2006"/>
      <c r="F300" s="2006"/>
      <c r="G300" s="2006"/>
      <c r="H300" s="2006"/>
      <c r="I300" s="2006"/>
      <c r="J300" s="2006"/>
      <c r="K300" s="2471"/>
      <c r="L300" s="124"/>
    </row>
    <row r="301" spans="1:12" ht="15.75" x14ac:dyDescent="0.25">
      <c r="A301" s="2004"/>
      <c r="B301" s="2005"/>
      <c r="C301" s="2006"/>
      <c r="D301" s="258">
        <f t="shared" si="4"/>
        <v>0</v>
      </c>
      <c r="E301" s="2006"/>
      <c r="F301" s="2006"/>
      <c r="G301" s="2006"/>
      <c r="H301" s="2006"/>
      <c r="I301" s="2006"/>
      <c r="J301" s="2006"/>
      <c r="K301" s="2471"/>
      <c r="L301" s="124"/>
    </row>
    <row r="302" spans="1:12" ht="15.75" x14ac:dyDescent="0.25">
      <c r="A302" s="2004"/>
      <c r="B302" s="2005"/>
      <c r="C302" s="2006"/>
      <c r="D302" s="258">
        <f t="shared" si="4"/>
        <v>0</v>
      </c>
      <c r="E302" s="2006"/>
      <c r="F302" s="2006"/>
      <c r="G302" s="2006"/>
      <c r="H302" s="2006"/>
      <c r="I302" s="2006"/>
      <c r="J302" s="2006"/>
      <c r="K302" s="2471"/>
      <c r="L302" s="124"/>
    </row>
    <row r="303" spans="1:12" ht="15.75" x14ac:dyDescent="0.25">
      <c r="A303" s="2004"/>
      <c r="B303" s="2005"/>
      <c r="C303" s="2006"/>
      <c r="D303" s="258">
        <f t="shared" si="4"/>
        <v>0</v>
      </c>
      <c r="E303" s="2006"/>
      <c r="F303" s="2006"/>
      <c r="G303" s="2006"/>
      <c r="H303" s="2006"/>
      <c r="I303" s="2006"/>
      <c r="J303" s="2006"/>
      <c r="K303" s="2471"/>
      <c r="L303" s="124"/>
    </row>
    <row r="304" spans="1:12" ht="15.75" x14ac:dyDescent="0.25">
      <c r="A304" s="2004"/>
      <c r="B304" s="2005"/>
      <c r="C304" s="2006"/>
      <c r="D304" s="258">
        <f t="shared" si="4"/>
        <v>0</v>
      </c>
      <c r="E304" s="2006"/>
      <c r="F304" s="2006"/>
      <c r="G304" s="2006"/>
      <c r="H304" s="2006"/>
      <c r="I304" s="2006"/>
      <c r="J304" s="2006"/>
      <c r="K304" s="2471"/>
      <c r="L304" s="124"/>
    </row>
    <row r="305" spans="1:12" ht="15.75" x14ac:dyDescent="0.25">
      <c r="A305" s="2004"/>
      <c r="B305" s="2005"/>
      <c r="C305" s="2006"/>
      <c r="D305" s="258">
        <f t="shared" si="4"/>
        <v>0</v>
      </c>
      <c r="E305" s="2006"/>
      <c r="F305" s="2006"/>
      <c r="G305" s="2006"/>
      <c r="H305" s="2006"/>
      <c r="I305" s="2006"/>
      <c r="J305" s="2006"/>
      <c r="K305" s="2471"/>
      <c r="L305" s="124"/>
    </row>
    <row r="306" spans="1:12" ht="15.75" x14ac:dyDescent="0.25">
      <c r="A306" s="2004"/>
      <c r="B306" s="2005"/>
      <c r="C306" s="2006"/>
      <c r="D306" s="258">
        <f t="shared" si="4"/>
        <v>0</v>
      </c>
      <c r="E306" s="2006"/>
      <c r="F306" s="2006"/>
      <c r="G306" s="2006"/>
      <c r="H306" s="2006"/>
      <c r="I306" s="2006"/>
      <c r="J306" s="2006"/>
      <c r="K306" s="2471"/>
      <c r="L306" s="124"/>
    </row>
    <row r="307" spans="1:12" ht="15.75" x14ac:dyDescent="0.25">
      <c r="A307" s="2004"/>
      <c r="B307" s="2005"/>
      <c r="C307" s="2006"/>
      <c r="D307" s="258">
        <f t="shared" si="4"/>
        <v>0</v>
      </c>
      <c r="E307" s="2006"/>
      <c r="F307" s="2006"/>
      <c r="G307" s="2006"/>
      <c r="H307" s="2006"/>
      <c r="I307" s="2006"/>
      <c r="J307" s="2006"/>
      <c r="K307" s="2471"/>
      <c r="L307" s="124"/>
    </row>
    <row r="308" spans="1:12" ht="15.75" x14ac:dyDescent="0.25">
      <c r="A308" s="2004"/>
      <c r="B308" s="2005"/>
      <c r="C308" s="2006"/>
      <c r="D308" s="258">
        <f t="shared" si="4"/>
        <v>0</v>
      </c>
      <c r="E308" s="2006"/>
      <c r="F308" s="2006"/>
      <c r="G308" s="2006"/>
      <c r="H308" s="2006"/>
      <c r="I308" s="2006"/>
      <c r="J308" s="2006"/>
      <c r="K308" s="2471"/>
      <c r="L308" s="124"/>
    </row>
    <row r="309" spans="1:12" ht="15.75" x14ac:dyDescent="0.25">
      <c r="A309" s="2004"/>
      <c r="B309" s="2005"/>
      <c r="C309" s="2006"/>
      <c r="D309" s="258">
        <f t="shared" si="4"/>
        <v>0</v>
      </c>
      <c r="E309" s="2006"/>
      <c r="F309" s="2006"/>
      <c r="G309" s="2006"/>
      <c r="H309" s="2006"/>
      <c r="I309" s="2006"/>
      <c r="J309" s="2006"/>
      <c r="K309" s="2471"/>
      <c r="L309" s="124"/>
    </row>
    <row r="310" spans="1:12" ht="15.75" x14ac:dyDescent="0.25">
      <c r="A310" s="2004"/>
      <c r="B310" s="2005"/>
      <c r="C310" s="2006"/>
      <c r="D310" s="258">
        <f t="shared" si="4"/>
        <v>0</v>
      </c>
      <c r="E310" s="2006"/>
      <c r="F310" s="2006"/>
      <c r="G310" s="2006"/>
      <c r="H310" s="2006"/>
      <c r="I310" s="2006"/>
      <c r="J310" s="2006"/>
      <c r="K310" s="2471"/>
      <c r="L310" s="124"/>
    </row>
    <row r="311" spans="1:12" ht="15.75" x14ac:dyDescent="0.25">
      <c r="A311" s="2004"/>
      <c r="B311" s="2005"/>
      <c r="C311" s="2006"/>
      <c r="D311" s="258">
        <f t="shared" si="4"/>
        <v>0</v>
      </c>
      <c r="E311" s="2006"/>
      <c r="F311" s="2006"/>
      <c r="G311" s="2006"/>
      <c r="H311" s="2006"/>
      <c r="I311" s="2006"/>
      <c r="J311" s="2006"/>
      <c r="K311" s="2471"/>
      <c r="L311" s="124"/>
    </row>
    <row r="312" spans="1:12" ht="15.75" x14ac:dyDescent="0.25">
      <c r="A312" s="2004"/>
      <c r="B312" s="2005"/>
      <c r="C312" s="2006"/>
      <c r="D312" s="258">
        <f t="shared" si="4"/>
        <v>0</v>
      </c>
      <c r="E312" s="2006"/>
      <c r="F312" s="2006"/>
      <c r="G312" s="2006"/>
      <c r="H312" s="2006"/>
      <c r="I312" s="2006"/>
      <c r="J312" s="2006"/>
      <c r="K312" s="2471"/>
      <c r="L312" s="124"/>
    </row>
    <row r="313" spans="1:12" ht="15.75" x14ac:dyDescent="0.25">
      <c r="A313" s="2004"/>
      <c r="B313" s="2005"/>
      <c r="C313" s="2006"/>
      <c r="D313" s="258">
        <f t="shared" si="4"/>
        <v>0</v>
      </c>
      <c r="E313" s="2006"/>
      <c r="F313" s="2006"/>
      <c r="G313" s="2006"/>
      <c r="H313" s="2006"/>
      <c r="I313" s="2006"/>
      <c r="J313" s="2006"/>
      <c r="K313" s="2471"/>
      <c r="L313" s="124"/>
    </row>
    <row r="314" spans="1:12" ht="15.75" x14ac:dyDescent="0.25">
      <c r="A314" s="2004"/>
      <c r="B314" s="2005"/>
      <c r="C314" s="2006"/>
      <c r="D314" s="258">
        <f t="shared" si="4"/>
        <v>0</v>
      </c>
      <c r="E314" s="2006"/>
      <c r="F314" s="2006"/>
      <c r="G314" s="2006"/>
      <c r="H314" s="2006"/>
      <c r="I314" s="2006"/>
      <c r="J314" s="2006"/>
      <c r="K314" s="2471"/>
      <c r="L314" s="124"/>
    </row>
    <row r="315" spans="1:12" ht="15.75" x14ac:dyDescent="0.25">
      <c r="A315" s="2004"/>
      <c r="B315" s="2005"/>
      <c r="C315" s="2006"/>
      <c r="D315" s="258">
        <f t="shared" si="4"/>
        <v>0</v>
      </c>
      <c r="E315" s="2006"/>
      <c r="F315" s="2006"/>
      <c r="G315" s="2006"/>
      <c r="H315" s="2006"/>
      <c r="I315" s="2006"/>
      <c r="J315" s="2006"/>
      <c r="K315" s="2471"/>
      <c r="L315" s="124"/>
    </row>
    <row r="316" spans="1:12" ht="15.75" x14ac:dyDescent="0.25">
      <c r="A316" s="2004"/>
      <c r="B316" s="2005"/>
      <c r="C316" s="2006"/>
      <c r="D316" s="258">
        <f t="shared" si="4"/>
        <v>0</v>
      </c>
      <c r="E316" s="2006"/>
      <c r="F316" s="2006"/>
      <c r="G316" s="2006"/>
      <c r="H316" s="2006"/>
      <c r="I316" s="2006"/>
      <c r="J316" s="2006"/>
      <c r="K316" s="2471"/>
      <c r="L316" s="124"/>
    </row>
    <row r="317" spans="1:12" ht="15.75" x14ac:dyDescent="0.25">
      <c r="A317" s="2004"/>
      <c r="B317" s="2005"/>
      <c r="C317" s="2006"/>
      <c r="D317" s="258">
        <f t="shared" si="4"/>
        <v>0</v>
      </c>
      <c r="E317" s="2006"/>
      <c r="F317" s="2006"/>
      <c r="G317" s="2006"/>
      <c r="H317" s="2006"/>
      <c r="I317" s="2006"/>
      <c r="J317" s="2006"/>
      <c r="K317" s="2471"/>
      <c r="L317" s="124"/>
    </row>
    <row r="318" spans="1:12" ht="15.75" x14ac:dyDescent="0.25">
      <c r="A318" s="2004"/>
      <c r="B318" s="2005"/>
      <c r="C318" s="2006"/>
      <c r="D318" s="258">
        <f t="shared" si="4"/>
        <v>0</v>
      </c>
      <c r="E318" s="2006"/>
      <c r="F318" s="2006"/>
      <c r="G318" s="2006"/>
      <c r="H318" s="2006"/>
      <c r="I318" s="2006"/>
      <c r="J318" s="2006"/>
      <c r="K318" s="2471"/>
      <c r="L318" s="124"/>
    </row>
    <row r="319" spans="1:12" ht="15.75" x14ac:dyDescent="0.25">
      <c r="A319" s="2004"/>
      <c r="B319" s="2005"/>
      <c r="C319" s="2006"/>
      <c r="D319" s="258">
        <f t="shared" si="4"/>
        <v>0</v>
      </c>
      <c r="E319" s="2006"/>
      <c r="F319" s="2006"/>
      <c r="G319" s="2006"/>
      <c r="H319" s="2006"/>
      <c r="I319" s="2006"/>
      <c r="J319" s="2006"/>
      <c r="K319" s="2471"/>
      <c r="L319" s="124"/>
    </row>
    <row r="320" spans="1:12" ht="15.75" x14ac:dyDescent="0.25">
      <c r="A320" s="2004"/>
      <c r="B320" s="2005"/>
      <c r="C320" s="2006"/>
      <c r="D320" s="258">
        <f t="shared" si="4"/>
        <v>0</v>
      </c>
      <c r="E320" s="2006"/>
      <c r="F320" s="2006"/>
      <c r="G320" s="2006"/>
      <c r="H320" s="2006"/>
      <c r="I320" s="2006"/>
      <c r="J320" s="2006"/>
      <c r="K320" s="2471"/>
      <c r="L320" s="124"/>
    </row>
    <row r="321" spans="1:12" ht="15.75" x14ac:dyDescent="0.25">
      <c r="A321" s="2004"/>
      <c r="B321" s="2005"/>
      <c r="C321" s="2006"/>
      <c r="D321" s="258">
        <f t="shared" si="4"/>
        <v>0</v>
      </c>
      <c r="E321" s="2006"/>
      <c r="F321" s="2006"/>
      <c r="G321" s="2006"/>
      <c r="H321" s="2006"/>
      <c r="I321" s="2006"/>
      <c r="J321" s="2006"/>
      <c r="K321" s="2471"/>
      <c r="L321" s="124"/>
    </row>
    <row r="322" spans="1:12" ht="15.75" x14ac:dyDescent="0.25">
      <c r="A322" s="2004"/>
      <c r="B322" s="2005"/>
      <c r="C322" s="2006"/>
      <c r="D322" s="258">
        <f t="shared" si="4"/>
        <v>0</v>
      </c>
      <c r="E322" s="2006"/>
      <c r="F322" s="2006"/>
      <c r="G322" s="2006"/>
      <c r="H322" s="2006"/>
      <c r="I322" s="2006"/>
      <c r="J322" s="2006"/>
      <c r="K322" s="2471"/>
      <c r="L322" s="124"/>
    </row>
    <row r="323" spans="1:12" ht="15.75" x14ac:dyDescent="0.25">
      <c r="A323" s="2004"/>
      <c r="B323" s="2005"/>
      <c r="C323" s="2006"/>
      <c r="D323" s="258">
        <f t="shared" si="4"/>
        <v>0</v>
      </c>
      <c r="E323" s="2006"/>
      <c r="F323" s="2006"/>
      <c r="G323" s="2006"/>
      <c r="H323" s="2006"/>
      <c r="I323" s="2006"/>
      <c r="J323" s="2006"/>
      <c r="K323" s="2471"/>
      <c r="L323" s="124"/>
    </row>
    <row r="324" spans="1:12" ht="15.75" x14ac:dyDescent="0.25">
      <c r="A324" s="2004"/>
      <c r="B324" s="2005"/>
      <c r="C324" s="2006"/>
      <c r="D324" s="258">
        <f t="shared" si="4"/>
        <v>0</v>
      </c>
      <c r="E324" s="2006"/>
      <c r="F324" s="2006"/>
      <c r="G324" s="2006"/>
      <c r="H324" s="2006"/>
      <c r="I324" s="2006"/>
      <c r="J324" s="2006"/>
      <c r="K324" s="2471"/>
      <c r="L324" s="124"/>
    </row>
    <row r="325" spans="1:12" ht="15.75" x14ac:dyDescent="0.25">
      <c r="A325" s="2004"/>
      <c r="B325" s="2005"/>
      <c r="C325" s="2006"/>
      <c r="D325" s="258">
        <f t="shared" si="4"/>
        <v>0</v>
      </c>
      <c r="E325" s="2006"/>
      <c r="F325" s="2006"/>
      <c r="G325" s="2006"/>
      <c r="H325" s="2006"/>
      <c r="I325" s="2006"/>
      <c r="J325" s="2006"/>
      <c r="K325" s="2471"/>
      <c r="L325" s="124"/>
    </row>
    <row r="326" spans="1:12" ht="15.75" x14ac:dyDescent="0.25">
      <c r="A326" s="2004"/>
      <c r="B326" s="2005"/>
      <c r="C326" s="2006"/>
      <c r="D326" s="258">
        <f t="shared" si="4"/>
        <v>0</v>
      </c>
      <c r="E326" s="2006"/>
      <c r="F326" s="2006"/>
      <c r="G326" s="2006"/>
      <c r="H326" s="2006"/>
      <c r="I326" s="2006"/>
      <c r="J326" s="2006"/>
      <c r="K326" s="2471"/>
      <c r="L326" s="124"/>
    </row>
    <row r="327" spans="1:12" ht="15.75" x14ac:dyDescent="0.25">
      <c r="A327" s="2004"/>
      <c r="B327" s="2005"/>
      <c r="C327" s="2006"/>
      <c r="D327" s="258">
        <f t="shared" si="4"/>
        <v>0</v>
      </c>
      <c r="E327" s="2006"/>
      <c r="F327" s="2006"/>
      <c r="G327" s="2006"/>
      <c r="H327" s="2006"/>
      <c r="I327" s="2006"/>
      <c r="J327" s="2006"/>
      <c r="K327" s="2471"/>
      <c r="L327" s="124"/>
    </row>
    <row r="328" spans="1:12" ht="15.75" x14ac:dyDescent="0.25">
      <c r="A328" s="2004"/>
      <c r="B328" s="2005"/>
      <c r="C328" s="2006"/>
      <c r="D328" s="258">
        <f t="shared" si="4"/>
        <v>0</v>
      </c>
      <c r="E328" s="2006"/>
      <c r="F328" s="2006"/>
      <c r="G328" s="2006"/>
      <c r="H328" s="2006"/>
      <c r="I328" s="2006"/>
      <c r="J328" s="2006"/>
      <c r="K328" s="2471"/>
      <c r="L328" s="124"/>
    </row>
    <row r="329" spans="1:12" ht="15.75" x14ac:dyDescent="0.25">
      <c r="A329" s="2004"/>
      <c r="B329" s="2005"/>
      <c r="C329" s="2006"/>
      <c r="D329" s="258">
        <f t="shared" si="4"/>
        <v>0</v>
      </c>
      <c r="E329" s="2006"/>
      <c r="F329" s="2006"/>
      <c r="G329" s="2006"/>
      <c r="H329" s="2006"/>
      <c r="I329" s="2006"/>
      <c r="J329" s="2006"/>
      <c r="K329" s="2471"/>
      <c r="L329" s="124"/>
    </row>
    <row r="330" spans="1:12" ht="15.75" x14ac:dyDescent="0.25">
      <c r="A330" s="2004"/>
      <c r="B330" s="2005"/>
      <c r="C330" s="2006"/>
      <c r="D330" s="258">
        <f t="shared" si="4"/>
        <v>0</v>
      </c>
      <c r="E330" s="2006"/>
      <c r="F330" s="2006"/>
      <c r="G330" s="2006"/>
      <c r="H330" s="2006"/>
      <c r="I330" s="2006"/>
      <c r="J330" s="2006"/>
      <c r="K330" s="2471"/>
      <c r="L330" s="124"/>
    </row>
    <row r="331" spans="1:12" ht="15.75" x14ac:dyDescent="0.25">
      <c r="A331" s="2004"/>
      <c r="B331" s="2005"/>
      <c r="C331" s="2006"/>
      <c r="D331" s="258">
        <f t="shared" si="4"/>
        <v>0</v>
      </c>
      <c r="E331" s="2006"/>
      <c r="F331" s="2006"/>
      <c r="G331" s="2006"/>
      <c r="H331" s="2006"/>
      <c r="I331" s="2006"/>
      <c r="J331" s="2006"/>
      <c r="K331" s="2471"/>
      <c r="L331" s="124"/>
    </row>
    <row r="332" spans="1:12" ht="15.75" x14ac:dyDescent="0.25">
      <c r="A332" s="2004"/>
      <c r="B332" s="2005"/>
      <c r="C332" s="2006"/>
      <c r="D332" s="258">
        <f t="shared" si="4"/>
        <v>0</v>
      </c>
      <c r="E332" s="2006"/>
      <c r="F332" s="2006"/>
      <c r="G332" s="2006"/>
      <c r="H332" s="2006"/>
      <c r="I332" s="2006"/>
      <c r="J332" s="2006"/>
      <c r="K332" s="2471"/>
      <c r="L332" s="124"/>
    </row>
    <row r="333" spans="1:12" ht="15.75" x14ac:dyDescent="0.25">
      <c r="A333" s="2004"/>
      <c r="B333" s="2005"/>
      <c r="C333" s="2006"/>
      <c r="D333" s="258">
        <f t="shared" si="4"/>
        <v>0</v>
      </c>
      <c r="E333" s="2006"/>
      <c r="F333" s="2006"/>
      <c r="G333" s="2006"/>
      <c r="H333" s="2006"/>
      <c r="I333" s="2006"/>
      <c r="J333" s="2006"/>
      <c r="K333" s="2471"/>
      <c r="L333" s="124"/>
    </row>
    <row r="334" spans="1:12" ht="15.75" x14ac:dyDescent="0.25">
      <c r="A334" s="2004"/>
      <c r="B334" s="2005"/>
      <c r="C334" s="2006"/>
      <c r="D334" s="258">
        <f t="shared" si="4"/>
        <v>0</v>
      </c>
      <c r="E334" s="2006"/>
      <c r="F334" s="2006"/>
      <c r="G334" s="2006"/>
      <c r="H334" s="2006"/>
      <c r="I334" s="2006"/>
      <c r="J334" s="2006"/>
      <c r="K334" s="2471"/>
      <c r="L334" s="124"/>
    </row>
    <row r="335" spans="1:12" ht="15.75" x14ac:dyDescent="0.25">
      <c r="A335" s="2004"/>
      <c r="B335" s="2005"/>
      <c r="C335" s="2006"/>
      <c r="D335" s="258">
        <f t="shared" ref="D335:D398" si="5">+C335*(100-E335)/100</f>
        <v>0</v>
      </c>
      <c r="E335" s="2006"/>
      <c r="F335" s="2006"/>
      <c r="G335" s="2006"/>
      <c r="H335" s="2006"/>
      <c r="I335" s="2006"/>
      <c r="J335" s="2006"/>
      <c r="K335" s="2471"/>
      <c r="L335" s="124"/>
    </row>
    <row r="336" spans="1:12" ht="15.75" x14ac:dyDescent="0.25">
      <c r="A336" s="2004"/>
      <c r="B336" s="2005"/>
      <c r="C336" s="2006"/>
      <c r="D336" s="258">
        <f t="shared" si="5"/>
        <v>0</v>
      </c>
      <c r="E336" s="2006"/>
      <c r="F336" s="2006"/>
      <c r="G336" s="2006"/>
      <c r="H336" s="2006"/>
      <c r="I336" s="2006"/>
      <c r="J336" s="2006"/>
      <c r="K336" s="2471"/>
      <c r="L336" s="124"/>
    </row>
    <row r="337" spans="1:12" ht="15.75" x14ac:dyDescent="0.25">
      <c r="A337" s="2004"/>
      <c r="B337" s="2005"/>
      <c r="C337" s="2006"/>
      <c r="D337" s="258">
        <f t="shared" si="5"/>
        <v>0</v>
      </c>
      <c r="E337" s="2006"/>
      <c r="F337" s="2006"/>
      <c r="G337" s="2006"/>
      <c r="H337" s="2006"/>
      <c r="I337" s="2006"/>
      <c r="J337" s="2006"/>
      <c r="K337" s="2471"/>
      <c r="L337" s="124"/>
    </row>
    <row r="338" spans="1:12" ht="15.75" x14ac:dyDescent="0.25">
      <c r="A338" s="2004"/>
      <c r="B338" s="2005"/>
      <c r="C338" s="2006"/>
      <c r="D338" s="258">
        <f t="shared" si="5"/>
        <v>0</v>
      </c>
      <c r="E338" s="2006"/>
      <c r="F338" s="2006"/>
      <c r="G338" s="2006"/>
      <c r="H338" s="2006"/>
      <c r="I338" s="2006"/>
      <c r="J338" s="2006"/>
      <c r="K338" s="2471"/>
      <c r="L338" s="124"/>
    </row>
    <row r="339" spans="1:12" ht="15.75" x14ac:dyDescent="0.25">
      <c r="A339" s="2004"/>
      <c r="B339" s="2005"/>
      <c r="C339" s="2006"/>
      <c r="D339" s="258">
        <f t="shared" si="5"/>
        <v>0</v>
      </c>
      <c r="E339" s="2006"/>
      <c r="F339" s="2006"/>
      <c r="G339" s="2006"/>
      <c r="H339" s="2006"/>
      <c r="I339" s="2006"/>
      <c r="J339" s="2006"/>
      <c r="K339" s="2471"/>
      <c r="L339" s="124"/>
    </row>
    <row r="340" spans="1:12" ht="15.75" x14ac:dyDescent="0.25">
      <c r="A340" s="2004"/>
      <c r="B340" s="2005"/>
      <c r="C340" s="2006"/>
      <c r="D340" s="258">
        <f t="shared" si="5"/>
        <v>0</v>
      </c>
      <c r="E340" s="2006"/>
      <c r="F340" s="2006"/>
      <c r="G340" s="2006"/>
      <c r="H340" s="2006"/>
      <c r="I340" s="2006"/>
      <c r="J340" s="2006"/>
      <c r="K340" s="2471"/>
      <c r="L340" s="124"/>
    </row>
    <row r="341" spans="1:12" ht="15.75" x14ac:dyDescent="0.25">
      <c r="A341" s="2004"/>
      <c r="B341" s="2005"/>
      <c r="C341" s="2006"/>
      <c r="D341" s="258">
        <f t="shared" si="5"/>
        <v>0</v>
      </c>
      <c r="E341" s="2006"/>
      <c r="F341" s="2006"/>
      <c r="G341" s="2006"/>
      <c r="H341" s="2006"/>
      <c r="I341" s="2006"/>
      <c r="J341" s="2006"/>
      <c r="K341" s="2471"/>
      <c r="L341" s="124"/>
    </row>
    <row r="342" spans="1:12" ht="15.75" x14ac:dyDescent="0.25">
      <c r="A342" s="2004"/>
      <c r="B342" s="2005"/>
      <c r="C342" s="2006"/>
      <c r="D342" s="258">
        <f t="shared" si="5"/>
        <v>0</v>
      </c>
      <c r="E342" s="2006"/>
      <c r="F342" s="2006"/>
      <c r="G342" s="2006"/>
      <c r="H342" s="2006"/>
      <c r="I342" s="2006"/>
      <c r="J342" s="2006"/>
      <c r="K342" s="2471"/>
      <c r="L342" s="124"/>
    </row>
    <row r="343" spans="1:12" ht="15.75" x14ac:dyDescent="0.25">
      <c r="A343" s="2004"/>
      <c r="B343" s="2005"/>
      <c r="C343" s="2006"/>
      <c r="D343" s="258">
        <f t="shared" si="5"/>
        <v>0</v>
      </c>
      <c r="E343" s="2006"/>
      <c r="F343" s="2006"/>
      <c r="G343" s="2006"/>
      <c r="H343" s="2006"/>
      <c r="I343" s="2006"/>
      <c r="J343" s="2006"/>
      <c r="K343" s="2471"/>
      <c r="L343" s="124"/>
    </row>
    <row r="344" spans="1:12" ht="15.75" x14ac:dyDescent="0.25">
      <c r="A344" s="2004"/>
      <c r="B344" s="2005"/>
      <c r="C344" s="2006"/>
      <c r="D344" s="258">
        <f t="shared" si="5"/>
        <v>0</v>
      </c>
      <c r="E344" s="2006"/>
      <c r="F344" s="2006"/>
      <c r="G344" s="2006"/>
      <c r="H344" s="2006"/>
      <c r="I344" s="2006"/>
      <c r="J344" s="2006"/>
      <c r="K344" s="2471"/>
      <c r="L344" s="124"/>
    </row>
    <row r="345" spans="1:12" ht="15.75" x14ac:dyDescent="0.25">
      <c r="A345" s="2004"/>
      <c r="B345" s="2005"/>
      <c r="C345" s="2006"/>
      <c r="D345" s="258">
        <f t="shared" si="5"/>
        <v>0</v>
      </c>
      <c r="E345" s="2006"/>
      <c r="F345" s="2006"/>
      <c r="G345" s="2006"/>
      <c r="H345" s="2006"/>
      <c r="I345" s="2006"/>
      <c r="J345" s="2006"/>
      <c r="K345" s="2471"/>
      <c r="L345" s="124"/>
    </row>
    <row r="346" spans="1:12" ht="15.75" x14ac:dyDescent="0.25">
      <c r="A346" s="2004"/>
      <c r="B346" s="2005"/>
      <c r="C346" s="2006"/>
      <c r="D346" s="258">
        <f t="shared" si="5"/>
        <v>0</v>
      </c>
      <c r="E346" s="2006"/>
      <c r="F346" s="2006"/>
      <c r="G346" s="2006"/>
      <c r="H346" s="2006"/>
      <c r="I346" s="2006"/>
      <c r="J346" s="2006"/>
      <c r="K346" s="2471"/>
      <c r="L346" s="124"/>
    </row>
    <row r="347" spans="1:12" ht="15.75" x14ac:dyDescent="0.25">
      <c r="A347" s="2004"/>
      <c r="B347" s="2005"/>
      <c r="C347" s="2006"/>
      <c r="D347" s="258">
        <f t="shared" si="5"/>
        <v>0</v>
      </c>
      <c r="E347" s="2006"/>
      <c r="F347" s="2006"/>
      <c r="G347" s="2006"/>
      <c r="H347" s="2006"/>
      <c r="I347" s="2006"/>
      <c r="J347" s="2006"/>
      <c r="K347" s="2471"/>
      <c r="L347" s="124"/>
    </row>
    <row r="348" spans="1:12" ht="15.75" x14ac:dyDescent="0.25">
      <c r="A348" s="2004"/>
      <c r="B348" s="2005"/>
      <c r="C348" s="2006"/>
      <c r="D348" s="258">
        <f t="shared" si="5"/>
        <v>0</v>
      </c>
      <c r="E348" s="2006"/>
      <c r="F348" s="2006"/>
      <c r="G348" s="2006"/>
      <c r="H348" s="2006"/>
      <c r="I348" s="2006"/>
      <c r="J348" s="2006"/>
      <c r="K348" s="2471"/>
      <c r="L348" s="124"/>
    </row>
    <row r="349" spans="1:12" ht="15.75" x14ac:dyDescent="0.25">
      <c r="A349" s="2004"/>
      <c r="B349" s="2005"/>
      <c r="C349" s="2006"/>
      <c r="D349" s="258">
        <f t="shared" si="5"/>
        <v>0</v>
      </c>
      <c r="E349" s="2006"/>
      <c r="F349" s="2006"/>
      <c r="G349" s="2006"/>
      <c r="H349" s="2006"/>
      <c r="I349" s="2006"/>
      <c r="J349" s="2006"/>
      <c r="K349" s="2471"/>
      <c r="L349" s="124"/>
    </row>
    <row r="350" spans="1:12" ht="15.75" x14ac:dyDescent="0.25">
      <c r="A350" s="2004"/>
      <c r="B350" s="2005"/>
      <c r="C350" s="2006"/>
      <c r="D350" s="258">
        <f t="shared" si="5"/>
        <v>0</v>
      </c>
      <c r="E350" s="2006"/>
      <c r="F350" s="2006"/>
      <c r="G350" s="2006"/>
      <c r="H350" s="2006"/>
      <c r="I350" s="2006"/>
      <c r="J350" s="2006"/>
      <c r="K350" s="2471"/>
      <c r="L350" s="124"/>
    </row>
    <row r="351" spans="1:12" ht="15.75" x14ac:dyDescent="0.25">
      <c r="A351" s="2004"/>
      <c r="B351" s="2005"/>
      <c r="C351" s="2006"/>
      <c r="D351" s="258">
        <f t="shared" si="5"/>
        <v>0</v>
      </c>
      <c r="E351" s="2006"/>
      <c r="F351" s="2006"/>
      <c r="G351" s="2006"/>
      <c r="H351" s="2006"/>
      <c r="I351" s="2006"/>
      <c r="J351" s="2006"/>
      <c r="K351" s="2471"/>
      <c r="L351" s="124"/>
    </row>
    <row r="352" spans="1:12" ht="15.75" x14ac:dyDescent="0.25">
      <c r="A352" s="2004"/>
      <c r="B352" s="2005"/>
      <c r="C352" s="2006"/>
      <c r="D352" s="258">
        <f t="shared" si="5"/>
        <v>0</v>
      </c>
      <c r="E352" s="2006"/>
      <c r="F352" s="2006"/>
      <c r="G352" s="2006"/>
      <c r="H352" s="2006"/>
      <c r="I352" s="2006"/>
      <c r="J352" s="2006"/>
      <c r="K352" s="2471"/>
      <c r="L352" s="124"/>
    </row>
    <row r="353" spans="1:12" ht="15.75" x14ac:dyDescent="0.25">
      <c r="A353" s="2004"/>
      <c r="B353" s="2005"/>
      <c r="C353" s="2006"/>
      <c r="D353" s="258">
        <f t="shared" si="5"/>
        <v>0</v>
      </c>
      <c r="E353" s="2006"/>
      <c r="F353" s="2006"/>
      <c r="G353" s="2006"/>
      <c r="H353" s="2006"/>
      <c r="I353" s="2006"/>
      <c r="J353" s="2006"/>
      <c r="K353" s="2471"/>
      <c r="L353" s="124"/>
    </row>
    <row r="354" spans="1:12" ht="15.75" x14ac:dyDescent="0.25">
      <c r="A354" s="2004"/>
      <c r="B354" s="2005"/>
      <c r="C354" s="2006"/>
      <c r="D354" s="258">
        <f t="shared" si="5"/>
        <v>0</v>
      </c>
      <c r="E354" s="2006"/>
      <c r="F354" s="2006"/>
      <c r="G354" s="2006"/>
      <c r="H354" s="2006"/>
      <c r="I354" s="2006"/>
      <c r="J354" s="2006"/>
      <c r="K354" s="2471"/>
      <c r="L354" s="124"/>
    </row>
    <row r="355" spans="1:12" ht="15.75" x14ac:dyDescent="0.25">
      <c r="A355" s="2004"/>
      <c r="B355" s="2005"/>
      <c r="C355" s="2006"/>
      <c r="D355" s="258">
        <f t="shared" si="5"/>
        <v>0</v>
      </c>
      <c r="E355" s="2006"/>
      <c r="F355" s="2006"/>
      <c r="G355" s="2006"/>
      <c r="H355" s="2006"/>
      <c r="I355" s="2006"/>
      <c r="J355" s="2006"/>
      <c r="K355" s="2471"/>
      <c r="L355" s="124"/>
    </row>
    <row r="356" spans="1:12" ht="15.75" x14ac:dyDescent="0.25">
      <c r="A356" s="2004"/>
      <c r="B356" s="2005"/>
      <c r="C356" s="2006"/>
      <c r="D356" s="258">
        <f t="shared" si="5"/>
        <v>0</v>
      </c>
      <c r="E356" s="2006"/>
      <c r="F356" s="2006"/>
      <c r="G356" s="2006"/>
      <c r="H356" s="2006"/>
      <c r="I356" s="2006"/>
      <c r="J356" s="2006"/>
      <c r="K356" s="2471"/>
      <c r="L356" s="124"/>
    </row>
    <row r="357" spans="1:12" ht="15.75" x14ac:dyDescent="0.25">
      <c r="A357" s="2004"/>
      <c r="B357" s="2005"/>
      <c r="C357" s="2006"/>
      <c r="D357" s="258">
        <f t="shared" si="5"/>
        <v>0</v>
      </c>
      <c r="E357" s="2006"/>
      <c r="F357" s="2006"/>
      <c r="G357" s="2006"/>
      <c r="H357" s="2006"/>
      <c r="I357" s="2006"/>
      <c r="J357" s="2006"/>
      <c r="K357" s="2471"/>
      <c r="L357" s="124"/>
    </row>
    <row r="358" spans="1:12" ht="15.75" x14ac:dyDescent="0.25">
      <c r="A358" s="2004"/>
      <c r="B358" s="2005"/>
      <c r="C358" s="2006"/>
      <c r="D358" s="258">
        <f t="shared" si="5"/>
        <v>0</v>
      </c>
      <c r="E358" s="2006"/>
      <c r="F358" s="2006"/>
      <c r="G358" s="2006"/>
      <c r="H358" s="2006"/>
      <c r="I358" s="2006"/>
      <c r="J358" s="2006"/>
      <c r="K358" s="2471"/>
      <c r="L358" s="124"/>
    </row>
    <row r="359" spans="1:12" ht="15.75" x14ac:dyDescent="0.25">
      <c r="A359" s="2004"/>
      <c r="B359" s="2005"/>
      <c r="C359" s="2006"/>
      <c r="D359" s="258">
        <f t="shared" si="5"/>
        <v>0</v>
      </c>
      <c r="E359" s="2006"/>
      <c r="F359" s="2006"/>
      <c r="G359" s="2006"/>
      <c r="H359" s="2006"/>
      <c r="I359" s="2006"/>
      <c r="J359" s="2006"/>
      <c r="K359" s="2471"/>
      <c r="L359" s="124"/>
    </row>
    <row r="360" spans="1:12" ht="15.75" x14ac:dyDescent="0.25">
      <c r="A360" s="2004"/>
      <c r="B360" s="2005"/>
      <c r="C360" s="2006"/>
      <c r="D360" s="258">
        <f t="shared" si="5"/>
        <v>0</v>
      </c>
      <c r="E360" s="2006"/>
      <c r="F360" s="2006"/>
      <c r="G360" s="2006"/>
      <c r="H360" s="2006"/>
      <c r="I360" s="2006"/>
      <c r="J360" s="2006"/>
      <c r="K360" s="2471"/>
      <c r="L360" s="124"/>
    </row>
    <row r="361" spans="1:12" ht="15.75" x14ac:dyDescent="0.25">
      <c r="A361" s="2004"/>
      <c r="B361" s="2005"/>
      <c r="C361" s="2006"/>
      <c r="D361" s="258">
        <f t="shared" si="5"/>
        <v>0</v>
      </c>
      <c r="E361" s="2006"/>
      <c r="F361" s="2006"/>
      <c r="G361" s="2006"/>
      <c r="H361" s="2006"/>
      <c r="I361" s="2006"/>
      <c r="J361" s="2006"/>
      <c r="K361" s="2471"/>
      <c r="L361" s="124"/>
    </row>
    <row r="362" spans="1:12" ht="15.75" x14ac:dyDescent="0.25">
      <c r="A362" s="2004"/>
      <c r="B362" s="2005"/>
      <c r="C362" s="2006"/>
      <c r="D362" s="258">
        <f t="shared" si="5"/>
        <v>0</v>
      </c>
      <c r="E362" s="2006"/>
      <c r="F362" s="2006"/>
      <c r="G362" s="2006"/>
      <c r="H362" s="2006"/>
      <c r="I362" s="2006"/>
      <c r="J362" s="2006"/>
      <c r="K362" s="2471"/>
      <c r="L362" s="124"/>
    </row>
    <row r="363" spans="1:12" ht="15.75" x14ac:dyDescent="0.25">
      <c r="A363" s="2004"/>
      <c r="B363" s="2005"/>
      <c r="C363" s="2006"/>
      <c r="D363" s="258">
        <f t="shared" si="5"/>
        <v>0</v>
      </c>
      <c r="E363" s="2006"/>
      <c r="F363" s="2006"/>
      <c r="G363" s="2006"/>
      <c r="H363" s="2006"/>
      <c r="I363" s="2006"/>
      <c r="J363" s="2006"/>
      <c r="K363" s="2471"/>
      <c r="L363" s="124"/>
    </row>
    <row r="364" spans="1:12" ht="15.75" x14ac:dyDescent="0.25">
      <c r="A364" s="2004"/>
      <c r="B364" s="2005"/>
      <c r="C364" s="2006"/>
      <c r="D364" s="258">
        <f t="shared" si="5"/>
        <v>0</v>
      </c>
      <c r="E364" s="2006"/>
      <c r="F364" s="2006"/>
      <c r="G364" s="2006"/>
      <c r="H364" s="2006"/>
      <c r="I364" s="2006"/>
      <c r="J364" s="2006"/>
      <c r="K364" s="2471"/>
      <c r="L364" s="124"/>
    </row>
    <row r="365" spans="1:12" ht="15.75" x14ac:dyDescent="0.25">
      <c r="A365" s="2004"/>
      <c r="B365" s="2005"/>
      <c r="C365" s="2006"/>
      <c r="D365" s="258">
        <f t="shared" si="5"/>
        <v>0</v>
      </c>
      <c r="E365" s="2006"/>
      <c r="F365" s="2006"/>
      <c r="G365" s="2006"/>
      <c r="H365" s="2006"/>
      <c r="I365" s="2006"/>
      <c r="J365" s="2006"/>
      <c r="K365" s="2471"/>
      <c r="L365" s="124"/>
    </row>
    <row r="366" spans="1:12" ht="15.75" x14ac:dyDescent="0.25">
      <c r="A366" s="2004"/>
      <c r="B366" s="2005"/>
      <c r="C366" s="2006"/>
      <c r="D366" s="258">
        <f t="shared" si="5"/>
        <v>0</v>
      </c>
      <c r="E366" s="2006"/>
      <c r="F366" s="2006"/>
      <c r="G366" s="2006"/>
      <c r="H366" s="2006"/>
      <c r="I366" s="2006"/>
      <c r="J366" s="2006"/>
      <c r="K366" s="2471"/>
      <c r="L366" s="124"/>
    </row>
    <row r="367" spans="1:12" ht="15.75" x14ac:dyDescent="0.25">
      <c r="A367" s="2004"/>
      <c r="B367" s="2005"/>
      <c r="C367" s="2006"/>
      <c r="D367" s="258">
        <f t="shared" si="5"/>
        <v>0</v>
      </c>
      <c r="E367" s="2006"/>
      <c r="F367" s="2006"/>
      <c r="G367" s="2006"/>
      <c r="H367" s="2006"/>
      <c r="I367" s="2006"/>
      <c r="J367" s="2006"/>
      <c r="K367" s="2471"/>
      <c r="L367" s="124"/>
    </row>
    <row r="368" spans="1:12" ht="15.75" x14ac:dyDescent="0.25">
      <c r="A368" s="2004"/>
      <c r="B368" s="2005"/>
      <c r="C368" s="2006"/>
      <c r="D368" s="258">
        <f t="shared" si="5"/>
        <v>0</v>
      </c>
      <c r="E368" s="2006"/>
      <c r="F368" s="2006"/>
      <c r="G368" s="2006"/>
      <c r="H368" s="2006"/>
      <c r="I368" s="2006"/>
      <c r="J368" s="2006"/>
      <c r="K368" s="2471"/>
      <c r="L368" s="124"/>
    </row>
    <row r="369" spans="1:12" ht="15.75" x14ac:dyDescent="0.25">
      <c r="A369" s="2004"/>
      <c r="B369" s="2005"/>
      <c r="C369" s="2006"/>
      <c r="D369" s="258">
        <f t="shared" si="5"/>
        <v>0</v>
      </c>
      <c r="E369" s="2006"/>
      <c r="F369" s="2006"/>
      <c r="G369" s="2006"/>
      <c r="H369" s="2006"/>
      <c r="I369" s="2006"/>
      <c r="J369" s="2006"/>
      <c r="K369" s="2471"/>
      <c r="L369" s="124"/>
    </row>
    <row r="370" spans="1:12" ht="15.75" x14ac:dyDescent="0.25">
      <c r="A370" s="2004"/>
      <c r="B370" s="2005"/>
      <c r="C370" s="2006"/>
      <c r="D370" s="258">
        <f t="shared" si="5"/>
        <v>0</v>
      </c>
      <c r="E370" s="2006"/>
      <c r="F370" s="2006"/>
      <c r="G370" s="2006"/>
      <c r="H370" s="2006"/>
      <c r="I370" s="2006"/>
      <c r="J370" s="2006"/>
      <c r="K370" s="2471"/>
      <c r="L370" s="124"/>
    </row>
    <row r="371" spans="1:12" ht="15.75" x14ac:dyDescent="0.25">
      <c r="A371" s="2004"/>
      <c r="B371" s="2005"/>
      <c r="C371" s="2006"/>
      <c r="D371" s="258">
        <f t="shared" si="5"/>
        <v>0</v>
      </c>
      <c r="E371" s="2006"/>
      <c r="F371" s="2006"/>
      <c r="G371" s="2006"/>
      <c r="H371" s="2006"/>
      <c r="I371" s="2006"/>
      <c r="J371" s="2006"/>
      <c r="K371" s="2471"/>
      <c r="L371" s="124"/>
    </row>
    <row r="372" spans="1:12" ht="15.75" x14ac:dyDescent="0.25">
      <c r="A372" s="2004"/>
      <c r="B372" s="2005"/>
      <c r="C372" s="2006"/>
      <c r="D372" s="258">
        <f t="shared" si="5"/>
        <v>0</v>
      </c>
      <c r="E372" s="2006"/>
      <c r="F372" s="2006"/>
      <c r="G372" s="2006"/>
      <c r="H372" s="2006"/>
      <c r="I372" s="2006"/>
      <c r="J372" s="2006"/>
      <c r="K372" s="2471"/>
      <c r="L372" s="124"/>
    </row>
    <row r="373" spans="1:12" ht="15.75" x14ac:dyDescent="0.25">
      <c r="A373" s="2004"/>
      <c r="B373" s="2005"/>
      <c r="C373" s="2006"/>
      <c r="D373" s="258">
        <f t="shared" si="5"/>
        <v>0</v>
      </c>
      <c r="E373" s="2006"/>
      <c r="F373" s="2006"/>
      <c r="G373" s="2006"/>
      <c r="H373" s="2006"/>
      <c r="I373" s="2006"/>
      <c r="J373" s="2006"/>
      <c r="K373" s="2471"/>
      <c r="L373" s="124"/>
    </row>
    <row r="374" spans="1:12" ht="15.75" x14ac:dyDescent="0.25">
      <c r="A374" s="2004"/>
      <c r="B374" s="2005"/>
      <c r="C374" s="2006"/>
      <c r="D374" s="258">
        <f t="shared" si="5"/>
        <v>0</v>
      </c>
      <c r="E374" s="2006"/>
      <c r="F374" s="2006"/>
      <c r="G374" s="2006"/>
      <c r="H374" s="2006"/>
      <c r="I374" s="2006"/>
      <c r="J374" s="2006"/>
      <c r="K374" s="2471"/>
      <c r="L374" s="124"/>
    </row>
    <row r="375" spans="1:12" ht="15.75" x14ac:dyDescent="0.25">
      <c r="A375" s="2004"/>
      <c r="B375" s="2005"/>
      <c r="C375" s="2006"/>
      <c r="D375" s="258">
        <f t="shared" si="5"/>
        <v>0</v>
      </c>
      <c r="E375" s="2006"/>
      <c r="F375" s="2006"/>
      <c r="G375" s="2006"/>
      <c r="H375" s="2006"/>
      <c r="I375" s="2006"/>
      <c r="J375" s="2006"/>
      <c r="K375" s="2471"/>
      <c r="L375" s="124"/>
    </row>
    <row r="376" spans="1:12" ht="15.75" x14ac:dyDescent="0.25">
      <c r="A376" s="2004"/>
      <c r="B376" s="2005"/>
      <c r="C376" s="2006"/>
      <c r="D376" s="258">
        <f t="shared" si="5"/>
        <v>0</v>
      </c>
      <c r="E376" s="2006"/>
      <c r="F376" s="2006"/>
      <c r="G376" s="2006"/>
      <c r="H376" s="2006"/>
      <c r="I376" s="2006"/>
      <c r="J376" s="2006"/>
      <c r="K376" s="2471"/>
      <c r="L376" s="124"/>
    </row>
    <row r="377" spans="1:12" ht="15.75" x14ac:dyDescent="0.25">
      <c r="A377" s="2004"/>
      <c r="B377" s="2005"/>
      <c r="C377" s="2006"/>
      <c r="D377" s="258">
        <f t="shared" si="5"/>
        <v>0</v>
      </c>
      <c r="E377" s="2006"/>
      <c r="F377" s="2006"/>
      <c r="G377" s="2006"/>
      <c r="H377" s="2006"/>
      <c r="I377" s="2006"/>
      <c r="J377" s="2006"/>
      <c r="K377" s="2471"/>
      <c r="L377" s="124"/>
    </row>
    <row r="378" spans="1:12" ht="15.75" x14ac:dyDescent="0.25">
      <c r="A378" s="2004"/>
      <c r="B378" s="2005"/>
      <c r="C378" s="2006"/>
      <c r="D378" s="258">
        <f t="shared" si="5"/>
        <v>0</v>
      </c>
      <c r="E378" s="2006"/>
      <c r="F378" s="2006"/>
      <c r="G378" s="2006"/>
      <c r="H378" s="2006"/>
      <c r="I378" s="2006"/>
      <c r="J378" s="2006"/>
      <c r="K378" s="2471"/>
      <c r="L378" s="124"/>
    </row>
    <row r="379" spans="1:12" ht="15.75" x14ac:dyDescent="0.25">
      <c r="A379" s="2004"/>
      <c r="B379" s="2005"/>
      <c r="C379" s="2006"/>
      <c r="D379" s="258">
        <f t="shared" si="5"/>
        <v>0</v>
      </c>
      <c r="E379" s="2006"/>
      <c r="F379" s="2006"/>
      <c r="G379" s="2006"/>
      <c r="H379" s="2006"/>
      <c r="I379" s="2006"/>
      <c r="J379" s="2006"/>
      <c r="K379" s="2471"/>
      <c r="L379" s="124"/>
    </row>
    <row r="380" spans="1:12" ht="15.75" x14ac:dyDescent="0.25">
      <c r="A380" s="2004"/>
      <c r="B380" s="2005"/>
      <c r="C380" s="2006"/>
      <c r="D380" s="258">
        <f t="shared" si="5"/>
        <v>0</v>
      </c>
      <c r="E380" s="2006"/>
      <c r="F380" s="2006"/>
      <c r="G380" s="2006"/>
      <c r="H380" s="2006"/>
      <c r="I380" s="2006"/>
      <c r="J380" s="2006"/>
      <c r="K380" s="2471"/>
      <c r="L380" s="124"/>
    </row>
    <row r="381" spans="1:12" ht="15.75" x14ac:dyDescent="0.25">
      <c r="A381" s="2004"/>
      <c r="B381" s="2005"/>
      <c r="C381" s="2006"/>
      <c r="D381" s="258">
        <f t="shared" si="5"/>
        <v>0</v>
      </c>
      <c r="E381" s="2006"/>
      <c r="F381" s="2006"/>
      <c r="G381" s="2006"/>
      <c r="H381" s="2006"/>
      <c r="I381" s="2006"/>
      <c r="J381" s="2006"/>
      <c r="K381" s="2471"/>
      <c r="L381" s="124"/>
    </row>
    <row r="382" spans="1:12" ht="15.75" x14ac:dyDescent="0.25">
      <c r="A382" s="2004"/>
      <c r="B382" s="2005"/>
      <c r="C382" s="2006"/>
      <c r="D382" s="258">
        <f t="shared" si="5"/>
        <v>0</v>
      </c>
      <c r="E382" s="2006"/>
      <c r="F382" s="2006"/>
      <c r="G382" s="2006"/>
      <c r="H382" s="2006"/>
      <c r="I382" s="2006"/>
      <c r="J382" s="2006"/>
      <c r="K382" s="2471"/>
      <c r="L382" s="124"/>
    </row>
    <row r="383" spans="1:12" ht="15.75" x14ac:dyDescent="0.25">
      <c r="A383" s="2004"/>
      <c r="B383" s="2005"/>
      <c r="C383" s="2006"/>
      <c r="D383" s="258">
        <f t="shared" si="5"/>
        <v>0</v>
      </c>
      <c r="E383" s="2006"/>
      <c r="F383" s="2006"/>
      <c r="G383" s="2006"/>
      <c r="H383" s="2006"/>
      <c r="I383" s="2006"/>
      <c r="J383" s="2006"/>
      <c r="K383" s="2471"/>
      <c r="L383" s="124"/>
    </row>
    <row r="384" spans="1:12" ht="15.75" x14ac:dyDescent="0.25">
      <c r="A384" s="2004"/>
      <c r="B384" s="2005"/>
      <c r="C384" s="2006"/>
      <c r="D384" s="258">
        <f t="shared" si="5"/>
        <v>0</v>
      </c>
      <c r="E384" s="2006"/>
      <c r="F384" s="2006"/>
      <c r="G384" s="2006"/>
      <c r="H384" s="2006"/>
      <c r="I384" s="2006"/>
      <c r="J384" s="2006"/>
      <c r="K384" s="2471"/>
      <c r="L384" s="124"/>
    </row>
    <row r="385" spans="1:12" ht="15.75" x14ac:dyDescent="0.25">
      <c r="A385" s="2004"/>
      <c r="B385" s="2005"/>
      <c r="C385" s="2006"/>
      <c r="D385" s="258">
        <f t="shared" si="5"/>
        <v>0</v>
      </c>
      <c r="E385" s="2006"/>
      <c r="F385" s="2006"/>
      <c r="G385" s="2006"/>
      <c r="H385" s="2006"/>
      <c r="I385" s="2006"/>
      <c r="J385" s="2006"/>
      <c r="K385" s="2471"/>
      <c r="L385" s="124"/>
    </row>
    <row r="386" spans="1:12" ht="15.75" x14ac:dyDescent="0.25">
      <c r="A386" s="2004"/>
      <c r="B386" s="2005"/>
      <c r="C386" s="2006"/>
      <c r="D386" s="258">
        <f t="shared" si="5"/>
        <v>0</v>
      </c>
      <c r="E386" s="2006"/>
      <c r="F386" s="2006"/>
      <c r="G386" s="2006"/>
      <c r="H386" s="2006"/>
      <c r="I386" s="2006"/>
      <c r="J386" s="2006"/>
      <c r="K386" s="2471"/>
      <c r="L386" s="124"/>
    </row>
    <row r="387" spans="1:12" ht="15.75" x14ac:dyDescent="0.25">
      <c r="A387" s="2004"/>
      <c r="B387" s="2005"/>
      <c r="C387" s="2006"/>
      <c r="D387" s="258">
        <f t="shared" si="5"/>
        <v>0</v>
      </c>
      <c r="E387" s="2006"/>
      <c r="F387" s="2006"/>
      <c r="G387" s="2006"/>
      <c r="H387" s="2006"/>
      <c r="I387" s="2006"/>
      <c r="J387" s="2006"/>
      <c r="K387" s="2471"/>
      <c r="L387" s="124"/>
    </row>
    <row r="388" spans="1:12" ht="15.75" x14ac:dyDescent="0.25">
      <c r="A388" s="2004"/>
      <c r="B388" s="2005"/>
      <c r="C388" s="2006"/>
      <c r="D388" s="258">
        <f t="shared" si="5"/>
        <v>0</v>
      </c>
      <c r="E388" s="2006"/>
      <c r="F388" s="2006"/>
      <c r="G388" s="2006"/>
      <c r="H388" s="2006"/>
      <c r="I388" s="2006"/>
      <c r="J388" s="2006"/>
      <c r="K388" s="2471"/>
      <c r="L388" s="124"/>
    </row>
    <row r="389" spans="1:12" ht="15.75" x14ac:dyDescent="0.25">
      <c r="A389" s="2004"/>
      <c r="B389" s="2005"/>
      <c r="C389" s="2006"/>
      <c r="D389" s="258">
        <f t="shared" si="5"/>
        <v>0</v>
      </c>
      <c r="E389" s="2006"/>
      <c r="F389" s="2006"/>
      <c r="G389" s="2006"/>
      <c r="H389" s="2006"/>
      <c r="I389" s="2006"/>
      <c r="J389" s="2006"/>
      <c r="K389" s="2471"/>
      <c r="L389" s="124"/>
    </row>
    <row r="390" spans="1:12" ht="15.75" x14ac:dyDescent="0.25">
      <c r="A390" s="2004"/>
      <c r="B390" s="2005"/>
      <c r="C390" s="2006"/>
      <c r="D390" s="258">
        <f t="shared" si="5"/>
        <v>0</v>
      </c>
      <c r="E390" s="2006"/>
      <c r="F390" s="2006"/>
      <c r="G390" s="2006"/>
      <c r="H390" s="2006"/>
      <c r="I390" s="2006"/>
      <c r="J390" s="2006"/>
      <c r="K390" s="2471"/>
      <c r="L390" s="124"/>
    </row>
    <row r="391" spans="1:12" ht="15.75" x14ac:dyDescent="0.25">
      <c r="A391" s="2004"/>
      <c r="B391" s="2005"/>
      <c r="C391" s="2006"/>
      <c r="D391" s="258">
        <f t="shared" si="5"/>
        <v>0</v>
      </c>
      <c r="E391" s="2006"/>
      <c r="F391" s="2006"/>
      <c r="G391" s="2006"/>
      <c r="H391" s="2006"/>
      <c r="I391" s="2006"/>
      <c r="J391" s="2006"/>
      <c r="K391" s="2471"/>
      <c r="L391" s="124"/>
    </row>
    <row r="392" spans="1:12" ht="15.75" x14ac:dyDescent="0.25">
      <c r="A392" s="2004"/>
      <c r="B392" s="2005"/>
      <c r="C392" s="2006"/>
      <c r="D392" s="258">
        <f t="shared" si="5"/>
        <v>0</v>
      </c>
      <c r="E392" s="2006"/>
      <c r="F392" s="2006"/>
      <c r="G392" s="2006"/>
      <c r="H392" s="2006"/>
      <c r="I392" s="2006"/>
      <c r="J392" s="2006"/>
      <c r="K392" s="2471"/>
      <c r="L392" s="124"/>
    </row>
    <row r="393" spans="1:12" ht="15.75" x14ac:dyDescent="0.25">
      <c r="A393" s="2004"/>
      <c r="B393" s="2005"/>
      <c r="C393" s="2006"/>
      <c r="D393" s="258">
        <f t="shared" si="5"/>
        <v>0</v>
      </c>
      <c r="E393" s="2006"/>
      <c r="F393" s="2006"/>
      <c r="G393" s="2006"/>
      <c r="H393" s="2006"/>
      <c r="I393" s="2006"/>
      <c r="J393" s="2006"/>
      <c r="K393" s="2471"/>
      <c r="L393" s="124"/>
    </row>
    <row r="394" spans="1:12" ht="15.75" x14ac:dyDescent="0.25">
      <c r="A394" s="2004"/>
      <c r="B394" s="2005"/>
      <c r="C394" s="2006"/>
      <c r="D394" s="258">
        <f t="shared" si="5"/>
        <v>0</v>
      </c>
      <c r="E394" s="2006"/>
      <c r="F394" s="2006"/>
      <c r="G394" s="2006"/>
      <c r="H394" s="2006"/>
      <c r="I394" s="2006"/>
      <c r="J394" s="2006"/>
      <c r="K394" s="2471"/>
      <c r="L394" s="124"/>
    </row>
    <row r="395" spans="1:12" ht="15.75" x14ac:dyDescent="0.25">
      <c r="A395" s="2004"/>
      <c r="B395" s="2005"/>
      <c r="C395" s="2006"/>
      <c r="D395" s="258">
        <f t="shared" si="5"/>
        <v>0</v>
      </c>
      <c r="E395" s="2006"/>
      <c r="F395" s="2006"/>
      <c r="G395" s="2006"/>
      <c r="H395" s="2006"/>
      <c r="I395" s="2006"/>
      <c r="J395" s="2006"/>
      <c r="K395" s="2471"/>
      <c r="L395" s="124"/>
    </row>
    <row r="396" spans="1:12" ht="15.75" x14ac:dyDescent="0.25">
      <c r="A396" s="2004"/>
      <c r="B396" s="2005"/>
      <c r="C396" s="2006"/>
      <c r="D396" s="258">
        <f t="shared" si="5"/>
        <v>0</v>
      </c>
      <c r="E396" s="2006"/>
      <c r="F396" s="2006"/>
      <c r="G396" s="2006"/>
      <c r="H396" s="2006"/>
      <c r="I396" s="2006"/>
      <c r="J396" s="2006"/>
      <c r="K396" s="2471"/>
      <c r="L396" s="124"/>
    </row>
    <row r="397" spans="1:12" ht="15.75" x14ac:dyDescent="0.25">
      <c r="A397" s="2004"/>
      <c r="B397" s="2005"/>
      <c r="C397" s="2006"/>
      <c r="D397" s="258">
        <f t="shared" si="5"/>
        <v>0</v>
      </c>
      <c r="E397" s="2006"/>
      <c r="F397" s="2006"/>
      <c r="G397" s="2006"/>
      <c r="H397" s="2006"/>
      <c r="I397" s="2006"/>
      <c r="J397" s="2006"/>
      <c r="K397" s="2471"/>
      <c r="L397" s="124"/>
    </row>
    <row r="398" spans="1:12" ht="15.75" x14ac:dyDescent="0.25">
      <c r="A398" s="2004"/>
      <c r="B398" s="2005"/>
      <c r="C398" s="2006"/>
      <c r="D398" s="258">
        <f t="shared" si="5"/>
        <v>0</v>
      </c>
      <c r="E398" s="2006"/>
      <c r="F398" s="2006"/>
      <c r="G398" s="2006"/>
      <c r="H398" s="2006"/>
      <c r="I398" s="2006"/>
      <c r="J398" s="2006"/>
      <c r="K398" s="2471"/>
      <c r="L398" s="124"/>
    </row>
    <row r="399" spans="1:12" ht="15.75" x14ac:dyDescent="0.25">
      <c r="A399" s="2004"/>
      <c r="B399" s="2005"/>
      <c r="C399" s="2006"/>
      <c r="D399" s="258">
        <f t="shared" ref="D399:D462" si="6">+C399*(100-E399)/100</f>
        <v>0</v>
      </c>
      <c r="E399" s="2006"/>
      <c r="F399" s="2006"/>
      <c r="G399" s="2006"/>
      <c r="H399" s="2006"/>
      <c r="I399" s="2006"/>
      <c r="J399" s="2006"/>
      <c r="K399" s="2471"/>
      <c r="L399" s="124"/>
    </row>
    <row r="400" spans="1:12" ht="15.75" x14ac:dyDescent="0.25">
      <c r="A400" s="2004"/>
      <c r="B400" s="2005"/>
      <c r="C400" s="2006"/>
      <c r="D400" s="258">
        <f t="shared" si="6"/>
        <v>0</v>
      </c>
      <c r="E400" s="2006"/>
      <c r="F400" s="2006"/>
      <c r="G400" s="2006"/>
      <c r="H400" s="2006"/>
      <c r="I400" s="2006"/>
      <c r="J400" s="2006"/>
      <c r="K400" s="2471"/>
      <c r="L400" s="124"/>
    </row>
    <row r="401" spans="1:12" ht="15.75" x14ac:dyDescent="0.25">
      <c r="A401" s="2004"/>
      <c r="B401" s="2005"/>
      <c r="C401" s="2006"/>
      <c r="D401" s="258">
        <f t="shared" si="6"/>
        <v>0</v>
      </c>
      <c r="E401" s="2006"/>
      <c r="F401" s="2006"/>
      <c r="G401" s="2006"/>
      <c r="H401" s="2006"/>
      <c r="I401" s="2006"/>
      <c r="J401" s="2006"/>
      <c r="K401" s="2471"/>
      <c r="L401" s="124"/>
    </row>
    <row r="402" spans="1:12" ht="15.75" x14ac:dyDescent="0.25">
      <c r="A402" s="2004"/>
      <c r="B402" s="2005"/>
      <c r="C402" s="2006"/>
      <c r="D402" s="258">
        <f t="shared" si="6"/>
        <v>0</v>
      </c>
      <c r="E402" s="2006"/>
      <c r="F402" s="2006"/>
      <c r="G402" s="2006"/>
      <c r="H402" s="2006"/>
      <c r="I402" s="2006"/>
      <c r="J402" s="2006"/>
      <c r="K402" s="2471"/>
      <c r="L402" s="124"/>
    </row>
    <row r="403" spans="1:12" ht="15.75" x14ac:dyDescent="0.25">
      <c r="A403" s="2004"/>
      <c r="B403" s="2005"/>
      <c r="C403" s="2006"/>
      <c r="D403" s="258">
        <f t="shared" si="6"/>
        <v>0</v>
      </c>
      <c r="E403" s="2006"/>
      <c r="F403" s="2006"/>
      <c r="G403" s="2006"/>
      <c r="H403" s="2006"/>
      <c r="I403" s="2006"/>
      <c r="J403" s="2006"/>
      <c r="K403" s="2471"/>
      <c r="L403" s="124"/>
    </row>
    <row r="404" spans="1:12" ht="15.75" x14ac:dyDescent="0.25">
      <c r="A404" s="2004"/>
      <c r="B404" s="2005"/>
      <c r="C404" s="2006"/>
      <c r="D404" s="258">
        <f t="shared" si="6"/>
        <v>0</v>
      </c>
      <c r="E404" s="2006"/>
      <c r="F404" s="2006"/>
      <c r="G404" s="2006"/>
      <c r="H404" s="2006"/>
      <c r="I404" s="2006"/>
      <c r="J404" s="2006"/>
      <c r="K404" s="2471"/>
      <c r="L404" s="124"/>
    </row>
    <row r="405" spans="1:12" ht="15.75" x14ac:dyDescent="0.25">
      <c r="A405" s="2004"/>
      <c r="B405" s="2005"/>
      <c r="C405" s="2006"/>
      <c r="D405" s="258">
        <f t="shared" si="6"/>
        <v>0</v>
      </c>
      <c r="E405" s="2006"/>
      <c r="F405" s="2006"/>
      <c r="G405" s="2006"/>
      <c r="H405" s="2006"/>
      <c r="I405" s="2006"/>
      <c r="J405" s="2006"/>
      <c r="K405" s="2471"/>
      <c r="L405" s="124"/>
    </row>
    <row r="406" spans="1:12" ht="15.75" x14ac:dyDescent="0.25">
      <c r="A406" s="2004"/>
      <c r="B406" s="2005"/>
      <c r="C406" s="2006"/>
      <c r="D406" s="258">
        <f t="shared" si="6"/>
        <v>0</v>
      </c>
      <c r="E406" s="2006"/>
      <c r="F406" s="2006"/>
      <c r="G406" s="2006"/>
      <c r="H406" s="2006"/>
      <c r="I406" s="2006"/>
      <c r="J406" s="2006"/>
      <c r="K406" s="2471"/>
      <c r="L406" s="124"/>
    </row>
    <row r="407" spans="1:12" ht="15.75" x14ac:dyDescent="0.25">
      <c r="A407" s="2004"/>
      <c r="B407" s="2005"/>
      <c r="C407" s="2006"/>
      <c r="D407" s="258">
        <f t="shared" si="6"/>
        <v>0</v>
      </c>
      <c r="E407" s="2006"/>
      <c r="F407" s="2006"/>
      <c r="G407" s="2006"/>
      <c r="H407" s="2006"/>
      <c r="I407" s="2006"/>
      <c r="J407" s="2006"/>
      <c r="K407" s="2471"/>
      <c r="L407" s="124"/>
    </row>
    <row r="408" spans="1:12" ht="15.75" x14ac:dyDescent="0.25">
      <c r="A408" s="2004"/>
      <c r="B408" s="2005"/>
      <c r="C408" s="2006"/>
      <c r="D408" s="258">
        <f t="shared" si="6"/>
        <v>0</v>
      </c>
      <c r="E408" s="2006"/>
      <c r="F408" s="2006"/>
      <c r="G408" s="2006"/>
      <c r="H408" s="2006"/>
      <c r="I408" s="2006"/>
      <c r="J408" s="2006"/>
      <c r="K408" s="2471"/>
      <c r="L408" s="124"/>
    </row>
    <row r="409" spans="1:12" ht="15.75" x14ac:dyDescent="0.25">
      <c r="A409" s="2004"/>
      <c r="B409" s="2005"/>
      <c r="C409" s="2006"/>
      <c r="D409" s="258">
        <f t="shared" si="6"/>
        <v>0</v>
      </c>
      <c r="E409" s="2006"/>
      <c r="F409" s="2006"/>
      <c r="G409" s="2006"/>
      <c r="H409" s="2006"/>
      <c r="I409" s="2006"/>
      <c r="J409" s="2006"/>
      <c r="K409" s="2471"/>
      <c r="L409" s="124"/>
    </row>
    <row r="410" spans="1:12" ht="15.75" x14ac:dyDescent="0.25">
      <c r="A410" s="2004"/>
      <c r="B410" s="2005"/>
      <c r="C410" s="2006"/>
      <c r="D410" s="258">
        <f t="shared" si="6"/>
        <v>0</v>
      </c>
      <c r="E410" s="2006"/>
      <c r="F410" s="2006"/>
      <c r="G410" s="2006"/>
      <c r="H410" s="2006"/>
      <c r="I410" s="2006"/>
      <c r="J410" s="2006"/>
      <c r="K410" s="2471"/>
      <c r="L410" s="124"/>
    </row>
    <row r="411" spans="1:12" ht="15.75" x14ac:dyDescent="0.25">
      <c r="A411" s="2004"/>
      <c r="B411" s="2005"/>
      <c r="C411" s="2006"/>
      <c r="D411" s="258">
        <f t="shared" si="6"/>
        <v>0</v>
      </c>
      <c r="E411" s="2006"/>
      <c r="F411" s="2006"/>
      <c r="G411" s="2006"/>
      <c r="H411" s="2006"/>
      <c r="I411" s="2006"/>
      <c r="J411" s="2006"/>
      <c r="K411" s="2471"/>
      <c r="L411" s="124"/>
    </row>
    <row r="412" spans="1:12" ht="15.75" x14ac:dyDescent="0.25">
      <c r="A412" s="2004"/>
      <c r="B412" s="2005"/>
      <c r="C412" s="2006"/>
      <c r="D412" s="258">
        <f t="shared" si="6"/>
        <v>0</v>
      </c>
      <c r="E412" s="2006"/>
      <c r="F412" s="2006"/>
      <c r="G412" s="2006"/>
      <c r="H412" s="2006"/>
      <c r="I412" s="2006"/>
      <c r="J412" s="2006"/>
      <c r="K412" s="2471"/>
      <c r="L412" s="124"/>
    </row>
    <row r="413" spans="1:12" ht="15.75" x14ac:dyDescent="0.25">
      <c r="A413" s="2004"/>
      <c r="B413" s="2005"/>
      <c r="C413" s="2006"/>
      <c r="D413" s="258">
        <f t="shared" si="6"/>
        <v>0</v>
      </c>
      <c r="E413" s="2006"/>
      <c r="F413" s="2006"/>
      <c r="G413" s="2006"/>
      <c r="H413" s="2006"/>
      <c r="I413" s="2006"/>
      <c r="J413" s="2006"/>
      <c r="K413" s="2471"/>
      <c r="L413" s="124"/>
    </row>
    <row r="414" spans="1:12" ht="15.75" x14ac:dyDescent="0.25">
      <c r="A414" s="2004"/>
      <c r="B414" s="2005"/>
      <c r="C414" s="2006"/>
      <c r="D414" s="258">
        <f t="shared" si="6"/>
        <v>0</v>
      </c>
      <c r="E414" s="2006"/>
      <c r="F414" s="2006"/>
      <c r="G414" s="2006"/>
      <c r="H414" s="2006"/>
      <c r="I414" s="2006"/>
      <c r="J414" s="2006"/>
      <c r="K414" s="2471"/>
      <c r="L414" s="124"/>
    </row>
    <row r="415" spans="1:12" ht="15.75" x14ac:dyDescent="0.25">
      <c r="A415" s="2004"/>
      <c r="B415" s="2005"/>
      <c r="C415" s="2006"/>
      <c r="D415" s="258">
        <f t="shared" si="6"/>
        <v>0</v>
      </c>
      <c r="E415" s="2006"/>
      <c r="F415" s="2006"/>
      <c r="G415" s="2006"/>
      <c r="H415" s="2006"/>
      <c r="I415" s="2006"/>
      <c r="J415" s="2006"/>
      <c r="K415" s="2471"/>
      <c r="L415" s="124"/>
    </row>
    <row r="416" spans="1:12" ht="15.75" x14ac:dyDescent="0.25">
      <c r="A416" s="2004"/>
      <c r="B416" s="2005"/>
      <c r="C416" s="2006"/>
      <c r="D416" s="258">
        <f t="shared" si="6"/>
        <v>0</v>
      </c>
      <c r="E416" s="2006"/>
      <c r="F416" s="2006"/>
      <c r="G416" s="2006"/>
      <c r="H416" s="2006"/>
      <c r="I416" s="2006"/>
      <c r="J416" s="2006"/>
      <c r="K416" s="2471"/>
      <c r="L416" s="124"/>
    </row>
    <row r="417" spans="1:12" ht="15.75" x14ac:dyDescent="0.25">
      <c r="A417" s="2004"/>
      <c r="B417" s="2005"/>
      <c r="C417" s="2006"/>
      <c r="D417" s="258">
        <f t="shared" si="6"/>
        <v>0</v>
      </c>
      <c r="E417" s="2006"/>
      <c r="F417" s="2006"/>
      <c r="G417" s="2006"/>
      <c r="H417" s="2006"/>
      <c r="I417" s="2006"/>
      <c r="J417" s="2006"/>
      <c r="K417" s="2471"/>
      <c r="L417" s="124"/>
    </row>
    <row r="418" spans="1:12" ht="15.75" x14ac:dyDescent="0.25">
      <c r="A418" s="2004"/>
      <c r="B418" s="2005"/>
      <c r="C418" s="2006"/>
      <c r="D418" s="258">
        <f t="shared" si="6"/>
        <v>0</v>
      </c>
      <c r="E418" s="2006"/>
      <c r="F418" s="2006"/>
      <c r="G418" s="2006"/>
      <c r="H418" s="2006"/>
      <c r="I418" s="2006"/>
      <c r="J418" s="2006"/>
      <c r="K418" s="2471"/>
      <c r="L418" s="124"/>
    </row>
    <row r="419" spans="1:12" ht="15.75" x14ac:dyDescent="0.25">
      <c r="A419" s="2004"/>
      <c r="B419" s="2005"/>
      <c r="C419" s="2006"/>
      <c r="D419" s="258">
        <f t="shared" si="6"/>
        <v>0</v>
      </c>
      <c r="E419" s="2006"/>
      <c r="F419" s="2006"/>
      <c r="G419" s="2006"/>
      <c r="H419" s="2006"/>
      <c r="I419" s="2006"/>
      <c r="J419" s="2006"/>
      <c r="K419" s="2471"/>
      <c r="L419" s="124"/>
    </row>
    <row r="420" spans="1:12" ht="15.75" x14ac:dyDescent="0.25">
      <c r="A420" s="2004"/>
      <c r="B420" s="2005"/>
      <c r="C420" s="2006"/>
      <c r="D420" s="258">
        <f t="shared" si="6"/>
        <v>0</v>
      </c>
      <c r="E420" s="2006"/>
      <c r="F420" s="2006"/>
      <c r="G420" s="2006"/>
      <c r="H420" s="2006"/>
      <c r="I420" s="2006"/>
      <c r="J420" s="2006"/>
      <c r="K420" s="2471"/>
      <c r="L420" s="124"/>
    </row>
    <row r="421" spans="1:12" ht="15.75" x14ac:dyDescent="0.25">
      <c r="A421" s="2004"/>
      <c r="B421" s="2005"/>
      <c r="C421" s="2006"/>
      <c r="D421" s="258">
        <f t="shared" si="6"/>
        <v>0</v>
      </c>
      <c r="E421" s="2006"/>
      <c r="F421" s="2006"/>
      <c r="G421" s="2006"/>
      <c r="H421" s="2006"/>
      <c r="I421" s="2006"/>
      <c r="J421" s="2006"/>
      <c r="K421" s="2471"/>
      <c r="L421" s="124"/>
    </row>
    <row r="422" spans="1:12" ht="15.75" x14ac:dyDescent="0.25">
      <c r="A422" s="2004"/>
      <c r="B422" s="2005"/>
      <c r="C422" s="2006"/>
      <c r="D422" s="258">
        <f t="shared" si="6"/>
        <v>0</v>
      </c>
      <c r="E422" s="2006"/>
      <c r="F422" s="2006"/>
      <c r="G422" s="2006"/>
      <c r="H422" s="2006"/>
      <c r="I422" s="2006"/>
      <c r="J422" s="2006"/>
      <c r="K422" s="2471"/>
      <c r="L422" s="124"/>
    </row>
    <row r="423" spans="1:12" ht="15.75" x14ac:dyDescent="0.25">
      <c r="A423" s="2004"/>
      <c r="B423" s="2005"/>
      <c r="C423" s="2006"/>
      <c r="D423" s="258">
        <f t="shared" si="6"/>
        <v>0</v>
      </c>
      <c r="E423" s="2006"/>
      <c r="F423" s="2006"/>
      <c r="G423" s="2006"/>
      <c r="H423" s="2006"/>
      <c r="I423" s="2006"/>
      <c r="J423" s="2006"/>
      <c r="K423" s="2471"/>
      <c r="L423" s="124"/>
    </row>
    <row r="424" spans="1:12" ht="15.75" x14ac:dyDescent="0.25">
      <c r="A424" s="2004"/>
      <c r="B424" s="2005"/>
      <c r="C424" s="2006"/>
      <c r="D424" s="258">
        <f t="shared" si="6"/>
        <v>0</v>
      </c>
      <c r="E424" s="2006"/>
      <c r="F424" s="2006"/>
      <c r="G424" s="2006"/>
      <c r="H424" s="2006"/>
      <c r="I424" s="2006"/>
      <c r="J424" s="2006"/>
      <c r="K424" s="2471"/>
      <c r="L424" s="124"/>
    </row>
    <row r="425" spans="1:12" ht="15.75" x14ac:dyDescent="0.25">
      <c r="A425" s="2004"/>
      <c r="B425" s="2005"/>
      <c r="C425" s="2006"/>
      <c r="D425" s="258">
        <f t="shared" si="6"/>
        <v>0</v>
      </c>
      <c r="E425" s="2006"/>
      <c r="F425" s="2006"/>
      <c r="G425" s="2006"/>
      <c r="H425" s="2006"/>
      <c r="I425" s="2006"/>
      <c r="J425" s="2006"/>
      <c r="K425" s="2471"/>
      <c r="L425" s="124"/>
    </row>
    <row r="426" spans="1:12" ht="15.75" x14ac:dyDescent="0.25">
      <c r="A426" s="2004"/>
      <c r="B426" s="2005"/>
      <c r="C426" s="2006"/>
      <c r="D426" s="258">
        <f t="shared" si="6"/>
        <v>0</v>
      </c>
      <c r="E426" s="2006"/>
      <c r="F426" s="2006"/>
      <c r="G426" s="2006"/>
      <c r="H426" s="2006"/>
      <c r="I426" s="2006"/>
      <c r="J426" s="2006"/>
      <c r="K426" s="2471"/>
      <c r="L426" s="124"/>
    </row>
    <row r="427" spans="1:12" ht="15.75" x14ac:dyDescent="0.25">
      <c r="A427" s="2004"/>
      <c r="B427" s="2005"/>
      <c r="C427" s="2006"/>
      <c r="D427" s="258">
        <f t="shared" si="6"/>
        <v>0</v>
      </c>
      <c r="E427" s="2006"/>
      <c r="F427" s="2006"/>
      <c r="G427" s="2006"/>
      <c r="H427" s="2006"/>
      <c r="I427" s="2006"/>
      <c r="J427" s="2006"/>
      <c r="K427" s="2471"/>
      <c r="L427" s="124"/>
    </row>
    <row r="428" spans="1:12" ht="15.75" x14ac:dyDescent="0.25">
      <c r="A428" s="2004"/>
      <c r="B428" s="2005"/>
      <c r="C428" s="2006"/>
      <c r="D428" s="258">
        <f t="shared" si="6"/>
        <v>0</v>
      </c>
      <c r="E428" s="2006"/>
      <c r="F428" s="2006"/>
      <c r="G428" s="2006"/>
      <c r="H428" s="2006"/>
      <c r="I428" s="2006"/>
      <c r="J428" s="2006"/>
      <c r="K428" s="2471"/>
      <c r="L428" s="124"/>
    </row>
    <row r="429" spans="1:12" ht="15.75" x14ac:dyDescent="0.25">
      <c r="A429" s="2004"/>
      <c r="B429" s="2005"/>
      <c r="C429" s="2006"/>
      <c r="D429" s="258">
        <f t="shared" si="6"/>
        <v>0</v>
      </c>
      <c r="E429" s="2006"/>
      <c r="F429" s="2006"/>
      <c r="G429" s="2006"/>
      <c r="H429" s="2006"/>
      <c r="I429" s="2006"/>
      <c r="J429" s="2006"/>
      <c r="K429" s="2471"/>
      <c r="L429" s="124"/>
    </row>
    <row r="430" spans="1:12" ht="15.75" x14ac:dyDescent="0.25">
      <c r="A430" s="2004"/>
      <c r="B430" s="2005"/>
      <c r="C430" s="2006"/>
      <c r="D430" s="258">
        <f t="shared" si="6"/>
        <v>0</v>
      </c>
      <c r="E430" s="2006"/>
      <c r="F430" s="2006"/>
      <c r="G430" s="2006"/>
      <c r="H430" s="2006"/>
      <c r="I430" s="2006"/>
      <c r="J430" s="2006"/>
      <c r="K430" s="2471"/>
      <c r="L430" s="124"/>
    </row>
    <row r="431" spans="1:12" ht="15.75" x14ac:dyDescent="0.25">
      <c r="A431" s="2004"/>
      <c r="B431" s="2005"/>
      <c r="C431" s="2006"/>
      <c r="D431" s="258">
        <f t="shared" si="6"/>
        <v>0</v>
      </c>
      <c r="E431" s="2006"/>
      <c r="F431" s="2006"/>
      <c r="G431" s="2006"/>
      <c r="H431" s="2006"/>
      <c r="I431" s="2006"/>
      <c r="J431" s="2006"/>
      <c r="K431" s="2471"/>
      <c r="L431" s="124"/>
    </row>
    <row r="432" spans="1:12" ht="15.75" x14ac:dyDescent="0.25">
      <c r="A432" s="2004"/>
      <c r="B432" s="2005"/>
      <c r="C432" s="2006"/>
      <c r="D432" s="258">
        <f t="shared" si="6"/>
        <v>0</v>
      </c>
      <c r="E432" s="2006"/>
      <c r="F432" s="2006"/>
      <c r="G432" s="2006"/>
      <c r="H432" s="2006"/>
      <c r="I432" s="2006"/>
      <c r="J432" s="2006"/>
      <c r="K432" s="2471"/>
      <c r="L432" s="124"/>
    </row>
    <row r="433" spans="1:12" ht="15.75" x14ac:dyDescent="0.25">
      <c r="A433" s="2004"/>
      <c r="B433" s="2005"/>
      <c r="C433" s="2006"/>
      <c r="D433" s="258">
        <f t="shared" si="6"/>
        <v>0</v>
      </c>
      <c r="E433" s="2006"/>
      <c r="F433" s="2006"/>
      <c r="G433" s="2006"/>
      <c r="H433" s="2006"/>
      <c r="I433" s="2006"/>
      <c r="J433" s="2006"/>
      <c r="K433" s="2471"/>
      <c r="L433" s="124"/>
    </row>
    <row r="434" spans="1:12" ht="15.75" x14ac:dyDescent="0.25">
      <c r="A434" s="2004"/>
      <c r="B434" s="2005"/>
      <c r="C434" s="2006"/>
      <c r="D434" s="258">
        <f t="shared" si="6"/>
        <v>0</v>
      </c>
      <c r="E434" s="2006"/>
      <c r="F434" s="2006"/>
      <c r="G434" s="2006"/>
      <c r="H434" s="2006"/>
      <c r="I434" s="2006"/>
      <c r="J434" s="2006"/>
      <c r="K434" s="2471"/>
      <c r="L434" s="124"/>
    </row>
    <row r="435" spans="1:12" ht="15.75" x14ac:dyDescent="0.25">
      <c r="A435" s="2004"/>
      <c r="B435" s="2005"/>
      <c r="C435" s="2006"/>
      <c r="D435" s="258">
        <f t="shared" si="6"/>
        <v>0</v>
      </c>
      <c r="E435" s="2006"/>
      <c r="F435" s="2006"/>
      <c r="G435" s="2006"/>
      <c r="H435" s="2006"/>
      <c r="I435" s="2006"/>
      <c r="J435" s="2006"/>
      <c r="K435" s="2471"/>
      <c r="L435" s="124"/>
    </row>
    <row r="436" spans="1:12" ht="15.75" x14ac:dyDescent="0.25">
      <c r="A436" s="2004"/>
      <c r="B436" s="2005"/>
      <c r="C436" s="2006"/>
      <c r="D436" s="258">
        <f t="shared" si="6"/>
        <v>0</v>
      </c>
      <c r="E436" s="2006"/>
      <c r="F436" s="2006"/>
      <c r="G436" s="2006"/>
      <c r="H436" s="2006"/>
      <c r="I436" s="2006"/>
      <c r="J436" s="2006"/>
      <c r="K436" s="2471"/>
      <c r="L436" s="124"/>
    </row>
    <row r="437" spans="1:12" ht="15.75" x14ac:dyDescent="0.25">
      <c r="A437" s="2004"/>
      <c r="B437" s="2005"/>
      <c r="C437" s="2006"/>
      <c r="D437" s="258">
        <f t="shared" si="6"/>
        <v>0</v>
      </c>
      <c r="E437" s="2006"/>
      <c r="F437" s="2006"/>
      <c r="G437" s="2006"/>
      <c r="H437" s="2006"/>
      <c r="I437" s="2006"/>
      <c r="J437" s="2006"/>
      <c r="K437" s="2471"/>
      <c r="L437" s="124"/>
    </row>
    <row r="438" spans="1:12" ht="15.75" x14ac:dyDescent="0.25">
      <c r="A438" s="2004"/>
      <c r="B438" s="2005"/>
      <c r="C438" s="2006"/>
      <c r="D438" s="258">
        <f t="shared" si="6"/>
        <v>0</v>
      </c>
      <c r="E438" s="2006"/>
      <c r="F438" s="2006"/>
      <c r="G438" s="2006"/>
      <c r="H438" s="2006"/>
      <c r="I438" s="2006"/>
      <c r="J438" s="2006"/>
      <c r="K438" s="2471"/>
      <c r="L438" s="124"/>
    </row>
    <row r="439" spans="1:12" ht="15.75" x14ac:dyDescent="0.25">
      <c r="A439" s="2004"/>
      <c r="B439" s="2005"/>
      <c r="C439" s="2006"/>
      <c r="D439" s="258">
        <f t="shared" si="6"/>
        <v>0</v>
      </c>
      <c r="E439" s="2006"/>
      <c r="F439" s="2006"/>
      <c r="G439" s="2006"/>
      <c r="H439" s="2006"/>
      <c r="I439" s="2006"/>
      <c r="J439" s="2006"/>
      <c r="K439" s="2471"/>
      <c r="L439" s="124"/>
    </row>
    <row r="440" spans="1:12" ht="15.75" x14ac:dyDescent="0.25">
      <c r="A440" s="2004"/>
      <c r="B440" s="2005"/>
      <c r="C440" s="2006"/>
      <c r="D440" s="258">
        <f t="shared" si="6"/>
        <v>0</v>
      </c>
      <c r="E440" s="2006"/>
      <c r="F440" s="2006"/>
      <c r="G440" s="2006"/>
      <c r="H440" s="2006"/>
      <c r="I440" s="2006"/>
      <c r="J440" s="2006"/>
      <c r="K440" s="2471"/>
      <c r="L440" s="124"/>
    </row>
    <row r="441" spans="1:12" ht="15.75" x14ac:dyDescent="0.25">
      <c r="A441" s="2004"/>
      <c r="B441" s="2005"/>
      <c r="C441" s="2006"/>
      <c r="D441" s="258">
        <f t="shared" si="6"/>
        <v>0</v>
      </c>
      <c r="E441" s="2006"/>
      <c r="F441" s="2006"/>
      <c r="G441" s="2006"/>
      <c r="H441" s="2006"/>
      <c r="I441" s="2006"/>
      <c r="J441" s="2006"/>
      <c r="K441" s="2471"/>
      <c r="L441" s="124"/>
    </row>
    <row r="442" spans="1:12" ht="15.75" x14ac:dyDescent="0.25">
      <c r="A442" s="2004"/>
      <c r="B442" s="2005"/>
      <c r="C442" s="2006"/>
      <c r="D442" s="258">
        <f t="shared" si="6"/>
        <v>0</v>
      </c>
      <c r="E442" s="2006"/>
      <c r="F442" s="2006"/>
      <c r="G442" s="2006"/>
      <c r="H442" s="2006"/>
      <c r="I442" s="2006"/>
      <c r="J442" s="2006"/>
      <c r="K442" s="2471"/>
      <c r="L442" s="124"/>
    </row>
    <row r="443" spans="1:12" ht="15.75" x14ac:dyDescent="0.25">
      <c r="A443" s="2004"/>
      <c r="B443" s="2005"/>
      <c r="C443" s="2006"/>
      <c r="D443" s="258">
        <f t="shared" si="6"/>
        <v>0</v>
      </c>
      <c r="E443" s="2006"/>
      <c r="F443" s="2006"/>
      <c r="G443" s="2006"/>
      <c r="H443" s="2006"/>
      <c r="I443" s="2006"/>
      <c r="J443" s="2006"/>
      <c r="K443" s="2471"/>
      <c r="L443" s="124"/>
    </row>
    <row r="444" spans="1:12" ht="15.75" x14ac:dyDescent="0.25">
      <c r="A444" s="2004"/>
      <c r="B444" s="2005"/>
      <c r="C444" s="2006"/>
      <c r="D444" s="258">
        <f t="shared" si="6"/>
        <v>0</v>
      </c>
      <c r="E444" s="2006"/>
      <c r="F444" s="2006"/>
      <c r="G444" s="2006"/>
      <c r="H444" s="2006"/>
      <c r="I444" s="2006"/>
      <c r="J444" s="2006"/>
      <c r="K444" s="2471"/>
      <c r="L444" s="124"/>
    </row>
    <row r="445" spans="1:12" ht="15.75" x14ac:dyDescent="0.25">
      <c r="A445" s="2004"/>
      <c r="B445" s="2005"/>
      <c r="C445" s="2006"/>
      <c r="D445" s="258">
        <f t="shared" si="6"/>
        <v>0</v>
      </c>
      <c r="E445" s="2006"/>
      <c r="F445" s="2006"/>
      <c r="G445" s="2006"/>
      <c r="H445" s="2006"/>
      <c r="I445" s="2006"/>
      <c r="J445" s="2006"/>
      <c r="K445" s="2471"/>
      <c r="L445" s="124"/>
    </row>
    <row r="446" spans="1:12" ht="15.75" x14ac:dyDescent="0.25">
      <c r="A446" s="2004"/>
      <c r="B446" s="2005"/>
      <c r="C446" s="2006"/>
      <c r="D446" s="258">
        <f t="shared" si="6"/>
        <v>0</v>
      </c>
      <c r="E446" s="2006"/>
      <c r="F446" s="2006"/>
      <c r="G446" s="2006"/>
      <c r="H446" s="2006"/>
      <c r="I446" s="2006"/>
      <c r="J446" s="2006"/>
      <c r="K446" s="2471"/>
      <c r="L446" s="124"/>
    </row>
    <row r="447" spans="1:12" ht="15.75" x14ac:dyDescent="0.25">
      <c r="A447" s="2004"/>
      <c r="B447" s="2005"/>
      <c r="C447" s="2006"/>
      <c r="D447" s="258">
        <f t="shared" si="6"/>
        <v>0</v>
      </c>
      <c r="E447" s="2006"/>
      <c r="F447" s="2006"/>
      <c r="G447" s="2006"/>
      <c r="H447" s="2006"/>
      <c r="I447" s="2006"/>
      <c r="J447" s="2006"/>
      <c r="K447" s="2471"/>
      <c r="L447" s="124"/>
    </row>
    <row r="448" spans="1:12" ht="15.75" x14ac:dyDescent="0.25">
      <c r="A448" s="2004"/>
      <c r="B448" s="2005"/>
      <c r="C448" s="2006"/>
      <c r="D448" s="258">
        <f t="shared" si="6"/>
        <v>0</v>
      </c>
      <c r="E448" s="2006"/>
      <c r="F448" s="2006"/>
      <c r="G448" s="2006"/>
      <c r="H448" s="2006"/>
      <c r="I448" s="2006"/>
      <c r="J448" s="2006"/>
      <c r="K448" s="2471"/>
      <c r="L448" s="124"/>
    </row>
    <row r="449" spans="1:12" ht="15.75" x14ac:dyDescent="0.25">
      <c r="A449" s="2004"/>
      <c r="B449" s="2005"/>
      <c r="C449" s="2006"/>
      <c r="D449" s="258">
        <f t="shared" si="6"/>
        <v>0</v>
      </c>
      <c r="E449" s="2006"/>
      <c r="F449" s="2006"/>
      <c r="G449" s="2006"/>
      <c r="H449" s="2006"/>
      <c r="I449" s="2006"/>
      <c r="J449" s="2006"/>
      <c r="K449" s="2471"/>
      <c r="L449" s="124"/>
    </row>
    <row r="450" spans="1:12" ht="15.75" x14ac:dyDescent="0.25">
      <c r="A450" s="2004"/>
      <c r="B450" s="2005"/>
      <c r="C450" s="2006"/>
      <c r="D450" s="258">
        <f t="shared" si="6"/>
        <v>0</v>
      </c>
      <c r="E450" s="2006"/>
      <c r="F450" s="2006"/>
      <c r="G450" s="2006"/>
      <c r="H450" s="2006"/>
      <c r="I450" s="2006"/>
      <c r="J450" s="2006"/>
      <c r="K450" s="2471"/>
      <c r="L450" s="124"/>
    </row>
    <row r="451" spans="1:12" ht="15.75" x14ac:dyDescent="0.25">
      <c r="A451" s="2004"/>
      <c r="B451" s="2005"/>
      <c r="C451" s="2006"/>
      <c r="D451" s="258">
        <f t="shared" si="6"/>
        <v>0</v>
      </c>
      <c r="E451" s="2006"/>
      <c r="F451" s="2006"/>
      <c r="G451" s="2006"/>
      <c r="H451" s="2006"/>
      <c r="I451" s="2006"/>
      <c r="J451" s="2006"/>
      <c r="K451" s="2471"/>
      <c r="L451" s="124"/>
    </row>
    <row r="452" spans="1:12" ht="15.75" x14ac:dyDescent="0.25">
      <c r="A452" s="2004"/>
      <c r="B452" s="2005"/>
      <c r="C452" s="2006"/>
      <c r="D452" s="258">
        <f t="shared" si="6"/>
        <v>0</v>
      </c>
      <c r="E452" s="2006"/>
      <c r="F452" s="2006"/>
      <c r="G452" s="2006"/>
      <c r="H452" s="2006"/>
      <c r="I452" s="2006"/>
      <c r="J452" s="2006"/>
      <c r="K452" s="2471"/>
      <c r="L452" s="124"/>
    </row>
    <row r="453" spans="1:12" ht="15.75" x14ac:dyDescent="0.25">
      <c r="A453" s="2004"/>
      <c r="B453" s="2005"/>
      <c r="C453" s="2006"/>
      <c r="D453" s="258">
        <f t="shared" si="6"/>
        <v>0</v>
      </c>
      <c r="E453" s="2006"/>
      <c r="F453" s="2006"/>
      <c r="G453" s="2006"/>
      <c r="H453" s="2006"/>
      <c r="I453" s="2006"/>
      <c r="J453" s="2006"/>
      <c r="K453" s="2471"/>
      <c r="L453" s="124"/>
    </row>
    <row r="454" spans="1:12" ht="15.75" x14ac:dyDescent="0.25">
      <c r="A454" s="2004"/>
      <c r="B454" s="2005"/>
      <c r="C454" s="2006"/>
      <c r="D454" s="258">
        <f t="shared" si="6"/>
        <v>0</v>
      </c>
      <c r="E454" s="2006"/>
      <c r="F454" s="2006"/>
      <c r="G454" s="2006"/>
      <c r="H454" s="2006"/>
      <c r="I454" s="2006"/>
      <c r="J454" s="2006"/>
      <c r="K454" s="2471"/>
      <c r="L454" s="124"/>
    </row>
    <row r="455" spans="1:12" ht="15.75" x14ac:dyDescent="0.25">
      <c r="A455" s="2004"/>
      <c r="B455" s="2005"/>
      <c r="C455" s="2006"/>
      <c r="D455" s="258">
        <f t="shared" si="6"/>
        <v>0</v>
      </c>
      <c r="E455" s="2006"/>
      <c r="F455" s="2006"/>
      <c r="G455" s="2006"/>
      <c r="H455" s="2006"/>
      <c r="I455" s="2006"/>
      <c r="J455" s="2006"/>
      <c r="K455" s="2471"/>
      <c r="L455" s="124"/>
    </row>
    <row r="456" spans="1:12" ht="15.75" x14ac:dyDescent="0.25">
      <c r="A456" s="2004"/>
      <c r="B456" s="2005"/>
      <c r="C456" s="2006"/>
      <c r="D456" s="258">
        <f t="shared" si="6"/>
        <v>0</v>
      </c>
      <c r="E456" s="2006"/>
      <c r="F456" s="2006"/>
      <c r="G456" s="2006"/>
      <c r="H456" s="2006"/>
      <c r="I456" s="2006"/>
      <c r="J456" s="2006"/>
      <c r="K456" s="2471"/>
      <c r="L456" s="124"/>
    </row>
    <row r="457" spans="1:12" ht="15.75" x14ac:dyDescent="0.25">
      <c r="A457" s="2004"/>
      <c r="B457" s="2005"/>
      <c r="C457" s="2006"/>
      <c r="D457" s="258">
        <f t="shared" si="6"/>
        <v>0</v>
      </c>
      <c r="E457" s="2006"/>
      <c r="F457" s="2006"/>
      <c r="G457" s="2006"/>
      <c r="H457" s="2006"/>
      <c r="I457" s="2006"/>
      <c r="J457" s="2006"/>
      <c r="K457" s="2471"/>
      <c r="L457" s="124"/>
    </row>
    <row r="458" spans="1:12" ht="15.75" x14ac:dyDescent="0.25">
      <c r="A458" s="2004"/>
      <c r="B458" s="2005"/>
      <c r="C458" s="2006"/>
      <c r="D458" s="258">
        <f t="shared" si="6"/>
        <v>0</v>
      </c>
      <c r="E458" s="2006"/>
      <c r="F458" s="2006"/>
      <c r="G458" s="2006"/>
      <c r="H458" s="2006"/>
      <c r="I458" s="2006"/>
      <c r="J458" s="2006"/>
      <c r="K458" s="2471"/>
      <c r="L458" s="124"/>
    </row>
    <row r="459" spans="1:12" ht="15.75" x14ac:dyDescent="0.25">
      <c r="A459" s="2004"/>
      <c r="B459" s="2005"/>
      <c r="C459" s="2006"/>
      <c r="D459" s="258">
        <f t="shared" si="6"/>
        <v>0</v>
      </c>
      <c r="E459" s="2006"/>
      <c r="F459" s="2006"/>
      <c r="G459" s="2006"/>
      <c r="H459" s="2006"/>
      <c r="I459" s="2006"/>
      <c r="J459" s="2006"/>
      <c r="K459" s="2471"/>
      <c r="L459" s="124"/>
    </row>
    <row r="460" spans="1:12" ht="15.75" x14ac:dyDescent="0.25">
      <c r="A460" s="2004"/>
      <c r="B460" s="2005"/>
      <c r="C460" s="2006"/>
      <c r="D460" s="258">
        <f t="shared" si="6"/>
        <v>0</v>
      </c>
      <c r="E460" s="2006"/>
      <c r="F460" s="2006"/>
      <c r="G460" s="2006"/>
      <c r="H460" s="2006"/>
      <c r="I460" s="2006"/>
      <c r="J460" s="2006"/>
      <c r="K460" s="2471"/>
      <c r="L460" s="124"/>
    </row>
    <row r="461" spans="1:12" ht="15.75" x14ac:dyDescent="0.25">
      <c r="A461" s="2004"/>
      <c r="B461" s="2005"/>
      <c r="C461" s="2006"/>
      <c r="D461" s="258">
        <f t="shared" si="6"/>
        <v>0</v>
      </c>
      <c r="E461" s="2006"/>
      <c r="F461" s="2006"/>
      <c r="G461" s="2006"/>
      <c r="H461" s="2006"/>
      <c r="I461" s="2006"/>
      <c r="J461" s="2006"/>
      <c r="K461" s="2471"/>
      <c r="L461" s="124"/>
    </row>
    <row r="462" spans="1:12" ht="15.75" x14ac:dyDescent="0.25">
      <c r="A462" s="2004"/>
      <c r="B462" s="2005"/>
      <c r="C462" s="2006"/>
      <c r="D462" s="258">
        <f t="shared" si="6"/>
        <v>0</v>
      </c>
      <c r="E462" s="2006"/>
      <c r="F462" s="2006"/>
      <c r="G462" s="2006"/>
      <c r="H462" s="2006"/>
      <c r="I462" s="2006"/>
      <c r="J462" s="2006"/>
      <c r="K462" s="2471"/>
      <c r="L462" s="124"/>
    </row>
    <row r="463" spans="1:12" ht="15.75" x14ac:dyDescent="0.25">
      <c r="A463" s="2004"/>
      <c r="B463" s="2005"/>
      <c r="C463" s="2006"/>
      <c r="D463" s="258">
        <f t="shared" ref="D463:D526" si="7">+C463*(100-E463)/100</f>
        <v>0</v>
      </c>
      <c r="E463" s="2006"/>
      <c r="F463" s="2006"/>
      <c r="G463" s="2006"/>
      <c r="H463" s="2006"/>
      <c r="I463" s="2006"/>
      <c r="J463" s="2006"/>
      <c r="K463" s="2471"/>
      <c r="L463" s="124"/>
    </row>
    <row r="464" spans="1:12" ht="15.75" x14ac:dyDescent="0.25">
      <c r="A464" s="2004"/>
      <c r="B464" s="2005"/>
      <c r="C464" s="2006"/>
      <c r="D464" s="258">
        <f t="shared" si="7"/>
        <v>0</v>
      </c>
      <c r="E464" s="2006"/>
      <c r="F464" s="2006"/>
      <c r="G464" s="2006"/>
      <c r="H464" s="2006"/>
      <c r="I464" s="2006"/>
      <c r="J464" s="2006"/>
      <c r="K464" s="2471"/>
      <c r="L464" s="124"/>
    </row>
    <row r="465" spans="1:12" ht="15.75" x14ac:dyDescent="0.25">
      <c r="A465" s="2004"/>
      <c r="B465" s="2005"/>
      <c r="C465" s="2006"/>
      <c r="D465" s="258">
        <f t="shared" si="7"/>
        <v>0</v>
      </c>
      <c r="E465" s="2006"/>
      <c r="F465" s="2006"/>
      <c r="G465" s="2006"/>
      <c r="H465" s="2006"/>
      <c r="I465" s="2006"/>
      <c r="J465" s="2006"/>
      <c r="K465" s="2471"/>
      <c r="L465" s="124"/>
    </row>
    <row r="466" spans="1:12" ht="15.75" x14ac:dyDescent="0.25">
      <c r="A466" s="2004"/>
      <c r="B466" s="2005"/>
      <c r="C466" s="2006"/>
      <c r="D466" s="258">
        <f t="shared" si="7"/>
        <v>0</v>
      </c>
      <c r="E466" s="2006"/>
      <c r="F466" s="2006"/>
      <c r="G466" s="2006"/>
      <c r="H466" s="2006"/>
      <c r="I466" s="2006"/>
      <c r="J466" s="2006"/>
      <c r="K466" s="2471"/>
      <c r="L466" s="124"/>
    </row>
    <row r="467" spans="1:12" ht="15.75" x14ac:dyDescent="0.25">
      <c r="A467" s="2004"/>
      <c r="B467" s="2005"/>
      <c r="C467" s="2006"/>
      <c r="D467" s="258">
        <f t="shared" si="7"/>
        <v>0</v>
      </c>
      <c r="E467" s="2006"/>
      <c r="F467" s="2006"/>
      <c r="G467" s="2006"/>
      <c r="H467" s="2006"/>
      <c r="I467" s="2006"/>
      <c r="J467" s="2006"/>
      <c r="K467" s="2471"/>
      <c r="L467" s="124"/>
    </row>
    <row r="468" spans="1:12" ht="15.75" x14ac:dyDescent="0.25">
      <c r="A468" s="2004"/>
      <c r="B468" s="2005"/>
      <c r="C468" s="2006"/>
      <c r="D468" s="258">
        <f t="shared" si="7"/>
        <v>0</v>
      </c>
      <c r="E468" s="2006"/>
      <c r="F468" s="2006"/>
      <c r="G468" s="2006"/>
      <c r="H468" s="2006"/>
      <c r="I468" s="2006"/>
      <c r="J468" s="2006"/>
      <c r="K468" s="2471"/>
      <c r="L468" s="124"/>
    </row>
    <row r="469" spans="1:12" ht="15.75" x14ac:dyDescent="0.25">
      <c r="A469" s="2004"/>
      <c r="B469" s="2005"/>
      <c r="C469" s="2006"/>
      <c r="D469" s="258">
        <f t="shared" si="7"/>
        <v>0</v>
      </c>
      <c r="E469" s="2006"/>
      <c r="F469" s="2006"/>
      <c r="G469" s="2006"/>
      <c r="H469" s="2006"/>
      <c r="I469" s="2006"/>
      <c r="J469" s="2006"/>
      <c r="K469" s="2471"/>
      <c r="L469" s="124"/>
    </row>
    <row r="470" spans="1:12" ht="15.75" x14ac:dyDescent="0.25">
      <c r="A470" s="2004"/>
      <c r="B470" s="2005"/>
      <c r="C470" s="2006"/>
      <c r="D470" s="258">
        <f t="shared" si="7"/>
        <v>0</v>
      </c>
      <c r="E470" s="2006"/>
      <c r="F470" s="2006"/>
      <c r="G470" s="2006"/>
      <c r="H470" s="2006"/>
      <c r="I470" s="2006"/>
      <c r="J470" s="2006"/>
      <c r="K470" s="2471"/>
      <c r="L470" s="124"/>
    </row>
    <row r="471" spans="1:12" ht="15.75" x14ac:dyDescent="0.25">
      <c r="A471" s="2004"/>
      <c r="B471" s="2005"/>
      <c r="C471" s="2006"/>
      <c r="D471" s="258">
        <f t="shared" si="7"/>
        <v>0</v>
      </c>
      <c r="E471" s="2006"/>
      <c r="F471" s="2006"/>
      <c r="G471" s="2006"/>
      <c r="H471" s="2006"/>
      <c r="I471" s="2006"/>
      <c r="J471" s="2006"/>
      <c r="K471" s="2471"/>
      <c r="L471" s="124"/>
    </row>
    <row r="472" spans="1:12" ht="15.75" x14ac:dyDescent="0.25">
      <c r="A472" s="2004"/>
      <c r="B472" s="2005"/>
      <c r="C472" s="2006"/>
      <c r="D472" s="258">
        <f t="shared" si="7"/>
        <v>0</v>
      </c>
      <c r="E472" s="2006"/>
      <c r="F472" s="2006"/>
      <c r="G472" s="2006"/>
      <c r="H472" s="2006"/>
      <c r="I472" s="2006"/>
      <c r="J472" s="2006"/>
      <c r="K472" s="2471"/>
      <c r="L472" s="124"/>
    </row>
    <row r="473" spans="1:12" ht="15.75" x14ac:dyDescent="0.25">
      <c r="A473" s="2004"/>
      <c r="B473" s="2005"/>
      <c r="C473" s="2006"/>
      <c r="D473" s="258">
        <f t="shared" si="7"/>
        <v>0</v>
      </c>
      <c r="E473" s="2006"/>
      <c r="F473" s="2006"/>
      <c r="G473" s="2006"/>
      <c r="H473" s="2006"/>
      <c r="I473" s="2006"/>
      <c r="J473" s="2006"/>
      <c r="K473" s="2471"/>
      <c r="L473" s="124"/>
    </row>
    <row r="474" spans="1:12" ht="15.75" x14ac:dyDescent="0.25">
      <c r="A474" s="2004"/>
      <c r="B474" s="2005"/>
      <c r="C474" s="2006"/>
      <c r="D474" s="258">
        <f t="shared" si="7"/>
        <v>0</v>
      </c>
      <c r="E474" s="2006"/>
      <c r="F474" s="2006"/>
      <c r="G474" s="2006"/>
      <c r="H474" s="2006"/>
      <c r="I474" s="2006"/>
      <c r="J474" s="2006"/>
      <c r="K474" s="2471"/>
      <c r="L474" s="124"/>
    </row>
    <row r="475" spans="1:12" ht="15.75" x14ac:dyDescent="0.25">
      <c r="A475" s="2004"/>
      <c r="B475" s="2005"/>
      <c r="C475" s="2006"/>
      <c r="D475" s="258">
        <f t="shared" si="7"/>
        <v>0</v>
      </c>
      <c r="E475" s="2006"/>
      <c r="F475" s="2006"/>
      <c r="G475" s="2006"/>
      <c r="H475" s="2006"/>
      <c r="I475" s="2006"/>
      <c r="J475" s="2006"/>
      <c r="K475" s="2471"/>
      <c r="L475" s="124"/>
    </row>
    <row r="476" spans="1:12" ht="15.75" x14ac:dyDescent="0.25">
      <c r="A476" s="2004"/>
      <c r="B476" s="2005"/>
      <c r="C476" s="2006"/>
      <c r="D476" s="258">
        <f t="shared" si="7"/>
        <v>0</v>
      </c>
      <c r="E476" s="2006"/>
      <c r="F476" s="2006"/>
      <c r="G476" s="2006"/>
      <c r="H476" s="2006"/>
      <c r="I476" s="2006"/>
      <c r="J476" s="2006"/>
      <c r="K476" s="2471"/>
      <c r="L476" s="124"/>
    </row>
    <row r="477" spans="1:12" ht="15.75" x14ac:dyDescent="0.25">
      <c r="A477" s="2004"/>
      <c r="B477" s="2005"/>
      <c r="C477" s="2006"/>
      <c r="D477" s="258">
        <f t="shared" si="7"/>
        <v>0</v>
      </c>
      <c r="E477" s="2006"/>
      <c r="F477" s="2006"/>
      <c r="G477" s="2006"/>
      <c r="H477" s="2006"/>
      <c r="I477" s="2006"/>
      <c r="J477" s="2006"/>
      <c r="K477" s="2471"/>
      <c r="L477" s="124"/>
    </row>
    <row r="478" spans="1:12" ht="15.75" x14ac:dyDescent="0.25">
      <c r="A478" s="2004"/>
      <c r="B478" s="2005"/>
      <c r="C478" s="2006"/>
      <c r="D478" s="258">
        <f t="shared" si="7"/>
        <v>0</v>
      </c>
      <c r="E478" s="2006"/>
      <c r="F478" s="2006"/>
      <c r="G478" s="2006"/>
      <c r="H478" s="2006"/>
      <c r="I478" s="2006"/>
      <c r="J478" s="2006"/>
      <c r="K478" s="2471"/>
      <c r="L478" s="124"/>
    </row>
    <row r="479" spans="1:12" ht="15.75" x14ac:dyDescent="0.25">
      <c r="A479" s="2004"/>
      <c r="B479" s="2005"/>
      <c r="C479" s="2006"/>
      <c r="D479" s="258">
        <f t="shared" si="7"/>
        <v>0</v>
      </c>
      <c r="E479" s="2006"/>
      <c r="F479" s="2006"/>
      <c r="G479" s="2006"/>
      <c r="H479" s="2006"/>
      <c r="I479" s="2006"/>
      <c r="J479" s="2006"/>
      <c r="K479" s="2471"/>
      <c r="L479" s="124"/>
    </row>
    <row r="480" spans="1:12" ht="15.75" x14ac:dyDescent="0.25">
      <c r="A480" s="2004"/>
      <c r="B480" s="2005"/>
      <c r="C480" s="2006"/>
      <c r="D480" s="258">
        <f t="shared" si="7"/>
        <v>0</v>
      </c>
      <c r="E480" s="2006"/>
      <c r="F480" s="2006"/>
      <c r="G480" s="2006"/>
      <c r="H480" s="2006"/>
      <c r="I480" s="2006"/>
      <c r="J480" s="2006"/>
      <c r="K480" s="2471"/>
      <c r="L480" s="124"/>
    </row>
    <row r="481" spans="1:12" ht="15.75" x14ac:dyDescent="0.25">
      <c r="A481" s="2004"/>
      <c r="B481" s="2005"/>
      <c r="C481" s="2006"/>
      <c r="D481" s="258">
        <f t="shared" si="7"/>
        <v>0</v>
      </c>
      <c r="E481" s="2006"/>
      <c r="F481" s="2006"/>
      <c r="G481" s="2006"/>
      <c r="H481" s="2006"/>
      <c r="I481" s="2006"/>
      <c r="J481" s="2006"/>
      <c r="K481" s="2471"/>
      <c r="L481" s="124"/>
    </row>
    <row r="482" spans="1:12" ht="15.75" x14ac:dyDescent="0.25">
      <c r="A482" s="2004"/>
      <c r="B482" s="2005"/>
      <c r="C482" s="2006"/>
      <c r="D482" s="258">
        <f t="shared" si="7"/>
        <v>0</v>
      </c>
      <c r="E482" s="2006"/>
      <c r="F482" s="2006"/>
      <c r="G482" s="2006"/>
      <c r="H482" s="2006"/>
      <c r="I482" s="2006"/>
      <c r="J482" s="2006"/>
      <c r="K482" s="2471"/>
      <c r="L482" s="124"/>
    </row>
    <row r="483" spans="1:12" ht="15.75" x14ac:dyDescent="0.25">
      <c r="A483" s="2004"/>
      <c r="B483" s="2005"/>
      <c r="C483" s="2006"/>
      <c r="D483" s="258">
        <f t="shared" si="7"/>
        <v>0</v>
      </c>
      <c r="E483" s="2006"/>
      <c r="F483" s="2006"/>
      <c r="G483" s="2006"/>
      <c r="H483" s="2006"/>
      <c r="I483" s="2006"/>
      <c r="J483" s="2006"/>
      <c r="K483" s="2471"/>
      <c r="L483" s="124"/>
    </row>
    <row r="484" spans="1:12" ht="15.75" x14ac:dyDescent="0.25">
      <c r="A484" s="2004"/>
      <c r="B484" s="2005"/>
      <c r="C484" s="2006"/>
      <c r="D484" s="258">
        <f t="shared" si="7"/>
        <v>0</v>
      </c>
      <c r="E484" s="2006"/>
      <c r="F484" s="2006"/>
      <c r="G484" s="2006"/>
      <c r="H484" s="2006"/>
      <c r="I484" s="2006"/>
      <c r="J484" s="2006"/>
      <c r="K484" s="2471"/>
      <c r="L484" s="124"/>
    </row>
    <row r="485" spans="1:12" ht="15.75" x14ac:dyDescent="0.25">
      <c r="A485" s="2004"/>
      <c r="B485" s="2005"/>
      <c r="C485" s="2006"/>
      <c r="D485" s="258">
        <f t="shared" si="7"/>
        <v>0</v>
      </c>
      <c r="E485" s="2006"/>
      <c r="F485" s="2006"/>
      <c r="G485" s="2006"/>
      <c r="H485" s="2006"/>
      <c r="I485" s="2006"/>
      <c r="J485" s="2006"/>
      <c r="K485" s="2471"/>
      <c r="L485" s="124"/>
    </row>
    <row r="486" spans="1:12" ht="15.75" x14ac:dyDescent="0.25">
      <c r="A486" s="2004"/>
      <c r="B486" s="2005"/>
      <c r="C486" s="2006"/>
      <c r="D486" s="258">
        <f t="shared" si="7"/>
        <v>0</v>
      </c>
      <c r="E486" s="2006"/>
      <c r="F486" s="2006"/>
      <c r="G486" s="2006"/>
      <c r="H486" s="2006"/>
      <c r="I486" s="2006"/>
      <c r="J486" s="2006"/>
      <c r="K486" s="2471"/>
      <c r="L486" s="124"/>
    </row>
    <row r="487" spans="1:12" ht="15.75" x14ac:dyDescent="0.25">
      <c r="A487" s="2004"/>
      <c r="B487" s="2005"/>
      <c r="C487" s="2006"/>
      <c r="D487" s="258">
        <f t="shared" si="7"/>
        <v>0</v>
      </c>
      <c r="E487" s="2006"/>
      <c r="F487" s="2006"/>
      <c r="G487" s="2006"/>
      <c r="H487" s="2006"/>
      <c r="I487" s="2006"/>
      <c r="J487" s="2006"/>
      <c r="K487" s="2471"/>
      <c r="L487" s="124"/>
    </row>
    <row r="488" spans="1:12" ht="15.75" x14ac:dyDescent="0.25">
      <c r="A488" s="2004"/>
      <c r="B488" s="2005"/>
      <c r="C488" s="2006"/>
      <c r="D488" s="258">
        <f t="shared" si="7"/>
        <v>0</v>
      </c>
      <c r="E488" s="2006"/>
      <c r="F488" s="2006"/>
      <c r="G488" s="2006"/>
      <c r="H488" s="2006"/>
      <c r="I488" s="2006"/>
      <c r="J488" s="2006"/>
      <c r="K488" s="2471"/>
      <c r="L488" s="124"/>
    </row>
    <row r="489" spans="1:12" ht="15.75" x14ac:dyDescent="0.25">
      <c r="A489" s="2004"/>
      <c r="B489" s="2005"/>
      <c r="C489" s="2006"/>
      <c r="D489" s="258">
        <f t="shared" si="7"/>
        <v>0</v>
      </c>
      <c r="E489" s="2006"/>
      <c r="F489" s="2006"/>
      <c r="G489" s="2006"/>
      <c r="H489" s="2006"/>
      <c r="I489" s="2006"/>
      <c r="J489" s="2006"/>
      <c r="K489" s="2471"/>
      <c r="L489" s="124"/>
    </row>
    <row r="490" spans="1:12" ht="15.75" x14ac:dyDescent="0.25">
      <c r="A490" s="2004"/>
      <c r="B490" s="2005"/>
      <c r="C490" s="2006"/>
      <c r="D490" s="258">
        <f t="shared" si="7"/>
        <v>0</v>
      </c>
      <c r="E490" s="2006"/>
      <c r="F490" s="2006"/>
      <c r="G490" s="2006"/>
      <c r="H490" s="2006"/>
      <c r="I490" s="2006"/>
      <c r="J490" s="2006"/>
      <c r="K490" s="2471"/>
      <c r="L490" s="124"/>
    </row>
    <row r="491" spans="1:12" ht="15.75" x14ac:dyDescent="0.25">
      <c r="A491" s="2004"/>
      <c r="B491" s="2005"/>
      <c r="C491" s="2006"/>
      <c r="D491" s="258">
        <f t="shared" si="7"/>
        <v>0</v>
      </c>
      <c r="E491" s="2006"/>
      <c r="F491" s="2006"/>
      <c r="G491" s="2006"/>
      <c r="H491" s="2006"/>
      <c r="I491" s="2006"/>
      <c r="J491" s="2006"/>
      <c r="K491" s="2471"/>
      <c r="L491" s="124"/>
    </row>
    <row r="492" spans="1:12" ht="15.75" x14ac:dyDescent="0.25">
      <c r="A492" s="2004"/>
      <c r="B492" s="2005"/>
      <c r="C492" s="2006"/>
      <c r="D492" s="258">
        <f t="shared" si="7"/>
        <v>0</v>
      </c>
      <c r="E492" s="2006"/>
      <c r="F492" s="2006"/>
      <c r="G492" s="2006"/>
      <c r="H492" s="2006"/>
      <c r="I492" s="2006"/>
      <c r="J492" s="2006"/>
      <c r="K492" s="2471"/>
      <c r="L492" s="124"/>
    </row>
    <row r="493" spans="1:12" ht="15.75" x14ac:dyDescent="0.25">
      <c r="A493" s="2004"/>
      <c r="B493" s="2005"/>
      <c r="C493" s="2006"/>
      <c r="D493" s="258">
        <f t="shared" si="7"/>
        <v>0</v>
      </c>
      <c r="E493" s="2006"/>
      <c r="F493" s="2006"/>
      <c r="G493" s="2006"/>
      <c r="H493" s="2006"/>
      <c r="I493" s="2006"/>
      <c r="J493" s="2006"/>
      <c r="K493" s="2471"/>
      <c r="L493" s="124"/>
    </row>
    <row r="494" spans="1:12" ht="15.75" x14ac:dyDescent="0.25">
      <c r="A494" s="2004"/>
      <c r="B494" s="2005"/>
      <c r="C494" s="2006"/>
      <c r="D494" s="258">
        <f t="shared" si="7"/>
        <v>0</v>
      </c>
      <c r="E494" s="2006"/>
      <c r="F494" s="2006"/>
      <c r="G494" s="2006"/>
      <c r="H494" s="2006"/>
      <c r="I494" s="2006"/>
      <c r="J494" s="2006"/>
      <c r="K494" s="2471"/>
      <c r="L494" s="124"/>
    </row>
    <row r="495" spans="1:12" ht="15.75" x14ac:dyDescent="0.25">
      <c r="A495" s="2004"/>
      <c r="B495" s="2005"/>
      <c r="C495" s="2006"/>
      <c r="D495" s="258">
        <f t="shared" si="7"/>
        <v>0</v>
      </c>
      <c r="E495" s="2006"/>
      <c r="F495" s="2006"/>
      <c r="G495" s="2006"/>
      <c r="H495" s="2006"/>
      <c r="I495" s="2006"/>
      <c r="J495" s="2006"/>
      <c r="K495" s="2471"/>
      <c r="L495" s="124"/>
    </row>
    <row r="496" spans="1:12" ht="15.75" x14ac:dyDescent="0.25">
      <c r="A496" s="2004"/>
      <c r="B496" s="2005"/>
      <c r="C496" s="2006"/>
      <c r="D496" s="258">
        <f t="shared" si="7"/>
        <v>0</v>
      </c>
      <c r="E496" s="2006"/>
      <c r="F496" s="2006"/>
      <c r="G496" s="2006"/>
      <c r="H496" s="2006"/>
      <c r="I496" s="2006"/>
      <c r="J496" s="2006"/>
      <c r="K496" s="2471"/>
      <c r="L496" s="124"/>
    </row>
    <row r="497" spans="1:12" ht="15.75" x14ac:dyDescent="0.25">
      <c r="A497" s="2004"/>
      <c r="B497" s="2005"/>
      <c r="C497" s="2006"/>
      <c r="D497" s="258">
        <f t="shared" si="7"/>
        <v>0</v>
      </c>
      <c r="E497" s="2006"/>
      <c r="F497" s="2006"/>
      <c r="G497" s="2006"/>
      <c r="H497" s="2006"/>
      <c r="I497" s="2006"/>
      <c r="J497" s="2006"/>
      <c r="K497" s="2471"/>
      <c r="L497" s="124"/>
    </row>
    <row r="498" spans="1:12" ht="15.75" x14ac:dyDescent="0.25">
      <c r="A498" s="2004"/>
      <c r="B498" s="2005"/>
      <c r="C498" s="2006"/>
      <c r="D498" s="258">
        <f t="shared" si="7"/>
        <v>0</v>
      </c>
      <c r="E498" s="2006"/>
      <c r="F498" s="2006"/>
      <c r="G498" s="2006"/>
      <c r="H498" s="2006"/>
      <c r="I498" s="2006"/>
      <c r="J498" s="2006"/>
      <c r="K498" s="2471"/>
      <c r="L498" s="124"/>
    </row>
    <row r="499" spans="1:12" ht="15.75" x14ac:dyDescent="0.25">
      <c r="A499" s="2004"/>
      <c r="B499" s="2005"/>
      <c r="C499" s="2006"/>
      <c r="D499" s="258">
        <f t="shared" si="7"/>
        <v>0</v>
      </c>
      <c r="E499" s="2006"/>
      <c r="F499" s="2006"/>
      <c r="G499" s="2006"/>
      <c r="H499" s="2006"/>
      <c r="I499" s="2006"/>
      <c r="J499" s="2006"/>
      <c r="K499" s="2471"/>
      <c r="L499" s="124"/>
    </row>
    <row r="500" spans="1:12" ht="15.75" x14ac:dyDescent="0.25">
      <c r="A500" s="2004"/>
      <c r="B500" s="2005"/>
      <c r="C500" s="2006"/>
      <c r="D500" s="258">
        <f t="shared" si="7"/>
        <v>0</v>
      </c>
      <c r="E500" s="2006"/>
      <c r="F500" s="2006"/>
      <c r="G500" s="2006"/>
      <c r="H500" s="2006"/>
      <c r="I500" s="2006"/>
      <c r="J500" s="2006"/>
      <c r="K500" s="2471"/>
      <c r="L500" s="124"/>
    </row>
    <row r="501" spans="1:12" ht="15.75" x14ac:dyDescent="0.25">
      <c r="A501" s="2004"/>
      <c r="B501" s="2005"/>
      <c r="C501" s="2006"/>
      <c r="D501" s="258">
        <f t="shared" si="7"/>
        <v>0</v>
      </c>
      <c r="E501" s="2006"/>
      <c r="F501" s="2006"/>
      <c r="G501" s="2006"/>
      <c r="H501" s="2006"/>
      <c r="I501" s="2006"/>
      <c r="J501" s="2006"/>
      <c r="K501" s="2471"/>
      <c r="L501" s="124"/>
    </row>
    <row r="502" spans="1:12" ht="15.75" x14ac:dyDescent="0.25">
      <c r="A502" s="2004"/>
      <c r="B502" s="2005"/>
      <c r="C502" s="2006"/>
      <c r="D502" s="258">
        <f t="shared" si="7"/>
        <v>0</v>
      </c>
      <c r="E502" s="2006"/>
      <c r="F502" s="2006"/>
      <c r="G502" s="2006"/>
      <c r="H502" s="2006"/>
      <c r="I502" s="2006"/>
      <c r="J502" s="2006"/>
      <c r="K502" s="2471"/>
      <c r="L502" s="124"/>
    </row>
    <row r="503" spans="1:12" ht="15.75" x14ac:dyDescent="0.25">
      <c r="A503" s="2004"/>
      <c r="B503" s="2005"/>
      <c r="C503" s="2006"/>
      <c r="D503" s="258">
        <f t="shared" si="7"/>
        <v>0</v>
      </c>
      <c r="E503" s="2006"/>
      <c r="F503" s="2006"/>
      <c r="G503" s="2006"/>
      <c r="H503" s="2006"/>
      <c r="I503" s="2006"/>
      <c r="J503" s="2006"/>
      <c r="K503" s="2471"/>
      <c r="L503" s="124"/>
    </row>
    <row r="504" spans="1:12" ht="15.75" x14ac:dyDescent="0.25">
      <c r="A504" s="2004"/>
      <c r="B504" s="2005"/>
      <c r="C504" s="2006"/>
      <c r="D504" s="258">
        <f t="shared" si="7"/>
        <v>0</v>
      </c>
      <c r="E504" s="2006"/>
      <c r="F504" s="2006"/>
      <c r="G504" s="2006"/>
      <c r="H504" s="2006"/>
      <c r="I504" s="2006"/>
      <c r="J504" s="2006"/>
      <c r="K504" s="2471"/>
      <c r="L504" s="124"/>
    </row>
    <row r="505" spans="1:12" ht="15.75" x14ac:dyDescent="0.25">
      <c r="A505" s="2004"/>
      <c r="B505" s="2005"/>
      <c r="C505" s="2006"/>
      <c r="D505" s="258">
        <f t="shared" si="7"/>
        <v>0</v>
      </c>
      <c r="E505" s="2006"/>
      <c r="F505" s="2006"/>
      <c r="G505" s="2006"/>
      <c r="H505" s="2006"/>
      <c r="I505" s="2006"/>
      <c r="J505" s="2006"/>
      <c r="K505" s="2471"/>
      <c r="L505" s="124"/>
    </row>
    <row r="506" spans="1:12" ht="15.75" x14ac:dyDescent="0.25">
      <c r="A506" s="2004"/>
      <c r="B506" s="2005"/>
      <c r="C506" s="2006"/>
      <c r="D506" s="258">
        <f t="shared" si="7"/>
        <v>0</v>
      </c>
      <c r="E506" s="2006"/>
      <c r="F506" s="2006"/>
      <c r="G506" s="2006"/>
      <c r="H506" s="2006"/>
      <c r="I506" s="2006"/>
      <c r="J506" s="2006"/>
      <c r="K506" s="2471"/>
      <c r="L506" s="124"/>
    </row>
    <row r="507" spans="1:12" ht="15.75" x14ac:dyDescent="0.25">
      <c r="A507" s="2004"/>
      <c r="B507" s="2005"/>
      <c r="C507" s="2006"/>
      <c r="D507" s="258">
        <f t="shared" si="7"/>
        <v>0</v>
      </c>
      <c r="E507" s="2006"/>
      <c r="F507" s="2006"/>
      <c r="G507" s="2006"/>
      <c r="H507" s="2006"/>
      <c r="I507" s="2006"/>
      <c r="J507" s="2006"/>
      <c r="K507" s="2471"/>
      <c r="L507" s="124"/>
    </row>
    <row r="508" spans="1:12" ht="15.75" x14ac:dyDescent="0.25">
      <c r="A508" s="2004"/>
      <c r="B508" s="2005"/>
      <c r="C508" s="2006"/>
      <c r="D508" s="258">
        <f t="shared" si="7"/>
        <v>0</v>
      </c>
      <c r="E508" s="2006"/>
      <c r="F508" s="2006"/>
      <c r="G508" s="2006"/>
      <c r="H508" s="2006"/>
      <c r="I508" s="2006"/>
      <c r="J508" s="2006"/>
      <c r="K508" s="2471"/>
      <c r="L508" s="124"/>
    </row>
    <row r="509" spans="1:12" ht="15.75" x14ac:dyDescent="0.25">
      <c r="A509" s="2004"/>
      <c r="B509" s="2005"/>
      <c r="C509" s="2006"/>
      <c r="D509" s="258">
        <f t="shared" si="7"/>
        <v>0</v>
      </c>
      <c r="E509" s="2006"/>
      <c r="F509" s="2006"/>
      <c r="G509" s="2006"/>
      <c r="H509" s="2006"/>
      <c r="I509" s="2006"/>
      <c r="J509" s="2006"/>
      <c r="K509" s="2471"/>
      <c r="L509" s="124"/>
    </row>
    <row r="510" spans="1:12" ht="15.75" x14ac:dyDescent="0.25">
      <c r="A510" s="2004"/>
      <c r="B510" s="2005"/>
      <c r="C510" s="2006"/>
      <c r="D510" s="258">
        <f t="shared" si="7"/>
        <v>0</v>
      </c>
      <c r="E510" s="2006"/>
      <c r="F510" s="2006"/>
      <c r="G510" s="2006"/>
      <c r="H510" s="2006"/>
      <c r="I510" s="2006"/>
      <c r="J510" s="2006"/>
      <c r="K510" s="2471"/>
      <c r="L510" s="124"/>
    </row>
    <row r="511" spans="1:12" ht="15.75" x14ac:dyDescent="0.25">
      <c r="A511" s="2004"/>
      <c r="B511" s="2005"/>
      <c r="C511" s="2006"/>
      <c r="D511" s="258">
        <f t="shared" si="7"/>
        <v>0</v>
      </c>
      <c r="E511" s="2006"/>
      <c r="F511" s="2006"/>
      <c r="G511" s="2006"/>
      <c r="H511" s="2006"/>
      <c r="I511" s="2006"/>
      <c r="J511" s="2006"/>
      <c r="K511" s="2471"/>
      <c r="L511" s="124"/>
    </row>
    <row r="512" spans="1:12" ht="15.75" x14ac:dyDescent="0.25">
      <c r="A512" s="2004"/>
      <c r="B512" s="2005"/>
      <c r="C512" s="2006"/>
      <c r="D512" s="258">
        <f t="shared" si="7"/>
        <v>0</v>
      </c>
      <c r="E512" s="2006"/>
      <c r="F512" s="2006"/>
      <c r="G512" s="2006"/>
      <c r="H512" s="2006"/>
      <c r="I512" s="2006"/>
      <c r="J512" s="2006"/>
      <c r="K512" s="2471"/>
      <c r="L512" s="124"/>
    </row>
    <row r="513" spans="1:12" ht="15.75" x14ac:dyDescent="0.25">
      <c r="A513" s="2004"/>
      <c r="B513" s="2005"/>
      <c r="C513" s="2006"/>
      <c r="D513" s="258">
        <f t="shared" si="7"/>
        <v>0</v>
      </c>
      <c r="E513" s="2006"/>
      <c r="F513" s="2006"/>
      <c r="G513" s="2006"/>
      <c r="H513" s="2006"/>
      <c r="I513" s="2006"/>
      <c r="J513" s="2006"/>
      <c r="K513" s="2471"/>
      <c r="L513" s="124"/>
    </row>
    <row r="514" spans="1:12" ht="15.75" x14ac:dyDescent="0.25">
      <c r="A514" s="2004"/>
      <c r="B514" s="2005"/>
      <c r="C514" s="2006"/>
      <c r="D514" s="258">
        <f t="shared" si="7"/>
        <v>0</v>
      </c>
      <c r="E514" s="2006"/>
      <c r="F514" s="2006"/>
      <c r="G514" s="2006"/>
      <c r="H514" s="2006"/>
      <c r="I514" s="2006"/>
      <c r="J514" s="2006"/>
      <c r="K514" s="2471"/>
      <c r="L514" s="124"/>
    </row>
    <row r="515" spans="1:12" ht="15.75" x14ac:dyDescent="0.25">
      <c r="A515" s="2004"/>
      <c r="B515" s="2005"/>
      <c r="C515" s="2006"/>
      <c r="D515" s="258">
        <f t="shared" si="7"/>
        <v>0</v>
      </c>
      <c r="E515" s="2006"/>
      <c r="F515" s="2006"/>
      <c r="G515" s="2006"/>
      <c r="H515" s="2006"/>
      <c r="I515" s="2006"/>
      <c r="J515" s="2006"/>
      <c r="K515" s="2471"/>
      <c r="L515" s="124"/>
    </row>
    <row r="516" spans="1:12" ht="15.75" x14ac:dyDescent="0.25">
      <c r="A516" s="2004"/>
      <c r="B516" s="2005"/>
      <c r="C516" s="2006"/>
      <c r="D516" s="258">
        <f t="shared" si="7"/>
        <v>0</v>
      </c>
      <c r="E516" s="2006"/>
      <c r="F516" s="2006"/>
      <c r="G516" s="2006"/>
      <c r="H516" s="2006"/>
      <c r="I516" s="2006"/>
      <c r="J516" s="2006"/>
      <c r="K516" s="2471"/>
      <c r="L516" s="124"/>
    </row>
    <row r="517" spans="1:12" ht="15.75" x14ac:dyDescent="0.25">
      <c r="A517" s="2004"/>
      <c r="B517" s="2005"/>
      <c r="C517" s="2006"/>
      <c r="D517" s="258">
        <f t="shared" si="7"/>
        <v>0</v>
      </c>
      <c r="E517" s="2006"/>
      <c r="F517" s="2006"/>
      <c r="G517" s="2006"/>
      <c r="H517" s="2006"/>
      <c r="I517" s="2006"/>
      <c r="J517" s="2006"/>
      <c r="K517" s="2471"/>
      <c r="L517" s="124"/>
    </row>
    <row r="518" spans="1:12" ht="15.75" x14ac:dyDescent="0.25">
      <c r="A518" s="2004"/>
      <c r="B518" s="2005"/>
      <c r="C518" s="2006"/>
      <c r="D518" s="258">
        <f t="shared" si="7"/>
        <v>0</v>
      </c>
      <c r="E518" s="2006"/>
      <c r="F518" s="2006"/>
      <c r="G518" s="2006"/>
      <c r="H518" s="2006"/>
      <c r="I518" s="2006"/>
      <c r="J518" s="2006"/>
      <c r="K518" s="2471"/>
      <c r="L518" s="124"/>
    </row>
    <row r="519" spans="1:12" ht="15.75" x14ac:dyDescent="0.25">
      <c r="A519" s="2004"/>
      <c r="B519" s="2005"/>
      <c r="C519" s="2006"/>
      <c r="D519" s="258">
        <f t="shared" si="7"/>
        <v>0</v>
      </c>
      <c r="E519" s="2006"/>
      <c r="F519" s="2006"/>
      <c r="G519" s="2006"/>
      <c r="H519" s="2006"/>
      <c r="I519" s="2006"/>
      <c r="J519" s="2006"/>
      <c r="K519" s="2471"/>
      <c r="L519" s="124"/>
    </row>
    <row r="520" spans="1:12" ht="15.75" x14ac:dyDescent="0.25">
      <c r="A520" s="2004"/>
      <c r="B520" s="2005"/>
      <c r="C520" s="2006"/>
      <c r="D520" s="258">
        <f t="shared" si="7"/>
        <v>0</v>
      </c>
      <c r="E520" s="2006"/>
      <c r="F520" s="2006"/>
      <c r="G520" s="2006"/>
      <c r="H520" s="2006"/>
      <c r="I520" s="2006"/>
      <c r="J520" s="2006"/>
      <c r="K520" s="2471"/>
      <c r="L520" s="124"/>
    </row>
    <row r="521" spans="1:12" ht="15.75" x14ac:dyDescent="0.25">
      <c r="A521" s="2004"/>
      <c r="B521" s="2005"/>
      <c r="C521" s="2006"/>
      <c r="D521" s="258">
        <f t="shared" si="7"/>
        <v>0</v>
      </c>
      <c r="E521" s="2006"/>
      <c r="F521" s="2006"/>
      <c r="G521" s="2006"/>
      <c r="H521" s="2006"/>
      <c r="I521" s="2006"/>
      <c r="J521" s="2006"/>
      <c r="K521" s="2471"/>
      <c r="L521" s="124"/>
    </row>
    <row r="522" spans="1:12" ht="15.75" x14ac:dyDescent="0.25">
      <c r="A522" s="2004"/>
      <c r="B522" s="2005"/>
      <c r="C522" s="2006"/>
      <c r="D522" s="258">
        <f t="shared" si="7"/>
        <v>0</v>
      </c>
      <c r="E522" s="2006"/>
      <c r="F522" s="2006"/>
      <c r="G522" s="2006"/>
      <c r="H522" s="2006"/>
      <c r="I522" s="2006"/>
      <c r="J522" s="2006"/>
      <c r="K522" s="2471"/>
      <c r="L522" s="124"/>
    </row>
    <row r="523" spans="1:12" ht="15.75" x14ac:dyDescent="0.25">
      <c r="A523" s="2004"/>
      <c r="B523" s="2005"/>
      <c r="C523" s="2006"/>
      <c r="D523" s="258">
        <f t="shared" si="7"/>
        <v>0</v>
      </c>
      <c r="E523" s="2006"/>
      <c r="F523" s="2006"/>
      <c r="G523" s="2006"/>
      <c r="H523" s="2006"/>
      <c r="I523" s="2006"/>
      <c r="J523" s="2006"/>
      <c r="K523" s="2471"/>
      <c r="L523" s="124"/>
    </row>
    <row r="524" spans="1:12" ht="15.75" x14ac:dyDescent="0.25">
      <c r="A524" s="2004"/>
      <c r="B524" s="2005"/>
      <c r="C524" s="2006"/>
      <c r="D524" s="258">
        <f t="shared" si="7"/>
        <v>0</v>
      </c>
      <c r="E524" s="2006"/>
      <c r="F524" s="2006"/>
      <c r="G524" s="2006"/>
      <c r="H524" s="2006"/>
      <c r="I524" s="2006"/>
      <c r="J524" s="2006"/>
      <c r="K524" s="2471"/>
      <c r="L524" s="124"/>
    </row>
    <row r="525" spans="1:12" ht="15.75" x14ac:dyDescent="0.25">
      <c r="A525" s="2004"/>
      <c r="B525" s="2005"/>
      <c r="C525" s="2006"/>
      <c r="D525" s="258">
        <f t="shared" si="7"/>
        <v>0</v>
      </c>
      <c r="E525" s="2006"/>
      <c r="F525" s="2006"/>
      <c r="G525" s="2006"/>
      <c r="H525" s="2006"/>
      <c r="I525" s="2006"/>
      <c r="J525" s="2006"/>
      <c r="K525" s="2471"/>
      <c r="L525" s="124"/>
    </row>
    <row r="526" spans="1:12" ht="15.75" x14ac:dyDescent="0.25">
      <c r="A526" s="2004"/>
      <c r="B526" s="2005"/>
      <c r="C526" s="2006"/>
      <c r="D526" s="258">
        <f t="shared" si="7"/>
        <v>0</v>
      </c>
      <c r="E526" s="2006"/>
      <c r="F526" s="2006"/>
      <c r="G526" s="2006"/>
      <c r="H526" s="2006"/>
      <c r="I526" s="2006"/>
      <c r="J526" s="2006"/>
      <c r="K526" s="2471"/>
      <c r="L526" s="124"/>
    </row>
    <row r="527" spans="1:12" ht="15.75" x14ac:dyDescent="0.25">
      <c r="A527" s="2004"/>
      <c r="B527" s="2005"/>
      <c r="C527" s="2006"/>
      <c r="D527" s="258">
        <f t="shared" ref="D527:D590" si="8">+C527*(100-E527)/100</f>
        <v>0</v>
      </c>
      <c r="E527" s="2006"/>
      <c r="F527" s="2006"/>
      <c r="G527" s="2006"/>
      <c r="H527" s="2006"/>
      <c r="I527" s="2006"/>
      <c r="J527" s="2006"/>
      <c r="K527" s="2471"/>
      <c r="L527" s="124"/>
    </row>
    <row r="528" spans="1:12" ht="15.75" x14ac:dyDescent="0.25">
      <c r="A528" s="2004"/>
      <c r="B528" s="2005"/>
      <c r="C528" s="2006"/>
      <c r="D528" s="258">
        <f t="shared" si="8"/>
        <v>0</v>
      </c>
      <c r="E528" s="2006"/>
      <c r="F528" s="2006"/>
      <c r="G528" s="2006"/>
      <c r="H528" s="2006"/>
      <c r="I528" s="2006"/>
      <c r="J528" s="2006"/>
      <c r="K528" s="2471"/>
      <c r="L528" s="124"/>
    </row>
    <row r="529" spans="1:12" ht="15.75" x14ac:dyDescent="0.25">
      <c r="A529" s="2004"/>
      <c r="B529" s="2005"/>
      <c r="C529" s="2006"/>
      <c r="D529" s="258">
        <f t="shared" si="8"/>
        <v>0</v>
      </c>
      <c r="E529" s="2006"/>
      <c r="F529" s="2006"/>
      <c r="G529" s="2006"/>
      <c r="H529" s="2006"/>
      <c r="I529" s="2006"/>
      <c r="J529" s="2006"/>
      <c r="K529" s="2471"/>
      <c r="L529" s="124"/>
    </row>
    <row r="530" spans="1:12" ht="15.75" x14ac:dyDescent="0.25">
      <c r="A530" s="2004"/>
      <c r="B530" s="2005"/>
      <c r="C530" s="2006"/>
      <c r="D530" s="258">
        <f t="shared" si="8"/>
        <v>0</v>
      </c>
      <c r="E530" s="2006"/>
      <c r="F530" s="2006"/>
      <c r="G530" s="2006"/>
      <c r="H530" s="2006"/>
      <c r="I530" s="2006"/>
      <c r="J530" s="2006"/>
      <c r="K530" s="2471"/>
      <c r="L530" s="124"/>
    </row>
    <row r="531" spans="1:12" ht="15.75" x14ac:dyDescent="0.25">
      <c r="A531" s="2004"/>
      <c r="B531" s="2005"/>
      <c r="C531" s="2006"/>
      <c r="D531" s="258">
        <f t="shared" si="8"/>
        <v>0</v>
      </c>
      <c r="E531" s="2006"/>
      <c r="F531" s="2006"/>
      <c r="G531" s="2006"/>
      <c r="H531" s="2006"/>
      <c r="I531" s="2006"/>
      <c r="J531" s="2006"/>
      <c r="K531" s="2471"/>
      <c r="L531" s="124"/>
    </row>
    <row r="532" spans="1:12" ht="15.75" x14ac:dyDescent="0.25">
      <c r="A532" s="2004"/>
      <c r="B532" s="2005"/>
      <c r="C532" s="2006"/>
      <c r="D532" s="258">
        <f t="shared" si="8"/>
        <v>0</v>
      </c>
      <c r="E532" s="2006"/>
      <c r="F532" s="2006"/>
      <c r="G532" s="2006"/>
      <c r="H532" s="2006"/>
      <c r="I532" s="2006"/>
      <c r="J532" s="2006"/>
      <c r="K532" s="2471"/>
      <c r="L532" s="124"/>
    </row>
    <row r="533" spans="1:12" ht="15.75" x14ac:dyDescent="0.25">
      <c r="A533" s="2004"/>
      <c r="B533" s="2005"/>
      <c r="C533" s="2006"/>
      <c r="D533" s="258">
        <f t="shared" si="8"/>
        <v>0</v>
      </c>
      <c r="E533" s="2006"/>
      <c r="F533" s="2006"/>
      <c r="G533" s="2006"/>
      <c r="H533" s="2006"/>
      <c r="I533" s="2006"/>
      <c r="J533" s="2006"/>
      <c r="K533" s="2471"/>
      <c r="L533" s="124"/>
    </row>
    <row r="534" spans="1:12" ht="15.75" x14ac:dyDescent="0.25">
      <c r="A534" s="2004"/>
      <c r="B534" s="2005"/>
      <c r="C534" s="2006"/>
      <c r="D534" s="258">
        <f t="shared" si="8"/>
        <v>0</v>
      </c>
      <c r="E534" s="2006"/>
      <c r="F534" s="2006"/>
      <c r="G534" s="2006"/>
      <c r="H534" s="2006"/>
      <c r="I534" s="2006"/>
      <c r="J534" s="2006"/>
      <c r="K534" s="2471"/>
      <c r="L534" s="124"/>
    </row>
    <row r="535" spans="1:12" ht="15.75" x14ac:dyDescent="0.25">
      <c r="A535" s="2004"/>
      <c r="B535" s="2005"/>
      <c r="C535" s="2006"/>
      <c r="D535" s="258">
        <f t="shared" si="8"/>
        <v>0</v>
      </c>
      <c r="E535" s="2006"/>
      <c r="F535" s="2006"/>
      <c r="G535" s="2006"/>
      <c r="H535" s="2006"/>
      <c r="I535" s="2006"/>
      <c r="J535" s="2006"/>
      <c r="K535" s="2471"/>
      <c r="L535" s="124"/>
    </row>
    <row r="536" spans="1:12" ht="15.75" x14ac:dyDescent="0.25">
      <c r="A536" s="2004"/>
      <c r="B536" s="2005"/>
      <c r="C536" s="2006"/>
      <c r="D536" s="258">
        <f t="shared" si="8"/>
        <v>0</v>
      </c>
      <c r="E536" s="2006"/>
      <c r="F536" s="2006"/>
      <c r="G536" s="2006"/>
      <c r="H536" s="2006"/>
      <c r="I536" s="2006"/>
      <c r="J536" s="2006"/>
      <c r="K536" s="2471"/>
      <c r="L536" s="124"/>
    </row>
    <row r="537" spans="1:12" ht="15.75" x14ac:dyDescent="0.25">
      <c r="A537" s="2004"/>
      <c r="B537" s="2005"/>
      <c r="C537" s="2006"/>
      <c r="D537" s="258">
        <f t="shared" si="8"/>
        <v>0</v>
      </c>
      <c r="E537" s="2006"/>
      <c r="F537" s="2006"/>
      <c r="G537" s="2006"/>
      <c r="H537" s="2006"/>
      <c r="I537" s="2006"/>
      <c r="J537" s="2006"/>
      <c r="K537" s="2471"/>
      <c r="L537" s="124"/>
    </row>
    <row r="538" spans="1:12" ht="15.75" x14ac:dyDescent="0.25">
      <c r="A538" s="2004"/>
      <c r="B538" s="2005"/>
      <c r="C538" s="2006"/>
      <c r="D538" s="258">
        <f t="shared" si="8"/>
        <v>0</v>
      </c>
      <c r="E538" s="2006"/>
      <c r="F538" s="2006"/>
      <c r="G538" s="2006"/>
      <c r="H538" s="2006"/>
      <c r="I538" s="2006"/>
      <c r="J538" s="2006"/>
      <c r="K538" s="2471"/>
      <c r="L538" s="124"/>
    </row>
    <row r="539" spans="1:12" ht="15.75" x14ac:dyDescent="0.25">
      <c r="A539" s="2004"/>
      <c r="B539" s="2005"/>
      <c r="C539" s="2006"/>
      <c r="D539" s="258">
        <f t="shared" si="8"/>
        <v>0</v>
      </c>
      <c r="E539" s="2006"/>
      <c r="F539" s="2006"/>
      <c r="G539" s="2006"/>
      <c r="H539" s="2006"/>
      <c r="I539" s="2006"/>
      <c r="J539" s="2006"/>
      <c r="K539" s="2471"/>
      <c r="L539" s="124"/>
    </row>
    <row r="540" spans="1:12" ht="15.75" x14ac:dyDescent="0.25">
      <c r="A540" s="2004"/>
      <c r="B540" s="2005"/>
      <c r="C540" s="2006"/>
      <c r="D540" s="258">
        <f t="shared" si="8"/>
        <v>0</v>
      </c>
      <c r="E540" s="2006"/>
      <c r="F540" s="2006"/>
      <c r="G540" s="2006"/>
      <c r="H540" s="2006"/>
      <c r="I540" s="2006"/>
      <c r="J540" s="2006"/>
      <c r="K540" s="2471"/>
      <c r="L540" s="124"/>
    </row>
    <row r="541" spans="1:12" ht="15.75" x14ac:dyDescent="0.25">
      <c r="A541" s="2004"/>
      <c r="B541" s="2005"/>
      <c r="C541" s="2006"/>
      <c r="D541" s="258">
        <f t="shared" si="8"/>
        <v>0</v>
      </c>
      <c r="E541" s="2006"/>
      <c r="F541" s="2006"/>
      <c r="G541" s="2006"/>
      <c r="H541" s="2006"/>
      <c r="I541" s="2006"/>
      <c r="J541" s="2006"/>
      <c r="K541" s="2471"/>
      <c r="L541" s="124"/>
    </row>
    <row r="542" spans="1:12" ht="15.75" x14ac:dyDescent="0.25">
      <c r="A542" s="2004"/>
      <c r="B542" s="2005"/>
      <c r="C542" s="2006"/>
      <c r="D542" s="258">
        <f t="shared" si="8"/>
        <v>0</v>
      </c>
      <c r="E542" s="2006"/>
      <c r="F542" s="2006"/>
      <c r="G542" s="2006"/>
      <c r="H542" s="2006"/>
      <c r="I542" s="2006"/>
      <c r="J542" s="2006"/>
      <c r="K542" s="2471"/>
      <c r="L542" s="124"/>
    </row>
    <row r="543" spans="1:12" ht="15.75" x14ac:dyDescent="0.25">
      <c r="A543" s="2004"/>
      <c r="B543" s="2005"/>
      <c r="C543" s="2006"/>
      <c r="D543" s="258">
        <f t="shared" si="8"/>
        <v>0</v>
      </c>
      <c r="E543" s="2006"/>
      <c r="F543" s="2006"/>
      <c r="G543" s="2006"/>
      <c r="H543" s="2006"/>
      <c r="I543" s="2006"/>
      <c r="J543" s="2006"/>
      <c r="K543" s="2471"/>
      <c r="L543" s="124"/>
    </row>
    <row r="544" spans="1:12" ht="15.75" x14ac:dyDescent="0.25">
      <c r="A544" s="2004"/>
      <c r="B544" s="2005"/>
      <c r="C544" s="2006"/>
      <c r="D544" s="258">
        <f t="shared" si="8"/>
        <v>0</v>
      </c>
      <c r="E544" s="2006"/>
      <c r="F544" s="2006"/>
      <c r="G544" s="2006"/>
      <c r="H544" s="2006"/>
      <c r="I544" s="2006"/>
      <c r="J544" s="2006"/>
      <c r="K544" s="2471"/>
      <c r="L544" s="124"/>
    </row>
    <row r="545" spans="1:12" ht="15.75" x14ac:dyDescent="0.25">
      <c r="A545" s="2004"/>
      <c r="B545" s="2005"/>
      <c r="C545" s="2006"/>
      <c r="D545" s="258">
        <f t="shared" si="8"/>
        <v>0</v>
      </c>
      <c r="E545" s="2006"/>
      <c r="F545" s="2006"/>
      <c r="G545" s="2006"/>
      <c r="H545" s="2006"/>
      <c r="I545" s="2006"/>
      <c r="J545" s="2006"/>
      <c r="K545" s="2471"/>
      <c r="L545" s="124"/>
    </row>
    <row r="546" spans="1:12" ht="15.75" x14ac:dyDescent="0.25">
      <c r="A546" s="2004"/>
      <c r="B546" s="2005"/>
      <c r="C546" s="2006"/>
      <c r="D546" s="258">
        <f t="shared" si="8"/>
        <v>0</v>
      </c>
      <c r="E546" s="2006"/>
      <c r="F546" s="2006"/>
      <c r="G546" s="2006"/>
      <c r="H546" s="2006"/>
      <c r="I546" s="2006"/>
      <c r="J546" s="2006"/>
      <c r="K546" s="2471"/>
      <c r="L546" s="124"/>
    </row>
    <row r="547" spans="1:12" ht="15.75" x14ac:dyDescent="0.25">
      <c r="A547" s="2004"/>
      <c r="B547" s="2005"/>
      <c r="C547" s="2006"/>
      <c r="D547" s="258">
        <f t="shared" si="8"/>
        <v>0</v>
      </c>
      <c r="E547" s="2006"/>
      <c r="F547" s="2006"/>
      <c r="G547" s="2006"/>
      <c r="H547" s="2006"/>
      <c r="I547" s="2006"/>
      <c r="J547" s="2006"/>
      <c r="K547" s="2471"/>
      <c r="L547" s="124"/>
    </row>
    <row r="548" spans="1:12" ht="15.75" x14ac:dyDescent="0.25">
      <c r="A548" s="2004"/>
      <c r="B548" s="2005"/>
      <c r="C548" s="2006"/>
      <c r="D548" s="258">
        <f t="shared" si="8"/>
        <v>0</v>
      </c>
      <c r="E548" s="2006"/>
      <c r="F548" s="2006"/>
      <c r="G548" s="2006"/>
      <c r="H548" s="2006"/>
      <c r="I548" s="2006"/>
      <c r="J548" s="2006"/>
      <c r="K548" s="2471"/>
      <c r="L548" s="124"/>
    </row>
    <row r="549" spans="1:12" ht="15.75" x14ac:dyDescent="0.25">
      <c r="A549" s="2004"/>
      <c r="B549" s="2005"/>
      <c r="C549" s="2006"/>
      <c r="D549" s="258">
        <f t="shared" si="8"/>
        <v>0</v>
      </c>
      <c r="E549" s="2006"/>
      <c r="F549" s="2006"/>
      <c r="G549" s="2006"/>
      <c r="H549" s="2006"/>
      <c r="I549" s="2006"/>
      <c r="J549" s="2006"/>
      <c r="K549" s="2471"/>
      <c r="L549" s="124"/>
    </row>
    <row r="550" spans="1:12" ht="15.75" x14ac:dyDescent="0.25">
      <c r="A550" s="2004"/>
      <c r="B550" s="2005"/>
      <c r="C550" s="2006"/>
      <c r="D550" s="258">
        <f t="shared" si="8"/>
        <v>0</v>
      </c>
      <c r="E550" s="2006"/>
      <c r="F550" s="2006"/>
      <c r="G550" s="2006"/>
      <c r="H550" s="2006"/>
      <c r="I550" s="2006"/>
      <c r="J550" s="2006"/>
      <c r="K550" s="2471"/>
      <c r="L550" s="124"/>
    </row>
    <row r="551" spans="1:12" ht="15.75" x14ac:dyDescent="0.25">
      <c r="A551" s="2004"/>
      <c r="B551" s="2005"/>
      <c r="C551" s="2006"/>
      <c r="D551" s="258">
        <f t="shared" si="8"/>
        <v>0</v>
      </c>
      <c r="E551" s="2006"/>
      <c r="F551" s="2006"/>
      <c r="G551" s="2006"/>
      <c r="H551" s="2006"/>
      <c r="I551" s="2006"/>
      <c r="J551" s="2006"/>
      <c r="K551" s="2471"/>
      <c r="L551" s="124"/>
    </row>
    <row r="552" spans="1:12" ht="15.75" x14ac:dyDescent="0.25">
      <c r="A552" s="2004"/>
      <c r="B552" s="2005"/>
      <c r="C552" s="2006"/>
      <c r="D552" s="258">
        <f t="shared" si="8"/>
        <v>0</v>
      </c>
      <c r="E552" s="2006"/>
      <c r="F552" s="2006"/>
      <c r="G552" s="2006"/>
      <c r="H552" s="2006"/>
      <c r="I552" s="2006"/>
      <c r="J552" s="2006"/>
      <c r="K552" s="2471"/>
      <c r="L552" s="124"/>
    </row>
    <row r="553" spans="1:12" ht="15.75" x14ac:dyDescent="0.25">
      <c r="A553" s="2004"/>
      <c r="B553" s="2005"/>
      <c r="C553" s="2006"/>
      <c r="D553" s="258">
        <f t="shared" si="8"/>
        <v>0</v>
      </c>
      <c r="E553" s="2006"/>
      <c r="F553" s="2006"/>
      <c r="G553" s="2006"/>
      <c r="H553" s="2006"/>
      <c r="I553" s="2006"/>
      <c r="J553" s="2006"/>
      <c r="K553" s="2471"/>
      <c r="L553" s="124"/>
    </row>
    <row r="554" spans="1:12" ht="15.75" x14ac:dyDescent="0.25">
      <c r="A554" s="2004"/>
      <c r="B554" s="2005"/>
      <c r="C554" s="2006"/>
      <c r="D554" s="258">
        <f t="shared" si="8"/>
        <v>0</v>
      </c>
      <c r="E554" s="2006"/>
      <c r="F554" s="2006"/>
      <c r="G554" s="2006"/>
      <c r="H554" s="2006"/>
      <c r="I554" s="2006"/>
      <c r="J554" s="2006"/>
      <c r="K554" s="2471"/>
      <c r="L554" s="124"/>
    </row>
    <row r="555" spans="1:12" ht="15.75" x14ac:dyDescent="0.25">
      <c r="A555" s="2004"/>
      <c r="B555" s="2005"/>
      <c r="C555" s="2006"/>
      <c r="D555" s="258">
        <f t="shared" si="8"/>
        <v>0</v>
      </c>
      <c r="E555" s="2006"/>
      <c r="F555" s="2006"/>
      <c r="G555" s="2006"/>
      <c r="H555" s="2006"/>
      <c r="I555" s="2006"/>
      <c r="J555" s="2006"/>
      <c r="K555" s="2471"/>
      <c r="L555" s="124"/>
    </row>
    <row r="556" spans="1:12" ht="15.75" x14ac:dyDescent="0.25">
      <c r="A556" s="2004"/>
      <c r="B556" s="2005"/>
      <c r="C556" s="2006"/>
      <c r="D556" s="258">
        <f t="shared" si="8"/>
        <v>0</v>
      </c>
      <c r="E556" s="2006"/>
      <c r="F556" s="2006"/>
      <c r="G556" s="2006"/>
      <c r="H556" s="2006"/>
      <c r="I556" s="2006"/>
      <c r="J556" s="2006"/>
      <c r="K556" s="2471"/>
      <c r="L556" s="124"/>
    </row>
    <row r="557" spans="1:12" ht="15.75" x14ac:dyDescent="0.25">
      <c r="A557" s="2004"/>
      <c r="B557" s="2005"/>
      <c r="C557" s="2006"/>
      <c r="D557" s="258">
        <f t="shared" si="8"/>
        <v>0</v>
      </c>
      <c r="E557" s="2006"/>
      <c r="F557" s="2006"/>
      <c r="G557" s="2006"/>
      <c r="H557" s="2006"/>
      <c r="I557" s="2006"/>
      <c r="J557" s="2006"/>
      <c r="K557" s="2471"/>
      <c r="L557" s="124"/>
    </row>
    <row r="558" spans="1:12" ht="15.75" x14ac:dyDescent="0.25">
      <c r="A558" s="2004"/>
      <c r="B558" s="2005"/>
      <c r="C558" s="2006"/>
      <c r="D558" s="258">
        <f t="shared" si="8"/>
        <v>0</v>
      </c>
      <c r="E558" s="2006"/>
      <c r="F558" s="2006"/>
      <c r="G558" s="2006"/>
      <c r="H558" s="2006"/>
      <c r="I558" s="2006"/>
      <c r="J558" s="2006"/>
      <c r="K558" s="2471"/>
      <c r="L558" s="124"/>
    </row>
    <row r="559" spans="1:12" ht="15.75" x14ac:dyDescent="0.25">
      <c r="A559" s="2004"/>
      <c r="B559" s="2005"/>
      <c r="C559" s="2006"/>
      <c r="D559" s="258">
        <f t="shared" si="8"/>
        <v>0</v>
      </c>
      <c r="E559" s="2006"/>
      <c r="F559" s="2006"/>
      <c r="G559" s="2006"/>
      <c r="H559" s="2006"/>
      <c r="I559" s="2006"/>
      <c r="J559" s="2006"/>
      <c r="K559" s="2471"/>
      <c r="L559" s="124"/>
    </row>
    <row r="560" spans="1:12" ht="15.75" x14ac:dyDescent="0.25">
      <c r="A560" s="2004"/>
      <c r="B560" s="2005"/>
      <c r="C560" s="2006"/>
      <c r="D560" s="258">
        <f t="shared" si="8"/>
        <v>0</v>
      </c>
      <c r="E560" s="2006"/>
      <c r="F560" s="2006"/>
      <c r="G560" s="2006"/>
      <c r="H560" s="2006"/>
      <c r="I560" s="2006"/>
      <c r="J560" s="2006"/>
      <c r="K560" s="2471"/>
      <c r="L560" s="124"/>
    </row>
    <row r="561" spans="1:12" ht="15.75" x14ac:dyDescent="0.25">
      <c r="A561" s="2004"/>
      <c r="B561" s="2005"/>
      <c r="C561" s="2006"/>
      <c r="D561" s="258">
        <f t="shared" si="8"/>
        <v>0</v>
      </c>
      <c r="E561" s="2006"/>
      <c r="F561" s="2006"/>
      <c r="G561" s="2006"/>
      <c r="H561" s="2006"/>
      <c r="I561" s="2006"/>
      <c r="J561" s="2006"/>
      <c r="K561" s="2471"/>
      <c r="L561" s="124"/>
    </row>
    <row r="562" spans="1:12" ht="15.75" x14ac:dyDescent="0.25">
      <c r="A562" s="2004"/>
      <c r="B562" s="2005"/>
      <c r="C562" s="2006"/>
      <c r="D562" s="258">
        <f t="shared" si="8"/>
        <v>0</v>
      </c>
      <c r="E562" s="2006"/>
      <c r="F562" s="2006"/>
      <c r="G562" s="2006"/>
      <c r="H562" s="2006"/>
      <c r="I562" s="2006"/>
      <c r="J562" s="2006"/>
      <c r="K562" s="2471"/>
      <c r="L562" s="124"/>
    </row>
    <row r="563" spans="1:12" ht="15.75" x14ac:dyDescent="0.25">
      <c r="A563" s="2004"/>
      <c r="B563" s="2005"/>
      <c r="C563" s="2006"/>
      <c r="D563" s="258">
        <f t="shared" si="8"/>
        <v>0</v>
      </c>
      <c r="E563" s="2006"/>
      <c r="F563" s="2006"/>
      <c r="G563" s="2006"/>
      <c r="H563" s="2006"/>
      <c r="I563" s="2006"/>
      <c r="J563" s="2006"/>
      <c r="K563" s="2471"/>
      <c r="L563" s="124"/>
    </row>
    <row r="564" spans="1:12" ht="15.75" x14ac:dyDescent="0.25">
      <c r="A564" s="2004"/>
      <c r="B564" s="2005"/>
      <c r="C564" s="2006"/>
      <c r="D564" s="258">
        <f t="shared" si="8"/>
        <v>0</v>
      </c>
      <c r="E564" s="2006"/>
      <c r="F564" s="2006"/>
      <c r="G564" s="2006"/>
      <c r="H564" s="2006"/>
      <c r="I564" s="2006"/>
      <c r="J564" s="2006"/>
      <c r="K564" s="2471"/>
      <c r="L564" s="124"/>
    </row>
    <row r="565" spans="1:12" ht="15.75" x14ac:dyDescent="0.25">
      <c r="A565" s="2004"/>
      <c r="B565" s="2005"/>
      <c r="C565" s="2006"/>
      <c r="D565" s="258">
        <f t="shared" si="8"/>
        <v>0</v>
      </c>
      <c r="E565" s="2006"/>
      <c r="F565" s="2006"/>
      <c r="G565" s="2006"/>
      <c r="H565" s="2006"/>
      <c r="I565" s="2006"/>
      <c r="J565" s="2006"/>
      <c r="K565" s="2471"/>
      <c r="L565" s="124"/>
    </row>
    <row r="566" spans="1:12" ht="15.75" x14ac:dyDescent="0.25">
      <c r="A566" s="2004"/>
      <c r="B566" s="2005"/>
      <c r="C566" s="2006"/>
      <c r="D566" s="258">
        <f t="shared" si="8"/>
        <v>0</v>
      </c>
      <c r="E566" s="2006"/>
      <c r="F566" s="2006"/>
      <c r="G566" s="2006"/>
      <c r="H566" s="2006"/>
      <c r="I566" s="2006"/>
      <c r="J566" s="2006"/>
      <c r="K566" s="2471"/>
      <c r="L566" s="124"/>
    </row>
    <row r="567" spans="1:12" ht="15.75" x14ac:dyDescent="0.25">
      <c r="A567" s="2004"/>
      <c r="B567" s="2005"/>
      <c r="C567" s="2006"/>
      <c r="D567" s="258">
        <f t="shared" si="8"/>
        <v>0</v>
      </c>
      <c r="E567" s="2006"/>
      <c r="F567" s="2006"/>
      <c r="G567" s="2006"/>
      <c r="H567" s="2006"/>
      <c r="I567" s="2006"/>
      <c r="J567" s="2006"/>
      <c r="K567" s="2471"/>
      <c r="L567" s="124"/>
    </row>
    <row r="568" spans="1:12" ht="15.75" x14ac:dyDescent="0.25">
      <c r="A568" s="2004"/>
      <c r="B568" s="2005"/>
      <c r="C568" s="2006"/>
      <c r="D568" s="258">
        <f t="shared" si="8"/>
        <v>0</v>
      </c>
      <c r="E568" s="2006"/>
      <c r="F568" s="2006"/>
      <c r="G568" s="2006"/>
      <c r="H568" s="2006"/>
      <c r="I568" s="2006"/>
      <c r="J568" s="2006"/>
      <c r="K568" s="2471"/>
      <c r="L568" s="124"/>
    </row>
    <row r="569" spans="1:12" ht="15.75" x14ac:dyDescent="0.25">
      <c r="A569" s="2004"/>
      <c r="B569" s="2005"/>
      <c r="C569" s="2006"/>
      <c r="D569" s="258">
        <f t="shared" si="8"/>
        <v>0</v>
      </c>
      <c r="E569" s="2006"/>
      <c r="F569" s="2006"/>
      <c r="G569" s="2006"/>
      <c r="H569" s="2006"/>
      <c r="I569" s="2006"/>
      <c r="J569" s="2006"/>
      <c r="K569" s="2471"/>
      <c r="L569" s="124"/>
    </row>
    <row r="570" spans="1:12" ht="15.75" x14ac:dyDescent="0.25">
      <c r="A570" s="2004"/>
      <c r="B570" s="2005"/>
      <c r="C570" s="2006"/>
      <c r="D570" s="258">
        <f t="shared" si="8"/>
        <v>0</v>
      </c>
      <c r="E570" s="2006"/>
      <c r="F570" s="2006"/>
      <c r="G570" s="2006"/>
      <c r="H570" s="2006"/>
      <c r="I570" s="2006"/>
      <c r="J570" s="2006"/>
      <c r="K570" s="2471"/>
      <c r="L570" s="124"/>
    </row>
    <row r="571" spans="1:12" ht="15.75" x14ac:dyDescent="0.25">
      <c r="A571" s="2004"/>
      <c r="B571" s="2005"/>
      <c r="C571" s="2006"/>
      <c r="D571" s="258">
        <f t="shared" si="8"/>
        <v>0</v>
      </c>
      <c r="E571" s="2006"/>
      <c r="F571" s="2006"/>
      <c r="G571" s="2006"/>
      <c r="H571" s="2006"/>
      <c r="I571" s="2006"/>
      <c r="J571" s="2006"/>
      <c r="K571" s="2471"/>
      <c r="L571" s="124"/>
    </row>
    <row r="572" spans="1:12" ht="15.75" x14ac:dyDescent="0.25">
      <c r="A572" s="2004"/>
      <c r="B572" s="2005"/>
      <c r="C572" s="2006"/>
      <c r="D572" s="258">
        <f t="shared" si="8"/>
        <v>0</v>
      </c>
      <c r="E572" s="2006"/>
      <c r="F572" s="2006"/>
      <c r="G572" s="2006"/>
      <c r="H572" s="2006"/>
      <c r="I572" s="2006"/>
      <c r="J572" s="2006"/>
      <c r="K572" s="2471"/>
      <c r="L572" s="124"/>
    </row>
    <row r="573" spans="1:12" ht="15.75" x14ac:dyDescent="0.25">
      <c r="A573" s="2004"/>
      <c r="B573" s="2005"/>
      <c r="C573" s="2006"/>
      <c r="D573" s="258">
        <f t="shared" si="8"/>
        <v>0</v>
      </c>
      <c r="E573" s="2006"/>
      <c r="F573" s="2006"/>
      <c r="G573" s="2006"/>
      <c r="H573" s="2006"/>
      <c r="I573" s="2006"/>
      <c r="J573" s="2006"/>
      <c r="K573" s="2471"/>
      <c r="L573" s="124"/>
    </row>
    <row r="574" spans="1:12" ht="15.75" x14ac:dyDescent="0.25">
      <c r="A574" s="2004"/>
      <c r="B574" s="2005"/>
      <c r="C574" s="2006"/>
      <c r="D574" s="258">
        <f t="shared" si="8"/>
        <v>0</v>
      </c>
      <c r="E574" s="2006"/>
      <c r="F574" s="2006"/>
      <c r="G574" s="2006"/>
      <c r="H574" s="2006"/>
      <c r="I574" s="2006"/>
      <c r="J574" s="2006"/>
      <c r="K574" s="2471"/>
      <c r="L574" s="124"/>
    </row>
    <row r="575" spans="1:12" ht="15.75" x14ac:dyDescent="0.25">
      <c r="A575" s="2004"/>
      <c r="B575" s="2005"/>
      <c r="C575" s="2006"/>
      <c r="D575" s="258">
        <f t="shared" si="8"/>
        <v>0</v>
      </c>
      <c r="E575" s="2006"/>
      <c r="F575" s="2006"/>
      <c r="G575" s="2006"/>
      <c r="H575" s="2006"/>
      <c r="I575" s="2006"/>
      <c r="J575" s="2006"/>
      <c r="K575" s="2471"/>
      <c r="L575" s="124"/>
    </row>
    <row r="576" spans="1:12" ht="15.75" x14ac:dyDescent="0.25">
      <c r="A576" s="2004"/>
      <c r="B576" s="2005"/>
      <c r="C576" s="2006"/>
      <c r="D576" s="258">
        <f t="shared" si="8"/>
        <v>0</v>
      </c>
      <c r="E576" s="2006"/>
      <c r="F576" s="2006"/>
      <c r="G576" s="2006"/>
      <c r="H576" s="2006"/>
      <c r="I576" s="2006"/>
      <c r="J576" s="2006"/>
      <c r="K576" s="2471"/>
      <c r="L576" s="124"/>
    </row>
    <row r="577" spans="1:12" ht="15.75" x14ac:dyDescent="0.25">
      <c r="A577" s="2004"/>
      <c r="B577" s="2005"/>
      <c r="C577" s="2006"/>
      <c r="D577" s="258">
        <f t="shared" si="8"/>
        <v>0</v>
      </c>
      <c r="E577" s="2006"/>
      <c r="F577" s="2006"/>
      <c r="G577" s="2006"/>
      <c r="H577" s="2006"/>
      <c r="I577" s="2006"/>
      <c r="J577" s="2006"/>
      <c r="K577" s="2471"/>
      <c r="L577" s="124"/>
    </row>
    <row r="578" spans="1:12" ht="15.75" x14ac:dyDescent="0.25">
      <c r="A578" s="2004"/>
      <c r="B578" s="2005"/>
      <c r="C578" s="2006"/>
      <c r="D578" s="258">
        <f t="shared" si="8"/>
        <v>0</v>
      </c>
      <c r="E578" s="2006"/>
      <c r="F578" s="2006"/>
      <c r="G578" s="2006"/>
      <c r="H578" s="2006"/>
      <c r="I578" s="2006"/>
      <c r="J578" s="2006"/>
      <c r="K578" s="2471"/>
      <c r="L578" s="124"/>
    </row>
    <row r="579" spans="1:12" ht="15.75" x14ac:dyDescent="0.25">
      <c r="A579" s="2004"/>
      <c r="B579" s="2005"/>
      <c r="C579" s="2006"/>
      <c r="D579" s="258">
        <f t="shared" si="8"/>
        <v>0</v>
      </c>
      <c r="E579" s="2006"/>
      <c r="F579" s="2006"/>
      <c r="G579" s="2006"/>
      <c r="H579" s="2006"/>
      <c r="I579" s="2006"/>
      <c r="J579" s="2006"/>
      <c r="K579" s="2471"/>
      <c r="L579" s="124"/>
    </row>
    <row r="580" spans="1:12" ht="15.75" x14ac:dyDescent="0.25">
      <c r="A580" s="2004"/>
      <c r="B580" s="2005"/>
      <c r="C580" s="2006"/>
      <c r="D580" s="258">
        <f t="shared" si="8"/>
        <v>0</v>
      </c>
      <c r="E580" s="2006"/>
      <c r="F580" s="2006"/>
      <c r="G580" s="2006"/>
      <c r="H580" s="2006"/>
      <c r="I580" s="2006"/>
      <c r="J580" s="2006"/>
      <c r="K580" s="2471"/>
      <c r="L580" s="124"/>
    </row>
    <row r="581" spans="1:12" ht="15.75" x14ac:dyDescent="0.25">
      <c r="A581" s="2004"/>
      <c r="B581" s="2005"/>
      <c r="C581" s="2006"/>
      <c r="D581" s="258">
        <f t="shared" si="8"/>
        <v>0</v>
      </c>
      <c r="E581" s="2006"/>
      <c r="F581" s="2006"/>
      <c r="G581" s="2006"/>
      <c r="H581" s="2006"/>
      <c r="I581" s="2006"/>
      <c r="J581" s="2006"/>
      <c r="K581" s="2471"/>
      <c r="L581" s="124"/>
    </row>
    <row r="582" spans="1:12" ht="15.75" x14ac:dyDescent="0.25">
      <c r="A582" s="2004"/>
      <c r="B582" s="2005"/>
      <c r="C582" s="2006"/>
      <c r="D582" s="258">
        <f t="shared" si="8"/>
        <v>0</v>
      </c>
      <c r="E582" s="2006"/>
      <c r="F582" s="2006"/>
      <c r="G582" s="2006"/>
      <c r="H582" s="2006"/>
      <c r="I582" s="2006"/>
      <c r="J582" s="2006"/>
      <c r="K582" s="2471"/>
      <c r="L582" s="124"/>
    </row>
    <row r="583" spans="1:12" ht="15.75" x14ac:dyDescent="0.25">
      <c r="A583" s="2004"/>
      <c r="B583" s="2005"/>
      <c r="C583" s="2006"/>
      <c r="D583" s="258">
        <f t="shared" si="8"/>
        <v>0</v>
      </c>
      <c r="E583" s="2006"/>
      <c r="F583" s="2006"/>
      <c r="G583" s="2006"/>
      <c r="H583" s="2006"/>
      <c r="I583" s="2006"/>
      <c r="J583" s="2006"/>
      <c r="K583" s="2471"/>
      <c r="L583" s="124"/>
    </row>
    <row r="584" spans="1:12" ht="15.75" x14ac:dyDescent="0.25">
      <c r="A584" s="2004"/>
      <c r="B584" s="2005"/>
      <c r="C584" s="2006"/>
      <c r="D584" s="258">
        <f t="shared" si="8"/>
        <v>0</v>
      </c>
      <c r="E584" s="2006"/>
      <c r="F584" s="2006"/>
      <c r="G584" s="2006"/>
      <c r="H584" s="2006"/>
      <c r="I584" s="2006"/>
      <c r="J584" s="2006"/>
      <c r="K584" s="2471"/>
      <c r="L584" s="124"/>
    </row>
    <row r="585" spans="1:12" ht="15.75" x14ac:dyDescent="0.25">
      <c r="A585" s="2004"/>
      <c r="B585" s="2005"/>
      <c r="C585" s="2006"/>
      <c r="D585" s="258">
        <f t="shared" si="8"/>
        <v>0</v>
      </c>
      <c r="E585" s="2006"/>
      <c r="F585" s="2006"/>
      <c r="G585" s="2006"/>
      <c r="H585" s="2006"/>
      <c r="I585" s="2006"/>
      <c r="J585" s="2006"/>
      <c r="K585" s="2471"/>
      <c r="L585" s="124"/>
    </row>
    <row r="586" spans="1:12" ht="15.75" x14ac:dyDescent="0.25">
      <c r="A586" s="2004"/>
      <c r="B586" s="2005"/>
      <c r="C586" s="2006"/>
      <c r="D586" s="258">
        <f t="shared" si="8"/>
        <v>0</v>
      </c>
      <c r="E586" s="2006"/>
      <c r="F586" s="2006"/>
      <c r="G586" s="2006"/>
      <c r="H586" s="2006"/>
      <c r="I586" s="2006"/>
      <c r="J586" s="2006"/>
      <c r="K586" s="2471"/>
      <c r="L586" s="124"/>
    </row>
    <row r="587" spans="1:12" ht="15.75" x14ac:dyDescent="0.25">
      <c r="A587" s="2004"/>
      <c r="B587" s="2005"/>
      <c r="C587" s="2006"/>
      <c r="D587" s="258">
        <f t="shared" si="8"/>
        <v>0</v>
      </c>
      <c r="E587" s="2006"/>
      <c r="F587" s="2006"/>
      <c r="G587" s="2006"/>
      <c r="H587" s="2006"/>
      <c r="I587" s="2006"/>
      <c r="J587" s="2006"/>
      <c r="K587" s="2471"/>
      <c r="L587" s="124"/>
    </row>
    <row r="588" spans="1:12" ht="15.75" x14ac:dyDescent="0.25">
      <c r="A588" s="2004"/>
      <c r="B588" s="2005"/>
      <c r="C588" s="2006"/>
      <c r="D588" s="258">
        <f t="shared" si="8"/>
        <v>0</v>
      </c>
      <c r="E588" s="2006"/>
      <c r="F588" s="2006"/>
      <c r="G588" s="2006"/>
      <c r="H588" s="2006"/>
      <c r="I588" s="2006"/>
      <c r="J588" s="2006"/>
      <c r="K588" s="2471"/>
      <c r="L588" s="124"/>
    </row>
    <row r="589" spans="1:12" ht="15.75" x14ac:dyDescent="0.25">
      <c r="A589" s="2004"/>
      <c r="B589" s="2005"/>
      <c r="C589" s="2006"/>
      <c r="D589" s="258">
        <f t="shared" si="8"/>
        <v>0</v>
      </c>
      <c r="E589" s="2006"/>
      <c r="F589" s="2006"/>
      <c r="G589" s="2006"/>
      <c r="H589" s="2006"/>
      <c r="I589" s="2006"/>
      <c r="J589" s="2006"/>
      <c r="K589" s="2471"/>
      <c r="L589" s="124"/>
    </row>
    <row r="590" spans="1:12" ht="15.75" x14ac:dyDescent="0.25">
      <c r="A590" s="2004"/>
      <c r="B590" s="2005"/>
      <c r="C590" s="2006"/>
      <c r="D590" s="258">
        <f t="shared" si="8"/>
        <v>0</v>
      </c>
      <c r="E590" s="2006"/>
      <c r="F590" s="2006"/>
      <c r="G590" s="2006"/>
      <c r="H590" s="2006"/>
      <c r="I590" s="2006"/>
      <c r="J590" s="2006"/>
      <c r="K590" s="2471"/>
      <c r="L590" s="124"/>
    </row>
    <row r="591" spans="1:12" ht="15.75" x14ac:dyDescent="0.25">
      <c r="A591" s="2004"/>
      <c r="B591" s="2005"/>
      <c r="C591" s="2006"/>
      <c r="D591" s="258">
        <f t="shared" ref="D591:D654" si="9">+C591*(100-E591)/100</f>
        <v>0</v>
      </c>
      <c r="E591" s="2006"/>
      <c r="F591" s="2006"/>
      <c r="G591" s="2006"/>
      <c r="H591" s="2006"/>
      <c r="I591" s="2006"/>
      <c r="J591" s="2006"/>
      <c r="K591" s="2471"/>
      <c r="L591" s="124"/>
    </row>
    <row r="592" spans="1:12" ht="15.75" x14ac:dyDescent="0.25">
      <c r="A592" s="2004"/>
      <c r="B592" s="2005"/>
      <c r="C592" s="2006"/>
      <c r="D592" s="258">
        <f t="shared" si="9"/>
        <v>0</v>
      </c>
      <c r="E592" s="2006"/>
      <c r="F592" s="2006"/>
      <c r="G592" s="2006"/>
      <c r="H592" s="2006"/>
      <c r="I592" s="2006"/>
      <c r="J592" s="2006"/>
      <c r="K592" s="2471"/>
      <c r="L592" s="124"/>
    </row>
    <row r="593" spans="1:12" ht="15.75" x14ac:dyDescent="0.25">
      <c r="A593" s="2004"/>
      <c r="B593" s="2005"/>
      <c r="C593" s="2006"/>
      <c r="D593" s="258">
        <f t="shared" si="9"/>
        <v>0</v>
      </c>
      <c r="E593" s="2006"/>
      <c r="F593" s="2006"/>
      <c r="G593" s="2006"/>
      <c r="H593" s="2006"/>
      <c r="I593" s="2006"/>
      <c r="J593" s="2006"/>
      <c r="K593" s="2471"/>
      <c r="L593" s="124"/>
    </row>
    <row r="594" spans="1:12" ht="15.75" x14ac:dyDescent="0.25">
      <c r="A594" s="2004"/>
      <c r="B594" s="2005"/>
      <c r="C594" s="2006"/>
      <c r="D594" s="258">
        <f t="shared" si="9"/>
        <v>0</v>
      </c>
      <c r="E594" s="2006"/>
      <c r="F594" s="2006"/>
      <c r="G594" s="2006"/>
      <c r="H594" s="2006"/>
      <c r="I594" s="2006"/>
      <c r="J594" s="2006"/>
      <c r="K594" s="2471"/>
      <c r="L594" s="124"/>
    </row>
    <row r="595" spans="1:12" ht="15.75" x14ac:dyDescent="0.25">
      <c r="A595" s="2004"/>
      <c r="B595" s="2005"/>
      <c r="C595" s="2006"/>
      <c r="D595" s="258">
        <f t="shared" si="9"/>
        <v>0</v>
      </c>
      <c r="E595" s="2006"/>
      <c r="F595" s="2006"/>
      <c r="G595" s="2006"/>
      <c r="H595" s="2006"/>
      <c r="I595" s="2006"/>
      <c r="J595" s="2006"/>
      <c r="K595" s="2471"/>
      <c r="L595" s="124"/>
    </row>
    <row r="596" spans="1:12" ht="15.75" x14ac:dyDescent="0.25">
      <c r="A596" s="2004"/>
      <c r="B596" s="2005"/>
      <c r="C596" s="2006"/>
      <c r="D596" s="258">
        <f t="shared" si="9"/>
        <v>0</v>
      </c>
      <c r="E596" s="2006"/>
      <c r="F596" s="2006"/>
      <c r="G596" s="2006"/>
      <c r="H596" s="2006"/>
      <c r="I596" s="2006"/>
      <c r="J596" s="2006"/>
      <c r="K596" s="2471"/>
      <c r="L596" s="124"/>
    </row>
    <row r="597" spans="1:12" ht="15.75" x14ac:dyDescent="0.25">
      <c r="A597" s="2004"/>
      <c r="B597" s="2005"/>
      <c r="C597" s="2006"/>
      <c r="D597" s="258">
        <f t="shared" si="9"/>
        <v>0</v>
      </c>
      <c r="E597" s="2006"/>
      <c r="F597" s="2006"/>
      <c r="G597" s="2006"/>
      <c r="H597" s="2006"/>
      <c r="I597" s="2006"/>
      <c r="J597" s="2006"/>
      <c r="K597" s="2471"/>
      <c r="L597" s="124"/>
    </row>
    <row r="598" spans="1:12" ht="15.75" x14ac:dyDescent="0.25">
      <c r="A598" s="2004"/>
      <c r="B598" s="2005"/>
      <c r="C598" s="2006"/>
      <c r="D598" s="258">
        <f t="shared" si="9"/>
        <v>0</v>
      </c>
      <c r="E598" s="2006"/>
      <c r="F598" s="2006"/>
      <c r="G598" s="2006"/>
      <c r="H598" s="2006"/>
      <c r="I598" s="2006"/>
      <c r="J598" s="2006"/>
      <c r="K598" s="2471"/>
      <c r="L598" s="124"/>
    </row>
    <row r="599" spans="1:12" ht="15.75" x14ac:dyDescent="0.25">
      <c r="A599" s="2004"/>
      <c r="B599" s="2005"/>
      <c r="C599" s="2006"/>
      <c r="D599" s="258">
        <f t="shared" si="9"/>
        <v>0</v>
      </c>
      <c r="E599" s="2006"/>
      <c r="F599" s="2006"/>
      <c r="G599" s="2006"/>
      <c r="H599" s="2006"/>
      <c r="I599" s="2006"/>
      <c r="J599" s="2006"/>
      <c r="K599" s="2471"/>
      <c r="L599" s="124"/>
    </row>
    <row r="600" spans="1:12" ht="15.75" x14ac:dyDescent="0.25">
      <c r="A600" s="2004"/>
      <c r="B600" s="2005"/>
      <c r="C600" s="2006"/>
      <c r="D600" s="258">
        <f t="shared" si="9"/>
        <v>0</v>
      </c>
      <c r="E600" s="2006"/>
      <c r="F600" s="2006"/>
      <c r="G600" s="2006"/>
      <c r="H600" s="2006"/>
      <c r="I600" s="2006"/>
      <c r="J600" s="2006"/>
      <c r="K600" s="2471"/>
      <c r="L600" s="124"/>
    </row>
    <row r="601" spans="1:12" ht="15.75" x14ac:dyDescent="0.25">
      <c r="A601" s="2004"/>
      <c r="B601" s="2005"/>
      <c r="C601" s="2006"/>
      <c r="D601" s="258">
        <f t="shared" si="9"/>
        <v>0</v>
      </c>
      <c r="E601" s="2006"/>
      <c r="F601" s="2006"/>
      <c r="G601" s="2006"/>
      <c r="H601" s="2006"/>
      <c r="I601" s="2006"/>
      <c r="J601" s="2006"/>
      <c r="K601" s="2471"/>
      <c r="L601" s="124"/>
    </row>
    <row r="602" spans="1:12" ht="15.75" x14ac:dyDescent="0.25">
      <c r="A602" s="2004"/>
      <c r="B602" s="2005"/>
      <c r="C602" s="2006"/>
      <c r="D602" s="258">
        <f t="shared" si="9"/>
        <v>0</v>
      </c>
      <c r="E602" s="2006"/>
      <c r="F602" s="2006"/>
      <c r="G602" s="2006"/>
      <c r="H602" s="2006"/>
      <c r="I602" s="2006"/>
      <c r="J602" s="2006"/>
      <c r="K602" s="2471"/>
      <c r="L602" s="124"/>
    </row>
    <row r="603" spans="1:12" ht="15.75" x14ac:dyDescent="0.25">
      <c r="A603" s="2004"/>
      <c r="B603" s="2005"/>
      <c r="C603" s="2006"/>
      <c r="D603" s="258">
        <f t="shared" si="9"/>
        <v>0</v>
      </c>
      <c r="E603" s="2006"/>
      <c r="F603" s="2006"/>
      <c r="G603" s="2006"/>
      <c r="H603" s="2006"/>
      <c r="I603" s="2006"/>
      <c r="J603" s="2006"/>
      <c r="K603" s="2471"/>
      <c r="L603" s="124"/>
    </row>
    <row r="604" spans="1:12" ht="15.75" x14ac:dyDescent="0.25">
      <c r="A604" s="2004"/>
      <c r="B604" s="2005"/>
      <c r="C604" s="2006"/>
      <c r="D604" s="258">
        <f t="shared" si="9"/>
        <v>0</v>
      </c>
      <c r="E604" s="2006"/>
      <c r="F604" s="2006"/>
      <c r="G604" s="2006"/>
      <c r="H604" s="2006"/>
      <c r="I604" s="2006"/>
      <c r="J604" s="2006"/>
      <c r="K604" s="2471"/>
      <c r="L604" s="124"/>
    </row>
    <row r="605" spans="1:12" ht="15.75" x14ac:dyDescent="0.25">
      <c r="A605" s="2004"/>
      <c r="B605" s="2005"/>
      <c r="C605" s="2006"/>
      <c r="D605" s="258">
        <f t="shared" si="9"/>
        <v>0</v>
      </c>
      <c r="E605" s="2006"/>
      <c r="F605" s="2006"/>
      <c r="G605" s="2006"/>
      <c r="H605" s="2006"/>
      <c r="I605" s="2006"/>
      <c r="J605" s="2006"/>
      <c r="K605" s="2471"/>
      <c r="L605" s="124"/>
    </row>
    <row r="606" spans="1:12" ht="15.75" x14ac:dyDescent="0.25">
      <c r="A606" s="2004"/>
      <c r="B606" s="2005"/>
      <c r="C606" s="2006"/>
      <c r="D606" s="258">
        <f t="shared" si="9"/>
        <v>0</v>
      </c>
      <c r="E606" s="2006"/>
      <c r="F606" s="2006"/>
      <c r="G606" s="2006"/>
      <c r="H606" s="2006"/>
      <c r="I606" s="2006"/>
      <c r="J606" s="2006"/>
      <c r="K606" s="2471"/>
      <c r="L606" s="124"/>
    </row>
    <row r="607" spans="1:12" ht="15.75" x14ac:dyDescent="0.25">
      <c r="A607" s="2004"/>
      <c r="B607" s="2005"/>
      <c r="C607" s="2006"/>
      <c r="D607" s="258">
        <f t="shared" si="9"/>
        <v>0</v>
      </c>
      <c r="E607" s="2006"/>
      <c r="F607" s="2006"/>
      <c r="G607" s="2006"/>
      <c r="H607" s="2006"/>
      <c r="I607" s="2006"/>
      <c r="J607" s="2006"/>
      <c r="K607" s="2471"/>
      <c r="L607" s="124"/>
    </row>
    <row r="608" spans="1:12" ht="15.75" x14ac:dyDescent="0.25">
      <c r="A608" s="2004"/>
      <c r="B608" s="2005"/>
      <c r="C608" s="2006"/>
      <c r="D608" s="258">
        <f t="shared" si="9"/>
        <v>0</v>
      </c>
      <c r="E608" s="2006"/>
      <c r="F608" s="2006"/>
      <c r="G608" s="2006"/>
      <c r="H608" s="2006"/>
      <c r="I608" s="2006"/>
      <c r="J608" s="2006"/>
      <c r="K608" s="2471"/>
      <c r="L608" s="124"/>
    </row>
    <row r="609" spans="1:12" ht="15.75" x14ac:dyDescent="0.25">
      <c r="A609" s="2004"/>
      <c r="B609" s="2005"/>
      <c r="C609" s="2006"/>
      <c r="D609" s="258">
        <f t="shared" si="9"/>
        <v>0</v>
      </c>
      <c r="E609" s="2006"/>
      <c r="F609" s="2006"/>
      <c r="G609" s="2006"/>
      <c r="H609" s="2006"/>
      <c r="I609" s="2006"/>
      <c r="J609" s="2006"/>
      <c r="K609" s="2471"/>
      <c r="L609" s="124"/>
    </row>
    <row r="610" spans="1:12" ht="15.75" x14ac:dyDescent="0.25">
      <c r="A610" s="2004"/>
      <c r="B610" s="2005"/>
      <c r="C610" s="2006"/>
      <c r="D610" s="258">
        <f t="shared" si="9"/>
        <v>0</v>
      </c>
      <c r="E610" s="2006"/>
      <c r="F610" s="2006"/>
      <c r="G610" s="2006"/>
      <c r="H610" s="2006"/>
      <c r="I610" s="2006"/>
      <c r="J610" s="2006"/>
      <c r="K610" s="2471"/>
      <c r="L610" s="124"/>
    </row>
    <row r="611" spans="1:12" ht="15.75" x14ac:dyDescent="0.25">
      <c r="A611" s="2004"/>
      <c r="B611" s="2005"/>
      <c r="C611" s="2006"/>
      <c r="D611" s="258">
        <f t="shared" si="9"/>
        <v>0</v>
      </c>
      <c r="E611" s="2006"/>
      <c r="F611" s="2006"/>
      <c r="G611" s="2006"/>
      <c r="H611" s="2006"/>
      <c r="I611" s="2006"/>
      <c r="J611" s="2006"/>
      <c r="K611" s="2471"/>
      <c r="L611" s="124"/>
    </row>
    <row r="612" spans="1:12" ht="15.75" x14ac:dyDescent="0.25">
      <c r="A612" s="2004"/>
      <c r="B612" s="2005"/>
      <c r="C612" s="2006"/>
      <c r="D612" s="258">
        <f t="shared" si="9"/>
        <v>0</v>
      </c>
      <c r="E612" s="2006"/>
      <c r="F612" s="2006"/>
      <c r="G612" s="2006"/>
      <c r="H612" s="2006"/>
      <c r="I612" s="2006"/>
      <c r="J612" s="2006"/>
      <c r="K612" s="2471"/>
      <c r="L612" s="124"/>
    </row>
    <row r="613" spans="1:12" ht="15.75" x14ac:dyDescent="0.25">
      <c r="A613" s="2004"/>
      <c r="B613" s="2005"/>
      <c r="C613" s="2006"/>
      <c r="D613" s="258">
        <f t="shared" si="9"/>
        <v>0</v>
      </c>
      <c r="E613" s="2006"/>
      <c r="F613" s="2006"/>
      <c r="G613" s="2006"/>
      <c r="H613" s="2006"/>
      <c r="I613" s="2006"/>
      <c r="J613" s="2006"/>
      <c r="K613" s="2471"/>
      <c r="L613" s="124"/>
    </row>
    <row r="614" spans="1:12" ht="15.75" x14ac:dyDescent="0.25">
      <c r="A614" s="2004"/>
      <c r="B614" s="2005"/>
      <c r="C614" s="2006"/>
      <c r="D614" s="258">
        <f t="shared" si="9"/>
        <v>0</v>
      </c>
      <c r="E614" s="2006"/>
      <c r="F614" s="2006"/>
      <c r="G614" s="2006"/>
      <c r="H614" s="2006"/>
      <c r="I614" s="2006"/>
      <c r="J614" s="2006"/>
      <c r="K614" s="2471"/>
      <c r="L614" s="124"/>
    </row>
    <row r="615" spans="1:12" ht="15.75" x14ac:dyDescent="0.25">
      <c r="A615" s="2004"/>
      <c r="B615" s="2005"/>
      <c r="C615" s="2006"/>
      <c r="D615" s="258">
        <f t="shared" si="9"/>
        <v>0</v>
      </c>
      <c r="E615" s="2006"/>
      <c r="F615" s="2006"/>
      <c r="G615" s="2006"/>
      <c r="H615" s="2006"/>
      <c r="I615" s="2006"/>
      <c r="J615" s="2006"/>
      <c r="K615" s="2471"/>
      <c r="L615" s="124"/>
    </row>
    <row r="616" spans="1:12" ht="15.75" x14ac:dyDescent="0.25">
      <c r="A616" s="2004"/>
      <c r="B616" s="2005"/>
      <c r="C616" s="2006"/>
      <c r="D616" s="258">
        <f t="shared" si="9"/>
        <v>0</v>
      </c>
      <c r="E616" s="2006"/>
      <c r="F616" s="2006"/>
      <c r="G616" s="2006"/>
      <c r="H616" s="2006"/>
      <c r="I616" s="2006"/>
      <c r="J616" s="2006"/>
      <c r="K616" s="2471"/>
      <c r="L616" s="124"/>
    </row>
    <row r="617" spans="1:12" ht="15.75" x14ac:dyDescent="0.25">
      <c r="A617" s="2004"/>
      <c r="B617" s="2005"/>
      <c r="C617" s="2006"/>
      <c r="D617" s="258">
        <f t="shared" si="9"/>
        <v>0</v>
      </c>
      <c r="E617" s="2006"/>
      <c r="F617" s="2006"/>
      <c r="G617" s="2006"/>
      <c r="H617" s="2006"/>
      <c r="I617" s="2006"/>
      <c r="J617" s="2006"/>
      <c r="K617" s="2471"/>
      <c r="L617" s="124"/>
    </row>
    <row r="618" spans="1:12" ht="15.75" x14ac:dyDescent="0.25">
      <c r="A618" s="2004"/>
      <c r="B618" s="2005"/>
      <c r="C618" s="2006"/>
      <c r="D618" s="258">
        <f t="shared" si="9"/>
        <v>0</v>
      </c>
      <c r="E618" s="2006"/>
      <c r="F618" s="2006"/>
      <c r="G618" s="2006"/>
      <c r="H618" s="2006"/>
      <c r="I618" s="2006"/>
      <c r="J618" s="2006"/>
      <c r="K618" s="2471"/>
      <c r="L618" s="124"/>
    </row>
    <row r="619" spans="1:12" ht="15.75" x14ac:dyDescent="0.25">
      <c r="A619" s="2004"/>
      <c r="B619" s="2005"/>
      <c r="C619" s="2006"/>
      <c r="D619" s="258">
        <f t="shared" si="9"/>
        <v>0</v>
      </c>
      <c r="E619" s="2006"/>
      <c r="F619" s="2006"/>
      <c r="G619" s="2006"/>
      <c r="H619" s="2006"/>
      <c r="I619" s="2006"/>
      <c r="J619" s="2006"/>
      <c r="K619" s="2471"/>
      <c r="L619" s="124"/>
    </row>
    <row r="620" spans="1:12" ht="15.75" x14ac:dyDescent="0.25">
      <c r="A620" s="2004"/>
      <c r="B620" s="2005"/>
      <c r="C620" s="2006"/>
      <c r="D620" s="258">
        <f t="shared" si="9"/>
        <v>0</v>
      </c>
      <c r="E620" s="2006"/>
      <c r="F620" s="2006"/>
      <c r="G620" s="2006"/>
      <c r="H620" s="2006"/>
      <c r="I620" s="2006"/>
      <c r="J620" s="2006"/>
      <c r="K620" s="2471"/>
      <c r="L620" s="124"/>
    </row>
    <row r="621" spans="1:12" ht="15.75" x14ac:dyDescent="0.25">
      <c r="A621" s="2004"/>
      <c r="B621" s="2005"/>
      <c r="C621" s="2006"/>
      <c r="D621" s="258">
        <f t="shared" si="9"/>
        <v>0</v>
      </c>
      <c r="E621" s="2006"/>
      <c r="F621" s="2006"/>
      <c r="G621" s="2006"/>
      <c r="H621" s="2006"/>
      <c r="I621" s="2006"/>
      <c r="J621" s="2006"/>
      <c r="K621" s="2471"/>
      <c r="L621" s="124"/>
    </row>
    <row r="622" spans="1:12" ht="15.75" x14ac:dyDescent="0.25">
      <c r="A622" s="2004"/>
      <c r="B622" s="2005"/>
      <c r="C622" s="2006"/>
      <c r="D622" s="258">
        <f t="shared" si="9"/>
        <v>0</v>
      </c>
      <c r="E622" s="2006"/>
      <c r="F622" s="2006"/>
      <c r="G622" s="2006"/>
      <c r="H622" s="2006"/>
      <c r="I622" s="2006"/>
      <c r="J622" s="2006"/>
      <c r="K622" s="2471"/>
      <c r="L622" s="124"/>
    </row>
    <row r="623" spans="1:12" ht="15.75" x14ac:dyDescent="0.25">
      <c r="A623" s="2004"/>
      <c r="B623" s="2005"/>
      <c r="C623" s="2006"/>
      <c r="D623" s="258">
        <f t="shared" si="9"/>
        <v>0</v>
      </c>
      <c r="E623" s="2006"/>
      <c r="F623" s="2006"/>
      <c r="G623" s="2006"/>
      <c r="H623" s="2006"/>
      <c r="I623" s="2006"/>
      <c r="J623" s="2006"/>
      <c r="K623" s="2471"/>
      <c r="L623" s="124"/>
    </row>
    <row r="624" spans="1:12" ht="15.75" x14ac:dyDescent="0.25">
      <c r="A624" s="2004"/>
      <c r="B624" s="2005"/>
      <c r="C624" s="2006"/>
      <c r="D624" s="258">
        <f t="shared" si="9"/>
        <v>0</v>
      </c>
      <c r="E624" s="2006"/>
      <c r="F624" s="2006"/>
      <c r="G624" s="2006"/>
      <c r="H624" s="2006"/>
      <c r="I624" s="2006"/>
      <c r="J624" s="2006"/>
      <c r="K624" s="2471"/>
      <c r="L624" s="124"/>
    </row>
    <row r="625" spans="1:12" ht="15.75" x14ac:dyDescent="0.25">
      <c r="A625" s="2004"/>
      <c r="B625" s="2005"/>
      <c r="C625" s="2006"/>
      <c r="D625" s="258">
        <f t="shared" si="9"/>
        <v>0</v>
      </c>
      <c r="E625" s="2006"/>
      <c r="F625" s="2006"/>
      <c r="G625" s="2006"/>
      <c r="H625" s="2006"/>
      <c r="I625" s="2006"/>
      <c r="J625" s="2006"/>
      <c r="K625" s="2471"/>
      <c r="L625" s="124"/>
    </row>
    <row r="626" spans="1:12" ht="15.75" x14ac:dyDescent="0.25">
      <c r="A626" s="2004"/>
      <c r="B626" s="2005"/>
      <c r="C626" s="2006"/>
      <c r="D626" s="258">
        <f t="shared" si="9"/>
        <v>0</v>
      </c>
      <c r="E626" s="2006"/>
      <c r="F626" s="2006"/>
      <c r="G626" s="2006"/>
      <c r="H626" s="2006"/>
      <c r="I626" s="2006"/>
      <c r="J626" s="2006"/>
      <c r="K626" s="2471"/>
      <c r="L626" s="124"/>
    </row>
    <row r="627" spans="1:12" ht="15.75" x14ac:dyDescent="0.25">
      <c r="A627" s="2004"/>
      <c r="B627" s="2005"/>
      <c r="C627" s="2006"/>
      <c r="D627" s="258">
        <f t="shared" si="9"/>
        <v>0</v>
      </c>
      <c r="E627" s="2006"/>
      <c r="F627" s="2006"/>
      <c r="G627" s="2006"/>
      <c r="H627" s="2006"/>
      <c r="I627" s="2006"/>
      <c r="J627" s="2006"/>
      <c r="K627" s="2471"/>
      <c r="L627" s="124"/>
    </row>
    <row r="628" spans="1:12" ht="15.75" x14ac:dyDescent="0.25">
      <c r="A628" s="2004"/>
      <c r="B628" s="2005"/>
      <c r="C628" s="2006"/>
      <c r="D628" s="258">
        <f t="shared" si="9"/>
        <v>0</v>
      </c>
      <c r="E628" s="2006"/>
      <c r="F628" s="2006"/>
      <c r="G628" s="2006"/>
      <c r="H628" s="2006"/>
      <c r="I628" s="2006"/>
      <c r="J628" s="2006"/>
      <c r="K628" s="2471"/>
      <c r="L628" s="124"/>
    </row>
    <row r="629" spans="1:12" ht="15.75" x14ac:dyDescent="0.25">
      <c r="A629" s="2004"/>
      <c r="B629" s="2005"/>
      <c r="C629" s="2006"/>
      <c r="D629" s="258">
        <f t="shared" si="9"/>
        <v>0</v>
      </c>
      <c r="E629" s="2006"/>
      <c r="F629" s="2006"/>
      <c r="G629" s="2006"/>
      <c r="H629" s="2006"/>
      <c r="I629" s="2006"/>
      <c r="J629" s="2006"/>
      <c r="K629" s="2471"/>
      <c r="L629" s="124"/>
    </row>
    <row r="630" spans="1:12" ht="15.75" x14ac:dyDescent="0.25">
      <c r="A630" s="2004"/>
      <c r="B630" s="2005"/>
      <c r="C630" s="2006"/>
      <c r="D630" s="258">
        <f t="shared" si="9"/>
        <v>0</v>
      </c>
      <c r="E630" s="2006"/>
      <c r="F630" s="2006"/>
      <c r="G630" s="2006"/>
      <c r="H630" s="2006"/>
      <c r="I630" s="2006"/>
      <c r="J630" s="2006"/>
      <c r="K630" s="2471"/>
      <c r="L630" s="124"/>
    </row>
    <row r="631" spans="1:12" ht="15.75" x14ac:dyDescent="0.25">
      <c r="A631" s="2004"/>
      <c r="B631" s="2005"/>
      <c r="C631" s="2006"/>
      <c r="D631" s="258">
        <f t="shared" si="9"/>
        <v>0</v>
      </c>
      <c r="E631" s="2006"/>
      <c r="F631" s="2006"/>
      <c r="G631" s="2006"/>
      <c r="H631" s="2006"/>
      <c r="I631" s="2006"/>
      <c r="J631" s="2006"/>
      <c r="K631" s="2471"/>
      <c r="L631" s="124"/>
    </row>
    <row r="632" spans="1:12" ht="15.75" x14ac:dyDescent="0.25">
      <c r="A632" s="2004"/>
      <c r="B632" s="2005"/>
      <c r="C632" s="2006"/>
      <c r="D632" s="258">
        <f t="shared" si="9"/>
        <v>0</v>
      </c>
      <c r="E632" s="2006"/>
      <c r="F632" s="2006"/>
      <c r="G632" s="2006"/>
      <c r="H632" s="2006"/>
      <c r="I632" s="2006"/>
      <c r="J632" s="2006"/>
      <c r="K632" s="2471"/>
      <c r="L632" s="124"/>
    </row>
    <row r="633" spans="1:12" ht="15.75" x14ac:dyDescent="0.25">
      <c r="A633" s="2004"/>
      <c r="B633" s="2005"/>
      <c r="C633" s="2006"/>
      <c r="D633" s="258">
        <f t="shared" si="9"/>
        <v>0</v>
      </c>
      <c r="E633" s="2006"/>
      <c r="F633" s="2006"/>
      <c r="G633" s="2006"/>
      <c r="H633" s="2006"/>
      <c r="I633" s="2006"/>
      <c r="J633" s="2006"/>
      <c r="K633" s="2471"/>
      <c r="L633" s="124"/>
    </row>
    <row r="634" spans="1:12" ht="15.75" x14ac:dyDescent="0.25">
      <c r="A634" s="2004"/>
      <c r="B634" s="2005"/>
      <c r="C634" s="2006"/>
      <c r="D634" s="258">
        <f t="shared" si="9"/>
        <v>0</v>
      </c>
      <c r="E634" s="2006"/>
      <c r="F634" s="2006"/>
      <c r="G634" s="2006"/>
      <c r="H634" s="2006"/>
      <c r="I634" s="2006"/>
      <c r="J634" s="2006"/>
      <c r="K634" s="2471"/>
      <c r="L634" s="124"/>
    </row>
    <row r="635" spans="1:12" ht="15.75" x14ac:dyDescent="0.25">
      <c r="A635" s="2004"/>
      <c r="B635" s="2005"/>
      <c r="C635" s="2006"/>
      <c r="D635" s="258">
        <f t="shared" si="9"/>
        <v>0</v>
      </c>
      <c r="E635" s="2006"/>
      <c r="F635" s="2006"/>
      <c r="G635" s="2006"/>
      <c r="H635" s="2006"/>
      <c r="I635" s="2006"/>
      <c r="J635" s="2006"/>
      <c r="K635" s="2471"/>
      <c r="L635" s="124"/>
    </row>
    <row r="636" spans="1:12" ht="15.75" x14ac:dyDescent="0.25">
      <c r="A636" s="2004"/>
      <c r="B636" s="2005"/>
      <c r="C636" s="2006"/>
      <c r="D636" s="258">
        <f t="shared" si="9"/>
        <v>0</v>
      </c>
      <c r="E636" s="2006"/>
      <c r="F636" s="2006"/>
      <c r="G636" s="2006"/>
      <c r="H636" s="2006"/>
      <c r="I636" s="2006"/>
      <c r="J636" s="2006"/>
      <c r="K636" s="2471"/>
      <c r="L636" s="124"/>
    </row>
    <row r="637" spans="1:12" ht="15.75" x14ac:dyDescent="0.25">
      <c r="A637" s="2004"/>
      <c r="B637" s="2005"/>
      <c r="C637" s="2006"/>
      <c r="D637" s="258">
        <f t="shared" si="9"/>
        <v>0</v>
      </c>
      <c r="E637" s="2006"/>
      <c r="F637" s="2006"/>
      <c r="G637" s="2006"/>
      <c r="H637" s="2006"/>
      <c r="I637" s="2006"/>
      <c r="J637" s="2006"/>
      <c r="K637" s="2471"/>
      <c r="L637" s="124"/>
    </row>
    <row r="638" spans="1:12" ht="15.75" x14ac:dyDescent="0.25">
      <c r="A638" s="2004"/>
      <c r="B638" s="2005"/>
      <c r="C638" s="2006"/>
      <c r="D638" s="258">
        <f t="shared" si="9"/>
        <v>0</v>
      </c>
      <c r="E638" s="2006"/>
      <c r="F638" s="2006"/>
      <c r="G638" s="2006"/>
      <c r="H638" s="2006"/>
      <c r="I638" s="2006"/>
      <c r="J638" s="2006"/>
      <c r="K638" s="2471"/>
      <c r="L638" s="124"/>
    </row>
    <row r="639" spans="1:12" ht="15.75" x14ac:dyDescent="0.25">
      <c r="A639" s="2004"/>
      <c r="B639" s="2005"/>
      <c r="C639" s="2006"/>
      <c r="D639" s="258">
        <f t="shared" si="9"/>
        <v>0</v>
      </c>
      <c r="E639" s="2006"/>
      <c r="F639" s="2006"/>
      <c r="G639" s="2006"/>
      <c r="H639" s="2006"/>
      <c r="I639" s="2006"/>
      <c r="J639" s="2006"/>
      <c r="K639" s="2471"/>
      <c r="L639" s="124"/>
    </row>
    <row r="640" spans="1:12" ht="15.75" x14ac:dyDescent="0.25">
      <c r="A640" s="2004"/>
      <c r="B640" s="2005"/>
      <c r="C640" s="2006"/>
      <c r="D640" s="258">
        <f t="shared" si="9"/>
        <v>0</v>
      </c>
      <c r="E640" s="2006"/>
      <c r="F640" s="2006"/>
      <c r="G640" s="2006"/>
      <c r="H640" s="2006"/>
      <c r="I640" s="2006"/>
      <c r="J640" s="2006"/>
      <c r="K640" s="2471"/>
      <c r="L640" s="124"/>
    </row>
    <row r="641" spans="1:12" ht="15.75" x14ac:dyDescent="0.25">
      <c r="A641" s="2004"/>
      <c r="B641" s="2005"/>
      <c r="C641" s="2006"/>
      <c r="D641" s="258">
        <f t="shared" si="9"/>
        <v>0</v>
      </c>
      <c r="E641" s="2006"/>
      <c r="F641" s="2006"/>
      <c r="G641" s="2006"/>
      <c r="H641" s="2006"/>
      <c r="I641" s="2006"/>
      <c r="J641" s="2006"/>
      <c r="K641" s="2471"/>
      <c r="L641" s="124"/>
    </row>
    <row r="642" spans="1:12" ht="15.75" x14ac:dyDescent="0.25">
      <c r="A642" s="2004"/>
      <c r="B642" s="2005"/>
      <c r="C642" s="2006"/>
      <c r="D642" s="258">
        <f t="shared" si="9"/>
        <v>0</v>
      </c>
      <c r="E642" s="2006"/>
      <c r="F642" s="2006"/>
      <c r="G642" s="2006"/>
      <c r="H642" s="2006"/>
      <c r="I642" s="2006"/>
      <c r="J642" s="2006"/>
      <c r="K642" s="2471"/>
      <c r="L642" s="124"/>
    </row>
    <row r="643" spans="1:12" ht="15.75" x14ac:dyDescent="0.25">
      <c r="A643" s="2004"/>
      <c r="B643" s="2005"/>
      <c r="C643" s="2006"/>
      <c r="D643" s="258">
        <f t="shared" si="9"/>
        <v>0</v>
      </c>
      <c r="E643" s="2006"/>
      <c r="F643" s="2006"/>
      <c r="G643" s="2006"/>
      <c r="H643" s="2006"/>
      <c r="I643" s="2006"/>
      <c r="J643" s="2006"/>
      <c r="K643" s="2471"/>
      <c r="L643" s="124"/>
    </row>
    <row r="644" spans="1:12" ht="15.75" x14ac:dyDescent="0.25">
      <c r="A644" s="2004"/>
      <c r="B644" s="2005"/>
      <c r="C644" s="2006"/>
      <c r="D644" s="258">
        <f t="shared" si="9"/>
        <v>0</v>
      </c>
      <c r="E644" s="2006"/>
      <c r="F644" s="2006"/>
      <c r="G644" s="2006"/>
      <c r="H644" s="2006"/>
      <c r="I644" s="2006"/>
      <c r="J644" s="2006"/>
      <c r="K644" s="2471"/>
      <c r="L644" s="124"/>
    </row>
    <row r="645" spans="1:12" ht="15.75" x14ac:dyDescent="0.25">
      <c r="A645" s="2004"/>
      <c r="B645" s="2005"/>
      <c r="C645" s="2006"/>
      <c r="D645" s="258">
        <f t="shared" si="9"/>
        <v>0</v>
      </c>
      <c r="E645" s="2006"/>
      <c r="F645" s="2006"/>
      <c r="G645" s="2006"/>
      <c r="H645" s="2006"/>
      <c r="I645" s="2006"/>
      <c r="J645" s="2006"/>
      <c r="K645" s="2471"/>
      <c r="L645" s="124"/>
    </row>
    <row r="646" spans="1:12" ht="15.75" x14ac:dyDescent="0.25">
      <c r="A646" s="2004"/>
      <c r="B646" s="2005"/>
      <c r="C646" s="2006"/>
      <c r="D646" s="258">
        <f t="shared" si="9"/>
        <v>0</v>
      </c>
      <c r="E646" s="2006"/>
      <c r="F646" s="2006"/>
      <c r="G646" s="2006"/>
      <c r="H646" s="2006"/>
      <c r="I646" s="2006"/>
      <c r="J646" s="2006"/>
      <c r="K646" s="2471"/>
      <c r="L646" s="124"/>
    </row>
    <row r="647" spans="1:12" ht="15.75" x14ac:dyDescent="0.25">
      <c r="A647" s="2004"/>
      <c r="B647" s="2005"/>
      <c r="C647" s="2006"/>
      <c r="D647" s="258">
        <f t="shared" si="9"/>
        <v>0</v>
      </c>
      <c r="E647" s="2006"/>
      <c r="F647" s="2006"/>
      <c r="G647" s="2006"/>
      <c r="H647" s="2006"/>
      <c r="I647" s="2006"/>
      <c r="J647" s="2006"/>
      <c r="K647" s="2471"/>
      <c r="L647" s="124"/>
    </row>
    <row r="648" spans="1:12" ht="15.75" x14ac:dyDescent="0.25">
      <c r="A648" s="2004"/>
      <c r="B648" s="2005"/>
      <c r="C648" s="2006"/>
      <c r="D648" s="258">
        <f t="shared" si="9"/>
        <v>0</v>
      </c>
      <c r="E648" s="2006"/>
      <c r="F648" s="2006"/>
      <c r="G648" s="2006"/>
      <c r="H648" s="2006"/>
      <c r="I648" s="2006"/>
      <c r="J648" s="2006"/>
      <c r="K648" s="2471"/>
      <c r="L648" s="124"/>
    </row>
    <row r="649" spans="1:12" ht="15.75" x14ac:dyDescent="0.25">
      <c r="A649" s="2004"/>
      <c r="B649" s="2005"/>
      <c r="C649" s="2006"/>
      <c r="D649" s="258">
        <f t="shared" si="9"/>
        <v>0</v>
      </c>
      <c r="E649" s="2006"/>
      <c r="F649" s="2006"/>
      <c r="G649" s="2006"/>
      <c r="H649" s="2006"/>
      <c r="I649" s="2006"/>
      <c r="J649" s="2006"/>
      <c r="K649" s="2471"/>
      <c r="L649" s="124"/>
    </row>
    <row r="650" spans="1:12" ht="15.75" x14ac:dyDescent="0.25">
      <c r="A650" s="2004"/>
      <c r="B650" s="2005"/>
      <c r="C650" s="2006"/>
      <c r="D650" s="258">
        <f t="shared" si="9"/>
        <v>0</v>
      </c>
      <c r="E650" s="2006"/>
      <c r="F650" s="2006"/>
      <c r="G650" s="2006"/>
      <c r="H650" s="2006"/>
      <c r="I650" s="2006"/>
      <c r="J650" s="2006"/>
      <c r="K650" s="2471"/>
      <c r="L650" s="124"/>
    </row>
    <row r="651" spans="1:12" ht="15.75" x14ac:dyDescent="0.25">
      <c r="A651" s="2004"/>
      <c r="B651" s="2005"/>
      <c r="C651" s="2006"/>
      <c r="D651" s="258">
        <f t="shared" si="9"/>
        <v>0</v>
      </c>
      <c r="E651" s="2006"/>
      <c r="F651" s="2006"/>
      <c r="G651" s="2006"/>
      <c r="H651" s="2006"/>
      <c r="I651" s="2006"/>
      <c r="J651" s="2006"/>
      <c r="K651" s="2471"/>
      <c r="L651" s="124"/>
    </row>
    <row r="652" spans="1:12" ht="15.75" x14ac:dyDescent="0.25">
      <c r="A652" s="2004"/>
      <c r="B652" s="2005"/>
      <c r="C652" s="2006"/>
      <c r="D652" s="258">
        <f t="shared" si="9"/>
        <v>0</v>
      </c>
      <c r="E652" s="2006"/>
      <c r="F652" s="2006"/>
      <c r="G652" s="2006"/>
      <c r="H652" s="2006"/>
      <c r="I652" s="2006"/>
      <c r="J652" s="2006"/>
      <c r="K652" s="2471"/>
      <c r="L652" s="124"/>
    </row>
    <row r="653" spans="1:12" ht="15.75" x14ac:dyDescent="0.25">
      <c r="A653" s="2004"/>
      <c r="B653" s="2005"/>
      <c r="C653" s="2006"/>
      <c r="D653" s="258">
        <f t="shared" si="9"/>
        <v>0</v>
      </c>
      <c r="E653" s="2006"/>
      <c r="F653" s="2006"/>
      <c r="G653" s="2006"/>
      <c r="H653" s="2006"/>
      <c r="I653" s="2006"/>
      <c r="J653" s="2006"/>
      <c r="K653" s="2471"/>
      <c r="L653" s="124"/>
    </row>
    <row r="654" spans="1:12" ht="15.75" x14ac:dyDescent="0.25">
      <c r="A654" s="2004"/>
      <c r="B654" s="2005"/>
      <c r="C654" s="2006"/>
      <c r="D654" s="258">
        <f t="shared" si="9"/>
        <v>0</v>
      </c>
      <c r="E654" s="2006"/>
      <c r="F654" s="2006"/>
      <c r="G654" s="2006"/>
      <c r="H654" s="2006"/>
      <c r="I654" s="2006"/>
      <c r="J654" s="2006"/>
      <c r="K654" s="2471"/>
      <c r="L654" s="124"/>
    </row>
    <row r="655" spans="1:12" ht="15.75" x14ac:dyDescent="0.25">
      <c r="A655" s="2004"/>
      <c r="B655" s="2005"/>
      <c r="C655" s="2006"/>
      <c r="D655" s="258">
        <f t="shared" ref="D655:D718" si="10">+C655*(100-E655)/100</f>
        <v>0</v>
      </c>
      <c r="E655" s="2006"/>
      <c r="F655" s="2006"/>
      <c r="G655" s="2006"/>
      <c r="H655" s="2006"/>
      <c r="I655" s="2006"/>
      <c r="J655" s="2006"/>
      <c r="K655" s="2471"/>
      <c r="L655" s="124"/>
    </row>
    <row r="656" spans="1:12" ht="15.75" x14ac:dyDescent="0.25">
      <c r="A656" s="2004"/>
      <c r="B656" s="2005"/>
      <c r="C656" s="2006"/>
      <c r="D656" s="258">
        <f t="shared" si="10"/>
        <v>0</v>
      </c>
      <c r="E656" s="2006"/>
      <c r="F656" s="2006"/>
      <c r="G656" s="2006"/>
      <c r="H656" s="2006"/>
      <c r="I656" s="2006"/>
      <c r="J656" s="2006"/>
      <c r="K656" s="2471"/>
      <c r="L656" s="124"/>
    </row>
    <row r="657" spans="1:12" ht="15.75" x14ac:dyDescent="0.25">
      <c r="A657" s="2004"/>
      <c r="B657" s="2005"/>
      <c r="C657" s="2006"/>
      <c r="D657" s="258">
        <f t="shared" si="10"/>
        <v>0</v>
      </c>
      <c r="E657" s="2006"/>
      <c r="F657" s="2006"/>
      <c r="G657" s="2006"/>
      <c r="H657" s="2006"/>
      <c r="I657" s="2006"/>
      <c r="J657" s="2006"/>
      <c r="K657" s="2471"/>
      <c r="L657" s="124"/>
    </row>
    <row r="658" spans="1:12" ht="15.75" x14ac:dyDescent="0.25">
      <c r="A658" s="2004"/>
      <c r="B658" s="2005"/>
      <c r="C658" s="2006"/>
      <c r="D658" s="258">
        <f t="shared" si="10"/>
        <v>0</v>
      </c>
      <c r="E658" s="2006"/>
      <c r="F658" s="2006"/>
      <c r="G658" s="2006"/>
      <c r="H658" s="2006"/>
      <c r="I658" s="2006"/>
      <c r="J658" s="2006"/>
      <c r="K658" s="2471"/>
      <c r="L658" s="124"/>
    </row>
    <row r="659" spans="1:12" ht="15.75" x14ac:dyDescent="0.25">
      <c r="A659" s="2004"/>
      <c r="B659" s="2005"/>
      <c r="C659" s="2006"/>
      <c r="D659" s="258">
        <f t="shared" si="10"/>
        <v>0</v>
      </c>
      <c r="E659" s="2006"/>
      <c r="F659" s="2006"/>
      <c r="G659" s="2006"/>
      <c r="H659" s="2006"/>
      <c r="I659" s="2006"/>
      <c r="J659" s="2006"/>
      <c r="K659" s="2471"/>
      <c r="L659" s="124"/>
    </row>
    <row r="660" spans="1:12" ht="15.75" x14ac:dyDescent="0.25">
      <c r="A660" s="2004"/>
      <c r="B660" s="2005"/>
      <c r="C660" s="2006"/>
      <c r="D660" s="258">
        <f t="shared" si="10"/>
        <v>0</v>
      </c>
      <c r="E660" s="2006"/>
      <c r="F660" s="2006"/>
      <c r="G660" s="2006"/>
      <c r="H660" s="2006"/>
      <c r="I660" s="2006"/>
      <c r="J660" s="2006"/>
      <c r="K660" s="2471"/>
      <c r="L660" s="124"/>
    </row>
    <row r="661" spans="1:12" ht="15.75" x14ac:dyDescent="0.25">
      <c r="A661" s="2004"/>
      <c r="B661" s="2005"/>
      <c r="C661" s="2006"/>
      <c r="D661" s="258">
        <f t="shared" si="10"/>
        <v>0</v>
      </c>
      <c r="E661" s="2006"/>
      <c r="F661" s="2006"/>
      <c r="G661" s="2006"/>
      <c r="H661" s="2006"/>
      <c r="I661" s="2006"/>
      <c r="J661" s="2006"/>
      <c r="K661" s="2471"/>
      <c r="L661" s="124"/>
    </row>
    <row r="662" spans="1:12" ht="15.75" x14ac:dyDescent="0.25">
      <c r="A662" s="2004"/>
      <c r="B662" s="2005"/>
      <c r="C662" s="2006"/>
      <c r="D662" s="258">
        <f t="shared" si="10"/>
        <v>0</v>
      </c>
      <c r="E662" s="2006"/>
      <c r="F662" s="2006"/>
      <c r="G662" s="2006"/>
      <c r="H662" s="2006"/>
      <c r="I662" s="2006"/>
      <c r="J662" s="2006"/>
      <c r="K662" s="2471"/>
      <c r="L662" s="124"/>
    </row>
    <row r="663" spans="1:12" ht="15.75" x14ac:dyDescent="0.25">
      <c r="A663" s="2004"/>
      <c r="B663" s="2005"/>
      <c r="C663" s="2006"/>
      <c r="D663" s="258">
        <f t="shared" si="10"/>
        <v>0</v>
      </c>
      <c r="E663" s="2006"/>
      <c r="F663" s="2006"/>
      <c r="G663" s="2006"/>
      <c r="H663" s="2006"/>
      <c r="I663" s="2006"/>
      <c r="J663" s="2006"/>
      <c r="K663" s="2471"/>
      <c r="L663" s="124"/>
    </row>
    <row r="664" spans="1:12" ht="15.75" x14ac:dyDescent="0.25">
      <c r="A664" s="2004"/>
      <c r="B664" s="2005"/>
      <c r="C664" s="2006"/>
      <c r="D664" s="258">
        <f t="shared" si="10"/>
        <v>0</v>
      </c>
      <c r="E664" s="2006"/>
      <c r="F664" s="2006"/>
      <c r="G664" s="2006"/>
      <c r="H664" s="2006"/>
      <c r="I664" s="2006"/>
      <c r="J664" s="2006"/>
      <c r="K664" s="2471"/>
      <c r="L664" s="124"/>
    </row>
    <row r="665" spans="1:12" ht="15.75" x14ac:dyDescent="0.25">
      <c r="A665" s="2004"/>
      <c r="B665" s="2005"/>
      <c r="C665" s="2006"/>
      <c r="D665" s="258">
        <f t="shared" si="10"/>
        <v>0</v>
      </c>
      <c r="E665" s="2006"/>
      <c r="F665" s="2006"/>
      <c r="G665" s="2006"/>
      <c r="H665" s="2006"/>
      <c r="I665" s="2006"/>
      <c r="J665" s="2006"/>
      <c r="K665" s="2471"/>
      <c r="L665" s="124"/>
    </row>
    <row r="666" spans="1:12" ht="15.75" x14ac:dyDescent="0.25">
      <c r="A666" s="2004"/>
      <c r="B666" s="2005"/>
      <c r="C666" s="2006"/>
      <c r="D666" s="258">
        <f t="shared" si="10"/>
        <v>0</v>
      </c>
      <c r="E666" s="2006"/>
      <c r="F666" s="2006"/>
      <c r="G666" s="2006"/>
      <c r="H666" s="2006"/>
      <c r="I666" s="2006"/>
      <c r="J666" s="2006"/>
      <c r="K666" s="2471"/>
      <c r="L666" s="124"/>
    </row>
    <row r="667" spans="1:12" ht="15.75" x14ac:dyDescent="0.25">
      <c r="A667" s="2004"/>
      <c r="B667" s="2005"/>
      <c r="C667" s="2006"/>
      <c r="D667" s="258">
        <f t="shared" si="10"/>
        <v>0</v>
      </c>
      <c r="E667" s="2006"/>
      <c r="F667" s="2006"/>
      <c r="G667" s="2006"/>
      <c r="H667" s="2006"/>
      <c r="I667" s="2006"/>
      <c r="J667" s="2006"/>
      <c r="K667" s="2471"/>
      <c r="L667" s="124"/>
    </row>
    <row r="668" spans="1:12" ht="15.75" x14ac:dyDescent="0.25">
      <c r="A668" s="2004"/>
      <c r="B668" s="2005"/>
      <c r="C668" s="2006"/>
      <c r="D668" s="258">
        <f t="shared" si="10"/>
        <v>0</v>
      </c>
      <c r="E668" s="2006"/>
      <c r="F668" s="2006"/>
      <c r="G668" s="2006"/>
      <c r="H668" s="2006"/>
      <c r="I668" s="2006"/>
      <c r="J668" s="2006"/>
      <c r="K668" s="2471"/>
      <c r="L668" s="124"/>
    </row>
    <row r="669" spans="1:12" ht="15.75" x14ac:dyDescent="0.25">
      <c r="A669" s="2004"/>
      <c r="B669" s="2005"/>
      <c r="C669" s="2006"/>
      <c r="D669" s="258">
        <f t="shared" si="10"/>
        <v>0</v>
      </c>
      <c r="E669" s="2006"/>
      <c r="F669" s="2006"/>
      <c r="G669" s="2006"/>
      <c r="H669" s="2006"/>
      <c r="I669" s="2006"/>
      <c r="J669" s="2006"/>
      <c r="K669" s="2471"/>
      <c r="L669" s="124"/>
    </row>
    <row r="670" spans="1:12" ht="15.75" x14ac:dyDescent="0.25">
      <c r="A670" s="2004"/>
      <c r="B670" s="2005"/>
      <c r="C670" s="2006"/>
      <c r="D670" s="258">
        <f t="shared" si="10"/>
        <v>0</v>
      </c>
      <c r="E670" s="2006"/>
      <c r="F670" s="2006"/>
      <c r="G670" s="2006"/>
      <c r="H670" s="2006"/>
      <c r="I670" s="2006"/>
      <c r="J670" s="2006"/>
      <c r="K670" s="2471"/>
      <c r="L670" s="124"/>
    </row>
    <row r="671" spans="1:12" ht="15.75" x14ac:dyDescent="0.25">
      <c r="A671" s="2004"/>
      <c r="B671" s="2005"/>
      <c r="C671" s="2006"/>
      <c r="D671" s="258">
        <f t="shared" si="10"/>
        <v>0</v>
      </c>
      <c r="E671" s="2006"/>
      <c r="F671" s="2006"/>
      <c r="G671" s="2006"/>
      <c r="H671" s="2006"/>
      <c r="I671" s="2006"/>
      <c r="J671" s="2006"/>
      <c r="K671" s="2471"/>
      <c r="L671" s="124"/>
    </row>
    <row r="672" spans="1:12" ht="15.75" x14ac:dyDescent="0.25">
      <c r="A672" s="2004"/>
      <c r="B672" s="2005"/>
      <c r="C672" s="2006"/>
      <c r="D672" s="258">
        <f t="shared" si="10"/>
        <v>0</v>
      </c>
      <c r="E672" s="2006"/>
      <c r="F672" s="2006"/>
      <c r="G672" s="2006"/>
      <c r="H672" s="2006"/>
      <c r="I672" s="2006"/>
      <c r="J672" s="2006"/>
      <c r="K672" s="2471"/>
      <c r="L672" s="124"/>
    </row>
    <row r="673" spans="1:12" ht="15.75" x14ac:dyDescent="0.25">
      <c r="A673" s="2004"/>
      <c r="B673" s="2005"/>
      <c r="C673" s="2006"/>
      <c r="D673" s="258">
        <f t="shared" si="10"/>
        <v>0</v>
      </c>
      <c r="E673" s="2006"/>
      <c r="F673" s="2006"/>
      <c r="G673" s="2006"/>
      <c r="H673" s="2006"/>
      <c r="I673" s="2006"/>
      <c r="J673" s="2006"/>
      <c r="K673" s="2471"/>
      <c r="L673" s="124"/>
    </row>
    <row r="674" spans="1:12" ht="15.75" x14ac:dyDescent="0.25">
      <c r="A674" s="2004"/>
      <c r="B674" s="2005"/>
      <c r="C674" s="2006"/>
      <c r="D674" s="258">
        <f t="shared" si="10"/>
        <v>0</v>
      </c>
      <c r="E674" s="2006"/>
      <c r="F674" s="2006"/>
      <c r="G674" s="2006"/>
      <c r="H674" s="2006"/>
      <c r="I674" s="2006"/>
      <c r="J674" s="2006"/>
      <c r="K674" s="2471"/>
      <c r="L674" s="124"/>
    </row>
    <row r="675" spans="1:12" ht="15.75" x14ac:dyDescent="0.25">
      <c r="A675" s="2004"/>
      <c r="B675" s="2005"/>
      <c r="C675" s="2006"/>
      <c r="D675" s="258">
        <f t="shared" si="10"/>
        <v>0</v>
      </c>
      <c r="E675" s="2006"/>
      <c r="F675" s="2006"/>
      <c r="G675" s="2006"/>
      <c r="H675" s="2006"/>
      <c r="I675" s="2006"/>
      <c r="J675" s="2006"/>
      <c r="K675" s="2471"/>
      <c r="L675" s="124"/>
    </row>
    <row r="676" spans="1:12" ht="15.75" x14ac:dyDescent="0.25">
      <c r="A676" s="2004"/>
      <c r="B676" s="2005"/>
      <c r="C676" s="2006"/>
      <c r="D676" s="258">
        <f t="shared" si="10"/>
        <v>0</v>
      </c>
      <c r="E676" s="2006"/>
      <c r="F676" s="2006"/>
      <c r="G676" s="2006"/>
      <c r="H676" s="2006"/>
      <c r="I676" s="2006"/>
      <c r="J676" s="2006"/>
      <c r="K676" s="2471"/>
      <c r="L676" s="124"/>
    </row>
    <row r="677" spans="1:12" ht="15.75" x14ac:dyDescent="0.25">
      <c r="A677" s="2004"/>
      <c r="B677" s="2005"/>
      <c r="C677" s="2006"/>
      <c r="D677" s="258">
        <f t="shared" si="10"/>
        <v>0</v>
      </c>
      <c r="E677" s="2006"/>
      <c r="F677" s="2006"/>
      <c r="G677" s="2006"/>
      <c r="H677" s="2006"/>
      <c r="I677" s="2006"/>
      <c r="J677" s="2006"/>
      <c r="K677" s="2471"/>
      <c r="L677" s="124"/>
    </row>
    <row r="678" spans="1:12" ht="15.75" x14ac:dyDescent="0.25">
      <c r="A678" s="2004"/>
      <c r="B678" s="2005"/>
      <c r="C678" s="2006"/>
      <c r="D678" s="258">
        <f t="shared" si="10"/>
        <v>0</v>
      </c>
      <c r="E678" s="2006"/>
      <c r="F678" s="2006"/>
      <c r="G678" s="2006"/>
      <c r="H678" s="2006"/>
      <c r="I678" s="2006"/>
      <c r="J678" s="2006"/>
      <c r="K678" s="2471"/>
      <c r="L678" s="124"/>
    </row>
    <row r="679" spans="1:12" ht="15.75" x14ac:dyDescent="0.25">
      <c r="A679" s="2004"/>
      <c r="B679" s="2005"/>
      <c r="C679" s="2006"/>
      <c r="D679" s="258">
        <f t="shared" si="10"/>
        <v>0</v>
      </c>
      <c r="E679" s="2006"/>
      <c r="F679" s="2006"/>
      <c r="G679" s="2006"/>
      <c r="H679" s="2006"/>
      <c r="I679" s="2006"/>
      <c r="J679" s="2006"/>
      <c r="K679" s="2471"/>
      <c r="L679" s="124"/>
    </row>
    <row r="680" spans="1:12" ht="15.75" x14ac:dyDescent="0.25">
      <c r="A680" s="2004"/>
      <c r="B680" s="2005"/>
      <c r="C680" s="2006"/>
      <c r="D680" s="258">
        <f t="shared" si="10"/>
        <v>0</v>
      </c>
      <c r="E680" s="2006"/>
      <c r="F680" s="2006"/>
      <c r="G680" s="2006"/>
      <c r="H680" s="2006"/>
      <c r="I680" s="2006"/>
      <c r="J680" s="2006"/>
      <c r="K680" s="2471"/>
      <c r="L680" s="124"/>
    </row>
    <row r="681" spans="1:12" ht="15.75" x14ac:dyDescent="0.25">
      <c r="A681" s="2004"/>
      <c r="B681" s="2005"/>
      <c r="C681" s="2006"/>
      <c r="D681" s="258">
        <f t="shared" si="10"/>
        <v>0</v>
      </c>
      <c r="E681" s="2006"/>
      <c r="F681" s="2006"/>
      <c r="G681" s="2006"/>
      <c r="H681" s="2006"/>
      <c r="I681" s="2006"/>
      <c r="J681" s="2006"/>
      <c r="K681" s="2471"/>
      <c r="L681" s="124"/>
    </row>
    <row r="682" spans="1:12" ht="15.75" x14ac:dyDescent="0.25">
      <c r="A682" s="2004"/>
      <c r="B682" s="2005"/>
      <c r="C682" s="2006"/>
      <c r="D682" s="258">
        <f t="shared" si="10"/>
        <v>0</v>
      </c>
      <c r="E682" s="2006"/>
      <c r="F682" s="2006"/>
      <c r="G682" s="2006"/>
      <c r="H682" s="2006"/>
      <c r="I682" s="2006"/>
      <c r="J682" s="2006"/>
      <c r="K682" s="2471"/>
      <c r="L682" s="124"/>
    </row>
    <row r="683" spans="1:12" ht="15.75" x14ac:dyDescent="0.25">
      <c r="A683" s="2004"/>
      <c r="B683" s="2005"/>
      <c r="C683" s="2006"/>
      <c r="D683" s="258">
        <f t="shared" si="10"/>
        <v>0</v>
      </c>
      <c r="E683" s="2006"/>
      <c r="F683" s="2006"/>
      <c r="G683" s="2006"/>
      <c r="H683" s="2006"/>
      <c r="I683" s="2006"/>
      <c r="J683" s="2006"/>
      <c r="K683" s="2471"/>
      <c r="L683" s="124"/>
    </row>
    <row r="684" spans="1:12" ht="15.75" x14ac:dyDescent="0.25">
      <c r="A684" s="2004"/>
      <c r="B684" s="2005"/>
      <c r="C684" s="2006"/>
      <c r="D684" s="258">
        <f t="shared" si="10"/>
        <v>0</v>
      </c>
      <c r="E684" s="2006"/>
      <c r="F684" s="2006"/>
      <c r="G684" s="2006"/>
      <c r="H684" s="2006"/>
      <c r="I684" s="2006"/>
      <c r="J684" s="2006"/>
      <c r="K684" s="2471"/>
      <c r="L684" s="124"/>
    </row>
    <row r="685" spans="1:12" ht="15.75" x14ac:dyDescent="0.25">
      <c r="A685" s="2004"/>
      <c r="B685" s="2005"/>
      <c r="C685" s="2006"/>
      <c r="D685" s="258">
        <f t="shared" si="10"/>
        <v>0</v>
      </c>
      <c r="E685" s="2006"/>
      <c r="F685" s="2006"/>
      <c r="G685" s="2006"/>
      <c r="H685" s="2006"/>
      <c r="I685" s="2006"/>
      <c r="J685" s="2006"/>
      <c r="K685" s="2471"/>
      <c r="L685" s="124"/>
    </row>
    <row r="686" spans="1:12" ht="15.75" x14ac:dyDescent="0.25">
      <c r="A686" s="2004"/>
      <c r="B686" s="2005"/>
      <c r="C686" s="2006"/>
      <c r="D686" s="258">
        <f t="shared" si="10"/>
        <v>0</v>
      </c>
      <c r="E686" s="2006"/>
      <c r="F686" s="2006"/>
      <c r="G686" s="2006"/>
      <c r="H686" s="2006"/>
      <c r="I686" s="2006"/>
      <c r="J686" s="2006"/>
      <c r="K686" s="2471"/>
      <c r="L686" s="124"/>
    </row>
    <row r="687" spans="1:12" ht="15.75" x14ac:dyDescent="0.25">
      <c r="A687" s="2004"/>
      <c r="B687" s="2005"/>
      <c r="C687" s="2006"/>
      <c r="D687" s="258">
        <f t="shared" si="10"/>
        <v>0</v>
      </c>
      <c r="E687" s="2006"/>
      <c r="F687" s="2006"/>
      <c r="G687" s="2006"/>
      <c r="H687" s="2006"/>
      <c r="I687" s="2006"/>
      <c r="J687" s="2006"/>
      <c r="K687" s="2471"/>
      <c r="L687" s="124"/>
    </row>
    <row r="688" spans="1:12" ht="15.75" x14ac:dyDescent="0.25">
      <c r="A688" s="2004"/>
      <c r="B688" s="2005"/>
      <c r="C688" s="2006"/>
      <c r="D688" s="258">
        <f t="shared" si="10"/>
        <v>0</v>
      </c>
      <c r="E688" s="2006"/>
      <c r="F688" s="2006"/>
      <c r="G688" s="2006"/>
      <c r="H688" s="2006"/>
      <c r="I688" s="2006"/>
      <c r="J688" s="2006"/>
      <c r="K688" s="2471"/>
      <c r="L688" s="124"/>
    </row>
    <row r="689" spans="1:12" ht="15.75" x14ac:dyDescent="0.25">
      <c r="A689" s="2004"/>
      <c r="B689" s="2005"/>
      <c r="C689" s="2006"/>
      <c r="D689" s="258">
        <f t="shared" si="10"/>
        <v>0</v>
      </c>
      <c r="E689" s="2006"/>
      <c r="F689" s="2006"/>
      <c r="G689" s="2006"/>
      <c r="H689" s="2006"/>
      <c r="I689" s="2006"/>
      <c r="J689" s="2006"/>
      <c r="K689" s="2471"/>
      <c r="L689" s="124"/>
    </row>
    <row r="690" spans="1:12" ht="15.75" x14ac:dyDescent="0.25">
      <c r="A690" s="2004"/>
      <c r="B690" s="2005"/>
      <c r="C690" s="2006"/>
      <c r="D690" s="258">
        <f t="shared" si="10"/>
        <v>0</v>
      </c>
      <c r="E690" s="2006"/>
      <c r="F690" s="2006"/>
      <c r="G690" s="2006"/>
      <c r="H690" s="2006"/>
      <c r="I690" s="2006"/>
      <c r="J690" s="2006"/>
      <c r="K690" s="2471"/>
      <c r="L690" s="124"/>
    </row>
    <row r="691" spans="1:12" ht="15.75" x14ac:dyDescent="0.25">
      <c r="A691" s="2004"/>
      <c r="B691" s="2005"/>
      <c r="C691" s="2006"/>
      <c r="D691" s="258">
        <f t="shared" si="10"/>
        <v>0</v>
      </c>
      <c r="E691" s="2006"/>
      <c r="F691" s="2006"/>
      <c r="G691" s="2006"/>
      <c r="H691" s="2006"/>
      <c r="I691" s="2006"/>
      <c r="J691" s="2006"/>
      <c r="K691" s="2471"/>
      <c r="L691" s="124"/>
    </row>
    <row r="692" spans="1:12" ht="15.75" x14ac:dyDescent="0.25">
      <c r="A692" s="2004"/>
      <c r="B692" s="2005"/>
      <c r="C692" s="2006"/>
      <c r="D692" s="258">
        <f t="shared" si="10"/>
        <v>0</v>
      </c>
      <c r="E692" s="2006"/>
      <c r="F692" s="2006"/>
      <c r="G692" s="2006"/>
      <c r="H692" s="2006"/>
      <c r="I692" s="2006"/>
      <c r="J692" s="2006"/>
      <c r="K692" s="2471"/>
      <c r="L692" s="124"/>
    </row>
    <row r="693" spans="1:12" ht="15.75" x14ac:dyDescent="0.25">
      <c r="A693" s="2004"/>
      <c r="B693" s="2005"/>
      <c r="C693" s="2006"/>
      <c r="D693" s="258">
        <f t="shared" si="10"/>
        <v>0</v>
      </c>
      <c r="E693" s="2006"/>
      <c r="F693" s="2006"/>
      <c r="G693" s="2006"/>
      <c r="H693" s="2006"/>
      <c r="I693" s="2006"/>
      <c r="J693" s="2006"/>
      <c r="K693" s="2471"/>
      <c r="L693" s="124"/>
    </row>
    <row r="694" spans="1:12" ht="15.75" x14ac:dyDescent="0.25">
      <c r="A694" s="2004"/>
      <c r="B694" s="2005"/>
      <c r="C694" s="2006"/>
      <c r="D694" s="258">
        <f t="shared" si="10"/>
        <v>0</v>
      </c>
      <c r="E694" s="2006"/>
      <c r="F694" s="2006"/>
      <c r="G694" s="2006"/>
      <c r="H694" s="2006"/>
      <c r="I694" s="2006"/>
      <c r="J694" s="2006"/>
      <c r="K694" s="2471"/>
      <c r="L694" s="124"/>
    </row>
    <row r="695" spans="1:12" ht="15.75" x14ac:dyDescent="0.25">
      <c r="A695" s="2004"/>
      <c r="B695" s="2005"/>
      <c r="C695" s="2006"/>
      <c r="D695" s="258">
        <f t="shared" si="10"/>
        <v>0</v>
      </c>
      <c r="E695" s="2006"/>
      <c r="F695" s="2006"/>
      <c r="G695" s="2006"/>
      <c r="H695" s="2006"/>
      <c r="I695" s="2006"/>
      <c r="J695" s="2006"/>
      <c r="K695" s="2471"/>
      <c r="L695" s="124"/>
    </row>
    <row r="696" spans="1:12" ht="15.75" x14ac:dyDescent="0.25">
      <c r="A696" s="2004"/>
      <c r="B696" s="2005"/>
      <c r="C696" s="2006"/>
      <c r="D696" s="258">
        <f t="shared" si="10"/>
        <v>0</v>
      </c>
      <c r="E696" s="2006"/>
      <c r="F696" s="2006"/>
      <c r="G696" s="2006"/>
      <c r="H696" s="2006"/>
      <c r="I696" s="2006"/>
      <c r="J696" s="2006"/>
      <c r="K696" s="2471"/>
      <c r="L696" s="124"/>
    </row>
    <row r="697" spans="1:12" ht="15.75" x14ac:dyDescent="0.25">
      <c r="A697" s="2004"/>
      <c r="B697" s="2005"/>
      <c r="C697" s="2006"/>
      <c r="D697" s="258">
        <f t="shared" si="10"/>
        <v>0</v>
      </c>
      <c r="E697" s="2006"/>
      <c r="F697" s="2006"/>
      <c r="G697" s="2006"/>
      <c r="H697" s="2006"/>
      <c r="I697" s="2006"/>
      <c r="J697" s="2006"/>
      <c r="K697" s="2471"/>
      <c r="L697" s="124"/>
    </row>
    <row r="698" spans="1:12" ht="15.75" x14ac:dyDescent="0.25">
      <c r="A698" s="2004"/>
      <c r="B698" s="2005"/>
      <c r="C698" s="2006"/>
      <c r="D698" s="258">
        <f t="shared" si="10"/>
        <v>0</v>
      </c>
      <c r="E698" s="2006"/>
      <c r="F698" s="2006"/>
      <c r="G698" s="2006"/>
      <c r="H698" s="2006"/>
      <c r="I698" s="2006"/>
      <c r="J698" s="2006"/>
      <c r="K698" s="2471"/>
      <c r="L698" s="124"/>
    </row>
    <row r="699" spans="1:12" ht="15.75" x14ac:dyDescent="0.25">
      <c r="A699" s="2004"/>
      <c r="B699" s="2005"/>
      <c r="C699" s="2006"/>
      <c r="D699" s="258">
        <f t="shared" si="10"/>
        <v>0</v>
      </c>
      <c r="E699" s="2006"/>
      <c r="F699" s="2006"/>
      <c r="G699" s="2006"/>
      <c r="H699" s="2006"/>
      <c r="I699" s="2006"/>
      <c r="J699" s="2006"/>
      <c r="K699" s="2471"/>
      <c r="L699" s="124"/>
    </row>
    <row r="700" spans="1:12" ht="15.75" x14ac:dyDescent="0.25">
      <c r="A700" s="2004"/>
      <c r="B700" s="2005"/>
      <c r="C700" s="2006"/>
      <c r="D700" s="258">
        <f t="shared" si="10"/>
        <v>0</v>
      </c>
      <c r="E700" s="2006"/>
      <c r="F700" s="2006"/>
      <c r="G700" s="2006"/>
      <c r="H700" s="2006"/>
      <c r="I700" s="2006"/>
      <c r="J700" s="2006"/>
      <c r="K700" s="2471"/>
      <c r="L700" s="124"/>
    </row>
    <row r="701" spans="1:12" ht="15.75" x14ac:dyDescent="0.25">
      <c r="A701" s="2004"/>
      <c r="B701" s="2005"/>
      <c r="C701" s="2006"/>
      <c r="D701" s="258">
        <f t="shared" si="10"/>
        <v>0</v>
      </c>
      <c r="E701" s="2006"/>
      <c r="F701" s="2006"/>
      <c r="G701" s="2006"/>
      <c r="H701" s="2006"/>
      <c r="I701" s="2006"/>
      <c r="J701" s="2006"/>
      <c r="K701" s="2471"/>
      <c r="L701" s="124"/>
    </row>
    <row r="702" spans="1:12" ht="15.75" x14ac:dyDescent="0.25">
      <c r="A702" s="2004"/>
      <c r="B702" s="2005"/>
      <c r="C702" s="2006"/>
      <c r="D702" s="258">
        <f t="shared" si="10"/>
        <v>0</v>
      </c>
      <c r="E702" s="2006"/>
      <c r="F702" s="2006"/>
      <c r="G702" s="2006"/>
      <c r="H702" s="2006"/>
      <c r="I702" s="2006"/>
      <c r="J702" s="2006"/>
      <c r="K702" s="2471"/>
      <c r="L702" s="124"/>
    </row>
    <row r="703" spans="1:12" ht="15.75" x14ac:dyDescent="0.25">
      <c r="A703" s="2004"/>
      <c r="B703" s="2005"/>
      <c r="C703" s="2006"/>
      <c r="D703" s="258">
        <f t="shared" si="10"/>
        <v>0</v>
      </c>
      <c r="E703" s="2006"/>
      <c r="F703" s="2006"/>
      <c r="G703" s="2006"/>
      <c r="H703" s="2006"/>
      <c r="I703" s="2006"/>
      <c r="J703" s="2006"/>
      <c r="K703" s="2471"/>
      <c r="L703" s="124"/>
    </row>
    <row r="704" spans="1:12" ht="15.75" x14ac:dyDescent="0.25">
      <c r="A704" s="2004"/>
      <c r="B704" s="2005"/>
      <c r="C704" s="2006"/>
      <c r="D704" s="258">
        <f t="shared" si="10"/>
        <v>0</v>
      </c>
      <c r="E704" s="2006"/>
      <c r="F704" s="2006"/>
      <c r="G704" s="2006"/>
      <c r="H704" s="2006"/>
      <c r="I704" s="2006"/>
      <c r="J704" s="2006"/>
      <c r="K704" s="2471"/>
      <c r="L704" s="124"/>
    </row>
    <row r="705" spans="1:12" ht="15.75" x14ac:dyDescent="0.25">
      <c r="A705" s="2004"/>
      <c r="B705" s="2005"/>
      <c r="C705" s="2006"/>
      <c r="D705" s="258">
        <f t="shared" si="10"/>
        <v>0</v>
      </c>
      <c r="E705" s="2006"/>
      <c r="F705" s="2006"/>
      <c r="G705" s="2006"/>
      <c r="H705" s="2006"/>
      <c r="I705" s="2006"/>
      <c r="J705" s="2006"/>
      <c r="K705" s="2471"/>
      <c r="L705" s="124"/>
    </row>
    <row r="706" spans="1:12" ht="15.75" x14ac:dyDescent="0.25">
      <c r="A706" s="2004"/>
      <c r="B706" s="2005"/>
      <c r="C706" s="2006"/>
      <c r="D706" s="258">
        <f t="shared" si="10"/>
        <v>0</v>
      </c>
      <c r="E706" s="2006"/>
      <c r="F706" s="2006"/>
      <c r="G706" s="2006"/>
      <c r="H706" s="2006"/>
      <c r="I706" s="2006"/>
      <c r="J706" s="2006"/>
      <c r="K706" s="2471"/>
      <c r="L706" s="124"/>
    </row>
    <row r="707" spans="1:12" ht="15.75" x14ac:dyDescent="0.25">
      <c r="A707" s="2004"/>
      <c r="B707" s="2005"/>
      <c r="C707" s="2006"/>
      <c r="D707" s="258">
        <f t="shared" si="10"/>
        <v>0</v>
      </c>
      <c r="E707" s="2006"/>
      <c r="F707" s="2006"/>
      <c r="G707" s="2006"/>
      <c r="H707" s="2006"/>
      <c r="I707" s="2006"/>
      <c r="J707" s="2006"/>
      <c r="K707" s="2471"/>
      <c r="L707" s="124"/>
    </row>
    <row r="708" spans="1:12" ht="15.75" x14ac:dyDescent="0.25">
      <c r="A708" s="2004"/>
      <c r="B708" s="2005"/>
      <c r="C708" s="2006"/>
      <c r="D708" s="258">
        <f t="shared" si="10"/>
        <v>0</v>
      </c>
      <c r="E708" s="2006"/>
      <c r="F708" s="2006"/>
      <c r="G708" s="2006"/>
      <c r="H708" s="2006"/>
      <c r="I708" s="2006"/>
      <c r="J708" s="2006"/>
      <c r="K708" s="2471"/>
      <c r="L708" s="124"/>
    </row>
    <row r="709" spans="1:12" ht="15.75" x14ac:dyDescent="0.25">
      <c r="A709" s="2004"/>
      <c r="B709" s="2005"/>
      <c r="C709" s="2006"/>
      <c r="D709" s="258">
        <f t="shared" si="10"/>
        <v>0</v>
      </c>
      <c r="E709" s="2006"/>
      <c r="F709" s="2006"/>
      <c r="G709" s="2006"/>
      <c r="H709" s="2006"/>
      <c r="I709" s="2006"/>
      <c r="J709" s="2006"/>
      <c r="K709" s="2471"/>
      <c r="L709" s="124"/>
    </row>
    <row r="710" spans="1:12" ht="15.75" x14ac:dyDescent="0.25">
      <c r="A710" s="2004"/>
      <c r="B710" s="2005"/>
      <c r="C710" s="2006"/>
      <c r="D710" s="258">
        <f t="shared" si="10"/>
        <v>0</v>
      </c>
      <c r="E710" s="2006"/>
      <c r="F710" s="2006"/>
      <c r="G710" s="2006"/>
      <c r="H710" s="2006"/>
      <c r="I710" s="2006"/>
      <c r="J710" s="2006"/>
      <c r="K710" s="2471"/>
      <c r="L710" s="124"/>
    </row>
    <row r="711" spans="1:12" ht="15.75" x14ac:dyDescent="0.25">
      <c r="A711" s="2004"/>
      <c r="B711" s="2005"/>
      <c r="C711" s="2006"/>
      <c r="D711" s="258">
        <f t="shared" si="10"/>
        <v>0</v>
      </c>
      <c r="E711" s="2006"/>
      <c r="F711" s="2006"/>
      <c r="G711" s="2006"/>
      <c r="H711" s="2006"/>
      <c r="I711" s="2006"/>
      <c r="J711" s="2006"/>
      <c r="K711" s="2471"/>
      <c r="L711" s="124"/>
    </row>
    <row r="712" spans="1:12" ht="15.75" x14ac:dyDescent="0.25">
      <c r="A712" s="2004"/>
      <c r="B712" s="2005"/>
      <c r="C712" s="2006"/>
      <c r="D712" s="258">
        <f t="shared" si="10"/>
        <v>0</v>
      </c>
      <c r="E712" s="2006"/>
      <c r="F712" s="2006"/>
      <c r="G712" s="2006"/>
      <c r="H712" s="2006"/>
      <c r="I712" s="2006"/>
      <c r="J712" s="2006"/>
      <c r="K712" s="2471"/>
      <c r="L712" s="124"/>
    </row>
    <row r="713" spans="1:12" ht="15.75" x14ac:dyDescent="0.25">
      <c r="A713" s="2004"/>
      <c r="B713" s="2005"/>
      <c r="C713" s="2006"/>
      <c r="D713" s="258">
        <f t="shared" si="10"/>
        <v>0</v>
      </c>
      <c r="E713" s="2006"/>
      <c r="F713" s="2006"/>
      <c r="G713" s="2006"/>
      <c r="H713" s="2006"/>
      <c r="I713" s="2006"/>
      <c r="J713" s="2006"/>
      <c r="K713" s="2471"/>
      <c r="L713" s="124"/>
    </row>
    <row r="714" spans="1:12" ht="15.75" x14ac:dyDescent="0.25">
      <c r="A714" s="2004"/>
      <c r="B714" s="2005"/>
      <c r="C714" s="2006"/>
      <c r="D714" s="258">
        <f t="shared" si="10"/>
        <v>0</v>
      </c>
      <c r="E714" s="2006"/>
      <c r="F714" s="2006"/>
      <c r="G714" s="2006"/>
      <c r="H714" s="2006"/>
      <c r="I714" s="2006"/>
      <c r="J714" s="2006"/>
      <c r="K714" s="2471"/>
      <c r="L714" s="124"/>
    </row>
    <row r="715" spans="1:12" ht="15.75" x14ac:dyDescent="0.25">
      <c r="A715" s="2004"/>
      <c r="B715" s="2005"/>
      <c r="C715" s="2006"/>
      <c r="D715" s="258">
        <f t="shared" si="10"/>
        <v>0</v>
      </c>
      <c r="E715" s="2006"/>
      <c r="F715" s="2006"/>
      <c r="G715" s="2006"/>
      <c r="H715" s="2006"/>
      <c r="I715" s="2006"/>
      <c r="J715" s="2006"/>
      <c r="K715" s="2471"/>
      <c r="L715" s="124"/>
    </row>
    <row r="716" spans="1:12" ht="15.75" x14ac:dyDescent="0.25">
      <c r="A716" s="2004"/>
      <c r="B716" s="2005"/>
      <c r="C716" s="2006"/>
      <c r="D716" s="258">
        <f t="shared" si="10"/>
        <v>0</v>
      </c>
      <c r="E716" s="2006"/>
      <c r="F716" s="2006"/>
      <c r="G716" s="2006"/>
      <c r="H716" s="2006"/>
      <c r="I716" s="2006"/>
      <c r="J716" s="2006"/>
      <c r="K716" s="2471"/>
      <c r="L716" s="124"/>
    </row>
    <row r="717" spans="1:12" ht="15.75" x14ac:dyDescent="0.25">
      <c r="A717" s="2004"/>
      <c r="B717" s="2005"/>
      <c r="C717" s="2006"/>
      <c r="D717" s="258">
        <f t="shared" si="10"/>
        <v>0</v>
      </c>
      <c r="E717" s="2006"/>
      <c r="F717" s="2006"/>
      <c r="G717" s="2006"/>
      <c r="H717" s="2006"/>
      <c r="I717" s="2006"/>
      <c r="J717" s="2006"/>
      <c r="K717" s="2471"/>
      <c r="L717" s="124"/>
    </row>
    <row r="718" spans="1:12" ht="15.75" x14ac:dyDescent="0.25">
      <c r="A718" s="2004"/>
      <c r="B718" s="2005"/>
      <c r="C718" s="2006"/>
      <c r="D718" s="258">
        <f t="shared" si="10"/>
        <v>0</v>
      </c>
      <c r="E718" s="2006"/>
      <c r="F718" s="2006"/>
      <c r="G718" s="2006"/>
      <c r="H718" s="2006"/>
      <c r="I718" s="2006"/>
      <c r="J718" s="2006"/>
      <c r="K718" s="2471"/>
      <c r="L718" s="124"/>
    </row>
    <row r="719" spans="1:12" ht="15.75" x14ac:dyDescent="0.25">
      <c r="A719" s="2004"/>
      <c r="B719" s="2005"/>
      <c r="C719" s="2006"/>
      <c r="D719" s="258">
        <f t="shared" ref="D719:D776" si="11">+C719*(100-E719)/100</f>
        <v>0</v>
      </c>
      <c r="E719" s="2006"/>
      <c r="F719" s="2006"/>
      <c r="G719" s="2006"/>
      <c r="H719" s="2006"/>
      <c r="I719" s="2006"/>
      <c r="J719" s="2006"/>
      <c r="K719" s="2471"/>
      <c r="L719" s="124"/>
    </row>
    <row r="720" spans="1:12" ht="15.75" x14ac:dyDescent="0.25">
      <c r="A720" s="2004"/>
      <c r="B720" s="2005"/>
      <c r="C720" s="2006"/>
      <c r="D720" s="258">
        <f t="shared" si="11"/>
        <v>0</v>
      </c>
      <c r="E720" s="2006"/>
      <c r="F720" s="2006"/>
      <c r="G720" s="2006"/>
      <c r="H720" s="2006"/>
      <c r="I720" s="2006"/>
      <c r="J720" s="2006"/>
      <c r="K720" s="2471"/>
      <c r="L720" s="124"/>
    </row>
    <row r="721" spans="1:12" ht="15.75" x14ac:dyDescent="0.25">
      <c r="A721" s="2004"/>
      <c r="B721" s="2005"/>
      <c r="C721" s="2006"/>
      <c r="D721" s="258">
        <f t="shared" si="11"/>
        <v>0</v>
      </c>
      <c r="E721" s="2006"/>
      <c r="F721" s="2006"/>
      <c r="G721" s="2006"/>
      <c r="H721" s="2006"/>
      <c r="I721" s="2006"/>
      <c r="J721" s="2006"/>
      <c r="K721" s="2471"/>
      <c r="L721" s="124"/>
    </row>
    <row r="722" spans="1:12" ht="15.75" x14ac:dyDescent="0.25">
      <c r="A722" s="2004"/>
      <c r="B722" s="2005"/>
      <c r="C722" s="2006"/>
      <c r="D722" s="258">
        <f t="shared" si="11"/>
        <v>0</v>
      </c>
      <c r="E722" s="2006"/>
      <c r="F722" s="2006"/>
      <c r="G722" s="2006"/>
      <c r="H722" s="2006"/>
      <c r="I722" s="2006"/>
      <c r="J722" s="2006"/>
      <c r="K722" s="2471"/>
      <c r="L722" s="124"/>
    </row>
    <row r="723" spans="1:12" ht="15.75" x14ac:dyDescent="0.25">
      <c r="A723" s="2004"/>
      <c r="B723" s="2005"/>
      <c r="C723" s="2006"/>
      <c r="D723" s="258">
        <f t="shared" si="11"/>
        <v>0</v>
      </c>
      <c r="E723" s="2006"/>
      <c r="F723" s="2006"/>
      <c r="G723" s="2006"/>
      <c r="H723" s="2006"/>
      <c r="I723" s="2006"/>
      <c r="J723" s="2006"/>
      <c r="K723" s="2471"/>
      <c r="L723" s="124"/>
    </row>
    <row r="724" spans="1:12" ht="15.75" x14ac:dyDescent="0.25">
      <c r="A724" s="2004"/>
      <c r="B724" s="2005"/>
      <c r="C724" s="2006"/>
      <c r="D724" s="258">
        <f t="shared" si="11"/>
        <v>0</v>
      </c>
      <c r="E724" s="2006"/>
      <c r="F724" s="2006"/>
      <c r="G724" s="2006"/>
      <c r="H724" s="2006"/>
      <c r="I724" s="2006"/>
      <c r="J724" s="2006"/>
      <c r="K724" s="2471"/>
      <c r="L724" s="124"/>
    </row>
    <row r="725" spans="1:12" ht="15.75" x14ac:dyDescent="0.25">
      <c r="A725" s="2004"/>
      <c r="B725" s="2005"/>
      <c r="C725" s="2006"/>
      <c r="D725" s="258">
        <f t="shared" si="11"/>
        <v>0</v>
      </c>
      <c r="E725" s="2006"/>
      <c r="F725" s="2006"/>
      <c r="G725" s="2006"/>
      <c r="H725" s="2006"/>
      <c r="I725" s="2006"/>
      <c r="J725" s="2006"/>
      <c r="K725" s="2471"/>
      <c r="L725" s="124"/>
    </row>
    <row r="726" spans="1:12" ht="15.75" x14ac:dyDescent="0.25">
      <c r="A726" s="2004"/>
      <c r="B726" s="2005"/>
      <c r="C726" s="2006"/>
      <c r="D726" s="258">
        <f t="shared" si="11"/>
        <v>0</v>
      </c>
      <c r="E726" s="2006"/>
      <c r="F726" s="2006"/>
      <c r="G726" s="2006"/>
      <c r="H726" s="2006"/>
      <c r="I726" s="2006"/>
      <c r="J726" s="2006"/>
      <c r="K726" s="2471"/>
      <c r="L726" s="124"/>
    </row>
    <row r="727" spans="1:12" ht="15.75" x14ac:dyDescent="0.25">
      <c r="A727" s="2004"/>
      <c r="B727" s="2005"/>
      <c r="C727" s="2006"/>
      <c r="D727" s="258">
        <f t="shared" si="11"/>
        <v>0</v>
      </c>
      <c r="E727" s="2006"/>
      <c r="F727" s="2006"/>
      <c r="G727" s="2006"/>
      <c r="H727" s="2006"/>
      <c r="I727" s="2006"/>
      <c r="J727" s="2006"/>
      <c r="K727" s="2471"/>
      <c r="L727" s="124"/>
    </row>
    <row r="728" spans="1:12" ht="15.75" x14ac:dyDescent="0.25">
      <c r="A728" s="2004"/>
      <c r="B728" s="2005"/>
      <c r="C728" s="2006"/>
      <c r="D728" s="258">
        <f t="shared" si="11"/>
        <v>0</v>
      </c>
      <c r="E728" s="2006"/>
      <c r="F728" s="2006"/>
      <c r="G728" s="2006"/>
      <c r="H728" s="2006"/>
      <c r="I728" s="2006"/>
      <c r="J728" s="2006"/>
      <c r="K728" s="2471"/>
      <c r="L728" s="124"/>
    </row>
    <row r="729" spans="1:12" ht="15.75" x14ac:dyDescent="0.25">
      <c r="A729" s="2004"/>
      <c r="B729" s="2005"/>
      <c r="C729" s="2006"/>
      <c r="D729" s="258">
        <f t="shared" si="11"/>
        <v>0</v>
      </c>
      <c r="E729" s="2006"/>
      <c r="F729" s="2006"/>
      <c r="G729" s="2006"/>
      <c r="H729" s="2006"/>
      <c r="I729" s="2006"/>
      <c r="J729" s="2006"/>
      <c r="K729" s="2471"/>
      <c r="L729" s="124"/>
    </row>
    <row r="730" spans="1:12" ht="15.75" x14ac:dyDescent="0.25">
      <c r="A730" s="2004"/>
      <c r="B730" s="2005"/>
      <c r="C730" s="2006"/>
      <c r="D730" s="258">
        <f t="shared" si="11"/>
        <v>0</v>
      </c>
      <c r="E730" s="2006"/>
      <c r="F730" s="2006"/>
      <c r="G730" s="2006"/>
      <c r="H730" s="2006"/>
      <c r="I730" s="2006"/>
      <c r="J730" s="2006"/>
      <c r="K730" s="2471"/>
      <c r="L730" s="124"/>
    </row>
    <row r="731" spans="1:12" ht="15.75" x14ac:dyDescent="0.25">
      <c r="A731" s="2004"/>
      <c r="B731" s="2005"/>
      <c r="C731" s="2006"/>
      <c r="D731" s="258">
        <f t="shared" si="11"/>
        <v>0</v>
      </c>
      <c r="E731" s="2006"/>
      <c r="F731" s="2006"/>
      <c r="G731" s="2006"/>
      <c r="H731" s="2006"/>
      <c r="I731" s="2006"/>
      <c r="J731" s="2006"/>
      <c r="K731" s="2471"/>
      <c r="L731" s="124"/>
    </row>
    <row r="732" spans="1:12" ht="15.75" x14ac:dyDescent="0.25">
      <c r="A732" s="2004"/>
      <c r="B732" s="2005"/>
      <c r="C732" s="2006"/>
      <c r="D732" s="258">
        <f t="shared" si="11"/>
        <v>0</v>
      </c>
      <c r="E732" s="2006"/>
      <c r="F732" s="2006"/>
      <c r="G732" s="2006"/>
      <c r="H732" s="2006"/>
      <c r="I732" s="2006"/>
      <c r="J732" s="2006"/>
      <c r="K732" s="2471"/>
      <c r="L732" s="124"/>
    </row>
    <row r="733" spans="1:12" ht="15.75" x14ac:dyDescent="0.25">
      <c r="A733" s="2004"/>
      <c r="B733" s="2005"/>
      <c r="C733" s="2006"/>
      <c r="D733" s="258">
        <f t="shared" si="11"/>
        <v>0</v>
      </c>
      <c r="E733" s="2006"/>
      <c r="F733" s="2006"/>
      <c r="G733" s="2006"/>
      <c r="H733" s="2006"/>
      <c r="I733" s="2006"/>
      <c r="J733" s="2006"/>
      <c r="K733" s="2471"/>
      <c r="L733" s="124"/>
    </row>
    <row r="734" spans="1:12" ht="15.75" x14ac:dyDescent="0.25">
      <c r="A734" s="2004"/>
      <c r="B734" s="2005"/>
      <c r="C734" s="2006"/>
      <c r="D734" s="258">
        <f t="shared" si="11"/>
        <v>0</v>
      </c>
      <c r="E734" s="2006"/>
      <c r="F734" s="2006"/>
      <c r="G734" s="2006"/>
      <c r="H734" s="2006"/>
      <c r="I734" s="2006"/>
      <c r="J734" s="2006"/>
      <c r="K734" s="2471"/>
      <c r="L734" s="124"/>
    </row>
    <row r="735" spans="1:12" ht="15.75" x14ac:dyDescent="0.25">
      <c r="A735" s="2004"/>
      <c r="B735" s="2005"/>
      <c r="C735" s="2006"/>
      <c r="D735" s="258">
        <f t="shared" si="11"/>
        <v>0</v>
      </c>
      <c r="E735" s="2006"/>
      <c r="F735" s="2006"/>
      <c r="G735" s="2006"/>
      <c r="H735" s="2006"/>
      <c r="I735" s="2006"/>
      <c r="J735" s="2006"/>
      <c r="K735" s="2471"/>
      <c r="L735" s="124"/>
    </row>
    <row r="736" spans="1:12" ht="15.75" x14ac:dyDescent="0.25">
      <c r="A736" s="2004"/>
      <c r="B736" s="2005"/>
      <c r="C736" s="2006"/>
      <c r="D736" s="258">
        <f t="shared" si="11"/>
        <v>0</v>
      </c>
      <c r="E736" s="2006"/>
      <c r="F736" s="2006"/>
      <c r="G736" s="2006"/>
      <c r="H736" s="2006"/>
      <c r="I736" s="2006"/>
      <c r="J736" s="2006"/>
      <c r="K736" s="2471"/>
      <c r="L736" s="124"/>
    </row>
    <row r="737" spans="1:12" ht="15.75" x14ac:dyDescent="0.25">
      <c r="A737" s="2004"/>
      <c r="B737" s="2005"/>
      <c r="C737" s="2006"/>
      <c r="D737" s="258">
        <f t="shared" si="11"/>
        <v>0</v>
      </c>
      <c r="E737" s="2006"/>
      <c r="F737" s="2006"/>
      <c r="G737" s="2006"/>
      <c r="H737" s="2006"/>
      <c r="I737" s="2006"/>
      <c r="J737" s="2006"/>
      <c r="K737" s="2471"/>
      <c r="L737" s="124"/>
    </row>
    <row r="738" spans="1:12" ht="15.75" x14ac:dyDescent="0.25">
      <c r="A738" s="2004"/>
      <c r="B738" s="2005"/>
      <c r="C738" s="2006"/>
      <c r="D738" s="258">
        <f t="shared" si="11"/>
        <v>0</v>
      </c>
      <c r="E738" s="2006"/>
      <c r="F738" s="2006"/>
      <c r="G738" s="2006"/>
      <c r="H738" s="2006"/>
      <c r="I738" s="2006"/>
      <c r="J738" s="2006"/>
      <c r="K738" s="2471"/>
      <c r="L738" s="124"/>
    </row>
    <row r="739" spans="1:12" ht="15.75" x14ac:dyDescent="0.25">
      <c r="A739" s="2004"/>
      <c r="B739" s="2005"/>
      <c r="C739" s="2006"/>
      <c r="D739" s="258">
        <f t="shared" si="11"/>
        <v>0</v>
      </c>
      <c r="E739" s="2006"/>
      <c r="F739" s="2006"/>
      <c r="G739" s="2006"/>
      <c r="H739" s="2006"/>
      <c r="I739" s="2006"/>
      <c r="J739" s="2006"/>
      <c r="K739" s="2471"/>
      <c r="L739" s="124"/>
    </row>
    <row r="740" spans="1:12" ht="15.75" x14ac:dyDescent="0.25">
      <c r="A740" s="2004"/>
      <c r="B740" s="2005"/>
      <c r="C740" s="2006"/>
      <c r="D740" s="258">
        <f t="shared" si="11"/>
        <v>0</v>
      </c>
      <c r="E740" s="2006"/>
      <c r="F740" s="2006"/>
      <c r="G740" s="2006"/>
      <c r="H740" s="2006"/>
      <c r="I740" s="2006"/>
      <c r="J740" s="2006"/>
      <c r="K740" s="2471"/>
      <c r="L740" s="124"/>
    </row>
    <row r="741" spans="1:12" ht="15.75" x14ac:dyDescent="0.25">
      <c r="A741" s="2004"/>
      <c r="B741" s="2005"/>
      <c r="C741" s="2006"/>
      <c r="D741" s="258">
        <f t="shared" si="11"/>
        <v>0</v>
      </c>
      <c r="E741" s="2006"/>
      <c r="F741" s="2006"/>
      <c r="G741" s="2006"/>
      <c r="H741" s="2006"/>
      <c r="I741" s="2006"/>
      <c r="J741" s="2006"/>
      <c r="K741" s="2471"/>
      <c r="L741" s="124"/>
    </row>
    <row r="742" spans="1:12" ht="15.75" x14ac:dyDescent="0.25">
      <c r="A742" s="2004"/>
      <c r="B742" s="2005"/>
      <c r="C742" s="2006"/>
      <c r="D742" s="258">
        <f t="shared" si="11"/>
        <v>0</v>
      </c>
      <c r="E742" s="2006"/>
      <c r="F742" s="2006"/>
      <c r="G742" s="2006"/>
      <c r="H742" s="2006"/>
      <c r="I742" s="2006"/>
      <c r="J742" s="2006"/>
      <c r="K742" s="2471"/>
      <c r="L742" s="124"/>
    </row>
    <row r="743" spans="1:12" ht="15.75" x14ac:dyDescent="0.25">
      <c r="A743" s="2004"/>
      <c r="B743" s="2005"/>
      <c r="C743" s="2006"/>
      <c r="D743" s="258">
        <f t="shared" si="11"/>
        <v>0</v>
      </c>
      <c r="E743" s="2006"/>
      <c r="F743" s="2006"/>
      <c r="G743" s="2006"/>
      <c r="H743" s="2006"/>
      <c r="I743" s="2006"/>
      <c r="J743" s="2006"/>
      <c r="K743" s="2471"/>
      <c r="L743" s="124"/>
    </row>
    <row r="744" spans="1:12" ht="15.75" x14ac:dyDescent="0.25">
      <c r="A744" s="2004"/>
      <c r="B744" s="2005"/>
      <c r="C744" s="2006"/>
      <c r="D744" s="258">
        <f t="shared" si="11"/>
        <v>0</v>
      </c>
      <c r="E744" s="2006"/>
      <c r="F744" s="2006"/>
      <c r="G744" s="2006"/>
      <c r="H744" s="2006"/>
      <c r="I744" s="2006"/>
      <c r="J744" s="2006"/>
      <c r="K744" s="2471"/>
      <c r="L744" s="124"/>
    </row>
    <row r="745" spans="1:12" ht="15.75" x14ac:dyDescent="0.25">
      <c r="A745" s="2004"/>
      <c r="B745" s="2005"/>
      <c r="C745" s="2006"/>
      <c r="D745" s="258">
        <f t="shared" si="11"/>
        <v>0</v>
      </c>
      <c r="E745" s="2006"/>
      <c r="F745" s="2006"/>
      <c r="G745" s="2006"/>
      <c r="H745" s="2006"/>
      <c r="I745" s="2006"/>
      <c r="J745" s="2006"/>
      <c r="K745" s="2471"/>
      <c r="L745" s="124"/>
    </row>
    <row r="746" spans="1:12" ht="15.75" x14ac:dyDescent="0.25">
      <c r="A746" s="2004"/>
      <c r="B746" s="2005"/>
      <c r="C746" s="2006"/>
      <c r="D746" s="258">
        <f t="shared" si="11"/>
        <v>0</v>
      </c>
      <c r="E746" s="2006"/>
      <c r="F746" s="2006"/>
      <c r="G746" s="2006"/>
      <c r="H746" s="2006"/>
      <c r="I746" s="2006"/>
      <c r="J746" s="2006"/>
      <c r="K746" s="2471"/>
      <c r="L746" s="124"/>
    </row>
    <row r="747" spans="1:12" ht="15.75" x14ac:dyDescent="0.25">
      <c r="A747" s="2004"/>
      <c r="B747" s="2005"/>
      <c r="C747" s="2006"/>
      <c r="D747" s="258">
        <f t="shared" si="11"/>
        <v>0</v>
      </c>
      <c r="E747" s="2006"/>
      <c r="F747" s="2006"/>
      <c r="G747" s="2006"/>
      <c r="H747" s="2006"/>
      <c r="I747" s="2006"/>
      <c r="J747" s="2006"/>
      <c r="K747" s="2471"/>
      <c r="L747" s="124"/>
    </row>
    <row r="748" spans="1:12" ht="15.75" x14ac:dyDescent="0.25">
      <c r="A748" s="2004"/>
      <c r="B748" s="2005"/>
      <c r="C748" s="2006"/>
      <c r="D748" s="258">
        <f t="shared" si="11"/>
        <v>0</v>
      </c>
      <c r="E748" s="2006"/>
      <c r="F748" s="2006"/>
      <c r="G748" s="2006"/>
      <c r="H748" s="2006"/>
      <c r="I748" s="2006"/>
      <c r="J748" s="2006"/>
      <c r="K748" s="2471"/>
      <c r="L748" s="124"/>
    </row>
    <row r="749" spans="1:12" ht="15.75" x14ac:dyDescent="0.25">
      <c r="A749" s="2004"/>
      <c r="B749" s="2005"/>
      <c r="C749" s="2006"/>
      <c r="D749" s="258">
        <f t="shared" si="11"/>
        <v>0</v>
      </c>
      <c r="E749" s="2006"/>
      <c r="F749" s="2006"/>
      <c r="G749" s="2006"/>
      <c r="H749" s="2006"/>
      <c r="I749" s="2006"/>
      <c r="J749" s="2006"/>
      <c r="K749" s="2471"/>
      <c r="L749" s="124"/>
    </row>
    <row r="750" spans="1:12" ht="15.75" x14ac:dyDescent="0.25">
      <c r="A750" s="2004"/>
      <c r="B750" s="2005"/>
      <c r="C750" s="2006"/>
      <c r="D750" s="258">
        <f t="shared" si="11"/>
        <v>0</v>
      </c>
      <c r="E750" s="2006"/>
      <c r="F750" s="2006"/>
      <c r="G750" s="2006"/>
      <c r="H750" s="2006"/>
      <c r="I750" s="2006"/>
      <c r="J750" s="2006"/>
      <c r="K750" s="2471"/>
      <c r="L750" s="124"/>
    </row>
    <row r="751" spans="1:12" ht="15.75" x14ac:dyDescent="0.25">
      <c r="A751" s="2004"/>
      <c r="B751" s="2005"/>
      <c r="C751" s="2006"/>
      <c r="D751" s="258">
        <f t="shared" si="11"/>
        <v>0</v>
      </c>
      <c r="E751" s="2006"/>
      <c r="F751" s="2006"/>
      <c r="G751" s="2006"/>
      <c r="H751" s="2006"/>
      <c r="I751" s="2006"/>
      <c r="J751" s="2006"/>
      <c r="K751" s="2471"/>
      <c r="L751" s="124"/>
    </row>
    <row r="752" spans="1:12" ht="15.75" x14ac:dyDescent="0.25">
      <c r="A752" s="2004"/>
      <c r="B752" s="2005"/>
      <c r="C752" s="2006"/>
      <c r="D752" s="258">
        <f t="shared" si="11"/>
        <v>0</v>
      </c>
      <c r="E752" s="2006"/>
      <c r="F752" s="2006"/>
      <c r="G752" s="2006"/>
      <c r="H752" s="2006"/>
      <c r="I752" s="2006"/>
      <c r="J752" s="2006"/>
      <c r="K752" s="2471"/>
      <c r="L752" s="124"/>
    </row>
    <row r="753" spans="1:12" ht="15.75" x14ac:dyDescent="0.25">
      <c r="A753" s="2004"/>
      <c r="B753" s="2005"/>
      <c r="C753" s="2006"/>
      <c r="D753" s="258">
        <f t="shared" si="11"/>
        <v>0</v>
      </c>
      <c r="E753" s="2006"/>
      <c r="F753" s="2006"/>
      <c r="G753" s="2006"/>
      <c r="H753" s="2006"/>
      <c r="I753" s="2006"/>
      <c r="J753" s="2006"/>
      <c r="K753" s="2471"/>
      <c r="L753" s="124"/>
    </row>
    <row r="754" spans="1:12" ht="15.75" x14ac:dyDescent="0.25">
      <c r="A754" s="2004"/>
      <c r="B754" s="2005"/>
      <c r="C754" s="2006"/>
      <c r="D754" s="258">
        <f t="shared" si="11"/>
        <v>0</v>
      </c>
      <c r="E754" s="2006"/>
      <c r="F754" s="2006"/>
      <c r="G754" s="2006"/>
      <c r="H754" s="2006"/>
      <c r="I754" s="2006"/>
      <c r="J754" s="2006"/>
      <c r="K754" s="2471"/>
      <c r="L754" s="124"/>
    </row>
    <row r="755" spans="1:12" ht="15.75" x14ac:dyDescent="0.25">
      <c r="A755" s="2004"/>
      <c r="B755" s="2005"/>
      <c r="C755" s="2006"/>
      <c r="D755" s="258">
        <f t="shared" si="11"/>
        <v>0</v>
      </c>
      <c r="E755" s="2006"/>
      <c r="F755" s="2006"/>
      <c r="G755" s="2006"/>
      <c r="H755" s="2006"/>
      <c r="I755" s="2006"/>
      <c r="J755" s="2006"/>
      <c r="K755" s="2471"/>
      <c r="L755" s="124"/>
    </row>
    <row r="756" spans="1:12" ht="15.75" x14ac:dyDescent="0.25">
      <c r="A756" s="2004"/>
      <c r="B756" s="2005"/>
      <c r="C756" s="2006"/>
      <c r="D756" s="258">
        <f t="shared" si="11"/>
        <v>0</v>
      </c>
      <c r="E756" s="2006"/>
      <c r="F756" s="2006"/>
      <c r="G756" s="2006"/>
      <c r="H756" s="2006"/>
      <c r="I756" s="2006"/>
      <c r="J756" s="2006"/>
      <c r="K756" s="2471"/>
      <c r="L756" s="124"/>
    </row>
    <row r="757" spans="1:12" ht="15.75" x14ac:dyDescent="0.25">
      <c r="A757" s="2004"/>
      <c r="B757" s="2005"/>
      <c r="C757" s="2006"/>
      <c r="D757" s="258">
        <f t="shared" si="11"/>
        <v>0</v>
      </c>
      <c r="E757" s="2006"/>
      <c r="F757" s="2006"/>
      <c r="G757" s="2006"/>
      <c r="H757" s="2006"/>
      <c r="I757" s="2006"/>
      <c r="J757" s="2006"/>
      <c r="K757" s="2471"/>
      <c r="L757" s="124"/>
    </row>
    <row r="758" spans="1:12" ht="15.75" x14ac:dyDescent="0.25">
      <c r="A758" s="2004"/>
      <c r="B758" s="2005"/>
      <c r="C758" s="2006"/>
      <c r="D758" s="258">
        <f t="shared" si="11"/>
        <v>0</v>
      </c>
      <c r="E758" s="2006"/>
      <c r="F758" s="2006"/>
      <c r="G758" s="2006"/>
      <c r="H758" s="2006"/>
      <c r="I758" s="2006"/>
      <c r="J758" s="2006"/>
      <c r="K758" s="2471"/>
      <c r="L758" s="124"/>
    </row>
    <row r="759" spans="1:12" ht="15.75" x14ac:dyDescent="0.25">
      <c r="A759" s="2004"/>
      <c r="B759" s="2005"/>
      <c r="C759" s="2006"/>
      <c r="D759" s="258">
        <f t="shared" si="11"/>
        <v>0</v>
      </c>
      <c r="E759" s="2006"/>
      <c r="F759" s="2006"/>
      <c r="G759" s="2006"/>
      <c r="H759" s="2006"/>
      <c r="I759" s="2006"/>
      <c r="J759" s="2006"/>
      <c r="K759" s="2471"/>
      <c r="L759" s="124"/>
    </row>
    <row r="760" spans="1:12" ht="15.75" x14ac:dyDescent="0.25">
      <c r="A760" s="2004"/>
      <c r="B760" s="2005"/>
      <c r="C760" s="2006"/>
      <c r="D760" s="258">
        <f t="shared" si="11"/>
        <v>0</v>
      </c>
      <c r="E760" s="2006"/>
      <c r="F760" s="2006"/>
      <c r="G760" s="2006"/>
      <c r="H760" s="2006"/>
      <c r="I760" s="2006"/>
      <c r="J760" s="2006"/>
      <c r="K760" s="2471"/>
      <c r="L760" s="124"/>
    </row>
    <row r="761" spans="1:12" ht="15.75" x14ac:dyDescent="0.25">
      <c r="A761" s="2004"/>
      <c r="B761" s="2005"/>
      <c r="C761" s="2006"/>
      <c r="D761" s="258">
        <f t="shared" si="11"/>
        <v>0</v>
      </c>
      <c r="E761" s="2006"/>
      <c r="F761" s="2006"/>
      <c r="G761" s="2006"/>
      <c r="H761" s="2006"/>
      <c r="I761" s="2006"/>
      <c r="J761" s="2006"/>
      <c r="K761" s="2471"/>
      <c r="L761" s="124"/>
    </row>
    <row r="762" spans="1:12" ht="15.75" x14ac:dyDescent="0.25">
      <c r="A762" s="2004"/>
      <c r="B762" s="2005"/>
      <c r="C762" s="2006"/>
      <c r="D762" s="258">
        <f t="shared" si="11"/>
        <v>0</v>
      </c>
      <c r="E762" s="2006"/>
      <c r="F762" s="2006"/>
      <c r="G762" s="2006"/>
      <c r="H762" s="2006"/>
      <c r="I762" s="2006"/>
      <c r="J762" s="2006"/>
      <c r="K762" s="2471"/>
      <c r="L762" s="124"/>
    </row>
    <row r="763" spans="1:12" ht="15.75" x14ac:dyDescent="0.25">
      <c r="A763" s="2004"/>
      <c r="B763" s="2005"/>
      <c r="C763" s="2006"/>
      <c r="D763" s="258">
        <f t="shared" si="11"/>
        <v>0</v>
      </c>
      <c r="E763" s="2006"/>
      <c r="F763" s="2006"/>
      <c r="G763" s="2006"/>
      <c r="H763" s="2006"/>
      <c r="I763" s="2006"/>
      <c r="J763" s="2006"/>
      <c r="K763" s="2471"/>
      <c r="L763" s="124"/>
    </row>
    <row r="764" spans="1:12" ht="15.75" x14ac:dyDescent="0.25">
      <c r="A764" s="2004"/>
      <c r="B764" s="2005"/>
      <c r="C764" s="2006"/>
      <c r="D764" s="258">
        <f t="shared" si="11"/>
        <v>0</v>
      </c>
      <c r="E764" s="2006"/>
      <c r="F764" s="2006"/>
      <c r="G764" s="2006"/>
      <c r="H764" s="2006"/>
      <c r="I764" s="2006"/>
      <c r="J764" s="2006"/>
      <c r="K764" s="2471"/>
      <c r="L764" s="124"/>
    </row>
    <row r="765" spans="1:12" ht="15.75" x14ac:dyDescent="0.25">
      <c r="A765" s="2004"/>
      <c r="B765" s="2005"/>
      <c r="C765" s="2006"/>
      <c r="D765" s="258">
        <f t="shared" si="11"/>
        <v>0</v>
      </c>
      <c r="E765" s="2006"/>
      <c r="F765" s="2006"/>
      <c r="G765" s="2006"/>
      <c r="H765" s="2006"/>
      <c r="I765" s="2006"/>
      <c r="J765" s="2006"/>
      <c r="K765" s="2471"/>
      <c r="L765" s="124"/>
    </row>
    <row r="766" spans="1:12" ht="15.75" x14ac:dyDescent="0.25">
      <c r="A766" s="2004"/>
      <c r="B766" s="2005"/>
      <c r="C766" s="2006"/>
      <c r="D766" s="258">
        <f t="shared" si="11"/>
        <v>0</v>
      </c>
      <c r="E766" s="2006"/>
      <c r="F766" s="2006"/>
      <c r="G766" s="2006"/>
      <c r="H766" s="2006"/>
      <c r="I766" s="2006"/>
      <c r="J766" s="2006"/>
      <c r="K766" s="2471"/>
      <c r="L766" s="124"/>
    </row>
    <row r="767" spans="1:12" ht="15.75" x14ac:dyDescent="0.25">
      <c r="A767" s="2004"/>
      <c r="B767" s="2005"/>
      <c r="C767" s="2006"/>
      <c r="D767" s="258">
        <f t="shared" si="11"/>
        <v>0</v>
      </c>
      <c r="E767" s="2006"/>
      <c r="F767" s="2006"/>
      <c r="G767" s="2006"/>
      <c r="H767" s="2006"/>
      <c r="I767" s="2006"/>
      <c r="J767" s="2006"/>
      <c r="K767" s="2471"/>
      <c r="L767" s="124"/>
    </row>
    <row r="768" spans="1:12" ht="15.75" x14ac:dyDescent="0.25">
      <c r="A768" s="2004"/>
      <c r="B768" s="2005"/>
      <c r="C768" s="2006"/>
      <c r="D768" s="258">
        <f t="shared" si="11"/>
        <v>0</v>
      </c>
      <c r="E768" s="2006"/>
      <c r="F768" s="2006"/>
      <c r="G768" s="2006"/>
      <c r="H768" s="2006"/>
      <c r="I768" s="2006"/>
      <c r="J768" s="2006"/>
      <c r="K768" s="2471"/>
      <c r="L768" s="124"/>
    </row>
    <row r="769" spans="1:12" ht="15.75" x14ac:dyDescent="0.25">
      <c r="A769" s="2004"/>
      <c r="B769" s="2005"/>
      <c r="C769" s="2006"/>
      <c r="D769" s="258">
        <f t="shared" si="11"/>
        <v>0</v>
      </c>
      <c r="E769" s="2006"/>
      <c r="F769" s="2006"/>
      <c r="G769" s="2006"/>
      <c r="H769" s="2006"/>
      <c r="I769" s="2006"/>
      <c r="J769" s="2006"/>
      <c r="K769" s="2471"/>
      <c r="L769" s="124"/>
    </row>
    <row r="770" spans="1:12" ht="15.75" x14ac:dyDescent="0.25">
      <c r="A770" s="2004"/>
      <c r="B770" s="2005"/>
      <c r="C770" s="2006"/>
      <c r="D770" s="258">
        <f t="shared" si="11"/>
        <v>0</v>
      </c>
      <c r="E770" s="2006"/>
      <c r="F770" s="2006"/>
      <c r="G770" s="2006"/>
      <c r="H770" s="2006"/>
      <c r="I770" s="2006"/>
      <c r="J770" s="2006"/>
      <c r="K770" s="2471"/>
      <c r="L770" s="124"/>
    </row>
    <row r="771" spans="1:12" ht="15.75" x14ac:dyDescent="0.25">
      <c r="A771" s="2004"/>
      <c r="B771" s="2005"/>
      <c r="C771" s="2006"/>
      <c r="D771" s="258">
        <f t="shared" si="11"/>
        <v>0</v>
      </c>
      <c r="E771" s="2006"/>
      <c r="F771" s="2006"/>
      <c r="G771" s="2006"/>
      <c r="H771" s="2006"/>
      <c r="I771" s="2006"/>
      <c r="J771" s="2006"/>
      <c r="K771" s="2471"/>
      <c r="L771" s="124"/>
    </row>
    <row r="772" spans="1:12" ht="15.75" x14ac:dyDescent="0.25">
      <c r="A772" s="2004"/>
      <c r="B772" s="2005"/>
      <c r="C772" s="2006"/>
      <c r="D772" s="258">
        <f t="shared" si="11"/>
        <v>0</v>
      </c>
      <c r="E772" s="2006"/>
      <c r="F772" s="2006"/>
      <c r="G772" s="2006"/>
      <c r="H772" s="2006"/>
      <c r="I772" s="2006"/>
      <c r="J772" s="2006"/>
      <c r="K772" s="2471"/>
      <c r="L772" s="124"/>
    </row>
    <row r="773" spans="1:12" ht="15.75" x14ac:dyDescent="0.25">
      <c r="A773" s="2004"/>
      <c r="B773" s="2005"/>
      <c r="C773" s="2006"/>
      <c r="D773" s="258">
        <f t="shared" si="11"/>
        <v>0</v>
      </c>
      <c r="E773" s="2006"/>
      <c r="F773" s="2006"/>
      <c r="G773" s="2006"/>
      <c r="H773" s="2006"/>
      <c r="I773" s="2006"/>
      <c r="J773" s="2006"/>
      <c r="K773" s="2471"/>
      <c r="L773" s="124"/>
    </row>
    <row r="774" spans="1:12" ht="15.75" x14ac:dyDescent="0.25">
      <c r="A774" s="2004"/>
      <c r="B774" s="2005"/>
      <c r="C774" s="2006"/>
      <c r="D774" s="258">
        <f t="shared" si="11"/>
        <v>0</v>
      </c>
      <c r="E774" s="2006"/>
      <c r="F774" s="2006"/>
      <c r="G774" s="2006"/>
      <c r="H774" s="2006"/>
      <c r="I774" s="2006"/>
      <c r="J774" s="2006"/>
      <c r="K774" s="2471"/>
      <c r="L774" s="124"/>
    </row>
    <row r="775" spans="1:12" ht="15.75" x14ac:dyDescent="0.25">
      <c r="A775" s="2004"/>
      <c r="B775" s="2005"/>
      <c r="C775" s="2006"/>
      <c r="D775" s="258">
        <f t="shared" si="11"/>
        <v>0</v>
      </c>
      <c r="E775" s="2006"/>
      <c r="F775" s="2006"/>
      <c r="G775" s="2006"/>
      <c r="H775" s="2006"/>
      <c r="I775" s="2006"/>
      <c r="J775" s="2006"/>
      <c r="K775" s="2471"/>
      <c r="L775" s="124"/>
    </row>
    <row r="776" spans="1:12" ht="15.75" x14ac:dyDescent="0.25">
      <c r="A776" s="2004"/>
      <c r="B776" s="2005"/>
      <c r="C776" s="2006"/>
      <c r="D776" s="258">
        <f t="shared" si="11"/>
        <v>0</v>
      </c>
      <c r="E776" s="2006"/>
      <c r="F776" s="2006"/>
      <c r="G776" s="2006"/>
      <c r="H776" s="2006"/>
      <c r="I776" s="2006"/>
      <c r="J776" s="2006"/>
      <c r="K776" s="2471"/>
      <c r="L776" s="124"/>
    </row>
    <row r="777" spans="1:12" ht="15.75" x14ac:dyDescent="0.25">
      <c r="A777" s="2004"/>
      <c r="B777" s="2005"/>
      <c r="C777" s="2006"/>
      <c r="D777" s="258">
        <f>+C777*(100-E777)/100</f>
        <v>0</v>
      </c>
      <c r="E777" s="2006"/>
      <c r="F777" s="2006"/>
      <c r="G777" s="2006"/>
      <c r="H777" s="2006"/>
      <c r="I777" s="2006"/>
      <c r="J777" s="2006"/>
      <c r="K777" s="2471"/>
      <c r="L777" s="124"/>
    </row>
    <row r="778" spans="1:12" ht="15.75" x14ac:dyDescent="0.25">
      <c r="A778" s="2004"/>
      <c r="B778" s="2005"/>
      <c r="C778" s="2006"/>
      <c r="D778" s="258">
        <f>+C778*(100-E778)/100</f>
        <v>0</v>
      </c>
      <c r="E778" s="2006"/>
      <c r="F778" s="2006"/>
      <c r="G778" s="2006"/>
      <c r="H778" s="2006"/>
      <c r="I778" s="2006"/>
      <c r="J778" s="2006"/>
      <c r="K778" s="2471"/>
      <c r="L778" s="124"/>
    </row>
    <row r="779" spans="1:12" ht="15.75" x14ac:dyDescent="0.25">
      <c r="A779" s="2004"/>
      <c r="B779" s="2005"/>
      <c r="C779" s="2006"/>
      <c r="D779" s="258">
        <f>+C779*(100-E779)/100</f>
        <v>0</v>
      </c>
      <c r="E779" s="2006"/>
      <c r="F779" s="2006"/>
      <c r="G779" s="2006"/>
      <c r="H779" s="2006"/>
      <c r="I779" s="2006"/>
      <c r="J779" s="2006"/>
      <c r="K779" s="2471"/>
      <c r="L779" s="124"/>
    </row>
    <row r="780" spans="1:12" ht="15.75" x14ac:dyDescent="0.25">
      <c r="A780" s="2004"/>
      <c r="B780" s="2005"/>
      <c r="C780" s="2006"/>
      <c r="D780" s="258">
        <f>+C780*(100-E780)/100</f>
        <v>0</v>
      </c>
      <c r="E780" s="2006"/>
      <c r="F780" s="2006"/>
      <c r="G780" s="2006"/>
      <c r="H780" s="2006"/>
      <c r="I780" s="2006"/>
      <c r="J780" s="2006"/>
      <c r="K780" s="2471"/>
      <c r="L780" s="124"/>
    </row>
    <row r="781" spans="1:12" ht="15.75" x14ac:dyDescent="0.25">
      <c r="A781" s="2004"/>
      <c r="B781" s="2005"/>
      <c r="C781" s="2006"/>
      <c r="D781" s="258">
        <f>+C781*(100-E781)/100</f>
        <v>0</v>
      </c>
      <c r="E781" s="2006"/>
      <c r="F781" s="2006"/>
      <c r="G781" s="2006"/>
      <c r="H781" s="2006"/>
      <c r="I781" s="2006"/>
      <c r="J781" s="2006"/>
      <c r="K781" s="2471"/>
      <c r="L781" s="124"/>
    </row>
  </sheetData>
  <autoFilter ref="B6:K6"/>
  <mergeCells count="31">
    <mergeCell ref="C43:J43"/>
    <mergeCell ref="A12:A13"/>
    <mergeCell ref="C7:J7"/>
    <mergeCell ref="K3:L3"/>
    <mergeCell ref="K4:L4"/>
    <mergeCell ref="K5:L5"/>
    <mergeCell ref="A3:B3"/>
    <mergeCell ref="C3:F3"/>
    <mergeCell ref="G3:H3"/>
    <mergeCell ref="I3:J3"/>
    <mergeCell ref="A4:B4"/>
    <mergeCell ref="A5:B5"/>
    <mergeCell ref="C5:F5"/>
    <mergeCell ref="G4:H4"/>
    <mergeCell ref="I4:J4"/>
    <mergeCell ref="C4:F4"/>
    <mergeCell ref="G5:H5"/>
    <mergeCell ref="A1:L1"/>
    <mergeCell ref="A2:B2"/>
    <mergeCell ref="C2:F2"/>
    <mergeCell ref="G2:H2"/>
    <mergeCell ref="I2:J2"/>
    <mergeCell ref="K2:L2"/>
    <mergeCell ref="I5:J5"/>
    <mergeCell ref="C17:J17"/>
    <mergeCell ref="C15:J15"/>
    <mergeCell ref="C30:K30"/>
    <mergeCell ref="C24:J24"/>
    <mergeCell ref="C40:J40"/>
    <mergeCell ref="C39:J39"/>
    <mergeCell ref="C21:J21"/>
  </mergeCell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tabColor rgb="FFFFFF00"/>
  </sheetPr>
  <dimension ref="A1:M779"/>
  <sheetViews>
    <sheetView workbookViewId="0">
      <pane ySplit="6" topLeftCell="A25" activePane="bottomLeft" state="frozen"/>
      <selection activeCell="C163" sqref="C163:J163"/>
      <selection pane="bottomLeft" activeCell="C33" sqref="C33:E33"/>
    </sheetView>
  </sheetViews>
  <sheetFormatPr defaultRowHeight="12.75" x14ac:dyDescent="0.2"/>
  <cols>
    <col min="1" max="1" width="11.28515625" bestFit="1" customWidth="1"/>
    <col min="2" max="2" width="10.42578125" customWidth="1"/>
    <col min="3" max="11" width="12.85546875" customWidth="1"/>
    <col min="12" max="12" width="48.5703125" customWidth="1"/>
  </cols>
  <sheetData>
    <row r="1" spans="1:13" s="2" customFormat="1" ht="30.75" customHeight="1" thickTop="1" x14ac:dyDescent="0.25">
      <c r="A1" s="3853" t="s">
        <v>3336</v>
      </c>
      <c r="B1" s="3854"/>
      <c r="C1" s="3854"/>
      <c r="D1" s="3854"/>
      <c r="E1" s="3854"/>
      <c r="F1" s="3854"/>
      <c r="G1" s="3854"/>
      <c r="H1" s="3854"/>
      <c r="I1" s="3854"/>
      <c r="J1" s="3854"/>
      <c r="K1" s="3854"/>
      <c r="L1" s="3855"/>
      <c r="M1" s="1"/>
    </row>
    <row r="2" spans="1:13" s="5" customFormat="1" ht="20.25" customHeight="1" x14ac:dyDescent="0.25">
      <c r="A2" s="3463" t="s">
        <v>259</v>
      </c>
      <c r="B2" s="3464"/>
      <c r="C2" s="3445">
        <f xml:space="preserve"> ( 25+123+76 )*25</f>
        <v>5600</v>
      </c>
      <c r="D2" s="3446"/>
      <c r="E2" s="3446"/>
      <c r="F2" s="3447"/>
      <c r="G2" s="3498" t="s">
        <v>3460</v>
      </c>
      <c r="H2" s="3499"/>
      <c r="I2" s="3437" t="s">
        <v>260</v>
      </c>
      <c r="J2" s="3438"/>
      <c r="K2" s="3500" t="s">
        <v>499</v>
      </c>
      <c r="L2" s="3501"/>
      <c r="M2" s="4"/>
    </row>
    <row r="3" spans="1:13" s="5" customFormat="1" ht="20.25" customHeight="1" x14ac:dyDescent="0.25">
      <c r="A3" s="3463" t="s">
        <v>261</v>
      </c>
      <c r="B3" s="3464"/>
      <c r="C3" s="3445" t="s">
        <v>3341</v>
      </c>
      <c r="D3" s="3446"/>
      <c r="E3" s="3446"/>
      <c r="F3" s="3447"/>
      <c r="G3" s="3498"/>
      <c r="H3" s="3499"/>
      <c r="I3" s="3437" t="s">
        <v>262</v>
      </c>
      <c r="J3" s="3438"/>
      <c r="K3" s="3500" t="s">
        <v>2036</v>
      </c>
      <c r="L3" s="3501"/>
      <c r="M3" s="4"/>
    </row>
    <row r="4" spans="1:13" s="5" customFormat="1" ht="20.25" customHeight="1" x14ac:dyDescent="0.25">
      <c r="A4" s="3463" t="s">
        <v>263</v>
      </c>
      <c r="B4" s="3464"/>
      <c r="C4" s="3445" t="s">
        <v>3042</v>
      </c>
      <c r="D4" s="3446"/>
      <c r="E4" s="3446"/>
      <c r="F4" s="3447"/>
      <c r="G4" s="3498"/>
      <c r="H4" s="3499"/>
      <c r="I4" s="3437" t="s">
        <v>264</v>
      </c>
      <c r="J4" s="3438"/>
      <c r="K4" s="3500" t="s">
        <v>3083</v>
      </c>
      <c r="L4" s="3501"/>
      <c r="M4" s="4"/>
    </row>
    <row r="5" spans="1:13" s="5" customFormat="1" ht="52.5" customHeight="1" thickBot="1" x14ac:dyDescent="0.3">
      <c r="A5" s="3448" t="s">
        <v>265</v>
      </c>
      <c r="B5" s="3449"/>
      <c r="C5" s="3526" t="s">
        <v>4164</v>
      </c>
      <c r="D5" s="3527"/>
      <c r="E5" s="3527"/>
      <c r="F5" s="3737"/>
      <c r="G5" s="4249" t="s">
        <v>3338</v>
      </c>
      <c r="H5" s="4250"/>
      <c r="I5" s="3437" t="s">
        <v>397</v>
      </c>
      <c r="J5" s="3438"/>
      <c r="K5" s="4031" t="s">
        <v>3869</v>
      </c>
      <c r="L5" s="4032"/>
      <c r="M5" s="4"/>
    </row>
    <row r="6" spans="1:13" s="10" customFormat="1"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3" ht="117" customHeight="1" thickTop="1" x14ac:dyDescent="0.2">
      <c r="A7" s="1254">
        <v>43818</v>
      </c>
      <c r="B7" s="1255" t="s">
        <v>62</v>
      </c>
      <c r="C7" s="3583" t="s">
        <v>3643</v>
      </c>
      <c r="D7" s="3584"/>
      <c r="E7" s="3584"/>
      <c r="F7" s="3584"/>
      <c r="G7" s="3584"/>
      <c r="H7" s="3584"/>
      <c r="I7" s="3584"/>
      <c r="J7" s="3585"/>
      <c r="K7" s="2760" t="s">
        <v>3839</v>
      </c>
      <c r="L7" s="1586" t="s">
        <v>3642</v>
      </c>
    </row>
    <row r="8" spans="1:13" ht="24.75" customHeight="1" x14ac:dyDescent="0.2">
      <c r="A8" s="1268">
        <v>43828</v>
      </c>
      <c r="B8" s="2202" t="s">
        <v>186</v>
      </c>
      <c r="C8" s="2203"/>
      <c r="D8" s="258"/>
      <c r="E8" s="2203"/>
      <c r="F8" s="2203"/>
      <c r="G8" s="2203"/>
      <c r="H8" s="2203">
        <v>3125</v>
      </c>
      <c r="I8" s="2203">
        <v>100</v>
      </c>
      <c r="J8" s="2203"/>
      <c r="K8" s="2471"/>
      <c r="L8" s="393" t="s">
        <v>207</v>
      </c>
    </row>
    <row r="9" spans="1:13" ht="15.75" x14ac:dyDescent="0.25">
      <c r="A9" s="1268">
        <v>43834</v>
      </c>
      <c r="B9" s="2202" t="s">
        <v>12</v>
      </c>
      <c r="C9" s="2203">
        <v>141</v>
      </c>
      <c r="D9" s="258">
        <f t="shared" ref="D9:D76" si="0">+C9*(100-E9)/100</f>
        <v>21.15</v>
      </c>
      <c r="E9" s="2203">
        <v>85</v>
      </c>
      <c r="F9" s="2203" t="s">
        <v>159</v>
      </c>
      <c r="G9" s="2203">
        <v>130</v>
      </c>
      <c r="H9" s="2203"/>
      <c r="I9" s="2203"/>
      <c r="J9" s="2203"/>
      <c r="K9" s="2471"/>
      <c r="L9" s="234" t="s">
        <v>22</v>
      </c>
    </row>
    <row r="10" spans="1:13" s="1267" customFormat="1" ht="70.5" customHeight="1" x14ac:dyDescent="0.25">
      <c r="A10" s="1611">
        <v>43882</v>
      </c>
      <c r="B10" s="1612" t="s">
        <v>23</v>
      </c>
      <c r="C10" s="3583" t="s">
        <v>3645</v>
      </c>
      <c r="D10" s="3817"/>
      <c r="E10" s="3817"/>
      <c r="F10" s="3817"/>
      <c r="G10" s="3817"/>
      <c r="H10" s="3817"/>
      <c r="I10" s="3817"/>
      <c r="J10" s="4030"/>
      <c r="K10" s="2827" t="s">
        <v>4016</v>
      </c>
      <c r="L10" s="2278" t="s">
        <v>3647</v>
      </c>
    </row>
    <row r="11" spans="1:13" ht="23.25" customHeight="1" x14ac:dyDescent="0.25">
      <c r="A11" s="3459">
        <v>43886</v>
      </c>
      <c r="B11" s="2202" t="s">
        <v>186</v>
      </c>
      <c r="C11" s="2203"/>
      <c r="D11" s="258" t="s">
        <v>301</v>
      </c>
      <c r="E11" s="2203"/>
      <c r="F11" s="2203"/>
      <c r="G11" s="2203"/>
      <c r="H11" s="2203">
        <v>5900</v>
      </c>
      <c r="I11" s="2203">
        <v>100</v>
      </c>
      <c r="J11" s="2203"/>
      <c r="K11" s="2471"/>
      <c r="L11" s="234" t="s">
        <v>3454</v>
      </c>
    </row>
    <row r="12" spans="1:13" ht="15.75" x14ac:dyDescent="0.2">
      <c r="A12" s="3460"/>
      <c r="B12" s="2202"/>
      <c r="C12" s="3666" t="s">
        <v>3455</v>
      </c>
      <c r="D12" s="3667"/>
      <c r="E12" s="3667"/>
      <c r="F12" s="3667"/>
      <c r="G12" s="3667"/>
      <c r="H12" s="3667"/>
      <c r="I12" s="3667"/>
      <c r="J12" s="3668"/>
      <c r="K12" s="2547"/>
      <c r="L12" s="393"/>
    </row>
    <row r="13" spans="1:13" ht="15.75" x14ac:dyDescent="0.2">
      <c r="A13" s="2201">
        <v>43887</v>
      </c>
      <c r="B13" s="2202" t="s">
        <v>186</v>
      </c>
      <c r="C13" s="2203"/>
      <c r="D13" s="258">
        <f t="shared" si="0"/>
        <v>0</v>
      </c>
      <c r="E13" s="2203"/>
      <c r="F13" s="2203"/>
      <c r="G13" s="2203"/>
      <c r="H13" s="2203"/>
      <c r="I13" s="2203"/>
      <c r="J13" s="2203">
        <v>5550</v>
      </c>
      <c r="K13" s="2471"/>
      <c r="L13" s="393" t="s">
        <v>3456</v>
      </c>
    </row>
    <row r="14" spans="1:13" ht="15.75" x14ac:dyDescent="0.2">
      <c r="A14" s="2201">
        <v>43889</v>
      </c>
      <c r="B14" s="2202" t="s">
        <v>186</v>
      </c>
      <c r="C14" s="2203"/>
      <c r="D14" s="258">
        <f t="shared" si="0"/>
        <v>0</v>
      </c>
      <c r="E14" s="2203"/>
      <c r="F14" s="2203"/>
      <c r="G14" s="2203"/>
      <c r="H14" s="2203"/>
      <c r="I14" s="2203"/>
      <c r="J14" s="2203">
        <v>5400</v>
      </c>
      <c r="K14" s="2471"/>
      <c r="L14" s="393"/>
    </row>
    <row r="15" spans="1:13" ht="35.25" customHeight="1" x14ac:dyDescent="0.2">
      <c r="A15" s="2201">
        <v>43895</v>
      </c>
      <c r="B15" s="2202" t="s">
        <v>16</v>
      </c>
      <c r="C15" s="3473" t="s">
        <v>3478</v>
      </c>
      <c r="D15" s="3474"/>
      <c r="E15" s="3474"/>
      <c r="F15" s="3474"/>
      <c r="G15" s="3474"/>
      <c r="H15" s="3474"/>
      <c r="I15" s="3474"/>
      <c r="J15" s="3475"/>
      <c r="K15" s="2465"/>
      <c r="L15" s="2278" t="s">
        <v>3468</v>
      </c>
    </row>
    <row r="16" spans="1:13" ht="54.75" customHeight="1" x14ac:dyDescent="0.2">
      <c r="A16" s="2280">
        <v>43901</v>
      </c>
      <c r="B16" s="1255" t="s">
        <v>23</v>
      </c>
      <c r="C16" s="3659" t="s">
        <v>3482</v>
      </c>
      <c r="D16" s="3739"/>
      <c r="E16" s="3739"/>
      <c r="F16" s="3739"/>
      <c r="G16" s="3739"/>
      <c r="H16" s="3739"/>
      <c r="I16" s="3739"/>
      <c r="J16" s="3740"/>
      <c r="K16" s="2828" t="s">
        <v>3839</v>
      </c>
      <c r="L16" s="2278" t="s">
        <v>3644</v>
      </c>
    </row>
    <row r="17" spans="1:12" ht="15.75" x14ac:dyDescent="0.25">
      <c r="A17" s="2201">
        <v>43913</v>
      </c>
      <c r="B17" s="2202" t="s">
        <v>14</v>
      </c>
      <c r="C17" s="3482" t="s">
        <v>243</v>
      </c>
      <c r="D17" s="3505"/>
      <c r="E17" s="3505"/>
      <c r="F17" s="3505"/>
      <c r="G17" s="3505"/>
      <c r="H17" s="3505"/>
      <c r="I17" s="3505"/>
      <c r="J17" s="3483"/>
      <c r="K17" s="2485"/>
      <c r="L17" s="234"/>
    </row>
    <row r="18" spans="1:12" ht="15.75" x14ac:dyDescent="0.25">
      <c r="A18" s="2410">
        <v>43920</v>
      </c>
      <c r="B18" s="2306" t="s">
        <v>4</v>
      </c>
      <c r="C18" s="2311"/>
      <c r="D18" s="2312"/>
      <c r="E18" s="2311">
        <v>85</v>
      </c>
      <c r="F18" s="2311"/>
      <c r="G18" s="2311"/>
      <c r="H18" s="2311"/>
      <c r="I18" s="2311"/>
      <c r="J18" s="2311"/>
      <c r="K18" s="2602"/>
      <c r="L18" s="2313"/>
    </row>
    <row r="19" spans="1:12" ht="15.75" x14ac:dyDescent="0.25">
      <c r="A19" s="2410">
        <v>43951</v>
      </c>
      <c r="B19" s="2306" t="s">
        <v>4</v>
      </c>
      <c r="C19" s="2311"/>
      <c r="D19" s="2312"/>
      <c r="E19" s="2311">
        <v>50</v>
      </c>
      <c r="F19" s="2311"/>
      <c r="G19" s="2311"/>
      <c r="H19" s="2311"/>
      <c r="I19" s="2311"/>
      <c r="J19" s="2311"/>
      <c r="K19" s="2602"/>
      <c r="L19" s="2313"/>
    </row>
    <row r="20" spans="1:12" ht="15.75" x14ac:dyDescent="0.2">
      <c r="A20" s="2362">
        <v>43977</v>
      </c>
      <c r="B20" s="2363" t="s">
        <v>14</v>
      </c>
      <c r="C20" s="3482" t="s">
        <v>2947</v>
      </c>
      <c r="D20" s="3505" t="e">
        <f>+C20*(100-E20)/100</f>
        <v>#VALUE!</v>
      </c>
      <c r="E20" s="3505"/>
      <c r="F20" s="3505"/>
      <c r="G20" s="3505"/>
      <c r="H20" s="3505"/>
      <c r="I20" s="3505"/>
      <c r="J20" s="3483"/>
      <c r="K20" s="2485"/>
      <c r="L20" s="393"/>
    </row>
    <row r="21" spans="1:12" ht="15.75" x14ac:dyDescent="0.25">
      <c r="A21" s="2410">
        <v>43981</v>
      </c>
      <c r="B21" s="2306" t="s">
        <v>4</v>
      </c>
      <c r="C21" s="2311"/>
      <c r="D21" s="2312"/>
      <c r="E21" s="2311">
        <v>50</v>
      </c>
      <c r="F21" s="2311"/>
      <c r="G21" s="2311"/>
      <c r="H21" s="2311"/>
      <c r="I21" s="2311"/>
      <c r="J21" s="2311"/>
      <c r="K21" s="2602"/>
      <c r="L21" s="2313"/>
    </row>
    <row r="22" spans="1:12" ht="15.75" x14ac:dyDescent="0.25">
      <c r="A22" s="2201">
        <v>43994</v>
      </c>
      <c r="B22" s="2202" t="s">
        <v>12</v>
      </c>
      <c r="C22" s="2203">
        <v>125</v>
      </c>
      <c r="D22" s="258">
        <f t="shared" si="0"/>
        <v>62.5</v>
      </c>
      <c r="E22" s="2203">
        <v>50</v>
      </c>
      <c r="F22" s="2203" t="s">
        <v>159</v>
      </c>
      <c r="G22" s="2203">
        <v>110</v>
      </c>
      <c r="H22" s="2203"/>
      <c r="I22" s="2203"/>
      <c r="J22" s="2203"/>
      <c r="K22" s="2471"/>
      <c r="L22" s="234" t="s">
        <v>3669</v>
      </c>
    </row>
    <row r="23" spans="1:12" ht="15.75" x14ac:dyDescent="0.25">
      <c r="A23" s="2410">
        <v>44012</v>
      </c>
      <c r="B23" s="2306" t="s">
        <v>4</v>
      </c>
      <c r="C23" s="2311"/>
      <c r="D23" s="2312"/>
      <c r="E23" s="2311">
        <v>75</v>
      </c>
      <c r="F23" s="2311"/>
      <c r="G23" s="2311"/>
      <c r="H23" s="2311"/>
      <c r="I23" s="2311"/>
      <c r="J23" s="2311"/>
      <c r="K23" s="2602"/>
      <c r="L23" s="2313"/>
    </row>
    <row r="24" spans="1:12" ht="15.75" x14ac:dyDescent="0.25">
      <c r="A24" s="2201">
        <v>44035</v>
      </c>
      <c r="B24" s="2202" t="s">
        <v>186</v>
      </c>
      <c r="C24" s="2203"/>
      <c r="D24" s="258">
        <f t="shared" si="0"/>
        <v>0</v>
      </c>
      <c r="E24" s="2203"/>
      <c r="F24" s="2203"/>
      <c r="G24" s="2203"/>
      <c r="H24" s="2419">
        <v>5900</v>
      </c>
      <c r="I24" s="2419">
        <v>100</v>
      </c>
      <c r="J24" s="2203"/>
      <c r="K24" s="2471"/>
      <c r="L24" s="124" t="s">
        <v>4161</v>
      </c>
    </row>
    <row r="25" spans="1:12" ht="15.75" x14ac:dyDescent="0.25">
      <c r="A25" s="2410">
        <v>44042</v>
      </c>
      <c r="B25" s="2306" t="s">
        <v>4</v>
      </c>
      <c r="C25" s="2311"/>
      <c r="D25" s="2312"/>
      <c r="E25" s="2311">
        <v>75</v>
      </c>
      <c r="F25" s="2311"/>
      <c r="G25" s="2311"/>
      <c r="H25" s="2311"/>
      <c r="I25" s="2311"/>
      <c r="J25" s="2311"/>
      <c r="K25" s="2852"/>
      <c r="L25" s="2313"/>
    </row>
    <row r="26" spans="1:12" ht="15.75" x14ac:dyDescent="0.25">
      <c r="A26" s="2201">
        <v>44051</v>
      </c>
      <c r="B26" s="2202" t="s">
        <v>186</v>
      </c>
      <c r="C26" s="2203"/>
      <c r="D26" s="258" t="s">
        <v>301</v>
      </c>
      <c r="E26" s="2203"/>
      <c r="F26" s="2203"/>
      <c r="G26" s="2203"/>
      <c r="H26" s="2203">
        <v>5900</v>
      </c>
      <c r="I26" s="2203">
        <v>100</v>
      </c>
      <c r="J26" s="2203"/>
      <c r="K26" s="2471"/>
      <c r="L26" s="2437" t="s">
        <v>3777</v>
      </c>
    </row>
    <row r="27" spans="1:12" ht="15.75" x14ac:dyDescent="0.25">
      <c r="A27" s="2441">
        <v>44055</v>
      </c>
      <c r="B27" s="2440" t="s">
        <v>12</v>
      </c>
      <c r="C27" s="325">
        <v>95</v>
      </c>
      <c r="D27" s="325">
        <f>+C27*(100-E27)/100</f>
        <v>23.75</v>
      </c>
      <c r="E27" s="325">
        <v>75</v>
      </c>
      <c r="F27" s="325" t="s">
        <v>159</v>
      </c>
      <c r="G27" s="325">
        <v>110</v>
      </c>
      <c r="H27" s="256"/>
      <c r="I27" s="256"/>
      <c r="J27" s="256"/>
      <c r="K27" s="2550"/>
      <c r="L27" s="125" t="s">
        <v>3980</v>
      </c>
    </row>
    <row r="28" spans="1:12" ht="15.75" x14ac:dyDescent="0.25">
      <c r="A28" s="2410">
        <v>44073</v>
      </c>
      <c r="B28" s="2306" t="s">
        <v>4</v>
      </c>
      <c r="C28" s="2311"/>
      <c r="D28" s="2312"/>
      <c r="E28" s="2311">
        <v>75</v>
      </c>
      <c r="F28" s="2311"/>
      <c r="G28" s="2311"/>
      <c r="H28" s="2311"/>
      <c r="I28" s="2311"/>
      <c r="J28" s="2311"/>
      <c r="K28" s="2885"/>
      <c r="L28" s="2313"/>
    </row>
    <row r="29" spans="1:12" ht="15.75" x14ac:dyDescent="0.25">
      <c r="A29" s="2410">
        <v>44104</v>
      </c>
      <c r="B29" s="2306" t="s">
        <v>4</v>
      </c>
      <c r="C29" s="2311"/>
      <c r="D29" s="2312"/>
      <c r="E29" s="2311">
        <v>75</v>
      </c>
      <c r="F29" s="2311"/>
      <c r="G29" s="2311"/>
      <c r="H29" s="2311"/>
      <c r="I29" s="2311"/>
      <c r="J29" s="2311"/>
      <c r="K29" s="3126"/>
      <c r="L29" s="2313"/>
    </row>
    <row r="30" spans="1:12" ht="15.75" x14ac:dyDescent="0.25">
      <c r="A30" s="2201">
        <v>44108</v>
      </c>
      <c r="B30" s="2202" t="s">
        <v>14</v>
      </c>
      <c r="C30" s="3473" t="s">
        <v>231</v>
      </c>
      <c r="D30" s="3474"/>
      <c r="E30" s="3474"/>
      <c r="F30" s="3474"/>
      <c r="G30" s="3474"/>
      <c r="H30" s="3474"/>
      <c r="I30" s="3474"/>
      <c r="J30" s="3475"/>
      <c r="K30" s="2471"/>
      <c r="L30" s="124"/>
    </row>
    <row r="31" spans="1:12" ht="15.75" x14ac:dyDescent="0.25">
      <c r="A31" s="2410">
        <v>44134</v>
      </c>
      <c r="B31" s="2306" t="s">
        <v>4</v>
      </c>
      <c r="C31" s="2311"/>
      <c r="D31" s="2312"/>
      <c r="E31" s="2311">
        <v>75</v>
      </c>
      <c r="F31" s="2311"/>
      <c r="G31" s="2311"/>
      <c r="H31" s="2311"/>
      <c r="I31" s="2311"/>
      <c r="J31" s="2311"/>
      <c r="K31" s="3126"/>
      <c r="L31" s="2313"/>
    </row>
    <row r="32" spans="1:12" ht="39" customHeight="1" x14ac:dyDescent="0.2">
      <c r="A32" s="2201">
        <v>44139</v>
      </c>
      <c r="B32" s="2202" t="s">
        <v>14</v>
      </c>
      <c r="C32" s="3614" t="s">
        <v>4012</v>
      </c>
      <c r="D32" s="3733"/>
      <c r="E32" s="3733"/>
      <c r="F32" s="3733"/>
      <c r="G32" s="3733"/>
      <c r="H32" s="3733"/>
      <c r="I32" s="3733"/>
      <c r="J32" s="3615"/>
      <c r="K32" s="2471"/>
      <c r="L32" s="2937" t="s">
        <v>4013</v>
      </c>
    </row>
    <row r="33" spans="1:12" ht="15.75" x14ac:dyDescent="0.25">
      <c r="A33" s="2201">
        <v>44143</v>
      </c>
      <c r="B33" s="2202" t="s">
        <v>12</v>
      </c>
      <c r="C33" s="2203">
        <v>100</v>
      </c>
      <c r="D33" s="258">
        <f t="shared" si="0"/>
        <v>25</v>
      </c>
      <c r="E33" s="2203">
        <v>75</v>
      </c>
      <c r="F33" s="2203" t="s">
        <v>159</v>
      </c>
      <c r="G33" s="2203">
        <v>100</v>
      </c>
      <c r="H33" s="2203"/>
      <c r="I33" s="2203"/>
      <c r="J33" s="2203"/>
      <c r="K33" s="2471"/>
      <c r="L33" s="234" t="s">
        <v>4019</v>
      </c>
    </row>
    <row r="34" spans="1:12" ht="15.75" x14ac:dyDescent="0.25">
      <c r="A34" s="2410">
        <v>44165</v>
      </c>
      <c r="B34" s="2306" t="s">
        <v>4</v>
      </c>
      <c r="C34" s="2311"/>
      <c r="D34" s="2312"/>
      <c r="E34" s="2311">
        <v>75</v>
      </c>
      <c r="F34" s="2311"/>
      <c r="G34" s="2311"/>
      <c r="H34" s="2311"/>
      <c r="I34" s="2311"/>
      <c r="J34" s="2311"/>
      <c r="K34" s="3126"/>
      <c r="L34" s="2313"/>
    </row>
    <row r="35" spans="1:12" ht="15.75" x14ac:dyDescent="0.25">
      <c r="A35" s="2410">
        <v>44195</v>
      </c>
      <c r="B35" s="2306" t="s">
        <v>4</v>
      </c>
      <c r="C35" s="2311"/>
      <c r="D35" s="2312"/>
      <c r="E35" s="2311">
        <v>75</v>
      </c>
      <c r="F35" s="2311"/>
      <c r="G35" s="2311"/>
      <c r="H35" s="2311"/>
      <c r="I35" s="2311"/>
      <c r="J35" s="2311"/>
      <c r="K35" s="3126"/>
      <c r="L35" s="2313"/>
    </row>
    <row r="36" spans="1:12" ht="35.25" customHeight="1" x14ac:dyDescent="0.2">
      <c r="A36" s="2201">
        <v>44202</v>
      </c>
      <c r="B36" s="2202" t="s">
        <v>14</v>
      </c>
      <c r="C36" s="3473" t="s">
        <v>4162</v>
      </c>
      <c r="D36" s="3667"/>
      <c r="E36" s="3667"/>
      <c r="F36" s="3667"/>
      <c r="G36" s="3667"/>
      <c r="H36" s="3667"/>
      <c r="I36" s="3667"/>
      <c r="J36" s="3668"/>
      <c r="K36" s="2471"/>
      <c r="L36" s="2937" t="s">
        <v>4163</v>
      </c>
    </row>
    <row r="37" spans="1:12" ht="15.75" x14ac:dyDescent="0.25">
      <c r="A37" s="2410">
        <v>44226</v>
      </c>
      <c r="B37" s="2306" t="s">
        <v>4</v>
      </c>
      <c r="C37" s="2311"/>
      <c r="D37" s="2312"/>
      <c r="E37" s="2311">
        <v>75</v>
      </c>
      <c r="F37" s="2311"/>
      <c r="G37" s="2311"/>
      <c r="H37" s="2311"/>
      <c r="I37" s="2311"/>
      <c r="J37" s="2311"/>
      <c r="K37" s="3126"/>
      <c r="L37" s="2313"/>
    </row>
    <row r="38" spans="1:12" ht="15.75" x14ac:dyDescent="0.25">
      <c r="A38" s="2410">
        <v>44255</v>
      </c>
      <c r="B38" s="2306" t="s">
        <v>4</v>
      </c>
      <c r="C38" s="2311"/>
      <c r="D38" s="2312"/>
      <c r="E38" s="2311">
        <v>75</v>
      </c>
      <c r="F38" s="2311"/>
      <c r="G38" s="2311"/>
      <c r="H38" s="2311"/>
      <c r="I38" s="2311"/>
      <c r="J38" s="2311"/>
      <c r="K38" s="3126"/>
      <c r="L38" s="2313"/>
    </row>
    <row r="39" spans="1:12" ht="15.75" x14ac:dyDescent="0.25">
      <c r="A39" s="2410">
        <v>44285</v>
      </c>
      <c r="B39" s="2306" t="s">
        <v>4</v>
      </c>
      <c r="C39" s="2311"/>
      <c r="D39" s="2312"/>
      <c r="E39" s="2311">
        <v>75</v>
      </c>
      <c r="F39" s="2311"/>
      <c r="G39" s="2311"/>
      <c r="H39" s="2311"/>
      <c r="I39" s="2311"/>
      <c r="J39" s="2311"/>
      <c r="K39" s="3126"/>
      <c r="L39" s="2313"/>
    </row>
    <row r="40" spans="1:12" ht="15.75" x14ac:dyDescent="0.25">
      <c r="A40" s="2201"/>
      <c r="B40" s="2202"/>
      <c r="C40" s="2203"/>
      <c r="D40" s="258">
        <f t="shared" si="0"/>
        <v>0</v>
      </c>
      <c r="E40" s="2203"/>
      <c r="F40" s="2203"/>
      <c r="G40" s="2203"/>
      <c r="H40" s="2203"/>
      <c r="I40" s="2203"/>
      <c r="J40" s="2203"/>
      <c r="K40" s="2471"/>
      <c r="L40" s="124"/>
    </row>
    <row r="41" spans="1:12" ht="15.75" x14ac:dyDescent="0.25">
      <c r="A41" s="2201"/>
      <c r="B41" s="2202"/>
      <c r="C41" s="2203"/>
      <c r="D41" s="258">
        <f t="shared" si="0"/>
        <v>0</v>
      </c>
      <c r="E41" s="2203"/>
      <c r="F41" s="2203"/>
      <c r="G41" s="2203"/>
      <c r="H41" s="2203"/>
      <c r="I41" s="2203"/>
      <c r="J41" s="2203"/>
      <c r="K41" s="2471"/>
      <c r="L41" s="124"/>
    </row>
    <row r="42" spans="1:12" ht="15.75" x14ac:dyDescent="0.25">
      <c r="A42" s="2201"/>
      <c r="B42" s="2202"/>
      <c r="C42" s="2203"/>
      <c r="D42" s="258">
        <f t="shared" si="0"/>
        <v>0</v>
      </c>
      <c r="E42" s="2203"/>
      <c r="F42" s="2203"/>
      <c r="G42" s="2203"/>
      <c r="H42" s="2203"/>
      <c r="I42" s="2203"/>
      <c r="J42" s="2203"/>
      <c r="K42" s="2471"/>
      <c r="L42" s="124"/>
    </row>
    <row r="43" spans="1:12" ht="15.75" x14ac:dyDescent="0.25">
      <c r="A43" s="2201"/>
      <c r="B43" s="2202"/>
      <c r="C43" s="2203"/>
      <c r="D43" s="258">
        <f t="shared" si="0"/>
        <v>0</v>
      </c>
      <c r="E43" s="2203"/>
      <c r="F43" s="2203"/>
      <c r="G43" s="2203"/>
      <c r="H43" s="2203"/>
      <c r="I43" s="2203"/>
      <c r="J43" s="2203"/>
      <c r="K43" s="2471"/>
      <c r="L43" s="124"/>
    </row>
    <row r="44" spans="1:12" ht="15.75" x14ac:dyDescent="0.25">
      <c r="A44" s="2201"/>
      <c r="B44" s="2202"/>
      <c r="C44" s="2203"/>
      <c r="D44" s="258">
        <f t="shared" si="0"/>
        <v>0</v>
      </c>
      <c r="E44" s="2203"/>
      <c r="F44" s="2203"/>
      <c r="G44" s="2203"/>
      <c r="H44" s="2203"/>
      <c r="I44" s="2203"/>
      <c r="J44" s="2203"/>
      <c r="K44" s="2471"/>
      <c r="L44" s="124"/>
    </row>
    <row r="45" spans="1:12" ht="15.75" x14ac:dyDescent="0.25">
      <c r="A45" s="2201"/>
      <c r="B45" s="2202"/>
      <c r="C45" s="2203"/>
      <c r="D45" s="258">
        <f t="shared" si="0"/>
        <v>0</v>
      </c>
      <c r="E45" s="2203"/>
      <c r="F45" s="2203"/>
      <c r="G45" s="2203"/>
      <c r="H45" s="2203"/>
      <c r="I45" s="2203"/>
      <c r="J45" s="2203"/>
      <c r="K45" s="2471"/>
      <c r="L45" s="124"/>
    </row>
    <row r="46" spans="1:12" ht="15.75" x14ac:dyDescent="0.25">
      <c r="A46" s="2201"/>
      <c r="B46" s="2202"/>
      <c r="C46" s="2203"/>
      <c r="D46" s="258">
        <f t="shared" si="0"/>
        <v>0</v>
      </c>
      <c r="E46" s="2203"/>
      <c r="F46" s="2203"/>
      <c r="G46" s="2203"/>
      <c r="H46" s="2203"/>
      <c r="I46" s="2203"/>
      <c r="J46" s="2203"/>
      <c r="K46" s="2471"/>
      <c r="L46" s="124"/>
    </row>
    <row r="47" spans="1:12" ht="15.75" x14ac:dyDescent="0.25">
      <c r="A47" s="2201"/>
      <c r="B47" s="2202"/>
      <c r="C47" s="2203"/>
      <c r="D47" s="258">
        <f t="shared" si="0"/>
        <v>0</v>
      </c>
      <c r="E47" s="2203"/>
      <c r="F47" s="2203"/>
      <c r="G47" s="2203"/>
      <c r="H47" s="2203"/>
      <c r="I47" s="2203"/>
      <c r="J47" s="2203"/>
      <c r="K47" s="2471"/>
      <c r="L47" s="124"/>
    </row>
    <row r="48" spans="1:12" ht="15.75" x14ac:dyDescent="0.25">
      <c r="A48" s="2201"/>
      <c r="B48" s="2202"/>
      <c r="C48" s="2203"/>
      <c r="D48" s="258">
        <f t="shared" si="0"/>
        <v>0</v>
      </c>
      <c r="E48" s="2203"/>
      <c r="F48" s="2203"/>
      <c r="G48" s="2203"/>
      <c r="H48" s="2203"/>
      <c r="I48" s="2203"/>
      <c r="J48" s="2203"/>
      <c r="K48" s="2471"/>
      <c r="L48" s="124"/>
    </row>
    <row r="49" spans="1:12" ht="15.75" x14ac:dyDescent="0.25">
      <c r="A49" s="2201"/>
      <c r="B49" s="2202"/>
      <c r="C49" s="2203"/>
      <c r="D49" s="258">
        <f t="shared" si="0"/>
        <v>0</v>
      </c>
      <c r="E49" s="2203"/>
      <c r="F49" s="2203"/>
      <c r="G49" s="2203"/>
      <c r="H49" s="2203"/>
      <c r="I49" s="2203"/>
      <c r="J49" s="2203"/>
      <c r="K49" s="2471"/>
      <c r="L49" s="124"/>
    </row>
    <row r="50" spans="1:12" ht="15.75" x14ac:dyDescent="0.25">
      <c r="A50" s="2201"/>
      <c r="B50" s="2202"/>
      <c r="C50" s="2203"/>
      <c r="D50" s="258">
        <f t="shared" si="0"/>
        <v>0</v>
      </c>
      <c r="E50" s="2203"/>
      <c r="F50" s="2203"/>
      <c r="G50" s="2203"/>
      <c r="H50" s="2203"/>
      <c r="I50" s="2203"/>
      <c r="J50" s="2203"/>
      <c r="K50" s="2471"/>
      <c r="L50" s="124"/>
    </row>
    <row r="51" spans="1:12" ht="15.75" x14ac:dyDescent="0.25">
      <c r="A51" s="2201"/>
      <c r="B51" s="2202"/>
      <c r="C51" s="2203"/>
      <c r="D51" s="258">
        <f t="shared" si="0"/>
        <v>0</v>
      </c>
      <c r="E51" s="2203"/>
      <c r="F51" s="2203"/>
      <c r="G51" s="2203"/>
      <c r="H51" s="2203"/>
      <c r="I51" s="2203"/>
      <c r="J51" s="2203"/>
      <c r="K51" s="2471"/>
      <c r="L51" s="124"/>
    </row>
    <row r="52" spans="1:12" ht="15.75" x14ac:dyDescent="0.25">
      <c r="A52" s="2201"/>
      <c r="B52" s="2202"/>
      <c r="C52" s="2203"/>
      <c r="D52" s="258">
        <f t="shared" si="0"/>
        <v>0</v>
      </c>
      <c r="E52" s="2203"/>
      <c r="F52" s="2203"/>
      <c r="G52" s="2203"/>
      <c r="H52" s="2203"/>
      <c r="I52" s="2203"/>
      <c r="J52" s="2203"/>
      <c r="K52" s="2471"/>
      <c r="L52" s="124"/>
    </row>
    <row r="53" spans="1:12" ht="15.75" x14ac:dyDescent="0.25">
      <c r="A53" s="2201"/>
      <c r="B53" s="2202"/>
      <c r="C53" s="2203"/>
      <c r="D53" s="258">
        <f t="shared" si="0"/>
        <v>0</v>
      </c>
      <c r="E53" s="2203"/>
      <c r="F53" s="2203"/>
      <c r="G53" s="2203"/>
      <c r="H53" s="2203"/>
      <c r="I53" s="2203"/>
      <c r="J53" s="2203"/>
      <c r="K53" s="2471"/>
      <c r="L53" s="124"/>
    </row>
    <row r="54" spans="1:12" ht="15.75" x14ac:dyDescent="0.25">
      <c r="A54" s="2201"/>
      <c r="B54" s="2202"/>
      <c r="C54" s="2203"/>
      <c r="D54" s="258">
        <f t="shared" si="0"/>
        <v>0</v>
      </c>
      <c r="E54" s="2203"/>
      <c r="F54" s="2203"/>
      <c r="G54" s="2203"/>
      <c r="H54" s="2203"/>
      <c r="I54" s="2203"/>
      <c r="J54" s="2203"/>
      <c r="K54" s="2471"/>
      <c r="L54" s="124"/>
    </row>
    <row r="55" spans="1:12" ht="15.75" x14ac:dyDescent="0.25">
      <c r="A55" s="2201"/>
      <c r="B55" s="2202"/>
      <c r="C55" s="2203"/>
      <c r="D55" s="258">
        <f t="shared" si="0"/>
        <v>0</v>
      </c>
      <c r="E55" s="2203"/>
      <c r="F55" s="2203"/>
      <c r="G55" s="2203"/>
      <c r="H55" s="2203"/>
      <c r="I55" s="2203"/>
      <c r="J55" s="2203"/>
      <c r="K55" s="2471"/>
      <c r="L55" s="124"/>
    </row>
    <row r="56" spans="1:12" ht="15.75" x14ac:dyDescent="0.25">
      <c r="A56" s="2201"/>
      <c r="B56" s="2202"/>
      <c r="C56" s="2203"/>
      <c r="D56" s="258">
        <f t="shared" si="0"/>
        <v>0</v>
      </c>
      <c r="E56" s="2203"/>
      <c r="F56" s="2203"/>
      <c r="G56" s="2203"/>
      <c r="H56" s="2203"/>
      <c r="I56" s="2203"/>
      <c r="J56" s="2203"/>
      <c r="K56" s="2471"/>
      <c r="L56" s="124"/>
    </row>
    <row r="57" spans="1:12" ht="15.75" x14ac:dyDescent="0.25">
      <c r="A57" s="2201"/>
      <c r="B57" s="2202"/>
      <c r="C57" s="2203"/>
      <c r="D57" s="258">
        <f t="shared" si="0"/>
        <v>0</v>
      </c>
      <c r="E57" s="2203"/>
      <c r="F57" s="2203"/>
      <c r="G57" s="2203"/>
      <c r="H57" s="2203"/>
      <c r="I57" s="2203"/>
      <c r="J57" s="2203"/>
      <c r="K57" s="2471"/>
      <c r="L57" s="124"/>
    </row>
    <row r="58" spans="1:12" ht="15.75" x14ac:dyDescent="0.25">
      <c r="A58" s="2201"/>
      <c r="B58" s="2202"/>
      <c r="C58" s="2203"/>
      <c r="D58" s="258">
        <f t="shared" si="0"/>
        <v>0</v>
      </c>
      <c r="E58" s="2203"/>
      <c r="F58" s="2203"/>
      <c r="G58" s="2203"/>
      <c r="H58" s="2203"/>
      <c r="I58" s="2203"/>
      <c r="J58" s="2203"/>
      <c r="K58" s="2471"/>
      <c r="L58" s="124"/>
    </row>
    <row r="59" spans="1:12" ht="15.75" x14ac:dyDescent="0.25">
      <c r="A59" s="2201"/>
      <c r="B59" s="2202"/>
      <c r="C59" s="2203"/>
      <c r="D59" s="258">
        <f t="shared" si="0"/>
        <v>0</v>
      </c>
      <c r="E59" s="2203"/>
      <c r="F59" s="2203"/>
      <c r="G59" s="2203"/>
      <c r="H59" s="2203"/>
      <c r="I59" s="2203"/>
      <c r="J59" s="2203"/>
      <c r="K59" s="2471"/>
      <c r="L59" s="124"/>
    </row>
    <row r="60" spans="1:12" ht="15.75" x14ac:dyDescent="0.25">
      <c r="A60" s="2201"/>
      <c r="B60" s="2202"/>
      <c r="C60" s="2203"/>
      <c r="D60" s="258">
        <f t="shared" si="0"/>
        <v>0</v>
      </c>
      <c r="E60" s="2203"/>
      <c r="F60" s="2203"/>
      <c r="G60" s="2203"/>
      <c r="H60" s="2203"/>
      <c r="I60" s="2203"/>
      <c r="J60" s="2203"/>
      <c r="K60" s="2471"/>
      <c r="L60" s="124"/>
    </row>
    <row r="61" spans="1:12" ht="15.75" x14ac:dyDescent="0.25">
      <c r="A61" s="2201"/>
      <c r="B61" s="2202"/>
      <c r="C61" s="2203"/>
      <c r="D61" s="258">
        <f t="shared" si="0"/>
        <v>0</v>
      </c>
      <c r="E61" s="2203"/>
      <c r="F61" s="2203"/>
      <c r="G61" s="2203"/>
      <c r="H61" s="2203"/>
      <c r="I61" s="2203"/>
      <c r="J61" s="2203"/>
      <c r="K61" s="2471"/>
      <c r="L61" s="124"/>
    </row>
    <row r="62" spans="1:12" ht="15.75" x14ac:dyDescent="0.25">
      <c r="A62" s="2201"/>
      <c r="B62" s="2202"/>
      <c r="C62" s="2203"/>
      <c r="D62" s="258">
        <f t="shared" si="0"/>
        <v>0</v>
      </c>
      <c r="E62" s="2203"/>
      <c r="F62" s="2203"/>
      <c r="G62" s="2203"/>
      <c r="H62" s="2203"/>
      <c r="I62" s="2203"/>
      <c r="J62" s="2203"/>
      <c r="K62" s="2471"/>
      <c r="L62" s="124"/>
    </row>
    <row r="63" spans="1:12" ht="15.75" x14ac:dyDescent="0.25">
      <c r="A63" s="2201"/>
      <c r="B63" s="2202"/>
      <c r="C63" s="2203"/>
      <c r="D63" s="258">
        <f t="shared" si="0"/>
        <v>0</v>
      </c>
      <c r="E63" s="2203"/>
      <c r="F63" s="2203"/>
      <c r="G63" s="2203"/>
      <c r="H63" s="2203"/>
      <c r="I63" s="2203"/>
      <c r="J63" s="2203"/>
      <c r="K63" s="2471"/>
      <c r="L63" s="124"/>
    </row>
    <row r="64" spans="1:12" ht="15.75" x14ac:dyDescent="0.25">
      <c r="A64" s="2201"/>
      <c r="B64" s="2202"/>
      <c r="C64" s="2203"/>
      <c r="D64" s="258">
        <f t="shared" si="0"/>
        <v>0</v>
      </c>
      <c r="E64" s="2203"/>
      <c r="F64" s="2203"/>
      <c r="G64" s="2203"/>
      <c r="H64" s="2203"/>
      <c r="I64" s="2203"/>
      <c r="J64" s="2203"/>
      <c r="K64" s="2471"/>
      <c r="L64" s="124"/>
    </row>
    <row r="65" spans="1:12" ht="15.75" x14ac:dyDescent="0.25">
      <c r="A65" s="2201"/>
      <c r="B65" s="2202"/>
      <c r="C65" s="2203"/>
      <c r="D65" s="258">
        <f t="shared" si="0"/>
        <v>0</v>
      </c>
      <c r="E65" s="2203"/>
      <c r="F65" s="2203"/>
      <c r="G65" s="2203"/>
      <c r="H65" s="2203"/>
      <c r="I65" s="2203"/>
      <c r="J65" s="2203"/>
      <c r="K65" s="2471"/>
      <c r="L65" s="124"/>
    </row>
    <row r="66" spans="1:12" ht="15.75" x14ac:dyDescent="0.25">
      <c r="A66" s="2201"/>
      <c r="B66" s="2202"/>
      <c r="C66" s="2203"/>
      <c r="D66" s="258">
        <f t="shared" si="0"/>
        <v>0</v>
      </c>
      <c r="E66" s="2203"/>
      <c r="F66" s="2203"/>
      <c r="G66" s="2203"/>
      <c r="H66" s="2203"/>
      <c r="I66" s="2203"/>
      <c r="J66" s="2203"/>
      <c r="K66" s="2471"/>
      <c r="L66" s="124"/>
    </row>
    <row r="67" spans="1:12" ht="15.75" x14ac:dyDescent="0.25">
      <c r="A67" s="2201"/>
      <c r="B67" s="2202"/>
      <c r="C67" s="2203"/>
      <c r="D67" s="258">
        <f t="shared" si="0"/>
        <v>0</v>
      </c>
      <c r="E67" s="2203"/>
      <c r="F67" s="2203"/>
      <c r="G67" s="2203"/>
      <c r="H67" s="2203"/>
      <c r="I67" s="2203"/>
      <c r="J67" s="2203"/>
      <c r="K67" s="2471"/>
      <c r="L67" s="124"/>
    </row>
    <row r="68" spans="1:12" ht="15.75" x14ac:dyDescent="0.25">
      <c r="A68" s="2201"/>
      <c r="B68" s="2202"/>
      <c r="C68" s="2203"/>
      <c r="D68" s="258">
        <f t="shared" si="0"/>
        <v>0</v>
      </c>
      <c r="E68" s="2203"/>
      <c r="F68" s="2203"/>
      <c r="G68" s="2203"/>
      <c r="H68" s="2203"/>
      <c r="I68" s="2203"/>
      <c r="J68" s="2203"/>
      <c r="K68" s="2471"/>
      <c r="L68" s="124"/>
    </row>
    <row r="69" spans="1:12" ht="15.75" x14ac:dyDescent="0.25">
      <c r="A69" s="2201"/>
      <c r="B69" s="2202"/>
      <c r="C69" s="2203"/>
      <c r="D69" s="258">
        <f t="shared" si="0"/>
        <v>0</v>
      </c>
      <c r="E69" s="2203"/>
      <c r="F69" s="2203"/>
      <c r="G69" s="2203"/>
      <c r="H69" s="2203"/>
      <c r="I69" s="2203"/>
      <c r="J69" s="2203"/>
      <c r="K69" s="2471"/>
      <c r="L69" s="124"/>
    </row>
    <row r="70" spans="1:12" ht="15.75" x14ac:dyDescent="0.25">
      <c r="A70" s="2201"/>
      <c r="B70" s="2202"/>
      <c r="C70" s="2203"/>
      <c r="D70" s="258">
        <f t="shared" si="0"/>
        <v>0</v>
      </c>
      <c r="E70" s="2203"/>
      <c r="F70" s="2203"/>
      <c r="G70" s="2203"/>
      <c r="H70" s="2203"/>
      <c r="I70" s="2203"/>
      <c r="J70" s="2203"/>
      <c r="K70" s="2471"/>
      <c r="L70" s="124"/>
    </row>
    <row r="71" spans="1:12" ht="15.75" x14ac:dyDescent="0.25">
      <c r="A71" s="2201"/>
      <c r="B71" s="2202"/>
      <c r="C71" s="2203"/>
      <c r="D71" s="258">
        <f t="shared" si="0"/>
        <v>0</v>
      </c>
      <c r="E71" s="2203"/>
      <c r="F71" s="2203"/>
      <c r="G71" s="2203"/>
      <c r="H71" s="2203"/>
      <c r="I71" s="2203"/>
      <c r="J71" s="2203"/>
      <c r="K71" s="2471"/>
      <c r="L71" s="124"/>
    </row>
    <row r="72" spans="1:12" ht="15.75" x14ac:dyDescent="0.25">
      <c r="A72" s="2201"/>
      <c r="B72" s="2202"/>
      <c r="C72" s="2203"/>
      <c r="D72" s="258">
        <f t="shared" si="0"/>
        <v>0</v>
      </c>
      <c r="E72" s="2203"/>
      <c r="F72" s="2203"/>
      <c r="G72" s="2203"/>
      <c r="H72" s="2203"/>
      <c r="I72" s="2203"/>
      <c r="J72" s="2203"/>
      <c r="K72" s="2471"/>
      <c r="L72" s="124"/>
    </row>
    <row r="73" spans="1:12" ht="15.75" x14ac:dyDescent="0.25">
      <c r="A73" s="2201"/>
      <c r="B73" s="2202"/>
      <c r="C73" s="2203"/>
      <c r="D73" s="258">
        <f t="shared" si="0"/>
        <v>0</v>
      </c>
      <c r="E73" s="2203"/>
      <c r="F73" s="2203"/>
      <c r="G73" s="2203"/>
      <c r="H73" s="2203"/>
      <c r="I73" s="2203"/>
      <c r="J73" s="2203"/>
      <c r="K73" s="2471"/>
      <c r="L73" s="124"/>
    </row>
    <row r="74" spans="1:12" ht="15.75" x14ac:dyDescent="0.25">
      <c r="A74" s="2201"/>
      <c r="B74" s="2202"/>
      <c r="C74" s="2203"/>
      <c r="D74" s="258">
        <f t="shared" si="0"/>
        <v>0</v>
      </c>
      <c r="E74" s="2203"/>
      <c r="F74" s="2203"/>
      <c r="G74" s="2203"/>
      <c r="H74" s="2203"/>
      <c r="I74" s="2203"/>
      <c r="J74" s="2203"/>
      <c r="K74" s="2471"/>
      <c r="L74" s="124"/>
    </row>
    <row r="75" spans="1:12" ht="15.75" x14ac:dyDescent="0.25">
      <c r="A75" s="2201"/>
      <c r="B75" s="2202"/>
      <c r="C75" s="2203"/>
      <c r="D75" s="258">
        <f t="shared" si="0"/>
        <v>0</v>
      </c>
      <c r="E75" s="2203"/>
      <c r="F75" s="2203"/>
      <c r="G75" s="2203"/>
      <c r="H75" s="2203"/>
      <c r="I75" s="2203"/>
      <c r="J75" s="2203"/>
      <c r="K75" s="2471"/>
      <c r="L75" s="124"/>
    </row>
    <row r="76" spans="1:12" ht="15.75" x14ac:dyDescent="0.25">
      <c r="A76" s="2201"/>
      <c r="B76" s="2202"/>
      <c r="C76" s="2203"/>
      <c r="D76" s="258">
        <f t="shared" si="0"/>
        <v>0</v>
      </c>
      <c r="E76" s="2203"/>
      <c r="F76" s="2203"/>
      <c r="G76" s="2203"/>
      <c r="H76" s="2203"/>
      <c r="I76" s="2203"/>
      <c r="J76" s="2203"/>
      <c r="K76" s="2471"/>
      <c r="L76" s="124"/>
    </row>
    <row r="77" spans="1:12" ht="15.75" x14ac:dyDescent="0.25">
      <c r="A77" s="2201"/>
      <c r="B77" s="2202"/>
      <c r="C77" s="2203"/>
      <c r="D77" s="258">
        <f t="shared" ref="D77:D140" si="1">+C77*(100-E77)/100</f>
        <v>0</v>
      </c>
      <c r="E77" s="2203"/>
      <c r="F77" s="2203"/>
      <c r="G77" s="2203"/>
      <c r="H77" s="2203"/>
      <c r="I77" s="2203"/>
      <c r="J77" s="2203"/>
      <c r="K77" s="2471"/>
      <c r="L77" s="124"/>
    </row>
    <row r="78" spans="1:12" ht="15.75" x14ac:dyDescent="0.25">
      <c r="A78" s="2201"/>
      <c r="B78" s="2202"/>
      <c r="C78" s="2203"/>
      <c r="D78" s="258">
        <f t="shared" si="1"/>
        <v>0</v>
      </c>
      <c r="E78" s="2203"/>
      <c r="F78" s="2203"/>
      <c r="G78" s="2203"/>
      <c r="H78" s="2203"/>
      <c r="I78" s="2203"/>
      <c r="J78" s="2203"/>
      <c r="K78" s="2471"/>
      <c r="L78" s="124"/>
    </row>
    <row r="79" spans="1:12" ht="15.75" x14ac:dyDescent="0.25">
      <c r="A79" s="2201"/>
      <c r="B79" s="2202"/>
      <c r="C79" s="2203"/>
      <c r="D79" s="258">
        <f t="shared" si="1"/>
        <v>0</v>
      </c>
      <c r="E79" s="2203"/>
      <c r="F79" s="2203"/>
      <c r="G79" s="2203"/>
      <c r="H79" s="2203"/>
      <c r="I79" s="2203"/>
      <c r="J79" s="2203"/>
      <c r="K79" s="2471"/>
      <c r="L79" s="124"/>
    </row>
    <row r="80" spans="1:12" ht="15.75" x14ac:dyDescent="0.25">
      <c r="A80" s="2201"/>
      <c r="B80" s="2202"/>
      <c r="C80" s="2203"/>
      <c r="D80" s="258">
        <f t="shared" si="1"/>
        <v>0</v>
      </c>
      <c r="E80" s="2203"/>
      <c r="F80" s="2203"/>
      <c r="G80" s="2203"/>
      <c r="H80" s="2203"/>
      <c r="I80" s="2203"/>
      <c r="J80" s="2203"/>
      <c r="K80" s="2471"/>
      <c r="L80" s="124"/>
    </row>
    <row r="81" spans="1:12" ht="15.75" x14ac:dyDescent="0.25">
      <c r="A81" s="2201"/>
      <c r="B81" s="2202"/>
      <c r="C81" s="2203"/>
      <c r="D81" s="258">
        <f t="shared" si="1"/>
        <v>0</v>
      </c>
      <c r="E81" s="2203"/>
      <c r="F81" s="2203"/>
      <c r="G81" s="2203"/>
      <c r="H81" s="2203"/>
      <c r="I81" s="2203"/>
      <c r="J81" s="2203"/>
      <c r="K81" s="2471"/>
      <c r="L81" s="124"/>
    </row>
    <row r="82" spans="1:12" ht="15.75" x14ac:dyDescent="0.25">
      <c r="A82" s="2201"/>
      <c r="B82" s="2202"/>
      <c r="C82" s="2203"/>
      <c r="D82" s="258">
        <f t="shared" si="1"/>
        <v>0</v>
      </c>
      <c r="E82" s="2203"/>
      <c r="F82" s="2203"/>
      <c r="G82" s="2203"/>
      <c r="H82" s="2203"/>
      <c r="I82" s="2203"/>
      <c r="J82" s="2203"/>
      <c r="K82" s="2471"/>
      <c r="L82" s="124"/>
    </row>
    <row r="83" spans="1:12" ht="15.75" x14ac:dyDescent="0.25">
      <c r="A83" s="2201"/>
      <c r="B83" s="2202"/>
      <c r="C83" s="2203"/>
      <c r="D83" s="258">
        <f t="shared" si="1"/>
        <v>0</v>
      </c>
      <c r="E83" s="2203"/>
      <c r="F83" s="2203"/>
      <c r="G83" s="2203"/>
      <c r="H83" s="2203"/>
      <c r="I83" s="2203"/>
      <c r="J83" s="2203"/>
      <c r="K83" s="2471"/>
      <c r="L83" s="124"/>
    </row>
    <row r="84" spans="1:12" ht="15.75" x14ac:dyDescent="0.25">
      <c r="A84" s="2201"/>
      <c r="B84" s="2202"/>
      <c r="C84" s="2203"/>
      <c r="D84" s="258">
        <f t="shared" si="1"/>
        <v>0</v>
      </c>
      <c r="E84" s="2203"/>
      <c r="F84" s="2203"/>
      <c r="G84" s="2203"/>
      <c r="H84" s="2203"/>
      <c r="I84" s="2203"/>
      <c r="J84" s="2203"/>
      <c r="K84" s="2471"/>
      <c r="L84" s="124"/>
    </row>
    <row r="85" spans="1:12" ht="15.75" x14ac:dyDescent="0.25">
      <c r="A85" s="2201"/>
      <c r="B85" s="2202"/>
      <c r="C85" s="2203"/>
      <c r="D85" s="258">
        <f t="shared" si="1"/>
        <v>0</v>
      </c>
      <c r="E85" s="2203"/>
      <c r="F85" s="2203"/>
      <c r="G85" s="2203"/>
      <c r="H85" s="2203"/>
      <c r="I85" s="2203"/>
      <c r="J85" s="2203"/>
      <c r="K85" s="2471"/>
      <c r="L85" s="124"/>
    </row>
    <row r="86" spans="1:12" ht="15.75" x14ac:dyDescent="0.25">
      <c r="A86" s="2201"/>
      <c r="B86" s="2202"/>
      <c r="C86" s="2203"/>
      <c r="D86" s="258">
        <f t="shared" si="1"/>
        <v>0</v>
      </c>
      <c r="E86" s="2203"/>
      <c r="F86" s="2203"/>
      <c r="G86" s="2203"/>
      <c r="H86" s="2203"/>
      <c r="I86" s="2203"/>
      <c r="J86" s="2203"/>
      <c r="K86" s="2471"/>
      <c r="L86" s="124"/>
    </row>
    <row r="87" spans="1:12" ht="15.75" x14ac:dyDescent="0.25">
      <c r="A87" s="2201"/>
      <c r="B87" s="2202"/>
      <c r="C87" s="2203"/>
      <c r="D87" s="258">
        <f t="shared" si="1"/>
        <v>0</v>
      </c>
      <c r="E87" s="2203"/>
      <c r="F87" s="2203"/>
      <c r="G87" s="2203"/>
      <c r="H87" s="2203"/>
      <c r="I87" s="2203"/>
      <c r="J87" s="2203"/>
      <c r="K87" s="2471"/>
      <c r="L87" s="124"/>
    </row>
    <row r="88" spans="1:12" ht="15.75" x14ac:dyDescent="0.25">
      <c r="A88" s="2201"/>
      <c r="B88" s="2202"/>
      <c r="C88" s="2203"/>
      <c r="D88" s="258">
        <f t="shared" si="1"/>
        <v>0</v>
      </c>
      <c r="E88" s="2203"/>
      <c r="F88" s="2203"/>
      <c r="G88" s="2203"/>
      <c r="H88" s="2203"/>
      <c r="I88" s="2203"/>
      <c r="J88" s="2203"/>
      <c r="K88" s="2471"/>
      <c r="L88" s="124"/>
    </row>
    <row r="89" spans="1:12" ht="15.75" x14ac:dyDescent="0.25">
      <c r="A89" s="2201"/>
      <c r="B89" s="2202"/>
      <c r="C89" s="2203"/>
      <c r="D89" s="258">
        <f t="shared" si="1"/>
        <v>0</v>
      </c>
      <c r="E89" s="2203"/>
      <c r="F89" s="2203"/>
      <c r="G89" s="2203"/>
      <c r="H89" s="2203"/>
      <c r="I89" s="2203"/>
      <c r="J89" s="2203"/>
      <c r="K89" s="2471"/>
      <c r="L89" s="124"/>
    </row>
    <row r="90" spans="1:12" ht="15.75" x14ac:dyDescent="0.25">
      <c r="A90" s="2201"/>
      <c r="B90" s="2202"/>
      <c r="C90" s="2203"/>
      <c r="D90" s="258">
        <f t="shared" si="1"/>
        <v>0</v>
      </c>
      <c r="E90" s="2203"/>
      <c r="F90" s="2203"/>
      <c r="G90" s="2203"/>
      <c r="H90" s="2203"/>
      <c r="I90" s="2203"/>
      <c r="J90" s="2203"/>
      <c r="K90" s="2471"/>
      <c r="L90" s="124"/>
    </row>
    <row r="91" spans="1:12" ht="15.75" x14ac:dyDescent="0.25">
      <c r="A91" s="2201"/>
      <c r="B91" s="2202"/>
      <c r="C91" s="2203"/>
      <c r="D91" s="258">
        <f t="shared" si="1"/>
        <v>0</v>
      </c>
      <c r="E91" s="2203"/>
      <c r="F91" s="2203"/>
      <c r="G91" s="2203"/>
      <c r="H91" s="2203"/>
      <c r="I91" s="2203"/>
      <c r="J91" s="2203"/>
      <c r="K91" s="2471"/>
      <c r="L91" s="124"/>
    </row>
    <row r="92" spans="1:12" ht="15.75" x14ac:dyDescent="0.25">
      <c r="A92" s="2201"/>
      <c r="B92" s="2202"/>
      <c r="C92" s="2203"/>
      <c r="D92" s="258">
        <f t="shared" si="1"/>
        <v>0</v>
      </c>
      <c r="E92" s="2203"/>
      <c r="F92" s="2203"/>
      <c r="G92" s="2203"/>
      <c r="H92" s="2203"/>
      <c r="I92" s="2203"/>
      <c r="J92" s="2203"/>
      <c r="K92" s="2471"/>
      <c r="L92" s="124"/>
    </row>
    <row r="93" spans="1:12" ht="15.75" x14ac:dyDescent="0.25">
      <c r="A93" s="2201"/>
      <c r="B93" s="2202"/>
      <c r="C93" s="2203"/>
      <c r="D93" s="258">
        <f t="shared" si="1"/>
        <v>0</v>
      </c>
      <c r="E93" s="2203"/>
      <c r="F93" s="2203"/>
      <c r="G93" s="2203"/>
      <c r="H93" s="2203"/>
      <c r="I93" s="2203"/>
      <c r="J93" s="2203"/>
      <c r="K93" s="2471"/>
      <c r="L93" s="124"/>
    </row>
    <row r="94" spans="1:12" ht="15.75" x14ac:dyDescent="0.25">
      <c r="A94" s="2201"/>
      <c r="B94" s="2202"/>
      <c r="C94" s="2203"/>
      <c r="D94" s="258">
        <f t="shared" si="1"/>
        <v>0</v>
      </c>
      <c r="E94" s="2203"/>
      <c r="F94" s="2203"/>
      <c r="G94" s="2203"/>
      <c r="H94" s="2203"/>
      <c r="I94" s="2203"/>
      <c r="J94" s="2203"/>
      <c r="K94" s="2471"/>
      <c r="L94" s="124"/>
    </row>
    <row r="95" spans="1:12" ht="15.75" x14ac:dyDescent="0.25">
      <c r="A95" s="2201"/>
      <c r="B95" s="2202"/>
      <c r="C95" s="2203"/>
      <c r="D95" s="258">
        <f t="shared" si="1"/>
        <v>0</v>
      </c>
      <c r="E95" s="2203"/>
      <c r="F95" s="2203"/>
      <c r="G95" s="2203"/>
      <c r="H95" s="2203"/>
      <c r="I95" s="2203"/>
      <c r="J95" s="2203"/>
      <c r="K95" s="2471"/>
      <c r="L95" s="124"/>
    </row>
    <row r="96" spans="1:12" ht="15.75" x14ac:dyDescent="0.25">
      <c r="A96" s="2201"/>
      <c r="B96" s="2202"/>
      <c r="C96" s="2203"/>
      <c r="D96" s="258">
        <f t="shared" si="1"/>
        <v>0</v>
      </c>
      <c r="E96" s="2203"/>
      <c r="F96" s="2203"/>
      <c r="G96" s="2203"/>
      <c r="H96" s="2203"/>
      <c r="I96" s="2203"/>
      <c r="J96" s="2203"/>
      <c r="K96" s="2471"/>
      <c r="L96" s="124"/>
    </row>
    <row r="97" spans="1:12" ht="15.75" x14ac:dyDescent="0.25">
      <c r="A97" s="2201"/>
      <c r="B97" s="2202"/>
      <c r="C97" s="2203"/>
      <c r="D97" s="258">
        <f t="shared" si="1"/>
        <v>0</v>
      </c>
      <c r="E97" s="2203"/>
      <c r="F97" s="2203"/>
      <c r="G97" s="2203"/>
      <c r="H97" s="2203"/>
      <c r="I97" s="2203"/>
      <c r="J97" s="2203"/>
      <c r="K97" s="2471"/>
      <c r="L97" s="124"/>
    </row>
    <row r="98" spans="1:12" ht="15.75" x14ac:dyDescent="0.25">
      <c r="A98" s="2201"/>
      <c r="B98" s="2202"/>
      <c r="C98" s="2203"/>
      <c r="D98" s="258">
        <f t="shared" si="1"/>
        <v>0</v>
      </c>
      <c r="E98" s="2203"/>
      <c r="F98" s="2203"/>
      <c r="G98" s="2203"/>
      <c r="H98" s="2203"/>
      <c r="I98" s="2203"/>
      <c r="J98" s="2203"/>
      <c r="K98" s="2471"/>
      <c r="L98" s="124"/>
    </row>
    <row r="99" spans="1:12" ht="15.75" x14ac:dyDescent="0.25">
      <c r="A99" s="2201"/>
      <c r="B99" s="2202"/>
      <c r="C99" s="2203"/>
      <c r="D99" s="258">
        <f t="shared" si="1"/>
        <v>0</v>
      </c>
      <c r="E99" s="2203"/>
      <c r="F99" s="2203"/>
      <c r="G99" s="2203"/>
      <c r="H99" s="2203"/>
      <c r="I99" s="2203"/>
      <c r="J99" s="2203"/>
      <c r="K99" s="2471"/>
      <c r="L99" s="124"/>
    </row>
    <row r="100" spans="1:12" ht="15.75" x14ac:dyDescent="0.25">
      <c r="A100" s="2201"/>
      <c r="B100" s="2202"/>
      <c r="C100" s="2203"/>
      <c r="D100" s="258">
        <f t="shared" si="1"/>
        <v>0</v>
      </c>
      <c r="E100" s="2203"/>
      <c r="F100" s="2203"/>
      <c r="G100" s="2203"/>
      <c r="H100" s="2203"/>
      <c r="I100" s="2203"/>
      <c r="J100" s="2203"/>
      <c r="K100" s="2471"/>
      <c r="L100" s="124"/>
    </row>
    <row r="101" spans="1:12" ht="15.75" x14ac:dyDescent="0.25">
      <c r="A101" s="2201"/>
      <c r="B101" s="2202"/>
      <c r="C101" s="2203"/>
      <c r="D101" s="258">
        <f t="shared" si="1"/>
        <v>0</v>
      </c>
      <c r="E101" s="2203"/>
      <c r="F101" s="2203"/>
      <c r="G101" s="2203"/>
      <c r="H101" s="2203"/>
      <c r="I101" s="2203"/>
      <c r="J101" s="2203"/>
      <c r="K101" s="2471"/>
      <c r="L101" s="124"/>
    </row>
    <row r="102" spans="1:12" ht="15.75" x14ac:dyDescent="0.25">
      <c r="A102" s="2201"/>
      <c r="B102" s="2202"/>
      <c r="C102" s="2203"/>
      <c r="D102" s="258">
        <f t="shared" si="1"/>
        <v>0</v>
      </c>
      <c r="E102" s="2203"/>
      <c r="F102" s="2203"/>
      <c r="G102" s="2203"/>
      <c r="H102" s="2203"/>
      <c r="I102" s="2203"/>
      <c r="J102" s="2203"/>
      <c r="K102" s="2471"/>
      <c r="L102" s="124"/>
    </row>
    <row r="103" spans="1:12" ht="15.75" x14ac:dyDescent="0.25">
      <c r="A103" s="2201"/>
      <c r="B103" s="2202"/>
      <c r="C103" s="2203"/>
      <c r="D103" s="258">
        <f t="shared" si="1"/>
        <v>0</v>
      </c>
      <c r="E103" s="2203"/>
      <c r="F103" s="2203"/>
      <c r="G103" s="2203"/>
      <c r="H103" s="2203"/>
      <c r="I103" s="2203"/>
      <c r="J103" s="2203"/>
      <c r="K103" s="2471"/>
      <c r="L103" s="124"/>
    </row>
    <row r="104" spans="1:12" ht="15.75" x14ac:dyDescent="0.25">
      <c r="A104" s="2201"/>
      <c r="B104" s="2202"/>
      <c r="C104" s="2203"/>
      <c r="D104" s="258">
        <f t="shared" si="1"/>
        <v>0</v>
      </c>
      <c r="E104" s="2203"/>
      <c r="F104" s="2203"/>
      <c r="G104" s="2203"/>
      <c r="H104" s="2203"/>
      <c r="I104" s="2203"/>
      <c r="J104" s="2203"/>
      <c r="K104" s="2471"/>
      <c r="L104" s="124"/>
    </row>
    <row r="105" spans="1:12" ht="15.75" x14ac:dyDescent="0.25">
      <c r="A105" s="2201"/>
      <c r="B105" s="2202"/>
      <c r="C105" s="2203"/>
      <c r="D105" s="258">
        <f t="shared" si="1"/>
        <v>0</v>
      </c>
      <c r="E105" s="2203"/>
      <c r="F105" s="2203"/>
      <c r="G105" s="2203"/>
      <c r="H105" s="2203"/>
      <c r="I105" s="2203"/>
      <c r="J105" s="2203"/>
      <c r="K105" s="2471"/>
      <c r="L105" s="124"/>
    </row>
    <row r="106" spans="1:12" ht="15.75" x14ac:dyDescent="0.25">
      <c r="A106" s="2201"/>
      <c r="B106" s="2202"/>
      <c r="C106" s="2203"/>
      <c r="D106" s="258">
        <f t="shared" si="1"/>
        <v>0</v>
      </c>
      <c r="E106" s="2203"/>
      <c r="F106" s="2203"/>
      <c r="G106" s="2203"/>
      <c r="H106" s="2203"/>
      <c r="I106" s="2203"/>
      <c r="J106" s="2203"/>
      <c r="K106" s="2471"/>
      <c r="L106" s="124"/>
    </row>
    <row r="107" spans="1:12" ht="15.75" x14ac:dyDescent="0.25">
      <c r="A107" s="2201"/>
      <c r="B107" s="2202"/>
      <c r="C107" s="2203"/>
      <c r="D107" s="258">
        <f t="shared" si="1"/>
        <v>0</v>
      </c>
      <c r="E107" s="2203"/>
      <c r="F107" s="2203"/>
      <c r="G107" s="2203"/>
      <c r="H107" s="2203"/>
      <c r="I107" s="2203"/>
      <c r="J107" s="2203"/>
      <c r="K107" s="2471"/>
      <c r="L107" s="124"/>
    </row>
    <row r="108" spans="1:12" ht="15.75" x14ac:dyDescent="0.25">
      <c r="A108" s="2201"/>
      <c r="B108" s="2202"/>
      <c r="C108" s="2203"/>
      <c r="D108" s="258">
        <f t="shared" si="1"/>
        <v>0</v>
      </c>
      <c r="E108" s="2203"/>
      <c r="F108" s="2203"/>
      <c r="G108" s="2203"/>
      <c r="H108" s="2203"/>
      <c r="I108" s="2203"/>
      <c r="J108" s="2203"/>
      <c r="K108" s="2471"/>
      <c r="L108" s="124"/>
    </row>
    <row r="109" spans="1:12" ht="15.75" x14ac:dyDescent="0.25">
      <c r="A109" s="2201"/>
      <c r="B109" s="2202"/>
      <c r="C109" s="2203"/>
      <c r="D109" s="258">
        <f t="shared" si="1"/>
        <v>0</v>
      </c>
      <c r="E109" s="2203"/>
      <c r="F109" s="2203"/>
      <c r="G109" s="2203"/>
      <c r="H109" s="2203"/>
      <c r="I109" s="2203"/>
      <c r="J109" s="2203"/>
      <c r="K109" s="2471"/>
      <c r="L109" s="124"/>
    </row>
    <row r="110" spans="1:12" ht="15.75" x14ac:dyDescent="0.25">
      <c r="A110" s="2201"/>
      <c r="B110" s="2202"/>
      <c r="C110" s="2203"/>
      <c r="D110" s="258">
        <f t="shared" si="1"/>
        <v>0</v>
      </c>
      <c r="E110" s="2203"/>
      <c r="F110" s="2203"/>
      <c r="G110" s="2203"/>
      <c r="H110" s="2203"/>
      <c r="I110" s="2203"/>
      <c r="J110" s="2203"/>
      <c r="K110" s="2471"/>
      <c r="L110" s="124"/>
    </row>
    <row r="111" spans="1:12" ht="15.75" x14ac:dyDescent="0.25">
      <c r="A111" s="2201"/>
      <c r="B111" s="2202"/>
      <c r="C111" s="2203"/>
      <c r="D111" s="258">
        <f t="shared" si="1"/>
        <v>0</v>
      </c>
      <c r="E111" s="2203"/>
      <c r="F111" s="2203"/>
      <c r="G111" s="2203"/>
      <c r="H111" s="2203"/>
      <c r="I111" s="2203"/>
      <c r="J111" s="2203"/>
      <c r="K111" s="2471"/>
      <c r="L111" s="124"/>
    </row>
    <row r="112" spans="1:12" ht="15.75" x14ac:dyDescent="0.25">
      <c r="A112" s="2201"/>
      <c r="B112" s="2202"/>
      <c r="C112" s="2203"/>
      <c r="D112" s="258">
        <f t="shared" si="1"/>
        <v>0</v>
      </c>
      <c r="E112" s="2203"/>
      <c r="F112" s="2203"/>
      <c r="G112" s="2203"/>
      <c r="H112" s="2203"/>
      <c r="I112" s="2203"/>
      <c r="J112" s="2203"/>
      <c r="K112" s="2471"/>
      <c r="L112" s="124"/>
    </row>
    <row r="113" spans="1:12" ht="15.75" x14ac:dyDescent="0.25">
      <c r="A113" s="2201"/>
      <c r="B113" s="2202"/>
      <c r="C113" s="2203"/>
      <c r="D113" s="258">
        <f t="shared" si="1"/>
        <v>0</v>
      </c>
      <c r="E113" s="2203"/>
      <c r="F113" s="2203"/>
      <c r="G113" s="2203"/>
      <c r="H113" s="2203"/>
      <c r="I113" s="2203"/>
      <c r="J113" s="2203"/>
      <c r="K113" s="2471"/>
      <c r="L113" s="124"/>
    </row>
    <row r="114" spans="1:12" ht="15.75" x14ac:dyDescent="0.25">
      <c r="A114" s="2201"/>
      <c r="B114" s="2202"/>
      <c r="C114" s="2203"/>
      <c r="D114" s="258">
        <f t="shared" si="1"/>
        <v>0</v>
      </c>
      <c r="E114" s="2203"/>
      <c r="F114" s="2203"/>
      <c r="G114" s="2203"/>
      <c r="H114" s="2203"/>
      <c r="I114" s="2203"/>
      <c r="J114" s="2203"/>
      <c r="K114" s="2471"/>
      <c r="L114" s="124"/>
    </row>
    <row r="115" spans="1:12" ht="15.75" x14ac:dyDescent="0.25">
      <c r="A115" s="2201"/>
      <c r="B115" s="2202"/>
      <c r="C115" s="2203"/>
      <c r="D115" s="258">
        <f t="shared" si="1"/>
        <v>0</v>
      </c>
      <c r="E115" s="2203"/>
      <c r="F115" s="2203"/>
      <c r="G115" s="2203"/>
      <c r="H115" s="2203"/>
      <c r="I115" s="2203"/>
      <c r="J115" s="2203"/>
      <c r="K115" s="2471"/>
      <c r="L115" s="124"/>
    </row>
    <row r="116" spans="1:12" ht="15.75" x14ac:dyDescent="0.25">
      <c r="A116" s="2201"/>
      <c r="B116" s="2202"/>
      <c r="C116" s="2203"/>
      <c r="D116" s="258">
        <f t="shared" si="1"/>
        <v>0</v>
      </c>
      <c r="E116" s="2203"/>
      <c r="F116" s="2203"/>
      <c r="G116" s="2203"/>
      <c r="H116" s="2203"/>
      <c r="I116" s="2203"/>
      <c r="J116" s="2203"/>
      <c r="K116" s="2471"/>
      <c r="L116" s="124"/>
    </row>
    <row r="117" spans="1:12" ht="15.75" x14ac:dyDescent="0.25">
      <c r="A117" s="2201"/>
      <c r="B117" s="2202"/>
      <c r="C117" s="2203"/>
      <c r="D117" s="258">
        <f t="shared" si="1"/>
        <v>0</v>
      </c>
      <c r="E117" s="2203"/>
      <c r="F117" s="2203"/>
      <c r="G117" s="2203"/>
      <c r="H117" s="2203"/>
      <c r="I117" s="2203"/>
      <c r="J117" s="2203"/>
      <c r="K117" s="2471"/>
      <c r="L117" s="124"/>
    </row>
    <row r="118" spans="1:12" ht="15.75" x14ac:dyDescent="0.25">
      <c r="A118" s="2201"/>
      <c r="B118" s="2202"/>
      <c r="C118" s="2203"/>
      <c r="D118" s="258">
        <f t="shared" si="1"/>
        <v>0</v>
      </c>
      <c r="E118" s="2203"/>
      <c r="F118" s="2203"/>
      <c r="G118" s="2203"/>
      <c r="H118" s="2203"/>
      <c r="I118" s="2203"/>
      <c r="J118" s="2203"/>
      <c r="K118" s="2471"/>
      <c r="L118" s="124"/>
    </row>
    <row r="119" spans="1:12" ht="15.75" x14ac:dyDescent="0.25">
      <c r="A119" s="2201"/>
      <c r="B119" s="2202"/>
      <c r="C119" s="2203"/>
      <c r="D119" s="258">
        <f t="shared" si="1"/>
        <v>0</v>
      </c>
      <c r="E119" s="2203"/>
      <c r="F119" s="2203"/>
      <c r="G119" s="2203"/>
      <c r="H119" s="2203"/>
      <c r="I119" s="2203"/>
      <c r="J119" s="2203"/>
      <c r="K119" s="2471"/>
      <c r="L119" s="124"/>
    </row>
    <row r="120" spans="1:12" ht="15.75" x14ac:dyDescent="0.25">
      <c r="A120" s="2201"/>
      <c r="B120" s="2202"/>
      <c r="C120" s="2203"/>
      <c r="D120" s="258">
        <f t="shared" si="1"/>
        <v>0</v>
      </c>
      <c r="E120" s="2203"/>
      <c r="F120" s="2203"/>
      <c r="G120" s="2203"/>
      <c r="H120" s="2203"/>
      <c r="I120" s="2203"/>
      <c r="J120" s="2203"/>
      <c r="K120" s="2471"/>
      <c r="L120" s="124"/>
    </row>
    <row r="121" spans="1:12" ht="15.75" x14ac:dyDescent="0.25">
      <c r="A121" s="2201"/>
      <c r="B121" s="2202"/>
      <c r="C121" s="2203"/>
      <c r="D121" s="258">
        <f t="shared" si="1"/>
        <v>0</v>
      </c>
      <c r="E121" s="2203"/>
      <c r="F121" s="2203"/>
      <c r="G121" s="2203"/>
      <c r="H121" s="2203"/>
      <c r="I121" s="2203"/>
      <c r="J121" s="2203"/>
      <c r="K121" s="2471"/>
      <c r="L121" s="124"/>
    </row>
    <row r="122" spans="1:12" ht="15.75" x14ac:dyDescent="0.25">
      <c r="A122" s="2201"/>
      <c r="B122" s="2202"/>
      <c r="C122" s="2203"/>
      <c r="D122" s="258">
        <f t="shared" si="1"/>
        <v>0</v>
      </c>
      <c r="E122" s="2203"/>
      <c r="F122" s="2203"/>
      <c r="G122" s="2203"/>
      <c r="H122" s="2203"/>
      <c r="I122" s="2203"/>
      <c r="J122" s="2203"/>
      <c r="K122" s="2471"/>
      <c r="L122" s="124"/>
    </row>
    <row r="123" spans="1:12" ht="15.75" x14ac:dyDescent="0.25">
      <c r="A123" s="2201"/>
      <c r="B123" s="2202"/>
      <c r="C123" s="2203"/>
      <c r="D123" s="258">
        <f t="shared" si="1"/>
        <v>0</v>
      </c>
      <c r="E123" s="2203"/>
      <c r="F123" s="2203"/>
      <c r="G123" s="2203"/>
      <c r="H123" s="2203"/>
      <c r="I123" s="2203"/>
      <c r="J123" s="2203"/>
      <c r="K123" s="2471"/>
      <c r="L123" s="124"/>
    </row>
    <row r="124" spans="1:12" ht="15.75" x14ac:dyDescent="0.25">
      <c r="A124" s="2201"/>
      <c r="B124" s="2202"/>
      <c r="C124" s="2203"/>
      <c r="D124" s="258">
        <f t="shared" si="1"/>
        <v>0</v>
      </c>
      <c r="E124" s="2203"/>
      <c r="F124" s="2203"/>
      <c r="G124" s="2203"/>
      <c r="H124" s="2203"/>
      <c r="I124" s="2203"/>
      <c r="J124" s="2203"/>
      <c r="K124" s="2471"/>
      <c r="L124" s="124"/>
    </row>
    <row r="125" spans="1:12" ht="15.75" x14ac:dyDescent="0.25">
      <c r="A125" s="2201"/>
      <c r="B125" s="2202"/>
      <c r="C125" s="2203"/>
      <c r="D125" s="258">
        <f t="shared" si="1"/>
        <v>0</v>
      </c>
      <c r="E125" s="2203"/>
      <c r="F125" s="2203"/>
      <c r="G125" s="2203"/>
      <c r="H125" s="2203"/>
      <c r="I125" s="2203"/>
      <c r="J125" s="2203"/>
      <c r="K125" s="2471"/>
      <c r="L125" s="124"/>
    </row>
    <row r="126" spans="1:12" ht="15.75" x14ac:dyDescent="0.25">
      <c r="A126" s="2201"/>
      <c r="B126" s="2202"/>
      <c r="C126" s="2203"/>
      <c r="D126" s="258">
        <f t="shared" si="1"/>
        <v>0</v>
      </c>
      <c r="E126" s="2203"/>
      <c r="F126" s="2203"/>
      <c r="G126" s="2203"/>
      <c r="H126" s="2203"/>
      <c r="I126" s="2203"/>
      <c r="J126" s="2203"/>
      <c r="K126" s="2471"/>
      <c r="L126" s="124"/>
    </row>
    <row r="127" spans="1:12" ht="15.75" x14ac:dyDescent="0.25">
      <c r="A127" s="2201"/>
      <c r="B127" s="2202"/>
      <c r="C127" s="2203"/>
      <c r="D127" s="258">
        <f t="shared" si="1"/>
        <v>0</v>
      </c>
      <c r="E127" s="2203"/>
      <c r="F127" s="2203"/>
      <c r="G127" s="2203"/>
      <c r="H127" s="2203"/>
      <c r="I127" s="2203"/>
      <c r="J127" s="2203"/>
      <c r="K127" s="2471"/>
      <c r="L127" s="124"/>
    </row>
    <row r="128" spans="1:12" ht="15.75" x14ac:dyDescent="0.25">
      <c r="A128" s="2201"/>
      <c r="B128" s="2202"/>
      <c r="C128" s="2203"/>
      <c r="D128" s="258">
        <f t="shared" si="1"/>
        <v>0</v>
      </c>
      <c r="E128" s="2203"/>
      <c r="F128" s="2203"/>
      <c r="G128" s="2203"/>
      <c r="H128" s="2203"/>
      <c r="I128" s="2203"/>
      <c r="J128" s="2203"/>
      <c r="K128" s="2471"/>
      <c r="L128" s="124"/>
    </row>
    <row r="129" spans="1:12" ht="15.75" x14ac:dyDescent="0.25">
      <c r="A129" s="2201"/>
      <c r="B129" s="2202"/>
      <c r="C129" s="2203"/>
      <c r="D129" s="258">
        <f t="shared" si="1"/>
        <v>0</v>
      </c>
      <c r="E129" s="2203"/>
      <c r="F129" s="2203"/>
      <c r="G129" s="2203"/>
      <c r="H129" s="2203"/>
      <c r="I129" s="2203"/>
      <c r="J129" s="2203"/>
      <c r="K129" s="2471"/>
      <c r="L129" s="124"/>
    </row>
    <row r="130" spans="1:12" ht="15.75" x14ac:dyDescent="0.25">
      <c r="A130" s="2201"/>
      <c r="B130" s="2202"/>
      <c r="C130" s="2203"/>
      <c r="D130" s="258">
        <f t="shared" si="1"/>
        <v>0</v>
      </c>
      <c r="E130" s="2203"/>
      <c r="F130" s="2203"/>
      <c r="G130" s="2203"/>
      <c r="H130" s="2203"/>
      <c r="I130" s="2203"/>
      <c r="J130" s="2203"/>
      <c r="K130" s="2471"/>
      <c r="L130" s="124"/>
    </row>
    <row r="131" spans="1:12" ht="15.75" x14ac:dyDescent="0.25">
      <c r="A131" s="2201"/>
      <c r="B131" s="2202"/>
      <c r="C131" s="2203"/>
      <c r="D131" s="258">
        <f t="shared" si="1"/>
        <v>0</v>
      </c>
      <c r="E131" s="2203"/>
      <c r="F131" s="2203"/>
      <c r="G131" s="2203"/>
      <c r="H131" s="2203"/>
      <c r="I131" s="2203"/>
      <c r="J131" s="2203"/>
      <c r="K131" s="2471"/>
      <c r="L131" s="124"/>
    </row>
    <row r="132" spans="1:12" ht="15.75" x14ac:dyDescent="0.25">
      <c r="A132" s="2201"/>
      <c r="B132" s="2202"/>
      <c r="C132" s="2203"/>
      <c r="D132" s="258">
        <f t="shared" si="1"/>
        <v>0</v>
      </c>
      <c r="E132" s="2203"/>
      <c r="F132" s="2203"/>
      <c r="G132" s="2203"/>
      <c r="H132" s="2203"/>
      <c r="I132" s="2203"/>
      <c r="J132" s="2203"/>
      <c r="K132" s="2471"/>
      <c r="L132" s="124"/>
    </row>
    <row r="133" spans="1:12" ht="15.75" x14ac:dyDescent="0.25">
      <c r="A133" s="2201"/>
      <c r="B133" s="2202"/>
      <c r="C133" s="2203"/>
      <c r="D133" s="258">
        <f t="shared" si="1"/>
        <v>0</v>
      </c>
      <c r="E133" s="2203"/>
      <c r="F133" s="2203"/>
      <c r="G133" s="2203"/>
      <c r="H133" s="2203"/>
      <c r="I133" s="2203"/>
      <c r="J133" s="2203"/>
      <c r="K133" s="2471"/>
      <c r="L133" s="124"/>
    </row>
    <row r="134" spans="1:12" ht="15.75" x14ac:dyDescent="0.25">
      <c r="A134" s="2201"/>
      <c r="B134" s="2202"/>
      <c r="C134" s="2203"/>
      <c r="D134" s="258">
        <f t="shared" si="1"/>
        <v>0</v>
      </c>
      <c r="E134" s="2203"/>
      <c r="F134" s="2203"/>
      <c r="G134" s="2203"/>
      <c r="H134" s="2203"/>
      <c r="I134" s="2203"/>
      <c r="J134" s="2203"/>
      <c r="K134" s="2471"/>
      <c r="L134" s="124"/>
    </row>
    <row r="135" spans="1:12" ht="15.75" x14ac:dyDescent="0.25">
      <c r="A135" s="2201"/>
      <c r="B135" s="2202"/>
      <c r="C135" s="2203"/>
      <c r="D135" s="258">
        <f t="shared" si="1"/>
        <v>0</v>
      </c>
      <c r="E135" s="2203"/>
      <c r="F135" s="2203"/>
      <c r="G135" s="2203"/>
      <c r="H135" s="2203"/>
      <c r="I135" s="2203"/>
      <c r="J135" s="2203"/>
      <c r="K135" s="2471"/>
      <c r="L135" s="124"/>
    </row>
    <row r="136" spans="1:12" ht="15.75" x14ac:dyDescent="0.25">
      <c r="A136" s="2201"/>
      <c r="B136" s="2202"/>
      <c r="C136" s="2203"/>
      <c r="D136" s="258">
        <f t="shared" si="1"/>
        <v>0</v>
      </c>
      <c r="E136" s="2203"/>
      <c r="F136" s="2203"/>
      <c r="G136" s="2203"/>
      <c r="H136" s="2203"/>
      <c r="I136" s="2203"/>
      <c r="J136" s="2203"/>
      <c r="K136" s="2471"/>
      <c r="L136" s="124"/>
    </row>
    <row r="137" spans="1:12" ht="15.75" x14ac:dyDescent="0.25">
      <c r="A137" s="2201"/>
      <c r="B137" s="2202"/>
      <c r="C137" s="2203"/>
      <c r="D137" s="258">
        <f t="shared" si="1"/>
        <v>0</v>
      </c>
      <c r="E137" s="2203"/>
      <c r="F137" s="2203"/>
      <c r="G137" s="2203"/>
      <c r="H137" s="2203"/>
      <c r="I137" s="2203"/>
      <c r="J137" s="2203"/>
      <c r="K137" s="2471"/>
      <c r="L137" s="124"/>
    </row>
    <row r="138" spans="1:12" ht="15.75" x14ac:dyDescent="0.25">
      <c r="A138" s="2201"/>
      <c r="B138" s="2202"/>
      <c r="C138" s="2203"/>
      <c r="D138" s="258">
        <f t="shared" si="1"/>
        <v>0</v>
      </c>
      <c r="E138" s="2203"/>
      <c r="F138" s="2203"/>
      <c r="G138" s="2203"/>
      <c r="H138" s="2203"/>
      <c r="I138" s="2203"/>
      <c r="J138" s="2203"/>
      <c r="K138" s="2471"/>
      <c r="L138" s="124"/>
    </row>
    <row r="139" spans="1:12" ht="15.75" x14ac:dyDescent="0.25">
      <c r="A139" s="2201"/>
      <c r="B139" s="2202"/>
      <c r="C139" s="2203"/>
      <c r="D139" s="258">
        <f t="shared" si="1"/>
        <v>0</v>
      </c>
      <c r="E139" s="2203"/>
      <c r="F139" s="2203"/>
      <c r="G139" s="2203"/>
      <c r="H139" s="2203"/>
      <c r="I139" s="2203"/>
      <c r="J139" s="2203"/>
      <c r="K139" s="2471"/>
      <c r="L139" s="124"/>
    </row>
    <row r="140" spans="1:12" ht="15.75" x14ac:dyDescent="0.25">
      <c r="A140" s="2201"/>
      <c r="B140" s="2202"/>
      <c r="C140" s="2203"/>
      <c r="D140" s="258">
        <f t="shared" si="1"/>
        <v>0</v>
      </c>
      <c r="E140" s="2203"/>
      <c r="F140" s="2203"/>
      <c r="G140" s="2203"/>
      <c r="H140" s="2203"/>
      <c r="I140" s="2203"/>
      <c r="J140" s="2203"/>
      <c r="K140" s="2471"/>
      <c r="L140" s="124"/>
    </row>
    <row r="141" spans="1:12" ht="15.75" x14ac:dyDescent="0.25">
      <c r="A141" s="2201"/>
      <c r="B141" s="2202"/>
      <c r="C141" s="2203"/>
      <c r="D141" s="258">
        <f t="shared" ref="D141:D204" si="2">+C141*(100-E141)/100</f>
        <v>0</v>
      </c>
      <c r="E141" s="2203"/>
      <c r="F141" s="2203"/>
      <c r="G141" s="2203"/>
      <c r="H141" s="2203"/>
      <c r="I141" s="2203"/>
      <c r="J141" s="2203"/>
      <c r="K141" s="2471"/>
      <c r="L141" s="124"/>
    </row>
    <row r="142" spans="1:12" ht="15.75" x14ac:dyDescent="0.25">
      <c r="A142" s="2201"/>
      <c r="B142" s="2202"/>
      <c r="C142" s="2203"/>
      <c r="D142" s="258">
        <f t="shared" si="2"/>
        <v>0</v>
      </c>
      <c r="E142" s="2203"/>
      <c r="F142" s="2203"/>
      <c r="G142" s="2203"/>
      <c r="H142" s="2203"/>
      <c r="I142" s="2203"/>
      <c r="J142" s="2203"/>
      <c r="K142" s="2471"/>
      <c r="L142" s="124"/>
    </row>
    <row r="143" spans="1:12" ht="15.75" x14ac:dyDescent="0.25">
      <c r="A143" s="2201"/>
      <c r="B143" s="2202"/>
      <c r="C143" s="2203"/>
      <c r="D143" s="258">
        <f t="shared" si="2"/>
        <v>0</v>
      </c>
      <c r="E143" s="2203"/>
      <c r="F143" s="2203"/>
      <c r="G143" s="2203"/>
      <c r="H143" s="2203"/>
      <c r="I143" s="2203"/>
      <c r="J143" s="2203"/>
      <c r="K143" s="2471"/>
      <c r="L143" s="124"/>
    </row>
    <row r="144" spans="1:12" ht="15.75" x14ac:dyDescent="0.25">
      <c r="A144" s="2201"/>
      <c r="B144" s="2202"/>
      <c r="C144" s="2203"/>
      <c r="D144" s="258">
        <f t="shared" si="2"/>
        <v>0</v>
      </c>
      <c r="E144" s="2203"/>
      <c r="F144" s="2203"/>
      <c r="G144" s="2203"/>
      <c r="H144" s="2203"/>
      <c r="I144" s="2203"/>
      <c r="J144" s="2203"/>
      <c r="K144" s="2471"/>
      <c r="L144" s="124"/>
    </row>
    <row r="145" spans="1:12" ht="15.75" x14ac:dyDescent="0.25">
      <c r="A145" s="2201"/>
      <c r="B145" s="2202"/>
      <c r="C145" s="2203"/>
      <c r="D145" s="258">
        <f t="shared" si="2"/>
        <v>0</v>
      </c>
      <c r="E145" s="2203"/>
      <c r="F145" s="2203"/>
      <c r="G145" s="2203"/>
      <c r="H145" s="2203"/>
      <c r="I145" s="2203"/>
      <c r="J145" s="2203"/>
      <c r="K145" s="2471"/>
      <c r="L145" s="124"/>
    </row>
    <row r="146" spans="1:12" ht="15.75" x14ac:dyDescent="0.25">
      <c r="A146" s="2201"/>
      <c r="B146" s="2202"/>
      <c r="C146" s="2203"/>
      <c r="D146" s="258">
        <f t="shared" si="2"/>
        <v>0</v>
      </c>
      <c r="E146" s="2203"/>
      <c r="F146" s="2203"/>
      <c r="G146" s="2203"/>
      <c r="H146" s="2203"/>
      <c r="I146" s="2203"/>
      <c r="J146" s="2203"/>
      <c r="K146" s="2471"/>
      <c r="L146" s="124"/>
    </row>
    <row r="147" spans="1:12" ht="15.75" x14ac:dyDescent="0.25">
      <c r="A147" s="2201"/>
      <c r="B147" s="2202"/>
      <c r="C147" s="2203"/>
      <c r="D147" s="258">
        <f t="shared" si="2"/>
        <v>0</v>
      </c>
      <c r="E147" s="2203"/>
      <c r="F147" s="2203"/>
      <c r="G147" s="2203"/>
      <c r="H147" s="2203"/>
      <c r="I147" s="2203"/>
      <c r="J147" s="2203"/>
      <c r="K147" s="2471"/>
      <c r="L147" s="124"/>
    </row>
    <row r="148" spans="1:12" ht="15.75" x14ac:dyDescent="0.25">
      <c r="A148" s="2201"/>
      <c r="B148" s="2202"/>
      <c r="C148" s="2203"/>
      <c r="D148" s="258">
        <f t="shared" si="2"/>
        <v>0</v>
      </c>
      <c r="E148" s="2203"/>
      <c r="F148" s="2203"/>
      <c r="G148" s="2203"/>
      <c r="H148" s="2203"/>
      <c r="I148" s="2203"/>
      <c r="J148" s="2203"/>
      <c r="K148" s="2471"/>
      <c r="L148" s="124"/>
    </row>
    <row r="149" spans="1:12" ht="15.75" x14ac:dyDescent="0.25">
      <c r="A149" s="2201"/>
      <c r="B149" s="2202"/>
      <c r="C149" s="2203"/>
      <c r="D149" s="258">
        <f t="shared" si="2"/>
        <v>0</v>
      </c>
      <c r="E149" s="2203"/>
      <c r="F149" s="2203"/>
      <c r="G149" s="2203"/>
      <c r="H149" s="2203"/>
      <c r="I149" s="2203"/>
      <c r="J149" s="2203"/>
      <c r="K149" s="2471"/>
      <c r="L149" s="124"/>
    </row>
    <row r="150" spans="1:12" ht="15.75" x14ac:dyDescent="0.25">
      <c r="A150" s="2201"/>
      <c r="B150" s="2202"/>
      <c r="C150" s="2203"/>
      <c r="D150" s="258">
        <f t="shared" si="2"/>
        <v>0</v>
      </c>
      <c r="E150" s="2203"/>
      <c r="F150" s="2203"/>
      <c r="G150" s="2203"/>
      <c r="H150" s="2203"/>
      <c r="I150" s="2203"/>
      <c r="J150" s="2203"/>
      <c r="K150" s="2471"/>
      <c r="L150" s="124"/>
    </row>
    <row r="151" spans="1:12" ht="15.75" x14ac:dyDescent="0.25">
      <c r="A151" s="2201"/>
      <c r="B151" s="2202"/>
      <c r="C151" s="2203"/>
      <c r="D151" s="258">
        <f t="shared" si="2"/>
        <v>0</v>
      </c>
      <c r="E151" s="2203"/>
      <c r="F151" s="2203"/>
      <c r="G151" s="2203"/>
      <c r="H151" s="2203"/>
      <c r="I151" s="2203"/>
      <c r="J151" s="2203"/>
      <c r="K151" s="2471"/>
      <c r="L151" s="124"/>
    </row>
    <row r="152" spans="1:12" ht="15.75" x14ac:dyDescent="0.25">
      <c r="A152" s="2201"/>
      <c r="B152" s="2202"/>
      <c r="C152" s="2203"/>
      <c r="D152" s="258">
        <f t="shared" si="2"/>
        <v>0</v>
      </c>
      <c r="E152" s="2203"/>
      <c r="F152" s="2203"/>
      <c r="G152" s="2203"/>
      <c r="H152" s="2203"/>
      <c r="I152" s="2203"/>
      <c r="J152" s="2203"/>
      <c r="K152" s="2471"/>
      <c r="L152" s="124"/>
    </row>
    <row r="153" spans="1:12" ht="15.75" x14ac:dyDescent="0.25">
      <c r="A153" s="2201"/>
      <c r="B153" s="2202"/>
      <c r="C153" s="2203"/>
      <c r="D153" s="258">
        <f t="shared" si="2"/>
        <v>0</v>
      </c>
      <c r="E153" s="2203"/>
      <c r="F153" s="2203"/>
      <c r="G153" s="2203"/>
      <c r="H153" s="2203"/>
      <c r="I153" s="2203"/>
      <c r="J153" s="2203"/>
      <c r="K153" s="2471"/>
      <c r="L153" s="124"/>
    </row>
    <row r="154" spans="1:12" ht="15.75" x14ac:dyDescent="0.25">
      <c r="A154" s="2201"/>
      <c r="B154" s="2202"/>
      <c r="C154" s="2203"/>
      <c r="D154" s="258">
        <f t="shared" si="2"/>
        <v>0</v>
      </c>
      <c r="E154" s="2203"/>
      <c r="F154" s="2203"/>
      <c r="G154" s="2203"/>
      <c r="H154" s="2203"/>
      <c r="I154" s="2203"/>
      <c r="J154" s="2203"/>
      <c r="K154" s="2471"/>
      <c r="L154" s="124"/>
    </row>
    <row r="155" spans="1:12" ht="15.75" x14ac:dyDescent="0.25">
      <c r="A155" s="2201"/>
      <c r="B155" s="2202"/>
      <c r="C155" s="2203"/>
      <c r="D155" s="258">
        <f t="shared" si="2"/>
        <v>0</v>
      </c>
      <c r="E155" s="2203"/>
      <c r="F155" s="2203"/>
      <c r="G155" s="2203"/>
      <c r="H155" s="2203"/>
      <c r="I155" s="2203"/>
      <c r="J155" s="2203"/>
      <c r="K155" s="2471"/>
      <c r="L155" s="124"/>
    </row>
    <row r="156" spans="1:12" ht="15.75" x14ac:dyDescent="0.25">
      <c r="A156" s="2201"/>
      <c r="B156" s="2202"/>
      <c r="C156" s="2203"/>
      <c r="D156" s="258">
        <f t="shared" si="2"/>
        <v>0</v>
      </c>
      <c r="E156" s="2203"/>
      <c r="F156" s="2203"/>
      <c r="G156" s="2203"/>
      <c r="H156" s="2203"/>
      <c r="I156" s="2203"/>
      <c r="J156" s="2203"/>
      <c r="K156" s="2471"/>
      <c r="L156" s="124"/>
    </row>
    <row r="157" spans="1:12" ht="15.75" x14ac:dyDescent="0.25">
      <c r="A157" s="2201"/>
      <c r="B157" s="2202"/>
      <c r="C157" s="2203"/>
      <c r="D157" s="258">
        <f t="shared" si="2"/>
        <v>0</v>
      </c>
      <c r="E157" s="2203"/>
      <c r="F157" s="2203"/>
      <c r="G157" s="2203"/>
      <c r="H157" s="2203"/>
      <c r="I157" s="2203"/>
      <c r="J157" s="2203"/>
      <c r="K157" s="2471"/>
      <c r="L157" s="124"/>
    </row>
    <row r="158" spans="1:12" ht="15.75" x14ac:dyDescent="0.25">
      <c r="A158" s="2201"/>
      <c r="B158" s="2202"/>
      <c r="C158" s="2203"/>
      <c r="D158" s="258">
        <f t="shared" si="2"/>
        <v>0</v>
      </c>
      <c r="E158" s="2203"/>
      <c r="F158" s="2203"/>
      <c r="G158" s="2203"/>
      <c r="H158" s="2203"/>
      <c r="I158" s="2203"/>
      <c r="J158" s="2203"/>
      <c r="K158" s="2471"/>
      <c r="L158" s="124"/>
    </row>
    <row r="159" spans="1:12" ht="15.75" x14ac:dyDescent="0.25">
      <c r="A159" s="2201"/>
      <c r="B159" s="2202"/>
      <c r="C159" s="2203"/>
      <c r="D159" s="258">
        <f t="shared" si="2"/>
        <v>0</v>
      </c>
      <c r="E159" s="2203"/>
      <c r="F159" s="2203"/>
      <c r="G159" s="2203"/>
      <c r="H159" s="2203"/>
      <c r="I159" s="2203"/>
      <c r="J159" s="2203"/>
      <c r="K159" s="2471"/>
      <c r="L159" s="124"/>
    </row>
    <row r="160" spans="1:12" ht="15.75" x14ac:dyDescent="0.25">
      <c r="A160" s="2201"/>
      <c r="B160" s="2202"/>
      <c r="C160" s="2203"/>
      <c r="D160" s="258">
        <f t="shared" si="2"/>
        <v>0</v>
      </c>
      <c r="E160" s="2203"/>
      <c r="F160" s="2203"/>
      <c r="G160" s="2203"/>
      <c r="H160" s="2203"/>
      <c r="I160" s="2203"/>
      <c r="J160" s="2203"/>
      <c r="K160" s="2471"/>
      <c r="L160" s="124"/>
    </row>
    <row r="161" spans="1:12" ht="15.75" x14ac:dyDescent="0.25">
      <c r="A161" s="2201"/>
      <c r="B161" s="2202"/>
      <c r="C161" s="2203"/>
      <c r="D161" s="258">
        <f t="shared" si="2"/>
        <v>0</v>
      </c>
      <c r="E161" s="2203"/>
      <c r="F161" s="2203"/>
      <c r="G161" s="2203"/>
      <c r="H161" s="2203"/>
      <c r="I161" s="2203"/>
      <c r="J161" s="2203"/>
      <c r="K161" s="2471"/>
      <c r="L161" s="124"/>
    </row>
    <row r="162" spans="1:12" ht="15.75" x14ac:dyDescent="0.25">
      <c r="A162" s="2201"/>
      <c r="B162" s="2202"/>
      <c r="C162" s="2203"/>
      <c r="D162" s="258">
        <f t="shared" si="2"/>
        <v>0</v>
      </c>
      <c r="E162" s="2203"/>
      <c r="F162" s="2203"/>
      <c r="G162" s="2203"/>
      <c r="H162" s="2203"/>
      <c r="I162" s="2203"/>
      <c r="J162" s="2203"/>
      <c r="K162" s="2471"/>
      <c r="L162" s="124"/>
    </row>
    <row r="163" spans="1:12" ht="15.75" x14ac:dyDescent="0.25">
      <c r="A163" s="2201"/>
      <c r="B163" s="2202"/>
      <c r="C163" s="2203"/>
      <c r="D163" s="258">
        <f t="shared" si="2"/>
        <v>0</v>
      </c>
      <c r="E163" s="2203"/>
      <c r="F163" s="2203"/>
      <c r="G163" s="2203"/>
      <c r="H163" s="2203"/>
      <c r="I163" s="2203"/>
      <c r="J163" s="2203"/>
      <c r="K163" s="2471"/>
      <c r="L163" s="124"/>
    </row>
    <row r="164" spans="1:12" ht="15.75" x14ac:dyDescent="0.25">
      <c r="A164" s="2201"/>
      <c r="B164" s="2202"/>
      <c r="C164" s="2203"/>
      <c r="D164" s="258">
        <f t="shared" si="2"/>
        <v>0</v>
      </c>
      <c r="E164" s="2203"/>
      <c r="F164" s="2203"/>
      <c r="G164" s="2203"/>
      <c r="H164" s="2203"/>
      <c r="I164" s="2203"/>
      <c r="J164" s="2203"/>
      <c r="K164" s="2471"/>
      <c r="L164" s="124"/>
    </row>
    <row r="165" spans="1:12" ht="15.75" x14ac:dyDescent="0.25">
      <c r="A165" s="2201"/>
      <c r="B165" s="2202"/>
      <c r="C165" s="2203"/>
      <c r="D165" s="258">
        <f t="shared" si="2"/>
        <v>0</v>
      </c>
      <c r="E165" s="2203"/>
      <c r="F165" s="2203"/>
      <c r="G165" s="2203"/>
      <c r="H165" s="2203"/>
      <c r="I165" s="2203"/>
      <c r="J165" s="2203"/>
      <c r="K165" s="2471"/>
      <c r="L165" s="124"/>
    </row>
    <row r="166" spans="1:12" ht="15.75" x14ac:dyDescent="0.25">
      <c r="A166" s="2201"/>
      <c r="B166" s="2202"/>
      <c r="C166" s="2203"/>
      <c r="D166" s="258">
        <f t="shared" si="2"/>
        <v>0</v>
      </c>
      <c r="E166" s="2203"/>
      <c r="F166" s="2203"/>
      <c r="G166" s="2203"/>
      <c r="H166" s="2203"/>
      <c r="I166" s="2203"/>
      <c r="J166" s="2203"/>
      <c r="K166" s="2471"/>
      <c r="L166" s="124"/>
    </row>
    <row r="167" spans="1:12" ht="15.75" x14ac:dyDescent="0.25">
      <c r="A167" s="2201"/>
      <c r="B167" s="2202"/>
      <c r="C167" s="2203"/>
      <c r="D167" s="258">
        <f t="shared" si="2"/>
        <v>0</v>
      </c>
      <c r="E167" s="2203"/>
      <c r="F167" s="2203"/>
      <c r="G167" s="2203"/>
      <c r="H167" s="2203"/>
      <c r="I167" s="2203"/>
      <c r="J167" s="2203"/>
      <c r="K167" s="2471"/>
      <c r="L167" s="124"/>
    </row>
    <row r="168" spans="1:12" ht="15.75" x14ac:dyDescent="0.25">
      <c r="A168" s="2201"/>
      <c r="B168" s="2202"/>
      <c r="C168" s="2203"/>
      <c r="D168" s="258">
        <f t="shared" si="2"/>
        <v>0</v>
      </c>
      <c r="E168" s="2203"/>
      <c r="F168" s="2203"/>
      <c r="G168" s="2203"/>
      <c r="H168" s="2203"/>
      <c r="I168" s="2203"/>
      <c r="J168" s="2203"/>
      <c r="K168" s="2471"/>
      <c r="L168" s="124"/>
    </row>
    <row r="169" spans="1:12" ht="15.75" x14ac:dyDescent="0.25">
      <c r="A169" s="2201"/>
      <c r="B169" s="2202"/>
      <c r="C169" s="2203"/>
      <c r="D169" s="258">
        <f t="shared" si="2"/>
        <v>0</v>
      </c>
      <c r="E169" s="2203"/>
      <c r="F169" s="2203"/>
      <c r="G169" s="2203"/>
      <c r="H169" s="2203"/>
      <c r="I169" s="2203"/>
      <c r="J169" s="2203"/>
      <c r="K169" s="2471"/>
      <c r="L169" s="124"/>
    </row>
    <row r="170" spans="1:12" ht="15.75" x14ac:dyDescent="0.25">
      <c r="A170" s="2201"/>
      <c r="B170" s="2202"/>
      <c r="C170" s="2203"/>
      <c r="D170" s="258">
        <f t="shared" si="2"/>
        <v>0</v>
      </c>
      <c r="E170" s="2203"/>
      <c r="F170" s="2203"/>
      <c r="G170" s="2203"/>
      <c r="H170" s="2203"/>
      <c r="I170" s="2203"/>
      <c r="J170" s="2203"/>
      <c r="K170" s="2471"/>
      <c r="L170" s="124"/>
    </row>
    <row r="171" spans="1:12" ht="15.75" x14ac:dyDescent="0.25">
      <c r="A171" s="2201"/>
      <c r="B171" s="2202"/>
      <c r="C171" s="2203"/>
      <c r="D171" s="258">
        <f t="shared" si="2"/>
        <v>0</v>
      </c>
      <c r="E171" s="2203"/>
      <c r="F171" s="2203"/>
      <c r="G171" s="2203"/>
      <c r="H171" s="2203"/>
      <c r="I171" s="2203"/>
      <c r="J171" s="2203"/>
      <c r="K171" s="2471"/>
      <c r="L171" s="124"/>
    </row>
    <row r="172" spans="1:12" ht="15.75" x14ac:dyDescent="0.25">
      <c r="A172" s="2201"/>
      <c r="B172" s="2202"/>
      <c r="C172" s="2203"/>
      <c r="D172" s="258">
        <f t="shared" si="2"/>
        <v>0</v>
      </c>
      <c r="E172" s="2203"/>
      <c r="F172" s="2203"/>
      <c r="G172" s="2203"/>
      <c r="H172" s="2203"/>
      <c r="I172" s="2203"/>
      <c r="J172" s="2203"/>
      <c r="K172" s="2471"/>
      <c r="L172" s="124"/>
    </row>
    <row r="173" spans="1:12" ht="15.75" x14ac:dyDescent="0.25">
      <c r="A173" s="2201"/>
      <c r="B173" s="2202"/>
      <c r="C173" s="2203"/>
      <c r="D173" s="258">
        <f t="shared" si="2"/>
        <v>0</v>
      </c>
      <c r="E173" s="2203"/>
      <c r="F173" s="2203"/>
      <c r="G173" s="2203"/>
      <c r="H173" s="2203"/>
      <c r="I173" s="2203"/>
      <c r="J173" s="2203"/>
      <c r="K173" s="2471"/>
      <c r="L173" s="124"/>
    </row>
    <row r="174" spans="1:12" ht="15.75" x14ac:dyDescent="0.25">
      <c r="A174" s="2201"/>
      <c r="B174" s="2202"/>
      <c r="C174" s="2203"/>
      <c r="D174" s="258">
        <f t="shared" si="2"/>
        <v>0</v>
      </c>
      <c r="E174" s="2203"/>
      <c r="F174" s="2203"/>
      <c r="G174" s="2203"/>
      <c r="H174" s="2203"/>
      <c r="I174" s="2203"/>
      <c r="J174" s="2203"/>
      <c r="K174" s="2471"/>
      <c r="L174" s="124"/>
    </row>
    <row r="175" spans="1:12" ht="15.75" x14ac:dyDescent="0.25">
      <c r="A175" s="2201"/>
      <c r="B175" s="2202"/>
      <c r="C175" s="2203"/>
      <c r="D175" s="258">
        <f t="shared" si="2"/>
        <v>0</v>
      </c>
      <c r="E175" s="2203"/>
      <c r="F175" s="2203"/>
      <c r="G175" s="2203"/>
      <c r="H175" s="2203"/>
      <c r="I175" s="2203"/>
      <c r="J175" s="2203"/>
      <c r="K175" s="2471"/>
      <c r="L175" s="124"/>
    </row>
    <row r="176" spans="1:12" ht="15.75" x14ac:dyDescent="0.25">
      <c r="A176" s="2201"/>
      <c r="B176" s="2202"/>
      <c r="C176" s="2203"/>
      <c r="D176" s="258">
        <f t="shared" si="2"/>
        <v>0</v>
      </c>
      <c r="E176" s="2203"/>
      <c r="F176" s="2203"/>
      <c r="G176" s="2203"/>
      <c r="H176" s="2203"/>
      <c r="I176" s="2203"/>
      <c r="J176" s="2203"/>
      <c r="K176" s="2471"/>
      <c r="L176" s="124"/>
    </row>
    <row r="177" spans="1:12" ht="15.75" x14ac:dyDescent="0.25">
      <c r="A177" s="2201"/>
      <c r="B177" s="2202"/>
      <c r="C177" s="2203"/>
      <c r="D177" s="258">
        <f t="shared" si="2"/>
        <v>0</v>
      </c>
      <c r="E177" s="2203"/>
      <c r="F177" s="2203"/>
      <c r="G177" s="2203"/>
      <c r="H177" s="2203"/>
      <c r="I177" s="2203"/>
      <c r="J177" s="2203"/>
      <c r="K177" s="2471"/>
      <c r="L177" s="124"/>
    </row>
    <row r="178" spans="1:12" ht="15.75" x14ac:dyDescent="0.25">
      <c r="A178" s="2201"/>
      <c r="B178" s="2202"/>
      <c r="C178" s="2203"/>
      <c r="D178" s="258">
        <f t="shared" si="2"/>
        <v>0</v>
      </c>
      <c r="E178" s="2203"/>
      <c r="F178" s="2203"/>
      <c r="G178" s="2203"/>
      <c r="H178" s="2203"/>
      <c r="I178" s="2203"/>
      <c r="J178" s="2203"/>
      <c r="K178" s="2471"/>
      <c r="L178" s="124"/>
    </row>
    <row r="179" spans="1:12" ht="15.75" x14ac:dyDescent="0.25">
      <c r="A179" s="2201"/>
      <c r="B179" s="2202"/>
      <c r="C179" s="2203"/>
      <c r="D179" s="258">
        <f t="shared" si="2"/>
        <v>0</v>
      </c>
      <c r="E179" s="2203"/>
      <c r="F179" s="2203"/>
      <c r="G179" s="2203"/>
      <c r="H179" s="2203"/>
      <c r="I179" s="2203"/>
      <c r="J179" s="2203"/>
      <c r="K179" s="2471"/>
      <c r="L179" s="124"/>
    </row>
    <row r="180" spans="1:12" ht="15.75" x14ac:dyDescent="0.25">
      <c r="A180" s="2201"/>
      <c r="B180" s="2202"/>
      <c r="C180" s="2203"/>
      <c r="D180" s="258">
        <f t="shared" si="2"/>
        <v>0</v>
      </c>
      <c r="E180" s="2203"/>
      <c r="F180" s="2203"/>
      <c r="G180" s="2203"/>
      <c r="H180" s="2203"/>
      <c r="I180" s="2203"/>
      <c r="J180" s="2203"/>
      <c r="K180" s="2471"/>
      <c r="L180" s="124"/>
    </row>
    <row r="181" spans="1:12" ht="15.75" x14ac:dyDescent="0.25">
      <c r="A181" s="2201"/>
      <c r="B181" s="2202"/>
      <c r="C181" s="2203"/>
      <c r="D181" s="258">
        <f t="shared" si="2"/>
        <v>0</v>
      </c>
      <c r="E181" s="2203"/>
      <c r="F181" s="2203"/>
      <c r="G181" s="2203"/>
      <c r="H181" s="2203"/>
      <c r="I181" s="2203"/>
      <c r="J181" s="2203"/>
      <c r="K181" s="2471"/>
      <c r="L181" s="124"/>
    </row>
    <row r="182" spans="1:12" ht="15.75" x14ac:dyDescent="0.25">
      <c r="A182" s="2201"/>
      <c r="B182" s="2202"/>
      <c r="C182" s="2203"/>
      <c r="D182" s="258">
        <f t="shared" si="2"/>
        <v>0</v>
      </c>
      <c r="E182" s="2203"/>
      <c r="F182" s="2203"/>
      <c r="G182" s="2203"/>
      <c r="H182" s="2203"/>
      <c r="I182" s="2203"/>
      <c r="J182" s="2203"/>
      <c r="K182" s="2471"/>
      <c r="L182" s="124"/>
    </row>
    <row r="183" spans="1:12" ht="15.75" x14ac:dyDescent="0.25">
      <c r="A183" s="2201"/>
      <c r="B183" s="2202"/>
      <c r="C183" s="2203"/>
      <c r="D183" s="258">
        <f t="shared" si="2"/>
        <v>0</v>
      </c>
      <c r="E183" s="2203"/>
      <c r="F183" s="2203"/>
      <c r="G183" s="2203"/>
      <c r="H183" s="2203"/>
      <c r="I183" s="2203"/>
      <c r="J183" s="2203"/>
      <c r="K183" s="2471"/>
      <c r="L183" s="124"/>
    </row>
    <row r="184" spans="1:12" ht="15.75" x14ac:dyDescent="0.25">
      <c r="A184" s="2201"/>
      <c r="B184" s="2202"/>
      <c r="C184" s="2203"/>
      <c r="D184" s="258">
        <f t="shared" si="2"/>
        <v>0</v>
      </c>
      <c r="E184" s="2203"/>
      <c r="F184" s="2203"/>
      <c r="G184" s="2203"/>
      <c r="H184" s="2203"/>
      <c r="I184" s="2203"/>
      <c r="J184" s="2203"/>
      <c r="K184" s="2471"/>
      <c r="L184" s="124"/>
    </row>
    <row r="185" spans="1:12" ht="15.75" x14ac:dyDescent="0.25">
      <c r="A185" s="2201"/>
      <c r="B185" s="2202"/>
      <c r="C185" s="2203"/>
      <c r="D185" s="258">
        <f t="shared" si="2"/>
        <v>0</v>
      </c>
      <c r="E185" s="2203"/>
      <c r="F185" s="2203"/>
      <c r="G185" s="2203"/>
      <c r="H185" s="2203"/>
      <c r="I185" s="2203"/>
      <c r="J185" s="2203"/>
      <c r="K185" s="2471"/>
      <c r="L185" s="124"/>
    </row>
    <row r="186" spans="1:12" ht="15.75" x14ac:dyDescent="0.25">
      <c r="A186" s="2201"/>
      <c r="B186" s="2202"/>
      <c r="C186" s="2203"/>
      <c r="D186" s="258">
        <f t="shared" si="2"/>
        <v>0</v>
      </c>
      <c r="E186" s="2203"/>
      <c r="F186" s="2203"/>
      <c r="G186" s="2203"/>
      <c r="H186" s="2203"/>
      <c r="I186" s="2203"/>
      <c r="J186" s="2203"/>
      <c r="K186" s="2471"/>
      <c r="L186" s="124"/>
    </row>
    <row r="187" spans="1:12" ht="15.75" x14ac:dyDescent="0.25">
      <c r="A187" s="2201"/>
      <c r="B187" s="2202"/>
      <c r="C187" s="2203"/>
      <c r="D187" s="258">
        <f t="shared" si="2"/>
        <v>0</v>
      </c>
      <c r="E187" s="2203"/>
      <c r="F187" s="2203"/>
      <c r="G187" s="2203"/>
      <c r="H187" s="2203"/>
      <c r="I187" s="2203"/>
      <c r="J187" s="2203"/>
      <c r="K187" s="2471"/>
      <c r="L187" s="124"/>
    </row>
    <row r="188" spans="1:12" ht="15.75" x14ac:dyDescent="0.25">
      <c r="A188" s="2201"/>
      <c r="B188" s="2202"/>
      <c r="C188" s="2203"/>
      <c r="D188" s="258">
        <f t="shared" si="2"/>
        <v>0</v>
      </c>
      <c r="E188" s="2203"/>
      <c r="F188" s="2203"/>
      <c r="G188" s="2203"/>
      <c r="H188" s="2203"/>
      <c r="I188" s="2203"/>
      <c r="J188" s="2203"/>
      <c r="K188" s="2471"/>
      <c r="L188" s="124"/>
    </row>
    <row r="189" spans="1:12" ht="15.75" x14ac:dyDescent="0.25">
      <c r="A189" s="2201"/>
      <c r="B189" s="2202"/>
      <c r="C189" s="2203"/>
      <c r="D189" s="258">
        <f t="shared" si="2"/>
        <v>0</v>
      </c>
      <c r="E189" s="2203"/>
      <c r="F189" s="2203"/>
      <c r="G189" s="2203"/>
      <c r="H189" s="2203"/>
      <c r="I189" s="2203"/>
      <c r="J189" s="2203"/>
      <c r="K189" s="2471"/>
      <c r="L189" s="124"/>
    </row>
    <row r="190" spans="1:12" ht="15.75" x14ac:dyDescent="0.25">
      <c r="A190" s="2201"/>
      <c r="B190" s="2202"/>
      <c r="C190" s="2203"/>
      <c r="D190" s="258">
        <f t="shared" si="2"/>
        <v>0</v>
      </c>
      <c r="E190" s="2203"/>
      <c r="F190" s="2203"/>
      <c r="G190" s="2203"/>
      <c r="H190" s="2203"/>
      <c r="I190" s="2203"/>
      <c r="J190" s="2203"/>
      <c r="K190" s="2471"/>
      <c r="L190" s="124"/>
    </row>
    <row r="191" spans="1:12" ht="15.75" x14ac:dyDescent="0.25">
      <c r="A191" s="2201"/>
      <c r="B191" s="2202"/>
      <c r="C191" s="2203"/>
      <c r="D191" s="258">
        <f t="shared" si="2"/>
        <v>0</v>
      </c>
      <c r="E191" s="2203"/>
      <c r="F191" s="2203"/>
      <c r="G191" s="2203"/>
      <c r="H191" s="2203"/>
      <c r="I191" s="2203"/>
      <c r="J191" s="2203"/>
      <c r="K191" s="2471"/>
      <c r="L191" s="124"/>
    </row>
    <row r="192" spans="1:12" ht="15.75" x14ac:dyDescent="0.25">
      <c r="A192" s="2201"/>
      <c r="B192" s="2202"/>
      <c r="C192" s="2203"/>
      <c r="D192" s="258">
        <f t="shared" si="2"/>
        <v>0</v>
      </c>
      <c r="E192" s="2203"/>
      <c r="F192" s="2203"/>
      <c r="G192" s="2203"/>
      <c r="H192" s="2203"/>
      <c r="I192" s="2203"/>
      <c r="J192" s="2203"/>
      <c r="K192" s="2471"/>
      <c r="L192" s="124"/>
    </row>
    <row r="193" spans="1:12" ht="15.75" x14ac:dyDescent="0.25">
      <c r="A193" s="2201"/>
      <c r="B193" s="2202"/>
      <c r="C193" s="2203"/>
      <c r="D193" s="258">
        <f t="shared" si="2"/>
        <v>0</v>
      </c>
      <c r="E193" s="2203"/>
      <c r="F193" s="2203"/>
      <c r="G193" s="2203"/>
      <c r="H193" s="2203"/>
      <c r="I193" s="2203"/>
      <c r="J193" s="2203"/>
      <c r="K193" s="2471"/>
      <c r="L193" s="124"/>
    </row>
    <row r="194" spans="1:12" ht="15.75" x14ac:dyDescent="0.25">
      <c r="A194" s="2201"/>
      <c r="B194" s="2202"/>
      <c r="C194" s="2203"/>
      <c r="D194" s="258">
        <f t="shared" si="2"/>
        <v>0</v>
      </c>
      <c r="E194" s="2203"/>
      <c r="F194" s="2203"/>
      <c r="G194" s="2203"/>
      <c r="H194" s="2203"/>
      <c r="I194" s="2203"/>
      <c r="J194" s="2203"/>
      <c r="K194" s="2471"/>
      <c r="L194" s="124"/>
    </row>
    <row r="195" spans="1:12" ht="15.75" x14ac:dyDescent="0.25">
      <c r="A195" s="2201"/>
      <c r="B195" s="2202"/>
      <c r="C195" s="2203"/>
      <c r="D195" s="258">
        <f t="shared" si="2"/>
        <v>0</v>
      </c>
      <c r="E195" s="2203"/>
      <c r="F195" s="2203"/>
      <c r="G195" s="2203"/>
      <c r="H195" s="2203"/>
      <c r="I195" s="2203"/>
      <c r="J195" s="2203"/>
      <c r="K195" s="2471"/>
      <c r="L195" s="124"/>
    </row>
    <row r="196" spans="1:12" ht="15.75" x14ac:dyDescent="0.25">
      <c r="A196" s="2201"/>
      <c r="B196" s="2202"/>
      <c r="C196" s="2203"/>
      <c r="D196" s="258">
        <f t="shared" si="2"/>
        <v>0</v>
      </c>
      <c r="E196" s="2203"/>
      <c r="F196" s="2203"/>
      <c r="G196" s="2203"/>
      <c r="H196" s="2203"/>
      <c r="I196" s="2203"/>
      <c r="J196" s="2203"/>
      <c r="K196" s="2471"/>
      <c r="L196" s="124"/>
    </row>
    <row r="197" spans="1:12" ht="15.75" x14ac:dyDescent="0.25">
      <c r="A197" s="2201"/>
      <c r="B197" s="2202"/>
      <c r="C197" s="2203"/>
      <c r="D197" s="258">
        <f t="shared" si="2"/>
        <v>0</v>
      </c>
      <c r="E197" s="2203"/>
      <c r="F197" s="2203"/>
      <c r="G197" s="2203"/>
      <c r="H197" s="2203"/>
      <c r="I197" s="2203"/>
      <c r="J197" s="2203"/>
      <c r="K197" s="2471"/>
      <c r="L197" s="124"/>
    </row>
    <row r="198" spans="1:12" ht="15.75" x14ac:dyDescent="0.25">
      <c r="A198" s="2201"/>
      <c r="B198" s="2202"/>
      <c r="C198" s="2203"/>
      <c r="D198" s="258">
        <f t="shared" si="2"/>
        <v>0</v>
      </c>
      <c r="E198" s="2203"/>
      <c r="F198" s="2203"/>
      <c r="G198" s="2203"/>
      <c r="H198" s="2203"/>
      <c r="I198" s="2203"/>
      <c r="J198" s="2203"/>
      <c r="K198" s="2471"/>
      <c r="L198" s="124"/>
    </row>
    <row r="199" spans="1:12" ht="15.75" x14ac:dyDescent="0.25">
      <c r="A199" s="2201"/>
      <c r="B199" s="2202"/>
      <c r="C199" s="2203"/>
      <c r="D199" s="258">
        <f t="shared" si="2"/>
        <v>0</v>
      </c>
      <c r="E199" s="2203"/>
      <c r="F199" s="2203"/>
      <c r="G199" s="2203"/>
      <c r="H199" s="2203"/>
      <c r="I199" s="2203"/>
      <c r="J199" s="2203"/>
      <c r="K199" s="2471"/>
      <c r="L199" s="124"/>
    </row>
    <row r="200" spans="1:12" ht="15.75" x14ac:dyDescent="0.25">
      <c r="A200" s="2201"/>
      <c r="B200" s="2202"/>
      <c r="C200" s="2203"/>
      <c r="D200" s="258">
        <f t="shared" si="2"/>
        <v>0</v>
      </c>
      <c r="E200" s="2203"/>
      <c r="F200" s="2203"/>
      <c r="G200" s="2203"/>
      <c r="H200" s="2203"/>
      <c r="I200" s="2203"/>
      <c r="J200" s="2203"/>
      <c r="K200" s="2471"/>
      <c r="L200" s="124"/>
    </row>
    <row r="201" spans="1:12" ht="15.75" x14ac:dyDescent="0.25">
      <c r="A201" s="2201"/>
      <c r="B201" s="2202"/>
      <c r="C201" s="2203"/>
      <c r="D201" s="258">
        <f t="shared" si="2"/>
        <v>0</v>
      </c>
      <c r="E201" s="2203"/>
      <c r="F201" s="2203"/>
      <c r="G201" s="2203"/>
      <c r="H201" s="2203"/>
      <c r="I201" s="2203"/>
      <c r="J201" s="2203"/>
      <c r="K201" s="2471"/>
      <c r="L201" s="124"/>
    </row>
    <row r="202" spans="1:12" ht="15.75" x14ac:dyDescent="0.25">
      <c r="A202" s="2201"/>
      <c r="B202" s="2202"/>
      <c r="C202" s="2203"/>
      <c r="D202" s="258">
        <f t="shared" si="2"/>
        <v>0</v>
      </c>
      <c r="E202" s="2203"/>
      <c r="F202" s="2203"/>
      <c r="G202" s="2203"/>
      <c r="H202" s="2203"/>
      <c r="I202" s="2203"/>
      <c r="J202" s="2203"/>
      <c r="K202" s="2471"/>
      <c r="L202" s="124"/>
    </row>
    <row r="203" spans="1:12" ht="15.75" x14ac:dyDescent="0.25">
      <c r="A203" s="2201"/>
      <c r="B203" s="2202"/>
      <c r="C203" s="2203"/>
      <c r="D203" s="258">
        <f t="shared" si="2"/>
        <v>0</v>
      </c>
      <c r="E203" s="2203"/>
      <c r="F203" s="2203"/>
      <c r="G203" s="2203"/>
      <c r="H203" s="2203"/>
      <c r="I203" s="2203"/>
      <c r="J203" s="2203"/>
      <c r="K203" s="2471"/>
      <c r="L203" s="124"/>
    </row>
    <row r="204" spans="1:12" ht="15.75" x14ac:dyDescent="0.25">
      <c r="A204" s="2201"/>
      <c r="B204" s="2202"/>
      <c r="C204" s="2203"/>
      <c r="D204" s="258">
        <f t="shared" si="2"/>
        <v>0</v>
      </c>
      <c r="E204" s="2203"/>
      <c r="F204" s="2203"/>
      <c r="G204" s="2203"/>
      <c r="H204" s="2203"/>
      <c r="I204" s="2203"/>
      <c r="J204" s="2203"/>
      <c r="K204" s="2471"/>
      <c r="L204" s="124"/>
    </row>
    <row r="205" spans="1:12" ht="15.75" x14ac:dyDescent="0.25">
      <c r="A205" s="2201"/>
      <c r="B205" s="2202"/>
      <c r="C205" s="2203"/>
      <c r="D205" s="258">
        <f t="shared" ref="D205:D268" si="3">+C205*(100-E205)/100</f>
        <v>0</v>
      </c>
      <c r="E205" s="2203"/>
      <c r="F205" s="2203"/>
      <c r="G205" s="2203"/>
      <c r="H205" s="2203"/>
      <c r="I205" s="2203"/>
      <c r="J205" s="2203"/>
      <c r="K205" s="2471"/>
      <c r="L205" s="124"/>
    </row>
    <row r="206" spans="1:12" ht="15.75" x14ac:dyDescent="0.25">
      <c r="A206" s="2201"/>
      <c r="B206" s="2202"/>
      <c r="C206" s="2203"/>
      <c r="D206" s="258">
        <f t="shared" si="3"/>
        <v>0</v>
      </c>
      <c r="E206" s="2203"/>
      <c r="F206" s="2203"/>
      <c r="G206" s="2203"/>
      <c r="H206" s="2203"/>
      <c r="I206" s="2203"/>
      <c r="J206" s="2203"/>
      <c r="K206" s="2471"/>
      <c r="L206" s="124"/>
    </row>
    <row r="207" spans="1:12" ht="15.75" x14ac:dyDescent="0.25">
      <c r="A207" s="2201"/>
      <c r="B207" s="2202"/>
      <c r="C207" s="2203"/>
      <c r="D207" s="258">
        <f t="shared" si="3"/>
        <v>0</v>
      </c>
      <c r="E207" s="2203"/>
      <c r="F207" s="2203"/>
      <c r="G207" s="2203"/>
      <c r="H207" s="2203"/>
      <c r="I207" s="2203"/>
      <c r="J207" s="2203"/>
      <c r="K207" s="2471"/>
      <c r="L207" s="124"/>
    </row>
    <row r="208" spans="1:12" ht="15.75" x14ac:dyDescent="0.25">
      <c r="A208" s="2201"/>
      <c r="B208" s="2202"/>
      <c r="C208" s="2203"/>
      <c r="D208" s="258">
        <f t="shared" si="3"/>
        <v>0</v>
      </c>
      <c r="E208" s="2203"/>
      <c r="F208" s="2203"/>
      <c r="G208" s="2203"/>
      <c r="H208" s="2203"/>
      <c r="I208" s="2203"/>
      <c r="J208" s="2203"/>
      <c r="K208" s="2471"/>
      <c r="L208" s="124"/>
    </row>
    <row r="209" spans="1:12" ht="15.75" x14ac:dyDescent="0.25">
      <c r="A209" s="2201"/>
      <c r="B209" s="2202"/>
      <c r="C209" s="2203"/>
      <c r="D209" s="258">
        <f t="shared" si="3"/>
        <v>0</v>
      </c>
      <c r="E209" s="2203"/>
      <c r="F209" s="2203"/>
      <c r="G209" s="2203"/>
      <c r="H209" s="2203"/>
      <c r="I209" s="2203"/>
      <c r="J209" s="2203"/>
      <c r="K209" s="2471"/>
      <c r="L209" s="124"/>
    </row>
    <row r="210" spans="1:12" ht="15.75" x14ac:dyDescent="0.25">
      <c r="A210" s="2201"/>
      <c r="B210" s="2202"/>
      <c r="C210" s="2203"/>
      <c r="D210" s="258">
        <f t="shared" si="3"/>
        <v>0</v>
      </c>
      <c r="E210" s="2203"/>
      <c r="F210" s="2203"/>
      <c r="G210" s="2203"/>
      <c r="H210" s="2203"/>
      <c r="I210" s="2203"/>
      <c r="J210" s="2203"/>
      <c r="K210" s="2471"/>
      <c r="L210" s="124"/>
    </row>
    <row r="211" spans="1:12" ht="15.75" x14ac:dyDescent="0.25">
      <c r="A211" s="2201"/>
      <c r="B211" s="2202"/>
      <c r="C211" s="2203"/>
      <c r="D211" s="258">
        <f t="shared" si="3"/>
        <v>0</v>
      </c>
      <c r="E211" s="2203"/>
      <c r="F211" s="2203"/>
      <c r="G211" s="2203"/>
      <c r="H211" s="2203"/>
      <c r="I211" s="2203"/>
      <c r="J211" s="2203"/>
      <c r="K211" s="2471"/>
      <c r="L211" s="124"/>
    </row>
    <row r="212" spans="1:12" ht="15.75" x14ac:dyDescent="0.25">
      <c r="A212" s="2201"/>
      <c r="B212" s="2202"/>
      <c r="C212" s="2203"/>
      <c r="D212" s="258">
        <f t="shared" si="3"/>
        <v>0</v>
      </c>
      <c r="E212" s="2203"/>
      <c r="F212" s="2203"/>
      <c r="G212" s="2203"/>
      <c r="H212" s="2203"/>
      <c r="I212" s="2203"/>
      <c r="J212" s="2203"/>
      <c r="K212" s="2471"/>
      <c r="L212" s="124"/>
    </row>
    <row r="213" spans="1:12" ht="15.75" x14ac:dyDescent="0.25">
      <c r="A213" s="2201"/>
      <c r="B213" s="2202"/>
      <c r="C213" s="2203"/>
      <c r="D213" s="258">
        <f t="shared" si="3"/>
        <v>0</v>
      </c>
      <c r="E213" s="2203"/>
      <c r="F213" s="2203"/>
      <c r="G213" s="2203"/>
      <c r="H213" s="2203"/>
      <c r="I213" s="2203"/>
      <c r="J213" s="2203"/>
      <c r="K213" s="2471"/>
      <c r="L213" s="124"/>
    </row>
    <row r="214" spans="1:12" ht="15.75" x14ac:dyDescent="0.25">
      <c r="A214" s="2201"/>
      <c r="B214" s="2202"/>
      <c r="C214" s="2203"/>
      <c r="D214" s="258">
        <f t="shared" si="3"/>
        <v>0</v>
      </c>
      <c r="E214" s="2203"/>
      <c r="F214" s="2203"/>
      <c r="G214" s="2203"/>
      <c r="H214" s="2203"/>
      <c r="I214" s="2203"/>
      <c r="J214" s="2203"/>
      <c r="K214" s="2471"/>
      <c r="L214" s="124"/>
    </row>
    <row r="215" spans="1:12" ht="15.75" x14ac:dyDescent="0.25">
      <c r="A215" s="2201"/>
      <c r="B215" s="2202"/>
      <c r="C215" s="2203"/>
      <c r="D215" s="258">
        <f t="shared" si="3"/>
        <v>0</v>
      </c>
      <c r="E215" s="2203"/>
      <c r="F215" s="2203"/>
      <c r="G215" s="2203"/>
      <c r="H215" s="2203"/>
      <c r="I215" s="2203"/>
      <c r="J215" s="2203"/>
      <c r="K215" s="2471"/>
      <c r="L215" s="124"/>
    </row>
    <row r="216" spans="1:12" ht="15.75" x14ac:dyDescent="0.25">
      <c r="A216" s="2201"/>
      <c r="B216" s="2202"/>
      <c r="C216" s="2203"/>
      <c r="D216" s="258">
        <f t="shared" si="3"/>
        <v>0</v>
      </c>
      <c r="E216" s="2203"/>
      <c r="F216" s="2203"/>
      <c r="G216" s="2203"/>
      <c r="H216" s="2203"/>
      <c r="I216" s="2203"/>
      <c r="J216" s="2203"/>
      <c r="K216" s="2471"/>
      <c r="L216" s="124"/>
    </row>
    <row r="217" spans="1:12" ht="15.75" x14ac:dyDescent="0.25">
      <c r="A217" s="2201"/>
      <c r="B217" s="2202"/>
      <c r="C217" s="2203"/>
      <c r="D217" s="258">
        <f t="shared" si="3"/>
        <v>0</v>
      </c>
      <c r="E217" s="2203"/>
      <c r="F217" s="2203"/>
      <c r="G217" s="2203"/>
      <c r="H217" s="2203"/>
      <c r="I217" s="2203"/>
      <c r="J217" s="2203"/>
      <c r="K217" s="2471"/>
      <c r="L217" s="124"/>
    </row>
    <row r="218" spans="1:12" ht="15.75" x14ac:dyDescent="0.25">
      <c r="A218" s="2201"/>
      <c r="B218" s="2202"/>
      <c r="C218" s="2203"/>
      <c r="D218" s="258">
        <f t="shared" si="3"/>
        <v>0</v>
      </c>
      <c r="E218" s="2203"/>
      <c r="F218" s="2203"/>
      <c r="G218" s="2203"/>
      <c r="H218" s="2203"/>
      <c r="I218" s="2203"/>
      <c r="J218" s="2203"/>
      <c r="K218" s="2471"/>
      <c r="L218" s="124"/>
    </row>
    <row r="219" spans="1:12" ht="15.75" x14ac:dyDescent="0.25">
      <c r="A219" s="2201"/>
      <c r="B219" s="2202"/>
      <c r="C219" s="2203"/>
      <c r="D219" s="258">
        <f t="shared" si="3"/>
        <v>0</v>
      </c>
      <c r="E219" s="2203"/>
      <c r="F219" s="2203"/>
      <c r="G219" s="2203"/>
      <c r="H219" s="2203"/>
      <c r="I219" s="2203"/>
      <c r="J219" s="2203"/>
      <c r="K219" s="2471"/>
      <c r="L219" s="124"/>
    </row>
    <row r="220" spans="1:12" ht="15.75" x14ac:dyDescent="0.25">
      <c r="A220" s="2201"/>
      <c r="B220" s="2202"/>
      <c r="C220" s="2203"/>
      <c r="D220" s="258">
        <f t="shared" si="3"/>
        <v>0</v>
      </c>
      <c r="E220" s="2203"/>
      <c r="F220" s="2203"/>
      <c r="G220" s="2203"/>
      <c r="H220" s="2203"/>
      <c r="I220" s="2203"/>
      <c r="J220" s="2203"/>
      <c r="K220" s="2471"/>
      <c r="L220" s="124"/>
    </row>
    <row r="221" spans="1:12" ht="15.75" x14ac:dyDescent="0.25">
      <c r="A221" s="2201"/>
      <c r="B221" s="2202"/>
      <c r="C221" s="2203"/>
      <c r="D221" s="258">
        <f t="shared" si="3"/>
        <v>0</v>
      </c>
      <c r="E221" s="2203"/>
      <c r="F221" s="2203"/>
      <c r="G221" s="2203"/>
      <c r="H221" s="2203"/>
      <c r="I221" s="2203"/>
      <c r="J221" s="2203"/>
      <c r="K221" s="2471"/>
      <c r="L221" s="124"/>
    </row>
    <row r="222" spans="1:12" ht="15.75" x14ac:dyDescent="0.25">
      <c r="A222" s="2201"/>
      <c r="B222" s="2202"/>
      <c r="C222" s="2203"/>
      <c r="D222" s="258">
        <f t="shared" si="3"/>
        <v>0</v>
      </c>
      <c r="E222" s="2203"/>
      <c r="F222" s="2203"/>
      <c r="G222" s="2203"/>
      <c r="H222" s="2203"/>
      <c r="I222" s="2203"/>
      <c r="J222" s="2203"/>
      <c r="K222" s="2471"/>
      <c r="L222" s="124"/>
    </row>
    <row r="223" spans="1:12" ht="15.75" x14ac:dyDescent="0.25">
      <c r="A223" s="2201"/>
      <c r="B223" s="2202"/>
      <c r="C223" s="2203"/>
      <c r="D223" s="258">
        <f t="shared" si="3"/>
        <v>0</v>
      </c>
      <c r="E223" s="2203"/>
      <c r="F223" s="2203"/>
      <c r="G223" s="2203"/>
      <c r="H223" s="2203"/>
      <c r="I223" s="2203"/>
      <c r="J223" s="2203"/>
      <c r="K223" s="2471"/>
      <c r="L223" s="124"/>
    </row>
    <row r="224" spans="1:12" ht="15.75" x14ac:dyDescent="0.25">
      <c r="A224" s="2201"/>
      <c r="B224" s="2202"/>
      <c r="C224" s="2203"/>
      <c r="D224" s="258">
        <f t="shared" si="3"/>
        <v>0</v>
      </c>
      <c r="E224" s="2203"/>
      <c r="F224" s="2203"/>
      <c r="G224" s="2203"/>
      <c r="H224" s="2203"/>
      <c r="I224" s="2203"/>
      <c r="J224" s="2203"/>
      <c r="K224" s="2471"/>
      <c r="L224" s="124"/>
    </row>
    <row r="225" spans="1:12" ht="15.75" x14ac:dyDescent="0.25">
      <c r="A225" s="2201"/>
      <c r="B225" s="2202"/>
      <c r="C225" s="2203"/>
      <c r="D225" s="258">
        <f t="shared" si="3"/>
        <v>0</v>
      </c>
      <c r="E225" s="2203"/>
      <c r="F225" s="2203"/>
      <c r="G225" s="2203"/>
      <c r="H225" s="2203"/>
      <c r="I225" s="2203"/>
      <c r="J225" s="2203"/>
      <c r="K225" s="2471"/>
      <c r="L225" s="124"/>
    </row>
    <row r="226" spans="1:12" ht="15.75" x14ac:dyDescent="0.25">
      <c r="A226" s="2201"/>
      <c r="B226" s="2202"/>
      <c r="C226" s="2203"/>
      <c r="D226" s="258">
        <f t="shared" si="3"/>
        <v>0</v>
      </c>
      <c r="E226" s="2203"/>
      <c r="F226" s="2203"/>
      <c r="G226" s="2203"/>
      <c r="H226" s="2203"/>
      <c r="I226" s="2203"/>
      <c r="J226" s="2203"/>
      <c r="K226" s="2471"/>
      <c r="L226" s="124"/>
    </row>
    <row r="227" spans="1:12" ht="15.75" x14ac:dyDescent="0.25">
      <c r="A227" s="2201"/>
      <c r="B227" s="2202"/>
      <c r="C227" s="2203"/>
      <c r="D227" s="258">
        <f t="shared" si="3"/>
        <v>0</v>
      </c>
      <c r="E227" s="2203"/>
      <c r="F227" s="2203"/>
      <c r="G227" s="2203"/>
      <c r="H227" s="2203"/>
      <c r="I227" s="2203"/>
      <c r="J227" s="2203"/>
      <c r="K227" s="2471"/>
      <c r="L227" s="124"/>
    </row>
    <row r="228" spans="1:12" ht="15.75" x14ac:dyDescent="0.25">
      <c r="A228" s="2201"/>
      <c r="B228" s="2202"/>
      <c r="C228" s="2203"/>
      <c r="D228" s="258">
        <f t="shared" si="3"/>
        <v>0</v>
      </c>
      <c r="E228" s="2203"/>
      <c r="F228" s="2203"/>
      <c r="G228" s="2203"/>
      <c r="H228" s="2203"/>
      <c r="I228" s="2203"/>
      <c r="J228" s="2203"/>
      <c r="K228" s="2471"/>
      <c r="L228" s="124"/>
    </row>
    <row r="229" spans="1:12" ht="15.75" x14ac:dyDescent="0.25">
      <c r="A229" s="2201"/>
      <c r="B229" s="2202"/>
      <c r="C229" s="2203"/>
      <c r="D229" s="258">
        <f t="shared" si="3"/>
        <v>0</v>
      </c>
      <c r="E229" s="2203"/>
      <c r="F229" s="2203"/>
      <c r="G229" s="2203"/>
      <c r="H229" s="2203"/>
      <c r="I229" s="2203"/>
      <c r="J229" s="2203"/>
      <c r="K229" s="2471"/>
      <c r="L229" s="124"/>
    </row>
    <row r="230" spans="1:12" ht="15.75" x14ac:dyDescent="0.25">
      <c r="A230" s="2201"/>
      <c r="B230" s="2202"/>
      <c r="C230" s="2203"/>
      <c r="D230" s="258">
        <f t="shared" si="3"/>
        <v>0</v>
      </c>
      <c r="E230" s="2203"/>
      <c r="F230" s="2203"/>
      <c r="G230" s="2203"/>
      <c r="H230" s="2203"/>
      <c r="I230" s="2203"/>
      <c r="J230" s="2203"/>
      <c r="K230" s="2471"/>
      <c r="L230" s="124"/>
    </row>
    <row r="231" spans="1:12" ht="15.75" x14ac:dyDescent="0.25">
      <c r="A231" s="2201"/>
      <c r="B231" s="2202"/>
      <c r="C231" s="2203"/>
      <c r="D231" s="258">
        <f t="shared" si="3"/>
        <v>0</v>
      </c>
      <c r="E231" s="2203"/>
      <c r="F231" s="2203"/>
      <c r="G231" s="2203"/>
      <c r="H231" s="2203"/>
      <c r="I231" s="2203"/>
      <c r="J231" s="2203"/>
      <c r="K231" s="2471"/>
      <c r="L231" s="124"/>
    </row>
    <row r="232" spans="1:12" ht="15.75" x14ac:dyDescent="0.25">
      <c r="A232" s="2201"/>
      <c r="B232" s="2202"/>
      <c r="C232" s="2203"/>
      <c r="D232" s="258">
        <f t="shared" si="3"/>
        <v>0</v>
      </c>
      <c r="E232" s="2203"/>
      <c r="F232" s="2203"/>
      <c r="G232" s="2203"/>
      <c r="H232" s="2203"/>
      <c r="I232" s="2203"/>
      <c r="J232" s="2203"/>
      <c r="K232" s="2471"/>
      <c r="L232" s="124"/>
    </row>
    <row r="233" spans="1:12" ht="15.75" x14ac:dyDescent="0.25">
      <c r="A233" s="2201"/>
      <c r="B233" s="2202"/>
      <c r="C233" s="2203"/>
      <c r="D233" s="258">
        <f t="shared" si="3"/>
        <v>0</v>
      </c>
      <c r="E233" s="2203"/>
      <c r="F233" s="2203"/>
      <c r="G233" s="2203"/>
      <c r="H233" s="2203"/>
      <c r="I233" s="2203"/>
      <c r="J233" s="2203"/>
      <c r="K233" s="2471"/>
      <c r="L233" s="124"/>
    </row>
    <row r="234" spans="1:12" ht="15.75" x14ac:dyDescent="0.25">
      <c r="A234" s="2201"/>
      <c r="B234" s="2202"/>
      <c r="C234" s="2203"/>
      <c r="D234" s="258">
        <f t="shared" si="3"/>
        <v>0</v>
      </c>
      <c r="E234" s="2203"/>
      <c r="F234" s="2203"/>
      <c r="G234" s="2203"/>
      <c r="H234" s="2203"/>
      <c r="I234" s="2203"/>
      <c r="J234" s="2203"/>
      <c r="K234" s="2471"/>
      <c r="L234" s="124"/>
    </row>
    <row r="235" spans="1:12" ht="15.75" x14ac:dyDescent="0.25">
      <c r="A235" s="2201"/>
      <c r="B235" s="2202"/>
      <c r="C235" s="2203"/>
      <c r="D235" s="258">
        <f t="shared" si="3"/>
        <v>0</v>
      </c>
      <c r="E235" s="2203"/>
      <c r="F235" s="2203"/>
      <c r="G235" s="2203"/>
      <c r="H235" s="2203"/>
      <c r="I235" s="2203"/>
      <c r="J235" s="2203"/>
      <c r="K235" s="2471"/>
      <c r="L235" s="124"/>
    </row>
    <row r="236" spans="1:12" ht="15.75" x14ac:dyDescent="0.25">
      <c r="A236" s="2201"/>
      <c r="B236" s="2202"/>
      <c r="C236" s="2203"/>
      <c r="D236" s="258">
        <f t="shared" si="3"/>
        <v>0</v>
      </c>
      <c r="E236" s="2203"/>
      <c r="F236" s="2203"/>
      <c r="G236" s="2203"/>
      <c r="H236" s="2203"/>
      <c r="I236" s="2203"/>
      <c r="J236" s="2203"/>
      <c r="K236" s="2471"/>
      <c r="L236" s="124"/>
    </row>
    <row r="237" spans="1:12" ht="15.75" x14ac:dyDescent="0.25">
      <c r="A237" s="2201"/>
      <c r="B237" s="2202"/>
      <c r="C237" s="2203"/>
      <c r="D237" s="258">
        <f t="shared" si="3"/>
        <v>0</v>
      </c>
      <c r="E237" s="2203"/>
      <c r="F237" s="2203"/>
      <c r="G237" s="2203"/>
      <c r="H237" s="2203"/>
      <c r="I237" s="2203"/>
      <c r="J237" s="2203"/>
      <c r="K237" s="2471"/>
      <c r="L237" s="124"/>
    </row>
    <row r="238" spans="1:12" ht="15.75" x14ac:dyDescent="0.25">
      <c r="A238" s="2201"/>
      <c r="B238" s="2202"/>
      <c r="C238" s="2203"/>
      <c r="D238" s="258">
        <f t="shared" si="3"/>
        <v>0</v>
      </c>
      <c r="E238" s="2203"/>
      <c r="F238" s="2203"/>
      <c r="G238" s="2203"/>
      <c r="H238" s="2203"/>
      <c r="I238" s="2203"/>
      <c r="J238" s="2203"/>
      <c r="K238" s="2471"/>
      <c r="L238" s="124"/>
    </row>
    <row r="239" spans="1:12" ht="15.75" x14ac:dyDescent="0.25">
      <c r="A239" s="2201"/>
      <c r="B239" s="2202"/>
      <c r="C239" s="2203"/>
      <c r="D239" s="258">
        <f t="shared" si="3"/>
        <v>0</v>
      </c>
      <c r="E239" s="2203"/>
      <c r="F239" s="2203"/>
      <c r="G239" s="2203"/>
      <c r="H239" s="2203"/>
      <c r="I239" s="2203"/>
      <c r="J239" s="2203"/>
      <c r="K239" s="2471"/>
      <c r="L239" s="124"/>
    </row>
    <row r="240" spans="1:12" ht="15.75" x14ac:dyDescent="0.25">
      <c r="A240" s="2201"/>
      <c r="B240" s="2202"/>
      <c r="C240" s="2203"/>
      <c r="D240" s="258">
        <f t="shared" si="3"/>
        <v>0</v>
      </c>
      <c r="E240" s="2203"/>
      <c r="F240" s="2203"/>
      <c r="G240" s="2203"/>
      <c r="H240" s="2203"/>
      <c r="I240" s="2203"/>
      <c r="J240" s="2203"/>
      <c r="K240" s="2471"/>
      <c r="L240" s="124"/>
    </row>
    <row r="241" spans="1:12" ht="15.75" x14ac:dyDescent="0.25">
      <c r="A241" s="2201"/>
      <c r="B241" s="2202"/>
      <c r="C241" s="2203"/>
      <c r="D241" s="258">
        <f t="shared" si="3"/>
        <v>0</v>
      </c>
      <c r="E241" s="2203"/>
      <c r="F241" s="2203"/>
      <c r="G241" s="2203"/>
      <c r="H241" s="2203"/>
      <c r="I241" s="2203"/>
      <c r="J241" s="2203"/>
      <c r="K241" s="2471"/>
      <c r="L241" s="124"/>
    </row>
    <row r="242" spans="1:12" ht="15.75" x14ac:dyDescent="0.25">
      <c r="A242" s="2201"/>
      <c r="B242" s="2202"/>
      <c r="C242" s="2203"/>
      <c r="D242" s="258">
        <f t="shared" si="3"/>
        <v>0</v>
      </c>
      <c r="E242" s="2203"/>
      <c r="F242" s="2203"/>
      <c r="G242" s="2203"/>
      <c r="H242" s="2203"/>
      <c r="I242" s="2203"/>
      <c r="J242" s="2203"/>
      <c r="K242" s="2471"/>
      <c r="L242" s="124"/>
    </row>
    <row r="243" spans="1:12" ht="15.75" x14ac:dyDescent="0.25">
      <c r="A243" s="2201"/>
      <c r="B243" s="2202"/>
      <c r="C243" s="2203"/>
      <c r="D243" s="258">
        <f t="shared" si="3"/>
        <v>0</v>
      </c>
      <c r="E243" s="2203"/>
      <c r="F243" s="2203"/>
      <c r="G243" s="2203"/>
      <c r="H243" s="2203"/>
      <c r="I243" s="2203"/>
      <c r="J243" s="2203"/>
      <c r="K243" s="2471"/>
      <c r="L243" s="124"/>
    </row>
    <row r="244" spans="1:12" ht="15.75" x14ac:dyDescent="0.25">
      <c r="A244" s="2201"/>
      <c r="B244" s="2202"/>
      <c r="C244" s="2203"/>
      <c r="D244" s="258">
        <f t="shared" si="3"/>
        <v>0</v>
      </c>
      <c r="E244" s="2203"/>
      <c r="F244" s="2203"/>
      <c r="G244" s="2203"/>
      <c r="H244" s="2203"/>
      <c r="I244" s="2203"/>
      <c r="J244" s="2203"/>
      <c r="K244" s="2471"/>
      <c r="L244" s="124"/>
    </row>
    <row r="245" spans="1:12" ht="15.75" x14ac:dyDescent="0.25">
      <c r="A245" s="2201"/>
      <c r="B245" s="2202"/>
      <c r="C245" s="2203"/>
      <c r="D245" s="258">
        <f t="shared" si="3"/>
        <v>0</v>
      </c>
      <c r="E245" s="2203"/>
      <c r="F245" s="2203"/>
      <c r="G245" s="2203"/>
      <c r="H245" s="2203"/>
      <c r="I245" s="2203"/>
      <c r="J245" s="2203"/>
      <c r="K245" s="2471"/>
      <c r="L245" s="124"/>
    </row>
    <row r="246" spans="1:12" ht="15.75" x14ac:dyDescent="0.25">
      <c r="A246" s="2201"/>
      <c r="B246" s="2202"/>
      <c r="C246" s="2203"/>
      <c r="D246" s="258">
        <f t="shared" si="3"/>
        <v>0</v>
      </c>
      <c r="E246" s="2203"/>
      <c r="F246" s="2203"/>
      <c r="G246" s="2203"/>
      <c r="H246" s="2203"/>
      <c r="I246" s="2203"/>
      <c r="J246" s="2203"/>
      <c r="K246" s="2471"/>
      <c r="L246" s="124"/>
    </row>
    <row r="247" spans="1:12" ht="15.75" x14ac:dyDescent="0.25">
      <c r="A247" s="2201"/>
      <c r="B247" s="2202"/>
      <c r="C247" s="2203"/>
      <c r="D247" s="258">
        <f t="shared" si="3"/>
        <v>0</v>
      </c>
      <c r="E247" s="2203"/>
      <c r="F247" s="2203"/>
      <c r="G247" s="2203"/>
      <c r="H247" s="2203"/>
      <c r="I247" s="2203"/>
      <c r="J247" s="2203"/>
      <c r="K247" s="2471"/>
      <c r="L247" s="124"/>
    </row>
    <row r="248" spans="1:12" ht="15.75" x14ac:dyDescent="0.25">
      <c r="A248" s="2201"/>
      <c r="B248" s="2202"/>
      <c r="C248" s="2203"/>
      <c r="D248" s="258">
        <f t="shared" si="3"/>
        <v>0</v>
      </c>
      <c r="E248" s="2203"/>
      <c r="F248" s="2203"/>
      <c r="G248" s="2203"/>
      <c r="H248" s="2203"/>
      <c r="I248" s="2203"/>
      <c r="J248" s="2203"/>
      <c r="K248" s="2471"/>
      <c r="L248" s="124"/>
    </row>
    <row r="249" spans="1:12" ht="15.75" x14ac:dyDescent="0.25">
      <c r="A249" s="2201"/>
      <c r="B249" s="2202"/>
      <c r="C249" s="2203"/>
      <c r="D249" s="258">
        <f t="shared" si="3"/>
        <v>0</v>
      </c>
      <c r="E249" s="2203"/>
      <c r="F249" s="2203"/>
      <c r="G249" s="2203"/>
      <c r="H249" s="2203"/>
      <c r="I249" s="2203"/>
      <c r="J249" s="2203"/>
      <c r="K249" s="2471"/>
      <c r="L249" s="124"/>
    </row>
    <row r="250" spans="1:12" ht="15.75" x14ac:dyDescent="0.25">
      <c r="A250" s="2201"/>
      <c r="B250" s="2202"/>
      <c r="C250" s="2203"/>
      <c r="D250" s="258">
        <f t="shared" si="3"/>
        <v>0</v>
      </c>
      <c r="E250" s="2203"/>
      <c r="F250" s="2203"/>
      <c r="G250" s="2203"/>
      <c r="H250" s="2203"/>
      <c r="I250" s="2203"/>
      <c r="J250" s="2203"/>
      <c r="K250" s="2471"/>
      <c r="L250" s="124"/>
    </row>
    <row r="251" spans="1:12" ht="15.75" x14ac:dyDescent="0.25">
      <c r="A251" s="2201"/>
      <c r="B251" s="2202"/>
      <c r="C251" s="2203"/>
      <c r="D251" s="258">
        <f t="shared" si="3"/>
        <v>0</v>
      </c>
      <c r="E251" s="2203"/>
      <c r="F251" s="2203"/>
      <c r="G251" s="2203"/>
      <c r="H251" s="2203"/>
      <c r="I251" s="2203"/>
      <c r="J251" s="2203"/>
      <c r="K251" s="2471"/>
      <c r="L251" s="124"/>
    </row>
    <row r="252" spans="1:12" ht="15.75" x14ac:dyDescent="0.25">
      <c r="A252" s="2201"/>
      <c r="B252" s="2202"/>
      <c r="C252" s="2203"/>
      <c r="D252" s="258">
        <f t="shared" si="3"/>
        <v>0</v>
      </c>
      <c r="E252" s="2203"/>
      <c r="F252" s="2203"/>
      <c r="G252" s="2203"/>
      <c r="H252" s="2203"/>
      <c r="I252" s="2203"/>
      <c r="J252" s="2203"/>
      <c r="K252" s="2471"/>
      <c r="L252" s="124"/>
    </row>
    <row r="253" spans="1:12" ht="15.75" x14ac:dyDescent="0.25">
      <c r="A253" s="2201"/>
      <c r="B253" s="2202"/>
      <c r="C253" s="2203"/>
      <c r="D253" s="258">
        <f t="shared" si="3"/>
        <v>0</v>
      </c>
      <c r="E253" s="2203"/>
      <c r="F253" s="2203"/>
      <c r="G253" s="2203"/>
      <c r="H253" s="2203"/>
      <c r="I253" s="2203"/>
      <c r="J253" s="2203"/>
      <c r="K253" s="2471"/>
      <c r="L253" s="124"/>
    </row>
    <row r="254" spans="1:12" ht="15.75" x14ac:dyDescent="0.25">
      <c r="A254" s="2201"/>
      <c r="B254" s="2202"/>
      <c r="C254" s="2203"/>
      <c r="D254" s="258">
        <f t="shared" si="3"/>
        <v>0</v>
      </c>
      <c r="E254" s="2203"/>
      <c r="F254" s="2203"/>
      <c r="G254" s="2203"/>
      <c r="H254" s="2203"/>
      <c r="I254" s="2203"/>
      <c r="J254" s="2203"/>
      <c r="K254" s="2471"/>
      <c r="L254" s="124"/>
    </row>
    <row r="255" spans="1:12" ht="15.75" x14ac:dyDescent="0.25">
      <c r="A255" s="2201"/>
      <c r="B255" s="2202"/>
      <c r="C255" s="2203"/>
      <c r="D255" s="258">
        <f t="shared" si="3"/>
        <v>0</v>
      </c>
      <c r="E255" s="2203"/>
      <c r="F255" s="2203"/>
      <c r="G255" s="2203"/>
      <c r="H255" s="2203"/>
      <c r="I255" s="2203"/>
      <c r="J255" s="2203"/>
      <c r="K255" s="2471"/>
      <c r="L255" s="124"/>
    </row>
    <row r="256" spans="1:12" ht="15.75" x14ac:dyDescent="0.25">
      <c r="A256" s="2201"/>
      <c r="B256" s="2202"/>
      <c r="C256" s="2203"/>
      <c r="D256" s="258">
        <f t="shared" si="3"/>
        <v>0</v>
      </c>
      <c r="E256" s="2203"/>
      <c r="F256" s="2203"/>
      <c r="G256" s="2203"/>
      <c r="H256" s="2203"/>
      <c r="I256" s="2203"/>
      <c r="J256" s="2203"/>
      <c r="K256" s="2471"/>
      <c r="L256" s="124"/>
    </row>
    <row r="257" spans="1:12" ht="15.75" x14ac:dyDescent="0.25">
      <c r="A257" s="2201"/>
      <c r="B257" s="2202"/>
      <c r="C257" s="2203"/>
      <c r="D257" s="258">
        <f t="shared" si="3"/>
        <v>0</v>
      </c>
      <c r="E257" s="2203"/>
      <c r="F257" s="2203"/>
      <c r="G257" s="2203"/>
      <c r="H257" s="2203"/>
      <c r="I257" s="2203"/>
      <c r="J257" s="2203"/>
      <c r="K257" s="2471"/>
      <c r="L257" s="124"/>
    </row>
    <row r="258" spans="1:12" ht="15.75" x14ac:dyDescent="0.25">
      <c r="A258" s="2201"/>
      <c r="B258" s="2202"/>
      <c r="C258" s="2203"/>
      <c r="D258" s="258">
        <f t="shared" si="3"/>
        <v>0</v>
      </c>
      <c r="E258" s="2203"/>
      <c r="F258" s="2203"/>
      <c r="G258" s="2203"/>
      <c r="H258" s="2203"/>
      <c r="I258" s="2203"/>
      <c r="J258" s="2203"/>
      <c r="K258" s="2471"/>
      <c r="L258" s="124"/>
    </row>
    <row r="259" spans="1:12" ht="15.75" x14ac:dyDescent="0.25">
      <c r="A259" s="2201"/>
      <c r="B259" s="2202"/>
      <c r="C259" s="2203"/>
      <c r="D259" s="258">
        <f t="shared" si="3"/>
        <v>0</v>
      </c>
      <c r="E259" s="2203"/>
      <c r="F259" s="2203"/>
      <c r="G259" s="2203"/>
      <c r="H259" s="2203"/>
      <c r="I259" s="2203"/>
      <c r="J259" s="2203"/>
      <c r="K259" s="2471"/>
      <c r="L259" s="124"/>
    </row>
    <row r="260" spans="1:12" ht="15.75" x14ac:dyDescent="0.25">
      <c r="A260" s="2201"/>
      <c r="B260" s="2202"/>
      <c r="C260" s="2203"/>
      <c r="D260" s="258">
        <f t="shared" si="3"/>
        <v>0</v>
      </c>
      <c r="E260" s="2203"/>
      <c r="F260" s="2203"/>
      <c r="G260" s="2203"/>
      <c r="H260" s="2203"/>
      <c r="I260" s="2203"/>
      <c r="J260" s="2203"/>
      <c r="K260" s="2471"/>
      <c r="L260" s="124"/>
    </row>
    <row r="261" spans="1:12" ht="15.75" x14ac:dyDescent="0.25">
      <c r="A261" s="2201"/>
      <c r="B261" s="2202"/>
      <c r="C261" s="2203"/>
      <c r="D261" s="258">
        <f t="shared" si="3"/>
        <v>0</v>
      </c>
      <c r="E261" s="2203"/>
      <c r="F261" s="2203"/>
      <c r="G261" s="2203"/>
      <c r="H261" s="2203"/>
      <c r="I261" s="2203"/>
      <c r="J261" s="2203"/>
      <c r="K261" s="2471"/>
      <c r="L261" s="124"/>
    </row>
    <row r="262" spans="1:12" ht="15.75" x14ac:dyDescent="0.25">
      <c r="A262" s="2201"/>
      <c r="B262" s="2202"/>
      <c r="C262" s="2203"/>
      <c r="D262" s="258">
        <f t="shared" si="3"/>
        <v>0</v>
      </c>
      <c r="E262" s="2203"/>
      <c r="F262" s="2203"/>
      <c r="G262" s="2203"/>
      <c r="H262" s="2203"/>
      <c r="I262" s="2203"/>
      <c r="J262" s="2203"/>
      <c r="K262" s="2471"/>
      <c r="L262" s="124"/>
    </row>
    <row r="263" spans="1:12" ht="15.75" x14ac:dyDescent="0.25">
      <c r="A263" s="2201"/>
      <c r="B263" s="2202"/>
      <c r="C263" s="2203"/>
      <c r="D263" s="258">
        <f t="shared" si="3"/>
        <v>0</v>
      </c>
      <c r="E263" s="2203"/>
      <c r="F263" s="2203"/>
      <c r="G263" s="2203"/>
      <c r="H263" s="2203"/>
      <c r="I263" s="2203"/>
      <c r="J263" s="2203"/>
      <c r="K263" s="2471"/>
      <c r="L263" s="124"/>
    </row>
    <row r="264" spans="1:12" ht="15.75" x14ac:dyDescent="0.25">
      <c r="A264" s="2201"/>
      <c r="B264" s="2202"/>
      <c r="C264" s="2203"/>
      <c r="D264" s="258">
        <f t="shared" si="3"/>
        <v>0</v>
      </c>
      <c r="E264" s="2203"/>
      <c r="F264" s="2203"/>
      <c r="G264" s="2203"/>
      <c r="H264" s="2203"/>
      <c r="I264" s="2203"/>
      <c r="J264" s="2203"/>
      <c r="K264" s="2471"/>
      <c r="L264" s="124"/>
    </row>
    <row r="265" spans="1:12" ht="15.75" x14ac:dyDescent="0.25">
      <c r="A265" s="2201"/>
      <c r="B265" s="2202"/>
      <c r="C265" s="2203"/>
      <c r="D265" s="258">
        <f t="shared" si="3"/>
        <v>0</v>
      </c>
      <c r="E265" s="2203"/>
      <c r="F265" s="2203"/>
      <c r="G265" s="2203"/>
      <c r="H265" s="2203"/>
      <c r="I265" s="2203"/>
      <c r="J265" s="2203"/>
      <c r="K265" s="2471"/>
      <c r="L265" s="124"/>
    </row>
    <row r="266" spans="1:12" ht="15.75" x14ac:dyDescent="0.25">
      <c r="A266" s="2201"/>
      <c r="B266" s="2202"/>
      <c r="C266" s="2203"/>
      <c r="D266" s="258">
        <f t="shared" si="3"/>
        <v>0</v>
      </c>
      <c r="E266" s="2203"/>
      <c r="F266" s="2203"/>
      <c r="G266" s="2203"/>
      <c r="H266" s="2203"/>
      <c r="I266" s="2203"/>
      <c r="J266" s="2203"/>
      <c r="K266" s="2471"/>
      <c r="L266" s="124"/>
    </row>
    <row r="267" spans="1:12" ht="15.75" x14ac:dyDescent="0.25">
      <c r="A267" s="2201"/>
      <c r="B267" s="2202"/>
      <c r="C267" s="2203"/>
      <c r="D267" s="258">
        <f t="shared" si="3"/>
        <v>0</v>
      </c>
      <c r="E267" s="2203"/>
      <c r="F267" s="2203"/>
      <c r="G267" s="2203"/>
      <c r="H267" s="2203"/>
      <c r="I267" s="2203"/>
      <c r="J267" s="2203"/>
      <c r="K267" s="2471"/>
      <c r="L267" s="124"/>
    </row>
    <row r="268" spans="1:12" ht="15.75" x14ac:dyDescent="0.25">
      <c r="A268" s="2201"/>
      <c r="B268" s="2202"/>
      <c r="C268" s="2203"/>
      <c r="D268" s="258">
        <f t="shared" si="3"/>
        <v>0</v>
      </c>
      <c r="E268" s="2203"/>
      <c r="F268" s="2203"/>
      <c r="G268" s="2203"/>
      <c r="H268" s="2203"/>
      <c r="I268" s="2203"/>
      <c r="J268" s="2203"/>
      <c r="K268" s="2471"/>
      <c r="L268" s="124"/>
    </row>
    <row r="269" spans="1:12" ht="15.75" x14ac:dyDescent="0.25">
      <c r="A269" s="2201"/>
      <c r="B269" s="2202"/>
      <c r="C269" s="2203"/>
      <c r="D269" s="258">
        <f t="shared" ref="D269:D332" si="4">+C269*(100-E269)/100</f>
        <v>0</v>
      </c>
      <c r="E269" s="2203"/>
      <c r="F269" s="2203"/>
      <c r="G269" s="2203"/>
      <c r="H269" s="2203"/>
      <c r="I269" s="2203"/>
      <c r="J269" s="2203"/>
      <c r="K269" s="2471"/>
      <c r="L269" s="124"/>
    </row>
    <row r="270" spans="1:12" ht="15.75" x14ac:dyDescent="0.25">
      <c r="A270" s="2201"/>
      <c r="B270" s="2202"/>
      <c r="C270" s="2203"/>
      <c r="D270" s="258">
        <f t="shared" si="4"/>
        <v>0</v>
      </c>
      <c r="E270" s="2203"/>
      <c r="F270" s="2203"/>
      <c r="G270" s="2203"/>
      <c r="H270" s="2203"/>
      <c r="I270" s="2203"/>
      <c r="J270" s="2203"/>
      <c r="K270" s="2471"/>
      <c r="L270" s="124"/>
    </row>
    <row r="271" spans="1:12" ht="15.75" x14ac:dyDescent="0.25">
      <c r="A271" s="2201"/>
      <c r="B271" s="2202"/>
      <c r="C271" s="2203"/>
      <c r="D271" s="258">
        <f t="shared" si="4"/>
        <v>0</v>
      </c>
      <c r="E271" s="2203"/>
      <c r="F271" s="2203"/>
      <c r="G271" s="2203"/>
      <c r="H271" s="2203"/>
      <c r="I271" s="2203"/>
      <c r="J271" s="2203"/>
      <c r="K271" s="2471"/>
      <c r="L271" s="124"/>
    </row>
    <row r="272" spans="1:12" ht="15.75" x14ac:dyDescent="0.25">
      <c r="A272" s="2201"/>
      <c r="B272" s="2202"/>
      <c r="C272" s="2203"/>
      <c r="D272" s="258">
        <f t="shared" si="4"/>
        <v>0</v>
      </c>
      <c r="E272" s="2203"/>
      <c r="F272" s="2203"/>
      <c r="G272" s="2203"/>
      <c r="H272" s="2203"/>
      <c r="I272" s="2203"/>
      <c r="J272" s="2203"/>
      <c r="K272" s="2471"/>
      <c r="L272" s="124"/>
    </row>
    <row r="273" spans="1:12" ht="15.75" x14ac:dyDescent="0.25">
      <c r="A273" s="2201"/>
      <c r="B273" s="2202"/>
      <c r="C273" s="2203"/>
      <c r="D273" s="258">
        <f t="shared" si="4"/>
        <v>0</v>
      </c>
      <c r="E273" s="2203"/>
      <c r="F273" s="2203"/>
      <c r="G273" s="2203"/>
      <c r="H273" s="2203"/>
      <c r="I273" s="2203"/>
      <c r="J273" s="2203"/>
      <c r="K273" s="2471"/>
      <c r="L273" s="124"/>
    </row>
    <row r="274" spans="1:12" ht="15.75" x14ac:dyDescent="0.25">
      <c r="A274" s="2201"/>
      <c r="B274" s="2202"/>
      <c r="C274" s="2203"/>
      <c r="D274" s="258">
        <f t="shared" si="4"/>
        <v>0</v>
      </c>
      <c r="E274" s="2203"/>
      <c r="F274" s="2203"/>
      <c r="G274" s="2203"/>
      <c r="H274" s="2203"/>
      <c r="I274" s="2203"/>
      <c r="J274" s="2203"/>
      <c r="K274" s="2471"/>
      <c r="L274" s="124"/>
    </row>
    <row r="275" spans="1:12" ht="15.75" x14ac:dyDescent="0.25">
      <c r="A275" s="2201"/>
      <c r="B275" s="2202"/>
      <c r="C275" s="2203"/>
      <c r="D275" s="258">
        <f t="shared" si="4"/>
        <v>0</v>
      </c>
      <c r="E275" s="2203"/>
      <c r="F275" s="2203"/>
      <c r="G275" s="2203"/>
      <c r="H275" s="2203"/>
      <c r="I275" s="2203"/>
      <c r="J275" s="2203"/>
      <c r="K275" s="2471"/>
      <c r="L275" s="124"/>
    </row>
    <row r="276" spans="1:12" ht="15.75" x14ac:dyDescent="0.25">
      <c r="A276" s="2201"/>
      <c r="B276" s="2202"/>
      <c r="C276" s="2203"/>
      <c r="D276" s="258">
        <f t="shared" si="4"/>
        <v>0</v>
      </c>
      <c r="E276" s="2203"/>
      <c r="F276" s="2203"/>
      <c r="G276" s="2203"/>
      <c r="H276" s="2203"/>
      <c r="I276" s="2203"/>
      <c r="J276" s="2203"/>
      <c r="K276" s="2471"/>
      <c r="L276" s="124"/>
    </row>
    <row r="277" spans="1:12" ht="15.75" x14ac:dyDescent="0.25">
      <c r="A277" s="2201"/>
      <c r="B277" s="2202"/>
      <c r="C277" s="2203"/>
      <c r="D277" s="258">
        <f t="shared" si="4"/>
        <v>0</v>
      </c>
      <c r="E277" s="2203"/>
      <c r="F277" s="2203"/>
      <c r="G277" s="2203"/>
      <c r="H277" s="2203"/>
      <c r="I277" s="2203"/>
      <c r="J277" s="2203"/>
      <c r="K277" s="2471"/>
      <c r="L277" s="124"/>
    </row>
    <row r="278" spans="1:12" ht="15.75" x14ac:dyDescent="0.25">
      <c r="A278" s="2201"/>
      <c r="B278" s="2202"/>
      <c r="C278" s="2203"/>
      <c r="D278" s="258">
        <f t="shared" si="4"/>
        <v>0</v>
      </c>
      <c r="E278" s="2203"/>
      <c r="F278" s="2203"/>
      <c r="G278" s="2203"/>
      <c r="H278" s="2203"/>
      <c r="I278" s="2203"/>
      <c r="J278" s="2203"/>
      <c r="K278" s="2471"/>
      <c r="L278" s="124"/>
    </row>
    <row r="279" spans="1:12" ht="15.75" x14ac:dyDescent="0.25">
      <c r="A279" s="2201"/>
      <c r="B279" s="2202"/>
      <c r="C279" s="2203"/>
      <c r="D279" s="258">
        <f t="shared" si="4"/>
        <v>0</v>
      </c>
      <c r="E279" s="2203"/>
      <c r="F279" s="2203"/>
      <c r="G279" s="2203"/>
      <c r="H279" s="2203"/>
      <c r="I279" s="2203"/>
      <c r="J279" s="2203"/>
      <c r="K279" s="2471"/>
      <c r="L279" s="124"/>
    </row>
    <row r="280" spans="1:12" ht="15.75" x14ac:dyDescent="0.25">
      <c r="A280" s="2201"/>
      <c r="B280" s="2202"/>
      <c r="C280" s="2203"/>
      <c r="D280" s="258">
        <f t="shared" si="4"/>
        <v>0</v>
      </c>
      <c r="E280" s="2203"/>
      <c r="F280" s="2203"/>
      <c r="G280" s="2203"/>
      <c r="H280" s="2203"/>
      <c r="I280" s="2203"/>
      <c r="J280" s="2203"/>
      <c r="K280" s="2471"/>
      <c r="L280" s="124"/>
    </row>
    <row r="281" spans="1:12" ht="15.75" x14ac:dyDescent="0.25">
      <c r="A281" s="2201"/>
      <c r="B281" s="2202"/>
      <c r="C281" s="2203"/>
      <c r="D281" s="258">
        <f t="shared" si="4"/>
        <v>0</v>
      </c>
      <c r="E281" s="2203"/>
      <c r="F281" s="2203"/>
      <c r="G281" s="2203"/>
      <c r="H281" s="2203"/>
      <c r="I281" s="2203"/>
      <c r="J281" s="2203"/>
      <c r="K281" s="2471"/>
      <c r="L281" s="124"/>
    </row>
    <row r="282" spans="1:12" ht="15.75" x14ac:dyDescent="0.25">
      <c r="A282" s="2201"/>
      <c r="B282" s="2202"/>
      <c r="C282" s="2203"/>
      <c r="D282" s="258">
        <f t="shared" si="4"/>
        <v>0</v>
      </c>
      <c r="E282" s="2203"/>
      <c r="F282" s="2203"/>
      <c r="G282" s="2203"/>
      <c r="H282" s="2203"/>
      <c r="I282" s="2203"/>
      <c r="J282" s="2203"/>
      <c r="K282" s="2471"/>
      <c r="L282" s="124"/>
    </row>
    <row r="283" spans="1:12" ht="15.75" x14ac:dyDescent="0.25">
      <c r="A283" s="2201"/>
      <c r="B283" s="2202"/>
      <c r="C283" s="2203"/>
      <c r="D283" s="258">
        <f t="shared" si="4"/>
        <v>0</v>
      </c>
      <c r="E283" s="2203"/>
      <c r="F283" s="2203"/>
      <c r="G283" s="2203"/>
      <c r="H283" s="2203"/>
      <c r="I283" s="2203"/>
      <c r="J283" s="2203"/>
      <c r="K283" s="2471"/>
      <c r="L283" s="124"/>
    </row>
    <row r="284" spans="1:12" ht="15.75" x14ac:dyDescent="0.25">
      <c r="A284" s="2201"/>
      <c r="B284" s="2202"/>
      <c r="C284" s="2203"/>
      <c r="D284" s="258">
        <f t="shared" si="4"/>
        <v>0</v>
      </c>
      <c r="E284" s="2203"/>
      <c r="F284" s="2203"/>
      <c r="G284" s="2203"/>
      <c r="H284" s="2203"/>
      <c r="I284" s="2203"/>
      <c r="J284" s="2203"/>
      <c r="K284" s="2471"/>
      <c r="L284" s="124"/>
    </row>
    <row r="285" spans="1:12" ht="15.75" x14ac:dyDescent="0.25">
      <c r="A285" s="2201"/>
      <c r="B285" s="2202"/>
      <c r="C285" s="2203"/>
      <c r="D285" s="258">
        <f t="shared" si="4"/>
        <v>0</v>
      </c>
      <c r="E285" s="2203"/>
      <c r="F285" s="2203"/>
      <c r="G285" s="2203"/>
      <c r="H285" s="2203"/>
      <c r="I285" s="2203"/>
      <c r="J285" s="2203"/>
      <c r="K285" s="2471"/>
      <c r="L285" s="124"/>
    </row>
    <row r="286" spans="1:12" ht="15.75" x14ac:dyDescent="0.25">
      <c r="A286" s="2201"/>
      <c r="B286" s="2202"/>
      <c r="C286" s="2203"/>
      <c r="D286" s="258">
        <f t="shared" si="4"/>
        <v>0</v>
      </c>
      <c r="E286" s="2203"/>
      <c r="F286" s="2203"/>
      <c r="G286" s="2203"/>
      <c r="H286" s="2203"/>
      <c r="I286" s="2203"/>
      <c r="J286" s="2203"/>
      <c r="K286" s="2471"/>
      <c r="L286" s="124"/>
    </row>
    <row r="287" spans="1:12" ht="15.75" x14ac:dyDescent="0.25">
      <c r="A287" s="2201"/>
      <c r="B287" s="2202"/>
      <c r="C287" s="2203"/>
      <c r="D287" s="258">
        <f t="shared" si="4"/>
        <v>0</v>
      </c>
      <c r="E287" s="2203"/>
      <c r="F287" s="2203"/>
      <c r="G287" s="2203"/>
      <c r="H287" s="2203"/>
      <c r="I287" s="2203"/>
      <c r="J287" s="2203"/>
      <c r="K287" s="2471"/>
      <c r="L287" s="124"/>
    </row>
    <row r="288" spans="1:12" ht="15.75" x14ac:dyDescent="0.25">
      <c r="A288" s="2201"/>
      <c r="B288" s="2202"/>
      <c r="C288" s="2203"/>
      <c r="D288" s="258">
        <f t="shared" si="4"/>
        <v>0</v>
      </c>
      <c r="E288" s="2203"/>
      <c r="F288" s="2203"/>
      <c r="G288" s="2203"/>
      <c r="H288" s="2203"/>
      <c r="I288" s="2203"/>
      <c r="J288" s="2203"/>
      <c r="K288" s="2471"/>
      <c r="L288" s="124"/>
    </row>
    <row r="289" spans="1:12" ht="15.75" x14ac:dyDescent="0.25">
      <c r="A289" s="2201"/>
      <c r="B289" s="2202"/>
      <c r="C289" s="2203"/>
      <c r="D289" s="258">
        <f t="shared" si="4"/>
        <v>0</v>
      </c>
      <c r="E289" s="2203"/>
      <c r="F289" s="2203"/>
      <c r="G289" s="2203"/>
      <c r="H289" s="2203"/>
      <c r="I289" s="2203"/>
      <c r="J289" s="2203"/>
      <c r="K289" s="2471"/>
      <c r="L289" s="124"/>
    </row>
    <row r="290" spans="1:12" ht="15.75" x14ac:dyDescent="0.25">
      <c r="A290" s="2201"/>
      <c r="B290" s="2202"/>
      <c r="C290" s="2203"/>
      <c r="D290" s="258">
        <f t="shared" si="4"/>
        <v>0</v>
      </c>
      <c r="E290" s="2203"/>
      <c r="F290" s="2203"/>
      <c r="G290" s="2203"/>
      <c r="H290" s="2203"/>
      <c r="I290" s="2203"/>
      <c r="J290" s="2203"/>
      <c r="K290" s="2471"/>
      <c r="L290" s="124"/>
    </row>
    <row r="291" spans="1:12" ht="15.75" x14ac:dyDescent="0.25">
      <c r="A291" s="2201"/>
      <c r="B291" s="2202"/>
      <c r="C291" s="2203"/>
      <c r="D291" s="258">
        <f t="shared" si="4"/>
        <v>0</v>
      </c>
      <c r="E291" s="2203"/>
      <c r="F291" s="2203"/>
      <c r="G291" s="2203"/>
      <c r="H291" s="2203"/>
      <c r="I291" s="2203"/>
      <c r="J291" s="2203"/>
      <c r="K291" s="2471"/>
      <c r="L291" s="124"/>
    </row>
    <row r="292" spans="1:12" ht="15.75" x14ac:dyDescent="0.25">
      <c r="A292" s="2201"/>
      <c r="B292" s="2202"/>
      <c r="C292" s="2203"/>
      <c r="D292" s="258">
        <f t="shared" si="4"/>
        <v>0</v>
      </c>
      <c r="E292" s="2203"/>
      <c r="F292" s="2203"/>
      <c r="G292" s="2203"/>
      <c r="H292" s="2203"/>
      <c r="I292" s="2203"/>
      <c r="J292" s="2203"/>
      <c r="K292" s="2471"/>
      <c r="L292" s="124"/>
    </row>
    <row r="293" spans="1:12" ht="15.75" x14ac:dyDescent="0.25">
      <c r="A293" s="2201"/>
      <c r="B293" s="2202"/>
      <c r="C293" s="2203"/>
      <c r="D293" s="258">
        <f t="shared" si="4"/>
        <v>0</v>
      </c>
      <c r="E293" s="2203"/>
      <c r="F293" s="2203"/>
      <c r="G293" s="2203"/>
      <c r="H293" s="2203"/>
      <c r="I293" s="2203"/>
      <c r="J293" s="2203"/>
      <c r="K293" s="2471"/>
      <c r="L293" s="124"/>
    </row>
    <row r="294" spans="1:12" ht="15.75" x14ac:dyDescent="0.25">
      <c r="A294" s="2201"/>
      <c r="B294" s="2202"/>
      <c r="C294" s="2203"/>
      <c r="D294" s="258">
        <f t="shared" si="4"/>
        <v>0</v>
      </c>
      <c r="E294" s="2203"/>
      <c r="F294" s="2203"/>
      <c r="G294" s="2203"/>
      <c r="H294" s="2203"/>
      <c r="I294" s="2203"/>
      <c r="J294" s="2203"/>
      <c r="K294" s="2471"/>
      <c r="L294" s="124"/>
    </row>
    <row r="295" spans="1:12" ht="15.75" x14ac:dyDescent="0.25">
      <c r="A295" s="2201"/>
      <c r="B295" s="2202"/>
      <c r="C295" s="2203"/>
      <c r="D295" s="258">
        <f t="shared" si="4"/>
        <v>0</v>
      </c>
      <c r="E295" s="2203"/>
      <c r="F295" s="2203"/>
      <c r="G295" s="2203"/>
      <c r="H295" s="2203"/>
      <c r="I295" s="2203"/>
      <c r="J295" s="2203"/>
      <c r="K295" s="2471"/>
      <c r="L295" s="124"/>
    </row>
    <row r="296" spans="1:12" ht="15.75" x14ac:dyDescent="0.25">
      <c r="A296" s="2201"/>
      <c r="B296" s="2202"/>
      <c r="C296" s="2203"/>
      <c r="D296" s="258">
        <f t="shared" si="4"/>
        <v>0</v>
      </c>
      <c r="E296" s="2203"/>
      <c r="F296" s="2203"/>
      <c r="G296" s="2203"/>
      <c r="H296" s="2203"/>
      <c r="I296" s="2203"/>
      <c r="J296" s="2203"/>
      <c r="K296" s="2471"/>
      <c r="L296" s="124"/>
    </row>
    <row r="297" spans="1:12" ht="15.75" x14ac:dyDescent="0.25">
      <c r="A297" s="2201"/>
      <c r="B297" s="2202"/>
      <c r="C297" s="2203"/>
      <c r="D297" s="258">
        <f t="shared" si="4"/>
        <v>0</v>
      </c>
      <c r="E297" s="2203"/>
      <c r="F297" s="2203"/>
      <c r="G297" s="2203"/>
      <c r="H297" s="2203"/>
      <c r="I297" s="2203"/>
      <c r="J297" s="2203"/>
      <c r="K297" s="2471"/>
      <c r="L297" s="124"/>
    </row>
    <row r="298" spans="1:12" ht="15.75" x14ac:dyDescent="0.25">
      <c r="A298" s="2201"/>
      <c r="B298" s="2202"/>
      <c r="C298" s="2203"/>
      <c r="D298" s="258">
        <f t="shared" si="4"/>
        <v>0</v>
      </c>
      <c r="E298" s="2203"/>
      <c r="F298" s="2203"/>
      <c r="G298" s="2203"/>
      <c r="H298" s="2203"/>
      <c r="I298" s="2203"/>
      <c r="J298" s="2203"/>
      <c r="K298" s="2471"/>
      <c r="L298" s="124"/>
    </row>
    <row r="299" spans="1:12" ht="15.75" x14ac:dyDescent="0.25">
      <c r="A299" s="2201"/>
      <c r="B299" s="2202"/>
      <c r="C299" s="2203"/>
      <c r="D299" s="258">
        <f t="shared" si="4"/>
        <v>0</v>
      </c>
      <c r="E299" s="2203"/>
      <c r="F299" s="2203"/>
      <c r="G299" s="2203"/>
      <c r="H299" s="2203"/>
      <c r="I299" s="2203"/>
      <c r="J299" s="2203"/>
      <c r="K299" s="2471"/>
      <c r="L299" s="124"/>
    </row>
    <row r="300" spans="1:12" ht="15.75" x14ac:dyDescent="0.25">
      <c r="A300" s="2201"/>
      <c r="B300" s="2202"/>
      <c r="C300" s="2203"/>
      <c r="D300" s="258">
        <f t="shared" si="4"/>
        <v>0</v>
      </c>
      <c r="E300" s="2203"/>
      <c r="F300" s="2203"/>
      <c r="G300" s="2203"/>
      <c r="H300" s="2203"/>
      <c r="I300" s="2203"/>
      <c r="J300" s="2203"/>
      <c r="K300" s="2471"/>
      <c r="L300" s="124"/>
    </row>
    <row r="301" spans="1:12" ht="15.75" x14ac:dyDescent="0.25">
      <c r="A301" s="2201"/>
      <c r="B301" s="2202"/>
      <c r="C301" s="2203"/>
      <c r="D301" s="258">
        <f t="shared" si="4"/>
        <v>0</v>
      </c>
      <c r="E301" s="2203"/>
      <c r="F301" s="2203"/>
      <c r="G301" s="2203"/>
      <c r="H301" s="2203"/>
      <c r="I301" s="2203"/>
      <c r="J301" s="2203"/>
      <c r="K301" s="2471"/>
      <c r="L301" s="124"/>
    </row>
    <row r="302" spans="1:12" ht="15.75" x14ac:dyDescent="0.25">
      <c r="A302" s="2201"/>
      <c r="B302" s="2202"/>
      <c r="C302" s="2203"/>
      <c r="D302" s="258">
        <f t="shared" si="4"/>
        <v>0</v>
      </c>
      <c r="E302" s="2203"/>
      <c r="F302" s="2203"/>
      <c r="G302" s="2203"/>
      <c r="H302" s="2203"/>
      <c r="I302" s="2203"/>
      <c r="J302" s="2203"/>
      <c r="K302" s="2471"/>
      <c r="L302" s="124"/>
    </row>
    <row r="303" spans="1:12" ht="15.75" x14ac:dyDescent="0.25">
      <c r="A303" s="2201"/>
      <c r="B303" s="2202"/>
      <c r="C303" s="2203"/>
      <c r="D303" s="258">
        <f t="shared" si="4"/>
        <v>0</v>
      </c>
      <c r="E303" s="2203"/>
      <c r="F303" s="2203"/>
      <c r="G303" s="2203"/>
      <c r="H303" s="2203"/>
      <c r="I303" s="2203"/>
      <c r="J303" s="2203"/>
      <c r="K303" s="2471"/>
      <c r="L303" s="124"/>
    </row>
    <row r="304" spans="1:12" ht="15.75" x14ac:dyDescent="0.25">
      <c r="A304" s="2201"/>
      <c r="B304" s="2202"/>
      <c r="C304" s="2203"/>
      <c r="D304" s="258">
        <f t="shared" si="4"/>
        <v>0</v>
      </c>
      <c r="E304" s="2203"/>
      <c r="F304" s="2203"/>
      <c r="G304" s="2203"/>
      <c r="H304" s="2203"/>
      <c r="I304" s="2203"/>
      <c r="J304" s="2203"/>
      <c r="K304" s="2471"/>
      <c r="L304" s="124"/>
    </row>
    <row r="305" spans="1:12" ht="15.75" x14ac:dyDescent="0.25">
      <c r="A305" s="2201"/>
      <c r="B305" s="2202"/>
      <c r="C305" s="2203"/>
      <c r="D305" s="258">
        <f t="shared" si="4"/>
        <v>0</v>
      </c>
      <c r="E305" s="2203"/>
      <c r="F305" s="2203"/>
      <c r="G305" s="2203"/>
      <c r="H305" s="2203"/>
      <c r="I305" s="2203"/>
      <c r="J305" s="2203"/>
      <c r="K305" s="2471"/>
      <c r="L305" s="124"/>
    </row>
    <row r="306" spans="1:12" ht="15.75" x14ac:dyDescent="0.25">
      <c r="A306" s="2201"/>
      <c r="B306" s="2202"/>
      <c r="C306" s="2203"/>
      <c r="D306" s="258">
        <f t="shared" si="4"/>
        <v>0</v>
      </c>
      <c r="E306" s="2203"/>
      <c r="F306" s="2203"/>
      <c r="G306" s="2203"/>
      <c r="H306" s="2203"/>
      <c r="I306" s="2203"/>
      <c r="J306" s="2203"/>
      <c r="K306" s="2471"/>
      <c r="L306" s="124"/>
    </row>
    <row r="307" spans="1:12" ht="15.75" x14ac:dyDescent="0.25">
      <c r="A307" s="2201"/>
      <c r="B307" s="2202"/>
      <c r="C307" s="2203"/>
      <c r="D307" s="258">
        <f t="shared" si="4"/>
        <v>0</v>
      </c>
      <c r="E307" s="2203"/>
      <c r="F307" s="2203"/>
      <c r="G307" s="2203"/>
      <c r="H307" s="2203"/>
      <c r="I307" s="2203"/>
      <c r="J307" s="2203"/>
      <c r="K307" s="2471"/>
      <c r="L307" s="124"/>
    </row>
    <row r="308" spans="1:12" ht="15.75" x14ac:dyDescent="0.25">
      <c r="A308" s="2201"/>
      <c r="B308" s="2202"/>
      <c r="C308" s="2203"/>
      <c r="D308" s="258">
        <f t="shared" si="4"/>
        <v>0</v>
      </c>
      <c r="E308" s="2203"/>
      <c r="F308" s="2203"/>
      <c r="G308" s="2203"/>
      <c r="H308" s="2203"/>
      <c r="I308" s="2203"/>
      <c r="J308" s="2203"/>
      <c r="K308" s="2471"/>
      <c r="L308" s="124"/>
    </row>
    <row r="309" spans="1:12" ht="15.75" x14ac:dyDescent="0.25">
      <c r="A309" s="2201"/>
      <c r="B309" s="2202"/>
      <c r="C309" s="2203"/>
      <c r="D309" s="258">
        <f t="shared" si="4"/>
        <v>0</v>
      </c>
      <c r="E309" s="2203"/>
      <c r="F309" s="2203"/>
      <c r="G309" s="2203"/>
      <c r="H309" s="2203"/>
      <c r="I309" s="2203"/>
      <c r="J309" s="2203"/>
      <c r="K309" s="2471"/>
      <c r="L309" s="124"/>
    </row>
    <row r="310" spans="1:12" ht="15.75" x14ac:dyDescent="0.25">
      <c r="A310" s="2201"/>
      <c r="B310" s="2202"/>
      <c r="C310" s="2203"/>
      <c r="D310" s="258">
        <f t="shared" si="4"/>
        <v>0</v>
      </c>
      <c r="E310" s="2203"/>
      <c r="F310" s="2203"/>
      <c r="G310" s="2203"/>
      <c r="H310" s="2203"/>
      <c r="I310" s="2203"/>
      <c r="J310" s="2203"/>
      <c r="K310" s="2471"/>
      <c r="L310" s="124"/>
    </row>
    <row r="311" spans="1:12" ht="15.75" x14ac:dyDescent="0.25">
      <c r="A311" s="2201"/>
      <c r="B311" s="2202"/>
      <c r="C311" s="2203"/>
      <c r="D311" s="258">
        <f t="shared" si="4"/>
        <v>0</v>
      </c>
      <c r="E311" s="2203"/>
      <c r="F311" s="2203"/>
      <c r="G311" s="2203"/>
      <c r="H311" s="2203"/>
      <c r="I311" s="2203"/>
      <c r="J311" s="2203"/>
      <c r="K311" s="2471"/>
      <c r="L311" s="124"/>
    </row>
    <row r="312" spans="1:12" ht="15.75" x14ac:dyDescent="0.25">
      <c r="A312" s="2201"/>
      <c r="B312" s="2202"/>
      <c r="C312" s="2203"/>
      <c r="D312" s="258">
        <f t="shared" si="4"/>
        <v>0</v>
      </c>
      <c r="E312" s="2203"/>
      <c r="F312" s="2203"/>
      <c r="G312" s="2203"/>
      <c r="H312" s="2203"/>
      <c r="I312" s="2203"/>
      <c r="J312" s="2203"/>
      <c r="K312" s="2471"/>
      <c r="L312" s="124"/>
    </row>
    <row r="313" spans="1:12" ht="15.75" x14ac:dyDescent="0.25">
      <c r="A313" s="2201"/>
      <c r="B313" s="2202"/>
      <c r="C313" s="2203"/>
      <c r="D313" s="258">
        <f t="shared" si="4"/>
        <v>0</v>
      </c>
      <c r="E313" s="2203"/>
      <c r="F313" s="2203"/>
      <c r="G313" s="2203"/>
      <c r="H313" s="2203"/>
      <c r="I313" s="2203"/>
      <c r="J313" s="2203"/>
      <c r="K313" s="2471"/>
      <c r="L313" s="124"/>
    </row>
    <row r="314" spans="1:12" ht="15.75" x14ac:dyDescent="0.25">
      <c r="A314" s="2201"/>
      <c r="B314" s="2202"/>
      <c r="C314" s="2203"/>
      <c r="D314" s="258">
        <f t="shared" si="4"/>
        <v>0</v>
      </c>
      <c r="E314" s="2203"/>
      <c r="F314" s="2203"/>
      <c r="G314" s="2203"/>
      <c r="H314" s="2203"/>
      <c r="I314" s="2203"/>
      <c r="J314" s="2203"/>
      <c r="K314" s="2471"/>
      <c r="L314" s="124"/>
    </row>
    <row r="315" spans="1:12" ht="15.75" x14ac:dyDescent="0.25">
      <c r="A315" s="2201"/>
      <c r="B315" s="2202"/>
      <c r="C315" s="2203"/>
      <c r="D315" s="258">
        <f t="shared" si="4"/>
        <v>0</v>
      </c>
      <c r="E315" s="2203"/>
      <c r="F315" s="2203"/>
      <c r="G315" s="2203"/>
      <c r="H315" s="2203"/>
      <c r="I315" s="2203"/>
      <c r="J315" s="2203"/>
      <c r="K315" s="2471"/>
      <c r="L315" s="124"/>
    </row>
    <row r="316" spans="1:12" ht="15.75" x14ac:dyDescent="0.25">
      <c r="A316" s="2201"/>
      <c r="B316" s="2202"/>
      <c r="C316" s="2203"/>
      <c r="D316" s="258">
        <f t="shared" si="4"/>
        <v>0</v>
      </c>
      <c r="E316" s="2203"/>
      <c r="F316" s="2203"/>
      <c r="G316" s="2203"/>
      <c r="H316" s="2203"/>
      <c r="I316" s="2203"/>
      <c r="J316" s="2203"/>
      <c r="K316" s="2471"/>
      <c r="L316" s="124"/>
    </row>
    <row r="317" spans="1:12" ht="15.75" x14ac:dyDescent="0.25">
      <c r="A317" s="2201"/>
      <c r="B317" s="2202"/>
      <c r="C317" s="2203"/>
      <c r="D317" s="258">
        <f t="shared" si="4"/>
        <v>0</v>
      </c>
      <c r="E317" s="2203"/>
      <c r="F317" s="2203"/>
      <c r="G317" s="2203"/>
      <c r="H317" s="2203"/>
      <c r="I317" s="2203"/>
      <c r="J317" s="2203"/>
      <c r="K317" s="2471"/>
      <c r="L317" s="124"/>
    </row>
    <row r="318" spans="1:12" ht="15.75" x14ac:dyDescent="0.25">
      <c r="A318" s="2201"/>
      <c r="B318" s="2202"/>
      <c r="C318" s="2203"/>
      <c r="D318" s="258">
        <f t="shared" si="4"/>
        <v>0</v>
      </c>
      <c r="E318" s="2203"/>
      <c r="F318" s="2203"/>
      <c r="G318" s="2203"/>
      <c r="H318" s="2203"/>
      <c r="I318" s="2203"/>
      <c r="J318" s="2203"/>
      <c r="K318" s="2471"/>
      <c r="L318" s="124"/>
    </row>
    <row r="319" spans="1:12" ht="15.75" x14ac:dyDescent="0.25">
      <c r="A319" s="2201"/>
      <c r="B319" s="2202"/>
      <c r="C319" s="2203"/>
      <c r="D319" s="258">
        <f t="shared" si="4"/>
        <v>0</v>
      </c>
      <c r="E319" s="2203"/>
      <c r="F319" s="2203"/>
      <c r="G319" s="2203"/>
      <c r="H319" s="2203"/>
      <c r="I319" s="2203"/>
      <c r="J319" s="2203"/>
      <c r="K319" s="2471"/>
      <c r="L319" s="124"/>
    </row>
    <row r="320" spans="1:12" ht="15.75" x14ac:dyDescent="0.25">
      <c r="A320" s="2201"/>
      <c r="B320" s="2202"/>
      <c r="C320" s="2203"/>
      <c r="D320" s="258">
        <f t="shared" si="4"/>
        <v>0</v>
      </c>
      <c r="E320" s="2203"/>
      <c r="F320" s="2203"/>
      <c r="G320" s="2203"/>
      <c r="H320" s="2203"/>
      <c r="I320" s="2203"/>
      <c r="J320" s="2203"/>
      <c r="K320" s="2471"/>
      <c r="L320" s="124"/>
    </row>
    <row r="321" spans="1:12" ht="15.75" x14ac:dyDescent="0.25">
      <c r="A321" s="2201"/>
      <c r="B321" s="2202"/>
      <c r="C321" s="2203"/>
      <c r="D321" s="258">
        <f t="shared" si="4"/>
        <v>0</v>
      </c>
      <c r="E321" s="2203"/>
      <c r="F321" s="2203"/>
      <c r="G321" s="2203"/>
      <c r="H321" s="2203"/>
      <c r="I321" s="2203"/>
      <c r="J321" s="2203"/>
      <c r="K321" s="2471"/>
      <c r="L321" s="124"/>
    </row>
    <row r="322" spans="1:12" ht="15.75" x14ac:dyDescent="0.25">
      <c r="A322" s="2201"/>
      <c r="B322" s="2202"/>
      <c r="C322" s="2203"/>
      <c r="D322" s="258">
        <f t="shared" si="4"/>
        <v>0</v>
      </c>
      <c r="E322" s="2203"/>
      <c r="F322" s="2203"/>
      <c r="G322" s="2203"/>
      <c r="H322" s="2203"/>
      <c r="I322" s="2203"/>
      <c r="J322" s="2203"/>
      <c r="K322" s="2471"/>
      <c r="L322" s="124"/>
    </row>
    <row r="323" spans="1:12" ht="15.75" x14ac:dyDescent="0.25">
      <c r="A323" s="2201"/>
      <c r="B323" s="2202"/>
      <c r="C323" s="2203"/>
      <c r="D323" s="258">
        <f t="shared" si="4"/>
        <v>0</v>
      </c>
      <c r="E323" s="2203"/>
      <c r="F323" s="2203"/>
      <c r="G323" s="2203"/>
      <c r="H323" s="2203"/>
      <c r="I323" s="2203"/>
      <c r="J323" s="2203"/>
      <c r="K323" s="2471"/>
      <c r="L323" s="124"/>
    </row>
    <row r="324" spans="1:12" ht="15.75" x14ac:dyDescent="0.25">
      <c r="A324" s="2201"/>
      <c r="B324" s="2202"/>
      <c r="C324" s="2203"/>
      <c r="D324" s="258">
        <f t="shared" si="4"/>
        <v>0</v>
      </c>
      <c r="E324" s="2203"/>
      <c r="F324" s="2203"/>
      <c r="G324" s="2203"/>
      <c r="H324" s="2203"/>
      <c r="I324" s="2203"/>
      <c r="J324" s="2203"/>
      <c r="K324" s="2471"/>
      <c r="L324" s="124"/>
    </row>
    <row r="325" spans="1:12" ht="15.75" x14ac:dyDescent="0.25">
      <c r="A325" s="2201"/>
      <c r="B325" s="2202"/>
      <c r="C325" s="2203"/>
      <c r="D325" s="258">
        <f t="shared" si="4"/>
        <v>0</v>
      </c>
      <c r="E325" s="2203"/>
      <c r="F325" s="2203"/>
      <c r="G325" s="2203"/>
      <c r="H325" s="2203"/>
      <c r="I325" s="2203"/>
      <c r="J325" s="2203"/>
      <c r="K325" s="2471"/>
      <c r="L325" s="124"/>
    </row>
    <row r="326" spans="1:12" ht="15.75" x14ac:dyDescent="0.25">
      <c r="A326" s="2201"/>
      <c r="B326" s="2202"/>
      <c r="C326" s="2203"/>
      <c r="D326" s="258">
        <f t="shared" si="4"/>
        <v>0</v>
      </c>
      <c r="E326" s="2203"/>
      <c r="F326" s="2203"/>
      <c r="G326" s="2203"/>
      <c r="H326" s="2203"/>
      <c r="I326" s="2203"/>
      <c r="J326" s="2203"/>
      <c r="K326" s="2471"/>
      <c r="L326" s="124"/>
    </row>
    <row r="327" spans="1:12" ht="15.75" x14ac:dyDescent="0.25">
      <c r="A327" s="2201"/>
      <c r="B327" s="2202"/>
      <c r="C327" s="2203"/>
      <c r="D327" s="258">
        <f t="shared" si="4"/>
        <v>0</v>
      </c>
      <c r="E327" s="2203"/>
      <c r="F327" s="2203"/>
      <c r="G327" s="2203"/>
      <c r="H327" s="2203"/>
      <c r="I327" s="2203"/>
      <c r="J327" s="2203"/>
      <c r="K327" s="2471"/>
      <c r="L327" s="124"/>
    </row>
    <row r="328" spans="1:12" ht="15.75" x14ac:dyDescent="0.25">
      <c r="A328" s="2201"/>
      <c r="B328" s="2202"/>
      <c r="C328" s="2203"/>
      <c r="D328" s="258">
        <f t="shared" si="4"/>
        <v>0</v>
      </c>
      <c r="E328" s="2203"/>
      <c r="F328" s="2203"/>
      <c r="G328" s="2203"/>
      <c r="H328" s="2203"/>
      <c r="I328" s="2203"/>
      <c r="J328" s="2203"/>
      <c r="K328" s="2471"/>
      <c r="L328" s="124"/>
    </row>
    <row r="329" spans="1:12" ht="15.75" x14ac:dyDescent="0.25">
      <c r="A329" s="2201"/>
      <c r="B329" s="2202"/>
      <c r="C329" s="2203"/>
      <c r="D329" s="258">
        <f t="shared" si="4"/>
        <v>0</v>
      </c>
      <c r="E329" s="2203"/>
      <c r="F329" s="2203"/>
      <c r="G329" s="2203"/>
      <c r="H329" s="2203"/>
      <c r="I329" s="2203"/>
      <c r="J329" s="2203"/>
      <c r="K329" s="2471"/>
      <c r="L329" s="124"/>
    </row>
    <row r="330" spans="1:12" ht="15.75" x14ac:dyDescent="0.25">
      <c r="A330" s="2201"/>
      <c r="B330" s="2202"/>
      <c r="C330" s="2203"/>
      <c r="D330" s="258">
        <f t="shared" si="4"/>
        <v>0</v>
      </c>
      <c r="E330" s="2203"/>
      <c r="F330" s="2203"/>
      <c r="G330" s="2203"/>
      <c r="H330" s="2203"/>
      <c r="I330" s="2203"/>
      <c r="J330" s="2203"/>
      <c r="K330" s="2471"/>
      <c r="L330" s="124"/>
    </row>
    <row r="331" spans="1:12" ht="15.75" x14ac:dyDescent="0.25">
      <c r="A331" s="2201"/>
      <c r="B331" s="2202"/>
      <c r="C331" s="2203"/>
      <c r="D331" s="258">
        <f t="shared" si="4"/>
        <v>0</v>
      </c>
      <c r="E331" s="2203"/>
      <c r="F331" s="2203"/>
      <c r="G331" s="2203"/>
      <c r="H331" s="2203"/>
      <c r="I331" s="2203"/>
      <c r="J331" s="2203"/>
      <c r="K331" s="2471"/>
      <c r="L331" s="124"/>
    </row>
    <row r="332" spans="1:12" ht="15.75" x14ac:dyDescent="0.25">
      <c r="A332" s="2201"/>
      <c r="B332" s="2202"/>
      <c r="C332" s="2203"/>
      <c r="D332" s="258">
        <f t="shared" si="4"/>
        <v>0</v>
      </c>
      <c r="E332" s="2203"/>
      <c r="F332" s="2203"/>
      <c r="G332" s="2203"/>
      <c r="H332" s="2203"/>
      <c r="I332" s="2203"/>
      <c r="J332" s="2203"/>
      <c r="K332" s="2471"/>
      <c r="L332" s="124"/>
    </row>
    <row r="333" spans="1:12" ht="15.75" x14ac:dyDescent="0.25">
      <c r="A333" s="2201"/>
      <c r="B333" s="2202"/>
      <c r="C333" s="2203"/>
      <c r="D333" s="258">
        <f t="shared" ref="D333:D396" si="5">+C333*(100-E333)/100</f>
        <v>0</v>
      </c>
      <c r="E333" s="2203"/>
      <c r="F333" s="2203"/>
      <c r="G333" s="2203"/>
      <c r="H333" s="2203"/>
      <c r="I333" s="2203"/>
      <c r="J333" s="2203"/>
      <c r="K333" s="2471"/>
      <c r="L333" s="124"/>
    </row>
    <row r="334" spans="1:12" ht="15.75" x14ac:dyDescent="0.25">
      <c r="A334" s="2201"/>
      <c r="B334" s="2202"/>
      <c r="C334" s="2203"/>
      <c r="D334" s="258">
        <f t="shared" si="5"/>
        <v>0</v>
      </c>
      <c r="E334" s="2203"/>
      <c r="F334" s="2203"/>
      <c r="G334" s="2203"/>
      <c r="H334" s="2203"/>
      <c r="I334" s="2203"/>
      <c r="J334" s="2203"/>
      <c r="K334" s="2471"/>
      <c r="L334" s="124"/>
    </row>
    <row r="335" spans="1:12" ht="15.75" x14ac:dyDescent="0.25">
      <c r="A335" s="2201"/>
      <c r="B335" s="2202"/>
      <c r="C335" s="2203"/>
      <c r="D335" s="258">
        <f t="shared" si="5"/>
        <v>0</v>
      </c>
      <c r="E335" s="2203"/>
      <c r="F335" s="2203"/>
      <c r="G335" s="2203"/>
      <c r="H335" s="2203"/>
      <c r="I335" s="2203"/>
      <c r="J335" s="2203"/>
      <c r="K335" s="2471"/>
      <c r="L335" s="124"/>
    </row>
    <row r="336" spans="1:12" ht="15.75" x14ac:dyDescent="0.25">
      <c r="A336" s="2201"/>
      <c r="B336" s="2202"/>
      <c r="C336" s="2203"/>
      <c r="D336" s="258">
        <f t="shared" si="5"/>
        <v>0</v>
      </c>
      <c r="E336" s="2203"/>
      <c r="F336" s="2203"/>
      <c r="G336" s="2203"/>
      <c r="H336" s="2203"/>
      <c r="I336" s="2203"/>
      <c r="J336" s="2203"/>
      <c r="K336" s="2471"/>
      <c r="L336" s="124"/>
    </row>
    <row r="337" spans="1:12" ht="15.75" x14ac:dyDescent="0.25">
      <c r="A337" s="2201"/>
      <c r="B337" s="2202"/>
      <c r="C337" s="2203"/>
      <c r="D337" s="258">
        <f t="shared" si="5"/>
        <v>0</v>
      </c>
      <c r="E337" s="2203"/>
      <c r="F337" s="2203"/>
      <c r="G337" s="2203"/>
      <c r="H337" s="2203"/>
      <c r="I337" s="2203"/>
      <c r="J337" s="2203"/>
      <c r="K337" s="2471"/>
      <c r="L337" s="124"/>
    </row>
    <row r="338" spans="1:12" ht="15.75" x14ac:dyDescent="0.25">
      <c r="A338" s="2201"/>
      <c r="B338" s="2202"/>
      <c r="C338" s="2203"/>
      <c r="D338" s="258">
        <f t="shared" si="5"/>
        <v>0</v>
      </c>
      <c r="E338" s="2203"/>
      <c r="F338" s="2203"/>
      <c r="G338" s="2203"/>
      <c r="H338" s="2203"/>
      <c r="I338" s="2203"/>
      <c r="J338" s="2203"/>
      <c r="K338" s="2471"/>
      <c r="L338" s="124"/>
    </row>
    <row r="339" spans="1:12" ht="15.75" x14ac:dyDescent="0.25">
      <c r="A339" s="2201"/>
      <c r="B339" s="2202"/>
      <c r="C339" s="2203"/>
      <c r="D339" s="258">
        <f t="shared" si="5"/>
        <v>0</v>
      </c>
      <c r="E339" s="2203"/>
      <c r="F339" s="2203"/>
      <c r="G339" s="2203"/>
      <c r="H339" s="2203"/>
      <c r="I339" s="2203"/>
      <c r="J339" s="2203"/>
      <c r="K339" s="2471"/>
      <c r="L339" s="124"/>
    </row>
    <row r="340" spans="1:12" ht="15.75" x14ac:dyDescent="0.25">
      <c r="A340" s="2201"/>
      <c r="B340" s="2202"/>
      <c r="C340" s="2203"/>
      <c r="D340" s="258">
        <f t="shared" si="5"/>
        <v>0</v>
      </c>
      <c r="E340" s="2203"/>
      <c r="F340" s="2203"/>
      <c r="G340" s="2203"/>
      <c r="H340" s="2203"/>
      <c r="I340" s="2203"/>
      <c r="J340" s="2203"/>
      <c r="K340" s="2471"/>
      <c r="L340" s="124"/>
    </row>
    <row r="341" spans="1:12" ht="15.75" x14ac:dyDescent="0.25">
      <c r="A341" s="2201"/>
      <c r="B341" s="2202"/>
      <c r="C341" s="2203"/>
      <c r="D341" s="258">
        <f t="shared" si="5"/>
        <v>0</v>
      </c>
      <c r="E341" s="2203"/>
      <c r="F341" s="2203"/>
      <c r="G341" s="2203"/>
      <c r="H341" s="2203"/>
      <c r="I341" s="2203"/>
      <c r="J341" s="2203"/>
      <c r="K341" s="2471"/>
      <c r="L341" s="124"/>
    </row>
    <row r="342" spans="1:12" ht="15.75" x14ac:dyDescent="0.25">
      <c r="A342" s="2201"/>
      <c r="B342" s="2202"/>
      <c r="C342" s="2203"/>
      <c r="D342" s="258">
        <f t="shared" si="5"/>
        <v>0</v>
      </c>
      <c r="E342" s="2203"/>
      <c r="F342" s="2203"/>
      <c r="G342" s="2203"/>
      <c r="H342" s="2203"/>
      <c r="I342" s="2203"/>
      <c r="J342" s="2203"/>
      <c r="K342" s="2471"/>
      <c r="L342" s="124"/>
    </row>
    <row r="343" spans="1:12" ht="15.75" x14ac:dyDescent="0.25">
      <c r="A343" s="2201"/>
      <c r="B343" s="2202"/>
      <c r="C343" s="2203"/>
      <c r="D343" s="258">
        <f t="shared" si="5"/>
        <v>0</v>
      </c>
      <c r="E343" s="2203"/>
      <c r="F343" s="2203"/>
      <c r="G343" s="2203"/>
      <c r="H343" s="2203"/>
      <c r="I343" s="2203"/>
      <c r="J343" s="2203"/>
      <c r="K343" s="2471"/>
      <c r="L343" s="124"/>
    </row>
    <row r="344" spans="1:12" ht="15.75" x14ac:dyDescent="0.25">
      <c r="A344" s="2201"/>
      <c r="B344" s="2202"/>
      <c r="C344" s="2203"/>
      <c r="D344" s="258">
        <f t="shared" si="5"/>
        <v>0</v>
      </c>
      <c r="E344" s="2203"/>
      <c r="F344" s="2203"/>
      <c r="G344" s="2203"/>
      <c r="H344" s="2203"/>
      <c r="I344" s="2203"/>
      <c r="J344" s="2203"/>
      <c r="K344" s="2471"/>
      <c r="L344" s="124"/>
    </row>
    <row r="345" spans="1:12" ht="15.75" x14ac:dyDescent="0.25">
      <c r="A345" s="2201"/>
      <c r="B345" s="2202"/>
      <c r="C345" s="2203"/>
      <c r="D345" s="258">
        <f t="shared" si="5"/>
        <v>0</v>
      </c>
      <c r="E345" s="2203"/>
      <c r="F345" s="2203"/>
      <c r="G345" s="2203"/>
      <c r="H345" s="2203"/>
      <c r="I345" s="2203"/>
      <c r="J345" s="2203"/>
      <c r="K345" s="2471"/>
      <c r="L345" s="124"/>
    </row>
    <row r="346" spans="1:12" ht="15.75" x14ac:dyDescent="0.25">
      <c r="A346" s="2201"/>
      <c r="B346" s="2202"/>
      <c r="C346" s="2203"/>
      <c r="D346" s="258">
        <f t="shared" si="5"/>
        <v>0</v>
      </c>
      <c r="E346" s="2203"/>
      <c r="F346" s="2203"/>
      <c r="G346" s="2203"/>
      <c r="H346" s="2203"/>
      <c r="I346" s="2203"/>
      <c r="J346" s="2203"/>
      <c r="K346" s="2471"/>
      <c r="L346" s="124"/>
    </row>
    <row r="347" spans="1:12" ht="15.75" x14ac:dyDescent="0.25">
      <c r="A347" s="2201"/>
      <c r="B347" s="2202"/>
      <c r="C347" s="2203"/>
      <c r="D347" s="258">
        <f t="shared" si="5"/>
        <v>0</v>
      </c>
      <c r="E347" s="2203"/>
      <c r="F347" s="2203"/>
      <c r="G347" s="2203"/>
      <c r="H347" s="2203"/>
      <c r="I347" s="2203"/>
      <c r="J347" s="2203"/>
      <c r="K347" s="2471"/>
      <c r="L347" s="124"/>
    </row>
    <row r="348" spans="1:12" ht="15.75" x14ac:dyDescent="0.25">
      <c r="A348" s="2201"/>
      <c r="B348" s="2202"/>
      <c r="C348" s="2203"/>
      <c r="D348" s="258">
        <f t="shared" si="5"/>
        <v>0</v>
      </c>
      <c r="E348" s="2203"/>
      <c r="F348" s="2203"/>
      <c r="G348" s="2203"/>
      <c r="H348" s="2203"/>
      <c r="I348" s="2203"/>
      <c r="J348" s="2203"/>
      <c r="K348" s="2471"/>
      <c r="L348" s="124"/>
    </row>
    <row r="349" spans="1:12" ht="15.75" x14ac:dyDescent="0.25">
      <c r="A349" s="2201"/>
      <c r="B349" s="2202"/>
      <c r="C349" s="2203"/>
      <c r="D349" s="258">
        <f t="shared" si="5"/>
        <v>0</v>
      </c>
      <c r="E349" s="2203"/>
      <c r="F349" s="2203"/>
      <c r="G349" s="2203"/>
      <c r="H349" s="2203"/>
      <c r="I349" s="2203"/>
      <c r="J349" s="2203"/>
      <c r="K349" s="2471"/>
      <c r="L349" s="124"/>
    </row>
    <row r="350" spans="1:12" ht="15.75" x14ac:dyDescent="0.25">
      <c r="A350" s="2201"/>
      <c r="B350" s="2202"/>
      <c r="C350" s="2203"/>
      <c r="D350" s="258">
        <f t="shared" si="5"/>
        <v>0</v>
      </c>
      <c r="E350" s="2203"/>
      <c r="F350" s="2203"/>
      <c r="G350" s="2203"/>
      <c r="H350" s="2203"/>
      <c r="I350" s="2203"/>
      <c r="J350" s="2203"/>
      <c r="K350" s="2471"/>
      <c r="L350" s="124"/>
    </row>
    <row r="351" spans="1:12" ht="15.75" x14ac:dyDescent="0.25">
      <c r="A351" s="2201"/>
      <c r="B351" s="2202"/>
      <c r="C351" s="2203"/>
      <c r="D351" s="258">
        <f t="shared" si="5"/>
        <v>0</v>
      </c>
      <c r="E351" s="2203"/>
      <c r="F351" s="2203"/>
      <c r="G351" s="2203"/>
      <c r="H351" s="2203"/>
      <c r="I351" s="2203"/>
      <c r="J351" s="2203"/>
      <c r="K351" s="2471"/>
      <c r="L351" s="124"/>
    </row>
    <row r="352" spans="1:12" ht="15.75" x14ac:dyDescent="0.25">
      <c r="A352" s="2201"/>
      <c r="B352" s="2202"/>
      <c r="C352" s="2203"/>
      <c r="D352" s="258">
        <f t="shared" si="5"/>
        <v>0</v>
      </c>
      <c r="E352" s="2203"/>
      <c r="F352" s="2203"/>
      <c r="G352" s="2203"/>
      <c r="H352" s="2203"/>
      <c r="I352" s="2203"/>
      <c r="J352" s="2203"/>
      <c r="K352" s="2471"/>
      <c r="L352" s="124"/>
    </row>
    <row r="353" spans="1:12" ht="15.75" x14ac:dyDescent="0.25">
      <c r="A353" s="2201"/>
      <c r="B353" s="2202"/>
      <c r="C353" s="2203"/>
      <c r="D353" s="258">
        <f t="shared" si="5"/>
        <v>0</v>
      </c>
      <c r="E353" s="2203"/>
      <c r="F353" s="2203"/>
      <c r="G353" s="2203"/>
      <c r="H353" s="2203"/>
      <c r="I353" s="2203"/>
      <c r="J353" s="2203"/>
      <c r="K353" s="2471"/>
      <c r="L353" s="124"/>
    </row>
    <row r="354" spans="1:12" ht="15.75" x14ac:dyDescent="0.25">
      <c r="A354" s="2201"/>
      <c r="B354" s="2202"/>
      <c r="C354" s="2203"/>
      <c r="D354" s="258">
        <f t="shared" si="5"/>
        <v>0</v>
      </c>
      <c r="E354" s="2203"/>
      <c r="F354" s="2203"/>
      <c r="G354" s="2203"/>
      <c r="H354" s="2203"/>
      <c r="I354" s="2203"/>
      <c r="J354" s="2203"/>
      <c r="K354" s="2471"/>
      <c r="L354" s="124"/>
    </row>
    <row r="355" spans="1:12" ht="15.75" x14ac:dyDescent="0.25">
      <c r="A355" s="2201"/>
      <c r="B355" s="2202"/>
      <c r="C355" s="2203"/>
      <c r="D355" s="258">
        <f t="shared" si="5"/>
        <v>0</v>
      </c>
      <c r="E355" s="2203"/>
      <c r="F355" s="2203"/>
      <c r="G355" s="2203"/>
      <c r="H355" s="2203"/>
      <c r="I355" s="2203"/>
      <c r="J355" s="2203"/>
      <c r="K355" s="2471"/>
      <c r="L355" s="124"/>
    </row>
    <row r="356" spans="1:12" ht="15.75" x14ac:dyDescent="0.25">
      <c r="A356" s="2201"/>
      <c r="B356" s="2202"/>
      <c r="C356" s="2203"/>
      <c r="D356" s="258">
        <f t="shared" si="5"/>
        <v>0</v>
      </c>
      <c r="E356" s="2203"/>
      <c r="F356" s="2203"/>
      <c r="G356" s="2203"/>
      <c r="H356" s="2203"/>
      <c r="I356" s="2203"/>
      <c r="J356" s="2203"/>
      <c r="K356" s="2471"/>
      <c r="L356" s="124"/>
    </row>
    <row r="357" spans="1:12" ht="15.75" x14ac:dyDescent="0.25">
      <c r="A357" s="2201"/>
      <c r="B357" s="2202"/>
      <c r="C357" s="2203"/>
      <c r="D357" s="258">
        <f t="shared" si="5"/>
        <v>0</v>
      </c>
      <c r="E357" s="2203"/>
      <c r="F357" s="2203"/>
      <c r="G357" s="2203"/>
      <c r="H357" s="2203"/>
      <c r="I357" s="2203"/>
      <c r="J357" s="2203"/>
      <c r="K357" s="2471"/>
      <c r="L357" s="124"/>
    </row>
    <row r="358" spans="1:12" ht="15.75" x14ac:dyDescent="0.25">
      <c r="A358" s="2201"/>
      <c r="B358" s="2202"/>
      <c r="C358" s="2203"/>
      <c r="D358" s="258">
        <f t="shared" si="5"/>
        <v>0</v>
      </c>
      <c r="E358" s="2203"/>
      <c r="F358" s="2203"/>
      <c r="G358" s="2203"/>
      <c r="H358" s="2203"/>
      <c r="I358" s="2203"/>
      <c r="J358" s="2203"/>
      <c r="K358" s="2471"/>
      <c r="L358" s="124"/>
    </row>
    <row r="359" spans="1:12" ht="15.75" x14ac:dyDescent="0.25">
      <c r="A359" s="2201"/>
      <c r="B359" s="2202"/>
      <c r="C359" s="2203"/>
      <c r="D359" s="258">
        <f t="shared" si="5"/>
        <v>0</v>
      </c>
      <c r="E359" s="2203"/>
      <c r="F359" s="2203"/>
      <c r="G359" s="2203"/>
      <c r="H359" s="2203"/>
      <c r="I359" s="2203"/>
      <c r="J359" s="2203"/>
      <c r="K359" s="2471"/>
      <c r="L359" s="124"/>
    </row>
    <row r="360" spans="1:12" ht="15.75" x14ac:dyDescent="0.25">
      <c r="A360" s="2201"/>
      <c r="B360" s="2202"/>
      <c r="C360" s="2203"/>
      <c r="D360" s="258">
        <f t="shared" si="5"/>
        <v>0</v>
      </c>
      <c r="E360" s="2203"/>
      <c r="F360" s="2203"/>
      <c r="G360" s="2203"/>
      <c r="H360" s="2203"/>
      <c r="I360" s="2203"/>
      <c r="J360" s="2203"/>
      <c r="K360" s="2471"/>
      <c r="L360" s="124"/>
    </row>
    <row r="361" spans="1:12" ht="15.75" x14ac:dyDescent="0.25">
      <c r="A361" s="2201"/>
      <c r="B361" s="2202"/>
      <c r="C361" s="2203"/>
      <c r="D361" s="258">
        <f t="shared" si="5"/>
        <v>0</v>
      </c>
      <c r="E361" s="2203"/>
      <c r="F361" s="2203"/>
      <c r="G361" s="2203"/>
      <c r="H361" s="2203"/>
      <c r="I361" s="2203"/>
      <c r="J361" s="2203"/>
      <c r="K361" s="2471"/>
      <c r="L361" s="124"/>
    </row>
    <row r="362" spans="1:12" ht="15.75" x14ac:dyDescent="0.25">
      <c r="A362" s="2201"/>
      <c r="B362" s="2202"/>
      <c r="C362" s="2203"/>
      <c r="D362" s="258">
        <f t="shared" si="5"/>
        <v>0</v>
      </c>
      <c r="E362" s="2203"/>
      <c r="F362" s="2203"/>
      <c r="G362" s="2203"/>
      <c r="H362" s="2203"/>
      <c r="I362" s="2203"/>
      <c r="J362" s="2203"/>
      <c r="K362" s="2471"/>
      <c r="L362" s="124"/>
    </row>
    <row r="363" spans="1:12" ht="15.75" x14ac:dyDescent="0.25">
      <c r="A363" s="2201"/>
      <c r="B363" s="2202"/>
      <c r="C363" s="2203"/>
      <c r="D363" s="258">
        <f t="shared" si="5"/>
        <v>0</v>
      </c>
      <c r="E363" s="2203"/>
      <c r="F363" s="2203"/>
      <c r="G363" s="2203"/>
      <c r="H363" s="2203"/>
      <c r="I363" s="2203"/>
      <c r="J363" s="2203"/>
      <c r="K363" s="2471"/>
      <c r="L363" s="124"/>
    </row>
    <row r="364" spans="1:12" ht="15.75" x14ac:dyDescent="0.25">
      <c r="A364" s="2201"/>
      <c r="B364" s="2202"/>
      <c r="C364" s="2203"/>
      <c r="D364" s="258">
        <f t="shared" si="5"/>
        <v>0</v>
      </c>
      <c r="E364" s="2203"/>
      <c r="F364" s="2203"/>
      <c r="G364" s="2203"/>
      <c r="H364" s="2203"/>
      <c r="I364" s="2203"/>
      <c r="J364" s="2203"/>
      <c r="K364" s="2471"/>
      <c r="L364" s="124"/>
    </row>
    <row r="365" spans="1:12" ht="15.75" x14ac:dyDescent="0.25">
      <c r="A365" s="2201"/>
      <c r="B365" s="2202"/>
      <c r="C365" s="2203"/>
      <c r="D365" s="258">
        <f t="shared" si="5"/>
        <v>0</v>
      </c>
      <c r="E365" s="2203"/>
      <c r="F365" s="2203"/>
      <c r="G365" s="2203"/>
      <c r="H365" s="2203"/>
      <c r="I365" s="2203"/>
      <c r="J365" s="2203"/>
      <c r="K365" s="2471"/>
      <c r="L365" s="124"/>
    </row>
    <row r="366" spans="1:12" ht="15.75" x14ac:dyDescent="0.25">
      <c r="A366" s="2201"/>
      <c r="B366" s="2202"/>
      <c r="C366" s="2203"/>
      <c r="D366" s="258">
        <f t="shared" si="5"/>
        <v>0</v>
      </c>
      <c r="E366" s="2203"/>
      <c r="F366" s="2203"/>
      <c r="G366" s="2203"/>
      <c r="H366" s="2203"/>
      <c r="I366" s="2203"/>
      <c r="J366" s="2203"/>
      <c r="K366" s="2471"/>
      <c r="L366" s="124"/>
    </row>
    <row r="367" spans="1:12" ht="15.75" x14ac:dyDescent="0.25">
      <c r="A367" s="2201"/>
      <c r="B367" s="2202"/>
      <c r="C367" s="2203"/>
      <c r="D367" s="258">
        <f t="shared" si="5"/>
        <v>0</v>
      </c>
      <c r="E367" s="2203"/>
      <c r="F367" s="2203"/>
      <c r="G367" s="2203"/>
      <c r="H367" s="2203"/>
      <c r="I367" s="2203"/>
      <c r="J367" s="2203"/>
      <c r="K367" s="2471"/>
      <c r="L367" s="124"/>
    </row>
    <row r="368" spans="1:12" ht="15.75" x14ac:dyDescent="0.25">
      <c r="A368" s="2201"/>
      <c r="B368" s="2202"/>
      <c r="C368" s="2203"/>
      <c r="D368" s="258">
        <f t="shared" si="5"/>
        <v>0</v>
      </c>
      <c r="E368" s="2203"/>
      <c r="F368" s="2203"/>
      <c r="G368" s="2203"/>
      <c r="H368" s="2203"/>
      <c r="I368" s="2203"/>
      <c r="J368" s="2203"/>
      <c r="K368" s="2471"/>
      <c r="L368" s="124"/>
    </row>
    <row r="369" spans="1:12" ht="15.75" x14ac:dyDescent="0.25">
      <c r="A369" s="2201"/>
      <c r="B369" s="2202"/>
      <c r="C369" s="2203"/>
      <c r="D369" s="258">
        <f t="shared" si="5"/>
        <v>0</v>
      </c>
      <c r="E369" s="2203"/>
      <c r="F369" s="2203"/>
      <c r="G369" s="2203"/>
      <c r="H369" s="2203"/>
      <c r="I369" s="2203"/>
      <c r="J369" s="2203"/>
      <c r="K369" s="2471"/>
      <c r="L369" s="124"/>
    </row>
    <row r="370" spans="1:12" ht="15.75" x14ac:dyDescent="0.25">
      <c r="A370" s="2201"/>
      <c r="B370" s="2202"/>
      <c r="C370" s="2203"/>
      <c r="D370" s="258">
        <f t="shared" si="5"/>
        <v>0</v>
      </c>
      <c r="E370" s="2203"/>
      <c r="F370" s="2203"/>
      <c r="G370" s="2203"/>
      <c r="H370" s="2203"/>
      <c r="I370" s="2203"/>
      <c r="J370" s="2203"/>
      <c r="K370" s="2471"/>
      <c r="L370" s="124"/>
    </row>
    <row r="371" spans="1:12" ht="15.75" x14ac:dyDescent="0.25">
      <c r="A371" s="2201"/>
      <c r="B371" s="2202"/>
      <c r="C371" s="2203"/>
      <c r="D371" s="258">
        <f t="shared" si="5"/>
        <v>0</v>
      </c>
      <c r="E371" s="2203"/>
      <c r="F371" s="2203"/>
      <c r="G371" s="2203"/>
      <c r="H371" s="2203"/>
      <c r="I371" s="2203"/>
      <c r="J371" s="2203"/>
      <c r="K371" s="2471"/>
      <c r="L371" s="124"/>
    </row>
    <row r="372" spans="1:12" ht="15.75" x14ac:dyDescent="0.25">
      <c r="A372" s="2201"/>
      <c r="B372" s="2202"/>
      <c r="C372" s="2203"/>
      <c r="D372" s="258">
        <f t="shared" si="5"/>
        <v>0</v>
      </c>
      <c r="E372" s="2203"/>
      <c r="F372" s="2203"/>
      <c r="G372" s="2203"/>
      <c r="H372" s="2203"/>
      <c r="I372" s="2203"/>
      <c r="J372" s="2203"/>
      <c r="K372" s="2471"/>
      <c r="L372" s="124"/>
    </row>
    <row r="373" spans="1:12" ht="15.75" x14ac:dyDescent="0.25">
      <c r="A373" s="2201"/>
      <c r="B373" s="2202"/>
      <c r="C373" s="2203"/>
      <c r="D373" s="258">
        <f t="shared" si="5"/>
        <v>0</v>
      </c>
      <c r="E373" s="2203"/>
      <c r="F373" s="2203"/>
      <c r="G373" s="2203"/>
      <c r="H373" s="2203"/>
      <c r="I373" s="2203"/>
      <c r="J373" s="2203"/>
      <c r="K373" s="2471"/>
      <c r="L373" s="124"/>
    </row>
    <row r="374" spans="1:12" ht="15.75" x14ac:dyDescent="0.25">
      <c r="A374" s="2201"/>
      <c r="B374" s="2202"/>
      <c r="C374" s="2203"/>
      <c r="D374" s="258">
        <f t="shared" si="5"/>
        <v>0</v>
      </c>
      <c r="E374" s="2203"/>
      <c r="F374" s="2203"/>
      <c r="G374" s="2203"/>
      <c r="H374" s="2203"/>
      <c r="I374" s="2203"/>
      <c r="J374" s="2203"/>
      <c r="K374" s="2471"/>
      <c r="L374" s="124"/>
    </row>
    <row r="375" spans="1:12" ht="15.75" x14ac:dyDescent="0.25">
      <c r="A375" s="2201"/>
      <c r="B375" s="2202"/>
      <c r="C375" s="2203"/>
      <c r="D375" s="258">
        <f t="shared" si="5"/>
        <v>0</v>
      </c>
      <c r="E375" s="2203"/>
      <c r="F375" s="2203"/>
      <c r="G375" s="2203"/>
      <c r="H375" s="2203"/>
      <c r="I375" s="2203"/>
      <c r="J375" s="2203"/>
      <c r="K375" s="2471"/>
      <c r="L375" s="124"/>
    </row>
    <row r="376" spans="1:12" ht="15.75" x14ac:dyDescent="0.25">
      <c r="A376" s="2201"/>
      <c r="B376" s="2202"/>
      <c r="C376" s="2203"/>
      <c r="D376" s="258">
        <f t="shared" si="5"/>
        <v>0</v>
      </c>
      <c r="E376" s="2203"/>
      <c r="F376" s="2203"/>
      <c r="G376" s="2203"/>
      <c r="H376" s="2203"/>
      <c r="I376" s="2203"/>
      <c r="J376" s="2203"/>
      <c r="K376" s="2471"/>
      <c r="L376" s="124"/>
    </row>
    <row r="377" spans="1:12" ht="15.75" x14ac:dyDescent="0.25">
      <c r="A377" s="2201"/>
      <c r="B377" s="2202"/>
      <c r="C377" s="2203"/>
      <c r="D377" s="258">
        <f t="shared" si="5"/>
        <v>0</v>
      </c>
      <c r="E377" s="2203"/>
      <c r="F377" s="2203"/>
      <c r="G377" s="2203"/>
      <c r="H377" s="2203"/>
      <c r="I377" s="2203"/>
      <c r="J377" s="2203"/>
      <c r="K377" s="2471"/>
      <c r="L377" s="124"/>
    </row>
    <row r="378" spans="1:12" ht="15.75" x14ac:dyDescent="0.25">
      <c r="A378" s="2201"/>
      <c r="B378" s="2202"/>
      <c r="C378" s="2203"/>
      <c r="D378" s="258">
        <f t="shared" si="5"/>
        <v>0</v>
      </c>
      <c r="E378" s="2203"/>
      <c r="F378" s="2203"/>
      <c r="G378" s="2203"/>
      <c r="H378" s="2203"/>
      <c r="I378" s="2203"/>
      <c r="J378" s="2203"/>
      <c r="K378" s="2471"/>
      <c r="L378" s="124"/>
    </row>
    <row r="379" spans="1:12" ht="15.75" x14ac:dyDescent="0.25">
      <c r="A379" s="2201"/>
      <c r="B379" s="2202"/>
      <c r="C379" s="2203"/>
      <c r="D379" s="258">
        <f t="shared" si="5"/>
        <v>0</v>
      </c>
      <c r="E379" s="2203"/>
      <c r="F379" s="2203"/>
      <c r="G379" s="2203"/>
      <c r="H379" s="2203"/>
      <c r="I379" s="2203"/>
      <c r="J379" s="2203"/>
      <c r="K379" s="2471"/>
      <c r="L379" s="124"/>
    </row>
    <row r="380" spans="1:12" ht="15.75" x14ac:dyDescent="0.25">
      <c r="A380" s="2201"/>
      <c r="B380" s="2202"/>
      <c r="C380" s="2203"/>
      <c r="D380" s="258">
        <f t="shared" si="5"/>
        <v>0</v>
      </c>
      <c r="E380" s="2203"/>
      <c r="F380" s="2203"/>
      <c r="G380" s="2203"/>
      <c r="H380" s="2203"/>
      <c r="I380" s="2203"/>
      <c r="J380" s="2203"/>
      <c r="K380" s="2471"/>
      <c r="L380" s="124"/>
    </row>
    <row r="381" spans="1:12" ht="15.75" x14ac:dyDescent="0.25">
      <c r="A381" s="2201"/>
      <c r="B381" s="2202"/>
      <c r="C381" s="2203"/>
      <c r="D381" s="258">
        <f t="shared" si="5"/>
        <v>0</v>
      </c>
      <c r="E381" s="2203"/>
      <c r="F381" s="2203"/>
      <c r="G381" s="2203"/>
      <c r="H381" s="2203"/>
      <c r="I381" s="2203"/>
      <c r="J381" s="2203"/>
      <c r="K381" s="2471"/>
      <c r="L381" s="124"/>
    </row>
    <row r="382" spans="1:12" ht="15.75" x14ac:dyDescent="0.25">
      <c r="A382" s="2201"/>
      <c r="B382" s="2202"/>
      <c r="C382" s="2203"/>
      <c r="D382" s="258">
        <f t="shared" si="5"/>
        <v>0</v>
      </c>
      <c r="E382" s="2203"/>
      <c r="F382" s="2203"/>
      <c r="G382" s="2203"/>
      <c r="H382" s="2203"/>
      <c r="I382" s="2203"/>
      <c r="J382" s="2203"/>
      <c r="K382" s="2471"/>
      <c r="L382" s="124"/>
    </row>
    <row r="383" spans="1:12" ht="15.75" x14ac:dyDescent="0.25">
      <c r="A383" s="2201"/>
      <c r="B383" s="2202"/>
      <c r="C383" s="2203"/>
      <c r="D383" s="258">
        <f t="shared" si="5"/>
        <v>0</v>
      </c>
      <c r="E383" s="2203"/>
      <c r="F383" s="2203"/>
      <c r="G383" s="2203"/>
      <c r="H383" s="2203"/>
      <c r="I383" s="2203"/>
      <c r="J383" s="2203"/>
      <c r="K383" s="2471"/>
      <c r="L383" s="124"/>
    </row>
    <row r="384" spans="1:12" ht="15.75" x14ac:dyDescent="0.25">
      <c r="A384" s="2201"/>
      <c r="B384" s="2202"/>
      <c r="C384" s="2203"/>
      <c r="D384" s="258">
        <f t="shared" si="5"/>
        <v>0</v>
      </c>
      <c r="E384" s="2203"/>
      <c r="F384" s="2203"/>
      <c r="G384" s="2203"/>
      <c r="H384" s="2203"/>
      <c r="I384" s="2203"/>
      <c r="J384" s="2203"/>
      <c r="K384" s="2471"/>
      <c r="L384" s="124"/>
    </row>
    <row r="385" spans="1:12" ht="15.75" x14ac:dyDescent="0.25">
      <c r="A385" s="2201"/>
      <c r="B385" s="2202"/>
      <c r="C385" s="2203"/>
      <c r="D385" s="258">
        <f t="shared" si="5"/>
        <v>0</v>
      </c>
      <c r="E385" s="2203"/>
      <c r="F385" s="2203"/>
      <c r="G385" s="2203"/>
      <c r="H385" s="2203"/>
      <c r="I385" s="2203"/>
      <c r="J385" s="2203"/>
      <c r="K385" s="2471"/>
      <c r="L385" s="124"/>
    </row>
    <row r="386" spans="1:12" ht="15.75" x14ac:dyDescent="0.25">
      <c r="A386" s="2201"/>
      <c r="B386" s="2202"/>
      <c r="C386" s="2203"/>
      <c r="D386" s="258">
        <f t="shared" si="5"/>
        <v>0</v>
      </c>
      <c r="E386" s="2203"/>
      <c r="F386" s="2203"/>
      <c r="G386" s="2203"/>
      <c r="H386" s="2203"/>
      <c r="I386" s="2203"/>
      <c r="J386" s="2203"/>
      <c r="K386" s="2471"/>
      <c r="L386" s="124"/>
    </row>
    <row r="387" spans="1:12" ht="15.75" x14ac:dyDescent="0.25">
      <c r="A387" s="2201"/>
      <c r="B387" s="2202"/>
      <c r="C387" s="2203"/>
      <c r="D387" s="258">
        <f t="shared" si="5"/>
        <v>0</v>
      </c>
      <c r="E387" s="2203"/>
      <c r="F387" s="2203"/>
      <c r="G387" s="2203"/>
      <c r="H387" s="2203"/>
      <c r="I387" s="2203"/>
      <c r="J387" s="2203"/>
      <c r="K387" s="2471"/>
      <c r="L387" s="124"/>
    </row>
    <row r="388" spans="1:12" ht="15.75" x14ac:dyDescent="0.25">
      <c r="A388" s="2201"/>
      <c r="B388" s="2202"/>
      <c r="C388" s="2203"/>
      <c r="D388" s="258">
        <f t="shared" si="5"/>
        <v>0</v>
      </c>
      <c r="E388" s="2203"/>
      <c r="F388" s="2203"/>
      <c r="G388" s="2203"/>
      <c r="H388" s="2203"/>
      <c r="I388" s="2203"/>
      <c r="J388" s="2203"/>
      <c r="K388" s="2471"/>
      <c r="L388" s="124"/>
    </row>
    <row r="389" spans="1:12" ht="15.75" x14ac:dyDescent="0.25">
      <c r="A389" s="2201"/>
      <c r="B389" s="2202"/>
      <c r="C389" s="2203"/>
      <c r="D389" s="258">
        <f t="shared" si="5"/>
        <v>0</v>
      </c>
      <c r="E389" s="2203"/>
      <c r="F389" s="2203"/>
      <c r="G389" s="2203"/>
      <c r="H389" s="2203"/>
      <c r="I389" s="2203"/>
      <c r="J389" s="2203"/>
      <c r="K389" s="2471"/>
      <c r="L389" s="124"/>
    </row>
    <row r="390" spans="1:12" ht="15.75" x14ac:dyDescent="0.25">
      <c r="A390" s="2201"/>
      <c r="B390" s="2202"/>
      <c r="C390" s="2203"/>
      <c r="D390" s="258">
        <f t="shared" si="5"/>
        <v>0</v>
      </c>
      <c r="E390" s="2203"/>
      <c r="F390" s="2203"/>
      <c r="G390" s="2203"/>
      <c r="H390" s="2203"/>
      <c r="I390" s="2203"/>
      <c r="J390" s="2203"/>
      <c r="K390" s="2471"/>
      <c r="L390" s="124"/>
    </row>
    <row r="391" spans="1:12" ht="15.75" x14ac:dyDescent="0.25">
      <c r="A391" s="2201"/>
      <c r="B391" s="2202"/>
      <c r="C391" s="2203"/>
      <c r="D391" s="258">
        <f t="shared" si="5"/>
        <v>0</v>
      </c>
      <c r="E391" s="2203"/>
      <c r="F391" s="2203"/>
      <c r="G391" s="2203"/>
      <c r="H391" s="2203"/>
      <c r="I391" s="2203"/>
      <c r="J391" s="2203"/>
      <c r="K391" s="2471"/>
      <c r="L391" s="124"/>
    </row>
    <row r="392" spans="1:12" ht="15.75" x14ac:dyDescent="0.25">
      <c r="A392" s="2201"/>
      <c r="B392" s="2202"/>
      <c r="C392" s="2203"/>
      <c r="D392" s="258">
        <f t="shared" si="5"/>
        <v>0</v>
      </c>
      <c r="E392" s="2203"/>
      <c r="F392" s="2203"/>
      <c r="G392" s="2203"/>
      <c r="H392" s="2203"/>
      <c r="I392" s="2203"/>
      <c r="J392" s="2203"/>
      <c r="K392" s="2471"/>
      <c r="L392" s="124"/>
    </row>
    <row r="393" spans="1:12" ht="15.75" x14ac:dyDescent="0.25">
      <c r="A393" s="2201"/>
      <c r="B393" s="2202"/>
      <c r="C393" s="2203"/>
      <c r="D393" s="258">
        <f t="shared" si="5"/>
        <v>0</v>
      </c>
      <c r="E393" s="2203"/>
      <c r="F393" s="2203"/>
      <c r="G393" s="2203"/>
      <c r="H393" s="2203"/>
      <c r="I393" s="2203"/>
      <c r="J393" s="2203"/>
      <c r="K393" s="2471"/>
      <c r="L393" s="124"/>
    </row>
    <row r="394" spans="1:12" ht="15.75" x14ac:dyDescent="0.25">
      <c r="A394" s="2201"/>
      <c r="B394" s="2202"/>
      <c r="C394" s="2203"/>
      <c r="D394" s="258">
        <f t="shared" si="5"/>
        <v>0</v>
      </c>
      <c r="E394" s="2203"/>
      <c r="F394" s="2203"/>
      <c r="G394" s="2203"/>
      <c r="H394" s="2203"/>
      <c r="I394" s="2203"/>
      <c r="J394" s="2203"/>
      <c r="K394" s="2471"/>
      <c r="L394" s="124"/>
    </row>
    <row r="395" spans="1:12" ht="15.75" x14ac:dyDescent="0.25">
      <c r="A395" s="2201"/>
      <c r="B395" s="2202"/>
      <c r="C395" s="2203"/>
      <c r="D395" s="258">
        <f t="shared" si="5"/>
        <v>0</v>
      </c>
      <c r="E395" s="2203"/>
      <c r="F395" s="2203"/>
      <c r="G395" s="2203"/>
      <c r="H395" s="2203"/>
      <c r="I395" s="2203"/>
      <c r="J395" s="2203"/>
      <c r="K395" s="2471"/>
      <c r="L395" s="124"/>
    </row>
    <row r="396" spans="1:12" ht="15.75" x14ac:dyDescent="0.25">
      <c r="A396" s="2201"/>
      <c r="B396" s="2202"/>
      <c r="C396" s="2203"/>
      <c r="D396" s="258">
        <f t="shared" si="5"/>
        <v>0</v>
      </c>
      <c r="E396" s="2203"/>
      <c r="F396" s="2203"/>
      <c r="G396" s="2203"/>
      <c r="H396" s="2203"/>
      <c r="I396" s="2203"/>
      <c r="J396" s="2203"/>
      <c r="K396" s="2471"/>
      <c r="L396" s="124"/>
    </row>
    <row r="397" spans="1:12" ht="15.75" x14ac:dyDescent="0.25">
      <c r="A397" s="2201"/>
      <c r="B397" s="2202"/>
      <c r="C397" s="2203"/>
      <c r="D397" s="258">
        <f t="shared" ref="D397:D460" si="6">+C397*(100-E397)/100</f>
        <v>0</v>
      </c>
      <c r="E397" s="2203"/>
      <c r="F397" s="2203"/>
      <c r="G397" s="2203"/>
      <c r="H397" s="2203"/>
      <c r="I397" s="2203"/>
      <c r="J397" s="2203"/>
      <c r="K397" s="2471"/>
      <c r="L397" s="124"/>
    </row>
    <row r="398" spans="1:12" ht="15.75" x14ac:dyDescent="0.25">
      <c r="A398" s="2201"/>
      <c r="B398" s="2202"/>
      <c r="C398" s="2203"/>
      <c r="D398" s="258">
        <f t="shared" si="6"/>
        <v>0</v>
      </c>
      <c r="E398" s="2203"/>
      <c r="F398" s="2203"/>
      <c r="G398" s="2203"/>
      <c r="H398" s="2203"/>
      <c r="I398" s="2203"/>
      <c r="J398" s="2203"/>
      <c r="K398" s="2471"/>
      <c r="L398" s="124"/>
    </row>
    <row r="399" spans="1:12" ht="15.75" x14ac:dyDescent="0.25">
      <c r="A399" s="2201"/>
      <c r="B399" s="2202"/>
      <c r="C399" s="2203"/>
      <c r="D399" s="258">
        <f t="shared" si="6"/>
        <v>0</v>
      </c>
      <c r="E399" s="2203"/>
      <c r="F399" s="2203"/>
      <c r="G399" s="2203"/>
      <c r="H399" s="2203"/>
      <c r="I399" s="2203"/>
      <c r="J399" s="2203"/>
      <c r="K399" s="2471"/>
      <c r="L399" s="124"/>
    </row>
    <row r="400" spans="1:12" ht="15.75" x14ac:dyDescent="0.25">
      <c r="A400" s="2201"/>
      <c r="B400" s="2202"/>
      <c r="C400" s="2203"/>
      <c r="D400" s="258">
        <f t="shared" si="6"/>
        <v>0</v>
      </c>
      <c r="E400" s="2203"/>
      <c r="F400" s="2203"/>
      <c r="G400" s="2203"/>
      <c r="H400" s="2203"/>
      <c r="I400" s="2203"/>
      <c r="J400" s="2203"/>
      <c r="K400" s="2471"/>
      <c r="L400" s="124"/>
    </row>
    <row r="401" spans="1:12" ht="15.75" x14ac:dyDescent="0.25">
      <c r="A401" s="2201"/>
      <c r="B401" s="2202"/>
      <c r="C401" s="2203"/>
      <c r="D401" s="258">
        <f t="shared" si="6"/>
        <v>0</v>
      </c>
      <c r="E401" s="2203"/>
      <c r="F401" s="2203"/>
      <c r="G401" s="2203"/>
      <c r="H401" s="2203"/>
      <c r="I401" s="2203"/>
      <c r="J401" s="2203"/>
      <c r="K401" s="2471"/>
      <c r="L401" s="124"/>
    </row>
    <row r="402" spans="1:12" ht="15.75" x14ac:dyDescent="0.25">
      <c r="A402" s="2201"/>
      <c r="B402" s="2202"/>
      <c r="C402" s="2203"/>
      <c r="D402" s="258">
        <f t="shared" si="6"/>
        <v>0</v>
      </c>
      <c r="E402" s="2203"/>
      <c r="F402" s="2203"/>
      <c r="G402" s="2203"/>
      <c r="H402" s="2203"/>
      <c r="I402" s="2203"/>
      <c r="J402" s="2203"/>
      <c r="K402" s="2471"/>
      <c r="L402" s="124"/>
    </row>
    <row r="403" spans="1:12" ht="15.75" x14ac:dyDescent="0.25">
      <c r="A403" s="2201"/>
      <c r="B403" s="2202"/>
      <c r="C403" s="2203"/>
      <c r="D403" s="258">
        <f t="shared" si="6"/>
        <v>0</v>
      </c>
      <c r="E403" s="2203"/>
      <c r="F403" s="2203"/>
      <c r="G403" s="2203"/>
      <c r="H403" s="2203"/>
      <c r="I403" s="2203"/>
      <c r="J403" s="2203"/>
      <c r="K403" s="2471"/>
      <c r="L403" s="124"/>
    </row>
    <row r="404" spans="1:12" ht="15.75" x14ac:dyDescent="0.25">
      <c r="A404" s="2201"/>
      <c r="B404" s="2202"/>
      <c r="C404" s="2203"/>
      <c r="D404" s="258">
        <f t="shared" si="6"/>
        <v>0</v>
      </c>
      <c r="E404" s="2203"/>
      <c r="F404" s="2203"/>
      <c r="G404" s="2203"/>
      <c r="H404" s="2203"/>
      <c r="I404" s="2203"/>
      <c r="J404" s="2203"/>
      <c r="K404" s="2471"/>
      <c r="L404" s="124"/>
    </row>
    <row r="405" spans="1:12" ht="15.75" x14ac:dyDescent="0.25">
      <c r="A405" s="2201"/>
      <c r="B405" s="2202"/>
      <c r="C405" s="2203"/>
      <c r="D405" s="258">
        <f t="shared" si="6"/>
        <v>0</v>
      </c>
      <c r="E405" s="2203"/>
      <c r="F405" s="2203"/>
      <c r="G405" s="2203"/>
      <c r="H405" s="2203"/>
      <c r="I405" s="2203"/>
      <c r="J405" s="2203"/>
      <c r="K405" s="2471"/>
      <c r="L405" s="124"/>
    </row>
    <row r="406" spans="1:12" ht="15.75" x14ac:dyDescent="0.25">
      <c r="A406" s="2201"/>
      <c r="B406" s="2202"/>
      <c r="C406" s="2203"/>
      <c r="D406" s="258">
        <f t="shared" si="6"/>
        <v>0</v>
      </c>
      <c r="E406" s="2203"/>
      <c r="F406" s="2203"/>
      <c r="G406" s="2203"/>
      <c r="H406" s="2203"/>
      <c r="I406" s="2203"/>
      <c r="J406" s="2203"/>
      <c r="K406" s="2471"/>
      <c r="L406" s="124"/>
    </row>
    <row r="407" spans="1:12" ht="15.75" x14ac:dyDescent="0.25">
      <c r="A407" s="2201"/>
      <c r="B407" s="2202"/>
      <c r="C407" s="2203"/>
      <c r="D407" s="258">
        <f t="shared" si="6"/>
        <v>0</v>
      </c>
      <c r="E407" s="2203"/>
      <c r="F407" s="2203"/>
      <c r="G407" s="2203"/>
      <c r="H407" s="2203"/>
      <c r="I407" s="2203"/>
      <c r="J407" s="2203"/>
      <c r="K407" s="2471"/>
      <c r="L407" s="124"/>
    </row>
    <row r="408" spans="1:12" ht="15.75" x14ac:dyDescent="0.25">
      <c r="A408" s="2201"/>
      <c r="B408" s="2202"/>
      <c r="C408" s="2203"/>
      <c r="D408" s="258">
        <f t="shared" si="6"/>
        <v>0</v>
      </c>
      <c r="E408" s="2203"/>
      <c r="F408" s="2203"/>
      <c r="G408" s="2203"/>
      <c r="H408" s="2203"/>
      <c r="I408" s="2203"/>
      <c r="J408" s="2203"/>
      <c r="K408" s="2471"/>
      <c r="L408" s="124"/>
    </row>
    <row r="409" spans="1:12" ht="15.75" x14ac:dyDescent="0.25">
      <c r="A409" s="2201"/>
      <c r="B409" s="2202"/>
      <c r="C409" s="2203"/>
      <c r="D409" s="258">
        <f t="shared" si="6"/>
        <v>0</v>
      </c>
      <c r="E409" s="2203"/>
      <c r="F409" s="2203"/>
      <c r="G409" s="2203"/>
      <c r="H409" s="2203"/>
      <c r="I409" s="2203"/>
      <c r="J409" s="2203"/>
      <c r="K409" s="2471"/>
      <c r="L409" s="124"/>
    </row>
    <row r="410" spans="1:12" ht="15.75" x14ac:dyDescent="0.25">
      <c r="A410" s="2201"/>
      <c r="B410" s="2202"/>
      <c r="C410" s="2203"/>
      <c r="D410" s="258">
        <f t="shared" si="6"/>
        <v>0</v>
      </c>
      <c r="E410" s="2203"/>
      <c r="F410" s="2203"/>
      <c r="G410" s="2203"/>
      <c r="H410" s="2203"/>
      <c r="I410" s="2203"/>
      <c r="J410" s="2203"/>
      <c r="K410" s="2471"/>
      <c r="L410" s="124"/>
    </row>
    <row r="411" spans="1:12" ht="15.75" x14ac:dyDescent="0.25">
      <c r="A411" s="2201"/>
      <c r="B411" s="2202"/>
      <c r="C411" s="2203"/>
      <c r="D411" s="258">
        <f t="shared" si="6"/>
        <v>0</v>
      </c>
      <c r="E411" s="2203"/>
      <c r="F411" s="2203"/>
      <c r="G411" s="2203"/>
      <c r="H411" s="2203"/>
      <c r="I411" s="2203"/>
      <c r="J411" s="2203"/>
      <c r="K411" s="2471"/>
      <c r="L411" s="124"/>
    </row>
    <row r="412" spans="1:12" ht="15.75" x14ac:dyDescent="0.25">
      <c r="A412" s="2201"/>
      <c r="B412" s="2202"/>
      <c r="C412" s="2203"/>
      <c r="D412" s="258">
        <f t="shared" si="6"/>
        <v>0</v>
      </c>
      <c r="E412" s="2203"/>
      <c r="F412" s="2203"/>
      <c r="G412" s="2203"/>
      <c r="H412" s="2203"/>
      <c r="I412" s="2203"/>
      <c r="J412" s="2203"/>
      <c r="K412" s="2471"/>
      <c r="L412" s="124"/>
    </row>
    <row r="413" spans="1:12" ht="15.75" x14ac:dyDescent="0.25">
      <c r="A413" s="2201"/>
      <c r="B413" s="2202"/>
      <c r="C413" s="2203"/>
      <c r="D413" s="258">
        <f t="shared" si="6"/>
        <v>0</v>
      </c>
      <c r="E413" s="2203"/>
      <c r="F413" s="2203"/>
      <c r="G413" s="2203"/>
      <c r="H413" s="2203"/>
      <c r="I413" s="2203"/>
      <c r="J413" s="2203"/>
      <c r="K413" s="2471"/>
      <c r="L413" s="124"/>
    </row>
    <row r="414" spans="1:12" ht="15.75" x14ac:dyDescent="0.25">
      <c r="A414" s="2201"/>
      <c r="B414" s="2202"/>
      <c r="C414" s="2203"/>
      <c r="D414" s="258">
        <f t="shared" si="6"/>
        <v>0</v>
      </c>
      <c r="E414" s="2203"/>
      <c r="F414" s="2203"/>
      <c r="G414" s="2203"/>
      <c r="H414" s="2203"/>
      <c r="I414" s="2203"/>
      <c r="J414" s="2203"/>
      <c r="K414" s="2471"/>
      <c r="L414" s="124"/>
    </row>
    <row r="415" spans="1:12" ht="15.75" x14ac:dyDescent="0.25">
      <c r="A415" s="2201"/>
      <c r="B415" s="2202"/>
      <c r="C415" s="2203"/>
      <c r="D415" s="258">
        <f t="shared" si="6"/>
        <v>0</v>
      </c>
      <c r="E415" s="2203"/>
      <c r="F415" s="2203"/>
      <c r="G415" s="2203"/>
      <c r="H415" s="2203"/>
      <c r="I415" s="2203"/>
      <c r="J415" s="2203"/>
      <c r="K415" s="2471"/>
      <c r="L415" s="124"/>
    </row>
    <row r="416" spans="1:12" ht="15.75" x14ac:dyDescent="0.25">
      <c r="A416" s="2201"/>
      <c r="B416" s="2202"/>
      <c r="C416" s="2203"/>
      <c r="D416" s="258">
        <f t="shared" si="6"/>
        <v>0</v>
      </c>
      <c r="E416" s="2203"/>
      <c r="F416" s="2203"/>
      <c r="G416" s="2203"/>
      <c r="H416" s="2203"/>
      <c r="I416" s="2203"/>
      <c r="J416" s="2203"/>
      <c r="K416" s="2471"/>
      <c r="L416" s="124"/>
    </row>
    <row r="417" spans="1:12" ht="15.75" x14ac:dyDescent="0.25">
      <c r="A417" s="2201"/>
      <c r="B417" s="2202"/>
      <c r="C417" s="2203"/>
      <c r="D417" s="258">
        <f t="shared" si="6"/>
        <v>0</v>
      </c>
      <c r="E417" s="2203"/>
      <c r="F417" s="2203"/>
      <c r="G417" s="2203"/>
      <c r="H417" s="2203"/>
      <c r="I417" s="2203"/>
      <c r="J417" s="2203"/>
      <c r="K417" s="2471"/>
      <c r="L417" s="124"/>
    </row>
    <row r="418" spans="1:12" ht="15.75" x14ac:dyDescent="0.25">
      <c r="A418" s="2201"/>
      <c r="B418" s="2202"/>
      <c r="C418" s="2203"/>
      <c r="D418" s="258">
        <f t="shared" si="6"/>
        <v>0</v>
      </c>
      <c r="E418" s="2203"/>
      <c r="F418" s="2203"/>
      <c r="G418" s="2203"/>
      <c r="H418" s="2203"/>
      <c r="I418" s="2203"/>
      <c r="J418" s="2203"/>
      <c r="K418" s="2471"/>
      <c r="L418" s="124"/>
    </row>
    <row r="419" spans="1:12" ht="15.75" x14ac:dyDescent="0.25">
      <c r="A419" s="2201"/>
      <c r="B419" s="2202"/>
      <c r="C419" s="2203"/>
      <c r="D419" s="258">
        <f t="shared" si="6"/>
        <v>0</v>
      </c>
      <c r="E419" s="2203"/>
      <c r="F419" s="2203"/>
      <c r="G419" s="2203"/>
      <c r="H419" s="2203"/>
      <c r="I419" s="2203"/>
      <c r="J419" s="2203"/>
      <c r="K419" s="2471"/>
      <c r="L419" s="124"/>
    </row>
    <row r="420" spans="1:12" ht="15.75" x14ac:dyDescent="0.25">
      <c r="A420" s="2201"/>
      <c r="B420" s="2202"/>
      <c r="C420" s="2203"/>
      <c r="D420" s="258">
        <f t="shared" si="6"/>
        <v>0</v>
      </c>
      <c r="E420" s="2203"/>
      <c r="F420" s="2203"/>
      <c r="G420" s="2203"/>
      <c r="H420" s="2203"/>
      <c r="I420" s="2203"/>
      <c r="J420" s="2203"/>
      <c r="K420" s="2471"/>
      <c r="L420" s="124"/>
    </row>
    <row r="421" spans="1:12" ht="15.75" x14ac:dyDescent="0.25">
      <c r="A421" s="2201"/>
      <c r="B421" s="2202"/>
      <c r="C421" s="2203"/>
      <c r="D421" s="258">
        <f t="shared" si="6"/>
        <v>0</v>
      </c>
      <c r="E421" s="2203"/>
      <c r="F421" s="2203"/>
      <c r="G421" s="2203"/>
      <c r="H421" s="2203"/>
      <c r="I421" s="2203"/>
      <c r="J421" s="2203"/>
      <c r="K421" s="2471"/>
      <c r="L421" s="124"/>
    </row>
    <row r="422" spans="1:12" ht="15.75" x14ac:dyDescent="0.25">
      <c r="A422" s="2201"/>
      <c r="B422" s="2202"/>
      <c r="C422" s="2203"/>
      <c r="D422" s="258">
        <f t="shared" si="6"/>
        <v>0</v>
      </c>
      <c r="E422" s="2203"/>
      <c r="F422" s="2203"/>
      <c r="G422" s="2203"/>
      <c r="H422" s="2203"/>
      <c r="I422" s="2203"/>
      <c r="J422" s="2203"/>
      <c r="K422" s="2471"/>
      <c r="L422" s="124"/>
    </row>
    <row r="423" spans="1:12" ht="15.75" x14ac:dyDescent="0.25">
      <c r="A423" s="2201"/>
      <c r="B423" s="2202"/>
      <c r="C423" s="2203"/>
      <c r="D423" s="258">
        <f t="shared" si="6"/>
        <v>0</v>
      </c>
      <c r="E423" s="2203"/>
      <c r="F423" s="2203"/>
      <c r="G423" s="2203"/>
      <c r="H423" s="2203"/>
      <c r="I423" s="2203"/>
      <c r="J423" s="2203"/>
      <c r="K423" s="2471"/>
      <c r="L423" s="124"/>
    </row>
    <row r="424" spans="1:12" ht="15.75" x14ac:dyDescent="0.25">
      <c r="A424" s="2201"/>
      <c r="B424" s="2202"/>
      <c r="C424" s="2203"/>
      <c r="D424" s="258">
        <f t="shared" si="6"/>
        <v>0</v>
      </c>
      <c r="E424" s="2203"/>
      <c r="F424" s="2203"/>
      <c r="G424" s="2203"/>
      <c r="H424" s="2203"/>
      <c r="I424" s="2203"/>
      <c r="J424" s="2203"/>
      <c r="K424" s="2471"/>
      <c r="L424" s="124"/>
    </row>
    <row r="425" spans="1:12" ht="15.75" x14ac:dyDescent="0.25">
      <c r="A425" s="2201"/>
      <c r="B425" s="2202"/>
      <c r="C425" s="2203"/>
      <c r="D425" s="258">
        <f t="shared" si="6"/>
        <v>0</v>
      </c>
      <c r="E425" s="2203"/>
      <c r="F425" s="2203"/>
      <c r="G425" s="2203"/>
      <c r="H425" s="2203"/>
      <c r="I425" s="2203"/>
      <c r="J425" s="2203"/>
      <c r="K425" s="2471"/>
      <c r="L425" s="124"/>
    </row>
    <row r="426" spans="1:12" ht="15.75" x14ac:dyDescent="0.25">
      <c r="A426" s="2201"/>
      <c r="B426" s="2202"/>
      <c r="C426" s="2203"/>
      <c r="D426" s="258">
        <f t="shared" si="6"/>
        <v>0</v>
      </c>
      <c r="E426" s="2203"/>
      <c r="F426" s="2203"/>
      <c r="G426" s="2203"/>
      <c r="H426" s="2203"/>
      <c r="I426" s="2203"/>
      <c r="J426" s="2203"/>
      <c r="K426" s="2471"/>
      <c r="L426" s="124"/>
    </row>
    <row r="427" spans="1:12" ht="15.75" x14ac:dyDescent="0.25">
      <c r="A427" s="2201"/>
      <c r="B427" s="2202"/>
      <c r="C427" s="2203"/>
      <c r="D427" s="258">
        <f t="shared" si="6"/>
        <v>0</v>
      </c>
      <c r="E427" s="2203"/>
      <c r="F427" s="2203"/>
      <c r="G427" s="2203"/>
      <c r="H427" s="2203"/>
      <c r="I427" s="2203"/>
      <c r="J427" s="2203"/>
      <c r="K427" s="2471"/>
      <c r="L427" s="124"/>
    </row>
    <row r="428" spans="1:12" ht="15.75" x14ac:dyDescent="0.25">
      <c r="A428" s="2201"/>
      <c r="B428" s="2202"/>
      <c r="C428" s="2203"/>
      <c r="D428" s="258">
        <f t="shared" si="6"/>
        <v>0</v>
      </c>
      <c r="E428" s="2203"/>
      <c r="F428" s="2203"/>
      <c r="G428" s="2203"/>
      <c r="H428" s="2203"/>
      <c r="I428" s="2203"/>
      <c r="J428" s="2203"/>
      <c r="K428" s="2471"/>
      <c r="L428" s="124"/>
    </row>
    <row r="429" spans="1:12" ht="15.75" x14ac:dyDescent="0.25">
      <c r="A429" s="2201"/>
      <c r="B429" s="2202"/>
      <c r="C429" s="2203"/>
      <c r="D429" s="258">
        <f t="shared" si="6"/>
        <v>0</v>
      </c>
      <c r="E429" s="2203"/>
      <c r="F429" s="2203"/>
      <c r="G429" s="2203"/>
      <c r="H429" s="2203"/>
      <c r="I429" s="2203"/>
      <c r="J429" s="2203"/>
      <c r="K429" s="2471"/>
      <c r="L429" s="124"/>
    </row>
    <row r="430" spans="1:12" ht="15.75" x14ac:dyDescent="0.25">
      <c r="A430" s="2201"/>
      <c r="B430" s="2202"/>
      <c r="C430" s="2203"/>
      <c r="D430" s="258">
        <f t="shared" si="6"/>
        <v>0</v>
      </c>
      <c r="E430" s="2203"/>
      <c r="F430" s="2203"/>
      <c r="G430" s="2203"/>
      <c r="H430" s="2203"/>
      <c r="I430" s="2203"/>
      <c r="J430" s="2203"/>
      <c r="K430" s="2471"/>
      <c r="L430" s="124"/>
    </row>
    <row r="431" spans="1:12" ht="15.75" x14ac:dyDescent="0.25">
      <c r="A431" s="2201"/>
      <c r="B431" s="2202"/>
      <c r="C431" s="2203"/>
      <c r="D431" s="258">
        <f t="shared" si="6"/>
        <v>0</v>
      </c>
      <c r="E431" s="2203"/>
      <c r="F431" s="2203"/>
      <c r="G431" s="2203"/>
      <c r="H431" s="2203"/>
      <c r="I431" s="2203"/>
      <c r="J431" s="2203"/>
      <c r="K431" s="2471"/>
      <c r="L431" s="124"/>
    </row>
    <row r="432" spans="1:12" ht="15.75" x14ac:dyDescent="0.25">
      <c r="A432" s="2201"/>
      <c r="B432" s="2202"/>
      <c r="C432" s="2203"/>
      <c r="D432" s="258">
        <f t="shared" si="6"/>
        <v>0</v>
      </c>
      <c r="E432" s="2203"/>
      <c r="F432" s="2203"/>
      <c r="G432" s="2203"/>
      <c r="H432" s="2203"/>
      <c r="I432" s="2203"/>
      <c r="J432" s="2203"/>
      <c r="K432" s="2471"/>
      <c r="L432" s="124"/>
    </row>
    <row r="433" spans="1:12" ht="15.75" x14ac:dyDescent="0.25">
      <c r="A433" s="2201"/>
      <c r="B433" s="2202"/>
      <c r="C433" s="2203"/>
      <c r="D433" s="258">
        <f t="shared" si="6"/>
        <v>0</v>
      </c>
      <c r="E433" s="2203"/>
      <c r="F433" s="2203"/>
      <c r="G433" s="2203"/>
      <c r="H433" s="2203"/>
      <c r="I433" s="2203"/>
      <c r="J433" s="2203"/>
      <c r="K433" s="2471"/>
      <c r="L433" s="124"/>
    </row>
    <row r="434" spans="1:12" ht="15.75" x14ac:dyDescent="0.25">
      <c r="A434" s="2201"/>
      <c r="B434" s="2202"/>
      <c r="C434" s="2203"/>
      <c r="D434" s="258">
        <f t="shared" si="6"/>
        <v>0</v>
      </c>
      <c r="E434" s="2203"/>
      <c r="F434" s="2203"/>
      <c r="G434" s="2203"/>
      <c r="H434" s="2203"/>
      <c r="I434" s="2203"/>
      <c r="J434" s="2203"/>
      <c r="K434" s="2471"/>
      <c r="L434" s="124"/>
    </row>
    <row r="435" spans="1:12" ht="15.75" x14ac:dyDescent="0.25">
      <c r="A435" s="2201"/>
      <c r="B435" s="2202"/>
      <c r="C435" s="2203"/>
      <c r="D435" s="258">
        <f t="shared" si="6"/>
        <v>0</v>
      </c>
      <c r="E435" s="2203"/>
      <c r="F435" s="2203"/>
      <c r="G435" s="2203"/>
      <c r="H435" s="2203"/>
      <c r="I435" s="2203"/>
      <c r="J435" s="2203"/>
      <c r="K435" s="2471"/>
      <c r="L435" s="124"/>
    </row>
    <row r="436" spans="1:12" ht="15.75" x14ac:dyDescent="0.25">
      <c r="A436" s="2201"/>
      <c r="B436" s="2202"/>
      <c r="C436" s="2203"/>
      <c r="D436" s="258">
        <f t="shared" si="6"/>
        <v>0</v>
      </c>
      <c r="E436" s="2203"/>
      <c r="F436" s="2203"/>
      <c r="G436" s="2203"/>
      <c r="H436" s="2203"/>
      <c r="I436" s="2203"/>
      <c r="J436" s="2203"/>
      <c r="K436" s="2471"/>
      <c r="L436" s="124"/>
    </row>
    <row r="437" spans="1:12" ht="15.75" x14ac:dyDescent="0.25">
      <c r="A437" s="2201"/>
      <c r="B437" s="2202"/>
      <c r="C437" s="2203"/>
      <c r="D437" s="258">
        <f t="shared" si="6"/>
        <v>0</v>
      </c>
      <c r="E437" s="2203"/>
      <c r="F437" s="2203"/>
      <c r="G437" s="2203"/>
      <c r="H437" s="2203"/>
      <c r="I437" s="2203"/>
      <c r="J437" s="2203"/>
      <c r="K437" s="2471"/>
      <c r="L437" s="124"/>
    </row>
    <row r="438" spans="1:12" ht="15.75" x14ac:dyDescent="0.25">
      <c r="A438" s="2201"/>
      <c r="B438" s="2202"/>
      <c r="C438" s="2203"/>
      <c r="D438" s="258">
        <f t="shared" si="6"/>
        <v>0</v>
      </c>
      <c r="E438" s="2203"/>
      <c r="F438" s="2203"/>
      <c r="G438" s="2203"/>
      <c r="H438" s="2203"/>
      <c r="I438" s="2203"/>
      <c r="J438" s="2203"/>
      <c r="K438" s="2471"/>
      <c r="L438" s="124"/>
    </row>
    <row r="439" spans="1:12" ht="15.75" x14ac:dyDescent="0.25">
      <c r="A439" s="2201"/>
      <c r="B439" s="2202"/>
      <c r="C439" s="2203"/>
      <c r="D439" s="258">
        <f t="shared" si="6"/>
        <v>0</v>
      </c>
      <c r="E439" s="2203"/>
      <c r="F439" s="2203"/>
      <c r="G439" s="2203"/>
      <c r="H439" s="2203"/>
      <c r="I439" s="2203"/>
      <c r="J439" s="2203"/>
      <c r="K439" s="2471"/>
      <c r="L439" s="124"/>
    </row>
    <row r="440" spans="1:12" ht="15.75" x14ac:dyDescent="0.25">
      <c r="A440" s="2201"/>
      <c r="B440" s="2202"/>
      <c r="C440" s="2203"/>
      <c r="D440" s="258">
        <f t="shared" si="6"/>
        <v>0</v>
      </c>
      <c r="E440" s="2203"/>
      <c r="F440" s="2203"/>
      <c r="G440" s="2203"/>
      <c r="H440" s="2203"/>
      <c r="I440" s="2203"/>
      <c r="J440" s="2203"/>
      <c r="K440" s="2471"/>
      <c r="L440" s="124"/>
    </row>
    <row r="441" spans="1:12" ht="15.75" x14ac:dyDescent="0.25">
      <c r="A441" s="2201"/>
      <c r="B441" s="2202"/>
      <c r="C441" s="2203"/>
      <c r="D441" s="258">
        <f t="shared" si="6"/>
        <v>0</v>
      </c>
      <c r="E441" s="2203"/>
      <c r="F441" s="2203"/>
      <c r="G441" s="2203"/>
      <c r="H441" s="2203"/>
      <c r="I441" s="2203"/>
      <c r="J441" s="2203"/>
      <c r="K441" s="2471"/>
      <c r="L441" s="124"/>
    </row>
    <row r="442" spans="1:12" ht="15.75" x14ac:dyDescent="0.25">
      <c r="A442" s="2201"/>
      <c r="B442" s="2202"/>
      <c r="C442" s="2203"/>
      <c r="D442" s="258">
        <f t="shared" si="6"/>
        <v>0</v>
      </c>
      <c r="E442" s="2203"/>
      <c r="F442" s="2203"/>
      <c r="G442" s="2203"/>
      <c r="H442" s="2203"/>
      <c r="I442" s="2203"/>
      <c r="J442" s="2203"/>
      <c r="K442" s="2471"/>
      <c r="L442" s="124"/>
    </row>
    <row r="443" spans="1:12" ht="15.75" x14ac:dyDescent="0.25">
      <c r="A443" s="2201"/>
      <c r="B443" s="2202"/>
      <c r="C443" s="2203"/>
      <c r="D443" s="258">
        <f t="shared" si="6"/>
        <v>0</v>
      </c>
      <c r="E443" s="2203"/>
      <c r="F443" s="2203"/>
      <c r="G443" s="2203"/>
      <c r="H443" s="2203"/>
      <c r="I443" s="2203"/>
      <c r="J443" s="2203"/>
      <c r="K443" s="2471"/>
      <c r="L443" s="124"/>
    </row>
    <row r="444" spans="1:12" ht="15.75" x14ac:dyDescent="0.25">
      <c r="A444" s="2201"/>
      <c r="B444" s="2202"/>
      <c r="C444" s="2203"/>
      <c r="D444" s="258">
        <f t="shared" si="6"/>
        <v>0</v>
      </c>
      <c r="E444" s="2203"/>
      <c r="F444" s="2203"/>
      <c r="G444" s="2203"/>
      <c r="H444" s="2203"/>
      <c r="I444" s="2203"/>
      <c r="J444" s="2203"/>
      <c r="K444" s="2471"/>
      <c r="L444" s="124"/>
    </row>
    <row r="445" spans="1:12" ht="15.75" x14ac:dyDescent="0.25">
      <c r="A445" s="2201"/>
      <c r="B445" s="2202"/>
      <c r="C445" s="2203"/>
      <c r="D445" s="258">
        <f t="shared" si="6"/>
        <v>0</v>
      </c>
      <c r="E445" s="2203"/>
      <c r="F445" s="2203"/>
      <c r="G445" s="2203"/>
      <c r="H445" s="2203"/>
      <c r="I445" s="2203"/>
      <c r="J445" s="2203"/>
      <c r="K445" s="2471"/>
      <c r="L445" s="124"/>
    </row>
    <row r="446" spans="1:12" ht="15.75" x14ac:dyDescent="0.25">
      <c r="A446" s="2201"/>
      <c r="B446" s="2202"/>
      <c r="C446" s="2203"/>
      <c r="D446" s="258">
        <f t="shared" si="6"/>
        <v>0</v>
      </c>
      <c r="E446" s="2203"/>
      <c r="F446" s="2203"/>
      <c r="G446" s="2203"/>
      <c r="H446" s="2203"/>
      <c r="I446" s="2203"/>
      <c r="J446" s="2203"/>
      <c r="K446" s="2471"/>
      <c r="L446" s="124"/>
    </row>
    <row r="447" spans="1:12" ht="15.75" x14ac:dyDescent="0.25">
      <c r="A447" s="2201"/>
      <c r="B447" s="2202"/>
      <c r="C447" s="2203"/>
      <c r="D447" s="258">
        <f t="shared" si="6"/>
        <v>0</v>
      </c>
      <c r="E447" s="2203"/>
      <c r="F447" s="2203"/>
      <c r="G447" s="2203"/>
      <c r="H447" s="2203"/>
      <c r="I447" s="2203"/>
      <c r="J447" s="2203"/>
      <c r="K447" s="2471"/>
      <c r="L447" s="124"/>
    </row>
    <row r="448" spans="1:12" ht="15.75" x14ac:dyDescent="0.25">
      <c r="A448" s="2201"/>
      <c r="B448" s="2202"/>
      <c r="C448" s="2203"/>
      <c r="D448" s="258">
        <f t="shared" si="6"/>
        <v>0</v>
      </c>
      <c r="E448" s="2203"/>
      <c r="F448" s="2203"/>
      <c r="G448" s="2203"/>
      <c r="H448" s="2203"/>
      <c r="I448" s="2203"/>
      <c r="J448" s="2203"/>
      <c r="K448" s="2471"/>
      <c r="L448" s="124"/>
    </row>
    <row r="449" spans="1:12" ht="15.75" x14ac:dyDescent="0.25">
      <c r="A449" s="2201"/>
      <c r="B449" s="2202"/>
      <c r="C449" s="2203"/>
      <c r="D449" s="258">
        <f t="shared" si="6"/>
        <v>0</v>
      </c>
      <c r="E449" s="2203"/>
      <c r="F449" s="2203"/>
      <c r="G449" s="2203"/>
      <c r="H449" s="2203"/>
      <c r="I449" s="2203"/>
      <c r="J449" s="2203"/>
      <c r="K449" s="2471"/>
      <c r="L449" s="124"/>
    </row>
    <row r="450" spans="1:12" ht="15.75" x14ac:dyDescent="0.25">
      <c r="A450" s="2201"/>
      <c r="B450" s="2202"/>
      <c r="C450" s="2203"/>
      <c r="D450" s="258">
        <f t="shared" si="6"/>
        <v>0</v>
      </c>
      <c r="E450" s="2203"/>
      <c r="F450" s="2203"/>
      <c r="G450" s="2203"/>
      <c r="H450" s="2203"/>
      <c r="I450" s="2203"/>
      <c r="J450" s="2203"/>
      <c r="K450" s="2471"/>
      <c r="L450" s="124"/>
    </row>
    <row r="451" spans="1:12" ht="15.75" x14ac:dyDescent="0.25">
      <c r="A451" s="2201"/>
      <c r="B451" s="2202"/>
      <c r="C451" s="2203"/>
      <c r="D451" s="258">
        <f t="shared" si="6"/>
        <v>0</v>
      </c>
      <c r="E451" s="2203"/>
      <c r="F451" s="2203"/>
      <c r="G451" s="2203"/>
      <c r="H451" s="2203"/>
      <c r="I451" s="2203"/>
      <c r="J451" s="2203"/>
      <c r="K451" s="2471"/>
      <c r="L451" s="124"/>
    </row>
    <row r="452" spans="1:12" ht="15.75" x14ac:dyDescent="0.25">
      <c r="A452" s="2201"/>
      <c r="B452" s="2202"/>
      <c r="C452" s="2203"/>
      <c r="D452" s="258">
        <f t="shared" si="6"/>
        <v>0</v>
      </c>
      <c r="E452" s="2203"/>
      <c r="F452" s="2203"/>
      <c r="G452" s="2203"/>
      <c r="H452" s="2203"/>
      <c r="I452" s="2203"/>
      <c r="J452" s="2203"/>
      <c r="K452" s="2471"/>
      <c r="L452" s="124"/>
    </row>
    <row r="453" spans="1:12" ht="15.75" x14ac:dyDescent="0.25">
      <c r="A453" s="2201"/>
      <c r="B453" s="2202"/>
      <c r="C453" s="2203"/>
      <c r="D453" s="258">
        <f t="shared" si="6"/>
        <v>0</v>
      </c>
      <c r="E453" s="2203"/>
      <c r="F453" s="2203"/>
      <c r="G453" s="2203"/>
      <c r="H453" s="2203"/>
      <c r="I453" s="2203"/>
      <c r="J453" s="2203"/>
      <c r="K453" s="2471"/>
      <c r="L453" s="124"/>
    </row>
    <row r="454" spans="1:12" ht="15.75" x14ac:dyDescent="0.25">
      <c r="A454" s="2201"/>
      <c r="B454" s="2202"/>
      <c r="C454" s="2203"/>
      <c r="D454" s="258">
        <f t="shared" si="6"/>
        <v>0</v>
      </c>
      <c r="E454" s="2203"/>
      <c r="F454" s="2203"/>
      <c r="G454" s="2203"/>
      <c r="H454" s="2203"/>
      <c r="I454" s="2203"/>
      <c r="J454" s="2203"/>
      <c r="K454" s="2471"/>
      <c r="L454" s="124"/>
    </row>
    <row r="455" spans="1:12" ht="15.75" x14ac:dyDescent="0.25">
      <c r="A455" s="2201"/>
      <c r="B455" s="2202"/>
      <c r="C455" s="2203"/>
      <c r="D455" s="258">
        <f t="shared" si="6"/>
        <v>0</v>
      </c>
      <c r="E455" s="2203"/>
      <c r="F455" s="2203"/>
      <c r="G455" s="2203"/>
      <c r="H455" s="2203"/>
      <c r="I455" s="2203"/>
      <c r="J455" s="2203"/>
      <c r="K455" s="2471"/>
      <c r="L455" s="124"/>
    </row>
    <row r="456" spans="1:12" ht="15.75" x14ac:dyDescent="0.25">
      <c r="A456" s="2201"/>
      <c r="B456" s="2202"/>
      <c r="C456" s="2203"/>
      <c r="D456" s="258">
        <f t="shared" si="6"/>
        <v>0</v>
      </c>
      <c r="E456" s="2203"/>
      <c r="F456" s="2203"/>
      <c r="G456" s="2203"/>
      <c r="H456" s="2203"/>
      <c r="I456" s="2203"/>
      <c r="J456" s="2203"/>
      <c r="K456" s="2471"/>
      <c r="L456" s="124"/>
    </row>
    <row r="457" spans="1:12" ht="15.75" x14ac:dyDescent="0.25">
      <c r="A457" s="2201"/>
      <c r="B457" s="2202"/>
      <c r="C457" s="2203"/>
      <c r="D457" s="258">
        <f t="shared" si="6"/>
        <v>0</v>
      </c>
      <c r="E457" s="2203"/>
      <c r="F457" s="2203"/>
      <c r="G457" s="2203"/>
      <c r="H457" s="2203"/>
      <c r="I457" s="2203"/>
      <c r="J457" s="2203"/>
      <c r="K457" s="2471"/>
      <c r="L457" s="124"/>
    </row>
    <row r="458" spans="1:12" ht="15.75" x14ac:dyDescent="0.25">
      <c r="A458" s="2201"/>
      <c r="B458" s="2202"/>
      <c r="C458" s="2203"/>
      <c r="D458" s="258">
        <f t="shared" si="6"/>
        <v>0</v>
      </c>
      <c r="E458" s="2203"/>
      <c r="F458" s="2203"/>
      <c r="G458" s="2203"/>
      <c r="H458" s="2203"/>
      <c r="I458" s="2203"/>
      <c r="J458" s="2203"/>
      <c r="K458" s="2471"/>
      <c r="L458" s="124"/>
    </row>
    <row r="459" spans="1:12" ht="15.75" x14ac:dyDescent="0.25">
      <c r="A459" s="2201"/>
      <c r="B459" s="2202"/>
      <c r="C459" s="2203"/>
      <c r="D459" s="258">
        <f t="shared" si="6"/>
        <v>0</v>
      </c>
      <c r="E459" s="2203"/>
      <c r="F459" s="2203"/>
      <c r="G459" s="2203"/>
      <c r="H459" s="2203"/>
      <c r="I459" s="2203"/>
      <c r="J459" s="2203"/>
      <c r="K459" s="2471"/>
      <c r="L459" s="124"/>
    </row>
    <row r="460" spans="1:12" ht="15.75" x14ac:dyDescent="0.25">
      <c r="A460" s="2201"/>
      <c r="B460" s="2202"/>
      <c r="C460" s="2203"/>
      <c r="D460" s="258">
        <f t="shared" si="6"/>
        <v>0</v>
      </c>
      <c r="E460" s="2203"/>
      <c r="F460" s="2203"/>
      <c r="G460" s="2203"/>
      <c r="H460" s="2203"/>
      <c r="I460" s="2203"/>
      <c r="J460" s="2203"/>
      <c r="K460" s="2471"/>
      <c r="L460" s="124"/>
    </row>
    <row r="461" spans="1:12" ht="15.75" x14ac:dyDescent="0.25">
      <c r="A461" s="2201"/>
      <c r="B461" s="2202"/>
      <c r="C461" s="2203"/>
      <c r="D461" s="258">
        <f t="shared" ref="D461:D524" si="7">+C461*(100-E461)/100</f>
        <v>0</v>
      </c>
      <c r="E461" s="2203"/>
      <c r="F461" s="2203"/>
      <c r="G461" s="2203"/>
      <c r="H461" s="2203"/>
      <c r="I461" s="2203"/>
      <c r="J461" s="2203"/>
      <c r="K461" s="2471"/>
      <c r="L461" s="124"/>
    </row>
    <row r="462" spans="1:12" ht="15.75" x14ac:dyDescent="0.25">
      <c r="A462" s="2201"/>
      <c r="B462" s="2202"/>
      <c r="C462" s="2203"/>
      <c r="D462" s="258">
        <f t="shared" si="7"/>
        <v>0</v>
      </c>
      <c r="E462" s="2203"/>
      <c r="F462" s="2203"/>
      <c r="G462" s="2203"/>
      <c r="H462" s="2203"/>
      <c r="I462" s="2203"/>
      <c r="J462" s="2203"/>
      <c r="K462" s="2471"/>
      <c r="L462" s="124"/>
    </row>
    <row r="463" spans="1:12" ht="15.75" x14ac:dyDescent="0.25">
      <c r="A463" s="2201"/>
      <c r="B463" s="2202"/>
      <c r="C463" s="2203"/>
      <c r="D463" s="258">
        <f t="shared" si="7"/>
        <v>0</v>
      </c>
      <c r="E463" s="2203"/>
      <c r="F463" s="2203"/>
      <c r="G463" s="2203"/>
      <c r="H463" s="2203"/>
      <c r="I463" s="2203"/>
      <c r="J463" s="2203"/>
      <c r="K463" s="2471"/>
      <c r="L463" s="124"/>
    </row>
    <row r="464" spans="1:12" ht="15.75" x14ac:dyDescent="0.25">
      <c r="A464" s="2201"/>
      <c r="B464" s="2202"/>
      <c r="C464" s="2203"/>
      <c r="D464" s="258">
        <f t="shared" si="7"/>
        <v>0</v>
      </c>
      <c r="E464" s="2203"/>
      <c r="F464" s="2203"/>
      <c r="G464" s="2203"/>
      <c r="H464" s="2203"/>
      <c r="I464" s="2203"/>
      <c r="J464" s="2203"/>
      <c r="K464" s="2471"/>
      <c r="L464" s="124"/>
    </row>
    <row r="465" spans="1:12" ht="15.75" x14ac:dyDescent="0.25">
      <c r="A465" s="2201"/>
      <c r="B465" s="2202"/>
      <c r="C465" s="2203"/>
      <c r="D465" s="258">
        <f t="shared" si="7"/>
        <v>0</v>
      </c>
      <c r="E465" s="2203"/>
      <c r="F465" s="2203"/>
      <c r="G465" s="2203"/>
      <c r="H465" s="2203"/>
      <c r="I465" s="2203"/>
      <c r="J465" s="2203"/>
      <c r="K465" s="2471"/>
      <c r="L465" s="124"/>
    </row>
    <row r="466" spans="1:12" ht="15.75" x14ac:dyDescent="0.25">
      <c r="A466" s="2201"/>
      <c r="B466" s="2202"/>
      <c r="C466" s="2203"/>
      <c r="D466" s="258">
        <f t="shared" si="7"/>
        <v>0</v>
      </c>
      <c r="E466" s="2203"/>
      <c r="F466" s="2203"/>
      <c r="G466" s="2203"/>
      <c r="H466" s="2203"/>
      <c r="I466" s="2203"/>
      <c r="J466" s="2203"/>
      <c r="K466" s="2471"/>
      <c r="L466" s="124"/>
    </row>
    <row r="467" spans="1:12" ht="15.75" x14ac:dyDescent="0.25">
      <c r="A467" s="2201"/>
      <c r="B467" s="2202"/>
      <c r="C467" s="2203"/>
      <c r="D467" s="258">
        <f t="shared" si="7"/>
        <v>0</v>
      </c>
      <c r="E467" s="2203"/>
      <c r="F467" s="2203"/>
      <c r="G467" s="2203"/>
      <c r="H467" s="2203"/>
      <c r="I467" s="2203"/>
      <c r="J467" s="2203"/>
      <c r="K467" s="2471"/>
      <c r="L467" s="124"/>
    </row>
    <row r="468" spans="1:12" ht="15.75" x14ac:dyDescent="0.25">
      <c r="A468" s="2201"/>
      <c r="B468" s="2202"/>
      <c r="C468" s="2203"/>
      <c r="D468" s="258">
        <f t="shared" si="7"/>
        <v>0</v>
      </c>
      <c r="E468" s="2203"/>
      <c r="F468" s="2203"/>
      <c r="G468" s="2203"/>
      <c r="H468" s="2203"/>
      <c r="I468" s="2203"/>
      <c r="J468" s="2203"/>
      <c r="K468" s="2471"/>
      <c r="L468" s="124"/>
    </row>
    <row r="469" spans="1:12" ht="15.75" x14ac:dyDescent="0.25">
      <c r="A469" s="2201"/>
      <c r="B469" s="2202"/>
      <c r="C469" s="2203"/>
      <c r="D469" s="258">
        <f t="shared" si="7"/>
        <v>0</v>
      </c>
      <c r="E469" s="2203"/>
      <c r="F469" s="2203"/>
      <c r="G469" s="2203"/>
      <c r="H469" s="2203"/>
      <c r="I469" s="2203"/>
      <c r="J469" s="2203"/>
      <c r="K469" s="2471"/>
      <c r="L469" s="124"/>
    </row>
    <row r="470" spans="1:12" ht="15.75" x14ac:dyDescent="0.25">
      <c r="A470" s="2201"/>
      <c r="B470" s="2202"/>
      <c r="C470" s="2203"/>
      <c r="D470" s="258">
        <f t="shared" si="7"/>
        <v>0</v>
      </c>
      <c r="E470" s="2203"/>
      <c r="F470" s="2203"/>
      <c r="G470" s="2203"/>
      <c r="H470" s="2203"/>
      <c r="I470" s="2203"/>
      <c r="J470" s="2203"/>
      <c r="K470" s="2471"/>
      <c r="L470" s="124"/>
    </row>
    <row r="471" spans="1:12" ht="15.75" x14ac:dyDescent="0.25">
      <c r="A471" s="2201"/>
      <c r="B471" s="2202"/>
      <c r="C471" s="2203"/>
      <c r="D471" s="258">
        <f t="shared" si="7"/>
        <v>0</v>
      </c>
      <c r="E471" s="2203"/>
      <c r="F471" s="2203"/>
      <c r="G471" s="2203"/>
      <c r="H471" s="2203"/>
      <c r="I471" s="2203"/>
      <c r="J471" s="2203"/>
      <c r="K471" s="2471"/>
      <c r="L471" s="124"/>
    </row>
    <row r="472" spans="1:12" ht="15.75" x14ac:dyDescent="0.25">
      <c r="A472" s="2201"/>
      <c r="B472" s="2202"/>
      <c r="C472" s="2203"/>
      <c r="D472" s="258">
        <f t="shared" si="7"/>
        <v>0</v>
      </c>
      <c r="E472" s="2203"/>
      <c r="F472" s="2203"/>
      <c r="G472" s="2203"/>
      <c r="H472" s="2203"/>
      <c r="I472" s="2203"/>
      <c r="J472" s="2203"/>
      <c r="K472" s="2471"/>
      <c r="L472" s="124"/>
    </row>
    <row r="473" spans="1:12" ht="15.75" x14ac:dyDescent="0.25">
      <c r="A473" s="2201"/>
      <c r="B473" s="2202"/>
      <c r="C473" s="2203"/>
      <c r="D473" s="258">
        <f t="shared" si="7"/>
        <v>0</v>
      </c>
      <c r="E473" s="2203"/>
      <c r="F473" s="2203"/>
      <c r="G473" s="2203"/>
      <c r="H473" s="2203"/>
      <c r="I473" s="2203"/>
      <c r="J473" s="2203"/>
      <c r="K473" s="2471"/>
      <c r="L473" s="124"/>
    </row>
    <row r="474" spans="1:12" ht="15.75" x14ac:dyDescent="0.25">
      <c r="A474" s="2201"/>
      <c r="B474" s="2202"/>
      <c r="C474" s="2203"/>
      <c r="D474" s="258">
        <f t="shared" si="7"/>
        <v>0</v>
      </c>
      <c r="E474" s="2203"/>
      <c r="F474" s="2203"/>
      <c r="G474" s="2203"/>
      <c r="H474" s="2203"/>
      <c r="I474" s="2203"/>
      <c r="J474" s="2203"/>
      <c r="K474" s="2471"/>
      <c r="L474" s="124"/>
    </row>
    <row r="475" spans="1:12" ht="15.75" x14ac:dyDescent="0.25">
      <c r="A475" s="2201"/>
      <c r="B475" s="2202"/>
      <c r="C475" s="2203"/>
      <c r="D475" s="258">
        <f t="shared" si="7"/>
        <v>0</v>
      </c>
      <c r="E475" s="2203"/>
      <c r="F475" s="2203"/>
      <c r="G475" s="2203"/>
      <c r="H475" s="2203"/>
      <c r="I475" s="2203"/>
      <c r="J475" s="2203"/>
      <c r="K475" s="2471"/>
      <c r="L475" s="124"/>
    </row>
    <row r="476" spans="1:12" ht="15.75" x14ac:dyDescent="0.25">
      <c r="A476" s="2201"/>
      <c r="B476" s="2202"/>
      <c r="C476" s="2203"/>
      <c r="D476" s="258">
        <f t="shared" si="7"/>
        <v>0</v>
      </c>
      <c r="E476" s="2203"/>
      <c r="F476" s="2203"/>
      <c r="G476" s="2203"/>
      <c r="H476" s="2203"/>
      <c r="I476" s="2203"/>
      <c r="J476" s="2203"/>
      <c r="K476" s="2471"/>
      <c r="L476" s="124"/>
    </row>
    <row r="477" spans="1:12" ht="15.75" x14ac:dyDescent="0.25">
      <c r="A477" s="2201"/>
      <c r="B477" s="2202"/>
      <c r="C477" s="2203"/>
      <c r="D477" s="258">
        <f t="shared" si="7"/>
        <v>0</v>
      </c>
      <c r="E477" s="2203"/>
      <c r="F477" s="2203"/>
      <c r="G477" s="2203"/>
      <c r="H477" s="2203"/>
      <c r="I477" s="2203"/>
      <c r="J477" s="2203"/>
      <c r="K477" s="2471"/>
      <c r="L477" s="124"/>
    </row>
    <row r="478" spans="1:12" ht="15.75" x14ac:dyDescent="0.25">
      <c r="A478" s="2201"/>
      <c r="B478" s="2202"/>
      <c r="C478" s="2203"/>
      <c r="D478" s="258">
        <f t="shared" si="7"/>
        <v>0</v>
      </c>
      <c r="E478" s="2203"/>
      <c r="F478" s="2203"/>
      <c r="G478" s="2203"/>
      <c r="H478" s="2203"/>
      <c r="I478" s="2203"/>
      <c r="J478" s="2203"/>
      <c r="K478" s="2471"/>
      <c r="L478" s="124"/>
    </row>
    <row r="479" spans="1:12" ht="15.75" x14ac:dyDescent="0.25">
      <c r="A479" s="2201"/>
      <c r="B479" s="2202"/>
      <c r="C479" s="2203"/>
      <c r="D479" s="258">
        <f t="shared" si="7"/>
        <v>0</v>
      </c>
      <c r="E479" s="2203"/>
      <c r="F479" s="2203"/>
      <c r="G479" s="2203"/>
      <c r="H479" s="2203"/>
      <c r="I479" s="2203"/>
      <c r="J479" s="2203"/>
      <c r="K479" s="2471"/>
      <c r="L479" s="124"/>
    </row>
    <row r="480" spans="1:12" ht="15.75" x14ac:dyDescent="0.25">
      <c r="A480" s="2201"/>
      <c r="B480" s="2202"/>
      <c r="C480" s="2203"/>
      <c r="D480" s="258">
        <f t="shared" si="7"/>
        <v>0</v>
      </c>
      <c r="E480" s="2203"/>
      <c r="F480" s="2203"/>
      <c r="G480" s="2203"/>
      <c r="H480" s="2203"/>
      <c r="I480" s="2203"/>
      <c r="J480" s="2203"/>
      <c r="K480" s="2471"/>
      <c r="L480" s="124"/>
    </row>
    <row r="481" spans="1:12" ht="15.75" x14ac:dyDescent="0.25">
      <c r="A481" s="2201"/>
      <c r="B481" s="2202"/>
      <c r="C481" s="2203"/>
      <c r="D481" s="258">
        <f t="shared" si="7"/>
        <v>0</v>
      </c>
      <c r="E481" s="2203"/>
      <c r="F481" s="2203"/>
      <c r="G481" s="2203"/>
      <c r="H481" s="2203"/>
      <c r="I481" s="2203"/>
      <c r="J481" s="2203"/>
      <c r="K481" s="2471"/>
      <c r="L481" s="124"/>
    </row>
    <row r="482" spans="1:12" ht="15.75" x14ac:dyDescent="0.25">
      <c r="A482" s="2201"/>
      <c r="B482" s="2202"/>
      <c r="C482" s="2203"/>
      <c r="D482" s="258">
        <f t="shared" si="7"/>
        <v>0</v>
      </c>
      <c r="E482" s="2203"/>
      <c r="F482" s="2203"/>
      <c r="G482" s="2203"/>
      <c r="H482" s="2203"/>
      <c r="I482" s="2203"/>
      <c r="J482" s="2203"/>
      <c r="K482" s="2471"/>
      <c r="L482" s="124"/>
    </row>
    <row r="483" spans="1:12" ht="15.75" x14ac:dyDescent="0.25">
      <c r="A483" s="2201"/>
      <c r="B483" s="2202"/>
      <c r="C483" s="2203"/>
      <c r="D483" s="258">
        <f t="shared" si="7"/>
        <v>0</v>
      </c>
      <c r="E483" s="2203"/>
      <c r="F483" s="2203"/>
      <c r="G483" s="2203"/>
      <c r="H483" s="2203"/>
      <c r="I483" s="2203"/>
      <c r="J483" s="2203"/>
      <c r="K483" s="2471"/>
      <c r="L483" s="124"/>
    </row>
    <row r="484" spans="1:12" ht="15.75" x14ac:dyDescent="0.25">
      <c r="A484" s="2201"/>
      <c r="B484" s="2202"/>
      <c r="C484" s="2203"/>
      <c r="D484" s="258">
        <f t="shared" si="7"/>
        <v>0</v>
      </c>
      <c r="E484" s="2203"/>
      <c r="F484" s="2203"/>
      <c r="G484" s="2203"/>
      <c r="H484" s="2203"/>
      <c r="I484" s="2203"/>
      <c r="J484" s="2203"/>
      <c r="K484" s="2471"/>
      <c r="L484" s="124"/>
    </row>
    <row r="485" spans="1:12" ht="15.75" x14ac:dyDescent="0.25">
      <c r="A485" s="2201"/>
      <c r="B485" s="2202"/>
      <c r="C485" s="2203"/>
      <c r="D485" s="258">
        <f t="shared" si="7"/>
        <v>0</v>
      </c>
      <c r="E485" s="2203"/>
      <c r="F485" s="2203"/>
      <c r="G485" s="2203"/>
      <c r="H485" s="2203"/>
      <c r="I485" s="2203"/>
      <c r="J485" s="2203"/>
      <c r="K485" s="2471"/>
      <c r="L485" s="124"/>
    </row>
    <row r="486" spans="1:12" ht="15.75" x14ac:dyDescent="0.25">
      <c r="A486" s="2201"/>
      <c r="B486" s="2202"/>
      <c r="C486" s="2203"/>
      <c r="D486" s="258">
        <f t="shared" si="7"/>
        <v>0</v>
      </c>
      <c r="E486" s="2203"/>
      <c r="F486" s="2203"/>
      <c r="G486" s="2203"/>
      <c r="H486" s="2203"/>
      <c r="I486" s="2203"/>
      <c r="J486" s="2203"/>
      <c r="K486" s="2471"/>
      <c r="L486" s="124"/>
    </row>
    <row r="487" spans="1:12" ht="15.75" x14ac:dyDescent="0.25">
      <c r="A487" s="2201"/>
      <c r="B487" s="2202"/>
      <c r="C487" s="2203"/>
      <c r="D487" s="258">
        <f t="shared" si="7"/>
        <v>0</v>
      </c>
      <c r="E487" s="2203"/>
      <c r="F487" s="2203"/>
      <c r="G487" s="2203"/>
      <c r="H487" s="2203"/>
      <c r="I487" s="2203"/>
      <c r="J487" s="2203"/>
      <c r="K487" s="2471"/>
      <c r="L487" s="124"/>
    </row>
    <row r="488" spans="1:12" ht="15.75" x14ac:dyDescent="0.25">
      <c r="A488" s="2201"/>
      <c r="B488" s="2202"/>
      <c r="C488" s="2203"/>
      <c r="D488" s="258">
        <f t="shared" si="7"/>
        <v>0</v>
      </c>
      <c r="E488" s="2203"/>
      <c r="F488" s="2203"/>
      <c r="G488" s="2203"/>
      <c r="H488" s="2203"/>
      <c r="I488" s="2203"/>
      <c r="J488" s="2203"/>
      <c r="K488" s="2471"/>
      <c r="L488" s="124"/>
    </row>
    <row r="489" spans="1:12" ht="15.75" x14ac:dyDescent="0.25">
      <c r="A489" s="2201"/>
      <c r="B489" s="2202"/>
      <c r="C489" s="2203"/>
      <c r="D489" s="258">
        <f t="shared" si="7"/>
        <v>0</v>
      </c>
      <c r="E489" s="2203"/>
      <c r="F489" s="2203"/>
      <c r="G489" s="2203"/>
      <c r="H489" s="2203"/>
      <c r="I489" s="2203"/>
      <c r="J489" s="2203"/>
      <c r="K489" s="2471"/>
      <c r="L489" s="124"/>
    </row>
    <row r="490" spans="1:12" ht="15.75" x14ac:dyDescent="0.25">
      <c r="A490" s="2201"/>
      <c r="B490" s="2202"/>
      <c r="C490" s="2203"/>
      <c r="D490" s="258">
        <f t="shared" si="7"/>
        <v>0</v>
      </c>
      <c r="E490" s="2203"/>
      <c r="F490" s="2203"/>
      <c r="G490" s="2203"/>
      <c r="H490" s="2203"/>
      <c r="I490" s="2203"/>
      <c r="J490" s="2203"/>
      <c r="K490" s="2471"/>
      <c r="L490" s="124"/>
    </row>
    <row r="491" spans="1:12" ht="15.75" x14ac:dyDescent="0.25">
      <c r="A491" s="2201"/>
      <c r="B491" s="2202"/>
      <c r="C491" s="2203"/>
      <c r="D491" s="258">
        <f t="shared" si="7"/>
        <v>0</v>
      </c>
      <c r="E491" s="2203"/>
      <c r="F491" s="2203"/>
      <c r="G491" s="2203"/>
      <c r="H491" s="2203"/>
      <c r="I491" s="2203"/>
      <c r="J491" s="2203"/>
      <c r="K491" s="2471"/>
      <c r="L491" s="124"/>
    </row>
    <row r="492" spans="1:12" ht="15.75" x14ac:dyDescent="0.25">
      <c r="A492" s="2201"/>
      <c r="B492" s="2202"/>
      <c r="C492" s="2203"/>
      <c r="D492" s="258">
        <f t="shared" si="7"/>
        <v>0</v>
      </c>
      <c r="E492" s="2203"/>
      <c r="F492" s="2203"/>
      <c r="G492" s="2203"/>
      <c r="H492" s="2203"/>
      <c r="I492" s="2203"/>
      <c r="J492" s="2203"/>
      <c r="K492" s="2471"/>
      <c r="L492" s="124"/>
    </row>
    <row r="493" spans="1:12" ht="15.75" x14ac:dyDescent="0.25">
      <c r="A493" s="2201"/>
      <c r="B493" s="2202"/>
      <c r="C493" s="2203"/>
      <c r="D493" s="258">
        <f t="shared" si="7"/>
        <v>0</v>
      </c>
      <c r="E493" s="2203"/>
      <c r="F493" s="2203"/>
      <c r="G493" s="2203"/>
      <c r="H493" s="2203"/>
      <c r="I493" s="2203"/>
      <c r="J493" s="2203"/>
      <c r="K493" s="2471"/>
      <c r="L493" s="124"/>
    </row>
    <row r="494" spans="1:12" ht="15.75" x14ac:dyDescent="0.25">
      <c r="A494" s="2201"/>
      <c r="B494" s="2202"/>
      <c r="C494" s="2203"/>
      <c r="D494" s="258">
        <f t="shared" si="7"/>
        <v>0</v>
      </c>
      <c r="E494" s="2203"/>
      <c r="F494" s="2203"/>
      <c r="G494" s="2203"/>
      <c r="H494" s="2203"/>
      <c r="I494" s="2203"/>
      <c r="J494" s="2203"/>
      <c r="K494" s="2471"/>
      <c r="L494" s="124"/>
    </row>
    <row r="495" spans="1:12" ht="15.75" x14ac:dyDescent="0.25">
      <c r="A495" s="2201"/>
      <c r="B495" s="2202"/>
      <c r="C495" s="2203"/>
      <c r="D495" s="258">
        <f t="shared" si="7"/>
        <v>0</v>
      </c>
      <c r="E495" s="2203"/>
      <c r="F495" s="2203"/>
      <c r="G495" s="2203"/>
      <c r="H495" s="2203"/>
      <c r="I495" s="2203"/>
      <c r="J495" s="2203"/>
      <c r="K495" s="2471"/>
      <c r="L495" s="124"/>
    </row>
    <row r="496" spans="1:12" ht="15.75" x14ac:dyDescent="0.25">
      <c r="A496" s="2201"/>
      <c r="B496" s="2202"/>
      <c r="C496" s="2203"/>
      <c r="D496" s="258">
        <f t="shared" si="7"/>
        <v>0</v>
      </c>
      <c r="E496" s="2203"/>
      <c r="F496" s="2203"/>
      <c r="G496" s="2203"/>
      <c r="H496" s="2203"/>
      <c r="I496" s="2203"/>
      <c r="J496" s="2203"/>
      <c r="K496" s="2471"/>
      <c r="L496" s="124"/>
    </row>
    <row r="497" spans="1:12" ht="15.75" x14ac:dyDescent="0.25">
      <c r="A497" s="2201"/>
      <c r="B497" s="2202"/>
      <c r="C497" s="2203"/>
      <c r="D497" s="258">
        <f t="shared" si="7"/>
        <v>0</v>
      </c>
      <c r="E497" s="2203"/>
      <c r="F497" s="2203"/>
      <c r="G497" s="2203"/>
      <c r="H497" s="2203"/>
      <c r="I497" s="2203"/>
      <c r="J497" s="2203"/>
      <c r="K497" s="2471"/>
      <c r="L497" s="124"/>
    </row>
    <row r="498" spans="1:12" ht="15.75" x14ac:dyDescent="0.25">
      <c r="A498" s="2201"/>
      <c r="B498" s="2202"/>
      <c r="C498" s="2203"/>
      <c r="D498" s="258">
        <f t="shared" si="7"/>
        <v>0</v>
      </c>
      <c r="E498" s="2203"/>
      <c r="F498" s="2203"/>
      <c r="G498" s="2203"/>
      <c r="H498" s="2203"/>
      <c r="I498" s="2203"/>
      <c r="J498" s="2203"/>
      <c r="K498" s="2471"/>
      <c r="L498" s="124"/>
    </row>
    <row r="499" spans="1:12" ht="15.75" x14ac:dyDescent="0.25">
      <c r="A499" s="2201"/>
      <c r="B499" s="2202"/>
      <c r="C499" s="2203"/>
      <c r="D499" s="258">
        <f t="shared" si="7"/>
        <v>0</v>
      </c>
      <c r="E499" s="2203"/>
      <c r="F499" s="2203"/>
      <c r="G499" s="2203"/>
      <c r="H499" s="2203"/>
      <c r="I499" s="2203"/>
      <c r="J499" s="2203"/>
      <c r="K499" s="2471"/>
      <c r="L499" s="124"/>
    </row>
    <row r="500" spans="1:12" ht="15.75" x14ac:dyDescent="0.25">
      <c r="A500" s="2201"/>
      <c r="B500" s="2202"/>
      <c r="C500" s="2203"/>
      <c r="D500" s="258">
        <f t="shared" si="7"/>
        <v>0</v>
      </c>
      <c r="E500" s="2203"/>
      <c r="F500" s="2203"/>
      <c r="G500" s="2203"/>
      <c r="H500" s="2203"/>
      <c r="I500" s="2203"/>
      <c r="J500" s="2203"/>
      <c r="K500" s="2471"/>
      <c r="L500" s="124"/>
    </row>
    <row r="501" spans="1:12" ht="15.75" x14ac:dyDescent="0.25">
      <c r="A501" s="2201"/>
      <c r="B501" s="2202"/>
      <c r="C501" s="2203"/>
      <c r="D501" s="258">
        <f t="shared" si="7"/>
        <v>0</v>
      </c>
      <c r="E501" s="2203"/>
      <c r="F501" s="2203"/>
      <c r="G501" s="2203"/>
      <c r="H501" s="2203"/>
      <c r="I501" s="2203"/>
      <c r="J501" s="2203"/>
      <c r="K501" s="2471"/>
      <c r="L501" s="124"/>
    </row>
    <row r="502" spans="1:12" ht="15.75" x14ac:dyDescent="0.25">
      <c r="A502" s="2201"/>
      <c r="B502" s="2202"/>
      <c r="C502" s="2203"/>
      <c r="D502" s="258">
        <f t="shared" si="7"/>
        <v>0</v>
      </c>
      <c r="E502" s="2203"/>
      <c r="F502" s="2203"/>
      <c r="G502" s="2203"/>
      <c r="H502" s="2203"/>
      <c r="I502" s="2203"/>
      <c r="J502" s="2203"/>
      <c r="K502" s="2471"/>
      <c r="L502" s="124"/>
    </row>
    <row r="503" spans="1:12" ht="15.75" x14ac:dyDescent="0.25">
      <c r="A503" s="2201"/>
      <c r="B503" s="2202"/>
      <c r="C503" s="2203"/>
      <c r="D503" s="258">
        <f t="shared" si="7"/>
        <v>0</v>
      </c>
      <c r="E503" s="2203"/>
      <c r="F503" s="2203"/>
      <c r="G503" s="2203"/>
      <c r="H503" s="2203"/>
      <c r="I503" s="2203"/>
      <c r="J503" s="2203"/>
      <c r="K503" s="2471"/>
      <c r="L503" s="124"/>
    </row>
    <row r="504" spans="1:12" ht="15.75" x14ac:dyDescent="0.25">
      <c r="A504" s="2201"/>
      <c r="B504" s="2202"/>
      <c r="C504" s="2203"/>
      <c r="D504" s="258">
        <f t="shared" si="7"/>
        <v>0</v>
      </c>
      <c r="E504" s="2203"/>
      <c r="F504" s="2203"/>
      <c r="G504" s="2203"/>
      <c r="H504" s="2203"/>
      <c r="I504" s="2203"/>
      <c r="J504" s="2203"/>
      <c r="K504" s="2471"/>
      <c r="L504" s="124"/>
    </row>
    <row r="505" spans="1:12" ht="15.75" x14ac:dyDescent="0.25">
      <c r="A505" s="2201"/>
      <c r="B505" s="2202"/>
      <c r="C505" s="2203"/>
      <c r="D505" s="258">
        <f t="shared" si="7"/>
        <v>0</v>
      </c>
      <c r="E505" s="2203"/>
      <c r="F505" s="2203"/>
      <c r="G505" s="2203"/>
      <c r="H505" s="2203"/>
      <c r="I505" s="2203"/>
      <c r="J505" s="2203"/>
      <c r="K505" s="2471"/>
      <c r="L505" s="124"/>
    </row>
    <row r="506" spans="1:12" ht="15.75" x14ac:dyDescent="0.25">
      <c r="A506" s="2201"/>
      <c r="B506" s="2202"/>
      <c r="C506" s="2203"/>
      <c r="D506" s="258">
        <f t="shared" si="7"/>
        <v>0</v>
      </c>
      <c r="E506" s="2203"/>
      <c r="F506" s="2203"/>
      <c r="G506" s="2203"/>
      <c r="H506" s="2203"/>
      <c r="I506" s="2203"/>
      <c r="J506" s="2203"/>
      <c r="K506" s="2471"/>
      <c r="L506" s="124"/>
    </row>
    <row r="507" spans="1:12" ht="15.75" x14ac:dyDescent="0.25">
      <c r="A507" s="2201"/>
      <c r="B507" s="2202"/>
      <c r="C507" s="2203"/>
      <c r="D507" s="258">
        <f t="shared" si="7"/>
        <v>0</v>
      </c>
      <c r="E507" s="2203"/>
      <c r="F507" s="2203"/>
      <c r="G507" s="2203"/>
      <c r="H507" s="2203"/>
      <c r="I507" s="2203"/>
      <c r="J507" s="2203"/>
      <c r="K507" s="2471"/>
      <c r="L507" s="124"/>
    </row>
    <row r="508" spans="1:12" ht="15.75" x14ac:dyDescent="0.25">
      <c r="A508" s="2201"/>
      <c r="B508" s="2202"/>
      <c r="C508" s="2203"/>
      <c r="D508" s="258">
        <f t="shared" si="7"/>
        <v>0</v>
      </c>
      <c r="E508" s="2203"/>
      <c r="F508" s="2203"/>
      <c r="G508" s="2203"/>
      <c r="H508" s="2203"/>
      <c r="I508" s="2203"/>
      <c r="J508" s="2203"/>
      <c r="K508" s="2471"/>
      <c r="L508" s="124"/>
    </row>
    <row r="509" spans="1:12" ht="15.75" x14ac:dyDescent="0.25">
      <c r="A509" s="2201"/>
      <c r="B509" s="2202"/>
      <c r="C509" s="2203"/>
      <c r="D509" s="258">
        <f t="shared" si="7"/>
        <v>0</v>
      </c>
      <c r="E509" s="2203"/>
      <c r="F509" s="2203"/>
      <c r="G509" s="2203"/>
      <c r="H509" s="2203"/>
      <c r="I509" s="2203"/>
      <c r="J509" s="2203"/>
      <c r="K509" s="2471"/>
      <c r="L509" s="124"/>
    </row>
    <row r="510" spans="1:12" ht="15.75" x14ac:dyDescent="0.25">
      <c r="A510" s="2201"/>
      <c r="B510" s="2202"/>
      <c r="C510" s="2203"/>
      <c r="D510" s="258">
        <f t="shared" si="7"/>
        <v>0</v>
      </c>
      <c r="E510" s="2203"/>
      <c r="F510" s="2203"/>
      <c r="G510" s="2203"/>
      <c r="H510" s="2203"/>
      <c r="I510" s="2203"/>
      <c r="J510" s="2203"/>
      <c r="K510" s="2471"/>
      <c r="L510" s="124"/>
    </row>
    <row r="511" spans="1:12" ht="15.75" x14ac:dyDescent="0.25">
      <c r="A511" s="2201"/>
      <c r="B511" s="2202"/>
      <c r="C511" s="2203"/>
      <c r="D511" s="258">
        <f t="shared" si="7"/>
        <v>0</v>
      </c>
      <c r="E511" s="2203"/>
      <c r="F511" s="2203"/>
      <c r="G511" s="2203"/>
      <c r="H511" s="2203"/>
      <c r="I511" s="2203"/>
      <c r="J511" s="2203"/>
      <c r="K511" s="2471"/>
      <c r="L511" s="124"/>
    </row>
    <row r="512" spans="1:12" ht="15.75" x14ac:dyDescent="0.25">
      <c r="A512" s="2201"/>
      <c r="B512" s="2202"/>
      <c r="C512" s="2203"/>
      <c r="D512" s="258">
        <f t="shared" si="7"/>
        <v>0</v>
      </c>
      <c r="E512" s="2203"/>
      <c r="F512" s="2203"/>
      <c r="G512" s="2203"/>
      <c r="H512" s="2203"/>
      <c r="I512" s="2203"/>
      <c r="J512" s="2203"/>
      <c r="K512" s="2471"/>
      <c r="L512" s="124"/>
    </row>
    <row r="513" spans="1:12" ht="15.75" x14ac:dyDescent="0.25">
      <c r="A513" s="2201"/>
      <c r="B513" s="2202"/>
      <c r="C513" s="2203"/>
      <c r="D513" s="258">
        <f t="shared" si="7"/>
        <v>0</v>
      </c>
      <c r="E513" s="2203"/>
      <c r="F513" s="2203"/>
      <c r="G513" s="2203"/>
      <c r="H513" s="2203"/>
      <c r="I513" s="2203"/>
      <c r="J513" s="2203"/>
      <c r="K513" s="2471"/>
      <c r="L513" s="124"/>
    </row>
    <row r="514" spans="1:12" ht="15.75" x14ac:dyDescent="0.25">
      <c r="A514" s="2201"/>
      <c r="B514" s="2202"/>
      <c r="C514" s="2203"/>
      <c r="D514" s="258">
        <f t="shared" si="7"/>
        <v>0</v>
      </c>
      <c r="E514" s="2203"/>
      <c r="F514" s="2203"/>
      <c r="G514" s="2203"/>
      <c r="H514" s="2203"/>
      <c r="I514" s="2203"/>
      <c r="J514" s="2203"/>
      <c r="K514" s="2471"/>
      <c r="L514" s="124"/>
    </row>
    <row r="515" spans="1:12" ht="15.75" x14ac:dyDescent="0.25">
      <c r="A515" s="2201"/>
      <c r="B515" s="2202"/>
      <c r="C515" s="2203"/>
      <c r="D515" s="258">
        <f t="shared" si="7"/>
        <v>0</v>
      </c>
      <c r="E515" s="2203"/>
      <c r="F515" s="2203"/>
      <c r="G515" s="2203"/>
      <c r="H515" s="2203"/>
      <c r="I515" s="2203"/>
      <c r="J515" s="2203"/>
      <c r="K515" s="2471"/>
      <c r="L515" s="124"/>
    </row>
    <row r="516" spans="1:12" ht="15.75" x14ac:dyDescent="0.25">
      <c r="A516" s="2201"/>
      <c r="B516" s="2202"/>
      <c r="C516" s="2203"/>
      <c r="D516" s="258">
        <f t="shared" si="7"/>
        <v>0</v>
      </c>
      <c r="E516" s="2203"/>
      <c r="F516" s="2203"/>
      <c r="G516" s="2203"/>
      <c r="H516" s="2203"/>
      <c r="I516" s="2203"/>
      <c r="J516" s="2203"/>
      <c r="K516" s="2471"/>
      <c r="L516" s="124"/>
    </row>
    <row r="517" spans="1:12" ht="15.75" x14ac:dyDescent="0.25">
      <c r="A517" s="2201"/>
      <c r="B517" s="2202"/>
      <c r="C517" s="2203"/>
      <c r="D517" s="258">
        <f t="shared" si="7"/>
        <v>0</v>
      </c>
      <c r="E517" s="2203"/>
      <c r="F517" s="2203"/>
      <c r="G517" s="2203"/>
      <c r="H517" s="2203"/>
      <c r="I517" s="2203"/>
      <c r="J517" s="2203"/>
      <c r="K517" s="2471"/>
      <c r="L517" s="124"/>
    </row>
    <row r="518" spans="1:12" ht="15.75" x14ac:dyDescent="0.25">
      <c r="A518" s="2201"/>
      <c r="B518" s="2202"/>
      <c r="C518" s="2203"/>
      <c r="D518" s="258">
        <f t="shared" si="7"/>
        <v>0</v>
      </c>
      <c r="E518" s="2203"/>
      <c r="F518" s="2203"/>
      <c r="G518" s="2203"/>
      <c r="H518" s="2203"/>
      <c r="I518" s="2203"/>
      <c r="J518" s="2203"/>
      <c r="K518" s="2471"/>
      <c r="L518" s="124"/>
    </row>
    <row r="519" spans="1:12" ht="15.75" x14ac:dyDescent="0.25">
      <c r="A519" s="2201"/>
      <c r="B519" s="2202"/>
      <c r="C519" s="2203"/>
      <c r="D519" s="258">
        <f t="shared" si="7"/>
        <v>0</v>
      </c>
      <c r="E519" s="2203"/>
      <c r="F519" s="2203"/>
      <c r="G519" s="2203"/>
      <c r="H519" s="2203"/>
      <c r="I519" s="2203"/>
      <c r="J519" s="2203"/>
      <c r="K519" s="2471"/>
      <c r="L519" s="124"/>
    </row>
    <row r="520" spans="1:12" ht="15.75" x14ac:dyDescent="0.25">
      <c r="A520" s="2201"/>
      <c r="B520" s="2202"/>
      <c r="C520" s="2203"/>
      <c r="D520" s="258">
        <f t="shared" si="7"/>
        <v>0</v>
      </c>
      <c r="E520" s="2203"/>
      <c r="F520" s="2203"/>
      <c r="G520" s="2203"/>
      <c r="H520" s="2203"/>
      <c r="I520" s="2203"/>
      <c r="J520" s="2203"/>
      <c r="K520" s="2471"/>
      <c r="L520" s="124"/>
    </row>
    <row r="521" spans="1:12" ht="15.75" x14ac:dyDescent="0.25">
      <c r="A521" s="2201"/>
      <c r="B521" s="2202"/>
      <c r="C521" s="2203"/>
      <c r="D521" s="258">
        <f t="shared" si="7"/>
        <v>0</v>
      </c>
      <c r="E521" s="2203"/>
      <c r="F521" s="2203"/>
      <c r="G521" s="2203"/>
      <c r="H521" s="2203"/>
      <c r="I521" s="2203"/>
      <c r="J521" s="2203"/>
      <c r="K521" s="2471"/>
      <c r="L521" s="124"/>
    </row>
    <row r="522" spans="1:12" ht="15.75" x14ac:dyDescent="0.25">
      <c r="A522" s="2201"/>
      <c r="B522" s="2202"/>
      <c r="C522" s="2203"/>
      <c r="D522" s="258">
        <f t="shared" si="7"/>
        <v>0</v>
      </c>
      <c r="E522" s="2203"/>
      <c r="F522" s="2203"/>
      <c r="G522" s="2203"/>
      <c r="H522" s="2203"/>
      <c r="I522" s="2203"/>
      <c r="J522" s="2203"/>
      <c r="K522" s="2471"/>
      <c r="L522" s="124"/>
    </row>
    <row r="523" spans="1:12" ht="15.75" x14ac:dyDescent="0.25">
      <c r="A523" s="2201"/>
      <c r="B523" s="2202"/>
      <c r="C523" s="2203"/>
      <c r="D523" s="258">
        <f t="shared" si="7"/>
        <v>0</v>
      </c>
      <c r="E523" s="2203"/>
      <c r="F523" s="2203"/>
      <c r="G523" s="2203"/>
      <c r="H523" s="2203"/>
      <c r="I523" s="2203"/>
      <c r="J523" s="2203"/>
      <c r="K523" s="2471"/>
      <c r="L523" s="124"/>
    </row>
    <row r="524" spans="1:12" ht="15.75" x14ac:dyDescent="0.25">
      <c r="A524" s="2201"/>
      <c r="B524" s="2202"/>
      <c r="C524" s="2203"/>
      <c r="D524" s="258">
        <f t="shared" si="7"/>
        <v>0</v>
      </c>
      <c r="E524" s="2203"/>
      <c r="F524" s="2203"/>
      <c r="G524" s="2203"/>
      <c r="H524" s="2203"/>
      <c r="I524" s="2203"/>
      <c r="J524" s="2203"/>
      <c r="K524" s="2471"/>
      <c r="L524" s="124"/>
    </row>
    <row r="525" spans="1:12" ht="15.75" x14ac:dyDescent="0.25">
      <c r="A525" s="2201"/>
      <c r="B525" s="2202"/>
      <c r="C525" s="2203"/>
      <c r="D525" s="258">
        <f t="shared" ref="D525:D588" si="8">+C525*(100-E525)/100</f>
        <v>0</v>
      </c>
      <c r="E525" s="2203"/>
      <c r="F525" s="2203"/>
      <c r="G525" s="2203"/>
      <c r="H525" s="2203"/>
      <c r="I525" s="2203"/>
      <c r="J525" s="2203"/>
      <c r="K525" s="2471"/>
      <c r="L525" s="124"/>
    </row>
    <row r="526" spans="1:12" ht="15.75" x14ac:dyDescent="0.25">
      <c r="A526" s="2201"/>
      <c r="B526" s="2202"/>
      <c r="C526" s="2203"/>
      <c r="D526" s="258">
        <f t="shared" si="8"/>
        <v>0</v>
      </c>
      <c r="E526" s="2203"/>
      <c r="F526" s="2203"/>
      <c r="G526" s="2203"/>
      <c r="H526" s="2203"/>
      <c r="I526" s="2203"/>
      <c r="J526" s="2203"/>
      <c r="K526" s="2471"/>
      <c r="L526" s="124"/>
    </row>
    <row r="527" spans="1:12" ht="15.75" x14ac:dyDescent="0.25">
      <c r="A527" s="2201"/>
      <c r="B527" s="2202"/>
      <c r="C527" s="2203"/>
      <c r="D527" s="258">
        <f t="shared" si="8"/>
        <v>0</v>
      </c>
      <c r="E527" s="2203"/>
      <c r="F527" s="2203"/>
      <c r="G527" s="2203"/>
      <c r="H527" s="2203"/>
      <c r="I527" s="2203"/>
      <c r="J527" s="2203"/>
      <c r="K527" s="2471"/>
      <c r="L527" s="124"/>
    </row>
    <row r="528" spans="1:12" ht="15.75" x14ac:dyDescent="0.25">
      <c r="A528" s="2201"/>
      <c r="B528" s="2202"/>
      <c r="C528" s="2203"/>
      <c r="D528" s="258">
        <f t="shared" si="8"/>
        <v>0</v>
      </c>
      <c r="E528" s="2203"/>
      <c r="F528" s="2203"/>
      <c r="G528" s="2203"/>
      <c r="H528" s="2203"/>
      <c r="I528" s="2203"/>
      <c r="J528" s="2203"/>
      <c r="K528" s="2471"/>
      <c r="L528" s="124"/>
    </row>
    <row r="529" spans="1:12" ht="15.75" x14ac:dyDescent="0.25">
      <c r="A529" s="2201"/>
      <c r="B529" s="2202"/>
      <c r="C529" s="2203"/>
      <c r="D529" s="258">
        <f t="shared" si="8"/>
        <v>0</v>
      </c>
      <c r="E529" s="2203"/>
      <c r="F529" s="2203"/>
      <c r="G529" s="2203"/>
      <c r="H529" s="2203"/>
      <c r="I529" s="2203"/>
      <c r="J529" s="2203"/>
      <c r="K529" s="2471"/>
      <c r="L529" s="124"/>
    </row>
    <row r="530" spans="1:12" ht="15.75" x14ac:dyDescent="0.25">
      <c r="A530" s="2201"/>
      <c r="B530" s="2202"/>
      <c r="C530" s="2203"/>
      <c r="D530" s="258">
        <f t="shared" si="8"/>
        <v>0</v>
      </c>
      <c r="E530" s="2203"/>
      <c r="F530" s="2203"/>
      <c r="G530" s="2203"/>
      <c r="H530" s="2203"/>
      <c r="I530" s="2203"/>
      <c r="J530" s="2203"/>
      <c r="K530" s="2471"/>
      <c r="L530" s="124"/>
    </row>
    <row r="531" spans="1:12" ht="15.75" x14ac:dyDescent="0.25">
      <c r="A531" s="2201"/>
      <c r="B531" s="2202"/>
      <c r="C531" s="2203"/>
      <c r="D531" s="258">
        <f t="shared" si="8"/>
        <v>0</v>
      </c>
      <c r="E531" s="2203"/>
      <c r="F531" s="2203"/>
      <c r="G531" s="2203"/>
      <c r="H531" s="2203"/>
      <c r="I531" s="2203"/>
      <c r="J531" s="2203"/>
      <c r="K531" s="2471"/>
      <c r="L531" s="124"/>
    </row>
    <row r="532" spans="1:12" ht="15.75" x14ac:dyDescent="0.25">
      <c r="A532" s="2201"/>
      <c r="B532" s="2202"/>
      <c r="C532" s="2203"/>
      <c r="D532" s="258">
        <f t="shared" si="8"/>
        <v>0</v>
      </c>
      <c r="E532" s="2203"/>
      <c r="F532" s="2203"/>
      <c r="G532" s="2203"/>
      <c r="H532" s="2203"/>
      <c r="I532" s="2203"/>
      <c r="J532" s="2203"/>
      <c r="K532" s="2471"/>
      <c r="L532" s="124"/>
    </row>
    <row r="533" spans="1:12" ht="15.75" x14ac:dyDescent="0.25">
      <c r="A533" s="2201"/>
      <c r="B533" s="2202"/>
      <c r="C533" s="2203"/>
      <c r="D533" s="258">
        <f t="shared" si="8"/>
        <v>0</v>
      </c>
      <c r="E533" s="2203"/>
      <c r="F533" s="2203"/>
      <c r="G533" s="2203"/>
      <c r="H533" s="2203"/>
      <c r="I533" s="2203"/>
      <c r="J533" s="2203"/>
      <c r="K533" s="2471"/>
      <c r="L533" s="124"/>
    </row>
    <row r="534" spans="1:12" ht="15.75" x14ac:dyDescent="0.25">
      <c r="A534" s="2201"/>
      <c r="B534" s="2202"/>
      <c r="C534" s="2203"/>
      <c r="D534" s="258">
        <f t="shared" si="8"/>
        <v>0</v>
      </c>
      <c r="E534" s="2203"/>
      <c r="F534" s="2203"/>
      <c r="G534" s="2203"/>
      <c r="H534" s="2203"/>
      <c r="I534" s="2203"/>
      <c r="J534" s="2203"/>
      <c r="K534" s="2471"/>
      <c r="L534" s="124"/>
    </row>
    <row r="535" spans="1:12" ht="15.75" x14ac:dyDescent="0.25">
      <c r="A535" s="2201"/>
      <c r="B535" s="2202"/>
      <c r="C535" s="2203"/>
      <c r="D535" s="258">
        <f t="shared" si="8"/>
        <v>0</v>
      </c>
      <c r="E535" s="2203"/>
      <c r="F535" s="2203"/>
      <c r="G535" s="2203"/>
      <c r="H535" s="2203"/>
      <c r="I535" s="2203"/>
      <c r="J535" s="2203"/>
      <c r="K535" s="2471"/>
      <c r="L535" s="124"/>
    </row>
    <row r="536" spans="1:12" ht="15.75" x14ac:dyDescent="0.25">
      <c r="A536" s="2201"/>
      <c r="B536" s="2202"/>
      <c r="C536" s="2203"/>
      <c r="D536" s="258">
        <f t="shared" si="8"/>
        <v>0</v>
      </c>
      <c r="E536" s="2203"/>
      <c r="F536" s="2203"/>
      <c r="G536" s="2203"/>
      <c r="H536" s="2203"/>
      <c r="I536" s="2203"/>
      <c r="J536" s="2203"/>
      <c r="K536" s="2471"/>
      <c r="L536" s="124"/>
    </row>
    <row r="537" spans="1:12" ht="15.75" x14ac:dyDescent="0.25">
      <c r="A537" s="2201"/>
      <c r="B537" s="2202"/>
      <c r="C537" s="2203"/>
      <c r="D537" s="258">
        <f t="shared" si="8"/>
        <v>0</v>
      </c>
      <c r="E537" s="2203"/>
      <c r="F537" s="2203"/>
      <c r="G537" s="2203"/>
      <c r="H537" s="2203"/>
      <c r="I537" s="2203"/>
      <c r="J537" s="2203"/>
      <c r="K537" s="2471"/>
      <c r="L537" s="124"/>
    </row>
    <row r="538" spans="1:12" ht="15.75" x14ac:dyDescent="0.25">
      <c r="A538" s="2201"/>
      <c r="B538" s="2202"/>
      <c r="C538" s="2203"/>
      <c r="D538" s="258">
        <f t="shared" si="8"/>
        <v>0</v>
      </c>
      <c r="E538" s="2203"/>
      <c r="F538" s="2203"/>
      <c r="G538" s="2203"/>
      <c r="H538" s="2203"/>
      <c r="I538" s="2203"/>
      <c r="J538" s="2203"/>
      <c r="K538" s="2471"/>
      <c r="L538" s="124"/>
    </row>
    <row r="539" spans="1:12" ht="15.75" x14ac:dyDescent="0.25">
      <c r="A539" s="2201"/>
      <c r="B539" s="2202"/>
      <c r="C539" s="2203"/>
      <c r="D539" s="258">
        <f t="shared" si="8"/>
        <v>0</v>
      </c>
      <c r="E539" s="2203"/>
      <c r="F539" s="2203"/>
      <c r="G539" s="2203"/>
      <c r="H539" s="2203"/>
      <c r="I539" s="2203"/>
      <c r="J539" s="2203"/>
      <c r="K539" s="2471"/>
      <c r="L539" s="124"/>
    </row>
    <row r="540" spans="1:12" ht="15.75" x14ac:dyDescent="0.25">
      <c r="A540" s="2201"/>
      <c r="B540" s="2202"/>
      <c r="C540" s="2203"/>
      <c r="D540" s="258">
        <f t="shared" si="8"/>
        <v>0</v>
      </c>
      <c r="E540" s="2203"/>
      <c r="F540" s="2203"/>
      <c r="G540" s="2203"/>
      <c r="H540" s="2203"/>
      <c r="I540" s="2203"/>
      <c r="J540" s="2203"/>
      <c r="K540" s="2471"/>
      <c r="L540" s="124"/>
    </row>
    <row r="541" spans="1:12" ht="15.75" x14ac:dyDescent="0.25">
      <c r="A541" s="2201"/>
      <c r="B541" s="2202"/>
      <c r="C541" s="2203"/>
      <c r="D541" s="258">
        <f t="shared" si="8"/>
        <v>0</v>
      </c>
      <c r="E541" s="2203"/>
      <c r="F541" s="2203"/>
      <c r="G541" s="2203"/>
      <c r="H541" s="2203"/>
      <c r="I541" s="2203"/>
      <c r="J541" s="2203"/>
      <c r="K541" s="2471"/>
      <c r="L541" s="124"/>
    </row>
    <row r="542" spans="1:12" ht="15.75" x14ac:dyDescent="0.25">
      <c r="A542" s="2201"/>
      <c r="B542" s="2202"/>
      <c r="C542" s="2203"/>
      <c r="D542" s="258">
        <f t="shared" si="8"/>
        <v>0</v>
      </c>
      <c r="E542" s="2203"/>
      <c r="F542" s="2203"/>
      <c r="G542" s="2203"/>
      <c r="H542" s="2203"/>
      <c r="I542" s="2203"/>
      <c r="J542" s="2203"/>
      <c r="K542" s="2471"/>
      <c r="L542" s="124"/>
    </row>
    <row r="543" spans="1:12" ht="15.75" x14ac:dyDescent="0.25">
      <c r="A543" s="2201"/>
      <c r="B543" s="2202"/>
      <c r="C543" s="2203"/>
      <c r="D543" s="258">
        <f t="shared" si="8"/>
        <v>0</v>
      </c>
      <c r="E543" s="2203"/>
      <c r="F543" s="2203"/>
      <c r="G543" s="2203"/>
      <c r="H543" s="2203"/>
      <c r="I543" s="2203"/>
      <c r="J543" s="2203"/>
      <c r="K543" s="2471"/>
      <c r="L543" s="124"/>
    </row>
    <row r="544" spans="1:12" ht="15.75" x14ac:dyDescent="0.25">
      <c r="A544" s="2201"/>
      <c r="B544" s="2202"/>
      <c r="C544" s="2203"/>
      <c r="D544" s="258">
        <f t="shared" si="8"/>
        <v>0</v>
      </c>
      <c r="E544" s="2203"/>
      <c r="F544" s="2203"/>
      <c r="G544" s="2203"/>
      <c r="H544" s="2203"/>
      <c r="I544" s="2203"/>
      <c r="J544" s="2203"/>
      <c r="K544" s="2471"/>
      <c r="L544" s="124"/>
    </row>
    <row r="545" spans="1:12" ht="15.75" x14ac:dyDescent="0.25">
      <c r="A545" s="2201"/>
      <c r="B545" s="2202"/>
      <c r="C545" s="2203"/>
      <c r="D545" s="258">
        <f t="shared" si="8"/>
        <v>0</v>
      </c>
      <c r="E545" s="2203"/>
      <c r="F545" s="2203"/>
      <c r="G545" s="2203"/>
      <c r="H545" s="2203"/>
      <c r="I545" s="2203"/>
      <c r="J545" s="2203"/>
      <c r="K545" s="2471"/>
      <c r="L545" s="124"/>
    </row>
    <row r="546" spans="1:12" ht="15.75" x14ac:dyDescent="0.25">
      <c r="A546" s="2201"/>
      <c r="B546" s="2202"/>
      <c r="C546" s="2203"/>
      <c r="D546" s="258">
        <f t="shared" si="8"/>
        <v>0</v>
      </c>
      <c r="E546" s="2203"/>
      <c r="F546" s="2203"/>
      <c r="G546" s="2203"/>
      <c r="H546" s="2203"/>
      <c r="I546" s="2203"/>
      <c r="J546" s="2203"/>
      <c r="K546" s="2471"/>
      <c r="L546" s="124"/>
    </row>
    <row r="547" spans="1:12" ht="15.75" x14ac:dyDescent="0.25">
      <c r="A547" s="2201"/>
      <c r="B547" s="2202"/>
      <c r="C547" s="2203"/>
      <c r="D547" s="258">
        <f t="shared" si="8"/>
        <v>0</v>
      </c>
      <c r="E547" s="2203"/>
      <c r="F547" s="2203"/>
      <c r="G547" s="2203"/>
      <c r="H547" s="2203"/>
      <c r="I547" s="2203"/>
      <c r="J547" s="2203"/>
      <c r="K547" s="2471"/>
      <c r="L547" s="124"/>
    </row>
    <row r="548" spans="1:12" ht="15.75" x14ac:dyDescent="0.25">
      <c r="A548" s="2201"/>
      <c r="B548" s="2202"/>
      <c r="C548" s="2203"/>
      <c r="D548" s="258">
        <f t="shared" si="8"/>
        <v>0</v>
      </c>
      <c r="E548" s="2203"/>
      <c r="F548" s="2203"/>
      <c r="G548" s="2203"/>
      <c r="H548" s="2203"/>
      <c r="I548" s="2203"/>
      <c r="J548" s="2203"/>
      <c r="K548" s="2471"/>
      <c r="L548" s="124"/>
    </row>
    <row r="549" spans="1:12" ht="15.75" x14ac:dyDescent="0.25">
      <c r="A549" s="2201"/>
      <c r="B549" s="2202"/>
      <c r="C549" s="2203"/>
      <c r="D549" s="258">
        <f t="shared" si="8"/>
        <v>0</v>
      </c>
      <c r="E549" s="2203"/>
      <c r="F549" s="2203"/>
      <c r="G549" s="2203"/>
      <c r="H549" s="2203"/>
      <c r="I549" s="2203"/>
      <c r="J549" s="2203"/>
      <c r="K549" s="2471"/>
      <c r="L549" s="124"/>
    </row>
    <row r="550" spans="1:12" ht="15.75" x14ac:dyDescent="0.25">
      <c r="A550" s="2201"/>
      <c r="B550" s="2202"/>
      <c r="C550" s="2203"/>
      <c r="D550" s="258">
        <f t="shared" si="8"/>
        <v>0</v>
      </c>
      <c r="E550" s="2203"/>
      <c r="F550" s="2203"/>
      <c r="G550" s="2203"/>
      <c r="H550" s="2203"/>
      <c r="I550" s="2203"/>
      <c r="J550" s="2203"/>
      <c r="K550" s="2471"/>
      <c r="L550" s="124"/>
    </row>
    <row r="551" spans="1:12" ht="15.75" x14ac:dyDescent="0.25">
      <c r="A551" s="2201"/>
      <c r="B551" s="2202"/>
      <c r="C551" s="2203"/>
      <c r="D551" s="258">
        <f t="shared" si="8"/>
        <v>0</v>
      </c>
      <c r="E551" s="2203"/>
      <c r="F551" s="2203"/>
      <c r="G551" s="2203"/>
      <c r="H551" s="2203"/>
      <c r="I551" s="2203"/>
      <c r="J551" s="2203"/>
      <c r="K551" s="2471"/>
      <c r="L551" s="124"/>
    </row>
    <row r="552" spans="1:12" ht="15.75" x14ac:dyDescent="0.25">
      <c r="A552" s="2201"/>
      <c r="B552" s="2202"/>
      <c r="C552" s="2203"/>
      <c r="D552" s="258">
        <f t="shared" si="8"/>
        <v>0</v>
      </c>
      <c r="E552" s="2203"/>
      <c r="F552" s="2203"/>
      <c r="G552" s="2203"/>
      <c r="H552" s="2203"/>
      <c r="I552" s="2203"/>
      <c r="J552" s="2203"/>
      <c r="K552" s="2471"/>
      <c r="L552" s="124"/>
    </row>
    <row r="553" spans="1:12" ht="15.75" x14ac:dyDescent="0.25">
      <c r="A553" s="2201"/>
      <c r="B553" s="2202"/>
      <c r="C553" s="2203"/>
      <c r="D553" s="258">
        <f t="shared" si="8"/>
        <v>0</v>
      </c>
      <c r="E553" s="2203"/>
      <c r="F553" s="2203"/>
      <c r="G553" s="2203"/>
      <c r="H553" s="2203"/>
      <c r="I553" s="2203"/>
      <c r="J553" s="2203"/>
      <c r="K553" s="2471"/>
      <c r="L553" s="124"/>
    </row>
    <row r="554" spans="1:12" ht="15.75" x14ac:dyDescent="0.25">
      <c r="A554" s="2201"/>
      <c r="B554" s="2202"/>
      <c r="C554" s="2203"/>
      <c r="D554" s="258">
        <f t="shared" si="8"/>
        <v>0</v>
      </c>
      <c r="E554" s="2203"/>
      <c r="F554" s="2203"/>
      <c r="G554" s="2203"/>
      <c r="H554" s="2203"/>
      <c r="I554" s="2203"/>
      <c r="J554" s="2203"/>
      <c r="K554" s="2471"/>
      <c r="L554" s="124"/>
    </row>
    <row r="555" spans="1:12" ht="15.75" x14ac:dyDescent="0.25">
      <c r="A555" s="2201"/>
      <c r="B555" s="2202"/>
      <c r="C555" s="2203"/>
      <c r="D555" s="258">
        <f t="shared" si="8"/>
        <v>0</v>
      </c>
      <c r="E555" s="2203"/>
      <c r="F555" s="2203"/>
      <c r="G555" s="2203"/>
      <c r="H555" s="2203"/>
      <c r="I555" s="2203"/>
      <c r="J555" s="2203"/>
      <c r="K555" s="2471"/>
      <c r="L555" s="124"/>
    </row>
    <row r="556" spans="1:12" ht="15.75" x14ac:dyDescent="0.25">
      <c r="A556" s="2201"/>
      <c r="B556" s="2202"/>
      <c r="C556" s="2203"/>
      <c r="D556" s="258">
        <f t="shared" si="8"/>
        <v>0</v>
      </c>
      <c r="E556" s="2203"/>
      <c r="F556" s="2203"/>
      <c r="G556" s="2203"/>
      <c r="H556" s="2203"/>
      <c r="I556" s="2203"/>
      <c r="J556" s="2203"/>
      <c r="K556" s="2471"/>
      <c r="L556" s="124"/>
    </row>
    <row r="557" spans="1:12" ht="15.75" x14ac:dyDescent="0.25">
      <c r="A557" s="2201"/>
      <c r="B557" s="2202"/>
      <c r="C557" s="2203"/>
      <c r="D557" s="258">
        <f t="shared" si="8"/>
        <v>0</v>
      </c>
      <c r="E557" s="2203"/>
      <c r="F557" s="2203"/>
      <c r="G557" s="2203"/>
      <c r="H557" s="2203"/>
      <c r="I557" s="2203"/>
      <c r="J557" s="2203"/>
      <c r="K557" s="2471"/>
      <c r="L557" s="124"/>
    </row>
    <row r="558" spans="1:12" ht="15.75" x14ac:dyDescent="0.25">
      <c r="A558" s="2201"/>
      <c r="B558" s="2202"/>
      <c r="C558" s="2203"/>
      <c r="D558" s="258">
        <f t="shared" si="8"/>
        <v>0</v>
      </c>
      <c r="E558" s="2203"/>
      <c r="F558" s="2203"/>
      <c r="G558" s="2203"/>
      <c r="H558" s="2203"/>
      <c r="I558" s="2203"/>
      <c r="J558" s="2203"/>
      <c r="K558" s="2471"/>
      <c r="L558" s="124"/>
    </row>
    <row r="559" spans="1:12" ht="15.75" x14ac:dyDescent="0.25">
      <c r="A559" s="2201"/>
      <c r="B559" s="2202"/>
      <c r="C559" s="2203"/>
      <c r="D559" s="258">
        <f t="shared" si="8"/>
        <v>0</v>
      </c>
      <c r="E559" s="2203"/>
      <c r="F559" s="2203"/>
      <c r="G559" s="2203"/>
      <c r="H559" s="2203"/>
      <c r="I559" s="2203"/>
      <c r="J559" s="2203"/>
      <c r="K559" s="2471"/>
      <c r="L559" s="124"/>
    </row>
    <row r="560" spans="1:12" ht="15.75" x14ac:dyDescent="0.25">
      <c r="A560" s="2201"/>
      <c r="B560" s="2202"/>
      <c r="C560" s="2203"/>
      <c r="D560" s="258">
        <f t="shared" si="8"/>
        <v>0</v>
      </c>
      <c r="E560" s="2203"/>
      <c r="F560" s="2203"/>
      <c r="G560" s="2203"/>
      <c r="H560" s="2203"/>
      <c r="I560" s="2203"/>
      <c r="J560" s="2203"/>
      <c r="K560" s="2471"/>
      <c r="L560" s="124"/>
    </row>
    <row r="561" spans="1:12" ht="15.75" x14ac:dyDescent="0.25">
      <c r="A561" s="2201"/>
      <c r="B561" s="2202"/>
      <c r="C561" s="2203"/>
      <c r="D561" s="258">
        <f t="shared" si="8"/>
        <v>0</v>
      </c>
      <c r="E561" s="2203"/>
      <c r="F561" s="2203"/>
      <c r="G561" s="2203"/>
      <c r="H561" s="2203"/>
      <c r="I561" s="2203"/>
      <c r="J561" s="2203"/>
      <c r="K561" s="2471"/>
      <c r="L561" s="124"/>
    </row>
    <row r="562" spans="1:12" ht="15.75" x14ac:dyDescent="0.25">
      <c r="A562" s="2201"/>
      <c r="B562" s="2202"/>
      <c r="C562" s="2203"/>
      <c r="D562" s="258">
        <f t="shared" si="8"/>
        <v>0</v>
      </c>
      <c r="E562" s="2203"/>
      <c r="F562" s="2203"/>
      <c r="G562" s="2203"/>
      <c r="H562" s="2203"/>
      <c r="I562" s="2203"/>
      <c r="J562" s="2203"/>
      <c r="K562" s="2471"/>
      <c r="L562" s="124"/>
    </row>
    <row r="563" spans="1:12" ht="15.75" x14ac:dyDescent="0.25">
      <c r="A563" s="2201"/>
      <c r="B563" s="2202"/>
      <c r="C563" s="2203"/>
      <c r="D563" s="258">
        <f t="shared" si="8"/>
        <v>0</v>
      </c>
      <c r="E563" s="2203"/>
      <c r="F563" s="2203"/>
      <c r="G563" s="2203"/>
      <c r="H563" s="2203"/>
      <c r="I563" s="2203"/>
      <c r="J563" s="2203"/>
      <c r="K563" s="2471"/>
      <c r="L563" s="124"/>
    </row>
    <row r="564" spans="1:12" ht="15.75" x14ac:dyDescent="0.25">
      <c r="A564" s="2201"/>
      <c r="B564" s="2202"/>
      <c r="C564" s="2203"/>
      <c r="D564" s="258">
        <f t="shared" si="8"/>
        <v>0</v>
      </c>
      <c r="E564" s="2203"/>
      <c r="F564" s="2203"/>
      <c r="G564" s="2203"/>
      <c r="H564" s="2203"/>
      <c r="I564" s="2203"/>
      <c r="J564" s="2203"/>
      <c r="K564" s="2471"/>
      <c r="L564" s="124"/>
    </row>
    <row r="565" spans="1:12" ht="15.75" x14ac:dyDescent="0.25">
      <c r="A565" s="2201"/>
      <c r="B565" s="2202"/>
      <c r="C565" s="2203"/>
      <c r="D565" s="258">
        <f t="shared" si="8"/>
        <v>0</v>
      </c>
      <c r="E565" s="2203"/>
      <c r="F565" s="2203"/>
      <c r="G565" s="2203"/>
      <c r="H565" s="2203"/>
      <c r="I565" s="2203"/>
      <c r="J565" s="2203"/>
      <c r="K565" s="2471"/>
      <c r="L565" s="124"/>
    </row>
    <row r="566" spans="1:12" ht="15.75" x14ac:dyDescent="0.25">
      <c r="A566" s="2201"/>
      <c r="B566" s="2202"/>
      <c r="C566" s="2203"/>
      <c r="D566" s="258">
        <f t="shared" si="8"/>
        <v>0</v>
      </c>
      <c r="E566" s="2203"/>
      <c r="F566" s="2203"/>
      <c r="G566" s="2203"/>
      <c r="H566" s="2203"/>
      <c r="I566" s="2203"/>
      <c r="J566" s="2203"/>
      <c r="K566" s="2471"/>
      <c r="L566" s="124"/>
    </row>
    <row r="567" spans="1:12" ht="15.75" x14ac:dyDescent="0.25">
      <c r="A567" s="2201"/>
      <c r="B567" s="2202"/>
      <c r="C567" s="2203"/>
      <c r="D567" s="258">
        <f t="shared" si="8"/>
        <v>0</v>
      </c>
      <c r="E567" s="2203"/>
      <c r="F567" s="2203"/>
      <c r="G567" s="2203"/>
      <c r="H567" s="2203"/>
      <c r="I567" s="2203"/>
      <c r="J567" s="2203"/>
      <c r="K567" s="2471"/>
      <c r="L567" s="124"/>
    </row>
    <row r="568" spans="1:12" ht="15.75" x14ac:dyDescent="0.25">
      <c r="A568" s="2201"/>
      <c r="B568" s="2202"/>
      <c r="C568" s="2203"/>
      <c r="D568" s="258">
        <f t="shared" si="8"/>
        <v>0</v>
      </c>
      <c r="E568" s="2203"/>
      <c r="F568" s="2203"/>
      <c r="G568" s="2203"/>
      <c r="H568" s="2203"/>
      <c r="I568" s="2203"/>
      <c r="J568" s="2203"/>
      <c r="K568" s="2471"/>
      <c r="L568" s="124"/>
    </row>
    <row r="569" spans="1:12" ht="15.75" x14ac:dyDescent="0.25">
      <c r="A569" s="2201"/>
      <c r="B569" s="2202"/>
      <c r="C569" s="2203"/>
      <c r="D569" s="258">
        <f t="shared" si="8"/>
        <v>0</v>
      </c>
      <c r="E569" s="2203"/>
      <c r="F569" s="2203"/>
      <c r="G569" s="2203"/>
      <c r="H569" s="2203"/>
      <c r="I569" s="2203"/>
      <c r="J569" s="2203"/>
      <c r="K569" s="2471"/>
      <c r="L569" s="124"/>
    </row>
    <row r="570" spans="1:12" ht="15.75" x14ac:dyDescent="0.25">
      <c r="A570" s="2201"/>
      <c r="B570" s="2202"/>
      <c r="C570" s="2203"/>
      <c r="D570" s="258">
        <f t="shared" si="8"/>
        <v>0</v>
      </c>
      <c r="E570" s="2203"/>
      <c r="F570" s="2203"/>
      <c r="G570" s="2203"/>
      <c r="H570" s="2203"/>
      <c r="I570" s="2203"/>
      <c r="J570" s="2203"/>
      <c r="K570" s="2471"/>
      <c r="L570" s="124"/>
    </row>
    <row r="571" spans="1:12" ht="15.75" x14ac:dyDescent="0.25">
      <c r="A571" s="2201"/>
      <c r="B571" s="2202"/>
      <c r="C571" s="2203"/>
      <c r="D571" s="258">
        <f t="shared" si="8"/>
        <v>0</v>
      </c>
      <c r="E571" s="2203"/>
      <c r="F571" s="2203"/>
      <c r="G571" s="2203"/>
      <c r="H571" s="2203"/>
      <c r="I571" s="2203"/>
      <c r="J571" s="2203"/>
      <c r="K571" s="2471"/>
      <c r="L571" s="124"/>
    </row>
    <row r="572" spans="1:12" ht="15.75" x14ac:dyDescent="0.25">
      <c r="A572" s="2201"/>
      <c r="B572" s="2202"/>
      <c r="C572" s="2203"/>
      <c r="D572" s="258">
        <f t="shared" si="8"/>
        <v>0</v>
      </c>
      <c r="E572" s="2203"/>
      <c r="F572" s="2203"/>
      <c r="G572" s="2203"/>
      <c r="H572" s="2203"/>
      <c r="I572" s="2203"/>
      <c r="J572" s="2203"/>
      <c r="K572" s="2471"/>
      <c r="L572" s="124"/>
    </row>
    <row r="573" spans="1:12" ht="15.75" x14ac:dyDescent="0.25">
      <c r="A573" s="2201"/>
      <c r="B573" s="2202"/>
      <c r="C573" s="2203"/>
      <c r="D573" s="258">
        <f t="shared" si="8"/>
        <v>0</v>
      </c>
      <c r="E573" s="2203"/>
      <c r="F573" s="2203"/>
      <c r="G573" s="2203"/>
      <c r="H573" s="2203"/>
      <c r="I573" s="2203"/>
      <c r="J573" s="2203"/>
      <c r="K573" s="2471"/>
      <c r="L573" s="124"/>
    </row>
    <row r="574" spans="1:12" ht="15.75" x14ac:dyDescent="0.25">
      <c r="A574" s="2201"/>
      <c r="B574" s="2202"/>
      <c r="C574" s="2203"/>
      <c r="D574" s="258">
        <f t="shared" si="8"/>
        <v>0</v>
      </c>
      <c r="E574" s="2203"/>
      <c r="F574" s="2203"/>
      <c r="G574" s="2203"/>
      <c r="H574" s="2203"/>
      <c r="I574" s="2203"/>
      <c r="J574" s="2203"/>
      <c r="K574" s="2471"/>
      <c r="L574" s="124"/>
    </row>
    <row r="575" spans="1:12" ht="15.75" x14ac:dyDescent="0.25">
      <c r="A575" s="2201"/>
      <c r="B575" s="2202"/>
      <c r="C575" s="2203"/>
      <c r="D575" s="258">
        <f t="shared" si="8"/>
        <v>0</v>
      </c>
      <c r="E575" s="2203"/>
      <c r="F575" s="2203"/>
      <c r="G575" s="2203"/>
      <c r="H575" s="2203"/>
      <c r="I575" s="2203"/>
      <c r="J575" s="2203"/>
      <c r="K575" s="2471"/>
      <c r="L575" s="124"/>
    </row>
    <row r="576" spans="1:12" ht="15.75" x14ac:dyDescent="0.25">
      <c r="A576" s="2201"/>
      <c r="B576" s="2202"/>
      <c r="C576" s="2203"/>
      <c r="D576" s="258">
        <f t="shared" si="8"/>
        <v>0</v>
      </c>
      <c r="E576" s="2203"/>
      <c r="F576" s="2203"/>
      <c r="G576" s="2203"/>
      <c r="H576" s="2203"/>
      <c r="I576" s="2203"/>
      <c r="J576" s="2203"/>
      <c r="K576" s="2471"/>
      <c r="L576" s="124"/>
    </row>
    <row r="577" spans="1:12" ht="15.75" x14ac:dyDescent="0.25">
      <c r="A577" s="2201"/>
      <c r="B577" s="2202"/>
      <c r="C577" s="2203"/>
      <c r="D577" s="258">
        <f t="shared" si="8"/>
        <v>0</v>
      </c>
      <c r="E577" s="2203"/>
      <c r="F577" s="2203"/>
      <c r="G577" s="2203"/>
      <c r="H577" s="2203"/>
      <c r="I577" s="2203"/>
      <c r="J577" s="2203"/>
      <c r="K577" s="2471"/>
      <c r="L577" s="124"/>
    </row>
    <row r="578" spans="1:12" ht="15.75" x14ac:dyDescent="0.25">
      <c r="A578" s="2201"/>
      <c r="B578" s="2202"/>
      <c r="C578" s="2203"/>
      <c r="D578" s="258">
        <f t="shared" si="8"/>
        <v>0</v>
      </c>
      <c r="E578" s="2203"/>
      <c r="F578" s="2203"/>
      <c r="G578" s="2203"/>
      <c r="H578" s="2203"/>
      <c r="I578" s="2203"/>
      <c r="J578" s="2203"/>
      <c r="K578" s="2471"/>
      <c r="L578" s="124"/>
    </row>
    <row r="579" spans="1:12" ht="15.75" x14ac:dyDescent="0.25">
      <c r="A579" s="2201"/>
      <c r="B579" s="2202"/>
      <c r="C579" s="2203"/>
      <c r="D579" s="258">
        <f t="shared" si="8"/>
        <v>0</v>
      </c>
      <c r="E579" s="2203"/>
      <c r="F579" s="2203"/>
      <c r="G579" s="2203"/>
      <c r="H579" s="2203"/>
      <c r="I579" s="2203"/>
      <c r="J579" s="2203"/>
      <c r="K579" s="2471"/>
      <c r="L579" s="124"/>
    </row>
    <row r="580" spans="1:12" ht="15.75" x14ac:dyDescent="0.25">
      <c r="A580" s="2201"/>
      <c r="B580" s="2202"/>
      <c r="C580" s="2203"/>
      <c r="D580" s="258">
        <f t="shared" si="8"/>
        <v>0</v>
      </c>
      <c r="E580" s="2203"/>
      <c r="F580" s="2203"/>
      <c r="G580" s="2203"/>
      <c r="H580" s="2203"/>
      <c r="I580" s="2203"/>
      <c r="J580" s="2203"/>
      <c r="K580" s="2471"/>
      <c r="L580" s="124"/>
    </row>
    <row r="581" spans="1:12" ht="15.75" x14ac:dyDescent="0.25">
      <c r="A581" s="2201"/>
      <c r="B581" s="2202"/>
      <c r="C581" s="2203"/>
      <c r="D581" s="258">
        <f t="shared" si="8"/>
        <v>0</v>
      </c>
      <c r="E581" s="2203"/>
      <c r="F581" s="2203"/>
      <c r="G581" s="2203"/>
      <c r="H581" s="2203"/>
      <c r="I581" s="2203"/>
      <c r="J581" s="2203"/>
      <c r="K581" s="2471"/>
      <c r="L581" s="124"/>
    </row>
    <row r="582" spans="1:12" ht="15.75" x14ac:dyDescent="0.25">
      <c r="A582" s="2201"/>
      <c r="B582" s="2202"/>
      <c r="C582" s="2203"/>
      <c r="D582" s="258">
        <f t="shared" si="8"/>
        <v>0</v>
      </c>
      <c r="E582" s="2203"/>
      <c r="F582" s="2203"/>
      <c r="G582" s="2203"/>
      <c r="H582" s="2203"/>
      <c r="I582" s="2203"/>
      <c r="J582" s="2203"/>
      <c r="K582" s="2471"/>
      <c r="L582" s="124"/>
    </row>
    <row r="583" spans="1:12" ht="15.75" x14ac:dyDescent="0.25">
      <c r="A583" s="2201"/>
      <c r="B583" s="2202"/>
      <c r="C583" s="2203"/>
      <c r="D583" s="258">
        <f t="shared" si="8"/>
        <v>0</v>
      </c>
      <c r="E583" s="2203"/>
      <c r="F583" s="2203"/>
      <c r="G583" s="2203"/>
      <c r="H583" s="2203"/>
      <c r="I583" s="2203"/>
      <c r="J583" s="2203"/>
      <c r="K583" s="2471"/>
      <c r="L583" s="124"/>
    </row>
    <row r="584" spans="1:12" ht="15.75" x14ac:dyDescent="0.25">
      <c r="A584" s="2201"/>
      <c r="B584" s="2202"/>
      <c r="C584" s="2203"/>
      <c r="D584" s="258">
        <f t="shared" si="8"/>
        <v>0</v>
      </c>
      <c r="E584" s="2203"/>
      <c r="F584" s="2203"/>
      <c r="G584" s="2203"/>
      <c r="H584" s="2203"/>
      <c r="I584" s="2203"/>
      <c r="J584" s="2203"/>
      <c r="K584" s="2471"/>
      <c r="L584" s="124"/>
    </row>
    <row r="585" spans="1:12" ht="15.75" x14ac:dyDescent="0.25">
      <c r="A585" s="2201"/>
      <c r="B585" s="2202"/>
      <c r="C585" s="2203"/>
      <c r="D585" s="258">
        <f t="shared" si="8"/>
        <v>0</v>
      </c>
      <c r="E585" s="2203"/>
      <c r="F585" s="2203"/>
      <c r="G585" s="2203"/>
      <c r="H585" s="2203"/>
      <c r="I585" s="2203"/>
      <c r="J585" s="2203"/>
      <c r="K585" s="2471"/>
      <c r="L585" s="124"/>
    </row>
    <row r="586" spans="1:12" ht="15.75" x14ac:dyDescent="0.25">
      <c r="A586" s="2201"/>
      <c r="B586" s="2202"/>
      <c r="C586" s="2203"/>
      <c r="D586" s="258">
        <f t="shared" si="8"/>
        <v>0</v>
      </c>
      <c r="E586" s="2203"/>
      <c r="F586" s="2203"/>
      <c r="G586" s="2203"/>
      <c r="H586" s="2203"/>
      <c r="I586" s="2203"/>
      <c r="J586" s="2203"/>
      <c r="K586" s="2471"/>
      <c r="L586" s="124"/>
    </row>
    <row r="587" spans="1:12" ht="15.75" x14ac:dyDescent="0.25">
      <c r="A587" s="2201"/>
      <c r="B587" s="2202"/>
      <c r="C587" s="2203"/>
      <c r="D587" s="258">
        <f t="shared" si="8"/>
        <v>0</v>
      </c>
      <c r="E587" s="2203"/>
      <c r="F587" s="2203"/>
      <c r="G587" s="2203"/>
      <c r="H587" s="2203"/>
      <c r="I587" s="2203"/>
      <c r="J587" s="2203"/>
      <c r="K587" s="2471"/>
      <c r="L587" s="124"/>
    </row>
    <row r="588" spans="1:12" ht="15.75" x14ac:dyDescent="0.25">
      <c r="A588" s="2201"/>
      <c r="B588" s="2202"/>
      <c r="C588" s="2203"/>
      <c r="D588" s="258">
        <f t="shared" si="8"/>
        <v>0</v>
      </c>
      <c r="E588" s="2203"/>
      <c r="F588" s="2203"/>
      <c r="G588" s="2203"/>
      <c r="H588" s="2203"/>
      <c r="I588" s="2203"/>
      <c r="J588" s="2203"/>
      <c r="K588" s="2471"/>
      <c r="L588" s="124"/>
    </row>
    <row r="589" spans="1:12" ht="15.75" x14ac:dyDescent="0.25">
      <c r="A589" s="2201"/>
      <c r="B589" s="2202"/>
      <c r="C589" s="2203"/>
      <c r="D589" s="258">
        <f t="shared" ref="D589:D652" si="9">+C589*(100-E589)/100</f>
        <v>0</v>
      </c>
      <c r="E589" s="2203"/>
      <c r="F589" s="2203"/>
      <c r="G589" s="2203"/>
      <c r="H589" s="2203"/>
      <c r="I589" s="2203"/>
      <c r="J589" s="2203"/>
      <c r="K589" s="2471"/>
      <c r="L589" s="124"/>
    </row>
    <row r="590" spans="1:12" ht="15.75" x14ac:dyDescent="0.25">
      <c r="A590" s="2201"/>
      <c r="B590" s="2202"/>
      <c r="C590" s="2203"/>
      <c r="D590" s="258">
        <f t="shared" si="9"/>
        <v>0</v>
      </c>
      <c r="E590" s="2203"/>
      <c r="F590" s="2203"/>
      <c r="G590" s="2203"/>
      <c r="H590" s="2203"/>
      <c r="I590" s="2203"/>
      <c r="J590" s="2203"/>
      <c r="K590" s="2471"/>
      <c r="L590" s="124"/>
    </row>
    <row r="591" spans="1:12" ht="15.75" x14ac:dyDescent="0.25">
      <c r="A591" s="2201"/>
      <c r="B591" s="2202"/>
      <c r="C591" s="2203"/>
      <c r="D591" s="258">
        <f t="shared" si="9"/>
        <v>0</v>
      </c>
      <c r="E591" s="2203"/>
      <c r="F591" s="2203"/>
      <c r="G591" s="2203"/>
      <c r="H591" s="2203"/>
      <c r="I591" s="2203"/>
      <c r="J591" s="2203"/>
      <c r="K591" s="2471"/>
      <c r="L591" s="124"/>
    </row>
    <row r="592" spans="1:12" ht="15.75" x14ac:dyDescent="0.25">
      <c r="A592" s="2201"/>
      <c r="B592" s="2202"/>
      <c r="C592" s="2203"/>
      <c r="D592" s="258">
        <f t="shared" si="9"/>
        <v>0</v>
      </c>
      <c r="E592" s="2203"/>
      <c r="F592" s="2203"/>
      <c r="G592" s="2203"/>
      <c r="H592" s="2203"/>
      <c r="I592" s="2203"/>
      <c r="J592" s="2203"/>
      <c r="K592" s="2471"/>
      <c r="L592" s="124"/>
    </row>
    <row r="593" spans="1:12" ht="15.75" x14ac:dyDescent="0.25">
      <c r="A593" s="2201"/>
      <c r="B593" s="2202"/>
      <c r="C593" s="2203"/>
      <c r="D593" s="258">
        <f t="shared" si="9"/>
        <v>0</v>
      </c>
      <c r="E593" s="2203"/>
      <c r="F593" s="2203"/>
      <c r="G593" s="2203"/>
      <c r="H593" s="2203"/>
      <c r="I593" s="2203"/>
      <c r="J593" s="2203"/>
      <c r="K593" s="2471"/>
      <c r="L593" s="124"/>
    </row>
    <row r="594" spans="1:12" ht="15.75" x14ac:dyDescent="0.25">
      <c r="A594" s="2201"/>
      <c r="B594" s="2202"/>
      <c r="C594" s="2203"/>
      <c r="D594" s="258">
        <f t="shared" si="9"/>
        <v>0</v>
      </c>
      <c r="E594" s="2203"/>
      <c r="F594" s="2203"/>
      <c r="G594" s="2203"/>
      <c r="H594" s="2203"/>
      <c r="I594" s="2203"/>
      <c r="J594" s="2203"/>
      <c r="K594" s="2471"/>
      <c r="L594" s="124"/>
    </row>
    <row r="595" spans="1:12" ht="15.75" x14ac:dyDescent="0.25">
      <c r="A595" s="2201"/>
      <c r="B595" s="2202"/>
      <c r="C595" s="2203"/>
      <c r="D595" s="258">
        <f t="shared" si="9"/>
        <v>0</v>
      </c>
      <c r="E595" s="2203"/>
      <c r="F595" s="2203"/>
      <c r="G595" s="2203"/>
      <c r="H595" s="2203"/>
      <c r="I595" s="2203"/>
      <c r="J595" s="2203"/>
      <c r="K595" s="2471"/>
      <c r="L595" s="124"/>
    </row>
    <row r="596" spans="1:12" ht="15.75" x14ac:dyDescent="0.25">
      <c r="A596" s="2201"/>
      <c r="B596" s="2202"/>
      <c r="C596" s="2203"/>
      <c r="D596" s="258">
        <f t="shared" si="9"/>
        <v>0</v>
      </c>
      <c r="E596" s="2203"/>
      <c r="F596" s="2203"/>
      <c r="G596" s="2203"/>
      <c r="H596" s="2203"/>
      <c r="I596" s="2203"/>
      <c r="J596" s="2203"/>
      <c r="K596" s="2471"/>
      <c r="L596" s="124"/>
    </row>
    <row r="597" spans="1:12" ht="15.75" x14ac:dyDescent="0.25">
      <c r="A597" s="2201"/>
      <c r="B597" s="2202"/>
      <c r="C597" s="2203"/>
      <c r="D597" s="258">
        <f t="shared" si="9"/>
        <v>0</v>
      </c>
      <c r="E597" s="2203"/>
      <c r="F597" s="2203"/>
      <c r="G597" s="2203"/>
      <c r="H597" s="2203"/>
      <c r="I597" s="2203"/>
      <c r="J597" s="2203"/>
      <c r="K597" s="2471"/>
      <c r="L597" s="124"/>
    </row>
    <row r="598" spans="1:12" ht="15.75" x14ac:dyDescent="0.25">
      <c r="A598" s="2201"/>
      <c r="B598" s="2202"/>
      <c r="C598" s="2203"/>
      <c r="D598" s="258">
        <f t="shared" si="9"/>
        <v>0</v>
      </c>
      <c r="E598" s="2203"/>
      <c r="F598" s="2203"/>
      <c r="G598" s="2203"/>
      <c r="H598" s="2203"/>
      <c r="I598" s="2203"/>
      <c r="J598" s="2203"/>
      <c r="K598" s="2471"/>
      <c r="L598" s="124"/>
    </row>
    <row r="599" spans="1:12" ht="15.75" x14ac:dyDescent="0.25">
      <c r="A599" s="2201"/>
      <c r="B599" s="2202"/>
      <c r="C599" s="2203"/>
      <c r="D599" s="258">
        <f t="shared" si="9"/>
        <v>0</v>
      </c>
      <c r="E599" s="2203"/>
      <c r="F599" s="2203"/>
      <c r="G599" s="2203"/>
      <c r="H599" s="2203"/>
      <c r="I599" s="2203"/>
      <c r="J599" s="2203"/>
      <c r="K599" s="2471"/>
      <c r="L599" s="124"/>
    </row>
    <row r="600" spans="1:12" ht="15.75" x14ac:dyDescent="0.25">
      <c r="A600" s="2201"/>
      <c r="B600" s="2202"/>
      <c r="C600" s="2203"/>
      <c r="D600" s="258">
        <f t="shared" si="9"/>
        <v>0</v>
      </c>
      <c r="E600" s="2203"/>
      <c r="F600" s="2203"/>
      <c r="G600" s="2203"/>
      <c r="H600" s="2203"/>
      <c r="I600" s="2203"/>
      <c r="J600" s="2203"/>
      <c r="K600" s="2471"/>
      <c r="L600" s="124"/>
    </row>
    <row r="601" spans="1:12" ht="15.75" x14ac:dyDescent="0.25">
      <c r="A601" s="2201"/>
      <c r="B601" s="2202"/>
      <c r="C601" s="2203"/>
      <c r="D601" s="258">
        <f t="shared" si="9"/>
        <v>0</v>
      </c>
      <c r="E601" s="2203"/>
      <c r="F601" s="2203"/>
      <c r="G601" s="2203"/>
      <c r="H601" s="2203"/>
      <c r="I601" s="2203"/>
      <c r="J601" s="2203"/>
      <c r="K601" s="2471"/>
      <c r="L601" s="124"/>
    </row>
    <row r="602" spans="1:12" ht="15.75" x14ac:dyDescent="0.25">
      <c r="A602" s="2201"/>
      <c r="B602" s="2202"/>
      <c r="C602" s="2203"/>
      <c r="D602" s="258">
        <f t="shared" si="9"/>
        <v>0</v>
      </c>
      <c r="E602" s="2203"/>
      <c r="F602" s="2203"/>
      <c r="G602" s="2203"/>
      <c r="H602" s="2203"/>
      <c r="I602" s="2203"/>
      <c r="J602" s="2203"/>
      <c r="K602" s="2471"/>
      <c r="L602" s="124"/>
    </row>
    <row r="603" spans="1:12" ht="15.75" x14ac:dyDescent="0.25">
      <c r="A603" s="2201"/>
      <c r="B603" s="2202"/>
      <c r="C603" s="2203"/>
      <c r="D603" s="258">
        <f t="shared" si="9"/>
        <v>0</v>
      </c>
      <c r="E603" s="2203"/>
      <c r="F603" s="2203"/>
      <c r="G603" s="2203"/>
      <c r="H603" s="2203"/>
      <c r="I603" s="2203"/>
      <c r="J603" s="2203"/>
      <c r="K603" s="2471"/>
      <c r="L603" s="124"/>
    </row>
    <row r="604" spans="1:12" ht="15.75" x14ac:dyDescent="0.25">
      <c r="A604" s="2201"/>
      <c r="B604" s="2202"/>
      <c r="C604" s="2203"/>
      <c r="D604" s="258">
        <f t="shared" si="9"/>
        <v>0</v>
      </c>
      <c r="E604" s="2203"/>
      <c r="F604" s="2203"/>
      <c r="G604" s="2203"/>
      <c r="H604" s="2203"/>
      <c r="I604" s="2203"/>
      <c r="J604" s="2203"/>
      <c r="K604" s="2471"/>
      <c r="L604" s="124"/>
    </row>
    <row r="605" spans="1:12" ht="15.75" x14ac:dyDescent="0.25">
      <c r="A605" s="2201"/>
      <c r="B605" s="2202"/>
      <c r="C605" s="2203"/>
      <c r="D605" s="258">
        <f t="shared" si="9"/>
        <v>0</v>
      </c>
      <c r="E605" s="2203"/>
      <c r="F605" s="2203"/>
      <c r="G605" s="2203"/>
      <c r="H605" s="2203"/>
      <c r="I605" s="2203"/>
      <c r="J605" s="2203"/>
      <c r="K605" s="2471"/>
      <c r="L605" s="124"/>
    </row>
    <row r="606" spans="1:12" ht="15.75" x14ac:dyDescent="0.25">
      <c r="A606" s="2201"/>
      <c r="B606" s="2202"/>
      <c r="C606" s="2203"/>
      <c r="D606" s="258">
        <f t="shared" si="9"/>
        <v>0</v>
      </c>
      <c r="E606" s="2203"/>
      <c r="F606" s="2203"/>
      <c r="G606" s="2203"/>
      <c r="H606" s="2203"/>
      <c r="I606" s="2203"/>
      <c r="J606" s="2203"/>
      <c r="K606" s="2471"/>
      <c r="L606" s="124"/>
    </row>
    <row r="607" spans="1:12" ht="15.75" x14ac:dyDescent="0.25">
      <c r="A607" s="2201"/>
      <c r="B607" s="2202"/>
      <c r="C607" s="2203"/>
      <c r="D607" s="258">
        <f t="shared" si="9"/>
        <v>0</v>
      </c>
      <c r="E607" s="2203"/>
      <c r="F607" s="2203"/>
      <c r="G607" s="2203"/>
      <c r="H607" s="2203"/>
      <c r="I607" s="2203"/>
      <c r="J607" s="2203"/>
      <c r="K607" s="2471"/>
      <c r="L607" s="124"/>
    </row>
    <row r="608" spans="1:12" ht="15.75" x14ac:dyDescent="0.25">
      <c r="A608" s="2201"/>
      <c r="B608" s="2202"/>
      <c r="C608" s="2203"/>
      <c r="D608" s="258">
        <f t="shared" si="9"/>
        <v>0</v>
      </c>
      <c r="E608" s="2203"/>
      <c r="F608" s="2203"/>
      <c r="G608" s="2203"/>
      <c r="H608" s="2203"/>
      <c r="I608" s="2203"/>
      <c r="J608" s="2203"/>
      <c r="K608" s="2471"/>
      <c r="L608" s="124"/>
    </row>
    <row r="609" spans="1:12" ht="15.75" x14ac:dyDescent="0.25">
      <c r="A609" s="2201"/>
      <c r="B609" s="2202"/>
      <c r="C609" s="2203"/>
      <c r="D609" s="258">
        <f t="shared" si="9"/>
        <v>0</v>
      </c>
      <c r="E609" s="2203"/>
      <c r="F609" s="2203"/>
      <c r="G609" s="2203"/>
      <c r="H609" s="2203"/>
      <c r="I609" s="2203"/>
      <c r="J609" s="2203"/>
      <c r="K609" s="2471"/>
      <c r="L609" s="124"/>
    </row>
    <row r="610" spans="1:12" ht="15.75" x14ac:dyDescent="0.25">
      <c r="A610" s="2201"/>
      <c r="B610" s="2202"/>
      <c r="C610" s="2203"/>
      <c r="D610" s="258">
        <f t="shared" si="9"/>
        <v>0</v>
      </c>
      <c r="E610" s="2203"/>
      <c r="F610" s="2203"/>
      <c r="G610" s="2203"/>
      <c r="H610" s="2203"/>
      <c r="I610" s="2203"/>
      <c r="J610" s="2203"/>
      <c r="K610" s="2471"/>
      <c r="L610" s="124"/>
    </row>
    <row r="611" spans="1:12" ht="15.75" x14ac:dyDescent="0.25">
      <c r="A611" s="2201"/>
      <c r="B611" s="2202"/>
      <c r="C611" s="2203"/>
      <c r="D611" s="258">
        <f t="shared" si="9"/>
        <v>0</v>
      </c>
      <c r="E611" s="2203"/>
      <c r="F611" s="2203"/>
      <c r="G611" s="2203"/>
      <c r="H611" s="2203"/>
      <c r="I611" s="2203"/>
      <c r="J611" s="2203"/>
      <c r="K611" s="2471"/>
      <c r="L611" s="124"/>
    </row>
    <row r="612" spans="1:12" ht="15.75" x14ac:dyDescent="0.25">
      <c r="A612" s="2201"/>
      <c r="B612" s="2202"/>
      <c r="C612" s="2203"/>
      <c r="D612" s="258">
        <f t="shared" si="9"/>
        <v>0</v>
      </c>
      <c r="E612" s="2203"/>
      <c r="F612" s="2203"/>
      <c r="G612" s="2203"/>
      <c r="H612" s="2203"/>
      <c r="I612" s="2203"/>
      <c r="J612" s="2203"/>
      <c r="K612" s="2471"/>
      <c r="L612" s="124"/>
    </row>
    <row r="613" spans="1:12" ht="15.75" x14ac:dyDescent="0.25">
      <c r="A613" s="2201"/>
      <c r="B613" s="2202"/>
      <c r="C613" s="2203"/>
      <c r="D613" s="258">
        <f t="shared" si="9"/>
        <v>0</v>
      </c>
      <c r="E613" s="2203"/>
      <c r="F613" s="2203"/>
      <c r="G613" s="2203"/>
      <c r="H613" s="2203"/>
      <c r="I613" s="2203"/>
      <c r="J613" s="2203"/>
      <c r="K613" s="2471"/>
      <c r="L613" s="124"/>
    </row>
    <row r="614" spans="1:12" ht="15.75" x14ac:dyDescent="0.25">
      <c r="A614" s="2201"/>
      <c r="B614" s="2202"/>
      <c r="C614" s="2203"/>
      <c r="D614" s="258">
        <f t="shared" si="9"/>
        <v>0</v>
      </c>
      <c r="E614" s="2203"/>
      <c r="F614" s="2203"/>
      <c r="G614" s="2203"/>
      <c r="H614" s="2203"/>
      <c r="I614" s="2203"/>
      <c r="J614" s="2203"/>
      <c r="K614" s="2471"/>
      <c r="L614" s="124"/>
    </row>
    <row r="615" spans="1:12" ht="15.75" x14ac:dyDescent="0.25">
      <c r="A615" s="2201"/>
      <c r="B615" s="2202"/>
      <c r="C615" s="2203"/>
      <c r="D615" s="258">
        <f t="shared" si="9"/>
        <v>0</v>
      </c>
      <c r="E615" s="2203"/>
      <c r="F615" s="2203"/>
      <c r="G615" s="2203"/>
      <c r="H615" s="2203"/>
      <c r="I615" s="2203"/>
      <c r="J615" s="2203"/>
      <c r="K615" s="2471"/>
      <c r="L615" s="124"/>
    </row>
    <row r="616" spans="1:12" ht="15.75" x14ac:dyDescent="0.25">
      <c r="A616" s="2201"/>
      <c r="B616" s="2202"/>
      <c r="C616" s="2203"/>
      <c r="D616" s="258">
        <f t="shared" si="9"/>
        <v>0</v>
      </c>
      <c r="E616" s="2203"/>
      <c r="F616" s="2203"/>
      <c r="G616" s="2203"/>
      <c r="H616" s="2203"/>
      <c r="I616" s="2203"/>
      <c r="J616" s="2203"/>
      <c r="K616" s="2471"/>
      <c r="L616" s="124"/>
    </row>
    <row r="617" spans="1:12" ht="15.75" x14ac:dyDescent="0.25">
      <c r="A617" s="2201"/>
      <c r="B617" s="2202"/>
      <c r="C617" s="2203"/>
      <c r="D617" s="258">
        <f t="shared" si="9"/>
        <v>0</v>
      </c>
      <c r="E617" s="2203"/>
      <c r="F617" s="2203"/>
      <c r="G617" s="2203"/>
      <c r="H617" s="2203"/>
      <c r="I617" s="2203"/>
      <c r="J617" s="2203"/>
      <c r="K617" s="2471"/>
      <c r="L617" s="124"/>
    </row>
    <row r="618" spans="1:12" ht="15.75" x14ac:dyDescent="0.25">
      <c r="A618" s="2201"/>
      <c r="B618" s="2202"/>
      <c r="C618" s="2203"/>
      <c r="D618" s="258">
        <f t="shared" si="9"/>
        <v>0</v>
      </c>
      <c r="E618" s="2203"/>
      <c r="F618" s="2203"/>
      <c r="G618" s="2203"/>
      <c r="H618" s="2203"/>
      <c r="I618" s="2203"/>
      <c r="J618" s="2203"/>
      <c r="K618" s="2471"/>
      <c r="L618" s="124"/>
    </row>
    <row r="619" spans="1:12" ht="15.75" x14ac:dyDescent="0.25">
      <c r="A619" s="2201"/>
      <c r="B619" s="2202"/>
      <c r="C619" s="2203"/>
      <c r="D619" s="258">
        <f t="shared" si="9"/>
        <v>0</v>
      </c>
      <c r="E619" s="2203"/>
      <c r="F619" s="2203"/>
      <c r="G619" s="2203"/>
      <c r="H619" s="2203"/>
      <c r="I619" s="2203"/>
      <c r="J619" s="2203"/>
      <c r="K619" s="2471"/>
      <c r="L619" s="124"/>
    </row>
    <row r="620" spans="1:12" ht="15.75" x14ac:dyDescent="0.25">
      <c r="A620" s="2201"/>
      <c r="B620" s="2202"/>
      <c r="C620" s="2203"/>
      <c r="D620" s="258">
        <f t="shared" si="9"/>
        <v>0</v>
      </c>
      <c r="E620" s="2203"/>
      <c r="F620" s="2203"/>
      <c r="G620" s="2203"/>
      <c r="H620" s="2203"/>
      <c r="I620" s="2203"/>
      <c r="J620" s="2203"/>
      <c r="K620" s="2471"/>
      <c r="L620" s="124"/>
    </row>
    <row r="621" spans="1:12" ht="15.75" x14ac:dyDescent="0.25">
      <c r="A621" s="2201"/>
      <c r="B621" s="2202"/>
      <c r="C621" s="2203"/>
      <c r="D621" s="258">
        <f t="shared" si="9"/>
        <v>0</v>
      </c>
      <c r="E621" s="2203"/>
      <c r="F621" s="2203"/>
      <c r="G621" s="2203"/>
      <c r="H621" s="2203"/>
      <c r="I621" s="2203"/>
      <c r="J621" s="2203"/>
      <c r="K621" s="2471"/>
      <c r="L621" s="124"/>
    </row>
    <row r="622" spans="1:12" ht="15.75" x14ac:dyDescent="0.25">
      <c r="A622" s="2201"/>
      <c r="B622" s="2202"/>
      <c r="C622" s="2203"/>
      <c r="D622" s="258">
        <f t="shared" si="9"/>
        <v>0</v>
      </c>
      <c r="E622" s="2203"/>
      <c r="F622" s="2203"/>
      <c r="G622" s="2203"/>
      <c r="H622" s="2203"/>
      <c r="I622" s="2203"/>
      <c r="J622" s="2203"/>
      <c r="K622" s="2471"/>
      <c r="L622" s="124"/>
    </row>
    <row r="623" spans="1:12" ht="15.75" x14ac:dyDescent="0.25">
      <c r="A623" s="2201"/>
      <c r="B623" s="2202"/>
      <c r="C623" s="2203"/>
      <c r="D623" s="258">
        <f t="shared" si="9"/>
        <v>0</v>
      </c>
      <c r="E623" s="2203"/>
      <c r="F623" s="2203"/>
      <c r="G623" s="2203"/>
      <c r="H623" s="2203"/>
      <c r="I623" s="2203"/>
      <c r="J623" s="2203"/>
      <c r="K623" s="2471"/>
      <c r="L623" s="124"/>
    </row>
    <row r="624" spans="1:12" ht="15.75" x14ac:dyDescent="0.25">
      <c r="A624" s="2201"/>
      <c r="B624" s="2202"/>
      <c r="C624" s="2203"/>
      <c r="D624" s="258">
        <f t="shared" si="9"/>
        <v>0</v>
      </c>
      <c r="E624" s="2203"/>
      <c r="F624" s="2203"/>
      <c r="G624" s="2203"/>
      <c r="H624" s="2203"/>
      <c r="I624" s="2203"/>
      <c r="J624" s="2203"/>
      <c r="K624" s="2471"/>
      <c r="L624" s="124"/>
    </row>
    <row r="625" spans="1:12" ht="15.75" x14ac:dyDescent="0.25">
      <c r="A625" s="2201"/>
      <c r="B625" s="2202"/>
      <c r="C625" s="2203"/>
      <c r="D625" s="258">
        <f t="shared" si="9"/>
        <v>0</v>
      </c>
      <c r="E625" s="2203"/>
      <c r="F625" s="2203"/>
      <c r="G625" s="2203"/>
      <c r="H625" s="2203"/>
      <c r="I625" s="2203"/>
      <c r="J625" s="2203"/>
      <c r="K625" s="2471"/>
      <c r="L625" s="124"/>
    </row>
    <row r="626" spans="1:12" ht="15.75" x14ac:dyDescent="0.25">
      <c r="A626" s="2201"/>
      <c r="B626" s="2202"/>
      <c r="C626" s="2203"/>
      <c r="D626" s="258">
        <f t="shared" si="9"/>
        <v>0</v>
      </c>
      <c r="E626" s="2203"/>
      <c r="F626" s="2203"/>
      <c r="G626" s="2203"/>
      <c r="H626" s="2203"/>
      <c r="I626" s="2203"/>
      <c r="J626" s="2203"/>
      <c r="K626" s="2471"/>
      <c r="L626" s="124"/>
    </row>
    <row r="627" spans="1:12" ht="15.75" x14ac:dyDescent="0.25">
      <c r="A627" s="2201"/>
      <c r="B627" s="2202"/>
      <c r="C627" s="2203"/>
      <c r="D627" s="258">
        <f t="shared" si="9"/>
        <v>0</v>
      </c>
      <c r="E627" s="2203"/>
      <c r="F627" s="2203"/>
      <c r="G627" s="2203"/>
      <c r="H627" s="2203"/>
      <c r="I627" s="2203"/>
      <c r="J627" s="2203"/>
      <c r="K627" s="2471"/>
      <c r="L627" s="124"/>
    </row>
    <row r="628" spans="1:12" ht="15.75" x14ac:dyDescent="0.25">
      <c r="A628" s="2201"/>
      <c r="B628" s="2202"/>
      <c r="C628" s="2203"/>
      <c r="D628" s="258">
        <f t="shared" si="9"/>
        <v>0</v>
      </c>
      <c r="E628" s="2203"/>
      <c r="F628" s="2203"/>
      <c r="G628" s="2203"/>
      <c r="H628" s="2203"/>
      <c r="I628" s="2203"/>
      <c r="J628" s="2203"/>
      <c r="K628" s="2471"/>
      <c r="L628" s="124"/>
    </row>
    <row r="629" spans="1:12" ht="15.75" x14ac:dyDescent="0.25">
      <c r="A629" s="2201"/>
      <c r="B629" s="2202"/>
      <c r="C629" s="2203"/>
      <c r="D629" s="258">
        <f t="shared" si="9"/>
        <v>0</v>
      </c>
      <c r="E629" s="2203"/>
      <c r="F629" s="2203"/>
      <c r="G629" s="2203"/>
      <c r="H629" s="2203"/>
      <c r="I629" s="2203"/>
      <c r="J629" s="2203"/>
      <c r="K629" s="2471"/>
      <c r="L629" s="124"/>
    </row>
    <row r="630" spans="1:12" ht="15.75" x14ac:dyDescent="0.25">
      <c r="A630" s="2201"/>
      <c r="B630" s="2202"/>
      <c r="C630" s="2203"/>
      <c r="D630" s="258">
        <f t="shared" si="9"/>
        <v>0</v>
      </c>
      <c r="E630" s="2203"/>
      <c r="F630" s="2203"/>
      <c r="G630" s="2203"/>
      <c r="H630" s="2203"/>
      <c r="I630" s="2203"/>
      <c r="J630" s="2203"/>
      <c r="K630" s="2471"/>
      <c r="L630" s="124"/>
    </row>
    <row r="631" spans="1:12" ht="15.75" x14ac:dyDescent="0.25">
      <c r="A631" s="2201"/>
      <c r="B631" s="2202"/>
      <c r="C631" s="2203"/>
      <c r="D631" s="258">
        <f t="shared" si="9"/>
        <v>0</v>
      </c>
      <c r="E631" s="2203"/>
      <c r="F631" s="2203"/>
      <c r="G631" s="2203"/>
      <c r="H631" s="2203"/>
      <c r="I631" s="2203"/>
      <c r="J631" s="2203"/>
      <c r="K631" s="2471"/>
      <c r="L631" s="124"/>
    </row>
    <row r="632" spans="1:12" ht="15.75" x14ac:dyDescent="0.25">
      <c r="A632" s="2201"/>
      <c r="B632" s="2202"/>
      <c r="C632" s="2203"/>
      <c r="D632" s="258">
        <f t="shared" si="9"/>
        <v>0</v>
      </c>
      <c r="E632" s="2203"/>
      <c r="F632" s="2203"/>
      <c r="G632" s="2203"/>
      <c r="H632" s="2203"/>
      <c r="I632" s="2203"/>
      <c r="J632" s="2203"/>
      <c r="K632" s="2471"/>
      <c r="L632" s="124"/>
    </row>
    <row r="633" spans="1:12" ht="15.75" x14ac:dyDescent="0.25">
      <c r="A633" s="2201"/>
      <c r="B633" s="2202"/>
      <c r="C633" s="2203"/>
      <c r="D633" s="258">
        <f t="shared" si="9"/>
        <v>0</v>
      </c>
      <c r="E633" s="2203"/>
      <c r="F633" s="2203"/>
      <c r="G633" s="2203"/>
      <c r="H633" s="2203"/>
      <c r="I633" s="2203"/>
      <c r="J633" s="2203"/>
      <c r="K633" s="2471"/>
      <c r="L633" s="124"/>
    </row>
    <row r="634" spans="1:12" ht="15.75" x14ac:dyDescent="0.25">
      <c r="A634" s="2201"/>
      <c r="B634" s="2202"/>
      <c r="C634" s="2203"/>
      <c r="D634" s="258">
        <f t="shared" si="9"/>
        <v>0</v>
      </c>
      <c r="E634" s="2203"/>
      <c r="F634" s="2203"/>
      <c r="G634" s="2203"/>
      <c r="H634" s="2203"/>
      <c r="I634" s="2203"/>
      <c r="J634" s="2203"/>
      <c r="K634" s="2471"/>
      <c r="L634" s="124"/>
    </row>
    <row r="635" spans="1:12" ht="15.75" x14ac:dyDescent="0.25">
      <c r="A635" s="2201"/>
      <c r="B635" s="2202"/>
      <c r="C635" s="2203"/>
      <c r="D635" s="258">
        <f t="shared" si="9"/>
        <v>0</v>
      </c>
      <c r="E635" s="2203"/>
      <c r="F635" s="2203"/>
      <c r="G635" s="2203"/>
      <c r="H635" s="2203"/>
      <c r="I635" s="2203"/>
      <c r="J635" s="2203"/>
      <c r="K635" s="2471"/>
      <c r="L635" s="124"/>
    </row>
    <row r="636" spans="1:12" ht="15.75" x14ac:dyDescent="0.25">
      <c r="A636" s="2201"/>
      <c r="B636" s="2202"/>
      <c r="C636" s="2203"/>
      <c r="D636" s="258">
        <f t="shared" si="9"/>
        <v>0</v>
      </c>
      <c r="E636" s="2203"/>
      <c r="F636" s="2203"/>
      <c r="G636" s="2203"/>
      <c r="H636" s="2203"/>
      <c r="I636" s="2203"/>
      <c r="J636" s="2203"/>
      <c r="K636" s="2471"/>
      <c r="L636" s="124"/>
    </row>
    <row r="637" spans="1:12" ht="15.75" x14ac:dyDescent="0.25">
      <c r="A637" s="2201"/>
      <c r="B637" s="2202"/>
      <c r="C637" s="2203"/>
      <c r="D637" s="258">
        <f t="shared" si="9"/>
        <v>0</v>
      </c>
      <c r="E637" s="2203"/>
      <c r="F637" s="2203"/>
      <c r="G637" s="2203"/>
      <c r="H637" s="2203"/>
      <c r="I637" s="2203"/>
      <c r="J637" s="2203"/>
      <c r="K637" s="2471"/>
      <c r="L637" s="124"/>
    </row>
    <row r="638" spans="1:12" ht="15.75" x14ac:dyDescent="0.25">
      <c r="A638" s="2201"/>
      <c r="B638" s="2202"/>
      <c r="C638" s="2203"/>
      <c r="D638" s="258">
        <f t="shared" si="9"/>
        <v>0</v>
      </c>
      <c r="E638" s="2203"/>
      <c r="F638" s="2203"/>
      <c r="G638" s="2203"/>
      <c r="H638" s="2203"/>
      <c r="I638" s="2203"/>
      <c r="J638" s="2203"/>
      <c r="K638" s="2471"/>
      <c r="L638" s="124"/>
    </row>
    <row r="639" spans="1:12" ht="15.75" x14ac:dyDescent="0.25">
      <c r="A639" s="2201"/>
      <c r="B639" s="2202"/>
      <c r="C639" s="2203"/>
      <c r="D639" s="258">
        <f t="shared" si="9"/>
        <v>0</v>
      </c>
      <c r="E639" s="2203"/>
      <c r="F639" s="2203"/>
      <c r="G639" s="2203"/>
      <c r="H639" s="2203"/>
      <c r="I639" s="2203"/>
      <c r="J639" s="2203"/>
      <c r="K639" s="2471"/>
      <c r="L639" s="124"/>
    </row>
    <row r="640" spans="1:12" ht="15.75" x14ac:dyDescent="0.25">
      <c r="A640" s="2201"/>
      <c r="B640" s="2202"/>
      <c r="C640" s="2203"/>
      <c r="D640" s="258">
        <f t="shared" si="9"/>
        <v>0</v>
      </c>
      <c r="E640" s="2203"/>
      <c r="F640" s="2203"/>
      <c r="G640" s="2203"/>
      <c r="H640" s="2203"/>
      <c r="I640" s="2203"/>
      <c r="J640" s="2203"/>
      <c r="K640" s="2471"/>
      <c r="L640" s="124"/>
    </row>
    <row r="641" spans="1:12" ht="15.75" x14ac:dyDescent="0.25">
      <c r="A641" s="2201"/>
      <c r="B641" s="2202"/>
      <c r="C641" s="2203"/>
      <c r="D641" s="258">
        <f t="shared" si="9"/>
        <v>0</v>
      </c>
      <c r="E641" s="2203"/>
      <c r="F641" s="2203"/>
      <c r="G641" s="2203"/>
      <c r="H641" s="2203"/>
      <c r="I641" s="2203"/>
      <c r="J641" s="2203"/>
      <c r="K641" s="2471"/>
      <c r="L641" s="124"/>
    </row>
    <row r="642" spans="1:12" ht="15.75" x14ac:dyDescent="0.25">
      <c r="A642" s="2201"/>
      <c r="B642" s="2202"/>
      <c r="C642" s="2203"/>
      <c r="D642" s="258">
        <f t="shared" si="9"/>
        <v>0</v>
      </c>
      <c r="E642" s="2203"/>
      <c r="F642" s="2203"/>
      <c r="G642" s="2203"/>
      <c r="H642" s="2203"/>
      <c r="I642" s="2203"/>
      <c r="J642" s="2203"/>
      <c r="K642" s="2471"/>
      <c r="L642" s="124"/>
    </row>
    <row r="643" spans="1:12" ht="15.75" x14ac:dyDescent="0.25">
      <c r="A643" s="2201"/>
      <c r="B643" s="2202"/>
      <c r="C643" s="2203"/>
      <c r="D643" s="258">
        <f t="shared" si="9"/>
        <v>0</v>
      </c>
      <c r="E643" s="2203"/>
      <c r="F643" s="2203"/>
      <c r="G643" s="2203"/>
      <c r="H643" s="2203"/>
      <c r="I643" s="2203"/>
      <c r="J643" s="2203"/>
      <c r="K643" s="2471"/>
      <c r="L643" s="124"/>
    </row>
    <row r="644" spans="1:12" ht="15.75" x14ac:dyDescent="0.25">
      <c r="A644" s="2201"/>
      <c r="B644" s="2202"/>
      <c r="C644" s="2203"/>
      <c r="D644" s="258">
        <f t="shared" si="9"/>
        <v>0</v>
      </c>
      <c r="E644" s="2203"/>
      <c r="F644" s="2203"/>
      <c r="G644" s="2203"/>
      <c r="H644" s="2203"/>
      <c r="I644" s="2203"/>
      <c r="J644" s="2203"/>
      <c r="K644" s="2471"/>
      <c r="L644" s="124"/>
    </row>
    <row r="645" spans="1:12" ht="15.75" x14ac:dyDescent="0.25">
      <c r="A645" s="2201"/>
      <c r="B645" s="2202"/>
      <c r="C645" s="2203"/>
      <c r="D645" s="258">
        <f t="shared" si="9"/>
        <v>0</v>
      </c>
      <c r="E645" s="2203"/>
      <c r="F645" s="2203"/>
      <c r="G645" s="2203"/>
      <c r="H645" s="2203"/>
      <c r="I645" s="2203"/>
      <c r="J645" s="2203"/>
      <c r="K645" s="2471"/>
      <c r="L645" s="124"/>
    </row>
    <row r="646" spans="1:12" ht="15.75" x14ac:dyDescent="0.25">
      <c r="A646" s="2201"/>
      <c r="B646" s="2202"/>
      <c r="C646" s="2203"/>
      <c r="D646" s="258">
        <f t="shared" si="9"/>
        <v>0</v>
      </c>
      <c r="E646" s="2203"/>
      <c r="F646" s="2203"/>
      <c r="G646" s="2203"/>
      <c r="H646" s="2203"/>
      <c r="I646" s="2203"/>
      <c r="J646" s="2203"/>
      <c r="K646" s="2471"/>
      <c r="L646" s="124"/>
    </row>
    <row r="647" spans="1:12" ht="15.75" x14ac:dyDescent="0.25">
      <c r="A647" s="2201"/>
      <c r="B647" s="2202"/>
      <c r="C647" s="2203"/>
      <c r="D647" s="258">
        <f t="shared" si="9"/>
        <v>0</v>
      </c>
      <c r="E647" s="2203"/>
      <c r="F647" s="2203"/>
      <c r="G647" s="2203"/>
      <c r="H647" s="2203"/>
      <c r="I647" s="2203"/>
      <c r="J647" s="2203"/>
      <c r="K647" s="2471"/>
      <c r="L647" s="124"/>
    </row>
    <row r="648" spans="1:12" ht="15.75" x14ac:dyDescent="0.25">
      <c r="A648" s="2201"/>
      <c r="B648" s="2202"/>
      <c r="C648" s="2203"/>
      <c r="D648" s="258">
        <f t="shared" si="9"/>
        <v>0</v>
      </c>
      <c r="E648" s="2203"/>
      <c r="F648" s="2203"/>
      <c r="G648" s="2203"/>
      <c r="H648" s="2203"/>
      <c r="I648" s="2203"/>
      <c r="J648" s="2203"/>
      <c r="K648" s="2471"/>
      <c r="L648" s="124"/>
    </row>
    <row r="649" spans="1:12" ht="15.75" x14ac:dyDescent="0.25">
      <c r="A649" s="2201"/>
      <c r="B649" s="2202"/>
      <c r="C649" s="2203"/>
      <c r="D649" s="258">
        <f t="shared" si="9"/>
        <v>0</v>
      </c>
      <c r="E649" s="2203"/>
      <c r="F649" s="2203"/>
      <c r="G649" s="2203"/>
      <c r="H649" s="2203"/>
      <c r="I649" s="2203"/>
      <c r="J649" s="2203"/>
      <c r="K649" s="2471"/>
      <c r="L649" s="124"/>
    </row>
    <row r="650" spans="1:12" ht="15.75" x14ac:dyDescent="0.25">
      <c r="A650" s="2201"/>
      <c r="B650" s="2202"/>
      <c r="C650" s="2203"/>
      <c r="D650" s="258">
        <f t="shared" si="9"/>
        <v>0</v>
      </c>
      <c r="E650" s="2203"/>
      <c r="F650" s="2203"/>
      <c r="G650" s="2203"/>
      <c r="H650" s="2203"/>
      <c r="I650" s="2203"/>
      <c r="J650" s="2203"/>
      <c r="K650" s="2471"/>
      <c r="L650" s="124"/>
    </row>
    <row r="651" spans="1:12" ht="15.75" x14ac:dyDescent="0.25">
      <c r="A651" s="2201"/>
      <c r="B651" s="2202"/>
      <c r="C651" s="2203"/>
      <c r="D651" s="258">
        <f t="shared" si="9"/>
        <v>0</v>
      </c>
      <c r="E651" s="2203"/>
      <c r="F651" s="2203"/>
      <c r="G651" s="2203"/>
      <c r="H651" s="2203"/>
      <c r="I651" s="2203"/>
      <c r="J651" s="2203"/>
      <c r="K651" s="2471"/>
      <c r="L651" s="124"/>
    </row>
    <row r="652" spans="1:12" ht="15.75" x14ac:dyDescent="0.25">
      <c r="A652" s="2201"/>
      <c r="B652" s="2202"/>
      <c r="C652" s="2203"/>
      <c r="D652" s="258">
        <f t="shared" si="9"/>
        <v>0</v>
      </c>
      <c r="E652" s="2203"/>
      <c r="F652" s="2203"/>
      <c r="G652" s="2203"/>
      <c r="H652" s="2203"/>
      <c r="I652" s="2203"/>
      <c r="J652" s="2203"/>
      <c r="K652" s="2471"/>
      <c r="L652" s="124"/>
    </row>
    <row r="653" spans="1:12" ht="15.75" x14ac:dyDescent="0.25">
      <c r="A653" s="2201"/>
      <c r="B653" s="2202"/>
      <c r="C653" s="2203"/>
      <c r="D653" s="258">
        <f t="shared" ref="D653:D716" si="10">+C653*(100-E653)/100</f>
        <v>0</v>
      </c>
      <c r="E653" s="2203"/>
      <c r="F653" s="2203"/>
      <c r="G653" s="2203"/>
      <c r="H653" s="2203"/>
      <c r="I653" s="2203"/>
      <c r="J653" s="2203"/>
      <c r="K653" s="2471"/>
      <c r="L653" s="124"/>
    </row>
    <row r="654" spans="1:12" ht="15.75" x14ac:dyDescent="0.25">
      <c r="A654" s="2201"/>
      <c r="B654" s="2202"/>
      <c r="C654" s="2203"/>
      <c r="D654" s="258">
        <f t="shared" si="10"/>
        <v>0</v>
      </c>
      <c r="E654" s="2203"/>
      <c r="F654" s="2203"/>
      <c r="G654" s="2203"/>
      <c r="H654" s="2203"/>
      <c r="I654" s="2203"/>
      <c r="J654" s="2203"/>
      <c r="K654" s="2471"/>
      <c r="L654" s="124"/>
    </row>
    <row r="655" spans="1:12" ht="15.75" x14ac:dyDescent="0.25">
      <c r="A655" s="2201"/>
      <c r="B655" s="2202"/>
      <c r="C655" s="2203"/>
      <c r="D655" s="258">
        <f t="shared" si="10"/>
        <v>0</v>
      </c>
      <c r="E655" s="2203"/>
      <c r="F655" s="2203"/>
      <c r="G655" s="2203"/>
      <c r="H655" s="2203"/>
      <c r="I655" s="2203"/>
      <c r="J655" s="2203"/>
      <c r="K655" s="2471"/>
      <c r="L655" s="124"/>
    </row>
    <row r="656" spans="1:12" ht="15.75" x14ac:dyDescent="0.25">
      <c r="A656" s="2201"/>
      <c r="B656" s="2202"/>
      <c r="C656" s="2203"/>
      <c r="D656" s="258">
        <f t="shared" si="10"/>
        <v>0</v>
      </c>
      <c r="E656" s="2203"/>
      <c r="F656" s="2203"/>
      <c r="G656" s="2203"/>
      <c r="H656" s="2203"/>
      <c r="I656" s="2203"/>
      <c r="J656" s="2203"/>
      <c r="K656" s="2471"/>
      <c r="L656" s="124"/>
    </row>
    <row r="657" spans="1:12" ht="15.75" x14ac:dyDescent="0.25">
      <c r="A657" s="2201"/>
      <c r="B657" s="2202"/>
      <c r="C657" s="2203"/>
      <c r="D657" s="258">
        <f t="shared" si="10"/>
        <v>0</v>
      </c>
      <c r="E657" s="2203"/>
      <c r="F657" s="2203"/>
      <c r="G657" s="2203"/>
      <c r="H657" s="2203"/>
      <c r="I657" s="2203"/>
      <c r="J657" s="2203"/>
      <c r="K657" s="2471"/>
      <c r="L657" s="124"/>
    </row>
    <row r="658" spans="1:12" ht="15.75" x14ac:dyDescent="0.25">
      <c r="A658" s="2201"/>
      <c r="B658" s="2202"/>
      <c r="C658" s="2203"/>
      <c r="D658" s="258">
        <f t="shared" si="10"/>
        <v>0</v>
      </c>
      <c r="E658" s="2203"/>
      <c r="F658" s="2203"/>
      <c r="G658" s="2203"/>
      <c r="H658" s="2203"/>
      <c r="I658" s="2203"/>
      <c r="J658" s="2203"/>
      <c r="K658" s="2471"/>
      <c r="L658" s="124"/>
    </row>
    <row r="659" spans="1:12" ht="15.75" x14ac:dyDescent="0.25">
      <c r="A659" s="2201"/>
      <c r="B659" s="2202"/>
      <c r="C659" s="2203"/>
      <c r="D659" s="258">
        <f t="shared" si="10"/>
        <v>0</v>
      </c>
      <c r="E659" s="2203"/>
      <c r="F659" s="2203"/>
      <c r="G659" s="2203"/>
      <c r="H659" s="2203"/>
      <c r="I659" s="2203"/>
      <c r="J659" s="2203"/>
      <c r="K659" s="2471"/>
      <c r="L659" s="124"/>
    </row>
    <row r="660" spans="1:12" ht="15.75" x14ac:dyDescent="0.25">
      <c r="A660" s="2201"/>
      <c r="B660" s="2202"/>
      <c r="C660" s="2203"/>
      <c r="D660" s="258">
        <f t="shared" si="10"/>
        <v>0</v>
      </c>
      <c r="E660" s="2203"/>
      <c r="F660" s="2203"/>
      <c r="G660" s="2203"/>
      <c r="H660" s="2203"/>
      <c r="I660" s="2203"/>
      <c r="J660" s="2203"/>
      <c r="K660" s="2471"/>
      <c r="L660" s="124"/>
    </row>
    <row r="661" spans="1:12" ht="15.75" x14ac:dyDescent="0.25">
      <c r="A661" s="2201"/>
      <c r="B661" s="2202"/>
      <c r="C661" s="2203"/>
      <c r="D661" s="258">
        <f t="shared" si="10"/>
        <v>0</v>
      </c>
      <c r="E661" s="2203"/>
      <c r="F661" s="2203"/>
      <c r="G661" s="2203"/>
      <c r="H661" s="2203"/>
      <c r="I661" s="2203"/>
      <c r="J661" s="2203"/>
      <c r="K661" s="2471"/>
      <c r="L661" s="124"/>
    </row>
    <row r="662" spans="1:12" ht="15.75" x14ac:dyDescent="0.25">
      <c r="A662" s="2201"/>
      <c r="B662" s="2202"/>
      <c r="C662" s="2203"/>
      <c r="D662" s="258">
        <f t="shared" si="10"/>
        <v>0</v>
      </c>
      <c r="E662" s="2203"/>
      <c r="F662" s="2203"/>
      <c r="G662" s="2203"/>
      <c r="H662" s="2203"/>
      <c r="I662" s="2203"/>
      <c r="J662" s="2203"/>
      <c r="K662" s="2471"/>
      <c r="L662" s="124"/>
    </row>
    <row r="663" spans="1:12" ht="15.75" x14ac:dyDescent="0.25">
      <c r="A663" s="2201"/>
      <c r="B663" s="2202"/>
      <c r="C663" s="2203"/>
      <c r="D663" s="258">
        <f t="shared" si="10"/>
        <v>0</v>
      </c>
      <c r="E663" s="2203"/>
      <c r="F663" s="2203"/>
      <c r="G663" s="2203"/>
      <c r="H663" s="2203"/>
      <c r="I663" s="2203"/>
      <c r="J663" s="2203"/>
      <c r="K663" s="2471"/>
      <c r="L663" s="124"/>
    </row>
    <row r="664" spans="1:12" ht="15.75" x14ac:dyDescent="0.25">
      <c r="A664" s="2201"/>
      <c r="B664" s="2202"/>
      <c r="C664" s="2203"/>
      <c r="D664" s="258">
        <f t="shared" si="10"/>
        <v>0</v>
      </c>
      <c r="E664" s="2203"/>
      <c r="F664" s="2203"/>
      <c r="G664" s="2203"/>
      <c r="H664" s="2203"/>
      <c r="I664" s="2203"/>
      <c r="J664" s="2203"/>
      <c r="K664" s="2471"/>
      <c r="L664" s="124"/>
    </row>
    <row r="665" spans="1:12" ht="15.75" x14ac:dyDescent="0.25">
      <c r="A665" s="2201"/>
      <c r="B665" s="2202"/>
      <c r="C665" s="2203"/>
      <c r="D665" s="258">
        <f t="shared" si="10"/>
        <v>0</v>
      </c>
      <c r="E665" s="2203"/>
      <c r="F665" s="2203"/>
      <c r="G665" s="2203"/>
      <c r="H665" s="2203"/>
      <c r="I665" s="2203"/>
      <c r="J665" s="2203"/>
      <c r="K665" s="2471"/>
      <c r="L665" s="124"/>
    </row>
    <row r="666" spans="1:12" ht="15.75" x14ac:dyDescent="0.25">
      <c r="A666" s="2201"/>
      <c r="B666" s="2202"/>
      <c r="C666" s="2203"/>
      <c r="D666" s="258">
        <f t="shared" si="10"/>
        <v>0</v>
      </c>
      <c r="E666" s="2203"/>
      <c r="F666" s="2203"/>
      <c r="G666" s="2203"/>
      <c r="H666" s="2203"/>
      <c r="I666" s="2203"/>
      <c r="J666" s="2203"/>
      <c r="K666" s="2471"/>
      <c r="L666" s="124"/>
    </row>
    <row r="667" spans="1:12" ht="15.75" x14ac:dyDescent="0.25">
      <c r="A667" s="2201"/>
      <c r="B667" s="2202"/>
      <c r="C667" s="2203"/>
      <c r="D667" s="258">
        <f t="shared" si="10"/>
        <v>0</v>
      </c>
      <c r="E667" s="2203"/>
      <c r="F667" s="2203"/>
      <c r="G667" s="2203"/>
      <c r="H667" s="2203"/>
      <c r="I667" s="2203"/>
      <c r="J667" s="2203"/>
      <c r="K667" s="2471"/>
      <c r="L667" s="124"/>
    </row>
    <row r="668" spans="1:12" ht="15.75" x14ac:dyDescent="0.25">
      <c r="A668" s="2201"/>
      <c r="B668" s="2202"/>
      <c r="C668" s="2203"/>
      <c r="D668" s="258">
        <f t="shared" si="10"/>
        <v>0</v>
      </c>
      <c r="E668" s="2203"/>
      <c r="F668" s="2203"/>
      <c r="G668" s="2203"/>
      <c r="H668" s="2203"/>
      <c r="I668" s="2203"/>
      <c r="J668" s="2203"/>
      <c r="K668" s="2471"/>
      <c r="L668" s="124"/>
    </row>
    <row r="669" spans="1:12" ht="15.75" x14ac:dyDescent="0.25">
      <c r="A669" s="2201"/>
      <c r="B669" s="2202"/>
      <c r="C669" s="2203"/>
      <c r="D669" s="258">
        <f t="shared" si="10"/>
        <v>0</v>
      </c>
      <c r="E669" s="2203"/>
      <c r="F669" s="2203"/>
      <c r="G669" s="2203"/>
      <c r="H669" s="2203"/>
      <c r="I669" s="2203"/>
      <c r="J669" s="2203"/>
      <c r="K669" s="2471"/>
      <c r="L669" s="124"/>
    </row>
    <row r="670" spans="1:12" ht="15.75" x14ac:dyDescent="0.25">
      <c r="A670" s="2201"/>
      <c r="B670" s="2202"/>
      <c r="C670" s="2203"/>
      <c r="D670" s="258">
        <f t="shared" si="10"/>
        <v>0</v>
      </c>
      <c r="E670" s="2203"/>
      <c r="F670" s="2203"/>
      <c r="G670" s="2203"/>
      <c r="H670" s="2203"/>
      <c r="I670" s="2203"/>
      <c r="J670" s="2203"/>
      <c r="K670" s="2471"/>
      <c r="L670" s="124"/>
    </row>
    <row r="671" spans="1:12" ht="15.75" x14ac:dyDescent="0.25">
      <c r="A671" s="2201"/>
      <c r="B671" s="2202"/>
      <c r="C671" s="2203"/>
      <c r="D671" s="258">
        <f t="shared" si="10"/>
        <v>0</v>
      </c>
      <c r="E671" s="2203"/>
      <c r="F671" s="2203"/>
      <c r="G671" s="2203"/>
      <c r="H671" s="2203"/>
      <c r="I671" s="2203"/>
      <c r="J671" s="2203"/>
      <c r="K671" s="2471"/>
      <c r="L671" s="124"/>
    </row>
    <row r="672" spans="1:12" ht="15.75" x14ac:dyDescent="0.25">
      <c r="A672" s="2201"/>
      <c r="B672" s="2202"/>
      <c r="C672" s="2203"/>
      <c r="D672" s="258">
        <f t="shared" si="10"/>
        <v>0</v>
      </c>
      <c r="E672" s="2203"/>
      <c r="F672" s="2203"/>
      <c r="G672" s="2203"/>
      <c r="H672" s="2203"/>
      <c r="I672" s="2203"/>
      <c r="J672" s="2203"/>
      <c r="K672" s="2471"/>
      <c r="L672" s="124"/>
    </row>
    <row r="673" spans="1:12" ht="15.75" x14ac:dyDescent="0.25">
      <c r="A673" s="2201"/>
      <c r="B673" s="2202"/>
      <c r="C673" s="2203"/>
      <c r="D673" s="258">
        <f t="shared" si="10"/>
        <v>0</v>
      </c>
      <c r="E673" s="2203"/>
      <c r="F673" s="2203"/>
      <c r="G673" s="2203"/>
      <c r="H673" s="2203"/>
      <c r="I673" s="2203"/>
      <c r="J673" s="2203"/>
      <c r="K673" s="2471"/>
      <c r="L673" s="124"/>
    </row>
    <row r="674" spans="1:12" ht="15.75" x14ac:dyDescent="0.25">
      <c r="A674" s="2201"/>
      <c r="B674" s="2202"/>
      <c r="C674" s="2203"/>
      <c r="D674" s="258">
        <f t="shared" si="10"/>
        <v>0</v>
      </c>
      <c r="E674" s="2203"/>
      <c r="F674" s="2203"/>
      <c r="G674" s="2203"/>
      <c r="H674" s="2203"/>
      <c r="I674" s="2203"/>
      <c r="J674" s="2203"/>
      <c r="K674" s="2471"/>
      <c r="L674" s="124"/>
    </row>
    <row r="675" spans="1:12" ht="15.75" x14ac:dyDescent="0.25">
      <c r="A675" s="2201"/>
      <c r="B675" s="2202"/>
      <c r="C675" s="2203"/>
      <c r="D675" s="258">
        <f t="shared" si="10"/>
        <v>0</v>
      </c>
      <c r="E675" s="2203"/>
      <c r="F675" s="2203"/>
      <c r="G675" s="2203"/>
      <c r="H675" s="2203"/>
      <c r="I675" s="2203"/>
      <c r="J675" s="2203"/>
      <c r="K675" s="2471"/>
      <c r="L675" s="124"/>
    </row>
    <row r="676" spans="1:12" ht="15.75" x14ac:dyDescent="0.25">
      <c r="A676" s="2201"/>
      <c r="B676" s="2202"/>
      <c r="C676" s="2203"/>
      <c r="D676" s="258">
        <f t="shared" si="10"/>
        <v>0</v>
      </c>
      <c r="E676" s="2203"/>
      <c r="F676" s="2203"/>
      <c r="G676" s="2203"/>
      <c r="H676" s="2203"/>
      <c r="I676" s="2203"/>
      <c r="J676" s="2203"/>
      <c r="K676" s="2471"/>
      <c r="L676" s="124"/>
    </row>
    <row r="677" spans="1:12" ht="15.75" x14ac:dyDescent="0.25">
      <c r="A677" s="2201"/>
      <c r="B677" s="2202"/>
      <c r="C677" s="2203"/>
      <c r="D677" s="258">
        <f t="shared" si="10"/>
        <v>0</v>
      </c>
      <c r="E677" s="2203"/>
      <c r="F677" s="2203"/>
      <c r="G677" s="2203"/>
      <c r="H677" s="2203"/>
      <c r="I677" s="2203"/>
      <c r="J677" s="2203"/>
      <c r="K677" s="2471"/>
      <c r="L677" s="124"/>
    </row>
    <row r="678" spans="1:12" ht="15.75" x14ac:dyDescent="0.25">
      <c r="A678" s="2201"/>
      <c r="B678" s="2202"/>
      <c r="C678" s="2203"/>
      <c r="D678" s="258">
        <f t="shared" si="10"/>
        <v>0</v>
      </c>
      <c r="E678" s="2203"/>
      <c r="F678" s="2203"/>
      <c r="G678" s="2203"/>
      <c r="H678" s="2203"/>
      <c r="I678" s="2203"/>
      <c r="J678" s="2203"/>
      <c r="K678" s="2471"/>
      <c r="L678" s="124"/>
    </row>
    <row r="679" spans="1:12" ht="15.75" x14ac:dyDescent="0.25">
      <c r="A679" s="2201"/>
      <c r="B679" s="2202"/>
      <c r="C679" s="2203"/>
      <c r="D679" s="258">
        <f t="shared" si="10"/>
        <v>0</v>
      </c>
      <c r="E679" s="2203"/>
      <c r="F679" s="2203"/>
      <c r="G679" s="2203"/>
      <c r="H679" s="2203"/>
      <c r="I679" s="2203"/>
      <c r="J679" s="2203"/>
      <c r="K679" s="2471"/>
      <c r="L679" s="124"/>
    </row>
    <row r="680" spans="1:12" ht="15.75" x14ac:dyDescent="0.25">
      <c r="A680" s="2201"/>
      <c r="B680" s="2202"/>
      <c r="C680" s="2203"/>
      <c r="D680" s="258">
        <f t="shared" si="10"/>
        <v>0</v>
      </c>
      <c r="E680" s="2203"/>
      <c r="F680" s="2203"/>
      <c r="G680" s="2203"/>
      <c r="H680" s="2203"/>
      <c r="I680" s="2203"/>
      <c r="J680" s="2203"/>
      <c r="K680" s="2471"/>
      <c r="L680" s="124"/>
    </row>
    <row r="681" spans="1:12" ht="15.75" x14ac:dyDescent="0.25">
      <c r="A681" s="2201"/>
      <c r="B681" s="2202"/>
      <c r="C681" s="2203"/>
      <c r="D681" s="258">
        <f t="shared" si="10"/>
        <v>0</v>
      </c>
      <c r="E681" s="2203"/>
      <c r="F681" s="2203"/>
      <c r="G681" s="2203"/>
      <c r="H681" s="2203"/>
      <c r="I681" s="2203"/>
      <c r="J681" s="2203"/>
      <c r="K681" s="2471"/>
      <c r="L681" s="124"/>
    </row>
    <row r="682" spans="1:12" ht="15.75" x14ac:dyDescent="0.25">
      <c r="A682" s="2201"/>
      <c r="B682" s="2202"/>
      <c r="C682" s="2203"/>
      <c r="D682" s="258">
        <f t="shared" si="10"/>
        <v>0</v>
      </c>
      <c r="E682" s="2203"/>
      <c r="F682" s="2203"/>
      <c r="G682" s="2203"/>
      <c r="H682" s="2203"/>
      <c r="I682" s="2203"/>
      <c r="J682" s="2203"/>
      <c r="K682" s="2471"/>
      <c r="L682" s="124"/>
    </row>
    <row r="683" spans="1:12" ht="15.75" x14ac:dyDescent="0.25">
      <c r="A683" s="2201"/>
      <c r="B683" s="2202"/>
      <c r="C683" s="2203"/>
      <c r="D683" s="258">
        <f t="shared" si="10"/>
        <v>0</v>
      </c>
      <c r="E683" s="2203"/>
      <c r="F683" s="2203"/>
      <c r="G683" s="2203"/>
      <c r="H683" s="2203"/>
      <c r="I683" s="2203"/>
      <c r="J683" s="2203"/>
      <c r="K683" s="2471"/>
      <c r="L683" s="124"/>
    </row>
    <row r="684" spans="1:12" ht="15.75" x14ac:dyDescent="0.25">
      <c r="A684" s="2201"/>
      <c r="B684" s="2202"/>
      <c r="C684" s="2203"/>
      <c r="D684" s="258">
        <f t="shared" si="10"/>
        <v>0</v>
      </c>
      <c r="E684" s="2203"/>
      <c r="F684" s="2203"/>
      <c r="G684" s="2203"/>
      <c r="H684" s="2203"/>
      <c r="I684" s="2203"/>
      <c r="J684" s="2203"/>
      <c r="K684" s="2471"/>
      <c r="L684" s="124"/>
    </row>
    <row r="685" spans="1:12" ht="15.75" x14ac:dyDescent="0.25">
      <c r="A685" s="2201"/>
      <c r="B685" s="2202"/>
      <c r="C685" s="2203"/>
      <c r="D685" s="258">
        <f t="shared" si="10"/>
        <v>0</v>
      </c>
      <c r="E685" s="2203"/>
      <c r="F685" s="2203"/>
      <c r="G685" s="2203"/>
      <c r="H685" s="2203"/>
      <c r="I685" s="2203"/>
      <c r="J685" s="2203"/>
      <c r="K685" s="2471"/>
      <c r="L685" s="124"/>
    </row>
    <row r="686" spans="1:12" ht="15.75" x14ac:dyDescent="0.25">
      <c r="A686" s="2201"/>
      <c r="B686" s="2202"/>
      <c r="C686" s="2203"/>
      <c r="D686" s="258">
        <f t="shared" si="10"/>
        <v>0</v>
      </c>
      <c r="E686" s="2203"/>
      <c r="F686" s="2203"/>
      <c r="G686" s="2203"/>
      <c r="H686" s="2203"/>
      <c r="I686" s="2203"/>
      <c r="J686" s="2203"/>
      <c r="K686" s="2471"/>
      <c r="L686" s="124"/>
    </row>
    <row r="687" spans="1:12" ht="15.75" x14ac:dyDescent="0.25">
      <c r="A687" s="2201"/>
      <c r="B687" s="2202"/>
      <c r="C687" s="2203"/>
      <c r="D687" s="258">
        <f t="shared" si="10"/>
        <v>0</v>
      </c>
      <c r="E687" s="2203"/>
      <c r="F687" s="2203"/>
      <c r="G687" s="2203"/>
      <c r="H687" s="2203"/>
      <c r="I687" s="2203"/>
      <c r="J687" s="2203"/>
      <c r="K687" s="2471"/>
      <c r="L687" s="124"/>
    </row>
    <row r="688" spans="1:12" ht="15.75" x14ac:dyDescent="0.25">
      <c r="A688" s="2201"/>
      <c r="B688" s="2202"/>
      <c r="C688" s="2203"/>
      <c r="D688" s="258">
        <f t="shared" si="10"/>
        <v>0</v>
      </c>
      <c r="E688" s="2203"/>
      <c r="F688" s="2203"/>
      <c r="G688" s="2203"/>
      <c r="H688" s="2203"/>
      <c r="I688" s="2203"/>
      <c r="J688" s="2203"/>
      <c r="K688" s="2471"/>
      <c r="L688" s="124"/>
    </row>
    <row r="689" spans="1:12" ht="15.75" x14ac:dyDescent="0.25">
      <c r="A689" s="2201"/>
      <c r="B689" s="2202"/>
      <c r="C689" s="2203"/>
      <c r="D689" s="258">
        <f t="shared" si="10"/>
        <v>0</v>
      </c>
      <c r="E689" s="2203"/>
      <c r="F689" s="2203"/>
      <c r="G689" s="2203"/>
      <c r="H689" s="2203"/>
      <c r="I689" s="2203"/>
      <c r="J689" s="2203"/>
      <c r="K689" s="2471"/>
      <c r="L689" s="124"/>
    </row>
    <row r="690" spans="1:12" ht="15.75" x14ac:dyDescent="0.25">
      <c r="A690" s="2201"/>
      <c r="B690" s="2202"/>
      <c r="C690" s="2203"/>
      <c r="D690" s="258">
        <f t="shared" si="10"/>
        <v>0</v>
      </c>
      <c r="E690" s="2203"/>
      <c r="F690" s="2203"/>
      <c r="G690" s="2203"/>
      <c r="H690" s="2203"/>
      <c r="I690" s="2203"/>
      <c r="J690" s="2203"/>
      <c r="K690" s="2471"/>
      <c r="L690" s="124"/>
    </row>
    <row r="691" spans="1:12" ht="15.75" x14ac:dyDescent="0.25">
      <c r="A691" s="2201"/>
      <c r="B691" s="2202"/>
      <c r="C691" s="2203"/>
      <c r="D691" s="258">
        <f t="shared" si="10"/>
        <v>0</v>
      </c>
      <c r="E691" s="2203"/>
      <c r="F691" s="2203"/>
      <c r="G691" s="2203"/>
      <c r="H691" s="2203"/>
      <c r="I691" s="2203"/>
      <c r="J691" s="2203"/>
      <c r="K691" s="2471"/>
      <c r="L691" s="124"/>
    </row>
    <row r="692" spans="1:12" ht="15.75" x14ac:dyDescent="0.25">
      <c r="A692" s="2201"/>
      <c r="B692" s="2202"/>
      <c r="C692" s="2203"/>
      <c r="D692" s="258">
        <f t="shared" si="10"/>
        <v>0</v>
      </c>
      <c r="E692" s="2203"/>
      <c r="F692" s="2203"/>
      <c r="G692" s="2203"/>
      <c r="H692" s="2203"/>
      <c r="I692" s="2203"/>
      <c r="J692" s="2203"/>
      <c r="K692" s="2471"/>
      <c r="L692" s="124"/>
    </row>
    <row r="693" spans="1:12" ht="15.75" x14ac:dyDescent="0.25">
      <c r="A693" s="2201"/>
      <c r="B693" s="2202"/>
      <c r="C693" s="2203"/>
      <c r="D693" s="258">
        <f t="shared" si="10"/>
        <v>0</v>
      </c>
      <c r="E693" s="2203"/>
      <c r="F693" s="2203"/>
      <c r="G693" s="2203"/>
      <c r="H693" s="2203"/>
      <c r="I693" s="2203"/>
      <c r="J693" s="2203"/>
      <c r="K693" s="2471"/>
      <c r="L693" s="124"/>
    </row>
    <row r="694" spans="1:12" ht="15.75" x14ac:dyDescent="0.25">
      <c r="A694" s="2201"/>
      <c r="B694" s="2202"/>
      <c r="C694" s="2203"/>
      <c r="D694" s="258">
        <f t="shared" si="10"/>
        <v>0</v>
      </c>
      <c r="E694" s="2203"/>
      <c r="F694" s="2203"/>
      <c r="G694" s="2203"/>
      <c r="H694" s="2203"/>
      <c r="I694" s="2203"/>
      <c r="J694" s="2203"/>
      <c r="K694" s="2471"/>
      <c r="L694" s="124"/>
    </row>
    <row r="695" spans="1:12" ht="15.75" x14ac:dyDescent="0.25">
      <c r="A695" s="2201"/>
      <c r="B695" s="2202"/>
      <c r="C695" s="2203"/>
      <c r="D695" s="258">
        <f t="shared" si="10"/>
        <v>0</v>
      </c>
      <c r="E695" s="2203"/>
      <c r="F695" s="2203"/>
      <c r="G695" s="2203"/>
      <c r="H695" s="2203"/>
      <c r="I695" s="2203"/>
      <c r="J695" s="2203"/>
      <c r="K695" s="2471"/>
      <c r="L695" s="124"/>
    </row>
    <row r="696" spans="1:12" ht="15.75" x14ac:dyDescent="0.25">
      <c r="A696" s="2201"/>
      <c r="B696" s="2202"/>
      <c r="C696" s="2203"/>
      <c r="D696" s="258">
        <f t="shared" si="10"/>
        <v>0</v>
      </c>
      <c r="E696" s="2203"/>
      <c r="F696" s="2203"/>
      <c r="G696" s="2203"/>
      <c r="H696" s="2203"/>
      <c r="I696" s="2203"/>
      <c r="J696" s="2203"/>
      <c r="K696" s="2471"/>
      <c r="L696" s="124"/>
    </row>
    <row r="697" spans="1:12" ht="15.75" x14ac:dyDescent="0.25">
      <c r="A697" s="2201"/>
      <c r="B697" s="2202"/>
      <c r="C697" s="2203"/>
      <c r="D697" s="258">
        <f t="shared" si="10"/>
        <v>0</v>
      </c>
      <c r="E697" s="2203"/>
      <c r="F697" s="2203"/>
      <c r="G697" s="2203"/>
      <c r="H697" s="2203"/>
      <c r="I697" s="2203"/>
      <c r="J697" s="2203"/>
      <c r="K697" s="2471"/>
      <c r="L697" s="124"/>
    </row>
    <row r="698" spans="1:12" ht="15.75" x14ac:dyDescent="0.25">
      <c r="A698" s="2201"/>
      <c r="B698" s="2202"/>
      <c r="C698" s="2203"/>
      <c r="D698" s="258">
        <f t="shared" si="10"/>
        <v>0</v>
      </c>
      <c r="E698" s="2203"/>
      <c r="F698" s="2203"/>
      <c r="G698" s="2203"/>
      <c r="H698" s="2203"/>
      <c r="I698" s="2203"/>
      <c r="J698" s="2203"/>
      <c r="K698" s="2471"/>
      <c r="L698" s="124"/>
    </row>
    <row r="699" spans="1:12" ht="15.75" x14ac:dyDescent="0.25">
      <c r="A699" s="2201"/>
      <c r="B699" s="2202"/>
      <c r="C699" s="2203"/>
      <c r="D699" s="258">
        <f t="shared" si="10"/>
        <v>0</v>
      </c>
      <c r="E699" s="2203"/>
      <c r="F699" s="2203"/>
      <c r="G699" s="2203"/>
      <c r="H699" s="2203"/>
      <c r="I699" s="2203"/>
      <c r="J699" s="2203"/>
      <c r="K699" s="2471"/>
      <c r="L699" s="124"/>
    </row>
    <row r="700" spans="1:12" ht="15.75" x14ac:dyDescent="0.25">
      <c r="A700" s="2201"/>
      <c r="B700" s="2202"/>
      <c r="C700" s="2203"/>
      <c r="D700" s="258">
        <f t="shared" si="10"/>
        <v>0</v>
      </c>
      <c r="E700" s="2203"/>
      <c r="F700" s="2203"/>
      <c r="G700" s="2203"/>
      <c r="H700" s="2203"/>
      <c r="I700" s="2203"/>
      <c r="J700" s="2203"/>
      <c r="K700" s="2471"/>
      <c r="L700" s="124"/>
    </row>
    <row r="701" spans="1:12" ht="15.75" x14ac:dyDescent="0.25">
      <c r="A701" s="2201"/>
      <c r="B701" s="2202"/>
      <c r="C701" s="2203"/>
      <c r="D701" s="258">
        <f t="shared" si="10"/>
        <v>0</v>
      </c>
      <c r="E701" s="2203"/>
      <c r="F701" s="2203"/>
      <c r="G701" s="2203"/>
      <c r="H701" s="2203"/>
      <c r="I701" s="2203"/>
      <c r="J701" s="2203"/>
      <c r="K701" s="2471"/>
      <c r="L701" s="124"/>
    </row>
    <row r="702" spans="1:12" ht="15.75" x14ac:dyDescent="0.25">
      <c r="A702" s="2201"/>
      <c r="B702" s="2202"/>
      <c r="C702" s="2203"/>
      <c r="D702" s="258">
        <f t="shared" si="10"/>
        <v>0</v>
      </c>
      <c r="E702" s="2203"/>
      <c r="F702" s="2203"/>
      <c r="G702" s="2203"/>
      <c r="H702" s="2203"/>
      <c r="I702" s="2203"/>
      <c r="J702" s="2203"/>
      <c r="K702" s="2471"/>
      <c r="L702" s="124"/>
    </row>
    <row r="703" spans="1:12" ht="15.75" x14ac:dyDescent="0.25">
      <c r="A703" s="2201"/>
      <c r="B703" s="2202"/>
      <c r="C703" s="2203"/>
      <c r="D703" s="258">
        <f t="shared" si="10"/>
        <v>0</v>
      </c>
      <c r="E703" s="2203"/>
      <c r="F703" s="2203"/>
      <c r="G703" s="2203"/>
      <c r="H703" s="2203"/>
      <c r="I703" s="2203"/>
      <c r="J703" s="2203"/>
      <c r="K703" s="2471"/>
      <c r="L703" s="124"/>
    </row>
    <row r="704" spans="1:12" ht="15.75" x14ac:dyDescent="0.25">
      <c r="A704" s="2201"/>
      <c r="B704" s="2202"/>
      <c r="C704" s="2203"/>
      <c r="D704" s="258">
        <f t="shared" si="10"/>
        <v>0</v>
      </c>
      <c r="E704" s="2203"/>
      <c r="F704" s="2203"/>
      <c r="G704" s="2203"/>
      <c r="H704" s="2203"/>
      <c r="I704" s="2203"/>
      <c r="J704" s="2203"/>
      <c r="K704" s="2471"/>
      <c r="L704" s="124"/>
    </row>
    <row r="705" spans="1:12" ht="15.75" x14ac:dyDescent="0.25">
      <c r="A705" s="2201"/>
      <c r="B705" s="2202"/>
      <c r="C705" s="2203"/>
      <c r="D705" s="258">
        <f t="shared" si="10"/>
        <v>0</v>
      </c>
      <c r="E705" s="2203"/>
      <c r="F705" s="2203"/>
      <c r="G705" s="2203"/>
      <c r="H705" s="2203"/>
      <c r="I705" s="2203"/>
      <c r="J705" s="2203"/>
      <c r="K705" s="2471"/>
      <c r="L705" s="124"/>
    </row>
    <row r="706" spans="1:12" ht="15.75" x14ac:dyDescent="0.25">
      <c r="A706" s="2201"/>
      <c r="B706" s="2202"/>
      <c r="C706" s="2203"/>
      <c r="D706" s="258">
        <f t="shared" si="10"/>
        <v>0</v>
      </c>
      <c r="E706" s="2203"/>
      <c r="F706" s="2203"/>
      <c r="G706" s="2203"/>
      <c r="H706" s="2203"/>
      <c r="I706" s="2203"/>
      <c r="J706" s="2203"/>
      <c r="K706" s="2471"/>
      <c r="L706" s="124"/>
    </row>
    <row r="707" spans="1:12" ht="15.75" x14ac:dyDescent="0.25">
      <c r="A707" s="2201"/>
      <c r="B707" s="2202"/>
      <c r="C707" s="2203"/>
      <c r="D707" s="258">
        <f t="shared" si="10"/>
        <v>0</v>
      </c>
      <c r="E707" s="2203"/>
      <c r="F707" s="2203"/>
      <c r="G707" s="2203"/>
      <c r="H707" s="2203"/>
      <c r="I707" s="2203"/>
      <c r="J707" s="2203"/>
      <c r="K707" s="2471"/>
      <c r="L707" s="124"/>
    </row>
    <row r="708" spans="1:12" ht="15.75" x14ac:dyDescent="0.25">
      <c r="A708" s="2201"/>
      <c r="B708" s="2202"/>
      <c r="C708" s="2203"/>
      <c r="D708" s="258">
        <f t="shared" si="10"/>
        <v>0</v>
      </c>
      <c r="E708" s="2203"/>
      <c r="F708" s="2203"/>
      <c r="G708" s="2203"/>
      <c r="H708" s="2203"/>
      <c r="I708" s="2203"/>
      <c r="J708" s="2203"/>
      <c r="K708" s="2471"/>
      <c r="L708" s="124"/>
    </row>
    <row r="709" spans="1:12" ht="15.75" x14ac:dyDescent="0.25">
      <c r="A709" s="2201"/>
      <c r="B709" s="2202"/>
      <c r="C709" s="2203"/>
      <c r="D709" s="258">
        <f t="shared" si="10"/>
        <v>0</v>
      </c>
      <c r="E709" s="2203"/>
      <c r="F709" s="2203"/>
      <c r="G709" s="2203"/>
      <c r="H709" s="2203"/>
      <c r="I709" s="2203"/>
      <c r="J709" s="2203"/>
      <c r="K709" s="2471"/>
      <c r="L709" s="124"/>
    </row>
    <row r="710" spans="1:12" ht="15.75" x14ac:dyDescent="0.25">
      <c r="A710" s="2201"/>
      <c r="B710" s="2202"/>
      <c r="C710" s="2203"/>
      <c r="D710" s="258">
        <f t="shared" si="10"/>
        <v>0</v>
      </c>
      <c r="E710" s="2203"/>
      <c r="F710" s="2203"/>
      <c r="G710" s="2203"/>
      <c r="H710" s="2203"/>
      <c r="I710" s="2203"/>
      <c r="J710" s="2203"/>
      <c r="K710" s="2471"/>
      <c r="L710" s="124"/>
    </row>
    <row r="711" spans="1:12" ht="15.75" x14ac:dyDescent="0.25">
      <c r="A711" s="2201"/>
      <c r="B711" s="2202"/>
      <c r="C711" s="2203"/>
      <c r="D711" s="258">
        <f t="shared" si="10"/>
        <v>0</v>
      </c>
      <c r="E711" s="2203"/>
      <c r="F711" s="2203"/>
      <c r="G711" s="2203"/>
      <c r="H711" s="2203"/>
      <c r="I711" s="2203"/>
      <c r="J711" s="2203"/>
      <c r="K711" s="2471"/>
      <c r="L711" s="124"/>
    </row>
    <row r="712" spans="1:12" ht="15.75" x14ac:dyDescent="0.25">
      <c r="A712" s="2201"/>
      <c r="B712" s="2202"/>
      <c r="C712" s="2203"/>
      <c r="D712" s="258">
        <f t="shared" si="10"/>
        <v>0</v>
      </c>
      <c r="E712" s="2203"/>
      <c r="F712" s="2203"/>
      <c r="G712" s="2203"/>
      <c r="H712" s="2203"/>
      <c r="I712" s="2203"/>
      <c r="J712" s="2203"/>
      <c r="K712" s="2471"/>
      <c r="L712" s="124"/>
    </row>
    <row r="713" spans="1:12" ht="15.75" x14ac:dyDescent="0.25">
      <c r="A713" s="2201"/>
      <c r="B713" s="2202"/>
      <c r="C713" s="2203"/>
      <c r="D713" s="258">
        <f t="shared" si="10"/>
        <v>0</v>
      </c>
      <c r="E713" s="2203"/>
      <c r="F713" s="2203"/>
      <c r="G713" s="2203"/>
      <c r="H713" s="2203"/>
      <c r="I713" s="2203"/>
      <c r="J713" s="2203"/>
      <c r="K713" s="2471"/>
      <c r="L713" s="124"/>
    </row>
    <row r="714" spans="1:12" ht="15.75" x14ac:dyDescent="0.25">
      <c r="A714" s="2201"/>
      <c r="B714" s="2202"/>
      <c r="C714" s="2203"/>
      <c r="D714" s="258">
        <f t="shared" si="10"/>
        <v>0</v>
      </c>
      <c r="E714" s="2203"/>
      <c r="F714" s="2203"/>
      <c r="G714" s="2203"/>
      <c r="H714" s="2203"/>
      <c r="I714" s="2203"/>
      <c r="J714" s="2203"/>
      <c r="K714" s="2471"/>
      <c r="L714" s="124"/>
    </row>
    <row r="715" spans="1:12" ht="15.75" x14ac:dyDescent="0.25">
      <c r="A715" s="2201"/>
      <c r="B715" s="2202"/>
      <c r="C715" s="2203"/>
      <c r="D715" s="258">
        <f t="shared" si="10"/>
        <v>0</v>
      </c>
      <c r="E715" s="2203"/>
      <c r="F715" s="2203"/>
      <c r="G715" s="2203"/>
      <c r="H715" s="2203"/>
      <c r="I715" s="2203"/>
      <c r="J715" s="2203"/>
      <c r="K715" s="2471"/>
      <c r="L715" s="124"/>
    </row>
    <row r="716" spans="1:12" ht="15.75" x14ac:dyDescent="0.25">
      <c r="A716" s="2201"/>
      <c r="B716" s="2202"/>
      <c r="C716" s="2203"/>
      <c r="D716" s="258">
        <f t="shared" si="10"/>
        <v>0</v>
      </c>
      <c r="E716" s="2203"/>
      <c r="F716" s="2203"/>
      <c r="G716" s="2203"/>
      <c r="H716" s="2203"/>
      <c r="I716" s="2203"/>
      <c r="J716" s="2203"/>
      <c r="K716" s="2471"/>
      <c r="L716" s="124"/>
    </row>
    <row r="717" spans="1:12" ht="15.75" x14ac:dyDescent="0.25">
      <c r="A717" s="2201"/>
      <c r="B717" s="2202"/>
      <c r="C717" s="2203"/>
      <c r="D717" s="258">
        <f t="shared" ref="D717:D774" si="11">+C717*(100-E717)/100</f>
        <v>0</v>
      </c>
      <c r="E717" s="2203"/>
      <c r="F717" s="2203"/>
      <c r="G717" s="2203"/>
      <c r="H717" s="2203"/>
      <c r="I717" s="2203"/>
      <c r="J717" s="2203"/>
      <c r="K717" s="2471"/>
      <c r="L717" s="124"/>
    </row>
    <row r="718" spans="1:12" ht="15.75" x14ac:dyDescent="0.25">
      <c r="A718" s="2201"/>
      <c r="B718" s="2202"/>
      <c r="C718" s="2203"/>
      <c r="D718" s="258">
        <f t="shared" si="11"/>
        <v>0</v>
      </c>
      <c r="E718" s="2203"/>
      <c r="F718" s="2203"/>
      <c r="G718" s="2203"/>
      <c r="H718" s="2203"/>
      <c r="I718" s="2203"/>
      <c r="J718" s="2203"/>
      <c r="K718" s="2471"/>
      <c r="L718" s="124"/>
    </row>
    <row r="719" spans="1:12" ht="15.75" x14ac:dyDescent="0.25">
      <c r="A719" s="2201"/>
      <c r="B719" s="2202"/>
      <c r="C719" s="2203"/>
      <c r="D719" s="258">
        <f t="shared" si="11"/>
        <v>0</v>
      </c>
      <c r="E719" s="2203"/>
      <c r="F719" s="2203"/>
      <c r="G719" s="2203"/>
      <c r="H719" s="2203"/>
      <c r="I719" s="2203"/>
      <c r="J719" s="2203"/>
      <c r="K719" s="2471"/>
      <c r="L719" s="124"/>
    </row>
    <row r="720" spans="1:12" ht="15.75" x14ac:dyDescent="0.25">
      <c r="A720" s="2201"/>
      <c r="B720" s="2202"/>
      <c r="C720" s="2203"/>
      <c r="D720" s="258">
        <f t="shared" si="11"/>
        <v>0</v>
      </c>
      <c r="E720" s="2203"/>
      <c r="F720" s="2203"/>
      <c r="G720" s="2203"/>
      <c r="H720" s="2203"/>
      <c r="I720" s="2203"/>
      <c r="J720" s="2203"/>
      <c r="K720" s="2471"/>
      <c r="L720" s="124"/>
    </row>
    <row r="721" spans="1:12" ht="15.75" x14ac:dyDescent="0.25">
      <c r="A721" s="2201"/>
      <c r="B721" s="2202"/>
      <c r="C721" s="2203"/>
      <c r="D721" s="258">
        <f t="shared" si="11"/>
        <v>0</v>
      </c>
      <c r="E721" s="2203"/>
      <c r="F721" s="2203"/>
      <c r="G721" s="2203"/>
      <c r="H721" s="2203"/>
      <c r="I721" s="2203"/>
      <c r="J721" s="2203"/>
      <c r="K721" s="2471"/>
      <c r="L721" s="124"/>
    </row>
    <row r="722" spans="1:12" ht="15.75" x14ac:dyDescent="0.25">
      <c r="A722" s="2201"/>
      <c r="B722" s="2202"/>
      <c r="C722" s="2203"/>
      <c r="D722" s="258">
        <f t="shared" si="11"/>
        <v>0</v>
      </c>
      <c r="E722" s="2203"/>
      <c r="F722" s="2203"/>
      <c r="G722" s="2203"/>
      <c r="H722" s="2203"/>
      <c r="I722" s="2203"/>
      <c r="J722" s="2203"/>
      <c r="K722" s="2471"/>
      <c r="L722" s="124"/>
    </row>
    <row r="723" spans="1:12" ht="15.75" x14ac:dyDescent="0.25">
      <c r="A723" s="2201"/>
      <c r="B723" s="2202"/>
      <c r="C723" s="2203"/>
      <c r="D723" s="258">
        <f t="shared" si="11"/>
        <v>0</v>
      </c>
      <c r="E723" s="2203"/>
      <c r="F723" s="2203"/>
      <c r="G723" s="2203"/>
      <c r="H723" s="2203"/>
      <c r="I723" s="2203"/>
      <c r="J723" s="2203"/>
      <c r="K723" s="2471"/>
      <c r="L723" s="124"/>
    </row>
    <row r="724" spans="1:12" ht="15.75" x14ac:dyDescent="0.25">
      <c r="A724" s="2201"/>
      <c r="B724" s="2202"/>
      <c r="C724" s="2203"/>
      <c r="D724" s="258">
        <f t="shared" si="11"/>
        <v>0</v>
      </c>
      <c r="E724" s="2203"/>
      <c r="F724" s="2203"/>
      <c r="G724" s="2203"/>
      <c r="H724" s="2203"/>
      <c r="I724" s="2203"/>
      <c r="J724" s="2203"/>
      <c r="K724" s="2471"/>
      <c r="L724" s="124"/>
    </row>
    <row r="725" spans="1:12" ht="15.75" x14ac:dyDescent="0.25">
      <c r="A725" s="2201"/>
      <c r="B725" s="2202"/>
      <c r="C725" s="2203"/>
      <c r="D725" s="258">
        <f t="shared" si="11"/>
        <v>0</v>
      </c>
      <c r="E725" s="2203"/>
      <c r="F725" s="2203"/>
      <c r="G725" s="2203"/>
      <c r="H725" s="2203"/>
      <c r="I725" s="2203"/>
      <c r="J725" s="2203"/>
      <c r="K725" s="2471"/>
      <c r="L725" s="124"/>
    </row>
    <row r="726" spans="1:12" ht="15.75" x14ac:dyDescent="0.25">
      <c r="A726" s="2201"/>
      <c r="B726" s="2202"/>
      <c r="C726" s="2203"/>
      <c r="D726" s="258">
        <f t="shared" si="11"/>
        <v>0</v>
      </c>
      <c r="E726" s="2203"/>
      <c r="F726" s="2203"/>
      <c r="G726" s="2203"/>
      <c r="H726" s="2203"/>
      <c r="I726" s="2203"/>
      <c r="J726" s="2203"/>
      <c r="K726" s="2471"/>
      <c r="L726" s="124"/>
    </row>
    <row r="727" spans="1:12" ht="15.75" x14ac:dyDescent="0.25">
      <c r="A727" s="2201"/>
      <c r="B727" s="2202"/>
      <c r="C727" s="2203"/>
      <c r="D727" s="258">
        <f t="shared" si="11"/>
        <v>0</v>
      </c>
      <c r="E727" s="2203"/>
      <c r="F727" s="2203"/>
      <c r="G727" s="2203"/>
      <c r="H727" s="2203"/>
      <c r="I727" s="2203"/>
      <c r="J727" s="2203"/>
      <c r="K727" s="2471"/>
      <c r="L727" s="124"/>
    </row>
    <row r="728" spans="1:12" ht="15.75" x14ac:dyDescent="0.25">
      <c r="A728" s="2201"/>
      <c r="B728" s="2202"/>
      <c r="C728" s="2203"/>
      <c r="D728" s="258">
        <f t="shared" si="11"/>
        <v>0</v>
      </c>
      <c r="E728" s="2203"/>
      <c r="F728" s="2203"/>
      <c r="G728" s="2203"/>
      <c r="H728" s="2203"/>
      <c r="I728" s="2203"/>
      <c r="J728" s="2203"/>
      <c r="K728" s="2471"/>
      <c r="L728" s="124"/>
    </row>
    <row r="729" spans="1:12" ht="15.75" x14ac:dyDescent="0.25">
      <c r="A729" s="2201"/>
      <c r="B729" s="2202"/>
      <c r="C729" s="2203"/>
      <c r="D729" s="258">
        <f t="shared" si="11"/>
        <v>0</v>
      </c>
      <c r="E729" s="2203"/>
      <c r="F729" s="2203"/>
      <c r="G729" s="2203"/>
      <c r="H729" s="2203"/>
      <c r="I729" s="2203"/>
      <c r="J729" s="2203"/>
      <c r="K729" s="2471"/>
      <c r="L729" s="124"/>
    </row>
    <row r="730" spans="1:12" ht="15.75" x14ac:dyDescent="0.25">
      <c r="A730" s="2201"/>
      <c r="B730" s="2202"/>
      <c r="C730" s="2203"/>
      <c r="D730" s="258">
        <f t="shared" si="11"/>
        <v>0</v>
      </c>
      <c r="E730" s="2203"/>
      <c r="F730" s="2203"/>
      <c r="G730" s="2203"/>
      <c r="H730" s="2203"/>
      <c r="I730" s="2203"/>
      <c r="J730" s="2203"/>
      <c r="K730" s="2471"/>
      <c r="L730" s="124"/>
    </row>
    <row r="731" spans="1:12" ht="15.75" x14ac:dyDescent="0.25">
      <c r="A731" s="2201"/>
      <c r="B731" s="2202"/>
      <c r="C731" s="2203"/>
      <c r="D731" s="258">
        <f t="shared" si="11"/>
        <v>0</v>
      </c>
      <c r="E731" s="2203"/>
      <c r="F731" s="2203"/>
      <c r="G731" s="2203"/>
      <c r="H731" s="2203"/>
      <c r="I731" s="2203"/>
      <c r="J731" s="2203"/>
      <c r="K731" s="2471"/>
      <c r="L731" s="124"/>
    </row>
    <row r="732" spans="1:12" ht="15.75" x14ac:dyDescent="0.25">
      <c r="A732" s="2201"/>
      <c r="B732" s="2202"/>
      <c r="C732" s="2203"/>
      <c r="D732" s="258">
        <f t="shared" si="11"/>
        <v>0</v>
      </c>
      <c r="E732" s="2203"/>
      <c r="F732" s="2203"/>
      <c r="G732" s="2203"/>
      <c r="H732" s="2203"/>
      <c r="I732" s="2203"/>
      <c r="J732" s="2203"/>
      <c r="K732" s="2471"/>
      <c r="L732" s="124"/>
    </row>
    <row r="733" spans="1:12" ht="15.75" x14ac:dyDescent="0.25">
      <c r="A733" s="2201"/>
      <c r="B733" s="2202"/>
      <c r="C733" s="2203"/>
      <c r="D733" s="258">
        <f t="shared" si="11"/>
        <v>0</v>
      </c>
      <c r="E733" s="2203"/>
      <c r="F733" s="2203"/>
      <c r="G733" s="2203"/>
      <c r="H733" s="2203"/>
      <c r="I733" s="2203"/>
      <c r="J733" s="2203"/>
      <c r="K733" s="2471"/>
      <c r="L733" s="124"/>
    </row>
    <row r="734" spans="1:12" ht="15.75" x14ac:dyDescent="0.25">
      <c r="A734" s="2201"/>
      <c r="B734" s="2202"/>
      <c r="C734" s="2203"/>
      <c r="D734" s="258">
        <f t="shared" si="11"/>
        <v>0</v>
      </c>
      <c r="E734" s="2203"/>
      <c r="F734" s="2203"/>
      <c r="G734" s="2203"/>
      <c r="H734" s="2203"/>
      <c r="I734" s="2203"/>
      <c r="J734" s="2203"/>
      <c r="K734" s="2471"/>
      <c r="L734" s="124"/>
    </row>
    <row r="735" spans="1:12" ht="15.75" x14ac:dyDescent="0.25">
      <c r="A735" s="2201"/>
      <c r="B735" s="2202"/>
      <c r="C735" s="2203"/>
      <c r="D735" s="258">
        <f t="shared" si="11"/>
        <v>0</v>
      </c>
      <c r="E735" s="2203"/>
      <c r="F735" s="2203"/>
      <c r="G735" s="2203"/>
      <c r="H735" s="2203"/>
      <c r="I735" s="2203"/>
      <c r="J735" s="2203"/>
      <c r="K735" s="2471"/>
      <c r="L735" s="124"/>
    </row>
    <row r="736" spans="1:12" ht="15.75" x14ac:dyDescent="0.25">
      <c r="A736" s="2201"/>
      <c r="B736" s="2202"/>
      <c r="C736" s="2203"/>
      <c r="D736" s="258">
        <f t="shared" si="11"/>
        <v>0</v>
      </c>
      <c r="E736" s="2203"/>
      <c r="F736" s="2203"/>
      <c r="G736" s="2203"/>
      <c r="H736" s="2203"/>
      <c r="I736" s="2203"/>
      <c r="J736" s="2203"/>
      <c r="K736" s="2471"/>
      <c r="L736" s="124"/>
    </row>
    <row r="737" spans="1:12" ht="15.75" x14ac:dyDescent="0.25">
      <c r="A737" s="2201"/>
      <c r="B737" s="2202"/>
      <c r="C737" s="2203"/>
      <c r="D737" s="258">
        <f t="shared" si="11"/>
        <v>0</v>
      </c>
      <c r="E737" s="2203"/>
      <c r="F737" s="2203"/>
      <c r="G737" s="2203"/>
      <c r="H737" s="2203"/>
      <c r="I737" s="2203"/>
      <c r="J737" s="2203"/>
      <c r="K737" s="2471"/>
      <c r="L737" s="124"/>
    </row>
    <row r="738" spans="1:12" ht="15.75" x14ac:dyDescent="0.25">
      <c r="A738" s="2201"/>
      <c r="B738" s="2202"/>
      <c r="C738" s="2203"/>
      <c r="D738" s="258">
        <f t="shared" si="11"/>
        <v>0</v>
      </c>
      <c r="E738" s="2203"/>
      <c r="F738" s="2203"/>
      <c r="G738" s="2203"/>
      <c r="H738" s="2203"/>
      <c r="I738" s="2203"/>
      <c r="J738" s="2203"/>
      <c r="K738" s="2471"/>
      <c r="L738" s="124"/>
    </row>
    <row r="739" spans="1:12" ht="15.75" x14ac:dyDescent="0.25">
      <c r="A739" s="2201"/>
      <c r="B739" s="2202"/>
      <c r="C739" s="2203"/>
      <c r="D739" s="258">
        <f t="shared" si="11"/>
        <v>0</v>
      </c>
      <c r="E739" s="2203"/>
      <c r="F739" s="2203"/>
      <c r="G739" s="2203"/>
      <c r="H739" s="2203"/>
      <c r="I739" s="2203"/>
      <c r="J739" s="2203"/>
      <c r="K739" s="2471"/>
      <c r="L739" s="124"/>
    </row>
    <row r="740" spans="1:12" ht="15.75" x14ac:dyDescent="0.25">
      <c r="A740" s="2201"/>
      <c r="B740" s="2202"/>
      <c r="C740" s="2203"/>
      <c r="D740" s="258">
        <f t="shared" si="11"/>
        <v>0</v>
      </c>
      <c r="E740" s="2203"/>
      <c r="F740" s="2203"/>
      <c r="G740" s="2203"/>
      <c r="H740" s="2203"/>
      <c r="I740" s="2203"/>
      <c r="J740" s="2203"/>
      <c r="K740" s="2471"/>
      <c r="L740" s="124"/>
    </row>
    <row r="741" spans="1:12" ht="15.75" x14ac:dyDescent="0.25">
      <c r="A741" s="2201"/>
      <c r="B741" s="2202"/>
      <c r="C741" s="2203"/>
      <c r="D741" s="258">
        <f t="shared" si="11"/>
        <v>0</v>
      </c>
      <c r="E741" s="2203"/>
      <c r="F741" s="2203"/>
      <c r="G741" s="2203"/>
      <c r="H741" s="2203"/>
      <c r="I741" s="2203"/>
      <c r="J741" s="2203"/>
      <c r="K741" s="2471"/>
      <c r="L741" s="124"/>
    </row>
    <row r="742" spans="1:12" ht="15.75" x14ac:dyDescent="0.25">
      <c r="A742" s="2201"/>
      <c r="B742" s="2202"/>
      <c r="C742" s="2203"/>
      <c r="D742" s="258">
        <f t="shared" si="11"/>
        <v>0</v>
      </c>
      <c r="E742" s="2203"/>
      <c r="F742" s="2203"/>
      <c r="G742" s="2203"/>
      <c r="H742" s="2203"/>
      <c r="I742" s="2203"/>
      <c r="J742" s="2203"/>
      <c r="K742" s="2471"/>
      <c r="L742" s="124"/>
    </row>
    <row r="743" spans="1:12" ht="15.75" x14ac:dyDescent="0.25">
      <c r="A743" s="2201"/>
      <c r="B743" s="2202"/>
      <c r="C743" s="2203"/>
      <c r="D743" s="258">
        <f t="shared" si="11"/>
        <v>0</v>
      </c>
      <c r="E743" s="2203"/>
      <c r="F743" s="2203"/>
      <c r="G743" s="2203"/>
      <c r="H743" s="2203"/>
      <c r="I743" s="2203"/>
      <c r="J743" s="2203"/>
      <c r="K743" s="2471"/>
      <c r="L743" s="124"/>
    </row>
    <row r="744" spans="1:12" ht="15.75" x14ac:dyDescent="0.25">
      <c r="A744" s="2201"/>
      <c r="B744" s="2202"/>
      <c r="C744" s="2203"/>
      <c r="D744" s="258">
        <f t="shared" si="11"/>
        <v>0</v>
      </c>
      <c r="E744" s="2203"/>
      <c r="F744" s="2203"/>
      <c r="G744" s="2203"/>
      <c r="H744" s="2203"/>
      <c r="I744" s="2203"/>
      <c r="J744" s="2203"/>
      <c r="K744" s="2471"/>
      <c r="L744" s="124"/>
    </row>
    <row r="745" spans="1:12" ht="15.75" x14ac:dyDescent="0.25">
      <c r="A745" s="2201"/>
      <c r="B745" s="2202"/>
      <c r="C745" s="2203"/>
      <c r="D745" s="258">
        <f t="shared" si="11"/>
        <v>0</v>
      </c>
      <c r="E745" s="2203"/>
      <c r="F745" s="2203"/>
      <c r="G745" s="2203"/>
      <c r="H745" s="2203"/>
      <c r="I745" s="2203"/>
      <c r="J745" s="2203"/>
      <c r="K745" s="2471"/>
      <c r="L745" s="124"/>
    </row>
    <row r="746" spans="1:12" ht="15.75" x14ac:dyDescent="0.25">
      <c r="A746" s="2201"/>
      <c r="B746" s="2202"/>
      <c r="C746" s="2203"/>
      <c r="D746" s="258">
        <f t="shared" si="11"/>
        <v>0</v>
      </c>
      <c r="E746" s="2203"/>
      <c r="F746" s="2203"/>
      <c r="G746" s="2203"/>
      <c r="H746" s="2203"/>
      <c r="I746" s="2203"/>
      <c r="J746" s="2203"/>
      <c r="K746" s="2471"/>
      <c r="L746" s="124"/>
    </row>
    <row r="747" spans="1:12" ht="15.75" x14ac:dyDescent="0.25">
      <c r="A747" s="2201"/>
      <c r="B747" s="2202"/>
      <c r="C747" s="2203"/>
      <c r="D747" s="258">
        <f t="shared" si="11"/>
        <v>0</v>
      </c>
      <c r="E747" s="2203"/>
      <c r="F747" s="2203"/>
      <c r="G747" s="2203"/>
      <c r="H747" s="2203"/>
      <c r="I747" s="2203"/>
      <c r="J747" s="2203"/>
      <c r="K747" s="2471"/>
      <c r="L747" s="124"/>
    </row>
    <row r="748" spans="1:12" ht="15.75" x14ac:dyDescent="0.25">
      <c r="A748" s="2201"/>
      <c r="B748" s="2202"/>
      <c r="C748" s="2203"/>
      <c r="D748" s="258">
        <f t="shared" si="11"/>
        <v>0</v>
      </c>
      <c r="E748" s="2203"/>
      <c r="F748" s="2203"/>
      <c r="G748" s="2203"/>
      <c r="H748" s="2203"/>
      <c r="I748" s="2203"/>
      <c r="J748" s="2203"/>
      <c r="K748" s="2471"/>
      <c r="L748" s="124"/>
    </row>
    <row r="749" spans="1:12" ht="15.75" x14ac:dyDescent="0.25">
      <c r="A749" s="2201"/>
      <c r="B749" s="2202"/>
      <c r="C749" s="2203"/>
      <c r="D749" s="258">
        <f t="shared" si="11"/>
        <v>0</v>
      </c>
      <c r="E749" s="2203"/>
      <c r="F749" s="2203"/>
      <c r="G749" s="2203"/>
      <c r="H749" s="2203"/>
      <c r="I749" s="2203"/>
      <c r="J749" s="2203"/>
      <c r="K749" s="2471"/>
      <c r="L749" s="124"/>
    </row>
    <row r="750" spans="1:12" ht="15.75" x14ac:dyDescent="0.25">
      <c r="A750" s="2201"/>
      <c r="B750" s="2202"/>
      <c r="C750" s="2203"/>
      <c r="D750" s="258">
        <f t="shared" si="11"/>
        <v>0</v>
      </c>
      <c r="E750" s="2203"/>
      <c r="F750" s="2203"/>
      <c r="G750" s="2203"/>
      <c r="H750" s="2203"/>
      <c r="I750" s="2203"/>
      <c r="J750" s="2203"/>
      <c r="K750" s="2471"/>
      <c r="L750" s="124"/>
    </row>
    <row r="751" spans="1:12" ht="15.75" x14ac:dyDescent="0.25">
      <c r="A751" s="2201"/>
      <c r="B751" s="2202"/>
      <c r="C751" s="2203"/>
      <c r="D751" s="258">
        <f t="shared" si="11"/>
        <v>0</v>
      </c>
      <c r="E751" s="2203"/>
      <c r="F751" s="2203"/>
      <c r="G751" s="2203"/>
      <c r="H751" s="2203"/>
      <c r="I751" s="2203"/>
      <c r="J751" s="2203"/>
      <c r="K751" s="2471"/>
      <c r="L751" s="124"/>
    </row>
    <row r="752" spans="1:12" ht="15.75" x14ac:dyDescent="0.25">
      <c r="A752" s="2201"/>
      <c r="B752" s="2202"/>
      <c r="C752" s="2203"/>
      <c r="D752" s="258">
        <f t="shared" si="11"/>
        <v>0</v>
      </c>
      <c r="E752" s="2203"/>
      <c r="F752" s="2203"/>
      <c r="G752" s="2203"/>
      <c r="H752" s="2203"/>
      <c r="I752" s="2203"/>
      <c r="J752" s="2203"/>
      <c r="K752" s="2471"/>
      <c r="L752" s="124"/>
    </row>
    <row r="753" spans="1:12" ht="15.75" x14ac:dyDescent="0.25">
      <c r="A753" s="2201"/>
      <c r="B753" s="2202"/>
      <c r="C753" s="2203"/>
      <c r="D753" s="258">
        <f t="shared" si="11"/>
        <v>0</v>
      </c>
      <c r="E753" s="2203"/>
      <c r="F753" s="2203"/>
      <c r="G753" s="2203"/>
      <c r="H753" s="2203"/>
      <c r="I753" s="2203"/>
      <c r="J753" s="2203"/>
      <c r="K753" s="2471"/>
      <c r="L753" s="124"/>
    </row>
    <row r="754" spans="1:12" ht="15.75" x14ac:dyDescent="0.25">
      <c r="A754" s="2201"/>
      <c r="B754" s="2202"/>
      <c r="C754" s="2203"/>
      <c r="D754" s="258">
        <f t="shared" si="11"/>
        <v>0</v>
      </c>
      <c r="E754" s="2203"/>
      <c r="F754" s="2203"/>
      <c r="G754" s="2203"/>
      <c r="H754" s="2203"/>
      <c r="I754" s="2203"/>
      <c r="J754" s="2203"/>
      <c r="K754" s="2471"/>
      <c r="L754" s="124"/>
    </row>
    <row r="755" spans="1:12" ht="15.75" x14ac:dyDescent="0.25">
      <c r="A755" s="2201"/>
      <c r="B755" s="2202"/>
      <c r="C755" s="2203"/>
      <c r="D755" s="258">
        <f t="shared" si="11"/>
        <v>0</v>
      </c>
      <c r="E755" s="2203"/>
      <c r="F755" s="2203"/>
      <c r="G755" s="2203"/>
      <c r="H755" s="2203"/>
      <c r="I755" s="2203"/>
      <c r="J755" s="2203"/>
      <c r="K755" s="2471"/>
      <c r="L755" s="124"/>
    </row>
    <row r="756" spans="1:12" ht="15.75" x14ac:dyDescent="0.25">
      <c r="A756" s="2201"/>
      <c r="B756" s="2202"/>
      <c r="C756" s="2203"/>
      <c r="D756" s="258">
        <f t="shared" si="11"/>
        <v>0</v>
      </c>
      <c r="E756" s="2203"/>
      <c r="F756" s="2203"/>
      <c r="G756" s="2203"/>
      <c r="H756" s="2203"/>
      <c r="I756" s="2203"/>
      <c r="J756" s="2203"/>
      <c r="K756" s="2471"/>
      <c r="L756" s="124"/>
    </row>
    <row r="757" spans="1:12" ht="15.75" x14ac:dyDescent="0.25">
      <c r="A757" s="2201"/>
      <c r="B757" s="2202"/>
      <c r="C757" s="2203"/>
      <c r="D757" s="258">
        <f t="shared" si="11"/>
        <v>0</v>
      </c>
      <c r="E757" s="2203"/>
      <c r="F757" s="2203"/>
      <c r="G757" s="2203"/>
      <c r="H757" s="2203"/>
      <c r="I757" s="2203"/>
      <c r="J757" s="2203"/>
      <c r="K757" s="2471"/>
      <c r="L757" s="124"/>
    </row>
    <row r="758" spans="1:12" ht="15.75" x14ac:dyDescent="0.25">
      <c r="A758" s="2201"/>
      <c r="B758" s="2202"/>
      <c r="C758" s="2203"/>
      <c r="D758" s="258">
        <f t="shared" si="11"/>
        <v>0</v>
      </c>
      <c r="E758" s="2203"/>
      <c r="F758" s="2203"/>
      <c r="G758" s="2203"/>
      <c r="H758" s="2203"/>
      <c r="I758" s="2203"/>
      <c r="J758" s="2203"/>
      <c r="K758" s="2471"/>
      <c r="L758" s="124"/>
    </row>
    <row r="759" spans="1:12" ht="15.75" x14ac:dyDescent="0.25">
      <c r="A759" s="2201"/>
      <c r="B759" s="2202"/>
      <c r="C759" s="2203"/>
      <c r="D759" s="258">
        <f t="shared" si="11"/>
        <v>0</v>
      </c>
      <c r="E759" s="2203"/>
      <c r="F759" s="2203"/>
      <c r="G759" s="2203"/>
      <c r="H759" s="2203"/>
      <c r="I759" s="2203"/>
      <c r="J759" s="2203"/>
      <c r="K759" s="2471"/>
      <c r="L759" s="124"/>
    </row>
    <row r="760" spans="1:12" ht="15.75" x14ac:dyDescent="0.25">
      <c r="A760" s="2201"/>
      <c r="B760" s="2202"/>
      <c r="C760" s="2203"/>
      <c r="D760" s="258">
        <f t="shared" si="11"/>
        <v>0</v>
      </c>
      <c r="E760" s="2203"/>
      <c r="F760" s="2203"/>
      <c r="G760" s="2203"/>
      <c r="H760" s="2203"/>
      <c r="I760" s="2203"/>
      <c r="J760" s="2203"/>
      <c r="K760" s="2471"/>
      <c r="L760" s="124"/>
    </row>
    <row r="761" spans="1:12" ht="15.75" x14ac:dyDescent="0.25">
      <c r="A761" s="2201"/>
      <c r="B761" s="2202"/>
      <c r="C761" s="2203"/>
      <c r="D761" s="258">
        <f t="shared" si="11"/>
        <v>0</v>
      </c>
      <c r="E761" s="2203"/>
      <c r="F761" s="2203"/>
      <c r="G761" s="2203"/>
      <c r="H761" s="2203"/>
      <c r="I761" s="2203"/>
      <c r="J761" s="2203"/>
      <c r="K761" s="2471"/>
      <c r="L761" s="124"/>
    </row>
    <row r="762" spans="1:12" ht="15.75" x14ac:dyDescent="0.25">
      <c r="A762" s="2201"/>
      <c r="B762" s="2202"/>
      <c r="C762" s="2203"/>
      <c r="D762" s="258">
        <f t="shared" si="11"/>
        <v>0</v>
      </c>
      <c r="E762" s="2203"/>
      <c r="F762" s="2203"/>
      <c r="G762" s="2203"/>
      <c r="H762" s="2203"/>
      <c r="I762" s="2203"/>
      <c r="J762" s="2203"/>
      <c r="K762" s="2471"/>
      <c r="L762" s="124"/>
    </row>
    <row r="763" spans="1:12" ht="15.75" x14ac:dyDescent="0.25">
      <c r="A763" s="2201"/>
      <c r="B763" s="2202"/>
      <c r="C763" s="2203"/>
      <c r="D763" s="258">
        <f t="shared" si="11"/>
        <v>0</v>
      </c>
      <c r="E763" s="2203"/>
      <c r="F763" s="2203"/>
      <c r="G763" s="2203"/>
      <c r="H763" s="2203"/>
      <c r="I763" s="2203"/>
      <c r="J763" s="2203"/>
      <c r="K763" s="2471"/>
      <c r="L763" s="124"/>
    </row>
    <row r="764" spans="1:12" ht="15.75" x14ac:dyDescent="0.25">
      <c r="A764" s="2201"/>
      <c r="B764" s="2202"/>
      <c r="C764" s="2203"/>
      <c r="D764" s="258">
        <f t="shared" si="11"/>
        <v>0</v>
      </c>
      <c r="E764" s="2203"/>
      <c r="F764" s="2203"/>
      <c r="G764" s="2203"/>
      <c r="H764" s="2203"/>
      <c r="I764" s="2203"/>
      <c r="J764" s="2203"/>
      <c r="K764" s="2471"/>
      <c r="L764" s="124"/>
    </row>
    <row r="765" spans="1:12" ht="15.75" x14ac:dyDescent="0.25">
      <c r="A765" s="2201"/>
      <c r="B765" s="2202"/>
      <c r="C765" s="2203"/>
      <c r="D765" s="258">
        <f t="shared" si="11"/>
        <v>0</v>
      </c>
      <c r="E765" s="2203"/>
      <c r="F765" s="2203"/>
      <c r="G765" s="2203"/>
      <c r="H765" s="2203"/>
      <c r="I765" s="2203"/>
      <c r="J765" s="2203"/>
      <c r="K765" s="2471"/>
      <c r="L765" s="124"/>
    </row>
    <row r="766" spans="1:12" ht="15.75" x14ac:dyDescent="0.25">
      <c r="A766" s="2201"/>
      <c r="B766" s="2202"/>
      <c r="C766" s="2203"/>
      <c r="D766" s="258">
        <f t="shared" si="11"/>
        <v>0</v>
      </c>
      <c r="E766" s="2203"/>
      <c r="F766" s="2203"/>
      <c r="G766" s="2203"/>
      <c r="H766" s="2203"/>
      <c r="I766" s="2203"/>
      <c r="J766" s="2203"/>
      <c r="K766" s="2471"/>
      <c r="L766" s="124"/>
    </row>
    <row r="767" spans="1:12" ht="15.75" x14ac:dyDescent="0.25">
      <c r="A767" s="2201"/>
      <c r="B767" s="2202"/>
      <c r="C767" s="2203"/>
      <c r="D767" s="258">
        <f t="shared" si="11"/>
        <v>0</v>
      </c>
      <c r="E767" s="2203"/>
      <c r="F767" s="2203"/>
      <c r="G767" s="2203"/>
      <c r="H767" s="2203"/>
      <c r="I767" s="2203"/>
      <c r="J767" s="2203"/>
      <c r="K767" s="2471"/>
      <c r="L767" s="124"/>
    </row>
    <row r="768" spans="1:12" ht="15.75" x14ac:dyDescent="0.25">
      <c r="A768" s="2201"/>
      <c r="B768" s="2202"/>
      <c r="C768" s="2203"/>
      <c r="D768" s="258">
        <f t="shared" si="11"/>
        <v>0</v>
      </c>
      <c r="E768" s="2203"/>
      <c r="F768" s="2203"/>
      <c r="G768" s="2203"/>
      <c r="H768" s="2203"/>
      <c r="I768" s="2203"/>
      <c r="J768" s="2203"/>
      <c r="K768" s="2471"/>
      <c r="L768" s="124"/>
    </row>
    <row r="769" spans="1:12" ht="15.75" x14ac:dyDescent="0.25">
      <c r="A769" s="2201"/>
      <c r="B769" s="2202"/>
      <c r="C769" s="2203"/>
      <c r="D769" s="258">
        <f t="shared" si="11"/>
        <v>0</v>
      </c>
      <c r="E769" s="2203"/>
      <c r="F769" s="2203"/>
      <c r="G769" s="2203"/>
      <c r="H769" s="2203"/>
      <c r="I769" s="2203"/>
      <c r="J769" s="2203"/>
      <c r="K769" s="2471"/>
      <c r="L769" s="124"/>
    </row>
    <row r="770" spans="1:12" ht="15.75" x14ac:dyDescent="0.25">
      <c r="A770" s="2201"/>
      <c r="B770" s="2202"/>
      <c r="C770" s="2203"/>
      <c r="D770" s="258">
        <f t="shared" si="11"/>
        <v>0</v>
      </c>
      <c r="E770" s="2203"/>
      <c r="F770" s="2203"/>
      <c r="G770" s="2203"/>
      <c r="H770" s="2203"/>
      <c r="I770" s="2203"/>
      <c r="J770" s="2203"/>
      <c r="K770" s="2471"/>
      <c r="L770" s="124"/>
    </row>
    <row r="771" spans="1:12" ht="15.75" x14ac:dyDescent="0.25">
      <c r="A771" s="2201"/>
      <c r="B771" s="2202"/>
      <c r="C771" s="2203"/>
      <c r="D771" s="258">
        <f t="shared" si="11"/>
        <v>0</v>
      </c>
      <c r="E771" s="2203"/>
      <c r="F771" s="2203"/>
      <c r="G771" s="2203"/>
      <c r="H771" s="2203"/>
      <c r="I771" s="2203"/>
      <c r="J771" s="2203"/>
      <c r="K771" s="2471"/>
      <c r="L771" s="124"/>
    </row>
    <row r="772" spans="1:12" ht="15.75" x14ac:dyDescent="0.25">
      <c r="A772" s="2201"/>
      <c r="B772" s="2202"/>
      <c r="C772" s="2203"/>
      <c r="D772" s="258">
        <f t="shared" si="11"/>
        <v>0</v>
      </c>
      <c r="E772" s="2203"/>
      <c r="F772" s="2203"/>
      <c r="G772" s="2203"/>
      <c r="H772" s="2203"/>
      <c r="I772" s="2203"/>
      <c r="J772" s="2203"/>
      <c r="K772" s="2471"/>
      <c r="L772" s="124"/>
    </row>
    <row r="773" spans="1:12" ht="15.75" x14ac:dyDescent="0.25">
      <c r="A773" s="2201"/>
      <c r="B773" s="2202"/>
      <c r="C773" s="2203"/>
      <c r="D773" s="258">
        <f t="shared" si="11"/>
        <v>0</v>
      </c>
      <c r="E773" s="2203"/>
      <c r="F773" s="2203"/>
      <c r="G773" s="2203"/>
      <c r="H773" s="2203"/>
      <c r="I773" s="2203"/>
      <c r="J773" s="2203"/>
      <c r="K773" s="2471"/>
      <c r="L773" s="124"/>
    </row>
    <row r="774" spans="1:12" ht="15.75" x14ac:dyDescent="0.25">
      <c r="A774" s="2201"/>
      <c r="B774" s="2202"/>
      <c r="C774" s="2203"/>
      <c r="D774" s="258">
        <f t="shared" si="11"/>
        <v>0</v>
      </c>
      <c r="E774" s="2203"/>
      <c r="F774" s="2203"/>
      <c r="G774" s="2203"/>
      <c r="H774" s="2203"/>
      <c r="I774" s="2203"/>
      <c r="J774" s="2203"/>
      <c r="K774" s="2471"/>
      <c r="L774" s="124"/>
    </row>
    <row r="775" spans="1:12" ht="15.75" x14ac:dyDescent="0.25">
      <c r="A775" s="2201"/>
      <c r="B775" s="2202"/>
      <c r="C775" s="2203"/>
      <c r="D775" s="258">
        <f>+C775*(100-E775)/100</f>
        <v>0</v>
      </c>
      <c r="E775" s="2203"/>
      <c r="F775" s="2203"/>
      <c r="G775" s="2203"/>
      <c r="H775" s="2203"/>
      <c r="I775" s="2203"/>
      <c r="J775" s="2203"/>
      <c r="K775" s="2471"/>
      <c r="L775" s="124"/>
    </row>
    <row r="776" spans="1:12" ht="15.75" x14ac:dyDescent="0.25">
      <c r="A776" s="2201"/>
      <c r="B776" s="2202"/>
      <c r="C776" s="2203"/>
      <c r="D776" s="258">
        <f>+C776*(100-E776)/100</f>
        <v>0</v>
      </c>
      <c r="E776" s="2203"/>
      <c r="F776" s="2203"/>
      <c r="G776" s="2203"/>
      <c r="H776" s="2203"/>
      <c r="I776" s="2203"/>
      <c r="J776" s="2203"/>
      <c r="K776" s="2471"/>
      <c r="L776" s="124"/>
    </row>
    <row r="777" spans="1:12" ht="15.75" x14ac:dyDescent="0.25">
      <c r="A777" s="2201"/>
      <c r="B777" s="2202"/>
      <c r="C777" s="2203"/>
      <c r="D777" s="258">
        <f>+C777*(100-E777)/100</f>
        <v>0</v>
      </c>
      <c r="E777" s="2203"/>
      <c r="F777" s="2203"/>
      <c r="G777" s="2203"/>
      <c r="H777" s="2203"/>
      <c r="I777" s="2203"/>
      <c r="J777" s="2203"/>
      <c r="K777" s="2471"/>
      <c r="L777" s="124"/>
    </row>
    <row r="778" spans="1:12" ht="15.75" x14ac:dyDescent="0.25">
      <c r="A778" s="2201"/>
      <c r="B778" s="2202"/>
      <c r="C778" s="2203"/>
      <c r="D778" s="258">
        <f>+C778*(100-E778)/100</f>
        <v>0</v>
      </c>
      <c r="E778" s="2203"/>
      <c r="F778" s="2203"/>
      <c r="G778" s="2203"/>
      <c r="H778" s="2203"/>
      <c r="I778" s="2203"/>
      <c r="J778" s="2203"/>
      <c r="K778" s="2471"/>
      <c r="L778" s="124"/>
    </row>
    <row r="779" spans="1:12" ht="15.75" x14ac:dyDescent="0.25">
      <c r="A779" s="2201"/>
      <c r="B779" s="2202"/>
      <c r="C779" s="2203"/>
      <c r="D779" s="258">
        <f>+C779*(100-E779)/100</f>
        <v>0</v>
      </c>
      <c r="E779" s="2203"/>
      <c r="F779" s="2203"/>
      <c r="G779" s="2203"/>
      <c r="H779" s="2203"/>
      <c r="I779" s="2203"/>
      <c r="J779" s="2203"/>
      <c r="K779" s="2471"/>
      <c r="L779" s="124"/>
    </row>
  </sheetData>
  <autoFilter ref="B6:K6"/>
  <mergeCells count="30">
    <mergeCell ref="C7:J7"/>
    <mergeCell ref="C17:J17"/>
    <mergeCell ref="C16:J16"/>
    <mergeCell ref="C12:J12"/>
    <mergeCell ref="C4:F4"/>
    <mergeCell ref="I4:J4"/>
    <mergeCell ref="C36:J36"/>
    <mergeCell ref="C32:J32"/>
    <mergeCell ref="A11:A12"/>
    <mergeCell ref="C10:J10"/>
    <mergeCell ref="C30:J30"/>
    <mergeCell ref="C20:J20"/>
    <mergeCell ref="C15:J15"/>
    <mergeCell ref="A1:L1"/>
    <mergeCell ref="A2:B2"/>
    <mergeCell ref="C2:F2"/>
    <mergeCell ref="I2:J2"/>
    <mergeCell ref="K2:L2"/>
    <mergeCell ref="G2:H4"/>
    <mergeCell ref="K4:L4"/>
    <mergeCell ref="K5:L5"/>
    <mergeCell ref="K3:L3"/>
    <mergeCell ref="A3:B3"/>
    <mergeCell ref="C3:F3"/>
    <mergeCell ref="I3:J3"/>
    <mergeCell ref="A4:B4"/>
    <mergeCell ref="A5:B5"/>
    <mergeCell ref="C5:F5"/>
    <mergeCell ref="G5:H5"/>
    <mergeCell ref="I5:J5"/>
  </mergeCell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tabColor rgb="FFFFFF00"/>
  </sheetPr>
  <dimension ref="A1:Q771"/>
  <sheetViews>
    <sheetView workbookViewId="0">
      <pane ySplit="6" topLeftCell="A46" activePane="bottomLeft" state="frozen"/>
      <selection activeCell="C163" sqref="C163:J163"/>
      <selection pane="bottomLeft" activeCell="H58" sqref="H58"/>
    </sheetView>
  </sheetViews>
  <sheetFormatPr defaultRowHeight="12.75" x14ac:dyDescent="0.2"/>
  <cols>
    <col min="1" max="1" width="11.28515625" style="2127" bestFit="1" customWidth="1"/>
    <col min="2" max="2" width="10.42578125" style="2127" customWidth="1"/>
    <col min="3" max="10" width="12.85546875" style="2127" customWidth="1"/>
    <col min="11" max="11" width="12.85546875" style="3103" customWidth="1"/>
    <col min="12" max="12" width="48.5703125" style="3103" customWidth="1"/>
    <col min="13" max="16384" width="9.140625" style="2127"/>
  </cols>
  <sheetData>
    <row r="1" spans="1:17" s="2120" customFormat="1" ht="30.75" customHeight="1" thickTop="1" x14ac:dyDescent="0.25">
      <c r="A1" s="4251" t="s">
        <v>3270</v>
      </c>
      <c r="B1" s="4252"/>
      <c r="C1" s="4252"/>
      <c r="D1" s="4252"/>
      <c r="E1" s="4252"/>
      <c r="F1" s="4252"/>
      <c r="G1" s="4252"/>
      <c r="H1" s="4252"/>
      <c r="I1" s="4252"/>
      <c r="J1" s="4252"/>
      <c r="K1" s="4252"/>
      <c r="L1" s="4253"/>
      <c r="M1" s="2119"/>
    </row>
    <row r="2" spans="1:17" s="2123" customFormat="1" ht="20.25" customHeight="1" x14ac:dyDescent="0.25">
      <c r="A2" s="4254" t="s">
        <v>259</v>
      </c>
      <c r="B2" s="4255"/>
      <c r="C2" s="4090">
        <f>+(25+145+58)*25</f>
        <v>5700</v>
      </c>
      <c r="D2" s="4091"/>
      <c r="E2" s="4091"/>
      <c r="F2" s="4092"/>
      <c r="G2" s="3571" t="s">
        <v>4029</v>
      </c>
      <c r="H2" s="3572"/>
      <c r="I2" s="4256" t="s">
        <v>260</v>
      </c>
      <c r="J2" s="4257"/>
      <c r="K2" s="4258" t="s">
        <v>499</v>
      </c>
      <c r="L2" s="4259"/>
      <c r="M2" s="2122"/>
    </row>
    <row r="3" spans="1:17" s="2123" customFormat="1" ht="20.25" customHeight="1" x14ac:dyDescent="0.25">
      <c r="A3" s="4254" t="s">
        <v>261</v>
      </c>
      <c r="B3" s="4255"/>
      <c r="C3" s="4090" t="s">
        <v>272</v>
      </c>
      <c r="D3" s="4091"/>
      <c r="E3" s="4091"/>
      <c r="F3" s="4092"/>
      <c r="G3" s="4262" t="s">
        <v>383</v>
      </c>
      <c r="H3" s="4263"/>
      <c r="I3" s="4256" t="s">
        <v>262</v>
      </c>
      <c r="J3" s="4257"/>
      <c r="K3" s="4258" t="s">
        <v>1674</v>
      </c>
      <c r="L3" s="4259"/>
      <c r="M3" s="2122"/>
    </row>
    <row r="4" spans="1:17" s="2123" customFormat="1" ht="20.25" customHeight="1" x14ac:dyDescent="0.25">
      <c r="A4" s="4254" t="s">
        <v>263</v>
      </c>
      <c r="B4" s="4255"/>
      <c r="C4" s="4090" t="s">
        <v>4622</v>
      </c>
      <c r="D4" s="4091"/>
      <c r="E4" s="4091"/>
      <c r="F4" s="4092"/>
      <c r="G4" s="4281"/>
      <c r="H4" s="4282"/>
      <c r="I4" s="4256" t="s">
        <v>264</v>
      </c>
      <c r="J4" s="4257"/>
      <c r="K4" s="4277" t="s">
        <v>4445</v>
      </c>
      <c r="L4" s="4278"/>
      <c r="M4" s="2122"/>
    </row>
    <row r="5" spans="1:17" s="2123" customFormat="1" ht="60.75" customHeight="1" thickBot="1" x14ac:dyDescent="0.3">
      <c r="A5" s="4267" t="s">
        <v>265</v>
      </c>
      <c r="B5" s="4268"/>
      <c r="C5" s="4269" t="s">
        <v>4623</v>
      </c>
      <c r="D5" s="4270"/>
      <c r="E5" s="4270"/>
      <c r="F5" s="4271"/>
      <c r="G5" s="4272"/>
      <c r="H5" s="4273"/>
      <c r="I5" s="4256" t="s">
        <v>397</v>
      </c>
      <c r="J5" s="4257"/>
      <c r="K5" s="4279" t="s">
        <v>3908</v>
      </c>
      <c r="L5" s="4280"/>
      <c r="M5" s="2122"/>
    </row>
    <row r="6" spans="1:17" s="2128" customFormat="1" ht="43.5" customHeight="1" thickTop="1" thickBot="1" x14ac:dyDescent="0.3">
      <c r="A6" s="2124" t="s">
        <v>1</v>
      </c>
      <c r="B6" s="2125" t="s">
        <v>0</v>
      </c>
      <c r="C6" s="2125" t="s">
        <v>2</v>
      </c>
      <c r="D6" s="2125" t="s">
        <v>3</v>
      </c>
      <c r="E6" s="2125" t="s">
        <v>4</v>
      </c>
      <c r="F6" s="2125" t="s">
        <v>5</v>
      </c>
      <c r="G6" s="2125" t="s">
        <v>6</v>
      </c>
      <c r="H6" s="2125" t="s">
        <v>7</v>
      </c>
      <c r="I6" s="2125" t="s">
        <v>8</v>
      </c>
      <c r="J6" s="2125" t="s">
        <v>9</v>
      </c>
      <c r="K6" s="2744" t="s">
        <v>3817</v>
      </c>
      <c r="L6" s="2126" t="s">
        <v>10</v>
      </c>
      <c r="M6" s="2127"/>
      <c r="N6" s="2127"/>
      <c r="O6" s="2127"/>
      <c r="P6" s="2127"/>
      <c r="Q6" s="2127"/>
    </row>
    <row r="7" spans="1:17" ht="101.25" customHeight="1" thickTop="1" x14ac:dyDescent="0.2">
      <c r="A7" s="2129">
        <v>43781</v>
      </c>
      <c r="B7" s="2130" t="s">
        <v>62</v>
      </c>
      <c r="C7" s="4274" t="s">
        <v>3280</v>
      </c>
      <c r="D7" s="4275"/>
      <c r="E7" s="4275"/>
      <c r="F7" s="4275"/>
      <c r="G7" s="4275"/>
      <c r="H7" s="4275"/>
      <c r="I7" s="4275"/>
      <c r="J7" s="4276"/>
      <c r="K7" s="2831" t="s">
        <v>3839</v>
      </c>
      <c r="L7" s="2131" t="s">
        <v>3281</v>
      </c>
    </row>
    <row r="8" spans="1:17" ht="15.75" x14ac:dyDescent="0.2">
      <c r="A8" s="2132">
        <v>43789</v>
      </c>
      <c r="B8" s="2133" t="s">
        <v>12</v>
      </c>
      <c r="C8" s="2134">
        <v>230</v>
      </c>
      <c r="D8" s="2135">
        <f t="shared" ref="D8:D77" si="0">+C8*(100-E8)/100</f>
        <v>216.2</v>
      </c>
      <c r="E8" s="2134">
        <v>6</v>
      </c>
      <c r="F8" s="2134" t="s">
        <v>159</v>
      </c>
      <c r="G8" s="2134">
        <v>140</v>
      </c>
      <c r="H8" s="2134"/>
      <c r="I8" s="2134"/>
      <c r="J8" s="2134"/>
      <c r="K8" s="3231"/>
      <c r="L8" s="3240" t="s">
        <v>3324</v>
      </c>
    </row>
    <row r="9" spans="1:17" ht="15.75" x14ac:dyDescent="0.2">
      <c r="A9" s="2132">
        <v>43805</v>
      </c>
      <c r="B9" s="2133" t="s">
        <v>186</v>
      </c>
      <c r="C9" s="2134"/>
      <c r="D9" s="2135"/>
      <c r="E9" s="2134"/>
      <c r="F9" s="2134"/>
      <c r="G9" s="2134"/>
      <c r="H9" s="2134"/>
      <c r="I9" s="2134"/>
      <c r="J9" s="2134">
        <v>1757</v>
      </c>
      <c r="K9" s="3231"/>
      <c r="L9" s="3240" t="s">
        <v>3302</v>
      </c>
    </row>
    <row r="10" spans="1:17" ht="15.75" x14ac:dyDescent="0.2">
      <c r="A10" s="2132">
        <v>43815</v>
      </c>
      <c r="B10" s="2133" t="s">
        <v>26</v>
      </c>
      <c r="C10" s="4264" t="s">
        <v>3323</v>
      </c>
      <c r="D10" s="4265"/>
      <c r="E10" s="4265"/>
      <c r="F10" s="4265"/>
      <c r="G10" s="4265"/>
      <c r="H10" s="4265"/>
      <c r="I10" s="4265"/>
      <c r="J10" s="4266"/>
      <c r="K10" s="3233"/>
      <c r="L10" s="3240"/>
    </row>
    <row r="11" spans="1:17" ht="15.75" x14ac:dyDescent="0.2">
      <c r="A11" s="4260">
        <v>43817</v>
      </c>
      <c r="B11" s="2133" t="s">
        <v>12</v>
      </c>
      <c r="C11" s="2134">
        <v>220</v>
      </c>
      <c r="D11" s="2135">
        <f t="shared" si="0"/>
        <v>132</v>
      </c>
      <c r="E11" s="2135">
        <v>40</v>
      </c>
      <c r="F11" s="2134" t="s">
        <v>159</v>
      </c>
      <c r="G11" s="2134">
        <v>130</v>
      </c>
      <c r="H11" s="2134"/>
      <c r="I11" s="2134"/>
      <c r="J11" s="2134"/>
      <c r="K11" s="3231"/>
      <c r="L11" s="3240" t="s">
        <v>3325</v>
      </c>
    </row>
    <row r="12" spans="1:17" ht="15.75" x14ac:dyDescent="0.2">
      <c r="A12" s="4261"/>
      <c r="B12" s="2133" t="s">
        <v>186</v>
      </c>
      <c r="C12" s="2134"/>
      <c r="D12" s="2135"/>
      <c r="E12" s="2134"/>
      <c r="F12" s="2134"/>
      <c r="G12" s="2134"/>
      <c r="H12" s="2134"/>
      <c r="I12" s="2134"/>
      <c r="J12" s="2134">
        <v>2035</v>
      </c>
      <c r="K12" s="3231"/>
      <c r="L12" s="3240" t="s">
        <v>3330</v>
      </c>
    </row>
    <row r="13" spans="1:17" ht="15.75" x14ac:dyDescent="0.2">
      <c r="A13" s="2132">
        <v>43826</v>
      </c>
      <c r="B13" s="2133" t="s">
        <v>186</v>
      </c>
      <c r="C13" s="2134"/>
      <c r="D13" s="2135" t="s">
        <v>301</v>
      </c>
      <c r="E13" s="2134"/>
      <c r="F13" s="2134"/>
      <c r="G13" s="2134"/>
      <c r="H13" s="2134"/>
      <c r="I13" s="2134"/>
      <c r="J13" s="2134">
        <v>2200</v>
      </c>
      <c r="K13" s="3231"/>
      <c r="L13" s="3240" t="s">
        <v>3358</v>
      </c>
    </row>
    <row r="14" spans="1:17" ht="15.75" x14ac:dyDescent="0.2">
      <c r="A14" s="2132">
        <v>43845</v>
      </c>
      <c r="B14" s="2133" t="s">
        <v>14</v>
      </c>
      <c r="C14" s="4090" t="s">
        <v>1337</v>
      </c>
      <c r="D14" s="4091"/>
      <c r="E14" s="4091"/>
      <c r="F14" s="4091"/>
      <c r="G14" s="4091"/>
      <c r="H14" s="4091"/>
      <c r="I14" s="4091"/>
      <c r="J14" s="4092"/>
      <c r="K14" s="3232"/>
      <c r="L14" s="2219"/>
    </row>
    <row r="15" spans="1:17" ht="15.75" x14ac:dyDescent="0.2">
      <c r="A15" s="2132">
        <v>43868</v>
      </c>
      <c r="B15" s="2133" t="s">
        <v>26</v>
      </c>
      <c r="C15" s="4264" t="s">
        <v>2762</v>
      </c>
      <c r="D15" s="4265"/>
      <c r="E15" s="4265"/>
      <c r="F15" s="4265"/>
      <c r="G15" s="4265"/>
      <c r="H15" s="4265"/>
      <c r="I15" s="4265"/>
      <c r="J15" s="4266"/>
      <c r="K15" s="3233"/>
      <c r="L15" s="2219"/>
    </row>
    <row r="16" spans="1:17" ht="15.75" x14ac:dyDescent="0.2">
      <c r="A16" s="2270">
        <v>43883</v>
      </c>
      <c r="B16" s="2194" t="s">
        <v>12</v>
      </c>
      <c r="C16" s="2195">
        <v>71</v>
      </c>
      <c r="D16" s="2196">
        <f t="shared" si="0"/>
        <v>39.049999999999997</v>
      </c>
      <c r="E16" s="2195">
        <v>45</v>
      </c>
      <c r="F16" s="2195" t="s">
        <v>159</v>
      </c>
      <c r="G16" s="2195">
        <v>150</v>
      </c>
      <c r="H16" s="2195"/>
      <c r="I16" s="2195"/>
      <c r="J16" s="2195"/>
      <c r="K16" s="2745"/>
      <c r="L16" s="3211" t="s">
        <v>3442</v>
      </c>
    </row>
    <row r="17" spans="1:12" ht="15.75" x14ac:dyDescent="0.2">
      <c r="A17" s="2132">
        <v>43897</v>
      </c>
      <c r="B17" s="2133" t="s">
        <v>14</v>
      </c>
      <c r="C17" s="4264" t="s">
        <v>247</v>
      </c>
      <c r="D17" s="4265"/>
      <c r="E17" s="4265"/>
      <c r="F17" s="4265"/>
      <c r="G17" s="4265"/>
      <c r="H17" s="4265"/>
      <c r="I17" s="4265"/>
      <c r="J17" s="4266"/>
      <c r="K17" s="3233"/>
      <c r="L17" s="2219"/>
    </row>
    <row r="18" spans="1:12" ht="15.75" x14ac:dyDescent="0.2">
      <c r="A18" s="4260">
        <v>43904</v>
      </c>
      <c r="B18" s="2133" t="s">
        <v>12</v>
      </c>
      <c r="C18" s="2134">
        <v>125</v>
      </c>
      <c r="D18" s="2135">
        <f t="shared" si="0"/>
        <v>68.75</v>
      </c>
      <c r="E18" s="2134">
        <v>45</v>
      </c>
      <c r="F18" s="2134" t="s">
        <v>159</v>
      </c>
      <c r="G18" s="2134">
        <v>120</v>
      </c>
      <c r="H18" s="2134"/>
      <c r="I18" s="2134"/>
      <c r="J18" s="2134"/>
      <c r="K18" s="3231"/>
      <c r="L18" s="2219" t="s">
        <v>3487</v>
      </c>
    </row>
    <row r="19" spans="1:12" ht="15.75" x14ac:dyDescent="0.2">
      <c r="A19" s="4261"/>
      <c r="B19" s="268" t="s">
        <v>186</v>
      </c>
      <c r="C19" s="2134"/>
      <c r="D19" s="2135"/>
      <c r="E19" s="2134"/>
      <c r="F19" s="2134"/>
      <c r="G19" s="2134"/>
      <c r="H19" s="4090" t="s">
        <v>3488</v>
      </c>
      <c r="I19" s="4092"/>
      <c r="J19" s="2134"/>
      <c r="K19" s="3231"/>
      <c r="L19" s="2219" t="s">
        <v>3489</v>
      </c>
    </row>
    <row r="20" spans="1:12" ht="15.75" x14ac:dyDescent="0.2">
      <c r="A20" s="2414">
        <v>43920</v>
      </c>
      <c r="B20" s="2333" t="s">
        <v>4</v>
      </c>
      <c r="C20" s="2334"/>
      <c r="D20" s="2335"/>
      <c r="E20" s="2334">
        <v>45</v>
      </c>
      <c r="F20" s="2334"/>
      <c r="G20" s="2334"/>
      <c r="H20" s="2334"/>
      <c r="I20" s="2334"/>
      <c r="J20" s="2334"/>
      <c r="K20" s="3236"/>
      <c r="L20" s="3238"/>
    </row>
    <row r="21" spans="1:12" ht="15.75" x14ac:dyDescent="0.2">
      <c r="A21" s="2414">
        <v>43951</v>
      </c>
      <c r="B21" s="2333" t="s">
        <v>4</v>
      </c>
      <c r="C21" s="2334"/>
      <c r="D21" s="2335"/>
      <c r="E21" s="2334">
        <v>50</v>
      </c>
      <c r="F21" s="2334"/>
      <c r="G21" s="2334"/>
      <c r="H21" s="2334"/>
      <c r="I21" s="2334"/>
      <c r="J21" s="2334"/>
      <c r="K21" s="3236"/>
      <c r="L21" s="3238"/>
    </row>
    <row r="22" spans="1:12" ht="15.75" x14ac:dyDescent="0.2">
      <c r="A22" s="2414">
        <v>43981</v>
      </c>
      <c r="B22" s="2333" t="s">
        <v>4</v>
      </c>
      <c r="C22" s="2334"/>
      <c r="D22" s="2335"/>
      <c r="E22" s="2334">
        <v>50</v>
      </c>
      <c r="F22" s="2334"/>
      <c r="G22" s="2334"/>
      <c r="H22" s="2334"/>
      <c r="I22" s="2334"/>
      <c r="J22" s="2334"/>
      <c r="K22" s="3236"/>
      <c r="L22" s="3238"/>
    </row>
    <row r="23" spans="1:12" ht="15.75" x14ac:dyDescent="0.2">
      <c r="A23" s="2414">
        <v>44012</v>
      </c>
      <c r="B23" s="2333" t="s">
        <v>4</v>
      </c>
      <c r="C23" s="2334"/>
      <c r="D23" s="2335"/>
      <c r="E23" s="2334">
        <v>50</v>
      </c>
      <c r="F23" s="2334"/>
      <c r="G23" s="2334"/>
      <c r="H23" s="2334"/>
      <c r="I23" s="2334"/>
      <c r="J23" s="2334"/>
      <c r="K23" s="3236"/>
      <c r="L23" s="3238"/>
    </row>
    <row r="24" spans="1:12" ht="15.75" x14ac:dyDescent="0.2">
      <c r="A24" s="2270">
        <v>44013</v>
      </c>
      <c r="B24" s="2194" t="s">
        <v>12</v>
      </c>
      <c r="C24" s="2195">
        <v>88</v>
      </c>
      <c r="D24" s="2196">
        <f t="shared" si="0"/>
        <v>44</v>
      </c>
      <c r="E24" s="2195">
        <v>50</v>
      </c>
      <c r="F24" s="2195"/>
      <c r="G24" s="2195">
        <v>140</v>
      </c>
      <c r="H24" s="2195"/>
      <c r="I24" s="2195"/>
      <c r="J24" s="2195"/>
      <c r="K24" s="2745"/>
      <c r="L24" s="3211" t="s">
        <v>22</v>
      </c>
    </row>
    <row r="25" spans="1:12" ht="15.75" x14ac:dyDescent="0.2">
      <c r="A25" s="2132">
        <v>44041</v>
      </c>
      <c r="B25" s="2133" t="s">
        <v>12</v>
      </c>
      <c r="C25" s="2134">
        <v>107</v>
      </c>
      <c r="D25" s="2135">
        <f t="shared" si="0"/>
        <v>53.5</v>
      </c>
      <c r="E25" s="2134">
        <v>50</v>
      </c>
      <c r="F25" s="2134"/>
      <c r="G25" s="2134">
        <v>140</v>
      </c>
      <c r="H25" s="2134"/>
      <c r="I25" s="2134"/>
      <c r="J25" s="2134"/>
      <c r="K25" s="3231"/>
      <c r="L25" s="2219" t="s">
        <v>2710</v>
      </c>
    </row>
    <row r="26" spans="1:12" ht="15.75" x14ac:dyDescent="0.2">
      <c r="A26" s="2414">
        <v>44042</v>
      </c>
      <c r="B26" s="2333" t="s">
        <v>4</v>
      </c>
      <c r="C26" s="2334"/>
      <c r="D26" s="2335"/>
      <c r="E26" s="2334">
        <v>50</v>
      </c>
      <c r="F26" s="2334"/>
      <c r="G26" s="2334"/>
      <c r="H26" s="2334"/>
      <c r="I26" s="2334"/>
      <c r="J26" s="2334"/>
      <c r="K26" s="3236"/>
      <c r="L26" s="3238"/>
    </row>
    <row r="27" spans="1:12" ht="15.75" x14ac:dyDescent="0.2">
      <c r="A27" s="2132">
        <v>44061</v>
      </c>
      <c r="B27" s="2133" t="s">
        <v>186</v>
      </c>
      <c r="C27" s="2134"/>
      <c r="D27" s="2135">
        <f t="shared" si="0"/>
        <v>0</v>
      </c>
      <c r="E27" s="2134"/>
      <c r="F27" s="2134"/>
      <c r="G27" s="2134"/>
      <c r="H27" s="2134"/>
      <c r="I27" s="2134" t="s">
        <v>301</v>
      </c>
      <c r="J27" s="2134">
        <v>2750</v>
      </c>
      <c r="K27" s="3231"/>
      <c r="L27" s="3240" t="s">
        <v>3876</v>
      </c>
    </row>
    <row r="28" spans="1:12" ht="74.25" customHeight="1" x14ac:dyDescent="0.2">
      <c r="A28" s="2129">
        <v>44069</v>
      </c>
      <c r="B28" s="2130" t="s">
        <v>23</v>
      </c>
      <c r="C28" s="4274" t="s">
        <v>3907</v>
      </c>
      <c r="D28" s="4275"/>
      <c r="E28" s="4275"/>
      <c r="F28" s="4275"/>
      <c r="G28" s="4275"/>
      <c r="H28" s="4275"/>
      <c r="I28" s="4275"/>
      <c r="J28" s="4276"/>
      <c r="K28" s="2894" t="s">
        <v>3076</v>
      </c>
      <c r="L28" s="2250" t="s">
        <v>3909</v>
      </c>
    </row>
    <row r="29" spans="1:12" ht="15.75" x14ac:dyDescent="0.2">
      <c r="A29" s="2132">
        <v>44072</v>
      </c>
      <c r="B29" s="2133" t="s">
        <v>12</v>
      </c>
      <c r="C29" s="2134">
        <v>110</v>
      </c>
      <c r="D29" s="2135">
        <f t="shared" si="0"/>
        <v>55</v>
      </c>
      <c r="E29" s="2134">
        <v>50</v>
      </c>
      <c r="F29" s="2134" t="s">
        <v>159</v>
      </c>
      <c r="G29" s="2134">
        <v>130</v>
      </c>
      <c r="H29" s="2134"/>
      <c r="I29" s="2134"/>
      <c r="J29" s="2134"/>
      <c r="K29" s="3231"/>
      <c r="L29" s="2219" t="s">
        <v>3904</v>
      </c>
    </row>
    <row r="30" spans="1:12" ht="15.75" x14ac:dyDescent="0.2">
      <c r="A30" s="2414">
        <v>44073</v>
      </c>
      <c r="B30" s="2333" t="s">
        <v>4</v>
      </c>
      <c r="C30" s="2334"/>
      <c r="D30" s="2335"/>
      <c r="E30" s="2334">
        <v>50</v>
      </c>
      <c r="F30" s="2334"/>
      <c r="G30" s="2334"/>
      <c r="H30" s="2334"/>
      <c r="I30" s="2334"/>
      <c r="J30" s="2334"/>
      <c r="K30" s="3236"/>
      <c r="L30" s="3238"/>
    </row>
    <row r="31" spans="1:12" ht="15.75" x14ac:dyDescent="0.2">
      <c r="A31" s="2132">
        <v>44076</v>
      </c>
      <c r="B31" s="2133" t="s">
        <v>186</v>
      </c>
      <c r="C31" s="2134"/>
      <c r="D31" s="2135" t="s">
        <v>301</v>
      </c>
      <c r="E31" s="2134"/>
      <c r="F31" s="2134"/>
      <c r="G31" s="2134"/>
      <c r="H31" s="2134">
        <v>2575</v>
      </c>
      <c r="I31" s="2134">
        <v>100</v>
      </c>
      <c r="J31" s="2134"/>
      <c r="K31" s="3231"/>
      <c r="L31" s="2219"/>
    </row>
    <row r="32" spans="1:12" ht="15.75" x14ac:dyDescent="0.2">
      <c r="A32" s="2132">
        <v>44088</v>
      </c>
      <c r="B32" s="2133" t="s">
        <v>186</v>
      </c>
      <c r="C32" s="2134"/>
      <c r="D32" s="2135">
        <f t="shared" si="0"/>
        <v>0</v>
      </c>
      <c r="E32" s="2134"/>
      <c r="F32" s="2134"/>
      <c r="G32" s="2134"/>
      <c r="H32" s="2134">
        <v>3800</v>
      </c>
      <c r="I32" s="2134">
        <v>100</v>
      </c>
      <c r="J32" s="2134"/>
      <c r="K32" s="3231"/>
      <c r="L32" s="2219"/>
    </row>
    <row r="33" spans="1:12" ht="15.75" x14ac:dyDescent="0.2">
      <c r="A33" s="2132">
        <v>44089</v>
      </c>
      <c r="B33" s="2133" t="s">
        <v>12</v>
      </c>
      <c r="C33" s="2134">
        <v>105</v>
      </c>
      <c r="D33" s="2135">
        <f>+C33-(E33/100*C33)</f>
        <v>52.5</v>
      </c>
      <c r="E33" s="2134">
        <v>50</v>
      </c>
      <c r="F33" s="2134" t="s">
        <v>159</v>
      </c>
      <c r="G33" s="2134">
        <v>140</v>
      </c>
      <c r="H33" s="2134"/>
      <c r="I33" s="2134"/>
      <c r="J33" s="2134"/>
      <c r="K33" s="3231"/>
      <c r="L33" s="2219" t="s">
        <v>2710</v>
      </c>
    </row>
    <row r="34" spans="1:12" ht="15.75" x14ac:dyDescent="0.2">
      <c r="A34" s="2414">
        <v>44104</v>
      </c>
      <c r="B34" s="2333" t="s">
        <v>4</v>
      </c>
      <c r="C34" s="2334"/>
      <c r="D34" s="2335"/>
      <c r="E34" s="2334">
        <v>50</v>
      </c>
      <c r="F34" s="2334"/>
      <c r="G34" s="2334"/>
      <c r="H34" s="2334"/>
      <c r="I34" s="2334"/>
      <c r="J34" s="2334"/>
      <c r="K34" s="3236"/>
      <c r="L34" s="3238"/>
    </row>
    <row r="35" spans="1:12" ht="15.75" x14ac:dyDescent="0.2">
      <c r="A35" s="2132">
        <v>44132</v>
      </c>
      <c r="B35" s="2133" t="s">
        <v>14</v>
      </c>
      <c r="C35" s="4090" t="s">
        <v>316</v>
      </c>
      <c r="D35" s="4091"/>
      <c r="E35" s="4091"/>
      <c r="F35" s="4091"/>
      <c r="G35" s="4091"/>
      <c r="H35" s="4091"/>
      <c r="I35" s="4091"/>
      <c r="J35" s="4091"/>
      <c r="K35" s="3231"/>
      <c r="L35" s="2219"/>
    </row>
    <row r="36" spans="1:12" ht="15.75" x14ac:dyDescent="0.2">
      <c r="A36" s="2414">
        <v>44134</v>
      </c>
      <c r="B36" s="2333" t="s">
        <v>4</v>
      </c>
      <c r="C36" s="2334"/>
      <c r="D36" s="2335"/>
      <c r="E36" s="2334">
        <v>50</v>
      </c>
      <c r="F36" s="2334"/>
      <c r="G36" s="2334"/>
      <c r="H36" s="2334"/>
      <c r="I36" s="2334"/>
      <c r="J36" s="2334"/>
      <c r="K36" s="3236"/>
      <c r="L36" s="3238"/>
    </row>
    <row r="37" spans="1:12" ht="15.75" x14ac:dyDescent="0.2">
      <c r="A37" s="2132">
        <v>44145</v>
      </c>
      <c r="B37" s="2133" t="s">
        <v>186</v>
      </c>
      <c r="C37" s="2134"/>
      <c r="D37" s="2135"/>
      <c r="E37" s="2134"/>
      <c r="F37" s="2134"/>
      <c r="G37" s="2134"/>
      <c r="H37" s="2134">
        <v>5825</v>
      </c>
      <c r="I37" s="2134">
        <v>100</v>
      </c>
      <c r="J37" s="2134"/>
      <c r="K37" s="3231"/>
      <c r="L37" s="2219"/>
    </row>
    <row r="38" spans="1:12" ht="15.75" x14ac:dyDescent="0.2">
      <c r="A38" s="2132">
        <v>44156</v>
      </c>
      <c r="B38" s="2133" t="s">
        <v>12</v>
      </c>
      <c r="C38" s="2134">
        <v>115</v>
      </c>
      <c r="D38" s="2135">
        <f t="shared" si="0"/>
        <v>57.5</v>
      </c>
      <c r="E38" s="2134">
        <v>50</v>
      </c>
      <c r="F38" s="2134"/>
      <c r="G38" s="2134">
        <v>115</v>
      </c>
      <c r="H38" s="2134"/>
      <c r="I38" s="2134"/>
      <c r="J38" s="2134"/>
      <c r="K38" s="3231"/>
      <c r="L38" s="2219" t="s">
        <v>2668</v>
      </c>
    </row>
    <row r="39" spans="1:12" ht="15.75" x14ac:dyDescent="0.2">
      <c r="A39" s="2132">
        <v>44158</v>
      </c>
      <c r="B39" s="2133" t="s">
        <v>26</v>
      </c>
      <c r="C39" s="4090" t="s">
        <v>4371</v>
      </c>
      <c r="D39" s="4091"/>
      <c r="E39" s="4091"/>
      <c r="F39" s="4091"/>
      <c r="G39" s="4091"/>
      <c r="H39" s="4091"/>
      <c r="I39" s="4091"/>
      <c r="J39" s="4091"/>
      <c r="K39" s="3231"/>
      <c r="L39" s="2219"/>
    </row>
    <row r="40" spans="1:12" ht="15.75" x14ac:dyDescent="0.2">
      <c r="A40" s="2414">
        <v>44165</v>
      </c>
      <c r="B40" s="2333" t="s">
        <v>4</v>
      </c>
      <c r="C40" s="2334"/>
      <c r="D40" s="2335"/>
      <c r="E40" s="2334">
        <v>50</v>
      </c>
      <c r="F40" s="2334"/>
      <c r="G40" s="2334"/>
      <c r="H40" s="2334"/>
      <c r="I40" s="2334"/>
      <c r="J40" s="2334"/>
      <c r="K40" s="3236"/>
      <c r="L40" s="3238"/>
    </row>
    <row r="41" spans="1:12" ht="15.75" x14ac:dyDescent="0.2">
      <c r="A41" s="2132">
        <v>44177</v>
      </c>
      <c r="B41" s="2133" t="s">
        <v>14</v>
      </c>
      <c r="C41" s="4090" t="s">
        <v>4097</v>
      </c>
      <c r="D41" s="4091"/>
      <c r="E41" s="4091"/>
      <c r="F41" s="4091"/>
      <c r="G41" s="4091"/>
      <c r="H41" s="4091"/>
      <c r="I41" s="4091"/>
      <c r="J41" s="4092"/>
      <c r="K41" s="3231"/>
      <c r="L41" s="2219"/>
    </row>
    <row r="42" spans="1:12" ht="31.5" x14ac:dyDescent="0.2">
      <c r="A42" s="2132">
        <v>44181</v>
      </c>
      <c r="B42" s="2133" t="s">
        <v>12</v>
      </c>
      <c r="C42" s="2134">
        <v>110</v>
      </c>
      <c r="D42" s="2135">
        <f t="shared" si="0"/>
        <v>55</v>
      </c>
      <c r="E42" s="2134">
        <v>50</v>
      </c>
      <c r="F42" s="2134"/>
      <c r="G42" s="2134">
        <v>128</v>
      </c>
      <c r="H42" s="2134"/>
      <c r="I42" s="2134"/>
      <c r="J42" s="2134"/>
      <c r="K42" s="3231"/>
      <c r="L42" s="2219" t="s">
        <v>4106</v>
      </c>
    </row>
    <row r="43" spans="1:12" ht="15.75" x14ac:dyDescent="0.2">
      <c r="A43" s="2414">
        <v>44195</v>
      </c>
      <c r="B43" s="2333" t="s">
        <v>4</v>
      </c>
      <c r="C43" s="2334"/>
      <c r="D43" s="2335"/>
      <c r="E43" s="2334">
        <v>50</v>
      </c>
      <c r="F43" s="2334"/>
      <c r="G43" s="2334"/>
      <c r="H43" s="2334"/>
      <c r="I43" s="2334"/>
      <c r="J43" s="2334"/>
      <c r="K43" s="3236"/>
      <c r="L43" s="3238"/>
    </row>
    <row r="44" spans="1:12" ht="15.75" x14ac:dyDescent="0.2">
      <c r="A44" s="2414">
        <v>44226</v>
      </c>
      <c r="B44" s="2333" t="s">
        <v>4</v>
      </c>
      <c r="C44" s="2334"/>
      <c r="D44" s="2335"/>
      <c r="E44" s="2334">
        <v>50</v>
      </c>
      <c r="F44" s="2334"/>
      <c r="G44" s="2334"/>
      <c r="H44" s="2334"/>
      <c r="I44" s="2334"/>
      <c r="J44" s="2334"/>
      <c r="K44" s="3236"/>
      <c r="L44" s="3238"/>
    </row>
    <row r="45" spans="1:12" ht="15.75" x14ac:dyDescent="0.2">
      <c r="A45" s="2414">
        <v>44255</v>
      </c>
      <c r="B45" s="2333" t="s">
        <v>4</v>
      </c>
      <c r="C45" s="2334"/>
      <c r="D45" s="2335"/>
      <c r="E45" s="2334">
        <v>50</v>
      </c>
      <c r="F45" s="2334"/>
      <c r="G45" s="2334"/>
      <c r="H45" s="2334"/>
      <c r="I45" s="2334"/>
      <c r="J45" s="2334"/>
      <c r="K45" s="3236"/>
      <c r="L45" s="3238"/>
    </row>
    <row r="46" spans="1:12" ht="15.75" x14ac:dyDescent="0.2">
      <c r="A46" s="2414">
        <v>44285</v>
      </c>
      <c r="B46" s="2333" t="s">
        <v>4</v>
      </c>
      <c r="C46" s="2334"/>
      <c r="D46" s="2335"/>
      <c r="E46" s="2334">
        <v>50</v>
      </c>
      <c r="F46" s="2334"/>
      <c r="G46" s="2334"/>
      <c r="H46" s="2334"/>
      <c r="I46" s="2334"/>
      <c r="J46" s="2334"/>
      <c r="K46" s="3236"/>
      <c r="L46" s="3238"/>
    </row>
    <row r="47" spans="1:12" ht="15.75" x14ac:dyDescent="0.2">
      <c r="A47" s="2132">
        <v>44313</v>
      </c>
      <c r="B47" s="2133" t="s">
        <v>12</v>
      </c>
      <c r="C47" s="2134">
        <v>100</v>
      </c>
      <c r="D47" s="2135">
        <f t="shared" si="0"/>
        <v>65</v>
      </c>
      <c r="E47" s="2134">
        <v>35</v>
      </c>
      <c r="F47" s="2134" t="s">
        <v>159</v>
      </c>
      <c r="G47" s="2134"/>
      <c r="H47" s="2134"/>
      <c r="I47" s="2134"/>
      <c r="J47" s="2134"/>
      <c r="K47" s="3231"/>
      <c r="L47" s="2219" t="s">
        <v>2710</v>
      </c>
    </row>
    <row r="48" spans="1:12" ht="15.75" x14ac:dyDescent="0.2">
      <c r="A48" s="2132">
        <v>44347</v>
      </c>
      <c r="B48" s="2133" t="s">
        <v>186</v>
      </c>
      <c r="C48" s="2134"/>
      <c r="D48" s="2135"/>
      <c r="E48" s="2134"/>
      <c r="F48" s="2134"/>
      <c r="G48" s="2134"/>
      <c r="H48" s="2134">
        <v>5775</v>
      </c>
      <c r="I48" s="2134">
        <v>79</v>
      </c>
      <c r="J48" s="2134"/>
      <c r="K48" s="3231"/>
      <c r="L48" s="2219" t="s">
        <v>4382</v>
      </c>
    </row>
    <row r="49" spans="1:12" ht="15.75" x14ac:dyDescent="0.2">
      <c r="A49" s="2132">
        <v>44355</v>
      </c>
      <c r="B49" s="2133" t="s">
        <v>14</v>
      </c>
      <c r="C49" s="4264" t="s">
        <v>4398</v>
      </c>
      <c r="D49" s="4265"/>
      <c r="E49" s="4265"/>
      <c r="F49" s="4265"/>
      <c r="G49" s="4265"/>
      <c r="H49" s="4265"/>
      <c r="I49" s="4265"/>
      <c r="J49" s="4266"/>
      <c r="K49" s="3231"/>
      <c r="L49" s="2219"/>
    </row>
    <row r="50" spans="1:12" ht="33.75" customHeight="1" x14ac:dyDescent="0.2">
      <c r="A50" s="2132">
        <v>44369</v>
      </c>
      <c r="B50" s="2133" t="s">
        <v>14</v>
      </c>
      <c r="C50" s="4258" t="s">
        <v>4452</v>
      </c>
      <c r="D50" s="4283"/>
      <c r="E50" s="4283"/>
      <c r="F50" s="4283"/>
      <c r="G50" s="4283"/>
      <c r="H50" s="4283"/>
      <c r="I50" s="4283"/>
      <c r="J50" s="4284"/>
      <c r="K50" s="3231"/>
      <c r="L50" s="3243" t="s">
        <v>4444</v>
      </c>
    </row>
    <row r="51" spans="1:12" ht="15.75" x14ac:dyDescent="0.2">
      <c r="A51" s="2270">
        <v>44371</v>
      </c>
      <c r="B51" s="2194" t="s">
        <v>186</v>
      </c>
      <c r="C51" s="2195"/>
      <c r="D51" s="2196" t="s">
        <v>301</v>
      </c>
      <c r="E51" s="2195"/>
      <c r="F51" s="2195"/>
      <c r="G51" s="2195"/>
      <c r="H51" s="2195">
        <v>4315</v>
      </c>
      <c r="I51" s="2195">
        <v>97</v>
      </c>
      <c r="J51" s="2195"/>
      <c r="K51" s="2745"/>
      <c r="L51" s="3211"/>
    </row>
    <row r="52" spans="1:12" ht="15.75" x14ac:dyDescent="0.2">
      <c r="A52" s="2132">
        <v>44371</v>
      </c>
      <c r="B52" s="2133" t="s">
        <v>14</v>
      </c>
      <c r="C52" s="4090" t="s">
        <v>4446</v>
      </c>
      <c r="D52" s="4091"/>
      <c r="E52" s="4091"/>
      <c r="F52" s="4091"/>
      <c r="G52" s="4091"/>
      <c r="H52" s="4091"/>
      <c r="I52" s="4091"/>
      <c r="J52" s="4092"/>
      <c r="K52" s="3231"/>
      <c r="L52" s="2219"/>
    </row>
    <row r="53" spans="1:12" ht="15.75" x14ac:dyDescent="0.2">
      <c r="A53" s="2132">
        <v>44378</v>
      </c>
      <c r="B53" s="2133" t="s">
        <v>33</v>
      </c>
      <c r="C53" s="4090" t="s">
        <v>4449</v>
      </c>
      <c r="D53" s="4091"/>
      <c r="E53" s="4091"/>
      <c r="F53" s="4091"/>
      <c r="G53" s="4091"/>
      <c r="H53" s="4091"/>
      <c r="I53" s="4091"/>
      <c r="J53" s="4092"/>
      <c r="K53" s="3231"/>
      <c r="L53" s="2219"/>
    </row>
    <row r="54" spans="1:12" ht="66.75" customHeight="1" x14ac:dyDescent="0.2">
      <c r="A54" s="2129">
        <v>44515</v>
      </c>
      <c r="B54" s="2130" t="s">
        <v>31</v>
      </c>
      <c r="C54" s="4274" t="s">
        <v>4624</v>
      </c>
      <c r="D54" s="4275"/>
      <c r="E54" s="4275"/>
      <c r="F54" s="4275"/>
      <c r="G54" s="4275"/>
      <c r="H54" s="4275"/>
      <c r="I54" s="4275"/>
      <c r="J54" s="4276"/>
      <c r="K54" s="2831"/>
      <c r="L54" s="3419" t="s">
        <v>4608</v>
      </c>
    </row>
    <row r="55" spans="1:12" ht="15.75" x14ac:dyDescent="0.2">
      <c r="A55" s="2132"/>
      <c r="B55" s="2133"/>
      <c r="C55" s="2134"/>
      <c r="D55" s="2135">
        <f t="shared" si="0"/>
        <v>0</v>
      </c>
      <c r="E55" s="2134"/>
      <c r="F55" s="2134"/>
      <c r="G55" s="2134"/>
      <c r="H55" s="2134"/>
      <c r="I55" s="2134"/>
      <c r="J55" s="2134"/>
      <c r="K55" s="3231"/>
      <c r="L55" s="2219"/>
    </row>
    <row r="56" spans="1:12" ht="15.75" x14ac:dyDescent="0.2">
      <c r="A56" s="2132"/>
      <c r="B56" s="2133"/>
      <c r="C56" s="2134"/>
      <c r="D56" s="2135">
        <f t="shared" si="0"/>
        <v>0</v>
      </c>
      <c r="E56" s="2134"/>
      <c r="F56" s="2134"/>
      <c r="G56" s="2134"/>
      <c r="H56" s="2134"/>
      <c r="I56" s="2134"/>
      <c r="J56" s="2134"/>
      <c r="K56" s="3231"/>
      <c r="L56" s="2219"/>
    </row>
    <row r="57" spans="1:12" ht="15.75" x14ac:dyDescent="0.2">
      <c r="A57" s="2132"/>
      <c r="B57" s="2133"/>
      <c r="C57" s="2134"/>
      <c r="D57" s="2135">
        <f t="shared" si="0"/>
        <v>0</v>
      </c>
      <c r="E57" s="2134"/>
      <c r="F57" s="2134"/>
      <c r="G57" s="2134"/>
      <c r="H57" s="2134"/>
      <c r="I57" s="2134"/>
      <c r="J57" s="2134"/>
      <c r="K57" s="3231"/>
      <c r="L57" s="2219"/>
    </row>
    <row r="58" spans="1:12" ht="15.75" x14ac:dyDescent="0.2">
      <c r="A58" s="2132"/>
      <c r="B58" s="2133"/>
      <c r="C58" s="2134"/>
      <c r="D58" s="2135">
        <f t="shared" si="0"/>
        <v>0</v>
      </c>
      <c r="E58" s="2134"/>
      <c r="F58" s="2134"/>
      <c r="G58" s="2134"/>
      <c r="H58" s="2134"/>
      <c r="I58" s="2134"/>
      <c r="J58" s="2134"/>
      <c r="K58" s="3231"/>
      <c r="L58" s="2219"/>
    </row>
    <row r="59" spans="1:12" ht="15.75" x14ac:dyDescent="0.2">
      <c r="A59" s="2132"/>
      <c r="B59" s="2133"/>
      <c r="C59" s="2134"/>
      <c r="D59" s="2135">
        <f t="shared" si="0"/>
        <v>0</v>
      </c>
      <c r="E59" s="2134"/>
      <c r="F59" s="2134"/>
      <c r="G59" s="2134"/>
      <c r="H59" s="2134"/>
      <c r="I59" s="2134"/>
      <c r="J59" s="2134"/>
      <c r="K59" s="3231"/>
      <c r="L59" s="2219"/>
    </row>
    <row r="60" spans="1:12" ht="15.75" x14ac:dyDescent="0.2">
      <c r="A60" s="2132"/>
      <c r="B60" s="2133"/>
      <c r="C60" s="2134"/>
      <c r="D60" s="2135">
        <f t="shared" si="0"/>
        <v>0</v>
      </c>
      <c r="E60" s="2134"/>
      <c r="F60" s="2134"/>
      <c r="G60" s="2134"/>
      <c r="H60" s="2134"/>
      <c r="I60" s="2134"/>
      <c r="J60" s="2134"/>
      <c r="K60" s="3231"/>
      <c r="L60" s="2219"/>
    </row>
    <row r="61" spans="1:12" ht="15.75" x14ac:dyDescent="0.2">
      <c r="A61" s="2132"/>
      <c r="B61" s="2133"/>
      <c r="C61" s="2134"/>
      <c r="D61" s="2135">
        <f t="shared" si="0"/>
        <v>0</v>
      </c>
      <c r="E61" s="2134"/>
      <c r="F61" s="2134"/>
      <c r="G61" s="2134"/>
      <c r="H61" s="2134"/>
      <c r="I61" s="2134"/>
      <c r="J61" s="2134"/>
      <c r="K61" s="3231"/>
      <c r="L61" s="2219"/>
    </row>
    <row r="62" spans="1:12" ht="15.75" x14ac:dyDescent="0.2">
      <c r="A62" s="2132"/>
      <c r="B62" s="2133"/>
      <c r="C62" s="2134"/>
      <c r="D62" s="2135">
        <f t="shared" si="0"/>
        <v>0</v>
      </c>
      <c r="E62" s="2134"/>
      <c r="F62" s="2134"/>
      <c r="G62" s="2134"/>
      <c r="H62" s="2134"/>
      <c r="I62" s="2134"/>
      <c r="J62" s="2134"/>
      <c r="K62" s="3231"/>
      <c r="L62" s="2219"/>
    </row>
    <row r="63" spans="1:12" ht="15.75" x14ac:dyDescent="0.2">
      <c r="A63" s="2132"/>
      <c r="B63" s="2133"/>
      <c r="C63" s="2134"/>
      <c r="D63" s="2135">
        <f t="shared" si="0"/>
        <v>0</v>
      </c>
      <c r="E63" s="2134"/>
      <c r="F63" s="2134"/>
      <c r="G63" s="2134"/>
      <c r="H63" s="2134"/>
      <c r="I63" s="2134"/>
      <c r="J63" s="2134"/>
      <c r="K63" s="3231"/>
      <c r="L63" s="2219"/>
    </row>
    <row r="64" spans="1:12" ht="15.75" x14ac:dyDescent="0.2">
      <c r="A64" s="2132"/>
      <c r="B64" s="2133"/>
      <c r="C64" s="2134"/>
      <c r="D64" s="2135">
        <f t="shared" si="0"/>
        <v>0</v>
      </c>
      <c r="E64" s="2134"/>
      <c r="F64" s="2134"/>
      <c r="G64" s="2134"/>
      <c r="H64" s="2134"/>
      <c r="I64" s="2134"/>
      <c r="J64" s="2134"/>
      <c r="K64" s="3231"/>
      <c r="L64" s="2219"/>
    </row>
    <row r="65" spans="1:12" ht="15.75" x14ac:dyDescent="0.2">
      <c r="A65" s="2132"/>
      <c r="B65" s="2133"/>
      <c r="C65" s="2134"/>
      <c r="D65" s="2135">
        <f t="shared" si="0"/>
        <v>0</v>
      </c>
      <c r="E65" s="2134"/>
      <c r="F65" s="2134"/>
      <c r="G65" s="2134"/>
      <c r="H65" s="2134"/>
      <c r="I65" s="2134"/>
      <c r="J65" s="2134"/>
      <c r="K65" s="3231"/>
      <c r="L65" s="2219"/>
    </row>
    <row r="66" spans="1:12" ht="15.75" x14ac:dyDescent="0.2">
      <c r="A66" s="2132"/>
      <c r="B66" s="2133"/>
      <c r="C66" s="2134"/>
      <c r="D66" s="2135">
        <f t="shared" si="0"/>
        <v>0</v>
      </c>
      <c r="E66" s="2134"/>
      <c r="F66" s="2134"/>
      <c r="G66" s="2134"/>
      <c r="H66" s="2134"/>
      <c r="I66" s="2134"/>
      <c r="J66" s="2134"/>
      <c r="K66" s="3231"/>
      <c r="L66" s="2219"/>
    </row>
    <row r="67" spans="1:12" ht="15.75" x14ac:dyDescent="0.2">
      <c r="A67" s="2132"/>
      <c r="B67" s="2133"/>
      <c r="C67" s="2134"/>
      <c r="D67" s="2135">
        <f t="shared" si="0"/>
        <v>0</v>
      </c>
      <c r="E67" s="2134"/>
      <c r="F67" s="2134"/>
      <c r="G67" s="2134"/>
      <c r="H67" s="2134"/>
      <c r="I67" s="2134"/>
      <c r="J67" s="2134"/>
      <c r="K67" s="3231"/>
      <c r="L67" s="2219"/>
    </row>
    <row r="68" spans="1:12" ht="15.75" x14ac:dyDescent="0.2">
      <c r="A68" s="2132"/>
      <c r="B68" s="2133"/>
      <c r="C68" s="2134"/>
      <c r="D68" s="2135">
        <f t="shared" si="0"/>
        <v>0</v>
      </c>
      <c r="E68" s="2134"/>
      <c r="F68" s="2134"/>
      <c r="G68" s="2134"/>
      <c r="H68" s="2134"/>
      <c r="I68" s="2134"/>
      <c r="J68" s="2134"/>
      <c r="K68" s="3231"/>
      <c r="L68" s="2219"/>
    </row>
    <row r="69" spans="1:12" ht="15.75" x14ac:dyDescent="0.2">
      <c r="A69" s="2132"/>
      <c r="B69" s="2133"/>
      <c r="C69" s="2134"/>
      <c r="D69" s="2135">
        <f t="shared" si="0"/>
        <v>0</v>
      </c>
      <c r="E69" s="2134"/>
      <c r="F69" s="2134"/>
      <c r="G69" s="2134"/>
      <c r="H69" s="2134"/>
      <c r="I69" s="2134"/>
      <c r="J69" s="2134"/>
      <c r="K69" s="3231"/>
      <c r="L69" s="2219"/>
    </row>
    <row r="70" spans="1:12" ht="15.75" x14ac:dyDescent="0.2">
      <c r="A70" s="2132"/>
      <c r="B70" s="2133"/>
      <c r="C70" s="2134"/>
      <c r="D70" s="2135">
        <f t="shared" si="0"/>
        <v>0</v>
      </c>
      <c r="E70" s="2134"/>
      <c r="F70" s="2134"/>
      <c r="G70" s="2134"/>
      <c r="H70" s="2134"/>
      <c r="I70" s="2134"/>
      <c r="J70" s="2134"/>
      <c r="K70" s="3231"/>
      <c r="L70" s="2219"/>
    </row>
    <row r="71" spans="1:12" ht="15.75" x14ac:dyDescent="0.2">
      <c r="A71" s="2132"/>
      <c r="B71" s="2133"/>
      <c r="C71" s="2134"/>
      <c r="D71" s="2135">
        <f t="shared" si="0"/>
        <v>0</v>
      </c>
      <c r="E71" s="2134"/>
      <c r="F71" s="2134"/>
      <c r="G71" s="2134"/>
      <c r="H71" s="2134"/>
      <c r="I71" s="2134"/>
      <c r="J71" s="2134"/>
      <c r="K71" s="3231"/>
      <c r="L71" s="2219"/>
    </row>
    <row r="72" spans="1:12" ht="15.75" x14ac:dyDescent="0.2">
      <c r="A72" s="2132"/>
      <c r="B72" s="2133"/>
      <c r="C72" s="2134"/>
      <c r="D72" s="2135">
        <f t="shared" si="0"/>
        <v>0</v>
      </c>
      <c r="E72" s="2134"/>
      <c r="F72" s="2134"/>
      <c r="G72" s="2134"/>
      <c r="H72" s="2134"/>
      <c r="I72" s="2134"/>
      <c r="J72" s="2134"/>
      <c r="K72" s="3231"/>
      <c r="L72" s="2219"/>
    </row>
    <row r="73" spans="1:12" ht="15.75" x14ac:dyDescent="0.2">
      <c r="A73" s="2132"/>
      <c r="B73" s="2133"/>
      <c r="C73" s="2134"/>
      <c r="D73" s="2135">
        <f t="shared" si="0"/>
        <v>0</v>
      </c>
      <c r="E73" s="2134"/>
      <c r="F73" s="2134"/>
      <c r="G73" s="2134"/>
      <c r="H73" s="2134"/>
      <c r="I73" s="2134"/>
      <c r="J73" s="2134"/>
      <c r="K73" s="3231"/>
      <c r="L73" s="2219"/>
    </row>
    <row r="74" spans="1:12" ht="15.75" x14ac:dyDescent="0.2">
      <c r="A74" s="2132"/>
      <c r="B74" s="2133"/>
      <c r="C74" s="2134"/>
      <c r="D74" s="2135">
        <f t="shared" si="0"/>
        <v>0</v>
      </c>
      <c r="E74" s="2134"/>
      <c r="F74" s="2134"/>
      <c r="G74" s="2134"/>
      <c r="H74" s="2134"/>
      <c r="I74" s="2134"/>
      <c r="J74" s="2134"/>
      <c r="K74" s="3231"/>
      <c r="L74" s="2219"/>
    </row>
    <row r="75" spans="1:12" ht="15.75" x14ac:dyDescent="0.2">
      <c r="A75" s="2132"/>
      <c r="B75" s="2133"/>
      <c r="C75" s="2134"/>
      <c r="D75" s="2135">
        <f t="shared" si="0"/>
        <v>0</v>
      </c>
      <c r="E75" s="2134"/>
      <c r="F75" s="2134"/>
      <c r="G75" s="2134"/>
      <c r="H75" s="2134"/>
      <c r="I75" s="2134"/>
      <c r="J75" s="2134"/>
      <c r="K75" s="3231"/>
      <c r="L75" s="2219"/>
    </row>
    <row r="76" spans="1:12" ht="15.75" x14ac:dyDescent="0.2">
      <c r="A76" s="2132"/>
      <c r="B76" s="2133"/>
      <c r="C76" s="2134"/>
      <c r="D76" s="2135">
        <f t="shared" si="0"/>
        <v>0</v>
      </c>
      <c r="E76" s="2134"/>
      <c r="F76" s="2134"/>
      <c r="G76" s="2134"/>
      <c r="H76" s="2134"/>
      <c r="I76" s="2134"/>
      <c r="J76" s="2134"/>
      <c r="K76" s="3231"/>
      <c r="L76" s="2219"/>
    </row>
    <row r="77" spans="1:12" ht="15.75" x14ac:dyDescent="0.2">
      <c r="A77" s="2132"/>
      <c r="B77" s="2133"/>
      <c r="C77" s="2134"/>
      <c r="D77" s="2135">
        <f t="shared" si="0"/>
        <v>0</v>
      </c>
      <c r="E77" s="2134"/>
      <c r="F77" s="2134"/>
      <c r="G77" s="2134"/>
      <c r="H77" s="2134"/>
      <c r="I77" s="2134"/>
      <c r="J77" s="2134"/>
      <c r="K77" s="3231"/>
      <c r="L77" s="2219"/>
    </row>
    <row r="78" spans="1:12" ht="15.75" x14ac:dyDescent="0.2">
      <c r="A78" s="2132"/>
      <c r="B78" s="2133"/>
      <c r="C78" s="2134"/>
      <c r="D78" s="2135">
        <f t="shared" ref="D78:D141" si="1">+C78*(100-E78)/100</f>
        <v>0</v>
      </c>
      <c r="E78" s="2134"/>
      <c r="F78" s="2134"/>
      <c r="G78" s="2134"/>
      <c r="H78" s="2134"/>
      <c r="I78" s="2134"/>
      <c r="J78" s="2134"/>
      <c r="K78" s="3231"/>
      <c r="L78" s="2219"/>
    </row>
    <row r="79" spans="1:12" ht="15.75" x14ac:dyDescent="0.2">
      <c r="A79" s="2132"/>
      <c r="B79" s="2133"/>
      <c r="C79" s="2134"/>
      <c r="D79" s="2135">
        <f t="shared" si="1"/>
        <v>0</v>
      </c>
      <c r="E79" s="2134"/>
      <c r="F79" s="2134"/>
      <c r="G79" s="2134"/>
      <c r="H79" s="2134"/>
      <c r="I79" s="2134"/>
      <c r="J79" s="2134"/>
      <c r="K79" s="3231"/>
      <c r="L79" s="2219"/>
    </row>
    <row r="80" spans="1:12" ht="15.75" x14ac:dyDescent="0.2">
      <c r="A80" s="2132"/>
      <c r="B80" s="2133"/>
      <c r="C80" s="2134"/>
      <c r="D80" s="2135">
        <f t="shared" si="1"/>
        <v>0</v>
      </c>
      <c r="E80" s="2134"/>
      <c r="F80" s="2134"/>
      <c r="G80" s="2134"/>
      <c r="H80" s="2134"/>
      <c r="I80" s="2134"/>
      <c r="J80" s="2134"/>
      <c r="K80" s="3231"/>
      <c r="L80" s="2219"/>
    </row>
    <row r="81" spans="1:12" ht="15.75" x14ac:dyDescent="0.2">
      <c r="A81" s="2132"/>
      <c r="B81" s="2133"/>
      <c r="C81" s="2134"/>
      <c r="D81" s="2135">
        <f t="shared" si="1"/>
        <v>0</v>
      </c>
      <c r="E81" s="2134"/>
      <c r="F81" s="2134"/>
      <c r="G81" s="2134"/>
      <c r="H81" s="2134"/>
      <c r="I81" s="2134"/>
      <c r="J81" s="2134"/>
      <c r="K81" s="3231"/>
      <c r="L81" s="2219"/>
    </row>
    <row r="82" spans="1:12" ht="15.75" x14ac:dyDescent="0.2">
      <c r="A82" s="2132"/>
      <c r="B82" s="2133"/>
      <c r="C82" s="2134"/>
      <c r="D82" s="2135">
        <f t="shared" si="1"/>
        <v>0</v>
      </c>
      <c r="E82" s="2134"/>
      <c r="F82" s="2134"/>
      <c r="G82" s="2134"/>
      <c r="H82" s="2134"/>
      <c r="I82" s="2134"/>
      <c r="J82" s="2134"/>
      <c r="K82" s="3231"/>
      <c r="L82" s="2219"/>
    </row>
    <row r="83" spans="1:12" ht="15.75" x14ac:dyDescent="0.2">
      <c r="A83" s="2132"/>
      <c r="B83" s="2133"/>
      <c r="C83" s="2134"/>
      <c r="D83" s="2135">
        <f t="shared" si="1"/>
        <v>0</v>
      </c>
      <c r="E83" s="2134"/>
      <c r="F83" s="2134"/>
      <c r="G83" s="2134"/>
      <c r="H83" s="2134"/>
      <c r="I83" s="2134"/>
      <c r="J83" s="2134"/>
      <c r="K83" s="3231"/>
      <c r="L83" s="2219"/>
    </row>
    <row r="84" spans="1:12" ht="15.75" x14ac:dyDescent="0.2">
      <c r="A84" s="2132"/>
      <c r="B84" s="2133"/>
      <c r="C84" s="2134"/>
      <c r="D84" s="2135">
        <f t="shared" si="1"/>
        <v>0</v>
      </c>
      <c r="E84" s="2134"/>
      <c r="F84" s="2134"/>
      <c r="G84" s="2134"/>
      <c r="H84" s="2134"/>
      <c r="I84" s="2134"/>
      <c r="J84" s="2134"/>
      <c r="K84" s="3231"/>
      <c r="L84" s="2219"/>
    </row>
    <row r="85" spans="1:12" ht="15.75" x14ac:dyDescent="0.2">
      <c r="A85" s="2132"/>
      <c r="B85" s="2133"/>
      <c r="C85" s="2134"/>
      <c r="D85" s="2135">
        <f t="shared" si="1"/>
        <v>0</v>
      </c>
      <c r="E85" s="2134"/>
      <c r="F85" s="2134"/>
      <c r="G85" s="2134"/>
      <c r="H85" s="2134"/>
      <c r="I85" s="2134"/>
      <c r="J85" s="2134"/>
      <c r="K85" s="3231"/>
      <c r="L85" s="2219"/>
    </row>
    <row r="86" spans="1:12" ht="15.75" x14ac:dyDescent="0.2">
      <c r="A86" s="2132"/>
      <c r="B86" s="2133"/>
      <c r="C86" s="2134"/>
      <c r="D86" s="2135">
        <f t="shared" si="1"/>
        <v>0</v>
      </c>
      <c r="E86" s="2134"/>
      <c r="F86" s="2134"/>
      <c r="G86" s="2134"/>
      <c r="H86" s="2134"/>
      <c r="I86" s="2134"/>
      <c r="J86" s="2134"/>
      <c r="K86" s="3231"/>
      <c r="L86" s="2219"/>
    </row>
    <row r="87" spans="1:12" ht="15.75" x14ac:dyDescent="0.2">
      <c r="A87" s="2132"/>
      <c r="B87" s="2133"/>
      <c r="C87" s="2134"/>
      <c r="D87" s="2135">
        <f t="shared" si="1"/>
        <v>0</v>
      </c>
      <c r="E87" s="2134"/>
      <c r="F87" s="2134"/>
      <c r="G87" s="2134"/>
      <c r="H87" s="2134"/>
      <c r="I87" s="2134"/>
      <c r="J87" s="2134"/>
      <c r="K87" s="3231"/>
      <c r="L87" s="2219"/>
    </row>
    <row r="88" spans="1:12" ht="15.75" x14ac:dyDescent="0.2">
      <c r="A88" s="2132"/>
      <c r="B88" s="2133"/>
      <c r="C88" s="2134"/>
      <c r="D88" s="2135">
        <f t="shared" si="1"/>
        <v>0</v>
      </c>
      <c r="E88" s="2134"/>
      <c r="F88" s="2134"/>
      <c r="G88" s="2134"/>
      <c r="H88" s="2134"/>
      <c r="I88" s="2134"/>
      <c r="J88" s="2134"/>
      <c r="K88" s="3231"/>
      <c r="L88" s="2219"/>
    </row>
    <row r="89" spans="1:12" ht="15.75" x14ac:dyDescent="0.2">
      <c r="A89" s="2132"/>
      <c r="B89" s="2133"/>
      <c r="C89" s="2134"/>
      <c r="D89" s="2135">
        <f t="shared" si="1"/>
        <v>0</v>
      </c>
      <c r="E89" s="2134"/>
      <c r="F89" s="2134"/>
      <c r="G89" s="2134"/>
      <c r="H89" s="2134"/>
      <c r="I89" s="2134"/>
      <c r="J89" s="2134"/>
      <c r="K89" s="3231"/>
      <c r="L89" s="2219"/>
    </row>
    <row r="90" spans="1:12" ht="15.75" x14ac:dyDescent="0.2">
      <c r="A90" s="2132"/>
      <c r="B90" s="2133"/>
      <c r="C90" s="2134"/>
      <c r="D90" s="2135">
        <f t="shared" si="1"/>
        <v>0</v>
      </c>
      <c r="E90" s="2134"/>
      <c r="F90" s="2134"/>
      <c r="G90" s="2134"/>
      <c r="H90" s="2134"/>
      <c r="I90" s="2134"/>
      <c r="J90" s="2134"/>
      <c r="K90" s="3231"/>
      <c r="L90" s="2219"/>
    </row>
    <row r="91" spans="1:12" ht="15.75" x14ac:dyDescent="0.2">
      <c r="A91" s="2132"/>
      <c r="B91" s="2133"/>
      <c r="C91" s="2134"/>
      <c r="D91" s="2135">
        <f t="shared" si="1"/>
        <v>0</v>
      </c>
      <c r="E91" s="2134"/>
      <c r="F91" s="2134"/>
      <c r="G91" s="2134"/>
      <c r="H91" s="2134"/>
      <c r="I91" s="2134"/>
      <c r="J91" s="2134"/>
      <c r="K91" s="3231"/>
      <c r="L91" s="2219"/>
    </row>
    <row r="92" spans="1:12" ht="15.75" x14ac:dyDescent="0.2">
      <c r="A92" s="2132"/>
      <c r="B92" s="2133"/>
      <c r="C92" s="2134"/>
      <c r="D92" s="2135">
        <f t="shared" si="1"/>
        <v>0</v>
      </c>
      <c r="E92" s="2134"/>
      <c r="F92" s="2134"/>
      <c r="G92" s="2134"/>
      <c r="H92" s="2134"/>
      <c r="I92" s="2134"/>
      <c r="J92" s="2134"/>
      <c r="K92" s="3231"/>
      <c r="L92" s="2219"/>
    </row>
    <row r="93" spans="1:12" ht="15.75" x14ac:dyDescent="0.2">
      <c r="A93" s="2132"/>
      <c r="B93" s="2133"/>
      <c r="C93" s="2134"/>
      <c r="D93" s="2135">
        <f t="shared" si="1"/>
        <v>0</v>
      </c>
      <c r="E93" s="2134"/>
      <c r="F93" s="2134"/>
      <c r="G93" s="2134"/>
      <c r="H93" s="2134"/>
      <c r="I93" s="2134"/>
      <c r="J93" s="2134"/>
      <c r="K93" s="3231"/>
      <c r="L93" s="2219"/>
    </row>
    <row r="94" spans="1:12" ht="15.75" x14ac:dyDescent="0.2">
      <c r="A94" s="2132"/>
      <c r="B94" s="2133"/>
      <c r="C94" s="2134"/>
      <c r="D94" s="2135">
        <f t="shared" si="1"/>
        <v>0</v>
      </c>
      <c r="E94" s="2134"/>
      <c r="F94" s="2134"/>
      <c r="G94" s="2134"/>
      <c r="H94" s="2134"/>
      <c r="I94" s="2134"/>
      <c r="J94" s="2134"/>
      <c r="K94" s="3231"/>
      <c r="L94" s="2219"/>
    </row>
    <row r="95" spans="1:12" ht="15.75" x14ac:dyDescent="0.2">
      <c r="A95" s="2132"/>
      <c r="B95" s="2133"/>
      <c r="C95" s="2134"/>
      <c r="D95" s="2135">
        <f t="shared" si="1"/>
        <v>0</v>
      </c>
      <c r="E95" s="2134"/>
      <c r="F95" s="2134"/>
      <c r="G95" s="2134"/>
      <c r="H95" s="2134"/>
      <c r="I95" s="2134"/>
      <c r="J95" s="2134"/>
      <c r="K95" s="3231"/>
      <c r="L95" s="2219"/>
    </row>
    <row r="96" spans="1:12" ht="15.75" x14ac:dyDescent="0.2">
      <c r="A96" s="2132"/>
      <c r="B96" s="2133"/>
      <c r="C96" s="2134"/>
      <c r="D96" s="2135">
        <f t="shared" si="1"/>
        <v>0</v>
      </c>
      <c r="E96" s="2134"/>
      <c r="F96" s="2134"/>
      <c r="G96" s="2134"/>
      <c r="H96" s="2134"/>
      <c r="I96" s="2134"/>
      <c r="J96" s="2134"/>
      <c r="K96" s="3231"/>
      <c r="L96" s="2219"/>
    </row>
    <row r="97" spans="1:12" ht="15.75" x14ac:dyDescent="0.2">
      <c r="A97" s="2132"/>
      <c r="B97" s="2133"/>
      <c r="C97" s="2134"/>
      <c r="D97" s="2135">
        <f t="shared" si="1"/>
        <v>0</v>
      </c>
      <c r="E97" s="2134"/>
      <c r="F97" s="2134"/>
      <c r="G97" s="2134"/>
      <c r="H97" s="2134"/>
      <c r="I97" s="2134"/>
      <c r="J97" s="2134"/>
      <c r="K97" s="3231"/>
      <c r="L97" s="2219"/>
    </row>
    <row r="98" spans="1:12" ht="15.75" x14ac:dyDescent="0.2">
      <c r="A98" s="2132"/>
      <c r="B98" s="2133"/>
      <c r="C98" s="2134"/>
      <c r="D98" s="2135">
        <f t="shared" si="1"/>
        <v>0</v>
      </c>
      <c r="E98" s="2134"/>
      <c r="F98" s="2134"/>
      <c r="G98" s="2134"/>
      <c r="H98" s="2134"/>
      <c r="I98" s="2134"/>
      <c r="J98" s="2134"/>
      <c r="K98" s="3231"/>
      <c r="L98" s="2219"/>
    </row>
    <row r="99" spans="1:12" ht="15.75" x14ac:dyDescent="0.2">
      <c r="A99" s="2132"/>
      <c r="B99" s="2133"/>
      <c r="C99" s="2134"/>
      <c r="D99" s="2135">
        <f t="shared" si="1"/>
        <v>0</v>
      </c>
      <c r="E99" s="2134"/>
      <c r="F99" s="2134"/>
      <c r="G99" s="2134"/>
      <c r="H99" s="2134"/>
      <c r="I99" s="2134"/>
      <c r="J99" s="2134"/>
      <c r="K99" s="3231"/>
      <c r="L99" s="2219"/>
    </row>
    <row r="100" spans="1:12" ht="15.75" x14ac:dyDescent="0.2">
      <c r="A100" s="2132"/>
      <c r="B100" s="2133"/>
      <c r="C100" s="2134"/>
      <c r="D100" s="2135">
        <f t="shared" si="1"/>
        <v>0</v>
      </c>
      <c r="E100" s="2134"/>
      <c r="F100" s="2134"/>
      <c r="G100" s="2134"/>
      <c r="H100" s="2134"/>
      <c r="I100" s="2134"/>
      <c r="J100" s="2134"/>
      <c r="K100" s="3231"/>
      <c r="L100" s="2219"/>
    </row>
    <row r="101" spans="1:12" ht="15.75" x14ac:dyDescent="0.2">
      <c r="A101" s="2132"/>
      <c r="B101" s="2133"/>
      <c r="C101" s="2134"/>
      <c r="D101" s="2135">
        <f t="shared" si="1"/>
        <v>0</v>
      </c>
      <c r="E101" s="2134"/>
      <c r="F101" s="2134"/>
      <c r="G101" s="2134"/>
      <c r="H101" s="2134"/>
      <c r="I101" s="2134"/>
      <c r="J101" s="2134"/>
      <c r="K101" s="3231"/>
      <c r="L101" s="2219"/>
    </row>
    <row r="102" spans="1:12" ht="15.75" x14ac:dyDescent="0.2">
      <c r="A102" s="2132"/>
      <c r="B102" s="2133"/>
      <c r="C102" s="2134"/>
      <c r="D102" s="2135">
        <f t="shared" si="1"/>
        <v>0</v>
      </c>
      <c r="E102" s="2134"/>
      <c r="F102" s="2134"/>
      <c r="G102" s="2134"/>
      <c r="H102" s="2134"/>
      <c r="I102" s="2134"/>
      <c r="J102" s="2134"/>
      <c r="K102" s="3231"/>
      <c r="L102" s="2219"/>
    </row>
    <row r="103" spans="1:12" ht="15.75" x14ac:dyDescent="0.2">
      <c r="A103" s="2132"/>
      <c r="B103" s="2133"/>
      <c r="C103" s="2134"/>
      <c r="D103" s="2135">
        <f t="shared" si="1"/>
        <v>0</v>
      </c>
      <c r="E103" s="2134"/>
      <c r="F103" s="2134"/>
      <c r="G103" s="2134"/>
      <c r="H103" s="2134"/>
      <c r="I103" s="2134"/>
      <c r="J103" s="2134"/>
      <c r="K103" s="3231"/>
      <c r="L103" s="2219"/>
    </row>
    <row r="104" spans="1:12" ht="15.75" x14ac:dyDescent="0.2">
      <c r="A104" s="2132"/>
      <c r="B104" s="2133"/>
      <c r="C104" s="2134"/>
      <c r="D104" s="2135">
        <f t="shared" si="1"/>
        <v>0</v>
      </c>
      <c r="E104" s="2134"/>
      <c r="F104" s="2134"/>
      <c r="G104" s="2134"/>
      <c r="H104" s="2134"/>
      <c r="I104" s="2134"/>
      <c r="J104" s="2134"/>
      <c r="K104" s="3231"/>
      <c r="L104" s="2219"/>
    </row>
    <row r="105" spans="1:12" ht="15.75" x14ac:dyDescent="0.2">
      <c r="A105" s="2132"/>
      <c r="B105" s="2133"/>
      <c r="C105" s="2134"/>
      <c r="D105" s="2135">
        <f t="shared" si="1"/>
        <v>0</v>
      </c>
      <c r="E105" s="2134"/>
      <c r="F105" s="2134"/>
      <c r="G105" s="2134"/>
      <c r="H105" s="2134"/>
      <c r="I105" s="2134"/>
      <c r="J105" s="2134"/>
      <c r="K105" s="3231"/>
      <c r="L105" s="2219"/>
    </row>
    <row r="106" spans="1:12" ht="15.75" x14ac:dyDescent="0.2">
      <c r="A106" s="2132"/>
      <c r="B106" s="2133"/>
      <c r="C106" s="2134"/>
      <c r="D106" s="2135">
        <f t="shared" si="1"/>
        <v>0</v>
      </c>
      <c r="E106" s="2134"/>
      <c r="F106" s="2134"/>
      <c r="G106" s="2134"/>
      <c r="H106" s="2134"/>
      <c r="I106" s="2134"/>
      <c r="J106" s="2134"/>
      <c r="K106" s="3231"/>
      <c r="L106" s="2219"/>
    </row>
    <row r="107" spans="1:12" ht="15.75" x14ac:dyDescent="0.2">
      <c r="A107" s="2132"/>
      <c r="B107" s="2133"/>
      <c r="C107" s="2134"/>
      <c r="D107" s="2135">
        <f t="shared" si="1"/>
        <v>0</v>
      </c>
      <c r="E107" s="2134"/>
      <c r="F107" s="2134"/>
      <c r="G107" s="2134"/>
      <c r="H107" s="2134"/>
      <c r="I107" s="2134"/>
      <c r="J107" s="2134"/>
      <c r="K107" s="3231"/>
      <c r="L107" s="2219"/>
    </row>
    <row r="108" spans="1:12" ht="15.75" x14ac:dyDescent="0.2">
      <c r="A108" s="2132"/>
      <c r="B108" s="2133"/>
      <c r="C108" s="2134"/>
      <c r="D108" s="2135">
        <f t="shared" si="1"/>
        <v>0</v>
      </c>
      <c r="E108" s="2134"/>
      <c r="F108" s="2134"/>
      <c r="G108" s="2134"/>
      <c r="H108" s="2134"/>
      <c r="I108" s="2134"/>
      <c r="J108" s="2134"/>
      <c r="K108" s="3231"/>
      <c r="L108" s="2219"/>
    </row>
    <row r="109" spans="1:12" ht="15.75" x14ac:dyDescent="0.2">
      <c r="A109" s="2132"/>
      <c r="B109" s="2133"/>
      <c r="C109" s="2134"/>
      <c r="D109" s="2135">
        <f t="shared" si="1"/>
        <v>0</v>
      </c>
      <c r="E109" s="2134"/>
      <c r="F109" s="2134"/>
      <c r="G109" s="2134"/>
      <c r="H109" s="2134"/>
      <c r="I109" s="2134"/>
      <c r="J109" s="2134"/>
      <c r="K109" s="3231"/>
      <c r="L109" s="2219"/>
    </row>
    <row r="110" spans="1:12" ht="15.75" x14ac:dyDescent="0.2">
      <c r="A110" s="2132"/>
      <c r="B110" s="2133"/>
      <c r="C110" s="2134"/>
      <c r="D110" s="2135">
        <f t="shared" si="1"/>
        <v>0</v>
      </c>
      <c r="E110" s="2134"/>
      <c r="F110" s="2134"/>
      <c r="G110" s="2134"/>
      <c r="H110" s="2134"/>
      <c r="I110" s="2134"/>
      <c r="J110" s="2134"/>
      <c r="K110" s="3231"/>
      <c r="L110" s="2219"/>
    </row>
    <row r="111" spans="1:12" ht="15.75" x14ac:dyDescent="0.2">
      <c r="A111" s="2132"/>
      <c r="B111" s="2133"/>
      <c r="C111" s="2134"/>
      <c r="D111" s="2135">
        <f t="shared" si="1"/>
        <v>0</v>
      </c>
      <c r="E111" s="2134"/>
      <c r="F111" s="2134"/>
      <c r="G111" s="2134"/>
      <c r="H111" s="2134"/>
      <c r="I111" s="2134"/>
      <c r="J111" s="2134"/>
      <c r="K111" s="3231"/>
      <c r="L111" s="2219"/>
    </row>
    <row r="112" spans="1:12" ht="15.75" x14ac:dyDescent="0.2">
      <c r="A112" s="2132"/>
      <c r="B112" s="2133"/>
      <c r="C112" s="2134"/>
      <c r="D112" s="2135">
        <f t="shared" si="1"/>
        <v>0</v>
      </c>
      <c r="E112" s="2134"/>
      <c r="F112" s="2134"/>
      <c r="G112" s="2134"/>
      <c r="H112" s="2134"/>
      <c r="I112" s="2134"/>
      <c r="J112" s="2134"/>
      <c r="K112" s="3231"/>
      <c r="L112" s="2219"/>
    </row>
    <row r="113" spans="1:12" ht="15.75" x14ac:dyDescent="0.2">
      <c r="A113" s="2132"/>
      <c r="B113" s="2133"/>
      <c r="C113" s="2134"/>
      <c r="D113" s="2135">
        <f t="shared" si="1"/>
        <v>0</v>
      </c>
      <c r="E113" s="2134"/>
      <c r="F113" s="2134"/>
      <c r="G113" s="2134"/>
      <c r="H113" s="2134"/>
      <c r="I113" s="2134"/>
      <c r="J113" s="2134"/>
      <c r="K113" s="3231"/>
      <c r="L113" s="2219"/>
    </row>
    <row r="114" spans="1:12" ht="15.75" x14ac:dyDescent="0.2">
      <c r="A114" s="2132"/>
      <c r="B114" s="2133"/>
      <c r="C114" s="2134"/>
      <c r="D114" s="2135">
        <f t="shared" si="1"/>
        <v>0</v>
      </c>
      <c r="E114" s="2134"/>
      <c r="F114" s="2134"/>
      <c r="G114" s="2134"/>
      <c r="H114" s="2134"/>
      <c r="I114" s="2134"/>
      <c r="J114" s="2134"/>
      <c r="K114" s="3231"/>
      <c r="L114" s="2219"/>
    </row>
    <row r="115" spans="1:12" ht="15.75" x14ac:dyDescent="0.2">
      <c r="A115" s="2132"/>
      <c r="B115" s="2133"/>
      <c r="C115" s="2134"/>
      <c r="D115" s="2135">
        <f t="shared" si="1"/>
        <v>0</v>
      </c>
      <c r="E115" s="2134"/>
      <c r="F115" s="2134"/>
      <c r="G115" s="2134"/>
      <c r="H115" s="2134"/>
      <c r="I115" s="2134"/>
      <c r="J115" s="2134"/>
      <c r="K115" s="3231"/>
      <c r="L115" s="2219"/>
    </row>
    <row r="116" spans="1:12" ht="15.75" x14ac:dyDescent="0.2">
      <c r="A116" s="2132"/>
      <c r="B116" s="2133"/>
      <c r="C116" s="2134"/>
      <c r="D116" s="2135">
        <f t="shared" si="1"/>
        <v>0</v>
      </c>
      <c r="E116" s="2134"/>
      <c r="F116" s="2134"/>
      <c r="G116" s="2134"/>
      <c r="H116" s="2134"/>
      <c r="I116" s="2134"/>
      <c r="J116" s="2134"/>
      <c r="K116" s="3231"/>
      <c r="L116" s="2219"/>
    </row>
    <row r="117" spans="1:12" ht="15.75" x14ac:dyDescent="0.2">
      <c r="A117" s="2132"/>
      <c r="B117" s="2133"/>
      <c r="C117" s="2134"/>
      <c r="D117" s="2135">
        <f t="shared" si="1"/>
        <v>0</v>
      </c>
      <c r="E117" s="2134"/>
      <c r="F117" s="2134"/>
      <c r="G117" s="2134"/>
      <c r="H117" s="2134"/>
      <c r="I117" s="2134"/>
      <c r="J117" s="2134"/>
      <c r="K117" s="3231"/>
      <c r="L117" s="2219"/>
    </row>
    <row r="118" spans="1:12" ht="15.75" x14ac:dyDescent="0.2">
      <c r="A118" s="2132"/>
      <c r="B118" s="2133"/>
      <c r="C118" s="2134"/>
      <c r="D118" s="2135">
        <f t="shared" si="1"/>
        <v>0</v>
      </c>
      <c r="E118" s="2134"/>
      <c r="F118" s="2134"/>
      <c r="G118" s="2134"/>
      <c r="H118" s="2134"/>
      <c r="I118" s="2134"/>
      <c r="J118" s="2134"/>
      <c r="K118" s="3231"/>
      <c r="L118" s="2219"/>
    </row>
    <row r="119" spans="1:12" ht="15.75" x14ac:dyDescent="0.2">
      <c r="A119" s="2132"/>
      <c r="B119" s="2133"/>
      <c r="C119" s="2134"/>
      <c r="D119" s="2135">
        <f t="shared" si="1"/>
        <v>0</v>
      </c>
      <c r="E119" s="2134"/>
      <c r="F119" s="2134"/>
      <c r="G119" s="2134"/>
      <c r="H119" s="2134"/>
      <c r="I119" s="2134"/>
      <c r="J119" s="2134"/>
      <c r="K119" s="3231"/>
      <c r="L119" s="2219"/>
    </row>
    <row r="120" spans="1:12" ht="15.75" x14ac:dyDescent="0.2">
      <c r="A120" s="2132"/>
      <c r="B120" s="2133"/>
      <c r="C120" s="2134"/>
      <c r="D120" s="2135">
        <f t="shared" si="1"/>
        <v>0</v>
      </c>
      <c r="E120" s="2134"/>
      <c r="F120" s="2134"/>
      <c r="G120" s="2134"/>
      <c r="H120" s="2134"/>
      <c r="I120" s="2134"/>
      <c r="J120" s="2134"/>
      <c r="K120" s="3231"/>
      <c r="L120" s="2219"/>
    </row>
    <row r="121" spans="1:12" ht="15.75" x14ac:dyDescent="0.2">
      <c r="A121" s="2132"/>
      <c r="B121" s="2133"/>
      <c r="C121" s="2134"/>
      <c r="D121" s="2135">
        <f t="shared" si="1"/>
        <v>0</v>
      </c>
      <c r="E121" s="2134"/>
      <c r="F121" s="2134"/>
      <c r="G121" s="2134"/>
      <c r="H121" s="2134"/>
      <c r="I121" s="2134"/>
      <c r="J121" s="2134"/>
      <c r="K121" s="3231"/>
      <c r="L121" s="2219"/>
    </row>
    <row r="122" spans="1:12" ht="15.75" x14ac:dyDescent="0.2">
      <c r="A122" s="2132"/>
      <c r="B122" s="2133"/>
      <c r="C122" s="2134"/>
      <c r="D122" s="2135">
        <f t="shared" si="1"/>
        <v>0</v>
      </c>
      <c r="E122" s="2134"/>
      <c r="F122" s="2134"/>
      <c r="G122" s="2134"/>
      <c r="H122" s="2134"/>
      <c r="I122" s="2134"/>
      <c r="J122" s="2134"/>
      <c r="K122" s="3231"/>
      <c r="L122" s="2219"/>
    </row>
    <row r="123" spans="1:12" ht="15.75" x14ac:dyDescent="0.2">
      <c r="A123" s="2132"/>
      <c r="B123" s="2133"/>
      <c r="C123" s="2134"/>
      <c r="D123" s="2135">
        <f t="shared" si="1"/>
        <v>0</v>
      </c>
      <c r="E123" s="2134"/>
      <c r="F123" s="2134"/>
      <c r="G123" s="2134"/>
      <c r="H123" s="2134"/>
      <c r="I123" s="2134"/>
      <c r="J123" s="2134"/>
      <c r="K123" s="3231"/>
      <c r="L123" s="2219"/>
    </row>
    <row r="124" spans="1:12" ht="15.75" x14ac:dyDescent="0.2">
      <c r="A124" s="2132"/>
      <c r="B124" s="2133"/>
      <c r="C124" s="2134"/>
      <c r="D124" s="2135">
        <f t="shared" si="1"/>
        <v>0</v>
      </c>
      <c r="E124" s="2134"/>
      <c r="F124" s="2134"/>
      <c r="G124" s="2134"/>
      <c r="H124" s="2134"/>
      <c r="I124" s="2134"/>
      <c r="J124" s="2134"/>
      <c r="K124" s="3231"/>
      <c r="L124" s="2219"/>
    </row>
    <row r="125" spans="1:12" ht="15.75" x14ac:dyDescent="0.2">
      <c r="A125" s="2132"/>
      <c r="B125" s="2133"/>
      <c r="C125" s="2134"/>
      <c r="D125" s="2135">
        <f t="shared" si="1"/>
        <v>0</v>
      </c>
      <c r="E125" s="2134"/>
      <c r="F125" s="2134"/>
      <c r="G125" s="2134"/>
      <c r="H125" s="2134"/>
      <c r="I125" s="2134"/>
      <c r="J125" s="2134"/>
      <c r="K125" s="3231"/>
      <c r="L125" s="2219"/>
    </row>
    <row r="126" spans="1:12" ht="15.75" x14ac:dyDescent="0.2">
      <c r="A126" s="2132"/>
      <c r="B126" s="2133"/>
      <c r="C126" s="2134"/>
      <c r="D126" s="2135">
        <f t="shared" si="1"/>
        <v>0</v>
      </c>
      <c r="E126" s="2134"/>
      <c r="F126" s="2134"/>
      <c r="G126" s="2134"/>
      <c r="H126" s="2134"/>
      <c r="I126" s="2134"/>
      <c r="J126" s="2134"/>
      <c r="K126" s="3231"/>
      <c r="L126" s="2219"/>
    </row>
    <row r="127" spans="1:12" ht="15.75" x14ac:dyDescent="0.2">
      <c r="A127" s="2132"/>
      <c r="B127" s="2133"/>
      <c r="C127" s="2134"/>
      <c r="D127" s="2135">
        <f t="shared" si="1"/>
        <v>0</v>
      </c>
      <c r="E127" s="2134"/>
      <c r="F127" s="2134"/>
      <c r="G127" s="2134"/>
      <c r="H127" s="2134"/>
      <c r="I127" s="2134"/>
      <c r="J127" s="2134"/>
      <c r="K127" s="3231"/>
      <c r="L127" s="2219"/>
    </row>
    <row r="128" spans="1:12" ht="15.75" x14ac:dyDescent="0.2">
      <c r="A128" s="2132"/>
      <c r="B128" s="2133"/>
      <c r="C128" s="2134"/>
      <c r="D128" s="2135">
        <f t="shared" si="1"/>
        <v>0</v>
      </c>
      <c r="E128" s="2134"/>
      <c r="F128" s="2134"/>
      <c r="G128" s="2134"/>
      <c r="H128" s="2134"/>
      <c r="I128" s="2134"/>
      <c r="J128" s="2134"/>
      <c r="K128" s="3231"/>
      <c r="L128" s="2219"/>
    </row>
    <row r="129" spans="1:12" ht="15.75" x14ac:dyDescent="0.2">
      <c r="A129" s="2132"/>
      <c r="B129" s="2133"/>
      <c r="C129" s="2134"/>
      <c r="D129" s="2135">
        <f t="shared" si="1"/>
        <v>0</v>
      </c>
      <c r="E129" s="2134"/>
      <c r="F129" s="2134"/>
      <c r="G129" s="2134"/>
      <c r="H129" s="2134"/>
      <c r="I129" s="2134"/>
      <c r="J129" s="2134"/>
      <c r="K129" s="3231"/>
      <c r="L129" s="2219"/>
    </row>
    <row r="130" spans="1:12" ht="15.75" x14ac:dyDescent="0.2">
      <c r="A130" s="2132"/>
      <c r="B130" s="2133"/>
      <c r="C130" s="2134"/>
      <c r="D130" s="2135">
        <f t="shared" si="1"/>
        <v>0</v>
      </c>
      <c r="E130" s="2134"/>
      <c r="F130" s="2134"/>
      <c r="G130" s="2134"/>
      <c r="H130" s="2134"/>
      <c r="I130" s="2134"/>
      <c r="J130" s="2134"/>
      <c r="K130" s="3231"/>
      <c r="L130" s="2219"/>
    </row>
    <row r="131" spans="1:12" ht="15.75" x14ac:dyDescent="0.2">
      <c r="A131" s="2132"/>
      <c r="B131" s="2133"/>
      <c r="C131" s="2134"/>
      <c r="D131" s="2135">
        <f t="shared" si="1"/>
        <v>0</v>
      </c>
      <c r="E131" s="2134"/>
      <c r="F131" s="2134"/>
      <c r="G131" s="2134"/>
      <c r="H131" s="2134"/>
      <c r="I131" s="2134"/>
      <c r="J131" s="2134"/>
      <c r="K131" s="3231"/>
      <c r="L131" s="2219"/>
    </row>
    <row r="132" spans="1:12" ht="15.75" x14ac:dyDescent="0.2">
      <c r="A132" s="2132"/>
      <c r="B132" s="2133"/>
      <c r="C132" s="2134"/>
      <c r="D132" s="2135">
        <f t="shared" si="1"/>
        <v>0</v>
      </c>
      <c r="E132" s="2134"/>
      <c r="F132" s="2134"/>
      <c r="G132" s="2134"/>
      <c r="H132" s="2134"/>
      <c r="I132" s="2134"/>
      <c r="J132" s="2134"/>
      <c r="K132" s="3231"/>
      <c r="L132" s="2219"/>
    </row>
    <row r="133" spans="1:12" ht="15.75" x14ac:dyDescent="0.2">
      <c r="A133" s="2132"/>
      <c r="B133" s="2133"/>
      <c r="C133" s="2134"/>
      <c r="D133" s="2135">
        <f t="shared" si="1"/>
        <v>0</v>
      </c>
      <c r="E133" s="2134"/>
      <c r="F133" s="2134"/>
      <c r="G133" s="2134"/>
      <c r="H133" s="2134"/>
      <c r="I133" s="2134"/>
      <c r="J133" s="2134"/>
      <c r="K133" s="3231"/>
      <c r="L133" s="2219"/>
    </row>
    <row r="134" spans="1:12" ht="15.75" x14ac:dyDescent="0.2">
      <c r="A134" s="2132"/>
      <c r="B134" s="2133"/>
      <c r="C134" s="2134"/>
      <c r="D134" s="2135">
        <f t="shared" si="1"/>
        <v>0</v>
      </c>
      <c r="E134" s="2134"/>
      <c r="F134" s="2134"/>
      <c r="G134" s="2134"/>
      <c r="H134" s="2134"/>
      <c r="I134" s="2134"/>
      <c r="J134" s="2134"/>
      <c r="K134" s="3231"/>
      <c r="L134" s="2219"/>
    </row>
    <row r="135" spans="1:12" ht="15.75" x14ac:dyDescent="0.2">
      <c r="A135" s="2132"/>
      <c r="B135" s="2133"/>
      <c r="C135" s="2134"/>
      <c r="D135" s="2135">
        <f t="shared" si="1"/>
        <v>0</v>
      </c>
      <c r="E135" s="2134"/>
      <c r="F135" s="2134"/>
      <c r="G135" s="2134"/>
      <c r="H135" s="2134"/>
      <c r="I135" s="2134"/>
      <c r="J135" s="2134"/>
      <c r="K135" s="3231"/>
      <c r="L135" s="2219"/>
    </row>
    <row r="136" spans="1:12" ht="15.75" x14ac:dyDescent="0.2">
      <c r="A136" s="2132"/>
      <c r="B136" s="2133"/>
      <c r="C136" s="2134"/>
      <c r="D136" s="2135">
        <f t="shared" si="1"/>
        <v>0</v>
      </c>
      <c r="E136" s="2134"/>
      <c r="F136" s="2134"/>
      <c r="G136" s="2134"/>
      <c r="H136" s="2134"/>
      <c r="I136" s="2134"/>
      <c r="J136" s="2134"/>
      <c r="K136" s="3231"/>
      <c r="L136" s="2219"/>
    </row>
    <row r="137" spans="1:12" ht="15.75" x14ac:dyDescent="0.2">
      <c r="A137" s="2132"/>
      <c r="B137" s="2133"/>
      <c r="C137" s="2134"/>
      <c r="D137" s="2135">
        <f t="shared" si="1"/>
        <v>0</v>
      </c>
      <c r="E137" s="2134"/>
      <c r="F137" s="2134"/>
      <c r="G137" s="2134"/>
      <c r="H137" s="2134"/>
      <c r="I137" s="2134"/>
      <c r="J137" s="2134"/>
      <c r="K137" s="3231"/>
      <c r="L137" s="2219"/>
    </row>
    <row r="138" spans="1:12" ht="15.75" x14ac:dyDescent="0.2">
      <c r="A138" s="2132"/>
      <c r="B138" s="2133"/>
      <c r="C138" s="2134"/>
      <c r="D138" s="2135">
        <f t="shared" si="1"/>
        <v>0</v>
      </c>
      <c r="E138" s="2134"/>
      <c r="F138" s="2134"/>
      <c r="G138" s="2134"/>
      <c r="H138" s="2134"/>
      <c r="I138" s="2134"/>
      <c r="J138" s="2134"/>
      <c r="K138" s="3231"/>
      <c r="L138" s="2219"/>
    </row>
    <row r="139" spans="1:12" ht="15.75" x14ac:dyDescent="0.2">
      <c r="A139" s="2132"/>
      <c r="B139" s="2133"/>
      <c r="C139" s="2134"/>
      <c r="D139" s="2135">
        <f t="shared" si="1"/>
        <v>0</v>
      </c>
      <c r="E139" s="2134"/>
      <c r="F139" s="2134"/>
      <c r="G139" s="2134"/>
      <c r="H139" s="2134"/>
      <c r="I139" s="2134"/>
      <c r="J139" s="2134"/>
      <c r="K139" s="3231"/>
      <c r="L139" s="2219"/>
    </row>
    <row r="140" spans="1:12" ht="15.75" x14ac:dyDescent="0.2">
      <c r="A140" s="2132"/>
      <c r="B140" s="2133"/>
      <c r="C140" s="2134"/>
      <c r="D140" s="2135">
        <f t="shared" si="1"/>
        <v>0</v>
      </c>
      <c r="E140" s="2134"/>
      <c r="F140" s="2134"/>
      <c r="G140" s="2134"/>
      <c r="H140" s="2134"/>
      <c r="I140" s="2134"/>
      <c r="J140" s="2134"/>
      <c r="K140" s="3231"/>
      <c r="L140" s="2219"/>
    </row>
    <row r="141" spans="1:12" ht="15.75" x14ac:dyDescent="0.2">
      <c r="A141" s="2132"/>
      <c r="B141" s="2133"/>
      <c r="C141" s="2134"/>
      <c r="D141" s="2135">
        <f t="shared" si="1"/>
        <v>0</v>
      </c>
      <c r="E141" s="2134"/>
      <c r="F141" s="2134"/>
      <c r="G141" s="2134"/>
      <c r="H141" s="2134"/>
      <c r="I141" s="2134"/>
      <c r="J141" s="2134"/>
      <c r="K141" s="3231"/>
      <c r="L141" s="2219"/>
    </row>
    <row r="142" spans="1:12" ht="15.75" x14ac:dyDescent="0.2">
      <c r="A142" s="2132"/>
      <c r="B142" s="2133"/>
      <c r="C142" s="2134"/>
      <c r="D142" s="2135">
        <f t="shared" ref="D142:D205" si="2">+C142*(100-E142)/100</f>
        <v>0</v>
      </c>
      <c r="E142" s="2134"/>
      <c r="F142" s="2134"/>
      <c r="G142" s="2134"/>
      <c r="H142" s="2134"/>
      <c r="I142" s="2134"/>
      <c r="J142" s="2134"/>
      <c r="K142" s="3231"/>
      <c r="L142" s="2219"/>
    </row>
    <row r="143" spans="1:12" ht="15.75" x14ac:dyDescent="0.2">
      <c r="A143" s="2132"/>
      <c r="B143" s="2133"/>
      <c r="C143" s="2134"/>
      <c r="D143" s="2135">
        <f t="shared" si="2"/>
        <v>0</v>
      </c>
      <c r="E143" s="2134"/>
      <c r="F143" s="2134"/>
      <c r="G143" s="2134"/>
      <c r="H143" s="2134"/>
      <c r="I143" s="2134"/>
      <c r="J143" s="2134"/>
      <c r="K143" s="3231"/>
      <c r="L143" s="2219"/>
    </row>
    <row r="144" spans="1:12" ht="15.75" x14ac:dyDescent="0.2">
      <c r="A144" s="2132"/>
      <c r="B144" s="2133"/>
      <c r="C144" s="2134"/>
      <c r="D144" s="2135">
        <f t="shared" si="2"/>
        <v>0</v>
      </c>
      <c r="E144" s="2134"/>
      <c r="F144" s="2134"/>
      <c r="G144" s="2134"/>
      <c r="H144" s="2134"/>
      <c r="I144" s="2134"/>
      <c r="J144" s="2134"/>
      <c r="K144" s="3231"/>
      <c r="L144" s="2219"/>
    </row>
    <row r="145" spans="1:12" ht="15.75" x14ac:dyDescent="0.2">
      <c r="A145" s="2132"/>
      <c r="B145" s="2133"/>
      <c r="C145" s="2134"/>
      <c r="D145" s="2135">
        <f t="shared" si="2"/>
        <v>0</v>
      </c>
      <c r="E145" s="2134"/>
      <c r="F145" s="2134"/>
      <c r="G145" s="2134"/>
      <c r="H145" s="2134"/>
      <c r="I145" s="2134"/>
      <c r="J145" s="2134"/>
      <c r="K145" s="3231"/>
      <c r="L145" s="2219"/>
    </row>
    <row r="146" spans="1:12" ht="15.75" x14ac:dyDescent="0.2">
      <c r="A146" s="2132"/>
      <c r="B146" s="2133"/>
      <c r="C146" s="2134"/>
      <c r="D146" s="2135">
        <f t="shared" si="2"/>
        <v>0</v>
      </c>
      <c r="E146" s="2134"/>
      <c r="F146" s="2134"/>
      <c r="G146" s="2134"/>
      <c r="H146" s="2134"/>
      <c r="I146" s="2134"/>
      <c r="J146" s="2134"/>
      <c r="K146" s="3231"/>
      <c r="L146" s="2219"/>
    </row>
    <row r="147" spans="1:12" ht="15.75" x14ac:dyDescent="0.2">
      <c r="A147" s="2132"/>
      <c r="B147" s="2133"/>
      <c r="C147" s="2134"/>
      <c r="D147" s="2135">
        <f t="shared" si="2"/>
        <v>0</v>
      </c>
      <c r="E147" s="2134"/>
      <c r="F147" s="2134"/>
      <c r="G147" s="2134"/>
      <c r="H147" s="2134"/>
      <c r="I147" s="2134"/>
      <c r="J147" s="2134"/>
      <c r="K147" s="3231"/>
      <c r="L147" s="2219"/>
    </row>
    <row r="148" spans="1:12" ht="15.75" x14ac:dyDescent="0.2">
      <c r="A148" s="2132"/>
      <c r="B148" s="2133"/>
      <c r="C148" s="2134"/>
      <c r="D148" s="2135">
        <f t="shared" si="2"/>
        <v>0</v>
      </c>
      <c r="E148" s="2134"/>
      <c r="F148" s="2134"/>
      <c r="G148" s="2134"/>
      <c r="H148" s="2134"/>
      <c r="I148" s="2134"/>
      <c r="J148" s="2134"/>
      <c r="K148" s="3231"/>
      <c r="L148" s="2219"/>
    </row>
    <row r="149" spans="1:12" ht="15.75" x14ac:dyDescent="0.2">
      <c r="A149" s="2132"/>
      <c r="B149" s="2133"/>
      <c r="C149" s="2134"/>
      <c r="D149" s="2135">
        <f t="shared" si="2"/>
        <v>0</v>
      </c>
      <c r="E149" s="2134"/>
      <c r="F149" s="2134"/>
      <c r="G149" s="2134"/>
      <c r="H149" s="2134"/>
      <c r="I149" s="2134"/>
      <c r="J149" s="2134"/>
      <c r="K149" s="3231"/>
      <c r="L149" s="2219"/>
    </row>
    <row r="150" spans="1:12" ht="15.75" x14ac:dyDescent="0.2">
      <c r="A150" s="2132"/>
      <c r="B150" s="2133"/>
      <c r="C150" s="2134"/>
      <c r="D150" s="2135">
        <f t="shared" si="2"/>
        <v>0</v>
      </c>
      <c r="E150" s="2134"/>
      <c r="F150" s="2134"/>
      <c r="G150" s="2134"/>
      <c r="H150" s="2134"/>
      <c r="I150" s="2134"/>
      <c r="J150" s="2134"/>
      <c r="K150" s="3231"/>
      <c r="L150" s="2219"/>
    </row>
    <row r="151" spans="1:12" ht="15.75" x14ac:dyDescent="0.2">
      <c r="A151" s="2132"/>
      <c r="B151" s="2133"/>
      <c r="C151" s="2134"/>
      <c r="D151" s="2135">
        <f t="shared" si="2"/>
        <v>0</v>
      </c>
      <c r="E151" s="2134"/>
      <c r="F151" s="2134"/>
      <c r="G151" s="2134"/>
      <c r="H151" s="2134"/>
      <c r="I151" s="2134"/>
      <c r="J151" s="2134"/>
      <c r="K151" s="3231"/>
      <c r="L151" s="2219"/>
    </row>
    <row r="152" spans="1:12" ht="15.75" x14ac:dyDescent="0.2">
      <c r="A152" s="2132"/>
      <c r="B152" s="2133"/>
      <c r="C152" s="2134"/>
      <c r="D152" s="2135">
        <f t="shared" si="2"/>
        <v>0</v>
      </c>
      <c r="E152" s="2134"/>
      <c r="F152" s="2134"/>
      <c r="G152" s="2134"/>
      <c r="H152" s="2134"/>
      <c r="I152" s="2134"/>
      <c r="J152" s="2134"/>
      <c r="K152" s="3231"/>
      <c r="L152" s="2219"/>
    </row>
    <row r="153" spans="1:12" ht="15.75" x14ac:dyDescent="0.2">
      <c r="A153" s="2132"/>
      <c r="B153" s="2133"/>
      <c r="C153" s="2134"/>
      <c r="D153" s="2135">
        <f t="shared" si="2"/>
        <v>0</v>
      </c>
      <c r="E153" s="2134"/>
      <c r="F153" s="2134"/>
      <c r="G153" s="2134"/>
      <c r="H153" s="2134"/>
      <c r="I153" s="2134"/>
      <c r="J153" s="2134"/>
      <c r="K153" s="3231"/>
      <c r="L153" s="2219"/>
    </row>
    <row r="154" spans="1:12" ht="15.75" x14ac:dyDescent="0.2">
      <c r="A154" s="2132"/>
      <c r="B154" s="2133"/>
      <c r="C154" s="2134"/>
      <c r="D154" s="2135">
        <f t="shared" si="2"/>
        <v>0</v>
      </c>
      <c r="E154" s="2134"/>
      <c r="F154" s="2134"/>
      <c r="G154" s="2134"/>
      <c r="H154" s="2134"/>
      <c r="I154" s="2134"/>
      <c r="J154" s="2134"/>
      <c r="K154" s="3231"/>
      <c r="L154" s="2219"/>
    </row>
    <row r="155" spans="1:12" ht="15.75" x14ac:dyDescent="0.2">
      <c r="A155" s="2132"/>
      <c r="B155" s="2133"/>
      <c r="C155" s="2134"/>
      <c r="D155" s="2135">
        <f t="shared" si="2"/>
        <v>0</v>
      </c>
      <c r="E155" s="2134"/>
      <c r="F155" s="2134"/>
      <c r="G155" s="2134"/>
      <c r="H155" s="2134"/>
      <c r="I155" s="2134"/>
      <c r="J155" s="2134"/>
      <c r="K155" s="3231"/>
      <c r="L155" s="2219"/>
    </row>
    <row r="156" spans="1:12" ht="15.75" x14ac:dyDescent="0.2">
      <c r="A156" s="2132"/>
      <c r="B156" s="2133"/>
      <c r="C156" s="2134"/>
      <c r="D156" s="2135">
        <f t="shared" si="2"/>
        <v>0</v>
      </c>
      <c r="E156" s="2134"/>
      <c r="F156" s="2134"/>
      <c r="G156" s="2134"/>
      <c r="H156" s="2134"/>
      <c r="I156" s="2134"/>
      <c r="J156" s="2134"/>
      <c r="K156" s="3231"/>
      <c r="L156" s="2219"/>
    </row>
    <row r="157" spans="1:12" ht="15.75" x14ac:dyDescent="0.2">
      <c r="A157" s="2132"/>
      <c r="B157" s="2133"/>
      <c r="C157" s="2134"/>
      <c r="D157" s="2135">
        <f t="shared" si="2"/>
        <v>0</v>
      </c>
      <c r="E157" s="2134"/>
      <c r="F157" s="2134"/>
      <c r="G157" s="2134"/>
      <c r="H157" s="2134"/>
      <c r="I157" s="2134"/>
      <c r="J157" s="2134"/>
      <c r="K157" s="3231"/>
      <c r="L157" s="2219"/>
    </row>
    <row r="158" spans="1:12" ht="15.75" x14ac:dyDescent="0.2">
      <c r="A158" s="2132"/>
      <c r="B158" s="2133"/>
      <c r="C158" s="2134"/>
      <c r="D158" s="2135">
        <f t="shared" si="2"/>
        <v>0</v>
      </c>
      <c r="E158" s="2134"/>
      <c r="F158" s="2134"/>
      <c r="G158" s="2134"/>
      <c r="H158" s="2134"/>
      <c r="I158" s="2134"/>
      <c r="J158" s="2134"/>
      <c r="K158" s="3231"/>
      <c r="L158" s="2219"/>
    </row>
    <row r="159" spans="1:12" ht="15.75" x14ac:dyDescent="0.2">
      <c r="A159" s="2132"/>
      <c r="B159" s="2133"/>
      <c r="C159" s="2134"/>
      <c r="D159" s="2135">
        <f t="shared" si="2"/>
        <v>0</v>
      </c>
      <c r="E159" s="2134"/>
      <c r="F159" s="2134"/>
      <c r="G159" s="2134"/>
      <c r="H159" s="2134"/>
      <c r="I159" s="2134"/>
      <c r="J159" s="2134"/>
      <c r="K159" s="3231"/>
      <c r="L159" s="2219"/>
    </row>
    <row r="160" spans="1:12" ht="15.75" x14ac:dyDescent="0.2">
      <c r="A160" s="2132"/>
      <c r="B160" s="2133"/>
      <c r="C160" s="2134"/>
      <c r="D160" s="2135">
        <f t="shared" si="2"/>
        <v>0</v>
      </c>
      <c r="E160" s="2134"/>
      <c r="F160" s="2134"/>
      <c r="G160" s="2134"/>
      <c r="H160" s="2134"/>
      <c r="I160" s="2134"/>
      <c r="J160" s="2134"/>
      <c r="K160" s="3231"/>
      <c r="L160" s="2219"/>
    </row>
    <row r="161" spans="1:12" ht="15.75" x14ac:dyDescent="0.2">
      <c r="A161" s="2132"/>
      <c r="B161" s="2133"/>
      <c r="C161" s="2134"/>
      <c r="D161" s="2135">
        <f t="shared" si="2"/>
        <v>0</v>
      </c>
      <c r="E161" s="2134"/>
      <c r="F161" s="2134"/>
      <c r="G161" s="2134"/>
      <c r="H161" s="2134"/>
      <c r="I161" s="2134"/>
      <c r="J161" s="2134"/>
      <c r="K161" s="3231"/>
      <c r="L161" s="2219"/>
    </row>
    <row r="162" spans="1:12" ht="15.75" x14ac:dyDescent="0.2">
      <c r="A162" s="2132"/>
      <c r="B162" s="2133"/>
      <c r="C162" s="2134"/>
      <c r="D162" s="2135">
        <f t="shared" si="2"/>
        <v>0</v>
      </c>
      <c r="E162" s="2134"/>
      <c r="F162" s="2134"/>
      <c r="G162" s="2134"/>
      <c r="H162" s="2134"/>
      <c r="I162" s="2134"/>
      <c r="J162" s="2134"/>
      <c r="K162" s="3231"/>
      <c r="L162" s="2219"/>
    </row>
    <row r="163" spans="1:12" ht="15.75" x14ac:dyDescent="0.2">
      <c r="A163" s="2132"/>
      <c r="B163" s="2133"/>
      <c r="C163" s="2134"/>
      <c r="D163" s="2135">
        <f t="shared" si="2"/>
        <v>0</v>
      </c>
      <c r="E163" s="2134"/>
      <c r="F163" s="2134"/>
      <c r="G163" s="2134"/>
      <c r="H163" s="2134"/>
      <c r="I163" s="2134"/>
      <c r="J163" s="2134"/>
      <c r="K163" s="3231"/>
      <c r="L163" s="2219"/>
    </row>
    <row r="164" spans="1:12" ht="15.75" x14ac:dyDescent="0.2">
      <c r="A164" s="2132"/>
      <c r="B164" s="2133"/>
      <c r="C164" s="2134"/>
      <c r="D164" s="2135">
        <f t="shared" si="2"/>
        <v>0</v>
      </c>
      <c r="E164" s="2134"/>
      <c r="F164" s="2134"/>
      <c r="G164" s="2134"/>
      <c r="H164" s="2134"/>
      <c r="I164" s="2134"/>
      <c r="J164" s="2134"/>
      <c r="K164" s="3231"/>
      <c r="L164" s="2219"/>
    </row>
    <row r="165" spans="1:12" ht="15.75" x14ac:dyDescent="0.2">
      <c r="A165" s="2132"/>
      <c r="B165" s="2133"/>
      <c r="C165" s="2134"/>
      <c r="D165" s="2135">
        <f t="shared" si="2"/>
        <v>0</v>
      </c>
      <c r="E165" s="2134"/>
      <c r="F165" s="2134"/>
      <c r="G165" s="2134"/>
      <c r="H165" s="2134"/>
      <c r="I165" s="2134"/>
      <c r="J165" s="2134"/>
      <c r="K165" s="3231"/>
      <c r="L165" s="2219"/>
    </row>
    <row r="166" spans="1:12" ht="15.75" x14ac:dyDescent="0.2">
      <c r="A166" s="2132"/>
      <c r="B166" s="2133"/>
      <c r="C166" s="2134"/>
      <c r="D166" s="2135">
        <f t="shared" si="2"/>
        <v>0</v>
      </c>
      <c r="E166" s="2134"/>
      <c r="F166" s="2134"/>
      <c r="G166" s="2134"/>
      <c r="H166" s="2134"/>
      <c r="I166" s="2134"/>
      <c r="J166" s="2134"/>
      <c r="K166" s="3231"/>
      <c r="L166" s="2219"/>
    </row>
    <row r="167" spans="1:12" ht="15.75" x14ac:dyDescent="0.2">
      <c r="A167" s="2132"/>
      <c r="B167" s="2133"/>
      <c r="C167" s="2134"/>
      <c r="D167" s="2135">
        <f t="shared" si="2"/>
        <v>0</v>
      </c>
      <c r="E167" s="2134"/>
      <c r="F167" s="2134"/>
      <c r="G167" s="2134"/>
      <c r="H167" s="2134"/>
      <c r="I167" s="2134"/>
      <c r="J167" s="2134"/>
      <c r="K167" s="3231"/>
      <c r="L167" s="2219"/>
    </row>
    <row r="168" spans="1:12" ht="15.75" x14ac:dyDescent="0.2">
      <c r="A168" s="2132"/>
      <c r="B168" s="2133"/>
      <c r="C168" s="2134"/>
      <c r="D168" s="2135">
        <f t="shared" si="2"/>
        <v>0</v>
      </c>
      <c r="E168" s="2134"/>
      <c r="F168" s="2134"/>
      <c r="G168" s="2134"/>
      <c r="H168" s="2134"/>
      <c r="I168" s="2134"/>
      <c r="J168" s="2134"/>
      <c r="K168" s="3231"/>
      <c r="L168" s="2219"/>
    </row>
    <row r="169" spans="1:12" ht="15.75" x14ac:dyDescent="0.2">
      <c r="A169" s="2132"/>
      <c r="B169" s="2133"/>
      <c r="C169" s="2134"/>
      <c r="D169" s="2135">
        <f t="shared" si="2"/>
        <v>0</v>
      </c>
      <c r="E169" s="2134"/>
      <c r="F169" s="2134"/>
      <c r="G169" s="2134"/>
      <c r="H169" s="2134"/>
      <c r="I169" s="2134"/>
      <c r="J169" s="2134"/>
      <c r="K169" s="3231"/>
      <c r="L169" s="2219"/>
    </row>
    <row r="170" spans="1:12" ht="15.75" x14ac:dyDescent="0.2">
      <c r="A170" s="2132"/>
      <c r="B170" s="2133"/>
      <c r="C170" s="2134"/>
      <c r="D170" s="2135">
        <f t="shared" si="2"/>
        <v>0</v>
      </c>
      <c r="E170" s="2134"/>
      <c r="F170" s="2134"/>
      <c r="G170" s="2134"/>
      <c r="H170" s="2134"/>
      <c r="I170" s="2134"/>
      <c r="J170" s="2134"/>
      <c r="K170" s="3231"/>
      <c r="L170" s="2219"/>
    </row>
    <row r="171" spans="1:12" ht="15.75" x14ac:dyDescent="0.2">
      <c r="A171" s="2132"/>
      <c r="B171" s="2133"/>
      <c r="C171" s="2134"/>
      <c r="D171" s="2135">
        <f t="shared" si="2"/>
        <v>0</v>
      </c>
      <c r="E171" s="2134"/>
      <c r="F171" s="2134"/>
      <c r="G171" s="2134"/>
      <c r="H171" s="2134"/>
      <c r="I171" s="2134"/>
      <c r="J171" s="2134"/>
      <c r="K171" s="3231"/>
      <c r="L171" s="2219"/>
    </row>
    <row r="172" spans="1:12" ht="15.75" x14ac:dyDescent="0.2">
      <c r="A172" s="2132"/>
      <c r="B172" s="2133"/>
      <c r="C172" s="2134"/>
      <c r="D172" s="2135">
        <f t="shared" si="2"/>
        <v>0</v>
      </c>
      <c r="E172" s="2134"/>
      <c r="F172" s="2134"/>
      <c r="G172" s="2134"/>
      <c r="H172" s="2134"/>
      <c r="I172" s="2134"/>
      <c r="J172" s="2134"/>
      <c r="K172" s="3231"/>
      <c r="L172" s="2219"/>
    </row>
    <row r="173" spans="1:12" ht="15.75" x14ac:dyDescent="0.2">
      <c r="A173" s="2132"/>
      <c r="B173" s="2133"/>
      <c r="C173" s="2134"/>
      <c r="D173" s="2135">
        <f t="shared" si="2"/>
        <v>0</v>
      </c>
      <c r="E173" s="2134"/>
      <c r="F173" s="2134"/>
      <c r="G173" s="2134"/>
      <c r="H173" s="2134"/>
      <c r="I173" s="2134"/>
      <c r="J173" s="2134"/>
      <c r="K173" s="3231"/>
      <c r="L173" s="2219"/>
    </row>
    <row r="174" spans="1:12" ht="15.75" x14ac:dyDescent="0.2">
      <c r="A174" s="2132"/>
      <c r="B174" s="2133"/>
      <c r="C174" s="2134"/>
      <c r="D174" s="2135">
        <f t="shared" si="2"/>
        <v>0</v>
      </c>
      <c r="E174" s="2134"/>
      <c r="F174" s="2134"/>
      <c r="G174" s="2134"/>
      <c r="H174" s="2134"/>
      <c r="I174" s="2134"/>
      <c r="J174" s="2134"/>
      <c r="K174" s="3231"/>
      <c r="L174" s="2219"/>
    </row>
    <row r="175" spans="1:12" ht="15.75" x14ac:dyDescent="0.2">
      <c r="A175" s="2132"/>
      <c r="B175" s="2133"/>
      <c r="C175" s="2134"/>
      <c r="D175" s="2135">
        <f t="shared" si="2"/>
        <v>0</v>
      </c>
      <c r="E175" s="2134"/>
      <c r="F175" s="2134"/>
      <c r="G175" s="2134"/>
      <c r="H175" s="2134"/>
      <c r="I175" s="2134"/>
      <c r="J175" s="2134"/>
      <c r="K175" s="3231"/>
      <c r="L175" s="2219"/>
    </row>
    <row r="176" spans="1:12" ht="15.75" x14ac:dyDescent="0.2">
      <c r="A176" s="2132"/>
      <c r="B176" s="2133"/>
      <c r="C176" s="2134"/>
      <c r="D176" s="2135">
        <f t="shared" si="2"/>
        <v>0</v>
      </c>
      <c r="E176" s="2134"/>
      <c r="F176" s="2134"/>
      <c r="G176" s="2134"/>
      <c r="H176" s="2134"/>
      <c r="I176" s="2134"/>
      <c r="J176" s="2134"/>
      <c r="K176" s="3231"/>
      <c r="L176" s="2219"/>
    </row>
    <row r="177" spans="1:12" ht="15.75" x14ac:dyDescent="0.2">
      <c r="A177" s="2132"/>
      <c r="B177" s="2133"/>
      <c r="C177" s="2134"/>
      <c r="D177" s="2135">
        <f t="shared" si="2"/>
        <v>0</v>
      </c>
      <c r="E177" s="2134"/>
      <c r="F177" s="2134"/>
      <c r="G177" s="2134"/>
      <c r="H177" s="2134"/>
      <c r="I177" s="2134"/>
      <c r="J177" s="2134"/>
      <c r="K177" s="3231"/>
      <c r="L177" s="2219"/>
    </row>
    <row r="178" spans="1:12" ht="15.75" x14ac:dyDescent="0.2">
      <c r="A178" s="2132"/>
      <c r="B178" s="2133"/>
      <c r="C178" s="2134"/>
      <c r="D178" s="2135">
        <f t="shared" si="2"/>
        <v>0</v>
      </c>
      <c r="E178" s="2134"/>
      <c r="F178" s="2134"/>
      <c r="G178" s="2134"/>
      <c r="H178" s="2134"/>
      <c r="I178" s="2134"/>
      <c r="J178" s="2134"/>
      <c r="K178" s="3231"/>
      <c r="L178" s="2219"/>
    </row>
    <row r="179" spans="1:12" ht="15.75" x14ac:dyDescent="0.2">
      <c r="A179" s="2132"/>
      <c r="B179" s="2133"/>
      <c r="C179" s="2134"/>
      <c r="D179" s="2135">
        <f t="shared" si="2"/>
        <v>0</v>
      </c>
      <c r="E179" s="2134"/>
      <c r="F179" s="2134"/>
      <c r="G179" s="2134"/>
      <c r="H179" s="2134"/>
      <c r="I179" s="2134"/>
      <c r="J179" s="2134"/>
      <c r="K179" s="3231"/>
      <c r="L179" s="2219"/>
    </row>
    <row r="180" spans="1:12" ht="15.75" x14ac:dyDescent="0.2">
      <c r="A180" s="2132"/>
      <c r="B180" s="2133"/>
      <c r="C180" s="2134"/>
      <c r="D180" s="2135">
        <f t="shared" si="2"/>
        <v>0</v>
      </c>
      <c r="E180" s="2134"/>
      <c r="F180" s="2134"/>
      <c r="G180" s="2134"/>
      <c r="H180" s="2134"/>
      <c r="I180" s="2134"/>
      <c r="J180" s="2134"/>
      <c r="K180" s="3231"/>
      <c r="L180" s="2219"/>
    </row>
    <row r="181" spans="1:12" ht="15.75" x14ac:dyDescent="0.2">
      <c r="A181" s="2132"/>
      <c r="B181" s="2133"/>
      <c r="C181" s="2134"/>
      <c r="D181" s="2135">
        <f t="shared" si="2"/>
        <v>0</v>
      </c>
      <c r="E181" s="2134"/>
      <c r="F181" s="2134"/>
      <c r="G181" s="2134"/>
      <c r="H181" s="2134"/>
      <c r="I181" s="2134"/>
      <c r="J181" s="2134"/>
      <c r="K181" s="3231"/>
      <c r="L181" s="2219"/>
    </row>
    <row r="182" spans="1:12" ht="15.75" x14ac:dyDescent="0.2">
      <c r="A182" s="2132"/>
      <c r="B182" s="2133"/>
      <c r="C182" s="2134"/>
      <c r="D182" s="2135">
        <f t="shared" si="2"/>
        <v>0</v>
      </c>
      <c r="E182" s="2134"/>
      <c r="F182" s="2134"/>
      <c r="G182" s="2134"/>
      <c r="H182" s="2134"/>
      <c r="I182" s="2134"/>
      <c r="J182" s="2134"/>
      <c r="K182" s="3231"/>
      <c r="L182" s="2219"/>
    </row>
    <row r="183" spans="1:12" ht="15.75" x14ac:dyDescent="0.2">
      <c r="A183" s="2132"/>
      <c r="B183" s="2133"/>
      <c r="C183" s="2134"/>
      <c r="D183" s="2135">
        <f t="shared" si="2"/>
        <v>0</v>
      </c>
      <c r="E183" s="2134"/>
      <c r="F183" s="2134"/>
      <c r="G183" s="2134"/>
      <c r="H183" s="2134"/>
      <c r="I183" s="2134"/>
      <c r="J183" s="2134"/>
      <c r="K183" s="3231"/>
      <c r="L183" s="2219"/>
    </row>
    <row r="184" spans="1:12" ht="15.75" x14ac:dyDescent="0.2">
      <c r="A184" s="2132"/>
      <c r="B184" s="2133"/>
      <c r="C184" s="2134"/>
      <c r="D184" s="2135">
        <f t="shared" si="2"/>
        <v>0</v>
      </c>
      <c r="E184" s="2134"/>
      <c r="F184" s="2134"/>
      <c r="G184" s="2134"/>
      <c r="H184" s="2134"/>
      <c r="I184" s="2134"/>
      <c r="J184" s="2134"/>
      <c r="K184" s="3231"/>
      <c r="L184" s="2219"/>
    </row>
    <row r="185" spans="1:12" ht="15.75" x14ac:dyDescent="0.2">
      <c r="A185" s="2132"/>
      <c r="B185" s="2133"/>
      <c r="C185" s="2134"/>
      <c r="D185" s="2135">
        <f t="shared" si="2"/>
        <v>0</v>
      </c>
      <c r="E185" s="2134"/>
      <c r="F185" s="2134"/>
      <c r="G185" s="2134"/>
      <c r="H185" s="2134"/>
      <c r="I185" s="2134"/>
      <c r="J185" s="2134"/>
      <c r="K185" s="3231"/>
      <c r="L185" s="2219"/>
    </row>
    <row r="186" spans="1:12" ht="15.75" x14ac:dyDescent="0.2">
      <c r="A186" s="2132"/>
      <c r="B186" s="2133"/>
      <c r="C186" s="2134"/>
      <c r="D186" s="2135">
        <f t="shared" si="2"/>
        <v>0</v>
      </c>
      <c r="E186" s="2134"/>
      <c r="F186" s="2134"/>
      <c r="G186" s="2134"/>
      <c r="H186" s="2134"/>
      <c r="I186" s="2134"/>
      <c r="J186" s="2134"/>
      <c r="K186" s="3231"/>
      <c r="L186" s="2219"/>
    </row>
    <row r="187" spans="1:12" ht="15.75" x14ac:dyDescent="0.2">
      <c r="A187" s="2132"/>
      <c r="B187" s="2133"/>
      <c r="C187" s="2134"/>
      <c r="D187" s="2135">
        <f t="shared" si="2"/>
        <v>0</v>
      </c>
      <c r="E187" s="2134"/>
      <c r="F187" s="2134"/>
      <c r="G187" s="2134"/>
      <c r="H187" s="2134"/>
      <c r="I187" s="2134"/>
      <c r="J187" s="2134"/>
      <c r="K187" s="3231"/>
      <c r="L187" s="2219"/>
    </row>
    <row r="188" spans="1:12" ht="15.75" x14ac:dyDescent="0.2">
      <c r="A188" s="2132"/>
      <c r="B188" s="2133"/>
      <c r="C188" s="2134"/>
      <c r="D188" s="2135">
        <f t="shared" si="2"/>
        <v>0</v>
      </c>
      <c r="E188" s="2134"/>
      <c r="F188" s="2134"/>
      <c r="G188" s="2134"/>
      <c r="H188" s="2134"/>
      <c r="I188" s="2134"/>
      <c r="J188" s="2134"/>
      <c r="K188" s="3231"/>
      <c r="L188" s="2219"/>
    </row>
    <row r="189" spans="1:12" ht="15.75" x14ac:dyDescent="0.2">
      <c r="A189" s="2132"/>
      <c r="B189" s="2133"/>
      <c r="C189" s="2134"/>
      <c r="D189" s="2135">
        <f t="shared" si="2"/>
        <v>0</v>
      </c>
      <c r="E189" s="2134"/>
      <c r="F189" s="2134"/>
      <c r="G189" s="2134"/>
      <c r="H189" s="2134"/>
      <c r="I189" s="2134"/>
      <c r="J189" s="2134"/>
      <c r="K189" s="3231"/>
      <c r="L189" s="2219"/>
    </row>
    <row r="190" spans="1:12" ht="15.75" x14ac:dyDescent="0.2">
      <c r="A190" s="2132"/>
      <c r="B190" s="2133"/>
      <c r="C190" s="2134"/>
      <c r="D190" s="2135">
        <f t="shared" si="2"/>
        <v>0</v>
      </c>
      <c r="E190" s="2134"/>
      <c r="F190" s="2134"/>
      <c r="G190" s="2134"/>
      <c r="H190" s="2134"/>
      <c r="I190" s="2134"/>
      <c r="J190" s="2134"/>
      <c r="K190" s="3231"/>
      <c r="L190" s="2219"/>
    </row>
    <row r="191" spans="1:12" ht="15.75" x14ac:dyDescent="0.2">
      <c r="A191" s="2132"/>
      <c r="B191" s="2133"/>
      <c r="C191" s="2134"/>
      <c r="D191" s="2135">
        <f t="shared" si="2"/>
        <v>0</v>
      </c>
      <c r="E191" s="2134"/>
      <c r="F191" s="2134"/>
      <c r="G191" s="2134"/>
      <c r="H191" s="2134"/>
      <c r="I191" s="2134"/>
      <c r="J191" s="2134"/>
      <c r="K191" s="3231"/>
      <c r="L191" s="2219"/>
    </row>
    <row r="192" spans="1:12" ht="15.75" x14ac:dyDescent="0.2">
      <c r="A192" s="2132"/>
      <c r="B192" s="2133"/>
      <c r="C192" s="2134"/>
      <c r="D192" s="2135">
        <f t="shared" si="2"/>
        <v>0</v>
      </c>
      <c r="E192" s="2134"/>
      <c r="F192" s="2134"/>
      <c r="G192" s="2134"/>
      <c r="H192" s="2134"/>
      <c r="I192" s="2134"/>
      <c r="J192" s="2134"/>
      <c r="K192" s="3231"/>
      <c r="L192" s="2219"/>
    </row>
    <row r="193" spans="1:12" ht="15.75" x14ac:dyDescent="0.2">
      <c r="A193" s="2132"/>
      <c r="B193" s="2133"/>
      <c r="C193" s="2134"/>
      <c r="D193" s="2135">
        <f t="shared" si="2"/>
        <v>0</v>
      </c>
      <c r="E193" s="2134"/>
      <c r="F193" s="2134"/>
      <c r="G193" s="2134"/>
      <c r="H193" s="2134"/>
      <c r="I193" s="2134"/>
      <c r="J193" s="2134"/>
      <c r="K193" s="3231"/>
      <c r="L193" s="2219"/>
    </row>
    <row r="194" spans="1:12" ht="15.75" x14ac:dyDescent="0.2">
      <c r="A194" s="2132"/>
      <c r="B194" s="2133"/>
      <c r="C194" s="2134"/>
      <c r="D194" s="2135">
        <f t="shared" si="2"/>
        <v>0</v>
      </c>
      <c r="E194" s="2134"/>
      <c r="F194" s="2134"/>
      <c r="G194" s="2134"/>
      <c r="H194" s="2134"/>
      <c r="I194" s="2134"/>
      <c r="J194" s="2134"/>
      <c r="K194" s="3231"/>
      <c r="L194" s="2219"/>
    </row>
    <row r="195" spans="1:12" ht="15.75" x14ac:dyDescent="0.2">
      <c r="A195" s="2132"/>
      <c r="B195" s="2133"/>
      <c r="C195" s="2134"/>
      <c r="D195" s="2135">
        <f t="shared" si="2"/>
        <v>0</v>
      </c>
      <c r="E195" s="2134"/>
      <c r="F195" s="2134"/>
      <c r="G195" s="2134"/>
      <c r="H195" s="2134"/>
      <c r="I195" s="2134"/>
      <c r="J195" s="2134"/>
      <c r="K195" s="3231"/>
      <c r="L195" s="2219"/>
    </row>
    <row r="196" spans="1:12" ht="15.75" x14ac:dyDescent="0.2">
      <c r="A196" s="2132"/>
      <c r="B196" s="2133"/>
      <c r="C196" s="2134"/>
      <c r="D196" s="2135">
        <f t="shared" si="2"/>
        <v>0</v>
      </c>
      <c r="E196" s="2134"/>
      <c r="F196" s="2134"/>
      <c r="G196" s="2134"/>
      <c r="H196" s="2134"/>
      <c r="I196" s="2134"/>
      <c r="J196" s="2134"/>
      <c r="K196" s="3231"/>
      <c r="L196" s="2219"/>
    </row>
    <row r="197" spans="1:12" ht="15.75" x14ac:dyDescent="0.2">
      <c r="A197" s="2132"/>
      <c r="B197" s="2133"/>
      <c r="C197" s="2134"/>
      <c r="D197" s="2135">
        <f t="shared" si="2"/>
        <v>0</v>
      </c>
      <c r="E197" s="2134"/>
      <c r="F197" s="2134"/>
      <c r="G197" s="2134"/>
      <c r="H197" s="2134"/>
      <c r="I197" s="2134"/>
      <c r="J197" s="2134"/>
      <c r="K197" s="3231"/>
      <c r="L197" s="2219"/>
    </row>
    <row r="198" spans="1:12" ht="15.75" x14ac:dyDescent="0.2">
      <c r="A198" s="2132"/>
      <c r="B198" s="2133"/>
      <c r="C198" s="2134"/>
      <c r="D198" s="2135">
        <f t="shared" si="2"/>
        <v>0</v>
      </c>
      <c r="E198" s="2134"/>
      <c r="F198" s="2134"/>
      <c r="G198" s="2134"/>
      <c r="H198" s="2134"/>
      <c r="I198" s="2134"/>
      <c r="J198" s="2134"/>
      <c r="K198" s="3231"/>
      <c r="L198" s="2219"/>
    </row>
    <row r="199" spans="1:12" ht="15.75" x14ac:dyDescent="0.2">
      <c r="A199" s="2132"/>
      <c r="B199" s="2133"/>
      <c r="C199" s="2134"/>
      <c r="D199" s="2135">
        <f t="shared" si="2"/>
        <v>0</v>
      </c>
      <c r="E199" s="2134"/>
      <c r="F199" s="2134"/>
      <c r="G199" s="2134"/>
      <c r="H199" s="2134"/>
      <c r="I199" s="2134"/>
      <c r="J199" s="2134"/>
      <c r="K199" s="3231"/>
      <c r="L199" s="2219"/>
    </row>
    <row r="200" spans="1:12" ht="15.75" x14ac:dyDescent="0.2">
      <c r="A200" s="2132"/>
      <c r="B200" s="2133"/>
      <c r="C200" s="2134"/>
      <c r="D200" s="2135">
        <f t="shared" si="2"/>
        <v>0</v>
      </c>
      <c r="E200" s="2134"/>
      <c r="F200" s="2134"/>
      <c r="G200" s="2134"/>
      <c r="H200" s="2134"/>
      <c r="I200" s="2134"/>
      <c r="J200" s="2134"/>
      <c r="K200" s="3231"/>
      <c r="L200" s="2219"/>
    </row>
    <row r="201" spans="1:12" ht="15.75" x14ac:dyDescent="0.2">
      <c r="A201" s="2132"/>
      <c r="B201" s="2133"/>
      <c r="C201" s="2134"/>
      <c r="D201" s="2135">
        <f t="shared" si="2"/>
        <v>0</v>
      </c>
      <c r="E201" s="2134"/>
      <c r="F201" s="2134"/>
      <c r="G201" s="2134"/>
      <c r="H201" s="2134"/>
      <c r="I201" s="2134"/>
      <c r="J201" s="2134"/>
      <c r="K201" s="3231"/>
      <c r="L201" s="2219"/>
    </row>
    <row r="202" spans="1:12" ht="15.75" x14ac:dyDescent="0.2">
      <c r="A202" s="2132"/>
      <c r="B202" s="2133"/>
      <c r="C202" s="2134"/>
      <c r="D202" s="2135">
        <f t="shared" si="2"/>
        <v>0</v>
      </c>
      <c r="E202" s="2134"/>
      <c r="F202" s="2134"/>
      <c r="G202" s="2134"/>
      <c r="H202" s="2134"/>
      <c r="I202" s="2134"/>
      <c r="J202" s="2134"/>
      <c r="K202" s="3231"/>
      <c r="L202" s="2219"/>
    </row>
    <row r="203" spans="1:12" ht="15.75" x14ac:dyDescent="0.2">
      <c r="A203" s="2132"/>
      <c r="B203" s="2133"/>
      <c r="C203" s="2134"/>
      <c r="D203" s="2135">
        <f t="shared" si="2"/>
        <v>0</v>
      </c>
      <c r="E203" s="2134"/>
      <c r="F203" s="2134"/>
      <c r="G203" s="2134"/>
      <c r="H203" s="2134"/>
      <c r="I203" s="2134"/>
      <c r="J203" s="2134"/>
      <c r="K203" s="3231"/>
      <c r="L203" s="2219"/>
    </row>
    <row r="204" spans="1:12" ht="15.75" x14ac:dyDescent="0.2">
      <c r="A204" s="2132"/>
      <c r="B204" s="2133"/>
      <c r="C204" s="2134"/>
      <c r="D204" s="2135">
        <f t="shared" si="2"/>
        <v>0</v>
      </c>
      <c r="E204" s="2134"/>
      <c r="F204" s="2134"/>
      <c r="G204" s="2134"/>
      <c r="H204" s="2134"/>
      <c r="I204" s="2134"/>
      <c r="J204" s="2134"/>
      <c r="K204" s="3231"/>
      <c r="L204" s="2219"/>
    </row>
    <row r="205" spans="1:12" ht="15.75" x14ac:dyDescent="0.2">
      <c r="A205" s="2132"/>
      <c r="B205" s="2133"/>
      <c r="C205" s="2134"/>
      <c r="D205" s="2135">
        <f t="shared" si="2"/>
        <v>0</v>
      </c>
      <c r="E205" s="2134"/>
      <c r="F205" s="2134"/>
      <c r="G205" s="2134"/>
      <c r="H205" s="2134"/>
      <c r="I205" s="2134"/>
      <c r="J205" s="2134"/>
      <c r="K205" s="3231"/>
      <c r="L205" s="2219"/>
    </row>
    <row r="206" spans="1:12" ht="15.75" x14ac:dyDescent="0.2">
      <c r="A206" s="2132"/>
      <c r="B206" s="2133"/>
      <c r="C206" s="2134"/>
      <c r="D206" s="2135">
        <f t="shared" ref="D206:D269" si="3">+C206*(100-E206)/100</f>
        <v>0</v>
      </c>
      <c r="E206" s="2134"/>
      <c r="F206" s="2134"/>
      <c r="G206" s="2134"/>
      <c r="H206" s="2134"/>
      <c r="I206" s="2134"/>
      <c r="J206" s="2134"/>
      <c r="K206" s="3231"/>
      <c r="L206" s="2219"/>
    </row>
    <row r="207" spans="1:12" ht="15.75" x14ac:dyDescent="0.2">
      <c r="A207" s="2132"/>
      <c r="B207" s="2133"/>
      <c r="C207" s="2134"/>
      <c r="D207" s="2135">
        <f t="shared" si="3"/>
        <v>0</v>
      </c>
      <c r="E207" s="2134"/>
      <c r="F207" s="2134"/>
      <c r="G207" s="2134"/>
      <c r="H207" s="2134"/>
      <c r="I207" s="2134"/>
      <c r="J207" s="2134"/>
      <c r="K207" s="3231"/>
      <c r="L207" s="2219"/>
    </row>
    <row r="208" spans="1:12" ht="15.75" x14ac:dyDescent="0.2">
      <c r="A208" s="2132"/>
      <c r="B208" s="2133"/>
      <c r="C208" s="2134"/>
      <c r="D208" s="2135">
        <f t="shared" si="3"/>
        <v>0</v>
      </c>
      <c r="E208" s="2134"/>
      <c r="F208" s="2134"/>
      <c r="G208" s="2134"/>
      <c r="H208" s="2134"/>
      <c r="I208" s="2134"/>
      <c r="J208" s="2134"/>
      <c r="K208" s="3231"/>
      <c r="L208" s="2219"/>
    </row>
    <row r="209" spans="1:12" ht="15.75" x14ac:dyDescent="0.2">
      <c r="A209" s="2132"/>
      <c r="B209" s="2133"/>
      <c r="C209" s="2134"/>
      <c r="D209" s="2135">
        <f t="shared" si="3"/>
        <v>0</v>
      </c>
      <c r="E209" s="2134"/>
      <c r="F209" s="2134"/>
      <c r="G209" s="2134"/>
      <c r="H209" s="2134"/>
      <c r="I209" s="2134"/>
      <c r="J209" s="2134"/>
      <c r="K209" s="3231"/>
      <c r="L209" s="2219"/>
    </row>
    <row r="210" spans="1:12" ht="15.75" x14ac:dyDescent="0.2">
      <c r="A210" s="2132"/>
      <c r="B210" s="2133"/>
      <c r="C210" s="2134"/>
      <c r="D210" s="2135">
        <f t="shared" si="3"/>
        <v>0</v>
      </c>
      <c r="E210" s="2134"/>
      <c r="F210" s="2134"/>
      <c r="G210" s="2134"/>
      <c r="H210" s="2134"/>
      <c r="I210" s="2134"/>
      <c r="J210" s="2134"/>
      <c r="K210" s="3231"/>
      <c r="L210" s="2219"/>
    </row>
    <row r="211" spans="1:12" ht="15.75" x14ac:dyDescent="0.2">
      <c r="A211" s="2132"/>
      <c r="B211" s="2133"/>
      <c r="C211" s="2134"/>
      <c r="D211" s="2135">
        <f t="shared" si="3"/>
        <v>0</v>
      </c>
      <c r="E211" s="2134"/>
      <c r="F211" s="2134"/>
      <c r="G211" s="2134"/>
      <c r="H211" s="2134"/>
      <c r="I211" s="2134"/>
      <c r="J211" s="2134"/>
      <c r="K211" s="3231"/>
      <c r="L211" s="2219"/>
    </row>
    <row r="212" spans="1:12" ht="15.75" x14ac:dyDescent="0.2">
      <c r="A212" s="2132"/>
      <c r="B212" s="2133"/>
      <c r="C212" s="2134"/>
      <c r="D212" s="2135">
        <f t="shared" si="3"/>
        <v>0</v>
      </c>
      <c r="E212" s="2134"/>
      <c r="F212" s="2134"/>
      <c r="G212" s="2134"/>
      <c r="H212" s="2134"/>
      <c r="I212" s="2134"/>
      <c r="J212" s="2134"/>
      <c r="K212" s="3231"/>
      <c r="L212" s="2219"/>
    </row>
    <row r="213" spans="1:12" ht="15.75" x14ac:dyDescent="0.2">
      <c r="A213" s="2132"/>
      <c r="B213" s="2133"/>
      <c r="C213" s="2134"/>
      <c r="D213" s="2135">
        <f t="shared" si="3"/>
        <v>0</v>
      </c>
      <c r="E213" s="2134"/>
      <c r="F213" s="2134"/>
      <c r="G213" s="2134"/>
      <c r="H213" s="2134"/>
      <c r="I213" s="2134"/>
      <c r="J213" s="2134"/>
      <c r="K213" s="3231"/>
      <c r="L213" s="2219"/>
    </row>
    <row r="214" spans="1:12" ht="15.75" x14ac:dyDescent="0.2">
      <c r="A214" s="2132"/>
      <c r="B214" s="2133"/>
      <c r="C214" s="2134"/>
      <c r="D214" s="2135">
        <f t="shared" si="3"/>
        <v>0</v>
      </c>
      <c r="E214" s="2134"/>
      <c r="F214" s="2134"/>
      <c r="G214" s="2134"/>
      <c r="H214" s="2134"/>
      <c r="I214" s="2134"/>
      <c r="J214" s="2134"/>
      <c r="K214" s="3231"/>
      <c r="L214" s="2219"/>
    </row>
    <row r="215" spans="1:12" ht="15.75" x14ac:dyDescent="0.2">
      <c r="A215" s="2132"/>
      <c r="B215" s="2133"/>
      <c r="C215" s="2134"/>
      <c r="D215" s="2135">
        <f t="shared" si="3"/>
        <v>0</v>
      </c>
      <c r="E215" s="2134"/>
      <c r="F215" s="2134"/>
      <c r="G215" s="2134"/>
      <c r="H215" s="2134"/>
      <c r="I215" s="2134"/>
      <c r="J215" s="2134"/>
      <c r="K215" s="3231"/>
      <c r="L215" s="2219"/>
    </row>
    <row r="216" spans="1:12" ht="15.75" x14ac:dyDescent="0.2">
      <c r="A216" s="2132"/>
      <c r="B216" s="2133"/>
      <c r="C216" s="2134"/>
      <c r="D216" s="2135">
        <f t="shared" si="3"/>
        <v>0</v>
      </c>
      <c r="E216" s="2134"/>
      <c r="F216" s="2134"/>
      <c r="G216" s="2134"/>
      <c r="H216" s="2134"/>
      <c r="I216" s="2134"/>
      <c r="J216" s="2134"/>
      <c r="K216" s="3231"/>
      <c r="L216" s="2219"/>
    </row>
    <row r="217" spans="1:12" ht="15.75" x14ac:dyDescent="0.2">
      <c r="A217" s="2132"/>
      <c r="B217" s="2133"/>
      <c r="C217" s="2134"/>
      <c r="D217" s="2135">
        <f t="shared" si="3"/>
        <v>0</v>
      </c>
      <c r="E217" s="2134"/>
      <c r="F217" s="2134"/>
      <c r="G217" s="2134"/>
      <c r="H217" s="2134"/>
      <c r="I217" s="2134"/>
      <c r="J217" s="2134"/>
      <c r="K217" s="3231"/>
      <c r="L217" s="2219"/>
    </row>
    <row r="218" spans="1:12" ht="15.75" x14ac:dyDescent="0.2">
      <c r="A218" s="2132"/>
      <c r="B218" s="2133"/>
      <c r="C218" s="2134"/>
      <c r="D218" s="2135">
        <f t="shared" si="3"/>
        <v>0</v>
      </c>
      <c r="E218" s="2134"/>
      <c r="F218" s="2134"/>
      <c r="G218" s="2134"/>
      <c r="H218" s="2134"/>
      <c r="I218" s="2134"/>
      <c r="J218" s="2134"/>
      <c r="K218" s="3231"/>
      <c r="L218" s="2219"/>
    </row>
    <row r="219" spans="1:12" ht="15.75" x14ac:dyDescent="0.2">
      <c r="A219" s="2132"/>
      <c r="B219" s="2133"/>
      <c r="C219" s="2134"/>
      <c r="D219" s="2135">
        <f t="shared" si="3"/>
        <v>0</v>
      </c>
      <c r="E219" s="2134"/>
      <c r="F219" s="2134"/>
      <c r="G219" s="2134"/>
      <c r="H219" s="2134"/>
      <c r="I219" s="2134"/>
      <c r="J219" s="2134"/>
      <c r="K219" s="3231"/>
      <c r="L219" s="2219"/>
    </row>
    <row r="220" spans="1:12" ht="15.75" x14ac:dyDescent="0.2">
      <c r="A220" s="2132"/>
      <c r="B220" s="2133"/>
      <c r="C220" s="2134"/>
      <c r="D220" s="2135">
        <f t="shared" si="3"/>
        <v>0</v>
      </c>
      <c r="E220" s="2134"/>
      <c r="F220" s="2134"/>
      <c r="G220" s="2134"/>
      <c r="H220" s="2134"/>
      <c r="I220" s="2134"/>
      <c r="J220" s="2134"/>
      <c r="K220" s="3231"/>
      <c r="L220" s="2219"/>
    </row>
    <row r="221" spans="1:12" ht="15.75" x14ac:dyDescent="0.2">
      <c r="A221" s="2132"/>
      <c r="B221" s="2133"/>
      <c r="C221" s="2134"/>
      <c r="D221" s="2135">
        <f t="shared" si="3"/>
        <v>0</v>
      </c>
      <c r="E221" s="2134"/>
      <c r="F221" s="2134"/>
      <c r="G221" s="2134"/>
      <c r="H221" s="2134"/>
      <c r="I221" s="2134"/>
      <c r="J221" s="2134"/>
      <c r="K221" s="3231"/>
      <c r="L221" s="2219"/>
    </row>
    <row r="222" spans="1:12" ht="15.75" x14ac:dyDescent="0.2">
      <c r="A222" s="2132"/>
      <c r="B222" s="2133"/>
      <c r="C222" s="2134"/>
      <c r="D222" s="2135">
        <f t="shared" si="3"/>
        <v>0</v>
      </c>
      <c r="E222" s="2134"/>
      <c r="F222" s="2134"/>
      <c r="G222" s="2134"/>
      <c r="H222" s="2134"/>
      <c r="I222" s="2134"/>
      <c r="J222" s="2134"/>
      <c r="K222" s="3231"/>
      <c r="L222" s="2219"/>
    </row>
    <row r="223" spans="1:12" ht="15.75" x14ac:dyDescent="0.2">
      <c r="A223" s="2132"/>
      <c r="B223" s="2133"/>
      <c r="C223" s="2134"/>
      <c r="D223" s="2135">
        <f t="shared" si="3"/>
        <v>0</v>
      </c>
      <c r="E223" s="2134"/>
      <c r="F223" s="2134"/>
      <c r="G223" s="2134"/>
      <c r="H223" s="2134"/>
      <c r="I223" s="2134"/>
      <c r="J223" s="2134"/>
      <c r="K223" s="3231"/>
      <c r="L223" s="2219"/>
    </row>
    <row r="224" spans="1:12" ht="15.75" x14ac:dyDescent="0.2">
      <c r="A224" s="2132"/>
      <c r="B224" s="2133"/>
      <c r="C224" s="2134"/>
      <c r="D224" s="2135">
        <f t="shared" si="3"/>
        <v>0</v>
      </c>
      <c r="E224" s="2134"/>
      <c r="F224" s="2134"/>
      <c r="G224" s="2134"/>
      <c r="H224" s="2134"/>
      <c r="I224" s="2134"/>
      <c r="J224" s="2134"/>
      <c r="K224" s="3231"/>
      <c r="L224" s="2219"/>
    </row>
    <row r="225" spans="1:12" ht="15.75" x14ac:dyDescent="0.2">
      <c r="A225" s="2132"/>
      <c r="B225" s="2133"/>
      <c r="C225" s="2134"/>
      <c r="D225" s="2135">
        <f t="shared" si="3"/>
        <v>0</v>
      </c>
      <c r="E225" s="2134"/>
      <c r="F225" s="2134"/>
      <c r="G225" s="2134"/>
      <c r="H225" s="2134"/>
      <c r="I225" s="2134"/>
      <c r="J225" s="2134"/>
      <c r="K225" s="3231"/>
      <c r="L225" s="2219"/>
    </row>
    <row r="226" spans="1:12" ht="15.75" x14ac:dyDescent="0.2">
      <c r="A226" s="2132"/>
      <c r="B226" s="2133"/>
      <c r="C226" s="2134"/>
      <c r="D226" s="2135">
        <f t="shared" si="3"/>
        <v>0</v>
      </c>
      <c r="E226" s="2134"/>
      <c r="F226" s="2134"/>
      <c r="G226" s="2134"/>
      <c r="H226" s="2134"/>
      <c r="I226" s="2134"/>
      <c r="J226" s="2134"/>
      <c r="K226" s="3231"/>
      <c r="L226" s="2219"/>
    </row>
    <row r="227" spans="1:12" ht="15.75" x14ac:dyDescent="0.2">
      <c r="A227" s="2132"/>
      <c r="B227" s="2133"/>
      <c r="C227" s="2134"/>
      <c r="D227" s="2135">
        <f t="shared" si="3"/>
        <v>0</v>
      </c>
      <c r="E227" s="2134"/>
      <c r="F227" s="2134"/>
      <c r="G227" s="2134"/>
      <c r="H227" s="2134"/>
      <c r="I227" s="2134"/>
      <c r="J227" s="2134"/>
      <c r="K227" s="3231"/>
      <c r="L227" s="2219"/>
    </row>
    <row r="228" spans="1:12" ht="15.75" x14ac:dyDescent="0.2">
      <c r="A228" s="2132"/>
      <c r="B228" s="2133"/>
      <c r="C228" s="2134"/>
      <c r="D228" s="2135">
        <f t="shared" si="3"/>
        <v>0</v>
      </c>
      <c r="E228" s="2134"/>
      <c r="F228" s="2134"/>
      <c r="G228" s="2134"/>
      <c r="H228" s="2134"/>
      <c r="I228" s="2134"/>
      <c r="J228" s="2134"/>
      <c r="K228" s="3231"/>
      <c r="L228" s="2219"/>
    </row>
    <row r="229" spans="1:12" ht="15.75" x14ac:dyDescent="0.2">
      <c r="A229" s="2132"/>
      <c r="B229" s="2133"/>
      <c r="C229" s="2134"/>
      <c r="D229" s="2135">
        <f t="shared" si="3"/>
        <v>0</v>
      </c>
      <c r="E229" s="2134"/>
      <c r="F229" s="2134"/>
      <c r="G229" s="2134"/>
      <c r="H229" s="2134"/>
      <c r="I229" s="2134"/>
      <c r="J229" s="2134"/>
      <c r="K229" s="3231"/>
      <c r="L229" s="2219"/>
    </row>
    <row r="230" spans="1:12" ht="15.75" x14ac:dyDescent="0.2">
      <c r="A230" s="2132"/>
      <c r="B230" s="2133"/>
      <c r="C230" s="2134"/>
      <c r="D230" s="2135">
        <f t="shared" si="3"/>
        <v>0</v>
      </c>
      <c r="E230" s="2134"/>
      <c r="F230" s="2134"/>
      <c r="G230" s="2134"/>
      <c r="H230" s="2134"/>
      <c r="I230" s="2134"/>
      <c r="J230" s="2134"/>
      <c r="K230" s="3231"/>
      <c r="L230" s="2219"/>
    </row>
    <row r="231" spans="1:12" ht="15.75" x14ac:dyDescent="0.2">
      <c r="A231" s="2132"/>
      <c r="B231" s="2133"/>
      <c r="C231" s="2134"/>
      <c r="D231" s="2135">
        <f t="shared" si="3"/>
        <v>0</v>
      </c>
      <c r="E231" s="2134"/>
      <c r="F231" s="2134"/>
      <c r="G231" s="2134"/>
      <c r="H231" s="2134"/>
      <c r="I231" s="2134"/>
      <c r="J231" s="2134"/>
      <c r="K231" s="3231"/>
      <c r="L231" s="2219"/>
    </row>
    <row r="232" spans="1:12" ht="15.75" x14ac:dyDescent="0.2">
      <c r="A232" s="2132"/>
      <c r="B232" s="2133"/>
      <c r="C232" s="2134"/>
      <c r="D232" s="2135">
        <f t="shared" si="3"/>
        <v>0</v>
      </c>
      <c r="E232" s="2134"/>
      <c r="F232" s="2134"/>
      <c r="G232" s="2134"/>
      <c r="H232" s="2134"/>
      <c r="I232" s="2134"/>
      <c r="J232" s="2134"/>
      <c r="K232" s="3231"/>
      <c r="L232" s="2219"/>
    </row>
    <row r="233" spans="1:12" ht="15.75" x14ac:dyDescent="0.2">
      <c r="A233" s="2132"/>
      <c r="B233" s="2133"/>
      <c r="C233" s="2134"/>
      <c r="D233" s="2135">
        <f t="shared" si="3"/>
        <v>0</v>
      </c>
      <c r="E233" s="2134"/>
      <c r="F233" s="2134"/>
      <c r="G233" s="2134"/>
      <c r="H233" s="2134"/>
      <c r="I233" s="2134"/>
      <c r="J233" s="2134"/>
      <c r="K233" s="3231"/>
      <c r="L233" s="2219"/>
    </row>
    <row r="234" spans="1:12" ht="15.75" x14ac:dyDescent="0.2">
      <c r="A234" s="2132"/>
      <c r="B234" s="2133"/>
      <c r="C234" s="2134"/>
      <c r="D234" s="2135">
        <f t="shared" si="3"/>
        <v>0</v>
      </c>
      <c r="E234" s="2134"/>
      <c r="F234" s="2134"/>
      <c r="G234" s="2134"/>
      <c r="H234" s="2134"/>
      <c r="I234" s="2134"/>
      <c r="J234" s="2134"/>
      <c r="K234" s="3231"/>
      <c r="L234" s="2219"/>
    </row>
    <row r="235" spans="1:12" ht="15.75" x14ac:dyDescent="0.2">
      <c r="A235" s="2132"/>
      <c r="B235" s="2133"/>
      <c r="C235" s="2134"/>
      <c r="D235" s="2135">
        <f t="shared" si="3"/>
        <v>0</v>
      </c>
      <c r="E235" s="2134"/>
      <c r="F235" s="2134"/>
      <c r="G235" s="2134"/>
      <c r="H235" s="2134"/>
      <c r="I235" s="2134"/>
      <c r="J235" s="2134"/>
      <c r="K235" s="3231"/>
      <c r="L235" s="2219"/>
    </row>
    <row r="236" spans="1:12" ht="15.75" x14ac:dyDescent="0.2">
      <c r="A236" s="2132"/>
      <c r="B236" s="2133"/>
      <c r="C236" s="2134"/>
      <c r="D236" s="2135">
        <f t="shared" si="3"/>
        <v>0</v>
      </c>
      <c r="E236" s="2134"/>
      <c r="F236" s="2134"/>
      <c r="G236" s="2134"/>
      <c r="H236" s="2134"/>
      <c r="I236" s="2134"/>
      <c r="J236" s="2134"/>
      <c r="K236" s="3231"/>
      <c r="L236" s="2219"/>
    </row>
    <row r="237" spans="1:12" ht="15.75" x14ac:dyDescent="0.2">
      <c r="A237" s="2132"/>
      <c r="B237" s="2133"/>
      <c r="C237" s="2134"/>
      <c r="D237" s="2135">
        <f t="shared" si="3"/>
        <v>0</v>
      </c>
      <c r="E237" s="2134"/>
      <c r="F237" s="2134"/>
      <c r="G237" s="2134"/>
      <c r="H237" s="2134"/>
      <c r="I237" s="2134"/>
      <c r="J237" s="2134"/>
      <c r="K237" s="3231"/>
      <c r="L237" s="2219"/>
    </row>
    <row r="238" spans="1:12" ht="15.75" x14ac:dyDescent="0.2">
      <c r="A238" s="2132"/>
      <c r="B238" s="2133"/>
      <c r="C238" s="2134"/>
      <c r="D238" s="2135">
        <f t="shared" si="3"/>
        <v>0</v>
      </c>
      <c r="E238" s="2134"/>
      <c r="F238" s="2134"/>
      <c r="G238" s="2134"/>
      <c r="H238" s="2134"/>
      <c r="I238" s="2134"/>
      <c r="J238" s="2134"/>
      <c r="K238" s="3231"/>
      <c r="L238" s="2219"/>
    </row>
    <row r="239" spans="1:12" ht="15.75" x14ac:dyDescent="0.2">
      <c r="A239" s="2132"/>
      <c r="B239" s="2133"/>
      <c r="C239" s="2134"/>
      <c r="D239" s="2135">
        <f t="shared" si="3"/>
        <v>0</v>
      </c>
      <c r="E239" s="2134"/>
      <c r="F239" s="2134"/>
      <c r="G239" s="2134"/>
      <c r="H239" s="2134"/>
      <c r="I239" s="2134"/>
      <c r="J239" s="2134"/>
      <c r="K239" s="3231"/>
      <c r="L239" s="2219"/>
    </row>
    <row r="240" spans="1:12" ht="15.75" x14ac:dyDescent="0.2">
      <c r="A240" s="2132"/>
      <c r="B240" s="2133"/>
      <c r="C240" s="2134"/>
      <c r="D240" s="2135">
        <f t="shared" si="3"/>
        <v>0</v>
      </c>
      <c r="E240" s="2134"/>
      <c r="F240" s="2134"/>
      <c r="G240" s="2134"/>
      <c r="H240" s="2134"/>
      <c r="I240" s="2134"/>
      <c r="J240" s="2134"/>
      <c r="K240" s="3231"/>
      <c r="L240" s="2219"/>
    </row>
    <row r="241" spans="1:12" ht="15.75" x14ac:dyDescent="0.2">
      <c r="A241" s="2132"/>
      <c r="B241" s="2133"/>
      <c r="C241" s="2134"/>
      <c r="D241" s="2135">
        <f t="shared" si="3"/>
        <v>0</v>
      </c>
      <c r="E241" s="2134"/>
      <c r="F241" s="2134"/>
      <c r="G241" s="2134"/>
      <c r="H241" s="2134"/>
      <c r="I241" s="2134"/>
      <c r="J241" s="2134"/>
      <c r="K241" s="3231"/>
      <c r="L241" s="2219"/>
    </row>
    <row r="242" spans="1:12" ht="15.75" x14ac:dyDescent="0.2">
      <c r="A242" s="2132"/>
      <c r="B242" s="2133"/>
      <c r="C242" s="2134"/>
      <c r="D242" s="2135">
        <f t="shared" si="3"/>
        <v>0</v>
      </c>
      <c r="E242" s="2134"/>
      <c r="F242" s="2134"/>
      <c r="G242" s="2134"/>
      <c r="H242" s="2134"/>
      <c r="I242" s="2134"/>
      <c r="J242" s="2134"/>
      <c r="K242" s="3231"/>
      <c r="L242" s="2219"/>
    </row>
    <row r="243" spans="1:12" ht="15.75" x14ac:dyDescent="0.2">
      <c r="A243" s="2132"/>
      <c r="B243" s="2133"/>
      <c r="C243" s="2134"/>
      <c r="D243" s="2135">
        <f t="shared" si="3"/>
        <v>0</v>
      </c>
      <c r="E243" s="2134"/>
      <c r="F243" s="2134"/>
      <c r="G243" s="2134"/>
      <c r="H243" s="2134"/>
      <c r="I243" s="2134"/>
      <c r="J243" s="2134"/>
      <c r="K243" s="3231"/>
      <c r="L243" s="2219"/>
    </row>
    <row r="244" spans="1:12" ht="15.75" x14ac:dyDescent="0.2">
      <c r="A244" s="2132"/>
      <c r="B244" s="2133"/>
      <c r="C244" s="2134"/>
      <c r="D244" s="2135">
        <f t="shared" si="3"/>
        <v>0</v>
      </c>
      <c r="E244" s="2134"/>
      <c r="F244" s="2134"/>
      <c r="G244" s="2134"/>
      <c r="H244" s="2134"/>
      <c r="I244" s="2134"/>
      <c r="J244" s="2134"/>
      <c r="K244" s="3231"/>
      <c r="L244" s="2219"/>
    </row>
    <row r="245" spans="1:12" ht="15.75" x14ac:dyDescent="0.2">
      <c r="A245" s="2132"/>
      <c r="B245" s="2133"/>
      <c r="C245" s="2134"/>
      <c r="D245" s="2135">
        <f t="shared" si="3"/>
        <v>0</v>
      </c>
      <c r="E245" s="2134"/>
      <c r="F245" s="2134"/>
      <c r="G245" s="2134"/>
      <c r="H245" s="2134"/>
      <c r="I245" s="2134"/>
      <c r="J245" s="2134"/>
      <c r="K245" s="3231"/>
      <c r="L245" s="2219"/>
    </row>
    <row r="246" spans="1:12" ht="15.75" x14ac:dyDescent="0.2">
      <c r="A246" s="2132"/>
      <c r="B246" s="2133"/>
      <c r="C246" s="2134"/>
      <c r="D246" s="2135">
        <f t="shared" si="3"/>
        <v>0</v>
      </c>
      <c r="E246" s="2134"/>
      <c r="F246" s="2134"/>
      <c r="G246" s="2134"/>
      <c r="H246" s="2134"/>
      <c r="I246" s="2134"/>
      <c r="J246" s="2134"/>
      <c r="K246" s="3231"/>
      <c r="L246" s="2219"/>
    </row>
    <row r="247" spans="1:12" ht="15.75" x14ac:dyDescent="0.2">
      <c r="A247" s="2132"/>
      <c r="B247" s="2133"/>
      <c r="C247" s="2134"/>
      <c r="D247" s="2135">
        <f t="shared" si="3"/>
        <v>0</v>
      </c>
      <c r="E247" s="2134"/>
      <c r="F247" s="2134"/>
      <c r="G247" s="2134"/>
      <c r="H247" s="2134"/>
      <c r="I247" s="2134"/>
      <c r="J247" s="2134"/>
      <c r="K247" s="3231"/>
      <c r="L247" s="2219"/>
    </row>
    <row r="248" spans="1:12" ht="15.75" x14ac:dyDescent="0.2">
      <c r="A248" s="2132"/>
      <c r="B248" s="2133"/>
      <c r="C248" s="2134"/>
      <c r="D248" s="2135">
        <f t="shared" si="3"/>
        <v>0</v>
      </c>
      <c r="E248" s="2134"/>
      <c r="F248" s="2134"/>
      <c r="G248" s="2134"/>
      <c r="H248" s="2134"/>
      <c r="I248" s="2134"/>
      <c r="J248" s="2134"/>
      <c r="K248" s="3231"/>
      <c r="L248" s="2219"/>
    </row>
    <row r="249" spans="1:12" ht="15.75" x14ac:dyDescent="0.2">
      <c r="A249" s="2132"/>
      <c r="B249" s="2133"/>
      <c r="C249" s="2134"/>
      <c r="D249" s="2135">
        <f t="shared" si="3"/>
        <v>0</v>
      </c>
      <c r="E249" s="2134"/>
      <c r="F249" s="2134"/>
      <c r="G249" s="2134"/>
      <c r="H249" s="2134"/>
      <c r="I249" s="2134"/>
      <c r="J249" s="2134"/>
      <c r="K249" s="3231"/>
      <c r="L249" s="2219"/>
    </row>
    <row r="250" spans="1:12" ht="15.75" x14ac:dyDescent="0.2">
      <c r="A250" s="2132"/>
      <c r="B250" s="2133"/>
      <c r="C250" s="2134"/>
      <c r="D250" s="2135">
        <f t="shared" si="3"/>
        <v>0</v>
      </c>
      <c r="E250" s="2134"/>
      <c r="F250" s="2134"/>
      <c r="G250" s="2134"/>
      <c r="H250" s="2134"/>
      <c r="I250" s="2134"/>
      <c r="J250" s="2134"/>
      <c r="K250" s="3231"/>
      <c r="L250" s="2219"/>
    </row>
    <row r="251" spans="1:12" ht="15.75" x14ac:dyDescent="0.2">
      <c r="A251" s="2132"/>
      <c r="B251" s="2133"/>
      <c r="C251" s="2134"/>
      <c r="D251" s="2135">
        <f t="shared" si="3"/>
        <v>0</v>
      </c>
      <c r="E251" s="2134"/>
      <c r="F251" s="2134"/>
      <c r="G251" s="2134"/>
      <c r="H251" s="2134"/>
      <c r="I251" s="2134"/>
      <c r="J251" s="2134"/>
      <c r="K251" s="3231"/>
      <c r="L251" s="2219"/>
    </row>
    <row r="252" spans="1:12" ht="15.75" x14ac:dyDescent="0.2">
      <c r="A252" s="2132"/>
      <c r="B252" s="2133"/>
      <c r="C252" s="2134"/>
      <c r="D252" s="2135">
        <f t="shared" si="3"/>
        <v>0</v>
      </c>
      <c r="E252" s="2134"/>
      <c r="F252" s="2134"/>
      <c r="G252" s="2134"/>
      <c r="H252" s="2134"/>
      <c r="I252" s="2134"/>
      <c r="J252" s="2134"/>
      <c r="K252" s="3231"/>
      <c r="L252" s="2219"/>
    </row>
    <row r="253" spans="1:12" ht="15.75" x14ac:dyDescent="0.2">
      <c r="A253" s="2132"/>
      <c r="B253" s="2133"/>
      <c r="C253" s="2134"/>
      <c r="D253" s="2135">
        <f t="shared" si="3"/>
        <v>0</v>
      </c>
      <c r="E253" s="2134"/>
      <c r="F253" s="2134"/>
      <c r="G253" s="2134"/>
      <c r="H253" s="2134"/>
      <c r="I253" s="2134"/>
      <c r="J253" s="2134"/>
      <c r="K253" s="3231"/>
      <c r="L253" s="2219"/>
    </row>
    <row r="254" spans="1:12" ht="15.75" x14ac:dyDescent="0.2">
      <c r="A254" s="2132"/>
      <c r="B254" s="2133"/>
      <c r="C254" s="2134"/>
      <c r="D254" s="2135">
        <f t="shared" si="3"/>
        <v>0</v>
      </c>
      <c r="E254" s="2134"/>
      <c r="F254" s="2134"/>
      <c r="G254" s="2134"/>
      <c r="H254" s="2134"/>
      <c r="I254" s="2134"/>
      <c r="J254" s="2134"/>
      <c r="K254" s="3231"/>
      <c r="L254" s="2219"/>
    </row>
    <row r="255" spans="1:12" ht="15.75" x14ac:dyDescent="0.2">
      <c r="A255" s="2132"/>
      <c r="B255" s="2133"/>
      <c r="C255" s="2134"/>
      <c r="D255" s="2135">
        <f t="shared" si="3"/>
        <v>0</v>
      </c>
      <c r="E255" s="2134"/>
      <c r="F255" s="2134"/>
      <c r="G255" s="2134"/>
      <c r="H255" s="2134"/>
      <c r="I255" s="2134"/>
      <c r="J255" s="2134"/>
      <c r="K255" s="3231"/>
      <c r="L255" s="2219"/>
    </row>
    <row r="256" spans="1:12" ht="15.75" x14ac:dyDescent="0.2">
      <c r="A256" s="2132"/>
      <c r="B256" s="2133"/>
      <c r="C256" s="2134"/>
      <c r="D256" s="2135">
        <f t="shared" si="3"/>
        <v>0</v>
      </c>
      <c r="E256" s="2134"/>
      <c r="F256" s="2134"/>
      <c r="G256" s="2134"/>
      <c r="H256" s="2134"/>
      <c r="I256" s="2134"/>
      <c r="J256" s="2134"/>
      <c r="K256" s="3231"/>
      <c r="L256" s="2219"/>
    </row>
    <row r="257" spans="1:12" ht="15.75" x14ac:dyDescent="0.2">
      <c r="A257" s="2132"/>
      <c r="B257" s="2133"/>
      <c r="C257" s="2134"/>
      <c r="D257" s="2135">
        <f t="shared" si="3"/>
        <v>0</v>
      </c>
      <c r="E257" s="2134"/>
      <c r="F257" s="2134"/>
      <c r="G257" s="2134"/>
      <c r="H257" s="2134"/>
      <c r="I257" s="2134"/>
      <c r="J257" s="2134"/>
      <c r="K257" s="3231"/>
      <c r="L257" s="2219"/>
    </row>
    <row r="258" spans="1:12" ht="15.75" x14ac:dyDescent="0.2">
      <c r="A258" s="2132"/>
      <c r="B258" s="2133"/>
      <c r="C258" s="2134"/>
      <c r="D258" s="2135">
        <f t="shared" si="3"/>
        <v>0</v>
      </c>
      <c r="E258" s="2134"/>
      <c r="F258" s="2134"/>
      <c r="G258" s="2134"/>
      <c r="H258" s="2134"/>
      <c r="I258" s="2134"/>
      <c r="J258" s="2134"/>
      <c r="K258" s="3231"/>
      <c r="L258" s="2219"/>
    </row>
    <row r="259" spans="1:12" ht="15.75" x14ac:dyDescent="0.2">
      <c r="A259" s="2132"/>
      <c r="B259" s="2133"/>
      <c r="C259" s="2134"/>
      <c r="D259" s="2135">
        <f t="shared" si="3"/>
        <v>0</v>
      </c>
      <c r="E259" s="2134"/>
      <c r="F259" s="2134"/>
      <c r="G259" s="2134"/>
      <c r="H259" s="2134"/>
      <c r="I259" s="2134"/>
      <c r="J259" s="2134"/>
      <c r="K259" s="3231"/>
      <c r="L259" s="2219"/>
    </row>
    <row r="260" spans="1:12" ht="15.75" x14ac:dyDescent="0.2">
      <c r="A260" s="2132"/>
      <c r="B260" s="2133"/>
      <c r="C260" s="2134"/>
      <c r="D260" s="2135">
        <f t="shared" si="3"/>
        <v>0</v>
      </c>
      <c r="E260" s="2134"/>
      <c r="F260" s="2134"/>
      <c r="G260" s="2134"/>
      <c r="H260" s="2134"/>
      <c r="I260" s="2134"/>
      <c r="J260" s="2134"/>
      <c r="K260" s="3231"/>
      <c r="L260" s="2219"/>
    </row>
    <row r="261" spans="1:12" ht="15.75" x14ac:dyDescent="0.2">
      <c r="A261" s="2132"/>
      <c r="B261" s="2133"/>
      <c r="C261" s="2134"/>
      <c r="D261" s="2135">
        <f t="shared" si="3"/>
        <v>0</v>
      </c>
      <c r="E261" s="2134"/>
      <c r="F261" s="2134"/>
      <c r="G261" s="2134"/>
      <c r="H261" s="2134"/>
      <c r="I261" s="2134"/>
      <c r="J261" s="2134"/>
      <c r="K261" s="3231"/>
      <c r="L261" s="2219"/>
    </row>
    <row r="262" spans="1:12" ht="15.75" x14ac:dyDescent="0.2">
      <c r="A262" s="2132"/>
      <c r="B262" s="2133"/>
      <c r="C262" s="2134"/>
      <c r="D262" s="2135">
        <f t="shared" si="3"/>
        <v>0</v>
      </c>
      <c r="E262" s="2134"/>
      <c r="F262" s="2134"/>
      <c r="G262" s="2134"/>
      <c r="H262" s="2134"/>
      <c r="I262" s="2134"/>
      <c r="J262" s="2134"/>
      <c r="K262" s="3231"/>
      <c r="L262" s="2219"/>
    </row>
    <row r="263" spans="1:12" ht="15.75" x14ac:dyDescent="0.2">
      <c r="A263" s="2132"/>
      <c r="B263" s="2133"/>
      <c r="C263" s="2134"/>
      <c r="D263" s="2135">
        <f t="shared" si="3"/>
        <v>0</v>
      </c>
      <c r="E263" s="2134"/>
      <c r="F263" s="2134"/>
      <c r="G263" s="2134"/>
      <c r="H263" s="2134"/>
      <c r="I263" s="2134"/>
      <c r="J263" s="2134"/>
      <c r="K263" s="3231"/>
      <c r="L263" s="2219"/>
    </row>
    <row r="264" spans="1:12" ht="15.75" x14ac:dyDescent="0.2">
      <c r="A264" s="2132"/>
      <c r="B264" s="2133"/>
      <c r="C264" s="2134"/>
      <c r="D264" s="2135">
        <f t="shared" si="3"/>
        <v>0</v>
      </c>
      <c r="E264" s="2134"/>
      <c r="F264" s="2134"/>
      <c r="G264" s="2134"/>
      <c r="H264" s="2134"/>
      <c r="I264" s="2134"/>
      <c r="J264" s="2134"/>
      <c r="K264" s="3231"/>
      <c r="L264" s="2219"/>
    </row>
    <row r="265" spans="1:12" ht="15.75" x14ac:dyDescent="0.2">
      <c r="A265" s="2132"/>
      <c r="B265" s="2133"/>
      <c r="C265" s="2134"/>
      <c r="D265" s="2135">
        <f t="shared" si="3"/>
        <v>0</v>
      </c>
      <c r="E265" s="2134"/>
      <c r="F265" s="2134"/>
      <c r="G265" s="2134"/>
      <c r="H265" s="2134"/>
      <c r="I265" s="2134"/>
      <c r="J265" s="2134"/>
      <c r="K265" s="3231"/>
      <c r="L265" s="2219"/>
    </row>
    <row r="266" spans="1:12" ht="15.75" x14ac:dyDescent="0.2">
      <c r="A266" s="2132"/>
      <c r="B266" s="2133"/>
      <c r="C266" s="2134"/>
      <c r="D266" s="2135">
        <f t="shared" si="3"/>
        <v>0</v>
      </c>
      <c r="E266" s="2134"/>
      <c r="F266" s="2134"/>
      <c r="G266" s="2134"/>
      <c r="H266" s="2134"/>
      <c r="I266" s="2134"/>
      <c r="J266" s="2134"/>
      <c r="K266" s="3231"/>
      <c r="L266" s="2219"/>
    </row>
    <row r="267" spans="1:12" ht="15.75" x14ac:dyDescent="0.2">
      <c r="A267" s="2132"/>
      <c r="B267" s="2133"/>
      <c r="C267" s="2134"/>
      <c r="D267" s="2135">
        <f t="shared" si="3"/>
        <v>0</v>
      </c>
      <c r="E267" s="2134"/>
      <c r="F267" s="2134"/>
      <c r="G267" s="2134"/>
      <c r="H267" s="2134"/>
      <c r="I267" s="2134"/>
      <c r="J267" s="2134"/>
      <c r="K267" s="3231"/>
      <c r="L267" s="2219"/>
    </row>
    <row r="268" spans="1:12" ht="15.75" x14ac:dyDescent="0.2">
      <c r="A268" s="2132"/>
      <c r="B268" s="2133"/>
      <c r="C268" s="2134"/>
      <c r="D268" s="2135">
        <f t="shared" si="3"/>
        <v>0</v>
      </c>
      <c r="E268" s="2134"/>
      <c r="F268" s="2134"/>
      <c r="G268" s="2134"/>
      <c r="H268" s="2134"/>
      <c r="I268" s="2134"/>
      <c r="J268" s="2134"/>
      <c r="K268" s="3231"/>
      <c r="L268" s="2219"/>
    </row>
    <row r="269" spans="1:12" ht="15.75" x14ac:dyDescent="0.2">
      <c r="A269" s="2132"/>
      <c r="B269" s="2133"/>
      <c r="C269" s="2134"/>
      <c r="D269" s="2135">
        <f t="shared" si="3"/>
        <v>0</v>
      </c>
      <c r="E269" s="2134"/>
      <c r="F269" s="2134"/>
      <c r="G269" s="2134"/>
      <c r="H269" s="2134"/>
      <c r="I269" s="2134"/>
      <c r="J269" s="2134"/>
      <c r="K269" s="3231"/>
      <c r="L269" s="2219"/>
    </row>
    <row r="270" spans="1:12" ht="15.75" x14ac:dyDescent="0.2">
      <c r="A270" s="2132"/>
      <c r="B270" s="2133"/>
      <c r="C270" s="2134"/>
      <c r="D270" s="2135">
        <f t="shared" ref="D270:D333" si="4">+C270*(100-E270)/100</f>
        <v>0</v>
      </c>
      <c r="E270" s="2134"/>
      <c r="F270" s="2134"/>
      <c r="G270" s="2134"/>
      <c r="H270" s="2134"/>
      <c r="I270" s="2134"/>
      <c r="J270" s="2134"/>
      <c r="K270" s="3231"/>
      <c r="L270" s="2219"/>
    </row>
    <row r="271" spans="1:12" ht="15.75" x14ac:dyDescent="0.2">
      <c r="A271" s="2132"/>
      <c r="B271" s="2133"/>
      <c r="C271" s="2134"/>
      <c r="D271" s="2135">
        <f t="shared" si="4"/>
        <v>0</v>
      </c>
      <c r="E271" s="2134"/>
      <c r="F271" s="2134"/>
      <c r="G271" s="2134"/>
      <c r="H271" s="2134"/>
      <c r="I271" s="2134"/>
      <c r="J271" s="2134"/>
      <c r="K271" s="3231"/>
      <c r="L271" s="2219"/>
    </row>
    <row r="272" spans="1:12" ht="15.75" x14ac:dyDescent="0.2">
      <c r="A272" s="2132"/>
      <c r="B272" s="2133"/>
      <c r="C272" s="2134"/>
      <c r="D272" s="2135">
        <f t="shared" si="4"/>
        <v>0</v>
      </c>
      <c r="E272" s="2134"/>
      <c r="F272" s="2134"/>
      <c r="G272" s="2134"/>
      <c r="H272" s="2134"/>
      <c r="I272" s="2134"/>
      <c r="J272" s="2134"/>
      <c r="K272" s="3231"/>
      <c r="L272" s="2219"/>
    </row>
    <row r="273" spans="1:12" ht="15.75" x14ac:dyDescent="0.2">
      <c r="A273" s="2132"/>
      <c r="B273" s="2133"/>
      <c r="C273" s="2134"/>
      <c r="D273" s="2135">
        <f t="shared" si="4"/>
        <v>0</v>
      </c>
      <c r="E273" s="2134"/>
      <c r="F273" s="2134"/>
      <c r="G273" s="2134"/>
      <c r="H273" s="2134"/>
      <c r="I273" s="2134"/>
      <c r="J273" s="2134"/>
      <c r="K273" s="3231"/>
      <c r="L273" s="2219"/>
    </row>
    <row r="274" spans="1:12" ht="15.75" x14ac:dyDescent="0.2">
      <c r="A274" s="2132"/>
      <c r="B274" s="2133"/>
      <c r="C274" s="2134"/>
      <c r="D274" s="2135">
        <f t="shared" si="4"/>
        <v>0</v>
      </c>
      <c r="E274" s="2134"/>
      <c r="F274" s="2134"/>
      <c r="G274" s="2134"/>
      <c r="H274" s="2134"/>
      <c r="I274" s="2134"/>
      <c r="J274" s="2134"/>
      <c r="K274" s="3231"/>
      <c r="L274" s="2219"/>
    </row>
    <row r="275" spans="1:12" ht="15.75" x14ac:dyDescent="0.2">
      <c r="A275" s="2132"/>
      <c r="B275" s="2133"/>
      <c r="C275" s="2134"/>
      <c r="D275" s="2135">
        <f t="shared" si="4"/>
        <v>0</v>
      </c>
      <c r="E275" s="2134"/>
      <c r="F275" s="2134"/>
      <c r="G275" s="2134"/>
      <c r="H275" s="2134"/>
      <c r="I275" s="2134"/>
      <c r="J275" s="2134"/>
      <c r="K275" s="3231"/>
      <c r="L275" s="2219"/>
    </row>
    <row r="276" spans="1:12" ht="15.75" x14ac:dyDescent="0.2">
      <c r="A276" s="2132"/>
      <c r="B276" s="2133"/>
      <c r="C276" s="2134"/>
      <c r="D276" s="2135">
        <f t="shared" si="4"/>
        <v>0</v>
      </c>
      <c r="E276" s="2134"/>
      <c r="F276" s="2134"/>
      <c r="G276" s="2134"/>
      <c r="H276" s="2134"/>
      <c r="I276" s="2134"/>
      <c r="J276" s="2134"/>
      <c r="K276" s="3231"/>
      <c r="L276" s="2219"/>
    </row>
    <row r="277" spans="1:12" ht="15.75" x14ac:dyDescent="0.2">
      <c r="A277" s="2132"/>
      <c r="B277" s="2133"/>
      <c r="C277" s="2134"/>
      <c r="D277" s="2135">
        <f t="shared" si="4"/>
        <v>0</v>
      </c>
      <c r="E277" s="2134"/>
      <c r="F277" s="2134"/>
      <c r="G277" s="2134"/>
      <c r="H277" s="2134"/>
      <c r="I277" s="2134"/>
      <c r="J277" s="2134"/>
      <c r="K277" s="3231"/>
      <c r="L277" s="2219"/>
    </row>
    <row r="278" spans="1:12" ht="15.75" x14ac:dyDescent="0.2">
      <c r="A278" s="2132"/>
      <c r="B278" s="2133"/>
      <c r="C278" s="2134"/>
      <c r="D278" s="2135">
        <f t="shared" si="4"/>
        <v>0</v>
      </c>
      <c r="E278" s="2134"/>
      <c r="F278" s="2134"/>
      <c r="G278" s="2134"/>
      <c r="H278" s="2134"/>
      <c r="I278" s="2134"/>
      <c r="J278" s="2134"/>
      <c r="K278" s="3231"/>
      <c r="L278" s="2219"/>
    </row>
    <row r="279" spans="1:12" ht="15.75" x14ac:dyDescent="0.2">
      <c r="A279" s="2132"/>
      <c r="B279" s="2133"/>
      <c r="C279" s="2134"/>
      <c r="D279" s="2135">
        <f t="shared" si="4"/>
        <v>0</v>
      </c>
      <c r="E279" s="2134"/>
      <c r="F279" s="2134"/>
      <c r="G279" s="2134"/>
      <c r="H279" s="2134"/>
      <c r="I279" s="2134"/>
      <c r="J279" s="2134"/>
      <c r="K279" s="3231"/>
      <c r="L279" s="2219"/>
    </row>
    <row r="280" spans="1:12" ht="15.75" x14ac:dyDescent="0.2">
      <c r="A280" s="2132"/>
      <c r="B280" s="2133"/>
      <c r="C280" s="2134"/>
      <c r="D280" s="2135">
        <f t="shared" si="4"/>
        <v>0</v>
      </c>
      <c r="E280" s="2134"/>
      <c r="F280" s="2134"/>
      <c r="G280" s="2134"/>
      <c r="H280" s="2134"/>
      <c r="I280" s="2134"/>
      <c r="J280" s="2134"/>
      <c r="K280" s="3231"/>
      <c r="L280" s="2219"/>
    </row>
    <row r="281" spans="1:12" ht="15.75" x14ac:dyDescent="0.2">
      <c r="A281" s="2132"/>
      <c r="B281" s="2133"/>
      <c r="C281" s="2134"/>
      <c r="D281" s="2135">
        <f t="shared" si="4"/>
        <v>0</v>
      </c>
      <c r="E281" s="2134"/>
      <c r="F281" s="2134"/>
      <c r="G281" s="2134"/>
      <c r="H281" s="2134"/>
      <c r="I281" s="2134"/>
      <c r="J281" s="2134"/>
      <c r="K281" s="3231"/>
      <c r="L281" s="2219"/>
    </row>
    <row r="282" spans="1:12" ht="15.75" x14ac:dyDescent="0.2">
      <c r="A282" s="2132"/>
      <c r="B282" s="2133"/>
      <c r="C282" s="2134"/>
      <c r="D282" s="2135">
        <f t="shared" si="4"/>
        <v>0</v>
      </c>
      <c r="E282" s="2134"/>
      <c r="F282" s="2134"/>
      <c r="G282" s="2134"/>
      <c r="H282" s="2134"/>
      <c r="I282" s="2134"/>
      <c r="J282" s="2134"/>
      <c r="K282" s="3231"/>
      <c r="L282" s="2219"/>
    </row>
    <row r="283" spans="1:12" ht="15.75" x14ac:dyDescent="0.2">
      <c r="A283" s="2132"/>
      <c r="B283" s="2133"/>
      <c r="C283" s="2134"/>
      <c r="D283" s="2135">
        <f t="shared" si="4"/>
        <v>0</v>
      </c>
      <c r="E283" s="2134"/>
      <c r="F283" s="2134"/>
      <c r="G283" s="2134"/>
      <c r="H283" s="2134"/>
      <c r="I283" s="2134"/>
      <c r="J283" s="2134"/>
      <c r="K283" s="3231"/>
      <c r="L283" s="2219"/>
    </row>
    <row r="284" spans="1:12" ht="15.75" x14ac:dyDescent="0.2">
      <c r="A284" s="2132"/>
      <c r="B284" s="2133"/>
      <c r="C284" s="2134"/>
      <c r="D284" s="2135">
        <f t="shared" si="4"/>
        <v>0</v>
      </c>
      <c r="E284" s="2134"/>
      <c r="F284" s="2134"/>
      <c r="G284" s="2134"/>
      <c r="H284" s="2134"/>
      <c r="I284" s="2134"/>
      <c r="J284" s="2134"/>
      <c r="K284" s="3231"/>
      <c r="L284" s="2219"/>
    </row>
    <row r="285" spans="1:12" ht="15.75" x14ac:dyDescent="0.2">
      <c r="A285" s="2132"/>
      <c r="B285" s="2133"/>
      <c r="C285" s="2134"/>
      <c r="D285" s="2135">
        <f t="shared" si="4"/>
        <v>0</v>
      </c>
      <c r="E285" s="2134"/>
      <c r="F285" s="2134"/>
      <c r="G285" s="2134"/>
      <c r="H285" s="2134"/>
      <c r="I285" s="2134"/>
      <c r="J285" s="2134"/>
      <c r="K285" s="3231"/>
      <c r="L285" s="2219"/>
    </row>
    <row r="286" spans="1:12" ht="15.75" x14ac:dyDescent="0.2">
      <c r="A286" s="2132"/>
      <c r="B286" s="2133"/>
      <c r="C286" s="2134"/>
      <c r="D286" s="2135">
        <f t="shared" si="4"/>
        <v>0</v>
      </c>
      <c r="E286" s="2134"/>
      <c r="F286" s="2134"/>
      <c r="G286" s="2134"/>
      <c r="H286" s="2134"/>
      <c r="I286" s="2134"/>
      <c r="J286" s="2134"/>
      <c r="K286" s="3231"/>
      <c r="L286" s="2219"/>
    </row>
    <row r="287" spans="1:12" ht="15.75" x14ac:dyDescent="0.2">
      <c r="A287" s="2132"/>
      <c r="B287" s="2133"/>
      <c r="C287" s="2134"/>
      <c r="D287" s="2135">
        <f t="shared" si="4"/>
        <v>0</v>
      </c>
      <c r="E287" s="2134"/>
      <c r="F287" s="2134"/>
      <c r="G287" s="2134"/>
      <c r="H287" s="2134"/>
      <c r="I287" s="2134"/>
      <c r="J287" s="2134"/>
      <c r="K287" s="3231"/>
      <c r="L287" s="2219"/>
    </row>
    <row r="288" spans="1:12" ht="15.75" x14ac:dyDescent="0.2">
      <c r="A288" s="2132"/>
      <c r="B288" s="2133"/>
      <c r="C288" s="2134"/>
      <c r="D288" s="2135">
        <f t="shared" si="4"/>
        <v>0</v>
      </c>
      <c r="E288" s="2134"/>
      <c r="F288" s="2134"/>
      <c r="G288" s="2134"/>
      <c r="H288" s="2134"/>
      <c r="I288" s="2134"/>
      <c r="J288" s="2134"/>
      <c r="K288" s="3231"/>
      <c r="L288" s="2219"/>
    </row>
    <row r="289" spans="1:12" ht="15.75" x14ac:dyDescent="0.2">
      <c r="A289" s="2132"/>
      <c r="B289" s="2133"/>
      <c r="C289" s="2134"/>
      <c r="D289" s="2135">
        <f t="shared" si="4"/>
        <v>0</v>
      </c>
      <c r="E289" s="2134"/>
      <c r="F289" s="2134"/>
      <c r="G289" s="2134"/>
      <c r="H289" s="2134"/>
      <c r="I289" s="2134"/>
      <c r="J289" s="2134"/>
      <c r="K289" s="3231"/>
      <c r="L289" s="2219"/>
    </row>
    <row r="290" spans="1:12" ht="15.75" x14ac:dyDescent="0.2">
      <c r="A290" s="2132"/>
      <c r="B290" s="2133"/>
      <c r="C290" s="2134"/>
      <c r="D290" s="2135">
        <f t="shared" si="4"/>
        <v>0</v>
      </c>
      <c r="E290" s="2134"/>
      <c r="F290" s="2134"/>
      <c r="G290" s="2134"/>
      <c r="H290" s="2134"/>
      <c r="I290" s="2134"/>
      <c r="J290" s="2134"/>
      <c r="K290" s="3231"/>
      <c r="L290" s="2219"/>
    </row>
    <row r="291" spans="1:12" ht="15.75" x14ac:dyDescent="0.2">
      <c r="A291" s="2132"/>
      <c r="B291" s="2133"/>
      <c r="C291" s="2134"/>
      <c r="D291" s="2135">
        <f t="shared" si="4"/>
        <v>0</v>
      </c>
      <c r="E291" s="2134"/>
      <c r="F291" s="2134"/>
      <c r="G291" s="2134"/>
      <c r="H291" s="2134"/>
      <c r="I291" s="2134"/>
      <c r="J291" s="2134"/>
      <c r="K291" s="3231"/>
      <c r="L291" s="2219"/>
    </row>
    <row r="292" spans="1:12" ht="15.75" x14ac:dyDescent="0.2">
      <c r="A292" s="2132"/>
      <c r="B292" s="2133"/>
      <c r="C292" s="2134"/>
      <c r="D292" s="2135">
        <f t="shared" si="4"/>
        <v>0</v>
      </c>
      <c r="E292" s="2134"/>
      <c r="F292" s="2134"/>
      <c r="G292" s="2134"/>
      <c r="H292" s="2134"/>
      <c r="I292" s="2134"/>
      <c r="J292" s="2134"/>
      <c r="K292" s="3231"/>
      <c r="L292" s="2219"/>
    </row>
    <row r="293" spans="1:12" ht="15.75" x14ac:dyDescent="0.2">
      <c r="A293" s="2132"/>
      <c r="B293" s="2133"/>
      <c r="C293" s="2134"/>
      <c r="D293" s="2135">
        <f t="shared" si="4"/>
        <v>0</v>
      </c>
      <c r="E293" s="2134"/>
      <c r="F293" s="2134"/>
      <c r="G293" s="2134"/>
      <c r="H293" s="2134"/>
      <c r="I293" s="2134"/>
      <c r="J293" s="2134"/>
      <c r="K293" s="3231"/>
      <c r="L293" s="2219"/>
    </row>
    <row r="294" spans="1:12" ht="15.75" x14ac:dyDescent="0.2">
      <c r="A294" s="2132"/>
      <c r="B294" s="2133"/>
      <c r="C294" s="2134"/>
      <c r="D294" s="2135">
        <f t="shared" si="4"/>
        <v>0</v>
      </c>
      <c r="E294" s="2134"/>
      <c r="F294" s="2134"/>
      <c r="G294" s="2134"/>
      <c r="H294" s="2134"/>
      <c r="I294" s="2134"/>
      <c r="J294" s="2134"/>
      <c r="K294" s="3231"/>
      <c r="L294" s="2219"/>
    </row>
    <row r="295" spans="1:12" ht="15.75" x14ac:dyDescent="0.2">
      <c r="A295" s="2132"/>
      <c r="B295" s="2133"/>
      <c r="C295" s="2134"/>
      <c r="D295" s="2135">
        <f t="shared" si="4"/>
        <v>0</v>
      </c>
      <c r="E295" s="2134"/>
      <c r="F295" s="2134"/>
      <c r="G295" s="2134"/>
      <c r="H295" s="2134"/>
      <c r="I295" s="2134"/>
      <c r="J295" s="2134"/>
      <c r="K295" s="3231"/>
      <c r="L295" s="2219"/>
    </row>
    <row r="296" spans="1:12" ht="15.75" x14ac:dyDescent="0.2">
      <c r="A296" s="2132"/>
      <c r="B296" s="2133"/>
      <c r="C296" s="2134"/>
      <c r="D296" s="2135">
        <f t="shared" si="4"/>
        <v>0</v>
      </c>
      <c r="E296" s="2134"/>
      <c r="F296" s="2134"/>
      <c r="G296" s="2134"/>
      <c r="H296" s="2134"/>
      <c r="I296" s="2134"/>
      <c r="J296" s="2134"/>
      <c r="K296" s="3231"/>
      <c r="L296" s="2219"/>
    </row>
    <row r="297" spans="1:12" ht="15.75" x14ac:dyDescent="0.2">
      <c r="A297" s="2132"/>
      <c r="B297" s="2133"/>
      <c r="C297" s="2134"/>
      <c r="D297" s="2135">
        <f t="shared" si="4"/>
        <v>0</v>
      </c>
      <c r="E297" s="2134"/>
      <c r="F297" s="2134"/>
      <c r="G297" s="2134"/>
      <c r="H297" s="2134"/>
      <c r="I297" s="2134"/>
      <c r="J297" s="2134"/>
      <c r="K297" s="3231"/>
      <c r="L297" s="2219"/>
    </row>
    <row r="298" spans="1:12" ht="15.75" x14ac:dyDescent="0.2">
      <c r="A298" s="2132"/>
      <c r="B298" s="2133"/>
      <c r="C298" s="2134"/>
      <c r="D298" s="2135">
        <f t="shared" si="4"/>
        <v>0</v>
      </c>
      <c r="E298" s="2134"/>
      <c r="F298" s="2134"/>
      <c r="G298" s="2134"/>
      <c r="H298" s="2134"/>
      <c r="I298" s="2134"/>
      <c r="J298" s="2134"/>
      <c r="K298" s="3231"/>
      <c r="L298" s="2219"/>
    </row>
    <row r="299" spans="1:12" ht="15.75" x14ac:dyDescent="0.2">
      <c r="A299" s="2132"/>
      <c r="B299" s="2133"/>
      <c r="C299" s="2134"/>
      <c r="D299" s="2135">
        <f t="shared" si="4"/>
        <v>0</v>
      </c>
      <c r="E299" s="2134"/>
      <c r="F299" s="2134"/>
      <c r="G299" s="2134"/>
      <c r="H299" s="2134"/>
      <c r="I299" s="2134"/>
      <c r="J299" s="2134"/>
      <c r="K299" s="3231"/>
      <c r="L299" s="2219"/>
    </row>
    <row r="300" spans="1:12" ht="15.75" x14ac:dyDescent="0.2">
      <c r="A300" s="2132"/>
      <c r="B300" s="2133"/>
      <c r="C300" s="2134"/>
      <c r="D300" s="2135">
        <f t="shared" si="4"/>
        <v>0</v>
      </c>
      <c r="E300" s="2134"/>
      <c r="F300" s="2134"/>
      <c r="G300" s="2134"/>
      <c r="H300" s="2134"/>
      <c r="I300" s="2134"/>
      <c r="J300" s="2134"/>
      <c r="K300" s="3231"/>
      <c r="L300" s="2219"/>
    </row>
    <row r="301" spans="1:12" ht="15.75" x14ac:dyDescent="0.2">
      <c r="A301" s="2132"/>
      <c r="B301" s="2133"/>
      <c r="C301" s="2134"/>
      <c r="D301" s="2135">
        <f t="shared" si="4"/>
        <v>0</v>
      </c>
      <c r="E301" s="2134"/>
      <c r="F301" s="2134"/>
      <c r="G301" s="2134"/>
      <c r="H301" s="2134"/>
      <c r="I301" s="2134"/>
      <c r="J301" s="2134"/>
      <c r="K301" s="3231"/>
      <c r="L301" s="2219"/>
    </row>
    <row r="302" spans="1:12" ht="15.75" x14ac:dyDescent="0.2">
      <c r="A302" s="2132"/>
      <c r="B302" s="2133"/>
      <c r="C302" s="2134"/>
      <c r="D302" s="2135">
        <f t="shared" si="4"/>
        <v>0</v>
      </c>
      <c r="E302" s="2134"/>
      <c r="F302" s="2134"/>
      <c r="G302" s="2134"/>
      <c r="H302" s="2134"/>
      <c r="I302" s="2134"/>
      <c r="J302" s="2134"/>
      <c r="K302" s="3231"/>
      <c r="L302" s="2219"/>
    </row>
    <row r="303" spans="1:12" ht="15.75" x14ac:dyDescent="0.2">
      <c r="A303" s="2132"/>
      <c r="B303" s="2133"/>
      <c r="C303" s="2134"/>
      <c r="D303" s="2135">
        <f t="shared" si="4"/>
        <v>0</v>
      </c>
      <c r="E303" s="2134"/>
      <c r="F303" s="2134"/>
      <c r="G303" s="2134"/>
      <c r="H303" s="2134"/>
      <c r="I303" s="2134"/>
      <c r="J303" s="2134"/>
      <c r="K303" s="3231"/>
      <c r="L303" s="2219"/>
    </row>
    <row r="304" spans="1:12" ht="15.75" x14ac:dyDescent="0.2">
      <c r="A304" s="2132"/>
      <c r="B304" s="2133"/>
      <c r="C304" s="2134"/>
      <c r="D304" s="2135">
        <f t="shared" si="4"/>
        <v>0</v>
      </c>
      <c r="E304" s="2134"/>
      <c r="F304" s="2134"/>
      <c r="G304" s="2134"/>
      <c r="H304" s="2134"/>
      <c r="I304" s="2134"/>
      <c r="J304" s="2134"/>
      <c r="K304" s="3231"/>
      <c r="L304" s="2219"/>
    </row>
    <row r="305" spans="1:12" ht="15.75" x14ac:dyDescent="0.2">
      <c r="A305" s="2132"/>
      <c r="B305" s="2133"/>
      <c r="C305" s="2134"/>
      <c r="D305" s="2135">
        <f t="shared" si="4"/>
        <v>0</v>
      </c>
      <c r="E305" s="2134"/>
      <c r="F305" s="2134"/>
      <c r="G305" s="2134"/>
      <c r="H305" s="2134"/>
      <c r="I305" s="2134"/>
      <c r="J305" s="2134"/>
      <c r="K305" s="3231"/>
      <c r="L305" s="2219"/>
    </row>
    <row r="306" spans="1:12" ht="15.75" x14ac:dyDescent="0.2">
      <c r="A306" s="2132"/>
      <c r="B306" s="2133"/>
      <c r="C306" s="2134"/>
      <c r="D306" s="2135">
        <f t="shared" si="4"/>
        <v>0</v>
      </c>
      <c r="E306" s="2134"/>
      <c r="F306" s="2134"/>
      <c r="G306" s="2134"/>
      <c r="H306" s="2134"/>
      <c r="I306" s="2134"/>
      <c r="J306" s="2134"/>
      <c r="K306" s="3231"/>
      <c r="L306" s="2219"/>
    </row>
    <row r="307" spans="1:12" ht="15.75" x14ac:dyDescent="0.2">
      <c r="A307" s="2132"/>
      <c r="B307" s="2133"/>
      <c r="C307" s="2134"/>
      <c r="D307" s="2135">
        <f t="shared" si="4"/>
        <v>0</v>
      </c>
      <c r="E307" s="2134"/>
      <c r="F307" s="2134"/>
      <c r="G307" s="2134"/>
      <c r="H307" s="2134"/>
      <c r="I307" s="2134"/>
      <c r="J307" s="2134"/>
      <c r="K307" s="3231"/>
      <c r="L307" s="2219"/>
    </row>
    <row r="308" spans="1:12" ht="15.75" x14ac:dyDescent="0.2">
      <c r="A308" s="2132"/>
      <c r="B308" s="2133"/>
      <c r="C308" s="2134"/>
      <c r="D308" s="2135">
        <f t="shared" si="4"/>
        <v>0</v>
      </c>
      <c r="E308" s="2134"/>
      <c r="F308" s="2134"/>
      <c r="G308" s="2134"/>
      <c r="H308" s="2134"/>
      <c r="I308" s="2134"/>
      <c r="J308" s="2134"/>
      <c r="K308" s="3231"/>
      <c r="L308" s="2219"/>
    </row>
    <row r="309" spans="1:12" ht="15.75" x14ac:dyDescent="0.2">
      <c r="A309" s="2132"/>
      <c r="B309" s="2133"/>
      <c r="C309" s="2134"/>
      <c r="D309" s="2135">
        <f t="shared" si="4"/>
        <v>0</v>
      </c>
      <c r="E309" s="2134"/>
      <c r="F309" s="2134"/>
      <c r="G309" s="2134"/>
      <c r="H309" s="2134"/>
      <c r="I309" s="2134"/>
      <c r="J309" s="2134"/>
      <c r="K309" s="3231"/>
      <c r="L309" s="2219"/>
    </row>
    <row r="310" spans="1:12" ht="15.75" x14ac:dyDescent="0.2">
      <c r="A310" s="2132"/>
      <c r="B310" s="2133"/>
      <c r="C310" s="2134"/>
      <c r="D310" s="2135">
        <f t="shared" si="4"/>
        <v>0</v>
      </c>
      <c r="E310" s="2134"/>
      <c r="F310" s="2134"/>
      <c r="G310" s="2134"/>
      <c r="H310" s="2134"/>
      <c r="I310" s="2134"/>
      <c r="J310" s="2134"/>
      <c r="K310" s="3231"/>
      <c r="L310" s="2219"/>
    </row>
    <row r="311" spans="1:12" ht="15.75" x14ac:dyDescent="0.2">
      <c r="A311" s="2132"/>
      <c r="B311" s="2133"/>
      <c r="C311" s="2134"/>
      <c r="D311" s="2135">
        <f t="shared" si="4"/>
        <v>0</v>
      </c>
      <c r="E311" s="2134"/>
      <c r="F311" s="2134"/>
      <c r="G311" s="2134"/>
      <c r="H311" s="2134"/>
      <c r="I311" s="2134"/>
      <c r="J311" s="2134"/>
      <c r="K311" s="3231"/>
      <c r="L311" s="2219"/>
    </row>
    <row r="312" spans="1:12" ht="15.75" x14ac:dyDescent="0.2">
      <c r="A312" s="2132"/>
      <c r="B312" s="2133"/>
      <c r="C312" s="2134"/>
      <c r="D312" s="2135">
        <f t="shared" si="4"/>
        <v>0</v>
      </c>
      <c r="E312" s="2134"/>
      <c r="F312" s="2134"/>
      <c r="G312" s="2134"/>
      <c r="H312" s="2134"/>
      <c r="I312" s="2134"/>
      <c r="J312" s="2134"/>
      <c r="K312" s="3231"/>
      <c r="L312" s="2219"/>
    </row>
    <row r="313" spans="1:12" ht="15.75" x14ac:dyDescent="0.2">
      <c r="A313" s="2132"/>
      <c r="B313" s="2133"/>
      <c r="C313" s="2134"/>
      <c r="D313" s="2135">
        <f t="shared" si="4"/>
        <v>0</v>
      </c>
      <c r="E313" s="2134"/>
      <c r="F313" s="2134"/>
      <c r="G313" s="2134"/>
      <c r="H313" s="2134"/>
      <c r="I313" s="2134"/>
      <c r="J313" s="2134"/>
      <c r="K313" s="3231"/>
      <c r="L313" s="2219"/>
    </row>
    <row r="314" spans="1:12" ht="15.75" x14ac:dyDescent="0.2">
      <c r="A314" s="2132"/>
      <c r="B314" s="2133"/>
      <c r="C314" s="2134"/>
      <c r="D314" s="2135">
        <f t="shared" si="4"/>
        <v>0</v>
      </c>
      <c r="E314" s="2134"/>
      <c r="F314" s="2134"/>
      <c r="G314" s="2134"/>
      <c r="H314" s="2134"/>
      <c r="I314" s="2134"/>
      <c r="J314" s="2134"/>
      <c r="K314" s="3231"/>
      <c r="L314" s="2219"/>
    </row>
    <row r="315" spans="1:12" ht="15.75" x14ac:dyDescent="0.2">
      <c r="A315" s="2132"/>
      <c r="B315" s="2133"/>
      <c r="C315" s="2134"/>
      <c r="D315" s="2135">
        <f t="shared" si="4"/>
        <v>0</v>
      </c>
      <c r="E315" s="2134"/>
      <c r="F315" s="2134"/>
      <c r="G315" s="2134"/>
      <c r="H315" s="2134"/>
      <c r="I315" s="2134"/>
      <c r="J315" s="2134"/>
      <c r="K315" s="3231"/>
      <c r="L315" s="2219"/>
    </row>
    <row r="316" spans="1:12" ht="15.75" x14ac:dyDescent="0.2">
      <c r="A316" s="2132"/>
      <c r="B316" s="2133"/>
      <c r="C316" s="2134"/>
      <c r="D316" s="2135">
        <f t="shared" si="4"/>
        <v>0</v>
      </c>
      <c r="E316" s="2134"/>
      <c r="F316" s="2134"/>
      <c r="G316" s="2134"/>
      <c r="H316" s="2134"/>
      <c r="I316" s="2134"/>
      <c r="J316" s="2134"/>
      <c r="K316" s="3231"/>
      <c r="L316" s="2219"/>
    </row>
    <row r="317" spans="1:12" ht="15.75" x14ac:dyDescent="0.2">
      <c r="A317" s="2132"/>
      <c r="B317" s="2133"/>
      <c r="C317" s="2134"/>
      <c r="D317" s="2135">
        <f t="shared" si="4"/>
        <v>0</v>
      </c>
      <c r="E317" s="2134"/>
      <c r="F317" s="2134"/>
      <c r="G317" s="2134"/>
      <c r="H317" s="2134"/>
      <c r="I317" s="2134"/>
      <c r="J317" s="2134"/>
      <c r="K317" s="3231"/>
      <c r="L317" s="2219"/>
    </row>
    <row r="318" spans="1:12" ht="15.75" x14ac:dyDescent="0.2">
      <c r="A318" s="2132"/>
      <c r="B318" s="2133"/>
      <c r="C318" s="2134"/>
      <c r="D318" s="2135">
        <f t="shared" si="4"/>
        <v>0</v>
      </c>
      <c r="E318" s="2134"/>
      <c r="F318" s="2134"/>
      <c r="G318" s="2134"/>
      <c r="H318" s="2134"/>
      <c r="I318" s="2134"/>
      <c r="J318" s="2134"/>
      <c r="K318" s="3231"/>
      <c r="L318" s="2219"/>
    </row>
    <row r="319" spans="1:12" ht="15.75" x14ac:dyDescent="0.2">
      <c r="A319" s="2132"/>
      <c r="B319" s="2133"/>
      <c r="C319" s="2134"/>
      <c r="D319" s="2135">
        <f t="shared" si="4"/>
        <v>0</v>
      </c>
      <c r="E319" s="2134"/>
      <c r="F319" s="2134"/>
      <c r="G319" s="2134"/>
      <c r="H319" s="2134"/>
      <c r="I319" s="2134"/>
      <c r="J319" s="2134"/>
      <c r="K319" s="3231"/>
      <c r="L319" s="2219"/>
    </row>
    <row r="320" spans="1:12" ht="15.75" x14ac:dyDescent="0.2">
      <c r="A320" s="2132"/>
      <c r="B320" s="2133"/>
      <c r="C320" s="2134"/>
      <c r="D320" s="2135">
        <f t="shared" si="4"/>
        <v>0</v>
      </c>
      <c r="E320" s="2134"/>
      <c r="F320" s="2134"/>
      <c r="G320" s="2134"/>
      <c r="H320" s="2134"/>
      <c r="I320" s="2134"/>
      <c r="J320" s="2134"/>
      <c r="K320" s="3231"/>
      <c r="L320" s="2219"/>
    </row>
    <row r="321" spans="1:12" ht="15.75" x14ac:dyDescent="0.2">
      <c r="A321" s="2132"/>
      <c r="B321" s="2133"/>
      <c r="C321" s="2134"/>
      <c r="D321" s="2135">
        <f t="shared" si="4"/>
        <v>0</v>
      </c>
      <c r="E321" s="2134"/>
      <c r="F321" s="2134"/>
      <c r="G321" s="2134"/>
      <c r="H321" s="2134"/>
      <c r="I321" s="2134"/>
      <c r="J321" s="2134"/>
      <c r="K321" s="3231"/>
      <c r="L321" s="2219"/>
    </row>
    <row r="322" spans="1:12" ht="15.75" x14ac:dyDescent="0.2">
      <c r="A322" s="2132"/>
      <c r="B322" s="2133"/>
      <c r="C322" s="2134"/>
      <c r="D322" s="2135">
        <f t="shared" si="4"/>
        <v>0</v>
      </c>
      <c r="E322" s="2134"/>
      <c r="F322" s="2134"/>
      <c r="G322" s="2134"/>
      <c r="H322" s="2134"/>
      <c r="I322" s="2134"/>
      <c r="J322" s="2134"/>
      <c r="K322" s="3231"/>
      <c r="L322" s="2219"/>
    </row>
    <row r="323" spans="1:12" ht="15.75" x14ac:dyDescent="0.2">
      <c r="A323" s="2132"/>
      <c r="B323" s="2133"/>
      <c r="C323" s="2134"/>
      <c r="D323" s="2135">
        <f t="shared" si="4"/>
        <v>0</v>
      </c>
      <c r="E323" s="2134"/>
      <c r="F323" s="2134"/>
      <c r="G323" s="2134"/>
      <c r="H323" s="2134"/>
      <c r="I323" s="2134"/>
      <c r="J323" s="2134"/>
      <c r="K323" s="3231"/>
      <c r="L323" s="2219"/>
    </row>
    <row r="324" spans="1:12" ht="15.75" x14ac:dyDescent="0.2">
      <c r="A324" s="2132"/>
      <c r="B324" s="2133"/>
      <c r="C324" s="2134"/>
      <c r="D324" s="2135">
        <f t="shared" si="4"/>
        <v>0</v>
      </c>
      <c r="E324" s="2134"/>
      <c r="F324" s="2134"/>
      <c r="G324" s="2134"/>
      <c r="H324" s="2134"/>
      <c r="I324" s="2134"/>
      <c r="J324" s="2134"/>
      <c r="K324" s="3231"/>
      <c r="L324" s="2219"/>
    </row>
    <row r="325" spans="1:12" ht="15.75" x14ac:dyDescent="0.2">
      <c r="A325" s="2132"/>
      <c r="B325" s="2133"/>
      <c r="C325" s="2134"/>
      <c r="D325" s="2135">
        <f t="shared" si="4"/>
        <v>0</v>
      </c>
      <c r="E325" s="2134"/>
      <c r="F325" s="2134"/>
      <c r="G325" s="2134"/>
      <c r="H325" s="2134"/>
      <c r="I325" s="2134"/>
      <c r="J325" s="2134"/>
      <c r="K325" s="3231"/>
      <c r="L325" s="2219"/>
    </row>
    <row r="326" spans="1:12" ht="15.75" x14ac:dyDescent="0.2">
      <c r="A326" s="2132"/>
      <c r="B326" s="2133"/>
      <c r="C326" s="2134"/>
      <c r="D326" s="2135">
        <f t="shared" si="4"/>
        <v>0</v>
      </c>
      <c r="E326" s="2134"/>
      <c r="F326" s="2134"/>
      <c r="G326" s="2134"/>
      <c r="H326" s="2134"/>
      <c r="I326" s="2134"/>
      <c r="J326" s="2134"/>
      <c r="K326" s="3231"/>
      <c r="L326" s="2219"/>
    </row>
    <row r="327" spans="1:12" ht="15.75" x14ac:dyDescent="0.2">
      <c r="A327" s="2132"/>
      <c r="B327" s="2133"/>
      <c r="C327" s="2134"/>
      <c r="D327" s="2135">
        <f t="shared" si="4"/>
        <v>0</v>
      </c>
      <c r="E327" s="2134"/>
      <c r="F327" s="2134"/>
      <c r="G327" s="2134"/>
      <c r="H327" s="2134"/>
      <c r="I327" s="2134"/>
      <c r="J327" s="2134"/>
      <c r="K327" s="3231"/>
      <c r="L327" s="2219"/>
    </row>
    <row r="328" spans="1:12" ht="15.75" x14ac:dyDescent="0.2">
      <c r="A328" s="2132"/>
      <c r="B328" s="2133"/>
      <c r="C328" s="2134"/>
      <c r="D328" s="2135">
        <f t="shared" si="4"/>
        <v>0</v>
      </c>
      <c r="E328" s="2134"/>
      <c r="F328" s="2134"/>
      <c r="G328" s="2134"/>
      <c r="H328" s="2134"/>
      <c r="I328" s="2134"/>
      <c r="J328" s="2134"/>
      <c r="K328" s="3231"/>
      <c r="L328" s="2219"/>
    </row>
    <row r="329" spans="1:12" ht="15.75" x14ac:dyDescent="0.2">
      <c r="A329" s="2132"/>
      <c r="B329" s="2133"/>
      <c r="C329" s="2134"/>
      <c r="D329" s="2135">
        <f t="shared" si="4"/>
        <v>0</v>
      </c>
      <c r="E329" s="2134"/>
      <c r="F329" s="2134"/>
      <c r="G329" s="2134"/>
      <c r="H329" s="2134"/>
      <c r="I329" s="2134"/>
      <c r="J329" s="2134"/>
      <c r="K329" s="3231"/>
      <c r="L329" s="2219"/>
    </row>
    <row r="330" spans="1:12" ht="15.75" x14ac:dyDescent="0.2">
      <c r="A330" s="2132"/>
      <c r="B330" s="2133"/>
      <c r="C330" s="2134"/>
      <c r="D330" s="2135">
        <f t="shared" si="4"/>
        <v>0</v>
      </c>
      <c r="E330" s="2134"/>
      <c r="F330" s="2134"/>
      <c r="G330" s="2134"/>
      <c r="H330" s="2134"/>
      <c r="I330" s="2134"/>
      <c r="J330" s="2134"/>
      <c r="K330" s="3231"/>
      <c r="L330" s="2219"/>
    </row>
    <row r="331" spans="1:12" ht="15.75" x14ac:dyDescent="0.2">
      <c r="A331" s="2132"/>
      <c r="B331" s="2133"/>
      <c r="C331" s="2134"/>
      <c r="D331" s="2135">
        <f t="shared" si="4"/>
        <v>0</v>
      </c>
      <c r="E331" s="2134"/>
      <c r="F331" s="2134"/>
      <c r="G331" s="2134"/>
      <c r="H331" s="2134"/>
      <c r="I331" s="2134"/>
      <c r="J331" s="2134"/>
      <c r="K331" s="3231"/>
      <c r="L331" s="2219"/>
    </row>
    <row r="332" spans="1:12" ht="15.75" x14ac:dyDescent="0.2">
      <c r="A332" s="2132"/>
      <c r="B332" s="2133"/>
      <c r="C332" s="2134"/>
      <c r="D332" s="2135">
        <f t="shared" si="4"/>
        <v>0</v>
      </c>
      <c r="E332" s="2134"/>
      <c r="F332" s="2134"/>
      <c r="G332" s="2134"/>
      <c r="H332" s="2134"/>
      <c r="I332" s="2134"/>
      <c r="J332" s="2134"/>
      <c r="K332" s="3231"/>
      <c r="L332" s="2219"/>
    </row>
    <row r="333" spans="1:12" ht="15.75" x14ac:dyDescent="0.2">
      <c r="A333" s="2132"/>
      <c r="B333" s="2133"/>
      <c r="C333" s="2134"/>
      <c r="D333" s="2135">
        <f t="shared" si="4"/>
        <v>0</v>
      </c>
      <c r="E333" s="2134"/>
      <c r="F333" s="2134"/>
      <c r="G333" s="2134"/>
      <c r="H333" s="2134"/>
      <c r="I333" s="2134"/>
      <c r="J333" s="2134"/>
      <c r="K333" s="3231"/>
      <c r="L333" s="2219"/>
    </row>
    <row r="334" spans="1:12" ht="15.75" x14ac:dyDescent="0.2">
      <c r="A334" s="2132"/>
      <c r="B334" s="2133"/>
      <c r="C334" s="2134"/>
      <c r="D334" s="2135">
        <f t="shared" ref="D334:D397" si="5">+C334*(100-E334)/100</f>
        <v>0</v>
      </c>
      <c r="E334" s="2134"/>
      <c r="F334" s="2134"/>
      <c r="G334" s="2134"/>
      <c r="H334" s="2134"/>
      <c r="I334" s="2134"/>
      <c r="J334" s="2134"/>
      <c r="K334" s="3231"/>
      <c r="L334" s="2219"/>
    </row>
    <row r="335" spans="1:12" ht="15.75" x14ac:dyDescent="0.2">
      <c r="A335" s="2132"/>
      <c r="B335" s="2133"/>
      <c r="C335" s="2134"/>
      <c r="D335" s="2135">
        <f t="shared" si="5"/>
        <v>0</v>
      </c>
      <c r="E335" s="2134"/>
      <c r="F335" s="2134"/>
      <c r="G335" s="2134"/>
      <c r="H335" s="2134"/>
      <c r="I335" s="2134"/>
      <c r="J335" s="2134"/>
      <c r="K335" s="3231"/>
      <c r="L335" s="2219"/>
    </row>
    <row r="336" spans="1:12" ht="15.75" x14ac:dyDescent="0.2">
      <c r="A336" s="2132"/>
      <c r="B336" s="2133"/>
      <c r="C336" s="2134"/>
      <c r="D336" s="2135">
        <f t="shared" si="5"/>
        <v>0</v>
      </c>
      <c r="E336" s="2134"/>
      <c r="F336" s="2134"/>
      <c r="G336" s="2134"/>
      <c r="H336" s="2134"/>
      <c r="I336" s="2134"/>
      <c r="J336" s="2134"/>
      <c r="K336" s="3231"/>
      <c r="L336" s="2219"/>
    </row>
    <row r="337" spans="1:12" ht="15.75" x14ac:dyDescent="0.2">
      <c r="A337" s="2132"/>
      <c r="B337" s="2133"/>
      <c r="C337" s="2134"/>
      <c r="D337" s="2135">
        <f t="shared" si="5"/>
        <v>0</v>
      </c>
      <c r="E337" s="2134"/>
      <c r="F337" s="2134"/>
      <c r="G337" s="2134"/>
      <c r="H337" s="2134"/>
      <c r="I337" s="2134"/>
      <c r="J337" s="2134"/>
      <c r="K337" s="3231"/>
      <c r="L337" s="2219"/>
    </row>
    <row r="338" spans="1:12" ht="15.75" x14ac:dyDescent="0.2">
      <c r="A338" s="2132"/>
      <c r="B338" s="2133"/>
      <c r="C338" s="2134"/>
      <c r="D338" s="2135">
        <f t="shared" si="5"/>
        <v>0</v>
      </c>
      <c r="E338" s="2134"/>
      <c r="F338" s="2134"/>
      <c r="G338" s="2134"/>
      <c r="H338" s="2134"/>
      <c r="I338" s="2134"/>
      <c r="J338" s="2134"/>
      <c r="K338" s="3231"/>
      <c r="L338" s="2219"/>
    </row>
    <row r="339" spans="1:12" ht="15.75" x14ac:dyDescent="0.2">
      <c r="A339" s="2132"/>
      <c r="B339" s="2133"/>
      <c r="C339" s="2134"/>
      <c r="D339" s="2135">
        <f t="shared" si="5"/>
        <v>0</v>
      </c>
      <c r="E339" s="2134"/>
      <c r="F339" s="2134"/>
      <c r="G339" s="2134"/>
      <c r="H339" s="2134"/>
      <c r="I339" s="2134"/>
      <c r="J339" s="2134"/>
      <c r="K339" s="3231"/>
      <c r="L339" s="2219"/>
    </row>
    <row r="340" spans="1:12" ht="15.75" x14ac:dyDescent="0.2">
      <c r="A340" s="2132"/>
      <c r="B340" s="2133"/>
      <c r="C340" s="2134"/>
      <c r="D340" s="2135">
        <f t="shared" si="5"/>
        <v>0</v>
      </c>
      <c r="E340" s="2134"/>
      <c r="F340" s="2134"/>
      <c r="G340" s="2134"/>
      <c r="H340" s="2134"/>
      <c r="I340" s="2134"/>
      <c r="J340" s="2134"/>
      <c r="K340" s="3231"/>
      <c r="L340" s="2219"/>
    </row>
    <row r="341" spans="1:12" ht="15.75" x14ac:dyDescent="0.2">
      <c r="A341" s="2132"/>
      <c r="B341" s="2133"/>
      <c r="C341" s="2134"/>
      <c r="D341" s="2135">
        <f t="shared" si="5"/>
        <v>0</v>
      </c>
      <c r="E341" s="2134"/>
      <c r="F341" s="2134"/>
      <c r="G341" s="2134"/>
      <c r="H341" s="2134"/>
      <c r="I341" s="2134"/>
      <c r="J341" s="2134"/>
      <c r="K341" s="3231"/>
      <c r="L341" s="2219"/>
    </row>
    <row r="342" spans="1:12" ht="15.75" x14ac:dyDescent="0.2">
      <c r="A342" s="2132"/>
      <c r="B342" s="2133"/>
      <c r="C342" s="2134"/>
      <c r="D342" s="2135">
        <f t="shared" si="5"/>
        <v>0</v>
      </c>
      <c r="E342" s="2134"/>
      <c r="F342" s="2134"/>
      <c r="G342" s="2134"/>
      <c r="H342" s="2134"/>
      <c r="I342" s="2134"/>
      <c r="J342" s="2134"/>
      <c r="K342" s="3231"/>
      <c r="L342" s="2219"/>
    </row>
    <row r="343" spans="1:12" ht="15.75" x14ac:dyDescent="0.2">
      <c r="A343" s="2132"/>
      <c r="B343" s="2133"/>
      <c r="C343" s="2134"/>
      <c r="D343" s="2135">
        <f t="shared" si="5"/>
        <v>0</v>
      </c>
      <c r="E343" s="2134"/>
      <c r="F343" s="2134"/>
      <c r="G343" s="2134"/>
      <c r="H343" s="2134"/>
      <c r="I343" s="2134"/>
      <c r="J343" s="2134"/>
      <c r="K343" s="3231"/>
      <c r="L343" s="2219"/>
    </row>
    <row r="344" spans="1:12" ht="15.75" x14ac:dyDescent="0.2">
      <c r="A344" s="2132"/>
      <c r="B344" s="2133"/>
      <c r="C344" s="2134"/>
      <c r="D344" s="2135">
        <f t="shared" si="5"/>
        <v>0</v>
      </c>
      <c r="E344" s="2134"/>
      <c r="F344" s="2134"/>
      <c r="G344" s="2134"/>
      <c r="H344" s="2134"/>
      <c r="I344" s="2134"/>
      <c r="J344" s="2134"/>
      <c r="K344" s="3231"/>
      <c r="L344" s="2219"/>
    </row>
    <row r="345" spans="1:12" ht="15.75" x14ac:dyDescent="0.2">
      <c r="A345" s="2132"/>
      <c r="B345" s="2133"/>
      <c r="C345" s="2134"/>
      <c r="D345" s="2135">
        <f t="shared" si="5"/>
        <v>0</v>
      </c>
      <c r="E345" s="2134"/>
      <c r="F345" s="2134"/>
      <c r="G345" s="2134"/>
      <c r="H345" s="2134"/>
      <c r="I345" s="2134"/>
      <c r="J345" s="2134"/>
      <c r="K345" s="3231"/>
      <c r="L345" s="2219"/>
    </row>
    <row r="346" spans="1:12" ht="15.75" x14ac:dyDescent="0.2">
      <c r="A346" s="2132"/>
      <c r="B346" s="2133"/>
      <c r="C346" s="2134"/>
      <c r="D346" s="2135">
        <f t="shared" si="5"/>
        <v>0</v>
      </c>
      <c r="E346" s="2134"/>
      <c r="F346" s="2134"/>
      <c r="G346" s="2134"/>
      <c r="H346" s="2134"/>
      <c r="I346" s="2134"/>
      <c r="J346" s="2134"/>
      <c r="K346" s="3231"/>
      <c r="L346" s="2219"/>
    </row>
    <row r="347" spans="1:12" ht="15.75" x14ac:dyDescent="0.2">
      <c r="A347" s="2132"/>
      <c r="B347" s="2133"/>
      <c r="C347" s="2134"/>
      <c r="D347" s="2135">
        <f t="shared" si="5"/>
        <v>0</v>
      </c>
      <c r="E347" s="2134"/>
      <c r="F347" s="2134"/>
      <c r="G347" s="2134"/>
      <c r="H347" s="2134"/>
      <c r="I347" s="2134"/>
      <c r="J347" s="2134"/>
      <c r="K347" s="3231"/>
      <c r="L347" s="2219"/>
    </row>
    <row r="348" spans="1:12" ht="15.75" x14ac:dyDescent="0.2">
      <c r="A348" s="2132"/>
      <c r="B348" s="2133"/>
      <c r="C348" s="2134"/>
      <c r="D348" s="2135">
        <f t="shared" si="5"/>
        <v>0</v>
      </c>
      <c r="E348" s="2134"/>
      <c r="F348" s="2134"/>
      <c r="G348" s="2134"/>
      <c r="H348" s="2134"/>
      <c r="I348" s="2134"/>
      <c r="J348" s="2134"/>
      <c r="K348" s="3231"/>
      <c r="L348" s="2219"/>
    </row>
    <row r="349" spans="1:12" ht="15.75" x14ac:dyDescent="0.2">
      <c r="A349" s="2132"/>
      <c r="B349" s="2133"/>
      <c r="C349" s="2134"/>
      <c r="D349" s="2135">
        <f t="shared" si="5"/>
        <v>0</v>
      </c>
      <c r="E349" s="2134"/>
      <c r="F349" s="2134"/>
      <c r="G349" s="2134"/>
      <c r="H349" s="2134"/>
      <c r="I349" s="2134"/>
      <c r="J349" s="2134"/>
      <c r="K349" s="3231"/>
      <c r="L349" s="2219"/>
    </row>
    <row r="350" spans="1:12" ht="15.75" x14ac:dyDescent="0.2">
      <c r="A350" s="2132"/>
      <c r="B350" s="2133"/>
      <c r="C350" s="2134"/>
      <c r="D350" s="2135">
        <f t="shared" si="5"/>
        <v>0</v>
      </c>
      <c r="E350" s="2134"/>
      <c r="F350" s="2134"/>
      <c r="G350" s="2134"/>
      <c r="H350" s="2134"/>
      <c r="I350" s="2134"/>
      <c r="J350" s="2134"/>
      <c r="K350" s="3231"/>
      <c r="L350" s="2219"/>
    </row>
    <row r="351" spans="1:12" ht="15.75" x14ac:dyDescent="0.2">
      <c r="A351" s="2132"/>
      <c r="B351" s="2133"/>
      <c r="C351" s="2134"/>
      <c r="D351" s="2135">
        <f t="shared" si="5"/>
        <v>0</v>
      </c>
      <c r="E351" s="2134"/>
      <c r="F351" s="2134"/>
      <c r="G351" s="2134"/>
      <c r="H351" s="2134"/>
      <c r="I351" s="2134"/>
      <c r="J351" s="2134"/>
      <c r="K351" s="3231"/>
      <c r="L351" s="2219"/>
    </row>
    <row r="352" spans="1:12" ht="15.75" x14ac:dyDescent="0.2">
      <c r="A352" s="2132"/>
      <c r="B352" s="2133"/>
      <c r="C352" s="2134"/>
      <c r="D352" s="2135">
        <f t="shared" si="5"/>
        <v>0</v>
      </c>
      <c r="E352" s="2134"/>
      <c r="F352" s="2134"/>
      <c r="G352" s="2134"/>
      <c r="H352" s="2134"/>
      <c r="I352" s="2134"/>
      <c r="J352" s="2134"/>
      <c r="K352" s="3231"/>
      <c r="L352" s="2219"/>
    </row>
    <row r="353" spans="1:12" ht="15.75" x14ac:dyDescent="0.2">
      <c r="A353" s="2132"/>
      <c r="B353" s="2133"/>
      <c r="C353" s="2134"/>
      <c r="D353" s="2135">
        <f t="shared" si="5"/>
        <v>0</v>
      </c>
      <c r="E353" s="2134"/>
      <c r="F353" s="2134"/>
      <c r="G353" s="2134"/>
      <c r="H353" s="2134"/>
      <c r="I353" s="2134"/>
      <c r="J353" s="2134"/>
      <c r="K353" s="3231"/>
      <c r="L353" s="2219"/>
    </row>
    <row r="354" spans="1:12" ht="15.75" x14ac:dyDescent="0.2">
      <c r="A354" s="2132"/>
      <c r="B354" s="2133"/>
      <c r="C354" s="2134"/>
      <c r="D354" s="2135">
        <f t="shared" si="5"/>
        <v>0</v>
      </c>
      <c r="E354" s="2134"/>
      <c r="F354" s="2134"/>
      <c r="G354" s="2134"/>
      <c r="H354" s="2134"/>
      <c r="I354" s="2134"/>
      <c r="J354" s="2134"/>
      <c r="K354" s="3231"/>
      <c r="L354" s="2219"/>
    </row>
    <row r="355" spans="1:12" ht="15.75" x14ac:dyDescent="0.2">
      <c r="A355" s="2132"/>
      <c r="B355" s="2133"/>
      <c r="C355" s="2134"/>
      <c r="D355" s="2135">
        <f t="shared" si="5"/>
        <v>0</v>
      </c>
      <c r="E355" s="2134"/>
      <c r="F355" s="2134"/>
      <c r="G355" s="2134"/>
      <c r="H355" s="2134"/>
      <c r="I355" s="2134"/>
      <c r="J355" s="2134"/>
      <c r="K355" s="3231"/>
      <c r="L355" s="2219"/>
    </row>
    <row r="356" spans="1:12" ht="15.75" x14ac:dyDescent="0.2">
      <c r="A356" s="2132"/>
      <c r="B356" s="2133"/>
      <c r="C356" s="2134"/>
      <c r="D356" s="2135">
        <f t="shared" si="5"/>
        <v>0</v>
      </c>
      <c r="E356" s="2134"/>
      <c r="F356" s="2134"/>
      <c r="G356" s="2134"/>
      <c r="H356" s="2134"/>
      <c r="I356" s="2134"/>
      <c r="J356" s="2134"/>
      <c r="K356" s="3231"/>
      <c r="L356" s="2219"/>
    </row>
    <row r="357" spans="1:12" ht="15.75" x14ac:dyDescent="0.2">
      <c r="A357" s="2132"/>
      <c r="B357" s="2133"/>
      <c r="C357" s="2134"/>
      <c r="D357" s="2135">
        <f t="shared" si="5"/>
        <v>0</v>
      </c>
      <c r="E357" s="2134"/>
      <c r="F357" s="2134"/>
      <c r="G357" s="2134"/>
      <c r="H357" s="2134"/>
      <c r="I357" s="2134"/>
      <c r="J357" s="2134"/>
      <c r="K357" s="3231"/>
      <c r="L357" s="2219"/>
    </row>
    <row r="358" spans="1:12" ht="15.75" x14ac:dyDescent="0.2">
      <c r="A358" s="2132"/>
      <c r="B358" s="2133"/>
      <c r="C358" s="2134"/>
      <c r="D358" s="2135">
        <f t="shared" si="5"/>
        <v>0</v>
      </c>
      <c r="E358" s="2134"/>
      <c r="F358" s="2134"/>
      <c r="G358" s="2134"/>
      <c r="H358" s="2134"/>
      <c r="I358" s="2134"/>
      <c r="J358" s="2134"/>
      <c r="K358" s="3231"/>
      <c r="L358" s="2219"/>
    </row>
    <row r="359" spans="1:12" ht="15.75" x14ac:dyDescent="0.2">
      <c r="A359" s="2132"/>
      <c r="B359" s="2133"/>
      <c r="C359" s="2134"/>
      <c r="D359" s="2135">
        <f t="shared" si="5"/>
        <v>0</v>
      </c>
      <c r="E359" s="2134"/>
      <c r="F359" s="2134"/>
      <c r="G359" s="2134"/>
      <c r="H359" s="2134"/>
      <c r="I359" s="2134"/>
      <c r="J359" s="2134"/>
      <c r="K359" s="3231"/>
      <c r="L359" s="2219"/>
    </row>
    <row r="360" spans="1:12" ht="15.75" x14ac:dyDescent="0.2">
      <c r="A360" s="2132"/>
      <c r="B360" s="2133"/>
      <c r="C360" s="2134"/>
      <c r="D360" s="2135">
        <f t="shared" si="5"/>
        <v>0</v>
      </c>
      <c r="E360" s="2134"/>
      <c r="F360" s="2134"/>
      <c r="G360" s="2134"/>
      <c r="H360" s="2134"/>
      <c r="I360" s="2134"/>
      <c r="J360" s="2134"/>
      <c r="K360" s="3231"/>
      <c r="L360" s="2219"/>
    </row>
    <row r="361" spans="1:12" ht="15.75" x14ac:dyDescent="0.2">
      <c r="A361" s="2132"/>
      <c r="B361" s="2133"/>
      <c r="C361" s="2134"/>
      <c r="D361" s="2135">
        <f t="shared" si="5"/>
        <v>0</v>
      </c>
      <c r="E361" s="2134"/>
      <c r="F361" s="2134"/>
      <c r="G361" s="2134"/>
      <c r="H361" s="2134"/>
      <c r="I361" s="2134"/>
      <c r="J361" s="2134"/>
      <c r="K361" s="3231"/>
      <c r="L361" s="2219"/>
    </row>
    <row r="362" spans="1:12" ht="15.75" x14ac:dyDescent="0.2">
      <c r="A362" s="2132"/>
      <c r="B362" s="2133"/>
      <c r="C362" s="2134"/>
      <c r="D362" s="2135">
        <f t="shared" si="5"/>
        <v>0</v>
      </c>
      <c r="E362" s="2134"/>
      <c r="F362" s="2134"/>
      <c r="G362" s="2134"/>
      <c r="H362" s="2134"/>
      <c r="I362" s="2134"/>
      <c r="J362" s="2134"/>
      <c r="K362" s="3231"/>
      <c r="L362" s="2219"/>
    </row>
    <row r="363" spans="1:12" ht="15.75" x14ac:dyDescent="0.2">
      <c r="A363" s="2132"/>
      <c r="B363" s="2133"/>
      <c r="C363" s="2134"/>
      <c r="D363" s="2135">
        <f t="shared" si="5"/>
        <v>0</v>
      </c>
      <c r="E363" s="2134"/>
      <c r="F363" s="2134"/>
      <c r="G363" s="2134"/>
      <c r="H363" s="2134"/>
      <c r="I363" s="2134"/>
      <c r="J363" s="2134"/>
      <c r="K363" s="3231"/>
      <c r="L363" s="2219"/>
    </row>
    <row r="364" spans="1:12" ht="15.75" x14ac:dyDescent="0.2">
      <c r="A364" s="2132"/>
      <c r="B364" s="2133"/>
      <c r="C364" s="2134"/>
      <c r="D364" s="2135">
        <f t="shared" si="5"/>
        <v>0</v>
      </c>
      <c r="E364" s="2134"/>
      <c r="F364" s="2134"/>
      <c r="G364" s="2134"/>
      <c r="H364" s="2134"/>
      <c r="I364" s="2134"/>
      <c r="J364" s="2134"/>
      <c r="K364" s="3231"/>
      <c r="L364" s="2219"/>
    </row>
    <row r="365" spans="1:12" ht="15.75" x14ac:dyDescent="0.2">
      <c r="A365" s="2132"/>
      <c r="B365" s="2133"/>
      <c r="C365" s="2134"/>
      <c r="D365" s="2135">
        <f t="shared" si="5"/>
        <v>0</v>
      </c>
      <c r="E365" s="2134"/>
      <c r="F365" s="2134"/>
      <c r="G365" s="2134"/>
      <c r="H365" s="2134"/>
      <c r="I365" s="2134"/>
      <c r="J365" s="2134"/>
      <c r="K365" s="3231"/>
      <c r="L365" s="2219"/>
    </row>
    <row r="366" spans="1:12" ht="15.75" x14ac:dyDescent="0.2">
      <c r="A366" s="2132"/>
      <c r="B366" s="2133"/>
      <c r="C366" s="2134"/>
      <c r="D366" s="2135">
        <f t="shared" si="5"/>
        <v>0</v>
      </c>
      <c r="E366" s="2134"/>
      <c r="F366" s="2134"/>
      <c r="G366" s="2134"/>
      <c r="H366" s="2134"/>
      <c r="I366" s="2134"/>
      <c r="J366" s="2134"/>
      <c r="K366" s="3231"/>
      <c r="L366" s="2219"/>
    </row>
    <row r="367" spans="1:12" ht="15.75" x14ac:dyDescent="0.2">
      <c r="A367" s="2132"/>
      <c r="B367" s="2133"/>
      <c r="C367" s="2134"/>
      <c r="D367" s="2135">
        <f t="shared" si="5"/>
        <v>0</v>
      </c>
      <c r="E367" s="2134"/>
      <c r="F367" s="2134"/>
      <c r="G367" s="2134"/>
      <c r="H367" s="2134"/>
      <c r="I367" s="2134"/>
      <c r="J367" s="2134"/>
      <c r="K367" s="3231"/>
      <c r="L367" s="2219"/>
    </row>
    <row r="368" spans="1:12" ht="15.75" x14ac:dyDescent="0.2">
      <c r="A368" s="2132"/>
      <c r="B368" s="2133"/>
      <c r="C368" s="2134"/>
      <c r="D368" s="2135">
        <f t="shared" si="5"/>
        <v>0</v>
      </c>
      <c r="E368" s="2134"/>
      <c r="F368" s="2134"/>
      <c r="G368" s="2134"/>
      <c r="H368" s="2134"/>
      <c r="I368" s="2134"/>
      <c r="J368" s="2134"/>
      <c r="K368" s="3231"/>
      <c r="L368" s="2219"/>
    </row>
    <row r="369" spans="1:12" ht="15.75" x14ac:dyDescent="0.2">
      <c r="A369" s="2132"/>
      <c r="B369" s="2133"/>
      <c r="C369" s="2134"/>
      <c r="D369" s="2135">
        <f t="shared" si="5"/>
        <v>0</v>
      </c>
      <c r="E369" s="2134"/>
      <c r="F369" s="2134"/>
      <c r="G369" s="2134"/>
      <c r="H369" s="2134"/>
      <c r="I369" s="2134"/>
      <c r="J369" s="2134"/>
      <c r="K369" s="3231"/>
      <c r="L369" s="2219"/>
    </row>
    <row r="370" spans="1:12" ht="15.75" x14ac:dyDescent="0.2">
      <c r="A370" s="2132"/>
      <c r="B370" s="2133"/>
      <c r="C370" s="2134"/>
      <c r="D370" s="2135">
        <f t="shared" si="5"/>
        <v>0</v>
      </c>
      <c r="E370" s="2134"/>
      <c r="F370" s="2134"/>
      <c r="G370" s="2134"/>
      <c r="H370" s="2134"/>
      <c r="I370" s="2134"/>
      <c r="J370" s="2134"/>
      <c r="K370" s="3231"/>
      <c r="L370" s="2219"/>
    </row>
    <row r="371" spans="1:12" ht="15.75" x14ac:dyDescent="0.2">
      <c r="A371" s="2132"/>
      <c r="B371" s="2133"/>
      <c r="C371" s="2134"/>
      <c r="D371" s="2135">
        <f t="shared" si="5"/>
        <v>0</v>
      </c>
      <c r="E371" s="2134"/>
      <c r="F371" s="2134"/>
      <c r="G371" s="2134"/>
      <c r="H371" s="2134"/>
      <c r="I371" s="2134"/>
      <c r="J371" s="2134"/>
      <c r="K371" s="3231"/>
      <c r="L371" s="2219"/>
    </row>
    <row r="372" spans="1:12" ht="15.75" x14ac:dyDescent="0.2">
      <c r="A372" s="2132"/>
      <c r="B372" s="2133"/>
      <c r="C372" s="2134"/>
      <c r="D372" s="2135">
        <f t="shared" si="5"/>
        <v>0</v>
      </c>
      <c r="E372" s="2134"/>
      <c r="F372" s="2134"/>
      <c r="G372" s="2134"/>
      <c r="H372" s="2134"/>
      <c r="I372" s="2134"/>
      <c r="J372" s="2134"/>
      <c r="K372" s="3231"/>
      <c r="L372" s="2219"/>
    </row>
    <row r="373" spans="1:12" ht="15.75" x14ac:dyDescent="0.2">
      <c r="A373" s="2132"/>
      <c r="B373" s="2133"/>
      <c r="C373" s="2134"/>
      <c r="D373" s="2135">
        <f t="shared" si="5"/>
        <v>0</v>
      </c>
      <c r="E373" s="2134"/>
      <c r="F373" s="2134"/>
      <c r="G373" s="2134"/>
      <c r="H373" s="2134"/>
      <c r="I373" s="2134"/>
      <c r="J373" s="2134"/>
      <c r="K373" s="3231"/>
      <c r="L373" s="2219"/>
    </row>
    <row r="374" spans="1:12" ht="15.75" x14ac:dyDescent="0.2">
      <c r="A374" s="2132"/>
      <c r="B374" s="2133"/>
      <c r="C374" s="2134"/>
      <c r="D374" s="2135">
        <f t="shared" si="5"/>
        <v>0</v>
      </c>
      <c r="E374" s="2134"/>
      <c r="F374" s="2134"/>
      <c r="G374" s="2134"/>
      <c r="H374" s="2134"/>
      <c r="I374" s="2134"/>
      <c r="J374" s="2134"/>
      <c r="K374" s="3231"/>
      <c r="L374" s="2219"/>
    </row>
    <row r="375" spans="1:12" ht="15.75" x14ac:dyDescent="0.2">
      <c r="A375" s="2132"/>
      <c r="B375" s="2133"/>
      <c r="C375" s="2134"/>
      <c r="D375" s="2135">
        <f t="shared" si="5"/>
        <v>0</v>
      </c>
      <c r="E375" s="2134"/>
      <c r="F375" s="2134"/>
      <c r="G375" s="2134"/>
      <c r="H375" s="2134"/>
      <c r="I375" s="2134"/>
      <c r="J375" s="2134"/>
      <c r="K375" s="3231"/>
      <c r="L375" s="2219"/>
    </row>
    <row r="376" spans="1:12" ht="15.75" x14ac:dyDescent="0.2">
      <c r="A376" s="2132"/>
      <c r="B376" s="2133"/>
      <c r="C376" s="2134"/>
      <c r="D376" s="2135">
        <f t="shared" si="5"/>
        <v>0</v>
      </c>
      <c r="E376" s="2134"/>
      <c r="F376" s="2134"/>
      <c r="G376" s="2134"/>
      <c r="H376" s="2134"/>
      <c r="I376" s="2134"/>
      <c r="J376" s="2134"/>
      <c r="K376" s="3231"/>
      <c r="L376" s="2219"/>
    </row>
    <row r="377" spans="1:12" ht="15.75" x14ac:dyDescent="0.2">
      <c r="A377" s="2132"/>
      <c r="B377" s="2133"/>
      <c r="C377" s="2134"/>
      <c r="D377" s="2135">
        <f t="shared" si="5"/>
        <v>0</v>
      </c>
      <c r="E377" s="2134"/>
      <c r="F377" s="2134"/>
      <c r="G377" s="2134"/>
      <c r="H377" s="2134"/>
      <c r="I377" s="2134"/>
      <c r="J377" s="2134"/>
      <c r="K377" s="3231"/>
      <c r="L377" s="2219"/>
    </row>
    <row r="378" spans="1:12" ht="15.75" x14ac:dyDescent="0.2">
      <c r="A378" s="2132"/>
      <c r="B378" s="2133"/>
      <c r="C378" s="2134"/>
      <c r="D378" s="2135">
        <f t="shared" si="5"/>
        <v>0</v>
      </c>
      <c r="E378" s="2134"/>
      <c r="F378" s="2134"/>
      <c r="G378" s="2134"/>
      <c r="H378" s="2134"/>
      <c r="I378" s="2134"/>
      <c r="J378" s="2134"/>
      <c r="K378" s="3231"/>
      <c r="L378" s="2219"/>
    </row>
    <row r="379" spans="1:12" ht="15.75" x14ac:dyDescent="0.2">
      <c r="A379" s="2132"/>
      <c r="B379" s="2133"/>
      <c r="C379" s="2134"/>
      <c r="D379" s="2135">
        <f t="shared" si="5"/>
        <v>0</v>
      </c>
      <c r="E379" s="2134"/>
      <c r="F379" s="2134"/>
      <c r="G379" s="2134"/>
      <c r="H379" s="2134"/>
      <c r="I379" s="2134"/>
      <c r="J379" s="2134"/>
      <c r="K379" s="3231"/>
      <c r="L379" s="2219"/>
    </row>
    <row r="380" spans="1:12" ht="15.75" x14ac:dyDescent="0.2">
      <c r="A380" s="2132"/>
      <c r="B380" s="2133"/>
      <c r="C380" s="2134"/>
      <c r="D380" s="2135">
        <f t="shared" si="5"/>
        <v>0</v>
      </c>
      <c r="E380" s="2134"/>
      <c r="F380" s="2134"/>
      <c r="G380" s="2134"/>
      <c r="H380" s="2134"/>
      <c r="I380" s="2134"/>
      <c r="J380" s="2134"/>
      <c r="K380" s="3231"/>
      <c r="L380" s="2219"/>
    </row>
    <row r="381" spans="1:12" ht="15.75" x14ac:dyDescent="0.2">
      <c r="A381" s="2132"/>
      <c r="B381" s="2133"/>
      <c r="C381" s="2134"/>
      <c r="D381" s="2135">
        <f t="shared" si="5"/>
        <v>0</v>
      </c>
      <c r="E381" s="2134"/>
      <c r="F381" s="2134"/>
      <c r="G381" s="2134"/>
      <c r="H381" s="2134"/>
      <c r="I381" s="2134"/>
      <c r="J381" s="2134"/>
      <c r="K381" s="3231"/>
      <c r="L381" s="2219"/>
    </row>
    <row r="382" spans="1:12" ht="15.75" x14ac:dyDescent="0.2">
      <c r="A382" s="2132"/>
      <c r="B382" s="2133"/>
      <c r="C382" s="2134"/>
      <c r="D382" s="2135">
        <f t="shared" si="5"/>
        <v>0</v>
      </c>
      <c r="E382" s="2134"/>
      <c r="F382" s="2134"/>
      <c r="G382" s="2134"/>
      <c r="H382" s="2134"/>
      <c r="I382" s="2134"/>
      <c r="J382" s="2134"/>
      <c r="K382" s="3231"/>
      <c r="L382" s="2219"/>
    </row>
    <row r="383" spans="1:12" ht="15.75" x14ac:dyDescent="0.2">
      <c r="A383" s="2132"/>
      <c r="B383" s="2133"/>
      <c r="C383" s="2134"/>
      <c r="D383" s="2135">
        <f t="shared" si="5"/>
        <v>0</v>
      </c>
      <c r="E383" s="2134"/>
      <c r="F383" s="2134"/>
      <c r="G383" s="2134"/>
      <c r="H383" s="2134"/>
      <c r="I383" s="2134"/>
      <c r="J383" s="2134"/>
      <c r="K383" s="3231"/>
      <c r="L383" s="2219"/>
    </row>
    <row r="384" spans="1:12" ht="15.75" x14ac:dyDescent="0.2">
      <c r="A384" s="2132"/>
      <c r="B384" s="2133"/>
      <c r="C384" s="2134"/>
      <c r="D384" s="2135">
        <f t="shared" si="5"/>
        <v>0</v>
      </c>
      <c r="E384" s="2134"/>
      <c r="F384" s="2134"/>
      <c r="G384" s="2134"/>
      <c r="H384" s="2134"/>
      <c r="I384" s="2134"/>
      <c r="J384" s="2134"/>
      <c r="K384" s="3231"/>
      <c r="L384" s="2219"/>
    </row>
    <row r="385" spans="1:12" ht="15.75" x14ac:dyDescent="0.2">
      <c r="A385" s="2132"/>
      <c r="B385" s="2133"/>
      <c r="C385" s="2134"/>
      <c r="D385" s="2135">
        <f t="shared" si="5"/>
        <v>0</v>
      </c>
      <c r="E385" s="2134"/>
      <c r="F385" s="2134"/>
      <c r="G385" s="2134"/>
      <c r="H385" s="2134"/>
      <c r="I385" s="2134"/>
      <c r="J385" s="2134"/>
      <c r="K385" s="3231"/>
      <c r="L385" s="2219"/>
    </row>
    <row r="386" spans="1:12" ht="15.75" x14ac:dyDescent="0.2">
      <c r="A386" s="2132"/>
      <c r="B386" s="2133"/>
      <c r="C386" s="2134"/>
      <c r="D386" s="2135">
        <f t="shared" si="5"/>
        <v>0</v>
      </c>
      <c r="E386" s="2134"/>
      <c r="F386" s="2134"/>
      <c r="G386" s="2134"/>
      <c r="H386" s="2134"/>
      <c r="I386" s="2134"/>
      <c r="J386" s="2134"/>
      <c r="K386" s="3231"/>
      <c r="L386" s="2219"/>
    </row>
    <row r="387" spans="1:12" ht="15.75" x14ac:dyDescent="0.2">
      <c r="A387" s="2132"/>
      <c r="B387" s="2133"/>
      <c r="C387" s="2134"/>
      <c r="D387" s="2135">
        <f t="shared" si="5"/>
        <v>0</v>
      </c>
      <c r="E387" s="2134"/>
      <c r="F387" s="2134"/>
      <c r="G387" s="2134"/>
      <c r="H387" s="2134"/>
      <c r="I387" s="2134"/>
      <c r="J387" s="2134"/>
      <c r="K387" s="3231"/>
      <c r="L387" s="2219"/>
    </row>
    <row r="388" spans="1:12" ht="15.75" x14ac:dyDescent="0.2">
      <c r="A388" s="2132"/>
      <c r="B388" s="2133"/>
      <c r="C388" s="2134"/>
      <c r="D388" s="2135">
        <f t="shared" si="5"/>
        <v>0</v>
      </c>
      <c r="E388" s="2134"/>
      <c r="F388" s="2134"/>
      <c r="G388" s="2134"/>
      <c r="H388" s="2134"/>
      <c r="I388" s="2134"/>
      <c r="J388" s="2134"/>
      <c r="K388" s="3231"/>
      <c r="L388" s="2219"/>
    </row>
    <row r="389" spans="1:12" ht="15.75" x14ac:dyDescent="0.2">
      <c r="A389" s="2132"/>
      <c r="B389" s="2133"/>
      <c r="C389" s="2134"/>
      <c r="D389" s="2135">
        <f t="shared" si="5"/>
        <v>0</v>
      </c>
      <c r="E389" s="2134"/>
      <c r="F389" s="2134"/>
      <c r="G389" s="2134"/>
      <c r="H389" s="2134"/>
      <c r="I389" s="2134"/>
      <c r="J389" s="2134"/>
      <c r="K389" s="3231"/>
      <c r="L389" s="2219"/>
    </row>
    <row r="390" spans="1:12" ht="15.75" x14ac:dyDescent="0.2">
      <c r="A390" s="2132"/>
      <c r="B390" s="2133"/>
      <c r="C390" s="2134"/>
      <c r="D390" s="2135">
        <f t="shared" si="5"/>
        <v>0</v>
      </c>
      <c r="E390" s="2134"/>
      <c r="F390" s="2134"/>
      <c r="G390" s="2134"/>
      <c r="H390" s="2134"/>
      <c r="I390" s="2134"/>
      <c r="J390" s="2134"/>
      <c r="K390" s="3231"/>
      <c r="L390" s="2219"/>
    </row>
    <row r="391" spans="1:12" ht="15.75" x14ac:dyDescent="0.2">
      <c r="A391" s="2132"/>
      <c r="B391" s="2133"/>
      <c r="C391" s="2134"/>
      <c r="D391" s="2135">
        <f t="shared" si="5"/>
        <v>0</v>
      </c>
      <c r="E391" s="2134"/>
      <c r="F391" s="2134"/>
      <c r="G391" s="2134"/>
      <c r="H391" s="2134"/>
      <c r="I391" s="2134"/>
      <c r="J391" s="2134"/>
      <c r="K391" s="3231"/>
      <c r="L391" s="2219"/>
    </row>
    <row r="392" spans="1:12" ht="15.75" x14ac:dyDescent="0.2">
      <c r="A392" s="2132"/>
      <c r="B392" s="2133"/>
      <c r="C392" s="2134"/>
      <c r="D392" s="2135">
        <f t="shared" si="5"/>
        <v>0</v>
      </c>
      <c r="E392" s="2134"/>
      <c r="F392" s="2134"/>
      <c r="G392" s="2134"/>
      <c r="H392" s="2134"/>
      <c r="I392" s="2134"/>
      <c r="J392" s="2134"/>
      <c r="K392" s="3231"/>
      <c r="L392" s="2219"/>
    </row>
    <row r="393" spans="1:12" ht="15.75" x14ac:dyDescent="0.2">
      <c r="A393" s="2132"/>
      <c r="B393" s="2133"/>
      <c r="C393" s="2134"/>
      <c r="D393" s="2135">
        <f t="shared" si="5"/>
        <v>0</v>
      </c>
      <c r="E393" s="2134"/>
      <c r="F393" s="2134"/>
      <c r="G393" s="2134"/>
      <c r="H393" s="2134"/>
      <c r="I393" s="2134"/>
      <c r="J393" s="2134"/>
      <c r="K393" s="3231"/>
      <c r="L393" s="2219"/>
    </row>
    <row r="394" spans="1:12" ht="15.75" x14ac:dyDescent="0.2">
      <c r="A394" s="2132"/>
      <c r="B394" s="2133"/>
      <c r="C394" s="2134"/>
      <c r="D394" s="2135">
        <f t="shared" si="5"/>
        <v>0</v>
      </c>
      <c r="E394" s="2134"/>
      <c r="F394" s="2134"/>
      <c r="G394" s="2134"/>
      <c r="H394" s="2134"/>
      <c r="I394" s="2134"/>
      <c r="J394" s="2134"/>
      <c r="K394" s="3231"/>
      <c r="L394" s="2219"/>
    </row>
    <row r="395" spans="1:12" ht="15.75" x14ac:dyDescent="0.2">
      <c r="A395" s="2132"/>
      <c r="B395" s="2133"/>
      <c r="C395" s="2134"/>
      <c r="D395" s="2135">
        <f t="shared" si="5"/>
        <v>0</v>
      </c>
      <c r="E395" s="2134"/>
      <c r="F395" s="2134"/>
      <c r="G395" s="2134"/>
      <c r="H395" s="2134"/>
      <c r="I395" s="2134"/>
      <c r="J395" s="2134"/>
      <c r="K395" s="3231"/>
      <c r="L395" s="2219"/>
    </row>
    <row r="396" spans="1:12" ht="15.75" x14ac:dyDescent="0.2">
      <c r="A396" s="2132"/>
      <c r="B396" s="2133"/>
      <c r="C396" s="2134"/>
      <c r="D396" s="2135">
        <f t="shared" si="5"/>
        <v>0</v>
      </c>
      <c r="E396" s="2134"/>
      <c r="F396" s="2134"/>
      <c r="G396" s="2134"/>
      <c r="H396" s="2134"/>
      <c r="I396" s="2134"/>
      <c r="J396" s="2134"/>
      <c r="K396" s="3231"/>
      <c r="L396" s="2219"/>
    </row>
    <row r="397" spans="1:12" ht="15.75" x14ac:dyDescent="0.2">
      <c r="A397" s="2132"/>
      <c r="B397" s="2133"/>
      <c r="C397" s="2134"/>
      <c r="D397" s="2135">
        <f t="shared" si="5"/>
        <v>0</v>
      </c>
      <c r="E397" s="2134"/>
      <c r="F397" s="2134"/>
      <c r="G397" s="2134"/>
      <c r="H397" s="2134"/>
      <c r="I397" s="2134"/>
      <c r="J397" s="2134"/>
      <c r="K397" s="3231"/>
      <c r="L397" s="2219"/>
    </row>
    <row r="398" spans="1:12" ht="15.75" x14ac:dyDescent="0.2">
      <c r="A398" s="2132"/>
      <c r="B398" s="2133"/>
      <c r="C398" s="2134"/>
      <c r="D398" s="2135">
        <f t="shared" ref="D398:D461" si="6">+C398*(100-E398)/100</f>
        <v>0</v>
      </c>
      <c r="E398" s="2134"/>
      <c r="F398" s="2134"/>
      <c r="G398" s="2134"/>
      <c r="H398" s="2134"/>
      <c r="I398" s="2134"/>
      <c r="J398" s="2134"/>
      <c r="K398" s="3231"/>
      <c r="L398" s="2219"/>
    </row>
    <row r="399" spans="1:12" ht="15.75" x14ac:dyDescent="0.2">
      <c r="A399" s="2132"/>
      <c r="B399" s="2133"/>
      <c r="C399" s="2134"/>
      <c r="D399" s="2135">
        <f t="shared" si="6"/>
        <v>0</v>
      </c>
      <c r="E399" s="2134"/>
      <c r="F399" s="2134"/>
      <c r="G399" s="2134"/>
      <c r="H399" s="2134"/>
      <c r="I399" s="2134"/>
      <c r="J399" s="2134"/>
      <c r="K399" s="3231"/>
      <c r="L399" s="2219"/>
    </row>
    <row r="400" spans="1:12" ht="15.75" x14ac:dyDescent="0.2">
      <c r="A400" s="2132"/>
      <c r="B400" s="2133"/>
      <c r="C400" s="2134"/>
      <c r="D400" s="2135">
        <f t="shared" si="6"/>
        <v>0</v>
      </c>
      <c r="E400" s="2134"/>
      <c r="F400" s="2134"/>
      <c r="G400" s="2134"/>
      <c r="H400" s="2134"/>
      <c r="I400" s="2134"/>
      <c r="J400" s="2134"/>
      <c r="K400" s="3231"/>
      <c r="L400" s="2219"/>
    </row>
    <row r="401" spans="1:12" ht="15.75" x14ac:dyDescent="0.2">
      <c r="A401" s="2132"/>
      <c r="B401" s="2133"/>
      <c r="C401" s="2134"/>
      <c r="D401" s="2135">
        <f t="shared" si="6"/>
        <v>0</v>
      </c>
      <c r="E401" s="2134"/>
      <c r="F401" s="2134"/>
      <c r="G401" s="2134"/>
      <c r="H401" s="2134"/>
      <c r="I401" s="2134"/>
      <c r="J401" s="2134"/>
      <c r="K401" s="3231"/>
      <c r="L401" s="2219"/>
    </row>
    <row r="402" spans="1:12" ht="15.75" x14ac:dyDescent="0.2">
      <c r="A402" s="2132"/>
      <c r="B402" s="2133"/>
      <c r="C402" s="2134"/>
      <c r="D402" s="2135">
        <f t="shared" si="6"/>
        <v>0</v>
      </c>
      <c r="E402" s="2134"/>
      <c r="F402" s="2134"/>
      <c r="G402" s="2134"/>
      <c r="H402" s="2134"/>
      <c r="I402" s="2134"/>
      <c r="J402" s="2134"/>
      <c r="K402" s="3231"/>
      <c r="L402" s="2219"/>
    </row>
    <row r="403" spans="1:12" ht="15.75" x14ac:dyDescent="0.2">
      <c r="A403" s="2132"/>
      <c r="B403" s="2133"/>
      <c r="C403" s="2134"/>
      <c r="D403" s="2135">
        <f t="shared" si="6"/>
        <v>0</v>
      </c>
      <c r="E403" s="2134"/>
      <c r="F403" s="2134"/>
      <c r="G403" s="2134"/>
      <c r="H403" s="2134"/>
      <c r="I403" s="2134"/>
      <c r="J403" s="2134"/>
      <c r="K403" s="3231"/>
      <c r="L403" s="2219"/>
    </row>
    <row r="404" spans="1:12" ht="15.75" x14ac:dyDescent="0.2">
      <c r="A404" s="2132"/>
      <c r="B404" s="2133"/>
      <c r="C404" s="2134"/>
      <c r="D404" s="2135">
        <f t="shared" si="6"/>
        <v>0</v>
      </c>
      <c r="E404" s="2134"/>
      <c r="F404" s="2134"/>
      <c r="G404" s="2134"/>
      <c r="H404" s="2134"/>
      <c r="I404" s="2134"/>
      <c r="J404" s="2134"/>
      <c r="K404" s="3231"/>
      <c r="L404" s="2219"/>
    </row>
    <row r="405" spans="1:12" ht="15.75" x14ac:dyDescent="0.2">
      <c r="A405" s="2132"/>
      <c r="B405" s="2133"/>
      <c r="C405" s="2134"/>
      <c r="D405" s="2135">
        <f t="shared" si="6"/>
        <v>0</v>
      </c>
      <c r="E405" s="2134"/>
      <c r="F405" s="2134"/>
      <c r="G405" s="2134"/>
      <c r="H405" s="2134"/>
      <c r="I405" s="2134"/>
      <c r="J405" s="2134"/>
      <c r="K405" s="3231"/>
      <c r="L405" s="2219"/>
    </row>
    <row r="406" spans="1:12" ht="15.75" x14ac:dyDescent="0.2">
      <c r="A406" s="2132"/>
      <c r="B406" s="2133"/>
      <c r="C406" s="2134"/>
      <c r="D406" s="2135">
        <f t="shared" si="6"/>
        <v>0</v>
      </c>
      <c r="E406" s="2134"/>
      <c r="F406" s="2134"/>
      <c r="G406" s="2134"/>
      <c r="H406" s="2134"/>
      <c r="I406" s="2134"/>
      <c r="J406" s="2134"/>
      <c r="K406" s="3231"/>
      <c r="L406" s="2219"/>
    </row>
    <row r="407" spans="1:12" ht="15.75" x14ac:dyDescent="0.2">
      <c r="A407" s="2132"/>
      <c r="B407" s="2133"/>
      <c r="C407" s="2134"/>
      <c r="D407" s="2135">
        <f t="shared" si="6"/>
        <v>0</v>
      </c>
      <c r="E407" s="2134"/>
      <c r="F407" s="2134"/>
      <c r="G407" s="2134"/>
      <c r="H407" s="2134"/>
      <c r="I407" s="2134"/>
      <c r="J407" s="2134"/>
      <c r="K407" s="3231"/>
      <c r="L407" s="2219"/>
    </row>
    <row r="408" spans="1:12" ht="15.75" x14ac:dyDescent="0.2">
      <c r="A408" s="2132"/>
      <c r="B408" s="2133"/>
      <c r="C408" s="2134"/>
      <c r="D408" s="2135">
        <f t="shared" si="6"/>
        <v>0</v>
      </c>
      <c r="E408" s="2134"/>
      <c r="F408" s="2134"/>
      <c r="G408" s="2134"/>
      <c r="H408" s="2134"/>
      <c r="I408" s="2134"/>
      <c r="J408" s="2134"/>
      <c r="K408" s="3231"/>
      <c r="L408" s="2219"/>
    </row>
    <row r="409" spans="1:12" ht="15.75" x14ac:dyDescent="0.2">
      <c r="A409" s="2132"/>
      <c r="B409" s="2133"/>
      <c r="C409" s="2134"/>
      <c r="D409" s="2135">
        <f t="shared" si="6"/>
        <v>0</v>
      </c>
      <c r="E409" s="2134"/>
      <c r="F409" s="2134"/>
      <c r="G409" s="2134"/>
      <c r="H409" s="2134"/>
      <c r="I409" s="2134"/>
      <c r="J409" s="2134"/>
      <c r="K409" s="3231"/>
      <c r="L409" s="2219"/>
    </row>
    <row r="410" spans="1:12" ht="15.75" x14ac:dyDescent="0.2">
      <c r="A410" s="2132"/>
      <c r="B410" s="2133"/>
      <c r="C410" s="2134"/>
      <c r="D410" s="2135">
        <f t="shared" si="6"/>
        <v>0</v>
      </c>
      <c r="E410" s="2134"/>
      <c r="F410" s="2134"/>
      <c r="G410" s="2134"/>
      <c r="H410" s="2134"/>
      <c r="I410" s="2134"/>
      <c r="J410" s="2134"/>
      <c r="K410" s="3231"/>
      <c r="L410" s="2219"/>
    </row>
    <row r="411" spans="1:12" ht="15.75" x14ac:dyDescent="0.2">
      <c r="A411" s="2132"/>
      <c r="B411" s="2133"/>
      <c r="C411" s="2134"/>
      <c r="D411" s="2135">
        <f t="shared" si="6"/>
        <v>0</v>
      </c>
      <c r="E411" s="2134"/>
      <c r="F411" s="2134"/>
      <c r="G411" s="2134"/>
      <c r="H411" s="2134"/>
      <c r="I411" s="2134"/>
      <c r="J411" s="2134"/>
      <c r="K411" s="3231"/>
      <c r="L411" s="2219"/>
    </row>
    <row r="412" spans="1:12" ht="15.75" x14ac:dyDescent="0.2">
      <c r="A412" s="2132"/>
      <c r="B412" s="2133"/>
      <c r="C412" s="2134"/>
      <c r="D412" s="2135">
        <f t="shared" si="6"/>
        <v>0</v>
      </c>
      <c r="E412" s="2134"/>
      <c r="F412" s="2134"/>
      <c r="G412" s="2134"/>
      <c r="H412" s="2134"/>
      <c r="I412" s="2134"/>
      <c r="J412" s="2134"/>
      <c r="K412" s="3231"/>
      <c r="L412" s="2219"/>
    </row>
    <row r="413" spans="1:12" ht="15.75" x14ac:dyDescent="0.2">
      <c r="A413" s="2132"/>
      <c r="B413" s="2133"/>
      <c r="C413" s="2134"/>
      <c r="D413" s="2135">
        <f t="shared" si="6"/>
        <v>0</v>
      </c>
      <c r="E413" s="2134"/>
      <c r="F413" s="2134"/>
      <c r="G413" s="2134"/>
      <c r="H413" s="2134"/>
      <c r="I413" s="2134"/>
      <c r="J413" s="2134"/>
      <c r="K413" s="3231"/>
      <c r="L413" s="2219"/>
    </row>
    <row r="414" spans="1:12" ht="15.75" x14ac:dyDescent="0.2">
      <c r="A414" s="2132"/>
      <c r="B414" s="2133"/>
      <c r="C414" s="2134"/>
      <c r="D414" s="2135">
        <f t="shared" si="6"/>
        <v>0</v>
      </c>
      <c r="E414" s="2134"/>
      <c r="F414" s="2134"/>
      <c r="G414" s="2134"/>
      <c r="H414" s="2134"/>
      <c r="I414" s="2134"/>
      <c r="J414" s="2134"/>
      <c r="K414" s="3231"/>
      <c r="L414" s="2219"/>
    </row>
    <row r="415" spans="1:12" ht="15.75" x14ac:dyDescent="0.2">
      <c r="A415" s="2132"/>
      <c r="B415" s="2133"/>
      <c r="C415" s="2134"/>
      <c r="D415" s="2135">
        <f t="shared" si="6"/>
        <v>0</v>
      </c>
      <c r="E415" s="2134"/>
      <c r="F415" s="2134"/>
      <c r="G415" s="2134"/>
      <c r="H415" s="2134"/>
      <c r="I415" s="2134"/>
      <c r="J415" s="2134"/>
      <c r="K415" s="3231"/>
      <c r="L415" s="2219"/>
    </row>
    <row r="416" spans="1:12" ht="15.75" x14ac:dyDescent="0.2">
      <c r="A416" s="2132"/>
      <c r="B416" s="2133"/>
      <c r="C416" s="2134"/>
      <c r="D416" s="2135">
        <f t="shared" si="6"/>
        <v>0</v>
      </c>
      <c r="E416" s="2134"/>
      <c r="F416" s="2134"/>
      <c r="G416" s="2134"/>
      <c r="H416" s="2134"/>
      <c r="I416" s="2134"/>
      <c r="J416" s="2134"/>
      <c r="K416" s="3231"/>
      <c r="L416" s="2219"/>
    </row>
    <row r="417" spans="1:12" ht="15.75" x14ac:dyDescent="0.2">
      <c r="A417" s="2132"/>
      <c r="B417" s="2133"/>
      <c r="C417" s="2134"/>
      <c r="D417" s="2135">
        <f t="shared" si="6"/>
        <v>0</v>
      </c>
      <c r="E417" s="2134"/>
      <c r="F417" s="2134"/>
      <c r="G417" s="2134"/>
      <c r="H417" s="2134"/>
      <c r="I417" s="2134"/>
      <c r="J417" s="2134"/>
      <c r="K417" s="3231"/>
      <c r="L417" s="2219"/>
    </row>
    <row r="418" spans="1:12" ht="15.75" x14ac:dyDescent="0.2">
      <c r="A418" s="2132"/>
      <c r="B418" s="2133"/>
      <c r="C418" s="2134"/>
      <c r="D418" s="2135">
        <f t="shared" si="6"/>
        <v>0</v>
      </c>
      <c r="E418" s="2134"/>
      <c r="F418" s="2134"/>
      <c r="G418" s="2134"/>
      <c r="H418" s="2134"/>
      <c r="I418" s="2134"/>
      <c r="J418" s="2134"/>
      <c r="K418" s="3231"/>
      <c r="L418" s="2219"/>
    </row>
    <row r="419" spans="1:12" ht="15.75" x14ac:dyDescent="0.2">
      <c r="A419" s="2132"/>
      <c r="B419" s="2133"/>
      <c r="C419" s="2134"/>
      <c r="D419" s="2135">
        <f t="shared" si="6"/>
        <v>0</v>
      </c>
      <c r="E419" s="2134"/>
      <c r="F419" s="2134"/>
      <c r="G419" s="2134"/>
      <c r="H419" s="2134"/>
      <c r="I419" s="2134"/>
      <c r="J419" s="2134"/>
      <c r="K419" s="3231"/>
      <c r="L419" s="2219"/>
    </row>
    <row r="420" spans="1:12" ht="15.75" x14ac:dyDescent="0.2">
      <c r="A420" s="2132"/>
      <c r="B420" s="2133"/>
      <c r="C420" s="2134"/>
      <c r="D420" s="2135">
        <f t="shared" si="6"/>
        <v>0</v>
      </c>
      <c r="E420" s="2134"/>
      <c r="F420" s="2134"/>
      <c r="G420" s="2134"/>
      <c r="H420" s="2134"/>
      <c r="I420" s="2134"/>
      <c r="J420" s="2134"/>
      <c r="K420" s="3231"/>
      <c r="L420" s="2219"/>
    </row>
    <row r="421" spans="1:12" ht="15.75" x14ac:dyDescent="0.2">
      <c r="A421" s="2132"/>
      <c r="B421" s="2133"/>
      <c r="C421" s="2134"/>
      <c r="D421" s="2135">
        <f t="shared" si="6"/>
        <v>0</v>
      </c>
      <c r="E421" s="2134"/>
      <c r="F421" s="2134"/>
      <c r="G421" s="2134"/>
      <c r="H421" s="2134"/>
      <c r="I421" s="2134"/>
      <c r="J421" s="2134"/>
      <c r="K421" s="3231"/>
      <c r="L421" s="2219"/>
    </row>
    <row r="422" spans="1:12" ht="15.75" x14ac:dyDescent="0.2">
      <c r="A422" s="2132"/>
      <c r="B422" s="2133"/>
      <c r="C422" s="2134"/>
      <c r="D422" s="2135">
        <f t="shared" si="6"/>
        <v>0</v>
      </c>
      <c r="E422" s="2134"/>
      <c r="F422" s="2134"/>
      <c r="G422" s="2134"/>
      <c r="H422" s="2134"/>
      <c r="I422" s="2134"/>
      <c r="J422" s="2134"/>
      <c r="K422" s="3231"/>
      <c r="L422" s="2219"/>
    </row>
    <row r="423" spans="1:12" ht="15.75" x14ac:dyDescent="0.2">
      <c r="A423" s="2132"/>
      <c r="B423" s="2133"/>
      <c r="C423" s="2134"/>
      <c r="D423" s="2135">
        <f t="shared" si="6"/>
        <v>0</v>
      </c>
      <c r="E423" s="2134"/>
      <c r="F423" s="2134"/>
      <c r="G423" s="2134"/>
      <c r="H423" s="2134"/>
      <c r="I423" s="2134"/>
      <c r="J423" s="2134"/>
      <c r="K423" s="3231"/>
      <c r="L423" s="2219"/>
    </row>
    <row r="424" spans="1:12" ht="15.75" x14ac:dyDescent="0.2">
      <c r="A424" s="2132"/>
      <c r="B424" s="2133"/>
      <c r="C424" s="2134"/>
      <c r="D424" s="2135">
        <f t="shared" si="6"/>
        <v>0</v>
      </c>
      <c r="E424" s="2134"/>
      <c r="F424" s="2134"/>
      <c r="G424" s="2134"/>
      <c r="H424" s="2134"/>
      <c r="I424" s="2134"/>
      <c r="J424" s="2134"/>
      <c r="K424" s="3231"/>
      <c r="L424" s="2219"/>
    </row>
    <row r="425" spans="1:12" ht="15.75" x14ac:dyDescent="0.2">
      <c r="A425" s="2132"/>
      <c r="B425" s="2133"/>
      <c r="C425" s="2134"/>
      <c r="D425" s="2135">
        <f t="shared" si="6"/>
        <v>0</v>
      </c>
      <c r="E425" s="2134"/>
      <c r="F425" s="2134"/>
      <c r="G425" s="2134"/>
      <c r="H425" s="2134"/>
      <c r="I425" s="2134"/>
      <c r="J425" s="2134"/>
      <c r="K425" s="3231"/>
      <c r="L425" s="2219"/>
    </row>
    <row r="426" spans="1:12" ht="15.75" x14ac:dyDescent="0.2">
      <c r="A426" s="2132"/>
      <c r="B426" s="2133"/>
      <c r="C426" s="2134"/>
      <c r="D426" s="2135">
        <f t="shared" si="6"/>
        <v>0</v>
      </c>
      <c r="E426" s="2134"/>
      <c r="F426" s="2134"/>
      <c r="G426" s="2134"/>
      <c r="H426" s="2134"/>
      <c r="I426" s="2134"/>
      <c r="J426" s="2134"/>
      <c r="K426" s="3231"/>
      <c r="L426" s="2219"/>
    </row>
    <row r="427" spans="1:12" ht="15.75" x14ac:dyDescent="0.2">
      <c r="A427" s="2132"/>
      <c r="B427" s="2133"/>
      <c r="C427" s="2134"/>
      <c r="D427" s="2135">
        <f t="shared" si="6"/>
        <v>0</v>
      </c>
      <c r="E427" s="2134"/>
      <c r="F427" s="2134"/>
      <c r="G427" s="2134"/>
      <c r="H427" s="2134"/>
      <c r="I427" s="2134"/>
      <c r="J427" s="2134"/>
      <c r="K427" s="3231"/>
      <c r="L427" s="2219"/>
    </row>
    <row r="428" spans="1:12" ht="15.75" x14ac:dyDescent="0.2">
      <c r="A428" s="2132"/>
      <c r="B428" s="2133"/>
      <c r="C428" s="2134"/>
      <c r="D428" s="2135">
        <f t="shared" si="6"/>
        <v>0</v>
      </c>
      <c r="E428" s="2134"/>
      <c r="F428" s="2134"/>
      <c r="G428" s="2134"/>
      <c r="H428" s="2134"/>
      <c r="I428" s="2134"/>
      <c r="J428" s="2134"/>
      <c r="K428" s="3231"/>
      <c r="L428" s="2219"/>
    </row>
    <row r="429" spans="1:12" ht="15.75" x14ac:dyDescent="0.2">
      <c r="A429" s="2132"/>
      <c r="B429" s="2133"/>
      <c r="C429" s="2134"/>
      <c r="D429" s="2135">
        <f t="shared" si="6"/>
        <v>0</v>
      </c>
      <c r="E429" s="2134"/>
      <c r="F429" s="2134"/>
      <c r="G429" s="2134"/>
      <c r="H429" s="2134"/>
      <c r="I429" s="2134"/>
      <c r="J429" s="2134"/>
      <c r="K429" s="3231"/>
      <c r="L429" s="2219"/>
    </row>
    <row r="430" spans="1:12" ht="15.75" x14ac:dyDescent="0.2">
      <c r="A430" s="2132"/>
      <c r="B430" s="2133"/>
      <c r="C430" s="2134"/>
      <c r="D430" s="2135">
        <f t="shared" si="6"/>
        <v>0</v>
      </c>
      <c r="E430" s="2134"/>
      <c r="F430" s="2134"/>
      <c r="G430" s="2134"/>
      <c r="H430" s="2134"/>
      <c r="I430" s="2134"/>
      <c r="J430" s="2134"/>
      <c r="K430" s="3231"/>
      <c r="L430" s="2219"/>
    </row>
    <row r="431" spans="1:12" ht="15.75" x14ac:dyDescent="0.2">
      <c r="A431" s="2132"/>
      <c r="B431" s="2133"/>
      <c r="C431" s="2134"/>
      <c r="D431" s="2135">
        <f t="shared" si="6"/>
        <v>0</v>
      </c>
      <c r="E431" s="2134"/>
      <c r="F431" s="2134"/>
      <c r="G431" s="2134"/>
      <c r="H431" s="2134"/>
      <c r="I431" s="2134"/>
      <c r="J431" s="2134"/>
      <c r="K431" s="3231"/>
      <c r="L431" s="2219"/>
    </row>
    <row r="432" spans="1:12" ht="15.75" x14ac:dyDescent="0.2">
      <c r="A432" s="2132"/>
      <c r="B432" s="2133"/>
      <c r="C432" s="2134"/>
      <c r="D432" s="2135">
        <f t="shared" si="6"/>
        <v>0</v>
      </c>
      <c r="E432" s="2134"/>
      <c r="F432" s="2134"/>
      <c r="G432" s="2134"/>
      <c r="H432" s="2134"/>
      <c r="I432" s="2134"/>
      <c r="J432" s="2134"/>
      <c r="K432" s="3231"/>
      <c r="L432" s="2219"/>
    </row>
    <row r="433" spans="1:12" ht="15.75" x14ac:dyDescent="0.2">
      <c r="A433" s="2132"/>
      <c r="B433" s="2133"/>
      <c r="C433" s="2134"/>
      <c r="D433" s="2135">
        <f t="shared" si="6"/>
        <v>0</v>
      </c>
      <c r="E433" s="2134"/>
      <c r="F433" s="2134"/>
      <c r="G433" s="2134"/>
      <c r="H433" s="2134"/>
      <c r="I433" s="2134"/>
      <c r="J433" s="2134"/>
      <c r="K433" s="3231"/>
      <c r="L433" s="2219"/>
    </row>
    <row r="434" spans="1:12" ht="15.75" x14ac:dyDescent="0.2">
      <c r="A434" s="2132"/>
      <c r="B434" s="2133"/>
      <c r="C434" s="2134"/>
      <c r="D434" s="2135">
        <f t="shared" si="6"/>
        <v>0</v>
      </c>
      <c r="E434" s="2134"/>
      <c r="F434" s="2134"/>
      <c r="G434" s="2134"/>
      <c r="H434" s="2134"/>
      <c r="I434" s="2134"/>
      <c r="J434" s="2134"/>
      <c r="K434" s="3231"/>
      <c r="L434" s="2219"/>
    </row>
    <row r="435" spans="1:12" ht="15.75" x14ac:dyDescent="0.2">
      <c r="A435" s="2132"/>
      <c r="B435" s="2133"/>
      <c r="C435" s="2134"/>
      <c r="D435" s="2135">
        <f t="shared" si="6"/>
        <v>0</v>
      </c>
      <c r="E435" s="2134"/>
      <c r="F435" s="2134"/>
      <c r="G435" s="2134"/>
      <c r="H435" s="2134"/>
      <c r="I435" s="2134"/>
      <c r="J435" s="2134"/>
      <c r="K435" s="3231"/>
      <c r="L435" s="2219"/>
    </row>
    <row r="436" spans="1:12" ht="15.75" x14ac:dyDescent="0.2">
      <c r="A436" s="2132"/>
      <c r="B436" s="2133"/>
      <c r="C436" s="2134"/>
      <c r="D436" s="2135">
        <f t="shared" si="6"/>
        <v>0</v>
      </c>
      <c r="E436" s="2134"/>
      <c r="F436" s="2134"/>
      <c r="G436" s="2134"/>
      <c r="H436" s="2134"/>
      <c r="I436" s="2134"/>
      <c r="J436" s="2134"/>
      <c r="K436" s="3231"/>
      <c r="L436" s="2219"/>
    </row>
    <row r="437" spans="1:12" ht="15.75" x14ac:dyDescent="0.2">
      <c r="A437" s="2132"/>
      <c r="B437" s="2133"/>
      <c r="C437" s="2134"/>
      <c r="D437" s="2135">
        <f t="shared" si="6"/>
        <v>0</v>
      </c>
      <c r="E437" s="2134"/>
      <c r="F437" s="2134"/>
      <c r="G437" s="2134"/>
      <c r="H437" s="2134"/>
      <c r="I437" s="2134"/>
      <c r="J437" s="2134"/>
      <c r="K437" s="3231"/>
      <c r="L437" s="2219"/>
    </row>
    <row r="438" spans="1:12" ht="15.75" x14ac:dyDescent="0.2">
      <c r="A438" s="2132"/>
      <c r="B438" s="2133"/>
      <c r="C438" s="2134"/>
      <c r="D438" s="2135">
        <f t="shared" si="6"/>
        <v>0</v>
      </c>
      <c r="E438" s="2134"/>
      <c r="F438" s="2134"/>
      <c r="G438" s="2134"/>
      <c r="H438" s="2134"/>
      <c r="I438" s="2134"/>
      <c r="J438" s="2134"/>
      <c r="K438" s="3231"/>
      <c r="L438" s="2219"/>
    </row>
    <row r="439" spans="1:12" ht="15.75" x14ac:dyDescent="0.2">
      <c r="A439" s="2132"/>
      <c r="B439" s="2133"/>
      <c r="C439" s="2134"/>
      <c r="D439" s="2135">
        <f t="shared" si="6"/>
        <v>0</v>
      </c>
      <c r="E439" s="2134"/>
      <c r="F439" s="2134"/>
      <c r="G439" s="2134"/>
      <c r="H439" s="2134"/>
      <c r="I439" s="2134"/>
      <c r="J439" s="2134"/>
      <c r="K439" s="3231"/>
      <c r="L439" s="2219"/>
    </row>
    <row r="440" spans="1:12" ht="15.75" x14ac:dyDescent="0.2">
      <c r="A440" s="2132"/>
      <c r="B440" s="2133"/>
      <c r="C440" s="2134"/>
      <c r="D440" s="2135">
        <f t="shared" si="6"/>
        <v>0</v>
      </c>
      <c r="E440" s="2134"/>
      <c r="F440" s="2134"/>
      <c r="G440" s="2134"/>
      <c r="H440" s="2134"/>
      <c r="I440" s="2134"/>
      <c r="J440" s="2134"/>
      <c r="K440" s="3231"/>
      <c r="L440" s="2219"/>
    </row>
    <row r="441" spans="1:12" ht="15.75" x14ac:dyDescent="0.2">
      <c r="A441" s="2132"/>
      <c r="B441" s="2133"/>
      <c r="C441" s="2134"/>
      <c r="D441" s="2135">
        <f t="shared" si="6"/>
        <v>0</v>
      </c>
      <c r="E441" s="2134"/>
      <c r="F441" s="2134"/>
      <c r="G441" s="2134"/>
      <c r="H441" s="2134"/>
      <c r="I441" s="2134"/>
      <c r="J441" s="2134"/>
      <c r="K441" s="3231"/>
      <c r="L441" s="2219"/>
    </row>
    <row r="442" spans="1:12" ht="15.75" x14ac:dyDescent="0.2">
      <c r="A442" s="2132"/>
      <c r="B442" s="2133"/>
      <c r="C442" s="2134"/>
      <c r="D442" s="2135">
        <f t="shared" si="6"/>
        <v>0</v>
      </c>
      <c r="E442" s="2134"/>
      <c r="F442" s="2134"/>
      <c r="G442" s="2134"/>
      <c r="H442" s="2134"/>
      <c r="I442" s="2134"/>
      <c r="J442" s="2134"/>
      <c r="K442" s="3231"/>
      <c r="L442" s="2219"/>
    </row>
    <row r="443" spans="1:12" ht="15.75" x14ac:dyDescent="0.2">
      <c r="A443" s="2132"/>
      <c r="B443" s="2133"/>
      <c r="C443" s="2134"/>
      <c r="D443" s="2135">
        <f t="shared" si="6"/>
        <v>0</v>
      </c>
      <c r="E443" s="2134"/>
      <c r="F443" s="2134"/>
      <c r="G443" s="2134"/>
      <c r="H443" s="2134"/>
      <c r="I443" s="2134"/>
      <c r="J443" s="2134"/>
      <c r="K443" s="3231"/>
      <c r="L443" s="2219"/>
    </row>
    <row r="444" spans="1:12" ht="15.75" x14ac:dyDescent="0.2">
      <c r="A444" s="2132"/>
      <c r="B444" s="2133"/>
      <c r="C444" s="2134"/>
      <c r="D444" s="2135">
        <f t="shared" si="6"/>
        <v>0</v>
      </c>
      <c r="E444" s="2134"/>
      <c r="F444" s="2134"/>
      <c r="G444" s="2134"/>
      <c r="H444" s="2134"/>
      <c r="I444" s="2134"/>
      <c r="J444" s="2134"/>
      <c r="K444" s="3231"/>
      <c r="L444" s="2219"/>
    </row>
    <row r="445" spans="1:12" ht="15.75" x14ac:dyDescent="0.2">
      <c r="A445" s="2132"/>
      <c r="B445" s="2133"/>
      <c r="C445" s="2134"/>
      <c r="D445" s="2135">
        <f t="shared" si="6"/>
        <v>0</v>
      </c>
      <c r="E445" s="2134"/>
      <c r="F445" s="2134"/>
      <c r="G445" s="2134"/>
      <c r="H445" s="2134"/>
      <c r="I445" s="2134"/>
      <c r="J445" s="2134"/>
      <c r="K445" s="3231"/>
      <c r="L445" s="2219"/>
    </row>
    <row r="446" spans="1:12" ht="15.75" x14ac:dyDescent="0.2">
      <c r="A446" s="2132"/>
      <c r="B446" s="2133"/>
      <c r="C446" s="2134"/>
      <c r="D446" s="2135">
        <f t="shared" si="6"/>
        <v>0</v>
      </c>
      <c r="E446" s="2134"/>
      <c r="F446" s="2134"/>
      <c r="G446" s="2134"/>
      <c r="H446" s="2134"/>
      <c r="I446" s="2134"/>
      <c r="J446" s="2134"/>
      <c r="K446" s="3231"/>
      <c r="L446" s="2219"/>
    </row>
    <row r="447" spans="1:12" ht="15.75" x14ac:dyDescent="0.2">
      <c r="A447" s="2132"/>
      <c r="B447" s="2133"/>
      <c r="C447" s="2134"/>
      <c r="D447" s="2135">
        <f t="shared" si="6"/>
        <v>0</v>
      </c>
      <c r="E447" s="2134"/>
      <c r="F447" s="2134"/>
      <c r="G447" s="2134"/>
      <c r="H447" s="2134"/>
      <c r="I447" s="2134"/>
      <c r="J447" s="2134"/>
      <c r="K447" s="3231"/>
      <c r="L447" s="2219"/>
    </row>
    <row r="448" spans="1:12" ht="15.75" x14ac:dyDescent="0.2">
      <c r="A448" s="2132"/>
      <c r="B448" s="2133"/>
      <c r="C448" s="2134"/>
      <c r="D448" s="2135">
        <f t="shared" si="6"/>
        <v>0</v>
      </c>
      <c r="E448" s="2134"/>
      <c r="F448" s="2134"/>
      <c r="G448" s="2134"/>
      <c r="H448" s="2134"/>
      <c r="I448" s="2134"/>
      <c r="J448" s="2134"/>
      <c r="K448" s="3231"/>
      <c r="L448" s="2219"/>
    </row>
    <row r="449" spans="1:12" ht="15.75" x14ac:dyDescent="0.2">
      <c r="A449" s="2132"/>
      <c r="B449" s="2133"/>
      <c r="C449" s="2134"/>
      <c r="D449" s="2135">
        <f t="shared" si="6"/>
        <v>0</v>
      </c>
      <c r="E449" s="2134"/>
      <c r="F449" s="2134"/>
      <c r="G449" s="2134"/>
      <c r="H449" s="2134"/>
      <c r="I449" s="2134"/>
      <c r="J449" s="2134"/>
      <c r="K449" s="3231"/>
      <c r="L449" s="2219"/>
    </row>
    <row r="450" spans="1:12" ht="15.75" x14ac:dyDescent="0.2">
      <c r="A450" s="2132"/>
      <c r="B450" s="2133"/>
      <c r="C450" s="2134"/>
      <c r="D450" s="2135">
        <f t="shared" si="6"/>
        <v>0</v>
      </c>
      <c r="E450" s="2134"/>
      <c r="F450" s="2134"/>
      <c r="G450" s="2134"/>
      <c r="H450" s="2134"/>
      <c r="I450" s="2134"/>
      <c r="J450" s="2134"/>
      <c r="K450" s="3231"/>
      <c r="L450" s="2219"/>
    </row>
    <row r="451" spans="1:12" ht="15.75" x14ac:dyDescent="0.2">
      <c r="A451" s="2132"/>
      <c r="B451" s="2133"/>
      <c r="C451" s="2134"/>
      <c r="D451" s="2135">
        <f t="shared" si="6"/>
        <v>0</v>
      </c>
      <c r="E451" s="2134"/>
      <c r="F451" s="2134"/>
      <c r="G451" s="2134"/>
      <c r="H451" s="2134"/>
      <c r="I451" s="2134"/>
      <c r="J451" s="2134"/>
      <c r="K451" s="3231"/>
      <c r="L451" s="2219"/>
    </row>
    <row r="452" spans="1:12" ht="15.75" x14ac:dyDescent="0.2">
      <c r="A452" s="2132"/>
      <c r="B452" s="2133"/>
      <c r="C452" s="2134"/>
      <c r="D452" s="2135">
        <f t="shared" si="6"/>
        <v>0</v>
      </c>
      <c r="E452" s="2134"/>
      <c r="F452" s="2134"/>
      <c r="G452" s="2134"/>
      <c r="H452" s="2134"/>
      <c r="I452" s="2134"/>
      <c r="J452" s="2134"/>
      <c r="K452" s="3231"/>
      <c r="L452" s="2219"/>
    </row>
    <row r="453" spans="1:12" ht="15.75" x14ac:dyDescent="0.2">
      <c r="A453" s="2132"/>
      <c r="B453" s="2133"/>
      <c r="C453" s="2134"/>
      <c r="D453" s="2135">
        <f t="shared" si="6"/>
        <v>0</v>
      </c>
      <c r="E453" s="2134"/>
      <c r="F453" s="2134"/>
      <c r="G453" s="2134"/>
      <c r="H453" s="2134"/>
      <c r="I453" s="2134"/>
      <c r="J453" s="2134"/>
      <c r="K453" s="3231"/>
      <c r="L453" s="2219"/>
    </row>
    <row r="454" spans="1:12" ht="15.75" x14ac:dyDescent="0.2">
      <c r="A454" s="2132"/>
      <c r="B454" s="2133"/>
      <c r="C454" s="2134"/>
      <c r="D454" s="2135">
        <f t="shared" si="6"/>
        <v>0</v>
      </c>
      <c r="E454" s="2134"/>
      <c r="F454" s="2134"/>
      <c r="G454" s="2134"/>
      <c r="H454" s="2134"/>
      <c r="I454" s="2134"/>
      <c r="J454" s="2134"/>
      <c r="K454" s="3231"/>
      <c r="L454" s="2219"/>
    </row>
    <row r="455" spans="1:12" ht="15.75" x14ac:dyDescent="0.2">
      <c r="A455" s="2132"/>
      <c r="B455" s="2133"/>
      <c r="C455" s="2134"/>
      <c r="D455" s="2135">
        <f t="shared" si="6"/>
        <v>0</v>
      </c>
      <c r="E455" s="2134"/>
      <c r="F455" s="2134"/>
      <c r="G455" s="2134"/>
      <c r="H455" s="2134"/>
      <c r="I455" s="2134"/>
      <c r="J455" s="2134"/>
      <c r="K455" s="3231"/>
      <c r="L455" s="2219"/>
    </row>
    <row r="456" spans="1:12" ht="15.75" x14ac:dyDescent="0.2">
      <c r="A456" s="2132"/>
      <c r="B456" s="2133"/>
      <c r="C456" s="2134"/>
      <c r="D456" s="2135">
        <f t="shared" si="6"/>
        <v>0</v>
      </c>
      <c r="E456" s="2134"/>
      <c r="F456" s="2134"/>
      <c r="G456" s="2134"/>
      <c r="H456" s="2134"/>
      <c r="I456" s="2134"/>
      <c r="J456" s="2134"/>
      <c r="K456" s="3231"/>
      <c r="L456" s="2219"/>
    </row>
    <row r="457" spans="1:12" ht="15.75" x14ac:dyDescent="0.2">
      <c r="A457" s="2132"/>
      <c r="B457" s="2133"/>
      <c r="C457" s="2134"/>
      <c r="D457" s="2135">
        <f t="shared" si="6"/>
        <v>0</v>
      </c>
      <c r="E457" s="2134"/>
      <c r="F457" s="2134"/>
      <c r="G457" s="2134"/>
      <c r="H457" s="2134"/>
      <c r="I457" s="2134"/>
      <c r="J457" s="2134"/>
      <c r="K457" s="3231"/>
      <c r="L457" s="2219"/>
    </row>
    <row r="458" spans="1:12" ht="15.75" x14ac:dyDescent="0.2">
      <c r="A458" s="2132"/>
      <c r="B458" s="2133"/>
      <c r="C458" s="2134"/>
      <c r="D458" s="2135">
        <f t="shared" si="6"/>
        <v>0</v>
      </c>
      <c r="E458" s="2134"/>
      <c r="F458" s="2134"/>
      <c r="G458" s="2134"/>
      <c r="H458" s="2134"/>
      <c r="I458" s="2134"/>
      <c r="J458" s="2134"/>
      <c r="K458" s="3231"/>
      <c r="L458" s="2219"/>
    </row>
    <row r="459" spans="1:12" ht="15.75" x14ac:dyDescent="0.2">
      <c r="A459" s="2132"/>
      <c r="B459" s="2133"/>
      <c r="C459" s="2134"/>
      <c r="D459" s="2135">
        <f t="shared" si="6"/>
        <v>0</v>
      </c>
      <c r="E459" s="2134"/>
      <c r="F459" s="2134"/>
      <c r="G459" s="2134"/>
      <c r="H459" s="2134"/>
      <c r="I459" s="2134"/>
      <c r="J459" s="2134"/>
      <c r="K459" s="3231"/>
      <c r="L459" s="2219"/>
    </row>
    <row r="460" spans="1:12" ht="15.75" x14ac:dyDescent="0.2">
      <c r="A460" s="2132"/>
      <c r="B460" s="2133"/>
      <c r="C460" s="2134"/>
      <c r="D460" s="2135">
        <f t="shared" si="6"/>
        <v>0</v>
      </c>
      <c r="E460" s="2134"/>
      <c r="F460" s="2134"/>
      <c r="G460" s="2134"/>
      <c r="H460" s="2134"/>
      <c r="I460" s="2134"/>
      <c r="J460" s="2134"/>
      <c r="K460" s="3231"/>
      <c r="L460" s="2219"/>
    </row>
    <row r="461" spans="1:12" ht="15.75" x14ac:dyDescent="0.2">
      <c r="A461" s="2132"/>
      <c r="B461" s="2133"/>
      <c r="C461" s="2134"/>
      <c r="D461" s="2135">
        <f t="shared" si="6"/>
        <v>0</v>
      </c>
      <c r="E461" s="2134"/>
      <c r="F461" s="2134"/>
      <c r="G461" s="2134"/>
      <c r="H461" s="2134"/>
      <c r="I461" s="2134"/>
      <c r="J461" s="2134"/>
      <c r="K461" s="3231"/>
      <c r="L461" s="2219"/>
    </row>
    <row r="462" spans="1:12" ht="15.75" x14ac:dyDescent="0.2">
      <c r="A462" s="2132"/>
      <c r="B462" s="2133"/>
      <c r="C462" s="2134"/>
      <c r="D462" s="2135">
        <f t="shared" ref="D462:D525" si="7">+C462*(100-E462)/100</f>
        <v>0</v>
      </c>
      <c r="E462" s="2134"/>
      <c r="F462" s="2134"/>
      <c r="G462" s="2134"/>
      <c r="H462" s="2134"/>
      <c r="I462" s="2134"/>
      <c r="J462" s="2134"/>
      <c r="K462" s="3231"/>
      <c r="L462" s="2219"/>
    </row>
    <row r="463" spans="1:12" ht="15.75" x14ac:dyDescent="0.2">
      <c r="A463" s="2132"/>
      <c r="B463" s="2133"/>
      <c r="C463" s="2134"/>
      <c r="D463" s="2135">
        <f t="shared" si="7"/>
        <v>0</v>
      </c>
      <c r="E463" s="2134"/>
      <c r="F463" s="2134"/>
      <c r="G463" s="2134"/>
      <c r="H463" s="2134"/>
      <c r="I463" s="2134"/>
      <c r="J463" s="2134"/>
      <c r="K463" s="3231"/>
      <c r="L463" s="2219"/>
    </row>
    <row r="464" spans="1:12" ht="15.75" x14ac:dyDescent="0.2">
      <c r="A464" s="2132"/>
      <c r="B464" s="2133"/>
      <c r="C464" s="2134"/>
      <c r="D464" s="2135">
        <f t="shared" si="7"/>
        <v>0</v>
      </c>
      <c r="E464" s="2134"/>
      <c r="F464" s="2134"/>
      <c r="G464" s="2134"/>
      <c r="H464" s="2134"/>
      <c r="I464" s="2134"/>
      <c r="J464" s="2134"/>
      <c r="K464" s="3231"/>
      <c r="L464" s="2219"/>
    </row>
    <row r="465" spans="1:12" ht="15.75" x14ac:dyDescent="0.2">
      <c r="A465" s="2132"/>
      <c r="B465" s="2133"/>
      <c r="C465" s="2134"/>
      <c r="D465" s="2135">
        <f t="shared" si="7"/>
        <v>0</v>
      </c>
      <c r="E465" s="2134"/>
      <c r="F465" s="2134"/>
      <c r="G465" s="2134"/>
      <c r="H465" s="2134"/>
      <c r="I465" s="2134"/>
      <c r="J465" s="2134"/>
      <c r="K465" s="3231"/>
      <c r="L465" s="2219"/>
    </row>
    <row r="466" spans="1:12" ht="15.75" x14ac:dyDescent="0.2">
      <c r="A466" s="2132"/>
      <c r="B466" s="2133"/>
      <c r="C466" s="2134"/>
      <c r="D466" s="2135">
        <f t="shared" si="7"/>
        <v>0</v>
      </c>
      <c r="E466" s="2134"/>
      <c r="F466" s="2134"/>
      <c r="G466" s="2134"/>
      <c r="H466" s="2134"/>
      <c r="I466" s="2134"/>
      <c r="J466" s="2134"/>
      <c r="K466" s="3231"/>
      <c r="L466" s="2219"/>
    </row>
    <row r="467" spans="1:12" ht="15.75" x14ac:dyDescent="0.2">
      <c r="A467" s="2132"/>
      <c r="B467" s="2133"/>
      <c r="C467" s="2134"/>
      <c r="D467" s="2135">
        <f t="shared" si="7"/>
        <v>0</v>
      </c>
      <c r="E467" s="2134"/>
      <c r="F467" s="2134"/>
      <c r="G467" s="2134"/>
      <c r="H467" s="2134"/>
      <c r="I467" s="2134"/>
      <c r="J467" s="2134"/>
      <c r="K467" s="3231"/>
      <c r="L467" s="2219"/>
    </row>
    <row r="468" spans="1:12" ht="15.75" x14ac:dyDescent="0.2">
      <c r="A468" s="2132"/>
      <c r="B468" s="2133"/>
      <c r="C468" s="2134"/>
      <c r="D468" s="2135">
        <f t="shared" si="7"/>
        <v>0</v>
      </c>
      <c r="E468" s="2134"/>
      <c r="F468" s="2134"/>
      <c r="G468" s="2134"/>
      <c r="H468" s="2134"/>
      <c r="I468" s="2134"/>
      <c r="J468" s="2134"/>
      <c r="K468" s="3231"/>
      <c r="L468" s="2219"/>
    </row>
    <row r="469" spans="1:12" ht="15.75" x14ac:dyDescent="0.2">
      <c r="A469" s="2132"/>
      <c r="B469" s="2133"/>
      <c r="C469" s="2134"/>
      <c r="D469" s="2135">
        <f t="shared" si="7"/>
        <v>0</v>
      </c>
      <c r="E469" s="2134"/>
      <c r="F469" s="2134"/>
      <c r="G469" s="2134"/>
      <c r="H469" s="2134"/>
      <c r="I469" s="2134"/>
      <c r="J469" s="2134"/>
      <c r="K469" s="3231"/>
      <c r="L469" s="2219"/>
    </row>
    <row r="470" spans="1:12" ht="15.75" x14ac:dyDescent="0.2">
      <c r="A470" s="2132"/>
      <c r="B470" s="2133"/>
      <c r="C470" s="2134"/>
      <c r="D470" s="2135">
        <f t="shared" si="7"/>
        <v>0</v>
      </c>
      <c r="E470" s="2134"/>
      <c r="F470" s="2134"/>
      <c r="G470" s="2134"/>
      <c r="H470" s="2134"/>
      <c r="I470" s="2134"/>
      <c r="J470" s="2134"/>
      <c r="K470" s="3231"/>
      <c r="L470" s="2219"/>
    </row>
    <row r="471" spans="1:12" ht="15.75" x14ac:dyDescent="0.2">
      <c r="A471" s="2132"/>
      <c r="B471" s="2133"/>
      <c r="C471" s="2134"/>
      <c r="D471" s="2135">
        <f t="shared" si="7"/>
        <v>0</v>
      </c>
      <c r="E471" s="2134"/>
      <c r="F471" s="2134"/>
      <c r="G471" s="2134"/>
      <c r="H471" s="2134"/>
      <c r="I471" s="2134"/>
      <c r="J471" s="2134"/>
      <c r="K471" s="3231"/>
      <c r="L471" s="2219"/>
    </row>
    <row r="472" spans="1:12" ht="15.75" x14ac:dyDescent="0.2">
      <c r="A472" s="2132"/>
      <c r="B472" s="2133"/>
      <c r="C472" s="2134"/>
      <c r="D472" s="2135">
        <f t="shared" si="7"/>
        <v>0</v>
      </c>
      <c r="E472" s="2134"/>
      <c r="F472" s="2134"/>
      <c r="G472" s="2134"/>
      <c r="H472" s="2134"/>
      <c r="I472" s="2134"/>
      <c r="J472" s="2134"/>
      <c r="K472" s="3231"/>
      <c r="L472" s="2219"/>
    </row>
    <row r="473" spans="1:12" ht="15.75" x14ac:dyDescent="0.2">
      <c r="A473" s="2132"/>
      <c r="B473" s="2133"/>
      <c r="C473" s="2134"/>
      <c r="D473" s="2135">
        <f t="shared" si="7"/>
        <v>0</v>
      </c>
      <c r="E473" s="2134"/>
      <c r="F473" s="2134"/>
      <c r="G473" s="2134"/>
      <c r="H473" s="2134"/>
      <c r="I473" s="2134"/>
      <c r="J473" s="2134"/>
      <c r="K473" s="3231"/>
      <c r="L473" s="2219"/>
    </row>
    <row r="474" spans="1:12" ht="15.75" x14ac:dyDescent="0.2">
      <c r="A474" s="2132"/>
      <c r="B474" s="2133"/>
      <c r="C474" s="2134"/>
      <c r="D474" s="2135">
        <f t="shared" si="7"/>
        <v>0</v>
      </c>
      <c r="E474" s="2134"/>
      <c r="F474" s="2134"/>
      <c r="G474" s="2134"/>
      <c r="H474" s="2134"/>
      <c r="I474" s="2134"/>
      <c r="J474" s="2134"/>
      <c r="K474" s="3231"/>
      <c r="L474" s="2219"/>
    </row>
    <row r="475" spans="1:12" ht="15.75" x14ac:dyDescent="0.2">
      <c r="A475" s="2132"/>
      <c r="B475" s="2133"/>
      <c r="C475" s="2134"/>
      <c r="D475" s="2135">
        <f t="shared" si="7"/>
        <v>0</v>
      </c>
      <c r="E475" s="2134"/>
      <c r="F475" s="2134"/>
      <c r="G475" s="2134"/>
      <c r="H475" s="2134"/>
      <c r="I475" s="2134"/>
      <c r="J475" s="2134"/>
      <c r="K475" s="3231"/>
      <c r="L475" s="2219"/>
    </row>
    <row r="476" spans="1:12" ht="15.75" x14ac:dyDescent="0.2">
      <c r="A476" s="2132"/>
      <c r="B476" s="2133"/>
      <c r="C476" s="2134"/>
      <c r="D476" s="2135">
        <f t="shared" si="7"/>
        <v>0</v>
      </c>
      <c r="E476" s="2134"/>
      <c r="F476" s="2134"/>
      <c r="G476" s="2134"/>
      <c r="H476" s="2134"/>
      <c r="I476" s="2134"/>
      <c r="J476" s="2134"/>
      <c r="K476" s="3231"/>
      <c r="L476" s="2219"/>
    </row>
    <row r="477" spans="1:12" ht="15.75" x14ac:dyDescent="0.2">
      <c r="A477" s="2132"/>
      <c r="B477" s="2133"/>
      <c r="C477" s="2134"/>
      <c r="D477" s="2135">
        <f t="shared" si="7"/>
        <v>0</v>
      </c>
      <c r="E477" s="2134"/>
      <c r="F477" s="2134"/>
      <c r="G477" s="2134"/>
      <c r="H477" s="2134"/>
      <c r="I477" s="2134"/>
      <c r="J477" s="2134"/>
      <c r="K477" s="3231"/>
      <c r="L477" s="2219"/>
    </row>
    <row r="478" spans="1:12" ht="15.75" x14ac:dyDescent="0.2">
      <c r="A478" s="2132"/>
      <c r="B478" s="2133"/>
      <c r="C478" s="2134"/>
      <c r="D478" s="2135">
        <f t="shared" si="7"/>
        <v>0</v>
      </c>
      <c r="E478" s="2134"/>
      <c r="F478" s="2134"/>
      <c r="G478" s="2134"/>
      <c r="H478" s="2134"/>
      <c r="I478" s="2134"/>
      <c r="J478" s="2134"/>
      <c r="K478" s="3231"/>
      <c r="L478" s="2219"/>
    </row>
    <row r="479" spans="1:12" ht="15.75" x14ac:dyDescent="0.2">
      <c r="A479" s="2132"/>
      <c r="B479" s="2133"/>
      <c r="C479" s="2134"/>
      <c r="D479" s="2135">
        <f t="shared" si="7"/>
        <v>0</v>
      </c>
      <c r="E479" s="2134"/>
      <c r="F479" s="2134"/>
      <c r="G479" s="2134"/>
      <c r="H479" s="2134"/>
      <c r="I479" s="2134"/>
      <c r="J479" s="2134"/>
      <c r="K479" s="3231"/>
      <c r="L479" s="2219"/>
    </row>
    <row r="480" spans="1:12" ht="15.75" x14ac:dyDescent="0.2">
      <c r="A480" s="2132"/>
      <c r="B480" s="2133"/>
      <c r="C480" s="2134"/>
      <c r="D480" s="2135">
        <f t="shared" si="7"/>
        <v>0</v>
      </c>
      <c r="E480" s="2134"/>
      <c r="F480" s="2134"/>
      <c r="G480" s="2134"/>
      <c r="H480" s="2134"/>
      <c r="I480" s="2134"/>
      <c r="J480" s="2134"/>
      <c r="K480" s="3231"/>
      <c r="L480" s="2219"/>
    </row>
    <row r="481" spans="1:12" ht="15.75" x14ac:dyDescent="0.2">
      <c r="A481" s="2132"/>
      <c r="B481" s="2133"/>
      <c r="C481" s="2134"/>
      <c r="D481" s="2135">
        <f t="shared" si="7"/>
        <v>0</v>
      </c>
      <c r="E481" s="2134"/>
      <c r="F481" s="2134"/>
      <c r="G481" s="2134"/>
      <c r="H481" s="2134"/>
      <c r="I481" s="2134"/>
      <c r="J481" s="2134"/>
      <c r="K481" s="3231"/>
      <c r="L481" s="2219"/>
    </row>
    <row r="482" spans="1:12" ht="15.75" x14ac:dyDescent="0.2">
      <c r="A482" s="2132"/>
      <c r="B482" s="2133"/>
      <c r="C482" s="2134"/>
      <c r="D482" s="2135">
        <f t="shared" si="7"/>
        <v>0</v>
      </c>
      <c r="E482" s="2134"/>
      <c r="F482" s="2134"/>
      <c r="G482" s="2134"/>
      <c r="H482" s="2134"/>
      <c r="I482" s="2134"/>
      <c r="J482" s="2134"/>
      <c r="K482" s="3231"/>
      <c r="L482" s="2219"/>
    </row>
    <row r="483" spans="1:12" ht="15.75" x14ac:dyDescent="0.2">
      <c r="A483" s="2132"/>
      <c r="B483" s="2133"/>
      <c r="C483" s="2134"/>
      <c r="D483" s="2135">
        <f t="shared" si="7"/>
        <v>0</v>
      </c>
      <c r="E483" s="2134"/>
      <c r="F483" s="2134"/>
      <c r="G483" s="2134"/>
      <c r="H483" s="2134"/>
      <c r="I483" s="2134"/>
      <c r="J483" s="2134"/>
      <c r="K483" s="3231"/>
      <c r="L483" s="2219"/>
    </row>
    <row r="484" spans="1:12" ht="15.75" x14ac:dyDescent="0.2">
      <c r="A484" s="2132"/>
      <c r="B484" s="2133"/>
      <c r="C484" s="2134"/>
      <c r="D484" s="2135">
        <f t="shared" si="7"/>
        <v>0</v>
      </c>
      <c r="E484" s="2134"/>
      <c r="F484" s="2134"/>
      <c r="G484" s="2134"/>
      <c r="H484" s="2134"/>
      <c r="I484" s="2134"/>
      <c r="J484" s="2134"/>
      <c r="K484" s="3231"/>
      <c r="L484" s="2219"/>
    </row>
    <row r="485" spans="1:12" ht="15.75" x14ac:dyDescent="0.2">
      <c r="A485" s="2132"/>
      <c r="B485" s="2133"/>
      <c r="C485" s="2134"/>
      <c r="D485" s="2135">
        <f t="shared" si="7"/>
        <v>0</v>
      </c>
      <c r="E485" s="2134"/>
      <c r="F485" s="2134"/>
      <c r="G485" s="2134"/>
      <c r="H485" s="2134"/>
      <c r="I485" s="2134"/>
      <c r="J485" s="2134"/>
      <c r="K485" s="3231"/>
      <c r="L485" s="2219"/>
    </row>
    <row r="486" spans="1:12" ht="15.75" x14ac:dyDescent="0.2">
      <c r="A486" s="2132"/>
      <c r="B486" s="2133"/>
      <c r="C486" s="2134"/>
      <c r="D486" s="2135">
        <f t="shared" si="7"/>
        <v>0</v>
      </c>
      <c r="E486" s="2134"/>
      <c r="F486" s="2134"/>
      <c r="G486" s="2134"/>
      <c r="H486" s="2134"/>
      <c r="I486" s="2134"/>
      <c r="J486" s="2134"/>
      <c r="K486" s="3231"/>
      <c r="L486" s="2219"/>
    </row>
    <row r="487" spans="1:12" ht="15.75" x14ac:dyDescent="0.2">
      <c r="A487" s="2132"/>
      <c r="B487" s="2133"/>
      <c r="C487" s="2134"/>
      <c r="D487" s="2135">
        <f t="shared" si="7"/>
        <v>0</v>
      </c>
      <c r="E487" s="2134"/>
      <c r="F487" s="2134"/>
      <c r="G487" s="2134"/>
      <c r="H487" s="2134"/>
      <c r="I487" s="2134"/>
      <c r="J487" s="2134"/>
      <c r="K487" s="3231"/>
      <c r="L487" s="2219"/>
    </row>
    <row r="488" spans="1:12" ht="15.75" x14ac:dyDescent="0.2">
      <c r="A488" s="2132"/>
      <c r="B488" s="2133"/>
      <c r="C488" s="2134"/>
      <c r="D488" s="2135">
        <f t="shared" si="7"/>
        <v>0</v>
      </c>
      <c r="E488" s="2134"/>
      <c r="F488" s="2134"/>
      <c r="G488" s="2134"/>
      <c r="H488" s="2134"/>
      <c r="I488" s="2134"/>
      <c r="J488" s="2134"/>
      <c r="K488" s="3231"/>
      <c r="L488" s="2219"/>
    </row>
    <row r="489" spans="1:12" ht="15.75" x14ac:dyDescent="0.2">
      <c r="A489" s="2132"/>
      <c r="B489" s="2133"/>
      <c r="C489" s="2134"/>
      <c r="D489" s="2135">
        <f t="shared" si="7"/>
        <v>0</v>
      </c>
      <c r="E489" s="2134"/>
      <c r="F489" s="2134"/>
      <c r="G489" s="2134"/>
      <c r="H489" s="2134"/>
      <c r="I489" s="2134"/>
      <c r="J489" s="2134"/>
      <c r="K489" s="3231"/>
      <c r="L489" s="2219"/>
    </row>
    <row r="490" spans="1:12" ht="15.75" x14ac:dyDescent="0.2">
      <c r="A490" s="2132"/>
      <c r="B490" s="2133"/>
      <c r="C490" s="2134"/>
      <c r="D490" s="2135">
        <f t="shared" si="7"/>
        <v>0</v>
      </c>
      <c r="E490" s="2134"/>
      <c r="F490" s="2134"/>
      <c r="G490" s="2134"/>
      <c r="H490" s="2134"/>
      <c r="I490" s="2134"/>
      <c r="J490" s="2134"/>
      <c r="K490" s="3231"/>
      <c r="L490" s="2219"/>
    </row>
    <row r="491" spans="1:12" ht="15.75" x14ac:dyDescent="0.2">
      <c r="A491" s="2132"/>
      <c r="B491" s="2133"/>
      <c r="C491" s="2134"/>
      <c r="D491" s="2135">
        <f t="shared" si="7"/>
        <v>0</v>
      </c>
      <c r="E491" s="2134"/>
      <c r="F491" s="2134"/>
      <c r="G491" s="2134"/>
      <c r="H491" s="2134"/>
      <c r="I491" s="2134"/>
      <c r="J491" s="2134"/>
      <c r="K491" s="3231"/>
      <c r="L491" s="2219"/>
    </row>
    <row r="492" spans="1:12" ht="15.75" x14ac:dyDescent="0.2">
      <c r="A492" s="2132"/>
      <c r="B492" s="2133"/>
      <c r="C492" s="2134"/>
      <c r="D492" s="2135">
        <f t="shared" si="7"/>
        <v>0</v>
      </c>
      <c r="E492" s="2134"/>
      <c r="F492" s="2134"/>
      <c r="G492" s="2134"/>
      <c r="H492" s="2134"/>
      <c r="I492" s="2134"/>
      <c r="J492" s="2134"/>
      <c r="K492" s="3231"/>
      <c r="L492" s="2219"/>
    </row>
    <row r="493" spans="1:12" ht="15.75" x14ac:dyDescent="0.2">
      <c r="A493" s="2132"/>
      <c r="B493" s="2133"/>
      <c r="C493" s="2134"/>
      <c r="D493" s="2135">
        <f t="shared" si="7"/>
        <v>0</v>
      </c>
      <c r="E493" s="2134"/>
      <c r="F493" s="2134"/>
      <c r="G493" s="2134"/>
      <c r="H493" s="2134"/>
      <c r="I493" s="2134"/>
      <c r="J493" s="2134"/>
      <c r="K493" s="3231"/>
      <c r="L493" s="2219"/>
    </row>
    <row r="494" spans="1:12" ht="15.75" x14ac:dyDescent="0.2">
      <c r="A494" s="2132"/>
      <c r="B494" s="2133"/>
      <c r="C494" s="2134"/>
      <c r="D494" s="2135">
        <f t="shared" si="7"/>
        <v>0</v>
      </c>
      <c r="E494" s="2134"/>
      <c r="F494" s="2134"/>
      <c r="G494" s="2134"/>
      <c r="H494" s="2134"/>
      <c r="I494" s="2134"/>
      <c r="J494" s="2134"/>
      <c r="K494" s="3231"/>
      <c r="L494" s="2219"/>
    </row>
    <row r="495" spans="1:12" ht="15.75" x14ac:dyDescent="0.2">
      <c r="A495" s="2132"/>
      <c r="B495" s="2133"/>
      <c r="C495" s="2134"/>
      <c r="D495" s="2135">
        <f t="shared" si="7"/>
        <v>0</v>
      </c>
      <c r="E495" s="2134"/>
      <c r="F495" s="2134"/>
      <c r="G495" s="2134"/>
      <c r="H495" s="2134"/>
      <c r="I495" s="2134"/>
      <c r="J495" s="2134"/>
      <c r="K495" s="3231"/>
      <c r="L495" s="2219"/>
    </row>
    <row r="496" spans="1:12" ht="15.75" x14ac:dyDescent="0.2">
      <c r="A496" s="2132"/>
      <c r="B496" s="2133"/>
      <c r="C496" s="2134"/>
      <c r="D496" s="2135">
        <f t="shared" si="7"/>
        <v>0</v>
      </c>
      <c r="E496" s="2134"/>
      <c r="F496" s="2134"/>
      <c r="G496" s="2134"/>
      <c r="H496" s="2134"/>
      <c r="I496" s="2134"/>
      <c r="J496" s="2134"/>
      <c r="K496" s="3231"/>
      <c r="L496" s="2219"/>
    </row>
    <row r="497" spans="1:12" ht="15.75" x14ac:dyDescent="0.2">
      <c r="A497" s="2132"/>
      <c r="B497" s="2133"/>
      <c r="C497" s="2134"/>
      <c r="D497" s="2135">
        <f t="shared" si="7"/>
        <v>0</v>
      </c>
      <c r="E497" s="2134"/>
      <c r="F497" s="2134"/>
      <c r="G497" s="2134"/>
      <c r="H497" s="2134"/>
      <c r="I497" s="2134"/>
      <c r="J497" s="2134"/>
      <c r="K497" s="3231"/>
      <c r="L497" s="2219"/>
    </row>
    <row r="498" spans="1:12" ht="15.75" x14ac:dyDescent="0.2">
      <c r="A498" s="2132"/>
      <c r="B498" s="2133"/>
      <c r="C498" s="2134"/>
      <c r="D498" s="2135">
        <f t="shared" si="7"/>
        <v>0</v>
      </c>
      <c r="E498" s="2134"/>
      <c r="F498" s="2134"/>
      <c r="G498" s="2134"/>
      <c r="H498" s="2134"/>
      <c r="I498" s="2134"/>
      <c r="J498" s="2134"/>
      <c r="K498" s="3231"/>
      <c r="L498" s="2219"/>
    </row>
    <row r="499" spans="1:12" ht="15.75" x14ac:dyDescent="0.2">
      <c r="A499" s="2132"/>
      <c r="B499" s="2133"/>
      <c r="C499" s="2134"/>
      <c r="D499" s="2135">
        <f t="shared" si="7"/>
        <v>0</v>
      </c>
      <c r="E499" s="2134"/>
      <c r="F499" s="2134"/>
      <c r="G499" s="2134"/>
      <c r="H499" s="2134"/>
      <c r="I499" s="2134"/>
      <c r="J499" s="2134"/>
      <c r="K499" s="3231"/>
      <c r="L499" s="2219"/>
    </row>
    <row r="500" spans="1:12" ht="15.75" x14ac:dyDescent="0.2">
      <c r="A500" s="2132"/>
      <c r="B500" s="2133"/>
      <c r="C500" s="2134"/>
      <c r="D500" s="2135">
        <f t="shared" si="7"/>
        <v>0</v>
      </c>
      <c r="E500" s="2134"/>
      <c r="F500" s="2134"/>
      <c r="G500" s="2134"/>
      <c r="H500" s="2134"/>
      <c r="I500" s="2134"/>
      <c r="J500" s="2134"/>
      <c r="K500" s="3231"/>
      <c r="L500" s="2219"/>
    </row>
    <row r="501" spans="1:12" ht="15.75" x14ac:dyDescent="0.2">
      <c r="A501" s="2132"/>
      <c r="B501" s="2133"/>
      <c r="C501" s="2134"/>
      <c r="D501" s="2135">
        <f t="shared" si="7"/>
        <v>0</v>
      </c>
      <c r="E501" s="2134"/>
      <c r="F501" s="2134"/>
      <c r="G501" s="2134"/>
      <c r="H501" s="2134"/>
      <c r="I501" s="2134"/>
      <c r="J501" s="2134"/>
      <c r="K501" s="3231"/>
      <c r="L501" s="2219"/>
    </row>
    <row r="502" spans="1:12" ht="15.75" x14ac:dyDescent="0.2">
      <c r="A502" s="2132"/>
      <c r="B502" s="2133"/>
      <c r="C502" s="2134"/>
      <c r="D502" s="2135">
        <f t="shared" si="7"/>
        <v>0</v>
      </c>
      <c r="E502" s="2134"/>
      <c r="F502" s="2134"/>
      <c r="G502" s="2134"/>
      <c r="H502" s="2134"/>
      <c r="I502" s="2134"/>
      <c r="J502" s="2134"/>
      <c r="K502" s="3231"/>
      <c r="L502" s="2219"/>
    </row>
    <row r="503" spans="1:12" ht="15.75" x14ac:dyDescent="0.2">
      <c r="A503" s="2132"/>
      <c r="B503" s="2133"/>
      <c r="C503" s="2134"/>
      <c r="D503" s="2135">
        <f t="shared" si="7"/>
        <v>0</v>
      </c>
      <c r="E503" s="2134"/>
      <c r="F503" s="2134"/>
      <c r="G503" s="2134"/>
      <c r="H503" s="2134"/>
      <c r="I503" s="2134"/>
      <c r="J503" s="2134"/>
      <c r="K503" s="3231"/>
      <c r="L503" s="2219"/>
    </row>
    <row r="504" spans="1:12" ht="15.75" x14ac:dyDescent="0.2">
      <c r="A504" s="2132"/>
      <c r="B504" s="2133"/>
      <c r="C504" s="2134"/>
      <c r="D504" s="2135">
        <f t="shared" si="7"/>
        <v>0</v>
      </c>
      <c r="E504" s="2134"/>
      <c r="F504" s="2134"/>
      <c r="G504" s="2134"/>
      <c r="H504" s="2134"/>
      <c r="I504" s="2134"/>
      <c r="J504" s="2134"/>
      <c r="K504" s="3231"/>
      <c r="L504" s="2219"/>
    </row>
    <row r="505" spans="1:12" ht="15.75" x14ac:dyDescent="0.2">
      <c r="A505" s="2132"/>
      <c r="B505" s="2133"/>
      <c r="C505" s="2134"/>
      <c r="D505" s="2135">
        <f t="shared" si="7"/>
        <v>0</v>
      </c>
      <c r="E505" s="2134"/>
      <c r="F505" s="2134"/>
      <c r="G505" s="2134"/>
      <c r="H505" s="2134"/>
      <c r="I505" s="2134"/>
      <c r="J505" s="2134"/>
      <c r="K505" s="3231"/>
      <c r="L505" s="2219"/>
    </row>
    <row r="506" spans="1:12" ht="15.75" x14ac:dyDescent="0.2">
      <c r="A506" s="2132"/>
      <c r="B506" s="2133"/>
      <c r="C506" s="2134"/>
      <c r="D506" s="2135">
        <f t="shared" si="7"/>
        <v>0</v>
      </c>
      <c r="E506" s="2134"/>
      <c r="F506" s="2134"/>
      <c r="G506" s="2134"/>
      <c r="H506" s="2134"/>
      <c r="I506" s="2134"/>
      <c r="J506" s="2134"/>
      <c r="K506" s="3231"/>
      <c r="L506" s="2219"/>
    </row>
    <row r="507" spans="1:12" ht="15.75" x14ac:dyDescent="0.2">
      <c r="A507" s="2132"/>
      <c r="B507" s="2133"/>
      <c r="C507" s="2134"/>
      <c r="D507" s="2135">
        <f t="shared" si="7"/>
        <v>0</v>
      </c>
      <c r="E507" s="2134"/>
      <c r="F507" s="2134"/>
      <c r="G507" s="2134"/>
      <c r="H507" s="2134"/>
      <c r="I507" s="2134"/>
      <c r="J507" s="2134"/>
      <c r="K507" s="3231"/>
      <c r="L507" s="2219"/>
    </row>
    <row r="508" spans="1:12" ht="15.75" x14ac:dyDescent="0.2">
      <c r="A508" s="2132"/>
      <c r="B508" s="2133"/>
      <c r="C508" s="2134"/>
      <c r="D508" s="2135">
        <f t="shared" si="7"/>
        <v>0</v>
      </c>
      <c r="E508" s="2134"/>
      <c r="F508" s="2134"/>
      <c r="G508" s="2134"/>
      <c r="H508" s="2134"/>
      <c r="I508" s="2134"/>
      <c r="J508" s="2134"/>
      <c r="K508" s="3231"/>
      <c r="L508" s="2219"/>
    </row>
    <row r="509" spans="1:12" ht="15.75" x14ac:dyDescent="0.2">
      <c r="A509" s="2132"/>
      <c r="B509" s="2133"/>
      <c r="C509" s="2134"/>
      <c r="D509" s="2135">
        <f t="shared" si="7"/>
        <v>0</v>
      </c>
      <c r="E509" s="2134"/>
      <c r="F509" s="2134"/>
      <c r="G509" s="2134"/>
      <c r="H509" s="2134"/>
      <c r="I509" s="2134"/>
      <c r="J509" s="2134"/>
      <c r="K509" s="3231"/>
      <c r="L509" s="2219"/>
    </row>
    <row r="510" spans="1:12" ht="15.75" x14ac:dyDescent="0.2">
      <c r="A510" s="2132"/>
      <c r="B510" s="2133"/>
      <c r="C510" s="2134"/>
      <c r="D510" s="2135">
        <f t="shared" si="7"/>
        <v>0</v>
      </c>
      <c r="E510" s="2134"/>
      <c r="F510" s="2134"/>
      <c r="G510" s="2134"/>
      <c r="H510" s="2134"/>
      <c r="I510" s="2134"/>
      <c r="J510" s="2134"/>
      <c r="K510" s="3231"/>
      <c r="L510" s="2219"/>
    </row>
    <row r="511" spans="1:12" ht="15.75" x14ac:dyDescent="0.2">
      <c r="A511" s="2132"/>
      <c r="B511" s="2133"/>
      <c r="C511" s="2134"/>
      <c r="D511" s="2135">
        <f t="shared" si="7"/>
        <v>0</v>
      </c>
      <c r="E511" s="2134"/>
      <c r="F511" s="2134"/>
      <c r="G511" s="2134"/>
      <c r="H511" s="2134"/>
      <c r="I511" s="2134"/>
      <c r="J511" s="2134"/>
      <c r="K511" s="3231"/>
      <c r="L511" s="2219"/>
    </row>
    <row r="512" spans="1:12" ht="15.75" x14ac:dyDescent="0.2">
      <c r="A512" s="2132"/>
      <c r="B512" s="2133"/>
      <c r="C512" s="2134"/>
      <c r="D512" s="2135">
        <f t="shared" si="7"/>
        <v>0</v>
      </c>
      <c r="E512" s="2134"/>
      <c r="F512" s="2134"/>
      <c r="G512" s="2134"/>
      <c r="H512" s="2134"/>
      <c r="I512" s="2134"/>
      <c r="J512" s="2134"/>
      <c r="K512" s="3231"/>
      <c r="L512" s="2219"/>
    </row>
    <row r="513" spans="1:12" ht="15.75" x14ac:dyDescent="0.2">
      <c r="A513" s="2132"/>
      <c r="B513" s="2133"/>
      <c r="C513" s="2134"/>
      <c r="D513" s="2135">
        <f t="shared" si="7"/>
        <v>0</v>
      </c>
      <c r="E513" s="2134"/>
      <c r="F513" s="2134"/>
      <c r="G513" s="2134"/>
      <c r="H513" s="2134"/>
      <c r="I513" s="2134"/>
      <c r="J513" s="2134"/>
      <c r="K513" s="3231"/>
      <c r="L513" s="2219"/>
    </row>
    <row r="514" spans="1:12" ht="15.75" x14ac:dyDescent="0.2">
      <c r="A514" s="2132"/>
      <c r="B514" s="2133"/>
      <c r="C514" s="2134"/>
      <c r="D514" s="2135">
        <f t="shared" si="7"/>
        <v>0</v>
      </c>
      <c r="E514" s="2134"/>
      <c r="F514" s="2134"/>
      <c r="G514" s="2134"/>
      <c r="H514" s="2134"/>
      <c r="I514" s="2134"/>
      <c r="J514" s="2134"/>
      <c r="K514" s="3231"/>
      <c r="L514" s="2219"/>
    </row>
    <row r="515" spans="1:12" ht="15.75" x14ac:dyDescent="0.2">
      <c r="A515" s="2132"/>
      <c r="B515" s="2133"/>
      <c r="C515" s="2134"/>
      <c r="D515" s="2135">
        <f t="shared" si="7"/>
        <v>0</v>
      </c>
      <c r="E515" s="2134"/>
      <c r="F515" s="2134"/>
      <c r="G515" s="2134"/>
      <c r="H515" s="2134"/>
      <c r="I515" s="2134"/>
      <c r="J515" s="2134"/>
      <c r="K515" s="3231"/>
      <c r="L515" s="2219"/>
    </row>
    <row r="516" spans="1:12" ht="15.75" x14ac:dyDescent="0.2">
      <c r="A516" s="2132"/>
      <c r="B516" s="2133"/>
      <c r="C516" s="2134"/>
      <c r="D516" s="2135">
        <f t="shared" si="7"/>
        <v>0</v>
      </c>
      <c r="E516" s="2134"/>
      <c r="F516" s="2134"/>
      <c r="G516" s="2134"/>
      <c r="H516" s="2134"/>
      <c r="I516" s="2134"/>
      <c r="J516" s="2134"/>
      <c r="K516" s="3231"/>
      <c r="L516" s="2219"/>
    </row>
    <row r="517" spans="1:12" ht="15.75" x14ac:dyDescent="0.2">
      <c r="A517" s="2132"/>
      <c r="B517" s="2133"/>
      <c r="C517" s="2134"/>
      <c r="D517" s="2135">
        <f t="shared" si="7"/>
        <v>0</v>
      </c>
      <c r="E517" s="2134"/>
      <c r="F517" s="2134"/>
      <c r="G517" s="2134"/>
      <c r="H517" s="2134"/>
      <c r="I517" s="2134"/>
      <c r="J517" s="2134"/>
      <c r="K517" s="3231"/>
      <c r="L517" s="2219"/>
    </row>
    <row r="518" spans="1:12" ht="15.75" x14ac:dyDescent="0.2">
      <c r="A518" s="2132"/>
      <c r="B518" s="2133"/>
      <c r="C518" s="2134"/>
      <c r="D518" s="2135">
        <f t="shared" si="7"/>
        <v>0</v>
      </c>
      <c r="E518" s="2134"/>
      <c r="F518" s="2134"/>
      <c r="G518" s="2134"/>
      <c r="H518" s="2134"/>
      <c r="I518" s="2134"/>
      <c r="J518" s="2134"/>
      <c r="K518" s="3231"/>
      <c r="L518" s="2219"/>
    </row>
    <row r="519" spans="1:12" ht="15.75" x14ac:dyDescent="0.2">
      <c r="A519" s="2132"/>
      <c r="B519" s="2133"/>
      <c r="C519" s="2134"/>
      <c r="D519" s="2135">
        <f t="shared" si="7"/>
        <v>0</v>
      </c>
      <c r="E519" s="2134"/>
      <c r="F519" s="2134"/>
      <c r="G519" s="2134"/>
      <c r="H519" s="2134"/>
      <c r="I519" s="2134"/>
      <c r="J519" s="2134"/>
      <c r="K519" s="3231"/>
      <c r="L519" s="2219"/>
    </row>
    <row r="520" spans="1:12" ht="15.75" x14ac:dyDescent="0.2">
      <c r="A520" s="2132"/>
      <c r="B520" s="2133"/>
      <c r="C520" s="2134"/>
      <c r="D520" s="2135">
        <f t="shared" si="7"/>
        <v>0</v>
      </c>
      <c r="E520" s="2134"/>
      <c r="F520" s="2134"/>
      <c r="G520" s="2134"/>
      <c r="H520" s="2134"/>
      <c r="I520" s="2134"/>
      <c r="J520" s="2134"/>
      <c r="K520" s="3231"/>
      <c r="L520" s="2219"/>
    </row>
    <row r="521" spans="1:12" ht="15.75" x14ac:dyDescent="0.2">
      <c r="A521" s="2132"/>
      <c r="B521" s="2133"/>
      <c r="C521" s="2134"/>
      <c r="D521" s="2135">
        <f t="shared" si="7"/>
        <v>0</v>
      </c>
      <c r="E521" s="2134"/>
      <c r="F521" s="2134"/>
      <c r="G521" s="2134"/>
      <c r="H521" s="2134"/>
      <c r="I521" s="2134"/>
      <c r="J521" s="2134"/>
      <c r="K521" s="3231"/>
      <c r="L521" s="2219"/>
    </row>
    <row r="522" spans="1:12" ht="15.75" x14ac:dyDescent="0.2">
      <c r="A522" s="2132"/>
      <c r="B522" s="2133"/>
      <c r="C522" s="2134"/>
      <c r="D522" s="2135">
        <f t="shared" si="7"/>
        <v>0</v>
      </c>
      <c r="E522" s="2134"/>
      <c r="F522" s="2134"/>
      <c r="G522" s="2134"/>
      <c r="H522" s="2134"/>
      <c r="I522" s="2134"/>
      <c r="J522" s="2134"/>
      <c r="K522" s="3231"/>
      <c r="L522" s="2219"/>
    </row>
    <row r="523" spans="1:12" ht="15.75" x14ac:dyDescent="0.2">
      <c r="A523" s="2132"/>
      <c r="B523" s="2133"/>
      <c r="C523" s="2134"/>
      <c r="D523" s="2135">
        <f t="shared" si="7"/>
        <v>0</v>
      </c>
      <c r="E523" s="2134"/>
      <c r="F523" s="2134"/>
      <c r="G523" s="2134"/>
      <c r="H523" s="2134"/>
      <c r="I523" s="2134"/>
      <c r="J523" s="2134"/>
      <c r="K523" s="3231"/>
      <c r="L523" s="2219"/>
    </row>
    <row r="524" spans="1:12" ht="15.75" x14ac:dyDescent="0.2">
      <c r="A524" s="2132"/>
      <c r="B524" s="2133"/>
      <c r="C524" s="2134"/>
      <c r="D524" s="2135">
        <f t="shared" si="7"/>
        <v>0</v>
      </c>
      <c r="E524" s="2134"/>
      <c r="F524" s="2134"/>
      <c r="G524" s="2134"/>
      <c r="H524" s="2134"/>
      <c r="I524" s="2134"/>
      <c r="J524" s="2134"/>
      <c r="K524" s="3231"/>
      <c r="L524" s="2219"/>
    </row>
    <row r="525" spans="1:12" ht="15.75" x14ac:dyDescent="0.2">
      <c r="A525" s="2132"/>
      <c r="B525" s="2133"/>
      <c r="C525" s="2134"/>
      <c r="D525" s="2135">
        <f t="shared" si="7"/>
        <v>0</v>
      </c>
      <c r="E525" s="2134"/>
      <c r="F525" s="2134"/>
      <c r="G525" s="2134"/>
      <c r="H525" s="2134"/>
      <c r="I525" s="2134"/>
      <c r="J525" s="2134"/>
      <c r="K525" s="3231"/>
      <c r="L525" s="2219"/>
    </row>
    <row r="526" spans="1:12" ht="15.75" x14ac:dyDescent="0.2">
      <c r="A526" s="2132"/>
      <c r="B526" s="2133"/>
      <c r="C526" s="2134"/>
      <c r="D526" s="2135">
        <f t="shared" ref="D526:D589" si="8">+C526*(100-E526)/100</f>
        <v>0</v>
      </c>
      <c r="E526" s="2134"/>
      <c r="F526" s="2134"/>
      <c r="G526" s="2134"/>
      <c r="H526" s="2134"/>
      <c r="I526" s="2134"/>
      <c r="J526" s="2134"/>
      <c r="K526" s="3231"/>
      <c r="L526" s="2219"/>
    </row>
    <row r="527" spans="1:12" ht="15.75" x14ac:dyDescent="0.2">
      <c r="A527" s="2132"/>
      <c r="B527" s="2133"/>
      <c r="C527" s="2134"/>
      <c r="D527" s="2135">
        <f t="shared" si="8"/>
        <v>0</v>
      </c>
      <c r="E527" s="2134"/>
      <c r="F527" s="2134"/>
      <c r="G527" s="2134"/>
      <c r="H527" s="2134"/>
      <c r="I527" s="2134"/>
      <c r="J527" s="2134"/>
      <c r="K527" s="3231"/>
      <c r="L527" s="2219"/>
    </row>
    <row r="528" spans="1:12" ht="15.75" x14ac:dyDescent="0.2">
      <c r="A528" s="2132"/>
      <c r="B528" s="2133"/>
      <c r="C528" s="2134"/>
      <c r="D528" s="2135">
        <f t="shared" si="8"/>
        <v>0</v>
      </c>
      <c r="E528" s="2134"/>
      <c r="F528" s="2134"/>
      <c r="G528" s="2134"/>
      <c r="H528" s="2134"/>
      <c r="I528" s="2134"/>
      <c r="J528" s="2134"/>
      <c r="K528" s="3231"/>
      <c r="L528" s="2219"/>
    </row>
    <row r="529" spans="1:12" ht="15.75" x14ac:dyDescent="0.2">
      <c r="A529" s="2132"/>
      <c r="B529" s="2133"/>
      <c r="C529" s="2134"/>
      <c r="D529" s="2135">
        <f t="shared" si="8"/>
        <v>0</v>
      </c>
      <c r="E529" s="2134"/>
      <c r="F529" s="2134"/>
      <c r="G529" s="2134"/>
      <c r="H529" s="2134"/>
      <c r="I529" s="2134"/>
      <c r="J529" s="2134"/>
      <c r="K529" s="3231"/>
      <c r="L529" s="2219"/>
    </row>
    <row r="530" spans="1:12" ht="15.75" x14ac:dyDescent="0.2">
      <c r="A530" s="2132"/>
      <c r="B530" s="2133"/>
      <c r="C530" s="2134"/>
      <c r="D530" s="2135">
        <f t="shared" si="8"/>
        <v>0</v>
      </c>
      <c r="E530" s="2134"/>
      <c r="F530" s="2134"/>
      <c r="G530" s="2134"/>
      <c r="H530" s="2134"/>
      <c r="I530" s="2134"/>
      <c r="J530" s="2134"/>
      <c r="K530" s="3231"/>
      <c r="L530" s="2219"/>
    </row>
    <row r="531" spans="1:12" ht="15.75" x14ac:dyDescent="0.2">
      <c r="A531" s="2132"/>
      <c r="B531" s="2133"/>
      <c r="C531" s="2134"/>
      <c r="D531" s="2135">
        <f t="shared" si="8"/>
        <v>0</v>
      </c>
      <c r="E531" s="2134"/>
      <c r="F531" s="2134"/>
      <c r="G531" s="2134"/>
      <c r="H531" s="2134"/>
      <c r="I531" s="2134"/>
      <c r="J531" s="2134"/>
      <c r="K531" s="3231"/>
      <c r="L531" s="2219"/>
    </row>
    <row r="532" spans="1:12" ht="15.75" x14ac:dyDescent="0.2">
      <c r="A532" s="2132"/>
      <c r="B532" s="2133"/>
      <c r="C532" s="2134"/>
      <c r="D532" s="2135">
        <f t="shared" si="8"/>
        <v>0</v>
      </c>
      <c r="E532" s="2134"/>
      <c r="F532" s="2134"/>
      <c r="G532" s="2134"/>
      <c r="H532" s="2134"/>
      <c r="I532" s="2134"/>
      <c r="J532" s="2134"/>
      <c r="K532" s="3231"/>
      <c r="L532" s="2219"/>
    </row>
    <row r="533" spans="1:12" ht="15.75" x14ac:dyDescent="0.2">
      <c r="A533" s="2132"/>
      <c r="B533" s="2133"/>
      <c r="C533" s="2134"/>
      <c r="D533" s="2135">
        <f t="shared" si="8"/>
        <v>0</v>
      </c>
      <c r="E533" s="2134"/>
      <c r="F533" s="2134"/>
      <c r="G533" s="2134"/>
      <c r="H533" s="2134"/>
      <c r="I533" s="2134"/>
      <c r="J533" s="2134"/>
      <c r="K533" s="3231"/>
      <c r="L533" s="2219"/>
    </row>
    <row r="534" spans="1:12" ht="15.75" x14ac:dyDescent="0.2">
      <c r="A534" s="2132"/>
      <c r="B534" s="2133"/>
      <c r="C534" s="2134"/>
      <c r="D534" s="2135">
        <f t="shared" si="8"/>
        <v>0</v>
      </c>
      <c r="E534" s="2134"/>
      <c r="F534" s="2134"/>
      <c r="G534" s="2134"/>
      <c r="H534" s="2134"/>
      <c r="I534" s="2134"/>
      <c r="J534" s="2134"/>
      <c r="K534" s="3231"/>
      <c r="L534" s="2219"/>
    </row>
    <row r="535" spans="1:12" ht="15.75" x14ac:dyDescent="0.2">
      <c r="A535" s="2132"/>
      <c r="B535" s="2133"/>
      <c r="C535" s="2134"/>
      <c r="D535" s="2135">
        <f t="shared" si="8"/>
        <v>0</v>
      </c>
      <c r="E535" s="2134"/>
      <c r="F535" s="2134"/>
      <c r="G535" s="2134"/>
      <c r="H535" s="2134"/>
      <c r="I535" s="2134"/>
      <c r="J535" s="2134"/>
      <c r="K535" s="3231"/>
      <c r="L535" s="2219"/>
    </row>
    <row r="536" spans="1:12" ht="15.75" x14ac:dyDescent="0.2">
      <c r="A536" s="2132"/>
      <c r="B536" s="2133"/>
      <c r="C536" s="2134"/>
      <c r="D536" s="2135">
        <f t="shared" si="8"/>
        <v>0</v>
      </c>
      <c r="E536" s="2134"/>
      <c r="F536" s="2134"/>
      <c r="G536" s="2134"/>
      <c r="H536" s="2134"/>
      <c r="I536" s="2134"/>
      <c r="J536" s="2134"/>
      <c r="K536" s="3231"/>
      <c r="L536" s="2219"/>
    </row>
    <row r="537" spans="1:12" ht="15.75" x14ac:dyDescent="0.2">
      <c r="A537" s="2132"/>
      <c r="B537" s="2133"/>
      <c r="C537" s="2134"/>
      <c r="D537" s="2135">
        <f t="shared" si="8"/>
        <v>0</v>
      </c>
      <c r="E537" s="2134"/>
      <c r="F537" s="2134"/>
      <c r="G537" s="2134"/>
      <c r="H537" s="2134"/>
      <c r="I537" s="2134"/>
      <c r="J537" s="2134"/>
      <c r="K537" s="3231"/>
      <c r="L537" s="2219"/>
    </row>
    <row r="538" spans="1:12" ht="15.75" x14ac:dyDescent="0.2">
      <c r="A538" s="2132"/>
      <c r="B538" s="2133"/>
      <c r="C538" s="2134"/>
      <c r="D538" s="2135">
        <f t="shared" si="8"/>
        <v>0</v>
      </c>
      <c r="E538" s="2134"/>
      <c r="F538" s="2134"/>
      <c r="G538" s="2134"/>
      <c r="H538" s="2134"/>
      <c r="I538" s="2134"/>
      <c r="J538" s="2134"/>
      <c r="K538" s="3231"/>
      <c r="L538" s="2219"/>
    </row>
    <row r="539" spans="1:12" ht="15.75" x14ac:dyDescent="0.2">
      <c r="A539" s="2132"/>
      <c r="B539" s="2133"/>
      <c r="C539" s="2134"/>
      <c r="D539" s="2135">
        <f t="shared" si="8"/>
        <v>0</v>
      </c>
      <c r="E539" s="2134"/>
      <c r="F539" s="2134"/>
      <c r="G539" s="2134"/>
      <c r="H539" s="2134"/>
      <c r="I539" s="2134"/>
      <c r="J539" s="2134"/>
      <c r="K539" s="3231"/>
      <c r="L539" s="2219"/>
    </row>
    <row r="540" spans="1:12" ht="15.75" x14ac:dyDescent="0.2">
      <c r="A540" s="2132"/>
      <c r="B540" s="2133"/>
      <c r="C540" s="2134"/>
      <c r="D540" s="2135">
        <f t="shared" si="8"/>
        <v>0</v>
      </c>
      <c r="E540" s="2134"/>
      <c r="F540" s="2134"/>
      <c r="G540" s="2134"/>
      <c r="H540" s="2134"/>
      <c r="I540" s="2134"/>
      <c r="J540" s="2134"/>
      <c r="K540" s="3231"/>
      <c r="L540" s="2219"/>
    </row>
    <row r="541" spans="1:12" ht="15.75" x14ac:dyDescent="0.2">
      <c r="A541" s="2132"/>
      <c r="B541" s="2133"/>
      <c r="C541" s="2134"/>
      <c r="D541" s="2135">
        <f t="shared" si="8"/>
        <v>0</v>
      </c>
      <c r="E541" s="2134"/>
      <c r="F541" s="2134"/>
      <c r="G541" s="2134"/>
      <c r="H541" s="2134"/>
      <c r="I541" s="2134"/>
      <c r="J541" s="2134"/>
      <c r="K541" s="3231"/>
      <c r="L541" s="2219"/>
    </row>
    <row r="542" spans="1:12" ht="15.75" x14ac:dyDescent="0.2">
      <c r="A542" s="2132"/>
      <c r="B542" s="2133"/>
      <c r="C542" s="2134"/>
      <c r="D542" s="2135">
        <f t="shared" si="8"/>
        <v>0</v>
      </c>
      <c r="E542" s="2134"/>
      <c r="F542" s="2134"/>
      <c r="G542" s="2134"/>
      <c r="H542" s="2134"/>
      <c r="I542" s="2134"/>
      <c r="J542" s="2134"/>
      <c r="K542" s="3231"/>
      <c r="L542" s="2219"/>
    </row>
    <row r="543" spans="1:12" ht="15.75" x14ac:dyDescent="0.2">
      <c r="A543" s="2132"/>
      <c r="B543" s="2133"/>
      <c r="C543" s="2134"/>
      <c r="D543" s="2135">
        <f t="shared" si="8"/>
        <v>0</v>
      </c>
      <c r="E543" s="2134"/>
      <c r="F543" s="2134"/>
      <c r="G543" s="2134"/>
      <c r="H543" s="2134"/>
      <c r="I543" s="2134"/>
      <c r="J543" s="2134"/>
      <c r="K543" s="3231"/>
      <c r="L543" s="2219"/>
    </row>
    <row r="544" spans="1:12" ht="15.75" x14ac:dyDescent="0.2">
      <c r="A544" s="2132"/>
      <c r="B544" s="2133"/>
      <c r="C544" s="2134"/>
      <c r="D544" s="2135">
        <f t="shared" si="8"/>
        <v>0</v>
      </c>
      <c r="E544" s="2134"/>
      <c r="F544" s="2134"/>
      <c r="G544" s="2134"/>
      <c r="H544" s="2134"/>
      <c r="I544" s="2134"/>
      <c r="J544" s="2134"/>
      <c r="K544" s="3231"/>
      <c r="L544" s="2219"/>
    </row>
    <row r="545" spans="1:12" ht="15.75" x14ac:dyDescent="0.2">
      <c r="A545" s="2132"/>
      <c r="B545" s="2133"/>
      <c r="C545" s="2134"/>
      <c r="D545" s="2135">
        <f t="shared" si="8"/>
        <v>0</v>
      </c>
      <c r="E545" s="2134"/>
      <c r="F545" s="2134"/>
      <c r="G545" s="2134"/>
      <c r="H545" s="2134"/>
      <c r="I545" s="2134"/>
      <c r="J545" s="2134"/>
      <c r="K545" s="3231"/>
      <c r="L545" s="2219"/>
    </row>
    <row r="546" spans="1:12" ht="15.75" x14ac:dyDescent="0.2">
      <c r="A546" s="2132"/>
      <c r="B546" s="2133"/>
      <c r="C546" s="2134"/>
      <c r="D546" s="2135">
        <f t="shared" si="8"/>
        <v>0</v>
      </c>
      <c r="E546" s="2134"/>
      <c r="F546" s="2134"/>
      <c r="G546" s="2134"/>
      <c r="H546" s="2134"/>
      <c r="I546" s="2134"/>
      <c r="J546" s="2134"/>
      <c r="K546" s="3231"/>
      <c r="L546" s="2219"/>
    </row>
    <row r="547" spans="1:12" ht="15.75" x14ac:dyDescent="0.2">
      <c r="A547" s="2132"/>
      <c r="B547" s="2133"/>
      <c r="C547" s="2134"/>
      <c r="D547" s="2135">
        <f t="shared" si="8"/>
        <v>0</v>
      </c>
      <c r="E547" s="2134"/>
      <c r="F547" s="2134"/>
      <c r="G547" s="2134"/>
      <c r="H547" s="2134"/>
      <c r="I547" s="2134"/>
      <c r="J547" s="2134"/>
      <c r="K547" s="3231"/>
      <c r="L547" s="2219"/>
    </row>
    <row r="548" spans="1:12" ht="15.75" x14ac:dyDescent="0.2">
      <c r="A548" s="2132"/>
      <c r="B548" s="2133"/>
      <c r="C548" s="2134"/>
      <c r="D548" s="2135">
        <f t="shared" si="8"/>
        <v>0</v>
      </c>
      <c r="E548" s="2134"/>
      <c r="F548" s="2134"/>
      <c r="G548" s="2134"/>
      <c r="H548" s="2134"/>
      <c r="I548" s="2134"/>
      <c r="J548" s="2134"/>
      <c r="K548" s="3231"/>
      <c r="L548" s="2219"/>
    </row>
    <row r="549" spans="1:12" ht="15.75" x14ac:dyDescent="0.2">
      <c r="A549" s="2132"/>
      <c r="B549" s="2133"/>
      <c r="C549" s="2134"/>
      <c r="D549" s="2135">
        <f t="shared" si="8"/>
        <v>0</v>
      </c>
      <c r="E549" s="2134"/>
      <c r="F549" s="2134"/>
      <c r="G549" s="2134"/>
      <c r="H549" s="2134"/>
      <c r="I549" s="2134"/>
      <c r="J549" s="2134"/>
      <c r="K549" s="3231"/>
      <c r="L549" s="2219"/>
    </row>
    <row r="550" spans="1:12" ht="15.75" x14ac:dyDescent="0.2">
      <c r="A550" s="2132"/>
      <c r="B550" s="2133"/>
      <c r="C550" s="2134"/>
      <c r="D550" s="2135">
        <f t="shared" si="8"/>
        <v>0</v>
      </c>
      <c r="E550" s="2134"/>
      <c r="F550" s="2134"/>
      <c r="G550" s="2134"/>
      <c r="H550" s="2134"/>
      <c r="I550" s="2134"/>
      <c r="J550" s="2134"/>
      <c r="K550" s="3231"/>
      <c r="L550" s="2219"/>
    </row>
    <row r="551" spans="1:12" ht="15.75" x14ac:dyDescent="0.2">
      <c r="A551" s="2132"/>
      <c r="B551" s="2133"/>
      <c r="C551" s="2134"/>
      <c r="D551" s="2135">
        <f t="shared" si="8"/>
        <v>0</v>
      </c>
      <c r="E551" s="2134"/>
      <c r="F551" s="2134"/>
      <c r="G551" s="2134"/>
      <c r="H551" s="2134"/>
      <c r="I551" s="2134"/>
      <c r="J551" s="2134"/>
      <c r="K551" s="3231"/>
      <c r="L551" s="2219"/>
    </row>
    <row r="552" spans="1:12" ht="15.75" x14ac:dyDescent="0.2">
      <c r="A552" s="2132"/>
      <c r="B552" s="2133"/>
      <c r="C552" s="2134"/>
      <c r="D552" s="2135">
        <f t="shared" si="8"/>
        <v>0</v>
      </c>
      <c r="E552" s="2134"/>
      <c r="F552" s="2134"/>
      <c r="G552" s="2134"/>
      <c r="H552" s="2134"/>
      <c r="I552" s="2134"/>
      <c r="J552" s="2134"/>
      <c r="K552" s="3231"/>
      <c r="L552" s="2219"/>
    </row>
    <row r="553" spans="1:12" ht="15.75" x14ac:dyDescent="0.2">
      <c r="A553" s="2132"/>
      <c r="B553" s="2133"/>
      <c r="C553" s="2134"/>
      <c r="D553" s="2135">
        <f t="shared" si="8"/>
        <v>0</v>
      </c>
      <c r="E553" s="2134"/>
      <c r="F553" s="2134"/>
      <c r="G553" s="2134"/>
      <c r="H553" s="2134"/>
      <c r="I553" s="2134"/>
      <c r="J553" s="2134"/>
      <c r="K553" s="3231"/>
      <c r="L553" s="2219"/>
    </row>
    <row r="554" spans="1:12" ht="15.75" x14ac:dyDescent="0.2">
      <c r="A554" s="2132"/>
      <c r="B554" s="2133"/>
      <c r="C554" s="2134"/>
      <c r="D554" s="2135">
        <f t="shared" si="8"/>
        <v>0</v>
      </c>
      <c r="E554" s="2134"/>
      <c r="F554" s="2134"/>
      <c r="G554" s="2134"/>
      <c r="H554" s="2134"/>
      <c r="I554" s="2134"/>
      <c r="J554" s="2134"/>
      <c r="K554" s="3231"/>
      <c r="L554" s="2219"/>
    </row>
    <row r="555" spans="1:12" ht="15.75" x14ac:dyDescent="0.2">
      <c r="A555" s="2132"/>
      <c r="B555" s="2133"/>
      <c r="C555" s="2134"/>
      <c r="D555" s="2135">
        <f t="shared" si="8"/>
        <v>0</v>
      </c>
      <c r="E555" s="2134"/>
      <c r="F555" s="2134"/>
      <c r="G555" s="2134"/>
      <c r="H555" s="2134"/>
      <c r="I555" s="2134"/>
      <c r="J555" s="2134"/>
      <c r="K555" s="3231"/>
      <c r="L555" s="2219"/>
    </row>
    <row r="556" spans="1:12" ht="15.75" x14ac:dyDescent="0.2">
      <c r="A556" s="2132"/>
      <c r="B556" s="2133"/>
      <c r="C556" s="2134"/>
      <c r="D556" s="2135">
        <f t="shared" si="8"/>
        <v>0</v>
      </c>
      <c r="E556" s="2134"/>
      <c r="F556" s="2134"/>
      <c r="G556" s="2134"/>
      <c r="H556" s="2134"/>
      <c r="I556" s="2134"/>
      <c r="J556" s="2134"/>
      <c r="K556" s="3231"/>
      <c r="L556" s="2219"/>
    </row>
    <row r="557" spans="1:12" ht="15.75" x14ac:dyDescent="0.2">
      <c r="A557" s="2132"/>
      <c r="B557" s="2133"/>
      <c r="C557" s="2134"/>
      <c r="D557" s="2135">
        <f t="shared" si="8"/>
        <v>0</v>
      </c>
      <c r="E557" s="2134"/>
      <c r="F557" s="2134"/>
      <c r="G557" s="2134"/>
      <c r="H557" s="2134"/>
      <c r="I557" s="2134"/>
      <c r="J557" s="2134"/>
      <c r="K557" s="3231"/>
      <c r="L557" s="2219"/>
    </row>
    <row r="558" spans="1:12" ht="15.75" x14ac:dyDescent="0.2">
      <c r="A558" s="2132"/>
      <c r="B558" s="2133"/>
      <c r="C558" s="2134"/>
      <c r="D558" s="2135">
        <f t="shared" si="8"/>
        <v>0</v>
      </c>
      <c r="E558" s="2134"/>
      <c r="F558" s="2134"/>
      <c r="G558" s="2134"/>
      <c r="H558" s="2134"/>
      <c r="I558" s="2134"/>
      <c r="J558" s="2134"/>
      <c r="K558" s="3231"/>
      <c r="L558" s="2219"/>
    </row>
    <row r="559" spans="1:12" ht="15.75" x14ac:dyDescent="0.2">
      <c r="A559" s="2132"/>
      <c r="B559" s="2133"/>
      <c r="C559" s="2134"/>
      <c r="D559" s="2135">
        <f t="shared" si="8"/>
        <v>0</v>
      </c>
      <c r="E559" s="2134"/>
      <c r="F559" s="2134"/>
      <c r="G559" s="2134"/>
      <c r="H559" s="2134"/>
      <c r="I559" s="2134"/>
      <c r="J559" s="2134"/>
      <c r="K559" s="3231"/>
      <c r="L559" s="2219"/>
    </row>
    <row r="560" spans="1:12" ht="15.75" x14ac:dyDescent="0.2">
      <c r="A560" s="2132"/>
      <c r="B560" s="2133"/>
      <c r="C560" s="2134"/>
      <c r="D560" s="2135">
        <f t="shared" si="8"/>
        <v>0</v>
      </c>
      <c r="E560" s="2134"/>
      <c r="F560" s="2134"/>
      <c r="G560" s="2134"/>
      <c r="H560" s="2134"/>
      <c r="I560" s="2134"/>
      <c r="J560" s="2134"/>
      <c r="K560" s="3231"/>
      <c r="L560" s="2219"/>
    </row>
    <row r="561" spans="1:12" ht="15.75" x14ac:dyDescent="0.2">
      <c r="A561" s="2132"/>
      <c r="B561" s="2133"/>
      <c r="C561" s="2134"/>
      <c r="D561" s="2135">
        <f t="shared" si="8"/>
        <v>0</v>
      </c>
      <c r="E561" s="2134"/>
      <c r="F561" s="2134"/>
      <c r="G561" s="2134"/>
      <c r="H561" s="2134"/>
      <c r="I561" s="2134"/>
      <c r="J561" s="2134"/>
      <c r="K561" s="3231"/>
      <c r="L561" s="2219"/>
    </row>
    <row r="562" spans="1:12" ht="15.75" x14ac:dyDescent="0.2">
      <c r="A562" s="2132"/>
      <c r="B562" s="2133"/>
      <c r="C562" s="2134"/>
      <c r="D562" s="2135">
        <f t="shared" si="8"/>
        <v>0</v>
      </c>
      <c r="E562" s="2134"/>
      <c r="F562" s="2134"/>
      <c r="G562" s="2134"/>
      <c r="H562" s="2134"/>
      <c r="I562" s="2134"/>
      <c r="J562" s="2134"/>
      <c r="K562" s="3231"/>
      <c r="L562" s="2219"/>
    </row>
    <row r="563" spans="1:12" ht="15.75" x14ac:dyDescent="0.2">
      <c r="A563" s="2132"/>
      <c r="B563" s="2133"/>
      <c r="C563" s="2134"/>
      <c r="D563" s="2135">
        <f t="shared" si="8"/>
        <v>0</v>
      </c>
      <c r="E563" s="2134"/>
      <c r="F563" s="2134"/>
      <c r="G563" s="2134"/>
      <c r="H563" s="2134"/>
      <c r="I563" s="2134"/>
      <c r="J563" s="2134"/>
      <c r="K563" s="3231"/>
      <c r="L563" s="2219"/>
    </row>
    <row r="564" spans="1:12" ht="15.75" x14ac:dyDescent="0.2">
      <c r="A564" s="2132"/>
      <c r="B564" s="2133"/>
      <c r="C564" s="2134"/>
      <c r="D564" s="2135">
        <f t="shared" si="8"/>
        <v>0</v>
      </c>
      <c r="E564" s="2134"/>
      <c r="F564" s="2134"/>
      <c r="G564" s="2134"/>
      <c r="H564" s="2134"/>
      <c r="I564" s="2134"/>
      <c r="J564" s="2134"/>
      <c r="K564" s="3231"/>
      <c r="L564" s="2219"/>
    </row>
    <row r="565" spans="1:12" ht="15.75" x14ac:dyDescent="0.2">
      <c r="A565" s="2132"/>
      <c r="B565" s="2133"/>
      <c r="C565" s="2134"/>
      <c r="D565" s="2135">
        <f t="shared" si="8"/>
        <v>0</v>
      </c>
      <c r="E565" s="2134"/>
      <c r="F565" s="2134"/>
      <c r="G565" s="2134"/>
      <c r="H565" s="2134"/>
      <c r="I565" s="2134"/>
      <c r="J565" s="2134"/>
      <c r="K565" s="3231"/>
      <c r="L565" s="2219"/>
    </row>
    <row r="566" spans="1:12" ht="15.75" x14ac:dyDescent="0.2">
      <c r="A566" s="2132"/>
      <c r="B566" s="2133"/>
      <c r="C566" s="2134"/>
      <c r="D566" s="2135">
        <f t="shared" si="8"/>
        <v>0</v>
      </c>
      <c r="E566" s="2134"/>
      <c r="F566" s="2134"/>
      <c r="G566" s="2134"/>
      <c r="H566" s="2134"/>
      <c r="I566" s="2134"/>
      <c r="J566" s="2134"/>
      <c r="K566" s="3231"/>
      <c r="L566" s="2219"/>
    </row>
    <row r="567" spans="1:12" ht="15.75" x14ac:dyDescent="0.2">
      <c r="A567" s="2132"/>
      <c r="B567" s="2133"/>
      <c r="C567" s="2134"/>
      <c r="D567" s="2135">
        <f t="shared" si="8"/>
        <v>0</v>
      </c>
      <c r="E567" s="2134"/>
      <c r="F567" s="2134"/>
      <c r="G567" s="2134"/>
      <c r="H567" s="2134"/>
      <c r="I567" s="2134"/>
      <c r="J567" s="2134"/>
      <c r="K567" s="3231"/>
      <c r="L567" s="2219"/>
    </row>
    <row r="568" spans="1:12" ht="15.75" x14ac:dyDescent="0.2">
      <c r="A568" s="2132"/>
      <c r="B568" s="2133"/>
      <c r="C568" s="2134"/>
      <c r="D568" s="2135">
        <f t="shared" si="8"/>
        <v>0</v>
      </c>
      <c r="E568" s="2134"/>
      <c r="F568" s="2134"/>
      <c r="G568" s="2134"/>
      <c r="H568" s="2134"/>
      <c r="I568" s="2134"/>
      <c r="J568" s="2134"/>
      <c r="K568" s="3231"/>
      <c r="L568" s="2219"/>
    </row>
    <row r="569" spans="1:12" ht="15.75" x14ac:dyDescent="0.2">
      <c r="A569" s="2132"/>
      <c r="B569" s="2133"/>
      <c r="C569" s="2134"/>
      <c r="D569" s="2135">
        <f t="shared" si="8"/>
        <v>0</v>
      </c>
      <c r="E569" s="2134"/>
      <c r="F569" s="2134"/>
      <c r="G569" s="2134"/>
      <c r="H569" s="2134"/>
      <c r="I569" s="2134"/>
      <c r="J569" s="2134"/>
      <c r="K569" s="3231"/>
      <c r="L569" s="2219"/>
    </row>
    <row r="570" spans="1:12" ht="15.75" x14ac:dyDescent="0.2">
      <c r="A570" s="2132"/>
      <c r="B570" s="2133"/>
      <c r="C570" s="2134"/>
      <c r="D570" s="2135">
        <f t="shared" si="8"/>
        <v>0</v>
      </c>
      <c r="E570" s="2134"/>
      <c r="F570" s="2134"/>
      <c r="G570" s="2134"/>
      <c r="H570" s="2134"/>
      <c r="I570" s="2134"/>
      <c r="J570" s="2134"/>
      <c r="K570" s="3231"/>
      <c r="L570" s="2219"/>
    </row>
    <row r="571" spans="1:12" ht="15.75" x14ac:dyDescent="0.2">
      <c r="A571" s="2132"/>
      <c r="B571" s="2133"/>
      <c r="C571" s="2134"/>
      <c r="D571" s="2135">
        <f t="shared" si="8"/>
        <v>0</v>
      </c>
      <c r="E571" s="2134"/>
      <c r="F571" s="2134"/>
      <c r="G571" s="2134"/>
      <c r="H571" s="2134"/>
      <c r="I571" s="2134"/>
      <c r="J571" s="2134"/>
      <c r="K571" s="3231"/>
      <c r="L571" s="2219"/>
    </row>
    <row r="572" spans="1:12" ht="15.75" x14ac:dyDescent="0.2">
      <c r="A572" s="2132"/>
      <c r="B572" s="2133"/>
      <c r="C572" s="2134"/>
      <c r="D572" s="2135">
        <f t="shared" si="8"/>
        <v>0</v>
      </c>
      <c r="E572" s="2134"/>
      <c r="F572" s="2134"/>
      <c r="G572" s="2134"/>
      <c r="H572" s="2134"/>
      <c r="I572" s="2134"/>
      <c r="J572" s="2134"/>
      <c r="K572" s="3231"/>
      <c r="L572" s="2219"/>
    </row>
    <row r="573" spans="1:12" ht="15.75" x14ac:dyDescent="0.2">
      <c r="A573" s="2132"/>
      <c r="B573" s="2133"/>
      <c r="C573" s="2134"/>
      <c r="D573" s="2135">
        <f t="shared" si="8"/>
        <v>0</v>
      </c>
      <c r="E573" s="2134"/>
      <c r="F573" s="2134"/>
      <c r="G573" s="2134"/>
      <c r="H573" s="2134"/>
      <c r="I573" s="2134"/>
      <c r="J573" s="2134"/>
      <c r="K573" s="3231"/>
      <c r="L573" s="2219"/>
    </row>
    <row r="574" spans="1:12" ht="15.75" x14ac:dyDescent="0.2">
      <c r="A574" s="2132"/>
      <c r="B574" s="2133"/>
      <c r="C574" s="2134"/>
      <c r="D574" s="2135">
        <f t="shared" si="8"/>
        <v>0</v>
      </c>
      <c r="E574" s="2134"/>
      <c r="F574" s="2134"/>
      <c r="G574" s="2134"/>
      <c r="H574" s="2134"/>
      <c r="I574" s="2134"/>
      <c r="J574" s="2134"/>
      <c r="K574" s="3231"/>
      <c r="L574" s="2219"/>
    </row>
    <row r="575" spans="1:12" ht="15.75" x14ac:dyDescent="0.2">
      <c r="A575" s="2132"/>
      <c r="B575" s="2133"/>
      <c r="C575" s="2134"/>
      <c r="D575" s="2135">
        <f t="shared" si="8"/>
        <v>0</v>
      </c>
      <c r="E575" s="2134"/>
      <c r="F575" s="2134"/>
      <c r="G575" s="2134"/>
      <c r="H575" s="2134"/>
      <c r="I575" s="2134"/>
      <c r="J575" s="2134"/>
      <c r="K575" s="3231"/>
      <c r="L575" s="2219"/>
    </row>
    <row r="576" spans="1:12" ht="15.75" x14ac:dyDescent="0.2">
      <c r="A576" s="2132"/>
      <c r="B576" s="2133"/>
      <c r="C576" s="2134"/>
      <c r="D576" s="2135">
        <f t="shared" si="8"/>
        <v>0</v>
      </c>
      <c r="E576" s="2134"/>
      <c r="F576" s="2134"/>
      <c r="G576" s="2134"/>
      <c r="H576" s="2134"/>
      <c r="I576" s="2134"/>
      <c r="J576" s="2134"/>
      <c r="K576" s="3231"/>
      <c r="L576" s="2219"/>
    </row>
    <row r="577" spans="1:12" ht="15.75" x14ac:dyDescent="0.2">
      <c r="A577" s="2132"/>
      <c r="B577" s="2133"/>
      <c r="C577" s="2134"/>
      <c r="D577" s="2135">
        <f t="shared" si="8"/>
        <v>0</v>
      </c>
      <c r="E577" s="2134"/>
      <c r="F577" s="2134"/>
      <c r="G577" s="2134"/>
      <c r="H577" s="2134"/>
      <c r="I577" s="2134"/>
      <c r="J577" s="2134"/>
      <c r="K577" s="3231"/>
      <c r="L577" s="2219"/>
    </row>
    <row r="578" spans="1:12" ht="15.75" x14ac:dyDescent="0.2">
      <c r="A578" s="2132"/>
      <c r="B578" s="2133"/>
      <c r="C578" s="2134"/>
      <c r="D578" s="2135">
        <f t="shared" si="8"/>
        <v>0</v>
      </c>
      <c r="E578" s="2134"/>
      <c r="F578" s="2134"/>
      <c r="G578" s="2134"/>
      <c r="H578" s="2134"/>
      <c r="I578" s="2134"/>
      <c r="J578" s="2134"/>
      <c r="K578" s="3231"/>
      <c r="L578" s="2219"/>
    </row>
    <row r="579" spans="1:12" ht="15.75" x14ac:dyDescent="0.2">
      <c r="A579" s="2132"/>
      <c r="B579" s="2133"/>
      <c r="C579" s="2134"/>
      <c r="D579" s="2135">
        <f t="shared" si="8"/>
        <v>0</v>
      </c>
      <c r="E579" s="2134"/>
      <c r="F579" s="2134"/>
      <c r="G579" s="2134"/>
      <c r="H579" s="2134"/>
      <c r="I579" s="2134"/>
      <c r="J579" s="2134"/>
      <c r="K579" s="3231"/>
      <c r="L579" s="2219"/>
    </row>
    <row r="580" spans="1:12" ht="15.75" x14ac:dyDescent="0.2">
      <c r="A580" s="2132"/>
      <c r="B580" s="2133"/>
      <c r="C580" s="2134"/>
      <c r="D580" s="2135">
        <f t="shared" si="8"/>
        <v>0</v>
      </c>
      <c r="E580" s="2134"/>
      <c r="F580" s="2134"/>
      <c r="G580" s="2134"/>
      <c r="H580" s="2134"/>
      <c r="I580" s="2134"/>
      <c r="J580" s="2134"/>
      <c r="K580" s="3231"/>
      <c r="L580" s="2219"/>
    </row>
    <row r="581" spans="1:12" ht="15.75" x14ac:dyDescent="0.2">
      <c r="A581" s="2132"/>
      <c r="B581" s="2133"/>
      <c r="C581" s="2134"/>
      <c r="D581" s="2135">
        <f t="shared" si="8"/>
        <v>0</v>
      </c>
      <c r="E581" s="2134"/>
      <c r="F581" s="2134"/>
      <c r="G581" s="2134"/>
      <c r="H581" s="2134"/>
      <c r="I581" s="2134"/>
      <c r="J581" s="2134"/>
      <c r="K581" s="3231"/>
      <c r="L581" s="2219"/>
    </row>
    <row r="582" spans="1:12" ht="15.75" x14ac:dyDescent="0.2">
      <c r="A582" s="2132"/>
      <c r="B582" s="2133"/>
      <c r="C582" s="2134"/>
      <c r="D582" s="2135">
        <f t="shared" si="8"/>
        <v>0</v>
      </c>
      <c r="E582" s="2134"/>
      <c r="F582" s="2134"/>
      <c r="G582" s="2134"/>
      <c r="H582" s="2134"/>
      <c r="I582" s="2134"/>
      <c r="J582" s="2134"/>
      <c r="K582" s="3231"/>
      <c r="L582" s="2219"/>
    </row>
    <row r="583" spans="1:12" ht="15.75" x14ac:dyDescent="0.2">
      <c r="A583" s="2132"/>
      <c r="B583" s="2133"/>
      <c r="C583" s="2134"/>
      <c r="D583" s="2135">
        <f t="shared" si="8"/>
        <v>0</v>
      </c>
      <c r="E583" s="2134"/>
      <c r="F583" s="2134"/>
      <c r="G583" s="2134"/>
      <c r="H583" s="2134"/>
      <c r="I583" s="2134"/>
      <c r="J583" s="2134"/>
      <c r="K583" s="3231"/>
      <c r="L583" s="2219"/>
    </row>
    <row r="584" spans="1:12" ht="15.75" x14ac:dyDescent="0.2">
      <c r="A584" s="2132"/>
      <c r="B584" s="2133"/>
      <c r="C584" s="2134"/>
      <c r="D584" s="2135">
        <f t="shared" si="8"/>
        <v>0</v>
      </c>
      <c r="E584" s="2134"/>
      <c r="F584" s="2134"/>
      <c r="G584" s="2134"/>
      <c r="H584" s="2134"/>
      <c r="I584" s="2134"/>
      <c r="J584" s="2134"/>
      <c r="K584" s="3231"/>
      <c r="L584" s="2219"/>
    </row>
    <row r="585" spans="1:12" ht="15.75" x14ac:dyDescent="0.2">
      <c r="A585" s="2132"/>
      <c r="B585" s="2133"/>
      <c r="C585" s="2134"/>
      <c r="D585" s="2135">
        <f t="shared" si="8"/>
        <v>0</v>
      </c>
      <c r="E585" s="2134"/>
      <c r="F585" s="2134"/>
      <c r="G585" s="2134"/>
      <c r="H585" s="2134"/>
      <c r="I585" s="2134"/>
      <c r="J585" s="2134"/>
      <c r="K585" s="3231"/>
      <c r="L585" s="2219"/>
    </row>
    <row r="586" spans="1:12" ht="15.75" x14ac:dyDescent="0.2">
      <c r="A586" s="2132"/>
      <c r="B586" s="2133"/>
      <c r="C586" s="2134"/>
      <c r="D586" s="2135">
        <f t="shared" si="8"/>
        <v>0</v>
      </c>
      <c r="E586" s="2134"/>
      <c r="F586" s="2134"/>
      <c r="G586" s="2134"/>
      <c r="H586" s="2134"/>
      <c r="I586" s="2134"/>
      <c r="J586" s="2134"/>
      <c r="K586" s="3231"/>
      <c r="L586" s="2219"/>
    </row>
    <row r="587" spans="1:12" ht="15.75" x14ac:dyDescent="0.2">
      <c r="A587" s="2132"/>
      <c r="B587" s="2133"/>
      <c r="C587" s="2134"/>
      <c r="D587" s="2135">
        <f t="shared" si="8"/>
        <v>0</v>
      </c>
      <c r="E587" s="2134"/>
      <c r="F587" s="2134"/>
      <c r="G587" s="2134"/>
      <c r="H587" s="2134"/>
      <c r="I587" s="2134"/>
      <c r="J587" s="2134"/>
      <c r="K587" s="3231"/>
      <c r="L587" s="2219"/>
    </row>
    <row r="588" spans="1:12" ht="15.75" x14ac:dyDescent="0.2">
      <c r="A588" s="2132"/>
      <c r="B588" s="2133"/>
      <c r="C588" s="2134"/>
      <c r="D588" s="2135">
        <f t="shared" si="8"/>
        <v>0</v>
      </c>
      <c r="E588" s="2134"/>
      <c r="F588" s="2134"/>
      <c r="G588" s="2134"/>
      <c r="H588" s="2134"/>
      <c r="I588" s="2134"/>
      <c r="J588" s="2134"/>
      <c r="K588" s="3231"/>
      <c r="L588" s="2219"/>
    </row>
    <row r="589" spans="1:12" ht="15.75" x14ac:dyDescent="0.2">
      <c r="A589" s="2132"/>
      <c r="B589" s="2133"/>
      <c r="C589" s="2134"/>
      <c r="D589" s="2135">
        <f t="shared" si="8"/>
        <v>0</v>
      </c>
      <c r="E589" s="2134"/>
      <c r="F589" s="2134"/>
      <c r="G589" s="2134"/>
      <c r="H589" s="2134"/>
      <c r="I589" s="2134"/>
      <c r="J589" s="2134"/>
      <c r="K589" s="3231"/>
      <c r="L589" s="2219"/>
    </row>
    <row r="590" spans="1:12" ht="15.75" x14ac:dyDescent="0.2">
      <c r="A590" s="2132"/>
      <c r="B590" s="2133"/>
      <c r="C590" s="2134"/>
      <c r="D590" s="2135">
        <f t="shared" ref="D590:D653" si="9">+C590*(100-E590)/100</f>
        <v>0</v>
      </c>
      <c r="E590" s="2134"/>
      <c r="F590" s="2134"/>
      <c r="G590" s="2134"/>
      <c r="H590" s="2134"/>
      <c r="I590" s="2134"/>
      <c r="J590" s="2134"/>
      <c r="K590" s="3231"/>
      <c r="L590" s="2219"/>
    </row>
    <row r="591" spans="1:12" ht="15.75" x14ac:dyDescent="0.2">
      <c r="A591" s="2132"/>
      <c r="B591" s="2133"/>
      <c r="C591" s="2134"/>
      <c r="D591" s="2135">
        <f t="shared" si="9"/>
        <v>0</v>
      </c>
      <c r="E591" s="2134"/>
      <c r="F591" s="2134"/>
      <c r="G591" s="2134"/>
      <c r="H591" s="2134"/>
      <c r="I591" s="2134"/>
      <c r="J591" s="2134"/>
      <c r="K591" s="3231"/>
      <c r="L591" s="2219"/>
    </row>
    <row r="592" spans="1:12" ht="15.75" x14ac:dyDescent="0.2">
      <c r="A592" s="2132"/>
      <c r="B592" s="2133"/>
      <c r="C592" s="2134"/>
      <c r="D592" s="2135">
        <f t="shared" si="9"/>
        <v>0</v>
      </c>
      <c r="E592" s="2134"/>
      <c r="F592" s="2134"/>
      <c r="G592" s="2134"/>
      <c r="H592" s="2134"/>
      <c r="I592" s="2134"/>
      <c r="J592" s="2134"/>
      <c r="K592" s="3231"/>
      <c r="L592" s="2219"/>
    </row>
    <row r="593" spans="1:12" ht="15.75" x14ac:dyDescent="0.2">
      <c r="A593" s="2132"/>
      <c r="B593" s="2133"/>
      <c r="C593" s="2134"/>
      <c r="D593" s="2135">
        <f t="shared" si="9"/>
        <v>0</v>
      </c>
      <c r="E593" s="2134"/>
      <c r="F593" s="2134"/>
      <c r="G593" s="2134"/>
      <c r="H593" s="2134"/>
      <c r="I593" s="2134"/>
      <c r="J593" s="2134"/>
      <c r="K593" s="3231"/>
      <c r="L593" s="2219"/>
    </row>
    <row r="594" spans="1:12" ht="15.75" x14ac:dyDescent="0.2">
      <c r="A594" s="2132"/>
      <c r="B594" s="2133"/>
      <c r="C594" s="2134"/>
      <c r="D594" s="2135">
        <f t="shared" si="9"/>
        <v>0</v>
      </c>
      <c r="E594" s="2134"/>
      <c r="F594" s="2134"/>
      <c r="G594" s="2134"/>
      <c r="H594" s="2134"/>
      <c r="I594" s="2134"/>
      <c r="J594" s="2134"/>
      <c r="K594" s="3231"/>
      <c r="L594" s="2219"/>
    </row>
    <row r="595" spans="1:12" ht="15.75" x14ac:dyDescent="0.2">
      <c r="A595" s="2132"/>
      <c r="B595" s="2133"/>
      <c r="C595" s="2134"/>
      <c r="D595" s="2135">
        <f t="shared" si="9"/>
        <v>0</v>
      </c>
      <c r="E595" s="2134"/>
      <c r="F595" s="2134"/>
      <c r="G595" s="2134"/>
      <c r="H595" s="2134"/>
      <c r="I595" s="2134"/>
      <c r="J595" s="2134"/>
      <c r="K595" s="3231"/>
      <c r="L595" s="2219"/>
    </row>
    <row r="596" spans="1:12" ht="15.75" x14ac:dyDescent="0.2">
      <c r="A596" s="2132"/>
      <c r="B596" s="2133"/>
      <c r="C596" s="2134"/>
      <c r="D596" s="2135">
        <f t="shared" si="9"/>
        <v>0</v>
      </c>
      <c r="E596" s="2134"/>
      <c r="F596" s="2134"/>
      <c r="G596" s="2134"/>
      <c r="H596" s="2134"/>
      <c r="I596" s="2134"/>
      <c r="J596" s="2134"/>
      <c r="K596" s="3231"/>
      <c r="L596" s="2219"/>
    </row>
    <row r="597" spans="1:12" ht="15.75" x14ac:dyDescent="0.2">
      <c r="A597" s="2132"/>
      <c r="B597" s="2133"/>
      <c r="C597" s="2134"/>
      <c r="D597" s="2135">
        <f t="shared" si="9"/>
        <v>0</v>
      </c>
      <c r="E597" s="2134"/>
      <c r="F597" s="2134"/>
      <c r="G597" s="2134"/>
      <c r="H597" s="2134"/>
      <c r="I597" s="2134"/>
      <c r="J597" s="2134"/>
      <c r="K597" s="3231"/>
      <c r="L597" s="2219"/>
    </row>
    <row r="598" spans="1:12" ht="15.75" x14ac:dyDescent="0.2">
      <c r="A598" s="2132"/>
      <c r="B598" s="2133"/>
      <c r="C598" s="2134"/>
      <c r="D598" s="2135">
        <f t="shared" si="9"/>
        <v>0</v>
      </c>
      <c r="E598" s="2134"/>
      <c r="F598" s="2134"/>
      <c r="G598" s="2134"/>
      <c r="H598" s="2134"/>
      <c r="I598" s="2134"/>
      <c r="J598" s="2134"/>
      <c r="K598" s="3231"/>
      <c r="L598" s="2219"/>
    </row>
    <row r="599" spans="1:12" ht="15.75" x14ac:dyDescent="0.2">
      <c r="A599" s="2132"/>
      <c r="B599" s="2133"/>
      <c r="C599" s="2134"/>
      <c r="D599" s="2135">
        <f t="shared" si="9"/>
        <v>0</v>
      </c>
      <c r="E599" s="2134"/>
      <c r="F599" s="2134"/>
      <c r="G599" s="2134"/>
      <c r="H599" s="2134"/>
      <c r="I599" s="2134"/>
      <c r="J599" s="2134"/>
      <c r="K599" s="3231"/>
      <c r="L599" s="2219"/>
    </row>
    <row r="600" spans="1:12" ht="15.75" x14ac:dyDescent="0.2">
      <c r="A600" s="2132"/>
      <c r="B600" s="2133"/>
      <c r="C600" s="2134"/>
      <c r="D600" s="2135">
        <f t="shared" si="9"/>
        <v>0</v>
      </c>
      <c r="E600" s="2134"/>
      <c r="F600" s="2134"/>
      <c r="G600" s="2134"/>
      <c r="H600" s="2134"/>
      <c r="I600" s="2134"/>
      <c r="J600" s="2134"/>
      <c r="K600" s="3231"/>
      <c r="L600" s="2219"/>
    </row>
    <row r="601" spans="1:12" ht="15.75" x14ac:dyDescent="0.2">
      <c r="A601" s="2132"/>
      <c r="B601" s="2133"/>
      <c r="C601" s="2134"/>
      <c r="D601" s="2135">
        <f t="shared" si="9"/>
        <v>0</v>
      </c>
      <c r="E601" s="2134"/>
      <c r="F601" s="2134"/>
      <c r="G601" s="2134"/>
      <c r="H601" s="2134"/>
      <c r="I601" s="2134"/>
      <c r="J601" s="2134"/>
      <c r="K601" s="3231"/>
      <c r="L601" s="2219"/>
    </row>
    <row r="602" spans="1:12" ht="15.75" x14ac:dyDescent="0.2">
      <c r="A602" s="2132"/>
      <c r="B602" s="2133"/>
      <c r="C602" s="2134"/>
      <c r="D602" s="2135">
        <f t="shared" si="9"/>
        <v>0</v>
      </c>
      <c r="E602" s="2134"/>
      <c r="F602" s="2134"/>
      <c r="G602" s="2134"/>
      <c r="H602" s="2134"/>
      <c r="I602" s="2134"/>
      <c r="J602" s="2134"/>
      <c r="K602" s="3231"/>
      <c r="L602" s="2219"/>
    </row>
    <row r="603" spans="1:12" ht="15.75" x14ac:dyDescent="0.2">
      <c r="A603" s="2132"/>
      <c r="B603" s="2133"/>
      <c r="C603" s="2134"/>
      <c r="D603" s="2135">
        <f t="shared" si="9"/>
        <v>0</v>
      </c>
      <c r="E603" s="2134"/>
      <c r="F603" s="2134"/>
      <c r="G603" s="2134"/>
      <c r="H603" s="2134"/>
      <c r="I603" s="2134"/>
      <c r="J603" s="2134"/>
      <c r="K603" s="3231"/>
      <c r="L603" s="2219"/>
    </row>
    <row r="604" spans="1:12" ht="15.75" x14ac:dyDescent="0.2">
      <c r="A604" s="2132"/>
      <c r="B604" s="2133"/>
      <c r="C604" s="2134"/>
      <c r="D604" s="2135">
        <f t="shared" si="9"/>
        <v>0</v>
      </c>
      <c r="E604" s="2134"/>
      <c r="F604" s="2134"/>
      <c r="G604" s="2134"/>
      <c r="H604" s="2134"/>
      <c r="I604" s="2134"/>
      <c r="J604" s="2134"/>
      <c r="K604" s="3231"/>
      <c r="L604" s="2219"/>
    </row>
    <row r="605" spans="1:12" ht="15.75" x14ac:dyDescent="0.2">
      <c r="A605" s="2132"/>
      <c r="B605" s="2133"/>
      <c r="C605" s="2134"/>
      <c r="D605" s="2135">
        <f t="shared" si="9"/>
        <v>0</v>
      </c>
      <c r="E605" s="2134"/>
      <c r="F605" s="2134"/>
      <c r="G605" s="2134"/>
      <c r="H605" s="2134"/>
      <c r="I605" s="2134"/>
      <c r="J605" s="2134"/>
      <c r="K605" s="3231"/>
      <c r="L605" s="2219"/>
    </row>
    <row r="606" spans="1:12" ht="15.75" x14ac:dyDescent="0.2">
      <c r="A606" s="2132"/>
      <c r="B606" s="2133"/>
      <c r="C606" s="2134"/>
      <c r="D606" s="2135">
        <f t="shared" si="9"/>
        <v>0</v>
      </c>
      <c r="E606" s="2134"/>
      <c r="F606" s="2134"/>
      <c r="G606" s="2134"/>
      <c r="H606" s="2134"/>
      <c r="I606" s="2134"/>
      <c r="J606" s="2134"/>
      <c r="K606" s="3231"/>
      <c r="L606" s="2219"/>
    </row>
    <row r="607" spans="1:12" ht="15.75" x14ac:dyDescent="0.2">
      <c r="A607" s="2132"/>
      <c r="B607" s="2133"/>
      <c r="C607" s="2134"/>
      <c r="D607" s="2135">
        <f t="shared" si="9"/>
        <v>0</v>
      </c>
      <c r="E607" s="2134"/>
      <c r="F607" s="2134"/>
      <c r="G607" s="2134"/>
      <c r="H607" s="2134"/>
      <c r="I607" s="2134"/>
      <c r="J607" s="2134"/>
      <c r="K607" s="3231"/>
      <c r="L607" s="2219"/>
    </row>
    <row r="608" spans="1:12" ht="15.75" x14ac:dyDescent="0.2">
      <c r="A608" s="2132"/>
      <c r="B608" s="2133"/>
      <c r="C608" s="2134"/>
      <c r="D608" s="2135">
        <f t="shared" si="9"/>
        <v>0</v>
      </c>
      <c r="E608" s="2134"/>
      <c r="F608" s="2134"/>
      <c r="G608" s="2134"/>
      <c r="H608" s="2134"/>
      <c r="I608" s="2134"/>
      <c r="J608" s="2134"/>
      <c r="K608" s="3231"/>
      <c r="L608" s="2219"/>
    </row>
    <row r="609" spans="1:12" ht="15.75" x14ac:dyDescent="0.2">
      <c r="A609" s="2132"/>
      <c r="B609" s="2133"/>
      <c r="C609" s="2134"/>
      <c r="D609" s="2135">
        <f t="shared" si="9"/>
        <v>0</v>
      </c>
      <c r="E609" s="2134"/>
      <c r="F609" s="2134"/>
      <c r="G609" s="2134"/>
      <c r="H609" s="2134"/>
      <c r="I609" s="2134"/>
      <c r="J609" s="2134"/>
      <c r="K609" s="3231"/>
      <c r="L609" s="2219"/>
    </row>
    <row r="610" spans="1:12" ht="15.75" x14ac:dyDescent="0.2">
      <c r="A610" s="2132"/>
      <c r="B610" s="2133"/>
      <c r="C610" s="2134"/>
      <c r="D610" s="2135">
        <f t="shared" si="9"/>
        <v>0</v>
      </c>
      <c r="E610" s="2134"/>
      <c r="F610" s="2134"/>
      <c r="G610" s="2134"/>
      <c r="H610" s="2134"/>
      <c r="I610" s="2134"/>
      <c r="J610" s="2134"/>
      <c r="K610" s="3231"/>
      <c r="L610" s="2219"/>
    </row>
    <row r="611" spans="1:12" ht="15.75" x14ac:dyDescent="0.2">
      <c r="A611" s="2132"/>
      <c r="B611" s="2133"/>
      <c r="C611" s="2134"/>
      <c r="D611" s="2135">
        <f t="shared" si="9"/>
        <v>0</v>
      </c>
      <c r="E611" s="2134"/>
      <c r="F611" s="2134"/>
      <c r="G611" s="2134"/>
      <c r="H611" s="2134"/>
      <c r="I611" s="2134"/>
      <c r="J611" s="2134"/>
      <c r="K611" s="3231"/>
      <c r="L611" s="2219"/>
    </row>
    <row r="612" spans="1:12" ht="15.75" x14ac:dyDescent="0.2">
      <c r="A612" s="2132"/>
      <c r="B612" s="2133"/>
      <c r="C612" s="2134"/>
      <c r="D612" s="2135">
        <f t="shared" si="9"/>
        <v>0</v>
      </c>
      <c r="E612" s="2134"/>
      <c r="F612" s="2134"/>
      <c r="G612" s="2134"/>
      <c r="H612" s="2134"/>
      <c r="I612" s="2134"/>
      <c r="J612" s="2134"/>
      <c r="K612" s="3231"/>
      <c r="L612" s="2219"/>
    </row>
    <row r="613" spans="1:12" ht="15.75" x14ac:dyDescent="0.2">
      <c r="A613" s="2132"/>
      <c r="B613" s="2133"/>
      <c r="C613" s="2134"/>
      <c r="D613" s="2135">
        <f t="shared" si="9"/>
        <v>0</v>
      </c>
      <c r="E613" s="2134"/>
      <c r="F613" s="2134"/>
      <c r="G613" s="2134"/>
      <c r="H613" s="2134"/>
      <c r="I613" s="2134"/>
      <c r="J613" s="2134"/>
      <c r="K613" s="3231"/>
      <c r="L613" s="2219"/>
    </row>
    <row r="614" spans="1:12" ht="15.75" x14ac:dyDescent="0.2">
      <c r="A614" s="2132"/>
      <c r="B614" s="2133"/>
      <c r="C614" s="2134"/>
      <c r="D614" s="2135">
        <f t="shared" si="9"/>
        <v>0</v>
      </c>
      <c r="E614" s="2134"/>
      <c r="F614" s="2134"/>
      <c r="G614" s="2134"/>
      <c r="H614" s="2134"/>
      <c r="I614" s="2134"/>
      <c r="J614" s="2134"/>
      <c r="K614" s="3231"/>
      <c r="L614" s="2219"/>
    </row>
    <row r="615" spans="1:12" ht="15.75" x14ac:dyDescent="0.2">
      <c r="A615" s="2132"/>
      <c r="B615" s="2133"/>
      <c r="C615" s="2134"/>
      <c r="D615" s="2135">
        <f t="shared" si="9"/>
        <v>0</v>
      </c>
      <c r="E615" s="2134"/>
      <c r="F615" s="2134"/>
      <c r="G615" s="2134"/>
      <c r="H615" s="2134"/>
      <c r="I615" s="2134"/>
      <c r="J615" s="2134"/>
      <c r="K615" s="3231"/>
      <c r="L615" s="2219"/>
    </row>
    <row r="616" spans="1:12" ht="15.75" x14ac:dyDescent="0.2">
      <c r="A616" s="2132"/>
      <c r="B616" s="2133"/>
      <c r="C616" s="2134"/>
      <c r="D616" s="2135">
        <f t="shared" si="9"/>
        <v>0</v>
      </c>
      <c r="E616" s="2134"/>
      <c r="F616" s="2134"/>
      <c r="G616" s="2134"/>
      <c r="H616" s="2134"/>
      <c r="I616" s="2134"/>
      <c r="J616" s="2134"/>
      <c r="K616" s="3231"/>
      <c r="L616" s="2219"/>
    </row>
    <row r="617" spans="1:12" ht="15.75" x14ac:dyDescent="0.2">
      <c r="A617" s="2132"/>
      <c r="B617" s="2133"/>
      <c r="C617" s="2134"/>
      <c r="D617" s="2135">
        <f t="shared" si="9"/>
        <v>0</v>
      </c>
      <c r="E617" s="2134"/>
      <c r="F617" s="2134"/>
      <c r="G617" s="2134"/>
      <c r="H617" s="2134"/>
      <c r="I617" s="2134"/>
      <c r="J617" s="2134"/>
      <c r="K617" s="3231"/>
      <c r="L617" s="2219"/>
    </row>
    <row r="618" spans="1:12" ht="15.75" x14ac:dyDescent="0.2">
      <c r="A618" s="2132"/>
      <c r="B618" s="2133"/>
      <c r="C618" s="2134"/>
      <c r="D618" s="2135">
        <f t="shared" si="9"/>
        <v>0</v>
      </c>
      <c r="E618" s="2134"/>
      <c r="F618" s="2134"/>
      <c r="G618" s="2134"/>
      <c r="H618" s="2134"/>
      <c r="I618" s="2134"/>
      <c r="J618" s="2134"/>
      <c r="K618" s="3231"/>
      <c r="L618" s="2219"/>
    </row>
    <row r="619" spans="1:12" ht="15.75" x14ac:dyDescent="0.2">
      <c r="A619" s="2132"/>
      <c r="B619" s="2133"/>
      <c r="C619" s="2134"/>
      <c r="D619" s="2135">
        <f t="shared" si="9"/>
        <v>0</v>
      </c>
      <c r="E619" s="2134"/>
      <c r="F619" s="2134"/>
      <c r="G619" s="2134"/>
      <c r="H619" s="2134"/>
      <c r="I619" s="2134"/>
      <c r="J619" s="2134"/>
      <c r="K619" s="3231"/>
      <c r="L619" s="2219"/>
    </row>
    <row r="620" spans="1:12" ht="15.75" x14ac:dyDescent="0.2">
      <c r="A620" s="2132"/>
      <c r="B620" s="2133"/>
      <c r="C620" s="2134"/>
      <c r="D620" s="2135">
        <f t="shared" si="9"/>
        <v>0</v>
      </c>
      <c r="E620" s="2134"/>
      <c r="F620" s="2134"/>
      <c r="G620" s="2134"/>
      <c r="H620" s="2134"/>
      <c r="I620" s="2134"/>
      <c r="J620" s="2134"/>
      <c r="K620" s="3231"/>
      <c r="L620" s="2219"/>
    </row>
    <row r="621" spans="1:12" ht="15.75" x14ac:dyDescent="0.2">
      <c r="A621" s="2132"/>
      <c r="B621" s="2133"/>
      <c r="C621" s="2134"/>
      <c r="D621" s="2135">
        <f t="shared" si="9"/>
        <v>0</v>
      </c>
      <c r="E621" s="2134"/>
      <c r="F621" s="2134"/>
      <c r="G621" s="2134"/>
      <c r="H621" s="2134"/>
      <c r="I621" s="2134"/>
      <c r="J621" s="2134"/>
      <c r="K621" s="3231"/>
      <c r="L621" s="2219"/>
    </row>
    <row r="622" spans="1:12" ht="15.75" x14ac:dyDescent="0.2">
      <c r="A622" s="2132"/>
      <c r="B622" s="2133"/>
      <c r="C622" s="2134"/>
      <c r="D622" s="2135">
        <f t="shared" si="9"/>
        <v>0</v>
      </c>
      <c r="E622" s="2134"/>
      <c r="F622" s="2134"/>
      <c r="G622" s="2134"/>
      <c r="H622" s="2134"/>
      <c r="I622" s="2134"/>
      <c r="J622" s="2134"/>
      <c r="K622" s="3231"/>
      <c r="L622" s="2219"/>
    </row>
    <row r="623" spans="1:12" ht="15.75" x14ac:dyDescent="0.2">
      <c r="A623" s="2132"/>
      <c r="B623" s="2133"/>
      <c r="C623" s="2134"/>
      <c r="D623" s="2135">
        <f t="shared" si="9"/>
        <v>0</v>
      </c>
      <c r="E623" s="2134"/>
      <c r="F623" s="2134"/>
      <c r="G623" s="2134"/>
      <c r="H623" s="2134"/>
      <c r="I623" s="2134"/>
      <c r="J623" s="2134"/>
      <c r="K623" s="3231"/>
      <c r="L623" s="2219"/>
    </row>
    <row r="624" spans="1:12" ht="15.75" x14ac:dyDescent="0.2">
      <c r="A624" s="2132"/>
      <c r="B624" s="2133"/>
      <c r="C624" s="2134"/>
      <c r="D624" s="2135">
        <f t="shared" si="9"/>
        <v>0</v>
      </c>
      <c r="E624" s="2134"/>
      <c r="F624" s="2134"/>
      <c r="G624" s="2134"/>
      <c r="H624" s="2134"/>
      <c r="I624" s="2134"/>
      <c r="J624" s="2134"/>
      <c r="K624" s="3231"/>
      <c r="L624" s="2219"/>
    </row>
    <row r="625" spans="1:12" ht="15.75" x14ac:dyDescent="0.2">
      <c r="A625" s="2132"/>
      <c r="B625" s="2133"/>
      <c r="C625" s="2134"/>
      <c r="D625" s="2135">
        <f t="shared" si="9"/>
        <v>0</v>
      </c>
      <c r="E625" s="2134"/>
      <c r="F625" s="2134"/>
      <c r="G625" s="2134"/>
      <c r="H625" s="2134"/>
      <c r="I625" s="2134"/>
      <c r="J625" s="2134"/>
      <c r="K625" s="3231"/>
      <c r="L625" s="2219"/>
    </row>
    <row r="626" spans="1:12" ht="15.75" x14ac:dyDescent="0.2">
      <c r="A626" s="2132"/>
      <c r="B626" s="2133"/>
      <c r="C626" s="2134"/>
      <c r="D626" s="2135">
        <f t="shared" si="9"/>
        <v>0</v>
      </c>
      <c r="E626" s="2134"/>
      <c r="F626" s="2134"/>
      <c r="G626" s="2134"/>
      <c r="H626" s="2134"/>
      <c r="I626" s="2134"/>
      <c r="J626" s="2134"/>
      <c r="K626" s="3231"/>
      <c r="L626" s="2219"/>
    </row>
    <row r="627" spans="1:12" ht="15.75" x14ac:dyDescent="0.2">
      <c r="A627" s="2132"/>
      <c r="B627" s="2133"/>
      <c r="C627" s="2134"/>
      <c r="D627" s="2135">
        <f t="shared" si="9"/>
        <v>0</v>
      </c>
      <c r="E627" s="2134"/>
      <c r="F627" s="2134"/>
      <c r="G627" s="2134"/>
      <c r="H627" s="2134"/>
      <c r="I627" s="2134"/>
      <c r="J627" s="2134"/>
      <c r="K627" s="3231"/>
      <c r="L627" s="2219"/>
    </row>
    <row r="628" spans="1:12" ht="15.75" x14ac:dyDescent="0.2">
      <c r="A628" s="2132"/>
      <c r="B628" s="2133"/>
      <c r="C628" s="2134"/>
      <c r="D628" s="2135">
        <f t="shared" si="9"/>
        <v>0</v>
      </c>
      <c r="E628" s="2134"/>
      <c r="F628" s="2134"/>
      <c r="G628" s="2134"/>
      <c r="H628" s="2134"/>
      <c r="I628" s="2134"/>
      <c r="J628" s="2134"/>
      <c r="K628" s="3231"/>
      <c r="L628" s="2219"/>
    </row>
    <row r="629" spans="1:12" ht="15.75" x14ac:dyDescent="0.2">
      <c r="A629" s="2132"/>
      <c r="B629" s="2133"/>
      <c r="C629" s="2134"/>
      <c r="D629" s="2135">
        <f t="shared" si="9"/>
        <v>0</v>
      </c>
      <c r="E629" s="2134"/>
      <c r="F629" s="2134"/>
      <c r="G629" s="2134"/>
      <c r="H629" s="2134"/>
      <c r="I629" s="2134"/>
      <c r="J629" s="2134"/>
      <c r="K629" s="3231"/>
      <c r="L629" s="2219"/>
    </row>
    <row r="630" spans="1:12" ht="15.75" x14ac:dyDescent="0.2">
      <c r="A630" s="2132"/>
      <c r="B630" s="2133"/>
      <c r="C630" s="2134"/>
      <c r="D630" s="2135">
        <f t="shared" si="9"/>
        <v>0</v>
      </c>
      <c r="E630" s="2134"/>
      <c r="F630" s="2134"/>
      <c r="G630" s="2134"/>
      <c r="H630" s="2134"/>
      <c r="I630" s="2134"/>
      <c r="J630" s="2134"/>
      <c r="K630" s="3231"/>
      <c r="L630" s="2219"/>
    </row>
    <row r="631" spans="1:12" ht="15.75" x14ac:dyDescent="0.2">
      <c r="A631" s="2132"/>
      <c r="B631" s="2133"/>
      <c r="C631" s="2134"/>
      <c r="D631" s="2135">
        <f t="shared" si="9"/>
        <v>0</v>
      </c>
      <c r="E631" s="2134"/>
      <c r="F631" s="2134"/>
      <c r="G631" s="2134"/>
      <c r="H631" s="2134"/>
      <c r="I631" s="2134"/>
      <c r="J631" s="2134"/>
      <c r="K631" s="3231"/>
      <c r="L631" s="2219"/>
    </row>
    <row r="632" spans="1:12" ht="15.75" x14ac:dyDescent="0.2">
      <c r="A632" s="2132"/>
      <c r="B632" s="2133"/>
      <c r="C632" s="2134"/>
      <c r="D632" s="2135">
        <f t="shared" si="9"/>
        <v>0</v>
      </c>
      <c r="E632" s="2134"/>
      <c r="F632" s="2134"/>
      <c r="G632" s="2134"/>
      <c r="H632" s="2134"/>
      <c r="I632" s="2134"/>
      <c r="J632" s="2134"/>
      <c r="K632" s="3231"/>
      <c r="L632" s="2219"/>
    </row>
    <row r="633" spans="1:12" ht="15.75" x14ac:dyDescent="0.2">
      <c r="A633" s="2132"/>
      <c r="B633" s="2133"/>
      <c r="C633" s="2134"/>
      <c r="D633" s="2135">
        <f t="shared" si="9"/>
        <v>0</v>
      </c>
      <c r="E633" s="2134"/>
      <c r="F633" s="2134"/>
      <c r="G633" s="2134"/>
      <c r="H633" s="2134"/>
      <c r="I633" s="2134"/>
      <c r="J633" s="2134"/>
      <c r="K633" s="3231"/>
      <c r="L633" s="2219"/>
    </row>
    <row r="634" spans="1:12" ht="15.75" x14ac:dyDescent="0.2">
      <c r="A634" s="2132"/>
      <c r="B634" s="2133"/>
      <c r="C634" s="2134"/>
      <c r="D634" s="2135">
        <f t="shared" si="9"/>
        <v>0</v>
      </c>
      <c r="E634" s="2134"/>
      <c r="F634" s="2134"/>
      <c r="G634" s="2134"/>
      <c r="H634" s="2134"/>
      <c r="I634" s="2134"/>
      <c r="J634" s="2134"/>
      <c r="K634" s="3231"/>
      <c r="L634" s="2219"/>
    </row>
    <row r="635" spans="1:12" ht="15.75" x14ac:dyDescent="0.2">
      <c r="A635" s="2132"/>
      <c r="B635" s="2133"/>
      <c r="C635" s="2134"/>
      <c r="D635" s="2135">
        <f t="shared" si="9"/>
        <v>0</v>
      </c>
      <c r="E635" s="2134"/>
      <c r="F635" s="2134"/>
      <c r="G635" s="2134"/>
      <c r="H635" s="2134"/>
      <c r="I635" s="2134"/>
      <c r="J635" s="2134"/>
      <c r="K635" s="3231"/>
      <c r="L635" s="2219"/>
    </row>
    <row r="636" spans="1:12" ht="15.75" x14ac:dyDescent="0.2">
      <c r="A636" s="2132"/>
      <c r="B636" s="2133"/>
      <c r="C636" s="2134"/>
      <c r="D636" s="2135">
        <f t="shared" si="9"/>
        <v>0</v>
      </c>
      <c r="E636" s="2134"/>
      <c r="F636" s="2134"/>
      <c r="G636" s="2134"/>
      <c r="H636" s="2134"/>
      <c r="I636" s="2134"/>
      <c r="J636" s="2134"/>
      <c r="K636" s="3231"/>
      <c r="L636" s="2219"/>
    </row>
    <row r="637" spans="1:12" ht="15.75" x14ac:dyDescent="0.2">
      <c r="A637" s="2132"/>
      <c r="B637" s="2133"/>
      <c r="C637" s="2134"/>
      <c r="D637" s="2135">
        <f t="shared" si="9"/>
        <v>0</v>
      </c>
      <c r="E637" s="2134"/>
      <c r="F637" s="2134"/>
      <c r="G637" s="2134"/>
      <c r="H637" s="2134"/>
      <c r="I637" s="2134"/>
      <c r="J637" s="2134"/>
      <c r="K637" s="3231"/>
      <c r="L637" s="2219"/>
    </row>
    <row r="638" spans="1:12" ht="15.75" x14ac:dyDescent="0.2">
      <c r="A638" s="2132"/>
      <c r="B638" s="2133"/>
      <c r="C638" s="2134"/>
      <c r="D638" s="2135">
        <f t="shared" si="9"/>
        <v>0</v>
      </c>
      <c r="E638" s="2134"/>
      <c r="F638" s="2134"/>
      <c r="G638" s="2134"/>
      <c r="H638" s="2134"/>
      <c r="I638" s="2134"/>
      <c r="J638" s="2134"/>
      <c r="K638" s="3231"/>
      <c r="L638" s="2219"/>
    </row>
    <row r="639" spans="1:12" ht="15.75" x14ac:dyDescent="0.2">
      <c r="A639" s="2132"/>
      <c r="B639" s="2133"/>
      <c r="C639" s="2134"/>
      <c r="D639" s="2135">
        <f t="shared" si="9"/>
        <v>0</v>
      </c>
      <c r="E639" s="2134"/>
      <c r="F639" s="2134"/>
      <c r="G639" s="2134"/>
      <c r="H639" s="2134"/>
      <c r="I639" s="2134"/>
      <c r="J639" s="2134"/>
      <c r="K639" s="3231"/>
      <c r="L639" s="2219"/>
    </row>
    <row r="640" spans="1:12" ht="15.75" x14ac:dyDescent="0.2">
      <c r="A640" s="2132"/>
      <c r="B640" s="2133"/>
      <c r="C640" s="2134"/>
      <c r="D640" s="2135">
        <f t="shared" si="9"/>
        <v>0</v>
      </c>
      <c r="E640" s="2134"/>
      <c r="F640" s="2134"/>
      <c r="G640" s="2134"/>
      <c r="H640" s="2134"/>
      <c r="I640" s="2134"/>
      <c r="J640" s="2134"/>
      <c r="K640" s="3231"/>
      <c r="L640" s="2219"/>
    </row>
    <row r="641" spans="1:12" ht="15.75" x14ac:dyDescent="0.2">
      <c r="A641" s="2132"/>
      <c r="B641" s="2133"/>
      <c r="C641" s="2134"/>
      <c r="D641" s="2135">
        <f t="shared" si="9"/>
        <v>0</v>
      </c>
      <c r="E641" s="2134"/>
      <c r="F641" s="2134"/>
      <c r="G641" s="2134"/>
      <c r="H641" s="2134"/>
      <c r="I641" s="2134"/>
      <c r="J641" s="2134"/>
      <c r="K641" s="3231"/>
      <c r="L641" s="2219"/>
    </row>
    <row r="642" spans="1:12" ht="15.75" x14ac:dyDescent="0.2">
      <c r="A642" s="2132"/>
      <c r="B642" s="2133"/>
      <c r="C642" s="2134"/>
      <c r="D642" s="2135">
        <f t="shared" si="9"/>
        <v>0</v>
      </c>
      <c r="E642" s="2134"/>
      <c r="F642" s="2134"/>
      <c r="G642" s="2134"/>
      <c r="H642" s="2134"/>
      <c r="I642" s="2134"/>
      <c r="J642" s="2134"/>
      <c r="K642" s="3231"/>
      <c r="L642" s="2219"/>
    </row>
    <row r="643" spans="1:12" ht="15.75" x14ac:dyDescent="0.2">
      <c r="A643" s="2132"/>
      <c r="B643" s="2133"/>
      <c r="C643" s="2134"/>
      <c r="D643" s="2135">
        <f t="shared" si="9"/>
        <v>0</v>
      </c>
      <c r="E643" s="2134"/>
      <c r="F643" s="2134"/>
      <c r="G643" s="2134"/>
      <c r="H643" s="2134"/>
      <c r="I643" s="2134"/>
      <c r="J643" s="2134"/>
      <c r="K643" s="3231"/>
      <c r="L643" s="2219"/>
    </row>
    <row r="644" spans="1:12" ht="15.75" x14ac:dyDescent="0.2">
      <c r="A644" s="2132"/>
      <c r="B644" s="2133"/>
      <c r="C644" s="2134"/>
      <c r="D644" s="2135">
        <f t="shared" si="9"/>
        <v>0</v>
      </c>
      <c r="E644" s="2134"/>
      <c r="F644" s="2134"/>
      <c r="G644" s="2134"/>
      <c r="H644" s="2134"/>
      <c r="I644" s="2134"/>
      <c r="J644" s="2134"/>
      <c r="K644" s="3231"/>
      <c r="L644" s="2219"/>
    </row>
    <row r="645" spans="1:12" ht="15.75" x14ac:dyDescent="0.2">
      <c r="A645" s="2132"/>
      <c r="B645" s="2133"/>
      <c r="C645" s="2134"/>
      <c r="D645" s="2135">
        <f t="shared" si="9"/>
        <v>0</v>
      </c>
      <c r="E645" s="2134"/>
      <c r="F645" s="2134"/>
      <c r="G645" s="2134"/>
      <c r="H645" s="2134"/>
      <c r="I645" s="2134"/>
      <c r="J645" s="2134"/>
      <c r="K645" s="3231"/>
      <c r="L645" s="2219"/>
    </row>
    <row r="646" spans="1:12" ht="15.75" x14ac:dyDescent="0.2">
      <c r="A646" s="2132"/>
      <c r="B646" s="2133"/>
      <c r="C646" s="2134"/>
      <c r="D646" s="2135">
        <f t="shared" si="9"/>
        <v>0</v>
      </c>
      <c r="E646" s="2134"/>
      <c r="F646" s="2134"/>
      <c r="G646" s="2134"/>
      <c r="H646" s="2134"/>
      <c r="I646" s="2134"/>
      <c r="J646" s="2134"/>
      <c r="K646" s="3231"/>
      <c r="L646" s="2219"/>
    </row>
    <row r="647" spans="1:12" ht="15.75" x14ac:dyDescent="0.2">
      <c r="A647" s="2132"/>
      <c r="B647" s="2133"/>
      <c r="C647" s="2134"/>
      <c r="D647" s="2135">
        <f t="shared" si="9"/>
        <v>0</v>
      </c>
      <c r="E647" s="2134"/>
      <c r="F647" s="2134"/>
      <c r="G647" s="2134"/>
      <c r="H647" s="2134"/>
      <c r="I647" s="2134"/>
      <c r="J647" s="2134"/>
      <c r="K647" s="3231"/>
      <c r="L647" s="2219"/>
    </row>
    <row r="648" spans="1:12" ht="15.75" x14ac:dyDescent="0.2">
      <c r="A648" s="2132"/>
      <c r="B648" s="2133"/>
      <c r="C648" s="2134"/>
      <c r="D648" s="2135">
        <f t="shared" si="9"/>
        <v>0</v>
      </c>
      <c r="E648" s="2134"/>
      <c r="F648" s="2134"/>
      <c r="G648" s="2134"/>
      <c r="H648" s="2134"/>
      <c r="I648" s="2134"/>
      <c r="J648" s="2134"/>
      <c r="K648" s="3231"/>
      <c r="L648" s="2219"/>
    </row>
    <row r="649" spans="1:12" ht="15.75" x14ac:dyDescent="0.2">
      <c r="A649" s="2132"/>
      <c r="B649" s="2133"/>
      <c r="C649" s="2134"/>
      <c r="D649" s="2135">
        <f t="shared" si="9"/>
        <v>0</v>
      </c>
      <c r="E649" s="2134"/>
      <c r="F649" s="2134"/>
      <c r="G649" s="2134"/>
      <c r="H649" s="2134"/>
      <c r="I649" s="2134"/>
      <c r="J649" s="2134"/>
      <c r="K649" s="3231"/>
      <c r="L649" s="2219"/>
    </row>
    <row r="650" spans="1:12" ht="15.75" x14ac:dyDescent="0.2">
      <c r="A650" s="2132"/>
      <c r="B650" s="2133"/>
      <c r="C650" s="2134"/>
      <c r="D650" s="2135">
        <f t="shared" si="9"/>
        <v>0</v>
      </c>
      <c r="E650" s="2134"/>
      <c r="F650" s="2134"/>
      <c r="G650" s="2134"/>
      <c r="H650" s="2134"/>
      <c r="I650" s="2134"/>
      <c r="J650" s="2134"/>
      <c r="K650" s="3231"/>
      <c r="L650" s="2219"/>
    </row>
    <row r="651" spans="1:12" ht="15.75" x14ac:dyDescent="0.2">
      <c r="A651" s="2132"/>
      <c r="B651" s="2133"/>
      <c r="C651" s="2134"/>
      <c r="D651" s="2135">
        <f t="shared" si="9"/>
        <v>0</v>
      </c>
      <c r="E651" s="2134"/>
      <c r="F651" s="2134"/>
      <c r="G651" s="2134"/>
      <c r="H651" s="2134"/>
      <c r="I651" s="2134"/>
      <c r="J651" s="2134"/>
      <c r="K651" s="3231"/>
      <c r="L651" s="2219"/>
    </row>
    <row r="652" spans="1:12" ht="15.75" x14ac:dyDescent="0.2">
      <c r="A652" s="2132"/>
      <c r="B652" s="2133"/>
      <c r="C652" s="2134"/>
      <c r="D652" s="2135">
        <f t="shared" si="9"/>
        <v>0</v>
      </c>
      <c r="E652" s="2134"/>
      <c r="F652" s="2134"/>
      <c r="G652" s="2134"/>
      <c r="H652" s="2134"/>
      <c r="I652" s="2134"/>
      <c r="J652" s="2134"/>
      <c r="K652" s="3231"/>
      <c r="L652" s="2219"/>
    </row>
    <row r="653" spans="1:12" ht="15.75" x14ac:dyDescent="0.2">
      <c r="A653" s="2132"/>
      <c r="B653" s="2133"/>
      <c r="C653" s="2134"/>
      <c r="D653" s="2135">
        <f t="shared" si="9"/>
        <v>0</v>
      </c>
      <c r="E653" s="2134"/>
      <c r="F653" s="2134"/>
      <c r="G653" s="2134"/>
      <c r="H653" s="2134"/>
      <c r="I653" s="2134"/>
      <c r="J653" s="2134"/>
      <c r="K653" s="3231"/>
      <c r="L653" s="2219"/>
    </row>
    <row r="654" spans="1:12" ht="15.75" x14ac:dyDescent="0.2">
      <c r="A654" s="2132"/>
      <c r="B654" s="2133"/>
      <c r="C654" s="2134"/>
      <c r="D654" s="2135">
        <f t="shared" ref="D654:D717" si="10">+C654*(100-E654)/100</f>
        <v>0</v>
      </c>
      <c r="E654" s="2134"/>
      <c r="F654" s="2134"/>
      <c r="G654" s="2134"/>
      <c r="H654" s="2134"/>
      <c r="I654" s="2134"/>
      <c r="J654" s="2134"/>
      <c r="K654" s="3231"/>
      <c r="L654" s="2219"/>
    </row>
    <row r="655" spans="1:12" ht="15.75" x14ac:dyDescent="0.2">
      <c r="A655" s="2132"/>
      <c r="B655" s="2133"/>
      <c r="C655" s="2134"/>
      <c r="D655" s="2135">
        <f t="shared" si="10"/>
        <v>0</v>
      </c>
      <c r="E655" s="2134"/>
      <c r="F655" s="2134"/>
      <c r="G655" s="2134"/>
      <c r="H655" s="2134"/>
      <c r="I655" s="2134"/>
      <c r="J655" s="2134"/>
      <c r="K655" s="3231"/>
      <c r="L655" s="2219"/>
    </row>
    <row r="656" spans="1:12" ht="15.75" x14ac:dyDescent="0.2">
      <c r="A656" s="2132"/>
      <c r="B656" s="2133"/>
      <c r="C656" s="2134"/>
      <c r="D656" s="2135">
        <f t="shared" si="10"/>
        <v>0</v>
      </c>
      <c r="E656" s="2134"/>
      <c r="F656" s="2134"/>
      <c r="G656" s="2134"/>
      <c r="H656" s="2134"/>
      <c r="I656" s="2134"/>
      <c r="J656" s="2134"/>
      <c r="K656" s="3231"/>
      <c r="L656" s="2219"/>
    </row>
    <row r="657" spans="1:12" ht="15.75" x14ac:dyDescent="0.2">
      <c r="A657" s="2132"/>
      <c r="B657" s="2133"/>
      <c r="C657" s="2134"/>
      <c r="D657" s="2135">
        <f t="shared" si="10"/>
        <v>0</v>
      </c>
      <c r="E657" s="2134"/>
      <c r="F657" s="2134"/>
      <c r="G657" s="2134"/>
      <c r="H657" s="2134"/>
      <c r="I657" s="2134"/>
      <c r="J657" s="2134"/>
      <c r="K657" s="3231"/>
      <c r="L657" s="2219"/>
    </row>
    <row r="658" spans="1:12" ht="15.75" x14ac:dyDescent="0.2">
      <c r="A658" s="2132"/>
      <c r="B658" s="2133"/>
      <c r="C658" s="2134"/>
      <c r="D658" s="2135">
        <f t="shared" si="10"/>
        <v>0</v>
      </c>
      <c r="E658" s="2134"/>
      <c r="F658" s="2134"/>
      <c r="G658" s="2134"/>
      <c r="H658" s="2134"/>
      <c r="I658" s="2134"/>
      <c r="J658" s="2134"/>
      <c r="K658" s="3231"/>
      <c r="L658" s="2219"/>
    </row>
    <row r="659" spans="1:12" ht="15.75" x14ac:dyDescent="0.2">
      <c r="A659" s="2132"/>
      <c r="B659" s="2133"/>
      <c r="C659" s="2134"/>
      <c r="D659" s="2135">
        <f t="shared" si="10"/>
        <v>0</v>
      </c>
      <c r="E659" s="2134"/>
      <c r="F659" s="2134"/>
      <c r="G659" s="2134"/>
      <c r="H659" s="2134"/>
      <c r="I659" s="2134"/>
      <c r="J659" s="2134"/>
      <c r="K659" s="3231"/>
      <c r="L659" s="2219"/>
    </row>
    <row r="660" spans="1:12" ht="15.75" x14ac:dyDescent="0.2">
      <c r="A660" s="2132"/>
      <c r="B660" s="2133"/>
      <c r="C660" s="2134"/>
      <c r="D660" s="2135">
        <f t="shared" si="10"/>
        <v>0</v>
      </c>
      <c r="E660" s="2134"/>
      <c r="F660" s="2134"/>
      <c r="G660" s="2134"/>
      <c r="H660" s="2134"/>
      <c r="I660" s="2134"/>
      <c r="J660" s="2134"/>
      <c r="K660" s="3231"/>
      <c r="L660" s="2219"/>
    </row>
    <row r="661" spans="1:12" ht="15.75" x14ac:dyDescent="0.2">
      <c r="A661" s="2132"/>
      <c r="B661" s="2133"/>
      <c r="C661" s="2134"/>
      <c r="D661" s="2135">
        <f t="shared" si="10"/>
        <v>0</v>
      </c>
      <c r="E661" s="2134"/>
      <c r="F661" s="2134"/>
      <c r="G661" s="2134"/>
      <c r="H661" s="2134"/>
      <c r="I661" s="2134"/>
      <c r="J661" s="2134"/>
      <c r="K661" s="3231"/>
      <c r="L661" s="2219"/>
    </row>
    <row r="662" spans="1:12" ht="15.75" x14ac:dyDescent="0.2">
      <c r="A662" s="2132"/>
      <c r="B662" s="2133"/>
      <c r="C662" s="2134"/>
      <c r="D662" s="2135">
        <f t="shared" si="10"/>
        <v>0</v>
      </c>
      <c r="E662" s="2134"/>
      <c r="F662" s="2134"/>
      <c r="G662" s="2134"/>
      <c r="H662" s="2134"/>
      <c r="I662" s="2134"/>
      <c r="J662" s="2134"/>
      <c r="K662" s="3231"/>
      <c r="L662" s="2219"/>
    </row>
    <row r="663" spans="1:12" ht="15.75" x14ac:dyDescent="0.2">
      <c r="A663" s="2132"/>
      <c r="B663" s="2133"/>
      <c r="C663" s="2134"/>
      <c r="D663" s="2135">
        <f t="shared" si="10"/>
        <v>0</v>
      </c>
      <c r="E663" s="2134"/>
      <c r="F663" s="2134"/>
      <c r="G663" s="2134"/>
      <c r="H663" s="2134"/>
      <c r="I663" s="2134"/>
      <c r="J663" s="2134"/>
      <c r="K663" s="3231"/>
      <c r="L663" s="2219"/>
    </row>
    <row r="664" spans="1:12" ht="15.75" x14ac:dyDescent="0.2">
      <c r="A664" s="2132"/>
      <c r="B664" s="2133"/>
      <c r="C664" s="2134"/>
      <c r="D664" s="2135">
        <f t="shared" si="10"/>
        <v>0</v>
      </c>
      <c r="E664" s="2134"/>
      <c r="F664" s="2134"/>
      <c r="G664" s="2134"/>
      <c r="H664" s="2134"/>
      <c r="I664" s="2134"/>
      <c r="J664" s="2134"/>
      <c r="K664" s="3231"/>
      <c r="L664" s="2219"/>
    </row>
    <row r="665" spans="1:12" ht="15.75" x14ac:dyDescent="0.2">
      <c r="A665" s="2132"/>
      <c r="B665" s="2133"/>
      <c r="C665" s="2134"/>
      <c r="D665" s="2135">
        <f t="shared" si="10"/>
        <v>0</v>
      </c>
      <c r="E665" s="2134"/>
      <c r="F665" s="2134"/>
      <c r="G665" s="2134"/>
      <c r="H665" s="2134"/>
      <c r="I665" s="2134"/>
      <c r="J665" s="2134"/>
      <c r="K665" s="3231"/>
      <c r="L665" s="2219"/>
    </row>
    <row r="666" spans="1:12" ht="15.75" x14ac:dyDescent="0.2">
      <c r="A666" s="2132"/>
      <c r="B666" s="2133"/>
      <c r="C666" s="2134"/>
      <c r="D666" s="2135">
        <f t="shared" si="10"/>
        <v>0</v>
      </c>
      <c r="E666" s="2134"/>
      <c r="F666" s="2134"/>
      <c r="G666" s="2134"/>
      <c r="H666" s="2134"/>
      <c r="I666" s="2134"/>
      <c r="J666" s="2134"/>
      <c r="K666" s="3231"/>
      <c r="L666" s="2219"/>
    </row>
    <row r="667" spans="1:12" ht="15.75" x14ac:dyDescent="0.2">
      <c r="A667" s="2132"/>
      <c r="B667" s="2133"/>
      <c r="C667" s="2134"/>
      <c r="D667" s="2135">
        <f t="shared" si="10"/>
        <v>0</v>
      </c>
      <c r="E667" s="2134"/>
      <c r="F667" s="2134"/>
      <c r="G667" s="2134"/>
      <c r="H667" s="2134"/>
      <c r="I667" s="2134"/>
      <c r="J667" s="2134"/>
      <c r="K667" s="3231"/>
      <c r="L667" s="2219"/>
    </row>
    <row r="668" spans="1:12" ht="15.75" x14ac:dyDescent="0.2">
      <c r="A668" s="2132"/>
      <c r="B668" s="2133"/>
      <c r="C668" s="2134"/>
      <c r="D668" s="2135">
        <f t="shared" si="10"/>
        <v>0</v>
      </c>
      <c r="E668" s="2134"/>
      <c r="F668" s="2134"/>
      <c r="G668" s="2134"/>
      <c r="H668" s="2134"/>
      <c r="I668" s="2134"/>
      <c r="J668" s="2134"/>
      <c r="K668" s="3231"/>
      <c r="L668" s="2219"/>
    </row>
    <row r="669" spans="1:12" ht="15.75" x14ac:dyDescent="0.2">
      <c r="A669" s="2132"/>
      <c r="B669" s="2133"/>
      <c r="C669" s="2134"/>
      <c r="D669" s="2135">
        <f t="shared" si="10"/>
        <v>0</v>
      </c>
      <c r="E669" s="2134"/>
      <c r="F669" s="2134"/>
      <c r="G669" s="2134"/>
      <c r="H669" s="2134"/>
      <c r="I669" s="2134"/>
      <c r="J669" s="2134"/>
      <c r="K669" s="3231"/>
      <c r="L669" s="2219"/>
    </row>
    <row r="670" spans="1:12" ht="15.75" x14ac:dyDescent="0.2">
      <c r="A670" s="2132"/>
      <c r="B670" s="2133"/>
      <c r="C670" s="2134"/>
      <c r="D670" s="2135">
        <f t="shared" si="10"/>
        <v>0</v>
      </c>
      <c r="E670" s="2134"/>
      <c r="F670" s="2134"/>
      <c r="G670" s="2134"/>
      <c r="H670" s="2134"/>
      <c r="I670" s="2134"/>
      <c r="J670" s="2134"/>
      <c r="K670" s="3231"/>
      <c r="L670" s="2219"/>
    </row>
    <row r="671" spans="1:12" ht="15.75" x14ac:dyDescent="0.2">
      <c r="A671" s="2132"/>
      <c r="B671" s="2133"/>
      <c r="C671" s="2134"/>
      <c r="D671" s="2135">
        <f t="shared" si="10"/>
        <v>0</v>
      </c>
      <c r="E671" s="2134"/>
      <c r="F671" s="2134"/>
      <c r="G671" s="2134"/>
      <c r="H671" s="2134"/>
      <c r="I671" s="2134"/>
      <c r="J671" s="2134"/>
      <c r="K671" s="3231"/>
      <c r="L671" s="2219"/>
    </row>
    <row r="672" spans="1:12" ht="15.75" x14ac:dyDescent="0.2">
      <c r="A672" s="2132"/>
      <c r="B672" s="2133"/>
      <c r="C672" s="2134"/>
      <c r="D672" s="2135">
        <f t="shared" si="10"/>
        <v>0</v>
      </c>
      <c r="E672" s="2134"/>
      <c r="F672" s="2134"/>
      <c r="G672" s="2134"/>
      <c r="H672" s="2134"/>
      <c r="I672" s="2134"/>
      <c r="J672" s="2134"/>
      <c r="K672" s="3231"/>
      <c r="L672" s="2219"/>
    </row>
    <row r="673" spans="1:12" ht="15.75" x14ac:dyDescent="0.2">
      <c r="A673" s="2132"/>
      <c r="B673" s="2133"/>
      <c r="C673" s="2134"/>
      <c r="D673" s="2135">
        <f t="shared" si="10"/>
        <v>0</v>
      </c>
      <c r="E673" s="2134"/>
      <c r="F673" s="2134"/>
      <c r="G673" s="2134"/>
      <c r="H673" s="2134"/>
      <c r="I673" s="2134"/>
      <c r="J673" s="2134"/>
      <c r="K673" s="3231"/>
      <c r="L673" s="2219"/>
    </row>
    <row r="674" spans="1:12" ht="15.75" x14ac:dyDescent="0.2">
      <c r="A674" s="2132"/>
      <c r="B674" s="2133"/>
      <c r="C674" s="2134"/>
      <c r="D674" s="2135">
        <f t="shared" si="10"/>
        <v>0</v>
      </c>
      <c r="E674" s="2134"/>
      <c r="F674" s="2134"/>
      <c r="G674" s="2134"/>
      <c r="H674" s="2134"/>
      <c r="I674" s="2134"/>
      <c r="J674" s="2134"/>
      <c r="K674" s="3231"/>
      <c r="L674" s="2219"/>
    </row>
    <row r="675" spans="1:12" ht="15.75" x14ac:dyDescent="0.2">
      <c r="A675" s="2132"/>
      <c r="B675" s="2133"/>
      <c r="C675" s="2134"/>
      <c r="D675" s="2135">
        <f t="shared" si="10"/>
        <v>0</v>
      </c>
      <c r="E675" s="2134"/>
      <c r="F675" s="2134"/>
      <c r="G675" s="2134"/>
      <c r="H675" s="2134"/>
      <c r="I675" s="2134"/>
      <c r="J675" s="2134"/>
      <c r="K675" s="3231"/>
      <c r="L675" s="2219"/>
    </row>
    <row r="676" spans="1:12" ht="15.75" x14ac:dyDescent="0.2">
      <c r="A676" s="2132"/>
      <c r="B676" s="2133"/>
      <c r="C676" s="2134"/>
      <c r="D676" s="2135">
        <f t="shared" si="10"/>
        <v>0</v>
      </c>
      <c r="E676" s="2134"/>
      <c r="F676" s="2134"/>
      <c r="G676" s="2134"/>
      <c r="H676" s="2134"/>
      <c r="I676" s="2134"/>
      <c r="J676" s="2134"/>
      <c r="K676" s="3231"/>
      <c r="L676" s="2219"/>
    </row>
    <row r="677" spans="1:12" ht="15.75" x14ac:dyDescent="0.2">
      <c r="A677" s="2132"/>
      <c r="B677" s="2133"/>
      <c r="C677" s="2134"/>
      <c r="D677" s="2135">
        <f t="shared" si="10"/>
        <v>0</v>
      </c>
      <c r="E677" s="2134"/>
      <c r="F677" s="2134"/>
      <c r="G677" s="2134"/>
      <c r="H677" s="2134"/>
      <c r="I677" s="2134"/>
      <c r="J677" s="2134"/>
      <c r="K677" s="3231"/>
      <c r="L677" s="2219"/>
    </row>
    <row r="678" spans="1:12" ht="15.75" x14ac:dyDescent="0.2">
      <c r="A678" s="2132"/>
      <c r="B678" s="2133"/>
      <c r="C678" s="2134"/>
      <c r="D678" s="2135">
        <f t="shared" si="10"/>
        <v>0</v>
      </c>
      <c r="E678" s="2134"/>
      <c r="F678" s="2134"/>
      <c r="G678" s="2134"/>
      <c r="H678" s="2134"/>
      <c r="I678" s="2134"/>
      <c r="J678" s="2134"/>
      <c r="K678" s="3231"/>
      <c r="L678" s="2219"/>
    </row>
    <row r="679" spans="1:12" ht="15.75" x14ac:dyDescent="0.2">
      <c r="A679" s="2132"/>
      <c r="B679" s="2133"/>
      <c r="C679" s="2134"/>
      <c r="D679" s="2135">
        <f t="shared" si="10"/>
        <v>0</v>
      </c>
      <c r="E679" s="2134"/>
      <c r="F679" s="2134"/>
      <c r="G679" s="2134"/>
      <c r="H679" s="2134"/>
      <c r="I679" s="2134"/>
      <c r="J679" s="2134"/>
      <c r="K679" s="3231"/>
      <c r="L679" s="2219"/>
    </row>
    <row r="680" spans="1:12" ht="15.75" x14ac:dyDescent="0.2">
      <c r="A680" s="2132"/>
      <c r="B680" s="2133"/>
      <c r="C680" s="2134"/>
      <c r="D680" s="2135">
        <f t="shared" si="10"/>
        <v>0</v>
      </c>
      <c r="E680" s="2134"/>
      <c r="F680" s="2134"/>
      <c r="G680" s="2134"/>
      <c r="H680" s="2134"/>
      <c r="I680" s="2134"/>
      <c r="J680" s="2134"/>
      <c r="K680" s="3231"/>
      <c r="L680" s="2219"/>
    </row>
    <row r="681" spans="1:12" ht="15.75" x14ac:dyDescent="0.2">
      <c r="A681" s="2132"/>
      <c r="B681" s="2133"/>
      <c r="C681" s="2134"/>
      <c r="D681" s="2135">
        <f t="shared" si="10"/>
        <v>0</v>
      </c>
      <c r="E681" s="2134"/>
      <c r="F681" s="2134"/>
      <c r="G681" s="2134"/>
      <c r="H681" s="2134"/>
      <c r="I681" s="2134"/>
      <c r="J681" s="2134"/>
      <c r="K681" s="3231"/>
      <c r="L681" s="2219"/>
    </row>
    <row r="682" spans="1:12" ht="15.75" x14ac:dyDescent="0.2">
      <c r="A682" s="2132"/>
      <c r="B682" s="2133"/>
      <c r="C682" s="2134"/>
      <c r="D682" s="2135">
        <f t="shared" si="10"/>
        <v>0</v>
      </c>
      <c r="E682" s="2134"/>
      <c r="F682" s="2134"/>
      <c r="G682" s="2134"/>
      <c r="H682" s="2134"/>
      <c r="I682" s="2134"/>
      <c r="J682" s="2134"/>
      <c r="K682" s="3231"/>
      <c r="L682" s="2219"/>
    </row>
    <row r="683" spans="1:12" ht="15.75" x14ac:dyDescent="0.2">
      <c r="A683" s="2132"/>
      <c r="B683" s="2133"/>
      <c r="C683" s="2134"/>
      <c r="D683" s="2135">
        <f t="shared" si="10"/>
        <v>0</v>
      </c>
      <c r="E683" s="2134"/>
      <c r="F683" s="2134"/>
      <c r="G683" s="2134"/>
      <c r="H683" s="2134"/>
      <c r="I683" s="2134"/>
      <c r="J683" s="2134"/>
      <c r="K683" s="3231"/>
      <c r="L683" s="2219"/>
    </row>
    <row r="684" spans="1:12" ht="15.75" x14ac:dyDescent="0.2">
      <c r="A684" s="2132"/>
      <c r="B684" s="2133"/>
      <c r="C684" s="2134"/>
      <c r="D684" s="2135">
        <f t="shared" si="10"/>
        <v>0</v>
      </c>
      <c r="E684" s="2134"/>
      <c r="F684" s="2134"/>
      <c r="G684" s="2134"/>
      <c r="H684" s="2134"/>
      <c r="I684" s="2134"/>
      <c r="J684" s="2134"/>
      <c r="K684" s="3231"/>
      <c r="L684" s="2219"/>
    </row>
    <row r="685" spans="1:12" ht="15.75" x14ac:dyDescent="0.2">
      <c r="A685" s="2132"/>
      <c r="B685" s="2133"/>
      <c r="C685" s="2134"/>
      <c r="D685" s="2135">
        <f t="shared" si="10"/>
        <v>0</v>
      </c>
      <c r="E685" s="2134"/>
      <c r="F685" s="2134"/>
      <c r="G685" s="2134"/>
      <c r="H685" s="2134"/>
      <c r="I685" s="2134"/>
      <c r="J685" s="2134"/>
      <c r="K685" s="3231"/>
      <c r="L685" s="2219"/>
    </row>
    <row r="686" spans="1:12" ht="15.75" x14ac:dyDescent="0.2">
      <c r="A686" s="2132"/>
      <c r="B686" s="2133"/>
      <c r="C686" s="2134"/>
      <c r="D686" s="2135">
        <f t="shared" si="10"/>
        <v>0</v>
      </c>
      <c r="E686" s="2134"/>
      <c r="F686" s="2134"/>
      <c r="G686" s="2134"/>
      <c r="H686" s="2134"/>
      <c r="I686" s="2134"/>
      <c r="J686" s="2134"/>
      <c r="K686" s="3231"/>
      <c r="L686" s="2219"/>
    </row>
    <row r="687" spans="1:12" ht="15.75" x14ac:dyDescent="0.2">
      <c r="A687" s="2132"/>
      <c r="B687" s="2133"/>
      <c r="C687" s="2134"/>
      <c r="D687" s="2135">
        <f t="shared" si="10"/>
        <v>0</v>
      </c>
      <c r="E687" s="2134"/>
      <c r="F687" s="2134"/>
      <c r="G687" s="2134"/>
      <c r="H687" s="2134"/>
      <c r="I687" s="2134"/>
      <c r="J687" s="2134"/>
      <c r="K687" s="3231"/>
      <c r="L687" s="2219"/>
    </row>
    <row r="688" spans="1:12" ht="15.75" x14ac:dyDescent="0.2">
      <c r="A688" s="2132"/>
      <c r="B688" s="2133"/>
      <c r="C688" s="2134"/>
      <c r="D688" s="2135">
        <f t="shared" si="10"/>
        <v>0</v>
      </c>
      <c r="E688" s="2134"/>
      <c r="F688" s="2134"/>
      <c r="G688" s="2134"/>
      <c r="H688" s="2134"/>
      <c r="I688" s="2134"/>
      <c r="J688" s="2134"/>
      <c r="K688" s="3231"/>
      <c r="L688" s="2219"/>
    </row>
    <row r="689" spans="1:12" ht="15.75" x14ac:dyDescent="0.2">
      <c r="A689" s="2132"/>
      <c r="B689" s="2133"/>
      <c r="C689" s="2134"/>
      <c r="D689" s="2135">
        <f t="shared" si="10"/>
        <v>0</v>
      </c>
      <c r="E689" s="2134"/>
      <c r="F689" s="2134"/>
      <c r="G689" s="2134"/>
      <c r="H689" s="2134"/>
      <c r="I689" s="2134"/>
      <c r="J689" s="2134"/>
      <c r="K689" s="3231"/>
      <c r="L689" s="2219"/>
    </row>
    <row r="690" spans="1:12" ht="15.75" x14ac:dyDescent="0.2">
      <c r="A690" s="2132"/>
      <c r="B690" s="2133"/>
      <c r="C690" s="2134"/>
      <c r="D690" s="2135">
        <f t="shared" si="10"/>
        <v>0</v>
      </c>
      <c r="E690" s="2134"/>
      <c r="F690" s="2134"/>
      <c r="G690" s="2134"/>
      <c r="H690" s="2134"/>
      <c r="I690" s="2134"/>
      <c r="J690" s="2134"/>
      <c r="K690" s="3231"/>
      <c r="L690" s="2219"/>
    </row>
    <row r="691" spans="1:12" ht="15.75" x14ac:dyDescent="0.2">
      <c r="A691" s="2132"/>
      <c r="B691" s="2133"/>
      <c r="C691" s="2134"/>
      <c r="D691" s="2135">
        <f t="shared" si="10"/>
        <v>0</v>
      </c>
      <c r="E691" s="2134"/>
      <c r="F691" s="2134"/>
      <c r="G691" s="2134"/>
      <c r="H691" s="2134"/>
      <c r="I691" s="2134"/>
      <c r="J691" s="2134"/>
      <c r="K691" s="3231"/>
      <c r="L691" s="2219"/>
    </row>
    <row r="692" spans="1:12" ht="15.75" x14ac:dyDescent="0.2">
      <c r="A692" s="2132"/>
      <c r="B692" s="2133"/>
      <c r="C692" s="2134"/>
      <c r="D692" s="2135">
        <f t="shared" si="10"/>
        <v>0</v>
      </c>
      <c r="E692" s="2134"/>
      <c r="F692" s="2134"/>
      <c r="G692" s="2134"/>
      <c r="H692" s="2134"/>
      <c r="I692" s="2134"/>
      <c r="J692" s="2134"/>
      <c r="K692" s="3231"/>
      <c r="L692" s="2219"/>
    </row>
    <row r="693" spans="1:12" ht="15.75" x14ac:dyDescent="0.2">
      <c r="A693" s="2132"/>
      <c r="B693" s="2133"/>
      <c r="C693" s="2134"/>
      <c r="D693" s="2135">
        <f t="shared" si="10"/>
        <v>0</v>
      </c>
      <c r="E693" s="2134"/>
      <c r="F693" s="2134"/>
      <c r="G693" s="2134"/>
      <c r="H693" s="2134"/>
      <c r="I693" s="2134"/>
      <c r="J693" s="2134"/>
      <c r="K693" s="3231"/>
      <c r="L693" s="2219"/>
    </row>
    <row r="694" spans="1:12" ht="15.75" x14ac:dyDescent="0.2">
      <c r="A694" s="2132"/>
      <c r="B694" s="2133"/>
      <c r="C694" s="2134"/>
      <c r="D694" s="2135">
        <f t="shared" si="10"/>
        <v>0</v>
      </c>
      <c r="E694" s="2134"/>
      <c r="F694" s="2134"/>
      <c r="G694" s="2134"/>
      <c r="H694" s="2134"/>
      <c r="I694" s="2134"/>
      <c r="J694" s="2134"/>
      <c r="K694" s="3231"/>
      <c r="L694" s="2219"/>
    </row>
    <row r="695" spans="1:12" ht="15.75" x14ac:dyDescent="0.2">
      <c r="A695" s="2132"/>
      <c r="B695" s="2133"/>
      <c r="C695" s="2134"/>
      <c r="D695" s="2135">
        <f t="shared" si="10"/>
        <v>0</v>
      </c>
      <c r="E695" s="2134"/>
      <c r="F695" s="2134"/>
      <c r="G695" s="2134"/>
      <c r="H695" s="2134"/>
      <c r="I695" s="2134"/>
      <c r="J695" s="2134"/>
      <c r="K695" s="3231"/>
      <c r="L695" s="2219"/>
    </row>
    <row r="696" spans="1:12" ht="15.75" x14ac:dyDescent="0.2">
      <c r="A696" s="2132"/>
      <c r="B696" s="2133"/>
      <c r="C696" s="2134"/>
      <c r="D696" s="2135">
        <f t="shared" si="10"/>
        <v>0</v>
      </c>
      <c r="E696" s="2134"/>
      <c r="F696" s="2134"/>
      <c r="G696" s="2134"/>
      <c r="H696" s="2134"/>
      <c r="I696" s="2134"/>
      <c r="J696" s="2134"/>
      <c r="K696" s="3231"/>
      <c r="L696" s="2219"/>
    </row>
    <row r="697" spans="1:12" ht="15.75" x14ac:dyDescent="0.2">
      <c r="A697" s="2132"/>
      <c r="B697" s="2133"/>
      <c r="C697" s="2134"/>
      <c r="D697" s="2135">
        <f t="shared" si="10"/>
        <v>0</v>
      </c>
      <c r="E697" s="2134"/>
      <c r="F697" s="2134"/>
      <c r="G697" s="2134"/>
      <c r="H697" s="2134"/>
      <c r="I697" s="2134"/>
      <c r="J697" s="2134"/>
      <c r="K697" s="3231"/>
      <c r="L697" s="2219"/>
    </row>
    <row r="698" spans="1:12" ht="15.75" x14ac:dyDescent="0.2">
      <c r="A698" s="2132"/>
      <c r="B698" s="2133"/>
      <c r="C698" s="2134"/>
      <c r="D698" s="2135">
        <f t="shared" si="10"/>
        <v>0</v>
      </c>
      <c r="E698" s="2134"/>
      <c r="F698" s="2134"/>
      <c r="G698" s="2134"/>
      <c r="H698" s="2134"/>
      <c r="I698" s="2134"/>
      <c r="J698" s="2134"/>
      <c r="K698" s="3231"/>
      <c r="L698" s="2219"/>
    </row>
    <row r="699" spans="1:12" ht="15.75" x14ac:dyDescent="0.2">
      <c r="A699" s="2132"/>
      <c r="B699" s="2133"/>
      <c r="C699" s="2134"/>
      <c r="D699" s="2135">
        <f t="shared" si="10"/>
        <v>0</v>
      </c>
      <c r="E699" s="2134"/>
      <c r="F699" s="2134"/>
      <c r="G699" s="2134"/>
      <c r="H699" s="2134"/>
      <c r="I699" s="2134"/>
      <c r="J699" s="2134"/>
      <c r="K699" s="3231"/>
      <c r="L699" s="2219"/>
    </row>
    <row r="700" spans="1:12" ht="15.75" x14ac:dyDescent="0.2">
      <c r="A700" s="2132"/>
      <c r="B700" s="2133"/>
      <c r="C700" s="2134"/>
      <c r="D700" s="2135">
        <f t="shared" si="10"/>
        <v>0</v>
      </c>
      <c r="E700" s="2134"/>
      <c r="F700" s="2134"/>
      <c r="G700" s="2134"/>
      <c r="H700" s="2134"/>
      <c r="I700" s="2134"/>
      <c r="J700" s="2134"/>
      <c r="K700" s="3231"/>
      <c r="L700" s="2219"/>
    </row>
    <row r="701" spans="1:12" ht="15.75" x14ac:dyDescent="0.2">
      <c r="A701" s="2132"/>
      <c r="B701" s="2133"/>
      <c r="C701" s="2134"/>
      <c r="D701" s="2135">
        <f t="shared" si="10"/>
        <v>0</v>
      </c>
      <c r="E701" s="2134"/>
      <c r="F701" s="2134"/>
      <c r="G701" s="2134"/>
      <c r="H701" s="2134"/>
      <c r="I701" s="2134"/>
      <c r="J701" s="2134"/>
      <c r="K701" s="3231"/>
      <c r="L701" s="2219"/>
    </row>
    <row r="702" spans="1:12" ht="15.75" x14ac:dyDescent="0.2">
      <c r="A702" s="2132"/>
      <c r="B702" s="2133"/>
      <c r="C702" s="2134"/>
      <c r="D702" s="2135">
        <f t="shared" si="10"/>
        <v>0</v>
      </c>
      <c r="E702" s="2134"/>
      <c r="F702" s="2134"/>
      <c r="G702" s="2134"/>
      <c r="H702" s="2134"/>
      <c r="I702" s="2134"/>
      <c r="J702" s="2134"/>
      <c r="K702" s="3231"/>
      <c r="L702" s="2219"/>
    </row>
    <row r="703" spans="1:12" ht="15.75" x14ac:dyDescent="0.2">
      <c r="A703" s="2132"/>
      <c r="B703" s="2133"/>
      <c r="C703" s="2134"/>
      <c r="D703" s="2135">
        <f t="shared" si="10"/>
        <v>0</v>
      </c>
      <c r="E703" s="2134"/>
      <c r="F703" s="2134"/>
      <c r="G703" s="2134"/>
      <c r="H703" s="2134"/>
      <c r="I703" s="2134"/>
      <c r="J703" s="2134"/>
      <c r="K703" s="3231"/>
      <c r="L703" s="2219"/>
    </row>
    <row r="704" spans="1:12" ht="15.75" x14ac:dyDescent="0.2">
      <c r="A704" s="2132"/>
      <c r="B704" s="2133"/>
      <c r="C704" s="2134"/>
      <c r="D704" s="2135">
        <f t="shared" si="10"/>
        <v>0</v>
      </c>
      <c r="E704" s="2134"/>
      <c r="F704" s="2134"/>
      <c r="G704" s="2134"/>
      <c r="H704" s="2134"/>
      <c r="I704" s="2134"/>
      <c r="J704" s="2134"/>
      <c r="K704" s="3231"/>
      <c r="L704" s="2219"/>
    </row>
    <row r="705" spans="1:12" ht="15.75" x14ac:dyDescent="0.2">
      <c r="A705" s="2132"/>
      <c r="B705" s="2133"/>
      <c r="C705" s="2134"/>
      <c r="D705" s="2135">
        <f t="shared" si="10"/>
        <v>0</v>
      </c>
      <c r="E705" s="2134"/>
      <c r="F705" s="2134"/>
      <c r="G705" s="2134"/>
      <c r="H705" s="2134"/>
      <c r="I705" s="2134"/>
      <c r="J705" s="2134"/>
      <c r="K705" s="3231"/>
      <c r="L705" s="2219"/>
    </row>
    <row r="706" spans="1:12" ht="15.75" x14ac:dyDescent="0.2">
      <c r="A706" s="2132"/>
      <c r="B706" s="2133"/>
      <c r="C706" s="2134"/>
      <c r="D706" s="2135">
        <f t="shared" si="10"/>
        <v>0</v>
      </c>
      <c r="E706" s="2134"/>
      <c r="F706" s="2134"/>
      <c r="G706" s="2134"/>
      <c r="H706" s="2134"/>
      <c r="I706" s="2134"/>
      <c r="J706" s="2134"/>
      <c r="K706" s="3231"/>
      <c r="L706" s="2219"/>
    </row>
    <row r="707" spans="1:12" ht="15.75" x14ac:dyDescent="0.2">
      <c r="A707" s="2132"/>
      <c r="B707" s="2133"/>
      <c r="C707" s="2134"/>
      <c r="D707" s="2135">
        <f t="shared" si="10"/>
        <v>0</v>
      </c>
      <c r="E707" s="2134"/>
      <c r="F707" s="2134"/>
      <c r="G707" s="2134"/>
      <c r="H707" s="2134"/>
      <c r="I707" s="2134"/>
      <c r="J707" s="2134"/>
      <c r="K707" s="3231"/>
      <c r="L707" s="2219"/>
    </row>
    <row r="708" spans="1:12" ht="15.75" x14ac:dyDescent="0.2">
      <c r="A708" s="2132"/>
      <c r="B708" s="2133"/>
      <c r="C708" s="2134"/>
      <c r="D708" s="2135">
        <f t="shared" si="10"/>
        <v>0</v>
      </c>
      <c r="E708" s="2134"/>
      <c r="F708" s="2134"/>
      <c r="G708" s="2134"/>
      <c r="H708" s="2134"/>
      <c r="I708" s="2134"/>
      <c r="J708" s="2134"/>
      <c r="K708" s="3231"/>
      <c r="L708" s="2219"/>
    </row>
    <row r="709" spans="1:12" ht="15.75" x14ac:dyDescent="0.2">
      <c r="A709" s="2132"/>
      <c r="B709" s="2133"/>
      <c r="C709" s="2134"/>
      <c r="D709" s="2135">
        <f t="shared" si="10"/>
        <v>0</v>
      </c>
      <c r="E709" s="2134"/>
      <c r="F709" s="2134"/>
      <c r="G709" s="2134"/>
      <c r="H709" s="2134"/>
      <c r="I709" s="2134"/>
      <c r="J709" s="2134"/>
      <c r="K709" s="3231"/>
      <c r="L709" s="2219"/>
    </row>
    <row r="710" spans="1:12" ht="15.75" x14ac:dyDescent="0.2">
      <c r="A710" s="2132"/>
      <c r="B710" s="2133"/>
      <c r="C710" s="2134"/>
      <c r="D710" s="2135">
        <f t="shared" si="10"/>
        <v>0</v>
      </c>
      <c r="E710" s="2134"/>
      <c r="F710" s="2134"/>
      <c r="G710" s="2134"/>
      <c r="H710" s="2134"/>
      <c r="I710" s="2134"/>
      <c r="J710" s="2134"/>
      <c r="K710" s="3231"/>
      <c r="L710" s="2219"/>
    </row>
    <row r="711" spans="1:12" ht="15.75" x14ac:dyDescent="0.2">
      <c r="A711" s="2132"/>
      <c r="B711" s="2133"/>
      <c r="C711" s="2134"/>
      <c r="D711" s="2135">
        <f t="shared" si="10"/>
        <v>0</v>
      </c>
      <c r="E711" s="2134"/>
      <c r="F711" s="2134"/>
      <c r="G711" s="2134"/>
      <c r="H711" s="2134"/>
      <c r="I711" s="2134"/>
      <c r="J711" s="2134"/>
      <c r="K711" s="3231"/>
      <c r="L711" s="2219"/>
    </row>
    <row r="712" spans="1:12" ht="15.75" x14ac:dyDescent="0.2">
      <c r="A712" s="2132"/>
      <c r="B712" s="2133"/>
      <c r="C712" s="2134"/>
      <c r="D712" s="2135">
        <f t="shared" si="10"/>
        <v>0</v>
      </c>
      <c r="E712" s="2134"/>
      <c r="F712" s="2134"/>
      <c r="G712" s="2134"/>
      <c r="H712" s="2134"/>
      <c r="I712" s="2134"/>
      <c r="J712" s="2134"/>
      <c r="K712" s="3231"/>
      <c r="L712" s="2219"/>
    </row>
    <row r="713" spans="1:12" ht="15.75" x14ac:dyDescent="0.2">
      <c r="A713" s="2132"/>
      <c r="B713" s="2133"/>
      <c r="C713" s="2134"/>
      <c r="D713" s="2135">
        <f t="shared" si="10"/>
        <v>0</v>
      </c>
      <c r="E713" s="2134"/>
      <c r="F713" s="2134"/>
      <c r="G713" s="2134"/>
      <c r="H713" s="2134"/>
      <c r="I713" s="2134"/>
      <c r="J713" s="2134"/>
      <c r="K713" s="3231"/>
      <c r="L713" s="2219"/>
    </row>
    <row r="714" spans="1:12" ht="15.75" x14ac:dyDescent="0.2">
      <c r="A714" s="2132"/>
      <c r="B714" s="2133"/>
      <c r="C714" s="2134"/>
      <c r="D714" s="2135">
        <f t="shared" si="10"/>
        <v>0</v>
      </c>
      <c r="E714" s="2134"/>
      <c r="F714" s="2134"/>
      <c r="G714" s="2134"/>
      <c r="H714" s="2134"/>
      <c r="I714" s="2134"/>
      <c r="J714" s="2134"/>
      <c r="K714" s="3231"/>
      <c r="L714" s="2219"/>
    </row>
    <row r="715" spans="1:12" ht="15.75" x14ac:dyDescent="0.2">
      <c r="A715" s="2132"/>
      <c r="B715" s="2133"/>
      <c r="C715" s="2134"/>
      <c r="D715" s="2135">
        <f t="shared" si="10"/>
        <v>0</v>
      </c>
      <c r="E715" s="2134"/>
      <c r="F715" s="2134"/>
      <c r="G715" s="2134"/>
      <c r="H715" s="2134"/>
      <c r="I715" s="2134"/>
      <c r="J715" s="2134"/>
      <c r="K715" s="3231"/>
      <c r="L715" s="2219"/>
    </row>
    <row r="716" spans="1:12" ht="15.75" x14ac:dyDescent="0.2">
      <c r="A716" s="2132"/>
      <c r="B716" s="2133"/>
      <c r="C716" s="2134"/>
      <c r="D716" s="2135">
        <f t="shared" si="10"/>
        <v>0</v>
      </c>
      <c r="E716" s="2134"/>
      <c r="F716" s="2134"/>
      <c r="G716" s="2134"/>
      <c r="H716" s="2134"/>
      <c r="I716" s="2134"/>
      <c r="J716" s="2134"/>
      <c r="K716" s="3231"/>
      <c r="L716" s="2219"/>
    </row>
    <row r="717" spans="1:12" ht="15.75" x14ac:dyDescent="0.2">
      <c r="A717" s="2132"/>
      <c r="B717" s="2133"/>
      <c r="C717" s="2134"/>
      <c r="D717" s="2135">
        <f t="shared" si="10"/>
        <v>0</v>
      </c>
      <c r="E717" s="2134"/>
      <c r="F717" s="2134"/>
      <c r="G717" s="2134"/>
      <c r="H717" s="2134"/>
      <c r="I717" s="2134"/>
      <c r="J717" s="2134"/>
      <c r="K717" s="3231"/>
      <c r="L717" s="2219"/>
    </row>
    <row r="718" spans="1:12" ht="15.75" x14ac:dyDescent="0.2">
      <c r="A718" s="2132"/>
      <c r="B718" s="2133"/>
      <c r="C718" s="2134"/>
      <c r="D718" s="2135">
        <f t="shared" ref="D718:D766" si="11">+C718*(100-E718)/100</f>
        <v>0</v>
      </c>
      <c r="E718" s="2134"/>
      <c r="F718" s="2134"/>
      <c r="G718" s="2134"/>
      <c r="H718" s="2134"/>
      <c r="I718" s="2134"/>
      <c r="J718" s="2134"/>
      <c r="K718" s="3231"/>
      <c r="L718" s="2219"/>
    </row>
    <row r="719" spans="1:12" ht="15.75" x14ac:dyDescent="0.2">
      <c r="A719" s="2132"/>
      <c r="B719" s="2133"/>
      <c r="C719" s="2134"/>
      <c r="D719" s="2135">
        <f t="shared" si="11"/>
        <v>0</v>
      </c>
      <c r="E719" s="2134"/>
      <c r="F719" s="2134"/>
      <c r="G719" s="2134"/>
      <c r="H719" s="2134"/>
      <c r="I719" s="2134"/>
      <c r="J719" s="2134"/>
      <c r="K719" s="3231"/>
      <c r="L719" s="2219"/>
    </row>
    <row r="720" spans="1:12" ht="15.75" x14ac:dyDescent="0.2">
      <c r="A720" s="2132"/>
      <c r="B720" s="2133"/>
      <c r="C720" s="2134"/>
      <c r="D720" s="2135">
        <f t="shared" si="11"/>
        <v>0</v>
      </c>
      <c r="E720" s="2134"/>
      <c r="F720" s="2134"/>
      <c r="G720" s="2134"/>
      <c r="H720" s="2134"/>
      <c r="I720" s="2134"/>
      <c r="J720" s="2134"/>
      <c r="K720" s="3231"/>
      <c r="L720" s="2219"/>
    </row>
    <row r="721" spans="1:12" ht="15.75" x14ac:dyDescent="0.2">
      <c r="A721" s="2132"/>
      <c r="B721" s="2133"/>
      <c r="C721" s="2134"/>
      <c r="D721" s="2135">
        <f t="shared" si="11"/>
        <v>0</v>
      </c>
      <c r="E721" s="2134"/>
      <c r="F721" s="2134"/>
      <c r="G721" s="2134"/>
      <c r="H721" s="2134"/>
      <c r="I721" s="2134"/>
      <c r="J721" s="2134"/>
      <c r="K721" s="3231"/>
      <c r="L721" s="2219"/>
    </row>
    <row r="722" spans="1:12" ht="15.75" x14ac:dyDescent="0.2">
      <c r="A722" s="2132"/>
      <c r="B722" s="2133"/>
      <c r="C722" s="2134"/>
      <c r="D722" s="2135">
        <f t="shared" si="11"/>
        <v>0</v>
      </c>
      <c r="E722" s="2134"/>
      <c r="F722" s="2134"/>
      <c r="G722" s="2134"/>
      <c r="H722" s="2134"/>
      <c r="I722" s="2134"/>
      <c r="J722" s="2134"/>
      <c r="K722" s="3231"/>
      <c r="L722" s="2219"/>
    </row>
    <row r="723" spans="1:12" ht="15.75" x14ac:dyDescent="0.2">
      <c r="A723" s="2132"/>
      <c r="B723" s="2133"/>
      <c r="C723" s="2134"/>
      <c r="D723" s="2135">
        <f t="shared" si="11"/>
        <v>0</v>
      </c>
      <c r="E723" s="2134"/>
      <c r="F723" s="2134"/>
      <c r="G723" s="2134"/>
      <c r="H723" s="2134"/>
      <c r="I723" s="2134"/>
      <c r="J723" s="2134"/>
      <c r="K723" s="3231"/>
      <c r="L723" s="2219"/>
    </row>
    <row r="724" spans="1:12" ht="15.75" x14ac:dyDescent="0.2">
      <c r="A724" s="2132"/>
      <c r="B724" s="2133"/>
      <c r="C724" s="2134"/>
      <c r="D724" s="2135">
        <f t="shared" si="11"/>
        <v>0</v>
      </c>
      <c r="E724" s="2134"/>
      <c r="F724" s="2134"/>
      <c r="G724" s="2134"/>
      <c r="H724" s="2134"/>
      <c r="I724" s="2134"/>
      <c r="J724" s="2134"/>
      <c r="K724" s="3231"/>
      <c r="L724" s="2219"/>
    </row>
    <row r="725" spans="1:12" ht="15.75" x14ac:dyDescent="0.2">
      <c r="A725" s="2132"/>
      <c r="B725" s="2133"/>
      <c r="C725" s="2134"/>
      <c r="D725" s="2135">
        <f t="shared" si="11"/>
        <v>0</v>
      </c>
      <c r="E725" s="2134"/>
      <c r="F725" s="2134"/>
      <c r="G725" s="2134"/>
      <c r="H725" s="2134"/>
      <c r="I725" s="2134"/>
      <c r="J725" s="2134"/>
      <c r="K725" s="3231"/>
      <c r="L725" s="2219"/>
    </row>
    <row r="726" spans="1:12" ht="15.75" x14ac:dyDescent="0.2">
      <c r="A726" s="2132"/>
      <c r="B726" s="2133"/>
      <c r="C726" s="2134"/>
      <c r="D726" s="2135">
        <f t="shared" si="11"/>
        <v>0</v>
      </c>
      <c r="E726" s="2134"/>
      <c r="F726" s="2134"/>
      <c r="G726" s="2134"/>
      <c r="H726" s="2134"/>
      <c r="I726" s="2134"/>
      <c r="J726" s="2134"/>
      <c r="K726" s="3231"/>
      <c r="L726" s="2219"/>
    </row>
    <row r="727" spans="1:12" ht="15.75" x14ac:dyDescent="0.2">
      <c r="A727" s="2132"/>
      <c r="B727" s="2133"/>
      <c r="C727" s="2134"/>
      <c r="D727" s="2135">
        <f t="shared" si="11"/>
        <v>0</v>
      </c>
      <c r="E727" s="2134"/>
      <c r="F727" s="2134"/>
      <c r="G727" s="2134"/>
      <c r="H727" s="2134"/>
      <c r="I727" s="2134"/>
      <c r="J727" s="2134"/>
      <c r="K727" s="3231"/>
      <c r="L727" s="2219"/>
    </row>
    <row r="728" spans="1:12" ht="15.75" x14ac:dyDescent="0.2">
      <c r="A728" s="2132"/>
      <c r="B728" s="2133"/>
      <c r="C728" s="2134"/>
      <c r="D728" s="2135">
        <f t="shared" si="11"/>
        <v>0</v>
      </c>
      <c r="E728" s="2134"/>
      <c r="F728" s="2134"/>
      <c r="G728" s="2134"/>
      <c r="H728" s="2134"/>
      <c r="I728" s="2134"/>
      <c r="J728" s="2134"/>
      <c r="K728" s="3231"/>
      <c r="L728" s="2219"/>
    </row>
    <row r="729" spans="1:12" ht="15.75" x14ac:dyDescent="0.2">
      <c r="A729" s="2132"/>
      <c r="B729" s="2133"/>
      <c r="C729" s="2134"/>
      <c r="D729" s="2135">
        <f t="shared" si="11"/>
        <v>0</v>
      </c>
      <c r="E729" s="2134"/>
      <c r="F729" s="2134"/>
      <c r="G729" s="2134"/>
      <c r="H729" s="2134"/>
      <c r="I729" s="2134"/>
      <c r="J729" s="2134"/>
      <c r="K729" s="3231"/>
      <c r="L729" s="2219"/>
    </row>
    <row r="730" spans="1:12" ht="15.75" x14ac:dyDescent="0.2">
      <c r="A730" s="2132"/>
      <c r="B730" s="2133"/>
      <c r="C730" s="2134"/>
      <c r="D730" s="2135">
        <f t="shared" si="11"/>
        <v>0</v>
      </c>
      <c r="E730" s="2134"/>
      <c r="F730" s="2134"/>
      <c r="G730" s="2134"/>
      <c r="H730" s="2134"/>
      <c r="I730" s="2134"/>
      <c r="J730" s="2134"/>
      <c r="K730" s="3231"/>
      <c r="L730" s="2219"/>
    </row>
    <row r="731" spans="1:12" ht="15.75" x14ac:dyDescent="0.2">
      <c r="A731" s="2132"/>
      <c r="B731" s="2133"/>
      <c r="C731" s="2134"/>
      <c r="D731" s="2135">
        <f t="shared" si="11"/>
        <v>0</v>
      </c>
      <c r="E731" s="2134"/>
      <c r="F731" s="2134"/>
      <c r="G731" s="2134"/>
      <c r="H731" s="2134"/>
      <c r="I731" s="2134"/>
      <c r="J731" s="2134"/>
      <c r="K731" s="3231"/>
      <c r="L731" s="2219"/>
    </row>
    <row r="732" spans="1:12" ht="15.75" x14ac:dyDescent="0.2">
      <c r="A732" s="2132"/>
      <c r="B732" s="2133"/>
      <c r="C732" s="2134"/>
      <c r="D732" s="2135">
        <f t="shared" si="11"/>
        <v>0</v>
      </c>
      <c r="E732" s="2134"/>
      <c r="F732" s="2134"/>
      <c r="G732" s="2134"/>
      <c r="H732" s="2134"/>
      <c r="I732" s="2134"/>
      <c r="J732" s="2134"/>
      <c r="K732" s="3231"/>
      <c r="L732" s="2219"/>
    </row>
    <row r="733" spans="1:12" ht="15.75" x14ac:dyDescent="0.2">
      <c r="A733" s="2132"/>
      <c r="B733" s="2133"/>
      <c r="C733" s="2134"/>
      <c r="D733" s="2135">
        <f t="shared" si="11"/>
        <v>0</v>
      </c>
      <c r="E733" s="2134"/>
      <c r="F733" s="2134"/>
      <c r="G733" s="2134"/>
      <c r="H733" s="2134"/>
      <c r="I733" s="2134"/>
      <c r="J733" s="2134"/>
      <c r="K733" s="3231"/>
      <c r="L733" s="2219"/>
    </row>
    <row r="734" spans="1:12" ht="15.75" x14ac:dyDescent="0.2">
      <c r="A734" s="2132"/>
      <c r="B734" s="2133"/>
      <c r="C734" s="2134"/>
      <c r="D734" s="2135">
        <f t="shared" si="11"/>
        <v>0</v>
      </c>
      <c r="E734" s="2134"/>
      <c r="F734" s="2134"/>
      <c r="G734" s="2134"/>
      <c r="H734" s="2134"/>
      <c r="I734" s="2134"/>
      <c r="J734" s="2134"/>
      <c r="K734" s="3231"/>
      <c r="L734" s="2219"/>
    </row>
    <row r="735" spans="1:12" ht="15.75" x14ac:dyDescent="0.2">
      <c r="A735" s="2132"/>
      <c r="B735" s="2133"/>
      <c r="C735" s="2134"/>
      <c r="D735" s="2135">
        <f t="shared" si="11"/>
        <v>0</v>
      </c>
      <c r="E735" s="2134"/>
      <c r="F735" s="2134"/>
      <c r="G735" s="2134"/>
      <c r="H735" s="2134"/>
      <c r="I735" s="2134"/>
      <c r="J735" s="2134"/>
      <c r="K735" s="3231"/>
      <c r="L735" s="2219"/>
    </row>
    <row r="736" spans="1:12" ht="15.75" x14ac:dyDescent="0.2">
      <c r="A736" s="2132"/>
      <c r="B736" s="2133"/>
      <c r="C736" s="2134"/>
      <c r="D736" s="2135">
        <f t="shared" si="11"/>
        <v>0</v>
      </c>
      <c r="E736" s="2134"/>
      <c r="F736" s="2134"/>
      <c r="G736" s="2134"/>
      <c r="H736" s="2134"/>
      <c r="I736" s="2134"/>
      <c r="J736" s="2134"/>
      <c r="K736" s="3231"/>
      <c r="L736" s="2219"/>
    </row>
    <row r="737" spans="1:12" ht="15.75" x14ac:dyDescent="0.2">
      <c r="A737" s="2132"/>
      <c r="B737" s="2133"/>
      <c r="C737" s="2134"/>
      <c r="D737" s="2135">
        <f t="shared" si="11"/>
        <v>0</v>
      </c>
      <c r="E737" s="2134"/>
      <c r="F737" s="2134"/>
      <c r="G737" s="2134"/>
      <c r="H737" s="2134"/>
      <c r="I737" s="2134"/>
      <c r="J737" s="2134"/>
      <c r="K737" s="3231"/>
      <c r="L737" s="2219"/>
    </row>
    <row r="738" spans="1:12" ht="15.75" x14ac:dyDescent="0.2">
      <c r="A738" s="2132"/>
      <c r="B738" s="2133"/>
      <c r="C738" s="2134"/>
      <c r="D738" s="2135">
        <f t="shared" si="11"/>
        <v>0</v>
      </c>
      <c r="E738" s="2134"/>
      <c r="F738" s="2134"/>
      <c r="G738" s="2134"/>
      <c r="H738" s="2134"/>
      <c r="I738" s="2134"/>
      <c r="J738" s="2134"/>
      <c r="K738" s="3231"/>
      <c r="L738" s="2219"/>
    </row>
    <row r="739" spans="1:12" ht="15.75" x14ac:dyDescent="0.2">
      <c r="A739" s="2132"/>
      <c r="B739" s="2133"/>
      <c r="C739" s="2134"/>
      <c r="D739" s="2135">
        <f t="shared" si="11"/>
        <v>0</v>
      </c>
      <c r="E739" s="2134"/>
      <c r="F739" s="2134"/>
      <c r="G739" s="2134"/>
      <c r="H739" s="2134"/>
      <c r="I739" s="2134"/>
      <c r="J739" s="2134"/>
      <c r="K739" s="3231"/>
      <c r="L739" s="2219"/>
    </row>
    <row r="740" spans="1:12" ht="15.75" x14ac:dyDescent="0.2">
      <c r="A740" s="2132"/>
      <c r="B740" s="2133"/>
      <c r="C740" s="2134"/>
      <c r="D740" s="2135">
        <f t="shared" si="11"/>
        <v>0</v>
      </c>
      <c r="E740" s="2134"/>
      <c r="F740" s="2134"/>
      <c r="G740" s="2134"/>
      <c r="H740" s="2134"/>
      <c r="I740" s="2134"/>
      <c r="J740" s="2134"/>
      <c r="K740" s="3231"/>
      <c r="L740" s="2219"/>
    </row>
    <row r="741" spans="1:12" ht="15.75" x14ac:dyDescent="0.2">
      <c r="A741" s="2132"/>
      <c r="B741" s="2133"/>
      <c r="C741" s="2134"/>
      <c r="D741" s="2135">
        <f t="shared" si="11"/>
        <v>0</v>
      </c>
      <c r="E741" s="2134"/>
      <c r="F741" s="2134"/>
      <c r="G741" s="2134"/>
      <c r="H741" s="2134"/>
      <c r="I741" s="2134"/>
      <c r="J741" s="2134"/>
      <c r="K741" s="3231"/>
      <c r="L741" s="2219"/>
    </row>
    <row r="742" spans="1:12" ht="15.75" x14ac:dyDescent="0.2">
      <c r="A742" s="2132"/>
      <c r="B742" s="2133"/>
      <c r="C742" s="2134"/>
      <c r="D742" s="2135">
        <f t="shared" si="11"/>
        <v>0</v>
      </c>
      <c r="E742" s="2134"/>
      <c r="F742" s="2134"/>
      <c r="G742" s="2134"/>
      <c r="H742" s="2134"/>
      <c r="I742" s="2134"/>
      <c r="J742" s="2134"/>
      <c r="K742" s="3231"/>
      <c r="L742" s="2219"/>
    </row>
    <row r="743" spans="1:12" ht="15.75" x14ac:dyDescent="0.2">
      <c r="A743" s="2132"/>
      <c r="B743" s="2133"/>
      <c r="C743" s="2134"/>
      <c r="D743" s="2135">
        <f t="shared" si="11"/>
        <v>0</v>
      </c>
      <c r="E743" s="2134"/>
      <c r="F743" s="2134"/>
      <c r="G743" s="2134"/>
      <c r="H743" s="2134"/>
      <c r="I743" s="2134"/>
      <c r="J743" s="2134"/>
      <c r="K743" s="3231"/>
      <c r="L743" s="2219"/>
    </row>
    <row r="744" spans="1:12" ht="15.75" x14ac:dyDescent="0.2">
      <c r="A744" s="2132"/>
      <c r="B744" s="2133"/>
      <c r="C744" s="2134"/>
      <c r="D744" s="2135">
        <f t="shared" si="11"/>
        <v>0</v>
      </c>
      <c r="E744" s="2134"/>
      <c r="F744" s="2134"/>
      <c r="G744" s="2134"/>
      <c r="H744" s="2134"/>
      <c r="I744" s="2134"/>
      <c r="J744" s="2134"/>
      <c r="K744" s="3231"/>
      <c r="L744" s="2219"/>
    </row>
    <row r="745" spans="1:12" ht="15.75" x14ac:dyDescent="0.2">
      <c r="A745" s="2132"/>
      <c r="B745" s="2133"/>
      <c r="C745" s="2134"/>
      <c r="D745" s="2135">
        <f t="shared" si="11"/>
        <v>0</v>
      </c>
      <c r="E745" s="2134"/>
      <c r="F745" s="2134"/>
      <c r="G745" s="2134"/>
      <c r="H745" s="2134"/>
      <c r="I745" s="2134"/>
      <c r="J745" s="2134"/>
      <c r="K745" s="3231"/>
      <c r="L745" s="2219"/>
    </row>
    <row r="746" spans="1:12" ht="15.75" x14ac:dyDescent="0.2">
      <c r="A746" s="2132"/>
      <c r="B746" s="2133"/>
      <c r="C746" s="2134"/>
      <c r="D746" s="2135">
        <f t="shared" si="11"/>
        <v>0</v>
      </c>
      <c r="E746" s="2134"/>
      <c r="F746" s="2134"/>
      <c r="G746" s="2134"/>
      <c r="H746" s="2134"/>
      <c r="I746" s="2134"/>
      <c r="J746" s="2134"/>
      <c r="K746" s="3231"/>
      <c r="L746" s="2219"/>
    </row>
    <row r="747" spans="1:12" ht="15.75" x14ac:dyDescent="0.2">
      <c r="A747" s="2132"/>
      <c r="B747" s="2133"/>
      <c r="C747" s="2134"/>
      <c r="D747" s="2135">
        <f t="shared" si="11"/>
        <v>0</v>
      </c>
      <c r="E747" s="2134"/>
      <c r="F747" s="2134"/>
      <c r="G747" s="2134"/>
      <c r="H747" s="2134"/>
      <c r="I747" s="2134"/>
      <c r="J747" s="2134"/>
      <c r="K747" s="3231"/>
      <c r="L747" s="2219"/>
    </row>
    <row r="748" spans="1:12" ht="15.75" x14ac:dyDescent="0.2">
      <c r="A748" s="2132"/>
      <c r="B748" s="2133"/>
      <c r="C748" s="2134"/>
      <c r="D748" s="2135">
        <f t="shared" si="11"/>
        <v>0</v>
      </c>
      <c r="E748" s="2134"/>
      <c r="F748" s="2134"/>
      <c r="G748" s="2134"/>
      <c r="H748" s="2134"/>
      <c r="I748" s="2134"/>
      <c r="J748" s="2134"/>
      <c r="K748" s="3231"/>
      <c r="L748" s="2219"/>
    </row>
    <row r="749" spans="1:12" ht="15.75" x14ac:dyDescent="0.2">
      <c r="A749" s="2132"/>
      <c r="B749" s="2133"/>
      <c r="C749" s="2134"/>
      <c r="D749" s="2135">
        <f t="shared" si="11"/>
        <v>0</v>
      </c>
      <c r="E749" s="2134"/>
      <c r="F749" s="2134"/>
      <c r="G749" s="2134"/>
      <c r="H749" s="2134"/>
      <c r="I749" s="2134"/>
      <c r="J749" s="2134"/>
      <c r="K749" s="3231"/>
      <c r="L749" s="2219"/>
    </row>
    <row r="750" spans="1:12" ht="15.75" x14ac:dyDescent="0.2">
      <c r="A750" s="2132"/>
      <c r="B750" s="2133"/>
      <c r="C750" s="2134"/>
      <c r="D750" s="2135">
        <f t="shared" si="11"/>
        <v>0</v>
      </c>
      <c r="E750" s="2134"/>
      <c r="F750" s="2134"/>
      <c r="G750" s="2134"/>
      <c r="H750" s="2134"/>
      <c r="I750" s="2134"/>
      <c r="J750" s="2134"/>
      <c r="K750" s="3231"/>
      <c r="L750" s="2219"/>
    </row>
    <row r="751" spans="1:12" ht="15.75" x14ac:dyDescent="0.2">
      <c r="A751" s="2132"/>
      <c r="B751" s="2133"/>
      <c r="C751" s="2134"/>
      <c r="D751" s="2135">
        <f t="shared" si="11"/>
        <v>0</v>
      </c>
      <c r="E751" s="2134"/>
      <c r="F751" s="2134"/>
      <c r="G751" s="2134"/>
      <c r="H751" s="2134"/>
      <c r="I751" s="2134"/>
      <c r="J751" s="2134"/>
      <c r="K751" s="3231"/>
      <c r="L751" s="2219"/>
    </row>
    <row r="752" spans="1:12" ht="15.75" x14ac:dyDescent="0.2">
      <c r="A752" s="2132"/>
      <c r="B752" s="2133"/>
      <c r="C752" s="2134"/>
      <c r="D752" s="2135">
        <f t="shared" si="11"/>
        <v>0</v>
      </c>
      <c r="E752" s="2134"/>
      <c r="F752" s="2134"/>
      <c r="G752" s="2134"/>
      <c r="H752" s="2134"/>
      <c r="I752" s="2134"/>
      <c r="J752" s="2134"/>
      <c r="K752" s="3231"/>
      <c r="L752" s="2219"/>
    </row>
    <row r="753" spans="1:12" ht="15.75" x14ac:dyDescent="0.2">
      <c r="A753" s="2132"/>
      <c r="B753" s="2133"/>
      <c r="C753" s="2134"/>
      <c r="D753" s="2135">
        <f t="shared" si="11"/>
        <v>0</v>
      </c>
      <c r="E753" s="2134"/>
      <c r="F753" s="2134"/>
      <c r="G753" s="2134"/>
      <c r="H753" s="2134"/>
      <c r="I753" s="2134"/>
      <c r="J753" s="2134"/>
      <c r="K753" s="3231"/>
      <c r="L753" s="2219"/>
    </row>
    <row r="754" spans="1:12" ht="15.75" x14ac:dyDescent="0.2">
      <c r="A754" s="2132"/>
      <c r="B754" s="2133"/>
      <c r="C754" s="2134"/>
      <c r="D754" s="2135">
        <f t="shared" si="11"/>
        <v>0</v>
      </c>
      <c r="E754" s="2134"/>
      <c r="F754" s="2134"/>
      <c r="G754" s="2134"/>
      <c r="H754" s="2134"/>
      <c r="I754" s="2134"/>
      <c r="J754" s="2134"/>
      <c r="K754" s="3231"/>
      <c r="L754" s="2219"/>
    </row>
    <row r="755" spans="1:12" ht="15.75" x14ac:dyDescent="0.2">
      <c r="A755" s="2132"/>
      <c r="B755" s="2133"/>
      <c r="C755" s="2134"/>
      <c r="D755" s="2135">
        <f t="shared" si="11"/>
        <v>0</v>
      </c>
      <c r="E755" s="2134"/>
      <c r="F755" s="2134"/>
      <c r="G755" s="2134"/>
      <c r="H755" s="2134"/>
      <c r="I755" s="2134"/>
      <c r="J755" s="2134"/>
      <c r="K755" s="3231"/>
      <c r="L755" s="2219"/>
    </row>
    <row r="756" spans="1:12" ht="15.75" x14ac:dyDescent="0.2">
      <c r="A756" s="2132"/>
      <c r="B756" s="2133"/>
      <c r="C756" s="2134"/>
      <c r="D756" s="2135">
        <f t="shared" si="11"/>
        <v>0</v>
      </c>
      <c r="E756" s="2134"/>
      <c r="F756" s="2134"/>
      <c r="G756" s="2134"/>
      <c r="H756" s="2134"/>
      <c r="I756" s="2134"/>
      <c r="J756" s="2134"/>
      <c r="K756" s="3231"/>
      <c r="L756" s="2219"/>
    </row>
    <row r="757" spans="1:12" ht="15.75" x14ac:dyDescent="0.2">
      <c r="A757" s="2132"/>
      <c r="B757" s="2133"/>
      <c r="C757" s="2134"/>
      <c r="D757" s="2135">
        <f t="shared" si="11"/>
        <v>0</v>
      </c>
      <c r="E757" s="2134"/>
      <c r="F757" s="2134"/>
      <c r="G757" s="2134"/>
      <c r="H757" s="2134"/>
      <c r="I757" s="2134"/>
      <c r="J757" s="2134"/>
      <c r="K757" s="3231"/>
      <c r="L757" s="2219"/>
    </row>
    <row r="758" spans="1:12" ht="15.75" x14ac:dyDescent="0.2">
      <c r="A758" s="2132"/>
      <c r="B758" s="2133"/>
      <c r="C758" s="2134"/>
      <c r="D758" s="2135">
        <f t="shared" si="11"/>
        <v>0</v>
      </c>
      <c r="E758" s="2134"/>
      <c r="F758" s="2134"/>
      <c r="G758" s="2134"/>
      <c r="H758" s="2134"/>
      <c r="I758" s="2134"/>
      <c r="J758" s="2134"/>
      <c r="K758" s="3231"/>
      <c r="L758" s="2219"/>
    </row>
    <row r="759" spans="1:12" ht="15.75" x14ac:dyDescent="0.2">
      <c r="A759" s="2132"/>
      <c r="B759" s="2133"/>
      <c r="C759" s="2134"/>
      <c r="D759" s="2135">
        <f t="shared" si="11"/>
        <v>0</v>
      </c>
      <c r="E759" s="2134"/>
      <c r="F759" s="2134"/>
      <c r="G759" s="2134"/>
      <c r="H759" s="2134"/>
      <c r="I759" s="2134"/>
      <c r="J759" s="2134"/>
      <c r="K759" s="3231"/>
      <c r="L759" s="2219"/>
    </row>
    <row r="760" spans="1:12" ht="15.75" x14ac:dyDescent="0.2">
      <c r="A760" s="2132"/>
      <c r="B760" s="2133"/>
      <c r="C760" s="2134"/>
      <c r="D760" s="2135">
        <f t="shared" si="11"/>
        <v>0</v>
      </c>
      <c r="E760" s="2134"/>
      <c r="F760" s="2134"/>
      <c r="G760" s="2134"/>
      <c r="H760" s="2134"/>
      <c r="I760" s="2134"/>
      <c r="J760" s="2134"/>
      <c r="K760" s="3231"/>
      <c r="L760" s="2219"/>
    </row>
    <row r="761" spans="1:12" ht="15.75" x14ac:dyDescent="0.2">
      <c r="A761" s="2132"/>
      <c r="B761" s="2133"/>
      <c r="C761" s="2134"/>
      <c r="D761" s="2135">
        <f t="shared" si="11"/>
        <v>0</v>
      </c>
      <c r="E761" s="2134"/>
      <c r="F761" s="2134"/>
      <c r="G761" s="2134"/>
      <c r="H761" s="2134"/>
      <c r="I761" s="2134"/>
      <c r="J761" s="2134"/>
      <c r="K761" s="3231"/>
      <c r="L761" s="2219"/>
    </row>
    <row r="762" spans="1:12" ht="15.75" x14ac:dyDescent="0.2">
      <c r="A762" s="2132"/>
      <c r="B762" s="2133"/>
      <c r="C762" s="2134"/>
      <c r="D762" s="2135">
        <f t="shared" si="11"/>
        <v>0</v>
      </c>
      <c r="E762" s="2134"/>
      <c r="F762" s="2134"/>
      <c r="G762" s="2134"/>
      <c r="H762" s="2134"/>
      <c r="I762" s="2134"/>
      <c r="J762" s="2134"/>
      <c r="K762" s="3231"/>
      <c r="L762" s="2219"/>
    </row>
    <row r="763" spans="1:12" ht="15.75" x14ac:dyDescent="0.2">
      <c r="A763" s="2132"/>
      <c r="B763" s="2133"/>
      <c r="C763" s="2134"/>
      <c r="D763" s="2135">
        <f t="shared" si="11"/>
        <v>0</v>
      </c>
      <c r="E763" s="2134"/>
      <c r="F763" s="2134"/>
      <c r="G763" s="2134"/>
      <c r="H763" s="2134"/>
      <c r="I763" s="2134"/>
      <c r="J763" s="2134"/>
      <c r="K763" s="3231"/>
      <c r="L763" s="2219"/>
    </row>
    <row r="764" spans="1:12" ht="15.75" x14ac:dyDescent="0.2">
      <c r="A764" s="2132"/>
      <c r="B764" s="2133"/>
      <c r="C764" s="2134"/>
      <c r="D764" s="2135">
        <f t="shared" si="11"/>
        <v>0</v>
      </c>
      <c r="E764" s="2134"/>
      <c r="F764" s="2134"/>
      <c r="G764" s="2134"/>
      <c r="H764" s="2134"/>
      <c r="I764" s="2134"/>
      <c r="J764" s="2134"/>
      <c r="K764" s="3231"/>
      <c r="L764" s="2219"/>
    </row>
    <row r="765" spans="1:12" ht="15.75" x14ac:dyDescent="0.2">
      <c r="A765" s="2132"/>
      <c r="B765" s="2133"/>
      <c r="C765" s="2134"/>
      <c r="D765" s="2135">
        <f t="shared" si="11"/>
        <v>0</v>
      </c>
      <c r="E765" s="2134"/>
      <c r="F765" s="2134"/>
      <c r="G765" s="2134"/>
      <c r="H765" s="2134"/>
      <c r="I765" s="2134"/>
      <c r="J765" s="2134"/>
      <c r="K765" s="3231"/>
      <c r="L765" s="2219"/>
    </row>
    <row r="766" spans="1:12" ht="15.75" x14ac:dyDescent="0.2">
      <c r="A766" s="2132"/>
      <c r="B766" s="2133"/>
      <c r="C766" s="2134"/>
      <c r="D766" s="2135">
        <f t="shared" si="11"/>
        <v>0</v>
      </c>
      <c r="E766" s="2134"/>
      <c r="F766" s="2134"/>
      <c r="G766" s="2134"/>
      <c r="H766" s="2134"/>
      <c r="I766" s="2134"/>
      <c r="J766" s="2134"/>
      <c r="K766" s="3231"/>
      <c r="L766" s="2219"/>
    </row>
    <row r="767" spans="1:12" ht="15.75" x14ac:dyDescent="0.2">
      <c r="A767" s="2132"/>
      <c r="B767" s="2133"/>
      <c r="C767" s="2134"/>
      <c r="D767" s="2135">
        <f>+C767*(100-E767)/100</f>
        <v>0</v>
      </c>
      <c r="E767" s="2134"/>
      <c r="F767" s="2134"/>
      <c r="G767" s="2134"/>
      <c r="H767" s="2134"/>
      <c r="I767" s="2134"/>
      <c r="J767" s="2134"/>
      <c r="K767" s="3231"/>
      <c r="L767" s="2219"/>
    </row>
    <row r="768" spans="1:12" ht="15.75" x14ac:dyDescent="0.2">
      <c r="A768" s="2132"/>
      <c r="B768" s="2133"/>
      <c r="C768" s="2134"/>
      <c r="D768" s="2135">
        <f>+C768*(100-E768)/100</f>
        <v>0</v>
      </c>
      <c r="E768" s="2134"/>
      <c r="F768" s="2134"/>
      <c r="G768" s="2134"/>
      <c r="H768" s="2134"/>
      <c r="I768" s="2134"/>
      <c r="J768" s="2134"/>
      <c r="K768" s="3231"/>
      <c r="L768" s="2219"/>
    </row>
    <row r="769" spans="1:12" ht="15.75" x14ac:dyDescent="0.2">
      <c r="A769" s="2132"/>
      <c r="B769" s="2133"/>
      <c r="C769" s="2134"/>
      <c r="D769" s="2135">
        <f>+C769*(100-E769)/100</f>
        <v>0</v>
      </c>
      <c r="E769" s="2134"/>
      <c r="F769" s="2134"/>
      <c r="G769" s="2134"/>
      <c r="H769" s="2134"/>
      <c r="I769" s="2134"/>
      <c r="J769" s="2134"/>
      <c r="K769" s="3231"/>
      <c r="L769" s="2219"/>
    </row>
    <row r="770" spans="1:12" ht="15.75" x14ac:dyDescent="0.2">
      <c r="A770" s="2132"/>
      <c r="B770" s="2133"/>
      <c r="C770" s="2134"/>
      <c r="D770" s="2135">
        <f>+C770*(100-E770)/100</f>
        <v>0</v>
      </c>
      <c r="E770" s="2134"/>
      <c r="F770" s="2134"/>
      <c r="G770" s="2134"/>
      <c r="H770" s="2134"/>
      <c r="I770" s="2134"/>
      <c r="J770" s="2134"/>
      <c r="K770" s="3231"/>
      <c r="L770" s="2219"/>
    </row>
    <row r="771" spans="1:12" ht="15.75" x14ac:dyDescent="0.2">
      <c r="A771" s="2132"/>
      <c r="B771" s="2133"/>
      <c r="C771" s="2134"/>
      <c r="D771" s="2135">
        <f>+C771*(100-E771)/100</f>
        <v>0</v>
      </c>
      <c r="E771" s="2134"/>
      <c r="F771" s="2134"/>
      <c r="G771" s="2134"/>
      <c r="H771" s="2134"/>
      <c r="I771" s="2134"/>
      <c r="J771" s="2134"/>
      <c r="K771" s="3231"/>
      <c r="L771" s="2219"/>
    </row>
  </sheetData>
  <autoFilter ref="B6:K6"/>
  <mergeCells count="38">
    <mergeCell ref="C54:J54"/>
    <mergeCell ref="C35:J35"/>
    <mergeCell ref="C39:J39"/>
    <mergeCell ref="K3:L3"/>
    <mergeCell ref="K4:L4"/>
    <mergeCell ref="K5:L5"/>
    <mergeCell ref="C28:J28"/>
    <mergeCell ref="I4:J4"/>
    <mergeCell ref="G4:H4"/>
    <mergeCell ref="C7:J7"/>
    <mergeCell ref="C4:F4"/>
    <mergeCell ref="C53:J53"/>
    <mergeCell ref="C50:J50"/>
    <mergeCell ref="C52:J52"/>
    <mergeCell ref="C49:J49"/>
    <mergeCell ref="C41:J41"/>
    <mergeCell ref="A18:A19"/>
    <mergeCell ref="H19:I19"/>
    <mergeCell ref="C17:J17"/>
    <mergeCell ref="C15:J15"/>
    <mergeCell ref="C14:J14"/>
    <mergeCell ref="A11:A12"/>
    <mergeCell ref="A3:B3"/>
    <mergeCell ref="C3:F3"/>
    <mergeCell ref="G3:H3"/>
    <mergeCell ref="I3:J3"/>
    <mergeCell ref="C10:J10"/>
    <mergeCell ref="A5:B5"/>
    <mergeCell ref="C5:F5"/>
    <mergeCell ref="G5:H5"/>
    <mergeCell ref="I5:J5"/>
    <mergeCell ref="A4:B4"/>
    <mergeCell ref="A1:L1"/>
    <mergeCell ref="A2:B2"/>
    <mergeCell ref="C2:F2"/>
    <mergeCell ref="G2:H2"/>
    <mergeCell ref="I2:J2"/>
    <mergeCell ref="K2:L2"/>
  </mergeCells>
  <pageMargins left="0.7" right="0.7" top="0.75" bottom="0.75" header="0.3" footer="0.3"/>
  <pageSetup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dimension ref="A1:Q774"/>
  <sheetViews>
    <sheetView zoomScale="96" zoomScaleNormal="96" workbookViewId="0">
      <pane ySplit="6" topLeftCell="A43" activePane="bottomLeft" state="frozen"/>
      <selection activeCell="C163" sqref="C163:J163"/>
      <selection pane="bottomLeft" activeCell="K53" sqref="K53"/>
    </sheetView>
  </sheetViews>
  <sheetFormatPr defaultRowHeight="12.75" x14ac:dyDescent="0.2"/>
  <cols>
    <col min="1" max="1" width="11.28515625" style="2127" bestFit="1" customWidth="1"/>
    <col min="2" max="2" width="10.42578125" style="2127" customWidth="1"/>
    <col min="3" max="11" width="12.85546875" style="2127" customWidth="1"/>
    <col min="12" max="12" width="48.5703125" style="2127" customWidth="1"/>
    <col min="13" max="16384" width="9.140625" style="2127"/>
  </cols>
  <sheetData>
    <row r="1" spans="1:17" s="2120" customFormat="1" ht="30.75" customHeight="1" thickTop="1" x14ac:dyDescent="0.25">
      <c r="A1" s="4251" t="s">
        <v>3246</v>
      </c>
      <c r="B1" s="4252"/>
      <c r="C1" s="4252"/>
      <c r="D1" s="4252"/>
      <c r="E1" s="4252"/>
      <c r="F1" s="4252"/>
      <c r="G1" s="4252"/>
      <c r="H1" s="4252"/>
      <c r="I1" s="4252"/>
      <c r="J1" s="4252"/>
      <c r="K1" s="4252"/>
      <c r="L1" s="4253"/>
      <c r="M1" s="2119"/>
    </row>
    <row r="2" spans="1:17" s="2123" customFormat="1" ht="20.25" customHeight="1" x14ac:dyDescent="0.25">
      <c r="A2" s="4254" t="s">
        <v>259</v>
      </c>
      <c r="B2" s="4255"/>
      <c r="C2" s="4303">
        <f>(55+125+25)*25</f>
        <v>5125</v>
      </c>
      <c r="D2" s="4304"/>
      <c r="E2" s="4304"/>
      <c r="F2" s="4305"/>
      <c r="G2" s="3571" t="s">
        <v>4029</v>
      </c>
      <c r="H2" s="3572"/>
      <c r="I2" s="4256" t="s">
        <v>260</v>
      </c>
      <c r="J2" s="4257"/>
      <c r="K2" s="4288" t="s">
        <v>2541</v>
      </c>
      <c r="L2" s="4289"/>
      <c r="M2" s="2122"/>
    </row>
    <row r="3" spans="1:17" s="2123" customFormat="1" ht="20.25" customHeight="1" x14ac:dyDescent="0.25">
      <c r="A3" s="4254" t="s">
        <v>261</v>
      </c>
      <c r="B3" s="4255"/>
      <c r="C3" s="4303" t="s">
        <v>3254</v>
      </c>
      <c r="D3" s="4304"/>
      <c r="E3" s="4304"/>
      <c r="F3" s="4305"/>
      <c r="G3" s="4306"/>
      <c r="H3" s="4307"/>
      <c r="I3" s="4256" t="s">
        <v>262</v>
      </c>
      <c r="J3" s="4257"/>
      <c r="K3" s="4288" t="s">
        <v>1674</v>
      </c>
      <c r="L3" s="4289"/>
      <c r="M3" s="2122"/>
    </row>
    <row r="4" spans="1:17" s="2123" customFormat="1" ht="20.25" customHeight="1" x14ac:dyDescent="0.25">
      <c r="A4" s="4254" t="s">
        <v>263</v>
      </c>
      <c r="B4" s="4255"/>
      <c r="C4" s="4303" t="s">
        <v>3255</v>
      </c>
      <c r="D4" s="4304"/>
      <c r="E4" s="4304"/>
      <c r="F4" s="4305"/>
      <c r="G4" s="4281"/>
      <c r="H4" s="4282"/>
      <c r="I4" s="4256" t="s">
        <v>264</v>
      </c>
      <c r="J4" s="4257"/>
      <c r="K4" s="4290" t="s">
        <v>3541</v>
      </c>
      <c r="L4" s="4291"/>
      <c r="M4" s="2122"/>
    </row>
    <row r="5" spans="1:17" s="2123" customFormat="1" ht="69.75" customHeight="1" thickBot="1" x14ac:dyDescent="0.3">
      <c r="A5" s="4267" t="s">
        <v>265</v>
      </c>
      <c r="B5" s="4268"/>
      <c r="C5" s="4292" t="s">
        <v>4321</v>
      </c>
      <c r="D5" s="4293"/>
      <c r="E5" s="4293"/>
      <c r="F5" s="4294"/>
      <c r="G5" s="4272"/>
      <c r="H5" s="4273"/>
      <c r="I5" s="4256" t="s">
        <v>397</v>
      </c>
      <c r="J5" s="4257"/>
      <c r="K5" s="4279" t="s">
        <v>3870</v>
      </c>
      <c r="L5" s="4280"/>
      <c r="M5" s="2122"/>
    </row>
    <row r="6" spans="1:17" s="2128" customFormat="1" ht="43.5" customHeight="1" thickTop="1" thickBot="1" x14ac:dyDescent="0.3">
      <c r="A6" s="2124" t="s">
        <v>1</v>
      </c>
      <c r="B6" s="2125" t="s">
        <v>0</v>
      </c>
      <c r="C6" s="2125" t="s">
        <v>2</v>
      </c>
      <c r="D6" s="2125" t="s">
        <v>3</v>
      </c>
      <c r="E6" s="2125" t="s">
        <v>4</v>
      </c>
      <c r="F6" s="2125" t="s">
        <v>5</v>
      </c>
      <c r="G6" s="2125" t="s">
        <v>6</v>
      </c>
      <c r="H6" s="2125" t="s">
        <v>7</v>
      </c>
      <c r="I6" s="2125" t="s">
        <v>8</v>
      </c>
      <c r="J6" s="2125" t="s">
        <v>9</v>
      </c>
      <c r="K6" s="2744" t="s">
        <v>3817</v>
      </c>
      <c r="L6" s="2126" t="s">
        <v>10</v>
      </c>
      <c r="M6" s="2127"/>
      <c r="N6" s="2127"/>
      <c r="O6" s="2127"/>
      <c r="P6" s="2127"/>
      <c r="Q6" s="2127"/>
    </row>
    <row r="7" spans="1:17" ht="130.5" customHeight="1" thickTop="1" x14ac:dyDescent="0.2">
      <c r="A7" s="2129">
        <v>43753</v>
      </c>
      <c r="B7" s="2130" t="s">
        <v>62</v>
      </c>
      <c r="C7" s="4274" t="s">
        <v>3272</v>
      </c>
      <c r="D7" s="4275"/>
      <c r="E7" s="4275"/>
      <c r="F7" s="4275"/>
      <c r="G7" s="4275"/>
      <c r="H7" s="4275"/>
      <c r="I7" s="4275"/>
      <c r="J7" s="4276"/>
      <c r="K7" s="2831" t="s">
        <v>1909</v>
      </c>
      <c r="L7" s="2131" t="s">
        <v>3273</v>
      </c>
    </row>
    <row r="8" spans="1:17" s="493" customFormat="1" ht="25.5" customHeight="1" x14ac:dyDescent="0.25">
      <c r="A8" s="202">
        <v>43769</v>
      </c>
      <c r="B8" s="203" t="s">
        <v>14</v>
      </c>
      <c r="C8" s="4149" t="s">
        <v>2599</v>
      </c>
      <c r="D8" s="4150"/>
      <c r="E8" s="4150"/>
      <c r="F8" s="4150"/>
      <c r="G8" s="4150"/>
      <c r="H8" s="4150"/>
      <c r="I8" s="4150"/>
      <c r="J8" s="4151"/>
      <c r="K8" s="2646"/>
      <c r="L8" s="492"/>
    </row>
    <row r="9" spans="1:17" ht="15.75" x14ac:dyDescent="0.25">
      <c r="A9" s="2132">
        <v>43771</v>
      </c>
      <c r="B9" s="2133" t="s">
        <v>12</v>
      </c>
      <c r="C9" s="2134">
        <v>135</v>
      </c>
      <c r="D9" s="2135">
        <f>+C9*(100-E9)/100</f>
        <v>129.6</v>
      </c>
      <c r="E9" s="2134">
        <v>4</v>
      </c>
      <c r="F9" s="2134"/>
      <c r="G9" s="2134">
        <v>110</v>
      </c>
      <c r="H9" s="2134"/>
      <c r="I9" s="2134"/>
      <c r="J9" s="2134"/>
      <c r="K9" s="2655"/>
      <c r="L9" s="2136" t="s">
        <v>22</v>
      </c>
    </row>
    <row r="10" spans="1:17" ht="15.75" x14ac:dyDescent="0.25">
      <c r="A10" s="2132">
        <v>43792</v>
      </c>
      <c r="B10" s="2133" t="s">
        <v>186</v>
      </c>
      <c r="C10" s="2134"/>
      <c r="D10" s="2135"/>
      <c r="E10" s="2134"/>
      <c r="F10" s="2134"/>
      <c r="G10" s="2134"/>
      <c r="H10" s="2134">
        <v>820</v>
      </c>
      <c r="I10" s="2134">
        <v>100</v>
      </c>
      <c r="J10" s="2134"/>
      <c r="K10" s="2655"/>
      <c r="L10" s="2136"/>
    </row>
    <row r="11" spans="1:17" ht="15.75" x14ac:dyDescent="0.25">
      <c r="A11" s="2132">
        <v>43805</v>
      </c>
      <c r="B11" s="2133" t="s">
        <v>186</v>
      </c>
      <c r="C11" s="2134"/>
      <c r="D11" s="2135"/>
      <c r="E11" s="2134"/>
      <c r="F11" s="2134"/>
      <c r="G11" s="2134"/>
      <c r="H11" s="2134">
        <v>605</v>
      </c>
      <c r="I11" s="2134">
        <v>100</v>
      </c>
      <c r="J11" s="2134"/>
      <c r="K11" s="2655"/>
      <c r="L11" s="2136" t="s">
        <v>40</v>
      </c>
    </row>
    <row r="12" spans="1:17" ht="15.75" x14ac:dyDescent="0.25">
      <c r="A12" s="4260">
        <v>43815</v>
      </c>
      <c r="B12" s="2133" t="s">
        <v>33</v>
      </c>
      <c r="C12" s="4264" t="s">
        <v>3322</v>
      </c>
      <c r="D12" s="4265"/>
      <c r="E12" s="4265"/>
      <c r="F12" s="4265"/>
      <c r="G12" s="4265"/>
      <c r="H12" s="4265"/>
      <c r="I12" s="4265"/>
      <c r="J12" s="4266"/>
      <c r="K12" s="2657"/>
      <c r="L12" s="2136"/>
    </row>
    <row r="13" spans="1:17" ht="15.75" x14ac:dyDescent="0.25">
      <c r="A13" s="4261"/>
      <c r="B13" s="2133" t="s">
        <v>14</v>
      </c>
      <c r="C13" s="4264" t="s">
        <v>2599</v>
      </c>
      <c r="D13" s="4265"/>
      <c r="E13" s="4265"/>
      <c r="F13" s="4265"/>
      <c r="G13" s="4265"/>
      <c r="H13" s="4265"/>
      <c r="I13" s="4265"/>
      <c r="J13" s="4266"/>
      <c r="K13" s="2657"/>
      <c r="L13" s="2136"/>
    </row>
    <row r="14" spans="1:17" ht="15.75" x14ac:dyDescent="0.25">
      <c r="A14" s="2199">
        <v>43817</v>
      </c>
      <c r="B14" s="2194" t="s">
        <v>186</v>
      </c>
      <c r="C14" s="2195"/>
      <c r="D14" s="2196"/>
      <c r="E14" s="2195"/>
      <c r="F14" s="2195"/>
      <c r="G14" s="2195"/>
      <c r="H14" s="2195">
        <v>505</v>
      </c>
      <c r="I14" s="2195">
        <v>100</v>
      </c>
      <c r="J14" s="2195"/>
      <c r="K14" s="2745"/>
      <c r="L14" s="2197" t="s">
        <v>3331</v>
      </c>
    </row>
    <row r="15" spans="1:17" ht="46.5" customHeight="1" x14ac:dyDescent="0.25">
      <c r="A15" s="2200">
        <v>43817</v>
      </c>
      <c r="B15" s="2133" t="s">
        <v>14</v>
      </c>
      <c r="C15" s="4258" t="s">
        <v>3334</v>
      </c>
      <c r="D15" s="4283"/>
      <c r="E15" s="4283"/>
      <c r="F15" s="4283"/>
      <c r="G15" s="4283"/>
      <c r="H15" s="4283"/>
      <c r="I15" s="4283"/>
      <c r="J15" s="4284"/>
      <c r="K15" s="2659"/>
      <c r="L15" s="2121"/>
    </row>
    <row r="16" spans="1:17" ht="52.5" customHeight="1" x14ac:dyDescent="0.2">
      <c r="A16" s="2132">
        <v>43819</v>
      </c>
      <c r="B16" s="2133" t="s">
        <v>14</v>
      </c>
      <c r="C16" s="4258" t="s">
        <v>3340</v>
      </c>
      <c r="D16" s="4283"/>
      <c r="E16" s="4283"/>
      <c r="F16" s="4283"/>
      <c r="G16" s="4283"/>
      <c r="H16" s="4283"/>
      <c r="I16" s="4283"/>
      <c r="J16" s="4284"/>
      <c r="K16" s="2659"/>
      <c r="L16" s="2219" t="s">
        <v>2454</v>
      </c>
    </row>
    <row r="17" spans="1:12" ht="30.75" customHeight="1" x14ac:dyDescent="0.25">
      <c r="A17" s="2132">
        <v>43824</v>
      </c>
      <c r="B17" s="2133" t="s">
        <v>14</v>
      </c>
      <c r="C17" s="4258" t="s">
        <v>3361</v>
      </c>
      <c r="D17" s="4283"/>
      <c r="E17" s="4283"/>
      <c r="F17" s="4283"/>
      <c r="G17" s="4283"/>
      <c r="H17" s="4283"/>
      <c r="I17" s="4283"/>
      <c r="J17" s="4284"/>
      <c r="K17" s="2659"/>
      <c r="L17" s="2121"/>
    </row>
    <row r="18" spans="1:12" ht="30.75" customHeight="1" x14ac:dyDescent="0.25">
      <c r="A18" s="4260">
        <v>43826</v>
      </c>
      <c r="B18" s="2133" t="s">
        <v>14</v>
      </c>
      <c r="C18" s="4258" t="s">
        <v>3380</v>
      </c>
      <c r="D18" s="4283"/>
      <c r="E18" s="4283"/>
      <c r="F18" s="4283"/>
      <c r="G18" s="4283"/>
      <c r="H18" s="4283"/>
      <c r="I18" s="4283"/>
      <c r="J18" s="4284"/>
      <c r="K18" s="2659"/>
      <c r="L18" s="2121"/>
    </row>
    <row r="19" spans="1:12" ht="15.75" x14ac:dyDescent="0.25">
      <c r="A19" s="4261"/>
      <c r="B19" s="2133" t="s">
        <v>186</v>
      </c>
      <c r="C19" s="2134"/>
      <c r="D19" s="2135" t="s">
        <v>301</v>
      </c>
      <c r="E19" s="2134"/>
      <c r="F19" s="2134"/>
      <c r="G19" s="2134"/>
      <c r="H19" s="2134"/>
      <c r="I19" s="2134"/>
      <c r="J19" s="2134">
        <v>340</v>
      </c>
      <c r="K19" s="2655"/>
      <c r="L19" s="2121"/>
    </row>
    <row r="20" spans="1:12" ht="15.75" x14ac:dyDescent="0.25">
      <c r="A20" s="4298">
        <v>43828</v>
      </c>
      <c r="B20" s="2130" t="s">
        <v>23</v>
      </c>
      <c r="C20" s="4300" t="s">
        <v>3367</v>
      </c>
      <c r="D20" s="4301"/>
      <c r="E20" s="4301"/>
      <c r="F20" s="4301"/>
      <c r="G20" s="4301"/>
      <c r="H20" s="4301"/>
      <c r="I20" s="4301"/>
      <c r="J20" s="4302"/>
      <c r="K20" s="2660"/>
      <c r="L20" s="2220"/>
    </row>
    <row r="21" spans="1:12" ht="15.75" x14ac:dyDescent="0.25">
      <c r="A21" s="4299"/>
      <c r="B21" s="2133" t="s">
        <v>14</v>
      </c>
      <c r="C21" s="4264" t="s">
        <v>3382</v>
      </c>
      <c r="D21" s="4265"/>
      <c r="E21" s="4265"/>
      <c r="F21" s="4265"/>
      <c r="G21" s="4265"/>
      <c r="H21" s="4265"/>
      <c r="I21" s="4265"/>
      <c r="J21" s="4266"/>
      <c r="K21" s="2657"/>
      <c r="L21" s="2121"/>
    </row>
    <row r="22" spans="1:12" ht="51" customHeight="1" x14ac:dyDescent="0.25">
      <c r="A22" s="2129">
        <v>43833</v>
      </c>
      <c r="B22" s="2130" t="s">
        <v>23</v>
      </c>
      <c r="C22" s="4274" t="s">
        <v>3393</v>
      </c>
      <c r="D22" s="4301"/>
      <c r="E22" s="4301"/>
      <c r="F22" s="4301"/>
      <c r="G22" s="4301"/>
      <c r="H22" s="4301"/>
      <c r="I22" s="4301"/>
      <c r="J22" s="4302"/>
      <c r="K22" s="2660"/>
      <c r="L22" s="2220"/>
    </row>
    <row r="23" spans="1:12" ht="34.5" customHeight="1" x14ac:dyDescent="0.25">
      <c r="A23" s="2132">
        <v>43834</v>
      </c>
      <c r="B23" s="2133" t="s">
        <v>14</v>
      </c>
      <c r="C23" s="4295" t="s">
        <v>3394</v>
      </c>
      <c r="D23" s="4296"/>
      <c r="E23" s="4296"/>
      <c r="F23" s="4296"/>
      <c r="G23" s="4296"/>
      <c r="H23" s="4296"/>
      <c r="I23" s="4296"/>
      <c r="J23" s="4297"/>
      <c r="K23" s="2661"/>
      <c r="L23" s="2121"/>
    </row>
    <row r="24" spans="1:12" ht="57.75" customHeight="1" x14ac:dyDescent="0.2">
      <c r="A24" s="2129">
        <v>43839</v>
      </c>
      <c r="B24" s="2130" t="s">
        <v>31</v>
      </c>
      <c r="C24" s="4274" t="s">
        <v>4017</v>
      </c>
      <c r="D24" s="4275"/>
      <c r="E24" s="4275"/>
      <c r="F24" s="4275"/>
      <c r="G24" s="4275"/>
      <c r="H24" s="4275"/>
      <c r="I24" s="4275"/>
      <c r="J24" s="4276"/>
      <c r="K24" s="2658"/>
      <c r="L24" s="2250" t="s">
        <v>2109</v>
      </c>
    </row>
    <row r="25" spans="1:12" ht="15.75" x14ac:dyDescent="0.25">
      <c r="A25" s="2132">
        <v>43853</v>
      </c>
      <c r="B25" s="2133" t="s">
        <v>12</v>
      </c>
      <c r="C25" s="2134">
        <v>224</v>
      </c>
      <c r="D25" s="2135">
        <f>+C25*(100-E25)/100</f>
        <v>112</v>
      </c>
      <c r="E25" s="2134">
        <v>50</v>
      </c>
      <c r="F25" s="2134" t="s">
        <v>159</v>
      </c>
      <c r="G25" s="2134">
        <v>140</v>
      </c>
      <c r="H25" s="2134"/>
      <c r="I25" s="2134"/>
      <c r="J25" s="2134"/>
      <c r="K25" s="2655"/>
      <c r="L25" s="2121" t="s">
        <v>22</v>
      </c>
    </row>
    <row r="26" spans="1:12" ht="15.75" x14ac:dyDescent="0.25">
      <c r="A26" s="2132">
        <v>43899</v>
      </c>
      <c r="B26" s="2133" t="s">
        <v>186</v>
      </c>
      <c r="C26" s="2134"/>
      <c r="D26" s="2135" t="s">
        <v>301</v>
      </c>
      <c r="E26" s="2134"/>
      <c r="F26" s="2134"/>
      <c r="G26" s="2134"/>
      <c r="H26" s="4090" t="s">
        <v>91</v>
      </c>
      <c r="I26" s="4092"/>
      <c r="J26" s="2134"/>
      <c r="K26" s="2655"/>
      <c r="L26" s="2121" t="s">
        <v>87</v>
      </c>
    </row>
    <row r="27" spans="1:12" ht="15.75" x14ac:dyDescent="0.25">
      <c r="A27" s="2132">
        <v>43912</v>
      </c>
      <c r="B27" s="2133" t="s">
        <v>26</v>
      </c>
      <c r="C27" s="4264" t="s">
        <v>3513</v>
      </c>
      <c r="D27" s="4265"/>
      <c r="E27" s="4265"/>
      <c r="F27" s="4265"/>
      <c r="G27" s="4265"/>
      <c r="H27" s="4265"/>
      <c r="I27" s="4265"/>
      <c r="J27" s="4266"/>
      <c r="K27" s="2657"/>
      <c r="L27" s="2121"/>
    </row>
    <row r="28" spans="1:12" ht="15.75" x14ac:dyDescent="0.25">
      <c r="A28" s="2414">
        <v>43920</v>
      </c>
      <c r="B28" s="2333" t="s">
        <v>4</v>
      </c>
      <c r="C28" s="2334"/>
      <c r="D28" s="2335"/>
      <c r="E28" s="2334">
        <v>50</v>
      </c>
      <c r="F28" s="2334"/>
      <c r="G28" s="2334"/>
      <c r="H28" s="2334"/>
      <c r="I28" s="2334"/>
      <c r="J28" s="2334"/>
      <c r="K28" s="2662"/>
      <c r="L28" s="2336"/>
    </row>
    <row r="29" spans="1:12" ht="15.75" x14ac:dyDescent="0.25">
      <c r="A29" s="2414">
        <v>43951</v>
      </c>
      <c r="B29" s="2333" t="s">
        <v>4</v>
      </c>
      <c r="C29" s="2334"/>
      <c r="D29" s="2335"/>
      <c r="E29" s="2334">
        <v>50</v>
      </c>
      <c r="F29" s="2334"/>
      <c r="G29" s="2334"/>
      <c r="H29" s="2334"/>
      <c r="I29" s="2334"/>
      <c r="J29" s="2334"/>
      <c r="K29" s="2662"/>
      <c r="L29" s="2336"/>
    </row>
    <row r="30" spans="1:12" ht="15.75" x14ac:dyDescent="0.25">
      <c r="A30" s="2414">
        <v>43981</v>
      </c>
      <c r="B30" s="2333" t="s">
        <v>4</v>
      </c>
      <c r="C30" s="2334"/>
      <c r="D30" s="2335"/>
      <c r="E30" s="2334">
        <v>50</v>
      </c>
      <c r="F30" s="2334"/>
      <c r="G30" s="2334"/>
      <c r="H30" s="2334"/>
      <c r="I30" s="2334"/>
      <c r="J30" s="2334"/>
      <c r="K30" s="2662"/>
      <c r="L30" s="2336"/>
    </row>
    <row r="31" spans="1:12" ht="15.75" x14ac:dyDescent="0.25">
      <c r="A31" s="2132">
        <v>43998</v>
      </c>
      <c r="B31" s="2133" t="s">
        <v>12</v>
      </c>
      <c r="C31" s="2134">
        <v>265</v>
      </c>
      <c r="D31" s="2135">
        <f>+C31*(100-E31)/100</f>
        <v>132.5</v>
      </c>
      <c r="E31" s="2134">
        <v>50</v>
      </c>
      <c r="F31" s="2134"/>
      <c r="G31" s="2134">
        <v>120</v>
      </c>
      <c r="H31" s="2134"/>
      <c r="I31" s="2134"/>
      <c r="J31" s="2134"/>
      <c r="K31" s="2655"/>
      <c r="L31" s="2121" t="s">
        <v>2524</v>
      </c>
    </row>
    <row r="32" spans="1:12" ht="15.75" x14ac:dyDescent="0.25">
      <c r="A32" s="2414">
        <v>44012</v>
      </c>
      <c r="B32" s="2333" t="s">
        <v>4</v>
      </c>
      <c r="C32" s="2334"/>
      <c r="D32" s="2335"/>
      <c r="E32" s="2334">
        <v>50</v>
      </c>
      <c r="F32" s="2334"/>
      <c r="G32" s="2334"/>
      <c r="H32" s="2334"/>
      <c r="I32" s="2334"/>
      <c r="J32" s="2334"/>
      <c r="K32" s="2662"/>
      <c r="L32" s="2336"/>
    </row>
    <row r="33" spans="1:12" ht="15.75" x14ac:dyDescent="0.25">
      <c r="A33" s="2414">
        <v>44042</v>
      </c>
      <c r="B33" s="2333" t="s">
        <v>4</v>
      </c>
      <c r="C33" s="2334"/>
      <c r="D33" s="2335"/>
      <c r="E33" s="2334">
        <v>50</v>
      </c>
      <c r="F33" s="2334"/>
      <c r="G33" s="2334"/>
      <c r="H33" s="2334"/>
      <c r="I33" s="2334"/>
      <c r="J33" s="2334"/>
      <c r="K33" s="2853"/>
      <c r="L33" s="2336"/>
    </row>
    <row r="34" spans="1:12" ht="15.75" x14ac:dyDescent="0.25">
      <c r="A34" s="2132">
        <v>44051</v>
      </c>
      <c r="B34" s="2133" t="s">
        <v>186</v>
      </c>
      <c r="C34" s="2134"/>
      <c r="D34" s="2135" t="s">
        <v>301</v>
      </c>
      <c r="E34" s="2134"/>
      <c r="F34" s="2134"/>
      <c r="G34" s="2134"/>
      <c r="H34" s="4090" t="s">
        <v>91</v>
      </c>
      <c r="I34" s="4092"/>
      <c r="J34" s="2134"/>
      <c r="K34" s="2655"/>
      <c r="L34" s="2121" t="s">
        <v>3778</v>
      </c>
    </row>
    <row r="35" spans="1:12" ht="15.75" x14ac:dyDescent="0.25">
      <c r="A35" s="2414">
        <v>44073</v>
      </c>
      <c r="B35" s="2333" t="s">
        <v>4</v>
      </c>
      <c r="C35" s="2334"/>
      <c r="D35" s="2335"/>
      <c r="E35" s="2334">
        <v>50</v>
      </c>
      <c r="F35" s="2334"/>
      <c r="G35" s="2334"/>
      <c r="H35" s="2334"/>
      <c r="I35" s="2334"/>
      <c r="J35" s="2334"/>
      <c r="K35" s="2886"/>
      <c r="L35" s="2336"/>
    </row>
    <row r="36" spans="1:12" ht="15.75" x14ac:dyDescent="0.25">
      <c r="A36" s="2414">
        <v>44104</v>
      </c>
      <c r="B36" s="2333" t="s">
        <v>4</v>
      </c>
      <c r="C36" s="2334"/>
      <c r="D36" s="2335"/>
      <c r="E36" s="2334">
        <v>50</v>
      </c>
      <c r="F36" s="2334"/>
      <c r="G36" s="2334"/>
      <c r="H36" s="2334"/>
      <c r="I36" s="2334"/>
      <c r="J36" s="2334"/>
      <c r="K36" s="3127"/>
      <c r="L36" s="2336"/>
    </row>
    <row r="37" spans="1:12" ht="15.75" x14ac:dyDescent="0.25">
      <c r="A37" s="2414">
        <v>44134</v>
      </c>
      <c r="B37" s="2333" t="s">
        <v>4</v>
      </c>
      <c r="C37" s="2334"/>
      <c r="D37" s="2335"/>
      <c r="E37" s="2334">
        <v>50</v>
      </c>
      <c r="F37" s="2334"/>
      <c r="G37" s="2334"/>
      <c r="H37" s="2334"/>
      <c r="I37" s="2334"/>
      <c r="J37" s="2334"/>
      <c r="K37" s="3127"/>
      <c r="L37" s="2336"/>
    </row>
    <row r="38" spans="1:12" ht="15.75" x14ac:dyDescent="0.25">
      <c r="A38" s="2132">
        <v>44155</v>
      </c>
      <c r="B38" s="2133" t="s">
        <v>12</v>
      </c>
      <c r="C38" s="2134">
        <v>220</v>
      </c>
      <c r="D38" s="2135">
        <f>+C38*(100-E38)/100</f>
        <v>110</v>
      </c>
      <c r="E38" s="2134">
        <v>50</v>
      </c>
      <c r="F38" s="2134"/>
      <c r="G38" s="2134">
        <v>110</v>
      </c>
      <c r="H38" s="2134"/>
      <c r="I38" s="2134"/>
      <c r="J38" s="2134"/>
      <c r="K38" s="2655"/>
      <c r="L38" s="2121" t="s">
        <v>2668</v>
      </c>
    </row>
    <row r="39" spans="1:12" ht="15.75" x14ac:dyDescent="0.25">
      <c r="A39" s="2414">
        <v>44165</v>
      </c>
      <c r="B39" s="2333" t="s">
        <v>4</v>
      </c>
      <c r="C39" s="2334"/>
      <c r="D39" s="2335"/>
      <c r="E39" s="2334">
        <v>50</v>
      </c>
      <c r="F39" s="2334"/>
      <c r="G39" s="2334"/>
      <c r="H39" s="2334"/>
      <c r="I39" s="2334"/>
      <c r="J39" s="2334"/>
      <c r="K39" s="3127"/>
      <c r="L39" s="2336"/>
    </row>
    <row r="40" spans="1:12" ht="15.75" x14ac:dyDescent="0.25">
      <c r="A40" s="2414">
        <v>44195</v>
      </c>
      <c r="B40" s="2333" t="s">
        <v>4</v>
      </c>
      <c r="C40" s="2334"/>
      <c r="D40" s="2335"/>
      <c r="E40" s="2334">
        <v>50</v>
      </c>
      <c r="F40" s="2334"/>
      <c r="G40" s="2334"/>
      <c r="H40" s="2334"/>
      <c r="I40" s="2334"/>
      <c r="J40" s="2334"/>
      <c r="K40" s="3127"/>
      <c r="L40" s="2336"/>
    </row>
    <row r="41" spans="1:12" ht="15.75" x14ac:dyDescent="0.25">
      <c r="A41" s="2132">
        <v>44215</v>
      </c>
      <c r="B41" s="2133" t="s">
        <v>186</v>
      </c>
      <c r="C41" s="2134"/>
      <c r="D41" s="2135" t="s">
        <v>301</v>
      </c>
      <c r="E41" s="2134"/>
      <c r="F41" s="2134"/>
      <c r="G41" s="2134"/>
      <c r="H41" s="4090" t="s">
        <v>91</v>
      </c>
      <c r="I41" s="4092"/>
      <c r="J41" s="2134"/>
      <c r="K41" s="2655"/>
      <c r="L41" s="2121" t="s">
        <v>4171</v>
      </c>
    </row>
    <row r="42" spans="1:12" ht="15.75" x14ac:dyDescent="0.25">
      <c r="A42" s="2414">
        <v>44226</v>
      </c>
      <c r="B42" s="2333" t="s">
        <v>4</v>
      </c>
      <c r="C42" s="2334"/>
      <c r="D42" s="2335"/>
      <c r="E42" s="2334">
        <v>50</v>
      </c>
      <c r="F42" s="2334"/>
      <c r="G42" s="2334"/>
      <c r="H42" s="2334"/>
      <c r="I42" s="2334"/>
      <c r="J42" s="2334"/>
      <c r="K42" s="3127"/>
      <c r="L42" s="2336"/>
    </row>
    <row r="43" spans="1:12" ht="15.75" x14ac:dyDescent="0.25">
      <c r="A43" s="2414">
        <v>44255</v>
      </c>
      <c r="B43" s="2333" t="s">
        <v>4</v>
      </c>
      <c r="C43" s="2334"/>
      <c r="D43" s="2335"/>
      <c r="E43" s="2334">
        <v>50</v>
      </c>
      <c r="F43" s="2334"/>
      <c r="G43" s="2334"/>
      <c r="H43" s="2334"/>
      <c r="I43" s="2334"/>
      <c r="J43" s="2334"/>
      <c r="K43" s="3127"/>
      <c r="L43" s="2336"/>
    </row>
    <row r="44" spans="1:12" ht="15.75" x14ac:dyDescent="0.25">
      <c r="A44" s="2414">
        <v>44285</v>
      </c>
      <c r="B44" s="2333" t="s">
        <v>4</v>
      </c>
      <c r="C44" s="2334"/>
      <c r="D44" s="2335"/>
      <c r="E44" s="2334">
        <v>50</v>
      </c>
      <c r="F44" s="2334"/>
      <c r="G44" s="2334"/>
      <c r="H44" s="2334"/>
      <c r="I44" s="2334"/>
      <c r="J44" s="2334"/>
      <c r="K44" s="3127"/>
      <c r="L44" s="2336"/>
    </row>
    <row r="45" spans="1:12" ht="86.25" customHeight="1" x14ac:dyDescent="0.25">
      <c r="A45" s="2129">
        <v>44280</v>
      </c>
      <c r="B45" s="2130" t="s">
        <v>23</v>
      </c>
      <c r="C45" s="4285" t="s">
        <v>4289</v>
      </c>
      <c r="D45" s="4286"/>
      <c r="E45" s="4286"/>
      <c r="F45" s="4286"/>
      <c r="G45" s="4286"/>
      <c r="H45" s="4286"/>
      <c r="I45" s="4286"/>
      <c r="J45" s="4287"/>
      <c r="K45" s="2858"/>
      <c r="L45" s="2220"/>
    </row>
    <row r="46" spans="1:12" ht="35.25" customHeight="1" x14ac:dyDescent="0.2">
      <c r="A46" s="2132">
        <v>44281</v>
      </c>
      <c r="B46" s="2133" t="s">
        <v>14</v>
      </c>
      <c r="C46" s="4295" t="s">
        <v>4291</v>
      </c>
      <c r="D46" s="4296"/>
      <c r="E46" s="4296"/>
      <c r="F46" s="4296"/>
      <c r="G46" s="4296"/>
      <c r="H46" s="4296"/>
      <c r="I46" s="4296"/>
      <c r="J46" s="4297"/>
      <c r="K46" s="2655"/>
      <c r="L46" s="3167" t="s">
        <v>3985</v>
      </c>
    </row>
    <row r="47" spans="1:12" ht="21" x14ac:dyDescent="0.35">
      <c r="A47" s="2132">
        <v>44302</v>
      </c>
      <c r="B47" s="2133" t="s">
        <v>14</v>
      </c>
      <c r="C47" s="4264" t="s">
        <v>4314</v>
      </c>
      <c r="D47" s="4265"/>
      <c r="E47" s="4265"/>
      <c r="F47" s="4265"/>
      <c r="G47" s="4265"/>
      <c r="H47" s="4265"/>
      <c r="I47" s="4265"/>
      <c r="J47" s="4266"/>
      <c r="K47" s="2655"/>
      <c r="L47" s="3168" t="s">
        <v>4084</v>
      </c>
    </row>
    <row r="48" spans="1:12" ht="21" x14ac:dyDescent="0.35">
      <c r="A48" s="2132">
        <v>44309</v>
      </c>
      <c r="B48" s="2133" t="s">
        <v>14</v>
      </c>
      <c r="C48" s="4264" t="s">
        <v>4322</v>
      </c>
      <c r="D48" s="4265"/>
      <c r="E48" s="4265"/>
      <c r="F48" s="4265"/>
      <c r="G48" s="4265"/>
      <c r="H48" s="4265"/>
      <c r="I48" s="4265"/>
      <c r="J48" s="4266"/>
      <c r="K48" s="2655"/>
      <c r="L48" s="3168" t="s">
        <v>4320</v>
      </c>
    </row>
    <row r="49" spans="1:12" ht="42" x14ac:dyDescent="0.35">
      <c r="A49" s="2132">
        <v>44324</v>
      </c>
      <c r="B49" s="2133" t="s">
        <v>12</v>
      </c>
      <c r="C49" s="2135">
        <v>308</v>
      </c>
      <c r="D49" s="2135">
        <v>154</v>
      </c>
      <c r="E49" s="2135">
        <v>50</v>
      </c>
      <c r="F49" s="2135" t="s">
        <v>159</v>
      </c>
      <c r="G49" s="2135">
        <v>120</v>
      </c>
      <c r="H49" s="2134"/>
      <c r="I49" s="2134"/>
      <c r="J49" s="2134"/>
      <c r="K49" s="2655"/>
      <c r="L49" s="3168" t="s">
        <v>4467</v>
      </c>
    </row>
    <row r="50" spans="1:12" ht="21" x14ac:dyDescent="0.35">
      <c r="A50" s="2132">
        <v>44355</v>
      </c>
      <c r="B50" s="2133" t="s">
        <v>186</v>
      </c>
      <c r="C50" s="2134"/>
      <c r="D50" s="2135">
        <f>+C50*(100-E50)/100</f>
        <v>0</v>
      </c>
      <c r="E50" s="2134"/>
      <c r="F50" s="2134"/>
      <c r="G50" s="2134"/>
      <c r="H50" s="2134">
        <v>990</v>
      </c>
      <c r="I50" s="2134">
        <v>96</v>
      </c>
      <c r="J50" s="2134"/>
      <c r="K50" s="2655"/>
      <c r="L50" s="3168" t="s">
        <v>3310</v>
      </c>
    </row>
    <row r="51" spans="1:12" ht="21" x14ac:dyDescent="0.35">
      <c r="A51" s="2132">
        <v>44406</v>
      </c>
      <c r="B51" s="2133" t="s">
        <v>12</v>
      </c>
      <c r="C51" s="2135">
        <v>290</v>
      </c>
      <c r="D51" s="2135">
        <f>C51*(100-E51)/100</f>
        <v>58</v>
      </c>
      <c r="E51" s="2135">
        <v>80</v>
      </c>
      <c r="F51" s="2135" t="s">
        <v>159</v>
      </c>
      <c r="G51" s="2135">
        <v>80</v>
      </c>
      <c r="H51" s="2134"/>
      <c r="I51" s="2134"/>
      <c r="J51" s="2134"/>
      <c r="K51" s="2655"/>
      <c r="L51" s="3168" t="s">
        <v>2710</v>
      </c>
    </row>
    <row r="52" spans="1:12" ht="21" x14ac:dyDescent="0.35">
      <c r="A52" s="2132">
        <v>44444</v>
      </c>
      <c r="B52" s="2133" t="s">
        <v>186</v>
      </c>
      <c r="C52" s="2134"/>
      <c r="D52" s="2135">
        <f t="shared" ref="D52:D78" si="0">+C52*(100-E52)/100</f>
        <v>0</v>
      </c>
      <c r="E52" s="2134"/>
      <c r="F52" s="2134"/>
      <c r="G52" s="2134"/>
      <c r="H52" s="2135">
        <v>1650</v>
      </c>
      <c r="I52" s="2135">
        <v>97</v>
      </c>
      <c r="J52" s="2134"/>
      <c r="K52" s="2655"/>
      <c r="L52" s="3168" t="s">
        <v>40</v>
      </c>
    </row>
    <row r="53" spans="1:12" ht="21" x14ac:dyDescent="0.35">
      <c r="A53" s="2132">
        <v>44518</v>
      </c>
      <c r="B53" s="2133" t="s">
        <v>12</v>
      </c>
      <c r="C53" s="2134">
        <v>390</v>
      </c>
      <c r="D53" s="2135">
        <f t="shared" si="0"/>
        <v>39</v>
      </c>
      <c r="E53" s="2134">
        <v>90</v>
      </c>
      <c r="F53" s="2134" t="s">
        <v>159</v>
      </c>
      <c r="G53" s="2134">
        <v>85</v>
      </c>
      <c r="H53" s="2134"/>
      <c r="I53" s="2134"/>
      <c r="J53" s="2134"/>
      <c r="K53" s="2655"/>
      <c r="L53" s="3168" t="s">
        <v>2524</v>
      </c>
    </row>
    <row r="54" spans="1:12" ht="15.75" x14ac:dyDescent="0.25">
      <c r="A54" s="2132"/>
      <c r="B54" s="2133"/>
      <c r="C54" s="2134"/>
      <c r="D54" s="2135">
        <f t="shared" si="0"/>
        <v>0</v>
      </c>
      <c r="E54" s="2134"/>
      <c r="F54" s="2134"/>
      <c r="G54" s="2134"/>
      <c r="H54" s="2134"/>
      <c r="I54" s="2134"/>
      <c r="J54" s="2134"/>
      <c r="K54" s="2655"/>
      <c r="L54" s="2121"/>
    </row>
    <row r="55" spans="1:12" ht="15.75" x14ac:dyDescent="0.25">
      <c r="A55" s="2132"/>
      <c r="B55" s="2133"/>
      <c r="C55" s="2134"/>
      <c r="D55" s="2135">
        <f t="shared" si="0"/>
        <v>0</v>
      </c>
      <c r="E55" s="2134"/>
      <c r="F55" s="2134"/>
      <c r="G55" s="2134"/>
      <c r="H55" s="2134"/>
      <c r="I55" s="2134"/>
      <c r="J55" s="2134"/>
      <c r="K55" s="2655"/>
      <c r="L55" s="2121"/>
    </row>
    <row r="56" spans="1:12" ht="15.75" x14ac:dyDescent="0.25">
      <c r="A56" s="2132"/>
      <c r="B56" s="2133"/>
      <c r="C56" s="2134"/>
      <c r="D56" s="2135">
        <f t="shared" si="0"/>
        <v>0</v>
      </c>
      <c r="E56" s="2134"/>
      <c r="F56" s="2134"/>
      <c r="G56" s="2134"/>
      <c r="H56" s="2134"/>
      <c r="I56" s="2134"/>
      <c r="J56" s="2134"/>
      <c r="K56" s="2655"/>
      <c r="L56" s="2121"/>
    </row>
    <row r="57" spans="1:12" ht="15.75" x14ac:dyDescent="0.25">
      <c r="A57" s="2132"/>
      <c r="B57" s="2133"/>
      <c r="C57" s="2134"/>
      <c r="D57" s="2135">
        <f t="shared" si="0"/>
        <v>0</v>
      </c>
      <c r="E57" s="2134"/>
      <c r="F57" s="2134"/>
      <c r="G57" s="2134"/>
      <c r="H57" s="2134"/>
      <c r="I57" s="2134"/>
      <c r="J57" s="2134"/>
      <c r="K57" s="2655"/>
      <c r="L57" s="2121"/>
    </row>
    <row r="58" spans="1:12" ht="15.75" x14ac:dyDescent="0.25">
      <c r="A58" s="2132"/>
      <c r="B58" s="2133"/>
      <c r="C58" s="2134"/>
      <c r="D58" s="2135">
        <f t="shared" si="0"/>
        <v>0</v>
      </c>
      <c r="E58" s="2134"/>
      <c r="F58" s="2134"/>
      <c r="G58" s="2134"/>
      <c r="H58" s="2134"/>
      <c r="I58" s="2134"/>
      <c r="J58" s="2134"/>
      <c r="K58" s="2655"/>
      <c r="L58" s="2121"/>
    </row>
    <row r="59" spans="1:12" ht="15.75" x14ac:dyDescent="0.25">
      <c r="A59" s="2132"/>
      <c r="B59" s="2133"/>
      <c r="C59" s="2134"/>
      <c r="D59" s="2135">
        <f t="shared" si="0"/>
        <v>0</v>
      </c>
      <c r="E59" s="2134"/>
      <c r="F59" s="2134"/>
      <c r="G59" s="2134"/>
      <c r="H59" s="2134"/>
      <c r="I59" s="2134"/>
      <c r="J59" s="2134"/>
      <c r="K59" s="2655"/>
      <c r="L59" s="2121"/>
    </row>
    <row r="60" spans="1:12" ht="15.75" x14ac:dyDescent="0.25">
      <c r="A60" s="2132"/>
      <c r="B60" s="2133"/>
      <c r="C60" s="2134"/>
      <c r="D60" s="2135">
        <f t="shared" si="0"/>
        <v>0</v>
      </c>
      <c r="E60" s="2134"/>
      <c r="F60" s="2134"/>
      <c r="G60" s="2134"/>
      <c r="H60" s="2134"/>
      <c r="I60" s="2134"/>
      <c r="J60" s="2134"/>
      <c r="K60" s="2655"/>
      <c r="L60" s="2121"/>
    </row>
    <row r="61" spans="1:12" ht="15.75" x14ac:dyDescent="0.25">
      <c r="A61" s="2132"/>
      <c r="B61" s="2133"/>
      <c r="C61" s="2134"/>
      <c r="D61" s="2135">
        <f t="shared" si="0"/>
        <v>0</v>
      </c>
      <c r="E61" s="2134"/>
      <c r="F61" s="2134"/>
      <c r="G61" s="2134"/>
      <c r="H61" s="2134"/>
      <c r="I61" s="2134"/>
      <c r="J61" s="2134"/>
      <c r="K61" s="2655"/>
      <c r="L61" s="2121"/>
    </row>
    <row r="62" spans="1:12" ht="15.75" x14ac:dyDescent="0.25">
      <c r="A62" s="2132"/>
      <c r="B62" s="2133"/>
      <c r="C62" s="2134"/>
      <c r="D62" s="2135">
        <f t="shared" si="0"/>
        <v>0</v>
      </c>
      <c r="E62" s="2134"/>
      <c r="F62" s="2134"/>
      <c r="G62" s="2134"/>
      <c r="H62" s="2134"/>
      <c r="I62" s="2134"/>
      <c r="J62" s="2134"/>
      <c r="K62" s="2655"/>
      <c r="L62" s="2121"/>
    </row>
    <row r="63" spans="1:12" ht="15.75" x14ac:dyDescent="0.25">
      <c r="A63" s="2132"/>
      <c r="B63" s="2133"/>
      <c r="C63" s="2134"/>
      <c r="D63" s="2135">
        <f t="shared" si="0"/>
        <v>0</v>
      </c>
      <c r="E63" s="2134"/>
      <c r="F63" s="2134"/>
      <c r="G63" s="2134"/>
      <c r="H63" s="2134"/>
      <c r="I63" s="2134"/>
      <c r="J63" s="2134"/>
      <c r="K63" s="2655"/>
      <c r="L63" s="2121"/>
    </row>
    <row r="64" spans="1:12" ht="15.75" x14ac:dyDescent="0.25">
      <c r="A64" s="2132"/>
      <c r="B64" s="2133"/>
      <c r="C64" s="2134"/>
      <c r="D64" s="2135">
        <f t="shared" si="0"/>
        <v>0</v>
      </c>
      <c r="E64" s="2134"/>
      <c r="F64" s="2134"/>
      <c r="G64" s="2134"/>
      <c r="H64" s="2134"/>
      <c r="I64" s="2134"/>
      <c r="J64" s="2134"/>
      <c r="K64" s="2655"/>
      <c r="L64" s="2121"/>
    </row>
    <row r="65" spans="1:12" ht="15.75" x14ac:dyDescent="0.25">
      <c r="A65" s="2132"/>
      <c r="B65" s="2133"/>
      <c r="C65" s="2134"/>
      <c r="D65" s="2135">
        <f t="shared" si="0"/>
        <v>0</v>
      </c>
      <c r="E65" s="2134"/>
      <c r="F65" s="2134"/>
      <c r="G65" s="2134"/>
      <c r="H65" s="2134"/>
      <c r="I65" s="2134"/>
      <c r="J65" s="2134"/>
      <c r="K65" s="2655"/>
      <c r="L65" s="2121"/>
    </row>
    <row r="66" spans="1:12" ht="15.75" x14ac:dyDescent="0.25">
      <c r="A66" s="2132"/>
      <c r="B66" s="2133"/>
      <c r="C66" s="2134"/>
      <c r="D66" s="2135">
        <f t="shared" si="0"/>
        <v>0</v>
      </c>
      <c r="E66" s="2134"/>
      <c r="F66" s="2134"/>
      <c r="G66" s="2134"/>
      <c r="H66" s="2134"/>
      <c r="I66" s="2134"/>
      <c r="J66" s="2134"/>
      <c r="K66" s="2655"/>
      <c r="L66" s="2121"/>
    </row>
    <row r="67" spans="1:12" ht="15.75" x14ac:dyDescent="0.25">
      <c r="A67" s="2132"/>
      <c r="B67" s="2133"/>
      <c r="C67" s="2134"/>
      <c r="D67" s="2135">
        <f t="shared" si="0"/>
        <v>0</v>
      </c>
      <c r="E67" s="2134"/>
      <c r="F67" s="2134"/>
      <c r="G67" s="2134"/>
      <c r="H67" s="2134"/>
      <c r="I67" s="2134"/>
      <c r="J67" s="2134"/>
      <c r="K67" s="2655"/>
      <c r="L67" s="2121"/>
    </row>
    <row r="68" spans="1:12" ht="15.75" x14ac:dyDescent="0.25">
      <c r="A68" s="2132"/>
      <c r="B68" s="2133"/>
      <c r="C68" s="2134"/>
      <c r="D68" s="2135">
        <f t="shared" si="0"/>
        <v>0</v>
      </c>
      <c r="E68" s="2134"/>
      <c r="F68" s="2134"/>
      <c r="G68" s="2134"/>
      <c r="H68" s="2134"/>
      <c r="I68" s="2134"/>
      <c r="J68" s="2134"/>
      <c r="K68" s="2655"/>
      <c r="L68" s="2121"/>
    </row>
    <row r="69" spans="1:12" ht="15.75" x14ac:dyDescent="0.25">
      <c r="A69" s="2132"/>
      <c r="B69" s="2133"/>
      <c r="C69" s="2134"/>
      <c r="D69" s="2135">
        <f t="shared" si="0"/>
        <v>0</v>
      </c>
      <c r="E69" s="2134"/>
      <c r="F69" s="2134"/>
      <c r="G69" s="2134"/>
      <c r="H69" s="2134"/>
      <c r="I69" s="2134"/>
      <c r="J69" s="2134"/>
      <c r="K69" s="2655"/>
      <c r="L69" s="2121"/>
    </row>
    <row r="70" spans="1:12" ht="15.75" x14ac:dyDescent="0.25">
      <c r="A70" s="2132"/>
      <c r="B70" s="2133"/>
      <c r="C70" s="2134"/>
      <c r="D70" s="2135">
        <f t="shared" si="0"/>
        <v>0</v>
      </c>
      <c r="E70" s="2134"/>
      <c r="F70" s="2134"/>
      <c r="G70" s="2134"/>
      <c r="H70" s="2134"/>
      <c r="I70" s="2134"/>
      <c r="J70" s="2134"/>
      <c r="K70" s="2655"/>
      <c r="L70" s="2121"/>
    </row>
    <row r="71" spans="1:12" ht="15.75" x14ac:dyDescent="0.25">
      <c r="A71" s="2132"/>
      <c r="B71" s="2133"/>
      <c r="C71" s="2134"/>
      <c r="D71" s="2135">
        <f t="shared" si="0"/>
        <v>0</v>
      </c>
      <c r="E71" s="2134"/>
      <c r="F71" s="2134"/>
      <c r="G71" s="2134"/>
      <c r="H71" s="2134"/>
      <c r="I71" s="2134"/>
      <c r="J71" s="2134"/>
      <c r="K71" s="2655"/>
      <c r="L71" s="2121"/>
    </row>
    <row r="72" spans="1:12" ht="15.75" x14ac:dyDescent="0.25">
      <c r="A72" s="2132"/>
      <c r="B72" s="2133"/>
      <c r="C72" s="2134"/>
      <c r="D72" s="2135">
        <f t="shared" si="0"/>
        <v>0</v>
      </c>
      <c r="E72" s="2134"/>
      <c r="F72" s="2134"/>
      <c r="G72" s="2134"/>
      <c r="H72" s="2134"/>
      <c r="I72" s="2134"/>
      <c r="J72" s="2134"/>
      <c r="K72" s="2655"/>
      <c r="L72" s="2121"/>
    </row>
    <row r="73" spans="1:12" ht="15.75" x14ac:dyDescent="0.25">
      <c r="A73" s="2132"/>
      <c r="B73" s="2133"/>
      <c r="C73" s="2134"/>
      <c r="D73" s="2135">
        <f t="shared" si="0"/>
        <v>0</v>
      </c>
      <c r="E73" s="2134"/>
      <c r="F73" s="2134"/>
      <c r="G73" s="2134"/>
      <c r="H73" s="2134"/>
      <c r="I73" s="2134"/>
      <c r="J73" s="2134"/>
      <c r="K73" s="2655"/>
      <c r="L73" s="2121"/>
    </row>
    <row r="74" spans="1:12" ht="15.75" x14ac:dyDescent="0.25">
      <c r="A74" s="2132"/>
      <c r="B74" s="2133"/>
      <c r="C74" s="2134"/>
      <c r="D74" s="2135">
        <f t="shared" si="0"/>
        <v>0</v>
      </c>
      <c r="E74" s="2134"/>
      <c r="F74" s="2134"/>
      <c r="G74" s="2134"/>
      <c r="H74" s="2134"/>
      <c r="I74" s="2134"/>
      <c r="J74" s="2134"/>
      <c r="K74" s="2655"/>
      <c r="L74" s="2121"/>
    </row>
    <row r="75" spans="1:12" ht="15.75" x14ac:dyDescent="0.25">
      <c r="A75" s="2132"/>
      <c r="B75" s="2133"/>
      <c r="C75" s="2134"/>
      <c r="D75" s="2135">
        <f t="shared" si="0"/>
        <v>0</v>
      </c>
      <c r="E75" s="2134"/>
      <c r="F75" s="2134"/>
      <c r="G75" s="2134"/>
      <c r="H75" s="2134"/>
      <c r="I75" s="2134"/>
      <c r="J75" s="2134"/>
      <c r="K75" s="2655"/>
      <c r="L75" s="2121"/>
    </row>
    <row r="76" spans="1:12" ht="15.75" x14ac:dyDescent="0.25">
      <c r="A76" s="2132"/>
      <c r="B76" s="2133"/>
      <c r="C76" s="2134"/>
      <c r="D76" s="2135">
        <f t="shared" si="0"/>
        <v>0</v>
      </c>
      <c r="E76" s="2134"/>
      <c r="F76" s="2134"/>
      <c r="G76" s="2134"/>
      <c r="H76" s="2134"/>
      <c r="I76" s="2134"/>
      <c r="J76" s="2134"/>
      <c r="K76" s="2655"/>
      <c r="L76" s="2121"/>
    </row>
    <row r="77" spans="1:12" ht="15.75" x14ac:dyDescent="0.25">
      <c r="A77" s="2132"/>
      <c r="B77" s="2133"/>
      <c r="C77" s="2134"/>
      <c r="D77" s="2135">
        <f t="shared" si="0"/>
        <v>0</v>
      </c>
      <c r="E77" s="2134"/>
      <c r="F77" s="2134"/>
      <c r="G77" s="2134"/>
      <c r="H77" s="2134"/>
      <c r="I77" s="2134"/>
      <c r="J77" s="2134"/>
      <c r="K77" s="2655"/>
      <c r="L77" s="2121"/>
    </row>
    <row r="78" spans="1:12" ht="15.75" x14ac:dyDescent="0.25">
      <c r="A78" s="2132"/>
      <c r="B78" s="2133"/>
      <c r="C78" s="2134"/>
      <c r="D78" s="2135">
        <f t="shared" si="0"/>
        <v>0</v>
      </c>
      <c r="E78" s="2134"/>
      <c r="F78" s="2134"/>
      <c r="G78" s="2134"/>
      <c r="H78" s="2134"/>
      <c r="I78" s="2134"/>
      <c r="J78" s="2134"/>
      <c r="K78" s="2655"/>
      <c r="L78" s="2121"/>
    </row>
    <row r="79" spans="1:12" ht="15.75" x14ac:dyDescent="0.25">
      <c r="A79" s="2132"/>
      <c r="B79" s="2133"/>
      <c r="C79" s="2134"/>
      <c r="D79" s="2135">
        <f t="shared" ref="D79:D142" si="1">+C79*(100-E79)/100</f>
        <v>0</v>
      </c>
      <c r="E79" s="2134"/>
      <c r="F79" s="2134"/>
      <c r="G79" s="2134"/>
      <c r="H79" s="2134"/>
      <c r="I79" s="2134"/>
      <c r="J79" s="2134"/>
      <c r="K79" s="2655"/>
      <c r="L79" s="2121"/>
    </row>
    <row r="80" spans="1:12" ht="15.75" x14ac:dyDescent="0.25">
      <c r="A80" s="2132"/>
      <c r="B80" s="2133"/>
      <c r="C80" s="2134"/>
      <c r="D80" s="2135">
        <f t="shared" si="1"/>
        <v>0</v>
      </c>
      <c r="E80" s="2134"/>
      <c r="F80" s="2134"/>
      <c r="G80" s="2134"/>
      <c r="H80" s="2134"/>
      <c r="I80" s="2134"/>
      <c r="J80" s="2134"/>
      <c r="K80" s="2655"/>
      <c r="L80" s="2121"/>
    </row>
    <row r="81" spans="1:12" ht="15.75" x14ac:dyDescent="0.25">
      <c r="A81" s="2132"/>
      <c r="B81" s="2133"/>
      <c r="C81" s="2134"/>
      <c r="D81" s="2135">
        <f t="shared" si="1"/>
        <v>0</v>
      </c>
      <c r="E81" s="2134"/>
      <c r="F81" s="2134"/>
      <c r="G81" s="2134"/>
      <c r="H81" s="2134"/>
      <c r="I81" s="2134"/>
      <c r="J81" s="2134"/>
      <c r="K81" s="2655"/>
      <c r="L81" s="2121"/>
    </row>
    <row r="82" spans="1:12" ht="15.75" x14ac:dyDescent="0.25">
      <c r="A82" s="2132"/>
      <c r="B82" s="2133"/>
      <c r="C82" s="2134"/>
      <c r="D82" s="2135">
        <f t="shared" si="1"/>
        <v>0</v>
      </c>
      <c r="E82" s="2134"/>
      <c r="F82" s="2134"/>
      <c r="G82" s="2134"/>
      <c r="H82" s="2134"/>
      <c r="I82" s="2134"/>
      <c r="J82" s="2134"/>
      <c r="K82" s="2655"/>
      <c r="L82" s="2121"/>
    </row>
    <row r="83" spans="1:12" ht="15.75" x14ac:dyDescent="0.25">
      <c r="A83" s="2132"/>
      <c r="B83" s="2133"/>
      <c r="C83" s="2134"/>
      <c r="D83" s="2135">
        <f t="shared" si="1"/>
        <v>0</v>
      </c>
      <c r="E83" s="2134"/>
      <c r="F83" s="2134"/>
      <c r="G83" s="2134"/>
      <c r="H83" s="2134"/>
      <c r="I83" s="2134"/>
      <c r="J83" s="2134"/>
      <c r="K83" s="2655"/>
      <c r="L83" s="2121"/>
    </row>
    <row r="84" spans="1:12" ht="15.75" x14ac:dyDescent="0.25">
      <c r="A84" s="2132"/>
      <c r="B84" s="2133"/>
      <c r="C84" s="2134"/>
      <c r="D84" s="2135">
        <f t="shared" si="1"/>
        <v>0</v>
      </c>
      <c r="E84" s="2134"/>
      <c r="F84" s="2134"/>
      <c r="G84" s="2134"/>
      <c r="H84" s="2134"/>
      <c r="I84" s="2134"/>
      <c r="J84" s="2134"/>
      <c r="K84" s="2655"/>
      <c r="L84" s="2121"/>
    </row>
    <row r="85" spans="1:12" ht="15.75" x14ac:dyDescent="0.25">
      <c r="A85" s="2132"/>
      <c r="B85" s="2133"/>
      <c r="C85" s="2134"/>
      <c r="D85" s="2135">
        <f t="shared" si="1"/>
        <v>0</v>
      </c>
      <c r="E85" s="2134"/>
      <c r="F85" s="2134"/>
      <c r="G85" s="2134"/>
      <c r="H85" s="2134"/>
      <c r="I85" s="2134"/>
      <c r="J85" s="2134"/>
      <c r="K85" s="2655"/>
      <c r="L85" s="2121"/>
    </row>
    <row r="86" spans="1:12" ht="15.75" x14ac:dyDescent="0.25">
      <c r="A86" s="2132"/>
      <c r="B86" s="2133"/>
      <c r="C86" s="2134"/>
      <c r="D86" s="2135">
        <f t="shared" si="1"/>
        <v>0</v>
      </c>
      <c r="E86" s="2134"/>
      <c r="F86" s="2134"/>
      <c r="G86" s="2134"/>
      <c r="H86" s="2134"/>
      <c r="I86" s="2134"/>
      <c r="J86" s="2134"/>
      <c r="K86" s="2655"/>
      <c r="L86" s="2121"/>
    </row>
    <row r="87" spans="1:12" ht="15.75" x14ac:dyDescent="0.25">
      <c r="A87" s="2132"/>
      <c r="B87" s="2133"/>
      <c r="C87" s="2134"/>
      <c r="D87" s="2135">
        <f t="shared" si="1"/>
        <v>0</v>
      </c>
      <c r="E87" s="2134"/>
      <c r="F87" s="2134"/>
      <c r="G87" s="2134"/>
      <c r="H87" s="2134"/>
      <c r="I87" s="2134"/>
      <c r="J87" s="2134"/>
      <c r="K87" s="2655"/>
      <c r="L87" s="2121"/>
    </row>
    <row r="88" spans="1:12" ht="15.75" x14ac:dyDescent="0.25">
      <c r="A88" s="2132"/>
      <c r="B88" s="2133"/>
      <c r="C88" s="2134"/>
      <c r="D88" s="2135">
        <f t="shared" si="1"/>
        <v>0</v>
      </c>
      <c r="E88" s="2134"/>
      <c r="F88" s="2134"/>
      <c r="G88" s="2134"/>
      <c r="H88" s="2134"/>
      <c r="I88" s="2134"/>
      <c r="J88" s="2134"/>
      <c r="K88" s="2655"/>
      <c r="L88" s="2121"/>
    </row>
    <row r="89" spans="1:12" ht="15.75" x14ac:dyDescent="0.25">
      <c r="A89" s="2132"/>
      <c r="B89" s="2133"/>
      <c r="C89" s="2134"/>
      <c r="D89" s="2135">
        <f t="shared" si="1"/>
        <v>0</v>
      </c>
      <c r="E89" s="2134"/>
      <c r="F89" s="2134"/>
      <c r="G89" s="2134"/>
      <c r="H89" s="2134"/>
      <c r="I89" s="2134"/>
      <c r="J89" s="2134"/>
      <c r="K89" s="2655"/>
      <c r="L89" s="2121"/>
    </row>
    <row r="90" spans="1:12" ht="15.75" x14ac:dyDescent="0.25">
      <c r="A90" s="2132"/>
      <c r="B90" s="2133"/>
      <c r="C90" s="2134"/>
      <c r="D90" s="2135">
        <f t="shared" si="1"/>
        <v>0</v>
      </c>
      <c r="E90" s="2134"/>
      <c r="F90" s="2134"/>
      <c r="G90" s="2134"/>
      <c r="H90" s="2134"/>
      <c r="I90" s="2134"/>
      <c r="J90" s="2134"/>
      <c r="K90" s="2655"/>
      <c r="L90" s="2121"/>
    </row>
    <row r="91" spans="1:12" ht="15.75" x14ac:dyDescent="0.25">
      <c r="A91" s="2132"/>
      <c r="B91" s="2133"/>
      <c r="C91" s="2134"/>
      <c r="D91" s="2135">
        <f t="shared" si="1"/>
        <v>0</v>
      </c>
      <c r="E91" s="2134"/>
      <c r="F91" s="2134"/>
      <c r="G91" s="2134"/>
      <c r="H91" s="2134"/>
      <c r="I91" s="2134"/>
      <c r="J91" s="2134"/>
      <c r="K91" s="2655"/>
      <c r="L91" s="2121"/>
    </row>
    <row r="92" spans="1:12" ht="15.75" x14ac:dyDescent="0.25">
      <c r="A92" s="2132"/>
      <c r="B92" s="2133"/>
      <c r="C92" s="2134"/>
      <c r="D92" s="2135">
        <f t="shared" si="1"/>
        <v>0</v>
      </c>
      <c r="E92" s="2134"/>
      <c r="F92" s="2134"/>
      <c r="G92" s="2134"/>
      <c r="H92" s="2134"/>
      <c r="I92" s="2134"/>
      <c r="J92" s="2134"/>
      <c r="K92" s="2655"/>
      <c r="L92" s="2121"/>
    </row>
    <row r="93" spans="1:12" ht="15.75" x14ac:dyDescent="0.25">
      <c r="A93" s="2132"/>
      <c r="B93" s="2133"/>
      <c r="C93" s="2134"/>
      <c r="D93" s="2135">
        <f t="shared" si="1"/>
        <v>0</v>
      </c>
      <c r="E93" s="2134"/>
      <c r="F93" s="2134"/>
      <c r="G93" s="2134"/>
      <c r="H93" s="2134"/>
      <c r="I93" s="2134"/>
      <c r="J93" s="2134"/>
      <c r="K93" s="2655"/>
      <c r="L93" s="2121"/>
    </row>
    <row r="94" spans="1:12" ht="15.75" x14ac:dyDescent="0.25">
      <c r="A94" s="2132"/>
      <c r="B94" s="2133"/>
      <c r="C94" s="2134"/>
      <c r="D94" s="2135">
        <f t="shared" si="1"/>
        <v>0</v>
      </c>
      <c r="E94" s="2134"/>
      <c r="F94" s="2134"/>
      <c r="G94" s="2134"/>
      <c r="H94" s="2134"/>
      <c r="I94" s="2134"/>
      <c r="J94" s="2134"/>
      <c r="K94" s="2655"/>
      <c r="L94" s="2121"/>
    </row>
    <row r="95" spans="1:12" ht="15.75" x14ac:dyDescent="0.25">
      <c r="A95" s="2132"/>
      <c r="B95" s="2133"/>
      <c r="C95" s="2134"/>
      <c r="D95" s="2135">
        <f t="shared" si="1"/>
        <v>0</v>
      </c>
      <c r="E95" s="2134"/>
      <c r="F95" s="2134"/>
      <c r="G95" s="2134"/>
      <c r="H95" s="2134"/>
      <c r="I95" s="2134"/>
      <c r="J95" s="2134"/>
      <c r="K95" s="2655"/>
      <c r="L95" s="2121"/>
    </row>
    <row r="96" spans="1:12" ht="15.75" x14ac:dyDescent="0.25">
      <c r="A96" s="2132"/>
      <c r="B96" s="2133"/>
      <c r="C96" s="2134"/>
      <c r="D96" s="2135">
        <f t="shared" si="1"/>
        <v>0</v>
      </c>
      <c r="E96" s="2134"/>
      <c r="F96" s="2134"/>
      <c r="G96" s="2134"/>
      <c r="H96" s="2134"/>
      <c r="I96" s="2134"/>
      <c r="J96" s="2134"/>
      <c r="K96" s="2655"/>
      <c r="L96" s="2121"/>
    </row>
    <row r="97" spans="1:12" ht="15.75" x14ac:dyDescent="0.25">
      <c r="A97" s="2132"/>
      <c r="B97" s="2133"/>
      <c r="C97" s="2134"/>
      <c r="D97" s="2135">
        <f t="shared" si="1"/>
        <v>0</v>
      </c>
      <c r="E97" s="2134"/>
      <c r="F97" s="2134"/>
      <c r="G97" s="2134"/>
      <c r="H97" s="2134"/>
      <c r="I97" s="2134"/>
      <c r="J97" s="2134"/>
      <c r="K97" s="2655"/>
      <c r="L97" s="2121"/>
    </row>
    <row r="98" spans="1:12" ht="15.75" x14ac:dyDescent="0.25">
      <c r="A98" s="2132"/>
      <c r="B98" s="2133"/>
      <c r="C98" s="2134"/>
      <c r="D98" s="2135">
        <f t="shared" si="1"/>
        <v>0</v>
      </c>
      <c r="E98" s="2134"/>
      <c r="F98" s="2134"/>
      <c r="G98" s="2134"/>
      <c r="H98" s="2134"/>
      <c r="I98" s="2134"/>
      <c r="J98" s="2134"/>
      <c r="K98" s="2655"/>
      <c r="L98" s="2121"/>
    </row>
    <row r="99" spans="1:12" ht="15.75" x14ac:dyDescent="0.25">
      <c r="A99" s="2132"/>
      <c r="B99" s="2133"/>
      <c r="C99" s="2134"/>
      <c r="D99" s="2135">
        <f t="shared" si="1"/>
        <v>0</v>
      </c>
      <c r="E99" s="2134"/>
      <c r="F99" s="2134"/>
      <c r="G99" s="2134"/>
      <c r="H99" s="2134"/>
      <c r="I99" s="2134"/>
      <c r="J99" s="2134"/>
      <c r="K99" s="2655"/>
      <c r="L99" s="2121"/>
    </row>
    <row r="100" spans="1:12" ht="15.75" x14ac:dyDescent="0.25">
      <c r="A100" s="2132"/>
      <c r="B100" s="2133"/>
      <c r="C100" s="2134"/>
      <c r="D100" s="2135">
        <f t="shared" si="1"/>
        <v>0</v>
      </c>
      <c r="E100" s="2134"/>
      <c r="F100" s="2134"/>
      <c r="G100" s="2134"/>
      <c r="H100" s="2134"/>
      <c r="I100" s="2134"/>
      <c r="J100" s="2134"/>
      <c r="K100" s="2655"/>
      <c r="L100" s="2121"/>
    </row>
    <row r="101" spans="1:12" ht="15.75" x14ac:dyDescent="0.25">
      <c r="A101" s="2132"/>
      <c r="B101" s="2133"/>
      <c r="C101" s="2134"/>
      <c r="D101" s="2135">
        <f t="shared" si="1"/>
        <v>0</v>
      </c>
      <c r="E101" s="2134"/>
      <c r="F101" s="2134"/>
      <c r="G101" s="2134"/>
      <c r="H101" s="2134"/>
      <c r="I101" s="2134"/>
      <c r="J101" s="2134"/>
      <c r="K101" s="2655"/>
      <c r="L101" s="2121"/>
    </row>
    <row r="102" spans="1:12" ht="15.75" x14ac:dyDescent="0.25">
      <c r="A102" s="2132"/>
      <c r="B102" s="2133"/>
      <c r="C102" s="2134"/>
      <c r="D102" s="2135">
        <f t="shared" si="1"/>
        <v>0</v>
      </c>
      <c r="E102" s="2134"/>
      <c r="F102" s="2134"/>
      <c r="G102" s="2134"/>
      <c r="H102" s="2134"/>
      <c r="I102" s="2134"/>
      <c r="J102" s="2134"/>
      <c r="K102" s="2655"/>
      <c r="L102" s="2121"/>
    </row>
    <row r="103" spans="1:12" ht="15.75" x14ac:dyDescent="0.25">
      <c r="A103" s="2132"/>
      <c r="B103" s="2133"/>
      <c r="C103" s="2134"/>
      <c r="D103" s="2135">
        <f t="shared" si="1"/>
        <v>0</v>
      </c>
      <c r="E103" s="2134"/>
      <c r="F103" s="2134"/>
      <c r="G103" s="2134"/>
      <c r="H103" s="2134"/>
      <c r="I103" s="2134"/>
      <c r="J103" s="2134"/>
      <c r="K103" s="2655"/>
      <c r="L103" s="2121"/>
    </row>
    <row r="104" spans="1:12" ht="15.75" x14ac:dyDescent="0.25">
      <c r="A104" s="2132"/>
      <c r="B104" s="2133"/>
      <c r="C104" s="2134"/>
      <c r="D104" s="2135">
        <f t="shared" si="1"/>
        <v>0</v>
      </c>
      <c r="E104" s="2134"/>
      <c r="F104" s="2134"/>
      <c r="G104" s="2134"/>
      <c r="H104" s="2134"/>
      <c r="I104" s="2134"/>
      <c r="J104" s="2134"/>
      <c r="K104" s="2655"/>
      <c r="L104" s="2121"/>
    </row>
    <row r="105" spans="1:12" ht="15.75" x14ac:dyDescent="0.25">
      <c r="A105" s="2132"/>
      <c r="B105" s="2133"/>
      <c r="C105" s="2134"/>
      <c r="D105" s="2135">
        <f t="shared" si="1"/>
        <v>0</v>
      </c>
      <c r="E105" s="2134"/>
      <c r="F105" s="2134"/>
      <c r="G105" s="2134"/>
      <c r="H105" s="2134"/>
      <c r="I105" s="2134"/>
      <c r="J105" s="2134"/>
      <c r="K105" s="2655"/>
      <c r="L105" s="2121"/>
    </row>
    <row r="106" spans="1:12" ht="15.75" x14ac:dyDescent="0.25">
      <c r="A106" s="2132"/>
      <c r="B106" s="2133"/>
      <c r="C106" s="2134"/>
      <c r="D106" s="2135">
        <f t="shared" si="1"/>
        <v>0</v>
      </c>
      <c r="E106" s="2134"/>
      <c r="F106" s="2134"/>
      <c r="G106" s="2134"/>
      <c r="H106" s="2134"/>
      <c r="I106" s="2134"/>
      <c r="J106" s="2134"/>
      <c r="K106" s="2655"/>
      <c r="L106" s="2121"/>
    </row>
    <row r="107" spans="1:12" ht="15.75" x14ac:dyDescent="0.25">
      <c r="A107" s="2132"/>
      <c r="B107" s="2133"/>
      <c r="C107" s="2134"/>
      <c r="D107" s="2135">
        <f t="shared" si="1"/>
        <v>0</v>
      </c>
      <c r="E107" s="2134"/>
      <c r="F107" s="2134"/>
      <c r="G107" s="2134"/>
      <c r="H107" s="2134"/>
      <c r="I107" s="2134"/>
      <c r="J107" s="2134"/>
      <c r="K107" s="2655"/>
      <c r="L107" s="2121"/>
    </row>
    <row r="108" spans="1:12" ht="15.75" x14ac:dyDescent="0.25">
      <c r="A108" s="2132"/>
      <c r="B108" s="2133"/>
      <c r="C108" s="2134"/>
      <c r="D108" s="2135">
        <f t="shared" si="1"/>
        <v>0</v>
      </c>
      <c r="E108" s="2134"/>
      <c r="F108" s="2134"/>
      <c r="G108" s="2134"/>
      <c r="H108" s="2134"/>
      <c r="I108" s="2134"/>
      <c r="J108" s="2134"/>
      <c r="K108" s="2655"/>
      <c r="L108" s="2121"/>
    </row>
    <row r="109" spans="1:12" ht="15.75" x14ac:dyDescent="0.25">
      <c r="A109" s="2132"/>
      <c r="B109" s="2133"/>
      <c r="C109" s="2134"/>
      <c r="D109" s="2135">
        <f t="shared" si="1"/>
        <v>0</v>
      </c>
      <c r="E109" s="2134"/>
      <c r="F109" s="2134"/>
      <c r="G109" s="2134"/>
      <c r="H109" s="2134"/>
      <c r="I109" s="2134"/>
      <c r="J109" s="2134"/>
      <c r="K109" s="2655"/>
      <c r="L109" s="2121"/>
    </row>
    <row r="110" spans="1:12" ht="15.75" x14ac:dyDescent="0.25">
      <c r="A110" s="2132"/>
      <c r="B110" s="2133"/>
      <c r="C110" s="2134"/>
      <c r="D110" s="2135">
        <f t="shared" si="1"/>
        <v>0</v>
      </c>
      <c r="E110" s="2134"/>
      <c r="F110" s="2134"/>
      <c r="G110" s="2134"/>
      <c r="H110" s="2134"/>
      <c r="I110" s="2134"/>
      <c r="J110" s="2134"/>
      <c r="K110" s="2655"/>
      <c r="L110" s="2121"/>
    </row>
    <row r="111" spans="1:12" ht="15.75" x14ac:dyDescent="0.25">
      <c r="A111" s="2132"/>
      <c r="B111" s="2133"/>
      <c r="C111" s="2134"/>
      <c r="D111" s="2135">
        <f t="shared" si="1"/>
        <v>0</v>
      </c>
      <c r="E111" s="2134"/>
      <c r="F111" s="2134"/>
      <c r="G111" s="2134"/>
      <c r="H111" s="2134"/>
      <c r="I111" s="2134"/>
      <c r="J111" s="2134"/>
      <c r="K111" s="2655"/>
      <c r="L111" s="2121"/>
    </row>
    <row r="112" spans="1:12" ht="15.75" x14ac:dyDescent="0.25">
      <c r="A112" s="2132"/>
      <c r="B112" s="2133"/>
      <c r="C112" s="2134"/>
      <c r="D112" s="2135">
        <f t="shared" si="1"/>
        <v>0</v>
      </c>
      <c r="E112" s="2134"/>
      <c r="F112" s="2134"/>
      <c r="G112" s="2134"/>
      <c r="H112" s="2134"/>
      <c r="I112" s="2134"/>
      <c r="J112" s="2134"/>
      <c r="K112" s="2655"/>
      <c r="L112" s="2121"/>
    </row>
    <row r="113" spans="1:12" ht="15.75" x14ac:dyDescent="0.25">
      <c r="A113" s="2132"/>
      <c r="B113" s="2133"/>
      <c r="C113" s="2134"/>
      <c r="D113" s="2135">
        <f t="shared" si="1"/>
        <v>0</v>
      </c>
      <c r="E113" s="2134"/>
      <c r="F113" s="2134"/>
      <c r="G113" s="2134"/>
      <c r="H113" s="2134"/>
      <c r="I113" s="2134"/>
      <c r="J113" s="2134"/>
      <c r="K113" s="2655"/>
      <c r="L113" s="2121"/>
    </row>
    <row r="114" spans="1:12" ht="15.75" x14ac:dyDescent="0.25">
      <c r="A114" s="2132"/>
      <c r="B114" s="2133"/>
      <c r="C114" s="2134"/>
      <c r="D114" s="2135">
        <f t="shared" si="1"/>
        <v>0</v>
      </c>
      <c r="E114" s="2134"/>
      <c r="F114" s="2134"/>
      <c r="G114" s="2134"/>
      <c r="H114" s="2134"/>
      <c r="I114" s="2134"/>
      <c r="J114" s="2134"/>
      <c r="K114" s="2655"/>
      <c r="L114" s="2121"/>
    </row>
    <row r="115" spans="1:12" ht="15.75" x14ac:dyDescent="0.25">
      <c r="A115" s="2132"/>
      <c r="B115" s="2133"/>
      <c r="C115" s="2134"/>
      <c r="D115" s="2135">
        <f t="shared" si="1"/>
        <v>0</v>
      </c>
      <c r="E115" s="2134"/>
      <c r="F115" s="2134"/>
      <c r="G115" s="2134"/>
      <c r="H115" s="2134"/>
      <c r="I115" s="2134"/>
      <c r="J115" s="2134"/>
      <c r="K115" s="2655"/>
      <c r="L115" s="2121"/>
    </row>
    <row r="116" spans="1:12" ht="15.75" x14ac:dyDescent="0.25">
      <c r="A116" s="2132"/>
      <c r="B116" s="2133"/>
      <c r="C116" s="2134"/>
      <c r="D116" s="2135">
        <f t="shared" si="1"/>
        <v>0</v>
      </c>
      <c r="E116" s="2134"/>
      <c r="F116" s="2134"/>
      <c r="G116" s="2134"/>
      <c r="H116" s="2134"/>
      <c r="I116" s="2134"/>
      <c r="J116" s="2134"/>
      <c r="K116" s="2655"/>
      <c r="L116" s="2121"/>
    </row>
    <row r="117" spans="1:12" ht="15.75" x14ac:dyDescent="0.25">
      <c r="A117" s="2132"/>
      <c r="B117" s="2133"/>
      <c r="C117" s="2134"/>
      <c r="D117" s="2135">
        <f t="shared" si="1"/>
        <v>0</v>
      </c>
      <c r="E117" s="2134"/>
      <c r="F117" s="2134"/>
      <c r="G117" s="2134"/>
      <c r="H117" s="2134"/>
      <c r="I117" s="2134"/>
      <c r="J117" s="2134"/>
      <c r="K117" s="2655"/>
      <c r="L117" s="2121"/>
    </row>
    <row r="118" spans="1:12" ht="15.75" x14ac:dyDescent="0.25">
      <c r="A118" s="2132"/>
      <c r="B118" s="2133"/>
      <c r="C118" s="2134"/>
      <c r="D118" s="2135">
        <f t="shared" si="1"/>
        <v>0</v>
      </c>
      <c r="E118" s="2134"/>
      <c r="F118" s="2134"/>
      <c r="G118" s="2134"/>
      <c r="H118" s="2134"/>
      <c r="I118" s="2134"/>
      <c r="J118" s="2134"/>
      <c r="K118" s="2655"/>
      <c r="L118" s="2121"/>
    </row>
    <row r="119" spans="1:12" ht="15.75" x14ac:dyDescent="0.25">
      <c r="A119" s="2132"/>
      <c r="B119" s="2133"/>
      <c r="C119" s="2134"/>
      <c r="D119" s="2135">
        <f t="shared" si="1"/>
        <v>0</v>
      </c>
      <c r="E119" s="2134"/>
      <c r="F119" s="2134"/>
      <c r="G119" s="2134"/>
      <c r="H119" s="2134"/>
      <c r="I119" s="2134"/>
      <c r="J119" s="2134"/>
      <c r="K119" s="2655"/>
      <c r="L119" s="2121"/>
    </row>
    <row r="120" spans="1:12" ht="15.75" x14ac:dyDescent="0.25">
      <c r="A120" s="2132"/>
      <c r="B120" s="2133"/>
      <c r="C120" s="2134"/>
      <c r="D120" s="2135">
        <f t="shared" si="1"/>
        <v>0</v>
      </c>
      <c r="E120" s="2134"/>
      <c r="F120" s="2134"/>
      <c r="G120" s="2134"/>
      <c r="H120" s="2134"/>
      <c r="I120" s="2134"/>
      <c r="J120" s="2134"/>
      <c r="K120" s="2655"/>
      <c r="L120" s="2121"/>
    </row>
    <row r="121" spans="1:12" ht="15.75" x14ac:dyDescent="0.25">
      <c r="A121" s="2132"/>
      <c r="B121" s="2133"/>
      <c r="C121" s="2134"/>
      <c r="D121" s="2135">
        <f t="shared" si="1"/>
        <v>0</v>
      </c>
      <c r="E121" s="2134"/>
      <c r="F121" s="2134"/>
      <c r="G121" s="2134"/>
      <c r="H121" s="2134"/>
      <c r="I121" s="2134"/>
      <c r="J121" s="2134"/>
      <c r="K121" s="2655"/>
      <c r="L121" s="2121"/>
    </row>
    <row r="122" spans="1:12" ht="15.75" x14ac:dyDescent="0.25">
      <c r="A122" s="2132"/>
      <c r="B122" s="2133"/>
      <c r="C122" s="2134"/>
      <c r="D122" s="2135">
        <f t="shared" si="1"/>
        <v>0</v>
      </c>
      <c r="E122" s="2134"/>
      <c r="F122" s="2134"/>
      <c r="G122" s="2134"/>
      <c r="H122" s="2134"/>
      <c r="I122" s="2134"/>
      <c r="J122" s="2134"/>
      <c r="K122" s="2655"/>
      <c r="L122" s="2121"/>
    </row>
    <row r="123" spans="1:12" ht="15.75" x14ac:dyDescent="0.25">
      <c r="A123" s="2132"/>
      <c r="B123" s="2133"/>
      <c r="C123" s="2134"/>
      <c r="D123" s="2135">
        <f t="shared" si="1"/>
        <v>0</v>
      </c>
      <c r="E123" s="2134"/>
      <c r="F123" s="2134"/>
      <c r="G123" s="2134"/>
      <c r="H123" s="2134"/>
      <c r="I123" s="2134"/>
      <c r="J123" s="2134"/>
      <c r="K123" s="2655"/>
      <c r="L123" s="2121"/>
    </row>
    <row r="124" spans="1:12" ht="15.75" x14ac:dyDescent="0.25">
      <c r="A124" s="2132"/>
      <c r="B124" s="2133"/>
      <c r="C124" s="2134"/>
      <c r="D124" s="2135">
        <f t="shared" si="1"/>
        <v>0</v>
      </c>
      <c r="E124" s="2134"/>
      <c r="F124" s="2134"/>
      <c r="G124" s="2134"/>
      <c r="H124" s="2134"/>
      <c r="I124" s="2134"/>
      <c r="J124" s="2134"/>
      <c r="K124" s="2655"/>
      <c r="L124" s="2121"/>
    </row>
    <row r="125" spans="1:12" ht="15.75" x14ac:dyDescent="0.25">
      <c r="A125" s="2132"/>
      <c r="B125" s="2133"/>
      <c r="C125" s="2134"/>
      <c r="D125" s="2135">
        <f t="shared" si="1"/>
        <v>0</v>
      </c>
      <c r="E125" s="2134"/>
      <c r="F125" s="2134"/>
      <c r="G125" s="2134"/>
      <c r="H125" s="2134"/>
      <c r="I125" s="2134"/>
      <c r="J125" s="2134"/>
      <c r="K125" s="2655"/>
      <c r="L125" s="2121"/>
    </row>
    <row r="126" spans="1:12" ht="15.75" x14ac:dyDescent="0.25">
      <c r="A126" s="2132"/>
      <c r="B126" s="2133"/>
      <c r="C126" s="2134"/>
      <c r="D126" s="2135">
        <f t="shared" si="1"/>
        <v>0</v>
      </c>
      <c r="E126" s="2134"/>
      <c r="F126" s="2134"/>
      <c r="G126" s="2134"/>
      <c r="H126" s="2134"/>
      <c r="I126" s="2134"/>
      <c r="J126" s="2134"/>
      <c r="K126" s="2655"/>
      <c r="L126" s="2121"/>
    </row>
    <row r="127" spans="1:12" ht="15.75" x14ac:dyDescent="0.25">
      <c r="A127" s="2132"/>
      <c r="B127" s="2133"/>
      <c r="C127" s="2134"/>
      <c r="D127" s="2135">
        <f t="shared" si="1"/>
        <v>0</v>
      </c>
      <c r="E127" s="2134"/>
      <c r="F127" s="2134"/>
      <c r="G127" s="2134"/>
      <c r="H127" s="2134"/>
      <c r="I127" s="2134"/>
      <c r="J127" s="2134"/>
      <c r="K127" s="2655"/>
      <c r="L127" s="2121"/>
    </row>
    <row r="128" spans="1:12" ht="15.75" x14ac:dyDescent="0.25">
      <c r="A128" s="2132"/>
      <c r="B128" s="2133"/>
      <c r="C128" s="2134"/>
      <c r="D128" s="2135">
        <f t="shared" si="1"/>
        <v>0</v>
      </c>
      <c r="E128" s="2134"/>
      <c r="F128" s="2134"/>
      <c r="G128" s="2134"/>
      <c r="H128" s="2134"/>
      <c r="I128" s="2134"/>
      <c r="J128" s="2134"/>
      <c r="K128" s="2655"/>
      <c r="L128" s="2121"/>
    </row>
    <row r="129" spans="1:12" ht="15.75" x14ac:dyDescent="0.25">
      <c r="A129" s="2132"/>
      <c r="B129" s="2133"/>
      <c r="C129" s="2134"/>
      <c r="D129" s="2135">
        <f t="shared" si="1"/>
        <v>0</v>
      </c>
      <c r="E129" s="2134"/>
      <c r="F129" s="2134"/>
      <c r="G129" s="2134"/>
      <c r="H129" s="2134"/>
      <c r="I129" s="2134"/>
      <c r="J129" s="2134"/>
      <c r="K129" s="2655"/>
      <c r="L129" s="2121"/>
    </row>
    <row r="130" spans="1:12" ht="15.75" x14ac:dyDescent="0.25">
      <c r="A130" s="2132"/>
      <c r="B130" s="2133"/>
      <c r="C130" s="2134"/>
      <c r="D130" s="2135">
        <f t="shared" si="1"/>
        <v>0</v>
      </c>
      <c r="E130" s="2134"/>
      <c r="F130" s="2134"/>
      <c r="G130" s="2134"/>
      <c r="H130" s="2134"/>
      <c r="I130" s="2134"/>
      <c r="J130" s="2134"/>
      <c r="K130" s="2655"/>
      <c r="L130" s="2121"/>
    </row>
    <row r="131" spans="1:12" ht="15.75" x14ac:dyDescent="0.25">
      <c r="A131" s="2132"/>
      <c r="B131" s="2133"/>
      <c r="C131" s="2134"/>
      <c r="D131" s="2135">
        <f t="shared" si="1"/>
        <v>0</v>
      </c>
      <c r="E131" s="2134"/>
      <c r="F131" s="2134"/>
      <c r="G131" s="2134"/>
      <c r="H131" s="2134"/>
      <c r="I131" s="2134"/>
      <c r="J131" s="2134"/>
      <c r="K131" s="2655"/>
      <c r="L131" s="2121"/>
    </row>
    <row r="132" spans="1:12" ht="15.75" x14ac:dyDescent="0.25">
      <c r="A132" s="2132"/>
      <c r="B132" s="2133"/>
      <c r="C132" s="2134"/>
      <c r="D132" s="2135">
        <f t="shared" si="1"/>
        <v>0</v>
      </c>
      <c r="E132" s="2134"/>
      <c r="F132" s="2134"/>
      <c r="G132" s="2134"/>
      <c r="H132" s="2134"/>
      <c r="I132" s="2134"/>
      <c r="J132" s="2134"/>
      <c r="K132" s="2655"/>
      <c r="L132" s="2121"/>
    </row>
    <row r="133" spans="1:12" ht="15.75" x14ac:dyDescent="0.25">
      <c r="A133" s="2132"/>
      <c r="B133" s="2133"/>
      <c r="C133" s="2134"/>
      <c r="D133" s="2135">
        <f t="shared" si="1"/>
        <v>0</v>
      </c>
      <c r="E133" s="2134"/>
      <c r="F133" s="2134"/>
      <c r="G133" s="2134"/>
      <c r="H133" s="2134"/>
      <c r="I133" s="2134"/>
      <c r="J133" s="2134"/>
      <c r="K133" s="2655"/>
      <c r="L133" s="2121"/>
    </row>
    <row r="134" spans="1:12" ht="15.75" x14ac:dyDescent="0.25">
      <c r="A134" s="2132"/>
      <c r="B134" s="2133"/>
      <c r="C134" s="2134"/>
      <c r="D134" s="2135">
        <f t="shared" si="1"/>
        <v>0</v>
      </c>
      <c r="E134" s="2134"/>
      <c r="F134" s="2134"/>
      <c r="G134" s="2134"/>
      <c r="H134" s="2134"/>
      <c r="I134" s="2134"/>
      <c r="J134" s="2134"/>
      <c r="K134" s="2655"/>
      <c r="L134" s="2121"/>
    </row>
    <row r="135" spans="1:12" ht="15.75" x14ac:dyDescent="0.25">
      <c r="A135" s="2132"/>
      <c r="B135" s="2133"/>
      <c r="C135" s="2134"/>
      <c r="D135" s="2135">
        <f t="shared" si="1"/>
        <v>0</v>
      </c>
      <c r="E135" s="2134"/>
      <c r="F135" s="2134"/>
      <c r="G135" s="2134"/>
      <c r="H135" s="2134"/>
      <c r="I135" s="2134"/>
      <c r="J135" s="2134"/>
      <c r="K135" s="2655"/>
      <c r="L135" s="2121"/>
    </row>
    <row r="136" spans="1:12" ht="15.75" x14ac:dyDescent="0.25">
      <c r="A136" s="2132"/>
      <c r="B136" s="2133"/>
      <c r="C136" s="2134"/>
      <c r="D136" s="2135">
        <f t="shared" si="1"/>
        <v>0</v>
      </c>
      <c r="E136" s="2134"/>
      <c r="F136" s="2134"/>
      <c r="G136" s="2134"/>
      <c r="H136" s="2134"/>
      <c r="I136" s="2134"/>
      <c r="J136" s="2134"/>
      <c r="K136" s="2655"/>
      <c r="L136" s="2121"/>
    </row>
    <row r="137" spans="1:12" ht="15.75" x14ac:dyDescent="0.25">
      <c r="A137" s="2132"/>
      <c r="B137" s="2133"/>
      <c r="C137" s="2134"/>
      <c r="D137" s="2135">
        <f t="shared" si="1"/>
        <v>0</v>
      </c>
      <c r="E137" s="2134"/>
      <c r="F137" s="2134"/>
      <c r="G137" s="2134"/>
      <c r="H137" s="2134"/>
      <c r="I137" s="2134"/>
      <c r="J137" s="2134"/>
      <c r="K137" s="2655"/>
      <c r="L137" s="2121"/>
    </row>
    <row r="138" spans="1:12" ht="15.75" x14ac:dyDescent="0.25">
      <c r="A138" s="2132"/>
      <c r="B138" s="2133"/>
      <c r="C138" s="2134"/>
      <c r="D138" s="2135">
        <f t="shared" si="1"/>
        <v>0</v>
      </c>
      <c r="E138" s="2134"/>
      <c r="F138" s="2134"/>
      <c r="G138" s="2134"/>
      <c r="H138" s="2134"/>
      <c r="I138" s="2134"/>
      <c r="J138" s="2134"/>
      <c r="K138" s="2655"/>
      <c r="L138" s="2121"/>
    </row>
    <row r="139" spans="1:12" ht="15.75" x14ac:dyDescent="0.25">
      <c r="A139" s="2132"/>
      <c r="B139" s="2133"/>
      <c r="C139" s="2134"/>
      <c r="D139" s="2135">
        <f t="shared" si="1"/>
        <v>0</v>
      </c>
      <c r="E139" s="2134"/>
      <c r="F139" s="2134"/>
      <c r="G139" s="2134"/>
      <c r="H139" s="2134"/>
      <c r="I139" s="2134"/>
      <c r="J139" s="2134"/>
      <c r="K139" s="2655"/>
      <c r="L139" s="2121"/>
    </row>
    <row r="140" spans="1:12" ht="15.75" x14ac:dyDescent="0.25">
      <c r="A140" s="2132"/>
      <c r="B140" s="2133"/>
      <c r="C140" s="2134"/>
      <c r="D140" s="2135">
        <f t="shared" si="1"/>
        <v>0</v>
      </c>
      <c r="E140" s="2134"/>
      <c r="F140" s="2134"/>
      <c r="G140" s="2134"/>
      <c r="H140" s="2134"/>
      <c r="I140" s="2134"/>
      <c r="J140" s="2134"/>
      <c r="K140" s="2655"/>
      <c r="L140" s="2121"/>
    </row>
    <row r="141" spans="1:12" ht="15.75" x14ac:dyDescent="0.25">
      <c r="A141" s="2132"/>
      <c r="B141" s="2133"/>
      <c r="C141" s="2134"/>
      <c r="D141" s="2135">
        <f t="shared" si="1"/>
        <v>0</v>
      </c>
      <c r="E141" s="2134"/>
      <c r="F141" s="2134"/>
      <c r="G141" s="2134"/>
      <c r="H141" s="2134"/>
      <c r="I141" s="2134"/>
      <c r="J141" s="2134"/>
      <c r="K141" s="2655"/>
      <c r="L141" s="2121"/>
    </row>
    <row r="142" spans="1:12" ht="15.75" x14ac:dyDescent="0.25">
      <c r="A142" s="2132"/>
      <c r="B142" s="2133"/>
      <c r="C142" s="2134"/>
      <c r="D142" s="2135">
        <f t="shared" si="1"/>
        <v>0</v>
      </c>
      <c r="E142" s="2134"/>
      <c r="F142" s="2134"/>
      <c r="G142" s="2134"/>
      <c r="H142" s="2134"/>
      <c r="I142" s="2134"/>
      <c r="J142" s="2134"/>
      <c r="K142" s="2655"/>
      <c r="L142" s="2121"/>
    </row>
    <row r="143" spans="1:12" ht="15.75" x14ac:dyDescent="0.25">
      <c r="A143" s="2132"/>
      <c r="B143" s="2133"/>
      <c r="C143" s="2134"/>
      <c r="D143" s="2135">
        <f t="shared" ref="D143:D206" si="2">+C143*(100-E143)/100</f>
        <v>0</v>
      </c>
      <c r="E143" s="2134"/>
      <c r="F143" s="2134"/>
      <c r="G143" s="2134"/>
      <c r="H143" s="2134"/>
      <c r="I143" s="2134"/>
      <c r="J143" s="2134"/>
      <c r="K143" s="2655"/>
      <c r="L143" s="2121"/>
    </row>
    <row r="144" spans="1:12" ht="15.75" x14ac:dyDescent="0.25">
      <c r="A144" s="2132"/>
      <c r="B144" s="2133"/>
      <c r="C144" s="2134"/>
      <c r="D144" s="2135">
        <f t="shared" si="2"/>
        <v>0</v>
      </c>
      <c r="E144" s="2134"/>
      <c r="F144" s="2134"/>
      <c r="G144" s="2134"/>
      <c r="H144" s="2134"/>
      <c r="I144" s="2134"/>
      <c r="J144" s="2134"/>
      <c r="K144" s="2655"/>
      <c r="L144" s="2121"/>
    </row>
    <row r="145" spans="1:12" ht="15.75" x14ac:dyDescent="0.25">
      <c r="A145" s="2132"/>
      <c r="B145" s="2133"/>
      <c r="C145" s="2134"/>
      <c r="D145" s="2135">
        <f t="shared" si="2"/>
        <v>0</v>
      </c>
      <c r="E145" s="2134"/>
      <c r="F145" s="2134"/>
      <c r="G145" s="2134"/>
      <c r="H145" s="2134"/>
      <c r="I145" s="2134"/>
      <c r="J145" s="2134"/>
      <c r="K145" s="2655"/>
      <c r="L145" s="2121"/>
    </row>
    <row r="146" spans="1:12" ht="15.75" x14ac:dyDescent="0.25">
      <c r="A146" s="2132"/>
      <c r="B146" s="2133"/>
      <c r="C146" s="2134"/>
      <c r="D146" s="2135">
        <f t="shared" si="2"/>
        <v>0</v>
      </c>
      <c r="E146" s="2134"/>
      <c r="F146" s="2134"/>
      <c r="G146" s="2134"/>
      <c r="H146" s="2134"/>
      <c r="I146" s="2134"/>
      <c r="J146" s="2134"/>
      <c r="K146" s="2655"/>
      <c r="L146" s="2121"/>
    </row>
    <row r="147" spans="1:12" ht="15.75" x14ac:dyDescent="0.25">
      <c r="A147" s="2132"/>
      <c r="B147" s="2133"/>
      <c r="C147" s="2134"/>
      <c r="D147" s="2135">
        <f t="shared" si="2"/>
        <v>0</v>
      </c>
      <c r="E147" s="2134"/>
      <c r="F147" s="2134"/>
      <c r="G147" s="2134"/>
      <c r="H147" s="2134"/>
      <c r="I147" s="2134"/>
      <c r="J147" s="2134"/>
      <c r="K147" s="2655"/>
      <c r="L147" s="2121"/>
    </row>
    <row r="148" spans="1:12" ht="15.75" x14ac:dyDescent="0.25">
      <c r="A148" s="2132"/>
      <c r="B148" s="2133"/>
      <c r="C148" s="2134"/>
      <c r="D148" s="2135">
        <f t="shared" si="2"/>
        <v>0</v>
      </c>
      <c r="E148" s="2134"/>
      <c r="F148" s="2134"/>
      <c r="G148" s="2134"/>
      <c r="H148" s="2134"/>
      <c r="I148" s="2134"/>
      <c r="J148" s="2134"/>
      <c r="K148" s="2655"/>
      <c r="L148" s="2121"/>
    </row>
    <row r="149" spans="1:12" ht="15.75" x14ac:dyDescent="0.25">
      <c r="A149" s="2132"/>
      <c r="B149" s="2133"/>
      <c r="C149" s="2134"/>
      <c r="D149" s="2135">
        <f t="shared" si="2"/>
        <v>0</v>
      </c>
      <c r="E149" s="2134"/>
      <c r="F149" s="2134"/>
      <c r="G149" s="2134"/>
      <c r="H149" s="2134"/>
      <c r="I149" s="2134"/>
      <c r="J149" s="2134"/>
      <c r="K149" s="2655"/>
      <c r="L149" s="2121"/>
    </row>
    <row r="150" spans="1:12" ht="15.75" x14ac:dyDescent="0.25">
      <c r="A150" s="2132"/>
      <c r="B150" s="2133"/>
      <c r="C150" s="2134"/>
      <c r="D150" s="2135">
        <f t="shared" si="2"/>
        <v>0</v>
      </c>
      <c r="E150" s="2134"/>
      <c r="F150" s="2134"/>
      <c r="G150" s="2134"/>
      <c r="H150" s="2134"/>
      <c r="I150" s="2134"/>
      <c r="J150" s="2134"/>
      <c r="K150" s="2655"/>
      <c r="L150" s="2121"/>
    </row>
    <row r="151" spans="1:12" ht="15.75" x14ac:dyDescent="0.25">
      <c r="A151" s="2132"/>
      <c r="B151" s="2133"/>
      <c r="C151" s="2134"/>
      <c r="D151" s="2135">
        <f t="shared" si="2"/>
        <v>0</v>
      </c>
      <c r="E151" s="2134"/>
      <c r="F151" s="2134"/>
      <c r="G151" s="2134"/>
      <c r="H151" s="2134"/>
      <c r="I151" s="2134"/>
      <c r="J151" s="2134"/>
      <c r="K151" s="2655"/>
      <c r="L151" s="2121"/>
    </row>
    <row r="152" spans="1:12" ht="15.75" x14ac:dyDescent="0.25">
      <c r="A152" s="2132"/>
      <c r="B152" s="2133"/>
      <c r="C152" s="2134"/>
      <c r="D152" s="2135">
        <f t="shared" si="2"/>
        <v>0</v>
      </c>
      <c r="E152" s="2134"/>
      <c r="F152" s="2134"/>
      <c r="G152" s="2134"/>
      <c r="H152" s="2134"/>
      <c r="I152" s="2134"/>
      <c r="J152" s="2134"/>
      <c r="K152" s="2655"/>
      <c r="L152" s="2121"/>
    </row>
    <row r="153" spans="1:12" ht="15.75" x14ac:dyDescent="0.25">
      <c r="A153" s="2132"/>
      <c r="B153" s="2133"/>
      <c r="C153" s="2134"/>
      <c r="D153" s="2135">
        <f t="shared" si="2"/>
        <v>0</v>
      </c>
      <c r="E153" s="2134"/>
      <c r="F153" s="2134"/>
      <c r="G153" s="2134"/>
      <c r="H153" s="2134"/>
      <c r="I153" s="2134"/>
      <c r="J153" s="2134"/>
      <c r="K153" s="2655"/>
      <c r="L153" s="2121"/>
    </row>
    <row r="154" spans="1:12" ht="15.75" x14ac:dyDescent="0.25">
      <c r="A154" s="2132"/>
      <c r="B154" s="2133"/>
      <c r="C154" s="2134"/>
      <c r="D154" s="2135">
        <f t="shared" si="2"/>
        <v>0</v>
      </c>
      <c r="E154" s="2134"/>
      <c r="F154" s="2134"/>
      <c r="G154" s="2134"/>
      <c r="H154" s="2134"/>
      <c r="I154" s="2134"/>
      <c r="J154" s="2134"/>
      <c r="K154" s="2655"/>
      <c r="L154" s="2121"/>
    </row>
    <row r="155" spans="1:12" ht="15.75" x14ac:dyDescent="0.25">
      <c r="A155" s="2132"/>
      <c r="B155" s="2133"/>
      <c r="C155" s="2134"/>
      <c r="D155" s="2135">
        <f t="shared" si="2"/>
        <v>0</v>
      </c>
      <c r="E155" s="2134"/>
      <c r="F155" s="2134"/>
      <c r="G155" s="2134"/>
      <c r="H155" s="2134"/>
      <c r="I155" s="2134"/>
      <c r="J155" s="2134"/>
      <c r="K155" s="2655"/>
      <c r="L155" s="2121"/>
    </row>
    <row r="156" spans="1:12" ht="15.75" x14ac:dyDescent="0.25">
      <c r="A156" s="2132"/>
      <c r="B156" s="2133"/>
      <c r="C156" s="2134"/>
      <c r="D156" s="2135">
        <f t="shared" si="2"/>
        <v>0</v>
      </c>
      <c r="E156" s="2134"/>
      <c r="F156" s="2134"/>
      <c r="G156" s="2134"/>
      <c r="H156" s="2134"/>
      <c r="I156" s="2134"/>
      <c r="J156" s="2134"/>
      <c r="K156" s="2655"/>
      <c r="L156" s="2121"/>
    </row>
    <row r="157" spans="1:12" ht="15.75" x14ac:dyDescent="0.25">
      <c r="A157" s="2132"/>
      <c r="B157" s="2133"/>
      <c r="C157" s="2134"/>
      <c r="D157" s="2135">
        <f t="shared" si="2"/>
        <v>0</v>
      </c>
      <c r="E157" s="2134"/>
      <c r="F157" s="2134"/>
      <c r="G157" s="2134"/>
      <c r="H157" s="2134"/>
      <c r="I157" s="2134"/>
      <c r="J157" s="2134"/>
      <c r="K157" s="2655"/>
      <c r="L157" s="2121"/>
    </row>
    <row r="158" spans="1:12" ht="15.75" x14ac:dyDescent="0.25">
      <c r="A158" s="2132"/>
      <c r="B158" s="2133"/>
      <c r="C158" s="2134"/>
      <c r="D158" s="2135">
        <f t="shared" si="2"/>
        <v>0</v>
      </c>
      <c r="E158" s="2134"/>
      <c r="F158" s="2134"/>
      <c r="G158" s="2134"/>
      <c r="H158" s="2134"/>
      <c r="I158" s="2134"/>
      <c r="J158" s="2134"/>
      <c r="K158" s="2655"/>
      <c r="L158" s="2121"/>
    </row>
    <row r="159" spans="1:12" ht="15.75" x14ac:dyDescent="0.25">
      <c r="A159" s="2132"/>
      <c r="B159" s="2133"/>
      <c r="C159" s="2134"/>
      <c r="D159" s="2135">
        <f t="shared" si="2"/>
        <v>0</v>
      </c>
      <c r="E159" s="2134"/>
      <c r="F159" s="2134"/>
      <c r="G159" s="2134"/>
      <c r="H159" s="2134"/>
      <c r="I159" s="2134"/>
      <c r="J159" s="2134"/>
      <c r="K159" s="2655"/>
      <c r="L159" s="2121"/>
    </row>
    <row r="160" spans="1:12" ht="15.75" x14ac:dyDescent="0.25">
      <c r="A160" s="2132"/>
      <c r="B160" s="2133"/>
      <c r="C160" s="2134"/>
      <c r="D160" s="2135">
        <f t="shared" si="2"/>
        <v>0</v>
      </c>
      <c r="E160" s="2134"/>
      <c r="F160" s="2134"/>
      <c r="G160" s="2134"/>
      <c r="H160" s="2134"/>
      <c r="I160" s="2134"/>
      <c r="J160" s="2134"/>
      <c r="K160" s="2655"/>
      <c r="L160" s="2121"/>
    </row>
    <row r="161" spans="1:12" ht="15.75" x14ac:dyDescent="0.25">
      <c r="A161" s="2132"/>
      <c r="B161" s="2133"/>
      <c r="C161" s="2134"/>
      <c r="D161" s="2135">
        <f t="shared" si="2"/>
        <v>0</v>
      </c>
      <c r="E161" s="2134"/>
      <c r="F161" s="2134"/>
      <c r="G161" s="2134"/>
      <c r="H161" s="2134"/>
      <c r="I161" s="2134"/>
      <c r="J161" s="2134"/>
      <c r="K161" s="2655"/>
      <c r="L161" s="2121"/>
    </row>
    <row r="162" spans="1:12" ht="15.75" x14ac:dyDescent="0.25">
      <c r="A162" s="2132"/>
      <c r="B162" s="2133"/>
      <c r="C162" s="2134"/>
      <c r="D162" s="2135">
        <f t="shared" si="2"/>
        <v>0</v>
      </c>
      <c r="E162" s="2134"/>
      <c r="F162" s="2134"/>
      <c r="G162" s="2134"/>
      <c r="H162" s="2134"/>
      <c r="I162" s="2134"/>
      <c r="J162" s="2134"/>
      <c r="K162" s="2655"/>
      <c r="L162" s="2121"/>
    </row>
    <row r="163" spans="1:12" ht="15.75" x14ac:dyDescent="0.25">
      <c r="A163" s="2132"/>
      <c r="B163" s="2133"/>
      <c r="C163" s="2134"/>
      <c r="D163" s="2135">
        <f t="shared" si="2"/>
        <v>0</v>
      </c>
      <c r="E163" s="2134"/>
      <c r="F163" s="2134"/>
      <c r="G163" s="2134"/>
      <c r="H163" s="2134"/>
      <c r="I163" s="2134"/>
      <c r="J163" s="2134"/>
      <c r="K163" s="2655"/>
      <c r="L163" s="2121"/>
    </row>
    <row r="164" spans="1:12" ht="15.75" x14ac:dyDescent="0.25">
      <c r="A164" s="2132"/>
      <c r="B164" s="2133"/>
      <c r="C164" s="2134"/>
      <c r="D164" s="2135">
        <f t="shared" si="2"/>
        <v>0</v>
      </c>
      <c r="E164" s="2134"/>
      <c r="F164" s="2134"/>
      <c r="G164" s="2134"/>
      <c r="H164" s="2134"/>
      <c r="I164" s="2134"/>
      <c r="J164" s="2134"/>
      <c r="K164" s="2655"/>
      <c r="L164" s="2121"/>
    </row>
    <row r="165" spans="1:12" ht="15.75" x14ac:dyDescent="0.25">
      <c r="A165" s="2132"/>
      <c r="B165" s="2133"/>
      <c r="C165" s="2134"/>
      <c r="D165" s="2135">
        <f t="shared" si="2"/>
        <v>0</v>
      </c>
      <c r="E165" s="2134"/>
      <c r="F165" s="2134"/>
      <c r="G165" s="2134"/>
      <c r="H165" s="2134"/>
      <c r="I165" s="2134"/>
      <c r="J165" s="2134"/>
      <c r="K165" s="2655"/>
      <c r="L165" s="2121"/>
    </row>
    <row r="166" spans="1:12" ht="15.75" x14ac:dyDescent="0.25">
      <c r="A166" s="2132"/>
      <c r="B166" s="2133"/>
      <c r="C166" s="2134"/>
      <c r="D166" s="2135">
        <f t="shared" si="2"/>
        <v>0</v>
      </c>
      <c r="E166" s="2134"/>
      <c r="F166" s="2134"/>
      <c r="G166" s="2134"/>
      <c r="H166" s="2134"/>
      <c r="I166" s="2134"/>
      <c r="J166" s="2134"/>
      <c r="K166" s="2655"/>
      <c r="L166" s="2121"/>
    </row>
    <row r="167" spans="1:12" ht="15.75" x14ac:dyDescent="0.25">
      <c r="A167" s="2132"/>
      <c r="B167" s="2133"/>
      <c r="C167" s="2134"/>
      <c r="D167" s="2135">
        <f t="shared" si="2"/>
        <v>0</v>
      </c>
      <c r="E167" s="2134"/>
      <c r="F167" s="2134"/>
      <c r="G167" s="2134"/>
      <c r="H167" s="2134"/>
      <c r="I167" s="2134"/>
      <c r="J167" s="2134"/>
      <c r="K167" s="2655"/>
      <c r="L167" s="2121"/>
    </row>
    <row r="168" spans="1:12" ht="15.75" x14ac:dyDescent="0.25">
      <c r="A168" s="2132"/>
      <c r="B168" s="2133"/>
      <c r="C168" s="2134"/>
      <c r="D168" s="2135">
        <f t="shared" si="2"/>
        <v>0</v>
      </c>
      <c r="E168" s="2134"/>
      <c r="F168" s="2134"/>
      <c r="G168" s="2134"/>
      <c r="H168" s="2134"/>
      <c r="I168" s="2134"/>
      <c r="J168" s="2134"/>
      <c r="K168" s="2655"/>
      <c r="L168" s="2121"/>
    </row>
    <row r="169" spans="1:12" ht="15.75" x14ac:dyDescent="0.25">
      <c r="A169" s="2132"/>
      <c r="B169" s="2133"/>
      <c r="C169" s="2134"/>
      <c r="D169" s="2135">
        <f t="shared" si="2"/>
        <v>0</v>
      </c>
      <c r="E169" s="2134"/>
      <c r="F169" s="2134"/>
      <c r="G169" s="2134"/>
      <c r="H169" s="2134"/>
      <c r="I169" s="2134"/>
      <c r="J169" s="2134"/>
      <c r="K169" s="2655"/>
      <c r="L169" s="2121"/>
    </row>
    <row r="170" spans="1:12" ht="15.75" x14ac:dyDescent="0.25">
      <c r="A170" s="2132"/>
      <c r="B170" s="2133"/>
      <c r="C170" s="2134"/>
      <c r="D170" s="2135">
        <f t="shared" si="2"/>
        <v>0</v>
      </c>
      <c r="E170" s="2134"/>
      <c r="F170" s="2134"/>
      <c r="G170" s="2134"/>
      <c r="H170" s="2134"/>
      <c r="I170" s="2134"/>
      <c r="J170" s="2134"/>
      <c r="K170" s="2655"/>
      <c r="L170" s="2121"/>
    </row>
    <row r="171" spans="1:12" ht="15.75" x14ac:dyDescent="0.25">
      <c r="A171" s="2132"/>
      <c r="B171" s="2133"/>
      <c r="C171" s="2134"/>
      <c r="D171" s="2135">
        <f t="shared" si="2"/>
        <v>0</v>
      </c>
      <c r="E171" s="2134"/>
      <c r="F171" s="2134"/>
      <c r="G171" s="2134"/>
      <c r="H171" s="2134"/>
      <c r="I171" s="2134"/>
      <c r="J171" s="2134"/>
      <c r="K171" s="2655"/>
      <c r="L171" s="2121"/>
    </row>
    <row r="172" spans="1:12" ht="15.75" x14ac:dyDescent="0.25">
      <c r="A172" s="2132"/>
      <c r="B172" s="2133"/>
      <c r="C172" s="2134"/>
      <c r="D172" s="2135">
        <f t="shared" si="2"/>
        <v>0</v>
      </c>
      <c r="E172" s="2134"/>
      <c r="F172" s="2134"/>
      <c r="G172" s="2134"/>
      <c r="H172" s="2134"/>
      <c r="I172" s="2134"/>
      <c r="J172" s="2134"/>
      <c r="K172" s="2655"/>
      <c r="L172" s="2121"/>
    </row>
    <row r="173" spans="1:12" ht="15.75" x14ac:dyDescent="0.25">
      <c r="A173" s="2132"/>
      <c r="B173" s="2133"/>
      <c r="C173" s="2134"/>
      <c r="D173" s="2135">
        <f t="shared" si="2"/>
        <v>0</v>
      </c>
      <c r="E173" s="2134"/>
      <c r="F173" s="2134"/>
      <c r="G173" s="2134"/>
      <c r="H173" s="2134"/>
      <c r="I173" s="2134"/>
      <c r="J173" s="2134"/>
      <c r="K173" s="2655"/>
      <c r="L173" s="2121"/>
    </row>
    <row r="174" spans="1:12" ht="15.75" x14ac:dyDescent="0.25">
      <c r="A174" s="2132"/>
      <c r="B174" s="2133"/>
      <c r="C174" s="2134"/>
      <c r="D174" s="2135">
        <f t="shared" si="2"/>
        <v>0</v>
      </c>
      <c r="E174" s="2134"/>
      <c r="F174" s="2134"/>
      <c r="G174" s="2134"/>
      <c r="H174" s="2134"/>
      <c r="I174" s="2134"/>
      <c r="J174" s="2134"/>
      <c r="K174" s="2655"/>
      <c r="L174" s="2121"/>
    </row>
    <row r="175" spans="1:12" ht="15.75" x14ac:dyDescent="0.25">
      <c r="A175" s="2132"/>
      <c r="B175" s="2133"/>
      <c r="C175" s="2134"/>
      <c r="D175" s="2135">
        <f t="shared" si="2"/>
        <v>0</v>
      </c>
      <c r="E175" s="2134"/>
      <c r="F175" s="2134"/>
      <c r="G175" s="2134"/>
      <c r="H175" s="2134"/>
      <c r="I175" s="2134"/>
      <c r="J175" s="2134"/>
      <c r="K175" s="2655"/>
      <c r="L175" s="2121"/>
    </row>
    <row r="176" spans="1:12" ht="15.75" x14ac:dyDescent="0.25">
      <c r="A176" s="2132"/>
      <c r="B176" s="2133"/>
      <c r="C176" s="2134"/>
      <c r="D176" s="2135">
        <f t="shared" si="2"/>
        <v>0</v>
      </c>
      <c r="E176" s="2134"/>
      <c r="F176" s="2134"/>
      <c r="G176" s="2134"/>
      <c r="H176" s="2134"/>
      <c r="I176" s="2134"/>
      <c r="J176" s="2134"/>
      <c r="K176" s="2655"/>
      <c r="L176" s="2121"/>
    </row>
    <row r="177" spans="1:12" ht="15.75" x14ac:dyDescent="0.25">
      <c r="A177" s="2132"/>
      <c r="B177" s="2133"/>
      <c r="C177" s="2134"/>
      <c r="D177" s="2135">
        <f t="shared" si="2"/>
        <v>0</v>
      </c>
      <c r="E177" s="2134"/>
      <c r="F177" s="2134"/>
      <c r="G177" s="2134"/>
      <c r="H177" s="2134"/>
      <c r="I177" s="2134"/>
      <c r="J177" s="2134"/>
      <c r="K177" s="2655"/>
      <c r="L177" s="2121"/>
    </row>
    <row r="178" spans="1:12" ht="15.75" x14ac:dyDescent="0.25">
      <c r="A178" s="2132"/>
      <c r="B178" s="2133"/>
      <c r="C178" s="2134"/>
      <c r="D178" s="2135">
        <f t="shared" si="2"/>
        <v>0</v>
      </c>
      <c r="E178" s="2134"/>
      <c r="F178" s="2134"/>
      <c r="G178" s="2134"/>
      <c r="H178" s="2134"/>
      <c r="I178" s="2134"/>
      <c r="J178" s="2134"/>
      <c r="K178" s="2655"/>
      <c r="L178" s="2121"/>
    </row>
    <row r="179" spans="1:12" ht="15.75" x14ac:dyDescent="0.25">
      <c r="A179" s="2132"/>
      <c r="B179" s="2133"/>
      <c r="C179" s="2134"/>
      <c r="D179" s="2135">
        <f t="shared" si="2"/>
        <v>0</v>
      </c>
      <c r="E179" s="2134"/>
      <c r="F179" s="2134"/>
      <c r="G179" s="2134"/>
      <c r="H179" s="2134"/>
      <c r="I179" s="2134"/>
      <c r="J179" s="2134"/>
      <c r="K179" s="2655"/>
      <c r="L179" s="2121"/>
    </row>
    <row r="180" spans="1:12" ht="15.75" x14ac:dyDescent="0.25">
      <c r="A180" s="2132"/>
      <c r="B180" s="2133"/>
      <c r="C180" s="2134"/>
      <c r="D180" s="2135">
        <f t="shared" si="2"/>
        <v>0</v>
      </c>
      <c r="E180" s="2134"/>
      <c r="F180" s="2134"/>
      <c r="G180" s="2134"/>
      <c r="H180" s="2134"/>
      <c r="I180" s="2134"/>
      <c r="J180" s="2134"/>
      <c r="K180" s="2655"/>
      <c r="L180" s="2121"/>
    </row>
    <row r="181" spans="1:12" ht="15.75" x14ac:dyDescent="0.25">
      <c r="A181" s="2132"/>
      <c r="B181" s="2133"/>
      <c r="C181" s="2134"/>
      <c r="D181" s="2135">
        <f t="shared" si="2"/>
        <v>0</v>
      </c>
      <c r="E181" s="2134"/>
      <c r="F181" s="2134"/>
      <c r="G181" s="2134"/>
      <c r="H181" s="2134"/>
      <c r="I181" s="2134"/>
      <c r="J181" s="2134"/>
      <c r="K181" s="2655"/>
      <c r="L181" s="2121"/>
    </row>
    <row r="182" spans="1:12" ht="15.75" x14ac:dyDescent="0.25">
      <c r="A182" s="2132"/>
      <c r="B182" s="2133"/>
      <c r="C182" s="2134"/>
      <c r="D182" s="2135">
        <f t="shared" si="2"/>
        <v>0</v>
      </c>
      <c r="E182" s="2134"/>
      <c r="F182" s="2134"/>
      <c r="G182" s="2134"/>
      <c r="H182" s="2134"/>
      <c r="I182" s="2134"/>
      <c r="J182" s="2134"/>
      <c r="K182" s="2655"/>
      <c r="L182" s="2121"/>
    </row>
    <row r="183" spans="1:12" ht="15.75" x14ac:dyDescent="0.25">
      <c r="A183" s="2132"/>
      <c r="B183" s="2133"/>
      <c r="C183" s="2134"/>
      <c r="D183" s="2135">
        <f t="shared" si="2"/>
        <v>0</v>
      </c>
      <c r="E183" s="2134"/>
      <c r="F183" s="2134"/>
      <c r="G183" s="2134"/>
      <c r="H183" s="2134"/>
      <c r="I183" s="2134"/>
      <c r="J183" s="2134"/>
      <c r="K183" s="2655"/>
      <c r="L183" s="2121"/>
    </row>
    <row r="184" spans="1:12" ht="15.75" x14ac:dyDescent="0.25">
      <c r="A184" s="2132"/>
      <c r="B184" s="2133"/>
      <c r="C184" s="2134"/>
      <c r="D184" s="2135">
        <f t="shared" si="2"/>
        <v>0</v>
      </c>
      <c r="E184" s="2134"/>
      <c r="F184" s="2134"/>
      <c r="G184" s="2134"/>
      <c r="H184" s="2134"/>
      <c r="I184" s="2134"/>
      <c r="J184" s="2134"/>
      <c r="K184" s="2655"/>
      <c r="L184" s="2121"/>
    </row>
    <row r="185" spans="1:12" ht="15.75" x14ac:dyDescent="0.25">
      <c r="A185" s="2132"/>
      <c r="B185" s="2133"/>
      <c r="C185" s="2134"/>
      <c r="D185" s="2135">
        <f t="shared" si="2"/>
        <v>0</v>
      </c>
      <c r="E185" s="2134"/>
      <c r="F185" s="2134"/>
      <c r="G185" s="2134"/>
      <c r="H185" s="2134"/>
      <c r="I185" s="2134"/>
      <c r="J185" s="2134"/>
      <c r="K185" s="2655"/>
      <c r="L185" s="2121"/>
    </row>
    <row r="186" spans="1:12" ht="15.75" x14ac:dyDescent="0.25">
      <c r="A186" s="2132"/>
      <c r="B186" s="2133"/>
      <c r="C186" s="2134"/>
      <c r="D186" s="2135">
        <f t="shared" si="2"/>
        <v>0</v>
      </c>
      <c r="E186" s="2134"/>
      <c r="F186" s="2134"/>
      <c r="G186" s="2134"/>
      <c r="H186" s="2134"/>
      <c r="I186" s="2134"/>
      <c r="J186" s="2134"/>
      <c r="K186" s="2655"/>
      <c r="L186" s="2121"/>
    </row>
    <row r="187" spans="1:12" ht="15.75" x14ac:dyDescent="0.25">
      <c r="A187" s="2132"/>
      <c r="B187" s="2133"/>
      <c r="C187" s="2134"/>
      <c r="D187" s="2135">
        <f t="shared" si="2"/>
        <v>0</v>
      </c>
      <c r="E187" s="2134"/>
      <c r="F187" s="2134"/>
      <c r="G187" s="2134"/>
      <c r="H187" s="2134"/>
      <c r="I187" s="2134"/>
      <c r="J187" s="2134"/>
      <c r="K187" s="2655"/>
      <c r="L187" s="2121"/>
    </row>
    <row r="188" spans="1:12" ht="15.75" x14ac:dyDescent="0.25">
      <c r="A188" s="2132"/>
      <c r="B188" s="2133"/>
      <c r="C188" s="2134"/>
      <c r="D188" s="2135">
        <f t="shared" si="2"/>
        <v>0</v>
      </c>
      <c r="E188" s="2134"/>
      <c r="F188" s="2134"/>
      <c r="G188" s="2134"/>
      <c r="H188" s="2134"/>
      <c r="I188" s="2134"/>
      <c r="J188" s="2134"/>
      <c r="K188" s="2655"/>
      <c r="L188" s="2121"/>
    </row>
    <row r="189" spans="1:12" ht="15.75" x14ac:dyDescent="0.25">
      <c r="A189" s="2132"/>
      <c r="B189" s="2133"/>
      <c r="C189" s="2134"/>
      <c r="D189" s="2135">
        <f t="shared" si="2"/>
        <v>0</v>
      </c>
      <c r="E189" s="2134"/>
      <c r="F189" s="2134"/>
      <c r="G189" s="2134"/>
      <c r="H189" s="2134"/>
      <c r="I189" s="2134"/>
      <c r="J189" s="2134"/>
      <c r="K189" s="2655"/>
      <c r="L189" s="2121"/>
    </row>
    <row r="190" spans="1:12" ht="15.75" x14ac:dyDescent="0.25">
      <c r="A190" s="2132"/>
      <c r="B190" s="2133"/>
      <c r="C190" s="2134"/>
      <c r="D190" s="2135">
        <f t="shared" si="2"/>
        <v>0</v>
      </c>
      <c r="E190" s="2134"/>
      <c r="F190" s="2134"/>
      <c r="G190" s="2134"/>
      <c r="H190" s="2134"/>
      <c r="I190" s="2134"/>
      <c r="J190" s="2134"/>
      <c r="K190" s="2655"/>
      <c r="L190" s="2121"/>
    </row>
    <row r="191" spans="1:12" ht="15.75" x14ac:dyDescent="0.25">
      <c r="A191" s="2132"/>
      <c r="B191" s="2133"/>
      <c r="C191" s="2134"/>
      <c r="D191" s="2135">
        <f t="shared" si="2"/>
        <v>0</v>
      </c>
      <c r="E191" s="2134"/>
      <c r="F191" s="2134"/>
      <c r="G191" s="2134"/>
      <c r="H191" s="2134"/>
      <c r="I191" s="2134"/>
      <c r="J191" s="2134"/>
      <c r="K191" s="2655"/>
      <c r="L191" s="2121"/>
    </row>
    <row r="192" spans="1:12" ht="15.75" x14ac:dyDescent="0.25">
      <c r="A192" s="2132"/>
      <c r="B192" s="2133"/>
      <c r="C192" s="2134"/>
      <c r="D192" s="2135">
        <f t="shared" si="2"/>
        <v>0</v>
      </c>
      <c r="E192" s="2134"/>
      <c r="F192" s="2134"/>
      <c r="G192" s="2134"/>
      <c r="H192" s="2134"/>
      <c r="I192" s="2134"/>
      <c r="J192" s="2134"/>
      <c r="K192" s="2655"/>
      <c r="L192" s="2121"/>
    </row>
    <row r="193" spans="1:12" ht="15.75" x14ac:dyDescent="0.25">
      <c r="A193" s="2132"/>
      <c r="B193" s="2133"/>
      <c r="C193" s="2134"/>
      <c r="D193" s="2135">
        <f t="shared" si="2"/>
        <v>0</v>
      </c>
      <c r="E193" s="2134"/>
      <c r="F193" s="2134"/>
      <c r="G193" s="2134"/>
      <c r="H193" s="2134"/>
      <c r="I193" s="2134"/>
      <c r="J193" s="2134"/>
      <c r="K193" s="2655"/>
      <c r="L193" s="2121"/>
    </row>
    <row r="194" spans="1:12" ht="15.75" x14ac:dyDescent="0.25">
      <c r="A194" s="2132"/>
      <c r="B194" s="2133"/>
      <c r="C194" s="2134"/>
      <c r="D194" s="2135">
        <f t="shared" si="2"/>
        <v>0</v>
      </c>
      <c r="E194" s="2134"/>
      <c r="F194" s="2134"/>
      <c r="G194" s="2134"/>
      <c r="H194" s="2134"/>
      <c r="I194" s="2134"/>
      <c r="J194" s="2134"/>
      <c r="K194" s="2655"/>
      <c r="L194" s="2121"/>
    </row>
    <row r="195" spans="1:12" ht="15.75" x14ac:dyDescent="0.25">
      <c r="A195" s="2132"/>
      <c r="B195" s="2133"/>
      <c r="C195" s="2134"/>
      <c r="D195" s="2135">
        <f t="shared" si="2"/>
        <v>0</v>
      </c>
      <c r="E195" s="2134"/>
      <c r="F195" s="2134"/>
      <c r="G195" s="2134"/>
      <c r="H195" s="2134"/>
      <c r="I195" s="2134"/>
      <c r="J195" s="2134"/>
      <c r="K195" s="2655"/>
      <c r="L195" s="2121"/>
    </row>
    <row r="196" spans="1:12" ht="15.75" x14ac:dyDescent="0.25">
      <c r="A196" s="2132"/>
      <c r="B196" s="2133"/>
      <c r="C196" s="2134"/>
      <c r="D196" s="2135">
        <f t="shared" si="2"/>
        <v>0</v>
      </c>
      <c r="E196" s="2134"/>
      <c r="F196" s="2134"/>
      <c r="G196" s="2134"/>
      <c r="H196" s="2134"/>
      <c r="I196" s="2134"/>
      <c r="J196" s="2134"/>
      <c r="K196" s="2655"/>
      <c r="L196" s="2121"/>
    </row>
    <row r="197" spans="1:12" ht="15.75" x14ac:dyDescent="0.25">
      <c r="A197" s="2132"/>
      <c r="B197" s="2133"/>
      <c r="C197" s="2134"/>
      <c r="D197" s="2135">
        <f t="shared" si="2"/>
        <v>0</v>
      </c>
      <c r="E197" s="2134"/>
      <c r="F197" s="2134"/>
      <c r="G197" s="2134"/>
      <c r="H197" s="2134"/>
      <c r="I197" s="2134"/>
      <c r="J197" s="2134"/>
      <c r="K197" s="2655"/>
      <c r="L197" s="2121"/>
    </row>
    <row r="198" spans="1:12" ht="15.75" x14ac:dyDescent="0.25">
      <c r="A198" s="2132"/>
      <c r="B198" s="2133"/>
      <c r="C198" s="2134"/>
      <c r="D198" s="2135">
        <f t="shared" si="2"/>
        <v>0</v>
      </c>
      <c r="E198" s="2134"/>
      <c r="F198" s="2134"/>
      <c r="G198" s="2134"/>
      <c r="H198" s="2134"/>
      <c r="I198" s="2134"/>
      <c r="J198" s="2134"/>
      <c r="K198" s="2655"/>
      <c r="L198" s="2121"/>
    </row>
    <row r="199" spans="1:12" ht="15.75" x14ac:dyDescent="0.25">
      <c r="A199" s="2132"/>
      <c r="B199" s="2133"/>
      <c r="C199" s="2134"/>
      <c r="D199" s="2135">
        <f t="shared" si="2"/>
        <v>0</v>
      </c>
      <c r="E199" s="2134"/>
      <c r="F199" s="2134"/>
      <c r="G199" s="2134"/>
      <c r="H199" s="2134"/>
      <c r="I199" s="2134"/>
      <c r="J199" s="2134"/>
      <c r="K199" s="2655"/>
      <c r="L199" s="2121"/>
    </row>
    <row r="200" spans="1:12" ht="15.75" x14ac:dyDescent="0.25">
      <c r="A200" s="2132"/>
      <c r="B200" s="2133"/>
      <c r="C200" s="2134"/>
      <c r="D200" s="2135">
        <f t="shared" si="2"/>
        <v>0</v>
      </c>
      <c r="E200" s="2134"/>
      <c r="F200" s="2134"/>
      <c r="G200" s="2134"/>
      <c r="H200" s="2134"/>
      <c r="I200" s="2134"/>
      <c r="J200" s="2134"/>
      <c r="K200" s="2655"/>
      <c r="L200" s="2121"/>
    </row>
    <row r="201" spans="1:12" ht="15.75" x14ac:dyDescent="0.25">
      <c r="A201" s="2132"/>
      <c r="B201" s="2133"/>
      <c r="C201" s="2134"/>
      <c r="D201" s="2135">
        <f t="shared" si="2"/>
        <v>0</v>
      </c>
      <c r="E201" s="2134"/>
      <c r="F201" s="2134"/>
      <c r="G201" s="2134"/>
      <c r="H201" s="2134"/>
      <c r="I201" s="2134"/>
      <c r="J201" s="2134"/>
      <c r="K201" s="2655"/>
      <c r="L201" s="2121"/>
    </row>
    <row r="202" spans="1:12" ht="15.75" x14ac:dyDescent="0.25">
      <c r="A202" s="2132"/>
      <c r="B202" s="2133"/>
      <c r="C202" s="2134"/>
      <c r="D202" s="2135">
        <f t="shared" si="2"/>
        <v>0</v>
      </c>
      <c r="E202" s="2134"/>
      <c r="F202" s="2134"/>
      <c r="G202" s="2134"/>
      <c r="H202" s="2134"/>
      <c r="I202" s="2134"/>
      <c r="J202" s="2134"/>
      <c r="K202" s="2655"/>
      <c r="L202" s="2121"/>
    </row>
    <row r="203" spans="1:12" ht="15.75" x14ac:dyDescent="0.25">
      <c r="A203" s="2132"/>
      <c r="B203" s="2133"/>
      <c r="C203" s="2134"/>
      <c r="D203" s="2135">
        <f t="shared" si="2"/>
        <v>0</v>
      </c>
      <c r="E203" s="2134"/>
      <c r="F203" s="2134"/>
      <c r="G203" s="2134"/>
      <c r="H203" s="2134"/>
      <c r="I203" s="2134"/>
      <c r="J203" s="2134"/>
      <c r="K203" s="2655"/>
      <c r="L203" s="2121"/>
    </row>
    <row r="204" spans="1:12" ht="15.75" x14ac:dyDescent="0.25">
      <c r="A204" s="2132"/>
      <c r="B204" s="2133"/>
      <c r="C204" s="2134"/>
      <c r="D204" s="2135">
        <f t="shared" si="2"/>
        <v>0</v>
      </c>
      <c r="E204" s="2134"/>
      <c r="F204" s="2134"/>
      <c r="G204" s="2134"/>
      <c r="H204" s="2134"/>
      <c r="I204" s="2134"/>
      <c r="J204" s="2134"/>
      <c r="K204" s="2655"/>
      <c r="L204" s="2121"/>
    </row>
    <row r="205" spans="1:12" ht="15.75" x14ac:dyDescent="0.25">
      <c r="A205" s="2132"/>
      <c r="B205" s="2133"/>
      <c r="C205" s="2134"/>
      <c r="D205" s="2135">
        <f t="shared" si="2"/>
        <v>0</v>
      </c>
      <c r="E205" s="2134"/>
      <c r="F205" s="2134"/>
      <c r="G205" s="2134"/>
      <c r="H205" s="2134"/>
      <c r="I205" s="2134"/>
      <c r="J205" s="2134"/>
      <c r="K205" s="2655"/>
      <c r="L205" s="2121"/>
    </row>
    <row r="206" spans="1:12" ht="15.75" x14ac:dyDescent="0.25">
      <c r="A206" s="2132"/>
      <c r="B206" s="2133"/>
      <c r="C206" s="2134"/>
      <c r="D206" s="2135">
        <f t="shared" si="2"/>
        <v>0</v>
      </c>
      <c r="E206" s="2134"/>
      <c r="F206" s="2134"/>
      <c r="G206" s="2134"/>
      <c r="H206" s="2134"/>
      <c r="I206" s="2134"/>
      <c r="J206" s="2134"/>
      <c r="K206" s="2655"/>
      <c r="L206" s="2121"/>
    </row>
    <row r="207" spans="1:12" ht="15.75" x14ac:dyDescent="0.25">
      <c r="A207" s="2132"/>
      <c r="B207" s="2133"/>
      <c r="C207" s="2134"/>
      <c r="D207" s="2135">
        <f t="shared" ref="D207:D270" si="3">+C207*(100-E207)/100</f>
        <v>0</v>
      </c>
      <c r="E207" s="2134"/>
      <c r="F207" s="2134"/>
      <c r="G207" s="2134"/>
      <c r="H207" s="2134"/>
      <c r="I207" s="2134"/>
      <c r="J207" s="2134"/>
      <c r="K207" s="2655"/>
      <c r="L207" s="2121"/>
    </row>
    <row r="208" spans="1:12" ht="15.75" x14ac:dyDescent="0.25">
      <c r="A208" s="2132"/>
      <c r="B208" s="2133"/>
      <c r="C208" s="2134"/>
      <c r="D208" s="2135">
        <f t="shared" si="3"/>
        <v>0</v>
      </c>
      <c r="E208" s="2134"/>
      <c r="F208" s="2134"/>
      <c r="G208" s="2134"/>
      <c r="H208" s="2134"/>
      <c r="I208" s="2134"/>
      <c r="J208" s="2134"/>
      <c r="K208" s="2655"/>
      <c r="L208" s="2121"/>
    </row>
    <row r="209" spans="1:12" ht="15.75" x14ac:dyDescent="0.25">
      <c r="A209" s="2132"/>
      <c r="B209" s="2133"/>
      <c r="C209" s="2134"/>
      <c r="D209" s="2135">
        <f t="shared" si="3"/>
        <v>0</v>
      </c>
      <c r="E209" s="2134"/>
      <c r="F209" s="2134"/>
      <c r="G209" s="2134"/>
      <c r="H209" s="2134"/>
      <c r="I209" s="2134"/>
      <c r="J209" s="2134"/>
      <c r="K209" s="2655"/>
      <c r="L209" s="2121"/>
    </row>
    <row r="210" spans="1:12" ht="15.75" x14ac:dyDescent="0.25">
      <c r="A210" s="2132"/>
      <c r="B210" s="2133"/>
      <c r="C210" s="2134"/>
      <c r="D210" s="2135">
        <f t="shared" si="3"/>
        <v>0</v>
      </c>
      <c r="E210" s="2134"/>
      <c r="F210" s="2134"/>
      <c r="G210" s="2134"/>
      <c r="H210" s="2134"/>
      <c r="I210" s="2134"/>
      <c r="J210" s="2134"/>
      <c r="K210" s="2655"/>
      <c r="L210" s="2121"/>
    </row>
    <row r="211" spans="1:12" ht="15.75" x14ac:dyDescent="0.25">
      <c r="A211" s="2132"/>
      <c r="B211" s="2133"/>
      <c r="C211" s="2134"/>
      <c r="D211" s="2135">
        <f t="shared" si="3"/>
        <v>0</v>
      </c>
      <c r="E211" s="2134"/>
      <c r="F211" s="2134"/>
      <c r="G211" s="2134"/>
      <c r="H211" s="2134"/>
      <c r="I211" s="2134"/>
      <c r="J211" s="2134"/>
      <c r="K211" s="2655"/>
      <c r="L211" s="2121"/>
    </row>
    <row r="212" spans="1:12" ht="15.75" x14ac:dyDescent="0.25">
      <c r="A212" s="2132"/>
      <c r="B212" s="2133"/>
      <c r="C212" s="2134"/>
      <c r="D212" s="2135">
        <f t="shared" si="3"/>
        <v>0</v>
      </c>
      <c r="E212" s="2134"/>
      <c r="F212" s="2134"/>
      <c r="G212" s="2134"/>
      <c r="H212" s="2134"/>
      <c r="I212" s="2134"/>
      <c r="J212" s="2134"/>
      <c r="K212" s="2655"/>
      <c r="L212" s="2121"/>
    </row>
    <row r="213" spans="1:12" ht="15.75" x14ac:dyDescent="0.25">
      <c r="A213" s="2132"/>
      <c r="B213" s="2133"/>
      <c r="C213" s="2134"/>
      <c r="D213" s="2135">
        <f t="shared" si="3"/>
        <v>0</v>
      </c>
      <c r="E213" s="2134"/>
      <c r="F213" s="2134"/>
      <c r="G213" s="2134"/>
      <c r="H213" s="2134"/>
      <c r="I213" s="2134"/>
      <c r="J213" s="2134"/>
      <c r="K213" s="2655"/>
      <c r="L213" s="2121"/>
    </row>
    <row r="214" spans="1:12" ht="15.75" x14ac:dyDescent="0.25">
      <c r="A214" s="2132"/>
      <c r="B214" s="2133"/>
      <c r="C214" s="2134"/>
      <c r="D214" s="2135">
        <f t="shared" si="3"/>
        <v>0</v>
      </c>
      <c r="E214" s="2134"/>
      <c r="F214" s="2134"/>
      <c r="G214" s="2134"/>
      <c r="H214" s="2134"/>
      <c r="I214" s="2134"/>
      <c r="J214" s="2134"/>
      <c r="K214" s="2655"/>
      <c r="L214" s="2121"/>
    </row>
    <row r="215" spans="1:12" ht="15.75" x14ac:dyDescent="0.25">
      <c r="A215" s="2132"/>
      <c r="B215" s="2133"/>
      <c r="C215" s="2134"/>
      <c r="D215" s="2135">
        <f t="shared" si="3"/>
        <v>0</v>
      </c>
      <c r="E215" s="2134"/>
      <c r="F215" s="2134"/>
      <c r="G215" s="2134"/>
      <c r="H215" s="2134"/>
      <c r="I215" s="2134"/>
      <c r="J215" s="2134"/>
      <c r="K215" s="2655"/>
      <c r="L215" s="2121"/>
    </row>
    <row r="216" spans="1:12" ht="15.75" x14ac:dyDescent="0.25">
      <c r="A216" s="2132"/>
      <c r="B216" s="2133"/>
      <c r="C216" s="2134"/>
      <c r="D216" s="2135">
        <f t="shared" si="3"/>
        <v>0</v>
      </c>
      <c r="E216" s="2134"/>
      <c r="F216" s="2134"/>
      <c r="G216" s="2134"/>
      <c r="H216" s="2134"/>
      <c r="I216" s="2134"/>
      <c r="J216" s="2134"/>
      <c r="K216" s="2655"/>
      <c r="L216" s="2121"/>
    </row>
    <row r="217" spans="1:12" ht="15.75" x14ac:dyDescent="0.25">
      <c r="A217" s="2132"/>
      <c r="B217" s="2133"/>
      <c r="C217" s="2134"/>
      <c r="D217" s="2135">
        <f t="shared" si="3"/>
        <v>0</v>
      </c>
      <c r="E217" s="2134"/>
      <c r="F217" s="2134"/>
      <c r="G217" s="2134"/>
      <c r="H217" s="2134"/>
      <c r="I217" s="2134"/>
      <c r="J217" s="2134"/>
      <c r="K217" s="2655"/>
      <c r="L217" s="2121"/>
    </row>
    <row r="218" spans="1:12" ht="15.75" x14ac:dyDescent="0.25">
      <c r="A218" s="2132"/>
      <c r="B218" s="2133"/>
      <c r="C218" s="2134"/>
      <c r="D218" s="2135">
        <f t="shared" si="3"/>
        <v>0</v>
      </c>
      <c r="E218" s="2134"/>
      <c r="F218" s="2134"/>
      <c r="G218" s="2134"/>
      <c r="H218" s="2134"/>
      <c r="I218" s="2134"/>
      <c r="J218" s="2134"/>
      <c r="K218" s="2655"/>
      <c r="L218" s="2121"/>
    </row>
    <row r="219" spans="1:12" ht="15.75" x14ac:dyDescent="0.25">
      <c r="A219" s="2132"/>
      <c r="B219" s="2133"/>
      <c r="C219" s="2134"/>
      <c r="D219" s="2135">
        <f t="shared" si="3"/>
        <v>0</v>
      </c>
      <c r="E219" s="2134"/>
      <c r="F219" s="2134"/>
      <c r="G219" s="2134"/>
      <c r="H219" s="2134"/>
      <c r="I219" s="2134"/>
      <c r="J219" s="2134"/>
      <c r="K219" s="2655"/>
      <c r="L219" s="2121"/>
    </row>
    <row r="220" spans="1:12" ht="15.75" x14ac:dyDescent="0.25">
      <c r="A220" s="2132"/>
      <c r="B220" s="2133"/>
      <c r="C220" s="2134"/>
      <c r="D220" s="2135">
        <f t="shared" si="3"/>
        <v>0</v>
      </c>
      <c r="E220" s="2134"/>
      <c r="F220" s="2134"/>
      <c r="G220" s="2134"/>
      <c r="H220" s="2134"/>
      <c r="I220" s="2134"/>
      <c r="J220" s="2134"/>
      <c r="K220" s="2655"/>
      <c r="L220" s="2121"/>
    </row>
    <row r="221" spans="1:12" ht="15.75" x14ac:dyDescent="0.25">
      <c r="A221" s="2132"/>
      <c r="B221" s="2133"/>
      <c r="C221" s="2134"/>
      <c r="D221" s="2135">
        <f t="shared" si="3"/>
        <v>0</v>
      </c>
      <c r="E221" s="2134"/>
      <c r="F221" s="2134"/>
      <c r="G221" s="2134"/>
      <c r="H221" s="2134"/>
      <c r="I221" s="2134"/>
      <c r="J221" s="2134"/>
      <c r="K221" s="2655"/>
      <c r="L221" s="2121"/>
    </row>
    <row r="222" spans="1:12" ht="15.75" x14ac:dyDescent="0.25">
      <c r="A222" s="2132"/>
      <c r="B222" s="2133"/>
      <c r="C222" s="2134"/>
      <c r="D222" s="2135">
        <f t="shared" si="3"/>
        <v>0</v>
      </c>
      <c r="E222" s="2134"/>
      <c r="F222" s="2134"/>
      <c r="G222" s="2134"/>
      <c r="H222" s="2134"/>
      <c r="I222" s="2134"/>
      <c r="J222" s="2134"/>
      <c r="K222" s="2655"/>
      <c r="L222" s="2121"/>
    </row>
    <row r="223" spans="1:12" ht="15.75" x14ac:dyDescent="0.25">
      <c r="A223" s="2132"/>
      <c r="B223" s="2133"/>
      <c r="C223" s="2134"/>
      <c r="D223" s="2135">
        <f t="shared" si="3"/>
        <v>0</v>
      </c>
      <c r="E223" s="2134"/>
      <c r="F223" s="2134"/>
      <c r="G223" s="2134"/>
      <c r="H223" s="2134"/>
      <c r="I223" s="2134"/>
      <c r="J223" s="2134"/>
      <c r="K223" s="2655"/>
      <c r="L223" s="2121"/>
    </row>
    <row r="224" spans="1:12" ht="15.75" x14ac:dyDescent="0.25">
      <c r="A224" s="2132"/>
      <c r="B224" s="2133"/>
      <c r="C224" s="2134"/>
      <c r="D224" s="2135">
        <f t="shared" si="3"/>
        <v>0</v>
      </c>
      <c r="E224" s="2134"/>
      <c r="F224" s="2134"/>
      <c r="G224" s="2134"/>
      <c r="H224" s="2134"/>
      <c r="I224" s="2134"/>
      <c r="J224" s="2134"/>
      <c r="K224" s="2655"/>
      <c r="L224" s="2121"/>
    </row>
    <row r="225" spans="1:12" ht="15.75" x14ac:dyDescent="0.25">
      <c r="A225" s="2132"/>
      <c r="B225" s="2133"/>
      <c r="C225" s="2134"/>
      <c r="D225" s="2135">
        <f t="shared" si="3"/>
        <v>0</v>
      </c>
      <c r="E225" s="2134"/>
      <c r="F225" s="2134"/>
      <c r="G225" s="2134"/>
      <c r="H225" s="2134"/>
      <c r="I225" s="2134"/>
      <c r="J225" s="2134"/>
      <c r="K225" s="2655"/>
      <c r="L225" s="2121"/>
    </row>
    <row r="226" spans="1:12" ht="15.75" x14ac:dyDescent="0.25">
      <c r="A226" s="2132"/>
      <c r="B226" s="2133"/>
      <c r="C226" s="2134"/>
      <c r="D226" s="2135">
        <f t="shared" si="3"/>
        <v>0</v>
      </c>
      <c r="E226" s="2134"/>
      <c r="F226" s="2134"/>
      <c r="G226" s="2134"/>
      <c r="H226" s="2134"/>
      <c r="I226" s="2134"/>
      <c r="J226" s="2134"/>
      <c r="K226" s="2655"/>
      <c r="L226" s="2121"/>
    </row>
    <row r="227" spans="1:12" ht="15.75" x14ac:dyDescent="0.25">
      <c r="A227" s="2132"/>
      <c r="B227" s="2133"/>
      <c r="C227" s="2134"/>
      <c r="D227" s="2135">
        <f t="shared" si="3"/>
        <v>0</v>
      </c>
      <c r="E227" s="2134"/>
      <c r="F227" s="2134"/>
      <c r="G227" s="2134"/>
      <c r="H227" s="2134"/>
      <c r="I227" s="2134"/>
      <c r="J227" s="2134"/>
      <c r="K227" s="2655"/>
      <c r="L227" s="2121"/>
    </row>
    <row r="228" spans="1:12" ht="15.75" x14ac:dyDescent="0.25">
      <c r="A228" s="2132"/>
      <c r="B228" s="2133"/>
      <c r="C228" s="2134"/>
      <c r="D228" s="2135">
        <f t="shared" si="3"/>
        <v>0</v>
      </c>
      <c r="E228" s="2134"/>
      <c r="F228" s="2134"/>
      <c r="G228" s="2134"/>
      <c r="H228" s="2134"/>
      <c r="I228" s="2134"/>
      <c r="J228" s="2134"/>
      <c r="K228" s="2655"/>
      <c r="L228" s="2121"/>
    </row>
    <row r="229" spans="1:12" ht="15.75" x14ac:dyDescent="0.25">
      <c r="A229" s="2132"/>
      <c r="B229" s="2133"/>
      <c r="C229" s="2134"/>
      <c r="D229" s="2135">
        <f t="shared" si="3"/>
        <v>0</v>
      </c>
      <c r="E229" s="2134"/>
      <c r="F229" s="2134"/>
      <c r="G229" s="2134"/>
      <c r="H229" s="2134"/>
      <c r="I229" s="2134"/>
      <c r="J229" s="2134"/>
      <c r="K229" s="2655"/>
      <c r="L229" s="2121"/>
    </row>
    <row r="230" spans="1:12" ht="15.75" x14ac:dyDescent="0.25">
      <c r="A230" s="2132"/>
      <c r="B230" s="2133"/>
      <c r="C230" s="2134"/>
      <c r="D230" s="2135">
        <f t="shared" si="3"/>
        <v>0</v>
      </c>
      <c r="E230" s="2134"/>
      <c r="F230" s="2134"/>
      <c r="G230" s="2134"/>
      <c r="H230" s="2134"/>
      <c r="I230" s="2134"/>
      <c r="J230" s="2134"/>
      <c r="K230" s="2655"/>
      <c r="L230" s="2121"/>
    </row>
    <row r="231" spans="1:12" ht="15.75" x14ac:dyDescent="0.25">
      <c r="A231" s="2132"/>
      <c r="B231" s="2133"/>
      <c r="C231" s="2134"/>
      <c r="D231" s="2135">
        <f t="shared" si="3"/>
        <v>0</v>
      </c>
      <c r="E231" s="2134"/>
      <c r="F231" s="2134"/>
      <c r="G231" s="2134"/>
      <c r="H231" s="2134"/>
      <c r="I231" s="2134"/>
      <c r="J231" s="2134"/>
      <c r="K231" s="2655"/>
      <c r="L231" s="2121"/>
    </row>
    <row r="232" spans="1:12" ht="15.75" x14ac:dyDescent="0.25">
      <c r="A232" s="2132"/>
      <c r="B232" s="2133"/>
      <c r="C232" s="2134"/>
      <c r="D232" s="2135">
        <f t="shared" si="3"/>
        <v>0</v>
      </c>
      <c r="E232" s="2134"/>
      <c r="F232" s="2134"/>
      <c r="G232" s="2134"/>
      <c r="H232" s="2134"/>
      <c r="I232" s="2134"/>
      <c r="J232" s="2134"/>
      <c r="K232" s="2655"/>
      <c r="L232" s="2121"/>
    </row>
    <row r="233" spans="1:12" ht="15.75" x14ac:dyDescent="0.25">
      <c r="A233" s="2132"/>
      <c r="B233" s="2133"/>
      <c r="C233" s="2134"/>
      <c r="D233" s="2135">
        <f t="shared" si="3"/>
        <v>0</v>
      </c>
      <c r="E233" s="2134"/>
      <c r="F233" s="2134"/>
      <c r="G233" s="2134"/>
      <c r="H233" s="2134"/>
      <c r="I233" s="2134"/>
      <c r="J233" s="2134"/>
      <c r="K233" s="2655"/>
      <c r="L233" s="2121"/>
    </row>
    <row r="234" spans="1:12" ht="15.75" x14ac:dyDescent="0.25">
      <c r="A234" s="2132"/>
      <c r="B234" s="2133"/>
      <c r="C234" s="2134"/>
      <c r="D234" s="2135">
        <f t="shared" si="3"/>
        <v>0</v>
      </c>
      <c r="E234" s="2134"/>
      <c r="F234" s="2134"/>
      <c r="G234" s="2134"/>
      <c r="H234" s="2134"/>
      <c r="I234" s="2134"/>
      <c r="J234" s="2134"/>
      <c r="K234" s="2655"/>
      <c r="L234" s="2121"/>
    </row>
    <row r="235" spans="1:12" ht="15.75" x14ac:dyDescent="0.25">
      <c r="A235" s="2132"/>
      <c r="B235" s="2133"/>
      <c r="C235" s="2134"/>
      <c r="D235" s="2135">
        <f t="shared" si="3"/>
        <v>0</v>
      </c>
      <c r="E235" s="2134"/>
      <c r="F235" s="2134"/>
      <c r="G235" s="2134"/>
      <c r="H235" s="2134"/>
      <c r="I235" s="2134"/>
      <c r="J235" s="2134"/>
      <c r="K235" s="2655"/>
      <c r="L235" s="2121"/>
    </row>
    <row r="236" spans="1:12" ht="15.75" x14ac:dyDescent="0.25">
      <c r="A236" s="2132"/>
      <c r="B236" s="2133"/>
      <c r="C236" s="2134"/>
      <c r="D236" s="2135">
        <f t="shared" si="3"/>
        <v>0</v>
      </c>
      <c r="E236" s="2134"/>
      <c r="F236" s="2134"/>
      <c r="G236" s="2134"/>
      <c r="H236" s="2134"/>
      <c r="I236" s="2134"/>
      <c r="J236" s="2134"/>
      <c r="K236" s="2655"/>
      <c r="L236" s="2121"/>
    </row>
    <row r="237" spans="1:12" ht="15.75" x14ac:dyDescent="0.25">
      <c r="A237" s="2132"/>
      <c r="B237" s="2133"/>
      <c r="C237" s="2134"/>
      <c r="D237" s="2135">
        <f t="shared" si="3"/>
        <v>0</v>
      </c>
      <c r="E237" s="2134"/>
      <c r="F237" s="2134"/>
      <c r="G237" s="2134"/>
      <c r="H237" s="2134"/>
      <c r="I237" s="2134"/>
      <c r="J237" s="2134"/>
      <c r="K237" s="2655"/>
      <c r="L237" s="2121"/>
    </row>
    <row r="238" spans="1:12" ht="15.75" x14ac:dyDescent="0.25">
      <c r="A238" s="2132"/>
      <c r="B238" s="2133"/>
      <c r="C238" s="2134"/>
      <c r="D238" s="2135">
        <f t="shared" si="3"/>
        <v>0</v>
      </c>
      <c r="E238" s="2134"/>
      <c r="F238" s="2134"/>
      <c r="G238" s="2134"/>
      <c r="H238" s="2134"/>
      <c r="I238" s="2134"/>
      <c r="J238" s="2134"/>
      <c r="K238" s="2655"/>
      <c r="L238" s="2121"/>
    </row>
    <row r="239" spans="1:12" ht="15.75" x14ac:dyDescent="0.25">
      <c r="A239" s="2132"/>
      <c r="B239" s="2133"/>
      <c r="C239" s="2134"/>
      <c r="D239" s="2135">
        <f t="shared" si="3"/>
        <v>0</v>
      </c>
      <c r="E239" s="2134"/>
      <c r="F239" s="2134"/>
      <c r="G239" s="2134"/>
      <c r="H239" s="2134"/>
      <c r="I239" s="2134"/>
      <c r="J239" s="2134"/>
      <c r="K239" s="2655"/>
      <c r="L239" s="2121"/>
    </row>
    <row r="240" spans="1:12" ht="15.75" x14ac:dyDescent="0.25">
      <c r="A240" s="2132"/>
      <c r="B240" s="2133"/>
      <c r="C240" s="2134"/>
      <c r="D240" s="2135">
        <f t="shared" si="3"/>
        <v>0</v>
      </c>
      <c r="E240" s="2134"/>
      <c r="F240" s="2134"/>
      <c r="G240" s="2134"/>
      <c r="H240" s="2134"/>
      <c r="I240" s="2134"/>
      <c r="J240" s="2134"/>
      <c r="K240" s="2655"/>
      <c r="L240" s="2121"/>
    </row>
    <row r="241" spans="1:12" ht="15.75" x14ac:dyDescent="0.25">
      <c r="A241" s="2132"/>
      <c r="B241" s="2133"/>
      <c r="C241" s="2134"/>
      <c r="D241" s="2135">
        <f t="shared" si="3"/>
        <v>0</v>
      </c>
      <c r="E241" s="2134"/>
      <c r="F241" s="2134"/>
      <c r="G241" s="2134"/>
      <c r="H241" s="2134"/>
      <c r="I241" s="2134"/>
      <c r="J241" s="2134"/>
      <c r="K241" s="2655"/>
      <c r="L241" s="2121"/>
    </row>
    <row r="242" spans="1:12" ht="15.75" x14ac:dyDescent="0.25">
      <c r="A242" s="2132"/>
      <c r="B242" s="2133"/>
      <c r="C242" s="2134"/>
      <c r="D242" s="2135">
        <f t="shared" si="3"/>
        <v>0</v>
      </c>
      <c r="E242" s="2134"/>
      <c r="F242" s="2134"/>
      <c r="G242" s="2134"/>
      <c r="H242" s="2134"/>
      <c r="I242" s="2134"/>
      <c r="J242" s="2134"/>
      <c r="K242" s="2655"/>
      <c r="L242" s="2121"/>
    </row>
    <row r="243" spans="1:12" ht="15.75" x14ac:dyDescent="0.25">
      <c r="A243" s="2132"/>
      <c r="B243" s="2133"/>
      <c r="C243" s="2134"/>
      <c r="D243" s="2135">
        <f t="shared" si="3"/>
        <v>0</v>
      </c>
      <c r="E243" s="2134"/>
      <c r="F243" s="2134"/>
      <c r="G243" s="2134"/>
      <c r="H243" s="2134"/>
      <c r="I243" s="2134"/>
      <c r="J243" s="2134"/>
      <c r="K243" s="2655"/>
      <c r="L243" s="2121"/>
    </row>
    <row r="244" spans="1:12" ht="15.75" x14ac:dyDescent="0.25">
      <c r="A244" s="2132"/>
      <c r="B244" s="2133"/>
      <c r="C244" s="2134"/>
      <c r="D244" s="2135">
        <f t="shared" si="3"/>
        <v>0</v>
      </c>
      <c r="E244" s="2134"/>
      <c r="F244" s="2134"/>
      <c r="G244" s="2134"/>
      <c r="H244" s="2134"/>
      <c r="I244" s="2134"/>
      <c r="J244" s="2134"/>
      <c r="K244" s="2655"/>
      <c r="L244" s="2121"/>
    </row>
    <row r="245" spans="1:12" ht="15.75" x14ac:dyDescent="0.25">
      <c r="A245" s="2132"/>
      <c r="B245" s="2133"/>
      <c r="C245" s="2134"/>
      <c r="D245" s="2135">
        <f t="shared" si="3"/>
        <v>0</v>
      </c>
      <c r="E245" s="2134"/>
      <c r="F245" s="2134"/>
      <c r="G245" s="2134"/>
      <c r="H245" s="2134"/>
      <c r="I245" s="2134"/>
      <c r="J245" s="2134"/>
      <c r="K245" s="2655"/>
      <c r="L245" s="2121"/>
    </row>
    <row r="246" spans="1:12" ht="15.75" x14ac:dyDescent="0.25">
      <c r="A246" s="2132"/>
      <c r="B246" s="2133"/>
      <c r="C246" s="2134"/>
      <c r="D246" s="2135">
        <f t="shared" si="3"/>
        <v>0</v>
      </c>
      <c r="E246" s="2134"/>
      <c r="F246" s="2134"/>
      <c r="G246" s="2134"/>
      <c r="H246" s="2134"/>
      <c r="I246" s="2134"/>
      <c r="J246" s="2134"/>
      <c r="K246" s="2655"/>
      <c r="L246" s="2121"/>
    </row>
    <row r="247" spans="1:12" ht="15.75" x14ac:dyDescent="0.25">
      <c r="A247" s="2132"/>
      <c r="B247" s="2133"/>
      <c r="C247" s="2134"/>
      <c r="D247" s="2135">
        <f t="shared" si="3"/>
        <v>0</v>
      </c>
      <c r="E247" s="2134"/>
      <c r="F247" s="2134"/>
      <c r="G247" s="2134"/>
      <c r="H247" s="2134"/>
      <c r="I247" s="2134"/>
      <c r="J247" s="2134"/>
      <c r="K247" s="2655"/>
      <c r="L247" s="2121"/>
    </row>
    <row r="248" spans="1:12" ht="15.75" x14ac:dyDescent="0.25">
      <c r="A248" s="2132"/>
      <c r="B248" s="2133"/>
      <c r="C248" s="2134"/>
      <c r="D248" s="2135">
        <f t="shared" si="3"/>
        <v>0</v>
      </c>
      <c r="E248" s="2134"/>
      <c r="F248" s="2134"/>
      <c r="G248" s="2134"/>
      <c r="H248" s="2134"/>
      <c r="I248" s="2134"/>
      <c r="J248" s="2134"/>
      <c r="K248" s="2655"/>
      <c r="L248" s="2121"/>
    </row>
    <row r="249" spans="1:12" ht="15.75" x14ac:dyDescent="0.25">
      <c r="A249" s="2132"/>
      <c r="B249" s="2133"/>
      <c r="C249" s="2134"/>
      <c r="D249" s="2135">
        <f t="shared" si="3"/>
        <v>0</v>
      </c>
      <c r="E249" s="2134"/>
      <c r="F249" s="2134"/>
      <c r="G249" s="2134"/>
      <c r="H249" s="2134"/>
      <c r="I249" s="2134"/>
      <c r="J249" s="2134"/>
      <c r="K249" s="2655"/>
      <c r="L249" s="2121"/>
    </row>
    <row r="250" spans="1:12" ht="15.75" x14ac:dyDescent="0.25">
      <c r="A250" s="2132"/>
      <c r="B250" s="2133"/>
      <c r="C250" s="2134"/>
      <c r="D250" s="2135">
        <f t="shared" si="3"/>
        <v>0</v>
      </c>
      <c r="E250" s="2134"/>
      <c r="F250" s="2134"/>
      <c r="G250" s="2134"/>
      <c r="H250" s="2134"/>
      <c r="I250" s="2134"/>
      <c r="J250" s="2134"/>
      <c r="K250" s="2655"/>
      <c r="L250" s="2121"/>
    </row>
    <row r="251" spans="1:12" ht="15.75" x14ac:dyDescent="0.25">
      <c r="A251" s="2132"/>
      <c r="B251" s="2133"/>
      <c r="C251" s="2134"/>
      <c r="D251" s="2135">
        <f t="shared" si="3"/>
        <v>0</v>
      </c>
      <c r="E251" s="2134"/>
      <c r="F251" s="2134"/>
      <c r="G251" s="2134"/>
      <c r="H251" s="2134"/>
      <c r="I251" s="2134"/>
      <c r="J251" s="2134"/>
      <c r="K251" s="2655"/>
      <c r="L251" s="2121"/>
    </row>
    <row r="252" spans="1:12" ht="15.75" x14ac:dyDescent="0.25">
      <c r="A252" s="2132"/>
      <c r="B252" s="2133"/>
      <c r="C252" s="2134"/>
      <c r="D252" s="2135">
        <f t="shared" si="3"/>
        <v>0</v>
      </c>
      <c r="E252" s="2134"/>
      <c r="F252" s="2134"/>
      <c r="G252" s="2134"/>
      <c r="H252" s="2134"/>
      <c r="I252" s="2134"/>
      <c r="J252" s="2134"/>
      <c r="K252" s="2655"/>
      <c r="L252" s="2121"/>
    </row>
    <row r="253" spans="1:12" ht="15.75" x14ac:dyDescent="0.25">
      <c r="A253" s="2132"/>
      <c r="B253" s="2133"/>
      <c r="C253" s="2134"/>
      <c r="D253" s="2135">
        <f t="shared" si="3"/>
        <v>0</v>
      </c>
      <c r="E253" s="2134"/>
      <c r="F253" s="2134"/>
      <c r="G253" s="2134"/>
      <c r="H253" s="2134"/>
      <c r="I253" s="2134"/>
      <c r="J253" s="2134"/>
      <c r="K253" s="2655"/>
      <c r="L253" s="2121"/>
    </row>
    <row r="254" spans="1:12" ht="15.75" x14ac:dyDescent="0.25">
      <c r="A254" s="2132"/>
      <c r="B254" s="2133"/>
      <c r="C254" s="2134"/>
      <c r="D254" s="2135">
        <f t="shared" si="3"/>
        <v>0</v>
      </c>
      <c r="E254" s="2134"/>
      <c r="F254" s="2134"/>
      <c r="G254" s="2134"/>
      <c r="H254" s="2134"/>
      <c r="I254" s="2134"/>
      <c r="J254" s="2134"/>
      <c r="K254" s="2655"/>
      <c r="L254" s="2121"/>
    </row>
    <row r="255" spans="1:12" ht="15.75" x14ac:dyDescent="0.25">
      <c r="A255" s="2132"/>
      <c r="B255" s="2133"/>
      <c r="C255" s="2134"/>
      <c r="D255" s="2135">
        <f t="shared" si="3"/>
        <v>0</v>
      </c>
      <c r="E255" s="2134"/>
      <c r="F255" s="2134"/>
      <c r="G255" s="2134"/>
      <c r="H255" s="2134"/>
      <c r="I255" s="2134"/>
      <c r="J255" s="2134"/>
      <c r="K255" s="2655"/>
      <c r="L255" s="2121"/>
    </row>
    <row r="256" spans="1:12" ht="15.75" x14ac:dyDescent="0.25">
      <c r="A256" s="2132"/>
      <c r="B256" s="2133"/>
      <c r="C256" s="2134"/>
      <c r="D256" s="2135">
        <f t="shared" si="3"/>
        <v>0</v>
      </c>
      <c r="E256" s="2134"/>
      <c r="F256" s="2134"/>
      <c r="G256" s="2134"/>
      <c r="H256" s="2134"/>
      <c r="I256" s="2134"/>
      <c r="J256" s="2134"/>
      <c r="K256" s="2655"/>
      <c r="L256" s="2121"/>
    </row>
    <row r="257" spans="1:12" ht="15.75" x14ac:dyDescent="0.25">
      <c r="A257" s="2132"/>
      <c r="B257" s="2133"/>
      <c r="C257" s="2134"/>
      <c r="D257" s="2135">
        <f t="shared" si="3"/>
        <v>0</v>
      </c>
      <c r="E257" s="2134"/>
      <c r="F257" s="2134"/>
      <c r="G257" s="2134"/>
      <c r="H257" s="2134"/>
      <c r="I257" s="2134"/>
      <c r="J257" s="2134"/>
      <c r="K257" s="2655"/>
      <c r="L257" s="2121"/>
    </row>
    <row r="258" spans="1:12" ht="15.75" x14ac:dyDescent="0.25">
      <c r="A258" s="2132"/>
      <c r="B258" s="2133"/>
      <c r="C258" s="2134"/>
      <c r="D258" s="2135">
        <f t="shared" si="3"/>
        <v>0</v>
      </c>
      <c r="E258" s="2134"/>
      <c r="F258" s="2134"/>
      <c r="G258" s="2134"/>
      <c r="H258" s="2134"/>
      <c r="I258" s="2134"/>
      <c r="J258" s="2134"/>
      <c r="K258" s="2655"/>
      <c r="L258" s="2121"/>
    </row>
    <row r="259" spans="1:12" ht="15.75" x14ac:dyDescent="0.25">
      <c r="A259" s="2132"/>
      <c r="B259" s="2133"/>
      <c r="C259" s="2134"/>
      <c r="D259" s="2135">
        <f t="shared" si="3"/>
        <v>0</v>
      </c>
      <c r="E259" s="2134"/>
      <c r="F259" s="2134"/>
      <c r="G259" s="2134"/>
      <c r="H259" s="2134"/>
      <c r="I259" s="2134"/>
      <c r="J259" s="2134"/>
      <c r="K259" s="2655"/>
      <c r="L259" s="2121"/>
    </row>
    <row r="260" spans="1:12" ht="15.75" x14ac:dyDescent="0.25">
      <c r="A260" s="2132"/>
      <c r="B260" s="2133"/>
      <c r="C260" s="2134"/>
      <c r="D260" s="2135">
        <f t="shared" si="3"/>
        <v>0</v>
      </c>
      <c r="E260" s="2134"/>
      <c r="F260" s="2134"/>
      <c r="G260" s="2134"/>
      <c r="H260" s="2134"/>
      <c r="I260" s="2134"/>
      <c r="J260" s="2134"/>
      <c r="K260" s="2655"/>
      <c r="L260" s="2121"/>
    </row>
    <row r="261" spans="1:12" ht="15.75" x14ac:dyDescent="0.25">
      <c r="A261" s="2132"/>
      <c r="B261" s="2133"/>
      <c r="C261" s="2134"/>
      <c r="D261" s="2135">
        <f t="shared" si="3"/>
        <v>0</v>
      </c>
      <c r="E261" s="2134"/>
      <c r="F261" s="2134"/>
      <c r="G261" s="2134"/>
      <c r="H261" s="2134"/>
      <c r="I261" s="2134"/>
      <c r="J261" s="2134"/>
      <c r="K261" s="2655"/>
      <c r="L261" s="2121"/>
    </row>
    <row r="262" spans="1:12" ht="15.75" x14ac:dyDescent="0.25">
      <c r="A262" s="2132"/>
      <c r="B262" s="2133"/>
      <c r="C262" s="2134"/>
      <c r="D262" s="2135">
        <f t="shared" si="3"/>
        <v>0</v>
      </c>
      <c r="E262" s="2134"/>
      <c r="F262" s="2134"/>
      <c r="G262" s="2134"/>
      <c r="H262" s="2134"/>
      <c r="I262" s="2134"/>
      <c r="J262" s="2134"/>
      <c r="K262" s="2655"/>
      <c r="L262" s="2121"/>
    </row>
    <row r="263" spans="1:12" ht="15.75" x14ac:dyDescent="0.25">
      <c r="A263" s="2132"/>
      <c r="B263" s="2133"/>
      <c r="C263" s="2134"/>
      <c r="D263" s="2135">
        <f t="shared" si="3"/>
        <v>0</v>
      </c>
      <c r="E263" s="2134"/>
      <c r="F263" s="2134"/>
      <c r="G263" s="2134"/>
      <c r="H263" s="2134"/>
      <c r="I263" s="2134"/>
      <c r="J263" s="2134"/>
      <c r="K263" s="2655"/>
      <c r="L263" s="2121"/>
    </row>
    <row r="264" spans="1:12" ht="15.75" x14ac:dyDescent="0.25">
      <c r="A264" s="2132"/>
      <c r="B264" s="2133"/>
      <c r="C264" s="2134"/>
      <c r="D264" s="2135">
        <f t="shared" si="3"/>
        <v>0</v>
      </c>
      <c r="E264" s="2134"/>
      <c r="F264" s="2134"/>
      <c r="G264" s="2134"/>
      <c r="H264" s="2134"/>
      <c r="I264" s="2134"/>
      <c r="J264" s="2134"/>
      <c r="K264" s="2655"/>
      <c r="L264" s="2121"/>
    </row>
    <row r="265" spans="1:12" ht="15.75" x14ac:dyDescent="0.25">
      <c r="A265" s="2132"/>
      <c r="B265" s="2133"/>
      <c r="C265" s="2134"/>
      <c r="D265" s="2135">
        <f t="shared" si="3"/>
        <v>0</v>
      </c>
      <c r="E265" s="2134"/>
      <c r="F265" s="2134"/>
      <c r="G265" s="2134"/>
      <c r="H265" s="2134"/>
      <c r="I265" s="2134"/>
      <c r="J265" s="2134"/>
      <c r="K265" s="2655"/>
      <c r="L265" s="2121"/>
    </row>
    <row r="266" spans="1:12" ht="15.75" x14ac:dyDescent="0.25">
      <c r="A266" s="2132"/>
      <c r="B266" s="2133"/>
      <c r="C266" s="2134"/>
      <c r="D266" s="2135">
        <f t="shared" si="3"/>
        <v>0</v>
      </c>
      <c r="E266" s="2134"/>
      <c r="F266" s="2134"/>
      <c r="G266" s="2134"/>
      <c r="H266" s="2134"/>
      <c r="I266" s="2134"/>
      <c r="J266" s="2134"/>
      <c r="K266" s="2655"/>
      <c r="L266" s="2121"/>
    </row>
    <row r="267" spans="1:12" ht="15.75" x14ac:dyDescent="0.25">
      <c r="A267" s="2132"/>
      <c r="B267" s="2133"/>
      <c r="C267" s="2134"/>
      <c r="D267" s="2135">
        <f t="shared" si="3"/>
        <v>0</v>
      </c>
      <c r="E267" s="2134"/>
      <c r="F267" s="2134"/>
      <c r="G267" s="2134"/>
      <c r="H267" s="2134"/>
      <c r="I267" s="2134"/>
      <c r="J267" s="2134"/>
      <c r="K267" s="2655"/>
      <c r="L267" s="2121"/>
    </row>
    <row r="268" spans="1:12" ht="15.75" x14ac:dyDescent="0.25">
      <c r="A268" s="2132"/>
      <c r="B268" s="2133"/>
      <c r="C268" s="2134"/>
      <c r="D268" s="2135">
        <f t="shared" si="3"/>
        <v>0</v>
      </c>
      <c r="E268" s="2134"/>
      <c r="F268" s="2134"/>
      <c r="G268" s="2134"/>
      <c r="H268" s="2134"/>
      <c r="I268" s="2134"/>
      <c r="J268" s="2134"/>
      <c r="K268" s="2655"/>
      <c r="L268" s="2121"/>
    </row>
    <row r="269" spans="1:12" ht="15.75" x14ac:dyDescent="0.25">
      <c r="A269" s="2132"/>
      <c r="B269" s="2133"/>
      <c r="C269" s="2134"/>
      <c r="D269" s="2135">
        <f t="shared" si="3"/>
        <v>0</v>
      </c>
      <c r="E269" s="2134"/>
      <c r="F269" s="2134"/>
      <c r="G269" s="2134"/>
      <c r="H269" s="2134"/>
      <c r="I269" s="2134"/>
      <c r="J269" s="2134"/>
      <c r="K269" s="2655"/>
      <c r="L269" s="2121"/>
    </row>
    <row r="270" spans="1:12" ht="15.75" x14ac:dyDescent="0.25">
      <c r="A270" s="2132"/>
      <c r="B270" s="2133"/>
      <c r="C270" s="2134"/>
      <c r="D270" s="2135">
        <f t="shared" si="3"/>
        <v>0</v>
      </c>
      <c r="E270" s="2134"/>
      <c r="F270" s="2134"/>
      <c r="G270" s="2134"/>
      <c r="H270" s="2134"/>
      <c r="I270" s="2134"/>
      <c r="J270" s="2134"/>
      <c r="K270" s="2655"/>
      <c r="L270" s="2121"/>
    </row>
    <row r="271" spans="1:12" ht="15.75" x14ac:dyDescent="0.25">
      <c r="A271" s="2132"/>
      <c r="B271" s="2133"/>
      <c r="C271" s="2134"/>
      <c r="D271" s="2135">
        <f t="shared" ref="D271:D334" si="4">+C271*(100-E271)/100</f>
        <v>0</v>
      </c>
      <c r="E271" s="2134"/>
      <c r="F271" s="2134"/>
      <c r="G271" s="2134"/>
      <c r="H271" s="2134"/>
      <c r="I271" s="2134"/>
      <c r="J271" s="2134"/>
      <c r="K271" s="2655"/>
      <c r="L271" s="2121"/>
    </row>
    <row r="272" spans="1:12" ht="15.75" x14ac:dyDescent="0.25">
      <c r="A272" s="2132"/>
      <c r="B272" s="2133"/>
      <c r="C272" s="2134"/>
      <c r="D272" s="2135">
        <f t="shared" si="4"/>
        <v>0</v>
      </c>
      <c r="E272" s="2134"/>
      <c r="F272" s="2134"/>
      <c r="G272" s="2134"/>
      <c r="H272" s="2134"/>
      <c r="I272" s="2134"/>
      <c r="J272" s="2134"/>
      <c r="K272" s="2655"/>
      <c r="L272" s="2121"/>
    </row>
    <row r="273" spans="1:12" ht="15.75" x14ac:dyDescent="0.25">
      <c r="A273" s="2132"/>
      <c r="B273" s="2133"/>
      <c r="C273" s="2134"/>
      <c r="D273" s="2135">
        <f t="shared" si="4"/>
        <v>0</v>
      </c>
      <c r="E273" s="2134"/>
      <c r="F273" s="2134"/>
      <c r="G273" s="2134"/>
      <c r="H273" s="2134"/>
      <c r="I273" s="2134"/>
      <c r="J273" s="2134"/>
      <c r="K273" s="2655"/>
      <c r="L273" s="2121"/>
    </row>
    <row r="274" spans="1:12" ht="15.75" x14ac:dyDescent="0.25">
      <c r="A274" s="2132"/>
      <c r="B274" s="2133"/>
      <c r="C274" s="2134"/>
      <c r="D274" s="2135">
        <f t="shared" si="4"/>
        <v>0</v>
      </c>
      <c r="E274" s="2134"/>
      <c r="F274" s="2134"/>
      <c r="G274" s="2134"/>
      <c r="H274" s="2134"/>
      <c r="I274" s="2134"/>
      <c r="J274" s="2134"/>
      <c r="K274" s="2655"/>
      <c r="L274" s="2121"/>
    </row>
    <row r="275" spans="1:12" ht="15.75" x14ac:dyDescent="0.25">
      <c r="A275" s="2132"/>
      <c r="B275" s="2133"/>
      <c r="C275" s="2134"/>
      <c r="D275" s="2135">
        <f t="shared" si="4"/>
        <v>0</v>
      </c>
      <c r="E275" s="2134"/>
      <c r="F275" s="2134"/>
      <c r="G275" s="2134"/>
      <c r="H275" s="2134"/>
      <c r="I275" s="2134"/>
      <c r="J275" s="2134"/>
      <c r="K275" s="2655"/>
      <c r="L275" s="2121"/>
    </row>
    <row r="276" spans="1:12" ht="15.75" x14ac:dyDescent="0.25">
      <c r="A276" s="2132"/>
      <c r="B276" s="2133"/>
      <c r="C276" s="2134"/>
      <c r="D276" s="2135">
        <f t="shared" si="4"/>
        <v>0</v>
      </c>
      <c r="E276" s="2134"/>
      <c r="F276" s="2134"/>
      <c r="G276" s="2134"/>
      <c r="H276" s="2134"/>
      <c r="I276" s="2134"/>
      <c r="J276" s="2134"/>
      <c r="K276" s="2655"/>
      <c r="L276" s="2121"/>
    </row>
    <row r="277" spans="1:12" ht="15.75" x14ac:dyDescent="0.25">
      <c r="A277" s="2132"/>
      <c r="B277" s="2133"/>
      <c r="C277" s="2134"/>
      <c r="D277" s="2135">
        <f t="shared" si="4"/>
        <v>0</v>
      </c>
      <c r="E277" s="2134"/>
      <c r="F277" s="2134"/>
      <c r="G277" s="2134"/>
      <c r="H277" s="2134"/>
      <c r="I277" s="2134"/>
      <c r="J277" s="2134"/>
      <c r="K277" s="2655"/>
      <c r="L277" s="2121"/>
    </row>
    <row r="278" spans="1:12" ht="15.75" x14ac:dyDescent="0.25">
      <c r="A278" s="2132"/>
      <c r="B278" s="2133"/>
      <c r="C278" s="2134"/>
      <c r="D278" s="2135">
        <f t="shared" si="4"/>
        <v>0</v>
      </c>
      <c r="E278" s="2134"/>
      <c r="F278" s="2134"/>
      <c r="G278" s="2134"/>
      <c r="H278" s="2134"/>
      <c r="I278" s="2134"/>
      <c r="J278" s="2134"/>
      <c r="K278" s="2655"/>
      <c r="L278" s="2121"/>
    </row>
    <row r="279" spans="1:12" ht="15.75" x14ac:dyDescent="0.25">
      <c r="A279" s="2132"/>
      <c r="B279" s="2133"/>
      <c r="C279" s="2134"/>
      <c r="D279" s="2135">
        <f t="shared" si="4"/>
        <v>0</v>
      </c>
      <c r="E279" s="2134"/>
      <c r="F279" s="2134"/>
      <c r="G279" s="2134"/>
      <c r="H279" s="2134"/>
      <c r="I279" s="2134"/>
      <c r="J279" s="2134"/>
      <c r="K279" s="2655"/>
      <c r="L279" s="2121"/>
    </row>
    <row r="280" spans="1:12" ht="15.75" x14ac:dyDescent="0.25">
      <c r="A280" s="2132"/>
      <c r="B280" s="2133"/>
      <c r="C280" s="2134"/>
      <c r="D280" s="2135">
        <f t="shared" si="4"/>
        <v>0</v>
      </c>
      <c r="E280" s="2134"/>
      <c r="F280" s="2134"/>
      <c r="G280" s="2134"/>
      <c r="H280" s="2134"/>
      <c r="I280" s="2134"/>
      <c r="J280" s="2134"/>
      <c r="K280" s="2655"/>
      <c r="L280" s="2121"/>
    </row>
    <row r="281" spans="1:12" ht="15.75" x14ac:dyDescent="0.25">
      <c r="A281" s="2132"/>
      <c r="B281" s="2133"/>
      <c r="C281" s="2134"/>
      <c r="D281" s="2135">
        <f t="shared" si="4"/>
        <v>0</v>
      </c>
      <c r="E281" s="2134"/>
      <c r="F281" s="2134"/>
      <c r="G281" s="2134"/>
      <c r="H281" s="2134"/>
      <c r="I281" s="2134"/>
      <c r="J281" s="2134"/>
      <c r="K281" s="2655"/>
      <c r="L281" s="2121"/>
    </row>
    <row r="282" spans="1:12" ht="15.75" x14ac:dyDescent="0.25">
      <c r="A282" s="2132"/>
      <c r="B282" s="2133"/>
      <c r="C282" s="2134"/>
      <c r="D282" s="2135">
        <f t="shared" si="4"/>
        <v>0</v>
      </c>
      <c r="E282" s="2134"/>
      <c r="F282" s="2134"/>
      <c r="G282" s="2134"/>
      <c r="H282" s="2134"/>
      <c r="I282" s="2134"/>
      <c r="J282" s="2134"/>
      <c r="K282" s="2655"/>
      <c r="L282" s="2121"/>
    </row>
    <row r="283" spans="1:12" ht="15.75" x14ac:dyDescent="0.25">
      <c r="A283" s="2132"/>
      <c r="B283" s="2133"/>
      <c r="C283" s="2134"/>
      <c r="D283" s="2135">
        <f t="shared" si="4"/>
        <v>0</v>
      </c>
      <c r="E283" s="2134"/>
      <c r="F283" s="2134"/>
      <c r="G283" s="2134"/>
      <c r="H283" s="2134"/>
      <c r="I283" s="2134"/>
      <c r="J283" s="2134"/>
      <c r="K283" s="2655"/>
      <c r="L283" s="2121"/>
    </row>
    <row r="284" spans="1:12" ht="15.75" x14ac:dyDescent="0.25">
      <c r="A284" s="2132"/>
      <c r="B284" s="2133"/>
      <c r="C284" s="2134"/>
      <c r="D284" s="2135">
        <f t="shared" si="4"/>
        <v>0</v>
      </c>
      <c r="E284" s="2134"/>
      <c r="F284" s="2134"/>
      <c r="G284" s="2134"/>
      <c r="H284" s="2134"/>
      <c r="I284" s="2134"/>
      <c r="J284" s="2134"/>
      <c r="K284" s="2655"/>
      <c r="L284" s="2121"/>
    </row>
    <row r="285" spans="1:12" ht="15.75" x14ac:dyDescent="0.25">
      <c r="A285" s="2132"/>
      <c r="B285" s="2133"/>
      <c r="C285" s="2134"/>
      <c r="D285" s="2135">
        <f t="shared" si="4"/>
        <v>0</v>
      </c>
      <c r="E285" s="2134"/>
      <c r="F285" s="2134"/>
      <c r="G285" s="2134"/>
      <c r="H285" s="2134"/>
      <c r="I285" s="2134"/>
      <c r="J285" s="2134"/>
      <c r="K285" s="2655"/>
      <c r="L285" s="2121"/>
    </row>
    <row r="286" spans="1:12" ht="15.75" x14ac:dyDescent="0.25">
      <c r="A286" s="2132"/>
      <c r="B286" s="2133"/>
      <c r="C286" s="2134"/>
      <c r="D286" s="2135">
        <f t="shared" si="4"/>
        <v>0</v>
      </c>
      <c r="E286" s="2134"/>
      <c r="F286" s="2134"/>
      <c r="G286" s="2134"/>
      <c r="H286" s="2134"/>
      <c r="I286" s="2134"/>
      <c r="J286" s="2134"/>
      <c r="K286" s="2655"/>
      <c r="L286" s="2121"/>
    </row>
    <row r="287" spans="1:12" ht="15.75" x14ac:dyDescent="0.25">
      <c r="A287" s="2132"/>
      <c r="B287" s="2133"/>
      <c r="C287" s="2134"/>
      <c r="D287" s="2135">
        <f t="shared" si="4"/>
        <v>0</v>
      </c>
      <c r="E287" s="2134"/>
      <c r="F287" s="2134"/>
      <c r="G287" s="2134"/>
      <c r="H287" s="2134"/>
      <c r="I287" s="2134"/>
      <c r="J287" s="2134"/>
      <c r="K287" s="2655"/>
      <c r="L287" s="2121"/>
    </row>
    <row r="288" spans="1:12" ht="15.75" x14ac:dyDescent="0.25">
      <c r="A288" s="2132"/>
      <c r="B288" s="2133"/>
      <c r="C288" s="2134"/>
      <c r="D288" s="2135">
        <f t="shared" si="4"/>
        <v>0</v>
      </c>
      <c r="E288" s="2134"/>
      <c r="F288" s="2134"/>
      <c r="G288" s="2134"/>
      <c r="H288" s="2134"/>
      <c r="I288" s="2134"/>
      <c r="J288" s="2134"/>
      <c r="K288" s="2655"/>
      <c r="L288" s="2121"/>
    </row>
    <row r="289" spans="1:12" ht="15.75" x14ac:dyDescent="0.25">
      <c r="A289" s="2132"/>
      <c r="B289" s="2133"/>
      <c r="C289" s="2134"/>
      <c r="D289" s="2135">
        <f t="shared" si="4"/>
        <v>0</v>
      </c>
      <c r="E289" s="2134"/>
      <c r="F289" s="2134"/>
      <c r="G289" s="2134"/>
      <c r="H289" s="2134"/>
      <c r="I289" s="2134"/>
      <c r="J289" s="2134"/>
      <c r="K289" s="2655"/>
      <c r="L289" s="2121"/>
    </row>
    <row r="290" spans="1:12" ht="15.75" x14ac:dyDescent="0.25">
      <c r="A290" s="2132"/>
      <c r="B290" s="2133"/>
      <c r="C290" s="2134"/>
      <c r="D290" s="2135">
        <f t="shared" si="4"/>
        <v>0</v>
      </c>
      <c r="E290" s="2134"/>
      <c r="F290" s="2134"/>
      <c r="G290" s="2134"/>
      <c r="H290" s="2134"/>
      <c r="I290" s="2134"/>
      <c r="J290" s="2134"/>
      <c r="K290" s="2655"/>
      <c r="L290" s="2121"/>
    </row>
    <row r="291" spans="1:12" ht="15.75" x14ac:dyDescent="0.25">
      <c r="A291" s="2132"/>
      <c r="B291" s="2133"/>
      <c r="C291" s="2134"/>
      <c r="D291" s="2135">
        <f t="shared" si="4"/>
        <v>0</v>
      </c>
      <c r="E291" s="2134"/>
      <c r="F291" s="2134"/>
      <c r="G291" s="2134"/>
      <c r="H291" s="2134"/>
      <c r="I291" s="2134"/>
      <c r="J291" s="2134"/>
      <c r="K291" s="2655"/>
      <c r="L291" s="2121"/>
    </row>
    <row r="292" spans="1:12" ht="15.75" x14ac:dyDescent="0.25">
      <c r="A292" s="2132"/>
      <c r="B292" s="2133"/>
      <c r="C292" s="2134"/>
      <c r="D292" s="2135">
        <f t="shared" si="4"/>
        <v>0</v>
      </c>
      <c r="E292" s="2134"/>
      <c r="F292" s="2134"/>
      <c r="G292" s="2134"/>
      <c r="H292" s="2134"/>
      <c r="I292" s="2134"/>
      <c r="J292" s="2134"/>
      <c r="K292" s="2655"/>
      <c r="L292" s="2121"/>
    </row>
    <row r="293" spans="1:12" ht="15.75" x14ac:dyDescent="0.25">
      <c r="A293" s="2132"/>
      <c r="B293" s="2133"/>
      <c r="C293" s="2134"/>
      <c r="D293" s="2135">
        <f t="shared" si="4"/>
        <v>0</v>
      </c>
      <c r="E293" s="2134"/>
      <c r="F293" s="2134"/>
      <c r="G293" s="2134"/>
      <c r="H293" s="2134"/>
      <c r="I293" s="2134"/>
      <c r="J293" s="2134"/>
      <c r="K293" s="2655"/>
      <c r="L293" s="2121"/>
    </row>
    <row r="294" spans="1:12" ht="15.75" x14ac:dyDescent="0.25">
      <c r="A294" s="2132"/>
      <c r="B294" s="2133"/>
      <c r="C294" s="2134"/>
      <c r="D294" s="2135">
        <f t="shared" si="4"/>
        <v>0</v>
      </c>
      <c r="E294" s="2134"/>
      <c r="F294" s="2134"/>
      <c r="G294" s="2134"/>
      <c r="H294" s="2134"/>
      <c r="I294" s="2134"/>
      <c r="J294" s="2134"/>
      <c r="K294" s="2655"/>
      <c r="L294" s="2121"/>
    </row>
    <row r="295" spans="1:12" ht="15.75" x14ac:dyDescent="0.25">
      <c r="A295" s="2132"/>
      <c r="B295" s="2133"/>
      <c r="C295" s="2134"/>
      <c r="D295" s="2135">
        <f t="shared" si="4"/>
        <v>0</v>
      </c>
      <c r="E295" s="2134"/>
      <c r="F295" s="2134"/>
      <c r="G295" s="2134"/>
      <c r="H295" s="2134"/>
      <c r="I295" s="2134"/>
      <c r="J295" s="2134"/>
      <c r="K295" s="2655"/>
      <c r="L295" s="2121"/>
    </row>
    <row r="296" spans="1:12" ht="15.75" x14ac:dyDescent="0.25">
      <c r="A296" s="2132"/>
      <c r="B296" s="2133"/>
      <c r="C296" s="2134"/>
      <c r="D296" s="2135">
        <f t="shared" si="4"/>
        <v>0</v>
      </c>
      <c r="E296" s="2134"/>
      <c r="F296" s="2134"/>
      <c r="G296" s="2134"/>
      <c r="H296" s="2134"/>
      <c r="I296" s="2134"/>
      <c r="J296" s="2134"/>
      <c r="K296" s="2655"/>
      <c r="L296" s="2121"/>
    </row>
    <row r="297" spans="1:12" ht="15.75" x14ac:dyDescent="0.25">
      <c r="A297" s="2132"/>
      <c r="B297" s="2133"/>
      <c r="C297" s="2134"/>
      <c r="D297" s="2135">
        <f t="shared" si="4"/>
        <v>0</v>
      </c>
      <c r="E297" s="2134"/>
      <c r="F297" s="2134"/>
      <c r="G297" s="2134"/>
      <c r="H297" s="2134"/>
      <c r="I297" s="2134"/>
      <c r="J297" s="2134"/>
      <c r="K297" s="2655"/>
      <c r="L297" s="2121"/>
    </row>
    <row r="298" spans="1:12" ht="15.75" x14ac:dyDescent="0.25">
      <c r="A298" s="2132"/>
      <c r="B298" s="2133"/>
      <c r="C298" s="2134"/>
      <c r="D298" s="2135">
        <f t="shared" si="4"/>
        <v>0</v>
      </c>
      <c r="E298" s="2134"/>
      <c r="F298" s="2134"/>
      <c r="G298" s="2134"/>
      <c r="H298" s="2134"/>
      <c r="I298" s="2134"/>
      <c r="J298" s="2134"/>
      <c r="K298" s="2655"/>
      <c r="L298" s="2121"/>
    </row>
    <row r="299" spans="1:12" ht="15.75" x14ac:dyDescent="0.25">
      <c r="A299" s="2132"/>
      <c r="B299" s="2133"/>
      <c r="C299" s="2134"/>
      <c r="D299" s="2135">
        <f t="shared" si="4"/>
        <v>0</v>
      </c>
      <c r="E299" s="2134"/>
      <c r="F299" s="2134"/>
      <c r="G299" s="2134"/>
      <c r="H299" s="2134"/>
      <c r="I299" s="2134"/>
      <c r="J299" s="2134"/>
      <c r="K299" s="2655"/>
      <c r="L299" s="2121"/>
    </row>
    <row r="300" spans="1:12" ht="15.75" x14ac:dyDescent="0.25">
      <c r="A300" s="2132"/>
      <c r="B300" s="2133"/>
      <c r="C300" s="2134"/>
      <c r="D300" s="2135">
        <f t="shared" si="4"/>
        <v>0</v>
      </c>
      <c r="E300" s="2134"/>
      <c r="F300" s="2134"/>
      <c r="G300" s="2134"/>
      <c r="H300" s="2134"/>
      <c r="I300" s="2134"/>
      <c r="J300" s="2134"/>
      <c r="K300" s="2655"/>
      <c r="L300" s="2121"/>
    </row>
    <row r="301" spans="1:12" ht="15.75" x14ac:dyDescent="0.25">
      <c r="A301" s="2132"/>
      <c r="B301" s="2133"/>
      <c r="C301" s="2134"/>
      <c r="D301" s="2135">
        <f t="shared" si="4"/>
        <v>0</v>
      </c>
      <c r="E301" s="2134"/>
      <c r="F301" s="2134"/>
      <c r="G301" s="2134"/>
      <c r="H301" s="2134"/>
      <c r="I301" s="2134"/>
      <c r="J301" s="2134"/>
      <c r="K301" s="2655"/>
      <c r="L301" s="2121"/>
    </row>
    <row r="302" spans="1:12" ht="15.75" x14ac:dyDescent="0.25">
      <c r="A302" s="2132"/>
      <c r="B302" s="2133"/>
      <c r="C302" s="2134"/>
      <c r="D302" s="2135">
        <f t="shared" si="4"/>
        <v>0</v>
      </c>
      <c r="E302" s="2134"/>
      <c r="F302" s="2134"/>
      <c r="G302" s="2134"/>
      <c r="H302" s="2134"/>
      <c r="I302" s="2134"/>
      <c r="J302" s="2134"/>
      <c r="K302" s="2655"/>
      <c r="L302" s="2121"/>
    </row>
    <row r="303" spans="1:12" ht="15.75" x14ac:dyDescent="0.25">
      <c r="A303" s="2132"/>
      <c r="B303" s="2133"/>
      <c r="C303" s="2134"/>
      <c r="D303" s="2135">
        <f t="shared" si="4"/>
        <v>0</v>
      </c>
      <c r="E303" s="2134"/>
      <c r="F303" s="2134"/>
      <c r="G303" s="2134"/>
      <c r="H303" s="2134"/>
      <c r="I303" s="2134"/>
      <c r="J303" s="2134"/>
      <c r="K303" s="2655"/>
      <c r="L303" s="2121"/>
    </row>
    <row r="304" spans="1:12" ht="15.75" x14ac:dyDescent="0.25">
      <c r="A304" s="2132"/>
      <c r="B304" s="2133"/>
      <c r="C304" s="2134"/>
      <c r="D304" s="2135">
        <f t="shared" si="4"/>
        <v>0</v>
      </c>
      <c r="E304" s="2134"/>
      <c r="F304" s="2134"/>
      <c r="G304" s="2134"/>
      <c r="H304" s="2134"/>
      <c r="I304" s="2134"/>
      <c r="J304" s="2134"/>
      <c r="K304" s="2655"/>
      <c r="L304" s="2121"/>
    </row>
    <row r="305" spans="1:12" ht="15.75" x14ac:dyDescent="0.25">
      <c r="A305" s="2132"/>
      <c r="B305" s="2133"/>
      <c r="C305" s="2134"/>
      <c r="D305" s="2135">
        <f t="shared" si="4"/>
        <v>0</v>
      </c>
      <c r="E305" s="2134"/>
      <c r="F305" s="2134"/>
      <c r="G305" s="2134"/>
      <c r="H305" s="2134"/>
      <c r="I305" s="2134"/>
      <c r="J305" s="2134"/>
      <c r="K305" s="2655"/>
      <c r="L305" s="2121"/>
    </row>
    <row r="306" spans="1:12" ht="15.75" x14ac:dyDescent="0.25">
      <c r="A306" s="2132"/>
      <c r="B306" s="2133"/>
      <c r="C306" s="2134"/>
      <c r="D306" s="2135">
        <f t="shared" si="4"/>
        <v>0</v>
      </c>
      <c r="E306" s="2134"/>
      <c r="F306" s="2134"/>
      <c r="G306" s="2134"/>
      <c r="H306" s="2134"/>
      <c r="I306" s="2134"/>
      <c r="J306" s="2134"/>
      <c r="K306" s="2655"/>
      <c r="L306" s="2121"/>
    </row>
    <row r="307" spans="1:12" ht="15.75" x14ac:dyDescent="0.25">
      <c r="A307" s="2132"/>
      <c r="B307" s="2133"/>
      <c r="C307" s="2134"/>
      <c r="D307" s="2135">
        <f t="shared" si="4"/>
        <v>0</v>
      </c>
      <c r="E307" s="2134"/>
      <c r="F307" s="2134"/>
      <c r="G307" s="2134"/>
      <c r="H307" s="2134"/>
      <c r="I307" s="2134"/>
      <c r="J307" s="2134"/>
      <c r="K307" s="2655"/>
      <c r="L307" s="2121"/>
    </row>
    <row r="308" spans="1:12" ht="15.75" x14ac:dyDescent="0.25">
      <c r="A308" s="2132"/>
      <c r="B308" s="2133"/>
      <c r="C308" s="2134"/>
      <c r="D308" s="2135">
        <f t="shared" si="4"/>
        <v>0</v>
      </c>
      <c r="E308" s="2134"/>
      <c r="F308" s="2134"/>
      <c r="G308" s="2134"/>
      <c r="H308" s="2134"/>
      <c r="I308" s="2134"/>
      <c r="J308" s="2134"/>
      <c r="K308" s="2655"/>
      <c r="L308" s="2121"/>
    </row>
    <row r="309" spans="1:12" ht="15.75" x14ac:dyDescent="0.25">
      <c r="A309" s="2132"/>
      <c r="B309" s="2133"/>
      <c r="C309" s="2134"/>
      <c r="D309" s="2135">
        <f t="shared" si="4"/>
        <v>0</v>
      </c>
      <c r="E309" s="2134"/>
      <c r="F309" s="2134"/>
      <c r="G309" s="2134"/>
      <c r="H309" s="2134"/>
      <c r="I309" s="2134"/>
      <c r="J309" s="2134"/>
      <c r="K309" s="2655"/>
      <c r="L309" s="2121"/>
    </row>
    <row r="310" spans="1:12" ht="15.75" x14ac:dyDescent="0.25">
      <c r="A310" s="2132"/>
      <c r="B310" s="2133"/>
      <c r="C310" s="2134"/>
      <c r="D310" s="2135">
        <f t="shared" si="4"/>
        <v>0</v>
      </c>
      <c r="E310" s="2134"/>
      <c r="F310" s="2134"/>
      <c r="G310" s="2134"/>
      <c r="H310" s="2134"/>
      <c r="I310" s="2134"/>
      <c r="J310" s="2134"/>
      <c r="K310" s="2655"/>
      <c r="L310" s="2121"/>
    </row>
    <row r="311" spans="1:12" ht="15.75" x14ac:dyDescent="0.25">
      <c r="A311" s="2132"/>
      <c r="B311" s="2133"/>
      <c r="C311" s="2134"/>
      <c r="D311" s="2135">
        <f t="shared" si="4"/>
        <v>0</v>
      </c>
      <c r="E311" s="2134"/>
      <c r="F311" s="2134"/>
      <c r="G311" s="2134"/>
      <c r="H311" s="2134"/>
      <c r="I311" s="2134"/>
      <c r="J311" s="2134"/>
      <c r="K311" s="2655"/>
      <c r="L311" s="2121"/>
    </row>
    <row r="312" spans="1:12" ht="15.75" x14ac:dyDescent="0.25">
      <c r="A312" s="2132"/>
      <c r="B312" s="2133"/>
      <c r="C312" s="2134"/>
      <c r="D312" s="2135">
        <f t="shared" si="4"/>
        <v>0</v>
      </c>
      <c r="E312" s="2134"/>
      <c r="F312" s="2134"/>
      <c r="G312" s="2134"/>
      <c r="H312" s="2134"/>
      <c r="I312" s="2134"/>
      <c r="J312" s="2134"/>
      <c r="K312" s="2655"/>
      <c r="L312" s="2121"/>
    </row>
    <row r="313" spans="1:12" ht="15.75" x14ac:dyDescent="0.25">
      <c r="A313" s="2132"/>
      <c r="B313" s="2133"/>
      <c r="C313" s="2134"/>
      <c r="D313" s="2135">
        <f t="shared" si="4"/>
        <v>0</v>
      </c>
      <c r="E313" s="2134"/>
      <c r="F313" s="2134"/>
      <c r="G313" s="2134"/>
      <c r="H313" s="2134"/>
      <c r="I313" s="2134"/>
      <c r="J313" s="2134"/>
      <c r="K313" s="2655"/>
      <c r="L313" s="2121"/>
    </row>
    <row r="314" spans="1:12" ht="15.75" x14ac:dyDescent="0.25">
      <c r="A314" s="2132"/>
      <c r="B314" s="2133"/>
      <c r="C314" s="2134"/>
      <c r="D314" s="2135">
        <f t="shared" si="4"/>
        <v>0</v>
      </c>
      <c r="E314" s="2134"/>
      <c r="F314" s="2134"/>
      <c r="G314" s="2134"/>
      <c r="H314" s="2134"/>
      <c r="I314" s="2134"/>
      <c r="J314" s="2134"/>
      <c r="K314" s="2655"/>
      <c r="L314" s="2121"/>
    </row>
    <row r="315" spans="1:12" ht="15.75" x14ac:dyDescent="0.25">
      <c r="A315" s="2132"/>
      <c r="B315" s="2133"/>
      <c r="C315" s="2134"/>
      <c r="D315" s="2135">
        <f t="shared" si="4"/>
        <v>0</v>
      </c>
      <c r="E315" s="2134"/>
      <c r="F315" s="2134"/>
      <c r="G315" s="2134"/>
      <c r="H315" s="2134"/>
      <c r="I315" s="2134"/>
      <c r="J315" s="2134"/>
      <c r="K315" s="2655"/>
      <c r="L315" s="2121"/>
    </row>
    <row r="316" spans="1:12" ht="15.75" x14ac:dyDescent="0.25">
      <c r="A316" s="2132"/>
      <c r="B316" s="2133"/>
      <c r="C316" s="2134"/>
      <c r="D316" s="2135">
        <f t="shared" si="4"/>
        <v>0</v>
      </c>
      <c r="E316" s="2134"/>
      <c r="F316" s="2134"/>
      <c r="G316" s="2134"/>
      <c r="H316" s="2134"/>
      <c r="I316" s="2134"/>
      <c r="J316" s="2134"/>
      <c r="K316" s="2655"/>
      <c r="L316" s="2121"/>
    </row>
    <row r="317" spans="1:12" ht="15.75" x14ac:dyDescent="0.25">
      <c r="A317" s="2132"/>
      <c r="B317" s="2133"/>
      <c r="C317" s="2134"/>
      <c r="D317" s="2135">
        <f t="shared" si="4"/>
        <v>0</v>
      </c>
      <c r="E317" s="2134"/>
      <c r="F317" s="2134"/>
      <c r="G317" s="2134"/>
      <c r="H317" s="2134"/>
      <c r="I317" s="2134"/>
      <c r="J317" s="2134"/>
      <c r="K317" s="2655"/>
      <c r="L317" s="2121"/>
    </row>
    <row r="318" spans="1:12" ht="15.75" x14ac:dyDescent="0.25">
      <c r="A318" s="2132"/>
      <c r="B318" s="2133"/>
      <c r="C318" s="2134"/>
      <c r="D318" s="2135">
        <f t="shared" si="4"/>
        <v>0</v>
      </c>
      <c r="E318" s="2134"/>
      <c r="F318" s="2134"/>
      <c r="G318" s="2134"/>
      <c r="H318" s="2134"/>
      <c r="I318" s="2134"/>
      <c r="J318" s="2134"/>
      <c r="K318" s="2655"/>
      <c r="L318" s="2121"/>
    </row>
    <row r="319" spans="1:12" ht="15.75" x14ac:dyDescent="0.25">
      <c r="A319" s="2132"/>
      <c r="B319" s="2133"/>
      <c r="C319" s="2134"/>
      <c r="D319" s="2135">
        <f t="shared" si="4"/>
        <v>0</v>
      </c>
      <c r="E319" s="2134"/>
      <c r="F319" s="2134"/>
      <c r="G319" s="2134"/>
      <c r="H319" s="2134"/>
      <c r="I319" s="2134"/>
      <c r="J319" s="2134"/>
      <c r="K319" s="2655"/>
      <c r="L319" s="2121"/>
    </row>
    <row r="320" spans="1:12" ht="15.75" x14ac:dyDescent="0.25">
      <c r="A320" s="2132"/>
      <c r="B320" s="2133"/>
      <c r="C320" s="2134"/>
      <c r="D320" s="2135">
        <f t="shared" si="4"/>
        <v>0</v>
      </c>
      <c r="E320" s="2134"/>
      <c r="F320" s="2134"/>
      <c r="G320" s="2134"/>
      <c r="H320" s="2134"/>
      <c r="I320" s="2134"/>
      <c r="J320" s="2134"/>
      <c r="K320" s="2655"/>
      <c r="L320" s="2121"/>
    </row>
    <row r="321" spans="1:12" ht="15.75" x14ac:dyDescent="0.25">
      <c r="A321" s="2132"/>
      <c r="B321" s="2133"/>
      <c r="C321" s="2134"/>
      <c r="D321" s="2135">
        <f t="shared" si="4"/>
        <v>0</v>
      </c>
      <c r="E321" s="2134"/>
      <c r="F321" s="2134"/>
      <c r="G321" s="2134"/>
      <c r="H321" s="2134"/>
      <c r="I321" s="2134"/>
      <c r="J321" s="2134"/>
      <c r="K321" s="2655"/>
      <c r="L321" s="2121"/>
    </row>
    <row r="322" spans="1:12" ht="15.75" x14ac:dyDescent="0.25">
      <c r="A322" s="2132"/>
      <c r="B322" s="2133"/>
      <c r="C322" s="2134"/>
      <c r="D322" s="2135">
        <f t="shared" si="4"/>
        <v>0</v>
      </c>
      <c r="E322" s="2134"/>
      <c r="F322" s="2134"/>
      <c r="G322" s="2134"/>
      <c r="H322" s="2134"/>
      <c r="I322" s="2134"/>
      <c r="J322" s="2134"/>
      <c r="K322" s="2655"/>
      <c r="L322" s="2121"/>
    </row>
    <row r="323" spans="1:12" ht="15.75" x14ac:dyDescent="0.25">
      <c r="A323" s="2132"/>
      <c r="B323" s="2133"/>
      <c r="C323" s="2134"/>
      <c r="D323" s="2135">
        <f t="shared" si="4"/>
        <v>0</v>
      </c>
      <c r="E323" s="2134"/>
      <c r="F323" s="2134"/>
      <c r="G323" s="2134"/>
      <c r="H323" s="2134"/>
      <c r="I323" s="2134"/>
      <c r="J323" s="2134"/>
      <c r="K323" s="2655"/>
      <c r="L323" s="2121"/>
    </row>
    <row r="324" spans="1:12" ht="15.75" x14ac:dyDescent="0.25">
      <c r="A324" s="2132"/>
      <c r="B324" s="2133"/>
      <c r="C324" s="2134"/>
      <c r="D324" s="2135">
        <f t="shared" si="4"/>
        <v>0</v>
      </c>
      <c r="E324" s="2134"/>
      <c r="F324" s="2134"/>
      <c r="G324" s="2134"/>
      <c r="H324" s="2134"/>
      <c r="I324" s="2134"/>
      <c r="J324" s="2134"/>
      <c r="K324" s="2655"/>
      <c r="L324" s="2121"/>
    </row>
    <row r="325" spans="1:12" ht="15.75" x14ac:dyDescent="0.25">
      <c r="A325" s="2132"/>
      <c r="B325" s="2133"/>
      <c r="C325" s="2134"/>
      <c r="D325" s="2135">
        <f t="shared" si="4"/>
        <v>0</v>
      </c>
      <c r="E325" s="2134"/>
      <c r="F325" s="2134"/>
      <c r="G325" s="2134"/>
      <c r="H325" s="2134"/>
      <c r="I325" s="2134"/>
      <c r="J325" s="2134"/>
      <c r="K325" s="2655"/>
      <c r="L325" s="2121"/>
    </row>
    <row r="326" spans="1:12" ht="15.75" x14ac:dyDescent="0.25">
      <c r="A326" s="2132"/>
      <c r="B326" s="2133"/>
      <c r="C326" s="2134"/>
      <c r="D326" s="2135">
        <f t="shared" si="4"/>
        <v>0</v>
      </c>
      <c r="E326" s="2134"/>
      <c r="F326" s="2134"/>
      <c r="G326" s="2134"/>
      <c r="H326" s="2134"/>
      <c r="I326" s="2134"/>
      <c r="J326" s="2134"/>
      <c r="K326" s="2655"/>
      <c r="L326" s="2121"/>
    </row>
    <row r="327" spans="1:12" ht="15.75" x14ac:dyDescent="0.25">
      <c r="A327" s="2132"/>
      <c r="B327" s="2133"/>
      <c r="C327" s="2134"/>
      <c r="D327" s="2135">
        <f t="shared" si="4"/>
        <v>0</v>
      </c>
      <c r="E327" s="2134"/>
      <c r="F327" s="2134"/>
      <c r="G327" s="2134"/>
      <c r="H327" s="2134"/>
      <c r="I327" s="2134"/>
      <c r="J327" s="2134"/>
      <c r="K327" s="2655"/>
      <c r="L327" s="2121"/>
    </row>
    <row r="328" spans="1:12" ht="15.75" x14ac:dyDescent="0.25">
      <c r="A328" s="2132"/>
      <c r="B328" s="2133"/>
      <c r="C328" s="2134"/>
      <c r="D328" s="2135">
        <f t="shared" si="4"/>
        <v>0</v>
      </c>
      <c r="E328" s="2134"/>
      <c r="F328" s="2134"/>
      <c r="G328" s="2134"/>
      <c r="H328" s="2134"/>
      <c r="I328" s="2134"/>
      <c r="J328" s="2134"/>
      <c r="K328" s="2655"/>
      <c r="L328" s="2121"/>
    </row>
    <row r="329" spans="1:12" ht="15.75" x14ac:dyDescent="0.25">
      <c r="A329" s="2132"/>
      <c r="B329" s="2133"/>
      <c r="C329" s="2134"/>
      <c r="D329" s="2135">
        <f t="shared" si="4"/>
        <v>0</v>
      </c>
      <c r="E329" s="2134"/>
      <c r="F329" s="2134"/>
      <c r="G329" s="2134"/>
      <c r="H329" s="2134"/>
      <c r="I329" s="2134"/>
      <c r="J329" s="2134"/>
      <c r="K329" s="2655"/>
      <c r="L329" s="2121"/>
    </row>
    <row r="330" spans="1:12" ht="15.75" x14ac:dyDescent="0.25">
      <c r="A330" s="2132"/>
      <c r="B330" s="2133"/>
      <c r="C330" s="2134"/>
      <c r="D330" s="2135">
        <f t="shared" si="4"/>
        <v>0</v>
      </c>
      <c r="E330" s="2134"/>
      <c r="F330" s="2134"/>
      <c r="G330" s="2134"/>
      <c r="H330" s="2134"/>
      <c r="I330" s="2134"/>
      <c r="J330" s="2134"/>
      <c r="K330" s="2655"/>
      <c r="L330" s="2121"/>
    </row>
    <row r="331" spans="1:12" ht="15.75" x14ac:dyDescent="0.25">
      <c r="A331" s="2132"/>
      <c r="B331" s="2133"/>
      <c r="C331" s="2134"/>
      <c r="D331" s="2135">
        <f t="shared" si="4"/>
        <v>0</v>
      </c>
      <c r="E331" s="2134"/>
      <c r="F331" s="2134"/>
      <c r="G331" s="2134"/>
      <c r="H331" s="2134"/>
      <c r="I331" s="2134"/>
      <c r="J331" s="2134"/>
      <c r="K331" s="2655"/>
      <c r="L331" s="2121"/>
    </row>
    <row r="332" spans="1:12" ht="15.75" x14ac:dyDescent="0.25">
      <c r="A332" s="2132"/>
      <c r="B332" s="2133"/>
      <c r="C332" s="2134"/>
      <c r="D332" s="2135">
        <f t="shared" si="4"/>
        <v>0</v>
      </c>
      <c r="E332" s="2134"/>
      <c r="F332" s="2134"/>
      <c r="G332" s="2134"/>
      <c r="H332" s="2134"/>
      <c r="I332" s="2134"/>
      <c r="J332" s="2134"/>
      <c r="K332" s="2655"/>
      <c r="L332" s="2121"/>
    </row>
    <row r="333" spans="1:12" ht="15.75" x14ac:dyDescent="0.25">
      <c r="A333" s="2132"/>
      <c r="B333" s="2133"/>
      <c r="C333" s="2134"/>
      <c r="D333" s="2135">
        <f t="shared" si="4"/>
        <v>0</v>
      </c>
      <c r="E333" s="2134"/>
      <c r="F333" s="2134"/>
      <c r="G333" s="2134"/>
      <c r="H333" s="2134"/>
      <c r="I333" s="2134"/>
      <c r="J333" s="2134"/>
      <c r="K333" s="2655"/>
      <c r="L333" s="2121"/>
    </row>
    <row r="334" spans="1:12" ht="15.75" x14ac:dyDescent="0.25">
      <c r="A334" s="2132"/>
      <c r="B334" s="2133"/>
      <c r="C334" s="2134"/>
      <c r="D334" s="2135">
        <f t="shared" si="4"/>
        <v>0</v>
      </c>
      <c r="E334" s="2134"/>
      <c r="F334" s="2134"/>
      <c r="G334" s="2134"/>
      <c r="H334" s="2134"/>
      <c r="I334" s="2134"/>
      <c r="J334" s="2134"/>
      <c r="K334" s="2655"/>
      <c r="L334" s="2121"/>
    </row>
    <row r="335" spans="1:12" ht="15.75" x14ac:dyDescent="0.25">
      <c r="A335" s="2132"/>
      <c r="B335" s="2133"/>
      <c r="C335" s="2134"/>
      <c r="D335" s="2135">
        <f t="shared" ref="D335:D398" si="5">+C335*(100-E335)/100</f>
        <v>0</v>
      </c>
      <c r="E335" s="2134"/>
      <c r="F335" s="2134"/>
      <c r="G335" s="2134"/>
      <c r="H335" s="2134"/>
      <c r="I335" s="2134"/>
      <c r="J335" s="2134"/>
      <c r="K335" s="2655"/>
      <c r="L335" s="2121"/>
    </row>
    <row r="336" spans="1:12" ht="15.75" x14ac:dyDescent="0.25">
      <c r="A336" s="2132"/>
      <c r="B336" s="2133"/>
      <c r="C336" s="2134"/>
      <c r="D336" s="2135">
        <f t="shared" si="5"/>
        <v>0</v>
      </c>
      <c r="E336" s="2134"/>
      <c r="F336" s="2134"/>
      <c r="G336" s="2134"/>
      <c r="H336" s="2134"/>
      <c r="I336" s="2134"/>
      <c r="J336" s="2134"/>
      <c r="K336" s="2655"/>
      <c r="L336" s="2121"/>
    </row>
    <row r="337" spans="1:12" ht="15.75" x14ac:dyDescent="0.25">
      <c r="A337" s="2132"/>
      <c r="B337" s="2133"/>
      <c r="C337" s="2134"/>
      <c r="D337" s="2135">
        <f t="shared" si="5"/>
        <v>0</v>
      </c>
      <c r="E337" s="2134"/>
      <c r="F337" s="2134"/>
      <c r="G337" s="2134"/>
      <c r="H337" s="2134"/>
      <c r="I337" s="2134"/>
      <c r="J337" s="2134"/>
      <c r="K337" s="2655"/>
      <c r="L337" s="2121"/>
    </row>
    <row r="338" spans="1:12" ht="15.75" x14ac:dyDescent="0.25">
      <c r="A338" s="2132"/>
      <c r="B338" s="2133"/>
      <c r="C338" s="2134"/>
      <c r="D338" s="2135">
        <f t="shared" si="5"/>
        <v>0</v>
      </c>
      <c r="E338" s="2134"/>
      <c r="F338" s="2134"/>
      <c r="G338" s="2134"/>
      <c r="H338" s="2134"/>
      <c r="I338" s="2134"/>
      <c r="J338" s="2134"/>
      <c r="K338" s="2655"/>
      <c r="L338" s="2121"/>
    </row>
    <row r="339" spans="1:12" ht="15.75" x14ac:dyDescent="0.25">
      <c r="A339" s="2132"/>
      <c r="B339" s="2133"/>
      <c r="C339" s="2134"/>
      <c r="D339" s="2135">
        <f t="shared" si="5"/>
        <v>0</v>
      </c>
      <c r="E339" s="2134"/>
      <c r="F339" s="2134"/>
      <c r="G339" s="2134"/>
      <c r="H339" s="2134"/>
      <c r="I339" s="2134"/>
      <c r="J339" s="2134"/>
      <c r="K339" s="2655"/>
      <c r="L339" s="2121"/>
    </row>
    <row r="340" spans="1:12" ht="15.75" x14ac:dyDescent="0.25">
      <c r="A340" s="2132"/>
      <c r="B340" s="2133"/>
      <c r="C340" s="2134"/>
      <c r="D340" s="2135">
        <f t="shared" si="5"/>
        <v>0</v>
      </c>
      <c r="E340" s="2134"/>
      <c r="F340" s="2134"/>
      <c r="G340" s="2134"/>
      <c r="H340" s="2134"/>
      <c r="I340" s="2134"/>
      <c r="J340" s="2134"/>
      <c r="K340" s="2655"/>
      <c r="L340" s="2121"/>
    </row>
    <row r="341" spans="1:12" ht="15.75" x14ac:dyDescent="0.25">
      <c r="A341" s="2132"/>
      <c r="B341" s="2133"/>
      <c r="C341" s="2134"/>
      <c r="D341" s="2135">
        <f t="shared" si="5"/>
        <v>0</v>
      </c>
      <c r="E341" s="2134"/>
      <c r="F341" s="2134"/>
      <c r="G341" s="2134"/>
      <c r="H341" s="2134"/>
      <c r="I341" s="2134"/>
      <c r="J341" s="2134"/>
      <c r="K341" s="2655"/>
      <c r="L341" s="2121"/>
    </row>
    <row r="342" spans="1:12" ht="15.75" x14ac:dyDescent="0.25">
      <c r="A342" s="2132"/>
      <c r="B342" s="2133"/>
      <c r="C342" s="2134"/>
      <c r="D342" s="2135">
        <f t="shared" si="5"/>
        <v>0</v>
      </c>
      <c r="E342" s="2134"/>
      <c r="F342" s="2134"/>
      <c r="G342" s="2134"/>
      <c r="H342" s="2134"/>
      <c r="I342" s="2134"/>
      <c r="J342" s="2134"/>
      <c r="K342" s="2655"/>
      <c r="L342" s="2121"/>
    </row>
    <row r="343" spans="1:12" ht="15.75" x14ac:dyDescent="0.25">
      <c r="A343" s="2132"/>
      <c r="B343" s="2133"/>
      <c r="C343" s="2134"/>
      <c r="D343" s="2135">
        <f t="shared" si="5"/>
        <v>0</v>
      </c>
      <c r="E343" s="2134"/>
      <c r="F343" s="2134"/>
      <c r="G343" s="2134"/>
      <c r="H343" s="2134"/>
      <c r="I343" s="2134"/>
      <c r="J343" s="2134"/>
      <c r="K343" s="2655"/>
      <c r="L343" s="2121"/>
    </row>
    <row r="344" spans="1:12" ht="15.75" x14ac:dyDescent="0.25">
      <c r="A344" s="2132"/>
      <c r="B344" s="2133"/>
      <c r="C344" s="2134"/>
      <c r="D344" s="2135">
        <f t="shared" si="5"/>
        <v>0</v>
      </c>
      <c r="E344" s="2134"/>
      <c r="F344" s="2134"/>
      <c r="G344" s="2134"/>
      <c r="H344" s="2134"/>
      <c r="I344" s="2134"/>
      <c r="J344" s="2134"/>
      <c r="K344" s="2655"/>
      <c r="L344" s="2121"/>
    </row>
    <row r="345" spans="1:12" ht="15.75" x14ac:dyDescent="0.25">
      <c r="A345" s="2132"/>
      <c r="B345" s="2133"/>
      <c r="C345" s="2134"/>
      <c r="D345" s="2135">
        <f t="shared" si="5"/>
        <v>0</v>
      </c>
      <c r="E345" s="2134"/>
      <c r="F345" s="2134"/>
      <c r="G345" s="2134"/>
      <c r="H345" s="2134"/>
      <c r="I345" s="2134"/>
      <c r="J345" s="2134"/>
      <c r="K345" s="2655"/>
      <c r="L345" s="2121"/>
    </row>
    <row r="346" spans="1:12" ht="15.75" x14ac:dyDescent="0.25">
      <c r="A346" s="2132"/>
      <c r="B346" s="2133"/>
      <c r="C346" s="2134"/>
      <c r="D346" s="2135">
        <f t="shared" si="5"/>
        <v>0</v>
      </c>
      <c r="E346" s="2134"/>
      <c r="F346" s="2134"/>
      <c r="G346" s="2134"/>
      <c r="H346" s="2134"/>
      <c r="I346" s="2134"/>
      <c r="J346" s="2134"/>
      <c r="K346" s="2655"/>
      <c r="L346" s="2121"/>
    </row>
    <row r="347" spans="1:12" ht="15.75" x14ac:dyDescent="0.25">
      <c r="A347" s="2132"/>
      <c r="B347" s="2133"/>
      <c r="C347" s="2134"/>
      <c r="D347" s="2135">
        <f t="shared" si="5"/>
        <v>0</v>
      </c>
      <c r="E347" s="2134"/>
      <c r="F347" s="2134"/>
      <c r="G347" s="2134"/>
      <c r="H347" s="2134"/>
      <c r="I347" s="2134"/>
      <c r="J347" s="2134"/>
      <c r="K347" s="2655"/>
      <c r="L347" s="2121"/>
    </row>
    <row r="348" spans="1:12" ht="15.75" x14ac:dyDescent="0.25">
      <c r="A348" s="2132"/>
      <c r="B348" s="2133"/>
      <c r="C348" s="2134"/>
      <c r="D348" s="2135">
        <f t="shared" si="5"/>
        <v>0</v>
      </c>
      <c r="E348" s="2134"/>
      <c r="F348" s="2134"/>
      <c r="G348" s="2134"/>
      <c r="H348" s="2134"/>
      <c r="I348" s="2134"/>
      <c r="J348" s="2134"/>
      <c r="K348" s="2655"/>
      <c r="L348" s="2121"/>
    </row>
    <row r="349" spans="1:12" ht="15.75" x14ac:dyDescent="0.25">
      <c r="A349" s="2132"/>
      <c r="B349" s="2133"/>
      <c r="C349" s="2134"/>
      <c r="D349" s="2135">
        <f t="shared" si="5"/>
        <v>0</v>
      </c>
      <c r="E349" s="2134"/>
      <c r="F349" s="2134"/>
      <c r="G349" s="2134"/>
      <c r="H349" s="2134"/>
      <c r="I349" s="2134"/>
      <c r="J349" s="2134"/>
      <c r="K349" s="2655"/>
      <c r="L349" s="2121"/>
    </row>
    <row r="350" spans="1:12" ht="15.75" x14ac:dyDescent="0.25">
      <c r="A350" s="2132"/>
      <c r="B350" s="2133"/>
      <c r="C350" s="2134"/>
      <c r="D350" s="2135">
        <f t="shared" si="5"/>
        <v>0</v>
      </c>
      <c r="E350" s="2134"/>
      <c r="F350" s="2134"/>
      <c r="G350" s="2134"/>
      <c r="H350" s="2134"/>
      <c r="I350" s="2134"/>
      <c r="J350" s="2134"/>
      <c r="K350" s="2655"/>
      <c r="L350" s="2121"/>
    </row>
    <row r="351" spans="1:12" ht="15.75" x14ac:dyDescent="0.25">
      <c r="A351" s="2132"/>
      <c r="B351" s="2133"/>
      <c r="C351" s="2134"/>
      <c r="D351" s="2135">
        <f t="shared" si="5"/>
        <v>0</v>
      </c>
      <c r="E351" s="2134"/>
      <c r="F351" s="2134"/>
      <c r="G351" s="2134"/>
      <c r="H351" s="2134"/>
      <c r="I351" s="2134"/>
      <c r="J351" s="2134"/>
      <c r="K351" s="2655"/>
      <c r="L351" s="2121"/>
    </row>
    <row r="352" spans="1:12" ht="15.75" x14ac:dyDescent="0.25">
      <c r="A352" s="2132"/>
      <c r="B352" s="2133"/>
      <c r="C352" s="2134"/>
      <c r="D352" s="2135">
        <f t="shared" si="5"/>
        <v>0</v>
      </c>
      <c r="E352" s="2134"/>
      <c r="F352" s="2134"/>
      <c r="G352" s="2134"/>
      <c r="H352" s="2134"/>
      <c r="I352" s="2134"/>
      <c r="J352" s="2134"/>
      <c r="K352" s="2655"/>
      <c r="L352" s="2121"/>
    </row>
    <row r="353" spans="1:12" ht="15.75" x14ac:dyDescent="0.25">
      <c r="A353" s="2132"/>
      <c r="B353" s="2133"/>
      <c r="C353" s="2134"/>
      <c r="D353" s="2135">
        <f t="shared" si="5"/>
        <v>0</v>
      </c>
      <c r="E353" s="2134"/>
      <c r="F353" s="2134"/>
      <c r="G353" s="2134"/>
      <c r="H353" s="2134"/>
      <c r="I353" s="2134"/>
      <c r="J353" s="2134"/>
      <c r="K353" s="2655"/>
      <c r="L353" s="2121"/>
    </row>
    <row r="354" spans="1:12" ht="15.75" x14ac:dyDescent="0.25">
      <c r="A354" s="2132"/>
      <c r="B354" s="2133"/>
      <c r="C354" s="2134"/>
      <c r="D354" s="2135">
        <f t="shared" si="5"/>
        <v>0</v>
      </c>
      <c r="E354" s="2134"/>
      <c r="F354" s="2134"/>
      <c r="G354" s="2134"/>
      <c r="H354" s="2134"/>
      <c r="I354" s="2134"/>
      <c r="J354" s="2134"/>
      <c r="K354" s="2655"/>
      <c r="L354" s="2121"/>
    </row>
    <row r="355" spans="1:12" ht="15.75" x14ac:dyDescent="0.25">
      <c r="A355" s="2132"/>
      <c r="B355" s="2133"/>
      <c r="C355" s="2134"/>
      <c r="D355" s="2135">
        <f t="shared" si="5"/>
        <v>0</v>
      </c>
      <c r="E355" s="2134"/>
      <c r="F355" s="2134"/>
      <c r="G355" s="2134"/>
      <c r="H355" s="2134"/>
      <c r="I355" s="2134"/>
      <c r="J355" s="2134"/>
      <c r="K355" s="2655"/>
      <c r="L355" s="2121"/>
    </row>
    <row r="356" spans="1:12" ht="15.75" x14ac:dyDescent="0.25">
      <c r="A356" s="2132"/>
      <c r="B356" s="2133"/>
      <c r="C356" s="2134"/>
      <c r="D356" s="2135">
        <f t="shared" si="5"/>
        <v>0</v>
      </c>
      <c r="E356" s="2134"/>
      <c r="F356" s="2134"/>
      <c r="G356" s="2134"/>
      <c r="H356" s="2134"/>
      <c r="I356" s="2134"/>
      <c r="J356" s="2134"/>
      <c r="K356" s="2655"/>
      <c r="L356" s="2121"/>
    </row>
    <row r="357" spans="1:12" ht="15.75" x14ac:dyDescent="0.25">
      <c r="A357" s="2132"/>
      <c r="B357" s="2133"/>
      <c r="C357" s="2134"/>
      <c r="D357" s="2135">
        <f t="shared" si="5"/>
        <v>0</v>
      </c>
      <c r="E357" s="2134"/>
      <c r="F357" s="2134"/>
      <c r="G357" s="2134"/>
      <c r="H357" s="2134"/>
      <c r="I357" s="2134"/>
      <c r="J357" s="2134"/>
      <c r="K357" s="2655"/>
      <c r="L357" s="2121"/>
    </row>
    <row r="358" spans="1:12" ht="15.75" x14ac:dyDescent="0.25">
      <c r="A358" s="2132"/>
      <c r="B358" s="2133"/>
      <c r="C358" s="2134"/>
      <c r="D358" s="2135">
        <f t="shared" si="5"/>
        <v>0</v>
      </c>
      <c r="E358" s="2134"/>
      <c r="F358" s="2134"/>
      <c r="G358" s="2134"/>
      <c r="H358" s="2134"/>
      <c r="I358" s="2134"/>
      <c r="J358" s="2134"/>
      <c r="K358" s="2655"/>
      <c r="L358" s="2121"/>
    </row>
    <row r="359" spans="1:12" ht="15.75" x14ac:dyDescent="0.25">
      <c r="A359" s="2132"/>
      <c r="B359" s="2133"/>
      <c r="C359" s="2134"/>
      <c r="D359" s="2135">
        <f t="shared" si="5"/>
        <v>0</v>
      </c>
      <c r="E359" s="2134"/>
      <c r="F359" s="2134"/>
      <c r="G359" s="2134"/>
      <c r="H359" s="2134"/>
      <c r="I359" s="2134"/>
      <c r="J359" s="2134"/>
      <c r="K359" s="2655"/>
      <c r="L359" s="2121"/>
    </row>
    <row r="360" spans="1:12" ht="15.75" x14ac:dyDescent="0.25">
      <c r="A360" s="2132"/>
      <c r="B360" s="2133"/>
      <c r="C360" s="2134"/>
      <c r="D360" s="2135">
        <f t="shared" si="5"/>
        <v>0</v>
      </c>
      <c r="E360" s="2134"/>
      <c r="F360" s="2134"/>
      <c r="G360" s="2134"/>
      <c r="H360" s="2134"/>
      <c r="I360" s="2134"/>
      <c r="J360" s="2134"/>
      <c r="K360" s="2655"/>
      <c r="L360" s="2121"/>
    </row>
    <row r="361" spans="1:12" ht="15.75" x14ac:dyDescent="0.25">
      <c r="A361" s="2132"/>
      <c r="B361" s="2133"/>
      <c r="C361" s="2134"/>
      <c r="D361" s="2135">
        <f t="shared" si="5"/>
        <v>0</v>
      </c>
      <c r="E361" s="2134"/>
      <c r="F361" s="2134"/>
      <c r="G361" s="2134"/>
      <c r="H361" s="2134"/>
      <c r="I361" s="2134"/>
      <c r="J361" s="2134"/>
      <c r="K361" s="2655"/>
      <c r="L361" s="2121"/>
    </row>
    <row r="362" spans="1:12" ht="15.75" x14ac:dyDescent="0.25">
      <c r="A362" s="2132"/>
      <c r="B362" s="2133"/>
      <c r="C362" s="2134"/>
      <c r="D362" s="2135">
        <f t="shared" si="5"/>
        <v>0</v>
      </c>
      <c r="E362" s="2134"/>
      <c r="F362" s="2134"/>
      <c r="G362" s="2134"/>
      <c r="H362" s="2134"/>
      <c r="I362" s="2134"/>
      <c r="J362" s="2134"/>
      <c r="K362" s="2655"/>
      <c r="L362" s="2121"/>
    </row>
    <row r="363" spans="1:12" ht="15.75" x14ac:dyDescent="0.25">
      <c r="A363" s="2132"/>
      <c r="B363" s="2133"/>
      <c r="C363" s="2134"/>
      <c r="D363" s="2135">
        <f t="shared" si="5"/>
        <v>0</v>
      </c>
      <c r="E363" s="2134"/>
      <c r="F363" s="2134"/>
      <c r="G363" s="2134"/>
      <c r="H363" s="2134"/>
      <c r="I363" s="2134"/>
      <c r="J363" s="2134"/>
      <c r="K363" s="2655"/>
      <c r="L363" s="2121"/>
    </row>
    <row r="364" spans="1:12" ht="15.75" x14ac:dyDescent="0.25">
      <c r="A364" s="2132"/>
      <c r="B364" s="2133"/>
      <c r="C364" s="2134"/>
      <c r="D364" s="2135">
        <f t="shared" si="5"/>
        <v>0</v>
      </c>
      <c r="E364" s="2134"/>
      <c r="F364" s="2134"/>
      <c r="G364" s="2134"/>
      <c r="H364" s="2134"/>
      <c r="I364" s="2134"/>
      <c r="J364" s="2134"/>
      <c r="K364" s="2655"/>
      <c r="L364" s="2121"/>
    </row>
    <row r="365" spans="1:12" ht="15.75" x14ac:dyDescent="0.25">
      <c r="A365" s="2132"/>
      <c r="B365" s="2133"/>
      <c r="C365" s="2134"/>
      <c r="D365" s="2135">
        <f t="shared" si="5"/>
        <v>0</v>
      </c>
      <c r="E365" s="2134"/>
      <c r="F365" s="2134"/>
      <c r="G365" s="2134"/>
      <c r="H365" s="2134"/>
      <c r="I365" s="2134"/>
      <c r="J365" s="2134"/>
      <c r="K365" s="2655"/>
      <c r="L365" s="2121"/>
    </row>
    <row r="366" spans="1:12" ht="15.75" x14ac:dyDescent="0.25">
      <c r="A366" s="2132"/>
      <c r="B366" s="2133"/>
      <c r="C366" s="2134"/>
      <c r="D366" s="2135">
        <f t="shared" si="5"/>
        <v>0</v>
      </c>
      <c r="E366" s="2134"/>
      <c r="F366" s="2134"/>
      <c r="G366" s="2134"/>
      <c r="H366" s="2134"/>
      <c r="I366" s="2134"/>
      <c r="J366" s="2134"/>
      <c r="K366" s="2655"/>
      <c r="L366" s="2121"/>
    </row>
    <row r="367" spans="1:12" ht="15.75" x14ac:dyDescent="0.25">
      <c r="A367" s="2132"/>
      <c r="B367" s="2133"/>
      <c r="C367" s="2134"/>
      <c r="D367" s="2135">
        <f t="shared" si="5"/>
        <v>0</v>
      </c>
      <c r="E367" s="2134"/>
      <c r="F367" s="2134"/>
      <c r="G367" s="2134"/>
      <c r="H367" s="2134"/>
      <c r="I367" s="2134"/>
      <c r="J367" s="2134"/>
      <c r="K367" s="2655"/>
      <c r="L367" s="2121"/>
    </row>
    <row r="368" spans="1:12" ht="15.75" x14ac:dyDescent="0.25">
      <c r="A368" s="2132"/>
      <c r="B368" s="2133"/>
      <c r="C368" s="2134"/>
      <c r="D368" s="2135">
        <f t="shared" si="5"/>
        <v>0</v>
      </c>
      <c r="E368" s="2134"/>
      <c r="F368" s="2134"/>
      <c r="G368" s="2134"/>
      <c r="H368" s="2134"/>
      <c r="I368" s="2134"/>
      <c r="J368" s="2134"/>
      <c r="K368" s="2655"/>
      <c r="L368" s="2121"/>
    </row>
    <row r="369" spans="1:12" ht="15.75" x14ac:dyDescent="0.25">
      <c r="A369" s="2132"/>
      <c r="B369" s="2133"/>
      <c r="C369" s="2134"/>
      <c r="D369" s="2135">
        <f t="shared" si="5"/>
        <v>0</v>
      </c>
      <c r="E369" s="2134"/>
      <c r="F369" s="2134"/>
      <c r="G369" s="2134"/>
      <c r="H369" s="2134"/>
      <c r="I369" s="2134"/>
      <c r="J369" s="2134"/>
      <c r="K369" s="2655"/>
      <c r="L369" s="2121"/>
    </row>
    <row r="370" spans="1:12" ht="15.75" x14ac:dyDescent="0.25">
      <c r="A370" s="2132"/>
      <c r="B370" s="2133"/>
      <c r="C370" s="2134"/>
      <c r="D370" s="2135">
        <f t="shared" si="5"/>
        <v>0</v>
      </c>
      <c r="E370" s="2134"/>
      <c r="F370" s="2134"/>
      <c r="G370" s="2134"/>
      <c r="H370" s="2134"/>
      <c r="I370" s="2134"/>
      <c r="J370" s="2134"/>
      <c r="K370" s="2655"/>
      <c r="L370" s="2121"/>
    </row>
    <row r="371" spans="1:12" ht="15.75" x14ac:dyDescent="0.25">
      <c r="A371" s="2132"/>
      <c r="B371" s="2133"/>
      <c r="C371" s="2134"/>
      <c r="D371" s="2135">
        <f t="shared" si="5"/>
        <v>0</v>
      </c>
      <c r="E371" s="2134"/>
      <c r="F371" s="2134"/>
      <c r="G371" s="2134"/>
      <c r="H371" s="2134"/>
      <c r="I371" s="2134"/>
      <c r="J371" s="2134"/>
      <c r="K371" s="2655"/>
      <c r="L371" s="2121"/>
    </row>
    <row r="372" spans="1:12" ht="15.75" x14ac:dyDescent="0.25">
      <c r="A372" s="2132"/>
      <c r="B372" s="2133"/>
      <c r="C372" s="2134"/>
      <c r="D372" s="2135">
        <f t="shared" si="5"/>
        <v>0</v>
      </c>
      <c r="E372" s="2134"/>
      <c r="F372" s="2134"/>
      <c r="G372" s="2134"/>
      <c r="H372" s="2134"/>
      <c r="I372" s="2134"/>
      <c r="J372" s="2134"/>
      <c r="K372" s="2655"/>
      <c r="L372" s="2121"/>
    </row>
    <row r="373" spans="1:12" ht="15.75" x14ac:dyDescent="0.25">
      <c r="A373" s="2132"/>
      <c r="B373" s="2133"/>
      <c r="C373" s="2134"/>
      <c r="D373" s="2135">
        <f t="shared" si="5"/>
        <v>0</v>
      </c>
      <c r="E373" s="2134"/>
      <c r="F373" s="2134"/>
      <c r="G373" s="2134"/>
      <c r="H373" s="2134"/>
      <c r="I373" s="2134"/>
      <c r="J373" s="2134"/>
      <c r="K373" s="2655"/>
      <c r="L373" s="2121"/>
    </row>
    <row r="374" spans="1:12" ht="15.75" x14ac:dyDescent="0.25">
      <c r="A374" s="2132"/>
      <c r="B374" s="2133"/>
      <c r="C374" s="2134"/>
      <c r="D374" s="2135">
        <f t="shared" si="5"/>
        <v>0</v>
      </c>
      <c r="E374" s="2134"/>
      <c r="F374" s="2134"/>
      <c r="G374" s="2134"/>
      <c r="H374" s="2134"/>
      <c r="I374" s="2134"/>
      <c r="J374" s="2134"/>
      <c r="K374" s="2655"/>
      <c r="L374" s="2121"/>
    </row>
    <row r="375" spans="1:12" ht="15.75" x14ac:dyDescent="0.25">
      <c r="A375" s="2132"/>
      <c r="B375" s="2133"/>
      <c r="C375" s="2134"/>
      <c r="D375" s="2135">
        <f t="shared" si="5"/>
        <v>0</v>
      </c>
      <c r="E375" s="2134"/>
      <c r="F375" s="2134"/>
      <c r="G375" s="2134"/>
      <c r="H375" s="2134"/>
      <c r="I375" s="2134"/>
      <c r="J375" s="2134"/>
      <c r="K375" s="2655"/>
      <c r="L375" s="2121"/>
    </row>
    <row r="376" spans="1:12" ht="15.75" x14ac:dyDescent="0.25">
      <c r="A376" s="2132"/>
      <c r="B376" s="2133"/>
      <c r="C376" s="2134"/>
      <c r="D376" s="2135">
        <f t="shared" si="5"/>
        <v>0</v>
      </c>
      <c r="E376" s="2134"/>
      <c r="F376" s="2134"/>
      <c r="G376" s="2134"/>
      <c r="H376" s="2134"/>
      <c r="I376" s="2134"/>
      <c r="J376" s="2134"/>
      <c r="K376" s="2655"/>
      <c r="L376" s="2121"/>
    </row>
    <row r="377" spans="1:12" ht="15.75" x14ac:dyDescent="0.25">
      <c r="A377" s="2132"/>
      <c r="B377" s="2133"/>
      <c r="C377" s="2134"/>
      <c r="D377" s="2135">
        <f t="shared" si="5"/>
        <v>0</v>
      </c>
      <c r="E377" s="2134"/>
      <c r="F377" s="2134"/>
      <c r="G377" s="2134"/>
      <c r="H377" s="2134"/>
      <c r="I377" s="2134"/>
      <c r="J377" s="2134"/>
      <c r="K377" s="2655"/>
      <c r="L377" s="2121"/>
    </row>
    <row r="378" spans="1:12" ht="15.75" x14ac:dyDescent="0.25">
      <c r="A378" s="2132"/>
      <c r="B378" s="2133"/>
      <c r="C378" s="2134"/>
      <c r="D378" s="2135">
        <f t="shared" si="5"/>
        <v>0</v>
      </c>
      <c r="E378" s="2134"/>
      <c r="F378" s="2134"/>
      <c r="G378" s="2134"/>
      <c r="H378" s="2134"/>
      <c r="I378" s="2134"/>
      <c r="J378" s="2134"/>
      <c r="K378" s="2655"/>
      <c r="L378" s="2121"/>
    </row>
    <row r="379" spans="1:12" ht="15.75" x14ac:dyDescent="0.25">
      <c r="A379" s="2132"/>
      <c r="B379" s="2133"/>
      <c r="C379" s="2134"/>
      <c r="D379" s="2135">
        <f t="shared" si="5"/>
        <v>0</v>
      </c>
      <c r="E379" s="2134"/>
      <c r="F379" s="2134"/>
      <c r="G379" s="2134"/>
      <c r="H379" s="2134"/>
      <c r="I379" s="2134"/>
      <c r="J379" s="2134"/>
      <c r="K379" s="2655"/>
      <c r="L379" s="2121"/>
    </row>
    <row r="380" spans="1:12" ht="15.75" x14ac:dyDescent="0.25">
      <c r="A380" s="2132"/>
      <c r="B380" s="2133"/>
      <c r="C380" s="2134"/>
      <c r="D380" s="2135">
        <f t="shared" si="5"/>
        <v>0</v>
      </c>
      <c r="E380" s="2134"/>
      <c r="F380" s="2134"/>
      <c r="G380" s="2134"/>
      <c r="H380" s="2134"/>
      <c r="I380" s="2134"/>
      <c r="J380" s="2134"/>
      <c r="K380" s="2655"/>
      <c r="L380" s="2121"/>
    </row>
    <row r="381" spans="1:12" ht="15.75" x14ac:dyDescent="0.25">
      <c r="A381" s="2132"/>
      <c r="B381" s="2133"/>
      <c r="C381" s="2134"/>
      <c r="D381" s="2135">
        <f t="shared" si="5"/>
        <v>0</v>
      </c>
      <c r="E381" s="2134"/>
      <c r="F381" s="2134"/>
      <c r="G381" s="2134"/>
      <c r="H381" s="2134"/>
      <c r="I381" s="2134"/>
      <c r="J381" s="2134"/>
      <c r="K381" s="2655"/>
      <c r="L381" s="2121"/>
    </row>
    <row r="382" spans="1:12" ht="15.75" x14ac:dyDescent="0.25">
      <c r="A382" s="2132"/>
      <c r="B382" s="2133"/>
      <c r="C382" s="2134"/>
      <c r="D382" s="2135">
        <f t="shared" si="5"/>
        <v>0</v>
      </c>
      <c r="E382" s="2134"/>
      <c r="F382" s="2134"/>
      <c r="G382" s="2134"/>
      <c r="H382" s="2134"/>
      <c r="I382" s="2134"/>
      <c r="J382" s="2134"/>
      <c r="K382" s="2655"/>
      <c r="L382" s="2121"/>
    </row>
    <row r="383" spans="1:12" ht="15.75" x14ac:dyDescent="0.25">
      <c r="A383" s="2132"/>
      <c r="B383" s="2133"/>
      <c r="C383" s="2134"/>
      <c r="D383" s="2135">
        <f t="shared" si="5"/>
        <v>0</v>
      </c>
      <c r="E383" s="2134"/>
      <c r="F383" s="2134"/>
      <c r="G383" s="2134"/>
      <c r="H383" s="2134"/>
      <c r="I383" s="2134"/>
      <c r="J383" s="2134"/>
      <c r="K383" s="2655"/>
      <c r="L383" s="2121"/>
    </row>
    <row r="384" spans="1:12" ht="15.75" x14ac:dyDescent="0.25">
      <c r="A384" s="2132"/>
      <c r="B384" s="2133"/>
      <c r="C384" s="2134"/>
      <c r="D384" s="2135">
        <f t="shared" si="5"/>
        <v>0</v>
      </c>
      <c r="E384" s="2134"/>
      <c r="F384" s="2134"/>
      <c r="G384" s="2134"/>
      <c r="H384" s="2134"/>
      <c r="I384" s="2134"/>
      <c r="J384" s="2134"/>
      <c r="K384" s="2655"/>
      <c r="L384" s="2121"/>
    </row>
    <row r="385" spans="1:12" ht="15.75" x14ac:dyDescent="0.25">
      <c r="A385" s="2132"/>
      <c r="B385" s="2133"/>
      <c r="C385" s="2134"/>
      <c r="D385" s="2135">
        <f t="shared" si="5"/>
        <v>0</v>
      </c>
      <c r="E385" s="2134"/>
      <c r="F385" s="2134"/>
      <c r="G385" s="2134"/>
      <c r="H385" s="2134"/>
      <c r="I385" s="2134"/>
      <c r="J385" s="2134"/>
      <c r="K385" s="2655"/>
      <c r="L385" s="2121"/>
    </row>
    <row r="386" spans="1:12" ht="15.75" x14ac:dyDescent="0.25">
      <c r="A386" s="2132"/>
      <c r="B386" s="2133"/>
      <c r="C386" s="2134"/>
      <c r="D386" s="2135">
        <f t="shared" si="5"/>
        <v>0</v>
      </c>
      <c r="E386" s="2134"/>
      <c r="F386" s="2134"/>
      <c r="G386" s="2134"/>
      <c r="H386" s="2134"/>
      <c r="I386" s="2134"/>
      <c r="J386" s="2134"/>
      <c r="K386" s="2655"/>
      <c r="L386" s="2121"/>
    </row>
    <row r="387" spans="1:12" ht="15.75" x14ac:dyDescent="0.25">
      <c r="A387" s="2132"/>
      <c r="B387" s="2133"/>
      <c r="C387" s="2134"/>
      <c r="D387" s="2135">
        <f t="shared" si="5"/>
        <v>0</v>
      </c>
      <c r="E387" s="2134"/>
      <c r="F387" s="2134"/>
      <c r="G387" s="2134"/>
      <c r="H387" s="2134"/>
      <c r="I387" s="2134"/>
      <c r="J387" s="2134"/>
      <c r="K387" s="2655"/>
      <c r="L387" s="2121"/>
    </row>
    <row r="388" spans="1:12" ht="15.75" x14ac:dyDescent="0.25">
      <c r="A388" s="2132"/>
      <c r="B388" s="2133"/>
      <c r="C388" s="2134"/>
      <c r="D388" s="2135">
        <f t="shared" si="5"/>
        <v>0</v>
      </c>
      <c r="E388" s="2134"/>
      <c r="F388" s="2134"/>
      <c r="G388" s="2134"/>
      <c r="H388" s="2134"/>
      <c r="I388" s="2134"/>
      <c r="J388" s="2134"/>
      <c r="K388" s="2655"/>
      <c r="L388" s="2121"/>
    </row>
    <row r="389" spans="1:12" ht="15.75" x14ac:dyDescent="0.25">
      <c r="A389" s="2132"/>
      <c r="B389" s="2133"/>
      <c r="C389" s="2134"/>
      <c r="D389" s="2135">
        <f t="shared" si="5"/>
        <v>0</v>
      </c>
      <c r="E389" s="2134"/>
      <c r="F389" s="2134"/>
      <c r="G389" s="2134"/>
      <c r="H389" s="2134"/>
      <c r="I389" s="2134"/>
      <c r="J389" s="2134"/>
      <c r="K389" s="2655"/>
      <c r="L389" s="2121"/>
    </row>
    <row r="390" spans="1:12" ht="15.75" x14ac:dyDescent="0.25">
      <c r="A390" s="2132"/>
      <c r="B390" s="2133"/>
      <c r="C390" s="2134"/>
      <c r="D390" s="2135">
        <f t="shared" si="5"/>
        <v>0</v>
      </c>
      <c r="E390" s="2134"/>
      <c r="F390" s="2134"/>
      <c r="G390" s="2134"/>
      <c r="H390" s="2134"/>
      <c r="I390" s="2134"/>
      <c r="J390" s="2134"/>
      <c r="K390" s="2655"/>
      <c r="L390" s="2121"/>
    </row>
    <row r="391" spans="1:12" ht="15.75" x14ac:dyDescent="0.25">
      <c r="A391" s="2132"/>
      <c r="B391" s="2133"/>
      <c r="C391" s="2134"/>
      <c r="D391" s="2135">
        <f t="shared" si="5"/>
        <v>0</v>
      </c>
      <c r="E391" s="2134"/>
      <c r="F391" s="2134"/>
      <c r="G391" s="2134"/>
      <c r="H391" s="2134"/>
      <c r="I391" s="2134"/>
      <c r="J391" s="2134"/>
      <c r="K391" s="2655"/>
      <c r="L391" s="2121"/>
    </row>
    <row r="392" spans="1:12" ht="15.75" x14ac:dyDescent="0.25">
      <c r="A392" s="2132"/>
      <c r="B392" s="2133"/>
      <c r="C392" s="2134"/>
      <c r="D392" s="2135">
        <f t="shared" si="5"/>
        <v>0</v>
      </c>
      <c r="E392" s="2134"/>
      <c r="F392" s="2134"/>
      <c r="G392" s="2134"/>
      <c r="H392" s="2134"/>
      <c r="I392" s="2134"/>
      <c r="J392" s="2134"/>
      <c r="K392" s="2655"/>
      <c r="L392" s="2121"/>
    </row>
    <row r="393" spans="1:12" ht="15.75" x14ac:dyDescent="0.25">
      <c r="A393" s="2132"/>
      <c r="B393" s="2133"/>
      <c r="C393" s="2134"/>
      <c r="D393" s="2135">
        <f t="shared" si="5"/>
        <v>0</v>
      </c>
      <c r="E393" s="2134"/>
      <c r="F393" s="2134"/>
      <c r="G393" s="2134"/>
      <c r="H393" s="2134"/>
      <c r="I393" s="2134"/>
      <c r="J393" s="2134"/>
      <c r="K393" s="2655"/>
      <c r="L393" s="2121"/>
    </row>
    <row r="394" spans="1:12" ht="15.75" x14ac:dyDescent="0.25">
      <c r="A394" s="2132"/>
      <c r="B394" s="2133"/>
      <c r="C394" s="2134"/>
      <c r="D394" s="2135">
        <f t="shared" si="5"/>
        <v>0</v>
      </c>
      <c r="E394" s="2134"/>
      <c r="F394" s="2134"/>
      <c r="G394" s="2134"/>
      <c r="H394" s="2134"/>
      <c r="I394" s="2134"/>
      <c r="J394" s="2134"/>
      <c r="K394" s="2655"/>
      <c r="L394" s="2121"/>
    </row>
    <row r="395" spans="1:12" ht="15.75" x14ac:dyDescent="0.25">
      <c r="A395" s="2132"/>
      <c r="B395" s="2133"/>
      <c r="C395" s="2134"/>
      <c r="D395" s="2135">
        <f t="shared" si="5"/>
        <v>0</v>
      </c>
      <c r="E395" s="2134"/>
      <c r="F395" s="2134"/>
      <c r="G395" s="2134"/>
      <c r="H395" s="2134"/>
      <c r="I395" s="2134"/>
      <c r="J395" s="2134"/>
      <c r="K395" s="2655"/>
      <c r="L395" s="2121"/>
    </row>
    <row r="396" spans="1:12" ht="15.75" x14ac:dyDescent="0.25">
      <c r="A396" s="2132"/>
      <c r="B396" s="2133"/>
      <c r="C396" s="2134"/>
      <c r="D396" s="2135">
        <f t="shared" si="5"/>
        <v>0</v>
      </c>
      <c r="E396" s="2134"/>
      <c r="F396" s="2134"/>
      <c r="G396" s="2134"/>
      <c r="H396" s="2134"/>
      <c r="I396" s="2134"/>
      <c r="J396" s="2134"/>
      <c r="K396" s="2655"/>
      <c r="L396" s="2121"/>
    </row>
    <row r="397" spans="1:12" ht="15.75" x14ac:dyDescent="0.25">
      <c r="A397" s="2132"/>
      <c r="B397" s="2133"/>
      <c r="C397" s="2134"/>
      <c r="D397" s="2135">
        <f t="shared" si="5"/>
        <v>0</v>
      </c>
      <c r="E397" s="2134"/>
      <c r="F397" s="2134"/>
      <c r="G397" s="2134"/>
      <c r="H397" s="2134"/>
      <c r="I397" s="2134"/>
      <c r="J397" s="2134"/>
      <c r="K397" s="2655"/>
      <c r="L397" s="2121"/>
    </row>
    <row r="398" spans="1:12" ht="15.75" x14ac:dyDescent="0.25">
      <c r="A398" s="2132"/>
      <c r="B398" s="2133"/>
      <c r="C398" s="2134"/>
      <c r="D398" s="2135">
        <f t="shared" si="5"/>
        <v>0</v>
      </c>
      <c r="E398" s="2134"/>
      <c r="F398" s="2134"/>
      <c r="G398" s="2134"/>
      <c r="H398" s="2134"/>
      <c r="I398" s="2134"/>
      <c r="J398" s="2134"/>
      <c r="K398" s="2655"/>
      <c r="L398" s="2121"/>
    </row>
    <row r="399" spans="1:12" ht="15.75" x14ac:dyDescent="0.25">
      <c r="A399" s="2132"/>
      <c r="B399" s="2133"/>
      <c r="C399" s="2134"/>
      <c r="D399" s="2135">
        <f t="shared" ref="D399:D462" si="6">+C399*(100-E399)/100</f>
        <v>0</v>
      </c>
      <c r="E399" s="2134"/>
      <c r="F399" s="2134"/>
      <c r="G399" s="2134"/>
      <c r="H399" s="2134"/>
      <c r="I399" s="2134"/>
      <c r="J399" s="2134"/>
      <c r="K399" s="2655"/>
      <c r="L399" s="2121"/>
    </row>
    <row r="400" spans="1:12" ht="15.75" x14ac:dyDescent="0.25">
      <c r="A400" s="2132"/>
      <c r="B400" s="2133"/>
      <c r="C400" s="2134"/>
      <c r="D400" s="2135">
        <f t="shared" si="6"/>
        <v>0</v>
      </c>
      <c r="E400" s="2134"/>
      <c r="F400" s="2134"/>
      <c r="G400" s="2134"/>
      <c r="H400" s="2134"/>
      <c r="I400" s="2134"/>
      <c r="J400" s="2134"/>
      <c r="K400" s="2655"/>
      <c r="L400" s="2121"/>
    </row>
    <row r="401" spans="1:12" ht="15.75" x14ac:dyDescent="0.25">
      <c r="A401" s="2132"/>
      <c r="B401" s="2133"/>
      <c r="C401" s="2134"/>
      <c r="D401" s="2135">
        <f t="shared" si="6"/>
        <v>0</v>
      </c>
      <c r="E401" s="2134"/>
      <c r="F401" s="2134"/>
      <c r="G401" s="2134"/>
      <c r="H401" s="2134"/>
      <c r="I401" s="2134"/>
      <c r="J401" s="2134"/>
      <c r="K401" s="2655"/>
      <c r="L401" s="2121"/>
    </row>
    <row r="402" spans="1:12" ht="15.75" x14ac:dyDescent="0.25">
      <c r="A402" s="2132"/>
      <c r="B402" s="2133"/>
      <c r="C402" s="2134"/>
      <c r="D402" s="2135">
        <f t="shared" si="6"/>
        <v>0</v>
      </c>
      <c r="E402" s="2134"/>
      <c r="F402" s="2134"/>
      <c r="G402" s="2134"/>
      <c r="H402" s="2134"/>
      <c r="I402" s="2134"/>
      <c r="J402" s="2134"/>
      <c r="K402" s="2655"/>
      <c r="L402" s="2121"/>
    </row>
    <row r="403" spans="1:12" ht="15.75" x14ac:dyDescent="0.25">
      <c r="A403" s="2132"/>
      <c r="B403" s="2133"/>
      <c r="C403" s="2134"/>
      <c r="D403" s="2135">
        <f t="shared" si="6"/>
        <v>0</v>
      </c>
      <c r="E403" s="2134"/>
      <c r="F403" s="2134"/>
      <c r="G403" s="2134"/>
      <c r="H403" s="2134"/>
      <c r="I403" s="2134"/>
      <c r="J403" s="2134"/>
      <c r="K403" s="2655"/>
      <c r="L403" s="2121"/>
    </row>
    <row r="404" spans="1:12" ht="15.75" x14ac:dyDescent="0.25">
      <c r="A404" s="2132"/>
      <c r="B404" s="2133"/>
      <c r="C404" s="2134"/>
      <c r="D404" s="2135">
        <f t="shared" si="6"/>
        <v>0</v>
      </c>
      <c r="E404" s="2134"/>
      <c r="F404" s="2134"/>
      <c r="G404" s="2134"/>
      <c r="H404" s="2134"/>
      <c r="I404" s="2134"/>
      <c r="J404" s="2134"/>
      <c r="K404" s="2655"/>
      <c r="L404" s="2121"/>
    </row>
    <row r="405" spans="1:12" ht="15.75" x14ac:dyDescent="0.25">
      <c r="A405" s="2132"/>
      <c r="B405" s="2133"/>
      <c r="C405" s="2134"/>
      <c r="D405" s="2135">
        <f t="shared" si="6"/>
        <v>0</v>
      </c>
      <c r="E405" s="2134"/>
      <c r="F405" s="2134"/>
      <c r="G405" s="2134"/>
      <c r="H405" s="2134"/>
      <c r="I405" s="2134"/>
      <c r="J405" s="2134"/>
      <c r="K405" s="2655"/>
      <c r="L405" s="2121"/>
    </row>
    <row r="406" spans="1:12" ht="15.75" x14ac:dyDescent="0.25">
      <c r="A406" s="2132"/>
      <c r="B406" s="2133"/>
      <c r="C406" s="2134"/>
      <c r="D406" s="2135">
        <f t="shared" si="6"/>
        <v>0</v>
      </c>
      <c r="E406" s="2134"/>
      <c r="F406" s="2134"/>
      <c r="G406" s="2134"/>
      <c r="H406" s="2134"/>
      <c r="I406" s="2134"/>
      <c r="J406" s="2134"/>
      <c r="K406" s="2655"/>
      <c r="L406" s="2121"/>
    </row>
    <row r="407" spans="1:12" ht="15.75" x14ac:dyDescent="0.25">
      <c r="A407" s="2132"/>
      <c r="B407" s="2133"/>
      <c r="C407" s="2134"/>
      <c r="D407" s="2135">
        <f t="shared" si="6"/>
        <v>0</v>
      </c>
      <c r="E407" s="2134"/>
      <c r="F407" s="2134"/>
      <c r="G407" s="2134"/>
      <c r="H407" s="2134"/>
      <c r="I407" s="2134"/>
      <c r="J407" s="2134"/>
      <c r="K407" s="2655"/>
      <c r="L407" s="2121"/>
    </row>
    <row r="408" spans="1:12" ht="15.75" x14ac:dyDescent="0.25">
      <c r="A408" s="2132"/>
      <c r="B408" s="2133"/>
      <c r="C408" s="2134"/>
      <c r="D408" s="2135">
        <f t="shared" si="6"/>
        <v>0</v>
      </c>
      <c r="E408" s="2134"/>
      <c r="F408" s="2134"/>
      <c r="G408" s="2134"/>
      <c r="H408" s="2134"/>
      <c r="I408" s="2134"/>
      <c r="J408" s="2134"/>
      <c r="K408" s="2655"/>
      <c r="L408" s="2121"/>
    </row>
    <row r="409" spans="1:12" ht="15.75" x14ac:dyDescent="0.25">
      <c r="A409" s="2132"/>
      <c r="B409" s="2133"/>
      <c r="C409" s="2134"/>
      <c r="D409" s="2135">
        <f t="shared" si="6"/>
        <v>0</v>
      </c>
      <c r="E409" s="2134"/>
      <c r="F409" s="2134"/>
      <c r="G409" s="2134"/>
      <c r="H409" s="2134"/>
      <c r="I409" s="2134"/>
      <c r="J409" s="2134"/>
      <c r="K409" s="2655"/>
      <c r="L409" s="2121"/>
    </row>
    <row r="410" spans="1:12" ht="15.75" x14ac:dyDescent="0.25">
      <c r="A410" s="2132"/>
      <c r="B410" s="2133"/>
      <c r="C410" s="2134"/>
      <c r="D410" s="2135">
        <f t="shared" si="6"/>
        <v>0</v>
      </c>
      <c r="E410" s="2134"/>
      <c r="F410" s="2134"/>
      <c r="G410" s="2134"/>
      <c r="H410" s="2134"/>
      <c r="I410" s="2134"/>
      <c r="J410" s="2134"/>
      <c r="K410" s="2655"/>
      <c r="L410" s="2121"/>
    </row>
    <row r="411" spans="1:12" ht="15.75" x14ac:dyDescent="0.25">
      <c r="A411" s="2132"/>
      <c r="B411" s="2133"/>
      <c r="C411" s="2134"/>
      <c r="D411" s="2135">
        <f t="shared" si="6"/>
        <v>0</v>
      </c>
      <c r="E411" s="2134"/>
      <c r="F411" s="2134"/>
      <c r="G411" s="2134"/>
      <c r="H411" s="2134"/>
      <c r="I411" s="2134"/>
      <c r="J411" s="2134"/>
      <c r="K411" s="2655"/>
      <c r="L411" s="2121"/>
    </row>
    <row r="412" spans="1:12" ht="15.75" x14ac:dyDescent="0.25">
      <c r="A412" s="2132"/>
      <c r="B412" s="2133"/>
      <c r="C412" s="2134"/>
      <c r="D412" s="2135">
        <f t="shared" si="6"/>
        <v>0</v>
      </c>
      <c r="E412" s="2134"/>
      <c r="F412" s="2134"/>
      <c r="G412" s="2134"/>
      <c r="H412" s="2134"/>
      <c r="I412" s="2134"/>
      <c r="J412" s="2134"/>
      <c r="K412" s="2655"/>
      <c r="L412" s="2121"/>
    </row>
    <row r="413" spans="1:12" ht="15.75" x14ac:dyDescent="0.25">
      <c r="A413" s="2132"/>
      <c r="B413" s="2133"/>
      <c r="C413" s="2134"/>
      <c r="D413" s="2135">
        <f t="shared" si="6"/>
        <v>0</v>
      </c>
      <c r="E413" s="2134"/>
      <c r="F413" s="2134"/>
      <c r="G413" s="2134"/>
      <c r="H413" s="2134"/>
      <c r="I413" s="2134"/>
      <c r="J413" s="2134"/>
      <c r="K413" s="2655"/>
      <c r="L413" s="2121"/>
    </row>
    <row r="414" spans="1:12" ht="15.75" x14ac:dyDescent="0.25">
      <c r="A414" s="2132"/>
      <c r="B414" s="2133"/>
      <c r="C414" s="2134"/>
      <c r="D414" s="2135">
        <f t="shared" si="6"/>
        <v>0</v>
      </c>
      <c r="E414" s="2134"/>
      <c r="F414" s="2134"/>
      <c r="G414" s="2134"/>
      <c r="H414" s="2134"/>
      <c r="I414" s="2134"/>
      <c r="J414" s="2134"/>
      <c r="K414" s="2655"/>
      <c r="L414" s="2121"/>
    </row>
    <row r="415" spans="1:12" ht="15.75" x14ac:dyDescent="0.25">
      <c r="A415" s="2132"/>
      <c r="B415" s="2133"/>
      <c r="C415" s="2134"/>
      <c r="D415" s="2135">
        <f t="shared" si="6"/>
        <v>0</v>
      </c>
      <c r="E415" s="2134"/>
      <c r="F415" s="2134"/>
      <c r="G415" s="2134"/>
      <c r="H415" s="2134"/>
      <c r="I415" s="2134"/>
      <c r="J415" s="2134"/>
      <c r="K415" s="2655"/>
      <c r="L415" s="2121"/>
    </row>
    <row r="416" spans="1:12" ht="15.75" x14ac:dyDescent="0.25">
      <c r="A416" s="2132"/>
      <c r="B416" s="2133"/>
      <c r="C416" s="2134"/>
      <c r="D416" s="2135">
        <f t="shared" si="6"/>
        <v>0</v>
      </c>
      <c r="E416" s="2134"/>
      <c r="F416" s="2134"/>
      <c r="G416" s="2134"/>
      <c r="H416" s="2134"/>
      <c r="I416" s="2134"/>
      <c r="J416" s="2134"/>
      <c r="K416" s="2655"/>
      <c r="L416" s="2121"/>
    </row>
    <row r="417" spans="1:12" ht="15.75" x14ac:dyDescent="0.25">
      <c r="A417" s="2132"/>
      <c r="B417" s="2133"/>
      <c r="C417" s="2134"/>
      <c r="D417" s="2135">
        <f t="shared" si="6"/>
        <v>0</v>
      </c>
      <c r="E417" s="2134"/>
      <c r="F417" s="2134"/>
      <c r="G417" s="2134"/>
      <c r="H417" s="2134"/>
      <c r="I417" s="2134"/>
      <c r="J417" s="2134"/>
      <c r="K417" s="2655"/>
      <c r="L417" s="2121"/>
    </row>
    <row r="418" spans="1:12" ht="15.75" x14ac:dyDescent="0.25">
      <c r="A418" s="2132"/>
      <c r="B418" s="2133"/>
      <c r="C418" s="2134"/>
      <c r="D418" s="2135">
        <f t="shared" si="6"/>
        <v>0</v>
      </c>
      <c r="E418" s="2134"/>
      <c r="F418" s="2134"/>
      <c r="G418" s="2134"/>
      <c r="H418" s="2134"/>
      <c r="I418" s="2134"/>
      <c r="J418" s="2134"/>
      <c r="K418" s="2655"/>
      <c r="L418" s="2121"/>
    </row>
    <row r="419" spans="1:12" ht="15.75" x14ac:dyDescent="0.25">
      <c r="A419" s="2132"/>
      <c r="B419" s="2133"/>
      <c r="C419" s="2134"/>
      <c r="D419" s="2135">
        <f t="shared" si="6"/>
        <v>0</v>
      </c>
      <c r="E419" s="2134"/>
      <c r="F419" s="2134"/>
      <c r="G419" s="2134"/>
      <c r="H419" s="2134"/>
      <c r="I419" s="2134"/>
      <c r="J419" s="2134"/>
      <c r="K419" s="2655"/>
      <c r="L419" s="2121"/>
    </row>
    <row r="420" spans="1:12" ht="15.75" x14ac:dyDescent="0.25">
      <c r="A420" s="2132"/>
      <c r="B420" s="2133"/>
      <c r="C420" s="2134"/>
      <c r="D420" s="2135">
        <f t="shared" si="6"/>
        <v>0</v>
      </c>
      <c r="E420" s="2134"/>
      <c r="F420" s="2134"/>
      <c r="G420" s="2134"/>
      <c r="H420" s="2134"/>
      <c r="I420" s="2134"/>
      <c r="J420" s="2134"/>
      <c r="K420" s="2655"/>
      <c r="L420" s="2121"/>
    </row>
    <row r="421" spans="1:12" ht="15.75" x14ac:dyDescent="0.25">
      <c r="A421" s="2132"/>
      <c r="B421" s="2133"/>
      <c r="C421" s="2134"/>
      <c r="D421" s="2135">
        <f t="shared" si="6"/>
        <v>0</v>
      </c>
      <c r="E421" s="2134"/>
      <c r="F421" s="2134"/>
      <c r="G421" s="2134"/>
      <c r="H421" s="2134"/>
      <c r="I421" s="2134"/>
      <c r="J421" s="2134"/>
      <c r="K421" s="2655"/>
      <c r="L421" s="2121"/>
    </row>
    <row r="422" spans="1:12" ht="15.75" x14ac:dyDescent="0.25">
      <c r="A422" s="2132"/>
      <c r="B422" s="2133"/>
      <c r="C422" s="2134"/>
      <c r="D422" s="2135">
        <f t="shared" si="6"/>
        <v>0</v>
      </c>
      <c r="E422" s="2134"/>
      <c r="F422" s="2134"/>
      <c r="G422" s="2134"/>
      <c r="H422" s="2134"/>
      <c r="I422" s="2134"/>
      <c r="J422" s="2134"/>
      <c r="K422" s="2655"/>
      <c r="L422" s="2121"/>
    </row>
    <row r="423" spans="1:12" ht="15.75" x14ac:dyDescent="0.25">
      <c r="A423" s="2132"/>
      <c r="B423" s="2133"/>
      <c r="C423" s="2134"/>
      <c r="D423" s="2135">
        <f t="shared" si="6"/>
        <v>0</v>
      </c>
      <c r="E423" s="2134"/>
      <c r="F423" s="2134"/>
      <c r="G423" s="2134"/>
      <c r="H423" s="2134"/>
      <c r="I423" s="2134"/>
      <c r="J423" s="2134"/>
      <c r="K423" s="2655"/>
      <c r="L423" s="2121"/>
    </row>
    <row r="424" spans="1:12" ht="15.75" x14ac:dyDescent="0.25">
      <c r="A424" s="2132"/>
      <c r="B424" s="2133"/>
      <c r="C424" s="2134"/>
      <c r="D424" s="2135">
        <f t="shared" si="6"/>
        <v>0</v>
      </c>
      <c r="E424" s="2134"/>
      <c r="F424" s="2134"/>
      <c r="G424" s="2134"/>
      <c r="H424" s="2134"/>
      <c r="I424" s="2134"/>
      <c r="J424" s="2134"/>
      <c r="K424" s="2655"/>
      <c r="L424" s="2121"/>
    </row>
    <row r="425" spans="1:12" ht="15.75" x14ac:dyDescent="0.25">
      <c r="A425" s="2132"/>
      <c r="B425" s="2133"/>
      <c r="C425" s="2134"/>
      <c r="D425" s="2135">
        <f t="shared" si="6"/>
        <v>0</v>
      </c>
      <c r="E425" s="2134"/>
      <c r="F425" s="2134"/>
      <c r="G425" s="2134"/>
      <c r="H425" s="2134"/>
      <c r="I425" s="2134"/>
      <c r="J425" s="2134"/>
      <c r="K425" s="2655"/>
      <c r="L425" s="2121"/>
    </row>
    <row r="426" spans="1:12" ht="15.75" x14ac:dyDescent="0.25">
      <c r="A426" s="2132"/>
      <c r="B426" s="2133"/>
      <c r="C426" s="2134"/>
      <c r="D426" s="2135">
        <f t="shared" si="6"/>
        <v>0</v>
      </c>
      <c r="E426" s="2134"/>
      <c r="F426" s="2134"/>
      <c r="G426" s="2134"/>
      <c r="H426" s="2134"/>
      <c r="I426" s="2134"/>
      <c r="J426" s="2134"/>
      <c r="K426" s="2655"/>
      <c r="L426" s="2121"/>
    </row>
    <row r="427" spans="1:12" ht="15.75" x14ac:dyDescent="0.25">
      <c r="A427" s="2132"/>
      <c r="B427" s="2133"/>
      <c r="C427" s="2134"/>
      <c r="D427" s="2135">
        <f t="shared" si="6"/>
        <v>0</v>
      </c>
      <c r="E427" s="2134"/>
      <c r="F427" s="2134"/>
      <c r="G427" s="2134"/>
      <c r="H427" s="2134"/>
      <c r="I427" s="2134"/>
      <c r="J427" s="2134"/>
      <c r="K427" s="2655"/>
      <c r="L427" s="2121"/>
    </row>
    <row r="428" spans="1:12" ht="15.75" x14ac:dyDescent="0.25">
      <c r="A428" s="2132"/>
      <c r="B428" s="2133"/>
      <c r="C428" s="2134"/>
      <c r="D428" s="2135">
        <f t="shared" si="6"/>
        <v>0</v>
      </c>
      <c r="E428" s="2134"/>
      <c r="F428" s="2134"/>
      <c r="G428" s="2134"/>
      <c r="H428" s="2134"/>
      <c r="I428" s="2134"/>
      <c r="J428" s="2134"/>
      <c r="K428" s="2655"/>
      <c r="L428" s="2121"/>
    </row>
    <row r="429" spans="1:12" ht="15.75" x14ac:dyDescent="0.25">
      <c r="A429" s="2132"/>
      <c r="B429" s="2133"/>
      <c r="C429" s="2134"/>
      <c r="D429" s="2135">
        <f t="shared" si="6"/>
        <v>0</v>
      </c>
      <c r="E429" s="2134"/>
      <c r="F429" s="2134"/>
      <c r="G429" s="2134"/>
      <c r="H429" s="2134"/>
      <c r="I429" s="2134"/>
      <c r="J429" s="2134"/>
      <c r="K429" s="2655"/>
      <c r="L429" s="2121"/>
    </row>
    <row r="430" spans="1:12" ht="15.75" x14ac:dyDescent="0.25">
      <c r="A430" s="2132"/>
      <c r="B430" s="2133"/>
      <c r="C430" s="2134"/>
      <c r="D430" s="2135">
        <f t="shared" si="6"/>
        <v>0</v>
      </c>
      <c r="E430" s="2134"/>
      <c r="F430" s="2134"/>
      <c r="G430" s="2134"/>
      <c r="H430" s="2134"/>
      <c r="I430" s="2134"/>
      <c r="J430" s="2134"/>
      <c r="K430" s="2655"/>
      <c r="L430" s="2121"/>
    </row>
    <row r="431" spans="1:12" ht="15.75" x14ac:dyDescent="0.25">
      <c r="A431" s="2132"/>
      <c r="B431" s="2133"/>
      <c r="C431" s="2134"/>
      <c r="D431" s="2135">
        <f t="shared" si="6"/>
        <v>0</v>
      </c>
      <c r="E431" s="2134"/>
      <c r="F431" s="2134"/>
      <c r="G431" s="2134"/>
      <c r="H431" s="2134"/>
      <c r="I431" s="2134"/>
      <c r="J431" s="2134"/>
      <c r="K431" s="2655"/>
      <c r="L431" s="2121"/>
    </row>
    <row r="432" spans="1:12" ht="15.75" x14ac:dyDescent="0.25">
      <c r="A432" s="2132"/>
      <c r="B432" s="2133"/>
      <c r="C432" s="2134"/>
      <c r="D432" s="2135">
        <f t="shared" si="6"/>
        <v>0</v>
      </c>
      <c r="E432" s="2134"/>
      <c r="F432" s="2134"/>
      <c r="G432" s="2134"/>
      <c r="H432" s="2134"/>
      <c r="I432" s="2134"/>
      <c r="J432" s="2134"/>
      <c r="K432" s="2655"/>
      <c r="L432" s="2121"/>
    </row>
    <row r="433" spans="1:12" ht="15.75" x14ac:dyDescent="0.25">
      <c r="A433" s="2132"/>
      <c r="B433" s="2133"/>
      <c r="C433" s="2134"/>
      <c r="D433" s="2135">
        <f t="shared" si="6"/>
        <v>0</v>
      </c>
      <c r="E433" s="2134"/>
      <c r="F433" s="2134"/>
      <c r="G433" s="2134"/>
      <c r="H433" s="2134"/>
      <c r="I433" s="2134"/>
      <c r="J433" s="2134"/>
      <c r="K433" s="2655"/>
      <c r="L433" s="2121"/>
    </row>
    <row r="434" spans="1:12" ht="15.75" x14ac:dyDescent="0.25">
      <c r="A434" s="2132"/>
      <c r="B434" s="2133"/>
      <c r="C434" s="2134"/>
      <c r="D434" s="2135">
        <f t="shared" si="6"/>
        <v>0</v>
      </c>
      <c r="E434" s="2134"/>
      <c r="F434" s="2134"/>
      <c r="G434" s="2134"/>
      <c r="H434" s="2134"/>
      <c r="I434" s="2134"/>
      <c r="J434" s="2134"/>
      <c r="K434" s="2655"/>
      <c r="L434" s="2121"/>
    </row>
    <row r="435" spans="1:12" ht="15.75" x14ac:dyDescent="0.25">
      <c r="A435" s="2132"/>
      <c r="B435" s="2133"/>
      <c r="C435" s="2134"/>
      <c r="D435" s="2135">
        <f t="shared" si="6"/>
        <v>0</v>
      </c>
      <c r="E435" s="2134"/>
      <c r="F435" s="2134"/>
      <c r="G435" s="2134"/>
      <c r="H435" s="2134"/>
      <c r="I435" s="2134"/>
      <c r="J435" s="2134"/>
      <c r="K435" s="2655"/>
      <c r="L435" s="2121"/>
    </row>
    <row r="436" spans="1:12" ht="15.75" x14ac:dyDescent="0.25">
      <c r="A436" s="2132"/>
      <c r="B436" s="2133"/>
      <c r="C436" s="2134"/>
      <c r="D436" s="2135">
        <f t="shared" si="6"/>
        <v>0</v>
      </c>
      <c r="E436" s="2134"/>
      <c r="F436" s="2134"/>
      <c r="G436" s="2134"/>
      <c r="H436" s="2134"/>
      <c r="I436" s="2134"/>
      <c r="J436" s="2134"/>
      <c r="K436" s="2655"/>
      <c r="L436" s="2121"/>
    </row>
    <row r="437" spans="1:12" ht="15.75" x14ac:dyDescent="0.25">
      <c r="A437" s="2132"/>
      <c r="B437" s="2133"/>
      <c r="C437" s="2134"/>
      <c r="D437" s="2135">
        <f t="shared" si="6"/>
        <v>0</v>
      </c>
      <c r="E437" s="2134"/>
      <c r="F437" s="2134"/>
      <c r="G437" s="2134"/>
      <c r="H437" s="2134"/>
      <c r="I437" s="2134"/>
      <c r="J437" s="2134"/>
      <c r="K437" s="2655"/>
      <c r="L437" s="2121"/>
    </row>
    <row r="438" spans="1:12" ht="15.75" x14ac:dyDescent="0.25">
      <c r="A438" s="2132"/>
      <c r="B438" s="2133"/>
      <c r="C438" s="2134"/>
      <c r="D438" s="2135">
        <f t="shared" si="6"/>
        <v>0</v>
      </c>
      <c r="E438" s="2134"/>
      <c r="F438" s="2134"/>
      <c r="G438" s="2134"/>
      <c r="H438" s="2134"/>
      <c r="I438" s="2134"/>
      <c r="J438" s="2134"/>
      <c r="K438" s="2655"/>
      <c r="L438" s="2121"/>
    </row>
    <row r="439" spans="1:12" ht="15.75" x14ac:dyDescent="0.25">
      <c r="A439" s="2132"/>
      <c r="B439" s="2133"/>
      <c r="C439" s="2134"/>
      <c r="D439" s="2135">
        <f t="shared" si="6"/>
        <v>0</v>
      </c>
      <c r="E439" s="2134"/>
      <c r="F439" s="2134"/>
      <c r="G439" s="2134"/>
      <c r="H439" s="2134"/>
      <c r="I439" s="2134"/>
      <c r="J439" s="2134"/>
      <c r="K439" s="2655"/>
      <c r="L439" s="2121"/>
    </row>
    <row r="440" spans="1:12" ht="15.75" x14ac:dyDescent="0.25">
      <c r="A440" s="2132"/>
      <c r="B440" s="2133"/>
      <c r="C440" s="2134"/>
      <c r="D440" s="2135">
        <f t="shared" si="6"/>
        <v>0</v>
      </c>
      <c r="E440" s="2134"/>
      <c r="F440" s="2134"/>
      <c r="G440" s="2134"/>
      <c r="H440" s="2134"/>
      <c r="I440" s="2134"/>
      <c r="J440" s="2134"/>
      <c r="K440" s="2655"/>
      <c r="L440" s="2121"/>
    </row>
    <row r="441" spans="1:12" ht="15.75" x14ac:dyDescent="0.25">
      <c r="A441" s="2132"/>
      <c r="B441" s="2133"/>
      <c r="C441" s="2134"/>
      <c r="D441" s="2135">
        <f t="shared" si="6"/>
        <v>0</v>
      </c>
      <c r="E441" s="2134"/>
      <c r="F441" s="2134"/>
      <c r="G441" s="2134"/>
      <c r="H441" s="2134"/>
      <c r="I441" s="2134"/>
      <c r="J441" s="2134"/>
      <c r="K441" s="2655"/>
      <c r="L441" s="2121"/>
    </row>
    <row r="442" spans="1:12" ht="15.75" x14ac:dyDescent="0.25">
      <c r="A442" s="2132"/>
      <c r="B442" s="2133"/>
      <c r="C442" s="2134"/>
      <c r="D442" s="2135">
        <f t="shared" si="6"/>
        <v>0</v>
      </c>
      <c r="E442" s="2134"/>
      <c r="F442" s="2134"/>
      <c r="G442" s="2134"/>
      <c r="H442" s="2134"/>
      <c r="I442" s="2134"/>
      <c r="J442" s="2134"/>
      <c r="K442" s="2655"/>
      <c r="L442" s="2121"/>
    </row>
    <row r="443" spans="1:12" ht="15.75" x14ac:dyDescent="0.25">
      <c r="A443" s="2132"/>
      <c r="B443" s="2133"/>
      <c r="C443" s="2134"/>
      <c r="D443" s="2135">
        <f t="shared" si="6"/>
        <v>0</v>
      </c>
      <c r="E443" s="2134"/>
      <c r="F443" s="2134"/>
      <c r="G443" s="2134"/>
      <c r="H443" s="2134"/>
      <c r="I443" s="2134"/>
      <c r="J443" s="2134"/>
      <c r="K443" s="2655"/>
      <c r="L443" s="2121"/>
    </row>
    <row r="444" spans="1:12" ht="15.75" x14ac:dyDescent="0.25">
      <c r="A444" s="2132"/>
      <c r="B444" s="2133"/>
      <c r="C444" s="2134"/>
      <c r="D444" s="2135">
        <f t="shared" si="6"/>
        <v>0</v>
      </c>
      <c r="E444" s="2134"/>
      <c r="F444" s="2134"/>
      <c r="G444" s="2134"/>
      <c r="H444" s="2134"/>
      <c r="I444" s="2134"/>
      <c r="J444" s="2134"/>
      <c r="K444" s="2655"/>
      <c r="L444" s="2121"/>
    </row>
    <row r="445" spans="1:12" ht="15.75" x14ac:dyDescent="0.25">
      <c r="A445" s="2132"/>
      <c r="B445" s="2133"/>
      <c r="C445" s="2134"/>
      <c r="D445" s="2135">
        <f t="shared" si="6"/>
        <v>0</v>
      </c>
      <c r="E445" s="2134"/>
      <c r="F445" s="2134"/>
      <c r="G445" s="2134"/>
      <c r="H445" s="2134"/>
      <c r="I445" s="2134"/>
      <c r="J445" s="2134"/>
      <c r="K445" s="2655"/>
      <c r="L445" s="2121"/>
    </row>
    <row r="446" spans="1:12" ht="15.75" x14ac:dyDescent="0.25">
      <c r="A446" s="2132"/>
      <c r="B446" s="2133"/>
      <c r="C446" s="2134"/>
      <c r="D446" s="2135">
        <f t="shared" si="6"/>
        <v>0</v>
      </c>
      <c r="E446" s="2134"/>
      <c r="F446" s="2134"/>
      <c r="G446" s="2134"/>
      <c r="H446" s="2134"/>
      <c r="I446" s="2134"/>
      <c r="J446" s="2134"/>
      <c r="K446" s="2655"/>
      <c r="L446" s="2121"/>
    </row>
    <row r="447" spans="1:12" ht="15.75" x14ac:dyDescent="0.25">
      <c r="A447" s="2132"/>
      <c r="B447" s="2133"/>
      <c r="C447" s="2134"/>
      <c r="D447" s="2135">
        <f t="shared" si="6"/>
        <v>0</v>
      </c>
      <c r="E447" s="2134"/>
      <c r="F447" s="2134"/>
      <c r="G447" s="2134"/>
      <c r="H447" s="2134"/>
      <c r="I447" s="2134"/>
      <c r="J447" s="2134"/>
      <c r="K447" s="2655"/>
      <c r="L447" s="2121"/>
    </row>
    <row r="448" spans="1:12" ht="15.75" x14ac:dyDescent="0.25">
      <c r="A448" s="2132"/>
      <c r="B448" s="2133"/>
      <c r="C448" s="2134"/>
      <c r="D448" s="2135">
        <f t="shared" si="6"/>
        <v>0</v>
      </c>
      <c r="E448" s="2134"/>
      <c r="F448" s="2134"/>
      <c r="G448" s="2134"/>
      <c r="H448" s="2134"/>
      <c r="I448" s="2134"/>
      <c r="J448" s="2134"/>
      <c r="K448" s="2655"/>
      <c r="L448" s="2121"/>
    </row>
    <row r="449" spans="1:12" ht="15.75" x14ac:dyDescent="0.25">
      <c r="A449" s="2132"/>
      <c r="B449" s="2133"/>
      <c r="C449" s="2134"/>
      <c r="D449" s="2135">
        <f t="shared" si="6"/>
        <v>0</v>
      </c>
      <c r="E449" s="2134"/>
      <c r="F449" s="2134"/>
      <c r="G449" s="2134"/>
      <c r="H449" s="2134"/>
      <c r="I449" s="2134"/>
      <c r="J449" s="2134"/>
      <c r="K449" s="2655"/>
      <c r="L449" s="2121"/>
    </row>
    <row r="450" spans="1:12" ht="15.75" x14ac:dyDescent="0.25">
      <c r="A450" s="2132"/>
      <c r="B450" s="2133"/>
      <c r="C450" s="2134"/>
      <c r="D450" s="2135">
        <f t="shared" si="6"/>
        <v>0</v>
      </c>
      <c r="E450" s="2134"/>
      <c r="F450" s="2134"/>
      <c r="G450" s="2134"/>
      <c r="H450" s="2134"/>
      <c r="I450" s="2134"/>
      <c r="J450" s="2134"/>
      <c r="K450" s="2655"/>
      <c r="L450" s="2121"/>
    </row>
    <row r="451" spans="1:12" ht="15.75" x14ac:dyDescent="0.25">
      <c r="A451" s="2132"/>
      <c r="B451" s="2133"/>
      <c r="C451" s="2134"/>
      <c r="D451" s="2135">
        <f t="shared" si="6"/>
        <v>0</v>
      </c>
      <c r="E451" s="2134"/>
      <c r="F451" s="2134"/>
      <c r="G451" s="2134"/>
      <c r="H451" s="2134"/>
      <c r="I451" s="2134"/>
      <c r="J451" s="2134"/>
      <c r="K451" s="2655"/>
      <c r="L451" s="2121"/>
    </row>
    <row r="452" spans="1:12" ht="15.75" x14ac:dyDescent="0.25">
      <c r="A452" s="2132"/>
      <c r="B452" s="2133"/>
      <c r="C452" s="2134"/>
      <c r="D452" s="2135">
        <f t="shared" si="6"/>
        <v>0</v>
      </c>
      <c r="E452" s="2134"/>
      <c r="F452" s="2134"/>
      <c r="G452" s="2134"/>
      <c r="H452" s="2134"/>
      <c r="I452" s="2134"/>
      <c r="J452" s="2134"/>
      <c r="K452" s="2655"/>
      <c r="L452" s="2121"/>
    </row>
    <row r="453" spans="1:12" ht="15.75" x14ac:dyDescent="0.25">
      <c r="A453" s="2132"/>
      <c r="B453" s="2133"/>
      <c r="C453" s="2134"/>
      <c r="D453" s="2135">
        <f t="shared" si="6"/>
        <v>0</v>
      </c>
      <c r="E453" s="2134"/>
      <c r="F453" s="2134"/>
      <c r="G453" s="2134"/>
      <c r="H453" s="2134"/>
      <c r="I453" s="2134"/>
      <c r="J453" s="2134"/>
      <c r="K453" s="2655"/>
      <c r="L453" s="2121"/>
    </row>
    <row r="454" spans="1:12" ht="15.75" x14ac:dyDescent="0.25">
      <c r="A454" s="2132"/>
      <c r="B454" s="2133"/>
      <c r="C454" s="2134"/>
      <c r="D454" s="2135">
        <f t="shared" si="6"/>
        <v>0</v>
      </c>
      <c r="E454" s="2134"/>
      <c r="F454" s="2134"/>
      <c r="G454" s="2134"/>
      <c r="H454" s="2134"/>
      <c r="I454" s="2134"/>
      <c r="J454" s="2134"/>
      <c r="K454" s="2655"/>
      <c r="L454" s="2121"/>
    </row>
    <row r="455" spans="1:12" ht="15.75" x14ac:dyDescent="0.25">
      <c r="A455" s="2132"/>
      <c r="B455" s="2133"/>
      <c r="C455" s="2134"/>
      <c r="D455" s="2135">
        <f t="shared" si="6"/>
        <v>0</v>
      </c>
      <c r="E455" s="2134"/>
      <c r="F455" s="2134"/>
      <c r="G455" s="2134"/>
      <c r="H455" s="2134"/>
      <c r="I455" s="2134"/>
      <c r="J455" s="2134"/>
      <c r="K455" s="2655"/>
      <c r="L455" s="2121"/>
    </row>
    <row r="456" spans="1:12" ht="15.75" x14ac:dyDescent="0.25">
      <c r="A456" s="2132"/>
      <c r="B456" s="2133"/>
      <c r="C456" s="2134"/>
      <c r="D456" s="2135">
        <f t="shared" si="6"/>
        <v>0</v>
      </c>
      <c r="E456" s="2134"/>
      <c r="F456" s="2134"/>
      <c r="G456" s="2134"/>
      <c r="H456" s="2134"/>
      <c r="I456" s="2134"/>
      <c r="J456" s="2134"/>
      <c r="K456" s="2655"/>
      <c r="L456" s="2121"/>
    </row>
    <row r="457" spans="1:12" ht="15.75" x14ac:dyDescent="0.25">
      <c r="A457" s="2132"/>
      <c r="B457" s="2133"/>
      <c r="C457" s="2134"/>
      <c r="D457" s="2135">
        <f t="shared" si="6"/>
        <v>0</v>
      </c>
      <c r="E457" s="2134"/>
      <c r="F457" s="2134"/>
      <c r="G457" s="2134"/>
      <c r="H457" s="2134"/>
      <c r="I457" s="2134"/>
      <c r="J457" s="2134"/>
      <c r="K457" s="2655"/>
      <c r="L457" s="2121"/>
    </row>
    <row r="458" spans="1:12" ht="15.75" x14ac:dyDescent="0.25">
      <c r="A458" s="2132"/>
      <c r="B458" s="2133"/>
      <c r="C458" s="2134"/>
      <c r="D458" s="2135">
        <f t="shared" si="6"/>
        <v>0</v>
      </c>
      <c r="E458" s="2134"/>
      <c r="F458" s="2134"/>
      <c r="G458" s="2134"/>
      <c r="H458" s="2134"/>
      <c r="I458" s="2134"/>
      <c r="J458" s="2134"/>
      <c r="K458" s="2655"/>
      <c r="L458" s="2121"/>
    </row>
    <row r="459" spans="1:12" ht="15.75" x14ac:dyDescent="0.25">
      <c r="A459" s="2132"/>
      <c r="B459" s="2133"/>
      <c r="C459" s="2134"/>
      <c r="D459" s="2135">
        <f t="shared" si="6"/>
        <v>0</v>
      </c>
      <c r="E459" s="2134"/>
      <c r="F459" s="2134"/>
      <c r="G459" s="2134"/>
      <c r="H459" s="2134"/>
      <c r="I459" s="2134"/>
      <c r="J459" s="2134"/>
      <c r="K459" s="2655"/>
      <c r="L459" s="2121"/>
    </row>
    <row r="460" spans="1:12" ht="15.75" x14ac:dyDescent="0.25">
      <c r="A460" s="2132"/>
      <c r="B460" s="2133"/>
      <c r="C460" s="2134"/>
      <c r="D460" s="2135">
        <f t="shared" si="6"/>
        <v>0</v>
      </c>
      <c r="E460" s="2134"/>
      <c r="F460" s="2134"/>
      <c r="G460" s="2134"/>
      <c r="H460" s="2134"/>
      <c r="I460" s="2134"/>
      <c r="J460" s="2134"/>
      <c r="K460" s="2655"/>
      <c r="L460" s="2121"/>
    </row>
    <row r="461" spans="1:12" ht="15.75" x14ac:dyDescent="0.25">
      <c r="A461" s="2132"/>
      <c r="B461" s="2133"/>
      <c r="C461" s="2134"/>
      <c r="D461" s="2135">
        <f t="shared" si="6"/>
        <v>0</v>
      </c>
      <c r="E461" s="2134"/>
      <c r="F461" s="2134"/>
      <c r="G461" s="2134"/>
      <c r="H461" s="2134"/>
      <c r="I461" s="2134"/>
      <c r="J461" s="2134"/>
      <c r="K461" s="2655"/>
      <c r="L461" s="2121"/>
    </row>
    <row r="462" spans="1:12" ht="15.75" x14ac:dyDescent="0.25">
      <c r="A462" s="2132"/>
      <c r="B462" s="2133"/>
      <c r="C462" s="2134"/>
      <c r="D462" s="2135">
        <f t="shared" si="6"/>
        <v>0</v>
      </c>
      <c r="E462" s="2134"/>
      <c r="F462" s="2134"/>
      <c r="G462" s="2134"/>
      <c r="H462" s="2134"/>
      <c r="I462" s="2134"/>
      <c r="J462" s="2134"/>
      <c r="K462" s="2655"/>
      <c r="L462" s="2121"/>
    </row>
    <row r="463" spans="1:12" ht="15.75" x14ac:dyDescent="0.25">
      <c r="A463" s="2132"/>
      <c r="B463" s="2133"/>
      <c r="C463" s="2134"/>
      <c r="D463" s="2135">
        <f t="shared" ref="D463:D526" si="7">+C463*(100-E463)/100</f>
        <v>0</v>
      </c>
      <c r="E463" s="2134"/>
      <c r="F463" s="2134"/>
      <c r="G463" s="2134"/>
      <c r="H463" s="2134"/>
      <c r="I463" s="2134"/>
      <c r="J463" s="2134"/>
      <c r="K463" s="2655"/>
      <c r="L463" s="2121"/>
    </row>
    <row r="464" spans="1:12" ht="15.75" x14ac:dyDescent="0.25">
      <c r="A464" s="2132"/>
      <c r="B464" s="2133"/>
      <c r="C464" s="2134"/>
      <c r="D464" s="2135">
        <f t="shared" si="7"/>
        <v>0</v>
      </c>
      <c r="E464" s="2134"/>
      <c r="F464" s="2134"/>
      <c r="G464" s="2134"/>
      <c r="H464" s="2134"/>
      <c r="I464" s="2134"/>
      <c r="J464" s="2134"/>
      <c r="K464" s="2655"/>
      <c r="L464" s="2121"/>
    </row>
    <row r="465" spans="1:12" ht="15.75" x14ac:dyDescent="0.25">
      <c r="A465" s="2132"/>
      <c r="B465" s="2133"/>
      <c r="C465" s="2134"/>
      <c r="D465" s="2135">
        <f t="shared" si="7"/>
        <v>0</v>
      </c>
      <c r="E465" s="2134"/>
      <c r="F465" s="2134"/>
      <c r="G465" s="2134"/>
      <c r="H465" s="2134"/>
      <c r="I465" s="2134"/>
      <c r="J465" s="2134"/>
      <c r="K465" s="2655"/>
      <c r="L465" s="2121"/>
    </row>
    <row r="466" spans="1:12" ht="15.75" x14ac:dyDescent="0.25">
      <c r="A466" s="2132"/>
      <c r="B466" s="2133"/>
      <c r="C466" s="2134"/>
      <c r="D466" s="2135">
        <f t="shared" si="7"/>
        <v>0</v>
      </c>
      <c r="E466" s="2134"/>
      <c r="F466" s="2134"/>
      <c r="G466" s="2134"/>
      <c r="H466" s="2134"/>
      <c r="I466" s="2134"/>
      <c r="J466" s="2134"/>
      <c r="K466" s="2655"/>
      <c r="L466" s="2121"/>
    </row>
    <row r="467" spans="1:12" ht="15.75" x14ac:dyDescent="0.25">
      <c r="A467" s="2132"/>
      <c r="B467" s="2133"/>
      <c r="C467" s="2134"/>
      <c r="D467" s="2135">
        <f t="shared" si="7"/>
        <v>0</v>
      </c>
      <c r="E467" s="2134"/>
      <c r="F467" s="2134"/>
      <c r="G467" s="2134"/>
      <c r="H467" s="2134"/>
      <c r="I467" s="2134"/>
      <c r="J467" s="2134"/>
      <c r="K467" s="2655"/>
      <c r="L467" s="2121"/>
    </row>
    <row r="468" spans="1:12" ht="15.75" x14ac:dyDescent="0.25">
      <c r="A468" s="2132"/>
      <c r="B468" s="2133"/>
      <c r="C468" s="2134"/>
      <c r="D468" s="2135">
        <f t="shared" si="7"/>
        <v>0</v>
      </c>
      <c r="E468" s="2134"/>
      <c r="F468" s="2134"/>
      <c r="G468" s="2134"/>
      <c r="H468" s="2134"/>
      <c r="I468" s="2134"/>
      <c r="J468" s="2134"/>
      <c r="K468" s="2655"/>
      <c r="L468" s="2121"/>
    </row>
    <row r="469" spans="1:12" ht="15.75" x14ac:dyDescent="0.25">
      <c r="A469" s="2132"/>
      <c r="B469" s="2133"/>
      <c r="C469" s="2134"/>
      <c r="D469" s="2135">
        <f t="shared" si="7"/>
        <v>0</v>
      </c>
      <c r="E469" s="2134"/>
      <c r="F469" s="2134"/>
      <c r="G469" s="2134"/>
      <c r="H469" s="2134"/>
      <c r="I469" s="2134"/>
      <c r="J469" s="2134"/>
      <c r="K469" s="2655"/>
      <c r="L469" s="2121"/>
    </row>
    <row r="470" spans="1:12" ht="15.75" x14ac:dyDescent="0.25">
      <c r="A470" s="2132"/>
      <c r="B470" s="2133"/>
      <c r="C470" s="2134"/>
      <c r="D470" s="2135">
        <f t="shared" si="7"/>
        <v>0</v>
      </c>
      <c r="E470" s="2134"/>
      <c r="F470" s="2134"/>
      <c r="G470" s="2134"/>
      <c r="H470" s="2134"/>
      <c r="I470" s="2134"/>
      <c r="J470" s="2134"/>
      <c r="K470" s="2655"/>
      <c r="L470" s="2121"/>
    </row>
    <row r="471" spans="1:12" ht="15.75" x14ac:dyDescent="0.25">
      <c r="A471" s="2132"/>
      <c r="B471" s="2133"/>
      <c r="C471" s="2134"/>
      <c r="D471" s="2135">
        <f t="shared" si="7"/>
        <v>0</v>
      </c>
      <c r="E471" s="2134"/>
      <c r="F471" s="2134"/>
      <c r="G471" s="2134"/>
      <c r="H471" s="2134"/>
      <c r="I471" s="2134"/>
      <c r="J471" s="2134"/>
      <c r="K471" s="2655"/>
      <c r="L471" s="2121"/>
    </row>
    <row r="472" spans="1:12" ht="15.75" x14ac:dyDescent="0.25">
      <c r="A472" s="2132"/>
      <c r="B472" s="2133"/>
      <c r="C472" s="2134"/>
      <c r="D472" s="2135">
        <f t="shared" si="7"/>
        <v>0</v>
      </c>
      <c r="E472" s="2134"/>
      <c r="F472" s="2134"/>
      <c r="G472" s="2134"/>
      <c r="H472" s="2134"/>
      <c r="I472" s="2134"/>
      <c r="J472" s="2134"/>
      <c r="K472" s="2655"/>
      <c r="L472" s="2121"/>
    </row>
    <row r="473" spans="1:12" ht="15.75" x14ac:dyDescent="0.25">
      <c r="A473" s="2132"/>
      <c r="B473" s="2133"/>
      <c r="C473" s="2134"/>
      <c r="D473" s="2135">
        <f t="shared" si="7"/>
        <v>0</v>
      </c>
      <c r="E473" s="2134"/>
      <c r="F473" s="2134"/>
      <c r="G473" s="2134"/>
      <c r="H473" s="2134"/>
      <c r="I473" s="2134"/>
      <c r="J473" s="2134"/>
      <c r="K473" s="2655"/>
      <c r="L473" s="2121"/>
    </row>
    <row r="474" spans="1:12" ht="15.75" x14ac:dyDescent="0.25">
      <c r="A474" s="2132"/>
      <c r="B474" s="2133"/>
      <c r="C474" s="2134"/>
      <c r="D474" s="2135">
        <f t="shared" si="7"/>
        <v>0</v>
      </c>
      <c r="E474" s="2134"/>
      <c r="F474" s="2134"/>
      <c r="G474" s="2134"/>
      <c r="H474" s="2134"/>
      <c r="I474" s="2134"/>
      <c r="J474" s="2134"/>
      <c r="K474" s="2655"/>
      <c r="L474" s="2121"/>
    </row>
    <row r="475" spans="1:12" ht="15.75" x14ac:dyDescent="0.25">
      <c r="A475" s="2132"/>
      <c r="B475" s="2133"/>
      <c r="C475" s="2134"/>
      <c r="D475" s="2135">
        <f t="shared" si="7"/>
        <v>0</v>
      </c>
      <c r="E475" s="2134"/>
      <c r="F475" s="2134"/>
      <c r="G475" s="2134"/>
      <c r="H475" s="2134"/>
      <c r="I475" s="2134"/>
      <c r="J475" s="2134"/>
      <c r="K475" s="2655"/>
      <c r="L475" s="2121"/>
    </row>
    <row r="476" spans="1:12" ht="15.75" x14ac:dyDescent="0.25">
      <c r="A476" s="2132"/>
      <c r="B476" s="2133"/>
      <c r="C476" s="2134"/>
      <c r="D476" s="2135">
        <f t="shared" si="7"/>
        <v>0</v>
      </c>
      <c r="E476" s="2134"/>
      <c r="F476" s="2134"/>
      <c r="G476" s="2134"/>
      <c r="H476" s="2134"/>
      <c r="I476" s="2134"/>
      <c r="J476" s="2134"/>
      <c r="K476" s="2655"/>
      <c r="L476" s="2121"/>
    </row>
    <row r="477" spans="1:12" ht="15.75" x14ac:dyDescent="0.25">
      <c r="A477" s="2132"/>
      <c r="B477" s="2133"/>
      <c r="C477" s="2134"/>
      <c r="D477" s="2135">
        <f t="shared" si="7"/>
        <v>0</v>
      </c>
      <c r="E477" s="2134"/>
      <c r="F477" s="2134"/>
      <c r="G477" s="2134"/>
      <c r="H477" s="2134"/>
      <c r="I477" s="2134"/>
      <c r="J477" s="2134"/>
      <c r="K477" s="2655"/>
      <c r="L477" s="2121"/>
    </row>
    <row r="478" spans="1:12" ht="15.75" x14ac:dyDescent="0.25">
      <c r="A478" s="2132"/>
      <c r="B478" s="2133"/>
      <c r="C478" s="2134"/>
      <c r="D478" s="2135">
        <f t="shared" si="7"/>
        <v>0</v>
      </c>
      <c r="E478" s="2134"/>
      <c r="F478" s="2134"/>
      <c r="G478" s="2134"/>
      <c r="H478" s="2134"/>
      <c r="I478" s="2134"/>
      <c r="J478" s="2134"/>
      <c r="K478" s="2655"/>
      <c r="L478" s="2121"/>
    </row>
    <row r="479" spans="1:12" ht="15.75" x14ac:dyDescent="0.25">
      <c r="A479" s="2132"/>
      <c r="B479" s="2133"/>
      <c r="C479" s="2134"/>
      <c r="D479" s="2135">
        <f t="shared" si="7"/>
        <v>0</v>
      </c>
      <c r="E479" s="2134"/>
      <c r="F479" s="2134"/>
      <c r="G479" s="2134"/>
      <c r="H479" s="2134"/>
      <c r="I479" s="2134"/>
      <c r="J479" s="2134"/>
      <c r="K479" s="2655"/>
      <c r="L479" s="2121"/>
    </row>
    <row r="480" spans="1:12" ht="15.75" x14ac:dyDescent="0.25">
      <c r="A480" s="2132"/>
      <c r="B480" s="2133"/>
      <c r="C480" s="2134"/>
      <c r="D480" s="2135">
        <f t="shared" si="7"/>
        <v>0</v>
      </c>
      <c r="E480" s="2134"/>
      <c r="F480" s="2134"/>
      <c r="G480" s="2134"/>
      <c r="H480" s="2134"/>
      <c r="I480" s="2134"/>
      <c r="J480" s="2134"/>
      <c r="K480" s="2655"/>
      <c r="L480" s="2121"/>
    </row>
    <row r="481" spans="1:12" ht="15.75" x14ac:dyDescent="0.25">
      <c r="A481" s="2132"/>
      <c r="B481" s="2133"/>
      <c r="C481" s="2134"/>
      <c r="D481" s="2135">
        <f t="shared" si="7"/>
        <v>0</v>
      </c>
      <c r="E481" s="2134"/>
      <c r="F481" s="2134"/>
      <c r="G481" s="2134"/>
      <c r="H481" s="2134"/>
      <c r="I481" s="2134"/>
      <c r="J481" s="2134"/>
      <c r="K481" s="2655"/>
      <c r="L481" s="2121"/>
    </row>
    <row r="482" spans="1:12" ht="15.75" x14ac:dyDescent="0.25">
      <c r="A482" s="2132"/>
      <c r="B482" s="2133"/>
      <c r="C482" s="2134"/>
      <c r="D482" s="2135">
        <f t="shared" si="7"/>
        <v>0</v>
      </c>
      <c r="E482" s="2134"/>
      <c r="F482" s="2134"/>
      <c r="G482" s="2134"/>
      <c r="H482" s="2134"/>
      <c r="I482" s="2134"/>
      <c r="J482" s="2134"/>
      <c r="K482" s="2655"/>
      <c r="L482" s="2121"/>
    </row>
    <row r="483" spans="1:12" ht="15.75" x14ac:dyDescent="0.25">
      <c r="A483" s="2132"/>
      <c r="B483" s="2133"/>
      <c r="C483" s="2134"/>
      <c r="D483" s="2135">
        <f t="shared" si="7"/>
        <v>0</v>
      </c>
      <c r="E483" s="2134"/>
      <c r="F483" s="2134"/>
      <c r="G483" s="2134"/>
      <c r="H483" s="2134"/>
      <c r="I483" s="2134"/>
      <c r="J483" s="2134"/>
      <c r="K483" s="2655"/>
      <c r="L483" s="2121"/>
    </row>
    <row r="484" spans="1:12" ht="15.75" x14ac:dyDescent="0.25">
      <c r="A484" s="2132"/>
      <c r="B484" s="2133"/>
      <c r="C484" s="2134"/>
      <c r="D484" s="2135">
        <f t="shared" si="7"/>
        <v>0</v>
      </c>
      <c r="E484" s="2134"/>
      <c r="F484" s="2134"/>
      <c r="G484" s="2134"/>
      <c r="H484" s="2134"/>
      <c r="I484" s="2134"/>
      <c r="J484" s="2134"/>
      <c r="K484" s="2655"/>
      <c r="L484" s="2121"/>
    </row>
    <row r="485" spans="1:12" ht="15.75" x14ac:dyDescent="0.25">
      <c r="A485" s="2132"/>
      <c r="B485" s="2133"/>
      <c r="C485" s="2134"/>
      <c r="D485" s="2135">
        <f t="shared" si="7"/>
        <v>0</v>
      </c>
      <c r="E485" s="2134"/>
      <c r="F485" s="2134"/>
      <c r="G485" s="2134"/>
      <c r="H485" s="2134"/>
      <c r="I485" s="2134"/>
      <c r="J485" s="2134"/>
      <c r="K485" s="2655"/>
      <c r="L485" s="2121"/>
    </row>
    <row r="486" spans="1:12" ht="15.75" x14ac:dyDescent="0.25">
      <c r="A486" s="2132"/>
      <c r="B486" s="2133"/>
      <c r="C486" s="2134"/>
      <c r="D486" s="2135">
        <f t="shared" si="7"/>
        <v>0</v>
      </c>
      <c r="E486" s="2134"/>
      <c r="F486" s="2134"/>
      <c r="G486" s="2134"/>
      <c r="H486" s="2134"/>
      <c r="I486" s="2134"/>
      <c r="J486" s="2134"/>
      <c r="K486" s="2655"/>
      <c r="L486" s="2121"/>
    </row>
    <row r="487" spans="1:12" ht="15.75" x14ac:dyDescent="0.25">
      <c r="A487" s="2132"/>
      <c r="B487" s="2133"/>
      <c r="C487" s="2134"/>
      <c r="D487" s="2135">
        <f t="shared" si="7"/>
        <v>0</v>
      </c>
      <c r="E487" s="2134"/>
      <c r="F487" s="2134"/>
      <c r="G487" s="2134"/>
      <c r="H487" s="2134"/>
      <c r="I487" s="2134"/>
      <c r="J487" s="2134"/>
      <c r="K487" s="2655"/>
      <c r="L487" s="2121"/>
    </row>
    <row r="488" spans="1:12" ht="15.75" x14ac:dyDescent="0.25">
      <c r="A488" s="2132"/>
      <c r="B488" s="2133"/>
      <c r="C488" s="2134"/>
      <c r="D488" s="2135">
        <f t="shared" si="7"/>
        <v>0</v>
      </c>
      <c r="E488" s="2134"/>
      <c r="F488" s="2134"/>
      <c r="G488" s="2134"/>
      <c r="H488" s="2134"/>
      <c r="I488" s="2134"/>
      <c r="J488" s="2134"/>
      <c r="K488" s="2655"/>
      <c r="L488" s="2121"/>
    </row>
    <row r="489" spans="1:12" ht="15.75" x14ac:dyDescent="0.25">
      <c r="A489" s="2132"/>
      <c r="B489" s="2133"/>
      <c r="C489" s="2134"/>
      <c r="D489" s="2135">
        <f t="shared" si="7"/>
        <v>0</v>
      </c>
      <c r="E489" s="2134"/>
      <c r="F489" s="2134"/>
      <c r="G489" s="2134"/>
      <c r="H489" s="2134"/>
      <c r="I489" s="2134"/>
      <c r="J489" s="2134"/>
      <c r="K489" s="2655"/>
      <c r="L489" s="2121"/>
    </row>
    <row r="490" spans="1:12" ht="15.75" x14ac:dyDescent="0.25">
      <c r="A490" s="2132"/>
      <c r="B490" s="2133"/>
      <c r="C490" s="2134"/>
      <c r="D490" s="2135">
        <f t="shared" si="7"/>
        <v>0</v>
      </c>
      <c r="E490" s="2134"/>
      <c r="F490" s="2134"/>
      <c r="G490" s="2134"/>
      <c r="H490" s="2134"/>
      <c r="I490" s="2134"/>
      <c r="J490" s="2134"/>
      <c r="K490" s="2655"/>
      <c r="L490" s="2121"/>
    </row>
    <row r="491" spans="1:12" ht="15.75" x14ac:dyDescent="0.25">
      <c r="A491" s="2132"/>
      <c r="B491" s="2133"/>
      <c r="C491" s="2134"/>
      <c r="D491" s="2135">
        <f t="shared" si="7"/>
        <v>0</v>
      </c>
      <c r="E491" s="2134"/>
      <c r="F491" s="2134"/>
      <c r="G491" s="2134"/>
      <c r="H491" s="2134"/>
      <c r="I491" s="2134"/>
      <c r="J491" s="2134"/>
      <c r="K491" s="2655"/>
      <c r="L491" s="2121"/>
    </row>
    <row r="492" spans="1:12" ht="15.75" x14ac:dyDescent="0.25">
      <c r="A492" s="2132"/>
      <c r="B492" s="2133"/>
      <c r="C492" s="2134"/>
      <c r="D492" s="2135">
        <f t="shared" si="7"/>
        <v>0</v>
      </c>
      <c r="E492" s="2134"/>
      <c r="F492" s="2134"/>
      <c r="G492" s="2134"/>
      <c r="H492" s="2134"/>
      <c r="I492" s="2134"/>
      <c r="J492" s="2134"/>
      <c r="K492" s="2655"/>
      <c r="L492" s="2121"/>
    </row>
    <row r="493" spans="1:12" ht="15.75" x14ac:dyDescent="0.25">
      <c r="A493" s="2132"/>
      <c r="B493" s="2133"/>
      <c r="C493" s="2134"/>
      <c r="D493" s="2135">
        <f t="shared" si="7"/>
        <v>0</v>
      </c>
      <c r="E493" s="2134"/>
      <c r="F493" s="2134"/>
      <c r="G493" s="2134"/>
      <c r="H493" s="2134"/>
      <c r="I493" s="2134"/>
      <c r="J493" s="2134"/>
      <c r="K493" s="2655"/>
      <c r="L493" s="2121"/>
    </row>
    <row r="494" spans="1:12" ht="15.75" x14ac:dyDescent="0.25">
      <c r="A494" s="2132"/>
      <c r="B494" s="2133"/>
      <c r="C494" s="2134"/>
      <c r="D494" s="2135">
        <f t="shared" si="7"/>
        <v>0</v>
      </c>
      <c r="E494" s="2134"/>
      <c r="F494" s="2134"/>
      <c r="G494" s="2134"/>
      <c r="H494" s="2134"/>
      <c r="I494" s="2134"/>
      <c r="J494" s="2134"/>
      <c r="K494" s="2655"/>
      <c r="L494" s="2121"/>
    </row>
    <row r="495" spans="1:12" ht="15.75" x14ac:dyDescent="0.25">
      <c r="A495" s="2132"/>
      <c r="B495" s="2133"/>
      <c r="C495" s="2134"/>
      <c r="D495" s="2135">
        <f t="shared" si="7"/>
        <v>0</v>
      </c>
      <c r="E495" s="2134"/>
      <c r="F495" s="2134"/>
      <c r="G495" s="2134"/>
      <c r="H495" s="2134"/>
      <c r="I495" s="2134"/>
      <c r="J495" s="2134"/>
      <c r="K495" s="2655"/>
      <c r="L495" s="2121"/>
    </row>
    <row r="496" spans="1:12" ht="15.75" x14ac:dyDescent="0.25">
      <c r="A496" s="2132"/>
      <c r="B496" s="2133"/>
      <c r="C496" s="2134"/>
      <c r="D496" s="2135">
        <f t="shared" si="7"/>
        <v>0</v>
      </c>
      <c r="E496" s="2134"/>
      <c r="F496" s="2134"/>
      <c r="G496" s="2134"/>
      <c r="H496" s="2134"/>
      <c r="I496" s="2134"/>
      <c r="J496" s="2134"/>
      <c r="K496" s="2655"/>
      <c r="L496" s="2121"/>
    </row>
    <row r="497" spans="1:12" ht="15.75" x14ac:dyDescent="0.25">
      <c r="A497" s="2132"/>
      <c r="B497" s="2133"/>
      <c r="C497" s="2134"/>
      <c r="D497" s="2135">
        <f t="shared" si="7"/>
        <v>0</v>
      </c>
      <c r="E497" s="2134"/>
      <c r="F497" s="2134"/>
      <c r="G497" s="2134"/>
      <c r="H497" s="2134"/>
      <c r="I497" s="2134"/>
      <c r="J497" s="2134"/>
      <c r="K497" s="2655"/>
      <c r="L497" s="2121"/>
    </row>
    <row r="498" spans="1:12" ht="15.75" x14ac:dyDescent="0.25">
      <c r="A498" s="2132"/>
      <c r="B498" s="2133"/>
      <c r="C498" s="2134"/>
      <c r="D498" s="2135">
        <f t="shared" si="7"/>
        <v>0</v>
      </c>
      <c r="E498" s="2134"/>
      <c r="F498" s="2134"/>
      <c r="G498" s="2134"/>
      <c r="H498" s="2134"/>
      <c r="I498" s="2134"/>
      <c r="J498" s="2134"/>
      <c r="K498" s="2655"/>
      <c r="L498" s="2121"/>
    </row>
    <row r="499" spans="1:12" ht="15.75" x14ac:dyDescent="0.25">
      <c r="A499" s="2132"/>
      <c r="B499" s="2133"/>
      <c r="C499" s="2134"/>
      <c r="D499" s="2135">
        <f t="shared" si="7"/>
        <v>0</v>
      </c>
      <c r="E499" s="2134"/>
      <c r="F499" s="2134"/>
      <c r="G499" s="2134"/>
      <c r="H499" s="2134"/>
      <c r="I499" s="2134"/>
      <c r="J499" s="2134"/>
      <c r="K499" s="2655"/>
      <c r="L499" s="2121"/>
    </row>
    <row r="500" spans="1:12" ht="15.75" x14ac:dyDescent="0.25">
      <c r="A500" s="2132"/>
      <c r="B500" s="2133"/>
      <c r="C500" s="2134"/>
      <c r="D500" s="2135">
        <f t="shared" si="7"/>
        <v>0</v>
      </c>
      <c r="E500" s="2134"/>
      <c r="F500" s="2134"/>
      <c r="G500" s="2134"/>
      <c r="H500" s="2134"/>
      <c r="I500" s="2134"/>
      <c r="J500" s="2134"/>
      <c r="K500" s="2655"/>
      <c r="L500" s="2121"/>
    </row>
    <row r="501" spans="1:12" ht="15.75" x14ac:dyDescent="0.25">
      <c r="A501" s="2132"/>
      <c r="B501" s="2133"/>
      <c r="C501" s="2134"/>
      <c r="D501" s="2135">
        <f t="shared" si="7"/>
        <v>0</v>
      </c>
      <c r="E501" s="2134"/>
      <c r="F501" s="2134"/>
      <c r="G501" s="2134"/>
      <c r="H501" s="2134"/>
      <c r="I501" s="2134"/>
      <c r="J501" s="2134"/>
      <c r="K501" s="2655"/>
      <c r="L501" s="2121"/>
    </row>
    <row r="502" spans="1:12" ht="15.75" x14ac:dyDescent="0.25">
      <c r="A502" s="2132"/>
      <c r="B502" s="2133"/>
      <c r="C502" s="2134"/>
      <c r="D502" s="2135">
        <f t="shared" si="7"/>
        <v>0</v>
      </c>
      <c r="E502" s="2134"/>
      <c r="F502" s="2134"/>
      <c r="G502" s="2134"/>
      <c r="H502" s="2134"/>
      <c r="I502" s="2134"/>
      <c r="J502" s="2134"/>
      <c r="K502" s="2655"/>
      <c r="L502" s="2121"/>
    </row>
    <row r="503" spans="1:12" ht="15.75" x14ac:dyDescent="0.25">
      <c r="A503" s="2132"/>
      <c r="B503" s="2133"/>
      <c r="C503" s="2134"/>
      <c r="D503" s="2135">
        <f t="shared" si="7"/>
        <v>0</v>
      </c>
      <c r="E503" s="2134"/>
      <c r="F503" s="2134"/>
      <c r="G503" s="2134"/>
      <c r="H503" s="2134"/>
      <c r="I503" s="2134"/>
      <c r="J503" s="2134"/>
      <c r="K503" s="2655"/>
      <c r="L503" s="2121"/>
    </row>
    <row r="504" spans="1:12" ht="15.75" x14ac:dyDescent="0.25">
      <c r="A504" s="2132"/>
      <c r="B504" s="2133"/>
      <c r="C504" s="2134"/>
      <c r="D504" s="2135">
        <f t="shared" si="7"/>
        <v>0</v>
      </c>
      <c r="E504" s="2134"/>
      <c r="F504" s="2134"/>
      <c r="G504" s="2134"/>
      <c r="H504" s="2134"/>
      <c r="I504" s="2134"/>
      <c r="J504" s="2134"/>
      <c r="K504" s="2655"/>
      <c r="L504" s="2121"/>
    </row>
    <row r="505" spans="1:12" ht="15.75" x14ac:dyDescent="0.25">
      <c r="A505" s="2132"/>
      <c r="B505" s="2133"/>
      <c r="C505" s="2134"/>
      <c r="D505" s="2135">
        <f t="shared" si="7"/>
        <v>0</v>
      </c>
      <c r="E505" s="2134"/>
      <c r="F505" s="2134"/>
      <c r="G505" s="2134"/>
      <c r="H505" s="2134"/>
      <c r="I505" s="2134"/>
      <c r="J505" s="2134"/>
      <c r="K505" s="2655"/>
      <c r="L505" s="2121"/>
    </row>
    <row r="506" spans="1:12" ht="15.75" x14ac:dyDescent="0.25">
      <c r="A506" s="2132"/>
      <c r="B506" s="2133"/>
      <c r="C506" s="2134"/>
      <c r="D506" s="2135">
        <f t="shared" si="7"/>
        <v>0</v>
      </c>
      <c r="E506" s="2134"/>
      <c r="F506" s="2134"/>
      <c r="G506" s="2134"/>
      <c r="H506" s="2134"/>
      <c r="I506" s="2134"/>
      <c r="J506" s="2134"/>
      <c r="K506" s="2655"/>
      <c r="L506" s="2121"/>
    </row>
    <row r="507" spans="1:12" ht="15.75" x14ac:dyDescent="0.25">
      <c r="A507" s="2132"/>
      <c r="B507" s="2133"/>
      <c r="C507" s="2134"/>
      <c r="D507" s="2135">
        <f t="shared" si="7"/>
        <v>0</v>
      </c>
      <c r="E507" s="2134"/>
      <c r="F507" s="2134"/>
      <c r="G507" s="2134"/>
      <c r="H507" s="2134"/>
      <c r="I507" s="2134"/>
      <c r="J507" s="2134"/>
      <c r="K507" s="2655"/>
      <c r="L507" s="2121"/>
    </row>
    <row r="508" spans="1:12" ht="15.75" x14ac:dyDescent="0.25">
      <c r="A508" s="2132"/>
      <c r="B508" s="2133"/>
      <c r="C508" s="2134"/>
      <c r="D508" s="2135">
        <f t="shared" si="7"/>
        <v>0</v>
      </c>
      <c r="E508" s="2134"/>
      <c r="F508" s="2134"/>
      <c r="G508" s="2134"/>
      <c r="H508" s="2134"/>
      <c r="I508" s="2134"/>
      <c r="J508" s="2134"/>
      <c r="K508" s="2655"/>
      <c r="L508" s="2121"/>
    </row>
    <row r="509" spans="1:12" ht="15.75" x14ac:dyDescent="0.25">
      <c r="A509" s="2132"/>
      <c r="B509" s="2133"/>
      <c r="C509" s="2134"/>
      <c r="D509" s="2135">
        <f t="shared" si="7"/>
        <v>0</v>
      </c>
      <c r="E509" s="2134"/>
      <c r="F509" s="2134"/>
      <c r="G509" s="2134"/>
      <c r="H509" s="2134"/>
      <c r="I509" s="2134"/>
      <c r="J509" s="2134"/>
      <c r="K509" s="2655"/>
      <c r="L509" s="2121"/>
    </row>
    <row r="510" spans="1:12" ht="15.75" x14ac:dyDescent="0.25">
      <c r="A510" s="2132"/>
      <c r="B510" s="2133"/>
      <c r="C510" s="2134"/>
      <c r="D510" s="2135">
        <f t="shared" si="7"/>
        <v>0</v>
      </c>
      <c r="E510" s="2134"/>
      <c r="F510" s="2134"/>
      <c r="G510" s="2134"/>
      <c r="H510" s="2134"/>
      <c r="I510" s="2134"/>
      <c r="J510" s="2134"/>
      <c r="K510" s="2655"/>
      <c r="L510" s="2121"/>
    </row>
    <row r="511" spans="1:12" ht="15.75" x14ac:dyDescent="0.25">
      <c r="A511" s="2132"/>
      <c r="B511" s="2133"/>
      <c r="C511" s="2134"/>
      <c r="D511" s="2135">
        <f t="shared" si="7"/>
        <v>0</v>
      </c>
      <c r="E511" s="2134"/>
      <c r="F511" s="2134"/>
      <c r="G511" s="2134"/>
      <c r="H511" s="2134"/>
      <c r="I511" s="2134"/>
      <c r="J511" s="2134"/>
      <c r="K511" s="2655"/>
      <c r="L511" s="2121"/>
    </row>
    <row r="512" spans="1:12" ht="15.75" x14ac:dyDescent="0.25">
      <c r="A512" s="2132"/>
      <c r="B512" s="2133"/>
      <c r="C512" s="2134"/>
      <c r="D512" s="2135">
        <f t="shared" si="7"/>
        <v>0</v>
      </c>
      <c r="E512" s="2134"/>
      <c r="F512" s="2134"/>
      <c r="G512" s="2134"/>
      <c r="H512" s="2134"/>
      <c r="I512" s="2134"/>
      <c r="J512" s="2134"/>
      <c r="K512" s="2655"/>
      <c r="L512" s="2121"/>
    </row>
    <row r="513" spans="1:12" ht="15.75" x14ac:dyDescent="0.25">
      <c r="A513" s="2132"/>
      <c r="B513" s="2133"/>
      <c r="C513" s="2134"/>
      <c r="D513" s="2135">
        <f t="shared" si="7"/>
        <v>0</v>
      </c>
      <c r="E513" s="2134"/>
      <c r="F513" s="2134"/>
      <c r="G513" s="2134"/>
      <c r="H513" s="2134"/>
      <c r="I513" s="2134"/>
      <c r="J513" s="2134"/>
      <c r="K513" s="2655"/>
      <c r="L513" s="2121"/>
    </row>
    <row r="514" spans="1:12" ht="15.75" x14ac:dyDescent="0.25">
      <c r="A514" s="2132"/>
      <c r="B514" s="2133"/>
      <c r="C514" s="2134"/>
      <c r="D514" s="2135">
        <f t="shared" si="7"/>
        <v>0</v>
      </c>
      <c r="E514" s="2134"/>
      <c r="F514" s="2134"/>
      <c r="G514" s="2134"/>
      <c r="H514" s="2134"/>
      <c r="I514" s="2134"/>
      <c r="J514" s="2134"/>
      <c r="K514" s="2655"/>
      <c r="L514" s="2121"/>
    </row>
    <row r="515" spans="1:12" ht="15.75" x14ac:dyDescent="0.25">
      <c r="A515" s="2132"/>
      <c r="B515" s="2133"/>
      <c r="C515" s="2134"/>
      <c r="D515" s="2135">
        <f t="shared" si="7"/>
        <v>0</v>
      </c>
      <c r="E515" s="2134"/>
      <c r="F515" s="2134"/>
      <c r="G515" s="2134"/>
      <c r="H515" s="2134"/>
      <c r="I515" s="2134"/>
      <c r="J515" s="2134"/>
      <c r="K515" s="2655"/>
      <c r="L515" s="2121"/>
    </row>
    <row r="516" spans="1:12" ht="15.75" x14ac:dyDescent="0.25">
      <c r="A516" s="2132"/>
      <c r="B516" s="2133"/>
      <c r="C516" s="2134"/>
      <c r="D516" s="2135">
        <f t="shared" si="7"/>
        <v>0</v>
      </c>
      <c r="E516" s="2134"/>
      <c r="F516" s="2134"/>
      <c r="G516" s="2134"/>
      <c r="H516" s="2134"/>
      <c r="I516" s="2134"/>
      <c r="J516" s="2134"/>
      <c r="K516" s="2655"/>
      <c r="L516" s="2121"/>
    </row>
    <row r="517" spans="1:12" ht="15.75" x14ac:dyDescent="0.25">
      <c r="A517" s="2132"/>
      <c r="B517" s="2133"/>
      <c r="C517" s="2134"/>
      <c r="D517" s="2135">
        <f t="shared" si="7"/>
        <v>0</v>
      </c>
      <c r="E517" s="2134"/>
      <c r="F517" s="2134"/>
      <c r="G517" s="2134"/>
      <c r="H517" s="2134"/>
      <c r="I517" s="2134"/>
      <c r="J517" s="2134"/>
      <c r="K517" s="2655"/>
      <c r="L517" s="2121"/>
    </row>
    <row r="518" spans="1:12" ht="15.75" x14ac:dyDescent="0.25">
      <c r="A518" s="2132"/>
      <c r="B518" s="2133"/>
      <c r="C518" s="2134"/>
      <c r="D518" s="2135">
        <f t="shared" si="7"/>
        <v>0</v>
      </c>
      <c r="E518" s="2134"/>
      <c r="F518" s="2134"/>
      <c r="G518" s="2134"/>
      <c r="H518" s="2134"/>
      <c r="I518" s="2134"/>
      <c r="J518" s="2134"/>
      <c r="K518" s="2655"/>
      <c r="L518" s="2121"/>
    </row>
    <row r="519" spans="1:12" ht="15.75" x14ac:dyDescent="0.25">
      <c r="A519" s="2132"/>
      <c r="B519" s="2133"/>
      <c r="C519" s="2134"/>
      <c r="D519" s="2135">
        <f t="shared" si="7"/>
        <v>0</v>
      </c>
      <c r="E519" s="2134"/>
      <c r="F519" s="2134"/>
      <c r="G519" s="2134"/>
      <c r="H519" s="2134"/>
      <c r="I519" s="2134"/>
      <c r="J519" s="2134"/>
      <c r="K519" s="2655"/>
      <c r="L519" s="2121"/>
    </row>
    <row r="520" spans="1:12" ht="15.75" x14ac:dyDescent="0.25">
      <c r="A520" s="2132"/>
      <c r="B520" s="2133"/>
      <c r="C520" s="2134"/>
      <c r="D520" s="2135">
        <f t="shared" si="7"/>
        <v>0</v>
      </c>
      <c r="E520" s="2134"/>
      <c r="F520" s="2134"/>
      <c r="G520" s="2134"/>
      <c r="H520" s="2134"/>
      <c r="I520" s="2134"/>
      <c r="J520" s="2134"/>
      <c r="K520" s="2655"/>
      <c r="L520" s="2121"/>
    </row>
    <row r="521" spans="1:12" ht="15.75" x14ac:dyDescent="0.25">
      <c r="A521" s="2132"/>
      <c r="B521" s="2133"/>
      <c r="C521" s="2134"/>
      <c r="D521" s="2135">
        <f t="shared" si="7"/>
        <v>0</v>
      </c>
      <c r="E521" s="2134"/>
      <c r="F521" s="2134"/>
      <c r="G521" s="2134"/>
      <c r="H521" s="2134"/>
      <c r="I521" s="2134"/>
      <c r="J521" s="2134"/>
      <c r="K521" s="2655"/>
      <c r="L521" s="2121"/>
    </row>
    <row r="522" spans="1:12" ht="15.75" x14ac:dyDescent="0.25">
      <c r="A522" s="2132"/>
      <c r="B522" s="2133"/>
      <c r="C522" s="2134"/>
      <c r="D522" s="2135">
        <f t="shared" si="7"/>
        <v>0</v>
      </c>
      <c r="E522" s="2134"/>
      <c r="F522" s="2134"/>
      <c r="G522" s="2134"/>
      <c r="H522" s="2134"/>
      <c r="I522" s="2134"/>
      <c r="J522" s="2134"/>
      <c r="K522" s="2655"/>
      <c r="L522" s="2121"/>
    </row>
    <row r="523" spans="1:12" ht="15.75" x14ac:dyDescent="0.25">
      <c r="A523" s="2132"/>
      <c r="B523" s="2133"/>
      <c r="C523" s="2134"/>
      <c r="D523" s="2135">
        <f t="shared" si="7"/>
        <v>0</v>
      </c>
      <c r="E523" s="2134"/>
      <c r="F523" s="2134"/>
      <c r="G523" s="2134"/>
      <c r="H523" s="2134"/>
      <c r="I523" s="2134"/>
      <c r="J523" s="2134"/>
      <c r="K523" s="2655"/>
      <c r="L523" s="2121"/>
    </row>
    <row r="524" spans="1:12" ht="15.75" x14ac:dyDescent="0.25">
      <c r="A524" s="2132"/>
      <c r="B524" s="2133"/>
      <c r="C524" s="2134"/>
      <c r="D524" s="2135">
        <f t="shared" si="7"/>
        <v>0</v>
      </c>
      <c r="E524" s="2134"/>
      <c r="F524" s="2134"/>
      <c r="G524" s="2134"/>
      <c r="H524" s="2134"/>
      <c r="I524" s="2134"/>
      <c r="J524" s="2134"/>
      <c r="K524" s="2655"/>
      <c r="L524" s="2121"/>
    </row>
    <row r="525" spans="1:12" ht="15.75" x14ac:dyDescent="0.25">
      <c r="A525" s="2132"/>
      <c r="B525" s="2133"/>
      <c r="C525" s="2134"/>
      <c r="D525" s="2135">
        <f t="shared" si="7"/>
        <v>0</v>
      </c>
      <c r="E525" s="2134"/>
      <c r="F525" s="2134"/>
      <c r="G525" s="2134"/>
      <c r="H525" s="2134"/>
      <c r="I525" s="2134"/>
      <c r="J525" s="2134"/>
      <c r="K525" s="2655"/>
      <c r="L525" s="2121"/>
    </row>
    <row r="526" spans="1:12" ht="15.75" x14ac:dyDescent="0.25">
      <c r="A526" s="2132"/>
      <c r="B526" s="2133"/>
      <c r="C526" s="2134"/>
      <c r="D526" s="2135">
        <f t="shared" si="7"/>
        <v>0</v>
      </c>
      <c r="E526" s="2134"/>
      <c r="F526" s="2134"/>
      <c r="G526" s="2134"/>
      <c r="H526" s="2134"/>
      <c r="I526" s="2134"/>
      <c r="J526" s="2134"/>
      <c r="K526" s="2655"/>
      <c r="L526" s="2121"/>
    </row>
    <row r="527" spans="1:12" ht="15.75" x14ac:dyDescent="0.25">
      <c r="A527" s="2132"/>
      <c r="B527" s="2133"/>
      <c r="C527" s="2134"/>
      <c r="D527" s="2135">
        <f t="shared" ref="D527:D590" si="8">+C527*(100-E527)/100</f>
        <v>0</v>
      </c>
      <c r="E527" s="2134"/>
      <c r="F527" s="2134"/>
      <c r="G527" s="2134"/>
      <c r="H527" s="2134"/>
      <c r="I527" s="2134"/>
      <c r="J527" s="2134"/>
      <c r="K527" s="2655"/>
      <c r="L527" s="2121"/>
    </row>
    <row r="528" spans="1:12" ht="15.75" x14ac:dyDescent="0.25">
      <c r="A528" s="2132"/>
      <c r="B528" s="2133"/>
      <c r="C528" s="2134"/>
      <c r="D528" s="2135">
        <f t="shared" si="8"/>
        <v>0</v>
      </c>
      <c r="E528" s="2134"/>
      <c r="F528" s="2134"/>
      <c r="G528" s="2134"/>
      <c r="H528" s="2134"/>
      <c r="I528" s="2134"/>
      <c r="J528" s="2134"/>
      <c r="K528" s="2655"/>
      <c r="L528" s="2121"/>
    </row>
    <row r="529" spans="1:12" ht="15.75" x14ac:dyDescent="0.25">
      <c r="A529" s="2132"/>
      <c r="B529" s="2133"/>
      <c r="C529" s="2134"/>
      <c r="D529" s="2135">
        <f t="shared" si="8"/>
        <v>0</v>
      </c>
      <c r="E529" s="2134"/>
      <c r="F529" s="2134"/>
      <c r="G529" s="2134"/>
      <c r="H529" s="2134"/>
      <c r="I529" s="2134"/>
      <c r="J529" s="2134"/>
      <c r="K529" s="2655"/>
      <c r="L529" s="2121"/>
    </row>
    <row r="530" spans="1:12" ht="15.75" x14ac:dyDescent="0.25">
      <c r="A530" s="2132"/>
      <c r="B530" s="2133"/>
      <c r="C530" s="2134"/>
      <c r="D530" s="2135">
        <f t="shared" si="8"/>
        <v>0</v>
      </c>
      <c r="E530" s="2134"/>
      <c r="F530" s="2134"/>
      <c r="G530" s="2134"/>
      <c r="H530" s="2134"/>
      <c r="I530" s="2134"/>
      <c r="J530" s="2134"/>
      <c r="K530" s="2655"/>
      <c r="L530" s="2121"/>
    </row>
    <row r="531" spans="1:12" ht="15.75" x14ac:dyDescent="0.25">
      <c r="A531" s="2132"/>
      <c r="B531" s="2133"/>
      <c r="C531" s="2134"/>
      <c r="D531" s="2135">
        <f t="shared" si="8"/>
        <v>0</v>
      </c>
      <c r="E531" s="2134"/>
      <c r="F531" s="2134"/>
      <c r="G531" s="2134"/>
      <c r="H531" s="2134"/>
      <c r="I531" s="2134"/>
      <c r="J531" s="2134"/>
      <c r="K531" s="2655"/>
      <c r="L531" s="2121"/>
    </row>
    <row r="532" spans="1:12" ht="15.75" x14ac:dyDescent="0.25">
      <c r="A532" s="2132"/>
      <c r="B532" s="2133"/>
      <c r="C532" s="2134"/>
      <c r="D532" s="2135">
        <f t="shared" si="8"/>
        <v>0</v>
      </c>
      <c r="E532" s="2134"/>
      <c r="F532" s="2134"/>
      <c r="G532" s="2134"/>
      <c r="H532" s="2134"/>
      <c r="I532" s="2134"/>
      <c r="J532" s="2134"/>
      <c r="K532" s="2655"/>
      <c r="L532" s="2121"/>
    </row>
    <row r="533" spans="1:12" ht="15.75" x14ac:dyDescent="0.25">
      <c r="A533" s="2132"/>
      <c r="B533" s="2133"/>
      <c r="C533" s="2134"/>
      <c r="D533" s="2135">
        <f t="shared" si="8"/>
        <v>0</v>
      </c>
      <c r="E533" s="2134"/>
      <c r="F533" s="2134"/>
      <c r="G533" s="2134"/>
      <c r="H533" s="2134"/>
      <c r="I533" s="2134"/>
      <c r="J533" s="2134"/>
      <c r="K533" s="2655"/>
      <c r="L533" s="2121"/>
    </row>
    <row r="534" spans="1:12" ht="15.75" x14ac:dyDescent="0.25">
      <c r="A534" s="2132"/>
      <c r="B534" s="2133"/>
      <c r="C534" s="2134"/>
      <c r="D534" s="2135">
        <f t="shared" si="8"/>
        <v>0</v>
      </c>
      <c r="E534" s="2134"/>
      <c r="F534" s="2134"/>
      <c r="G534" s="2134"/>
      <c r="H534" s="2134"/>
      <c r="I534" s="2134"/>
      <c r="J534" s="2134"/>
      <c r="K534" s="2655"/>
      <c r="L534" s="2121"/>
    </row>
    <row r="535" spans="1:12" ht="15.75" x14ac:dyDescent="0.25">
      <c r="A535" s="2132"/>
      <c r="B535" s="2133"/>
      <c r="C535" s="2134"/>
      <c r="D535" s="2135">
        <f t="shared" si="8"/>
        <v>0</v>
      </c>
      <c r="E535" s="2134"/>
      <c r="F535" s="2134"/>
      <c r="G535" s="2134"/>
      <c r="H535" s="2134"/>
      <c r="I535" s="2134"/>
      <c r="J535" s="2134"/>
      <c r="K535" s="2655"/>
      <c r="L535" s="2121"/>
    </row>
    <row r="536" spans="1:12" ht="15.75" x14ac:dyDescent="0.25">
      <c r="A536" s="2132"/>
      <c r="B536" s="2133"/>
      <c r="C536" s="2134"/>
      <c r="D536" s="2135">
        <f t="shared" si="8"/>
        <v>0</v>
      </c>
      <c r="E536" s="2134"/>
      <c r="F536" s="2134"/>
      <c r="G536" s="2134"/>
      <c r="H536" s="2134"/>
      <c r="I536" s="2134"/>
      <c r="J536" s="2134"/>
      <c r="K536" s="2655"/>
      <c r="L536" s="2121"/>
    </row>
    <row r="537" spans="1:12" ht="15.75" x14ac:dyDescent="0.25">
      <c r="A537" s="2132"/>
      <c r="B537" s="2133"/>
      <c r="C537" s="2134"/>
      <c r="D537" s="2135">
        <f t="shared" si="8"/>
        <v>0</v>
      </c>
      <c r="E537" s="2134"/>
      <c r="F537" s="2134"/>
      <c r="G537" s="2134"/>
      <c r="H537" s="2134"/>
      <c r="I537" s="2134"/>
      <c r="J537" s="2134"/>
      <c r="K537" s="2655"/>
      <c r="L537" s="2121"/>
    </row>
    <row r="538" spans="1:12" ht="15.75" x14ac:dyDescent="0.25">
      <c r="A538" s="2132"/>
      <c r="B538" s="2133"/>
      <c r="C538" s="2134"/>
      <c r="D538" s="2135">
        <f t="shared" si="8"/>
        <v>0</v>
      </c>
      <c r="E538" s="2134"/>
      <c r="F538" s="2134"/>
      <c r="G538" s="2134"/>
      <c r="H538" s="2134"/>
      <c r="I538" s="2134"/>
      <c r="J538" s="2134"/>
      <c r="K538" s="2655"/>
      <c r="L538" s="2121"/>
    </row>
    <row r="539" spans="1:12" ht="15.75" x14ac:dyDescent="0.25">
      <c r="A539" s="2132"/>
      <c r="B539" s="2133"/>
      <c r="C539" s="2134"/>
      <c r="D539" s="2135">
        <f t="shared" si="8"/>
        <v>0</v>
      </c>
      <c r="E539" s="2134"/>
      <c r="F539" s="2134"/>
      <c r="G539" s="2134"/>
      <c r="H539" s="2134"/>
      <c r="I539" s="2134"/>
      <c r="J539" s="2134"/>
      <c r="K539" s="2655"/>
      <c r="L539" s="2121"/>
    </row>
    <row r="540" spans="1:12" ht="15.75" x14ac:dyDescent="0.25">
      <c r="A540" s="2132"/>
      <c r="B540" s="2133"/>
      <c r="C540" s="2134"/>
      <c r="D540" s="2135">
        <f t="shared" si="8"/>
        <v>0</v>
      </c>
      <c r="E540" s="2134"/>
      <c r="F540" s="2134"/>
      <c r="G540" s="2134"/>
      <c r="H540" s="2134"/>
      <c r="I540" s="2134"/>
      <c r="J540" s="2134"/>
      <c r="K540" s="2655"/>
      <c r="L540" s="2121"/>
    </row>
    <row r="541" spans="1:12" ht="15.75" x14ac:dyDescent="0.25">
      <c r="A541" s="2132"/>
      <c r="B541" s="2133"/>
      <c r="C541" s="2134"/>
      <c r="D541" s="2135">
        <f t="shared" si="8"/>
        <v>0</v>
      </c>
      <c r="E541" s="2134"/>
      <c r="F541" s="2134"/>
      <c r="G541" s="2134"/>
      <c r="H541" s="2134"/>
      <c r="I541" s="2134"/>
      <c r="J541" s="2134"/>
      <c r="K541" s="2655"/>
      <c r="L541" s="2121"/>
    </row>
    <row r="542" spans="1:12" ht="15.75" x14ac:dyDescent="0.25">
      <c r="A542" s="2132"/>
      <c r="B542" s="2133"/>
      <c r="C542" s="2134"/>
      <c r="D542" s="2135">
        <f t="shared" si="8"/>
        <v>0</v>
      </c>
      <c r="E542" s="2134"/>
      <c r="F542" s="2134"/>
      <c r="G542" s="2134"/>
      <c r="H542" s="2134"/>
      <c r="I542" s="2134"/>
      <c r="J542" s="2134"/>
      <c r="K542" s="2655"/>
      <c r="L542" s="2121"/>
    </row>
    <row r="543" spans="1:12" ht="15.75" x14ac:dyDescent="0.25">
      <c r="A543" s="2132"/>
      <c r="B543" s="2133"/>
      <c r="C543" s="2134"/>
      <c r="D543" s="2135">
        <f t="shared" si="8"/>
        <v>0</v>
      </c>
      <c r="E543" s="2134"/>
      <c r="F543" s="2134"/>
      <c r="G543" s="2134"/>
      <c r="H543" s="2134"/>
      <c r="I543" s="2134"/>
      <c r="J543" s="2134"/>
      <c r="K543" s="2655"/>
      <c r="L543" s="2121"/>
    </row>
    <row r="544" spans="1:12" ht="15.75" x14ac:dyDescent="0.25">
      <c r="A544" s="2132"/>
      <c r="B544" s="2133"/>
      <c r="C544" s="2134"/>
      <c r="D544" s="2135">
        <f t="shared" si="8"/>
        <v>0</v>
      </c>
      <c r="E544" s="2134"/>
      <c r="F544" s="2134"/>
      <c r="G544" s="2134"/>
      <c r="H544" s="2134"/>
      <c r="I544" s="2134"/>
      <c r="J544" s="2134"/>
      <c r="K544" s="2655"/>
      <c r="L544" s="2121"/>
    </row>
    <row r="545" spans="1:12" ht="15.75" x14ac:dyDescent="0.25">
      <c r="A545" s="2132"/>
      <c r="B545" s="2133"/>
      <c r="C545" s="2134"/>
      <c r="D545" s="2135">
        <f t="shared" si="8"/>
        <v>0</v>
      </c>
      <c r="E545" s="2134"/>
      <c r="F545" s="2134"/>
      <c r="G545" s="2134"/>
      <c r="H545" s="2134"/>
      <c r="I545" s="2134"/>
      <c r="J545" s="2134"/>
      <c r="K545" s="2655"/>
      <c r="L545" s="2121"/>
    </row>
    <row r="546" spans="1:12" ht="15.75" x14ac:dyDescent="0.25">
      <c r="A546" s="2132"/>
      <c r="B546" s="2133"/>
      <c r="C546" s="2134"/>
      <c r="D546" s="2135">
        <f t="shared" si="8"/>
        <v>0</v>
      </c>
      <c r="E546" s="2134"/>
      <c r="F546" s="2134"/>
      <c r="G546" s="2134"/>
      <c r="H546" s="2134"/>
      <c r="I546" s="2134"/>
      <c r="J546" s="2134"/>
      <c r="K546" s="2655"/>
      <c r="L546" s="2121"/>
    </row>
    <row r="547" spans="1:12" ht="15.75" x14ac:dyDescent="0.25">
      <c r="A547" s="2132"/>
      <c r="B547" s="2133"/>
      <c r="C547" s="2134"/>
      <c r="D547" s="2135">
        <f t="shared" si="8"/>
        <v>0</v>
      </c>
      <c r="E547" s="2134"/>
      <c r="F547" s="2134"/>
      <c r="G547" s="2134"/>
      <c r="H547" s="2134"/>
      <c r="I547" s="2134"/>
      <c r="J547" s="2134"/>
      <c r="K547" s="2655"/>
      <c r="L547" s="2121"/>
    </row>
    <row r="548" spans="1:12" ht="15.75" x14ac:dyDescent="0.25">
      <c r="A548" s="2132"/>
      <c r="B548" s="2133"/>
      <c r="C548" s="2134"/>
      <c r="D548" s="2135">
        <f t="shared" si="8"/>
        <v>0</v>
      </c>
      <c r="E548" s="2134"/>
      <c r="F548" s="2134"/>
      <c r="G548" s="2134"/>
      <c r="H548" s="2134"/>
      <c r="I548" s="2134"/>
      <c r="J548" s="2134"/>
      <c r="K548" s="2655"/>
      <c r="L548" s="2121"/>
    </row>
    <row r="549" spans="1:12" ht="15.75" x14ac:dyDescent="0.25">
      <c r="A549" s="2132"/>
      <c r="B549" s="2133"/>
      <c r="C549" s="2134"/>
      <c r="D549" s="2135">
        <f t="shared" si="8"/>
        <v>0</v>
      </c>
      <c r="E549" s="2134"/>
      <c r="F549" s="2134"/>
      <c r="G549" s="2134"/>
      <c r="H549" s="2134"/>
      <c r="I549" s="2134"/>
      <c r="J549" s="2134"/>
      <c r="K549" s="2655"/>
      <c r="L549" s="2121"/>
    </row>
    <row r="550" spans="1:12" ht="15.75" x14ac:dyDescent="0.25">
      <c r="A550" s="2132"/>
      <c r="B550" s="2133"/>
      <c r="C550" s="2134"/>
      <c r="D550" s="2135">
        <f t="shared" si="8"/>
        <v>0</v>
      </c>
      <c r="E550" s="2134"/>
      <c r="F550" s="2134"/>
      <c r="G550" s="2134"/>
      <c r="H550" s="2134"/>
      <c r="I550" s="2134"/>
      <c r="J550" s="2134"/>
      <c r="K550" s="2655"/>
      <c r="L550" s="2121"/>
    </row>
    <row r="551" spans="1:12" ht="15.75" x14ac:dyDescent="0.25">
      <c r="A551" s="2132"/>
      <c r="B551" s="2133"/>
      <c r="C551" s="2134"/>
      <c r="D551" s="2135">
        <f t="shared" si="8"/>
        <v>0</v>
      </c>
      <c r="E551" s="2134"/>
      <c r="F551" s="2134"/>
      <c r="G551" s="2134"/>
      <c r="H551" s="2134"/>
      <c r="I551" s="2134"/>
      <c r="J551" s="2134"/>
      <c r="K551" s="2655"/>
      <c r="L551" s="2121"/>
    </row>
    <row r="552" spans="1:12" ht="15.75" x14ac:dyDescent="0.25">
      <c r="A552" s="2132"/>
      <c r="B552" s="2133"/>
      <c r="C552" s="2134"/>
      <c r="D552" s="2135">
        <f t="shared" si="8"/>
        <v>0</v>
      </c>
      <c r="E552" s="2134"/>
      <c r="F552" s="2134"/>
      <c r="G552" s="2134"/>
      <c r="H552" s="2134"/>
      <c r="I552" s="2134"/>
      <c r="J552" s="2134"/>
      <c r="K552" s="2655"/>
      <c r="L552" s="2121"/>
    </row>
    <row r="553" spans="1:12" ht="15.75" x14ac:dyDescent="0.25">
      <c r="A553" s="2132"/>
      <c r="B553" s="2133"/>
      <c r="C553" s="2134"/>
      <c r="D553" s="2135">
        <f t="shared" si="8"/>
        <v>0</v>
      </c>
      <c r="E553" s="2134"/>
      <c r="F553" s="2134"/>
      <c r="G553" s="2134"/>
      <c r="H553" s="2134"/>
      <c r="I553" s="2134"/>
      <c r="J553" s="2134"/>
      <c r="K553" s="2655"/>
      <c r="L553" s="2121"/>
    </row>
    <row r="554" spans="1:12" ht="15.75" x14ac:dyDescent="0.25">
      <c r="A554" s="2132"/>
      <c r="B554" s="2133"/>
      <c r="C554" s="2134"/>
      <c r="D554" s="2135">
        <f t="shared" si="8"/>
        <v>0</v>
      </c>
      <c r="E554" s="2134"/>
      <c r="F554" s="2134"/>
      <c r="G554" s="2134"/>
      <c r="H554" s="2134"/>
      <c r="I554" s="2134"/>
      <c r="J554" s="2134"/>
      <c r="K554" s="2655"/>
      <c r="L554" s="2121"/>
    </row>
    <row r="555" spans="1:12" ht="15.75" x14ac:dyDescent="0.25">
      <c r="A555" s="2132"/>
      <c r="B555" s="2133"/>
      <c r="C555" s="2134"/>
      <c r="D555" s="2135">
        <f t="shared" si="8"/>
        <v>0</v>
      </c>
      <c r="E555" s="2134"/>
      <c r="F555" s="2134"/>
      <c r="G555" s="2134"/>
      <c r="H555" s="2134"/>
      <c r="I555" s="2134"/>
      <c r="J555" s="2134"/>
      <c r="K555" s="2655"/>
      <c r="L555" s="2121"/>
    </row>
    <row r="556" spans="1:12" ht="15.75" x14ac:dyDescent="0.25">
      <c r="A556" s="2132"/>
      <c r="B556" s="2133"/>
      <c r="C556" s="2134"/>
      <c r="D556" s="2135">
        <f t="shared" si="8"/>
        <v>0</v>
      </c>
      <c r="E556" s="2134"/>
      <c r="F556" s="2134"/>
      <c r="G556" s="2134"/>
      <c r="H556" s="2134"/>
      <c r="I556" s="2134"/>
      <c r="J556" s="2134"/>
      <c r="K556" s="2655"/>
      <c r="L556" s="2121"/>
    </row>
    <row r="557" spans="1:12" ht="15.75" x14ac:dyDescent="0.25">
      <c r="A557" s="2132"/>
      <c r="B557" s="2133"/>
      <c r="C557" s="2134"/>
      <c r="D557" s="2135">
        <f t="shared" si="8"/>
        <v>0</v>
      </c>
      <c r="E557" s="2134"/>
      <c r="F557" s="2134"/>
      <c r="G557" s="2134"/>
      <c r="H557" s="2134"/>
      <c r="I557" s="2134"/>
      <c r="J557" s="2134"/>
      <c r="K557" s="2655"/>
      <c r="L557" s="2121"/>
    </row>
    <row r="558" spans="1:12" ht="15.75" x14ac:dyDescent="0.25">
      <c r="A558" s="2132"/>
      <c r="B558" s="2133"/>
      <c r="C558" s="2134"/>
      <c r="D558" s="2135">
        <f t="shared" si="8"/>
        <v>0</v>
      </c>
      <c r="E558" s="2134"/>
      <c r="F558" s="2134"/>
      <c r="G558" s="2134"/>
      <c r="H558" s="2134"/>
      <c r="I558" s="2134"/>
      <c r="J558" s="2134"/>
      <c r="K558" s="2655"/>
      <c r="L558" s="2121"/>
    </row>
    <row r="559" spans="1:12" ht="15.75" x14ac:dyDescent="0.25">
      <c r="A559" s="2132"/>
      <c r="B559" s="2133"/>
      <c r="C559" s="2134"/>
      <c r="D559" s="2135">
        <f t="shared" si="8"/>
        <v>0</v>
      </c>
      <c r="E559" s="2134"/>
      <c r="F559" s="2134"/>
      <c r="G559" s="2134"/>
      <c r="H559" s="2134"/>
      <c r="I559" s="2134"/>
      <c r="J559" s="2134"/>
      <c r="K559" s="2655"/>
      <c r="L559" s="2121"/>
    </row>
    <row r="560" spans="1:12" ht="15.75" x14ac:dyDescent="0.25">
      <c r="A560" s="2132"/>
      <c r="B560" s="2133"/>
      <c r="C560" s="2134"/>
      <c r="D560" s="2135">
        <f t="shared" si="8"/>
        <v>0</v>
      </c>
      <c r="E560" s="2134"/>
      <c r="F560" s="2134"/>
      <c r="G560" s="2134"/>
      <c r="H560" s="2134"/>
      <c r="I560" s="2134"/>
      <c r="J560" s="2134"/>
      <c r="K560" s="2655"/>
      <c r="L560" s="2121"/>
    </row>
    <row r="561" spans="1:12" ht="15.75" x14ac:dyDescent="0.25">
      <c r="A561" s="2132"/>
      <c r="B561" s="2133"/>
      <c r="C561" s="2134"/>
      <c r="D561" s="2135">
        <f t="shared" si="8"/>
        <v>0</v>
      </c>
      <c r="E561" s="2134"/>
      <c r="F561" s="2134"/>
      <c r="G561" s="2134"/>
      <c r="H561" s="2134"/>
      <c r="I561" s="2134"/>
      <c r="J561" s="2134"/>
      <c r="K561" s="2655"/>
      <c r="L561" s="2121"/>
    </row>
    <row r="562" spans="1:12" ht="15.75" x14ac:dyDescent="0.25">
      <c r="A562" s="2132"/>
      <c r="B562" s="2133"/>
      <c r="C562" s="2134"/>
      <c r="D562" s="2135">
        <f t="shared" si="8"/>
        <v>0</v>
      </c>
      <c r="E562" s="2134"/>
      <c r="F562" s="2134"/>
      <c r="G562" s="2134"/>
      <c r="H562" s="2134"/>
      <c r="I562" s="2134"/>
      <c r="J562" s="2134"/>
      <c r="K562" s="2655"/>
      <c r="L562" s="2121"/>
    </row>
    <row r="563" spans="1:12" ht="15.75" x14ac:dyDescent="0.25">
      <c r="A563" s="2132"/>
      <c r="B563" s="2133"/>
      <c r="C563" s="2134"/>
      <c r="D563" s="2135">
        <f t="shared" si="8"/>
        <v>0</v>
      </c>
      <c r="E563" s="2134"/>
      <c r="F563" s="2134"/>
      <c r="G563" s="2134"/>
      <c r="H563" s="2134"/>
      <c r="I563" s="2134"/>
      <c r="J563" s="2134"/>
      <c r="K563" s="2655"/>
      <c r="L563" s="2121"/>
    </row>
    <row r="564" spans="1:12" ht="15.75" x14ac:dyDescent="0.25">
      <c r="A564" s="2132"/>
      <c r="B564" s="2133"/>
      <c r="C564" s="2134"/>
      <c r="D564" s="2135">
        <f t="shared" si="8"/>
        <v>0</v>
      </c>
      <c r="E564" s="2134"/>
      <c r="F564" s="2134"/>
      <c r="G564" s="2134"/>
      <c r="H564" s="2134"/>
      <c r="I564" s="2134"/>
      <c r="J564" s="2134"/>
      <c r="K564" s="2655"/>
      <c r="L564" s="2121"/>
    </row>
    <row r="565" spans="1:12" ht="15.75" x14ac:dyDescent="0.25">
      <c r="A565" s="2132"/>
      <c r="B565" s="2133"/>
      <c r="C565" s="2134"/>
      <c r="D565" s="2135">
        <f t="shared" si="8"/>
        <v>0</v>
      </c>
      <c r="E565" s="2134"/>
      <c r="F565" s="2134"/>
      <c r="G565" s="2134"/>
      <c r="H565" s="2134"/>
      <c r="I565" s="2134"/>
      <c r="J565" s="2134"/>
      <c r="K565" s="2655"/>
      <c r="L565" s="2121"/>
    </row>
    <row r="566" spans="1:12" ht="15.75" x14ac:dyDescent="0.25">
      <c r="A566" s="2132"/>
      <c r="B566" s="2133"/>
      <c r="C566" s="2134"/>
      <c r="D566" s="2135">
        <f t="shared" si="8"/>
        <v>0</v>
      </c>
      <c r="E566" s="2134"/>
      <c r="F566" s="2134"/>
      <c r="G566" s="2134"/>
      <c r="H566" s="2134"/>
      <c r="I566" s="2134"/>
      <c r="J566" s="2134"/>
      <c r="K566" s="2655"/>
      <c r="L566" s="2121"/>
    </row>
    <row r="567" spans="1:12" ht="15.75" x14ac:dyDescent="0.25">
      <c r="A567" s="2132"/>
      <c r="B567" s="2133"/>
      <c r="C567" s="2134"/>
      <c r="D567" s="2135">
        <f t="shared" si="8"/>
        <v>0</v>
      </c>
      <c r="E567" s="2134"/>
      <c r="F567" s="2134"/>
      <c r="G567" s="2134"/>
      <c r="H567" s="2134"/>
      <c r="I567" s="2134"/>
      <c r="J567" s="2134"/>
      <c r="K567" s="2655"/>
      <c r="L567" s="2121"/>
    </row>
    <row r="568" spans="1:12" ht="15.75" x14ac:dyDescent="0.25">
      <c r="A568" s="2132"/>
      <c r="B568" s="2133"/>
      <c r="C568" s="2134"/>
      <c r="D568" s="2135">
        <f t="shared" si="8"/>
        <v>0</v>
      </c>
      <c r="E568" s="2134"/>
      <c r="F568" s="2134"/>
      <c r="G568" s="2134"/>
      <c r="H568" s="2134"/>
      <c r="I568" s="2134"/>
      <c r="J568" s="2134"/>
      <c r="K568" s="2655"/>
      <c r="L568" s="2121"/>
    </row>
    <row r="569" spans="1:12" ht="15.75" x14ac:dyDescent="0.25">
      <c r="A569" s="2132"/>
      <c r="B569" s="2133"/>
      <c r="C569" s="2134"/>
      <c r="D569" s="2135">
        <f t="shared" si="8"/>
        <v>0</v>
      </c>
      <c r="E569" s="2134"/>
      <c r="F569" s="2134"/>
      <c r="G569" s="2134"/>
      <c r="H569" s="2134"/>
      <c r="I569" s="2134"/>
      <c r="J569" s="2134"/>
      <c r="K569" s="2655"/>
      <c r="L569" s="2121"/>
    </row>
    <row r="570" spans="1:12" ht="15.75" x14ac:dyDescent="0.25">
      <c r="A570" s="2132"/>
      <c r="B570" s="2133"/>
      <c r="C570" s="2134"/>
      <c r="D570" s="2135">
        <f t="shared" si="8"/>
        <v>0</v>
      </c>
      <c r="E570" s="2134"/>
      <c r="F570" s="2134"/>
      <c r="G570" s="2134"/>
      <c r="H570" s="2134"/>
      <c r="I570" s="2134"/>
      <c r="J570" s="2134"/>
      <c r="K570" s="2655"/>
      <c r="L570" s="2121"/>
    </row>
    <row r="571" spans="1:12" ht="15.75" x14ac:dyDescent="0.25">
      <c r="A571" s="2132"/>
      <c r="B571" s="2133"/>
      <c r="C571" s="2134"/>
      <c r="D571" s="2135">
        <f t="shared" si="8"/>
        <v>0</v>
      </c>
      <c r="E571" s="2134"/>
      <c r="F571" s="2134"/>
      <c r="G571" s="2134"/>
      <c r="H571" s="2134"/>
      <c r="I571" s="2134"/>
      <c r="J571" s="2134"/>
      <c r="K571" s="2655"/>
      <c r="L571" s="2121"/>
    </row>
    <row r="572" spans="1:12" ht="15.75" x14ac:dyDescent="0.25">
      <c r="A572" s="2132"/>
      <c r="B572" s="2133"/>
      <c r="C572" s="2134"/>
      <c r="D572" s="2135">
        <f t="shared" si="8"/>
        <v>0</v>
      </c>
      <c r="E572" s="2134"/>
      <c r="F572" s="2134"/>
      <c r="G572" s="2134"/>
      <c r="H572" s="2134"/>
      <c r="I572" s="2134"/>
      <c r="J572" s="2134"/>
      <c r="K572" s="2655"/>
      <c r="L572" s="2121"/>
    </row>
    <row r="573" spans="1:12" ht="15.75" x14ac:dyDescent="0.25">
      <c r="A573" s="2132"/>
      <c r="B573" s="2133"/>
      <c r="C573" s="2134"/>
      <c r="D573" s="2135">
        <f t="shared" si="8"/>
        <v>0</v>
      </c>
      <c r="E573" s="2134"/>
      <c r="F573" s="2134"/>
      <c r="G573" s="2134"/>
      <c r="H573" s="2134"/>
      <c r="I573" s="2134"/>
      <c r="J573" s="2134"/>
      <c r="K573" s="2655"/>
      <c r="L573" s="2121"/>
    </row>
    <row r="574" spans="1:12" ht="15.75" x14ac:dyDescent="0.25">
      <c r="A574" s="2132"/>
      <c r="B574" s="2133"/>
      <c r="C574" s="2134"/>
      <c r="D574" s="2135">
        <f t="shared" si="8"/>
        <v>0</v>
      </c>
      <c r="E574" s="2134"/>
      <c r="F574" s="2134"/>
      <c r="G574" s="2134"/>
      <c r="H574" s="2134"/>
      <c r="I574" s="2134"/>
      <c r="J574" s="2134"/>
      <c r="K574" s="2655"/>
      <c r="L574" s="2121"/>
    </row>
    <row r="575" spans="1:12" ht="15.75" x14ac:dyDescent="0.25">
      <c r="A575" s="2132"/>
      <c r="B575" s="2133"/>
      <c r="C575" s="2134"/>
      <c r="D575" s="2135">
        <f t="shared" si="8"/>
        <v>0</v>
      </c>
      <c r="E575" s="2134"/>
      <c r="F575" s="2134"/>
      <c r="G575" s="2134"/>
      <c r="H575" s="2134"/>
      <c r="I575" s="2134"/>
      <c r="J575" s="2134"/>
      <c r="K575" s="2655"/>
      <c r="L575" s="2121"/>
    </row>
    <row r="576" spans="1:12" ht="15.75" x14ac:dyDescent="0.25">
      <c r="A576" s="2132"/>
      <c r="B576" s="2133"/>
      <c r="C576" s="2134"/>
      <c r="D576" s="2135">
        <f t="shared" si="8"/>
        <v>0</v>
      </c>
      <c r="E576" s="2134"/>
      <c r="F576" s="2134"/>
      <c r="G576" s="2134"/>
      <c r="H576" s="2134"/>
      <c r="I576" s="2134"/>
      <c r="J576" s="2134"/>
      <c r="K576" s="2655"/>
      <c r="L576" s="2121"/>
    </row>
    <row r="577" spans="1:12" ht="15.75" x14ac:dyDescent="0.25">
      <c r="A577" s="2132"/>
      <c r="B577" s="2133"/>
      <c r="C577" s="2134"/>
      <c r="D577" s="2135">
        <f t="shared" si="8"/>
        <v>0</v>
      </c>
      <c r="E577" s="2134"/>
      <c r="F577" s="2134"/>
      <c r="G577" s="2134"/>
      <c r="H577" s="2134"/>
      <c r="I577" s="2134"/>
      <c r="J577" s="2134"/>
      <c r="K577" s="2655"/>
      <c r="L577" s="2121"/>
    </row>
    <row r="578" spans="1:12" ht="15.75" x14ac:dyDescent="0.25">
      <c r="A578" s="2132"/>
      <c r="B578" s="2133"/>
      <c r="C578" s="2134"/>
      <c r="D578" s="2135">
        <f t="shared" si="8"/>
        <v>0</v>
      </c>
      <c r="E578" s="2134"/>
      <c r="F578" s="2134"/>
      <c r="G578" s="2134"/>
      <c r="H578" s="2134"/>
      <c r="I578" s="2134"/>
      <c r="J578" s="2134"/>
      <c r="K578" s="2655"/>
      <c r="L578" s="2121"/>
    </row>
    <row r="579" spans="1:12" ht="15.75" x14ac:dyDescent="0.25">
      <c r="A579" s="2132"/>
      <c r="B579" s="2133"/>
      <c r="C579" s="2134"/>
      <c r="D579" s="2135">
        <f t="shared" si="8"/>
        <v>0</v>
      </c>
      <c r="E579" s="2134"/>
      <c r="F579" s="2134"/>
      <c r="G579" s="2134"/>
      <c r="H579" s="2134"/>
      <c r="I579" s="2134"/>
      <c r="J579" s="2134"/>
      <c r="K579" s="2655"/>
      <c r="L579" s="2121"/>
    </row>
    <row r="580" spans="1:12" ht="15.75" x14ac:dyDescent="0.25">
      <c r="A580" s="2132"/>
      <c r="B580" s="2133"/>
      <c r="C580" s="2134"/>
      <c r="D580" s="2135">
        <f t="shared" si="8"/>
        <v>0</v>
      </c>
      <c r="E580" s="2134"/>
      <c r="F580" s="2134"/>
      <c r="G580" s="2134"/>
      <c r="H580" s="2134"/>
      <c r="I580" s="2134"/>
      <c r="J580" s="2134"/>
      <c r="K580" s="2655"/>
      <c r="L580" s="2121"/>
    </row>
    <row r="581" spans="1:12" ht="15.75" x14ac:dyDescent="0.25">
      <c r="A581" s="2132"/>
      <c r="B581" s="2133"/>
      <c r="C581" s="2134"/>
      <c r="D581" s="2135">
        <f t="shared" si="8"/>
        <v>0</v>
      </c>
      <c r="E581" s="2134"/>
      <c r="F581" s="2134"/>
      <c r="G581" s="2134"/>
      <c r="H581" s="2134"/>
      <c r="I581" s="2134"/>
      <c r="J581" s="2134"/>
      <c r="K581" s="2655"/>
      <c r="L581" s="2121"/>
    </row>
    <row r="582" spans="1:12" ht="15.75" x14ac:dyDescent="0.25">
      <c r="A582" s="2132"/>
      <c r="B582" s="2133"/>
      <c r="C582" s="2134"/>
      <c r="D582" s="2135">
        <f t="shared" si="8"/>
        <v>0</v>
      </c>
      <c r="E582" s="2134"/>
      <c r="F582" s="2134"/>
      <c r="G582" s="2134"/>
      <c r="H582" s="2134"/>
      <c r="I582" s="2134"/>
      <c r="J582" s="2134"/>
      <c r="K582" s="2655"/>
      <c r="L582" s="2121"/>
    </row>
    <row r="583" spans="1:12" ht="15.75" x14ac:dyDescent="0.25">
      <c r="A583" s="2132"/>
      <c r="B583" s="2133"/>
      <c r="C583" s="2134"/>
      <c r="D583" s="2135">
        <f t="shared" si="8"/>
        <v>0</v>
      </c>
      <c r="E583" s="2134"/>
      <c r="F583" s="2134"/>
      <c r="G583" s="2134"/>
      <c r="H583" s="2134"/>
      <c r="I583" s="2134"/>
      <c r="J583" s="2134"/>
      <c r="K583" s="2655"/>
      <c r="L583" s="2121"/>
    </row>
    <row r="584" spans="1:12" ht="15.75" x14ac:dyDescent="0.25">
      <c r="A584" s="2132"/>
      <c r="B584" s="2133"/>
      <c r="C584" s="2134"/>
      <c r="D584" s="2135">
        <f t="shared" si="8"/>
        <v>0</v>
      </c>
      <c r="E584" s="2134"/>
      <c r="F584" s="2134"/>
      <c r="G584" s="2134"/>
      <c r="H584" s="2134"/>
      <c r="I584" s="2134"/>
      <c r="J584" s="2134"/>
      <c r="K584" s="2655"/>
      <c r="L584" s="2121"/>
    </row>
    <row r="585" spans="1:12" ht="15.75" x14ac:dyDescent="0.25">
      <c r="A585" s="2132"/>
      <c r="B585" s="2133"/>
      <c r="C585" s="2134"/>
      <c r="D585" s="2135">
        <f t="shared" si="8"/>
        <v>0</v>
      </c>
      <c r="E585" s="2134"/>
      <c r="F585" s="2134"/>
      <c r="G585" s="2134"/>
      <c r="H585" s="2134"/>
      <c r="I585" s="2134"/>
      <c r="J585" s="2134"/>
      <c r="K585" s="2655"/>
      <c r="L585" s="2121"/>
    </row>
    <row r="586" spans="1:12" ht="15.75" x14ac:dyDescent="0.25">
      <c r="A586" s="2132"/>
      <c r="B586" s="2133"/>
      <c r="C586" s="2134"/>
      <c r="D586" s="2135">
        <f t="shared" si="8"/>
        <v>0</v>
      </c>
      <c r="E586" s="2134"/>
      <c r="F586" s="2134"/>
      <c r="G586" s="2134"/>
      <c r="H586" s="2134"/>
      <c r="I586" s="2134"/>
      <c r="J586" s="2134"/>
      <c r="K586" s="2655"/>
      <c r="L586" s="2121"/>
    </row>
    <row r="587" spans="1:12" ht="15.75" x14ac:dyDescent="0.25">
      <c r="A587" s="2132"/>
      <c r="B587" s="2133"/>
      <c r="C587" s="2134"/>
      <c r="D587" s="2135">
        <f t="shared" si="8"/>
        <v>0</v>
      </c>
      <c r="E587" s="2134"/>
      <c r="F587" s="2134"/>
      <c r="G587" s="2134"/>
      <c r="H587" s="2134"/>
      <c r="I587" s="2134"/>
      <c r="J587" s="2134"/>
      <c r="K587" s="2655"/>
      <c r="L587" s="2121"/>
    </row>
    <row r="588" spans="1:12" ht="15.75" x14ac:dyDescent="0.25">
      <c r="A588" s="2132"/>
      <c r="B588" s="2133"/>
      <c r="C588" s="2134"/>
      <c r="D588" s="2135">
        <f t="shared" si="8"/>
        <v>0</v>
      </c>
      <c r="E588" s="2134"/>
      <c r="F588" s="2134"/>
      <c r="G588" s="2134"/>
      <c r="H588" s="2134"/>
      <c r="I588" s="2134"/>
      <c r="J588" s="2134"/>
      <c r="K588" s="2655"/>
      <c r="L588" s="2121"/>
    </row>
    <row r="589" spans="1:12" ht="15.75" x14ac:dyDescent="0.25">
      <c r="A589" s="2132"/>
      <c r="B589" s="2133"/>
      <c r="C589" s="2134"/>
      <c r="D589" s="2135">
        <f t="shared" si="8"/>
        <v>0</v>
      </c>
      <c r="E589" s="2134"/>
      <c r="F589" s="2134"/>
      <c r="G589" s="2134"/>
      <c r="H589" s="2134"/>
      <c r="I589" s="2134"/>
      <c r="J589" s="2134"/>
      <c r="K589" s="2655"/>
      <c r="L589" s="2121"/>
    </row>
    <row r="590" spans="1:12" ht="15.75" x14ac:dyDescent="0.25">
      <c r="A590" s="2132"/>
      <c r="B590" s="2133"/>
      <c r="C590" s="2134"/>
      <c r="D590" s="2135">
        <f t="shared" si="8"/>
        <v>0</v>
      </c>
      <c r="E590" s="2134"/>
      <c r="F590" s="2134"/>
      <c r="G590" s="2134"/>
      <c r="H590" s="2134"/>
      <c r="I590" s="2134"/>
      <c r="J590" s="2134"/>
      <c r="K590" s="2655"/>
      <c r="L590" s="2121"/>
    </row>
    <row r="591" spans="1:12" ht="15.75" x14ac:dyDescent="0.25">
      <c r="A591" s="2132"/>
      <c r="B591" s="2133"/>
      <c r="C591" s="2134"/>
      <c r="D591" s="2135">
        <f t="shared" ref="D591:D654" si="9">+C591*(100-E591)/100</f>
        <v>0</v>
      </c>
      <c r="E591" s="2134"/>
      <c r="F591" s="2134"/>
      <c r="G591" s="2134"/>
      <c r="H591" s="2134"/>
      <c r="I591" s="2134"/>
      <c r="J591" s="2134"/>
      <c r="K591" s="2655"/>
      <c r="L591" s="2121"/>
    </row>
    <row r="592" spans="1:12" ht="15.75" x14ac:dyDescent="0.25">
      <c r="A592" s="2132"/>
      <c r="B592" s="2133"/>
      <c r="C592" s="2134"/>
      <c r="D592" s="2135">
        <f t="shared" si="9"/>
        <v>0</v>
      </c>
      <c r="E592" s="2134"/>
      <c r="F592" s="2134"/>
      <c r="G592" s="2134"/>
      <c r="H592" s="2134"/>
      <c r="I592" s="2134"/>
      <c r="J592" s="2134"/>
      <c r="K592" s="2655"/>
      <c r="L592" s="2121"/>
    </row>
    <row r="593" spans="1:12" ht="15.75" x14ac:dyDescent="0.25">
      <c r="A593" s="2132"/>
      <c r="B593" s="2133"/>
      <c r="C593" s="2134"/>
      <c r="D593" s="2135">
        <f t="shared" si="9"/>
        <v>0</v>
      </c>
      <c r="E593" s="2134"/>
      <c r="F593" s="2134"/>
      <c r="G593" s="2134"/>
      <c r="H593" s="2134"/>
      <c r="I593" s="2134"/>
      <c r="J593" s="2134"/>
      <c r="K593" s="2655"/>
      <c r="L593" s="2121"/>
    </row>
    <row r="594" spans="1:12" ht="15.75" x14ac:dyDescent="0.25">
      <c r="A594" s="2132"/>
      <c r="B594" s="2133"/>
      <c r="C594" s="2134"/>
      <c r="D594" s="2135">
        <f t="shared" si="9"/>
        <v>0</v>
      </c>
      <c r="E594" s="2134"/>
      <c r="F594" s="2134"/>
      <c r="G594" s="2134"/>
      <c r="H594" s="2134"/>
      <c r="I594" s="2134"/>
      <c r="J594" s="2134"/>
      <c r="K594" s="2655"/>
      <c r="L594" s="2121"/>
    </row>
    <row r="595" spans="1:12" ht="15.75" x14ac:dyDescent="0.25">
      <c r="A595" s="2132"/>
      <c r="B595" s="2133"/>
      <c r="C595" s="2134"/>
      <c r="D595" s="2135">
        <f t="shared" si="9"/>
        <v>0</v>
      </c>
      <c r="E595" s="2134"/>
      <c r="F595" s="2134"/>
      <c r="G595" s="2134"/>
      <c r="H595" s="2134"/>
      <c r="I595" s="2134"/>
      <c r="J595" s="2134"/>
      <c r="K595" s="2655"/>
      <c r="L595" s="2121"/>
    </row>
    <row r="596" spans="1:12" ht="15.75" x14ac:dyDescent="0.25">
      <c r="A596" s="2132"/>
      <c r="B596" s="2133"/>
      <c r="C596" s="2134"/>
      <c r="D596" s="2135">
        <f t="shared" si="9"/>
        <v>0</v>
      </c>
      <c r="E596" s="2134"/>
      <c r="F596" s="2134"/>
      <c r="G596" s="2134"/>
      <c r="H596" s="2134"/>
      <c r="I596" s="2134"/>
      <c r="J596" s="2134"/>
      <c r="K596" s="2655"/>
      <c r="L596" s="2121"/>
    </row>
    <row r="597" spans="1:12" ht="15.75" x14ac:dyDescent="0.25">
      <c r="A597" s="2132"/>
      <c r="B597" s="2133"/>
      <c r="C597" s="2134"/>
      <c r="D597" s="2135">
        <f t="shared" si="9"/>
        <v>0</v>
      </c>
      <c r="E597" s="2134"/>
      <c r="F597" s="2134"/>
      <c r="G597" s="2134"/>
      <c r="H597" s="2134"/>
      <c r="I597" s="2134"/>
      <c r="J597" s="2134"/>
      <c r="K597" s="2655"/>
      <c r="L597" s="2121"/>
    </row>
    <row r="598" spans="1:12" ht="15.75" x14ac:dyDescent="0.25">
      <c r="A598" s="2132"/>
      <c r="B598" s="2133"/>
      <c r="C598" s="2134"/>
      <c r="D598" s="2135">
        <f t="shared" si="9"/>
        <v>0</v>
      </c>
      <c r="E598" s="2134"/>
      <c r="F598" s="2134"/>
      <c r="G598" s="2134"/>
      <c r="H598" s="2134"/>
      <c r="I598" s="2134"/>
      <c r="J598" s="2134"/>
      <c r="K598" s="2655"/>
      <c r="L598" s="2121"/>
    </row>
    <row r="599" spans="1:12" ht="15.75" x14ac:dyDescent="0.25">
      <c r="A599" s="2132"/>
      <c r="B599" s="2133"/>
      <c r="C599" s="2134"/>
      <c r="D599" s="2135">
        <f t="shared" si="9"/>
        <v>0</v>
      </c>
      <c r="E599" s="2134"/>
      <c r="F599" s="2134"/>
      <c r="G599" s="2134"/>
      <c r="H599" s="2134"/>
      <c r="I599" s="2134"/>
      <c r="J599" s="2134"/>
      <c r="K599" s="2655"/>
      <c r="L599" s="2121"/>
    </row>
    <row r="600" spans="1:12" ht="15.75" x14ac:dyDescent="0.25">
      <c r="A600" s="2132"/>
      <c r="B600" s="2133"/>
      <c r="C600" s="2134"/>
      <c r="D600" s="2135">
        <f t="shared" si="9"/>
        <v>0</v>
      </c>
      <c r="E600" s="2134"/>
      <c r="F600" s="2134"/>
      <c r="G600" s="2134"/>
      <c r="H600" s="2134"/>
      <c r="I600" s="2134"/>
      <c r="J600" s="2134"/>
      <c r="K600" s="2655"/>
      <c r="L600" s="2121"/>
    </row>
    <row r="601" spans="1:12" ht="15.75" x14ac:dyDescent="0.25">
      <c r="A601" s="2132"/>
      <c r="B601" s="2133"/>
      <c r="C601" s="2134"/>
      <c r="D601" s="2135">
        <f t="shared" si="9"/>
        <v>0</v>
      </c>
      <c r="E601" s="2134"/>
      <c r="F601" s="2134"/>
      <c r="G601" s="2134"/>
      <c r="H601" s="2134"/>
      <c r="I601" s="2134"/>
      <c r="J601" s="2134"/>
      <c r="K601" s="2655"/>
      <c r="L601" s="2121"/>
    </row>
    <row r="602" spans="1:12" ht="15.75" x14ac:dyDescent="0.25">
      <c r="A602" s="2132"/>
      <c r="B602" s="2133"/>
      <c r="C602" s="2134"/>
      <c r="D602" s="2135">
        <f t="shared" si="9"/>
        <v>0</v>
      </c>
      <c r="E602" s="2134"/>
      <c r="F602" s="2134"/>
      <c r="G602" s="2134"/>
      <c r="H602" s="2134"/>
      <c r="I602" s="2134"/>
      <c r="J602" s="2134"/>
      <c r="K602" s="2655"/>
      <c r="L602" s="2121"/>
    </row>
    <row r="603" spans="1:12" ht="15.75" x14ac:dyDescent="0.25">
      <c r="A603" s="2132"/>
      <c r="B603" s="2133"/>
      <c r="C603" s="2134"/>
      <c r="D603" s="2135">
        <f t="shared" si="9"/>
        <v>0</v>
      </c>
      <c r="E603" s="2134"/>
      <c r="F603" s="2134"/>
      <c r="G603" s="2134"/>
      <c r="H603" s="2134"/>
      <c r="I603" s="2134"/>
      <c r="J603" s="2134"/>
      <c r="K603" s="2655"/>
      <c r="L603" s="2121"/>
    </row>
    <row r="604" spans="1:12" ht="15.75" x14ac:dyDescent="0.25">
      <c r="A604" s="2132"/>
      <c r="B604" s="2133"/>
      <c r="C604" s="2134"/>
      <c r="D604" s="2135">
        <f t="shared" si="9"/>
        <v>0</v>
      </c>
      <c r="E604" s="2134"/>
      <c r="F604" s="2134"/>
      <c r="G604" s="2134"/>
      <c r="H604" s="2134"/>
      <c r="I604" s="2134"/>
      <c r="J604" s="2134"/>
      <c r="K604" s="2655"/>
      <c r="L604" s="2121"/>
    </row>
    <row r="605" spans="1:12" ht="15.75" x14ac:dyDescent="0.25">
      <c r="A605" s="2132"/>
      <c r="B605" s="2133"/>
      <c r="C605" s="2134"/>
      <c r="D605" s="2135">
        <f t="shared" si="9"/>
        <v>0</v>
      </c>
      <c r="E605" s="2134"/>
      <c r="F605" s="2134"/>
      <c r="G605" s="2134"/>
      <c r="H605" s="2134"/>
      <c r="I605" s="2134"/>
      <c r="J605" s="2134"/>
      <c r="K605" s="2655"/>
      <c r="L605" s="2121"/>
    </row>
    <row r="606" spans="1:12" ht="15.75" x14ac:dyDescent="0.25">
      <c r="A606" s="2132"/>
      <c r="B606" s="2133"/>
      <c r="C606" s="2134"/>
      <c r="D606" s="2135">
        <f t="shared" si="9"/>
        <v>0</v>
      </c>
      <c r="E606" s="2134"/>
      <c r="F606" s="2134"/>
      <c r="G606" s="2134"/>
      <c r="H606" s="2134"/>
      <c r="I606" s="2134"/>
      <c r="J606" s="2134"/>
      <c r="K606" s="2655"/>
      <c r="L606" s="2121"/>
    </row>
    <row r="607" spans="1:12" ht="15.75" x14ac:dyDescent="0.25">
      <c r="A607" s="2132"/>
      <c r="B607" s="2133"/>
      <c r="C607" s="2134"/>
      <c r="D607" s="2135">
        <f t="shared" si="9"/>
        <v>0</v>
      </c>
      <c r="E607" s="2134"/>
      <c r="F607" s="2134"/>
      <c r="G607" s="2134"/>
      <c r="H607" s="2134"/>
      <c r="I607" s="2134"/>
      <c r="J607" s="2134"/>
      <c r="K607" s="2655"/>
      <c r="L607" s="2121"/>
    </row>
    <row r="608" spans="1:12" ht="15.75" x14ac:dyDescent="0.25">
      <c r="A608" s="2132"/>
      <c r="B608" s="2133"/>
      <c r="C608" s="2134"/>
      <c r="D608" s="2135">
        <f t="shared" si="9"/>
        <v>0</v>
      </c>
      <c r="E608" s="2134"/>
      <c r="F608" s="2134"/>
      <c r="G608" s="2134"/>
      <c r="H608" s="2134"/>
      <c r="I608" s="2134"/>
      <c r="J608" s="2134"/>
      <c r="K608" s="2655"/>
      <c r="L608" s="2121"/>
    </row>
    <row r="609" spans="1:12" ht="15.75" x14ac:dyDescent="0.25">
      <c r="A609" s="2132"/>
      <c r="B609" s="2133"/>
      <c r="C609" s="2134"/>
      <c r="D609" s="2135">
        <f t="shared" si="9"/>
        <v>0</v>
      </c>
      <c r="E609" s="2134"/>
      <c r="F609" s="2134"/>
      <c r="G609" s="2134"/>
      <c r="H609" s="2134"/>
      <c r="I609" s="2134"/>
      <c r="J609" s="2134"/>
      <c r="K609" s="2655"/>
      <c r="L609" s="2121"/>
    </row>
    <row r="610" spans="1:12" ht="15.75" x14ac:dyDescent="0.25">
      <c r="A610" s="2132"/>
      <c r="B610" s="2133"/>
      <c r="C610" s="2134"/>
      <c r="D610" s="2135">
        <f t="shared" si="9"/>
        <v>0</v>
      </c>
      <c r="E610" s="2134"/>
      <c r="F610" s="2134"/>
      <c r="G610" s="2134"/>
      <c r="H610" s="2134"/>
      <c r="I610" s="2134"/>
      <c r="J610" s="2134"/>
      <c r="K610" s="2655"/>
      <c r="L610" s="2121"/>
    </row>
    <row r="611" spans="1:12" ht="15.75" x14ac:dyDescent="0.25">
      <c r="A611" s="2132"/>
      <c r="B611" s="2133"/>
      <c r="C611" s="2134"/>
      <c r="D611" s="2135">
        <f t="shared" si="9"/>
        <v>0</v>
      </c>
      <c r="E611" s="2134"/>
      <c r="F611" s="2134"/>
      <c r="G611" s="2134"/>
      <c r="H611" s="2134"/>
      <c r="I611" s="2134"/>
      <c r="J611" s="2134"/>
      <c r="K611" s="2655"/>
      <c r="L611" s="2121"/>
    </row>
    <row r="612" spans="1:12" ht="15.75" x14ac:dyDescent="0.25">
      <c r="A612" s="2132"/>
      <c r="B612" s="2133"/>
      <c r="C612" s="2134"/>
      <c r="D612" s="2135">
        <f t="shared" si="9"/>
        <v>0</v>
      </c>
      <c r="E612" s="2134"/>
      <c r="F612" s="2134"/>
      <c r="G612" s="2134"/>
      <c r="H612" s="2134"/>
      <c r="I612" s="2134"/>
      <c r="J612" s="2134"/>
      <c r="K612" s="2655"/>
      <c r="L612" s="2121"/>
    </row>
    <row r="613" spans="1:12" ht="15.75" x14ac:dyDescent="0.25">
      <c r="A613" s="2132"/>
      <c r="B613" s="2133"/>
      <c r="C613" s="2134"/>
      <c r="D613" s="2135">
        <f t="shared" si="9"/>
        <v>0</v>
      </c>
      <c r="E613" s="2134"/>
      <c r="F613" s="2134"/>
      <c r="G613" s="2134"/>
      <c r="H613" s="2134"/>
      <c r="I613" s="2134"/>
      <c r="J613" s="2134"/>
      <c r="K613" s="2655"/>
      <c r="L613" s="2121"/>
    </row>
    <row r="614" spans="1:12" ht="15.75" x14ac:dyDescent="0.25">
      <c r="A614" s="2132"/>
      <c r="B614" s="2133"/>
      <c r="C614" s="2134"/>
      <c r="D614" s="2135">
        <f t="shared" si="9"/>
        <v>0</v>
      </c>
      <c r="E614" s="2134"/>
      <c r="F614" s="2134"/>
      <c r="G614" s="2134"/>
      <c r="H614" s="2134"/>
      <c r="I614" s="2134"/>
      <c r="J614" s="2134"/>
      <c r="K614" s="2655"/>
      <c r="L614" s="2121"/>
    </row>
    <row r="615" spans="1:12" ht="15.75" x14ac:dyDescent="0.25">
      <c r="A615" s="2132"/>
      <c r="B615" s="2133"/>
      <c r="C615" s="2134"/>
      <c r="D615" s="2135">
        <f t="shared" si="9"/>
        <v>0</v>
      </c>
      <c r="E615" s="2134"/>
      <c r="F615" s="2134"/>
      <c r="G615" s="2134"/>
      <c r="H615" s="2134"/>
      <c r="I615" s="2134"/>
      <c r="J615" s="2134"/>
      <c r="K615" s="2655"/>
      <c r="L615" s="2121"/>
    </row>
    <row r="616" spans="1:12" ht="15.75" x14ac:dyDescent="0.25">
      <c r="A616" s="2132"/>
      <c r="B616" s="2133"/>
      <c r="C616" s="2134"/>
      <c r="D616" s="2135">
        <f t="shared" si="9"/>
        <v>0</v>
      </c>
      <c r="E616" s="2134"/>
      <c r="F616" s="2134"/>
      <c r="G616" s="2134"/>
      <c r="H616" s="2134"/>
      <c r="I616" s="2134"/>
      <c r="J616" s="2134"/>
      <c r="K616" s="2655"/>
      <c r="L616" s="2121"/>
    </row>
    <row r="617" spans="1:12" ht="15.75" x14ac:dyDescent="0.25">
      <c r="A617" s="2132"/>
      <c r="B617" s="2133"/>
      <c r="C617" s="2134"/>
      <c r="D617" s="2135">
        <f t="shared" si="9"/>
        <v>0</v>
      </c>
      <c r="E617" s="2134"/>
      <c r="F617" s="2134"/>
      <c r="G617" s="2134"/>
      <c r="H617" s="2134"/>
      <c r="I617" s="2134"/>
      <c r="J617" s="2134"/>
      <c r="K617" s="2655"/>
      <c r="L617" s="2121"/>
    </row>
    <row r="618" spans="1:12" ht="15.75" x14ac:dyDescent="0.25">
      <c r="A618" s="2132"/>
      <c r="B618" s="2133"/>
      <c r="C618" s="2134"/>
      <c r="D618" s="2135">
        <f t="shared" si="9"/>
        <v>0</v>
      </c>
      <c r="E618" s="2134"/>
      <c r="F618" s="2134"/>
      <c r="G618" s="2134"/>
      <c r="H618" s="2134"/>
      <c r="I618" s="2134"/>
      <c r="J618" s="2134"/>
      <c r="K618" s="2655"/>
      <c r="L618" s="2121"/>
    </row>
    <row r="619" spans="1:12" ht="15.75" x14ac:dyDescent="0.25">
      <c r="A619" s="2132"/>
      <c r="B619" s="2133"/>
      <c r="C619" s="2134"/>
      <c r="D619" s="2135">
        <f t="shared" si="9"/>
        <v>0</v>
      </c>
      <c r="E619" s="2134"/>
      <c r="F619" s="2134"/>
      <c r="G619" s="2134"/>
      <c r="H619" s="2134"/>
      <c r="I619" s="2134"/>
      <c r="J619" s="2134"/>
      <c r="K619" s="2655"/>
      <c r="L619" s="2121"/>
    </row>
    <row r="620" spans="1:12" ht="15.75" x14ac:dyDescent="0.25">
      <c r="A620" s="2132"/>
      <c r="B620" s="2133"/>
      <c r="C620" s="2134"/>
      <c r="D620" s="2135">
        <f t="shared" si="9"/>
        <v>0</v>
      </c>
      <c r="E620" s="2134"/>
      <c r="F620" s="2134"/>
      <c r="G620" s="2134"/>
      <c r="H620" s="2134"/>
      <c r="I620" s="2134"/>
      <c r="J620" s="2134"/>
      <c r="K620" s="2655"/>
      <c r="L620" s="2121"/>
    </row>
    <row r="621" spans="1:12" ht="15.75" x14ac:dyDescent="0.25">
      <c r="A621" s="2132"/>
      <c r="B621" s="2133"/>
      <c r="C621" s="2134"/>
      <c r="D621" s="2135">
        <f t="shared" si="9"/>
        <v>0</v>
      </c>
      <c r="E621" s="2134"/>
      <c r="F621" s="2134"/>
      <c r="G621" s="2134"/>
      <c r="H621" s="2134"/>
      <c r="I621" s="2134"/>
      <c r="J621" s="2134"/>
      <c r="K621" s="2655"/>
      <c r="L621" s="2121"/>
    </row>
    <row r="622" spans="1:12" ht="15.75" x14ac:dyDescent="0.25">
      <c r="A622" s="2132"/>
      <c r="B622" s="2133"/>
      <c r="C622" s="2134"/>
      <c r="D622" s="2135">
        <f t="shared" si="9"/>
        <v>0</v>
      </c>
      <c r="E622" s="2134"/>
      <c r="F622" s="2134"/>
      <c r="G622" s="2134"/>
      <c r="H622" s="2134"/>
      <c r="I622" s="2134"/>
      <c r="J622" s="2134"/>
      <c r="K622" s="2655"/>
      <c r="L622" s="2121"/>
    </row>
    <row r="623" spans="1:12" ht="15.75" x14ac:dyDescent="0.25">
      <c r="A623" s="2132"/>
      <c r="B623" s="2133"/>
      <c r="C623" s="2134"/>
      <c r="D623" s="2135">
        <f t="shared" si="9"/>
        <v>0</v>
      </c>
      <c r="E623" s="2134"/>
      <c r="F623" s="2134"/>
      <c r="G623" s="2134"/>
      <c r="H623" s="2134"/>
      <c r="I623" s="2134"/>
      <c r="J623" s="2134"/>
      <c r="K623" s="2655"/>
      <c r="L623" s="2121"/>
    </row>
    <row r="624" spans="1:12" ht="15.75" x14ac:dyDescent="0.25">
      <c r="A624" s="2132"/>
      <c r="B624" s="2133"/>
      <c r="C624" s="2134"/>
      <c r="D624" s="2135">
        <f t="shared" si="9"/>
        <v>0</v>
      </c>
      <c r="E624" s="2134"/>
      <c r="F624" s="2134"/>
      <c r="G624" s="2134"/>
      <c r="H624" s="2134"/>
      <c r="I624" s="2134"/>
      <c r="J624" s="2134"/>
      <c r="K624" s="2655"/>
      <c r="L624" s="2121"/>
    </row>
    <row r="625" spans="1:12" ht="15.75" x14ac:dyDescent="0.25">
      <c r="A625" s="2132"/>
      <c r="B625" s="2133"/>
      <c r="C625" s="2134"/>
      <c r="D625" s="2135">
        <f t="shared" si="9"/>
        <v>0</v>
      </c>
      <c r="E625" s="2134"/>
      <c r="F625" s="2134"/>
      <c r="G625" s="2134"/>
      <c r="H625" s="2134"/>
      <c r="I625" s="2134"/>
      <c r="J625" s="2134"/>
      <c r="K625" s="2655"/>
      <c r="L625" s="2121"/>
    </row>
    <row r="626" spans="1:12" ht="15.75" x14ac:dyDescent="0.25">
      <c r="A626" s="2132"/>
      <c r="B626" s="2133"/>
      <c r="C626" s="2134"/>
      <c r="D626" s="2135">
        <f t="shared" si="9"/>
        <v>0</v>
      </c>
      <c r="E626" s="2134"/>
      <c r="F626" s="2134"/>
      <c r="G626" s="2134"/>
      <c r="H626" s="2134"/>
      <c r="I626" s="2134"/>
      <c r="J626" s="2134"/>
      <c r="K626" s="2655"/>
      <c r="L626" s="2121"/>
    </row>
    <row r="627" spans="1:12" ht="15.75" x14ac:dyDescent="0.25">
      <c r="A627" s="2132"/>
      <c r="B627" s="2133"/>
      <c r="C627" s="2134"/>
      <c r="D627" s="2135">
        <f t="shared" si="9"/>
        <v>0</v>
      </c>
      <c r="E627" s="2134"/>
      <c r="F627" s="2134"/>
      <c r="G627" s="2134"/>
      <c r="H627" s="2134"/>
      <c r="I627" s="2134"/>
      <c r="J627" s="2134"/>
      <c r="K627" s="2655"/>
      <c r="L627" s="2121"/>
    </row>
    <row r="628" spans="1:12" ht="15.75" x14ac:dyDescent="0.25">
      <c r="A628" s="2132"/>
      <c r="B628" s="2133"/>
      <c r="C628" s="2134"/>
      <c r="D628" s="2135">
        <f t="shared" si="9"/>
        <v>0</v>
      </c>
      <c r="E628" s="2134"/>
      <c r="F628" s="2134"/>
      <c r="G628" s="2134"/>
      <c r="H628" s="2134"/>
      <c r="I628" s="2134"/>
      <c r="J628" s="2134"/>
      <c r="K628" s="2655"/>
      <c r="L628" s="2121"/>
    </row>
    <row r="629" spans="1:12" ht="15.75" x14ac:dyDescent="0.25">
      <c r="A629" s="2132"/>
      <c r="B629" s="2133"/>
      <c r="C629" s="2134"/>
      <c r="D629" s="2135">
        <f t="shared" si="9"/>
        <v>0</v>
      </c>
      <c r="E629" s="2134"/>
      <c r="F629" s="2134"/>
      <c r="G629" s="2134"/>
      <c r="H629" s="2134"/>
      <c r="I629" s="2134"/>
      <c r="J629" s="2134"/>
      <c r="K629" s="2655"/>
      <c r="L629" s="2121"/>
    </row>
    <row r="630" spans="1:12" ht="15.75" x14ac:dyDescent="0.25">
      <c r="A630" s="2132"/>
      <c r="B630" s="2133"/>
      <c r="C630" s="2134"/>
      <c r="D630" s="2135">
        <f t="shared" si="9"/>
        <v>0</v>
      </c>
      <c r="E630" s="2134"/>
      <c r="F630" s="2134"/>
      <c r="G630" s="2134"/>
      <c r="H630" s="2134"/>
      <c r="I630" s="2134"/>
      <c r="J630" s="2134"/>
      <c r="K630" s="2655"/>
      <c r="L630" s="2121"/>
    </row>
    <row r="631" spans="1:12" ht="15.75" x14ac:dyDescent="0.25">
      <c r="A631" s="2132"/>
      <c r="B631" s="2133"/>
      <c r="C631" s="2134"/>
      <c r="D631" s="2135">
        <f t="shared" si="9"/>
        <v>0</v>
      </c>
      <c r="E631" s="2134"/>
      <c r="F631" s="2134"/>
      <c r="G631" s="2134"/>
      <c r="H631" s="2134"/>
      <c r="I631" s="2134"/>
      <c r="J631" s="2134"/>
      <c r="K631" s="2655"/>
      <c r="L631" s="2121"/>
    </row>
    <row r="632" spans="1:12" ht="15.75" x14ac:dyDescent="0.25">
      <c r="A632" s="2132"/>
      <c r="B632" s="2133"/>
      <c r="C632" s="2134"/>
      <c r="D632" s="2135">
        <f t="shared" si="9"/>
        <v>0</v>
      </c>
      <c r="E632" s="2134"/>
      <c r="F632" s="2134"/>
      <c r="G632" s="2134"/>
      <c r="H632" s="2134"/>
      <c r="I632" s="2134"/>
      <c r="J632" s="2134"/>
      <c r="K632" s="2655"/>
      <c r="L632" s="2121"/>
    </row>
    <row r="633" spans="1:12" ht="15.75" x14ac:dyDescent="0.25">
      <c r="A633" s="2132"/>
      <c r="B633" s="2133"/>
      <c r="C633" s="2134"/>
      <c r="D633" s="2135">
        <f t="shared" si="9"/>
        <v>0</v>
      </c>
      <c r="E633" s="2134"/>
      <c r="F633" s="2134"/>
      <c r="G633" s="2134"/>
      <c r="H633" s="2134"/>
      <c r="I633" s="2134"/>
      <c r="J633" s="2134"/>
      <c r="K633" s="2655"/>
      <c r="L633" s="2121"/>
    </row>
    <row r="634" spans="1:12" ht="15.75" x14ac:dyDescent="0.25">
      <c r="A634" s="2132"/>
      <c r="B634" s="2133"/>
      <c r="C634" s="2134"/>
      <c r="D634" s="2135">
        <f t="shared" si="9"/>
        <v>0</v>
      </c>
      <c r="E634" s="2134"/>
      <c r="F634" s="2134"/>
      <c r="G634" s="2134"/>
      <c r="H634" s="2134"/>
      <c r="I634" s="2134"/>
      <c r="J634" s="2134"/>
      <c r="K634" s="2655"/>
      <c r="L634" s="2121"/>
    </row>
    <row r="635" spans="1:12" ht="15.75" x14ac:dyDescent="0.25">
      <c r="A635" s="2132"/>
      <c r="B635" s="2133"/>
      <c r="C635" s="2134"/>
      <c r="D635" s="2135">
        <f t="shared" si="9"/>
        <v>0</v>
      </c>
      <c r="E635" s="2134"/>
      <c r="F635" s="2134"/>
      <c r="G635" s="2134"/>
      <c r="H635" s="2134"/>
      <c r="I635" s="2134"/>
      <c r="J635" s="2134"/>
      <c r="K635" s="2655"/>
      <c r="L635" s="2121"/>
    </row>
    <row r="636" spans="1:12" ht="15.75" x14ac:dyDescent="0.25">
      <c r="A636" s="2132"/>
      <c r="B636" s="2133"/>
      <c r="C636" s="2134"/>
      <c r="D636" s="2135">
        <f t="shared" si="9"/>
        <v>0</v>
      </c>
      <c r="E636" s="2134"/>
      <c r="F636" s="2134"/>
      <c r="G636" s="2134"/>
      <c r="H636" s="2134"/>
      <c r="I636" s="2134"/>
      <c r="J636" s="2134"/>
      <c r="K636" s="2655"/>
      <c r="L636" s="2121"/>
    </row>
    <row r="637" spans="1:12" ht="15.75" x14ac:dyDescent="0.25">
      <c r="A637" s="2132"/>
      <c r="B637" s="2133"/>
      <c r="C637" s="2134"/>
      <c r="D637" s="2135">
        <f t="shared" si="9"/>
        <v>0</v>
      </c>
      <c r="E637" s="2134"/>
      <c r="F637" s="2134"/>
      <c r="G637" s="2134"/>
      <c r="H637" s="2134"/>
      <c r="I637" s="2134"/>
      <c r="J637" s="2134"/>
      <c r="K637" s="2655"/>
      <c r="L637" s="2121"/>
    </row>
    <row r="638" spans="1:12" ht="15.75" x14ac:dyDescent="0.25">
      <c r="A638" s="2132"/>
      <c r="B638" s="2133"/>
      <c r="C638" s="2134"/>
      <c r="D638" s="2135">
        <f t="shared" si="9"/>
        <v>0</v>
      </c>
      <c r="E638" s="2134"/>
      <c r="F638" s="2134"/>
      <c r="G638" s="2134"/>
      <c r="H638" s="2134"/>
      <c r="I638" s="2134"/>
      <c r="J638" s="2134"/>
      <c r="K638" s="2655"/>
      <c r="L638" s="2121"/>
    </row>
    <row r="639" spans="1:12" ht="15.75" x14ac:dyDescent="0.25">
      <c r="A639" s="2132"/>
      <c r="B639" s="2133"/>
      <c r="C639" s="2134"/>
      <c r="D639" s="2135">
        <f t="shared" si="9"/>
        <v>0</v>
      </c>
      <c r="E639" s="2134"/>
      <c r="F639" s="2134"/>
      <c r="G639" s="2134"/>
      <c r="H639" s="2134"/>
      <c r="I639" s="2134"/>
      <c r="J639" s="2134"/>
      <c r="K639" s="2655"/>
      <c r="L639" s="2121"/>
    </row>
    <row r="640" spans="1:12" ht="15.75" x14ac:dyDescent="0.25">
      <c r="A640" s="2132"/>
      <c r="B640" s="2133"/>
      <c r="C640" s="2134"/>
      <c r="D640" s="2135">
        <f t="shared" si="9"/>
        <v>0</v>
      </c>
      <c r="E640" s="2134"/>
      <c r="F640" s="2134"/>
      <c r="G640" s="2134"/>
      <c r="H640" s="2134"/>
      <c r="I640" s="2134"/>
      <c r="J640" s="2134"/>
      <c r="K640" s="2655"/>
      <c r="L640" s="2121"/>
    </row>
    <row r="641" spans="1:12" ht="15.75" x14ac:dyDescent="0.25">
      <c r="A641" s="2132"/>
      <c r="B641" s="2133"/>
      <c r="C641" s="2134"/>
      <c r="D641" s="2135">
        <f t="shared" si="9"/>
        <v>0</v>
      </c>
      <c r="E641" s="2134"/>
      <c r="F641" s="2134"/>
      <c r="G641" s="2134"/>
      <c r="H641" s="2134"/>
      <c r="I641" s="2134"/>
      <c r="J641" s="2134"/>
      <c r="K641" s="2655"/>
      <c r="L641" s="2121"/>
    </row>
    <row r="642" spans="1:12" ht="15.75" x14ac:dyDescent="0.25">
      <c r="A642" s="2132"/>
      <c r="B642" s="2133"/>
      <c r="C642" s="2134"/>
      <c r="D642" s="2135">
        <f t="shared" si="9"/>
        <v>0</v>
      </c>
      <c r="E642" s="2134"/>
      <c r="F642" s="2134"/>
      <c r="G642" s="2134"/>
      <c r="H642" s="2134"/>
      <c r="I642" s="2134"/>
      <c r="J642" s="2134"/>
      <c r="K642" s="2655"/>
      <c r="L642" s="2121"/>
    </row>
    <row r="643" spans="1:12" ht="15.75" x14ac:dyDescent="0.25">
      <c r="A643" s="2132"/>
      <c r="B643" s="2133"/>
      <c r="C643" s="2134"/>
      <c r="D643" s="2135">
        <f t="shared" si="9"/>
        <v>0</v>
      </c>
      <c r="E643" s="2134"/>
      <c r="F643" s="2134"/>
      <c r="G643" s="2134"/>
      <c r="H643" s="2134"/>
      <c r="I643" s="2134"/>
      <c r="J643" s="2134"/>
      <c r="K643" s="2655"/>
      <c r="L643" s="2121"/>
    </row>
    <row r="644" spans="1:12" ht="15.75" x14ac:dyDescent="0.25">
      <c r="A644" s="2132"/>
      <c r="B644" s="2133"/>
      <c r="C644" s="2134"/>
      <c r="D644" s="2135">
        <f t="shared" si="9"/>
        <v>0</v>
      </c>
      <c r="E644" s="2134"/>
      <c r="F644" s="2134"/>
      <c r="G644" s="2134"/>
      <c r="H644" s="2134"/>
      <c r="I644" s="2134"/>
      <c r="J644" s="2134"/>
      <c r="K644" s="2655"/>
      <c r="L644" s="2121"/>
    </row>
    <row r="645" spans="1:12" ht="15.75" x14ac:dyDescent="0.25">
      <c r="A645" s="2132"/>
      <c r="B645" s="2133"/>
      <c r="C645" s="2134"/>
      <c r="D645" s="2135">
        <f t="shared" si="9"/>
        <v>0</v>
      </c>
      <c r="E645" s="2134"/>
      <c r="F645" s="2134"/>
      <c r="G645" s="2134"/>
      <c r="H645" s="2134"/>
      <c r="I645" s="2134"/>
      <c r="J645" s="2134"/>
      <c r="K645" s="2655"/>
      <c r="L645" s="2121"/>
    </row>
    <row r="646" spans="1:12" ht="15.75" x14ac:dyDescent="0.25">
      <c r="A646" s="2132"/>
      <c r="B646" s="2133"/>
      <c r="C646" s="2134"/>
      <c r="D646" s="2135">
        <f t="shared" si="9"/>
        <v>0</v>
      </c>
      <c r="E646" s="2134"/>
      <c r="F646" s="2134"/>
      <c r="G646" s="2134"/>
      <c r="H646" s="2134"/>
      <c r="I646" s="2134"/>
      <c r="J646" s="2134"/>
      <c r="K646" s="2655"/>
      <c r="L646" s="2121"/>
    </row>
    <row r="647" spans="1:12" ht="15.75" x14ac:dyDescent="0.25">
      <c r="A647" s="2132"/>
      <c r="B647" s="2133"/>
      <c r="C647" s="2134"/>
      <c r="D647" s="2135">
        <f t="shared" si="9"/>
        <v>0</v>
      </c>
      <c r="E647" s="2134"/>
      <c r="F647" s="2134"/>
      <c r="G647" s="2134"/>
      <c r="H647" s="2134"/>
      <c r="I647" s="2134"/>
      <c r="J647" s="2134"/>
      <c r="K647" s="2655"/>
      <c r="L647" s="2121"/>
    </row>
    <row r="648" spans="1:12" ht="15.75" x14ac:dyDescent="0.25">
      <c r="A648" s="2132"/>
      <c r="B648" s="2133"/>
      <c r="C648" s="2134"/>
      <c r="D648" s="2135">
        <f t="shared" si="9"/>
        <v>0</v>
      </c>
      <c r="E648" s="2134"/>
      <c r="F648" s="2134"/>
      <c r="G648" s="2134"/>
      <c r="H648" s="2134"/>
      <c r="I648" s="2134"/>
      <c r="J648" s="2134"/>
      <c r="K648" s="2655"/>
      <c r="L648" s="2121"/>
    </row>
    <row r="649" spans="1:12" ht="15.75" x14ac:dyDescent="0.25">
      <c r="A649" s="2132"/>
      <c r="B649" s="2133"/>
      <c r="C649" s="2134"/>
      <c r="D649" s="2135">
        <f t="shared" si="9"/>
        <v>0</v>
      </c>
      <c r="E649" s="2134"/>
      <c r="F649" s="2134"/>
      <c r="G649" s="2134"/>
      <c r="H649" s="2134"/>
      <c r="I649" s="2134"/>
      <c r="J649" s="2134"/>
      <c r="K649" s="2655"/>
      <c r="L649" s="2121"/>
    </row>
    <row r="650" spans="1:12" ht="15.75" x14ac:dyDescent="0.25">
      <c r="A650" s="2132"/>
      <c r="B650" s="2133"/>
      <c r="C650" s="2134"/>
      <c r="D650" s="2135">
        <f t="shared" si="9"/>
        <v>0</v>
      </c>
      <c r="E650" s="2134"/>
      <c r="F650" s="2134"/>
      <c r="G650" s="2134"/>
      <c r="H650" s="2134"/>
      <c r="I650" s="2134"/>
      <c r="J650" s="2134"/>
      <c r="K650" s="2655"/>
      <c r="L650" s="2121"/>
    </row>
    <row r="651" spans="1:12" ht="15.75" x14ac:dyDescent="0.25">
      <c r="A651" s="2132"/>
      <c r="B651" s="2133"/>
      <c r="C651" s="2134"/>
      <c r="D651" s="2135">
        <f t="shared" si="9"/>
        <v>0</v>
      </c>
      <c r="E651" s="2134"/>
      <c r="F651" s="2134"/>
      <c r="G651" s="2134"/>
      <c r="H651" s="2134"/>
      <c r="I651" s="2134"/>
      <c r="J651" s="2134"/>
      <c r="K651" s="2655"/>
      <c r="L651" s="2121"/>
    </row>
    <row r="652" spans="1:12" ht="15.75" x14ac:dyDescent="0.25">
      <c r="A652" s="2132"/>
      <c r="B652" s="2133"/>
      <c r="C652" s="2134"/>
      <c r="D652" s="2135">
        <f t="shared" si="9"/>
        <v>0</v>
      </c>
      <c r="E652" s="2134"/>
      <c r="F652" s="2134"/>
      <c r="G652" s="2134"/>
      <c r="H652" s="2134"/>
      <c r="I652" s="2134"/>
      <c r="J652" s="2134"/>
      <c r="K652" s="2655"/>
      <c r="L652" s="2121"/>
    </row>
    <row r="653" spans="1:12" ht="15.75" x14ac:dyDescent="0.25">
      <c r="A653" s="2132"/>
      <c r="B653" s="2133"/>
      <c r="C653" s="2134"/>
      <c r="D653" s="2135">
        <f t="shared" si="9"/>
        <v>0</v>
      </c>
      <c r="E653" s="2134"/>
      <c r="F653" s="2134"/>
      <c r="G653" s="2134"/>
      <c r="H653" s="2134"/>
      <c r="I653" s="2134"/>
      <c r="J653" s="2134"/>
      <c r="K653" s="2655"/>
      <c r="L653" s="2121"/>
    </row>
    <row r="654" spans="1:12" ht="15.75" x14ac:dyDescent="0.25">
      <c r="A654" s="2132"/>
      <c r="B654" s="2133"/>
      <c r="C654" s="2134"/>
      <c r="D654" s="2135">
        <f t="shared" si="9"/>
        <v>0</v>
      </c>
      <c r="E654" s="2134"/>
      <c r="F654" s="2134"/>
      <c r="G654" s="2134"/>
      <c r="H654" s="2134"/>
      <c r="I654" s="2134"/>
      <c r="J654" s="2134"/>
      <c r="K654" s="2655"/>
      <c r="L654" s="2121"/>
    </row>
    <row r="655" spans="1:12" ht="15.75" x14ac:dyDescent="0.25">
      <c r="A655" s="2132"/>
      <c r="B655" s="2133"/>
      <c r="C655" s="2134"/>
      <c r="D655" s="2135">
        <f t="shared" ref="D655:D718" si="10">+C655*(100-E655)/100</f>
        <v>0</v>
      </c>
      <c r="E655" s="2134"/>
      <c r="F655" s="2134"/>
      <c r="G655" s="2134"/>
      <c r="H655" s="2134"/>
      <c r="I655" s="2134"/>
      <c r="J655" s="2134"/>
      <c r="K655" s="2655"/>
      <c r="L655" s="2121"/>
    </row>
    <row r="656" spans="1:12" ht="15.75" x14ac:dyDescent="0.25">
      <c r="A656" s="2132"/>
      <c r="B656" s="2133"/>
      <c r="C656" s="2134"/>
      <c r="D656" s="2135">
        <f t="shared" si="10"/>
        <v>0</v>
      </c>
      <c r="E656" s="2134"/>
      <c r="F656" s="2134"/>
      <c r="G656" s="2134"/>
      <c r="H656" s="2134"/>
      <c r="I656" s="2134"/>
      <c r="J656" s="2134"/>
      <c r="K656" s="2655"/>
      <c r="L656" s="2121"/>
    </row>
    <row r="657" spans="1:12" ht="15.75" x14ac:dyDescent="0.25">
      <c r="A657" s="2132"/>
      <c r="B657" s="2133"/>
      <c r="C657" s="2134"/>
      <c r="D657" s="2135">
        <f t="shared" si="10"/>
        <v>0</v>
      </c>
      <c r="E657" s="2134"/>
      <c r="F657" s="2134"/>
      <c r="G657" s="2134"/>
      <c r="H657" s="2134"/>
      <c r="I657" s="2134"/>
      <c r="J657" s="2134"/>
      <c r="K657" s="2655"/>
      <c r="L657" s="2121"/>
    </row>
    <row r="658" spans="1:12" ht="15.75" x14ac:dyDescent="0.25">
      <c r="A658" s="2132"/>
      <c r="B658" s="2133"/>
      <c r="C658" s="2134"/>
      <c r="D658" s="2135">
        <f t="shared" si="10"/>
        <v>0</v>
      </c>
      <c r="E658" s="2134"/>
      <c r="F658" s="2134"/>
      <c r="G658" s="2134"/>
      <c r="H658" s="2134"/>
      <c r="I658" s="2134"/>
      <c r="J658" s="2134"/>
      <c r="K658" s="2655"/>
      <c r="L658" s="2121"/>
    </row>
    <row r="659" spans="1:12" ht="15.75" x14ac:dyDescent="0.25">
      <c r="A659" s="2132"/>
      <c r="B659" s="2133"/>
      <c r="C659" s="2134"/>
      <c r="D659" s="2135">
        <f t="shared" si="10"/>
        <v>0</v>
      </c>
      <c r="E659" s="2134"/>
      <c r="F659" s="2134"/>
      <c r="G659" s="2134"/>
      <c r="H659" s="2134"/>
      <c r="I659" s="2134"/>
      <c r="J659" s="2134"/>
      <c r="K659" s="2655"/>
      <c r="L659" s="2121"/>
    </row>
    <row r="660" spans="1:12" ht="15.75" x14ac:dyDescent="0.25">
      <c r="A660" s="2132"/>
      <c r="B660" s="2133"/>
      <c r="C660" s="2134"/>
      <c r="D660" s="2135">
        <f t="shared" si="10"/>
        <v>0</v>
      </c>
      <c r="E660" s="2134"/>
      <c r="F660" s="2134"/>
      <c r="G660" s="2134"/>
      <c r="H660" s="2134"/>
      <c r="I660" s="2134"/>
      <c r="J660" s="2134"/>
      <c r="K660" s="2655"/>
      <c r="L660" s="2121"/>
    </row>
    <row r="661" spans="1:12" ht="15.75" x14ac:dyDescent="0.25">
      <c r="A661" s="2132"/>
      <c r="B661" s="2133"/>
      <c r="C661" s="2134"/>
      <c r="D661" s="2135">
        <f t="shared" si="10"/>
        <v>0</v>
      </c>
      <c r="E661" s="2134"/>
      <c r="F661" s="2134"/>
      <c r="G661" s="2134"/>
      <c r="H661" s="2134"/>
      <c r="I661" s="2134"/>
      <c r="J661" s="2134"/>
      <c r="K661" s="2655"/>
      <c r="L661" s="2121"/>
    </row>
    <row r="662" spans="1:12" ht="15.75" x14ac:dyDescent="0.25">
      <c r="A662" s="2132"/>
      <c r="B662" s="2133"/>
      <c r="C662" s="2134"/>
      <c r="D662" s="2135">
        <f t="shared" si="10"/>
        <v>0</v>
      </c>
      <c r="E662" s="2134"/>
      <c r="F662" s="2134"/>
      <c r="G662" s="2134"/>
      <c r="H662" s="2134"/>
      <c r="I662" s="2134"/>
      <c r="J662" s="2134"/>
      <c r="K662" s="2655"/>
      <c r="L662" s="2121"/>
    </row>
    <row r="663" spans="1:12" ht="15.75" x14ac:dyDescent="0.25">
      <c r="A663" s="2132"/>
      <c r="B663" s="2133"/>
      <c r="C663" s="2134"/>
      <c r="D663" s="2135">
        <f t="shared" si="10"/>
        <v>0</v>
      </c>
      <c r="E663" s="2134"/>
      <c r="F663" s="2134"/>
      <c r="G663" s="2134"/>
      <c r="H663" s="2134"/>
      <c r="I663" s="2134"/>
      <c r="J663" s="2134"/>
      <c r="K663" s="2655"/>
      <c r="L663" s="2121"/>
    </row>
    <row r="664" spans="1:12" ht="15.75" x14ac:dyDescent="0.25">
      <c r="A664" s="2132"/>
      <c r="B664" s="2133"/>
      <c r="C664" s="2134"/>
      <c r="D664" s="2135">
        <f t="shared" si="10"/>
        <v>0</v>
      </c>
      <c r="E664" s="2134"/>
      <c r="F664" s="2134"/>
      <c r="G664" s="2134"/>
      <c r="H664" s="2134"/>
      <c r="I664" s="2134"/>
      <c r="J664" s="2134"/>
      <c r="K664" s="2655"/>
      <c r="L664" s="2121"/>
    </row>
    <row r="665" spans="1:12" ht="15.75" x14ac:dyDescent="0.25">
      <c r="A665" s="2132"/>
      <c r="B665" s="2133"/>
      <c r="C665" s="2134"/>
      <c r="D665" s="2135">
        <f t="shared" si="10"/>
        <v>0</v>
      </c>
      <c r="E665" s="2134"/>
      <c r="F665" s="2134"/>
      <c r="G665" s="2134"/>
      <c r="H665" s="2134"/>
      <c r="I665" s="2134"/>
      <c r="J665" s="2134"/>
      <c r="K665" s="2655"/>
      <c r="L665" s="2121"/>
    </row>
    <row r="666" spans="1:12" ht="15.75" x14ac:dyDescent="0.25">
      <c r="A666" s="2132"/>
      <c r="B666" s="2133"/>
      <c r="C666" s="2134"/>
      <c r="D666" s="2135">
        <f t="shared" si="10"/>
        <v>0</v>
      </c>
      <c r="E666" s="2134"/>
      <c r="F666" s="2134"/>
      <c r="G666" s="2134"/>
      <c r="H666" s="2134"/>
      <c r="I666" s="2134"/>
      <c r="J666" s="2134"/>
      <c r="K666" s="2655"/>
      <c r="L666" s="2121"/>
    </row>
    <row r="667" spans="1:12" ht="15.75" x14ac:dyDescent="0.25">
      <c r="A667" s="2132"/>
      <c r="B667" s="2133"/>
      <c r="C667" s="2134"/>
      <c r="D667" s="2135">
        <f t="shared" si="10"/>
        <v>0</v>
      </c>
      <c r="E667" s="2134"/>
      <c r="F667" s="2134"/>
      <c r="G667" s="2134"/>
      <c r="H667" s="2134"/>
      <c r="I667" s="2134"/>
      <c r="J667" s="2134"/>
      <c r="K667" s="2655"/>
      <c r="L667" s="2121"/>
    </row>
    <row r="668" spans="1:12" ht="15.75" x14ac:dyDescent="0.25">
      <c r="A668" s="2132"/>
      <c r="B668" s="2133"/>
      <c r="C668" s="2134"/>
      <c r="D668" s="2135">
        <f t="shared" si="10"/>
        <v>0</v>
      </c>
      <c r="E668" s="2134"/>
      <c r="F668" s="2134"/>
      <c r="G668" s="2134"/>
      <c r="H668" s="2134"/>
      <c r="I668" s="2134"/>
      <c r="J668" s="2134"/>
      <c r="K668" s="2655"/>
      <c r="L668" s="2121"/>
    </row>
    <row r="669" spans="1:12" ht="15.75" x14ac:dyDescent="0.25">
      <c r="A669" s="2132"/>
      <c r="B669" s="2133"/>
      <c r="C669" s="2134"/>
      <c r="D669" s="2135">
        <f t="shared" si="10"/>
        <v>0</v>
      </c>
      <c r="E669" s="2134"/>
      <c r="F669" s="2134"/>
      <c r="G669" s="2134"/>
      <c r="H669" s="2134"/>
      <c r="I669" s="2134"/>
      <c r="J669" s="2134"/>
      <c r="K669" s="2655"/>
      <c r="L669" s="2121"/>
    </row>
    <row r="670" spans="1:12" ht="15.75" x14ac:dyDescent="0.25">
      <c r="A670" s="2132"/>
      <c r="B670" s="2133"/>
      <c r="C670" s="2134"/>
      <c r="D670" s="2135">
        <f t="shared" si="10"/>
        <v>0</v>
      </c>
      <c r="E670" s="2134"/>
      <c r="F670" s="2134"/>
      <c r="G670" s="2134"/>
      <c r="H670" s="2134"/>
      <c r="I670" s="2134"/>
      <c r="J670" s="2134"/>
      <c r="K670" s="2655"/>
      <c r="L670" s="2121"/>
    </row>
    <row r="671" spans="1:12" ht="15.75" x14ac:dyDescent="0.25">
      <c r="A671" s="2132"/>
      <c r="B671" s="2133"/>
      <c r="C671" s="2134"/>
      <c r="D671" s="2135">
        <f t="shared" si="10"/>
        <v>0</v>
      </c>
      <c r="E671" s="2134"/>
      <c r="F671" s="2134"/>
      <c r="G671" s="2134"/>
      <c r="H671" s="2134"/>
      <c r="I671" s="2134"/>
      <c r="J671" s="2134"/>
      <c r="K671" s="2655"/>
      <c r="L671" s="2121"/>
    </row>
    <row r="672" spans="1:12" ht="15.75" x14ac:dyDescent="0.25">
      <c r="A672" s="2132"/>
      <c r="B672" s="2133"/>
      <c r="C672" s="2134"/>
      <c r="D672" s="2135">
        <f t="shared" si="10"/>
        <v>0</v>
      </c>
      <c r="E672" s="2134"/>
      <c r="F672" s="2134"/>
      <c r="G672" s="2134"/>
      <c r="H672" s="2134"/>
      <c r="I672" s="2134"/>
      <c r="J672" s="2134"/>
      <c r="K672" s="2655"/>
      <c r="L672" s="2121"/>
    </row>
    <row r="673" spans="1:12" ht="15.75" x14ac:dyDescent="0.25">
      <c r="A673" s="2132"/>
      <c r="B673" s="2133"/>
      <c r="C673" s="2134"/>
      <c r="D673" s="2135">
        <f t="shared" si="10"/>
        <v>0</v>
      </c>
      <c r="E673" s="2134"/>
      <c r="F673" s="2134"/>
      <c r="G673" s="2134"/>
      <c r="H673" s="2134"/>
      <c r="I673" s="2134"/>
      <c r="J673" s="2134"/>
      <c r="K673" s="2655"/>
      <c r="L673" s="2121"/>
    </row>
    <row r="674" spans="1:12" ht="15.75" x14ac:dyDescent="0.25">
      <c r="A674" s="2132"/>
      <c r="B674" s="2133"/>
      <c r="C674" s="2134"/>
      <c r="D674" s="2135">
        <f t="shared" si="10"/>
        <v>0</v>
      </c>
      <c r="E674" s="2134"/>
      <c r="F674" s="2134"/>
      <c r="G674" s="2134"/>
      <c r="H674" s="2134"/>
      <c r="I674" s="2134"/>
      <c r="J674" s="2134"/>
      <c r="K674" s="2655"/>
      <c r="L674" s="2121"/>
    </row>
    <row r="675" spans="1:12" ht="15.75" x14ac:dyDescent="0.25">
      <c r="A675" s="2132"/>
      <c r="B675" s="2133"/>
      <c r="C675" s="2134"/>
      <c r="D675" s="2135">
        <f t="shared" si="10"/>
        <v>0</v>
      </c>
      <c r="E675" s="2134"/>
      <c r="F675" s="2134"/>
      <c r="G675" s="2134"/>
      <c r="H675" s="2134"/>
      <c r="I675" s="2134"/>
      <c r="J675" s="2134"/>
      <c r="K675" s="2655"/>
      <c r="L675" s="2121"/>
    </row>
    <row r="676" spans="1:12" ht="15.75" x14ac:dyDescent="0.25">
      <c r="A676" s="2132"/>
      <c r="B676" s="2133"/>
      <c r="C676" s="2134"/>
      <c r="D676" s="2135">
        <f t="shared" si="10"/>
        <v>0</v>
      </c>
      <c r="E676" s="2134"/>
      <c r="F676" s="2134"/>
      <c r="G676" s="2134"/>
      <c r="H676" s="2134"/>
      <c r="I676" s="2134"/>
      <c r="J676" s="2134"/>
      <c r="K676" s="2655"/>
      <c r="L676" s="2121"/>
    </row>
    <row r="677" spans="1:12" ht="15.75" x14ac:dyDescent="0.25">
      <c r="A677" s="2132"/>
      <c r="B677" s="2133"/>
      <c r="C677" s="2134"/>
      <c r="D677" s="2135">
        <f t="shared" si="10"/>
        <v>0</v>
      </c>
      <c r="E677" s="2134"/>
      <c r="F677" s="2134"/>
      <c r="G677" s="2134"/>
      <c r="H677" s="2134"/>
      <c r="I677" s="2134"/>
      <c r="J677" s="2134"/>
      <c r="K677" s="2655"/>
      <c r="L677" s="2121"/>
    </row>
    <row r="678" spans="1:12" ht="15.75" x14ac:dyDescent="0.25">
      <c r="A678" s="2132"/>
      <c r="B678" s="2133"/>
      <c r="C678" s="2134"/>
      <c r="D678" s="2135">
        <f t="shared" si="10"/>
        <v>0</v>
      </c>
      <c r="E678" s="2134"/>
      <c r="F678" s="2134"/>
      <c r="G678" s="2134"/>
      <c r="H678" s="2134"/>
      <c r="I678" s="2134"/>
      <c r="J678" s="2134"/>
      <c r="K678" s="2655"/>
      <c r="L678" s="2121"/>
    </row>
    <row r="679" spans="1:12" ht="15.75" x14ac:dyDescent="0.25">
      <c r="A679" s="2132"/>
      <c r="B679" s="2133"/>
      <c r="C679" s="2134"/>
      <c r="D679" s="2135">
        <f t="shared" si="10"/>
        <v>0</v>
      </c>
      <c r="E679" s="2134"/>
      <c r="F679" s="2134"/>
      <c r="G679" s="2134"/>
      <c r="H679" s="2134"/>
      <c r="I679" s="2134"/>
      <c r="J679" s="2134"/>
      <c r="K679" s="2655"/>
      <c r="L679" s="2121"/>
    </row>
    <row r="680" spans="1:12" ht="15.75" x14ac:dyDescent="0.25">
      <c r="A680" s="2132"/>
      <c r="B680" s="2133"/>
      <c r="C680" s="2134"/>
      <c r="D680" s="2135">
        <f t="shared" si="10"/>
        <v>0</v>
      </c>
      <c r="E680" s="2134"/>
      <c r="F680" s="2134"/>
      <c r="G680" s="2134"/>
      <c r="H680" s="2134"/>
      <c r="I680" s="2134"/>
      <c r="J680" s="2134"/>
      <c r="K680" s="2655"/>
      <c r="L680" s="2121"/>
    </row>
    <row r="681" spans="1:12" ht="15.75" x14ac:dyDescent="0.25">
      <c r="A681" s="2132"/>
      <c r="B681" s="2133"/>
      <c r="C681" s="2134"/>
      <c r="D681" s="2135">
        <f t="shared" si="10"/>
        <v>0</v>
      </c>
      <c r="E681" s="2134"/>
      <c r="F681" s="2134"/>
      <c r="G681" s="2134"/>
      <c r="H681" s="2134"/>
      <c r="I681" s="2134"/>
      <c r="J681" s="2134"/>
      <c r="K681" s="2655"/>
      <c r="L681" s="2121"/>
    </row>
    <row r="682" spans="1:12" ht="15.75" x14ac:dyDescent="0.25">
      <c r="A682" s="2132"/>
      <c r="B682" s="2133"/>
      <c r="C682" s="2134"/>
      <c r="D682" s="2135">
        <f t="shared" si="10"/>
        <v>0</v>
      </c>
      <c r="E682" s="2134"/>
      <c r="F682" s="2134"/>
      <c r="G682" s="2134"/>
      <c r="H682" s="2134"/>
      <c r="I682" s="2134"/>
      <c r="J682" s="2134"/>
      <c r="K682" s="2655"/>
      <c r="L682" s="2121"/>
    </row>
    <row r="683" spans="1:12" ht="15.75" x14ac:dyDescent="0.25">
      <c r="A683" s="2132"/>
      <c r="B683" s="2133"/>
      <c r="C683" s="2134"/>
      <c r="D683" s="2135">
        <f t="shared" si="10"/>
        <v>0</v>
      </c>
      <c r="E683" s="2134"/>
      <c r="F683" s="2134"/>
      <c r="G683" s="2134"/>
      <c r="H683" s="2134"/>
      <c r="I683" s="2134"/>
      <c r="J683" s="2134"/>
      <c r="K683" s="2655"/>
      <c r="L683" s="2121"/>
    </row>
    <row r="684" spans="1:12" ht="15.75" x14ac:dyDescent="0.25">
      <c r="A684" s="2132"/>
      <c r="B684" s="2133"/>
      <c r="C684" s="2134"/>
      <c r="D684" s="2135">
        <f t="shared" si="10"/>
        <v>0</v>
      </c>
      <c r="E684" s="2134"/>
      <c r="F684" s="2134"/>
      <c r="G684" s="2134"/>
      <c r="H684" s="2134"/>
      <c r="I684" s="2134"/>
      <c r="J684" s="2134"/>
      <c r="K684" s="2655"/>
      <c r="L684" s="2121"/>
    </row>
    <row r="685" spans="1:12" ht="15.75" x14ac:dyDescent="0.25">
      <c r="A685" s="2132"/>
      <c r="B685" s="2133"/>
      <c r="C685" s="2134"/>
      <c r="D685" s="2135">
        <f t="shared" si="10"/>
        <v>0</v>
      </c>
      <c r="E685" s="2134"/>
      <c r="F685" s="2134"/>
      <c r="G685" s="2134"/>
      <c r="H685" s="2134"/>
      <c r="I685" s="2134"/>
      <c r="J685" s="2134"/>
      <c r="K685" s="2655"/>
      <c r="L685" s="2121"/>
    </row>
    <row r="686" spans="1:12" ht="15.75" x14ac:dyDescent="0.25">
      <c r="A686" s="2132"/>
      <c r="B686" s="2133"/>
      <c r="C686" s="2134"/>
      <c r="D686" s="2135">
        <f t="shared" si="10"/>
        <v>0</v>
      </c>
      <c r="E686" s="2134"/>
      <c r="F686" s="2134"/>
      <c r="G686" s="2134"/>
      <c r="H686" s="2134"/>
      <c r="I686" s="2134"/>
      <c r="J686" s="2134"/>
      <c r="K686" s="2655"/>
      <c r="L686" s="2121"/>
    </row>
    <row r="687" spans="1:12" ht="15.75" x14ac:dyDescent="0.25">
      <c r="A687" s="2132"/>
      <c r="B687" s="2133"/>
      <c r="C687" s="2134"/>
      <c r="D687" s="2135">
        <f t="shared" si="10"/>
        <v>0</v>
      </c>
      <c r="E687" s="2134"/>
      <c r="F687" s="2134"/>
      <c r="G687" s="2134"/>
      <c r="H687" s="2134"/>
      <c r="I687" s="2134"/>
      <c r="J687" s="2134"/>
      <c r="K687" s="2655"/>
      <c r="L687" s="2121"/>
    </row>
    <row r="688" spans="1:12" ht="15.75" x14ac:dyDescent="0.25">
      <c r="A688" s="2132"/>
      <c r="B688" s="2133"/>
      <c r="C688" s="2134"/>
      <c r="D688" s="2135">
        <f t="shared" si="10"/>
        <v>0</v>
      </c>
      <c r="E688" s="2134"/>
      <c r="F688" s="2134"/>
      <c r="G688" s="2134"/>
      <c r="H688" s="2134"/>
      <c r="I688" s="2134"/>
      <c r="J688" s="2134"/>
      <c r="K688" s="2655"/>
      <c r="L688" s="2121"/>
    </row>
    <row r="689" spans="1:12" ht="15.75" x14ac:dyDescent="0.25">
      <c r="A689" s="2132"/>
      <c r="B689" s="2133"/>
      <c r="C689" s="2134"/>
      <c r="D689" s="2135">
        <f t="shared" si="10"/>
        <v>0</v>
      </c>
      <c r="E689" s="2134"/>
      <c r="F689" s="2134"/>
      <c r="G689" s="2134"/>
      <c r="H689" s="2134"/>
      <c r="I689" s="2134"/>
      <c r="J689" s="2134"/>
      <c r="K689" s="2655"/>
      <c r="L689" s="2121"/>
    </row>
    <row r="690" spans="1:12" ht="15.75" x14ac:dyDescent="0.25">
      <c r="A690" s="2132"/>
      <c r="B690" s="2133"/>
      <c r="C690" s="2134"/>
      <c r="D690" s="2135">
        <f t="shared" si="10"/>
        <v>0</v>
      </c>
      <c r="E690" s="2134"/>
      <c r="F690" s="2134"/>
      <c r="G690" s="2134"/>
      <c r="H690" s="2134"/>
      <c r="I690" s="2134"/>
      <c r="J690" s="2134"/>
      <c r="K690" s="2655"/>
      <c r="L690" s="2121"/>
    </row>
    <row r="691" spans="1:12" ht="15.75" x14ac:dyDescent="0.25">
      <c r="A691" s="2132"/>
      <c r="B691" s="2133"/>
      <c r="C691" s="2134"/>
      <c r="D691" s="2135">
        <f t="shared" si="10"/>
        <v>0</v>
      </c>
      <c r="E691" s="2134"/>
      <c r="F691" s="2134"/>
      <c r="G691" s="2134"/>
      <c r="H691" s="2134"/>
      <c r="I691" s="2134"/>
      <c r="J691" s="2134"/>
      <c r="K691" s="2655"/>
      <c r="L691" s="2121"/>
    </row>
    <row r="692" spans="1:12" ht="15.75" x14ac:dyDescent="0.25">
      <c r="A692" s="2132"/>
      <c r="B692" s="2133"/>
      <c r="C692" s="2134"/>
      <c r="D692" s="2135">
        <f t="shared" si="10"/>
        <v>0</v>
      </c>
      <c r="E692" s="2134"/>
      <c r="F692" s="2134"/>
      <c r="G692" s="2134"/>
      <c r="H692" s="2134"/>
      <c r="I692" s="2134"/>
      <c r="J692" s="2134"/>
      <c r="K692" s="2655"/>
      <c r="L692" s="2121"/>
    </row>
    <row r="693" spans="1:12" ht="15.75" x14ac:dyDescent="0.25">
      <c r="A693" s="2132"/>
      <c r="B693" s="2133"/>
      <c r="C693" s="2134"/>
      <c r="D693" s="2135">
        <f t="shared" si="10"/>
        <v>0</v>
      </c>
      <c r="E693" s="2134"/>
      <c r="F693" s="2134"/>
      <c r="G693" s="2134"/>
      <c r="H693" s="2134"/>
      <c r="I693" s="2134"/>
      <c r="J693" s="2134"/>
      <c r="K693" s="2655"/>
      <c r="L693" s="2121"/>
    </row>
    <row r="694" spans="1:12" ht="15.75" x14ac:dyDescent="0.25">
      <c r="A694" s="2132"/>
      <c r="B694" s="2133"/>
      <c r="C694" s="2134"/>
      <c r="D694" s="2135">
        <f t="shared" si="10"/>
        <v>0</v>
      </c>
      <c r="E694" s="2134"/>
      <c r="F694" s="2134"/>
      <c r="G694" s="2134"/>
      <c r="H694" s="2134"/>
      <c r="I694" s="2134"/>
      <c r="J694" s="2134"/>
      <c r="K694" s="2655"/>
      <c r="L694" s="2121"/>
    </row>
    <row r="695" spans="1:12" ht="15.75" x14ac:dyDescent="0.25">
      <c r="A695" s="2132"/>
      <c r="B695" s="2133"/>
      <c r="C695" s="2134"/>
      <c r="D695" s="2135">
        <f t="shared" si="10"/>
        <v>0</v>
      </c>
      <c r="E695" s="2134"/>
      <c r="F695" s="2134"/>
      <c r="G695" s="2134"/>
      <c r="H695" s="2134"/>
      <c r="I695" s="2134"/>
      <c r="J695" s="2134"/>
      <c r="K695" s="2655"/>
      <c r="L695" s="2121"/>
    </row>
    <row r="696" spans="1:12" ht="15.75" x14ac:dyDescent="0.25">
      <c r="A696" s="2132"/>
      <c r="B696" s="2133"/>
      <c r="C696" s="2134"/>
      <c r="D696" s="2135">
        <f t="shared" si="10"/>
        <v>0</v>
      </c>
      <c r="E696" s="2134"/>
      <c r="F696" s="2134"/>
      <c r="G696" s="2134"/>
      <c r="H696" s="2134"/>
      <c r="I696" s="2134"/>
      <c r="J696" s="2134"/>
      <c r="K696" s="2655"/>
      <c r="L696" s="2121"/>
    </row>
    <row r="697" spans="1:12" ht="15.75" x14ac:dyDescent="0.25">
      <c r="A697" s="2132"/>
      <c r="B697" s="2133"/>
      <c r="C697" s="2134"/>
      <c r="D697" s="2135">
        <f t="shared" si="10"/>
        <v>0</v>
      </c>
      <c r="E697" s="2134"/>
      <c r="F697" s="2134"/>
      <c r="G697" s="2134"/>
      <c r="H697" s="2134"/>
      <c r="I697" s="2134"/>
      <c r="J697" s="2134"/>
      <c r="K697" s="2655"/>
      <c r="L697" s="2121"/>
    </row>
    <row r="698" spans="1:12" ht="15.75" x14ac:dyDescent="0.25">
      <c r="A698" s="2132"/>
      <c r="B698" s="2133"/>
      <c r="C698" s="2134"/>
      <c r="D698" s="2135">
        <f t="shared" si="10"/>
        <v>0</v>
      </c>
      <c r="E698" s="2134"/>
      <c r="F698" s="2134"/>
      <c r="G698" s="2134"/>
      <c r="H698" s="2134"/>
      <c r="I698" s="2134"/>
      <c r="J698" s="2134"/>
      <c r="K698" s="2655"/>
      <c r="L698" s="2121"/>
    </row>
    <row r="699" spans="1:12" ht="15.75" x14ac:dyDescent="0.25">
      <c r="A699" s="2132"/>
      <c r="B699" s="2133"/>
      <c r="C699" s="2134"/>
      <c r="D699" s="2135">
        <f t="shared" si="10"/>
        <v>0</v>
      </c>
      <c r="E699" s="2134"/>
      <c r="F699" s="2134"/>
      <c r="G699" s="2134"/>
      <c r="H699" s="2134"/>
      <c r="I699" s="2134"/>
      <c r="J699" s="2134"/>
      <c r="K699" s="2655"/>
      <c r="L699" s="2121"/>
    </row>
    <row r="700" spans="1:12" ht="15.75" x14ac:dyDescent="0.25">
      <c r="A700" s="2132"/>
      <c r="B700" s="2133"/>
      <c r="C700" s="2134"/>
      <c r="D700" s="2135">
        <f t="shared" si="10"/>
        <v>0</v>
      </c>
      <c r="E700" s="2134"/>
      <c r="F700" s="2134"/>
      <c r="G700" s="2134"/>
      <c r="H700" s="2134"/>
      <c r="I700" s="2134"/>
      <c r="J700" s="2134"/>
      <c r="K700" s="2655"/>
      <c r="L700" s="2121"/>
    </row>
    <row r="701" spans="1:12" ht="15.75" x14ac:dyDescent="0.25">
      <c r="A701" s="2132"/>
      <c r="B701" s="2133"/>
      <c r="C701" s="2134"/>
      <c r="D701" s="2135">
        <f t="shared" si="10"/>
        <v>0</v>
      </c>
      <c r="E701" s="2134"/>
      <c r="F701" s="2134"/>
      <c r="G701" s="2134"/>
      <c r="H701" s="2134"/>
      <c r="I701" s="2134"/>
      <c r="J701" s="2134"/>
      <c r="K701" s="2655"/>
      <c r="L701" s="2121"/>
    </row>
    <row r="702" spans="1:12" ht="15.75" x14ac:dyDescent="0.25">
      <c r="A702" s="2132"/>
      <c r="B702" s="2133"/>
      <c r="C702" s="2134"/>
      <c r="D702" s="2135">
        <f t="shared" si="10"/>
        <v>0</v>
      </c>
      <c r="E702" s="2134"/>
      <c r="F702" s="2134"/>
      <c r="G702" s="2134"/>
      <c r="H702" s="2134"/>
      <c r="I702" s="2134"/>
      <c r="J702" s="2134"/>
      <c r="K702" s="2655"/>
      <c r="L702" s="2121"/>
    </row>
    <row r="703" spans="1:12" ht="15.75" x14ac:dyDescent="0.25">
      <c r="A703" s="2132"/>
      <c r="B703" s="2133"/>
      <c r="C703" s="2134"/>
      <c r="D703" s="2135">
        <f t="shared" si="10"/>
        <v>0</v>
      </c>
      <c r="E703" s="2134"/>
      <c r="F703" s="2134"/>
      <c r="G703" s="2134"/>
      <c r="H703" s="2134"/>
      <c r="I703" s="2134"/>
      <c r="J703" s="2134"/>
      <c r="K703" s="2655"/>
      <c r="L703" s="2121"/>
    </row>
    <row r="704" spans="1:12" ht="15.75" x14ac:dyDescent="0.25">
      <c r="A704" s="2132"/>
      <c r="B704" s="2133"/>
      <c r="C704" s="2134"/>
      <c r="D704" s="2135">
        <f t="shared" si="10"/>
        <v>0</v>
      </c>
      <c r="E704" s="2134"/>
      <c r="F704" s="2134"/>
      <c r="G704" s="2134"/>
      <c r="H704" s="2134"/>
      <c r="I704" s="2134"/>
      <c r="J704" s="2134"/>
      <c r="K704" s="2655"/>
      <c r="L704" s="2121"/>
    </row>
    <row r="705" spans="1:12" ht="15.75" x14ac:dyDescent="0.25">
      <c r="A705" s="2132"/>
      <c r="B705" s="2133"/>
      <c r="C705" s="2134"/>
      <c r="D705" s="2135">
        <f t="shared" si="10"/>
        <v>0</v>
      </c>
      <c r="E705" s="2134"/>
      <c r="F705" s="2134"/>
      <c r="G705" s="2134"/>
      <c r="H705" s="2134"/>
      <c r="I705" s="2134"/>
      <c r="J705" s="2134"/>
      <c r="K705" s="2655"/>
      <c r="L705" s="2121"/>
    </row>
    <row r="706" spans="1:12" ht="15.75" x14ac:dyDescent="0.25">
      <c r="A706" s="2132"/>
      <c r="B706" s="2133"/>
      <c r="C706" s="2134"/>
      <c r="D706" s="2135">
        <f t="shared" si="10"/>
        <v>0</v>
      </c>
      <c r="E706" s="2134"/>
      <c r="F706" s="2134"/>
      <c r="G706" s="2134"/>
      <c r="H706" s="2134"/>
      <c r="I706" s="2134"/>
      <c r="J706" s="2134"/>
      <c r="K706" s="2655"/>
      <c r="L706" s="2121"/>
    </row>
    <row r="707" spans="1:12" ht="15.75" x14ac:dyDescent="0.25">
      <c r="A707" s="2132"/>
      <c r="B707" s="2133"/>
      <c r="C707" s="2134"/>
      <c r="D707" s="2135">
        <f t="shared" si="10"/>
        <v>0</v>
      </c>
      <c r="E707" s="2134"/>
      <c r="F707" s="2134"/>
      <c r="G707" s="2134"/>
      <c r="H707" s="2134"/>
      <c r="I707" s="2134"/>
      <c r="J707" s="2134"/>
      <c r="K707" s="2655"/>
      <c r="L707" s="2121"/>
    </row>
    <row r="708" spans="1:12" ht="15.75" x14ac:dyDescent="0.25">
      <c r="A708" s="2132"/>
      <c r="B708" s="2133"/>
      <c r="C708" s="2134"/>
      <c r="D708" s="2135">
        <f t="shared" si="10"/>
        <v>0</v>
      </c>
      <c r="E708" s="2134"/>
      <c r="F708" s="2134"/>
      <c r="G708" s="2134"/>
      <c r="H708" s="2134"/>
      <c r="I708" s="2134"/>
      <c r="J708" s="2134"/>
      <c r="K708" s="2655"/>
      <c r="L708" s="2121"/>
    </row>
    <row r="709" spans="1:12" ht="15.75" x14ac:dyDescent="0.25">
      <c r="A709" s="2132"/>
      <c r="B709" s="2133"/>
      <c r="C709" s="2134"/>
      <c r="D709" s="2135">
        <f t="shared" si="10"/>
        <v>0</v>
      </c>
      <c r="E709" s="2134"/>
      <c r="F709" s="2134"/>
      <c r="G709" s="2134"/>
      <c r="H709" s="2134"/>
      <c r="I709" s="2134"/>
      <c r="J709" s="2134"/>
      <c r="K709" s="2655"/>
      <c r="L709" s="2121"/>
    </row>
    <row r="710" spans="1:12" ht="15.75" x14ac:dyDescent="0.25">
      <c r="A710" s="2132"/>
      <c r="B710" s="2133"/>
      <c r="C710" s="2134"/>
      <c r="D710" s="2135">
        <f t="shared" si="10"/>
        <v>0</v>
      </c>
      <c r="E710" s="2134"/>
      <c r="F710" s="2134"/>
      <c r="G710" s="2134"/>
      <c r="H710" s="2134"/>
      <c r="I710" s="2134"/>
      <c r="J710" s="2134"/>
      <c r="K710" s="2655"/>
      <c r="L710" s="2121"/>
    </row>
    <row r="711" spans="1:12" ht="15.75" x14ac:dyDescent="0.25">
      <c r="A711" s="2132"/>
      <c r="B711" s="2133"/>
      <c r="C711" s="2134"/>
      <c r="D711" s="2135">
        <f t="shared" si="10"/>
        <v>0</v>
      </c>
      <c r="E711" s="2134"/>
      <c r="F711" s="2134"/>
      <c r="G711" s="2134"/>
      <c r="H711" s="2134"/>
      <c r="I711" s="2134"/>
      <c r="J711" s="2134"/>
      <c r="K711" s="2655"/>
      <c r="L711" s="2121"/>
    </row>
    <row r="712" spans="1:12" ht="15.75" x14ac:dyDescent="0.25">
      <c r="A712" s="2132"/>
      <c r="B712" s="2133"/>
      <c r="C712" s="2134"/>
      <c r="D712" s="2135">
        <f t="shared" si="10"/>
        <v>0</v>
      </c>
      <c r="E712" s="2134"/>
      <c r="F712" s="2134"/>
      <c r="G712" s="2134"/>
      <c r="H712" s="2134"/>
      <c r="I712" s="2134"/>
      <c r="J712" s="2134"/>
      <c r="K712" s="2655"/>
      <c r="L712" s="2121"/>
    </row>
    <row r="713" spans="1:12" ht="15.75" x14ac:dyDescent="0.25">
      <c r="A713" s="2132"/>
      <c r="B713" s="2133"/>
      <c r="C713" s="2134"/>
      <c r="D713" s="2135">
        <f t="shared" si="10"/>
        <v>0</v>
      </c>
      <c r="E713" s="2134"/>
      <c r="F713" s="2134"/>
      <c r="G713" s="2134"/>
      <c r="H713" s="2134"/>
      <c r="I713" s="2134"/>
      <c r="J713" s="2134"/>
      <c r="K713" s="2655"/>
      <c r="L713" s="2121"/>
    </row>
    <row r="714" spans="1:12" ht="15.75" x14ac:dyDescent="0.25">
      <c r="A714" s="2132"/>
      <c r="B714" s="2133"/>
      <c r="C714" s="2134"/>
      <c r="D714" s="2135">
        <f t="shared" si="10"/>
        <v>0</v>
      </c>
      <c r="E714" s="2134"/>
      <c r="F714" s="2134"/>
      <c r="G714" s="2134"/>
      <c r="H714" s="2134"/>
      <c r="I714" s="2134"/>
      <c r="J714" s="2134"/>
      <c r="K714" s="2655"/>
      <c r="L714" s="2121"/>
    </row>
    <row r="715" spans="1:12" ht="15.75" x14ac:dyDescent="0.25">
      <c r="A715" s="2132"/>
      <c r="B715" s="2133"/>
      <c r="C715" s="2134"/>
      <c r="D715" s="2135">
        <f t="shared" si="10"/>
        <v>0</v>
      </c>
      <c r="E715" s="2134"/>
      <c r="F715" s="2134"/>
      <c r="G715" s="2134"/>
      <c r="H715" s="2134"/>
      <c r="I715" s="2134"/>
      <c r="J715" s="2134"/>
      <c r="K715" s="2655"/>
      <c r="L715" s="2121"/>
    </row>
    <row r="716" spans="1:12" ht="15.75" x14ac:dyDescent="0.25">
      <c r="A716" s="2132"/>
      <c r="B716" s="2133"/>
      <c r="C716" s="2134"/>
      <c r="D716" s="2135">
        <f t="shared" si="10"/>
        <v>0</v>
      </c>
      <c r="E716" s="2134"/>
      <c r="F716" s="2134"/>
      <c r="G716" s="2134"/>
      <c r="H716" s="2134"/>
      <c r="I716" s="2134"/>
      <c r="J716" s="2134"/>
      <c r="K716" s="2655"/>
      <c r="L716" s="2121"/>
    </row>
    <row r="717" spans="1:12" ht="15.75" x14ac:dyDescent="0.25">
      <c r="A717" s="2132"/>
      <c r="B717" s="2133"/>
      <c r="C717" s="2134"/>
      <c r="D717" s="2135">
        <f t="shared" si="10"/>
        <v>0</v>
      </c>
      <c r="E717" s="2134"/>
      <c r="F717" s="2134"/>
      <c r="G717" s="2134"/>
      <c r="H717" s="2134"/>
      <c r="I717" s="2134"/>
      <c r="J717" s="2134"/>
      <c r="K717" s="2655"/>
      <c r="L717" s="2121"/>
    </row>
    <row r="718" spans="1:12" ht="15.75" x14ac:dyDescent="0.25">
      <c r="A718" s="2132"/>
      <c r="B718" s="2133"/>
      <c r="C718" s="2134"/>
      <c r="D718" s="2135">
        <f t="shared" si="10"/>
        <v>0</v>
      </c>
      <c r="E718" s="2134"/>
      <c r="F718" s="2134"/>
      <c r="G718" s="2134"/>
      <c r="H718" s="2134"/>
      <c r="I718" s="2134"/>
      <c r="J718" s="2134"/>
      <c r="K718" s="2655"/>
      <c r="L718" s="2121"/>
    </row>
    <row r="719" spans="1:12" ht="15.75" x14ac:dyDescent="0.25">
      <c r="A719" s="2132"/>
      <c r="B719" s="2133"/>
      <c r="C719" s="2134"/>
      <c r="D719" s="2135">
        <f t="shared" ref="D719:D769" si="11">+C719*(100-E719)/100</f>
        <v>0</v>
      </c>
      <c r="E719" s="2134"/>
      <c r="F719" s="2134"/>
      <c r="G719" s="2134"/>
      <c r="H719" s="2134"/>
      <c r="I719" s="2134"/>
      <c r="J719" s="2134"/>
      <c r="K719" s="2655"/>
      <c r="L719" s="2121"/>
    </row>
    <row r="720" spans="1:12" ht="15.75" x14ac:dyDescent="0.25">
      <c r="A720" s="2132"/>
      <c r="B720" s="2133"/>
      <c r="C720" s="2134"/>
      <c r="D720" s="2135">
        <f t="shared" si="11"/>
        <v>0</v>
      </c>
      <c r="E720" s="2134"/>
      <c r="F720" s="2134"/>
      <c r="G720" s="2134"/>
      <c r="H720" s="2134"/>
      <c r="I720" s="2134"/>
      <c r="J720" s="2134"/>
      <c r="K720" s="2655"/>
      <c r="L720" s="2121"/>
    </row>
    <row r="721" spans="1:12" ht="15.75" x14ac:dyDescent="0.25">
      <c r="A721" s="2132"/>
      <c r="B721" s="2133"/>
      <c r="C721" s="2134"/>
      <c r="D721" s="2135">
        <f t="shared" si="11"/>
        <v>0</v>
      </c>
      <c r="E721" s="2134"/>
      <c r="F721" s="2134"/>
      <c r="G721" s="2134"/>
      <c r="H721" s="2134"/>
      <c r="I721" s="2134"/>
      <c r="J721" s="2134"/>
      <c r="K721" s="2655"/>
      <c r="L721" s="2121"/>
    </row>
    <row r="722" spans="1:12" ht="15.75" x14ac:dyDescent="0.25">
      <c r="A722" s="2132"/>
      <c r="B722" s="2133"/>
      <c r="C722" s="2134"/>
      <c r="D722" s="2135">
        <f t="shared" si="11"/>
        <v>0</v>
      </c>
      <c r="E722" s="2134"/>
      <c r="F722" s="2134"/>
      <c r="G722" s="2134"/>
      <c r="H722" s="2134"/>
      <c r="I722" s="2134"/>
      <c r="J722" s="2134"/>
      <c r="K722" s="2655"/>
      <c r="L722" s="2121"/>
    </row>
    <row r="723" spans="1:12" ht="15.75" x14ac:dyDescent="0.25">
      <c r="A723" s="2132"/>
      <c r="B723" s="2133"/>
      <c r="C723" s="2134"/>
      <c r="D723" s="2135">
        <f t="shared" si="11"/>
        <v>0</v>
      </c>
      <c r="E723" s="2134"/>
      <c r="F723" s="2134"/>
      <c r="G723" s="2134"/>
      <c r="H723" s="2134"/>
      <c r="I723" s="2134"/>
      <c r="J723" s="2134"/>
      <c r="K723" s="2655"/>
      <c r="L723" s="2121"/>
    </row>
    <row r="724" spans="1:12" ht="15.75" x14ac:dyDescent="0.25">
      <c r="A724" s="2132"/>
      <c r="B724" s="2133"/>
      <c r="C724" s="2134"/>
      <c r="D724" s="2135">
        <f t="shared" si="11"/>
        <v>0</v>
      </c>
      <c r="E724" s="2134"/>
      <c r="F724" s="2134"/>
      <c r="G724" s="2134"/>
      <c r="H724" s="2134"/>
      <c r="I724" s="2134"/>
      <c r="J724" s="2134"/>
      <c r="K724" s="2655"/>
      <c r="L724" s="2121"/>
    </row>
    <row r="725" spans="1:12" ht="15.75" x14ac:dyDescent="0.25">
      <c r="A725" s="2132"/>
      <c r="B725" s="2133"/>
      <c r="C725" s="2134"/>
      <c r="D725" s="2135">
        <f t="shared" si="11"/>
        <v>0</v>
      </c>
      <c r="E725" s="2134"/>
      <c r="F725" s="2134"/>
      <c r="G725" s="2134"/>
      <c r="H725" s="2134"/>
      <c r="I725" s="2134"/>
      <c r="J725" s="2134"/>
      <c r="K725" s="2655"/>
      <c r="L725" s="2121"/>
    </row>
    <row r="726" spans="1:12" ht="15.75" x14ac:dyDescent="0.25">
      <c r="A726" s="2132"/>
      <c r="B726" s="2133"/>
      <c r="C726" s="2134"/>
      <c r="D726" s="2135">
        <f t="shared" si="11"/>
        <v>0</v>
      </c>
      <c r="E726" s="2134"/>
      <c r="F726" s="2134"/>
      <c r="G726" s="2134"/>
      <c r="H726" s="2134"/>
      <c r="I726" s="2134"/>
      <c r="J726" s="2134"/>
      <c r="K726" s="2655"/>
      <c r="L726" s="2121"/>
    </row>
    <row r="727" spans="1:12" ht="15.75" x14ac:dyDescent="0.25">
      <c r="A727" s="2132"/>
      <c r="B727" s="2133"/>
      <c r="C727" s="2134"/>
      <c r="D727" s="2135">
        <f t="shared" si="11"/>
        <v>0</v>
      </c>
      <c r="E727" s="2134"/>
      <c r="F727" s="2134"/>
      <c r="G727" s="2134"/>
      <c r="H727" s="2134"/>
      <c r="I727" s="2134"/>
      <c r="J727" s="2134"/>
      <c r="K727" s="2655"/>
      <c r="L727" s="2121"/>
    </row>
    <row r="728" spans="1:12" ht="15.75" x14ac:dyDescent="0.25">
      <c r="A728" s="2132"/>
      <c r="B728" s="2133"/>
      <c r="C728" s="2134"/>
      <c r="D728" s="2135">
        <f t="shared" si="11"/>
        <v>0</v>
      </c>
      <c r="E728" s="2134"/>
      <c r="F728" s="2134"/>
      <c r="G728" s="2134"/>
      <c r="H728" s="2134"/>
      <c r="I728" s="2134"/>
      <c r="J728" s="2134"/>
      <c r="K728" s="2655"/>
      <c r="L728" s="2121"/>
    </row>
    <row r="729" spans="1:12" ht="15.75" x14ac:dyDescent="0.25">
      <c r="A729" s="2132"/>
      <c r="B729" s="2133"/>
      <c r="C729" s="2134"/>
      <c r="D729" s="2135">
        <f t="shared" si="11"/>
        <v>0</v>
      </c>
      <c r="E729" s="2134"/>
      <c r="F729" s="2134"/>
      <c r="G729" s="2134"/>
      <c r="H729" s="2134"/>
      <c r="I729" s="2134"/>
      <c r="J729" s="2134"/>
      <c r="K729" s="2655"/>
      <c r="L729" s="2121"/>
    </row>
    <row r="730" spans="1:12" ht="15.75" x14ac:dyDescent="0.25">
      <c r="A730" s="2132"/>
      <c r="B730" s="2133"/>
      <c r="C730" s="2134"/>
      <c r="D730" s="2135">
        <f t="shared" si="11"/>
        <v>0</v>
      </c>
      <c r="E730" s="2134"/>
      <c r="F730" s="2134"/>
      <c r="G730" s="2134"/>
      <c r="H730" s="2134"/>
      <c r="I730" s="2134"/>
      <c r="J730" s="2134"/>
      <c r="K730" s="2655"/>
      <c r="L730" s="2121"/>
    </row>
    <row r="731" spans="1:12" ht="15.75" x14ac:dyDescent="0.25">
      <c r="A731" s="2132"/>
      <c r="B731" s="2133"/>
      <c r="C731" s="2134"/>
      <c r="D731" s="2135">
        <f t="shared" si="11"/>
        <v>0</v>
      </c>
      <c r="E731" s="2134"/>
      <c r="F731" s="2134"/>
      <c r="G731" s="2134"/>
      <c r="H731" s="2134"/>
      <c r="I731" s="2134"/>
      <c r="J731" s="2134"/>
      <c r="K731" s="2655"/>
      <c r="L731" s="2121"/>
    </row>
    <row r="732" spans="1:12" ht="15.75" x14ac:dyDescent="0.25">
      <c r="A732" s="2132"/>
      <c r="B732" s="2133"/>
      <c r="C732" s="2134"/>
      <c r="D732" s="2135">
        <f t="shared" si="11"/>
        <v>0</v>
      </c>
      <c r="E732" s="2134"/>
      <c r="F732" s="2134"/>
      <c r="G732" s="2134"/>
      <c r="H732" s="2134"/>
      <c r="I732" s="2134"/>
      <c r="J732" s="2134"/>
      <c r="K732" s="2655"/>
      <c r="L732" s="2121"/>
    </row>
    <row r="733" spans="1:12" ht="15.75" x14ac:dyDescent="0.25">
      <c r="A733" s="2132"/>
      <c r="B733" s="2133"/>
      <c r="C733" s="2134"/>
      <c r="D733" s="2135">
        <f t="shared" si="11"/>
        <v>0</v>
      </c>
      <c r="E733" s="2134"/>
      <c r="F733" s="2134"/>
      <c r="G733" s="2134"/>
      <c r="H733" s="2134"/>
      <c r="I733" s="2134"/>
      <c r="J733" s="2134"/>
      <c r="K733" s="2655"/>
      <c r="L733" s="2121"/>
    </row>
    <row r="734" spans="1:12" ht="15.75" x14ac:dyDescent="0.25">
      <c r="A734" s="2132"/>
      <c r="B734" s="2133"/>
      <c r="C734" s="2134"/>
      <c r="D734" s="2135">
        <f t="shared" si="11"/>
        <v>0</v>
      </c>
      <c r="E734" s="2134"/>
      <c r="F734" s="2134"/>
      <c r="G734" s="2134"/>
      <c r="H734" s="2134"/>
      <c r="I734" s="2134"/>
      <c r="J734" s="2134"/>
      <c r="K734" s="2655"/>
      <c r="L734" s="2121"/>
    </row>
    <row r="735" spans="1:12" ht="15.75" x14ac:dyDescent="0.25">
      <c r="A735" s="2132"/>
      <c r="B735" s="2133"/>
      <c r="C735" s="2134"/>
      <c r="D735" s="2135">
        <f t="shared" si="11"/>
        <v>0</v>
      </c>
      <c r="E735" s="2134"/>
      <c r="F735" s="2134"/>
      <c r="G735" s="2134"/>
      <c r="H735" s="2134"/>
      <c r="I735" s="2134"/>
      <c r="J735" s="2134"/>
      <c r="K735" s="2655"/>
      <c r="L735" s="2121"/>
    </row>
    <row r="736" spans="1:12" ht="15.75" x14ac:dyDescent="0.25">
      <c r="A736" s="2132"/>
      <c r="B736" s="2133"/>
      <c r="C736" s="2134"/>
      <c r="D736" s="2135">
        <f t="shared" si="11"/>
        <v>0</v>
      </c>
      <c r="E736" s="2134"/>
      <c r="F736" s="2134"/>
      <c r="G736" s="2134"/>
      <c r="H736" s="2134"/>
      <c r="I736" s="2134"/>
      <c r="J736" s="2134"/>
      <c r="K736" s="2655"/>
      <c r="L736" s="2121"/>
    </row>
    <row r="737" spans="1:12" ht="15.75" x14ac:dyDescent="0.25">
      <c r="A737" s="2132"/>
      <c r="B737" s="2133"/>
      <c r="C737" s="2134"/>
      <c r="D737" s="2135">
        <f t="shared" si="11"/>
        <v>0</v>
      </c>
      <c r="E737" s="2134"/>
      <c r="F737" s="2134"/>
      <c r="G737" s="2134"/>
      <c r="H737" s="2134"/>
      <c r="I737" s="2134"/>
      <c r="J737" s="2134"/>
      <c r="K737" s="2655"/>
      <c r="L737" s="2121"/>
    </row>
    <row r="738" spans="1:12" ht="15.75" x14ac:dyDescent="0.25">
      <c r="A738" s="2132"/>
      <c r="B738" s="2133"/>
      <c r="C738" s="2134"/>
      <c r="D738" s="2135">
        <f t="shared" si="11"/>
        <v>0</v>
      </c>
      <c r="E738" s="2134"/>
      <c r="F738" s="2134"/>
      <c r="G738" s="2134"/>
      <c r="H738" s="2134"/>
      <c r="I738" s="2134"/>
      <c r="J738" s="2134"/>
      <c r="K738" s="2655"/>
      <c r="L738" s="2121"/>
    </row>
    <row r="739" spans="1:12" ht="15.75" x14ac:dyDescent="0.25">
      <c r="A739" s="2132"/>
      <c r="B739" s="2133"/>
      <c r="C739" s="2134"/>
      <c r="D739" s="2135">
        <f t="shared" si="11"/>
        <v>0</v>
      </c>
      <c r="E739" s="2134"/>
      <c r="F739" s="2134"/>
      <c r="G739" s="2134"/>
      <c r="H739" s="2134"/>
      <c r="I739" s="2134"/>
      <c r="J739" s="2134"/>
      <c r="K739" s="2655"/>
      <c r="L739" s="2121"/>
    </row>
    <row r="740" spans="1:12" ht="15.75" x14ac:dyDescent="0.25">
      <c r="A740" s="2132"/>
      <c r="B740" s="2133"/>
      <c r="C740" s="2134"/>
      <c r="D740" s="2135">
        <f t="shared" si="11"/>
        <v>0</v>
      </c>
      <c r="E740" s="2134"/>
      <c r="F740" s="2134"/>
      <c r="G740" s="2134"/>
      <c r="H740" s="2134"/>
      <c r="I740" s="2134"/>
      <c r="J740" s="2134"/>
      <c r="K740" s="2655"/>
      <c r="L740" s="2121"/>
    </row>
    <row r="741" spans="1:12" ht="15.75" x14ac:dyDescent="0.25">
      <c r="A741" s="2132"/>
      <c r="B741" s="2133"/>
      <c r="C741" s="2134"/>
      <c r="D741" s="2135">
        <f t="shared" si="11"/>
        <v>0</v>
      </c>
      <c r="E741" s="2134"/>
      <c r="F741" s="2134"/>
      <c r="G741" s="2134"/>
      <c r="H741" s="2134"/>
      <c r="I741" s="2134"/>
      <c r="J741" s="2134"/>
      <c r="K741" s="2655"/>
      <c r="L741" s="2121"/>
    </row>
    <row r="742" spans="1:12" ht="15.75" x14ac:dyDescent="0.25">
      <c r="A742" s="2132"/>
      <c r="B742" s="2133"/>
      <c r="C742" s="2134"/>
      <c r="D742" s="2135">
        <f t="shared" si="11"/>
        <v>0</v>
      </c>
      <c r="E742" s="2134"/>
      <c r="F742" s="2134"/>
      <c r="G742" s="2134"/>
      <c r="H742" s="2134"/>
      <c r="I742" s="2134"/>
      <c r="J742" s="2134"/>
      <c r="K742" s="2655"/>
      <c r="L742" s="2121"/>
    </row>
    <row r="743" spans="1:12" ht="15.75" x14ac:dyDescent="0.25">
      <c r="A743" s="2132"/>
      <c r="B743" s="2133"/>
      <c r="C743" s="2134"/>
      <c r="D743" s="2135">
        <f t="shared" si="11"/>
        <v>0</v>
      </c>
      <c r="E743" s="2134"/>
      <c r="F743" s="2134"/>
      <c r="G743" s="2134"/>
      <c r="H743" s="2134"/>
      <c r="I743" s="2134"/>
      <c r="J743" s="2134"/>
      <c r="K743" s="2655"/>
      <c r="L743" s="2121"/>
    </row>
    <row r="744" spans="1:12" ht="15.75" x14ac:dyDescent="0.25">
      <c r="A744" s="2132"/>
      <c r="B744" s="2133"/>
      <c r="C744" s="2134"/>
      <c r="D744" s="2135">
        <f t="shared" si="11"/>
        <v>0</v>
      </c>
      <c r="E744" s="2134"/>
      <c r="F744" s="2134"/>
      <c r="G744" s="2134"/>
      <c r="H744" s="2134"/>
      <c r="I744" s="2134"/>
      <c r="J744" s="2134"/>
      <c r="K744" s="2655"/>
      <c r="L744" s="2121"/>
    </row>
    <row r="745" spans="1:12" ht="15.75" x14ac:dyDescent="0.25">
      <c r="A745" s="2132"/>
      <c r="B745" s="2133"/>
      <c r="C745" s="2134"/>
      <c r="D745" s="2135">
        <f t="shared" si="11"/>
        <v>0</v>
      </c>
      <c r="E745" s="2134"/>
      <c r="F745" s="2134"/>
      <c r="G745" s="2134"/>
      <c r="H745" s="2134"/>
      <c r="I745" s="2134"/>
      <c r="J745" s="2134"/>
      <c r="K745" s="2655"/>
      <c r="L745" s="2121"/>
    </row>
    <row r="746" spans="1:12" ht="15.75" x14ac:dyDescent="0.25">
      <c r="A746" s="2132"/>
      <c r="B746" s="2133"/>
      <c r="C746" s="2134"/>
      <c r="D746" s="2135">
        <f t="shared" si="11"/>
        <v>0</v>
      </c>
      <c r="E746" s="2134"/>
      <c r="F746" s="2134"/>
      <c r="G746" s="2134"/>
      <c r="H746" s="2134"/>
      <c r="I746" s="2134"/>
      <c r="J746" s="2134"/>
      <c r="K746" s="2655"/>
      <c r="L746" s="2121"/>
    </row>
    <row r="747" spans="1:12" ht="15.75" x14ac:dyDescent="0.25">
      <c r="A747" s="2132"/>
      <c r="B747" s="2133"/>
      <c r="C747" s="2134"/>
      <c r="D747" s="2135">
        <f t="shared" si="11"/>
        <v>0</v>
      </c>
      <c r="E747" s="2134"/>
      <c r="F747" s="2134"/>
      <c r="G747" s="2134"/>
      <c r="H747" s="2134"/>
      <c r="I747" s="2134"/>
      <c r="J747" s="2134"/>
      <c r="K747" s="2655"/>
      <c r="L747" s="2121"/>
    </row>
    <row r="748" spans="1:12" ht="15.75" x14ac:dyDescent="0.25">
      <c r="A748" s="2132"/>
      <c r="B748" s="2133"/>
      <c r="C748" s="2134"/>
      <c r="D748" s="2135">
        <f t="shared" si="11"/>
        <v>0</v>
      </c>
      <c r="E748" s="2134"/>
      <c r="F748" s="2134"/>
      <c r="G748" s="2134"/>
      <c r="H748" s="2134"/>
      <c r="I748" s="2134"/>
      <c r="J748" s="2134"/>
      <c r="K748" s="2655"/>
      <c r="L748" s="2121"/>
    </row>
    <row r="749" spans="1:12" ht="15.75" x14ac:dyDescent="0.25">
      <c r="A749" s="2132"/>
      <c r="B749" s="2133"/>
      <c r="C749" s="2134"/>
      <c r="D749" s="2135">
        <f t="shared" si="11"/>
        <v>0</v>
      </c>
      <c r="E749" s="2134"/>
      <c r="F749" s="2134"/>
      <c r="G749" s="2134"/>
      <c r="H749" s="2134"/>
      <c r="I749" s="2134"/>
      <c r="J749" s="2134"/>
      <c r="K749" s="2655"/>
      <c r="L749" s="2121"/>
    </row>
    <row r="750" spans="1:12" ht="15.75" x14ac:dyDescent="0.25">
      <c r="A750" s="2132"/>
      <c r="B750" s="2133"/>
      <c r="C750" s="2134"/>
      <c r="D750" s="2135">
        <f t="shared" si="11"/>
        <v>0</v>
      </c>
      <c r="E750" s="2134"/>
      <c r="F750" s="2134"/>
      <c r="G750" s="2134"/>
      <c r="H750" s="2134"/>
      <c r="I750" s="2134"/>
      <c r="J750" s="2134"/>
      <c r="K750" s="2655"/>
      <c r="L750" s="2121"/>
    </row>
    <row r="751" spans="1:12" ht="15.75" x14ac:dyDescent="0.25">
      <c r="A751" s="2132"/>
      <c r="B751" s="2133"/>
      <c r="C751" s="2134"/>
      <c r="D751" s="2135">
        <f t="shared" si="11"/>
        <v>0</v>
      </c>
      <c r="E751" s="2134"/>
      <c r="F751" s="2134"/>
      <c r="G751" s="2134"/>
      <c r="H751" s="2134"/>
      <c r="I751" s="2134"/>
      <c r="J751" s="2134"/>
      <c r="K751" s="2655"/>
      <c r="L751" s="2121"/>
    </row>
    <row r="752" spans="1:12" ht="15.75" x14ac:dyDescent="0.25">
      <c r="A752" s="2132"/>
      <c r="B752" s="2133"/>
      <c r="C752" s="2134"/>
      <c r="D752" s="2135">
        <f t="shared" si="11"/>
        <v>0</v>
      </c>
      <c r="E752" s="2134"/>
      <c r="F752" s="2134"/>
      <c r="G752" s="2134"/>
      <c r="H752" s="2134"/>
      <c r="I752" s="2134"/>
      <c r="J752" s="2134"/>
      <c r="K752" s="2655"/>
      <c r="L752" s="2121"/>
    </row>
    <row r="753" spans="1:12" ht="15.75" x14ac:dyDescent="0.25">
      <c r="A753" s="2132"/>
      <c r="B753" s="2133"/>
      <c r="C753" s="2134"/>
      <c r="D753" s="2135">
        <f t="shared" si="11"/>
        <v>0</v>
      </c>
      <c r="E753" s="2134"/>
      <c r="F753" s="2134"/>
      <c r="G753" s="2134"/>
      <c r="H753" s="2134"/>
      <c r="I753" s="2134"/>
      <c r="J753" s="2134"/>
      <c r="K753" s="2655"/>
      <c r="L753" s="2121"/>
    </row>
    <row r="754" spans="1:12" ht="15.75" x14ac:dyDescent="0.25">
      <c r="A754" s="2132"/>
      <c r="B754" s="2133"/>
      <c r="C754" s="2134"/>
      <c r="D754" s="2135">
        <f t="shared" si="11"/>
        <v>0</v>
      </c>
      <c r="E754" s="2134"/>
      <c r="F754" s="2134"/>
      <c r="G754" s="2134"/>
      <c r="H754" s="2134"/>
      <c r="I754" s="2134"/>
      <c r="J754" s="2134"/>
      <c r="K754" s="2655"/>
      <c r="L754" s="2121"/>
    </row>
    <row r="755" spans="1:12" ht="15.75" x14ac:dyDescent="0.25">
      <c r="A755" s="2132"/>
      <c r="B755" s="2133"/>
      <c r="C755" s="2134"/>
      <c r="D755" s="2135">
        <f t="shared" si="11"/>
        <v>0</v>
      </c>
      <c r="E755" s="2134"/>
      <c r="F755" s="2134"/>
      <c r="G755" s="2134"/>
      <c r="H755" s="2134"/>
      <c r="I755" s="2134"/>
      <c r="J755" s="2134"/>
      <c r="K755" s="2655"/>
      <c r="L755" s="2121"/>
    </row>
    <row r="756" spans="1:12" ht="15.75" x14ac:dyDescent="0.25">
      <c r="A756" s="2132"/>
      <c r="B756" s="2133"/>
      <c r="C756" s="2134"/>
      <c r="D756" s="2135">
        <f t="shared" si="11"/>
        <v>0</v>
      </c>
      <c r="E756" s="2134"/>
      <c r="F756" s="2134"/>
      <c r="G756" s="2134"/>
      <c r="H756" s="2134"/>
      <c r="I756" s="2134"/>
      <c r="J756" s="2134"/>
      <c r="K756" s="2655"/>
      <c r="L756" s="2121"/>
    </row>
    <row r="757" spans="1:12" ht="15.75" x14ac:dyDescent="0.25">
      <c r="A757" s="2132"/>
      <c r="B757" s="2133"/>
      <c r="C757" s="2134"/>
      <c r="D757" s="2135">
        <f t="shared" si="11"/>
        <v>0</v>
      </c>
      <c r="E757" s="2134"/>
      <c r="F757" s="2134"/>
      <c r="G757" s="2134"/>
      <c r="H757" s="2134"/>
      <c r="I757" s="2134"/>
      <c r="J757" s="2134"/>
      <c r="K757" s="2655"/>
      <c r="L757" s="2121"/>
    </row>
    <row r="758" spans="1:12" ht="15.75" x14ac:dyDescent="0.25">
      <c r="A758" s="2132"/>
      <c r="B758" s="2133"/>
      <c r="C758" s="2134"/>
      <c r="D758" s="2135">
        <f t="shared" si="11"/>
        <v>0</v>
      </c>
      <c r="E758" s="2134"/>
      <c r="F758" s="2134"/>
      <c r="G758" s="2134"/>
      <c r="H758" s="2134"/>
      <c r="I758" s="2134"/>
      <c r="J758" s="2134"/>
      <c r="K758" s="2655"/>
      <c r="L758" s="2121"/>
    </row>
    <row r="759" spans="1:12" ht="15.75" x14ac:dyDescent="0.25">
      <c r="A759" s="2132"/>
      <c r="B759" s="2133"/>
      <c r="C759" s="2134"/>
      <c r="D759" s="2135">
        <f t="shared" si="11"/>
        <v>0</v>
      </c>
      <c r="E759" s="2134"/>
      <c r="F759" s="2134"/>
      <c r="G759" s="2134"/>
      <c r="H759" s="2134"/>
      <c r="I759" s="2134"/>
      <c r="J759" s="2134"/>
      <c r="K759" s="2655"/>
      <c r="L759" s="2121"/>
    </row>
    <row r="760" spans="1:12" ht="15.75" x14ac:dyDescent="0.25">
      <c r="A760" s="2132"/>
      <c r="B760" s="2133"/>
      <c r="C760" s="2134"/>
      <c r="D760" s="2135">
        <f t="shared" si="11"/>
        <v>0</v>
      </c>
      <c r="E760" s="2134"/>
      <c r="F760" s="2134"/>
      <c r="G760" s="2134"/>
      <c r="H760" s="2134"/>
      <c r="I760" s="2134"/>
      <c r="J760" s="2134"/>
      <c r="K760" s="2655"/>
      <c r="L760" s="2121"/>
    </row>
    <row r="761" spans="1:12" ht="15.75" x14ac:dyDescent="0.25">
      <c r="A761" s="2132"/>
      <c r="B761" s="2133"/>
      <c r="C761" s="2134"/>
      <c r="D761" s="2135">
        <f t="shared" si="11"/>
        <v>0</v>
      </c>
      <c r="E761" s="2134"/>
      <c r="F761" s="2134"/>
      <c r="G761" s="2134"/>
      <c r="H761" s="2134"/>
      <c r="I761" s="2134"/>
      <c r="J761" s="2134"/>
      <c r="K761" s="2655"/>
      <c r="L761" s="2121"/>
    </row>
    <row r="762" spans="1:12" ht="15.75" x14ac:dyDescent="0.25">
      <c r="A762" s="2132"/>
      <c r="B762" s="2133"/>
      <c r="C762" s="2134"/>
      <c r="D762" s="2135">
        <f t="shared" si="11"/>
        <v>0</v>
      </c>
      <c r="E762" s="2134"/>
      <c r="F762" s="2134"/>
      <c r="G762" s="2134"/>
      <c r="H762" s="2134"/>
      <c r="I762" s="2134"/>
      <c r="J762" s="2134"/>
      <c r="K762" s="2655"/>
      <c r="L762" s="2121"/>
    </row>
    <row r="763" spans="1:12" ht="15.75" x14ac:dyDescent="0.25">
      <c r="A763" s="2132"/>
      <c r="B763" s="2133"/>
      <c r="C763" s="2134"/>
      <c r="D763" s="2135">
        <f t="shared" si="11"/>
        <v>0</v>
      </c>
      <c r="E763" s="2134"/>
      <c r="F763" s="2134"/>
      <c r="G763" s="2134"/>
      <c r="H763" s="2134"/>
      <c r="I763" s="2134"/>
      <c r="J763" s="2134"/>
      <c r="K763" s="2655"/>
      <c r="L763" s="2121"/>
    </row>
    <row r="764" spans="1:12" ht="15.75" x14ac:dyDescent="0.25">
      <c r="A764" s="2132"/>
      <c r="B764" s="2133"/>
      <c r="C764" s="2134"/>
      <c r="D764" s="2135">
        <f t="shared" si="11"/>
        <v>0</v>
      </c>
      <c r="E764" s="2134"/>
      <c r="F764" s="2134"/>
      <c r="G764" s="2134"/>
      <c r="H764" s="2134"/>
      <c r="I764" s="2134"/>
      <c r="J764" s="2134"/>
      <c r="K764" s="2655"/>
      <c r="L764" s="2121"/>
    </row>
    <row r="765" spans="1:12" ht="15.75" x14ac:dyDescent="0.25">
      <c r="A765" s="2132"/>
      <c r="B765" s="2133"/>
      <c r="C765" s="2134"/>
      <c r="D765" s="2135">
        <f t="shared" si="11"/>
        <v>0</v>
      </c>
      <c r="E765" s="2134"/>
      <c r="F765" s="2134"/>
      <c r="G765" s="2134"/>
      <c r="H765" s="2134"/>
      <c r="I765" s="2134"/>
      <c r="J765" s="2134"/>
      <c r="K765" s="2655"/>
      <c r="L765" s="2121"/>
    </row>
    <row r="766" spans="1:12" ht="15.75" x14ac:dyDescent="0.25">
      <c r="A766" s="2132"/>
      <c r="B766" s="2133"/>
      <c r="C766" s="2134"/>
      <c r="D766" s="2135">
        <f t="shared" si="11"/>
        <v>0</v>
      </c>
      <c r="E766" s="2134"/>
      <c r="F766" s="2134"/>
      <c r="G766" s="2134"/>
      <c r="H766" s="2134"/>
      <c r="I766" s="2134"/>
      <c r="J766" s="2134"/>
      <c r="K766" s="2655"/>
      <c r="L766" s="2121"/>
    </row>
    <row r="767" spans="1:12" ht="15.75" x14ac:dyDescent="0.25">
      <c r="A767" s="2132"/>
      <c r="B767" s="2133"/>
      <c r="C767" s="2134"/>
      <c r="D767" s="2135">
        <f t="shared" si="11"/>
        <v>0</v>
      </c>
      <c r="E767" s="2134"/>
      <c r="F767" s="2134"/>
      <c r="G767" s="2134"/>
      <c r="H767" s="2134"/>
      <c r="I767" s="2134"/>
      <c r="J767" s="2134"/>
      <c r="K767" s="2655"/>
      <c r="L767" s="2121"/>
    </row>
    <row r="768" spans="1:12" ht="15.75" x14ac:dyDescent="0.25">
      <c r="A768" s="2132"/>
      <c r="B768" s="2133"/>
      <c r="C768" s="2134"/>
      <c r="D768" s="2135">
        <f t="shared" si="11"/>
        <v>0</v>
      </c>
      <c r="E768" s="2134"/>
      <c r="F768" s="2134"/>
      <c r="G768" s="2134"/>
      <c r="H768" s="2134"/>
      <c r="I768" s="2134"/>
      <c r="J768" s="2134"/>
      <c r="K768" s="2655"/>
      <c r="L768" s="2121"/>
    </row>
    <row r="769" spans="1:12" ht="15.75" x14ac:dyDescent="0.25">
      <c r="A769" s="2132"/>
      <c r="B769" s="2133"/>
      <c r="C769" s="2134"/>
      <c r="D769" s="2135">
        <f t="shared" si="11"/>
        <v>0</v>
      </c>
      <c r="E769" s="2134"/>
      <c r="F769" s="2134"/>
      <c r="G769" s="2134"/>
      <c r="H769" s="2134"/>
      <c r="I769" s="2134"/>
      <c r="J769" s="2134"/>
      <c r="K769" s="2655"/>
      <c r="L769" s="2121"/>
    </row>
    <row r="770" spans="1:12" ht="15.75" x14ac:dyDescent="0.25">
      <c r="A770" s="2132"/>
      <c r="B770" s="2133"/>
      <c r="C770" s="2134"/>
      <c r="D770" s="2135">
        <f>+C770*(100-E770)/100</f>
        <v>0</v>
      </c>
      <c r="E770" s="2134"/>
      <c r="F770" s="2134"/>
      <c r="G770" s="2134"/>
      <c r="H770" s="2134"/>
      <c r="I770" s="2134"/>
      <c r="J770" s="2134"/>
      <c r="K770" s="2655"/>
      <c r="L770" s="2121"/>
    </row>
    <row r="771" spans="1:12" ht="15.75" x14ac:dyDescent="0.25">
      <c r="A771" s="2132"/>
      <c r="B771" s="2133"/>
      <c r="C771" s="2134"/>
      <c r="D771" s="2135">
        <f>+C771*(100-E771)/100</f>
        <v>0</v>
      </c>
      <c r="E771" s="2134"/>
      <c r="F771" s="2134"/>
      <c r="G771" s="2134"/>
      <c r="H771" s="2134"/>
      <c r="I771" s="2134"/>
      <c r="J771" s="2134"/>
      <c r="K771" s="2655"/>
      <c r="L771" s="2121"/>
    </row>
    <row r="772" spans="1:12" ht="15.75" x14ac:dyDescent="0.25">
      <c r="A772" s="2132"/>
      <c r="B772" s="2133"/>
      <c r="C772" s="2134"/>
      <c r="D772" s="2135">
        <f>+C772*(100-E772)/100</f>
        <v>0</v>
      </c>
      <c r="E772" s="2134"/>
      <c r="F772" s="2134"/>
      <c r="G772" s="2134"/>
      <c r="H772" s="2134"/>
      <c r="I772" s="2134"/>
      <c r="J772" s="2134"/>
      <c r="K772" s="2655"/>
      <c r="L772" s="2121"/>
    </row>
    <row r="773" spans="1:12" ht="15.75" x14ac:dyDescent="0.25">
      <c r="A773" s="2132"/>
      <c r="B773" s="2133"/>
      <c r="C773" s="2134"/>
      <c r="D773" s="2135">
        <f>+C773*(100-E773)/100</f>
        <v>0</v>
      </c>
      <c r="E773" s="2134"/>
      <c r="F773" s="2134"/>
      <c r="G773" s="2134"/>
      <c r="H773" s="2134"/>
      <c r="I773" s="2134"/>
      <c r="J773" s="2134"/>
      <c r="K773" s="2655"/>
      <c r="L773" s="2121"/>
    </row>
    <row r="774" spans="1:12" ht="15.75" x14ac:dyDescent="0.25">
      <c r="A774" s="2132"/>
      <c r="B774" s="2133"/>
      <c r="C774" s="2134"/>
      <c r="D774" s="2135">
        <f>+C774*(100-E774)/100</f>
        <v>0</v>
      </c>
      <c r="E774" s="2134"/>
      <c r="F774" s="2134"/>
      <c r="G774" s="2134"/>
      <c r="H774" s="2134"/>
      <c r="I774" s="2134"/>
      <c r="J774" s="2134"/>
      <c r="K774" s="2655"/>
      <c r="L774" s="2121"/>
    </row>
  </sheetData>
  <autoFilter ref="B6:K6"/>
  <mergeCells count="45">
    <mergeCell ref="C46:J46"/>
    <mergeCell ref="A3:B3"/>
    <mergeCell ref="C3:F3"/>
    <mergeCell ref="G3:H3"/>
    <mergeCell ref="I3:J3"/>
    <mergeCell ref="C15:J15"/>
    <mergeCell ref="C12:J12"/>
    <mergeCell ref="A12:A13"/>
    <mergeCell ref="C13:J13"/>
    <mergeCell ref="C8:J8"/>
    <mergeCell ref="C7:J7"/>
    <mergeCell ref="A4:B4"/>
    <mergeCell ref="C4:F4"/>
    <mergeCell ref="G4:H4"/>
    <mergeCell ref="I4:J4"/>
    <mergeCell ref="A5:B5"/>
    <mergeCell ref="A1:L1"/>
    <mergeCell ref="A2:B2"/>
    <mergeCell ref="C2:F2"/>
    <mergeCell ref="G2:H2"/>
    <mergeCell ref="I2:J2"/>
    <mergeCell ref="K2:L2"/>
    <mergeCell ref="C16:J16"/>
    <mergeCell ref="H34:I34"/>
    <mergeCell ref="A18:A19"/>
    <mergeCell ref="C21:J21"/>
    <mergeCell ref="A20:A21"/>
    <mergeCell ref="C20:J20"/>
    <mergeCell ref="C22:J22"/>
    <mergeCell ref="C48:J48"/>
    <mergeCell ref="C47:J47"/>
    <mergeCell ref="C45:J45"/>
    <mergeCell ref="H41:I41"/>
    <mergeCell ref="K3:L3"/>
    <mergeCell ref="K4:L4"/>
    <mergeCell ref="K5:L5"/>
    <mergeCell ref="C27:J27"/>
    <mergeCell ref="C24:J24"/>
    <mergeCell ref="C18:J18"/>
    <mergeCell ref="H26:I26"/>
    <mergeCell ref="C5:F5"/>
    <mergeCell ref="G5:H5"/>
    <mergeCell ref="I5:J5"/>
    <mergeCell ref="C23:J23"/>
    <mergeCell ref="C17:J17"/>
  </mergeCells>
  <pageMargins left="0.7" right="0.7" top="0.75" bottom="0.75" header="0.3" footer="0.3"/>
  <pageSetup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tabColor rgb="FFFFFF00"/>
  </sheetPr>
  <dimension ref="A1:Q764"/>
  <sheetViews>
    <sheetView zoomScaleNormal="100" workbookViewId="0">
      <pane ySplit="6" topLeftCell="A34" activePane="bottomLeft" state="frozen"/>
      <selection activeCell="C163" sqref="C163:J163"/>
      <selection pane="bottomLeft" activeCell="E32" sqref="E32"/>
    </sheetView>
  </sheetViews>
  <sheetFormatPr defaultRowHeight="12.75" x14ac:dyDescent="0.2"/>
  <cols>
    <col min="1" max="1" width="11.28515625" style="2127" bestFit="1" customWidth="1"/>
    <col min="2" max="2" width="10.42578125" style="2127" customWidth="1"/>
    <col min="3" max="10" width="12.85546875" style="2127" customWidth="1"/>
    <col min="11" max="11" width="12.85546875" style="3103" customWidth="1"/>
    <col min="12" max="12" width="48.5703125" style="3103" customWidth="1"/>
    <col min="13" max="16384" width="9.140625" style="2127"/>
  </cols>
  <sheetData>
    <row r="1" spans="1:17" s="2120" customFormat="1" ht="30.75" customHeight="1" thickTop="1" x14ac:dyDescent="0.25">
      <c r="A1" s="4251" t="s">
        <v>3387</v>
      </c>
      <c r="B1" s="4252"/>
      <c r="C1" s="4252"/>
      <c r="D1" s="4252"/>
      <c r="E1" s="4252"/>
      <c r="F1" s="4252"/>
      <c r="G1" s="4252"/>
      <c r="H1" s="4252"/>
      <c r="I1" s="4252"/>
      <c r="J1" s="4252"/>
      <c r="K1" s="4252"/>
      <c r="L1" s="4253"/>
      <c r="M1" s="2119"/>
    </row>
    <row r="2" spans="1:17" s="2123" customFormat="1" ht="20.25" customHeight="1" x14ac:dyDescent="0.25">
      <c r="A2" s="4254" t="s">
        <v>259</v>
      </c>
      <c r="B2" s="4255"/>
      <c r="C2" s="4303">
        <f>+(25+125+62)*25</f>
        <v>5300</v>
      </c>
      <c r="D2" s="4304"/>
      <c r="E2" s="4304"/>
      <c r="F2" s="4305"/>
      <c r="G2" s="4312" t="s">
        <v>3946</v>
      </c>
      <c r="H2" s="4313"/>
      <c r="I2" s="4256" t="s">
        <v>260</v>
      </c>
      <c r="J2" s="4257"/>
      <c r="K2" s="4310" t="s">
        <v>499</v>
      </c>
      <c r="L2" s="4311"/>
      <c r="M2" s="2122"/>
    </row>
    <row r="3" spans="1:17" s="2123" customFormat="1" ht="20.25" customHeight="1" x14ac:dyDescent="0.25">
      <c r="A3" s="4254" t="s">
        <v>261</v>
      </c>
      <c r="B3" s="4255"/>
      <c r="C3" s="4303" t="s">
        <v>3397</v>
      </c>
      <c r="D3" s="4304"/>
      <c r="E3" s="4304"/>
      <c r="F3" s="4305"/>
      <c r="G3" s="4314"/>
      <c r="H3" s="4315"/>
      <c r="I3" s="4256" t="s">
        <v>262</v>
      </c>
      <c r="J3" s="4257"/>
      <c r="K3" s="4310" t="s">
        <v>3398</v>
      </c>
      <c r="L3" s="4311"/>
      <c r="M3" s="2122"/>
    </row>
    <row r="4" spans="1:17" s="2123" customFormat="1" ht="20.25" customHeight="1" x14ac:dyDescent="0.25">
      <c r="A4" s="4254" t="s">
        <v>263</v>
      </c>
      <c r="B4" s="4255"/>
      <c r="C4" s="4303" t="s">
        <v>408</v>
      </c>
      <c r="D4" s="4304"/>
      <c r="E4" s="4304"/>
      <c r="F4" s="4305"/>
      <c r="G4" s="4317"/>
      <c r="H4" s="4318"/>
      <c r="I4" s="4256" t="s">
        <v>264</v>
      </c>
      <c r="J4" s="4257"/>
      <c r="K4" s="4310" t="s">
        <v>3083</v>
      </c>
      <c r="L4" s="4311"/>
      <c r="M4" s="2122"/>
    </row>
    <row r="5" spans="1:17" s="2123" customFormat="1" ht="59.25" customHeight="1" thickBot="1" x14ac:dyDescent="0.3">
      <c r="A5" s="4267" t="s">
        <v>265</v>
      </c>
      <c r="B5" s="4268"/>
      <c r="C5" s="4292" t="s">
        <v>4479</v>
      </c>
      <c r="D5" s="4293"/>
      <c r="E5" s="4293"/>
      <c r="F5" s="4294"/>
      <c r="G5" s="4272"/>
      <c r="H5" s="4273"/>
      <c r="I5" s="4256" t="s">
        <v>397</v>
      </c>
      <c r="J5" s="4257"/>
      <c r="K5" s="4221" t="s">
        <v>3942</v>
      </c>
      <c r="L5" s="4316"/>
      <c r="M5" s="2122"/>
    </row>
    <row r="6" spans="1:17" s="2128" customFormat="1" ht="43.5" customHeight="1" thickTop="1" thickBot="1" x14ac:dyDescent="0.3">
      <c r="A6" s="2124" t="s">
        <v>1</v>
      </c>
      <c r="B6" s="2125" t="s">
        <v>0</v>
      </c>
      <c r="C6" s="2125" t="s">
        <v>2</v>
      </c>
      <c r="D6" s="2125" t="s">
        <v>3</v>
      </c>
      <c r="E6" s="2125" t="s">
        <v>4</v>
      </c>
      <c r="F6" s="2125" t="s">
        <v>5</v>
      </c>
      <c r="G6" s="2125" t="s">
        <v>6</v>
      </c>
      <c r="H6" s="2125" t="s">
        <v>7</v>
      </c>
      <c r="I6" s="2125" t="s">
        <v>8</v>
      </c>
      <c r="J6" s="2125" t="s">
        <v>9</v>
      </c>
      <c r="K6" s="2744" t="s">
        <v>3817</v>
      </c>
      <c r="L6" s="2126" t="s">
        <v>10</v>
      </c>
      <c r="M6" s="2127"/>
      <c r="N6" s="2127"/>
      <c r="O6" s="2127"/>
      <c r="P6" s="2127"/>
      <c r="Q6" s="2127"/>
    </row>
    <row r="7" spans="1:17" ht="96.75" customHeight="1" thickTop="1" x14ac:dyDescent="0.2">
      <c r="A7" s="2129">
        <v>43838</v>
      </c>
      <c r="B7" s="2130" t="s">
        <v>62</v>
      </c>
      <c r="C7" s="4274" t="s">
        <v>3403</v>
      </c>
      <c r="D7" s="4275"/>
      <c r="E7" s="4275"/>
      <c r="F7" s="4275"/>
      <c r="G7" s="4275"/>
      <c r="H7" s="4275"/>
      <c r="I7" s="4275"/>
      <c r="J7" s="4276"/>
      <c r="K7" s="2832" t="s">
        <v>2072</v>
      </c>
      <c r="L7" s="2131" t="s">
        <v>3396</v>
      </c>
    </row>
    <row r="8" spans="1:17" ht="17.25" customHeight="1" x14ac:dyDescent="0.2">
      <c r="A8" s="2132">
        <v>43845</v>
      </c>
      <c r="B8" s="2133" t="s">
        <v>12</v>
      </c>
      <c r="C8" s="2134">
        <v>110</v>
      </c>
      <c r="D8" s="2135">
        <f t="shared" ref="D8:D68" si="0">+C8*(100-E8)/100</f>
        <v>105.6</v>
      </c>
      <c r="E8" s="2134">
        <v>4</v>
      </c>
      <c r="F8" s="2134" t="s">
        <v>159</v>
      </c>
      <c r="G8" s="2134">
        <v>140</v>
      </c>
      <c r="H8" s="2134"/>
      <c r="I8" s="2134"/>
      <c r="J8" s="2134"/>
      <c r="K8" s="3231"/>
      <c r="L8" s="2219" t="s">
        <v>22</v>
      </c>
    </row>
    <row r="9" spans="1:17" ht="17.25" customHeight="1" x14ac:dyDescent="0.2">
      <c r="A9" s="2132">
        <v>43910</v>
      </c>
      <c r="B9" s="2133" t="s">
        <v>186</v>
      </c>
      <c r="C9" s="2134"/>
      <c r="D9" s="2135"/>
      <c r="E9" s="2134"/>
      <c r="F9" s="2134"/>
      <c r="G9" s="2134"/>
      <c r="H9" s="4090" t="s">
        <v>3508</v>
      </c>
      <c r="I9" s="4092"/>
      <c r="J9" s="2134"/>
      <c r="K9" s="3231"/>
      <c r="L9" s="2219" t="s">
        <v>40</v>
      </c>
    </row>
    <row r="10" spans="1:17" ht="17.25" customHeight="1" x14ac:dyDescent="0.2">
      <c r="A10" s="2414">
        <v>43920</v>
      </c>
      <c r="B10" s="2333" t="s">
        <v>4</v>
      </c>
      <c r="C10" s="2334"/>
      <c r="D10" s="2335"/>
      <c r="E10" s="2334">
        <v>20</v>
      </c>
      <c r="F10" s="2334"/>
      <c r="G10" s="2334"/>
      <c r="H10" s="4308"/>
      <c r="I10" s="4309"/>
      <c r="J10" s="2334"/>
      <c r="K10" s="3236"/>
      <c r="L10" s="3238"/>
    </row>
    <row r="11" spans="1:17" ht="99.75" customHeight="1" x14ac:dyDescent="0.2">
      <c r="A11" s="2129">
        <v>43927</v>
      </c>
      <c r="B11" s="2130" t="s">
        <v>2276</v>
      </c>
      <c r="C11" s="4274" t="s">
        <v>3538</v>
      </c>
      <c r="D11" s="4275"/>
      <c r="E11" s="4275"/>
      <c r="F11" s="4275"/>
      <c r="G11" s="4275"/>
      <c r="H11" s="4275"/>
      <c r="I11" s="4275"/>
      <c r="J11" s="4276"/>
      <c r="K11" s="3234"/>
      <c r="L11" s="2877"/>
    </row>
    <row r="12" spans="1:17" ht="15.75" x14ac:dyDescent="0.2">
      <c r="A12" s="2414">
        <v>43951</v>
      </c>
      <c r="B12" s="2333" t="s">
        <v>4</v>
      </c>
      <c r="C12" s="2334"/>
      <c r="D12" s="2335"/>
      <c r="E12" s="2334">
        <v>20</v>
      </c>
      <c r="F12" s="2334"/>
      <c r="G12" s="2334"/>
      <c r="H12" s="4308"/>
      <c r="I12" s="4309"/>
      <c r="J12" s="2334"/>
      <c r="K12" s="3236"/>
      <c r="L12" s="3238"/>
    </row>
    <row r="13" spans="1:17" ht="15.75" x14ac:dyDescent="0.2">
      <c r="A13" s="2414">
        <v>43981</v>
      </c>
      <c r="B13" s="2333" t="s">
        <v>4</v>
      </c>
      <c r="C13" s="2334"/>
      <c r="D13" s="2335"/>
      <c r="E13" s="2334">
        <v>20</v>
      </c>
      <c r="F13" s="2334"/>
      <c r="G13" s="2334"/>
      <c r="H13" s="4308"/>
      <c r="I13" s="4309"/>
      <c r="J13" s="2334"/>
      <c r="K13" s="3236"/>
      <c r="L13" s="3238"/>
    </row>
    <row r="14" spans="1:17" ht="15.75" x14ac:dyDescent="0.2">
      <c r="A14" s="2414">
        <v>44012</v>
      </c>
      <c r="B14" s="2333" t="s">
        <v>4</v>
      </c>
      <c r="C14" s="2334"/>
      <c r="D14" s="2335"/>
      <c r="E14" s="2334">
        <v>20</v>
      </c>
      <c r="F14" s="2334"/>
      <c r="G14" s="2334"/>
      <c r="H14" s="4308"/>
      <c r="I14" s="4309"/>
      <c r="J14" s="2334"/>
      <c r="K14" s="3236"/>
      <c r="L14" s="3238"/>
    </row>
    <row r="15" spans="1:17" s="10" customFormat="1" ht="15.75" x14ac:dyDescent="0.25">
      <c r="A15" s="2132">
        <v>44017</v>
      </c>
      <c r="B15" s="2133" t="s">
        <v>12</v>
      </c>
      <c r="C15" s="2134">
        <v>105</v>
      </c>
      <c r="D15" s="2135">
        <f t="shared" si="0"/>
        <v>84</v>
      </c>
      <c r="E15" s="2134">
        <v>20</v>
      </c>
      <c r="F15" s="2134" t="s">
        <v>159</v>
      </c>
      <c r="G15" s="2134">
        <v>140</v>
      </c>
      <c r="H15" s="2134"/>
      <c r="I15" s="2134"/>
      <c r="J15" s="2134"/>
      <c r="K15" s="3231"/>
      <c r="L15" s="2219" t="s">
        <v>22</v>
      </c>
    </row>
    <row r="16" spans="1:17" ht="15.75" x14ac:dyDescent="0.2">
      <c r="A16" s="2132">
        <v>44019</v>
      </c>
      <c r="B16" s="2133" t="s">
        <v>186</v>
      </c>
      <c r="C16" s="2134"/>
      <c r="D16" s="2135" t="s">
        <v>301</v>
      </c>
      <c r="E16" s="2134"/>
      <c r="F16" s="2134"/>
      <c r="G16" s="2134"/>
      <c r="H16" s="2134">
        <v>5760</v>
      </c>
      <c r="I16" s="2134">
        <v>100</v>
      </c>
      <c r="J16" s="2134"/>
      <c r="K16" s="3231"/>
      <c r="L16" s="2219"/>
    </row>
    <row r="17" spans="1:12" ht="15.75" x14ac:dyDescent="0.2">
      <c r="A17" s="2404">
        <v>44021</v>
      </c>
      <c r="B17" s="306" t="s">
        <v>26</v>
      </c>
      <c r="C17" s="3666" t="s">
        <v>3731</v>
      </c>
      <c r="D17" s="3667"/>
      <c r="E17" s="3667"/>
      <c r="F17" s="3667"/>
      <c r="G17" s="3667"/>
      <c r="H17" s="3667"/>
      <c r="I17" s="3667"/>
      <c r="J17" s="3668"/>
      <c r="K17" s="3223"/>
      <c r="L17" s="32"/>
    </row>
    <row r="18" spans="1:12" ht="15.75" x14ac:dyDescent="0.2">
      <c r="A18" s="2414">
        <v>44042</v>
      </c>
      <c r="B18" s="2333" t="s">
        <v>4</v>
      </c>
      <c r="C18" s="2334"/>
      <c r="D18" s="2335"/>
      <c r="E18" s="2334">
        <v>25</v>
      </c>
      <c r="F18" s="2334"/>
      <c r="G18" s="2334"/>
      <c r="H18" s="4308"/>
      <c r="I18" s="4309"/>
      <c r="J18" s="2334"/>
      <c r="K18" s="3236"/>
      <c r="L18" s="3238"/>
    </row>
    <row r="19" spans="1:12" ht="15.75" x14ac:dyDescent="0.2">
      <c r="A19" s="2270">
        <v>44046</v>
      </c>
      <c r="B19" s="2194" t="s">
        <v>12</v>
      </c>
      <c r="C19" s="2195">
        <v>65</v>
      </c>
      <c r="D19" s="2196">
        <f t="shared" si="0"/>
        <v>48.75</v>
      </c>
      <c r="E19" s="2195">
        <v>25</v>
      </c>
      <c r="F19" s="2195" t="s">
        <v>159</v>
      </c>
      <c r="G19" s="2195">
        <v>33</v>
      </c>
      <c r="H19" s="2195"/>
      <c r="I19" s="2195"/>
      <c r="J19" s="2195"/>
      <c r="K19" s="2745"/>
      <c r="L19" s="3211" t="s">
        <v>3764</v>
      </c>
    </row>
    <row r="20" spans="1:12" ht="15.75" x14ac:dyDescent="0.2">
      <c r="A20" s="2270">
        <v>44051</v>
      </c>
      <c r="B20" s="2194" t="s">
        <v>186</v>
      </c>
      <c r="C20" s="2195"/>
      <c r="D20" s="2196" t="s">
        <v>301</v>
      </c>
      <c r="E20" s="2195"/>
      <c r="F20" s="2195"/>
      <c r="G20" s="2195"/>
      <c r="H20" s="2195">
        <v>4215</v>
      </c>
      <c r="I20" s="2195">
        <v>85</v>
      </c>
      <c r="J20" s="2195"/>
      <c r="K20" s="2745"/>
      <c r="L20" s="3239" t="s">
        <v>202</v>
      </c>
    </row>
    <row r="21" spans="1:12" ht="15.75" x14ac:dyDescent="0.2">
      <c r="A21" s="2132">
        <v>44055</v>
      </c>
      <c r="B21" s="2133" t="s">
        <v>14</v>
      </c>
      <c r="C21" s="4264" t="s">
        <v>3804</v>
      </c>
      <c r="D21" s="4265"/>
      <c r="E21" s="4265"/>
      <c r="F21" s="4265"/>
      <c r="G21" s="4265"/>
      <c r="H21" s="4265"/>
      <c r="I21" s="4265"/>
      <c r="J21" s="4266"/>
      <c r="K21" s="3233"/>
      <c r="L21" s="2219"/>
    </row>
    <row r="22" spans="1:12" ht="15.75" x14ac:dyDescent="0.2">
      <c r="A22" s="2132">
        <v>44060</v>
      </c>
      <c r="B22" s="2133" t="s">
        <v>186</v>
      </c>
      <c r="C22" s="2134"/>
      <c r="D22" s="2135">
        <f t="shared" si="0"/>
        <v>0</v>
      </c>
      <c r="E22" s="2134"/>
      <c r="F22" s="2134"/>
      <c r="G22" s="2134"/>
      <c r="H22" s="2134">
        <v>5800</v>
      </c>
      <c r="I22" s="2134">
        <v>100</v>
      </c>
      <c r="J22" s="2134"/>
      <c r="K22" s="3231"/>
      <c r="L22" s="2219" t="s">
        <v>3872</v>
      </c>
    </row>
    <row r="23" spans="1:12" ht="15.75" x14ac:dyDescent="0.2">
      <c r="A23" s="2414">
        <v>44073</v>
      </c>
      <c r="B23" s="2333" t="s">
        <v>4</v>
      </c>
      <c r="C23" s="2334"/>
      <c r="D23" s="2335"/>
      <c r="E23" s="2195">
        <v>100</v>
      </c>
      <c r="F23" s="2334"/>
      <c r="G23" s="2334"/>
      <c r="H23" s="4308"/>
      <c r="I23" s="4309"/>
      <c r="J23" s="2334"/>
      <c r="K23" s="3236"/>
      <c r="L23" s="3238"/>
    </row>
    <row r="24" spans="1:12" ht="31.5" x14ac:dyDescent="0.2">
      <c r="A24" s="2132">
        <v>44090</v>
      </c>
      <c r="B24" s="2133" t="s">
        <v>186</v>
      </c>
      <c r="C24" s="2134"/>
      <c r="D24" s="2135">
        <f t="shared" si="0"/>
        <v>0</v>
      </c>
      <c r="E24" s="2134"/>
      <c r="F24" s="2134"/>
      <c r="G24" s="2134"/>
      <c r="H24" s="2892">
        <v>3130</v>
      </c>
      <c r="I24" s="2892">
        <v>100</v>
      </c>
      <c r="J24" s="2134"/>
      <c r="K24" s="3231"/>
      <c r="L24" s="3211" t="s">
        <v>3929</v>
      </c>
    </row>
    <row r="25" spans="1:12" ht="133.5" customHeight="1" x14ac:dyDescent="0.2">
      <c r="A25" s="2129">
        <v>44092</v>
      </c>
      <c r="B25" s="2130" t="s">
        <v>2276</v>
      </c>
      <c r="C25" s="4319" t="s">
        <v>3940</v>
      </c>
      <c r="D25" s="4320"/>
      <c r="E25" s="4320"/>
      <c r="F25" s="4320"/>
      <c r="G25" s="4320"/>
      <c r="H25" s="4320"/>
      <c r="I25" s="4320"/>
      <c r="J25" s="4321"/>
      <c r="K25" s="2858" t="s">
        <v>1910</v>
      </c>
      <c r="L25" s="2877" t="s">
        <v>3941</v>
      </c>
    </row>
    <row r="26" spans="1:12" ht="31.5" x14ac:dyDescent="0.2">
      <c r="A26" s="4260">
        <v>44100</v>
      </c>
      <c r="B26" s="2133" t="s">
        <v>12</v>
      </c>
      <c r="C26" s="2134">
        <v>60</v>
      </c>
      <c r="D26" s="2135">
        <f t="shared" si="0"/>
        <v>57</v>
      </c>
      <c r="E26" s="2134">
        <v>5</v>
      </c>
      <c r="F26" s="2134" t="s">
        <v>159</v>
      </c>
      <c r="G26" s="2134">
        <v>130</v>
      </c>
      <c r="H26" s="2134"/>
      <c r="I26" s="2134"/>
      <c r="J26" s="2134"/>
      <c r="K26" s="3231"/>
      <c r="L26" s="2219" t="s">
        <v>3945</v>
      </c>
    </row>
    <row r="27" spans="1:12" ht="18.75" x14ac:dyDescent="0.2">
      <c r="A27" s="4261"/>
      <c r="B27" s="2133" t="s">
        <v>33</v>
      </c>
      <c r="C27" s="4264" t="s">
        <v>3947</v>
      </c>
      <c r="D27" s="4265"/>
      <c r="E27" s="4265"/>
      <c r="F27" s="4265"/>
      <c r="G27" s="4265"/>
      <c r="H27" s="4265"/>
      <c r="I27" s="4265"/>
      <c r="J27" s="4265"/>
      <c r="K27" s="4266"/>
      <c r="L27" s="2219"/>
    </row>
    <row r="28" spans="1:12" ht="15.75" x14ac:dyDescent="0.2">
      <c r="A28" s="2414">
        <v>44104</v>
      </c>
      <c r="B28" s="2333" t="s">
        <v>4</v>
      </c>
      <c r="C28" s="2334"/>
      <c r="D28" s="2335"/>
      <c r="E28" s="2334">
        <v>1</v>
      </c>
      <c r="F28" s="2334"/>
      <c r="G28" s="2334"/>
      <c r="H28" s="4308"/>
      <c r="I28" s="4309"/>
      <c r="J28" s="2334"/>
      <c r="K28" s="3236"/>
      <c r="L28" s="3238"/>
    </row>
    <row r="29" spans="1:12" ht="15.75" x14ac:dyDescent="0.2">
      <c r="A29" s="2414">
        <v>44134</v>
      </c>
      <c r="B29" s="2333" t="s">
        <v>4</v>
      </c>
      <c r="C29" s="2334"/>
      <c r="D29" s="2335"/>
      <c r="E29" s="2334">
        <v>1</v>
      </c>
      <c r="F29" s="2334"/>
      <c r="G29" s="2334"/>
      <c r="H29" s="4308"/>
      <c r="I29" s="4309"/>
      <c r="J29" s="2334"/>
      <c r="K29" s="3236"/>
      <c r="L29" s="3238"/>
    </row>
    <row r="30" spans="1:12" ht="15.75" x14ac:dyDescent="0.2">
      <c r="A30" s="2414">
        <v>44165</v>
      </c>
      <c r="B30" s="2333" t="s">
        <v>4</v>
      </c>
      <c r="C30" s="2334"/>
      <c r="D30" s="2335"/>
      <c r="E30" s="2334">
        <v>1</v>
      </c>
      <c r="F30" s="2334"/>
      <c r="G30" s="2334"/>
      <c r="H30" s="4308"/>
      <c r="I30" s="4309"/>
      <c r="J30" s="2334"/>
      <c r="K30" s="3236"/>
      <c r="L30" s="3238"/>
    </row>
    <row r="31" spans="1:12" ht="15.75" x14ac:dyDescent="0.2">
      <c r="A31" s="2132">
        <v>44155</v>
      </c>
      <c r="B31" s="2133" t="s">
        <v>14</v>
      </c>
      <c r="C31" s="4295" t="s">
        <v>243</v>
      </c>
      <c r="D31" s="4296"/>
      <c r="E31" s="4296"/>
      <c r="F31" s="4296"/>
      <c r="G31" s="4296"/>
      <c r="H31" s="4296"/>
      <c r="I31" s="4296"/>
      <c r="J31" s="4297"/>
      <c r="K31" s="3231"/>
      <c r="L31" s="2219"/>
    </row>
    <row r="32" spans="1:12" ht="47.25" x14ac:dyDescent="0.2">
      <c r="A32" s="2132">
        <v>44164</v>
      </c>
      <c r="B32" s="2133" t="s">
        <v>14</v>
      </c>
      <c r="C32" s="2134"/>
      <c r="D32" s="2135">
        <f t="shared" si="0"/>
        <v>0</v>
      </c>
      <c r="E32" s="2134"/>
      <c r="F32" s="2134"/>
      <c r="G32" s="2134"/>
      <c r="H32" s="2134"/>
      <c r="I32" s="2134"/>
      <c r="J32" s="2134">
        <v>2695</v>
      </c>
      <c r="K32" s="3231"/>
      <c r="L32" s="2219" t="s">
        <v>4154</v>
      </c>
    </row>
    <row r="33" spans="1:12" ht="15.75" x14ac:dyDescent="0.2">
      <c r="A33" s="2414">
        <v>44195</v>
      </c>
      <c r="B33" s="2333" t="s">
        <v>4</v>
      </c>
      <c r="C33" s="2334"/>
      <c r="D33" s="2335"/>
      <c r="E33" s="2334">
        <v>1</v>
      </c>
      <c r="F33" s="2334"/>
      <c r="G33" s="2334"/>
      <c r="H33" s="4308"/>
      <c r="I33" s="4309"/>
      <c r="J33" s="2334"/>
      <c r="K33" s="3236"/>
      <c r="L33" s="3238"/>
    </row>
    <row r="34" spans="1:12" ht="15.75" x14ac:dyDescent="0.2">
      <c r="A34" s="2414">
        <v>44226</v>
      </c>
      <c r="B34" s="2333" t="s">
        <v>4</v>
      </c>
      <c r="C34" s="2334"/>
      <c r="D34" s="2335"/>
      <c r="E34" s="2334">
        <v>1</v>
      </c>
      <c r="F34" s="2334"/>
      <c r="G34" s="2334"/>
      <c r="H34" s="4308"/>
      <c r="I34" s="4309"/>
      <c r="J34" s="2334"/>
      <c r="K34" s="3236"/>
      <c r="L34" s="3238"/>
    </row>
    <row r="35" spans="1:12" ht="15.75" x14ac:dyDescent="0.2">
      <c r="A35" s="2414">
        <v>44255</v>
      </c>
      <c r="B35" s="2333" t="s">
        <v>4</v>
      </c>
      <c r="C35" s="2334"/>
      <c r="D35" s="2335"/>
      <c r="E35" s="2334">
        <v>28</v>
      </c>
      <c r="F35" s="2334"/>
      <c r="G35" s="2334"/>
      <c r="H35" s="4308"/>
      <c r="I35" s="4309"/>
      <c r="J35" s="2334"/>
      <c r="K35" s="3236"/>
      <c r="L35" s="3238"/>
    </row>
    <row r="36" spans="1:12" ht="15.75" x14ac:dyDescent="0.2">
      <c r="A36" s="2132">
        <v>44254</v>
      </c>
      <c r="B36" s="2133" t="s">
        <v>14</v>
      </c>
      <c r="C36" s="4090" t="s">
        <v>243</v>
      </c>
      <c r="D36" s="4091"/>
      <c r="E36" s="4091"/>
      <c r="F36" s="4091"/>
      <c r="G36" s="4091"/>
      <c r="H36" s="4091"/>
      <c r="I36" s="4091"/>
      <c r="J36" s="4092"/>
      <c r="K36" s="3231"/>
      <c r="L36" s="2219"/>
    </row>
    <row r="37" spans="1:12" ht="15.75" x14ac:dyDescent="0.2">
      <c r="A37" s="2414">
        <v>44285</v>
      </c>
      <c r="B37" s="2333" t="s">
        <v>4</v>
      </c>
      <c r="C37" s="2334"/>
      <c r="D37" s="2335"/>
      <c r="E37" s="2334">
        <v>28</v>
      </c>
      <c r="F37" s="2334"/>
      <c r="G37" s="2334"/>
      <c r="H37" s="4308"/>
      <c r="I37" s="4309"/>
      <c r="J37" s="2334"/>
      <c r="K37" s="3236"/>
      <c r="L37" s="3238"/>
    </row>
    <row r="38" spans="1:12" ht="25.5" customHeight="1" x14ac:dyDescent="0.2">
      <c r="A38" s="1785">
        <v>44348</v>
      </c>
      <c r="B38" s="268" t="s">
        <v>14</v>
      </c>
      <c r="C38" s="3473" t="s">
        <v>4375</v>
      </c>
      <c r="D38" s="3474"/>
      <c r="E38" s="3474"/>
      <c r="F38" s="3474"/>
      <c r="G38" s="3474"/>
      <c r="H38" s="3474"/>
      <c r="I38" s="3474"/>
      <c r="J38" s="3475"/>
      <c r="K38" s="3231"/>
      <c r="L38" s="2219"/>
    </row>
    <row r="39" spans="1:12" ht="24" customHeight="1" x14ac:dyDescent="0.2">
      <c r="A39" s="2132">
        <v>44347</v>
      </c>
      <c r="B39" s="2133" t="s">
        <v>186</v>
      </c>
      <c r="C39" s="2134"/>
      <c r="D39" s="2135" t="s">
        <v>4427</v>
      </c>
      <c r="E39" s="2134"/>
      <c r="F39" s="2134"/>
      <c r="G39" s="2134"/>
      <c r="H39" s="2134"/>
      <c r="I39" s="2134"/>
      <c r="J39" s="2134">
        <v>2915</v>
      </c>
      <c r="K39" s="3231"/>
      <c r="L39" s="2219" t="s">
        <v>4383</v>
      </c>
    </row>
    <row r="40" spans="1:12" ht="18.75" x14ac:dyDescent="0.2">
      <c r="A40" s="2132">
        <v>44360</v>
      </c>
      <c r="B40" s="2133" t="s">
        <v>16</v>
      </c>
      <c r="C40" s="4264" t="s">
        <v>4424</v>
      </c>
      <c r="D40" s="4265"/>
      <c r="E40" s="4265"/>
      <c r="F40" s="4265"/>
      <c r="G40" s="4265"/>
      <c r="H40" s="4265"/>
      <c r="I40" s="4265"/>
      <c r="J40" s="4266"/>
      <c r="K40" s="3231"/>
      <c r="L40" s="2219"/>
    </row>
    <row r="41" spans="1:12" ht="33" customHeight="1" x14ac:dyDescent="0.2">
      <c r="A41" s="4260">
        <v>44365</v>
      </c>
      <c r="B41" s="2133" t="s">
        <v>186</v>
      </c>
      <c r="C41" s="2134"/>
      <c r="D41" s="2135"/>
      <c r="E41" s="2134"/>
      <c r="F41" s="2134"/>
      <c r="G41" s="2134"/>
      <c r="H41" s="2134"/>
      <c r="I41" s="2134"/>
      <c r="J41" s="2134">
        <v>3065</v>
      </c>
      <c r="K41" s="3231"/>
      <c r="L41" s="2219" t="s">
        <v>4430</v>
      </c>
    </row>
    <row r="42" spans="1:12" ht="21.75" customHeight="1" x14ac:dyDescent="0.2">
      <c r="A42" s="4261"/>
      <c r="B42" s="2133" t="s">
        <v>14</v>
      </c>
      <c r="C42" s="4264" t="s">
        <v>2711</v>
      </c>
      <c r="D42" s="4265"/>
      <c r="E42" s="4265"/>
      <c r="F42" s="4265"/>
      <c r="G42" s="4265"/>
      <c r="H42" s="4265"/>
      <c r="I42" s="4265"/>
      <c r="J42" s="4266"/>
      <c r="K42" s="3231"/>
      <c r="L42" s="2219"/>
    </row>
    <row r="43" spans="1:12" ht="39.75" customHeight="1" x14ac:dyDescent="0.2">
      <c r="A43" s="2132">
        <v>44419</v>
      </c>
      <c r="B43" s="2133" t="s">
        <v>14</v>
      </c>
      <c r="C43" s="4295" t="s">
        <v>4480</v>
      </c>
      <c r="D43" s="4296"/>
      <c r="E43" s="4296"/>
      <c r="F43" s="4296"/>
      <c r="G43" s="4296"/>
      <c r="H43" s="4296"/>
      <c r="I43" s="4296"/>
      <c r="J43" s="4297"/>
      <c r="K43" s="3231"/>
      <c r="L43" s="3167" t="s">
        <v>4084</v>
      </c>
    </row>
    <row r="44" spans="1:12" ht="42.75" customHeight="1" x14ac:dyDescent="0.2">
      <c r="A44" s="2132">
        <v>44425</v>
      </c>
      <c r="B44" s="2133" t="s">
        <v>14</v>
      </c>
      <c r="C44" s="4295" t="s">
        <v>4482</v>
      </c>
      <c r="D44" s="4296"/>
      <c r="E44" s="4296"/>
      <c r="F44" s="4296"/>
      <c r="G44" s="4296"/>
      <c r="H44" s="4296"/>
      <c r="I44" s="4296"/>
      <c r="J44" s="4297"/>
      <c r="K44" s="3231"/>
      <c r="L44" s="3167" t="s">
        <v>4481</v>
      </c>
    </row>
    <row r="45" spans="1:12" ht="15.75" x14ac:dyDescent="0.2">
      <c r="A45" s="2132"/>
      <c r="B45" s="2133"/>
      <c r="C45" s="2134"/>
      <c r="D45" s="2135">
        <f t="shared" si="0"/>
        <v>0</v>
      </c>
      <c r="E45" s="2134"/>
      <c r="F45" s="2134"/>
      <c r="G45" s="2134"/>
      <c r="H45" s="2134"/>
      <c r="I45" s="2134"/>
      <c r="J45" s="2134"/>
      <c r="K45" s="3231"/>
      <c r="L45" s="2219"/>
    </row>
    <row r="46" spans="1:12" ht="15.75" x14ac:dyDescent="0.2">
      <c r="A46" s="2132"/>
      <c r="B46" s="2133"/>
      <c r="C46" s="2134"/>
      <c r="D46" s="2135">
        <f t="shared" si="0"/>
        <v>0</v>
      </c>
      <c r="E46" s="2134"/>
      <c r="F46" s="2134"/>
      <c r="G46" s="2134"/>
      <c r="H46" s="2134"/>
      <c r="I46" s="2134"/>
      <c r="J46" s="2134"/>
      <c r="K46" s="3231"/>
      <c r="L46" s="2219"/>
    </row>
    <row r="47" spans="1:12" ht="15.75" x14ac:dyDescent="0.2">
      <c r="A47" s="2132"/>
      <c r="B47" s="2133"/>
      <c r="C47" s="2134"/>
      <c r="D47" s="2135">
        <f t="shared" si="0"/>
        <v>0</v>
      </c>
      <c r="E47" s="2134"/>
      <c r="F47" s="2134"/>
      <c r="G47" s="2134"/>
      <c r="H47" s="2134"/>
      <c r="I47" s="2134"/>
      <c r="J47" s="2134"/>
      <c r="K47" s="3231"/>
      <c r="L47" s="2219"/>
    </row>
    <row r="48" spans="1:12" ht="15.75" x14ac:dyDescent="0.2">
      <c r="A48" s="2132"/>
      <c r="B48" s="2133"/>
      <c r="C48" s="2134"/>
      <c r="D48" s="2135">
        <f t="shared" si="0"/>
        <v>0</v>
      </c>
      <c r="E48" s="2134"/>
      <c r="F48" s="2134"/>
      <c r="G48" s="2134"/>
      <c r="H48" s="2134"/>
      <c r="I48" s="2134"/>
      <c r="J48" s="2134"/>
      <c r="K48" s="3231"/>
      <c r="L48" s="2219"/>
    </row>
    <row r="49" spans="1:12" ht="15.75" x14ac:dyDescent="0.2">
      <c r="A49" s="2132"/>
      <c r="B49" s="2133"/>
      <c r="C49" s="2134"/>
      <c r="D49" s="2135">
        <f t="shared" si="0"/>
        <v>0</v>
      </c>
      <c r="E49" s="2134"/>
      <c r="F49" s="2134"/>
      <c r="G49" s="2134"/>
      <c r="H49" s="2134"/>
      <c r="I49" s="2134"/>
      <c r="J49" s="2134"/>
      <c r="K49" s="3231"/>
      <c r="L49" s="2219"/>
    </row>
    <row r="50" spans="1:12" ht="15.75" x14ac:dyDescent="0.2">
      <c r="A50" s="2132"/>
      <c r="B50" s="2133"/>
      <c r="C50" s="2134"/>
      <c r="D50" s="2135">
        <f t="shared" si="0"/>
        <v>0</v>
      </c>
      <c r="E50" s="2134"/>
      <c r="F50" s="2134"/>
      <c r="G50" s="2134"/>
      <c r="H50" s="2134"/>
      <c r="I50" s="2134"/>
      <c r="J50" s="2134"/>
      <c r="K50" s="3231"/>
      <c r="L50" s="2219"/>
    </row>
    <row r="51" spans="1:12" ht="15.75" x14ac:dyDescent="0.2">
      <c r="A51" s="2132"/>
      <c r="B51" s="2133"/>
      <c r="C51" s="2134"/>
      <c r="D51" s="2135">
        <f t="shared" si="0"/>
        <v>0</v>
      </c>
      <c r="E51" s="2134"/>
      <c r="F51" s="2134"/>
      <c r="G51" s="2134"/>
      <c r="H51" s="2134"/>
      <c r="I51" s="2134"/>
      <c r="J51" s="2134"/>
      <c r="K51" s="3231"/>
      <c r="L51" s="2219"/>
    </row>
    <row r="52" spans="1:12" ht="15.75" x14ac:dyDescent="0.2">
      <c r="A52" s="2132"/>
      <c r="B52" s="2133"/>
      <c r="C52" s="2134"/>
      <c r="D52" s="2135">
        <f t="shared" si="0"/>
        <v>0</v>
      </c>
      <c r="E52" s="2134"/>
      <c r="F52" s="2134"/>
      <c r="G52" s="2134"/>
      <c r="H52" s="2134"/>
      <c r="I52" s="2134"/>
      <c r="J52" s="2134"/>
      <c r="K52" s="3231"/>
      <c r="L52" s="2219"/>
    </row>
    <row r="53" spans="1:12" ht="15.75" x14ac:dyDescent="0.2">
      <c r="A53" s="2132"/>
      <c r="B53" s="2133"/>
      <c r="C53" s="2134"/>
      <c r="D53" s="2135">
        <f t="shared" si="0"/>
        <v>0</v>
      </c>
      <c r="E53" s="2134"/>
      <c r="F53" s="2134"/>
      <c r="G53" s="2134"/>
      <c r="H53" s="2134"/>
      <c r="I53" s="2134"/>
      <c r="J53" s="2134"/>
      <c r="K53" s="3231"/>
      <c r="L53" s="2219"/>
    </row>
    <row r="54" spans="1:12" ht="15.75" x14ac:dyDescent="0.2">
      <c r="A54" s="2132"/>
      <c r="B54" s="2133"/>
      <c r="C54" s="2134"/>
      <c r="D54" s="2135">
        <f t="shared" si="0"/>
        <v>0</v>
      </c>
      <c r="E54" s="2134"/>
      <c r="F54" s="2134"/>
      <c r="G54" s="2134"/>
      <c r="H54" s="2134"/>
      <c r="I54" s="2134"/>
      <c r="J54" s="2134"/>
      <c r="K54" s="3231"/>
      <c r="L54" s="2219"/>
    </row>
    <row r="55" spans="1:12" ht="15.75" x14ac:dyDescent="0.2">
      <c r="A55" s="2132"/>
      <c r="B55" s="2133"/>
      <c r="C55" s="2134"/>
      <c r="D55" s="2135">
        <f t="shared" si="0"/>
        <v>0</v>
      </c>
      <c r="E55" s="2134"/>
      <c r="F55" s="2134"/>
      <c r="G55" s="2134"/>
      <c r="H55" s="2134"/>
      <c r="I55" s="2134"/>
      <c r="J55" s="2134"/>
      <c r="K55" s="3231"/>
      <c r="L55" s="2219"/>
    </row>
    <row r="56" spans="1:12" ht="15.75" x14ac:dyDescent="0.2">
      <c r="A56" s="2132"/>
      <c r="B56" s="2133"/>
      <c r="C56" s="2134"/>
      <c r="D56" s="2135">
        <f t="shared" si="0"/>
        <v>0</v>
      </c>
      <c r="E56" s="2134"/>
      <c r="F56" s="2134"/>
      <c r="G56" s="2134"/>
      <c r="H56" s="2134"/>
      <c r="I56" s="2134"/>
      <c r="J56" s="2134"/>
      <c r="K56" s="3231"/>
      <c r="L56" s="2219"/>
    </row>
    <row r="57" spans="1:12" ht="15.75" x14ac:dyDescent="0.2">
      <c r="A57" s="2132"/>
      <c r="B57" s="2133"/>
      <c r="C57" s="2134"/>
      <c r="D57" s="2135">
        <f t="shared" si="0"/>
        <v>0</v>
      </c>
      <c r="E57" s="2134"/>
      <c r="F57" s="2134"/>
      <c r="G57" s="2134"/>
      <c r="H57" s="2134"/>
      <c r="I57" s="2134"/>
      <c r="J57" s="2134"/>
      <c r="K57" s="3231"/>
      <c r="L57" s="2219"/>
    </row>
    <row r="58" spans="1:12" ht="15.75" x14ac:dyDescent="0.2">
      <c r="A58" s="2132"/>
      <c r="B58" s="2133"/>
      <c r="C58" s="2134"/>
      <c r="D58" s="2135">
        <f t="shared" si="0"/>
        <v>0</v>
      </c>
      <c r="E58" s="2134"/>
      <c r="F58" s="2134"/>
      <c r="G58" s="2134"/>
      <c r="H58" s="2134"/>
      <c r="I58" s="2134"/>
      <c r="J58" s="2134"/>
      <c r="K58" s="3231"/>
      <c r="L58" s="2219"/>
    </row>
    <row r="59" spans="1:12" ht="15.75" x14ac:dyDescent="0.2">
      <c r="A59" s="2132"/>
      <c r="B59" s="2133"/>
      <c r="C59" s="2134"/>
      <c r="D59" s="2135">
        <f t="shared" si="0"/>
        <v>0</v>
      </c>
      <c r="E59" s="2134"/>
      <c r="F59" s="2134"/>
      <c r="G59" s="2134"/>
      <c r="H59" s="2134"/>
      <c r="I59" s="2134"/>
      <c r="J59" s="2134"/>
      <c r="K59" s="3231"/>
      <c r="L59" s="2219"/>
    </row>
    <row r="60" spans="1:12" ht="15.75" x14ac:dyDescent="0.2">
      <c r="A60" s="2132"/>
      <c r="B60" s="2133"/>
      <c r="C60" s="2134"/>
      <c r="D60" s="2135">
        <f t="shared" si="0"/>
        <v>0</v>
      </c>
      <c r="E60" s="2134"/>
      <c r="F60" s="2134"/>
      <c r="G60" s="2134"/>
      <c r="H60" s="2134"/>
      <c r="I60" s="2134"/>
      <c r="J60" s="2134"/>
      <c r="K60" s="3231"/>
      <c r="L60" s="2219"/>
    </row>
    <row r="61" spans="1:12" ht="15.75" x14ac:dyDescent="0.2">
      <c r="A61" s="2132"/>
      <c r="B61" s="2133"/>
      <c r="C61" s="2134"/>
      <c r="D61" s="2135">
        <f t="shared" si="0"/>
        <v>0</v>
      </c>
      <c r="E61" s="2134"/>
      <c r="F61" s="2134"/>
      <c r="G61" s="2134"/>
      <c r="H61" s="2134"/>
      <c r="I61" s="2134"/>
      <c r="J61" s="2134"/>
      <c r="K61" s="3231"/>
      <c r="L61" s="2219"/>
    </row>
    <row r="62" spans="1:12" ht="15.75" x14ac:dyDescent="0.2">
      <c r="A62" s="2132"/>
      <c r="B62" s="2133"/>
      <c r="C62" s="2134"/>
      <c r="D62" s="2135">
        <f t="shared" si="0"/>
        <v>0</v>
      </c>
      <c r="E62" s="2134"/>
      <c r="F62" s="2134"/>
      <c r="G62" s="2134"/>
      <c r="H62" s="2134"/>
      <c r="I62" s="2134"/>
      <c r="J62" s="2134"/>
      <c r="K62" s="3231"/>
      <c r="L62" s="2219"/>
    </row>
    <row r="63" spans="1:12" ht="15.75" x14ac:dyDescent="0.2">
      <c r="A63" s="2132"/>
      <c r="B63" s="2133"/>
      <c r="C63" s="2134"/>
      <c r="D63" s="2135">
        <f t="shared" si="0"/>
        <v>0</v>
      </c>
      <c r="E63" s="2134"/>
      <c r="F63" s="2134"/>
      <c r="G63" s="2134"/>
      <c r="H63" s="2134"/>
      <c r="I63" s="2134"/>
      <c r="J63" s="2134"/>
      <c r="K63" s="3231"/>
      <c r="L63" s="2219"/>
    </row>
    <row r="64" spans="1:12" ht="15.75" x14ac:dyDescent="0.2">
      <c r="A64" s="2132"/>
      <c r="B64" s="2133"/>
      <c r="C64" s="2134"/>
      <c r="D64" s="2135">
        <f t="shared" si="0"/>
        <v>0</v>
      </c>
      <c r="E64" s="2134"/>
      <c r="F64" s="2134"/>
      <c r="G64" s="2134"/>
      <c r="H64" s="2134"/>
      <c r="I64" s="2134"/>
      <c r="J64" s="2134"/>
      <c r="K64" s="3231"/>
      <c r="L64" s="2219"/>
    </row>
    <row r="65" spans="1:12" ht="15.75" x14ac:dyDescent="0.2">
      <c r="A65" s="2132"/>
      <c r="B65" s="2133"/>
      <c r="C65" s="2134"/>
      <c r="D65" s="2135">
        <f t="shared" si="0"/>
        <v>0</v>
      </c>
      <c r="E65" s="2134"/>
      <c r="F65" s="2134"/>
      <c r="G65" s="2134"/>
      <c r="H65" s="2134"/>
      <c r="I65" s="2134"/>
      <c r="J65" s="2134"/>
      <c r="K65" s="3231"/>
      <c r="L65" s="2219"/>
    </row>
    <row r="66" spans="1:12" ht="15.75" x14ac:dyDescent="0.2">
      <c r="A66" s="2132"/>
      <c r="B66" s="2133"/>
      <c r="C66" s="2134"/>
      <c r="D66" s="2135">
        <f t="shared" si="0"/>
        <v>0</v>
      </c>
      <c r="E66" s="2134"/>
      <c r="F66" s="2134"/>
      <c r="G66" s="2134"/>
      <c r="H66" s="2134"/>
      <c r="I66" s="2134"/>
      <c r="J66" s="2134"/>
      <c r="K66" s="3231"/>
      <c r="L66" s="2219"/>
    </row>
    <row r="67" spans="1:12" ht="15.75" x14ac:dyDescent="0.2">
      <c r="A67" s="2132"/>
      <c r="B67" s="2133"/>
      <c r="C67" s="2134"/>
      <c r="D67" s="2135">
        <f t="shared" si="0"/>
        <v>0</v>
      </c>
      <c r="E67" s="2134"/>
      <c r="F67" s="2134"/>
      <c r="G67" s="2134"/>
      <c r="H67" s="2134"/>
      <c r="I67" s="2134"/>
      <c r="J67" s="2134"/>
      <c r="K67" s="3231"/>
      <c r="L67" s="2219"/>
    </row>
    <row r="68" spans="1:12" ht="15.75" x14ac:dyDescent="0.2">
      <c r="A68" s="2132"/>
      <c r="B68" s="2133"/>
      <c r="C68" s="2134"/>
      <c r="D68" s="2135">
        <f t="shared" si="0"/>
        <v>0</v>
      </c>
      <c r="E68" s="2134"/>
      <c r="F68" s="2134"/>
      <c r="G68" s="2134"/>
      <c r="H68" s="2134"/>
      <c r="I68" s="2134"/>
      <c r="J68" s="2134"/>
      <c r="K68" s="3231"/>
      <c r="L68" s="2219"/>
    </row>
    <row r="69" spans="1:12" ht="15.75" x14ac:dyDescent="0.2">
      <c r="A69" s="2132"/>
      <c r="B69" s="2133"/>
      <c r="C69" s="2134"/>
      <c r="D69" s="2135">
        <f t="shared" ref="D69:D132" si="1">+C69*(100-E69)/100</f>
        <v>0</v>
      </c>
      <c r="E69" s="2134"/>
      <c r="F69" s="2134"/>
      <c r="G69" s="2134"/>
      <c r="H69" s="2134"/>
      <c r="I69" s="2134"/>
      <c r="J69" s="2134"/>
      <c r="K69" s="3231"/>
      <c r="L69" s="2219"/>
    </row>
    <row r="70" spans="1:12" ht="15.75" x14ac:dyDescent="0.2">
      <c r="A70" s="2132"/>
      <c r="B70" s="2133"/>
      <c r="C70" s="2134"/>
      <c r="D70" s="2135">
        <f t="shared" si="1"/>
        <v>0</v>
      </c>
      <c r="E70" s="2134"/>
      <c r="F70" s="2134"/>
      <c r="G70" s="2134"/>
      <c r="H70" s="2134"/>
      <c r="I70" s="2134"/>
      <c r="J70" s="2134"/>
      <c r="K70" s="3231"/>
      <c r="L70" s="2219"/>
    </row>
    <row r="71" spans="1:12" ht="15.75" x14ac:dyDescent="0.2">
      <c r="A71" s="2132"/>
      <c r="B71" s="2133"/>
      <c r="C71" s="2134"/>
      <c r="D71" s="2135">
        <f t="shared" si="1"/>
        <v>0</v>
      </c>
      <c r="E71" s="2134"/>
      <c r="F71" s="2134"/>
      <c r="G71" s="2134"/>
      <c r="H71" s="2134"/>
      <c r="I71" s="2134"/>
      <c r="J71" s="2134"/>
      <c r="K71" s="3231"/>
      <c r="L71" s="2219"/>
    </row>
    <row r="72" spans="1:12" ht="15.75" x14ac:dyDescent="0.2">
      <c r="A72" s="2132"/>
      <c r="B72" s="2133"/>
      <c r="C72" s="2134"/>
      <c r="D72" s="2135">
        <f t="shared" si="1"/>
        <v>0</v>
      </c>
      <c r="E72" s="2134"/>
      <c r="F72" s="2134"/>
      <c r="G72" s="2134"/>
      <c r="H72" s="2134"/>
      <c r="I72" s="2134"/>
      <c r="J72" s="2134"/>
      <c r="K72" s="3231"/>
      <c r="L72" s="2219"/>
    </row>
    <row r="73" spans="1:12" ht="15.75" x14ac:dyDescent="0.2">
      <c r="A73" s="2132"/>
      <c r="B73" s="2133"/>
      <c r="C73" s="2134"/>
      <c r="D73" s="2135">
        <f t="shared" si="1"/>
        <v>0</v>
      </c>
      <c r="E73" s="2134"/>
      <c r="F73" s="2134"/>
      <c r="G73" s="2134"/>
      <c r="H73" s="2134"/>
      <c r="I73" s="2134"/>
      <c r="J73" s="2134"/>
      <c r="K73" s="3231"/>
      <c r="L73" s="2219"/>
    </row>
    <row r="74" spans="1:12" ht="15.75" x14ac:dyDescent="0.2">
      <c r="A74" s="2132"/>
      <c r="B74" s="2133"/>
      <c r="C74" s="2134"/>
      <c r="D74" s="2135">
        <f t="shared" si="1"/>
        <v>0</v>
      </c>
      <c r="E74" s="2134"/>
      <c r="F74" s="2134"/>
      <c r="G74" s="2134"/>
      <c r="H74" s="2134"/>
      <c r="I74" s="2134"/>
      <c r="J74" s="2134"/>
      <c r="K74" s="3231"/>
      <c r="L74" s="2219"/>
    </row>
    <row r="75" spans="1:12" ht="15.75" x14ac:dyDescent="0.2">
      <c r="A75" s="2132"/>
      <c r="B75" s="2133"/>
      <c r="C75" s="2134"/>
      <c r="D75" s="2135">
        <f t="shared" si="1"/>
        <v>0</v>
      </c>
      <c r="E75" s="2134"/>
      <c r="F75" s="2134"/>
      <c r="G75" s="2134"/>
      <c r="H75" s="2134"/>
      <c r="I75" s="2134"/>
      <c r="J75" s="2134"/>
      <c r="K75" s="3231"/>
      <c r="L75" s="2219"/>
    </row>
    <row r="76" spans="1:12" ht="15.75" x14ac:dyDescent="0.2">
      <c r="A76" s="2132"/>
      <c r="B76" s="2133"/>
      <c r="C76" s="2134"/>
      <c r="D76" s="2135">
        <f t="shared" si="1"/>
        <v>0</v>
      </c>
      <c r="E76" s="2134"/>
      <c r="F76" s="2134"/>
      <c r="G76" s="2134"/>
      <c r="H76" s="2134"/>
      <c r="I76" s="2134"/>
      <c r="J76" s="2134"/>
      <c r="K76" s="3231"/>
      <c r="L76" s="2219"/>
    </row>
    <row r="77" spans="1:12" ht="15.75" x14ac:dyDescent="0.2">
      <c r="A77" s="2132"/>
      <c r="B77" s="2133"/>
      <c r="C77" s="2134"/>
      <c r="D77" s="2135">
        <f t="shared" si="1"/>
        <v>0</v>
      </c>
      <c r="E77" s="2134"/>
      <c r="F77" s="2134"/>
      <c r="G77" s="2134"/>
      <c r="H77" s="2134"/>
      <c r="I77" s="2134"/>
      <c r="J77" s="2134"/>
      <c r="K77" s="3231"/>
      <c r="L77" s="2219"/>
    </row>
    <row r="78" spans="1:12" ht="15.75" x14ac:dyDescent="0.2">
      <c r="A78" s="2132"/>
      <c r="B78" s="2133"/>
      <c r="C78" s="2134"/>
      <c r="D78" s="2135">
        <f t="shared" si="1"/>
        <v>0</v>
      </c>
      <c r="E78" s="2134"/>
      <c r="F78" s="2134"/>
      <c r="G78" s="2134"/>
      <c r="H78" s="2134"/>
      <c r="I78" s="2134"/>
      <c r="J78" s="2134"/>
      <c r="K78" s="3231"/>
      <c r="L78" s="2219"/>
    </row>
    <row r="79" spans="1:12" ht="15.75" x14ac:dyDescent="0.2">
      <c r="A79" s="2132"/>
      <c r="B79" s="2133"/>
      <c r="C79" s="2134"/>
      <c r="D79" s="2135">
        <f t="shared" si="1"/>
        <v>0</v>
      </c>
      <c r="E79" s="2134"/>
      <c r="F79" s="2134"/>
      <c r="G79" s="2134"/>
      <c r="H79" s="2134"/>
      <c r="I79" s="2134"/>
      <c r="J79" s="2134"/>
      <c r="K79" s="3231"/>
      <c r="L79" s="2219"/>
    </row>
    <row r="80" spans="1:12" ht="15.75" x14ac:dyDescent="0.2">
      <c r="A80" s="2132"/>
      <c r="B80" s="2133"/>
      <c r="C80" s="2134"/>
      <c r="D80" s="2135">
        <f t="shared" si="1"/>
        <v>0</v>
      </c>
      <c r="E80" s="2134"/>
      <c r="F80" s="2134"/>
      <c r="G80" s="2134"/>
      <c r="H80" s="2134"/>
      <c r="I80" s="2134"/>
      <c r="J80" s="2134"/>
      <c r="K80" s="3231"/>
      <c r="L80" s="2219"/>
    </row>
    <row r="81" spans="1:12" ht="15.75" x14ac:dyDescent="0.2">
      <c r="A81" s="2132"/>
      <c r="B81" s="2133"/>
      <c r="C81" s="2134"/>
      <c r="D81" s="2135">
        <f t="shared" si="1"/>
        <v>0</v>
      </c>
      <c r="E81" s="2134"/>
      <c r="F81" s="2134"/>
      <c r="G81" s="2134"/>
      <c r="H81" s="2134"/>
      <c r="I81" s="2134"/>
      <c r="J81" s="2134"/>
      <c r="K81" s="3231"/>
      <c r="L81" s="2219"/>
    </row>
    <row r="82" spans="1:12" ht="15.75" x14ac:dyDescent="0.2">
      <c r="A82" s="2132"/>
      <c r="B82" s="2133"/>
      <c r="C82" s="2134"/>
      <c r="D82" s="2135">
        <f t="shared" si="1"/>
        <v>0</v>
      </c>
      <c r="E82" s="2134"/>
      <c r="F82" s="2134"/>
      <c r="G82" s="2134"/>
      <c r="H82" s="2134"/>
      <c r="I82" s="2134"/>
      <c r="J82" s="2134"/>
      <c r="K82" s="3231"/>
      <c r="L82" s="2219"/>
    </row>
    <row r="83" spans="1:12" ht="15.75" x14ac:dyDescent="0.2">
      <c r="A83" s="2132"/>
      <c r="B83" s="2133"/>
      <c r="C83" s="2134"/>
      <c r="D83" s="2135">
        <f t="shared" si="1"/>
        <v>0</v>
      </c>
      <c r="E83" s="2134"/>
      <c r="F83" s="2134"/>
      <c r="G83" s="2134"/>
      <c r="H83" s="2134"/>
      <c r="I83" s="2134"/>
      <c r="J83" s="2134"/>
      <c r="K83" s="3231"/>
      <c r="L83" s="2219"/>
    </row>
    <row r="84" spans="1:12" ht="15.75" x14ac:dyDescent="0.2">
      <c r="A84" s="2132"/>
      <c r="B84" s="2133"/>
      <c r="C84" s="2134"/>
      <c r="D84" s="2135">
        <f t="shared" si="1"/>
        <v>0</v>
      </c>
      <c r="E84" s="2134"/>
      <c r="F84" s="2134"/>
      <c r="G84" s="2134"/>
      <c r="H84" s="2134"/>
      <c r="I84" s="2134"/>
      <c r="J84" s="2134"/>
      <c r="K84" s="3231"/>
      <c r="L84" s="2219"/>
    </row>
    <row r="85" spans="1:12" ht="15.75" x14ac:dyDescent="0.2">
      <c r="A85" s="2132"/>
      <c r="B85" s="2133"/>
      <c r="C85" s="2134"/>
      <c r="D85" s="2135">
        <f t="shared" si="1"/>
        <v>0</v>
      </c>
      <c r="E85" s="2134"/>
      <c r="F85" s="2134"/>
      <c r="G85" s="2134"/>
      <c r="H85" s="2134"/>
      <c r="I85" s="2134"/>
      <c r="J85" s="2134"/>
      <c r="K85" s="3231"/>
      <c r="L85" s="2219"/>
    </row>
    <row r="86" spans="1:12" ht="15.75" x14ac:dyDescent="0.2">
      <c r="A86" s="2132"/>
      <c r="B86" s="2133"/>
      <c r="C86" s="2134"/>
      <c r="D86" s="2135">
        <f t="shared" si="1"/>
        <v>0</v>
      </c>
      <c r="E86" s="2134"/>
      <c r="F86" s="2134"/>
      <c r="G86" s="2134"/>
      <c r="H86" s="2134"/>
      <c r="I86" s="2134"/>
      <c r="J86" s="2134"/>
      <c r="K86" s="3231"/>
      <c r="L86" s="2219"/>
    </row>
    <row r="87" spans="1:12" ht="15.75" x14ac:dyDescent="0.2">
      <c r="A87" s="2132"/>
      <c r="B87" s="2133"/>
      <c r="C87" s="2134"/>
      <c r="D87" s="2135">
        <f t="shared" si="1"/>
        <v>0</v>
      </c>
      <c r="E87" s="2134"/>
      <c r="F87" s="2134"/>
      <c r="G87" s="2134"/>
      <c r="H87" s="2134"/>
      <c r="I87" s="2134"/>
      <c r="J87" s="2134"/>
      <c r="K87" s="3231"/>
      <c r="L87" s="2219"/>
    </row>
    <row r="88" spans="1:12" ht="15.75" x14ac:dyDescent="0.2">
      <c r="A88" s="2132"/>
      <c r="B88" s="2133"/>
      <c r="C88" s="2134"/>
      <c r="D88" s="2135">
        <f t="shared" si="1"/>
        <v>0</v>
      </c>
      <c r="E88" s="2134"/>
      <c r="F88" s="2134"/>
      <c r="G88" s="2134"/>
      <c r="H88" s="2134"/>
      <c r="I88" s="2134"/>
      <c r="J88" s="2134"/>
      <c r="K88" s="3231"/>
      <c r="L88" s="2219"/>
    </row>
    <row r="89" spans="1:12" ht="15.75" x14ac:dyDescent="0.2">
      <c r="A89" s="2132"/>
      <c r="B89" s="2133"/>
      <c r="C89" s="2134"/>
      <c r="D89" s="2135">
        <f t="shared" si="1"/>
        <v>0</v>
      </c>
      <c r="E89" s="2134"/>
      <c r="F89" s="2134"/>
      <c r="G89" s="2134"/>
      <c r="H89" s="2134"/>
      <c r="I89" s="2134"/>
      <c r="J89" s="2134"/>
      <c r="K89" s="3231"/>
      <c r="L89" s="2219"/>
    </row>
    <row r="90" spans="1:12" ht="15.75" x14ac:dyDescent="0.2">
      <c r="A90" s="2132"/>
      <c r="B90" s="2133"/>
      <c r="C90" s="2134"/>
      <c r="D90" s="2135">
        <f t="shared" si="1"/>
        <v>0</v>
      </c>
      <c r="E90" s="2134"/>
      <c r="F90" s="2134"/>
      <c r="G90" s="2134"/>
      <c r="H90" s="2134"/>
      <c r="I90" s="2134"/>
      <c r="J90" s="2134"/>
      <c r="K90" s="3231"/>
      <c r="L90" s="2219"/>
    </row>
    <row r="91" spans="1:12" ht="15.75" x14ac:dyDescent="0.2">
      <c r="A91" s="2132"/>
      <c r="B91" s="2133"/>
      <c r="C91" s="2134"/>
      <c r="D91" s="2135">
        <f t="shared" si="1"/>
        <v>0</v>
      </c>
      <c r="E91" s="2134"/>
      <c r="F91" s="2134"/>
      <c r="G91" s="2134"/>
      <c r="H91" s="2134"/>
      <c r="I91" s="2134"/>
      <c r="J91" s="2134"/>
      <c r="K91" s="3231"/>
      <c r="L91" s="2219"/>
    </row>
    <row r="92" spans="1:12" ht="15.75" x14ac:dyDescent="0.2">
      <c r="A92" s="2132"/>
      <c r="B92" s="2133"/>
      <c r="C92" s="2134"/>
      <c r="D92" s="2135">
        <f t="shared" si="1"/>
        <v>0</v>
      </c>
      <c r="E92" s="2134"/>
      <c r="F92" s="2134"/>
      <c r="G92" s="2134"/>
      <c r="H92" s="2134"/>
      <c r="I92" s="2134"/>
      <c r="J92" s="2134"/>
      <c r="K92" s="3231"/>
      <c r="L92" s="2219"/>
    </row>
    <row r="93" spans="1:12" ht="15.75" x14ac:dyDescent="0.2">
      <c r="A93" s="2132"/>
      <c r="B93" s="2133"/>
      <c r="C93" s="2134"/>
      <c r="D93" s="2135">
        <f t="shared" si="1"/>
        <v>0</v>
      </c>
      <c r="E93" s="2134"/>
      <c r="F93" s="2134"/>
      <c r="G93" s="2134"/>
      <c r="H93" s="2134"/>
      <c r="I93" s="2134"/>
      <c r="J93" s="2134"/>
      <c r="K93" s="3231"/>
      <c r="L93" s="2219"/>
    </row>
    <row r="94" spans="1:12" ht="15.75" x14ac:dyDescent="0.2">
      <c r="A94" s="2132"/>
      <c r="B94" s="2133"/>
      <c r="C94" s="2134"/>
      <c r="D94" s="2135">
        <f t="shared" si="1"/>
        <v>0</v>
      </c>
      <c r="E94" s="2134"/>
      <c r="F94" s="2134"/>
      <c r="G94" s="2134"/>
      <c r="H94" s="2134"/>
      <c r="I94" s="2134"/>
      <c r="J94" s="2134"/>
      <c r="K94" s="3231"/>
      <c r="L94" s="2219"/>
    </row>
    <row r="95" spans="1:12" ht="15.75" x14ac:dyDescent="0.2">
      <c r="A95" s="2132"/>
      <c r="B95" s="2133"/>
      <c r="C95" s="2134"/>
      <c r="D95" s="2135">
        <f t="shared" si="1"/>
        <v>0</v>
      </c>
      <c r="E95" s="2134"/>
      <c r="F95" s="2134"/>
      <c r="G95" s="2134"/>
      <c r="H95" s="2134"/>
      <c r="I95" s="2134"/>
      <c r="J95" s="2134"/>
      <c r="K95" s="3231"/>
      <c r="L95" s="2219"/>
    </row>
    <row r="96" spans="1:12" ht="15.75" x14ac:dyDescent="0.2">
      <c r="A96" s="2132"/>
      <c r="B96" s="2133"/>
      <c r="C96" s="2134"/>
      <c r="D96" s="2135">
        <f t="shared" si="1"/>
        <v>0</v>
      </c>
      <c r="E96" s="2134"/>
      <c r="F96" s="2134"/>
      <c r="G96" s="2134"/>
      <c r="H96" s="2134"/>
      <c r="I96" s="2134"/>
      <c r="J96" s="2134"/>
      <c r="K96" s="3231"/>
      <c r="L96" s="2219"/>
    </row>
    <row r="97" spans="1:12" ht="15.75" x14ac:dyDescent="0.2">
      <c r="A97" s="2132"/>
      <c r="B97" s="2133"/>
      <c r="C97" s="2134"/>
      <c r="D97" s="2135">
        <f t="shared" si="1"/>
        <v>0</v>
      </c>
      <c r="E97" s="2134"/>
      <c r="F97" s="2134"/>
      <c r="G97" s="2134"/>
      <c r="H97" s="2134"/>
      <c r="I97" s="2134"/>
      <c r="J97" s="2134"/>
      <c r="K97" s="3231"/>
      <c r="L97" s="2219"/>
    </row>
    <row r="98" spans="1:12" ht="15.75" x14ac:dyDescent="0.2">
      <c r="A98" s="2132"/>
      <c r="B98" s="2133"/>
      <c r="C98" s="2134"/>
      <c r="D98" s="2135">
        <f t="shared" si="1"/>
        <v>0</v>
      </c>
      <c r="E98" s="2134"/>
      <c r="F98" s="2134"/>
      <c r="G98" s="2134"/>
      <c r="H98" s="2134"/>
      <c r="I98" s="2134"/>
      <c r="J98" s="2134"/>
      <c r="K98" s="3231"/>
      <c r="L98" s="2219"/>
    </row>
    <row r="99" spans="1:12" ht="15.75" x14ac:dyDescent="0.2">
      <c r="A99" s="2132"/>
      <c r="B99" s="2133"/>
      <c r="C99" s="2134"/>
      <c r="D99" s="2135">
        <f t="shared" si="1"/>
        <v>0</v>
      </c>
      <c r="E99" s="2134"/>
      <c r="F99" s="2134"/>
      <c r="G99" s="2134"/>
      <c r="H99" s="2134"/>
      <c r="I99" s="2134"/>
      <c r="J99" s="2134"/>
      <c r="K99" s="3231"/>
      <c r="L99" s="2219"/>
    </row>
    <row r="100" spans="1:12" ht="15.75" x14ac:dyDescent="0.2">
      <c r="A100" s="2132"/>
      <c r="B100" s="2133"/>
      <c r="C100" s="2134"/>
      <c r="D100" s="2135">
        <f t="shared" si="1"/>
        <v>0</v>
      </c>
      <c r="E100" s="2134"/>
      <c r="F100" s="2134"/>
      <c r="G100" s="2134"/>
      <c r="H100" s="2134"/>
      <c r="I100" s="2134"/>
      <c r="J100" s="2134"/>
      <c r="K100" s="3231"/>
      <c r="L100" s="2219"/>
    </row>
    <row r="101" spans="1:12" ht="15.75" x14ac:dyDescent="0.2">
      <c r="A101" s="2132"/>
      <c r="B101" s="2133"/>
      <c r="C101" s="2134"/>
      <c r="D101" s="2135">
        <f t="shared" si="1"/>
        <v>0</v>
      </c>
      <c r="E101" s="2134"/>
      <c r="F101" s="2134"/>
      <c r="G101" s="2134"/>
      <c r="H101" s="2134"/>
      <c r="I101" s="2134"/>
      <c r="J101" s="2134"/>
      <c r="K101" s="3231"/>
      <c r="L101" s="2219"/>
    </row>
    <row r="102" spans="1:12" ht="15.75" x14ac:dyDescent="0.2">
      <c r="A102" s="2132"/>
      <c r="B102" s="2133"/>
      <c r="C102" s="2134"/>
      <c r="D102" s="2135">
        <f t="shared" si="1"/>
        <v>0</v>
      </c>
      <c r="E102" s="2134"/>
      <c r="F102" s="2134"/>
      <c r="G102" s="2134"/>
      <c r="H102" s="2134"/>
      <c r="I102" s="2134"/>
      <c r="J102" s="2134"/>
      <c r="K102" s="3231"/>
      <c r="L102" s="2219"/>
    </row>
    <row r="103" spans="1:12" ht="15.75" x14ac:dyDescent="0.2">
      <c r="A103" s="2132"/>
      <c r="B103" s="2133"/>
      <c r="C103" s="2134"/>
      <c r="D103" s="2135">
        <f t="shared" si="1"/>
        <v>0</v>
      </c>
      <c r="E103" s="2134"/>
      <c r="F103" s="2134"/>
      <c r="G103" s="2134"/>
      <c r="H103" s="2134"/>
      <c r="I103" s="2134"/>
      <c r="J103" s="2134"/>
      <c r="K103" s="3231"/>
      <c r="L103" s="2219"/>
    </row>
    <row r="104" spans="1:12" ht="15.75" x14ac:dyDescent="0.2">
      <c r="A104" s="2132"/>
      <c r="B104" s="2133"/>
      <c r="C104" s="2134"/>
      <c r="D104" s="2135">
        <f t="shared" si="1"/>
        <v>0</v>
      </c>
      <c r="E104" s="2134"/>
      <c r="F104" s="2134"/>
      <c r="G104" s="2134"/>
      <c r="H104" s="2134"/>
      <c r="I104" s="2134"/>
      <c r="J104" s="2134"/>
      <c r="K104" s="3231"/>
      <c r="L104" s="2219"/>
    </row>
    <row r="105" spans="1:12" ht="15.75" x14ac:dyDescent="0.2">
      <c r="A105" s="2132"/>
      <c r="B105" s="2133"/>
      <c r="C105" s="2134"/>
      <c r="D105" s="2135">
        <f t="shared" si="1"/>
        <v>0</v>
      </c>
      <c r="E105" s="2134"/>
      <c r="F105" s="2134"/>
      <c r="G105" s="2134"/>
      <c r="H105" s="2134"/>
      <c r="I105" s="2134"/>
      <c r="J105" s="2134"/>
      <c r="K105" s="3231"/>
      <c r="L105" s="2219"/>
    </row>
    <row r="106" spans="1:12" ht="15.75" x14ac:dyDescent="0.2">
      <c r="A106" s="2132"/>
      <c r="B106" s="2133"/>
      <c r="C106" s="2134"/>
      <c r="D106" s="2135">
        <f t="shared" si="1"/>
        <v>0</v>
      </c>
      <c r="E106" s="2134"/>
      <c r="F106" s="2134"/>
      <c r="G106" s="2134"/>
      <c r="H106" s="2134"/>
      <c r="I106" s="2134"/>
      <c r="J106" s="2134"/>
      <c r="K106" s="3231"/>
      <c r="L106" s="2219"/>
    </row>
    <row r="107" spans="1:12" ht="15.75" x14ac:dyDescent="0.2">
      <c r="A107" s="2132"/>
      <c r="B107" s="2133"/>
      <c r="C107" s="2134"/>
      <c r="D107" s="2135">
        <f t="shared" si="1"/>
        <v>0</v>
      </c>
      <c r="E107" s="2134"/>
      <c r="F107" s="2134"/>
      <c r="G107" s="2134"/>
      <c r="H107" s="2134"/>
      <c r="I107" s="2134"/>
      <c r="J107" s="2134"/>
      <c r="K107" s="3231"/>
      <c r="L107" s="2219"/>
    </row>
    <row r="108" spans="1:12" ht="15.75" x14ac:dyDescent="0.2">
      <c r="A108" s="2132"/>
      <c r="B108" s="2133"/>
      <c r="C108" s="2134"/>
      <c r="D108" s="2135">
        <f t="shared" si="1"/>
        <v>0</v>
      </c>
      <c r="E108" s="2134"/>
      <c r="F108" s="2134"/>
      <c r="G108" s="2134"/>
      <c r="H108" s="2134"/>
      <c r="I108" s="2134"/>
      <c r="J108" s="2134"/>
      <c r="K108" s="3231"/>
      <c r="L108" s="2219"/>
    </row>
    <row r="109" spans="1:12" ht="15.75" x14ac:dyDescent="0.2">
      <c r="A109" s="2132"/>
      <c r="B109" s="2133"/>
      <c r="C109" s="2134"/>
      <c r="D109" s="2135">
        <f t="shared" si="1"/>
        <v>0</v>
      </c>
      <c r="E109" s="2134"/>
      <c r="F109" s="2134"/>
      <c r="G109" s="2134"/>
      <c r="H109" s="2134"/>
      <c r="I109" s="2134"/>
      <c r="J109" s="2134"/>
      <c r="K109" s="3231"/>
      <c r="L109" s="2219"/>
    </row>
    <row r="110" spans="1:12" ht="15.75" x14ac:dyDescent="0.2">
      <c r="A110" s="2132"/>
      <c r="B110" s="2133"/>
      <c r="C110" s="2134"/>
      <c r="D110" s="2135">
        <f t="shared" si="1"/>
        <v>0</v>
      </c>
      <c r="E110" s="2134"/>
      <c r="F110" s="2134"/>
      <c r="G110" s="2134"/>
      <c r="H110" s="2134"/>
      <c r="I110" s="2134"/>
      <c r="J110" s="2134"/>
      <c r="K110" s="3231"/>
      <c r="L110" s="2219"/>
    </row>
    <row r="111" spans="1:12" ht="15.75" x14ac:dyDescent="0.2">
      <c r="A111" s="2132"/>
      <c r="B111" s="2133"/>
      <c r="C111" s="2134"/>
      <c r="D111" s="2135">
        <f t="shared" si="1"/>
        <v>0</v>
      </c>
      <c r="E111" s="2134"/>
      <c r="F111" s="2134"/>
      <c r="G111" s="2134"/>
      <c r="H111" s="2134"/>
      <c r="I111" s="2134"/>
      <c r="J111" s="2134"/>
      <c r="K111" s="3231"/>
      <c r="L111" s="2219"/>
    </row>
    <row r="112" spans="1:12" ht="15.75" x14ac:dyDescent="0.2">
      <c r="A112" s="2132"/>
      <c r="B112" s="2133"/>
      <c r="C112" s="2134"/>
      <c r="D112" s="2135">
        <f t="shared" si="1"/>
        <v>0</v>
      </c>
      <c r="E112" s="2134"/>
      <c r="F112" s="2134"/>
      <c r="G112" s="2134"/>
      <c r="H112" s="2134"/>
      <c r="I112" s="2134"/>
      <c r="J112" s="2134"/>
      <c r="K112" s="3231"/>
      <c r="L112" s="2219"/>
    </row>
    <row r="113" spans="1:12" ht="15.75" x14ac:dyDescent="0.2">
      <c r="A113" s="2132"/>
      <c r="B113" s="2133"/>
      <c r="C113" s="2134"/>
      <c r="D113" s="2135">
        <f t="shared" si="1"/>
        <v>0</v>
      </c>
      <c r="E113" s="2134"/>
      <c r="F113" s="2134"/>
      <c r="G113" s="2134"/>
      <c r="H113" s="2134"/>
      <c r="I113" s="2134"/>
      <c r="J113" s="2134"/>
      <c r="K113" s="3231"/>
      <c r="L113" s="2219"/>
    </row>
    <row r="114" spans="1:12" ht="15.75" x14ac:dyDescent="0.2">
      <c r="A114" s="2132"/>
      <c r="B114" s="2133"/>
      <c r="C114" s="2134"/>
      <c r="D114" s="2135">
        <f t="shared" si="1"/>
        <v>0</v>
      </c>
      <c r="E114" s="2134"/>
      <c r="F114" s="2134"/>
      <c r="G114" s="2134"/>
      <c r="H114" s="2134"/>
      <c r="I114" s="2134"/>
      <c r="J114" s="2134"/>
      <c r="K114" s="3231"/>
      <c r="L114" s="2219"/>
    </row>
    <row r="115" spans="1:12" ht="15.75" x14ac:dyDescent="0.2">
      <c r="A115" s="2132"/>
      <c r="B115" s="2133"/>
      <c r="C115" s="2134"/>
      <c r="D115" s="2135">
        <f t="shared" si="1"/>
        <v>0</v>
      </c>
      <c r="E115" s="2134"/>
      <c r="F115" s="2134"/>
      <c r="G115" s="2134"/>
      <c r="H115" s="2134"/>
      <c r="I115" s="2134"/>
      <c r="J115" s="2134"/>
      <c r="K115" s="3231"/>
      <c r="L115" s="2219"/>
    </row>
    <row r="116" spans="1:12" ht="15.75" x14ac:dyDescent="0.2">
      <c r="A116" s="2132"/>
      <c r="B116" s="2133"/>
      <c r="C116" s="2134"/>
      <c r="D116" s="2135">
        <f t="shared" si="1"/>
        <v>0</v>
      </c>
      <c r="E116" s="2134"/>
      <c r="F116" s="2134"/>
      <c r="G116" s="2134"/>
      <c r="H116" s="2134"/>
      <c r="I116" s="2134"/>
      <c r="J116" s="2134"/>
      <c r="K116" s="3231"/>
      <c r="L116" s="2219"/>
    </row>
    <row r="117" spans="1:12" ht="15.75" x14ac:dyDescent="0.2">
      <c r="A117" s="2132"/>
      <c r="B117" s="2133"/>
      <c r="C117" s="2134"/>
      <c r="D117" s="2135">
        <f t="shared" si="1"/>
        <v>0</v>
      </c>
      <c r="E117" s="2134"/>
      <c r="F117" s="2134"/>
      <c r="G117" s="2134"/>
      <c r="H117" s="2134"/>
      <c r="I117" s="2134"/>
      <c r="J117" s="2134"/>
      <c r="K117" s="3231"/>
      <c r="L117" s="2219"/>
    </row>
    <row r="118" spans="1:12" ht="15.75" x14ac:dyDescent="0.2">
      <c r="A118" s="2132"/>
      <c r="B118" s="2133"/>
      <c r="C118" s="2134"/>
      <c r="D118" s="2135">
        <f t="shared" si="1"/>
        <v>0</v>
      </c>
      <c r="E118" s="2134"/>
      <c r="F118" s="2134"/>
      <c r="G118" s="2134"/>
      <c r="H118" s="2134"/>
      <c r="I118" s="2134"/>
      <c r="J118" s="2134"/>
      <c r="K118" s="3231"/>
      <c r="L118" s="2219"/>
    </row>
    <row r="119" spans="1:12" ht="15.75" x14ac:dyDescent="0.2">
      <c r="A119" s="2132"/>
      <c r="B119" s="2133"/>
      <c r="C119" s="2134"/>
      <c r="D119" s="2135">
        <f t="shared" si="1"/>
        <v>0</v>
      </c>
      <c r="E119" s="2134"/>
      <c r="F119" s="2134"/>
      <c r="G119" s="2134"/>
      <c r="H119" s="2134"/>
      <c r="I119" s="2134"/>
      <c r="J119" s="2134"/>
      <c r="K119" s="3231"/>
      <c r="L119" s="2219"/>
    </row>
    <row r="120" spans="1:12" ht="15.75" x14ac:dyDescent="0.2">
      <c r="A120" s="2132"/>
      <c r="B120" s="2133"/>
      <c r="C120" s="2134"/>
      <c r="D120" s="2135">
        <f t="shared" si="1"/>
        <v>0</v>
      </c>
      <c r="E120" s="2134"/>
      <c r="F120" s="2134"/>
      <c r="G120" s="2134"/>
      <c r="H120" s="2134"/>
      <c r="I120" s="2134"/>
      <c r="J120" s="2134"/>
      <c r="K120" s="3231"/>
      <c r="L120" s="2219"/>
    </row>
    <row r="121" spans="1:12" ht="15.75" x14ac:dyDescent="0.2">
      <c r="A121" s="2132"/>
      <c r="B121" s="2133"/>
      <c r="C121" s="2134"/>
      <c r="D121" s="2135">
        <f t="shared" si="1"/>
        <v>0</v>
      </c>
      <c r="E121" s="2134"/>
      <c r="F121" s="2134"/>
      <c r="G121" s="2134"/>
      <c r="H121" s="2134"/>
      <c r="I121" s="2134"/>
      <c r="J121" s="2134"/>
      <c r="K121" s="3231"/>
      <c r="L121" s="2219"/>
    </row>
    <row r="122" spans="1:12" ht="15.75" x14ac:dyDescent="0.2">
      <c r="A122" s="2132"/>
      <c r="B122" s="2133"/>
      <c r="C122" s="2134"/>
      <c r="D122" s="2135">
        <f t="shared" si="1"/>
        <v>0</v>
      </c>
      <c r="E122" s="2134"/>
      <c r="F122" s="2134"/>
      <c r="G122" s="2134"/>
      <c r="H122" s="2134"/>
      <c r="I122" s="2134"/>
      <c r="J122" s="2134"/>
      <c r="K122" s="3231"/>
      <c r="L122" s="2219"/>
    </row>
    <row r="123" spans="1:12" ht="15.75" x14ac:dyDescent="0.2">
      <c r="A123" s="2132"/>
      <c r="B123" s="2133"/>
      <c r="C123" s="2134"/>
      <c r="D123" s="2135">
        <f t="shared" si="1"/>
        <v>0</v>
      </c>
      <c r="E123" s="2134"/>
      <c r="F123" s="2134"/>
      <c r="G123" s="2134"/>
      <c r="H123" s="2134"/>
      <c r="I123" s="2134"/>
      <c r="J123" s="2134"/>
      <c r="K123" s="3231"/>
      <c r="L123" s="2219"/>
    </row>
    <row r="124" spans="1:12" ht="15.75" x14ac:dyDescent="0.2">
      <c r="A124" s="2132"/>
      <c r="B124" s="2133"/>
      <c r="C124" s="2134"/>
      <c r="D124" s="2135">
        <f t="shared" si="1"/>
        <v>0</v>
      </c>
      <c r="E124" s="2134"/>
      <c r="F124" s="2134"/>
      <c r="G124" s="2134"/>
      <c r="H124" s="2134"/>
      <c r="I124" s="2134"/>
      <c r="J124" s="2134"/>
      <c r="K124" s="3231"/>
      <c r="L124" s="2219"/>
    </row>
    <row r="125" spans="1:12" ht="15.75" x14ac:dyDescent="0.2">
      <c r="A125" s="2132"/>
      <c r="B125" s="2133"/>
      <c r="C125" s="2134"/>
      <c r="D125" s="2135">
        <f t="shared" si="1"/>
        <v>0</v>
      </c>
      <c r="E125" s="2134"/>
      <c r="F125" s="2134"/>
      <c r="G125" s="2134"/>
      <c r="H125" s="2134"/>
      <c r="I125" s="2134"/>
      <c r="J125" s="2134"/>
      <c r="K125" s="3231"/>
      <c r="L125" s="2219"/>
    </row>
    <row r="126" spans="1:12" ht="15.75" x14ac:dyDescent="0.2">
      <c r="A126" s="2132"/>
      <c r="B126" s="2133"/>
      <c r="C126" s="2134"/>
      <c r="D126" s="2135">
        <f t="shared" si="1"/>
        <v>0</v>
      </c>
      <c r="E126" s="2134"/>
      <c r="F126" s="2134"/>
      <c r="G126" s="2134"/>
      <c r="H126" s="2134"/>
      <c r="I126" s="2134"/>
      <c r="J126" s="2134"/>
      <c r="K126" s="3231"/>
      <c r="L126" s="2219"/>
    </row>
    <row r="127" spans="1:12" ht="15.75" x14ac:dyDescent="0.2">
      <c r="A127" s="2132"/>
      <c r="B127" s="2133"/>
      <c r="C127" s="2134"/>
      <c r="D127" s="2135">
        <f t="shared" si="1"/>
        <v>0</v>
      </c>
      <c r="E127" s="2134"/>
      <c r="F127" s="2134"/>
      <c r="G127" s="2134"/>
      <c r="H127" s="2134"/>
      <c r="I127" s="2134"/>
      <c r="J127" s="2134"/>
      <c r="K127" s="3231"/>
      <c r="L127" s="2219"/>
    </row>
    <row r="128" spans="1:12" ht="15.75" x14ac:dyDescent="0.2">
      <c r="A128" s="2132"/>
      <c r="B128" s="2133"/>
      <c r="C128" s="2134"/>
      <c r="D128" s="2135">
        <f t="shared" si="1"/>
        <v>0</v>
      </c>
      <c r="E128" s="2134"/>
      <c r="F128" s="2134"/>
      <c r="G128" s="2134"/>
      <c r="H128" s="2134"/>
      <c r="I128" s="2134"/>
      <c r="J128" s="2134"/>
      <c r="K128" s="3231"/>
      <c r="L128" s="2219"/>
    </row>
    <row r="129" spans="1:12" ht="15.75" x14ac:dyDescent="0.2">
      <c r="A129" s="2132"/>
      <c r="B129" s="2133"/>
      <c r="C129" s="2134"/>
      <c r="D129" s="2135">
        <f t="shared" si="1"/>
        <v>0</v>
      </c>
      <c r="E129" s="2134"/>
      <c r="F129" s="2134"/>
      <c r="G129" s="2134"/>
      <c r="H129" s="2134"/>
      <c r="I129" s="2134"/>
      <c r="J129" s="2134"/>
      <c r="K129" s="3231"/>
      <c r="L129" s="2219"/>
    </row>
    <row r="130" spans="1:12" ht="15.75" x14ac:dyDescent="0.2">
      <c r="A130" s="2132"/>
      <c r="B130" s="2133"/>
      <c r="C130" s="2134"/>
      <c r="D130" s="2135">
        <f t="shared" si="1"/>
        <v>0</v>
      </c>
      <c r="E130" s="2134"/>
      <c r="F130" s="2134"/>
      <c r="G130" s="2134"/>
      <c r="H130" s="2134"/>
      <c r="I130" s="2134"/>
      <c r="J130" s="2134"/>
      <c r="K130" s="3231"/>
      <c r="L130" s="2219"/>
    </row>
    <row r="131" spans="1:12" ht="15.75" x14ac:dyDescent="0.2">
      <c r="A131" s="2132"/>
      <c r="B131" s="2133"/>
      <c r="C131" s="2134"/>
      <c r="D131" s="2135">
        <f t="shared" si="1"/>
        <v>0</v>
      </c>
      <c r="E131" s="2134"/>
      <c r="F131" s="2134"/>
      <c r="G131" s="2134"/>
      <c r="H131" s="2134"/>
      <c r="I131" s="2134"/>
      <c r="J131" s="2134"/>
      <c r="K131" s="3231"/>
      <c r="L131" s="2219"/>
    </row>
    <row r="132" spans="1:12" ht="15.75" x14ac:dyDescent="0.2">
      <c r="A132" s="2132"/>
      <c r="B132" s="2133"/>
      <c r="C132" s="2134"/>
      <c r="D132" s="2135">
        <f t="shared" si="1"/>
        <v>0</v>
      </c>
      <c r="E132" s="2134"/>
      <c r="F132" s="2134"/>
      <c r="G132" s="2134"/>
      <c r="H132" s="2134"/>
      <c r="I132" s="2134"/>
      <c r="J132" s="2134"/>
      <c r="K132" s="3231"/>
      <c r="L132" s="2219"/>
    </row>
    <row r="133" spans="1:12" ht="15.75" x14ac:dyDescent="0.2">
      <c r="A133" s="2132"/>
      <c r="B133" s="2133"/>
      <c r="C133" s="2134"/>
      <c r="D133" s="2135">
        <f t="shared" ref="D133:D196" si="2">+C133*(100-E133)/100</f>
        <v>0</v>
      </c>
      <c r="E133" s="2134"/>
      <c r="F133" s="2134"/>
      <c r="G133" s="2134"/>
      <c r="H133" s="2134"/>
      <c r="I133" s="2134"/>
      <c r="J133" s="2134"/>
      <c r="K133" s="3231"/>
      <c r="L133" s="2219"/>
    </row>
    <row r="134" spans="1:12" ht="15.75" x14ac:dyDescent="0.2">
      <c r="A134" s="2132"/>
      <c r="B134" s="2133"/>
      <c r="C134" s="2134"/>
      <c r="D134" s="2135">
        <f t="shared" si="2"/>
        <v>0</v>
      </c>
      <c r="E134" s="2134"/>
      <c r="F134" s="2134"/>
      <c r="G134" s="2134"/>
      <c r="H134" s="2134"/>
      <c r="I134" s="2134"/>
      <c r="J134" s="2134"/>
      <c r="K134" s="3231"/>
      <c r="L134" s="2219"/>
    </row>
    <row r="135" spans="1:12" ht="15.75" x14ac:dyDescent="0.2">
      <c r="A135" s="2132"/>
      <c r="B135" s="2133"/>
      <c r="C135" s="2134"/>
      <c r="D135" s="2135">
        <f t="shared" si="2"/>
        <v>0</v>
      </c>
      <c r="E135" s="2134"/>
      <c r="F135" s="2134"/>
      <c r="G135" s="2134"/>
      <c r="H135" s="2134"/>
      <c r="I135" s="2134"/>
      <c r="J135" s="2134"/>
      <c r="K135" s="3231"/>
      <c r="L135" s="2219"/>
    </row>
    <row r="136" spans="1:12" ht="15.75" x14ac:dyDescent="0.2">
      <c r="A136" s="2132"/>
      <c r="B136" s="2133"/>
      <c r="C136" s="2134"/>
      <c r="D136" s="2135">
        <f t="shared" si="2"/>
        <v>0</v>
      </c>
      <c r="E136" s="2134"/>
      <c r="F136" s="2134"/>
      <c r="G136" s="2134"/>
      <c r="H136" s="2134"/>
      <c r="I136" s="2134"/>
      <c r="J136" s="2134"/>
      <c r="K136" s="3231"/>
      <c r="L136" s="2219"/>
    </row>
    <row r="137" spans="1:12" ht="15.75" x14ac:dyDescent="0.2">
      <c r="A137" s="2132"/>
      <c r="B137" s="2133"/>
      <c r="C137" s="2134"/>
      <c r="D137" s="2135">
        <f t="shared" si="2"/>
        <v>0</v>
      </c>
      <c r="E137" s="2134"/>
      <c r="F137" s="2134"/>
      <c r="G137" s="2134"/>
      <c r="H137" s="2134"/>
      <c r="I137" s="2134"/>
      <c r="J137" s="2134"/>
      <c r="K137" s="3231"/>
      <c r="L137" s="2219"/>
    </row>
    <row r="138" spans="1:12" ht="15.75" x14ac:dyDescent="0.2">
      <c r="A138" s="2132"/>
      <c r="B138" s="2133"/>
      <c r="C138" s="2134"/>
      <c r="D138" s="2135">
        <f t="shared" si="2"/>
        <v>0</v>
      </c>
      <c r="E138" s="2134"/>
      <c r="F138" s="2134"/>
      <c r="G138" s="2134"/>
      <c r="H138" s="2134"/>
      <c r="I138" s="2134"/>
      <c r="J138" s="2134"/>
      <c r="K138" s="3231"/>
      <c r="L138" s="2219"/>
    </row>
    <row r="139" spans="1:12" ht="15.75" x14ac:dyDescent="0.2">
      <c r="A139" s="2132"/>
      <c r="B139" s="2133"/>
      <c r="C139" s="2134"/>
      <c r="D139" s="2135">
        <f t="shared" si="2"/>
        <v>0</v>
      </c>
      <c r="E139" s="2134"/>
      <c r="F139" s="2134"/>
      <c r="G139" s="2134"/>
      <c r="H139" s="2134"/>
      <c r="I139" s="2134"/>
      <c r="J139" s="2134"/>
      <c r="K139" s="3231"/>
      <c r="L139" s="2219"/>
    </row>
    <row r="140" spans="1:12" ht="15.75" x14ac:dyDescent="0.2">
      <c r="A140" s="2132"/>
      <c r="B140" s="2133"/>
      <c r="C140" s="2134"/>
      <c r="D140" s="2135">
        <f t="shared" si="2"/>
        <v>0</v>
      </c>
      <c r="E140" s="2134"/>
      <c r="F140" s="2134"/>
      <c r="G140" s="2134"/>
      <c r="H140" s="2134"/>
      <c r="I140" s="2134"/>
      <c r="J140" s="2134"/>
      <c r="K140" s="3231"/>
      <c r="L140" s="2219"/>
    </row>
    <row r="141" spans="1:12" ht="15.75" x14ac:dyDescent="0.2">
      <c r="A141" s="2132"/>
      <c r="B141" s="2133"/>
      <c r="C141" s="2134"/>
      <c r="D141" s="2135">
        <f t="shared" si="2"/>
        <v>0</v>
      </c>
      <c r="E141" s="2134"/>
      <c r="F141" s="2134"/>
      <c r="G141" s="2134"/>
      <c r="H141" s="2134"/>
      <c r="I141" s="2134"/>
      <c r="J141" s="2134"/>
      <c r="K141" s="3231"/>
      <c r="L141" s="2219"/>
    </row>
    <row r="142" spans="1:12" ht="15.75" x14ac:dyDescent="0.2">
      <c r="A142" s="2132"/>
      <c r="B142" s="2133"/>
      <c r="C142" s="2134"/>
      <c r="D142" s="2135">
        <f t="shared" si="2"/>
        <v>0</v>
      </c>
      <c r="E142" s="2134"/>
      <c r="F142" s="2134"/>
      <c r="G142" s="2134"/>
      <c r="H142" s="2134"/>
      <c r="I142" s="2134"/>
      <c r="J142" s="2134"/>
      <c r="K142" s="3231"/>
      <c r="L142" s="2219"/>
    </row>
    <row r="143" spans="1:12" ht="15.75" x14ac:dyDescent="0.2">
      <c r="A143" s="2132"/>
      <c r="B143" s="2133"/>
      <c r="C143" s="2134"/>
      <c r="D143" s="2135">
        <f t="shared" si="2"/>
        <v>0</v>
      </c>
      <c r="E143" s="2134"/>
      <c r="F143" s="2134"/>
      <c r="G143" s="2134"/>
      <c r="H143" s="2134"/>
      <c r="I143" s="2134"/>
      <c r="J143" s="2134"/>
      <c r="K143" s="3231"/>
      <c r="L143" s="2219"/>
    </row>
    <row r="144" spans="1:12" ht="15.75" x14ac:dyDescent="0.2">
      <c r="A144" s="2132"/>
      <c r="B144" s="2133"/>
      <c r="C144" s="2134"/>
      <c r="D144" s="2135">
        <f t="shared" si="2"/>
        <v>0</v>
      </c>
      <c r="E144" s="2134"/>
      <c r="F144" s="2134"/>
      <c r="G144" s="2134"/>
      <c r="H144" s="2134"/>
      <c r="I144" s="2134"/>
      <c r="J144" s="2134"/>
      <c r="K144" s="3231"/>
      <c r="L144" s="2219"/>
    </row>
    <row r="145" spans="1:12" ht="15.75" x14ac:dyDescent="0.2">
      <c r="A145" s="2132"/>
      <c r="B145" s="2133"/>
      <c r="C145" s="2134"/>
      <c r="D145" s="2135">
        <f t="shared" si="2"/>
        <v>0</v>
      </c>
      <c r="E145" s="2134"/>
      <c r="F145" s="2134"/>
      <c r="G145" s="2134"/>
      <c r="H145" s="2134"/>
      <c r="I145" s="2134"/>
      <c r="J145" s="2134"/>
      <c r="K145" s="3231"/>
      <c r="L145" s="2219"/>
    </row>
    <row r="146" spans="1:12" ht="15.75" x14ac:dyDescent="0.2">
      <c r="A146" s="2132"/>
      <c r="B146" s="2133"/>
      <c r="C146" s="2134"/>
      <c r="D146" s="2135">
        <f t="shared" si="2"/>
        <v>0</v>
      </c>
      <c r="E146" s="2134"/>
      <c r="F146" s="2134"/>
      <c r="G146" s="2134"/>
      <c r="H146" s="2134"/>
      <c r="I146" s="2134"/>
      <c r="J146" s="2134"/>
      <c r="K146" s="3231"/>
      <c r="L146" s="2219"/>
    </row>
    <row r="147" spans="1:12" ht="15.75" x14ac:dyDescent="0.2">
      <c r="A147" s="2132"/>
      <c r="B147" s="2133"/>
      <c r="C147" s="2134"/>
      <c r="D147" s="2135">
        <f t="shared" si="2"/>
        <v>0</v>
      </c>
      <c r="E147" s="2134"/>
      <c r="F147" s="2134"/>
      <c r="G147" s="2134"/>
      <c r="H147" s="2134"/>
      <c r="I147" s="2134"/>
      <c r="J147" s="2134"/>
      <c r="K147" s="3231"/>
      <c r="L147" s="2219"/>
    </row>
    <row r="148" spans="1:12" ht="15.75" x14ac:dyDescent="0.2">
      <c r="A148" s="2132"/>
      <c r="B148" s="2133"/>
      <c r="C148" s="2134"/>
      <c r="D148" s="2135">
        <f t="shared" si="2"/>
        <v>0</v>
      </c>
      <c r="E148" s="2134"/>
      <c r="F148" s="2134"/>
      <c r="G148" s="2134"/>
      <c r="H148" s="2134"/>
      <c r="I148" s="2134"/>
      <c r="J148" s="2134"/>
      <c r="K148" s="3231"/>
      <c r="L148" s="2219"/>
    </row>
    <row r="149" spans="1:12" ht="15.75" x14ac:dyDescent="0.2">
      <c r="A149" s="2132"/>
      <c r="B149" s="2133"/>
      <c r="C149" s="2134"/>
      <c r="D149" s="2135">
        <f t="shared" si="2"/>
        <v>0</v>
      </c>
      <c r="E149" s="2134"/>
      <c r="F149" s="2134"/>
      <c r="G149" s="2134"/>
      <c r="H149" s="2134"/>
      <c r="I149" s="2134"/>
      <c r="J149" s="2134"/>
      <c r="K149" s="3231"/>
      <c r="L149" s="2219"/>
    </row>
    <row r="150" spans="1:12" ht="15.75" x14ac:dyDescent="0.2">
      <c r="A150" s="2132"/>
      <c r="B150" s="2133"/>
      <c r="C150" s="2134"/>
      <c r="D150" s="2135">
        <f t="shared" si="2"/>
        <v>0</v>
      </c>
      <c r="E150" s="2134"/>
      <c r="F150" s="2134"/>
      <c r="G150" s="2134"/>
      <c r="H150" s="2134"/>
      <c r="I150" s="2134"/>
      <c r="J150" s="2134"/>
      <c r="K150" s="3231"/>
      <c r="L150" s="2219"/>
    </row>
    <row r="151" spans="1:12" ht="15.75" x14ac:dyDescent="0.2">
      <c r="A151" s="2132"/>
      <c r="B151" s="2133"/>
      <c r="C151" s="2134"/>
      <c r="D151" s="2135">
        <f t="shared" si="2"/>
        <v>0</v>
      </c>
      <c r="E151" s="2134"/>
      <c r="F151" s="2134"/>
      <c r="G151" s="2134"/>
      <c r="H151" s="2134"/>
      <c r="I151" s="2134"/>
      <c r="J151" s="2134"/>
      <c r="K151" s="3231"/>
      <c r="L151" s="2219"/>
    </row>
    <row r="152" spans="1:12" ht="15.75" x14ac:dyDescent="0.2">
      <c r="A152" s="2132"/>
      <c r="B152" s="2133"/>
      <c r="C152" s="2134"/>
      <c r="D152" s="2135">
        <f t="shared" si="2"/>
        <v>0</v>
      </c>
      <c r="E152" s="2134"/>
      <c r="F152" s="2134"/>
      <c r="G152" s="2134"/>
      <c r="H152" s="2134"/>
      <c r="I152" s="2134"/>
      <c r="J152" s="2134"/>
      <c r="K152" s="3231"/>
      <c r="L152" s="2219"/>
    </row>
    <row r="153" spans="1:12" ht="15.75" x14ac:dyDescent="0.2">
      <c r="A153" s="2132"/>
      <c r="B153" s="2133"/>
      <c r="C153" s="2134"/>
      <c r="D153" s="2135">
        <f t="shared" si="2"/>
        <v>0</v>
      </c>
      <c r="E153" s="2134"/>
      <c r="F153" s="2134"/>
      <c r="G153" s="2134"/>
      <c r="H153" s="2134"/>
      <c r="I153" s="2134"/>
      <c r="J153" s="2134"/>
      <c r="K153" s="3231"/>
      <c r="L153" s="2219"/>
    </row>
    <row r="154" spans="1:12" ht="15.75" x14ac:dyDescent="0.2">
      <c r="A154" s="2132"/>
      <c r="B154" s="2133"/>
      <c r="C154" s="2134"/>
      <c r="D154" s="2135">
        <f t="shared" si="2"/>
        <v>0</v>
      </c>
      <c r="E154" s="2134"/>
      <c r="F154" s="2134"/>
      <c r="G154" s="2134"/>
      <c r="H154" s="2134"/>
      <c r="I154" s="2134"/>
      <c r="J154" s="2134"/>
      <c r="K154" s="3231"/>
      <c r="L154" s="2219"/>
    </row>
    <row r="155" spans="1:12" ht="15.75" x14ac:dyDescent="0.2">
      <c r="A155" s="2132"/>
      <c r="B155" s="2133"/>
      <c r="C155" s="2134"/>
      <c r="D155" s="2135">
        <f t="shared" si="2"/>
        <v>0</v>
      </c>
      <c r="E155" s="2134"/>
      <c r="F155" s="2134"/>
      <c r="G155" s="2134"/>
      <c r="H155" s="2134"/>
      <c r="I155" s="2134"/>
      <c r="J155" s="2134"/>
      <c r="K155" s="3231"/>
      <c r="L155" s="2219"/>
    </row>
    <row r="156" spans="1:12" ht="15.75" x14ac:dyDescent="0.2">
      <c r="A156" s="2132"/>
      <c r="B156" s="2133"/>
      <c r="C156" s="2134"/>
      <c r="D156" s="2135">
        <f t="shared" si="2"/>
        <v>0</v>
      </c>
      <c r="E156" s="2134"/>
      <c r="F156" s="2134"/>
      <c r="G156" s="2134"/>
      <c r="H156" s="2134"/>
      <c r="I156" s="2134"/>
      <c r="J156" s="2134"/>
      <c r="K156" s="3231"/>
      <c r="L156" s="2219"/>
    </row>
    <row r="157" spans="1:12" ht="15.75" x14ac:dyDescent="0.2">
      <c r="A157" s="2132"/>
      <c r="B157" s="2133"/>
      <c r="C157" s="2134"/>
      <c r="D157" s="2135">
        <f t="shared" si="2"/>
        <v>0</v>
      </c>
      <c r="E157" s="2134"/>
      <c r="F157" s="2134"/>
      <c r="G157" s="2134"/>
      <c r="H157" s="2134"/>
      <c r="I157" s="2134"/>
      <c r="J157" s="2134"/>
      <c r="K157" s="3231"/>
      <c r="L157" s="2219"/>
    </row>
    <row r="158" spans="1:12" ht="15.75" x14ac:dyDescent="0.2">
      <c r="A158" s="2132"/>
      <c r="B158" s="2133"/>
      <c r="C158" s="2134"/>
      <c r="D158" s="2135">
        <f t="shared" si="2"/>
        <v>0</v>
      </c>
      <c r="E158" s="2134"/>
      <c r="F158" s="2134"/>
      <c r="G158" s="2134"/>
      <c r="H158" s="2134"/>
      <c r="I158" s="2134"/>
      <c r="J158" s="2134"/>
      <c r="K158" s="3231"/>
      <c r="L158" s="2219"/>
    </row>
    <row r="159" spans="1:12" ht="15.75" x14ac:dyDescent="0.2">
      <c r="A159" s="2132"/>
      <c r="B159" s="2133"/>
      <c r="C159" s="2134"/>
      <c r="D159" s="2135">
        <f t="shared" si="2"/>
        <v>0</v>
      </c>
      <c r="E159" s="2134"/>
      <c r="F159" s="2134"/>
      <c r="G159" s="2134"/>
      <c r="H159" s="2134"/>
      <c r="I159" s="2134"/>
      <c r="J159" s="2134"/>
      <c r="K159" s="3231"/>
      <c r="L159" s="2219"/>
    </row>
    <row r="160" spans="1:12" ht="15.75" x14ac:dyDescent="0.2">
      <c r="A160" s="2132"/>
      <c r="B160" s="2133"/>
      <c r="C160" s="2134"/>
      <c r="D160" s="2135">
        <f t="shared" si="2"/>
        <v>0</v>
      </c>
      <c r="E160" s="2134"/>
      <c r="F160" s="2134"/>
      <c r="G160" s="2134"/>
      <c r="H160" s="2134"/>
      <c r="I160" s="2134"/>
      <c r="J160" s="2134"/>
      <c r="K160" s="3231"/>
      <c r="L160" s="2219"/>
    </row>
    <row r="161" spans="1:12" ht="15.75" x14ac:dyDescent="0.2">
      <c r="A161" s="2132"/>
      <c r="B161" s="2133"/>
      <c r="C161" s="2134"/>
      <c r="D161" s="2135">
        <f t="shared" si="2"/>
        <v>0</v>
      </c>
      <c r="E161" s="2134"/>
      <c r="F161" s="2134"/>
      <c r="G161" s="2134"/>
      <c r="H161" s="2134"/>
      <c r="I161" s="2134"/>
      <c r="J161" s="2134"/>
      <c r="K161" s="3231"/>
      <c r="L161" s="2219"/>
    </row>
    <row r="162" spans="1:12" ht="15.75" x14ac:dyDescent="0.2">
      <c r="A162" s="2132"/>
      <c r="B162" s="2133"/>
      <c r="C162" s="2134"/>
      <c r="D162" s="2135">
        <f t="shared" si="2"/>
        <v>0</v>
      </c>
      <c r="E162" s="2134"/>
      <c r="F162" s="2134"/>
      <c r="G162" s="2134"/>
      <c r="H162" s="2134"/>
      <c r="I162" s="2134"/>
      <c r="J162" s="2134"/>
      <c r="K162" s="3231"/>
      <c r="L162" s="2219"/>
    </row>
    <row r="163" spans="1:12" ht="15.75" x14ac:dyDescent="0.2">
      <c r="A163" s="2132"/>
      <c r="B163" s="2133"/>
      <c r="C163" s="2134"/>
      <c r="D163" s="2135">
        <f t="shared" si="2"/>
        <v>0</v>
      </c>
      <c r="E163" s="2134"/>
      <c r="F163" s="2134"/>
      <c r="G163" s="2134"/>
      <c r="H163" s="2134"/>
      <c r="I163" s="2134"/>
      <c r="J163" s="2134"/>
      <c r="K163" s="3231"/>
      <c r="L163" s="2219"/>
    </row>
    <row r="164" spans="1:12" ht="15.75" x14ac:dyDescent="0.2">
      <c r="A164" s="2132"/>
      <c r="B164" s="2133"/>
      <c r="C164" s="2134"/>
      <c r="D164" s="2135">
        <f t="shared" si="2"/>
        <v>0</v>
      </c>
      <c r="E164" s="2134"/>
      <c r="F164" s="2134"/>
      <c r="G164" s="2134"/>
      <c r="H164" s="2134"/>
      <c r="I164" s="2134"/>
      <c r="J164" s="2134"/>
      <c r="K164" s="3231"/>
      <c r="L164" s="2219"/>
    </row>
    <row r="165" spans="1:12" ht="15.75" x14ac:dyDescent="0.2">
      <c r="A165" s="2132"/>
      <c r="B165" s="2133"/>
      <c r="C165" s="2134"/>
      <c r="D165" s="2135">
        <f t="shared" si="2"/>
        <v>0</v>
      </c>
      <c r="E165" s="2134"/>
      <c r="F165" s="2134"/>
      <c r="G165" s="2134"/>
      <c r="H165" s="2134"/>
      <c r="I165" s="2134"/>
      <c r="J165" s="2134"/>
      <c r="K165" s="3231"/>
      <c r="L165" s="2219"/>
    </row>
    <row r="166" spans="1:12" ht="15.75" x14ac:dyDescent="0.2">
      <c r="A166" s="2132"/>
      <c r="B166" s="2133"/>
      <c r="C166" s="2134"/>
      <c r="D166" s="2135">
        <f t="shared" si="2"/>
        <v>0</v>
      </c>
      <c r="E166" s="2134"/>
      <c r="F166" s="2134"/>
      <c r="G166" s="2134"/>
      <c r="H166" s="2134"/>
      <c r="I166" s="2134"/>
      <c r="J166" s="2134"/>
      <c r="K166" s="3231"/>
      <c r="L166" s="2219"/>
    </row>
    <row r="167" spans="1:12" ht="15.75" x14ac:dyDescent="0.2">
      <c r="A167" s="2132"/>
      <c r="B167" s="2133"/>
      <c r="C167" s="2134"/>
      <c r="D167" s="2135">
        <f t="shared" si="2"/>
        <v>0</v>
      </c>
      <c r="E167" s="2134"/>
      <c r="F167" s="2134"/>
      <c r="G167" s="2134"/>
      <c r="H167" s="2134"/>
      <c r="I167" s="2134"/>
      <c r="J167" s="2134"/>
      <c r="K167" s="3231"/>
      <c r="L167" s="2219"/>
    </row>
    <row r="168" spans="1:12" ht="15.75" x14ac:dyDescent="0.2">
      <c r="A168" s="2132"/>
      <c r="B168" s="2133"/>
      <c r="C168" s="2134"/>
      <c r="D168" s="2135">
        <f t="shared" si="2"/>
        <v>0</v>
      </c>
      <c r="E168" s="2134"/>
      <c r="F168" s="2134"/>
      <c r="G168" s="2134"/>
      <c r="H168" s="2134"/>
      <c r="I168" s="2134"/>
      <c r="J168" s="2134"/>
      <c r="K168" s="3231"/>
      <c r="L168" s="2219"/>
    </row>
    <row r="169" spans="1:12" ht="15.75" x14ac:dyDescent="0.2">
      <c r="A169" s="2132"/>
      <c r="B169" s="2133"/>
      <c r="C169" s="2134"/>
      <c r="D169" s="2135">
        <f t="shared" si="2"/>
        <v>0</v>
      </c>
      <c r="E169" s="2134"/>
      <c r="F169" s="2134"/>
      <c r="G169" s="2134"/>
      <c r="H169" s="2134"/>
      <c r="I169" s="2134"/>
      <c r="J169" s="2134"/>
      <c r="K169" s="3231"/>
      <c r="L169" s="2219"/>
    </row>
    <row r="170" spans="1:12" ht="15.75" x14ac:dyDescent="0.2">
      <c r="A170" s="2132"/>
      <c r="B170" s="2133"/>
      <c r="C170" s="2134"/>
      <c r="D170" s="2135">
        <f t="shared" si="2"/>
        <v>0</v>
      </c>
      <c r="E170" s="2134"/>
      <c r="F170" s="2134"/>
      <c r="G170" s="2134"/>
      <c r="H170" s="2134"/>
      <c r="I170" s="2134"/>
      <c r="J170" s="2134"/>
      <c r="K170" s="3231"/>
      <c r="L170" s="2219"/>
    </row>
    <row r="171" spans="1:12" ht="15.75" x14ac:dyDescent="0.2">
      <c r="A171" s="2132"/>
      <c r="B171" s="2133"/>
      <c r="C171" s="2134"/>
      <c r="D171" s="2135">
        <f t="shared" si="2"/>
        <v>0</v>
      </c>
      <c r="E171" s="2134"/>
      <c r="F171" s="2134"/>
      <c r="G171" s="2134"/>
      <c r="H171" s="2134"/>
      <c r="I171" s="2134"/>
      <c r="J171" s="2134"/>
      <c r="K171" s="3231"/>
      <c r="L171" s="2219"/>
    </row>
    <row r="172" spans="1:12" ht="15.75" x14ac:dyDescent="0.2">
      <c r="A172" s="2132"/>
      <c r="B172" s="2133"/>
      <c r="C172" s="2134"/>
      <c r="D172" s="2135">
        <f t="shared" si="2"/>
        <v>0</v>
      </c>
      <c r="E172" s="2134"/>
      <c r="F172" s="2134"/>
      <c r="G172" s="2134"/>
      <c r="H172" s="2134"/>
      <c r="I172" s="2134"/>
      <c r="J172" s="2134"/>
      <c r="K172" s="3231"/>
      <c r="L172" s="2219"/>
    </row>
    <row r="173" spans="1:12" ht="15.75" x14ac:dyDescent="0.2">
      <c r="A173" s="2132"/>
      <c r="B173" s="2133"/>
      <c r="C173" s="2134"/>
      <c r="D173" s="2135">
        <f t="shared" si="2"/>
        <v>0</v>
      </c>
      <c r="E173" s="2134"/>
      <c r="F173" s="2134"/>
      <c r="G173" s="2134"/>
      <c r="H173" s="2134"/>
      <c r="I173" s="2134"/>
      <c r="J173" s="2134"/>
      <c r="K173" s="3231"/>
      <c r="L173" s="2219"/>
    </row>
    <row r="174" spans="1:12" ht="15.75" x14ac:dyDescent="0.2">
      <c r="A174" s="2132"/>
      <c r="B174" s="2133"/>
      <c r="C174" s="2134"/>
      <c r="D174" s="2135">
        <f t="shared" si="2"/>
        <v>0</v>
      </c>
      <c r="E174" s="2134"/>
      <c r="F174" s="2134"/>
      <c r="G174" s="2134"/>
      <c r="H174" s="2134"/>
      <c r="I174" s="2134"/>
      <c r="J174" s="2134"/>
      <c r="K174" s="3231"/>
      <c r="L174" s="2219"/>
    </row>
    <row r="175" spans="1:12" ht="15.75" x14ac:dyDescent="0.2">
      <c r="A175" s="2132"/>
      <c r="B175" s="2133"/>
      <c r="C175" s="2134"/>
      <c r="D175" s="2135">
        <f t="shared" si="2"/>
        <v>0</v>
      </c>
      <c r="E175" s="2134"/>
      <c r="F175" s="2134"/>
      <c r="G175" s="2134"/>
      <c r="H175" s="2134"/>
      <c r="I175" s="2134"/>
      <c r="J175" s="2134"/>
      <c r="K175" s="3231"/>
      <c r="L175" s="2219"/>
    </row>
    <row r="176" spans="1:12" ht="15.75" x14ac:dyDescent="0.2">
      <c r="A176" s="2132"/>
      <c r="B176" s="2133"/>
      <c r="C176" s="2134"/>
      <c r="D176" s="2135">
        <f t="shared" si="2"/>
        <v>0</v>
      </c>
      <c r="E176" s="2134"/>
      <c r="F176" s="2134"/>
      <c r="G176" s="2134"/>
      <c r="H176" s="2134"/>
      <c r="I176" s="2134"/>
      <c r="J176" s="2134"/>
      <c r="K176" s="3231"/>
      <c r="L176" s="2219"/>
    </row>
    <row r="177" spans="1:12" ht="15.75" x14ac:dyDescent="0.2">
      <c r="A177" s="2132"/>
      <c r="B177" s="2133"/>
      <c r="C177" s="2134"/>
      <c r="D177" s="2135">
        <f t="shared" si="2"/>
        <v>0</v>
      </c>
      <c r="E177" s="2134"/>
      <c r="F177" s="2134"/>
      <c r="G177" s="2134"/>
      <c r="H177" s="2134"/>
      <c r="I177" s="2134"/>
      <c r="J177" s="2134"/>
      <c r="K177" s="3231"/>
      <c r="L177" s="2219"/>
    </row>
    <row r="178" spans="1:12" ht="15.75" x14ac:dyDescent="0.2">
      <c r="A178" s="2132"/>
      <c r="B178" s="2133"/>
      <c r="C178" s="2134"/>
      <c r="D178" s="2135">
        <f t="shared" si="2"/>
        <v>0</v>
      </c>
      <c r="E178" s="2134"/>
      <c r="F178" s="2134"/>
      <c r="G178" s="2134"/>
      <c r="H178" s="2134"/>
      <c r="I178" s="2134"/>
      <c r="J178" s="2134"/>
      <c r="K178" s="3231"/>
      <c r="L178" s="2219"/>
    </row>
    <row r="179" spans="1:12" ht="15.75" x14ac:dyDescent="0.2">
      <c r="A179" s="2132"/>
      <c r="B179" s="2133"/>
      <c r="C179" s="2134"/>
      <c r="D179" s="2135">
        <f t="shared" si="2"/>
        <v>0</v>
      </c>
      <c r="E179" s="2134"/>
      <c r="F179" s="2134"/>
      <c r="G179" s="2134"/>
      <c r="H179" s="2134"/>
      <c r="I179" s="2134"/>
      <c r="J179" s="2134"/>
      <c r="K179" s="3231"/>
      <c r="L179" s="2219"/>
    </row>
    <row r="180" spans="1:12" ht="15.75" x14ac:dyDescent="0.2">
      <c r="A180" s="2132"/>
      <c r="B180" s="2133"/>
      <c r="C180" s="2134"/>
      <c r="D180" s="2135">
        <f t="shared" si="2"/>
        <v>0</v>
      </c>
      <c r="E180" s="2134"/>
      <c r="F180" s="2134"/>
      <c r="G180" s="2134"/>
      <c r="H180" s="2134"/>
      <c r="I180" s="2134"/>
      <c r="J180" s="2134"/>
      <c r="K180" s="3231"/>
      <c r="L180" s="2219"/>
    </row>
    <row r="181" spans="1:12" ht="15.75" x14ac:dyDescent="0.2">
      <c r="A181" s="2132"/>
      <c r="B181" s="2133"/>
      <c r="C181" s="2134"/>
      <c r="D181" s="2135">
        <f t="shared" si="2"/>
        <v>0</v>
      </c>
      <c r="E181" s="2134"/>
      <c r="F181" s="2134"/>
      <c r="G181" s="2134"/>
      <c r="H181" s="2134"/>
      <c r="I181" s="2134"/>
      <c r="J181" s="2134"/>
      <c r="K181" s="3231"/>
      <c r="L181" s="2219"/>
    </row>
    <row r="182" spans="1:12" ht="15.75" x14ac:dyDescent="0.2">
      <c r="A182" s="2132"/>
      <c r="B182" s="2133"/>
      <c r="C182" s="2134"/>
      <c r="D182" s="2135">
        <f t="shared" si="2"/>
        <v>0</v>
      </c>
      <c r="E182" s="2134"/>
      <c r="F182" s="2134"/>
      <c r="G182" s="2134"/>
      <c r="H182" s="2134"/>
      <c r="I182" s="2134"/>
      <c r="J182" s="2134"/>
      <c r="K182" s="3231"/>
      <c r="L182" s="2219"/>
    </row>
    <row r="183" spans="1:12" ht="15.75" x14ac:dyDescent="0.2">
      <c r="A183" s="2132"/>
      <c r="B183" s="2133"/>
      <c r="C183" s="2134"/>
      <c r="D183" s="2135">
        <f t="shared" si="2"/>
        <v>0</v>
      </c>
      <c r="E183" s="2134"/>
      <c r="F183" s="2134"/>
      <c r="G183" s="2134"/>
      <c r="H183" s="2134"/>
      <c r="I183" s="2134"/>
      <c r="J183" s="2134"/>
      <c r="K183" s="3231"/>
      <c r="L183" s="2219"/>
    </row>
    <row r="184" spans="1:12" ht="15.75" x14ac:dyDescent="0.2">
      <c r="A184" s="2132"/>
      <c r="B184" s="2133"/>
      <c r="C184" s="2134"/>
      <c r="D184" s="2135">
        <f t="shared" si="2"/>
        <v>0</v>
      </c>
      <c r="E184" s="2134"/>
      <c r="F184" s="2134"/>
      <c r="G184" s="2134"/>
      <c r="H184" s="2134"/>
      <c r="I184" s="2134"/>
      <c r="J184" s="2134"/>
      <c r="K184" s="3231"/>
      <c r="L184" s="2219"/>
    </row>
    <row r="185" spans="1:12" ht="15.75" x14ac:dyDescent="0.2">
      <c r="A185" s="2132"/>
      <c r="B185" s="2133"/>
      <c r="C185" s="2134"/>
      <c r="D185" s="2135">
        <f t="shared" si="2"/>
        <v>0</v>
      </c>
      <c r="E185" s="2134"/>
      <c r="F185" s="2134"/>
      <c r="G185" s="2134"/>
      <c r="H185" s="2134"/>
      <c r="I185" s="2134"/>
      <c r="J185" s="2134"/>
      <c r="K185" s="3231"/>
      <c r="L185" s="2219"/>
    </row>
    <row r="186" spans="1:12" ht="15.75" x14ac:dyDescent="0.2">
      <c r="A186" s="2132"/>
      <c r="B186" s="2133"/>
      <c r="C186" s="2134"/>
      <c r="D186" s="2135">
        <f t="shared" si="2"/>
        <v>0</v>
      </c>
      <c r="E186" s="2134"/>
      <c r="F186" s="2134"/>
      <c r="G186" s="2134"/>
      <c r="H186" s="2134"/>
      <c r="I186" s="2134"/>
      <c r="J186" s="2134"/>
      <c r="K186" s="3231"/>
      <c r="L186" s="2219"/>
    </row>
    <row r="187" spans="1:12" ht="15.75" x14ac:dyDescent="0.2">
      <c r="A187" s="2132"/>
      <c r="B187" s="2133"/>
      <c r="C187" s="2134"/>
      <c r="D187" s="2135">
        <f t="shared" si="2"/>
        <v>0</v>
      </c>
      <c r="E187" s="2134"/>
      <c r="F187" s="2134"/>
      <c r="G187" s="2134"/>
      <c r="H187" s="2134"/>
      <c r="I187" s="2134"/>
      <c r="J187" s="2134"/>
      <c r="K187" s="3231"/>
      <c r="L187" s="2219"/>
    </row>
    <row r="188" spans="1:12" ht="15.75" x14ac:dyDescent="0.2">
      <c r="A188" s="2132"/>
      <c r="B188" s="2133"/>
      <c r="C188" s="2134"/>
      <c r="D188" s="2135">
        <f t="shared" si="2"/>
        <v>0</v>
      </c>
      <c r="E188" s="2134"/>
      <c r="F188" s="2134"/>
      <c r="G188" s="2134"/>
      <c r="H188" s="2134"/>
      <c r="I188" s="2134"/>
      <c r="J188" s="2134"/>
      <c r="K188" s="3231"/>
      <c r="L188" s="2219"/>
    </row>
    <row r="189" spans="1:12" ht="15.75" x14ac:dyDescent="0.2">
      <c r="A189" s="2132"/>
      <c r="B189" s="2133"/>
      <c r="C189" s="2134"/>
      <c r="D189" s="2135">
        <f t="shared" si="2"/>
        <v>0</v>
      </c>
      <c r="E189" s="2134"/>
      <c r="F189" s="2134"/>
      <c r="G189" s="2134"/>
      <c r="H189" s="2134"/>
      <c r="I189" s="2134"/>
      <c r="J189" s="2134"/>
      <c r="K189" s="3231"/>
      <c r="L189" s="2219"/>
    </row>
    <row r="190" spans="1:12" ht="15.75" x14ac:dyDescent="0.2">
      <c r="A190" s="2132"/>
      <c r="B190" s="2133"/>
      <c r="C190" s="2134"/>
      <c r="D190" s="2135">
        <f t="shared" si="2"/>
        <v>0</v>
      </c>
      <c r="E190" s="2134"/>
      <c r="F190" s="2134"/>
      <c r="G190" s="2134"/>
      <c r="H190" s="2134"/>
      <c r="I190" s="2134"/>
      <c r="J190" s="2134"/>
      <c r="K190" s="3231"/>
      <c r="L190" s="2219"/>
    </row>
    <row r="191" spans="1:12" ht="15.75" x14ac:dyDescent="0.2">
      <c r="A191" s="2132"/>
      <c r="B191" s="2133"/>
      <c r="C191" s="2134"/>
      <c r="D191" s="2135">
        <f t="shared" si="2"/>
        <v>0</v>
      </c>
      <c r="E191" s="2134"/>
      <c r="F191" s="2134"/>
      <c r="G191" s="2134"/>
      <c r="H191" s="2134"/>
      <c r="I191" s="2134"/>
      <c r="J191" s="2134"/>
      <c r="K191" s="3231"/>
      <c r="L191" s="2219"/>
    </row>
    <row r="192" spans="1:12" ht="15.75" x14ac:dyDescent="0.2">
      <c r="A192" s="2132"/>
      <c r="B192" s="2133"/>
      <c r="C192" s="2134"/>
      <c r="D192" s="2135">
        <f t="shared" si="2"/>
        <v>0</v>
      </c>
      <c r="E192" s="2134"/>
      <c r="F192" s="2134"/>
      <c r="G192" s="2134"/>
      <c r="H192" s="2134"/>
      <c r="I192" s="2134"/>
      <c r="J192" s="2134"/>
      <c r="K192" s="3231"/>
      <c r="L192" s="2219"/>
    </row>
    <row r="193" spans="1:12" ht="15.75" x14ac:dyDescent="0.2">
      <c r="A193" s="2132"/>
      <c r="B193" s="2133"/>
      <c r="C193" s="2134"/>
      <c r="D193" s="2135">
        <f t="shared" si="2"/>
        <v>0</v>
      </c>
      <c r="E193" s="2134"/>
      <c r="F193" s="2134"/>
      <c r="G193" s="2134"/>
      <c r="H193" s="2134"/>
      <c r="I193" s="2134"/>
      <c r="J193" s="2134"/>
      <c r="K193" s="3231"/>
      <c r="L193" s="2219"/>
    </row>
    <row r="194" spans="1:12" ht="15.75" x14ac:dyDescent="0.2">
      <c r="A194" s="2132"/>
      <c r="B194" s="2133"/>
      <c r="C194" s="2134"/>
      <c r="D194" s="2135">
        <f t="shared" si="2"/>
        <v>0</v>
      </c>
      <c r="E194" s="2134"/>
      <c r="F194" s="2134"/>
      <c r="G194" s="2134"/>
      <c r="H194" s="2134"/>
      <c r="I194" s="2134"/>
      <c r="J194" s="2134"/>
      <c r="K194" s="3231"/>
      <c r="L194" s="2219"/>
    </row>
    <row r="195" spans="1:12" ht="15.75" x14ac:dyDescent="0.2">
      <c r="A195" s="2132"/>
      <c r="B195" s="2133"/>
      <c r="C195" s="2134"/>
      <c r="D195" s="2135">
        <f t="shared" si="2"/>
        <v>0</v>
      </c>
      <c r="E195" s="2134"/>
      <c r="F195" s="2134"/>
      <c r="G195" s="2134"/>
      <c r="H195" s="2134"/>
      <c r="I195" s="2134"/>
      <c r="J195" s="2134"/>
      <c r="K195" s="3231"/>
      <c r="L195" s="2219"/>
    </row>
    <row r="196" spans="1:12" ht="15.75" x14ac:dyDescent="0.2">
      <c r="A196" s="2132"/>
      <c r="B196" s="2133"/>
      <c r="C196" s="2134"/>
      <c r="D196" s="2135">
        <f t="shared" si="2"/>
        <v>0</v>
      </c>
      <c r="E196" s="2134"/>
      <c r="F196" s="2134"/>
      <c r="G196" s="2134"/>
      <c r="H196" s="2134"/>
      <c r="I196" s="2134"/>
      <c r="J196" s="2134"/>
      <c r="K196" s="3231"/>
      <c r="L196" s="2219"/>
    </row>
    <row r="197" spans="1:12" ht="15.75" x14ac:dyDescent="0.2">
      <c r="A197" s="2132"/>
      <c r="B197" s="2133"/>
      <c r="C197" s="2134"/>
      <c r="D197" s="2135">
        <f t="shared" ref="D197:D260" si="3">+C197*(100-E197)/100</f>
        <v>0</v>
      </c>
      <c r="E197" s="2134"/>
      <c r="F197" s="2134"/>
      <c r="G197" s="2134"/>
      <c r="H197" s="2134"/>
      <c r="I197" s="2134"/>
      <c r="J197" s="2134"/>
      <c r="K197" s="3231"/>
      <c r="L197" s="2219"/>
    </row>
    <row r="198" spans="1:12" ht="15.75" x14ac:dyDescent="0.2">
      <c r="A198" s="2132"/>
      <c r="B198" s="2133"/>
      <c r="C198" s="2134"/>
      <c r="D198" s="2135">
        <f t="shared" si="3"/>
        <v>0</v>
      </c>
      <c r="E198" s="2134"/>
      <c r="F198" s="2134"/>
      <c r="G198" s="2134"/>
      <c r="H198" s="2134"/>
      <c r="I198" s="2134"/>
      <c r="J198" s="2134"/>
      <c r="K198" s="3231"/>
      <c r="L198" s="2219"/>
    </row>
    <row r="199" spans="1:12" ht="15.75" x14ac:dyDescent="0.2">
      <c r="A199" s="2132"/>
      <c r="B199" s="2133"/>
      <c r="C199" s="2134"/>
      <c r="D199" s="2135">
        <f t="shared" si="3"/>
        <v>0</v>
      </c>
      <c r="E199" s="2134"/>
      <c r="F199" s="2134"/>
      <c r="G199" s="2134"/>
      <c r="H199" s="2134"/>
      <c r="I199" s="2134"/>
      <c r="J199" s="2134"/>
      <c r="K199" s="3231"/>
      <c r="L199" s="2219"/>
    </row>
    <row r="200" spans="1:12" ht="15.75" x14ac:dyDescent="0.2">
      <c r="A200" s="2132"/>
      <c r="B200" s="2133"/>
      <c r="C200" s="2134"/>
      <c r="D200" s="2135">
        <f t="shared" si="3"/>
        <v>0</v>
      </c>
      <c r="E200" s="2134"/>
      <c r="F200" s="2134"/>
      <c r="G200" s="2134"/>
      <c r="H200" s="2134"/>
      <c r="I200" s="2134"/>
      <c r="J200" s="2134"/>
      <c r="K200" s="3231"/>
      <c r="L200" s="2219"/>
    </row>
    <row r="201" spans="1:12" ht="15.75" x14ac:dyDescent="0.2">
      <c r="A201" s="2132"/>
      <c r="B201" s="2133"/>
      <c r="C201" s="2134"/>
      <c r="D201" s="2135">
        <f t="shared" si="3"/>
        <v>0</v>
      </c>
      <c r="E201" s="2134"/>
      <c r="F201" s="2134"/>
      <c r="G201" s="2134"/>
      <c r="H201" s="2134"/>
      <c r="I201" s="2134"/>
      <c r="J201" s="2134"/>
      <c r="K201" s="3231"/>
      <c r="L201" s="2219"/>
    </row>
    <row r="202" spans="1:12" ht="15.75" x14ac:dyDescent="0.2">
      <c r="A202" s="2132"/>
      <c r="B202" s="2133"/>
      <c r="C202" s="2134"/>
      <c r="D202" s="2135">
        <f t="shared" si="3"/>
        <v>0</v>
      </c>
      <c r="E202" s="2134"/>
      <c r="F202" s="2134"/>
      <c r="G202" s="2134"/>
      <c r="H202" s="2134"/>
      <c r="I202" s="2134"/>
      <c r="J202" s="2134"/>
      <c r="K202" s="3231"/>
      <c r="L202" s="2219"/>
    </row>
    <row r="203" spans="1:12" ht="15.75" x14ac:dyDescent="0.2">
      <c r="A203" s="2132"/>
      <c r="B203" s="2133"/>
      <c r="C203" s="2134"/>
      <c r="D203" s="2135">
        <f t="shared" si="3"/>
        <v>0</v>
      </c>
      <c r="E203" s="2134"/>
      <c r="F203" s="2134"/>
      <c r="G203" s="2134"/>
      <c r="H203" s="2134"/>
      <c r="I203" s="2134"/>
      <c r="J203" s="2134"/>
      <c r="K203" s="3231"/>
      <c r="L203" s="2219"/>
    </row>
    <row r="204" spans="1:12" ht="15.75" x14ac:dyDescent="0.2">
      <c r="A204" s="2132"/>
      <c r="B204" s="2133"/>
      <c r="C204" s="2134"/>
      <c r="D204" s="2135">
        <f t="shared" si="3"/>
        <v>0</v>
      </c>
      <c r="E204" s="2134"/>
      <c r="F204" s="2134"/>
      <c r="G204" s="2134"/>
      <c r="H204" s="2134"/>
      <c r="I204" s="2134"/>
      <c r="J204" s="2134"/>
      <c r="K204" s="3231"/>
      <c r="L204" s="2219"/>
    </row>
    <row r="205" spans="1:12" ht="15.75" x14ac:dyDescent="0.2">
      <c r="A205" s="2132"/>
      <c r="B205" s="2133"/>
      <c r="C205" s="2134"/>
      <c r="D205" s="2135">
        <f t="shared" si="3"/>
        <v>0</v>
      </c>
      <c r="E205" s="2134"/>
      <c r="F205" s="2134"/>
      <c r="G205" s="2134"/>
      <c r="H205" s="2134"/>
      <c r="I205" s="2134"/>
      <c r="J205" s="2134"/>
      <c r="K205" s="3231"/>
      <c r="L205" s="2219"/>
    </row>
    <row r="206" spans="1:12" ht="15.75" x14ac:dyDescent="0.2">
      <c r="A206" s="2132"/>
      <c r="B206" s="2133"/>
      <c r="C206" s="2134"/>
      <c r="D206" s="2135">
        <f t="shared" si="3"/>
        <v>0</v>
      </c>
      <c r="E206" s="2134"/>
      <c r="F206" s="2134"/>
      <c r="G206" s="2134"/>
      <c r="H206" s="2134"/>
      <c r="I206" s="2134"/>
      <c r="J206" s="2134"/>
      <c r="K206" s="3231"/>
      <c r="L206" s="2219"/>
    </row>
    <row r="207" spans="1:12" ht="15.75" x14ac:dyDescent="0.2">
      <c r="A207" s="2132"/>
      <c r="B207" s="2133"/>
      <c r="C207" s="2134"/>
      <c r="D207" s="2135">
        <f t="shared" si="3"/>
        <v>0</v>
      </c>
      <c r="E207" s="2134"/>
      <c r="F207" s="2134"/>
      <c r="G207" s="2134"/>
      <c r="H207" s="2134"/>
      <c r="I207" s="2134"/>
      <c r="J207" s="2134"/>
      <c r="K207" s="3231"/>
      <c r="L207" s="2219"/>
    </row>
    <row r="208" spans="1:12" ht="15.75" x14ac:dyDescent="0.2">
      <c r="A208" s="2132"/>
      <c r="B208" s="2133"/>
      <c r="C208" s="2134"/>
      <c r="D208" s="2135">
        <f t="shared" si="3"/>
        <v>0</v>
      </c>
      <c r="E208" s="2134"/>
      <c r="F208" s="2134"/>
      <c r="G208" s="2134"/>
      <c r="H208" s="2134"/>
      <c r="I208" s="2134"/>
      <c r="J208" s="2134"/>
      <c r="K208" s="3231"/>
      <c r="L208" s="2219"/>
    </row>
    <row r="209" spans="1:12" ht="15.75" x14ac:dyDescent="0.2">
      <c r="A209" s="2132"/>
      <c r="B209" s="2133"/>
      <c r="C209" s="2134"/>
      <c r="D209" s="2135">
        <f t="shared" si="3"/>
        <v>0</v>
      </c>
      <c r="E209" s="2134"/>
      <c r="F209" s="2134"/>
      <c r="G209" s="2134"/>
      <c r="H209" s="2134"/>
      <c r="I209" s="2134"/>
      <c r="J209" s="2134"/>
      <c r="K209" s="3231"/>
      <c r="L209" s="2219"/>
    </row>
    <row r="210" spans="1:12" ht="15.75" x14ac:dyDescent="0.2">
      <c r="A210" s="2132"/>
      <c r="B210" s="2133"/>
      <c r="C210" s="2134"/>
      <c r="D210" s="2135">
        <f t="shared" si="3"/>
        <v>0</v>
      </c>
      <c r="E210" s="2134"/>
      <c r="F210" s="2134"/>
      <c r="G210" s="2134"/>
      <c r="H210" s="2134"/>
      <c r="I210" s="2134"/>
      <c r="J210" s="2134"/>
      <c r="K210" s="3231"/>
      <c r="L210" s="2219"/>
    </row>
    <row r="211" spans="1:12" ht="15.75" x14ac:dyDescent="0.2">
      <c r="A211" s="2132"/>
      <c r="B211" s="2133"/>
      <c r="C211" s="2134"/>
      <c r="D211" s="2135">
        <f t="shared" si="3"/>
        <v>0</v>
      </c>
      <c r="E211" s="2134"/>
      <c r="F211" s="2134"/>
      <c r="G211" s="2134"/>
      <c r="H211" s="2134"/>
      <c r="I211" s="2134"/>
      <c r="J211" s="2134"/>
      <c r="K211" s="3231"/>
      <c r="L211" s="2219"/>
    </row>
    <row r="212" spans="1:12" ht="15.75" x14ac:dyDescent="0.2">
      <c r="A212" s="2132"/>
      <c r="B212" s="2133"/>
      <c r="C212" s="2134"/>
      <c r="D212" s="2135">
        <f t="shared" si="3"/>
        <v>0</v>
      </c>
      <c r="E212" s="2134"/>
      <c r="F212" s="2134"/>
      <c r="G212" s="2134"/>
      <c r="H212" s="2134"/>
      <c r="I212" s="2134"/>
      <c r="J212" s="2134"/>
      <c r="K212" s="3231"/>
      <c r="L212" s="2219"/>
    </row>
    <row r="213" spans="1:12" ht="15.75" x14ac:dyDescent="0.2">
      <c r="A213" s="2132"/>
      <c r="B213" s="2133"/>
      <c r="C213" s="2134"/>
      <c r="D213" s="2135">
        <f t="shared" si="3"/>
        <v>0</v>
      </c>
      <c r="E213" s="2134"/>
      <c r="F213" s="2134"/>
      <c r="G213" s="2134"/>
      <c r="H213" s="2134"/>
      <c r="I213" s="2134"/>
      <c r="J213" s="2134"/>
      <c r="K213" s="3231"/>
      <c r="L213" s="2219"/>
    </row>
    <row r="214" spans="1:12" ht="15.75" x14ac:dyDescent="0.2">
      <c r="A214" s="2132"/>
      <c r="B214" s="2133"/>
      <c r="C214" s="2134"/>
      <c r="D214" s="2135">
        <f t="shared" si="3"/>
        <v>0</v>
      </c>
      <c r="E214" s="2134"/>
      <c r="F214" s="2134"/>
      <c r="G214" s="2134"/>
      <c r="H214" s="2134"/>
      <c r="I214" s="2134"/>
      <c r="J214" s="2134"/>
      <c r="K214" s="3231"/>
      <c r="L214" s="2219"/>
    </row>
    <row r="215" spans="1:12" ht="15.75" x14ac:dyDescent="0.2">
      <c r="A215" s="2132"/>
      <c r="B215" s="2133"/>
      <c r="C215" s="2134"/>
      <c r="D215" s="2135">
        <f t="shared" si="3"/>
        <v>0</v>
      </c>
      <c r="E215" s="2134"/>
      <c r="F215" s="2134"/>
      <c r="G215" s="2134"/>
      <c r="H215" s="2134"/>
      <c r="I215" s="2134"/>
      <c r="J215" s="2134"/>
      <c r="K215" s="3231"/>
      <c r="L215" s="2219"/>
    </row>
    <row r="216" spans="1:12" ht="15.75" x14ac:dyDescent="0.2">
      <c r="A216" s="2132"/>
      <c r="B216" s="2133"/>
      <c r="C216" s="2134"/>
      <c r="D216" s="2135">
        <f t="shared" si="3"/>
        <v>0</v>
      </c>
      <c r="E216" s="2134"/>
      <c r="F216" s="2134"/>
      <c r="G216" s="2134"/>
      <c r="H216" s="2134"/>
      <c r="I216" s="2134"/>
      <c r="J216" s="2134"/>
      <c r="K216" s="3231"/>
      <c r="L216" s="2219"/>
    </row>
    <row r="217" spans="1:12" ht="15.75" x14ac:dyDescent="0.2">
      <c r="A217" s="2132"/>
      <c r="B217" s="2133"/>
      <c r="C217" s="2134"/>
      <c r="D217" s="2135">
        <f t="shared" si="3"/>
        <v>0</v>
      </c>
      <c r="E217" s="2134"/>
      <c r="F217" s="2134"/>
      <c r="G217" s="2134"/>
      <c r="H217" s="2134"/>
      <c r="I217" s="2134"/>
      <c r="J217" s="2134"/>
      <c r="K217" s="3231"/>
      <c r="L217" s="2219"/>
    </row>
    <row r="218" spans="1:12" ht="15.75" x14ac:dyDescent="0.2">
      <c r="A218" s="2132"/>
      <c r="B218" s="2133"/>
      <c r="C218" s="2134"/>
      <c r="D218" s="2135">
        <f t="shared" si="3"/>
        <v>0</v>
      </c>
      <c r="E218" s="2134"/>
      <c r="F218" s="2134"/>
      <c r="G218" s="2134"/>
      <c r="H218" s="2134"/>
      <c r="I218" s="2134"/>
      <c r="J218" s="2134"/>
      <c r="K218" s="3231"/>
      <c r="L218" s="2219"/>
    </row>
    <row r="219" spans="1:12" ht="15.75" x14ac:dyDescent="0.2">
      <c r="A219" s="2132"/>
      <c r="B219" s="2133"/>
      <c r="C219" s="2134"/>
      <c r="D219" s="2135">
        <f t="shared" si="3"/>
        <v>0</v>
      </c>
      <c r="E219" s="2134"/>
      <c r="F219" s="2134"/>
      <c r="G219" s="2134"/>
      <c r="H219" s="2134"/>
      <c r="I219" s="2134"/>
      <c r="J219" s="2134"/>
      <c r="K219" s="3231"/>
      <c r="L219" s="2219"/>
    </row>
    <row r="220" spans="1:12" ht="15.75" x14ac:dyDescent="0.2">
      <c r="A220" s="2132"/>
      <c r="B220" s="2133"/>
      <c r="C220" s="2134"/>
      <c r="D220" s="2135">
        <f t="shared" si="3"/>
        <v>0</v>
      </c>
      <c r="E220" s="2134"/>
      <c r="F220" s="2134"/>
      <c r="G220" s="2134"/>
      <c r="H220" s="2134"/>
      <c r="I220" s="2134"/>
      <c r="J220" s="2134"/>
      <c r="K220" s="3231"/>
      <c r="L220" s="2219"/>
    </row>
    <row r="221" spans="1:12" ht="15.75" x14ac:dyDescent="0.2">
      <c r="A221" s="2132"/>
      <c r="B221" s="2133"/>
      <c r="C221" s="2134"/>
      <c r="D221" s="2135">
        <f t="shared" si="3"/>
        <v>0</v>
      </c>
      <c r="E221" s="2134"/>
      <c r="F221" s="2134"/>
      <c r="G221" s="2134"/>
      <c r="H221" s="2134"/>
      <c r="I221" s="2134"/>
      <c r="J221" s="2134"/>
      <c r="K221" s="3231"/>
      <c r="L221" s="2219"/>
    </row>
    <row r="222" spans="1:12" ht="15.75" x14ac:dyDescent="0.2">
      <c r="A222" s="2132"/>
      <c r="B222" s="2133"/>
      <c r="C222" s="2134"/>
      <c r="D222" s="2135">
        <f t="shared" si="3"/>
        <v>0</v>
      </c>
      <c r="E222" s="2134"/>
      <c r="F222" s="2134"/>
      <c r="G222" s="2134"/>
      <c r="H222" s="2134"/>
      <c r="I222" s="2134"/>
      <c r="J222" s="2134"/>
      <c r="K222" s="3231"/>
      <c r="L222" s="2219"/>
    </row>
    <row r="223" spans="1:12" ht="15.75" x14ac:dyDescent="0.2">
      <c r="A223" s="2132"/>
      <c r="B223" s="2133"/>
      <c r="C223" s="2134"/>
      <c r="D223" s="2135">
        <f t="shared" si="3"/>
        <v>0</v>
      </c>
      <c r="E223" s="2134"/>
      <c r="F223" s="2134"/>
      <c r="G223" s="2134"/>
      <c r="H223" s="2134"/>
      <c r="I223" s="2134"/>
      <c r="J223" s="2134"/>
      <c r="K223" s="3231"/>
      <c r="L223" s="2219"/>
    </row>
    <row r="224" spans="1:12" ht="15.75" x14ac:dyDescent="0.2">
      <c r="A224" s="2132"/>
      <c r="B224" s="2133"/>
      <c r="C224" s="2134"/>
      <c r="D224" s="2135">
        <f t="shared" si="3"/>
        <v>0</v>
      </c>
      <c r="E224" s="2134"/>
      <c r="F224" s="2134"/>
      <c r="G224" s="2134"/>
      <c r="H224" s="2134"/>
      <c r="I224" s="2134"/>
      <c r="J224" s="2134"/>
      <c r="K224" s="3231"/>
      <c r="L224" s="2219"/>
    </row>
    <row r="225" spans="1:12" ht="15.75" x14ac:dyDescent="0.2">
      <c r="A225" s="2132"/>
      <c r="B225" s="2133"/>
      <c r="C225" s="2134"/>
      <c r="D225" s="2135">
        <f t="shared" si="3"/>
        <v>0</v>
      </c>
      <c r="E225" s="2134"/>
      <c r="F225" s="2134"/>
      <c r="G225" s="2134"/>
      <c r="H225" s="2134"/>
      <c r="I225" s="2134"/>
      <c r="J225" s="2134"/>
      <c r="K225" s="3231"/>
      <c r="L225" s="2219"/>
    </row>
    <row r="226" spans="1:12" ht="15.75" x14ac:dyDescent="0.2">
      <c r="A226" s="2132"/>
      <c r="B226" s="2133"/>
      <c r="C226" s="2134"/>
      <c r="D226" s="2135">
        <f t="shared" si="3"/>
        <v>0</v>
      </c>
      <c r="E226" s="2134"/>
      <c r="F226" s="2134"/>
      <c r="G226" s="2134"/>
      <c r="H226" s="2134"/>
      <c r="I226" s="2134"/>
      <c r="J226" s="2134"/>
      <c r="K226" s="3231"/>
      <c r="L226" s="2219"/>
    </row>
    <row r="227" spans="1:12" ht="15.75" x14ac:dyDescent="0.2">
      <c r="A227" s="2132"/>
      <c r="B227" s="2133"/>
      <c r="C227" s="2134"/>
      <c r="D227" s="2135">
        <f t="shared" si="3"/>
        <v>0</v>
      </c>
      <c r="E227" s="2134"/>
      <c r="F227" s="2134"/>
      <c r="G227" s="2134"/>
      <c r="H227" s="2134"/>
      <c r="I227" s="2134"/>
      <c r="J227" s="2134"/>
      <c r="K227" s="3231"/>
      <c r="L227" s="2219"/>
    </row>
    <row r="228" spans="1:12" ht="15.75" x14ac:dyDescent="0.2">
      <c r="A228" s="2132"/>
      <c r="B228" s="2133"/>
      <c r="C228" s="2134"/>
      <c r="D228" s="2135">
        <f t="shared" si="3"/>
        <v>0</v>
      </c>
      <c r="E228" s="2134"/>
      <c r="F228" s="2134"/>
      <c r="G228" s="2134"/>
      <c r="H228" s="2134"/>
      <c r="I228" s="2134"/>
      <c r="J228" s="2134"/>
      <c r="K228" s="3231"/>
      <c r="L228" s="2219"/>
    </row>
    <row r="229" spans="1:12" ht="15.75" x14ac:dyDescent="0.2">
      <c r="A229" s="2132"/>
      <c r="B229" s="2133"/>
      <c r="C229" s="2134"/>
      <c r="D229" s="2135">
        <f t="shared" si="3"/>
        <v>0</v>
      </c>
      <c r="E229" s="2134"/>
      <c r="F229" s="2134"/>
      <c r="G229" s="2134"/>
      <c r="H229" s="2134"/>
      <c r="I229" s="2134"/>
      <c r="J229" s="2134"/>
      <c r="K229" s="3231"/>
      <c r="L229" s="2219"/>
    </row>
    <row r="230" spans="1:12" ht="15.75" x14ac:dyDescent="0.2">
      <c r="A230" s="2132"/>
      <c r="B230" s="2133"/>
      <c r="C230" s="2134"/>
      <c r="D230" s="2135">
        <f t="shared" si="3"/>
        <v>0</v>
      </c>
      <c r="E230" s="2134"/>
      <c r="F230" s="2134"/>
      <c r="G230" s="2134"/>
      <c r="H230" s="2134"/>
      <c r="I230" s="2134"/>
      <c r="J230" s="2134"/>
      <c r="K230" s="3231"/>
      <c r="L230" s="2219"/>
    </row>
    <row r="231" spans="1:12" ht="15.75" x14ac:dyDescent="0.2">
      <c r="A231" s="2132"/>
      <c r="B231" s="2133"/>
      <c r="C231" s="2134"/>
      <c r="D231" s="2135">
        <f t="shared" si="3"/>
        <v>0</v>
      </c>
      <c r="E231" s="2134"/>
      <c r="F231" s="2134"/>
      <c r="G231" s="2134"/>
      <c r="H231" s="2134"/>
      <c r="I231" s="2134"/>
      <c r="J231" s="2134"/>
      <c r="K231" s="3231"/>
      <c r="L231" s="2219"/>
    </row>
    <row r="232" spans="1:12" ht="15.75" x14ac:dyDescent="0.2">
      <c r="A232" s="2132"/>
      <c r="B232" s="2133"/>
      <c r="C232" s="2134"/>
      <c r="D232" s="2135">
        <f t="shared" si="3"/>
        <v>0</v>
      </c>
      <c r="E232" s="2134"/>
      <c r="F232" s="2134"/>
      <c r="G232" s="2134"/>
      <c r="H232" s="2134"/>
      <c r="I232" s="2134"/>
      <c r="J232" s="2134"/>
      <c r="K232" s="3231"/>
      <c r="L232" s="2219"/>
    </row>
    <row r="233" spans="1:12" ht="15.75" x14ac:dyDescent="0.2">
      <c r="A233" s="2132"/>
      <c r="B233" s="2133"/>
      <c r="C233" s="2134"/>
      <c r="D233" s="2135">
        <f t="shared" si="3"/>
        <v>0</v>
      </c>
      <c r="E233" s="2134"/>
      <c r="F233" s="2134"/>
      <c r="G233" s="2134"/>
      <c r="H233" s="2134"/>
      <c r="I233" s="2134"/>
      <c r="J233" s="2134"/>
      <c r="K233" s="3231"/>
      <c r="L233" s="2219"/>
    </row>
    <row r="234" spans="1:12" ht="15.75" x14ac:dyDescent="0.2">
      <c r="A234" s="2132"/>
      <c r="B234" s="2133"/>
      <c r="C234" s="2134"/>
      <c r="D234" s="2135">
        <f t="shared" si="3"/>
        <v>0</v>
      </c>
      <c r="E234" s="2134"/>
      <c r="F234" s="2134"/>
      <c r="G234" s="2134"/>
      <c r="H234" s="2134"/>
      <c r="I234" s="2134"/>
      <c r="J234" s="2134"/>
      <c r="K234" s="3231"/>
      <c r="L234" s="2219"/>
    </row>
    <row r="235" spans="1:12" ht="15.75" x14ac:dyDescent="0.2">
      <c r="A235" s="2132"/>
      <c r="B235" s="2133"/>
      <c r="C235" s="2134"/>
      <c r="D235" s="2135">
        <f t="shared" si="3"/>
        <v>0</v>
      </c>
      <c r="E235" s="2134"/>
      <c r="F235" s="2134"/>
      <c r="G235" s="2134"/>
      <c r="H235" s="2134"/>
      <c r="I235" s="2134"/>
      <c r="J235" s="2134"/>
      <c r="K235" s="3231"/>
      <c r="L235" s="2219"/>
    </row>
    <row r="236" spans="1:12" ht="15.75" x14ac:dyDescent="0.2">
      <c r="A236" s="2132"/>
      <c r="B236" s="2133"/>
      <c r="C236" s="2134"/>
      <c r="D236" s="2135">
        <f t="shared" si="3"/>
        <v>0</v>
      </c>
      <c r="E236" s="2134"/>
      <c r="F236" s="2134"/>
      <c r="G236" s="2134"/>
      <c r="H236" s="2134"/>
      <c r="I236" s="2134"/>
      <c r="J236" s="2134"/>
      <c r="K236" s="3231"/>
      <c r="L236" s="2219"/>
    </row>
    <row r="237" spans="1:12" ht="15.75" x14ac:dyDescent="0.2">
      <c r="A237" s="2132"/>
      <c r="B237" s="2133"/>
      <c r="C237" s="2134"/>
      <c r="D237" s="2135">
        <f t="shared" si="3"/>
        <v>0</v>
      </c>
      <c r="E237" s="2134"/>
      <c r="F237" s="2134"/>
      <c r="G237" s="2134"/>
      <c r="H237" s="2134"/>
      <c r="I237" s="2134"/>
      <c r="J237" s="2134"/>
      <c r="K237" s="3231"/>
      <c r="L237" s="2219"/>
    </row>
    <row r="238" spans="1:12" ht="15.75" x14ac:dyDescent="0.2">
      <c r="A238" s="2132"/>
      <c r="B238" s="2133"/>
      <c r="C238" s="2134"/>
      <c r="D238" s="2135">
        <f t="shared" si="3"/>
        <v>0</v>
      </c>
      <c r="E238" s="2134"/>
      <c r="F238" s="2134"/>
      <c r="G238" s="2134"/>
      <c r="H238" s="2134"/>
      <c r="I238" s="2134"/>
      <c r="J238" s="2134"/>
      <c r="K238" s="3231"/>
      <c r="L238" s="2219"/>
    </row>
    <row r="239" spans="1:12" ht="15.75" x14ac:dyDescent="0.2">
      <c r="A239" s="2132"/>
      <c r="B239" s="2133"/>
      <c r="C239" s="2134"/>
      <c r="D239" s="2135">
        <f t="shared" si="3"/>
        <v>0</v>
      </c>
      <c r="E239" s="2134"/>
      <c r="F239" s="2134"/>
      <c r="G239" s="2134"/>
      <c r="H239" s="2134"/>
      <c r="I239" s="2134"/>
      <c r="J239" s="2134"/>
      <c r="K239" s="3231"/>
      <c r="L239" s="2219"/>
    </row>
    <row r="240" spans="1:12" ht="15.75" x14ac:dyDescent="0.2">
      <c r="A240" s="2132"/>
      <c r="B240" s="2133"/>
      <c r="C240" s="2134"/>
      <c r="D240" s="2135">
        <f t="shared" si="3"/>
        <v>0</v>
      </c>
      <c r="E240" s="2134"/>
      <c r="F240" s="2134"/>
      <c r="G240" s="2134"/>
      <c r="H240" s="2134"/>
      <c r="I240" s="2134"/>
      <c r="J240" s="2134"/>
      <c r="K240" s="3231"/>
      <c r="L240" s="2219"/>
    </row>
    <row r="241" spans="1:12" ht="15.75" x14ac:dyDescent="0.2">
      <c r="A241" s="2132"/>
      <c r="B241" s="2133"/>
      <c r="C241" s="2134"/>
      <c r="D241" s="2135">
        <f t="shared" si="3"/>
        <v>0</v>
      </c>
      <c r="E241" s="2134"/>
      <c r="F241" s="2134"/>
      <c r="G241" s="2134"/>
      <c r="H241" s="2134"/>
      <c r="I241" s="2134"/>
      <c r="J241" s="2134"/>
      <c r="K241" s="3231"/>
      <c r="L241" s="2219"/>
    </row>
    <row r="242" spans="1:12" ht="15.75" x14ac:dyDescent="0.2">
      <c r="A242" s="2132"/>
      <c r="B242" s="2133"/>
      <c r="C242" s="2134"/>
      <c r="D242" s="2135">
        <f t="shared" si="3"/>
        <v>0</v>
      </c>
      <c r="E242" s="2134"/>
      <c r="F242" s="2134"/>
      <c r="G242" s="2134"/>
      <c r="H242" s="2134"/>
      <c r="I242" s="2134"/>
      <c r="J242" s="2134"/>
      <c r="K242" s="3231"/>
      <c r="L242" s="2219"/>
    </row>
    <row r="243" spans="1:12" ht="15.75" x14ac:dyDescent="0.2">
      <c r="A243" s="2132"/>
      <c r="B243" s="2133"/>
      <c r="C243" s="2134"/>
      <c r="D243" s="2135">
        <f t="shared" si="3"/>
        <v>0</v>
      </c>
      <c r="E243" s="2134"/>
      <c r="F243" s="2134"/>
      <c r="G243" s="2134"/>
      <c r="H243" s="2134"/>
      <c r="I243" s="2134"/>
      <c r="J243" s="2134"/>
      <c r="K243" s="3231"/>
      <c r="L243" s="2219"/>
    </row>
    <row r="244" spans="1:12" ht="15.75" x14ac:dyDescent="0.2">
      <c r="A244" s="2132"/>
      <c r="B244" s="2133"/>
      <c r="C244" s="2134"/>
      <c r="D244" s="2135">
        <f t="shared" si="3"/>
        <v>0</v>
      </c>
      <c r="E244" s="2134"/>
      <c r="F244" s="2134"/>
      <c r="G244" s="2134"/>
      <c r="H244" s="2134"/>
      <c r="I244" s="2134"/>
      <c r="J244" s="2134"/>
      <c r="K244" s="3231"/>
      <c r="L244" s="2219"/>
    </row>
    <row r="245" spans="1:12" ht="15.75" x14ac:dyDescent="0.2">
      <c r="A245" s="2132"/>
      <c r="B245" s="2133"/>
      <c r="C245" s="2134"/>
      <c r="D245" s="2135">
        <f t="shared" si="3"/>
        <v>0</v>
      </c>
      <c r="E245" s="2134"/>
      <c r="F245" s="2134"/>
      <c r="G245" s="2134"/>
      <c r="H245" s="2134"/>
      <c r="I245" s="2134"/>
      <c r="J245" s="2134"/>
      <c r="K245" s="3231"/>
      <c r="L245" s="2219"/>
    </row>
    <row r="246" spans="1:12" ht="15.75" x14ac:dyDescent="0.2">
      <c r="A246" s="2132"/>
      <c r="B246" s="2133"/>
      <c r="C246" s="2134"/>
      <c r="D246" s="2135">
        <f t="shared" si="3"/>
        <v>0</v>
      </c>
      <c r="E246" s="2134"/>
      <c r="F246" s="2134"/>
      <c r="G246" s="2134"/>
      <c r="H246" s="2134"/>
      <c r="I246" s="2134"/>
      <c r="J246" s="2134"/>
      <c r="K246" s="3231"/>
      <c r="L246" s="2219"/>
    </row>
    <row r="247" spans="1:12" ht="15.75" x14ac:dyDescent="0.2">
      <c r="A247" s="2132"/>
      <c r="B247" s="2133"/>
      <c r="C247" s="2134"/>
      <c r="D247" s="2135">
        <f t="shared" si="3"/>
        <v>0</v>
      </c>
      <c r="E247" s="2134"/>
      <c r="F247" s="2134"/>
      <c r="G247" s="2134"/>
      <c r="H247" s="2134"/>
      <c r="I247" s="2134"/>
      <c r="J247" s="2134"/>
      <c r="K247" s="3231"/>
      <c r="L247" s="2219"/>
    </row>
    <row r="248" spans="1:12" ht="15.75" x14ac:dyDescent="0.2">
      <c r="A248" s="2132"/>
      <c r="B248" s="2133"/>
      <c r="C248" s="2134"/>
      <c r="D248" s="2135">
        <f t="shared" si="3"/>
        <v>0</v>
      </c>
      <c r="E248" s="2134"/>
      <c r="F248" s="2134"/>
      <c r="G248" s="2134"/>
      <c r="H248" s="2134"/>
      <c r="I248" s="2134"/>
      <c r="J248" s="2134"/>
      <c r="K248" s="3231"/>
      <c r="L248" s="2219"/>
    </row>
    <row r="249" spans="1:12" ht="15.75" x14ac:dyDescent="0.2">
      <c r="A249" s="2132"/>
      <c r="B249" s="2133"/>
      <c r="C249" s="2134"/>
      <c r="D249" s="2135">
        <f t="shared" si="3"/>
        <v>0</v>
      </c>
      <c r="E249" s="2134"/>
      <c r="F249" s="2134"/>
      <c r="G249" s="2134"/>
      <c r="H249" s="2134"/>
      <c r="I249" s="2134"/>
      <c r="J249" s="2134"/>
      <c r="K249" s="3231"/>
      <c r="L249" s="2219"/>
    </row>
    <row r="250" spans="1:12" ht="15.75" x14ac:dyDescent="0.2">
      <c r="A250" s="2132"/>
      <c r="B250" s="2133"/>
      <c r="C250" s="2134"/>
      <c r="D250" s="2135">
        <f t="shared" si="3"/>
        <v>0</v>
      </c>
      <c r="E250" s="2134"/>
      <c r="F250" s="2134"/>
      <c r="G250" s="2134"/>
      <c r="H250" s="2134"/>
      <c r="I250" s="2134"/>
      <c r="J250" s="2134"/>
      <c r="K250" s="3231"/>
      <c r="L250" s="2219"/>
    </row>
    <row r="251" spans="1:12" ht="15.75" x14ac:dyDescent="0.2">
      <c r="A251" s="2132"/>
      <c r="B251" s="2133"/>
      <c r="C251" s="2134"/>
      <c r="D251" s="2135">
        <f t="shared" si="3"/>
        <v>0</v>
      </c>
      <c r="E251" s="2134"/>
      <c r="F251" s="2134"/>
      <c r="G251" s="2134"/>
      <c r="H251" s="2134"/>
      <c r="I251" s="2134"/>
      <c r="J251" s="2134"/>
      <c r="K251" s="3231"/>
      <c r="L251" s="2219"/>
    </row>
    <row r="252" spans="1:12" ht="15.75" x14ac:dyDescent="0.2">
      <c r="A252" s="2132"/>
      <c r="B252" s="2133"/>
      <c r="C252" s="2134"/>
      <c r="D252" s="2135">
        <f t="shared" si="3"/>
        <v>0</v>
      </c>
      <c r="E252" s="2134"/>
      <c r="F252" s="2134"/>
      <c r="G252" s="2134"/>
      <c r="H252" s="2134"/>
      <c r="I252" s="2134"/>
      <c r="J252" s="2134"/>
      <c r="K252" s="3231"/>
      <c r="L252" s="2219"/>
    </row>
    <row r="253" spans="1:12" ht="15.75" x14ac:dyDescent="0.2">
      <c r="A253" s="2132"/>
      <c r="B253" s="2133"/>
      <c r="C253" s="2134"/>
      <c r="D253" s="2135">
        <f t="shared" si="3"/>
        <v>0</v>
      </c>
      <c r="E253" s="2134"/>
      <c r="F253" s="2134"/>
      <c r="G253" s="2134"/>
      <c r="H253" s="2134"/>
      <c r="I253" s="2134"/>
      <c r="J253" s="2134"/>
      <c r="K253" s="3231"/>
      <c r="L253" s="2219"/>
    </row>
    <row r="254" spans="1:12" ht="15.75" x14ac:dyDescent="0.2">
      <c r="A254" s="2132"/>
      <c r="B254" s="2133"/>
      <c r="C254" s="2134"/>
      <c r="D254" s="2135">
        <f t="shared" si="3"/>
        <v>0</v>
      </c>
      <c r="E254" s="2134"/>
      <c r="F254" s="2134"/>
      <c r="G254" s="2134"/>
      <c r="H254" s="2134"/>
      <c r="I254" s="2134"/>
      <c r="J254" s="2134"/>
      <c r="K254" s="3231"/>
      <c r="L254" s="2219"/>
    </row>
    <row r="255" spans="1:12" ht="15.75" x14ac:dyDescent="0.2">
      <c r="A255" s="2132"/>
      <c r="B255" s="2133"/>
      <c r="C255" s="2134"/>
      <c r="D255" s="2135">
        <f t="shared" si="3"/>
        <v>0</v>
      </c>
      <c r="E255" s="2134"/>
      <c r="F255" s="2134"/>
      <c r="G255" s="2134"/>
      <c r="H255" s="2134"/>
      <c r="I255" s="2134"/>
      <c r="J255" s="2134"/>
      <c r="K255" s="3231"/>
      <c r="L255" s="2219"/>
    </row>
    <row r="256" spans="1:12" ht="15.75" x14ac:dyDescent="0.2">
      <c r="A256" s="2132"/>
      <c r="B256" s="2133"/>
      <c r="C256" s="2134"/>
      <c r="D256" s="2135">
        <f t="shared" si="3"/>
        <v>0</v>
      </c>
      <c r="E256" s="2134"/>
      <c r="F256" s="2134"/>
      <c r="G256" s="2134"/>
      <c r="H256" s="2134"/>
      <c r="I256" s="2134"/>
      <c r="J256" s="2134"/>
      <c r="K256" s="3231"/>
      <c r="L256" s="2219"/>
    </row>
    <row r="257" spans="1:12" ht="15.75" x14ac:dyDescent="0.2">
      <c r="A257" s="2132"/>
      <c r="B257" s="2133"/>
      <c r="C257" s="2134"/>
      <c r="D257" s="2135">
        <f t="shared" si="3"/>
        <v>0</v>
      </c>
      <c r="E257" s="2134"/>
      <c r="F257" s="2134"/>
      <c r="G257" s="2134"/>
      <c r="H257" s="2134"/>
      <c r="I257" s="2134"/>
      <c r="J257" s="2134"/>
      <c r="K257" s="3231"/>
      <c r="L257" s="2219"/>
    </row>
    <row r="258" spans="1:12" ht="15.75" x14ac:dyDescent="0.2">
      <c r="A258" s="2132"/>
      <c r="B258" s="2133"/>
      <c r="C258" s="2134"/>
      <c r="D258" s="2135">
        <f t="shared" si="3"/>
        <v>0</v>
      </c>
      <c r="E258" s="2134"/>
      <c r="F258" s="2134"/>
      <c r="G258" s="2134"/>
      <c r="H258" s="2134"/>
      <c r="I258" s="2134"/>
      <c r="J258" s="2134"/>
      <c r="K258" s="3231"/>
      <c r="L258" s="2219"/>
    </row>
    <row r="259" spans="1:12" ht="15.75" x14ac:dyDescent="0.2">
      <c r="A259" s="2132"/>
      <c r="B259" s="2133"/>
      <c r="C259" s="2134"/>
      <c r="D259" s="2135">
        <f t="shared" si="3"/>
        <v>0</v>
      </c>
      <c r="E259" s="2134"/>
      <c r="F259" s="2134"/>
      <c r="G259" s="2134"/>
      <c r="H259" s="2134"/>
      <c r="I259" s="2134"/>
      <c r="J259" s="2134"/>
      <c r="K259" s="3231"/>
      <c r="L259" s="2219"/>
    </row>
    <row r="260" spans="1:12" ht="15.75" x14ac:dyDescent="0.2">
      <c r="A260" s="2132"/>
      <c r="B260" s="2133"/>
      <c r="C260" s="2134"/>
      <c r="D260" s="2135">
        <f t="shared" si="3"/>
        <v>0</v>
      </c>
      <c r="E260" s="2134"/>
      <c r="F260" s="2134"/>
      <c r="G260" s="2134"/>
      <c r="H260" s="2134"/>
      <c r="I260" s="2134"/>
      <c r="J260" s="2134"/>
      <c r="K260" s="3231"/>
      <c r="L260" s="2219"/>
    </row>
    <row r="261" spans="1:12" ht="15.75" x14ac:dyDescent="0.2">
      <c r="A261" s="2132"/>
      <c r="B261" s="2133"/>
      <c r="C261" s="2134"/>
      <c r="D261" s="2135">
        <f t="shared" ref="D261:D324" si="4">+C261*(100-E261)/100</f>
        <v>0</v>
      </c>
      <c r="E261" s="2134"/>
      <c r="F261" s="2134"/>
      <c r="G261" s="2134"/>
      <c r="H261" s="2134"/>
      <c r="I261" s="2134"/>
      <c r="J261" s="2134"/>
      <c r="K261" s="3231"/>
      <c r="L261" s="2219"/>
    </row>
    <row r="262" spans="1:12" ht="15.75" x14ac:dyDescent="0.2">
      <c r="A262" s="2132"/>
      <c r="B262" s="2133"/>
      <c r="C262" s="2134"/>
      <c r="D262" s="2135">
        <f t="shared" si="4"/>
        <v>0</v>
      </c>
      <c r="E262" s="2134"/>
      <c r="F262" s="2134"/>
      <c r="G262" s="2134"/>
      <c r="H262" s="2134"/>
      <c r="I262" s="2134"/>
      <c r="J262" s="2134"/>
      <c r="K262" s="3231"/>
      <c r="L262" s="2219"/>
    </row>
    <row r="263" spans="1:12" ht="15.75" x14ac:dyDescent="0.2">
      <c r="A263" s="2132"/>
      <c r="B263" s="2133"/>
      <c r="C263" s="2134"/>
      <c r="D263" s="2135">
        <f t="shared" si="4"/>
        <v>0</v>
      </c>
      <c r="E263" s="2134"/>
      <c r="F263" s="2134"/>
      <c r="G263" s="2134"/>
      <c r="H263" s="2134"/>
      <c r="I263" s="2134"/>
      <c r="J263" s="2134"/>
      <c r="K263" s="3231"/>
      <c r="L263" s="2219"/>
    </row>
    <row r="264" spans="1:12" ht="15.75" x14ac:dyDescent="0.2">
      <c r="A264" s="2132"/>
      <c r="B264" s="2133"/>
      <c r="C264" s="2134"/>
      <c r="D264" s="2135">
        <f t="shared" si="4"/>
        <v>0</v>
      </c>
      <c r="E264" s="2134"/>
      <c r="F264" s="2134"/>
      <c r="G264" s="2134"/>
      <c r="H264" s="2134"/>
      <c r="I264" s="2134"/>
      <c r="J264" s="2134"/>
      <c r="K264" s="3231"/>
      <c r="L264" s="2219"/>
    </row>
    <row r="265" spans="1:12" ht="15.75" x14ac:dyDescent="0.2">
      <c r="A265" s="2132"/>
      <c r="B265" s="2133"/>
      <c r="C265" s="2134"/>
      <c r="D265" s="2135">
        <f t="shared" si="4"/>
        <v>0</v>
      </c>
      <c r="E265" s="2134"/>
      <c r="F265" s="2134"/>
      <c r="G265" s="2134"/>
      <c r="H265" s="2134"/>
      <c r="I265" s="2134"/>
      <c r="J265" s="2134"/>
      <c r="K265" s="3231"/>
      <c r="L265" s="2219"/>
    </row>
    <row r="266" spans="1:12" ht="15.75" x14ac:dyDescent="0.2">
      <c r="A266" s="2132"/>
      <c r="B266" s="2133"/>
      <c r="C266" s="2134"/>
      <c r="D266" s="2135">
        <f t="shared" si="4"/>
        <v>0</v>
      </c>
      <c r="E266" s="2134"/>
      <c r="F266" s="2134"/>
      <c r="G266" s="2134"/>
      <c r="H266" s="2134"/>
      <c r="I266" s="2134"/>
      <c r="J266" s="2134"/>
      <c r="K266" s="3231"/>
      <c r="L266" s="2219"/>
    </row>
    <row r="267" spans="1:12" ht="15.75" x14ac:dyDescent="0.2">
      <c r="A267" s="2132"/>
      <c r="B267" s="2133"/>
      <c r="C267" s="2134"/>
      <c r="D267" s="2135">
        <f t="shared" si="4"/>
        <v>0</v>
      </c>
      <c r="E267" s="2134"/>
      <c r="F267" s="2134"/>
      <c r="G267" s="2134"/>
      <c r="H267" s="2134"/>
      <c r="I267" s="2134"/>
      <c r="J267" s="2134"/>
      <c r="K267" s="3231"/>
      <c r="L267" s="2219"/>
    </row>
    <row r="268" spans="1:12" ht="15.75" x14ac:dyDescent="0.2">
      <c r="A268" s="2132"/>
      <c r="B268" s="2133"/>
      <c r="C268" s="2134"/>
      <c r="D268" s="2135">
        <f t="shared" si="4"/>
        <v>0</v>
      </c>
      <c r="E268" s="2134"/>
      <c r="F268" s="2134"/>
      <c r="G268" s="2134"/>
      <c r="H268" s="2134"/>
      <c r="I268" s="2134"/>
      <c r="J268" s="2134"/>
      <c r="K268" s="3231"/>
      <c r="L268" s="2219"/>
    </row>
    <row r="269" spans="1:12" ht="15.75" x14ac:dyDescent="0.2">
      <c r="A269" s="2132"/>
      <c r="B269" s="2133"/>
      <c r="C269" s="2134"/>
      <c r="D269" s="2135">
        <f t="shared" si="4"/>
        <v>0</v>
      </c>
      <c r="E269" s="2134"/>
      <c r="F269" s="2134"/>
      <c r="G269" s="2134"/>
      <c r="H269" s="2134"/>
      <c r="I269" s="2134"/>
      <c r="J269" s="2134"/>
      <c r="K269" s="3231"/>
      <c r="L269" s="2219"/>
    </row>
    <row r="270" spans="1:12" ht="15.75" x14ac:dyDescent="0.2">
      <c r="A270" s="2132"/>
      <c r="B270" s="2133"/>
      <c r="C270" s="2134"/>
      <c r="D270" s="2135">
        <f t="shared" si="4"/>
        <v>0</v>
      </c>
      <c r="E270" s="2134"/>
      <c r="F270" s="2134"/>
      <c r="G270" s="2134"/>
      <c r="H270" s="2134"/>
      <c r="I270" s="2134"/>
      <c r="J270" s="2134"/>
      <c r="K270" s="3231"/>
      <c r="L270" s="2219"/>
    </row>
    <row r="271" spans="1:12" ht="15.75" x14ac:dyDescent="0.2">
      <c r="A271" s="2132"/>
      <c r="B271" s="2133"/>
      <c r="C271" s="2134"/>
      <c r="D271" s="2135">
        <f t="shared" si="4"/>
        <v>0</v>
      </c>
      <c r="E271" s="2134"/>
      <c r="F271" s="2134"/>
      <c r="G271" s="2134"/>
      <c r="H271" s="2134"/>
      <c r="I271" s="2134"/>
      <c r="J271" s="2134"/>
      <c r="K271" s="3231"/>
      <c r="L271" s="2219"/>
    </row>
    <row r="272" spans="1:12" ht="15.75" x14ac:dyDescent="0.2">
      <c r="A272" s="2132"/>
      <c r="B272" s="2133"/>
      <c r="C272" s="2134"/>
      <c r="D272" s="2135">
        <f t="shared" si="4"/>
        <v>0</v>
      </c>
      <c r="E272" s="2134"/>
      <c r="F272" s="2134"/>
      <c r="G272" s="2134"/>
      <c r="H272" s="2134"/>
      <c r="I272" s="2134"/>
      <c r="J272" s="2134"/>
      <c r="K272" s="3231"/>
      <c r="L272" s="2219"/>
    </row>
    <row r="273" spans="1:12" ht="15.75" x14ac:dyDescent="0.2">
      <c r="A273" s="2132"/>
      <c r="B273" s="2133"/>
      <c r="C273" s="2134"/>
      <c r="D273" s="2135">
        <f t="shared" si="4"/>
        <v>0</v>
      </c>
      <c r="E273" s="2134"/>
      <c r="F273" s="2134"/>
      <c r="G273" s="2134"/>
      <c r="H273" s="2134"/>
      <c r="I273" s="2134"/>
      <c r="J273" s="2134"/>
      <c r="K273" s="3231"/>
      <c r="L273" s="2219"/>
    </row>
    <row r="274" spans="1:12" ht="15.75" x14ac:dyDescent="0.2">
      <c r="A274" s="2132"/>
      <c r="B274" s="2133"/>
      <c r="C274" s="2134"/>
      <c r="D274" s="2135">
        <f t="shared" si="4"/>
        <v>0</v>
      </c>
      <c r="E274" s="2134"/>
      <c r="F274" s="2134"/>
      <c r="G274" s="2134"/>
      <c r="H274" s="2134"/>
      <c r="I274" s="2134"/>
      <c r="J274" s="2134"/>
      <c r="K274" s="3231"/>
      <c r="L274" s="2219"/>
    </row>
    <row r="275" spans="1:12" ht="15.75" x14ac:dyDescent="0.2">
      <c r="A275" s="2132"/>
      <c r="B275" s="2133"/>
      <c r="C275" s="2134"/>
      <c r="D275" s="2135">
        <f t="shared" si="4"/>
        <v>0</v>
      </c>
      <c r="E275" s="2134"/>
      <c r="F275" s="2134"/>
      <c r="G275" s="2134"/>
      <c r="H275" s="2134"/>
      <c r="I275" s="2134"/>
      <c r="J275" s="2134"/>
      <c r="K275" s="3231"/>
      <c r="L275" s="2219"/>
    </row>
    <row r="276" spans="1:12" ht="15.75" x14ac:dyDescent="0.2">
      <c r="A276" s="2132"/>
      <c r="B276" s="2133"/>
      <c r="C276" s="2134"/>
      <c r="D276" s="2135">
        <f t="shared" si="4"/>
        <v>0</v>
      </c>
      <c r="E276" s="2134"/>
      <c r="F276" s="2134"/>
      <c r="G276" s="2134"/>
      <c r="H276" s="2134"/>
      <c r="I276" s="2134"/>
      <c r="J276" s="2134"/>
      <c r="K276" s="3231"/>
      <c r="L276" s="2219"/>
    </row>
    <row r="277" spans="1:12" ht="15.75" x14ac:dyDescent="0.2">
      <c r="A277" s="2132"/>
      <c r="B277" s="2133"/>
      <c r="C277" s="2134"/>
      <c r="D277" s="2135">
        <f t="shared" si="4"/>
        <v>0</v>
      </c>
      <c r="E277" s="2134"/>
      <c r="F277" s="2134"/>
      <c r="G277" s="2134"/>
      <c r="H277" s="2134"/>
      <c r="I277" s="2134"/>
      <c r="J277" s="2134"/>
      <c r="K277" s="3231"/>
      <c r="L277" s="2219"/>
    </row>
    <row r="278" spans="1:12" ht="15.75" x14ac:dyDescent="0.2">
      <c r="A278" s="2132"/>
      <c r="B278" s="2133"/>
      <c r="C278" s="2134"/>
      <c r="D278" s="2135">
        <f t="shared" si="4"/>
        <v>0</v>
      </c>
      <c r="E278" s="2134"/>
      <c r="F278" s="2134"/>
      <c r="G278" s="2134"/>
      <c r="H278" s="2134"/>
      <c r="I278" s="2134"/>
      <c r="J278" s="2134"/>
      <c r="K278" s="3231"/>
      <c r="L278" s="2219"/>
    </row>
    <row r="279" spans="1:12" ht="15.75" x14ac:dyDescent="0.2">
      <c r="A279" s="2132"/>
      <c r="B279" s="2133"/>
      <c r="C279" s="2134"/>
      <c r="D279" s="2135">
        <f t="shared" si="4"/>
        <v>0</v>
      </c>
      <c r="E279" s="2134"/>
      <c r="F279" s="2134"/>
      <c r="G279" s="2134"/>
      <c r="H279" s="2134"/>
      <c r="I279" s="2134"/>
      <c r="J279" s="2134"/>
      <c r="K279" s="3231"/>
      <c r="L279" s="2219"/>
    </row>
    <row r="280" spans="1:12" ht="15.75" x14ac:dyDescent="0.2">
      <c r="A280" s="2132"/>
      <c r="B280" s="2133"/>
      <c r="C280" s="2134"/>
      <c r="D280" s="2135">
        <f t="shared" si="4"/>
        <v>0</v>
      </c>
      <c r="E280" s="2134"/>
      <c r="F280" s="2134"/>
      <c r="G280" s="2134"/>
      <c r="H280" s="2134"/>
      <c r="I280" s="2134"/>
      <c r="J280" s="2134"/>
      <c r="K280" s="3231"/>
      <c r="L280" s="2219"/>
    </row>
    <row r="281" spans="1:12" ht="15.75" x14ac:dyDescent="0.2">
      <c r="A281" s="2132"/>
      <c r="B281" s="2133"/>
      <c r="C281" s="2134"/>
      <c r="D281" s="2135">
        <f t="shared" si="4"/>
        <v>0</v>
      </c>
      <c r="E281" s="2134"/>
      <c r="F281" s="2134"/>
      <c r="G281" s="2134"/>
      <c r="H281" s="2134"/>
      <c r="I281" s="2134"/>
      <c r="J281" s="2134"/>
      <c r="K281" s="3231"/>
      <c r="L281" s="2219"/>
    </row>
    <row r="282" spans="1:12" ht="15.75" x14ac:dyDescent="0.2">
      <c r="A282" s="2132"/>
      <c r="B282" s="2133"/>
      <c r="C282" s="2134"/>
      <c r="D282" s="2135">
        <f t="shared" si="4"/>
        <v>0</v>
      </c>
      <c r="E282" s="2134"/>
      <c r="F282" s="2134"/>
      <c r="G282" s="2134"/>
      <c r="H282" s="2134"/>
      <c r="I282" s="2134"/>
      <c r="J282" s="2134"/>
      <c r="K282" s="3231"/>
      <c r="L282" s="2219"/>
    </row>
    <row r="283" spans="1:12" ht="15.75" x14ac:dyDescent="0.2">
      <c r="A283" s="2132"/>
      <c r="B283" s="2133"/>
      <c r="C283" s="2134"/>
      <c r="D283" s="2135">
        <f t="shared" si="4"/>
        <v>0</v>
      </c>
      <c r="E283" s="2134"/>
      <c r="F283" s="2134"/>
      <c r="G283" s="2134"/>
      <c r="H283" s="2134"/>
      <c r="I283" s="2134"/>
      <c r="J283" s="2134"/>
      <c r="K283" s="3231"/>
      <c r="L283" s="2219"/>
    </row>
    <row r="284" spans="1:12" ht="15.75" x14ac:dyDescent="0.2">
      <c r="A284" s="2132"/>
      <c r="B284" s="2133"/>
      <c r="C284" s="2134"/>
      <c r="D284" s="2135">
        <f t="shared" si="4"/>
        <v>0</v>
      </c>
      <c r="E284" s="2134"/>
      <c r="F284" s="2134"/>
      <c r="G284" s="2134"/>
      <c r="H284" s="2134"/>
      <c r="I284" s="2134"/>
      <c r="J284" s="2134"/>
      <c r="K284" s="3231"/>
      <c r="L284" s="2219"/>
    </row>
    <row r="285" spans="1:12" ht="15.75" x14ac:dyDescent="0.2">
      <c r="A285" s="2132"/>
      <c r="B285" s="2133"/>
      <c r="C285" s="2134"/>
      <c r="D285" s="2135">
        <f t="shared" si="4"/>
        <v>0</v>
      </c>
      <c r="E285" s="2134"/>
      <c r="F285" s="2134"/>
      <c r="G285" s="2134"/>
      <c r="H285" s="2134"/>
      <c r="I285" s="2134"/>
      <c r="J285" s="2134"/>
      <c r="K285" s="3231"/>
      <c r="L285" s="2219"/>
    </row>
    <row r="286" spans="1:12" ht="15.75" x14ac:dyDescent="0.2">
      <c r="A286" s="2132"/>
      <c r="B286" s="2133"/>
      <c r="C286" s="2134"/>
      <c r="D286" s="2135">
        <f t="shared" si="4"/>
        <v>0</v>
      </c>
      <c r="E286" s="2134"/>
      <c r="F286" s="2134"/>
      <c r="G286" s="2134"/>
      <c r="H286" s="2134"/>
      <c r="I286" s="2134"/>
      <c r="J286" s="2134"/>
      <c r="K286" s="3231"/>
      <c r="L286" s="2219"/>
    </row>
    <row r="287" spans="1:12" ht="15.75" x14ac:dyDescent="0.2">
      <c r="A287" s="2132"/>
      <c r="B287" s="2133"/>
      <c r="C287" s="2134"/>
      <c r="D287" s="2135">
        <f t="shared" si="4"/>
        <v>0</v>
      </c>
      <c r="E287" s="2134"/>
      <c r="F287" s="2134"/>
      <c r="G287" s="2134"/>
      <c r="H287" s="2134"/>
      <c r="I287" s="2134"/>
      <c r="J287" s="2134"/>
      <c r="K287" s="3231"/>
      <c r="L287" s="2219"/>
    </row>
    <row r="288" spans="1:12" ht="15.75" x14ac:dyDescent="0.2">
      <c r="A288" s="2132"/>
      <c r="B288" s="2133"/>
      <c r="C288" s="2134"/>
      <c r="D288" s="2135">
        <f t="shared" si="4"/>
        <v>0</v>
      </c>
      <c r="E288" s="2134"/>
      <c r="F288" s="2134"/>
      <c r="G288" s="2134"/>
      <c r="H288" s="2134"/>
      <c r="I288" s="2134"/>
      <c r="J288" s="2134"/>
      <c r="K288" s="3231"/>
      <c r="L288" s="2219"/>
    </row>
    <row r="289" spans="1:12" ht="15.75" x14ac:dyDescent="0.2">
      <c r="A289" s="2132"/>
      <c r="B289" s="2133"/>
      <c r="C289" s="2134"/>
      <c r="D289" s="2135">
        <f t="shared" si="4"/>
        <v>0</v>
      </c>
      <c r="E289" s="2134"/>
      <c r="F289" s="2134"/>
      <c r="G289" s="2134"/>
      <c r="H289" s="2134"/>
      <c r="I289" s="2134"/>
      <c r="J289" s="2134"/>
      <c r="K289" s="3231"/>
      <c r="L289" s="2219"/>
    </row>
    <row r="290" spans="1:12" ht="15.75" x14ac:dyDescent="0.2">
      <c r="A290" s="2132"/>
      <c r="B290" s="2133"/>
      <c r="C290" s="2134"/>
      <c r="D290" s="2135">
        <f t="shared" si="4"/>
        <v>0</v>
      </c>
      <c r="E290" s="2134"/>
      <c r="F290" s="2134"/>
      <c r="G290" s="2134"/>
      <c r="H290" s="2134"/>
      <c r="I290" s="2134"/>
      <c r="J290" s="2134"/>
      <c r="K290" s="3231"/>
      <c r="L290" s="2219"/>
    </row>
    <row r="291" spans="1:12" ht="15.75" x14ac:dyDescent="0.2">
      <c r="A291" s="2132"/>
      <c r="B291" s="2133"/>
      <c r="C291" s="2134"/>
      <c r="D291" s="2135">
        <f t="shared" si="4"/>
        <v>0</v>
      </c>
      <c r="E291" s="2134"/>
      <c r="F291" s="2134"/>
      <c r="G291" s="2134"/>
      <c r="H291" s="2134"/>
      <c r="I291" s="2134"/>
      <c r="J291" s="2134"/>
      <c r="K291" s="3231"/>
      <c r="L291" s="2219"/>
    </row>
    <row r="292" spans="1:12" ht="15.75" x14ac:dyDescent="0.2">
      <c r="A292" s="2132"/>
      <c r="B292" s="2133"/>
      <c r="C292" s="2134"/>
      <c r="D292" s="2135">
        <f t="shared" si="4"/>
        <v>0</v>
      </c>
      <c r="E292" s="2134"/>
      <c r="F292" s="2134"/>
      <c r="G292" s="2134"/>
      <c r="H292" s="2134"/>
      <c r="I292" s="2134"/>
      <c r="J292" s="2134"/>
      <c r="K292" s="3231"/>
      <c r="L292" s="2219"/>
    </row>
    <row r="293" spans="1:12" ht="15.75" x14ac:dyDescent="0.2">
      <c r="A293" s="2132"/>
      <c r="B293" s="2133"/>
      <c r="C293" s="2134"/>
      <c r="D293" s="2135">
        <f t="shared" si="4"/>
        <v>0</v>
      </c>
      <c r="E293" s="2134"/>
      <c r="F293" s="2134"/>
      <c r="G293" s="2134"/>
      <c r="H293" s="2134"/>
      <c r="I293" s="2134"/>
      <c r="J293" s="2134"/>
      <c r="K293" s="3231"/>
      <c r="L293" s="2219"/>
    </row>
    <row r="294" spans="1:12" ht="15.75" x14ac:dyDescent="0.2">
      <c r="A294" s="2132"/>
      <c r="B294" s="2133"/>
      <c r="C294" s="2134"/>
      <c r="D294" s="2135">
        <f t="shared" si="4"/>
        <v>0</v>
      </c>
      <c r="E294" s="2134"/>
      <c r="F294" s="2134"/>
      <c r="G294" s="2134"/>
      <c r="H294" s="2134"/>
      <c r="I294" s="2134"/>
      <c r="J294" s="2134"/>
      <c r="K294" s="3231"/>
      <c r="L294" s="2219"/>
    </row>
    <row r="295" spans="1:12" ht="15.75" x14ac:dyDescent="0.2">
      <c r="A295" s="2132"/>
      <c r="B295" s="2133"/>
      <c r="C295" s="2134"/>
      <c r="D295" s="2135">
        <f t="shared" si="4"/>
        <v>0</v>
      </c>
      <c r="E295" s="2134"/>
      <c r="F295" s="2134"/>
      <c r="G295" s="2134"/>
      <c r="H295" s="2134"/>
      <c r="I295" s="2134"/>
      <c r="J295" s="2134"/>
      <c r="K295" s="3231"/>
      <c r="L295" s="2219"/>
    </row>
    <row r="296" spans="1:12" ht="15.75" x14ac:dyDescent="0.2">
      <c r="A296" s="2132"/>
      <c r="B296" s="2133"/>
      <c r="C296" s="2134"/>
      <c r="D296" s="2135">
        <f t="shared" si="4"/>
        <v>0</v>
      </c>
      <c r="E296" s="2134"/>
      <c r="F296" s="2134"/>
      <c r="G296" s="2134"/>
      <c r="H296" s="2134"/>
      <c r="I296" s="2134"/>
      <c r="J296" s="2134"/>
      <c r="K296" s="3231"/>
      <c r="L296" s="2219"/>
    </row>
    <row r="297" spans="1:12" ht="15.75" x14ac:dyDescent="0.2">
      <c r="A297" s="2132"/>
      <c r="B297" s="2133"/>
      <c r="C297" s="2134"/>
      <c r="D297" s="2135">
        <f t="shared" si="4"/>
        <v>0</v>
      </c>
      <c r="E297" s="2134"/>
      <c r="F297" s="2134"/>
      <c r="G297" s="2134"/>
      <c r="H297" s="2134"/>
      <c r="I297" s="2134"/>
      <c r="J297" s="2134"/>
      <c r="K297" s="3231"/>
      <c r="L297" s="2219"/>
    </row>
    <row r="298" spans="1:12" ht="15.75" x14ac:dyDescent="0.2">
      <c r="A298" s="2132"/>
      <c r="B298" s="2133"/>
      <c r="C298" s="2134"/>
      <c r="D298" s="2135">
        <f t="shared" si="4"/>
        <v>0</v>
      </c>
      <c r="E298" s="2134"/>
      <c r="F298" s="2134"/>
      <c r="G298" s="2134"/>
      <c r="H298" s="2134"/>
      <c r="I298" s="2134"/>
      <c r="J298" s="2134"/>
      <c r="K298" s="3231"/>
      <c r="L298" s="2219"/>
    </row>
    <row r="299" spans="1:12" ht="15.75" x14ac:dyDescent="0.2">
      <c r="A299" s="2132"/>
      <c r="B299" s="2133"/>
      <c r="C299" s="2134"/>
      <c r="D299" s="2135">
        <f t="shared" si="4"/>
        <v>0</v>
      </c>
      <c r="E299" s="2134"/>
      <c r="F299" s="2134"/>
      <c r="G299" s="2134"/>
      <c r="H299" s="2134"/>
      <c r="I299" s="2134"/>
      <c r="J299" s="2134"/>
      <c r="K299" s="3231"/>
      <c r="L299" s="2219"/>
    </row>
    <row r="300" spans="1:12" ht="15.75" x14ac:dyDescent="0.2">
      <c r="A300" s="2132"/>
      <c r="B300" s="2133"/>
      <c r="C300" s="2134"/>
      <c r="D300" s="2135">
        <f t="shared" si="4"/>
        <v>0</v>
      </c>
      <c r="E300" s="2134"/>
      <c r="F300" s="2134"/>
      <c r="G300" s="2134"/>
      <c r="H300" s="2134"/>
      <c r="I300" s="2134"/>
      <c r="J300" s="2134"/>
      <c r="K300" s="3231"/>
      <c r="L300" s="2219"/>
    </row>
    <row r="301" spans="1:12" ht="15.75" x14ac:dyDescent="0.2">
      <c r="A301" s="2132"/>
      <c r="B301" s="2133"/>
      <c r="C301" s="2134"/>
      <c r="D301" s="2135">
        <f t="shared" si="4"/>
        <v>0</v>
      </c>
      <c r="E301" s="2134"/>
      <c r="F301" s="2134"/>
      <c r="G301" s="2134"/>
      <c r="H301" s="2134"/>
      <c r="I301" s="2134"/>
      <c r="J301" s="2134"/>
      <c r="K301" s="3231"/>
      <c r="L301" s="2219"/>
    </row>
    <row r="302" spans="1:12" ht="15.75" x14ac:dyDescent="0.2">
      <c r="A302" s="2132"/>
      <c r="B302" s="2133"/>
      <c r="C302" s="2134"/>
      <c r="D302" s="2135">
        <f t="shared" si="4"/>
        <v>0</v>
      </c>
      <c r="E302" s="2134"/>
      <c r="F302" s="2134"/>
      <c r="G302" s="2134"/>
      <c r="H302" s="2134"/>
      <c r="I302" s="2134"/>
      <c r="J302" s="2134"/>
      <c r="K302" s="3231"/>
      <c r="L302" s="2219"/>
    </row>
    <row r="303" spans="1:12" ht="15.75" x14ac:dyDescent="0.2">
      <c r="A303" s="2132"/>
      <c r="B303" s="2133"/>
      <c r="C303" s="2134"/>
      <c r="D303" s="2135">
        <f t="shared" si="4"/>
        <v>0</v>
      </c>
      <c r="E303" s="2134"/>
      <c r="F303" s="2134"/>
      <c r="G303" s="2134"/>
      <c r="H303" s="2134"/>
      <c r="I303" s="2134"/>
      <c r="J303" s="2134"/>
      <c r="K303" s="3231"/>
      <c r="L303" s="2219"/>
    </row>
    <row r="304" spans="1:12" ht="15.75" x14ac:dyDescent="0.2">
      <c r="A304" s="2132"/>
      <c r="B304" s="2133"/>
      <c r="C304" s="2134"/>
      <c r="D304" s="2135">
        <f t="shared" si="4"/>
        <v>0</v>
      </c>
      <c r="E304" s="2134"/>
      <c r="F304" s="2134"/>
      <c r="G304" s="2134"/>
      <c r="H304" s="2134"/>
      <c r="I304" s="2134"/>
      <c r="J304" s="2134"/>
      <c r="K304" s="3231"/>
      <c r="L304" s="2219"/>
    </row>
    <row r="305" spans="1:12" ht="15.75" x14ac:dyDescent="0.2">
      <c r="A305" s="2132"/>
      <c r="B305" s="2133"/>
      <c r="C305" s="2134"/>
      <c r="D305" s="2135">
        <f t="shared" si="4"/>
        <v>0</v>
      </c>
      <c r="E305" s="2134"/>
      <c r="F305" s="2134"/>
      <c r="G305" s="2134"/>
      <c r="H305" s="2134"/>
      <c r="I305" s="2134"/>
      <c r="J305" s="2134"/>
      <c r="K305" s="3231"/>
      <c r="L305" s="2219"/>
    </row>
    <row r="306" spans="1:12" ht="15.75" x14ac:dyDescent="0.2">
      <c r="A306" s="2132"/>
      <c r="B306" s="2133"/>
      <c r="C306" s="2134"/>
      <c r="D306" s="2135">
        <f t="shared" si="4"/>
        <v>0</v>
      </c>
      <c r="E306" s="2134"/>
      <c r="F306" s="2134"/>
      <c r="G306" s="2134"/>
      <c r="H306" s="2134"/>
      <c r="I306" s="2134"/>
      <c r="J306" s="2134"/>
      <c r="K306" s="3231"/>
      <c r="L306" s="2219"/>
    </row>
    <row r="307" spans="1:12" ht="15.75" x14ac:dyDescent="0.2">
      <c r="A307" s="2132"/>
      <c r="B307" s="2133"/>
      <c r="C307" s="2134"/>
      <c r="D307" s="2135">
        <f t="shared" si="4"/>
        <v>0</v>
      </c>
      <c r="E307" s="2134"/>
      <c r="F307" s="2134"/>
      <c r="G307" s="2134"/>
      <c r="H307" s="2134"/>
      <c r="I307" s="2134"/>
      <c r="J307" s="2134"/>
      <c r="K307" s="3231"/>
      <c r="L307" s="2219"/>
    </row>
    <row r="308" spans="1:12" ht="15.75" x14ac:dyDescent="0.2">
      <c r="A308" s="2132"/>
      <c r="B308" s="2133"/>
      <c r="C308" s="2134"/>
      <c r="D308" s="2135">
        <f t="shared" si="4"/>
        <v>0</v>
      </c>
      <c r="E308" s="2134"/>
      <c r="F308" s="2134"/>
      <c r="G308" s="2134"/>
      <c r="H308" s="2134"/>
      <c r="I308" s="2134"/>
      <c r="J308" s="2134"/>
      <c r="K308" s="3231"/>
      <c r="L308" s="2219"/>
    </row>
    <row r="309" spans="1:12" ht="15.75" x14ac:dyDescent="0.2">
      <c r="A309" s="2132"/>
      <c r="B309" s="2133"/>
      <c r="C309" s="2134"/>
      <c r="D309" s="2135">
        <f t="shared" si="4"/>
        <v>0</v>
      </c>
      <c r="E309" s="2134"/>
      <c r="F309" s="2134"/>
      <c r="G309" s="2134"/>
      <c r="H309" s="2134"/>
      <c r="I309" s="2134"/>
      <c r="J309" s="2134"/>
      <c r="K309" s="3231"/>
      <c r="L309" s="2219"/>
    </row>
    <row r="310" spans="1:12" ht="15.75" x14ac:dyDescent="0.2">
      <c r="A310" s="2132"/>
      <c r="B310" s="2133"/>
      <c r="C310" s="2134"/>
      <c r="D310" s="2135">
        <f t="shared" si="4"/>
        <v>0</v>
      </c>
      <c r="E310" s="2134"/>
      <c r="F310" s="2134"/>
      <c r="G310" s="2134"/>
      <c r="H310" s="2134"/>
      <c r="I310" s="2134"/>
      <c r="J310" s="2134"/>
      <c r="K310" s="3231"/>
      <c r="L310" s="2219"/>
    </row>
    <row r="311" spans="1:12" ht="15.75" x14ac:dyDescent="0.2">
      <c r="A311" s="2132"/>
      <c r="B311" s="2133"/>
      <c r="C311" s="2134"/>
      <c r="D311" s="2135">
        <f t="shared" si="4"/>
        <v>0</v>
      </c>
      <c r="E311" s="2134"/>
      <c r="F311" s="2134"/>
      <c r="G311" s="2134"/>
      <c r="H311" s="2134"/>
      <c r="I311" s="2134"/>
      <c r="J311" s="2134"/>
      <c r="K311" s="3231"/>
      <c r="L311" s="2219"/>
    </row>
    <row r="312" spans="1:12" ht="15.75" x14ac:dyDescent="0.2">
      <c r="A312" s="2132"/>
      <c r="B312" s="2133"/>
      <c r="C312" s="2134"/>
      <c r="D312" s="2135">
        <f t="shared" si="4"/>
        <v>0</v>
      </c>
      <c r="E312" s="2134"/>
      <c r="F312" s="2134"/>
      <c r="G312" s="2134"/>
      <c r="H312" s="2134"/>
      <c r="I312" s="2134"/>
      <c r="J312" s="2134"/>
      <c r="K312" s="3231"/>
      <c r="L312" s="2219"/>
    </row>
    <row r="313" spans="1:12" ht="15.75" x14ac:dyDescent="0.2">
      <c r="A313" s="2132"/>
      <c r="B313" s="2133"/>
      <c r="C313" s="2134"/>
      <c r="D313" s="2135">
        <f t="shared" si="4"/>
        <v>0</v>
      </c>
      <c r="E313" s="2134"/>
      <c r="F313" s="2134"/>
      <c r="G313" s="2134"/>
      <c r="H313" s="2134"/>
      <c r="I313" s="2134"/>
      <c r="J313" s="2134"/>
      <c r="K313" s="3231"/>
      <c r="L313" s="2219"/>
    </row>
    <row r="314" spans="1:12" ht="15.75" x14ac:dyDescent="0.2">
      <c r="A314" s="2132"/>
      <c r="B314" s="2133"/>
      <c r="C314" s="2134"/>
      <c r="D314" s="2135">
        <f t="shared" si="4"/>
        <v>0</v>
      </c>
      <c r="E314" s="2134"/>
      <c r="F314" s="2134"/>
      <c r="G314" s="2134"/>
      <c r="H314" s="2134"/>
      <c r="I314" s="2134"/>
      <c r="J314" s="2134"/>
      <c r="K314" s="3231"/>
      <c r="L314" s="2219"/>
    </row>
    <row r="315" spans="1:12" ht="15.75" x14ac:dyDescent="0.2">
      <c r="A315" s="2132"/>
      <c r="B315" s="2133"/>
      <c r="C315" s="2134"/>
      <c r="D315" s="2135">
        <f t="shared" si="4"/>
        <v>0</v>
      </c>
      <c r="E315" s="2134"/>
      <c r="F315" s="2134"/>
      <c r="G315" s="2134"/>
      <c r="H315" s="2134"/>
      <c r="I315" s="2134"/>
      <c r="J315" s="2134"/>
      <c r="K315" s="3231"/>
      <c r="L315" s="2219"/>
    </row>
    <row r="316" spans="1:12" ht="15.75" x14ac:dyDescent="0.2">
      <c r="A316" s="2132"/>
      <c r="B316" s="2133"/>
      <c r="C316" s="2134"/>
      <c r="D316" s="2135">
        <f t="shared" si="4"/>
        <v>0</v>
      </c>
      <c r="E316" s="2134"/>
      <c r="F316" s="2134"/>
      <c r="G316" s="2134"/>
      <c r="H316" s="2134"/>
      <c r="I316" s="2134"/>
      <c r="J316" s="2134"/>
      <c r="K316" s="3231"/>
      <c r="L316" s="2219"/>
    </row>
    <row r="317" spans="1:12" ht="15.75" x14ac:dyDescent="0.2">
      <c r="A317" s="2132"/>
      <c r="B317" s="2133"/>
      <c r="C317" s="2134"/>
      <c r="D317" s="2135">
        <f t="shared" si="4"/>
        <v>0</v>
      </c>
      <c r="E317" s="2134"/>
      <c r="F317" s="2134"/>
      <c r="G317" s="2134"/>
      <c r="H317" s="2134"/>
      <c r="I317" s="2134"/>
      <c r="J317" s="2134"/>
      <c r="K317" s="3231"/>
      <c r="L317" s="2219"/>
    </row>
    <row r="318" spans="1:12" ht="15.75" x14ac:dyDescent="0.2">
      <c r="A318" s="2132"/>
      <c r="B318" s="2133"/>
      <c r="C318" s="2134"/>
      <c r="D318" s="2135">
        <f t="shared" si="4"/>
        <v>0</v>
      </c>
      <c r="E318" s="2134"/>
      <c r="F318" s="2134"/>
      <c r="G318" s="2134"/>
      <c r="H318" s="2134"/>
      <c r="I318" s="2134"/>
      <c r="J318" s="2134"/>
      <c r="K318" s="3231"/>
      <c r="L318" s="2219"/>
    </row>
    <row r="319" spans="1:12" ht="15.75" x14ac:dyDescent="0.2">
      <c r="A319" s="2132"/>
      <c r="B319" s="2133"/>
      <c r="C319" s="2134"/>
      <c r="D319" s="2135">
        <f t="shared" si="4"/>
        <v>0</v>
      </c>
      <c r="E319" s="2134"/>
      <c r="F319" s="2134"/>
      <c r="G319" s="2134"/>
      <c r="H319" s="2134"/>
      <c r="I319" s="2134"/>
      <c r="J319" s="2134"/>
      <c r="K319" s="3231"/>
      <c r="L319" s="2219"/>
    </row>
    <row r="320" spans="1:12" ht="15.75" x14ac:dyDescent="0.2">
      <c r="A320" s="2132"/>
      <c r="B320" s="2133"/>
      <c r="C320" s="2134"/>
      <c r="D320" s="2135">
        <f t="shared" si="4"/>
        <v>0</v>
      </c>
      <c r="E320" s="2134"/>
      <c r="F320" s="2134"/>
      <c r="G320" s="2134"/>
      <c r="H320" s="2134"/>
      <c r="I320" s="2134"/>
      <c r="J320" s="2134"/>
      <c r="K320" s="3231"/>
      <c r="L320" s="2219"/>
    </row>
    <row r="321" spans="1:12" ht="15.75" x14ac:dyDescent="0.2">
      <c r="A321" s="2132"/>
      <c r="B321" s="2133"/>
      <c r="C321" s="2134"/>
      <c r="D321" s="2135">
        <f t="shared" si="4"/>
        <v>0</v>
      </c>
      <c r="E321" s="2134"/>
      <c r="F321" s="2134"/>
      <c r="G321" s="2134"/>
      <c r="H321" s="2134"/>
      <c r="I321" s="2134"/>
      <c r="J321" s="2134"/>
      <c r="K321" s="3231"/>
      <c r="L321" s="2219"/>
    </row>
    <row r="322" spans="1:12" ht="15.75" x14ac:dyDescent="0.2">
      <c r="A322" s="2132"/>
      <c r="B322" s="2133"/>
      <c r="C322" s="2134"/>
      <c r="D322" s="2135">
        <f t="shared" si="4"/>
        <v>0</v>
      </c>
      <c r="E322" s="2134"/>
      <c r="F322" s="2134"/>
      <c r="G322" s="2134"/>
      <c r="H322" s="2134"/>
      <c r="I322" s="2134"/>
      <c r="J322" s="2134"/>
      <c r="K322" s="3231"/>
      <c r="L322" s="2219"/>
    </row>
    <row r="323" spans="1:12" ht="15.75" x14ac:dyDescent="0.2">
      <c r="A323" s="2132"/>
      <c r="B323" s="2133"/>
      <c r="C323" s="2134"/>
      <c r="D323" s="2135">
        <f t="shared" si="4"/>
        <v>0</v>
      </c>
      <c r="E323" s="2134"/>
      <c r="F323" s="2134"/>
      <c r="G323" s="2134"/>
      <c r="H323" s="2134"/>
      <c r="I323" s="2134"/>
      <c r="J323" s="2134"/>
      <c r="K323" s="3231"/>
      <c r="L323" s="2219"/>
    </row>
    <row r="324" spans="1:12" ht="15.75" x14ac:dyDescent="0.2">
      <c r="A324" s="2132"/>
      <c r="B324" s="2133"/>
      <c r="C324" s="2134"/>
      <c r="D324" s="2135">
        <f t="shared" si="4"/>
        <v>0</v>
      </c>
      <c r="E324" s="2134"/>
      <c r="F324" s="2134"/>
      <c r="G324" s="2134"/>
      <c r="H324" s="2134"/>
      <c r="I324" s="2134"/>
      <c r="J324" s="2134"/>
      <c r="K324" s="3231"/>
      <c r="L324" s="2219"/>
    </row>
    <row r="325" spans="1:12" ht="15.75" x14ac:dyDescent="0.2">
      <c r="A325" s="2132"/>
      <c r="B325" s="2133"/>
      <c r="C325" s="2134"/>
      <c r="D325" s="2135">
        <f t="shared" ref="D325:D388" si="5">+C325*(100-E325)/100</f>
        <v>0</v>
      </c>
      <c r="E325" s="2134"/>
      <c r="F325" s="2134"/>
      <c r="G325" s="2134"/>
      <c r="H325" s="2134"/>
      <c r="I325" s="2134"/>
      <c r="J325" s="2134"/>
      <c r="K325" s="3231"/>
      <c r="L325" s="2219"/>
    </row>
    <row r="326" spans="1:12" ht="15.75" x14ac:dyDescent="0.2">
      <c r="A326" s="2132"/>
      <c r="B326" s="2133"/>
      <c r="C326" s="2134"/>
      <c r="D326" s="2135">
        <f t="shared" si="5"/>
        <v>0</v>
      </c>
      <c r="E326" s="2134"/>
      <c r="F326" s="2134"/>
      <c r="G326" s="2134"/>
      <c r="H326" s="2134"/>
      <c r="I326" s="2134"/>
      <c r="J326" s="2134"/>
      <c r="K326" s="3231"/>
      <c r="L326" s="2219"/>
    </row>
    <row r="327" spans="1:12" ht="15.75" x14ac:dyDescent="0.2">
      <c r="A327" s="2132"/>
      <c r="B327" s="2133"/>
      <c r="C327" s="2134"/>
      <c r="D327" s="2135">
        <f t="shared" si="5"/>
        <v>0</v>
      </c>
      <c r="E327" s="2134"/>
      <c r="F327" s="2134"/>
      <c r="G327" s="2134"/>
      <c r="H327" s="2134"/>
      <c r="I327" s="2134"/>
      <c r="J327" s="2134"/>
      <c r="K327" s="3231"/>
      <c r="L327" s="2219"/>
    </row>
    <row r="328" spans="1:12" ht="15.75" x14ac:dyDescent="0.2">
      <c r="A328" s="2132"/>
      <c r="B328" s="2133"/>
      <c r="C328" s="2134"/>
      <c r="D328" s="2135">
        <f t="shared" si="5"/>
        <v>0</v>
      </c>
      <c r="E328" s="2134"/>
      <c r="F328" s="2134"/>
      <c r="G328" s="2134"/>
      <c r="H328" s="2134"/>
      <c r="I328" s="2134"/>
      <c r="J328" s="2134"/>
      <c r="K328" s="3231"/>
      <c r="L328" s="2219"/>
    </row>
    <row r="329" spans="1:12" ht="15.75" x14ac:dyDescent="0.2">
      <c r="A329" s="2132"/>
      <c r="B329" s="2133"/>
      <c r="C329" s="2134"/>
      <c r="D329" s="2135">
        <f t="shared" si="5"/>
        <v>0</v>
      </c>
      <c r="E329" s="2134"/>
      <c r="F329" s="2134"/>
      <c r="G329" s="2134"/>
      <c r="H329" s="2134"/>
      <c r="I329" s="2134"/>
      <c r="J329" s="2134"/>
      <c r="K329" s="3231"/>
      <c r="L329" s="2219"/>
    </row>
    <row r="330" spans="1:12" ht="15.75" x14ac:dyDescent="0.2">
      <c r="A330" s="2132"/>
      <c r="B330" s="2133"/>
      <c r="C330" s="2134"/>
      <c r="D330" s="2135">
        <f t="shared" si="5"/>
        <v>0</v>
      </c>
      <c r="E330" s="2134"/>
      <c r="F330" s="2134"/>
      <c r="G330" s="2134"/>
      <c r="H330" s="2134"/>
      <c r="I330" s="2134"/>
      <c r="J330" s="2134"/>
      <c r="K330" s="3231"/>
      <c r="L330" s="2219"/>
    </row>
    <row r="331" spans="1:12" ht="15.75" x14ac:dyDescent="0.2">
      <c r="A331" s="2132"/>
      <c r="B331" s="2133"/>
      <c r="C331" s="2134"/>
      <c r="D331" s="2135">
        <f t="shared" si="5"/>
        <v>0</v>
      </c>
      <c r="E331" s="2134"/>
      <c r="F331" s="2134"/>
      <c r="G331" s="2134"/>
      <c r="H331" s="2134"/>
      <c r="I331" s="2134"/>
      <c r="J331" s="2134"/>
      <c r="K331" s="3231"/>
      <c r="L331" s="2219"/>
    </row>
    <row r="332" spans="1:12" ht="15.75" x14ac:dyDescent="0.2">
      <c r="A332" s="2132"/>
      <c r="B332" s="2133"/>
      <c r="C332" s="2134"/>
      <c r="D332" s="2135">
        <f t="shared" si="5"/>
        <v>0</v>
      </c>
      <c r="E332" s="2134"/>
      <c r="F332" s="2134"/>
      <c r="G332" s="2134"/>
      <c r="H332" s="2134"/>
      <c r="I332" s="2134"/>
      <c r="J332" s="2134"/>
      <c r="K332" s="3231"/>
      <c r="L332" s="2219"/>
    </row>
    <row r="333" spans="1:12" ht="15.75" x14ac:dyDescent="0.2">
      <c r="A333" s="2132"/>
      <c r="B333" s="2133"/>
      <c r="C333" s="2134"/>
      <c r="D333" s="2135">
        <f t="shared" si="5"/>
        <v>0</v>
      </c>
      <c r="E333" s="2134"/>
      <c r="F333" s="2134"/>
      <c r="G333" s="2134"/>
      <c r="H333" s="2134"/>
      <c r="I333" s="2134"/>
      <c r="J333" s="2134"/>
      <c r="K333" s="3231"/>
      <c r="L333" s="2219"/>
    </row>
    <row r="334" spans="1:12" ht="15.75" x14ac:dyDescent="0.2">
      <c r="A334" s="2132"/>
      <c r="B334" s="2133"/>
      <c r="C334" s="2134"/>
      <c r="D334" s="2135">
        <f t="shared" si="5"/>
        <v>0</v>
      </c>
      <c r="E334" s="2134"/>
      <c r="F334" s="2134"/>
      <c r="G334" s="2134"/>
      <c r="H334" s="2134"/>
      <c r="I334" s="2134"/>
      <c r="J334" s="2134"/>
      <c r="K334" s="3231"/>
      <c r="L334" s="2219"/>
    </row>
    <row r="335" spans="1:12" ht="15.75" x14ac:dyDescent="0.2">
      <c r="A335" s="2132"/>
      <c r="B335" s="2133"/>
      <c r="C335" s="2134"/>
      <c r="D335" s="2135">
        <f t="shared" si="5"/>
        <v>0</v>
      </c>
      <c r="E335" s="2134"/>
      <c r="F335" s="2134"/>
      <c r="G335" s="2134"/>
      <c r="H335" s="2134"/>
      <c r="I335" s="2134"/>
      <c r="J335" s="2134"/>
      <c r="K335" s="3231"/>
      <c r="L335" s="2219"/>
    </row>
    <row r="336" spans="1:12" ht="15.75" x14ac:dyDescent="0.2">
      <c r="A336" s="2132"/>
      <c r="B336" s="2133"/>
      <c r="C336" s="2134"/>
      <c r="D336" s="2135">
        <f t="shared" si="5"/>
        <v>0</v>
      </c>
      <c r="E336" s="2134"/>
      <c r="F336" s="2134"/>
      <c r="G336" s="2134"/>
      <c r="H336" s="2134"/>
      <c r="I336" s="2134"/>
      <c r="J336" s="2134"/>
      <c r="K336" s="3231"/>
      <c r="L336" s="2219"/>
    </row>
    <row r="337" spans="1:12" ht="15.75" x14ac:dyDescent="0.2">
      <c r="A337" s="2132"/>
      <c r="B337" s="2133"/>
      <c r="C337" s="2134"/>
      <c r="D337" s="2135">
        <f t="shared" si="5"/>
        <v>0</v>
      </c>
      <c r="E337" s="2134"/>
      <c r="F337" s="2134"/>
      <c r="G337" s="2134"/>
      <c r="H337" s="2134"/>
      <c r="I337" s="2134"/>
      <c r="J337" s="2134"/>
      <c r="K337" s="3231"/>
      <c r="L337" s="2219"/>
    </row>
    <row r="338" spans="1:12" ht="15.75" x14ac:dyDescent="0.2">
      <c r="A338" s="2132"/>
      <c r="B338" s="2133"/>
      <c r="C338" s="2134"/>
      <c r="D338" s="2135">
        <f t="shared" si="5"/>
        <v>0</v>
      </c>
      <c r="E338" s="2134"/>
      <c r="F338" s="2134"/>
      <c r="G338" s="2134"/>
      <c r="H338" s="2134"/>
      <c r="I338" s="2134"/>
      <c r="J338" s="2134"/>
      <c r="K338" s="3231"/>
      <c r="L338" s="2219"/>
    </row>
    <row r="339" spans="1:12" ht="15.75" x14ac:dyDescent="0.2">
      <c r="A339" s="2132"/>
      <c r="B339" s="2133"/>
      <c r="C339" s="2134"/>
      <c r="D339" s="2135">
        <f t="shared" si="5"/>
        <v>0</v>
      </c>
      <c r="E339" s="2134"/>
      <c r="F339" s="2134"/>
      <c r="G339" s="2134"/>
      <c r="H339" s="2134"/>
      <c r="I339" s="2134"/>
      <c r="J339" s="2134"/>
      <c r="K339" s="3231"/>
      <c r="L339" s="2219"/>
    </row>
    <row r="340" spans="1:12" ht="15.75" x14ac:dyDescent="0.2">
      <c r="A340" s="2132"/>
      <c r="B340" s="2133"/>
      <c r="C340" s="2134"/>
      <c r="D340" s="2135">
        <f t="shared" si="5"/>
        <v>0</v>
      </c>
      <c r="E340" s="2134"/>
      <c r="F340" s="2134"/>
      <c r="G340" s="2134"/>
      <c r="H340" s="2134"/>
      <c r="I340" s="2134"/>
      <c r="J340" s="2134"/>
      <c r="K340" s="3231"/>
      <c r="L340" s="2219"/>
    </row>
    <row r="341" spans="1:12" ht="15.75" x14ac:dyDescent="0.2">
      <c r="A341" s="2132"/>
      <c r="B341" s="2133"/>
      <c r="C341" s="2134"/>
      <c r="D341" s="2135">
        <f t="shared" si="5"/>
        <v>0</v>
      </c>
      <c r="E341" s="2134"/>
      <c r="F341" s="2134"/>
      <c r="G341" s="2134"/>
      <c r="H341" s="2134"/>
      <c r="I341" s="2134"/>
      <c r="J341" s="2134"/>
      <c r="K341" s="3231"/>
      <c r="L341" s="2219"/>
    </row>
    <row r="342" spans="1:12" ht="15.75" x14ac:dyDescent="0.2">
      <c r="A342" s="2132"/>
      <c r="B342" s="2133"/>
      <c r="C342" s="2134"/>
      <c r="D342" s="2135">
        <f t="shared" si="5"/>
        <v>0</v>
      </c>
      <c r="E342" s="2134"/>
      <c r="F342" s="2134"/>
      <c r="G342" s="2134"/>
      <c r="H342" s="2134"/>
      <c r="I342" s="2134"/>
      <c r="J342" s="2134"/>
      <c r="K342" s="3231"/>
      <c r="L342" s="2219"/>
    </row>
    <row r="343" spans="1:12" ht="15.75" x14ac:dyDescent="0.2">
      <c r="A343" s="2132"/>
      <c r="B343" s="2133"/>
      <c r="C343" s="2134"/>
      <c r="D343" s="2135">
        <f t="shared" si="5"/>
        <v>0</v>
      </c>
      <c r="E343" s="2134"/>
      <c r="F343" s="2134"/>
      <c r="G343" s="2134"/>
      <c r="H343" s="2134"/>
      <c r="I343" s="2134"/>
      <c r="J343" s="2134"/>
      <c r="K343" s="3231"/>
      <c r="L343" s="2219"/>
    </row>
    <row r="344" spans="1:12" ht="15.75" x14ac:dyDescent="0.2">
      <c r="A344" s="2132"/>
      <c r="B344" s="2133"/>
      <c r="C344" s="2134"/>
      <c r="D344" s="2135">
        <f t="shared" si="5"/>
        <v>0</v>
      </c>
      <c r="E344" s="2134"/>
      <c r="F344" s="2134"/>
      <c r="G344" s="2134"/>
      <c r="H344" s="2134"/>
      <c r="I344" s="2134"/>
      <c r="J344" s="2134"/>
      <c r="K344" s="3231"/>
      <c r="L344" s="2219"/>
    </row>
    <row r="345" spans="1:12" ht="15.75" x14ac:dyDescent="0.2">
      <c r="A345" s="2132"/>
      <c r="B345" s="2133"/>
      <c r="C345" s="2134"/>
      <c r="D345" s="2135">
        <f t="shared" si="5"/>
        <v>0</v>
      </c>
      <c r="E345" s="2134"/>
      <c r="F345" s="2134"/>
      <c r="G345" s="2134"/>
      <c r="H345" s="2134"/>
      <c r="I345" s="2134"/>
      <c r="J345" s="2134"/>
      <c r="K345" s="3231"/>
      <c r="L345" s="2219"/>
    </row>
    <row r="346" spans="1:12" ht="15.75" x14ac:dyDescent="0.2">
      <c r="A346" s="2132"/>
      <c r="B346" s="2133"/>
      <c r="C346" s="2134"/>
      <c r="D346" s="2135">
        <f t="shared" si="5"/>
        <v>0</v>
      </c>
      <c r="E346" s="2134"/>
      <c r="F346" s="2134"/>
      <c r="G346" s="2134"/>
      <c r="H346" s="2134"/>
      <c r="I346" s="2134"/>
      <c r="J346" s="2134"/>
      <c r="K346" s="3231"/>
      <c r="L346" s="2219"/>
    </row>
    <row r="347" spans="1:12" ht="15.75" x14ac:dyDescent="0.2">
      <c r="A347" s="2132"/>
      <c r="B347" s="2133"/>
      <c r="C347" s="2134"/>
      <c r="D347" s="2135">
        <f t="shared" si="5"/>
        <v>0</v>
      </c>
      <c r="E347" s="2134"/>
      <c r="F347" s="2134"/>
      <c r="G347" s="2134"/>
      <c r="H347" s="2134"/>
      <c r="I347" s="2134"/>
      <c r="J347" s="2134"/>
      <c r="K347" s="3231"/>
      <c r="L347" s="2219"/>
    </row>
    <row r="348" spans="1:12" ht="15.75" x14ac:dyDescent="0.2">
      <c r="A348" s="2132"/>
      <c r="B348" s="2133"/>
      <c r="C348" s="2134"/>
      <c r="D348" s="2135">
        <f t="shared" si="5"/>
        <v>0</v>
      </c>
      <c r="E348" s="2134"/>
      <c r="F348" s="2134"/>
      <c r="G348" s="2134"/>
      <c r="H348" s="2134"/>
      <c r="I348" s="2134"/>
      <c r="J348" s="2134"/>
      <c r="K348" s="3231"/>
      <c r="L348" s="2219"/>
    </row>
    <row r="349" spans="1:12" ht="15.75" x14ac:dyDescent="0.2">
      <c r="A349" s="2132"/>
      <c r="B349" s="2133"/>
      <c r="C349" s="2134"/>
      <c r="D349" s="2135">
        <f t="shared" si="5"/>
        <v>0</v>
      </c>
      <c r="E349" s="2134"/>
      <c r="F349" s="2134"/>
      <c r="G349" s="2134"/>
      <c r="H349" s="2134"/>
      <c r="I349" s="2134"/>
      <c r="J349" s="2134"/>
      <c r="K349" s="3231"/>
      <c r="L349" s="2219"/>
    </row>
    <row r="350" spans="1:12" ht="15.75" x14ac:dyDescent="0.2">
      <c r="A350" s="2132"/>
      <c r="B350" s="2133"/>
      <c r="C350" s="2134"/>
      <c r="D350" s="2135">
        <f t="shared" si="5"/>
        <v>0</v>
      </c>
      <c r="E350" s="2134"/>
      <c r="F350" s="2134"/>
      <c r="G350" s="2134"/>
      <c r="H350" s="2134"/>
      <c r="I350" s="2134"/>
      <c r="J350" s="2134"/>
      <c r="K350" s="3231"/>
      <c r="L350" s="2219"/>
    </row>
    <row r="351" spans="1:12" ht="15.75" x14ac:dyDescent="0.2">
      <c r="A351" s="2132"/>
      <c r="B351" s="2133"/>
      <c r="C351" s="2134"/>
      <c r="D351" s="2135">
        <f t="shared" si="5"/>
        <v>0</v>
      </c>
      <c r="E351" s="2134"/>
      <c r="F351" s="2134"/>
      <c r="G351" s="2134"/>
      <c r="H351" s="2134"/>
      <c r="I351" s="2134"/>
      <c r="J351" s="2134"/>
      <c r="K351" s="3231"/>
      <c r="L351" s="2219"/>
    </row>
    <row r="352" spans="1:12" ht="15.75" x14ac:dyDescent="0.2">
      <c r="A352" s="2132"/>
      <c r="B352" s="2133"/>
      <c r="C352" s="2134"/>
      <c r="D352" s="2135">
        <f t="shared" si="5"/>
        <v>0</v>
      </c>
      <c r="E352" s="2134"/>
      <c r="F352" s="2134"/>
      <c r="G352" s="2134"/>
      <c r="H352" s="2134"/>
      <c r="I352" s="2134"/>
      <c r="J352" s="2134"/>
      <c r="K352" s="3231"/>
      <c r="L352" s="2219"/>
    </row>
    <row r="353" spans="1:12" ht="15.75" x14ac:dyDescent="0.2">
      <c r="A353" s="2132"/>
      <c r="B353" s="2133"/>
      <c r="C353" s="2134"/>
      <c r="D353" s="2135">
        <f t="shared" si="5"/>
        <v>0</v>
      </c>
      <c r="E353" s="2134"/>
      <c r="F353" s="2134"/>
      <c r="G353" s="2134"/>
      <c r="H353" s="2134"/>
      <c r="I353" s="2134"/>
      <c r="J353" s="2134"/>
      <c r="K353" s="3231"/>
      <c r="L353" s="2219"/>
    </row>
    <row r="354" spans="1:12" ht="15.75" x14ac:dyDescent="0.2">
      <c r="A354" s="2132"/>
      <c r="B354" s="2133"/>
      <c r="C354" s="2134"/>
      <c r="D354" s="2135">
        <f t="shared" si="5"/>
        <v>0</v>
      </c>
      <c r="E354" s="2134"/>
      <c r="F354" s="2134"/>
      <c r="G354" s="2134"/>
      <c r="H354" s="2134"/>
      <c r="I354" s="2134"/>
      <c r="J354" s="2134"/>
      <c r="K354" s="3231"/>
      <c r="L354" s="2219"/>
    </row>
    <row r="355" spans="1:12" ht="15.75" x14ac:dyDescent="0.2">
      <c r="A355" s="2132"/>
      <c r="B355" s="2133"/>
      <c r="C355" s="2134"/>
      <c r="D355" s="2135">
        <f t="shared" si="5"/>
        <v>0</v>
      </c>
      <c r="E355" s="2134"/>
      <c r="F355" s="2134"/>
      <c r="G355" s="2134"/>
      <c r="H355" s="2134"/>
      <c r="I355" s="2134"/>
      <c r="J355" s="2134"/>
      <c r="K355" s="3231"/>
      <c r="L355" s="2219"/>
    </row>
    <row r="356" spans="1:12" ht="15.75" x14ac:dyDescent="0.2">
      <c r="A356" s="2132"/>
      <c r="B356" s="2133"/>
      <c r="C356" s="2134"/>
      <c r="D356" s="2135">
        <f t="shared" si="5"/>
        <v>0</v>
      </c>
      <c r="E356" s="2134"/>
      <c r="F356" s="2134"/>
      <c r="G356" s="2134"/>
      <c r="H356" s="2134"/>
      <c r="I356" s="2134"/>
      <c r="J356" s="2134"/>
      <c r="K356" s="3231"/>
      <c r="L356" s="2219"/>
    </row>
    <row r="357" spans="1:12" ht="15.75" x14ac:dyDescent="0.2">
      <c r="A357" s="2132"/>
      <c r="B357" s="2133"/>
      <c r="C357" s="2134"/>
      <c r="D357" s="2135">
        <f t="shared" si="5"/>
        <v>0</v>
      </c>
      <c r="E357" s="2134"/>
      <c r="F357" s="2134"/>
      <c r="G357" s="2134"/>
      <c r="H357" s="2134"/>
      <c r="I357" s="2134"/>
      <c r="J357" s="2134"/>
      <c r="K357" s="3231"/>
      <c r="L357" s="2219"/>
    </row>
    <row r="358" spans="1:12" ht="15.75" x14ac:dyDescent="0.2">
      <c r="A358" s="2132"/>
      <c r="B358" s="2133"/>
      <c r="C358" s="2134"/>
      <c r="D358" s="2135">
        <f t="shared" si="5"/>
        <v>0</v>
      </c>
      <c r="E358" s="2134"/>
      <c r="F358" s="2134"/>
      <c r="G358" s="2134"/>
      <c r="H358" s="2134"/>
      <c r="I358" s="2134"/>
      <c r="J358" s="2134"/>
      <c r="K358" s="3231"/>
      <c r="L358" s="2219"/>
    </row>
    <row r="359" spans="1:12" ht="15.75" x14ac:dyDescent="0.2">
      <c r="A359" s="2132"/>
      <c r="B359" s="2133"/>
      <c r="C359" s="2134"/>
      <c r="D359" s="2135">
        <f t="shared" si="5"/>
        <v>0</v>
      </c>
      <c r="E359" s="2134"/>
      <c r="F359" s="2134"/>
      <c r="G359" s="2134"/>
      <c r="H359" s="2134"/>
      <c r="I359" s="2134"/>
      <c r="J359" s="2134"/>
      <c r="K359" s="3231"/>
      <c r="L359" s="2219"/>
    </row>
    <row r="360" spans="1:12" ht="15.75" x14ac:dyDescent="0.2">
      <c r="A360" s="2132"/>
      <c r="B360" s="2133"/>
      <c r="C360" s="2134"/>
      <c r="D360" s="2135">
        <f t="shared" si="5"/>
        <v>0</v>
      </c>
      <c r="E360" s="2134"/>
      <c r="F360" s="2134"/>
      <c r="G360" s="2134"/>
      <c r="H360" s="2134"/>
      <c r="I360" s="2134"/>
      <c r="J360" s="2134"/>
      <c r="K360" s="3231"/>
      <c r="L360" s="2219"/>
    </row>
    <row r="361" spans="1:12" ht="15.75" x14ac:dyDescent="0.2">
      <c r="A361" s="2132"/>
      <c r="B361" s="2133"/>
      <c r="C361" s="2134"/>
      <c r="D361" s="2135">
        <f t="shared" si="5"/>
        <v>0</v>
      </c>
      <c r="E361" s="2134"/>
      <c r="F361" s="2134"/>
      <c r="G361" s="2134"/>
      <c r="H361" s="2134"/>
      <c r="I361" s="2134"/>
      <c r="J361" s="2134"/>
      <c r="K361" s="3231"/>
      <c r="L361" s="2219"/>
    </row>
    <row r="362" spans="1:12" ht="15.75" x14ac:dyDescent="0.2">
      <c r="A362" s="2132"/>
      <c r="B362" s="2133"/>
      <c r="C362" s="2134"/>
      <c r="D362" s="2135">
        <f t="shared" si="5"/>
        <v>0</v>
      </c>
      <c r="E362" s="2134"/>
      <c r="F362" s="2134"/>
      <c r="G362" s="2134"/>
      <c r="H362" s="2134"/>
      <c r="I362" s="2134"/>
      <c r="J362" s="2134"/>
      <c r="K362" s="3231"/>
      <c r="L362" s="2219"/>
    </row>
    <row r="363" spans="1:12" ht="15.75" x14ac:dyDescent="0.2">
      <c r="A363" s="2132"/>
      <c r="B363" s="2133"/>
      <c r="C363" s="2134"/>
      <c r="D363" s="2135">
        <f t="shared" si="5"/>
        <v>0</v>
      </c>
      <c r="E363" s="2134"/>
      <c r="F363" s="2134"/>
      <c r="G363" s="2134"/>
      <c r="H363" s="2134"/>
      <c r="I363" s="2134"/>
      <c r="J363" s="2134"/>
      <c r="K363" s="3231"/>
      <c r="L363" s="2219"/>
    </row>
    <row r="364" spans="1:12" ht="15.75" x14ac:dyDescent="0.2">
      <c r="A364" s="2132"/>
      <c r="B364" s="2133"/>
      <c r="C364" s="2134"/>
      <c r="D364" s="2135">
        <f t="shared" si="5"/>
        <v>0</v>
      </c>
      <c r="E364" s="2134"/>
      <c r="F364" s="2134"/>
      <c r="G364" s="2134"/>
      <c r="H364" s="2134"/>
      <c r="I364" s="2134"/>
      <c r="J364" s="2134"/>
      <c r="K364" s="3231"/>
      <c r="L364" s="2219"/>
    </row>
    <row r="365" spans="1:12" ht="15.75" x14ac:dyDescent="0.2">
      <c r="A365" s="2132"/>
      <c r="B365" s="2133"/>
      <c r="C365" s="2134"/>
      <c r="D365" s="2135">
        <f t="shared" si="5"/>
        <v>0</v>
      </c>
      <c r="E365" s="2134"/>
      <c r="F365" s="2134"/>
      <c r="G365" s="2134"/>
      <c r="H365" s="2134"/>
      <c r="I365" s="2134"/>
      <c r="J365" s="2134"/>
      <c r="K365" s="3231"/>
      <c r="L365" s="2219"/>
    </row>
    <row r="366" spans="1:12" ht="15.75" x14ac:dyDescent="0.2">
      <c r="A366" s="2132"/>
      <c r="B366" s="2133"/>
      <c r="C366" s="2134"/>
      <c r="D366" s="2135">
        <f t="shared" si="5"/>
        <v>0</v>
      </c>
      <c r="E366" s="2134"/>
      <c r="F366" s="2134"/>
      <c r="G366" s="2134"/>
      <c r="H366" s="2134"/>
      <c r="I366" s="2134"/>
      <c r="J366" s="2134"/>
      <c r="K366" s="3231"/>
      <c r="L366" s="2219"/>
    </row>
    <row r="367" spans="1:12" ht="15.75" x14ac:dyDescent="0.2">
      <c r="A367" s="2132"/>
      <c r="B367" s="2133"/>
      <c r="C367" s="2134"/>
      <c r="D367" s="2135">
        <f t="shared" si="5"/>
        <v>0</v>
      </c>
      <c r="E367" s="2134"/>
      <c r="F367" s="2134"/>
      <c r="G367" s="2134"/>
      <c r="H367" s="2134"/>
      <c r="I367" s="2134"/>
      <c r="J367" s="2134"/>
      <c r="K367" s="3231"/>
      <c r="L367" s="2219"/>
    </row>
    <row r="368" spans="1:12" ht="15.75" x14ac:dyDescent="0.2">
      <c r="A368" s="2132"/>
      <c r="B368" s="2133"/>
      <c r="C368" s="2134"/>
      <c r="D368" s="2135">
        <f t="shared" si="5"/>
        <v>0</v>
      </c>
      <c r="E368" s="2134"/>
      <c r="F368" s="2134"/>
      <c r="G368" s="2134"/>
      <c r="H368" s="2134"/>
      <c r="I368" s="2134"/>
      <c r="J368" s="2134"/>
      <c r="K368" s="3231"/>
      <c r="L368" s="2219"/>
    </row>
    <row r="369" spans="1:12" ht="15.75" x14ac:dyDescent="0.2">
      <c r="A369" s="2132"/>
      <c r="B369" s="2133"/>
      <c r="C369" s="2134"/>
      <c r="D369" s="2135">
        <f t="shared" si="5"/>
        <v>0</v>
      </c>
      <c r="E369" s="2134"/>
      <c r="F369" s="2134"/>
      <c r="G369" s="2134"/>
      <c r="H369" s="2134"/>
      <c r="I369" s="2134"/>
      <c r="J369" s="2134"/>
      <c r="K369" s="3231"/>
      <c r="L369" s="2219"/>
    </row>
    <row r="370" spans="1:12" ht="15.75" x14ac:dyDescent="0.2">
      <c r="A370" s="2132"/>
      <c r="B370" s="2133"/>
      <c r="C370" s="2134"/>
      <c r="D370" s="2135">
        <f t="shared" si="5"/>
        <v>0</v>
      </c>
      <c r="E370" s="2134"/>
      <c r="F370" s="2134"/>
      <c r="G370" s="2134"/>
      <c r="H370" s="2134"/>
      <c r="I370" s="2134"/>
      <c r="J370" s="2134"/>
      <c r="K370" s="3231"/>
      <c r="L370" s="2219"/>
    </row>
    <row r="371" spans="1:12" ht="15.75" x14ac:dyDescent="0.2">
      <c r="A371" s="2132"/>
      <c r="B371" s="2133"/>
      <c r="C371" s="2134"/>
      <c r="D371" s="2135">
        <f t="shared" si="5"/>
        <v>0</v>
      </c>
      <c r="E371" s="2134"/>
      <c r="F371" s="2134"/>
      <c r="G371" s="2134"/>
      <c r="H371" s="2134"/>
      <c r="I371" s="2134"/>
      <c r="J371" s="2134"/>
      <c r="K371" s="3231"/>
      <c r="L371" s="2219"/>
    </row>
    <row r="372" spans="1:12" ht="15.75" x14ac:dyDescent="0.2">
      <c r="A372" s="2132"/>
      <c r="B372" s="2133"/>
      <c r="C372" s="2134"/>
      <c r="D372" s="2135">
        <f t="shared" si="5"/>
        <v>0</v>
      </c>
      <c r="E372" s="2134"/>
      <c r="F372" s="2134"/>
      <c r="G372" s="2134"/>
      <c r="H372" s="2134"/>
      <c r="I372" s="2134"/>
      <c r="J372" s="2134"/>
      <c r="K372" s="3231"/>
      <c r="L372" s="2219"/>
    </row>
    <row r="373" spans="1:12" ht="15.75" x14ac:dyDescent="0.2">
      <c r="A373" s="2132"/>
      <c r="B373" s="2133"/>
      <c r="C373" s="2134"/>
      <c r="D373" s="2135">
        <f t="shared" si="5"/>
        <v>0</v>
      </c>
      <c r="E373" s="2134"/>
      <c r="F373" s="2134"/>
      <c r="G373" s="2134"/>
      <c r="H373" s="2134"/>
      <c r="I373" s="2134"/>
      <c r="J373" s="2134"/>
      <c r="K373" s="3231"/>
      <c r="L373" s="2219"/>
    </row>
    <row r="374" spans="1:12" ht="15.75" x14ac:dyDescent="0.2">
      <c r="A374" s="2132"/>
      <c r="B374" s="2133"/>
      <c r="C374" s="2134"/>
      <c r="D374" s="2135">
        <f t="shared" si="5"/>
        <v>0</v>
      </c>
      <c r="E374" s="2134"/>
      <c r="F374" s="2134"/>
      <c r="G374" s="2134"/>
      <c r="H374" s="2134"/>
      <c r="I374" s="2134"/>
      <c r="J374" s="2134"/>
      <c r="K374" s="3231"/>
      <c r="L374" s="2219"/>
    </row>
    <row r="375" spans="1:12" ht="15.75" x14ac:dyDescent="0.2">
      <c r="A375" s="2132"/>
      <c r="B375" s="2133"/>
      <c r="C375" s="2134"/>
      <c r="D375" s="2135">
        <f t="shared" si="5"/>
        <v>0</v>
      </c>
      <c r="E375" s="2134"/>
      <c r="F375" s="2134"/>
      <c r="G375" s="2134"/>
      <c r="H375" s="2134"/>
      <c r="I375" s="2134"/>
      <c r="J375" s="2134"/>
      <c r="K375" s="3231"/>
      <c r="L375" s="2219"/>
    </row>
    <row r="376" spans="1:12" ht="15.75" x14ac:dyDescent="0.2">
      <c r="A376" s="2132"/>
      <c r="B376" s="2133"/>
      <c r="C376" s="2134"/>
      <c r="D376" s="2135">
        <f t="shared" si="5"/>
        <v>0</v>
      </c>
      <c r="E376" s="2134"/>
      <c r="F376" s="2134"/>
      <c r="G376" s="2134"/>
      <c r="H376" s="2134"/>
      <c r="I376" s="2134"/>
      <c r="J376" s="2134"/>
      <c r="K376" s="3231"/>
      <c r="L376" s="2219"/>
    </row>
    <row r="377" spans="1:12" ht="15.75" x14ac:dyDescent="0.2">
      <c r="A377" s="2132"/>
      <c r="B377" s="2133"/>
      <c r="C377" s="2134"/>
      <c r="D377" s="2135">
        <f t="shared" si="5"/>
        <v>0</v>
      </c>
      <c r="E377" s="2134"/>
      <c r="F377" s="2134"/>
      <c r="G377" s="2134"/>
      <c r="H377" s="2134"/>
      <c r="I377" s="2134"/>
      <c r="J377" s="2134"/>
      <c r="K377" s="3231"/>
      <c r="L377" s="2219"/>
    </row>
    <row r="378" spans="1:12" ht="15.75" x14ac:dyDescent="0.2">
      <c r="A378" s="2132"/>
      <c r="B378" s="2133"/>
      <c r="C378" s="2134"/>
      <c r="D378" s="2135">
        <f t="shared" si="5"/>
        <v>0</v>
      </c>
      <c r="E378" s="2134"/>
      <c r="F378" s="2134"/>
      <c r="G378" s="2134"/>
      <c r="H378" s="2134"/>
      <c r="I378" s="2134"/>
      <c r="J378" s="2134"/>
      <c r="K378" s="3231"/>
      <c r="L378" s="2219"/>
    </row>
    <row r="379" spans="1:12" ht="15.75" x14ac:dyDescent="0.2">
      <c r="A379" s="2132"/>
      <c r="B379" s="2133"/>
      <c r="C379" s="2134"/>
      <c r="D379" s="2135">
        <f t="shared" si="5"/>
        <v>0</v>
      </c>
      <c r="E379" s="2134"/>
      <c r="F379" s="2134"/>
      <c r="G379" s="2134"/>
      <c r="H379" s="2134"/>
      <c r="I379" s="2134"/>
      <c r="J379" s="2134"/>
      <c r="K379" s="3231"/>
      <c r="L379" s="2219"/>
    </row>
    <row r="380" spans="1:12" ht="15.75" x14ac:dyDescent="0.2">
      <c r="A380" s="2132"/>
      <c r="B380" s="2133"/>
      <c r="C380" s="2134"/>
      <c r="D380" s="2135">
        <f t="shared" si="5"/>
        <v>0</v>
      </c>
      <c r="E380" s="2134"/>
      <c r="F380" s="2134"/>
      <c r="G380" s="2134"/>
      <c r="H380" s="2134"/>
      <c r="I380" s="2134"/>
      <c r="J380" s="2134"/>
      <c r="K380" s="3231"/>
      <c r="L380" s="2219"/>
    </row>
    <row r="381" spans="1:12" ht="15.75" x14ac:dyDescent="0.2">
      <c r="A381" s="2132"/>
      <c r="B381" s="2133"/>
      <c r="C381" s="2134"/>
      <c r="D381" s="2135">
        <f t="shared" si="5"/>
        <v>0</v>
      </c>
      <c r="E381" s="2134"/>
      <c r="F381" s="2134"/>
      <c r="G381" s="2134"/>
      <c r="H381" s="2134"/>
      <c r="I381" s="2134"/>
      <c r="J381" s="2134"/>
      <c r="K381" s="3231"/>
      <c r="L381" s="2219"/>
    </row>
    <row r="382" spans="1:12" ht="15.75" x14ac:dyDescent="0.2">
      <c r="A382" s="2132"/>
      <c r="B382" s="2133"/>
      <c r="C382" s="2134"/>
      <c r="D382" s="2135">
        <f t="shared" si="5"/>
        <v>0</v>
      </c>
      <c r="E382" s="2134"/>
      <c r="F382" s="2134"/>
      <c r="G382" s="2134"/>
      <c r="H382" s="2134"/>
      <c r="I382" s="2134"/>
      <c r="J382" s="2134"/>
      <c r="K382" s="3231"/>
      <c r="L382" s="2219"/>
    </row>
    <row r="383" spans="1:12" ht="15.75" x14ac:dyDescent="0.2">
      <c r="A383" s="2132"/>
      <c r="B383" s="2133"/>
      <c r="C383" s="2134"/>
      <c r="D383" s="2135">
        <f t="shared" si="5"/>
        <v>0</v>
      </c>
      <c r="E383" s="2134"/>
      <c r="F383" s="2134"/>
      <c r="G383" s="2134"/>
      <c r="H383" s="2134"/>
      <c r="I383" s="2134"/>
      <c r="J383" s="2134"/>
      <c r="K383" s="3231"/>
      <c r="L383" s="2219"/>
    </row>
    <row r="384" spans="1:12" ht="15.75" x14ac:dyDescent="0.2">
      <c r="A384" s="2132"/>
      <c r="B384" s="2133"/>
      <c r="C384" s="2134"/>
      <c r="D384" s="2135">
        <f t="shared" si="5"/>
        <v>0</v>
      </c>
      <c r="E384" s="2134"/>
      <c r="F384" s="2134"/>
      <c r="G384" s="2134"/>
      <c r="H384" s="2134"/>
      <c r="I384" s="2134"/>
      <c r="J384" s="2134"/>
      <c r="K384" s="3231"/>
      <c r="L384" s="2219"/>
    </row>
    <row r="385" spans="1:12" ht="15.75" x14ac:dyDescent="0.2">
      <c r="A385" s="2132"/>
      <c r="B385" s="2133"/>
      <c r="C385" s="2134"/>
      <c r="D385" s="2135">
        <f t="shared" si="5"/>
        <v>0</v>
      </c>
      <c r="E385" s="2134"/>
      <c r="F385" s="2134"/>
      <c r="G385" s="2134"/>
      <c r="H385" s="2134"/>
      <c r="I385" s="2134"/>
      <c r="J385" s="2134"/>
      <c r="K385" s="3231"/>
      <c r="L385" s="2219"/>
    </row>
    <row r="386" spans="1:12" ht="15.75" x14ac:dyDescent="0.2">
      <c r="A386" s="2132"/>
      <c r="B386" s="2133"/>
      <c r="C386" s="2134"/>
      <c r="D386" s="2135">
        <f t="shared" si="5"/>
        <v>0</v>
      </c>
      <c r="E386" s="2134"/>
      <c r="F386" s="2134"/>
      <c r="G386" s="2134"/>
      <c r="H386" s="2134"/>
      <c r="I386" s="2134"/>
      <c r="J386" s="2134"/>
      <c r="K386" s="3231"/>
      <c r="L386" s="2219"/>
    </row>
    <row r="387" spans="1:12" ht="15.75" x14ac:dyDescent="0.2">
      <c r="A387" s="2132"/>
      <c r="B387" s="2133"/>
      <c r="C387" s="2134"/>
      <c r="D387" s="2135">
        <f t="shared" si="5"/>
        <v>0</v>
      </c>
      <c r="E387" s="2134"/>
      <c r="F387" s="2134"/>
      <c r="G387" s="2134"/>
      <c r="H387" s="2134"/>
      <c r="I387" s="2134"/>
      <c r="J387" s="2134"/>
      <c r="K387" s="3231"/>
      <c r="L387" s="2219"/>
    </row>
    <row r="388" spans="1:12" ht="15.75" x14ac:dyDescent="0.2">
      <c r="A388" s="2132"/>
      <c r="B388" s="2133"/>
      <c r="C388" s="2134"/>
      <c r="D388" s="2135">
        <f t="shared" si="5"/>
        <v>0</v>
      </c>
      <c r="E388" s="2134"/>
      <c r="F388" s="2134"/>
      <c r="G388" s="2134"/>
      <c r="H388" s="2134"/>
      <c r="I388" s="2134"/>
      <c r="J388" s="2134"/>
      <c r="K388" s="3231"/>
      <c r="L388" s="2219"/>
    </row>
    <row r="389" spans="1:12" ht="15.75" x14ac:dyDescent="0.2">
      <c r="A389" s="2132"/>
      <c r="B389" s="2133"/>
      <c r="C389" s="2134"/>
      <c r="D389" s="2135">
        <f t="shared" ref="D389:D452" si="6">+C389*(100-E389)/100</f>
        <v>0</v>
      </c>
      <c r="E389" s="2134"/>
      <c r="F389" s="2134"/>
      <c r="G389" s="2134"/>
      <c r="H389" s="2134"/>
      <c r="I389" s="2134"/>
      <c r="J389" s="2134"/>
      <c r="K389" s="3231"/>
      <c r="L389" s="2219"/>
    </row>
    <row r="390" spans="1:12" ht="15.75" x14ac:dyDescent="0.2">
      <c r="A390" s="2132"/>
      <c r="B390" s="2133"/>
      <c r="C390" s="2134"/>
      <c r="D390" s="2135">
        <f t="shared" si="6"/>
        <v>0</v>
      </c>
      <c r="E390" s="2134"/>
      <c r="F390" s="2134"/>
      <c r="G390" s="2134"/>
      <c r="H390" s="2134"/>
      <c r="I390" s="2134"/>
      <c r="J390" s="2134"/>
      <c r="K390" s="3231"/>
      <c r="L390" s="2219"/>
    </row>
    <row r="391" spans="1:12" ht="15.75" x14ac:dyDescent="0.2">
      <c r="A391" s="2132"/>
      <c r="B391" s="2133"/>
      <c r="C391" s="2134"/>
      <c r="D391" s="2135">
        <f t="shared" si="6"/>
        <v>0</v>
      </c>
      <c r="E391" s="2134"/>
      <c r="F391" s="2134"/>
      <c r="G391" s="2134"/>
      <c r="H391" s="2134"/>
      <c r="I391" s="2134"/>
      <c r="J391" s="2134"/>
      <c r="K391" s="3231"/>
      <c r="L391" s="2219"/>
    </row>
    <row r="392" spans="1:12" ht="15.75" x14ac:dyDescent="0.2">
      <c r="A392" s="2132"/>
      <c r="B392" s="2133"/>
      <c r="C392" s="2134"/>
      <c r="D392" s="2135">
        <f t="shared" si="6"/>
        <v>0</v>
      </c>
      <c r="E392" s="2134"/>
      <c r="F392" s="2134"/>
      <c r="G392" s="2134"/>
      <c r="H392" s="2134"/>
      <c r="I392" s="2134"/>
      <c r="J392" s="2134"/>
      <c r="K392" s="3231"/>
      <c r="L392" s="2219"/>
    </row>
    <row r="393" spans="1:12" ht="15.75" x14ac:dyDescent="0.2">
      <c r="A393" s="2132"/>
      <c r="B393" s="2133"/>
      <c r="C393" s="2134"/>
      <c r="D393" s="2135">
        <f t="shared" si="6"/>
        <v>0</v>
      </c>
      <c r="E393" s="2134"/>
      <c r="F393" s="2134"/>
      <c r="G393" s="2134"/>
      <c r="H393" s="2134"/>
      <c r="I393" s="2134"/>
      <c r="J393" s="2134"/>
      <c r="K393" s="3231"/>
      <c r="L393" s="2219"/>
    </row>
    <row r="394" spans="1:12" ht="15.75" x14ac:dyDescent="0.2">
      <c r="A394" s="2132"/>
      <c r="B394" s="2133"/>
      <c r="C394" s="2134"/>
      <c r="D394" s="2135">
        <f t="shared" si="6"/>
        <v>0</v>
      </c>
      <c r="E394" s="2134"/>
      <c r="F394" s="2134"/>
      <c r="G394" s="2134"/>
      <c r="H394" s="2134"/>
      <c r="I394" s="2134"/>
      <c r="J394" s="2134"/>
      <c r="K394" s="3231"/>
      <c r="L394" s="2219"/>
    </row>
    <row r="395" spans="1:12" ht="15.75" x14ac:dyDescent="0.2">
      <c r="A395" s="2132"/>
      <c r="B395" s="2133"/>
      <c r="C395" s="2134"/>
      <c r="D395" s="2135">
        <f t="shared" si="6"/>
        <v>0</v>
      </c>
      <c r="E395" s="2134"/>
      <c r="F395" s="2134"/>
      <c r="G395" s="2134"/>
      <c r="H395" s="2134"/>
      <c r="I395" s="2134"/>
      <c r="J395" s="2134"/>
      <c r="K395" s="3231"/>
      <c r="L395" s="2219"/>
    </row>
    <row r="396" spans="1:12" ht="15.75" x14ac:dyDescent="0.2">
      <c r="A396" s="2132"/>
      <c r="B396" s="2133"/>
      <c r="C396" s="2134"/>
      <c r="D396" s="2135">
        <f t="shared" si="6"/>
        <v>0</v>
      </c>
      <c r="E396" s="2134"/>
      <c r="F396" s="2134"/>
      <c r="G396" s="2134"/>
      <c r="H396" s="2134"/>
      <c r="I396" s="2134"/>
      <c r="J396" s="2134"/>
      <c r="K396" s="3231"/>
      <c r="L396" s="2219"/>
    </row>
    <row r="397" spans="1:12" ht="15.75" x14ac:dyDescent="0.2">
      <c r="A397" s="2132"/>
      <c r="B397" s="2133"/>
      <c r="C397" s="2134"/>
      <c r="D397" s="2135">
        <f t="shared" si="6"/>
        <v>0</v>
      </c>
      <c r="E397" s="2134"/>
      <c r="F397" s="2134"/>
      <c r="G397" s="2134"/>
      <c r="H397" s="2134"/>
      <c r="I397" s="2134"/>
      <c r="J397" s="2134"/>
      <c r="K397" s="3231"/>
      <c r="L397" s="2219"/>
    </row>
    <row r="398" spans="1:12" ht="15.75" x14ac:dyDescent="0.2">
      <c r="A398" s="2132"/>
      <c r="B398" s="2133"/>
      <c r="C398" s="2134"/>
      <c r="D398" s="2135">
        <f t="shared" si="6"/>
        <v>0</v>
      </c>
      <c r="E398" s="2134"/>
      <c r="F398" s="2134"/>
      <c r="G398" s="2134"/>
      <c r="H398" s="2134"/>
      <c r="I398" s="2134"/>
      <c r="J398" s="2134"/>
      <c r="K398" s="3231"/>
      <c r="L398" s="2219"/>
    </row>
    <row r="399" spans="1:12" ht="15.75" x14ac:dyDescent="0.2">
      <c r="A399" s="2132"/>
      <c r="B399" s="2133"/>
      <c r="C399" s="2134"/>
      <c r="D399" s="2135">
        <f t="shared" si="6"/>
        <v>0</v>
      </c>
      <c r="E399" s="2134"/>
      <c r="F399" s="2134"/>
      <c r="G399" s="2134"/>
      <c r="H399" s="2134"/>
      <c r="I399" s="2134"/>
      <c r="J399" s="2134"/>
      <c r="K399" s="3231"/>
      <c r="L399" s="2219"/>
    </row>
    <row r="400" spans="1:12" ht="15.75" x14ac:dyDescent="0.2">
      <c r="A400" s="2132"/>
      <c r="B400" s="2133"/>
      <c r="C400" s="2134"/>
      <c r="D400" s="2135">
        <f t="shared" si="6"/>
        <v>0</v>
      </c>
      <c r="E400" s="2134"/>
      <c r="F400" s="2134"/>
      <c r="G400" s="2134"/>
      <c r="H400" s="2134"/>
      <c r="I400" s="2134"/>
      <c r="J400" s="2134"/>
      <c r="K400" s="3231"/>
      <c r="L400" s="2219"/>
    </row>
    <row r="401" spans="1:12" ht="15.75" x14ac:dyDescent="0.2">
      <c r="A401" s="2132"/>
      <c r="B401" s="2133"/>
      <c r="C401" s="2134"/>
      <c r="D401" s="2135">
        <f t="shared" si="6"/>
        <v>0</v>
      </c>
      <c r="E401" s="2134"/>
      <c r="F401" s="2134"/>
      <c r="G401" s="2134"/>
      <c r="H401" s="2134"/>
      <c r="I401" s="2134"/>
      <c r="J401" s="2134"/>
      <c r="K401" s="3231"/>
      <c r="L401" s="2219"/>
    </row>
    <row r="402" spans="1:12" ht="15.75" x14ac:dyDescent="0.2">
      <c r="A402" s="2132"/>
      <c r="B402" s="2133"/>
      <c r="C402" s="2134"/>
      <c r="D402" s="2135">
        <f t="shared" si="6"/>
        <v>0</v>
      </c>
      <c r="E402" s="2134"/>
      <c r="F402" s="2134"/>
      <c r="G402" s="2134"/>
      <c r="H402" s="2134"/>
      <c r="I402" s="2134"/>
      <c r="J402" s="2134"/>
      <c r="K402" s="3231"/>
      <c r="L402" s="2219"/>
    </row>
    <row r="403" spans="1:12" ht="15.75" x14ac:dyDescent="0.2">
      <c r="A403" s="2132"/>
      <c r="B403" s="2133"/>
      <c r="C403" s="2134"/>
      <c r="D403" s="2135">
        <f t="shared" si="6"/>
        <v>0</v>
      </c>
      <c r="E403" s="2134"/>
      <c r="F403" s="2134"/>
      <c r="G403" s="2134"/>
      <c r="H403" s="2134"/>
      <c r="I403" s="2134"/>
      <c r="J403" s="2134"/>
      <c r="K403" s="3231"/>
      <c r="L403" s="2219"/>
    </row>
    <row r="404" spans="1:12" ht="15.75" x14ac:dyDescent="0.2">
      <c r="A404" s="2132"/>
      <c r="B404" s="2133"/>
      <c r="C404" s="2134"/>
      <c r="D404" s="2135">
        <f t="shared" si="6"/>
        <v>0</v>
      </c>
      <c r="E404" s="2134"/>
      <c r="F404" s="2134"/>
      <c r="G404" s="2134"/>
      <c r="H404" s="2134"/>
      <c r="I404" s="2134"/>
      <c r="J404" s="2134"/>
      <c r="K404" s="3231"/>
      <c r="L404" s="2219"/>
    </row>
    <row r="405" spans="1:12" ht="15.75" x14ac:dyDescent="0.2">
      <c r="A405" s="2132"/>
      <c r="B405" s="2133"/>
      <c r="C405" s="2134"/>
      <c r="D405" s="2135">
        <f t="shared" si="6"/>
        <v>0</v>
      </c>
      <c r="E405" s="2134"/>
      <c r="F405" s="2134"/>
      <c r="G405" s="2134"/>
      <c r="H405" s="2134"/>
      <c r="I405" s="2134"/>
      <c r="J405" s="2134"/>
      <c r="K405" s="3231"/>
      <c r="L405" s="2219"/>
    </row>
    <row r="406" spans="1:12" ht="15.75" x14ac:dyDescent="0.2">
      <c r="A406" s="2132"/>
      <c r="B406" s="2133"/>
      <c r="C406" s="2134"/>
      <c r="D406" s="2135">
        <f t="shared" si="6"/>
        <v>0</v>
      </c>
      <c r="E406" s="2134"/>
      <c r="F406" s="2134"/>
      <c r="G406" s="2134"/>
      <c r="H406" s="2134"/>
      <c r="I406" s="2134"/>
      <c r="J406" s="2134"/>
      <c r="K406" s="3231"/>
      <c r="L406" s="2219"/>
    </row>
    <row r="407" spans="1:12" ht="15.75" x14ac:dyDescent="0.2">
      <c r="A407" s="2132"/>
      <c r="B407" s="2133"/>
      <c r="C407" s="2134"/>
      <c r="D407" s="2135">
        <f t="shared" si="6"/>
        <v>0</v>
      </c>
      <c r="E407" s="2134"/>
      <c r="F407" s="2134"/>
      <c r="G407" s="2134"/>
      <c r="H407" s="2134"/>
      <c r="I407" s="2134"/>
      <c r="J407" s="2134"/>
      <c r="K407" s="3231"/>
      <c r="L407" s="2219"/>
    </row>
    <row r="408" spans="1:12" ht="15.75" x14ac:dyDescent="0.2">
      <c r="A408" s="2132"/>
      <c r="B408" s="2133"/>
      <c r="C408" s="2134"/>
      <c r="D408" s="2135">
        <f t="shared" si="6"/>
        <v>0</v>
      </c>
      <c r="E408" s="2134"/>
      <c r="F408" s="2134"/>
      <c r="G408" s="2134"/>
      <c r="H408" s="2134"/>
      <c r="I408" s="2134"/>
      <c r="J408" s="2134"/>
      <c r="K408" s="3231"/>
      <c r="L408" s="2219"/>
    </row>
    <row r="409" spans="1:12" ht="15.75" x14ac:dyDescent="0.2">
      <c r="A409" s="2132"/>
      <c r="B409" s="2133"/>
      <c r="C409" s="2134"/>
      <c r="D409" s="2135">
        <f t="shared" si="6"/>
        <v>0</v>
      </c>
      <c r="E409" s="2134"/>
      <c r="F409" s="2134"/>
      <c r="G409" s="2134"/>
      <c r="H409" s="2134"/>
      <c r="I409" s="2134"/>
      <c r="J409" s="2134"/>
      <c r="K409" s="3231"/>
      <c r="L409" s="2219"/>
    </row>
    <row r="410" spans="1:12" ht="15.75" x14ac:dyDescent="0.2">
      <c r="A410" s="2132"/>
      <c r="B410" s="2133"/>
      <c r="C410" s="2134"/>
      <c r="D410" s="2135">
        <f t="shared" si="6"/>
        <v>0</v>
      </c>
      <c r="E410" s="2134"/>
      <c r="F410" s="2134"/>
      <c r="G410" s="2134"/>
      <c r="H410" s="2134"/>
      <c r="I410" s="2134"/>
      <c r="J410" s="2134"/>
      <c r="K410" s="3231"/>
      <c r="L410" s="2219"/>
    </row>
    <row r="411" spans="1:12" ht="15.75" x14ac:dyDescent="0.2">
      <c r="A411" s="2132"/>
      <c r="B411" s="2133"/>
      <c r="C411" s="2134"/>
      <c r="D411" s="2135">
        <f t="shared" si="6"/>
        <v>0</v>
      </c>
      <c r="E411" s="2134"/>
      <c r="F411" s="2134"/>
      <c r="G411" s="2134"/>
      <c r="H411" s="2134"/>
      <c r="I411" s="2134"/>
      <c r="J411" s="2134"/>
      <c r="K411" s="3231"/>
      <c r="L411" s="2219"/>
    </row>
    <row r="412" spans="1:12" ht="15.75" x14ac:dyDescent="0.2">
      <c r="A412" s="2132"/>
      <c r="B412" s="2133"/>
      <c r="C412" s="2134"/>
      <c r="D412" s="2135">
        <f t="shared" si="6"/>
        <v>0</v>
      </c>
      <c r="E412" s="2134"/>
      <c r="F412" s="2134"/>
      <c r="G412" s="2134"/>
      <c r="H412" s="2134"/>
      <c r="I412" s="2134"/>
      <c r="J412" s="2134"/>
      <c r="K412" s="3231"/>
      <c r="L412" s="2219"/>
    </row>
    <row r="413" spans="1:12" ht="15.75" x14ac:dyDescent="0.2">
      <c r="A413" s="2132"/>
      <c r="B413" s="2133"/>
      <c r="C413" s="2134"/>
      <c r="D413" s="2135">
        <f t="shared" si="6"/>
        <v>0</v>
      </c>
      <c r="E413" s="2134"/>
      <c r="F413" s="2134"/>
      <c r="G413" s="2134"/>
      <c r="H413" s="2134"/>
      <c r="I413" s="2134"/>
      <c r="J413" s="2134"/>
      <c r="K413" s="3231"/>
      <c r="L413" s="2219"/>
    </row>
    <row r="414" spans="1:12" ht="15.75" x14ac:dyDescent="0.2">
      <c r="A414" s="2132"/>
      <c r="B414" s="2133"/>
      <c r="C414" s="2134"/>
      <c r="D414" s="2135">
        <f t="shared" si="6"/>
        <v>0</v>
      </c>
      <c r="E414" s="2134"/>
      <c r="F414" s="2134"/>
      <c r="G414" s="2134"/>
      <c r="H414" s="2134"/>
      <c r="I414" s="2134"/>
      <c r="J414" s="2134"/>
      <c r="K414" s="3231"/>
      <c r="L414" s="2219"/>
    </row>
    <row r="415" spans="1:12" ht="15.75" x14ac:dyDescent="0.2">
      <c r="A415" s="2132"/>
      <c r="B415" s="2133"/>
      <c r="C415" s="2134"/>
      <c r="D415" s="2135">
        <f t="shared" si="6"/>
        <v>0</v>
      </c>
      <c r="E415" s="2134"/>
      <c r="F415" s="2134"/>
      <c r="G415" s="2134"/>
      <c r="H415" s="2134"/>
      <c r="I415" s="2134"/>
      <c r="J415" s="2134"/>
      <c r="K415" s="3231"/>
      <c r="L415" s="2219"/>
    </row>
    <row r="416" spans="1:12" ht="15.75" x14ac:dyDescent="0.2">
      <c r="A416" s="2132"/>
      <c r="B416" s="2133"/>
      <c r="C416" s="2134"/>
      <c r="D416" s="2135">
        <f t="shared" si="6"/>
        <v>0</v>
      </c>
      <c r="E416" s="2134"/>
      <c r="F416" s="2134"/>
      <c r="G416" s="2134"/>
      <c r="H416" s="2134"/>
      <c r="I416" s="2134"/>
      <c r="J416" s="2134"/>
      <c r="K416" s="3231"/>
      <c r="L416" s="2219"/>
    </row>
    <row r="417" spans="1:12" ht="15.75" x14ac:dyDescent="0.2">
      <c r="A417" s="2132"/>
      <c r="B417" s="2133"/>
      <c r="C417" s="2134"/>
      <c r="D417" s="2135">
        <f t="shared" si="6"/>
        <v>0</v>
      </c>
      <c r="E417" s="2134"/>
      <c r="F417" s="2134"/>
      <c r="G417" s="2134"/>
      <c r="H417" s="2134"/>
      <c r="I417" s="2134"/>
      <c r="J417" s="2134"/>
      <c r="K417" s="3231"/>
      <c r="L417" s="2219"/>
    </row>
    <row r="418" spans="1:12" ht="15.75" x14ac:dyDescent="0.2">
      <c r="A418" s="2132"/>
      <c r="B418" s="2133"/>
      <c r="C418" s="2134"/>
      <c r="D418" s="2135">
        <f t="shared" si="6"/>
        <v>0</v>
      </c>
      <c r="E418" s="2134"/>
      <c r="F418" s="2134"/>
      <c r="G418" s="2134"/>
      <c r="H418" s="2134"/>
      <c r="I418" s="2134"/>
      <c r="J418" s="2134"/>
      <c r="K418" s="3231"/>
      <c r="L418" s="2219"/>
    </row>
    <row r="419" spans="1:12" ht="15.75" x14ac:dyDescent="0.2">
      <c r="A419" s="2132"/>
      <c r="B419" s="2133"/>
      <c r="C419" s="2134"/>
      <c r="D419" s="2135">
        <f t="shared" si="6"/>
        <v>0</v>
      </c>
      <c r="E419" s="2134"/>
      <c r="F419" s="2134"/>
      <c r="G419" s="2134"/>
      <c r="H419" s="2134"/>
      <c r="I419" s="2134"/>
      <c r="J419" s="2134"/>
      <c r="K419" s="3231"/>
      <c r="L419" s="2219"/>
    </row>
    <row r="420" spans="1:12" ht="15.75" x14ac:dyDescent="0.2">
      <c r="A420" s="2132"/>
      <c r="B420" s="2133"/>
      <c r="C420" s="2134"/>
      <c r="D420" s="2135">
        <f t="shared" si="6"/>
        <v>0</v>
      </c>
      <c r="E420" s="2134"/>
      <c r="F420" s="2134"/>
      <c r="G420" s="2134"/>
      <c r="H420" s="2134"/>
      <c r="I420" s="2134"/>
      <c r="J420" s="2134"/>
      <c r="K420" s="3231"/>
      <c r="L420" s="2219"/>
    </row>
    <row r="421" spans="1:12" ht="15.75" x14ac:dyDescent="0.2">
      <c r="A421" s="2132"/>
      <c r="B421" s="2133"/>
      <c r="C421" s="2134"/>
      <c r="D421" s="2135">
        <f t="shared" si="6"/>
        <v>0</v>
      </c>
      <c r="E421" s="2134"/>
      <c r="F421" s="2134"/>
      <c r="G421" s="2134"/>
      <c r="H421" s="2134"/>
      <c r="I421" s="2134"/>
      <c r="J421" s="2134"/>
      <c r="K421" s="3231"/>
      <c r="L421" s="2219"/>
    </row>
    <row r="422" spans="1:12" ht="15.75" x14ac:dyDescent="0.2">
      <c r="A422" s="2132"/>
      <c r="B422" s="2133"/>
      <c r="C422" s="2134"/>
      <c r="D422" s="2135">
        <f t="shared" si="6"/>
        <v>0</v>
      </c>
      <c r="E422" s="2134"/>
      <c r="F422" s="2134"/>
      <c r="G422" s="2134"/>
      <c r="H422" s="2134"/>
      <c r="I422" s="2134"/>
      <c r="J422" s="2134"/>
      <c r="K422" s="3231"/>
      <c r="L422" s="2219"/>
    </row>
    <row r="423" spans="1:12" ht="15.75" x14ac:dyDescent="0.2">
      <c r="A423" s="2132"/>
      <c r="B423" s="2133"/>
      <c r="C423" s="2134"/>
      <c r="D423" s="2135">
        <f t="shared" si="6"/>
        <v>0</v>
      </c>
      <c r="E423" s="2134"/>
      <c r="F423" s="2134"/>
      <c r="G423" s="2134"/>
      <c r="H423" s="2134"/>
      <c r="I423" s="2134"/>
      <c r="J423" s="2134"/>
      <c r="K423" s="3231"/>
      <c r="L423" s="2219"/>
    </row>
    <row r="424" spans="1:12" ht="15.75" x14ac:dyDescent="0.2">
      <c r="A424" s="2132"/>
      <c r="B424" s="2133"/>
      <c r="C424" s="2134"/>
      <c r="D424" s="2135">
        <f t="shared" si="6"/>
        <v>0</v>
      </c>
      <c r="E424" s="2134"/>
      <c r="F424" s="2134"/>
      <c r="G424" s="2134"/>
      <c r="H424" s="2134"/>
      <c r="I424" s="2134"/>
      <c r="J424" s="2134"/>
      <c r="K424" s="3231"/>
      <c r="L424" s="2219"/>
    </row>
    <row r="425" spans="1:12" ht="15.75" x14ac:dyDescent="0.2">
      <c r="A425" s="2132"/>
      <c r="B425" s="2133"/>
      <c r="C425" s="2134"/>
      <c r="D425" s="2135">
        <f t="shared" si="6"/>
        <v>0</v>
      </c>
      <c r="E425" s="2134"/>
      <c r="F425" s="2134"/>
      <c r="G425" s="2134"/>
      <c r="H425" s="2134"/>
      <c r="I425" s="2134"/>
      <c r="J425" s="2134"/>
      <c r="K425" s="3231"/>
      <c r="L425" s="2219"/>
    </row>
    <row r="426" spans="1:12" ht="15.75" x14ac:dyDescent="0.2">
      <c r="A426" s="2132"/>
      <c r="B426" s="2133"/>
      <c r="C426" s="2134"/>
      <c r="D426" s="2135">
        <f t="shared" si="6"/>
        <v>0</v>
      </c>
      <c r="E426" s="2134"/>
      <c r="F426" s="2134"/>
      <c r="G426" s="2134"/>
      <c r="H426" s="2134"/>
      <c r="I426" s="2134"/>
      <c r="J426" s="2134"/>
      <c r="K426" s="3231"/>
      <c r="L426" s="2219"/>
    </row>
    <row r="427" spans="1:12" ht="15.75" x14ac:dyDescent="0.2">
      <c r="A427" s="2132"/>
      <c r="B427" s="2133"/>
      <c r="C427" s="2134"/>
      <c r="D427" s="2135">
        <f t="shared" si="6"/>
        <v>0</v>
      </c>
      <c r="E427" s="2134"/>
      <c r="F427" s="2134"/>
      <c r="G427" s="2134"/>
      <c r="H427" s="2134"/>
      <c r="I427" s="2134"/>
      <c r="J427" s="2134"/>
      <c r="K427" s="3231"/>
      <c r="L427" s="2219"/>
    </row>
    <row r="428" spans="1:12" ht="15.75" x14ac:dyDescent="0.2">
      <c r="A428" s="2132"/>
      <c r="B428" s="2133"/>
      <c r="C428" s="2134"/>
      <c r="D428" s="2135">
        <f t="shared" si="6"/>
        <v>0</v>
      </c>
      <c r="E428" s="2134"/>
      <c r="F428" s="2134"/>
      <c r="G428" s="2134"/>
      <c r="H428" s="2134"/>
      <c r="I428" s="2134"/>
      <c r="J428" s="2134"/>
      <c r="K428" s="3231"/>
      <c r="L428" s="2219"/>
    </row>
    <row r="429" spans="1:12" ht="15.75" x14ac:dyDescent="0.2">
      <c r="A429" s="2132"/>
      <c r="B429" s="2133"/>
      <c r="C429" s="2134"/>
      <c r="D429" s="2135">
        <f t="shared" si="6"/>
        <v>0</v>
      </c>
      <c r="E429" s="2134"/>
      <c r="F429" s="2134"/>
      <c r="G429" s="2134"/>
      <c r="H429" s="2134"/>
      <c r="I429" s="2134"/>
      <c r="J429" s="2134"/>
      <c r="K429" s="3231"/>
      <c r="L429" s="2219"/>
    </row>
    <row r="430" spans="1:12" ht="15.75" x14ac:dyDescent="0.2">
      <c r="A430" s="2132"/>
      <c r="B430" s="2133"/>
      <c r="C430" s="2134"/>
      <c r="D430" s="2135">
        <f t="shared" si="6"/>
        <v>0</v>
      </c>
      <c r="E430" s="2134"/>
      <c r="F430" s="2134"/>
      <c r="G430" s="2134"/>
      <c r="H430" s="2134"/>
      <c r="I430" s="2134"/>
      <c r="J430" s="2134"/>
      <c r="K430" s="3231"/>
      <c r="L430" s="2219"/>
    </row>
    <row r="431" spans="1:12" ht="15.75" x14ac:dyDescent="0.2">
      <c r="A431" s="2132"/>
      <c r="B431" s="2133"/>
      <c r="C431" s="2134"/>
      <c r="D431" s="2135">
        <f t="shared" si="6"/>
        <v>0</v>
      </c>
      <c r="E431" s="2134"/>
      <c r="F431" s="2134"/>
      <c r="G431" s="2134"/>
      <c r="H431" s="2134"/>
      <c r="I431" s="2134"/>
      <c r="J431" s="2134"/>
      <c r="K431" s="3231"/>
      <c r="L431" s="2219"/>
    </row>
    <row r="432" spans="1:12" ht="15.75" x14ac:dyDescent="0.2">
      <c r="A432" s="2132"/>
      <c r="B432" s="2133"/>
      <c r="C432" s="2134"/>
      <c r="D432" s="2135">
        <f t="shared" si="6"/>
        <v>0</v>
      </c>
      <c r="E432" s="2134"/>
      <c r="F432" s="2134"/>
      <c r="G432" s="2134"/>
      <c r="H432" s="2134"/>
      <c r="I432" s="2134"/>
      <c r="J432" s="2134"/>
      <c r="K432" s="3231"/>
      <c r="L432" s="2219"/>
    </row>
    <row r="433" spans="1:12" ht="15.75" x14ac:dyDescent="0.2">
      <c r="A433" s="2132"/>
      <c r="B433" s="2133"/>
      <c r="C433" s="2134"/>
      <c r="D433" s="2135">
        <f t="shared" si="6"/>
        <v>0</v>
      </c>
      <c r="E433" s="2134"/>
      <c r="F433" s="2134"/>
      <c r="G433" s="2134"/>
      <c r="H433" s="2134"/>
      <c r="I433" s="2134"/>
      <c r="J433" s="2134"/>
      <c r="K433" s="3231"/>
      <c r="L433" s="2219"/>
    </row>
    <row r="434" spans="1:12" ht="15.75" x14ac:dyDescent="0.2">
      <c r="A434" s="2132"/>
      <c r="B434" s="2133"/>
      <c r="C434" s="2134"/>
      <c r="D434" s="2135">
        <f t="shared" si="6"/>
        <v>0</v>
      </c>
      <c r="E434" s="2134"/>
      <c r="F434" s="2134"/>
      <c r="G434" s="2134"/>
      <c r="H434" s="2134"/>
      <c r="I434" s="2134"/>
      <c r="J434" s="2134"/>
      <c r="K434" s="3231"/>
      <c r="L434" s="2219"/>
    </row>
    <row r="435" spans="1:12" ht="15.75" x14ac:dyDescent="0.2">
      <c r="A435" s="2132"/>
      <c r="B435" s="2133"/>
      <c r="C435" s="2134"/>
      <c r="D435" s="2135">
        <f t="shared" si="6"/>
        <v>0</v>
      </c>
      <c r="E435" s="2134"/>
      <c r="F435" s="2134"/>
      <c r="G435" s="2134"/>
      <c r="H435" s="2134"/>
      <c r="I435" s="2134"/>
      <c r="J435" s="2134"/>
      <c r="K435" s="3231"/>
      <c r="L435" s="2219"/>
    </row>
    <row r="436" spans="1:12" ht="15.75" x14ac:dyDescent="0.2">
      <c r="A436" s="2132"/>
      <c r="B436" s="2133"/>
      <c r="C436" s="2134"/>
      <c r="D436" s="2135">
        <f t="shared" si="6"/>
        <v>0</v>
      </c>
      <c r="E436" s="2134"/>
      <c r="F436" s="2134"/>
      <c r="G436" s="2134"/>
      <c r="H436" s="2134"/>
      <c r="I436" s="2134"/>
      <c r="J436" s="2134"/>
      <c r="K436" s="3231"/>
      <c r="L436" s="2219"/>
    </row>
    <row r="437" spans="1:12" ht="15.75" x14ac:dyDescent="0.2">
      <c r="A437" s="2132"/>
      <c r="B437" s="2133"/>
      <c r="C437" s="2134"/>
      <c r="D437" s="2135">
        <f t="shared" si="6"/>
        <v>0</v>
      </c>
      <c r="E437" s="2134"/>
      <c r="F437" s="2134"/>
      <c r="G437" s="2134"/>
      <c r="H437" s="2134"/>
      <c r="I437" s="2134"/>
      <c r="J437" s="2134"/>
      <c r="K437" s="3231"/>
      <c r="L437" s="2219"/>
    </row>
    <row r="438" spans="1:12" ht="15.75" x14ac:dyDescent="0.2">
      <c r="A438" s="2132"/>
      <c r="B438" s="2133"/>
      <c r="C438" s="2134"/>
      <c r="D438" s="2135">
        <f t="shared" si="6"/>
        <v>0</v>
      </c>
      <c r="E438" s="2134"/>
      <c r="F438" s="2134"/>
      <c r="G438" s="2134"/>
      <c r="H438" s="2134"/>
      <c r="I438" s="2134"/>
      <c r="J438" s="2134"/>
      <c r="K438" s="3231"/>
      <c r="L438" s="2219"/>
    </row>
    <row r="439" spans="1:12" ht="15.75" x14ac:dyDescent="0.2">
      <c r="A439" s="2132"/>
      <c r="B439" s="2133"/>
      <c r="C439" s="2134"/>
      <c r="D439" s="2135">
        <f t="shared" si="6"/>
        <v>0</v>
      </c>
      <c r="E439" s="2134"/>
      <c r="F439" s="2134"/>
      <c r="G439" s="2134"/>
      <c r="H439" s="2134"/>
      <c r="I439" s="2134"/>
      <c r="J439" s="2134"/>
      <c r="K439" s="3231"/>
      <c r="L439" s="2219"/>
    </row>
    <row r="440" spans="1:12" ht="15.75" x14ac:dyDescent="0.2">
      <c r="A440" s="2132"/>
      <c r="B440" s="2133"/>
      <c r="C440" s="2134"/>
      <c r="D440" s="2135">
        <f t="shared" si="6"/>
        <v>0</v>
      </c>
      <c r="E440" s="2134"/>
      <c r="F440" s="2134"/>
      <c r="G440" s="2134"/>
      <c r="H440" s="2134"/>
      <c r="I440" s="2134"/>
      <c r="J440" s="2134"/>
      <c r="K440" s="3231"/>
      <c r="L440" s="2219"/>
    </row>
    <row r="441" spans="1:12" ht="15.75" x14ac:dyDescent="0.2">
      <c r="A441" s="2132"/>
      <c r="B441" s="2133"/>
      <c r="C441" s="2134"/>
      <c r="D441" s="2135">
        <f t="shared" si="6"/>
        <v>0</v>
      </c>
      <c r="E441" s="2134"/>
      <c r="F441" s="2134"/>
      <c r="G441" s="2134"/>
      <c r="H441" s="2134"/>
      <c r="I441" s="2134"/>
      <c r="J441" s="2134"/>
      <c r="K441" s="3231"/>
      <c r="L441" s="2219"/>
    </row>
    <row r="442" spans="1:12" ht="15.75" x14ac:dyDescent="0.2">
      <c r="A442" s="2132"/>
      <c r="B442" s="2133"/>
      <c r="C442" s="2134"/>
      <c r="D442" s="2135">
        <f t="shared" si="6"/>
        <v>0</v>
      </c>
      <c r="E442" s="2134"/>
      <c r="F442" s="2134"/>
      <c r="G442" s="2134"/>
      <c r="H442" s="2134"/>
      <c r="I442" s="2134"/>
      <c r="J442" s="2134"/>
      <c r="K442" s="3231"/>
      <c r="L442" s="2219"/>
    </row>
    <row r="443" spans="1:12" ht="15.75" x14ac:dyDescent="0.2">
      <c r="A443" s="2132"/>
      <c r="B443" s="2133"/>
      <c r="C443" s="2134"/>
      <c r="D443" s="2135">
        <f t="shared" si="6"/>
        <v>0</v>
      </c>
      <c r="E443" s="2134"/>
      <c r="F443" s="2134"/>
      <c r="G443" s="2134"/>
      <c r="H443" s="2134"/>
      <c r="I443" s="2134"/>
      <c r="J443" s="2134"/>
      <c r="K443" s="3231"/>
      <c r="L443" s="2219"/>
    </row>
    <row r="444" spans="1:12" ht="15.75" x14ac:dyDescent="0.2">
      <c r="A444" s="2132"/>
      <c r="B444" s="2133"/>
      <c r="C444" s="2134"/>
      <c r="D444" s="2135">
        <f t="shared" si="6"/>
        <v>0</v>
      </c>
      <c r="E444" s="2134"/>
      <c r="F444" s="2134"/>
      <c r="G444" s="2134"/>
      <c r="H444" s="2134"/>
      <c r="I444" s="2134"/>
      <c r="J444" s="2134"/>
      <c r="K444" s="3231"/>
      <c r="L444" s="2219"/>
    </row>
    <row r="445" spans="1:12" ht="15.75" x14ac:dyDescent="0.2">
      <c r="A445" s="2132"/>
      <c r="B445" s="2133"/>
      <c r="C445" s="2134"/>
      <c r="D445" s="2135">
        <f t="shared" si="6"/>
        <v>0</v>
      </c>
      <c r="E445" s="2134"/>
      <c r="F445" s="2134"/>
      <c r="G445" s="2134"/>
      <c r="H445" s="2134"/>
      <c r="I445" s="2134"/>
      <c r="J445" s="2134"/>
      <c r="K445" s="3231"/>
      <c r="L445" s="2219"/>
    </row>
    <row r="446" spans="1:12" ht="15.75" x14ac:dyDescent="0.2">
      <c r="A446" s="2132"/>
      <c r="B446" s="2133"/>
      <c r="C446" s="2134"/>
      <c r="D446" s="2135">
        <f t="shared" si="6"/>
        <v>0</v>
      </c>
      <c r="E446" s="2134"/>
      <c r="F446" s="2134"/>
      <c r="G446" s="2134"/>
      <c r="H446" s="2134"/>
      <c r="I446" s="2134"/>
      <c r="J446" s="2134"/>
      <c r="K446" s="3231"/>
      <c r="L446" s="2219"/>
    </row>
    <row r="447" spans="1:12" ht="15.75" x14ac:dyDescent="0.2">
      <c r="A447" s="2132"/>
      <c r="B447" s="2133"/>
      <c r="C447" s="2134"/>
      <c r="D447" s="2135">
        <f t="shared" si="6"/>
        <v>0</v>
      </c>
      <c r="E447" s="2134"/>
      <c r="F447" s="2134"/>
      <c r="G447" s="2134"/>
      <c r="H447" s="2134"/>
      <c r="I447" s="2134"/>
      <c r="J447" s="2134"/>
      <c r="K447" s="3231"/>
      <c r="L447" s="2219"/>
    </row>
    <row r="448" spans="1:12" ht="15.75" x14ac:dyDescent="0.2">
      <c r="A448" s="2132"/>
      <c r="B448" s="2133"/>
      <c r="C448" s="2134"/>
      <c r="D448" s="2135">
        <f t="shared" si="6"/>
        <v>0</v>
      </c>
      <c r="E448" s="2134"/>
      <c r="F448" s="2134"/>
      <c r="G448" s="2134"/>
      <c r="H448" s="2134"/>
      <c r="I448" s="2134"/>
      <c r="J448" s="2134"/>
      <c r="K448" s="3231"/>
      <c r="L448" s="2219"/>
    </row>
    <row r="449" spans="1:12" ht="15.75" x14ac:dyDescent="0.2">
      <c r="A449" s="2132"/>
      <c r="B449" s="2133"/>
      <c r="C449" s="2134"/>
      <c r="D449" s="2135">
        <f t="shared" si="6"/>
        <v>0</v>
      </c>
      <c r="E449" s="2134"/>
      <c r="F449" s="2134"/>
      <c r="G449" s="2134"/>
      <c r="H449" s="2134"/>
      <c r="I449" s="2134"/>
      <c r="J449" s="2134"/>
      <c r="K449" s="3231"/>
      <c r="L449" s="2219"/>
    </row>
    <row r="450" spans="1:12" ht="15.75" x14ac:dyDescent="0.2">
      <c r="A450" s="2132"/>
      <c r="B450" s="2133"/>
      <c r="C450" s="2134"/>
      <c r="D450" s="2135">
        <f t="shared" si="6"/>
        <v>0</v>
      </c>
      <c r="E450" s="2134"/>
      <c r="F450" s="2134"/>
      <c r="G450" s="2134"/>
      <c r="H450" s="2134"/>
      <c r="I450" s="2134"/>
      <c r="J450" s="2134"/>
      <c r="K450" s="3231"/>
      <c r="L450" s="2219"/>
    </row>
    <row r="451" spans="1:12" ht="15.75" x14ac:dyDescent="0.2">
      <c r="A451" s="2132"/>
      <c r="B451" s="2133"/>
      <c r="C451" s="2134"/>
      <c r="D451" s="2135">
        <f t="shared" si="6"/>
        <v>0</v>
      </c>
      <c r="E451" s="2134"/>
      <c r="F451" s="2134"/>
      <c r="G451" s="2134"/>
      <c r="H451" s="2134"/>
      <c r="I451" s="2134"/>
      <c r="J451" s="2134"/>
      <c r="K451" s="3231"/>
      <c r="L451" s="2219"/>
    </row>
    <row r="452" spans="1:12" ht="15.75" x14ac:dyDescent="0.2">
      <c r="A452" s="2132"/>
      <c r="B452" s="2133"/>
      <c r="C452" s="2134"/>
      <c r="D452" s="2135">
        <f t="shared" si="6"/>
        <v>0</v>
      </c>
      <c r="E452" s="2134"/>
      <c r="F452" s="2134"/>
      <c r="G452" s="2134"/>
      <c r="H452" s="2134"/>
      <c r="I452" s="2134"/>
      <c r="J452" s="2134"/>
      <c r="K452" s="3231"/>
      <c r="L452" s="2219"/>
    </row>
    <row r="453" spans="1:12" ht="15.75" x14ac:dyDescent="0.2">
      <c r="A453" s="2132"/>
      <c r="B453" s="2133"/>
      <c r="C453" s="2134"/>
      <c r="D453" s="2135">
        <f t="shared" ref="D453:D516" si="7">+C453*(100-E453)/100</f>
        <v>0</v>
      </c>
      <c r="E453" s="2134"/>
      <c r="F453" s="2134"/>
      <c r="G453" s="2134"/>
      <c r="H453" s="2134"/>
      <c r="I453" s="2134"/>
      <c r="J453" s="2134"/>
      <c r="K453" s="3231"/>
      <c r="L453" s="2219"/>
    </row>
    <row r="454" spans="1:12" ht="15.75" x14ac:dyDescent="0.2">
      <c r="A454" s="2132"/>
      <c r="B454" s="2133"/>
      <c r="C454" s="2134"/>
      <c r="D454" s="2135">
        <f t="shared" si="7"/>
        <v>0</v>
      </c>
      <c r="E454" s="2134"/>
      <c r="F454" s="2134"/>
      <c r="G454" s="2134"/>
      <c r="H454" s="2134"/>
      <c r="I454" s="2134"/>
      <c r="J454" s="2134"/>
      <c r="K454" s="3231"/>
      <c r="L454" s="2219"/>
    </row>
    <row r="455" spans="1:12" ht="15.75" x14ac:dyDescent="0.2">
      <c r="A455" s="2132"/>
      <c r="B455" s="2133"/>
      <c r="C455" s="2134"/>
      <c r="D455" s="2135">
        <f t="shared" si="7"/>
        <v>0</v>
      </c>
      <c r="E455" s="2134"/>
      <c r="F455" s="2134"/>
      <c r="G455" s="2134"/>
      <c r="H455" s="2134"/>
      <c r="I455" s="2134"/>
      <c r="J455" s="2134"/>
      <c r="K455" s="3231"/>
      <c r="L455" s="2219"/>
    </row>
    <row r="456" spans="1:12" ht="15.75" x14ac:dyDescent="0.2">
      <c r="A456" s="2132"/>
      <c r="B456" s="2133"/>
      <c r="C456" s="2134"/>
      <c r="D456" s="2135">
        <f t="shared" si="7"/>
        <v>0</v>
      </c>
      <c r="E456" s="2134"/>
      <c r="F456" s="2134"/>
      <c r="G456" s="2134"/>
      <c r="H456" s="2134"/>
      <c r="I456" s="2134"/>
      <c r="J456" s="2134"/>
      <c r="K456" s="3231"/>
      <c r="L456" s="2219"/>
    </row>
    <row r="457" spans="1:12" ht="15.75" x14ac:dyDescent="0.2">
      <c r="A457" s="2132"/>
      <c r="B457" s="2133"/>
      <c r="C457" s="2134"/>
      <c r="D457" s="2135">
        <f t="shared" si="7"/>
        <v>0</v>
      </c>
      <c r="E457" s="2134"/>
      <c r="F457" s="2134"/>
      <c r="G457" s="2134"/>
      <c r="H457" s="2134"/>
      <c r="I457" s="2134"/>
      <c r="J457" s="2134"/>
      <c r="K457" s="3231"/>
      <c r="L457" s="2219"/>
    </row>
    <row r="458" spans="1:12" ht="15.75" x14ac:dyDescent="0.2">
      <c r="A458" s="2132"/>
      <c r="B458" s="2133"/>
      <c r="C458" s="2134"/>
      <c r="D458" s="2135">
        <f t="shared" si="7"/>
        <v>0</v>
      </c>
      <c r="E458" s="2134"/>
      <c r="F458" s="2134"/>
      <c r="G458" s="2134"/>
      <c r="H458" s="2134"/>
      <c r="I458" s="2134"/>
      <c r="J458" s="2134"/>
      <c r="K458" s="3231"/>
      <c r="L458" s="2219"/>
    </row>
    <row r="459" spans="1:12" ht="15.75" x14ac:dyDescent="0.2">
      <c r="A459" s="2132"/>
      <c r="B459" s="2133"/>
      <c r="C459" s="2134"/>
      <c r="D459" s="2135">
        <f t="shared" si="7"/>
        <v>0</v>
      </c>
      <c r="E459" s="2134"/>
      <c r="F459" s="2134"/>
      <c r="G459" s="2134"/>
      <c r="H459" s="2134"/>
      <c r="I459" s="2134"/>
      <c r="J459" s="2134"/>
      <c r="K459" s="3231"/>
      <c r="L459" s="2219"/>
    </row>
    <row r="460" spans="1:12" ht="15.75" x14ac:dyDescent="0.2">
      <c r="A460" s="2132"/>
      <c r="B460" s="2133"/>
      <c r="C460" s="2134"/>
      <c r="D460" s="2135">
        <f t="shared" si="7"/>
        <v>0</v>
      </c>
      <c r="E460" s="2134"/>
      <c r="F460" s="2134"/>
      <c r="G460" s="2134"/>
      <c r="H460" s="2134"/>
      <c r="I460" s="2134"/>
      <c r="J460" s="2134"/>
      <c r="K460" s="3231"/>
      <c r="L460" s="2219"/>
    </row>
    <row r="461" spans="1:12" ht="15.75" x14ac:dyDescent="0.2">
      <c r="A461" s="2132"/>
      <c r="B461" s="2133"/>
      <c r="C461" s="2134"/>
      <c r="D461" s="2135">
        <f t="shared" si="7"/>
        <v>0</v>
      </c>
      <c r="E461" s="2134"/>
      <c r="F461" s="2134"/>
      <c r="G461" s="2134"/>
      <c r="H461" s="2134"/>
      <c r="I461" s="2134"/>
      <c r="J461" s="2134"/>
      <c r="K461" s="3231"/>
      <c r="L461" s="2219"/>
    </row>
    <row r="462" spans="1:12" ht="15.75" x14ac:dyDescent="0.2">
      <c r="A462" s="2132"/>
      <c r="B462" s="2133"/>
      <c r="C462" s="2134"/>
      <c r="D462" s="2135">
        <f t="shared" si="7"/>
        <v>0</v>
      </c>
      <c r="E462" s="2134"/>
      <c r="F462" s="2134"/>
      <c r="G462" s="2134"/>
      <c r="H462" s="2134"/>
      <c r="I462" s="2134"/>
      <c r="J462" s="2134"/>
      <c r="K462" s="3231"/>
      <c r="L462" s="2219"/>
    </row>
    <row r="463" spans="1:12" ht="15.75" x14ac:dyDescent="0.2">
      <c r="A463" s="2132"/>
      <c r="B463" s="2133"/>
      <c r="C463" s="2134"/>
      <c r="D463" s="2135">
        <f t="shared" si="7"/>
        <v>0</v>
      </c>
      <c r="E463" s="2134"/>
      <c r="F463" s="2134"/>
      <c r="G463" s="2134"/>
      <c r="H463" s="2134"/>
      <c r="I463" s="2134"/>
      <c r="J463" s="2134"/>
      <c r="K463" s="3231"/>
      <c r="L463" s="2219"/>
    </row>
    <row r="464" spans="1:12" ht="15.75" x14ac:dyDescent="0.2">
      <c r="A464" s="2132"/>
      <c r="B464" s="2133"/>
      <c r="C464" s="2134"/>
      <c r="D464" s="2135">
        <f t="shared" si="7"/>
        <v>0</v>
      </c>
      <c r="E464" s="2134"/>
      <c r="F464" s="2134"/>
      <c r="G464" s="2134"/>
      <c r="H464" s="2134"/>
      <c r="I464" s="2134"/>
      <c r="J464" s="2134"/>
      <c r="K464" s="3231"/>
      <c r="L464" s="2219"/>
    </row>
    <row r="465" spans="1:12" ht="15.75" x14ac:dyDescent="0.2">
      <c r="A465" s="2132"/>
      <c r="B465" s="2133"/>
      <c r="C465" s="2134"/>
      <c r="D465" s="2135">
        <f t="shared" si="7"/>
        <v>0</v>
      </c>
      <c r="E465" s="2134"/>
      <c r="F465" s="2134"/>
      <c r="G465" s="2134"/>
      <c r="H465" s="2134"/>
      <c r="I465" s="2134"/>
      <c r="J465" s="2134"/>
      <c r="K465" s="3231"/>
      <c r="L465" s="2219"/>
    </row>
    <row r="466" spans="1:12" ht="15.75" x14ac:dyDescent="0.2">
      <c r="A466" s="2132"/>
      <c r="B466" s="2133"/>
      <c r="C466" s="2134"/>
      <c r="D466" s="2135">
        <f t="shared" si="7"/>
        <v>0</v>
      </c>
      <c r="E466" s="2134"/>
      <c r="F466" s="2134"/>
      <c r="G466" s="2134"/>
      <c r="H466" s="2134"/>
      <c r="I466" s="2134"/>
      <c r="J466" s="2134"/>
      <c r="K466" s="3231"/>
      <c r="L466" s="2219"/>
    </row>
    <row r="467" spans="1:12" ht="15.75" x14ac:dyDescent="0.2">
      <c r="A467" s="2132"/>
      <c r="B467" s="2133"/>
      <c r="C467" s="2134"/>
      <c r="D467" s="2135">
        <f t="shared" si="7"/>
        <v>0</v>
      </c>
      <c r="E467" s="2134"/>
      <c r="F467" s="2134"/>
      <c r="G467" s="2134"/>
      <c r="H467" s="2134"/>
      <c r="I467" s="2134"/>
      <c r="J467" s="2134"/>
      <c r="K467" s="3231"/>
      <c r="L467" s="2219"/>
    </row>
    <row r="468" spans="1:12" ht="15.75" x14ac:dyDescent="0.2">
      <c r="A468" s="2132"/>
      <c r="B468" s="2133"/>
      <c r="C468" s="2134"/>
      <c r="D468" s="2135">
        <f t="shared" si="7"/>
        <v>0</v>
      </c>
      <c r="E468" s="2134"/>
      <c r="F468" s="2134"/>
      <c r="G468" s="2134"/>
      <c r="H468" s="2134"/>
      <c r="I468" s="2134"/>
      <c r="J468" s="2134"/>
      <c r="K468" s="3231"/>
      <c r="L468" s="2219"/>
    </row>
    <row r="469" spans="1:12" ht="15.75" x14ac:dyDescent="0.2">
      <c r="A469" s="2132"/>
      <c r="B469" s="2133"/>
      <c r="C469" s="2134"/>
      <c r="D469" s="2135">
        <f t="shared" si="7"/>
        <v>0</v>
      </c>
      <c r="E469" s="2134"/>
      <c r="F469" s="2134"/>
      <c r="G469" s="2134"/>
      <c r="H469" s="2134"/>
      <c r="I469" s="2134"/>
      <c r="J469" s="2134"/>
      <c r="K469" s="3231"/>
      <c r="L469" s="2219"/>
    </row>
    <row r="470" spans="1:12" ht="15.75" x14ac:dyDescent="0.2">
      <c r="A470" s="2132"/>
      <c r="B470" s="2133"/>
      <c r="C470" s="2134"/>
      <c r="D470" s="2135">
        <f t="shared" si="7"/>
        <v>0</v>
      </c>
      <c r="E470" s="2134"/>
      <c r="F470" s="2134"/>
      <c r="G470" s="2134"/>
      <c r="H470" s="2134"/>
      <c r="I470" s="2134"/>
      <c r="J470" s="2134"/>
      <c r="K470" s="3231"/>
      <c r="L470" s="2219"/>
    </row>
    <row r="471" spans="1:12" ht="15.75" x14ac:dyDescent="0.2">
      <c r="A471" s="2132"/>
      <c r="B471" s="2133"/>
      <c r="C471" s="2134"/>
      <c r="D471" s="2135">
        <f t="shared" si="7"/>
        <v>0</v>
      </c>
      <c r="E471" s="2134"/>
      <c r="F471" s="2134"/>
      <c r="G471" s="2134"/>
      <c r="H471" s="2134"/>
      <c r="I471" s="2134"/>
      <c r="J471" s="2134"/>
      <c r="K471" s="3231"/>
      <c r="L471" s="2219"/>
    </row>
    <row r="472" spans="1:12" ht="15.75" x14ac:dyDescent="0.2">
      <c r="A472" s="2132"/>
      <c r="B472" s="2133"/>
      <c r="C472" s="2134"/>
      <c r="D472" s="2135">
        <f t="shared" si="7"/>
        <v>0</v>
      </c>
      <c r="E472" s="2134"/>
      <c r="F472" s="2134"/>
      <c r="G472" s="2134"/>
      <c r="H472" s="2134"/>
      <c r="I472" s="2134"/>
      <c r="J472" s="2134"/>
      <c r="K472" s="3231"/>
      <c r="L472" s="2219"/>
    </row>
    <row r="473" spans="1:12" ht="15.75" x14ac:dyDescent="0.2">
      <c r="A473" s="2132"/>
      <c r="B473" s="2133"/>
      <c r="C473" s="2134"/>
      <c r="D473" s="2135">
        <f t="shared" si="7"/>
        <v>0</v>
      </c>
      <c r="E473" s="2134"/>
      <c r="F473" s="2134"/>
      <c r="G473" s="2134"/>
      <c r="H473" s="2134"/>
      <c r="I473" s="2134"/>
      <c r="J473" s="2134"/>
      <c r="K473" s="3231"/>
      <c r="L473" s="2219"/>
    </row>
    <row r="474" spans="1:12" ht="15.75" x14ac:dyDescent="0.2">
      <c r="A474" s="2132"/>
      <c r="B474" s="2133"/>
      <c r="C474" s="2134"/>
      <c r="D474" s="2135">
        <f t="shared" si="7"/>
        <v>0</v>
      </c>
      <c r="E474" s="2134"/>
      <c r="F474" s="2134"/>
      <c r="G474" s="2134"/>
      <c r="H474" s="2134"/>
      <c r="I474" s="2134"/>
      <c r="J474" s="2134"/>
      <c r="K474" s="3231"/>
      <c r="L474" s="2219"/>
    </row>
    <row r="475" spans="1:12" ht="15.75" x14ac:dyDescent="0.2">
      <c r="A475" s="2132"/>
      <c r="B475" s="2133"/>
      <c r="C475" s="2134"/>
      <c r="D475" s="2135">
        <f t="shared" si="7"/>
        <v>0</v>
      </c>
      <c r="E475" s="2134"/>
      <c r="F475" s="2134"/>
      <c r="G475" s="2134"/>
      <c r="H475" s="2134"/>
      <c r="I475" s="2134"/>
      <c r="J475" s="2134"/>
      <c r="K475" s="3231"/>
      <c r="L475" s="2219"/>
    </row>
    <row r="476" spans="1:12" ht="15.75" x14ac:dyDescent="0.2">
      <c r="A476" s="2132"/>
      <c r="B476" s="2133"/>
      <c r="C476" s="2134"/>
      <c r="D476" s="2135">
        <f t="shared" si="7"/>
        <v>0</v>
      </c>
      <c r="E476" s="2134"/>
      <c r="F476" s="2134"/>
      <c r="G476" s="2134"/>
      <c r="H476" s="2134"/>
      <c r="I476" s="2134"/>
      <c r="J476" s="2134"/>
      <c r="K476" s="3231"/>
      <c r="L476" s="2219"/>
    </row>
    <row r="477" spans="1:12" ht="15.75" x14ac:dyDescent="0.2">
      <c r="A477" s="2132"/>
      <c r="B477" s="2133"/>
      <c r="C477" s="2134"/>
      <c r="D477" s="2135">
        <f t="shared" si="7"/>
        <v>0</v>
      </c>
      <c r="E477" s="2134"/>
      <c r="F477" s="2134"/>
      <c r="G477" s="2134"/>
      <c r="H477" s="2134"/>
      <c r="I477" s="2134"/>
      <c r="J477" s="2134"/>
      <c r="K477" s="3231"/>
      <c r="L477" s="2219"/>
    </row>
    <row r="478" spans="1:12" ht="15.75" x14ac:dyDescent="0.2">
      <c r="A478" s="2132"/>
      <c r="B478" s="2133"/>
      <c r="C478" s="2134"/>
      <c r="D478" s="2135">
        <f t="shared" si="7"/>
        <v>0</v>
      </c>
      <c r="E478" s="2134"/>
      <c r="F478" s="2134"/>
      <c r="G478" s="2134"/>
      <c r="H478" s="2134"/>
      <c r="I478" s="2134"/>
      <c r="J478" s="2134"/>
      <c r="K478" s="3231"/>
      <c r="L478" s="2219"/>
    </row>
    <row r="479" spans="1:12" ht="15.75" x14ac:dyDescent="0.2">
      <c r="A479" s="2132"/>
      <c r="B479" s="2133"/>
      <c r="C479" s="2134"/>
      <c r="D479" s="2135">
        <f t="shared" si="7"/>
        <v>0</v>
      </c>
      <c r="E479" s="2134"/>
      <c r="F479" s="2134"/>
      <c r="G479" s="2134"/>
      <c r="H479" s="2134"/>
      <c r="I479" s="2134"/>
      <c r="J479" s="2134"/>
      <c r="K479" s="3231"/>
      <c r="L479" s="2219"/>
    </row>
    <row r="480" spans="1:12" ht="15.75" x14ac:dyDescent="0.2">
      <c r="A480" s="2132"/>
      <c r="B480" s="2133"/>
      <c r="C480" s="2134"/>
      <c r="D480" s="2135">
        <f t="shared" si="7"/>
        <v>0</v>
      </c>
      <c r="E480" s="2134"/>
      <c r="F480" s="2134"/>
      <c r="G480" s="2134"/>
      <c r="H480" s="2134"/>
      <c r="I480" s="2134"/>
      <c r="J480" s="2134"/>
      <c r="K480" s="3231"/>
      <c r="L480" s="2219"/>
    </row>
    <row r="481" spans="1:12" ht="15.75" x14ac:dyDescent="0.2">
      <c r="A481" s="2132"/>
      <c r="B481" s="2133"/>
      <c r="C481" s="2134"/>
      <c r="D481" s="2135">
        <f t="shared" si="7"/>
        <v>0</v>
      </c>
      <c r="E481" s="2134"/>
      <c r="F481" s="2134"/>
      <c r="G481" s="2134"/>
      <c r="H481" s="2134"/>
      <c r="I481" s="2134"/>
      <c r="J481" s="2134"/>
      <c r="K481" s="3231"/>
      <c r="L481" s="2219"/>
    </row>
    <row r="482" spans="1:12" ht="15.75" x14ac:dyDescent="0.2">
      <c r="A482" s="2132"/>
      <c r="B482" s="2133"/>
      <c r="C482" s="2134"/>
      <c r="D482" s="2135">
        <f t="shared" si="7"/>
        <v>0</v>
      </c>
      <c r="E482" s="2134"/>
      <c r="F482" s="2134"/>
      <c r="G482" s="2134"/>
      <c r="H482" s="2134"/>
      <c r="I482" s="2134"/>
      <c r="J482" s="2134"/>
      <c r="K482" s="3231"/>
      <c r="L482" s="2219"/>
    </row>
    <row r="483" spans="1:12" ht="15.75" x14ac:dyDescent="0.2">
      <c r="A483" s="2132"/>
      <c r="B483" s="2133"/>
      <c r="C483" s="2134"/>
      <c r="D483" s="2135">
        <f t="shared" si="7"/>
        <v>0</v>
      </c>
      <c r="E483" s="2134"/>
      <c r="F483" s="2134"/>
      <c r="G483" s="2134"/>
      <c r="H483" s="2134"/>
      <c r="I483" s="2134"/>
      <c r="J483" s="2134"/>
      <c r="K483" s="3231"/>
      <c r="L483" s="2219"/>
    </row>
    <row r="484" spans="1:12" ht="15.75" x14ac:dyDescent="0.2">
      <c r="A484" s="2132"/>
      <c r="B484" s="2133"/>
      <c r="C484" s="2134"/>
      <c r="D484" s="2135">
        <f t="shared" si="7"/>
        <v>0</v>
      </c>
      <c r="E484" s="2134"/>
      <c r="F484" s="2134"/>
      <c r="G484" s="2134"/>
      <c r="H484" s="2134"/>
      <c r="I484" s="2134"/>
      <c r="J484" s="2134"/>
      <c r="K484" s="3231"/>
      <c r="L484" s="2219"/>
    </row>
    <row r="485" spans="1:12" ht="15.75" x14ac:dyDescent="0.2">
      <c r="A485" s="2132"/>
      <c r="B485" s="2133"/>
      <c r="C485" s="2134"/>
      <c r="D485" s="2135">
        <f t="shared" si="7"/>
        <v>0</v>
      </c>
      <c r="E485" s="2134"/>
      <c r="F485" s="2134"/>
      <c r="G485" s="2134"/>
      <c r="H485" s="2134"/>
      <c r="I485" s="2134"/>
      <c r="J485" s="2134"/>
      <c r="K485" s="3231"/>
      <c r="L485" s="2219"/>
    </row>
    <row r="486" spans="1:12" ht="15.75" x14ac:dyDescent="0.2">
      <c r="A486" s="2132"/>
      <c r="B486" s="2133"/>
      <c r="C486" s="2134"/>
      <c r="D486" s="2135">
        <f t="shared" si="7"/>
        <v>0</v>
      </c>
      <c r="E486" s="2134"/>
      <c r="F486" s="2134"/>
      <c r="G486" s="2134"/>
      <c r="H486" s="2134"/>
      <c r="I486" s="2134"/>
      <c r="J486" s="2134"/>
      <c r="K486" s="3231"/>
      <c r="L486" s="2219"/>
    </row>
    <row r="487" spans="1:12" ht="15.75" x14ac:dyDescent="0.2">
      <c r="A487" s="2132"/>
      <c r="B487" s="2133"/>
      <c r="C487" s="2134"/>
      <c r="D487" s="2135">
        <f t="shared" si="7"/>
        <v>0</v>
      </c>
      <c r="E487" s="2134"/>
      <c r="F487" s="2134"/>
      <c r="G487" s="2134"/>
      <c r="H487" s="2134"/>
      <c r="I487" s="2134"/>
      <c r="J487" s="2134"/>
      <c r="K487" s="3231"/>
      <c r="L487" s="2219"/>
    </row>
    <row r="488" spans="1:12" ht="15.75" x14ac:dyDescent="0.2">
      <c r="A488" s="2132"/>
      <c r="B488" s="2133"/>
      <c r="C488" s="2134"/>
      <c r="D488" s="2135">
        <f t="shared" si="7"/>
        <v>0</v>
      </c>
      <c r="E488" s="2134"/>
      <c r="F488" s="2134"/>
      <c r="G488" s="2134"/>
      <c r="H488" s="2134"/>
      <c r="I488" s="2134"/>
      <c r="J488" s="2134"/>
      <c r="K488" s="3231"/>
      <c r="L488" s="2219"/>
    </row>
    <row r="489" spans="1:12" ht="15.75" x14ac:dyDescent="0.2">
      <c r="A489" s="2132"/>
      <c r="B489" s="2133"/>
      <c r="C489" s="2134"/>
      <c r="D489" s="2135">
        <f t="shared" si="7"/>
        <v>0</v>
      </c>
      <c r="E489" s="2134"/>
      <c r="F489" s="2134"/>
      <c r="G489" s="2134"/>
      <c r="H489" s="2134"/>
      <c r="I489" s="2134"/>
      <c r="J489" s="2134"/>
      <c r="K489" s="3231"/>
      <c r="L489" s="2219"/>
    </row>
    <row r="490" spans="1:12" ht="15.75" x14ac:dyDescent="0.2">
      <c r="A490" s="2132"/>
      <c r="B490" s="2133"/>
      <c r="C490" s="2134"/>
      <c r="D490" s="2135">
        <f t="shared" si="7"/>
        <v>0</v>
      </c>
      <c r="E490" s="2134"/>
      <c r="F490" s="2134"/>
      <c r="G490" s="2134"/>
      <c r="H490" s="2134"/>
      <c r="I490" s="2134"/>
      <c r="J490" s="2134"/>
      <c r="K490" s="3231"/>
      <c r="L490" s="2219"/>
    </row>
    <row r="491" spans="1:12" ht="15.75" x14ac:dyDescent="0.2">
      <c r="A491" s="2132"/>
      <c r="B491" s="2133"/>
      <c r="C491" s="2134"/>
      <c r="D491" s="2135">
        <f t="shared" si="7"/>
        <v>0</v>
      </c>
      <c r="E491" s="2134"/>
      <c r="F491" s="2134"/>
      <c r="G491" s="2134"/>
      <c r="H491" s="2134"/>
      <c r="I491" s="2134"/>
      <c r="J491" s="2134"/>
      <c r="K491" s="3231"/>
      <c r="L491" s="2219"/>
    </row>
    <row r="492" spans="1:12" ht="15.75" x14ac:dyDescent="0.2">
      <c r="A492" s="2132"/>
      <c r="B492" s="2133"/>
      <c r="C492" s="2134"/>
      <c r="D492" s="2135">
        <f t="shared" si="7"/>
        <v>0</v>
      </c>
      <c r="E492" s="2134"/>
      <c r="F492" s="2134"/>
      <c r="G492" s="2134"/>
      <c r="H492" s="2134"/>
      <c r="I492" s="2134"/>
      <c r="J492" s="2134"/>
      <c r="K492" s="3231"/>
      <c r="L492" s="2219"/>
    </row>
    <row r="493" spans="1:12" ht="15.75" x14ac:dyDescent="0.2">
      <c r="A493" s="2132"/>
      <c r="B493" s="2133"/>
      <c r="C493" s="2134"/>
      <c r="D493" s="2135">
        <f t="shared" si="7"/>
        <v>0</v>
      </c>
      <c r="E493" s="2134"/>
      <c r="F493" s="2134"/>
      <c r="G493" s="2134"/>
      <c r="H493" s="2134"/>
      <c r="I493" s="2134"/>
      <c r="J493" s="2134"/>
      <c r="K493" s="3231"/>
      <c r="L493" s="2219"/>
    </row>
    <row r="494" spans="1:12" ht="15.75" x14ac:dyDescent="0.2">
      <c r="A494" s="2132"/>
      <c r="B494" s="2133"/>
      <c r="C494" s="2134"/>
      <c r="D494" s="2135">
        <f t="shared" si="7"/>
        <v>0</v>
      </c>
      <c r="E494" s="2134"/>
      <c r="F494" s="2134"/>
      <c r="G494" s="2134"/>
      <c r="H494" s="2134"/>
      <c r="I494" s="2134"/>
      <c r="J494" s="2134"/>
      <c r="K494" s="3231"/>
      <c r="L494" s="2219"/>
    </row>
    <row r="495" spans="1:12" ht="15.75" x14ac:dyDescent="0.2">
      <c r="A495" s="2132"/>
      <c r="B495" s="2133"/>
      <c r="C495" s="2134"/>
      <c r="D495" s="2135">
        <f t="shared" si="7"/>
        <v>0</v>
      </c>
      <c r="E495" s="2134"/>
      <c r="F495" s="2134"/>
      <c r="G495" s="2134"/>
      <c r="H495" s="2134"/>
      <c r="I495" s="2134"/>
      <c r="J495" s="2134"/>
      <c r="K495" s="3231"/>
      <c r="L495" s="2219"/>
    </row>
    <row r="496" spans="1:12" ht="15.75" x14ac:dyDescent="0.2">
      <c r="A496" s="2132"/>
      <c r="B496" s="2133"/>
      <c r="C496" s="2134"/>
      <c r="D496" s="2135">
        <f t="shared" si="7"/>
        <v>0</v>
      </c>
      <c r="E496" s="2134"/>
      <c r="F496" s="2134"/>
      <c r="G496" s="2134"/>
      <c r="H496" s="2134"/>
      <c r="I496" s="2134"/>
      <c r="J496" s="2134"/>
      <c r="K496" s="3231"/>
      <c r="L496" s="2219"/>
    </row>
    <row r="497" spans="1:12" ht="15.75" x14ac:dyDescent="0.2">
      <c r="A497" s="2132"/>
      <c r="B497" s="2133"/>
      <c r="C497" s="2134"/>
      <c r="D497" s="2135">
        <f t="shared" si="7"/>
        <v>0</v>
      </c>
      <c r="E497" s="2134"/>
      <c r="F497" s="2134"/>
      <c r="G497" s="2134"/>
      <c r="H497" s="2134"/>
      <c r="I497" s="2134"/>
      <c r="J497" s="2134"/>
      <c r="K497" s="3231"/>
      <c r="L497" s="2219"/>
    </row>
    <row r="498" spans="1:12" ht="15.75" x14ac:dyDescent="0.2">
      <c r="A498" s="2132"/>
      <c r="B498" s="2133"/>
      <c r="C498" s="2134"/>
      <c r="D498" s="2135">
        <f t="shared" si="7"/>
        <v>0</v>
      </c>
      <c r="E498" s="2134"/>
      <c r="F498" s="2134"/>
      <c r="G498" s="2134"/>
      <c r="H498" s="2134"/>
      <c r="I498" s="2134"/>
      <c r="J498" s="2134"/>
      <c r="K498" s="3231"/>
      <c r="L498" s="2219"/>
    </row>
    <row r="499" spans="1:12" ht="15.75" x14ac:dyDescent="0.2">
      <c r="A499" s="2132"/>
      <c r="B499" s="2133"/>
      <c r="C499" s="2134"/>
      <c r="D499" s="2135">
        <f t="shared" si="7"/>
        <v>0</v>
      </c>
      <c r="E499" s="2134"/>
      <c r="F499" s="2134"/>
      <c r="G499" s="2134"/>
      <c r="H499" s="2134"/>
      <c r="I499" s="2134"/>
      <c r="J499" s="2134"/>
      <c r="K499" s="3231"/>
      <c r="L499" s="2219"/>
    </row>
    <row r="500" spans="1:12" ht="15.75" x14ac:dyDescent="0.2">
      <c r="A500" s="2132"/>
      <c r="B500" s="2133"/>
      <c r="C500" s="2134"/>
      <c r="D500" s="2135">
        <f t="shared" si="7"/>
        <v>0</v>
      </c>
      <c r="E500" s="2134"/>
      <c r="F500" s="2134"/>
      <c r="G500" s="2134"/>
      <c r="H500" s="2134"/>
      <c r="I500" s="2134"/>
      <c r="J500" s="2134"/>
      <c r="K500" s="3231"/>
      <c r="L500" s="2219"/>
    </row>
    <row r="501" spans="1:12" ht="15.75" x14ac:dyDescent="0.2">
      <c r="A501" s="2132"/>
      <c r="B501" s="2133"/>
      <c r="C501" s="2134"/>
      <c r="D501" s="2135">
        <f t="shared" si="7"/>
        <v>0</v>
      </c>
      <c r="E501" s="2134"/>
      <c r="F501" s="2134"/>
      <c r="G501" s="2134"/>
      <c r="H501" s="2134"/>
      <c r="I501" s="2134"/>
      <c r="J501" s="2134"/>
      <c r="K501" s="3231"/>
      <c r="L501" s="2219"/>
    </row>
    <row r="502" spans="1:12" ht="15.75" x14ac:dyDescent="0.2">
      <c r="A502" s="2132"/>
      <c r="B502" s="2133"/>
      <c r="C502" s="2134"/>
      <c r="D502" s="2135">
        <f t="shared" si="7"/>
        <v>0</v>
      </c>
      <c r="E502" s="2134"/>
      <c r="F502" s="2134"/>
      <c r="G502" s="2134"/>
      <c r="H502" s="2134"/>
      <c r="I502" s="2134"/>
      <c r="J502" s="2134"/>
      <c r="K502" s="3231"/>
      <c r="L502" s="2219"/>
    </row>
    <row r="503" spans="1:12" ht="15.75" x14ac:dyDescent="0.2">
      <c r="A503" s="2132"/>
      <c r="B503" s="2133"/>
      <c r="C503" s="2134"/>
      <c r="D503" s="2135">
        <f t="shared" si="7"/>
        <v>0</v>
      </c>
      <c r="E503" s="2134"/>
      <c r="F503" s="2134"/>
      <c r="G503" s="2134"/>
      <c r="H503" s="2134"/>
      <c r="I503" s="2134"/>
      <c r="J503" s="2134"/>
      <c r="K503" s="3231"/>
      <c r="L503" s="2219"/>
    </row>
    <row r="504" spans="1:12" ht="15.75" x14ac:dyDescent="0.2">
      <c r="A504" s="2132"/>
      <c r="B504" s="2133"/>
      <c r="C504" s="2134"/>
      <c r="D504" s="2135">
        <f t="shared" si="7"/>
        <v>0</v>
      </c>
      <c r="E504" s="2134"/>
      <c r="F504" s="2134"/>
      <c r="G504" s="2134"/>
      <c r="H504" s="2134"/>
      <c r="I504" s="2134"/>
      <c r="J504" s="2134"/>
      <c r="K504" s="3231"/>
      <c r="L504" s="2219"/>
    </row>
    <row r="505" spans="1:12" ht="15.75" x14ac:dyDescent="0.2">
      <c r="A505" s="2132"/>
      <c r="B505" s="2133"/>
      <c r="C505" s="2134"/>
      <c r="D505" s="2135">
        <f t="shared" si="7"/>
        <v>0</v>
      </c>
      <c r="E505" s="2134"/>
      <c r="F505" s="2134"/>
      <c r="G505" s="2134"/>
      <c r="H505" s="2134"/>
      <c r="I505" s="2134"/>
      <c r="J505" s="2134"/>
      <c r="K505" s="3231"/>
      <c r="L505" s="2219"/>
    </row>
    <row r="506" spans="1:12" ht="15.75" x14ac:dyDescent="0.2">
      <c r="A506" s="2132"/>
      <c r="B506" s="2133"/>
      <c r="C506" s="2134"/>
      <c r="D506" s="2135">
        <f t="shared" si="7"/>
        <v>0</v>
      </c>
      <c r="E506" s="2134"/>
      <c r="F506" s="2134"/>
      <c r="G506" s="2134"/>
      <c r="H506" s="2134"/>
      <c r="I506" s="2134"/>
      <c r="J506" s="2134"/>
      <c r="K506" s="3231"/>
      <c r="L506" s="2219"/>
    </row>
    <row r="507" spans="1:12" ht="15.75" x14ac:dyDescent="0.2">
      <c r="A507" s="2132"/>
      <c r="B507" s="2133"/>
      <c r="C507" s="2134"/>
      <c r="D507" s="2135">
        <f t="shared" si="7"/>
        <v>0</v>
      </c>
      <c r="E507" s="2134"/>
      <c r="F507" s="2134"/>
      <c r="G507" s="2134"/>
      <c r="H507" s="2134"/>
      <c r="I507" s="2134"/>
      <c r="J507" s="2134"/>
      <c r="K507" s="3231"/>
      <c r="L507" s="2219"/>
    </row>
    <row r="508" spans="1:12" ht="15.75" x14ac:dyDescent="0.2">
      <c r="A508" s="2132"/>
      <c r="B508" s="2133"/>
      <c r="C508" s="2134"/>
      <c r="D508" s="2135">
        <f t="shared" si="7"/>
        <v>0</v>
      </c>
      <c r="E508" s="2134"/>
      <c r="F508" s="2134"/>
      <c r="G508" s="2134"/>
      <c r="H508" s="2134"/>
      <c r="I508" s="2134"/>
      <c r="J508" s="2134"/>
      <c r="K508" s="3231"/>
      <c r="L508" s="2219"/>
    </row>
    <row r="509" spans="1:12" ht="15.75" x14ac:dyDescent="0.2">
      <c r="A509" s="2132"/>
      <c r="B509" s="2133"/>
      <c r="C509" s="2134"/>
      <c r="D509" s="2135">
        <f t="shared" si="7"/>
        <v>0</v>
      </c>
      <c r="E509" s="2134"/>
      <c r="F509" s="2134"/>
      <c r="G509" s="2134"/>
      <c r="H509" s="2134"/>
      <c r="I509" s="2134"/>
      <c r="J509" s="2134"/>
      <c r="K509" s="3231"/>
      <c r="L509" s="2219"/>
    </row>
    <row r="510" spans="1:12" ht="15.75" x14ac:dyDescent="0.2">
      <c r="A510" s="2132"/>
      <c r="B510" s="2133"/>
      <c r="C510" s="2134"/>
      <c r="D510" s="2135">
        <f t="shared" si="7"/>
        <v>0</v>
      </c>
      <c r="E510" s="2134"/>
      <c r="F510" s="2134"/>
      <c r="G510" s="2134"/>
      <c r="H510" s="2134"/>
      <c r="I510" s="2134"/>
      <c r="J510" s="2134"/>
      <c r="K510" s="3231"/>
      <c r="L510" s="2219"/>
    </row>
    <row r="511" spans="1:12" ht="15.75" x14ac:dyDescent="0.2">
      <c r="A511" s="2132"/>
      <c r="B511" s="2133"/>
      <c r="C511" s="2134"/>
      <c r="D511" s="2135">
        <f t="shared" si="7"/>
        <v>0</v>
      </c>
      <c r="E511" s="2134"/>
      <c r="F511" s="2134"/>
      <c r="G511" s="2134"/>
      <c r="H511" s="2134"/>
      <c r="I511" s="2134"/>
      <c r="J511" s="2134"/>
      <c r="K511" s="3231"/>
      <c r="L511" s="2219"/>
    </row>
    <row r="512" spans="1:12" ht="15.75" x14ac:dyDescent="0.2">
      <c r="A512" s="2132"/>
      <c r="B512" s="2133"/>
      <c r="C512" s="2134"/>
      <c r="D512" s="2135">
        <f t="shared" si="7"/>
        <v>0</v>
      </c>
      <c r="E512" s="2134"/>
      <c r="F512" s="2134"/>
      <c r="G512" s="2134"/>
      <c r="H512" s="2134"/>
      <c r="I512" s="2134"/>
      <c r="J512" s="2134"/>
      <c r="K512" s="3231"/>
      <c r="L512" s="2219"/>
    </row>
    <row r="513" spans="1:12" ht="15.75" x14ac:dyDescent="0.2">
      <c r="A513" s="2132"/>
      <c r="B513" s="2133"/>
      <c r="C513" s="2134"/>
      <c r="D513" s="2135">
        <f t="shared" si="7"/>
        <v>0</v>
      </c>
      <c r="E513" s="2134"/>
      <c r="F513" s="2134"/>
      <c r="G513" s="2134"/>
      <c r="H513" s="2134"/>
      <c r="I513" s="2134"/>
      <c r="J513" s="2134"/>
      <c r="K513" s="3231"/>
      <c r="L513" s="2219"/>
    </row>
    <row r="514" spans="1:12" ht="15.75" x14ac:dyDescent="0.2">
      <c r="A514" s="2132"/>
      <c r="B514" s="2133"/>
      <c r="C514" s="2134"/>
      <c r="D514" s="2135">
        <f t="shared" si="7"/>
        <v>0</v>
      </c>
      <c r="E514" s="2134"/>
      <c r="F514" s="2134"/>
      <c r="G514" s="2134"/>
      <c r="H514" s="2134"/>
      <c r="I514" s="2134"/>
      <c r="J514" s="2134"/>
      <c r="K514" s="3231"/>
      <c r="L514" s="2219"/>
    </row>
    <row r="515" spans="1:12" ht="15.75" x14ac:dyDescent="0.2">
      <c r="A515" s="2132"/>
      <c r="B515" s="2133"/>
      <c r="C515" s="2134"/>
      <c r="D515" s="2135">
        <f t="shared" si="7"/>
        <v>0</v>
      </c>
      <c r="E515" s="2134"/>
      <c r="F515" s="2134"/>
      <c r="G515" s="2134"/>
      <c r="H515" s="2134"/>
      <c r="I515" s="2134"/>
      <c r="J515" s="2134"/>
      <c r="K515" s="3231"/>
      <c r="L515" s="2219"/>
    </row>
    <row r="516" spans="1:12" ht="15.75" x14ac:dyDescent="0.2">
      <c r="A516" s="2132"/>
      <c r="B516" s="2133"/>
      <c r="C516" s="2134"/>
      <c r="D516" s="2135">
        <f t="shared" si="7"/>
        <v>0</v>
      </c>
      <c r="E516" s="2134"/>
      <c r="F516" s="2134"/>
      <c r="G516" s="2134"/>
      <c r="H516" s="2134"/>
      <c r="I516" s="2134"/>
      <c r="J516" s="2134"/>
      <c r="K516" s="3231"/>
      <c r="L516" s="2219"/>
    </row>
    <row r="517" spans="1:12" ht="15.75" x14ac:dyDescent="0.2">
      <c r="A517" s="2132"/>
      <c r="B517" s="2133"/>
      <c r="C517" s="2134"/>
      <c r="D517" s="2135">
        <f t="shared" ref="D517:D580" si="8">+C517*(100-E517)/100</f>
        <v>0</v>
      </c>
      <c r="E517" s="2134"/>
      <c r="F517" s="2134"/>
      <c r="G517" s="2134"/>
      <c r="H517" s="2134"/>
      <c r="I517" s="2134"/>
      <c r="J517" s="2134"/>
      <c r="K517" s="3231"/>
      <c r="L517" s="2219"/>
    </row>
    <row r="518" spans="1:12" ht="15.75" x14ac:dyDescent="0.2">
      <c r="A518" s="2132"/>
      <c r="B518" s="2133"/>
      <c r="C518" s="2134"/>
      <c r="D518" s="2135">
        <f t="shared" si="8"/>
        <v>0</v>
      </c>
      <c r="E518" s="2134"/>
      <c r="F518" s="2134"/>
      <c r="G518" s="2134"/>
      <c r="H518" s="2134"/>
      <c r="I518" s="2134"/>
      <c r="J518" s="2134"/>
      <c r="K518" s="3231"/>
      <c r="L518" s="2219"/>
    </row>
    <row r="519" spans="1:12" ht="15.75" x14ac:dyDescent="0.2">
      <c r="A519" s="2132"/>
      <c r="B519" s="2133"/>
      <c r="C519" s="2134"/>
      <c r="D519" s="2135">
        <f t="shared" si="8"/>
        <v>0</v>
      </c>
      <c r="E519" s="2134"/>
      <c r="F519" s="2134"/>
      <c r="G519" s="2134"/>
      <c r="H519" s="2134"/>
      <c r="I519" s="2134"/>
      <c r="J519" s="2134"/>
      <c r="K519" s="3231"/>
      <c r="L519" s="2219"/>
    </row>
    <row r="520" spans="1:12" ht="15.75" x14ac:dyDescent="0.2">
      <c r="A520" s="2132"/>
      <c r="B520" s="2133"/>
      <c r="C520" s="2134"/>
      <c r="D520" s="2135">
        <f t="shared" si="8"/>
        <v>0</v>
      </c>
      <c r="E520" s="2134"/>
      <c r="F520" s="2134"/>
      <c r="G520" s="2134"/>
      <c r="H520" s="2134"/>
      <c r="I520" s="2134"/>
      <c r="J520" s="2134"/>
      <c r="K520" s="3231"/>
      <c r="L520" s="2219"/>
    </row>
    <row r="521" spans="1:12" ht="15.75" x14ac:dyDescent="0.2">
      <c r="A521" s="2132"/>
      <c r="B521" s="2133"/>
      <c r="C521" s="2134"/>
      <c r="D521" s="2135">
        <f t="shared" si="8"/>
        <v>0</v>
      </c>
      <c r="E521" s="2134"/>
      <c r="F521" s="2134"/>
      <c r="G521" s="2134"/>
      <c r="H521" s="2134"/>
      <c r="I521" s="2134"/>
      <c r="J521" s="2134"/>
      <c r="K521" s="3231"/>
      <c r="L521" s="2219"/>
    </row>
    <row r="522" spans="1:12" ht="15.75" x14ac:dyDescent="0.2">
      <c r="A522" s="2132"/>
      <c r="B522" s="2133"/>
      <c r="C522" s="2134"/>
      <c r="D522" s="2135">
        <f t="shared" si="8"/>
        <v>0</v>
      </c>
      <c r="E522" s="2134"/>
      <c r="F522" s="2134"/>
      <c r="G522" s="2134"/>
      <c r="H522" s="2134"/>
      <c r="I522" s="2134"/>
      <c r="J522" s="2134"/>
      <c r="K522" s="3231"/>
      <c r="L522" s="2219"/>
    </row>
    <row r="523" spans="1:12" ht="15.75" x14ac:dyDescent="0.2">
      <c r="A523" s="2132"/>
      <c r="B523" s="2133"/>
      <c r="C523" s="2134"/>
      <c r="D523" s="2135">
        <f t="shared" si="8"/>
        <v>0</v>
      </c>
      <c r="E523" s="2134"/>
      <c r="F523" s="2134"/>
      <c r="G523" s="2134"/>
      <c r="H523" s="2134"/>
      <c r="I523" s="2134"/>
      <c r="J523" s="2134"/>
      <c r="K523" s="3231"/>
      <c r="L523" s="2219"/>
    </row>
    <row r="524" spans="1:12" ht="15.75" x14ac:dyDescent="0.2">
      <c r="A524" s="2132"/>
      <c r="B524" s="2133"/>
      <c r="C524" s="2134"/>
      <c r="D524" s="2135">
        <f t="shared" si="8"/>
        <v>0</v>
      </c>
      <c r="E524" s="2134"/>
      <c r="F524" s="2134"/>
      <c r="G524" s="2134"/>
      <c r="H524" s="2134"/>
      <c r="I524" s="2134"/>
      <c r="J524" s="2134"/>
      <c r="K524" s="3231"/>
      <c r="L524" s="2219"/>
    </row>
    <row r="525" spans="1:12" ht="15.75" x14ac:dyDescent="0.2">
      <c r="A525" s="2132"/>
      <c r="B525" s="2133"/>
      <c r="C525" s="2134"/>
      <c r="D525" s="2135">
        <f t="shared" si="8"/>
        <v>0</v>
      </c>
      <c r="E525" s="2134"/>
      <c r="F525" s="2134"/>
      <c r="G525" s="2134"/>
      <c r="H525" s="2134"/>
      <c r="I525" s="2134"/>
      <c r="J525" s="2134"/>
      <c r="K525" s="3231"/>
      <c r="L525" s="2219"/>
    </row>
    <row r="526" spans="1:12" ht="15.75" x14ac:dyDescent="0.2">
      <c r="A526" s="2132"/>
      <c r="B526" s="2133"/>
      <c r="C526" s="2134"/>
      <c r="D526" s="2135">
        <f t="shared" si="8"/>
        <v>0</v>
      </c>
      <c r="E526" s="2134"/>
      <c r="F526" s="2134"/>
      <c r="G526" s="2134"/>
      <c r="H526" s="2134"/>
      <c r="I526" s="2134"/>
      <c r="J526" s="2134"/>
      <c r="K526" s="3231"/>
      <c r="L526" s="2219"/>
    </row>
    <row r="527" spans="1:12" ht="15.75" x14ac:dyDescent="0.2">
      <c r="A527" s="2132"/>
      <c r="B527" s="2133"/>
      <c r="C527" s="2134"/>
      <c r="D527" s="2135">
        <f t="shared" si="8"/>
        <v>0</v>
      </c>
      <c r="E527" s="2134"/>
      <c r="F527" s="2134"/>
      <c r="G527" s="2134"/>
      <c r="H527" s="2134"/>
      <c r="I527" s="2134"/>
      <c r="J527" s="2134"/>
      <c r="K527" s="3231"/>
      <c r="L527" s="2219"/>
    </row>
    <row r="528" spans="1:12" ht="15.75" x14ac:dyDescent="0.2">
      <c r="A528" s="2132"/>
      <c r="B528" s="2133"/>
      <c r="C528" s="2134"/>
      <c r="D528" s="2135">
        <f t="shared" si="8"/>
        <v>0</v>
      </c>
      <c r="E528" s="2134"/>
      <c r="F528" s="2134"/>
      <c r="G528" s="2134"/>
      <c r="H528" s="2134"/>
      <c r="I528" s="2134"/>
      <c r="J528" s="2134"/>
      <c r="K528" s="3231"/>
      <c r="L528" s="2219"/>
    </row>
    <row r="529" spans="1:12" ht="15.75" x14ac:dyDescent="0.2">
      <c r="A529" s="2132"/>
      <c r="B529" s="2133"/>
      <c r="C529" s="2134"/>
      <c r="D529" s="2135">
        <f t="shared" si="8"/>
        <v>0</v>
      </c>
      <c r="E529" s="2134"/>
      <c r="F529" s="2134"/>
      <c r="G529" s="2134"/>
      <c r="H529" s="2134"/>
      <c r="I529" s="2134"/>
      <c r="J529" s="2134"/>
      <c r="K529" s="3231"/>
      <c r="L529" s="2219"/>
    </row>
    <row r="530" spans="1:12" ht="15.75" x14ac:dyDescent="0.2">
      <c r="A530" s="2132"/>
      <c r="B530" s="2133"/>
      <c r="C530" s="2134"/>
      <c r="D530" s="2135">
        <f t="shared" si="8"/>
        <v>0</v>
      </c>
      <c r="E530" s="2134"/>
      <c r="F530" s="2134"/>
      <c r="G530" s="2134"/>
      <c r="H530" s="2134"/>
      <c r="I530" s="2134"/>
      <c r="J530" s="2134"/>
      <c r="K530" s="3231"/>
      <c r="L530" s="2219"/>
    </row>
    <row r="531" spans="1:12" ht="15.75" x14ac:dyDescent="0.2">
      <c r="A531" s="2132"/>
      <c r="B531" s="2133"/>
      <c r="C531" s="2134"/>
      <c r="D531" s="2135">
        <f t="shared" si="8"/>
        <v>0</v>
      </c>
      <c r="E531" s="2134"/>
      <c r="F531" s="2134"/>
      <c r="G531" s="2134"/>
      <c r="H531" s="2134"/>
      <c r="I531" s="2134"/>
      <c r="J531" s="2134"/>
      <c r="K531" s="3231"/>
      <c r="L531" s="2219"/>
    </row>
    <row r="532" spans="1:12" ht="15.75" x14ac:dyDescent="0.2">
      <c r="A532" s="2132"/>
      <c r="B532" s="2133"/>
      <c r="C532" s="2134"/>
      <c r="D532" s="2135">
        <f t="shared" si="8"/>
        <v>0</v>
      </c>
      <c r="E532" s="2134"/>
      <c r="F532" s="2134"/>
      <c r="G532" s="2134"/>
      <c r="H532" s="2134"/>
      <c r="I532" s="2134"/>
      <c r="J532" s="2134"/>
      <c r="K532" s="3231"/>
      <c r="L532" s="2219"/>
    </row>
    <row r="533" spans="1:12" ht="15.75" x14ac:dyDescent="0.2">
      <c r="A533" s="2132"/>
      <c r="B533" s="2133"/>
      <c r="C533" s="2134"/>
      <c r="D533" s="2135">
        <f t="shared" si="8"/>
        <v>0</v>
      </c>
      <c r="E533" s="2134"/>
      <c r="F533" s="2134"/>
      <c r="G533" s="2134"/>
      <c r="H533" s="2134"/>
      <c r="I533" s="2134"/>
      <c r="J533" s="2134"/>
      <c r="K533" s="3231"/>
      <c r="L533" s="2219"/>
    </row>
    <row r="534" spans="1:12" ht="15.75" x14ac:dyDescent="0.2">
      <c r="A534" s="2132"/>
      <c r="B534" s="2133"/>
      <c r="C534" s="2134"/>
      <c r="D534" s="2135">
        <f t="shared" si="8"/>
        <v>0</v>
      </c>
      <c r="E534" s="2134"/>
      <c r="F534" s="2134"/>
      <c r="G534" s="2134"/>
      <c r="H534" s="2134"/>
      <c r="I534" s="2134"/>
      <c r="J534" s="2134"/>
      <c r="K534" s="3231"/>
      <c r="L534" s="2219"/>
    </row>
    <row r="535" spans="1:12" ht="15.75" x14ac:dyDescent="0.2">
      <c r="A535" s="2132"/>
      <c r="B535" s="2133"/>
      <c r="C535" s="2134"/>
      <c r="D535" s="2135">
        <f t="shared" si="8"/>
        <v>0</v>
      </c>
      <c r="E535" s="2134"/>
      <c r="F535" s="2134"/>
      <c r="G535" s="2134"/>
      <c r="H535" s="2134"/>
      <c r="I535" s="2134"/>
      <c r="J535" s="2134"/>
      <c r="K535" s="3231"/>
      <c r="L535" s="2219"/>
    </row>
    <row r="536" spans="1:12" ht="15.75" x14ac:dyDescent="0.2">
      <c r="A536" s="2132"/>
      <c r="B536" s="2133"/>
      <c r="C536" s="2134"/>
      <c r="D536" s="2135">
        <f t="shared" si="8"/>
        <v>0</v>
      </c>
      <c r="E536" s="2134"/>
      <c r="F536" s="2134"/>
      <c r="G536" s="2134"/>
      <c r="H536" s="2134"/>
      <c r="I536" s="2134"/>
      <c r="J536" s="2134"/>
      <c r="K536" s="3231"/>
      <c r="L536" s="2219"/>
    </row>
    <row r="537" spans="1:12" ht="15.75" x14ac:dyDescent="0.2">
      <c r="A537" s="2132"/>
      <c r="B537" s="2133"/>
      <c r="C537" s="2134"/>
      <c r="D537" s="2135">
        <f t="shared" si="8"/>
        <v>0</v>
      </c>
      <c r="E537" s="2134"/>
      <c r="F537" s="2134"/>
      <c r="G537" s="2134"/>
      <c r="H537" s="2134"/>
      <c r="I537" s="2134"/>
      <c r="J537" s="2134"/>
      <c r="K537" s="3231"/>
      <c r="L537" s="2219"/>
    </row>
    <row r="538" spans="1:12" ht="15.75" x14ac:dyDescent="0.2">
      <c r="A538" s="2132"/>
      <c r="B538" s="2133"/>
      <c r="C538" s="2134"/>
      <c r="D538" s="2135">
        <f t="shared" si="8"/>
        <v>0</v>
      </c>
      <c r="E538" s="2134"/>
      <c r="F538" s="2134"/>
      <c r="G538" s="2134"/>
      <c r="H538" s="2134"/>
      <c r="I538" s="2134"/>
      <c r="J538" s="2134"/>
      <c r="K538" s="3231"/>
      <c r="L538" s="2219"/>
    </row>
    <row r="539" spans="1:12" ht="15.75" x14ac:dyDescent="0.2">
      <c r="A539" s="2132"/>
      <c r="B539" s="2133"/>
      <c r="C539" s="2134"/>
      <c r="D539" s="2135">
        <f t="shared" si="8"/>
        <v>0</v>
      </c>
      <c r="E539" s="2134"/>
      <c r="F539" s="2134"/>
      <c r="G539" s="2134"/>
      <c r="H539" s="2134"/>
      <c r="I539" s="2134"/>
      <c r="J539" s="2134"/>
      <c r="K539" s="3231"/>
      <c r="L539" s="2219"/>
    </row>
    <row r="540" spans="1:12" ht="15.75" x14ac:dyDescent="0.2">
      <c r="A540" s="2132"/>
      <c r="B540" s="2133"/>
      <c r="C540" s="2134"/>
      <c r="D540" s="2135">
        <f t="shared" si="8"/>
        <v>0</v>
      </c>
      <c r="E540" s="2134"/>
      <c r="F540" s="2134"/>
      <c r="G540" s="2134"/>
      <c r="H540" s="2134"/>
      <c r="I540" s="2134"/>
      <c r="J540" s="2134"/>
      <c r="K540" s="3231"/>
      <c r="L540" s="2219"/>
    </row>
    <row r="541" spans="1:12" ht="15.75" x14ac:dyDescent="0.2">
      <c r="A541" s="2132"/>
      <c r="B541" s="2133"/>
      <c r="C541" s="2134"/>
      <c r="D541" s="2135">
        <f t="shared" si="8"/>
        <v>0</v>
      </c>
      <c r="E541" s="2134"/>
      <c r="F541" s="2134"/>
      <c r="G541" s="2134"/>
      <c r="H541" s="2134"/>
      <c r="I541" s="2134"/>
      <c r="J541" s="2134"/>
      <c r="K541" s="3231"/>
      <c r="L541" s="2219"/>
    </row>
    <row r="542" spans="1:12" ht="15.75" x14ac:dyDescent="0.2">
      <c r="A542" s="2132"/>
      <c r="B542" s="2133"/>
      <c r="C542" s="2134"/>
      <c r="D542" s="2135">
        <f t="shared" si="8"/>
        <v>0</v>
      </c>
      <c r="E542" s="2134"/>
      <c r="F542" s="2134"/>
      <c r="G542" s="2134"/>
      <c r="H542" s="2134"/>
      <c r="I542" s="2134"/>
      <c r="J542" s="2134"/>
      <c r="K542" s="3231"/>
      <c r="L542" s="2219"/>
    </row>
    <row r="543" spans="1:12" ht="15.75" x14ac:dyDescent="0.2">
      <c r="A543" s="2132"/>
      <c r="B543" s="2133"/>
      <c r="C543" s="2134"/>
      <c r="D543" s="2135">
        <f t="shared" si="8"/>
        <v>0</v>
      </c>
      <c r="E543" s="2134"/>
      <c r="F543" s="2134"/>
      <c r="G543" s="2134"/>
      <c r="H543" s="2134"/>
      <c r="I543" s="2134"/>
      <c r="J543" s="2134"/>
      <c r="K543" s="3231"/>
      <c r="L543" s="2219"/>
    </row>
    <row r="544" spans="1:12" ht="15.75" x14ac:dyDescent="0.2">
      <c r="A544" s="2132"/>
      <c r="B544" s="2133"/>
      <c r="C544" s="2134"/>
      <c r="D544" s="2135">
        <f t="shared" si="8"/>
        <v>0</v>
      </c>
      <c r="E544" s="2134"/>
      <c r="F544" s="2134"/>
      <c r="G544" s="2134"/>
      <c r="H544" s="2134"/>
      <c r="I544" s="2134"/>
      <c r="J544" s="2134"/>
      <c r="K544" s="3231"/>
      <c r="L544" s="2219"/>
    </row>
    <row r="545" spans="1:12" ht="15.75" x14ac:dyDescent="0.2">
      <c r="A545" s="2132"/>
      <c r="B545" s="2133"/>
      <c r="C545" s="2134"/>
      <c r="D545" s="2135">
        <f t="shared" si="8"/>
        <v>0</v>
      </c>
      <c r="E545" s="2134"/>
      <c r="F545" s="2134"/>
      <c r="G545" s="2134"/>
      <c r="H545" s="2134"/>
      <c r="I545" s="2134"/>
      <c r="J545" s="2134"/>
      <c r="K545" s="3231"/>
      <c r="L545" s="2219"/>
    </row>
    <row r="546" spans="1:12" ht="15.75" x14ac:dyDescent="0.2">
      <c r="A546" s="2132"/>
      <c r="B546" s="2133"/>
      <c r="C546" s="2134"/>
      <c r="D546" s="2135">
        <f t="shared" si="8"/>
        <v>0</v>
      </c>
      <c r="E546" s="2134"/>
      <c r="F546" s="2134"/>
      <c r="G546" s="2134"/>
      <c r="H546" s="2134"/>
      <c r="I546" s="2134"/>
      <c r="J546" s="2134"/>
      <c r="K546" s="3231"/>
      <c r="L546" s="2219"/>
    </row>
    <row r="547" spans="1:12" ht="15.75" x14ac:dyDescent="0.2">
      <c r="A547" s="2132"/>
      <c r="B547" s="2133"/>
      <c r="C547" s="2134"/>
      <c r="D547" s="2135">
        <f t="shared" si="8"/>
        <v>0</v>
      </c>
      <c r="E547" s="2134"/>
      <c r="F547" s="2134"/>
      <c r="G547" s="2134"/>
      <c r="H547" s="2134"/>
      <c r="I547" s="2134"/>
      <c r="J547" s="2134"/>
      <c r="K547" s="3231"/>
      <c r="L547" s="2219"/>
    </row>
    <row r="548" spans="1:12" ht="15.75" x14ac:dyDescent="0.2">
      <c r="A548" s="2132"/>
      <c r="B548" s="2133"/>
      <c r="C548" s="2134"/>
      <c r="D548" s="2135">
        <f t="shared" si="8"/>
        <v>0</v>
      </c>
      <c r="E548" s="2134"/>
      <c r="F548" s="2134"/>
      <c r="G548" s="2134"/>
      <c r="H548" s="2134"/>
      <c r="I548" s="2134"/>
      <c r="J548" s="2134"/>
      <c r="K548" s="3231"/>
      <c r="L548" s="2219"/>
    </row>
    <row r="549" spans="1:12" ht="15.75" x14ac:dyDescent="0.2">
      <c r="A549" s="2132"/>
      <c r="B549" s="2133"/>
      <c r="C549" s="2134"/>
      <c r="D549" s="2135">
        <f t="shared" si="8"/>
        <v>0</v>
      </c>
      <c r="E549" s="2134"/>
      <c r="F549" s="2134"/>
      <c r="G549" s="2134"/>
      <c r="H549" s="2134"/>
      <c r="I549" s="2134"/>
      <c r="J549" s="2134"/>
      <c r="K549" s="3231"/>
      <c r="L549" s="2219"/>
    </row>
    <row r="550" spans="1:12" ht="15.75" x14ac:dyDescent="0.2">
      <c r="A550" s="2132"/>
      <c r="B550" s="2133"/>
      <c r="C550" s="2134"/>
      <c r="D550" s="2135">
        <f t="shared" si="8"/>
        <v>0</v>
      </c>
      <c r="E550" s="2134"/>
      <c r="F550" s="2134"/>
      <c r="G550" s="2134"/>
      <c r="H550" s="2134"/>
      <c r="I550" s="2134"/>
      <c r="J550" s="2134"/>
      <c r="K550" s="3231"/>
      <c r="L550" s="2219"/>
    </row>
    <row r="551" spans="1:12" ht="15.75" x14ac:dyDescent="0.2">
      <c r="A551" s="2132"/>
      <c r="B551" s="2133"/>
      <c r="C551" s="2134"/>
      <c r="D551" s="2135">
        <f t="shared" si="8"/>
        <v>0</v>
      </c>
      <c r="E551" s="2134"/>
      <c r="F551" s="2134"/>
      <c r="G551" s="2134"/>
      <c r="H551" s="2134"/>
      <c r="I551" s="2134"/>
      <c r="J551" s="2134"/>
      <c r="K551" s="3231"/>
      <c r="L551" s="2219"/>
    </row>
    <row r="552" spans="1:12" ht="15.75" x14ac:dyDescent="0.2">
      <c r="A552" s="2132"/>
      <c r="B552" s="2133"/>
      <c r="C552" s="2134"/>
      <c r="D552" s="2135">
        <f t="shared" si="8"/>
        <v>0</v>
      </c>
      <c r="E552" s="2134"/>
      <c r="F552" s="2134"/>
      <c r="G552" s="2134"/>
      <c r="H552" s="2134"/>
      <c r="I552" s="2134"/>
      <c r="J552" s="2134"/>
      <c r="K552" s="3231"/>
      <c r="L552" s="2219"/>
    </row>
    <row r="553" spans="1:12" ht="15.75" x14ac:dyDescent="0.2">
      <c r="A553" s="2132"/>
      <c r="B553" s="2133"/>
      <c r="C553" s="2134"/>
      <c r="D553" s="2135">
        <f t="shared" si="8"/>
        <v>0</v>
      </c>
      <c r="E553" s="2134"/>
      <c r="F553" s="2134"/>
      <c r="G553" s="2134"/>
      <c r="H553" s="2134"/>
      <c r="I553" s="2134"/>
      <c r="J553" s="2134"/>
      <c r="K553" s="3231"/>
      <c r="L553" s="2219"/>
    </row>
    <row r="554" spans="1:12" ht="15.75" x14ac:dyDescent="0.2">
      <c r="A554" s="2132"/>
      <c r="B554" s="2133"/>
      <c r="C554" s="2134"/>
      <c r="D554" s="2135">
        <f t="shared" si="8"/>
        <v>0</v>
      </c>
      <c r="E554" s="2134"/>
      <c r="F554" s="2134"/>
      <c r="G554" s="2134"/>
      <c r="H554" s="2134"/>
      <c r="I554" s="2134"/>
      <c r="J554" s="2134"/>
      <c r="K554" s="3231"/>
      <c r="L554" s="2219"/>
    </row>
    <row r="555" spans="1:12" ht="15.75" x14ac:dyDescent="0.2">
      <c r="A555" s="2132"/>
      <c r="B555" s="2133"/>
      <c r="C555" s="2134"/>
      <c r="D555" s="2135">
        <f t="shared" si="8"/>
        <v>0</v>
      </c>
      <c r="E555" s="2134"/>
      <c r="F555" s="2134"/>
      <c r="G555" s="2134"/>
      <c r="H555" s="2134"/>
      <c r="I555" s="2134"/>
      <c r="J555" s="2134"/>
      <c r="K555" s="3231"/>
      <c r="L555" s="2219"/>
    </row>
    <row r="556" spans="1:12" ht="15.75" x14ac:dyDescent="0.2">
      <c r="A556" s="2132"/>
      <c r="B556" s="2133"/>
      <c r="C556" s="2134"/>
      <c r="D556" s="2135">
        <f t="shared" si="8"/>
        <v>0</v>
      </c>
      <c r="E556" s="2134"/>
      <c r="F556" s="2134"/>
      <c r="G556" s="2134"/>
      <c r="H556" s="2134"/>
      <c r="I556" s="2134"/>
      <c r="J556" s="2134"/>
      <c r="K556" s="3231"/>
      <c r="L556" s="2219"/>
    </row>
    <row r="557" spans="1:12" ht="15.75" x14ac:dyDescent="0.2">
      <c r="A557" s="2132"/>
      <c r="B557" s="2133"/>
      <c r="C557" s="2134"/>
      <c r="D557" s="2135">
        <f t="shared" si="8"/>
        <v>0</v>
      </c>
      <c r="E557" s="2134"/>
      <c r="F557" s="2134"/>
      <c r="G557" s="2134"/>
      <c r="H557" s="2134"/>
      <c r="I557" s="2134"/>
      <c r="J557" s="2134"/>
      <c r="K557" s="3231"/>
      <c r="L557" s="2219"/>
    </row>
    <row r="558" spans="1:12" ht="15.75" x14ac:dyDescent="0.2">
      <c r="A558" s="2132"/>
      <c r="B558" s="2133"/>
      <c r="C558" s="2134"/>
      <c r="D558" s="2135">
        <f t="shared" si="8"/>
        <v>0</v>
      </c>
      <c r="E558" s="2134"/>
      <c r="F558" s="2134"/>
      <c r="G558" s="2134"/>
      <c r="H558" s="2134"/>
      <c r="I558" s="2134"/>
      <c r="J558" s="2134"/>
      <c r="K558" s="3231"/>
      <c r="L558" s="2219"/>
    </row>
    <row r="559" spans="1:12" ht="15.75" x14ac:dyDescent="0.2">
      <c r="A559" s="2132"/>
      <c r="B559" s="2133"/>
      <c r="C559" s="2134"/>
      <c r="D559" s="2135">
        <f t="shared" si="8"/>
        <v>0</v>
      </c>
      <c r="E559" s="2134"/>
      <c r="F559" s="2134"/>
      <c r="G559" s="2134"/>
      <c r="H559" s="2134"/>
      <c r="I559" s="2134"/>
      <c r="J559" s="2134"/>
      <c r="K559" s="3231"/>
      <c r="L559" s="2219"/>
    </row>
    <row r="560" spans="1:12" ht="15.75" x14ac:dyDescent="0.2">
      <c r="A560" s="2132"/>
      <c r="B560" s="2133"/>
      <c r="C560" s="2134"/>
      <c r="D560" s="2135">
        <f t="shared" si="8"/>
        <v>0</v>
      </c>
      <c r="E560" s="2134"/>
      <c r="F560" s="2134"/>
      <c r="G560" s="2134"/>
      <c r="H560" s="2134"/>
      <c r="I560" s="2134"/>
      <c r="J560" s="2134"/>
      <c r="K560" s="3231"/>
      <c r="L560" s="2219"/>
    </row>
    <row r="561" spans="1:12" ht="15.75" x14ac:dyDescent="0.2">
      <c r="A561" s="2132"/>
      <c r="B561" s="2133"/>
      <c r="C561" s="2134"/>
      <c r="D561" s="2135">
        <f t="shared" si="8"/>
        <v>0</v>
      </c>
      <c r="E561" s="2134"/>
      <c r="F561" s="2134"/>
      <c r="G561" s="2134"/>
      <c r="H561" s="2134"/>
      <c r="I561" s="2134"/>
      <c r="J561" s="2134"/>
      <c r="K561" s="3231"/>
      <c r="L561" s="2219"/>
    </row>
    <row r="562" spans="1:12" ht="15.75" x14ac:dyDescent="0.2">
      <c r="A562" s="2132"/>
      <c r="B562" s="2133"/>
      <c r="C562" s="2134"/>
      <c r="D562" s="2135">
        <f t="shared" si="8"/>
        <v>0</v>
      </c>
      <c r="E562" s="2134"/>
      <c r="F562" s="2134"/>
      <c r="G562" s="2134"/>
      <c r="H562" s="2134"/>
      <c r="I562" s="2134"/>
      <c r="J562" s="2134"/>
      <c r="K562" s="3231"/>
      <c r="L562" s="2219"/>
    </row>
    <row r="563" spans="1:12" ht="15.75" x14ac:dyDescent="0.2">
      <c r="A563" s="2132"/>
      <c r="B563" s="2133"/>
      <c r="C563" s="2134"/>
      <c r="D563" s="2135">
        <f t="shared" si="8"/>
        <v>0</v>
      </c>
      <c r="E563" s="2134"/>
      <c r="F563" s="2134"/>
      <c r="G563" s="2134"/>
      <c r="H563" s="2134"/>
      <c r="I563" s="2134"/>
      <c r="J563" s="2134"/>
      <c r="K563" s="3231"/>
      <c r="L563" s="2219"/>
    </row>
    <row r="564" spans="1:12" ht="15.75" x14ac:dyDescent="0.2">
      <c r="A564" s="2132"/>
      <c r="B564" s="2133"/>
      <c r="C564" s="2134"/>
      <c r="D564" s="2135">
        <f t="shared" si="8"/>
        <v>0</v>
      </c>
      <c r="E564" s="2134"/>
      <c r="F564" s="2134"/>
      <c r="G564" s="2134"/>
      <c r="H564" s="2134"/>
      <c r="I564" s="2134"/>
      <c r="J564" s="2134"/>
      <c r="K564" s="3231"/>
      <c r="L564" s="2219"/>
    </row>
    <row r="565" spans="1:12" ht="15.75" x14ac:dyDescent="0.2">
      <c r="A565" s="2132"/>
      <c r="B565" s="2133"/>
      <c r="C565" s="2134"/>
      <c r="D565" s="2135">
        <f t="shared" si="8"/>
        <v>0</v>
      </c>
      <c r="E565" s="2134"/>
      <c r="F565" s="2134"/>
      <c r="G565" s="2134"/>
      <c r="H565" s="2134"/>
      <c r="I565" s="2134"/>
      <c r="J565" s="2134"/>
      <c r="K565" s="3231"/>
      <c r="L565" s="2219"/>
    </row>
    <row r="566" spans="1:12" ht="15.75" x14ac:dyDescent="0.2">
      <c r="A566" s="2132"/>
      <c r="B566" s="2133"/>
      <c r="C566" s="2134"/>
      <c r="D566" s="2135">
        <f t="shared" si="8"/>
        <v>0</v>
      </c>
      <c r="E566" s="2134"/>
      <c r="F566" s="2134"/>
      <c r="G566" s="2134"/>
      <c r="H566" s="2134"/>
      <c r="I566" s="2134"/>
      <c r="J566" s="2134"/>
      <c r="K566" s="3231"/>
      <c r="L566" s="2219"/>
    </row>
    <row r="567" spans="1:12" ht="15.75" x14ac:dyDescent="0.2">
      <c r="A567" s="2132"/>
      <c r="B567" s="2133"/>
      <c r="C567" s="2134"/>
      <c r="D567" s="2135">
        <f t="shared" si="8"/>
        <v>0</v>
      </c>
      <c r="E567" s="2134"/>
      <c r="F567" s="2134"/>
      <c r="G567" s="2134"/>
      <c r="H567" s="2134"/>
      <c r="I567" s="2134"/>
      <c r="J567" s="2134"/>
      <c r="K567" s="3231"/>
      <c r="L567" s="2219"/>
    </row>
    <row r="568" spans="1:12" ht="15.75" x14ac:dyDescent="0.2">
      <c r="A568" s="2132"/>
      <c r="B568" s="2133"/>
      <c r="C568" s="2134"/>
      <c r="D568" s="2135">
        <f t="shared" si="8"/>
        <v>0</v>
      </c>
      <c r="E568" s="2134"/>
      <c r="F568" s="2134"/>
      <c r="G568" s="2134"/>
      <c r="H568" s="2134"/>
      <c r="I568" s="2134"/>
      <c r="J568" s="2134"/>
      <c r="K568" s="3231"/>
      <c r="L568" s="2219"/>
    </row>
    <row r="569" spans="1:12" ht="15.75" x14ac:dyDescent="0.2">
      <c r="A569" s="2132"/>
      <c r="B569" s="2133"/>
      <c r="C569" s="2134"/>
      <c r="D569" s="2135">
        <f t="shared" si="8"/>
        <v>0</v>
      </c>
      <c r="E569" s="2134"/>
      <c r="F569" s="2134"/>
      <c r="G569" s="2134"/>
      <c r="H569" s="2134"/>
      <c r="I569" s="2134"/>
      <c r="J569" s="2134"/>
      <c r="K569" s="3231"/>
      <c r="L569" s="2219"/>
    </row>
    <row r="570" spans="1:12" ht="15.75" x14ac:dyDescent="0.2">
      <c r="A570" s="2132"/>
      <c r="B570" s="2133"/>
      <c r="C570" s="2134"/>
      <c r="D570" s="2135">
        <f t="shared" si="8"/>
        <v>0</v>
      </c>
      <c r="E570" s="2134"/>
      <c r="F570" s="2134"/>
      <c r="G570" s="2134"/>
      <c r="H570" s="2134"/>
      <c r="I570" s="2134"/>
      <c r="J570" s="2134"/>
      <c r="K570" s="3231"/>
      <c r="L570" s="2219"/>
    </row>
    <row r="571" spans="1:12" ht="15.75" x14ac:dyDescent="0.2">
      <c r="A571" s="2132"/>
      <c r="B571" s="2133"/>
      <c r="C571" s="2134"/>
      <c r="D571" s="2135">
        <f t="shared" si="8"/>
        <v>0</v>
      </c>
      <c r="E571" s="2134"/>
      <c r="F571" s="2134"/>
      <c r="G571" s="2134"/>
      <c r="H571" s="2134"/>
      <c r="I571" s="2134"/>
      <c r="J571" s="2134"/>
      <c r="K571" s="3231"/>
      <c r="L571" s="2219"/>
    </row>
    <row r="572" spans="1:12" ht="15.75" x14ac:dyDescent="0.2">
      <c r="A572" s="2132"/>
      <c r="B572" s="2133"/>
      <c r="C572" s="2134"/>
      <c r="D572" s="2135">
        <f t="shared" si="8"/>
        <v>0</v>
      </c>
      <c r="E572" s="2134"/>
      <c r="F572" s="2134"/>
      <c r="G572" s="2134"/>
      <c r="H572" s="2134"/>
      <c r="I572" s="2134"/>
      <c r="J572" s="2134"/>
      <c r="K572" s="3231"/>
      <c r="L572" s="2219"/>
    </row>
    <row r="573" spans="1:12" ht="15.75" x14ac:dyDescent="0.2">
      <c r="A573" s="2132"/>
      <c r="B573" s="2133"/>
      <c r="C573" s="2134"/>
      <c r="D573" s="2135">
        <f t="shared" si="8"/>
        <v>0</v>
      </c>
      <c r="E573" s="2134"/>
      <c r="F573" s="2134"/>
      <c r="G573" s="2134"/>
      <c r="H573" s="2134"/>
      <c r="I573" s="2134"/>
      <c r="J573" s="2134"/>
      <c r="K573" s="3231"/>
      <c r="L573" s="2219"/>
    </row>
    <row r="574" spans="1:12" ht="15.75" x14ac:dyDescent="0.2">
      <c r="A574" s="2132"/>
      <c r="B574" s="2133"/>
      <c r="C574" s="2134"/>
      <c r="D574" s="2135">
        <f t="shared" si="8"/>
        <v>0</v>
      </c>
      <c r="E574" s="2134"/>
      <c r="F574" s="2134"/>
      <c r="G574" s="2134"/>
      <c r="H574" s="2134"/>
      <c r="I574" s="2134"/>
      <c r="J574" s="2134"/>
      <c r="K574" s="3231"/>
      <c r="L574" s="2219"/>
    </row>
    <row r="575" spans="1:12" ht="15.75" x14ac:dyDescent="0.2">
      <c r="A575" s="2132"/>
      <c r="B575" s="2133"/>
      <c r="C575" s="2134"/>
      <c r="D575" s="2135">
        <f t="shared" si="8"/>
        <v>0</v>
      </c>
      <c r="E575" s="2134"/>
      <c r="F575" s="2134"/>
      <c r="G575" s="2134"/>
      <c r="H575" s="2134"/>
      <c r="I575" s="2134"/>
      <c r="J575" s="2134"/>
      <c r="K575" s="3231"/>
      <c r="L575" s="2219"/>
    </row>
    <row r="576" spans="1:12" ht="15.75" x14ac:dyDescent="0.2">
      <c r="A576" s="2132"/>
      <c r="B576" s="2133"/>
      <c r="C576" s="2134"/>
      <c r="D576" s="2135">
        <f t="shared" si="8"/>
        <v>0</v>
      </c>
      <c r="E576" s="2134"/>
      <c r="F576" s="2134"/>
      <c r="G576" s="2134"/>
      <c r="H576" s="2134"/>
      <c r="I576" s="2134"/>
      <c r="J576" s="2134"/>
      <c r="K576" s="3231"/>
      <c r="L576" s="2219"/>
    </row>
    <row r="577" spans="1:12" ht="15.75" x14ac:dyDescent="0.2">
      <c r="A577" s="2132"/>
      <c r="B577" s="2133"/>
      <c r="C577" s="2134"/>
      <c r="D577" s="2135">
        <f t="shared" si="8"/>
        <v>0</v>
      </c>
      <c r="E577" s="2134"/>
      <c r="F577" s="2134"/>
      <c r="G577" s="2134"/>
      <c r="H577" s="2134"/>
      <c r="I577" s="2134"/>
      <c r="J577" s="2134"/>
      <c r="K577" s="3231"/>
      <c r="L577" s="2219"/>
    </row>
    <row r="578" spans="1:12" ht="15.75" x14ac:dyDescent="0.2">
      <c r="A578" s="2132"/>
      <c r="B578" s="2133"/>
      <c r="C578" s="2134"/>
      <c r="D578" s="2135">
        <f t="shared" si="8"/>
        <v>0</v>
      </c>
      <c r="E578" s="2134"/>
      <c r="F578" s="2134"/>
      <c r="G578" s="2134"/>
      <c r="H578" s="2134"/>
      <c r="I578" s="2134"/>
      <c r="J578" s="2134"/>
      <c r="K578" s="3231"/>
      <c r="L578" s="2219"/>
    </row>
    <row r="579" spans="1:12" ht="15.75" x14ac:dyDescent="0.2">
      <c r="A579" s="2132"/>
      <c r="B579" s="2133"/>
      <c r="C579" s="2134"/>
      <c r="D579" s="2135">
        <f t="shared" si="8"/>
        <v>0</v>
      </c>
      <c r="E579" s="2134"/>
      <c r="F579" s="2134"/>
      <c r="G579" s="2134"/>
      <c r="H579" s="2134"/>
      <c r="I579" s="2134"/>
      <c r="J579" s="2134"/>
      <c r="K579" s="3231"/>
      <c r="L579" s="2219"/>
    </row>
    <row r="580" spans="1:12" ht="15.75" x14ac:dyDescent="0.2">
      <c r="A580" s="2132"/>
      <c r="B580" s="2133"/>
      <c r="C580" s="2134"/>
      <c r="D580" s="2135">
        <f t="shared" si="8"/>
        <v>0</v>
      </c>
      <c r="E580" s="2134"/>
      <c r="F580" s="2134"/>
      <c r="G580" s="2134"/>
      <c r="H580" s="2134"/>
      <c r="I580" s="2134"/>
      <c r="J580" s="2134"/>
      <c r="K580" s="3231"/>
      <c r="L580" s="2219"/>
    </row>
    <row r="581" spans="1:12" ht="15.75" x14ac:dyDescent="0.2">
      <c r="A581" s="2132"/>
      <c r="B581" s="2133"/>
      <c r="C581" s="2134"/>
      <c r="D581" s="2135">
        <f t="shared" ref="D581:D644" si="9">+C581*(100-E581)/100</f>
        <v>0</v>
      </c>
      <c r="E581" s="2134"/>
      <c r="F581" s="2134"/>
      <c r="G581" s="2134"/>
      <c r="H581" s="2134"/>
      <c r="I581" s="2134"/>
      <c r="J581" s="2134"/>
      <c r="K581" s="3231"/>
      <c r="L581" s="2219"/>
    </row>
    <row r="582" spans="1:12" ht="15.75" x14ac:dyDescent="0.2">
      <c r="A582" s="2132"/>
      <c r="B582" s="2133"/>
      <c r="C582" s="2134"/>
      <c r="D582" s="2135">
        <f t="shared" si="9"/>
        <v>0</v>
      </c>
      <c r="E582" s="2134"/>
      <c r="F582" s="2134"/>
      <c r="G582" s="2134"/>
      <c r="H582" s="2134"/>
      <c r="I582" s="2134"/>
      <c r="J582" s="2134"/>
      <c r="K582" s="3231"/>
      <c r="L582" s="2219"/>
    </row>
    <row r="583" spans="1:12" ht="15.75" x14ac:dyDescent="0.2">
      <c r="A583" s="2132"/>
      <c r="B583" s="2133"/>
      <c r="C583" s="2134"/>
      <c r="D583" s="2135">
        <f t="shared" si="9"/>
        <v>0</v>
      </c>
      <c r="E583" s="2134"/>
      <c r="F583" s="2134"/>
      <c r="G583" s="2134"/>
      <c r="H583" s="2134"/>
      <c r="I583" s="2134"/>
      <c r="J583" s="2134"/>
      <c r="K583" s="3231"/>
      <c r="L583" s="2219"/>
    </row>
    <row r="584" spans="1:12" ht="15.75" x14ac:dyDescent="0.2">
      <c r="A584" s="2132"/>
      <c r="B584" s="2133"/>
      <c r="C584" s="2134"/>
      <c r="D584" s="2135">
        <f t="shared" si="9"/>
        <v>0</v>
      </c>
      <c r="E584" s="2134"/>
      <c r="F584" s="2134"/>
      <c r="G584" s="2134"/>
      <c r="H584" s="2134"/>
      <c r="I584" s="2134"/>
      <c r="J584" s="2134"/>
      <c r="K584" s="3231"/>
      <c r="L584" s="2219"/>
    </row>
    <row r="585" spans="1:12" ht="15.75" x14ac:dyDescent="0.2">
      <c r="A585" s="2132"/>
      <c r="B585" s="2133"/>
      <c r="C585" s="2134"/>
      <c r="D585" s="2135">
        <f t="shared" si="9"/>
        <v>0</v>
      </c>
      <c r="E585" s="2134"/>
      <c r="F585" s="2134"/>
      <c r="G585" s="2134"/>
      <c r="H585" s="2134"/>
      <c r="I585" s="2134"/>
      <c r="J585" s="2134"/>
      <c r="K585" s="3231"/>
      <c r="L585" s="2219"/>
    </row>
    <row r="586" spans="1:12" ht="15.75" x14ac:dyDescent="0.2">
      <c r="A586" s="2132"/>
      <c r="B586" s="2133"/>
      <c r="C586" s="2134"/>
      <c r="D586" s="2135">
        <f t="shared" si="9"/>
        <v>0</v>
      </c>
      <c r="E586" s="2134"/>
      <c r="F586" s="2134"/>
      <c r="G586" s="2134"/>
      <c r="H586" s="2134"/>
      <c r="I586" s="2134"/>
      <c r="J586" s="2134"/>
      <c r="K586" s="3231"/>
      <c r="L586" s="2219"/>
    </row>
    <row r="587" spans="1:12" ht="15.75" x14ac:dyDescent="0.2">
      <c r="A587" s="2132"/>
      <c r="B587" s="2133"/>
      <c r="C587" s="2134"/>
      <c r="D587" s="2135">
        <f t="shared" si="9"/>
        <v>0</v>
      </c>
      <c r="E587" s="2134"/>
      <c r="F587" s="2134"/>
      <c r="G587" s="2134"/>
      <c r="H587" s="2134"/>
      <c r="I587" s="2134"/>
      <c r="J587" s="2134"/>
      <c r="K587" s="3231"/>
      <c r="L587" s="2219"/>
    </row>
    <row r="588" spans="1:12" ht="15.75" x14ac:dyDescent="0.2">
      <c r="A588" s="2132"/>
      <c r="B588" s="2133"/>
      <c r="C588" s="2134"/>
      <c r="D588" s="2135">
        <f t="shared" si="9"/>
        <v>0</v>
      </c>
      <c r="E588" s="2134"/>
      <c r="F588" s="2134"/>
      <c r="G588" s="2134"/>
      <c r="H588" s="2134"/>
      <c r="I588" s="2134"/>
      <c r="J588" s="2134"/>
      <c r="K588" s="3231"/>
      <c r="L588" s="2219"/>
    </row>
    <row r="589" spans="1:12" ht="15.75" x14ac:dyDescent="0.2">
      <c r="A589" s="2132"/>
      <c r="B589" s="2133"/>
      <c r="C589" s="2134"/>
      <c r="D589" s="2135">
        <f t="shared" si="9"/>
        <v>0</v>
      </c>
      <c r="E589" s="2134"/>
      <c r="F589" s="2134"/>
      <c r="G589" s="2134"/>
      <c r="H589" s="2134"/>
      <c r="I589" s="2134"/>
      <c r="J589" s="2134"/>
      <c r="K589" s="3231"/>
      <c r="L589" s="2219"/>
    </row>
    <row r="590" spans="1:12" ht="15.75" x14ac:dyDescent="0.2">
      <c r="A590" s="2132"/>
      <c r="B590" s="2133"/>
      <c r="C590" s="2134"/>
      <c r="D590" s="2135">
        <f t="shared" si="9"/>
        <v>0</v>
      </c>
      <c r="E590" s="2134"/>
      <c r="F590" s="2134"/>
      <c r="G590" s="2134"/>
      <c r="H590" s="2134"/>
      <c r="I590" s="2134"/>
      <c r="J590" s="2134"/>
      <c r="K590" s="3231"/>
      <c r="L590" s="2219"/>
    </row>
    <row r="591" spans="1:12" ht="15.75" x14ac:dyDescent="0.2">
      <c r="A591" s="2132"/>
      <c r="B591" s="2133"/>
      <c r="C591" s="2134"/>
      <c r="D591" s="2135">
        <f t="shared" si="9"/>
        <v>0</v>
      </c>
      <c r="E591" s="2134"/>
      <c r="F591" s="2134"/>
      <c r="G591" s="2134"/>
      <c r="H591" s="2134"/>
      <c r="I591" s="2134"/>
      <c r="J591" s="2134"/>
      <c r="K591" s="3231"/>
      <c r="L591" s="2219"/>
    </row>
    <row r="592" spans="1:12" ht="15.75" x14ac:dyDescent="0.2">
      <c r="A592" s="2132"/>
      <c r="B592" s="2133"/>
      <c r="C592" s="2134"/>
      <c r="D592" s="2135">
        <f t="shared" si="9"/>
        <v>0</v>
      </c>
      <c r="E592" s="2134"/>
      <c r="F592" s="2134"/>
      <c r="G592" s="2134"/>
      <c r="H592" s="2134"/>
      <c r="I592" s="2134"/>
      <c r="J592" s="2134"/>
      <c r="K592" s="3231"/>
      <c r="L592" s="2219"/>
    </row>
    <row r="593" spans="1:12" ht="15.75" x14ac:dyDescent="0.2">
      <c r="A593" s="2132"/>
      <c r="B593" s="2133"/>
      <c r="C593" s="2134"/>
      <c r="D593" s="2135">
        <f t="shared" si="9"/>
        <v>0</v>
      </c>
      <c r="E593" s="2134"/>
      <c r="F593" s="2134"/>
      <c r="G593" s="2134"/>
      <c r="H593" s="2134"/>
      <c r="I593" s="2134"/>
      <c r="J593" s="2134"/>
      <c r="K593" s="3231"/>
      <c r="L593" s="2219"/>
    </row>
    <row r="594" spans="1:12" ht="15.75" x14ac:dyDescent="0.2">
      <c r="A594" s="2132"/>
      <c r="B594" s="2133"/>
      <c r="C594" s="2134"/>
      <c r="D594" s="2135">
        <f t="shared" si="9"/>
        <v>0</v>
      </c>
      <c r="E594" s="2134"/>
      <c r="F594" s="2134"/>
      <c r="G594" s="2134"/>
      <c r="H594" s="2134"/>
      <c r="I594" s="2134"/>
      <c r="J594" s="2134"/>
      <c r="K594" s="3231"/>
      <c r="L594" s="2219"/>
    </row>
    <row r="595" spans="1:12" ht="15.75" x14ac:dyDescent="0.2">
      <c r="A595" s="2132"/>
      <c r="B595" s="2133"/>
      <c r="C595" s="2134"/>
      <c r="D595" s="2135">
        <f t="shared" si="9"/>
        <v>0</v>
      </c>
      <c r="E595" s="2134"/>
      <c r="F595" s="2134"/>
      <c r="G595" s="2134"/>
      <c r="H595" s="2134"/>
      <c r="I595" s="2134"/>
      <c r="J595" s="2134"/>
      <c r="K595" s="3231"/>
      <c r="L595" s="2219"/>
    </row>
    <row r="596" spans="1:12" ht="15.75" x14ac:dyDescent="0.2">
      <c r="A596" s="2132"/>
      <c r="B596" s="2133"/>
      <c r="C596" s="2134"/>
      <c r="D596" s="2135">
        <f t="shared" si="9"/>
        <v>0</v>
      </c>
      <c r="E596" s="2134"/>
      <c r="F596" s="2134"/>
      <c r="G596" s="2134"/>
      <c r="H596" s="2134"/>
      <c r="I596" s="2134"/>
      <c r="J596" s="2134"/>
      <c r="K596" s="3231"/>
      <c r="L596" s="2219"/>
    </row>
    <row r="597" spans="1:12" ht="15.75" x14ac:dyDescent="0.2">
      <c r="A597" s="2132"/>
      <c r="B597" s="2133"/>
      <c r="C597" s="2134"/>
      <c r="D597" s="2135">
        <f t="shared" si="9"/>
        <v>0</v>
      </c>
      <c r="E597" s="2134"/>
      <c r="F597" s="2134"/>
      <c r="G597" s="2134"/>
      <c r="H597" s="2134"/>
      <c r="I597" s="2134"/>
      <c r="J597" s="2134"/>
      <c r="K597" s="3231"/>
      <c r="L597" s="2219"/>
    </row>
    <row r="598" spans="1:12" ht="15.75" x14ac:dyDescent="0.2">
      <c r="A598" s="2132"/>
      <c r="B598" s="2133"/>
      <c r="C598" s="2134"/>
      <c r="D598" s="2135">
        <f t="shared" si="9"/>
        <v>0</v>
      </c>
      <c r="E598" s="2134"/>
      <c r="F598" s="2134"/>
      <c r="G598" s="2134"/>
      <c r="H598" s="2134"/>
      <c r="I598" s="2134"/>
      <c r="J598" s="2134"/>
      <c r="K598" s="3231"/>
      <c r="L598" s="2219"/>
    </row>
    <row r="599" spans="1:12" ht="15.75" x14ac:dyDescent="0.2">
      <c r="A599" s="2132"/>
      <c r="B599" s="2133"/>
      <c r="C599" s="2134"/>
      <c r="D599" s="2135">
        <f t="shared" si="9"/>
        <v>0</v>
      </c>
      <c r="E599" s="2134"/>
      <c r="F599" s="2134"/>
      <c r="G599" s="2134"/>
      <c r="H599" s="2134"/>
      <c r="I599" s="2134"/>
      <c r="J599" s="2134"/>
      <c r="K599" s="3231"/>
      <c r="L599" s="2219"/>
    </row>
    <row r="600" spans="1:12" ht="15.75" x14ac:dyDescent="0.2">
      <c r="A600" s="2132"/>
      <c r="B600" s="2133"/>
      <c r="C600" s="2134"/>
      <c r="D600" s="2135">
        <f t="shared" si="9"/>
        <v>0</v>
      </c>
      <c r="E600" s="2134"/>
      <c r="F600" s="2134"/>
      <c r="G600" s="2134"/>
      <c r="H600" s="2134"/>
      <c r="I600" s="2134"/>
      <c r="J600" s="2134"/>
      <c r="K600" s="3231"/>
      <c r="L600" s="2219"/>
    </row>
    <row r="601" spans="1:12" ht="15.75" x14ac:dyDescent="0.2">
      <c r="A601" s="2132"/>
      <c r="B601" s="2133"/>
      <c r="C601" s="2134"/>
      <c r="D601" s="2135">
        <f t="shared" si="9"/>
        <v>0</v>
      </c>
      <c r="E601" s="2134"/>
      <c r="F601" s="2134"/>
      <c r="G601" s="2134"/>
      <c r="H601" s="2134"/>
      <c r="I601" s="2134"/>
      <c r="J601" s="2134"/>
      <c r="K601" s="3231"/>
      <c r="L601" s="2219"/>
    </row>
    <row r="602" spans="1:12" ht="15.75" x14ac:dyDescent="0.2">
      <c r="A602" s="2132"/>
      <c r="B602" s="2133"/>
      <c r="C602" s="2134"/>
      <c r="D602" s="2135">
        <f t="shared" si="9"/>
        <v>0</v>
      </c>
      <c r="E602" s="2134"/>
      <c r="F602" s="2134"/>
      <c r="G602" s="2134"/>
      <c r="H602" s="2134"/>
      <c r="I602" s="2134"/>
      <c r="J602" s="2134"/>
      <c r="K602" s="3231"/>
      <c r="L602" s="2219"/>
    </row>
    <row r="603" spans="1:12" ht="15.75" x14ac:dyDescent="0.2">
      <c r="A603" s="2132"/>
      <c r="B603" s="2133"/>
      <c r="C603" s="2134"/>
      <c r="D603" s="2135">
        <f t="shared" si="9"/>
        <v>0</v>
      </c>
      <c r="E603" s="2134"/>
      <c r="F603" s="2134"/>
      <c r="G603" s="2134"/>
      <c r="H603" s="2134"/>
      <c r="I603" s="2134"/>
      <c r="J603" s="2134"/>
      <c r="K603" s="3231"/>
      <c r="L603" s="2219"/>
    </row>
    <row r="604" spans="1:12" ht="15.75" x14ac:dyDescent="0.2">
      <c r="A604" s="2132"/>
      <c r="B604" s="2133"/>
      <c r="C604" s="2134"/>
      <c r="D604" s="2135">
        <f t="shared" si="9"/>
        <v>0</v>
      </c>
      <c r="E604" s="2134"/>
      <c r="F604" s="2134"/>
      <c r="G604" s="2134"/>
      <c r="H604" s="2134"/>
      <c r="I604" s="2134"/>
      <c r="J604" s="2134"/>
      <c r="K604" s="3231"/>
      <c r="L604" s="2219"/>
    </row>
    <row r="605" spans="1:12" ht="15.75" x14ac:dyDescent="0.2">
      <c r="A605" s="2132"/>
      <c r="B605" s="2133"/>
      <c r="C605" s="2134"/>
      <c r="D605" s="2135">
        <f t="shared" si="9"/>
        <v>0</v>
      </c>
      <c r="E605" s="2134"/>
      <c r="F605" s="2134"/>
      <c r="G605" s="2134"/>
      <c r="H605" s="2134"/>
      <c r="I605" s="2134"/>
      <c r="J605" s="2134"/>
      <c r="K605" s="3231"/>
      <c r="L605" s="2219"/>
    </row>
    <row r="606" spans="1:12" ht="15.75" x14ac:dyDescent="0.2">
      <c r="A606" s="2132"/>
      <c r="B606" s="2133"/>
      <c r="C606" s="2134"/>
      <c r="D606" s="2135">
        <f t="shared" si="9"/>
        <v>0</v>
      </c>
      <c r="E606" s="2134"/>
      <c r="F606" s="2134"/>
      <c r="G606" s="2134"/>
      <c r="H606" s="2134"/>
      <c r="I606" s="2134"/>
      <c r="J606" s="2134"/>
      <c r="K606" s="3231"/>
      <c r="L606" s="2219"/>
    </row>
    <row r="607" spans="1:12" ht="15.75" x14ac:dyDescent="0.2">
      <c r="A607" s="2132"/>
      <c r="B607" s="2133"/>
      <c r="C607" s="2134"/>
      <c r="D607" s="2135">
        <f t="shared" si="9"/>
        <v>0</v>
      </c>
      <c r="E607" s="2134"/>
      <c r="F607" s="2134"/>
      <c r="G607" s="2134"/>
      <c r="H607" s="2134"/>
      <c r="I607" s="2134"/>
      <c r="J607" s="2134"/>
      <c r="K607" s="3231"/>
      <c r="L607" s="2219"/>
    </row>
    <row r="608" spans="1:12" ht="15.75" x14ac:dyDescent="0.2">
      <c r="A608" s="2132"/>
      <c r="B608" s="2133"/>
      <c r="C608" s="2134"/>
      <c r="D608" s="2135">
        <f t="shared" si="9"/>
        <v>0</v>
      </c>
      <c r="E608" s="2134"/>
      <c r="F608" s="2134"/>
      <c r="G608" s="2134"/>
      <c r="H608" s="2134"/>
      <c r="I608" s="2134"/>
      <c r="J608" s="2134"/>
      <c r="K608" s="3231"/>
      <c r="L608" s="2219"/>
    </row>
    <row r="609" spans="1:12" ht="15.75" x14ac:dyDescent="0.2">
      <c r="A609" s="2132"/>
      <c r="B609" s="2133"/>
      <c r="C609" s="2134"/>
      <c r="D609" s="2135">
        <f t="shared" si="9"/>
        <v>0</v>
      </c>
      <c r="E609" s="2134"/>
      <c r="F609" s="2134"/>
      <c r="G609" s="2134"/>
      <c r="H609" s="2134"/>
      <c r="I609" s="2134"/>
      <c r="J609" s="2134"/>
      <c r="K609" s="3231"/>
      <c r="L609" s="2219"/>
    </row>
    <row r="610" spans="1:12" ht="15.75" x14ac:dyDescent="0.2">
      <c r="A610" s="2132"/>
      <c r="B610" s="2133"/>
      <c r="C610" s="2134"/>
      <c r="D610" s="2135">
        <f t="shared" si="9"/>
        <v>0</v>
      </c>
      <c r="E610" s="2134"/>
      <c r="F610" s="2134"/>
      <c r="G610" s="2134"/>
      <c r="H610" s="2134"/>
      <c r="I610" s="2134"/>
      <c r="J610" s="2134"/>
      <c r="K610" s="3231"/>
      <c r="L610" s="2219"/>
    </row>
    <row r="611" spans="1:12" ht="15.75" x14ac:dyDescent="0.2">
      <c r="A611" s="2132"/>
      <c r="B611" s="2133"/>
      <c r="C611" s="2134"/>
      <c r="D611" s="2135">
        <f t="shared" si="9"/>
        <v>0</v>
      </c>
      <c r="E611" s="2134"/>
      <c r="F611" s="2134"/>
      <c r="G611" s="2134"/>
      <c r="H611" s="2134"/>
      <c r="I611" s="2134"/>
      <c r="J611" s="2134"/>
      <c r="K611" s="3231"/>
      <c r="L611" s="2219"/>
    </row>
    <row r="612" spans="1:12" ht="15.75" x14ac:dyDescent="0.2">
      <c r="A612" s="2132"/>
      <c r="B612" s="2133"/>
      <c r="C612" s="2134"/>
      <c r="D612" s="2135">
        <f t="shared" si="9"/>
        <v>0</v>
      </c>
      <c r="E612" s="2134"/>
      <c r="F612" s="2134"/>
      <c r="G612" s="2134"/>
      <c r="H612" s="2134"/>
      <c r="I612" s="2134"/>
      <c r="J612" s="2134"/>
      <c r="K612" s="3231"/>
      <c r="L612" s="2219"/>
    </row>
    <row r="613" spans="1:12" ht="15.75" x14ac:dyDescent="0.2">
      <c r="A613" s="2132"/>
      <c r="B613" s="2133"/>
      <c r="C613" s="2134"/>
      <c r="D613" s="2135">
        <f t="shared" si="9"/>
        <v>0</v>
      </c>
      <c r="E613" s="2134"/>
      <c r="F613" s="2134"/>
      <c r="G613" s="2134"/>
      <c r="H613" s="2134"/>
      <c r="I613" s="2134"/>
      <c r="J613" s="2134"/>
      <c r="K613" s="3231"/>
      <c r="L613" s="2219"/>
    </row>
    <row r="614" spans="1:12" ht="15.75" x14ac:dyDescent="0.2">
      <c r="A614" s="2132"/>
      <c r="B614" s="2133"/>
      <c r="C614" s="2134"/>
      <c r="D614" s="2135">
        <f t="shared" si="9"/>
        <v>0</v>
      </c>
      <c r="E614" s="2134"/>
      <c r="F614" s="2134"/>
      <c r="G614" s="2134"/>
      <c r="H614" s="2134"/>
      <c r="I614" s="2134"/>
      <c r="J614" s="2134"/>
      <c r="K614" s="3231"/>
      <c r="L614" s="2219"/>
    </row>
    <row r="615" spans="1:12" ht="15.75" x14ac:dyDescent="0.2">
      <c r="A615" s="2132"/>
      <c r="B615" s="2133"/>
      <c r="C615" s="2134"/>
      <c r="D615" s="2135">
        <f t="shared" si="9"/>
        <v>0</v>
      </c>
      <c r="E615" s="2134"/>
      <c r="F615" s="2134"/>
      <c r="G615" s="2134"/>
      <c r="H615" s="2134"/>
      <c r="I615" s="2134"/>
      <c r="J615" s="2134"/>
      <c r="K615" s="3231"/>
      <c r="L615" s="2219"/>
    </row>
    <row r="616" spans="1:12" ht="15.75" x14ac:dyDescent="0.2">
      <c r="A616" s="2132"/>
      <c r="B616" s="2133"/>
      <c r="C616" s="2134"/>
      <c r="D616" s="2135">
        <f t="shared" si="9"/>
        <v>0</v>
      </c>
      <c r="E616" s="2134"/>
      <c r="F616" s="2134"/>
      <c r="G616" s="2134"/>
      <c r="H616" s="2134"/>
      <c r="I616" s="2134"/>
      <c r="J616" s="2134"/>
      <c r="K616" s="3231"/>
      <c r="L616" s="2219"/>
    </row>
    <row r="617" spans="1:12" ht="15.75" x14ac:dyDescent="0.2">
      <c r="A617" s="2132"/>
      <c r="B617" s="2133"/>
      <c r="C617" s="2134"/>
      <c r="D617" s="2135">
        <f t="shared" si="9"/>
        <v>0</v>
      </c>
      <c r="E617" s="2134"/>
      <c r="F617" s="2134"/>
      <c r="G617" s="2134"/>
      <c r="H617" s="2134"/>
      <c r="I617" s="2134"/>
      <c r="J617" s="2134"/>
      <c r="K617" s="3231"/>
      <c r="L617" s="2219"/>
    </row>
    <row r="618" spans="1:12" ht="15.75" x14ac:dyDescent="0.2">
      <c r="A618" s="2132"/>
      <c r="B618" s="2133"/>
      <c r="C618" s="2134"/>
      <c r="D618" s="2135">
        <f t="shared" si="9"/>
        <v>0</v>
      </c>
      <c r="E618" s="2134"/>
      <c r="F618" s="2134"/>
      <c r="G618" s="2134"/>
      <c r="H618" s="2134"/>
      <c r="I618" s="2134"/>
      <c r="J618" s="2134"/>
      <c r="K618" s="3231"/>
      <c r="L618" s="2219"/>
    </row>
    <row r="619" spans="1:12" ht="15.75" x14ac:dyDescent="0.2">
      <c r="A619" s="2132"/>
      <c r="B619" s="2133"/>
      <c r="C619" s="2134"/>
      <c r="D619" s="2135">
        <f t="shared" si="9"/>
        <v>0</v>
      </c>
      <c r="E619" s="2134"/>
      <c r="F619" s="2134"/>
      <c r="G619" s="2134"/>
      <c r="H619" s="2134"/>
      <c r="I619" s="2134"/>
      <c r="J619" s="2134"/>
      <c r="K619" s="3231"/>
      <c r="L619" s="2219"/>
    </row>
    <row r="620" spans="1:12" ht="15.75" x14ac:dyDescent="0.2">
      <c r="A620" s="2132"/>
      <c r="B620" s="2133"/>
      <c r="C620" s="2134"/>
      <c r="D620" s="2135">
        <f t="shared" si="9"/>
        <v>0</v>
      </c>
      <c r="E620" s="2134"/>
      <c r="F620" s="2134"/>
      <c r="G620" s="2134"/>
      <c r="H620" s="2134"/>
      <c r="I620" s="2134"/>
      <c r="J620" s="2134"/>
      <c r="K620" s="3231"/>
      <c r="L620" s="2219"/>
    </row>
    <row r="621" spans="1:12" ht="15.75" x14ac:dyDescent="0.2">
      <c r="A621" s="2132"/>
      <c r="B621" s="2133"/>
      <c r="C621" s="2134"/>
      <c r="D621" s="2135">
        <f t="shared" si="9"/>
        <v>0</v>
      </c>
      <c r="E621" s="2134"/>
      <c r="F621" s="2134"/>
      <c r="G621" s="2134"/>
      <c r="H621" s="2134"/>
      <c r="I621" s="2134"/>
      <c r="J621" s="2134"/>
      <c r="K621" s="3231"/>
      <c r="L621" s="2219"/>
    </row>
    <row r="622" spans="1:12" ht="15.75" x14ac:dyDescent="0.2">
      <c r="A622" s="2132"/>
      <c r="B622" s="2133"/>
      <c r="C622" s="2134"/>
      <c r="D622" s="2135">
        <f t="shared" si="9"/>
        <v>0</v>
      </c>
      <c r="E622" s="2134"/>
      <c r="F622" s="2134"/>
      <c r="G622" s="2134"/>
      <c r="H622" s="2134"/>
      <c r="I622" s="2134"/>
      <c r="J622" s="2134"/>
      <c r="K622" s="3231"/>
      <c r="L622" s="2219"/>
    </row>
    <row r="623" spans="1:12" ht="15.75" x14ac:dyDescent="0.2">
      <c r="A623" s="2132"/>
      <c r="B623" s="2133"/>
      <c r="C623" s="2134"/>
      <c r="D623" s="2135">
        <f t="shared" si="9"/>
        <v>0</v>
      </c>
      <c r="E623" s="2134"/>
      <c r="F623" s="2134"/>
      <c r="G623" s="2134"/>
      <c r="H623" s="2134"/>
      <c r="I623" s="2134"/>
      <c r="J623" s="2134"/>
      <c r="K623" s="3231"/>
      <c r="L623" s="2219"/>
    </row>
    <row r="624" spans="1:12" ht="15.75" x14ac:dyDescent="0.2">
      <c r="A624" s="2132"/>
      <c r="B624" s="2133"/>
      <c r="C624" s="2134"/>
      <c r="D624" s="2135">
        <f t="shared" si="9"/>
        <v>0</v>
      </c>
      <c r="E624" s="2134"/>
      <c r="F624" s="2134"/>
      <c r="G624" s="2134"/>
      <c r="H624" s="2134"/>
      <c r="I624" s="2134"/>
      <c r="J624" s="2134"/>
      <c r="K624" s="3231"/>
      <c r="L624" s="2219"/>
    </row>
    <row r="625" spans="1:12" ht="15.75" x14ac:dyDescent="0.2">
      <c r="A625" s="2132"/>
      <c r="B625" s="2133"/>
      <c r="C625" s="2134"/>
      <c r="D625" s="2135">
        <f t="shared" si="9"/>
        <v>0</v>
      </c>
      <c r="E625" s="2134"/>
      <c r="F625" s="2134"/>
      <c r="G625" s="2134"/>
      <c r="H625" s="2134"/>
      <c r="I625" s="2134"/>
      <c r="J625" s="2134"/>
      <c r="K625" s="3231"/>
      <c r="L625" s="2219"/>
    </row>
    <row r="626" spans="1:12" ht="15.75" x14ac:dyDescent="0.2">
      <c r="A626" s="2132"/>
      <c r="B626" s="2133"/>
      <c r="C626" s="2134"/>
      <c r="D626" s="2135">
        <f t="shared" si="9"/>
        <v>0</v>
      </c>
      <c r="E626" s="2134"/>
      <c r="F626" s="2134"/>
      <c r="G626" s="2134"/>
      <c r="H626" s="2134"/>
      <c r="I626" s="2134"/>
      <c r="J626" s="2134"/>
      <c r="K626" s="3231"/>
      <c r="L626" s="2219"/>
    </row>
    <row r="627" spans="1:12" ht="15.75" x14ac:dyDescent="0.2">
      <c r="A627" s="2132"/>
      <c r="B627" s="2133"/>
      <c r="C627" s="2134"/>
      <c r="D627" s="2135">
        <f t="shared" si="9"/>
        <v>0</v>
      </c>
      <c r="E627" s="2134"/>
      <c r="F627" s="2134"/>
      <c r="G627" s="2134"/>
      <c r="H627" s="2134"/>
      <c r="I627" s="2134"/>
      <c r="J627" s="2134"/>
      <c r="K627" s="3231"/>
      <c r="L627" s="2219"/>
    </row>
    <row r="628" spans="1:12" ht="15.75" x14ac:dyDescent="0.2">
      <c r="A628" s="2132"/>
      <c r="B628" s="2133"/>
      <c r="C628" s="2134"/>
      <c r="D628" s="2135">
        <f t="shared" si="9"/>
        <v>0</v>
      </c>
      <c r="E628" s="2134"/>
      <c r="F628" s="2134"/>
      <c r="G628" s="2134"/>
      <c r="H628" s="2134"/>
      <c r="I628" s="2134"/>
      <c r="J628" s="2134"/>
      <c r="K628" s="3231"/>
      <c r="L628" s="2219"/>
    </row>
    <row r="629" spans="1:12" ht="15.75" x14ac:dyDescent="0.2">
      <c r="A629" s="2132"/>
      <c r="B629" s="2133"/>
      <c r="C629" s="2134"/>
      <c r="D629" s="2135">
        <f t="shared" si="9"/>
        <v>0</v>
      </c>
      <c r="E629" s="2134"/>
      <c r="F629" s="2134"/>
      <c r="G629" s="2134"/>
      <c r="H629" s="2134"/>
      <c r="I629" s="2134"/>
      <c r="J629" s="2134"/>
      <c r="K629" s="3231"/>
      <c r="L629" s="2219"/>
    </row>
    <row r="630" spans="1:12" ht="15.75" x14ac:dyDescent="0.2">
      <c r="A630" s="2132"/>
      <c r="B630" s="2133"/>
      <c r="C630" s="2134"/>
      <c r="D630" s="2135">
        <f t="shared" si="9"/>
        <v>0</v>
      </c>
      <c r="E630" s="2134"/>
      <c r="F630" s="2134"/>
      <c r="G630" s="2134"/>
      <c r="H630" s="2134"/>
      <c r="I630" s="2134"/>
      <c r="J630" s="2134"/>
      <c r="K630" s="3231"/>
      <c r="L630" s="2219"/>
    </row>
    <row r="631" spans="1:12" ht="15.75" x14ac:dyDescent="0.2">
      <c r="A631" s="2132"/>
      <c r="B631" s="2133"/>
      <c r="C631" s="2134"/>
      <c r="D631" s="2135">
        <f t="shared" si="9"/>
        <v>0</v>
      </c>
      <c r="E631" s="2134"/>
      <c r="F631" s="2134"/>
      <c r="G631" s="2134"/>
      <c r="H631" s="2134"/>
      <c r="I631" s="2134"/>
      <c r="J631" s="2134"/>
      <c r="K631" s="3231"/>
      <c r="L631" s="2219"/>
    </row>
    <row r="632" spans="1:12" ht="15.75" x14ac:dyDescent="0.2">
      <c r="A632" s="2132"/>
      <c r="B632" s="2133"/>
      <c r="C632" s="2134"/>
      <c r="D632" s="2135">
        <f t="shared" si="9"/>
        <v>0</v>
      </c>
      <c r="E632" s="2134"/>
      <c r="F632" s="2134"/>
      <c r="G632" s="2134"/>
      <c r="H632" s="2134"/>
      <c r="I632" s="2134"/>
      <c r="J632" s="2134"/>
      <c r="K632" s="3231"/>
      <c r="L632" s="2219"/>
    </row>
    <row r="633" spans="1:12" ht="15.75" x14ac:dyDescent="0.2">
      <c r="A633" s="2132"/>
      <c r="B633" s="2133"/>
      <c r="C633" s="2134"/>
      <c r="D633" s="2135">
        <f t="shared" si="9"/>
        <v>0</v>
      </c>
      <c r="E633" s="2134"/>
      <c r="F633" s="2134"/>
      <c r="G633" s="2134"/>
      <c r="H633" s="2134"/>
      <c r="I633" s="2134"/>
      <c r="J633" s="2134"/>
      <c r="K633" s="3231"/>
      <c r="L633" s="2219"/>
    </row>
    <row r="634" spans="1:12" ht="15.75" x14ac:dyDescent="0.2">
      <c r="A634" s="2132"/>
      <c r="B634" s="2133"/>
      <c r="C634" s="2134"/>
      <c r="D634" s="2135">
        <f t="shared" si="9"/>
        <v>0</v>
      </c>
      <c r="E634" s="2134"/>
      <c r="F634" s="2134"/>
      <c r="G634" s="2134"/>
      <c r="H634" s="2134"/>
      <c r="I634" s="2134"/>
      <c r="J634" s="2134"/>
      <c r="K634" s="3231"/>
      <c r="L634" s="2219"/>
    </row>
    <row r="635" spans="1:12" ht="15.75" x14ac:dyDescent="0.2">
      <c r="A635" s="2132"/>
      <c r="B635" s="2133"/>
      <c r="C635" s="2134"/>
      <c r="D635" s="2135">
        <f t="shared" si="9"/>
        <v>0</v>
      </c>
      <c r="E635" s="2134"/>
      <c r="F635" s="2134"/>
      <c r="G635" s="2134"/>
      <c r="H635" s="2134"/>
      <c r="I635" s="2134"/>
      <c r="J635" s="2134"/>
      <c r="K635" s="3231"/>
      <c r="L635" s="2219"/>
    </row>
    <row r="636" spans="1:12" ht="15.75" x14ac:dyDescent="0.2">
      <c r="A636" s="2132"/>
      <c r="B636" s="2133"/>
      <c r="C636" s="2134"/>
      <c r="D636" s="2135">
        <f t="shared" si="9"/>
        <v>0</v>
      </c>
      <c r="E636" s="2134"/>
      <c r="F636" s="2134"/>
      <c r="G636" s="2134"/>
      <c r="H636" s="2134"/>
      <c r="I636" s="2134"/>
      <c r="J636" s="2134"/>
      <c r="K636" s="3231"/>
      <c r="L636" s="2219"/>
    </row>
    <row r="637" spans="1:12" ht="15.75" x14ac:dyDescent="0.2">
      <c r="A637" s="2132"/>
      <c r="B637" s="2133"/>
      <c r="C637" s="2134"/>
      <c r="D637" s="2135">
        <f t="shared" si="9"/>
        <v>0</v>
      </c>
      <c r="E637" s="2134"/>
      <c r="F637" s="2134"/>
      <c r="G637" s="2134"/>
      <c r="H637" s="2134"/>
      <c r="I637" s="2134"/>
      <c r="J637" s="2134"/>
      <c r="K637" s="3231"/>
      <c r="L637" s="2219"/>
    </row>
    <row r="638" spans="1:12" ht="15.75" x14ac:dyDescent="0.2">
      <c r="A638" s="2132"/>
      <c r="B638" s="2133"/>
      <c r="C638" s="2134"/>
      <c r="D638" s="2135">
        <f t="shared" si="9"/>
        <v>0</v>
      </c>
      <c r="E638" s="2134"/>
      <c r="F638" s="2134"/>
      <c r="G638" s="2134"/>
      <c r="H638" s="2134"/>
      <c r="I638" s="2134"/>
      <c r="J638" s="2134"/>
      <c r="K638" s="3231"/>
      <c r="L638" s="2219"/>
    </row>
    <row r="639" spans="1:12" ht="15.75" x14ac:dyDescent="0.2">
      <c r="A639" s="2132"/>
      <c r="B639" s="2133"/>
      <c r="C639" s="2134"/>
      <c r="D639" s="2135">
        <f t="shared" si="9"/>
        <v>0</v>
      </c>
      <c r="E639" s="2134"/>
      <c r="F639" s="2134"/>
      <c r="G639" s="2134"/>
      <c r="H639" s="2134"/>
      <c r="I639" s="2134"/>
      <c r="J639" s="2134"/>
      <c r="K639" s="3231"/>
      <c r="L639" s="2219"/>
    </row>
    <row r="640" spans="1:12" ht="15.75" x14ac:dyDescent="0.2">
      <c r="A640" s="2132"/>
      <c r="B640" s="2133"/>
      <c r="C640" s="2134"/>
      <c r="D640" s="2135">
        <f t="shared" si="9"/>
        <v>0</v>
      </c>
      <c r="E640" s="2134"/>
      <c r="F640" s="2134"/>
      <c r="G640" s="2134"/>
      <c r="H640" s="2134"/>
      <c r="I640" s="2134"/>
      <c r="J640" s="2134"/>
      <c r="K640" s="3231"/>
      <c r="L640" s="2219"/>
    </row>
    <row r="641" spans="1:12" ht="15.75" x14ac:dyDescent="0.2">
      <c r="A641" s="2132"/>
      <c r="B641" s="2133"/>
      <c r="C641" s="2134"/>
      <c r="D641" s="2135">
        <f t="shared" si="9"/>
        <v>0</v>
      </c>
      <c r="E641" s="2134"/>
      <c r="F641" s="2134"/>
      <c r="G641" s="2134"/>
      <c r="H641" s="2134"/>
      <c r="I641" s="2134"/>
      <c r="J641" s="2134"/>
      <c r="K641" s="3231"/>
      <c r="L641" s="2219"/>
    </row>
    <row r="642" spans="1:12" ht="15.75" x14ac:dyDescent="0.2">
      <c r="A642" s="2132"/>
      <c r="B642" s="2133"/>
      <c r="C642" s="2134"/>
      <c r="D642" s="2135">
        <f t="shared" si="9"/>
        <v>0</v>
      </c>
      <c r="E642" s="2134"/>
      <c r="F642" s="2134"/>
      <c r="G642" s="2134"/>
      <c r="H642" s="2134"/>
      <c r="I642" s="2134"/>
      <c r="J642" s="2134"/>
      <c r="K642" s="3231"/>
      <c r="L642" s="2219"/>
    </row>
    <row r="643" spans="1:12" ht="15.75" x14ac:dyDescent="0.2">
      <c r="A643" s="2132"/>
      <c r="B643" s="2133"/>
      <c r="C643" s="2134"/>
      <c r="D643" s="2135">
        <f t="shared" si="9"/>
        <v>0</v>
      </c>
      <c r="E643" s="2134"/>
      <c r="F643" s="2134"/>
      <c r="G643" s="2134"/>
      <c r="H643" s="2134"/>
      <c r="I643" s="2134"/>
      <c r="J643" s="2134"/>
      <c r="K643" s="3231"/>
      <c r="L643" s="2219"/>
    </row>
    <row r="644" spans="1:12" ht="15.75" x14ac:dyDescent="0.2">
      <c r="A644" s="2132"/>
      <c r="B644" s="2133"/>
      <c r="C644" s="2134"/>
      <c r="D644" s="2135">
        <f t="shared" si="9"/>
        <v>0</v>
      </c>
      <c r="E644" s="2134"/>
      <c r="F644" s="2134"/>
      <c r="G644" s="2134"/>
      <c r="H644" s="2134"/>
      <c r="I644" s="2134"/>
      <c r="J644" s="2134"/>
      <c r="K644" s="3231"/>
      <c r="L644" s="2219"/>
    </row>
    <row r="645" spans="1:12" ht="15.75" x14ac:dyDescent="0.2">
      <c r="A645" s="2132"/>
      <c r="B645" s="2133"/>
      <c r="C645" s="2134"/>
      <c r="D645" s="2135">
        <f t="shared" ref="D645:D708" si="10">+C645*(100-E645)/100</f>
        <v>0</v>
      </c>
      <c r="E645" s="2134"/>
      <c r="F645" s="2134"/>
      <c r="G645" s="2134"/>
      <c r="H645" s="2134"/>
      <c r="I645" s="2134"/>
      <c r="J645" s="2134"/>
      <c r="K645" s="3231"/>
      <c r="L645" s="2219"/>
    </row>
    <row r="646" spans="1:12" ht="15.75" x14ac:dyDescent="0.2">
      <c r="A646" s="2132"/>
      <c r="B646" s="2133"/>
      <c r="C646" s="2134"/>
      <c r="D646" s="2135">
        <f t="shared" si="10"/>
        <v>0</v>
      </c>
      <c r="E646" s="2134"/>
      <c r="F646" s="2134"/>
      <c r="G646" s="2134"/>
      <c r="H646" s="2134"/>
      <c r="I646" s="2134"/>
      <c r="J646" s="2134"/>
      <c r="K646" s="3231"/>
      <c r="L646" s="2219"/>
    </row>
    <row r="647" spans="1:12" ht="15.75" x14ac:dyDescent="0.2">
      <c r="A647" s="2132"/>
      <c r="B647" s="2133"/>
      <c r="C647" s="2134"/>
      <c r="D647" s="2135">
        <f t="shared" si="10"/>
        <v>0</v>
      </c>
      <c r="E647" s="2134"/>
      <c r="F647" s="2134"/>
      <c r="G647" s="2134"/>
      <c r="H647" s="2134"/>
      <c r="I647" s="2134"/>
      <c r="J647" s="2134"/>
      <c r="K647" s="3231"/>
      <c r="L647" s="2219"/>
    </row>
    <row r="648" spans="1:12" ht="15.75" x14ac:dyDescent="0.2">
      <c r="A648" s="2132"/>
      <c r="B648" s="2133"/>
      <c r="C648" s="2134"/>
      <c r="D648" s="2135">
        <f t="shared" si="10"/>
        <v>0</v>
      </c>
      <c r="E648" s="2134"/>
      <c r="F648" s="2134"/>
      <c r="G648" s="2134"/>
      <c r="H648" s="2134"/>
      <c r="I648" s="2134"/>
      <c r="J648" s="2134"/>
      <c r="K648" s="3231"/>
      <c r="L648" s="2219"/>
    </row>
    <row r="649" spans="1:12" ht="15.75" x14ac:dyDescent="0.2">
      <c r="A649" s="2132"/>
      <c r="B649" s="2133"/>
      <c r="C649" s="2134"/>
      <c r="D649" s="2135">
        <f t="shared" si="10"/>
        <v>0</v>
      </c>
      <c r="E649" s="2134"/>
      <c r="F649" s="2134"/>
      <c r="G649" s="2134"/>
      <c r="H649" s="2134"/>
      <c r="I649" s="2134"/>
      <c r="J649" s="2134"/>
      <c r="K649" s="3231"/>
      <c r="L649" s="2219"/>
    </row>
    <row r="650" spans="1:12" ht="15.75" x14ac:dyDescent="0.2">
      <c r="A650" s="2132"/>
      <c r="B650" s="2133"/>
      <c r="C650" s="2134"/>
      <c r="D650" s="2135">
        <f t="shared" si="10"/>
        <v>0</v>
      </c>
      <c r="E650" s="2134"/>
      <c r="F650" s="2134"/>
      <c r="G650" s="2134"/>
      <c r="H650" s="2134"/>
      <c r="I650" s="2134"/>
      <c r="J650" s="2134"/>
      <c r="K650" s="3231"/>
      <c r="L650" s="2219"/>
    </row>
    <row r="651" spans="1:12" ht="15.75" x14ac:dyDescent="0.2">
      <c r="A651" s="2132"/>
      <c r="B651" s="2133"/>
      <c r="C651" s="2134"/>
      <c r="D651" s="2135">
        <f t="shared" si="10"/>
        <v>0</v>
      </c>
      <c r="E651" s="2134"/>
      <c r="F651" s="2134"/>
      <c r="G651" s="2134"/>
      <c r="H651" s="2134"/>
      <c r="I651" s="2134"/>
      <c r="J651" s="2134"/>
      <c r="K651" s="3231"/>
      <c r="L651" s="2219"/>
    </row>
    <row r="652" spans="1:12" ht="15.75" x14ac:dyDescent="0.2">
      <c r="A652" s="2132"/>
      <c r="B652" s="2133"/>
      <c r="C652" s="2134"/>
      <c r="D652" s="2135">
        <f t="shared" si="10"/>
        <v>0</v>
      </c>
      <c r="E652" s="2134"/>
      <c r="F652" s="2134"/>
      <c r="G652" s="2134"/>
      <c r="H652" s="2134"/>
      <c r="I652" s="2134"/>
      <c r="J652" s="2134"/>
      <c r="K652" s="3231"/>
      <c r="L652" s="2219"/>
    </row>
    <row r="653" spans="1:12" ht="15.75" x14ac:dyDescent="0.2">
      <c r="A653" s="2132"/>
      <c r="B653" s="2133"/>
      <c r="C653" s="2134"/>
      <c r="D653" s="2135">
        <f t="shared" si="10"/>
        <v>0</v>
      </c>
      <c r="E653" s="2134"/>
      <c r="F653" s="2134"/>
      <c r="G653" s="2134"/>
      <c r="H653" s="2134"/>
      <c r="I653" s="2134"/>
      <c r="J653" s="2134"/>
      <c r="K653" s="3231"/>
      <c r="L653" s="2219"/>
    </row>
    <row r="654" spans="1:12" ht="15.75" x14ac:dyDescent="0.2">
      <c r="A654" s="2132"/>
      <c r="B654" s="2133"/>
      <c r="C654" s="2134"/>
      <c r="D654" s="2135">
        <f t="shared" si="10"/>
        <v>0</v>
      </c>
      <c r="E654" s="2134"/>
      <c r="F654" s="2134"/>
      <c r="G654" s="2134"/>
      <c r="H654" s="2134"/>
      <c r="I654" s="2134"/>
      <c r="J654" s="2134"/>
      <c r="K654" s="3231"/>
      <c r="L654" s="2219"/>
    </row>
    <row r="655" spans="1:12" ht="15.75" x14ac:dyDescent="0.2">
      <c r="A655" s="2132"/>
      <c r="B655" s="2133"/>
      <c r="C655" s="2134"/>
      <c r="D655" s="2135">
        <f t="shared" si="10"/>
        <v>0</v>
      </c>
      <c r="E655" s="2134"/>
      <c r="F655" s="2134"/>
      <c r="G655" s="2134"/>
      <c r="H655" s="2134"/>
      <c r="I655" s="2134"/>
      <c r="J655" s="2134"/>
      <c r="K655" s="3231"/>
      <c r="L655" s="2219"/>
    </row>
    <row r="656" spans="1:12" ht="15.75" x14ac:dyDescent="0.2">
      <c r="A656" s="2132"/>
      <c r="B656" s="2133"/>
      <c r="C656" s="2134"/>
      <c r="D656" s="2135">
        <f t="shared" si="10"/>
        <v>0</v>
      </c>
      <c r="E656" s="2134"/>
      <c r="F656" s="2134"/>
      <c r="G656" s="2134"/>
      <c r="H656" s="2134"/>
      <c r="I656" s="2134"/>
      <c r="J656" s="2134"/>
      <c r="K656" s="3231"/>
      <c r="L656" s="2219"/>
    </row>
    <row r="657" spans="1:12" ht="15.75" x14ac:dyDescent="0.2">
      <c r="A657" s="2132"/>
      <c r="B657" s="2133"/>
      <c r="C657" s="2134"/>
      <c r="D657" s="2135">
        <f t="shared" si="10"/>
        <v>0</v>
      </c>
      <c r="E657" s="2134"/>
      <c r="F657" s="2134"/>
      <c r="G657" s="2134"/>
      <c r="H657" s="2134"/>
      <c r="I657" s="2134"/>
      <c r="J657" s="2134"/>
      <c r="K657" s="3231"/>
      <c r="L657" s="2219"/>
    </row>
    <row r="658" spans="1:12" ht="15.75" x14ac:dyDescent="0.2">
      <c r="A658" s="2132"/>
      <c r="B658" s="2133"/>
      <c r="C658" s="2134"/>
      <c r="D658" s="2135">
        <f t="shared" si="10"/>
        <v>0</v>
      </c>
      <c r="E658" s="2134"/>
      <c r="F658" s="2134"/>
      <c r="G658" s="2134"/>
      <c r="H658" s="2134"/>
      <c r="I658" s="2134"/>
      <c r="J658" s="2134"/>
      <c r="K658" s="3231"/>
      <c r="L658" s="2219"/>
    </row>
    <row r="659" spans="1:12" ht="15.75" x14ac:dyDescent="0.2">
      <c r="A659" s="2132"/>
      <c r="B659" s="2133"/>
      <c r="C659" s="2134"/>
      <c r="D659" s="2135">
        <f t="shared" si="10"/>
        <v>0</v>
      </c>
      <c r="E659" s="2134"/>
      <c r="F659" s="2134"/>
      <c r="G659" s="2134"/>
      <c r="H659" s="2134"/>
      <c r="I659" s="2134"/>
      <c r="J659" s="2134"/>
      <c r="K659" s="3231"/>
      <c r="L659" s="2219"/>
    </row>
    <row r="660" spans="1:12" ht="15.75" x14ac:dyDescent="0.2">
      <c r="A660" s="2132"/>
      <c r="B660" s="2133"/>
      <c r="C660" s="2134"/>
      <c r="D660" s="2135">
        <f t="shared" si="10"/>
        <v>0</v>
      </c>
      <c r="E660" s="2134"/>
      <c r="F660" s="2134"/>
      <c r="G660" s="2134"/>
      <c r="H660" s="2134"/>
      <c r="I660" s="2134"/>
      <c r="J660" s="2134"/>
      <c r="K660" s="3231"/>
      <c r="L660" s="2219"/>
    </row>
    <row r="661" spans="1:12" ht="15.75" x14ac:dyDescent="0.2">
      <c r="A661" s="2132"/>
      <c r="B661" s="2133"/>
      <c r="C661" s="2134"/>
      <c r="D661" s="2135">
        <f t="shared" si="10"/>
        <v>0</v>
      </c>
      <c r="E661" s="2134"/>
      <c r="F661" s="2134"/>
      <c r="G661" s="2134"/>
      <c r="H661" s="2134"/>
      <c r="I661" s="2134"/>
      <c r="J661" s="2134"/>
      <c r="K661" s="3231"/>
      <c r="L661" s="2219"/>
    </row>
    <row r="662" spans="1:12" ht="15.75" x14ac:dyDescent="0.2">
      <c r="A662" s="2132"/>
      <c r="B662" s="2133"/>
      <c r="C662" s="2134"/>
      <c r="D662" s="2135">
        <f t="shared" si="10"/>
        <v>0</v>
      </c>
      <c r="E662" s="2134"/>
      <c r="F662" s="2134"/>
      <c r="G662" s="2134"/>
      <c r="H662" s="2134"/>
      <c r="I662" s="2134"/>
      <c r="J662" s="2134"/>
      <c r="K662" s="3231"/>
      <c r="L662" s="2219"/>
    </row>
    <row r="663" spans="1:12" ht="15.75" x14ac:dyDescent="0.2">
      <c r="A663" s="2132"/>
      <c r="B663" s="2133"/>
      <c r="C663" s="2134"/>
      <c r="D663" s="2135">
        <f t="shared" si="10"/>
        <v>0</v>
      </c>
      <c r="E663" s="2134"/>
      <c r="F663" s="2134"/>
      <c r="G663" s="2134"/>
      <c r="H663" s="2134"/>
      <c r="I663" s="2134"/>
      <c r="J663" s="2134"/>
      <c r="K663" s="3231"/>
      <c r="L663" s="2219"/>
    </row>
    <row r="664" spans="1:12" ht="15.75" x14ac:dyDescent="0.2">
      <c r="A664" s="2132"/>
      <c r="B664" s="2133"/>
      <c r="C664" s="2134"/>
      <c r="D664" s="2135">
        <f t="shared" si="10"/>
        <v>0</v>
      </c>
      <c r="E664" s="2134"/>
      <c r="F664" s="2134"/>
      <c r="G664" s="2134"/>
      <c r="H664" s="2134"/>
      <c r="I664" s="2134"/>
      <c r="J664" s="2134"/>
      <c r="K664" s="3231"/>
      <c r="L664" s="2219"/>
    </row>
    <row r="665" spans="1:12" ht="15.75" x14ac:dyDescent="0.2">
      <c r="A665" s="2132"/>
      <c r="B665" s="2133"/>
      <c r="C665" s="2134"/>
      <c r="D665" s="2135">
        <f t="shared" si="10"/>
        <v>0</v>
      </c>
      <c r="E665" s="2134"/>
      <c r="F665" s="2134"/>
      <c r="G665" s="2134"/>
      <c r="H665" s="2134"/>
      <c r="I665" s="2134"/>
      <c r="J665" s="2134"/>
      <c r="K665" s="3231"/>
      <c r="L665" s="2219"/>
    </row>
    <row r="666" spans="1:12" ht="15.75" x14ac:dyDescent="0.2">
      <c r="A666" s="2132"/>
      <c r="B666" s="2133"/>
      <c r="C666" s="2134"/>
      <c r="D666" s="2135">
        <f t="shared" si="10"/>
        <v>0</v>
      </c>
      <c r="E666" s="2134"/>
      <c r="F666" s="2134"/>
      <c r="G666" s="2134"/>
      <c r="H666" s="2134"/>
      <c r="I666" s="2134"/>
      <c r="J666" s="2134"/>
      <c r="K666" s="3231"/>
      <c r="L666" s="2219"/>
    </row>
    <row r="667" spans="1:12" ht="15.75" x14ac:dyDescent="0.2">
      <c r="A667" s="2132"/>
      <c r="B667" s="2133"/>
      <c r="C667" s="2134"/>
      <c r="D667" s="2135">
        <f t="shared" si="10"/>
        <v>0</v>
      </c>
      <c r="E667" s="2134"/>
      <c r="F667" s="2134"/>
      <c r="G667" s="2134"/>
      <c r="H667" s="2134"/>
      <c r="I667" s="2134"/>
      <c r="J667" s="2134"/>
      <c r="K667" s="3231"/>
      <c r="L667" s="2219"/>
    </row>
    <row r="668" spans="1:12" ht="15.75" x14ac:dyDescent="0.2">
      <c r="A668" s="2132"/>
      <c r="B668" s="2133"/>
      <c r="C668" s="2134"/>
      <c r="D668" s="2135">
        <f t="shared" si="10"/>
        <v>0</v>
      </c>
      <c r="E668" s="2134"/>
      <c r="F668" s="2134"/>
      <c r="G668" s="2134"/>
      <c r="H668" s="2134"/>
      <c r="I668" s="2134"/>
      <c r="J668" s="2134"/>
      <c r="K668" s="3231"/>
      <c r="L668" s="2219"/>
    </row>
    <row r="669" spans="1:12" ht="15.75" x14ac:dyDescent="0.2">
      <c r="A669" s="2132"/>
      <c r="B669" s="2133"/>
      <c r="C669" s="2134"/>
      <c r="D669" s="2135">
        <f t="shared" si="10"/>
        <v>0</v>
      </c>
      <c r="E669" s="2134"/>
      <c r="F669" s="2134"/>
      <c r="G669" s="2134"/>
      <c r="H669" s="2134"/>
      <c r="I669" s="2134"/>
      <c r="J669" s="2134"/>
      <c r="K669" s="3231"/>
      <c r="L669" s="2219"/>
    </row>
    <row r="670" spans="1:12" ht="15.75" x14ac:dyDescent="0.2">
      <c r="A670" s="2132"/>
      <c r="B670" s="2133"/>
      <c r="C670" s="2134"/>
      <c r="D670" s="2135">
        <f t="shared" si="10"/>
        <v>0</v>
      </c>
      <c r="E670" s="2134"/>
      <c r="F670" s="2134"/>
      <c r="G670" s="2134"/>
      <c r="H670" s="2134"/>
      <c r="I670" s="2134"/>
      <c r="J670" s="2134"/>
      <c r="K670" s="3231"/>
      <c r="L670" s="2219"/>
    </row>
    <row r="671" spans="1:12" ht="15.75" x14ac:dyDescent="0.2">
      <c r="A671" s="2132"/>
      <c r="B671" s="2133"/>
      <c r="C671" s="2134"/>
      <c r="D671" s="2135">
        <f t="shared" si="10"/>
        <v>0</v>
      </c>
      <c r="E671" s="2134"/>
      <c r="F671" s="2134"/>
      <c r="G671" s="2134"/>
      <c r="H671" s="2134"/>
      <c r="I671" s="2134"/>
      <c r="J671" s="2134"/>
      <c r="K671" s="3231"/>
      <c r="L671" s="2219"/>
    </row>
    <row r="672" spans="1:12" ht="15.75" x14ac:dyDescent="0.2">
      <c r="A672" s="2132"/>
      <c r="B672" s="2133"/>
      <c r="C672" s="2134"/>
      <c r="D672" s="2135">
        <f t="shared" si="10"/>
        <v>0</v>
      </c>
      <c r="E672" s="2134"/>
      <c r="F672" s="2134"/>
      <c r="G672" s="2134"/>
      <c r="H672" s="2134"/>
      <c r="I672" s="2134"/>
      <c r="J672" s="2134"/>
      <c r="K672" s="3231"/>
      <c r="L672" s="2219"/>
    </row>
    <row r="673" spans="1:12" ht="15.75" x14ac:dyDescent="0.2">
      <c r="A673" s="2132"/>
      <c r="B673" s="2133"/>
      <c r="C673" s="2134"/>
      <c r="D673" s="2135">
        <f t="shared" si="10"/>
        <v>0</v>
      </c>
      <c r="E673" s="2134"/>
      <c r="F673" s="2134"/>
      <c r="G673" s="2134"/>
      <c r="H673" s="2134"/>
      <c r="I673" s="2134"/>
      <c r="J673" s="2134"/>
      <c r="K673" s="3231"/>
      <c r="L673" s="2219"/>
    </row>
    <row r="674" spans="1:12" ht="15.75" x14ac:dyDescent="0.2">
      <c r="A674" s="2132"/>
      <c r="B674" s="2133"/>
      <c r="C674" s="2134"/>
      <c r="D674" s="2135">
        <f t="shared" si="10"/>
        <v>0</v>
      </c>
      <c r="E674" s="2134"/>
      <c r="F674" s="2134"/>
      <c r="G674" s="2134"/>
      <c r="H674" s="2134"/>
      <c r="I674" s="2134"/>
      <c r="J674" s="2134"/>
      <c r="K674" s="3231"/>
      <c r="L674" s="2219"/>
    </row>
    <row r="675" spans="1:12" ht="15.75" x14ac:dyDescent="0.2">
      <c r="A675" s="2132"/>
      <c r="B675" s="2133"/>
      <c r="C675" s="2134"/>
      <c r="D675" s="2135">
        <f t="shared" si="10"/>
        <v>0</v>
      </c>
      <c r="E675" s="2134"/>
      <c r="F675" s="2134"/>
      <c r="G675" s="2134"/>
      <c r="H675" s="2134"/>
      <c r="I675" s="2134"/>
      <c r="J675" s="2134"/>
      <c r="K675" s="3231"/>
      <c r="L675" s="2219"/>
    </row>
    <row r="676" spans="1:12" ht="15.75" x14ac:dyDescent="0.2">
      <c r="A676" s="2132"/>
      <c r="B676" s="2133"/>
      <c r="C676" s="2134"/>
      <c r="D676" s="2135">
        <f t="shared" si="10"/>
        <v>0</v>
      </c>
      <c r="E676" s="2134"/>
      <c r="F676" s="2134"/>
      <c r="G676" s="2134"/>
      <c r="H676" s="2134"/>
      <c r="I676" s="2134"/>
      <c r="J676" s="2134"/>
      <c r="K676" s="3231"/>
      <c r="L676" s="2219"/>
    </row>
    <row r="677" spans="1:12" ht="15.75" x14ac:dyDescent="0.2">
      <c r="A677" s="2132"/>
      <c r="B677" s="2133"/>
      <c r="C677" s="2134"/>
      <c r="D677" s="2135">
        <f t="shared" si="10"/>
        <v>0</v>
      </c>
      <c r="E677" s="2134"/>
      <c r="F677" s="2134"/>
      <c r="G677" s="2134"/>
      <c r="H677" s="2134"/>
      <c r="I677" s="2134"/>
      <c r="J677" s="2134"/>
      <c r="K677" s="3231"/>
      <c r="L677" s="2219"/>
    </row>
    <row r="678" spans="1:12" ht="15.75" x14ac:dyDescent="0.2">
      <c r="A678" s="2132"/>
      <c r="B678" s="2133"/>
      <c r="C678" s="2134"/>
      <c r="D678" s="2135">
        <f t="shared" si="10"/>
        <v>0</v>
      </c>
      <c r="E678" s="2134"/>
      <c r="F678" s="2134"/>
      <c r="G678" s="2134"/>
      <c r="H678" s="2134"/>
      <c r="I678" s="2134"/>
      <c r="J678" s="2134"/>
      <c r="K678" s="3231"/>
      <c r="L678" s="2219"/>
    </row>
    <row r="679" spans="1:12" ht="15.75" x14ac:dyDescent="0.2">
      <c r="A679" s="2132"/>
      <c r="B679" s="2133"/>
      <c r="C679" s="2134"/>
      <c r="D679" s="2135">
        <f t="shared" si="10"/>
        <v>0</v>
      </c>
      <c r="E679" s="2134"/>
      <c r="F679" s="2134"/>
      <c r="G679" s="2134"/>
      <c r="H679" s="2134"/>
      <c r="I679" s="2134"/>
      <c r="J679" s="2134"/>
      <c r="K679" s="3231"/>
      <c r="L679" s="2219"/>
    </row>
    <row r="680" spans="1:12" ht="15.75" x14ac:dyDescent="0.2">
      <c r="A680" s="2132"/>
      <c r="B680" s="2133"/>
      <c r="C680" s="2134"/>
      <c r="D680" s="2135">
        <f t="shared" si="10"/>
        <v>0</v>
      </c>
      <c r="E680" s="2134"/>
      <c r="F680" s="2134"/>
      <c r="G680" s="2134"/>
      <c r="H680" s="2134"/>
      <c r="I680" s="2134"/>
      <c r="J680" s="2134"/>
      <c r="K680" s="3231"/>
      <c r="L680" s="2219"/>
    </row>
    <row r="681" spans="1:12" ht="15.75" x14ac:dyDescent="0.2">
      <c r="A681" s="2132"/>
      <c r="B681" s="2133"/>
      <c r="C681" s="2134"/>
      <c r="D681" s="2135">
        <f t="shared" si="10"/>
        <v>0</v>
      </c>
      <c r="E681" s="2134"/>
      <c r="F681" s="2134"/>
      <c r="G681" s="2134"/>
      <c r="H681" s="2134"/>
      <c r="I681" s="2134"/>
      <c r="J681" s="2134"/>
      <c r="K681" s="3231"/>
      <c r="L681" s="2219"/>
    </row>
    <row r="682" spans="1:12" ht="15.75" x14ac:dyDescent="0.2">
      <c r="A682" s="2132"/>
      <c r="B682" s="2133"/>
      <c r="C682" s="2134"/>
      <c r="D682" s="2135">
        <f t="shared" si="10"/>
        <v>0</v>
      </c>
      <c r="E682" s="2134"/>
      <c r="F682" s="2134"/>
      <c r="G682" s="2134"/>
      <c r="H682" s="2134"/>
      <c r="I682" s="2134"/>
      <c r="J682" s="2134"/>
      <c r="K682" s="3231"/>
      <c r="L682" s="2219"/>
    </row>
    <row r="683" spans="1:12" ht="15.75" x14ac:dyDescent="0.2">
      <c r="A683" s="2132"/>
      <c r="B683" s="2133"/>
      <c r="C683" s="2134"/>
      <c r="D683" s="2135">
        <f t="shared" si="10"/>
        <v>0</v>
      </c>
      <c r="E683" s="2134"/>
      <c r="F683" s="2134"/>
      <c r="G683" s="2134"/>
      <c r="H683" s="2134"/>
      <c r="I683" s="2134"/>
      <c r="J683" s="2134"/>
      <c r="K683" s="3231"/>
      <c r="L683" s="2219"/>
    </row>
    <row r="684" spans="1:12" ht="15.75" x14ac:dyDescent="0.2">
      <c r="A684" s="2132"/>
      <c r="B684" s="2133"/>
      <c r="C684" s="2134"/>
      <c r="D684" s="2135">
        <f t="shared" si="10"/>
        <v>0</v>
      </c>
      <c r="E684" s="2134"/>
      <c r="F684" s="2134"/>
      <c r="G684" s="2134"/>
      <c r="H684" s="2134"/>
      <c r="I684" s="2134"/>
      <c r="J684" s="2134"/>
      <c r="K684" s="3231"/>
      <c r="L684" s="2219"/>
    </row>
    <row r="685" spans="1:12" ht="15.75" x14ac:dyDescent="0.2">
      <c r="A685" s="2132"/>
      <c r="B685" s="2133"/>
      <c r="C685" s="2134"/>
      <c r="D685" s="2135">
        <f t="shared" si="10"/>
        <v>0</v>
      </c>
      <c r="E685" s="2134"/>
      <c r="F685" s="2134"/>
      <c r="G685" s="2134"/>
      <c r="H685" s="2134"/>
      <c r="I685" s="2134"/>
      <c r="J685" s="2134"/>
      <c r="K685" s="3231"/>
      <c r="L685" s="2219"/>
    </row>
    <row r="686" spans="1:12" ht="15.75" x14ac:dyDescent="0.2">
      <c r="A686" s="2132"/>
      <c r="B686" s="2133"/>
      <c r="C686" s="2134"/>
      <c r="D686" s="2135">
        <f t="shared" si="10"/>
        <v>0</v>
      </c>
      <c r="E686" s="2134"/>
      <c r="F686" s="2134"/>
      <c r="G686" s="2134"/>
      <c r="H686" s="2134"/>
      <c r="I686" s="2134"/>
      <c r="J686" s="2134"/>
      <c r="K686" s="3231"/>
      <c r="L686" s="2219"/>
    </row>
    <row r="687" spans="1:12" ht="15.75" x14ac:dyDescent="0.2">
      <c r="A687" s="2132"/>
      <c r="B687" s="2133"/>
      <c r="C687" s="2134"/>
      <c r="D687" s="2135">
        <f t="shared" si="10"/>
        <v>0</v>
      </c>
      <c r="E687" s="2134"/>
      <c r="F687" s="2134"/>
      <c r="G687" s="2134"/>
      <c r="H687" s="2134"/>
      <c r="I687" s="2134"/>
      <c r="J687" s="2134"/>
      <c r="K687" s="3231"/>
      <c r="L687" s="2219"/>
    </row>
    <row r="688" spans="1:12" ht="15.75" x14ac:dyDescent="0.2">
      <c r="A688" s="2132"/>
      <c r="B688" s="2133"/>
      <c r="C688" s="2134"/>
      <c r="D688" s="2135">
        <f t="shared" si="10"/>
        <v>0</v>
      </c>
      <c r="E688" s="2134"/>
      <c r="F688" s="2134"/>
      <c r="G688" s="2134"/>
      <c r="H688" s="2134"/>
      <c r="I688" s="2134"/>
      <c r="J688" s="2134"/>
      <c r="K688" s="3231"/>
      <c r="L688" s="2219"/>
    </row>
    <row r="689" spans="1:12" ht="15.75" x14ac:dyDescent="0.2">
      <c r="A689" s="2132"/>
      <c r="B689" s="2133"/>
      <c r="C689" s="2134"/>
      <c r="D689" s="2135">
        <f t="shared" si="10"/>
        <v>0</v>
      </c>
      <c r="E689" s="2134"/>
      <c r="F689" s="2134"/>
      <c r="G689" s="2134"/>
      <c r="H689" s="2134"/>
      <c r="I689" s="2134"/>
      <c r="J689" s="2134"/>
      <c r="K689" s="3231"/>
      <c r="L689" s="2219"/>
    </row>
    <row r="690" spans="1:12" ht="15.75" x14ac:dyDescent="0.2">
      <c r="A690" s="2132"/>
      <c r="B690" s="2133"/>
      <c r="C690" s="2134"/>
      <c r="D690" s="2135">
        <f t="shared" si="10"/>
        <v>0</v>
      </c>
      <c r="E690" s="2134"/>
      <c r="F690" s="2134"/>
      <c r="G690" s="2134"/>
      <c r="H690" s="2134"/>
      <c r="I690" s="2134"/>
      <c r="J690" s="2134"/>
      <c r="K690" s="3231"/>
      <c r="L690" s="2219"/>
    </row>
    <row r="691" spans="1:12" ht="15.75" x14ac:dyDescent="0.2">
      <c r="A691" s="2132"/>
      <c r="B691" s="2133"/>
      <c r="C691" s="2134"/>
      <c r="D691" s="2135">
        <f t="shared" si="10"/>
        <v>0</v>
      </c>
      <c r="E691" s="2134"/>
      <c r="F691" s="2134"/>
      <c r="G691" s="2134"/>
      <c r="H691" s="2134"/>
      <c r="I691" s="2134"/>
      <c r="J691" s="2134"/>
      <c r="K691" s="3231"/>
      <c r="L691" s="2219"/>
    </row>
    <row r="692" spans="1:12" ht="15.75" x14ac:dyDescent="0.2">
      <c r="A692" s="2132"/>
      <c r="B692" s="2133"/>
      <c r="C692" s="2134"/>
      <c r="D692" s="2135">
        <f t="shared" si="10"/>
        <v>0</v>
      </c>
      <c r="E692" s="2134"/>
      <c r="F692" s="2134"/>
      <c r="G692" s="2134"/>
      <c r="H692" s="2134"/>
      <c r="I692" s="2134"/>
      <c r="J692" s="2134"/>
      <c r="K692" s="3231"/>
      <c r="L692" s="2219"/>
    </row>
    <row r="693" spans="1:12" ht="15.75" x14ac:dyDescent="0.2">
      <c r="A693" s="2132"/>
      <c r="B693" s="2133"/>
      <c r="C693" s="2134"/>
      <c r="D693" s="2135">
        <f t="shared" si="10"/>
        <v>0</v>
      </c>
      <c r="E693" s="2134"/>
      <c r="F693" s="2134"/>
      <c r="G693" s="2134"/>
      <c r="H693" s="2134"/>
      <c r="I693" s="2134"/>
      <c r="J693" s="2134"/>
      <c r="K693" s="3231"/>
      <c r="L693" s="2219"/>
    </row>
    <row r="694" spans="1:12" ht="15.75" x14ac:dyDescent="0.2">
      <c r="A694" s="2132"/>
      <c r="B694" s="2133"/>
      <c r="C694" s="2134"/>
      <c r="D694" s="2135">
        <f t="shared" si="10"/>
        <v>0</v>
      </c>
      <c r="E694" s="2134"/>
      <c r="F694" s="2134"/>
      <c r="G694" s="2134"/>
      <c r="H694" s="2134"/>
      <c r="I694" s="2134"/>
      <c r="J694" s="2134"/>
      <c r="K694" s="3231"/>
      <c r="L694" s="2219"/>
    </row>
    <row r="695" spans="1:12" ht="15.75" x14ac:dyDescent="0.2">
      <c r="A695" s="2132"/>
      <c r="B695" s="2133"/>
      <c r="C695" s="2134"/>
      <c r="D695" s="2135">
        <f t="shared" si="10"/>
        <v>0</v>
      </c>
      <c r="E695" s="2134"/>
      <c r="F695" s="2134"/>
      <c r="G695" s="2134"/>
      <c r="H695" s="2134"/>
      <c r="I695" s="2134"/>
      <c r="J695" s="2134"/>
      <c r="K695" s="3231"/>
      <c r="L695" s="2219"/>
    </row>
    <row r="696" spans="1:12" ht="15.75" x14ac:dyDescent="0.2">
      <c r="A696" s="2132"/>
      <c r="B696" s="2133"/>
      <c r="C696" s="2134"/>
      <c r="D696" s="2135">
        <f t="shared" si="10"/>
        <v>0</v>
      </c>
      <c r="E696" s="2134"/>
      <c r="F696" s="2134"/>
      <c r="G696" s="2134"/>
      <c r="H696" s="2134"/>
      <c r="I696" s="2134"/>
      <c r="J696" s="2134"/>
      <c r="K696" s="3231"/>
      <c r="L696" s="2219"/>
    </row>
    <row r="697" spans="1:12" ht="15.75" x14ac:dyDescent="0.2">
      <c r="A697" s="2132"/>
      <c r="B697" s="2133"/>
      <c r="C697" s="2134"/>
      <c r="D697" s="2135">
        <f t="shared" si="10"/>
        <v>0</v>
      </c>
      <c r="E697" s="2134"/>
      <c r="F697" s="2134"/>
      <c r="G697" s="2134"/>
      <c r="H697" s="2134"/>
      <c r="I697" s="2134"/>
      <c r="J697" s="2134"/>
      <c r="K697" s="3231"/>
      <c r="L697" s="2219"/>
    </row>
    <row r="698" spans="1:12" ht="15.75" x14ac:dyDescent="0.2">
      <c r="A698" s="2132"/>
      <c r="B698" s="2133"/>
      <c r="C698" s="2134"/>
      <c r="D698" s="2135">
        <f t="shared" si="10"/>
        <v>0</v>
      </c>
      <c r="E698" s="2134"/>
      <c r="F698" s="2134"/>
      <c r="G698" s="2134"/>
      <c r="H698" s="2134"/>
      <c r="I698" s="2134"/>
      <c r="J698" s="2134"/>
      <c r="K698" s="3231"/>
      <c r="L698" s="2219"/>
    </row>
    <row r="699" spans="1:12" ht="15.75" x14ac:dyDescent="0.2">
      <c r="A699" s="2132"/>
      <c r="B699" s="2133"/>
      <c r="C699" s="2134"/>
      <c r="D699" s="2135">
        <f t="shared" si="10"/>
        <v>0</v>
      </c>
      <c r="E699" s="2134"/>
      <c r="F699" s="2134"/>
      <c r="G699" s="2134"/>
      <c r="H699" s="2134"/>
      <c r="I699" s="2134"/>
      <c r="J699" s="2134"/>
      <c r="K699" s="3231"/>
      <c r="L699" s="2219"/>
    </row>
    <row r="700" spans="1:12" ht="15.75" x14ac:dyDescent="0.2">
      <c r="A700" s="2132"/>
      <c r="B700" s="2133"/>
      <c r="C700" s="2134"/>
      <c r="D700" s="2135">
        <f t="shared" si="10"/>
        <v>0</v>
      </c>
      <c r="E700" s="2134"/>
      <c r="F700" s="2134"/>
      <c r="G700" s="2134"/>
      <c r="H700" s="2134"/>
      <c r="I700" s="2134"/>
      <c r="J700" s="2134"/>
      <c r="K700" s="3231"/>
      <c r="L700" s="2219"/>
    </row>
    <row r="701" spans="1:12" ht="15.75" x14ac:dyDescent="0.2">
      <c r="A701" s="2132"/>
      <c r="B701" s="2133"/>
      <c r="C701" s="2134"/>
      <c r="D701" s="2135">
        <f t="shared" si="10"/>
        <v>0</v>
      </c>
      <c r="E701" s="2134"/>
      <c r="F701" s="2134"/>
      <c r="G701" s="2134"/>
      <c r="H701" s="2134"/>
      <c r="I701" s="2134"/>
      <c r="J701" s="2134"/>
      <c r="K701" s="3231"/>
      <c r="L701" s="2219"/>
    </row>
    <row r="702" spans="1:12" ht="15.75" x14ac:dyDescent="0.2">
      <c r="A702" s="2132"/>
      <c r="B702" s="2133"/>
      <c r="C702" s="2134"/>
      <c r="D702" s="2135">
        <f t="shared" si="10"/>
        <v>0</v>
      </c>
      <c r="E702" s="2134"/>
      <c r="F702" s="2134"/>
      <c r="G702" s="2134"/>
      <c r="H702" s="2134"/>
      <c r="I702" s="2134"/>
      <c r="J702" s="2134"/>
      <c r="K702" s="3231"/>
      <c r="L702" s="2219"/>
    </row>
    <row r="703" spans="1:12" ht="15.75" x14ac:dyDescent="0.2">
      <c r="A703" s="2132"/>
      <c r="B703" s="2133"/>
      <c r="C703" s="2134"/>
      <c r="D703" s="2135">
        <f t="shared" si="10"/>
        <v>0</v>
      </c>
      <c r="E703" s="2134"/>
      <c r="F703" s="2134"/>
      <c r="G703" s="2134"/>
      <c r="H703" s="2134"/>
      <c r="I703" s="2134"/>
      <c r="J703" s="2134"/>
      <c r="K703" s="3231"/>
      <c r="L703" s="2219"/>
    </row>
    <row r="704" spans="1:12" ht="15.75" x14ac:dyDescent="0.2">
      <c r="A704" s="2132"/>
      <c r="B704" s="2133"/>
      <c r="C704" s="2134"/>
      <c r="D704" s="2135">
        <f t="shared" si="10"/>
        <v>0</v>
      </c>
      <c r="E704" s="2134"/>
      <c r="F704" s="2134"/>
      <c r="G704" s="2134"/>
      <c r="H704" s="2134"/>
      <c r="I704" s="2134"/>
      <c r="J704" s="2134"/>
      <c r="K704" s="3231"/>
      <c r="L704" s="2219"/>
    </row>
    <row r="705" spans="1:12" ht="15.75" x14ac:dyDescent="0.2">
      <c r="A705" s="2132"/>
      <c r="B705" s="2133"/>
      <c r="C705" s="2134"/>
      <c r="D705" s="2135">
        <f t="shared" si="10"/>
        <v>0</v>
      </c>
      <c r="E705" s="2134"/>
      <c r="F705" s="2134"/>
      <c r="G705" s="2134"/>
      <c r="H705" s="2134"/>
      <c r="I705" s="2134"/>
      <c r="J705" s="2134"/>
      <c r="K705" s="3231"/>
      <c r="L705" s="2219"/>
    </row>
    <row r="706" spans="1:12" ht="15.75" x14ac:dyDescent="0.2">
      <c r="A706" s="2132"/>
      <c r="B706" s="2133"/>
      <c r="C706" s="2134"/>
      <c r="D706" s="2135">
        <f t="shared" si="10"/>
        <v>0</v>
      </c>
      <c r="E706" s="2134"/>
      <c r="F706" s="2134"/>
      <c r="G706" s="2134"/>
      <c r="H706" s="2134"/>
      <c r="I706" s="2134"/>
      <c r="J706" s="2134"/>
      <c r="K706" s="3231"/>
      <c r="L706" s="2219"/>
    </row>
    <row r="707" spans="1:12" ht="15.75" x14ac:dyDescent="0.2">
      <c r="A707" s="2132"/>
      <c r="B707" s="2133"/>
      <c r="C707" s="2134"/>
      <c r="D707" s="2135">
        <f t="shared" si="10"/>
        <v>0</v>
      </c>
      <c r="E707" s="2134"/>
      <c r="F707" s="2134"/>
      <c r="G707" s="2134"/>
      <c r="H707" s="2134"/>
      <c r="I707" s="2134"/>
      <c r="J707" s="2134"/>
      <c r="K707" s="3231"/>
      <c r="L707" s="2219"/>
    </row>
    <row r="708" spans="1:12" ht="15.75" x14ac:dyDescent="0.2">
      <c r="A708" s="2132"/>
      <c r="B708" s="2133"/>
      <c r="C708" s="2134"/>
      <c r="D708" s="2135">
        <f t="shared" si="10"/>
        <v>0</v>
      </c>
      <c r="E708" s="2134"/>
      <c r="F708" s="2134"/>
      <c r="G708" s="2134"/>
      <c r="H708" s="2134"/>
      <c r="I708" s="2134"/>
      <c r="J708" s="2134"/>
      <c r="K708" s="3231"/>
      <c r="L708" s="2219"/>
    </row>
    <row r="709" spans="1:12" ht="15.75" x14ac:dyDescent="0.2">
      <c r="A709" s="2132"/>
      <c r="B709" s="2133"/>
      <c r="C709" s="2134"/>
      <c r="D709" s="2135">
        <f t="shared" ref="D709:D759" si="11">+C709*(100-E709)/100</f>
        <v>0</v>
      </c>
      <c r="E709" s="2134"/>
      <c r="F709" s="2134"/>
      <c r="G709" s="2134"/>
      <c r="H709" s="2134"/>
      <c r="I709" s="2134"/>
      <c r="J709" s="2134"/>
      <c r="K709" s="3231"/>
      <c r="L709" s="2219"/>
    </row>
    <row r="710" spans="1:12" ht="15.75" x14ac:dyDescent="0.2">
      <c r="A710" s="2132"/>
      <c r="B710" s="2133"/>
      <c r="C710" s="2134"/>
      <c r="D710" s="2135">
        <f t="shared" si="11"/>
        <v>0</v>
      </c>
      <c r="E710" s="2134"/>
      <c r="F710" s="2134"/>
      <c r="G710" s="2134"/>
      <c r="H710" s="2134"/>
      <c r="I710" s="2134"/>
      <c r="J710" s="2134"/>
      <c r="K710" s="3231"/>
      <c r="L710" s="2219"/>
    </row>
    <row r="711" spans="1:12" ht="15.75" x14ac:dyDescent="0.2">
      <c r="A711" s="2132"/>
      <c r="B711" s="2133"/>
      <c r="C711" s="2134"/>
      <c r="D711" s="2135">
        <f t="shared" si="11"/>
        <v>0</v>
      </c>
      <c r="E711" s="2134"/>
      <c r="F711" s="2134"/>
      <c r="G711" s="2134"/>
      <c r="H711" s="2134"/>
      <c r="I711" s="2134"/>
      <c r="J711" s="2134"/>
      <c r="K711" s="3231"/>
      <c r="L711" s="2219"/>
    </row>
    <row r="712" spans="1:12" ht="15.75" x14ac:dyDescent="0.2">
      <c r="A712" s="2132"/>
      <c r="B712" s="2133"/>
      <c r="C712" s="2134"/>
      <c r="D712" s="2135">
        <f t="shared" si="11"/>
        <v>0</v>
      </c>
      <c r="E712" s="2134"/>
      <c r="F712" s="2134"/>
      <c r="G712" s="2134"/>
      <c r="H712" s="2134"/>
      <c r="I712" s="2134"/>
      <c r="J712" s="2134"/>
      <c r="K712" s="3231"/>
      <c r="L712" s="2219"/>
    </row>
    <row r="713" spans="1:12" ht="15.75" x14ac:dyDescent="0.2">
      <c r="A713" s="2132"/>
      <c r="B713" s="2133"/>
      <c r="C713" s="2134"/>
      <c r="D713" s="2135">
        <f t="shared" si="11"/>
        <v>0</v>
      </c>
      <c r="E713" s="2134"/>
      <c r="F713" s="2134"/>
      <c r="G713" s="2134"/>
      <c r="H713" s="2134"/>
      <c r="I713" s="2134"/>
      <c r="J713" s="2134"/>
      <c r="K713" s="3231"/>
      <c r="L713" s="2219"/>
    </row>
    <row r="714" spans="1:12" ht="15.75" x14ac:dyDescent="0.2">
      <c r="A714" s="2132"/>
      <c r="B714" s="2133"/>
      <c r="C714" s="2134"/>
      <c r="D714" s="2135">
        <f t="shared" si="11"/>
        <v>0</v>
      </c>
      <c r="E714" s="2134"/>
      <c r="F714" s="2134"/>
      <c r="G714" s="2134"/>
      <c r="H714" s="2134"/>
      <c r="I714" s="2134"/>
      <c r="J714" s="2134"/>
      <c r="K714" s="3231"/>
      <c r="L714" s="2219"/>
    </row>
    <row r="715" spans="1:12" ht="15.75" x14ac:dyDescent="0.2">
      <c r="A715" s="2132"/>
      <c r="B715" s="2133"/>
      <c r="C715" s="2134"/>
      <c r="D715" s="2135">
        <f t="shared" si="11"/>
        <v>0</v>
      </c>
      <c r="E715" s="2134"/>
      <c r="F715" s="2134"/>
      <c r="G715" s="2134"/>
      <c r="H715" s="2134"/>
      <c r="I715" s="2134"/>
      <c r="J715" s="2134"/>
      <c r="K715" s="3231"/>
      <c r="L715" s="2219"/>
    </row>
    <row r="716" spans="1:12" ht="15.75" x14ac:dyDescent="0.2">
      <c r="A716" s="2132"/>
      <c r="B716" s="2133"/>
      <c r="C716" s="2134"/>
      <c r="D716" s="2135">
        <f t="shared" si="11"/>
        <v>0</v>
      </c>
      <c r="E716" s="2134"/>
      <c r="F716" s="2134"/>
      <c r="G716" s="2134"/>
      <c r="H716" s="2134"/>
      <c r="I716" s="2134"/>
      <c r="J716" s="2134"/>
      <c r="K716" s="3231"/>
      <c r="L716" s="2219"/>
    </row>
    <row r="717" spans="1:12" ht="15.75" x14ac:dyDescent="0.2">
      <c r="A717" s="2132"/>
      <c r="B717" s="2133"/>
      <c r="C717" s="2134"/>
      <c r="D717" s="2135">
        <f t="shared" si="11"/>
        <v>0</v>
      </c>
      <c r="E717" s="2134"/>
      <c r="F717" s="2134"/>
      <c r="G717" s="2134"/>
      <c r="H717" s="2134"/>
      <c r="I717" s="2134"/>
      <c r="J717" s="2134"/>
      <c r="K717" s="3231"/>
      <c r="L717" s="2219"/>
    </row>
    <row r="718" spans="1:12" ht="15.75" x14ac:dyDescent="0.2">
      <c r="A718" s="2132"/>
      <c r="B718" s="2133"/>
      <c r="C718" s="2134"/>
      <c r="D718" s="2135">
        <f t="shared" si="11"/>
        <v>0</v>
      </c>
      <c r="E718" s="2134"/>
      <c r="F718" s="2134"/>
      <c r="G718" s="2134"/>
      <c r="H718" s="2134"/>
      <c r="I718" s="2134"/>
      <c r="J718" s="2134"/>
      <c r="K718" s="3231"/>
      <c r="L718" s="2219"/>
    </row>
    <row r="719" spans="1:12" ht="15.75" x14ac:dyDescent="0.2">
      <c r="A719" s="2132"/>
      <c r="B719" s="2133"/>
      <c r="C719" s="2134"/>
      <c r="D719" s="2135">
        <f t="shared" si="11"/>
        <v>0</v>
      </c>
      <c r="E719" s="2134"/>
      <c r="F719" s="2134"/>
      <c r="G719" s="2134"/>
      <c r="H719" s="2134"/>
      <c r="I719" s="2134"/>
      <c r="J719" s="2134"/>
      <c r="K719" s="3231"/>
      <c r="L719" s="2219"/>
    </row>
    <row r="720" spans="1:12" ht="15.75" x14ac:dyDescent="0.2">
      <c r="A720" s="2132"/>
      <c r="B720" s="2133"/>
      <c r="C720" s="2134"/>
      <c r="D720" s="2135">
        <f t="shared" si="11"/>
        <v>0</v>
      </c>
      <c r="E720" s="2134"/>
      <c r="F720" s="2134"/>
      <c r="G720" s="2134"/>
      <c r="H720" s="2134"/>
      <c r="I720" s="2134"/>
      <c r="J720" s="2134"/>
      <c r="K720" s="3231"/>
      <c r="L720" s="2219"/>
    </row>
    <row r="721" spans="1:12" ht="15.75" x14ac:dyDescent="0.2">
      <c r="A721" s="2132"/>
      <c r="B721" s="2133"/>
      <c r="C721" s="2134"/>
      <c r="D721" s="2135">
        <f t="shared" si="11"/>
        <v>0</v>
      </c>
      <c r="E721" s="2134"/>
      <c r="F721" s="2134"/>
      <c r="G721" s="2134"/>
      <c r="H721" s="2134"/>
      <c r="I721" s="2134"/>
      <c r="J721" s="2134"/>
      <c r="K721" s="3231"/>
      <c r="L721" s="2219"/>
    </row>
    <row r="722" spans="1:12" ht="15.75" x14ac:dyDescent="0.2">
      <c r="A722" s="2132"/>
      <c r="B722" s="2133"/>
      <c r="C722" s="2134"/>
      <c r="D722" s="2135">
        <f t="shared" si="11"/>
        <v>0</v>
      </c>
      <c r="E722" s="2134"/>
      <c r="F722" s="2134"/>
      <c r="G722" s="2134"/>
      <c r="H722" s="2134"/>
      <c r="I722" s="2134"/>
      <c r="J722" s="2134"/>
      <c r="K722" s="3231"/>
      <c r="L722" s="2219"/>
    </row>
    <row r="723" spans="1:12" ht="15.75" x14ac:dyDescent="0.2">
      <c r="A723" s="2132"/>
      <c r="B723" s="2133"/>
      <c r="C723" s="2134"/>
      <c r="D723" s="2135">
        <f t="shared" si="11"/>
        <v>0</v>
      </c>
      <c r="E723" s="2134"/>
      <c r="F723" s="2134"/>
      <c r="G723" s="2134"/>
      <c r="H723" s="2134"/>
      <c r="I723" s="2134"/>
      <c r="J723" s="2134"/>
      <c r="K723" s="3231"/>
      <c r="L723" s="2219"/>
    </row>
    <row r="724" spans="1:12" ht="15.75" x14ac:dyDescent="0.2">
      <c r="A724" s="2132"/>
      <c r="B724" s="2133"/>
      <c r="C724" s="2134"/>
      <c r="D724" s="2135">
        <f t="shared" si="11"/>
        <v>0</v>
      </c>
      <c r="E724" s="2134"/>
      <c r="F724" s="2134"/>
      <c r="G724" s="2134"/>
      <c r="H724" s="2134"/>
      <c r="I724" s="2134"/>
      <c r="J724" s="2134"/>
      <c r="K724" s="3231"/>
      <c r="L724" s="2219"/>
    </row>
    <row r="725" spans="1:12" ht="15.75" x14ac:dyDescent="0.2">
      <c r="A725" s="2132"/>
      <c r="B725" s="2133"/>
      <c r="C725" s="2134"/>
      <c r="D725" s="2135">
        <f t="shared" si="11"/>
        <v>0</v>
      </c>
      <c r="E725" s="2134"/>
      <c r="F725" s="2134"/>
      <c r="G725" s="2134"/>
      <c r="H725" s="2134"/>
      <c r="I725" s="2134"/>
      <c r="J725" s="2134"/>
      <c r="K725" s="3231"/>
      <c r="L725" s="2219"/>
    </row>
    <row r="726" spans="1:12" ht="15.75" x14ac:dyDescent="0.2">
      <c r="A726" s="2132"/>
      <c r="B726" s="2133"/>
      <c r="C726" s="2134"/>
      <c r="D726" s="2135">
        <f t="shared" si="11"/>
        <v>0</v>
      </c>
      <c r="E726" s="2134"/>
      <c r="F726" s="2134"/>
      <c r="G726" s="2134"/>
      <c r="H726" s="2134"/>
      <c r="I726" s="2134"/>
      <c r="J726" s="2134"/>
      <c r="K726" s="3231"/>
      <c r="L726" s="2219"/>
    </row>
    <row r="727" spans="1:12" ht="15.75" x14ac:dyDescent="0.2">
      <c r="A727" s="2132"/>
      <c r="B727" s="2133"/>
      <c r="C727" s="2134"/>
      <c r="D727" s="2135">
        <f t="shared" si="11"/>
        <v>0</v>
      </c>
      <c r="E727" s="2134"/>
      <c r="F727" s="2134"/>
      <c r="G727" s="2134"/>
      <c r="H727" s="2134"/>
      <c r="I727" s="2134"/>
      <c r="J727" s="2134"/>
      <c r="K727" s="3231"/>
      <c r="L727" s="2219"/>
    </row>
    <row r="728" spans="1:12" ht="15.75" x14ac:dyDescent="0.2">
      <c r="A728" s="2132"/>
      <c r="B728" s="2133"/>
      <c r="C728" s="2134"/>
      <c r="D728" s="2135">
        <f t="shared" si="11"/>
        <v>0</v>
      </c>
      <c r="E728" s="2134"/>
      <c r="F728" s="2134"/>
      <c r="G728" s="2134"/>
      <c r="H728" s="2134"/>
      <c r="I728" s="2134"/>
      <c r="J728" s="2134"/>
      <c r="K728" s="3231"/>
      <c r="L728" s="2219"/>
    </row>
    <row r="729" spans="1:12" ht="15.75" x14ac:dyDescent="0.2">
      <c r="A729" s="2132"/>
      <c r="B729" s="2133"/>
      <c r="C729" s="2134"/>
      <c r="D729" s="2135">
        <f t="shared" si="11"/>
        <v>0</v>
      </c>
      <c r="E729" s="2134"/>
      <c r="F729" s="2134"/>
      <c r="G729" s="2134"/>
      <c r="H729" s="2134"/>
      <c r="I729" s="2134"/>
      <c r="J729" s="2134"/>
      <c r="K729" s="3231"/>
      <c r="L729" s="2219"/>
    </row>
    <row r="730" spans="1:12" ht="15.75" x14ac:dyDescent="0.2">
      <c r="A730" s="2132"/>
      <c r="B730" s="2133"/>
      <c r="C730" s="2134"/>
      <c r="D730" s="2135">
        <f t="shared" si="11"/>
        <v>0</v>
      </c>
      <c r="E730" s="2134"/>
      <c r="F730" s="2134"/>
      <c r="G730" s="2134"/>
      <c r="H730" s="2134"/>
      <c r="I730" s="2134"/>
      <c r="J730" s="2134"/>
      <c r="K730" s="3231"/>
      <c r="L730" s="2219"/>
    </row>
    <row r="731" spans="1:12" ht="15.75" x14ac:dyDescent="0.2">
      <c r="A731" s="2132"/>
      <c r="B731" s="2133"/>
      <c r="C731" s="2134"/>
      <c r="D731" s="2135">
        <f t="shared" si="11"/>
        <v>0</v>
      </c>
      <c r="E731" s="2134"/>
      <c r="F731" s="2134"/>
      <c r="G731" s="2134"/>
      <c r="H731" s="2134"/>
      <c r="I731" s="2134"/>
      <c r="J731" s="2134"/>
      <c r="K731" s="3231"/>
      <c r="L731" s="2219"/>
    </row>
    <row r="732" spans="1:12" ht="15.75" x14ac:dyDescent="0.2">
      <c r="A732" s="2132"/>
      <c r="B732" s="2133"/>
      <c r="C732" s="2134"/>
      <c r="D732" s="2135">
        <f t="shared" si="11"/>
        <v>0</v>
      </c>
      <c r="E732" s="2134"/>
      <c r="F732" s="2134"/>
      <c r="G732" s="2134"/>
      <c r="H732" s="2134"/>
      <c r="I732" s="2134"/>
      <c r="J732" s="2134"/>
      <c r="K732" s="3231"/>
      <c r="L732" s="2219"/>
    </row>
    <row r="733" spans="1:12" ht="15.75" x14ac:dyDescent="0.2">
      <c r="A733" s="2132"/>
      <c r="B733" s="2133"/>
      <c r="C733" s="2134"/>
      <c r="D733" s="2135">
        <f t="shared" si="11"/>
        <v>0</v>
      </c>
      <c r="E733" s="2134"/>
      <c r="F733" s="2134"/>
      <c r="G733" s="2134"/>
      <c r="H733" s="2134"/>
      <c r="I733" s="2134"/>
      <c r="J733" s="2134"/>
      <c r="K733" s="3231"/>
      <c r="L733" s="2219"/>
    </row>
    <row r="734" spans="1:12" ht="15.75" x14ac:dyDescent="0.2">
      <c r="A734" s="2132"/>
      <c r="B734" s="2133"/>
      <c r="C734" s="2134"/>
      <c r="D734" s="2135">
        <f t="shared" si="11"/>
        <v>0</v>
      </c>
      <c r="E734" s="2134"/>
      <c r="F734" s="2134"/>
      <c r="G734" s="2134"/>
      <c r="H734" s="2134"/>
      <c r="I734" s="2134"/>
      <c r="J734" s="2134"/>
      <c r="K734" s="3231"/>
      <c r="L734" s="2219"/>
    </row>
    <row r="735" spans="1:12" ht="15.75" x14ac:dyDescent="0.2">
      <c r="A735" s="2132"/>
      <c r="B735" s="2133"/>
      <c r="C735" s="2134"/>
      <c r="D735" s="2135">
        <f t="shared" si="11"/>
        <v>0</v>
      </c>
      <c r="E735" s="2134"/>
      <c r="F735" s="2134"/>
      <c r="G735" s="2134"/>
      <c r="H735" s="2134"/>
      <c r="I735" s="2134"/>
      <c r="J735" s="2134"/>
      <c r="K735" s="3231"/>
      <c r="L735" s="2219"/>
    </row>
    <row r="736" spans="1:12" ht="15.75" x14ac:dyDescent="0.2">
      <c r="A736" s="2132"/>
      <c r="B736" s="2133"/>
      <c r="C736" s="2134"/>
      <c r="D736" s="2135">
        <f t="shared" si="11"/>
        <v>0</v>
      </c>
      <c r="E736" s="2134"/>
      <c r="F736" s="2134"/>
      <c r="G736" s="2134"/>
      <c r="H736" s="2134"/>
      <c r="I736" s="2134"/>
      <c r="J736" s="2134"/>
      <c r="K736" s="3231"/>
      <c r="L736" s="2219"/>
    </row>
    <row r="737" spans="1:12" ht="15.75" x14ac:dyDescent="0.2">
      <c r="A737" s="2132"/>
      <c r="B737" s="2133"/>
      <c r="C737" s="2134"/>
      <c r="D737" s="2135">
        <f t="shared" si="11"/>
        <v>0</v>
      </c>
      <c r="E737" s="2134"/>
      <c r="F737" s="2134"/>
      <c r="G737" s="2134"/>
      <c r="H737" s="2134"/>
      <c r="I737" s="2134"/>
      <c r="J737" s="2134"/>
      <c r="K737" s="3231"/>
      <c r="L737" s="2219"/>
    </row>
    <row r="738" spans="1:12" ht="15.75" x14ac:dyDescent="0.2">
      <c r="A738" s="2132"/>
      <c r="B738" s="2133"/>
      <c r="C738" s="2134"/>
      <c r="D738" s="2135">
        <f t="shared" si="11"/>
        <v>0</v>
      </c>
      <c r="E738" s="2134"/>
      <c r="F738" s="2134"/>
      <c r="G738" s="2134"/>
      <c r="H738" s="2134"/>
      <c r="I738" s="2134"/>
      <c r="J738" s="2134"/>
      <c r="K738" s="3231"/>
      <c r="L738" s="2219"/>
    </row>
    <row r="739" spans="1:12" ht="15.75" x14ac:dyDescent="0.2">
      <c r="A739" s="2132"/>
      <c r="B739" s="2133"/>
      <c r="C739" s="2134"/>
      <c r="D739" s="2135">
        <f t="shared" si="11"/>
        <v>0</v>
      </c>
      <c r="E739" s="2134"/>
      <c r="F739" s="2134"/>
      <c r="G739" s="2134"/>
      <c r="H739" s="2134"/>
      <c r="I739" s="2134"/>
      <c r="J739" s="2134"/>
      <c r="K739" s="3231"/>
      <c r="L739" s="2219"/>
    </row>
    <row r="740" spans="1:12" ht="15.75" x14ac:dyDescent="0.2">
      <c r="A740" s="2132"/>
      <c r="B740" s="2133"/>
      <c r="C740" s="2134"/>
      <c r="D740" s="2135">
        <f t="shared" si="11"/>
        <v>0</v>
      </c>
      <c r="E740" s="2134"/>
      <c r="F740" s="2134"/>
      <c r="G740" s="2134"/>
      <c r="H740" s="2134"/>
      <c r="I740" s="2134"/>
      <c r="J740" s="2134"/>
      <c r="K740" s="3231"/>
      <c r="L740" s="2219"/>
    </row>
    <row r="741" spans="1:12" ht="15.75" x14ac:dyDescent="0.2">
      <c r="A741" s="2132"/>
      <c r="B741" s="2133"/>
      <c r="C741" s="2134"/>
      <c r="D741" s="2135">
        <f t="shared" si="11"/>
        <v>0</v>
      </c>
      <c r="E741" s="2134"/>
      <c r="F741" s="2134"/>
      <c r="G741" s="2134"/>
      <c r="H741" s="2134"/>
      <c r="I741" s="2134"/>
      <c r="J741" s="2134"/>
      <c r="K741" s="3231"/>
      <c r="L741" s="2219"/>
    </row>
    <row r="742" spans="1:12" ht="15.75" x14ac:dyDescent="0.2">
      <c r="A742" s="2132"/>
      <c r="B742" s="2133"/>
      <c r="C742" s="2134"/>
      <c r="D742" s="2135">
        <f t="shared" si="11"/>
        <v>0</v>
      </c>
      <c r="E742" s="2134"/>
      <c r="F742" s="2134"/>
      <c r="G742" s="2134"/>
      <c r="H742" s="2134"/>
      <c r="I742" s="2134"/>
      <c r="J742" s="2134"/>
      <c r="K742" s="3231"/>
      <c r="L742" s="2219"/>
    </row>
    <row r="743" spans="1:12" ht="15.75" x14ac:dyDescent="0.2">
      <c r="A743" s="2132"/>
      <c r="B743" s="2133"/>
      <c r="C743" s="2134"/>
      <c r="D743" s="2135">
        <f t="shared" si="11"/>
        <v>0</v>
      </c>
      <c r="E743" s="2134"/>
      <c r="F743" s="2134"/>
      <c r="G743" s="2134"/>
      <c r="H743" s="2134"/>
      <c r="I743" s="2134"/>
      <c r="J743" s="2134"/>
      <c r="K743" s="3231"/>
      <c r="L743" s="2219"/>
    </row>
    <row r="744" spans="1:12" ht="15.75" x14ac:dyDescent="0.2">
      <c r="A744" s="2132"/>
      <c r="B744" s="2133"/>
      <c r="C744" s="2134"/>
      <c r="D744" s="2135">
        <f t="shared" si="11"/>
        <v>0</v>
      </c>
      <c r="E744" s="2134"/>
      <c r="F744" s="2134"/>
      <c r="G744" s="2134"/>
      <c r="H744" s="2134"/>
      <c r="I744" s="2134"/>
      <c r="J744" s="2134"/>
      <c r="K744" s="3231"/>
      <c r="L744" s="2219"/>
    </row>
    <row r="745" spans="1:12" ht="15.75" x14ac:dyDescent="0.2">
      <c r="A745" s="2132"/>
      <c r="B745" s="2133"/>
      <c r="C745" s="2134"/>
      <c r="D745" s="2135">
        <f t="shared" si="11"/>
        <v>0</v>
      </c>
      <c r="E745" s="2134"/>
      <c r="F745" s="2134"/>
      <c r="G745" s="2134"/>
      <c r="H745" s="2134"/>
      <c r="I745" s="2134"/>
      <c r="J745" s="2134"/>
      <c r="K745" s="3231"/>
      <c r="L745" s="2219"/>
    </row>
    <row r="746" spans="1:12" ht="15.75" x14ac:dyDescent="0.2">
      <c r="A746" s="2132"/>
      <c r="B746" s="2133"/>
      <c r="C746" s="2134"/>
      <c r="D746" s="2135">
        <f t="shared" si="11"/>
        <v>0</v>
      </c>
      <c r="E746" s="2134"/>
      <c r="F746" s="2134"/>
      <c r="G746" s="2134"/>
      <c r="H746" s="2134"/>
      <c r="I746" s="2134"/>
      <c r="J746" s="2134"/>
      <c r="K746" s="3231"/>
      <c r="L746" s="2219"/>
    </row>
    <row r="747" spans="1:12" ht="15.75" x14ac:dyDescent="0.2">
      <c r="A747" s="2132"/>
      <c r="B747" s="2133"/>
      <c r="C747" s="2134"/>
      <c r="D747" s="2135">
        <f t="shared" si="11"/>
        <v>0</v>
      </c>
      <c r="E747" s="2134"/>
      <c r="F747" s="2134"/>
      <c r="G747" s="2134"/>
      <c r="H747" s="2134"/>
      <c r="I747" s="2134"/>
      <c r="J747" s="2134"/>
      <c r="K747" s="3231"/>
      <c r="L747" s="2219"/>
    </row>
    <row r="748" spans="1:12" ht="15.75" x14ac:dyDescent="0.2">
      <c r="A748" s="2132"/>
      <c r="B748" s="2133"/>
      <c r="C748" s="2134"/>
      <c r="D748" s="2135">
        <f t="shared" si="11"/>
        <v>0</v>
      </c>
      <c r="E748" s="2134"/>
      <c r="F748" s="2134"/>
      <c r="G748" s="2134"/>
      <c r="H748" s="2134"/>
      <c r="I748" s="2134"/>
      <c r="J748" s="2134"/>
      <c r="K748" s="3231"/>
      <c r="L748" s="2219"/>
    </row>
    <row r="749" spans="1:12" ht="15.75" x14ac:dyDescent="0.2">
      <c r="A749" s="2132"/>
      <c r="B749" s="2133"/>
      <c r="C749" s="2134"/>
      <c r="D749" s="2135">
        <f t="shared" si="11"/>
        <v>0</v>
      </c>
      <c r="E749" s="2134"/>
      <c r="F749" s="2134"/>
      <c r="G749" s="2134"/>
      <c r="H749" s="2134"/>
      <c r="I749" s="2134"/>
      <c r="J749" s="2134"/>
      <c r="K749" s="3231"/>
      <c r="L749" s="2219"/>
    </row>
    <row r="750" spans="1:12" ht="15.75" x14ac:dyDescent="0.2">
      <c r="A750" s="2132"/>
      <c r="B750" s="2133"/>
      <c r="C750" s="2134"/>
      <c r="D750" s="2135">
        <f t="shared" si="11"/>
        <v>0</v>
      </c>
      <c r="E750" s="2134"/>
      <c r="F750" s="2134"/>
      <c r="G750" s="2134"/>
      <c r="H750" s="2134"/>
      <c r="I750" s="2134"/>
      <c r="J750" s="2134"/>
      <c r="K750" s="3231"/>
      <c r="L750" s="2219"/>
    </row>
    <row r="751" spans="1:12" ht="15.75" x14ac:dyDescent="0.2">
      <c r="A751" s="2132"/>
      <c r="B751" s="2133"/>
      <c r="C751" s="2134"/>
      <c r="D751" s="2135">
        <f t="shared" si="11"/>
        <v>0</v>
      </c>
      <c r="E751" s="2134"/>
      <c r="F751" s="2134"/>
      <c r="G751" s="2134"/>
      <c r="H751" s="2134"/>
      <c r="I751" s="2134"/>
      <c r="J751" s="2134"/>
      <c r="K751" s="3231"/>
      <c r="L751" s="2219"/>
    </row>
    <row r="752" spans="1:12" ht="15.75" x14ac:dyDescent="0.2">
      <c r="A752" s="2132"/>
      <c r="B752" s="2133"/>
      <c r="C752" s="2134"/>
      <c r="D752" s="2135">
        <f t="shared" si="11"/>
        <v>0</v>
      </c>
      <c r="E752" s="2134"/>
      <c r="F752" s="2134"/>
      <c r="G752" s="2134"/>
      <c r="H752" s="2134"/>
      <c r="I752" s="2134"/>
      <c r="J752" s="2134"/>
      <c r="K752" s="3231"/>
      <c r="L752" s="2219"/>
    </row>
    <row r="753" spans="1:12" ht="15.75" x14ac:dyDescent="0.2">
      <c r="A753" s="2132"/>
      <c r="B753" s="2133"/>
      <c r="C753" s="2134"/>
      <c r="D753" s="2135">
        <f t="shared" si="11"/>
        <v>0</v>
      </c>
      <c r="E753" s="2134"/>
      <c r="F753" s="2134"/>
      <c r="G753" s="2134"/>
      <c r="H753" s="2134"/>
      <c r="I753" s="2134"/>
      <c r="J753" s="2134"/>
      <c r="K753" s="3231"/>
      <c r="L753" s="2219"/>
    </row>
    <row r="754" spans="1:12" ht="15.75" x14ac:dyDescent="0.2">
      <c r="A754" s="2132"/>
      <c r="B754" s="2133"/>
      <c r="C754" s="2134"/>
      <c r="D754" s="2135">
        <f t="shared" si="11"/>
        <v>0</v>
      </c>
      <c r="E754" s="2134"/>
      <c r="F754" s="2134"/>
      <c r="G754" s="2134"/>
      <c r="H754" s="2134"/>
      <c r="I754" s="2134"/>
      <c r="J754" s="2134"/>
      <c r="K754" s="3231"/>
      <c r="L754" s="2219"/>
    </row>
    <row r="755" spans="1:12" ht="15.75" x14ac:dyDescent="0.2">
      <c r="A755" s="2132"/>
      <c r="B755" s="2133"/>
      <c r="C755" s="2134"/>
      <c r="D755" s="2135">
        <f t="shared" si="11"/>
        <v>0</v>
      </c>
      <c r="E755" s="2134"/>
      <c r="F755" s="2134"/>
      <c r="G755" s="2134"/>
      <c r="H755" s="2134"/>
      <c r="I755" s="2134"/>
      <c r="J755" s="2134"/>
      <c r="K755" s="3231"/>
      <c r="L755" s="2219"/>
    </row>
    <row r="756" spans="1:12" ht="15.75" x14ac:dyDescent="0.2">
      <c r="A756" s="2132"/>
      <c r="B756" s="2133"/>
      <c r="C756" s="2134"/>
      <c r="D756" s="2135">
        <f t="shared" si="11"/>
        <v>0</v>
      </c>
      <c r="E756" s="2134"/>
      <c r="F756" s="2134"/>
      <c r="G756" s="2134"/>
      <c r="H756" s="2134"/>
      <c r="I756" s="2134"/>
      <c r="J756" s="2134"/>
      <c r="K756" s="3231"/>
      <c r="L756" s="2219"/>
    </row>
    <row r="757" spans="1:12" ht="15.75" x14ac:dyDescent="0.2">
      <c r="A757" s="2132"/>
      <c r="B757" s="2133"/>
      <c r="C757" s="2134"/>
      <c r="D757" s="2135">
        <f t="shared" si="11"/>
        <v>0</v>
      </c>
      <c r="E757" s="2134"/>
      <c r="F757" s="2134"/>
      <c r="G757" s="2134"/>
      <c r="H757" s="2134"/>
      <c r="I757" s="2134"/>
      <c r="J757" s="2134"/>
      <c r="K757" s="3231"/>
      <c r="L757" s="2219"/>
    </row>
    <row r="758" spans="1:12" ht="15.75" x14ac:dyDescent="0.2">
      <c r="A758" s="2132"/>
      <c r="B758" s="2133"/>
      <c r="C758" s="2134"/>
      <c r="D758" s="2135">
        <f t="shared" si="11"/>
        <v>0</v>
      </c>
      <c r="E758" s="2134"/>
      <c r="F758" s="2134"/>
      <c r="G758" s="2134"/>
      <c r="H758" s="2134"/>
      <c r="I758" s="2134"/>
      <c r="J758" s="2134"/>
      <c r="K758" s="3231"/>
      <c r="L758" s="2219"/>
    </row>
    <row r="759" spans="1:12" ht="15.75" x14ac:dyDescent="0.2">
      <c r="A759" s="2132"/>
      <c r="B759" s="2133"/>
      <c r="C759" s="2134"/>
      <c r="D759" s="2135">
        <f t="shared" si="11"/>
        <v>0</v>
      </c>
      <c r="E759" s="2134"/>
      <c r="F759" s="2134"/>
      <c r="G759" s="2134"/>
      <c r="H759" s="2134"/>
      <c r="I759" s="2134"/>
      <c r="J759" s="2134"/>
      <c r="K759" s="3231"/>
      <c r="L759" s="2219"/>
    </row>
    <row r="760" spans="1:12" ht="15.75" x14ac:dyDescent="0.2">
      <c r="A760" s="2132"/>
      <c r="B760" s="2133"/>
      <c r="C760" s="2134"/>
      <c r="D760" s="2135">
        <f>+C760*(100-E760)/100</f>
        <v>0</v>
      </c>
      <c r="E760" s="2134"/>
      <c r="F760" s="2134"/>
      <c r="G760" s="2134"/>
      <c r="H760" s="2134"/>
      <c r="I760" s="2134"/>
      <c r="J760" s="2134"/>
      <c r="K760" s="3231"/>
      <c r="L760" s="2219"/>
    </row>
    <row r="761" spans="1:12" ht="15.75" x14ac:dyDescent="0.2">
      <c r="A761" s="2132"/>
      <c r="B761" s="2133"/>
      <c r="C761" s="2134"/>
      <c r="D761" s="2135">
        <f>+C761*(100-E761)/100</f>
        <v>0</v>
      </c>
      <c r="E761" s="2134"/>
      <c r="F761" s="2134"/>
      <c r="G761" s="2134"/>
      <c r="H761" s="2134"/>
      <c r="I761" s="2134"/>
      <c r="J761" s="2134"/>
      <c r="K761" s="3231"/>
      <c r="L761" s="2219"/>
    </row>
    <row r="762" spans="1:12" ht="15.75" x14ac:dyDescent="0.2">
      <c r="A762" s="2132"/>
      <c r="B762" s="2133"/>
      <c r="C762" s="2134"/>
      <c r="D762" s="2135">
        <f>+C762*(100-E762)/100</f>
        <v>0</v>
      </c>
      <c r="E762" s="2134"/>
      <c r="F762" s="2134"/>
      <c r="G762" s="2134"/>
      <c r="H762" s="2134"/>
      <c r="I762" s="2134"/>
      <c r="J762" s="2134"/>
      <c r="K762" s="3231"/>
      <c r="L762" s="2219"/>
    </row>
    <row r="763" spans="1:12" ht="15.75" x14ac:dyDescent="0.2">
      <c r="A763" s="2132"/>
      <c r="B763" s="2133"/>
      <c r="C763" s="2134"/>
      <c r="D763" s="2135">
        <f>+C763*(100-E763)/100</f>
        <v>0</v>
      </c>
      <c r="E763" s="2134"/>
      <c r="F763" s="2134"/>
      <c r="G763" s="2134"/>
      <c r="H763" s="2134"/>
      <c r="I763" s="2134"/>
      <c r="J763" s="2134"/>
      <c r="K763" s="3231"/>
      <c r="L763" s="2219"/>
    </row>
    <row r="764" spans="1:12" ht="15.75" x14ac:dyDescent="0.2">
      <c r="A764" s="2132"/>
      <c r="B764" s="2133"/>
      <c r="C764" s="2134"/>
      <c r="D764" s="2135">
        <f>+C764*(100-E764)/100</f>
        <v>0</v>
      </c>
      <c r="E764" s="2134"/>
      <c r="F764" s="2134"/>
      <c r="G764" s="2134"/>
      <c r="H764" s="2134"/>
      <c r="I764" s="2134"/>
      <c r="J764" s="2134"/>
      <c r="K764" s="3231"/>
      <c r="L764" s="2219"/>
    </row>
  </sheetData>
  <autoFilter ref="B6:K6"/>
  <mergeCells count="49">
    <mergeCell ref="A41:A42"/>
    <mergeCell ref="C42:J42"/>
    <mergeCell ref="H9:I9"/>
    <mergeCell ref="H18:I18"/>
    <mergeCell ref="C40:J40"/>
    <mergeCell ref="A26:A27"/>
    <mergeCell ref="C38:J38"/>
    <mergeCell ref="H37:I37"/>
    <mergeCell ref="H29:I29"/>
    <mergeCell ref="H30:I30"/>
    <mergeCell ref="H33:I33"/>
    <mergeCell ref="H34:I34"/>
    <mergeCell ref="C43:J43"/>
    <mergeCell ref="C31:J31"/>
    <mergeCell ref="I4:J4"/>
    <mergeCell ref="C27:K27"/>
    <mergeCell ref="G4:H4"/>
    <mergeCell ref="H35:I35"/>
    <mergeCell ref="C36:J36"/>
    <mergeCell ref="C25:J25"/>
    <mergeCell ref="A5:B5"/>
    <mergeCell ref="G5:H5"/>
    <mergeCell ref="I5:J5"/>
    <mergeCell ref="H23:I23"/>
    <mergeCell ref="C21:J21"/>
    <mergeCell ref="C17:J17"/>
    <mergeCell ref="H10:I10"/>
    <mergeCell ref="H13:I13"/>
    <mergeCell ref="H14:I14"/>
    <mergeCell ref="H12:I12"/>
    <mergeCell ref="C11:J11"/>
    <mergeCell ref="C5:F5"/>
    <mergeCell ref="C7:J7"/>
    <mergeCell ref="C44:J44"/>
    <mergeCell ref="H28:I28"/>
    <mergeCell ref="A1:L1"/>
    <mergeCell ref="A2:B2"/>
    <mergeCell ref="C2:F2"/>
    <mergeCell ref="I2:J2"/>
    <mergeCell ref="K2:L2"/>
    <mergeCell ref="G2:H3"/>
    <mergeCell ref="K3:L3"/>
    <mergeCell ref="K4:L4"/>
    <mergeCell ref="K5:L5"/>
    <mergeCell ref="A3:B3"/>
    <mergeCell ref="C3:F3"/>
    <mergeCell ref="I3:J3"/>
    <mergeCell ref="A4:B4"/>
    <mergeCell ref="C4:F4"/>
  </mergeCells>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tabColor rgb="FF339966"/>
  </sheetPr>
  <dimension ref="A1:Q777"/>
  <sheetViews>
    <sheetView zoomScaleNormal="100" workbookViewId="0">
      <pane ySplit="6" topLeftCell="A58" activePane="bottomLeft" state="frozen"/>
      <selection activeCell="C163" sqref="C163:J163"/>
      <selection pane="bottomLeft" activeCell="F76" sqref="F76"/>
    </sheetView>
  </sheetViews>
  <sheetFormatPr defaultRowHeight="12.75" x14ac:dyDescent="0.2"/>
  <cols>
    <col min="1" max="1" width="11.28515625" bestFit="1" customWidth="1"/>
    <col min="2" max="2" width="10.42578125" customWidth="1"/>
    <col min="3" max="6" width="12.85546875" customWidth="1"/>
    <col min="7" max="7" width="10.5703125" customWidth="1"/>
    <col min="8" max="8" width="10.28515625" customWidth="1"/>
    <col min="9" max="9" width="12.85546875" customWidth="1"/>
    <col min="10" max="10" width="20.42578125" customWidth="1"/>
    <col min="11" max="11" width="20.28515625" customWidth="1"/>
    <col min="12" max="12" width="48.5703125" customWidth="1"/>
  </cols>
  <sheetData>
    <row r="1" spans="1:17" s="2" customFormat="1" ht="30.75" customHeight="1" thickTop="1" x14ac:dyDescent="0.25">
      <c r="A1" s="3853" t="s">
        <v>3206</v>
      </c>
      <c r="B1" s="3854"/>
      <c r="C1" s="3854"/>
      <c r="D1" s="3854"/>
      <c r="E1" s="3854"/>
      <c r="F1" s="3854"/>
      <c r="G1" s="3854"/>
      <c r="H1" s="3854"/>
      <c r="I1" s="3854"/>
      <c r="J1" s="3854"/>
      <c r="K1" s="3854"/>
      <c r="L1" s="3855"/>
      <c r="M1" s="1"/>
    </row>
    <row r="2" spans="1:17" s="5" customFormat="1" ht="20.25" customHeight="1" x14ac:dyDescent="0.25">
      <c r="A2" s="3463" t="s">
        <v>259</v>
      </c>
      <c r="B2" s="3464"/>
      <c r="C2" s="3482">
        <f>(25+123+77)*25</f>
        <v>5625</v>
      </c>
      <c r="D2" s="3505"/>
      <c r="E2" s="3505"/>
      <c r="F2" s="3483"/>
      <c r="G2" s="3461"/>
      <c r="H2" s="3462"/>
      <c r="I2" s="3437" t="s">
        <v>260</v>
      </c>
      <c r="J2" s="3438"/>
      <c r="K2" s="3625" t="s">
        <v>2528</v>
      </c>
      <c r="L2" s="3626"/>
      <c r="M2" s="4"/>
    </row>
    <row r="3" spans="1:17" s="5" customFormat="1" ht="20.25" customHeight="1" x14ac:dyDescent="0.25">
      <c r="A3" s="3463" t="s">
        <v>261</v>
      </c>
      <c r="B3" s="3464"/>
      <c r="C3" s="3482" t="s">
        <v>279</v>
      </c>
      <c r="D3" s="3505"/>
      <c r="E3" s="3505"/>
      <c r="F3" s="3483"/>
      <c r="G3" s="3440"/>
      <c r="H3" s="3441"/>
      <c r="I3" s="3437" t="s">
        <v>262</v>
      </c>
      <c r="J3" s="3438"/>
      <c r="K3" s="3625" t="s">
        <v>1674</v>
      </c>
      <c r="L3" s="3626"/>
      <c r="M3" s="4"/>
    </row>
    <row r="4" spans="1:17" s="5" customFormat="1" ht="20.25" customHeight="1" x14ac:dyDescent="0.25">
      <c r="A4" s="3463" t="s">
        <v>263</v>
      </c>
      <c r="B4" s="3464"/>
      <c r="C4" s="3482" t="s">
        <v>3539</v>
      </c>
      <c r="D4" s="3505"/>
      <c r="E4" s="3505"/>
      <c r="F4" s="3483"/>
      <c r="G4" s="3607" t="s">
        <v>2407</v>
      </c>
      <c r="H4" s="3609"/>
      <c r="I4" s="3437" t="s">
        <v>264</v>
      </c>
      <c r="J4" s="3438"/>
      <c r="K4" s="3625" t="s">
        <v>2295</v>
      </c>
      <c r="L4" s="3626"/>
      <c r="M4" s="4"/>
    </row>
    <row r="5" spans="1:17" s="5" customFormat="1" ht="86.25" customHeight="1" thickBot="1" x14ac:dyDescent="0.3">
      <c r="A5" s="3448" t="s">
        <v>265</v>
      </c>
      <c r="B5" s="3449"/>
      <c r="C5" s="4018" t="s">
        <v>3536</v>
      </c>
      <c r="D5" s="4019"/>
      <c r="E5" s="4019"/>
      <c r="F5" s="4020"/>
      <c r="G5" s="4227"/>
      <c r="H5" s="4228"/>
      <c r="I5" s="3437" t="s">
        <v>397</v>
      </c>
      <c r="J5" s="3438"/>
      <c r="K5" s="4031" t="s">
        <v>3221</v>
      </c>
      <c r="L5" s="4032"/>
      <c r="M5" s="4"/>
    </row>
    <row r="6" spans="1:17" s="10" customFormat="1"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c r="M6"/>
      <c r="N6"/>
      <c r="O6"/>
      <c r="P6"/>
      <c r="Q6"/>
    </row>
    <row r="7" spans="1:17" ht="92.25" customHeight="1" thickTop="1" x14ac:dyDescent="0.2">
      <c r="A7" s="1254">
        <v>43627</v>
      </c>
      <c r="B7" s="1255" t="s">
        <v>62</v>
      </c>
      <c r="C7" s="3583" t="s">
        <v>3379</v>
      </c>
      <c r="D7" s="3584"/>
      <c r="E7" s="3584"/>
      <c r="F7" s="3584"/>
      <c r="G7" s="3584"/>
      <c r="H7" s="3584"/>
      <c r="I7" s="3584"/>
      <c r="J7" s="3585"/>
      <c r="K7" s="2765" t="s">
        <v>1909</v>
      </c>
      <c r="L7" s="1586" t="s">
        <v>3232</v>
      </c>
    </row>
    <row r="8" spans="1:17" ht="29.25" customHeight="1" x14ac:dyDescent="0.2">
      <c r="A8" s="2114">
        <v>43743</v>
      </c>
      <c r="B8" s="2115" t="s">
        <v>12</v>
      </c>
      <c r="C8" s="2116">
        <v>145</v>
      </c>
      <c r="D8" s="258">
        <f>+C8*(100-E8)/100</f>
        <v>123.25</v>
      </c>
      <c r="E8" s="2116">
        <v>15</v>
      </c>
      <c r="F8" s="2116"/>
      <c r="G8" s="2116">
        <v>130</v>
      </c>
      <c r="H8" s="2116"/>
      <c r="I8" s="2116"/>
      <c r="J8" s="2116"/>
      <c r="K8" s="2471"/>
      <c r="L8" s="393" t="s">
        <v>22</v>
      </c>
    </row>
    <row r="9" spans="1:17" ht="15.75" x14ac:dyDescent="0.25">
      <c r="A9" s="2089">
        <v>43751</v>
      </c>
      <c r="B9" s="2090" t="s">
        <v>14</v>
      </c>
      <c r="C9" s="3482" t="s">
        <v>3241</v>
      </c>
      <c r="D9" s="3505"/>
      <c r="E9" s="3505"/>
      <c r="F9" s="3505"/>
      <c r="G9" s="3505"/>
      <c r="H9" s="3505"/>
      <c r="I9" s="3505"/>
      <c r="J9" s="3483"/>
      <c r="K9" s="2485"/>
      <c r="L9" s="234"/>
    </row>
    <row r="10" spans="1:17" ht="15.75" x14ac:dyDescent="0.25">
      <c r="A10" s="2089">
        <v>43754</v>
      </c>
      <c r="B10" s="2090" t="s">
        <v>186</v>
      </c>
      <c r="C10" s="2091"/>
      <c r="D10" s="258"/>
      <c r="E10" s="2091"/>
      <c r="F10" s="2091"/>
      <c r="G10" s="2091"/>
      <c r="H10" s="2091">
        <v>2000</v>
      </c>
      <c r="I10" s="2091">
        <v>100</v>
      </c>
      <c r="J10" s="2091"/>
      <c r="K10" s="2471"/>
      <c r="L10" s="234"/>
    </row>
    <row r="11" spans="1:17" ht="15.75" x14ac:dyDescent="0.25">
      <c r="A11" s="2163">
        <v>43787</v>
      </c>
      <c r="B11" s="2162" t="s">
        <v>186</v>
      </c>
      <c r="C11" s="256"/>
      <c r="D11" s="325"/>
      <c r="E11" s="256"/>
      <c r="F11" s="256"/>
      <c r="G11" s="256"/>
      <c r="H11" s="256">
        <v>1250</v>
      </c>
      <c r="I11" s="256">
        <v>100</v>
      </c>
      <c r="J11" s="256"/>
      <c r="K11" s="2550"/>
      <c r="L11" s="359"/>
    </row>
    <row r="12" spans="1:17" ht="21" customHeight="1" x14ac:dyDescent="0.25">
      <c r="A12" s="2089">
        <v>43788</v>
      </c>
      <c r="B12" s="2090" t="s">
        <v>14</v>
      </c>
      <c r="C12" s="3482" t="s">
        <v>3287</v>
      </c>
      <c r="D12" s="3505"/>
      <c r="E12" s="3505"/>
      <c r="F12" s="3505"/>
      <c r="G12" s="3505"/>
      <c r="H12" s="3505"/>
      <c r="I12" s="3505"/>
      <c r="J12" s="3483"/>
      <c r="K12" s="2485"/>
      <c r="L12" s="234"/>
    </row>
    <row r="13" spans="1:17" ht="15.75" x14ac:dyDescent="0.25">
      <c r="A13" s="2089">
        <v>43792</v>
      </c>
      <c r="B13" s="2090" t="s">
        <v>14</v>
      </c>
      <c r="C13" s="3666" t="s">
        <v>546</v>
      </c>
      <c r="D13" s="3667"/>
      <c r="E13" s="3667"/>
      <c r="F13" s="3667"/>
      <c r="G13" s="3667"/>
      <c r="H13" s="3667"/>
      <c r="I13" s="3667"/>
      <c r="J13" s="3668"/>
      <c r="K13" s="2547"/>
      <c r="L13" s="234"/>
    </row>
    <row r="14" spans="1:17" ht="15.75" x14ac:dyDescent="0.25">
      <c r="A14" s="2089">
        <v>43794</v>
      </c>
      <c r="B14" s="2090" t="s">
        <v>186</v>
      </c>
      <c r="C14" s="2091"/>
      <c r="D14" s="258" t="s">
        <v>301</v>
      </c>
      <c r="E14" s="2091"/>
      <c r="F14" s="2091"/>
      <c r="G14" s="2091"/>
      <c r="H14" s="2091">
        <v>1690</v>
      </c>
      <c r="I14" s="2091">
        <v>100</v>
      </c>
      <c r="J14" s="2091"/>
      <c r="K14" s="2471"/>
      <c r="L14" s="234"/>
    </row>
    <row r="15" spans="1:17" ht="15.75" x14ac:dyDescent="0.25">
      <c r="A15" s="2089">
        <v>43797</v>
      </c>
      <c r="B15" s="2090" t="s">
        <v>14</v>
      </c>
      <c r="C15" s="3473" t="s">
        <v>243</v>
      </c>
      <c r="D15" s="3474"/>
      <c r="E15" s="3474"/>
      <c r="F15" s="3474"/>
      <c r="G15" s="3474"/>
      <c r="H15" s="3474"/>
      <c r="I15" s="3474"/>
      <c r="J15" s="3475"/>
      <c r="K15" s="2465"/>
      <c r="L15" s="234"/>
    </row>
    <row r="16" spans="1:17" ht="15.75" x14ac:dyDescent="0.25">
      <c r="A16" s="2089">
        <v>43799</v>
      </c>
      <c r="B16" s="2090" t="s">
        <v>186</v>
      </c>
      <c r="C16" s="2091"/>
      <c r="D16" s="258"/>
      <c r="E16" s="2091"/>
      <c r="F16" s="2091"/>
      <c r="G16" s="2091"/>
      <c r="H16" s="2091">
        <v>1760</v>
      </c>
      <c r="I16" s="2091">
        <v>100</v>
      </c>
      <c r="J16" s="2091"/>
      <c r="K16" s="2471"/>
      <c r="L16" s="234"/>
    </row>
    <row r="17" spans="1:12" ht="15.75" x14ac:dyDescent="0.25">
      <c r="A17" s="2089">
        <v>43801</v>
      </c>
      <c r="B17" s="2090" t="s">
        <v>14</v>
      </c>
      <c r="C17" s="3666" t="s">
        <v>546</v>
      </c>
      <c r="D17" s="3667"/>
      <c r="E17" s="3667"/>
      <c r="F17" s="3667"/>
      <c r="G17" s="3667"/>
      <c r="H17" s="3667"/>
      <c r="I17" s="3667"/>
      <c r="J17" s="3668"/>
      <c r="K17" s="2547"/>
      <c r="L17" s="124"/>
    </row>
    <row r="18" spans="1:12" ht="15.75" x14ac:dyDescent="0.25">
      <c r="A18" s="2186">
        <v>43805</v>
      </c>
      <c r="B18" s="2185" t="s">
        <v>186</v>
      </c>
      <c r="C18" s="256"/>
      <c r="D18" s="325"/>
      <c r="E18" s="256"/>
      <c r="F18" s="256"/>
      <c r="G18" s="256"/>
      <c r="H18" s="256"/>
      <c r="I18" s="256"/>
      <c r="J18" s="256">
        <v>1490</v>
      </c>
      <c r="K18" s="2550"/>
      <c r="L18" s="125" t="s">
        <v>394</v>
      </c>
    </row>
    <row r="19" spans="1:12" ht="15.75" x14ac:dyDescent="0.25">
      <c r="A19" s="2089">
        <v>43805</v>
      </c>
      <c r="B19" s="2090" t="s">
        <v>14</v>
      </c>
      <c r="C19" s="3482" t="s">
        <v>231</v>
      </c>
      <c r="D19" s="3505"/>
      <c r="E19" s="3505"/>
      <c r="F19" s="3505"/>
      <c r="G19" s="3505"/>
      <c r="H19" s="3505"/>
      <c r="I19" s="3505"/>
      <c r="J19" s="3483"/>
      <c r="K19" s="2485"/>
      <c r="L19" s="124"/>
    </row>
    <row r="20" spans="1:12" ht="15.75" x14ac:dyDescent="0.25">
      <c r="A20" s="2089">
        <v>43809</v>
      </c>
      <c r="B20" s="2090" t="s">
        <v>14</v>
      </c>
      <c r="C20" s="3482" t="s">
        <v>3307</v>
      </c>
      <c r="D20" s="3505"/>
      <c r="E20" s="3505"/>
      <c r="F20" s="3505"/>
      <c r="G20" s="3505"/>
      <c r="H20" s="3505"/>
      <c r="I20" s="3505"/>
      <c r="J20" s="3483"/>
      <c r="K20" s="2485"/>
      <c r="L20" s="124"/>
    </row>
    <row r="21" spans="1:12" ht="15.75" x14ac:dyDescent="0.25">
      <c r="A21" s="2089">
        <v>43810</v>
      </c>
      <c r="B21" s="2090" t="s">
        <v>14</v>
      </c>
      <c r="C21" s="3666" t="s">
        <v>546</v>
      </c>
      <c r="D21" s="3667"/>
      <c r="E21" s="3667"/>
      <c r="F21" s="3667"/>
      <c r="G21" s="3667"/>
      <c r="H21" s="3667"/>
      <c r="I21" s="3667"/>
      <c r="J21" s="3668"/>
      <c r="K21" s="2547"/>
      <c r="L21" s="124"/>
    </row>
    <row r="22" spans="1:12" ht="15.75" x14ac:dyDescent="0.25">
      <c r="A22" s="2089">
        <v>43819</v>
      </c>
      <c r="B22" s="2090" t="s">
        <v>14</v>
      </c>
      <c r="C22" s="3482" t="s">
        <v>3339</v>
      </c>
      <c r="D22" s="3505"/>
      <c r="E22" s="3505"/>
      <c r="F22" s="3505"/>
      <c r="G22" s="3505"/>
      <c r="H22" s="3505"/>
      <c r="I22" s="3505"/>
      <c r="J22" s="3483"/>
      <c r="K22" s="2485"/>
      <c r="L22" s="124"/>
    </row>
    <row r="23" spans="1:12" ht="15.75" x14ac:dyDescent="0.25">
      <c r="A23" s="2211">
        <v>43825</v>
      </c>
      <c r="B23" s="2212" t="s">
        <v>14</v>
      </c>
      <c r="C23" s="4258" t="s">
        <v>3383</v>
      </c>
      <c r="D23" s="4283"/>
      <c r="E23" s="4283"/>
      <c r="F23" s="4283"/>
      <c r="G23" s="4283"/>
      <c r="H23" s="4283"/>
      <c r="I23" s="4283"/>
      <c r="J23" s="4284"/>
      <c r="K23" s="2659"/>
      <c r="L23" s="124"/>
    </row>
    <row r="24" spans="1:12" ht="15.75" x14ac:dyDescent="0.25">
      <c r="A24" s="2209">
        <v>43826</v>
      </c>
      <c r="B24" s="2208" t="s">
        <v>186</v>
      </c>
      <c r="C24" s="256"/>
      <c r="D24" s="325" t="s">
        <v>301</v>
      </c>
      <c r="E24" s="256"/>
      <c r="F24" s="256"/>
      <c r="G24" s="256"/>
      <c r="H24" s="256">
        <v>1675</v>
      </c>
      <c r="I24" s="256">
        <v>100</v>
      </c>
      <c r="J24" s="256"/>
      <c r="K24" s="2550"/>
      <c r="L24" s="125" t="s">
        <v>3359</v>
      </c>
    </row>
    <row r="25" spans="1:12" ht="21" customHeight="1" x14ac:dyDescent="0.25">
      <c r="A25" s="2241">
        <v>43830</v>
      </c>
      <c r="B25" s="2242" t="s">
        <v>23</v>
      </c>
      <c r="C25" s="3482" t="s">
        <v>3386</v>
      </c>
      <c r="D25" s="3505"/>
      <c r="E25" s="3505"/>
      <c r="F25" s="3505"/>
      <c r="G25" s="3505"/>
      <c r="H25" s="3505"/>
      <c r="I25" s="3505"/>
      <c r="J25" s="3483"/>
      <c r="K25" s="2485"/>
      <c r="L25" s="234"/>
    </row>
    <row r="26" spans="1:12" ht="51" customHeight="1" x14ac:dyDescent="0.25">
      <c r="A26" s="1254">
        <v>43832</v>
      </c>
      <c r="B26" s="1255" t="s">
        <v>23</v>
      </c>
      <c r="C26" s="3583" t="s">
        <v>3391</v>
      </c>
      <c r="D26" s="3817"/>
      <c r="E26" s="3817"/>
      <c r="F26" s="3817"/>
      <c r="G26" s="3817"/>
      <c r="H26" s="3817"/>
      <c r="I26" s="3817"/>
      <c r="J26" s="4030"/>
      <c r="K26" s="2629"/>
      <c r="L26" s="124"/>
    </row>
    <row r="27" spans="1:12" ht="57" customHeight="1" x14ac:dyDescent="0.25">
      <c r="A27" s="1254">
        <v>43837</v>
      </c>
      <c r="B27" s="1255" t="s">
        <v>23</v>
      </c>
      <c r="C27" s="3583" t="s">
        <v>3392</v>
      </c>
      <c r="D27" s="3817"/>
      <c r="E27" s="3817"/>
      <c r="F27" s="3817"/>
      <c r="G27" s="3817"/>
      <c r="H27" s="3817"/>
      <c r="I27" s="3817"/>
      <c r="J27" s="4030"/>
      <c r="K27" s="2629"/>
      <c r="L27" s="124"/>
    </row>
    <row r="28" spans="1:12" ht="34.5" customHeight="1" x14ac:dyDescent="0.25">
      <c r="A28" s="2089">
        <v>43878</v>
      </c>
      <c r="B28" s="2090" t="s">
        <v>33</v>
      </c>
      <c r="C28" s="3473" t="s">
        <v>3477</v>
      </c>
      <c r="D28" s="3474"/>
      <c r="E28" s="3474"/>
      <c r="F28" s="3474"/>
      <c r="G28" s="3474"/>
      <c r="H28" s="3474"/>
      <c r="I28" s="3474"/>
      <c r="J28" s="3475"/>
      <c r="K28" s="2465"/>
      <c r="L28" s="124"/>
    </row>
    <row r="29" spans="1:12" ht="105" customHeight="1" x14ac:dyDescent="0.2">
      <c r="A29" s="202">
        <v>43896</v>
      </c>
      <c r="B29" s="203" t="s">
        <v>14</v>
      </c>
      <c r="C29" s="3506" t="s">
        <v>3485</v>
      </c>
      <c r="D29" s="3507"/>
      <c r="E29" s="3507"/>
      <c r="F29" s="3507"/>
      <c r="G29" s="3507"/>
      <c r="H29" s="3507"/>
      <c r="I29" s="3507"/>
      <c r="J29" s="3508"/>
      <c r="K29" s="2486"/>
      <c r="L29" s="968" t="s">
        <v>3480</v>
      </c>
    </row>
    <row r="30" spans="1:12" ht="63" customHeight="1" x14ac:dyDescent="0.2">
      <c r="A30" s="1254">
        <v>43928</v>
      </c>
      <c r="B30" s="1255" t="s">
        <v>31</v>
      </c>
      <c r="C30" s="3583" t="s">
        <v>3609</v>
      </c>
      <c r="D30" s="3817"/>
      <c r="E30" s="3817"/>
      <c r="F30" s="3817"/>
      <c r="G30" s="3817"/>
      <c r="H30" s="3817"/>
      <c r="I30" s="3817"/>
      <c r="J30" s="4030"/>
      <c r="K30" s="2629"/>
      <c r="L30" s="2300" t="s">
        <v>3537</v>
      </c>
    </row>
    <row r="31" spans="1:12" ht="15.75" x14ac:dyDescent="0.25">
      <c r="A31" s="2089">
        <v>43935</v>
      </c>
      <c r="B31" s="2090" t="s">
        <v>14</v>
      </c>
      <c r="C31" s="3666" t="s">
        <v>243</v>
      </c>
      <c r="D31" s="3667"/>
      <c r="E31" s="3667"/>
      <c r="F31" s="3667"/>
      <c r="G31" s="3667"/>
      <c r="H31" s="3667"/>
      <c r="I31" s="3667"/>
      <c r="J31" s="3668"/>
      <c r="K31" s="2547"/>
      <c r="L31" s="124"/>
    </row>
    <row r="32" spans="1:12" ht="20.25" customHeight="1" x14ac:dyDescent="0.25">
      <c r="A32" s="2415">
        <v>43951</v>
      </c>
      <c r="B32" s="2350" t="s">
        <v>4</v>
      </c>
      <c r="C32" s="2351"/>
      <c r="D32" s="2352"/>
      <c r="E32" s="2351">
        <v>5</v>
      </c>
      <c r="F32" s="2351"/>
      <c r="G32" s="2351"/>
      <c r="H32" s="2351"/>
      <c r="I32" s="2351"/>
      <c r="J32" s="2351"/>
      <c r="K32" s="2746"/>
      <c r="L32" s="2353"/>
    </row>
    <row r="33" spans="1:12" ht="21.75" customHeight="1" x14ac:dyDescent="0.25">
      <c r="A33" s="2415">
        <v>43981</v>
      </c>
      <c r="B33" s="2350" t="s">
        <v>4</v>
      </c>
      <c r="C33" s="2351"/>
      <c r="D33" s="2352"/>
      <c r="E33" s="2351">
        <v>5</v>
      </c>
      <c r="F33" s="2351"/>
      <c r="G33" s="2351"/>
      <c r="H33" s="2351"/>
      <c r="I33" s="2351"/>
      <c r="J33" s="2351"/>
      <c r="K33" s="2746"/>
      <c r="L33" s="2353"/>
    </row>
    <row r="34" spans="1:12" ht="26.25" customHeight="1" x14ac:dyDescent="0.2">
      <c r="A34" s="2089">
        <v>43995</v>
      </c>
      <c r="B34" s="2090" t="s">
        <v>12</v>
      </c>
      <c r="C34" s="2091">
        <v>155</v>
      </c>
      <c r="D34" s="258">
        <f>+C34*(100-E34)/100</f>
        <v>147.25</v>
      </c>
      <c r="E34" s="2091">
        <v>5</v>
      </c>
      <c r="F34" s="2091" t="s">
        <v>159</v>
      </c>
      <c r="G34" s="2091">
        <v>130</v>
      </c>
      <c r="H34" s="2091"/>
      <c r="I34" s="2091"/>
      <c r="J34" s="2091"/>
      <c r="K34" s="2471"/>
      <c r="L34" s="393" t="s">
        <v>2668</v>
      </c>
    </row>
    <row r="35" spans="1:12" ht="25.5" customHeight="1" x14ac:dyDescent="0.2">
      <c r="A35" s="2367">
        <v>43996</v>
      </c>
      <c r="B35" s="2372" t="s">
        <v>12</v>
      </c>
      <c r="C35" s="2371">
        <v>270</v>
      </c>
      <c r="D35" s="2370">
        <f>+C35*(100-E35)/100</f>
        <v>232.2</v>
      </c>
      <c r="E35" s="2371">
        <v>14</v>
      </c>
      <c r="F35" s="2371" t="s">
        <v>159</v>
      </c>
      <c r="G35" s="2371">
        <v>120</v>
      </c>
      <c r="H35" s="2371"/>
      <c r="I35" s="2371"/>
      <c r="J35" s="2371"/>
      <c r="K35" s="2747"/>
      <c r="L35" s="2373" t="s">
        <v>3674</v>
      </c>
    </row>
    <row r="36" spans="1:12" ht="17.25" customHeight="1" x14ac:dyDescent="0.25">
      <c r="A36" s="2415">
        <v>44012</v>
      </c>
      <c r="B36" s="2350" t="s">
        <v>4</v>
      </c>
      <c r="C36" s="2351"/>
      <c r="D36" s="2352"/>
      <c r="E36" s="2351">
        <v>5</v>
      </c>
      <c r="F36" s="2351"/>
      <c r="G36" s="2351"/>
      <c r="H36" s="2351"/>
      <c r="I36" s="2351"/>
      <c r="J36" s="2351"/>
      <c r="K36" s="2746"/>
      <c r="L36" s="2353"/>
    </row>
    <row r="37" spans="1:12" ht="15.75" x14ac:dyDescent="0.25">
      <c r="A37" s="2089">
        <v>44023</v>
      </c>
      <c r="B37" s="2090" t="s">
        <v>14</v>
      </c>
      <c r="C37" s="3473" t="s">
        <v>243</v>
      </c>
      <c r="D37" s="3474"/>
      <c r="E37" s="3474"/>
      <c r="F37" s="3474"/>
      <c r="G37" s="3474"/>
      <c r="H37" s="3474"/>
      <c r="I37" s="3474"/>
      <c r="J37" s="3475"/>
      <c r="K37" s="2465"/>
      <c r="L37" s="124"/>
    </row>
    <row r="38" spans="1:12" ht="15.75" x14ac:dyDescent="0.25">
      <c r="A38" s="2415">
        <v>44042</v>
      </c>
      <c r="B38" s="2350" t="s">
        <v>4</v>
      </c>
      <c r="C38" s="2351"/>
      <c r="D38" s="2352"/>
      <c r="E38" s="2351">
        <v>5</v>
      </c>
      <c r="F38" s="2351"/>
      <c r="G38" s="2351"/>
      <c r="H38" s="2351"/>
      <c r="I38" s="2351"/>
      <c r="J38" s="2351"/>
      <c r="K38" s="2746"/>
      <c r="L38" s="2353"/>
    </row>
    <row r="39" spans="1:12" ht="15.75" x14ac:dyDescent="0.25">
      <c r="A39" s="2089">
        <v>44048</v>
      </c>
      <c r="B39" s="2090" t="s">
        <v>186</v>
      </c>
      <c r="C39" s="2091"/>
      <c r="D39" s="258" t="s">
        <v>301</v>
      </c>
      <c r="E39" s="2091"/>
      <c r="F39" s="2091"/>
      <c r="G39" s="2091"/>
      <c r="H39" s="2091">
        <v>3870</v>
      </c>
      <c r="I39" s="2091">
        <v>100</v>
      </c>
      <c r="J39" s="2091"/>
      <c r="K39" s="2471"/>
      <c r="L39" s="234" t="s">
        <v>40</v>
      </c>
    </row>
    <row r="40" spans="1:12" s="2127" customFormat="1" ht="15.75" x14ac:dyDescent="0.25">
      <c r="A40" s="2089">
        <v>44055</v>
      </c>
      <c r="B40" s="2090" t="s">
        <v>14</v>
      </c>
      <c r="C40" s="3482" t="s">
        <v>3878</v>
      </c>
      <c r="D40" s="3505"/>
      <c r="E40" s="3505"/>
      <c r="F40" s="3505"/>
      <c r="G40" s="3505"/>
      <c r="H40" s="3505"/>
      <c r="I40" s="3505"/>
      <c r="J40" s="3483"/>
      <c r="K40" s="2471"/>
      <c r="L40" s="234"/>
    </row>
    <row r="41" spans="1:12" ht="15.75" x14ac:dyDescent="0.25">
      <c r="A41" s="2089">
        <v>44061</v>
      </c>
      <c r="B41" s="2133" t="s">
        <v>26</v>
      </c>
      <c r="C41" s="4090" t="s">
        <v>2700</v>
      </c>
      <c r="D41" s="4091"/>
      <c r="E41" s="4091"/>
      <c r="F41" s="4091"/>
      <c r="G41" s="4091"/>
      <c r="H41" s="4091"/>
      <c r="I41" s="4091"/>
      <c r="J41" s="4092"/>
      <c r="K41" s="2841"/>
      <c r="L41" s="2136"/>
    </row>
    <row r="42" spans="1:12" ht="15.75" x14ac:dyDescent="0.25">
      <c r="A42" s="2089">
        <v>44065</v>
      </c>
      <c r="B42" s="2090" t="s">
        <v>186</v>
      </c>
      <c r="C42" s="2091"/>
      <c r="D42" s="258">
        <f>+C42*(100-E42)/100</f>
        <v>0</v>
      </c>
      <c r="E42" s="2091"/>
      <c r="F42" s="2091"/>
      <c r="G42" s="2091"/>
      <c r="H42" s="2091">
        <v>4225</v>
      </c>
      <c r="I42" s="2091">
        <v>100</v>
      </c>
      <c r="J42" s="2091"/>
      <c r="K42" s="2471"/>
      <c r="L42" s="234"/>
    </row>
    <row r="43" spans="1:12" ht="15.75" x14ac:dyDescent="0.25">
      <c r="A43" s="2089">
        <v>44070</v>
      </c>
      <c r="B43" s="2090" t="s">
        <v>14</v>
      </c>
      <c r="C43" s="3473" t="s">
        <v>3892</v>
      </c>
      <c r="D43" s="3474"/>
      <c r="E43" s="3474"/>
      <c r="F43" s="3474"/>
      <c r="G43" s="3474"/>
      <c r="H43" s="3474"/>
      <c r="I43" s="3474"/>
      <c r="J43" s="3475"/>
      <c r="K43" s="2471"/>
      <c r="L43" s="124"/>
    </row>
    <row r="44" spans="1:12" ht="15.75" x14ac:dyDescent="0.25">
      <c r="A44" s="2415">
        <v>44073</v>
      </c>
      <c r="B44" s="2350" t="s">
        <v>4</v>
      </c>
      <c r="C44" s="2351"/>
      <c r="D44" s="2352"/>
      <c r="E44" s="2351">
        <v>5</v>
      </c>
      <c r="F44" s="2351"/>
      <c r="G44" s="2351"/>
      <c r="H44" s="2351"/>
      <c r="I44" s="2351"/>
      <c r="J44" s="2351"/>
      <c r="K44" s="2746"/>
      <c r="L44" s="2353"/>
    </row>
    <row r="45" spans="1:12" ht="15.75" x14ac:dyDescent="0.25">
      <c r="A45" s="2415">
        <v>44104</v>
      </c>
      <c r="B45" s="2350" t="s">
        <v>4</v>
      </c>
      <c r="C45" s="2351"/>
      <c r="D45" s="2352"/>
      <c r="E45" s="2351">
        <v>8</v>
      </c>
      <c r="F45" s="2351"/>
      <c r="G45" s="2351"/>
      <c r="H45" s="2351"/>
      <c r="I45" s="2351"/>
      <c r="J45" s="2351"/>
      <c r="K45" s="2746"/>
      <c r="L45" s="2353"/>
    </row>
    <row r="46" spans="1:12" ht="15.75" x14ac:dyDescent="0.25">
      <c r="A46" s="2906">
        <v>44108</v>
      </c>
      <c r="B46" s="2907" t="s">
        <v>14</v>
      </c>
      <c r="C46" s="3473" t="s">
        <v>3892</v>
      </c>
      <c r="D46" s="3474"/>
      <c r="E46" s="3474"/>
      <c r="F46" s="3474"/>
      <c r="G46" s="3474"/>
      <c r="H46" s="3474"/>
      <c r="I46" s="3474"/>
      <c r="J46" s="3475"/>
      <c r="K46" s="2905"/>
      <c r="L46" s="124"/>
    </row>
    <row r="47" spans="1:12" ht="15.75" x14ac:dyDescent="0.25">
      <c r="A47" s="2089">
        <v>44126</v>
      </c>
      <c r="B47" s="2090" t="s">
        <v>14</v>
      </c>
      <c r="C47" s="3473" t="s">
        <v>3992</v>
      </c>
      <c r="D47" s="3474"/>
      <c r="E47" s="3474"/>
      <c r="F47" s="3474"/>
      <c r="G47" s="3474"/>
      <c r="H47" s="3474"/>
      <c r="I47" s="3474"/>
      <c r="J47" s="3475"/>
      <c r="K47" s="2471"/>
      <c r="L47" s="124"/>
    </row>
    <row r="48" spans="1:12" ht="15.75" x14ac:dyDescent="0.25">
      <c r="A48" s="2089">
        <v>44129</v>
      </c>
      <c r="B48" s="2090" t="s">
        <v>14</v>
      </c>
      <c r="C48" s="3473" t="s">
        <v>3998</v>
      </c>
      <c r="D48" s="3474"/>
      <c r="E48" s="3474"/>
      <c r="F48" s="3474"/>
      <c r="G48" s="3474"/>
      <c r="H48" s="3474"/>
      <c r="I48" s="3474"/>
      <c r="J48" s="3475"/>
      <c r="K48" s="2471"/>
      <c r="L48" s="124"/>
    </row>
    <row r="49" spans="1:12" ht="15.75" x14ac:dyDescent="0.25">
      <c r="A49" s="2996">
        <v>44130</v>
      </c>
      <c r="B49" s="2995" t="s">
        <v>186</v>
      </c>
      <c r="C49" s="256"/>
      <c r="D49" s="325" t="s">
        <v>301</v>
      </c>
      <c r="E49" s="256"/>
      <c r="F49" s="256"/>
      <c r="G49" s="256"/>
      <c r="H49" s="256"/>
      <c r="I49" s="256"/>
      <c r="J49" s="256">
        <v>4815</v>
      </c>
      <c r="K49" s="2997"/>
      <c r="L49" s="125" t="s">
        <v>3995</v>
      </c>
    </row>
    <row r="50" spans="1:12" ht="15.75" x14ac:dyDescent="0.25">
      <c r="A50" s="2089">
        <v>44131</v>
      </c>
      <c r="B50" s="2090" t="s">
        <v>186</v>
      </c>
      <c r="C50" s="2091"/>
      <c r="D50" s="258" t="s">
        <v>301</v>
      </c>
      <c r="E50" s="2091"/>
      <c r="F50" s="2091"/>
      <c r="G50" s="2091"/>
      <c r="H50" s="2091">
        <v>3740</v>
      </c>
      <c r="I50" s="2091">
        <v>100</v>
      </c>
      <c r="J50" s="2091"/>
      <c r="K50" s="2471"/>
      <c r="L50" s="124"/>
    </row>
    <row r="51" spans="1:12" ht="15.75" x14ac:dyDescent="0.25">
      <c r="A51" s="2089">
        <v>44131</v>
      </c>
      <c r="B51" s="2090" t="s">
        <v>14</v>
      </c>
      <c r="C51" s="3473" t="s">
        <v>3999</v>
      </c>
      <c r="D51" s="3474"/>
      <c r="E51" s="3474"/>
      <c r="F51" s="3474"/>
      <c r="G51" s="3474"/>
      <c r="H51" s="3474"/>
      <c r="I51" s="3474"/>
      <c r="J51" s="3475"/>
      <c r="K51" s="2471"/>
      <c r="L51" s="124"/>
    </row>
    <row r="52" spans="1:12" ht="15.75" customHeight="1" x14ac:dyDescent="0.25">
      <c r="A52" s="2089">
        <v>44133</v>
      </c>
      <c r="B52" s="2090" t="s">
        <v>14</v>
      </c>
      <c r="C52" s="3473" t="s">
        <v>4020</v>
      </c>
      <c r="D52" s="3474"/>
      <c r="E52" s="3474"/>
      <c r="F52" s="3474"/>
      <c r="G52" s="3474"/>
      <c r="H52" s="3474"/>
      <c r="I52" s="3474"/>
      <c r="J52" s="3475"/>
      <c r="K52" s="2471"/>
      <c r="L52" s="124" t="s">
        <v>4041</v>
      </c>
    </row>
    <row r="53" spans="1:12" ht="15.75" x14ac:dyDescent="0.25">
      <c r="A53" s="2415">
        <v>44134</v>
      </c>
      <c r="B53" s="2350" t="s">
        <v>4</v>
      </c>
      <c r="C53" s="2351"/>
      <c r="D53" s="2352"/>
      <c r="E53" s="2351">
        <v>20</v>
      </c>
      <c r="F53" s="2351"/>
      <c r="G53" s="2351"/>
      <c r="H53" s="2351"/>
      <c r="I53" s="2351"/>
      <c r="J53" s="2351"/>
      <c r="K53" s="2746"/>
      <c r="L53" s="2353"/>
    </row>
    <row r="54" spans="1:12" ht="15.75" x14ac:dyDescent="0.25">
      <c r="A54" s="2089">
        <v>44149</v>
      </c>
      <c r="B54" s="2090" t="s">
        <v>12</v>
      </c>
      <c r="C54" s="2091">
        <v>170</v>
      </c>
      <c r="D54" s="258">
        <f>+C54*(100-E54)/100</f>
        <v>136</v>
      </c>
      <c r="E54" s="2091">
        <v>20</v>
      </c>
      <c r="F54" s="2091" t="s">
        <v>159</v>
      </c>
      <c r="G54" s="2091">
        <v>130</v>
      </c>
      <c r="H54" s="2091"/>
      <c r="I54" s="2091"/>
      <c r="J54" s="2091"/>
      <c r="K54" s="2471"/>
      <c r="L54" s="124"/>
    </row>
    <row r="55" spans="1:12" ht="15.75" x14ac:dyDescent="0.25">
      <c r="A55" s="2415">
        <v>44165</v>
      </c>
      <c r="B55" s="2350" t="s">
        <v>4</v>
      </c>
      <c r="C55" s="2351"/>
      <c r="D55" s="2352"/>
      <c r="E55" s="2351">
        <v>20</v>
      </c>
      <c r="F55" s="2351"/>
      <c r="G55" s="2351"/>
      <c r="H55" s="2351"/>
      <c r="I55" s="2351"/>
      <c r="J55" s="2351"/>
      <c r="K55" s="2746"/>
      <c r="L55" s="2353"/>
    </row>
    <row r="56" spans="1:12" ht="15.75" x14ac:dyDescent="0.25">
      <c r="A56" s="2415">
        <v>44195</v>
      </c>
      <c r="B56" s="2350" t="s">
        <v>4</v>
      </c>
      <c r="C56" s="2351"/>
      <c r="D56" s="2352"/>
      <c r="E56" s="2351">
        <v>20</v>
      </c>
      <c r="F56" s="2351"/>
      <c r="G56" s="2351"/>
      <c r="H56" s="2351"/>
      <c r="I56" s="2351"/>
      <c r="J56" s="2351"/>
      <c r="K56" s="2746"/>
      <c r="L56" s="2353"/>
    </row>
    <row r="57" spans="1:12" ht="15.75" x14ac:dyDescent="0.25">
      <c r="A57" s="2089">
        <v>44198</v>
      </c>
      <c r="B57" s="2090" t="s">
        <v>14</v>
      </c>
      <c r="C57" s="3473" t="s">
        <v>4020</v>
      </c>
      <c r="D57" s="3474"/>
      <c r="E57" s="3474"/>
      <c r="F57" s="3474"/>
      <c r="G57" s="3474"/>
      <c r="H57" s="3474"/>
      <c r="I57" s="3474"/>
      <c r="J57" s="3475"/>
      <c r="K57" s="2471"/>
      <c r="L57" s="124"/>
    </row>
    <row r="58" spans="1:12" ht="15.75" x14ac:dyDescent="0.25">
      <c r="A58" s="2089">
        <v>44202</v>
      </c>
      <c r="B58" s="2090" t="s">
        <v>186</v>
      </c>
      <c r="C58" s="2091"/>
      <c r="D58" s="258">
        <f>+C58*(100-E58)/100</f>
        <v>0</v>
      </c>
      <c r="E58" s="2091"/>
      <c r="F58" s="2091"/>
      <c r="G58" s="2091"/>
      <c r="H58" s="3035">
        <v>4485</v>
      </c>
      <c r="I58" s="3035">
        <v>100</v>
      </c>
      <c r="J58" s="2091"/>
      <c r="K58" s="2471"/>
      <c r="L58" s="124" t="s">
        <v>4150</v>
      </c>
    </row>
    <row r="59" spans="1:12" ht="15.75" x14ac:dyDescent="0.25">
      <c r="A59" s="2089">
        <v>44218</v>
      </c>
      <c r="B59" s="2090" t="s">
        <v>186</v>
      </c>
      <c r="C59" s="2091"/>
      <c r="D59" s="258">
        <f>+C59*(100-E59)/100</f>
        <v>0</v>
      </c>
      <c r="E59" s="2091"/>
      <c r="F59" s="2091"/>
      <c r="G59" s="2091"/>
      <c r="H59" s="3055">
        <v>4760</v>
      </c>
      <c r="I59" s="3055">
        <v>100</v>
      </c>
      <c r="J59" s="2091"/>
      <c r="K59" s="2471"/>
      <c r="L59" s="124" t="s">
        <v>4211</v>
      </c>
    </row>
    <row r="60" spans="1:12" ht="15.75" x14ac:dyDescent="0.25">
      <c r="A60" s="2089">
        <v>44222</v>
      </c>
      <c r="B60" s="2090" t="s">
        <v>14</v>
      </c>
      <c r="C60" s="3482" t="s">
        <v>2150</v>
      </c>
      <c r="D60" s="3505"/>
      <c r="E60" s="3505"/>
      <c r="F60" s="3505"/>
      <c r="G60" s="3505"/>
      <c r="H60" s="3505"/>
      <c r="I60" s="3505"/>
      <c r="J60" s="3483"/>
      <c r="K60" s="2471"/>
      <c r="L60" s="124"/>
    </row>
    <row r="61" spans="1:12" ht="15.75" x14ac:dyDescent="0.25">
      <c r="A61" s="2415">
        <v>44226</v>
      </c>
      <c r="B61" s="2350" t="s">
        <v>4</v>
      </c>
      <c r="C61" s="2351"/>
      <c r="D61" s="2352"/>
      <c r="E61" s="2351">
        <v>20</v>
      </c>
      <c r="F61" s="2351"/>
      <c r="G61" s="2351"/>
      <c r="H61" s="2351"/>
      <c r="I61" s="2351"/>
      <c r="J61" s="2351"/>
      <c r="K61" s="2746"/>
      <c r="L61" s="2353"/>
    </row>
    <row r="62" spans="1:12" ht="15.75" x14ac:dyDescent="0.25">
      <c r="A62" s="2089">
        <v>44229</v>
      </c>
      <c r="B62" s="2090" t="s">
        <v>14</v>
      </c>
      <c r="C62" s="3482" t="s">
        <v>4227</v>
      </c>
      <c r="D62" s="3505"/>
      <c r="E62" s="3505"/>
      <c r="F62" s="3505"/>
      <c r="G62" s="3505"/>
      <c r="H62" s="3505"/>
      <c r="I62" s="3505"/>
      <c r="J62" s="3483"/>
      <c r="K62" s="2471"/>
      <c r="L62" s="124"/>
    </row>
    <row r="63" spans="1:12" ht="15.75" x14ac:dyDescent="0.25">
      <c r="A63" s="2415">
        <v>44255</v>
      </c>
      <c r="B63" s="2350" t="s">
        <v>4</v>
      </c>
      <c r="C63" s="2351"/>
      <c r="D63" s="2352"/>
      <c r="E63" s="2351">
        <v>20</v>
      </c>
      <c r="F63" s="2351"/>
      <c r="G63" s="2351"/>
      <c r="H63" s="2351"/>
      <c r="I63" s="2351"/>
      <c r="J63" s="2351"/>
      <c r="K63" s="2746"/>
      <c r="L63" s="2353"/>
    </row>
    <row r="64" spans="1:12" ht="15.75" x14ac:dyDescent="0.25">
      <c r="A64" s="2415">
        <v>44285</v>
      </c>
      <c r="B64" s="2350" t="s">
        <v>4</v>
      </c>
      <c r="C64" s="2351"/>
      <c r="D64" s="2352"/>
      <c r="E64" s="2351">
        <v>20</v>
      </c>
      <c r="F64" s="2351"/>
      <c r="G64" s="2351"/>
      <c r="H64" s="2351"/>
      <c r="I64" s="2351"/>
      <c r="J64" s="2351"/>
      <c r="K64" s="2746"/>
      <c r="L64" s="2353"/>
    </row>
    <row r="65" spans="1:12" ht="15.75" x14ac:dyDescent="0.25">
      <c r="A65" s="3162">
        <v>44299</v>
      </c>
      <c r="B65" s="3161" t="s">
        <v>12</v>
      </c>
      <c r="C65" s="325">
        <v>140</v>
      </c>
      <c r="D65" s="325">
        <f>+C65-(E65*C65/100)</f>
        <v>112</v>
      </c>
      <c r="E65" s="325">
        <v>20</v>
      </c>
      <c r="F65" s="325" t="s">
        <v>159</v>
      </c>
      <c r="G65" s="325">
        <v>123</v>
      </c>
      <c r="H65" s="256"/>
      <c r="I65" s="256"/>
      <c r="J65" s="256"/>
      <c r="K65" s="3164"/>
      <c r="L65" s="125" t="s">
        <v>4307</v>
      </c>
    </row>
    <row r="66" spans="1:12" ht="15.75" x14ac:dyDescent="0.25">
      <c r="A66" s="2089">
        <v>44309</v>
      </c>
      <c r="B66" s="2090" t="s">
        <v>186</v>
      </c>
      <c r="C66" s="2091"/>
      <c r="D66" s="258" t="s">
        <v>301</v>
      </c>
      <c r="E66" s="2091"/>
      <c r="F66" s="2091"/>
      <c r="G66" s="2091"/>
      <c r="H66" s="3482" t="s">
        <v>4328</v>
      </c>
      <c r="I66" s="3483"/>
      <c r="J66" s="2091"/>
      <c r="K66" s="2471"/>
      <c r="L66" s="124"/>
    </row>
    <row r="67" spans="1:12" s="1657" customFormat="1" ht="15.75" x14ac:dyDescent="0.25">
      <c r="A67" s="3209">
        <v>44348</v>
      </c>
      <c r="B67" s="319" t="s">
        <v>186</v>
      </c>
      <c r="C67" s="256"/>
      <c r="D67" s="325">
        <f>+C67*(100-E67)/100</f>
        <v>0</v>
      </c>
      <c r="E67" s="256"/>
      <c r="F67" s="256"/>
      <c r="G67" s="256"/>
      <c r="H67" s="256">
        <v>4425</v>
      </c>
      <c r="I67" s="256">
        <v>97</v>
      </c>
      <c r="J67" s="256"/>
      <c r="K67" s="3210"/>
      <c r="L67" s="125" t="s">
        <v>202</v>
      </c>
    </row>
    <row r="68" spans="1:12" ht="24.75" customHeight="1" x14ac:dyDescent="0.25">
      <c r="A68" s="2089">
        <v>44351</v>
      </c>
      <c r="B68" s="2090" t="s">
        <v>14</v>
      </c>
      <c r="C68" s="3473" t="s">
        <v>4386</v>
      </c>
      <c r="D68" s="3474"/>
      <c r="E68" s="3474"/>
      <c r="F68" s="3474"/>
      <c r="G68" s="3474"/>
      <c r="H68" s="3474"/>
      <c r="I68" s="3474"/>
      <c r="J68" s="3475"/>
      <c r="K68" s="2471"/>
      <c r="L68" s="124"/>
    </row>
    <row r="69" spans="1:12" ht="15.75" x14ac:dyDescent="0.25">
      <c r="A69" s="2089">
        <v>44361</v>
      </c>
      <c r="B69" s="2090" t="s">
        <v>12</v>
      </c>
      <c r="C69" s="2091">
        <v>160</v>
      </c>
      <c r="D69" s="258">
        <f t="shared" ref="D69:D74" si="0">+C69*(100-E69)/100</f>
        <v>128</v>
      </c>
      <c r="E69" s="2091">
        <v>20</v>
      </c>
      <c r="F69" s="2091" t="s">
        <v>159</v>
      </c>
      <c r="G69" s="2091">
        <v>110</v>
      </c>
      <c r="H69" s="2091"/>
      <c r="I69" s="2091"/>
      <c r="J69" s="2091"/>
      <c r="K69" s="2471"/>
      <c r="L69" s="124" t="s">
        <v>4425</v>
      </c>
    </row>
    <row r="70" spans="1:12" ht="15.75" x14ac:dyDescent="0.25">
      <c r="A70" s="2089">
        <v>44362</v>
      </c>
      <c r="B70" s="2090" t="s">
        <v>186</v>
      </c>
      <c r="C70" s="2091"/>
      <c r="D70" s="258"/>
      <c r="E70" s="2091"/>
      <c r="F70" s="2091"/>
      <c r="G70" s="2091"/>
      <c r="H70" s="2091">
        <v>4895</v>
      </c>
      <c r="I70" s="2091">
        <v>100</v>
      </c>
      <c r="J70" s="2091"/>
      <c r="K70" s="2471"/>
      <c r="L70" s="124" t="s">
        <v>4433</v>
      </c>
    </row>
    <row r="71" spans="1:12" ht="15.75" x14ac:dyDescent="0.25">
      <c r="A71" s="2089">
        <v>44444</v>
      </c>
      <c r="B71" s="2090" t="s">
        <v>186</v>
      </c>
      <c r="C71" s="2091"/>
      <c r="D71" s="258">
        <f t="shared" si="0"/>
        <v>0</v>
      </c>
      <c r="E71" s="2091"/>
      <c r="F71" s="2091"/>
      <c r="G71" s="2091"/>
      <c r="H71" s="258">
        <v>5455</v>
      </c>
      <c r="I71" s="258">
        <v>100</v>
      </c>
      <c r="J71" s="2091"/>
      <c r="K71" s="2471"/>
      <c r="L71" s="124" t="s">
        <v>4520</v>
      </c>
    </row>
    <row r="72" spans="1:12" ht="15.75" x14ac:dyDescent="0.25">
      <c r="A72" s="2089">
        <v>44486</v>
      </c>
      <c r="B72" s="2090" t="s">
        <v>14</v>
      </c>
      <c r="C72" s="3473" t="s">
        <v>243</v>
      </c>
      <c r="D72" s="3474"/>
      <c r="E72" s="3474"/>
      <c r="F72" s="3474"/>
      <c r="G72" s="3474"/>
      <c r="H72" s="3474"/>
      <c r="I72" s="3474"/>
      <c r="J72" s="3475"/>
      <c r="K72" s="2471"/>
      <c r="L72" s="124"/>
    </row>
    <row r="73" spans="1:12" ht="15.75" x14ac:dyDescent="0.25">
      <c r="A73" s="2089">
        <v>44512</v>
      </c>
      <c r="B73" s="2090" t="s">
        <v>14</v>
      </c>
      <c r="C73" s="3473" t="s">
        <v>4227</v>
      </c>
      <c r="D73" s="3474"/>
      <c r="E73" s="3474"/>
      <c r="F73" s="3474"/>
      <c r="G73" s="3474"/>
      <c r="H73" s="3474"/>
      <c r="I73" s="3474"/>
      <c r="J73" s="3475"/>
      <c r="K73" s="2471"/>
      <c r="L73" s="124"/>
    </row>
    <row r="74" spans="1:12" ht="15.75" x14ac:dyDescent="0.25">
      <c r="A74" s="2089"/>
      <c r="B74" s="2090"/>
      <c r="C74" s="2091"/>
      <c r="D74" s="258">
        <f t="shared" si="0"/>
        <v>0</v>
      </c>
      <c r="E74" s="2091"/>
      <c r="F74" s="2091"/>
      <c r="G74" s="2091"/>
      <c r="H74" s="2091"/>
      <c r="I74" s="2091"/>
      <c r="J74" s="2091"/>
      <c r="K74" s="2471"/>
      <c r="L74" s="124"/>
    </row>
    <row r="75" spans="1:12" ht="15.75" x14ac:dyDescent="0.25">
      <c r="A75" s="2089"/>
      <c r="B75" s="2090"/>
      <c r="C75" s="2091"/>
      <c r="D75" s="258">
        <f t="shared" ref="D75:D138" si="1">+C75*(100-E75)/100</f>
        <v>0</v>
      </c>
      <c r="E75" s="2091"/>
      <c r="F75" s="2091"/>
      <c r="G75" s="2091"/>
      <c r="H75" s="2091"/>
      <c r="I75" s="2091"/>
      <c r="J75" s="2091"/>
      <c r="K75" s="2471"/>
      <c r="L75" s="124"/>
    </row>
    <row r="76" spans="1:12" ht="15.75" x14ac:dyDescent="0.25">
      <c r="A76" s="2089"/>
      <c r="B76" s="2090"/>
      <c r="C76" s="2091"/>
      <c r="D76" s="258">
        <f t="shared" si="1"/>
        <v>0</v>
      </c>
      <c r="E76" s="2091"/>
      <c r="F76" s="2091"/>
      <c r="G76" s="2091"/>
      <c r="H76" s="2091"/>
      <c r="I76" s="2091"/>
      <c r="J76" s="2091"/>
      <c r="K76" s="2471"/>
      <c r="L76" s="124"/>
    </row>
    <row r="77" spans="1:12" ht="15.75" x14ac:dyDescent="0.25">
      <c r="A77" s="2089"/>
      <c r="B77" s="2090"/>
      <c r="C77" s="2091"/>
      <c r="D77" s="258">
        <f t="shared" si="1"/>
        <v>0</v>
      </c>
      <c r="E77" s="2091"/>
      <c r="F77" s="2091"/>
      <c r="G77" s="2091"/>
      <c r="H77" s="2091"/>
      <c r="I77" s="2091"/>
      <c r="J77" s="2091"/>
      <c r="K77" s="2471"/>
      <c r="L77" s="124"/>
    </row>
    <row r="78" spans="1:12" ht="15.75" x14ac:dyDescent="0.25">
      <c r="A78" s="2089"/>
      <c r="B78" s="2090"/>
      <c r="C78" s="2091"/>
      <c r="D78" s="258">
        <f t="shared" si="1"/>
        <v>0</v>
      </c>
      <c r="E78" s="2091"/>
      <c r="F78" s="2091"/>
      <c r="G78" s="2091"/>
      <c r="H78" s="2091"/>
      <c r="I78" s="2091"/>
      <c r="J78" s="2091"/>
      <c r="K78" s="2471"/>
      <c r="L78" s="124"/>
    </row>
    <row r="79" spans="1:12" ht="15.75" x14ac:dyDescent="0.25">
      <c r="A79" s="2089"/>
      <c r="B79" s="2090"/>
      <c r="C79" s="2091"/>
      <c r="D79" s="258">
        <f t="shared" si="1"/>
        <v>0</v>
      </c>
      <c r="E79" s="2091"/>
      <c r="F79" s="2091"/>
      <c r="G79" s="2091"/>
      <c r="H79" s="2091"/>
      <c r="I79" s="2091"/>
      <c r="J79" s="2091"/>
      <c r="K79" s="2471"/>
      <c r="L79" s="124"/>
    </row>
    <row r="80" spans="1:12" ht="15.75" x14ac:dyDescent="0.25">
      <c r="A80" s="2089"/>
      <c r="B80" s="2090"/>
      <c r="C80" s="2091"/>
      <c r="D80" s="258">
        <f t="shared" si="1"/>
        <v>0</v>
      </c>
      <c r="E80" s="2091"/>
      <c r="F80" s="2091"/>
      <c r="G80" s="2091"/>
      <c r="H80" s="2091"/>
      <c r="I80" s="2091"/>
      <c r="J80" s="2091"/>
      <c r="K80" s="2471"/>
      <c r="L80" s="124"/>
    </row>
    <row r="81" spans="1:12" ht="15.75" x14ac:dyDescent="0.25">
      <c r="A81" s="2089"/>
      <c r="B81" s="2090"/>
      <c r="C81" s="2091"/>
      <c r="D81" s="258">
        <f t="shared" si="1"/>
        <v>0</v>
      </c>
      <c r="E81" s="2091"/>
      <c r="F81" s="2091"/>
      <c r="G81" s="2091"/>
      <c r="H81" s="2091"/>
      <c r="I81" s="2091"/>
      <c r="J81" s="2091"/>
      <c r="K81" s="2471"/>
      <c r="L81" s="124"/>
    </row>
    <row r="82" spans="1:12" ht="15.75" x14ac:dyDescent="0.25">
      <c r="A82" s="2089"/>
      <c r="B82" s="2090"/>
      <c r="C82" s="2091"/>
      <c r="D82" s="258">
        <f t="shared" si="1"/>
        <v>0</v>
      </c>
      <c r="E82" s="2091"/>
      <c r="F82" s="2091"/>
      <c r="G82" s="2091"/>
      <c r="H82" s="2091"/>
      <c r="I82" s="2091"/>
      <c r="J82" s="2091"/>
      <c r="K82" s="2471"/>
      <c r="L82" s="124"/>
    </row>
    <row r="83" spans="1:12" ht="15.75" x14ac:dyDescent="0.25">
      <c r="A83" s="2089"/>
      <c r="B83" s="2090"/>
      <c r="C83" s="2091"/>
      <c r="D83" s="258">
        <f t="shared" si="1"/>
        <v>0</v>
      </c>
      <c r="E83" s="2091"/>
      <c r="F83" s="2091"/>
      <c r="G83" s="2091"/>
      <c r="H83" s="2091"/>
      <c r="I83" s="2091"/>
      <c r="J83" s="2091"/>
      <c r="K83" s="2471"/>
      <c r="L83" s="124"/>
    </row>
    <row r="84" spans="1:12" ht="15.75" x14ac:dyDescent="0.25">
      <c r="A84" s="2089"/>
      <c r="B84" s="2090"/>
      <c r="C84" s="2091"/>
      <c r="D84" s="258">
        <f t="shared" si="1"/>
        <v>0</v>
      </c>
      <c r="E84" s="2091"/>
      <c r="F84" s="2091"/>
      <c r="G84" s="2091"/>
      <c r="H84" s="2091"/>
      <c r="I84" s="2091"/>
      <c r="J84" s="2091"/>
      <c r="K84" s="2471"/>
      <c r="L84" s="124"/>
    </row>
    <row r="85" spans="1:12" ht="15.75" x14ac:dyDescent="0.25">
      <c r="A85" s="2089"/>
      <c r="B85" s="2090"/>
      <c r="C85" s="2091"/>
      <c r="D85" s="258">
        <f t="shared" si="1"/>
        <v>0</v>
      </c>
      <c r="E85" s="2091"/>
      <c r="F85" s="2091"/>
      <c r="G85" s="2091"/>
      <c r="H85" s="2091"/>
      <c r="I85" s="2091"/>
      <c r="J85" s="2091"/>
      <c r="K85" s="2471"/>
      <c r="L85" s="124"/>
    </row>
    <row r="86" spans="1:12" ht="15.75" x14ac:dyDescent="0.25">
      <c r="A86" s="2089"/>
      <c r="B86" s="2090"/>
      <c r="C86" s="2091"/>
      <c r="D86" s="258">
        <f t="shared" si="1"/>
        <v>0</v>
      </c>
      <c r="E86" s="2091"/>
      <c r="F86" s="2091"/>
      <c r="G86" s="2091"/>
      <c r="H86" s="2091"/>
      <c r="I86" s="2091"/>
      <c r="J86" s="2091"/>
      <c r="K86" s="2471"/>
      <c r="L86" s="124"/>
    </row>
    <row r="87" spans="1:12" ht="15.75" x14ac:dyDescent="0.25">
      <c r="A87" s="2089"/>
      <c r="B87" s="2090"/>
      <c r="C87" s="2091"/>
      <c r="D87" s="258">
        <f t="shared" si="1"/>
        <v>0</v>
      </c>
      <c r="E87" s="2091"/>
      <c r="F87" s="2091"/>
      <c r="G87" s="2091"/>
      <c r="H87" s="2091"/>
      <c r="I87" s="2091"/>
      <c r="J87" s="2091"/>
      <c r="K87" s="2471"/>
      <c r="L87" s="124"/>
    </row>
    <row r="88" spans="1:12" ht="15.75" x14ac:dyDescent="0.25">
      <c r="A88" s="2089"/>
      <c r="B88" s="2090"/>
      <c r="C88" s="2091"/>
      <c r="D88" s="258">
        <f t="shared" si="1"/>
        <v>0</v>
      </c>
      <c r="E88" s="2091"/>
      <c r="F88" s="2091"/>
      <c r="G88" s="2091"/>
      <c r="H88" s="2091"/>
      <c r="I88" s="2091"/>
      <c r="J88" s="2091"/>
      <c r="K88" s="2471"/>
      <c r="L88" s="124"/>
    </row>
    <row r="89" spans="1:12" ht="15.75" x14ac:dyDescent="0.25">
      <c r="A89" s="2089"/>
      <c r="B89" s="2090"/>
      <c r="C89" s="2091"/>
      <c r="D89" s="258">
        <f t="shared" si="1"/>
        <v>0</v>
      </c>
      <c r="E89" s="2091"/>
      <c r="F89" s="2091"/>
      <c r="G89" s="2091"/>
      <c r="H89" s="2091"/>
      <c r="I89" s="2091"/>
      <c r="J89" s="2091"/>
      <c r="K89" s="2471"/>
      <c r="L89" s="124"/>
    </row>
    <row r="90" spans="1:12" ht="15.75" x14ac:dyDescent="0.25">
      <c r="A90" s="2089"/>
      <c r="B90" s="2090"/>
      <c r="C90" s="2091"/>
      <c r="D90" s="258">
        <f t="shared" si="1"/>
        <v>0</v>
      </c>
      <c r="E90" s="2091"/>
      <c r="F90" s="2091"/>
      <c r="G90" s="2091"/>
      <c r="H90" s="2091"/>
      <c r="I90" s="2091"/>
      <c r="J90" s="2091"/>
      <c r="K90" s="2471"/>
      <c r="L90" s="124"/>
    </row>
    <row r="91" spans="1:12" ht="15.75" x14ac:dyDescent="0.25">
      <c r="A91" s="2089"/>
      <c r="B91" s="2090"/>
      <c r="C91" s="2091"/>
      <c r="D91" s="258">
        <f t="shared" si="1"/>
        <v>0</v>
      </c>
      <c r="E91" s="2091"/>
      <c r="F91" s="2091"/>
      <c r="G91" s="2091"/>
      <c r="H91" s="2091"/>
      <c r="I91" s="2091"/>
      <c r="J91" s="2091"/>
      <c r="K91" s="2471"/>
      <c r="L91" s="124"/>
    </row>
    <row r="92" spans="1:12" ht="15.75" x14ac:dyDescent="0.25">
      <c r="A92" s="2089"/>
      <c r="B92" s="2090"/>
      <c r="C92" s="2091"/>
      <c r="D92" s="258">
        <f t="shared" si="1"/>
        <v>0</v>
      </c>
      <c r="E92" s="2091"/>
      <c r="F92" s="2091"/>
      <c r="G92" s="2091"/>
      <c r="H92" s="2091"/>
      <c r="I92" s="2091"/>
      <c r="J92" s="2091"/>
      <c r="K92" s="2471"/>
      <c r="L92" s="124"/>
    </row>
    <row r="93" spans="1:12" ht="15.75" x14ac:dyDescent="0.25">
      <c r="A93" s="2089"/>
      <c r="B93" s="2090"/>
      <c r="C93" s="2091"/>
      <c r="D93" s="258">
        <f t="shared" si="1"/>
        <v>0</v>
      </c>
      <c r="E93" s="2091"/>
      <c r="F93" s="2091"/>
      <c r="G93" s="2091"/>
      <c r="H93" s="2091"/>
      <c r="I93" s="2091"/>
      <c r="J93" s="2091"/>
      <c r="K93" s="2471"/>
      <c r="L93" s="124"/>
    </row>
    <row r="94" spans="1:12" ht="15.75" x14ac:dyDescent="0.25">
      <c r="A94" s="2089"/>
      <c r="B94" s="2090"/>
      <c r="C94" s="2091"/>
      <c r="D94" s="258">
        <f t="shared" si="1"/>
        <v>0</v>
      </c>
      <c r="E94" s="2091"/>
      <c r="F94" s="2091"/>
      <c r="G94" s="2091"/>
      <c r="H94" s="2091"/>
      <c r="I94" s="2091"/>
      <c r="J94" s="2091"/>
      <c r="K94" s="2471"/>
      <c r="L94" s="124"/>
    </row>
    <row r="95" spans="1:12" ht="15.75" x14ac:dyDescent="0.25">
      <c r="A95" s="2089"/>
      <c r="B95" s="2090"/>
      <c r="C95" s="2091"/>
      <c r="D95" s="258">
        <f t="shared" si="1"/>
        <v>0</v>
      </c>
      <c r="E95" s="2091"/>
      <c r="F95" s="2091"/>
      <c r="G95" s="2091"/>
      <c r="H95" s="2091"/>
      <c r="I95" s="2091"/>
      <c r="J95" s="2091"/>
      <c r="K95" s="2471"/>
      <c r="L95" s="124"/>
    </row>
    <row r="96" spans="1:12" ht="15.75" x14ac:dyDescent="0.25">
      <c r="A96" s="2089"/>
      <c r="B96" s="2090"/>
      <c r="C96" s="2091"/>
      <c r="D96" s="258">
        <f t="shared" si="1"/>
        <v>0</v>
      </c>
      <c r="E96" s="2091"/>
      <c r="F96" s="2091"/>
      <c r="G96" s="2091"/>
      <c r="H96" s="2091"/>
      <c r="I96" s="2091"/>
      <c r="J96" s="2091"/>
      <c r="K96" s="2471"/>
      <c r="L96" s="124"/>
    </row>
    <row r="97" spans="1:12" ht="15.75" x14ac:dyDescent="0.25">
      <c r="A97" s="2089"/>
      <c r="B97" s="2090"/>
      <c r="C97" s="2091"/>
      <c r="D97" s="258">
        <f t="shared" si="1"/>
        <v>0</v>
      </c>
      <c r="E97" s="2091"/>
      <c r="F97" s="2091"/>
      <c r="G97" s="2091"/>
      <c r="H97" s="2091"/>
      <c r="I97" s="2091"/>
      <c r="J97" s="2091"/>
      <c r="K97" s="2471"/>
      <c r="L97" s="124"/>
    </row>
    <row r="98" spans="1:12" ht="15.75" x14ac:dyDescent="0.25">
      <c r="A98" s="2089"/>
      <c r="B98" s="2090"/>
      <c r="C98" s="2091"/>
      <c r="D98" s="258">
        <f t="shared" si="1"/>
        <v>0</v>
      </c>
      <c r="E98" s="2091"/>
      <c r="F98" s="2091"/>
      <c r="G98" s="2091"/>
      <c r="H98" s="2091"/>
      <c r="I98" s="2091"/>
      <c r="J98" s="2091"/>
      <c r="K98" s="2471"/>
      <c r="L98" s="124"/>
    </row>
    <row r="99" spans="1:12" ht="15.75" x14ac:dyDescent="0.25">
      <c r="A99" s="2089"/>
      <c r="B99" s="2090"/>
      <c r="C99" s="2091"/>
      <c r="D99" s="258">
        <f t="shared" si="1"/>
        <v>0</v>
      </c>
      <c r="E99" s="2091"/>
      <c r="F99" s="2091"/>
      <c r="G99" s="2091"/>
      <c r="H99" s="2091"/>
      <c r="I99" s="2091"/>
      <c r="J99" s="2091"/>
      <c r="K99" s="2471"/>
      <c r="L99" s="124"/>
    </row>
    <row r="100" spans="1:12" ht="15.75" x14ac:dyDescent="0.25">
      <c r="A100" s="2089"/>
      <c r="B100" s="2090"/>
      <c r="C100" s="2091"/>
      <c r="D100" s="258">
        <f t="shared" si="1"/>
        <v>0</v>
      </c>
      <c r="E100" s="2091"/>
      <c r="F100" s="2091"/>
      <c r="G100" s="2091"/>
      <c r="H100" s="2091"/>
      <c r="I100" s="2091"/>
      <c r="J100" s="2091"/>
      <c r="K100" s="2471"/>
      <c r="L100" s="124"/>
    </row>
    <row r="101" spans="1:12" ht="15.75" x14ac:dyDescent="0.25">
      <c r="A101" s="2089"/>
      <c r="B101" s="2090"/>
      <c r="C101" s="2091"/>
      <c r="D101" s="258">
        <f t="shared" si="1"/>
        <v>0</v>
      </c>
      <c r="E101" s="2091"/>
      <c r="F101" s="2091"/>
      <c r="G101" s="2091"/>
      <c r="H101" s="2091"/>
      <c r="I101" s="2091"/>
      <c r="J101" s="2091"/>
      <c r="K101" s="2471"/>
      <c r="L101" s="124"/>
    </row>
    <row r="102" spans="1:12" ht="15.75" x14ac:dyDescent="0.25">
      <c r="A102" s="2089"/>
      <c r="B102" s="2090"/>
      <c r="C102" s="2091"/>
      <c r="D102" s="258">
        <f t="shared" si="1"/>
        <v>0</v>
      </c>
      <c r="E102" s="2091"/>
      <c r="F102" s="2091"/>
      <c r="G102" s="2091"/>
      <c r="H102" s="2091"/>
      <c r="I102" s="2091"/>
      <c r="J102" s="2091"/>
      <c r="K102" s="2471"/>
      <c r="L102" s="124"/>
    </row>
    <row r="103" spans="1:12" ht="15.75" x14ac:dyDescent="0.25">
      <c r="A103" s="2089"/>
      <c r="B103" s="2090"/>
      <c r="C103" s="2091"/>
      <c r="D103" s="258">
        <f t="shared" si="1"/>
        <v>0</v>
      </c>
      <c r="E103" s="2091"/>
      <c r="F103" s="2091"/>
      <c r="G103" s="2091"/>
      <c r="H103" s="2091"/>
      <c r="I103" s="2091"/>
      <c r="J103" s="2091"/>
      <c r="K103" s="2471"/>
      <c r="L103" s="124"/>
    </row>
    <row r="104" spans="1:12" ht="15.75" x14ac:dyDescent="0.25">
      <c r="A104" s="2089"/>
      <c r="B104" s="2090"/>
      <c r="C104" s="2091"/>
      <c r="D104" s="258">
        <f t="shared" si="1"/>
        <v>0</v>
      </c>
      <c r="E104" s="2091"/>
      <c r="F104" s="2091"/>
      <c r="G104" s="2091"/>
      <c r="H104" s="2091"/>
      <c r="I104" s="2091"/>
      <c r="J104" s="2091"/>
      <c r="K104" s="2471"/>
      <c r="L104" s="124"/>
    </row>
    <row r="105" spans="1:12" ht="15.75" x14ac:dyDescent="0.25">
      <c r="A105" s="2089"/>
      <c r="B105" s="2090"/>
      <c r="C105" s="2091"/>
      <c r="D105" s="258">
        <f t="shared" si="1"/>
        <v>0</v>
      </c>
      <c r="E105" s="2091"/>
      <c r="F105" s="2091"/>
      <c r="G105" s="2091"/>
      <c r="H105" s="2091"/>
      <c r="I105" s="2091"/>
      <c r="J105" s="2091"/>
      <c r="K105" s="2471"/>
      <c r="L105" s="124"/>
    </row>
    <row r="106" spans="1:12" ht="15.75" x14ac:dyDescent="0.25">
      <c r="A106" s="2089"/>
      <c r="B106" s="2090"/>
      <c r="C106" s="2091"/>
      <c r="D106" s="258">
        <f t="shared" si="1"/>
        <v>0</v>
      </c>
      <c r="E106" s="2091"/>
      <c r="F106" s="2091"/>
      <c r="G106" s="2091"/>
      <c r="H106" s="2091"/>
      <c r="I106" s="2091"/>
      <c r="J106" s="2091"/>
      <c r="K106" s="2471"/>
      <c r="L106" s="124"/>
    </row>
    <row r="107" spans="1:12" ht="15.75" x14ac:dyDescent="0.25">
      <c r="A107" s="2089"/>
      <c r="B107" s="2090"/>
      <c r="C107" s="2091"/>
      <c r="D107" s="258">
        <f t="shared" si="1"/>
        <v>0</v>
      </c>
      <c r="E107" s="2091"/>
      <c r="F107" s="2091"/>
      <c r="G107" s="2091"/>
      <c r="H107" s="2091"/>
      <c r="I107" s="2091"/>
      <c r="J107" s="2091"/>
      <c r="K107" s="2471"/>
      <c r="L107" s="124"/>
    </row>
    <row r="108" spans="1:12" ht="15.75" x14ac:dyDescent="0.25">
      <c r="A108" s="2089"/>
      <c r="B108" s="2090"/>
      <c r="C108" s="2091"/>
      <c r="D108" s="258">
        <f t="shared" si="1"/>
        <v>0</v>
      </c>
      <c r="E108" s="2091"/>
      <c r="F108" s="2091"/>
      <c r="G108" s="2091"/>
      <c r="H108" s="2091"/>
      <c r="I108" s="2091"/>
      <c r="J108" s="2091"/>
      <c r="K108" s="2471"/>
      <c r="L108" s="124"/>
    </row>
    <row r="109" spans="1:12" ht="15.75" x14ac:dyDescent="0.25">
      <c r="A109" s="2089"/>
      <c r="B109" s="2090"/>
      <c r="C109" s="2091"/>
      <c r="D109" s="258">
        <f t="shared" si="1"/>
        <v>0</v>
      </c>
      <c r="E109" s="2091"/>
      <c r="F109" s="2091"/>
      <c r="G109" s="2091"/>
      <c r="H109" s="2091"/>
      <c r="I109" s="2091"/>
      <c r="J109" s="2091"/>
      <c r="K109" s="2471"/>
      <c r="L109" s="124"/>
    </row>
    <row r="110" spans="1:12" ht="15.75" x14ac:dyDescent="0.25">
      <c r="A110" s="2089"/>
      <c r="B110" s="2090"/>
      <c r="C110" s="2091"/>
      <c r="D110" s="258">
        <f t="shared" si="1"/>
        <v>0</v>
      </c>
      <c r="E110" s="2091"/>
      <c r="F110" s="2091"/>
      <c r="G110" s="2091"/>
      <c r="H110" s="2091"/>
      <c r="I110" s="2091"/>
      <c r="J110" s="2091"/>
      <c r="K110" s="2471"/>
      <c r="L110" s="124"/>
    </row>
    <row r="111" spans="1:12" ht="15.75" x14ac:dyDescent="0.25">
      <c r="A111" s="2089"/>
      <c r="B111" s="2090"/>
      <c r="C111" s="2091"/>
      <c r="D111" s="258">
        <f t="shared" si="1"/>
        <v>0</v>
      </c>
      <c r="E111" s="2091"/>
      <c r="F111" s="2091"/>
      <c r="G111" s="2091"/>
      <c r="H111" s="2091"/>
      <c r="I111" s="2091"/>
      <c r="J111" s="2091"/>
      <c r="K111" s="2471"/>
      <c r="L111" s="124"/>
    </row>
    <row r="112" spans="1:12" ht="15.75" x14ac:dyDescent="0.25">
      <c r="A112" s="2089"/>
      <c r="B112" s="2090"/>
      <c r="C112" s="2091"/>
      <c r="D112" s="258">
        <f t="shared" si="1"/>
        <v>0</v>
      </c>
      <c r="E112" s="2091"/>
      <c r="F112" s="2091"/>
      <c r="G112" s="2091"/>
      <c r="H112" s="2091"/>
      <c r="I112" s="2091"/>
      <c r="J112" s="2091"/>
      <c r="K112" s="2471"/>
      <c r="L112" s="124"/>
    </row>
    <row r="113" spans="1:12" ht="15.75" x14ac:dyDescent="0.25">
      <c r="A113" s="2089"/>
      <c r="B113" s="2090"/>
      <c r="C113" s="2091"/>
      <c r="D113" s="258">
        <f t="shared" si="1"/>
        <v>0</v>
      </c>
      <c r="E113" s="2091"/>
      <c r="F113" s="2091"/>
      <c r="G113" s="2091"/>
      <c r="H113" s="2091"/>
      <c r="I113" s="2091"/>
      <c r="J113" s="2091"/>
      <c r="K113" s="2471"/>
      <c r="L113" s="124"/>
    </row>
    <row r="114" spans="1:12" ht="15.75" x14ac:dyDescent="0.25">
      <c r="A114" s="2089"/>
      <c r="B114" s="2090"/>
      <c r="C114" s="2091"/>
      <c r="D114" s="258">
        <f t="shared" si="1"/>
        <v>0</v>
      </c>
      <c r="E114" s="2091"/>
      <c r="F114" s="2091"/>
      <c r="G114" s="2091"/>
      <c r="H114" s="2091"/>
      <c r="I114" s="2091"/>
      <c r="J114" s="2091"/>
      <c r="K114" s="2471"/>
      <c r="L114" s="124"/>
    </row>
    <row r="115" spans="1:12" ht="15.75" x14ac:dyDescent="0.25">
      <c r="A115" s="2089"/>
      <c r="B115" s="2090"/>
      <c r="C115" s="2091"/>
      <c r="D115" s="258">
        <f t="shared" si="1"/>
        <v>0</v>
      </c>
      <c r="E115" s="2091"/>
      <c r="F115" s="2091"/>
      <c r="G115" s="2091"/>
      <c r="H115" s="2091"/>
      <c r="I115" s="2091"/>
      <c r="J115" s="2091"/>
      <c r="K115" s="2471"/>
      <c r="L115" s="124"/>
    </row>
    <row r="116" spans="1:12" ht="15.75" x14ac:dyDescent="0.25">
      <c r="A116" s="2089"/>
      <c r="B116" s="2090"/>
      <c r="C116" s="2091"/>
      <c r="D116" s="258">
        <f t="shared" si="1"/>
        <v>0</v>
      </c>
      <c r="E116" s="2091"/>
      <c r="F116" s="2091"/>
      <c r="G116" s="2091"/>
      <c r="H116" s="2091"/>
      <c r="I116" s="2091"/>
      <c r="J116" s="2091"/>
      <c r="K116" s="2471"/>
      <c r="L116" s="124"/>
    </row>
    <row r="117" spans="1:12" ht="15.75" x14ac:dyDescent="0.25">
      <c r="A117" s="2089"/>
      <c r="B117" s="2090"/>
      <c r="C117" s="2091"/>
      <c r="D117" s="258">
        <f t="shared" si="1"/>
        <v>0</v>
      </c>
      <c r="E117" s="2091"/>
      <c r="F117" s="2091"/>
      <c r="G117" s="2091"/>
      <c r="H117" s="2091"/>
      <c r="I117" s="2091"/>
      <c r="J117" s="2091"/>
      <c r="K117" s="2471"/>
      <c r="L117" s="124"/>
    </row>
    <row r="118" spans="1:12" ht="15.75" x14ac:dyDescent="0.25">
      <c r="A118" s="2089"/>
      <c r="B118" s="2090"/>
      <c r="C118" s="2091"/>
      <c r="D118" s="258">
        <f t="shared" si="1"/>
        <v>0</v>
      </c>
      <c r="E118" s="2091"/>
      <c r="F118" s="2091"/>
      <c r="G118" s="2091"/>
      <c r="H118" s="2091"/>
      <c r="I118" s="2091"/>
      <c r="J118" s="2091"/>
      <c r="K118" s="2471"/>
      <c r="L118" s="124"/>
    </row>
    <row r="119" spans="1:12" ht="15.75" x14ac:dyDescent="0.25">
      <c r="A119" s="2089"/>
      <c r="B119" s="2090"/>
      <c r="C119" s="2091"/>
      <c r="D119" s="258">
        <f t="shared" si="1"/>
        <v>0</v>
      </c>
      <c r="E119" s="2091"/>
      <c r="F119" s="2091"/>
      <c r="G119" s="2091"/>
      <c r="H119" s="2091"/>
      <c r="I119" s="2091"/>
      <c r="J119" s="2091"/>
      <c r="K119" s="2471"/>
      <c r="L119" s="124"/>
    </row>
    <row r="120" spans="1:12" ht="15.75" x14ac:dyDescent="0.25">
      <c r="A120" s="2089"/>
      <c r="B120" s="2090"/>
      <c r="C120" s="2091"/>
      <c r="D120" s="258">
        <f t="shared" si="1"/>
        <v>0</v>
      </c>
      <c r="E120" s="2091"/>
      <c r="F120" s="2091"/>
      <c r="G120" s="2091"/>
      <c r="H120" s="2091"/>
      <c r="I120" s="2091"/>
      <c r="J120" s="2091"/>
      <c r="K120" s="2471"/>
      <c r="L120" s="124"/>
    </row>
    <row r="121" spans="1:12" ht="15.75" x14ac:dyDescent="0.25">
      <c r="A121" s="2089"/>
      <c r="B121" s="2090"/>
      <c r="C121" s="2091"/>
      <c r="D121" s="258">
        <f t="shared" si="1"/>
        <v>0</v>
      </c>
      <c r="E121" s="2091"/>
      <c r="F121" s="2091"/>
      <c r="G121" s="2091"/>
      <c r="H121" s="2091"/>
      <c r="I121" s="2091"/>
      <c r="J121" s="2091"/>
      <c r="K121" s="2471"/>
      <c r="L121" s="124"/>
    </row>
    <row r="122" spans="1:12" ht="15.75" x14ac:dyDescent="0.25">
      <c r="A122" s="2089"/>
      <c r="B122" s="2090"/>
      <c r="C122" s="2091"/>
      <c r="D122" s="258">
        <f t="shared" si="1"/>
        <v>0</v>
      </c>
      <c r="E122" s="2091"/>
      <c r="F122" s="2091"/>
      <c r="G122" s="2091"/>
      <c r="H122" s="2091"/>
      <c r="I122" s="2091"/>
      <c r="J122" s="2091"/>
      <c r="K122" s="2471"/>
      <c r="L122" s="124"/>
    </row>
    <row r="123" spans="1:12" ht="15.75" x14ac:dyDescent="0.25">
      <c r="A123" s="2089"/>
      <c r="B123" s="2090"/>
      <c r="C123" s="2091"/>
      <c r="D123" s="258">
        <f t="shared" si="1"/>
        <v>0</v>
      </c>
      <c r="E123" s="2091"/>
      <c r="F123" s="2091"/>
      <c r="G123" s="2091"/>
      <c r="H123" s="2091"/>
      <c r="I123" s="2091"/>
      <c r="J123" s="2091"/>
      <c r="K123" s="2471"/>
      <c r="L123" s="124"/>
    </row>
    <row r="124" spans="1:12" ht="15.75" x14ac:dyDescent="0.25">
      <c r="A124" s="2089"/>
      <c r="B124" s="2090"/>
      <c r="C124" s="2091"/>
      <c r="D124" s="258">
        <f t="shared" si="1"/>
        <v>0</v>
      </c>
      <c r="E124" s="2091"/>
      <c r="F124" s="2091"/>
      <c r="G124" s="2091"/>
      <c r="H124" s="2091"/>
      <c r="I124" s="2091"/>
      <c r="J124" s="2091"/>
      <c r="K124" s="2471"/>
      <c r="L124" s="124"/>
    </row>
    <row r="125" spans="1:12" ht="15.75" x14ac:dyDescent="0.25">
      <c r="A125" s="2089"/>
      <c r="B125" s="2090"/>
      <c r="C125" s="2091"/>
      <c r="D125" s="258">
        <f t="shared" si="1"/>
        <v>0</v>
      </c>
      <c r="E125" s="2091"/>
      <c r="F125" s="2091"/>
      <c r="G125" s="2091"/>
      <c r="H125" s="2091"/>
      <c r="I125" s="2091"/>
      <c r="J125" s="2091"/>
      <c r="K125" s="2471"/>
      <c r="L125" s="124"/>
    </row>
    <row r="126" spans="1:12" ht="15.75" x14ac:dyDescent="0.25">
      <c r="A126" s="2089"/>
      <c r="B126" s="2090"/>
      <c r="C126" s="2091"/>
      <c r="D126" s="258">
        <f t="shared" si="1"/>
        <v>0</v>
      </c>
      <c r="E126" s="2091"/>
      <c r="F126" s="2091"/>
      <c r="G126" s="2091"/>
      <c r="H126" s="2091"/>
      <c r="I126" s="2091"/>
      <c r="J126" s="2091"/>
      <c r="K126" s="2471"/>
      <c r="L126" s="124"/>
    </row>
    <row r="127" spans="1:12" ht="15.75" x14ac:dyDescent="0.25">
      <c r="A127" s="2089"/>
      <c r="B127" s="2090"/>
      <c r="C127" s="2091"/>
      <c r="D127" s="258">
        <f t="shared" si="1"/>
        <v>0</v>
      </c>
      <c r="E127" s="2091"/>
      <c r="F127" s="2091"/>
      <c r="G127" s="2091"/>
      <c r="H127" s="2091"/>
      <c r="I127" s="2091"/>
      <c r="J127" s="2091"/>
      <c r="K127" s="2471"/>
      <c r="L127" s="124"/>
    </row>
    <row r="128" spans="1:12" ht="15.75" x14ac:dyDescent="0.25">
      <c r="A128" s="2089"/>
      <c r="B128" s="2090"/>
      <c r="C128" s="2091"/>
      <c r="D128" s="258">
        <f t="shared" si="1"/>
        <v>0</v>
      </c>
      <c r="E128" s="2091"/>
      <c r="F128" s="2091"/>
      <c r="G128" s="2091"/>
      <c r="H128" s="2091"/>
      <c r="I128" s="2091"/>
      <c r="J128" s="2091"/>
      <c r="K128" s="2471"/>
      <c r="L128" s="124"/>
    </row>
    <row r="129" spans="1:12" ht="15.75" x14ac:dyDescent="0.25">
      <c r="A129" s="2089"/>
      <c r="B129" s="2090"/>
      <c r="C129" s="2091"/>
      <c r="D129" s="258">
        <f t="shared" si="1"/>
        <v>0</v>
      </c>
      <c r="E129" s="2091"/>
      <c r="F129" s="2091"/>
      <c r="G129" s="2091"/>
      <c r="H129" s="2091"/>
      <c r="I129" s="2091"/>
      <c r="J129" s="2091"/>
      <c r="K129" s="2471"/>
      <c r="L129" s="124"/>
    </row>
    <row r="130" spans="1:12" ht="15.75" x14ac:dyDescent="0.25">
      <c r="A130" s="2089"/>
      <c r="B130" s="2090"/>
      <c r="C130" s="2091"/>
      <c r="D130" s="258">
        <f t="shared" si="1"/>
        <v>0</v>
      </c>
      <c r="E130" s="2091"/>
      <c r="F130" s="2091"/>
      <c r="G130" s="2091"/>
      <c r="H130" s="2091"/>
      <c r="I130" s="2091"/>
      <c r="J130" s="2091"/>
      <c r="K130" s="2471"/>
      <c r="L130" s="124"/>
    </row>
    <row r="131" spans="1:12" ht="15.75" x14ac:dyDescent="0.25">
      <c r="A131" s="2089"/>
      <c r="B131" s="2090"/>
      <c r="C131" s="2091"/>
      <c r="D131" s="258">
        <f t="shared" si="1"/>
        <v>0</v>
      </c>
      <c r="E131" s="2091"/>
      <c r="F131" s="2091"/>
      <c r="G131" s="2091"/>
      <c r="H131" s="2091"/>
      <c r="I131" s="2091"/>
      <c r="J131" s="2091"/>
      <c r="K131" s="2471"/>
      <c r="L131" s="124"/>
    </row>
    <row r="132" spans="1:12" ht="15.75" x14ac:dyDescent="0.25">
      <c r="A132" s="2089"/>
      <c r="B132" s="2090"/>
      <c r="C132" s="2091"/>
      <c r="D132" s="258">
        <f t="shared" si="1"/>
        <v>0</v>
      </c>
      <c r="E132" s="2091"/>
      <c r="F132" s="2091"/>
      <c r="G132" s="2091"/>
      <c r="H132" s="2091"/>
      <c r="I132" s="2091"/>
      <c r="J132" s="2091"/>
      <c r="K132" s="2471"/>
      <c r="L132" s="124"/>
    </row>
    <row r="133" spans="1:12" ht="15.75" x14ac:dyDescent="0.25">
      <c r="A133" s="2089"/>
      <c r="B133" s="2090"/>
      <c r="C133" s="2091"/>
      <c r="D133" s="258">
        <f t="shared" si="1"/>
        <v>0</v>
      </c>
      <c r="E133" s="2091"/>
      <c r="F133" s="2091"/>
      <c r="G133" s="2091"/>
      <c r="H133" s="2091"/>
      <c r="I133" s="2091"/>
      <c r="J133" s="2091"/>
      <c r="K133" s="2471"/>
      <c r="L133" s="124"/>
    </row>
    <row r="134" spans="1:12" ht="15.75" x14ac:dyDescent="0.25">
      <c r="A134" s="2089"/>
      <c r="B134" s="2090"/>
      <c r="C134" s="2091"/>
      <c r="D134" s="258">
        <f t="shared" si="1"/>
        <v>0</v>
      </c>
      <c r="E134" s="2091"/>
      <c r="F134" s="2091"/>
      <c r="G134" s="2091"/>
      <c r="H134" s="2091"/>
      <c r="I134" s="2091"/>
      <c r="J134" s="2091"/>
      <c r="K134" s="2471"/>
      <c r="L134" s="124"/>
    </row>
    <row r="135" spans="1:12" ht="15.75" x14ac:dyDescent="0.25">
      <c r="A135" s="2089"/>
      <c r="B135" s="2090"/>
      <c r="C135" s="2091"/>
      <c r="D135" s="258">
        <f t="shared" si="1"/>
        <v>0</v>
      </c>
      <c r="E135" s="2091"/>
      <c r="F135" s="2091"/>
      <c r="G135" s="2091"/>
      <c r="H135" s="2091"/>
      <c r="I135" s="2091"/>
      <c r="J135" s="2091"/>
      <c r="K135" s="2471"/>
      <c r="L135" s="124"/>
    </row>
    <row r="136" spans="1:12" ht="15.75" x14ac:dyDescent="0.25">
      <c r="A136" s="2089"/>
      <c r="B136" s="2090"/>
      <c r="C136" s="2091"/>
      <c r="D136" s="258">
        <f t="shared" si="1"/>
        <v>0</v>
      </c>
      <c r="E136" s="2091"/>
      <c r="F136" s="2091"/>
      <c r="G136" s="2091"/>
      <c r="H136" s="2091"/>
      <c r="I136" s="2091"/>
      <c r="J136" s="2091"/>
      <c r="K136" s="2471"/>
      <c r="L136" s="124"/>
    </row>
    <row r="137" spans="1:12" ht="15.75" x14ac:dyDescent="0.25">
      <c r="A137" s="2089"/>
      <c r="B137" s="2090"/>
      <c r="C137" s="2091"/>
      <c r="D137" s="258">
        <f t="shared" si="1"/>
        <v>0</v>
      </c>
      <c r="E137" s="2091"/>
      <c r="F137" s="2091"/>
      <c r="G137" s="2091"/>
      <c r="H137" s="2091"/>
      <c r="I137" s="2091"/>
      <c r="J137" s="2091"/>
      <c r="K137" s="2471"/>
      <c r="L137" s="124"/>
    </row>
    <row r="138" spans="1:12" ht="15.75" x14ac:dyDescent="0.25">
      <c r="A138" s="2089"/>
      <c r="B138" s="2090"/>
      <c r="C138" s="2091"/>
      <c r="D138" s="258">
        <f t="shared" si="1"/>
        <v>0</v>
      </c>
      <c r="E138" s="2091"/>
      <c r="F138" s="2091"/>
      <c r="G138" s="2091"/>
      <c r="H138" s="2091"/>
      <c r="I138" s="2091"/>
      <c r="J138" s="2091"/>
      <c r="K138" s="2471"/>
      <c r="L138" s="124"/>
    </row>
    <row r="139" spans="1:12" ht="15.75" x14ac:dyDescent="0.25">
      <c r="A139" s="2089"/>
      <c r="B139" s="2090"/>
      <c r="C139" s="2091"/>
      <c r="D139" s="258">
        <f t="shared" ref="D139:D202" si="2">+C139*(100-E139)/100</f>
        <v>0</v>
      </c>
      <c r="E139" s="2091"/>
      <c r="F139" s="2091"/>
      <c r="G139" s="2091"/>
      <c r="H139" s="2091"/>
      <c r="I139" s="2091"/>
      <c r="J139" s="2091"/>
      <c r="K139" s="2471"/>
      <c r="L139" s="124"/>
    </row>
    <row r="140" spans="1:12" ht="15.75" x14ac:dyDescent="0.25">
      <c r="A140" s="2089"/>
      <c r="B140" s="2090"/>
      <c r="C140" s="2091"/>
      <c r="D140" s="258">
        <f t="shared" si="2"/>
        <v>0</v>
      </c>
      <c r="E140" s="2091"/>
      <c r="F140" s="2091"/>
      <c r="G140" s="2091"/>
      <c r="H140" s="2091"/>
      <c r="I140" s="2091"/>
      <c r="J140" s="2091"/>
      <c r="K140" s="2471"/>
      <c r="L140" s="124"/>
    </row>
    <row r="141" spans="1:12" ht="15.75" x14ac:dyDescent="0.25">
      <c r="A141" s="2089"/>
      <c r="B141" s="2090"/>
      <c r="C141" s="2091"/>
      <c r="D141" s="258">
        <f t="shared" si="2"/>
        <v>0</v>
      </c>
      <c r="E141" s="2091"/>
      <c r="F141" s="2091"/>
      <c r="G141" s="2091"/>
      <c r="H141" s="2091"/>
      <c r="I141" s="2091"/>
      <c r="J141" s="2091"/>
      <c r="K141" s="2471"/>
      <c r="L141" s="124"/>
    </row>
    <row r="142" spans="1:12" ht="15.75" x14ac:dyDescent="0.25">
      <c r="A142" s="2089"/>
      <c r="B142" s="2090"/>
      <c r="C142" s="2091"/>
      <c r="D142" s="258">
        <f t="shared" si="2"/>
        <v>0</v>
      </c>
      <c r="E142" s="2091"/>
      <c r="F142" s="2091"/>
      <c r="G142" s="2091"/>
      <c r="H142" s="2091"/>
      <c r="I142" s="2091"/>
      <c r="J142" s="2091"/>
      <c r="K142" s="2471"/>
      <c r="L142" s="124"/>
    </row>
    <row r="143" spans="1:12" ht="15.75" x14ac:dyDescent="0.25">
      <c r="A143" s="2089"/>
      <c r="B143" s="2090"/>
      <c r="C143" s="2091"/>
      <c r="D143" s="258">
        <f t="shared" si="2"/>
        <v>0</v>
      </c>
      <c r="E143" s="2091"/>
      <c r="F143" s="2091"/>
      <c r="G143" s="2091"/>
      <c r="H143" s="2091"/>
      <c r="I143" s="2091"/>
      <c r="J143" s="2091"/>
      <c r="K143" s="2471"/>
      <c r="L143" s="124"/>
    </row>
    <row r="144" spans="1:12" ht="15.75" x14ac:dyDescent="0.25">
      <c r="A144" s="2089"/>
      <c r="B144" s="2090"/>
      <c r="C144" s="2091"/>
      <c r="D144" s="258">
        <f t="shared" si="2"/>
        <v>0</v>
      </c>
      <c r="E144" s="2091"/>
      <c r="F144" s="2091"/>
      <c r="G144" s="2091"/>
      <c r="H144" s="2091"/>
      <c r="I144" s="2091"/>
      <c r="J144" s="2091"/>
      <c r="K144" s="2471"/>
      <c r="L144" s="124"/>
    </row>
    <row r="145" spans="1:12" ht="15.75" x14ac:dyDescent="0.25">
      <c r="A145" s="2089"/>
      <c r="B145" s="2090"/>
      <c r="C145" s="2091"/>
      <c r="D145" s="258">
        <f t="shared" si="2"/>
        <v>0</v>
      </c>
      <c r="E145" s="2091"/>
      <c r="F145" s="2091"/>
      <c r="G145" s="2091"/>
      <c r="H145" s="2091"/>
      <c r="I145" s="2091"/>
      <c r="J145" s="2091"/>
      <c r="K145" s="2471"/>
      <c r="L145" s="124"/>
    </row>
    <row r="146" spans="1:12" ht="15.75" x14ac:dyDescent="0.25">
      <c r="A146" s="2089"/>
      <c r="B146" s="2090"/>
      <c r="C146" s="2091"/>
      <c r="D146" s="258">
        <f t="shared" si="2"/>
        <v>0</v>
      </c>
      <c r="E146" s="2091"/>
      <c r="F146" s="2091"/>
      <c r="G146" s="2091"/>
      <c r="H146" s="2091"/>
      <c r="I146" s="2091"/>
      <c r="J146" s="2091"/>
      <c r="K146" s="2471"/>
      <c r="L146" s="124"/>
    </row>
    <row r="147" spans="1:12" ht="15.75" x14ac:dyDescent="0.25">
      <c r="A147" s="2089"/>
      <c r="B147" s="2090"/>
      <c r="C147" s="2091"/>
      <c r="D147" s="258">
        <f t="shared" si="2"/>
        <v>0</v>
      </c>
      <c r="E147" s="2091"/>
      <c r="F147" s="2091"/>
      <c r="G147" s="2091"/>
      <c r="H147" s="2091"/>
      <c r="I147" s="2091"/>
      <c r="J147" s="2091"/>
      <c r="K147" s="2471"/>
      <c r="L147" s="124"/>
    </row>
    <row r="148" spans="1:12" ht="15.75" x14ac:dyDescent="0.25">
      <c r="A148" s="2089"/>
      <c r="B148" s="2090"/>
      <c r="C148" s="2091"/>
      <c r="D148" s="258">
        <f t="shared" si="2"/>
        <v>0</v>
      </c>
      <c r="E148" s="2091"/>
      <c r="F148" s="2091"/>
      <c r="G148" s="2091"/>
      <c r="H148" s="2091"/>
      <c r="I148" s="2091"/>
      <c r="J148" s="2091"/>
      <c r="K148" s="2471"/>
      <c r="L148" s="124"/>
    </row>
    <row r="149" spans="1:12" ht="15.75" x14ac:dyDescent="0.25">
      <c r="A149" s="2089"/>
      <c r="B149" s="2090"/>
      <c r="C149" s="2091"/>
      <c r="D149" s="258">
        <f t="shared" si="2"/>
        <v>0</v>
      </c>
      <c r="E149" s="2091"/>
      <c r="F149" s="2091"/>
      <c r="G149" s="2091"/>
      <c r="H149" s="2091"/>
      <c r="I149" s="2091"/>
      <c r="J149" s="2091"/>
      <c r="K149" s="2471"/>
      <c r="L149" s="124"/>
    </row>
    <row r="150" spans="1:12" ht="15.75" x14ac:dyDescent="0.25">
      <c r="A150" s="2089"/>
      <c r="B150" s="2090"/>
      <c r="C150" s="2091"/>
      <c r="D150" s="258">
        <f t="shared" si="2"/>
        <v>0</v>
      </c>
      <c r="E150" s="2091"/>
      <c r="F150" s="2091"/>
      <c r="G150" s="2091"/>
      <c r="H150" s="2091"/>
      <c r="I150" s="2091"/>
      <c r="J150" s="2091"/>
      <c r="K150" s="2471"/>
      <c r="L150" s="124"/>
    </row>
    <row r="151" spans="1:12" ht="15.75" x14ac:dyDescent="0.25">
      <c r="A151" s="2089"/>
      <c r="B151" s="2090"/>
      <c r="C151" s="2091"/>
      <c r="D151" s="258">
        <f t="shared" si="2"/>
        <v>0</v>
      </c>
      <c r="E151" s="2091"/>
      <c r="F151" s="2091"/>
      <c r="G151" s="2091"/>
      <c r="H151" s="2091"/>
      <c r="I151" s="2091"/>
      <c r="J151" s="2091"/>
      <c r="K151" s="2471"/>
      <c r="L151" s="124"/>
    </row>
    <row r="152" spans="1:12" ht="15.75" x14ac:dyDescent="0.25">
      <c r="A152" s="2089"/>
      <c r="B152" s="2090"/>
      <c r="C152" s="2091"/>
      <c r="D152" s="258">
        <f t="shared" si="2"/>
        <v>0</v>
      </c>
      <c r="E152" s="2091"/>
      <c r="F152" s="2091"/>
      <c r="G152" s="2091"/>
      <c r="H152" s="2091"/>
      <c r="I152" s="2091"/>
      <c r="J152" s="2091"/>
      <c r="K152" s="2471"/>
      <c r="L152" s="124"/>
    </row>
    <row r="153" spans="1:12" ht="15.75" x14ac:dyDescent="0.25">
      <c r="A153" s="2089"/>
      <c r="B153" s="2090"/>
      <c r="C153" s="2091"/>
      <c r="D153" s="258">
        <f t="shared" si="2"/>
        <v>0</v>
      </c>
      <c r="E153" s="2091"/>
      <c r="F153" s="2091"/>
      <c r="G153" s="2091"/>
      <c r="H153" s="2091"/>
      <c r="I153" s="2091"/>
      <c r="J153" s="2091"/>
      <c r="K153" s="2471"/>
      <c r="L153" s="124"/>
    </row>
    <row r="154" spans="1:12" ht="15.75" x14ac:dyDescent="0.25">
      <c r="A154" s="2089"/>
      <c r="B154" s="2090"/>
      <c r="C154" s="2091"/>
      <c r="D154" s="258">
        <f t="shared" si="2"/>
        <v>0</v>
      </c>
      <c r="E154" s="2091"/>
      <c r="F154" s="2091"/>
      <c r="G154" s="2091"/>
      <c r="H154" s="2091"/>
      <c r="I154" s="2091"/>
      <c r="J154" s="2091"/>
      <c r="K154" s="2471"/>
      <c r="L154" s="124"/>
    </row>
    <row r="155" spans="1:12" ht="15.75" x14ac:dyDescent="0.25">
      <c r="A155" s="2089"/>
      <c r="B155" s="2090"/>
      <c r="C155" s="2091"/>
      <c r="D155" s="258">
        <f t="shared" si="2"/>
        <v>0</v>
      </c>
      <c r="E155" s="2091"/>
      <c r="F155" s="2091"/>
      <c r="G155" s="2091"/>
      <c r="H155" s="2091"/>
      <c r="I155" s="2091"/>
      <c r="J155" s="2091"/>
      <c r="K155" s="2471"/>
      <c r="L155" s="124"/>
    </row>
    <row r="156" spans="1:12" ht="15.75" x14ac:dyDescent="0.25">
      <c r="A156" s="2089"/>
      <c r="B156" s="2090"/>
      <c r="C156" s="2091"/>
      <c r="D156" s="258">
        <f t="shared" si="2"/>
        <v>0</v>
      </c>
      <c r="E156" s="2091"/>
      <c r="F156" s="2091"/>
      <c r="G156" s="2091"/>
      <c r="H156" s="2091"/>
      <c r="I156" s="2091"/>
      <c r="J156" s="2091"/>
      <c r="K156" s="2471"/>
      <c r="L156" s="124"/>
    </row>
    <row r="157" spans="1:12" ht="15.75" x14ac:dyDescent="0.25">
      <c r="A157" s="2089"/>
      <c r="B157" s="2090"/>
      <c r="C157" s="2091"/>
      <c r="D157" s="258">
        <f t="shared" si="2"/>
        <v>0</v>
      </c>
      <c r="E157" s="2091"/>
      <c r="F157" s="2091"/>
      <c r="G157" s="2091"/>
      <c r="H157" s="2091"/>
      <c r="I157" s="2091"/>
      <c r="J157" s="2091"/>
      <c r="K157" s="2471"/>
      <c r="L157" s="124"/>
    </row>
    <row r="158" spans="1:12" ht="15.75" x14ac:dyDescent="0.25">
      <c r="A158" s="2089"/>
      <c r="B158" s="2090"/>
      <c r="C158" s="2091"/>
      <c r="D158" s="258">
        <f t="shared" si="2"/>
        <v>0</v>
      </c>
      <c r="E158" s="2091"/>
      <c r="F158" s="2091"/>
      <c r="G158" s="2091"/>
      <c r="H158" s="2091"/>
      <c r="I158" s="2091"/>
      <c r="J158" s="2091"/>
      <c r="K158" s="2471"/>
      <c r="L158" s="124"/>
    </row>
    <row r="159" spans="1:12" ht="15.75" x14ac:dyDescent="0.25">
      <c r="A159" s="2089"/>
      <c r="B159" s="2090"/>
      <c r="C159" s="2091"/>
      <c r="D159" s="258">
        <f t="shared" si="2"/>
        <v>0</v>
      </c>
      <c r="E159" s="2091"/>
      <c r="F159" s="2091"/>
      <c r="G159" s="2091"/>
      <c r="H159" s="2091"/>
      <c r="I159" s="2091"/>
      <c r="J159" s="2091"/>
      <c r="K159" s="2471"/>
      <c r="L159" s="124"/>
    </row>
    <row r="160" spans="1:12" ht="15.75" x14ac:dyDescent="0.25">
      <c r="A160" s="2089"/>
      <c r="B160" s="2090"/>
      <c r="C160" s="2091"/>
      <c r="D160" s="258">
        <f t="shared" si="2"/>
        <v>0</v>
      </c>
      <c r="E160" s="2091"/>
      <c r="F160" s="2091"/>
      <c r="G160" s="2091"/>
      <c r="H160" s="2091"/>
      <c r="I160" s="2091"/>
      <c r="J160" s="2091"/>
      <c r="K160" s="2471"/>
      <c r="L160" s="124"/>
    </row>
    <row r="161" spans="1:12" ht="15.75" x14ac:dyDescent="0.25">
      <c r="A161" s="2089"/>
      <c r="B161" s="2090"/>
      <c r="C161" s="2091"/>
      <c r="D161" s="258">
        <f t="shared" si="2"/>
        <v>0</v>
      </c>
      <c r="E161" s="2091"/>
      <c r="F161" s="2091"/>
      <c r="G161" s="2091"/>
      <c r="H161" s="2091"/>
      <c r="I161" s="2091"/>
      <c r="J161" s="2091"/>
      <c r="K161" s="2471"/>
      <c r="L161" s="124"/>
    </row>
    <row r="162" spans="1:12" ht="15.75" x14ac:dyDescent="0.25">
      <c r="A162" s="2089"/>
      <c r="B162" s="2090"/>
      <c r="C162" s="2091"/>
      <c r="D162" s="258">
        <f t="shared" si="2"/>
        <v>0</v>
      </c>
      <c r="E162" s="2091"/>
      <c r="F162" s="2091"/>
      <c r="G162" s="2091"/>
      <c r="H162" s="2091"/>
      <c r="I162" s="2091"/>
      <c r="J162" s="2091"/>
      <c r="K162" s="2471"/>
      <c r="L162" s="124"/>
    </row>
    <row r="163" spans="1:12" ht="15.75" x14ac:dyDescent="0.25">
      <c r="A163" s="2089"/>
      <c r="B163" s="2090"/>
      <c r="C163" s="2091"/>
      <c r="D163" s="258">
        <f t="shared" si="2"/>
        <v>0</v>
      </c>
      <c r="E163" s="2091"/>
      <c r="F163" s="2091"/>
      <c r="G163" s="2091"/>
      <c r="H163" s="2091"/>
      <c r="I163" s="2091"/>
      <c r="J163" s="2091"/>
      <c r="K163" s="2471"/>
      <c r="L163" s="124"/>
    </row>
    <row r="164" spans="1:12" ht="15.75" x14ac:dyDescent="0.25">
      <c r="A164" s="2089"/>
      <c r="B164" s="2090"/>
      <c r="C164" s="2091"/>
      <c r="D164" s="258">
        <f t="shared" si="2"/>
        <v>0</v>
      </c>
      <c r="E164" s="2091"/>
      <c r="F164" s="2091"/>
      <c r="G164" s="2091"/>
      <c r="H164" s="2091"/>
      <c r="I164" s="2091"/>
      <c r="J164" s="2091"/>
      <c r="K164" s="2471"/>
      <c r="L164" s="124"/>
    </row>
    <row r="165" spans="1:12" ht="15.75" x14ac:dyDescent="0.25">
      <c r="A165" s="2089"/>
      <c r="B165" s="2090"/>
      <c r="C165" s="2091"/>
      <c r="D165" s="258">
        <f t="shared" si="2"/>
        <v>0</v>
      </c>
      <c r="E165" s="2091"/>
      <c r="F165" s="2091"/>
      <c r="G165" s="2091"/>
      <c r="H165" s="2091"/>
      <c r="I165" s="2091"/>
      <c r="J165" s="2091"/>
      <c r="K165" s="2471"/>
      <c r="L165" s="124"/>
    </row>
    <row r="166" spans="1:12" ht="15.75" x14ac:dyDescent="0.25">
      <c r="A166" s="2089"/>
      <c r="B166" s="2090"/>
      <c r="C166" s="2091"/>
      <c r="D166" s="258">
        <f t="shared" si="2"/>
        <v>0</v>
      </c>
      <c r="E166" s="2091"/>
      <c r="F166" s="2091"/>
      <c r="G166" s="2091"/>
      <c r="H166" s="2091"/>
      <c r="I166" s="2091"/>
      <c r="J166" s="2091"/>
      <c r="K166" s="2471"/>
      <c r="L166" s="124"/>
    </row>
    <row r="167" spans="1:12" ht="15.75" x14ac:dyDescent="0.25">
      <c r="A167" s="2089"/>
      <c r="B167" s="2090"/>
      <c r="C167" s="2091"/>
      <c r="D167" s="258">
        <f t="shared" si="2"/>
        <v>0</v>
      </c>
      <c r="E167" s="2091"/>
      <c r="F167" s="2091"/>
      <c r="G167" s="2091"/>
      <c r="H167" s="2091"/>
      <c r="I167" s="2091"/>
      <c r="J167" s="2091"/>
      <c r="K167" s="2471"/>
      <c r="L167" s="124"/>
    </row>
    <row r="168" spans="1:12" ht="15.75" x14ac:dyDescent="0.25">
      <c r="A168" s="2089"/>
      <c r="B168" s="2090"/>
      <c r="C168" s="2091"/>
      <c r="D168" s="258">
        <f t="shared" si="2"/>
        <v>0</v>
      </c>
      <c r="E168" s="2091"/>
      <c r="F168" s="2091"/>
      <c r="G168" s="2091"/>
      <c r="H168" s="2091"/>
      <c r="I168" s="2091"/>
      <c r="J168" s="2091"/>
      <c r="K168" s="2471"/>
      <c r="L168" s="124"/>
    </row>
    <row r="169" spans="1:12" ht="15.75" x14ac:dyDescent="0.25">
      <c r="A169" s="2089"/>
      <c r="B169" s="2090"/>
      <c r="C169" s="2091"/>
      <c r="D169" s="258">
        <f t="shared" si="2"/>
        <v>0</v>
      </c>
      <c r="E169" s="2091"/>
      <c r="F169" s="2091"/>
      <c r="G169" s="2091"/>
      <c r="H169" s="2091"/>
      <c r="I169" s="2091"/>
      <c r="J169" s="2091"/>
      <c r="K169" s="2471"/>
      <c r="L169" s="124"/>
    </row>
    <row r="170" spans="1:12" ht="15.75" x14ac:dyDescent="0.25">
      <c r="A170" s="2089"/>
      <c r="B170" s="2090"/>
      <c r="C170" s="2091"/>
      <c r="D170" s="258">
        <f t="shared" si="2"/>
        <v>0</v>
      </c>
      <c r="E170" s="2091"/>
      <c r="F170" s="2091"/>
      <c r="G170" s="2091"/>
      <c r="H170" s="2091"/>
      <c r="I170" s="2091"/>
      <c r="J170" s="2091"/>
      <c r="K170" s="2471"/>
      <c r="L170" s="124"/>
    </row>
    <row r="171" spans="1:12" ht="15.75" x14ac:dyDescent="0.25">
      <c r="A171" s="2089"/>
      <c r="B171" s="2090"/>
      <c r="C171" s="2091"/>
      <c r="D171" s="258">
        <f t="shared" si="2"/>
        <v>0</v>
      </c>
      <c r="E171" s="2091"/>
      <c r="F171" s="2091"/>
      <c r="G171" s="2091"/>
      <c r="H171" s="2091"/>
      <c r="I171" s="2091"/>
      <c r="J171" s="2091"/>
      <c r="K171" s="2471"/>
      <c r="L171" s="124"/>
    </row>
    <row r="172" spans="1:12" ht="15.75" x14ac:dyDescent="0.25">
      <c r="A172" s="2089"/>
      <c r="B172" s="2090"/>
      <c r="C172" s="2091"/>
      <c r="D172" s="258">
        <f t="shared" si="2"/>
        <v>0</v>
      </c>
      <c r="E172" s="2091"/>
      <c r="F172" s="2091"/>
      <c r="G172" s="2091"/>
      <c r="H172" s="2091"/>
      <c r="I172" s="2091"/>
      <c r="J172" s="2091"/>
      <c r="K172" s="2471"/>
      <c r="L172" s="124"/>
    </row>
    <row r="173" spans="1:12" ht="15.75" x14ac:dyDescent="0.25">
      <c r="A173" s="2089"/>
      <c r="B173" s="2090"/>
      <c r="C173" s="2091"/>
      <c r="D173" s="258">
        <f t="shared" si="2"/>
        <v>0</v>
      </c>
      <c r="E173" s="2091"/>
      <c r="F173" s="2091"/>
      <c r="G173" s="2091"/>
      <c r="H173" s="2091"/>
      <c r="I173" s="2091"/>
      <c r="J173" s="2091"/>
      <c r="K173" s="2471"/>
      <c r="L173" s="124"/>
    </row>
    <row r="174" spans="1:12" ht="15.75" x14ac:dyDescent="0.25">
      <c r="A174" s="2089"/>
      <c r="B174" s="2090"/>
      <c r="C174" s="2091"/>
      <c r="D174" s="258">
        <f t="shared" si="2"/>
        <v>0</v>
      </c>
      <c r="E174" s="2091"/>
      <c r="F174" s="2091"/>
      <c r="G174" s="2091"/>
      <c r="H174" s="2091"/>
      <c r="I174" s="2091"/>
      <c r="J174" s="2091"/>
      <c r="K174" s="2471"/>
      <c r="L174" s="124"/>
    </row>
    <row r="175" spans="1:12" ht="15.75" x14ac:dyDescent="0.25">
      <c r="A175" s="2089"/>
      <c r="B175" s="2090"/>
      <c r="C175" s="2091"/>
      <c r="D175" s="258">
        <f t="shared" si="2"/>
        <v>0</v>
      </c>
      <c r="E175" s="2091"/>
      <c r="F175" s="2091"/>
      <c r="G175" s="2091"/>
      <c r="H175" s="2091"/>
      <c r="I175" s="2091"/>
      <c r="J175" s="2091"/>
      <c r="K175" s="2471"/>
      <c r="L175" s="124"/>
    </row>
    <row r="176" spans="1:12" ht="15.75" x14ac:dyDescent="0.25">
      <c r="A176" s="2089"/>
      <c r="B176" s="2090"/>
      <c r="C176" s="2091"/>
      <c r="D176" s="258">
        <f t="shared" si="2"/>
        <v>0</v>
      </c>
      <c r="E176" s="2091"/>
      <c r="F176" s="2091"/>
      <c r="G176" s="2091"/>
      <c r="H176" s="2091"/>
      <c r="I176" s="2091"/>
      <c r="J176" s="2091"/>
      <c r="K176" s="2471"/>
      <c r="L176" s="124"/>
    </row>
    <row r="177" spans="1:12" ht="15.75" x14ac:dyDescent="0.25">
      <c r="A177" s="2089"/>
      <c r="B177" s="2090"/>
      <c r="C177" s="2091"/>
      <c r="D177" s="258">
        <f t="shared" si="2"/>
        <v>0</v>
      </c>
      <c r="E177" s="2091"/>
      <c r="F177" s="2091"/>
      <c r="G177" s="2091"/>
      <c r="H177" s="2091"/>
      <c r="I177" s="2091"/>
      <c r="J177" s="2091"/>
      <c r="K177" s="2471"/>
      <c r="L177" s="124"/>
    </row>
    <row r="178" spans="1:12" ht="15.75" x14ac:dyDescent="0.25">
      <c r="A178" s="2089"/>
      <c r="B178" s="2090"/>
      <c r="C178" s="2091"/>
      <c r="D178" s="258">
        <f t="shared" si="2"/>
        <v>0</v>
      </c>
      <c r="E178" s="2091"/>
      <c r="F178" s="2091"/>
      <c r="G178" s="2091"/>
      <c r="H178" s="2091"/>
      <c r="I178" s="2091"/>
      <c r="J178" s="2091"/>
      <c r="K178" s="2471"/>
      <c r="L178" s="124"/>
    </row>
    <row r="179" spans="1:12" ht="15.75" x14ac:dyDescent="0.25">
      <c r="A179" s="2089"/>
      <c r="B179" s="2090"/>
      <c r="C179" s="2091"/>
      <c r="D179" s="258">
        <f t="shared" si="2"/>
        <v>0</v>
      </c>
      <c r="E179" s="2091"/>
      <c r="F179" s="2091"/>
      <c r="G179" s="2091"/>
      <c r="H179" s="2091"/>
      <c r="I179" s="2091"/>
      <c r="J179" s="2091"/>
      <c r="K179" s="2471"/>
      <c r="L179" s="124"/>
    </row>
    <row r="180" spans="1:12" ht="15.75" x14ac:dyDescent="0.25">
      <c r="A180" s="2089"/>
      <c r="B180" s="2090"/>
      <c r="C180" s="2091"/>
      <c r="D180" s="258">
        <f t="shared" si="2"/>
        <v>0</v>
      </c>
      <c r="E180" s="2091"/>
      <c r="F180" s="2091"/>
      <c r="G180" s="2091"/>
      <c r="H180" s="2091"/>
      <c r="I180" s="2091"/>
      <c r="J180" s="2091"/>
      <c r="K180" s="2471"/>
      <c r="L180" s="124"/>
    </row>
    <row r="181" spans="1:12" ht="15.75" x14ac:dyDescent="0.25">
      <c r="A181" s="2089"/>
      <c r="B181" s="2090"/>
      <c r="C181" s="2091"/>
      <c r="D181" s="258">
        <f t="shared" si="2"/>
        <v>0</v>
      </c>
      <c r="E181" s="2091"/>
      <c r="F181" s="2091"/>
      <c r="G181" s="2091"/>
      <c r="H181" s="2091"/>
      <c r="I181" s="2091"/>
      <c r="J181" s="2091"/>
      <c r="K181" s="2471"/>
      <c r="L181" s="124"/>
    </row>
    <row r="182" spans="1:12" ht="15.75" x14ac:dyDescent="0.25">
      <c r="A182" s="2089"/>
      <c r="B182" s="2090"/>
      <c r="C182" s="2091"/>
      <c r="D182" s="258">
        <f t="shared" si="2"/>
        <v>0</v>
      </c>
      <c r="E182" s="2091"/>
      <c r="F182" s="2091"/>
      <c r="G182" s="2091"/>
      <c r="H182" s="2091"/>
      <c r="I182" s="2091"/>
      <c r="J182" s="2091"/>
      <c r="K182" s="2471"/>
      <c r="L182" s="124"/>
    </row>
    <row r="183" spans="1:12" ht="15.75" x14ac:dyDescent="0.25">
      <c r="A183" s="2089"/>
      <c r="B183" s="2090"/>
      <c r="C183" s="2091"/>
      <c r="D183" s="258">
        <f t="shared" si="2"/>
        <v>0</v>
      </c>
      <c r="E183" s="2091"/>
      <c r="F183" s="2091"/>
      <c r="G183" s="2091"/>
      <c r="H183" s="2091"/>
      <c r="I183" s="2091"/>
      <c r="J183" s="2091"/>
      <c r="K183" s="2471"/>
      <c r="L183" s="124"/>
    </row>
    <row r="184" spans="1:12" ht="15.75" x14ac:dyDescent="0.25">
      <c r="A184" s="2089"/>
      <c r="B184" s="2090"/>
      <c r="C184" s="2091"/>
      <c r="D184" s="258">
        <f t="shared" si="2"/>
        <v>0</v>
      </c>
      <c r="E184" s="2091"/>
      <c r="F184" s="2091"/>
      <c r="G184" s="2091"/>
      <c r="H184" s="2091"/>
      <c r="I184" s="2091"/>
      <c r="J184" s="2091"/>
      <c r="K184" s="2471"/>
      <c r="L184" s="124"/>
    </row>
    <row r="185" spans="1:12" ht="15.75" x14ac:dyDescent="0.25">
      <c r="A185" s="2089"/>
      <c r="B185" s="2090"/>
      <c r="C185" s="2091"/>
      <c r="D185" s="258">
        <f t="shared" si="2"/>
        <v>0</v>
      </c>
      <c r="E185" s="2091"/>
      <c r="F185" s="2091"/>
      <c r="G185" s="2091"/>
      <c r="H185" s="2091"/>
      <c r="I185" s="2091"/>
      <c r="J185" s="2091"/>
      <c r="K185" s="2471"/>
      <c r="L185" s="124"/>
    </row>
    <row r="186" spans="1:12" ht="15.75" x14ac:dyDescent="0.25">
      <c r="A186" s="2089"/>
      <c r="B186" s="2090"/>
      <c r="C186" s="2091"/>
      <c r="D186" s="258">
        <f t="shared" si="2"/>
        <v>0</v>
      </c>
      <c r="E186" s="2091"/>
      <c r="F186" s="2091"/>
      <c r="G186" s="2091"/>
      <c r="H186" s="2091"/>
      <c r="I186" s="2091"/>
      <c r="J186" s="2091"/>
      <c r="K186" s="2471"/>
      <c r="L186" s="124"/>
    </row>
    <row r="187" spans="1:12" ht="15.75" x14ac:dyDescent="0.25">
      <c r="A187" s="2089"/>
      <c r="B187" s="2090"/>
      <c r="C187" s="2091"/>
      <c r="D187" s="258">
        <f t="shared" si="2"/>
        <v>0</v>
      </c>
      <c r="E187" s="2091"/>
      <c r="F187" s="2091"/>
      <c r="G187" s="2091"/>
      <c r="H187" s="2091"/>
      <c r="I187" s="2091"/>
      <c r="J187" s="2091"/>
      <c r="K187" s="2471"/>
      <c r="L187" s="124"/>
    </row>
    <row r="188" spans="1:12" ht="15.75" x14ac:dyDescent="0.25">
      <c r="A188" s="2089"/>
      <c r="B188" s="2090"/>
      <c r="C188" s="2091"/>
      <c r="D188" s="258">
        <f t="shared" si="2"/>
        <v>0</v>
      </c>
      <c r="E188" s="2091"/>
      <c r="F188" s="2091"/>
      <c r="G188" s="2091"/>
      <c r="H188" s="2091"/>
      <c r="I188" s="2091"/>
      <c r="J188" s="2091"/>
      <c r="K188" s="2471"/>
      <c r="L188" s="124"/>
    </row>
    <row r="189" spans="1:12" ht="15.75" x14ac:dyDescent="0.25">
      <c r="A189" s="2089"/>
      <c r="B189" s="2090"/>
      <c r="C189" s="2091"/>
      <c r="D189" s="258">
        <f t="shared" si="2"/>
        <v>0</v>
      </c>
      <c r="E189" s="2091"/>
      <c r="F189" s="2091"/>
      <c r="G189" s="2091"/>
      <c r="H189" s="2091"/>
      <c r="I189" s="2091"/>
      <c r="J189" s="2091"/>
      <c r="K189" s="2471"/>
      <c r="L189" s="124"/>
    </row>
    <row r="190" spans="1:12" ht="15.75" x14ac:dyDescent="0.25">
      <c r="A190" s="2089"/>
      <c r="B190" s="2090"/>
      <c r="C190" s="2091"/>
      <c r="D190" s="258">
        <f t="shared" si="2"/>
        <v>0</v>
      </c>
      <c r="E190" s="2091"/>
      <c r="F190" s="2091"/>
      <c r="G190" s="2091"/>
      <c r="H190" s="2091"/>
      <c r="I190" s="2091"/>
      <c r="J190" s="2091"/>
      <c r="K190" s="2471"/>
      <c r="L190" s="124"/>
    </row>
    <row r="191" spans="1:12" ht="15.75" x14ac:dyDescent="0.25">
      <c r="A191" s="2089"/>
      <c r="B191" s="2090"/>
      <c r="C191" s="2091"/>
      <c r="D191" s="258">
        <f t="shared" si="2"/>
        <v>0</v>
      </c>
      <c r="E191" s="2091"/>
      <c r="F191" s="2091"/>
      <c r="G191" s="2091"/>
      <c r="H191" s="2091"/>
      <c r="I191" s="2091"/>
      <c r="J191" s="2091"/>
      <c r="K191" s="2471"/>
      <c r="L191" s="124"/>
    </row>
    <row r="192" spans="1:12" ht="15.75" x14ac:dyDescent="0.25">
      <c r="A192" s="2089"/>
      <c r="B192" s="2090"/>
      <c r="C192" s="2091"/>
      <c r="D192" s="258">
        <f t="shared" si="2"/>
        <v>0</v>
      </c>
      <c r="E192" s="2091"/>
      <c r="F192" s="2091"/>
      <c r="G192" s="2091"/>
      <c r="H192" s="2091"/>
      <c r="I192" s="2091"/>
      <c r="J192" s="2091"/>
      <c r="K192" s="2471"/>
      <c r="L192" s="124"/>
    </row>
    <row r="193" spans="1:12" ht="15.75" x14ac:dyDescent="0.25">
      <c r="A193" s="2089"/>
      <c r="B193" s="2090"/>
      <c r="C193" s="2091"/>
      <c r="D193" s="258">
        <f t="shared" si="2"/>
        <v>0</v>
      </c>
      <c r="E193" s="2091"/>
      <c r="F193" s="2091"/>
      <c r="G193" s="2091"/>
      <c r="H193" s="2091"/>
      <c r="I193" s="2091"/>
      <c r="J193" s="2091"/>
      <c r="K193" s="2471"/>
      <c r="L193" s="124"/>
    </row>
    <row r="194" spans="1:12" ht="15.75" x14ac:dyDescent="0.25">
      <c r="A194" s="2089"/>
      <c r="B194" s="2090"/>
      <c r="C194" s="2091"/>
      <c r="D194" s="258">
        <f t="shared" si="2"/>
        <v>0</v>
      </c>
      <c r="E194" s="2091"/>
      <c r="F194" s="2091"/>
      <c r="G194" s="2091"/>
      <c r="H194" s="2091"/>
      <c r="I194" s="2091"/>
      <c r="J194" s="2091"/>
      <c r="K194" s="2471"/>
      <c r="L194" s="124"/>
    </row>
    <row r="195" spans="1:12" ht="15.75" x14ac:dyDescent="0.25">
      <c r="A195" s="2089"/>
      <c r="B195" s="2090"/>
      <c r="C195" s="2091"/>
      <c r="D195" s="258">
        <f t="shared" si="2"/>
        <v>0</v>
      </c>
      <c r="E195" s="2091"/>
      <c r="F195" s="2091"/>
      <c r="G195" s="2091"/>
      <c r="H195" s="2091"/>
      <c r="I195" s="2091"/>
      <c r="J195" s="2091"/>
      <c r="K195" s="2471"/>
      <c r="L195" s="124"/>
    </row>
    <row r="196" spans="1:12" ht="15.75" x14ac:dyDescent="0.25">
      <c r="A196" s="2089"/>
      <c r="B196" s="2090"/>
      <c r="C196" s="2091"/>
      <c r="D196" s="258">
        <f t="shared" si="2"/>
        <v>0</v>
      </c>
      <c r="E196" s="2091"/>
      <c r="F196" s="2091"/>
      <c r="G196" s="2091"/>
      <c r="H196" s="2091"/>
      <c r="I196" s="2091"/>
      <c r="J196" s="2091"/>
      <c r="K196" s="2471"/>
      <c r="L196" s="124"/>
    </row>
    <row r="197" spans="1:12" ht="15.75" x14ac:dyDescent="0.25">
      <c r="A197" s="2089"/>
      <c r="B197" s="2090"/>
      <c r="C197" s="2091"/>
      <c r="D197" s="258">
        <f t="shared" si="2"/>
        <v>0</v>
      </c>
      <c r="E197" s="2091"/>
      <c r="F197" s="2091"/>
      <c r="G197" s="2091"/>
      <c r="H197" s="2091"/>
      <c r="I197" s="2091"/>
      <c r="J197" s="2091"/>
      <c r="K197" s="2471"/>
      <c r="L197" s="124"/>
    </row>
    <row r="198" spans="1:12" ht="15.75" x14ac:dyDescent="0.25">
      <c r="A198" s="2089"/>
      <c r="B198" s="2090"/>
      <c r="C198" s="2091"/>
      <c r="D198" s="258">
        <f t="shared" si="2"/>
        <v>0</v>
      </c>
      <c r="E198" s="2091"/>
      <c r="F198" s="2091"/>
      <c r="G198" s="2091"/>
      <c r="H198" s="2091"/>
      <c r="I198" s="2091"/>
      <c r="J198" s="2091"/>
      <c r="K198" s="2471"/>
      <c r="L198" s="124"/>
    </row>
    <row r="199" spans="1:12" ht="15.75" x14ac:dyDescent="0.25">
      <c r="A199" s="2089"/>
      <c r="B199" s="2090"/>
      <c r="C199" s="2091"/>
      <c r="D199" s="258">
        <f t="shared" si="2"/>
        <v>0</v>
      </c>
      <c r="E199" s="2091"/>
      <c r="F199" s="2091"/>
      <c r="G199" s="2091"/>
      <c r="H199" s="2091"/>
      <c r="I199" s="2091"/>
      <c r="J199" s="2091"/>
      <c r="K199" s="2471"/>
      <c r="L199" s="124"/>
    </row>
    <row r="200" spans="1:12" ht="15.75" x14ac:dyDescent="0.25">
      <c r="A200" s="2089"/>
      <c r="B200" s="2090"/>
      <c r="C200" s="2091"/>
      <c r="D200" s="258">
        <f t="shared" si="2"/>
        <v>0</v>
      </c>
      <c r="E200" s="2091"/>
      <c r="F200" s="2091"/>
      <c r="G200" s="2091"/>
      <c r="H200" s="2091"/>
      <c r="I200" s="2091"/>
      <c r="J200" s="2091"/>
      <c r="K200" s="2471"/>
      <c r="L200" s="124"/>
    </row>
    <row r="201" spans="1:12" ht="15.75" x14ac:dyDescent="0.25">
      <c r="A201" s="2089"/>
      <c r="B201" s="2090"/>
      <c r="C201" s="2091"/>
      <c r="D201" s="258">
        <f t="shared" si="2"/>
        <v>0</v>
      </c>
      <c r="E201" s="2091"/>
      <c r="F201" s="2091"/>
      <c r="G201" s="2091"/>
      <c r="H201" s="2091"/>
      <c r="I201" s="2091"/>
      <c r="J201" s="2091"/>
      <c r="K201" s="2471"/>
      <c r="L201" s="124"/>
    </row>
    <row r="202" spans="1:12" ht="15.75" x14ac:dyDescent="0.25">
      <c r="A202" s="2089"/>
      <c r="B202" s="2090"/>
      <c r="C202" s="2091"/>
      <c r="D202" s="258">
        <f t="shared" si="2"/>
        <v>0</v>
      </c>
      <c r="E202" s="2091"/>
      <c r="F202" s="2091"/>
      <c r="G202" s="2091"/>
      <c r="H202" s="2091"/>
      <c r="I202" s="2091"/>
      <c r="J202" s="2091"/>
      <c r="K202" s="2471"/>
      <c r="L202" s="124"/>
    </row>
    <row r="203" spans="1:12" ht="15.75" x14ac:dyDescent="0.25">
      <c r="A203" s="2089"/>
      <c r="B203" s="2090"/>
      <c r="C203" s="2091"/>
      <c r="D203" s="258">
        <f t="shared" ref="D203:D266" si="3">+C203*(100-E203)/100</f>
        <v>0</v>
      </c>
      <c r="E203" s="2091"/>
      <c r="F203" s="2091"/>
      <c r="G203" s="2091"/>
      <c r="H203" s="2091"/>
      <c r="I203" s="2091"/>
      <c r="J203" s="2091"/>
      <c r="K203" s="2471"/>
      <c r="L203" s="124"/>
    </row>
    <row r="204" spans="1:12" ht="15.75" x14ac:dyDescent="0.25">
      <c r="A204" s="2089"/>
      <c r="B204" s="2090"/>
      <c r="C204" s="2091"/>
      <c r="D204" s="258">
        <f t="shared" si="3"/>
        <v>0</v>
      </c>
      <c r="E204" s="2091"/>
      <c r="F204" s="2091"/>
      <c r="G204" s="2091"/>
      <c r="H204" s="2091"/>
      <c r="I204" s="2091"/>
      <c r="J204" s="2091"/>
      <c r="K204" s="2471"/>
      <c r="L204" s="124"/>
    </row>
    <row r="205" spans="1:12" ht="15.75" x14ac:dyDescent="0.25">
      <c r="A205" s="2089"/>
      <c r="B205" s="2090"/>
      <c r="C205" s="2091"/>
      <c r="D205" s="258">
        <f t="shared" si="3"/>
        <v>0</v>
      </c>
      <c r="E205" s="2091"/>
      <c r="F205" s="2091"/>
      <c r="G205" s="2091"/>
      <c r="H205" s="2091"/>
      <c r="I205" s="2091"/>
      <c r="J205" s="2091"/>
      <c r="K205" s="2471"/>
      <c r="L205" s="124"/>
    </row>
    <row r="206" spans="1:12" ht="15.75" x14ac:dyDescent="0.25">
      <c r="A206" s="2089"/>
      <c r="B206" s="2090"/>
      <c r="C206" s="2091"/>
      <c r="D206" s="258">
        <f t="shared" si="3"/>
        <v>0</v>
      </c>
      <c r="E206" s="2091"/>
      <c r="F206" s="2091"/>
      <c r="G206" s="2091"/>
      <c r="H206" s="2091"/>
      <c r="I206" s="2091"/>
      <c r="J206" s="2091"/>
      <c r="K206" s="2471"/>
      <c r="L206" s="124"/>
    </row>
    <row r="207" spans="1:12" ht="15.75" x14ac:dyDescent="0.25">
      <c r="A207" s="2089"/>
      <c r="B207" s="2090"/>
      <c r="C207" s="2091"/>
      <c r="D207" s="258">
        <f t="shared" si="3"/>
        <v>0</v>
      </c>
      <c r="E207" s="2091"/>
      <c r="F207" s="2091"/>
      <c r="G207" s="2091"/>
      <c r="H207" s="2091"/>
      <c r="I207" s="2091"/>
      <c r="J207" s="2091"/>
      <c r="K207" s="2471"/>
      <c r="L207" s="124"/>
    </row>
    <row r="208" spans="1:12" ht="15.75" x14ac:dyDescent="0.25">
      <c r="A208" s="2089"/>
      <c r="B208" s="2090"/>
      <c r="C208" s="2091"/>
      <c r="D208" s="258">
        <f t="shared" si="3"/>
        <v>0</v>
      </c>
      <c r="E208" s="2091"/>
      <c r="F208" s="2091"/>
      <c r="G208" s="2091"/>
      <c r="H208" s="2091"/>
      <c r="I208" s="2091"/>
      <c r="J208" s="2091"/>
      <c r="K208" s="2471"/>
      <c r="L208" s="124"/>
    </row>
    <row r="209" spans="1:12" ht="15.75" x14ac:dyDescent="0.25">
      <c r="A209" s="2089"/>
      <c r="B209" s="2090"/>
      <c r="C209" s="2091"/>
      <c r="D209" s="258">
        <f t="shared" si="3"/>
        <v>0</v>
      </c>
      <c r="E209" s="2091"/>
      <c r="F209" s="2091"/>
      <c r="G209" s="2091"/>
      <c r="H209" s="2091"/>
      <c r="I209" s="2091"/>
      <c r="J209" s="2091"/>
      <c r="K209" s="2471"/>
      <c r="L209" s="124"/>
    </row>
    <row r="210" spans="1:12" ht="15.75" x14ac:dyDescent="0.25">
      <c r="A210" s="2089"/>
      <c r="B210" s="2090"/>
      <c r="C210" s="2091"/>
      <c r="D210" s="258">
        <f t="shared" si="3"/>
        <v>0</v>
      </c>
      <c r="E210" s="2091"/>
      <c r="F210" s="2091"/>
      <c r="G210" s="2091"/>
      <c r="H210" s="2091"/>
      <c r="I210" s="2091"/>
      <c r="J210" s="2091"/>
      <c r="K210" s="2471"/>
      <c r="L210" s="124"/>
    </row>
    <row r="211" spans="1:12" ht="15.75" x14ac:dyDescent="0.25">
      <c r="A211" s="2089"/>
      <c r="B211" s="2090"/>
      <c r="C211" s="2091"/>
      <c r="D211" s="258">
        <f t="shared" si="3"/>
        <v>0</v>
      </c>
      <c r="E211" s="2091"/>
      <c r="F211" s="2091"/>
      <c r="G211" s="2091"/>
      <c r="H211" s="2091"/>
      <c r="I211" s="2091"/>
      <c r="J211" s="2091"/>
      <c r="K211" s="2471"/>
      <c r="L211" s="124"/>
    </row>
    <row r="212" spans="1:12" ht="15.75" x14ac:dyDescent="0.25">
      <c r="A212" s="2089"/>
      <c r="B212" s="2090"/>
      <c r="C212" s="2091"/>
      <c r="D212" s="258">
        <f t="shared" si="3"/>
        <v>0</v>
      </c>
      <c r="E212" s="2091"/>
      <c r="F212" s="2091"/>
      <c r="G212" s="2091"/>
      <c r="H212" s="2091"/>
      <c r="I212" s="2091"/>
      <c r="J212" s="2091"/>
      <c r="K212" s="2471"/>
      <c r="L212" s="124"/>
    </row>
    <row r="213" spans="1:12" ht="15.75" x14ac:dyDescent="0.25">
      <c r="A213" s="2089"/>
      <c r="B213" s="2090"/>
      <c r="C213" s="2091"/>
      <c r="D213" s="258">
        <f t="shared" si="3"/>
        <v>0</v>
      </c>
      <c r="E213" s="2091"/>
      <c r="F213" s="2091"/>
      <c r="G213" s="2091"/>
      <c r="H213" s="2091"/>
      <c r="I213" s="2091"/>
      <c r="J213" s="2091"/>
      <c r="K213" s="2471"/>
      <c r="L213" s="124"/>
    </row>
    <row r="214" spans="1:12" ht="15.75" x14ac:dyDescent="0.25">
      <c r="A214" s="2089"/>
      <c r="B214" s="2090"/>
      <c r="C214" s="2091"/>
      <c r="D214" s="258">
        <f t="shared" si="3"/>
        <v>0</v>
      </c>
      <c r="E214" s="2091"/>
      <c r="F214" s="2091"/>
      <c r="G214" s="2091"/>
      <c r="H214" s="2091"/>
      <c r="I214" s="2091"/>
      <c r="J214" s="2091"/>
      <c r="K214" s="2471"/>
      <c r="L214" s="124"/>
    </row>
    <row r="215" spans="1:12" ht="15.75" x14ac:dyDescent="0.25">
      <c r="A215" s="2089"/>
      <c r="B215" s="2090"/>
      <c r="C215" s="2091"/>
      <c r="D215" s="258">
        <f t="shared" si="3"/>
        <v>0</v>
      </c>
      <c r="E215" s="2091"/>
      <c r="F215" s="2091"/>
      <c r="G215" s="2091"/>
      <c r="H215" s="2091"/>
      <c r="I215" s="2091"/>
      <c r="J215" s="2091"/>
      <c r="K215" s="2471"/>
      <c r="L215" s="124"/>
    </row>
    <row r="216" spans="1:12" ht="15.75" x14ac:dyDescent="0.25">
      <c r="A216" s="2089"/>
      <c r="B216" s="2090"/>
      <c r="C216" s="2091"/>
      <c r="D216" s="258">
        <f t="shared" si="3"/>
        <v>0</v>
      </c>
      <c r="E216" s="2091"/>
      <c r="F216" s="2091"/>
      <c r="G216" s="2091"/>
      <c r="H216" s="2091"/>
      <c r="I216" s="2091"/>
      <c r="J216" s="2091"/>
      <c r="K216" s="2471"/>
      <c r="L216" s="124"/>
    </row>
    <row r="217" spans="1:12" ht="15.75" x14ac:dyDescent="0.25">
      <c r="A217" s="2089"/>
      <c r="B217" s="2090"/>
      <c r="C217" s="2091"/>
      <c r="D217" s="258">
        <f t="shared" si="3"/>
        <v>0</v>
      </c>
      <c r="E217" s="2091"/>
      <c r="F217" s="2091"/>
      <c r="G217" s="2091"/>
      <c r="H217" s="2091"/>
      <c r="I217" s="2091"/>
      <c r="J217" s="2091"/>
      <c r="K217" s="2471"/>
      <c r="L217" s="124"/>
    </row>
    <row r="218" spans="1:12" ht="15.75" x14ac:dyDescent="0.25">
      <c r="A218" s="2089"/>
      <c r="B218" s="2090"/>
      <c r="C218" s="2091"/>
      <c r="D218" s="258">
        <f t="shared" si="3"/>
        <v>0</v>
      </c>
      <c r="E218" s="2091"/>
      <c r="F218" s="2091"/>
      <c r="G218" s="2091"/>
      <c r="H218" s="2091"/>
      <c r="I218" s="2091"/>
      <c r="J218" s="2091"/>
      <c r="K218" s="2471"/>
      <c r="L218" s="124"/>
    </row>
    <row r="219" spans="1:12" ht="15.75" x14ac:dyDescent="0.25">
      <c r="A219" s="2089"/>
      <c r="B219" s="2090"/>
      <c r="C219" s="2091"/>
      <c r="D219" s="258">
        <f t="shared" si="3"/>
        <v>0</v>
      </c>
      <c r="E219" s="2091"/>
      <c r="F219" s="2091"/>
      <c r="G219" s="2091"/>
      <c r="H219" s="2091"/>
      <c r="I219" s="2091"/>
      <c r="J219" s="2091"/>
      <c r="K219" s="2471"/>
      <c r="L219" s="124"/>
    </row>
    <row r="220" spans="1:12" ht="15.75" x14ac:dyDescent="0.25">
      <c r="A220" s="2089"/>
      <c r="B220" s="2090"/>
      <c r="C220" s="2091"/>
      <c r="D220" s="258">
        <f t="shared" si="3"/>
        <v>0</v>
      </c>
      <c r="E220" s="2091"/>
      <c r="F220" s="2091"/>
      <c r="G220" s="2091"/>
      <c r="H220" s="2091"/>
      <c r="I220" s="2091"/>
      <c r="J220" s="2091"/>
      <c r="K220" s="2471"/>
      <c r="L220" s="124"/>
    </row>
    <row r="221" spans="1:12" ht="15.75" x14ac:dyDescent="0.25">
      <c r="A221" s="2089"/>
      <c r="B221" s="2090"/>
      <c r="C221" s="2091"/>
      <c r="D221" s="258">
        <f t="shared" si="3"/>
        <v>0</v>
      </c>
      <c r="E221" s="2091"/>
      <c r="F221" s="2091"/>
      <c r="G221" s="2091"/>
      <c r="H221" s="2091"/>
      <c r="I221" s="2091"/>
      <c r="J221" s="2091"/>
      <c r="K221" s="2471"/>
      <c r="L221" s="124"/>
    </row>
    <row r="222" spans="1:12" ht="15.75" x14ac:dyDescent="0.25">
      <c r="A222" s="2089"/>
      <c r="B222" s="2090"/>
      <c r="C222" s="2091"/>
      <c r="D222" s="258">
        <f t="shared" si="3"/>
        <v>0</v>
      </c>
      <c r="E222" s="2091"/>
      <c r="F222" s="2091"/>
      <c r="G222" s="2091"/>
      <c r="H222" s="2091"/>
      <c r="I222" s="2091"/>
      <c r="J222" s="2091"/>
      <c r="K222" s="2471"/>
      <c r="L222" s="124"/>
    </row>
    <row r="223" spans="1:12" ht="15.75" x14ac:dyDescent="0.25">
      <c r="A223" s="2089"/>
      <c r="B223" s="2090"/>
      <c r="C223" s="2091"/>
      <c r="D223" s="258">
        <f t="shared" si="3"/>
        <v>0</v>
      </c>
      <c r="E223" s="2091"/>
      <c r="F223" s="2091"/>
      <c r="G223" s="2091"/>
      <c r="H223" s="2091"/>
      <c r="I223" s="2091"/>
      <c r="J223" s="2091"/>
      <c r="K223" s="2471"/>
      <c r="L223" s="124"/>
    </row>
    <row r="224" spans="1:12" ht="15.75" x14ac:dyDescent="0.25">
      <c r="A224" s="2089"/>
      <c r="B224" s="2090"/>
      <c r="C224" s="2091"/>
      <c r="D224" s="258">
        <f t="shared" si="3"/>
        <v>0</v>
      </c>
      <c r="E224" s="2091"/>
      <c r="F224" s="2091"/>
      <c r="G224" s="2091"/>
      <c r="H224" s="2091"/>
      <c r="I224" s="2091"/>
      <c r="J224" s="2091"/>
      <c r="K224" s="2471"/>
      <c r="L224" s="124"/>
    </row>
    <row r="225" spans="1:12" ht="15.75" x14ac:dyDescent="0.25">
      <c r="A225" s="2089"/>
      <c r="B225" s="2090"/>
      <c r="C225" s="2091"/>
      <c r="D225" s="258">
        <f t="shared" si="3"/>
        <v>0</v>
      </c>
      <c r="E225" s="2091"/>
      <c r="F225" s="2091"/>
      <c r="G225" s="2091"/>
      <c r="H225" s="2091"/>
      <c r="I225" s="2091"/>
      <c r="J225" s="2091"/>
      <c r="K225" s="2471"/>
      <c r="L225" s="124"/>
    </row>
    <row r="226" spans="1:12" ht="15.75" x14ac:dyDescent="0.25">
      <c r="A226" s="2089"/>
      <c r="B226" s="2090"/>
      <c r="C226" s="2091"/>
      <c r="D226" s="258">
        <f t="shared" si="3"/>
        <v>0</v>
      </c>
      <c r="E226" s="2091"/>
      <c r="F226" s="2091"/>
      <c r="G226" s="2091"/>
      <c r="H226" s="2091"/>
      <c r="I226" s="2091"/>
      <c r="J226" s="2091"/>
      <c r="K226" s="2471"/>
      <c r="L226" s="124"/>
    </row>
    <row r="227" spans="1:12" ht="15.75" x14ac:dyDescent="0.25">
      <c r="A227" s="2089"/>
      <c r="B227" s="2090"/>
      <c r="C227" s="2091"/>
      <c r="D227" s="258">
        <f t="shared" si="3"/>
        <v>0</v>
      </c>
      <c r="E227" s="2091"/>
      <c r="F227" s="2091"/>
      <c r="G227" s="2091"/>
      <c r="H227" s="2091"/>
      <c r="I227" s="2091"/>
      <c r="J227" s="2091"/>
      <c r="K227" s="2471"/>
      <c r="L227" s="124"/>
    </row>
    <row r="228" spans="1:12" ht="15.75" x14ac:dyDescent="0.25">
      <c r="A228" s="2089"/>
      <c r="B228" s="2090"/>
      <c r="C228" s="2091"/>
      <c r="D228" s="258">
        <f t="shared" si="3"/>
        <v>0</v>
      </c>
      <c r="E228" s="2091"/>
      <c r="F228" s="2091"/>
      <c r="G228" s="2091"/>
      <c r="H228" s="2091"/>
      <c r="I228" s="2091"/>
      <c r="J228" s="2091"/>
      <c r="K228" s="2471"/>
      <c r="L228" s="124"/>
    </row>
    <row r="229" spans="1:12" ht="15.75" x14ac:dyDescent="0.25">
      <c r="A229" s="2089"/>
      <c r="B229" s="2090"/>
      <c r="C229" s="2091"/>
      <c r="D229" s="258">
        <f t="shared" si="3"/>
        <v>0</v>
      </c>
      <c r="E229" s="2091"/>
      <c r="F229" s="2091"/>
      <c r="G229" s="2091"/>
      <c r="H229" s="2091"/>
      <c r="I229" s="2091"/>
      <c r="J229" s="2091"/>
      <c r="K229" s="2471"/>
      <c r="L229" s="124"/>
    </row>
    <row r="230" spans="1:12" ht="15.75" x14ac:dyDescent="0.25">
      <c r="A230" s="2089"/>
      <c r="B230" s="2090"/>
      <c r="C230" s="2091"/>
      <c r="D230" s="258">
        <f t="shared" si="3"/>
        <v>0</v>
      </c>
      <c r="E230" s="2091"/>
      <c r="F230" s="2091"/>
      <c r="G230" s="2091"/>
      <c r="H230" s="2091"/>
      <c r="I230" s="2091"/>
      <c r="J230" s="2091"/>
      <c r="K230" s="2471"/>
      <c r="L230" s="124"/>
    </row>
    <row r="231" spans="1:12" ht="15.75" x14ac:dyDescent="0.25">
      <c r="A231" s="2089"/>
      <c r="B231" s="2090"/>
      <c r="C231" s="2091"/>
      <c r="D231" s="258">
        <f t="shared" si="3"/>
        <v>0</v>
      </c>
      <c r="E231" s="2091"/>
      <c r="F231" s="2091"/>
      <c r="G231" s="2091"/>
      <c r="H231" s="2091"/>
      <c r="I231" s="2091"/>
      <c r="J231" s="2091"/>
      <c r="K231" s="2471"/>
      <c r="L231" s="124"/>
    </row>
    <row r="232" spans="1:12" ht="15.75" x14ac:dyDescent="0.25">
      <c r="A232" s="2089"/>
      <c r="B232" s="2090"/>
      <c r="C232" s="2091"/>
      <c r="D232" s="258">
        <f t="shared" si="3"/>
        <v>0</v>
      </c>
      <c r="E232" s="2091"/>
      <c r="F232" s="2091"/>
      <c r="G232" s="2091"/>
      <c r="H232" s="2091"/>
      <c r="I232" s="2091"/>
      <c r="J232" s="2091"/>
      <c r="K232" s="2471"/>
      <c r="L232" s="124"/>
    </row>
    <row r="233" spans="1:12" ht="15.75" x14ac:dyDescent="0.25">
      <c r="A233" s="2089"/>
      <c r="B233" s="2090"/>
      <c r="C233" s="2091"/>
      <c r="D233" s="258">
        <f t="shared" si="3"/>
        <v>0</v>
      </c>
      <c r="E233" s="2091"/>
      <c r="F233" s="2091"/>
      <c r="G233" s="2091"/>
      <c r="H233" s="2091"/>
      <c r="I233" s="2091"/>
      <c r="J233" s="2091"/>
      <c r="K233" s="2471"/>
      <c r="L233" s="124"/>
    </row>
    <row r="234" spans="1:12" ht="15.75" x14ac:dyDescent="0.25">
      <c r="A234" s="2089"/>
      <c r="B234" s="2090"/>
      <c r="C234" s="2091"/>
      <c r="D234" s="258">
        <f t="shared" si="3"/>
        <v>0</v>
      </c>
      <c r="E234" s="2091"/>
      <c r="F234" s="2091"/>
      <c r="G234" s="2091"/>
      <c r="H234" s="2091"/>
      <c r="I234" s="2091"/>
      <c r="J234" s="2091"/>
      <c r="K234" s="2471"/>
      <c r="L234" s="124"/>
    </row>
    <row r="235" spans="1:12" ht="15.75" x14ac:dyDescent="0.25">
      <c r="A235" s="2089"/>
      <c r="B235" s="2090"/>
      <c r="C235" s="2091"/>
      <c r="D235" s="258">
        <f t="shared" si="3"/>
        <v>0</v>
      </c>
      <c r="E235" s="2091"/>
      <c r="F235" s="2091"/>
      <c r="G235" s="2091"/>
      <c r="H235" s="2091"/>
      <c r="I235" s="2091"/>
      <c r="J235" s="2091"/>
      <c r="K235" s="2471"/>
      <c r="L235" s="124"/>
    </row>
    <row r="236" spans="1:12" ht="15.75" x14ac:dyDescent="0.25">
      <c r="A236" s="2089"/>
      <c r="B236" s="2090"/>
      <c r="C236" s="2091"/>
      <c r="D236" s="258">
        <f t="shared" si="3"/>
        <v>0</v>
      </c>
      <c r="E236" s="2091"/>
      <c r="F236" s="2091"/>
      <c r="G236" s="2091"/>
      <c r="H236" s="2091"/>
      <c r="I236" s="2091"/>
      <c r="J236" s="2091"/>
      <c r="K236" s="2471"/>
      <c r="L236" s="124"/>
    </row>
    <row r="237" spans="1:12" ht="15.75" x14ac:dyDescent="0.25">
      <c r="A237" s="2089"/>
      <c r="B237" s="2090"/>
      <c r="C237" s="2091"/>
      <c r="D237" s="258">
        <f t="shared" si="3"/>
        <v>0</v>
      </c>
      <c r="E237" s="2091"/>
      <c r="F237" s="2091"/>
      <c r="G237" s="2091"/>
      <c r="H237" s="2091"/>
      <c r="I237" s="2091"/>
      <c r="J237" s="2091"/>
      <c r="K237" s="2471"/>
      <c r="L237" s="124"/>
    </row>
    <row r="238" spans="1:12" ht="15.75" x14ac:dyDescent="0.25">
      <c r="A238" s="2089"/>
      <c r="B238" s="2090"/>
      <c r="C238" s="2091"/>
      <c r="D238" s="258">
        <f t="shared" si="3"/>
        <v>0</v>
      </c>
      <c r="E238" s="2091"/>
      <c r="F238" s="2091"/>
      <c r="G238" s="2091"/>
      <c r="H238" s="2091"/>
      <c r="I238" s="2091"/>
      <c r="J238" s="2091"/>
      <c r="K238" s="2471"/>
      <c r="L238" s="124"/>
    </row>
    <row r="239" spans="1:12" ht="15.75" x14ac:dyDescent="0.25">
      <c r="A239" s="2089"/>
      <c r="B239" s="2090"/>
      <c r="C239" s="2091"/>
      <c r="D239" s="258">
        <f t="shared" si="3"/>
        <v>0</v>
      </c>
      <c r="E239" s="2091"/>
      <c r="F239" s="2091"/>
      <c r="G239" s="2091"/>
      <c r="H239" s="2091"/>
      <c r="I239" s="2091"/>
      <c r="J239" s="2091"/>
      <c r="K239" s="2471"/>
      <c r="L239" s="124"/>
    </row>
    <row r="240" spans="1:12" ht="15.75" x14ac:dyDescent="0.25">
      <c r="A240" s="2089"/>
      <c r="B240" s="2090"/>
      <c r="C240" s="2091"/>
      <c r="D240" s="258">
        <f t="shared" si="3"/>
        <v>0</v>
      </c>
      <c r="E240" s="2091"/>
      <c r="F240" s="2091"/>
      <c r="G240" s="2091"/>
      <c r="H240" s="2091"/>
      <c r="I240" s="2091"/>
      <c r="J240" s="2091"/>
      <c r="K240" s="2471"/>
      <c r="L240" s="124"/>
    </row>
    <row r="241" spans="1:12" ht="15.75" x14ac:dyDescent="0.25">
      <c r="A241" s="2089"/>
      <c r="B241" s="2090"/>
      <c r="C241" s="2091"/>
      <c r="D241" s="258">
        <f t="shared" si="3"/>
        <v>0</v>
      </c>
      <c r="E241" s="2091"/>
      <c r="F241" s="2091"/>
      <c r="G241" s="2091"/>
      <c r="H241" s="2091"/>
      <c r="I241" s="2091"/>
      <c r="J241" s="2091"/>
      <c r="K241" s="2471"/>
      <c r="L241" s="124"/>
    </row>
    <row r="242" spans="1:12" ht="15.75" x14ac:dyDescent="0.25">
      <c r="A242" s="2089"/>
      <c r="B242" s="2090"/>
      <c r="C242" s="2091"/>
      <c r="D242" s="258">
        <f t="shared" si="3"/>
        <v>0</v>
      </c>
      <c r="E242" s="2091"/>
      <c r="F242" s="2091"/>
      <c r="G242" s="2091"/>
      <c r="H242" s="2091"/>
      <c r="I242" s="2091"/>
      <c r="J242" s="2091"/>
      <c r="K242" s="2471"/>
      <c r="L242" s="124"/>
    </row>
    <row r="243" spans="1:12" ht="15.75" x14ac:dyDescent="0.25">
      <c r="A243" s="2089"/>
      <c r="B243" s="2090"/>
      <c r="C243" s="2091"/>
      <c r="D243" s="258">
        <f t="shared" si="3"/>
        <v>0</v>
      </c>
      <c r="E243" s="2091"/>
      <c r="F243" s="2091"/>
      <c r="G243" s="2091"/>
      <c r="H243" s="2091"/>
      <c r="I243" s="2091"/>
      <c r="J243" s="2091"/>
      <c r="K243" s="2471"/>
      <c r="L243" s="124"/>
    </row>
    <row r="244" spans="1:12" ht="15.75" x14ac:dyDescent="0.25">
      <c r="A244" s="2089"/>
      <c r="B244" s="2090"/>
      <c r="C244" s="2091"/>
      <c r="D244" s="258">
        <f t="shared" si="3"/>
        <v>0</v>
      </c>
      <c r="E244" s="2091"/>
      <c r="F244" s="2091"/>
      <c r="G244" s="2091"/>
      <c r="H244" s="2091"/>
      <c r="I244" s="2091"/>
      <c r="J244" s="2091"/>
      <c r="K244" s="2471"/>
      <c r="L244" s="124"/>
    </row>
    <row r="245" spans="1:12" ht="15.75" x14ac:dyDescent="0.25">
      <c r="A245" s="2089"/>
      <c r="B245" s="2090"/>
      <c r="C245" s="2091"/>
      <c r="D245" s="258">
        <f t="shared" si="3"/>
        <v>0</v>
      </c>
      <c r="E245" s="2091"/>
      <c r="F245" s="2091"/>
      <c r="G245" s="2091"/>
      <c r="H245" s="2091"/>
      <c r="I245" s="2091"/>
      <c r="J245" s="2091"/>
      <c r="K245" s="2471"/>
      <c r="L245" s="124"/>
    </row>
    <row r="246" spans="1:12" ht="15.75" x14ac:dyDescent="0.25">
      <c r="A246" s="2089"/>
      <c r="B246" s="2090"/>
      <c r="C246" s="2091"/>
      <c r="D246" s="258">
        <f t="shared" si="3"/>
        <v>0</v>
      </c>
      <c r="E246" s="2091"/>
      <c r="F246" s="2091"/>
      <c r="G246" s="2091"/>
      <c r="H246" s="2091"/>
      <c r="I246" s="2091"/>
      <c r="J246" s="2091"/>
      <c r="K246" s="2471"/>
      <c r="L246" s="124"/>
    </row>
    <row r="247" spans="1:12" ht="15.75" x14ac:dyDescent="0.25">
      <c r="A247" s="2089"/>
      <c r="B247" s="2090"/>
      <c r="C247" s="2091"/>
      <c r="D247" s="258">
        <f t="shared" si="3"/>
        <v>0</v>
      </c>
      <c r="E247" s="2091"/>
      <c r="F247" s="2091"/>
      <c r="G247" s="2091"/>
      <c r="H247" s="2091"/>
      <c r="I247" s="2091"/>
      <c r="J247" s="2091"/>
      <c r="K247" s="2471"/>
      <c r="L247" s="124"/>
    </row>
    <row r="248" spans="1:12" ht="15.75" x14ac:dyDescent="0.25">
      <c r="A248" s="2089"/>
      <c r="B248" s="2090"/>
      <c r="C248" s="2091"/>
      <c r="D248" s="258">
        <f t="shared" si="3"/>
        <v>0</v>
      </c>
      <c r="E248" s="2091"/>
      <c r="F248" s="2091"/>
      <c r="G248" s="2091"/>
      <c r="H248" s="2091"/>
      <c r="I248" s="2091"/>
      <c r="J248" s="2091"/>
      <c r="K248" s="2471"/>
      <c r="L248" s="124"/>
    </row>
    <row r="249" spans="1:12" ht="15.75" x14ac:dyDescent="0.25">
      <c r="A249" s="2089"/>
      <c r="B249" s="2090"/>
      <c r="C249" s="2091"/>
      <c r="D249" s="258">
        <f t="shared" si="3"/>
        <v>0</v>
      </c>
      <c r="E249" s="2091"/>
      <c r="F249" s="2091"/>
      <c r="G249" s="2091"/>
      <c r="H249" s="2091"/>
      <c r="I249" s="2091"/>
      <c r="J249" s="2091"/>
      <c r="K249" s="2471"/>
      <c r="L249" s="124"/>
    </row>
    <row r="250" spans="1:12" ht="15.75" x14ac:dyDescent="0.25">
      <c r="A250" s="2089"/>
      <c r="B250" s="2090"/>
      <c r="C250" s="2091"/>
      <c r="D250" s="258">
        <f t="shared" si="3"/>
        <v>0</v>
      </c>
      <c r="E250" s="2091"/>
      <c r="F250" s="2091"/>
      <c r="G250" s="2091"/>
      <c r="H250" s="2091"/>
      <c r="I250" s="2091"/>
      <c r="J250" s="2091"/>
      <c r="K250" s="2471"/>
      <c r="L250" s="124"/>
    </row>
    <row r="251" spans="1:12" ht="15.75" x14ac:dyDescent="0.25">
      <c r="A251" s="2089"/>
      <c r="B251" s="2090"/>
      <c r="C251" s="2091"/>
      <c r="D251" s="258">
        <f t="shared" si="3"/>
        <v>0</v>
      </c>
      <c r="E251" s="2091"/>
      <c r="F251" s="2091"/>
      <c r="G251" s="2091"/>
      <c r="H251" s="2091"/>
      <c r="I251" s="2091"/>
      <c r="J251" s="2091"/>
      <c r="K251" s="2471"/>
      <c r="L251" s="124"/>
    </row>
    <row r="252" spans="1:12" ht="15.75" x14ac:dyDescent="0.25">
      <c r="A252" s="2089"/>
      <c r="B252" s="2090"/>
      <c r="C252" s="2091"/>
      <c r="D252" s="258">
        <f t="shared" si="3"/>
        <v>0</v>
      </c>
      <c r="E252" s="2091"/>
      <c r="F252" s="2091"/>
      <c r="G252" s="2091"/>
      <c r="H252" s="2091"/>
      <c r="I252" s="2091"/>
      <c r="J252" s="2091"/>
      <c r="K252" s="2471"/>
      <c r="L252" s="124"/>
    </row>
    <row r="253" spans="1:12" ht="15.75" x14ac:dyDescent="0.25">
      <c r="A253" s="2089"/>
      <c r="B253" s="2090"/>
      <c r="C253" s="2091"/>
      <c r="D253" s="258">
        <f t="shared" si="3"/>
        <v>0</v>
      </c>
      <c r="E253" s="2091"/>
      <c r="F253" s="2091"/>
      <c r="G253" s="2091"/>
      <c r="H253" s="2091"/>
      <c r="I253" s="2091"/>
      <c r="J253" s="2091"/>
      <c r="K253" s="2471"/>
      <c r="L253" s="124"/>
    </row>
    <row r="254" spans="1:12" ht="15.75" x14ac:dyDescent="0.25">
      <c r="A254" s="2089"/>
      <c r="B254" s="2090"/>
      <c r="C254" s="2091"/>
      <c r="D254" s="258">
        <f t="shared" si="3"/>
        <v>0</v>
      </c>
      <c r="E254" s="2091"/>
      <c r="F254" s="2091"/>
      <c r="G254" s="2091"/>
      <c r="H254" s="2091"/>
      <c r="I254" s="2091"/>
      <c r="J254" s="2091"/>
      <c r="K254" s="2471"/>
      <c r="L254" s="124"/>
    </row>
    <row r="255" spans="1:12" ht="15.75" x14ac:dyDescent="0.25">
      <c r="A255" s="2089"/>
      <c r="B255" s="2090"/>
      <c r="C255" s="2091"/>
      <c r="D255" s="258">
        <f t="shared" si="3"/>
        <v>0</v>
      </c>
      <c r="E255" s="2091"/>
      <c r="F255" s="2091"/>
      <c r="G255" s="2091"/>
      <c r="H255" s="2091"/>
      <c r="I255" s="2091"/>
      <c r="J255" s="2091"/>
      <c r="K255" s="2471"/>
      <c r="L255" s="124"/>
    </row>
    <row r="256" spans="1:12" ht="15.75" x14ac:dyDescent="0.25">
      <c r="A256" s="2089"/>
      <c r="B256" s="2090"/>
      <c r="C256" s="2091"/>
      <c r="D256" s="258">
        <f t="shared" si="3"/>
        <v>0</v>
      </c>
      <c r="E256" s="2091"/>
      <c r="F256" s="2091"/>
      <c r="G256" s="2091"/>
      <c r="H256" s="2091"/>
      <c r="I256" s="2091"/>
      <c r="J256" s="2091"/>
      <c r="K256" s="2471"/>
      <c r="L256" s="124"/>
    </row>
    <row r="257" spans="1:12" ht="15.75" x14ac:dyDescent="0.25">
      <c r="A257" s="2089"/>
      <c r="B257" s="2090"/>
      <c r="C257" s="2091"/>
      <c r="D257" s="258">
        <f t="shared" si="3"/>
        <v>0</v>
      </c>
      <c r="E257" s="2091"/>
      <c r="F257" s="2091"/>
      <c r="G257" s="2091"/>
      <c r="H257" s="2091"/>
      <c r="I257" s="2091"/>
      <c r="J257" s="2091"/>
      <c r="K257" s="2471"/>
      <c r="L257" s="124"/>
    </row>
    <row r="258" spans="1:12" ht="15.75" x14ac:dyDescent="0.25">
      <c r="A258" s="2089"/>
      <c r="B258" s="2090"/>
      <c r="C258" s="2091"/>
      <c r="D258" s="258">
        <f t="shared" si="3"/>
        <v>0</v>
      </c>
      <c r="E258" s="2091"/>
      <c r="F258" s="2091"/>
      <c r="G258" s="2091"/>
      <c r="H258" s="2091"/>
      <c r="I258" s="2091"/>
      <c r="J258" s="2091"/>
      <c r="K258" s="2471"/>
      <c r="L258" s="124"/>
    </row>
    <row r="259" spans="1:12" ht="15.75" x14ac:dyDescent="0.25">
      <c r="A259" s="2089"/>
      <c r="B259" s="2090"/>
      <c r="C259" s="2091"/>
      <c r="D259" s="258">
        <f t="shared" si="3"/>
        <v>0</v>
      </c>
      <c r="E259" s="2091"/>
      <c r="F259" s="2091"/>
      <c r="G259" s="2091"/>
      <c r="H259" s="2091"/>
      <c r="I259" s="2091"/>
      <c r="J259" s="2091"/>
      <c r="K259" s="2471"/>
      <c r="L259" s="124"/>
    </row>
    <row r="260" spans="1:12" ht="15.75" x14ac:dyDescent="0.25">
      <c r="A260" s="2089"/>
      <c r="B260" s="2090"/>
      <c r="C260" s="2091"/>
      <c r="D260" s="258">
        <f t="shared" si="3"/>
        <v>0</v>
      </c>
      <c r="E260" s="2091"/>
      <c r="F260" s="2091"/>
      <c r="G260" s="2091"/>
      <c r="H260" s="2091"/>
      <c r="I260" s="2091"/>
      <c r="J260" s="2091"/>
      <c r="K260" s="2471"/>
      <c r="L260" s="124"/>
    </row>
    <row r="261" spans="1:12" ht="15.75" x14ac:dyDescent="0.25">
      <c r="A261" s="2089"/>
      <c r="B261" s="2090"/>
      <c r="C261" s="2091"/>
      <c r="D261" s="258">
        <f t="shared" si="3"/>
        <v>0</v>
      </c>
      <c r="E261" s="2091"/>
      <c r="F261" s="2091"/>
      <c r="G261" s="2091"/>
      <c r="H261" s="2091"/>
      <c r="I261" s="2091"/>
      <c r="J261" s="2091"/>
      <c r="K261" s="2471"/>
      <c r="L261" s="124"/>
    </row>
    <row r="262" spans="1:12" ht="15.75" x14ac:dyDescent="0.25">
      <c r="A262" s="2089"/>
      <c r="B262" s="2090"/>
      <c r="C262" s="2091"/>
      <c r="D262" s="258">
        <f t="shared" si="3"/>
        <v>0</v>
      </c>
      <c r="E262" s="2091"/>
      <c r="F262" s="2091"/>
      <c r="G262" s="2091"/>
      <c r="H262" s="2091"/>
      <c r="I262" s="2091"/>
      <c r="J262" s="2091"/>
      <c r="K262" s="2471"/>
      <c r="L262" s="124"/>
    </row>
    <row r="263" spans="1:12" ht="15.75" x14ac:dyDescent="0.25">
      <c r="A263" s="2089"/>
      <c r="B263" s="2090"/>
      <c r="C263" s="2091"/>
      <c r="D263" s="258">
        <f t="shared" si="3"/>
        <v>0</v>
      </c>
      <c r="E263" s="2091"/>
      <c r="F263" s="2091"/>
      <c r="G263" s="2091"/>
      <c r="H263" s="2091"/>
      <c r="I263" s="2091"/>
      <c r="J263" s="2091"/>
      <c r="K263" s="2471"/>
      <c r="L263" s="124"/>
    </row>
    <row r="264" spans="1:12" ht="15.75" x14ac:dyDescent="0.25">
      <c r="A264" s="2089"/>
      <c r="B264" s="2090"/>
      <c r="C264" s="2091"/>
      <c r="D264" s="258">
        <f t="shared" si="3"/>
        <v>0</v>
      </c>
      <c r="E264" s="2091"/>
      <c r="F264" s="2091"/>
      <c r="G264" s="2091"/>
      <c r="H264" s="2091"/>
      <c r="I264" s="2091"/>
      <c r="J264" s="2091"/>
      <c r="K264" s="2471"/>
      <c r="L264" s="124"/>
    </row>
    <row r="265" spans="1:12" ht="15.75" x14ac:dyDescent="0.25">
      <c r="A265" s="2089"/>
      <c r="B265" s="2090"/>
      <c r="C265" s="2091"/>
      <c r="D265" s="258">
        <f t="shared" si="3"/>
        <v>0</v>
      </c>
      <c r="E265" s="2091"/>
      <c r="F265" s="2091"/>
      <c r="G265" s="2091"/>
      <c r="H265" s="2091"/>
      <c r="I265" s="2091"/>
      <c r="J265" s="2091"/>
      <c r="K265" s="2471"/>
      <c r="L265" s="124"/>
    </row>
    <row r="266" spans="1:12" ht="15.75" x14ac:dyDescent="0.25">
      <c r="A266" s="2089"/>
      <c r="B266" s="2090"/>
      <c r="C266" s="2091"/>
      <c r="D266" s="258">
        <f t="shared" si="3"/>
        <v>0</v>
      </c>
      <c r="E266" s="2091"/>
      <c r="F266" s="2091"/>
      <c r="G266" s="2091"/>
      <c r="H266" s="2091"/>
      <c r="I266" s="2091"/>
      <c r="J266" s="2091"/>
      <c r="K266" s="2471"/>
      <c r="L266" s="124"/>
    </row>
    <row r="267" spans="1:12" ht="15.75" x14ac:dyDescent="0.25">
      <c r="A267" s="2089"/>
      <c r="B267" s="2090"/>
      <c r="C267" s="2091"/>
      <c r="D267" s="258">
        <f t="shared" ref="D267:D330" si="4">+C267*(100-E267)/100</f>
        <v>0</v>
      </c>
      <c r="E267" s="2091"/>
      <c r="F267" s="2091"/>
      <c r="G267" s="2091"/>
      <c r="H267" s="2091"/>
      <c r="I267" s="2091"/>
      <c r="J267" s="2091"/>
      <c r="K267" s="2471"/>
      <c r="L267" s="124"/>
    </row>
    <row r="268" spans="1:12" ht="15.75" x14ac:dyDescent="0.25">
      <c r="A268" s="2089"/>
      <c r="B268" s="2090"/>
      <c r="C268" s="2091"/>
      <c r="D268" s="258">
        <f t="shared" si="4"/>
        <v>0</v>
      </c>
      <c r="E268" s="2091"/>
      <c r="F268" s="2091"/>
      <c r="G268" s="2091"/>
      <c r="H268" s="2091"/>
      <c r="I268" s="2091"/>
      <c r="J268" s="2091"/>
      <c r="K268" s="2471"/>
      <c r="L268" s="124"/>
    </row>
    <row r="269" spans="1:12" ht="15.75" x14ac:dyDescent="0.25">
      <c r="A269" s="2089"/>
      <c r="B269" s="2090"/>
      <c r="C269" s="2091"/>
      <c r="D269" s="258">
        <f t="shared" si="4"/>
        <v>0</v>
      </c>
      <c r="E269" s="2091"/>
      <c r="F269" s="2091"/>
      <c r="G269" s="2091"/>
      <c r="H269" s="2091"/>
      <c r="I269" s="2091"/>
      <c r="J269" s="2091"/>
      <c r="K269" s="2471"/>
      <c r="L269" s="124"/>
    </row>
    <row r="270" spans="1:12" ht="15.75" x14ac:dyDescent="0.25">
      <c r="A270" s="2089"/>
      <c r="B270" s="2090"/>
      <c r="C270" s="2091"/>
      <c r="D270" s="258">
        <f t="shared" si="4"/>
        <v>0</v>
      </c>
      <c r="E270" s="2091"/>
      <c r="F270" s="2091"/>
      <c r="G270" s="2091"/>
      <c r="H270" s="2091"/>
      <c r="I270" s="2091"/>
      <c r="J270" s="2091"/>
      <c r="K270" s="2471"/>
      <c r="L270" s="124"/>
    </row>
    <row r="271" spans="1:12" ht="15.75" x14ac:dyDescent="0.25">
      <c r="A271" s="2089"/>
      <c r="B271" s="2090"/>
      <c r="C271" s="2091"/>
      <c r="D271" s="258">
        <f t="shared" si="4"/>
        <v>0</v>
      </c>
      <c r="E271" s="2091"/>
      <c r="F271" s="2091"/>
      <c r="G271" s="2091"/>
      <c r="H271" s="2091"/>
      <c r="I271" s="2091"/>
      <c r="J271" s="2091"/>
      <c r="K271" s="2471"/>
      <c r="L271" s="124"/>
    </row>
    <row r="272" spans="1:12" ht="15.75" x14ac:dyDescent="0.25">
      <c r="A272" s="2089"/>
      <c r="B272" s="2090"/>
      <c r="C272" s="2091"/>
      <c r="D272" s="258">
        <f t="shared" si="4"/>
        <v>0</v>
      </c>
      <c r="E272" s="2091"/>
      <c r="F272" s="2091"/>
      <c r="G272" s="2091"/>
      <c r="H272" s="2091"/>
      <c r="I272" s="2091"/>
      <c r="J272" s="2091"/>
      <c r="K272" s="2471"/>
      <c r="L272" s="124"/>
    </row>
    <row r="273" spans="1:12" ht="15.75" x14ac:dyDescent="0.25">
      <c r="A273" s="2089"/>
      <c r="B273" s="2090"/>
      <c r="C273" s="2091"/>
      <c r="D273" s="258">
        <f t="shared" si="4"/>
        <v>0</v>
      </c>
      <c r="E273" s="2091"/>
      <c r="F273" s="2091"/>
      <c r="G273" s="2091"/>
      <c r="H273" s="2091"/>
      <c r="I273" s="2091"/>
      <c r="J273" s="2091"/>
      <c r="K273" s="2471"/>
      <c r="L273" s="124"/>
    </row>
    <row r="274" spans="1:12" ht="15.75" x14ac:dyDescent="0.25">
      <c r="A274" s="2089"/>
      <c r="B274" s="2090"/>
      <c r="C274" s="2091"/>
      <c r="D274" s="258">
        <f t="shared" si="4"/>
        <v>0</v>
      </c>
      <c r="E274" s="2091"/>
      <c r="F274" s="2091"/>
      <c r="G274" s="2091"/>
      <c r="H274" s="2091"/>
      <c r="I274" s="2091"/>
      <c r="J274" s="2091"/>
      <c r="K274" s="2471"/>
      <c r="L274" s="124"/>
    </row>
    <row r="275" spans="1:12" ht="15.75" x14ac:dyDescent="0.25">
      <c r="A275" s="2089"/>
      <c r="B275" s="2090"/>
      <c r="C275" s="2091"/>
      <c r="D275" s="258">
        <f t="shared" si="4"/>
        <v>0</v>
      </c>
      <c r="E275" s="2091"/>
      <c r="F275" s="2091"/>
      <c r="G275" s="2091"/>
      <c r="H275" s="2091"/>
      <c r="I275" s="2091"/>
      <c r="J275" s="2091"/>
      <c r="K275" s="2471"/>
      <c r="L275" s="124"/>
    </row>
    <row r="276" spans="1:12" ht="15.75" x14ac:dyDescent="0.25">
      <c r="A276" s="2089"/>
      <c r="B276" s="2090"/>
      <c r="C276" s="2091"/>
      <c r="D276" s="258">
        <f t="shared" si="4"/>
        <v>0</v>
      </c>
      <c r="E276" s="2091"/>
      <c r="F276" s="2091"/>
      <c r="G276" s="2091"/>
      <c r="H276" s="2091"/>
      <c r="I276" s="2091"/>
      <c r="J276" s="2091"/>
      <c r="K276" s="2471"/>
      <c r="L276" s="124"/>
    </row>
    <row r="277" spans="1:12" ht="15.75" x14ac:dyDescent="0.25">
      <c r="A277" s="2089"/>
      <c r="B277" s="2090"/>
      <c r="C277" s="2091"/>
      <c r="D277" s="258">
        <f t="shared" si="4"/>
        <v>0</v>
      </c>
      <c r="E277" s="2091"/>
      <c r="F277" s="2091"/>
      <c r="G277" s="2091"/>
      <c r="H277" s="2091"/>
      <c r="I277" s="2091"/>
      <c r="J277" s="2091"/>
      <c r="K277" s="2471"/>
      <c r="L277" s="124"/>
    </row>
    <row r="278" spans="1:12" ht="15.75" x14ac:dyDescent="0.25">
      <c r="A278" s="2089"/>
      <c r="B278" s="2090"/>
      <c r="C278" s="2091"/>
      <c r="D278" s="258">
        <f t="shared" si="4"/>
        <v>0</v>
      </c>
      <c r="E278" s="2091"/>
      <c r="F278" s="2091"/>
      <c r="G278" s="2091"/>
      <c r="H278" s="2091"/>
      <c r="I278" s="2091"/>
      <c r="J278" s="2091"/>
      <c r="K278" s="2471"/>
      <c r="L278" s="124"/>
    </row>
    <row r="279" spans="1:12" ht="15.75" x14ac:dyDescent="0.25">
      <c r="A279" s="2089"/>
      <c r="B279" s="2090"/>
      <c r="C279" s="2091"/>
      <c r="D279" s="258">
        <f t="shared" si="4"/>
        <v>0</v>
      </c>
      <c r="E279" s="2091"/>
      <c r="F279" s="2091"/>
      <c r="G279" s="2091"/>
      <c r="H279" s="2091"/>
      <c r="I279" s="2091"/>
      <c r="J279" s="2091"/>
      <c r="K279" s="2471"/>
      <c r="L279" s="124"/>
    </row>
    <row r="280" spans="1:12" ht="15.75" x14ac:dyDescent="0.25">
      <c r="A280" s="2089"/>
      <c r="B280" s="2090"/>
      <c r="C280" s="2091"/>
      <c r="D280" s="258">
        <f t="shared" si="4"/>
        <v>0</v>
      </c>
      <c r="E280" s="2091"/>
      <c r="F280" s="2091"/>
      <c r="G280" s="2091"/>
      <c r="H280" s="2091"/>
      <c r="I280" s="2091"/>
      <c r="J280" s="2091"/>
      <c r="K280" s="2471"/>
      <c r="L280" s="124"/>
    </row>
    <row r="281" spans="1:12" ht="15.75" x14ac:dyDescent="0.25">
      <c r="A281" s="2089"/>
      <c r="B281" s="2090"/>
      <c r="C281" s="2091"/>
      <c r="D281" s="258">
        <f t="shared" si="4"/>
        <v>0</v>
      </c>
      <c r="E281" s="2091"/>
      <c r="F281" s="2091"/>
      <c r="G281" s="2091"/>
      <c r="H281" s="2091"/>
      <c r="I281" s="2091"/>
      <c r="J281" s="2091"/>
      <c r="K281" s="2471"/>
      <c r="L281" s="124"/>
    </row>
    <row r="282" spans="1:12" ht="15.75" x14ac:dyDescent="0.25">
      <c r="A282" s="2089"/>
      <c r="B282" s="2090"/>
      <c r="C282" s="2091"/>
      <c r="D282" s="258">
        <f t="shared" si="4"/>
        <v>0</v>
      </c>
      <c r="E282" s="2091"/>
      <c r="F282" s="2091"/>
      <c r="G282" s="2091"/>
      <c r="H282" s="2091"/>
      <c r="I282" s="2091"/>
      <c r="J282" s="2091"/>
      <c r="K282" s="2471"/>
      <c r="L282" s="124"/>
    </row>
    <row r="283" spans="1:12" ht="15.75" x14ac:dyDescent="0.25">
      <c r="A283" s="2089"/>
      <c r="B283" s="2090"/>
      <c r="C283" s="2091"/>
      <c r="D283" s="258">
        <f t="shared" si="4"/>
        <v>0</v>
      </c>
      <c r="E283" s="2091"/>
      <c r="F283" s="2091"/>
      <c r="G283" s="2091"/>
      <c r="H283" s="2091"/>
      <c r="I283" s="2091"/>
      <c r="J283" s="2091"/>
      <c r="K283" s="2471"/>
      <c r="L283" s="124"/>
    </row>
    <row r="284" spans="1:12" ht="15.75" x14ac:dyDescent="0.25">
      <c r="A284" s="2089"/>
      <c r="B284" s="2090"/>
      <c r="C284" s="2091"/>
      <c r="D284" s="258">
        <f t="shared" si="4"/>
        <v>0</v>
      </c>
      <c r="E284" s="2091"/>
      <c r="F284" s="2091"/>
      <c r="G284" s="2091"/>
      <c r="H284" s="2091"/>
      <c r="I284" s="2091"/>
      <c r="J284" s="2091"/>
      <c r="K284" s="2471"/>
      <c r="L284" s="124"/>
    </row>
    <row r="285" spans="1:12" ht="15.75" x14ac:dyDescent="0.25">
      <c r="A285" s="2089"/>
      <c r="B285" s="2090"/>
      <c r="C285" s="2091"/>
      <c r="D285" s="258">
        <f t="shared" si="4"/>
        <v>0</v>
      </c>
      <c r="E285" s="2091"/>
      <c r="F285" s="2091"/>
      <c r="G285" s="2091"/>
      <c r="H285" s="2091"/>
      <c r="I285" s="2091"/>
      <c r="J285" s="2091"/>
      <c r="K285" s="2471"/>
      <c r="L285" s="124"/>
    </row>
    <row r="286" spans="1:12" ht="15.75" x14ac:dyDescent="0.25">
      <c r="A286" s="2089"/>
      <c r="B286" s="2090"/>
      <c r="C286" s="2091"/>
      <c r="D286" s="258">
        <f t="shared" si="4"/>
        <v>0</v>
      </c>
      <c r="E286" s="2091"/>
      <c r="F286" s="2091"/>
      <c r="G286" s="2091"/>
      <c r="H286" s="2091"/>
      <c r="I286" s="2091"/>
      <c r="J286" s="2091"/>
      <c r="K286" s="2471"/>
      <c r="L286" s="124"/>
    </row>
    <row r="287" spans="1:12" ht="15.75" x14ac:dyDescent="0.25">
      <c r="A287" s="2089"/>
      <c r="B287" s="2090"/>
      <c r="C287" s="2091"/>
      <c r="D287" s="258">
        <f t="shared" si="4"/>
        <v>0</v>
      </c>
      <c r="E287" s="2091"/>
      <c r="F287" s="2091"/>
      <c r="G287" s="2091"/>
      <c r="H287" s="2091"/>
      <c r="I287" s="2091"/>
      <c r="J287" s="2091"/>
      <c r="K287" s="2471"/>
      <c r="L287" s="124"/>
    </row>
    <row r="288" spans="1:12" ht="15.75" x14ac:dyDescent="0.25">
      <c r="A288" s="2089"/>
      <c r="B288" s="2090"/>
      <c r="C288" s="2091"/>
      <c r="D288" s="258">
        <f t="shared" si="4"/>
        <v>0</v>
      </c>
      <c r="E288" s="2091"/>
      <c r="F288" s="2091"/>
      <c r="G288" s="2091"/>
      <c r="H288" s="2091"/>
      <c r="I288" s="2091"/>
      <c r="J288" s="2091"/>
      <c r="K288" s="2471"/>
      <c r="L288" s="124"/>
    </row>
    <row r="289" spans="1:12" ht="15.75" x14ac:dyDescent="0.25">
      <c r="A289" s="2089"/>
      <c r="B289" s="2090"/>
      <c r="C289" s="2091"/>
      <c r="D289" s="258">
        <f t="shared" si="4"/>
        <v>0</v>
      </c>
      <c r="E289" s="2091"/>
      <c r="F289" s="2091"/>
      <c r="G289" s="2091"/>
      <c r="H289" s="2091"/>
      <c r="I289" s="2091"/>
      <c r="J289" s="2091"/>
      <c r="K289" s="2471"/>
      <c r="L289" s="124"/>
    </row>
    <row r="290" spans="1:12" ht="15.75" x14ac:dyDescent="0.25">
      <c r="A290" s="2089"/>
      <c r="B290" s="2090"/>
      <c r="C290" s="2091"/>
      <c r="D290" s="258">
        <f t="shared" si="4"/>
        <v>0</v>
      </c>
      <c r="E290" s="2091"/>
      <c r="F290" s="2091"/>
      <c r="G290" s="2091"/>
      <c r="H290" s="2091"/>
      <c r="I290" s="2091"/>
      <c r="J290" s="2091"/>
      <c r="K290" s="2471"/>
      <c r="L290" s="124"/>
    </row>
    <row r="291" spans="1:12" ht="15.75" x14ac:dyDescent="0.25">
      <c r="A291" s="2089"/>
      <c r="B291" s="2090"/>
      <c r="C291" s="2091"/>
      <c r="D291" s="258">
        <f t="shared" si="4"/>
        <v>0</v>
      </c>
      <c r="E291" s="2091"/>
      <c r="F291" s="2091"/>
      <c r="G291" s="2091"/>
      <c r="H291" s="2091"/>
      <c r="I291" s="2091"/>
      <c r="J291" s="2091"/>
      <c r="K291" s="2471"/>
      <c r="L291" s="124"/>
    </row>
    <row r="292" spans="1:12" ht="15.75" x14ac:dyDescent="0.25">
      <c r="A292" s="2089"/>
      <c r="B292" s="2090"/>
      <c r="C292" s="2091"/>
      <c r="D292" s="258">
        <f t="shared" si="4"/>
        <v>0</v>
      </c>
      <c r="E292" s="2091"/>
      <c r="F292" s="2091"/>
      <c r="G292" s="2091"/>
      <c r="H292" s="2091"/>
      <c r="I292" s="2091"/>
      <c r="J292" s="2091"/>
      <c r="K292" s="2471"/>
      <c r="L292" s="124"/>
    </row>
    <row r="293" spans="1:12" ht="15.75" x14ac:dyDescent="0.25">
      <c r="A293" s="2089"/>
      <c r="B293" s="2090"/>
      <c r="C293" s="2091"/>
      <c r="D293" s="258">
        <f t="shared" si="4"/>
        <v>0</v>
      </c>
      <c r="E293" s="2091"/>
      <c r="F293" s="2091"/>
      <c r="G293" s="2091"/>
      <c r="H293" s="2091"/>
      <c r="I293" s="2091"/>
      <c r="J293" s="2091"/>
      <c r="K293" s="2471"/>
      <c r="L293" s="124"/>
    </row>
    <row r="294" spans="1:12" ht="15.75" x14ac:dyDescent="0.25">
      <c r="A294" s="2089"/>
      <c r="B294" s="2090"/>
      <c r="C294" s="2091"/>
      <c r="D294" s="258">
        <f t="shared" si="4"/>
        <v>0</v>
      </c>
      <c r="E294" s="2091"/>
      <c r="F294" s="2091"/>
      <c r="G294" s="2091"/>
      <c r="H294" s="2091"/>
      <c r="I294" s="2091"/>
      <c r="J294" s="2091"/>
      <c r="K294" s="2471"/>
      <c r="L294" s="124"/>
    </row>
    <row r="295" spans="1:12" ht="15.75" x14ac:dyDescent="0.25">
      <c r="A295" s="2089"/>
      <c r="B295" s="2090"/>
      <c r="C295" s="2091"/>
      <c r="D295" s="258">
        <f t="shared" si="4"/>
        <v>0</v>
      </c>
      <c r="E295" s="2091"/>
      <c r="F295" s="2091"/>
      <c r="G295" s="2091"/>
      <c r="H295" s="2091"/>
      <c r="I295" s="2091"/>
      <c r="J295" s="2091"/>
      <c r="K295" s="2471"/>
      <c r="L295" s="124"/>
    </row>
    <row r="296" spans="1:12" ht="15.75" x14ac:dyDescent="0.25">
      <c r="A296" s="2089"/>
      <c r="B296" s="2090"/>
      <c r="C296" s="2091"/>
      <c r="D296" s="258">
        <f t="shared" si="4"/>
        <v>0</v>
      </c>
      <c r="E296" s="2091"/>
      <c r="F296" s="2091"/>
      <c r="G296" s="2091"/>
      <c r="H296" s="2091"/>
      <c r="I296" s="2091"/>
      <c r="J296" s="2091"/>
      <c r="K296" s="2471"/>
      <c r="L296" s="124"/>
    </row>
    <row r="297" spans="1:12" ht="15.75" x14ac:dyDescent="0.25">
      <c r="A297" s="2089"/>
      <c r="B297" s="2090"/>
      <c r="C297" s="2091"/>
      <c r="D297" s="258">
        <f t="shared" si="4"/>
        <v>0</v>
      </c>
      <c r="E297" s="2091"/>
      <c r="F297" s="2091"/>
      <c r="G297" s="2091"/>
      <c r="H297" s="2091"/>
      <c r="I297" s="2091"/>
      <c r="J297" s="2091"/>
      <c r="K297" s="2471"/>
      <c r="L297" s="124"/>
    </row>
    <row r="298" spans="1:12" ht="15.75" x14ac:dyDescent="0.25">
      <c r="A298" s="2089"/>
      <c r="B298" s="2090"/>
      <c r="C298" s="2091"/>
      <c r="D298" s="258">
        <f t="shared" si="4"/>
        <v>0</v>
      </c>
      <c r="E298" s="2091"/>
      <c r="F298" s="2091"/>
      <c r="G298" s="2091"/>
      <c r="H298" s="2091"/>
      <c r="I298" s="2091"/>
      <c r="J298" s="2091"/>
      <c r="K298" s="2471"/>
      <c r="L298" s="124"/>
    </row>
    <row r="299" spans="1:12" ht="15.75" x14ac:dyDescent="0.25">
      <c r="A299" s="2089"/>
      <c r="B299" s="2090"/>
      <c r="C299" s="2091"/>
      <c r="D299" s="258">
        <f t="shared" si="4"/>
        <v>0</v>
      </c>
      <c r="E299" s="2091"/>
      <c r="F299" s="2091"/>
      <c r="G299" s="2091"/>
      <c r="H299" s="2091"/>
      <c r="I299" s="2091"/>
      <c r="J299" s="2091"/>
      <c r="K299" s="2471"/>
      <c r="L299" s="124"/>
    </row>
    <row r="300" spans="1:12" ht="15.75" x14ac:dyDescent="0.25">
      <c r="A300" s="2089"/>
      <c r="B300" s="2090"/>
      <c r="C300" s="2091"/>
      <c r="D300" s="258">
        <f t="shared" si="4"/>
        <v>0</v>
      </c>
      <c r="E300" s="2091"/>
      <c r="F300" s="2091"/>
      <c r="G300" s="2091"/>
      <c r="H300" s="2091"/>
      <c r="I300" s="2091"/>
      <c r="J300" s="2091"/>
      <c r="K300" s="2471"/>
      <c r="L300" s="124"/>
    </row>
    <row r="301" spans="1:12" ht="15.75" x14ac:dyDescent="0.25">
      <c r="A301" s="2089"/>
      <c r="B301" s="2090"/>
      <c r="C301" s="2091"/>
      <c r="D301" s="258">
        <f t="shared" si="4"/>
        <v>0</v>
      </c>
      <c r="E301" s="2091"/>
      <c r="F301" s="2091"/>
      <c r="G301" s="2091"/>
      <c r="H301" s="2091"/>
      <c r="I301" s="2091"/>
      <c r="J301" s="2091"/>
      <c r="K301" s="2471"/>
      <c r="L301" s="124"/>
    </row>
    <row r="302" spans="1:12" ht="15.75" x14ac:dyDescent="0.25">
      <c r="A302" s="2089"/>
      <c r="B302" s="2090"/>
      <c r="C302" s="2091"/>
      <c r="D302" s="258">
        <f t="shared" si="4"/>
        <v>0</v>
      </c>
      <c r="E302" s="2091"/>
      <c r="F302" s="2091"/>
      <c r="G302" s="2091"/>
      <c r="H302" s="2091"/>
      <c r="I302" s="2091"/>
      <c r="J302" s="2091"/>
      <c r="K302" s="2471"/>
      <c r="L302" s="124"/>
    </row>
    <row r="303" spans="1:12" ht="15.75" x14ac:dyDescent="0.25">
      <c r="A303" s="2089"/>
      <c r="B303" s="2090"/>
      <c r="C303" s="2091"/>
      <c r="D303" s="258">
        <f t="shared" si="4"/>
        <v>0</v>
      </c>
      <c r="E303" s="2091"/>
      <c r="F303" s="2091"/>
      <c r="G303" s="2091"/>
      <c r="H303" s="2091"/>
      <c r="I303" s="2091"/>
      <c r="J303" s="2091"/>
      <c r="K303" s="2471"/>
      <c r="L303" s="124"/>
    </row>
    <row r="304" spans="1:12" ht="15.75" x14ac:dyDescent="0.25">
      <c r="A304" s="2089"/>
      <c r="B304" s="2090"/>
      <c r="C304" s="2091"/>
      <c r="D304" s="258">
        <f t="shared" si="4"/>
        <v>0</v>
      </c>
      <c r="E304" s="2091"/>
      <c r="F304" s="2091"/>
      <c r="G304" s="2091"/>
      <c r="H304" s="2091"/>
      <c r="I304" s="2091"/>
      <c r="J304" s="2091"/>
      <c r="K304" s="2471"/>
      <c r="L304" s="124"/>
    </row>
    <row r="305" spans="1:12" ht="15.75" x14ac:dyDescent="0.25">
      <c r="A305" s="2089"/>
      <c r="B305" s="2090"/>
      <c r="C305" s="2091"/>
      <c r="D305" s="258">
        <f t="shared" si="4"/>
        <v>0</v>
      </c>
      <c r="E305" s="2091"/>
      <c r="F305" s="2091"/>
      <c r="G305" s="2091"/>
      <c r="H305" s="2091"/>
      <c r="I305" s="2091"/>
      <c r="J305" s="2091"/>
      <c r="K305" s="2471"/>
      <c r="L305" s="124"/>
    </row>
    <row r="306" spans="1:12" ht="15.75" x14ac:dyDescent="0.25">
      <c r="A306" s="2089"/>
      <c r="B306" s="2090"/>
      <c r="C306" s="2091"/>
      <c r="D306" s="258">
        <f t="shared" si="4"/>
        <v>0</v>
      </c>
      <c r="E306" s="2091"/>
      <c r="F306" s="2091"/>
      <c r="G306" s="2091"/>
      <c r="H306" s="2091"/>
      <c r="I306" s="2091"/>
      <c r="J306" s="2091"/>
      <c r="K306" s="2471"/>
      <c r="L306" s="124"/>
    </row>
    <row r="307" spans="1:12" ht="15.75" x14ac:dyDescent="0.25">
      <c r="A307" s="2089"/>
      <c r="B307" s="2090"/>
      <c r="C307" s="2091"/>
      <c r="D307" s="258">
        <f t="shared" si="4"/>
        <v>0</v>
      </c>
      <c r="E307" s="2091"/>
      <c r="F307" s="2091"/>
      <c r="G307" s="2091"/>
      <c r="H307" s="2091"/>
      <c r="I307" s="2091"/>
      <c r="J307" s="2091"/>
      <c r="K307" s="2471"/>
      <c r="L307" s="124"/>
    </row>
    <row r="308" spans="1:12" ht="15.75" x14ac:dyDescent="0.25">
      <c r="A308" s="2089"/>
      <c r="B308" s="2090"/>
      <c r="C308" s="2091"/>
      <c r="D308" s="258">
        <f t="shared" si="4"/>
        <v>0</v>
      </c>
      <c r="E308" s="2091"/>
      <c r="F308" s="2091"/>
      <c r="G308" s="2091"/>
      <c r="H308" s="2091"/>
      <c r="I308" s="2091"/>
      <c r="J308" s="2091"/>
      <c r="K308" s="2471"/>
      <c r="L308" s="124"/>
    </row>
    <row r="309" spans="1:12" ht="15.75" x14ac:dyDescent="0.25">
      <c r="A309" s="2089"/>
      <c r="B309" s="2090"/>
      <c r="C309" s="2091"/>
      <c r="D309" s="258">
        <f t="shared" si="4"/>
        <v>0</v>
      </c>
      <c r="E309" s="2091"/>
      <c r="F309" s="2091"/>
      <c r="G309" s="2091"/>
      <c r="H309" s="2091"/>
      <c r="I309" s="2091"/>
      <c r="J309" s="2091"/>
      <c r="K309" s="2471"/>
      <c r="L309" s="124"/>
    </row>
    <row r="310" spans="1:12" ht="15.75" x14ac:dyDescent="0.25">
      <c r="A310" s="2089"/>
      <c r="B310" s="2090"/>
      <c r="C310" s="2091"/>
      <c r="D310" s="258">
        <f t="shared" si="4"/>
        <v>0</v>
      </c>
      <c r="E310" s="2091"/>
      <c r="F310" s="2091"/>
      <c r="G310" s="2091"/>
      <c r="H310" s="2091"/>
      <c r="I310" s="2091"/>
      <c r="J310" s="2091"/>
      <c r="K310" s="2471"/>
      <c r="L310" s="124"/>
    </row>
    <row r="311" spans="1:12" ht="15.75" x14ac:dyDescent="0.25">
      <c r="A311" s="2089"/>
      <c r="B311" s="2090"/>
      <c r="C311" s="2091"/>
      <c r="D311" s="258">
        <f t="shared" si="4"/>
        <v>0</v>
      </c>
      <c r="E311" s="2091"/>
      <c r="F311" s="2091"/>
      <c r="G311" s="2091"/>
      <c r="H311" s="2091"/>
      <c r="I311" s="2091"/>
      <c r="J311" s="2091"/>
      <c r="K311" s="2471"/>
      <c r="L311" s="124"/>
    </row>
    <row r="312" spans="1:12" ht="15.75" x14ac:dyDescent="0.25">
      <c r="A312" s="2089"/>
      <c r="B312" s="2090"/>
      <c r="C312" s="2091"/>
      <c r="D312" s="258">
        <f t="shared" si="4"/>
        <v>0</v>
      </c>
      <c r="E312" s="2091"/>
      <c r="F312" s="2091"/>
      <c r="G312" s="2091"/>
      <c r="H312" s="2091"/>
      <c r="I312" s="2091"/>
      <c r="J312" s="2091"/>
      <c r="K312" s="2471"/>
      <c r="L312" s="124"/>
    </row>
    <row r="313" spans="1:12" ht="15.75" x14ac:dyDescent="0.25">
      <c r="A313" s="2089"/>
      <c r="B313" s="2090"/>
      <c r="C313" s="2091"/>
      <c r="D313" s="258">
        <f t="shared" si="4"/>
        <v>0</v>
      </c>
      <c r="E313" s="2091"/>
      <c r="F313" s="2091"/>
      <c r="G313" s="2091"/>
      <c r="H313" s="2091"/>
      <c r="I313" s="2091"/>
      <c r="J313" s="2091"/>
      <c r="K313" s="2471"/>
      <c r="L313" s="124"/>
    </row>
    <row r="314" spans="1:12" ht="15.75" x14ac:dyDescent="0.25">
      <c r="A314" s="2089"/>
      <c r="B314" s="2090"/>
      <c r="C314" s="2091"/>
      <c r="D314" s="258">
        <f t="shared" si="4"/>
        <v>0</v>
      </c>
      <c r="E314" s="2091"/>
      <c r="F314" s="2091"/>
      <c r="G314" s="2091"/>
      <c r="H314" s="2091"/>
      <c r="I314" s="2091"/>
      <c r="J314" s="2091"/>
      <c r="K314" s="2471"/>
      <c r="L314" s="124"/>
    </row>
    <row r="315" spans="1:12" ht="15.75" x14ac:dyDescent="0.25">
      <c r="A315" s="2089"/>
      <c r="B315" s="2090"/>
      <c r="C315" s="2091"/>
      <c r="D315" s="258">
        <f t="shared" si="4"/>
        <v>0</v>
      </c>
      <c r="E315" s="2091"/>
      <c r="F315" s="2091"/>
      <c r="G315" s="2091"/>
      <c r="H315" s="2091"/>
      <c r="I315" s="2091"/>
      <c r="J315" s="2091"/>
      <c r="K315" s="2471"/>
      <c r="L315" s="124"/>
    </row>
    <row r="316" spans="1:12" ht="15.75" x14ac:dyDescent="0.25">
      <c r="A316" s="2089"/>
      <c r="B316" s="2090"/>
      <c r="C316" s="2091"/>
      <c r="D316" s="258">
        <f t="shared" si="4"/>
        <v>0</v>
      </c>
      <c r="E316" s="2091"/>
      <c r="F316" s="2091"/>
      <c r="G316" s="2091"/>
      <c r="H316" s="2091"/>
      <c r="I316" s="2091"/>
      <c r="J316" s="2091"/>
      <c r="K316" s="2471"/>
      <c r="L316" s="124"/>
    </row>
    <row r="317" spans="1:12" ht="15.75" x14ac:dyDescent="0.25">
      <c r="A317" s="2089"/>
      <c r="B317" s="2090"/>
      <c r="C317" s="2091"/>
      <c r="D317" s="258">
        <f t="shared" si="4"/>
        <v>0</v>
      </c>
      <c r="E317" s="2091"/>
      <c r="F317" s="2091"/>
      <c r="G317" s="2091"/>
      <c r="H317" s="2091"/>
      <c r="I317" s="2091"/>
      <c r="J317" s="2091"/>
      <c r="K317" s="2471"/>
      <c r="L317" s="124"/>
    </row>
    <row r="318" spans="1:12" ht="15.75" x14ac:dyDescent="0.25">
      <c r="A318" s="2089"/>
      <c r="B318" s="2090"/>
      <c r="C318" s="2091"/>
      <c r="D318" s="258">
        <f t="shared" si="4"/>
        <v>0</v>
      </c>
      <c r="E318" s="2091"/>
      <c r="F318" s="2091"/>
      <c r="G318" s="2091"/>
      <c r="H318" s="2091"/>
      <c r="I318" s="2091"/>
      <c r="J318" s="2091"/>
      <c r="K318" s="2471"/>
      <c r="L318" s="124"/>
    </row>
    <row r="319" spans="1:12" ht="15.75" x14ac:dyDescent="0.25">
      <c r="A319" s="2089"/>
      <c r="B319" s="2090"/>
      <c r="C319" s="2091"/>
      <c r="D319" s="258">
        <f t="shared" si="4"/>
        <v>0</v>
      </c>
      <c r="E319" s="2091"/>
      <c r="F319" s="2091"/>
      <c r="G319" s="2091"/>
      <c r="H319" s="2091"/>
      <c r="I319" s="2091"/>
      <c r="J319" s="2091"/>
      <c r="K319" s="2471"/>
      <c r="L319" s="124"/>
    </row>
    <row r="320" spans="1:12" ht="15.75" x14ac:dyDescent="0.25">
      <c r="A320" s="2089"/>
      <c r="B320" s="2090"/>
      <c r="C320" s="2091"/>
      <c r="D320" s="258">
        <f t="shared" si="4"/>
        <v>0</v>
      </c>
      <c r="E320" s="2091"/>
      <c r="F320" s="2091"/>
      <c r="G320" s="2091"/>
      <c r="H320" s="2091"/>
      <c r="I320" s="2091"/>
      <c r="J320" s="2091"/>
      <c r="K320" s="2471"/>
      <c r="L320" s="124"/>
    </row>
    <row r="321" spans="1:12" ht="15.75" x14ac:dyDescent="0.25">
      <c r="A321" s="2089"/>
      <c r="B321" s="2090"/>
      <c r="C321" s="2091"/>
      <c r="D321" s="258">
        <f t="shared" si="4"/>
        <v>0</v>
      </c>
      <c r="E321" s="2091"/>
      <c r="F321" s="2091"/>
      <c r="G321" s="2091"/>
      <c r="H321" s="2091"/>
      <c r="I321" s="2091"/>
      <c r="J321" s="2091"/>
      <c r="K321" s="2471"/>
      <c r="L321" s="124"/>
    </row>
    <row r="322" spans="1:12" ht="15.75" x14ac:dyDescent="0.25">
      <c r="A322" s="2089"/>
      <c r="B322" s="2090"/>
      <c r="C322" s="2091"/>
      <c r="D322" s="258">
        <f t="shared" si="4"/>
        <v>0</v>
      </c>
      <c r="E322" s="2091"/>
      <c r="F322" s="2091"/>
      <c r="G322" s="2091"/>
      <c r="H322" s="2091"/>
      <c r="I322" s="2091"/>
      <c r="J322" s="2091"/>
      <c r="K322" s="2471"/>
      <c r="L322" s="124"/>
    </row>
    <row r="323" spans="1:12" ht="15.75" x14ac:dyDescent="0.25">
      <c r="A323" s="2089"/>
      <c r="B323" s="2090"/>
      <c r="C323" s="2091"/>
      <c r="D323" s="258">
        <f t="shared" si="4"/>
        <v>0</v>
      </c>
      <c r="E323" s="2091"/>
      <c r="F323" s="2091"/>
      <c r="G323" s="2091"/>
      <c r="H323" s="2091"/>
      <c r="I323" s="2091"/>
      <c r="J323" s="2091"/>
      <c r="K323" s="2471"/>
      <c r="L323" s="124"/>
    </row>
    <row r="324" spans="1:12" ht="15.75" x14ac:dyDescent="0.25">
      <c r="A324" s="2089"/>
      <c r="B324" s="2090"/>
      <c r="C324" s="2091"/>
      <c r="D324" s="258">
        <f t="shared" si="4"/>
        <v>0</v>
      </c>
      <c r="E324" s="2091"/>
      <c r="F324" s="2091"/>
      <c r="G324" s="2091"/>
      <c r="H324" s="2091"/>
      <c r="I324" s="2091"/>
      <c r="J324" s="2091"/>
      <c r="K324" s="2471"/>
      <c r="L324" s="124"/>
    </row>
    <row r="325" spans="1:12" ht="15.75" x14ac:dyDescent="0.25">
      <c r="A325" s="2089"/>
      <c r="B325" s="2090"/>
      <c r="C325" s="2091"/>
      <c r="D325" s="258">
        <f t="shared" si="4"/>
        <v>0</v>
      </c>
      <c r="E325" s="2091"/>
      <c r="F325" s="2091"/>
      <c r="G325" s="2091"/>
      <c r="H325" s="2091"/>
      <c r="I325" s="2091"/>
      <c r="J325" s="2091"/>
      <c r="K325" s="2471"/>
      <c r="L325" s="124"/>
    </row>
    <row r="326" spans="1:12" ht="15.75" x14ac:dyDescent="0.25">
      <c r="A326" s="2089"/>
      <c r="B326" s="2090"/>
      <c r="C326" s="2091"/>
      <c r="D326" s="258">
        <f t="shared" si="4"/>
        <v>0</v>
      </c>
      <c r="E326" s="2091"/>
      <c r="F326" s="2091"/>
      <c r="G326" s="2091"/>
      <c r="H326" s="2091"/>
      <c r="I326" s="2091"/>
      <c r="J326" s="2091"/>
      <c r="K326" s="2471"/>
      <c r="L326" s="124"/>
    </row>
    <row r="327" spans="1:12" ht="15.75" x14ac:dyDescent="0.25">
      <c r="A327" s="2089"/>
      <c r="B327" s="2090"/>
      <c r="C327" s="2091"/>
      <c r="D327" s="258">
        <f t="shared" si="4"/>
        <v>0</v>
      </c>
      <c r="E327" s="2091"/>
      <c r="F327" s="2091"/>
      <c r="G327" s="2091"/>
      <c r="H327" s="2091"/>
      <c r="I327" s="2091"/>
      <c r="J327" s="2091"/>
      <c r="K327" s="2471"/>
      <c r="L327" s="124"/>
    </row>
    <row r="328" spans="1:12" ht="15.75" x14ac:dyDescent="0.25">
      <c r="A328" s="2089"/>
      <c r="B328" s="2090"/>
      <c r="C328" s="2091"/>
      <c r="D328" s="258">
        <f t="shared" si="4"/>
        <v>0</v>
      </c>
      <c r="E328" s="2091"/>
      <c r="F328" s="2091"/>
      <c r="G328" s="2091"/>
      <c r="H328" s="2091"/>
      <c r="I328" s="2091"/>
      <c r="J328" s="2091"/>
      <c r="K328" s="2471"/>
      <c r="L328" s="124"/>
    </row>
    <row r="329" spans="1:12" ht="15.75" x14ac:dyDescent="0.25">
      <c r="A329" s="2089"/>
      <c r="B329" s="2090"/>
      <c r="C329" s="2091"/>
      <c r="D329" s="258">
        <f t="shared" si="4"/>
        <v>0</v>
      </c>
      <c r="E329" s="2091"/>
      <c r="F329" s="2091"/>
      <c r="G329" s="2091"/>
      <c r="H329" s="2091"/>
      <c r="I329" s="2091"/>
      <c r="J329" s="2091"/>
      <c r="K329" s="2471"/>
      <c r="L329" s="124"/>
    </row>
    <row r="330" spans="1:12" ht="15.75" x14ac:dyDescent="0.25">
      <c r="A330" s="2089"/>
      <c r="B330" s="2090"/>
      <c r="C330" s="2091"/>
      <c r="D330" s="258">
        <f t="shared" si="4"/>
        <v>0</v>
      </c>
      <c r="E330" s="2091"/>
      <c r="F330" s="2091"/>
      <c r="G330" s="2091"/>
      <c r="H330" s="2091"/>
      <c r="I330" s="2091"/>
      <c r="J330" s="2091"/>
      <c r="K330" s="2471"/>
      <c r="L330" s="124"/>
    </row>
    <row r="331" spans="1:12" ht="15.75" x14ac:dyDescent="0.25">
      <c r="A331" s="2089"/>
      <c r="B331" s="2090"/>
      <c r="C331" s="2091"/>
      <c r="D331" s="258">
        <f t="shared" ref="D331:D394" si="5">+C331*(100-E331)/100</f>
        <v>0</v>
      </c>
      <c r="E331" s="2091"/>
      <c r="F331" s="2091"/>
      <c r="G331" s="2091"/>
      <c r="H331" s="2091"/>
      <c r="I331" s="2091"/>
      <c r="J331" s="2091"/>
      <c r="K331" s="2471"/>
      <c r="L331" s="124"/>
    </row>
    <row r="332" spans="1:12" ht="15.75" x14ac:dyDescent="0.25">
      <c r="A332" s="2089"/>
      <c r="B332" s="2090"/>
      <c r="C332" s="2091"/>
      <c r="D332" s="258">
        <f t="shared" si="5"/>
        <v>0</v>
      </c>
      <c r="E332" s="2091"/>
      <c r="F332" s="2091"/>
      <c r="G332" s="2091"/>
      <c r="H332" s="2091"/>
      <c r="I332" s="2091"/>
      <c r="J332" s="2091"/>
      <c r="K332" s="2471"/>
      <c r="L332" s="124"/>
    </row>
    <row r="333" spans="1:12" ht="15.75" x14ac:dyDescent="0.25">
      <c r="A333" s="2089"/>
      <c r="B333" s="2090"/>
      <c r="C333" s="2091"/>
      <c r="D333" s="258">
        <f t="shared" si="5"/>
        <v>0</v>
      </c>
      <c r="E333" s="2091"/>
      <c r="F333" s="2091"/>
      <c r="G333" s="2091"/>
      <c r="H333" s="2091"/>
      <c r="I333" s="2091"/>
      <c r="J333" s="2091"/>
      <c r="K333" s="2471"/>
      <c r="L333" s="124"/>
    </row>
    <row r="334" spans="1:12" ht="15.75" x14ac:dyDescent="0.25">
      <c r="A334" s="2089"/>
      <c r="B334" s="2090"/>
      <c r="C334" s="2091"/>
      <c r="D334" s="258">
        <f t="shared" si="5"/>
        <v>0</v>
      </c>
      <c r="E334" s="2091"/>
      <c r="F334" s="2091"/>
      <c r="G334" s="2091"/>
      <c r="H334" s="2091"/>
      <c r="I334" s="2091"/>
      <c r="J334" s="2091"/>
      <c r="K334" s="2471"/>
      <c r="L334" s="124"/>
    </row>
    <row r="335" spans="1:12" ht="15.75" x14ac:dyDescent="0.25">
      <c r="A335" s="2089"/>
      <c r="B335" s="2090"/>
      <c r="C335" s="2091"/>
      <c r="D335" s="258">
        <f t="shared" si="5"/>
        <v>0</v>
      </c>
      <c r="E335" s="2091"/>
      <c r="F335" s="2091"/>
      <c r="G335" s="2091"/>
      <c r="H335" s="2091"/>
      <c r="I335" s="2091"/>
      <c r="J335" s="2091"/>
      <c r="K335" s="2471"/>
      <c r="L335" s="124"/>
    </row>
    <row r="336" spans="1:12" ht="15.75" x14ac:dyDescent="0.25">
      <c r="A336" s="2089"/>
      <c r="B336" s="2090"/>
      <c r="C336" s="2091"/>
      <c r="D336" s="258">
        <f t="shared" si="5"/>
        <v>0</v>
      </c>
      <c r="E336" s="2091"/>
      <c r="F336" s="2091"/>
      <c r="G336" s="2091"/>
      <c r="H336" s="2091"/>
      <c r="I336" s="2091"/>
      <c r="J336" s="2091"/>
      <c r="K336" s="2471"/>
      <c r="L336" s="124"/>
    </row>
    <row r="337" spans="1:12" ht="15.75" x14ac:dyDescent="0.25">
      <c r="A337" s="2089"/>
      <c r="B337" s="2090"/>
      <c r="C337" s="2091"/>
      <c r="D337" s="258">
        <f t="shared" si="5"/>
        <v>0</v>
      </c>
      <c r="E337" s="2091"/>
      <c r="F337" s="2091"/>
      <c r="G337" s="2091"/>
      <c r="H337" s="2091"/>
      <c r="I337" s="2091"/>
      <c r="J337" s="2091"/>
      <c r="K337" s="2471"/>
      <c r="L337" s="124"/>
    </row>
    <row r="338" spans="1:12" ht="15.75" x14ac:dyDescent="0.25">
      <c r="A338" s="2089"/>
      <c r="B338" s="2090"/>
      <c r="C338" s="2091"/>
      <c r="D338" s="258">
        <f t="shared" si="5"/>
        <v>0</v>
      </c>
      <c r="E338" s="2091"/>
      <c r="F338" s="2091"/>
      <c r="G338" s="2091"/>
      <c r="H338" s="2091"/>
      <c r="I338" s="2091"/>
      <c r="J338" s="2091"/>
      <c r="K338" s="2471"/>
      <c r="L338" s="124"/>
    </row>
    <row r="339" spans="1:12" ht="15.75" x14ac:dyDescent="0.25">
      <c r="A339" s="2089"/>
      <c r="B339" s="2090"/>
      <c r="C339" s="2091"/>
      <c r="D339" s="258">
        <f t="shared" si="5"/>
        <v>0</v>
      </c>
      <c r="E339" s="2091"/>
      <c r="F339" s="2091"/>
      <c r="G339" s="2091"/>
      <c r="H339" s="2091"/>
      <c r="I339" s="2091"/>
      <c r="J339" s="2091"/>
      <c r="K339" s="2471"/>
      <c r="L339" s="124"/>
    </row>
    <row r="340" spans="1:12" ht="15.75" x14ac:dyDescent="0.25">
      <c r="A340" s="2089"/>
      <c r="B340" s="2090"/>
      <c r="C340" s="2091"/>
      <c r="D340" s="258">
        <f t="shared" si="5"/>
        <v>0</v>
      </c>
      <c r="E340" s="2091"/>
      <c r="F340" s="2091"/>
      <c r="G340" s="2091"/>
      <c r="H340" s="2091"/>
      <c r="I340" s="2091"/>
      <c r="J340" s="2091"/>
      <c r="K340" s="2471"/>
      <c r="L340" s="124"/>
    </row>
    <row r="341" spans="1:12" ht="15.75" x14ac:dyDescent="0.25">
      <c r="A341" s="2089"/>
      <c r="B341" s="2090"/>
      <c r="C341" s="2091"/>
      <c r="D341" s="258">
        <f t="shared" si="5"/>
        <v>0</v>
      </c>
      <c r="E341" s="2091"/>
      <c r="F341" s="2091"/>
      <c r="G341" s="2091"/>
      <c r="H341" s="2091"/>
      <c r="I341" s="2091"/>
      <c r="J341" s="2091"/>
      <c r="K341" s="2471"/>
      <c r="L341" s="124"/>
    </row>
    <row r="342" spans="1:12" ht="15.75" x14ac:dyDescent="0.25">
      <c r="A342" s="2089"/>
      <c r="B342" s="2090"/>
      <c r="C342" s="2091"/>
      <c r="D342" s="258">
        <f t="shared" si="5"/>
        <v>0</v>
      </c>
      <c r="E342" s="2091"/>
      <c r="F342" s="2091"/>
      <c r="G342" s="2091"/>
      <c r="H342" s="2091"/>
      <c r="I342" s="2091"/>
      <c r="J342" s="2091"/>
      <c r="K342" s="2471"/>
      <c r="L342" s="124"/>
    </row>
    <row r="343" spans="1:12" ht="15.75" x14ac:dyDescent="0.25">
      <c r="A343" s="2089"/>
      <c r="B343" s="2090"/>
      <c r="C343" s="2091"/>
      <c r="D343" s="258">
        <f t="shared" si="5"/>
        <v>0</v>
      </c>
      <c r="E343" s="2091"/>
      <c r="F343" s="2091"/>
      <c r="G343" s="2091"/>
      <c r="H343" s="2091"/>
      <c r="I343" s="2091"/>
      <c r="J343" s="2091"/>
      <c r="K343" s="2471"/>
      <c r="L343" s="124"/>
    </row>
    <row r="344" spans="1:12" ht="15.75" x14ac:dyDescent="0.25">
      <c r="A344" s="2089"/>
      <c r="B344" s="2090"/>
      <c r="C344" s="2091"/>
      <c r="D344" s="258">
        <f t="shared" si="5"/>
        <v>0</v>
      </c>
      <c r="E344" s="2091"/>
      <c r="F344" s="2091"/>
      <c r="G344" s="2091"/>
      <c r="H344" s="2091"/>
      <c r="I344" s="2091"/>
      <c r="J344" s="2091"/>
      <c r="K344" s="2471"/>
      <c r="L344" s="124"/>
    </row>
    <row r="345" spans="1:12" ht="15.75" x14ac:dyDescent="0.25">
      <c r="A345" s="2089"/>
      <c r="B345" s="2090"/>
      <c r="C345" s="2091"/>
      <c r="D345" s="258">
        <f t="shared" si="5"/>
        <v>0</v>
      </c>
      <c r="E345" s="2091"/>
      <c r="F345" s="2091"/>
      <c r="G345" s="2091"/>
      <c r="H345" s="2091"/>
      <c r="I345" s="2091"/>
      <c r="J345" s="2091"/>
      <c r="K345" s="2471"/>
      <c r="L345" s="124"/>
    </row>
    <row r="346" spans="1:12" ht="15.75" x14ac:dyDescent="0.25">
      <c r="A346" s="2089"/>
      <c r="B346" s="2090"/>
      <c r="C346" s="2091"/>
      <c r="D346" s="258">
        <f t="shared" si="5"/>
        <v>0</v>
      </c>
      <c r="E346" s="2091"/>
      <c r="F346" s="2091"/>
      <c r="G346" s="2091"/>
      <c r="H346" s="2091"/>
      <c r="I346" s="2091"/>
      <c r="J346" s="2091"/>
      <c r="K346" s="2471"/>
      <c r="L346" s="124"/>
    </row>
    <row r="347" spans="1:12" ht="15.75" x14ac:dyDescent="0.25">
      <c r="A347" s="2089"/>
      <c r="B347" s="2090"/>
      <c r="C347" s="2091"/>
      <c r="D347" s="258">
        <f t="shared" si="5"/>
        <v>0</v>
      </c>
      <c r="E347" s="2091"/>
      <c r="F347" s="2091"/>
      <c r="G347" s="2091"/>
      <c r="H347" s="2091"/>
      <c r="I347" s="2091"/>
      <c r="J347" s="2091"/>
      <c r="K347" s="2471"/>
      <c r="L347" s="124"/>
    </row>
    <row r="348" spans="1:12" ht="15.75" x14ac:dyDescent="0.25">
      <c r="A348" s="2089"/>
      <c r="B348" s="2090"/>
      <c r="C348" s="2091"/>
      <c r="D348" s="258">
        <f t="shared" si="5"/>
        <v>0</v>
      </c>
      <c r="E348" s="2091"/>
      <c r="F348" s="2091"/>
      <c r="G348" s="2091"/>
      <c r="H348" s="2091"/>
      <c r="I348" s="2091"/>
      <c r="J348" s="2091"/>
      <c r="K348" s="2471"/>
      <c r="L348" s="124"/>
    </row>
    <row r="349" spans="1:12" ht="15.75" x14ac:dyDescent="0.25">
      <c r="A349" s="2089"/>
      <c r="B349" s="2090"/>
      <c r="C349" s="2091"/>
      <c r="D349" s="258">
        <f t="shared" si="5"/>
        <v>0</v>
      </c>
      <c r="E349" s="2091"/>
      <c r="F349" s="2091"/>
      <c r="G349" s="2091"/>
      <c r="H349" s="2091"/>
      <c r="I349" s="2091"/>
      <c r="J349" s="2091"/>
      <c r="K349" s="2471"/>
      <c r="L349" s="124"/>
    </row>
    <row r="350" spans="1:12" ht="15.75" x14ac:dyDescent="0.25">
      <c r="A350" s="2089"/>
      <c r="B350" s="2090"/>
      <c r="C350" s="2091"/>
      <c r="D350" s="258">
        <f t="shared" si="5"/>
        <v>0</v>
      </c>
      <c r="E350" s="2091"/>
      <c r="F350" s="2091"/>
      <c r="G350" s="2091"/>
      <c r="H350" s="2091"/>
      <c r="I350" s="2091"/>
      <c r="J350" s="2091"/>
      <c r="K350" s="2471"/>
      <c r="L350" s="124"/>
    </row>
    <row r="351" spans="1:12" ht="15.75" x14ac:dyDescent="0.25">
      <c r="A351" s="2089"/>
      <c r="B351" s="2090"/>
      <c r="C351" s="2091"/>
      <c r="D351" s="258">
        <f t="shared" si="5"/>
        <v>0</v>
      </c>
      <c r="E351" s="2091"/>
      <c r="F351" s="2091"/>
      <c r="G351" s="2091"/>
      <c r="H351" s="2091"/>
      <c r="I351" s="2091"/>
      <c r="J351" s="2091"/>
      <c r="K351" s="2471"/>
      <c r="L351" s="124"/>
    </row>
    <row r="352" spans="1:12" ht="15.75" x14ac:dyDescent="0.25">
      <c r="A352" s="2089"/>
      <c r="B352" s="2090"/>
      <c r="C352" s="2091"/>
      <c r="D352" s="258">
        <f t="shared" si="5"/>
        <v>0</v>
      </c>
      <c r="E352" s="2091"/>
      <c r="F352" s="2091"/>
      <c r="G352" s="2091"/>
      <c r="H352" s="2091"/>
      <c r="I352" s="2091"/>
      <c r="J352" s="2091"/>
      <c r="K352" s="2471"/>
      <c r="L352" s="124"/>
    </row>
    <row r="353" spans="1:12" ht="15.75" x14ac:dyDescent="0.25">
      <c r="A353" s="2089"/>
      <c r="B353" s="2090"/>
      <c r="C353" s="2091"/>
      <c r="D353" s="258">
        <f t="shared" si="5"/>
        <v>0</v>
      </c>
      <c r="E353" s="2091"/>
      <c r="F353" s="2091"/>
      <c r="G353" s="2091"/>
      <c r="H353" s="2091"/>
      <c r="I353" s="2091"/>
      <c r="J353" s="2091"/>
      <c r="K353" s="2471"/>
      <c r="L353" s="124"/>
    </row>
    <row r="354" spans="1:12" ht="15.75" x14ac:dyDescent="0.25">
      <c r="A354" s="2089"/>
      <c r="B354" s="2090"/>
      <c r="C354" s="2091"/>
      <c r="D354" s="258">
        <f t="shared" si="5"/>
        <v>0</v>
      </c>
      <c r="E354" s="2091"/>
      <c r="F354" s="2091"/>
      <c r="G354" s="2091"/>
      <c r="H354" s="2091"/>
      <c r="I354" s="2091"/>
      <c r="J354" s="2091"/>
      <c r="K354" s="2471"/>
      <c r="L354" s="124"/>
    </row>
    <row r="355" spans="1:12" ht="15.75" x14ac:dyDescent="0.25">
      <c r="A355" s="2089"/>
      <c r="B355" s="2090"/>
      <c r="C355" s="2091"/>
      <c r="D355" s="258">
        <f t="shared" si="5"/>
        <v>0</v>
      </c>
      <c r="E355" s="2091"/>
      <c r="F355" s="2091"/>
      <c r="G355" s="2091"/>
      <c r="H355" s="2091"/>
      <c r="I355" s="2091"/>
      <c r="J355" s="2091"/>
      <c r="K355" s="2471"/>
      <c r="L355" s="124"/>
    </row>
    <row r="356" spans="1:12" ht="15.75" x14ac:dyDescent="0.25">
      <c r="A356" s="2089"/>
      <c r="B356" s="2090"/>
      <c r="C356" s="2091"/>
      <c r="D356" s="258">
        <f t="shared" si="5"/>
        <v>0</v>
      </c>
      <c r="E356" s="2091"/>
      <c r="F356" s="2091"/>
      <c r="G356" s="2091"/>
      <c r="H356" s="2091"/>
      <c r="I356" s="2091"/>
      <c r="J356" s="2091"/>
      <c r="K356" s="2471"/>
      <c r="L356" s="124"/>
    </row>
    <row r="357" spans="1:12" ht="15.75" x14ac:dyDescent="0.25">
      <c r="A357" s="2089"/>
      <c r="B357" s="2090"/>
      <c r="C357" s="2091"/>
      <c r="D357" s="258">
        <f t="shared" si="5"/>
        <v>0</v>
      </c>
      <c r="E357" s="2091"/>
      <c r="F357" s="2091"/>
      <c r="G357" s="2091"/>
      <c r="H357" s="2091"/>
      <c r="I357" s="2091"/>
      <c r="J357" s="2091"/>
      <c r="K357" s="2471"/>
      <c r="L357" s="124"/>
    </row>
    <row r="358" spans="1:12" ht="15.75" x14ac:dyDescent="0.25">
      <c r="A358" s="2089"/>
      <c r="B358" s="2090"/>
      <c r="C358" s="2091"/>
      <c r="D358" s="258">
        <f t="shared" si="5"/>
        <v>0</v>
      </c>
      <c r="E358" s="2091"/>
      <c r="F358" s="2091"/>
      <c r="G358" s="2091"/>
      <c r="H358" s="2091"/>
      <c r="I358" s="2091"/>
      <c r="J358" s="2091"/>
      <c r="K358" s="2471"/>
      <c r="L358" s="124"/>
    </row>
    <row r="359" spans="1:12" ht="15.75" x14ac:dyDescent="0.25">
      <c r="A359" s="2089"/>
      <c r="B359" s="2090"/>
      <c r="C359" s="2091"/>
      <c r="D359" s="258">
        <f t="shared" si="5"/>
        <v>0</v>
      </c>
      <c r="E359" s="2091"/>
      <c r="F359" s="2091"/>
      <c r="G359" s="2091"/>
      <c r="H359" s="2091"/>
      <c r="I359" s="2091"/>
      <c r="J359" s="2091"/>
      <c r="K359" s="2471"/>
      <c r="L359" s="124"/>
    </row>
    <row r="360" spans="1:12" ht="15.75" x14ac:dyDescent="0.25">
      <c r="A360" s="2089"/>
      <c r="B360" s="2090"/>
      <c r="C360" s="2091"/>
      <c r="D360" s="258">
        <f t="shared" si="5"/>
        <v>0</v>
      </c>
      <c r="E360" s="2091"/>
      <c r="F360" s="2091"/>
      <c r="G360" s="2091"/>
      <c r="H360" s="2091"/>
      <c r="I360" s="2091"/>
      <c r="J360" s="2091"/>
      <c r="K360" s="2471"/>
      <c r="L360" s="124"/>
    </row>
    <row r="361" spans="1:12" ht="15.75" x14ac:dyDescent="0.25">
      <c r="A361" s="2089"/>
      <c r="B361" s="2090"/>
      <c r="C361" s="2091"/>
      <c r="D361" s="258">
        <f t="shared" si="5"/>
        <v>0</v>
      </c>
      <c r="E361" s="2091"/>
      <c r="F361" s="2091"/>
      <c r="G361" s="2091"/>
      <c r="H361" s="2091"/>
      <c r="I361" s="2091"/>
      <c r="J361" s="2091"/>
      <c r="K361" s="2471"/>
      <c r="L361" s="124"/>
    </row>
    <row r="362" spans="1:12" ht="15.75" x14ac:dyDescent="0.25">
      <c r="A362" s="2089"/>
      <c r="B362" s="2090"/>
      <c r="C362" s="2091"/>
      <c r="D362" s="258">
        <f t="shared" si="5"/>
        <v>0</v>
      </c>
      <c r="E362" s="2091"/>
      <c r="F362" s="2091"/>
      <c r="G362" s="2091"/>
      <c r="H362" s="2091"/>
      <c r="I362" s="2091"/>
      <c r="J362" s="2091"/>
      <c r="K362" s="2471"/>
      <c r="L362" s="124"/>
    </row>
    <row r="363" spans="1:12" ht="15.75" x14ac:dyDescent="0.25">
      <c r="A363" s="2089"/>
      <c r="B363" s="2090"/>
      <c r="C363" s="2091"/>
      <c r="D363" s="258">
        <f t="shared" si="5"/>
        <v>0</v>
      </c>
      <c r="E363" s="2091"/>
      <c r="F363" s="2091"/>
      <c r="G363" s="2091"/>
      <c r="H363" s="2091"/>
      <c r="I363" s="2091"/>
      <c r="J363" s="2091"/>
      <c r="K363" s="2471"/>
      <c r="L363" s="124"/>
    </row>
    <row r="364" spans="1:12" ht="15.75" x14ac:dyDescent="0.25">
      <c r="A364" s="2089"/>
      <c r="B364" s="2090"/>
      <c r="C364" s="2091"/>
      <c r="D364" s="258">
        <f t="shared" si="5"/>
        <v>0</v>
      </c>
      <c r="E364" s="2091"/>
      <c r="F364" s="2091"/>
      <c r="G364" s="2091"/>
      <c r="H364" s="2091"/>
      <c r="I364" s="2091"/>
      <c r="J364" s="2091"/>
      <c r="K364" s="2471"/>
      <c r="L364" s="124"/>
    </row>
    <row r="365" spans="1:12" ht="15.75" x14ac:dyDescent="0.25">
      <c r="A365" s="2089"/>
      <c r="B365" s="2090"/>
      <c r="C365" s="2091"/>
      <c r="D365" s="258">
        <f t="shared" si="5"/>
        <v>0</v>
      </c>
      <c r="E365" s="2091"/>
      <c r="F365" s="2091"/>
      <c r="G365" s="2091"/>
      <c r="H365" s="2091"/>
      <c r="I365" s="2091"/>
      <c r="J365" s="2091"/>
      <c r="K365" s="2471"/>
      <c r="L365" s="124"/>
    </row>
    <row r="366" spans="1:12" ht="15.75" x14ac:dyDescent="0.25">
      <c r="A366" s="2089"/>
      <c r="B366" s="2090"/>
      <c r="C366" s="2091"/>
      <c r="D366" s="258">
        <f t="shared" si="5"/>
        <v>0</v>
      </c>
      <c r="E366" s="2091"/>
      <c r="F366" s="2091"/>
      <c r="G366" s="2091"/>
      <c r="H366" s="2091"/>
      <c r="I366" s="2091"/>
      <c r="J366" s="2091"/>
      <c r="K366" s="2471"/>
      <c r="L366" s="124"/>
    </row>
    <row r="367" spans="1:12" ht="15.75" x14ac:dyDescent="0.25">
      <c r="A367" s="2089"/>
      <c r="B367" s="2090"/>
      <c r="C367" s="2091"/>
      <c r="D367" s="258">
        <f t="shared" si="5"/>
        <v>0</v>
      </c>
      <c r="E367" s="2091"/>
      <c r="F367" s="2091"/>
      <c r="G367" s="2091"/>
      <c r="H367" s="2091"/>
      <c r="I367" s="2091"/>
      <c r="J367" s="2091"/>
      <c r="K367" s="2471"/>
      <c r="L367" s="124"/>
    </row>
    <row r="368" spans="1:12" ht="15.75" x14ac:dyDescent="0.25">
      <c r="A368" s="2089"/>
      <c r="B368" s="2090"/>
      <c r="C368" s="2091"/>
      <c r="D368" s="258">
        <f t="shared" si="5"/>
        <v>0</v>
      </c>
      <c r="E368" s="2091"/>
      <c r="F368" s="2091"/>
      <c r="G368" s="2091"/>
      <c r="H368" s="2091"/>
      <c r="I368" s="2091"/>
      <c r="J368" s="2091"/>
      <c r="K368" s="2471"/>
      <c r="L368" s="124"/>
    </row>
    <row r="369" spans="1:12" ht="15.75" x14ac:dyDescent="0.25">
      <c r="A369" s="2089"/>
      <c r="B369" s="2090"/>
      <c r="C369" s="2091"/>
      <c r="D369" s="258">
        <f t="shared" si="5"/>
        <v>0</v>
      </c>
      <c r="E369" s="2091"/>
      <c r="F369" s="2091"/>
      <c r="G369" s="2091"/>
      <c r="H369" s="2091"/>
      <c r="I369" s="2091"/>
      <c r="J369" s="2091"/>
      <c r="K369" s="2471"/>
      <c r="L369" s="124"/>
    </row>
    <row r="370" spans="1:12" ht="15.75" x14ac:dyDescent="0.25">
      <c r="A370" s="2089"/>
      <c r="B370" s="2090"/>
      <c r="C370" s="2091"/>
      <c r="D370" s="258">
        <f t="shared" si="5"/>
        <v>0</v>
      </c>
      <c r="E370" s="2091"/>
      <c r="F370" s="2091"/>
      <c r="G370" s="2091"/>
      <c r="H370" s="2091"/>
      <c r="I370" s="2091"/>
      <c r="J370" s="2091"/>
      <c r="K370" s="2471"/>
      <c r="L370" s="124"/>
    </row>
    <row r="371" spans="1:12" ht="15.75" x14ac:dyDescent="0.25">
      <c r="A371" s="2089"/>
      <c r="B371" s="2090"/>
      <c r="C371" s="2091"/>
      <c r="D371" s="258">
        <f t="shared" si="5"/>
        <v>0</v>
      </c>
      <c r="E371" s="2091"/>
      <c r="F371" s="2091"/>
      <c r="G371" s="2091"/>
      <c r="H371" s="2091"/>
      <c r="I371" s="2091"/>
      <c r="J371" s="2091"/>
      <c r="K371" s="2471"/>
      <c r="L371" s="124"/>
    </row>
    <row r="372" spans="1:12" ht="15.75" x14ac:dyDescent="0.25">
      <c r="A372" s="2089"/>
      <c r="B372" s="2090"/>
      <c r="C372" s="2091"/>
      <c r="D372" s="258">
        <f t="shared" si="5"/>
        <v>0</v>
      </c>
      <c r="E372" s="2091"/>
      <c r="F372" s="2091"/>
      <c r="G372" s="2091"/>
      <c r="H372" s="2091"/>
      <c r="I372" s="2091"/>
      <c r="J372" s="2091"/>
      <c r="K372" s="2471"/>
      <c r="L372" s="124"/>
    </row>
    <row r="373" spans="1:12" ht="15.75" x14ac:dyDescent="0.25">
      <c r="A373" s="2089"/>
      <c r="B373" s="2090"/>
      <c r="C373" s="2091"/>
      <c r="D373" s="258">
        <f t="shared" si="5"/>
        <v>0</v>
      </c>
      <c r="E373" s="2091"/>
      <c r="F373" s="2091"/>
      <c r="G373" s="2091"/>
      <c r="H373" s="2091"/>
      <c r="I373" s="2091"/>
      <c r="J373" s="2091"/>
      <c r="K373" s="2471"/>
      <c r="L373" s="124"/>
    </row>
    <row r="374" spans="1:12" ht="15.75" x14ac:dyDescent="0.25">
      <c r="A374" s="2089"/>
      <c r="B374" s="2090"/>
      <c r="C374" s="2091"/>
      <c r="D374" s="258">
        <f t="shared" si="5"/>
        <v>0</v>
      </c>
      <c r="E374" s="2091"/>
      <c r="F374" s="2091"/>
      <c r="G374" s="2091"/>
      <c r="H374" s="2091"/>
      <c r="I374" s="2091"/>
      <c r="J374" s="2091"/>
      <c r="K374" s="2471"/>
      <c r="L374" s="124"/>
    </row>
    <row r="375" spans="1:12" ht="15.75" x14ac:dyDescent="0.25">
      <c r="A375" s="2089"/>
      <c r="B375" s="2090"/>
      <c r="C375" s="2091"/>
      <c r="D375" s="258">
        <f t="shared" si="5"/>
        <v>0</v>
      </c>
      <c r="E375" s="2091"/>
      <c r="F375" s="2091"/>
      <c r="G375" s="2091"/>
      <c r="H375" s="2091"/>
      <c r="I375" s="2091"/>
      <c r="J375" s="2091"/>
      <c r="K375" s="2471"/>
      <c r="L375" s="124"/>
    </row>
    <row r="376" spans="1:12" ht="15.75" x14ac:dyDescent="0.25">
      <c r="A376" s="2089"/>
      <c r="B376" s="2090"/>
      <c r="C376" s="2091"/>
      <c r="D376" s="258">
        <f t="shared" si="5"/>
        <v>0</v>
      </c>
      <c r="E376" s="2091"/>
      <c r="F376" s="2091"/>
      <c r="G376" s="2091"/>
      <c r="H376" s="2091"/>
      <c r="I376" s="2091"/>
      <c r="J376" s="2091"/>
      <c r="K376" s="2471"/>
      <c r="L376" s="124"/>
    </row>
    <row r="377" spans="1:12" ht="15.75" x14ac:dyDescent="0.25">
      <c r="A377" s="2089"/>
      <c r="B377" s="2090"/>
      <c r="C377" s="2091"/>
      <c r="D377" s="258">
        <f t="shared" si="5"/>
        <v>0</v>
      </c>
      <c r="E377" s="2091"/>
      <c r="F377" s="2091"/>
      <c r="G377" s="2091"/>
      <c r="H377" s="2091"/>
      <c r="I377" s="2091"/>
      <c r="J377" s="2091"/>
      <c r="K377" s="2471"/>
      <c r="L377" s="124"/>
    </row>
    <row r="378" spans="1:12" ht="15.75" x14ac:dyDescent="0.25">
      <c r="A378" s="2089"/>
      <c r="B378" s="2090"/>
      <c r="C378" s="2091"/>
      <c r="D378" s="258">
        <f t="shared" si="5"/>
        <v>0</v>
      </c>
      <c r="E378" s="2091"/>
      <c r="F378" s="2091"/>
      <c r="G378" s="2091"/>
      <c r="H378" s="2091"/>
      <c r="I378" s="2091"/>
      <c r="J378" s="2091"/>
      <c r="K378" s="2471"/>
      <c r="L378" s="124"/>
    </row>
    <row r="379" spans="1:12" ht="15.75" x14ac:dyDescent="0.25">
      <c r="A379" s="2089"/>
      <c r="B379" s="2090"/>
      <c r="C379" s="2091"/>
      <c r="D379" s="258">
        <f t="shared" si="5"/>
        <v>0</v>
      </c>
      <c r="E379" s="2091"/>
      <c r="F379" s="2091"/>
      <c r="G379" s="2091"/>
      <c r="H379" s="2091"/>
      <c r="I379" s="2091"/>
      <c r="J379" s="2091"/>
      <c r="K379" s="2471"/>
      <c r="L379" s="124"/>
    </row>
    <row r="380" spans="1:12" ht="15.75" x14ac:dyDescent="0.25">
      <c r="A380" s="2089"/>
      <c r="B380" s="2090"/>
      <c r="C380" s="2091"/>
      <c r="D380" s="258">
        <f t="shared" si="5"/>
        <v>0</v>
      </c>
      <c r="E380" s="2091"/>
      <c r="F380" s="2091"/>
      <c r="G380" s="2091"/>
      <c r="H380" s="2091"/>
      <c r="I380" s="2091"/>
      <c r="J380" s="2091"/>
      <c r="K380" s="2471"/>
      <c r="L380" s="124"/>
    </row>
    <row r="381" spans="1:12" ht="15.75" x14ac:dyDescent="0.25">
      <c r="A381" s="2089"/>
      <c r="B381" s="2090"/>
      <c r="C381" s="2091"/>
      <c r="D381" s="258">
        <f t="shared" si="5"/>
        <v>0</v>
      </c>
      <c r="E381" s="2091"/>
      <c r="F381" s="2091"/>
      <c r="G381" s="2091"/>
      <c r="H381" s="2091"/>
      <c r="I381" s="2091"/>
      <c r="J381" s="2091"/>
      <c r="K381" s="2471"/>
      <c r="L381" s="124"/>
    </row>
    <row r="382" spans="1:12" ht="15.75" x14ac:dyDescent="0.25">
      <c r="A382" s="2089"/>
      <c r="B382" s="2090"/>
      <c r="C382" s="2091"/>
      <c r="D382" s="258">
        <f t="shared" si="5"/>
        <v>0</v>
      </c>
      <c r="E382" s="2091"/>
      <c r="F382" s="2091"/>
      <c r="G382" s="2091"/>
      <c r="H382" s="2091"/>
      <c r="I382" s="2091"/>
      <c r="J382" s="2091"/>
      <c r="K382" s="2471"/>
      <c r="L382" s="124"/>
    </row>
    <row r="383" spans="1:12" ht="15.75" x14ac:dyDescent="0.25">
      <c r="A383" s="2089"/>
      <c r="B383" s="2090"/>
      <c r="C383" s="2091"/>
      <c r="D383" s="258">
        <f t="shared" si="5"/>
        <v>0</v>
      </c>
      <c r="E383" s="2091"/>
      <c r="F383" s="2091"/>
      <c r="G383" s="2091"/>
      <c r="H383" s="2091"/>
      <c r="I383" s="2091"/>
      <c r="J383" s="2091"/>
      <c r="K383" s="2471"/>
      <c r="L383" s="124"/>
    </row>
    <row r="384" spans="1:12" ht="15.75" x14ac:dyDescent="0.25">
      <c r="A384" s="2089"/>
      <c r="B384" s="2090"/>
      <c r="C384" s="2091"/>
      <c r="D384" s="258">
        <f t="shared" si="5"/>
        <v>0</v>
      </c>
      <c r="E384" s="2091"/>
      <c r="F384" s="2091"/>
      <c r="G384" s="2091"/>
      <c r="H384" s="2091"/>
      <c r="I384" s="2091"/>
      <c r="J384" s="2091"/>
      <c r="K384" s="2471"/>
      <c r="L384" s="124"/>
    </row>
    <row r="385" spans="1:12" ht="15.75" x14ac:dyDescent="0.25">
      <c r="A385" s="2089"/>
      <c r="B385" s="2090"/>
      <c r="C385" s="2091"/>
      <c r="D385" s="258">
        <f t="shared" si="5"/>
        <v>0</v>
      </c>
      <c r="E385" s="2091"/>
      <c r="F385" s="2091"/>
      <c r="G385" s="2091"/>
      <c r="H385" s="2091"/>
      <c r="I385" s="2091"/>
      <c r="J385" s="2091"/>
      <c r="K385" s="2471"/>
      <c r="L385" s="124"/>
    </row>
    <row r="386" spans="1:12" ht="15.75" x14ac:dyDescent="0.25">
      <c r="A386" s="2089"/>
      <c r="B386" s="2090"/>
      <c r="C386" s="2091"/>
      <c r="D386" s="258">
        <f t="shared" si="5"/>
        <v>0</v>
      </c>
      <c r="E386" s="2091"/>
      <c r="F386" s="2091"/>
      <c r="G386" s="2091"/>
      <c r="H386" s="2091"/>
      <c r="I386" s="2091"/>
      <c r="J386" s="2091"/>
      <c r="K386" s="2471"/>
      <c r="L386" s="124"/>
    </row>
    <row r="387" spans="1:12" ht="15.75" x14ac:dyDescent="0.25">
      <c r="A387" s="2089"/>
      <c r="B387" s="2090"/>
      <c r="C387" s="2091"/>
      <c r="D387" s="258">
        <f t="shared" si="5"/>
        <v>0</v>
      </c>
      <c r="E387" s="2091"/>
      <c r="F387" s="2091"/>
      <c r="G387" s="2091"/>
      <c r="H387" s="2091"/>
      <c r="I387" s="2091"/>
      <c r="J387" s="2091"/>
      <c r="K387" s="2471"/>
      <c r="L387" s="124"/>
    </row>
    <row r="388" spans="1:12" ht="15.75" x14ac:dyDescent="0.25">
      <c r="A388" s="2089"/>
      <c r="B388" s="2090"/>
      <c r="C388" s="2091"/>
      <c r="D388" s="258">
        <f t="shared" si="5"/>
        <v>0</v>
      </c>
      <c r="E388" s="2091"/>
      <c r="F388" s="2091"/>
      <c r="G388" s="2091"/>
      <c r="H388" s="2091"/>
      <c r="I388" s="2091"/>
      <c r="J388" s="2091"/>
      <c r="K388" s="2471"/>
      <c r="L388" s="124"/>
    </row>
    <row r="389" spans="1:12" ht="15.75" x14ac:dyDescent="0.25">
      <c r="A389" s="2089"/>
      <c r="B389" s="2090"/>
      <c r="C389" s="2091"/>
      <c r="D389" s="258">
        <f t="shared" si="5"/>
        <v>0</v>
      </c>
      <c r="E389" s="2091"/>
      <c r="F389" s="2091"/>
      <c r="G389" s="2091"/>
      <c r="H389" s="2091"/>
      <c r="I389" s="2091"/>
      <c r="J389" s="2091"/>
      <c r="K389" s="2471"/>
      <c r="L389" s="124"/>
    </row>
    <row r="390" spans="1:12" ht="15.75" x14ac:dyDescent="0.25">
      <c r="A390" s="2089"/>
      <c r="B390" s="2090"/>
      <c r="C390" s="2091"/>
      <c r="D390" s="258">
        <f t="shared" si="5"/>
        <v>0</v>
      </c>
      <c r="E390" s="2091"/>
      <c r="F390" s="2091"/>
      <c r="G390" s="2091"/>
      <c r="H390" s="2091"/>
      <c r="I390" s="2091"/>
      <c r="J390" s="2091"/>
      <c r="K390" s="2471"/>
      <c r="L390" s="124"/>
    </row>
    <row r="391" spans="1:12" ht="15.75" x14ac:dyDescent="0.25">
      <c r="A391" s="2089"/>
      <c r="B391" s="2090"/>
      <c r="C391" s="2091"/>
      <c r="D391" s="258">
        <f t="shared" si="5"/>
        <v>0</v>
      </c>
      <c r="E391" s="2091"/>
      <c r="F391" s="2091"/>
      <c r="G391" s="2091"/>
      <c r="H391" s="2091"/>
      <c r="I391" s="2091"/>
      <c r="J391" s="2091"/>
      <c r="K391" s="2471"/>
      <c r="L391" s="124"/>
    </row>
    <row r="392" spans="1:12" ht="15.75" x14ac:dyDescent="0.25">
      <c r="A392" s="2089"/>
      <c r="B392" s="2090"/>
      <c r="C392" s="2091"/>
      <c r="D392" s="258">
        <f t="shared" si="5"/>
        <v>0</v>
      </c>
      <c r="E392" s="2091"/>
      <c r="F392" s="2091"/>
      <c r="G392" s="2091"/>
      <c r="H392" s="2091"/>
      <c r="I392" s="2091"/>
      <c r="J392" s="2091"/>
      <c r="K392" s="2471"/>
      <c r="L392" s="124"/>
    </row>
    <row r="393" spans="1:12" ht="15.75" x14ac:dyDescent="0.25">
      <c r="A393" s="2089"/>
      <c r="B393" s="2090"/>
      <c r="C393" s="2091"/>
      <c r="D393" s="258">
        <f t="shared" si="5"/>
        <v>0</v>
      </c>
      <c r="E393" s="2091"/>
      <c r="F393" s="2091"/>
      <c r="G393" s="2091"/>
      <c r="H393" s="2091"/>
      <c r="I393" s="2091"/>
      <c r="J393" s="2091"/>
      <c r="K393" s="2471"/>
      <c r="L393" s="124"/>
    </row>
    <row r="394" spans="1:12" ht="15.75" x14ac:dyDescent="0.25">
      <c r="A394" s="2089"/>
      <c r="B394" s="2090"/>
      <c r="C394" s="2091"/>
      <c r="D394" s="258">
        <f t="shared" si="5"/>
        <v>0</v>
      </c>
      <c r="E394" s="2091"/>
      <c r="F394" s="2091"/>
      <c r="G394" s="2091"/>
      <c r="H394" s="2091"/>
      <c r="I394" s="2091"/>
      <c r="J394" s="2091"/>
      <c r="K394" s="2471"/>
      <c r="L394" s="124"/>
    </row>
    <row r="395" spans="1:12" ht="15.75" x14ac:dyDescent="0.25">
      <c r="A395" s="2089"/>
      <c r="B395" s="2090"/>
      <c r="C395" s="2091"/>
      <c r="D395" s="258">
        <f t="shared" ref="D395:D458" si="6">+C395*(100-E395)/100</f>
        <v>0</v>
      </c>
      <c r="E395" s="2091"/>
      <c r="F395" s="2091"/>
      <c r="G395" s="2091"/>
      <c r="H395" s="2091"/>
      <c r="I395" s="2091"/>
      <c r="J395" s="2091"/>
      <c r="K395" s="2471"/>
      <c r="L395" s="124"/>
    </row>
    <row r="396" spans="1:12" ht="15.75" x14ac:dyDescent="0.25">
      <c r="A396" s="2089"/>
      <c r="B396" s="2090"/>
      <c r="C396" s="2091"/>
      <c r="D396" s="258">
        <f t="shared" si="6"/>
        <v>0</v>
      </c>
      <c r="E396" s="2091"/>
      <c r="F396" s="2091"/>
      <c r="G396" s="2091"/>
      <c r="H396" s="2091"/>
      <c r="I396" s="2091"/>
      <c r="J396" s="2091"/>
      <c r="K396" s="2471"/>
      <c r="L396" s="124"/>
    </row>
    <row r="397" spans="1:12" ht="15.75" x14ac:dyDescent="0.25">
      <c r="A397" s="2089"/>
      <c r="B397" s="2090"/>
      <c r="C397" s="2091"/>
      <c r="D397" s="258">
        <f t="shared" si="6"/>
        <v>0</v>
      </c>
      <c r="E397" s="2091"/>
      <c r="F397" s="2091"/>
      <c r="G397" s="2091"/>
      <c r="H397" s="2091"/>
      <c r="I397" s="2091"/>
      <c r="J397" s="2091"/>
      <c r="K397" s="2471"/>
      <c r="L397" s="124"/>
    </row>
    <row r="398" spans="1:12" ht="15.75" x14ac:dyDescent="0.25">
      <c r="A398" s="2089"/>
      <c r="B398" s="2090"/>
      <c r="C398" s="2091"/>
      <c r="D398" s="258">
        <f t="shared" si="6"/>
        <v>0</v>
      </c>
      <c r="E398" s="2091"/>
      <c r="F398" s="2091"/>
      <c r="G398" s="2091"/>
      <c r="H398" s="2091"/>
      <c r="I398" s="2091"/>
      <c r="J398" s="2091"/>
      <c r="K398" s="2471"/>
      <c r="L398" s="124"/>
    </row>
    <row r="399" spans="1:12" ht="15.75" x14ac:dyDescent="0.25">
      <c r="A399" s="2089"/>
      <c r="B399" s="2090"/>
      <c r="C399" s="2091"/>
      <c r="D399" s="258">
        <f t="shared" si="6"/>
        <v>0</v>
      </c>
      <c r="E399" s="2091"/>
      <c r="F399" s="2091"/>
      <c r="G399" s="2091"/>
      <c r="H399" s="2091"/>
      <c r="I399" s="2091"/>
      <c r="J399" s="2091"/>
      <c r="K399" s="2471"/>
      <c r="L399" s="124"/>
    </row>
    <row r="400" spans="1:12" ht="15.75" x14ac:dyDescent="0.25">
      <c r="A400" s="2089"/>
      <c r="B400" s="2090"/>
      <c r="C400" s="2091"/>
      <c r="D400" s="258">
        <f t="shared" si="6"/>
        <v>0</v>
      </c>
      <c r="E400" s="2091"/>
      <c r="F400" s="2091"/>
      <c r="G400" s="2091"/>
      <c r="H400" s="2091"/>
      <c r="I400" s="2091"/>
      <c r="J400" s="2091"/>
      <c r="K400" s="2471"/>
      <c r="L400" s="124"/>
    </row>
    <row r="401" spans="1:12" ht="15.75" x14ac:dyDescent="0.25">
      <c r="A401" s="2089"/>
      <c r="B401" s="2090"/>
      <c r="C401" s="2091"/>
      <c r="D401" s="258">
        <f t="shared" si="6"/>
        <v>0</v>
      </c>
      <c r="E401" s="2091"/>
      <c r="F401" s="2091"/>
      <c r="G401" s="2091"/>
      <c r="H401" s="2091"/>
      <c r="I401" s="2091"/>
      <c r="J401" s="2091"/>
      <c r="K401" s="2471"/>
      <c r="L401" s="124"/>
    </row>
    <row r="402" spans="1:12" ht="15.75" x14ac:dyDescent="0.25">
      <c r="A402" s="2089"/>
      <c r="B402" s="2090"/>
      <c r="C402" s="2091"/>
      <c r="D402" s="258">
        <f t="shared" si="6"/>
        <v>0</v>
      </c>
      <c r="E402" s="2091"/>
      <c r="F402" s="2091"/>
      <c r="G402" s="2091"/>
      <c r="H402" s="2091"/>
      <c r="I402" s="2091"/>
      <c r="J402" s="2091"/>
      <c r="K402" s="2471"/>
      <c r="L402" s="124"/>
    </row>
    <row r="403" spans="1:12" ht="15.75" x14ac:dyDescent="0.25">
      <c r="A403" s="2089"/>
      <c r="B403" s="2090"/>
      <c r="C403" s="2091"/>
      <c r="D403" s="258">
        <f t="shared" si="6"/>
        <v>0</v>
      </c>
      <c r="E403" s="2091"/>
      <c r="F403" s="2091"/>
      <c r="G403" s="2091"/>
      <c r="H403" s="2091"/>
      <c r="I403" s="2091"/>
      <c r="J403" s="2091"/>
      <c r="K403" s="2471"/>
      <c r="L403" s="124"/>
    </row>
    <row r="404" spans="1:12" ht="15.75" x14ac:dyDescent="0.25">
      <c r="A404" s="2089"/>
      <c r="B404" s="2090"/>
      <c r="C404" s="2091"/>
      <c r="D404" s="258">
        <f t="shared" si="6"/>
        <v>0</v>
      </c>
      <c r="E404" s="2091"/>
      <c r="F404" s="2091"/>
      <c r="G404" s="2091"/>
      <c r="H404" s="2091"/>
      <c r="I404" s="2091"/>
      <c r="J404" s="2091"/>
      <c r="K404" s="2471"/>
      <c r="L404" s="124"/>
    </row>
    <row r="405" spans="1:12" ht="15.75" x14ac:dyDescent="0.25">
      <c r="A405" s="2089"/>
      <c r="B405" s="2090"/>
      <c r="C405" s="2091"/>
      <c r="D405" s="258">
        <f t="shared" si="6"/>
        <v>0</v>
      </c>
      <c r="E405" s="2091"/>
      <c r="F405" s="2091"/>
      <c r="G405" s="2091"/>
      <c r="H405" s="2091"/>
      <c r="I405" s="2091"/>
      <c r="J405" s="2091"/>
      <c r="K405" s="2471"/>
      <c r="L405" s="124"/>
    </row>
    <row r="406" spans="1:12" ht="15.75" x14ac:dyDescent="0.25">
      <c r="A406" s="2089"/>
      <c r="B406" s="2090"/>
      <c r="C406" s="2091"/>
      <c r="D406" s="258">
        <f t="shared" si="6"/>
        <v>0</v>
      </c>
      <c r="E406" s="2091"/>
      <c r="F406" s="2091"/>
      <c r="G406" s="2091"/>
      <c r="H406" s="2091"/>
      <c r="I406" s="2091"/>
      <c r="J406" s="2091"/>
      <c r="K406" s="2471"/>
      <c r="L406" s="124"/>
    </row>
    <row r="407" spans="1:12" ht="15.75" x14ac:dyDescent="0.25">
      <c r="A407" s="2089"/>
      <c r="B407" s="2090"/>
      <c r="C407" s="2091"/>
      <c r="D407" s="258">
        <f t="shared" si="6"/>
        <v>0</v>
      </c>
      <c r="E407" s="2091"/>
      <c r="F407" s="2091"/>
      <c r="G407" s="2091"/>
      <c r="H407" s="2091"/>
      <c r="I407" s="2091"/>
      <c r="J407" s="2091"/>
      <c r="K407" s="2471"/>
      <c r="L407" s="124"/>
    </row>
    <row r="408" spans="1:12" ht="15.75" x14ac:dyDescent="0.25">
      <c r="A408" s="2089"/>
      <c r="B408" s="2090"/>
      <c r="C408" s="2091"/>
      <c r="D408" s="258">
        <f t="shared" si="6"/>
        <v>0</v>
      </c>
      <c r="E408" s="2091"/>
      <c r="F408" s="2091"/>
      <c r="G408" s="2091"/>
      <c r="H408" s="2091"/>
      <c r="I408" s="2091"/>
      <c r="J408" s="2091"/>
      <c r="K408" s="2471"/>
      <c r="L408" s="124"/>
    </row>
    <row r="409" spans="1:12" ht="15.75" x14ac:dyDescent="0.25">
      <c r="A409" s="2089"/>
      <c r="B409" s="2090"/>
      <c r="C409" s="2091"/>
      <c r="D409" s="258">
        <f t="shared" si="6"/>
        <v>0</v>
      </c>
      <c r="E409" s="2091"/>
      <c r="F409" s="2091"/>
      <c r="G409" s="2091"/>
      <c r="H409" s="2091"/>
      <c r="I409" s="2091"/>
      <c r="J409" s="2091"/>
      <c r="K409" s="2471"/>
      <c r="L409" s="124"/>
    </row>
    <row r="410" spans="1:12" ht="15.75" x14ac:dyDescent="0.25">
      <c r="A410" s="2089"/>
      <c r="B410" s="2090"/>
      <c r="C410" s="2091"/>
      <c r="D410" s="258">
        <f t="shared" si="6"/>
        <v>0</v>
      </c>
      <c r="E410" s="2091"/>
      <c r="F410" s="2091"/>
      <c r="G410" s="2091"/>
      <c r="H410" s="2091"/>
      <c r="I410" s="2091"/>
      <c r="J410" s="2091"/>
      <c r="K410" s="2471"/>
      <c r="L410" s="124"/>
    </row>
    <row r="411" spans="1:12" ht="15.75" x14ac:dyDescent="0.25">
      <c r="A411" s="2089"/>
      <c r="B411" s="2090"/>
      <c r="C411" s="2091"/>
      <c r="D411" s="258">
        <f t="shared" si="6"/>
        <v>0</v>
      </c>
      <c r="E411" s="2091"/>
      <c r="F411" s="2091"/>
      <c r="G411" s="2091"/>
      <c r="H411" s="2091"/>
      <c r="I411" s="2091"/>
      <c r="J411" s="2091"/>
      <c r="K411" s="2471"/>
      <c r="L411" s="124"/>
    </row>
    <row r="412" spans="1:12" ht="15.75" x14ac:dyDescent="0.25">
      <c r="A412" s="2089"/>
      <c r="B412" s="2090"/>
      <c r="C412" s="2091"/>
      <c r="D412" s="258">
        <f t="shared" si="6"/>
        <v>0</v>
      </c>
      <c r="E412" s="2091"/>
      <c r="F412" s="2091"/>
      <c r="G412" s="2091"/>
      <c r="H412" s="2091"/>
      <c r="I412" s="2091"/>
      <c r="J412" s="2091"/>
      <c r="K412" s="2471"/>
      <c r="L412" s="124"/>
    </row>
    <row r="413" spans="1:12" ht="15.75" x14ac:dyDescent="0.25">
      <c r="A413" s="2089"/>
      <c r="B413" s="2090"/>
      <c r="C413" s="2091"/>
      <c r="D413" s="258">
        <f t="shared" si="6"/>
        <v>0</v>
      </c>
      <c r="E413" s="2091"/>
      <c r="F413" s="2091"/>
      <c r="G413" s="2091"/>
      <c r="H413" s="2091"/>
      <c r="I413" s="2091"/>
      <c r="J413" s="2091"/>
      <c r="K413" s="2471"/>
      <c r="L413" s="124"/>
    </row>
    <row r="414" spans="1:12" ht="15.75" x14ac:dyDescent="0.25">
      <c r="A414" s="2089"/>
      <c r="B414" s="2090"/>
      <c r="C414" s="2091"/>
      <c r="D414" s="258">
        <f t="shared" si="6"/>
        <v>0</v>
      </c>
      <c r="E414" s="2091"/>
      <c r="F414" s="2091"/>
      <c r="G414" s="2091"/>
      <c r="H414" s="2091"/>
      <c r="I414" s="2091"/>
      <c r="J414" s="2091"/>
      <c r="K414" s="2471"/>
      <c r="L414" s="124"/>
    </row>
    <row r="415" spans="1:12" ht="15.75" x14ac:dyDescent="0.25">
      <c r="A415" s="2089"/>
      <c r="B415" s="2090"/>
      <c r="C415" s="2091"/>
      <c r="D415" s="258">
        <f t="shared" si="6"/>
        <v>0</v>
      </c>
      <c r="E415" s="2091"/>
      <c r="F415" s="2091"/>
      <c r="G415" s="2091"/>
      <c r="H415" s="2091"/>
      <c r="I415" s="2091"/>
      <c r="J415" s="2091"/>
      <c r="K415" s="2471"/>
      <c r="L415" s="124"/>
    </row>
    <row r="416" spans="1:12" ht="15.75" x14ac:dyDescent="0.25">
      <c r="A416" s="2089"/>
      <c r="B416" s="2090"/>
      <c r="C416" s="2091"/>
      <c r="D416" s="258">
        <f t="shared" si="6"/>
        <v>0</v>
      </c>
      <c r="E416" s="2091"/>
      <c r="F416" s="2091"/>
      <c r="G416" s="2091"/>
      <c r="H416" s="2091"/>
      <c r="I416" s="2091"/>
      <c r="J416" s="2091"/>
      <c r="K416" s="2471"/>
      <c r="L416" s="124"/>
    </row>
    <row r="417" spans="1:12" ht="15.75" x14ac:dyDescent="0.25">
      <c r="A417" s="2089"/>
      <c r="B417" s="2090"/>
      <c r="C417" s="2091"/>
      <c r="D417" s="258">
        <f t="shared" si="6"/>
        <v>0</v>
      </c>
      <c r="E417" s="2091"/>
      <c r="F417" s="2091"/>
      <c r="G417" s="2091"/>
      <c r="H417" s="2091"/>
      <c r="I417" s="2091"/>
      <c r="J417" s="2091"/>
      <c r="K417" s="2471"/>
      <c r="L417" s="124"/>
    </row>
    <row r="418" spans="1:12" ht="15.75" x14ac:dyDescent="0.25">
      <c r="A418" s="2089"/>
      <c r="B418" s="2090"/>
      <c r="C418" s="2091"/>
      <c r="D418" s="258">
        <f t="shared" si="6"/>
        <v>0</v>
      </c>
      <c r="E418" s="2091"/>
      <c r="F418" s="2091"/>
      <c r="G418" s="2091"/>
      <c r="H418" s="2091"/>
      <c r="I418" s="2091"/>
      <c r="J418" s="2091"/>
      <c r="K418" s="2471"/>
      <c r="L418" s="124"/>
    </row>
    <row r="419" spans="1:12" ht="15.75" x14ac:dyDescent="0.25">
      <c r="A419" s="2089"/>
      <c r="B419" s="2090"/>
      <c r="C419" s="2091"/>
      <c r="D419" s="258">
        <f t="shared" si="6"/>
        <v>0</v>
      </c>
      <c r="E419" s="2091"/>
      <c r="F419" s="2091"/>
      <c r="G419" s="2091"/>
      <c r="H419" s="2091"/>
      <c r="I419" s="2091"/>
      <c r="J419" s="2091"/>
      <c r="K419" s="2471"/>
      <c r="L419" s="124"/>
    </row>
    <row r="420" spans="1:12" ht="15.75" x14ac:dyDescent="0.25">
      <c r="A420" s="2089"/>
      <c r="B420" s="2090"/>
      <c r="C420" s="2091"/>
      <c r="D420" s="258">
        <f t="shared" si="6"/>
        <v>0</v>
      </c>
      <c r="E420" s="2091"/>
      <c r="F420" s="2091"/>
      <c r="G420" s="2091"/>
      <c r="H420" s="2091"/>
      <c r="I420" s="2091"/>
      <c r="J420" s="2091"/>
      <c r="K420" s="2471"/>
      <c r="L420" s="124"/>
    </row>
    <row r="421" spans="1:12" ht="15.75" x14ac:dyDescent="0.25">
      <c r="A421" s="2089"/>
      <c r="B421" s="2090"/>
      <c r="C421" s="2091"/>
      <c r="D421" s="258">
        <f t="shared" si="6"/>
        <v>0</v>
      </c>
      <c r="E421" s="2091"/>
      <c r="F421" s="2091"/>
      <c r="G421" s="2091"/>
      <c r="H421" s="2091"/>
      <c r="I421" s="2091"/>
      <c r="J421" s="2091"/>
      <c r="K421" s="2471"/>
      <c r="L421" s="124"/>
    </row>
    <row r="422" spans="1:12" ht="15.75" x14ac:dyDescent="0.25">
      <c r="A422" s="2089"/>
      <c r="B422" s="2090"/>
      <c r="C422" s="2091"/>
      <c r="D422" s="258">
        <f t="shared" si="6"/>
        <v>0</v>
      </c>
      <c r="E422" s="2091"/>
      <c r="F422" s="2091"/>
      <c r="G422" s="2091"/>
      <c r="H422" s="2091"/>
      <c r="I422" s="2091"/>
      <c r="J422" s="2091"/>
      <c r="K422" s="2471"/>
      <c r="L422" s="124"/>
    </row>
    <row r="423" spans="1:12" ht="15.75" x14ac:dyDescent="0.25">
      <c r="A423" s="2089"/>
      <c r="B423" s="2090"/>
      <c r="C423" s="2091"/>
      <c r="D423" s="258">
        <f t="shared" si="6"/>
        <v>0</v>
      </c>
      <c r="E423" s="2091"/>
      <c r="F423" s="2091"/>
      <c r="G423" s="2091"/>
      <c r="H423" s="2091"/>
      <c r="I423" s="2091"/>
      <c r="J423" s="2091"/>
      <c r="K423" s="2471"/>
      <c r="L423" s="124"/>
    </row>
    <row r="424" spans="1:12" ht="15.75" x14ac:dyDescent="0.25">
      <c r="A424" s="2089"/>
      <c r="B424" s="2090"/>
      <c r="C424" s="2091"/>
      <c r="D424" s="258">
        <f t="shared" si="6"/>
        <v>0</v>
      </c>
      <c r="E424" s="2091"/>
      <c r="F424" s="2091"/>
      <c r="G424" s="2091"/>
      <c r="H424" s="2091"/>
      <c r="I424" s="2091"/>
      <c r="J424" s="2091"/>
      <c r="K424" s="2471"/>
      <c r="L424" s="124"/>
    </row>
    <row r="425" spans="1:12" ht="15.75" x14ac:dyDescent="0.25">
      <c r="A425" s="2089"/>
      <c r="B425" s="2090"/>
      <c r="C425" s="2091"/>
      <c r="D425" s="258">
        <f t="shared" si="6"/>
        <v>0</v>
      </c>
      <c r="E425" s="2091"/>
      <c r="F425" s="2091"/>
      <c r="G425" s="2091"/>
      <c r="H425" s="2091"/>
      <c r="I425" s="2091"/>
      <c r="J425" s="2091"/>
      <c r="K425" s="2471"/>
      <c r="L425" s="124"/>
    </row>
    <row r="426" spans="1:12" ht="15.75" x14ac:dyDescent="0.25">
      <c r="A426" s="2089"/>
      <c r="B426" s="2090"/>
      <c r="C426" s="2091"/>
      <c r="D426" s="258">
        <f t="shared" si="6"/>
        <v>0</v>
      </c>
      <c r="E426" s="2091"/>
      <c r="F426" s="2091"/>
      <c r="G426" s="2091"/>
      <c r="H426" s="2091"/>
      <c r="I426" s="2091"/>
      <c r="J426" s="2091"/>
      <c r="K426" s="2471"/>
      <c r="L426" s="124"/>
    </row>
    <row r="427" spans="1:12" ht="15.75" x14ac:dyDescent="0.25">
      <c r="A427" s="2089"/>
      <c r="B427" s="2090"/>
      <c r="C427" s="2091"/>
      <c r="D427" s="258">
        <f t="shared" si="6"/>
        <v>0</v>
      </c>
      <c r="E427" s="2091"/>
      <c r="F427" s="2091"/>
      <c r="G427" s="2091"/>
      <c r="H427" s="2091"/>
      <c r="I427" s="2091"/>
      <c r="J427" s="2091"/>
      <c r="K427" s="2471"/>
      <c r="L427" s="124"/>
    </row>
    <row r="428" spans="1:12" ht="15.75" x14ac:dyDescent="0.25">
      <c r="A428" s="2089"/>
      <c r="B428" s="2090"/>
      <c r="C428" s="2091"/>
      <c r="D428" s="258">
        <f t="shared" si="6"/>
        <v>0</v>
      </c>
      <c r="E428" s="2091"/>
      <c r="F428" s="2091"/>
      <c r="G428" s="2091"/>
      <c r="H428" s="2091"/>
      <c r="I428" s="2091"/>
      <c r="J428" s="2091"/>
      <c r="K428" s="2471"/>
      <c r="L428" s="124"/>
    </row>
    <row r="429" spans="1:12" ht="15.75" x14ac:dyDescent="0.25">
      <c r="A429" s="2089"/>
      <c r="B429" s="2090"/>
      <c r="C429" s="2091"/>
      <c r="D429" s="258">
        <f t="shared" si="6"/>
        <v>0</v>
      </c>
      <c r="E429" s="2091"/>
      <c r="F429" s="2091"/>
      <c r="G429" s="2091"/>
      <c r="H429" s="2091"/>
      <c r="I429" s="2091"/>
      <c r="J429" s="2091"/>
      <c r="K429" s="2471"/>
      <c r="L429" s="124"/>
    </row>
    <row r="430" spans="1:12" ht="15.75" x14ac:dyDescent="0.25">
      <c r="A430" s="2089"/>
      <c r="B430" s="2090"/>
      <c r="C430" s="2091"/>
      <c r="D430" s="258">
        <f t="shared" si="6"/>
        <v>0</v>
      </c>
      <c r="E430" s="2091"/>
      <c r="F430" s="2091"/>
      <c r="G430" s="2091"/>
      <c r="H430" s="2091"/>
      <c r="I430" s="2091"/>
      <c r="J430" s="2091"/>
      <c r="K430" s="2471"/>
      <c r="L430" s="124"/>
    </row>
    <row r="431" spans="1:12" ht="15.75" x14ac:dyDescent="0.25">
      <c r="A431" s="2089"/>
      <c r="B431" s="2090"/>
      <c r="C431" s="2091"/>
      <c r="D431" s="258">
        <f t="shared" si="6"/>
        <v>0</v>
      </c>
      <c r="E431" s="2091"/>
      <c r="F431" s="2091"/>
      <c r="G431" s="2091"/>
      <c r="H431" s="2091"/>
      <c r="I431" s="2091"/>
      <c r="J431" s="2091"/>
      <c r="K431" s="2471"/>
      <c r="L431" s="124"/>
    </row>
    <row r="432" spans="1:12" ht="15.75" x14ac:dyDescent="0.25">
      <c r="A432" s="2089"/>
      <c r="B432" s="2090"/>
      <c r="C432" s="2091"/>
      <c r="D432" s="258">
        <f t="shared" si="6"/>
        <v>0</v>
      </c>
      <c r="E432" s="2091"/>
      <c r="F432" s="2091"/>
      <c r="G432" s="2091"/>
      <c r="H432" s="2091"/>
      <c r="I432" s="2091"/>
      <c r="J432" s="2091"/>
      <c r="K432" s="2471"/>
      <c r="L432" s="124"/>
    </row>
    <row r="433" spans="1:12" ht="15.75" x14ac:dyDescent="0.25">
      <c r="A433" s="2089"/>
      <c r="B433" s="2090"/>
      <c r="C433" s="2091"/>
      <c r="D433" s="258">
        <f t="shared" si="6"/>
        <v>0</v>
      </c>
      <c r="E433" s="2091"/>
      <c r="F433" s="2091"/>
      <c r="G433" s="2091"/>
      <c r="H433" s="2091"/>
      <c r="I433" s="2091"/>
      <c r="J433" s="2091"/>
      <c r="K433" s="2471"/>
      <c r="L433" s="124"/>
    </row>
    <row r="434" spans="1:12" ht="15.75" x14ac:dyDescent="0.25">
      <c r="A434" s="2089"/>
      <c r="B434" s="2090"/>
      <c r="C434" s="2091"/>
      <c r="D434" s="258">
        <f t="shared" si="6"/>
        <v>0</v>
      </c>
      <c r="E434" s="2091"/>
      <c r="F434" s="2091"/>
      <c r="G434" s="2091"/>
      <c r="H434" s="2091"/>
      <c r="I434" s="2091"/>
      <c r="J434" s="2091"/>
      <c r="K434" s="2471"/>
      <c r="L434" s="124"/>
    </row>
    <row r="435" spans="1:12" ht="15.75" x14ac:dyDescent="0.25">
      <c r="A435" s="2089"/>
      <c r="B435" s="2090"/>
      <c r="C435" s="2091"/>
      <c r="D435" s="258">
        <f t="shared" si="6"/>
        <v>0</v>
      </c>
      <c r="E435" s="2091"/>
      <c r="F435" s="2091"/>
      <c r="G435" s="2091"/>
      <c r="H435" s="2091"/>
      <c r="I435" s="2091"/>
      <c r="J435" s="2091"/>
      <c r="K435" s="2471"/>
      <c r="L435" s="124"/>
    </row>
    <row r="436" spans="1:12" ht="15.75" x14ac:dyDescent="0.25">
      <c r="A436" s="2089"/>
      <c r="B436" s="2090"/>
      <c r="C436" s="2091"/>
      <c r="D436" s="258">
        <f t="shared" si="6"/>
        <v>0</v>
      </c>
      <c r="E436" s="2091"/>
      <c r="F436" s="2091"/>
      <c r="G436" s="2091"/>
      <c r="H436" s="2091"/>
      <c r="I436" s="2091"/>
      <c r="J436" s="2091"/>
      <c r="K436" s="2471"/>
      <c r="L436" s="124"/>
    </row>
    <row r="437" spans="1:12" ht="15.75" x14ac:dyDescent="0.25">
      <c r="A437" s="2089"/>
      <c r="B437" s="2090"/>
      <c r="C437" s="2091"/>
      <c r="D437" s="258">
        <f t="shared" si="6"/>
        <v>0</v>
      </c>
      <c r="E437" s="2091"/>
      <c r="F437" s="2091"/>
      <c r="G437" s="2091"/>
      <c r="H437" s="2091"/>
      <c r="I437" s="2091"/>
      <c r="J437" s="2091"/>
      <c r="K437" s="2471"/>
      <c r="L437" s="124"/>
    </row>
    <row r="438" spans="1:12" ht="15.75" x14ac:dyDescent="0.25">
      <c r="A438" s="2089"/>
      <c r="B438" s="2090"/>
      <c r="C438" s="2091"/>
      <c r="D438" s="258">
        <f t="shared" si="6"/>
        <v>0</v>
      </c>
      <c r="E438" s="2091"/>
      <c r="F438" s="2091"/>
      <c r="G438" s="2091"/>
      <c r="H438" s="2091"/>
      <c r="I438" s="2091"/>
      <c r="J438" s="2091"/>
      <c r="K438" s="2471"/>
      <c r="L438" s="124"/>
    </row>
    <row r="439" spans="1:12" ht="15.75" x14ac:dyDescent="0.25">
      <c r="A439" s="2089"/>
      <c r="B439" s="2090"/>
      <c r="C439" s="2091"/>
      <c r="D439" s="258">
        <f t="shared" si="6"/>
        <v>0</v>
      </c>
      <c r="E439" s="2091"/>
      <c r="F439" s="2091"/>
      <c r="G439" s="2091"/>
      <c r="H439" s="2091"/>
      <c r="I439" s="2091"/>
      <c r="J439" s="2091"/>
      <c r="K439" s="2471"/>
      <c r="L439" s="124"/>
    </row>
    <row r="440" spans="1:12" ht="15.75" x14ac:dyDescent="0.25">
      <c r="A440" s="2089"/>
      <c r="B440" s="2090"/>
      <c r="C440" s="2091"/>
      <c r="D440" s="258">
        <f t="shared" si="6"/>
        <v>0</v>
      </c>
      <c r="E440" s="2091"/>
      <c r="F440" s="2091"/>
      <c r="G440" s="2091"/>
      <c r="H440" s="2091"/>
      <c r="I440" s="2091"/>
      <c r="J440" s="2091"/>
      <c r="K440" s="2471"/>
      <c r="L440" s="124"/>
    </row>
    <row r="441" spans="1:12" ht="15.75" x14ac:dyDescent="0.25">
      <c r="A441" s="2089"/>
      <c r="B441" s="2090"/>
      <c r="C441" s="2091"/>
      <c r="D441" s="258">
        <f t="shared" si="6"/>
        <v>0</v>
      </c>
      <c r="E441" s="2091"/>
      <c r="F441" s="2091"/>
      <c r="G441" s="2091"/>
      <c r="H441" s="2091"/>
      <c r="I441" s="2091"/>
      <c r="J441" s="2091"/>
      <c r="K441" s="2471"/>
      <c r="L441" s="124"/>
    </row>
    <row r="442" spans="1:12" ht="15.75" x14ac:dyDescent="0.25">
      <c r="A442" s="2089"/>
      <c r="B442" s="2090"/>
      <c r="C442" s="2091"/>
      <c r="D442" s="258">
        <f t="shared" si="6"/>
        <v>0</v>
      </c>
      <c r="E442" s="2091"/>
      <c r="F442" s="2091"/>
      <c r="G442" s="2091"/>
      <c r="H442" s="2091"/>
      <c r="I442" s="2091"/>
      <c r="J442" s="2091"/>
      <c r="K442" s="2471"/>
      <c r="L442" s="124"/>
    </row>
    <row r="443" spans="1:12" ht="15.75" x14ac:dyDescent="0.25">
      <c r="A443" s="2089"/>
      <c r="B443" s="2090"/>
      <c r="C443" s="2091"/>
      <c r="D443" s="258">
        <f t="shared" si="6"/>
        <v>0</v>
      </c>
      <c r="E443" s="2091"/>
      <c r="F443" s="2091"/>
      <c r="G443" s="2091"/>
      <c r="H443" s="2091"/>
      <c r="I443" s="2091"/>
      <c r="J443" s="2091"/>
      <c r="K443" s="2471"/>
      <c r="L443" s="124"/>
    </row>
    <row r="444" spans="1:12" ht="15.75" x14ac:dyDescent="0.25">
      <c r="A444" s="2089"/>
      <c r="B444" s="2090"/>
      <c r="C444" s="2091"/>
      <c r="D444" s="258">
        <f t="shared" si="6"/>
        <v>0</v>
      </c>
      <c r="E444" s="2091"/>
      <c r="F444" s="2091"/>
      <c r="G444" s="2091"/>
      <c r="H444" s="2091"/>
      <c r="I444" s="2091"/>
      <c r="J444" s="2091"/>
      <c r="K444" s="2471"/>
      <c r="L444" s="124"/>
    </row>
    <row r="445" spans="1:12" ht="15.75" x14ac:dyDescent="0.25">
      <c r="A445" s="2089"/>
      <c r="B445" s="2090"/>
      <c r="C445" s="2091"/>
      <c r="D445" s="258">
        <f t="shared" si="6"/>
        <v>0</v>
      </c>
      <c r="E445" s="2091"/>
      <c r="F445" s="2091"/>
      <c r="G445" s="2091"/>
      <c r="H445" s="2091"/>
      <c r="I445" s="2091"/>
      <c r="J445" s="2091"/>
      <c r="K445" s="2471"/>
      <c r="L445" s="124"/>
    </row>
    <row r="446" spans="1:12" ht="15.75" x14ac:dyDescent="0.25">
      <c r="A446" s="2089"/>
      <c r="B446" s="2090"/>
      <c r="C446" s="2091"/>
      <c r="D446" s="258">
        <f t="shared" si="6"/>
        <v>0</v>
      </c>
      <c r="E446" s="2091"/>
      <c r="F446" s="2091"/>
      <c r="G446" s="2091"/>
      <c r="H446" s="2091"/>
      <c r="I446" s="2091"/>
      <c r="J446" s="2091"/>
      <c r="K446" s="2471"/>
      <c r="L446" s="124"/>
    </row>
    <row r="447" spans="1:12" ht="15.75" x14ac:dyDescent="0.25">
      <c r="A447" s="2089"/>
      <c r="B447" s="2090"/>
      <c r="C447" s="2091"/>
      <c r="D447" s="258">
        <f t="shared" si="6"/>
        <v>0</v>
      </c>
      <c r="E447" s="2091"/>
      <c r="F447" s="2091"/>
      <c r="G447" s="2091"/>
      <c r="H447" s="2091"/>
      <c r="I447" s="2091"/>
      <c r="J447" s="2091"/>
      <c r="K447" s="2471"/>
      <c r="L447" s="124"/>
    </row>
    <row r="448" spans="1:12" ht="15.75" x14ac:dyDescent="0.25">
      <c r="A448" s="2089"/>
      <c r="B448" s="2090"/>
      <c r="C448" s="2091"/>
      <c r="D448" s="258">
        <f t="shared" si="6"/>
        <v>0</v>
      </c>
      <c r="E448" s="2091"/>
      <c r="F448" s="2091"/>
      <c r="G448" s="2091"/>
      <c r="H448" s="2091"/>
      <c r="I448" s="2091"/>
      <c r="J448" s="2091"/>
      <c r="K448" s="2471"/>
      <c r="L448" s="124"/>
    </row>
    <row r="449" spans="1:12" ht="15.75" x14ac:dyDescent="0.25">
      <c r="A449" s="2089"/>
      <c r="B449" s="2090"/>
      <c r="C449" s="2091"/>
      <c r="D449" s="258">
        <f t="shared" si="6"/>
        <v>0</v>
      </c>
      <c r="E449" s="2091"/>
      <c r="F449" s="2091"/>
      <c r="G449" s="2091"/>
      <c r="H449" s="2091"/>
      <c r="I449" s="2091"/>
      <c r="J449" s="2091"/>
      <c r="K449" s="2471"/>
      <c r="L449" s="124"/>
    </row>
    <row r="450" spans="1:12" ht="15.75" x14ac:dyDescent="0.25">
      <c r="A450" s="2089"/>
      <c r="B450" s="2090"/>
      <c r="C450" s="2091"/>
      <c r="D450" s="258">
        <f t="shared" si="6"/>
        <v>0</v>
      </c>
      <c r="E450" s="2091"/>
      <c r="F450" s="2091"/>
      <c r="G450" s="2091"/>
      <c r="H450" s="2091"/>
      <c r="I450" s="2091"/>
      <c r="J450" s="2091"/>
      <c r="K450" s="2471"/>
      <c r="L450" s="124"/>
    </row>
    <row r="451" spans="1:12" ht="15.75" x14ac:dyDescent="0.25">
      <c r="A451" s="2089"/>
      <c r="B451" s="2090"/>
      <c r="C451" s="2091"/>
      <c r="D451" s="258">
        <f t="shared" si="6"/>
        <v>0</v>
      </c>
      <c r="E451" s="2091"/>
      <c r="F451" s="2091"/>
      <c r="G451" s="2091"/>
      <c r="H451" s="2091"/>
      <c r="I451" s="2091"/>
      <c r="J451" s="2091"/>
      <c r="K451" s="2471"/>
      <c r="L451" s="124"/>
    </row>
    <row r="452" spans="1:12" ht="15.75" x14ac:dyDescent="0.25">
      <c r="A452" s="2089"/>
      <c r="B452" s="2090"/>
      <c r="C452" s="2091"/>
      <c r="D452" s="258">
        <f t="shared" si="6"/>
        <v>0</v>
      </c>
      <c r="E452" s="2091"/>
      <c r="F452" s="2091"/>
      <c r="G452" s="2091"/>
      <c r="H452" s="2091"/>
      <c r="I452" s="2091"/>
      <c r="J452" s="2091"/>
      <c r="K452" s="2471"/>
      <c r="L452" s="124"/>
    </row>
    <row r="453" spans="1:12" ht="15.75" x14ac:dyDescent="0.25">
      <c r="A453" s="2089"/>
      <c r="B453" s="2090"/>
      <c r="C453" s="2091"/>
      <c r="D453" s="258">
        <f t="shared" si="6"/>
        <v>0</v>
      </c>
      <c r="E453" s="2091"/>
      <c r="F453" s="2091"/>
      <c r="G453" s="2091"/>
      <c r="H453" s="2091"/>
      <c r="I453" s="2091"/>
      <c r="J453" s="2091"/>
      <c r="K453" s="2471"/>
      <c r="L453" s="124"/>
    </row>
    <row r="454" spans="1:12" ht="15.75" x14ac:dyDescent="0.25">
      <c r="A454" s="2089"/>
      <c r="B454" s="2090"/>
      <c r="C454" s="2091"/>
      <c r="D454" s="258">
        <f t="shared" si="6"/>
        <v>0</v>
      </c>
      <c r="E454" s="2091"/>
      <c r="F454" s="2091"/>
      <c r="G454" s="2091"/>
      <c r="H454" s="2091"/>
      <c r="I454" s="2091"/>
      <c r="J454" s="2091"/>
      <c r="K454" s="2471"/>
      <c r="L454" s="124"/>
    </row>
    <row r="455" spans="1:12" ht="15.75" x14ac:dyDescent="0.25">
      <c r="A455" s="2089"/>
      <c r="B455" s="2090"/>
      <c r="C455" s="2091"/>
      <c r="D455" s="258">
        <f t="shared" si="6"/>
        <v>0</v>
      </c>
      <c r="E455" s="2091"/>
      <c r="F455" s="2091"/>
      <c r="G455" s="2091"/>
      <c r="H455" s="2091"/>
      <c r="I455" s="2091"/>
      <c r="J455" s="2091"/>
      <c r="K455" s="2471"/>
      <c r="L455" s="124"/>
    </row>
    <row r="456" spans="1:12" ht="15.75" x14ac:dyDescent="0.25">
      <c r="A456" s="2089"/>
      <c r="B456" s="2090"/>
      <c r="C456" s="2091"/>
      <c r="D456" s="258">
        <f t="shared" si="6"/>
        <v>0</v>
      </c>
      <c r="E456" s="2091"/>
      <c r="F456" s="2091"/>
      <c r="G456" s="2091"/>
      <c r="H456" s="2091"/>
      <c r="I456" s="2091"/>
      <c r="J456" s="2091"/>
      <c r="K456" s="2471"/>
      <c r="L456" s="124"/>
    </row>
    <row r="457" spans="1:12" ht="15.75" x14ac:dyDescent="0.25">
      <c r="A457" s="2089"/>
      <c r="B457" s="2090"/>
      <c r="C457" s="2091"/>
      <c r="D457" s="258">
        <f t="shared" si="6"/>
        <v>0</v>
      </c>
      <c r="E457" s="2091"/>
      <c r="F457" s="2091"/>
      <c r="G457" s="2091"/>
      <c r="H457" s="2091"/>
      <c r="I457" s="2091"/>
      <c r="J457" s="2091"/>
      <c r="K457" s="2471"/>
      <c r="L457" s="124"/>
    </row>
    <row r="458" spans="1:12" ht="15.75" x14ac:dyDescent="0.25">
      <c r="A458" s="2089"/>
      <c r="B458" s="2090"/>
      <c r="C458" s="2091"/>
      <c r="D458" s="258">
        <f t="shared" si="6"/>
        <v>0</v>
      </c>
      <c r="E458" s="2091"/>
      <c r="F458" s="2091"/>
      <c r="G458" s="2091"/>
      <c r="H458" s="2091"/>
      <c r="I458" s="2091"/>
      <c r="J458" s="2091"/>
      <c r="K458" s="2471"/>
      <c r="L458" s="124"/>
    </row>
    <row r="459" spans="1:12" ht="15.75" x14ac:dyDescent="0.25">
      <c r="A459" s="2089"/>
      <c r="B459" s="2090"/>
      <c r="C459" s="2091"/>
      <c r="D459" s="258">
        <f t="shared" ref="D459:D522" si="7">+C459*(100-E459)/100</f>
        <v>0</v>
      </c>
      <c r="E459" s="2091"/>
      <c r="F459" s="2091"/>
      <c r="G459" s="2091"/>
      <c r="H459" s="2091"/>
      <c r="I459" s="2091"/>
      <c r="J459" s="2091"/>
      <c r="K459" s="2471"/>
      <c r="L459" s="124"/>
    </row>
    <row r="460" spans="1:12" ht="15.75" x14ac:dyDescent="0.25">
      <c r="A460" s="2089"/>
      <c r="B460" s="2090"/>
      <c r="C460" s="2091"/>
      <c r="D460" s="258">
        <f t="shared" si="7"/>
        <v>0</v>
      </c>
      <c r="E460" s="2091"/>
      <c r="F460" s="2091"/>
      <c r="G460" s="2091"/>
      <c r="H460" s="2091"/>
      <c r="I460" s="2091"/>
      <c r="J460" s="2091"/>
      <c r="K460" s="2471"/>
      <c r="L460" s="124"/>
    </row>
    <row r="461" spans="1:12" ht="15.75" x14ac:dyDescent="0.25">
      <c r="A461" s="2089"/>
      <c r="B461" s="2090"/>
      <c r="C461" s="2091"/>
      <c r="D461" s="258">
        <f t="shared" si="7"/>
        <v>0</v>
      </c>
      <c r="E461" s="2091"/>
      <c r="F461" s="2091"/>
      <c r="G461" s="2091"/>
      <c r="H461" s="2091"/>
      <c r="I461" s="2091"/>
      <c r="J461" s="2091"/>
      <c r="K461" s="2471"/>
      <c r="L461" s="124"/>
    </row>
    <row r="462" spans="1:12" ht="15.75" x14ac:dyDescent="0.25">
      <c r="A462" s="2089"/>
      <c r="B462" s="2090"/>
      <c r="C462" s="2091"/>
      <c r="D462" s="258">
        <f t="shared" si="7"/>
        <v>0</v>
      </c>
      <c r="E462" s="2091"/>
      <c r="F462" s="2091"/>
      <c r="G462" s="2091"/>
      <c r="H462" s="2091"/>
      <c r="I462" s="2091"/>
      <c r="J462" s="2091"/>
      <c r="K462" s="2471"/>
      <c r="L462" s="124"/>
    </row>
    <row r="463" spans="1:12" ht="15.75" x14ac:dyDescent="0.25">
      <c r="A463" s="2089"/>
      <c r="B463" s="2090"/>
      <c r="C463" s="2091"/>
      <c r="D463" s="258">
        <f t="shared" si="7"/>
        <v>0</v>
      </c>
      <c r="E463" s="2091"/>
      <c r="F463" s="2091"/>
      <c r="G463" s="2091"/>
      <c r="H463" s="2091"/>
      <c r="I463" s="2091"/>
      <c r="J463" s="2091"/>
      <c r="K463" s="2471"/>
      <c r="L463" s="124"/>
    </row>
    <row r="464" spans="1:12" ht="15.75" x14ac:dyDescent="0.25">
      <c r="A464" s="2089"/>
      <c r="B464" s="2090"/>
      <c r="C464" s="2091"/>
      <c r="D464" s="258">
        <f t="shared" si="7"/>
        <v>0</v>
      </c>
      <c r="E464" s="2091"/>
      <c r="F464" s="2091"/>
      <c r="G464" s="2091"/>
      <c r="H464" s="2091"/>
      <c r="I464" s="2091"/>
      <c r="J464" s="2091"/>
      <c r="K464" s="2471"/>
      <c r="L464" s="124"/>
    </row>
    <row r="465" spans="1:12" ht="15.75" x14ac:dyDescent="0.25">
      <c r="A465" s="2089"/>
      <c r="B465" s="2090"/>
      <c r="C465" s="2091"/>
      <c r="D465" s="258">
        <f t="shared" si="7"/>
        <v>0</v>
      </c>
      <c r="E465" s="2091"/>
      <c r="F465" s="2091"/>
      <c r="G465" s="2091"/>
      <c r="H465" s="2091"/>
      <c r="I465" s="2091"/>
      <c r="J465" s="2091"/>
      <c r="K465" s="2471"/>
      <c r="L465" s="124"/>
    </row>
    <row r="466" spans="1:12" ht="15.75" x14ac:dyDescent="0.25">
      <c r="A466" s="2089"/>
      <c r="B466" s="2090"/>
      <c r="C466" s="2091"/>
      <c r="D466" s="258">
        <f t="shared" si="7"/>
        <v>0</v>
      </c>
      <c r="E466" s="2091"/>
      <c r="F466" s="2091"/>
      <c r="G466" s="2091"/>
      <c r="H466" s="2091"/>
      <c r="I466" s="2091"/>
      <c r="J466" s="2091"/>
      <c r="K466" s="2471"/>
      <c r="L466" s="124"/>
    </row>
    <row r="467" spans="1:12" ht="15.75" x14ac:dyDescent="0.25">
      <c r="A467" s="2089"/>
      <c r="B467" s="2090"/>
      <c r="C467" s="2091"/>
      <c r="D467" s="258">
        <f t="shared" si="7"/>
        <v>0</v>
      </c>
      <c r="E467" s="2091"/>
      <c r="F467" s="2091"/>
      <c r="G467" s="2091"/>
      <c r="H467" s="2091"/>
      <c r="I467" s="2091"/>
      <c r="J467" s="2091"/>
      <c r="K467" s="2471"/>
      <c r="L467" s="124"/>
    </row>
    <row r="468" spans="1:12" ht="15.75" x14ac:dyDescent="0.25">
      <c r="A468" s="2089"/>
      <c r="B468" s="2090"/>
      <c r="C468" s="2091"/>
      <c r="D468" s="258">
        <f t="shared" si="7"/>
        <v>0</v>
      </c>
      <c r="E468" s="2091"/>
      <c r="F468" s="2091"/>
      <c r="G468" s="2091"/>
      <c r="H468" s="2091"/>
      <c r="I468" s="2091"/>
      <c r="J468" s="2091"/>
      <c r="K468" s="2471"/>
      <c r="L468" s="124"/>
    </row>
    <row r="469" spans="1:12" ht="15.75" x14ac:dyDescent="0.25">
      <c r="A469" s="2089"/>
      <c r="B469" s="2090"/>
      <c r="C469" s="2091"/>
      <c r="D469" s="258">
        <f t="shared" si="7"/>
        <v>0</v>
      </c>
      <c r="E469" s="2091"/>
      <c r="F469" s="2091"/>
      <c r="G469" s="2091"/>
      <c r="H469" s="2091"/>
      <c r="I469" s="2091"/>
      <c r="J469" s="2091"/>
      <c r="K469" s="2471"/>
      <c r="L469" s="124"/>
    </row>
    <row r="470" spans="1:12" ht="15.75" x14ac:dyDescent="0.25">
      <c r="A470" s="2089"/>
      <c r="B470" s="2090"/>
      <c r="C470" s="2091"/>
      <c r="D470" s="258">
        <f t="shared" si="7"/>
        <v>0</v>
      </c>
      <c r="E470" s="2091"/>
      <c r="F470" s="2091"/>
      <c r="G470" s="2091"/>
      <c r="H470" s="2091"/>
      <c r="I470" s="2091"/>
      <c r="J470" s="2091"/>
      <c r="K470" s="2471"/>
      <c r="L470" s="124"/>
    </row>
    <row r="471" spans="1:12" ht="15.75" x14ac:dyDescent="0.25">
      <c r="A471" s="2089"/>
      <c r="B471" s="2090"/>
      <c r="C471" s="2091"/>
      <c r="D471" s="258">
        <f t="shared" si="7"/>
        <v>0</v>
      </c>
      <c r="E471" s="2091"/>
      <c r="F471" s="2091"/>
      <c r="G471" s="2091"/>
      <c r="H471" s="2091"/>
      <c r="I471" s="2091"/>
      <c r="J471" s="2091"/>
      <c r="K471" s="2471"/>
      <c r="L471" s="124"/>
    </row>
    <row r="472" spans="1:12" ht="15.75" x14ac:dyDescent="0.25">
      <c r="A472" s="2089"/>
      <c r="B472" s="2090"/>
      <c r="C472" s="2091"/>
      <c r="D472" s="258">
        <f t="shared" si="7"/>
        <v>0</v>
      </c>
      <c r="E472" s="2091"/>
      <c r="F472" s="2091"/>
      <c r="G472" s="2091"/>
      <c r="H472" s="2091"/>
      <c r="I472" s="2091"/>
      <c r="J472" s="2091"/>
      <c r="K472" s="2471"/>
      <c r="L472" s="124"/>
    </row>
    <row r="473" spans="1:12" ht="15.75" x14ac:dyDescent="0.25">
      <c r="A473" s="2089"/>
      <c r="B473" s="2090"/>
      <c r="C473" s="2091"/>
      <c r="D473" s="258">
        <f t="shared" si="7"/>
        <v>0</v>
      </c>
      <c r="E473" s="2091"/>
      <c r="F473" s="2091"/>
      <c r="G473" s="2091"/>
      <c r="H473" s="2091"/>
      <c r="I473" s="2091"/>
      <c r="J473" s="2091"/>
      <c r="K473" s="2471"/>
      <c r="L473" s="124"/>
    </row>
    <row r="474" spans="1:12" ht="15.75" x14ac:dyDescent="0.25">
      <c r="A474" s="2089"/>
      <c r="B474" s="2090"/>
      <c r="C474" s="2091"/>
      <c r="D474" s="258">
        <f t="shared" si="7"/>
        <v>0</v>
      </c>
      <c r="E474" s="2091"/>
      <c r="F474" s="2091"/>
      <c r="G474" s="2091"/>
      <c r="H474" s="2091"/>
      <c r="I474" s="2091"/>
      <c r="J474" s="2091"/>
      <c r="K474" s="2471"/>
      <c r="L474" s="124"/>
    </row>
    <row r="475" spans="1:12" ht="15.75" x14ac:dyDescent="0.25">
      <c r="A475" s="2089"/>
      <c r="B475" s="2090"/>
      <c r="C475" s="2091"/>
      <c r="D475" s="258">
        <f t="shared" si="7"/>
        <v>0</v>
      </c>
      <c r="E475" s="2091"/>
      <c r="F475" s="2091"/>
      <c r="G475" s="2091"/>
      <c r="H475" s="2091"/>
      <c r="I475" s="2091"/>
      <c r="J475" s="2091"/>
      <c r="K475" s="2471"/>
      <c r="L475" s="124"/>
    </row>
    <row r="476" spans="1:12" ht="15.75" x14ac:dyDescent="0.25">
      <c r="A476" s="2089"/>
      <c r="B476" s="2090"/>
      <c r="C476" s="2091"/>
      <c r="D476" s="258">
        <f t="shared" si="7"/>
        <v>0</v>
      </c>
      <c r="E476" s="2091"/>
      <c r="F476" s="2091"/>
      <c r="G476" s="2091"/>
      <c r="H476" s="2091"/>
      <c r="I476" s="2091"/>
      <c r="J476" s="2091"/>
      <c r="K476" s="2471"/>
      <c r="L476" s="124"/>
    </row>
    <row r="477" spans="1:12" ht="15.75" x14ac:dyDescent="0.25">
      <c r="A477" s="2089"/>
      <c r="B477" s="2090"/>
      <c r="C477" s="2091"/>
      <c r="D477" s="258">
        <f t="shared" si="7"/>
        <v>0</v>
      </c>
      <c r="E477" s="2091"/>
      <c r="F477" s="2091"/>
      <c r="G477" s="2091"/>
      <c r="H477" s="2091"/>
      <c r="I477" s="2091"/>
      <c r="J477" s="2091"/>
      <c r="K477" s="2471"/>
      <c r="L477" s="124"/>
    </row>
    <row r="478" spans="1:12" ht="15.75" x14ac:dyDescent="0.25">
      <c r="A478" s="2089"/>
      <c r="B478" s="2090"/>
      <c r="C478" s="2091"/>
      <c r="D478" s="258">
        <f t="shared" si="7"/>
        <v>0</v>
      </c>
      <c r="E478" s="2091"/>
      <c r="F478" s="2091"/>
      <c r="G478" s="2091"/>
      <c r="H478" s="2091"/>
      <c r="I478" s="2091"/>
      <c r="J478" s="2091"/>
      <c r="K478" s="2471"/>
      <c r="L478" s="124"/>
    </row>
    <row r="479" spans="1:12" ht="15.75" x14ac:dyDescent="0.25">
      <c r="A479" s="2089"/>
      <c r="B479" s="2090"/>
      <c r="C479" s="2091"/>
      <c r="D479" s="258">
        <f t="shared" si="7"/>
        <v>0</v>
      </c>
      <c r="E479" s="2091"/>
      <c r="F479" s="2091"/>
      <c r="G479" s="2091"/>
      <c r="H479" s="2091"/>
      <c r="I479" s="2091"/>
      <c r="J479" s="2091"/>
      <c r="K479" s="2471"/>
      <c r="L479" s="124"/>
    </row>
    <row r="480" spans="1:12" ht="15.75" x14ac:dyDescent="0.25">
      <c r="A480" s="2089"/>
      <c r="B480" s="2090"/>
      <c r="C480" s="2091"/>
      <c r="D480" s="258">
        <f t="shared" si="7"/>
        <v>0</v>
      </c>
      <c r="E480" s="2091"/>
      <c r="F480" s="2091"/>
      <c r="G480" s="2091"/>
      <c r="H480" s="2091"/>
      <c r="I480" s="2091"/>
      <c r="J480" s="2091"/>
      <c r="K480" s="2471"/>
      <c r="L480" s="124"/>
    </row>
    <row r="481" spans="1:12" ht="15.75" x14ac:dyDescent="0.25">
      <c r="A481" s="2089"/>
      <c r="B481" s="2090"/>
      <c r="C481" s="2091"/>
      <c r="D481" s="258">
        <f t="shared" si="7"/>
        <v>0</v>
      </c>
      <c r="E481" s="2091"/>
      <c r="F481" s="2091"/>
      <c r="G481" s="2091"/>
      <c r="H481" s="2091"/>
      <c r="I481" s="2091"/>
      <c r="J481" s="2091"/>
      <c r="K481" s="2471"/>
      <c r="L481" s="124"/>
    </row>
    <row r="482" spans="1:12" ht="15.75" x14ac:dyDescent="0.25">
      <c r="A482" s="2089"/>
      <c r="B482" s="2090"/>
      <c r="C482" s="2091"/>
      <c r="D482" s="258">
        <f t="shared" si="7"/>
        <v>0</v>
      </c>
      <c r="E482" s="2091"/>
      <c r="F482" s="2091"/>
      <c r="G482" s="2091"/>
      <c r="H482" s="2091"/>
      <c r="I482" s="2091"/>
      <c r="J482" s="2091"/>
      <c r="K482" s="2471"/>
      <c r="L482" s="124"/>
    </row>
    <row r="483" spans="1:12" ht="15.75" x14ac:dyDescent="0.25">
      <c r="A483" s="2089"/>
      <c r="B483" s="2090"/>
      <c r="C483" s="2091"/>
      <c r="D483" s="258">
        <f t="shared" si="7"/>
        <v>0</v>
      </c>
      <c r="E483" s="2091"/>
      <c r="F483" s="2091"/>
      <c r="G483" s="2091"/>
      <c r="H483" s="2091"/>
      <c r="I483" s="2091"/>
      <c r="J483" s="2091"/>
      <c r="K483" s="2471"/>
      <c r="L483" s="124"/>
    </row>
    <row r="484" spans="1:12" ht="15.75" x14ac:dyDescent="0.25">
      <c r="A484" s="2089"/>
      <c r="B484" s="2090"/>
      <c r="C484" s="2091"/>
      <c r="D484" s="258">
        <f t="shared" si="7"/>
        <v>0</v>
      </c>
      <c r="E484" s="2091"/>
      <c r="F484" s="2091"/>
      <c r="G484" s="2091"/>
      <c r="H484" s="2091"/>
      <c r="I484" s="2091"/>
      <c r="J484" s="2091"/>
      <c r="K484" s="2471"/>
      <c r="L484" s="124"/>
    </row>
    <row r="485" spans="1:12" ht="15.75" x14ac:dyDescent="0.25">
      <c r="A485" s="2089"/>
      <c r="B485" s="2090"/>
      <c r="C485" s="2091"/>
      <c r="D485" s="258">
        <f t="shared" si="7"/>
        <v>0</v>
      </c>
      <c r="E485" s="2091"/>
      <c r="F485" s="2091"/>
      <c r="G485" s="2091"/>
      <c r="H485" s="2091"/>
      <c r="I485" s="2091"/>
      <c r="J485" s="2091"/>
      <c r="K485" s="2471"/>
      <c r="L485" s="124"/>
    </row>
    <row r="486" spans="1:12" ht="15.75" x14ac:dyDescent="0.25">
      <c r="A486" s="2089"/>
      <c r="B486" s="2090"/>
      <c r="C486" s="2091"/>
      <c r="D486" s="258">
        <f t="shared" si="7"/>
        <v>0</v>
      </c>
      <c r="E486" s="2091"/>
      <c r="F486" s="2091"/>
      <c r="G486" s="2091"/>
      <c r="H486" s="2091"/>
      <c r="I486" s="2091"/>
      <c r="J486" s="2091"/>
      <c r="K486" s="2471"/>
      <c r="L486" s="124"/>
    </row>
    <row r="487" spans="1:12" ht="15.75" x14ac:dyDescent="0.25">
      <c r="A487" s="2089"/>
      <c r="B487" s="2090"/>
      <c r="C487" s="2091"/>
      <c r="D487" s="258">
        <f t="shared" si="7"/>
        <v>0</v>
      </c>
      <c r="E487" s="2091"/>
      <c r="F487" s="2091"/>
      <c r="G487" s="2091"/>
      <c r="H487" s="2091"/>
      <c r="I487" s="2091"/>
      <c r="J487" s="2091"/>
      <c r="K487" s="2471"/>
      <c r="L487" s="124"/>
    </row>
    <row r="488" spans="1:12" ht="15.75" x14ac:dyDescent="0.25">
      <c r="A488" s="2089"/>
      <c r="B488" s="2090"/>
      <c r="C488" s="2091"/>
      <c r="D488" s="258">
        <f t="shared" si="7"/>
        <v>0</v>
      </c>
      <c r="E488" s="2091"/>
      <c r="F488" s="2091"/>
      <c r="G488" s="2091"/>
      <c r="H488" s="2091"/>
      <c r="I488" s="2091"/>
      <c r="J488" s="2091"/>
      <c r="K488" s="2471"/>
      <c r="L488" s="124"/>
    </row>
    <row r="489" spans="1:12" ht="15.75" x14ac:dyDescent="0.25">
      <c r="A489" s="2089"/>
      <c r="B489" s="2090"/>
      <c r="C489" s="2091"/>
      <c r="D489" s="258">
        <f t="shared" si="7"/>
        <v>0</v>
      </c>
      <c r="E489" s="2091"/>
      <c r="F489" s="2091"/>
      <c r="G489" s="2091"/>
      <c r="H489" s="2091"/>
      <c r="I489" s="2091"/>
      <c r="J489" s="2091"/>
      <c r="K489" s="2471"/>
      <c r="L489" s="124"/>
    </row>
    <row r="490" spans="1:12" ht="15.75" x14ac:dyDescent="0.25">
      <c r="A490" s="2089"/>
      <c r="B490" s="2090"/>
      <c r="C490" s="2091"/>
      <c r="D490" s="258">
        <f t="shared" si="7"/>
        <v>0</v>
      </c>
      <c r="E490" s="2091"/>
      <c r="F490" s="2091"/>
      <c r="G490" s="2091"/>
      <c r="H490" s="2091"/>
      <c r="I490" s="2091"/>
      <c r="J490" s="2091"/>
      <c r="K490" s="2471"/>
      <c r="L490" s="124"/>
    </row>
    <row r="491" spans="1:12" ht="15.75" x14ac:dyDescent="0.25">
      <c r="A491" s="2089"/>
      <c r="B491" s="2090"/>
      <c r="C491" s="2091"/>
      <c r="D491" s="258">
        <f t="shared" si="7"/>
        <v>0</v>
      </c>
      <c r="E491" s="2091"/>
      <c r="F491" s="2091"/>
      <c r="G491" s="2091"/>
      <c r="H491" s="2091"/>
      <c r="I491" s="2091"/>
      <c r="J491" s="2091"/>
      <c r="K491" s="2471"/>
      <c r="L491" s="124"/>
    </row>
    <row r="492" spans="1:12" ht="15.75" x14ac:dyDescent="0.25">
      <c r="A492" s="2089"/>
      <c r="B492" s="2090"/>
      <c r="C492" s="2091"/>
      <c r="D492" s="258">
        <f t="shared" si="7"/>
        <v>0</v>
      </c>
      <c r="E492" s="2091"/>
      <c r="F492" s="2091"/>
      <c r="G492" s="2091"/>
      <c r="H492" s="2091"/>
      <c r="I492" s="2091"/>
      <c r="J492" s="2091"/>
      <c r="K492" s="2471"/>
      <c r="L492" s="124"/>
    </row>
    <row r="493" spans="1:12" ht="15.75" x14ac:dyDescent="0.25">
      <c r="A493" s="2089"/>
      <c r="B493" s="2090"/>
      <c r="C493" s="2091"/>
      <c r="D493" s="258">
        <f t="shared" si="7"/>
        <v>0</v>
      </c>
      <c r="E493" s="2091"/>
      <c r="F493" s="2091"/>
      <c r="G493" s="2091"/>
      <c r="H493" s="2091"/>
      <c r="I493" s="2091"/>
      <c r="J493" s="2091"/>
      <c r="K493" s="2471"/>
      <c r="L493" s="124"/>
    </row>
    <row r="494" spans="1:12" ht="15.75" x14ac:dyDescent="0.25">
      <c r="A494" s="2089"/>
      <c r="B494" s="2090"/>
      <c r="C494" s="2091"/>
      <c r="D494" s="258">
        <f t="shared" si="7"/>
        <v>0</v>
      </c>
      <c r="E494" s="2091"/>
      <c r="F494" s="2091"/>
      <c r="G494" s="2091"/>
      <c r="H494" s="2091"/>
      <c r="I494" s="2091"/>
      <c r="J494" s="2091"/>
      <c r="K494" s="2471"/>
      <c r="L494" s="124"/>
    </row>
    <row r="495" spans="1:12" ht="15.75" x14ac:dyDescent="0.25">
      <c r="A495" s="2089"/>
      <c r="B495" s="2090"/>
      <c r="C495" s="2091"/>
      <c r="D495" s="258">
        <f t="shared" si="7"/>
        <v>0</v>
      </c>
      <c r="E495" s="2091"/>
      <c r="F495" s="2091"/>
      <c r="G495" s="2091"/>
      <c r="H495" s="2091"/>
      <c r="I495" s="2091"/>
      <c r="J495" s="2091"/>
      <c r="K495" s="2471"/>
      <c r="L495" s="124"/>
    </row>
    <row r="496" spans="1:12" ht="15.75" x14ac:dyDescent="0.25">
      <c r="A496" s="2089"/>
      <c r="B496" s="2090"/>
      <c r="C496" s="2091"/>
      <c r="D496" s="258">
        <f t="shared" si="7"/>
        <v>0</v>
      </c>
      <c r="E496" s="2091"/>
      <c r="F496" s="2091"/>
      <c r="G496" s="2091"/>
      <c r="H496" s="2091"/>
      <c r="I496" s="2091"/>
      <c r="J496" s="2091"/>
      <c r="K496" s="2471"/>
      <c r="L496" s="124"/>
    </row>
    <row r="497" spans="1:12" ht="15.75" x14ac:dyDescent="0.25">
      <c r="A497" s="2089"/>
      <c r="B497" s="2090"/>
      <c r="C497" s="2091"/>
      <c r="D497" s="258">
        <f t="shared" si="7"/>
        <v>0</v>
      </c>
      <c r="E497" s="2091"/>
      <c r="F497" s="2091"/>
      <c r="G497" s="2091"/>
      <c r="H497" s="2091"/>
      <c r="I497" s="2091"/>
      <c r="J497" s="2091"/>
      <c r="K497" s="2471"/>
      <c r="L497" s="124"/>
    </row>
    <row r="498" spans="1:12" ht="15.75" x14ac:dyDescent="0.25">
      <c r="A498" s="2089"/>
      <c r="B498" s="2090"/>
      <c r="C498" s="2091"/>
      <c r="D498" s="258">
        <f t="shared" si="7"/>
        <v>0</v>
      </c>
      <c r="E498" s="2091"/>
      <c r="F498" s="2091"/>
      <c r="G498" s="2091"/>
      <c r="H498" s="2091"/>
      <c r="I498" s="2091"/>
      <c r="J498" s="2091"/>
      <c r="K498" s="2471"/>
      <c r="L498" s="124"/>
    </row>
    <row r="499" spans="1:12" ht="15.75" x14ac:dyDescent="0.25">
      <c r="A499" s="2089"/>
      <c r="B499" s="2090"/>
      <c r="C499" s="2091"/>
      <c r="D499" s="258">
        <f t="shared" si="7"/>
        <v>0</v>
      </c>
      <c r="E499" s="2091"/>
      <c r="F499" s="2091"/>
      <c r="G499" s="2091"/>
      <c r="H499" s="2091"/>
      <c r="I499" s="2091"/>
      <c r="J499" s="2091"/>
      <c r="K499" s="2471"/>
      <c r="L499" s="124"/>
    </row>
    <row r="500" spans="1:12" ht="15.75" x14ac:dyDescent="0.25">
      <c r="A500" s="2089"/>
      <c r="B500" s="2090"/>
      <c r="C500" s="2091"/>
      <c r="D500" s="258">
        <f t="shared" si="7"/>
        <v>0</v>
      </c>
      <c r="E500" s="2091"/>
      <c r="F500" s="2091"/>
      <c r="G500" s="2091"/>
      <c r="H500" s="2091"/>
      <c r="I500" s="2091"/>
      <c r="J500" s="2091"/>
      <c r="K500" s="2471"/>
      <c r="L500" s="124"/>
    </row>
    <row r="501" spans="1:12" ht="15.75" x14ac:dyDescent="0.25">
      <c r="A501" s="2089"/>
      <c r="B501" s="2090"/>
      <c r="C501" s="2091"/>
      <c r="D501" s="258">
        <f t="shared" si="7"/>
        <v>0</v>
      </c>
      <c r="E501" s="2091"/>
      <c r="F501" s="2091"/>
      <c r="G501" s="2091"/>
      <c r="H501" s="2091"/>
      <c r="I501" s="2091"/>
      <c r="J501" s="2091"/>
      <c r="K501" s="2471"/>
      <c r="L501" s="124"/>
    </row>
    <row r="502" spans="1:12" ht="15.75" x14ac:dyDescent="0.25">
      <c r="A502" s="2089"/>
      <c r="B502" s="2090"/>
      <c r="C502" s="2091"/>
      <c r="D502" s="258">
        <f t="shared" si="7"/>
        <v>0</v>
      </c>
      <c r="E502" s="2091"/>
      <c r="F502" s="2091"/>
      <c r="G502" s="2091"/>
      <c r="H502" s="2091"/>
      <c r="I502" s="2091"/>
      <c r="J502" s="2091"/>
      <c r="K502" s="2471"/>
      <c r="L502" s="124"/>
    </row>
    <row r="503" spans="1:12" ht="15.75" x14ac:dyDescent="0.25">
      <c r="A503" s="2089"/>
      <c r="B503" s="2090"/>
      <c r="C503" s="2091"/>
      <c r="D503" s="258">
        <f t="shared" si="7"/>
        <v>0</v>
      </c>
      <c r="E503" s="2091"/>
      <c r="F503" s="2091"/>
      <c r="G503" s="2091"/>
      <c r="H503" s="2091"/>
      <c r="I503" s="2091"/>
      <c r="J503" s="2091"/>
      <c r="K503" s="2471"/>
      <c r="L503" s="124"/>
    </row>
    <row r="504" spans="1:12" ht="15.75" x14ac:dyDescent="0.25">
      <c r="A504" s="2089"/>
      <c r="B504" s="2090"/>
      <c r="C504" s="2091"/>
      <c r="D504" s="258">
        <f t="shared" si="7"/>
        <v>0</v>
      </c>
      <c r="E504" s="2091"/>
      <c r="F504" s="2091"/>
      <c r="G504" s="2091"/>
      <c r="H504" s="2091"/>
      <c r="I504" s="2091"/>
      <c r="J504" s="2091"/>
      <c r="K504" s="2471"/>
      <c r="L504" s="124"/>
    </row>
    <row r="505" spans="1:12" ht="15.75" x14ac:dyDescent="0.25">
      <c r="A505" s="2089"/>
      <c r="B505" s="2090"/>
      <c r="C505" s="2091"/>
      <c r="D505" s="258">
        <f t="shared" si="7"/>
        <v>0</v>
      </c>
      <c r="E505" s="2091"/>
      <c r="F505" s="2091"/>
      <c r="G505" s="2091"/>
      <c r="H505" s="2091"/>
      <c r="I505" s="2091"/>
      <c r="J505" s="2091"/>
      <c r="K505" s="2471"/>
      <c r="L505" s="124"/>
    </row>
    <row r="506" spans="1:12" ht="15.75" x14ac:dyDescent="0.25">
      <c r="A506" s="2089"/>
      <c r="B506" s="2090"/>
      <c r="C506" s="2091"/>
      <c r="D506" s="258">
        <f t="shared" si="7"/>
        <v>0</v>
      </c>
      <c r="E506" s="2091"/>
      <c r="F506" s="2091"/>
      <c r="G506" s="2091"/>
      <c r="H506" s="2091"/>
      <c r="I506" s="2091"/>
      <c r="J506" s="2091"/>
      <c r="K506" s="2471"/>
      <c r="L506" s="124"/>
    </row>
    <row r="507" spans="1:12" ht="15.75" x14ac:dyDescent="0.25">
      <c r="A507" s="2089"/>
      <c r="B507" s="2090"/>
      <c r="C507" s="2091"/>
      <c r="D507" s="258">
        <f t="shared" si="7"/>
        <v>0</v>
      </c>
      <c r="E507" s="2091"/>
      <c r="F507" s="2091"/>
      <c r="G507" s="2091"/>
      <c r="H507" s="2091"/>
      <c r="I507" s="2091"/>
      <c r="J507" s="2091"/>
      <c r="K507" s="2471"/>
      <c r="L507" s="124"/>
    </row>
    <row r="508" spans="1:12" ht="15.75" x14ac:dyDescent="0.25">
      <c r="A508" s="2089"/>
      <c r="B508" s="2090"/>
      <c r="C508" s="2091"/>
      <c r="D508" s="258">
        <f t="shared" si="7"/>
        <v>0</v>
      </c>
      <c r="E508" s="2091"/>
      <c r="F508" s="2091"/>
      <c r="G508" s="2091"/>
      <c r="H508" s="2091"/>
      <c r="I508" s="2091"/>
      <c r="J508" s="2091"/>
      <c r="K508" s="2471"/>
      <c r="L508" s="124"/>
    </row>
    <row r="509" spans="1:12" ht="15.75" x14ac:dyDescent="0.25">
      <c r="A509" s="2089"/>
      <c r="B509" s="2090"/>
      <c r="C509" s="2091"/>
      <c r="D509" s="258">
        <f t="shared" si="7"/>
        <v>0</v>
      </c>
      <c r="E509" s="2091"/>
      <c r="F509" s="2091"/>
      <c r="G509" s="2091"/>
      <c r="H509" s="2091"/>
      <c r="I509" s="2091"/>
      <c r="J509" s="2091"/>
      <c r="K509" s="2471"/>
      <c r="L509" s="124"/>
    </row>
    <row r="510" spans="1:12" ht="15.75" x14ac:dyDescent="0.25">
      <c r="A510" s="2089"/>
      <c r="B510" s="2090"/>
      <c r="C510" s="2091"/>
      <c r="D510" s="258">
        <f t="shared" si="7"/>
        <v>0</v>
      </c>
      <c r="E510" s="2091"/>
      <c r="F510" s="2091"/>
      <c r="G510" s="2091"/>
      <c r="H510" s="2091"/>
      <c r="I510" s="2091"/>
      <c r="J510" s="2091"/>
      <c r="K510" s="2471"/>
      <c r="L510" s="124"/>
    </row>
    <row r="511" spans="1:12" ht="15.75" x14ac:dyDescent="0.25">
      <c r="A511" s="2089"/>
      <c r="B511" s="2090"/>
      <c r="C511" s="2091"/>
      <c r="D511" s="258">
        <f t="shared" si="7"/>
        <v>0</v>
      </c>
      <c r="E511" s="2091"/>
      <c r="F511" s="2091"/>
      <c r="G511" s="2091"/>
      <c r="H511" s="2091"/>
      <c r="I511" s="2091"/>
      <c r="J511" s="2091"/>
      <c r="K511" s="2471"/>
      <c r="L511" s="124"/>
    </row>
    <row r="512" spans="1:12" ht="15.75" x14ac:dyDescent="0.25">
      <c r="A512" s="2089"/>
      <c r="B512" s="2090"/>
      <c r="C512" s="2091"/>
      <c r="D512" s="258">
        <f t="shared" si="7"/>
        <v>0</v>
      </c>
      <c r="E512" s="2091"/>
      <c r="F512" s="2091"/>
      <c r="G512" s="2091"/>
      <c r="H512" s="2091"/>
      <c r="I512" s="2091"/>
      <c r="J512" s="2091"/>
      <c r="K512" s="2471"/>
      <c r="L512" s="124"/>
    </row>
    <row r="513" spans="1:12" ht="15.75" x14ac:dyDescent="0.25">
      <c r="A513" s="2089"/>
      <c r="B513" s="2090"/>
      <c r="C513" s="2091"/>
      <c r="D513" s="258">
        <f t="shared" si="7"/>
        <v>0</v>
      </c>
      <c r="E513" s="2091"/>
      <c r="F513" s="2091"/>
      <c r="G513" s="2091"/>
      <c r="H513" s="2091"/>
      <c r="I513" s="2091"/>
      <c r="J513" s="2091"/>
      <c r="K513" s="2471"/>
      <c r="L513" s="124"/>
    </row>
    <row r="514" spans="1:12" ht="15.75" x14ac:dyDescent="0.25">
      <c r="A514" s="2089"/>
      <c r="B514" s="2090"/>
      <c r="C514" s="2091"/>
      <c r="D514" s="258">
        <f t="shared" si="7"/>
        <v>0</v>
      </c>
      <c r="E514" s="2091"/>
      <c r="F514" s="2091"/>
      <c r="G514" s="2091"/>
      <c r="H514" s="2091"/>
      <c r="I514" s="2091"/>
      <c r="J514" s="2091"/>
      <c r="K514" s="2471"/>
      <c r="L514" s="124"/>
    </row>
    <row r="515" spans="1:12" ht="15.75" x14ac:dyDescent="0.25">
      <c r="A515" s="2089"/>
      <c r="B515" s="2090"/>
      <c r="C515" s="2091"/>
      <c r="D515" s="258">
        <f t="shared" si="7"/>
        <v>0</v>
      </c>
      <c r="E515" s="2091"/>
      <c r="F515" s="2091"/>
      <c r="G515" s="2091"/>
      <c r="H515" s="2091"/>
      <c r="I515" s="2091"/>
      <c r="J515" s="2091"/>
      <c r="K515" s="2471"/>
      <c r="L515" s="124"/>
    </row>
    <row r="516" spans="1:12" ht="15.75" x14ac:dyDescent="0.25">
      <c r="A516" s="2089"/>
      <c r="B516" s="2090"/>
      <c r="C516" s="2091"/>
      <c r="D516" s="258">
        <f t="shared" si="7"/>
        <v>0</v>
      </c>
      <c r="E516" s="2091"/>
      <c r="F516" s="2091"/>
      <c r="G516" s="2091"/>
      <c r="H516" s="2091"/>
      <c r="I516" s="2091"/>
      <c r="J516" s="2091"/>
      <c r="K516" s="2471"/>
      <c r="L516" s="124"/>
    </row>
    <row r="517" spans="1:12" ht="15.75" x14ac:dyDescent="0.25">
      <c r="A517" s="2089"/>
      <c r="B517" s="2090"/>
      <c r="C517" s="2091"/>
      <c r="D517" s="258">
        <f t="shared" si="7"/>
        <v>0</v>
      </c>
      <c r="E517" s="2091"/>
      <c r="F517" s="2091"/>
      <c r="G517" s="2091"/>
      <c r="H517" s="2091"/>
      <c r="I517" s="2091"/>
      <c r="J517" s="2091"/>
      <c r="K517" s="2471"/>
      <c r="L517" s="124"/>
    </row>
    <row r="518" spans="1:12" ht="15.75" x14ac:dyDescent="0.25">
      <c r="A518" s="2089"/>
      <c r="B518" s="2090"/>
      <c r="C518" s="2091"/>
      <c r="D518" s="258">
        <f t="shared" si="7"/>
        <v>0</v>
      </c>
      <c r="E518" s="2091"/>
      <c r="F518" s="2091"/>
      <c r="G518" s="2091"/>
      <c r="H518" s="2091"/>
      <c r="I518" s="2091"/>
      <c r="J518" s="2091"/>
      <c r="K518" s="2471"/>
      <c r="L518" s="124"/>
    </row>
    <row r="519" spans="1:12" ht="15.75" x14ac:dyDescent="0.25">
      <c r="A519" s="2089"/>
      <c r="B519" s="2090"/>
      <c r="C519" s="2091"/>
      <c r="D519" s="258">
        <f t="shared" si="7"/>
        <v>0</v>
      </c>
      <c r="E519" s="2091"/>
      <c r="F519" s="2091"/>
      <c r="G519" s="2091"/>
      <c r="H519" s="2091"/>
      <c r="I519" s="2091"/>
      <c r="J519" s="2091"/>
      <c r="K519" s="2471"/>
      <c r="L519" s="124"/>
    </row>
    <row r="520" spans="1:12" ht="15.75" x14ac:dyDescent="0.25">
      <c r="A520" s="2089"/>
      <c r="B520" s="2090"/>
      <c r="C520" s="2091"/>
      <c r="D520" s="258">
        <f t="shared" si="7"/>
        <v>0</v>
      </c>
      <c r="E520" s="2091"/>
      <c r="F520" s="2091"/>
      <c r="G520" s="2091"/>
      <c r="H520" s="2091"/>
      <c r="I520" s="2091"/>
      <c r="J520" s="2091"/>
      <c r="K520" s="2471"/>
      <c r="L520" s="124"/>
    </row>
    <row r="521" spans="1:12" ht="15.75" x14ac:dyDescent="0.25">
      <c r="A521" s="2089"/>
      <c r="B521" s="2090"/>
      <c r="C521" s="2091"/>
      <c r="D521" s="258">
        <f t="shared" si="7"/>
        <v>0</v>
      </c>
      <c r="E521" s="2091"/>
      <c r="F521" s="2091"/>
      <c r="G521" s="2091"/>
      <c r="H521" s="2091"/>
      <c r="I521" s="2091"/>
      <c r="J521" s="2091"/>
      <c r="K521" s="2471"/>
      <c r="L521" s="124"/>
    </row>
    <row r="522" spans="1:12" ht="15.75" x14ac:dyDescent="0.25">
      <c r="A522" s="2089"/>
      <c r="B522" s="2090"/>
      <c r="C522" s="2091"/>
      <c r="D522" s="258">
        <f t="shared" si="7"/>
        <v>0</v>
      </c>
      <c r="E522" s="2091"/>
      <c r="F522" s="2091"/>
      <c r="G522" s="2091"/>
      <c r="H522" s="2091"/>
      <c r="I522" s="2091"/>
      <c r="J522" s="2091"/>
      <c r="K522" s="2471"/>
      <c r="L522" s="124"/>
    </row>
    <row r="523" spans="1:12" ht="15.75" x14ac:dyDescent="0.25">
      <c r="A523" s="2089"/>
      <c r="B523" s="2090"/>
      <c r="C523" s="2091"/>
      <c r="D523" s="258">
        <f t="shared" ref="D523:D586" si="8">+C523*(100-E523)/100</f>
        <v>0</v>
      </c>
      <c r="E523" s="2091"/>
      <c r="F523" s="2091"/>
      <c r="G523" s="2091"/>
      <c r="H523" s="2091"/>
      <c r="I523" s="2091"/>
      <c r="J523" s="2091"/>
      <c r="K523" s="2471"/>
      <c r="L523" s="124"/>
    </row>
    <row r="524" spans="1:12" ht="15.75" x14ac:dyDescent="0.25">
      <c r="A524" s="2089"/>
      <c r="B524" s="2090"/>
      <c r="C524" s="2091"/>
      <c r="D524" s="258">
        <f t="shared" si="8"/>
        <v>0</v>
      </c>
      <c r="E524" s="2091"/>
      <c r="F524" s="2091"/>
      <c r="G524" s="2091"/>
      <c r="H524" s="2091"/>
      <c r="I524" s="2091"/>
      <c r="J524" s="2091"/>
      <c r="K524" s="2471"/>
      <c r="L524" s="124"/>
    </row>
    <row r="525" spans="1:12" ht="15.75" x14ac:dyDescent="0.25">
      <c r="A525" s="2089"/>
      <c r="B525" s="2090"/>
      <c r="C525" s="2091"/>
      <c r="D525" s="258">
        <f t="shared" si="8"/>
        <v>0</v>
      </c>
      <c r="E525" s="2091"/>
      <c r="F525" s="2091"/>
      <c r="G525" s="2091"/>
      <c r="H525" s="2091"/>
      <c r="I525" s="2091"/>
      <c r="J525" s="2091"/>
      <c r="K525" s="2471"/>
      <c r="L525" s="124"/>
    </row>
    <row r="526" spans="1:12" ht="15.75" x14ac:dyDescent="0.25">
      <c r="A526" s="2089"/>
      <c r="B526" s="2090"/>
      <c r="C526" s="2091"/>
      <c r="D526" s="258">
        <f t="shared" si="8"/>
        <v>0</v>
      </c>
      <c r="E526" s="2091"/>
      <c r="F526" s="2091"/>
      <c r="G526" s="2091"/>
      <c r="H526" s="2091"/>
      <c r="I526" s="2091"/>
      <c r="J526" s="2091"/>
      <c r="K526" s="2471"/>
      <c r="L526" s="124"/>
    </row>
    <row r="527" spans="1:12" ht="15.75" x14ac:dyDescent="0.25">
      <c r="A527" s="2089"/>
      <c r="B527" s="2090"/>
      <c r="C527" s="2091"/>
      <c r="D527" s="258">
        <f t="shared" si="8"/>
        <v>0</v>
      </c>
      <c r="E527" s="2091"/>
      <c r="F527" s="2091"/>
      <c r="G527" s="2091"/>
      <c r="H527" s="2091"/>
      <c r="I527" s="2091"/>
      <c r="J527" s="2091"/>
      <c r="K527" s="2471"/>
      <c r="L527" s="124"/>
    </row>
    <row r="528" spans="1:12" ht="15.75" x14ac:dyDescent="0.25">
      <c r="A528" s="2089"/>
      <c r="B528" s="2090"/>
      <c r="C528" s="2091"/>
      <c r="D528" s="258">
        <f t="shared" si="8"/>
        <v>0</v>
      </c>
      <c r="E528" s="2091"/>
      <c r="F528" s="2091"/>
      <c r="G528" s="2091"/>
      <c r="H528" s="2091"/>
      <c r="I528" s="2091"/>
      <c r="J528" s="2091"/>
      <c r="K528" s="2471"/>
      <c r="L528" s="124"/>
    </row>
    <row r="529" spans="1:12" ht="15.75" x14ac:dyDescent="0.25">
      <c r="A529" s="2089"/>
      <c r="B529" s="2090"/>
      <c r="C529" s="2091"/>
      <c r="D529" s="258">
        <f t="shared" si="8"/>
        <v>0</v>
      </c>
      <c r="E529" s="2091"/>
      <c r="F529" s="2091"/>
      <c r="G529" s="2091"/>
      <c r="H529" s="2091"/>
      <c r="I529" s="2091"/>
      <c r="J529" s="2091"/>
      <c r="K529" s="2471"/>
      <c r="L529" s="124"/>
    </row>
    <row r="530" spans="1:12" ht="15.75" x14ac:dyDescent="0.25">
      <c r="A530" s="2089"/>
      <c r="B530" s="2090"/>
      <c r="C530" s="2091"/>
      <c r="D530" s="258">
        <f t="shared" si="8"/>
        <v>0</v>
      </c>
      <c r="E530" s="2091"/>
      <c r="F530" s="2091"/>
      <c r="G530" s="2091"/>
      <c r="H530" s="2091"/>
      <c r="I530" s="2091"/>
      <c r="J530" s="2091"/>
      <c r="K530" s="2471"/>
      <c r="L530" s="124"/>
    </row>
    <row r="531" spans="1:12" ht="15.75" x14ac:dyDescent="0.25">
      <c r="A531" s="2089"/>
      <c r="B531" s="2090"/>
      <c r="C531" s="2091"/>
      <c r="D531" s="258">
        <f t="shared" si="8"/>
        <v>0</v>
      </c>
      <c r="E531" s="2091"/>
      <c r="F531" s="2091"/>
      <c r="G531" s="2091"/>
      <c r="H531" s="2091"/>
      <c r="I531" s="2091"/>
      <c r="J531" s="2091"/>
      <c r="K531" s="2471"/>
      <c r="L531" s="124"/>
    </row>
    <row r="532" spans="1:12" ht="15.75" x14ac:dyDescent="0.25">
      <c r="A532" s="2089"/>
      <c r="B532" s="2090"/>
      <c r="C532" s="2091"/>
      <c r="D532" s="258">
        <f t="shared" si="8"/>
        <v>0</v>
      </c>
      <c r="E532" s="2091"/>
      <c r="F532" s="2091"/>
      <c r="G532" s="2091"/>
      <c r="H532" s="2091"/>
      <c r="I532" s="2091"/>
      <c r="J532" s="2091"/>
      <c r="K532" s="2471"/>
      <c r="L532" s="124"/>
    </row>
    <row r="533" spans="1:12" ht="15.75" x14ac:dyDescent="0.25">
      <c r="A533" s="2089"/>
      <c r="B533" s="2090"/>
      <c r="C533" s="2091"/>
      <c r="D533" s="258">
        <f t="shared" si="8"/>
        <v>0</v>
      </c>
      <c r="E533" s="2091"/>
      <c r="F533" s="2091"/>
      <c r="G533" s="2091"/>
      <c r="H533" s="2091"/>
      <c r="I533" s="2091"/>
      <c r="J533" s="2091"/>
      <c r="K533" s="2471"/>
      <c r="L533" s="124"/>
    </row>
    <row r="534" spans="1:12" ht="15.75" x14ac:dyDescent="0.25">
      <c r="A534" s="2089"/>
      <c r="B534" s="2090"/>
      <c r="C534" s="2091"/>
      <c r="D534" s="258">
        <f t="shared" si="8"/>
        <v>0</v>
      </c>
      <c r="E534" s="2091"/>
      <c r="F534" s="2091"/>
      <c r="G534" s="2091"/>
      <c r="H534" s="2091"/>
      <c r="I534" s="2091"/>
      <c r="J534" s="2091"/>
      <c r="K534" s="2471"/>
      <c r="L534" s="124"/>
    </row>
    <row r="535" spans="1:12" ht="15.75" x14ac:dyDescent="0.25">
      <c r="A535" s="2089"/>
      <c r="B535" s="2090"/>
      <c r="C535" s="2091"/>
      <c r="D535" s="258">
        <f t="shared" si="8"/>
        <v>0</v>
      </c>
      <c r="E535" s="2091"/>
      <c r="F535" s="2091"/>
      <c r="G535" s="2091"/>
      <c r="H535" s="2091"/>
      <c r="I535" s="2091"/>
      <c r="J535" s="2091"/>
      <c r="K535" s="2471"/>
      <c r="L535" s="124"/>
    </row>
    <row r="536" spans="1:12" ht="15.75" x14ac:dyDescent="0.25">
      <c r="A536" s="2089"/>
      <c r="B536" s="2090"/>
      <c r="C536" s="2091"/>
      <c r="D536" s="258">
        <f t="shared" si="8"/>
        <v>0</v>
      </c>
      <c r="E536" s="2091"/>
      <c r="F536" s="2091"/>
      <c r="G536" s="2091"/>
      <c r="H536" s="2091"/>
      <c r="I536" s="2091"/>
      <c r="J536" s="2091"/>
      <c r="K536" s="2471"/>
      <c r="L536" s="124"/>
    </row>
    <row r="537" spans="1:12" ht="15.75" x14ac:dyDescent="0.25">
      <c r="A537" s="2089"/>
      <c r="B537" s="2090"/>
      <c r="C537" s="2091"/>
      <c r="D537" s="258">
        <f t="shared" si="8"/>
        <v>0</v>
      </c>
      <c r="E537" s="2091"/>
      <c r="F537" s="2091"/>
      <c r="G537" s="2091"/>
      <c r="H537" s="2091"/>
      <c r="I537" s="2091"/>
      <c r="J537" s="2091"/>
      <c r="K537" s="2471"/>
      <c r="L537" s="124"/>
    </row>
    <row r="538" spans="1:12" ht="15.75" x14ac:dyDescent="0.25">
      <c r="A538" s="2089"/>
      <c r="B538" s="2090"/>
      <c r="C538" s="2091"/>
      <c r="D538" s="258">
        <f t="shared" si="8"/>
        <v>0</v>
      </c>
      <c r="E538" s="2091"/>
      <c r="F538" s="2091"/>
      <c r="G538" s="2091"/>
      <c r="H538" s="2091"/>
      <c r="I538" s="2091"/>
      <c r="J538" s="2091"/>
      <c r="K538" s="2471"/>
      <c r="L538" s="124"/>
    </row>
    <row r="539" spans="1:12" ht="15.75" x14ac:dyDescent="0.25">
      <c r="A539" s="2089"/>
      <c r="B539" s="2090"/>
      <c r="C539" s="2091"/>
      <c r="D539" s="258">
        <f t="shared" si="8"/>
        <v>0</v>
      </c>
      <c r="E539" s="2091"/>
      <c r="F539" s="2091"/>
      <c r="G539" s="2091"/>
      <c r="H539" s="2091"/>
      <c r="I539" s="2091"/>
      <c r="J539" s="2091"/>
      <c r="K539" s="2471"/>
      <c r="L539" s="124"/>
    </row>
    <row r="540" spans="1:12" ht="15.75" x14ac:dyDescent="0.25">
      <c r="A540" s="2089"/>
      <c r="B540" s="2090"/>
      <c r="C540" s="2091"/>
      <c r="D540" s="258">
        <f t="shared" si="8"/>
        <v>0</v>
      </c>
      <c r="E540" s="2091"/>
      <c r="F540" s="2091"/>
      <c r="G540" s="2091"/>
      <c r="H540" s="2091"/>
      <c r="I540" s="2091"/>
      <c r="J540" s="2091"/>
      <c r="K540" s="2471"/>
      <c r="L540" s="124"/>
    </row>
    <row r="541" spans="1:12" ht="15.75" x14ac:dyDescent="0.25">
      <c r="A541" s="2089"/>
      <c r="B541" s="2090"/>
      <c r="C541" s="2091"/>
      <c r="D541" s="258">
        <f t="shared" si="8"/>
        <v>0</v>
      </c>
      <c r="E541" s="2091"/>
      <c r="F541" s="2091"/>
      <c r="G541" s="2091"/>
      <c r="H541" s="2091"/>
      <c r="I541" s="2091"/>
      <c r="J541" s="2091"/>
      <c r="K541" s="2471"/>
      <c r="L541" s="124"/>
    </row>
    <row r="542" spans="1:12" ht="15.75" x14ac:dyDescent="0.25">
      <c r="A542" s="2089"/>
      <c r="B542" s="2090"/>
      <c r="C542" s="2091"/>
      <c r="D542" s="258">
        <f t="shared" si="8"/>
        <v>0</v>
      </c>
      <c r="E542" s="2091"/>
      <c r="F542" s="2091"/>
      <c r="G542" s="2091"/>
      <c r="H542" s="2091"/>
      <c r="I542" s="2091"/>
      <c r="J542" s="2091"/>
      <c r="K542" s="2471"/>
      <c r="L542" s="124"/>
    </row>
    <row r="543" spans="1:12" ht="15.75" x14ac:dyDescent="0.25">
      <c r="A543" s="2089"/>
      <c r="B543" s="2090"/>
      <c r="C543" s="2091"/>
      <c r="D543" s="258">
        <f t="shared" si="8"/>
        <v>0</v>
      </c>
      <c r="E543" s="2091"/>
      <c r="F543" s="2091"/>
      <c r="G543" s="2091"/>
      <c r="H543" s="2091"/>
      <c r="I543" s="2091"/>
      <c r="J543" s="2091"/>
      <c r="K543" s="2471"/>
      <c r="L543" s="124"/>
    </row>
    <row r="544" spans="1:12" ht="15.75" x14ac:dyDescent="0.25">
      <c r="A544" s="2089"/>
      <c r="B544" s="2090"/>
      <c r="C544" s="2091"/>
      <c r="D544" s="258">
        <f t="shared" si="8"/>
        <v>0</v>
      </c>
      <c r="E544" s="2091"/>
      <c r="F544" s="2091"/>
      <c r="G544" s="2091"/>
      <c r="H544" s="2091"/>
      <c r="I544" s="2091"/>
      <c r="J544" s="2091"/>
      <c r="K544" s="2471"/>
      <c r="L544" s="124"/>
    </row>
    <row r="545" spans="1:12" ht="15.75" x14ac:dyDescent="0.25">
      <c r="A545" s="2089"/>
      <c r="B545" s="2090"/>
      <c r="C545" s="2091"/>
      <c r="D545" s="258">
        <f t="shared" si="8"/>
        <v>0</v>
      </c>
      <c r="E545" s="2091"/>
      <c r="F545" s="2091"/>
      <c r="G545" s="2091"/>
      <c r="H545" s="2091"/>
      <c r="I545" s="2091"/>
      <c r="J545" s="2091"/>
      <c r="K545" s="2471"/>
      <c r="L545" s="124"/>
    </row>
    <row r="546" spans="1:12" ht="15.75" x14ac:dyDescent="0.25">
      <c r="A546" s="2089"/>
      <c r="B546" s="2090"/>
      <c r="C546" s="2091"/>
      <c r="D546" s="258">
        <f t="shared" si="8"/>
        <v>0</v>
      </c>
      <c r="E546" s="2091"/>
      <c r="F546" s="2091"/>
      <c r="G546" s="2091"/>
      <c r="H546" s="2091"/>
      <c r="I546" s="2091"/>
      <c r="J546" s="2091"/>
      <c r="K546" s="2471"/>
      <c r="L546" s="124"/>
    </row>
    <row r="547" spans="1:12" ht="15.75" x14ac:dyDescent="0.25">
      <c r="A547" s="2089"/>
      <c r="B547" s="2090"/>
      <c r="C547" s="2091"/>
      <c r="D547" s="258">
        <f t="shared" si="8"/>
        <v>0</v>
      </c>
      <c r="E547" s="2091"/>
      <c r="F547" s="2091"/>
      <c r="G547" s="2091"/>
      <c r="H547" s="2091"/>
      <c r="I547" s="2091"/>
      <c r="J547" s="2091"/>
      <c r="K547" s="2471"/>
      <c r="L547" s="124"/>
    </row>
    <row r="548" spans="1:12" ht="15.75" x14ac:dyDescent="0.25">
      <c r="A548" s="2089"/>
      <c r="B548" s="2090"/>
      <c r="C548" s="2091"/>
      <c r="D548" s="258">
        <f t="shared" si="8"/>
        <v>0</v>
      </c>
      <c r="E548" s="2091"/>
      <c r="F548" s="2091"/>
      <c r="G548" s="2091"/>
      <c r="H548" s="2091"/>
      <c r="I548" s="2091"/>
      <c r="J548" s="2091"/>
      <c r="K548" s="2471"/>
      <c r="L548" s="124"/>
    </row>
    <row r="549" spans="1:12" ht="15.75" x14ac:dyDescent="0.25">
      <c r="A549" s="2089"/>
      <c r="B549" s="2090"/>
      <c r="C549" s="2091"/>
      <c r="D549" s="258">
        <f t="shared" si="8"/>
        <v>0</v>
      </c>
      <c r="E549" s="2091"/>
      <c r="F549" s="2091"/>
      <c r="G549" s="2091"/>
      <c r="H549" s="2091"/>
      <c r="I549" s="2091"/>
      <c r="J549" s="2091"/>
      <c r="K549" s="2471"/>
      <c r="L549" s="124"/>
    </row>
    <row r="550" spans="1:12" ht="15.75" x14ac:dyDescent="0.25">
      <c r="A550" s="2089"/>
      <c r="B550" s="2090"/>
      <c r="C550" s="2091"/>
      <c r="D550" s="258">
        <f t="shared" si="8"/>
        <v>0</v>
      </c>
      <c r="E550" s="2091"/>
      <c r="F550" s="2091"/>
      <c r="G550" s="2091"/>
      <c r="H550" s="2091"/>
      <c r="I550" s="2091"/>
      <c r="J550" s="2091"/>
      <c r="K550" s="2471"/>
      <c r="L550" s="124"/>
    </row>
    <row r="551" spans="1:12" ht="15.75" x14ac:dyDescent="0.25">
      <c r="A551" s="2089"/>
      <c r="B551" s="2090"/>
      <c r="C551" s="2091"/>
      <c r="D551" s="258">
        <f t="shared" si="8"/>
        <v>0</v>
      </c>
      <c r="E551" s="2091"/>
      <c r="F551" s="2091"/>
      <c r="G551" s="2091"/>
      <c r="H551" s="2091"/>
      <c r="I551" s="2091"/>
      <c r="J551" s="2091"/>
      <c r="K551" s="2471"/>
      <c r="L551" s="124"/>
    </row>
    <row r="552" spans="1:12" ht="15.75" x14ac:dyDescent="0.25">
      <c r="A552" s="2089"/>
      <c r="B552" s="2090"/>
      <c r="C552" s="2091"/>
      <c r="D552" s="258">
        <f t="shared" si="8"/>
        <v>0</v>
      </c>
      <c r="E552" s="2091"/>
      <c r="F552" s="2091"/>
      <c r="G552" s="2091"/>
      <c r="H552" s="2091"/>
      <c r="I552" s="2091"/>
      <c r="J552" s="2091"/>
      <c r="K552" s="2471"/>
      <c r="L552" s="124"/>
    </row>
    <row r="553" spans="1:12" ht="15.75" x14ac:dyDescent="0.25">
      <c r="A553" s="2089"/>
      <c r="B553" s="2090"/>
      <c r="C553" s="2091"/>
      <c r="D553" s="258">
        <f t="shared" si="8"/>
        <v>0</v>
      </c>
      <c r="E553" s="2091"/>
      <c r="F553" s="2091"/>
      <c r="G553" s="2091"/>
      <c r="H553" s="2091"/>
      <c r="I553" s="2091"/>
      <c r="J553" s="2091"/>
      <c r="K553" s="2471"/>
      <c r="L553" s="124"/>
    </row>
    <row r="554" spans="1:12" ht="15.75" x14ac:dyDescent="0.25">
      <c r="A554" s="2089"/>
      <c r="B554" s="2090"/>
      <c r="C554" s="2091"/>
      <c r="D554" s="258">
        <f t="shared" si="8"/>
        <v>0</v>
      </c>
      <c r="E554" s="2091"/>
      <c r="F554" s="2091"/>
      <c r="G554" s="2091"/>
      <c r="H554" s="2091"/>
      <c r="I554" s="2091"/>
      <c r="J554" s="2091"/>
      <c r="K554" s="2471"/>
      <c r="L554" s="124"/>
    </row>
    <row r="555" spans="1:12" ht="15.75" x14ac:dyDescent="0.25">
      <c r="A555" s="2089"/>
      <c r="B555" s="2090"/>
      <c r="C555" s="2091"/>
      <c r="D555" s="258">
        <f t="shared" si="8"/>
        <v>0</v>
      </c>
      <c r="E555" s="2091"/>
      <c r="F555" s="2091"/>
      <c r="G555" s="2091"/>
      <c r="H555" s="2091"/>
      <c r="I555" s="2091"/>
      <c r="J555" s="2091"/>
      <c r="K555" s="2471"/>
      <c r="L555" s="124"/>
    </row>
    <row r="556" spans="1:12" ht="15.75" x14ac:dyDescent="0.25">
      <c r="A556" s="2089"/>
      <c r="B556" s="2090"/>
      <c r="C556" s="2091"/>
      <c r="D556" s="258">
        <f t="shared" si="8"/>
        <v>0</v>
      </c>
      <c r="E556" s="2091"/>
      <c r="F556" s="2091"/>
      <c r="G556" s="2091"/>
      <c r="H556" s="2091"/>
      <c r="I556" s="2091"/>
      <c r="J556" s="2091"/>
      <c r="K556" s="2471"/>
      <c r="L556" s="124"/>
    </row>
    <row r="557" spans="1:12" ht="15.75" x14ac:dyDescent="0.25">
      <c r="A557" s="2089"/>
      <c r="B557" s="2090"/>
      <c r="C557" s="2091"/>
      <c r="D557" s="258">
        <f t="shared" si="8"/>
        <v>0</v>
      </c>
      <c r="E557" s="2091"/>
      <c r="F557" s="2091"/>
      <c r="G557" s="2091"/>
      <c r="H557" s="2091"/>
      <c r="I557" s="2091"/>
      <c r="J557" s="2091"/>
      <c r="K557" s="2471"/>
      <c r="L557" s="124"/>
    </row>
    <row r="558" spans="1:12" ht="15.75" x14ac:dyDescent="0.25">
      <c r="A558" s="2089"/>
      <c r="B558" s="2090"/>
      <c r="C558" s="2091"/>
      <c r="D558" s="258">
        <f t="shared" si="8"/>
        <v>0</v>
      </c>
      <c r="E558" s="2091"/>
      <c r="F558" s="2091"/>
      <c r="G558" s="2091"/>
      <c r="H558" s="2091"/>
      <c r="I558" s="2091"/>
      <c r="J558" s="2091"/>
      <c r="K558" s="2471"/>
      <c r="L558" s="124"/>
    </row>
    <row r="559" spans="1:12" ht="15.75" x14ac:dyDescent="0.25">
      <c r="A559" s="2089"/>
      <c r="B559" s="2090"/>
      <c r="C559" s="2091"/>
      <c r="D559" s="258">
        <f t="shared" si="8"/>
        <v>0</v>
      </c>
      <c r="E559" s="2091"/>
      <c r="F559" s="2091"/>
      <c r="G559" s="2091"/>
      <c r="H559" s="2091"/>
      <c r="I559" s="2091"/>
      <c r="J559" s="2091"/>
      <c r="K559" s="2471"/>
      <c r="L559" s="124"/>
    </row>
    <row r="560" spans="1:12" ht="15.75" x14ac:dyDescent="0.25">
      <c r="A560" s="2089"/>
      <c r="B560" s="2090"/>
      <c r="C560" s="2091"/>
      <c r="D560" s="258">
        <f t="shared" si="8"/>
        <v>0</v>
      </c>
      <c r="E560" s="2091"/>
      <c r="F560" s="2091"/>
      <c r="G560" s="2091"/>
      <c r="H560" s="2091"/>
      <c r="I560" s="2091"/>
      <c r="J560" s="2091"/>
      <c r="K560" s="2471"/>
      <c r="L560" s="124"/>
    </row>
    <row r="561" spans="1:12" ht="15.75" x14ac:dyDescent="0.25">
      <c r="A561" s="2089"/>
      <c r="B561" s="2090"/>
      <c r="C561" s="2091"/>
      <c r="D561" s="258">
        <f t="shared" si="8"/>
        <v>0</v>
      </c>
      <c r="E561" s="2091"/>
      <c r="F561" s="2091"/>
      <c r="G561" s="2091"/>
      <c r="H561" s="2091"/>
      <c r="I561" s="2091"/>
      <c r="J561" s="2091"/>
      <c r="K561" s="2471"/>
      <c r="L561" s="124"/>
    </row>
    <row r="562" spans="1:12" ht="15.75" x14ac:dyDescent="0.25">
      <c r="A562" s="2089"/>
      <c r="B562" s="2090"/>
      <c r="C562" s="2091"/>
      <c r="D562" s="258">
        <f t="shared" si="8"/>
        <v>0</v>
      </c>
      <c r="E562" s="2091"/>
      <c r="F562" s="2091"/>
      <c r="G562" s="2091"/>
      <c r="H562" s="2091"/>
      <c r="I562" s="2091"/>
      <c r="J562" s="2091"/>
      <c r="K562" s="2471"/>
      <c r="L562" s="124"/>
    </row>
    <row r="563" spans="1:12" ht="15.75" x14ac:dyDescent="0.25">
      <c r="A563" s="2089"/>
      <c r="B563" s="2090"/>
      <c r="C563" s="2091"/>
      <c r="D563" s="258">
        <f t="shared" si="8"/>
        <v>0</v>
      </c>
      <c r="E563" s="2091"/>
      <c r="F563" s="2091"/>
      <c r="G563" s="2091"/>
      <c r="H563" s="2091"/>
      <c r="I563" s="2091"/>
      <c r="J563" s="2091"/>
      <c r="K563" s="2471"/>
      <c r="L563" s="124"/>
    </row>
    <row r="564" spans="1:12" ht="15.75" x14ac:dyDescent="0.25">
      <c r="A564" s="2089"/>
      <c r="B564" s="2090"/>
      <c r="C564" s="2091"/>
      <c r="D564" s="258">
        <f t="shared" si="8"/>
        <v>0</v>
      </c>
      <c r="E564" s="2091"/>
      <c r="F564" s="2091"/>
      <c r="G564" s="2091"/>
      <c r="H564" s="2091"/>
      <c r="I564" s="2091"/>
      <c r="J564" s="2091"/>
      <c r="K564" s="2471"/>
      <c r="L564" s="124"/>
    </row>
    <row r="565" spans="1:12" ht="15.75" x14ac:dyDescent="0.25">
      <c r="A565" s="2089"/>
      <c r="B565" s="2090"/>
      <c r="C565" s="2091"/>
      <c r="D565" s="258">
        <f t="shared" si="8"/>
        <v>0</v>
      </c>
      <c r="E565" s="2091"/>
      <c r="F565" s="2091"/>
      <c r="G565" s="2091"/>
      <c r="H565" s="2091"/>
      <c r="I565" s="2091"/>
      <c r="J565" s="2091"/>
      <c r="K565" s="2471"/>
      <c r="L565" s="124"/>
    </row>
    <row r="566" spans="1:12" ht="15.75" x14ac:dyDescent="0.25">
      <c r="A566" s="2089"/>
      <c r="B566" s="2090"/>
      <c r="C566" s="2091"/>
      <c r="D566" s="258">
        <f t="shared" si="8"/>
        <v>0</v>
      </c>
      <c r="E566" s="2091"/>
      <c r="F566" s="2091"/>
      <c r="G566" s="2091"/>
      <c r="H566" s="2091"/>
      <c r="I566" s="2091"/>
      <c r="J566" s="2091"/>
      <c r="K566" s="2471"/>
      <c r="L566" s="124"/>
    </row>
    <row r="567" spans="1:12" ht="15.75" x14ac:dyDescent="0.25">
      <c r="A567" s="2089"/>
      <c r="B567" s="2090"/>
      <c r="C567" s="2091"/>
      <c r="D567" s="258">
        <f t="shared" si="8"/>
        <v>0</v>
      </c>
      <c r="E567" s="2091"/>
      <c r="F567" s="2091"/>
      <c r="G567" s="2091"/>
      <c r="H567" s="2091"/>
      <c r="I567" s="2091"/>
      <c r="J567" s="2091"/>
      <c r="K567" s="2471"/>
      <c r="L567" s="124"/>
    </row>
    <row r="568" spans="1:12" ht="15.75" x14ac:dyDescent="0.25">
      <c r="A568" s="2089"/>
      <c r="B568" s="2090"/>
      <c r="C568" s="2091"/>
      <c r="D568" s="258">
        <f t="shared" si="8"/>
        <v>0</v>
      </c>
      <c r="E568" s="2091"/>
      <c r="F568" s="2091"/>
      <c r="G568" s="2091"/>
      <c r="H568" s="2091"/>
      <c r="I568" s="2091"/>
      <c r="J568" s="2091"/>
      <c r="K568" s="2471"/>
      <c r="L568" s="124"/>
    </row>
    <row r="569" spans="1:12" ht="15.75" x14ac:dyDescent="0.25">
      <c r="A569" s="2089"/>
      <c r="B569" s="2090"/>
      <c r="C569" s="2091"/>
      <c r="D569" s="258">
        <f t="shared" si="8"/>
        <v>0</v>
      </c>
      <c r="E569" s="2091"/>
      <c r="F569" s="2091"/>
      <c r="G569" s="2091"/>
      <c r="H569" s="2091"/>
      <c r="I569" s="2091"/>
      <c r="J569" s="2091"/>
      <c r="K569" s="2471"/>
      <c r="L569" s="124"/>
    </row>
    <row r="570" spans="1:12" ht="15.75" x14ac:dyDescent="0.25">
      <c r="A570" s="2089"/>
      <c r="B570" s="2090"/>
      <c r="C570" s="2091"/>
      <c r="D570" s="258">
        <f t="shared" si="8"/>
        <v>0</v>
      </c>
      <c r="E570" s="2091"/>
      <c r="F570" s="2091"/>
      <c r="G570" s="2091"/>
      <c r="H570" s="2091"/>
      <c r="I570" s="2091"/>
      <c r="J570" s="2091"/>
      <c r="K570" s="2471"/>
      <c r="L570" s="124"/>
    </row>
    <row r="571" spans="1:12" ht="15.75" x14ac:dyDescent="0.25">
      <c r="A571" s="2089"/>
      <c r="B571" s="2090"/>
      <c r="C571" s="2091"/>
      <c r="D571" s="258">
        <f t="shared" si="8"/>
        <v>0</v>
      </c>
      <c r="E571" s="2091"/>
      <c r="F571" s="2091"/>
      <c r="G571" s="2091"/>
      <c r="H571" s="2091"/>
      <c r="I571" s="2091"/>
      <c r="J571" s="2091"/>
      <c r="K571" s="2471"/>
      <c r="L571" s="124"/>
    </row>
    <row r="572" spans="1:12" ht="15.75" x14ac:dyDescent="0.25">
      <c r="A572" s="2089"/>
      <c r="B572" s="2090"/>
      <c r="C572" s="2091"/>
      <c r="D572" s="258">
        <f t="shared" si="8"/>
        <v>0</v>
      </c>
      <c r="E572" s="2091"/>
      <c r="F572" s="2091"/>
      <c r="G572" s="2091"/>
      <c r="H572" s="2091"/>
      <c r="I572" s="2091"/>
      <c r="J572" s="2091"/>
      <c r="K572" s="2471"/>
      <c r="L572" s="124"/>
    </row>
    <row r="573" spans="1:12" ht="15.75" x14ac:dyDescent="0.25">
      <c r="A573" s="2089"/>
      <c r="B573" s="2090"/>
      <c r="C573" s="2091"/>
      <c r="D573" s="258">
        <f t="shared" si="8"/>
        <v>0</v>
      </c>
      <c r="E573" s="2091"/>
      <c r="F573" s="2091"/>
      <c r="G573" s="2091"/>
      <c r="H573" s="2091"/>
      <c r="I573" s="2091"/>
      <c r="J573" s="2091"/>
      <c r="K573" s="2471"/>
      <c r="L573" s="124"/>
    </row>
    <row r="574" spans="1:12" ht="15.75" x14ac:dyDescent="0.25">
      <c r="A574" s="2089"/>
      <c r="B574" s="2090"/>
      <c r="C574" s="2091"/>
      <c r="D574" s="258">
        <f t="shared" si="8"/>
        <v>0</v>
      </c>
      <c r="E574" s="2091"/>
      <c r="F574" s="2091"/>
      <c r="G574" s="2091"/>
      <c r="H574" s="2091"/>
      <c r="I574" s="2091"/>
      <c r="J574" s="2091"/>
      <c r="K574" s="2471"/>
      <c r="L574" s="124"/>
    </row>
    <row r="575" spans="1:12" ht="15.75" x14ac:dyDescent="0.25">
      <c r="A575" s="2089"/>
      <c r="B575" s="2090"/>
      <c r="C575" s="2091"/>
      <c r="D575" s="258">
        <f t="shared" si="8"/>
        <v>0</v>
      </c>
      <c r="E575" s="2091"/>
      <c r="F575" s="2091"/>
      <c r="G575" s="2091"/>
      <c r="H575" s="2091"/>
      <c r="I575" s="2091"/>
      <c r="J575" s="2091"/>
      <c r="K575" s="2471"/>
      <c r="L575" s="124"/>
    </row>
    <row r="576" spans="1:12" ht="15.75" x14ac:dyDescent="0.25">
      <c r="A576" s="2089"/>
      <c r="B576" s="2090"/>
      <c r="C576" s="2091"/>
      <c r="D576" s="258">
        <f t="shared" si="8"/>
        <v>0</v>
      </c>
      <c r="E576" s="2091"/>
      <c r="F576" s="2091"/>
      <c r="G576" s="2091"/>
      <c r="H576" s="2091"/>
      <c r="I576" s="2091"/>
      <c r="J576" s="2091"/>
      <c r="K576" s="2471"/>
      <c r="L576" s="124"/>
    </row>
    <row r="577" spans="1:12" ht="15.75" x14ac:dyDescent="0.25">
      <c r="A577" s="2089"/>
      <c r="B577" s="2090"/>
      <c r="C577" s="2091"/>
      <c r="D577" s="258">
        <f t="shared" si="8"/>
        <v>0</v>
      </c>
      <c r="E577" s="2091"/>
      <c r="F577" s="2091"/>
      <c r="G577" s="2091"/>
      <c r="H577" s="2091"/>
      <c r="I577" s="2091"/>
      <c r="J577" s="2091"/>
      <c r="K577" s="2471"/>
      <c r="L577" s="124"/>
    </row>
    <row r="578" spans="1:12" ht="15.75" x14ac:dyDescent="0.25">
      <c r="A578" s="2089"/>
      <c r="B578" s="2090"/>
      <c r="C578" s="2091"/>
      <c r="D578" s="258">
        <f t="shared" si="8"/>
        <v>0</v>
      </c>
      <c r="E578" s="2091"/>
      <c r="F578" s="2091"/>
      <c r="G578" s="2091"/>
      <c r="H578" s="2091"/>
      <c r="I578" s="2091"/>
      <c r="J578" s="2091"/>
      <c r="K578" s="2471"/>
      <c r="L578" s="124"/>
    </row>
    <row r="579" spans="1:12" ht="15.75" x14ac:dyDescent="0.25">
      <c r="A579" s="2089"/>
      <c r="B579" s="2090"/>
      <c r="C579" s="2091"/>
      <c r="D579" s="258">
        <f t="shared" si="8"/>
        <v>0</v>
      </c>
      <c r="E579" s="2091"/>
      <c r="F579" s="2091"/>
      <c r="G579" s="2091"/>
      <c r="H579" s="2091"/>
      <c r="I579" s="2091"/>
      <c r="J579" s="2091"/>
      <c r="K579" s="2471"/>
      <c r="L579" s="124"/>
    </row>
    <row r="580" spans="1:12" ht="15.75" x14ac:dyDescent="0.25">
      <c r="A580" s="2089"/>
      <c r="B580" s="2090"/>
      <c r="C580" s="2091"/>
      <c r="D580" s="258">
        <f t="shared" si="8"/>
        <v>0</v>
      </c>
      <c r="E580" s="2091"/>
      <c r="F580" s="2091"/>
      <c r="G580" s="2091"/>
      <c r="H580" s="2091"/>
      <c r="I580" s="2091"/>
      <c r="J580" s="2091"/>
      <c r="K580" s="2471"/>
      <c r="L580" s="124"/>
    </row>
    <row r="581" spans="1:12" ht="15.75" x14ac:dyDescent="0.25">
      <c r="A581" s="2089"/>
      <c r="B581" s="2090"/>
      <c r="C581" s="2091"/>
      <c r="D581" s="258">
        <f t="shared" si="8"/>
        <v>0</v>
      </c>
      <c r="E581" s="2091"/>
      <c r="F581" s="2091"/>
      <c r="G581" s="2091"/>
      <c r="H581" s="2091"/>
      <c r="I581" s="2091"/>
      <c r="J581" s="2091"/>
      <c r="K581" s="2471"/>
      <c r="L581" s="124"/>
    </row>
    <row r="582" spans="1:12" ht="15.75" x14ac:dyDescent="0.25">
      <c r="A582" s="2089"/>
      <c r="B582" s="2090"/>
      <c r="C582" s="2091"/>
      <c r="D582" s="258">
        <f t="shared" si="8"/>
        <v>0</v>
      </c>
      <c r="E582" s="2091"/>
      <c r="F582" s="2091"/>
      <c r="G582" s="2091"/>
      <c r="H582" s="2091"/>
      <c r="I582" s="2091"/>
      <c r="J582" s="2091"/>
      <c r="K582" s="2471"/>
      <c r="L582" s="124"/>
    </row>
    <row r="583" spans="1:12" ht="15.75" x14ac:dyDescent="0.25">
      <c r="A583" s="2089"/>
      <c r="B583" s="2090"/>
      <c r="C583" s="2091"/>
      <c r="D583" s="258">
        <f t="shared" si="8"/>
        <v>0</v>
      </c>
      <c r="E583" s="2091"/>
      <c r="F583" s="2091"/>
      <c r="G583" s="2091"/>
      <c r="H583" s="2091"/>
      <c r="I583" s="2091"/>
      <c r="J583" s="2091"/>
      <c r="K583" s="2471"/>
      <c r="L583" s="124"/>
    </row>
    <row r="584" spans="1:12" ht="15.75" x14ac:dyDescent="0.25">
      <c r="A584" s="2089"/>
      <c r="B584" s="2090"/>
      <c r="C584" s="2091"/>
      <c r="D584" s="258">
        <f t="shared" si="8"/>
        <v>0</v>
      </c>
      <c r="E584" s="2091"/>
      <c r="F584" s="2091"/>
      <c r="G584" s="2091"/>
      <c r="H584" s="2091"/>
      <c r="I584" s="2091"/>
      <c r="J584" s="2091"/>
      <c r="K584" s="2471"/>
      <c r="L584" s="124"/>
    </row>
    <row r="585" spans="1:12" ht="15.75" x14ac:dyDescent="0.25">
      <c r="A585" s="2089"/>
      <c r="B585" s="2090"/>
      <c r="C585" s="2091"/>
      <c r="D585" s="258">
        <f t="shared" si="8"/>
        <v>0</v>
      </c>
      <c r="E585" s="2091"/>
      <c r="F585" s="2091"/>
      <c r="G585" s="2091"/>
      <c r="H585" s="2091"/>
      <c r="I585" s="2091"/>
      <c r="J585" s="2091"/>
      <c r="K585" s="2471"/>
      <c r="L585" s="124"/>
    </row>
    <row r="586" spans="1:12" ht="15.75" x14ac:dyDescent="0.25">
      <c r="A586" s="2089"/>
      <c r="B586" s="2090"/>
      <c r="C586" s="2091"/>
      <c r="D586" s="258">
        <f t="shared" si="8"/>
        <v>0</v>
      </c>
      <c r="E586" s="2091"/>
      <c r="F586" s="2091"/>
      <c r="G586" s="2091"/>
      <c r="H586" s="2091"/>
      <c r="I586" s="2091"/>
      <c r="J586" s="2091"/>
      <c r="K586" s="2471"/>
      <c r="L586" s="124"/>
    </row>
    <row r="587" spans="1:12" ht="15.75" x14ac:dyDescent="0.25">
      <c r="A587" s="2089"/>
      <c r="B587" s="2090"/>
      <c r="C587" s="2091"/>
      <c r="D587" s="258">
        <f t="shared" ref="D587:D650" si="9">+C587*(100-E587)/100</f>
        <v>0</v>
      </c>
      <c r="E587" s="2091"/>
      <c r="F587" s="2091"/>
      <c r="G587" s="2091"/>
      <c r="H587" s="2091"/>
      <c r="I587" s="2091"/>
      <c r="J587" s="2091"/>
      <c r="K587" s="2471"/>
      <c r="L587" s="124"/>
    </row>
    <row r="588" spans="1:12" ht="15.75" x14ac:dyDescent="0.25">
      <c r="A588" s="2089"/>
      <c r="B588" s="2090"/>
      <c r="C588" s="2091"/>
      <c r="D588" s="258">
        <f t="shared" si="9"/>
        <v>0</v>
      </c>
      <c r="E588" s="2091"/>
      <c r="F588" s="2091"/>
      <c r="G588" s="2091"/>
      <c r="H588" s="2091"/>
      <c r="I588" s="2091"/>
      <c r="J588" s="2091"/>
      <c r="K588" s="2471"/>
      <c r="L588" s="124"/>
    </row>
    <row r="589" spans="1:12" ht="15.75" x14ac:dyDescent="0.25">
      <c r="A589" s="2089"/>
      <c r="B589" s="2090"/>
      <c r="C589" s="2091"/>
      <c r="D589" s="258">
        <f t="shared" si="9"/>
        <v>0</v>
      </c>
      <c r="E589" s="2091"/>
      <c r="F589" s="2091"/>
      <c r="G589" s="2091"/>
      <c r="H589" s="2091"/>
      <c r="I589" s="2091"/>
      <c r="J589" s="2091"/>
      <c r="K589" s="2471"/>
      <c r="L589" s="124"/>
    </row>
    <row r="590" spans="1:12" ht="15.75" x14ac:dyDescent="0.25">
      <c r="A590" s="2089"/>
      <c r="B590" s="2090"/>
      <c r="C590" s="2091"/>
      <c r="D590" s="258">
        <f t="shared" si="9"/>
        <v>0</v>
      </c>
      <c r="E590" s="2091"/>
      <c r="F590" s="2091"/>
      <c r="G590" s="2091"/>
      <c r="H590" s="2091"/>
      <c r="I590" s="2091"/>
      <c r="J590" s="2091"/>
      <c r="K590" s="2471"/>
      <c r="L590" s="124"/>
    </row>
    <row r="591" spans="1:12" ht="15.75" x14ac:dyDescent="0.25">
      <c r="A591" s="2089"/>
      <c r="B591" s="2090"/>
      <c r="C591" s="2091"/>
      <c r="D591" s="258">
        <f t="shared" si="9"/>
        <v>0</v>
      </c>
      <c r="E591" s="2091"/>
      <c r="F591" s="2091"/>
      <c r="G591" s="2091"/>
      <c r="H591" s="2091"/>
      <c r="I591" s="2091"/>
      <c r="J591" s="2091"/>
      <c r="K591" s="2471"/>
      <c r="L591" s="124"/>
    </row>
    <row r="592" spans="1:12" ht="15.75" x14ac:dyDescent="0.25">
      <c r="A592" s="2089"/>
      <c r="B592" s="2090"/>
      <c r="C592" s="2091"/>
      <c r="D592" s="258">
        <f t="shared" si="9"/>
        <v>0</v>
      </c>
      <c r="E592" s="2091"/>
      <c r="F592" s="2091"/>
      <c r="G592" s="2091"/>
      <c r="H592" s="2091"/>
      <c r="I592" s="2091"/>
      <c r="J592" s="2091"/>
      <c r="K592" s="2471"/>
      <c r="L592" s="124"/>
    </row>
    <row r="593" spans="1:12" ht="15.75" x14ac:dyDescent="0.25">
      <c r="A593" s="2089"/>
      <c r="B593" s="2090"/>
      <c r="C593" s="2091"/>
      <c r="D593" s="258">
        <f t="shared" si="9"/>
        <v>0</v>
      </c>
      <c r="E593" s="2091"/>
      <c r="F593" s="2091"/>
      <c r="G593" s="2091"/>
      <c r="H593" s="2091"/>
      <c r="I593" s="2091"/>
      <c r="J593" s="2091"/>
      <c r="K593" s="2471"/>
      <c r="L593" s="124"/>
    </row>
    <row r="594" spans="1:12" ht="15.75" x14ac:dyDescent="0.25">
      <c r="A594" s="2089"/>
      <c r="B594" s="2090"/>
      <c r="C594" s="2091"/>
      <c r="D594" s="258">
        <f t="shared" si="9"/>
        <v>0</v>
      </c>
      <c r="E594" s="2091"/>
      <c r="F594" s="2091"/>
      <c r="G594" s="2091"/>
      <c r="H594" s="2091"/>
      <c r="I594" s="2091"/>
      <c r="J594" s="2091"/>
      <c r="K594" s="2471"/>
      <c r="L594" s="124"/>
    </row>
    <row r="595" spans="1:12" ht="15.75" x14ac:dyDescent="0.25">
      <c r="A595" s="2089"/>
      <c r="B595" s="2090"/>
      <c r="C595" s="2091"/>
      <c r="D595" s="258">
        <f t="shared" si="9"/>
        <v>0</v>
      </c>
      <c r="E595" s="2091"/>
      <c r="F595" s="2091"/>
      <c r="G595" s="2091"/>
      <c r="H595" s="2091"/>
      <c r="I595" s="2091"/>
      <c r="J595" s="2091"/>
      <c r="K595" s="2471"/>
      <c r="L595" s="124"/>
    </row>
    <row r="596" spans="1:12" ht="15.75" x14ac:dyDescent="0.25">
      <c r="A596" s="2089"/>
      <c r="B596" s="2090"/>
      <c r="C596" s="2091"/>
      <c r="D596" s="258">
        <f t="shared" si="9"/>
        <v>0</v>
      </c>
      <c r="E596" s="2091"/>
      <c r="F596" s="2091"/>
      <c r="G596" s="2091"/>
      <c r="H596" s="2091"/>
      <c r="I596" s="2091"/>
      <c r="J596" s="2091"/>
      <c r="K596" s="2471"/>
      <c r="L596" s="124"/>
    </row>
    <row r="597" spans="1:12" ht="15.75" x14ac:dyDescent="0.25">
      <c r="A597" s="2089"/>
      <c r="B597" s="2090"/>
      <c r="C597" s="2091"/>
      <c r="D597" s="258">
        <f t="shared" si="9"/>
        <v>0</v>
      </c>
      <c r="E597" s="2091"/>
      <c r="F597" s="2091"/>
      <c r="G597" s="2091"/>
      <c r="H597" s="2091"/>
      <c r="I597" s="2091"/>
      <c r="J597" s="2091"/>
      <c r="K597" s="2471"/>
      <c r="L597" s="124"/>
    </row>
    <row r="598" spans="1:12" ht="15.75" x14ac:dyDescent="0.25">
      <c r="A598" s="2089"/>
      <c r="B598" s="2090"/>
      <c r="C598" s="2091"/>
      <c r="D598" s="258">
        <f t="shared" si="9"/>
        <v>0</v>
      </c>
      <c r="E598" s="2091"/>
      <c r="F598" s="2091"/>
      <c r="G598" s="2091"/>
      <c r="H598" s="2091"/>
      <c r="I598" s="2091"/>
      <c r="J598" s="2091"/>
      <c r="K598" s="2471"/>
      <c r="L598" s="124"/>
    </row>
    <row r="599" spans="1:12" ht="15.75" x14ac:dyDescent="0.25">
      <c r="A599" s="2089"/>
      <c r="B599" s="2090"/>
      <c r="C599" s="2091"/>
      <c r="D599" s="258">
        <f t="shared" si="9"/>
        <v>0</v>
      </c>
      <c r="E599" s="2091"/>
      <c r="F599" s="2091"/>
      <c r="G599" s="2091"/>
      <c r="H599" s="2091"/>
      <c r="I599" s="2091"/>
      <c r="J599" s="2091"/>
      <c r="K599" s="2471"/>
      <c r="L599" s="124"/>
    </row>
    <row r="600" spans="1:12" ht="15.75" x14ac:dyDescent="0.25">
      <c r="A600" s="2089"/>
      <c r="B600" s="2090"/>
      <c r="C600" s="2091"/>
      <c r="D600" s="258">
        <f t="shared" si="9"/>
        <v>0</v>
      </c>
      <c r="E600" s="2091"/>
      <c r="F600" s="2091"/>
      <c r="G600" s="2091"/>
      <c r="H600" s="2091"/>
      <c r="I600" s="2091"/>
      <c r="J600" s="2091"/>
      <c r="K600" s="2471"/>
      <c r="L600" s="124"/>
    </row>
    <row r="601" spans="1:12" ht="15.75" x14ac:dyDescent="0.25">
      <c r="A601" s="2089"/>
      <c r="B601" s="2090"/>
      <c r="C601" s="2091"/>
      <c r="D601" s="258">
        <f t="shared" si="9"/>
        <v>0</v>
      </c>
      <c r="E601" s="2091"/>
      <c r="F601" s="2091"/>
      <c r="G601" s="2091"/>
      <c r="H601" s="2091"/>
      <c r="I601" s="2091"/>
      <c r="J601" s="2091"/>
      <c r="K601" s="2471"/>
      <c r="L601" s="124"/>
    </row>
    <row r="602" spans="1:12" ht="15.75" x14ac:dyDescent="0.25">
      <c r="A602" s="2089"/>
      <c r="B602" s="2090"/>
      <c r="C602" s="2091"/>
      <c r="D602" s="258">
        <f t="shared" si="9"/>
        <v>0</v>
      </c>
      <c r="E602" s="2091"/>
      <c r="F602" s="2091"/>
      <c r="G602" s="2091"/>
      <c r="H602" s="2091"/>
      <c r="I602" s="2091"/>
      <c r="J602" s="2091"/>
      <c r="K602" s="2471"/>
      <c r="L602" s="124"/>
    </row>
    <row r="603" spans="1:12" ht="15.75" x14ac:dyDescent="0.25">
      <c r="A603" s="2089"/>
      <c r="B603" s="2090"/>
      <c r="C603" s="2091"/>
      <c r="D603" s="258">
        <f t="shared" si="9"/>
        <v>0</v>
      </c>
      <c r="E603" s="2091"/>
      <c r="F603" s="2091"/>
      <c r="G603" s="2091"/>
      <c r="H603" s="2091"/>
      <c r="I603" s="2091"/>
      <c r="J603" s="2091"/>
      <c r="K603" s="2471"/>
      <c r="L603" s="124"/>
    </row>
    <row r="604" spans="1:12" ht="15.75" x14ac:dyDescent="0.25">
      <c r="A604" s="2089"/>
      <c r="B604" s="2090"/>
      <c r="C604" s="2091"/>
      <c r="D604" s="258">
        <f t="shared" si="9"/>
        <v>0</v>
      </c>
      <c r="E604" s="2091"/>
      <c r="F604" s="2091"/>
      <c r="G604" s="2091"/>
      <c r="H604" s="2091"/>
      <c r="I604" s="2091"/>
      <c r="J604" s="2091"/>
      <c r="K604" s="2471"/>
      <c r="L604" s="124"/>
    </row>
    <row r="605" spans="1:12" ht="15.75" x14ac:dyDescent="0.25">
      <c r="A605" s="2089"/>
      <c r="B605" s="2090"/>
      <c r="C605" s="2091"/>
      <c r="D605" s="258">
        <f t="shared" si="9"/>
        <v>0</v>
      </c>
      <c r="E605" s="2091"/>
      <c r="F605" s="2091"/>
      <c r="G605" s="2091"/>
      <c r="H605" s="2091"/>
      <c r="I605" s="2091"/>
      <c r="J605" s="2091"/>
      <c r="K605" s="2471"/>
      <c r="L605" s="124"/>
    </row>
    <row r="606" spans="1:12" ht="15.75" x14ac:dyDescent="0.25">
      <c r="A606" s="2089"/>
      <c r="B606" s="2090"/>
      <c r="C606" s="2091"/>
      <c r="D606" s="258">
        <f t="shared" si="9"/>
        <v>0</v>
      </c>
      <c r="E606" s="2091"/>
      <c r="F606" s="2091"/>
      <c r="G606" s="2091"/>
      <c r="H606" s="2091"/>
      <c r="I606" s="2091"/>
      <c r="J606" s="2091"/>
      <c r="K606" s="2471"/>
      <c r="L606" s="124"/>
    </row>
    <row r="607" spans="1:12" ht="15.75" x14ac:dyDescent="0.25">
      <c r="A607" s="2089"/>
      <c r="B607" s="2090"/>
      <c r="C607" s="2091"/>
      <c r="D607" s="258">
        <f t="shared" si="9"/>
        <v>0</v>
      </c>
      <c r="E607" s="2091"/>
      <c r="F607" s="2091"/>
      <c r="G607" s="2091"/>
      <c r="H607" s="2091"/>
      <c r="I607" s="2091"/>
      <c r="J607" s="2091"/>
      <c r="K607" s="2471"/>
      <c r="L607" s="124"/>
    </row>
    <row r="608" spans="1:12" ht="15.75" x14ac:dyDescent="0.25">
      <c r="A608" s="2089"/>
      <c r="B608" s="2090"/>
      <c r="C608" s="2091"/>
      <c r="D608" s="258">
        <f t="shared" si="9"/>
        <v>0</v>
      </c>
      <c r="E608" s="2091"/>
      <c r="F608" s="2091"/>
      <c r="G608" s="2091"/>
      <c r="H608" s="2091"/>
      <c r="I608" s="2091"/>
      <c r="J608" s="2091"/>
      <c r="K608" s="2471"/>
      <c r="L608" s="124"/>
    </row>
    <row r="609" spans="1:12" ht="15.75" x14ac:dyDescent="0.25">
      <c r="A609" s="2089"/>
      <c r="B609" s="2090"/>
      <c r="C609" s="2091"/>
      <c r="D609" s="258">
        <f t="shared" si="9"/>
        <v>0</v>
      </c>
      <c r="E609" s="2091"/>
      <c r="F609" s="2091"/>
      <c r="G609" s="2091"/>
      <c r="H609" s="2091"/>
      <c r="I609" s="2091"/>
      <c r="J609" s="2091"/>
      <c r="K609" s="2471"/>
      <c r="L609" s="124"/>
    </row>
    <row r="610" spans="1:12" ht="15.75" x14ac:dyDescent="0.25">
      <c r="A610" s="2089"/>
      <c r="B610" s="2090"/>
      <c r="C610" s="2091"/>
      <c r="D610" s="258">
        <f t="shared" si="9"/>
        <v>0</v>
      </c>
      <c r="E610" s="2091"/>
      <c r="F610" s="2091"/>
      <c r="G610" s="2091"/>
      <c r="H610" s="2091"/>
      <c r="I610" s="2091"/>
      <c r="J610" s="2091"/>
      <c r="K610" s="2471"/>
      <c r="L610" s="124"/>
    </row>
    <row r="611" spans="1:12" ht="15.75" x14ac:dyDescent="0.25">
      <c r="A611" s="2089"/>
      <c r="B611" s="2090"/>
      <c r="C611" s="2091"/>
      <c r="D611" s="258">
        <f t="shared" si="9"/>
        <v>0</v>
      </c>
      <c r="E611" s="2091"/>
      <c r="F611" s="2091"/>
      <c r="G611" s="2091"/>
      <c r="H611" s="2091"/>
      <c r="I611" s="2091"/>
      <c r="J611" s="2091"/>
      <c r="K611" s="2471"/>
      <c r="L611" s="124"/>
    </row>
    <row r="612" spans="1:12" ht="15.75" x14ac:dyDescent="0.25">
      <c r="A612" s="2089"/>
      <c r="B612" s="2090"/>
      <c r="C612" s="2091"/>
      <c r="D612" s="258">
        <f t="shared" si="9"/>
        <v>0</v>
      </c>
      <c r="E612" s="2091"/>
      <c r="F612" s="2091"/>
      <c r="G612" s="2091"/>
      <c r="H612" s="2091"/>
      <c r="I612" s="2091"/>
      <c r="J612" s="2091"/>
      <c r="K612" s="2471"/>
      <c r="L612" s="124"/>
    </row>
    <row r="613" spans="1:12" ht="15.75" x14ac:dyDescent="0.25">
      <c r="A613" s="2089"/>
      <c r="B613" s="2090"/>
      <c r="C613" s="2091"/>
      <c r="D613" s="258">
        <f t="shared" si="9"/>
        <v>0</v>
      </c>
      <c r="E613" s="2091"/>
      <c r="F613" s="2091"/>
      <c r="G613" s="2091"/>
      <c r="H613" s="2091"/>
      <c r="I613" s="2091"/>
      <c r="J613" s="2091"/>
      <c r="K613" s="2471"/>
      <c r="L613" s="124"/>
    </row>
    <row r="614" spans="1:12" ht="15.75" x14ac:dyDescent="0.25">
      <c r="A614" s="2089"/>
      <c r="B614" s="2090"/>
      <c r="C614" s="2091"/>
      <c r="D614" s="258">
        <f t="shared" si="9"/>
        <v>0</v>
      </c>
      <c r="E614" s="2091"/>
      <c r="F614" s="2091"/>
      <c r="G614" s="2091"/>
      <c r="H614" s="2091"/>
      <c r="I614" s="2091"/>
      <c r="J614" s="2091"/>
      <c r="K614" s="2471"/>
      <c r="L614" s="124"/>
    </row>
    <row r="615" spans="1:12" ht="15.75" x14ac:dyDescent="0.25">
      <c r="A615" s="2089"/>
      <c r="B615" s="2090"/>
      <c r="C615" s="2091"/>
      <c r="D615" s="258">
        <f t="shared" si="9"/>
        <v>0</v>
      </c>
      <c r="E615" s="2091"/>
      <c r="F615" s="2091"/>
      <c r="G615" s="2091"/>
      <c r="H615" s="2091"/>
      <c r="I615" s="2091"/>
      <c r="J615" s="2091"/>
      <c r="K615" s="2471"/>
      <c r="L615" s="124"/>
    </row>
    <row r="616" spans="1:12" ht="15.75" x14ac:dyDescent="0.25">
      <c r="A616" s="2089"/>
      <c r="B616" s="2090"/>
      <c r="C616" s="2091"/>
      <c r="D616" s="258">
        <f t="shared" si="9"/>
        <v>0</v>
      </c>
      <c r="E616" s="2091"/>
      <c r="F616" s="2091"/>
      <c r="G616" s="2091"/>
      <c r="H616" s="2091"/>
      <c r="I616" s="2091"/>
      <c r="J616" s="2091"/>
      <c r="K616" s="2471"/>
      <c r="L616" s="124"/>
    </row>
    <row r="617" spans="1:12" ht="15.75" x14ac:dyDescent="0.25">
      <c r="A617" s="2089"/>
      <c r="B617" s="2090"/>
      <c r="C617" s="2091"/>
      <c r="D617" s="258">
        <f t="shared" si="9"/>
        <v>0</v>
      </c>
      <c r="E617" s="2091"/>
      <c r="F617" s="2091"/>
      <c r="G617" s="2091"/>
      <c r="H617" s="2091"/>
      <c r="I617" s="2091"/>
      <c r="J617" s="2091"/>
      <c r="K617" s="2471"/>
      <c r="L617" s="124"/>
    </row>
    <row r="618" spans="1:12" ht="15.75" x14ac:dyDescent="0.25">
      <c r="A618" s="2089"/>
      <c r="B618" s="2090"/>
      <c r="C618" s="2091"/>
      <c r="D618" s="258">
        <f t="shared" si="9"/>
        <v>0</v>
      </c>
      <c r="E618" s="2091"/>
      <c r="F618" s="2091"/>
      <c r="G618" s="2091"/>
      <c r="H618" s="2091"/>
      <c r="I618" s="2091"/>
      <c r="J618" s="2091"/>
      <c r="K618" s="2471"/>
      <c r="L618" s="124"/>
    </row>
    <row r="619" spans="1:12" ht="15.75" x14ac:dyDescent="0.25">
      <c r="A619" s="2089"/>
      <c r="B619" s="2090"/>
      <c r="C619" s="2091"/>
      <c r="D619" s="258">
        <f t="shared" si="9"/>
        <v>0</v>
      </c>
      <c r="E619" s="2091"/>
      <c r="F619" s="2091"/>
      <c r="G619" s="2091"/>
      <c r="H619" s="2091"/>
      <c r="I619" s="2091"/>
      <c r="J619" s="2091"/>
      <c r="K619" s="2471"/>
      <c r="L619" s="124"/>
    </row>
    <row r="620" spans="1:12" ht="15.75" x14ac:dyDescent="0.25">
      <c r="A620" s="2089"/>
      <c r="B620" s="2090"/>
      <c r="C620" s="2091"/>
      <c r="D620" s="258">
        <f t="shared" si="9"/>
        <v>0</v>
      </c>
      <c r="E620" s="2091"/>
      <c r="F620" s="2091"/>
      <c r="G620" s="2091"/>
      <c r="H620" s="2091"/>
      <c r="I620" s="2091"/>
      <c r="J620" s="2091"/>
      <c r="K620" s="2471"/>
      <c r="L620" s="124"/>
    </row>
    <row r="621" spans="1:12" ht="15.75" x14ac:dyDescent="0.25">
      <c r="A621" s="2089"/>
      <c r="B621" s="2090"/>
      <c r="C621" s="2091"/>
      <c r="D621" s="258">
        <f t="shared" si="9"/>
        <v>0</v>
      </c>
      <c r="E621" s="2091"/>
      <c r="F621" s="2091"/>
      <c r="G621" s="2091"/>
      <c r="H621" s="2091"/>
      <c r="I621" s="2091"/>
      <c r="J621" s="2091"/>
      <c r="K621" s="2471"/>
      <c r="L621" s="124"/>
    </row>
    <row r="622" spans="1:12" ht="15.75" x14ac:dyDescent="0.25">
      <c r="A622" s="2089"/>
      <c r="B622" s="2090"/>
      <c r="C622" s="2091"/>
      <c r="D622" s="258">
        <f t="shared" si="9"/>
        <v>0</v>
      </c>
      <c r="E622" s="2091"/>
      <c r="F622" s="2091"/>
      <c r="G622" s="2091"/>
      <c r="H622" s="2091"/>
      <c r="I622" s="2091"/>
      <c r="J622" s="2091"/>
      <c r="K622" s="2471"/>
      <c r="L622" s="124"/>
    </row>
    <row r="623" spans="1:12" ht="15.75" x14ac:dyDescent="0.25">
      <c r="A623" s="2089"/>
      <c r="B623" s="2090"/>
      <c r="C623" s="2091"/>
      <c r="D623" s="258">
        <f t="shared" si="9"/>
        <v>0</v>
      </c>
      <c r="E623" s="2091"/>
      <c r="F623" s="2091"/>
      <c r="G623" s="2091"/>
      <c r="H623" s="2091"/>
      <c r="I623" s="2091"/>
      <c r="J623" s="2091"/>
      <c r="K623" s="2471"/>
      <c r="L623" s="124"/>
    </row>
    <row r="624" spans="1:12" ht="15.75" x14ac:dyDescent="0.25">
      <c r="A624" s="2089"/>
      <c r="B624" s="2090"/>
      <c r="C624" s="2091"/>
      <c r="D624" s="258">
        <f t="shared" si="9"/>
        <v>0</v>
      </c>
      <c r="E624" s="2091"/>
      <c r="F624" s="2091"/>
      <c r="G624" s="2091"/>
      <c r="H624" s="2091"/>
      <c r="I624" s="2091"/>
      <c r="J624" s="2091"/>
      <c r="K624" s="2471"/>
      <c r="L624" s="124"/>
    </row>
    <row r="625" spans="1:12" ht="15.75" x14ac:dyDescent="0.25">
      <c r="A625" s="2089"/>
      <c r="B625" s="2090"/>
      <c r="C625" s="2091"/>
      <c r="D625" s="258">
        <f t="shared" si="9"/>
        <v>0</v>
      </c>
      <c r="E625" s="2091"/>
      <c r="F625" s="2091"/>
      <c r="G625" s="2091"/>
      <c r="H625" s="2091"/>
      <c r="I625" s="2091"/>
      <c r="J625" s="2091"/>
      <c r="K625" s="2471"/>
      <c r="L625" s="124"/>
    </row>
    <row r="626" spans="1:12" ht="15.75" x14ac:dyDescent="0.25">
      <c r="A626" s="2089"/>
      <c r="B626" s="2090"/>
      <c r="C626" s="2091"/>
      <c r="D626" s="258">
        <f t="shared" si="9"/>
        <v>0</v>
      </c>
      <c r="E626" s="2091"/>
      <c r="F626" s="2091"/>
      <c r="G626" s="2091"/>
      <c r="H626" s="2091"/>
      <c r="I626" s="2091"/>
      <c r="J626" s="2091"/>
      <c r="K626" s="2471"/>
      <c r="L626" s="124"/>
    </row>
    <row r="627" spans="1:12" ht="15.75" x14ac:dyDescent="0.25">
      <c r="A627" s="2089"/>
      <c r="B627" s="2090"/>
      <c r="C627" s="2091"/>
      <c r="D627" s="258">
        <f t="shared" si="9"/>
        <v>0</v>
      </c>
      <c r="E627" s="2091"/>
      <c r="F627" s="2091"/>
      <c r="G627" s="2091"/>
      <c r="H627" s="2091"/>
      <c r="I627" s="2091"/>
      <c r="J627" s="2091"/>
      <c r="K627" s="2471"/>
      <c r="L627" s="124"/>
    </row>
    <row r="628" spans="1:12" ht="15.75" x14ac:dyDescent="0.25">
      <c r="A628" s="2089"/>
      <c r="B628" s="2090"/>
      <c r="C628" s="2091"/>
      <c r="D628" s="258">
        <f t="shared" si="9"/>
        <v>0</v>
      </c>
      <c r="E628" s="2091"/>
      <c r="F628" s="2091"/>
      <c r="G628" s="2091"/>
      <c r="H628" s="2091"/>
      <c r="I628" s="2091"/>
      <c r="J628" s="2091"/>
      <c r="K628" s="2471"/>
      <c r="L628" s="124"/>
    </row>
    <row r="629" spans="1:12" ht="15.75" x14ac:dyDescent="0.25">
      <c r="A629" s="2089"/>
      <c r="B629" s="2090"/>
      <c r="C629" s="2091"/>
      <c r="D629" s="258">
        <f t="shared" si="9"/>
        <v>0</v>
      </c>
      <c r="E629" s="2091"/>
      <c r="F629" s="2091"/>
      <c r="G629" s="2091"/>
      <c r="H629" s="2091"/>
      <c r="I629" s="2091"/>
      <c r="J629" s="2091"/>
      <c r="K629" s="2471"/>
      <c r="L629" s="124"/>
    </row>
    <row r="630" spans="1:12" ht="15.75" x14ac:dyDescent="0.25">
      <c r="A630" s="2089"/>
      <c r="B630" s="2090"/>
      <c r="C630" s="2091"/>
      <c r="D630" s="258">
        <f t="shared" si="9"/>
        <v>0</v>
      </c>
      <c r="E630" s="2091"/>
      <c r="F630" s="2091"/>
      <c r="G630" s="2091"/>
      <c r="H630" s="2091"/>
      <c r="I630" s="2091"/>
      <c r="J630" s="2091"/>
      <c r="K630" s="2471"/>
      <c r="L630" s="124"/>
    </row>
    <row r="631" spans="1:12" ht="15.75" x14ac:dyDescent="0.25">
      <c r="A631" s="2089"/>
      <c r="B631" s="2090"/>
      <c r="C631" s="2091"/>
      <c r="D631" s="258">
        <f t="shared" si="9"/>
        <v>0</v>
      </c>
      <c r="E631" s="2091"/>
      <c r="F631" s="2091"/>
      <c r="G631" s="2091"/>
      <c r="H631" s="2091"/>
      <c r="I631" s="2091"/>
      <c r="J631" s="2091"/>
      <c r="K631" s="2471"/>
      <c r="L631" s="124"/>
    </row>
    <row r="632" spans="1:12" ht="15.75" x14ac:dyDescent="0.25">
      <c r="A632" s="2089"/>
      <c r="B632" s="2090"/>
      <c r="C632" s="2091"/>
      <c r="D632" s="258">
        <f t="shared" si="9"/>
        <v>0</v>
      </c>
      <c r="E632" s="2091"/>
      <c r="F632" s="2091"/>
      <c r="G632" s="2091"/>
      <c r="H632" s="2091"/>
      <c r="I632" s="2091"/>
      <c r="J632" s="2091"/>
      <c r="K632" s="2471"/>
      <c r="L632" s="124"/>
    </row>
    <row r="633" spans="1:12" ht="15.75" x14ac:dyDescent="0.25">
      <c r="A633" s="2089"/>
      <c r="B633" s="2090"/>
      <c r="C633" s="2091"/>
      <c r="D633" s="258">
        <f t="shared" si="9"/>
        <v>0</v>
      </c>
      <c r="E633" s="2091"/>
      <c r="F633" s="2091"/>
      <c r="G633" s="2091"/>
      <c r="H633" s="2091"/>
      <c r="I633" s="2091"/>
      <c r="J633" s="2091"/>
      <c r="K633" s="2471"/>
      <c r="L633" s="124"/>
    </row>
    <row r="634" spans="1:12" ht="15.75" x14ac:dyDescent="0.25">
      <c r="A634" s="2089"/>
      <c r="B634" s="2090"/>
      <c r="C634" s="2091"/>
      <c r="D634" s="258">
        <f t="shared" si="9"/>
        <v>0</v>
      </c>
      <c r="E634" s="2091"/>
      <c r="F634" s="2091"/>
      <c r="G634" s="2091"/>
      <c r="H634" s="2091"/>
      <c r="I634" s="2091"/>
      <c r="J634" s="2091"/>
      <c r="K634" s="2471"/>
      <c r="L634" s="124"/>
    </row>
    <row r="635" spans="1:12" ht="15.75" x14ac:dyDescent="0.25">
      <c r="A635" s="2089"/>
      <c r="B635" s="2090"/>
      <c r="C635" s="2091"/>
      <c r="D635" s="258">
        <f t="shared" si="9"/>
        <v>0</v>
      </c>
      <c r="E635" s="2091"/>
      <c r="F635" s="2091"/>
      <c r="G635" s="2091"/>
      <c r="H635" s="2091"/>
      <c r="I635" s="2091"/>
      <c r="J635" s="2091"/>
      <c r="K635" s="2471"/>
      <c r="L635" s="124"/>
    </row>
    <row r="636" spans="1:12" ht="15.75" x14ac:dyDescent="0.25">
      <c r="A636" s="2089"/>
      <c r="B636" s="2090"/>
      <c r="C636" s="2091"/>
      <c r="D636" s="258">
        <f t="shared" si="9"/>
        <v>0</v>
      </c>
      <c r="E636" s="2091"/>
      <c r="F636" s="2091"/>
      <c r="G636" s="2091"/>
      <c r="H636" s="2091"/>
      <c r="I636" s="2091"/>
      <c r="J636" s="2091"/>
      <c r="K636" s="2471"/>
      <c r="L636" s="124"/>
    </row>
    <row r="637" spans="1:12" ht="15.75" x14ac:dyDescent="0.25">
      <c r="A637" s="2089"/>
      <c r="B637" s="2090"/>
      <c r="C637" s="2091"/>
      <c r="D637" s="258">
        <f t="shared" si="9"/>
        <v>0</v>
      </c>
      <c r="E637" s="2091"/>
      <c r="F637" s="2091"/>
      <c r="G637" s="2091"/>
      <c r="H637" s="2091"/>
      <c r="I637" s="2091"/>
      <c r="J637" s="2091"/>
      <c r="K637" s="2471"/>
      <c r="L637" s="124"/>
    </row>
    <row r="638" spans="1:12" ht="15.75" x14ac:dyDescent="0.25">
      <c r="A638" s="2089"/>
      <c r="B638" s="2090"/>
      <c r="C638" s="2091"/>
      <c r="D638" s="258">
        <f t="shared" si="9"/>
        <v>0</v>
      </c>
      <c r="E638" s="2091"/>
      <c r="F638" s="2091"/>
      <c r="G638" s="2091"/>
      <c r="H638" s="2091"/>
      <c r="I638" s="2091"/>
      <c r="J638" s="2091"/>
      <c r="K638" s="2471"/>
      <c r="L638" s="124"/>
    </row>
    <row r="639" spans="1:12" ht="15.75" x14ac:dyDescent="0.25">
      <c r="A639" s="2089"/>
      <c r="B639" s="2090"/>
      <c r="C639" s="2091"/>
      <c r="D639" s="258">
        <f t="shared" si="9"/>
        <v>0</v>
      </c>
      <c r="E639" s="2091"/>
      <c r="F639" s="2091"/>
      <c r="G639" s="2091"/>
      <c r="H639" s="2091"/>
      <c r="I639" s="2091"/>
      <c r="J639" s="2091"/>
      <c r="K639" s="2471"/>
      <c r="L639" s="124"/>
    </row>
    <row r="640" spans="1:12" ht="15.75" x14ac:dyDescent="0.25">
      <c r="A640" s="2089"/>
      <c r="B640" s="2090"/>
      <c r="C640" s="2091"/>
      <c r="D640" s="258">
        <f t="shared" si="9"/>
        <v>0</v>
      </c>
      <c r="E640" s="2091"/>
      <c r="F640" s="2091"/>
      <c r="G640" s="2091"/>
      <c r="H640" s="2091"/>
      <c r="I640" s="2091"/>
      <c r="J640" s="2091"/>
      <c r="K640" s="2471"/>
      <c r="L640" s="124"/>
    </row>
    <row r="641" spans="1:12" ht="15.75" x14ac:dyDescent="0.25">
      <c r="A641" s="2089"/>
      <c r="B641" s="2090"/>
      <c r="C641" s="2091"/>
      <c r="D641" s="258">
        <f t="shared" si="9"/>
        <v>0</v>
      </c>
      <c r="E641" s="2091"/>
      <c r="F641" s="2091"/>
      <c r="G641" s="2091"/>
      <c r="H641" s="2091"/>
      <c r="I641" s="2091"/>
      <c r="J641" s="2091"/>
      <c r="K641" s="2471"/>
      <c r="L641" s="124"/>
    </row>
    <row r="642" spans="1:12" ht="15.75" x14ac:dyDescent="0.25">
      <c r="A642" s="2089"/>
      <c r="B642" s="2090"/>
      <c r="C642" s="2091"/>
      <c r="D642" s="258">
        <f t="shared" si="9"/>
        <v>0</v>
      </c>
      <c r="E642" s="2091"/>
      <c r="F642" s="2091"/>
      <c r="G642" s="2091"/>
      <c r="H642" s="2091"/>
      <c r="I642" s="2091"/>
      <c r="J642" s="2091"/>
      <c r="K642" s="2471"/>
      <c r="L642" s="124"/>
    </row>
    <row r="643" spans="1:12" ht="15.75" x14ac:dyDescent="0.25">
      <c r="A643" s="2089"/>
      <c r="B643" s="2090"/>
      <c r="C643" s="2091"/>
      <c r="D643" s="258">
        <f t="shared" si="9"/>
        <v>0</v>
      </c>
      <c r="E643" s="2091"/>
      <c r="F643" s="2091"/>
      <c r="G643" s="2091"/>
      <c r="H643" s="2091"/>
      <c r="I643" s="2091"/>
      <c r="J643" s="2091"/>
      <c r="K643" s="2471"/>
      <c r="L643" s="124"/>
    </row>
    <row r="644" spans="1:12" ht="15.75" x14ac:dyDescent="0.25">
      <c r="A644" s="2089"/>
      <c r="B644" s="2090"/>
      <c r="C644" s="2091"/>
      <c r="D644" s="258">
        <f t="shared" si="9"/>
        <v>0</v>
      </c>
      <c r="E644" s="2091"/>
      <c r="F644" s="2091"/>
      <c r="G644" s="2091"/>
      <c r="H644" s="2091"/>
      <c r="I644" s="2091"/>
      <c r="J644" s="2091"/>
      <c r="K644" s="2471"/>
      <c r="L644" s="124"/>
    </row>
    <row r="645" spans="1:12" ht="15.75" x14ac:dyDescent="0.25">
      <c r="A645" s="2089"/>
      <c r="B645" s="2090"/>
      <c r="C645" s="2091"/>
      <c r="D645" s="258">
        <f t="shared" si="9"/>
        <v>0</v>
      </c>
      <c r="E645" s="2091"/>
      <c r="F645" s="2091"/>
      <c r="G645" s="2091"/>
      <c r="H645" s="2091"/>
      <c r="I645" s="2091"/>
      <c r="J645" s="2091"/>
      <c r="K645" s="2471"/>
      <c r="L645" s="124"/>
    </row>
    <row r="646" spans="1:12" ht="15.75" x14ac:dyDescent="0.25">
      <c r="A646" s="2089"/>
      <c r="B646" s="2090"/>
      <c r="C646" s="2091"/>
      <c r="D646" s="258">
        <f t="shared" si="9"/>
        <v>0</v>
      </c>
      <c r="E646" s="2091"/>
      <c r="F646" s="2091"/>
      <c r="G646" s="2091"/>
      <c r="H646" s="2091"/>
      <c r="I646" s="2091"/>
      <c r="J646" s="2091"/>
      <c r="K646" s="2471"/>
      <c r="L646" s="124"/>
    </row>
    <row r="647" spans="1:12" ht="15.75" x14ac:dyDescent="0.25">
      <c r="A647" s="2089"/>
      <c r="B647" s="2090"/>
      <c r="C647" s="2091"/>
      <c r="D647" s="258">
        <f t="shared" si="9"/>
        <v>0</v>
      </c>
      <c r="E647" s="2091"/>
      <c r="F647" s="2091"/>
      <c r="G647" s="2091"/>
      <c r="H647" s="2091"/>
      <c r="I647" s="2091"/>
      <c r="J647" s="2091"/>
      <c r="K647" s="2471"/>
      <c r="L647" s="124"/>
    </row>
    <row r="648" spans="1:12" ht="15.75" x14ac:dyDescent="0.25">
      <c r="A648" s="2089"/>
      <c r="B648" s="2090"/>
      <c r="C648" s="2091"/>
      <c r="D648" s="258">
        <f t="shared" si="9"/>
        <v>0</v>
      </c>
      <c r="E648" s="2091"/>
      <c r="F648" s="2091"/>
      <c r="G648" s="2091"/>
      <c r="H648" s="2091"/>
      <c r="I648" s="2091"/>
      <c r="J648" s="2091"/>
      <c r="K648" s="2471"/>
      <c r="L648" s="124"/>
    </row>
    <row r="649" spans="1:12" ht="15.75" x14ac:dyDescent="0.25">
      <c r="A649" s="2089"/>
      <c r="B649" s="2090"/>
      <c r="C649" s="2091"/>
      <c r="D649" s="258">
        <f t="shared" si="9"/>
        <v>0</v>
      </c>
      <c r="E649" s="2091"/>
      <c r="F649" s="2091"/>
      <c r="G649" s="2091"/>
      <c r="H649" s="2091"/>
      <c r="I649" s="2091"/>
      <c r="J649" s="2091"/>
      <c r="K649" s="2471"/>
      <c r="L649" s="124"/>
    </row>
    <row r="650" spans="1:12" ht="15.75" x14ac:dyDescent="0.25">
      <c r="A650" s="2089"/>
      <c r="B650" s="2090"/>
      <c r="C650" s="2091"/>
      <c r="D650" s="258">
        <f t="shared" si="9"/>
        <v>0</v>
      </c>
      <c r="E650" s="2091"/>
      <c r="F650" s="2091"/>
      <c r="G650" s="2091"/>
      <c r="H650" s="2091"/>
      <c r="I650" s="2091"/>
      <c r="J650" s="2091"/>
      <c r="K650" s="2471"/>
      <c r="L650" s="124"/>
    </row>
    <row r="651" spans="1:12" ht="15.75" x14ac:dyDescent="0.25">
      <c r="A651" s="2089"/>
      <c r="B651" s="2090"/>
      <c r="C651" s="2091"/>
      <c r="D651" s="258">
        <f t="shared" ref="D651:D714" si="10">+C651*(100-E651)/100</f>
        <v>0</v>
      </c>
      <c r="E651" s="2091"/>
      <c r="F651" s="2091"/>
      <c r="G651" s="2091"/>
      <c r="H651" s="2091"/>
      <c r="I651" s="2091"/>
      <c r="J651" s="2091"/>
      <c r="K651" s="2471"/>
      <c r="L651" s="124"/>
    </row>
    <row r="652" spans="1:12" ht="15.75" x14ac:dyDescent="0.25">
      <c r="A652" s="2089"/>
      <c r="B652" s="2090"/>
      <c r="C652" s="2091"/>
      <c r="D652" s="258">
        <f t="shared" si="10"/>
        <v>0</v>
      </c>
      <c r="E652" s="2091"/>
      <c r="F652" s="2091"/>
      <c r="G652" s="2091"/>
      <c r="H652" s="2091"/>
      <c r="I652" s="2091"/>
      <c r="J652" s="2091"/>
      <c r="K652" s="2471"/>
      <c r="L652" s="124"/>
    </row>
    <row r="653" spans="1:12" ht="15.75" x14ac:dyDescent="0.25">
      <c r="A653" s="2089"/>
      <c r="B653" s="2090"/>
      <c r="C653" s="2091"/>
      <c r="D653" s="258">
        <f t="shared" si="10"/>
        <v>0</v>
      </c>
      <c r="E653" s="2091"/>
      <c r="F653" s="2091"/>
      <c r="G653" s="2091"/>
      <c r="H653" s="2091"/>
      <c r="I653" s="2091"/>
      <c r="J653" s="2091"/>
      <c r="K653" s="2471"/>
      <c r="L653" s="124"/>
    </row>
    <row r="654" spans="1:12" ht="15.75" x14ac:dyDescent="0.25">
      <c r="A654" s="2089"/>
      <c r="B654" s="2090"/>
      <c r="C654" s="2091"/>
      <c r="D654" s="258">
        <f t="shared" si="10"/>
        <v>0</v>
      </c>
      <c r="E654" s="2091"/>
      <c r="F654" s="2091"/>
      <c r="G654" s="2091"/>
      <c r="H654" s="2091"/>
      <c r="I654" s="2091"/>
      <c r="J654" s="2091"/>
      <c r="K654" s="2471"/>
      <c r="L654" s="124"/>
    </row>
    <row r="655" spans="1:12" ht="15.75" x14ac:dyDescent="0.25">
      <c r="A655" s="2089"/>
      <c r="B655" s="2090"/>
      <c r="C655" s="2091"/>
      <c r="D655" s="258">
        <f t="shared" si="10"/>
        <v>0</v>
      </c>
      <c r="E655" s="2091"/>
      <c r="F655" s="2091"/>
      <c r="G655" s="2091"/>
      <c r="H655" s="2091"/>
      <c r="I655" s="2091"/>
      <c r="J655" s="2091"/>
      <c r="K655" s="2471"/>
      <c r="L655" s="124"/>
    </row>
    <row r="656" spans="1:12" ht="15.75" x14ac:dyDescent="0.25">
      <c r="A656" s="2089"/>
      <c r="B656" s="2090"/>
      <c r="C656" s="2091"/>
      <c r="D656" s="258">
        <f t="shared" si="10"/>
        <v>0</v>
      </c>
      <c r="E656" s="2091"/>
      <c r="F656" s="2091"/>
      <c r="G656" s="2091"/>
      <c r="H656" s="2091"/>
      <c r="I656" s="2091"/>
      <c r="J656" s="2091"/>
      <c r="K656" s="2471"/>
      <c r="L656" s="124"/>
    </row>
    <row r="657" spans="1:12" ht="15.75" x14ac:dyDescent="0.25">
      <c r="A657" s="2089"/>
      <c r="B657" s="2090"/>
      <c r="C657" s="2091"/>
      <c r="D657" s="258">
        <f t="shared" si="10"/>
        <v>0</v>
      </c>
      <c r="E657" s="2091"/>
      <c r="F657" s="2091"/>
      <c r="G657" s="2091"/>
      <c r="H657" s="2091"/>
      <c r="I657" s="2091"/>
      <c r="J657" s="2091"/>
      <c r="K657" s="2471"/>
      <c r="L657" s="124"/>
    </row>
    <row r="658" spans="1:12" ht="15.75" x14ac:dyDescent="0.25">
      <c r="A658" s="2089"/>
      <c r="B658" s="2090"/>
      <c r="C658" s="2091"/>
      <c r="D658" s="258">
        <f t="shared" si="10"/>
        <v>0</v>
      </c>
      <c r="E658" s="2091"/>
      <c r="F658" s="2091"/>
      <c r="G658" s="2091"/>
      <c r="H658" s="2091"/>
      <c r="I658" s="2091"/>
      <c r="J658" s="2091"/>
      <c r="K658" s="2471"/>
      <c r="L658" s="124"/>
    </row>
    <row r="659" spans="1:12" ht="15.75" x14ac:dyDescent="0.25">
      <c r="A659" s="2089"/>
      <c r="B659" s="2090"/>
      <c r="C659" s="2091"/>
      <c r="D659" s="258">
        <f t="shared" si="10"/>
        <v>0</v>
      </c>
      <c r="E659" s="2091"/>
      <c r="F659" s="2091"/>
      <c r="G659" s="2091"/>
      <c r="H659" s="2091"/>
      <c r="I659" s="2091"/>
      <c r="J659" s="2091"/>
      <c r="K659" s="2471"/>
      <c r="L659" s="124"/>
    </row>
    <row r="660" spans="1:12" ht="15.75" x14ac:dyDescent="0.25">
      <c r="A660" s="2089"/>
      <c r="B660" s="2090"/>
      <c r="C660" s="2091"/>
      <c r="D660" s="258">
        <f t="shared" si="10"/>
        <v>0</v>
      </c>
      <c r="E660" s="2091"/>
      <c r="F660" s="2091"/>
      <c r="G660" s="2091"/>
      <c r="H660" s="2091"/>
      <c r="I660" s="2091"/>
      <c r="J660" s="2091"/>
      <c r="K660" s="2471"/>
      <c r="L660" s="124"/>
    </row>
    <row r="661" spans="1:12" ht="15.75" x14ac:dyDescent="0.25">
      <c r="A661" s="2089"/>
      <c r="B661" s="2090"/>
      <c r="C661" s="2091"/>
      <c r="D661" s="258">
        <f t="shared" si="10"/>
        <v>0</v>
      </c>
      <c r="E661" s="2091"/>
      <c r="F661" s="2091"/>
      <c r="G661" s="2091"/>
      <c r="H661" s="2091"/>
      <c r="I661" s="2091"/>
      <c r="J661" s="2091"/>
      <c r="K661" s="2471"/>
      <c r="L661" s="124"/>
    </row>
    <row r="662" spans="1:12" ht="15.75" x14ac:dyDescent="0.25">
      <c r="A662" s="2089"/>
      <c r="B662" s="2090"/>
      <c r="C662" s="2091"/>
      <c r="D662" s="258">
        <f t="shared" si="10"/>
        <v>0</v>
      </c>
      <c r="E662" s="2091"/>
      <c r="F662" s="2091"/>
      <c r="G662" s="2091"/>
      <c r="H662" s="2091"/>
      <c r="I662" s="2091"/>
      <c r="J662" s="2091"/>
      <c r="K662" s="2471"/>
      <c r="L662" s="124"/>
    </row>
    <row r="663" spans="1:12" ht="15.75" x14ac:dyDescent="0.25">
      <c r="A663" s="2089"/>
      <c r="B663" s="2090"/>
      <c r="C663" s="2091"/>
      <c r="D663" s="258">
        <f t="shared" si="10"/>
        <v>0</v>
      </c>
      <c r="E663" s="2091"/>
      <c r="F663" s="2091"/>
      <c r="G663" s="2091"/>
      <c r="H663" s="2091"/>
      <c r="I663" s="2091"/>
      <c r="J663" s="2091"/>
      <c r="K663" s="2471"/>
      <c r="L663" s="124"/>
    </row>
    <row r="664" spans="1:12" ht="15.75" x14ac:dyDescent="0.25">
      <c r="A664" s="2089"/>
      <c r="B664" s="2090"/>
      <c r="C664" s="2091"/>
      <c r="D664" s="258">
        <f t="shared" si="10"/>
        <v>0</v>
      </c>
      <c r="E664" s="2091"/>
      <c r="F664" s="2091"/>
      <c r="G664" s="2091"/>
      <c r="H664" s="2091"/>
      <c r="I664" s="2091"/>
      <c r="J664" s="2091"/>
      <c r="K664" s="2471"/>
      <c r="L664" s="124"/>
    </row>
    <row r="665" spans="1:12" ht="15.75" x14ac:dyDescent="0.25">
      <c r="A665" s="2089"/>
      <c r="B665" s="2090"/>
      <c r="C665" s="2091"/>
      <c r="D665" s="258">
        <f t="shared" si="10"/>
        <v>0</v>
      </c>
      <c r="E665" s="2091"/>
      <c r="F665" s="2091"/>
      <c r="G665" s="2091"/>
      <c r="H665" s="2091"/>
      <c r="I665" s="2091"/>
      <c r="J665" s="2091"/>
      <c r="K665" s="2471"/>
      <c r="L665" s="124"/>
    </row>
    <row r="666" spans="1:12" ht="15.75" x14ac:dyDescent="0.25">
      <c r="A666" s="2089"/>
      <c r="B666" s="2090"/>
      <c r="C666" s="2091"/>
      <c r="D666" s="258">
        <f t="shared" si="10"/>
        <v>0</v>
      </c>
      <c r="E666" s="2091"/>
      <c r="F666" s="2091"/>
      <c r="G666" s="2091"/>
      <c r="H666" s="2091"/>
      <c r="I666" s="2091"/>
      <c r="J666" s="2091"/>
      <c r="K666" s="2471"/>
      <c r="L666" s="124"/>
    </row>
    <row r="667" spans="1:12" ht="15.75" x14ac:dyDescent="0.25">
      <c r="A667" s="2089"/>
      <c r="B667" s="2090"/>
      <c r="C667" s="2091"/>
      <c r="D667" s="258">
        <f t="shared" si="10"/>
        <v>0</v>
      </c>
      <c r="E667" s="2091"/>
      <c r="F667" s="2091"/>
      <c r="G667" s="2091"/>
      <c r="H667" s="2091"/>
      <c r="I667" s="2091"/>
      <c r="J667" s="2091"/>
      <c r="K667" s="2471"/>
      <c r="L667" s="124"/>
    </row>
    <row r="668" spans="1:12" ht="15.75" x14ac:dyDescent="0.25">
      <c r="A668" s="2089"/>
      <c r="B668" s="2090"/>
      <c r="C668" s="2091"/>
      <c r="D668" s="258">
        <f t="shared" si="10"/>
        <v>0</v>
      </c>
      <c r="E668" s="2091"/>
      <c r="F668" s="2091"/>
      <c r="G668" s="2091"/>
      <c r="H668" s="2091"/>
      <c r="I668" s="2091"/>
      <c r="J668" s="2091"/>
      <c r="K668" s="2471"/>
      <c r="L668" s="124"/>
    </row>
    <row r="669" spans="1:12" ht="15.75" x14ac:dyDescent="0.25">
      <c r="A669" s="2089"/>
      <c r="B669" s="2090"/>
      <c r="C669" s="2091"/>
      <c r="D669" s="258">
        <f t="shared" si="10"/>
        <v>0</v>
      </c>
      <c r="E669" s="2091"/>
      <c r="F669" s="2091"/>
      <c r="G669" s="2091"/>
      <c r="H669" s="2091"/>
      <c r="I669" s="2091"/>
      <c r="J669" s="2091"/>
      <c r="K669" s="2471"/>
      <c r="L669" s="124"/>
    </row>
    <row r="670" spans="1:12" ht="15.75" x14ac:dyDescent="0.25">
      <c r="A670" s="2089"/>
      <c r="B670" s="2090"/>
      <c r="C670" s="2091"/>
      <c r="D670" s="258">
        <f t="shared" si="10"/>
        <v>0</v>
      </c>
      <c r="E670" s="2091"/>
      <c r="F670" s="2091"/>
      <c r="G670" s="2091"/>
      <c r="H670" s="2091"/>
      <c r="I670" s="2091"/>
      <c r="J670" s="2091"/>
      <c r="K670" s="2471"/>
      <c r="L670" s="124"/>
    </row>
    <row r="671" spans="1:12" ht="15.75" x14ac:dyDescent="0.25">
      <c r="A671" s="2089"/>
      <c r="B671" s="2090"/>
      <c r="C671" s="2091"/>
      <c r="D671" s="258">
        <f t="shared" si="10"/>
        <v>0</v>
      </c>
      <c r="E671" s="2091"/>
      <c r="F671" s="2091"/>
      <c r="G671" s="2091"/>
      <c r="H671" s="2091"/>
      <c r="I671" s="2091"/>
      <c r="J671" s="2091"/>
      <c r="K671" s="2471"/>
      <c r="L671" s="124"/>
    </row>
    <row r="672" spans="1:12" ht="15.75" x14ac:dyDescent="0.25">
      <c r="A672" s="2089"/>
      <c r="B672" s="2090"/>
      <c r="C672" s="2091"/>
      <c r="D672" s="258">
        <f t="shared" si="10"/>
        <v>0</v>
      </c>
      <c r="E672" s="2091"/>
      <c r="F672" s="2091"/>
      <c r="G672" s="2091"/>
      <c r="H672" s="2091"/>
      <c r="I672" s="2091"/>
      <c r="J672" s="2091"/>
      <c r="K672" s="2471"/>
      <c r="L672" s="124"/>
    </row>
    <row r="673" spans="1:12" ht="15.75" x14ac:dyDescent="0.25">
      <c r="A673" s="2089"/>
      <c r="B673" s="2090"/>
      <c r="C673" s="2091"/>
      <c r="D673" s="258">
        <f t="shared" si="10"/>
        <v>0</v>
      </c>
      <c r="E673" s="2091"/>
      <c r="F673" s="2091"/>
      <c r="G673" s="2091"/>
      <c r="H673" s="2091"/>
      <c r="I673" s="2091"/>
      <c r="J673" s="2091"/>
      <c r="K673" s="2471"/>
      <c r="L673" s="124"/>
    </row>
    <row r="674" spans="1:12" ht="15.75" x14ac:dyDescent="0.25">
      <c r="A674" s="2089"/>
      <c r="B674" s="2090"/>
      <c r="C674" s="2091"/>
      <c r="D674" s="258">
        <f t="shared" si="10"/>
        <v>0</v>
      </c>
      <c r="E674" s="2091"/>
      <c r="F674" s="2091"/>
      <c r="G674" s="2091"/>
      <c r="H674" s="2091"/>
      <c r="I674" s="2091"/>
      <c r="J674" s="2091"/>
      <c r="K674" s="2471"/>
      <c r="L674" s="124"/>
    </row>
    <row r="675" spans="1:12" ht="15.75" x14ac:dyDescent="0.25">
      <c r="A675" s="2089"/>
      <c r="B675" s="2090"/>
      <c r="C675" s="2091"/>
      <c r="D675" s="258">
        <f t="shared" si="10"/>
        <v>0</v>
      </c>
      <c r="E675" s="2091"/>
      <c r="F675" s="2091"/>
      <c r="G675" s="2091"/>
      <c r="H675" s="2091"/>
      <c r="I675" s="2091"/>
      <c r="J675" s="2091"/>
      <c r="K675" s="2471"/>
      <c r="L675" s="124"/>
    </row>
    <row r="676" spans="1:12" ht="15.75" x14ac:dyDescent="0.25">
      <c r="A676" s="2089"/>
      <c r="B676" s="2090"/>
      <c r="C676" s="2091"/>
      <c r="D676" s="258">
        <f t="shared" si="10"/>
        <v>0</v>
      </c>
      <c r="E676" s="2091"/>
      <c r="F676" s="2091"/>
      <c r="G676" s="2091"/>
      <c r="H676" s="2091"/>
      <c r="I676" s="2091"/>
      <c r="J676" s="2091"/>
      <c r="K676" s="2471"/>
      <c r="L676" s="124"/>
    </row>
    <row r="677" spans="1:12" ht="15.75" x14ac:dyDescent="0.25">
      <c r="A677" s="2089"/>
      <c r="B677" s="2090"/>
      <c r="C677" s="2091"/>
      <c r="D677" s="258">
        <f t="shared" si="10"/>
        <v>0</v>
      </c>
      <c r="E677" s="2091"/>
      <c r="F677" s="2091"/>
      <c r="G677" s="2091"/>
      <c r="H677" s="2091"/>
      <c r="I677" s="2091"/>
      <c r="J677" s="2091"/>
      <c r="K677" s="2471"/>
      <c r="L677" s="124"/>
    </row>
    <row r="678" spans="1:12" ht="15.75" x14ac:dyDescent="0.25">
      <c r="A678" s="2089"/>
      <c r="B678" s="2090"/>
      <c r="C678" s="2091"/>
      <c r="D678" s="258">
        <f t="shared" si="10"/>
        <v>0</v>
      </c>
      <c r="E678" s="2091"/>
      <c r="F678" s="2091"/>
      <c r="G678" s="2091"/>
      <c r="H678" s="2091"/>
      <c r="I678" s="2091"/>
      <c r="J678" s="2091"/>
      <c r="K678" s="2471"/>
      <c r="L678" s="124"/>
    </row>
    <row r="679" spans="1:12" ht="15.75" x14ac:dyDescent="0.25">
      <c r="A679" s="2089"/>
      <c r="B679" s="2090"/>
      <c r="C679" s="2091"/>
      <c r="D679" s="258">
        <f t="shared" si="10"/>
        <v>0</v>
      </c>
      <c r="E679" s="2091"/>
      <c r="F679" s="2091"/>
      <c r="G679" s="2091"/>
      <c r="H679" s="2091"/>
      <c r="I679" s="2091"/>
      <c r="J679" s="2091"/>
      <c r="K679" s="2471"/>
      <c r="L679" s="124"/>
    </row>
    <row r="680" spans="1:12" ht="15.75" x14ac:dyDescent="0.25">
      <c r="A680" s="2089"/>
      <c r="B680" s="2090"/>
      <c r="C680" s="2091"/>
      <c r="D680" s="258">
        <f t="shared" si="10"/>
        <v>0</v>
      </c>
      <c r="E680" s="2091"/>
      <c r="F680" s="2091"/>
      <c r="G680" s="2091"/>
      <c r="H680" s="2091"/>
      <c r="I680" s="2091"/>
      <c r="J680" s="2091"/>
      <c r="K680" s="2471"/>
      <c r="L680" s="124"/>
    </row>
    <row r="681" spans="1:12" ht="15.75" x14ac:dyDescent="0.25">
      <c r="A681" s="2089"/>
      <c r="B681" s="2090"/>
      <c r="C681" s="2091"/>
      <c r="D681" s="258">
        <f t="shared" si="10"/>
        <v>0</v>
      </c>
      <c r="E681" s="2091"/>
      <c r="F681" s="2091"/>
      <c r="G681" s="2091"/>
      <c r="H681" s="2091"/>
      <c r="I681" s="2091"/>
      <c r="J681" s="2091"/>
      <c r="K681" s="2471"/>
      <c r="L681" s="124"/>
    </row>
    <row r="682" spans="1:12" ht="15.75" x14ac:dyDescent="0.25">
      <c r="A682" s="2089"/>
      <c r="B682" s="2090"/>
      <c r="C682" s="2091"/>
      <c r="D682" s="258">
        <f t="shared" si="10"/>
        <v>0</v>
      </c>
      <c r="E682" s="2091"/>
      <c r="F682" s="2091"/>
      <c r="G682" s="2091"/>
      <c r="H682" s="2091"/>
      <c r="I682" s="2091"/>
      <c r="J682" s="2091"/>
      <c r="K682" s="2471"/>
      <c r="L682" s="124"/>
    </row>
    <row r="683" spans="1:12" ht="15.75" x14ac:dyDescent="0.25">
      <c r="A683" s="2089"/>
      <c r="B683" s="2090"/>
      <c r="C683" s="2091"/>
      <c r="D683" s="258">
        <f t="shared" si="10"/>
        <v>0</v>
      </c>
      <c r="E683" s="2091"/>
      <c r="F683" s="2091"/>
      <c r="G683" s="2091"/>
      <c r="H683" s="2091"/>
      <c r="I683" s="2091"/>
      <c r="J683" s="2091"/>
      <c r="K683" s="2471"/>
      <c r="L683" s="124"/>
    </row>
    <row r="684" spans="1:12" ht="15.75" x14ac:dyDescent="0.25">
      <c r="A684" s="2089"/>
      <c r="B684" s="2090"/>
      <c r="C684" s="2091"/>
      <c r="D684" s="258">
        <f t="shared" si="10"/>
        <v>0</v>
      </c>
      <c r="E684" s="2091"/>
      <c r="F684" s="2091"/>
      <c r="G684" s="2091"/>
      <c r="H684" s="2091"/>
      <c r="I684" s="2091"/>
      <c r="J684" s="2091"/>
      <c r="K684" s="2471"/>
      <c r="L684" s="124"/>
    </row>
    <row r="685" spans="1:12" ht="15.75" x14ac:dyDescent="0.25">
      <c r="A685" s="2089"/>
      <c r="B685" s="2090"/>
      <c r="C685" s="2091"/>
      <c r="D685" s="258">
        <f t="shared" si="10"/>
        <v>0</v>
      </c>
      <c r="E685" s="2091"/>
      <c r="F685" s="2091"/>
      <c r="G685" s="2091"/>
      <c r="H685" s="2091"/>
      <c r="I685" s="2091"/>
      <c r="J685" s="2091"/>
      <c r="K685" s="2471"/>
      <c r="L685" s="124"/>
    </row>
    <row r="686" spans="1:12" ht="15.75" x14ac:dyDescent="0.25">
      <c r="A686" s="2089"/>
      <c r="B686" s="2090"/>
      <c r="C686" s="2091"/>
      <c r="D686" s="258">
        <f t="shared" si="10"/>
        <v>0</v>
      </c>
      <c r="E686" s="2091"/>
      <c r="F686" s="2091"/>
      <c r="G686" s="2091"/>
      <c r="H686" s="2091"/>
      <c r="I686" s="2091"/>
      <c r="J686" s="2091"/>
      <c r="K686" s="2471"/>
      <c r="L686" s="124"/>
    </row>
    <row r="687" spans="1:12" ht="15.75" x14ac:dyDescent="0.25">
      <c r="A687" s="2089"/>
      <c r="B687" s="2090"/>
      <c r="C687" s="2091"/>
      <c r="D687" s="258">
        <f t="shared" si="10"/>
        <v>0</v>
      </c>
      <c r="E687" s="2091"/>
      <c r="F687" s="2091"/>
      <c r="G687" s="2091"/>
      <c r="H687" s="2091"/>
      <c r="I687" s="2091"/>
      <c r="J687" s="2091"/>
      <c r="K687" s="2471"/>
      <c r="L687" s="124"/>
    </row>
    <row r="688" spans="1:12" ht="15.75" x14ac:dyDescent="0.25">
      <c r="A688" s="2089"/>
      <c r="B688" s="2090"/>
      <c r="C688" s="2091"/>
      <c r="D688" s="258">
        <f t="shared" si="10"/>
        <v>0</v>
      </c>
      <c r="E688" s="2091"/>
      <c r="F688" s="2091"/>
      <c r="G688" s="2091"/>
      <c r="H688" s="2091"/>
      <c r="I688" s="2091"/>
      <c r="J688" s="2091"/>
      <c r="K688" s="2471"/>
      <c r="L688" s="124"/>
    </row>
    <row r="689" spans="1:12" ht="15.75" x14ac:dyDescent="0.25">
      <c r="A689" s="2089"/>
      <c r="B689" s="2090"/>
      <c r="C689" s="2091"/>
      <c r="D689" s="258">
        <f t="shared" si="10"/>
        <v>0</v>
      </c>
      <c r="E689" s="2091"/>
      <c r="F689" s="2091"/>
      <c r="G689" s="2091"/>
      <c r="H689" s="2091"/>
      <c r="I689" s="2091"/>
      <c r="J689" s="2091"/>
      <c r="K689" s="2471"/>
      <c r="L689" s="124"/>
    </row>
    <row r="690" spans="1:12" ht="15.75" x14ac:dyDescent="0.25">
      <c r="A690" s="2089"/>
      <c r="B690" s="2090"/>
      <c r="C690" s="2091"/>
      <c r="D690" s="258">
        <f t="shared" si="10"/>
        <v>0</v>
      </c>
      <c r="E690" s="2091"/>
      <c r="F690" s="2091"/>
      <c r="G690" s="2091"/>
      <c r="H690" s="2091"/>
      <c r="I690" s="2091"/>
      <c r="J690" s="2091"/>
      <c r="K690" s="2471"/>
      <c r="L690" s="124"/>
    </row>
    <row r="691" spans="1:12" ht="15.75" x14ac:dyDescent="0.25">
      <c r="A691" s="2089"/>
      <c r="B691" s="2090"/>
      <c r="C691" s="2091"/>
      <c r="D691" s="258">
        <f t="shared" si="10"/>
        <v>0</v>
      </c>
      <c r="E691" s="2091"/>
      <c r="F691" s="2091"/>
      <c r="G691" s="2091"/>
      <c r="H691" s="2091"/>
      <c r="I691" s="2091"/>
      <c r="J691" s="2091"/>
      <c r="K691" s="2471"/>
      <c r="L691" s="124"/>
    </row>
    <row r="692" spans="1:12" ht="15.75" x14ac:dyDescent="0.25">
      <c r="A692" s="2089"/>
      <c r="B692" s="2090"/>
      <c r="C692" s="2091"/>
      <c r="D692" s="258">
        <f t="shared" si="10"/>
        <v>0</v>
      </c>
      <c r="E692" s="2091"/>
      <c r="F692" s="2091"/>
      <c r="G692" s="2091"/>
      <c r="H692" s="2091"/>
      <c r="I692" s="2091"/>
      <c r="J692" s="2091"/>
      <c r="K692" s="2471"/>
      <c r="L692" s="124"/>
    </row>
    <row r="693" spans="1:12" ht="15.75" x14ac:dyDescent="0.25">
      <c r="A693" s="2089"/>
      <c r="B693" s="2090"/>
      <c r="C693" s="2091"/>
      <c r="D693" s="258">
        <f t="shared" si="10"/>
        <v>0</v>
      </c>
      <c r="E693" s="2091"/>
      <c r="F693" s="2091"/>
      <c r="G693" s="2091"/>
      <c r="H693" s="2091"/>
      <c r="I693" s="2091"/>
      <c r="J693" s="2091"/>
      <c r="K693" s="2471"/>
      <c r="L693" s="124"/>
    </row>
    <row r="694" spans="1:12" ht="15.75" x14ac:dyDescent="0.25">
      <c r="A694" s="2089"/>
      <c r="B694" s="2090"/>
      <c r="C694" s="2091"/>
      <c r="D694" s="258">
        <f t="shared" si="10"/>
        <v>0</v>
      </c>
      <c r="E694" s="2091"/>
      <c r="F694" s="2091"/>
      <c r="G694" s="2091"/>
      <c r="H694" s="2091"/>
      <c r="I694" s="2091"/>
      <c r="J694" s="2091"/>
      <c r="K694" s="2471"/>
      <c r="L694" s="124"/>
    </row>
    <row r="695" spans="1:12" ht="15.75" x14ac:dyDescent="0.25">
      <c r="A695" s="2089"/>
      <c r="B695" s="2090"/>
      <c r="C695" s="2091"/>
      <c r="D695" s="258">
        <f t="shared" si="10"/>
        <v>0</v>
      </c>
      <c r="E695" s="2091"/>
      <c r="F695" s="2091"/>
      <c r="G695" s="2091"/>
      <c r="H695" s="2091"/>
      <c r="I695" s="2091"/>
      <c r="J695" s="2091"/>
      <c r="K695" s="2471"/>
      <c r="L695" s="124"/>
    </row>
    <row r="696" spans="1:12" ht="15.75" x14ac:dyDescent="0.25">
      <c r="A696" s="2089"/>
      <c r="B696" s="2090"/>
      <c r="C696" s="2091"/>
      <c r="D696" s="258">
        <f t="shared" si="10"/>
        <v>0</v>
      </c>
      <c r="E696" s="2091"/>
      <c r="F696" s="2091"/>
      <c r="G696" s="2091"/>
      <c r="H696" s="2091"/>
      <c r="I696" s="2091"/>
      <c r="J696" s="2091"/>
      <c r="K696" s="2471"/>
      <c r="L696" s="124"/>
    </row>
    <row r="697" spans="1:12" ht="15.75" x14ac:dyDescent="0.25">
      <c r="A697" s="2089"/>
      <c r="B697" s="2090"/>
      <c r="C697" s="2091"/>
      <c r="D697" s="258">
        <f t="shared" si="10"/>
        <v>0</v>
      </c>
      <c r="E697" s="2091"/>
      <c r="F697" s="2091"/>
      <c r="G697" s="2091"/>
      <c r="H697" s="2091"/>
      <c r="I697" s="2091"/>
      <c r="J697" s="2091"/>
      <c r="K697" s="2471"/>
      <c r="L697" s="124"/>
    </row>
    <row r="698" spans="1:12" ht="15.75" x14ac:dyDescent="0.25">
      <c r="A698" s="2089"/>
      <c r="B698" s="2090"/>
      <c r="C698" s="2091"/>
      <c r="D698" s="258">
        <f t="shared" si="10"/>
        <v>0</v>
      </c>
      <c r="E698" s="2091"/>
      <c r="F698" s="2091"/>
      <c r="G698" s="2091"/>
      <c r="H698" s="2091"/>
      <c r="I698" s="2091"/>
      <c r="J698" s="2091"/>
      <c r="K698" s="2471"/>
      <c r="L698" s="124"/>
    </row>
    <row r="699" spans="1:12" ht="15.75" x14ac:dyDescent="0.25">
      <c r="A699" s="2089"/>
      <c r="B699" s="2090"/>
      <c r="C699" s="2091"/>
      <c r="D699" s="258">
        <f t="shared" si="10"/>
        <v>0</v>
      </c>
      <c r="E699" s="2091"/>
      <c r="F699" s="2091"/>
      <c r="G699" s="2091"/>
      <c r="H699" s="2091"/>
      <c r="I699" s="2091"/>
      <c r="J699" s="2091"/>
      <c r="K699" s="2471"/>
      <c r="L699" s="124"/>
    </row>
    <row r="700" spans="1:12" ht="15.75" x14ac:dyDescent="0.25">
      <c r="A700" s="2089"/>
      <c r="B700" s="2090"/>
      <c r="C700" s="2091"/>
      <c r="D700" s="258">
        <f t="shared" si="10"/>
        <v>0</v>
      </c>
      <c r="E700" s="2091"/>
      <c r="F700" s="2091"/>
      <c r="G700" s="2091"/>
      <c r="H700" s="2091"/>
      <c r="I700" s="2091"/>
      <c r="J700" s="2091"/>
      <c r="K700" s="2471"/>
      <c r="L700" s="124"/>
    </row>
    <row r="701" spans="1:12" ht="15.75" x14ac:dyDescent="0.25">
      <c r="A701" s="2089"/>
      <c r="B701" s="2090"/>
      <c r="C701" s="2091"/>
      <c r="D701" s="258">
        <f t="shared" si="10"/>
        <v>0</v>
      </c>
      <c r="E701" s="2091"/>
      <c r="F701" s="2091"/>
      <c r="G701" s="2091"/>
      <c r="H701" s="2091"/>
      <c r="I701" s="2091"/>
      <c r="J701" s="2091"/>
      <c r="K701" s="2471"/>
      <c r="L701" s="124"/>
    </row>
    <row r="702" spans="1:12" ht="15.75" x14ac:dyDescent="0.25">
      <c r="A702" s="2089"/>
      <c r="B702" s="2090"/>
      <c r="C702" s="2091"/>
      <c r="D702" s="258">
        <f t="shared" si="10"/>
        <v>0</v>
      </c>
      <c r="E702" s="2091"/>
      <c r="F702" s="2091"/>
      <c r="G702" s="2091"/>
      <c r="H702" s="2091"/>
      <c r="I702" s="2091"/>
      <c r="J702" s="2091"/>
      <c r="K702" s="2471"/>
      <c r="L702" s="124"/>
    </row>
    <row r="703" spans="1:12" ht="15.75" x14ac:dyDescent="0.25">
      <c r="A703" s="2089"/>
      <c r="B703" s="2090"/>
      <c r="C703" s="2091"/>
      <c r="D703" s="258">
        <f t="shared" si="10"/>
        <v>0</v>
      </c>
      <c r="E703" s="2091"/>
      <c r="F703" s="2091"/>
      <c r="G703" s="2091"/>
      <c r="H703" s="2091"/>
      <c r="I703" s="2091"/>
      <c r="J703" s="2091"/>
      <c r="K703" s="2471"/>
      <c r="L703" s="124"/>
    </row>
    <row r="704" spans="1:12" ht="15.75" x14ac:dyDescent="0.25">
      <c r="A704" s="2089"/>
      <c r="B704" s="2090"/>
      <c r="C704" s="2091"/>
      <c r="D704" s="258">
        <f t="shared" si="10"/>
        <v>0</v>
      </c>
      <c r="E704" s="2091"/>
      <c r="F704" s="2091"/>
      <c r="G704" s="2091"/>
      <c r="H704" s="2091"/>
      <c r="I704" s="2091"/>
      <c r="J704" s="2091"/>
      <c r="K704" s="2471"/>
      <c r="L704" s="124"/>
    </row>
    <row r="705" spans="1:12" ht="15.75" x14ac:dyDescent="0.25">
      <c r="A705" s="2089"/>
      <c r="B705" s="2090"/>
      <c r="C705" s="2091"/>
      <c r="D705" s="258">
        <f t="shared" si="10"/>
        <v>0</v>
      </c>
      <c r="E705" s="2091"/>
      <c r="F705" s="2091"/>
      <c r="G705" s="2091"/>
      <c r="H705" s="2091"/>
      <c r="I705" s="2091"/>
      <c r="J705" s="2091"/>
      <c r="K705" s="2471"/>
      <c r="L705" s="124"/>
    </row>
    <row r="706" spans="1:12" ht="15.75" x14ac:dyDescent="0.25">
      <c r="A706" s="2089"/>
      <c r="B706" s="2090"/>
      <c r="C706" s="2091"/>
      <c r="D706" s="258">
        <f t="shared" si="10"/>
        <v>0</v>
      </c>
      <c r="E706" s="2091"/>
      <c r="F706" s="2091"/>
      <c r="G706" s="2091"/>
      <c r="H706" s="2091"/>
      <c r="I706" s="2091"/>
      <c r="J706" s="2091"/>
      <c r="K706" s="2471"/>
      <c r="L706" s="124"/>
    </row>
    <row r="707" spans="1:12" ht="15.75" x14ac:dyDescent="0.25">
      <c r="A707" s="2089"/>
      <c r="B707" s="2090"/>
      <c r="C707" s="2091"/>
      <c r="D707" s="258">
        <f t="shared" si="10"/>
        <v>0</v>
      </c>
      <c r="E707" s="2091"/>
      <c r="F707" s="2091"/>
      <c r="G707" s="2091"/>
      <c r="H707" s="2091"/>
      <c r="I707" s="2091"/>
      <c r="J707" s="2091"/>
      <c r="K707" s="2471"/>
      <c r="L707" s="124"/>
    </row>
    <row r="708" spans="1:12" ht="15.75" x14ac:dyDescent="0.25">
      <c r="A708" s="2089"/>
      <c r="B708" s="2090"/>
      <c r="C708" s="2091"/>
      <c r="D708" s="258">
        <f t="shared" si="10"/>
        <v>0</v>
      </c>
      <c r="E708" s="2091"/>
      <c r="F708" s="2091"/>
      <c r="G708" s="2091"/>
      <c r="H708" s="2091"/>
      <c r="I708" s="2091"/>
      <c r="J708" s="2091"/>
      <c r="K708" s="2471"/>
      <c r="L708" s="124"/>
    </row>
    <row r="709" spans="1:12" ht="15.75" x14ac:dyDescent="0.25">
      <c r="A709" s="2089"/>
      <c r="B709" s="2090"/>
      <c r="C709" s="2091"/>
      <c r="D709" s="258">
        <f t="shared" si="10"/>
        <v>0</v>
      </c>
      <c r="E709" s="2091"/>
      <c r="F709" s="2091"/>
      <c r="G709" s="2091"/>
      <c r="H709" s="2091"/>
      <c r="I709" s="2091"/>
      <c r="J709" s="2091"/>
      <c r="K709" s="2471"/>
      <c r="L709" s="124"/>
    </row>
    <row r="710" spans="1:12" ht="15.75" x14ac:dyDescent="0.25">
      <c r="A710" s="2089"/>
      <c r="B710" s="2090"/>
      <c r="C710" s="2091"/>
      <c r="D710" s="258">
        <f t="shared" si="10"/>
        <v>0</v>
      </c>
      <c r="E710" s="2091"/>
      <c r="F710" s="2091"/>
      <c r="G710" s="2091"/>
      <c r="H710" s="2091"/>
      <c r="I710" s="2091"/>
      <c r="J710" s="2091"/>
      <c r="K710" s="2471"/>
      <c r="L710" s="124"/>
    </row>
    <row r="711" spans="1:12" ht="15.75" x14ac:dyDescent="0.25">
      <c r="A711" s="2089"/>
      <c r="B711" s="2090"/>
      <c r="C711" s="2091"/>
      <c r="D711" s="258">
        <f t="shared" si="10"/>
        <v>0</v>
      </c>
      <c r="E711" s="2091"/>
      <c r="F711" s="2091"/>
      <c r="G711" s="2091"/>
      <c r="H711" s="2091"/>
      <c r="I711" s="2091"/>
      <c r="J711" s="2091"/>
      <c r="K711" s="2471"/>
      <c r="L711" s="124"/>
    </row>
    <row r="712" spans="1:12" ht="15.75" x14ac:dyDescent="0.25">
      <c r="A712" s="2089"/>
      <c r="B712" s="2090"/>
      <c r="C712" s="2091"/>
      <c r="D712" s="258">
        <f t="shared" si="10"/>
        <v>0</v>
      </c>
      <c r="E712" s="2091"/>
      <c r="F712" s="2091"/>
      <c r="G712" s="2091"/>
      <c r="H712" s="2091"/>
      <c r="I712" s="2091"/>
      <c r="J712" s="2091"/>
      <c r="K712" s="2471"/>
      <c r="L712" s="124"/>
    </row>
    <row r="713" spans="1:12" ht="15.75" x14ac:dyDescent="0.25">
      <c r="A713" s="2089"/>
      <c r="B713" s="2090"/>
      <c r="C713" s="2091"/>
      <c r="D713" s="258">
        <f t="shared" si="10"/>
        <v>0</v>
      </c>
      <c r="E713" s="2091"/>
      <c r="F713" s="2091"/>
      <c r="G713" s="2091"/>
      <c r="H713" s="2091"/>
      <c r="I713" s="2091"/>
      <c r="J713" s="2091"/>
      <c r="K713" s="2471"/>
      <c r="L713" s="124"/>
    </row>
    <row r="714" spans="1:12" ht="15.75" x14ac:dyDescent="0.25">
      <c r="A714" s="2089"/>
      <c r="B714" s="2090"/>
      <c r="C714" s="2091"/>
      <c r="D714" s="258">
        <f t="shared" si="10"/>
        <v>0</v>
      </c>
      <c r="E714" s="2091"/>
      <c r="F714" s="2091"/>
      <c r="G714" s="2091"/>
      <c r="H714" s="2091"/>
      <c r="I714" s="2091"/>
      <c r="J714" s="2091"/>
      <c r="K714" s="2471"/>
      <c r="L714" s="124"/>
    </row>
    <row r="715" spans="1:12" ht="15.75" x14ac:dyDescent="0.25">
      <c r="A715" s="2089"/>
      <c r="B715" s="2090"/>
      <c r="C715" s="2091"/>
      <c r="D715" s="258">
        <f t="shared" ref="D715:D772" si="11">+C715*(100-E715)/100</f>
        <v>0</v>
      </c>
      <c r="E715" s="2091"/>
      <c r="F715" s="2091"/>
      <c r="G715" s="2091"/>
      <c r="H715" s="2091"/>
      <c r="I715" s="2091"/>
      <c r="J715" s="2091"/>
      <c r="K715" s="2471"/>
      <c r="L715" s="124"/>
    </row>
    <row r="716" spans="1:12" ht="15.75" x14ac:dyDescent="0.25">
      <c r="A716" s="2089"/>
      <c r="B716" s="2090"/>
      <c r="C716" s="2091"/>
      <c r="D716" s="258">
        <f t="shared" si="11"/>
        <v>0</v>
      </c>
      <c r="E716" s="2091"/>
      <c r="F716" s="2091"/>
      <c r="G716" s="2091"/>
      <c r="H716" s="2091"/>
      <c r="I716" s="2091"/>
      <c r="J716" s="2091"/>
      <c r="K716" s="2471"/>
      <c r="L716" s="124"/>
    </row>
    <row r="717" spans="1:12" ht="15.75" x14ac:dyDescent="0.25">
      <c r="A717" s="2089"/>
      <c r="B717" s="2090"/>
      <c r="C717" s="2091"/>
      <c r="D717" s="258">
        <f t="shared" si="11"/>
        <v>0</v>
      </c>
      <c r="E717" s="2091"/>
      <c r="F717" s="2091"/>
      <c r="G717" s="2091"/>
      <c r="H717" s="2091"/>
      <c r="I717" s="2091"/>
      <c r="J717" s="2091"/>
      <c r="K717" s="2471"/>
      <c r="L717" s="124"/>
    </row>
    <row r="718" spans="1:12" ht="15.75" x14ac:dyDescent="0.25">
      <c r="A718" s="2089"/>
      <c r="B718" s="2090"/>
      <c r="C718" s="2091"/>
      <c r="D718" s="258">
        <f t="shared" si="11"/>
        <v>0</v>
      </c>
      <c r="E718" s="2091"/>
      <c r="F718" s="2091"/>
      <c r="G718" s="2091"/>
      <c r="H718" s="2091"/>
      <c r="I718" s="2091"/>
      <c r="J718" s="2091"/>
      <c r="K718" s="2471"/>
      <c r="L718" s="124"/>
    </row>
    <row r="719" spans="1:12" ht="15.75" x14ac:dyDescent="0.25">
      <c r="A719" s="2089"/>
      <c r="B719" s="2090"/>
      <c r="C719" s="2091"/>
      <c r="D719" s="258">
        <f t="shared" si="11"/>
        <v>0</v>
      </c>
      <c r="E719" s="2091"/>
      <c r="F719" s="2091"/>
      <c r="G719" s="2091"/>
      <c r="H719" s="2091"/>
      <c r="I719" s="2091"/>
      <c r="J719" s="2091"/>
      <c r="K719" s="2471"/>
      <c r="L719" s="124"/>
    </row>
    <row r="720" spans="1:12" ht="15.75" x14ac:dyDescent="0.25">
      <c r="A720" s="2089"/>
      <c r="B720" s="2090"/>
      <c r="C720" s="2091"/>
      <c r="D720" s="258">
        <f t="shared" si="11"/>
        <v>0</v>
      </c>
      <c r="E720" s="2091"/>
      <c r="F720" s="2091"/>
      <c r="G720" s="2091"/>
      <c r="H720" s="2091"/>
      <c r="I720" s="2091"/>
      <c r="J720" s="2091"/>
      <c r="K720" s="2471"/>
      <c r="L720" s="124"/>
    </row>
    <row r="721" spans="1:12" ht="15.75" x14ac:dyDescent="0.25">
      <c r="A721" s="2089"/>
      <c r="B721" s="2090"/>
      <c r="C721" s="2091"/>
      <c r="D721" s="258">
        <f t="shared" si="11"/>
        <v>0</v>
      </c>
      <c r="E721" s="2091"/>
      <c r="F721" s="2091"/>
      <c r="G721" s="2091"/>
      <c r="H721" s="2091"/>
      <c r="I721" s="2091"/>
      <c r="J721" s="2091"/>
      <c r="K721" s="2471"/>
      <c r="L721" s="124"/>
    </row>
    <row r="722" spans="1:12" ht="15.75" x14ac:dyDescent="0.25">
      <c r="A722" s="2089"/>
      <c r="B722" s="2090"/>
      <c r="C722" s="2091"/>
      <c r="D722" s="258">
        <f t="shared" si="11"/>
        <v>0</v>
      </c>
      <c r="E722" s="2091"/>
      <c r="F722" s="2091"/>
      <c r="G722" s="2091"/>
      <c r="H722" s="2091"/>
      <c r="I722" s="2091"/>
      <c r="J722" s="2091"/>
      <c r="K722" s="2471"/>
      <c r="L722" s="124"/>
    </row>
    <row r="723" spans="1:12" ht="15.75" x14ac:dyDescent="0.25">
      <c r="A723" s="2089"/>
      <c r="B723" s="2090"/>
      <c r="C723" s="2091"/>
      <c r="D723" s="258">
        <f t="shared" si="11"/>
        <v>0</v>
      </c>
      <c r="E723" s="2091"/>
      <c r="F723" s="2091"/>
      <c r="G723" s="2091"/>
      <c r="H723" s="2091"/>
      <c r="I723" s="2091"/>
      <c r="J723" s="2091"/>
      <c r="K723" s="2471"/>
      <c r="L723" s="124"/>
    </row>
    <row r="724" spans="1:12" ht="15.75" x14ac:dyDescent="0.25">
      <c r="A724" s="2089"/>
      <c r="B724" s="2090"/>
      <c r="C724" s="2091"/>
      <c r="D724" s="258">
        <f t="shared" si="11"/>
        <v>0</v>
      </c>
      <c r="E724" s="2091"/>
      <c r="F724" s="2091"/>
      <c r="G724" s="2091"/>
      <c r="H724" s="2091"/>
      <c r="I724" s="2091"/>
      <c r="J724" s="2091"/>
      <c r="K724" s="2471"/>
      <c r="L724" s="124"/>
    </row>
    <row r="725" spans="1:12" ht="15.75" x14ac:dyDescent="0.25">
      <c r="A725" s="2089"/>
      <c r="B725" s="2090"/>
      <c r="C725" s="2091"/>
      <c r="D725" s="258">
        <f t="shared" si="11"/>
        <v>0</v>
      </c>
      <c r="E725" s="2091"/>
      <c r="F725" s="2091"/>
      <c r="G725" s="2091"/>
      <c r="H725" s="2091"/>
      <c r="I725" s="2091"/>
      <c r="J725" s="2091"/>
      <c r="K725" s="2471"/>
      <c r="L725" s="124"/>
    </row>
    <row r="726" spans="1:12" ht="15.75" x14ac:dyDescent="0.25">
      <c r="A726" s="2089"/>
      <c r="B726" s="2090"/>
      <c r="C726" s="2091"/>
      <c r="D726" s="258">
        <f t="shared" si="11"/>
        <v>0</v>
      </c>
      <c r="E726" s="2091"/>
      <c r="F726" s="2091"/>
      <c r="G726" s="2091"/>
      <c r="H726" s="2091"/>
      <c r="I726" s="2091"/>
      <c r="J726" s="2091"/>
      <c r="K726" s="2471"/>
      <c r="L726" s="124"/>
    </row>
    <row r="727" spans="1:12" ht="15.75" x14ac:dyDescent="0.25">
      <c r="A727" s="2089"/>
      <c r="B727" s="2090"/>
      <c r="C727" s="2091"/>
      <c r="D727" s="258">
        <f t="shared" si="11"/>
        <v>0</v>
      </c>
      <c r="E727" s="2091"/>
      <c r="F727" s="2091"/>
      <c r="G727" s="2091"/>
      <c r="H727" s="2091"/>
      <c r="I727" s="2091"/>
      <c r="J727" s="2091"/>
      <c r="K727" s="2471"/>
      <c r="L727" s="124"/>
    </row>
    <row r="728" spans="1:12" ht="15.75" x14ac:dyDescent="0.25">
      <c r="A728" s="2089"/>
      <c r="B728" s="2090"/>
      <c r="C728" s="2091"/>
      <c r="D728" s="258">
        <f t="shared" si="11"/>
        <v>0</v>
      </c>
      <c r="E728" s="2091"/>
      <c r="F728" s="2091"/>
      <c r="G728" s="2091"/>
      <c r="H728" s="2091"/>
      <c r="I728" s="2091"/>
      <c r="J728" s="2091"/>
      <c r="K728" s="2471"/>
      <c r="L728" s="124"/>
    </row>
    <row r="729" spans="1:12" ht="15.75" x14ac:dyDescent="0.25">
      <c r="A729" s="2089"/>
      <c r="B729" s="2090"/>
      <c r="C729" s="2091"/>
      <c r="D729" s="258">
        <f t="shared" si="11"/>
        <v>0</v>
      </c>
      <c r="E729" s="2091"/>
      <c r="F729" s="2091"/>
      <c r="G729" s="2091"/>
      <c r="H729" s="2091"/>
      <c r="I729" s="2091"/>
      <c r="J729" s="2091"/>
      <c r="K729" s="2471"/>
      <c r="L729" s="124"/>
    </row>
    <row r="730" spans="1:12" ht="15.75" x14ac:dyDescent="0.25">
      <c r="A730" s="2089"/>
      <c r="B730" s="2090"/>
      <c r="C730" s="2091"/>
      <c r="D730" s="258">
        <f t="shared" si="11"/>
        <v>0</v>
      </c>
      <c r="E730" s="2091"/>
      <c r="F730" s="2091"/>
      <c r="G730" s="2091"/>
      <c r="H730" s="2091"/>
      <c r="I730" s="2091"/>
      <c r="J730" s="2091"/>
      <c r="K730" s="2471"/>
      <c r="L730" s="124"/>
    </row>
    <row r="731" spans="1:12" ht="15.75" x14ac:dyDescent="0.25">
      <c r="A731" s="2089"/>
      <c r="B731" s="2090"/>
      <c r="C731" s="2091"/>
      <c r="D731" s="258">
        <f t="shared" si="11"/>
        <v>0</v>
      </c>
      <c r="E731" s="2091"/>
      <c r="F731" s="2091"/>
      <c r="G731" s="2091"/>
      <c r="H731" s="2091"/>
      <c r="I731" s="2091"/>
      <c r="J731" s="2091"/>
      <c r="K731" s="2471"/>
      <c r="L731" s="124"/>
    </row>
    <row r="732" spans="1:12" ht="15.75" x14ac:dyDescent="0.25">
      <c r="A732" s="2089"/>
      <c r="B732" s="2090"/>
      <c r="C732" s="2091"/>
      <c r="D732" s="258">
        <f t="shared" si="11"/>
        <v>0</v>
      </c>
      <c r="E732" s="2091"/>
      <c r="F732" s="2091"/>
      <c r="G732" s="2091"/>
      <c r="H732" s="2091"/>
      <c r="I732" s="2091"/>
      <c r="J732" s="2091"/>
      <c r="K732" s="2471"/>
      <c r="L732" s="124"/>
    </row>
    <row r="733" spans="1:12" ht="15.75" x14ac:dyDescent="0.25">
      <c r="A733" s="2089"/>
      <c r="B733" s="2090"/>
      <c r="C733" s="2091"/>
      <c r="D733" s="258">
        <f t="shared" si="11"/>
        <v>0</v>
      </c>
      <c r="E733" s="2091"/>
      <c r="F733" s="2091"/>
      <c r="G733" s="2091"/>
      <c r="H733" s="2091"/>
      <c r="I733" s="2091"/>
      <c r="J733" s="2091"/>
      <c r="K733" s="2471"/>
      <c r="L733" s="124"/>
    </row>
    <row r="734" spans="1:12" ht="15.75" x14ac:dyDescent="0.25">
      <c r="A734" s="2089"/>
      <c r="B734" s="2090"/>
      <c r="C734" s="2091"/>
      <c r="D734" s="258">
        <f t="shared" si="11"/>
        <v>0</v>
      </c>
      <c r="E734" s="2091"/>
      <c r="F734" s="2091"/>
      <c r="G734" s="2091"/>
      <c r="H734" s="2091"/>
      <c r="I734" s="2091"/>
      <c r="J734" s="2091"/>
      <c r="K734" s="2471"/>
      <c r="L734" s="124"/>
    </row>
    <row r="735" spans="1:12" ht="15.75" x14ac:dyDescent="0.25">
      <c r="A735" s="2089"/>
      <c r="B735" s="2090"/>
      <c r="C735" s="2091"/>
      <c r="D735" s="258">
        <f t="shared" si="11"/>
        <v>0</v>
      </c>
      <c r="E735" s="2091"/>
      <c r="F735" s="2091"/>
      <c r="G735" s="2091"/>
      <c r="H735" s="2091"/>
      <c r="I735" s="2091"/>
      <c r="J735" s="2091"/>
      <c r="K735" s="2471"/>
      <c r="L735" s="124"/>
    </row>
    <row r="736" spans="1:12" ht="15.75" x14ac:dyDescent="0.25">
      <c r="A736" s="2089"/>
      <c r="B736" s="2090"/>
      <c r="C736" s="2091"/>
      <c r="D736" s="258">
        <f t="shared" si="11"/>
        <v>0</v>
      </c>
      <c r="E736" s="2091"/>
      <c r="F736" s="2091"/>
      <c r="G736" s="2091"/>
      <c r="H736" s="2091"/>
      <c r="I736" s="2091"/>
      <c r="J736" s="2091"/>
      <c r="K736" s="2471"/>
      <c r="L736" s="124"/>
    </row>
    <row r="737" spans="1:12" ht="15.75" x14ac:dyDescent="0.25">
      <c r="A737" s="2089"/>
      <c r="B737" s="2090"/>
      <c r="C737" s="2091"/>
      <c r="D737" s="258">
        <f t="shared" si="11"/>
        <v>0</v>
      </c>
      <c r="E737" s="2091"/>
      <c r="F737" s="2091"/>
      <c r="G737" s="2091"/>
      <c r="H737" s="2091"/>
      <c r="I737" s="2091"/>
      <c r="J737" s="2091"/>
      <c r="K737" s="2471"/>
      <c r="L737" s="124"/>
    </row>
    <row r="738" spans="1:12" ht="15.75" x14ac:dyDescent="0.25">
      <c r="A738" s="2089"/>
      <c r="B738" s="2090"/>
      <c r="C738" s="2091"/>
      <c r="D738" s="258">
        <f t="shared" si="11"/>
        <v>0</v>
      </c>
      <c r="E738" s="2091"/>
      <c r="F738" s="2091"/>
      <c r="G738" s="2091"/>
      <c r="H738" s="2091"/>
      <c r="I738" s="2091"/>
      <c r="J738" s="2091"/>
      <c r="K738" s="2471"/>
      <c r="L738" s="124"/>
    </row>
    <row r="739" spans="1:12" ht="15.75" x14ac:dyDescent="0.25">
      <c r="A739" s="2089"/>
      <c r="B739" s="2090"/>
      <c r="C739" s="2091"/>
      <c r="D739" s="258">
        <f t="shared" si="11"/>
        <v>0</v>
      </c>
      <c r="E739" s="2091"/>
      <c r="F739" s="2091"/>
      <c r="G739" s="2091"/>
      <c r="H739" s="2091"/>
      <c r="I739" s="2091"/>
      <c r="J739" s="2091"/>
      <c r="K739" s="2471"/>
      <c r="L739" s="124"/>
    </row>
    <row r="740" spans="1:12" ht="15.75" x14ac:dyDescent="0.25">
      <c r="A740" s="2089"/>
      <c r="B740" s="2090"/>
      <c r="C740" s="2091"/>
      <c r="D740" s="258">
        <f t="shared" si="11"/>
        <v>0</v>
      </c>
      <c r="E740" s="2091"/>
      <c r="F740" s="2091"/>
      <c r="G740" s="2091"/>
      <c r="H740" s="2091"/>
      <c r="I740" s="2091"/>
      <c r="J740" s="2091"/>
      <c r="K740" s="2471"/>
      <c r="L740" s="124"/>
    </row>
    <row r="741" spans="1:12" ht="15.75" x14ac:dyDescent="0.25">
      <c r="A741" s="2089"/>
      <c r="B741" s="2090"/>
      <c r="C741" s="2091"/>
      <c r="D741" s="258">
        <f t="shared" si="11"/>
        <v>0</v>
      </c>
      <c r="E741" s="2091"/>
      <c r="F741" s="2091"/>
      <c r="G741" s="2091"/>
      <c r="H741" s="2091"/>
      <c r="I741" s="2091"/>
      <c r="J741" s="2091"/>
      <c r="K741" s="2471"/>
      <c r="L741" s="124"/>
    </row>
    <row r="742" spans="1:12" ht="15.75" x14ac:dyDescent="0.25">
      <c r="A742" s="2089"/>
      <c r="B742" s="2090"/>
      <c r="C742" s="2091"/>
      <c r="D742" s="258">
        <f t="shared" si="11"/>
        <v>0</v>
      </c>
      <c r="E742" s="2091"/>
      <c r="F742" s="2091"/>
      <c r="G742" s="2091"/>
      <c r="H742" s="2091"/>
      <c r="I742" s="2091"/>
      <c r="J742" s="2091"/>
      <c r="K742" s="2471"/>
      <c r="L742" s="124"/>
    </row>
    <row r="743" spans="1:12" ht="15.75" x14ac:dyDescent="0.25">
      <c r="A743" s="2089"/>
      <c r="B743" s="2090"/>
      <c r="C743" s="2091"/>
      <c r="D743" s="258">
        <f t="shared" si="11"/>
        <v>0</v>
      </c>
      <c r="E743" s="2091"/>
      <c r="F743" s="2091"/>
      <c r="G743" s="2091"/>
      <c r="H743" s="2091"/>
      <c r="I743" s="2091"/>
      <c r="J743" s="2091"/>
      <c r="K743" s="2471"/>
      <c r="L743" s="124"/>
    </row>
    <row r="744" spans="1:12" ht="15.75" x14ac:dyDescent="0.25">
      <c r="A744" s="2089"/>
      <c r="B744" s="2090"/>
      <c r="C744" s="2091"/>
      <c r="D744" s="258">
        <f t="shared" si="11"/>
        <v>0</v>
      </c>
      <c r="E744" s="2091"/>
      <c r="F744" s="2091"/>
      <c r="G744" s="2091"/>
      <c r="H744" s="2091"/>
      <c r="I744" s="2091"/>
      <c r="J744" s="2091"/>
      <c r="K744" s="2471"/>
      <c r="L744" s="124"/>
    </row>
    <row r="745" spans="1:12" ht="15.75" x14ac:dyDescent="0.25">
      <c r="A745" s="2089"/>
      <c r="B745" s="2090"/>
      <c r="C745" s="2091"/>
      <c r="D745" s="258">
        <f t="shared" si="11"/>
        <v>0</v>
      </c>
      <c r="E745" s="2091"/>
      <c r="F745" s="2091"/>
      <c r="G745" s="2091"/>
      <c r="H745" s="2091"/>
      <c r="I745" s="2091"/>
      <c r="J745" s="2091"/>
      <c r="K745" s="2471"/>
      <c r="L745" s="124"/>
    </row>
    <row r="746" spans="1:12" ht="15.75" x14ac:dyDescent="0.25">
      <c r="A746" s="2089"/>
      <c r="B746" s="2090"/>
      <c r="C746" s="2091"/>
      <c r="D746" s="258">
        <f t="shared" si="11"/>
        <v>0</v>
      </c>
      <c r="E746" s="2091"/>
      <c r="F746" s="2091"/>
      <c r="G746" s="2091"/>
      <c r="H746" s="2091"/>
      <c r="I746" s="2091"/>
      <c r="J746" s="2091"/>
      <c r="K746" s="2471"/>
      <c r="L746" s="124"/>
    </row>
    <row r="747" spans="1:12" ht="15.75" x14ac:dyDescent="0.25">
      <c r="A747" s="2089"/>
      <c r="B747" s="2090"/>
      <c r="C747" s="2091"/>
      <c r="D747" s="258">
        <f t="shared" si="11"/>
        <v>0</v>
      </c>
      <c r="E747" s="2091"/>
      <c r="F747" s="2091"/>
      <c r="G747" s="2091"/>
      <c r="H747" s="2091"/>
      <c r="I747" s="2091"/>
      <c r="J747" s="2091"/>
      <c r="K747" s="2471"/>
      <c r="L747" s="124"/>
    </row>
    <row r="748" spans="1:12" ht="15.75" x14ac:dyDescent="0.25">
      <c r="A748" s="2089"/>
      <c r="B748" s="2090"/>
      <c r="C748" s="2091"/>
      <c r="D748" s="258">
        <f t="shared" si="11"/>
        <v>0</v>
      </c>
      <c r="E748" s="2091"/>
      <c r="F748" s="2091"/>
      <c r="G748" s="2091"/>
      <c r="H748" s="2091"/>
      <c r="I748" s="2091"/>
      <c r="J748" s="2091"/>
      <c r="K748" s="2471"/>
      <c r="L748" s="124"/>
    </row>
    <row r="749" spans="1:12" ht="15.75" x14ac:dyDescent="0.25">
      <c r="A749" s="2089"/>
      <c r="B749" s="2090"/>
      <c r="C749" s="2091"/>
      <c r="D749" s="258">
        <f t="shared" si="11"/>
        <v>0</v>
      </c>
      <c r="E749" s="2091"/>
      <c r="F749" s="2091"/>
      <c r="G749" s="2091"/>
      <c r="H749" s="2091"/>
      <c r="I749" s="2091"/>
      <c r="J749" s="2091"/>
      <c r="K749" s="2471"/>
      <c r="L749" s="124"/>
    </row>
    <row r="750" spans="1:12" ht="15.75" x14ac:dyDescent="0.25">
      <c r="A750" s="2089"/>
      <c r="B750" s="2090"/>
      <c r="C750" s="2091"/>
      <c r="D750" s="258">
        <f t="shared" si="11"/>
        <v>0</v>
      </c>
      <c r="E750" s="2091"/>
      <c r="F750" s="2091"/>
      <c r="G750" s="2091"/>
      <c r="H750" s="2091"/>
      <c r="I750" s="2091"/>
      <c r="J750" s="2091"/>
      <c r="K750" s="2471"/>
      <c r="L750" s="124"/>
    </row>
    <row r="751" spans="1:12" ht="15.75" x14ac:dyDescent="0.25">
      <c r="A751" s="2089"/>
      <c r="B751" s="2090"/>
      <c r="C751" s="2091"/>
      <c r="D751" s="258">
        <f t="shared" si="11"/>
        <v>0</v>
      </c>
      <c r="E751" s="2091"/>
      <c r="F751" s="2091"/>
      <c r="G751" s="2091"/>
      <c r="H751" s="2091"/>
      <c r="I751" s="2091"/>
      <c r="J751" s="2091"/>
      <c r="K751" s="2471"/>
      <c r="L751" s="124"/>
    </row>
    <row r="752" spans="1:12" ht="15.75" x14ac:dyDescent="0.25">
      <c r="A752" s="2089"/>
      <c r="B752" s="2090"/>
      <c r="C752" s="2091"/>
      <c r="D752" s="258">
        <f t="shared" si="11"/>
        <v>0</v>
      </c>
      <c r="E752" s="2091"/>
      <c r="F752" s="2091"/>
      <c r="G752" s="2091"/>
      <c r="H752" s="2091"/>
      <c r="I752" s="2091"/>
      <c r="J752" s="2091"/>
      <c r="K752" s="2471"/>
      <c r="L752" s="124"/>
    </row>
    <row r="753" spans="1:12" ht="15.75" x14ac:dyDescent="0.25">
      <c r="A753" s="2089"/>
      <c r="B753" s="2090"/>
      <c r="C753" s="2091"/>
      <c r="D753" s="258">
        <f t="shared" si="11"/>
        <v>0</v>
      </c>
      <c r="E753" s="2091"/>
      <c r="F753" s="2091"/>
      <c r="G753" s="2091"/>
      <c r="H753" s="2091"/>
      <c r="I753" s="2091"/>
      <c r="J753" s="2091"/>
      <c r="K753" s="2471"/>
      <c r="L753" s="124"/>
    </row>
    <row r="754" spans="1:12" ht="15.75" x14ac:dyDescent="0.25">
      <c r="A754" s="2089"/>
      <c r="B754" s="2090"/>
      <c r="C754" s="2091"/>
      <c r="D754" s="258">
        <f t="shared" si="11"/>
        <v>0</v>
      </c>
      <c r="E754" s="2091"/>
      <c r="F754" s="2091"/>
      <c r="G754" s="2091"/>
      <c r="H754" s="2091"/>
      <c r="I754" s="2091"/>
      <c r="J754" s="2091"/>
      <c r="K754" s="2471"/>
      <c r="L754" s="124"/>
    </row>
    <row r="755" spans="1:12" ht="15.75" x14ac:dyDescent="0.25">
      <c r="A755" s="2089"/>
      <c r="B755" s="2090"/>
      <c r="C755" s="2091"/>
      <c r="D755" s="258">
        <f t="shared" si="11"/>
        <v>0</v>
      </c>
      <c r="E755" s="2091"/>
      <c r="F755" s="2091"/>
      <c r="G755" s="2091"/>
      <c r="H755" s="2091"/>
      <c r="I755" s="2091"/>
      <c r="J755" s="2091"/>
      <c r="K755" s="2471"/>
      <c r="L755" s="124"/>
    </row>
    <row r="756" spans="1:12" ht="15.75" x14ac:dyDescent="0.25">
      <c r="A756" s="2089"/>
      <c r="B756" s="2090"/>
      <c r="C756" s="2091"/>
      <c r="D756" s="258">
        <f t="shared" si="11"/>
        <v>0</v>
      </c>
      <c r="E756" s="2091"/>
      <c r="F756" s="2091"/>
      <c r="G756" s="2091"/>
      <c r="H756" s="2091"/>
      <c r="I756" s="2091"/>
      <c r="J756" s="2091"/>
      <c r="K756" s="2471"/>
      <c r="L756" s="124"/>
    </row>
    <row r="757" spans="1:12" ht="15.75" x14ac:dyDescent="0.25">
      <c r="A757" s="2089"/>
      <c r="B757" s="2090"/>
      <c r="C757" s="2091"/>
      <c r="D757" s="258">
        <f t="shared" si="11"/>
        <v>0</v>
      </c>
      <c r="E757" s="2091"/>
      <c r="F757" s="2091"/>
      <c r="G757" s="2091"/>
      <c r="H757" s="2091"/>
      <c r="I757" s="2091"/>
      <c r="J757" s="2091"/>
      <c r="K757" s="2471"/>
      <c r="L757" s="124"/>
    </row>
    <row r="758" spans="1:12" ht="15.75" x14ac:dyDescent="0.25">
      <c r="A758" s="2089"/>
      <c r="B758" s="2090"/>
      <c r="C758" s="2091"/>
      <c r="D758" s="258">
        <f t="shared" si="11"/>
        <v>0</v>
      </c>
      <c r="E758" s="2091"/>
      <c r="F758" s="2091"/>
      <c r="G758" s="2091"/>
      <c r="H758" s="2091"/>
      <c r="I758" s="2091"/>
      <c r="J758" s="2091"/>
      <c r="K758" s="2471"/>
      <c r="L758" s="124"/>
    </row>
    <row r="759" spans="1:12" ht="15.75" x14ac:dyDescent="0.25">
      <c r="A759" s="2089"/>
      <c r="B759" s="2090"/>
      <c r="C759" s="2091"/>
      <c r="D759" s="258">
        <f t="shared" si="11"/>
        <v>0</v>
      </c>
      <c r="E759" s="2091"/>
      <c r="F759" s="2091"/>
      <c r="G759" s="2091"/>
      <c r="H759" s="2091"/>
      <c r="I759" s="2091"/>
      <c r="J759" s="2091"/>
      <c r="K759" s="2471"/>
      <c r="L759" s="124"/>
    </row>
    <row r="760" spans="1:12" ht="15.75" x14ac:dyDescent="0.25">
      <c r="A760" s="2089"/>
      <c r="B760" s="2090"/>
      <c r="C760" s="2091"/>
      <c r="D760" s="258">
        <f t="shared" si="11"/>
        <v>0</v>
      </c>
      <c r="E760" s="2091"/>
      <c r="F760" s="2091"/>
      <c r="G760" s="2091"/>
      <c r="H760" s="2091"/>
      <c r="I760" s="2091"/>
      <c r="J760" s="2091"/>
      <c r="K760" s="2471"/>
      <c r="L760" s="124"/>
    </row>
    <row r="761" spans="1:12" ht="15.75" x14ac:dyDescent="0.25">
      <c r="A761" s="2089"/>
      <c r="B761" s="2090"/>
      <c r="C761" s="2091"/>
      <c r="D761" s="258">
        <f t="shared" si="11"/>
        <v>0</v>
      </c>
      <c r="E761" s="2091"/>
      <c r="F761" s="2091"/>
      <c r="G761" s="2091"/>
      <c r="H761" s="2091"/>
      <c r="I761" s="2091"/>
      <c r="J761" s="2091"/>
      <c r="K761" s="2471"/>
      <c r="L761" s="124"/>
    </row>
    <row r="762" spans="1:12" ht="15.75" x14ac:dyDescent="0.25">
      <c r="A762" s="2089"/>
      <c r="B762" s="2090"/>
      <c r="C762" s="2091"/>
      <c r="D762" s="258">
        <f t="shared" si="11"/>
        <v>0</v>
      </c>
      <c r="E762" s="2091"/>
      <c r="F762" s="2091"/>
      <c r="G762" s="2091"/>
      <c r="H762" s="2091"/>
      <c r="I762" s="2091"/>
      <c r="J762" s="2091"/>
      <c r="K762" s="2471"/>
      <c r="L762" s="124"/>
    </row>
    <row r="763" spans="1:12" ht="15.75" x14ac:dyDescent="0.25">
      <c r="A763" s="2089"/>
      <c r="B763" s="2090"/>
      <c r="C763" s="2091"/>
      <c r="D763" s="258">
        <f t="shared" si="11"/>
        <v>0</v>
      </c>
      <c r="E763" s="2091"/>
      <c r="F763" s="2091"/>
      <c r="G763" s="2091"/>
      <c r="H763" s="2091"/>
      <c r="I763" s="2091"/>
      <c r="J763" s="2091"/>
      <c r="K763" s="2471"/>
      <c r="L763" s="124"/>
    </row>
    <row r="764" spans="1:12" ht="15.75" x14ac:dyDescent="0.25">
      <c r="A764" s="2089"/>
      <c r="B764" s="2090"/>
      <c r="C764" s="2091"/>
      <c r="D764" s="258">
        <f t="shared" si="11"/>
        <v>0</v>
      </c>
      <c r="E764" s="2091"/>
      <c r="F764" s="2091"/>
      <c r="G764" s="2091"/>
      <c r="H764" s="2091"/>
      <c r="I764" s="2091"/>
      <c r="J764" s="2091"/>
      <c r="K764" s="2471"/>
      <c r="L764" s="124"/>
    </row>
    <row r="765" spans="1:12" ht="15.75" x14ac:dyDescent="0.25">
      <c r="A765" s="2089"/>
      <c r="B765" s="2090"/>
      <c r="C765" s="2091"/>
      <c r="D765" s="258">
        <f t="shared" si="11"/>
        <v>0</v>
      </c>
      <c r="E765" s="2091"/>
      <c r="F765" s="2091"/>
      <c r="G765" s="2091"/>
      <c r="H765" s="2091"/>
      <c r="I765" s="2091"/>
      <c r="J765" s="2091"/>
      <c r="K765" s="2471"/>
      <c r="L765" s="124"/>
    </row>
    <row r="766" spans="1:12" ht="15.75" x14ac:dyDescent="0.25">
      <c r="A766" s="2089"/>
      <c r="B766" s="2090"/>
      <c r="C766" s="2091"/>
      <c r="D766" s="258">
        <f t="shared" si="11"/>
        <v>0</v>
      </c>
      <c r="E766" s="2091"/>
      <c r="F766" s="2091"/>
      <c r="G766" s="2091"/>
      <c r="H766" s="2091"/>
      <c r="I766" s="2091"/>
      <c r="J766" s="2091"/>
      <c r="K766" s="2471"/>
      <c r="L766" s="124"/>
    </row>
    <row r="767" spans="1:12" ht="15.75" x14ac:dyDescent="0.25">
      <c r="A767" s="2089"/>
      <c r="B767" s="2090"/>
      <c r="C767" s="2091"/>
      <c r="D767" s="258">
        <f t="shared" si="11"/>
        <v>0</v>
      </c>
      <c r="E767" s="2091"/>
      <c r="F767" s="2091"/>
      <c r="G767" s="2091"/>
      <c r="H767" s="2091"/>
      <c r="I767" s="2091"/>
      <c r="J767" s="2091"/>
      <c r="K767" s="2471"/>
      <c r="L767" s="124"/>
    </row>
    <row r="768" spans="1:12" ht="15.75" x14ac:dyDescent="0.25">
      <c r="A768" s="2089"/>
      <c r="B768" s="2090"/>
      <c r="C768" s="2091"/>
      <c r="D768" s="258">
        <f t="shared" si="11"/>
        <v>0</v>
      </c>
      <c r="E768" s="2091"/>
      <c r="F768" s="2091"/>
      <c r="G768" s="2091"/>
      <c r="H768" s="2091"/>
      <c r="I768" s="2091"/>
      <c r="J768" s="2091"/>
      <c r="K768" s="2471"/>
      <c r="L768" s="124"/>
    </row>
    <row r="769" spans="1:12" ht="15.75" x14ac:dyDescent="0.25">
      <c r="A769" s="2089"/>
      <c r="B769" s="2090"/>
      <c r="C769" s="2091"/>
      <c r="D769" s="258">
        <f t="shared" si="11"/>
        <v>0</v>
      </c>
      <c r="E769" s="2091"/>
      <c r="F769" s="2091"/>
      <c r="G769" s="2091"/>
      <c r="H769" s="2091"/>
      <c r="I769" s="2091"/>
      <c r="J769" s="2091"/>
      <c r="K769" s="2471"/>
      <c r="L769" s="124"/>
    </row>
    <row r="770" spans="1:12" ht="15.75" x14ac:dyDescent="0.25">
      <c r="A770" s="2089"/>
      <c r="B770" s="2090"/>
      <c r="C770" s="2091"/>
      <c r="D770" s="258">
        <f t="shared" si="11"/>
        <v>0</v>
      </c>
      <c r="E770" s="2091"/>
      <c r="F770" s="2091"/>
      <c r="G770" s="2091"/>
      <c r="H770" s="2091"/>
      <c r="I770" s="2091"/>
      <c r="J770" s="2091"/>
      <c r="K770" s="2471"/>
      <c r="L770" s="124"/>
    </row>
    <row r="771" spans="1:12" ht="15.75" x14ac:dyDescent="0.25">
      <c r="A771" s="2089"/>
      <c r="B771" s="2090"/>
      <c r="C771" s="2091"/>
      <c r="D771" s="258">
        <f t="shared" si="11"/>
        <v>0</v>
      </c>
      <c r="E771" s="2091"/>
      <c r="F771" s="2091"/>
      <c r="G771" s="2091"/>
      <c r="H771" s="2091"/>
      <c r="I771" s="2091"/>
      <c r="J771" s="2091"/>
      <c r="K771" s="2471"/>
      <c r="L771" s="124"/>
    </row>
    <row r="772" spans="1:12" ht="15.75" x14ac:dyDescent="0.25">
      <c r="A772" s="2089"/>
      <c r="B772" s="2090"/>
      <c r="C772" s="2091"/>
      <c r="D772" s="258">
        <f t="shared" si="11"/>
        <v>0</v>
      </c>
      <c r="E772" s="2091"/>
      <c r="F772" s="2091"/>
      <c r="G772" s="2091"/>
      <c r="H772" s="2091"/>
      <c r="I772" s="2091"/>
      <c r="J772" s="2091"/>
      <c r="K772" s="2471"/>
      <c r="L772" s="124"/>
    </row>
    <row r="773" spans="1:12" ht="15.75" x14ac:dyDescent="0.25">
      <c r="A773" s="2089"/>
      <c r="B773" s="2090"/>
      <c r="C773" s="2091"/>
      <c r="D773" s="258">
        <f>+C773*(100-E773)/100</f>
        <v>0</v>
      </c>
      <c r="E773" s="2091"/>
      <c r="F773" s="2091"/>
      <c r="G773" s="2091"/>
      <c r="H773" s="2091"/>
      <c r="I773" s="2091"/>
      <c r="J773" s="2091"/>
      <c r="K773" s="2471"/>
      <c r="L773" s="124"/>
    </row>
    <row r="774" spans="1:12" ht="15.75" x14ac:dyDescent="0.25">
      <c r="A774" s="2089"/>
      <c r="B774" s="2090"/>
      <c r="C774" s="2091"/>
      <c r="D774" s="258">
        <f>+C774*(100-E774)/100</f>
        <v>0</v>
      </c>
      <c r="E774" s="2091"/>
      <c r="F774" s="2091"/>
      <c r="G774" s="2091"/>
      <c r="H774" s="2091"/>
      <c r="I774" s="2091"/>
      <c r="J774" s="2091"/>
      <c r="K774" s="2471"/>
      <c r="L774" s="124"/>
    </row>
    <row r="775" spans="1:12" ht="15.75" x14ac:dyDescent="0.25">
      <c r="A775" s="2089"/>
      <c r="B775" s="2090"/>
      <c r="C775" s="2091"/>
      <c r="D775" s="258">
        <f>+C775*(100-E775)/100</f>
        <v>0</v>
      </c>
      <c r="E775" s="2091"/>
      <c r="F775" s="2091"/>
      <c r="G775" s="2091"/>
      <c r="H775" s="2091"/>
      <c r="I775" s="2091"/>
      <c r="J775" s="2091"/>
      <c r="K775" s="2471"/>
      <c r="L775" s="124"/>
    </row>
    <row r="776" spans="1:12" ht="15.75" x14ac:dyDescent="0.25">
      <c r="A776" s="2089"/>
      <c r="B776" s="2090"/>
      <c r="C776" s="2091"/>
      <c r="D776" s="258">
        <f>+C776*(100-E776)/100</f>
        <v>0</v>
      </c>
      <c r="E776" s="2091"/>
      <c r="F776" s="2091"/>
      <c r="G776" s="2091"/>
      <c r="H776" s="2091"/>
      <c r="I776" s="2091"/>
      <c r="J776" s="2091"/>
      <c r="K776" s="2471"/>
      <c r="L776" s="124"/>
    </row>
    <row r="777" spans="1:12" ht="15.75" x14ac:dyDescent="0.25">
      <c r="A777" s="2089"/>
      <c r="B777" s="2090"/>
      <c r="C777" s="2091"/>
      <c r="D777" s="258">
        <f>+C777*(100-E777)/100</f>
        <v>0</v>
      </c>
      <c r="E777" s="2091"/>
      <c r="F777" s="2091"/>
      <c r="G777" s="2091"/>
      <c r="H777" s="2091"/>
      <c r="I777" s="2091"/>
      <c r="J777" s="2091"/>
      <c r="K777" s="2471"/>
      <c r="L777" s="124"/>
    </row>
  </sheetData>
  <autoFilter ref="B6:K6"/>
  <mergeCells count="55">
    <mergeCell ref="C23:J23"/>
    <mergeCell ref="K3:L3"/>
    <mergeCell ref="K4:L4"/>
    <mergeCell ref="K5:L5"/>
    <mergeCell ref="C22:J22"/>
    <mergeCell ref="C21:J21"/>
    <mergeCell ref="C15:J15"/>
    <mergeCell ref="I4:J4"/>
    <mergeCell ref="C13:J13"/>
    <mergeCell ref="C20:J20"/>
    <mergeCell ref="C19:J19"/>
    <mergeCell ref="C17:J17"/>
    <mergeCell ref="C9:J9"/>
    <mergeCell ref="C12:J12"/>
    <mergeCell ref="A1:L1"/>
    <mergeCell ref="A2:B2"/>
    <mergeCell ref="C2:F2"/>
    <mergeCell ref="G2:H2"/>
    <mergeCell ref="I2:J2"/>
    <mergeCell ref="K2:L2"/>
    <mergeCell ref="C29:J29"/>
    <mergeCell ref="C40:J40"/>
    <mergeCell ref="C37:J37"/>
    <mergeCell ref="C25:J25"/>
    <mergeCell ref="C30:J30"/>
    <mergeCell ref="C28:J28"/>
    <mergeCell ref="C27:J27"/>
    <mergeCell ref="C26:J26"/>
    <mergeCell ref="C31:J31"/>
    <mergeCell ref="A3:B3"/>
    <mergeCell ref="C3:F3"/>
    <mergeCell ref="G3:H3"/>
    <mergeCell ref="I3:J3"/>
    <mergeCell ref="C7:J7"/>
    <mergeCell ref="A4:B4"/>
    <mergeCell ref="C4:F4"/>
    <mergeCell ref="A5:B5"/>
    <mergeCell ref="C5:F5"/>
    <mergeCell ref="G5:H5"/>
    <mergeCell ref="I5:J5"/>
    <mergeCell ref="G4:H4"/>
    <mergeCell ref="C57:J57"/>
    <mergeCell ref="C43:J43"/>
    <mergeCell ref="H66:I66"/>
    <mergeCell ref="C41:J41"/>
    <mergeCell ref="C51:J51"/>
    <mergeCell ref="C52:J52"/>
    <mergeCell ref="C48:J48"/>
    <mergeCell ref="C47:J47"/>
    <mergeCell ref="C46:J46"/>
    <mergeCell ref="C73:J73"/>
    <mergeCell ref="C72:J72"/>
    <mergeCell ref="C68:J68"/>
    <mergeCell ref="C62:J62"/>
    <mergeCell ref="C60:J60"/>
  </mergeCell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Q773"/>
  <sheetViews>
    <sheetView workbookViewId="0">
      <pane ySplit="6" topLeftCell="A31" activePane="bottomLeft" state="frozen"/>
      <selection activeCell="C163" sqref="C163:J163"/>
      <selection pane="bottomLeft" activeCell="A45" sqref="A45:XFD45"/>
    </sheetView>
  </sheetViews>
  <sheetFormatPr defaultRowHeight="12.75" x14ac:dyDescent="0.2"/>
  <cols>
    <col min="1" max="1" width="11.28515625" style="2127" bestFit="1" customWidth="1"/>
    <col min="2" max="2" width="10.42578125" style="2127" customWidth="1"/>
    <col min="3" max="11" width="12.85546875" style="2127" customWidth="1"/>
    <col min="12" max="12" width="48.5703125" style="2127" customWidth="1"/>
    <col min="13" max="16384" width="9.140625" style="2127"/>
  </cols>
  <sheetData>
    <row r="1" spans="1:17" s="2120" customFormat="1" ht="30.75" customHeight="1" thickTop="1" x14ac:dyDescent="0.25">
      <c r="A1" s="4251" t="s">
        <v>3271</v>
      </c>
      <c r="B1" s="4252"/>
      <c r="C1" s="4252"/>
      <c r="D1" s="4252"/>
      <c r="E1" s="4252"/>
      <c r="F1" s="4252"/>
      <c r="G1" s="4252"/>
      <c r="H1" s="4252"/>
      <c r="I1" s="4252"/>
      <c r="J1" s="4252"/>
      <c r="K1" s="4252"/>
      <c r="L1" s="4253"/>
      <c r="M1" s="2119"/>
    </row>
    <row r="2" spans="1:17" s="2123" customFormat="1" ht="20.25" customHeight="1" x14ac:dyDescent="0.25">
      <c r="A2" s="4254" t="s">
        <v>259</v>
      </c>
      <c r="B2" s="4255"/>
      <c r="C2" s="4303">
        <f>(25+121+65)*25</f>
        <v>5275</v>
      </c>
      <c r="D2" s="4304"/>
      <c r="E2" s="4304"/>
      <c r="F2" s="4305"/>
      <c r="G2" s="3571" t="s">
        <v>4029</v>
      </c>
      <c r="H2" s="3572"/>
      <c r="I2" s="4256" t="s">
        <v>260</v>
      </c>
      <c r="J2" s="4257"/>
      <c r="K2" s="4288" t="s">
        <v>499</v>
      </c>
      <c r="L2" s="4289"/>
      <c r="M2" s="2122"/>
    </row>
    <row r="3" spans="1:17" s="2123" customFormat="1" ht="20.25" customHeight="1" x14ac:dyDescent="0.25">
      <c r="A3" s="4254" t="s">
        <v>261</v>
      </c>
      <c r="B3" s="4255"/>
      <c r="C3" s="4303" t="s">
        <v>3290</v>
      </c>
      <c r="D3" s="4304"/>
      <c r="E3" s="4304"/>
      <c r="F3" s="4305"/>
      <c r="G3" s="4306"/>
      <c r="H3" s="4307"/>
      <c r="I3" s="4256" t="s">
        <v>262</v>
      </c>
      <c r="J3" s="4257"/>
      <c r="K3" s="4322" t="s">
        <v>2416</v>
      </c>
      <c r="L3" s="4323"/>
      <c r="M3" s="2122"/>
    </row>
    <row r="4" spans="1:17" s="2123" customFormat="1" ht="20.25" customHeight="1" x14ac:dyDescent="0.25">
      <c r="A4" s="4254" t="s">
        <v>263</v>
      </c>
      <c r="B4" s="4255"/>
      <c r="C4" s="4303" t="s">
        <v>1555</v>
      </c>
      <c r="D4" s="4304"/>
      <c r="E4" s="4304"/>
      <c r="F4" s="4305"/>
      <c r="G4" s="4281"/>
      <c r="H4" s="4282"/>
      <c r="I4" s="4256" t="s">
        <v>264</v>
      </c>
      <c r="J4" s="4257"/>
      <c r="K4" s="4288" t="s">
        <v>3083</v>
      </c>
      <c r="L4" s="4289"/>
      <c r="M4" s="2122"/>
    </row>
    <row r="5" spans="1:17" s="2123" customFormat="1" ht="55.5" customHeight="1" thickBot="1" x14ac:dyDescent="0.3">
      <c r="A5" s="4267" t="s">
        <v>265</v>
      </c>
      <c r="B5" s="4268"/>
      <c r="C5" s="4292" t="s">
        <v>4473</v>
      </c>
      <c r="D5" s="4293"/>
      <c r="E5" s="4293"/>
      <c r="F5" s="4294"/>
      <c r="G5" s="4272"/>
      <c r="H5" s="4273"/>
      <c r="I5" s="4256" t="s">
        <v>397</v>
      </c>
      <c r="J5" s="4257"/>
      <c r="K5" s="4279" t="s">
        <v>3282</v>
      </c>
      <c r="L5" s="4280"/>
      <c r="M5" s="2122"/>
    </row>
    <row r="6" spans="1:17" s="2128" customFormat="1" ht="43.5" customHeight="1" thickTop="1" thickBot="1" x14ac:dyDescent="0.3">
      <c r="A6" s="2124" t="s">
        <v>1</v>
      </c>
      <c r="B6" s="2125" t="s">
        <v>0</v>
      </c>
      <c r="C6" s="2125" t="s">
        <v>2</v>
      </c>
      <c r="D6" s="2125" t="s">
        <v>3</v>
      </c>
      <c r="E6" s="2125" t="s">
        <v>4</v>
      </c>
      <c r="F6" s="2125" t="s">
        <v>5</v>
      </c>
      <c r="G6" s="2125" t="s">
        <v>6</v>
      </c>
      <c r="H6" s="2125" t="s">
        <v>7</v>
      </c>
      <c r="I6" s="2125" t="s">
        <v>8</v>
      </c>
      <c r="J6" s="2125" t="s">
        <v>9</v>
      </c>
      <c r="K6" s="2744" t="s">
        <v>3817</v>
      </c>
      <c r="L6" s="2126" t="s">
        <v>10</v>
      </c>
      <c r="M6" s="2127"/>
      <c r="N6" s="2127"/>
      <c r="O6" s="2127"/>
      <c r="P6" s="2127"/>
      <c r="Q6" s="2127"/>
    </row>
    <row r="7" spans="1:17" ht="142.5" customHeight="1" thickTop="1" x14ac:dyDescent="0.2">
      <c r="A7" s="2129">
        <v>43780</v>
      </c>
      <c r="B7" s="2130" t="s">
        <v>62</v>
      </c>
      <c r="C7" s="4274" t="s">
        <v>3717</v>
      </c>
      <c r="D7" s="4275"/>
      <c r="E7" s="4275"/>
      <c r="F7" s="4275"/>
      <c r="G7" s="4275"/>
      <c r="H7" s="4275"/>
      <c r="I7" s="4275"/>
      <c r="J7" s="4276"/>
      <c r="K7" s="2832" t="s">
        <v>2072</v>
      </c>
      <c r="L7" s="2131" t="s">
        <v>2072</v>
      </c>
    </row>
    <row r="8" spans="1:17" customFormat="1" ht="29.25" customHeight="1" x14ac:dyDescent="0.2">
      <c r="A8" s="2174">
        <v>43793</v>
      </c>
      <c r="B8" s="2175" t="s">
        <v>12</v>
      </c>
      <c r="C8" s="2176">
        <v>236</v>
      </c>
      <c r="D8" s="258">
        <f>C8*(1-E8/100)</f>
        <v>75.519999999999982</v>
      </c>
      <c r="E8" s="2176">
        <v>68</v>
      </c>
      <c r="F8" s="2176" t="s">
        <v>159</v>
      </c>
      <c r="G8" s="2176">
        <v>130</v>
      </c>
      <c r="H8" s="2176"/>
      <c r="I8" s="2176"/>
      <c r="J8" s="2176"/>
      <c r="K8" s="2471"/>
      <c r="L8" s="393" t="s">
        <v>22</v>
      </c>
    </row>
    <row r="9" spans="1:17" ht="15.75" x14ac:dyDescent="0.25">
      <c r="A9" s="2132">
        <v>43794</v>
      </c>
      <c r="B9" s="2133" t="s">
        <v>186</v>
      </c>
      <c r="C9" s="2134"/>
      <c r="D9" s="2135" t="s">
        <v>301</v>
      </c>
      <c r="E9" s="2134"/>
      <c r="F9" s="2134"/>
      <c r="G9" s="2134"/>
      <c r="H9" s="2134">
        <v>3830</v>
      </c>
      <c r="I9" s="2134">
        <v>100</v>
      </c>
      <c r="J9" s="2134"/>
      <c r="K9" s="2655"/>
      <c r="L9" s="2136"/>
    </row>
    <row r="10" spans="1:17" ht="15.75" x14ac:dyDescent="0.25">
      <c r="A10" s="2132">
        <v>43805</v>
      </c>
      <c r="B10" s="2133" t="s">
        <v>186</v>
      </c>
      <c r="C10" s="2134"/>
      <c r="D10" s="2135"/>
      <c r="E10" s="2134"/>
      <c r="F10" s="2134"/>
      <c r="G10" s="2134"/>
      <c r="H10" s="2134">
        <v>4300</v>
      </c>
      <c r="I10" s="2134">
        <v>100</v>
      </c>
      <c r="J10" s="2134"/>
      <c r="K10" s="2655"/>
      <c r="L10" s="2136" t="s">
        <v>40</v>
      </c>
    </row>
    <row r="11" spans="1:17" ht="15.75" x14ac:dyDescent="0.25">
      <c r="A11" s="2132">
        <v>43835</v>
      </c>
      <c r="B11" s="2133" t="s">
        <v>12</v>
      </c>
      <c r="C11" s="2134">
        <v>235</v>
      </c>
      <c r="D11" s="2135">
        <f t="shared" ref="D11:D80" si="0">+C11*(100-E11)/100</f>
        <v>164.5</v>
      </c>
      <c r="E11" s="2134">
        <v>30</v>
      </c>
      <c r="F11" s="2134" t="s">
        <v>159</v>
      </c>
      <c r="G11" s="2134">
        <v>140</v>
      </c>
      <c r="H11" s="2134"/>
      <c r="I11" s="2134"/>
      <c r="J11" s="2134"/>
      <c r="K11" s="2655"/>
      <c r="L11" s="2136" t="s">
        <v>22</v>
      </c>
    </row>
    <row r="12" spans="1:17" ht="15.75" x14ac:dyDescent="0.25">
      <c r="A12" s="2414">
        <v>43920</v>
      </c>
      <c r="B12" s="2333" t="s">
        <v>4</v>
      </c>
      <c r="C12" s="2334"/>
      <c r="D12" s="2335"/>
      <c r="E12" s="2334">
        <v>40</v>
      </c>
      <c r="F12" s="2334"/>
      <c r="G12" s="2334"/>
      <c r="H12" s="2334"/>
      <c r="I12" s="2334"/>
      <c r="J12" s="2334"/>
      <c r="K12" s="2662"/>
      <c r="L12" s="2337"/>
    </row>
    <row r="13" spans="1:17" ht="15.75" x14ac:dyDescent="0.25">
      <c r="A13" s="2414">
        <v>43951</v>
      </c>
      <c r="B13" s="2333" t="s">
        <v>4</v>
      </c>
      <c r="C13" s="2334"/>
      <c r="D13" s="2335"/>
      <c r="E13" s="2334">
        <v>40</v>
      </c>
      <c r="F13" s="2334"/>
      <c r="G13" s="2334"/>
      <c r="H13" s="2334"/>
      <c r="I13" s="2334"/>
      <c r="J13" s="2334"/>
      <c r="K13" s="2662"/>
      <c r="L13" s="2337"/>
    </row>
    <row r="14" spans="1:17" ht="15.75" x14ac:dyDescent="0.25">
      <c r="A14" s="2414">
        <v>43981</v>
      </c>
      <c r="B14" s="2333" t="s">
        <v>4</v>
      </c>
      <c r="C14" s="2334"/>
      <c r="D14" s="2335"/>
      <c r="E14" s="2334">
        <v>40</v>
      </c>
      <c r="F14" s="2334"/>
      <c r="G14" s="2334"/>
      <c r="H14" s="2334"/>
      <c r="I14" s="2334"/>
      <c r="J14" s="2334"/>
      <c r="K14" s="2662"/>
      <c r="L14" s="2337"/>
    </row>
    <row r="15" spans="1:17" ht="15.75" x14ac:dyDescent="0.25">
      <c r="A15" s="2132">
        <v>43999</v>
      </c>
      <c r="B15" s="2133" t="s">
        <v>12</v>
      </c>
      <c r="C15" s="2134">
        <v>235</v>
      </c>
      <c r="D15" s="2135">
        <f t="shared" si="0"/>
        <v>141</v>
      </c>
      <c r="E15" s="2134">
        <v>40</v>
      </c>
      <c r="F15" s="2134"/>
      <c r="G15" s="2134">
        <v>115</v>
      </c>
      <c r="H15" s="2134"/>
      <c r="I15" s="2134"/>
      <c r="J15" s="2134"/>
      <c r="K15" s="2655"/>
      <c r="L15" s="2136" t="s">
        <v>3684</v>
      </c>
    </row>
    <row r="16" spans="1:17" ht="15.75" x14ac:dyDescent="0.25">
      <c r="A16" s="2132">
        <v>44005</v>
      </c>
      <c r="B16" s="2133" t="s">
        <v>26</v>
      </c>
      <c r="C16" s="4090" t="s">
        <v>417</v>
      </c>
      <c r="D16" s="4091"/>
      <c r="E16" s="4091"/>
      <c r="F16" s="4091"/>
      <c r="G16" s="4091"/>
      <c r="H16" s="4091"/>
      <c r="I16" s="4091"/>
      <c r="J16" s="4092"/>
      <c r="K16" s="2656"/>
      <c r="L16" s="2121"/>
    </row>
    <row r="17" spans="1:12" ht="15.75" x14ac:dyDescent="0.25">
      <c r="A17" s="2132">
        <v>44007</v>
      </c>
      <c r="B17" s="2133" t="s">
        <v>12</v>
      </c>
      <c r="C17" s="2135">
        <v>250</v>
      </c>
      <c r="D17" s="2135">
        <v>150</v>
      </c>
      <c r="E17" s="2135">
        <v>40</v>
      </c>
      <c r="F17" s="2135" t="s">
        <v>159</v>
      </c>
      <c r="G17" s="2135">
        <v>120</v>
      </c>
      <c r="H17" s="2134"/>
      <c r="I17" s="2134"/>
      <c r="J17" s="2134"/>
      <c r="K17" s="2655"/>
      <c r="L17" s="2136" t="s">
        <v>3701</v>
      </c>
    </row>
    <row r="18" spans="1:12" ht="15.75" x14ac:dyDescent="0.25">
      <c r="A18" s="2414">
        <v>44012</v>
      </c>
      <c r="B18" s="2333" t="s">
        <v>4</v>
      </c>
      <c r="C18" s="2334"/>
      <c r="D18" s="2335"/>
      <c r="E18" s="2334">
        <v>40</v>
      </c>
      <c r="F18" s="2334"/>
      <c r="G18" s="2334"/>
      <c r="H18" s="2334"/>
      <c r="I18" s="2334"/>
      <c r="J18" s="2334"/>
      <c r="K18" s="2662"/>
      <c r="L18" s="2337"/>
    </row>
    <row r="19" spans="1:12" ht="15.75" x14ac:dyDescent="0.25">
      <c r="A19" s="2132">
        <v>44035</v>
      </c>
      <c r="B19" s="2133" t="s">
        <v>186</v>
      </c>
      <c r="C19" s="2134"/>
      <c r="D19" s="2135">
        <f t="shared" si="0"/>
        <v>0</v>
      </c>
      <c r="E19" s="2134"/>
      <c r="F19" s="2134"/>
      <c r="G19" s="2134"/>
      <c r="H19" s="2134">
        <v>5550</v>
      </c>
      <c r="I19" s="2134">
        <v>96</v>
      </c>
      <c r="J19" s="2134"/>
      <c r="K19" s="2655"/>
      <c r="L19" s="2136" t="s">
        <v>3749</v>
      </c>
    </row>
    <row r="20" spans="1:12" ht="15.75" x14ac:dyDescent="0.25">
      <c r="A20" s="2414">
        <v>44042</v>
      </c>
      <c r="B20" s="2333" t="s">
        <v>4</v>
      </c>
      <c r="C20" s="2334"/>
      <c r="D20" s="2335"/>
      <c r="E20" s="2334">
        <v>40</v>
      </c>
      <c r="F20" s="2334"/>
      <c r="G20" s="2334"/>
      <c r="H20" s="2334"/>
      <c r="I20" s="2334"/>
      <c r="J20" s="2334"/>
      <c r="K20" s="2853"/>
      <c r="L20" s="2337"/>
    </row>
    <row r="21" spans="1:12" ht="15.75" x14ac:dyDescent="0.25">
      <c r="A21" s="2132">
        <v>44051</v>
      </c>
      <c r="B21" s="2133" t="s">
        <v>186</v>
      </c>
      <c r="C21" s="2134"/>
      <c r="D21" s="2135" t="s">
        <v>301</v>
      </c>
      <c r="E21" s="2134"/>
      <c r="F21" s="2134"/>
      <c r="G21" s="2134"/>
      <c r="H21" s="2134">
        <v>5590</v>
      </c>
      <c r="I21" s="2134">
        <v>100</v>
      </c>
      <c r="J21" s="2134"/>
      <c r="K21" s="2655"/>
      <c r="L21" s="2136" t="s">
        <v>40</v>
      </c>
    </row>
    <row r="22" spans="1:12" ht="15.75" x14ac:dyDescent="0.25">
      <c r="A22" s="2414">
        <v>44073</v>
      </c>
      <c r="B22" s="2333" t="s">
        <v>4</v>
      </c>
      <c r="C22" s="2334"/>
      <c r="D22" s="2335"/>
      <c r="E22" s="2334">
        <v>40</v>
      </c>
      <c r="F22" s="2334"/>
      <c r="G22" s="2334"/>
      <c r="H22" s="2334"/>
      <c r="I22" s="2334"/>
      <c r="J22" s="2334"/>
      <c r="K22" s="2886"/>
      <c r="L22" s="2337"/>
    </row>
    <row r="23" spans="1:12" ht="15.75" x14ac:dyDescent="0.25">
      <c r="A23" s="2132">
        <v>44086</v>
      </c>
      <c r="B23" s="2133" t="s">
        <v>496</v>
      </c>
      <c r="C23" s="4090" t="s">
        <v>3922</v>
      </c>
      <c r="D23" s="4091"/>
      <c r="E23" s="4091"/>
      <c r="F23" s="4091"/>
      <c r="G23" s="4091"/>
      <c r="H23" s="4091"/>
      <c r="I23" s="4091"/>
      <c r="J23" s="4092"/>
      <c r="K23" s="2655"/>
      <c r="L23" s="2121"/>
    </row>
    <row r="24" spans="1:12" ht="15.75" x14ac:dyDescent="0.25">
      <c r="A24" s="2414">
        <v>44104</v>
      </c>
      <c r="B24" s="2333" t="s">
        <v>4</v>
      </c>
      <c r="C24" s="2334"/>
      <c r="D24" s="2335"/>
      <c r="E24" s="2334">
        <v>40</v>
      </c>
      <c r="F24" s="2334"/>
      <c r="G24" s="2334"/>
      <c r="H24" s="2334"/>
      <c r="I24" s="2334"/>
      <c r="J24" s="2334"/>
      <c r="K24" s="3127"/>
      <c r="L24" s="2337"/>
    </row>
    <row r="25" spans="1:12" ht="15.75" x14ac:dyDescent="0.25">
      <c r="A25" s="2414">
        <v>44134</v>
      </c>
      <c r="B25" s="2333" t="s">
        <v>4</v>
      </c>
      <c r="C25" s="2334"/>
      <c r="D25" s="2335"/>
      <c r="E25" s="2334">
        <v>40</v>
      </c>
      <c r="F25" s="2334"/>
      <c r="G25" s="2334"/>
      <c r="H25" s="2334"/>
      <c r="I25" s="2334"/>
      <c r="J25" s="2334"/>
      <c r="K25" s="3127"/>
      <c r="L25" s="2337"/>
    </row>
    <row r="26" spans="1:12" ht="15.75" x14ac:dyDescent="0.25">
      <c r="A26" s="2132">
        <v>44155</v>
      </c>
      <c r="B26" s="2133" t="s">
        <v>12</v>
      </c>
      <c r="C26" s="2134">
        <v>215</v>
      </c>
      <c r="D26" s="2135">
        <f t="shared" si="0"/>
        <v>129</v>
      </c>
      <c r="E26" s="2134">
        <v>40</v>
      </c>
      <c r="F26" s="2134"/>
      <c r="G26" s="2134">
        <v>100</v>
      </c>
      <c r="H26" s="2134"/>
      <c r="I26" s="2134"/>
      <c r="J26" s="2134"/>
      <c r="K26" s="2655"/>
      <c r="L26" s="2136" t="s">
        <v>2668</v>
      </c>
    </row>
    <row r="27" spans="1:12" ht="15.75" x14ac:dyDescent="0.25">
      <c r="A27" s="2132">
        <v>44156</v>
      </c>
      <c r="B27" s="2133" t="s">
        <v>186</v>
      </c>
      <c r="C27" s="2134"/>
      <c r="D27" s="2135">
        <f t="shared" si="0"/>
        <v>0</v>
      </c>
      <c r="E27" s="2134"/>
      <c r="F27" s="2134"/>
      <c r="G27" s="2134"/>
      <c r="H27" s="2134">
        <v>5590</v>
      </c>
      <c r="I27" s="2134">
        <v>100</v>
      </c>
      <c r="J27" s="2134"/>
      <c r="K27" s="2655"/>
      <c r="L27" s="2136"/>
    </row>
    <row r="28" spans="1:12" s="493" customFormat="1" ht="20.100000000000001" customHeight="1" x14ac:dyDescent="0.25">
      <c r="A28" s="202">
        <v>44159</v>
      </c>
      <c r="B28" s="203" t="s">
        <v>26</v>
      </c>
      <c r="C28" s="4141" t="s">
        <v>3641</v>
      </c>
      <c r="D28" s="4142"/>
      <c r="E28" s="4142"/>
      <c r="F28" s="4142"/>
      <c r="G28" s="4142"/>
      <c r="H28" s="4142"/>
      <c r="I28" s="4142"/>
      <c r="J28" s="4143"/>
      <c r="K28" s="203"/>
      <c r="L28" s="2147"/>
    </row>
    <row r="29" spans="1:12" ht="15.75" x14ac:dyDescent="0.25">
      <c r="A29" s="2132">
        <v>44165</v>
      </c>
      <c r="B29" s="2133" t="s">
        <v>186</v>
      </c>
      <c r="C29" s="2134"/>
      <c r="D29" s="2135">
        <f t="shared" si="0"/>
        <v>0</v>
      </c>
      <c r="E29" s="2134"/>
      <c r="F29" s="2134"/>
      <c r="G29" s="2134"/>
      <c r="H29" s="2134">
        <v>5140</v>
      </c>
      <c r="I29" s="2134">
        <v>100</v>
      </c>
      <c r="J29" s="2134"/>
      <c r="K29" s="2655"/>
      <c r="L29" s="2136"/>
    </row>
    <row r="30" spans="1:12" ht="15.75" x14ac:dyDescent="0.25">
      <c r="A30" s="2414">
        <v>44165</v>
      </c>
      <c r="B30" s="2333" t="s">
        <v>4</v>
      </c>
      <c r="C30" s="2334"/>
      <c r="D30" s="2335"/>
      <c r="E30" s="2334">
        <v>40</v>
      </c>
      <c r="F30" s="2334"/>
      <c r="G30" s="2334"/>
      <c r="H30" s="2334"/>
      <c r="I30" s="2334"/>
      <c r="J30" s="2334"/>
      <c r="K30" s="3127"/>
      <c r="L30" s="2337"/>
    </row>
    <row r="31" spans="1:12" ht="15.75" x14ac:dyDescent="0.25">
      <c r="A31" s="2414">
        <v>44195</v>
      </c>
      <c r="B31" s="2333" t="s">
        <v>4</v>
      </c>
      <c r="C31" s="2334"/>
      <c r="D31" s="2335"/>
      <c r="E31" s="2334">
        <v>45</v>
      </c>
      <c r="F31" s="2334"/>
      <c r="G31" s="2334"/>
      <c r="H31" s="2334"/>
      <c r="I31" s="2334"/>
      <c r="J31" s="2334"/>
      <c r="K31" s="3127"/>
      <c r="L31" s="2337"/>
    </row>
    <row r="32" spans="1:12" ht="15.75" x14ac:dyDescent="0.25">
      <c r="A32" s="2132">
        <v>44199</v>
      </c>
      <c r="B32" s="2133" t="s">
        <v>12</v>
      </c>
      <c r="C32" s="2135">
        <v>212</v>
      </c>
      <c r="D32" s="2135">
        <f>+C32-(E32/100*C32)</f>
        <v>116.6</v>
      </c>
      <c r="E32" s="2135">
        <v>45</v>
      </c>
      <c r="F32" s="2135" t="s">
        <v>159</v>
      </c>
      <c r="G32" s="2135">
        <v>100</v>
      </c>
      <c r="H32" s="2134"/>
      <c r="I32" s="2134"/>
      <c r="J32" s="2134"/>
      <c r="K32" s="2655"/>
      <c r="L32" s="2136" t="s">
        <v>4137</v>
      </c>
    </row>
    <row r="33" spans="1:12" ht="15.75" x14ac:dyDescent="0.25">
      <c r="A33" s="2132">
        <v>44202</v>
      </c>
      <c r="B33" s="2133" t="s">
        <v>186</v>
      </c>
      <c r="C33" s="2134"/>
      <c r="D33" s="2135">
        <f t="shared" si="0"/>
        <v>0</v>
      </c>
      <c r="E33" s="2134"/>
      <c r="F33" s="2134"/>
      <c r="G33" s="2134"/>
      <c r="H33" s="2134">
        <v>5165</v>
      </c>
      <c r="I33" s="2134">
        <v>100</v>
      </c>
      <c r="J33" s="2134"/>
      <c r="K33" s="2655"/>
      <c r="L33" s="2136" t="s">
        <v>40</v>
      </c>
    </row>
    <row r="34" spans="1:12" ht="15.75" x14ac:dyDescent="0.25">
      <c r="A34" s="2414">
        <v>44226</v>
      </c>
      <c r="B34" s="2333" t="s">
        <v>4</v>
      </c>
      <c r="C34" s="2334"/>
      <c r="D34" s="2335"/>
      <c r="E34" s="2334">
        <v>45</v>
      </c>
      <c r="F34" s="2334"/>
      <c r="G34" s="2334"/>
      <c r="H34" s="2334"/>
      <c r="I34" s="2334"/>
      <c r="J34" s="2334"/>
      <c r="K34" s="3127"/>
      <c r="L34" s="2337"/>
    </row>
    <row r="35" spans="1:12" ht="15.75" x14ac:dyDescent="0.25">
      <c r="A35" s="2414">
        <v>44255</v>
      </c>
      <c r="B35" s="2333" t="s">
        <v>4</v>
      </c>
      <c r="C35" s="2334"/>
      <c r="D35" s="2335"/>
      <c r="E35" s="2334">
        <v>45</v>
      </c>
      <c r="F35" s="2334"/>
      <c r="G35" s="2334"/>
      <c r="H35" s="2334"/>
      <c r="I35" s="2334"/>
      <c r="J35" s="2334"/>
      <c r="K35" s="3127"/>
      <c r="L35" s="2337"/>
    </row>
    <row r="36" spans="1:12" ht="15.75" x14ac:dyDescent="0.25">
      <c r="A36" s="2132">
        <v>44278</v>
      </c>
      <c r="B36" s="2133" t="s">
        <v>14</v>
      </c>
      <c r="C36" s="4264" t="s">
        <v>231</v>
      </c>
      <c r="D36" s="4265"/>
      <c r="E36" s="4265"/>
      <c r="F36" s="4265"/>
      <c r="G36" s="4265"/>
      <c r="H36" s="4265"/>
      <c r="I36" s="4265"/>
      <c r="J36" s="4266"/>
      <c r="K36" s="2655"/>
      <c r="L36" s="2136"/>
    </row>
    <row r="37" spans="1:12" ht="15.75" x14ac:dyDescent="0.25">
      <c r="A37" s="2414">
        <v>44285</v>
      </c>
      <c r="B37" s="2333" t="s">
        <v>4</v>
      </c>
      <c r="C37" s="2334"/>
      <c r="D37" s="2335"/>
      <c r="E37" s="2334">
        <v>45</v>
      </c>
      <c r="F37" s="2334"/>
      <c r="G37" s="2334"/>
      <c r="H37" s="2334"/>
      <c r="I37" s="2334"/>
      <c r="J37" s="2334"/>
      <c r="K37" s="3127"/>
      <c r="L37" s="2337"/>
    </row>
    <row r="38" spans="1:12" ht="15.75" x14ac:dyDescent="0.25">
      <c r="A38" s="2132">
        <v>44298</v>
      </c>
      <c r="B38" s="2133" t="s">
        <v>12</v>
      </c>
      <c r="C38" s="2135">
        <v>230</v>
      </c>
      <c r="D38" s="2135">
        <f>+C38-(E38*C38/100)</f>
        <v>161</v>
      </c>
      <c r="E38" s="2135">
        <v>30</v>
      </c>
      <c r="F38" s="2135" t="s">
        <v>159</v>
      </c>
      <c r="G38" s="2135">
        <v>130</v>
      </c>
      <c r="H38" s="2134"/>
      <c r="I38" s="2134"/>
      <c r="J38" s="2134"/>
      <c r="K38" s="2655"/>
      <c r="L38" s="2136" t="s">
        <v>4306</v>
      </c>
    </row>
    <row r="39" spans="1:12" ht="15.75" x14ac:dyDescent="0.25">
      <c r="A39" s="2132">
        <v>44358</v>
      </c>
      <c r="B39" s="2133" t="s">
        <v>186</v>
      </c>
      <c r="C39" s="2134"/>
      <c r="D39" s="2135"/>
      <c r="E39" s="2134"/>
      <c r="F39" s="2134"/>
      <c r="G39" s="2134"/>
      <c r="H39" s="2134">
        <v>5330</v>
      </c>
      <c r="I39" s="2134">
        <v>100</v>
      </c>
      <c r="J39" s="2134"/>
      <c r="K39" s="2655"/>
      <c r="L39" s="2136" t="s">
        <v>40</v>
      </c>
    </row>
    <row r="40" spans="1:12" ht="15.75" x14ac:dyDescent="0.25">
      <c r="A40" s="2132">
        <v>44385</v>
      </c>
      <c r="B40" s="2133" t="s">
        <v>14</v>
      </c>
      <c r="C40" s="4090" t="s">
        <v>231</v>
      </c>
      <c r="D40" s="4091"/>
      <c r="E40" s="4091"/>
      <c r="F40" s="4091"/>
      <c r="G40" s="4091"/>
      <c r="H40" s="4091"/>
      <c r="I40" s="4091"/>
      <c r="J40" s="4091"/>
      <c r="K40" s="4092"/>
      <c r="L40" s="2121"/>
    </row>
    <row r="41" spans="1:12" ht="15.75" x14ac:dyDescent="0.25">
      <c r="A41" s="3259">
        <v>44404</v>
      </c>
      <c r="B41" s="3260" t="s">
        <v>12</v>
      </c>
      <c r="C41" s="2134">
        <v>190</v>
      </c>
      <c r="D41" s="2135">
        <f>C41*(100-E41)/100</f>
        <v>152</v>
      </c>
      <c r="E41" s="2135">
        <v>20</v>
      </c>
      <c r="F41" s="2135" t="s">
        <v>159</v>
      </c>
      <c r="G41" s="2134">
        <v>80</v>
      </c>
      <c r="H41" s="2134"/>
      <c r="I41" s="2134"/>
      <c r="J41" s="2134"/>
      <c r="K41" s="2655"/>
      <c r="L41" s="2121" t="s">
        <v>2710</v>
      </c>
    </row>
    <row r="42" spans="1:12" ht="78.75" customHeight="1" x14ac:dyDescent="0.2">
      <c r="A42" s="2132">
        <v>44411</v>
      </c>
      <c r="B42" s="2133" t="s">
        <v>14</v>
      </c>
      <c r="C42" s="4295" t="s">
        <v>4475</v>
      </c>
      <c r="D42" s="4296"/>
      <c r="E42" s="4296"/>
      <c r="F42" s="4296"/>
      <c r="G42" s="4296"/>
      <c r="H42" s="4296"/>
      <c r="I42" s="4296"/>
      <c r="J42" s="4297"/>
      <c r="K42" s="2655"/>
      <c r="L42" s="3167" t="s">
        <v>4474</v>
      </c>
    </row>
    <row r="43" spans="1:12" ht="15.75" x14ac:dyDescent="0.25">
      <c r="A43" s="2132">
        <v>44434</v>
      </c>
      <c r="B43" s="2133" t="s">
        <v>186</v>
      </c>
      <c r="C43" s="2134"/>
      <c r="D43" s="2135" t="s">
        <v>301</v>
      </c>
      <c r="E43" s="2134"/>
      <c r="F43" s="2134"/>
      <c r="G43" s="2134"/>
      <c r="H43" s="2134">
        <v>5175</v>
      </c>
      <c r="I43" s="2134">
        <v>100</v>
      </c>
      <c r="J43" s="2134" t="s">
        <v>301</v>
      </c>
      <c r="K43" s="2655"/>
      <c r="L43" s="2121" t="s">
        <v>4512</v>
      </c>
    </row>
    <row r="44" spans="1:12" ht="15.75" x14ac:dyDescent="0.25">
      <c r="A44" s="2132">
        <v>44436</v>
      </c>
      <c r="B44" s="2133" t="s">
        <v>12</v>
      </c>
      <c r="C44" s="2135">
        <v>175</v>
      </c>
      <c r="D44" s="2135">
        <f>C44*(100-E44)/100</f>
        <v>140</v>
      </c>
      <c r="E44" s="2134">
        <v>20</v>
      </c>
      <c r="F44" s="2135" t="s">
        <v>159</v>
      </c>
      <c r="G44" s="2135">
        <v>70</v>
      </c>
      <c r="H44" s="2134"/>
      <c r="I44" s="2134"/>
      <c r="J44" s="2134"/>
      <c r="K44" s="2655"/>
      <c r="L44" s="2121" t="s">
        <v>4507</v>
      </c>
    </row>
    <row r="45" spans="1:12" ht="15.75" x14ac:dyDescent="0.25">
      <c r="A45" s="2132">
        <v>44487</v>
      </c>
      <c r="B45" s="2133" t="s">
        <v>12</v>
      </c>
      <c r="C45" s="2134">
        <v>160</v>
      </c>
      <c r="D45" s="2135">
        <f t="shared" si="0"/>
        <v>124.8</v>
      </c>
      <c r="E45" s="2134">
        <v>22</v>
      </c>
      <c r="F45" s="2134" t="s">
        <v>159</v>
      </c>
      <c r="G45" s="2134">
        <v>90</v>
      </c>
      <c r="H45" s="2134"/>
      <c r="I45" s="2134"/>
      <c r="J45" s="2134"/>
      <c r="K45" s="2655"/>
      <c r="L45" s="2121" t="s">
        <v>2524</v>
      </c>
    </row>
    <row r="46" spans="1:12" ht="15.75" x14ac:dyDescent="0.25">
      <c r="A46" s="2132"/>
      <c r="B46" s="2133"/>
      <c r="C46" s="2134"/>
      <c r="D46" s="2135">
        <f t="shared" si="0"/>
        <v>0</v>
      </c>
      <c r="E46" s="2134"/>
      <c r="F46" s="2134"/>
      <c r="G46" s="2134"/>
      <c r="H46" s="2134"/>
      <c r="I46" s="2134"/>
      <c r="J46" s="2134"/>
      <c r="K46" s="2655"/>
      <c r="L46" s="2121"/>
    </row>
    <row r="47" spans="1:12" ht="15.75" x14ac:dyDescent="0.25">
      <c r="A47" s="2132"/>
      <c r="B47" s="2133"/>
      <c r="C47" s="2134"/>
      <c r="D47" s="2135">
        <f t="shared" si="0"/>
        <v>0</v>
      </c>
      <c r="E47" s="2134"/>
      <c r="F47" s="2134"/>
      <c r="G47" s="2134"/>
      <c r="H47" s="2134"/>
      <c r="I47" s="2134"/>
      <c r="J47" s="2134"/>
      <c r="K47" s="2655"/>
      <c r="L47" s="2121"/>
    </row>
    <row r="48" spans="1:12" ht="15.75" x14ac:dyDescent="0.25">
      <c r="A48" s="2132"/>
      <c r="B48" s="2133"/>
      <c r="C48" s="2134"/>
      <c r="D48" s="2135">
        <f t="shared" si="0"/>
        <v>0</v>
      </c>
      <c r="E48" s="2134"/>
      <c r="F48" s="2134"/>
      <c r="G48" s="2134"/>
      <c r="H48" s="2134"/>
      <c r="I48" s="2134"/>
      <c r="J48" s="2134"/>
      <c r="K48" s="2655"/>
      <c r="L48" s="2121"/>
    </row>
    <row r="49" spans="1:12" ht="15.75" x14ac:dyDescent="0.25">
      <c r="A49" s="2132"/>
      <c r="B49" s="2133"/>
      <c r="C49" s="2134"/>
      <c r="D49" s="2135">
        <f t="shared" si="0"/>
        <v>0</v>
      </c>
      <c r="E49" s="2134"/>
      <c r="F49" s="2134"/>
      <c r="G49" s="2134"/>
      <c r="H49" s="2134"/>
      <c r="I49" s="2134"/>
      <c r="J49" s="2134"/>
      <c r="K49" s="2655"/>
      <c r="L49" s="2121"/>
    </row>
    <row r="50" spans="1:12" ht="15.75" x14ac:dyDescent="0.25">
      <c r="A50" s="2132"/>
      <c r="B50" s="2133"/>
      <c r="C50" s="2134"/>
      <c r="D50" s="2135">
        <f t="shared" si="0"/>
        <v>0</v>
      </c>
      <c r="E50" s="2134"/>
      <c r="F50" s="2134"/>
      <c r="G50" s="2134"/>
      <c r="H50" s="2134"/>
      <c r="I50" s="2134"/>
      <c r="J50" s="2134"/>
      <c r="K50" s="2655"/>
      <c r="L50" s="2121"/>
    </row>
    <row r="51" spans="1:12" ht="15.75" x14ac:dyDescent="0.25">
      <c r="A51" s="2132"/>
      <c r="B51" s="2133"/>
      <c r="C51" s="2134"/>
      <c r="D51" s="2135">
        <f t="shared" si="0"/>
        <v>0</v>
      </c>
      <c r="E51" s="2134"/>
      <c r="F51" s="2134"/>
      <c r="G51" s="2134"/>
      <c r="H51" s="2134"/>
      <c r="I51" s="2134"/>
      <c r="J51" s="2134"/>
      <c r="K51" s="2655"/>
      <c r="L51" s="2121"/>
    </row>
    <row r="52" spans="1:12" ht="15.75" x14ac:dyDescent="0.25">
      <c r="A52" s="2132"/>
      <c r="B52" s="2133"/>
      <c r="C52" s="2134"/>
      <c r="D52" s="2135">
        <f t="shared" si="0"/>
        <v>0</v>
      </c>
      <c r="E52" s="2134"/>
      <c r="F52" s="2134"/>
      <c r="G52" s="2134"/>
      <c r="H52" s="2134"/>
      <c r="I52" s="2134"/>
      <c r="J52" s="2134"/>
      <c r="K52" s="2655"/>
      <c r="L52" s="2121"/>
    </row>
    <row r="53" spans="1:12" ht="15.75" x14ac:dyDescent="0.25">
      <c r="A53" s="2132"/>
      <c r="B53" s="2133"/>
      <c r="C53" s="2134"/>
      <c r="D53" s="2135">
        <f t="shared" si="0"/>
        <v>0</v>
      </c>
      <c r="E53" s="2134"/>
      <c r="F53" s="2134"/>
      <c r="G53" s="2134"/>
      <c r="H53" s="2134"/>
      <c r="I53" s="2134"/>
      <c r="J53" s="2134"/>
      <c r="K53" s="2655"/>
      <c r="L53" s="2121"/>
    </row>
    <row r="54" spans="1:12" ht="15.75" x14ac:dyDescent="0.25">
      <c r="A54" s="2132"/>
      <c r="B54" s="2133"/>
      <c r="C54" s="2134"/>
      <c r="D54" s="2135">
        <f t="shared" si="0"/>
        <v>0</v>
      </c>
      <c r="E54" s="2134"/>
      <c r="F54" s="2134"/>
      <c r="G54" s="2134"/>
      <c r="H54" s="2134"/>
      <c r="I54" s="2134"/>
      <c r="J54" s="2134"/>
      <c r="K54" s="2655"/>
      <c r="L54" s="2121"/>
    </row>
    <row r="55" spans="1:12" ht="15.75" x14ac:dyDescent="0.25">
      <c r="A55" s="2132"/>
      <c r="B55" s="2133"/>
      <c r="C55" s="2134"/>
      <c r="D55" s="2135">
        <f t="shared" si="0"/>
        <v>0</v>
      </c>
      <c r="E55" s="2134"/>
      <c r="F55" s="2134"/>
      <c r="G55" s="2134"/>
      <c r="H55" s="2134"/>
      <c r="I55" s="2134"/>
      <c r="J55" s="2134"/>
      <c r="K55" s="2655"/>
      <c r="L55" s="2121"/>
    </row>
    <row r="56" spans="1:12" ht="15.75" x14ac:dyDescent="0.25">
      <c r="A56" s="2132"/>
      <c r="B56" s="2133"/>
      <c r="C56" s="2134"/>
      <c r="D56" s="2135">
        <f t="shared" si="0"/>
        <v>0</v>
      </c>
      <c r="E56" s="2134"/>
      <c r="F56" s="2134"/>
      <c r="G56" s="2134"/>
      <c r="H56" s="2134"/>
      <c r="I56" s="2134"/>
      <c r="J56" s="2134"/>
      <c r="K56" s="2655"/>
      <c r="L56" s="2121"/>
    </row>
    <row r="57" spans="1:12" ht="15.75" x14ac:dyDescent="0.25">
      <c r="A57" s="2132"/>
      <c r="B57" s="2133"/>
      <c r="C57" s="2134"/>
      <c r="D57" s="2135">
        <f t="shared" si="0"/>
        <v>0</v>
      </c>
      <c r="E57" s="2134"/>
      <c r="F57" s="2134"/>
      <c r="G57" s="2134"/>
      <c r="H57" s="2134"/>
      <c r="I57" s="2134"/>
      <c r="J57" s="2134"/>
      <c r="K57" s="2655"/>
      <c r="L57" s="2121"/>
    </row>
    <row r="58" spans="1:12" ht="15.75" x14ac:dyDescent="0.25">
      <c r="A58" s="2132"/>
      <c r="B58" s="2133"/>
      <c r="C58" s="2134"/>
      <c r="D58" s="2135">
        <f t="shared" si="0"/>
        <v>0</v>
      </c>
      <c r="E58" s="2134"/>
      <c r="F58" s="2134"/>
      <c r="G58" s="2134"/>
      <c r="H58" s="2134"/>
      <c r="I58" s="2134"/>
      <c r="J58" s="2134"/>
      <c r="K58" s="2655"/>
      <c r="L58" s="2121"/>
    </row>
    <row r="59" spans="1:12" ht="15.75" x14ac:dyDescent="0.25">
      <c r="A59" s="2132"/>
      <c r="B59" s="2133"/>
      <c r="C59" s="2134"/>
      <c r="D59" s="2135">
        <f t="shared" si="0"/>
        <v>0</v>
      </c>
      <c r="E59" s="2134"/>
      <c r="F59" s="2134"/>
      <c r="G59" s="2134"/>
      <c r="H59" s="2134"/>
      <c r="I59" s="2134"/>
      <c r="J59" s="2134"/>
      <c r="K59" s="2655"/>
      <c r="L59" s="2121"/>
    </row>
    <row r="60" spans="1:12" ht="15.75" x14ac:dyDescent="0.25">
      <c r="A60" s="2132"/>
      <c r="B60" s="2133"/>
      <c r="C60" s="2134"/>
      <c r="D60" s="2135">
        <f t="shared" si="0"/>
        <v>0</v>
      </c>
      <c r="E60" s="2134"/>
      <c r="F60" s="2134"/>
      <c r="G60" s="2134"/>
      <c r="H60" s="2134"/>
      <c r="I60" s="2134"/>
      <c r="J60" s="2134"/>
      <c r="K60" s="2655"/>
      <c r="L60" s="2121"/>
    </row>
    <row r="61" spans="1:12" ht="15.75" x14ac:dyDescent="0.25">
      <c r="A61" s="2132"/>
      <c r="B61" s="2133"/>
      <c r="C61" s="2134"/>
      <c r="D61" s="2135">
        <f t="shared" si="0"/>
        <v>0</v>
      </c>
      <c r="E61" s="2134"/>
      <c r="F61" s="2134"/>
      <c r="G61" s="2134"/>
      <c r="H61" s="2134"/>
      <c r="I61" s="2134"/>
      <c r="J61" s="2134"/>
      <c r="K61" s="2655"/>
      <c r="L61" s="2121"/>
    </row>
    <row r="62" spans="1:12" ht="15.75" x14ac:dyDescent="0.25">
      <c r="A62" s="2132"/>
      <c r="B62" s="2133"/>
      <c r="C62" s="2134"/>
      <c r="D62" s="2135">
        <f t="shared" si="0"/>
        <v>0</v>
      </c>
      <c r="E62" s="2134"/>
      <c r="F62" s="2134"/>
      <c r="G62" s="2134"/>
      <c r="H62" s="2134"/>
      <c r="I62" s="2134"/>
      <c r="J62" s="2134"/>
      <c r="K62" s="2655"/>
      <c r="L62" s="2121"/>
    </row>
    <row r="63" spans="1:12" ht="15.75" x14ac:dyDescent="0.25">
      <c r="A63" s="2132"/>
      <c r="B63" s="2133"/>
      <c r="C63" s="2134"/>
      <c r="D63" s="2135">
        <f t="shared" si="0"/>
        <v>0</v>
      </c>
      <c r="E63" s="2134"/>
      <c r="F63" s="2134"/>
      <c r="G63" s="2134"/>
      <c r="H63" s="2134"/>
      <c r="I63" s="2134"/>
      <c r="J63" s="2134"/>
      <c r="K63" s="2655"/>
      <c r="L63" s="2121"/>
    </row>
    <row r="64" spans="1:12" ht="15.75" x14ac:dyDescent="0.25">
      <c r="A64" s="2132"/>
      <c r="B64" s="2133"/>
      <c r="C64" s="2134"/>
      <c r="D64" s="2135">
        <f t="shared" si="0"/>
        <v>0</v>
      </c>
      <c r="E64" s="2134"/>
      <c r="F64" s="2134"/>
      <c r="G64" s="2134"/>
      <c r="H64" s="2134"/>
      <c r="I64" s="2134"/>
      <c r="J64" s="2134"/>
      <c r="K64" s="2655"/>
      <c r="L64" s="2121"/>
    </row>
    <row r="65" spans="1:12" ht="15.75" x14ac:dyDescent="0.25">
      <c r="A65" s="2132"/>
      <c r="B65" s="2133"/>
      <c r="C65" s="2134"/>
      <c r="D65" s="2135">
        <f t="shared" si="0"/>
        <v>0</v>
      </c>
      <c r="E65" s="2134"/>
      <c r="F65" s="2134"/>
      <c r="G65" s="2134"/>
      <c r="H65" s="2134"/>
      <c r="I65" s="2134"/>
      <c r="J65" s="2134"/>
      <c r="K65" s="2655"/>
      <c r="L65" s="2121"/>
    </row>
    <row r="66" spans="1:12" ht="15.75" x14ac:dyDescent="0.25">
      <c r="A66" s="2132"/>
      <c r="B66" s="2133"/>
      <c r="C66" s="2134"/>
      <c r="D66" s="2135">
        <f t="shared" si="0"/>
        <v>0</v>
      </c>
      <c r="E66" s="2134"/>
      <c r="F66" s="2134"/>
      <c r="G66" s="2134"/>
      <c r="H66" s="2134"/>
      <c r="I66" s="2134"/>
      <c r="J66" s="2134"/>
      <c r="K66" s="2655"/>
      <c r="L66" s="2121"/>
    </row>
    <row r="67" spans="1:12" ht="15.75" x14ac:dyDescent="0.25">
      <c r="A67" s="2132"/>
      <c r="B67" s="2133"/>
      <c r="C67" s="2134"/>
      <c r="D67" s="2135">
        <f t="shared" si="0"/>
        <v>0</v>
      </c>
      <c r="E67" s="2134"/>
      <c r="F67" s="2134"/>
      <c r="G67" s="2134"/>
      <c r="H67" s="2134"/>
      <c r="I67" s="2134"/>
      <c r="J67" s="2134"/>
      <c r="K67" s="2655"/>
      <c r="L67" s="2121"/>
    </row>
    <row r="68" spans="1:12" ht="15.75" x14ac:dyDescent="0.25">
      <c r="A68" s="2132"/>
      <c r="B68" s="2133"/>
      <c r="C68" s="2134"/>
      <c r="D68" s="2135">
        <f t="shared" si="0"/>
        <v>0</v>
      </c>
      <c r="E68" s="2134"/>
      <c r="F68" s="2134"/>
      <c r="G68" s="2134"/>
      <c r="H68" s="2134"/>
      <c r="I68" s="2134"/>
      <c r="J68" s="2134"/>
      <c r="K68" s="2655"/>
      <c r="L68" s="2121"/>
    </row>
    <row r="69" spans="1:12" ht="15.75" x14ac:dyDescent="0.25">
      <c r="A69" s="2132"/>
      <c r="B69" s="2133"/>
      <c r="C69" s="2134"/>
      <c r="D69" s="2135">
        <f t="shared" si="0"/>
        <v>0</v>
      </c>
      <c r="E69" s="2134"/>
      <c r="F69" s="2134"/>
      <c r="G69" s="2134"/>
      <c r="H69" s="2134"/>
      <c r="I69" s="2134"/>
      <c r="J69" s="2134"/>
      <c r="K69" s="2655"/>
      <c r="L69" s="2121"/>
    </row>
    <row r="70" spans="1:12" ht="15.75" x14ac:dyDescent="0.25">
      <c r="A70" s="2132"/>
      <c r="B70" s="2133"/>
      <c r="C70" s="2134"/>
      <c r="D70" s="2135">
        <f t="shared" si="0"/>
        <v>0</v>
      </c>
      <c r="E70" s="2134"/>
      <c r="F70" s="2134"/>
      <c r="G70" s="2134"/>
      <c r="H70" s="2134"/>
      <c r="I70" s="2134"/>
      <c r="J70" s="2134"/>
      <c r="K70" s="2655"/>
      <c r="L70" s="2121"/>
    </row>
    <row r="71" spans="1:12" ht="15.75" x14ac:dyDescent="0.25">
      <c r="A71" s="2132"/>
      <c r="B71" s="2133"/>
      <c r="C71" s="2134"/>
      <c r="D71" s="2135">
        <f t="shared" si="0"/>
        <v>0</v>
      </c>
      <c r="E71" s="2134"/>
      <c r="F71" s="2134"/>
      <c r="G71" s="2134"/>
      <c r="H71" s="2134"/>
      <c r="I71" s="2134"/>
      <c r="J71" s="2134"/>
      <c r="K71" s="2655"/>
      <c r="L71" s="2121"/>
    </row>
    <row r="72" spans="1:12" ht="15.75" x14ac:dyDescent="0.25">
      <c r="A72" s="2132"/>
      <c r="B72" s="2133"/>
      <c r="C72" s="2134"/>
      <c r="D72" s="2135">
        <f t="shared" si="0"/>
        <v>0</v>
      </c>
      <c r="E72" s="2134"/>
      <c r="F72" s="2134"/>
      <c r="G72" s="2134"/>
      <c r="H72" s="2134"/>
      <c r="I72" s="2134"/>
      <c r="J72" s="2134"/>
      <c r="K72" s="2655"/>
      <c r="L72" s="2121"/>
    </row>
    <row r="73" spans="1:12" ht="15.75" x14ac:dyDescent="0.25">
      <c r="A73" s="2132"/>
      <c r="B73" s="2133"/>
      <c r="C73" s="2134"/>
      <c r="D73" s="2135">
        <f t="shared" si="0"/>
        <v>0</v>
      </c>
      <c r="E73" s="2134"/>
      <c r="F73" s="2134"/>
      <c r="G73" s="2134"/>
      <c r="H73" s="2134"/>
      <c r="I73" s="2134"/>
      <c r="J73" s="2134"/>
      <c r="K73" s="2655"/>
      <c r="L73" s="2121"/>
    </row>
    <row r="74" spans="1:12" ht="15.75" x14ac:dyDescent="0.25">
      <c r="A74" s="2132"/>
      <c r="B74" s="2133"/>
      <c r="C74" s="2134"/>
      <c r="D74" s="2135">
        <f t="shared" si="0"/>
        <v>0</v>
      </c>
      <c r="E74" s="2134"/>
      <c r="F74" s="2134"/>
      <c r="G74" s="2134"/>
      <c r="H74" s="2134"/>
      <c r="I74" s="2134"/>
      <c r="J74" s="2134"/>
      <c r="K74" s="2655"/>
      <c r="L74" s="2121"/>
    </row>
    <row r="75" spans="1:12" ht="15.75" x14ac:dyDescent="0.25">
      <c r="A75" s="2132"/>
      <c r="B75" s="2133"/>
      <c r="C75" s="2134"/>
      <c r="D75" s="2135">
        <f t="shared" si="0"/>
        <v>0</v>
      </c>
      <c r="E75" s="2134"/>
      <c r="F75" s="2134"/>
      <c r="G75" s="2134"/>
      <c r="H75" s="2134"/>
      <c r="I75" s="2134"/>
      <c r="J75" s="2134"/>
      <c r="K75" s="2655"/>
      <c r="L75" s="2121"/>
    </row>
    <row r="76" spans="1:12" ht="15.75" x14ac:dyDescent="0.25">
      <c r="A76" s="2132"/>
      <c r="B76" s="2133"/>
      <c r="C76" s="2134"/>
      <c r="D76" s="2135">
        <f t="shared" si="0"/>
        <v>0</v>
      </c>
      <c r="E76" s="2134"/>
      <c r="F76" s="2134"/>
      <c r="G76" s="2134"/>
      <c r="H76" s="2134"/>
      <c r="I76" s="2134"/>
      <c r="J76" s="2134"/>
      <c r="K76" s="2655"/>
      <c r="L76" s="2121"/>
    </row>
    <row r="77" spans="1:12" ht="15.75" x14ac:dyDescent="0.25">
      <c r="A77" s="2132"/>
      <c r="B77" s="2133"/>
      <c r="C77" s="2134"/>
      <c r="D77" s="2135">
        <f t="shared" si="0"/>
        <v>0</v>
      </c>
      <c r="E77" s="2134"/>
      <c r="F77" s="2134"/>
      <c r="G77" s="2134"/>
      <c r="H77" s="2134"/>
      <c r="I77" s="2134"/>
      <c r="J77" s="2134"/>
      <c r="K77" s="2655"/>
      <c r="L77" s="2121"/>
    </row>
    <row r="78" spans="1:12" ht="15.75" x14ac:dyDescent="0.25">
      <c r="A78" s="2132"/>
      <c r="B78" s="2133"/>
      <c r="C78" s="2134"/>
      <c r="D78" s="2135">
        <f t="shared" si="0"/>
        <v>0</v>
      </c>
      <c r="E78" s="2134"/>
      <c r="F78" s="2134"/>
      <c r="G78" s="2134"/>
      <c r="H78" s="2134"/>
      <c r="I78" s="2134"/>
      <c r="J78" s="2134"/>
      <c r="K78" s="2655"/>
      <c r="L78" s="2121"/>
    </row>
    <row r="79" spans="1:12" ht="15.75" x14ac:dyDescent="0.25">
      <c r="A79" s="2132"/>
      <c r="B79" s="2133"/>
      <c r="C79" s="2134"/>
      <c r="D79" s="2135">
        <f t="shared" si="0"/>
        <v>0</v>
      </c>
      <c r="E79" s="2134"/>
      <c r="F79" s="2134"/>
      <c r="G79" s="2134"/>
      <c r="H79" s="2134"/>
      <c r="I79" s="2134"/>
      <c r="J79" s="2134"/>
      <c r="K79" s="2655"/>
      <c r="L79" s="2121"/>
    </row>
    <row r="80" spans="1:12" ht="15.75" x14ac:dyDescent="0.25">
      <c r="A80" s="2132"/>
      <c r="B80" s="2133"/>
      <c r="C80" s="2134"/>
      <c r="D80" s="2135">
        <f t="shared" si="0"/>
        <v>0</v>
      </c>
      <c r="E80" s="2134"/>
      <c r="F80" s="2134"/>
      <c r="G80" s="2134"/>
      <c r="H80" s="2134"/>
      <c r="I80" s="2134"/>
      <c r="J80" s="2134"/>
      <c r="K80" s="2655"/>
      <c r="L80" s="2121"/>
    </row>
    <row r="81" spans="1:12" ht="15.75" x14ac:dyDescent="0.25">
      <c r="A81" s="2132"/>
      <c r="B81" s="2133"/>
      <c r="C81" s="2134"/>
      <c r="D81" s="2135">
        <f t="shared" ref="D81:D144" si="1">+C81*(100-E81)/100</f>
        <v>0</v>
      </c>
      <c r="E81" s="2134"/>
      <c r="F81" s="2134"/>
      <c r="G81" s="2134"/>
      <c r="H81" s="2134"/>
      <c r="I81" s="2134"/>
      <c r="J81" s="2134"/>
      <c r="K81" s="2655"/>
      <c r="L81" s="2121"/>
    </row>
    <row r="82" spans="1:12" ht="15.75" x14ac:dyDescent="0.25">
      <c r="A82" s="2132"/>
      <c r="B82" s="2133"/>
      <c r="C82" s="2134"/>
      <c r="D82" s="2135">
        <f t="shared" si="1"/>
        <v>0</v>
      </c>
      <c r="E82" s="2134"/>
      <c r="F82" s="2134"/>
      <c r="G82" s="2134"/>
      <c r="H82" s="2134"/>
      <c r="I82" s="2134"/>
      <c r="J82" s="2134"/>
      <c r="K82" s="2655"/>
      <c r="L82" s="2121"/>
    </row>
    <row r="83" spans="1:12" ht="15.75" x14ac:dyDescent="0.25">
      <c r="A83" s="2132"/>
      <c r="B83" s="2133"/>
      <c r="C83" s="2134"/>
      <c r="D83" s="2135">
        <f t="shared" si="1"/>
        <v>0</v>
      </c>
      <c r="E83" s="2134"/>
      <c r="F83" s="2134"/>
      <c r="G83" s="2134"/>
      <c r="H83" s="2134"/>
      <c r="I83" s="2134"/>
      <c r="J83" s="2134"/>
      <c r="K83" s="2655"/>
      <c r="L83" s="2121"/>
    </row>
    <row r="84" spans="1:12" ht="15.75" x14ac:dyDescent="0.25">
      <c r="A84" s="2132"/>
      <c r="B84" s="2133"/>
      <c r="C84" s="2134"/>
      <c r="D84" s="2135">
        <f t="shared" si="1"/>
        <v>0</v>
      </c>
      <c r="E84" s="2134"/>
      <c r="F84" s="2134"/>
      <c r="G84" s="2134"/>
      <c r="H84" s="2134"/>
      <c r="I84" s="2134"/>
      <c r="J84" s="2134"/>
      <c r="K84" s="2655"/>
      <c r="L84" s="2121"/>
    </row>
    <row r="85" spans="1:12" ht="15.75" x14ac:dyDescent="0.25">
      <c r="A85" s="2132"/>
      <c r="B85" s="2133"/>
      <c r="C85" s="2134"/>
      <c r="D85" s="2135">
        <f t="shared" si="1"/>
        <v>0</v>
      </c>
      <c r="E85" s="2134"/>
      <c r="F85" s="2134"/>
      <c r="G85" s="2134"/>
      <c r="H85" s="2134"/>
      <c r="I85" s="2134"/>
      <c r="J85" s="2134"/>
      <c r="K85" s="2655"/>
      <c r="L85" s="2121"/>
    </row>
    <row r="86" spans="1:12" ht="15.75" x14ac:dyDescent="0.25">
      <c r="A86" s="2132"/>
      <c r="B86" s="2133"/>
      <c r="C86" s="2134"/>
      <c r="D86" s="2135">
        <f t="shared" si="1"/>
        <v>0</v>
      </c>
      <c r="E86" s="2134"/>
      <c r="F86" s="2134"/>
      <c r="G86" s="2134"/>
      <c r="H86" s="2134"/>
      <c r="I86" s="2134"/>
      <c r="J86" s="2134"/>
      <c r="K86" s="2655"/>
      <c r="L86" s="2121"/>
    </row>
    <row r="87" spans="1:12" ht="15.75" x14ac:dyDescent="0.25">
      <c r="A87" s="2132"/>
      <c r="B87" s="2133"/>
      <c r="C87" s="2134"/>
      <c r="D87" s="2135">
        <f t="shared" si="1"/>
        <v>0</v>
      </c>
      <c r="E87" s="2134"/>
      <c r="F87" s="2134"/>
      <c r="G87" s="2134"/>
      <c r="H87" s="2134"/>
      <c r="I87" s="2134"/>
      <c r="J87" s="2134"/>
      <c r="K87" s="2655"/>
      <c r="L87" s="2121"/>
    </row>
    <row r="88" spans="1:12" ht="15.75" x14ac:dyDescent="0.25">
      <c r="A88" s="2132"/>
      <c r="B88" s="2133"/>
      <c r="C88" s="2134"/>
      <c r="D88" s="2135">
        <f t="shared" si="1"/>
        <v>0</v>
      </c>
      <c r="E88" s="2134"/>
      <c r="F88" s="2134"/>
      <c r="G88" s="2134"/>
      <c r="H88" s="2134"/>
      <c r="I88" s="2134"/>
      <c r="J88" s="2134"/>
      <c r="K88" s="2655"/>
      <c r="L88" s="2121"/>
    </row>
    <row r="89" spans="1:12" ht="15.75" x14ac:dyDescent="0.25">
      <c r="A89" s="2132"/>
      <c r="B89" s="2133"/>
      <c r="C89" s="2134"/>
      <c r="D89" s="2135">
        <f t="shared" si="1"/>
        <v>0</v>
      </c>
      <c r="E89" s="2134"/>
      <c r="F89" s="2134"/>
      <c r="G89" s="2134"/>
      <c r="H89" s="2134"/>
      <c r="I89" s="2134"/>
      <c r="J89" s="2134"/>
      <c r="K89" s="2655"/>
      <c r="L89" s="2121"/>
    </row>
    <row r="90" spans="1:12" ht="15.75" x14ac:dyDescent="0.25">
      <c r="A90" s="2132"/>
      <c r="B90" s="2133"/>
      <c r="C90" s="2134"/>
      <c r="D90" s="2135">
        <f t="shared" si="1"/>
        <v>0</v>
      </c>
      <c r="E90" s="2134"/>
      <c r="F90" s="2134"/>
      <c r="G90" s="2134"/>
      <c r="H90" s="2134"/>
      <c r="I90" s="2134"/>
      <c r="J90" s="2134"/>
      <c r="K90" s="2655"/>
      <c r="L90" s="2121"/>
    </row>
    <row r="91" spans="1:12" ht="15.75" x14ac:dyDescent="0.25">
      <c r="A91" s="2132"/>
      <c r="B91" s="2133"/>
      <c r="C91" s="2134"/>
      <c r="D91" s="2135">
        <f t="shared" si="1"/>
        <v>0</v>
      </c>
      <c r="E91" s="2134"/>
      <c r="F91" s="2134"/>
      <c r="G91" s="2134"/>
      <c r="H91" s="2134"/>
      <c r="I91" s="2134"/>
      <c r="J91" s="2134"/>
      <c r="K91" s="2655"/>
      <c r="L91" s="2121"/>
    </row>
    <row r="92" spans="1:12" ht="15.75" x14ac:dyDescent="0.25">
      <c r="A92" s="2132"/>
      <c r="B92" s="2133"/>
      <c r="C92" s="2134"/>
      <c r="D92" s="2135">
        <f t="shared" si="1"/>
        <v>0</v>
      </c>
      <c r="E92" s="2134"/>
      <c r="F92" s="2134"/>
      <c r="G92" s="2134"/>
      <c r="H92" s="2134"/>
      <c r="I92" s="2134"/>
      <c r="J92" s="2134"/>
      <c r="K92" s="2655"/>
      <c r="L92" s="2121"/>
    </row>
    <row r="93" spans="1:12" ht="15.75" x14ac:dyDescent="0.25">
      <c r="A93" s="2132"/>
      <c r="B93" s="2133"/>
      <c r="C93" s="2134"/>
      <c r="D93" s="2135">
        <f t="shared" si="1"/>
        <v>0</v>
      </c>
      <c r="E93" s="2134"/>
      <c r="F93" s="2134"/>
      <c r="G93" s="2134"/>
      <c r="H93" s="2134"/>
      <c r="I93" s="2134"/>
      <c r="J93" s="2134"/>
      <c r="K93" s="2655"/>
      <c r="L93" s="2121"/>
    </row>
    <row r="94" spans="1:12" ht="15.75" x14ac:dyDescent="0.25">
      <c r="A94" s="2132"/>
      <c r="B94" s="2133"/>
      <c r="C94" s="2134"/>
      <c r="D94" s="2135">
        <f t="shared" si="1"/>
        <v>0</v>
      </c>
      <c r="E94" s="2134"/>
      <c r="F94" s="2134"/>
      <c r="G94" s="2134"/>
      <c r="H94" s="2134"/>
      <c r="I94" s="2134"/>
      <c r="J94" s="2134"/>
      <c r="K94" s="2655"/>
      <c r="L94" s="2121"/>
    </row>
    <row r="95" spans="1:12" ht="15.75" x14ac:dyDescent="0.25">
      <c r="A95" s="2132"/>
      <c r="B95" s="2133"/>
      <c r="C95" s="2134"/>
      <c r="D95" s="2135">
        <f t="shared" si="1"/>
        <v>0</v>
      </c>
      <c r="E95" s="2134"/>
      <c r="F95" s="2134"/>
      <c r="G95" s="2134"/>
      <c r="H95" s="2134"/>
      <c r="I95" s="2134"/>
      <c r="J95" s="2134"/>
      <c r="K95" s="2655"/>
      <c r="L95" s="2121"/>
    </row>
    <row r="96" spans="1:12" ht="15.75" x14ac:dyDescent="0.25">
      <c r="A96" s="2132"/>
      <c r="B96" s="2133"/>
      <c r="C96" s="2134"/>
      <c r="D96" s="2135">
        <f t="shared" si="1"/>
        <v>0</v>
      </c>
      <c r="E96" s="2134"/>
      <c r="F96" s="2134"/>
      <c r="G96" s="2134"/>
      <c r="H96" s="2134"/>
      <c r="I96" s="2134"/>
      <c r="J96" s="2134"/>
      <c r="K96" s="2655"/>
      <c r="L96" s="2121"/>
    </row>
    <row r="97" spans="1:12" ht="15.75" x14ac:dyDescent="0.25">
      <c r="A97" s="2132"/>
      <c r="B97" s="2133"/>
      <c r="C97" s="2134"/>
      <c r="D97" s="2135">
        <f t="shared" si="1"/>
        <v>0</v>
      </c>
      <c r="E97" s="2134"/>
      <c r="F97" s="2134"/>
      <c r="G97" s="2134"/>
      <c r="H97" s="2134"/>
      <c r="I97" s="2134"/>
      <c r="J97" s="2134"/>
      <c r="K97" s="2655"/>
      <c r="L97" s="2121"/>
    </row>
    <row r="98" spans="1:12" ht="15.75" x14ac:dyDescent="0.25">
      <c r="A98" s="2132"/>
      <c r="B98" s="2133"/>
      <c r="C98" s="2134"/>
      <c r="D98" s="2135">
        <f t="shared" si="1"/>
        <v>0</v>
      </c>
      <c r="E98" s="2134"/>
      <c r="F98" s="2134"/>
      <c r="G98" s="2134"/>
      <c r="H98" s="2134"/>
      <c r="I98" s="2134"/>
      <c r="J98" s="2134"/>
      <c r="K98" s="2655"/>
      <c r="L98" s="2121"/>
    </row>
    <row r="99" spans="1:12" ht="15.75" x14ac:dyDescent="0.25">
      <c r="A99" s="2132"/>
      <c r="B99" s="2133"/>
      <c r="C99" s="2134"/>
      <c r="D99" s="2135">
        <f t="shared" si="1"/>
        <v>0</v>
      </c>
      <c r="E99" s="2134"/>
      <c r="F99" s="2134"/>
      <c r="G99" s="2134"/>
      <c r="H99" s="2134"/>
      <c r="I99" s="2134"/>
      <c r="J99" s="2134"/>
      <c r="K99" s="2655"/>
      <c r="L99" s="2121"/>
    </row>
    <row r="100" spans="1:12" ht="15.75" x14ac:dyDescent="0.25">
      <c r="A100" s="2132"/>
      <c r="B100" s="2133"/>
      <c r="C100" s="2134"/>
      <c r="D100" s="2135">
        <f t="shared" si="1"/>
        <v>0</v>
      </c>
      <c r="E100" s="2134"/>
      <c r="F100" s="2134"/>
      <c r="G100" s="2134"/>
      <c r="H100" s="2134"/>
      <c r="I100" s="2134"/>
      <c r="J100" s="2134"/>
      <c r="K100" s="2655"/>
      <c r="L100" s="2121"/>
    </row>
    <row r="101" spans="1:12" ht="15.75" x14ac:dyDescent="0.25">
      <c r="A101" s="2132"/>
      <c r="B101" s="2133"/>
      <c r="C101" s="2134"/>
      <c r="D101" s="2135">
        <f t="shared" si="1"/>
        <v>0</v>
      </c>
      <c r="E101" s="2134"/>
      <c r="F101" s="2134"/>
      <c r="G101" s="2134"/>
      <c r="H101" s="2134"/>
      <c r="I101" s="2134"/>
      <c r="J101" s="2134"/>
      <c r="K101" s="2655"/>
      <c r="L101" s="2121"/>
    </row>
    <row r="102" spans="1:12" ht="15.75" x14ac:dyDescent="0.25">
      <c r="A102" s="2132"/>
      <c r="B102" s="2133"/>
      <c r="C102" s="2134"/>
      <c r="D102" s="2135">
        <f t="shared" si="1"/>
        <v>0</v>
      </c>
      <c r="E102" s="2134"/>
      <c r="F102" s="2134"/>
      <c r="G102" s="2134"/>
      <c r="H102" s="2134"/>
      <c r="I102" s="2134"/>
      <c r="J102" s="2134"/>
      <c r="K102" s="2655"/>
      <c r="L102" s="2121"/>
    </row>
    <row r="103" spans="1:12" ht="15.75" x14ac:dyDescent="0.25">
      <c r="A103" s="2132"/>
      <c r="B103" s="2133"/>
      <c r="C103" s="2134"/>
      <c r="D103" s="2135">
        <f t="shared" si="1"/>
        <v>0</v>
      </c>
      <c r="E103" s="2134"/>
      <c r="F103" s="2134"/>
      <c r="G103" s="2134"/>
      <c r="H103" s="2134"/>
      <c r="I103" s="2134"/>
      <c r="J103" s="2134"/>
      <c r="K103" s="2655"/>
      <c r="L103" s="2121"/>
    </row>
    <row r="104" spans="1:12" ht="15.75" x14ac:dyDescent="0.25">
      <c r="A104" s="2132"/>
      <c r="B104" s="2133"/>
      <c r="C104" s="2134"/>
      <c r="D104" s="2135">
        <f t="shared" si="1"/>
        <v>0</v>
      </c>
      <c r="E104" s="2134"/>
      <c r="F104" s="2134"/>
      <c r="G104" s="2134"/>
      <c r="H104" s="2134"/>
      <c r="I104" s="2134"/>
      <c r="J104" s="2134"/>
      <c r="K104" s="2655"/>
      <c r="L104" s="2121"/>
    </row>
    <row r="105" spans="1:12" ht="15.75" x14ac:dyDescent="0.25">
      <c r="A105" s="2132"/>
      <c r="B105" s="2133"/>
      <c r="C105" s="2134"/>
      <c r="D105" s="2135">
        <f t="shared" si="1"/>
        <v>0</v>
      </c>
      <c r="E105" s="2134"/>
      <c r="F105" s="2134"/>
      <c r="G105" s="2134"/>
      <c r="H105" s="2134"/>
      <c r="I105" s="2134"/>
      <c r="J105" s="2134"/>
      <c r="K105" s="2655"/>
      <c r="L105" s="2121"/>
    </row>
    <row r="106" spans="1:12" ht="15.75" x14ac:dyDescent="0.25">
      <c r="A106" s="2132"/>
      <c r="B106" s="2133"/>
      <c r="C106" s="2134"/>
      <c r="D106" s="2135">
        <f t="shared" si="1"/>
        <v>0</v>
      </c>
      <c r="E106" s="2134"/>
      <c r="F106" s="2134"/>
      <c r="G106" s="2134"/>
      <c r="H106" s="2134"/>
      <c r="I106" s="2134"/>
      <c r="J106" s="2134"/>
      <c r="K106" s="2655"/>
      <c r="L106" s="2121"/>
    </row>
    <row r="107" spans="1:12" ht="15.75" x14ac:dyDescent="0.25">
      <c r="A107" s="2132"/>
      <c r="B107" s="2133"/>
      <c r="C107" s="2134"/>
      <c r="D107" s="2135">
        <f t="shared" si="1"/>
        <v>0</v>
      </c>
      <c r="E107" s="2134"/>
      <c r="F107" s="2134"/>
      <c r="G107" s="2134"/>
      <c r="H107" s="2134"/>
      <c r="I107" s="2134"/>
      <c r="J107" s="2134"/>
      <c r="K107" s="2655"/>
      <c r="L107" s="2121"/>
    </row>
    <row r="108" spans="1:12" ht="15.75" x14ac:dyDescent="0.25">
      <c r="A108" s="2132"/>
      <c r="B108" s="2133"/>
      <c r="C108" s="2134"/>
      <c r="D108" s="2135">
        <f t="shared" si="1"/>
        <v>0</v>
      </c>
      <c r="E108" s="2134"/>
      <c r="F108" s="2134"/>
      <c r="G108" s="2134"/>
      <c r="H108" s="2134"/>
      <c r="I108" s="2134"/>
      <c r="J108" s="2134"/>
      <c r="K108" s="2655"/>
      <c r="L108" s="2121"/>
    </row>
    <row r="109" spans="1:12" ht="15.75" x14ac:dyDescent="0.25">
      <c r="A109" s="2132"/>
      <c r="B109" s="2133"/>
      <c r="C109" s="2134"/>
      <c r="D109" s="2135">
        <f t="shared" si="1"/>
        <v>0</v>
      </c>
      <c r="E109" s="2134"/>
      <c r="F109" s="2134"/>
      <c r="G109" s="2134"/>
      <c r="H109" s="2134"/>
      <c r="I109" s="2134"/>
      <c r="J109" s="2134"/>
      <c r="K109" s="2655"/>
      <c r="L109" s="2121"/>
    </row>
    <row r="110" spans="1:12" ht="15.75" x14ac:dyDescent="0.25">
      <c r="A110" s="2132"/>
      <c r="B110" s="2133"/>
      <c r="C110" s="2134"/>
      <c r="D110" s="2135">
        <f t="shared" si="1"/>
        <v>0</v>
      </c>
      <c r="E110" s="2134"/>
      <c r="F110" s="2134"/>
      <c r="G110" s="2134"/>
      <c r="H110" s="2134"/>
      <c r="I110" s="2134"/>
      <c r="J110" s="2134"/>
      <c r="K110" s="2655"/>
      <c r="L110" s="2121"/>
    </row>
    <row r="111" spans="1:12" ht="15.75" x14ac:dyDescent="0.25">
      <c r="A111" s="2132"/>
      <c r="B111" s="2133"/>
      <c r="C111" s="2134"/>
      <c r="D111" s="2135">
        <f t="shared" si="1"/>
        <v>0</v>
      </c>
      <c r="E111" s="2134"/>
      <c r="F111" s="2134"/>
      <c r="G111" s="2134"/>
      <c r="H111" s="2134"/>
      <c r="I111" s="2134"/>
      <c r="J111" s="2134"/>
      <c r="K111" s="2655"/>
      <c r="L111" s="2121"/>
    </row>
    <row r="112" spans="1:12" ht="15.75" x14ac:dyDescent="0.25">
      <c r="A112" s="2132"/>
      <c r="B112" s="2133"/>
      <c r="C112" s="2134"/>
      <c r="D112" s="2135">
        <f t="shared" si="1"/>
        <v>0</v>
      </c>
      <c r="E112" s="2134"/>
      <c r="F112" s="2134"/>
      <c r="G112" s="2134"/>
      <c r="H112" s="2134"/>
      <c r="I112" s="2134"/>
      <c r="J112" s="2134"/>
      <c r="K112" s="2655"/>
      <c r="L112" s="2121"/>
    </row>
    <row r="113" spans="1:12" ht="15.75" x14ac:dyDescent="0.25">
      <c r="A113" s="2132"/>
      <c r="B113" s="2133"/>
      <c r="C113" s="2134"/>
      <c r="D113" s="2135">
        <f t="shared" si="1"/>
        <v>0</v>
      </c>
      <c r="E113" s="2134"/>
      <c r="F113" s="2134"/>
      <c r="G113" s="2134"/>
      <c r="H113" s="2134"/>
      <c r="I113" s="2134"/>
      <c r="J113" s="2134"/>
      <c r="K113" s="2655"/>
      <c r="L113" s="2121"/>
    </row>
    <row r="114" spans="1:12" ht="15.75" x14ac:dyDescent="0.25">
      <c r="A114" s="2132"/>
      <c r="B114" s="2133"/>
      <c r="C114" s="2134"/>
      <c r="D114" s="2135">
        <f t="shared" si="1"/>
        <v>0</v>
      </c>
      <c r="E114" s="2134"/>
      <c r="F114" s="2134"/>
      <c r="G114" s="2134"/>
      <c r="H114" s="2134"/>
      <c r="I114" s="2134"/>
      <c r="J114" s="2134"/>
      <c r="K114" s="2655"/>
      <c r="L114" s="2121"/>
    </row>
    <row r="115" spans="1:12" ht="15.75" x14ac:dyDescent="0.25">
      <c r="A115" s="2132"/>
      <c r="B115" s="2133"/>
      <c r="C115" s="2134"/>
      <c r="D115" s="2135">
        <f t="shared" si="1"/>
        <v>0</v>
      </c>
      <c r="E115" s="2134"/>
      <c r="F115" s="2134"/>
      <c r="G115" s="2134"/>
      <c r="H115" s="2134"/>
      <c r="I115" s="2134"/>
      <c r="J115" s="2134"/>
      <c r="K115" s="2655"/>
      <c r="L115" s="2121"/>
    </row>
    <row r="116" spans="1:12" ht="15.75" x14ac:dyDescent="0.25">
      <c r="A116" s="2132"/>
      <c r="B116" s="2133"/>
      <c r="C116" s="2134"/>
      <c r="D116" s="2135">
        <f t="shared" si="1"/>
        <v>0</v>
      </c>
      <c r="E116" s="2134"/>
      <c r="F116" s="2134"/>
      <c r="G116" s="2134"/>
      <c r="H116" s="2134"/>
      <c r="I116" s="2134"/>
      <c r="J116" s="2134"/>
      <c r="K116" s="2655"/>
      <c r="L116" s="2121"/>
    </row>
    <row r="117" spans="1:12" ht="15.75" x14ac:dyDescent="0.25">
      <c r="A117" s="2132"/>
      <c r="B117" s="2133"/>
      <c r="C117" s="2134"/>
      <c r="D117" s="2135">
        <f t="shared" si="1"/>
        <v>0</v>
      </c>
      <c r="E117" s="2134"/>
      <c r="F117" s="2134"/>
      <c r="G117" s="2134"/>
      <c r="H117" s="2134"/>
      <c r="I117" s="2134"/>
      <c r="J117" s="2134"/>
      <c r="K117" s="2655"/>
      <c r="L117" s="2121"/>
    </row>
    <row r="118" spans="1:12" ht="15.75" x14ac:dyDescent="0.25">
      <c r="A118" s="2132"/>
      <c r="B118" s="2133"/>
      <c r="C118" s="2134"/>
      <c r="D118" s="2135">
        <f t="shared" si="1"/>
        <v>0</v>
      </c>
      <c r="E118" s="2134"/>
      <c r="F118" s="2134"/>
      <c r="G118" s="2134"/>
      <c r="H118" s="2134"/>
      <c r="I118" s="2134"/>
      <c r="J118" s="2134"/>
      <c r="K118" s="2655"/>
      <c r="L118" s="2121"/>
    </row>
    <row r="119" spans="1:12" ht="15.75" x14ac:dyDescent="0.25">
      <c r="A119" s="2132"/>
      <c r="B119" s="2133"/>
      <c r="C119" s="2134"/>
      <c r="D119" s="2135">
        <f t="shared" si="1"/>
        <v>0</v>
      </c>
      <c r="E119" s="2134"/>
      <c r="F119" s="2134"/>
      <c r="G119" s="2134"/>
      <c r="H119" s="2134"/>
      <c r="I119" s="2134"/>
      <c r="J119" s="2134"/>
      <c r="K119" s="2655"/>
      <c r="L119" s="2121"/>
    </row>
    <row r="120" spans="1:12" ht="15.75" x14ac:dyDescent="0.25">
      <c r="A120" s="2132"/>
      <c r="B120" s="2133"/>
      <c r="C120" s="2134"/>
      <c r="D120" s="2135">
        <f t="shared" si="1"/>
        <v>0</v>
      </c>
      <c r="E120" s="2134"/>
      <c r="F120" s="2134"/>
      <c r="G120" s="2134"/>
      <c r="H120" s="2134"/>
      <c r="I120" s="2134"/>
      <c r="J120" s="2134"/>
      <c r="K120" s="2655"/>
      <c r="L120" s="2121"/>
    </row>
    <row r="121" spans="1:12" ht="15.75" x14ac:dyDescent="0.25">
      <c r="A121" s="2132"/>
      <c r="B121" s="2133"/>
      <c r="C121" s="2134"/>
      <c r="D121" s="2135">
        <f t="shared" si="1"/>
        <v>0</v>
      </c>
      <c r="E121" s="2134"/>
      <c r="F121" s="2134"/>
      <c r="G121" s="2134"/>
      <c r="H121" s="2134"/>
      <c r="I121" s="2134"/>
      <c r="J121" s="2134"/>
      <c r="K121" s="2655"/>
      <c r="L121" s="2121"/>
    </row>
    <row r="122" spans="1:12" ht="15.75" x14ac:dyDescent="0.25">
      <c r="A122" s="2132"/>
      <c r="B122" s="2133"/>
      <c r="C122" s="2134"/>
      <c r="D122" s="2135">
        <f t="shared" si="1"/>
        <v>0</v>
      </c>
      <c r="E122" s="2134"/>
      <c r="F122" s="2134"/>
      <c r="G122" s="2134"/>
      <c r="H122" s="2134"/>
      <c r="I122" s="2134"/>
      <c r="J122" s="2134"/>
      <c r="K122" s="2655"/>
      <c r="L122" s="2121"/>
    </row>
    <row r="123" spans="1:12" ht="15.75" x14ac:dyDescent="0.25">
      <c r="A123" s="2132"/>
      <c r="B123" s="2133"/>
      <c r="C123" s="2134"/>
      <c r="D123" s="2135">
        <f t="shared" si="1"/>
        <v>0</v>
      </c>
      <c r="E123" s="2134"/>
      <c r="F123" s="2134"/>
      <c r="G123" s="2134"/>
      <c r="H123" s="2134"/>
      <c r="I123" s="2134"/>
      <c r="J123" s="2134"/>
      <c r="K123" s="2655"/>
      <c r="L123" s="2121"/>
    </row>
    <row r="124" spans="1:12" ht="15.75" x14ac:dyDescent="0.25">
      <c r="A124" s="2132"/>
      <c r="B124" s="2133"/>
      <c r="C124" s="2134"/>
      <c r="D124" s="2135">
        <f t="shared" si="1"/>
        <v>0</v>
      </c>
      <c r="E124" s="2134"/>
      <c r="F124" s="2134"/>
      <c r="G124" s="2134"/>
      <c r="H124" s="2134"/>
      <c r="I124" s="2134"/>
      <c r="J124" s="2134"/>
      <c r="K124" s="2655"/>
      <c r="L124" s="2121"/>
    </row>
    <row r="125" spans="1:12" ht="15.75" x14ac:dyDescent="0.25">
      <c r="A125" s="2132"/>
      <c r="B125" s="2133"/>
      <c r="C125" s="2134"/>
      <c r="D125" s="2135">
        <f t="shared" si="1"/>
        <v>0</v>
      </c>
      <c r="E125" s="2134"/>
      <c r="F125" s="2134"/>
      <c r="G125" s="2134"/>
      <c r="H125" s="2134"/>
      <c r="I125" s="2134"/>
      <c r="J125" s="2134"/>
      <c r="K125" s="2655"/>
      <c r="L125" s="2121"/>
    </row>
    <row r="126" spans="1:12" ht="15.75" x14ac:dyDescent="0.25">
      <c r="A126" s="2132"/>
      <c r="B126" s="2133"/>
      <c r="C126" s="2134"/>
      <c r="D126" s="2135">
        <f t="shared" si="1"/>
        <v>0</v>
      </c>
      <c r="E126" s="2134"/>
      <c r="F126" s="2134"/>
      <c r="G126" s="2134"/>
      <c r="H126" s="2134"/>
      <c r="I126" s="2134"/>
      <c r="J126" s="2134"/>
      <c r="K126" s="2655"/>
      <c r="L126" s="2121"/>
    </row>
    <row r="127" spans="1:12" ht="15.75" x14ac:dyDescent="0.25">
      <c r="A127" s="2132"/>
      <c r="B127" s="2133"/>
      <c r="C127" s="2134"/>
      <c r="D127" s="2135">
        <f t="shared" si="1"/>
        <v>0</v>
      </c>
      <c r="E127" s="2134"/>
      <c r="F127" s="2134"/>
      <c r="G127" s="2134"/>
      <c r="H127" s="2134"/>
      <c r="I127" s="2134"/>
      <c r="J127" s="2134"/>
      <c r="K127" s="2655"/>
      <c r="L127" s="2121"/>
    </row>
    <row r="128" spans="1:12" ht="15.75" x14ac:dyDescent="0.25">
      <c r="A128" s="2132"/>
      <c r="B128" s="2133"/>
      <c r="C128" s="2134"/>
      <c r="D128" s="2135">
        <f t="shared" si="1"/>
        <v>0</v>
      </c>
      <c r="E128" s="2134"/>
      <c r="F128" s="2134"/>
      <c r="G128" s="2134"/>
      <c r="H128" s="2134"/>
      <c r="I128" s="2134"/>
      <c r="J128" s="2134"/>
      <c r="K128" s="2655"/>
      <c r="L128" s="2121"/>
    </row>
    <row r="129" spans="1:12" ht="15.75" x14ac:dyDescent="0.25">
      <c r="A129" s="2132"/>
      <c r="B129" s="2133"/>
      <c r="C129" s="2134"/>
      <c r="D129" s="2135">
        <f t="shared" si="1"/>
        <v>0</v>
      </c>
      <c r="E129" s="2134"/>
      <c r="F129" s="2134"/>
      <c r="G129" s="2134"/>
      <c r="H129" s="2134"/>
      <c r="I129" s="2134"/>
      <c r="J129" s="2134"/>
      <c r="K129" s="2655"/>
      <c r="L129" s="2121"/>
    </row>
    <row r="130" spans="1:12" ht="15.75" x14ac:dyDescent="0.25">
      <c r="A130" s="2132"/>
      <c r="B130" s="2133"/>
      <c r="C130" s="2134"/>
      <c r="D130" s="2135">
        <f t="shared" si="1"/>
        <v>0</v>
      </c>
      <c r="E130" s="2134"/>
      <c r="F130" s="2134"/>
      <c r="G130" s="2134"/>
      <c r="H130" s="2134"/>
      <c r="I130" s="2134"/>
      <c r="J130" s="2134"/>
      <c r="K130" s="2655"/>
      <c r="L130" s="2121"/>
    </row>
    <row r="131" spans="1:12" ht="15.75" x14ac:dyDescent="0.25">
      <c r="A131" s="2132"/>
      <c r="B131" s="2133"/>
      <c r="C131" s="2134"/>
      <c r="D131" s="2135">
        <f t="shared" si="1"/>
        <v>0</v>
      </c>
      <c r="E131" s="2134"/>
      <c r="F131" s="2134"/>
      <c r="G131" s="2134"/>
      <c r="H131" s="2134"/>
      <c r="I131" s="2134"/>
      <c r="J131" s="2134"/>
      <c r="K131" s="2655"/>
      <c r="L131" s="2121"/>
    </row>
    <row r="132" spans="1:12" ht="15.75" x14ac:dyDescent="0.25">
      <c r="A132" s="2132"/>
      <c r="B132" s="2133"/>
      <c r="C132" s="2134"/>
      <c r="D132" s="2135">
        <f t="shared" si="1"/>
        <v>0</v>
      </c>
      <c r="E132" s="2134"/>
      <c r="F132" s="2134"/>
      <c r="G132" s="2134"/>
      <c r="H132" s="2134"/>
      <c r="I132" s="2134"/>
      <c r="J132" s="2134"/>
      <c r="K132" s="2655"/>
      <c r="L132" s="2121"/>
    </row>
    <row r="133" spans="1:12" ht="15.75" x14ac:dyDescent="0.25">
      <c r="A133" s="2132"/>
      <c r="B133" s="2133"/>
      <c r="C133" s="2134"/>
      <c r="D133" s="2135">
        <f t="shared" si="1"/>
        <v>0</v>
      </c>
      <c r="E133" s="2134"/>
      <c r="F133" s="2134"/>
      <c r="G133" s="2134"/>
      <c r="H133" s="2134"/>
      <c r="I133" s="2134"/>
      <c r="J133" s="2134"/>
      <c r="K133" s="2655"/>
      <c r="L133" s="2121"/>
    </row>
    <row r="134" spans="1:12" ht="15.75" x14ac:dyDescent="0.25">
      <c r="A134" s="2132"/>
      <c r="B134" s="2133"/>
      <c r="C134" s="2134"/>
      <c r="D134" s="2135">
        <f t="shared" si="1"/>
        <v>0</v>
      </c>
      <c r="E134" s="2134"/>
      <c r="F134" s="2134"/>
      <c r="G134" s="2134"/>
      <c r="H134" s="2134"/>
      <c r="I134" s="2134"/>
      <c r="J134" s="2134"/>
      <c r="K134" s="2655"/>
      <c r="L134" s="2121"/>
    </row>
    <row r="135" spans="1:12" ht="15.75" x14ac:dyDescent="0.25">
      <c r="A135" s="2132"/>
      <c r="B135" s="2133"/>
      <c r="C135" s="2134"/>
      <c r="D135" s="2135">
        <f t="shared" si="1"/>
        <v>0</v>
      </c>
      <c r="E135" s="2134"/>
      <c r="F135" s="2134"/>
      <c r="G135" s="2134"/>
      <c r="H135" s="2134"/>
      <c r="I135" s="2134"/>
      <c r="J135" s="2134"/>
      <c r="K135" s="2655"/>
      <c r="L135" s="2121"/>
    </row>
    <row r="136" spans="1:12" ht="15.75" x14ac:dyDescent="0.25">
      <c r="A136" s="2132"/>
      <c r="B136" s="2133"/>
      <c r="C136" s="2134"/>
      <c r="D136" s="2135">
        <f t="shared" si="1"/>
        <v>0</v>
      </c>
      <c r="E136" s="2134"/>
      <c r="F136" s="2134"/>
      <c r="G136" s="2134"/>
      <c r="H136" s="2134"/>
      <c r="I136" s="2134"/>
      <c r="J136" s="2134"/>
      <c r="K136" s="2655"/>
      <c r="L136" s="2121"/>
    </row>
    <row r="137" spans="1:12" ht="15.75" x14ac:dyDescent="0.25">
      <c r="A137" s="2132"/>
      <c r="B137" s="2133"/>
      <c r="C137" s="2134"/>
      <c r="D137" s="2135">
        <f t="shared" si="1"/>
        <v>0</v>
      </c>
      <c r="E137" s="2134"/>
      <c r="F137" s="2134"/>
      <c r="G137" s="2134"/>
      <c r="H137" s="2134"/>
      <c r="I137" s="2134"/>
      <c r="J137" s="2134"/>
      <c r="K137" s="2655"/>
      <c r="L137" s="2121"/>
    </row>
    <row r="138" spans="1:12" ht="15.75" x14ac:dyDescent="0.25">
      <c r="A138" s="2132"/>
      <c r="B138" s="2133"/>
      <c r="C138" s="2134"/>
      <c r="D138" s="2135">
        <f t="shared" si="1"/>
        <v>0</v>
      </c>
      <c r="E138" s="2134"/>
      <c r="F138" s="2134"/>
      <c r="G138" s="2134"/>
      <c r="H138" s="2134"/>
      <c r="I138" s="2134"/>
      <c r="J138" s="2134"/>
      <c r="K138" s="2655"/>
      <c r="L138" s="2121"/>
    </row>
    <row r="139" spans="1:12" ht="15.75" x14ac:dyDescent="0.25">
      <c r="A139" s="2132"/>
      <c r="B139" s="2133"/>
      <c r="C139" s="2134"/>
      <c r="D139" s="2135">
        <f t="shared" si="1"/>
        <v>0</v>
      </c>
      <c r="E139" s="2134"/>
      <c r="F139" s="2134"/>
      <c r="G139" s="2134"/>
      <c r="H139" s="2134"/>
      <c r="I139" s="2134"/>
      <c r="J139" s="2134"/>
      <c r="K139" s="2655"/>
      <c r="L139" s="2121"/>
    </row>
    <row r="140" spans="1:12" ht="15.75" x14ac:dyDescent="0.25">
      <c r="A140" s="2132"/>
      <c r="B140" s="2133"/>
      <c r="C140" s="2134"/>
      <c r="D140" s="2135">
        <f t="shared" si="1"/>
        <v>0</v>
      </c>
      <c r="E140" s="2134"/>
      <c r="F140" s="2134"/>
      <c r="G140" s="2134"/>
      <c r="H140" s="2134"/>
      <c r="I140" s="2134"/>
      <c r="J140" s="2134"/>
      <c r="K140" s="2655"/>
      <c r="L140" s="2121"/>
    </row>
    <row r="141" spans="1:12" ht="15.75" x14ac:dyDescent="0.25">
      <c r="A141" s="2132"/>
      <c r="B141" s="2133"/>
      <c r="C141" s="2134"/>
      <c r="D141" s="2135">
        <f t="shared" si="1"/>
        <v>0</v>
      </c>
      <c r="E141" s="2134"/>
      <c r="F141" s="2134"/>
      <c r="G141" s="2134"/>
      <c r="H141" s="2134"/>
      <c r="I141" s="2134"/>
      <c r="J141" s="2134"/>
      <c r="K141" s="2655"/>
      <c r="L141" s="2121"/>
    </row>
    <row r="142" spans="1:12" ht="15.75" x14ac:dyDescent="0.25">
      <c r="A142" s="2132"/>
      <c r="B142" s="2133"/>
      <c r="C142" s="2134"/>
      <c r="D142" s="2135">
        <f t="shared" si="1"/>
        <v>0</v>
      </c>
      <c r="E142" s="2134"/>
      <c r="F142" s="2134"/>
      <c r="G142" s="2134"/>
      <c r="H142" s="2134"/>
      <c r="I142" s="2134"/>
      <c r="J142" s="2134"/>
      <c r="K142" s="2655"/>
      <c r="L142" s="2121"/>
    </row>
    <row r="143" spans="1:12" ht="15.75" x14ac:dyDescent="0.25">
      <c r="A143" s="2132"/>
      <c r="B143" s="2133"/>
      <c r="C143" s="2134"/>
      <c r="D143" s="2135">
        <f t="shared" si="1"/>
        <v>0</v>
      </c>
      <c r="E143" s="2134"/>
      <c r="F143" s="2134"/>
      <c r="G143" s="2134"/>
      <c r="H143" s="2134"/>
      <c r="I143" s="2134"/>
      <c r="J143" s="2134"/>
      <c r="K143" s="2655"/>
      <c r="L143" s="2121"/>
    </row>
    <row r="144" spans="1:12" ht="15.75" x14ac:dyDescent="0.25">
      <c r="A144" s="2132"/>
      <c r="B144" s="2133"/>
      <c r="C144" s="2134"/>
      <c r="D144" s="2135">
        <f t="shared" si="1"/>
        <v>0</v>
      </c>
      <c r="E144" s="2134"/>
      <c r="F144" s="2134"/>
      <c r="G144" s="2134"/>
      <c r="H144" s="2134"/>
      <c r="I144" s="2134"/>
      <c r="J144" s="2134"/>
      <c r="K144" s="2655"/>
      <c r="L144" s="2121"/>
    </row>
    <row r="145" spans="1:12" ht="15.75" x14ac:dyDescent="0.25">
      <c r="A145" s="2132"/>
      <c r="B145" s="2133"/>
      <c r="C145" s="2134"/>
      <c r="D145" s="2135">
        <f t="shared" ref="D145:D208" si="2">+C145*(100-E145)/100</f>
        <v>0</v>
      </c>
      <c r="E145" s="2134"/>
      <c r="F145" s="2134"/>
      <c r="G145" s="2134"/>
      <c r="H145" s="2134"/>
      <c r="I145" s="2134"/>
      <c r="J145" s="2134"/>
      <c r="K145" s="2655"/>
      <c r="L145" s="2121"/>
    </row>
    <row r="146" spans="1:12" ht="15.75" x14ac:dyDescent="0.25">
      <c r="A146" s="2132"/>
      <c r="B146" s="2133"/>
      <c r="C146" s="2134"/>
      <c r="D146" s="2135">
        <f t="shared" si="2"/>
        <v>0</v>
      </c>
      <c r="E146" s="2134"/>
      <c r="F146" s="2134"/>
      <c r="G146" s="2134"/>
      <c r="H146" s="2134"/>
      <c r="I146" s="2134"/>
      <c r="J146" s="2134"/>
      <c r="K146" s="2655"/>
      <c r="L146" s="2121"/>
    </row>
    <row r="147" spans="1:12" ht="15.75" x14ac:dyDescent="0.25">
      <c r="A147" s="2132"/>
      <c r="B147" s="2133"/>
      <c r="C147" s="2134"/>
      <c r="D147" s="2135">
        <f t="shared" si="2"/>
        <v>0</v>
      </c>
      <c r="E147" s="2134"/>
      <c r="F147" s="2134"/>
      <c r="G147" s="2134"/>
      <c r="H147" s="2134"/>
      <c r="I147" s="2134"/>
      <c r="J147" s="2134"/>
      <c r="K147" s="2655"/>
      <c r="L147" s="2121"/>
    </row>
    <row r="148" spans="1:12" ht="15.75" x14ac:dyDescent="0.25">
      <c r="A148" s="2132"/>
      <c r="B148" s="2133"/>
      <c r="C148" s="2134"/>
      <c r="D148" s="2135">
        <f t="shared" si="2"/>
        <v>0</v>
      </c>
      <c r="E148" s="2134"/>
      <c r="F148" s="2134"/>
      <c r="G148" s="2134"/>
      <c r="H148" s="2134"/>
      <c r="I148" s="2134"/>
      <c r="J148" s="2134"/>
      <c r="K148" s="2655"/>
      <c r="L148" s="2121"/>
    </row>
    <row r="149" spans="1:12" ht="15.75" x14ac:dyDescent="0.25">
      <c r="A149" s="2132"/>
      <c r="B149" s="2133"/>
      <c r="C149" s="2134"/>
      <c r="D149" s="2135">
        <f t="shared" si="2"/>
        <v>0</v>
      </c>
      <c r="E149" s="2134"/>
      <c r="F149" s="2134"/>
      <c r="G149" s="2134"/>
      <c r="H149" s="2134"/>
      <c r="I149" s="2134"/>
      <c r="J149" s="2134"/>
      <c r="K149" s="2655"/>
      <c r="L149" s="2121"/>
    </row>
    <row r="150" spans="1:12" ht="15.75" x14ac:dyDescent="0.25">
      <c r="A150" s="2132"/>
      <c r="B150" s="2133"/>
      <c r="C150" s="2134"/>
      <c r="D150" s="2135">
        <f t="shared" si="2"/>
        <v>0</v>
      </c>
      <c r="E150" s="2134"/>
      <c r="F150" s="2134"/>
      <c r="G150" s="2134"/>
      <c r="H150" s="2134"/>
      <c r="I150" s="2134"/>
      <c r="J150" s="2134"/>
      <c r="K150" s="2655"/>
      <c r="L150" s="2121"/>
    </row>
    <row r="151" spans="1:12" ht="15.75" x14ac:dyDescent="0.25">
      <c r="A151" s="2132"/>
      <c r="B151" s="2133"/>
      <c r="C151" s="2134"/>
      <c r="D151" s="2135">
        <f t="shared" si="2"/>
        <v>0</v>
      </c>
      <c r="E151" s="2134"/>
      <c r="F151" s="2134"/>
      <c r="G151" s="2134"/>
      <c r="H151" s="2134"/>
      <c r="I151" s="2134"/>
      <c r="J151" s="2134"/>
      <c r="K151" s="2655"/>
      <c r="L151" s="2121"/>
    </row>
    <row r="152" spans="1:12" ht="15.75" x14ac:dyDescent="0.25">
      <c r="A152" s="2132"/>
      <c r="B152" s="2133"/>
      <c r="C152" s="2134"/>
      <c r="D152" s="2135">
        <f t="shared" si="2"/>
        <v>0</v>
      </c>
      <c r="E152" s="2134"/>
      <c r="F152" s="2134"/>
      <c r="G152" s="2134"/>
      <c r="H152" s="2134"/>
      <c r="I152" s="2134"/>
      <c r="J152" s="2134"/>
      <c r="K152" s="2655"/>
      <c r="L152" s="2121"/>
    </row>
    <row r="153" spans="1:12" ht="15.75" x14ac:dyDescent="0.25">
      <c r="A153" s="2132"/>
      <c r="B153" s="2133"/>
      <c r="C153" s="2134"/>
      <c r="D153" s="2135">
        <f t="shared" si="2"/>
        <v>0</v>
      </c>
      <c r="E153" s="2134"/>
      <c r="F153" s="2134"/>
      <c r="G153" s="2134"/>
      <c r="H153" s="2134"/>
      <c r="I153" s="2134"/>
      <c r="J153" s="2134"/>
      <c r="K153" s="2655"/>
      <c r="L153" s="2121"/>
    </row>
    <row r="154" spans="1:12" ht="15.75" x14ac:dyDescent="0.25">
      <c r="A154" s="2132"/>
      <c r="B154" s="2133"/>
      <c r="C154" s="2134"/>
      <c r="D154" s="2135">
        <f t="shared" si="2"/>
        <v>0</v>
      </c>
      <c r="E154" s="2134"/>
      <c r="F154" s="2134"/>
      <c r="G154" s="2134"/>
      <c r="H154" s="2134"/>
      <c r="I154" s="2134"/>
      <c r="J154" s="2134"/>
      <c r="K154" s="2655"/>
      <c r="L154" s="2121"/>
    </row>
    <row r="155" spans="1:12" ht="15.75" x14ac:dyDescent="0.25">
      <c r="A155" s="2132"/>
      <c r="B155" s="2133"/>
      <c r="C155" s="2134"/>
      <c r="D155" s="2135">
        <f t="shared" si="2"/>
        <v>0</v>
      </c>
      <c r="E155" s="2134"/>
      <c r="F155" s="2134"/>
      <c r="G155" s="2134"/>
      <c r="H155" s="2134"/>
      <c r="I155" s="2134"/>
      <c r="J155" s="2134"/>
      <c r="K155" s="2655"/>
      <c r="L155" s="2121"/>
    </row>
    <row r="156" spans="1:12" ht="15.75" x14ac:dyDescent="0.25">
      <c r="A156" s="2132"/>
      <c r="B156" s="2133"/>
      <c r="C156" s="2134"/>
      <c r="D156" s="2135">
        <f t="shared" si="2"/>
        <v>0</v>
      </c>
      <c r="E156" s="2134"/>
      <c r="F156" s="2134"/>
      <c r="G156" s="2134"/>
      <c r="H156" s="2134"/>
      <c r="I156" s="2134"/>
      <c r="J156" s="2134"/>
      <c r="K156" s="2655"/>
      <c r="L156" s="2121"/>
    </row>
    <row r="157" spans="1:12" ht="15.75" x14ac:dyDescent="0.25">
      <c r="A157" s="2132"/>
      <c r="B157" s="2133"/>
      <c r="C157" s="2134"/>
      <c r="D157" s="2135">
        <f t="shared" si="2"/>
        <v>0</v>
      </c>
      <c r="E157" s="2134"/>
      <c r="F157" s="2134"/>
      <c r="G157" s="2134"/>
      <c r="H157" s="2134"/>
      <c r="I157" s="2134"/>
      <c r="J157" s="2134"/>
      <c r="K157" s="2655"/>
      <c r="L157" s="2121"/>
    </row>
    <row r="158" spans="1:12" ht="15.75" x14ac:dyDescent="0.25">
      <c r="A158" s="2132"/>
      <c r="B158" s="2133"/>
      <c r="C158" s="2134"/>
      <c r="D158" s="2135">
        <f t="shared" si="2"/>
        <v>0</v>
      </c>
      <c r="E158" s="2134"/>
      <c r="F158" s="2134"/>
      <c r="G158" s="2134"/>
      <c r="H158" s="2134"/>
      <c r="I158" s="2134"/>
      <c r="J158" s="2134"/>
      <c r="K158" s="2655"/>
      <c r="L158" s="2121"/>
    </row>
    <row r="159" spans="1:12" ht="15.75" x14ac:dyDescent="0.25">
      <c r="A159" s="2132"/>
      <c r="B159" s="2133"/>
      <c r="C159" s="2134"/>
      <c r="D159" s="2135">
        <f t="shared" si="2"/>
        <v>0</v>
      </c>
      <c r="E159" s="2134"/>
      <c r="F159" s="2134"/>
      <c r="G159" s="2134"/>
      <c r="H159" s="2134"/>
      <c r="I159" s="2134"/>
      <c r="J159" s="2134"/>
      <c r="K159" s="2655"/>
      <c r="L159" s="2121"/>
    </row>
    <row r="160" spans="1:12" ht="15.75" x14ac:dyDescent="0.25">
      <c r="A160" s="2132"/>
      <c r="B160" s="2133"/>
      <c r="C160" s="2134"/>
      <c r="D160" s="2135">
        <f t="shared" si="2"/>
        <v>0</v>
      </c>
      <c r="E160" s="2134"/>
      <c r="F160" s="2134"/>
      <c r="G160" s="2134"/>
      <c r="H160" s="2134"/>
      <c r="I160" s="2134"/>
      <c r="J160" s="2134"/>
      <c r="K160" s="2655"/>
      <c r="L160" s="2121"/>
    </row>
    <row r="161" spans="1:12" ht="15.75" x14ac:dyDescent="0.25">
      <c r="A161" s="2132"/>
      <c r="B161" s="2133"/>
      <c r="C161" s="2134"/>
      <c r="D161" s="2135">
        <f t="shared" si="2"/>
        <v>0</v>
      </c>
      <c r="E161" s="2134"/>
      <c r="F161" s="2134"/>
      <c r="G161" s="2134"/>
      <c r="H161" s="2134"/>
      <c r="I161" s="2134"/>
      <c r="J161" s="2134"/>
      <c r="K161" s="2655"/>
      <c r="L161" s="2121"/>
    </row>
    <row r="162" spans="1:12" ht="15.75" x14ac:dyDescent="0.25">
      <c r="A162" s="2132"/>
      <c r="B162" s="2133"/>
      <c r="C162" s="2134"/>
      <c r="D162" s="2135">
        <f t="shared" si="2"/>
        <v>0</v>
      </c>
      <c r="E162" s="2134"/>
      <c r="F162" s="2134"/>
      <c r="G162" s="2134"/>
      <c r="H162" s="2134"/>
      <c r="I162" s="2134"/>
      <c r="J162" s="2134"/>
      <c r="K162" s="2655"/>
      <c r="L162" s="2121"/>
    </row>
    <row r="163" spans="1:12" ht="15.75" x14ac:dyDescent="0.25">
      <c r="A163" s="2132"/>
      <c r="B163" s="2133"/>
      <c r="C163" s="2134"/>
      <c r="D163" s="2135">
        <f t="shared" si="2"/>
        <v>0</v>
      </c>
      <c r="E163" s="2134"/>
      <c r="F163" s="2134"/>
      <c r="G163" s="2134"/>
      <c r="H163" s="2134"/>
      <c r="I163" s="2134"/>
      <c r="J163" s="2134"/>
      <c r="K163" s="2655"/>
      <c r="L163" s="2121"/>
    </row>
    <row r="164" spans="1:12" ht="15.75" x14ac:dyDescent="0.25">
      <c r="A164" s="2132"/>
      <c r="B164" s="2133"/>
      <c r="C164" s="2134"/>
      <c r="D164" s="2135">
        <f t="shared" si="2"/>
        <v>0</v>
      </c>
      <c r="E164" s="2134"/>
      <c r="F164" s="2134"/>
      <c r="G164" s="2134"/>
      <c r="H164" s="2134"/>
      <c r="I164" s="2134"/>
      <c r="J164" s="2134"/>
      <c r="K164" s="2655"/>
      <c r="L164" s="2121"/>
    </row>
    <row r="165" spans="1:12" ht="15.75" x14ac:dyDescent="0.25">
      <c r="A165" s="2132"/>
      <c r="B165" s="2133"/>
      <c r="C165" s="2134"/>
      <c r="D165" s="2135">
        <f t="shared" si="2"/>
        <v>0</v>
      </c>
      <c r="E165" s="2134"/>
      <c r="F165" s="2134"/>
      <c r="G165" s="2134"/>
      <c r="H165" s="2134"/>
      <c r="I165" s="2134"/>
      <c r="J165" s="2134"/>
      <c r="K165" s="2655"/>
      <c r="L165" s="2121"/>
    </row>
    <row r="166" spans="1:12" ht="15.75" x14ac:dyDescent="0.25">
      <c r="A166" s="2132"/>
      <c r="B166" s="2133"/>
      <c r="C166" s="2134"/>
      <c r="D166" s="2135">
        <f t="shared" si="2"/>
        <v>0</v>
      </c>
      <c r="E166" s="2134"/>
      <c r="F166" s="2134"/>
      <c r="G166" s="2134"/>
      <c r="H166" s="2134"/>
      <c r="I166" s="2134"/>
      <c r="J166" s="2134"/>
      <c r="K166" s="2655"/>
      <c r="L166" s="2121"/>
    </row>
    <row r="167" spans="1:12" ht="15.75" x14ac:dyDescent="0.25">
      <c r="A167" s="2132"/>
      <c r="B167" s="2133"/>
      <c r="C167" s="2134"/>
      <c r="D167" s="2135">
        <f t="shared" si="2"/>
        <v>0</v>
      </c>
      <c r="E167" s="2134"/>
      <c r="F167" s="2134"/>
      <c r="G167" s="2134"/>
      <c r="H167" s="2134"/>
      <c r="I167" s="2134"/>
      <c r="J167" s="2134"/>
      <c r="K167" s="2655"/>
      <c r="L167" s="2121"/>
    </row>
    <row r="168" spans="1:12" ht="15.75" x14ac:dyDescent="0.25">
      <c r="A168" s="2132"/>
      <c r="B168" s="2133"/>
      <c r="C168" s="2134"/>
      <c r="D168" s="2135">
        <f t="shared" si="2"/>
        <v>0</v>
      </c>
      <c r="E168" s="2134"/>
      <c r="F168" s="2134"/>
      <c r="G168" s="2134"/>
      <c r="H168" s="2134"/>
      <c r="I168" s="2134"/>
      <c r="J168" s="2134"/>
      <c r="K168" s="2655"/>
      <c r="L168" s="2121"/>
    </row>
    <row r="169" spans="1:12" ht="15.75" x14ac:dyDescent="0.25">
      <c r="A169" s="2132"/>
      <c r="B169" s="2133"/>
      <c r="C169" s="2134"/>
      <c r="D169" s="2135">
        <f t="shared" si="2"/>
        <v>0</v>
      </c>
      <c r="E169" s="2134"/>
      <c r="F169" s="2134"/>
      <c r="G169" s="2134"/>
      <c r="H169" s="2134"/>
      <c r="I169" s="2134"/>
      <c r="J169" s="2134"/>
      <c r="K169" s="2655"/>
      <c r="L169" s="2121"/>
    </row>
    <row r="170" spans="1:12" ht="15.75" x14ac:dyDescent="0.25">
      <c r="A170" s="2132"/>
      <c r="B170" s="2133"/>
      <c r="C170" s="2134"/>
      <c r="D170" s="2135">
        <f t="shared" si="2"/>
        <v>0</v>
      </c>
      <c r="E170" s="2134"/>
      <c r="F170" s="2134"/>
      <c r="G170" s="2134"/>
      <c r="H170" s="2134"/>
      <c r="I170" s="2134"/>
      <c r="J170" s="2134"/>
      <c r="K170" s="2655"/>
      <c r="L170" s="2121"/>
    </row>
    <row r="171" spans="1:12" ht="15.75" x14ac:dyDescent="0.25">
      <c r="A171" s="2132"/>
      <c r="B171" s="2133"/>
      <c r="C171" s="2134"/>
      <c r="D171" s="2135">
        <f t="shared" si="2"/>
        <v>0</v>
      </c>
      <c r="E171" s="2134"/>
      <c r="F171" s="2134"/>
      <c r="G171" s="2134"/>
      <c r="H171" s="2134"/>
      <c r="I171" s="2134"/>
      <c r="J171" s="2134"/>
      <c r="K171" s="2655"/>
      <c r="L171" s="2121"/>
    </row>
    <row r="172" spans="1:12" ht="15.75" x14ac:dyDescent="0.25">
      <c r="A172" s="2132"/>
      <c r="B172" s="2133"/>
      <c r="C172" s="2134"/>
      <c r="D172" s="2135">
        <f t="shared" si="2"/>
        <v>0</v>
      </c>
      <c r="E172" s="2134"/>
      <c r="F172" s="2134"/>
      <c r="G172" s="2134"/>
      <c r="H172" s="2134"/>
      <c r="I172" s="2134"/>
      <c r="J172" s="2134"/>
      <c r="K172" s="2655"/>
      <c r="L172" s="2121"/>
    </row>
    <row r="173" spans="1:12" ht="15.75" x14ac:dyDescent="0.25">
      <c r="A173" s="2132"/>
      <c r="B173" s="2133"/>
      <c r="C173" s="2134"/>
      <c r="D173" s="2135">
        <f t="shared" si="2"/>
        <v>0</v>
      </c>
      <c r="E173" s="2134"/>
      <c r="F173" s="2134"/>
      <c r="G173" s="2134"/>
      <c r="H173" s="2134"/>
      <c r="I173" s="2134"/>
      <c r="J173" s="2134"/>
      <c r="K173" s="2655"/>
      <c r="L173" s="2121"/>
    </row>
    <row r="174" spans="1:12" ht="15.75" x14ac:dyDescent="0.25">
      <c r="A174" s="2132"/>
      <c r="B174" s="2133"/>
      <c r="C174" s="2134"/>
      <c r="D174" s="2135">
        <f t="shared" si="2"/>
        <v>0</v>
      </c>
      <c r="E174" s="2134"/>
      <c r="F174" s="2134"/>
      <c r="G174" s="2134"/>
      <c r="H174" s="2134"/>
      <c r="I174" s="2134"/>
      <c r="J174" s="2134"/>
      <c r="K174" s="2655"/>
      <c r="L174" s="2121"/>
    </row>
    <row r="175" spans="1:12" ht="15.75" x14ac:dyDescent="0.25">
      <c r="A175" s="2132"/>
      <c r="B175" s="2133"/>
      <c r="C175" s="2134"/>
      <c r="D175" s="2135">
        <f t="shared" si="2"/>
        <v>0</v>
      </c>
      <c r="E175" s="2134"/>
      <c r="F175" s="2134"/>
      <c r="G175" s="2134"/>
      <c r="H175" s="2134"/>
      <c r="I175" s="2134"/>
      <c r="J175" s="2134"/>
      <c r="K175" s="2655"/>
      <c r="L175" s="2121"/>
    </row>
    <row r="176" spans="1:12" ht="15.75" x14ac:dyDescent="0.25">
      <c r="A176" s="2132"/>
      <c r="B176" s="2133"/>
      <c r="C176" s="2134"/>
      <c r="D176" s="2135">
        <f t="shared" si="2"/>
        <v>0</v>
      </c>
      <c r="E176" s="2134"/>
      <c r="F176" s="2134"/>
      <c r="G176" s="2134"/>
      <c r="H176" s="2134"/>
      <c r="I176" s="2134"/>
      <c r="J176" s="2134"/>
      <c r="K176" s="2655"/>
      <c r="L176" s="2121"/>
    </row>
    <row r="177" spans="1:12" ht="15.75" x14ac:dyDescent="0.25">
      <c r="A177" s="2132"/>
      <c r="B177" s="2133"/>
      <c r="C177" s="2134"/>
      <c r="D177" s="2135">
        <f t="shared" si="2"/>
        <v>0</v>
      </c>
      <c r="E177" s="2134"/>
      <c r="F177" s="2134"/>
      <c r="G177" s="2134"/>
      <c r="H177" s="2134"/>
      <c r="I177" s="2134"/>
      <c r="J177" s="2134"/>
      <c r="K177" s="2655"/>
      <c r="L177" s="2121"/>
    </row>
    <row r="178" spans="1:12" ht="15.75" x14ac:dyDescent="0.25">
      <c r="A178" s="2132"/>
      <c r="B178" s="2133"/>
      <c r="C178" s="2134"/>
      <c r="D178" s="2135">
        <f t="shared" si="2"/>
        <v>0</v>
      </c>
      <c r="E178" s="2134"/>
      <c r="F178" s="2134"/>
      <c r="G178" s="2134"/>
      <c r="H178" s="2134"/>
      <c r="I178" s="2134"/>
      <c r="J178" s="2134"/>
      <c r="K178" s="2655"/>
      <c r="L178" s="2121"/>
    </row>
    <row r="179" spans="1:12" ht="15.75" x14ac:dyDescent="0.25">
      <c r="A179" s="2132"/>
      <c r="B179" s="2133"/>
      <c r="C179" s="2134"/>
      <c r="D179" s="2135">
        <f t="shared" si="2"/>
        <v>0</v>
      </c>
      <c r="E179" s="2134"/>
      <c r="F179" s="2134"/>
      <c r="G179" s="2134"/>
      <c r="H179" s="2134"/>
      <c r="I179" s="2134"/>
      <c r="J179" s="2134"/>
      <c r="K179" s="2655"/>
      <c r="L179" s="2121"/>
    </row>
    <row r="180" spans="1:12" ht="15.75" x14ac:dyDescent="0.25">
      <c r="A180" s="2132"/>
      <c r="B180" s="2133"/>
      <c r="C180" s="2134"/>
      <c r="D180" s="2135">
        <f t="shared" si="2"/>
        <v>0</v>
      </c>
      <c r="E180" s="2134"/>
      <c r="F180" s="2134"/>
      <c r="G180" s="2134"/>
      <c r="H180" s="2134"/>
      <c r="I180" s="2134"/>
      <c r="J180" s="2134"/>
      <c r="K180" s="2655"/>
      <c r="L180" s="2121"/>
    </row>
    <row r="181" spans="1:12" ht="15.75" x14ac:dyDescent="0.25">
      <c r="A181" s="2132"/>
      <c r="B181" s="2133"/>
      <c r="C181" s="2134"/>
      <c r="D181" s="2135">
        <f t="shared" si="2"/>
        <v>0</v>
      </c>
      <c r="E181" s="2134"/>
      <c r="F181" s="2134"/>
      <c r="G181" s="2134"/>
      <c r="H181" s="2134"/>
      <c r="I181" s="2134"/>
      <c r="J181" s="2134"/>
      <c r="K181" s="2655"/>
      <c r="L181" s="2121"/>
    </row>
    <row r="182" spans="1:12" ht="15.75" x14ac:dyDescent="0.25">
      <c r="A182" s="2132"/>
      <c r="B182" s="2133"/>
      <c r="C182" s="2134"/>
      <c r="D182" s="2135">
        <f t="shared" si="2"/>
        <v>0</v>
      </c>
      <c r="E182" s="2134"/>
      <c r="F182" s="2134"/>
      <c r="G182" s="2134"/>
      <c r="H182" s="2134"/>
      <c r="I182" s="2134"/>
      <c r="J182" s="2134"/>
      <c r="K182" s="2655"/>
      <c r="L182" s="2121"/>
    </row>
    <row r="183" spans="1:12" ht="15.75" x14ac:dyDescent="0.25">
      <c r="A183" s="2132"/>
      <c r="B183" s="2133"/>
      <c r="C183" s="2134"/>
      <c r="D183" s="2135">
        <f t="shared" si="2"/>
        <v>0</v>
      </c>
      <c r="E183" s="2134"/>
      <c r="F183" s="2134"/>
      <c r="G183" s="2134"/>
      <c r="H183" s="2134"/>
      <c r="I183" s="2134"/>
      <c r="J183" s="2134"/>
      <c r="K183" s="2655"/>
      <c r="L183" s="2121"/>
    </row>
    <row r="184" spans="1:12" ht="15.75" x14ac:dyDescent="0.25">
      <c r="A184" s="2132"/>
      <c r="B184" s="2133"/>
      <c r="C184" s="2134"/>
      <c r="D184" s="2135">
        <f t="shared" si="2"/>
        <v>0</v>
      </c>
      <c r="E184" s="2134"/>
      <c r="F184" s="2134"/>
      <c r="G184" s="2134"/>
      <c r="H184" s="2134"/>
      <c r="I184" s="2134"/>
      <c r="J184" s="2134"/>
      <c r="K184" s="2655"/>
      <c r="L184" s="2121"/>
    </row>
    <row r="185" spans="1:12" ht="15.75" x14ac:dyDescent="0.25">
      <c r="A185" s="2132"/>
      <c r="B185" s="2133"/>
      <c r="C185" s="2134"/>
      <c r="D185" s="2135">
        <f t="shared" si="2"/>
        <v>0</v>
      </c>
      <c r="E185" s="2134"/>
      <c r="F185" s="2134"/>
      <c r="G185" s="2134"/>
      <c r="H185" s="2134"/>
      <c r="I185" s="2134"/>
      <c r="J185" s="2134"/>
      <c r="K185" s="2655"/>
      <c r="L185" s="2121"/>
    </row>
    <row r="186" spans="1:12" ht="15.75" x14ac:dyDescent="0.25">
      <c r="A186" s="2132"/>
      <c r="B186" s="2133"/>
      <c r="C186" s="2134"/>
      <c r="D186" s="2135">
        <f t="shared" si="2"/>
        <v>0</v>
      </c>
      <c r="E186" s="2134"/>
      <c r="F186" s="2134"/>
      <c r="G186" s="2134"/>
      <c r="H186" s="2134"/>
      <c r="I186" s="2134"/>
      <c r="J186" s="2134"/>
      <c r="K186" s="2655"/>
      <c r="L186" s="2121"/>
    </row>
    <row r="187" spans="1:12" ht="15.75" x14ac:dyDescent="0.25">
      <c r="A187" s="2132"/>
      <c r="B187" s="2133"/>
      <c r="C187" s="2134"/>
      <c r="D187" s="2135">
        <f t="shared" si="2"/>
        <v>0</v>
      </c>
      <c r="E187" s="2134"/>
      <c r="F187" s="2134"/>
      <c r="G187" s="2134"/>
      <c r="H187" s="2134"/>
      <c r="I187" s="2134"/>
      <c r="J187" s="2134"/>
      <c r="K187" s="2655"/>
      <c r="L187" s="2121"/>
    </row>
    <row r="188" spans="1:12" ht="15.75" x14ac:dyDescent="0.25">
      <c r="A188" s="2132"/>
      <c r="B188" s="2133"/>
      <c r="C188" s="2134"/>
      <c r="D188" s="2135">
        <f t="shared" si="2"/>
        <v>0</v>
      </c>
      <c r="E188" s="2134"/>
      <c r="F188" s="2134"/>
      <c r="G188" s="2134"/>
      <c r="H188" s="2134"/>
      <c r="I188" s="2134"/>
      <c r="J188" s="2134"/>
      <c r="K188" s="2655"/>
      <c r="L188" s="2121"/>
    </row>
    <row r="189" spans="1:12" ht="15.75" x14ac:dyDescent="0.25">
      <c r="A189" s="2132"/>
      <c r="B189" s="2133"/>
      <c r="C189" s="2134"/>
      <c r="D189" s="2135">
        <f t="shared" si="2"/>
        <v>0</v>
      </c>
      <c r="E189" s="2134"/>
      <c r="F189" s="2134"/>
      <c r="G189" s="2134"/>
      <c r="H189" s="2134"/>
      <c r="I189" s="2134"/>
      <c r="J189" s="2134"/>
      <c r="K189" s="2655"/>
      <c r="L189" s="2121"/>
    </row>
    <row r="190" spans="1:12" ht="15.75" x14ac:dyDescent="0.25">
      <c r="A190" s="2132"/>
      <c r="B190" s="2133"/>
      <c r="C190" s="2134"/>
      <c r="D190" s="2135">
        <f t="shared" si="2"/>
        <v>0</v>
      </c>
      <c r="E190" s="2134"/>
      <c r="F190" s="2134"/>
      <c r="G190" s="2134"/>
      <c r="H190" s="2134"/>
      <c r="I190" s="2134"/>
      <c r="J190" s="2134"/>
      <c r="K190" s="2655"/>
      <c r="L190" s="2121"/>
    </row>
    <row r="191" spans="1:12" ht="15.75" x14ac:dyDescent="0.25">
      <c r="A191" s="2132"/>
      <c r="B191" s="2133"/>
      <c r="C191" s="2134"/>
      <c r="D191" s="2135">
        <f t="shared" si="2"/>
        <v>0</v>
      </c>
      <c r="E191" s="2134"/>
      <c r="F191" s="2134"/>
      <c r="G191" s="2134"/>
      <c r="H191" s="2134"/>
      <c r="I191" s="2134"/>
      <c r="J191" s="2134"/>
      <c r="K191" s="2655"/>
      <c r="L191" s="2121"/>
    </row>
    <row r="192" spans="1:12" ht="15.75" x14ac:dyDescent="0.25">
      <c r="A192" s="2132"/>
      <c r="B192" s="2133"/>
      <c r="C192" s="2134"/>
      <c r="D192" s="2135">
        <f t="shared" si="2"/>
        <v>0</v>
      </c>
      <c r="E192" s="2134"/>
      <c r="F192" s="2134"/>
      <c r="G192" s="2134"/>
      <c r="H192" s="2134"/>
      <c r="I192" s="2134"/>
      <c r="J192" s="2134"/>
      <c r="K192" s="2655"/>
      <c r="L192" s="2121"/>
    </row>
    <row r="193" spans="1:12" ht="15.75" x14ac:dyDescent="0.25">
      <c r="A193" s="2132"/>
      <c r="B193" s="2133"/>
      <c r="C193" s="2134"/>
      <c r="D193" s="2135">
        <f t="shared" si="2"/>
        <v>0</v>
      </c>
      <c r="E193" s="2134"/>
      <c r="F193" s="2134"/>
      <c r="G193" s="2134"/>
      <c r="H193" s="2134"/>
      <c r="I193" s="2134"/>
      <c r="J193" s="2134"/>
      <c r="K193" s="2655"/>
      <c r="L193" s="2121"/>
    </row>
    <row r="194" spans="1:12" ht="15.75" x14ac:dyDescent="0.25">
      <c r="A194" s="2132"/>
      <c r="B194" s="2133"/>
      <c r="C194" s="2134"/>
      <c r="D194" s="2135">
        <f t="shared" si="2"/>
        <v>0</v>
      </c>
      <c r="E194" s="2134"/>
      <c r="F194" s="2134"/>
      <c r="G194" s="2134"/>
      <c r="H194" s="2134"/>
      <c r="I194" s="2134"/>
      <c r="J194" s="2134"/>
      <c r="K194" s="2655"/>
      <c r="L194" s="2121"/>
    </row>
    <row r="195" spans="1:12" ht="15.75" x14ac:dyDescent="0.25">
      <c r="A195" s="2132"/>
      <c r="B195" s="2133"/>
      <c r="C195" s="2134"/>
      <c r="D195" s="2135">
        <f t="shared" si="2"/>
        <v>0</v>
      </c>
      <c r="E195" s="2134"/>
      <c r="F195" s="2134"/>
      <c r="G195" s="2134"/>
      <c r="H195" s="2134"/>
      <c r="I195" s="2134"/>
      <c r="J195" s="2134"/>
      <c r="K195" s="2655"/>
      <c r="L195" s="2121"/>
    </row>
    <row r="196" spans="1:12" ht="15.75" x14ac:dyDescent="0.25">
      <c r="A196" s="2132"/>
      <c r="B196" s="2133"/>
      <c r="C196" s="2134"/>
      <c r="D196" s="2135">
        <f t="shared" si="2"/>
        <v>0</v>
      </c>
      <c r="E196" s="2134"/>
      <c r="F196" s="2134"/>
      <c r="G196" s="2134"/>
      <c r="H196" s="2134"/>
      <c r="I196" s="2134"/>
      <c r="J196" s="2134"/>
      <c r="K196" s="2655"/>
      <c r="L196" s="2121"/>
    </row>
    <row r="197" spans="1:12" ht="15.75" x14ac:dyDescent="0.25">
      <c r="A197" s="2132"/>
      <c r="B197" s="2133"/>
      <c r="C197" s="2134"/>
      <c r="D197" s="2135">
        <f t="shared" si="2"/>
        <v>0</v>
      </c>
      <c r="E197" s="2134"/>
      <c r="F197" s="2134"/>
      <c r="G197" s="2134"/>
      <c r="H197" s="2134"/>
      <c r="I197" s="2134"/>
      <c r="J197" s="2134"/>
      <c r="K197" s="2655"/>
      <c r="L197" s="2121"/>
    </row>
    <row r="198" spans="1:12" ht="15.75" x14ac:dyDescent="0.25">
      <c r="A198" s="2132"/>
      <c r="B198" s="2133"/>
      <c r="C198" s="2134"/>
      <c r="D198" s="2135">
        <f t="shared" si="2"/>
        <v>0</v>
      </c>
      <c r="E198" s="2134"/>
      <c r="F198" s="2134"/>
      <c r="G198" s="2134"/>
      <c r="H198" s="2134"/>
      <c r="I198" s="2134"/>
      <c r="J198" s="2134"/>
      <c r="K198" s="2655"/>
      <c r="L198" s="2121"/>
    </row>
    <row r="199" spans="1:12" ht="15.75" x14ac:dyDescent="0.25">
      <c r="A199" s="2132"/>
      <c r="B199" s="2133"/>
      <c r="C199" s="2134"/>
      <c r="D199" s="2135">
        <f t="shared" si="2"/>
        <v>0</v>
      </c>
      <c r="E199" s="2134"/>
      <c r="F199" s="2134"/>
      <c r="G199" s="2134"/>
      <c r="H199" s="2134"/>
      <c r="I199" s="2134"/>
      <c r="J199" s="2134"/>
      <c r="K199" s="2655"/>
      <c r="L199" s="2121"/>
    </row>
    <row r="200" spans="1:12" ht="15.75" x14ac:dyDescent="0.25">
      <c r="A200" s="2132"/>
      <c r="B200" s="2133"/>
      <c r="C200" s="2134"/>
      <c r="D200" s="2135">
        <f t="shared" si="2"/>
        <v>0</v>
      </c>
      <c r="E200" s="2134"/>
      <c r="F200" s="2134"/>
      <c r="G200" s="2134"/>
      <c r="H200" s="2134"/>
      <c r="I200" s="2134"/>
      <c r="J200" s="2134"/>
      <c r="K200" s="2655"/>
      <c r="L200" s="2121"/>
    </row>
    <row r="201" spans="1:12" ht="15.75" x14ac:dyDescent="0.25">
      <c r="A201" s="2132"/>
      <c r="B201" s="2133"/>
      <c r="C201" s="2134"/>
      <c r="D201" s="2135">
        <f t="shared" si="2"/>
        <v>0</v>
      </c>
      <c r="E201" s="2134"/>
      <c r="F201" s="2134"/>
      <c r="G201" s="2134"/>
      <c r="H201" s="2134"/>
      <c r="I201" s="2134"/>
      <c r="J201" s="2134"/>
      <c r="K201" s="2655"/>
      <c r="L201" s="2121"/>
    </row>
    <row r="202" spans="1:12" ht="15.75" x14ac:dyDescent="0.25">
      <c r="A202" s="2132"/>
      <c r="B202" s="2133"/>
      <c r="C202" s="2134"/>
      <c r="D202" s="2135">
        <f t="shared" si="2"/>
        <v>0</v>
      </c>
      <c r="E202" s="2134"/>
      <c r="F202" s="2134"/>
      <c r="G202" s="2134"/>
      <c r="H202" s="2134"/>
      <c r="I202" s="2134"/>
      <c r="J202" s="2134"/>
      <c r="K202" s="2655"/>
      <c r="L202" s="2121"/>
    </row>
    <row r="203" spans="1:12" ht="15.75" x14ac:dyDescent="0.25">
      <c r="A203" s="2132"/>
      <c r="B203" s="2133"/>
      <c r="C203" s="2134"/>
      <c r="D203" s="2135">
        <f t="shared" si="2"/>
        <v>0</v>
      </c>
      <c r="E203" s="2134"/>
      <c r="F203" s="2134"/>
      <c r="G203" s="2134"/>
      <c r="H203" s="2134"/>
      <c r="I203" s="2134"/>
      <c r="J203" s="2134"/>
      <c r="K203" s="2655"/>
      <c r="L203" s="2121"/>
    </row>
    <row r="204" spans="1:12" ht="15.75" x14ac:dyDescent="0.25">
      <c r="A204" s="2132"/>
      <c r="B204" s="2133"/>
      <c r="C204" s="2134"/>
      <c r="D204" s="2135">
        <f t="shared" si="2"/>
        <v>0</v>
      </c>
      <c r="E204" s="2134"/>
      <c r="F204" s="2134"/>
      <c r="G204" s="2134"/>
      <c r="H204" s="2134"/>
      <c r="I204" s="2134"/>
      <c r="J204" s="2134"/>
      <c r="K204" s="2655"/>
      <c r="L204" s="2121"/>
    </row>
    <row r="205" spans="1:12" ht="15.75" x14ac:dyDescent="0.25">
      <c r="A205" s="2132"/>
      <c r="B205" s="2133"/>
      <c r="C205" s="2134"/>
      <c r="D205" s="2135">
        <f t="shared" si="2"/>
        <v>0</v>
      </c>
      <c r="E205" s="2134"/>
      <c r="F205" s="2134"/>
      <c r="G205" s="2134"/>
      <c r="H205" s="2134"/>
      <c r="I205" s="2134"/>
      <c r="J205" s="2134"/>
      <c r="K205" s="2655"/>
      <c r="L205" s="2121"/>
    </row>
    <row r="206" spans="1:12" ht="15.75" x14ac:dyDescent="0.25">
      <c r="A206" s="2132"/>
      <c r="B206" s="2133"/>
      <c r="C206" s="2134"/>
      <c r="D206" s="2135">
        <f t="shared" si="2"/>
        <v>0</v>
      </c>
      <c r="E206" s="2134"/>
      <c r="F206" s="2134"/>
      <c r="G206" s="2134"/>
      <c r="H206" s="2134"/>
      <c r="I206" s="2134"/>
      <c r="J206" s="2134"/>
      <c r="K206" s="2655"/>
      <c r="L206" s="2121"/>
    </row>
    <row r="207" spans="1:12" ht="15.75" x14ac:dyDescent="0.25">
      <c r="A207" s="2132"/>
      <c r="B207" s="2133"/>
      <c r="C207" s="2134"/>
      <c r="D207" s="2135">
        <f t="shared" si="2"/>
        <v>0</v>
      </c>
      <c r="E207" s="2134"/>
      <c r="F207" s="2134"/>
      <c r="G207" s="2134"/>
      <c r="H207" s="2134"/>
      <c r="I207" s="2134"/>
      <c r="J207" s="2134"/>
      <c r="K207" s="2655"/>
      <c r="L207" s="2121"/>
    </row>
    <row r="208" spans="1:12" ht="15.75" x14ac:dyDescent="0.25">
      <c r="A208" s="2132"/>
      <c r="B208" s="2133"/>
      <c r="C208" s="2134"/>
      <c r="D208" s="2135">
        <f t="shared" si="2"/>
        <v>0</v>
      </c>
      <c r="E208" s="2134"/>
      <c r="F208" s="2134"/>
      <c r="G208" s="2134"/>
      <c r="H208" s="2134"/>
      <c r="I208" s="2134"/>
      <c r="J208" s="2134"/>
      <c r="K208" s="2655"/>
      <c r="L208" s="2121"/>
    </row>
    <row r="209" spans="1:12" ht="15.75" x14ac:dyDescent="0.25">
      <c r="A209" s="2132"/>
      <c r="B209" s="2133"/>
      <c r="C209" s="2134"/>
      <c r="D209" s="2135">
        <f t="shared" ref="D209:D272" si="3">+C209*(100-E209)/100</f>
        <v>0</v>
      </c>
      <c r="E209" s="2134"/>
      <c r="F209" s="2134"/>
      <c r="G209" s="2134"/>
      <c r="H209" s="2134"/>
      <c r="I209" s="2134"/>
      <c r="J209" s="2134"/>
      <c r="K209" s="2655"/>
      <c r="L209" s="2121"/>
    </row>
    <row r="210" spans="1:12" ht="15.75" x14ac:dyDescent="0.25">
      <c r="A210" s="2132"/>
      <c r="B210" s="2133"/>
      <c r="C210" s="2134"/>
      <c r="D210" s="2135">
        <f t="shared" si="3"/>
        <v>0</v>
      </c>
      <c r="E210" s="2134"/>
      <c r="F210" s="2134"/>
      <c r="G210" s="2134"/>
      <c r="H210" s="2134"/>
      <c r="I210" s="2134"/>
      <c r="J210" s="2134"/>
      <c r="K210" s="2655"/>
      <c r="L210" s="2121"/>
    </row>
    <row r="211" spans="1:12" ht="15.75" x14ac:dyDescent="0.25">
      <c r="A211" s="2132"/>
      <c r="B211" s="2133"/>
      <c r="C211" s="2134"/>
      <c r="D211" s="2135">
        <f t="shared" si="3"/>
        <v>0</v>
      </c>
      <c r="E211" s="2134"/>
      <c r="F211" s="2134"/>
      <c r="G211" s="2134"/>
      <c r="H211" s="2134"/>
      <c r="I211" s="2134"/>
      <c r="J211" s="2134"/>
      <c r="K211" s="2655"/>
      <c r="L211" s="2121"/>
    </row>
    <row r="212" spans="1:12" ht="15.75" x14ac:dyDescent="0.25">
      <c r="A212" s="2132"/>
      <c r="B212" s="2133"/>
      <c r="C212" s="2134"/>
      <c r="D212" s="2135">
        <f t="shared" si="3"/>
        <v>0</v>
      </c>
      <c r="E212" s="2134"/>
      <c r="F212" s="2134"/>
      <c r="G212" s="2134"/>
      <c r="H212" s="2134"/>
      <c r="I212" s="2134"/>
      <c r="J212" s="2134"/>
      <c r="K212" s="2655"/>
      <c r="L212" s="2121"/>
    </row>
    <row r="213" spans="1:12" ht="15.75" x14ac:dyDescent="0.25">
      <c r="A213" s="2132"/>
      <c r="B213" s="2133"/>
      <c r="C213" s="2134"/>
      <c r="D213" s="2135">
        <f t="shared" si="3"/>
        <v>0</v>
      </c>
      <c r="E213" s="2134"/>
      <c r="F213" s="2134"/>
      <c r="G213" s="2134"/>
      <c r="H213" s="2134"/>
      <c r="I213" s="2134"/>
      <c r="J213" s="2134"/>
      <c r="K213" s="2655"/>
      <c r="L213" s="2121"/>
    </row>
    <row r="214" spans="1:12" ht="15.75" x14ac:dyDescent="0.25">
      <c r="A214" s="2132"/>
      <c r="B214" s="2133"/>
      <c r="C214" s="2134"/>
      <c r="D214" s="2135">
        <f t="shared" si="3"/>
        <v>0</v>
      </c>
      <c r="E214" s="2134"/>
      <c r="F214" s="2134"/>
      <c r="G214" s="2134"/>
      <c r="H214" s="2134"/>
      <c r="I214" s="2134"/>
      <c r="J214" s="2134"/>
      <c r="K214" s="2655"/>
      <c r="L214" s="2121"/>
    </row>
    <row r="215" spans="1:12" ht="15.75" x14ac:dyDescent="0.25">
      <c r="A215" s="2132"/>
      <c r="B215" s="2133"/>
      <c r="C215" s="2134"/>
      <c r="D215" s="2135">
        <f t="shared" si="3"/>
        <v>0</v>
      </c>
      <c r="E215" s="2134"/>
      <c r="F215" s="2134"/>
      <c r="G215" s="2134"/>
      <c r="H215" s="2134"/>
      <c r="I215" s="2134"/>
      <c r="J215" s="2134"/>
      <c r="K215" s="2655"/>
      <c r="L215" s="2121"/>
    </row>
    <row r="216" spans="1:12" ht="15.75" x14ac:dyDescent="0.25">
      <c r="A216" s="2132"/>
      <c r="B216" s="2133"/>
      <c r="C216" s="2134"/>
      <c r="D216" s="2135">
        <f t="shared" si="3"/>
        <v>0</v>
      </c>
      <c r="E216" s="2134"/>
      <c r="F216" s="2134"/>
      <c r="G216" s="2134"/>
      <c r="H216" s="2134"/>
      <c r="I216" s="2134"/>
      <c r="J216" s="2134"/>
      <c r="K216" s="2655"/>
      <c r="L216" s="2121"/>
    </row>
    <row r="217" spans="1:12" ht="15.75" x14ac:dyDescent="0.25">
      <c r="A217" s="2132"/>
      <c r="B217" s="2133"/>
      <c r="C217" s="2134"/>
      <c r="D217" s="2135">
        <f t="shared" si="3"/>
        <v>0</v>
      </c>
      <c r="E217" s="2134"/>
      <c r="F217" s="2134"/>
      <c r="G217" s="2134"/>
      <c r="H217" s="2134"/>
      <c r="I217" s="2134"/>
      <c r="J217" s="2134"/>
      <c r="K217" s="2655"/>
      <c r="L217" s="2121"/>
    </row>
    <row r="218" spans="1:12" ht="15.75" x14ac:dyDescent="0.25">
      <c r="A218" s="2132"/>
      <c r="B218" s="2133"/>
      <c r="C218" s="2134"/>
      <c r="D218" s="2135">
        <f t="shared" si="3"/>
        <v>0</v>
      </c>
      <c r="E218" s="2134"/>
      <c r="F218" s="2134"/>
      <c r="G218" s="2134"/>
      <c r="H218" s="2134"/>
      <c r="I218" s="2134"/>
      <c r="J218" s="2134"/>
      <c r="K218" s="2655"/>
      <c r="L218" s="2121"/>
    </row>
    <row r="219" spans="1:12" ht="15.75" x14ac:dyDescent="0.25">
      <c r="A219" s="2132"/>
      <c r="B219" s="2133"/>
      <c r="C219" s="2134"/>
      <c r="D219" s="2135">
        <f t="shared" si="3"/>
        <v>0</v>
      </c>
      <c r="E219" s="2134"/>
      <c r="F219" s="2134"/>
      <c r="G219" s="2134"/>
      <c r="H219" s="2134"/>
      <c r="I219" s="2134"/>
      <c r="J219" s="2134"/>
      <c r="K219" s="2655"/>
      <c r="L219" s="2121"/>
    </row>
    <row r="220" spans="1:12" ht="15.75" x14ac:dyDescent="0.25">
      <c r="A220" s="2132"/>
      <c r="B220" s="2133"/>
      <c r="C220" s="2134"/>
      <c r="D220" s="2135">
        <f t="shared" si="3"/>
        <v>0</v>
      </c>
      <c r="E220" s="2134"/>
      <c r="F220" s="2134"/>
      <c r="G220" s="2134"/>
      <c r="H220" s="2134"/>
      <c r="I220" s="2134"/>
      <c r="J220" s="2134"/>
      <c r="K220" s="2655"/>
      <c r="L220" s="2121"/>
    </row>
    <row r="221" spans="1:12" ht="15.75" x14ac:dyDescent="0.25">
      <c r="A221" s="2132"/>
      <c r="B221" s="2133"/>
      <c r="C221" s="2134"/>
      <c r="D221" s="2135">
        <f t="shared" si="3"/>
        <v>0</v>
      </c>
      <c r="E221" s="2134"/>
      <c r="F221" s="2134"/>
      <c r="G221" s="2134"/>
      <c r="H221" s="2134"/>
      <c r="I221" s="2134"/>
      <c r="J221" s="2134"/>
      <c r="K221" s="2655"/>
      <c r="L221" s="2121"/>
    </row>
    <row r="222" spans="1:12" ht="15.75" x14ac:dyDescent="0.25">
      <c r="A222" s="2132"/>
      <c r="B222" s="2133"/>
      <c r="C222" s="2134"/>
      <c r="D222" s="2135">
        <f t="shared" si="3"/>
        <v>0</v>
      </c>
      <c r="E222" s="2134"/>
      <c r="F222" s="2134"/>
      <c r="G222" s="2134"/>
      <c r="H222" s="2134"/>
      <c r="I222" s="2134"/>
      <c r="J222" s="2134"/>
      <c r="K222" s="2655"/>
      <c r="L222" s="2121"/>
    </row>
    <row r="223" spans="1:12" ht="15.75" x14ac:dyDescent="0.25">
      <c r="A223" s="2132"/>
      <c r="B223" s="2133"/>
      <c r="C223" s="2134"/>
      <c r="D223" s="2135">
        <f t="shared" si="3"/>
        <v>0</v>
      </c>
      <c r="E223" s="2134"/>
      <c r="F223" s="2134"/>
      <c r="G223" s="2134"/>
      <c r="H223" s="2134"/>
      <c r="I223" s="2134"/>
      <c r="J223" s="2134"/>
      <c r="K223" s="2655"/>
      <c r="L223" s="2121"/>
    </row>
    <row r="224" spans="1:12" ht="15.75" x14ac:dyDescent="0.25">
      <c r="A224" s="2132"/>
      <c r="B224" s="2133"/>
      <c r="C224" s="2134"/>
      <c r="D224" s="2135">
        <f t="shared" si="3"/>
        <v>0</v>
      </c>
      <c r="E224" s="2134"/>
      <c r="F224" s="2134"/>
      <c r="G224" s="2134"/>
      <c r="H224" s="2134"/>
      <c r="I224" s="2134"/>
      <c r="J224" s="2134"/>
      <c r="K224" s="2655"/>
      <c r="L224" s="2121"/>
    </row>
    <row r="225" spans="1:12" ht="15.75" x14ac:dyDescent="0.25">
      <c r="A225" s="2132"/>
      <c r="B225" s="2133"/>
      <c r="C225" s="2134"/>
      <c r="D225" s="2135">
        <f t="shared" si="3"/>
        <v>0</v>
      </c>
      <c r="E225" s="2134"/>
      <c r="F225" s="2134"/>
      <c r="G225" s="2134"/>
      <c r="H225" s="2134"/>
      <c r="I225" s="2134"/>
      <c r="J225" s="2134"/>
      <c r="K225" s="2655"/>
      <c r="L225" s="2121"/>
    </row>
    <row r="226" spans="1:12" ht="15.75" x14ac:dyDescent="0.25">
      <c r="A226" s="2132"/>
      <c r="B226" s="2133"/>
      <c r="C226" s="2134"/>
      <c r="D226" s="2135">
        <f t="shared" si="3"/>
        <v>0</v>
      </c>
      <c r="E226" s="2134"/>
      <c r="F226" s="2134"/>
      <c r="G226" s="2134"/>
      <c r="H226" s="2134"/>
      <c r="I226" s="2134"/>
      <c r="J226" s="2134"/>
      <c r="K226" s="2655"/>
      <c r="L226" s="2121"/>
    </row>
    <row r="227" spans="1:12" ht="15.75" x14ac:dyDescent="0.25">
      <c r="A227" s="2132"/>
      <c r="B227" s="2133"/>
      <c r="C227" s="2134"/>
      <c r="D227" s="2135">
        <f t="shared" si="3"/>
        <v>0</v>
      </c>
      <c r="E227" s="2134"/>
      <c r="F227" s="2134"/>
      <c r="G227" s="2134"/>
      <c r="H227" s="2134"/>
      <c r="I227" s="2134"/>
      <c r="J227" s="2134"/>
      <c r="K227" s="2655"/>
      <c r="L227" s="2121"/>
    </row>
    <row r="228" spans="1:12" ht="15.75" x14ac:dyDescent="0.25">
      <c r="A228" s="2132"/>
      <c r="B228" s="2133"/>
      <c r="C228" s="2134"/>
      <c r="D228" s="2135">
        <f t="shared" si="3"/>
        <v>0</v>
      </c>
      <c r="E228" s="2134"/>
      <c r="F228" s="2134"/>
      <c r="G228" s="2134"/>
      <c r="H228" s="2134"/>
      <c r="I228" s="2134"/>
      <c r="J228" s="2134"/>
      <c r="K228" s="2655"/>
      <c r="L228" s="2121"/>
    </row>
    <row r="229" spans="1:12" ht="15.75" x14ac:dyDescent="0.25">
      <c r="A229" s="2132"/>
      <c r="B229" s="2133"/>
      <c r="C229" s="2134"/>
      <c r="D229" s="2135">
        <f t="shared" si="3"/>
        <v>0</v>
      </c>
      <c r="E229" s="2134"/>
      <c r="F229" s="2134"/>
      <c r="G229" s="2134"/>
      <c r="H229" s="2134"/>
      <c r="I229" s="2134"/>
      <c r="J229" s="2134"/>
      <c r="K229" s="2655"/>
      <c r="L229" s="2121"/>
    </row>
    <row r="230" spans="1:12" ht="15.75" x14ac:dyDescent="0.25">
      <c r="A230" s="2132"/>
      <c r="B230" s="2133"/>
      <c r="C230" s="2134"/>
      <c r="D230" s="2135">
        <f t="shared" si="3"/>
        <v>0</v>
      </c>
      <c r="E230" s="2134"/>
      <c r="F230" s="2134"/>
      <c r="G230" s="2134"/>
      <c r="H230" s="2134"/>
      <c r="I230" s="2134"/>
      <c r="J230" s="2134"/>
      <c r="K230" s="2655"/>
      <c r="L230" s="2121"/>
    </row>
    <row r="231" spans="1:12" ht="15.75" x14ac:dyDescent="0.25">
      <c r="A231" s="2132"/>
      <c r="B231" s="2133"/>
      <c r="C231" s="2134"/>
      <c r="D231" s="2135">
        <f t="shared" si="3"/>
        <v>0</v>
      </c>
      <c r="E231" s="2134"/>
      <c r="F231" s="2134"/>
      <c r="G231" s="2134"/>
      <c r="H231" s="2134"/>
      <c r="I231" s="2134"/>
      <c r="J231" s="2134"/>
      <c r="K231" s="2655"/>
      <c r="L231" s="2121"/>
    </row>
    <row r="232" spans="1:12" ht="15.75" x14ac:dyDescent="0.25">
      <c r="A232" s="2132"/>
      <c r="B232" s="2133"/>
      <c r="C232" s="2134"/>
      <c r="D232" s="2135">
        <f t="shared" si="3"/>
        <v>0</v>
      </c>
      <c r="E232" s="2134"/>
      <c r="F232" s="2134"/>
      <c r="G232" s="2134"/>
      <c r="H232" s="2134"/>
      <c r="I232" s="2134"/>
      <c r="J232" s="2134"/>
      <c r="K232" s="2655"/>
      <c r="L232" s="2121"/>
    </row>
    <row r="233" spans="1:12" ht="15.75" x14ac:dyDescent="0.25">
      <c r="A233" s="2132"/>
      <c r="B233" s="2133"/>
      <c r="C233" s="2134"/>
      <c r="D233" s="2135">
        <f t="shared" si="3"/>
        <v>0</v>
      </c>
      <c r="E233" s="2134"/>
      <c r="F233" s="2134"/>
      <c r="G233" s="2134"/>
      <c r="H233" s="2134"/>
      <c r="I233" s="2134"/>
      <c r="J233" s="2134"/>
      <c r="K233" s="2655"/>
      <c r="L233" s="2121"/>
    </row>
    <row r="234" spans="1:12" ht="15.75" x14ac:dyDescent="0.25">
      <c r="A234" s="2132"/>
      <c r="B234" s="2133"/>
      <c r="C234" s="2134"/>
      <c r="D234" s="2135">
        <f t="shared" si="3"/>
        <v>0</v>
      </c>
      <c r="E234" s="2134"/>
      <c r="F234" s="2134"/>
      <c r="G234" s="2134"/>
      <c r="H234" s="2134"/>
      <c r="I234" s="2134"/>
      <c r="J234" s="2134"/>
      <c r="K234" s="2655"/>
      <c r="L234" s="2121"/>
    </row>
    <row r="235" spans="1:12" ht="15.75" x14ac:dyDescent="0.25">
      <c r="A235" s="2132"/>
      <c r="B235" s="2133"/>
      <c r="C235" s="2134"/>
      <c r="D235" s="2135">
        <f t="shared" si="3"/>
        <v>0</v>
      </c>
      <c r="E235" s="2134"/>
      <c r="F235" s="2134"/>
      <c r="G235" s="2134"/>
      <c r="H235" s="2134"/>
      <c r="I235" s="2134"/>
      <c r="J235" s="2134"/>
      <c r="K235" s="2655"/>
      <c r="L235" s="2121"/>
    </row>
    <row r="236" spans="1:12" ht="15.75" x14ac:dyDescent="0.25">
      <c r="A236" s="2132"/>
      <c r="B236" s="2133"/>
      <c r="C236" s="2134"/>
      <c r="D236" s="2135">
        <f t="shared" si="3"/>
        <v>0</v>
      </c>
      <c r="E236" s="2134"/>
      <c r="F236" s="2134"/>
      <c r="G236" s="2134"/>
      <c r="H236" s="2134"/>
      <c r="I236" s="2134"/>
      <c r="J236" s="2134"/>
      <c r="K236" s="2655"/>
      <c r="L236" s="2121"/>
    </row>
    <row r="237" spans="1:12" ht="15.75" x14ac:dyDescent="0.25">
      <c r="A237" s="2132"/>
      <c r="B237" s="2133"/>
      <c r="C237" s="2134"/>
      <c r="D237" s="2135">
        <f t="shared" si="3"/>
        <v>0</v>
      </c>
      <c r="E237" s="2134"/>
      <c r="F237" s="2134"/>
      <c r="G237" s="2134"/>
      <c r="H237" s="2134"/>
      <c r="I237" s="2134"/>
      <c r="J237" s="2134"/>
      <c r="K237" s="2655"/>
      <c r="L237" s="2121"/>
    </row>
    <row r="238" spans="1:12" ht="15.75" x14ac:dyDescent="0.25">
      <c r="A238" s="2132"/>
      <c r="B238" s="2133"/>
      <c r="C238" s="2134"/>
      <c r="D238" s="2135">
        <f t="shared" si="3"/>
        <v>0</v>
      </c>
      <c r="E238" s="2134"/>
      <c r="F238" s="2134"/>
      <c r="G238" s="2134"/>
      <c r="H238" s="2134"/>
      <c r="I238" s="2134"/>
      <c r="J238" s="2134"/>
      <c r="K238" s="2655"/>
      <c r="L238" s="2121"/>
    </row>
    <row r="239" spans="1:12" ht="15.75" x14ac:dyDescent="0.25">
      <c r="A239" s="2132"/>
      <c r="B239" s="2133"/>
      <c r="C239" s="2134"/>
      <c r="D239" s="2135">
        <f t="shared" si="3"/>
        <v>0</v>
      </c>
      <c r="E239" s="2134"/>
      <c r="F239" s="2134"/>
      <c r="G239" s="2134"/>
      <c r="H239" s="2134"/>
      <c r="I239" s="2134"/>
      <c r="J239" s="2134"/>
      <c r="K239" s="2655"/>
      <c r="L239" s="2121"/>
    </row>
    <row r="240" spans="1:12" ht="15.75" x14ac:dyDescent="0.25">
      <c r="A240" s="2132"/>
      <c r="B240" s="2133"/>
      <c r="C240" s="2134"/>
      <c r="D240" s="2135">
        <f t="shared" si="3"/>
        <v>0</v>
      </c>
      <c r="E240" s="2134"/>
      <c r="F240" s="2134"/>
      <c r="G240" s="2134"/>
      <c r="H240" s="2134"/>
      <c r="I240" s="2134"/>
      <c r="J240" s="2134"/>
      <c r="K240" s="2655"/>
      <c r="L240" s="2121"/>
    </row>
    <row r="241" spans="1:12" ht="15.75" x14ac:dyDescent="0.25">
      <c r="A241" s="2132"/>
      <c r="B241" s="2133"/>
      <c r="C241" s="2134"/>
      <c r="D241" s="2135">
        <f t="shared" si="3"/>
        <v>0</v>
      </c>
      <c r="E241" s="2134"/>
      <c r="F241" s="2134"/>
      <c r="G241" s="2134"/>
      <c r="H241" s="2134"/>
      <c r="I241" s="2134"/>
      <c r="J241" s="2134"/>
      <c r="K241" s="2655"/>
      <c r="L241" s="2121"/>
    </row>
    <row r="242" spans="1:12" ht="15.75" x14ac:dyDescent="0.25">
      <c r="A242" s="2132"/>
      <c r="B242" s="2133"/>
      <c r="C242" s="2134"/>
      <c r="D242" s="2135">
        <f t="shared" si="3"/>
        <v>0</v>
      </c>
      <c r="E242" s="2134"/>
      <c r="F242" s="2134"/>
      <c r="G242" s="2134"/>
      <c r="H242" s="2134"/>
      <c r="I242" s="2134"/>
      <c r="J242" s="2134"/>
      <c r="K242" s="2655"/>
      <c r="L242" s="2121"/>
    </row>
    <row r="243" spans="1:12" ht="15.75" x14ac:dyDescent="0.25">
      <c r="A243" s="2132"/>
      <c r="B243" s="2133"/>
      <c r="C243" s="2134"/>
      <c r="D243" s="2135">
        <f t="shared" si="3"/>
        <v>0</v>
      </c>
      <c r="E243" s="2134"/>
      <c r="F243" s="2134"/>
      <c r="G243" s="2134"/>
      <c r="H243" s="2134"/>
      <c r="I243" s="2134"/>
      <c r="J243" s="2134"/>
      <c r="K243" s="2655"/>
      <c r="L243" s="2121"/>
    </row>
    <row r="244" spans="1:12" ht="15.75" x14ac:dyDescent="0.25">
      <c r="A244" s="2132"/>
      <c r="B244" s="2133"/>
      <c r="C244" s="2134"/>
      <c r="D244" s="2135">
        <f t="shared" si="3"/>
        <v>0</v>
      </c>
      <c r="E244" s="2134"/>
      <c r="F244" s="2134"/>
      <c r="G244" s="2134"/>
      <c r="H244" s="2134"/>
      <c r="I244" s="2134"/>
      <c r="J244" s="2134"/>
      <c r="K244" s="2655"/>
      <c r="L244" s="2121"/>
    </row>
    <row r="245" spans="1:12" ht="15.75" x14ac:dyDescent="0.25">
      <c r="A245" s="2132"/>
      <c r="B245" s="2133"/>
      <c r="C245" s="2134"/>
      <c r="D245" s="2135">
        <f t="shared" si="3"/>
        <v>0</v>
      </c>
      <c r="E245" s="2134"/>
      <c r="F245" s="2134"/>
      <c r="G245" s="2134"/>
      <c r="H245" s="2134"/>
      <c r="I245" s="2134"/>
      <c r="J245" s="2134"/>
      <c r="K245" s="2655"/>
      <c r="L245" s="2121"/>
    </row>
    <row r="246" spans="1:12" ht="15.75" x14ac:dyDescent="0.25">
      <c r="A246" s="2132"/>
      <c r="B246" s="2133"/>
      <c r="C246" s="2134"/>
      <c r="D246" s="2135">
        <f t="shared" si="3"/>
        <v>0</v>
      </c>
      <c r="E246" s="2134"/>
      <c r="F246" s="2134"/>
      <c r="G246" s="2134"/>
      <c r="H246" s="2134"/>
      <c r="I246" s="2134"/>
      <c r="J246" s="2134"/>
      <c r="K246" s="2655"/>
      <c r="L246" s="2121"/>
    </row>
    <row r="247" spans="1:12" ht="15.75" x14ac:dyDescent="0.25">
      <c r="A247" s="2132"/>
      <c r="B247" s="2133"/>
      <c r="C247" s="2134"/>
      <c r="D247" s="2135">
        <f t="shared" si="3"/>
        <v>0</v>
      </c>
      <c r="E247" s="2134"/>
      <c r="F247" s="2134"/>
      <c r="G247" s="2134"/>
      <c r="H247" s="2134"/>
      <c r="I247" s="2134"/>
      <c r="J247" s="2134"/>
      <c r="K247" s="2655"/>
      <c r="L247" s="2121"/>
    </row>
    <row r="248" spans="1:12" ht="15.75" x14ac:dyDescent="0.25">
      <c r="A248" s="2132"/>
      <c r="B248" s="2133"/>
      <c r="C248" s="2134"/>
      <c r="D248" s="2135">
        <f t="shared" si="3"/>
        <v>0</v>
      </c>
      <c r="E248" s="2134"/>
      <c r="F248" s="2134"/>
      <c r="G248" s="2134"/>
      <c r="H248" s="2134"/>
      <c r="I248" s="2134"/>
      <c r="J248" s="2134"/>
      <c r="K248" s="2655"/>
      <c r="L248" s="2121"/>
    </row>
    <row r="249" spans="1:12" ht="15.75" x14ac:dyDescent="0.25">
      <c r="A249" s="2132"/>
      <c r="B249" s="2133"/>
      <c r="C249" s="2134"/>
      <c r="D249" s="2135">
        <f t="shared" si="3"/>
        <v>0</v>
      </c>
      <c r="E249" s="2134"/>
      <c r="F249" s="2134"/>
      <c r="G249" s="2134"/>
      <c r="H249" s="2134"/>
      <c r="I249" s="2134"/>
      <c r="J249" s="2134"/>
      <c r="K249" s="2655"/>
      <c r="L249" s="2121"/>
    </row>
    <row r="250" spans="1:12" ht="15.75" x14ac:dyDescent="0.25">
      <c r="A250" s="2132"/>
      <c r="B250" s="2133"/>
      <c r="C250" s="2134"/>
      <c r="D250" s="2135">
        <f t="shared" si="3"/>
        <v>0</v>
      </c>
      <c r="E250" s="2134"/>
      <c r="F250" s="2134"/>
      <c r="G250" s="2134"/>
      <c r="H250" s="2134"/>
      <c r="I250" s="2134"/>
      <c r="J250" s="2134"/>
      <c r="K250" s="2655"/>
      <c r="L250" s="2121"/>
    </row>
    <row r="251" spans="1:12" ht="15.75" x14ac:dyDescent="0.25">
      <c r="A251" s="2132"/>
      <c r="B251" s="2133"/>
      <c r="C251" s="2134"/>
      <c r="D251" s="2135">
        <f t="shared" si="3"/>
        <v>0</v>
      </c>
      <c r="E251" s="2134"/>
      <c r="F251" s="2134"/>
      <c r="G251" s="2134"/>
      <c r="H251" s="2134"/>
      <c r="I251" s="2134"/>
      <c r="J251" s="2134"/>
      <c r="K251" s="2655"/>
      <c r="L251" s="2121"/>
    </row>
    <row r="252" spans="1:12" ht="15.75" x14ac:dyDescent="0.25">
      <c r="A252" s="2132"/>
      <c r="B252" s="2133"/>
      <c r="C252" s="2134"/>
      <c r="D252" s="2135">
        <f t="shared" si="3"/>
        <v>0</v>
      </c>
      <c r="E252" s="2134"/>
      <c r="F252" s="2134"/>
      <c r="G252" s="2134"/>
      <c r="H252" s="2134"/>
      <c r="I252" s="2134"/>
      <c r="J252" s="2134"/>
      <c r="K252" s="2655"/>
      <c r="L252" s="2121"/>
    </row>
    <row r="253" spans="1:12" ht="15.75" x14ac:dyDescent="0.25">
      <c r="A253" s="2132"/>
      <c r="B253" s="2133"/>
      <c r="C253" s="2134"/>
      <c r="D253" s="2135">
        <f t="shared" si="3"/>
        <v>0</v>
      </c>
      <c r="E253" s="2134"/>
      <c r="F253" s="2134"/>
      <c r="G253" s="2134"/>
      <c r="H253" s="2134"/>
      <c r="I253" s="2134"/>
      <c r="J253" s="2134"/>
      <c r="K253" s="2655"/>
      <c r="L253" s="2121"/>
    </row>
    <row r="254" spans="1:12" ht="15.75" x14ac:dyDescent="0.25">
      <c r="A254" s="2132"/>
      <c r="B254" s="2133"/>
      <c r="C254" s="2134"/>
      <c r="D254" s="2135">
        <f t="shared" si="3"/>
        <v>0</v>
      </c>
      <c r="E254" s="2134"/>
      <c r="F254" s="2134"/>
      <c r="G254" s="2134"/>
      <c r="H254" s="2134"/>
      <c r="I254" s="2134"/>
      <c r="J254" s="2134"/>
      <c r="K254" s="2655"/>
      <c r="L254" s="2121"/>
    </row>
    <row r="255" spans="1:12" ht="15.75" x14ac:dyDescent="0.25">
      <c r="A255" s="2132"/>
      <c r="B255" s="2133"/>
      <c r="C255" s="2134"/>
      <c r="D255" s="2135">
        <f t="shared" si="3"/>
        <v>0</v>
      </c>
      <c r="E255" s="2134"/>
      <c r="F255" s="2134"/>
      <c r="G255" s="2134"/>
      <c r="H255" s="2134"/>
      <c r="I255" s="2134"/>
      <c r="J255" s="2134"/>
      <c r="K255" s="2655"/>
      <c r="L255" s="2121"/>
    </row>
    <row r="256" spans="1:12" ht="15.75" x14ac:dyDescent="0.25">
      <c r="A256" s="2132"/>
      <c r="B256" s="2133"/>
      <c r="C256" s="2134"/>
      <c r="D256" s="2135">
        <f t="shared" si="3"/>
        <v>0</v>
      </c>
      <c r="E256" s="2134"/>
      <c r="F256" s="2134"/>
      <c r="G256" s="2134"/>
      <c r="H256" s="2134"/>
      <c r="I256" s="2134"/>
      <c r="J256" s="2134"/>
      <c r="K256" s="2655"/>
      <c r="L256" s="2121"/>
    </row>
    <row r="257" spans="1:12" ht="15.75" x14ac:dyDescent="0.25">
      <c r="A257" s="2132"/>
      <c r="B257" s="2133"/>
      <c r="C257" s="2134"/>
      <c r="D257" s="2135">
        <f t="shared" si="3"/>
        <v>0</v>
      </c>
      <c r="E257" s="2134"/>
      <c r="F257" s="2134"/>
      <c r="G257" s="2134"/>
      <c r="H257" s="2134"/>
      <c r="I257" s="2134"/>
      <c r="J257" s="2134"/>
      <c r="K257" s="2655"/>
      <c r="L257" s="2121"/>
    </row>
    <row r="258" spans="1:12" ht="15.75" x14ac:dyDescent="0.25">
      <c r="A258" s="2132"/>
      <c r="B258" s="2133"/>
      <c r="C258" s="2134"/>
      <c r="D258" s="2135">
        <f t="shared" si="3"/>
        <v>0</v>
      </c>
      <c r="E258" s="2134"/>
      <c r="F258" s="2134"/>
      <c r="G258" s="2134"/>
      <c r="H258" s="2134"/>
      <c r="I258" s="2134"/>
      <c r="J258" s="2134"/>
      <c r="K258" s="2655"/>
      <c r="L258" s="2121"/>
    </row>
    <row r="259" spans="1:12" ht="15.75" x14ac:dyDescent="0.25">
      <c r="A259" s="2132"/>
      <c r="B259" s="2133"/>
      <c r="C259" s="2134"/>
      <c r="D259" s="2135">
        <f t="shared" si="3"/>
        <v>0</v>
      </c>
      <c r="E259" s="2134"/>
      <c r="F259" s="2134"/>
      <c r="G259" s="2134"/>
      <c r="H259" s="2134"/>
      <c r="I259" s="2134"/>
      <c r="J259" s="2134"/>
      <c r="K259" s="2655"/>
      <c r="L259" s="2121"/>
    </row>
    <row r="260" spans="1:12" ht="15.75" x14ac:dyDescent="0.25">
      <c r="A260" s="2132"/>
      <c r="B260" s="2133"/>
      <c r="C260" s="2134"/>
      <c r="D260" s="2135">
        <f t="shared" si="3"/>
        <v>0</v>
      </c>
      <c r="E260" s="2134"/>
      <c r="F260" s="2134"/>
      <c r="G260" s="2134"/>
      <c r="H260" s="2134"/>
      <c r="I260" s="2134"/>
      <c r="J260" s="2134"/>
      <c r="K260" s="2655"/>
      <c r="L260" s="2121"/>
    </row>
    <row r="261" spans="1:12" ht="15.75" x14ac:dyDescent="0.25">
      <c r="A261" s="2132"/>
      <c r="B261" s="2133"/>
      <c r="C261" s="2134"/>
      <c r="D261" s="2135">
        <f t="shared" si="3"/>
        <v>0</v>
      </c>
      <c r="E261" s="2134"/>
      <c r="F261" s="2134"/>
      <c r="G261" s="2134"/>
      <c r="H261" s="2134"/>
      <c r="I261" s="2134"/>
      <c r="J261" s="2134"/>
      <c r="K261" s="2655"/>
      <c r="L261" s="2121"/>
    </row>
    <row r="262" spans="1:12" ht="15.75" x14ac:dyDescent="0.25">
      <c r="A262" s="2132"/>
      <c r="B262" s="2133"/>
      <c r="C262" s="2134"/>
      <c r="D262" s="2135">
        <f t="shared" si="3"/>
        <v>0</v>
      </c>
      <c r="E262" s="2134"/>
      <c r="F262" s="2134"/>
      <c r="G262" s="2134"/>
      <c r="H262" s="2134"/>
      <c r="I262" s="2134"/>
      <c r="J262" s="2134"/>
      <c r="K262" s="2655"/>
      <c r="L262" s="2121"/>
    </row>
    <row r="263" spans="1:12" ht="15.75" x14ac:dyDescent="0.25">
      <c r="A263" s="2132"/>
      <c r="B263" s="2133"/>
      <c r="C263" s="2134"/>
      <c r="D263" s="2135">
        <f t="shared" si="3"/>
        <v>0</v>
      </c>
      <c r="E263" s="2134"/>
      <c r="F263" s="2134"/>
      <c r="G263" s="2134"/>
      <c r="H263" s="2134"/>
      <c r="I263" s="2134"/>
      <c r="J263" s="2134"/>
      <c r="K263" s="2655"/>
      <c r="L263" s="2121"/>
    </row>
    <row r="264" spans="1:12" ht="15.75" x14ac:dyDescent="0.25">
      <c r="A264" s="2132"/>
      <c r="B264" s="2133"/>
      <c r="C264" s="2134"/>
      <c r="D264" s="2135">
        <f t="shared" si="3"/>
        <v>0</v>
      </c>
      <c r="E264" s="2134"/>
      <c r="F264" s="2134"/>
      <c r="G264" s="2134"/>
      <c r="H264" s="2134"/>
      <c r="I264" s="2134"/>
      <c r="J264" s="2134"/>
      <c r="K264" s="2655"/>
      <c r="L264" s="2121"/>
    </row>
    <row r="265" spans="1:12" ht="15.75" x14ac:dyDescent="0.25">
      <c r="A265" s="2132"/>
      <c r="B265" s="2133"/>
      <c r="C265" s="2134"/>
      <c r="D265" s="2135">
        <f t="shared" si="3"/>
        <v>0</v>
      </c>
      <c r="E265" s="2134"/>
      <c r="F265" s="2134"/>
      <c r="G265" s="2134"/>
      <c r="H265" s="2134"/>
      <c r="I265" s="2134"/>
      <c r="J265" s="2134"/>
      <c r="K265" s="2655"/>
      <c r="L265" s="2121"/>
    </row>
    <row r="266" spans="1:12" ht="15.75" x14ac:dyDescent="0.25">
      <c r="A266" s="2132"/>
      <c r="B266" s="2133"/>
      <c r="C266" s="2134"/>
      <c r="D266" s="2135">
        <f t="shared" si="3"/>
        <v>0</v>
      </c>
      <c r="E266" s="2134"/>
      <c r="F266" s="2134"/>
      <c r="G266" s="2134"/>
      <c r="H266" s="2134"/>
      <c r="I266" s="2134"/>
      <c r="J266" s="2134"/>
      <c r="K266" s="2655"/>
      <c r="L266" s="2121"/>
    </row>
    <row r="267" spans="1:12" ht="15.75" x14ac:dyDescent="0.25">
      <c r="A267" s="2132"/>
      <c r="B267" s="2133"/>
      <c r="C267" s="2134"/>
      <c r="D267" s="2135">
        <f t="shared" si="3"/>
        <v>0</v>
      </c>
      <c r="E267" s="2134"/>
      <c r="F267" s="2134"/>
      <c r="G267" s="2134"/>
      <c r="H267" s="2134"/>
      <c r="I267" s="2134"/>
      <c r="J267" s="2134"/>
      <c r="K267" s="2655"/>
      <c r="L267" s="2121"/>
    </row>
    <row r="268" spans="1:12" ht="15.75" x14ac:dyDescent="0.25">
      <c r="A268" s="2132"/>
      <c r="B268" s="2133"/>
      <c r="C268" s="2134"/>
      <c r="D268" s="2135">
        <f t="shared" si="3"/>
        <v>0</v>
      </c>
      <c r="E268" s="2134"/>
      <c r="F268" s="2134"/>
      <c r="G268" s="2134"/>
      <c r="H268" s="2134"/>
      <c r="I268" s="2134"/>
      <c r="J268" s="2134"/>
      <c r="K268" s="2655"/>
      <c r="L268" s="2121"/>
    </row>
    <row r="269" spans="1:12" ht="15.75" x14ac:dyDescent="0.25">
      <c r="A269" s="2132"/>
      <c r="B269" s="2133"/>
      <c r="C269" s="2134"/>
      <c r="D269" s="2135">
        <f t="shared" si="3"/>
        <v>0</v>
      </c>
      <c r="E269" s="2134"/>
      <c r="F269" s="2134"/>
      <c r="G269" s="2134"/>
      <c r="H269" s="2134"/>
      <c r="I269" s="2134"/>
      <c r="J269" s="2134"/>
      <c r="K269" s="2655"/>
      <c r="L269" s="2121"/>
    </row>
    <row r="270" spans="1:12" ht="15.75" x14ac:dyDescent="0.25">
      <c r="A270" s="2132"/>
      <c r="B270" s="2133"/>
      <c r="C270" s="2134"/>
      <c r="D270" s="2135">
        <f t="shared" si="3"/>
        <v>0</v>
      </c>
      <c r="E270" s="2134"/>
      <c r="F270" s="2134"/>
      <c r="G270" s="2134"/>
      <c r="H270" s="2134"/>
      <c r="I270" s="2134"/>
      <c r="J270" s="2134"/>
      <c r="K270" s="2655"/>
      <c r="L270" s="2121"/>
    </row>
    <row r="271" spans="1:12" ht="15.75" x14ac:dyDescent="0.25">
      <c r="A271" s="2132"/>
      <c r="B271" s="2133"/>
      <c r="C271" s="2134"/>
      <c r="D271" s="2135">
        <f t="shared" si="3"/>
        <v>0</v>
      </c>
      <c r="E271" s="2134"/>
      <c r="F271" s="2134"/>
      <c r="G271" s="2134"/>
      <c r="H271" s="2134"/>
      <c r="I271" s="2134"/>
      <c r="J271" s="2134"/>
      <c r="K271" s="2655"/>
      <c r="L271" s="2121"/>
    </row>
    <row r="272" spans="1:12" ht="15.75" x14ac:dyDescent="0.25">
      <c r="A272" s="2132"/>
      <c r="B272" s="2133"/>
      <c r="C272" s="2134"/>
      <c r="D272" s="2135">
        <f t="shared" si="3"/>
        <v>0</v>
      </c>
      <c r="E272" s="2134"/>
      <c r="F272" s="2134"/>
      <c r="G272" s="2134"/>
      <c r="H272" s="2134"/>
      <c r="I272" s="2134"/>
      <c r="J272" s="2134"/>
      <c r="K272" s="2655"/>
      <c r="L272" s="2121"/>
    </row>
    <row r="273" spans="1:12" ht="15.75" x14ac:dyDescent="0.25">
      <c r="A273" s="2132"/>
      <c r="B273" s="2133"/>
      <c r="C273" s="2134"/>
      <c r="D273" s="2135">
        <f t="shared" ref="D273:D336" si="4">+C273*(100-E273)/100</f>
        <v>0</v>
      </c>
      <c r="E273" s="2134"/>
      <c r="F273" s="2134"/>
      <c r="G273" s="2134"/>
      <c r="H273" s="2134"/>
      <c r="I273" s="2134"/>
      <c r="J273" s="2134"/>
      <c r="K273" s="2655"/>
      <c r="L273" s="2121"/>
    </row>
    <row r="274" spans="1:12" ht="15.75" x14ac:dyDescent="0.25">
      <c r="A274" s="2132"/>
      <c r="B274" s="2133"/>
      <c r="C274" s="2134"/>
      <c r="D274" s="2135">
        <f t="shared" si="4"/>
        <v>0</v>
      </c>
      <c r="E274" s="2134"/>
      <c r="F274" s="2134"/>
      <c r="G274" s="2134"/>
      <c r="H274" s="2134"/>
      <c r="I274" s="2134"/>
      <c r="J274" s="2134"/>
      <c r="K274" s="2655"/>
      <c r="L274" s="2121"/>
    </row>
    <row r="275" spans="1:12" ht="15.75" x14ac:dyDescent="0.25">
      <c r="A275" s="2132"/>
      <c r="B275" s="2133"/>
      <c r="C275" s="2134"/>
      <c r="D275" s="2135">
        <f t="shared" si="4"/>
        <v>0</v>
      </c>
      <c r="E275" s="2134"/>
      <c r="F275" s="2134"/>
      <c r="G275" s="2134"/>
      <c r="H275" s="2134"/>
      <c r="I275" s="2134"/>
      <c r="J275" s="2134"/>
      <c r="K275" s="2655"/>
      <c r="L275" s="2121"/>
    </row>
    <row r="276" spans="1:12" ht="15.75" x14ac:dyDescent="0.25">
      <c r="A276" s="2132"/>
      <c r="B276" s="2133"/>
      <c r="C276" s="2134"/>
      <c r="D276" s="2135">
        <f t="shared" si="4"/>
        <v>0</v>
      </c>
      <c r="E276" s="2134"/>
      <c r="F276" s="2134"/>
      <c r="G276" s="2134"/>
      <c r="H276" s="2134"/>
      <c r="I276" s="2134"/>
      <c r="J276" s="2134"/>
      <c r="K276" s="2655"/>
      <c r="L276" s="2121"/>
    </row>
    <row r="277" spans="1:12" ht="15.75" x14ac:dyDescent="0.25">
      <c r="A277" s="2132"/>
      <c r="B277" s="2133"/>
      <c r="C277" s="2134"/>
      <c r="D277" s="2135">
        <f t="shared" si="4"/>
        <v>0</v>
      </c>
      <c r="E277" s="2134"/>
      <c r="F277" s="2134"/>
      <c r="G277" s="2134"/>
      <c r="H277" s="2134"/>
      <c r="I277" s="2134"/>
      <c r="J277" s="2134"/>
      <c r="K277" s="2655"/>
      <c r="L277" s="2121"/>
    </row>
    <row r="278" spans="1:12" ht="15.75" x14ac:dyDescent="0.25">
      <c r="A278" s="2132"/>
      <c r="B278" s="2133"/>
      <c r="C278" s="2134"/>
      <c r="D278" s="2135">
        <f t="shared" si="4"/>
        <v>0</v>
      </c>
      <c r="E278" s="2134"/>
      <c r="F278" s="2134"/>
      <c r="G278" s="2134"/>
      <c r="H278" s="2134"/>
      <c r="I278" s="2134"/>
      <c r="J278" s="2134"/>
      <c r="K278" s="2655"/>
      <c r="L278" s="2121"/>
    </row>
    <row r="279" spans="1:12" ht="15.75" x14ac:dyDescent="0.25">
      <c r="A279" s="2132"/>
      <c r="B279" s="2133"/>
      <c r="C279" s="2134"/>
      <c r="D279" s="2135">
        <f t="shared" si="4"/>
        <v>0</v>
      </c>
      <c r="E279" s="2134"/>
      <c r="F279" s="2134"/>
      <c r="G279" s="2134"/>
      <c r="H279" s="2134"/>
      <c r="I279" s="2134"/>
      <c r="J279" s="2134"/>
      <c r="K279" s="2655"/>
      <c r="L279" s="2121"/>
    </row>
    <row r="280" spans="1:12" ht="15.75" x14ac:dyDescent="0.25">
      <c r="A280" s="2132"/>
      <c r="B280" s="2133"/>
      <c r="C280" s="2134"/>
      <c r="D280" s="2135">
        <f t="shared" si="4"/>
        <v>0</v>
      </c>
      <c r="E280" s="2134"/>
      <c r="F280" s="2134"/>
      <c r="G280" s="2134"/>
      <c r="H280" s="2134"/>
      <c r="I280" s="2134"/>
      <c r="J280" s="2134"/>
      <c r="K280" s="2655"/>
      <c r="L280" s="2121"/>
    </row>
    <row r="281" spans="1:12" ht="15.75" x14ac:dyDescent="0.25">
      <c r="A281" s="2132"/>
      <c r="B281" s="2133"/>
      <c r="C281" s="2134"/>
      <c r="D281" s="2135">
        <f t="shared" si="4"/>
        <v>0</v>
      </c>
      <c r="E281" s="2134"/>
      <c r="F281" s="2134"/>
      <c r="G281" s="2134"/>
      <c r="H281" s="2134"/>
      <c r="I281" s="2134"/>
      <c r="J281" s="2134"/>
      <c r="K281" s="2655"/>
      <c r="L281" s="2121"/>
    </row>
    <row r="282" spans="1:12" ht="15.75" x14ac:dyDescent="0.25">
      <c r="A282" s="2132"/>
      <c r="B282" s="2133"/>
      <c r="C282" s="2134"/>
      <c r="D282" s="2135">
        <f t="shared" si="4"/>
        <v>0</v>
      </c>
      <c r="E282" s="2134"/>
      <c r="F282" s="2134"/>
      <c r="G282" s="2134"/>
      <c r="H282" s="2134"/>
      <c r="I282" s="2134"/>
      <c r="J282" s="2134"/>
      <c r="K282" s="2655"/>
      <c r="L282" s="2121"/>
    </row>
    <row r="283" spans="1:12" ht="15.75" x14ac:dyDescent="0.25">
      <c r="A283" s="2132"/>
      <c r="B283" s="2133"/>
      <c r="C283" s="2134"/>
      <c r="D283" s="2135">
        <f t="shared" si="4"/>
        <v>0</v>
      </c>
      <c r="E283" s="2134"/>
      <c r="F283" s="2134"/>
      <c r="G283" s="2134"/>
      <c r="H283" s="2134"/>
      <c r="I283" s="2134"/>
      <c r="J283" s="2134"/>
      <c r="K283" s="2655"/>
      <c r="L283" s="2121"/>
    </row>
    <row r="284" spans="1:12" ht="15.75" x14ac:dyDescent="0.25">
      <c r="A284" s="2132"/>
      <c r="B284" s="2133"/>
      <c r="C284" s="2134"/>
      <c r="D284" s="2135">
        <f t="shared" si="4"/>
        <v>0</v>
      </c>
      <c r="E284" s="2134"/>
      <c r="F284" s="2134"/>
      <c r="G284" s="2134"/>
      <c r="H284" s="2134"/>
      <c r="I284" s="2134"/>
      <c r="J284" s="2134"/>
      <c r="K284" s="2655"/>
      <c r="L284" s="2121"/>
    </row>
    <row r="285" spans="1:12" ht="15.75" x14ac:dyDescent="0.25">
      <c r="A285" s="2132"/>
      <c r="B285" s="2133"/>
      <c r="C285" s="2134"/>
      <c r="D285" s="2135">
        <f t="shared" si="4"/>
        <v>0</v>
      </c>
      <c r="E285" s="2134"/>
      <c r="F285" s="2134"/>
      <c r="G285" s="2134"/>
      <c r="H285" s="2134"/>
      <c r="I285" s="2134"/>
      <c r="J285" s="2134"/>
      <c r="K285" s="2655"/>
      <c r="L285" s="2121"/>
    </row>
    <row r="286" spans="1:12" ht="15.75" x14ac:dyDescent="0.25">
      <c r="A286" s="2132"/>
      <c r="B286" s="2133"/>
      <c r="C286" s="2134"/>
      <c r="D286" s="2135">
        <f t="shared" si="4"/>
        <v>0</v>
      </c>
      <c r="E286" s="2134"/>
      <c r="F286" s="2134"/>
      <c r="G286" s="2134"/>
      <c r="H286" s="2134"/>
      <c r="I286" s="2134"/>
      <c r="J286" s="2134"/>
      <c r="K286" s="2655"/>
      <c r="L286" s="2121"/>
    </row>
    <row r="287" spans="1:12" ht="15.75" x14ac:dyDescent="0.25">
      <c r="A287" s="2132"/>
      <c r="B287" s="2133"/>
      <c r="C287" s="2134"/>
      <c r="D287" s="2135">
        <f t="shared" si="4"/>
        <v>0</v>
      </c>
      <c r="E287" s="2134"/>
      <c r="F287" s="2134"/>
      <c r="G287" s="2134"/>
      <c r="H287" s="2134"/>
      <c r="I287" s="2134"/>
      <c r="J287" s="2134"/>
      <c r="K287" s="2655"/>
      <c r="L287" s="2121"/>
    </row>
    <row r="288" spans="1:12" ht="15.75" x14ac:dyDescent="0.25">
      <c r="A288" s="2132"/>
      <c r="B288" s="2133"/>
      <c r="C288" s="2134"/>
      <c r="D288" s="2135">
        <f t="shared" si="4"/>
        <v>0</v>
      </c>
      <c r="E288" s="2134"/>
      <c r="F288" s="2134"/>
      <c r="G288" s="2134"/>
      <c r="H288" s="2134"/>
      <c r="I288" s="2134"/>
      <c r="J288" s="2134"/>
      <c r="K288" s="2655"/>
      <c r="L288" s="2121"/>
    </row>
    <row r="289" spans="1:12" ht="15.75" x14ac:dyDescent="0.25">
      <c r="A289" s="2132"/>
      <c r="B289" s="2133"/>
      <c r="C289" s="2134"/>
      <c r="D289" s="2135">
        <f t="shared" si="4"/>
        <v>0</v>
      </c>
      <c r="E289" s="2134"/>
      <c r="F289" s="2134"/>
      <c r="G289" s="2134"/>
      <c r="H289" s="2134"/>
      <c r="I289" s="2134"/>
      <c r="J289" s="2134"/>
      <c r="K289" s="2655"/>
      <c r="L289" s="2121"/>
    </row>
    <row r="290" spans="1:12" ht="15.75" x14ac:dyDescent="0.25">
      <c r="A290" s="2132"/>
      <c r="B290" s="2133"/>
      <c r="C290" s="2134"/>
      <c r="D290" s="2135">
        <f t="shared" si="4"/>
        <v>0</v>
      </c>
      <c r="E290" s="2134"/>
      <c r="F290" s="2134"/>
      <c r="G290" s="2134"/>
      <c r="H290" s="2134"/>
      <c r="I290" s="2134"/>
      <c r="J290" s="2134"/>
      <c r="K290" s="2655"/>
      <c r="L290" s="2121"/>
    </row>
    <row r="291" spans="1:12" ht="15.75" x14ac:dyDescent="0.25">
      <c r="A291" s="2132"/>
      <c r="B291" s="2133"/>
      <c r="C291" s="2134"/>
      <c r="D291" s="2135">
        <f t="shared" si="4"/>
        <v>0</v>
      </c>
      <c r="E291" s="2134"/>
      <c r="F291" s="2134"/>
      <c r="G291" s="2134"/>
      <c r="H291" s="2134"/>
      <c r="I291" s="2134"/>
      <c r="J291" s="2134"/>
      <c r="K291" s="2655"/>
      <c r="L291" s="2121"/>
    </row>
    <row r="292" spans="1:12" ht="15.75" x14ac:dyDescent="0.25">
      <c r="A292" s="2132"/>
      <c r="B292" s="2133"/>
      <c r="C292" s="2134"/>
      <c r="D292" s="2135">
        <f t="shared" si="4"/>
        <v>0</v>
      </c>
      <c r="E292" s="2134"/>
      <c r="F292" s="2134"/>
      <c r="G292" s="2134"/>
      <c r="H292" s="2134"/>
      <c r="I292" s="2134"/>
      <c r="J292" s="2134"/>
      <c r="K292" s="2655"/>
      <c r="L292" s="2121"/>
    </row>
    <row r="293" spans="1:12" ht="15.75" x14ac:dyDescent="0.25">
      <c r="A293" s="2132"/>
      <c r="B293" s="2133"/>
      <c r="C293" s="2134"/>
      <c r="D293" s="2135">
        <f t="shared" si="4"/>
        <v>0</v>
      </c>
      <c r="E293" s="2134"/>
      <c r="F293" s="2134"/>
      <c r="G293" s="2134"/>
      <c r="H293" s="2134"/>
      <c r="I293" s="2134"/>
      <c r="J293" s="2134"/>
      <c r="K293" s="2655"/>
      <c r="L293" s="2121"/>
    </row>
    <row r="294" spans="1:12" ht="15.75" x14ac:dyDescent="0.25">
      <c r="A294" s="2132"/>
      <c r="B294" s="2133"/>
      <c r="C294" s="2134"/>
      <c r="D294" s="2135">
        <f t="shared" si="4"/>
        <v>0</v>
      </c>
      <c r="E294" s="2134"/>
      <c r="F294" s="2134"/>
      <c r="G294" s="2134"/>
      <c r="H294" s="2134"/>
      <c r="I294" s="2134"/>
      <c r="J294" s="2134"/>
      <c r="K294" s="2655"/>
      <c r="L294" s="2121"/>
    </row>
    <row r="295" spans="1:12" ht="15.75" x14ac:dyDescent="0.25">
      <c r="A295" s="2132"/>
      <c r="B295" s="2133"/>
      <c r="C295" s="2134"/>
      <c r="D295" s="2135">
        <f t="shared" si="4"/>
        <v>0</v>
      </c>
      <c r="E295" s="2134"/>
      <c r="F295" s="2134"/>
      <c r="G295" s="2134"/>
      <c r="H295" s="2134"/>
      <c r="I295" s="2134"/>
      <c r="J295" s="2134"/>
      <c r="K295" s="2655"/>
      <c r="L295" s="2121"/>
    </row>
    <row r="296" spans="1:12" ht="15.75" x14ac:dyDescent="0.25">
      <c r="A296" s="2132"/>
      <c r="B296" s="2133"/>
      <c r="C296" s="2134"/>
      <c r="D296" s="2135">
        <f t="shared" si="4"/>
        <v>0</v>
      </c>
      <c r="E296" s="2134"/>
      <c r="F296" s="2134"/>
      <c r="G296" s="2134"/>
      <c r="H296" s="2134"/>
      <c r="I296" s="2134"/>
      <c r="J296" s="2134"/>
      <c r="K296" s="2655"/>
      <c r="L296" s="2121"/>
    </row>
    <row r="297" spans="1:12" ht="15.75" x14ac:dyDescent="0.25">
      <c r="A297" s="2132"/>
      <c r="B297" s="2133"/>
      <c r="C297" s="2134"/>
      <c r="D297" s="2135">
        <f t="shared" si="4"/>
        <v>0</v>
      </c>
      <c r="E297" s="2134"/>
      <c r="F297" s="2134"/>
      <c r="G297" s="2134"/>
      <c r="H297" s="2134"/>
      <c r="I297" s="2134"/>
      <c r="J297" s="2134"/>
      <c r="K297" s="2655"/>
      <c r="L297" s="2121"/>
    </row>
    <row r="298" spans="1:12" ht="15.75" x14ac:dyDescent="0.25">
      <c r="A298" s="2132"/>
      <c r="B298" s="2133"/>
      <c r="C298" s="2134"/>
      <c r="D298" s="2135">
        <f t="shared" si="4"/>
        <v>0</v>
      </c>
      <c r="E298" s="2134"/>
      <c r="F298" s="2134"/>
      <c r="G298" s="2134"/>
      <c r="H298" s="2134"/>
      <c r="I298" s="2134"/>
      <c r="J298" s="2134"/>
      <c r="K298" s="2655"/>
      <c r="L298" s="2121"/>
    </row>
    <row r="299" spans="1:12" ht="15.75" x14ac:dyDescent="0.25">
      <c r="A299" s="2132"/>
      <c r="B299" s="2133"/>
      <c r="C299" s="2134"/>
      <c r="D299" s="2135">
        <f t="shared" si="4"/>
        <v>0</v>
      </c>
      <c r="E299" s="2134"/>
      <c r="F299" s="2134"/>
      <c r="G299" s="2134"/>
      <c r="H299" s="2134"/>
      <c r="I299" s="2134"/>
      <c r="J299" s="2134"/>
      <c r="K299" s="2655"/>
      <c r="L299" s="2121"/>
    </row>
    <row r="300" spans="1:12" ht="15.75" x14ac:dyDescent="0.25">
      <c r="A300" s="2132"/>
      <c r="B300" s="2133"/>
      <c r="C300" s="2134"/>
      <c r="D300" s="2135">
        <f t="shared" si="4"/>
        <v>0</v>
      </c>
      <c r="E300" s="2134"/>
      <c r="F300" s="2134"/>
      <c r="G300" s="2134"/>
      <c r="H300" s="2134"/>
      <c r="I300" s="2134"/>
      <c r="J300" s="2134"/>
      <c r="K300" s="2655"/>
      <c r="L300" s="2121"/>
    </row>
    <row r="301" spans="1:12" ht="15.75" x14ac:dyDescent="0.25">
      <c r="A301" s="2132"/>
      <c r="B301" s="2133"/>
      <c r="C301" s="2134"/>
      <c r="D301" s="2135">
        <f t="shared" si="4"/>
        <v>0</v>
      </c>
      <c r="E301" s="2134"/>
      <c r="F301" s="2134"/>
      <c r="G301" s="2134"/>
      <c r="H301" s="2134"/>
      <c r="I301" s="2134"/>
      <c r="J301" s="2134"/>
      <c r="K301" s="2655"/>
      <c r="L301" s="2121"/>
    </row>
    <row r="302" spans="1:12" ht="15.75" x14ac:dyDescent="0.25">
      <c r="A302" s="2132"/>
      <c r="B302" s="2133"/>
      <c r="C302" s="2134"/>
      <c r="D302" s="2135">
        <f t="shared" si="4"/>
        <v>0</v>
      </c>
      <c r="E302" s="2134"/>
      <c r="F302" s="2134"/>
      <c r="G302" s="2134"/>
      <c r="H302" s="2134"/>
      <c r="I302" s="2134"/>
      <c r="J302" s="2134"/>
      <c r="K302" s="2655"/>
      <c r="L302" s="2121"/>
    </row>
    <row r="303" spans="1:12" ht="15.75" x14ac:dyDescent="0.25">
      <c r="A303" s="2132"/>
      <c r="B303" s="2133"/>
      <c r="C303" s="2134"/>
      <c r="D303" s="2135">
        <f t="shared" si="4"/>
        <v>0</v>
      </c>
      <c r="E303" s="2134"/>
      <c r="F303" s="2134"/>
      <c r="G303" s="2134"/>
      <c r="H303" s="2134"/>
      <c r="I303" s="2134"/>
      <c r="J303" s="2134"/>
      <c r="K303" s="2655"/>
      <c r="L303" s="2121"/>
    </row>
    <row r="304" spans="1:12" ht="15.75" x14ac:dyDescent="0.25">
      <c r="A304" s="2132"/>
      <c r="B304" s="2133"/>
      <c r="C304" s="2134"/>
      <c r="D304" s="2135">
        <f t="shared" si="4"/>
        <v>0</v>
      </c>
      <c r="E304" s="2134"/>
      <c r="F304" s="2134"/>
      <c r="G304" s="2134"/>
      <c r="H304" s="2134"/>
      <c r="I304" s="2134"/>
      <c r="J304" s="2134"/>
      <c r="K304" s="2655"/>
      <c r="L304" s="2121"/>
    </row>
    <row r="305" spans="1:12" ht="15.75" x14ac:dyDescent="0.25">
      <c r="A305" s="2132"/>
      <c r="B305" s="2133"/>
      <c r="C305" s="2134"/>
      <c r="D305" s="2135">
        <f t="shared" si="4"/>
        <v>0</v>
      </c>
      <c r="E305" s="2134"/>
      <c r="F305" s="2134"/>
      <c r="G305" s="2134"/>
      <c r="H305" s="2134"/>
      <c r="I305" s="2134"/>
      <c r="J305" s="2134"/>
      <c r="K305" s="2655"/>
      <c r="L305" s="2121"/>
    </row>
    <row r="306" spans="1:12" ht="15.75" x14ac:dyDescent="0.25">
      <c r="A306" s="2132"/>
      <c r="B306" s="2133"/>
      <c r="C306" s="2134"/>
      <c r="D306" s="2135">
        <f t="shared" si="4"/>
        <v>0</v>
      </c>
      <c r="E306" s="2134"/>
      <c r="F306" s="2134"/>
      <c r="G306" s="2134"/>
      <c r="H306" s="2134"/>
      <c r="I306" s="2134"/>
      <c r="J306" s="2134"/>
      <c r="K306" s="2655"/>
      <c r="L306" s="2121"/>
    </row>
    <row r="307" spans="1:12" ht="15.75" x14ac:dyDescent="0.25">
      <c r="A307" s="2132"/>
      <c r="B307" s="2133"/>
      <c r="C307" s="2134"/>
      <c r="D307" s="2135">
        <f t="shared" si="4"/>
        <v>0</v>
      </c>
      <c r="E307" s="2134"/>
      <c r="F307" s="2134"/>
      <c r="G307" s="2134"/>
      <c r="H307" s="2134"/>
      <c r="I307" s="2134"/>
      <c r="J307" s="2134"/>
      <c r="K307" s="2655"/>
      <c r="L307" s="2121"/>
    </row>
    <row r="308" spans="1:12" ht="15.75" x14ac:dyDescent="0.25">
      <c r="A308" s="2132"/>
      <c r="B308" s="2133"/>
      <c r="C308" s="2134"/>
      <c r="D308" s="2135">
        <f t="shared" si="4"/>
        <v>0</v>
      </c>
      <c r="E308" s="2134"/>
      <c r="F308" s="2134"/>
      <c r="G308" s="2134"/>
      <c r="H308" s="2134"/>
      <c r="I308" s="2134"/>
      <c r="J308" s="2134"/>
      <c r="K308" s="2655"/>
      <c r="L308" s="2121"/>
    </row>
    <row r="309" spans="1:12" ht="15.75" x14ac:dyDescent="0.25">
      <c r="A309" s="2132"/>
      <c r="B309" s="2133"/>
      <c r="C309" s="2134"/>
      <c r="D309" s="2135">
        <f t="shared" si="4"/>
        <v>0</v>
      </c>
      <c r="E309" s="2134"/>
      <c r="F309" s="2134"/>
      <c r="G309" s="2134"/>
      <c r="H309" s="2134"/>
      <c r="I309" s="2134"/>
      <c r="J309" s="2134"/>
      <c r="K309" s="2655"/>
      <c r="L309" s="2121"/>
    </row>
    <row r="310" spans="1:12" ht="15.75" x14ac:dyDescent="0.25">
      <c r="A310" s="2132"/>
      <c r="B310" s="2133"/>
      <c r="C310" s="2134"/>
      <c r="D310" s="2135">
        <f t="shared" si="4"/>
        <v>0</v>
      </c>
      <c r="E310" s="2134"/>
      <c r="F310" s="2134"/>
      <c r="G310" s="2134"/>
      <c r="H310" s="2134"/>
      <c r="I310" s="2134"/>
      <c r="J310" s="2134"/>
      <c r="K310" s="2655"/>
      <c r="L310" s="2121"/>
    </row>
    <row r="311" spans="1:12" ht="15.75" x14ac:dyDescent="0.25">
      <c r="A311" s="2132"/>
      <c r="B311" s="2133"/>
      <c r="C311" s="2134"/>
      <c r="D311" s="2135">
        <f t="shared" si="4"/>
        <v>0</v>
      </c>
      <c r="E311" s="2134"/>
      <c r="F311" s="2134"/>
      <c r="G311" s="2134"/>
      <c r="H311" s="2134"/>
      <c r="I311" s="2134"/>
      <c r="J311" s="2134"/>
      <c r="K311" s="2655"/>
      <c r="L311" s="2121"/>
    </row>
    <row r="312" spans="1:12" ht="15.75" x14ac:dyDescent="0.25">
      <c r="A312" s="2132"/>
      <c r="B312" s="2133"/>
      <c r="C312" s="2134"/>
      <c r="D312" s="2135">
        <f t="shared" si="4"/>
        <v>0</v>
      </c>
      <c r="E312" s="2134"/>
      <c r="F312" s="2134"/>
      <c r="G312" s="2134"/>
      <c r="H312" s="2134"/>
      <c r="I312" s="2134"/>
      <c r="J312" s="2134"/>
      <c r="K312" s="2655"/>
      <c r="L312" s="2121"/>
    </row>
    <row r="313" spans="1:12" ht="15.75" x14ac:dyDescent="0.25">
      <c r="A313" s="2132"/>
      <c r="B313" s="2133"/>
      <c r="C313" s="2134"/>
      <c r="D313" s="2135">
        <f t="shared" si="4"/>
        <v>0</v>
      </c>
      <c r="E313" s="2134"/>
      <c r="F313" s="2134"/>
      <c r="G313" s="2134"/>
      <c r="H313" s="2134"/>
      <c r="I313" s="2134"/>
      <c r="J313" s="2134"/>
      <c r="K313" s="2655"/>
      <c r="L313" s="2121"/>
    </row>
    <row r="314" spans="1:12" ht="15.75" x14ac:dyDescent="0.25">
      <c r="A314" s="2132"/>
      <c r="B314" s="2133"/>
      <c r="C314" s="2134"/>
      <c r="D314" s="2135">
        <f t="shared" si="4"/>
        <v>0</v>
      </c>
      <c r="E314" s="2134"/>
      <c r="F314" s="2134"/>
      <c r="G314" s="2134"/>
      <c r="H314" s="2134"/>
      <c r="I314" s="2134"/>
      <c r="J314" s="2134"/>
      <c r="K314" s="2655"/>
      <c r="L314" s="2121"/>
    </row>
    <row r="315" spans="1:12" ht="15.75" x14ac:dyDescent="0.25">
      <c r="A315" s="2132"/>
      <c r="B315" s="2133"/>
      <c r="C315" s="2134"/>
      <c r="D315" s="2135">
        <f t="shared" si="4"/>
        <v>0</v>
      </c>
      <c r="E315" s="2134"/>
      <c r="F315" s="2134"/>
      <c r="G315" s="2134"/>
      <c r="H315" s="2134"/>
      <c r="I315" s="2134"/>
      <c r="J315" s="2134"/>
      <c r="K315" s="2655"/>
      <c r="L315" s="2121"/>
    </row>
    <row r="316" spans="1:12" ht="15.75" x14ac:dyDescent="0.25">
      <c r="A316" s="2132"/>
      <c r="B316" s="2133"/>
      <c r="C316" s="2134"/>
      <c r="D316" s="2135">
        <f t="shared" si="4"/>
        <v>0</v>
      </c>
      <c r="E316" s="2134"/>
      <c r="F316" s="2134"/>
      <c r="G316" s="2134"/>
      <c r="H316" s="2134"/>
      <c r="I316" s="2134"/>
      <c r="J316" s="2134"/>
      <c r="K316" s="2655"/>
      <c r="L316" s="2121"/>
    </row>
    <row r="317" spans="1:12" ht="15.75" x14ac:dyDescent="0.25">
      <c r="A317" s="2132"/>
      <c r="B317" s="2133"/>
      <c r="C317" s="2134"/>
      <c r="D317" s="2135">
        <f t="shared" si="4"/>
        <v>0</v>
      </c>
      <c r="E317" s="2134"/>
      <c r="F317" s="2134"/>
      <c r="G317" s="2134"/>
      <c r="H317" s="2134"/>
      <c r="I317" s="2134"/>
      <c r="J317" s="2134"/>
      <c r="K317" s="2655"/>
      <c r="L317" s="2121"/>
    </row>
    <row r="318" spans="1:12" ht="15.75" x14ac:dyDescent="0.25">
      <c r="A318" s="2132"/>
      <c r="B318" s="2133"/>
      <c r="C318" s="2134"/>
      <c r="D318" s="2135">
        <f t="shared" si="4"/>
        <v>0</v>
      </c>
      <c r="E318" s="2134"/>
      <c r="F318" s="2134"/>
      <c r="G318" s="2134"/>
      <c r="H318" s="2134"/>
      <c r="I318" s="2134"/>
      <c r="J318" s="2134"/>
      <c r="K318" s="2655"/>
      <c r="L318" s="2121"/>
    </row>
    <row r="319" spans="1:12" ht="15.75" x14ac:dyDescent="0.25">
      <c r="A319" s="2132"/>
      <c r="B319" s="2133"/>
      <c r="C319" s="2134"/>
      <c r="D319" s="2135">
        <f t="shared" si="4"/>
        <v>0</v>
      </c>
      <c r="E319" s="2134"/>
      <c r="F319" s="2134"/>
      <c r="G319" s="2134"/>
      <c r="H319" s="2134"/>
      <c r="I319" s="2134"/>
      <c r="J319" s="2134"/>
      <c r="K319" s="2655"/>
      <c r="L319" s="2121"/>
    </row>
    <row r="320" spans="1:12" ht="15.75" x14ac:dyDescent="0.25">
      <c r="A320" s="2132"/>
      <c r="B320" s="2133"/>
      <c r="C320" s="2134"/>
      <c r="D320" s="2135">
        <f t="shared" si="4"/>
        <v>0</v>
      </c>
      <c r="E320" s="2134"/>
      <c r="F320" s="2134"/>
      <c r="G320" s="2134"/>
      <c r="H320" s="2134"/>
      <c r="I320" s="2134"/>
      <c r="J320" s="2134"/>
      <c r="K320" s="2655"/>
      <c r="L320" s="2121"/>
    </row>
    <row r="321" spans="1:12" ht="15.75" x14ac:dyDescent="0.25">
      <c r="A321" s="2132"/>
      <c r="B321" s="2133"/>
      <c r="C321" s="2134"/>
      <c r="D321" s="2135">
        <f t="shared" si="4"/>
        <v>0</v>
      </c>
      <c r="E321" s="2134"/>
      <c r="F321" s="2134"/>
      <c r="G321" s="2134"/>
      <c r="H321" s="2134"/>
      <c r="I321" s="2134"/>
      <c r="J321" s="2134"/>
      <c r="K321" s="2655"/>
      <c r="L321" s="2121"/>
    </row>
    <row r="322" spans="1:12" ht="15.75" x14ac:dyDescent="0.25">
      <c r="A322" s="2132"/>
      <c r="B322" s="2133"/>
      <c r="C322" s="2134"/>
      <c r="D322" s="2135">
        <f t="shared" si="4"/>
        <v>0</v>
      </c>
      <c r="E322" s="2134"/>
      <c r="F322" s="2134"/>
      <c r="G322" s="2134"/>
      <c r="H322" s="2134"/>
      <c r="I322" s="2134"/>
      <c r="J322" s="2134"/>
      <c r="K322" s="2655"/>
      <c r="L322" s="2121"/>
    </row>
    <row r="323" spans="1:12" ht="15.75" x14ac:dyDescent="0.25">
      <c r="A323" s="2132"/>
      <c r="B323" s="2133"/>
      <c r="C323" s="2134"/>
      <c r="D323" s="2135">
        <f t="shared" si="4"/>
        <v>0</v>
      </c>
      <c r="E323" s="2134"/>
      <c r="F323" s="2134"/>
      <c r="G323" s="2134"/>
      <c r="H323" s="2134"/>
      <c r="I323" s="2134"/>
      <c r="J323" s="2134"/>
      <c r="K323" s="2655"/>
      <c r="L323" s="2121"/>
    </row>
    <row r="324" spans="1:12" ht="15.75" x14ac:dyDescent="0.25">
      <c r="A324" s="2132"/>
      <c r="B324" s="2133"/>
      <c r="C324" s="2134"/>
      <c r="D324" s="2135">
        <f t="shared" si="4"/>
        <v>0</v>
      </c>
      <c r="E324" s="2134"/>
      <c r="F324" s="2134"/>
      <c r="G324" s="2134"/>
      <c r="H324" s="2134"/>
      <c r="I324" s="2134"/>
      <c r="J324" s="2134"/>
      <c r="K324" s="2655"/>
      <c r="L324" s="2121"/>
    </row>
    <row r="325" spans="1:12" ht="15.75" x14ac:dyDescent="0.25">
      <c r="A325" s="2132"/>
      <c r="B325" s="2133"/>
      <c r="C325" s="2134"/>
      <c r="D325" s="2135">
        <f t="shared" si="4"/>
        <v>0</v>
      </c>
      <c r="E325" s="2134"/>
      <c r="F325" s="2134"/>
      <c r="G325" s="2134"/>
      <c r="H325" s="2134"/>
      <c r="I325" s="2134"/>
      <c r="J325" s="2134"/>
      <c r="K325" s="2655"/>
      <c r="L325" s="2121"/>
    </row>
    <row r="326" spans="1:12" ht="15.75" x14ac:dyDescent="0.25">
      <c r="A326" s="2132"/>
      <c r="B326" s="2133"/>
      <c r="C326" s="2134"/>
      <c r="D326" s="2135">
        <f t="shared" si="4"/>
        <v>0</v>
      </c>
      <c r="E326" s="2134"/>
      <c r="F326" s="2134"/>
      <c r="G326" s="2134"/>
      <c r="H326" s="2134"/>
      <c r="I326" s="2134"/>
      <c r="J326" s="2134"/>
      <c r="K326" s="2655"/>
      <c r="L326" s="2121"/>
    </row>
    <row r="327" spans="1:12" ht="15.75" x14ac:dyDescent="0.25">
      <c r="A327" s="2132"/>
      <c r="B327" s="2133"/>
      <c r="C327" s="2134"/>
      <c r="D327" s="2135">
        <f t="shared" si="4"/>
        <v>0</v>
      </c>
      <c r="E327" s="2134"/>
      <c r="F327" s="2134"/>
      <c r="G327" s="2134"/>
      <c r="H327" s="2134"/>
      <c r="I327" s="2134"/>
      <c r="J327" s="2134"/>
      <c r="K327" s="2655"/>
      <c r="L327" s="2121"/>
    </row>
    <row r="328" spans="1:12" ht="15.75" x14ac:dyDescent="0.25">
      <c r="A328" s="2132"/>
      <c r="B328" s="2133"/>
      <c r="C328" s="2134"/>
      <c r="D328" s="2135">
        <f t="shared" si="4"/>
        <v>0</v>
      </c>
      <c r="E328" s="2134"/>
      <c r="F328" s="2134"/>
      <c r="G328" s="2134"/>
      <c r="H328" s="2134"/>
      <c r="I328" s="2134"/>
      <c r="J328" s="2134"/>
      <c r="K328" s="2655"/>
      <c r="L328" s="2121"/>
    </row>
    <row r="329" spans="1:12" ht="15.75" x14ac:dyDescent="0.25">
      <c r="A329" s="2132"/>
      <c r="B329" s="2133"/>
      <c r="C329" s="2134"/>
      <c r="D329" s="2135">
        <f t="shared" si="4"/>
        <v>0</v>
      </c>
      <c r="E329" s="2134"/>
      <c r="F329" s="2134"/>
      <c r="G329" s="2134"/>
      <c r="H329" s="2134"/>
      <c r="I329" s="2134"/>
      <c r="J329" s="2134"/>
      <c r="K329" s="2655"/>
      <c r="L329" s="2121"/>
    </row>
    <row r="330" spans="1:12" ht="15.75" x14ac:dyDescent="0.25">
      <c r="A330" s="2132"/>
      <c r="B330" s="2133"/>
      <c r="C330" s="2134"/>
      <c r="D330" s="2135">
        <f t="shared" si="4"/>
        <v>0</v>
      </c>
      <c r="E330" s="2134"/>
      <c r="F330" s="2134"/>
      <c r="G330" s="2134"/>
      <c r="H330" s="2134"/>
      <c r="I330" s="2134"/>
      <c r="J330" s="2134"/>
      <c r="K330" s="2655"/>
      <c r="L330" s="2121"/>
    </row>
    <row r="331" spans="1:12" ht="15.75" x14ac:dyDescent="0.25">
      <c r="A331" s="2132"/>
      <c r="B331" s="2133"/>
      <c r="C331" s="2134"/>
      <c r="D331" s="2135">
        <f t="shared" si="4"/>
        <v>0</v>
      </c>
      <c r="E331" s="2134"/>
      <c r="F331" s="2134"/>
      <c r="G331" s="2134"/>
      <c r="H331" s="2134"/>
      <c r="I331" s="2134"/>
      <c r="J331" s="2134"/>
      <c r="K331" s="2655"/>
      <c r="L331" s="2121"/>
    </row>
    <row r="332" spans="1:12" ht="15.75" x14ac:dyDescent="0.25">
      <c r="A332" s="2132"/>
      <c r="B332" s="2133"/>
      <c r="C332" s="2134"/>
      <c r="D332" s="2135">
        <f t="shared" si="4"/>
        <v>0</v>
      </c>
      <c r="E332" s="2134"/>
      <c r="F332" s="2134"/>
      <c r="G332" s="2134"/>
      <c r="H332" s="2134"/>
      <c r="I332" s="2134"/>
      <c r="J332" s="2134"/>
      <c r="K332" s="2655"/>
      <c r="L332" s="2121"/>
    </row>
    <row r="333" spans="1:12" ht="15.75" x14ac:dyDescent="0.25">
      <c r="A333" s="2132"/>
      <c r="B333" s="2133"/>
      <c r="C333" s="2134"/>
      <c r="D333" s="2135">
        <f t="shared" si="4"/>
        <v>0</v>
      </c>
      <c r="E333" s="2134"/>
      <c r="F333" s="2134"/>
      <c r="G333" s="2134"/>
      <c r="H333" s="2134"/>
      <c r="I333" s="2134"/>
      <c r="J333" s="2134"/>
      <c r="K333" s="2655"/>
      <c r="L333" s="2121"/>
    </row>
    <row r="334" spans="1:12" ht="15.75" x14ac:dyDescent="0.25">
      <c r="A334" s="2132"/>
      <c r="B334" s="2133"/>
      <c r="C334" s="2134"/>
      <c r="D334" s="2135">
        <f t="shared" si="4"/>
        <v>0</v>
      </c>
      <c r="E334" s="2134"/>
      <c r="F334" s="2134"/>
      <c r="G334" s="2134"/>
      <c r="H334" s="2134"/>
      <c r="I334" s="2134"/>
      <c r="J334" s="2134"/>
      <c r="K334" s="2655"/>
      <c r="L334" s="2121"/>
    </row>
    <row r="335" spans="1:12" ht="15.75" x14ac:dyDescent="0.25">
      <c r="A335" s="2132"/>
      <c r="B335" s="2133"/>
      <c r="C335" s="2134"/>
      <c r="D335" s="2135">
        <f t="shared" si="4"/>
        <v>0</v>
      </c>
      <c r="E335" s="2134"/>
      <c r="F335" s="2134"/>
      <c r="G335" s="2134"/>
      <c r="H335" s="2134"/>
      <c r="I335" s="2134"/>
      <c r="J335" s="2134"/>
      <c r="K335" s="2655"/>
      <c r="L335" s="2121"/>
    </row>
    <row r="336" spans="1:12" ht="15.75" x14ac:dyDescent="0.25">
      <c r="A336" s="2132"/>
      <c r="B336" s="2133"/>
      <c r="C336" s="2134"/>
      <c r="D336" s="2135">
        <f t="shared" si="4"/>
        <v>0</v>
      </c>
      <c r="E336" s="2134"/>
      <c r="F336" s="2134"/>
      <c r="G336" s="2134"/>
      <c r="H336" s="2134"/>
      <c r="I336" s="2134"/>
      <c r="J336" s="2134"/>
      <c r="K336" s="2655"/>
      <c r="L336" s="2121"/>
    </row>
    <row r="337" spans="1:12" ht="15.75" x14ac:dyDescent="0.25">
      <c r="A337" s="2132"/>
      <c r="B337" s="2133"/>
      <c r="C337" s="2134"/>
      <c r="D337" s="2135">
        <f t="shared" ref="D337:D400" si="5">+C337*(100-E337)/100</f>
        <v>0</v>
      </c>
      <c r="E337" s="2134"/>
      <c r="F337" s="2134"/>
      <c r="G337" s="2134"/>
      <c r="H337" s="2134"/>
      <c r="I337" s="2134"/>
      <c r="J337" s="2134"/>
      <c r="K337" s="2655"/>
      <c r="L337" s="2121"/>
    </row>
    <row r="338" spans="1:12" ht="15.75" x14ac:dyDescent="0.25">
      <c r="A338" s="2132"/>
      <c r="B338" s="2133"/>
      <c r="C338" s="2134"/>
      <c r="D338" s="2135">
        <f t="shared" si="5"/>
        <v>0</v>
      </c>
      <c r="E338" s="2134"/>
      <c r="F338" s="2134"/>
      <c r="G338" s="2134"/>
      <c r="H338" s="2134"/>
      <c r="I338" s="2134"/>
      <c r="J338" s="2134"/>
      <c r="K338" s="2655"/>
      <c r="L338" s="2121"/>
    </row>
    <row r="339" spans="1:12" ht="15.75" x14ac:dyDescent="0.25">
      <c r="A339" s="2132"/>
      <c r="B339" s="2133"/>
      <c r="C339" s="2134"/>
      <c r="D339" s="2135">
        <f t="shared" si="5"/>
        <v>0</v>
      </c>
      <c r="E339" s="2134"/>
      <c r="F339" s="2134"/>
      <c r="G339" s="2134"/>
      <c r="H339" s="2134"/>
      <c r="I339" s="2134"/>
      <c r="J339" s="2134"/>
      <c r="K339" s="2655"/>
      <c r="L339" s="2121"/>
    </row>
    <row r="340" spans="1:12" ht="15.75" x14ac:dyDescent="0.25">
      <c r="A340" s="2132"/>
      <c r="B340" s="2133"/>
      <c r="C340" s="2134"/>
      <c r="D340" s="2135">
        <f t="shared" si="5"/>
        <v>0</v>
      </c>
      <c r="E340" s="2134"/>
      <c r="F340" s="2134"/>
      <c r="G340" s="2134"/>
      <c r="H340" s="2134"/>
      <c r="I340" s="2134"/>
      <c r="J340" s="2134"/>
      <c r="K340" s="2655"/>
      <c r="L340" s="2121"/>
    </row>
    <row r="341" spans="1:12" ht="15.75" x14ac:dyDescent="0.25">
      <c r="A341" s="2132"/>
      <c r="B341" s="2133"/>
      <c r="C341" s="2134"/>
      <c r="D341" s="2135">
        <f t="shared" si="5"/>
        <v>0</v>
      </c>
      <c r="E341" s="2134"/>
      <c r="F341" s="2134"/>
      <c r="G341" s="2134"/>
      <c r="H341" s="2134"/>
      <c r="I341" s="2134"/>
      <c r="J341" s="2134"/>
      <c r="K341" s="2655"/>
      <c r="L341" s="2121"/>
    </row>
    <row r="342" spans="1:12" ht="15.75" x14ac:dyDescent="0.25">
      <c r="A342" s="2132"/>
      <c r="B342" s="2133"/>
      <c r="C342" s="2134"/>
      <c r="D342" s="2135">
        <f t="shared" si="5"/>
        <v>0</v>
      </c>
      <c r="E342" s="2134"/>
      <c r="F342" s="2134"/>
      <c r="G342" s="2134"/>
      <c r="H342" s="2134"/>
      <c r="I342" s="2134"/>
      <c r="J342" s="2134"/>
      <c r="K342" s="2655"/>
      <c r="L342" s="2121"/>
    </row>
    <row r="343" spans="1:12" ht="15.75" x14ac:dyDescent="0.25">
      <c r="A343" s="2132"/>
      <c r="B343" s="2133"/>
      <c r="C343" s="2134"/>
      <c r="D343" s="2135">
        <f t="shared" si="5"/>
        <v>0</v>
      </c>
      <c r="E343" s="2134"/>
      <c r="F343" s="2134"/>
      <c r="G343" s="2134"/>
      <c r="H343" s="2134"/>
      <c r="I343" s="2134"/>
      <c r="J343" s="2134"/>
      <c r="K343" s="2655"/>
      <c r="L343" s="2121"/>
    </row>
    <row r="344" spans="1:12" ht="15.75" x14ac:dyDescent="0.25">
      <c r="A344" s="2132"/>
      <c r="B344" s="2133"/>
      <c r="C344" s="2134"/>
      <c r="D344" s="2135">
        <f t="shared" si="5"/>
        <v>0</v>
      </c>
      <c r="E344" s="2134"/>
      <c r="F344" s="2134"/>
      <c r="G344" s="2134"/>
      <c r="H344" s="2134"/>
      <c r="I344" s="2134"/>
      <c r="J344" s="2134"/>
      <c r="K344" s="2655"/>
      <c r="L344" s="2121"/>
    </row>
    <row r="345" spans="1:12" ht="15.75" x14ac:dyDescent="0.25">
      <c r="A345" s="2132"/>
      <c r="B345" s="2133"/>
      <c r="C345" s="2134"/>
      <c r="D345" s="2135">
        <f t="shared" si="5"/>
        <v>0</v>
      </c>
      <c r="E345" s="2134"/>
      <c r="F345" s="2134"/>
      <c r="G345" s="2134"/>
      <c r="H345" s="2134"/>
      <c r="I345" s="2134"/>
      <c r="J345" s="2134"/>
      <c r="K345" s="2655"/>
      <c r="L345" s="2121"/>
    </row>
    <row r="346" spans="1:12" ht="15.75" x14ac:dyDescent="0.25">
      <c r="A346" s="2132"/>
      <c r="B346" s="2133"/>
      <c r="C346" s="2134"/>
      <c r="D346" s="2135">
        <f t="shared" si="5"/>
        <v>0</v>
      </c>
      <c r="E346" s="2134"/>
      <c r="F346" s="2134"/>
      <c r="G346" s="2134"/>
      <c r="H346" s="2134"/>
      <c r="I346" s="2134"/>
      <c r="J346" s="2134"/>
      <c r="K346" s="2655"/>
      <c r="L346" s="2121"/>
    </row>
    <row r="347" spans="1:12" ht="15.75" x14ac:dyDescent="0.25">
      <c r="A347" s="2132"/>
      <c r="B347" s="2133"/>
      <c r="C347" s="2134"/>
      <c r="D347" s="2135">
        <f t="shared" si="5"/>
        <v>0</v>
      </c>
      <c r="E347" s="2134"/>
      <c r="F347" s="2134"/>
      <c r="G347" s="2134"/>
      <c r="H347" s="2134"/>
      <c r="I347" s="2134"/>
      <c r="J347" s="2134"/>
      <c r="K347" s="2655"/>
      <c r="L347" s="2121"/>
    </row>
    <row r="348" spans="1:12" ht="15.75" x14ac:dyDescent="0.25">
      <c r="A348" s="2132"/>
      <c r="B348" s="2133"/>
      <c r="C348" s="2134"/>
      <c r="D348" s="2135">
        <f t="shared" si="5"/>
        <v>0</v>
      </c>
      <c r="E348" s="2134"/>
      <c r="F348" s="2134"/>
      <c r="G348" s="2134"/>
      <c r="H348" s="2134"/>
      <c r="I348" s="2134"/>
      <c r="J348" s="2134"/>
      <c r="K348" s="2655"/>
      <c r="L348" s="2121"/>
    </row>
    <row r="349" spans="1:12" ht="15.75" x14ac:dyDescent="0.25">
      <c r="A349" s="2132"/>
      <c r="B349" s="2133"/>
      <c r="C349" s="2134"/>
      <c r="D349" s="2135">
        <f t="shared" si="5"/>
        <v>0</v>
      </c>
      <c r="E349" s="2134"/>
      <c r="F349" s="2134"/>
      <c r="G349" s="2134"/>
      <c r="H349" s="2134"/>
      <c r="I349" s="2134"/>
      <c r="J349" s="2134"/>
      <c r="K349" s="2655"/>
      <c r="L349" s="2121"/>
    </row>
    <row r="350" spans="1:12" ht="15.75" x14ac:dyDescent="0.25">
      <c r="A350" s="2132"/>
      <c r="B350" s="2133"/>
      <c r="C350" s="2134"/>
      <c r="D350" s="2135">
        <f t="shared" si="5"/>
        <v>0</v>
      </c>
      <c r="E350" s="2134"/>
      <c r="F350" s="2134"/>
      <c r="G350" s="2134"/>
      <c r="H350" s="2134"/>
      <c r="I350" s="2134"/>
      <c r="J350" s="2134"/>
      <c r="K350" s="2655"/>
      <c r="L350" s="2121"/>
    </row>
    <row r="351" spans="1:12" ht="15.75" x14ac:dyDescent="0.25">
      <c r="A351" s="2132"/>
      <c r="B351" s="2133"/>
      <c r="C351" s="2134"/>
      <c r="D351" s="2135">
        <f t="shared" si="5"/>
        <v>0</v>
      </c>
      <c r="E351" s="2134"/>
      <c r="F351" s="2134"/>
      <c r="G351" s="2134"/>
      <c r="H351" s="2134"/>
      <c r="I351" s="2134"/>
      <c r="J351" s="2134"/>
      <c r="K351" s="2655"/>
      <c r="L351" s="2121"/>
    </row>
    <row r="352" spans="1:12" ht="15.75" x14ac:dyDescent="0.25">
      <c r="A352" s="2132"/>
      <c r="B352" s="2133"/>
      <c r="C352" s="2134"/>
      <c r="D352" s="2135">
        <f t="shared" si="5"/>
        <v>0</v>
      </c>
      <c r="E352" s="2134"/>
      <c r="F352" s="2134"/>
      <c r="G352" s="2134"/>
      <c r="H352" s="2134"/>
      <c r="I352" s="2134"/>
      <c r="J352" s="2134"/>
      <c r="K352" s="2655"/>
      <c r="L352" s="2121"/>
    </row>
    <row r="353" spans="1:12" ht="15.75" x14ac:dyDescent="0.25">
      <c r="A353" s="2132"/>
      <c r="B353" s="2133"/>
      <c r="C353" s="2134"/>
      <c r="D353" s="2135">
        <f t="shared" si="5"/>
        <v>0</v>
      </c>
      <c r="E353" s="2134"/>
      <c r="F353" s="2134"/>
      <c r="G353" s="2134"/>
      <c r="H353" s="2134"/>
      <c r="I353" s="2134"/>
      <c r="J353" s="2134"/>
      <c r="K353" s="2655"/>
      <c r="L353" s="2121"/>
    </row>
    <row r="354" spans="1:12" ht="15.75" x14ac:dyDescent="0.25">
      <c r="A354" s="2132"/>
      <c r="B354" s="2133"/>
      <c r="C354" s="2134"/>
      <c r="D354" s="2135">
        <f t="shared" si="5"/>
        <v>0</v>
      </c>
      <c r="E354" s="2134"/>
      <c r="F354" s="2134"/>
      <c r="G354" s="2134"/>
      <c r="H354" s="2134"/>
      <c r="I354" s="2134"/>
      <c r="J354" s="2134"/>
      <c r="K354" s="2655"/>
      <c r="L354" s="2121"/>
    </row>
    <row r="355" spans="1:12" ht="15.75" x14ac:dyDescent="0.25">
      <c r="A355" s="2132"/>
      <c r="B355" s="2133"/>
      <c r="C355" s="2134"/>
      <c r="D355" s="2135">
        <f t="shared" si="5"/>
        <v>0</v>
      </c>
      <c r="E355" s="2134"/>
      <c r="F355" s="2134"/>
      <c r="G355" s="2134"/>
      <c r="H355" s="2134"/>
      <c r="I355" s="2134"/>
      <c r="J355" s="2134"/>
      <c r="K355" s="2655"/>
      <c r="L355" s="2121"/>
    </row>
    <row r="356" spans="1:12" ht="15.75" x14ac:dyDescent="0.25">
      <c r="A356" s="2132"/>
      <c r="B356" s="2133"/>
      <c r="C356" s="2134"/>
      <c r="D356" s="2135">
        <f t="shared" si="5"/>
        <v>0</v>
      </c>
      <c r="E356" s="2134"/>
      <c r="F356" s="2134"/>
      <c r="G356" s="2134"/>
      <c r="H356" s="2134"/>
      <c r="I356" s="2134"/>
      <c r="J356" s="2134"/>
      <c r="K356" s="2655"/>
      <c r="L356" s="2121"/>
    </row>
    <row r="357" spans="1:12" ht="15.75" x14ac:dyDescent="0.25">
      <c r="A357" s="2132"/>
      <c r="B357" s="2133"/>
      <c r="C357" s="2134"/>
      <c r="D357" s="2135">
        <f t="shared" si="5"/>
        <v>0</v>
      </c>
      <c r="E357" s="2134"/>
      <c r="F357" s="2134"/>
      <c r="G357" s="2134"/>
      <c r="H357" s="2134"/>
      <c r="I357" s="2134"/>
      <c r="J357" s="2134"/>
      <c r="K357" s="2655"/>
      <c r="L357" s="2121"/>
    </row>
    <row r="358" spans="1:12" ht="15.75" x14ac:dyDescent="0.25">
      <c r="A358" s="2132"/>
      <c r="B358" s="2133"/>
      <c r="C358" s="2134"/>
      <c r="D358" s="2135">
        <f t="shared" si="5"/>
        <v>0</v>
      </c>
      <c r="E358" s="2134"/>
      <c r="F358" s="2134"/>
      <c r="G358" s="2134"/>
      <c r="H358" s="2134"/>
      <c r="I358" s="2134"/>
      <c r="J358" s="2134"/>
      <c r="K358" s="2655"/>
      <c r="L358" s="2121"/>
    </row>
    <row r="359" spans="1:12" ht="15.75" x14ac:dyDescent="0.25">
      <c r="A359" s="2132"/>
      <c r="B359" s="2133"/>
      <c r="C359" s="2134"/>
      <c r="D359" s="2135">
        <f t="shared" si="5"/>
        <v>0</v>
      </c>
      <c r="E359" s="2134"/>
      <c r="F359" s="2134"/>
      <c r="G359" s="2134"/>
      <c r="H359" s="2134"/>
      <c r="I359" s="2134"/>
      <c r="J359" s="2134"/>
      <c r="K359" s="2655"/>
      <c r="L359" s="2121"/>
    </row>
    <row r="360" spans="1:12" ht="15.75" x14ac:dyDescent="0.25">
      <c r="A360" s="2132"/>
      <c r="B360" s="2133"/>
      <c r="C360" s="2134"/>
      <c r="D360" s="2135">
        <f t="shared" si="5"/>
        <v>0</v>
      </c>
      <c r="E360" s="2134"/>
      <c r="F360" s="2134"/>
      <c r="G360" s="2134"/>
      <c r="H360" s="2134"/>
      <c r="I360" s="2134"/>
      <c r="J360" s="2134"/>
      <c r="K360" s="2655"/>
      <c r="L360" s="2121"/>
    </row>
    <row r="361" spans="1:12" ht="15.75" x14ac:dyDescent="0.25">
      <c r="A361" s="2132"/>
      <c r="B361" s="2133"/>
      <c r="C361" s="2134"/>
      <c r="D361" s="2135">
        <f t="shared" si="5"/>
        <v>0</v>
      </c>
      <c r="E361" s="2134"/>
      <c r="F361" s="2134"/>
      <c r="G361" s="2134"/>
      <c r="H361" s="2134"/>
      <c r="I361" s="2134"/>
      <c r="J361" s="2134"/>
      <c r="K361" s="2655"/>
      <c r="L361" s="2121"/>
    </row>
    <row r="362" spans="1:12" ht="15.75" x14ac:dyDescent="0.25">
      <c r="A362" s="2132"/>
      <c r="B362" s="2133"/>
      <c r="C362" s="2134"/>
      <c r="D362" s="2135">
        <f t="shared" si="5"/>
        <v>0</v>
      </c>
      <c r="E362" s="2134"/>
      <c r="F362" s="2134"/>
      <c r="G362" s="2134"/>
      <c r="H362" s="2134"/>
      <c r="I362" s="2134"/>
      <c r="J362" s="2134"/>
      <c r="K362" s="2655"/>
      <c r="L362" s="2121"/>
    </row>
    <row r="363" spans="1:12" ht="15.75" x14ac:dyDescent="0.25">
      <c r="A363" s="2132"/>
      <c r="B363" s="2133"/>
      <c r="C363" s="2134"/>
      <c r="D363" s="2135">
        <f t="shared" si="5"/>
        <v>0</v>
      </c>
      <c r="E363" s="2134"/>
      <c r="F363" s="2134"/>
      <c r="G363" s="2134"/>
      <c r="H363" s="2134"/>
      <c r="I363" s="2134"/>
      <c r="J363" s="2134"/>
      <c r="K363" s="2655"/>
      <c r="L363" s="2121"/>
    </row>
    <row r="364" spans="1:12" ht="15.75" x14ac:dyDescent="0.25">
      <c r="A364" s="2132"/>
      <c r="B364" s="2133"/>
      <c r="C364" s="2134"/>
      <c r="D364" s="2135">
        <f t="shared" si="5"/>
        <v>0</v>
      </c>
      <c r="E364" s="2134"/>
      <c r="F364" s="2134"/>
      <c r="G364" s="2134"/>
      <c r="H364" s="2134"/>
      <c r="I364" s="2134"/>
      <c r="J364" s="2134"/>
      <c r="K364" s="2655"/>
      <c r="L364" s="2121"/>
    </row>
    <row r="365" spans="1:12" ht="15.75" x14ac:dyDescent="0.25">
      <c r="A365" s="2132"/>
      <c r="B365" s="2133"/>
      <c r="C365" s="2134"/>
      <c r="D365" s="2135">
        <f t="shared" si="5"/>
        <v>0</v>
      </c>
      <c r="E365" s="2134"/>
      <c r="F365" s="2134"/>
      <c r="G365" s="2134"/>
      <c r="H365" s="2134"/>
      <c r="I365" s="2134"/>
      <c r="J365" s="2134"/>
      <c r="K365" s="2655"/>
      <c r="L365" s="2121"/>
    </row>
    <row r="366" spans="1:12" ht="15.75" x14ac:dyDescent="0.25">
      <c r="A366" s="2132"/>
      <c r="B366" s="2133"/>
      <c r="C366" s="2134"/>
      <c r="D366" s="2135">
        <f t="shared" si="5"/>
        <v>0</v>
      </c>
      <c r="E366" s="2134"/>
      <c r="F366" s="2134"/>
      <c r="G366" s="2134"/>
      <c r="H366" s="2134"/>
      <c r="I366" s="2134"/>
      <c r="J366" s="2134"/>
      <c r="K366" s="2655"/>
      <c r="L366" s="2121"/>
    </row>
    <row r="367" spans="1:12" ht="15.75" x14ac:dyDescent="0.25">
      <c r="A367" s="2132"/>
      <c r="B367" s="2133"/>
      <c r="C367" s="2134"/>
      <c r="D367" s="2135">
        <f t="shared" si="5"/>
        <v>0</v>
      </c>
      <c r="E367" s="2134"/>
      <c r="F367" s="2134"/>
      <c r="G367" s="2134"/>
      <c r="H367" s="2134"/>
      <c r="I367" s="2134"/>
      <c r="J367" s="2134"/>
      <c r="K367" s="2655"/>
      <c r="L367" s="2121"/>
    </row>
    <row r="368" spans="1:12" ht="15.75" x14ac:dyDescent="0.25">
      <c r="A368" s="2132"/>
      <c r="B368" s="2133"/>
      <c r="C368" s="2134"/>
      <c r="D368" s="2135">
        <f t="shared" si="5"/>
        <v>0</v>
      </c>
      <c r="E368" s="2134"/>
      <c r="F368" s="2134"/>
      <c r="G368" s="2134"/>
      <c r="H368" s="2134"/>
      <c r="I368" s="2134"/>
      <c r="J368" s="2134"/>
      <c r="K368" s="2655"/>
      <c r="L368" s="2121"/>
    </row>
    <row r="369" spans="1:12" ht="15.75" x14ac:dyDescent="0.25">
      <c r="A369" s="2132"/>
      <c r="B369" s="2133"/>
      <c r="C369" s="2134"/>
      <c r="D369" s="2135">
        <f t="shared" si="5"/>
        <v>0</v>
      </c>
      <c r="E369" s="2134"/>
      <c r="F369" s="2134"/>
      <c r="G369" s="2134"/>
      <c r="H369" s="2134"/>
      <c r="I369" s="2134"/>
      <c r="J369" s="2134"/>
      <c r="K369" s="2655"/>
      <c r="L369" s="2121"/>
    </row>
    <row r="370" spans="1:12" ht="15.75" x14ac:dyDescent="0.25">
      <c r="A370" s="2132"/>
      <c r="B370" s="2133"/>
      <c r="C370" s="2134"/>
      <c r="D370" s="2135">
        <f t="shared" si="5"/>
        <v>0</v>
      </c>
      <c r="E370" s="2134"/>
      <c r="F370" s="2134"/>
      <c r="G370" s="2134"/>
      <c r="H370" s="2134"/>
      <c r="I370" s="2134"/>
      <c r="J370" s="2134"/>
      <c r="K370" s="2655"/>
      <c r="L370" s="2121"/>
    </row>
    <row r="371" spans="1:12" ht="15.75" x14ac:dyDescent="0.25">
      <c r="A371" s="2132"/>
      <c r="B371" s="2133"/>
      <c r="C371" s="2134"/>
      <c r="D371" s="2135">
        <f t="shared" si="5"/>
        <v>0</v>
      </c>
      <c r="E371" s="2134"/>
      <c r="F371" s="2134"/>
      <c r="G371" s="2134"/>
      <c r="H371" s="2134"/>
      <c r="I371" s="2134"/>
      <c r="J371" s="2134"/>
      <c r="K371" s="2655"/>
      <c r="L371" s="2121"/>
    </row>
    <row r="372" spans="1:12" ht="15.75" x14ac:dyDescent="0.25">
      <c r="A372" s="2132"/>
      <c r="B372" s="2133"/>
      <c r="C372" s="2134"/>
      <c r="D372" s="2135">
        <f t="shared" si="5"/>
        <v>0</v>
      </c>
      <c r="E372" s="2134"/>
      <c r="F372" s="2134"/>
      <c r="G372" s="2134"/>
      <c r="H372" s="2134"/>
      <c r="I372" s="2134"/>
      <c r="J372" s="2134"/>
      <c r="K372" s="2655"/>
      <c r="L372" s="2121"/>
    </row>
    <row r="373" spans="1:12" ht="15.75" x14ac:dyDescent="0.25">
      <c r="A373" s="2132"/>
      <c r="B373" s="2133"/>
      <c r="C373" s="2134"/>
      <c r="D373" s="2135">
        <f t="shared" si="5"/>
        <v>0</v>
      </c>
      <c r="E373" s="2134"/>
      <c r="F373" s="2134"/>
      <c r="G373" s="2134"/>
      <c r="H373" s="2134"/>
      <c r="I373" s="2134"/>
      <c r="J373" s="2134"/>
      <c r="K373" s="2655"/>
      <c r="L373" s="2121"/>
    </row>
    <row r="374" spans="1:12" ht="15.75" x14ac:dyDescent="0.25">
      <c r="A374" s="2132"/>
      <c r="B374" s="2133"/>
      <c r="C374" s="2134"/>
      <c r="D374" s="2135">
        <f t="shared" si="5"/>
        <v>0</v>
      </c>
      <c r="E374" s="2134"/>
      <c r="F374" s="2134"/>
      <c r="G374" s="2134"/>
      <c r="H374" s="2134"/>
      <c r="I374" s="2134"/>
      <c r="J374" s="2134"/>
      <c r="K374" s="2655"/>
      <c r="L374" s="2121"/>
    </row>
    <row r="375" spans="1:12" ht="15.75" x14ac:dyDescent="0.25">
      <c r="A375" s="2132"/>
      <c r="B375" s="2133"/>
      <c r="C375" s="2134"/>
      <c r="D375" s="2135">
        <f t="shared" si="5"/>
        <v>0</v>
      </c>
      <c r="E375" s="2134"/>
      <c r="F375" s="2134"/>
      <c r="G375" s="2134"/>
      <c r="H375" s="2134"/>
      <c r="I375" s="2134"/>
      <c r="J375" s="2134"/>
      <c r="K375" s="2655"/>
      <c r="L375" s="2121"/>
    </row>
    <row r="376" spans="1:12" ht="15.75" x14ac:dyDescent="0.25">
      <c r="A376" s="2132"/>
      <c r="B376" s="2133"/>
      <c r="C376" s="2134"/>
      <c r="D376" s="2135">
        <f t="shared" si="5"/>
        <v>0</v>
      </c>
      <c r="E376" s="2134"/>
      <c r="F376" s="2134"/>
      <c r="G376" s="2134"/>
      <c r="H376" s="2134"/>
      <c r="I376" s="2134"/>
      <c r="J376" s="2134"/>
      <c r="K376" s="2655"/>
      <c r="L376" s="2121"/>
    </row>
    <row r="377" spans="1:12" ht="15.75" x14ac:dyDescent="0.25">
      <c r="A377" s="2132"/>
      <c r="B377" s="2133"/>
      <c r="C377" s="2134"/>
      <c r="D377" s="2135">
        <f t="shared" si="5"/>
        <v>0</v>
      </c>
      <c r="E377" s="2134"/>
      <c r="F377" s="2134"/>
      <c r="G377" s="2134"/>
      <c r="H377" s="2134"/>
      <c r="I377" s="2134"/>
      <c r="J377" s="2134"/>
      <c r="K377" s="2655"/>
      <c r="L377" s="2121"/>
    </row>
    <row r="378" spans="1:12" ht="15.75" x14ac:dyDescent="0.25">
      <c r="A378" s="2132"/>
      <c r="B378" s="2133"/>
      <c r="C378" s="2134"/>
      <c r="D378" s="2135">
        <f t="shared" si="5"/>
        <v>0</v>
      </c>
      <c r="E378" s="2134"/>
      <c r="F378" s="2134"/>
      <c r="G378" s="2134"/>
      <c r="H378" s="2134"/>
      <c r="I378" s="2134"/>
      <c r="J378" s="2134"/>
      <c r="K378" s="2655"/>
      <c r="L378" s="2121"/>
    </row>
    <row r="379" spans="1:12" ht="15.75" x14ac:dyDescent="0.25">
      <c r="A379" s="2132"/>
      <c r="B379" s="2133"/>
      <c r="C379" s="2134"/>
      <c r="D379" s="2135">
        <f t="shared" si="5"/>
        <v>0</v>
      </c>
      <c r="E379" s="2134"/>
      <c r="F379" s="2134"/>
      <c r="G379" s="2134"/>
      <c r="H379" s="2134"/>
      <c r="I379" s="2134"/>
      <c r="J379" s="2134"/>
      <c r="K379" s="2655"/>
      <c r="L379" s="2121"/>
    </row>
    <row r="380" spans="1:12" ht="15.75" x14ac:dyDescent="0.25">
      <c r="A380" s="2132"/>
      <c r="B380" s="2133"/>
      <c r="C380" s="2134"/>
      <c r="D380" s="2135">
        <f t="shared" si="5"/>
        <v>0</v>
      </c>
      <c r="E380" s="2134"/>
      <c r="F380" s="2134"/>
      <c r="G380" s="2134"/>
      <c r="H380" s="2134"/>
      <c r="I380" s="2134"/>
      <c r="J380" s="2134"/>
      <c r="K380" s="2655"/>
      <c r="L380" s="2121"/>
    </row>
    <row r="381" spans="1:12" ht="15.75" x14ac:dyDescent="0.25">
      <c r="A381" s="2132"/>
      <c r="B381" s="2133"/>
      <c r="C381" s="2134"/>
      <c r="D381" s="2135">
        <f t="shared" si="5"/>
        <v>0</v>
      </c>
      <c r="E381" s="2134"/>
      <c r="F381" s="2134"/>
      <c r="G381" s="2134"/>
      <c r="H381" s="2134"/>
      <c r="I381" s="2134"/>
      <c r="J381" s="2134"/>
      <c r="K381" s="2655"/>
      <c r="L381" s="2121"/>
    </row>
    <row r="382" spans="1:12" ht="15.75" x14ac:dyDescent="0.25">
      <c r="A382" s="2132"/>
      <c r="B382" s="2133"/>
      <c r="C382" s="2134"/>
      <c r="D382" s="2135">
        <f t="shared" si="5"/>
        <v>0</v>
      </c>
      <c r="E382" s="2134"/>
      <c r="F382" s="2134"/>
      <c r="G382" s="2134"/>
      <c r="H382" s="2134"/>
      <c r="I382" s="2134"/>
      <c r="J382" s="2134"/>
      <c r="K382" s="2655"/>
      <c r="L382" s="2121"/>
    </row>
    <row r="383" spans="1:12" ht="15.75" x14ac:dyDescent="0.25">
      <c r="A383" s="2132"/>
      <c r="B383" s="2133"/>
      <c r="C383" s="2134"/>
      <c r="D383" s="2135">
        <f t="shared" si="5"/>
        <v>0</v>
      </c>
      <c r="E383" s="2134"/>
      <c r="F383" s="2134"/>
      <c r="G383" s="2134"/>
      <c r="H383" s="2134"/>
      <c r="I383" s="2134"/>
      <c r="J383" s="2134"/>
      <c r="K383" s="2655"/>
      <c r="L383" s="2121"/>
    </row>
    <row r="384" spans="1:12" ht="15.75" x14ac:dyDescent="0.25">
      <c r="A384" s="2132"/>
      <c r="B384" s="2133"/>
      <c r="C384" s="2134"/>
      <c r="D384" s="2135">
        <f t="shared" si="5"/>
        <v>0</v>
      </c>
      <c r="E384" s="2134"/>
      <c r="F384" s="2134"/>
      <c r="G384" s="2134"/>
      <c r="H384" s="2134"/>
      <c r="I384" s="2134"/>
      <c r="J384" s="2134"/>
      <c r="K384" s="2655"/>
      <c r="L384" s="2121"/>
    </row>
    <row r="385" spans="1:12" ht="15.75" x14ac:dyDescent="0.25">
      <c r="A385" s="2132"/>
      <c r="B385" s="2133"/>
      <c r="C385" s="2134"/>
      <c r="D385" s="2135">
        <f t="shared" si="5"/>
        <v>0</v>
      </c>
      <c r="E385" s="2134"/>
      <c r="F385" s="2134"/>
      <c r="G385" s="2134"/>
      <c r="H385" s="2134"/>
      <c r="I385" s="2134"/>
      <c r="J385" s="2134"/>
      <c r="K385" s="2655"/>
      <c r="L385" s="2121"/>
    </row>
    <row r="386" spans="1:12" ht="15.75" x14ac:dyDescent="0.25">
      <c r="A386" s="2132"/>
      <c r="B386" s="2133"/>
      <c r="C386" s="2134"/>
      <c r="D386" s="2135">
        <f t="shared" si="5"/>
        <v>0</v>
      </c>
      <c r="E386" s="2134"/>
      <c r="F386" s="2134"/>
      <c r="G386" s="2134"/>
      <c r="H386" s="2134"/>
      <c r="I386" s="2134"/>
      <c r="J386" s="2134"/>
      <c r="K386" s="2655"/>
      <c r="L386" s="2121"/>
    </row>
    <row r="387" spans="1:12" ht="15.75" x14ac:dyDescent="0.25">
      <c r="A387" s="2132"/>
      <c r="B387" s="2133"/>
      <c r="C387" s="2134"/>
      <c r="D387" s="2135">
        <f t="shared" si="5"/>
        <v>0</v>
      </c>
      <c r="E387" s="2134"/>
      <c r="F387" s="2134"/>
      <c r="G387" s="2134"/>
      <c r="H387" s="2134"/>
      <c r="I387" s="2134"/>
      <c r="J387" s="2134"/>
      <c r="K387" s="2655"/>
      <c r="L387" s="2121"/>
    </row>
    <row r="388" spans="1:12" ht="15.75" x14ac:dyDescent="0.25">
      <c r="A388" s="2132"/>
      <c r="B388" s="2133"/>
      <c r="C388" s="2134"/>
      <c r="D388" s="2135">
        <f t="shared" si="5"/>
        <v>0</v>
      </c>
      <c r="E388" s="2134"/>
      <c r="F388" s="2134"/>
      <c r="G388" s="2134"/>
      <c r="H388" s="2134"/>
      <c r="I388" s="2134"/>
      <c r="J388" s="2134"/>
      <c r="K388" s="2655"/>
      <c r="L388" s="2121"/>
    </row>
    <row r="389" spans="1:12" ht="15.75" x14ac:dyDescent="0.25">
      <c r="A389" s="2132"/>
      <c r="B389" s="2133"/>
      <c r="C389" s="2134"/>
      <c r="D389" s="2135">
        <f t="shared" si="5"/>
        <v>0</v>
      </c>
      <c r="E389" s="2134"/>
      <c r="F389" s="2134"/>
      <c r="G389" s="2134"/>
      <c r="H389" s="2134"/>
      <c r="I389" s="2134"/>
      <c r="J389" s="2134"/>
      <c r="K389" s="2655"/>
      <c r="L389" s="2121"/>
    </row>
    <row r="390" spans="1:12" ht="15.75" x14ac:dyDescent="0.25">
      <c r="A390" s="2132"/>
      <c r="B390" s="2133"/>
      <c r="C390" s="2134"/>
      <c r="D390" s="2135">
        <f t="shared" si="5"/>
        <v>0</v>
      </c>
      <c r="E390" s="2134"/>
      <c r="F390" s="2134"/>
      <c r="G390" s="2134"/>
      <c r="H390" s="2134"/>
      <c r="I390" s="2134"/>
      <c r="J390" s="2134"/>
      <c r="K390" s="2655"/>
      <c r="L390" s="2121"/>
    </row>
    <row r="391" spans="1:12" ht="15.75" x14ac:dyDescent="0.25">
      <c r="A391" s="2132"/>
      <c r="B391" s="2133"/>
      <c r="C391" s="2134"/>
      <c r="D391" s="2135">
        <f t="shared" si="5"/>
        <v>0</v>
      </c>
      <c r="E391" s="2134"/>
      <c r="F391" s="2134"/>
      <c r="G391" s="2134"/>
      <c r="H391" s="2134"/>
      <c r="I391" s="2134"/>
      <c r="J391" s="2134"/>
      <c r="K391" s="2655"/>
      <c r="L391" s="2121"/>
    </row>
    <row r="392" spans="1:12" ht="15.75" x14ac:dyDescent="0.25">
      <c r="A392" s="2132"/>
      <c r="B392" s="2133"/>
      <c r="C392" s="2134"/>
      <c r="D392" s="2135">
        <f t="shared" si="5"/>
        <v>0</v>
      </c>
      <c r="E392" s="2134"/>
      <c r="F392" s="2134"/>
      <c r="G392" s="2134"/>
      <c r="H392" s="2134"/>
      <c r="I392" s="2134"/>
      <c r="J392" s="2134"/>
      <c r="K392" s="2655"/>
      <c r="L392" s="2121"/>
    </row>
    <row r="393" spans="1:12" ht="15.75" x14ac:dyDescent="0.25">
      <c r="A393" s="2132"/>
      <c r="B393" s="2133"/>
      <c r="C393" s="2134"/>
      <c r="D393" s="2135">
        <f t="shared" si="5"/>
        <v>0</v>
      </c>
      <c r="E393" s="2134"/>
      <c r="F393" s="2134"/>
      <c r="G393" s="2134"/>
      <c r="H393" s="2134"/>
      <c r="I393" s="2134"/>
      <c r="J393" s="2134"/>
      <c r="K393" s="2655"/>
      <c r="L393" s="2121"/>
    </row>
    <row r="394" spans="1:12" ht="15.75" x14ac:dyDescent="0.25">
      <c r="A394" s="2132"/>
      <c r="B394" s="2133"/>
      <c r="C394" s="2134"/>
      <c r="D394" s="2135">
        <f t="shared" si="5"/>
        <v>0</v>
      </c>
      <c r="E394" s="2134"/>
      <c r="F394" s="2134"/>
      <c r="G394" s="2134"/>
      <c r="H394" s="2134"/>
      <c r="I394" s="2134"/>
      <c r="J394" s="2134"/>
      <c r="K394" s="2655"/>
      <c r="L394" s="2121"/>
    </row>
    <row r="395" spans="1:12" ht="15.75" x14ac:dyDescent="0.25">
      <c r="A395" s="2132"/>
      <c r="B395" s="2133"/>
      <c r="C395" s="2134"/>
      <c r="D395" s="2135">
        <f t="shared" si="5"/>
        <v>0</v>
      </c>
      <c r="E395" s="2134"/>
      <c r="F395" s="2134"/>
      <c r="G395" s="2134"/>
      <c r="H395" s="2134"/>
      <c r="I395" s="2134"/>
      <c r="J395" s="2134"/>
      <c r="K395" s="2655"/>
      <c r="L395" s="2121"/>
    </row>
    <row r="396" spans="1:12" ht="15.75" x14ac:dyDescent="0.25">
      <c r="A396" s="2132"/>
      <c r="B396" s="2133"/>
      <c r="C396" s="2134"/>
      <c r="D396" s="2135">
        <f t="shared" si="5"/>
        <v>0</v>
      </c>
      <c r="E396" s="2134"/>
      <c r="F396" s="2134"/>
      <c r="G396" s="2134"/>
      <c r="H396" s="2134"/>
      <c r="I396" s="2134"/>
      <c r="J396" s="2134"/>
      <c r="K396" s="2655"/>
      <c r="L396" s="2121"/>
    </row>
    <row r="397" spans="1:12" ht="15.75" x14ac:dyDescent="0.25">
      <c r="A397" s="2132"/>
      <c r="B397" s="2133"/>
      <c r="C397" s="2134"/>
      <c r="D397" s="2135">
        <f t="shared" si="5"/>
        <v>0</v>
      </c>
      <c r="E397" s="2134"/>
      <c r="F397" s="2134"/>
      <c r="G397" s="2134"/>
      <c r="H397" s="2134"/>
      <c r="I397" s="2134"/>
      <c r="J397" s="2134"/>
      <c r="K397" s="2655"/>
      <c r="L397" s="2121"/>
    </row>
    <row r="398" spans="1:12" ht="15.75" x14ac:dyDescent="0.25">
      <c r="A398" s="2132"/>
      <c r="B398" s="2133"/>
      <c r="C398" s="2134"/>
      <c r="D398" s="2135">
        <f t="shared" si="5"/>
        <v>0</v>
      </c>
      <c r="E398" s="2134"/>
      <c r="F398" s="2134"/>
      <c r="G398" s="2134"/>
      <c r="H398" s="2134"/>
      <c r="I398" s="2134"/>
      <c r="J398" s="2134"/>
      <c r="K398" s="2655"/>
      <c r="L398" s="2121"/>
    </row>
    <row r="399" spans="1:12" ht="15.75" x14ac:dyDescent="0.25">
      <c r="A399" s="2132"/>
      <c r="B399" s="2133"/>
      <c r="C399" s="2134"/>
      <c r="D399" s="2135">
        <f t="shared" si="5"/>
        <v>0</v>
      </c>
      <c r="E399" s="2134"/>
      <c r="F399" s="2134"/>
      <c r="G399" s="2134"/>
      <c r="H399" s="2134"/>
      <c r="I399" s="2134"/>
      <c r="J399" s="2134"/>
      <c r="K399" s="2655"/>
      <c r="L399" s="2121"/>
    </row>
    <row r="400" spans="1:12" ht="15.75" x14ac:dyDescent="0.25">
      <c r="A400" s="2132"/>
      <c r="B400" s="2133"/>
      <c r="C400" s="2134"/>
      <c r="D400" s="2135">
        <f t="shared" si="5"/>
        <v>0</v>
      </c>
      <c r="E400" s="2134"/>
      <c r="F400" s="2134"/>
      <c r="G400" s="2134"/>
      <c r="H400" s="2134"/>
      <c r="I400" s="2134"/>
      <c r="J400" s="2134"/>
      <c r="K400" s="2655"/>
      <c r="L400" s="2121"/>
    </row>
    <row r="401" spans="1:12" ht="15.75" x14ac:dyDescent="0.25">
      <c r="A401" s="2132"/>
      <c r="B401" s="2133"/>
      <c r="C401" s="2134"/>
      <c r="D401" s="2135">
        <f t="shared" ref="D401:D464" si="6">+C401*(100-E401)/100</f>
        <v>0</v>
      </c>
      <c r="E401" s="2134"/>
      <c r="F401" s="2134"/>
      <c r="G401" s="2134"/>
      <c r="H401" s="2134"/>
      <c r="I401" s="2134"/>
      <c r="J401" s="2134"/>
      <c r="K401" s="2655"/>
      <c r="L401" s="2121"/>
    </row>
    <row r="402" spans="1:12" ht="15.75" x14ac:dyDescent="0.25">
      <c r="A402" s="2132"/>
      <c r="B402" s="2133"/>
      <c r="C402" s="2134"/>
      <c r="D402" s="2135">
        <f t="shared" si="6"/>
        <v>0</v>
      </c>
      <c r="E402" s="2134"/>
      <c r="F402" s="2134"/>
      <c r="G402" s="2134"/>
      <c r="H402" s="2134"/>
      <c r="I402" s="2134"/>
      <c r="J402" s="2134"/>
      <c r="K402" s="2655"/>
      <c r="L402" s="2121"/>
    </row>
    <row r="403" spans="1:12" ht="15.75" x14ac:dyDescent="0.25">
      <c r="A403" s="2132"/>
      <c r="B403" s="2133"/>
      <c r="C403" s="2134"/>
      <c r="D403" s="2135">
        <f t="shared" si="6"/>
        <v>0</v>
      </c>
      <c r="E403" s="2134"/>
      <c r="F403" s="2134"/>
      <c r="G403" s="2134"/>
      <c r="H403" s="2134"/>
      <c r="I403" s="2134"/>
      <c r="J403" s="2134"/>
      <c r="K403" s="2655"/>
      <c r="L403" s="2121"/>
    </row>
    <row r="404" spans="1:12" ht="15.75" x14ac:dyDescent="0.25">
      <c r="A404" s="2132"/>
      <c r="B404" s="2133"/>
      <c r="C404" s="2134"/>
      <c r="D404" s="2135">
        <f t="shared" si="6"/>
        <v>0</v>
      </c>
      <c r="E404" s="2134"/>
      <c r="F404" s="2134"/>
      <c r="G404" s="2134"/>
      <c r="H404" s="2134"/>
      <c r="I404" s="2134"/>
      <c r="J404" s="2134"/>
      <c r="K404" s="2655"/>
      <c r="L404" s="2121"/>
    </row>
    <row r="405" spans="1:12" ht="15.75" x14ac:dyDescent="0.25">
      <c r="A405" s="2132"/>
      <c r="B405" s="2133"/>
      <c r="C405" s="2134"/>
      <c r="D405" s="2135">
        <f t="shared" si="6"/>
        <v>0</v>
      </c>
      <c r="E405" s="2134"/>
      <c r="F405" s="2134"/>
      <c r="G405" s="2134"/>
      <c r="H405" s="2134"/>
      <c r="I405" s="2134"/>
      <c r="J405" s="2134"/>
      <c r="K405" s="2655"/>
      <c r="L405" s="2121"/>
    </row>
    <row r="406" spans="1:12" ht="15.75" x14ac:dyDescent="0.25">
      <c r="A406" s="2132"/>
      <c r="B406" s="2133"/>
      <c r="C406" s="2134"/>
      <c r="D406" s="2135">
        <f t="shared" si="6"/>
        <v>0</v>
      </c>
      <c r="E406" s="2134"/>
      <c r="F406" s="2134"/>
      <c r="G406" s="2134"/>
      <c r="H406" s="2134"/>
      <c r="I406" s="2134"/>
      <c r="J406" s="2134"/>
      <c r="K406" s="2655"/>
      <c r="L406" s="2121"/>
    </row>
    <row r="407" spans="1:12" ht="15.75" x14ac:dyDescent="0.25">
      <c r="A407" s="2132"/>
      <c r="B407" s="2133"/>
      <c r="C407" s="2134"/>
      <c r="D407" s="2135">
        <f t="shared" si="6"/>
        <v>0</v>
      </c>
      <c r="E407" s="2134"/>
      <c r="F407" s="2134"/>
      <c r="G407" s="2134"/>
      <c r="H407" s="2134"/>
      <c r="I407" s="2134"/>
      <c r="J407" s="2134"/>
      <c r="K407" s="2655"/>
      <c r="L407" s="2121"/>
    </row>
    <row r="408" spans="1:12" ht="15.75" x14ac:dyDescent="0.25">
      <c r="A408" s="2132"/>
      <c r="B408" s="2133"/>
      <c r="C408" s="2134"/>
      <c r="D408" s="2135">
        <f t="shared" si="6"/>
        <v>0</v>
      </c>
      <c r="E408" s="2134"/>
      <c r="F408" s="2134"/>
      <c r="G408" s="2134"/>
      <c r="H408" s="2134"/>
      <c r="I408" s="2134"/>
      <c r="J408" s="2134"/>
      <c r="K408" s="2655"/>
      <c r="L408" s="2121"/>
    </row>
    <row r="409" spans="1:12" ht="15.75" x14ac:dyDescent="0.25">
      <c r="A409" s="2132"/>
      <c r="B409" s="2133"/>
      <c r="C409" s="2134"/>
      <c r="D409" s="2135">
        <f t="shared" si="6"/>
        <v>0</v>
      </c>
      <c r="E409" s="2134"/>
      <c r="F409" s="2134"/>
      <c r="G409" s="2134"/>
      <c r="H409" s="2134"/>
      <c r="I409" s="2134"/>
      <c r="J409" s="2134"/>
      <c r="K409" s="2655"/>
      <c r="L409" s="2121"/>
    </row>
    <row r="410" spans="1:12" ht="15.75" x14ac:dyDescent="0.25">
      <c r="A410" s="2132"/>
      <c r="B410" s="2133"/>
      <c r="C410" s="2134"/>
      <c r="D410" s="2135">
        <f t="shared" si="6"/>
        <v>0</v>
      </c>
      <c r="E410" s="2134"/>
      <c r="F410" s="2134"/>
      <c r="G410" s="2134"/>
      <c r="H410" s="2134"/>
      <c r="I410" s="2134"/>
      <c r="J410" s="2134"/>
      <c r="K410" s="2655"/>
      <c r="L410" s="2121"/>
    </row>
    <row r="411" spans="1:12" ht="15.75" x14ac:dyDescent="0.25">
      <c r="A411" s="2132"/>
      <c r="B411" s="2133"/>
      <c r="C411" s="2134"/>
      <c r="D411" s="2135">
        <f t="shared" si="6"/>
        <v>0</v>
      </c>
      <c r="E411" s="2134"/>
      <c r="F411" s="2134"/>
      <c r="G411" s="2134"/>
      <c r="H411" s="2134"/>
      <c r="I411" s="2134"/>
      <c r="J411" s="2134"/>
      <c r="K411" s="2655"/>
      <c r="L411" s="2121"/>
    </row>
    <row r="412" spans="1:12" ht="15.75" x14ac:dyDescent="0.25">
      <c r="A412" s="2132"/>
      <c r="B412" s="2133"/>
      <c r="C412" s="2134"/>
      <c r="D412" s="2135">
        <f t="shared" si="6"/>
        <v>0</v>
      </c>
      <c r="E412" s="2134"/>
      <c r="F412" s="2134"/>
      <c r="G412" s="2134"/>
      <c r="H412" s="2134"/>
      <c r="I412" s="2134"/>
      <c r="J412" s="2134"/>
      <c r="K412" s="2655"/>
      <c r="L412" s="2121"/>
    </row>
    <row r="413" spans="1:12" ht="15.75" x14ac:dyDescent="0.25">
      <c r="A413" s="2132"/>
      <c r="B413" s="2133"/>
      <c r="C413" s="2134"/>
      <c r="D413" s="2135">
        <f t="shared" si="6"/>
        <v>0</v>
      </c>
      <c r="E413" s="2134"/>
      <c r="F413" s="2134"/>
      <c r="G413" s="2134"/>
      <c r="H413" s="2134"/>
      <c r="I413" s="2134"/>
      <c r="J413" s="2134"/>
      <c r="K413" s="2655"/>
      <c r="L413" s="2121"/>
    </row>
    <row r="414" spans="1:12" ht="15.75" x14ac:dyDescent="0.25">
      <c r="A414" s="2132"/>
      <c r="B414" s="2133"/>
      <c r="C414" s="2134"/>
      <c r="D414" s="2135">
        <f t="shared" si="6"/>
        <v>0</v>
      </c>
      <c r="E414" s="2134"/>
      <c r="F414" s="2134"/>
      <c r="G414" s="2134"/>
      <c r="H414" s="2134"/>
      <c r="I414" s="2134"/>
      <c r="J414" s="2134"/>
      <c r="K414" s="2655"/>
      <c r="L414" s="2121"/>
    </row>
    <row r="415" spans="1:12" ht="15.75" x14ac:dyDescent="0.25">
      <c r="A415" s="2132"/>
      <c r="B415" s="2133"/>
      <c r="C415" s="2134"/>
      <c r="D415" s="2135">
        <f t="shared" si="6"/>
        <v>0</v>
      </c>
      <c r="E415" s="2134"/>
      <c r="F415" s="2134"/>
      <c r="G415" s="2134"/>
      <c r="H415" s="2134"/>
      <c r="I415" s="2134"/>
      <c r="J415" s="2134"/>
      <c r="K415" s="2655"/>
      <c r="L415" s="2121"/>
    </row>
    <row r="416" spans="1:12" ht="15.75" x14ac:dyDescent="0.25">
      <c r="A416" s="2132"/>
      <c r="B416" s="2133"/>
      <c r="C416" s="2134"/>
      <c r="D416" s="2135">
        <f t="shared" si="6"/>
        <v>0</v>
      </c>
      <c r="E416" s="2134"/>
      <c r="F416" s="2134"/>
      <c r="G416" s="2134"/>
      <c r="H416" s="2134"/>
      <c r="I416" s="2134"/>
      <c r="J416" s="2134"/>
      <c r="K416" s="2655"/>
      <c r="L416" s="2121"/>
    </row>
    <row r="417" spans="1:12" ht="15.75" x14ac:dyDescent="0.25">
      <c r="A417" s="2132"/>
      <c r="B417" s="2133"/>
      <c r="C417" s="2134"/>
      <c r="D417" s="2135">
        <f t="shared" si="6"/>
        <v>0</v>
      </c>
      <c r="E417" s="2134"/>
      <c r="F417" s="2134"/>
      <c r="G417" s="2134"/>
      <c r="H417" s="2134"/>
      <c r="I417" s="2134"/>
      <c r="J417" s="2134"/>
      <c r="K417" s="2655"/>
      <c r="L417" s="2121"/>
    </row>
    <row r="418" spans="1:12" ht="15.75" x14ac:dyDescent="0.25">
      <c r="A418" s="2132"/>
      <c r="B418" s="2133"/>
      <c r="C418" s="2134"/>
      <c r="D418" s="2135">
        <f t="shared" si="6"/>
        <v>0</v>
      </c>
      <c r="E418" s="2134"/>
      <c r="F418" s="2134"/>
      <c r="G418" s="2134"/>
      <c r="H418" s="2134"/>
      <c r="I418" s="2134"/>
      <c r="J418" s="2134"/>
      <c r="K418" s="2655"/>
      <c r="L418" s="2121"/>
    </row>
    <row r="419" spans="1:12" ht="15.75" x14ac:dyDescent="0.25">
      <c r="A419" s="2132"/>
      <c r="B419" s="2133"/>
      <c r="C419" s="2134"/>
      <c r="D419" s="2135">
        <f t="shared" si="6"/>
        <v>0</v>
      </c>
      <c r="E419" s="2134"/>
      <c r="F419" s="2134"/>
      <c r="G419" s="2134"/>
      <c r="H419" s="2134"/>
      <c r="I419" s="2134"/>
      <c r="J419" s="2134"/>
      <c r="K419" s="2655"/>
      <c r="L419" s="2121"/>
    </row>
    <row r="420" spans="1:12" ht="15.75" x14ac:dyDescent="0.25">
      <c r="A420" s="2132"/>
      <c r="B420" s="2133"/>
      <c r="C420" s="2134"/>
      <c r="D420" s="2135">
        <f t="shared" si="6"/>
        <v>0</v>
      </c>
      <c r="E420" s="2134"/>
      <c r="F420" s="2134"/>
      <c r="G420" s="2134"/>
      <c r="H420" s="2134"/>
      <c r="I420" s="2134"/>
      <c r="J420" s="2134"/>
      <c r="K420" s="2655"/>
      <c r="L420" s="2121"/>
    </row>
    <row r="421" spans="1:12" ht="15.75" x14ac:dyDescent="0.25">
      <c r="A421" s="2132"/>
      <c r="B421" s="2133"/>
      <c r="C421" s="2134"/>
      <c r="D421" s="2135">
        <f t="shared" si="6"/>
        <v>0</v>
      </c>
      <c r="E421" s="2134"/>
      <c r="F421" s="2134"/>
      <c r="G421" s="2134"/>
      <c r="H421" s="2134"/>
      <c r="I421" s="2134"/>
      <c r="J421" s="2134"/>
      <c r="K421" s="2655"/>
      <c r="L421" s="2121"/>
    </row>
    <row r="422" spans="1:12" ht="15.75" x14ac:dyDescent="0.25">
      <c r="A422" s="2132"/>
      <c r="B422" s="2133"/>
      <c r="C422" s="2134"/>
      <c r="D422" s="2135">
        <f t="shared" si="6"/>
        <v>0</v>
      </c>
      <c r="E422" s="2134"/>
      <c r="F422" s="2134"/>
      <c r="G422" s="2134"/>
      <c r="H422" s="2134"/>
      <c r="I422" s="2134"/>
      <c r="J422" s="2134"/>
      <c r="K422" s="2655"/>
      <c r="L422" s="2121"/>
    </row>
    <row r="423" spans="1:12" ht="15.75" x14ac:dyDescent="0.25">
      <c r="A423" s="2132"/>
      <c r="B423" s="2133"/>
      <c r="C423" s="2134"/>
      <c r="D423" s="2135">
        <f t="shared" si="6"/>
        <v>0</v>
      </c>
      <c r="E423" s="2134"/>
      <c r="F423" s="2134"/>
      <c r="G423" s="2134"/>
      <c r="H423" s="2134"/>
      <c r="I423" s="2134"/>
      <c r="J423" s="2134"/>
      <c r="K423" s="2655"/>
      <c r="L423" s="2121"/>
    </row>
    <row r="424" spans="1:12" ht="15.75" x14ac:dyDescent="0.25">
      <c r="A424" s="2132"/>
      <c r="B424" s="2133"/>
      <c r="C424" s="2134"/>
      <c r="D424" s="2135">
        <f t="shared" si="6"/>
        <v>0</v>
      </c>
      <c r="E424" s="2134"/>
      <c r="F424" s="2134"/>
      <c r="G424" s="2134"/>
      <c r="H424" s="2134"/>
      <c r="I424" s="2134"/>
      <c r="J424" s="2134"/>
      <c r="K424" s="2655"/>
      <c r="L424" s="2121"/>
    </row>
    <row r="425" spans="1:12" ht="15.75" x14ac:dyDescent="0.25">
      <c r="A425" s="2132"/>
      <c r="B425" s="2133"/>
      <c r="C425" s="2134"/>
      <c r="D425" s="2135">
        <f t="shared" si="6"/>
        <v>0</v>
      </c>
      <c r="E425" s="2134"/>
      <c r="F425" s="2134"/>
      <c r="G425" s="2134"/>
      <c r="H425" s="2134"/>
      <c r="I425" s="2134"/>
      <c r="J425" s="2134"/>
      <c r="K425" s="2655"/>
      <c r="L425" s="2121"/>
    </row>
    <row r="426" spans="1:12" ht="15.75" x14ac:dyDescent="0.25">
      <c r="A426" s="2132"/>
      <c r="B426" s="2133"/>
      <c r="C426" s="2134"/>
      <c r="D426" s="2135">
        <f t="shared" si="6"/>
        <v>0</v>
      </c>
      <c r="E426" s="2134"/>
      <c r="F426" s="2134"/>
      <c r="G426" s="2134"/>
      <c r="H426" s="2134"/>
      <c r="I426" s="2134"/>
      <c r="J426" s="2134"/>
      <c r="K426" s="2655"/>
      <c r="L426" s="2121"/>
    </row>
    <row r="427" spans="1:12" ht="15.75" x14ac:dyDescent="0.25">
      <c r="A427" s="2132"/>
      <c r="B427" s="2133"/>
      <c r="C427" s="2134"/>
      <c r="D427" s="2135">
        <f t="shared" si="6"/>
        <v>0</v>
      </c>
      <c r="E427" s="2134"/>
      <c r="F427" s="2134"/>
      <c r="G427" s="2134"/>
      <c r="H427" s="2134"/>
      <c r="I427" s="2134"/>
      <c r="J427" s="2134"/>
      <c r="K427" s="2655"/>
      <c r="L427" s="2121"/>
    </row>
    <row r="428" spans="1:12" ht="15.75" x14ac:dyDescent="0.25">
      <c r="A428" s="2132"/>
      <c r="B428" s="2133"/>
      <c r="C428" s="2134"/>
      <c r="D428" s="2135">
        <f t="shared" si="6"/>
        <v>0</v>
      </c>
      <c r="E428" s="2134"/>
      <c r="F428" s="2134"/>
      <c r="G428" s="2134"/>
      <c r="H428" s="2134"/>
      <c r="I428" s="2134"/>
      <c r="J428" s="2134"/>
      <c r="K428" s="2655"/>
      <c r="L428" s="2121"/>
    </row>
    <row r="429" spans="1:12" ht="15.75" x14ac:dyDescent="0.25">
      <c r="A429" s="2132"/>
      <c r="B429" s="2133"/>
      <c r="C429" s="2134"/>
      <c r="D429" s="2135">
        <f t="shared" si="6"/>
        <v>0</v>
      </c>
      <c r="E429" s="2134"/>
      <c r="F429" s="2134"/>
      <c r="G429" s="2134"/>
      <c r="H429" s="2134"/>
      <c r="I429" s="2134"/>
      <c r="J429" s="2134"/>
      <c r="K429" s="2655"/>
      <c r="L429" s="2121"/>
    </row>
    <row r="430" spans="1:12" ht="15.75" x14ac:dyDescent="0.25">
      <c r="A430" s="2132"/>
      <c r="B430" s="2133"/>
      <c r="C430" s="2134"/>
      <c r="D430" s="2135">
        <f t="shared" si="6"/>
        <v>0</v>
      </c>
      <c r="E430" s="2134"/>
      <c r="F430" s="2134"/>
      <c r="G430" s="2134"/>
      <c r="H430" s="2134"/>
      <c r="I430" s="2134"/>
      <c r="J430" s="2134"/>
      <c r="K430" s="2655"/>
      <c r="L430" s="2121"/>
    </row>
    <row r="431" spans="1:12" ht="15.75" x14ac:dyDescent="0.25">
      <c r="A431" s="2132"/>
      <c r="B431" s="2133"/>
      <c r="C431" s="2134"/>
      <c r="D431" s="2135">
        <f t="shared" si="6"/>
        <v>0</v>
      </c>
      <c r="E431" s="2134"/>
      <c r="F431" s="2134"/>
      <c r="G431" s="2134"/>
      <c r="H431" s="2134"/>
      <c r="I431" s="2134"/>
      <c r="J431" s="2134"/>
      <c r="K431" s="2655"/>
      <c r="L431" s="2121"/>
    </row>
    <row r="432" spans="1:12" ht="15.75" x14ac:dyDescent="0.25">
      <c r="A432" s="2132"/>
      <c r="B432" s="2133"/>
      <c r="C432" s="2134"/>
      <c r="D432" s="2135">
        <f t="shared" si="6"/>
        <v>0</v>
      </c>
      <c r="E432" s="2134"/>
      <c r="F432" s="2134"/>
      <c r="G432" s="2134"/>
      <c r="H432" s="2134"/>
      <c r="I432" s="2134"/>
      <c r="J432" s="2134"/>
      <c r="K432" s="2655"/>
      <c r="L432" s="2121"/>
    </row>
    <row r="433" spans="1:12" ht="15.75" x14ac:dyDescent="0.25">
      <c r="A433" s="2132"/>
      <c r="B433" s="2133"/>
      <c r="C433" s="2134"/>
      <c r="D433" s="2135">
        <f t="shared" si="6"/>
        <v>0</v>
      </c>
      <c r="E433" s="2134"/>
      <c r="F433" s="2134"/>
      <c r="G433" s="2134"/>
      <c r="H433" s="2134"/>
      <c r="I433" s="2134"/>
      <c r="J433" s="2134"/>
      <c r="K433" s="2655"/>
      <c r="L433" s="2121"/>
    </row>
    <row r="434" spans="1:12" ht="15.75" x14ac:dyDescent="0.25">
      <c r="A434" s="2132"/>
      <c r="B434" s="2133"/>
      <c r="C434" s="2134"/>
      <c r="D434" s="2135">
        <f t="shared" si="6"/>
        <v>0</v>
      </c>
      <c r="E434" s="2134"/>
      <c r="F434" s="2134"/>
      <c r="G434" s="2134"/>
      <c r="H434" s="2134"/>
      <c r="I434" s="2134"/>
      <c r="J434" s="2134"/>
      <c r="K434" s="2655"/>
      <c r="L434" s="2121"/>
    </row>
    <row r="435" spans="1:12" ht="15.75" x14ac:dyDescent="0.25">
      <c r="A435" s="2132"/>
      <c r="B435" s="2133"/>
      <c r="C435" s="2134"/>
      <c r="D435" s="2135">
        <f t="shared" si="6"/>
        <v>0</v>
      </c>
      <c r="E435" s="2134"/>
      <c r="F435" s="2134"/>
      <c r="G435" s="2134"/>
      <c r="H435" s="2134"/>
      <c r="I435" s="2134"/>
      <c r="J435" s="2134"/>
      <c r="K435" s="2655"/>
      <c r="L435" s="2121"/>
    </row>
    <row r="436" spans="1:12" ht="15.75" x14ac:dyDescent="0.25">
      <c r="A436" s="2132"/>
      <c r="B436" s="2133"/>
      <c r="C436" s="2134"/>
      <c r="D436" s="2135">
        <f t="shared" si="6"/>
        <v>0</v>
      </c>
      <c r="E436" s="2134"/>
      <c r="F436" s="2134"/>
      <c r="G436" s="2134"/>
      <c r="H436" s="2134"/>
      <c r="I436" s="2134"/>
      <c r="J436" s="2134"/>
      <c r="K436" s="2655"/>
      <c r="L436" s="2121"/>
    </row>
    <row r="437" spans="1:12" ht="15.75" x14ac:dyDescent="0.25">
      <c r="A437" s="2132"/>
      <c r="B437" s="2133"/>
      <c r="C437" s="2134"/>
      <c r="D437" s="2135">
        <f t="shared" si="6"/>
        <v>0</v>
      </c>
      <c r="E437" s="2134"/>
      <c r="F437" s="2134"/>
      <c r="G437" s="2134"/>
      <c r="H437" s="2134"/>
      <c r="I437" s="2134"/>
      <c r="J437" s="2134"/>
      <c r="K437" s="2655"/>
      <c r="L437" s="2121"/>
    </row>
    <row r="438" spans="1:12" ht="15.75" x14ac:dyDescent="0.25">
      <c r="A438" s="2132"/>
      <c r="B438" s="2133"/>
      <c r="C438" s="2134"/>
      <c r="D438" s="2135">
        <f t="shared" si="6"/>
        <v>0</v>
      </c>
      <c r="E438" s="2134"/>
      <c r="F438" s="2134"/>
      <c r="G438" s="2134"/>
      <c r="H438" s="2134"/>
      <c r="I438" s="2134"/>
      <c r="J438" s="2134"/>
      <c r="K438" s="2655"/>
      <c r="L438" s="2121"/>
    </row>
    <row r="439" spans="1:12" ht="15.75" x14ac:dyDescent="0.25">
      <c r="A439" s="2132"/>
      <c r="B439" s="2133"/>
      <c r="C439" s="2134"/>
      <c r="D439" s="2135">
        <f t="shared" si="6"/>
        <v>0</v>
      </c>
      <c r="E439" s="2134"/>
      <c r="F439" s="2134"/>
      <c r="G439" s="2134"/>
      <c r="H439" s="2134"/>
      <c r="I439" s="2134"/>
      <c r="J439" s="2134"/>
      <c r="K439" s="2655"/>
      <c r="L439" s="2121"/>
    </row>
    <row r="440" spans="1:12" ht="15.75" x14ac:dyDescent="0.25">
      <c r="A440" s="2132"/>
      <c r="B440" s="2133"/>
      <c r="C440" s="2134"/>
      <c r="D440" s="2135">
        <f t="shared" si="6"/>
        <v>0</v>
      </c>
      <c r="E440" s="2134"/>
      <c r="F440" s="2134"/>
      <c r="G440" s="2134"/>
      <c r="H440" s="2134"/>
      <c r="I440" s="2134"/>
      <c r="J440" s="2134"/>
      <c r="K440" s="2655"/>
      <c r="L440" s="2121"/>
    </row>
    <row r="441" spans="1:12" ht="15.75" x14ac:dyDescent="0.25">
      <c r="A441" s="2132"/>
      <c r="B441" s="2133"/>
      <c r="C441" s="2134"/>
      <c r="D441" s="2135">
        <f t="shared" si="6"/>
        <v>0</v>
      </c>
      <c r="E441" s="2134"/>
      <c r="F441" s="2134"/>
      <c r="G441" s="2134"/>
      <c r="H441" s="2134"/>
      <c r="I441" s="2134"/>
      <c r="J441" s="2134"/>
      <c r="K441" s="2655"/>
      <c r="L441" s="2121"/>
    </row>
    <row r="442" spans="1:12" ht="15.75" x14ac:dyDescent="0.25">
      <c r="A442" s="2132"/>
      <c r="B442" s="2133"/>
      <c r="C442" s="2134"/>
      <c r="D442" s="2135">
        <f t="shared" si="6"/>
        <v>0</v>
      </c>
      <c r="E442" s="2134"/>
      <c r="F442" s="2134"/>
      <c r="G442" s="2134"/>
      <c r="H442" s="2134"/>
      <c r="I442" s="2134"/>
      <c r="J442" s="2134"/>
      <c r="K442" s="2655"/>
      <c r="L442" s="2121"/>
    </row>
    <row r="443" spans="1:12" ht="15.75" x14ac:dyDescent="0.25">
      <c r="A443" s="2132"/>
      <c r="B443" s="2133"/>
      <c r="C443" s="2134"/>
      <c r="D443" s="2135">
        <f t="shared" si="6"/>
        <v>0</v>
      </c>
      <c r="E443" s="2134"/>
      <c r="F443" s="2134"/>
      <c r="G443" s="2134"/>
      <c r="H443" s="2134"/>
      <c r="I443" s="2134"/>
      <c r="J443" s="2134"/>
      <c r="K443" s="2655"/>
      <c r="L443" s="2121"/>
    </row>
    <row r="444" spans="1:12" ht="15.75" x14ac:dyDescent="0.25">
      <c r="A444" s="2132"/>
      <c r="B444" s="2133"/>
      <c r="C444" s="2134"/>
      <c r="D444" s="2135">
        <f t="shared" si="6"/>
        <v>0</v>
      </c>
      <c r="E444" s="2134"/>
      <c r="F444" s="2134"/>
      <c r="G444" s="2134"/>
      <c r="H444" s="2134"/>
      <c r="I444" s="2134"/>
      <c r="J444" s="2134"/>
      <c r="K444" s="2655"/>
      <c r="L444" s="2121"/>
    </row>
    <row r="445" spans="1:12" ht="15.75" x14ac:dyDescent="0.25">
      <c r="A445" s="2132"/>
      <c r="B445" s="2133"/>
      <c r="C445" s="2134"/>
      <c r="D445" s="2135">
        <f t="shared" si="6"/>
        <v>0</v>
      </c>
      <c r="E445" s="2134"/>
      <c r="F445" s="2134"/>
      <c r="G445" s="2134"/>
      <c r="H445" s="2134"/>
      <c r="I445" s="2134"/>
      <c r="J445" s="2134"/>
      <c r="K445" s="2655"/>
      <c r="L445" s="2121"/>
    </row>
    <row r="446" spans="1:12" ht="15.75" x14ac:dyDescent="0.25">
      <c r="A446" s="2132"/>
      <c r="B446" s="2133"/>
      <c r="C446" s="2134"/>
      <c r="D446" s="2135">
        <f t="shared" si="6"/>
        <v>0</v>
      </c>
      <c r="E446" s="2134"/>
      <c r="F446" s="2134"/>
      <c r="G446" s="2134"/>
      <c r="H446" s="2134"/>
      <c r="I446" s="2134"/>
      <c r="J446" s="2134"/>
      <c r="K446" s="2655"/>
      <c r="L446" s="2121"/>
    </row>
    <row r="447" spans="1:12" ht="15.75" x14ac:dyDescent="0.25">
      <c r="A447" s="2132"/>
      <c r="B447" s="2133"/>
      <c r="C447" s="2134"/>
      <c r="D447" s="2135">
        <f t="shared" si="6"/>
        <v>0</v>
      </c>
      <c r="E447" s="2134"/>
      <c r="F447" s="2134"/>
      <c r="G447" s="2134"/>
      <c r="H447" s="2134"/>
      <c r="I447" s="2134"/>
      <c r="J447" s="2134"/>
      <c r="K447" s="2655"/>
      <c r="L447" s="2121"/>
    </row>
    <row r="448" spans="1:12" ht="15.75" x14ac:dyDescent="0.25">
      <c r="A448" s="2132"/>
      <c r="B448" s="2133"/>
      <c r="C448" s="2134"/>
      <c r="D448" s="2135">
        <f t="shared" si="6"/>
        <v>0</v>
      </c>
      <c r="E448" s="2134"/>
      <c r="F448" s="2134"/>
      <c r="G448" s="2134"/>
      <c r="H448" s="2134"/>
      <c r="I448" s="2134"/>
      <c r="J448" s="2134"/>
      <c r="K448" s="2655"/>
      <c r="L448" s="2121"/>
    </row>
    <row r="449" spans="1:12" ht="15.75" x14ac:dyDescent="0.25">
      <c r="A449" s="2132"/>
      <c r="B449" s="2133"/>
      <c r="C449" s="2134"/>
      <c r="D449" s="2135">
        <f t="shared" si="6"/>
        <v>0</v>
      </c>
      <c r="E449" s="2134"/>
      <c r="F449" s="2134"/>
      <c r="G449" s="2134"/>
      <c r="H449" s="2134"/>
      <c r="I449" s="2134"/>
      <c r="J449" s="2134"/>
      <c r="K449" s="2655"/>
      <c r="L449" s="2121"/>
    </row>
    <row r="450" spans="1:12" ht="15.75" x14ac:dyDescent="0.25">
      <c r="A450" s="2132"/>
      <c r="B450" s="2133"/>
      <c r="C450" s="2134"/>
      <c r="D450" s="2135">
        <f t="shared" si="6"/>
        <v>0</v>
      </c>
      <c r="E450" s="2134"/>
      <c r="F450" s="2134"/>
      <c r="G450" s="2134"/>
      <c r="H450" s="2134"/>
      <c r="I450" s="2134"/>
      <c r="J450" s="2134"/>
      <c r="K450" s="2655"/>
      <c r="L450" s="2121"/>
    </row>
    <row r="451" spans="1:12" ht="15.75" x14ac:dyDescent="0.25">
      <c r="A451" s="2132"/>
      <c r="B451" s="2133"/>
      <c r="C451" s="2134"/>
      <c r="D451" s="2135">
        <f t="shared" si="6"/>
        <v>0</v>
      </c>
      <c r="E451" s="2134"/>
      <c r="F451" s="2134"/>
      <c r="G451" s="2134"/>
      <c r="H451" s="2134"/>
      <c r="I451" s="2134"/>
      <c r="J451" s="2134"/>
      <c r="K451" s="2655"/>
      <c r="L451" s="2121"/>
    </row>
    <row r="452" spans="1:12" ht="15.75" x14ac:dyDescent="0.25">
      <c r="A452" s="2132"/>
      <c r="B452" s="2133"/>
      <c r="C452" s="2134"/>
      <c r="D452" s="2135">
        <f t="shared" si="6"/>
        <v>0</v>
      </c>
      <c r="E452" s="2134"/>
      <c r="F452" s="2134"/>
      <c r="G452" s="2134"/>
      <c r="H452" s="2134"/>
      <c r="I452" s="2134"/>
      <c r="J452" s="2134"/>
      <c r="K452" s="2655"/>
      <c r="L452" s="2121"/>
    </row>
    <row r="453" spans="1:12" ht="15.75" x14ac:dyDescent="0.25">
      <c r="A453" s="2132"/>
      <c r="B453" s="2133"/>
      <c r="C453" s="2134"/>
      <c r="D453" s="2135">
        <f t="shared" si="6"/>
        <v>0</v>
      </c>
      <c r="E453" s="2134"/>
      <c r="F453" s="2134"/>
      <c r="G453" s="2134"/>
      <c r="H453" s="2134"/>
      <c r="I453" s="2134"/>
      <c r="J453" s="2134"/>
      <c r="K453" s="2655"/>
      <c r="L453" s="2121"/>
    </row>
    <row r="454" spans="1:12" ht="15.75" x14ac:dyDescent="0.25">
      <c r="A454" s="2132"/>
      <c r="B454" s="2133"/>
      <c r="C454" s="2134"/>
      <c r="D454" s="2135">
        <f t="shared" si="6"/>
        <v>0</v>
      </c>
      <c r="E454" s="2134"/>
      <c r="F454" s="2134"/>
      <c r="G454" s="2134"/>
      <c r="H454" s="2134"/>
      <c r="I454" s="2134"/>
      <c r="J454" s="2134"/>
      <c r="K454" s="2655"/>
      <c r="L454" s="2121"/>
    </row>
    <row r="455" spans="1:12" ht="15.75" x14ac:dyDescent="0.25">
      <c r="A455" s="2132"/>
      <c r="B455" s="2133"/>
      <c r="C455" s="2134"/>
      <c r="D455" s="2135">
        <f t="shared" si="6"/>
        <v>0</v>
      </c>
      <c r="E455" s="2134"/>
      <c r="F455" s="2134"/>
      <c r="G455" s="2134"/>
      <c r="H455" s="2134"/>
      <c r="I455" s="2134"/>
      <c r="J455" s="2134"/>
      <c r="K455" s="2655"/>
      <c r="L455" s="2121"/>
    </row>
    <row r="456" spans="1:12" ht="15.75" x14ac:dyDescent="0.25">
      <c r="A456" s="2132"/>
      <c r="B456" s="2133"/>
      <c r="C456" s="2134"/>
      <c r="D456" s="2135">
        <f t="shared" si="6"/>
        <v>0</v>
      </c>
      <c r="E456" s="2134"/>
      <c r="F456" s="2134"/>
      <c r="G456" s="2134"/>
      <c r="H456" s="2134"/>
      <c r="I456" s="2134"/>
      <c r="J456" s="2134"/>
      <c r="K456" s="2655"/>
      <c r="L456" s="2121"/>
    </row>
    <row r="457" spans="1:12" ht="15.75" x14ac:dyDescent="0.25">
      <c r="A457" s="2132"/>
      <c r="B457" s="2133"/>
      <c r="C457" s="2134"/>
      <c r="D457" s="2135">
        <f t="shared" si="6"/>
        <v>0</v>
      </c>
      <c r="E457" s="2134"/>
      <c r="F457" s="2134"/>
      <c r="G457" s="2134"/>
      <c r="H457" s="2134"/>
      <c r="I457" s="2134"/>
      <c r="J457" s="2134"/>
      <c r="K457" s="2655"/>
      <c r="L457" s="2121"/>
    </row>
    <row r="458" spans="1:12" ht="15.75" x14ac:dyDescent="0.25">
      <c r="A458" s="2132"/>
      <c r="B458" s="2133"/>
      <c r="C458" s="2134"/>
      <c r="D458" s="2135">
        <f t="shared" si="6"/>
        <v>0</v>
      </c>
      <c r="E458" s="2134"/>
      <c r="F458" s="2134"/>
      <c r="G458" s="2134"/>
      <c r="H458" s="2134"/>
      <c r="I458" s="2134"/>
      <c r="J458" s="2134"/>
      <c r="K458" s="2655"/>
      <c r="L458" s="2121"/>
    </row>
    <row r="459" spans="1:12" ht="15.75" x14ac:dyDescent="0.25">
      <c r="A459" s="2132"/>
      <c r="B459" s="2133"/>
      <c r="C459" s="2134"/>
      <c r="D459" s="2135">
        <f t="shared" si="6"/>
        <v>0</v>
      </c>
      <c r="E459" s="2134"/>
      <c r="F459" s="2134"/>
      <c r="G459" s="2134"/>
      <c r="H459" s="2134"/>
      <c r="I459" s="2134"/>
      <c r="J459" s="2134"/>
      <c r="K459" s="2655"/>
      <c r="L459" s="2121"/>
    </row>
    <row r="460" spans="1:12" ht="15.75" x14ac:dyDescent="0.25">
      <c r="A460" s="2132"/>
      <c r="B460" s="2133"/>
      <c r="C460" s="2134"/>
      <c r="D460" s="2135">
        <f t="shared" si="6"/>
        <v>0</v>
      </c>
      <c r="E460" s="2134"/>
      <c r="F460" s="2134"/>
      <c r="G460" s="2134"/>
      <c r="H460" s="2134"/>
      <c r="I460" s="2134"/>
      <c r="J460" s="2134"/>
      <c r="K460" s="2655"/>
      <c r="L460" s="2121"/>
    </row>
    <row r="461" spans="1:12" ht="15.75" x14ac:dyDescent="0.25">
      <c r="A461" s="2132"/>
      <c r="B461" s="2133"/>
      <c r="C461" s="2134"/>
      <c r="D461" s="2135">
        <f t="shared" si="6"/>
        <v>0</v>
      </c>
      <c r="E461" s="2134"/>
      <c r="F461" s="2134"/>
      <c r="G461" s="2134"/>
      <c r="H461" s="2134"/>
      <c r="I461" s="2134"/>
      <c r="J461" s="2134"/>
      <c r="K461" s="2655"/>
      <c r="L461" s="2121"/>
    </row>
    <row r="462" spans="1:12" ht="15.75" x14ac:dyDescent="0.25">
      <c r="A462" s="2132"/>
      <c r="B462" s="2133"/>
      <c r="C462" s="2134"/>
      <c r="D462" s="2135">
        <f t="shared" si="6"/>
        <v>0</v>
      </c>
      <c r="E462" s="2134"/>
      <c r="F462" s="2134"/>
      <c r="G462" s="2134"/>
      <c r="H462" s="2134"/>
      <c r="I462" s="2134"/>
      <c r="J462" s="2134"/>
      <c r="K462" s="2655"/>
      <c r="L462" s="2121"/>
    </row>
    <row r="463" spans="1:12" ht="15.75" x14ac:dyDescent="0.25">
      <c r="A463" s="2132"/>
      <c r="B463" s="2133"/>
      <c r="C463" s="2134"/>
      <c r="D463" s="2135">
        <f t="shared" si="6"/>
        <v>0</v>
      </c>
      <c r="E463" s="2134"/>
      <c r="F463" s="2134"/>
      <c r="G463" s="2134"/>
      <c r="H463" s="2134"/>
      <c r="I463" s="2134"/>
      <c r="J463" s="2134"/>
      <c r="K463" s="2655"/>
      <c r="L463" s="2121"/>
    </row>
    <row r="464" spans="1:12" ht="15.75" x14ac:dyDescent="0.25">
      <c r="A464" s="2132"/>
      <c r="B464" s="2133"/>
      <c r="C464" s="2134"/>
      <c r="D464" s="2135">
        <f t="shared" si="6"/>
        <v>0</v>
      </c>
      <c r="E464" s="2134"/>
      <c r="F464" s="2134"/>
      <c r="G464" s="2134"/>
      <c r="H464" s="2134"/>
      <c r="I464" s="2134"/>
      <c r="J464" s="2134"/>
      <c r="K464" s="2655"/>
      <c r="L464" s="2121"/>
    </row>
    <row r="465" spans="1:12" ht="15.75" x14ac:dyDescent="0.25">
      <c r="A465" s="2132"/>
      <c r="B465" s="2133"/>
      <c r="C465" s="2134"/>
      <c r="D465" s="2135">
        <f t="shared" ref="D465:D528" si="7">+C465*(100-E465)/100</f>
        <v>0</v>
      </c>
      <c r="E465" s="2134"/>
      <c r="F465" s="2134"/>
      <c r="G465" s="2134"/>
      <c r="H465" s="2134"/>
      <c r="I465" s="2134"/>
      <c r="J465" s="2134"/>
      <c r="K465" s="2655"/>
      <c r="L465" s="2121"/>
    </row>
    <row r="466" spans="1:12" ht="15.75" x14ac:dyDescent="0.25">
      <c r="A466" s="2132"/>
      <c r="B466" s="2133"/>
      <c r="C466" s="2134"/>
      <c r="D466" s="2135">
        <f t="shared" si="7"/>
        <v>0</v>
      </c>
      <c r="E466" s="2134"/>
      <c r="F466" s="2134"/>
      <c r="G466" s="2134"/>
      <c r="H466" s="2134"/>
      <c r="I466" s="2134"/>
      <c r="J466" s="2134"/>
      <c r="K466" s="2655"/>
      <c r="L466" s="2121"/>
    </row>
    <row r="467" spans="1:12" ht="15.75" x14ac:dyDescent="0.25">
      <c r="A467" s="2132"/>
      <c r="B467" s="2133"/>
      <c r="C467" s="2134"/>
      <c r="D467" s="2135">
        <f t="shared" si="7"/>
        <v>0</v>
      </c>
      <c r="E467" s="2134"/>
      <c r="F467" s="2134"/>
      <c r="G467" s="2134"/>
      <c r="H467" s="2134"/>
      <c r="I467" s="2134"/>
      <c r="J467" s="2134"/>
      <c r="K467" s="2655"/>
      <c r="L467" s="2121"/>
    </row>
    <row r="468" spans="1:12" ht="15.75" x14ac:dyDescent="0.25">
      <c r="A468" s="2132"/>
      <c r="B468" s="2133"/>
      <c r="C468" s="2134"/>
      <c r="D468" s="2135">
        <f t="shared" si="7"/>
        <v>0</v>
      </c>
      <c r="E468" s="2134"/>
      <c r="F468" s="2134"/>
      <c r="G468" s="2134"/>
      <c r="H468" s="2134"/>
      <c r="I468" s="2134"/>
      <c r="J468" s="2134"/>
      <c r="K468" s="2655"/>
      <c r="L468" s="2121"/>
    </row>
    <row r="469" spans="1:12" ht="15.75" x14ac:dyDescent="0.25">
      <c r="A469" s="2132"/>
      <c r="B469" s="2133"/>
      <c r="C469" s="2134"/>
      <c r="D469" s="2135">
        <f t="shared" si="7"/>
        <v>0</v>
      </c>
      <c r="E469" s="2134"/>
      <c r="F469" s="2134"/>
      <c r="G469" s="2134"/>
      <c r="H469" s="2134"/>
      <c r="I469" s="2134"/>
      <c r="J469" s="2134"/>
      <c r="K469" s="2655"/>
      <c r="L469" s="2121"/>
    </row>
    <row r="470" spans="1:12" ht="15.75" x14ac:dyDescent="0.25">
      <c r="A470" s="2132"/>
      <c r="B470" s="2133"/>
      <c r="C470" s="2134"/>
      <c r="D470" s="2135">
        <f t="shared" si="7"/>
        <v>0</v>
      </c>
      <c r="E470" s="2134"/>
      <c r="F470" s="2134"/>
      <c r="G470" s="2134"/>
      <c r="H470" s="2134"/>
      <c r="I470" s="2134"/>
      <c r="J470" s="2134"/>
      <c r="K470" s="2655"/>
      <c r="L470" s="2121"/>
    </row>
    <row r="471" spans="1:12" ht="15.75" x14ac:dyDescent="0.25">
      <c r="A471" s="2132"/>
      <c r="B471" s="2133"/>
      <c r="C471" s="2134"/>
      <c r="D471" s="2135">
        <f t="shared" si="7"/>
        <v>0</v>
      </c>
      <c r="E471" s="2134"/>
      <c r="F471" s="2134"/>
      <c r="G471" s="2134"/>
      <c r="H471" s="2134"/>
      <c r="I471" s="2134"/>
      <c r="J471" s="2134"/>
      <c r="K471" s="2655"/>
      <c r="L471" s="2121"/>
    </row>
    <row r="472" spans="1:12" ht="15.75" x14ac:dyDescent="0.25">
      <c r="A472" s="2132"/>
      <c r="B472" s="2133"/>
      <c r="C472" s="2134"/>
      <c r="D472" s="2135">
        <f t="shared" si="7"/>
        <v>0</v>
      </c>
      <c r="E472" s="2134"/>
      <c r="F472" s="2134"/>
      <c r="G472" s="2134"/>
      <c r="H472" s="2134"/>
      <c r="I472" s="2134"/>
      <c r="J472" s="2134"/>
      <c r="K472" s="2655"/>
      <c r="L472" s="2121"/>
    </row>
    <row r="473" spans="1:12" ht="15.75" x14ac:dyDescent="0.25">
      <c r="A473" s="2132"/>
      <c r="B473" s="2133"/>
      <c r="C473" s="2134"/>
      <c r="D473" s="2135">
        <f t="shared" si="7"/>
        <v>0</v>
      </c>
      <c r="E473" s="2134"/>
      <c r="F473" s="2134"/>
      <c r="G473" s="2134"/>
      <c r="H473" s="2134"/>
      <c r="I473" s="2134"/>
      <c r="J473" s="2134"/>
      <c r="K473" s="2655"/>
      <c r="L473" s="2121"/>
    </row>
    <row r="474" spans="1:12" ht="15.75" x14ac:dyDescent="0.25">
      <c r="A474" s="2132"/>
      <c r="B474" s="2133"/>
      <c r="C474" s="2134"/>
      <c r="D474" s="2135">
        <f t="shared" si="7"/>
        <v>0</v>
      </c>
      <c r="E474" s="2134"/>
      <c r="F474" s="2134"/>
      <c r="G474" s="2134"/>
      <c r="H474" s="2134"/>
      <c r="I474" s="2134"/>
      <c r="J474" s="2134"/>
      <c r="K474" s="2655"/>
      <c r="L474" s="2121"/>
    </row>
    <row r="475" spans="1:12" ht="15.75" x14ac:dyDescent="0.25">
      <c r="A475" s="2132"/>
      <c r="B475" s="2133"/>
      <c r="C475" s="2134"/>
      <c r="D475" s="2135">
        <f t="shared" si="7"/>
        <v>0</v>
      </c>
      <c r="E475" s="2134"/>
      <c r="F475" s="2134"/>
      <c r="G475" s="2134"/>
      <c r="H475" s="2134"/>
      <c r="I475" s="2134"/>
      <c r="J475" s="2134"/>
      <c r="K475" s="2655"/>
      <c r="L475" s="2121"/>
    </row>
    <row r="476" spans="1:12" ht="15.75" x14ac:dyDescent="0.25">
      <c r="A476" s="2132"/>
      <c r="B476" s="2133"/>
      <c r="C476" s="2134"/>
      <c r="D476" s="2135">
        <f t="shared" si="7"/>
        <v>0</v>
      </c>
      <c r="E476" s="2134"/>
      <c r="F476" s="2134"/>
      <c r="G476" s="2134"/>
      <c r="H476" s="2134"/>
      <c r="I476" s="2134"/>
      <c r="J476" s="2134"/>
      <c r="K476" s="2655"/>
      <c r="L476" s="2121"/>
    </row>
    <row r="477" spans="1:12" ht="15.75" x14ac:dyDescent="0.25">
      <c r="A477" s="2132"/>
      <c r="B477" s="2133"/>
      <c r="C477" s="2134"/>
      <c r="D477" s="2135">
        <f t="shared" si="7"/>
        <v>0</v>
      </c>
      <c r="E477" s="2134"/>
      <c r="F477" s="2134"/>
      <c r="G477" s="2134"/>
      <c r="H477" s="2134"/>
      <c r="I477" s="2134"/>
      <c r="J477" s="2134"/>
      <c r="K477" s="2655"/>
      <c r="L477" s="2121"/>
    </row>
    <row r="478" spans="1:12" ht="15.75" x14ac:dyDescent="0.25">
      <c r="A478" s="2132"/>
      <c r="B478" s="2133"/>
      <c r="C478" s="2134"/>
      <c r="D478" s="2135">
        <f t="shared" si="7"/>
        <v>0</v>
      </c>
      <c r="E478" s="2134"/>
      <c r="F478" s="2134"/>
      <c r="G478" s="2134"/>
      <c r="H478" s="2134"/>
      <c r="I478" s="2134"/>
      <c r="J478" s="2134"/>
      <c r="K478" s="2655"/>
      <c r="L478" s="2121"/>
    </row>
    <row r="479" spans="1:12" ht="15.75" x14ac:dyDescent="0.25">
      <c r="A479" s="2132"/>
      <c r="B479" s="2133"/>
      <c r="C479" s="2134"/>
      <c r="D479" s="2135">
        <f t="shared" si="7"/>
        <v>0</v>
      </c>
      <c r="E479" s="2134"/>
      <c r="F479" s="2134"/>
      <c r="G479" s="2134"/>
      <c r="H479" s="2134"/>
      <c r="I479" s="2134"/>
      <c r="J479" s="2134"/>
      <c r="K479" s="2655"/>
      <c r="L479" s="2121"/>
    </row>
    <row r="480" spans="1:12" ht="15.75" x14ac:dyDescent="0.25">
      <c r="A480" s="2132"/>
      <c r="B480" s="2133"/>
      <c r="C480" s="2134"/>
      <c r="D480" s="2135">
        <f t="shared" si="7"/>
        <v>0</v>
      </c>
      <c r="E480" s="2134"/>
      <c r="F480" s="2134"/>
      <c r="G480" s="2134"/>
      <c r="H480" s="2134"/>
      <c r="I480" s="2134"/>
      <c r="J480" s="2134"/>
      <c r="K480" s="2655"/>
      <c r="L480" s="2121"/>
    </row>
    <row r="481" spans="1:12" ht="15.75" x14ac:dyDescent="0.25">
      <c r="A481" s="2132"/>
      <c r="B481" s="2133"/>
      <c r="C481" s="2134"/>
      <c r="D481" s="2135">
        <f t="shared" si="7"/>
        <v>0</v>
      </c>
      <c r="E481" s="2134"/>
      <c r="F481" s="2134"/>
      <c r="G481" s="2134"/>
      <c r="H481" s="2134"/>
      <c r="I481" s="2134"/>
      <c r="J481" s="2134"/>
      <c r="K481" s="2655"/>
      <c r="L481" s="2121"/>
    </row>
    <row r="482" spans="1:12" ht="15.75" x14ac:dyDescent="0.25">
      <c r="A482" s="2132"/>
      <c r="B482" s="2133"/>
      <c r="C482" s="2134"/>
      <c r="D482" s="2135">
        <f t="shared" si="7"/>
        <v>0</v>
      </c>
      <c r="E482" s="2134"/>
      <c r="F482" s="2134"/>
      <c r="G482" s="2134"/>
      <c r="H482" s="2134"/>
      <c r="I482" s="2134"/>
      <c r="J482" s="2134"/>
      <c r="K482" s="2655"/>
      <c r="L482" s="2121"/>
    </row>
    <row r="483" spans="1:12" ht="15.75" x14ac:dyDescent="0.25">
      <c r="A483" s="2132"/>
      <c r="B483" s="2133"/>
      <c r="C483" s="2134"/>
      <c r="D483" s="2135">
        <f t="shared" si="7"/>
        <v>0</v>
      </c>
      <c r="E483" s="2134"/>
      <c r="F483" s="2134"/>
      <c r="G483" s="2134"/>
      <c r="H483" s="2134"/>
      <c r="I483" s="2134"/>
      <c r="J483" s="2134"/>
      <c r="K483" s="2655"/>
      <c r="L483" s="2121"/>
    </row>
    <row r="484" spans="1:12" ht="15.75" x14ac:dyDescent="0.25">
      <c r="A484" s="2132"/>
      <c r="B484" s="2133"/>
      <c r="C484" s="2134"/>
      <c r="D484" s="2135">
        <f t="shared" si="7"/>
        <v>0</v>
      </c>
      <c r="E484" s="2134"/>
      <c r="F484" s="2134"/>
      <c r="G484" s="2134"/>
      <c r="H484" s="2134"/>
      <c r="I484" s="2134"/>
      <c r="J484" s="2134"/>
      <c r="K484" s="2655"/>
      <c r="L484" s="2121"/>
    </row>
    <row r="485" spans="1:12" ht="15.75" x14ac:dyDescent="0.25">
      <c r="A485" s="2132"/>
      <c r="B485" s="2133"/>
      <c r="C485" s="2134"/>
      <c r="D485" s="2135">
        <f t="shared" si="7"/>
        <v>0</v>
      </c>
      <c r="E485" s="2134"/>
      <c r="F485" s="2134"/>
      <c r="G485" s="2134"/>
      <c r="H485" s="2134"/>
      <c r="I485" s="2134"/>
      <c r="J485" s="2134"/>
      <c r="K485" s="2655"/>
      <c r="L485" s="2121"/>
    </row>
    <row r="486" spans="1:12" ht="15.75" x14ac:dyDescent="0.25">
      <c r="A486" s="2132"/>
      <c r="B486" s="2133"/>
      <c r="C486" s="2134"/>
      <c r="D486" s="2135">
        <f t="shared" si="7"/>
        <v>0</v>
      </c>
      <c r="E486" s="2134"/>
      <c r="F486" s="2134"/>
      <c r="G486" s="2134"/>
      <c r="H486" s="2134"/>
      <c r="I486" s="2134"/>
      <c r="J486" s="2134"/>
      <c r="K486" s="2655"/>
      <c r="L486" s="2121"/>
    </row>
    <row r="487" spans="1:12" ht="15.75" x14ac:dyDescent="0.25">
      <c r="A487" s="2132"/>
      <c r="B487" s="2133"/>
      <c r="C487" s="2134"/>
      <c r="D487" s="2135">
        <f t="shared" si="7"/>
        <v>0</v>
      </c>
      <c r="E487" s="2134"/>
      <c r="F487" s="2134"/>
      <c r="G487" s="2134"/>
      <c r="H487" s="2134"/>
      <c r="I487" s="2134"/>
      <c r="J487" s="2134"/>
      <c r="K487" s="2655"/>
      <c r="L487" s="2121"/>
    </row>
    <row r="488" spans="1:12" ht="15.75" x14ac:dyDescent="0.25">
      <c r="A488" s="2132"/>
      <c r="B488" s="2133"/>
      <c r="C488" s="2134"/>
      <c r="D488" s="2135">
        <f t="shared" si="7"/>
        <v>0</v>
      </c>
      <c r="E488" s="2134"/>
      <c r="F488" s="2134"/>
      <c r="G488" s="2134"/>
      <c r="H488" s="2134"/>
      <c r="I488" s="2134"/>
      <c r="J488" s="2134"/>
      <c r="K488" s="2655"/>
      <c r="L488" s="2121"/>
    </row>
    <row r="489" spans="1:12" ht="15.75" x14ac:dyDescent="0.25">
      <c r="A489" s="2132"/>
      <c r="B489" s="2133"/>
      <c r="C489" s="2134"/>
      <c r="D489" s="2135">
        <f t="shared" si="7"/>
        <v>0</v>
      </c>
      <c r="E489" s="2134"/>
      <c r="F489" s="2134"/>
      <c r="G489" s="2134"/>
      <c r="H489" s="2134"/>
      <c r="I489" s="2134"/>
      <c r="J489" s="2134"/>
      <c r="K489" s="2655"/>
      <c r="L489" s="2121"/>
    </row>
    <row r="490" spans="1:12" ht="15.75" x14ac:dyDescent="0.25">
      <c r="A490" s="2132"/>
      <c r="B490" s="2133"/>
      <c r="C490" s="2134"/>
      <c r="D490" s="2135">
        <f t="shared" si="7"/>
        <v>0</v>
      </c>
      <c r="E490" s="2134"/>
      <c r="F490" s="2134"/>
      <c r="G490" s="2134"/>
      <c r="H490" s="2134"/>
      <c r="I490" s="2134"/>
      <c r="J490" s="2134"/>
      <c r="K490" s="2655"/>
      <c r="L490" s="2121"/>
    </row>
    <row r="491" spans="1:12" ht="15.75" x14ac:dyDescent="0.25">
      <c r="A491" s="2132"/>
      <c r="B491" s="2133"/>
      <c r="C491" s="2134"/>
      <c r="D491" s="2135">
        <f t="shared" si="7"/>
        <v>0</v>
      </c>
      <c r="E491" s="2134"/>
      <c r="F491" s="2134"/>
      <c r="G491" s="2134"/>
      <c r="H491" s="2134"/>
      <c r="I491" s="2134"/>
      <c r="J491" s="2134"/>
      <c r="K491" s="2655"/>
      <c r="L491" s="2121"/>
    </row>
    <row r="492" spans="1:12" ht="15.75" x14ac:dyDescent="0.25">
      <c r="A492" s="2132"/>
      <c r="B492" s="2133"/>
      <c r="C492" s="2134"/>
      <c r="D492" s="2135">
        <f t="shared" si="7"/>
        <v>0</v>
      </c>
      <c r="E492" s="2134"/>
      <c r="F492" s="2134"/>
      <c r="G492" s="2134"/>
      <c r="H492" s="2134"/>
      <c r="I492" s="2134"/>
      <c r="J492" s="2134"/>
      <c r="K492" s="2655"/>
      <c r="L492" s="2121"/>
    </row>
    <row r="493" spans="1:12" ht="15.75" x14ac:dyDescent="0.25">
      <c r="A493" s="2132"/>
      <c r="B493" s="2133"/>
      <c r="C493" s="2134"/>
      <c r="D493" s="2135">
        <f t="shared" si="7"/>
        <v>0</v>
      </c>
      <c r="E493" s="2134"/>
      <c r="F493" s="2134"/>
      <c r="G493" s="2134"/>
      <c r="H493" s="2134"/>
      <c r="I493" s="2134"/>
      <c r="J493" s="2134"/>
      <c r="K493" s="2655"/>
      <c r="L493" s="2121"/>
    </row>
    <row r="494" spans="1:12" ht="15.75" x14ac:dyDescent="0.25">
      <c r="A494" s="2132"/>
      <c r="B494" s="2133"/>
      <c r="C494" s="2134"/>
      <c r="D494" s="2135">
        <f t="shared" si="7"/>
        <v>0</v>
      </c>
      <c r="E494" s="2134"/>
      <c r="F494" s="2134"/>
      <c r="G494" s="2134"/>
      <c r="H494" s="2134"/>
      <c r="I494" s="2134"/>
      <c r="J494" s="2134"/>
      <c r="K494" s="2655"/>
      <c r="L494" s="2121"/>
    </row>
    <row r="495" spans="1:12" ht="15.75" x14ac:dyDescent="0.25">
      <c r="A495" s="2132"/>
      <c r="B495" s="2133"/>
      <c r="C495" s="2134"/>
      <c r="D495" s="2135">
        <f t="shared" si="7"/>
        <v>0</v>
      </c>
      <c r="E495" s="2134"/>
      <c r="F495" s="2134"/>
      <c r="G495" s="2134"/>
      <c r="H495" s="2134"/>
      <c r="I495" s="2134"/>
      <c r="J495" s="2134"/>
      <c r="K495" s="2655"/>
      <c r="L495" s="2121"/>
    </row>
    <row r="496" spans="1:12" ht="15.75" x14ac:dyDescent="0.25">
      <c r="A496" s="2132"/>
      <c r="B496" s="2133"/>
      <c r="C496" s="2134"/>
      <c r="D496" s="2135">
        <f t="shared" si="7"/>
        <v>0</v>
      </c>
      <c r="E496" s="2134"/>
      <c r="F496" s="2134"/>
      <c r="G496" s="2134"/>
      <c r="H496" s="2134"/>
      <c r="I496" s="2134"/>
      <c r="J496" s="2134"/>
      <c r="K496" s="2655"/>
      <c r="L496" s="2121"/>
    </row>
    <row r="497" spans="1:12" ht="15.75" x14ac:dyDescent="0.25">
      <c r="A497" s="2132"/>
      <c r="B497" s="2133"/>
      <c r="C497" s="2134"/>
      <c r="D497" s="2135">
        <f t="shared" si="7"/>
        <v>0</v>
      </c>
      <c r="E497" s="2134"/>
      <c r="F497" s="2134"/>
      <c r="G497" s="2134"/>
      <c r="H497" s="2134"/>
      <c r="I497" s="2134"/>
      <c r="J497" s="2134"/>
      <c r="K497" s="2655"/>
      <c r="L497" s="2121"/>
    </row>
    <row r="498" spans="1:12" ht="15.75" x14ac:dyDescent="0.25">
      <c r="A498" s="2132"/>
      <c r="B498" s="2133"/>
      <c r="C498" s="2134"/>
      <c r="D498" s="2135">
        <f t="shared" si="7"/>
        <v>0</v>
      </c>
      <c r="E498" s="2134"/>
      <c r="F498" s="2134"/>
      <c r="G498" s="2134"/>
      <c r="H498" s="2134"/>
      <c r="I498" s="2134"/>
      <c r="J498" s="2134"/>
      <c r="K498" s="2655"/>
      <c r="L498" s="2121"/>
    </row>
    <row r="499" spans="1:12" ht="15.75" x14ac:dyDescent="0.25">
      <c r="A499" s="2132"/>
      <c r="B499" s="2133"/>
      <c r="C499" s="2134"/>
      <c r="D499" s="2135">
        <f t="shared" si="7"/>
        <v>0</v>
      </c>
      <c r="E499" s="2134"/>
      <c r="F499" s="2134"/>
      <c r="G499" s="2134"/>
      <c r="H499" s="2134"/>
      <c r="I499" s="2134"/>
      <c r="J499" s="2134"/>
      <c r="K499" s="2655"/>
      <c r="L499" s="2121"/>
    </row>
    <row r="500" spans="1:12" ht="15.75" x14ac:dyDescent="0.25">
      <c r="A500" s="2132"/>
      <c r="B500" s="2133"/>
      <c r="C500" s="2134"/>
      <c r="D500" s="2135">
        <f t="shared" si="7"/>
        <v>0</v>
      </c>
      <c r="E500" s="2134"/>
      <c r="F500" s="2134"/>
      <c r="G500" s="2134"/>
      <c r="H500" s="2134"/>
      <c r="I500" s="2134"/>
      <c r="J500" s="2134"/>
      <c r="K500" s="2655"/>
      <c r="L500" s="2121"/>
    </row>
    <row r="501" spans="1:12" ht="15.75" x14ac:dyDescent="0.25">
      <c r="A501" s="2132"/>
      <c r="B501" s="2133"/>
      <c r="C501" s="2134"/>
      <c r="D501" s="2135">
        <f t="shared" si="7"/>
        <v>0</v>
      </c>
      <c r="E501" s="2134"/>
      <c r="F501" s="2134"/>
      <c r="G501" s="2134"/>
      <c r="H501" s="2134"/>
      <c r="I501" s="2134"/>
      <c r="J501" s="2134"/>
      <c r="K501" s="2655"/>
      <c r="L501" s="2121"/>
    </row>
    <row r="502" spans="1:12" ht="15.75" x14ac:dyDescent="0.25">
      <c r="A502" s="2132"/>
      <c r="B502" s="2133"/>
      <c r="C502" s="2134"/>
      <c r="D502" s="2135">
        <f t="shared" si="7"/>
        <v>0</v>
      </c>
      <c r="E502" s="2134"/>
      <c r="F502" s="2134"/>
      <c r="G502" s="2134"/>
      <c r="H502" s="2134"/>
      <c r="I502" s="2134"/>
      <c r="J502" s="2134"/>
      <c r="K502" s="2655"/>
      <c r="L502" s="2121"/>
    </row>
    <row r="503" spans="1:12" ht="15.75" x14ac:dyDescent="0.25">
      <c r="A503" s="2132"/>
      <c r="B503" s="2133"/>
      <c r="C503" s="2134"/>
      <c r="D503" s="2135">
        <f t="shared" si="7"/>
        <v>0</v>
      </c>
      <c r="E503" s="2134"/>
      <c r="F503" s="2134"/>
      <c r="G503" s="2134"/>
      <c r="H503" s="2134"/>
      <c r="I503" s="2134"/>
      <c r="J503" s="2134"/>
      <c r="K503" s="2655"/>
      <c r="L503" s="2121"/>
    </row>
    <row r="504" spans="1:12" ht="15.75" x14ac:dyDescent="0.25">
      <c r="A504" s="2132"/>
      <c r="B504" s="2133"/>
      <c r="C504" s="2134"/>
      <c r="D504" s="2135">
        <f t="shared" si="7"/>
        <v>0</v>
      </c>
      <c r="E504" s="2134"/>
      <c r="F504" s="2134"/>
      <c r="G504" s="2134"/>
      <c r="H504" s="2134"/>
      <c r="I504" s="2134"/>
      <c r="J504" s="2134"/>
      <c r="K504" s="2655"/>
      <c r="L504" s="2121"/>
    </row>
    <row r="505" spans="1:12" ht="15.75" x14ac:dyDescent="0.25">
      <c r="A505" s="2132"/>
      <c r="B505" s="2133"/>
      <c r="C505" s="2134"/>
      <c r="D505" s="2135">
        <f t="shared" si="7"/>
        <v>0</v>
      </c>
      <c r="E505" s="2134"/>
      <c r="F505" s="2134"/>
      <c r="G505" s="2134"/>
      <c r="H505" s="2134"/>
      <c r="I505" s="2134"/>
      <c r="J505" s="2134"/>
      <c r="K505" s="2655"/>
      <c r="L505" s="2121"/>
    </row>
    <row r="506" spans="1:12" ht="15.75" x14ac:dyDescent="0.25">
      <c r="A506" s="2132"/>
      <c r="B506" s="2133"/>
      <c r="C506" s="2134"/>
      <c r="D506" s="2135">
        <f t="shared" si="7"/>
        <v>0</v>
      </c>
      <c r="E506" s="2134"/>
      <c r="F506" s="2134"/>
      <c r="G506" s="2134"/>
      <c r="H506" s="2134"/>
      <c r="I506" s="2134"/>
      <c r="J506" s="2134"/>
      <c r="K506" s="2655"/>
      <c r="L506" s="2121"/>
    </row>
    <row r="507" spans="1:12" ht="15.75" x14ac:dyDescent="0.25">
      <c r="A507" s="2132"/>
      <c r="B507" s="2133"/>
      <c r="C507" s="2134"/>
      <c r="D507" s="2135">
        <f t="shared" si="7"/>
        <v>0</v>
      </c>
      <c r="E507" s="2134"/>
      <c r="F507" s="2134"/>
      <c r="G507" s="2134"/>
      <c r="H507" s="2134"/>
      <c r="I507" s="2134"/>
      <c r="J507" s="2134"/>
      <c r="K507" s="2655"/>
      <c r="L507" s="2121"/>
    </row>
    <row r="508" spans="1:12" ht="15.75" x14ac:dyDescent="0.25">
      <c r="A508" s="2132"/>
      <c r="B508" s="2133"/>
      <c r="C508" s="2134"/>
      <c r="D508" s="2135">
        <f t="shared" si="7"/>
        <v>0</v>
      </c>
      <c r="E508" s="2134"/>
      <c r="F508" s="2134"/>
      <c r="G508" s="2134"/>
      <c r="H508" s="2134"/>
      <c r="I508" s="2134"/>
      <c r="J508" s="2134"/>
      <c r="K508" s="2655"/>
      <c r="L508" s="2121"/>
    </row>
    <row r="509" spans="1:12" ht="15.75" x14ac:dyDescent="0.25">
      <c r="A509" s="2132"/>
      <c r="B509" s="2133"/>
      <c r="C509" s="2134"/>
      <c r="D509" s="2135">
        <f t="shared" si="7"/>
        <v>0</v>
      </c>
      <c r="E509" s="2134"/>
      <c r="F509" s="2134"/>
      <c r="G509" s="2134"/>
      <c r="H509" s="2134"/>
      <c r="I509" s="2134"/>
      <c r="J509" s="2134"/>
      <c r="K509" s="2655"/>
      <c r="L509" s="2121"/>
    </row>
    <row r="510" spans="1:12" ht="15.75" x14ac:dyDescent="0.25">
      <c r="A510" s="2132"/>
      <c r="B510" s="2133"/>
      <c r="C510" s="2134"/>
      <c r="D510" s="2135">
        <f t="shared" si="7"/>
        <v>0</v>
      </c>
      <c r="E510" s="2134"/>
      <c r="F510" s="2134"/>
      <c r="G510" s="2134"/>
      <c r="H510" s="2134"/>
      <c r="I510" s="2134"/>
      <c r="J510" s="2134"/>
      <c r="K510" s="2655"/>
      <c r="L510" s="2121"/>
    </row>
    <row r="511" spans="1:12" ht="15.75" x14ac:dyDescent="0.25">
      <c r="A511" s="2132"/>
      <c r="B511" s="2133"/>
      <c r="C511" s="2134"/>
      <c r="D511" s="2135">
        <f t="shared" si="7"/>
        <v>0</v>
      </c>
      <c r="E511" s="2134"/>
      <c r="F511" s="2134"/>
      <c r="G511" s="2134"/>
      <c r="H511" s="2134"/>
      <c r="I511" s="2134"/>
      <c r="J511" s="2134"/>
      <c r="K511" s="2655"/>
      <c r="L511" s="2121"/>
    </row>
    <row r="512" spans="1:12" ht="15.75" x14ac:dyDescent="0.25">
      <c r="A512" s="2132"/>
      <c r="B512" s="2133"/>
      <c r="C512" s="2134"/>
      <c r="D512" s="2135">
        <f t="shared" si="7"/>
        <v>0</v>
      </c>
      <c r="E512" s="2134"/>
      <c r="F512" s="2134"/>
      <c r="G512" s="2134"/>
      <c r="H512" s="2134"/>
      <c r="I512" s="2134"/>
      <c r="J512" s="2134"/>
      <c r="K512" s="2655"/>
      <c r="L512" s="2121"/>
    </row>
    <row r="513" spans="1:12" ht="15.75" x14ac:dyDescent="0.25">
      <c r="A513" s="2132"/>
      <c r="B513" s="2133"/>
      <c r="C513" s="2134"/>
      <c r="D513" s="2135">
        <f t="shared" si="7"/>
        <v>0</v>
      </c>
      <c r="E513" s="2134"/>
      <c r="F513" s="2134"/>
      <c r="G513" s="2134"/>
      <c r="H513" s="2134"/>
      <c r="I513" s="2134"/>
      <c r="J513" s="2134"/>
      <c r="K513" s="2655"/>
      <c r="L513" s="2121"/>
    </row>
    <row r="514" spans="1:12" ht="15.75" x14ac:dyDescent="0.25">
      <c r="A514" s="2132"/>
      <c r="B514" s="2133"/>
      <c r="C514" s="2134"/>
      <c r="D514" s="2135">
        <f t="shared" si="7"/>
        <v>0</v>
      </c>
      <c r="E514" s="2134"/>
      <c r="F514" s="2134"/>
      <c r="G514" s="2134"/>
      <c r="H514" s="2134"/>
      <c r="I514" s="2134"/>
      <c r="J514" s="2134"/>
      <c r="K514" s="2655"/>
      <c r="L514" s="2121"/>
    </row>
    <row r="515" spans="1:12" ht="15.75" x14ac:dyDescent="0.25">
      <c r="A515" s="2132"/>
      <c r="B515" s="2133"/>
      <c r="C515" s="2134"/>
      <c r="D515" s="2135">
        <f t="shared" si="7"/>
        <v>0</v>
      </c>
      <c r="E515" s="2134"/>
      <c r="F515" s="2134"/>
      <c r="G515" s="2134"/>
      <c r="H515" s="2134"/>
      <c r="I515" s="2134"/>
      <c r="J515" s="2134"/>
      <c r="K515" s="2655"/>
      <c r="L515" s="2121"/>
    </row>
    <row r="516" spans="1:12" ht="15.75" x14ac:dyDescent="0.25">
      <c r="A516" s="2132"/>
      <c r="B516" s="2133"/>
      <c r="C516" s="2134"/>
      <c r="D516" s="2135">
        <f t="shared" si="7"/>
        <v>0</v>
      </c>
      <c r="E516" s="2134"/>
      <c r="F516" s="2134"/>
      <c r="G516" s="2134"/>
      <c r="H516" s="2134"/>
      <c r="I516" s="2134"/>
      <c r="J516" s="2134"/>
      <c r="K516" s="2655"/>
      <c r="L516" s="2121"/>
    </row>
    <row r="517" spans="1:12" ht="15.75" x14ac:dyDescent="0.25">
      <c r="A517" s="2132"/>
      <c r="B517" s="2133"/>
      <c r="C517" s="2134"/>
      <c r="D517" s="2135">
        <f t="shared" si="7"/>
        <v>0</v>
      </c>
      <c r="E517" s="2134"/>
      <c r="F517" s="2134"/>
      <c r="G517" s="2134"/>
      <c r="H517" s="2134"/>
      <c r="I517" s="2134"/>
      <c r="J517" s="2134"/>
      <c r="K517" s="2655"/>
      <c r="L517" s="2121"/>
    </row>
    <row r="518" spans="1:12" ht="15.75" x14ac:dyDescent="0.25">
      <c r="A518" s="2132"/>
      <c r="B518" s="2133"/>
      <c r="C518" s="2134"/>
      <c r="D518" s="2135">
        <f t="shared" si="7"/>
        <v>0</v>
      </c>
      <c r="E518" s="2134"/>
      <c r="F518" s="2134"/>
      <c r="G518" s="2134"/>
      <c r="H518" s="2134"/>
      <c r="I518" s="2134"/>
      <c r="J518" s="2134"/>
      <c r="K518" s="2655"/>
      <c r="L518" s="2121"/>
    </row>
    <row r="519" spans="1:12" ht="15.75" x14ac:dyDescent="0.25">
      <c r="A519" s="2132"/>
      <c r="B519" s="2133"/>
      <c r="C519" s="2134"/>
      <c r="D519" s="2135">
        <f t="shared" si="7"/>
        <v>0</v>
      </c>
      <c r="E519" s="2134"/>
      <c r="F519" s="2134"/>
      <c r="G519" s="2134"/>
      <c r="H519" s="2134"/>
      <c r="I519" s="2134"/>
      <c r="J519" s="2134"/>
      <c r="K519" s="2655"/>
      <c r="L519" s="2121"/>
    </row>
    <row r="520" spans="1:12" ht="15.75" x14ac:dyDescent="0.25">
      <c r="A520" s="2132"/>
      <c r="B520" s="2133"/>
      <c r="C520" s="2134"/>
      <c r="D520" s="2135">
        <f t="shared" si="7"/>
        <v>0</v>
      </c>
      <c r="E520" s="2134"/>
      <c r="F520" s="2134"/>
      <c r="G520" s="2134"/>
      <c r="H520" s="2134"/>
      <c r="I520" s="2134"/>
      <c r="J520" s="2134"/>
      <c r="K520" s="2655"/>
      <c r="L520" s="2121"/>
    </row>
    <row r="521" spans="1:12" ht="15.75" x14ac:dyDescent="0.25">
      <c r="A521" s="2132"/>
      <c r="B521" s="2133"/>
      <c r="C521" s="2134"/>
      <c r="D521" s="2135">
        <f t="shared" si="7"/>
        <v>0</v>
      </c>
      <c r="E521" s="2134"/>
      <c r="F521" s="2134"/>
      <c r="G521" s="2134"/>
      <c r="H521" s="2134"/>
      <c r="I521" s="2134"/>
      <c r="J521" s="2134"/>
      <c r="K521" s="2655"/>
      <c r="L521" s="2121"/>
    </row>
    <row r="522" spans="1:12" ht="15.75" x14ac:dyDescent="0.25">
      <c r="A522" s="2132"/>
      <c r="B522" s="2133"/>
      <c r="C522" s="2134"/>
      <c r="D522" s="2135">
        <f t="shared" si="7"/>
        <v>0</v>
      </c>
      <c r="E522" s="2134"/>
      <c r="F522" s="2134"/>
      <c r="G522" s="2134"/>
      <c r="H522" s="2134"/>
      <c r="I522" s="2134"/>
      <c r="J522" s="2134"/>
      <c r="K522" s="2655"/>
      <c r="L522" s="2121"/>
    </row>
    <row r="523" spans="1:12" ht="15.75" x14ac:dyDescent="0.25">
      <c r="A523" s="2132"/>
      <c r="B523" s="2133"/>
      <c r="C523" s="2134"/>
      <c r="D523" s="2135">
        <f t="shared" si="7"/>
        <v>0</v>
      </c>
      <c r="E523" s="2134"/>
      <c r="F523" s="2134"/>
      <c r="G523" s="2134"/>
      <c r="H523" s="2134"/>
      <c r="I523" s="2134"/>
      <c r="J523" s="2134"/>
      <c r="K523" s="2655"/>
      <c r="L523" s="2121"/>
    </row>
    <row r="524" spans="1:12" ht="15.75" x14ac:dyDescent="0.25">
      <c r="A524" s="2132"/>
      <c r="B524" s="2133"/>
      <c r="C524" s="2134"/>
      <c r="D524" s="2135">
        <f t="shared" si="7"/>
        <v>0</v>
      </c>
      <c r="E524" s="2134"/>
      <c r="F524" s="2134"/>
      <c r="G524" s="2134"/>
      <c r="H524" s="2134"/>
      <c r="I524" s="2134"/>
      <c r="J524" s="2134"/>
      <c r="K524" s="2655"/>
      <c r="L524" s="2121"/>
    </row>
    <row r="525" spans="1:12" ht="15.75" x14ac:dyDescent="0.25">
      <c r="A525" s="2132"/>
      <c r="B525" s="2133"/>
      <c r="C525" s="2134"/>
      <c r="D525" s="2135">
        <f t="shared" si="7"/>
        <v>0</v>
      </c>
      <c r="E525" s="2134"/>
      <c r="F525" s="2134"/>
      <c r="G525" s="2134"/>
      <c r="H525" s="2134"/>
      <c r="I525" s="2134"/>
      <c r="J525" s="2134"/>
      <c r="K525" s="2655"/>
      <c r="L525" s="2121"/>
    </row>
    <row r="526" spans="1:12" ht="15.75" x14ac:dyDescent="0.25">
      <c r="A526" s="2132"/>
      <c r="B526" s="2133"/>
      <c r="C526" s="2134"/>
      <c r="D526" s="2135">
        <f t="shared" si="7"/>
        <v>0</v>
      </c>
      <c r="E526" s="2134"/>
      <c r="F526" s="2134"/>
      <c r="G526" s="2134"/>
      <c r="H526" s="2134"/>
      <c r="I526" s="2134"/>
      <c r="J526" s="2134"/>
      <c r="K526" s="2655"/>
      <c r="L526" s="2121"/>
    </row>
    <row r="527" spans="1:12" ht="15.75" x14ac:dyDescent="0.25">
      <c r="A527" s="2132"/>
      <c r="B527" s="2133"/>
      <c r="C527" s="2134"/>
      <c r="D527" s="2135">
        <f t="shared" si="7"/>
        <v>0</v>
      </c>
      <c r="E527" s="2134"/>
      <c r="F527" s="2134"/>
      <c r="G527" s="2134"/>
      <c r="H527" s="2134"/>
      <c r="I527" s="2134"/>
      <c r="J527" s="2134"/>
      <c r="K527" s="2655"/>
      <c r="L527" s="2121"/>
    </row>
    <row r="528" spans="1:12" ht="15.75" x14ac:dyDescent="0.25">
      <c r="A528" s="2132"/>
      <c r="B528" s="2133"/>
      <c r="C528" s="2134"/>
      <c r="D528" s="2135">
        <f t="shared" si="7"/>
        <v>0</v>
      </c>
      <c r="E528" s="2134"/>
      <c r="F528" s="2134"/>
      <c r="G528" s="2134"/>
      <c r="H528" s="2134"/>
      <c r="I528" s="2134"/>
      <c r="J528" s="2134"/>
      <c r="K528" s="2655"/>
      <c r="L528" s="2121"/>
    </row>
    <row r="529" spans="1:12" ht="15.75" x14ac:dyDescent="0.25">
      <c r="A529" s="2132"/>
      <c r="B529" s="2133"/>
      <c r="C529" s="2134"/>
      <c r="D529" s="2135">
        <f t="shared" ref="D529:D592" si="8">+C529*(100-E529)/100</f>
        <v>0</v>
      </c>
      <c r="E529" s="2134"/>
      <c r="F529" s="2134"/>
      <c r="G529" s="2134"/>
      <c r="H529" s="2134"/>
      <c r="I529" s="2134"/>
      <c r="J529" s="2134"/>
      <c r="K529" s="2655"/>
      <c r="L529" s="2121"/>
    </row>
    <row r="530" spans="1:12" ht="15.75" x14ac:dyDescent="0.25">
      <c r="A530" s="2132"/>
      <c r="B530" s="2133"/>
      <c r="C530" s="2134"/>
      <c r="D530" s="2135">
        <f t="shared" si="8"/>
        <v>0</v>
      </c>
      <c r="E530" s="2134"/>
      <c r="F530" s="2134"/>
      <c r="G530" s="2134"/>
      <c r="H530" s="2134"/>
      <c r="I530" s="2134"/>
      <c r="J530" s="2134"/>
      <c r="K530" s="2655"/>
      <c r="L530" s="2121"/>
    </row>
    <row r="531" spans="1:12" ht="15.75" x14ac:dyDescent="0.25">
      <c r="A531" s="2132"/>
      <c r="B531" s="2133"/>
      <c r="C531" s="2134"/>
      <c r="D531" s="2135">
        <f t="shared" si="8"/>
        <v>0</v>
      </c>
      <c r="E531" s="2134"/>
      <c r="F531" s="2134"/>
      <c r="G531" s="2134"/>
      <c r="H531" s="2134"/>
      <c r="I531" s="2134"/>
      <c r="J531" s="2134"/>
      <c r="K531" s="2655"/>
      <c r="L531" s="2121"/>
    </row>
    <row r="532" spans="1:12" ht="15.75" x14ac:dyDescent="0.25">
      <c r="A532" s="2132"/>
      <c r="B532" s="2133"/>
      <c r="C532" s="2134"/>
      <c r="D532" s="2135">
        <f t="shared" si="8"/>
        <v>0</v>
      </c>
      <c r="E532" s="2134"/>
      <c r="F532" s="2134"/>
      <c r="G532" s="2134"/>
      <c r="H532" s="2134"/>
      <c r="I532" s="2134"/>
      <c r="J532" s="2134"/>
      <c r="K532" s="2655"/>
      <c r="L532" s="2121"/>
    </row>
    <row r="533" spans="1:12" ht="15.75" x14ac:dyDescent="0.25">
      <c r="A533" s="2132"/>
      <c r="B533" s="2133"/>
      <c r="C533" s="2134"/>
      <c r="D533" s="2135">
        <f t="shared" si="8"/>
        <v>0</v>
      </c>
      <c r="E533" s="2134"/>
      <c r="F533" s="2134"/>
      <c r="G533" s="2134"/>
      <c r="H533" s="2134"/>
      <c r="I533" s="2134"/>
      <c r="J533" s="2134"/>
      <c r="K533" s="2655"/>
      <c r="L533" s="2121"/>
    </row>
    <row r="534" spans="1:12" ht="15.75" x14ac:dyDescent="0.25">
      <c r="A534" s="2132"/>
      <c r="B534" s="2133"/>
      <c r="C534" s="2134"/>
      <c r="D534" s="2135">
        <f t="shared" si="8"/>
        <v>0</v>
      </c>
      <c r="E534" s="2134"/>
      <c r="F534" s="2134"/>
      <c r="G534" s="2134"/>
      <c r="H534" s="2134"/>
      <c r="I534" s="2134"/>
      <c r="J534" s="2134"/>
      <c r="K534" s="2655"/>
      <c r="L534" s="2121"/>
    </row>
    <row r="535" spans="1:12" ht="15.75" x14ac:dyDescent="0.25">
      <c r="A535" s="2132"/>
      <c r="B535" s="2133"/>
      <c r="C535" s="2134"/>
      <c r="D535" s="2135">
        <f t="shared" si="8"/>
        <v>0</v>
      </c>
      <c r="E535" s="2134"/>
      <c r="F535" s="2134"/>
      <c r="G535" s="2134"/>
      <c r="H535" s="2134"/>
      <c r="I535" s="2134"/>
      <c r="J535" s="2134"/>
      <c r="K535" s="2655"/>
      <c r="L535" s="2121"/>
    </row>
    <row r="536" spans="1:12" ht="15.75" x14ac:dyDescent="0.25">
      <c r="A536" s="2132"/>
      <c r="B536" s="2133"/>
      <c r="C536" s="2134"/>
      <c r="D536" s="2135">
        <f t="shared" si="8"/>
        <v>0</v>
      </c>
      <c r="E536" s="2134"/>
      <c r="F536" s="2134"/>
      <c r="G536" s="2134"/>
      <c r="H536" s="2134"/>
      <c r="I536" s="2134"/>
      <c r="J536" s="2134"/>
      <c r="K536" s="2655"/>
      <c r="L536" s="2121"/>
    </row>
    <row r="537" spans="1:12" ht="15.75" x14ac:dyDescent="0.25">
      <c r="A537" s="2132"/>
      <c r="B537" s="2133"/>
      <c r="C537" s="2134"/>
      <c r="D537" s="2135">
        <f t="shared" si="8"/>
        <v>0</v>
      </c>
      <c r="E537" s="2134"/>
      <c r="F537" s="2134"/>
      <c r="G537" s="2134"/>
      <c r="H537" s="2134"/>
      <c r="I537" s="2134"/>
      <c r="J537" s="2134"/>
      <c r="K537" s="2655"/>
      <c r="L537" s="2121"/>
    </row>
    <row r="538" spans="1:12" ht="15.75" x14ac:dyDescent="0.25">
      <c r="A538" s="2132"/>
      <c r="B538" s="2133"/>
      <c r="C538" s="2134"/>
      <c r="D538" s="2135">
        <f t="shared" si="8"/>
        <v>0</v>
      </c>
      <c r="E538" s="2134"/>
      <c r="F538" s="2134"/>
      <c r="G538" s="2134"/>
      <c r="H538" s="2134"/>
      <c r="I538" s="2134"/>
      <c r="J538" s="2134"/>
      <c r="K538" s="2655"/>
      <c r="L538" s="2121"/>
    </row>
    <row r="539" spans="1:12" ht="15.75" x14ac:dyDescent="0.25">
      <c r="A539" s="2132"/>
      <c r="B539" s="2133"/>
      <c r="C539" s="2134"/>
      <c r="D539" s="2135">
        <f t="shared" si="8"/>
        <v>0</v>
      </c>
      <c r="E539" s="2134"/>
      <c r="F539" s="2134"/>
      <c r="G539" s="2134"/>
      <c r="H539" s="2134"/>
      <c r="I539" s="2134"/>
      <c r="J539" s="2134"/>
      <c r="K539" s="2655"/>
      <c r="L539" s="2121"/>
    </row>
    <row r="540" spans="1:12" ht="15.75" x14ac:dyDescent="0.25">
      <c r="A540" s="2132"/>
      <c r="B540" s="2133"/>
      <c r="C540" s="2134"/>
      <c r="D540" s="2135">
        <f t="shared" si="8"/>
        <v>0</v>
      </c>
      <c r="E540" s="2134"/>
      <c r="F540" s="2134"/>
      <c r="G540" s="2134"/>
      <c r="H540" s="2134"/>
      <c r="I540" s="2134"/>
      <c r="J540" s="2134"/>
      <c r="K540" s="2655"/>
      <c r="L540" s="2121"/>
    </row>
    <row r="541" spans="1:12" ht="15.75" x14ac:dyDescent="0.25">
      <c r="A541" s="2132"/>
      <c r="B541" s="2133"/>
      <c r="C541" s="2134"/>
      <c r="D541" s="2135">
        <f t="shared" si="8"/>
        <v>0</v>
      </c>
      <c r="E541" s="2134"/>
      <c r="F541" s="2134"/>
      <c r="G541" s="2134"/>
      <c r="H541" s="2134"/>
      <c r="I541" s="2134"/>
      <c r="J541" s="2134"/>
      <c r="K541" s="2655"/>
      <c r="L541" s="2121"/>
    </row>
    <row r="542" spans="1:12" ht="15.75" x14ac:dyDescent="0.25">
      <c r="A542" s="2132"/>
      <c r="B542" s="2133"/>
      <c r="C542" s="2134"/>
      <c r="D542" s="2135">
        <f t="shared" si="8"/>
        <v>0</v>
      </c>
      <c r="E542" s="2134"/>
      <c r="F542" s="2134"/>
      <c r="G542" s="2134"/>
      <c r="H542" s="2134"/>
      <c r="I542" s="2134"/>
      <c r="J542" s="2134"/>
      <c r="K542" s="2655"/>
      <c r="L542" s="2121"/>
    </row>
    <row r="543" spans="1:12" ht="15.75" x14ac:dyDescent="0.25">
      <c r="A543" s="2132"/>
      <c r="B543" s="2133"/>
      <c r="C543" s="2134"/>
      <c r="D543" s="2135">
        <f t="shared" si="8"/>
        <v>0</v>
      </c>
      <c r="E543" s="2134"/>
      <c r="F543" s="2134"/>
      <c r="G543" s="2134"/>
      <c r="H543" s="2134"/>
      <c r="I543" s="2134"/>
      <c r="J543" s="2134"/>
      <c r="K543" s="2655"/>
      <c r="L543" s="2121"/>
    </row>
    <row r="544" spans="1:12" ht="15.75" x14ac:dyDescent="0.25">
      <c r="A544" s="2132"/>
      <c r="B544" s="2133"/>
      <c r="C544" s="2134"/>
      <c r="D544" s="2135">
        <f t="shared" si="8"/>
        <v>0</v>
      </c>
      <c r="E544" s="2134"/>
      <c r="F544" s="2134"/>
      <c r="G544" s="2134"/>
      <c r="H544" s="2134"/>
      <c r="I544" s="2134"/>
      <c r="J544" s="2134"/>
      <c r="K544" s="2655"/>
      <c r="L544" s="2121"/>
    </row>
    <row r="545" spans="1:12" ht="15.75" x14ac:dyDescent="0.25">
      <c r="A545" s="2132"/>
      <c r="B545" s="2133"/>
      <c r="C545" s="2134"/>
      <c r="D545" s="2135">
        <f t="shared" si="8"/>
        <v>0</v>
      </c>
      <c r="E545" s="2134"/>
      <c r="F545" s="2134"/>
      <c r="G545" s="2134"/>
      <c r="H545" s="2134"/>
      <c r="I545" s="2134"/>
      <c r="J545" s="2134"/>
      <c r="K545" s="2655"/>
      <c r="L545" s="2121"/>
    </row>
    <row r="546" spans="1:12" ht="15.75" x14ac:dyDescent="0.25">
      <c r="A546" s="2132"/>
      <c r="B546" s="2133"/>
      <c r="C546" s="2134"/>
      <c r="D546" s="2135">
        <f t="shared" si="8"/>
        <v>0</v>
      </c>
      <c r="E546" s="2134"/>
      <c r="F546" s="2134"/>
      <c r="G546" s="2134"/>
      <c r="H546" s="2134"/>
      <c r="I546" s="2134"/>
      <c r="J546" s="2134"/>
      <c r="K546" s="2655"/>
      <c r="L546" s="2121"/>
    </row>
    <row r="547" spans="1:12" ht="15.75" x14ac:dyDescent="0.25">
      <c r="A547" s="2132"/>
      <c r="B547" s="2133"/>
      <c r="C547" s="2134"/>
      <c r="D547" s="2135">
        <f t="shared" si="8"/>
        <v>0</v>
      </c>
      <c r="E547" s="2134"/>
      <c r="F547" s="2134"/>
      <c r="G547" s="2134"/>
      <c r="H547" s="2134"/>
      <c r="I547" s="2134"/>
      <c r="J547" s="2134"/>
      <c r="K547" s="2655"/>
      <c r="L547" s="2121"/>
    </row>
    <row r="548" spans="1:12" ht="15.75" x14ac:dyDescent="0.25">
      <c r="A548" s="2132"/>
      <c r="B548" s="2133"/>
      <c r="C548" s="2134"/>
      <c r="D548" s="2135">
        <f t="shared" si="8"/>
        <v>0</v>
      </c>
      <c r="E548" s="2134"/>
      <c r="F548" s="2134"/>
      <c r="G548" s="2134"/>
      <c r="H548" s="2134"/>
      <c r="I548" s="2134"/>
      <c r="J548" s="2134"/>
      <c r="K548" s="2655"/>
      <c r="L548" s="2121"/>
    </row>
    <row r="549" spans="1:12" ht="15.75" x14ac:dyDescent="0.25">
      <c r="A549" s="2132"/>
      <c r="B549" s="2133"/>
      <c r="C549" s="2134"/>
      <c r="D549" s="2135">
        <f t="shared" si="8"/>
        <v>0</v>
      </c>
      <c r="E549" s="2134"/>
      <c r="F549" s="2134"/>
      <c r="G549" s="2134"/>
      <c r="H549" s="2134"/>
      <c r="I549" s="2134"/>
      <c r="J549" s="2134"/>
      <c r="K549" s="2655"/>
      <c r="L549" s="2121"/>
    </row>
    <row r="550" spans="1:12" ht="15.75" x14ac:dyDescent="0.25">
      <c r="A550" s="2132"/>
      <c r="B550" s="2133"/>
      <c r="C550" s="2134"/>
      <c r="D550" s="2135">
        <f t="shared" si="8"/>
        <v>0</v>
      </c>
      <c r="E550" s="2134"/>
      <c r="F550" s="2134"/>
      <c r="G550" s="2134"/>
      <c r="H550" s="2134"/>
      <c r="I550" s="2134"/>
      <c r="J550" s="2134"/>
      <c r="K550" s="2655"/>
      <c r="L550" s="2121"/>
    </row>
    <row r="551" spans="1:12" ht="15.75" x14ac:dyDescent="0.25">
      <c r="A551" s="2132"/>
      <c r="B551" s="2133"/>
      <c r="C551" s="2134"/>
      <c r="D551" s="2135">
        <f t="shared" si="8"/>
        <v>0</v>
      </c>
      <c r="E551" s="2134"/>
      <c r="F551" s="2134"/>
      <c r="G551" s="2134"/>
      <c r="H551" s="2134"/>
      <c r="I551" s="2134"/>
      <c r="J551" s="2134"/>
      <c r="K551" s="2655"/>
      <c r="L551" s="2121"/>
    </row>
    <row r="552" spans="1:12" ht="15.75" x14ac:dyDescent="0.25">
      <c r="A552" s="2132"/>
      <c r="B552" s="2133"/>
      <c r="C552" s="2134"/>
      <c r="D552" s="2135">
        <f t="shared" si="8"/>
        <v>0</v>
      </c>
      <c r="E552" s="2134"/>
      <c r="F552" s="2134"/>
      <c r="G552" s="2134"/>
      <c r="H552" s="2134"/>
      <c r="I552" s="2134"/>
      <c r="J552" s="2134"/>
      <c r="K552" s="2655"/>
      <c r="L552" s="2121"/>
    </row>
    <row r="553" spans="1:12" ht="15.75" x14ac:dyDescent="0.25">
      <c r="A553" s="2132"/>
      <c r="B553" s="2133"/>
      <c r="C553" s="2134"/>
      <c r="D553" s="2135">
        <f t="shared" si="8"/>
        <v>0</v>
      </c>
      <c r="E553" s="2134"/>
      <c r="F553" s="2134"/>
      <c r="G553" s="2134"/>
      <c r="H553" s="2134"/>
      <c r="I553" s="2134"/>
      <c r="J553" s="2134"/>
      <c r="K553" s="2655"/>
      <c r="L553" s="2121"/>
    </row>
    <row r="554" spans="1:12" ht="15.75" x14ac:dyDescent="0.25">
      <c r="A554" s="2132"/>
      <c r="B554" s="2133"/>
      <c r="C554" s="2134"/>
      <c r="D554" s="2135">
        <f t="shared" si="8"/>
        <v>0</v>
      </c>
      <c r="E554" s="2134"/>
      <c r="F554" s="2134"/>
      <c r="G554" s="2134"/>
      <c r="H554" s="2134"/>
      <c r="I554" s="2134"/>
      <c r="J554" s="2134"/>
      <c r="K554" s="2655"/>
      <c r="L554" s="2121"/>
    </row>
    <row r="555" spans="1:12" ht="15.75" x14ac:dyDescent="0.25">
      <c r="A555" s="2132"/>
      <c r="B555" s="2133"/>
      <c r="C555" s="2134"/>
      <c r="D555" s="2135">
        <f t="shared" si="8"/>
        <v>0</v>
      </c>
      <c r="E555" s="2134"/>
      <c r="F555" s="2134"/>
      <c r="G555" s="2134"/>
      <c r="H555" s="2134"/>
      <c r="I555" s="2134"/>
      <c r="J555" s="2134"/>
      <c r="K555" s="2655"/>
      <c r="L555" s="2121"/>
    </row>
    <row r="556" spans="1:12" ht="15.75" x14ac:dyDescent="0.25">
      <c r="A556" s="2132"/>
      <c r="B556" s="2133"/>
      <c r="C556" s="2134"/>
      <c r="D556" s="2135">
        <f t="shared" si="8"/>
        <v>0</v>
      </c>
      <c r="E556" s="2134"/>
      <c r="F556" s="2134"/>
      <c r="G556" s="2134"/>
      <c r="H556" s="2134"/>
      <c r="I556" s="2134"/>
      <c r="J556" s="2134"/>
      <c r="K556" s="2655"/>
      <c r="L556" s="2121"/>
    </row>
    <row r="557" spans="1:12" ht="15.75" x14ac:dyDescent="0.25">
      <c r="A557" s="2132"/>
      <c r="B557" s="2133"/>
      <c r="C557" s="2134"/>
      <c r="D557" s="2135">
        <f t="shared" si="8"/>
        <v>0</v>
      </c>
      <c r="E557" s="2134"/>
      <c r="F557" s="2134"/>
      <c r="G557" s="2134"/>
      <c r="H557" s="2134"/>
      <c r="I557" s="2134"/>
      <c r="J557" s="2134"/>
      <c r="K557" s="2655"/>
      <c r="L557" s="2121"/>
    </row>
    <row r="558" spans="1:12" ht="15.75" x14ac:dyDescent="0.25">
      <c r="A558" s="2132"/>
      <c r="B558" s="2133"/>
      <c r="C558" s="2134"/>
      <c r="D558" s="2135">
        <f t="shared" si="8"/>
        <v>0</v>
      </c>
      <c r="E558" s="2134"/>
      <c r="F558" s="2134"/>
      <c r="G558" s="2134"/>
      <c r="H558" s="2134"/>
      <c r="I558" s="2134"/>
      <c r="J558" s="2134"/>
      <c r="K558" s="2655"/>
      <c r="L558" s="2121"/>
    </row>
    <row r="559" spans="1:12" ht="15.75" x14ac:dyDescent="0.25">
      <c r="A559" s="2132"/>
      <c r="B559" s="2133"/>
      <c r="C559" s="2134"/>
      <c r="D559" s="2135">
        <f t="shared" si="8"/>
        <v>0</v>
      </c>
      <c r="E559" s="2134"/>
      <c r="F559" s="2134"/>
      <c r="G559" s="2134"/>
      <c r="H559" s="2134"/>
      <c r="I559" s="2134"/>
      <c r="J559" s="2134"/>
      <c r="K559" s="2655"/>
      <c r="L559" s="2121"/>
    </row>
    <row r="560" spans="1:12" ht="15.75" x14ac:dyDescent="0.25">
      <c r="A560" s="2132"/>
      <c r="B560" s="2133"/>
      <c r="C560" s="2134"/>
      <c r="D560" s="2135">
        <f t="shared" si="8"/>
        <v>0</v>
      </c>
      <c r="E560" s="2134"/>
      <c r="F560" s="2134"/>
      <c r="G560" s="2134"/>
      <c r="H560" s="2134"/>
      <c r="I560" s="2134"/>
      <c r="J560" s="2134"/>
      <c r="K560" s="2655"/>
      <c r="L560" s="2121"/>
    </row>
    <row r="561" spans="1:12" ht="15.75" x14ac:dyDescent="0.25">
      <c r="A561" s="2132"/>
      <c r="B561" s="2133"/>
      <c r="C561" s="2134"/>
      <c r="D561" s="2135">
        <f t="shared" si="8"/>
        <v>0</v>
      </c>
      <c r="E561" s="2134"/>
      <c r="F561" s="2134"/>
      <c r="G561" s="2134"/>
      <c r="H561" s="2134"/>
      <c r="I561" s="2134"/>
      <c r="J561" s="2134"/>
      <c r="K561" s="2655"/>
      <c r="L561" s="2121"/>
    </row>
    <row r="562" spans="1:12" ht="15.75" x14ac:dyDescent="0.25">
      <c r="A562" s="2132"/>
      <c r="B562" s="2133"/>
      <c r="C562" s="2134"/>
      <c r="D562" s="2135">
        <f t="shared" si="8"/>
        <v>0</v>
      </c>
      <c r="E562" s="2134"/>
      <c r="F562" s="2134"/>
      <c r="G562" s="2134"/>
      <c r="H562" s="2134"/>
      <c r="I562" s="2134"/>
      <c r="J562" s="2134"/>
      <c r="K562" s="2655"/>
      <c r="L562" s="2121"/>
    </row>
    <row r="563" spans="1:12" ht="15.75" x14ac:dyDescent="0.25">
      <c r="A563" s="2132"/>
      <c r="B563" s="2133"/>
      <c r="C563" s="2134"/>
      <c r="D563" s="2135">
        <f t="shared" si="8"/>
        <v>0</v>
      </c>
      <c r="E563" s="2134"/>
      <c r="F563" s="2134"/>
      <c r="G563" s="2134"/>
      <c r="H563" s="2134"/>
      <c r="I563" s="2134"/>
      <c r="J563" s="2134"/>
      <c r="K563" s="2655"/>
      <c r="L563" s="2121"/>
    </row>
    <row r="564" spans="1:12" ht="15.75" x14ac:dyDescent="0.25">
      <c r="A564" s="2132"/>
      <c r="B564" s="2133"/>
      <c r="C564" s="2134"/>
      <c r="D564" s="2135">
        <f t="shared" si="8"/>
        <v>0</v>
      </c>
      <c r="E564" s="2134"/>
      <c r="F564" s="2134"/>
      <c r="G564" s="2134"/>
      <c r="H564" s="2134"/>
      <c r="I564" s="2134"/>
      <c r="J564" s="2134"/>
      <c r="K564" s="2655"/>
      <c r="L564" s="2121"/>
    </row>
    <row r="565" spans="1:12" ht="15.75" x14ac:dyDescent="0.25">
      <c r="A565" s="2132"/>
      <c r="B565" s="2133"/>
      <c r="C565" s="2134"/>
      <c r="D565" s="2135">
        <f t="shared" si="8"/>
        <v>0</v>
      </c>
      <c r="E565" s="2134"/>
      <c r="F565" s="2134"/>
      <c r="G565" s="2134"/>
      <c r="H565" s="2134"/>
      <c r="I565" s="2134"/>
      <c r="J565" s="2134"/>
      <c r="K565" s="2655"/>
      <c r="L565" s="2121"/>
    </row>
    <row r="566" spans="1:12" ht="15.75" x14ac:dyDescent="0.25">
      <c r="A566" s="2132"/>
      <c r="B566" s="2133"/>
      <c r="C566" s="2134"/>
      <c r="D566" s="2135">
        <f t="shared" si="8"/>
        <v>0</v>
      </c>
      <c r="E566" s="2134"/>
      <c r="F566" s="2134"/>
      <c r="G566" s="2134"/>
      <c r="H566" s="2134"/>
      <c r="I566" s="2134"/>
      <c r="J566" s="2134"/>
      <c r="K566" s="2655"/>
      <c r="L566" s="2121"/>
    </row>
    <row r="567" spans="1:12" ht="15.75" x14ac:dyDescent="0.25">
      <c r="A567" s="2132"/>
      <c r="B567" s="2133"/>
      <c r="C567" s="2134"/>
      <c r="D567" s="2135">
        <f t="shared" si="8"/>
        <v>0</v>
      </c>
      <c r="E567" s="2134"/>
      <c r="F567" s="2134"/>
      <c r="G567" s="2134"/>
      <c r="H567" s="2134"/>
      <c r="I567" s="2134"/>
      <c r="J567" s="2134"/>
      <c r="K567" s="2655"/>
      <c r="L567" s="2121"/>
    </row>
    <row r="568" spans="1:12" ht="15.75" x14ac:dyDescent="0.25">
      <c r="A568" s="2132"/>
      <c r="B568" s="2133"/>
      <c r="C568" s="2134"/>
      <c r="D568" s="2135">
        <f t="shared" si="8"/>
        <v>0</v>
      </c>
      <c r="E568" s="2134"/>
      <c r="F568" s="2134"/>
      <c r="G568" s="2134"/>
      <c r="H568" s="2134"/>
      <c r="I568" s="2134"/>
      <c r="J568" s="2134"/>
      <c r="K568" s="2655"/>
      <c r="L568" s="2121"/>
    </row>
    <row r="569" spans="1:12" ht="15.75" x14ac:dyDescent="0.25">
      <c r="A569" s="2132"/>
      <c r="B569" s="2133"/>
      <c r="C569" s="2134"/>
      <c r="D569" s="2135">
        <f t="shared" si="8"/>
        <v>0</v>
      </c>
      <c r="E569" s="2134"/>
      <c r="F569" s="2134"/>
      <c r="G569" s="2134"/>
      <c r="H569" s="2134"/>
      <c r="I569" s="2134"/>
      <c r="J569" s="2134"/>
      <c r="K569" s="2655"/>
      <c r="L569" s="2121"/>
    </row>
    <row r="570" spans="1:12" ht="15.75" x14ac:dyDescent="0.25">
      <c r="A570" s="2132"/>
      <c r="B570" s="2133"/>
      <c r="C570" s="2134"/>
      <c r="D570" s="2135">
        <f t="shared" si="8"/>
        <v>0</v>
      </c>
      <c r="E570" s="2134"/>
      <c r="F570" s="2134"/>
      <c r="G570" s="2134"/>
      <c r="H570" s="2134"/>
      <c r="I570" s="2134"/>
      <c r="J570" s="2134"/>
      <c r="K570" s="2655"/>
      <c r="L570" s="2121"/>
    </row>
    <row r="571" spans="1:12" ht="15.75" x14ac:dyDescent="0.25">
      <c r="A571" s="2132"/>
      <c r="B571" s="2133"/>
      <c r="C571" s="2134"/>
      <c r="D571" s="2135">
        <f t="shared" si="8"/>
        <v>0</v>
      </c>
      <c r="E571" s="2134"/>
      <c r="F571" s="2134"/>
      <c r="G571" s="2134"/>
      <c r="H571" s="2134"/>
      <c r="I571" s="2134"/>
      <c r="J571" s="2134"/>
      <c r="K571" s="2655"/>
      <c r="L571" s="2121"/>
    </row>
    <row r="572" spans="1:12" ht="15.75" x14ac:dyDescent="0.25">
      <c r="A572" s="2132"/>
      <c r="B572" s="2133"/>
      <c r="C572" s="2134"/>
      <c r="D572" s="2135">
        <f t="shared" si="8"/>
        <v>0</v>
      </c>
      <c r="E572" s="2134"/>
      <c r="F572" s="2134"/>
      <c r="G572" s="2134"/>
      <c r="H572" s="2134"/>
      <c r="I572" s="2134"/>
      <c r="J572" s="2134"/>
      <c r="K572" s="2655"/>
      <c r="L572" s="2121"/>
    </row>
    <row r="573" spans="1:12" ht="15.75" x14ac:dyDescent="0.25">
      <c r="A573" s="2132"/>
      <c r="B573" s="2133"/>
      <c r="C573" s="2134"/>
      <c r="D573" s="2135">
        <f t="shared" si="8"/>
        <v>0</v>
      </c>
      <c r="E573" s="2134"/>
      <c r="F573" s="2134"/>
      <c r="G573" s="2134"/>
      <c r="H573" s="2134"/>
      <c r="I573" s="2134"/>
      <c r="J573" s="2134"/>
      <c r="K573" s="2655"/>
      <c r="L573" s="2121"/>
    </row>
    <row r="574" spans="1:12" ht="15.75" x14ac:dyDescent="0.25">
      <c r="A574" s="2132"/>
      <c r="B574" s="2133"/>
      <c r="C574" s="2134"/>
      <c r="D574" s="2135">
        <f t="shared" si="8"/>
        <v>0</v>
      </c>
      <c r="E574" s="2134"/>
      <c r="F574" s="2134"/>
      <c r="G574" s="2134"/>
      <c r="H574" s="2134"/>
      <c r="I574" s="2134"/>
      <c r="J574" s="2134"/>
      <c r="K574" s="2655"/>
      <c r="L574" s="2121"/>
    </row>
    <row r="575" spans="1:12" ht="15.75" x14ac:dyDescent="0.25">
      <c r="A575" s="2132"/>
      <c r="B575" s="2133"/>
      <c r="C575" s="2134"/>
      <c r="D575" s="2135">
        <f t="shared" si="8"/>
        <v>0</v>
      </c>
      <c r="E575" s="2134"/>
      <c r="F575" s="2134"/>
      <c r="G575" s="2134"/>
      <c r="H575" s="2134"/>
      <c r="I575" s="2134"/>
      <c r="J575" s="2134"/>
      <c r="K575" s="2655"/>
      <c r="L575" s="2121"/>
    </row>
    <row r="576" spans="1:12" ht="15.75" x14ac:dyDescent="0.25">
      <c r="A576" s="2132"/>
      <c r="B576" s="2133"/>
      <c r="C576" s="2134"/>
      <c r="D576" s="2135">
        <f t="shared" si="8"/>
        <v>0</v>
      </c>
      <c r="E576" s="2134"/>
      <c r="F576" s="2134"/>
      <c r="G576" s="2134"/>
      <c r="H576" s="2134"/>
      <c r="I576" s="2134"/>
      <c r="J576" s="2134"/>
      <c r="K576" s="2655"/>
      <c r="L576" s="2121"/>
    </row>
    <row r="577" spans="1:12" ht="15.75" x14ac:dyDescent="0.25">
      <c r="A577" s="2132"/>
      <c r="B577" s="2133"/>
      <c r="C577" s="2134"/>
      <c r="D577" s="2135">
        <f t="shared" si="8"/>
        <v>0</v>
      </c>
      <c r="E577" s="2134"/>
      <c r="F577" s="2134"/>
      <c r="G577" s="2134"/>
      <c r="H577" s="2134"/>
      <c r="I577" s="2134"/>
      <c r="J577" s="2134"/>
      <c r="K577" s="2655"/>
      <c r="L577" s="2121"/>
    </row>
    <row r="578" spans="1:12" ht="15.75" x14ac:dyDescent="0.25">
      <c r="A578" s="2132"/>
      <c r="B578" s="2133"/>
      <c r="C578" s="2134"/>
      <c r="D578" s="2135">
        <f t="shared" si="8"/>
        <v>0</v>
      </c>
      <c r="E578" s="2134"/>
      <c r="F578" s="2134"/>
      <c r="G578" s="2134"/>
      <c r="H578" s="2134"/>
      <c r="I578" s="2134"/>
      <c r="J578" s="2134"/>
      <c r="K578" s="2655"/>
      <c r="L578" s="2121"/>
    </row>
    <row r="579" spans="1:12" ht="15.75" x14ac:dyDescent="0.25">
      <c r="A579" s="2132"/>
      <c r="B579" s="2133"/>
      <c r="C579" s="2134"/>
      <c r="D579" s="2135">
        <f t="shared" si="8"/>
        <v>0</v>
      </c>
      <c r="E579" s="2134"/>
      <c r="F579" s="2134"/>
      <c r="G579" s="2134"/>
      <c r="H579" s="2134"/>
      <c r="I579" s="2134"/>
      <c r="J579" s="2134"/>
      <c r="K579" s="2655"/>
      <c r="L579" s="2121"/>
    </row>
    <row r="580" spans="1:12" ht="15.75" x14ac:dyDescent="0.25">
      <c r="A580" s="2132"/>
      <c r="B580" s="2133"/>
      <c r="C580" s="2134"/>
      <c r="D580" s="2135">
        <f t="shared" si="8"/>
        <v>0</v>
      </c>
      <c r="E580" s="2134"/>
      <c r="F580" s="2134"/>
      <c r="G580" s="2134"/>
      <c r="H580" s="2134"/>
      <c r="I580" s="2134"/>
      <c r="J580" s="2134"/>
      <c r="K580" s="2655"/>
      <c r="L580" s="2121"/>
    </row>
    <row r="581" spans="1:12" ht="15.75" x14ac:dyDescent="0.25">
      <c r="A581" s="2132"/>
      <c r="B581" s="2133"/>
      <c r="C581" s="2134"/>
      <c r="D581" s="2135">
        <f t="shared" si="8"/>
        <v>0</v>
      </c>
      <c r="E581" s="2134"/>
      <c r="F581" s="2134"/>
      <c r="G581" s="2134"/>
      <c r="H581" s="2134"/>
      <c r="I581" s="2134"/>
      <c r="J581" s="2134"/>
      <c r="K581" s="2655"/>
      <c r="L581" s="2121"/>
    </row>
    <row r="582" spans="1:12" ht="15.75" x14ac:dyDescent="0.25">
      <c r="A582" s="2132"/>
      <c r="B582" s="2133"/>
      <c r="C582" s="2134"/>
      <c r="D582" s="2135">
        <f t="shared" si="8"/>
        <v>0</v>
      </c>
      <c r="E582" s="2134"/>
      <c r="F582" s="2134"/>
      <c r="G582" s="2134"/>
      <c r="H582" s="2134"/>
      <c r="I582" s="2134"/>
      <c r="J582" s="2134"/>
      <c r="K582" s="2655"/>
      <c r="L582" s="2121"/>
    </row>
    <row r="583" spans="1:12" ht="15.75" x14ac:dyDescent="0.25">
      <c r="A583" s="2132"/>
      <c r="B583" s="2133"/>
      <c r="C583" s="2134"/>
      <c r="D583" s="2135">
        <f t="shared" si="8"/>
        <v>0</v>
      </c>
      <c r="E583" s="2134"/>
      <c r="F583" s="2134"/>
      <c r="G583" s="2134"/>
      <c r="H583" s="2134"/>
      <c r="I583" s="2134"/>
      <c r="J583" s="2134"/>
      <c r="K583" s="2655"/>
      <c r="L583" s="2121"/>
    </row>
    <row r="584" spans="1:12" ht="15.75" x14ac:dyDescent="0.25">
      <c r="A584" s="2132"/>
      <c r="B584" s="2133"/>
      <c r="C584" s="2134"/>
      <c r="D584" s="2135">
        <f t="shared" si="8"/>
        <v>0</v>
      </c>
      <c r="E584" s="2134"/>
      <c r="F584" s="2134"/>
      <c r="G584" s="2134"/>
      <c r="H584" s="2134"/>
      <c r="I584" s="2134"/>
      <c r="J584" s="2134"/>
      <c r="K584" s="2655"/>
      <c r="L584" s="2121"/>
    </row>
    <row r="585" spans="1:12" ht="15.75" x14ac:dyDescent="0.25">
      <c r="A585" s="2132"/>
      <c r="B585" s="2133"/>
      <c r="C585" s="2134"/>
      <c r="D585" s="2135">
        <f t="shared" si="8"/>
        <v>0</v>
      </c>
      <c r="E585" s="2134"/>
      <c r="F585" s="2134"/>
      <c r="G585" s="2134"/>
      <c r="H585" s="2134"/>
      <c r="I585" s="2134"/>
      <c r="J585" s="2134"/>
      <c r="K585" s="2655"/>
      <c r="L585" s="2121"/>
    </row>
    <row r="586" spans="1:12" ht="15.75" x14ac:dyDescent="0.25">
      <c r="A586" s="2132"/>
      <c r="B586" s="2133"/>
      <c r="C586" s="2134"/>
      <c r="D586" s="2135">
        <f t="shared" si="8"/>
        <v>0</v>
      </c>
      <c r="E586" s="2134"/>
      <c r="F586" s="2134"/>
      <c r="G586" s="2134"/>
      <c r="H586" s="2134"/>
      <c r="I586" s="2134"/>
      <c r="J586" s="2134"/>
      <c r="K586" s="2655"/>
      <c r="L586" s="2121"/>
    </row>
    <row r="587" spans="1:12" ht="15.75" x14ac:dyDescent="0.25">
      <c r="A587" s="2132"/>
      <c r="B587" s="2133"/>
      <c r="C587" s="2134"/>
      <c r="D587" s="2135">
        <f t="shared" si="8"/>
        <v>0</v>
      </c>
      <c r="E587" s="2134"/>
      <c r="F587" s="2134"/>
      <c r="G587" s="2134"/>
      <c r="H587" s="2134"/>
      <c r="I587" s="2134"/>
      <c r="J587" s="2134"/>
      <c r="K587" s="2655"/>
      <c r="L587" s="2121"/>
    </row>
    <row r="588" spans="1:12" ht="15.75" x14ac:dyDescent="0.25">
      <c r="A588" s="2132"/>
      <c r="B588" s="2133"/>
      <c r="C588" s="2134"/>
      <c r="D588" s="2135">
        <f t="shared" si="8"/>
        <v>0</v>
      </c>
      <c r="E588" s="2134"/>
      <c r="F588" s="2134"/>
      <c r="G588" s="2134"/>
      <c r="H588" s="2134"/>
      <c r="I588" s="2134"/>
      <c r="J588" s="2134"/>
      <c r="K588" s="2655"/>
      <c r="L588" s="2121"/>
    </row>
    <row r="589" spans="1:12" ht="15.75" x14ac:dyDescent="0.25">
      <c r="A589" s="2132"/>
      <c r="B589" s="2133"/>
      <c r="C589" s="2134"/>
      <c r="D589" s="2135">
        <f t="shared" si="8"/>
        <v>0</v>
      </c>
      <c r="E589" s="2134"/>
      <c r="F589" s="2134"/>
      <c r="G589" s="2134"/>
      <c r="H589" s="2134"/>
      <c r="I589" s="2134"/>
      <c r="J589" s="2134"/>
      <c r="K589" s="2655"/>
      <c r="L589" s="2121"/>
    </row>
    <row r="590" spans="1:12" ht="15.75" x14ac:dyDescent="0.25">
      <c r="A590" s="2132"/>
      <c r="B590" s="2133"/>
      <c r="C590" s="2134"/>
      <c r="D590" s="2135">
        <f t="shared" si="8"/>
        <v>0</v>
      </c>
      <c r="E590" s="2134"/>
      <c r="F590" s="2134"/>
      <c r="G590" s="2134"/>
      <c r="H590" s="2134"/>
      <c r="I590" s="2134"/>
      <c r="J590" s="2134"/>
      <c r="K590" s="2655"/>
      <c r="L590" s="2121"/>
    </row>
    <row r="591" spans="1:12" ht="15.75" x14ac:dyDescent="0.25">
      <c r="A591" s="2132"/>
      <c r="B591" s="2133"/>
      <c r="C591" s="2134"/>
      <c r="D591" s="2135">
        <f t="shared" si="8"/>
        <v>0</v>
      </c>
      <c r="E591" s="2134"/>
      <c r="F591" s="2134"/>
      <c r="G591" s="2134"/>
      <c r="H591" s="2134"/>
      <c r="I591" s="2134"/>
      <c r="J591" s="2134"/>
      <c r="K591" s="2655"/>
      <c r="L591" s="2121"/>
    </row>
    <row r="592" spans="1:12" ht="15.75" x14ac:dyDescent="0.25">
      <c r="A592" s="2132"/>
      <c r="B592" s="2133"/>
      <c r="C592" s="2134"/>
      <c r="D592" s="2135">
        <f t="shared" si="8"/>
        <v>0</v>
      </c>
      <c r="E592" s="2134"/>
      <c r="F592" s="2134"/>
      <c r="G592" s="2134"/>
      <c r="H592" s="2134"/>
      <c r="I592" s="2134"/>
      <c r="J592" s="2134"/>
      <c r="K592" s="2655"/>
      <c r="L592" s="2121"/>
    </row>
    <row r="593" spans="1:12" ht="15.75" x14ac:dyDescent="0.25">
      <c r="A593" s="2132"/>
      <c r="B593" s="2133"/>
      <c r="C593" s="2134"/>
      <c r="D593" s="2135">
        <f t="shared" ref="D593:D656" si="9">+C593*(100-E593)/100</f>
        <v>0</v>
      </c>
      <c r="E593" s="2134"/>
      <c r="F593" s="2134"/>
      <c r="G593" s="2134"/>
      <c r="H593" s="2134"/>
      <c r="I593" s="2134"/>
      <c r="J593" s="2134"/>
      <c r="K593" s="2655"/>
      <c r="L593" s="2121"/>
    </row>
    <row r="594" spans="1:12" ht="15.75" x14ac:dyDescent="0.25">
      <c r="A594" s="2132"/>
      <c r="B594" s="2133"/>
      <c r="C594" s="2134"/>
      <c r="D594" s="2135">
        <f t="shared" si="9"/>
        <v>0</v>
      </c>
      <c r="E594" s="2134"/>
      <c r="F594" s="2134"/>
      <c r="G594" s="2134"/>
      <c r="H594" s="2134"/>
      <c r="I594" s="2134"/>
      <c r="J594" s="2134"/>
      <c r="K594" s="2655"/>
      <c r="L594" s="2121"/>
    </row>
    <row r="595" spans="1:12" ht="15.75" x14ac:dyDescent="0.25">
      <c r="A595" s="2132"/>
      <c r="B595" s="2133"/>
      <c r="C595" s="2134"/>
      <c r="D595" s="2135">
        <f t="shared" si="9"/>
        <v>0</v>
      </c>
      <c r="E595" s="2134"/>
      <c r="F595" s="2134"/>
      <c r="G595" s="2134"/>
      <c r="H595" s="2134"/>
      <c r="I595" s="2134"/>
      <c r="J595" s="2134"/>
      <c r="K595" s="2655"/>
      <c r="L595" s="2121"/>
    </row>
    <row r="596" spans="1:12" ht="15.75" x14ac:dyDescent="0.25">
      <c r="A596" s="2132"/>
      <c r="B596" s="2133"/>
      <c r="C596" s="2134"/>
      <c r="D596" s="2135">
        <f t="shared" si="9"/>
        <v>0</v>
      </c>
      <c r="E596" s="2134"/>
      <c r="F596" s="2134"/>
      <c r="G596" s="2134"/>
      <c r="H596" s="2134"/>
      <c r="I596" s="2134"/>
      <c r="J596" s="2134"/>
      <c r="K596" s="2655"/>
      <c r="L596" s="2121"/>
    </row>
    <row r="597" spans="1:12" ht="15.75" x14ac:dyDescent="0.25">
      <c r="A597" s="2132"/>
      <c r="B597" s="2133"/>
      <c r="C597" s="2134"/>
      <c r="D597" s="2135">
        <f t="shared" si="9"/>
        <v>0</v>
      </c>
      <c r="E597" s="2134"/>
      <c r="F597" s="2134"/>
      <c r="G597" s="2134"/>
      <c r="H597" s="2134"/>
      <c r="I597" s="2134"/>
      <c r="J597" s="2134"/>
      <c r="K597" s="2655"/>
      <c r="L597" s="2121"/>
    </row>
    <row r="598" spans="1:12" ht="15.75" x14ac:dyDescent="0.25">
      <c r="A598" s="2132"/>
      <c r="B598" s="2133"/>
      <c r="C598" s="2134"/>
      <c r="D598" s="2135">
        <f t="shared" si="9"/>
        <v>0</v>
      </c>
      <c r="E598" s="2134"/>
      <c r="F598" s="2134"/>
      <c r="G598" s="2134"/>
      <c r="H598" s="2134"/>
      <c r="I598" s="2134"/>
      <c r="J598" s="2134"/>
      <c r="K598" s="2655"/>
      <c r="L598" s="2121"/>
    </row>
    <row r="599" spans="1:12" ht="15.75" x14ac:dyDescent="0.25">
      <c r="A599" s="2132"/>
      <c r="B599" s="2133"/>
      <c r="C599" s="2134"/>
      <c r="D599" s="2135">
        <f t="shared" si="9"/>
        <v>0</v>
      </c>
      <c r="E599" s="2134"/>
      <c r="F599" s="2134"/>
      <c r="G599" s="2134"/>
      <c r="H599" s="2134"/>
      <c r="I599" s="2134"/>
      <c r="J599" s="2134"/>
      <c r="K599" s="2655"/>
      <c r="L599" s="2121"/>
    </row>
    <row r="600" spans="1:12" ht="15.75" x14ac:dyDescent="0.25">
      <c r="A600" s="2132"/>
      <c r="B600" s="2133"/>
      <c r="C600" s="2134"/>
      <c r="D600" s="2135">
        <f t="shared" si="9"/>
        <v>0</v>
      </c>
      <c r="E600" s="2134"/>
      <c r="F600" s="2134"/>
      <c r="G600" s="2134"/>
      <c r="H600" s="2134"/>
      <c r="I600" s="2134"/>
      <c r="J600" s="2134"/>
      <c r="K600" s="2655"/>
      <c r="L600" s="2121"/>
    </row>
    <row r="601" spans="1:12" ht="15.75" x14ac:dyDescent="0.25">
      <c r="A601" s="2132"/>
      <c r="B601" s="2133"/>
      <c r="C601" s="2134"/>
      <c r="D601" s="2135">
        <f t="shared" si="9"/>
        <v>0</v>
      </c>
      <c r="E601" s="2134"/>
      <c r="F601" s="2134"/>
      <c r="G601" s="2134"/>
      <c r="H601" s="2134"/>
      <c r="I601" s="2134"/>
      <c r="J601" s="2134"/>
      <c r="K601" s="2655"/>
      <c r="L601" s="2121"/>
    </row>
    <row r="602" spans="1:12" ht="15.75" x14ac:dyDescent="0.25">
      <c r="A602" s="2132"/>
      <c r="B602" s="2133"/>
      <c r="C602" s="2134"/>
      <c r="D602" s="2135">
        <f t="shared" si="9"/>
        <v>0</v>
      </c>
      <c r="E602" s="2134"/>
      <c r="F602" s="2134"/>
      <c r="G602" s="2134"/>
      <c r="H602" s="2134"/>
      <c r="I602" s="2134"/>
      <c r="J602" s="2134"/>
      <c r="K602" s="2655"/>
      <c r="L602" s="2121"/>
    </row>
    <row r="603" spans="1:12" ht="15.75" x14ac:dyDescent="0.25">
      <c r="A603" s="2132"/>
      <c r="B603" s="2133"/>
      <c r="C603" s="2134"/>
      <c r="D603" s="2135">
        <f t="shared" si="9"/>
        <v>0</v>
      </c>
      <c r="E603" s="2134"/>
      <c r="F603" s="2134"/>
      <c r="G603" s="2134"/>
      <c r="H603" s="2134"/>
      <c r="I603" s="2134"/>
      <c r="J603" s="2134"/>
      <c r="K603" s="2655"/>
      <c r="L603" s="2121"/>
    </row>
    <row r="604" spans="1:12" ht="15.75" x14ac:dyDescent="0.25">
      <c r="A604" s="2132"/>
      <c r="B604" s="2133"/>
      <c r="C604" s="2134"/>
      <c r="D604" s="2135">
        <f t="shared" si="9"/>
        <v>0</v>
      </c>
      <c r="E604" s="2134"/>
      <c r="F604" s="2134"/>
      <c r="G604" s="2134"/>
      <c r="H604" s="2134"/>
      <c r="I604" s="2134"/>
      <c r="J604" s="2134"/>
      <c r="K604" s="2655"/>
      <c r="L604" s="2121"/>
    </row>
    <row r="605" spans="1:12" ht="15.75" x14ac:dyDescent="0.25">
      <c r="A605" s="2132"/>
      <c r="B605" s="2133"/>
      <c r="C605" s="2134"/>
      <c r="D605" s="2135">
        <f t="shared" si="9"/>
        <v>0</v>
      </c>
      <c r="E605" s="2134"/>
      <c r="F605" s="2134"/>
      <c r="G605" s="2134"/>
      <c r="H605" s="2134"/>
      <c r="I605" s="2134"/>
      <c r="J605" s="2134"/>
      <c r="K605" s="2655"/>
      <c r="L605" s="2121"/>
    </row>
    <row r="606" spans="1:12" ht="15.75" x14ac:dyDescent="0.25">
      <c r="A606" s="2132"/>
      <c r="B606" s="2133"/>
      <c r="C606" s="2134"/>
      <c r="D606" s="2135">
        <f t="shared" si="9"/>
        <v>0</v>
      </c>
      <c r="E606" s="2134"/>
      <c r="F606" s="2134"/>
      <c r="G606" s="2134"/>
      <c r="H606" s="2134"/>
      <c r="I606" s="2134"/>
      <c r="J606" s="2134"/>
      <c r="K606" s="2655"/>
      <c r="L606" s="2121"/>
    </row>
    <row r="607" spans="1:12" ht="15.75" x14ac:dyDescent="0.25">
      <c r="A607" s="2132"/>
      <c r="B607" s="2133"/>
      <c r="C607" s="2134"/>
      <c r="D607" s="2135">
        <f t="shared" si="9"/>
        <v>0</v>
      </c>
      <c r="E607" s="2134"/>
      <c r="F607" s="2134"/>
      <c r="G607" s="2134"/>
      <c r="H607" s="2134"/>
      <c r="I607" s="2134"/>
      <c r="J607" s="2134"/>
      <c r="K607" s="2655"/>
      <c r="L607" s="2121"/>
    </row>
    <row r="608" spans="1:12" ht="15.75" x14ac:dyDescent="0.25">
      <c r="A608" s="2132"/>
      <c r="B608" s="2133"/>
      <c r="C608" s="2134"/>
      <c r="D608" s="2135">
        <f t="shared" si="9"/>
        <v>0</v>
      </c>
      <c r="E608" s="2134"/>
      <c r="F608" s="2134"/>
      <c r="G608" s="2134"/>
      <c r="H608" s="2134"/>
      <c r="I608" s="2134"/>
      <c r="J608" s="2134"/>
      <c r="K608" s="2655"/>
      <c r="L608" s="2121"/>
    </row>
    <row r="609" spans="1:12" ht="15.75" x14ac:dyDescent="0.25">
      <c r="A609" s="2132"/>
      <c r="B609" s="2133"/>
      <c r="C609" s="2134"/>
      <c r="D609" s="2135">
        <f t="shared" si="9"/>
        <v>0</v>
      </c>
      <c r="E609" s="2134"/>
      <c r="F609" s="2134"/>
      <c r="G609" s="2134"/>
      <c r="H609" s="2134"/>
      <c r="I609" s="2134"/>
      <c r="J609" s="2134"/>
      <c r="K609" s="2655"/>
      <c r="L609" s="2121"/>
    </row>
    <row r="610" spans="1:12" ht="15.75" x14ac:dyDescent="0.25">
      <c r="A610" s="2132"/>
      <c r="B610" s="2133"/>
      <c r="C610" s="2134"/>
      <c r="D610" s="2135">
        <f t="shared" si="9"/>
        <v>0</v>
      </c>
      <c r="E610" s="2134"/>
      <c r="F610" s="2134"/>
      <c r="G610" s="2134"/>
      <c r="H610" s="2134"/>
      <c r="I610" s="2134"/>
      <c r="J610" s="2134"/>
      <c r="K610" s="2655"/>
      <c r="L610" s="2121"/>
    </row>
    <row r="611" spans="1:12" ht="15.75" x14ac:dyDescent="0.25">
      <c r="A611" s="2132"/>
      <c r="B611" s="2133"/>
      <c r="C611" s="2134"/>
      <c r="D611" s="2135">
        <f t="shared" si="9"/>
        <v>0</v>
      </c>
      <c r="E611" s="2134"/>
      <c r="F611" s="2134"/>
      <c r="G611" s="2134"/>
      <c r="H611" s="2134"/>
      <c r="I611" s="2134"/>
      <c r="J611" s="2134"/>
      <c r="K611" s="2655"/>
      <c r="L611" s="2121"/>
    </row>
    <row r="612" spans="1:12" ht="15.75" x14ac:dyDescent="0.25">
      <c r="A612" s="2132"/>
      <c r="B612" s="2133"/>
      <c r="C612" s="2134"/>
      <c r="D612" s="2135">
        <f t="shared" si="9"/>
        <v>0</v>
      </c>
      <c r="E612" s="2134"/>
      <c r="F612" s="2134"/>
      <c r="G612" s="2134"/>
      <c r="H612" s="2134"/>
      <c r="I612" s="2134"/>
      <c r="J612" s="2134"/>
      <c r="K612" s="2655"/>
      <c r="L612" s="2121"/>
    </row>
    <row r="613" spans="1:12" ht="15.75" x14ac:dyDescent="0.25">
      <c r="A613" s="2132"/>
      <c r="B613" s="2133"/>
      <c r="C613" s="2134"/>
      <c r="D613" s="2135">
        <f t="shared" si="9"/>
        <v>0</v>
      </c>
      <c r="E613" s="2134"/>
      <c r="F613" s="2134"/>
      <c r="G613" s="2134"/>
      <c r="H613" s="2134"/>
      <c r="I613" s="2134"/>
      <c r="J613" s="2134"/>
      <c r="K613" s="2655"/>
      <c r="L613" s="2121"/>
    </row>
    <row r="614" spans="1:12" ht="15.75" x14ac:dyDescent="0.25">
      <c r="A614" s="2132"/>
      <c r="B614" s="2133"/>
      <c r="C614" s="2134"/>
      <c r="D614" s="2135">
        <f t="shared" si="9"/>
        <v>0</v>
      </c>
      <c r="E614" s="2134"/>
      <c r="F614" s="2134"/>
      <c r="G614" s="2134"/>
      <c r="H614" s="2134"/>
      <c r="I614" s="2134"/>
      <c r="J614" s="2134"/>
      <c r="K614" s="2655"/>
      <c r="L614" s="2121"/>
    </row>
    <row r="615" spans="1:12" ht="15.75" x14ac:dyDescent="0.25">
      <c r="A615" s="2132"/>
      <c r="B615" s="2133"/>
      <c r="C615" s="2134"/>
      <c r="D615" s="2135">
        <f t="shared" si="9"/>
        <v>0</v>
      </c>
      <c r="E615" s="2134"/>
      <c r="F615" s="2134"/>
      <c r="G615" s="2134"/>
      <c r="H615" s="2134"/>
      <c r="I615" s="2134"/>
      <c r="J615" s="2134"/>
      <c r="K615" s="2655"/>
      <c r="L615" s="2121"/>
    </row>
    <row r="616" spans="1:12" ht="15.75" x14ac:dyDescent="0.25">
      <c r="A616" s="2132"/>
      <c r="B616" s="2133"/>
      <c r="C616" s="2134"/>
      <c r="D616" s="2135">
        <f t="shared" si="9"/>
        <v>0</v>
      </c>
      <c r="E616" s="2134"/>
      <c r="F616" s="2134"/>
      <c r="G616" s="2134"/>
      <c r="H616" s="2134"/>
      <c r="I616" s="2134"/>
      <c r="J616" s="2134"/>
      <c r="K616" s="2655"/>
      <c r="L616" s="2121"/>
    </row>
    <row r="617" spans="1:12" ht="15.75" x14ac:dyDescent="0.25">
      <c r="A617" s="2132"/>
      <c r="B617" s="2133"/>
      <c r="C617" s="2134"/>
      <c r="D617" s="2135">
        <f t="shared" si="9"/>
        <v>0</v>
      </c>
      <c r="E617" s="2134"/>
      <c r="F617" s="2134"/>
      <c r="G617" s="2134"/>
      <c r="H617" s="2134"/>
      <c r="I617" s="2134"/>
      <c r="J617" s="2134"/>
      <c r="K617" s="2655"/>
      <c r="L617" s="2121"/>
    </row>
    <row r="618" spans="1:12" ht="15.75" x14ac:dyDescent="0.25">
      <c r="A618" s="2132"/>
      <c r="B618" s="2133"/>
      <c r="C618" s="2134"/>
      <c r="D618" s="2135">
        <f t="shared" si="9"/>
        <v>0</v>
      </c>
      <c r="E618" s="2134"/>
      <c r="F618" s="2134"/>
      <c r="G618" s="2134"/>
      <c r="H618" s="2134"/>
      <c r="I618" s="2134"/>
      <c r="J618" s="2134"/>
      <c r="K618" s="2655"/>
      <c r="L618" s="2121"/>
    </row>
    <row r="619" spans="1:12" ht="15.75" x14ac:dyDescent="0.25">
      <c r="A619" s="2132"/>
      <c r="B619" s="2133"/>
      <c r="C619" s="2134"/>
      <c r="D619" s="2135">
        <f t="shared" si="9"/>
        <v>0</v>
      </c>
      <c r="E619" s="2134"/>
      <c r="F619" s="2134"/>
      <c r="G619" s="2134"/>
      <c r="H619" s="2134"/>
      <c r="I619" s="2134"/>
      <c r="J619" s="2134"/>
      <c r="K619" s="2655"/>
      <c r="L619" s="2121"/>
    </row>
    <row r="620" spans="1:12" ht="15.75" x14ac:dyDescent="0.25">
      <c r="A620" s="2132"/>
      <c r="B620" s="2133"/>
      <c r="C620" s="2134"/>
      <c r="D620" s="2135">
        <f t="shared" si="9"/>
        <v>0</v>
      </c>
      <c r="E620" s="2134"/>
      <c r="F620" s="2134"/>
      <c r="G620" s="2134"/>
      <c r="H620" s="2134"/>
      <c r="I620" s="2134"/>
      <c r="J620" s="2134"/>
      <c r="K620" s="2655"/>
      <c r="L620" s="2121"/>
    </row>
    <row r="621" spans="1:12" ht="15.75" x14ac:dyDescent="0.25">
      <c r="A621" s="2132"/>
      <c r="B621" s="2133"/>
      <c r="C621" s="2134"/>
      <c r="D621" s="2135">
        <f t="shared" si="9"/>
        <v>0</v>
      </c>
      <c r="E621" s="2134"/>
      <c r="F621" s="2134"/>
      <c r="G621" s="2134"/>
      <c r="H621" s="2134"/>
      <c r="I621" s="2134"/>
      <c r="J621" s="2134"/>
      <c r="K621" s="2655"/>
      <c r="L621" s="2121"/>
    </row>
    <row r="622" spans="1:12" ht="15.75" x14ac:dyDescent="0.25">
      <c r="A622" s="2132"/>
      <c r="B622" s="2133"/>
      <c r="C622" s="2134"/>
      <c r="D622" s="2135">
        <f t="shared" si="9"/>
        <v>0</v>
      </c>
      <c r="E622" s="2134"/>
      <c r="F622" s="2134"/>
      <c r="G622" s="2134"/>
      <c r="H622" s="2134"/>
      <c r="I622" s="2134"/>
      <c r="J622" s="2134"/>
      <c r="K622" s="2655"/>
      <c r="L622" s="2121"/>
    </row>
    <row r="623" spans="1:12" ht="15.75" x14ac:dyDescent="0.25">
      <c r="A623" s="2132"/>
      <c r="B623" s="2133"/>
      <c r="C623" s="2134"/>
      <c r="D623" s="2135">
        <f t="shared" si="9"/>
        <v>0</v>
      </c>
      <c r="E623" s="2134"/>
      <c r="F623" s="2134"/>
      <c r="G623" s="2134"/>
      <c r="H623" s="2134"/>
      <c r="I623" s="2134"/>
      <c r="J623" s="2134"/>
      <c r="K623" s="2655"/>
      <c r="L623" s="2121"/>
    </row>
    <row r="624" spans="1:12" ht="15.75" x14ac:dyDescent="0.25">
      <c r="A624" s="2132"/>
      <c r="B624" s="2133"/>
      <c r="C624" s="2134"/>
      <c r="D624" s="2135">
        <f t="shared" si="9"/>
        <v>0</v>
      </c>
      <c r="E624" s="2134"/>
      <c r="F624" s="2134"/>
      <c r="G624" s="2134"/>
      <c r="H624" s="2134"/>
      <c r="I624" s="2134"/>
      <c r="J624" s="2134"/>
      <c r="K624" s="2655"/>
      <c r="L624" s="2121"/>
    </row>
    <row r="625" spans="1:12" ht="15.75" x14ac:dyDescent="0.25">
      <c r="A625" s="2132"/>
      <c r="B625" s="2133"/>
      <c r="C625" s="2134"/>
      <c r="D625" s="2135">
        <f t="shared" si="9"/>
        <v>0</v>
      </c>
      <c r="E625" s="2134"/>
      <c r="F625" s="2134"/>
      <c r="G625" s="2134"/>
      <c r="H625" s="2134"/>
      <c r="I625" s="2134"/>
      <c r="J625" s="2134"/>
      <c r="K625" s="2655"/>
      <c r="L625" s="2121"/>
    </row>
    <row r="626" spans="1:12" ht="15.75" x14ac:dyDescent="0.25">
      <c r="A626" s="2132"/>
      <c r="B626" s="2133"/>
      <c r="C626" s="2134"/>
      <c r="D626" s="2135">
        <f t="shared" si="9"/>
        <v>0</v>
      </c>
      <c r="E626" s="2134"/>
      <c r="F626" s="2134"/>
      <c r="G626" s="2134"/>
      <c r="H626" s="2134"/>
      <c r="I626" s="2134"/>
      <c r="J626" s="2134"/>
      <c r="K626" s="2655"/>
      <c r="L626" s="2121"/>
    </row>
    <row r="627" spans="1:12" ht="15.75" x14ac:dyDescent="0.25">
      <c r="A627" s="2132"/>
      <c r="B627" s="2133"/>
      <c r="C627" s="2134"/>
      <c r="D627" s="2135">
        <f t="shared" si="9"/>
        <v>0</v>
      </c>
      <c r="E627" s="2134"/>
      <c r="F627" s="2134"/>
      <c r="G627" s="2134"/>
      <c r="H627" s="2134"/>
      <c r="I627" s="2134"/>
      <c r="J627" s="2134"/>
      <c r="K627" s="2655"/>
      <c r="L627" s="2121"/>
    </row>
    <row r="628" spans="1:12" ht="15.75" x14ac:dyDescent="0.25">
      <c r="A628" s="2132"/>
      <c r="B628" s="2133"/>
      <c r="C628" s="2134"/>
      <c r="D628" s="2135">
        <f t="shared" si="9"/>
        <v>0</v>
      </c>
      <c r="E628" s="2134"/>
      <c r="F628" s="2134"/>
      <c r="G628" s="2134"/>
      <c r="H628" s="2134"/>
      <c r="I628" s="2134"/>
      <c r="J628" s="2134"/>
      <c r="K628" s="2655"/>
      <c r="L628" s="2121"/>
    </row>
    <row r="629" spans="1:12" ht="15.75" x14ac:dyDescent="0.25">
      <c r="A629" s="2132"/>
      <c r="B629" s="2133"/>
      <c r="C629" s="2134"/>
      <c r="D629" s="2135">
        <f t="shared" si="9"/>
        <v>0</v>
      </c>
      <c r="E629" s="2134"/>
      <c r="F629" s="2134"/>
      <c r="G629" s="2134"/>
      <c r="H629" s="2134"/>
      <c r="I629" s="2134"/>
      <c r="J629" s="2134"/>
      <c r="K629" s="2655"/>
      <c r="L629" s="2121"/>
    </row>
    <row r="630" spans="1:12" ht="15.75" x14ac:dyDescent="0.25">
      <c r="A630" s="2132"/>
      <c r="B630" s="2133"/>
      <c r="C630" s="2134"/>
      <c r="D630" s="2135">
        <f t="shared" si="9"/>
        <v>0</v>
      </c>
      <c r="E630" s="2134"/>
      <c r="F630" s="2134"/>
      <c r="G630" s="2134"/>
      <c r="H630" s="2134"/>
      <c r="I630" s="2134"/>
      <c r="J630" s="2134"/>
      <c r="K630" s="2655"/>
      <c r="L630" s="2121"/>
    </row>
    <row r="631" spans="1:12" ht="15.75" x14ac:dyDescent="0.25">
      <c r="A631" s="2132"/>
      <c r="B631" s="2133"/>
      <c r="C631" s="2134"/>
      <c r="D631" s="2135">
        <f t="shared" si="9"/>
        <v>0</v>
      </c>
      <c r="E631" s="2134"/>
      <c r="F631" s="2134"/>
      <c r="G631" s="2134"/>
      <c r="H631" s="2134"/>
      <c r="I631" s="2134"/>
      <c r="J631" s="2134"/>
      <c r="K631" s="2655"/>
      <c r="L631" s="2121"/>
    </row>
    <row r="632" spans="1:12" ht="15.75" x14ac:dyDescent="0.25">
      <c r="A632" s="2132"/>
      <c r="B632" s="2133"/>
      <c r="C632" s="2134"/>
      <c r="D632" s="2135">
        <f t="shared" si="9"/>
        <v>0</v>
      </c>
      <c r="E632" s="2134"/>
      <c r="F632" s="2134"/>
      <c r="G632" s="2134"/>
      <c r="H632" s="2134"/>
      <c r="I632" s="2134"/>
      <c r="J632" s="2134"/>
      <c r="K632" s="2655"/>
      <c r="L632" s="2121"/>
    </row>
    <row r="633" spans="1:12" ht="15.75" x14ac:dyDescent="0.25">
      <c r="A633" s="2132"/>
      <c r="B633" s="2133"/>
      <c r="C633" s="2134"/>
      <c r="D633" s="2135">
        <f t="shared" si="9"/>
        <v>0</v>
      </c>
      <c r="E633" s="2134"/>
      <c r="F633" s="2134"/>
      <c r="G633" s="2134"/>
      <c r="H633" s="2134"/>
      <c r="I633" s="2134"/>
      <c r="J633" s="2134"/>
      <c r="K633" s="2655"/>
      <c r="L633" s="2121"/>
    </row>
    <row r="634" spans="1:12" ht="15.75" x14ac:dyDescent="0.25">
      <c r="A634" s="2132"/>
      <c r="B634" s="2133"/>
      <c r="C634" s="2134"/>
      <c r="D634" s="2135">
        <f t="shared" si="9"/>
        <v>0</v>
      </c>
      <c r="E634" s="2134"/>
      <c r="F634" s="2134"/>
      <c r="G634" s="2134"/>
      <c r="H634" s="2134"/>
      <c r="I634" s="2134"/>
      <c r="J634" s="2134"/>
      <c r="K634" s="2655"/>
      <c r="L634" s="2121"/>
    </row>
    <row r="635" spans="1:12" ht="15.75" x14ac:dyDescent="0.25">
      <c r="A635" s="2132"/>
      <c r="B635" s="2133"/>
      <c r="C635" s="2134"/>
      <c r="D635" s="2135">
        <f t="shared" si="9"/>
        <v>0</v>
      </c>
      <c r="E635" s="2134"/>
      <c r="F635" s="2134"/>
      <c r="G635" s="2134"/>
      <c r="H635" s="2134"/>
      <c r="I635" s="2134"/>
      <c r="J635" s="2134"/>
      <c r="K635" s="2655"/>
      <c r="L635" s="2121"/>
    </row>
    <row r="636" spans="1:12" ht="15.75" x14ac:dyDescent="0.25">
      <c r="A636" s="2132"/>
      <c r="B636" s="2133"/>
      <c r="C636" s="2134"/>
      <c r="D636" s="2135">
        <f t="shared" si="9"/>
        <v>0</v>
      </c>
      <c r="E636" s="2134"/>
      <c r="F636" s="2134"/>
      <c r="G636" s="2134"/>
      <c r="H636" s="2134"/>
      <c r="I636" s="2134"/>
      <c r="J636" s="2134"/>
      <c r="K636" s="2655"/>
      <c r="L636" s="2121"/>
    </row>
    <row r="637" spans="1:12" ht="15.75" x14ac:dyDescent="0.25">
      <c r="A637" s="2132"/>
      <c r="B637" s="2133"/>
      <c r="C637" s="2134"/>
      <c r="D637" s="2135">
        <f t="shared" si="9"/>
        <v>0</v>
      </c>
      <c r="E637" s="2134"/>
      <c r="F637" s="2134"/>
      <c r="G637" s="2134"/>
      <c r="H637" s="2134"/>
      <c r="I637" s="2134"/>
      <c r="J637" s="2134"/>
      <c r="K637" s="2655"/>
      <c r="L637" s="2121"/>
    </row>
    <row r="638" spans="1:12" ht="15.75" x14ac:dyDescent="0.25">
      <c r="A638" s="2132"/>
      <c r="B638" s="2133"/>
      <c r="C638" s="2134"/>
      <c r="D638" s="2135">
        <f t="shared" si="9"/>
        <v>0</v>
      </c>
      <c r="E638" s="2134"/>
      <c r="F638" s="2134"/>
      <c r="G638" s="2134"/>
      <c r="H638" s="2134"/>
      <c r="I638" s="2134"/>
      <c r="J638" s="2134"/>
      <c r="K638" s="2655"/>
      <c r="L638" s="2121"/>
    </row>
    <row r="639" spans="1:12" ht="15.75" x14ac:dyDescent="0.25">
      <c r="A639" s="2132"/>
      <c r="B639" s="2133"/>
      <c r="C639" s="2134"/>
      <c r="D639" s="2135">
        <f t="shared" si="9"/>
        <v>0</v>
      </c>
      <c r="E639" s="2134"/>
      <c r="F639" s="2134"/>
      <c r="G639" s="2134"/>
      <c r="H639" s="2134"/>
      <c r="I639" s="2134"/>
      <c r="J639" s="2134"/>
      <c r="K639" s="2655"/>
      <c r="L639" s="2121"/>
    </row>
    <row r="640" spans="1:12" ht="15.75" x14ac:dyDescent="0.25">
      <c r="A640" s="2132"/>
      <c r="B640" s="2133"/>
      <c r="C640" s="2134"/>
      <c r="D640" s="2135">
        <f t="shared" si="9"/>
        <v>0</v>
      </c>
      <c r="E640" s="2134"/>
      <c r="F640" s="2134"/>
      <c r="G640" s="2134"/>
      <c r="H640" s="2134"/>
      <c r="I640" s="2134"/>
      <c r="J640" s="2134"/>
      <c r="K640" s="2655"/>
      <c r="L640" s="2121"/>
    </row>
    <row r="641" spans="1:12" ht="15.75" x14ac:dyDescent="0.25">
      <c r="A641" s="2132"/>
      <c r="B641" s="2133"/>
      <c r="C641" s="2134"/>
      <c r="D641" s="2135">
        <f t="shared" si="9"/>
        <v>0</v>
      </c>
      <c r="E641" s="2134"/>
      <c r="F641" s="2134"/>
      <c r="G641" s="2134"/>
      <c r="H641" s="2134"/>
      <c r="I641" s="2134"/>
      <c r="J641" s="2134"/>
      <c r="K641" s="2655"/>
      <c r="L641" s="2121"/>
    </row>
    <row r="642" spans="1:12" ht="15.75" x14ac:dyDescent="0.25">
      <c r="A642" s="2132"/>
      <c r="B642" s="2133"/>
      <c r="C642" s="2134"/>
      <c r="D642" s="2135">
        <f t="shared" si="9"/>
        <v>0</v>
      </c>
      <c r="E642" s="2134"/>
      <c r="F642" s="2134"/>
      <c r="G642" s="2134"/>
      <c r="H642" s="2134"/>
      <c r="I642" s="2134"/>
      <c r="J642" s="2134"/>
      <c r="K642" s="2655"/>
      <c r="L642" s="2121"/>
    </row>
    <row r="643" spans="1:12" ht="15.75" x14ac:dyDescent="0.25">
      <c r="A643" s="2132"/>
      <c r="B643" s="2133"/>
      <c r="C643" s="2134"/>
      <c r="D643" s="2135">
        <f t="shared" si="9"/>
        <v>0</v>
      </c>
      <c r="E643" s="2134"/>
      <c r="F643" s="2134"/>
      <c r="G643" s="2134"/>
      <c r="H643" s="2134"/>
      <c r="I643" s="2134"/>
      <c r="J643" s="2134"/>
      <c r="K643" s="2655"/>
      <c r="L643" s="2121"/>
    </row>
    <row r="644" spans="1:12" ht="15.75" x14ac:dyDescent="0.25">
      <c r="A644" s="2132"/>
      <c r="B644" s="2133"/>
      <c r="C644" s="2134"/>
      <c r="D644" s="2135">
        <f t="shared" si="9"/>
        <v>0</v>
      </c>
      <c r="E644" s="2134"/>
      <c r="F644" s="2134"/>
      <c r="G644" s="2134"/>
      <c r="H644" s="2134"/>
      <c r="I644" s="2134"/>
      <c r="J644" s="2134"/>
      <c r="K644" s="2655"/>
      <c r="L644" s="2121"/>
    </row>
    <row r="645" spans="1:12" ht="15.75" x14ac:dyDescent="0.25">
      <c r="A645" s="2132"/>
      <c r="B645" s="2133"/>
      <c r="C645" s="2134"/>
      <c r="D645" s="2135">
        <f t="shared" si="9"/>
        <v>0</v>
      </c>
      <c r="E645" s="2134"/>
      <c r="F645" s="2134"/>
      <c r="G645" s="2134"/>
      <c r="H645" s="2134"/>
      <c r="I645" s="2134"/>
      <c r="J645" s="2134"/>
      <c r="K645" s="2655"/>
      <c r="L645" s="2121"/>
    </row>
    <row r="646" spans="1:12" ht="15.75" x14ac:dyDescent="0.25">
      <c r="A646" s="2132"/>
      <c r="B646" s="2133"/>
      <c r="C646" s="2134"/>
      <c r="D646" s="2135">
        <f t="shared" si="9"/>
        <v>0</v>
      </c>
      <c r="E646" s="2134"/>
      <c r="F646" s="2134"/>
      <c r="G646" s="2134"/>
      <c r="H646" s="2134"/>
      <c r="I646" s="2134"/>
      <c r="J646" s="2134"/>
      <c r="K646" s="2655"/>
      <c r="L646" s="2121"/>
    </row>
    <row r="647" spans="1:12" ht="15.75" x14ac:dyDescent="0.25">
      <c r="A647" s="2132"/>
      <c r="B647" s="2133"/>
      <c r="C647" s="2134"/>
      <c r="D647" s="2135">
        <f t="shared" si="9"/>
        <v>0</v>
      </c>
      <c r="E647" s="2134"/>
      <c r="F647" s="2134"/>
      <c r="G647" s="2134"/>
      <c r="H647" s="2134"/>
      <c r="I647" s="2134"/>
      <c r="J647" s="2134"/>
      <c r="K647" s="2655"/>
      <c r="L647" s="2121"/>
    </row>
    <row r="648" spans="1:12" ht="15.75" x14ac:dyDescent="0.25">
      <c r="A648" s="2132"/>
      <c r="B648" s="2133"/>
      <c r="C648" s="2134"/>
      <c r="D648" s="2135">
        <f t="shared" si="9"/>
        <v>0</v>
      </c>
      <c r="E648" s="2134"/>
      <c r="F648" s="2134"/>
      <c r="G648" s="2134"/>
      <c r="H648" s="2134"/>
      <c r="I648" s="2134"/>
      <c r="J648" s="2134"/>
      <c r="K648" s="2655"/>
      <c r="L648" s="2121"/>
    </row>
    <row r="649" spans="1:12" ht="15.75" x14ac:dyDescent="0.25">
      <c r="A649" s="2132"/>
      <c r="B649" s="2133"/>
      <c r="C649" s="2134"/>
      <c r="D649" s="2135">
        <f t="shared" si="9"/>
        <v>0</v>
      </c>
      <c r="E649" s="2134"/>
      <c r="F649" s="2134"/>
      <c r="G649" s="2134"/>
      <c r="H649" s="2134"/>
      <c r="I649" s="2134"/>
      <c r="J649" s="2134"/>
      <c r="K649" s="2655"/>
      <c r="L649" s="2121"/>
    </row>
    <row r="650" spans="1:12" ht="15.75" x14ac:dyDescent="0.25">
      <c r="A650" s="2132"/>
      <c r="B650" s="2133"/>
      <c r="C650" s="2134"/>
      <c r="D650" s="2135">
        <f t="shared" si="9"/>
        <v>0</v>
      </c>
      <c r="E650" s="2134"/>
      <c r="F650" s="2134"/>
      <c r="G650" s="2134"/>
      <c r="H650" s="2134"/>
      <c r="I650" s="2134"/>
      <c r="J650" s="2134"/>
      <c r="K650" s="2655"/>
      <c r="L650" s="2121"/>
    </row>
    <row r="651" spans="1:12" ht="15.75" x14ac:dyDescent="0.25">
      <c r="A651" s="2132"/>
      <c r="B651" s="2133"/>
      <c r="C651" s="2134"/>
      <c r="D651" s="2135">
        <f t="shared" si="9"/>
        <v>0</v>
      </c>
      <c r="E651" s="2134"/>
      <c r="F651" s="2134"/>
      <c r="G651" s="2134"/>
      <c r="H651" s="2134"/>
      <c r="I651" s="2134"/>
      <c r="J651" s="2134"/>
      <c r="K651" s="2655"/>
      <c r="L651" s="2121"/>
    </row>
    <row r="652" spans="1:12" ht="15.75" x14ac:dyDescent="0.25">
      <c r="A652" s="2132"/>
      <c r="B652" s="2133"/>
      <c r="C652" s="2134"/>
      <c r="D652" s="2135">
        <f t="shared" si="9"/>
        <v>0</v>
      </c>
      <c r="E652" s="2134"/>
      <c r="F652" s="2134"/>
      <c r="G652" s="2134"/>
      <c r="H652" s="2134"/>
      <c r="I652" s="2134"/>
      <c r="J652" s="2134"/>
      <c r="K652" s="2655"/>
      <c r="L652" s="2121"/>
    </row>
    <row r="653" spans="1:12" ht="15.75" x14ac:dyDescent="0.25">
      <c r="A653" s="2132"/>
      <c r="B653" s="2133"/>
      <c r="C653" s="2134"/>
      <c r="D653" s="2135">
        <f t="shared" si="9"/>
        <v>0</v>
      </c>
      <c r="E653" s="2134"/>
      <c r="F653" s="2134"/>
      <c r="G653" s="2134"/>
      <c r="H653" s="2134"/>
      <c r="I653" s="2134"/>
      <c r="J653" s="2134"/>
      <c r="K653" s="2655"/>
      <c r="L653" s="2121"/>
    </row>
    <row r="654" spans="1:12" ht="15.75" x14ac:dyDescent="0.25">
      <c r="A654" s="2132"/>
      <c r="B654" s="2133"/>
      <c r="C654" s="2134"/>
      <c r="D654" s="2135">
        <f t="shared" si="9"/>
        <v>0</v>
      </c>
      <c r="E654" s="2134"/>
      <c r="F654" s="2134"/>
      <c r="G654" s="2134"/>
      <c r="H654" s="2134"/>
      <c r="I654" s="2134"/>
      <c r="J654" s="2134"/>
      <c r="K654" s="2655"/>
      <c r="L654" s="2121"/>
    </row>
    <row r="655" spans="1:12" ht="15.75" x14ac:dyDescent="0.25">
      <c r="A655" s="2132"/>
      <c r="B655" s="2133"/>
      <c r="C655" s="2134"/>
      <c r="D655" s="2135">
        <f t="shared" si="9"/>
        <v>0</v>
      </c>
      <c r="E655" s="2134"/>
      <c r="F655" s="2134"/>
      <c r="G655" s="2134"/>
      <c r="H655" s="2134"/>
      <c r="I655" s="2134"/>
      <c r="J655" s="2134"/>
      <c r="K655" s="2655"/>
      <c r="L655" s="2121"/>
    </row>
    <row r="656" spans="1:12" ht="15.75" x14ac:dyDescent="0.25">
      <c r="A656" s="2132"/>
      <c r="B656" s="2133"/>
      <c r="C656" s="2134"/>
      <c r="D656" s="2135">
        <f t="shared" si="9"/>
        <v>0</v>
      </c>
      <c r="E656" s="2134"/>
      <c r="F656" s="2134"/>
      <c r="G656" s="2134"/>
      <c r="H656" s="2134"/>
      <c r="I656" s="2134"/>
      <c r="J656" s="2134"/>
      <c r="K656" s="2655"/>
      <c r="L656" s="2121"/>
    </row>
    <row r="657" spans="1:12" ht="15.75" x14ac:dyDescent="0.25">
      <c r="A657" s="2132"/>
      <c r="B657" s="2133"/>
      <c r="C657" s="2134"/>
      <c r="D657" s="2135">
        <f t="shared" ref="D657:D720" si="10">+C657*(100-E657)/100</f>
        <v>0</v>
      </c>
      <c r="E657" s="2134"/>
      <c r="F657" s="2134"/>
      <c r="G657" s="2134"/>
      <c r="H657" s="2134"/>
      <c r="I657" s="2134"/>
      <c r="J657" s="2134"/>
      <c r="K657" s="2655"/>
      <c r="L657" s="2121"/>
    </row>
    <row r="658" spans="1:12" ht="15.75" x14ac:dyDescent="0.25">
      <c r="A658" s="2132"/>
      <c r="B658" s="2133"/>
      <c r="C658" s="2134"/>
      <c r="D658" s="2135">
        <f t="shared" si="10"/>
        <v>0</v>
      </c>
      <c r="E658" s="2134"/>
      <c r="F658" s="2134"/>
      <c r="G658" s="2134"/>
      <c r="H658" s="2134"/>
      <c r="I658" s="2134"/>
      <c r="J658" s="2134"/>
      <c r="K658" s="2655"/>
      <c r="L658" s="2121"/>
    </row>
    <row r="659" spans="1:12" ht="15.75" x14ac:dyDescent="0.25">
      <c r="A659" s="2132"/>
      <c r="B659" s="2133"/>
      <c r="C659" s="2134"/>
      <c r="D659" s="2135">
        <f t="shared" si="10"/>
        <v>0</v>
      </c>
      <c r="E659" s="2134"/>
      <c r="F659" s="2134"/>
      <c r="G659" s="2134"/>
      <c r="H659" s="2134"/>
      <c r="I659" s="2134"/>
      <c r="J659" s="2134"/>
      <c r="K659" s="2655"/>
      <c r="L659" s="2121"/>
    </row>
    <row r="660" spans="1:12" ht="15.75" x14ac:dyDescent="0.25">
      <c r="A660" s="2132"/>
      <c r="B660" s="2133"/>
      <c r="C660" s="2134"/>
      <c r="D660" s="2135">
        <f t="shared" si="10"/>
        <v>0</v>
      </c>
      <c r="E660" s="2134"/>
      <c r="F660" s="2134"/>
      <c r="G660" s="2134"/>
      <c r="H660" s="2134"/>
      <c r="I660" s="2134"/>
      <c r="J660" s="2134"/>
      <c r="K660" s="2655"/>
      <c r="L660" s="2121"/>
    </row>
    <row r="661" spans="1:12" ht="15.75" x14ac:dyDescent="0.25">
      <c r="A661" s="2132"/>
      <c r="B661" s="2133"/>
      <c r="C661" s="2134"/>
      <c r="D661" s="2135">
        <f t="shared" si="10"/>
        <v>0</v>
      </c>
      <c r="E661" s="2134"/>
      <c r="F661" s="2134"/>
      <c r="G661" s="2134"/>
      <c r="H661" s="2134"/>
      <c r="I661" s="2134"/>
      <c r="J661" s="2134"/>
      <c r="K661" s="2655"/>
      <c r="L661" s="2121"/>
    </row>
    <row r="662" spans="1:12" ht="15.75" x14ac:dyDescent="0.25">
      <c r="A662" s="2132"/>
      <c r="B662" s="2133"/>
      <c r="C662" s="2134"/>
      <c r="D662" s="2135">
        <f t="shared" si="10"/>
        <v>0</v>
      </c>
      <c r="E662" s="2134"/>
      <c r="F662" s="2134"/>
      <c r="G662" s="2134"/>
      <c r="H662" s="2134"/>
      <c r="I662" s="2134"/>
      <c r="J662" s="2134"/>
      <c r="K662" s="2655"/>
      <c r="L662" s="2121"/>
    </row>
    <row r="663" spans="1:12" ht="15.75" x14ac:dyDescent="0.25">
      <c r="A663" s="2132"/>
      <c r="B663" s="2133"/>
      <c r="C663" s="2134"/>
      <c r="D663" s="2135">
        <f t="shared" si="10"/>
        <v>0</v>
      </c>
      <c r="E663" s="2134"/>
      <c r="F663" s="2134"/>
      <c r="G663" s="2134"/>
      <c r="H663" s="2134"/>
      <c r="I663" s="2134"/>
      <c r="J663" s="2134"/>
      <c r="K663" s="2655"/>
      <c r="L663" s="2121"/>
    </row>
    <row r="664" spans="1:12" ht="15.75" x14ac:dyDescent="0.25">
      <c r="A664" s="2132"/>
      <c r="B664" s="2133"/>
      <c r="C664" s="2134"/>
      <c r="D664" s="2135">
        <f t="shared" si="10"/>
        <v>0</v>
      </c>
      <c r="E664" s="2134"/>
      <c r="F664" s="2134"/>
      <c r="G664" s="2134"/>
      <c r="H664" s="2134"/>
      <c r="I664" s="2134"/>
      <c r="J664" s="2134"/>
      <c r="K664" s="2655"/>
      <c r="L664" s="2121"/>
    </row>
    <row r="665" spans="1:12" ht="15.75" x14ac:dyDescent="0.25">
      <c r="A665" s="2132"/>
      <c r="B665" s="2133"/>
      <c r="C665" s="2134"/>
      <c r="D665" s="2135">
        <f t="shared" si="10"/>
        <v>0</v>
      </c>
      <c r="E665" s="2134"/>
      <c r="F665" s="2134"/>
      <c r="G665" s="2134"/>
      <c r="H665" s="2134"/>
      <c r="I665" s="2134"/>
      <c r="J665" s="2134"/>
      <c r="K665" s="2655"/>
      <c r="L665" s="2121"/>
    </row>
    <row r="666" spans="1:12" ht="15.75" x14ac:dyDescent="0.25">
      <c r="A666" s="2132"/>
      <c r="B666" s="2133"/>
      <c r="C666" s="2134"/>
      <c r="D666" s="2135">
        <f t="shared" si="10"/>
        <v>0</v>
      </c>
      <c r="E666" s="2134"/>
      <c r="F666" s="2134"/>
      <c r="G666" s="2134"/>
      <c r="H666" s="2134"/>
      <c r="I666" s="2134"/>
      <c r="J666" s="2134"/>
      <c r="K666" s="2655"/>
      <c r="L666" s="2121"/>
    </row>
    <row r="667" spans="1:12" ht="15.75" x14ac:dyDescent="0.25">
      <c r="A667" s="2132"/>
      <c r="B667" s="2133"/>
      <c r="C667" s="2134"/>
      <c r="D667" s="2135">
        <f t="shared" si="10"/>
        <v>0</v>
      </c>
      <c r="E667" s="2134"/>
      <c r="F667" s="2134"/>
      <c r="G667" s="2134"/>
      <c r="H667" s="2134"/>
      <c r="I667" s="2134"/>
      <c r="J667" s="2134"/>
      <c r="K667" s="2655"/>
      <c r="L667" s="2121"/>
    </row>
    <row r="668" spans="1:12" ht="15.75" x14ac:dyDescent="0.25">
      <c r="A668" s="2132"/>
      <c r="B668" s="2133"/>
      <c r="C668" s="2134"/>
      <c r="D668" s="2135">
        <f t="shared" si="10"/>
        <v>0</v>
      </c>
      <c r="E668" s="2134"/>
      <c r="F668" s="2134"/>
      <c r="G668" s="2134"/>
      <c r="H668" s="2134"/>
      <c r="I668" s="2134"/>
      <c r="J668" s="2134"/>
      <c r="K668" s="2655"/>
      <c r="L668" s="2121"/>
    </row>
    <row r="669" spans="1:12" ht="15.75" x14ac:dyDescent="0.25">
      <c r="A669" s="2132"/>
      <c r="B669" s="2133"/>
      <c r="C669" s="2134"/>
      <c r="D669" s="2135">
        <f t="shared" si="10"/>
        <v>0</v>
      </c>
      <c r="E669" s="2134"/>
      <c r="F669" s="2134"/>
      <c r="G669" s="2134"/>
      <c r="H669" s="2134"/>
      <c r="I669" s="2134"/>
      <c r="J669" s="2134"/>
      <c r="K669" s="2655"/>
      <c r="L669" s="2121"/>
    </row>
    <row r="670" spans="1:12" ht="15.75" x14ac:dyDescent="0.25">
      <c r="A670" s="2132"/>
      <c r="B670" s="2133"/>
      <c r="C670" s="2134"/>
      <c r="D670" s="2135">
        <f t="shared" si="10"/>
        <v>0</v>
      </c>
      <c r="E670" s="2134"/>
      <c r="F670" s="2134"/>
      <c r="G670" s="2134"/>
      <c r="H670" s="2134"/>
      <c r="I670" s="2134"/>
      <c r="J670" s="2134"/>
      <c r="K670" s="2655"/>
      <c r="L670" s="2121"/>
    </row>
    <row r="671" spans="1:12" ht="15.75" x14ac:dyDescent="0.25">
      <c r="A671" s="2132"/>
      <c r="B671" s="2133"/>
      <c r="C671" s="2134"/>
      <c r="D671" s="2135">
        <f t="shared" si="10"/>
        <v>0</v>
      </c>
      <c r="E671" s="2134"/>
      <c r="F671" s="2134"/>
      <c r="G671" s="2134"/>
      <c r="H671" s="2134"/>
      <c r="I671" s="2134"/>
      <c r="J671" s="2134"/>
      <c r="K671" s="2655"/>
      <c r="L671" s="2121"/>
    </row>
    <row r="672" spans="1:12" ht="15.75" x14ac:dyDescent="0.25">
      <c r="A672" s="2132"/>
      <c r="B672" s="2133"/>
      <c r="C672" s="2134"/>
      <c r="D672" s="2135">
        <f t="shared" si="10"/>
        <v>0</v>
      </c>
      <c r="E672" s="2134"/>
      <c r="F672" s="2134"/>
      <c r="G672" s="2134"/>
      <c r="H672" s="2134"/>
      <c r="I672" s="2134"/>
      <c r="J672" s="2134"/>
      <c r="K672" s="2655"/>
      <c r="L672" s="2121"/>
    </row>
    <row r="673" spans="1:12" ht="15.75" x14ac:dyDescent="0.25">
      <c r="A673" s="2132"/>
      <c r="B673" s="2133"/>
      <c r="C673" s="2134"/>
      <c r="D673" s="2135">
        <f t="shared" si="10"/>
        <v>0</v>
      </c>
      <c r="E673" s="2134"/>
      <c r="F673" s="2134"/>
      <c r="G673" s="2134"/>
      <c r="H673" s="2134"/>
      <c r="I673" s="2134"/>
      <c r="J673" s="2134"/>
      <c r="K673" s="2655"/>
      <c r="L673" s="2121"/>
    </row>
    <row r="674" spans="1:12" ht="15.75" x14ac:dyDescent="0.25">
      <c r="A674" s="2132"/>
      <c r="B674" s="2133"/>
      <c r="C674" s="2134"/>
      <c r="D674" s="2135">
        <f t="shared" si="10"/>
        <v>0</v>
      </c>
      <c r="E674" s="2134"/>
      <c r="F674" s="2134"/>
      <c r="G674" s="2134"/>
      <c r="H674" s="2134"/>
      <c r="I674" s="2134"/>
      <c r="J674" s="2134"/>
      <c r="K674" s="2655"/>
      <c r="L674" s="2121"/>
    </row>
    <row r="675" spans="1:12" ht="15.75" x14ac:dyDescent="0.25">
      <c r="A675" s="2132"/>
      <c r="B675" s="2133"/>
      <c r="C675" s="2134"/>
      <c r="D675" s="2135">
        <f t="shared" si="10"/>
        <v>0</v>
      </c>
      <c r="E675" s="2134"/>
      <c r="F675" s="2134"/>
      <c r="G675" s="2134"/>
      <c r="H675" s="2134"/>
      <c r="I675" s="2134"/>
      <c r="J675" s="2134"/>
      <c r="K675" s="2655"/>
      <c r="L675" s="2121"/>
    </row>
    <row r="676" spans="1:12" ht="15.75" x14ac:dyDescent="0.25">
      <c r="A676" s="2132"/>
      <c r="B676" s="2133"/>
      <c r="C676" s="2134"/>
      <c r="D676" s="2135">
        <f t="shared" si="10"/>
        <v>0</v>
      </c>
      <c r="E676" s="2134"/>
      <c r="F676" s="2134"/>
      <c r="G676" s="2134"/>
      <c r="H676" s="2134"/>
      <c r="I676" s="2134"/>
      <c r="J676" s="2134"/>
      <c r="K676" s="2655"/>
      <c r="L676" s="2121"/>
    </row>
    <row r="677" spans="1:12" ht="15.75" x14ac:dyDescent="0.25">
      <c r="A677" s="2132"/>
      <c r="B677" s="2133"/>
      <c r="C677" s="2134"/>
      <c r="D677" s="2135">
        <f t="shared" si="10"/>
        <v>0</v>
      </c>
      <c r="E677" s="2134"/>
      <c r="F677" s="2134"/>
      <c r="G677" s="2134"/>
      <c r="H677" s="2134"/>
      <c r="I677" s="2134"/>
      <c r="J677" s="2134"/>
      <c r="K677" s="2655"/>
      <c r="L677" s="2121"/>
    </row>
    <row r="678" spans="1:12" ht="15.75" x14ac:dyDescent="0.25">
      <c r="A678" s="2132"/>
      <c r="B678" s="2133"/>
      <c r="C678" s="2134"/>
      <c r="D678" s="2135">
        <f t="shared" si="10"/>
        <v>0</v>
      </c>
      <c r="E678" s="2134"/>
      <c r="F678" s="2134"/>
      <c r="G678" s="2134"/>
      <c r="H678" s="2134"/>
      <c r="I678" s="2134"/>
      <c r="J678" s="2134"/>
      <c r="K678" s="2655"/>
      <c r="L678" s="2121"/>
    </row>
    <row r="679" spans="1:12" ht="15.75" x14ac:dyDescent="0.25">
      <c r="A679" s="2132"/>
      <c r="B679" s="2133"/>
      <c r="C679" s="2134"/>
      <c r="D679" s="2135">
        <f t="shared" si="10"/>
        <v>0</v>
      </c>
      <c r="E679" s="2134"/>
      <c r="F679" s="2134"/>
      <c r="G679" s="2134"/>
      <c r="H679" s="2134"/>
      <c r="I679" s="2134"/>
      <c r="J679" s="2134"/>
      <c r="K679" s="2655"/>
      <c r="L679" s="2121"/>
    </row>
    <row r="680" spans="1:12" ht="15.75" x14ac:dyDescent="0.25">
      <c r="A680" s="2132"/>
      <c r="B680" s="2133"/>
      <c r="C680" s="2134"/>
      <c r="D680" s="2135">
        <f t="shared" si="10"/>
        <v>0</v>
      </c>
      <c r="E680" s="2134"/>
      <c r="F680" s="2134"/>
      <c r="G680" s="2134"/>
      <c r="H680" s="2134"/>
      <c r="I680" s="2134"/>
      <c r="J680" s="2134"/>
      <c r="K680" s="2655"/>
      <c r="L680" s="2121"/>
    </row>
    <row r="681" spans="1:12" ht="15.75" x14ac:dyDescent="0.25">
      <c r="A681" s="2132"/>
      <c r="B681" s="2133"/>
      <c r="C681" s="2134"/>
      <c r="D681" s="2135">
        <f t="shared" si="10"/>
        <v>0</v>
      </c>
      <c r="E681" s="2134"/>
      <c r="F681" s="2134"/>
      <c r="G681" s="2134"/>
      <c r="H681" s="2134"/>
      <c r="I681" s="2134"/>
      <c r="J681" s="2134"/>
      <c r="K681" s="2655"/>
      <c r="L681" s="2121"/>
    </row>
    <row r="682" spans="1:12" ht="15.75" x14ac:dyDescent="0.25">
      <c r="A682" s="2132"/>
      <c r="B682" s="2133"/>
      <c r="C682" s="2134"/>
      <c r="D682" s="2135">
        <f t="shared" si="10"/>
        <v>0</v>
      </c>
      <c r="E682" s="2134"/>
      <c r="F682" s="2134"/>
      <c r="G682" s="2134"/>
      <c r="H682" s="2134"/>
      <c r="I682" s="2134"/>
      <c r="J682" s="2134"/>
      <c r="K682" s="2655"/>
      <c r="L682" s="2121"/>
    </row>
    <row r="683" spans="1:12" ht="15.75" x14ac:dyDescent="0.25">
      <c r="A683" s="2132"/>
      <c r="B683" s="2133"/>
      <c r="C683" s="2134"/>
      <c r="D683" s="2135">
        <f t="shared" si="10"/>
        <v>0</v>
      </c>
      <c r="E683" s="2134"/>
      <c r="F683" s="2134"/>
      <c r="G683" s="2134"/>
      <c r="H683" s="2134"/>
      <c r="I683" s="2134"/>
      <c r="J683" s="2134"/>
      <c r="K683" s="2655"/>
      <c r="L683" s="2121"/>
    </row>
    <row r="684" spans="1:12" ht="15.75" x14ac:dyDescent="0.25">
      <c r="A684" s="2132"/>
      <c r="B684" s="2133"/>
      <c r="C684" s="2134"/>
      <c r="D684" s="2135">
        <f t="shared" si="10"/>
        <v>0</v>
      </c>
      <c r="E684" s="2134"/>
      <c r="F684" s="2134"/>
      <c r="G684" s="2134"/>
      <c r="H684" s="2134"/>
      <c r="I684" s="2134"/>
      <c r="J684" s="2134"/>
      <c r="K684" s="2655"/>
      <c r="L684" s="2121"/>
    </row>
    <row r="685" spans="1:12" ht="15.75" x14ac:dyDescent="0.25">
      <c r="A685" s="2132"/>
      <c r="B685" s="2133"/>
      <c r="C685" s="2134"/>
      <c r="D685" s="2135">
        <f t="shared" si="10"/>
        <v>0</v>
      </c>
      <c r="E685" s="2134"/>
      <c r="F685" s="2134"/>
      <c r="G685" s="2134"/>
      <c r="H685" s="2134"/>
      <c r="I685" s="2134"/>
      <c r="J685" s="2134"/>
      <c r="K685" s="2655"/>
      <c r="L685" s="2121"/>
    </row>
    <row r="686" spans="1:12" ht="15.75" x14ac:dyDescent="0.25">
      <c r="A686" s="2132"/>
      <c r="B686" s="2133"/>
      <c r="C686" s="2134"/>
      <c r="D686" s="2135">
        <f t="shared" si="10"/>
        <v>0</v>
      </c>
      <c r="E686" s="2134"/>
      <c r="F686" s="2134"/>
      <c r="G686" s="2134"/>
      <c r="H686" s="2134"/>
      <c r="I686" s="2134"/>
      <c r="J686" s="2134"/>
      <c r="K686" s="2655"/>
      <c r="L686" s="2121"/>
    </row>
    <row r="687" spans="1:12" ht="15.75" x14ac:dyDescent="0.25">
      <c r="A687" s="2132"/>
      <c r="B687" s="2133"/>
      <c r="C687" s="2134"/>
      <c r="D687" s="2135">
        <f t="shared" si="10"/>
        <v>0</v>
      </c>
      <c r="E687" s="2134"/>
      <c r="F687" s="2134"/>
      <c r="G687" s="2134"/>
      <c r="H687" s="2134"/>
      <c r="I687" s="2134"/>
      <c r="J687" s="2134"/>
      <c r="K687" s="2655"/>
      <c r="L687" s="2121"/>
    </row>
    <row r="688" spans="1:12" ht="15.75" x14ac:dyDescent="0.25">
      <c r="A688" s="2132"/>
      <c r="B688" s="2133"/>
      <c r="C688" s="2134"/>
      <c r="D688" s="2135">
        <f t="shared" si="10"/>
        <v>0</v>
      </c>
      <c r="E688" s="2134"/>
      <c r="F688" s="2134"/>
      <c r="G688" s="2134"/>
      <c r="H688" s="2134"/>
      <c r="I688" s="2134"/>
      <c r="J688" s="2134"/>
      <c r="K688" s="2655"/>
      <c r="L688" s="2121"/>
    </row>
    <row r="689" spans="1:12" ht="15.75" x14ac:dyDescent="0.25">
      <c r="A689" s="2132"/>
      <c r="B689" s="2133"/>
      <c r="C689" s="2134"/>
      <c r="D689" s="2135">
        <f t="shared" si="10"/>
        <v>0</v>
      </c>
      <c r="E689" s="2134"/>
      <c r="F689" s="2134"/>
      <c r="G689" s="2134"/>
      <c r="H689" s="2134"/>
      <c r="I689" s="2134"/>
      <c r="J689" s="2134"/>
      <c r="K689" s="2655"/>
      <c r="L689" s="2121"/>
    </row>
    <row r="690" spans="1:12" ht="15.75" x14ac:dyDescent="0.25">
      <c r="A690" s="2132"/>
      <c r="B690" s="2133"/>
      <c r="C690" s="2134"/>
      <c r="D690" s="2135">
        <f t="shared" si="10"/>
        <v>0</v>
      </c>
      <c r="E690" s="2134"/>
      <c r="F690" s="2134"/>
      <c r="G690" s="2134"/>
      <c r="H690" s="2134"/>
      <c r="I690" s="2134"/>
      <c r="J690" s="2134"/>
      <c r="K690" s="2655"/>
      <c r="L690" s="2121"/>
    </row>
    <row r="691" spans="1:12" ht="15.75" x14ac:dyDescent="0.25">
      <c r="A691" s="2132"/>
      <c r="B691" s="2133"/>
      <c r="C691" s="2134"/>
      <c r="D691" s="2135">
        <f t="shared" si="10"/>
        <v>0</v>
      </c>
      <c r="E691" s="2134"/>
      <c r="F691" s="2134"/>
      <c r="G691" s="2134"/>
      <c r="H691" s="2134"/>
      <c r="I691" s="2134"/>
      <c r="J691" s="2134"/>
      <c r="K691" s="2655"/>
      <c r="L691" s="2121"/>
    </row>
    <row r="692" spans="1:12" ht="15.75" x14ac:dyDescent="0.25">
      <c r="A692" s="2132"/>
      <c r="B692" s="2133"/>
      <c r="C692" s="2134"/>
      <c r="D692" s="2135">
        <f t="shared" si="10"/>
        <v>0</v>
      </c>
      <c r="E692" s="2134"/>
      <c r="F692" s="2134"/>
      <c r="G692" s="2134"/>
      <c r="H692" s="2134"/>
      <c r="I692" s="2134"/>
      <c r="J692" s="2134"/>
      <c r="K692" s="2655"/>
      <c r="L692" s="2121"/>
    </row>
    <row r="693" spans="1:12" ht="15.75" x14ac:dyDescent="0.25">
      <c r="A693" s="2132"/>
      <c r="B693" s="2133"/>
      <c r="C693" s="2134"/>
      <c r="D693" s="2135">
        <f t="shared" si="10"/>
        <v>0</v>
      </c>
      <c r="E693" s="2134"/>
      <c r="F693" s="2134"/>
      <c r="G693" s="2134"/>
      <c r="H693" s="2134"/>
      <c r="I693" s="2134"/>
      <c r="J693" s="2134"/>
      <c r="K693" s="2655"/>
      <c r="L693" s="2121"/>
    </row>
    <row r="694" spans="1:12" ht="15.75" x14ac:dyDescent="0.25">
      <c r="A694" s="2132"/>
      <c r="B694" s="2133"/>
      <c r="C694" s="2134"/>
      <c r="D694" s="2135">
        <f t="shared" si="10"/>
        <v>0</v>
      </c>
      <c r="E694" s="2134"/>
      <c r="F694" s="2134"/>
      <c r="G694" s="2134"/>
      <c r="H694" s="2134"/>
      <c r="I694" s="2134"/>
      <c r="J694" s="2134"/>
      <c r="K694" s="2655"/>
      <c r="L694" s="2121"/>
    </row>
    <row r="695" spans="1:12" ht="15.75" x14ac:dyDescent="0.25">
      <c r="A695" s="2132"/>
      <c r="B695" s="2133"/>
      <c r="C695" s="2134"/>
      <c r="D695" s="2135">
        <f t="shared" si="10"/>
        <v>0</v>
      </c>
      <c r="E695" s="2134"/>
      <c r="F695" s="2134"/>
      <c r="G695" s="2134"/>
      <c r="H695" s="2134"/>
      <c r="I695" s="2134"/>
      <c r="J695" s="2134"/>
      <c r="K695" s="2655"/>
      <c r="L695" s="2121"/>
    </row>
    <row r="696" spans="1:12" ht="15.75" x14ac:dyDescent="0.25">
      <c r="A696" s="2132"/>
      <c r="B696" s="2133"/>
      <c r="C696" s="2134"/>
      <c r="D696" s="2135">
        <f t="shared" si="10"/>
        <v>0</v>
      </c>
      <c r="E696" s="2134"/>
      <c r="F696" s="2134"/>
      <c r="G696" s="2134"/>
      <c r="H696" s="2134"/>
      <c r="I696" s="2134"/>
      <c r="J696" s="2134"/>
      <c r="K696" s="2655"/>
      <c r="L696" s="2121"/>
    </row>
    <row r="697" spans="1:12" ht="15.75" x14ac:dyDescent="0.25">
      <c r="A697" s="2132"/>
      <c r="B697" s="2133"/>
      <c r="C697" s="2134"/>
      <c r="D697" s="2135">
        <f t="shared" si="10"/>
        <v>0</v>
      </c>
      <c r="E697" s="2134"/>
      <c r="F697" s="2134"/>
      <c r="G697" s="2134"/>
      <c r="H697" s="2134"/>
      <c r="I697" s="2134"/>
      <c r="J697" s="2134"/>
      <c r="K697" s="2655"/>
      <c r="L697" s="2121"/>
    </row>
    <row r="698" spans="1:12" ht="15.75" x14ac:dyDescent="0.25">
      <c r="A698" s="2132"/>
      <c r="B698" s="2133"/>
      <c r="C698" s="2134"/>
      <c r="D698" s="2135">
        <f t="shared" si="10"/>
        <v>0</v>
      </c>
      <c r="E698" s="2134"/>
      <c r="F698" s="2134"/>
      <c r="G698" s="2134"/>
      <c r="H698" s="2134"/>
      <c r="I698" s="2134"/>
      <c r="J698" s="2134"/>
      <c r="K698" s="2655"/>
      <c r="L698" s="2121"/>
    </row>
    <row r="699" spans="1:12" ht="15.75" x14ac:dyDescent="0.25">
      <c r="A699" s="2132"/>
      <c r="B699" s="2133"/>
      <c r="C699" s="2134"/>
      <c r="D699" s="2135">
        <f t="shared" si="10"/>
        <v>0</v>
      </c>
      <c r="E699" s="2134"/>
      <c r="F699" s="2134"/>
      <c r="G699" s="2134"/>
      <c r="H699" s="2134"/>
      <c r="I699" s="2134"/>
      <c r="J699" s="2134"/>
      <c r="K699" s="2655"/>
      <c r="L699" s="2121"/>
    </row>
    <row r="700" spans="1:12" ht="15.75" x14ac:dyDescent="0.25">
      <c r="A700" s="2132"/>
      <c r="B700" s="2133"/>
      <c r="C700" s="2134"/>
      <c r="D700" s="2135">
        <f t="shared" si="10"/>
        <v>0</v>
      </c>
      <c r="E700" s="2134"/>
      <c r="F700" s="2134"/>
      <c r="G700" s="2134"/>
      <c r="H700" s="2134"/>
      <c r="I700" s="2134"/>
      <c r="J700" s="2134"/>
      <c r="K700" s="2655"/>
      <c r="L700" s="2121"/>
    </row>
    <row r="701" spans="1:12" ht="15.75" x14ac:dyDescent="0.25">
      <c r="A701" s="2132"/>
      <c r="B701" s="2133"/>
      <c r="C701" s="2134"/>
      <c r="D701" s="2135">
        <f t="shared" si="10"/>
        <v>0</v>
      </c>
      <c r="E701" s="2134"/>
      <c r="F701" s="2134"/>
      <c r="G701" s="2134"/>
      <c r="H701" s="2134"/>
      <c r="I701" s="2134"/>
      <c r="J701" s="2134"/>
      <c r="K701" s="2655"/>
      <c r="L701" s="2121"/>
    </row>
    <row r="702" spans="1:12" ht="15.75" x14ac:dyDescent="0.25">
      <c r="A702" s="2132"/>
      <c r="B702" s="2133"/>
      <c r="C702" s="2134"/>
      <c r="D702" s="2135">
        <f t="shared" si="10"/>
        <v>0</v>
      </c>
      <c r="E702" s="2134"/>
      <c r="F702" s="2134"/>
      <c r="G702" s="2134"/>
      <c r="H702" s="2134"/>
      <c r="I702" s="2134"/>
      <c r="J702" s="2134"/>
      <c r="K702" s="2655"/>
      <c r="L702" s="2121"/>
    </row>
    <row r="703" spans="1:12" ht="15.75" x14ac:dyDescent="0.25">
      <c r="A703" s="2132"/>
      <c r="B703" s="2133"/>
      <c r="C703" s="2134"/>
      <c r="D703" s="2135">
        <f t="shared" si="10"/>
        <v>0</v>
      </c>
      <c r="E703" s="2134"/>
      <c r="F703" s="2134"/>
      <c r="G703" s="2134"/>
      <c r="H703" s="2134"/>
      <c r="I703" s="2134"/>
      <c r="J703" s="2134"/>
      <c r="K703" s="2655"/>
      <c r="L703" s="2121"/>
    </row>
    <row r="704" spans="1:12" ht="15.75" x14ac:dyDescent="0.25">
      <c r="A704" s="2132"/>
      <c r="B704" s="2133"/>
      <c r="C704" s="2134"/>
      <c r="D704" s="2135">
        <f t="shared" si="10"/>
        <v>0</v>
      </c>
      <c r="E704" s="2134"/>
      <c r="F704" s="2134"/>
      <c r="G704" s="2134"/>
      <c r="H704" s="2134"/>
      <c r="I704" s="2134"/>
      <c r="J704" s="2134"/>
      <c r="K704" s="2655"/>
      <c r="L704" s="2121"/>
    </row>
    <row r="705" spans="1:12" ht="15.75" x14ac:dyDescent="0.25">
      <c r="A705" s="2132"/>
      <c r="B705" s="2133"/>
      <c r="C705" s="2134"/>
      <c r="D705" s="2135">
        <f t="shared" si="10"/>
        <v>0</v>
      </c>
      <c r="E705" s="2134"/>
      <c r="F705" s="2134"/>
      <c r="G705" s="2134"/>
      <c r="H705" s="2134"/>
      <c r="I705" s="2134"/>
      <c r="J705" s="2134"/>
      <c r="K705" s="2655"/>
      <c r="L705" s="2121"/>
    </row>
    <row r="706" spans="1:12" ht="15.75" x14ac:dyDescent="0.25">
      <c r="A706" s="2132"/>
      <c r="B706" s="2133"/>
      <c r="C706" s="2134"/>
      <c r="D706" s="2135">
        <f t="shared" si="10"/>
        <v>0</v>
      </c>
      <c r="E706" s="2134"/>
      <c r="F706" s="2134"/>
      <c r="G706" s="2134"/>
      <c r="H706" s="2134"/>
      <c r="I706" s="2134"/>
      <c r="J706" s="2134"/>
      <c r="K706" s="2655"/>
      <c r="L706" s="2121"/>
    </row>
    <row r="707" spans="1:12" ht="15.75" x14ac:dyDescent="0.25">
      <c r="A707" s="2132"/>
      <c r="B707" s="2133"/>
      <c r="C707" s="2134"/>
      <c r="D707" s="2135">
        <f t="shared" si="10"/>
        <v>0</v>
      </c>
      <c r="E707" s="2134"/>
      <c r="F707" s="2134"/>
      <c r="G707" s="2134"/>
      <c r="H707" s="2134"/>
      <c r="I707" s="2134"/>
      <c r="J707" s="2134"/>
      <c r="K707" s="2655"/>
      <c r="L707" s="2121"/>
    </row>
    <row r="708" spans="1:12" ht="15.75" x14ac:dyDescent="0.25">
      <c r="A708" s="2132"/>
      <c r="B708" s="2133"/>
      <c r="C708" s="2134"/>
      <c r="D708" s="2135">
        <f t="shared" si="10"/>
        <v>0</v>
      </c>
      <c r="E708" s="2134"/>
      <c r="F708" s="2134"/>
      <c r="G708" s="2134"/>
      <c r="H708" s="2134"/>
      <c r="I708" s="2134"/>
      <c r="J708" s="2134"/>
      <c r="K708" s="2655"/>
      <c r="L708" s="2121"/>
    </row>
    <row r="709" spans="1:12" ht="15.75" x14ac:dyDescent="0.25">
      <c r="A709" s="2132"/>
      <c r="B709" s="2133"/>
      <c r="C709" s="2134"/>
      <c r="D709" s="2135">
        <f t="shared" si="10"/>
        <v>0</v>
      </c>
      <c r="E709" s="2134"/>
      <c r="F709" s="2134"/>
      <c r="G709" s="2134"/>
      <c r="H709" s="2134"/>
      <c r="I709" s="2134"/>
      <c r="J709" s="2134"/>
      <c r="K709" s="2655"/>
      <c r="L709" s="2121"/>
    </row>
    <row r="710" spans="1:12" ht="15.75" x14ac:dyDescent="0.25">
      <c r="A710" s="2132"/>
      <c r="B710" s="2133"/>
      <c r="C710" s="2134"/>
      <c r="D710" s="2135">
        <f t="shared" si="10"/>
        <v>0</v>
      </c>
      <c r="E710" s="2134"/>
      <c r="F710" s="2134"/>
      <c r="G710" s="2134"/>
      <c r="H710" s="2134"/>
      <c r="I710" s="2134"/>
      <c r="J710" s="2134"/>
      <c r="K710" s="2655"/>
      <c r="L710" s="2121"/>
    </row>
    <row r="711" spans="1:12" ht="15.75" x14ac:dyDescent="0.25">
      <c r="A711" s="2132"/>
      <c r="B711" s="2133"/>
      <c r="C711" s="2134"/>
      <c r="D711" s="2135">
        <f t="shared" si="10"/>
        <v>0</v>
      </c>
      <c r="E711" s="2134"/>
      <c r="F711" s="2134"/>
      <c r="G711" s="2134"/>
      <c r="H711" s="2134"/>
      <c r="I711" s="2134"/>
      <c r="J711" s="2134"/>
      <c r="K711" s="2655"/>
      <c r="L711" s="2121"/>
    </row>
    <row r="712" spans="1:12" ht="15.75" x14ac:dyDescent="0.25">
      <c r="A712" s="2132"/>
      <c r="B712" s="2133"/>
      <c r="C712" s="2134"/>
      <c r="D712" s="2135">
        <f t="shared" si="10"/>
        <v>0</v>
      </c>
      <c r="E712" s="2134"/>
      <c r="F712" s="2134"/>
      <c r="G712" s="2134"/>
      <c r="H712" s="2134"/>
      <c r="I712" s="2134"/>
      <c r="J712" s="2134"/>
      <c r="K712" s="2655"/>
      <c r="L712" s="2121"/>
    </row>
    <row r="713" spans="1:12" ht="15.75" x14ac:dyDescent="0.25">
      <c r="A713" s="2132"/>
      <c r="B713" s="2133"/>
      <c r="C713" s="2134"/>
      <c r="D713" s="2135">
        <f t="shared" si="10"/>
        <v>0</v>
      </c>
      <c r="E713" s="2134"/>
      <c r="F713" s="2134"/>
      <c r="G713" s="2134"/>
      <c r="H713" s="2134"/>
      <c r="I713" s="2134"/>
      <c r="J713" s="2134"/>
      <c r="K713" s="2655"/>
      <c r="L713" s="2121"/>
    </row>
    <row r="714" spans="1:12" ht="15.75" x14ac:dyDescent="0.25">
      <c r="A714" s="2132"/>
      <c r="B714" s="2133"/>
      <c r="C714" s="2134"/>
      <c r="D714" s="2135">
        <f t="shared" si="10"/>
        <v>0</v>
      </c>
      <c r="E714" s="2134"/>
      <c r="F714" s="2134"/>
      <c r="G714" s="2134"/>
      <c r="H714" s="2134"/>
      <c r="I714" s="2134"/>
      <c r="J714" s="2134"/>
      <c r="K714" s="2655"/>
      <c r="L714" s="2121"/>
    </row>
    <row r="715" spans="1:12" ht="15.75" x14ac:dyDescent="0.25">
      <c r="A715" s="2132"/>
      <c r="B715" s="2133"/>
      <c r="C715" s="2134"/>
      <c r="D715" s="2135">
        <f t="shared" si="10"/>
        <v>0</v>
      </c>
      <c r="E715" s="2134"/>
      <c r="F715" s="2134"/>
      <c r="G715" s="2134"/>
      <c r="H715" s="2134"/>
      <c r="I715" s="2134"/>
      <c r="J715" s="2134"/>
      <c r="K715" s="2655"/>
      <c r="L715" s="2121"/>
    </row>
    <row r="716" spans="1:12" ht="15.75" x14ac:dyDescent="0.25">
      <c r="A716" s="2132"/>
      <c r="B716" s="2133"/>
      <c r="C716" s="2134"/>
      <c r="D716" s="2135">
        <f t="shared" si="10"/>
        <v>0</v>
      </c>
      <c r="E716" s="2134"/>
      <c r="F716" s="2134"/>
      <c r="G716" s="2134"/>
      <c r="H716" s="2134"/>
      <c r="I716" s="2134"/>
      <c r="J716" s="2134"/>
      <c r="K716" s="2655"/>
      <c r="L716" s="2121"/>
    </row>
    <row r="717" spans="1:12" ht="15.75" x14ac:dyDescent="0.25">
      <c r="A717" s="2132"/>
      <c r="B717" s="2133"/>
      <c r="C717" s="2134"/>
      <c r="D717" s="2135">
        <f t="shared" si="10"/>
        <v>0</v>
      </c>
      <c r="E717" s="2134"/>
      <c r="F717" s="2134"/>
      <c r="G717" s="2134"/>
      <c r="H717" s="2134"/>
      <c r="I717" s="2134"/>
      <c r="J717" s="2134"/>
      <c r="K717" s="2655"/>
      <c r="L717" s="2121"/>
    </row>
    <row r="718" spans="1:12" ht="15.75" x14ac:dyDescent="0.25">
      <c r="A718" s="2132"/>
      <c r="B718" s="2133"/>
      <c r="C718" s="2134"/>
      <c r="D718" s="2135">
        <f t="shared" si="10"/>
        <v>0</v>
      </c>
      <c r="E718" s="2134"/>
      <c r="F718" s="2134"/>
      <c r="G718" s="2134"/>
      <c r="H718" s="2134"/>
      <c r="I718" s="2134"/>
      <c r="J718" s="2134"/>
      <c r="K718" s="2655"/>
      <c r="L718" s="2121"/>
    </row>
    <row r="719" spans="1:12" ht="15.75" x14ac:dyDescent="0.25">
      <c r="A719" s="2132"/>
      <c r="B719" s="2133"/>
      <c r="C719" s="2134"/>
      <c r="D719" s="2135">
        <f t="shared" si="10"/>
        <v>0</v>
      </c>
      <c r="E719" s="2134"/>
      <c r="F719" s="2134"/>
      <c r="G719" s="2134"/>
      <c r="H719" s="2134"/>
      <c r="I719" s="2134"/>
      <c r="J719" s="2134"/>
      <c r="K719" s="2655"/>
      <c r="L719" s="2121"/>
    </row>
    <row r="720" spans="1:12" ht="15.75" x14ac:dyDescent="0.25">
      <c r="A720" s="2132"/>
      <c r="B720" s="2133"/>
      <c r="C720" s="2134"/>
      <c r="D720" s="2135">
        <f t="shared" si="10"/>
        <v>0</v>
      </c>
      <c r="E720" s="2134"/>
      <c r="F720" s="2134"/>
      <c r="G720" s="2134"/>
      <c r="H720" s="2134"/>
      <c r="I720" s="2134"/>
      <c r="J720" s="2134"/>
      <c r="K720" s="2655"/>
      <c r="L720" s="2121"/>
    </row>
    <row r="721" spans="1:12" ht="15.75" x14ac:dyDescent="0.25">
      <c r="A721" s="2132"/>
      <c r="B721" s="2133"/>
      <c r="C721" s="2134"/>
      <c r="D721" s="2135">
        <f t="shared" ref="D721:D768" si="11">+C721*(100-E721)/100</f>
        <v>0</v>
      </c>
      <c r="E721" s="2134"/>
      <c r="F721" s="2134"/>
      <c r="G721" s="2134"/>
      <c r="H721" s="2134"/>
      <c r="I721" s="2134"/>
      <c r="J721" s="2134"/>
      <c r="K721" s="2655"/>
      <c r="L721" s="2121"/>
    </row>
    <row r="722" spans="1:12" ht="15.75" x14ac:dyDescent="0.25">
      <c r="A722" s="2132"/>
      <c r="B722" s="2133"/>
      <c r="C722" s="2134"/>
      <c r="D722" s="2135">
        <f t="shared" si="11"/>
        <v>0</v>
      </c>
      <c r="E722" s="2134"/>
      <c r="F722" s="2134"/>
      <c r="G722" s="2134"/>
      <c r="H722" s="2134"/>
      <c r="I722" s="2134"/>
      <c r="J722" s="2134"/>
      <c r="K722" s="2655"/>
      <c r="L722" s="2121"/>
    </row>
    <row r="723" spans="1:12" ht="15.75" x14ac:dyDescent="0.25">
      <c r="A723" s="2132"/>
      <c r="B723" s="2133"/>
      <c r="C723" s="2134"/>
      <c r="D723" s="2135">
        <f t="shared" si="11"/>
        <v>0</v>
      </c>
      <c r="E723" s="2134"/>
      <c r="F723" s="2134"/>
      <c r="G723" s="2134"/>
      <c r="H723" s="2134"/>
      <c r="I723" s="2134"/>
      <c r="J723" s="2134"/>
      <c r="K723" s="2655"/>
      <c r="L723" s="2121"/>
    </row>
    <row r="724" spans="1:12" ht="15.75" x14ac:dyDescent="0.25">
      <c r="A724" s="2132"/>
      <c r="B724" s="2133"/>
      <c r="C724" s="2134"/>
      <c r="D724" s="2135">
        <f t="shared" si="11"/>
        <v>0</v>
      </c>
      <c r="E724" s="2134"/>
      <c r="F724" s="2134"/>
      <c r="G724" s="2134"/>
      <c r="H724" s="2134"/>
      <c r="I724" s="2134"/>
      <c r="J724" s="2134"/>
      <c r="K724" s="2655"/>
      <c r="L724" s="2121"/>
    </row>
    <row r="725" spans="1:12" ht="15.75" x14ac:dyDescent="0.25">
      <c r="A725" s="2132"/>
      <c r="B725" s="2133"/>
      <c r="C725" s="2134"/>
      <c r="D725" s="2135">
        <f t="shared" si="11"/>
        <v>0</v>
      </c>
      <c r="E725" s="2134"/>
      <c r="F725" s="2134"/>
      <c r="G725" s="2134"/>
      <c r="H725" s="2134"/>
      <c r="I725" s="2134"/>
      <c r="J725" s="2134"/>
      <c r="K725" s="2655"/>
      <c r="L725" s="2121"/>
    </row>
    <row r="726" spans="1:12" ht="15.75" x14ac:dyDescent="0.25">
      <c r="A726" s="2132"/>
      <c r="B726" s="2133"/>
      <c r="C726" s="2134"/>
      <c r="D726" s="2135">
        <f t="shared" si="11"/>
        <v>0</v>
      </c>
      <c r="E726" s="2134"/>
      <c r="F726" s="2134"/>
      <c r="G726" s="2134"/>
      <c r="H726" s="2134"/>
      <c r="I726" s="2134"/>
      <c r="J726" s="2134"/>
      <c r="K726" s="2655"/>
      <c r="L726" s="2121"/>
    </row>
    <row r="727" spans="1:12" ht="15.75" x14ac:dyDescent="0.25">
      <c r="A727" s="2132"/>
      <c r="B727" s="2133"/>
      <c r="C727" s="2134"/>
      <c r="D727" s="2135">
        <f t="shared" si="11"/>
        <v>0</v>
      </c>
      <c r="E727" s="2134"/>
      <c r="F727" s="2134"/>
      <c r="G727" s="2134"/>
      <c r="H727" s="2134"/>
      <c r="I727" s="2134"/>
      <c r="J727" s="2134"/>
      <c r="K727" s="2655"/>
      <c r="L727" s="2121"/>
    </row>
    <row r="728" spans="1:12" ht="15.75" x14ac:dyDescent="0.25">
      <c r="A728" s="2132"/>
      <c r="B728" s="2133"/>
      <c r="C728" s="2134"/>
      <c r="D728" s="2135">
        <f t="shared" si="11"/>
        <v>0</v>
      </c>
      <c r="E728" s="2134"/>
      <c r="F728" s="2134"/>
      <c r="G728" s="2134"/>
      <c r="H728" s="2134"/>
      <c r="I728" s="2134"/>
      <c r="J728" s="2134"/>
      <c r="K728" s="2655"/>
      <c r="L728" s="2121"/>
    </row>
    <row r="729" spans="1:12" ht="15.75" x14ac:dyDescent="0.25">
      <c r="A729" s="2132"/>
      <c r="B729" s="2133"/>
      <c r="C729" s="2134"/>
      <c r="D729" s="2135">
        <f t="shared" si="11"/>
        <v>0</v>
      </c>
      <c r="E729" s="2134"/>
      <c r="F729" s="2134"/>
      <c r="G729" s="2134"/>
      <c r="H729" s="2134"/>
      <c r="I729" s="2134"/>
      <c r="J729" s="2134"/>
      <c r="K729" s="2655"/>
      <c r="L729" s="2121"/>
    </row>
    <row r="730" spans="1:12" ht="15.75" x14ac:dyDescent="0.25">
      <c r="A730" s="2132"/>
      <c r="B730" s="2133"/>
      <c r="C730" s="2134"/>
      <c r="D730" s="2135">
        <f t="shared" si="11"/>
        <v>0</v>
      </c>
      <c r="E730" s="2134"/>
      <c r="F730" s="2134"/>
      <c r="G730" s="2134"/>
      <c r="H730" s="2134"/>
      <c r="I730" s="2134"/>
      <c r="J730" s="2134"/>
      <c r="K730" s="2655"/>
      <c r="L730" s="2121"/>
    </row>
    <row r="731" spans="1:12" ht="15.75" x14ac:dyDescent="0.25">
      <c r="A731" s="2132"/>
      <c r="B731" s="2133"/>
      <c r="C731" s="2134"/>
      <c r="D731" s="2135">
        <f t="shared" si="11"/>
        <v>0</v>
      </c>
      <c r="E731" s="2134"/>
      <c r="F731" s="2134"/>
      <c r="G731" s="2134"/>
      <c r="H731" s="2134"/>
      <c r="I731" s="2134"/>
      <c r="J731" s="2134"/>
      <c r="K731" s="2655"/>
      <c r="L731" s="2121"/>
    </row>
    <row r="732" spans="1:12" ht="15.75" x14ac:dyDescent="0.25">
      <c r="A732" s="2132"/>
      <c r="B732" s="2133"/>
      <c r="C732" s="2134"/>
      <c r="D732" s="2135">
        <f t="shared" si="11"/>
        <v>0</v>
      </c>
      <c r="E732" s="2134"/>
      <c r="F732" s="2134"/>
      <c r="G732" s="2134"/>
      <c r="H732" s="2134"/>
      <c r="I732" s="2134"/>
      <c r="J732" s="2134"/>
      <c r="K732" s="2655"/>
      <c r="L732" s="2121"/>
    </row>
    <row r="733" spans="1:12" ht="15.75" x14ac:dyDescent="0.25">
      <c r="A733" s="2132"/>
      <c r="B733" s="2133"/>
      <c r="C733" s="2134"/>
      <c r="D733" s="2135">
        <f t="shared" si="11"/>
        <v>0</v>
      </c>
      <c r="E733" s="2134"/>
      <c r="F733" s="2134"/>
      <c r="G733" s="2134"/>
      <c r="H733" s="2134"/>
      <c r="I733" s="2134"/>
      <c r="J733" s="2134"/>
      <c r="K733" s="2655"/>
      <c r="L733" s="2121"/>
    </row>
    <row r="734" spans="1:12" ht="15.75" x14ac:dyDescent="0.25">
      <c r="A734" s="2132"/>
      <c r="B734" s="2133"/>
      <c r="C734" s="2134"/>
      <c r="D734" s="2135">
        <f t="shared" si="11"/>
        <v>0</v>
      </c>
      <c r="E734" s="2134"/>
      <c r="F734" s="2134"/>
      <c r="G734" s="2134"/>
      <c r="H734" s="2134"/>
      <c r="I734" s="2134"/>
      <c r="J734" s="2134"/>
      <c r="K734" s="2655"/>
      <c r="L734" s="2121"/>
    </row>
    <row r="735" spans="1:12" ht="15.75" x14ac:dyDescent="0.25">
      <c r="A735" s="2132"/>
      <c r="B735" s="2133"/>
      <c r="C735" s="2134"/>
      <c r="D735" s="2135">
        <f t="shared" si="11"/>
        <v>0</v>
      </c>
      <c r="E735" s="2134"/>
      <c r="F735" s="2134"/>
      <c r="G735" s="2134"/>
      <c r="H735" s="2134"/>
      <c r="I735" s="2134"/>
      <c r="J735" s="2134"/>
      <c r="K735" s="2655"/>
      <c r="L735" s="2121"/>
    </row>
    <row r="736" spans="1:12" ht="15.75" x14ac:dyDescent="0.25">
      <c r="A736" s="2132"/>
      <c r="B736" s="2133"/>
      <c r="C736" s="2134"/>
      <c r="D736" s="2135">
        <f t="shared" si="11"/>
        <v>0</v>
      </c>
      <c r="E736" s="2134"/>
      <c r="F736" s="2134"/>
      <c r="G736" s="2134"/>
      <c r="H736" s="2134"/>
      <c r="I736" s="2134"/>
      <c r="J736" s="2134"/>
      <c r="K736" s="2655"/>
      <c r="L736" s="2121"/>
    </row>
    <row r="737" spans="1:12" ht="15.75" x14ac:dyDescent="0.25">
      <c r="A737" s="2132"/>
      <c r="B737" s="2133"/>
      <c r="C737" s="2134"/>
      <c r="D737" s="2135">
        <f t="shared" si="11"/>
        <v>0</v>
      </c>
      <c r="E737" s="2134"/>
      <c r="F737" s="2134"/>
      <c r="G737" s="2134"/>
      <c r="H737" s="2134"/>
      <c r="I737" s="2134"/>
      <c r="J737" s="2134"/>
      <c r="K737" s="2655"/>
      <c r="L737" s="2121"/>
    </row>
    <row r="738" spans="1:12" ht="15.75" x14ac:dyDescent="0.25">
      <c r="A738" s="2132"/>
      <c r="B738" s="2133"/>
      <c r="C738" s="2134"/>
      <c r="D738" s="2135">
        <f t="shared" si="11"/>
        <v>0</v>
      </c>
      <c r="E738" s="2134"/>
      <c r="F738" s="2134"/>
      <c r="G738" s="2134"/>
      <c r="H738" s="2134"/>
      <c r="I738" s="2134"/>
      <c r="J738" s="2134"/>
      <c r="K738" s="2655"/>
      <c r="L738" s="2121"/>
    </row>
    <row r="739" spans="1:12" ht="15.75" x14ac:dyDescent="0.25">
      <c r="A739" s="2132"/>
      <c r="B739" s="2133"/>
      <c r="C739" s="2134"/>
      <c r="D739" s="2135">
        <f t="shared" si="11"/>
        <v>0</v>
      </c>
      <c r="E739" s="2134"/>
      <c r="F739" s="2134"/>
      <c r="G739" s="2134"/>
      <c r="H739" s="2134"/>
      <c r="I739" s="2134"/>
      <c r="J739" s="2134"/>
      <c r="K739" s="2655"/>
      <c r="L739" s="2121"/>
    </row>
    <row r="740" spans="1:12" ht="15.75" x14ac:dyDescent="0.25">
      <c r="A740" s="2132"/>
      <c r="B740" s="2133"/>
      <c r="C740" s="2134"/>
      <c r="D740" s="2135">
        <f t="shared" si="11"/>
        <v>0</v>
      </c>
      <c r="E740" s="2134"/>
      <c r="F740" s="2134"/>
      <c r="G740" s="2134"/>
      <c r="H740" s="2134"/>
      <c r="I740" s="2134"/>
      <c r="J740" s="2134"/>
      <c r="K740" s="2655"/>
      <c r="L740" s="2121"/>
    </row>
    <row r="741" spans="1:12" ht="15.75" x14ac:dyDescent="0.25">
      <c r="A741" s="2132"/>
      <c r="B741" s="2133"/>
      <c r="C741" s="2134"/>
      <c r="D741" s="2135">
        <f t="shared" si="11"/>
        <v>0</v>
      </c>
      <c r="E741" s="2134"/>
      <c r="F741" s="2134"/>
      <c r="G741" s="2134"/>
      <c r="H741" s="2134"/>
      <c r="I741" s="2134"/>
      <c r="J741" s="2134"/>
      <c r="K741" s="2655"/>
      <c r="L741" s="2121"/>
    </row>
    <row r="742" spans="1:12" ht="15.75" x14ac:dyDescent="0.25">
      <c r="A742" s="2132"/>
      <c r="B742" s="2133"/>
      <c r="C742" s="2134"/>
      <c r="D742" s="2135">
        <f t="shared" si="11"/>
        <v>0</v>
      </c>
      <c r="E742" s="2134"/>
      <c r="F742" s="2134"/>
      <c r="G742" s="2134"/>
      <c r="H742" s="2134"/>
      <c r="I742" s="2134"/>
      <c r="J742" s="2134"/>
      <c r="K742" s="2655"/>
      <c r="L742" s="2121"/>
    </row>
    <row r="743" spans="1:12" ht="15.75" x14ac:dyDescent="0.25">
      <c r="A743" s="2132"/>
      <c r="B743" s="2133"/>
      <c r="C743" s="2134"/>
      <c r="D743" s="2135">
        <f t="shared" si="11"/>
        <v>0</v>
      </c>
      <c r="E743" s="2134"/>
      <c r="F743" s="2134"/>
      <c r="G743" s="2134"/>
      <c r="H743" s="2134"/>
      <c r="I743" s="2134"/>
      <c r="J743" s="2134"/>
      <c r="K743" s="2655"/>
      <c r="L743" s="2121"/>
    </row>
    <row r="744" spans="1:12" ht="15.75" x14ac:dyDescent="0.25">
      <c r="A744" s="2132"/>
      <c r="B744" s="2133"/>
      <c r="C744" s="2134"/>
      <c r="D744" s="2135">
        <f t="shared" si="11"/>
        <v>0</v>
      </c>
      <c r="E744" s="2134"/>
      <c r="F744" s="2134"/>
      <c r="G744" s="2134"/>
      <c r="H744" s="2134"/>
      <c r="I744" s="2134"/>
      <c r="J744" s="2134"/>
      <c r="K744" s="2655"/>
      <c r="L744" s="2121"/>
    </row>
    <row r="745" spans="1:12" ht="15.75" x14ac:dyDescent="0.25">
      <c r="A745" s="2132"/>
      <c r="B745" s="2133"/>
      <c r="C745" s="2134"/>
      <c r="D745" s="2135">
        <f t="shared" si="11"/>
        <v>0</v>
      </c>
      <c r="E745" s="2134"/>
      <c r="F745" s="2134"/>
      <c r="G745" s="2134"/>
      <c r="H745" s="2134"/>
      <c r="I745" s="2134"/>
      <c r="J745" s="2134"/>
      <c r="K745" s="2655"/>
      <c r="L745" s="2121"/>
    </row>
    <row r="746" spans="1:12" ht="15.75" x14ac:dyDescent="0.25">
      <c r="A746" s="2132"/>
      <c r="B746" s="2133"/>
      <c r="C746" s="2134"/>
      <c r="D746" s="2135">
        <f t="shared" si="11"/>
        <v>0</v>
      </c>
      <c r="E746" s="2134"/>
      <c r="F746" s="2134"/>
      <c r="G746" s="2134"/>
      <c r="H746" s="2134"/>
      <c r="I746" s="2134"/>
      <c r="J746" s="2134"/>
      <c r="K746" s="2655"/>
      <c r="L746" s="2121"/>
    </row>
    <row r="747" spans="1:12" ht="15.75" x14ac:dyDescent="0.25">
      <c r="A747" s="2132"/>
      <c r="B747" s="2133"/>
      <c r="C747" s="2134"/>
      <c r="D747" s="2135">
        <f t="shared" si="11"/>
        <v>0</v>
      </c>
      <c r="E747" s="2134"/>
      <c r="F747" s="2134"/>
      <c r="G747" s="2134"/>
      <c r="H747" s="2134"/>
      <c r="I747" s="2134"/>
      <c r="J747" s="2134"/>
      <c r="K747" s="2655"/>
      <c r="L747" s="2121"/>
    </row>
    <row r="748" spans="1:12" ht="15.75" x14ac:dyDescent="0.25">
      <c r="A748" s="2132"/>
      <c r="B748" s="2133"/>
      <c r="C748" s="2134"/>
      <c r="D748" s="2135">
        <f t="shared" si="11"/>
        <v>0</v>
      </c>
      <c r="E748" s="2134"/>
      <c r="F748" s="2134"/>
      <c r="G748" s="2134"/>
      <c r="H748" s="2134"/>
      <c r="I748" s="2134"/>
      <c r="J748" s="2134"/>
      <c r="K748" s="2655"/>
      <c r="L748" s="2121"/>
    </row>
    <row r="749" spans="1:12" ht="15.75" x14ac:dyDescent="0.25">
      <c r="A749" s="2132"/>
      <c r="B749" s="2133"/>
      <c r="C749" s="2134"/>
      <c r="D749" s="2135">
        <f t="shared" si="11"/>
        <v>0</v>
      </c>
      <c r="E749" s="2134"/>
      <c r="F749" s="2134"/>
      <c r="G749" s="2134"/>
      <c r="H749" s="2134"/>
      <c r="I749" s="2134"/>
      <c r="J749" s="2134"/>
      <c r="K749" s="2655"/>
      <c r="L749" s="2121"/>
    </row>
    <row r="750" spans="1:12" ht="15.75" x14ac:dyDescent="0.25">
      <c r="A750" s="2132"/>
      <c r="B750" s="2133"/>
      <c r="C750" s="2134"/>
      <c r="D750" s="2135">
        <f t="shared" si="11"/>
        <v>0</v>
      </c>
      <c r="E750" s="2134"/>
      <c r="F750" s="2134"/>
      <c r="G750" s="2134"/>
      <c r="H750" s="2134"/>
      <c r="I750" s="2134"/>
      <c r="J750" s="2134"/>
      <c r="K750" s="2655"/>
      <c r="L750" s="2121"/>
    </row>
    <row r="751" spans="1:12" ht="15.75" x14ac:dyDescent="0.25">
      <c r="A751" s="2132"/>
      <c r="B751" s="2133"/>
      <c r="C751" s="2134"/>
      <c r="D751" s="2135">
        <f t="shared" si="11"/>
        <v>0</v>
      </c>
      <c r="E751" s="2134"/>
      <c r="F751" s="2134"/>
      <c r="G751" s="2134"/>
      <c r="H751" s="2134"/>
      <c r="I751" s="2134"/>
      <c r="J751" s="2134"/>
      <c r="K751" s="2655"/>
      <c r="L751" s="2121"/>
    </row>
    <row r="752" spans="1:12" ht="15.75" x14ac:dyDescent="0.25">
      <c r="A752" s="2132"/>
      <c r="B752" s="2133"/>
      <c r="C752" s="2134"/>
      <c r="D752" s="2135">
        <f t="shared" si="11"/>
        <v>0</v>
      </c>
      <c r="E752" s="2134"/>
      <c r="F752" s="2134"/>
      <c r="G752" s="2134"/>
      <c r="H752" s="2134"/>
      <c r="I752" s="2134"/>
      <c r="J752" s="2134"/>
      <c r="K752" s="2655"/>
      <c r="L752" s="2121"/>
    </row>
    <row r="753" spans="1:12" ht="15.75" x14ac:dyDescent="0.25">
      <c r="A753" s="2132"/>
      <c r="B753" s="2133"/>
      <c r="C753" s="2134"/>
      <c r="D753" s="2135">
        <f t="shared" si="11"/>
        <v>0</v>
      </c>
      <c r="E753" s="2134"/>
      <c r="F753" s="2134"/>
      <c r="G753" s="2134"/>
      <c r="H753" s="2134"/>
      <c r="I753" s="2134"/>
      <c r="J753" s="2134"/>
      <c r="K753" s="2655"/>
      <c r="L753" s="2121"/>
    </row>
    <row r="754" spans="1:12" ht="15.75" x14ac:dyDescent="0.25">
      <c r="A754" s="2132"/>
      <c r="B754" s="2133"/>
      <c r="C754" s="2134"/>
      <c r="D754" s="2135">
        <f t="shared" si="11"/>
        <v>0</v>
      </c>
      <c r="E754" s="2134"/>
      <c r="F754" s="2134"/>
      <c r="G754" s="2134"/>
      <c r="H754" s="2134"/>
      <c r="I754" s="2134"/>
      <c r="J754" s="2134"/>
      <c r="K754" s="2655"/>
      <c r="L754" s="2121"/>
    </row>
    <row r="755" spans="1:12" ht="15.75" x14ac:dyDescent="0.25">
      <c r="A755" s="2132"/>
      <c r="B755" s="2133"/>
      <c r="C755" s="2134"/>
      <c r="D755" s="2135">
        <f t="shared" si="11"/>
        <v>0</v>
      </c>
      <c r="E755" s="2134"/>
      <c r="F755" s="2134"/>
      <c r="G755" s="2134"/>
      <c r="H755" s="2134"/>
      <c r="I755" s="2134"/>
      <c r="J755" s="2134"/>
      <c r="K755" s="2655"/>
      <c r="L755" s="2121"/>
    </row>
    <row r="756" spans="1:12" ht="15.75" x14ac:dyDescent="0.25">
      <c r="A756" s="2132"/>
      <c r="B756" s="2133"/>
      <c r="C756" s="2134"/>
      <c r="D756" s="2135">
        <f t="shared" si="11"/>
        <v>0</v>
      </c>
      <c r="E756" s="2134"/>
      <c r="F756" s="2134"/>
      <c r="G756" s="2134"/>
      <c r="H756" s="2134"/>
      <c r="I756" s="2134"/>
      <c r="J756" s="2134"/>
      <c r="K756" s="2655"/>
      <c r="L756" s="2121"/>
    </row>
    <row r="757" spans="1:12" ht="15.75" x14ac:dyDescent="0.25">
      <c r="A757" s="2132"/>
      <c r="B757" s="2133"/>
      <c r="C757" s="2134"/>
      <c r="D757" s="2135">
        <f t="shared" si="11"/>
        <v>0</v>
      </c>
      <c r="E757" s="2134"/>
      <c r="F757" s="2134"/>
      <c r="G757" s="2134"/>
      <c r="H757" s="2134"/>
      <c r="I757" s="2134"/>
      <c r="J757" s="2134"/>
      <c r="K757" s="2655"/>
      <c r="L757" s="2121"/>
    </row>
    <row r="758" spans="1:12" ht="15.75" x14ac:dyDescent="0.25">
      <c r="A758" s="2132"/>
      <c r="B758" s="2133"/>
      <c r="C758" s="2134"/>
      <c r="D758" s="2135">
        <f t="shared" si="11"/>
        <v>0</v>
      </c>
      <c r="E758" s="2134"/>
      <c r="F758" s="2134"/>
      <c r="G758" s="2134"/>
      <c r="H758" s="2134"/>
      <c r="I758" s="2134"/>
      <c r="J758" s="2134"/>
      <c r="K758" s="2655"/>
      <c r="L758" s="2121"/>
    </row>
    <row r="759" spans="1:12" ht="15.75" x14ac:dyDescent="0.25">
      <c r="A759" s="2132"/>
      <c r="B759" s="2133"/>
      <c r="C759" s="2134"/>
      <c r="D759" s="2135">
        <f t="shared" si="11"/>
        <v>0</v>
      </c>
      <c r="E759" s="2134"/>
      <c r="F759" s="2134"/>
      <c r="G759" s="2134"/>
      <c r="H759" s="2134"/>
      <c r="I759" s="2134"/>
      <c r="J759" s="2134"/>
      <c r="K759" s="2655"/>
      <c r="L759" s="2121"/>
    </row>
    <row r="760" spans="1:12" ht="15.75" x14ac:dyDescent="0.25">
      <c r="A760" s="2132"/>
      <c r="B760" s="2133"/>
      <c r="C760" s="2134"/>
      <c r="D760" s="2135">
        <f t="shared" si="11"/>
        <v>0</v>
      </c>
      <c r="E760" s="2134"/>
      <c r="F760" s="2134"/>
      <c r="G760" s="2134"/>
      <c r="H760" s="2134"/>
      <c r="I760" s="2134"/>
      <c r="J760" s="2134"/>
      <c r="K760" s="2655"/>
      <c r="L760" s="2121"/>
    </row>
    <row r="761" spans="1:12" ht="15.75" x14ac:dyDescent="0.25">
      <c r="A761" s="2132"/>
      <c r="B761" s="2133"/>
      <c r="C761" s="2134"/>
      <c r="D761" s="2135">
        <f t="shared" si="11"/>
        <v>0</v>
      </c>
      <c r="E761" s="2134"/>
      <c r="F761" s="2134"/>
      <c r="G761" s="2134"/>
      <c r="H761" s="2134"/>
      <c r="I761" s="2134"/>
      <c r="J761" s="2134"/>
      <c r="K761" s="2655"/>
      <c r="L761" s="2121"/>
    </row>
    <row r="762" spans="1:12" ht="15.75" x14ac:dyDescent="0.25">
      <c r="A762" s="2132"/>
      <c r="B762" s="2133"/>
      <c r="C762" s="2134"/>
      <c r="D762" s="2135">
        <f t="shared" si="11"/>
        <v>0</v>
      </c>
      <c r="E762" s="2134"/>
      <c r="F762" s="2134"/>
      <c r="G762" s="2134"/>
      <c r="H762" s="2134"/>
      <c r="I762" s="2134"/>
      <c r="J762" s="2134"/>
      <c r="K762" s="2655"/>
      <c r="L762" s="2121"/>
    </row>
    <row r="763" spans="1:12" ht="15.75" x14ac:dyDescent="0.25">
      <c r="A763" s="2132"/>
      <c r="B763" s="2133"/>
      <c r="C763" s="2134"/>
      <c r="D763" s="2135">
        <f t="shared" si="11"/>
        <v>0</v>
      </c>
      <c r="E763" s="2134"/>
      <c r="F763" s="2134"/>
      <c r="G763" s="2134"/>
      <c r="H763" s="2134"/>
      <c r="I763" s="2134"/>
      <c r="J763" s="2134"/>
      <c r="K763" s="2655"/>
      <c r="L763" s="2121"/>
    </row>
    <row r="764" spans="1:12" ht="15.75" x14ac:dyDescent="0.25">
      <c r="A764" s="2132"/>
      <c r="B764" s="2133"/>
      <c r="C764" s="2134"/>
      <c r="D764" s="2135">
        <f t="shared" si="11"/>
        <v>0</v>
      </c>
      <c r="E764" s="2134"/>
      <c r="F764" s="2134"/>
      <c r="G764" s="2134"/>
      <c r="H764" s="2134"/>
      <c r="I764" s="2134"/>
      <c r="J764" s="2134"/>
      <c r="K764" s="2655"/>
      <c r="L764" s="2121"/>
    </row>
    <row r="765" spans="1:12" ht="15.75" x14ac:dyDescent="0.25">
      <c r="A765" s="2132"/>
      <c r="B765" s="2133"/>
      <c r="C765" s="2134"/>
      <c r="D765" s="2135">
        <f t="shared" si="11"/>
        <v>0</v>
      </c>
      <c r="E765" s="2134"/>
      <c r="F765" s="2134"/>
      <c r="G765" s="2134"/>
      <c r="H765" s="2134"/>
      <c r="I765" s="2134"/>
      <c r="J765" s="2134"/>
      <c r="K765" s="2655"/>
      <c r="L765" s="2121"/>
    </row>
    <row r="766" spans="1:12" ht="15.75" x14ac:dyDescent="0.25">
      <c r="A766" s="2132"/>
      <c r="B766" s="2133"/>
      <c r="C766" s="2134"/>
      <c r="D766" s="2135">
        <f t="shared" si="11"/>
        <v>0</v>
      </c>
      <c r="E766" s="2134"/>
      <c r="F766" s="2134"/>
      <c r="G766" s="2134"/>
      <c r="H766" s="2134"/>
      <c r="I766" s="2134"/>
      <c r="J766" s="2134"/>
      <c r="K766" s="2655"/>
      <c r="L766" s="2121"/>
    </row>
    <row r="767" spans="1:12" ht="15.75" x14ac:dyDescent="0.25">
      <c r="A767" s="2132"/>
      <c r="B767" s="2133"/>
      <c r="C767" s="2134"/>
      <c r="D767" s="2135">
        <f t="shared" si="11"/>
        <v>0</v>
      </c>
      <c r="E767" s="2134"/>
      <c r="F767" s="2134"/>
      <c r="G767" s="2134"/>
      <c r="H767" s="2134"/>
      <c r="I767" s="2134"/>
      <c r="J767" s="2134"/>
      <c r="K767" s="2655"/>
      <c r="L767" s="2121"/>
    </row>
    <row r="768" spans="1:12" ht="15.75" x14ac:dyDescent="0.25">
      <c r="A768" s="2132"/>
      <c r="B768" s="2133"/>
      <c r="C768" s="2134"/>
      <c r="D768" s="2135">
        <f t="shared" si="11"/>
        <v>0</v>
      </c>
      <c r="E768" s="2134"/>
      <c r="F768" s="2134"/>
      <c r="G768" s="2134"/>
      <c r="H768" s="2134"/>
      <c r="I768" s="2134"/>
      <c r="J768" s="2134"/>
      <c r="K768" s="2655"/>
      <c r="L768" s="2121"/>
    </row>
    <row r="769" spans="1:12" ht="15.75" x14ac:dyDescent="0.25">
      <c r="A769" s="2132"/>
      <c r="B769" s="2133"/>
      <c r="C769" s="2134"/>
      <c r="D769" s="2135">
        <f>+C769*(100-E769)/100</f>
        <v>0</v>
      </c>
      <c r="E769" s="2134"/>
      <c r="F769" s="2134"/>
      <c r="G769" s="2134"/>
      <c r="H769" s="2134"/>
      <c r="I769" s="2134"/>
      <c r="J769" s="2134"/>
      <c r="K769" s="2655"/>
      <c r="L769" s="2121"/>
    </row>
    <row r="770" spans="1:12" ht="15.75" x14ac:dyDescent="0.25">
      <c r="A770" s="2132"/>
      <c r="B770" s="2133"/>
      <c r="C770" s="2134"/>
      <c r="D770" s="2135">
        <f>+C770*(100-E770)/100</f>
        <v>0</v>
      </c>
      <c r="E770" s="2134"/>
      <c r="F770" s="2134"/>
      <c r="G770" s="2134"/>
      <c r="H770" s="2134"/>
      <c r="I770" s="2134"/>
      <c r="J770" s="2134"/>
      <c r="K770" s="2655"/>
      <c r="L770" s="2121"/>
    </row>
    <row r="771" spans="1:12" ht="15.75" x14ac:dyDescent="0.25">
      <c r="A771" s="2132"/>
      <c r="B771" s="2133"/>
      <c r="C771" s="2134"/>
      <c r="D771" s="2135">
        <f>+C771*(100-E771)/100</f>
        <v>0</v>
      </c>
      <c r="E771" s="2134"/>
      <c r="F771" s="2134"/>
      <c r="G771" s="2134"/>
      <c r="H771" s="2134"/>
      <c r="I771" s="2134"/>
      <c r="J771" s="2134"/>
      <c r="K771" s="2655"/>
      <c r="L771" s="2121"/>
    </row>
    <row r="772" spans="1:12" ht="15.75" x14ac:dyDescent="0.25">
      <c r="A772" s="2132"/>
      <c r="B772" s="2133"/>
      <c r="C772" s="2134"/>
      <c r="D772" s="2135">
        <f>+C772*(100-E772)/100</f>
        <v>0</v>
      </c>
      <c r="E772" s="2134"/>
      <c r="F772" s="2134"/>
      <c r="G772" s="2134"/>
      <c r="H772" s="2134"/>
      <c r="I772" s="2134"/>
      <c r="J772" s="2134"/>
      <c r="K772" s="2655"/>
      <c r="L772" s="2121"/>
    </row>
    <row r="773" spans="1:12" ht="15.75" x14ac:dyDescent="0.25">
      <c r="A773" s="2132"/>
      <c r="B773" s="2133"/>
      <c r="C773" s="2134"/>
      <c r="D773" s="2135">
        <f>+C773*(100-E773)/100</f>
        <v>0</v>
      </c>
      <c r="E773" s="2134"/>
      <c r="F773" s="2134"/>
      <c r="G773" s="2134"/>
      <c r="H773" s="2134"/>
      <c r="I773" s="2134"/>
      <c r="J773" s="2134"/>
      <c r="K773" s="2655"/>
      <c r="L773" s="2121"/>
    </row>
  </sheetData>
  <autoFilter ref="B6:K6"/>
  <mergeCells count="28">
    <mergeCell ref="C7:J7"/>
    <mergeCell ref="A1:L1"/>
    <mergeCell ref="A2:B2"/>
    <mergeCell ref="C2:F2"/>
    <mergeCell ref="G2:H2"/>
    <mergeCell ref="I2:J2"/>
    <mergeCell ref="K2:L2"/>
    <mergeCell ref="A3:B3"/>
    <mergeCell ref="C3:F3"/>
    <mergeCell ref="G3:H3"/>
    <mergeCell ref="I3:J3"/>
    <mergeCell ref="K3:L3"/>
    <mergeCell ref="C42:J42"/>
    <mergeCell ref="K4:L4"/>
    <mergeCell ref="K5:L5"/>
    <mergeCell ref="A4:B4"/>
    <mergeCell ref="C4:F4"/>
    <mergeCell ref="G4:H4"/>
    <mergeCell ref="I4:J4"/>
    <mergeCell ref="C40:K40"/>
    <mergeCell ref="A5:B5"/>
    <mergeCell ref="C5:F5"/>
    <mergeCell ref="G5:H5"/>
    <mergeCell ref="I5:J5"/>
    <mergeCell ref="C36:J36"/>
    <mergeCell ref="C28:J28"/>
    <mergeCell ref="C23:J23"/>
    <mergeCell ref="C16:J16"/>
  </mergeCell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tabColor theme="0"/>
  </sheetPr>
  <dimension ref="A1:Q771"/>
  <sheetViews>
    <sheetView workbookViewId="0">
      <pane ySplit="6" topLeftCell="A40" activePane="bottomLeft" state="frozen"/>
      <selection activeCell="C163" sqref="C163:J163"/>
      <selection pane="bottomLeft" activeCell="K56" sqref="K56"/>
    </sheetView>
  </sheetViews>
  <sheetFormatPr defaultRowHeight="12.75" x14ac:dyDescent="0.2"/>
  <cols>
    <col min="1" max="1" width="11.28515625" style="2127" bestFit="1" customWidth="1"/>
    <col min="2" max="2" width="10.42578125" style="2127" customWidth="1"/>
    <col min="3" max="11" width="12.85546875" style="2127" customWidth="1"/>
    <col min="12" max="12" width="51" style="2127" customWidth="1"/>
    <col min="13" max="16384" width="9.140625" style="2127"/>
  </cols>
  <sheetData>
    <row r="1" spans="1:17" s="2120" customFormat="1" ht="30.75" customHeight="1" thickTop="1" x14ac:dyDescent="0.25">
      <c r="A1" s="4251" t="s">
        <v>3276</v>
      </c>
      <c r="B1" s="4252"/>
      <c r="C1" s="4252"/>
      <c r="D1" s="4252"/>
      <c r="E1" s="4252"/>
      <c r="F1" s="4252"/>
      <c r="G1" s="4252"/>
      <c r="H1" s="4252"/>
      <c r="I1" s="4252"/>
      <c r="J1" s="4252"/>
      <c r="K1" s="4252"/>
      <c r="L1" s="4253"/>
      <c r="M1" s="2119"/>
    </row>
    <row r="2" spans="1:17" s="2123" customFormat="1" ht="20.25" customHeight="1" x14ac:dyDescent="0.25">
      <c r="A2" s="4254" t="s">
        <v>259</v>
      </c>
      <c r="B2" s="4255"/>
      <c r="C2" s="4090">
        <f>(25+120+84)*25</f>
        <v>5725</v>
      </c>
      <c r="D2" s="4091"/>
      <c r="E2" s="4091"/>
      <c r="F2" s="4092"/>
      <c r="G2" s="3571" t="s">
        <v>4029</v>
      </c>
      <c r="H2" s="3572"/>
      <c r="I2" s="4256" t="s">
        <v>260</v>
      </c>
      <c r="J2" s="4257"/>
      <c r="K2" s="4324" t="s">
        <v>499</v>
      </c>
      <c r="L2" s="4325"/>
      <c r="M2" s="2122"/>
    </row>
    <row r="3" spans="1:17" s="2123" customFormat="1" ht="20.25" customHeight="1" x14ac:dyDescent="0.25">
      <c r="A3" s="4254" t="s">
        <v>261</v>
      </c>
      <c r="B3" s="4255"/>
      <c r="C3" s="4090" t="s">
        <v>501</v>
      </c>
      <c r="D3" s="4091"/>
      <c r="E3" s="4091"/>
      <c r="F3" s="4092"/>
      <c r="G3" s="4326" t="s">
        <v>4407</v>
      </c>
      <c r="H3" s="4327"/>
      <c r="I3" s="4256" t="s">
        <v>262</v>
      </c>
      <c r="J3" s="4257"/>
      <c r="K3" s="4324" t="s">
        <v>2772</v>
      </c>
      <c r="L3" s="4325"/>
      <c r="M3" s="2122"/>
    </row>
    <row r="4" spans="1:17" s="2123" customFormat="1" ht="20.25" customHeight="1" x14ac:dyDescent="0.25">
      <c r="A4" s="4254" t="s">
        <v>263</v>
      </c>
      <c r="B4" s="4255"/>
      <c r="C4" s="4090" t="s">
        <v>3042</v>
      </c>
      <c r="D4" s="4091"/>
      <c r="E4" s="4091"/>
      <c r="F4" s="4092"/>
      <c r="G4" s="4281"/>
      <c r="H4" s="4282"/>
      <c r="I4" s="4256" t="s">
        <v>264</v>
      </c>
      <c r="J4" s="4257"/>
      <c r="K4" s="4324" t="s">
        <v>3405</v>
      </c>
      <c r="L4" s="4325"/>
      <c r="M4" s="2122"/>
    </row>
    <row r="5" spans="1:17" s="2123" customFormat="1" ht="110.25" customHeight="1" thickBot="1" x14ac:dyDescent="0.3">
      <c r="A5" s="4267" t="s">
        <v>265</v>
      </c>
      <c r="B5" s="4268"/>
      <c r="C5" s="4269" t="s">
        <v>3986</v>
      </c>
      <c r="D5" s="4270"/>
      <c r="E5" s="4270"/>
      <c r="F5" s="4271"/>
      <c r="G5" s="4328" t="s">
        <v>3987</v>
      </c>
      <c r="H5" s="4329"/>
      <c r="I5" s="4256" t="s">
        <v>397</v>
      </c>
      <c r="J5" s="4257"/>
      <c r="K5" s="4279" t="s">
        <v>3291</v>
      </c>
      <c r="L5" s="4280"/>
      <c r="M5" s="2122"/>
    </row>
    <row r="6" spans="1:17" s="2128" customFormat="1" ht="43.5" customHeight="1" thickTop="1" thickBot="1" x14ac:dyDescent="0.3">
      <c r="A6" s="2124" t="s">
        <v>1</v>
      </c>
      <c r="B6" s="2125" t="s">
        <v>0</v>
      </c>
      <c r="C6" s="2125" t="s">
        <v>2</v>
      </c>
      <c r="D6" s="2125" t="s">
        <v>3</v>
      </c>
      <c r="E6" s="2125" t="s">
        <v>4</v>
      </c>
      <c r="F6" s="2125" t="s">
        <v>5</v>
      </c>
      <c r="G6" s="2125" t="s">
        <v>6</v>
      </c>
      <c r="H6" s="2125" t="s">
        <v>7</v>
      </c>
      <c r="I6" s="2125" t="s">
        <v>8</v>
      </c>
      <c r="J6" s="2125" t="s">
        <v>9</v>
      </c>
      <c r="K6" s="2744" t="s">
        <v>3817</v>
      </c>
      <c r="L6" s="2126" t="s">
        <v>10</v>
      </c>
      <c r="M6" s="2127"/>
      <c r="N6" s="2127"/>
      <c r="O6" s="2127"/>
      <c r="P6" s="2127"/>
      <c r="Q6" s="2127"/>
    </row>
    <row r="7" spans="1:17" ht="126" customHeight="1" thickTop="1" x14ac:dyDescent="0.2">
      <c r="A7" s="2129">
        <v>43785</v>
      </c>
      <c r="B7" s="2130" t="s">
        <v>62</v>
      </c>
      <c r="C7" s="4274" t="s">
        <v>3714</v>
      </c>
      <c r="D7" s="4275"/>
      <c r="E7" s="4275"/>
      <c r="F7" s="4275"/>
      <c r="G7" s="4275"/>
      <c r="H7" s="4275"/>
      <c r="I7" s="4275"/>
      <c r="J7" s="4276"/>
      <c r="K7" s="2831" t="s">
        <v>1909</v>
      </c>
      <c r="L7" s="2131" t="s">
        <v>3293</v>
      </c>
      <c r="N7" s="4258"/>
      <c r="O7" s="4283"/>
      <c r="P7" s="4283"/>
      <c r="Q7" s="4284"/>
    </row>
    <row r="8" spans="1:17" ht="15.75" x14ac:dyDescent="0.25">
      <c r="A8" s="2132">
        <v>43799</v>
      </c>
      <c r="B8" s="2133" t="s">
        <v>12</v>
      </c>
      <c r="C8" s="2134">
        <v>210</v>
      </c>
      <c r="D8" s="2135">
        <f>+C8*(100-E8)/100</f>
        <v>178.5</v>
      </c>
      <c r="E8" s="2134">
        <v>15</v>
      </c>
      <c r="F8" s="2134" t="s">
        <v>159</v>
      </c>
      <c r="G8" s="2134">
        <v>132</v>
      </c>
      <c r="H8" s="2134"/>
      <c r="I8" s="2134"/>
      <c r="J8" s="2134"/>
      <c r="K8" s="2655"/>
      <c r="L8" s="2136" t="s">
        <v>22</v>
      </c>
    </row>
    <row r="9" spans="1:17" ht="15.75" x14ac:dyDescent="0.25">
      <c r="A9" s="2132">
        <v>43805</v>
      </c>
      <c r="B9" s="2133" t="s">
        <v>186</v>
      </c>
      <c r="C9" s="2134"/>
      <c r="D9" s="2135"/>
      <c r="E9" s="2134"/>
      <c r="F9" s="2134"/>
      <c r="G9" s="2134"/>
      <c r="H9" s="2134">
        <v>5675</v>
      </c>
      <c r="I9" s="2134">
        <v>100</v>
      </c>
      <c r="J9" s="2134"/>
      <c r="K9" s="2655"/>
      <c r="L9" s="2136" t="s">
        <v>3422</v>
      </c>
    </row>
    <row r="10" spans="1:17" ht="15.75" x14ac:dyDescent="0.25">
      <c r="A10" s="2132">
        <v>43817</v>
      </c>
      <c r="B10" s="2133" t="s">
        <v>26</v>
      </c>
      <c r="C10" s="4090" t="s">
        <v>3335</v>
      </c>
      <c r="D10" s="4091"/>
      <c r="E10" s="4091"/>
      <c r="F10" s="4091"/>
      <c r="G10" s="4091"/>
      <c r="H10" s="4091"/>
      <c r="I10" s="4091"/>
      <c r="J10" s="4092"/>
      <c r="K10" s="2656"/>
      <c r="L10" s="2136"/>
    </row>
    <row r="11" spans="1:17" ht="15.75" x14ac:dyDescent="0.25">
      <c r="A11" s="2132">
        <v>43820</v>
      </c>
      <c r="B11" s="2133" t="s">
        <v>12</v>
      </c>
      <c r="C11" s="2134">
        <v>125</v>
      </c>
      <c r="D11" s="2135">
        <f>+C11*(100-E11)/100</f>
        <v>122.5</v>
      </c>
      <c r="E11" s="2134">
        <v>2</v>
      </c>
      <c r="F11" s="2134" t="s">
        <v>159</v>
      </c>
      <c r="G11" s="2134">
        <v>130</v>
      </c>
      <c r="H11" s="2134"/>
      <c r="I11" s="2134"/>
      <c r="J11" s="2134"/>
      <c r="K11" s="2655"/>
      <c r="L11" s="2136" t="s">
        <v>22</v>
      </c>
    </row>
    <row r="12" spans="1:17" ht="15.75" x14ac:dyDescent="0.25">
      <c r="A12" s="2132">
        <v>43826</v>
      </c>
      <c r="B12" s="2133" t="s">
        <v>186</v>
      </c>
      <c r="C12" s="2134"/>
      <c r="D12" s="2135" t="s">
        <v>301</v>
      </c>
      <c r="E12" s="2134"/>
      <c r="F12" s="2134"/>
      <c r="G12" s="2134"/>
      <c r="H12" s="2134">
        <v>4930</v>
      </c>
      <c r="I12" s="2134">
        <v>100</v>
      </c>
      <c r="J12" s="2134"/>
      <c r="K12" s="2655"/>
      <c r="L12" s="2136" t="s">
        <v>40</v>
      </c>
    </row>
    <row r="13" spans="1:17" ht="15.75" x14ac:dyDescent="0.25">
      <c r="A13" s="2414">
        <v>43920</v>
      </c>
      <c r="B13" s="2333" t="s">
        <v>4</v>
      </c>
      <c r="C13" s="2334"/>
      <c r="D13" s="2335"/>
      <c r="E13" s="2334">
        <v>5</v>
      </c>
      <c r="F13" s="2334"/>
      <c r="G13" s="2334"/>
      <c r="H13" s="2334"/>
      <c r="I13" s="2334"/>
      <c r="J13" s="2334"/>
      <c r="K13" s="2662"/>
      <c r="L13" s="2336"/>
    </row>
    <row r="14" spans="1:17" ht="15.75" x14ac:dyDescent="0.25">
      <c r="A14" s="2414">
        <v>43951</v>
      </c>
      <c r="B14" s="2333" t="s">
        <v>4</v>
      </c>
      <c r="C14" s="2334"/>
      <c r="D14" s="2335"/>
      <c r="E14" s="2334">
        <v>5</v>
      </c>
      <c r="F14" s="2334"/>
      <c r="G14" s="2334"/>
      <c r="H14" s="2334"/>
      <c r="I14" s="2334"/>
      <c r="J14" s="2334"/>
      <c r="K14" s="2662"/>
      <c r="L14" s="2336"/>
    </row>
    <row r="15" spans="1:17" ht="15.75" x14ac:dyDescent="0.25">
      <c r="A15" s="2414">
        <v>43981</v>
      </c>
      <c r="B15" s="2333" t="s">
        <v>4</v>
      </c>
      <c r="C15" s="2334"/>
      <c r="D15" s="2335"/>
      <c r="E15" s="2334">
        <v>5</v>
      </c>
      <c r="F15" s="2334"/>
      <c r="G15" s="2334"/>
      <c r="H15" s="2334"/>
      <c r="I15" s="2334"/>
      <c r="J15" s="2334"/>
      <c r="K15" s="2662"/>
      <c r="L15" s="2336"/>
    </row>
    <row r="16" spans="1:17" ht="15.75" x14ac:dyDescent="0.25">
      <c r="A16" s="2132">
        <v>44003</v>
      </c>
      <c r="B16" s="2133" t="s">
        <v>12</v>
      </c>
      <c r="C16" s="2135">
        <v>125</v>
      </c>
      <c r="D16" s="2135">
        <v>118.75</v>
      </c>
      <c r="E16" s="2135">
        <v>5</v>
      </c>
      <c r="F16" s="2135" t="s">
        <v>159</v>
      </c>
      <c r="G16" s="2135">
        <v>110</v>
      </c>
      <c r="H16" s="2134"/>
      <c r="I16" s="2134"/>
      <c r="J16" s="2134"/>
      <c r="K16" s="2655"/>
      <c r="L16" s="2136" t="s">
        <v>2524</v>
      </c>
    </row>
    <row r="17" spans="1:12" ht="15.75" x14ac:dyDescent="0.25">
      <c r="A17" s="2414">
        <v>44012</v>
      </c>
      <c r="B17" s="2333" t="s">
        <v>4</v>
      </c>
      <c r="C17" s="2334"/>
      <c r="D17" s="2335"/>
      <c r="E17" s="2334">
        <v>5</v>
      </c>
      <c r="F17" s="2334"/>
      <c r="G17" s="2334"/>
      <c r="H17" s="2334"/>
      <c r="I17" s="2334"/>
      <c r="J17" s="2334"/>
      <c r="K17" s="2662"/>
      <c r="L17" s="2336"/>
    </row>
    <row r="18" spans="1:12" ht="15.75" x14ac:dyDescent="0.25">
      <c r="A18" s="2414">
        <v>44042</v>
      </c>
      <c r="B18" s="2333" t="s">
        <v>4</v>
      </c>
      <c r="C18" s="2334"/>
      <c r="D18" s="2335"/>
      <c r="E18" s="2334">
        <v>5</v>
      </c>
      <c r="F18" s="2334"/>
      <c r="G18" s="2334"/>
      <c r="H18" s="2334"/>
      <c r="I18" s="2334"/>
      <c r="J18" s="2334"/>
      <c r="K18" s="2853"/>
      <c r="L18" s="2336"/>
    </row>
    <row r="19" spans="1:12" ht="15.75" x14ac:dyDescent="0.25">
      <c r="A19" s="2840">
        <v>44061</v>
      </c>
      <c r="B19" s="2133" t="s">
        <v>186</v>
      </c>
      <c r="C19" s="2134"/>
      <c r="D19" s="2135"/>
      <c r="E19" s="2134"/>
      <c r="F19" s="2134"/>
      <c r="G19" s="2134"/>
      <c r="H19" s="2134">
        <v>5675</v>
      </c>
      <c r="I19" s="2134">
        <v>100</v>
      </c>
      <c r="J19" s="2134"/>
      <c r="K19" s="2655"/>
      <c r="L19" s="2136" t="s">
        <v>3877</v>
      </c>
    </row>
    <row r="20" spans="1:12" ht="15.75" x14ac:dyDescent="0.25">
      <c r="A20" s="2414">
        <v>44073</v>
      </c>
      <c r="B20" s="2333" t="s">
        <v>4</v>
      </c>
      <c r="C20" s="2334"/>
      <c r="D20" s="2335"/>
      <c r="E20" s="2334">
        <v>5</v>
      </c>
      <c r="F20" s="2334"/>
      <c r="G20" s="2334"/>
      <c r="H20" s="2334"/>
      <c r="I20" s="2334"/>
      <c r="J20" s="2334"/>
      <c r="K20" s="2886"/>
      <c r="L20" s="2336"/>
    </row>
    <row r="21" spans="1:12" ht="15.75" x14ac:dyDescent="0.25">
      <c r="A21" s="2414">
        <v>44104</v>
      </c>
      <c r="B21" s="2333" t="s">
        <v>4</v>
      </c>
      <c r="C21" s="2334"/>
      <c r="D21" s="2335"/>
      <c r="E21" s="2334">
        <v>5</v>
      </c>
      <c r="F21" s="2334"/>
      <c r="G21" s="2334"/>
      <c r="H21" s="2334"/>
      <c r="I21" s="2334"/>
      <c r="J21" s="2334"/>
      <c r="K21" s="3127"/>
      <c r="L21" s="2336"/>
    </row>
    <row r="22" spans="1:12" ht="36" customHeight="1" x14ac:dyDescent="0.2">
      <c r="A22" s="1268">
        <v>44105</v>
      </c>
      <c r="B22" s="1269" t="s">
        <v>14</v>
      </c>
      <c r="C22" s="3698" t="s">
        <v>3959</v>
      </c>
      <c r="D22" s="3699"/>
      <c r="E22" s="3699"/>
      <c r="F22" s="3699"/>
      <c r="G22" s="3699"/>
      <c r="H22" s="3699"/>
      <c r="I22" s="3699"/>
      <c r="J22" s="3700"/>
      <c r="K22" s="2655"/>
      <c r="L22" s="2219" t="s">
        <v>3795</v>
      </c>
    </row>
    <row r="23" spans="1:12" ht="70.5" customHeight="1" x14ac:dyDescent="0.2">
      <c r="A23" s="2129">
        <v>44117</v>
      </c>
      <c r="B23" s="2130" t="s">
        <v>31</v>
      </c>
      <c r="C23" s="4285" t="s">
        <v>3988</v>
      </c>
      <c r="D23" s="4286"/>
      <c r="E23" s="4286"/>
      <c r="F23" s="4286"/>
      <c r="G23" s="4286"/>
      <c r="H23" s="4286"/>
      <c r="I23" s="4286"/>
      <c r="J23" s="4287"/>
      <c r="K23" s="2920"/>
      <c r="L23" s="2131" t="s">
        <v>3293</v>
      </c>
    </row>
    <row r="24" spans="1:12" ht="15.75" x14ac:dyDescent="0.25">
      <c r="A24" s="2132">
        <v>44107</v>
      </c>
      <c r="B24" s="2133" t="s">
        <v>16</v>
      </c>
      <c r="C24" s="4295" t="s">
        <v>3993</v>
      </c>
      <c r="D24" s="4296"/>
      <c r="E24" s="4296"/>
      <c r="F24" s="4296"/>
      <c r="G24" s="4296"/>
      <c r="H24" s="4296"/>
      <c r="I24" s="4296"/>
      <c r="J24" s="4297"/>
      <c r="K24" s="2655"/>
      <c r="L24" s="2121"/>
    </row>
    <row r="25" spans="1:12" ht="15.75" x14ac:dyDescent="0.25">
      <c r="A25" s="2132">
        <v>44132</v>
      </c>
      <c r="B25" s="4090" t="s">
        <v>4001</v>
      </c>
      <c r="C25" s="4091"/>
      <c r="D25" s="4091"/>
      <c r="E25" s="4091"/>
      <c r="F25" s="4091"/>
      <c r="G25" s="4091"/>
      <c r="H25" s="4091"/>
      <c r="I25" s="4091"/>
      <c r="J25" s="4092"/>
      <c r="K25" s="2655"/>
      <c r="L25" s="2121"/>
    </row>
    <row r="26" spans="1:12" ht="15.75" x14ac:dyDescent="0.25">
      <c r="A26" s="2931">
        <v>44134</v>
      </c>
      <c r="B26" s="2932" t="s">
        <v>12</v>
      </c>
      <c r="C26" s="2933">
        <v>55</v>
      </c>
      <c r="D26" s="2934">
        <f>+C26*(100-E26)/100</f>
        <v>52.25</v>
      </c>
      <c r="E26" s="2933">
        <v>5</v>
      </c>
      <c r="F26" s="2933" t="s">
        <v>159</v>
      </c>
      <c r="G26" s="2933">
        <v>95</v>
      </c>
      <c r="H26" s="2933"/>
      <c r="I26" s="2933"/>
      <c r="J26" s="2933"/>
      <c r="K26" s="2935"/>
      <c r="L26" s="2936" t="s">
        <v>4004</v>
      </c>
    </row>
    <row r="27" spans="1:12" ht="15.75" x14ac:dyDescent="0.25">
      <c r="A27" s="2132">
        <v>44135</v>
      </c>
      <c r="B27" s="2133" t="s">
        <v>186</v>
      </c>
      <c r="C27" s="2134"/>
      <c r="D27" s="2135" t="s">
        <v>301</v>
      </c>
      <c r="E27" s="2134"/>
      <c r="F27" s="2134"/>
      <c r="G27" s="2134"/>
      <c r="H27" s="2134">
        <v>5725</v>
      </c>
      <c r="I27" s="2134">
        <v>100</v>
      </c>
      <c r="J27" s="2134"/>
      <c r="K27" s="2655"/>
      <c r="L27" s="2121" t="s">
        <v>4003</v>
      </c>
    </row>
    <row r="28" spans="1:12" ht="15.75" x14ac:dyDescent="0.25">
      <c r="A28" s="2414">
        <v>44134</v>
      </c>
      <c r="B28" s="2333" t="s">
        <v>4</v>
      </c>
      <c r="C28" s="2334"/>
      <c r="D28" s="2335"/>
      <c r="E28" s="2334">
        <v>5</v>
      </c>
      <c r="F28" s="2334"/>
      <c r="G28" s="2334"/>
      <c r="H28" s="2334"/>
      <c r="I28" s="2334"/>
      <c r="J28" s="2334"/>
      <c r="K28" s="3127"/>
      <c r="L28" s="2336"/>
    </row>
    <row r="29" spans="1:12" ht="15.75" x14ac:dyDescent="0.25">
      <c r="A29" s="4260">
        <v>44138</v>
      </c>
      <c r="B29" s="2133" t="s">
        <v>96</v>
      </c>
      <c r="C29" s="4334" t="s">
        <v>4005</v>
      </c>
      <c r="D29" s="4335"/>
      <c r="E29" s="4335"/>
      <c r="F29" s="4335"/>
      <c r="G29" s="4335"/>
      <c r="H29" s="4335"/>
      <c r="I29" s="4335"/>
      <c r="J29" s="4336"/>
      <c r="K29" s="2930"/>
      <c r="L29" s="2121"/>
    </row>
    <row r="30" spans="1:12" ht="15.75" x14ac:dyDescent="0.25">
      <c r="A30" s="4333"/>
      <c r="B30" s="2133" t="s">
        <v>186</v>
      </c>
      <c r="C30" s="2134"/>
      <c r="D30" s="2135" t="s">
        <v>301</v>
      </c>
      <c r="E30" s="2134"/>
      <c r="F30" s="2134"/>
      <c r="G30" s="2134"/>
      <c r="H30" s="2134"/>
      <c r="I30" s="2134"/>
      <c r="J30" s="2134">
        <v>5640</v>
      </c>
      <c r="K30" s="2655"/>
      <c r="L30" s="2121" t="s">
        <v>4006</v>
      </c>
    </row>
    <row r="31" spans="1:12" ht="15.75" x14ac:dyDescent="0.25">
      <c r="A31" s="4261"/>
      <c r="B31" s="2133" t="s">
        <v>186</v>
      </c>
      <c r="C31" s="2134"/>
      <c r="D31" s="2135" t="s">
        <v>301</v>
      </c>
      <c r="E31" s="2134"/>
      <c r="F31" s="2134"/>
      <c r="G31" s="2134"/>
      <c r="H31" s="2134"/>
      <c r="I31" s="2134"/>
      <c r="J31" s="2134">
        <v>5285</v>
      </c>
      <c r="K31" s="2655"/>
      <c r="L31" s="2121" t="s">
        <v>4007</v>
      </c>
    </row>
    <row r="32" spans="1:12" ht="15.75" x14ac:dyDescent="0.25">
      <c r="A32" s="2132">
        <v>44140</v>
      </c>
      <c r="B32" s="2133" t="s">
        <v>186</v>
      </c>
      <c r="C32" s="2134"/>
      <c r="D32" s="2135" t="s">
        <v>301</v>
      </c>
      <c r="E32" s="2134"/>
      <c r="F32" s="2134"/>
      <c r="G32" s="2134"/>
      <c r="H32" s="2134"/>
      <c r="I32" s="2134"/>
      <c r="J32" s="2134">
        <v>4110</v>
      </c>
      <c r="K32" s="2655"/>
      <c r="L32" s="2121" t="s">
        <v>4033</v>
      </c>
    </row>
    <row r="33" spans="1:12" ht="15.75" x14ac:dyDescent="0.25">
      <c r="A33" s="2132">
        <v>44164</v>
      </c>
      <c r="B33" s="2133" t="s">
        <v>33</v>
      </c>
      <c r="C33" s="4264" t="s">
        <v>4082</v>
      </c>
      <c r="D33" s="4265"/>
      <c r="E33" s="4265"/>
      <c r="F33" s="4265"/>
      <c r="G33" s="4265"/>
      <c r="H33" s="4265"/>
      <c r="I33" s="4265"/>
      <c r="J33" s="4266"/>
      <c r="K33" s="2655"/>
      <c r="L33" s="2121"/>
    </row>
    <row r="34" spans="1:12" ht="15.75" x14ac:dyDescent="0.25">
      <c r="A34" s="2414">
        <v>44165</v>
      </c>
      <c r="B34" s="2333" t="s">
        <v>4</v>
      </c>
      <c r="C34" s="2334"/>
      <c r="D34" s="2335"/>
      <c r="E34" s="2334">
        <v>5</v>
      </c>
      <c r="F34" s="2334"/>
      <c r="G34" s="2334"/>
      <c r="H34" s="2334"/>
      <c r="I34" s="2334"/>
      <c r="J34" s="2334"/>
      <c r="K34" s="3127"/>
      <c r="L34" s="2336"/>
    </row>
    <row r="35" spans="1:12" ht="15.75" x14ac:dyDescent="0.25">
      <c r="A35" s="2132">
        <v>44171</v>
      </c>
      <c r="B35" s="2133" t="s">
        <v>186</v>
      </c>
      <c r="C35" s="2134"/>
      <c r="D35" s="2135">
        <f>+C35*(100-E35)/100</f>
        <v>0</v>
      </c>
      <c r="E35" s="2134"/>
      <c r="F35" s="2134"/>
      <c r="G35" s="2134"/>
      <c r="H35" s="4090" t="s">
        <v>4086</v>
      </c>
      <c r="I35" s="4092"/>
      <c r="J35" s="2134"/>
      <c r="K35" s="2655"/>
      <c r="L35" s="2121" t="s">
        <v>4087</v>
      </c>
    </row>
    <row r="36" spans="1:12" ht="15.75" x14ac:dyDescent="0.25">
      <c r="A36" s="2132">
        <v>44184</v>
      </c>
      <c r="B36" s="2133" t="s">
        <v>12</v>
      </c>
      <c r="C36" s="2134">
        <v>60</v>
      </c>
      <c r="D36" s="2135">
        <f>+C36*(100-E36)/100</f>
        <v>57</v>
      </c>
      <c r="E36" s="2134">
        <v>5</v>
      </c>
      <c r="F36" s="2134" t="s">
        <v>159</v>
      </c>
      <c r="G36" s="2134">
        <v>115</v>
      </c>
      <c r="H36" s="2134"/>
      <c r="I36" s="2134"/>
      <c r="J36" s="2134"/>
      <c r="K36" s="2655"/>
      <c r="L36" s="2121" t="s">
        <v>2748</v>
      </c>
    </row>
    <row r="37" spans="1:12" ht="15.75" x14ac:dyDescent="0.25">
      <c r="A37" s="2132">
        <v>44186</v>
      </c>
      <c r="B37" s="2133" t="s">
        <v>186</v>
      </c>
      <c r="C37" s="2134"/>
      <c r="D37" s="2135" t="s">
        <v>301</v>
      </c>
      <c r="E37" s="2134"/>
      <c r="F37" s="2134"/>
      <c r="G37" s="2134"/>
      <c r="H37" s="2134">
        <v>5535</v>
      </c>
      <c r="I37" s="2134">
        <v>100</v>
      </c>
      <c r="J37" s="2134"/>
      <c r="K37" s="2655"/>
      <c r="L37" s="2121"/>
    </row>
    <row r="38" spans="1:12" ht="15.75" x14ac:dyDescent="0.25">
      <c r="A38" s="2414">
        <v>44195</v>
      </c>
      <c r="B38" s="2333" t="s">
        <v>4</v>
      </c>
      <c r="C38" s="2334"/>
      <c r="D38" s="2335"/>
      <c r="E38" s="2334">
        <v>5</v>
      </c>
      <c r="F38" s="2334"/>
      <c r="G38" s="2334"/>
      <c r="H38" s="2334"/>
      <c r="I38" s="2334"/>
      <c r="J38" s="2334"/>
      <c r="K38" s="3127"/>
      <c r="L38" s="2336"/>
    </row>
    <row r="39" spans="1:12" ht="31.5" x14ac:dyDescent="0.25">
      <c r="A39" s="2132">
        <v>44199</v>
      </c>
      <c r="B39" s="2133" t="s">
        <v>186</v>
      </c>
      <c r="C39" s="2134"/>
      <c r="D39" s="2135">
        <f>+C39*(100-E39)/100</f>
        <v>0</v>
      </c>
      <c r="E39" s="2134"/>
      <c r="F39" s="2134"/>
      <c r="G39" s="2134"/>
      <c r="H39" s="2134">
        <v>5725</v>
      </c>
      <c r="I39" s="2134">
        <v>100</v>
      </c>
      <c r="J39" s="2134"/>
      <c r="K39" s="2655"/>
      <c r="L39" s="2121" t="s">
        <v>4138</v>
      </c>
    </row>
    <row r="40" spans="1:12" ht="15.75" x14ac:dyDescent="0.25">
      <c r="A40" s="2414">
        <v>44227</v>
      </c>
      <c r="B40" s="2333" t="s">
        <v>4</v>
      </c>
      <c r="C40" s="2334"/>
      <c r="D40" s="2335"/>
      <c r="E40" s="2334">
        <v>5</v>
      </c>
      <c r="F40" s="2334"/>
      <c r="G40" s="2334"/>
      <c r="H40" s="2334"/>
      <c r="I40" s="2334"/>
      <c r="J40" s="2334"/>
      <c r="K40" s="3127"/>
      <c r="L40" s="2336"/>
    </row>
    <row r="41" spans="1:12" ht="15.75" x14ac:dyDescent="0.25">
      <c r="A41" s="2414">
        <v>44255</v>
      </c>
      <c r="B41" s="2333" t="s">
        <v>4</v>
      </c>
      <c r="C41" s="2334"/>
      <c r="D41" s="2335"/>
      <c r="E41" s="2334">
        <v>5</v>
      </c>
      <c r="F41" s="2334"/>
      <c r="G41" s="2334"/>
      <c r="H41" s="2334"/>
      <c r="I41" s="2334"/>
      <c r="J41" s="2334"/>
      <c r="K41" s="3127"/>
      <c r="L41" s="2336"/>
    </row>
    <row r="42" spans="1:12" ht="15.75" x14ac:dyDescent="0.25">
      <c r="A42" s="2132">
        <v>44263</v>
      </c>
      <c r="B42" s="2133" t="s">
        <v>12</v>
      </c>
      <c r="C42" s="2134">
        <v>90</v>
      </c>
      <c r="D42" s="2135">
        <f>+C42*(100-E42)/100</f>
        <v>85.5</v>
      </c>
      <c r="E42" s="2134">
        <v>5</v>
      </c>
      <c r="F42" s="2134" t="s">
        <v>159</v>
      </c>
      <c r="G42" s="2134">
        <v>95</v>
      </c>
      <c r="H42" s="2134"/>
      <c r="I42" s="2134"/>
      <c r="J42" s="2134"/>
      <c r="K42" s="2655"/>
      <c r="L42" s="2121" t="s">
        <v>3198</v>
      </c>
    </row>
    <row r="43" spans="1:12" ht="15.75" x14ac:dyDescent="0.25">
      <c r="A43" s="2414">
        <v>44285</v>
      </c>
      <c r="B43" s="2333" t="s">
        <v>4</v>
      </c>
      <c r="C43" s="2334"/>
      <c r="D43" s="2335"/>
      <c r="E43" s="2334">
        <v>5</v>
      </c>
      <c r="F43" s="2334"/>
      <c r="G43" s="2334"/>
      <c r="H43" s="2334"/>
      <c r="I43" s="2334"/>
      <c r="J43" s="2334"/>
      <c r="K43" s="3127"/>
      <c r="L43" s="2336"/>
    </row>
    <row r="44" spans="1:12" ht="15.75" x14ac:dyDescent="0.25">
      <c r="A44" s="2132">
        <v>44357</v>
      </c>
      <c r="B44" s="2133" t="s">
        <v>12</v>
      </c>
      <c r="C44" s="2134">
        <v>62</v>
      </c>
      <c r="D44" s="2135">
        <f>+C44*(100-E44)/100</f>
        <v>58.9</v>
      </c>
      <c r="E44" s="2134">
        <v>5</v>
      </c>
      <c r="F44" s="2134" t="s">
        <v>159</v>
      </c>
      <c r="G44" s="2134">
        <v>90</v>
      </c>
      <c r="H44" s="2134"/>
      <c r="I44" s="2134"/>
      <c r="J44" s="2134"/>
      <c r="K44" s="2655"/>
      <c r="L44" s="2121" t="s">
        <v>2748</v>
      </c>
    </row>
    <row r="45" spans="1:12" ht="31.5" x14ac:dyDescent="0.25">
      <c r="A45" s="2132">
        <v>44358</v>
      </c>
      <c r="B45" s="2133" t="s">
        <v>186</v>
      </c>
      <c r="C45" s="2134"/>
      <c r="D45" s="2135"/>
      <c r="E45" s="2134"/>
      <c r="F45" s="2134"/>
      <c r="G45" s="2134"/>
      <c r="H45" s="2134">
        <v>5625</v>
      </c>
      <c r="I45" s="2134">
        <v>86</v>
      </c>
      <c r="J45" s="2134"/>
      <c r="K45" s="2655"/>
      <c r="L45" s="2121" t="s">
        <v>4413</v>
      </c>
    </row>
    <row r="46" spans="1:12" ht="24" customHeight="1" x14ac:dyDescent="0.25">
      <c r="A46" s="2132">
        <v>44378</v>
      </c>
      <c r="B46" s="2133" t="s">
        <v>496</v>
      </c>
      <c r="C46" s="4090" t="s">
        <v>4448</v>
      </c>
      <c r="D46" s="4091"/>
      <c r="E46" s="4091"/>
      <c r="F46" s="4091"/>
      <c r="G46" s="4091"/>
      <c r="H46" s="4091"/>
      <c r="I46" s="4091"/>
      <c r="J46" s="4092"/>
      <c r="K46" s="2655"/>
      <c r="L46" s="2121"/>
    </row>
    <row r="47" spans="1:12" ht="15.75" x14ac:dyDescent="0.25">
      <c r="A47" s="3213">
        <v>44416</v>
      </c>
      <c r="B47" s="3214" t="s">
        <v>33</v>
      </c>
      <c r="C47" s="4330" t="s">
        <v>4432</v>
      </c>
      <c r="D47" s="4331"/>
      <c r="E47" s="4331"/>
      <c r="F47" s="4331"/>
      <c r="G47" s="4331"/>
      <c r="H47" s="4331"/>
      <c r="I47" s="4331"/>
      <c r="J47" s="4332"/>
      <c r="K47" s="3215"/>
      <c r="L47" s="3216"/>
    </row>
    <row r="48" spans="1:12" ht="15.75" x14ac:dyDescent="0.25">
      <c r="A48" s="2132">
        <v>44434</v>
      </c>
      <c r="B48" s="2133" t="s">
        <v>186</v>
      </c>
      <c r="C48" s="2134"/>
      <c r="D48" s="2135" t="s">
        <v>301</v>
      </c>
      <c r="E48" s="2134"/>
      <c r="F48" s="2134"/>
      <c r="G48" s="2134"/>
      <c r="H48" s="2134">
        <v>5375</v>
      </c>
      <c r="I48" s="2134">
        <v>79</v>
      </c>
      <c r="J48" s="2134"/>
      <c r="K48" s="2655"/>
      <c r="L48" s="2121" t="s">
        <v>4499</v>
      </c>
    </row>
    <row r="49" spans="1:12" ht="31.5" x14ac:dyDescent="0.25">
      <c r="A49" s="2132">
        <v>44441</v>
      </c>
      <c r="B49" s="2133" t="s">
        <v>12</v>
      </c>
      <c r="C49" s="2135">
        <v>40</v>
      </c>
      <c r="D49" s="2135">
        <f>C49*(100-E49)/100</f>
        <v>36.799999999999997</v>
      </c>
      <c r="E49" s="2135">
        <v>8</v>
      </c>
      <c r="F49" s="2135" t="s">
        <v>159</v>
      </c>
      <c r="G49" s="2135">
        <v>75</v>
      </c>
      <c r="H49" s="2134"/>
      <c r="I49" s="2134"/>
      <c r="J49" s="2134"/>
      <c r="K49" s="2655"/>
      <c r="L49" s="2121" t="s">
        <v>4517</v>
      </c>
    </row>
    <row r="50" spans="1:12" ht="15.75" x14ac:dyDescent="0.25">
      <c r="A50" s="2132">
        <v>44442</v>
      </c>
      <c r="B50" s="2133" t="s">
        <v>12</v>
      </c>
      <c r="C50" s="2135">
        <v>37</v>
      </c>
      <c r="D50" s="2135">
        <f>C50*(100-E50)/100</f>
        <v>34.04</v>
      </c>
      <c r="E50" s="2135">
        <v>8</v>
      </c>
      <c r="F50" s="2135" t="s">
        <v>159</v>
      </c>
      <c r="G50" s="2135">
        <v>75</v>
      </c>
      <c r="H50" s="2134"/>
      <c r="I50" s="2134"/>
      <c r="J50" s="2134"/>
      <c r="K50" s="2655"/>
      <c r="L50" s="2121" t="s">
        <v>4516</v>
      </c>
    </row>
    <row r="51" spans="1:12" ht="15.75" x14ac:dyDescent="0.25">
      <c r="A51" s="2132">
        <v>44452</v>
      </c>
      <c r="B51" s="2133" t="s">
        <v>186</v>
      </c>
      <c r="C51" s="2134"/>
      <c r="D51" s="2135" t="s">
        <v>301</v>
      </c>
      <c r="E51" s="2134"/>
      <c r="F51" s="2134"/>
      <c r="G51" s="2134"/>
      <c r="H51" s="2134">
        <v>5310</v>
      </c>
      <c r="I51" s="2134">
        <v>97</v>
      </c>
      <c r="J51" s="2134"/>
      <c r="K51" s="2655"/>
      <c r="L51" s="2121" t="s">
        <v>4541</v>
      </c>
    </row>
    <row r="52" spans="1:12" ht="15.75" x14ac:dyDescent="0.25">
      <c r="A52" s="2132">
        <v>44463</v>
      </c>
      <c r="B52" s="2133" t="s">
        <v>12</v>
      </c>
      <c r="C52" s="2134">
        <v>20</v>
      </c>
      <c r="D52" s="2135">
        <f>C52*(100-E52)/100</f>
        <v>18.399999999999999</v>
      </c>
      <c r="E52" s="2134">
        <v>8</v>
      </c>
      <c r="F52" s="2135" t="s">
        <v>159</v>
      </c>
      <c r="G52" s="2134">
        <v>75</v>
      </c>
      <c r="H52" s="2134"/>
      <c r="I52" s="2134"/>
      <c r="J52" s="2134"/>
      <c r="K52" s="2655"/>
      <c r="L52" s="2121" t="s">
        <v>4558</v>
      </c>
    </row>
    <row r="53" spans="1:12" ht="15.75" x14ac:dyDescent="0.25">
      <c r="A53" s="2132">
        <v>44464</v>
      </c>
      <c r="B53" s="2133" t="s">
        <v>12</v>
      </c>
      <c r="C53" s="2135">
        <v>38</v>
      </c>
      <c r="D53" s="2135">
        <f>C53*(100-E53)/100</f>
        <v>34.96</v>
      </c>
      <c r="E53" s="2135">
        <v>8</v>
      </c>
      <c r="F53" s="2135" t="s">
        <v>159</v>
      </c>
      <c r="G53" s="2135">
        <v>80</v>
      </c>
      <c r="H53" s="2134"/>
      <c r="I53" s="2134"/>
      <c r="J53" s="2134"/>
      <c r="K53" s="2655"/>
      <c r="L53" s="2121" t="s">
        <v>4559</v>
      </c>
    </row>
    <row r="54" spans="1:12" ht="15.75" x14ac:dyDescent="0.25">
      <c r="A54" s="2132">
        <v>44503</v>
      </c>
      <c r="B54" s="2133" t="s">
        <v>14</v>
      </c>
      <c r="C54" s="4295" t="s">
        <v>4598</v>
      </c>
      <c r="D54" s="4296"/>
      <c r="E54" s="4296"/>
      <c r="F54" s="4296"/>
      <c r="G54" s="4296"/>
      <c r="H54" s="4296"/>
      <c r="I54" s="4296"/>
      <c r="J54" s="4297"/>
      <c r="K54" s="2655"/>
      <c r="L54" s="2121"/>
    </row>
    <row r="55" spans="1:12" ht="15.75" x14ac:dyDescent="0.2">
      <c r="A55" s="2132">
        <v>44506</v>
      </c>
      <c r="B55" s="2133" t="s">
        <v>12</v>
      </c>
      <c r="C55" s="2134">
        <v>50</v>
      </c>
      <c r="D55" s="2135">
        <v>46</v>
      </c>
      <c r="E55" s="2134">
        <v>8</v>
      </c>
      <c r="F55" s="2134" t="s">
        <v>159</v>
      </c>
      <c r="G55" s="2134">
        <v>85</v>
      </c>
      <c r="I55" s="2134"/>
      <c r="J55" s="2134"/>
      <c r="K55" s="2655"/>
      <c r="L55" s="2134" t="s">
        <v>4606</v>
      </c>
    </row>
    <row r="56" spans="1:12" ht="15.75" x14ac:dyDescent="0.25">
      <c r="A56" s="2132"/>
      <c r="B56" s="2133"/>
      <c r="C56" s="2134"/>
      <c r="D56" s="2135">
        <f t="shared" ref="D56:D78" si="0">+C56*(100-E56)/100</f>
        <v>0</v>
      </c>
      <c r="E56" s="2134"/>
      <c r="F56" s="2134"/>
      <c r="G56" s="2134"/>
      <c r="H56" s="2134"/>
      <c r="I56" s="2134"/>
      <c r="J56" s="2134"/>
      <c r="K56" s="2655"/>
      <c r="L56" s="2121"/>
    </row>
    <row r="57" spans="1:12" ht="15.75" x14ac:dyDescent="0.25">
      <c r="A57" s="2132"/>
      <c r="B57" s="2133"/>
      <c r="C57" s="2134"/>
      <c r="D57" s="2135">
        <f t="shared" si="0"/>
        <v>0</v>
      </c>
      <c r="E57" s="2134"/>
      <c r="F57" s="2134"/>
      <c r="G57" s="2134"/>
      <c r="H57" s="2134"/>
      <c r="I57" s="2134"/>
      <c r="J57" s="2134"/>
      <c r="K57" s="2655"/>
      <c r="L57" s="2121"/>
    </row>
    <row r="58" spans="1:12" ht="15.75" x14ac:dyDescent="0.25">
      <c r="A58" s="2132"/>
      <c r="B58" s="2133"/>
      <c r="C58" s="2134"/>
      <c r="D58" s="2135">
        <f t="shared" si="0"/>
        <v>0</v>
      </c>
      <c r="E58" s="2134"/>
      <c r="F58" s="2134"/>
      <c r="G58" s="2134"/>
      <c r="H58" s="2134"/>
      <c r="I58" s="2134"/>
      <c r="J58" s="2134"/>
      <c r="K58" s="2655"/>
      <c r="L58" s="2121"/>
    </row>
    <row r="59" spans="1:12" ht="15.75" x14ac:dyDescent="0.25">
      <c r="A59" s="2132"/>
      <c r="B59" s="2133"/>
      <c r="C59" s="2134"/>
      <c r="D59" s="2135">
        <f t="shared" si="0"/>
        <v>0</v>
      </c>
      <c r="E59" s="2134"/>
      <c r="F59" s="2134"/>
      <c r="G59" s="2134"/>
      <c r="H59" s="2134"/>
      <c r="I59" s="2134"/>
      <c r="J59" s="2134"/>
      <c r="K59" s="2655"/>
      <c r="L59" s="2121"/>
    </row>
    <row r="60" spans="1:12" ht="15.75" x14ac:dyDescent="0.25">
      <c r="A60" s="2132"/>
      <c r="B60" s="2133"/>
      <c r="C60" s="2134"/>
      <c r="D60" s="2135">
        <f t="shared" si="0"/>
        <v>0</v>
      </c>
      <c r="E60" s="2134"/>
      <c r="F60" s="2134"/>
      <c r="G60" s="2134"/>
      <c r="H60" s="2134"/>
      <c r="I60" s="2134"/>
      <c r="J60" s="2134"/>
      <c r="K60" s="2655"/>
      <c r="L60" s="2121"/>
    </row>
    <row r="61" spans="1:12" ht="15.75" x14ac:dyDescent="0.25">
      <c r="A61" s="2132"/>
      <c r="B61" s="2133"/>
      <c r="C61" s="2134"/>
      <c r="D61" s="2135">
        <f t="shared" si="0"/>
        <v>0</v>
      </c>
      <c r="E61" s="2134"/>
      <c r="F61" s="2134"/>
      <c r="G61" s="2134"/>
      <c r="H61" s="2134"/>
      <c r="I61" s="2134"/>
      <c r="J61" s="2134"/>
      <c r="K61" s="2655"/>
      <c r="L61" s="2121"/>
    </row>
    <row r="62" spans="1:12" ht="15.75" x14ac:dyDescent="0.25">
      <c r="A62" s="2132"/>
      <c r="B62" s="2133"/>
      <c r="C62" s="2134"/>
      <c r="D62" s="2135">
        <f t="shared" si="0"/>
        <v>0</v>
      </c>
      <c r="E62" s="2134"/>
      <c r="F62" s="2134"/>
      <c r="G62" s="2134"/>
      <c r="H62" s="2134"/>
      <c r="I62" s="2134"/>
      <c r="J62" s="2134"/>
      <c r="K62" s="2655"/>
      <c r="L62" s="2121"/>
    </row>
    <row r="63" spans="1:12" ht="15.75" x14ac:dyDescent="0.25">
      <c r="A63" s="2132"/>
      <c r="B63" s="2133"/>
      <c r="C63" s="2134"/>
      <c r="D63" s="2135">
        <f t="shared" si="0"/>
        <v>0</v>
      </c>
      <c r="E63" s="2134"/>
      <c r="F63" s="2134"/>
      <c r="G63" s="2134"/>
      <c r="H63" s="2134"/>
      <c r="I63" s="2134"/>
      <c r="J63" s="2134"/>
      <c r="K63" s="2655"/>
      <c r="L63" s="2121"/>
    </row>
    <row r="64" spans="1:12" ht="15.75" x14ac:dyDescent="0.25">
      <c r="A64" s="2132"/>
      <c r="B64" s="2133"/>
      <c r="C64" s="2134"/>
      <c r="D64" s="2135">
        <f t="shared" si="0"/>
        <v>0</v>
      </c>
      <c r="E64" s="2134"/>
      <c r="F64" s="2134"/>
      <c r="G64" s="2134"/>
      <c r="H64" s="2134"/>
      <c r="I64" s="2134"/>
      <c r="J64" s="2134"/>
      <c r="K64" s="2655"/>
      <c r="L64" s="2121"/>
    </row>
    <row r="65" spans="1:12" ht="15.75" x14ac:dyDescent="0.25">
      <c r="A65" s="2132"/>
      <c r="B65" s="2133"/>
      <c r="C65" s="2134"/>
      <c r="D65" s="2135">
        <f t="shared" si="0"/>
        <v>0</v>
      </c>
      <c r="E65" s="2134"/>
      <c r="F65" s="2134"/>
      <c r="G65" s="2134"/>
      <c r="H65" s="2134"/>
      <c r="I65" s="2134"/>
      <c r="J65" s="2134"/>
      <c r="K65" s="2655"/>
      <c r="L65" s="2121"/>
    </row>
    <row r="66" spans="1:12" ht="15.75" x14ac:dyDescent="0.25">
      <c r="A66" s="2132"/>
      <c r="B66" s="2133"/>
      <c r="C66" s="2134"/>
      <c r="D66" s="2135">
        <f t="shared" si="0"/>
        <v>0</v>
      </c>
      <c r="E66" s="2134"/>
      <c r="F66" s="2134"/>
      <c r="G66" s="2134"/>
      <c r="H66" s="2134"/>
      <c r="I66" s="2134"/>
      <c r="J66" s="2134"/>
      <c r="K66" s="2655"/>
      <c r="L66" s="2121"/>
    </row>
    <row r="67" spans="1:12" ht="15.75" x14ac:dyDescent="0.25">
      <c r="A67" s="2132"/>
      <c r="B67" s="2133"/>
      <c r="C67" s="2134"/>
      <c r="D67" s="2135">
        <f t="shared" si="0"/>
        <v>0</v>
      </c>
      <c r="E67" s="2134"/>
      <c r="F67" s="2134"/>
      <c r="G67" s="2134"/>
      <c r="H67" s="2134"/>
      <c r="I67" s="2134"/>
      <c r="J67" s="2134"/>
      <c r="K67" s="2655"/>
      <c r="L67" s="2121"/>
    </row>
    <row r="68" spans="1:12" ht="15.75" x14ac:dyDescent="0.25">
      <c r="A68" s="2132"/>
      <c r="B68" s="2133"/>
      <c r="C68" s="2134"/>
      <c r="D68" s="2135">
        <f t="shared" si="0"/>
        <v>0</v>
      </c>
      <c r="E68" s="2134"/>
      <c r="F68" s="2134"/>
      <c r="G68" s="2134"/>
      <c r="H68" s="2134"/>
      <c r="I68" s="2134"/>
      <c r="J68" s="2134"/>
      <c r="K68" s="2655"/>
      <c r="L68" s="2121"/>
    </row>
    <row r="69" spans="1:12" ht="15.75" x14ac:dyDescent="0.25">
      <c r="A69" s="2132"/>
      <c r="B69" s="2133"/>
      <c r="C69" s="2134"/>
      <c r="D69" s="2135">
        <f t="shared" si="0"/>
        <v>0</v>
      </c>
      <c r="E69" s="2134"/>
      <c r="F69" s="2134"/>
      <c r="G69" s="2134"/>
      <c r="H69" s="2134"/>
      <c r="I69" s="2134"/>
      <c r="J69" s="2134"/>
      <c r="K69" s="2655"/>
      <c r="L69" s="2121"/>
    </row>
    <row r="70" spans="1:12" ht="15.75" x14ac:dyDescent="0.25">
      <c r="A70" s="2132"/>
      <c r="B70" s="2133"/>
      <c r="C70" s="2134"/>
      <c r="D70" s="2135">
        <f t="shared" si="0"/>
        <v>0</v>
      </c>
      <c r="E70" s="2134"/>
      <c r="F70" s="2134"/>
      <c r="G70" s="2134"/>
      <c r="H70" s="2134"/>
      <c r="I70" s="2134"/>
      <c r="J70" s="2134"/>
      <c r="K70" s="2655"/>
      <c r="L70" s="2121"/>
    </row>
    <row r="71" spans="1:12" ht="15.75" x14ac:dyDescent="0.25">
      <c r="A71" s="2132"/>
      <c r="B71" s="2133"/>
      <c r="C71" s="2134"/>
      <c r="D71" s="2135">
        <f t="shared" si="0"/>
        <v>0</v>
      </c>
      <c r="E71" s="2134"/>
      <c r="F71" s="2134"/>
      <c r="G71" s="2134"/>
      <c r="H71" s="2134"/>
      <c r="I71" s="2134"/>
      <c r="J71" s="2134"/>
      <c r="K71" s="2655"/>
      <c r="L71" s="2121"/>
    </row>
    <row r="72" spans="1:12" ht="15.75" x14ac:dyDescent="0.25">
      <c r="A72" s="2132"/>
      <c r="B72" s="2133"/>
      <c r="C72" s="2134"/>
      <c r="D72" s="2135">
        <f t="shared" si="0"/>
        <v>0</v>
      </c>
      <c r="E72" s="2134"/>
      <c r="F72" s="2134"/>
      <c r="G72" s="2134"/>
      <c r="H72" s="2134"/>
      <c r="I72" s="2134"/>
      <c r="J72" s="2134"/>
      <c r="K72" s="2655"/>
      <c r="L72" s="2121"/>
    </row>
    <row r="73" spans="1:12" ht="15.75" x14ac:dyDescent="0.25">
      <c r="A73" s="2132"/>
      <c r="B73" s="2133"/>
      <c r="C73" s="2134"/>
      <c r="D73" s="2135">
        <f t="shared" si="0"/>
        <v>0</v>
      </c>
      <c r="E73" s="2134"/>
      <c r="F73" s="2134"/>
      <c r="G73" s="2134"/>
      <c r="H73" s="2134"/>
      <c r="I73" s="2134"/>
      <c r="J73" s="2134"/>
      <c r="K73" s="2655"/>
      <c r="L73" s="2121"/>
    </row>
    <row r="74" spans="1:12" ht="15.75" x14ac:dyDescent="0.25">
      <c r="A74" s="2132"/>
      <c r="B74" s="2133"/>
      <c r="C74" s="2134"/>
      <c r="D74" s="2135">
        <f t="shared" si="0"/>
        <v>0</v>
      </c>
      <c r="E74" s="2134"/>
      <c r="F74" s="2134"/>
      <c r="G74" s="2134"/>
      <c r="H74" s="2134"/>
      <c r="I74" s="2134"/>
      <c r="J74" s="2134"/>
      <c r="K74" s="2655"/>
      <c r="L74" s="2121"/>
    </row>
    <row r="75" spans="1:12" ht="15.75" x14ac:dyDescent="0.25">
      <c r="A75" s="2132"/>
      <c r="B75" s="2133"/>
      <c r="C75" s="2134"/>
      <c r="D75" s="2135">
        <f t="shared" si="0"/>
        <v>0</v>
      </c>
      <c r="E75" s="2134"/>
      <c r="F75" s="2134"/>
      <c r="G75" s="2134"/>
      <c r="H75" s="2134"/>
      <c r="I75" s="2134"/>
      <c r="J75" s="2134"/>
      <c r="K75" s="2655"/>
      <c r="L75" s="2121"/>
    </row>
    <row r="76" spans="1:12" ht="15.75" x14ac:dyDescent="0.25">
      <c r="A76" s="2132"/>
      <c r="B76" s="2133"/>
      <c r="C76" s="2134"/>
      <c r="D76" s="2135">
        <f t="shared" si="0"/>
        <v>0</v>
      </c>
      <c r="E76" s="2134"/>
      <c r="F76" s="2134"/>
      <c r="G76" s="2134"/>
      <c r="H76" s="2134"/>
      <c r="I76" s="2134"/>
      <c r="J76" s="2134"/>
      <c r="K76" s="2655"/>
      <c r="L76" s="2121"/>
    </row>
    <row r="77" spans="1:12" ht="15.75" x14ac:dyDescent="0.25">
      <c r="A77" s="2132"/>
      <c r="B77" s="2133"/>
      <c r="C77" s="2134"/>
      <c r="D77" s="2135">
        <f t="shared" si="0"/>
        <v>0</v>
      </c>
      <c r="E77" s="2134"/>
      <c r="F77" s="2134"/>
      <c r="G77" s="2134"/>
      <c r="H77" s="2134"/>
      <c r="I77" s="2134"/>
      <c r="J77" s="2134"/>
      <c r="K77" s="2655"/>
      <c r="L77" s="2121"/>
    </row>
    <row r="78" spans="1:12" ht="15.75" x14ac:dyDescent="0.25">
      <c r="A78" s="2132"/>
      <c r="B78" s="2133"/>
      <c r="C78" s="2134"/>
      <c r="D78" s="2135">
        <f t="shared" si="0"/>
        <v>0</v>
      </c>
      <c r="E78" s="2134"/>
      <c r="F78" s="2134"/>
      <c r="G78" s="2134"/>
      <c r="H78" s="2134"/>
      <c r="I78" s="2134"/>
      <c r="J78" s="2134"/>
      <c r="K78" s="2655"/>
      <c r="L78" s="2121"/>
    </row>
    <row r="79" spans="1:12" ht="15.75" x14ac:dyDescent="0.25">
      <c r="A79" s="2132"/>
      <c r="B79" s="2133"/>
      <c r="C79" s="2134"/>
      <c r="D79" s="2135">
        <f t="shared" ref="D79:D142" si="1">+C79*(100-E79)/100</f>
        <v>0</v>
      </c>
      <c r="E79" s="2134"/>
      <c r="F79" s="2134"/>
      <c r="G79" s="2134"/>
      <c r="H79" s="2134"/>
      <c r="I79" s="2134"/>
      <c r="J79" s="2134"/>
      <c r="K79" s="2655"/>
      <c r="L79" s="2121"/>
    </row>
    <row r="80" spans="1:12" ht="15.75" x14ac:dyDescent="0.25">
      <c r="A80" s="2132"/>
      <c r="B80" s="2133"/>
      <c r="C80" s="2134"/>
      <c r="D80" s="2135">
        <f t="shared" si="1"/>
        <v>0</v>
      </c>
      <c r="E80" s="2134"/>
      <c r="F80" s="2134"/>
      <c r="G80" s="2134"/>
      <c r="H80" s="2134"/>
      <c r="I80" s="2134"/>
      <c r="J80" s="2134"/>
      <c r="K80" s="2655"/>
      <c r="L80" s="2121"/>
    </row>
    <row r="81" spans="1:12" ht="15.75" x14ac:dyDescent="0.25">
      <c r="A81" s="2132"/>
      <c r="B81" s="2133"/>
      <c r="C81" s="2134"/>
      <c r="D81" s="2135">
        <f t="shared" si="1"/>
        <v>0</v>
      </c>
      <c r="E81" s="2134"/>
      <c r="F81" s="2134"/>
      <c r="G81" s="2134"/>
      <c r="H81" s="2134"/>
      <c r="I81" s="2134"/>
      <c r="J81" s="2134"/>
      <c r="K81" s="2655"/>
      <c r="L81" s="2121"/>
    </row>
    <row r="82" spans="1:12" ht="15.75" x14ac:dyDescent="0.25">
      <c r="A82" s="2132"/>
      <c r="B82" s="2133"/>
      <c r="C82" s="2134"/>
      <c r="D82" s="2135">
        <f t="shared" si="1"/>
        <v>0</v>
      </c>
      <c r="E82" s="2134"/>
      <c r="F82" s="2134"/>
      <c r="G82" s="2134"/>
      <c r="H82" s="2134"/>
      <c r="I82" s="2134"/>
      <c r="J82" s="2134"/>
      <c r="K82" s="2655"/>
      <c r="L82" s="2121"/>
    </row>
    <row r="83" spans="1:12" ht="15.75" x14ac:dyDescent="0.25">
      <c r="A83" s="2132"/>
      <c r="B83" s="2133"/>
      <c r="C83" s="2134"/>
      <c r="D83" s="2135">
        <f t="shared" si="1"/>
        <v>0</v>
      </c>
      <c r="E83" s="2134"/>
      <c r="F83" s="2134"/>
      <c r="G83" s="2134"/>
      <c r="H83" s="2134"/>
      <c r="I83" s="2134"/>
      <c r="J83" s="2134"/>
      <c r="K83" s="2655"/>
      <c r="L83" s="2121"/>
    </row>
    <row r="84" spans="1:12" ht="15.75" x14ac:dyDescent="0.25">
      <c r="A84" s="2132"/>
      <c r="B84" s="2133"/>
      <c r="C84" s="2134"/>
      <c r="D84" s="2135">
        <f t="shared" si="1"/>
        <v>0</v>
      </c>
      <c r="E84" s="2134"/>
      <c r="F84" s="2134"/>
      <c r="G84" s="2134"/>
      <c r="H84" s="2134"/>
      <c r="I84" s="2134"/>
      <c r="J84" s="2134"/>
      <c r="K84" s="2655"/>
      <c r="L84" s="2121"/>
    </row>
    <row r="85" spans="1:12" ht="15.75" x14ac:dyDescent="0.25">
      <c r="A85" s="2132"/>
      <c r="B85" s="2133"/>
      <c r="C85" s="2134"/>
      <c r="D85" s="2135">
        <f t="shared" si="1"/>
        <v>0</v>
      </c>
      <c r="E85" s="2134"/>
      <c r="F85" s="2134"/>
      <c r="G85" s="2134"/>
      <c r="H85" s="2134"/>
      <c r="I85" s="2134"/>
      <c r="J85" s="2134"/>
      <c r="K85" s="2655"/>
      <c r="L85" s="2121"/>
    </row>
    <row r="86" spans="1:12" ht="15.75" x14ac:dyDescent="0.25">
      <c r="A86" s="2132"/>
      <c r="B86" s="2133"/>
      <c r="C86" s="2134"/>
      <c r="D86" s="2135">
        <f t="shared" si="1"/>
        <v>0</v>
      </c>
      <c r="E86" s="2134"/>
      <c r="F86" s="2134"/>
      <c r="G86" s="2134"/>
      <c r="H86" s="2134"/>
      <c r="I86" s="2134"/>
      <c r="J86" s="2134"/>
      <c r="K86" s="2655"/>
      <c r="L86" s="2121"/>
    </row>
    <row r="87" spans="1:12" ht="15.75" x14ac:dyDescent="0.25">
      <c r="A87" s="2132"/>
      <c r="B87" s="2133"/>
      <c r="C87" s="2134"/>
      <c r="D87" s="2135">
        <f t="shared" si="1"/>
        <v>0</v>
      </c>
      <c r="E87" s="2134"/>
      <c r="F87" s="2134"/>
      <c r="G87" s="2134"/>
      <c r="H87" s="2134"/>
      <c r="I87" s="2134"/>
      <c r="J87" s="2134"/>
      <c r="K87" s="2655"/>
      <c r="L87" s="2121"/>
    </row>
    <row r="88" spans="1:12" ht="15.75" x14ac:dyDescent="0.25">
      <c r="A88" s="2132"/>
      <c r="B88" s="2133"/>
      <c r="C88" s="2134"/>
      <c r="D88" s="2135">
        <f t="shared" si="1"/>
        <v>0</v>
      </c>
      <c r="E88" s="2134"/>
      <c r="F88" s="2134"/>
      <c r="G88" s="2134"/>
      <c r="H88" s="2134"/>
      <c r="I88" s="2134"/>
      <c r="J88" s="2134"/>
      <c r="K88" s="2655"/>
      <c r="L88" s="2121"/>
    </row>
    <row r="89" spans="1:12" ht="15.75" x14ac:dyDescent="0.25">
      <c r="A89" s="2132"/>
      <c r="B89" s="2133"/>
      <c r="C89" s="2134"/>
      <c r="D89" s="2135">
        <f t="shared" si="1"/>
        <v>0</v>
      </c>
      <c r="E89" s="2134"/>
      <c r="F89" s="2134"/>
      <c r="G89" s="2134"/>
      <c r="H89" s="2134"/>
      <c r="I89" s="2134"/>
      <c r="J89" s="2134"/>
      <c r="K89" s="2655"/>
      <c r="L89" s="2121"/>
    </row>
    <row r="90" spans="1:12" ht="15.75" x14ac:dyDescent="0.25">
      <c r="A90" s="2132"/>
      <c r="B90" s="2133"/>
      <c r="C90" s="2134"/>
      <c r="D90" s="2135">
        <f t="shared" si="1"/>
        <v>0</v>
      </c>
      <c r="E90" s="2134"/>
      <c r="F90" s="2134"/>
      <c r="G90" s="2134"/>
      <c r="H90" s="2134"/>
      <c r="I90" s="2134"/>
      <c r="J90" s="2134"/>
      <c r="K90" s="2655"/>
      <c r="L90" s="2121"/>
    </row>
    <row r="91" spans="1:12" ht="15.75" x14ac:dyDescent="0.25">
      <c r="A91" s="2132"/>
      <c r="B91" s="2133"/>
      <c r="C91" s="2134"/>
      <c r="D91" s="2135">
        <f t="shared" si="1"/>
        <v>0</v>
      </c>
      <c r="E91" s="2134"/>
      <c r="F91" s="2134"/>
      <c r="G91" s="2134"/>
      <c r="H91" s="2134"/>
      <c r="I91" s="2134"/>
      <c r="J91" s="2134"/>
      <c r="K91" s="2655"/>
      <c r="L91" s="2121"/>
    </row>
    <row r="92" spans="1:12" ht="15.75" x14ac:dyDescent="0.25">
      <c r="A92" s="2132"/>
      <c r="B92" s="2133"/>
      <c r="C92" s="2134"/>
      <c r="D92" s="2135">
        <f t="shared" si="1"/>
        <v>0</v>
      </c>
      <c r="E92" s="2134"/>
      <c r="F92" s="2134"/>
      <c r="G92" s="2134"/>
      <c r="H92" s="2134"/>
      <c r="I92" s="2134"/>
      <c r="J92" s="2134"/>
      <c r="K92" s="2655"/>
      <c r="L92" s="2121"/>
    </row>
    <row r="93" spans="1:12" ht="15.75" x14ac:dyDescent="0.25">
      <c r="A93" s="2132"/>
      <c r="B93" s="2133"/>
      <c r="C93" s="2134"/>
      <c r="D93" s="2135">
        <f t="shared" si="1"/>
        <v>0</v>
      </c>
      <c r="E93" s="2134"/>
      <c r="F93" s="2134"/>
      <c r="G93" s="2134"/>
      <c r="H93" s="2134"/>
      <c r="I93" s="2134"/>
      <c r="J93" s="2134"/>
      <c r="K93" s="2655"/>
      <c r="L93" s="2121"/>
    </row>
    <row r="94" spans="1:12" ht="15.75" x14ac:dyDescent="0.25">
      <c r="A94" s="2132"/>
      <c r="B94" s="2133"/>
      <c r="C94" s="2134"/>
      <c r="D94" s="2135">
        <f t="shared" si="1"/>
        <v>0</v>
      </c>
      <c r="E94" s="2134"/>
      <c r="F94" s="2134"/>
      <c r="G94" s="2134"/>
      <c r="H94" s="2134"/>
      <c r="I94" s="2134"/>
      <c r="J94" s="2134"/>
      <c r="K94" s="2655"/>
      <c r="L94" s="2121"/>
    </row>
    <row r="95" spans="1:12" ht="15.75" x14ac:dyDescent="0.25">
      <c r="A95" s="2132"/>
      <c r="B95" s="2133"/>
      <c r="C95" s="2134"/>
      <c r="D95" s="2135">
        <f t="shared" si="1"/>
        <v>0</v>
      </c>
      <c r="E95" s="2134"/>
      <c r="F95" s="2134"/>
      <c r="G95" s="2134"/>
      <c r="H95" s="2134"/>
      <c r="I95" s="2134"/>
      <c r="J95" s="2134"/>
      <c r="K95" s="2655"/>
      <c r="L95" s="2121"/>
    </row>
    <row r="96" spans="1:12" ht="15.75" x14ac:dyDescent="0.25">
      <c r="A96" s="2132"/>
      <c r="B96" s="2133"/>
      <c r="C96" s="2134"/>
      <c r="D96" s="2135">
        <f t="shared" si="1"/>
        <v>0</v>
      </c>
      <c r="E96" s="2134"/>
      <c r="F96" s="2134"/>
      <c r="G96" s="2134"/>
      <c r="H96" s="2134"/>
      <c r="I96" s="2134"/>
      <c r="J96" s="2134"/>
      <c r="K96" s="2655"/>
      <c r="L96" s="2121"/>
    </row>
    <row r="97" spans="1:12" ht="15.75" x14ac:dyDescent="0.25">
      <c r="A97" s="2132"/>
      <c r="B97" s="2133"/>
      <c r="C97" s="2134"/>
      <c r="D97" s="2135">
        <f t="shared" si="1"/>
        <v>0</v>
      </c>
      <c r="E97" s="2134"/>
      <c r="F97" s="2134"/>
      <c r="G97" s="2134"/>
      <c r="H97" s="2134"/>
      <c r="I97" s="2134"/>
      <c r="J97" s="2134"/>
      <c r="K97" s="2655"/>
      <c r="L97" s="2121"/>
    </row>
    <row r="98" spans="1:12" ht="15.75" x14ac:dyDescent="0.25">
      <c r="A98" s="2132"/>
      <c r="B98" s="2133"/>
      <c r="C98" s="2134"/>
      <c r="D98" s="2135">
        <f t="shared" si="1"/>
        <v>0</v>
      </c>
      <c r="E98" s="2134"/>
      <c r="F98" s="2134"/>
      <c r="G98" s="2134"/>
      <c r="H98" s="2134"/>
      <c r="I98" s="2134"/>
      <c r="J98" s="2134"/>
      <c r="K98" s="2655"/>
      <c r="L98" s="2121"/>
    </row>
    <row r="99" spans="1:12" ht="15.75" x14ac:dyDescent="0.25">
      <c r="A99" s="2132"/>
      <c r="B99" s="2133"/>
      <c r="C99" s="2134"/>
      <c r="D99" s="2135">
        <f t="shared" si="1"/>
        <v>0</v>
      </c>
      <c r="E99" s="2134"/>
      <c r="F99" s="2134"/>
      <c r="G99" s="2134"/>
      <c r="H99" s="2134"/>
      <c r="I99" s="2134"/>
      <c r="J99" s="2134"/>
      <c r="K99" s="2655"/>
      <c r="L99" s="2121"/>
    </row>
    <row r="100" spans="1:12" ht="15.75" x14ac:dyDescent="0.25">
      <c r="A100" s="2132"/>
      <c r="B100" s="2133"/>
      <c r="C100" s="2134"/>
      <c r="D100" s="2135">
        <f t="shared" si="1"/>
        <v>0</v>
      </c>
      <c r="E100" s="2134"/>
      <c r="F100" s="2134"/>
      <c r="G100" s="2134"/>
      <c r="H100" s="2134"/>
      <c r="I100" s="2134"/>
      <c r="J100" s="2134"/>
      <c r="K100" s="2655"/>
      <c r="L100" s="2121"/>
    </row>
    <row r="101" spans="1:12" ht="15.75" x14ac:dyDescent="0.25">
      <c r="A101" s="2132"/>
      <c r="B101" s="2133"/>
      <c r="C101" s="2134"/>
      <c r="D101" s="2135">
        <f t="shared" si="1"/>
        <v>0</v>
      </c>
      <c r="E101" s="2134"/>
      <c r="F101" s="2134"/>
      <c r="G101" s="2134"/>
      <c r="H101" s="2134"/>
      <c r="I101" s="2134"/>
      <c r="J101" s="2134"/>
      <c r="K101" s="2655"/>
      <c r="L101" s="2121"/>
    </row>
    <row r="102" spans="1:12" ht="15.75" x14ac:dyDescent="0.25">
      <c r="A102" s="2132"/>
      <c r="B102" s="2133"/>
      <c r="C102" s="2134"/>
      <c r="D102" s="2135">
        <f t="shared" si="1"/>
        <v>0</v>
      </c>
      <c r="E102" s="2134"/>
      <c r="F102" s="2134"/>
      <c r="G102" s="2134"/>
      <c r="H102" s="2134"/>
      <c r="I102" s="2134"/>
      <c r="J102" s="2134"/>
      <c r="K102" s="2655"/>
      <c r="L102" s="2121"/>
    </row>
    <row r="103" spans="1:12" ht="15.75" x14ac:dyDescent="0.25">
      <c r="A103" s="2132"/>
      <c r="B103" s="2133"/>
      <c r="C103" s="2134"/>
      <c r="D103" s="2135">
        <f t="shared" si="1"/>
        <v>0</v>
      </c>
      <c r="E103" s="2134"/>
      <c r="F103" s="2134"/>
      <c r="G103" s="2134"/>
      <c r="H103" s="2134"/>
      <c r="I103" s="2134"/>
      <c r="J103" s="2134"/>
      <c r="K103" s="2655"/>
      <c r="L103" s="2121"/>
    </row>
    <row r="104" spans="1:12" ht="15.75" x14ac:dyDescent="0.25">
      <c r="A104" s="2132"/>
      <c r="B104" s="2133"/>
      <c r="C104" s="2134"/>
      <c r="D104" s="2135">
        <f t="shared" si="1"/>
        <v>0</v>
      </c>
      <c r="E104" s="2134"/>
      <c r="F104" s="2134"/>
      <c r="G104" s="2134"/>
      <c r="H104" s="2134"/>
      <c r="I104" s="2134"/>
      <c r="J104" s="2134"/>
      <c r="K104" s="2655"/>
      <c r="L104" s="2121"/>
    </row>
    <row r="105" spans="1:12" ht="15.75" x14ac:dyDescent="0.25">
      <c r="A105" s="2132"/>
      <c r="B105" s="2133"/>
      <c r="C105" s="2134"/>
      <c r="D105" s="2135">
        <f t="shared" si="1"/>
        <v>0</v>
      </c>
      <c r="E105" s="2134"/>
      <c r="F105" s="2134"/>
      <c r="G105" s="2134"/>
      <c r="H105" s="2134"/>
      <c r="I105" s="2134"/>
      <c r="J105" s="2134"/>
      <c r="K105" s="2655"/>
      <c r="L105" s="2121"/>
    </row>
    <row r="106" spans="1:12" ht="15.75" x14ac:dyDescent="0.25">
      <c r="A106" s="2132"/>
      <c r="B106" s="2133"/>
      <c r="C106" s="2134"/>
      <c r="D106" s="2135">
        <f t="shared" si="1"/>
        <v>0</v>
      </c>
      <c r="E106" s="2134"/>
      <c r="F106" s="2134"/>
      <c r="G106" s="2134"/>
      <c r="H106" s="2134"/>
      <c r="I106" s="2134"/>
      <c r="J106" s="2134"/>
      <c r="K106" s="2655"/>
      <c r="L106" s="2121"/>
    </row>
    <row r="107" spans="1:12" ht="15.75" x14ac:dyDescent="0.25">
      <c r="A107" s="2132"/>
      <c r="B107" s="2133"/>
      <c r="C107" s="2134"/>
      <c r="D107" s="2135">
        <f t="shared" si="1"/>
        <v>0</v>
      </c>
      <c r="E107" s="2134"/>
      <c r="F107" s="2134"/>
      <c r="G107" s="2134"/>
      <c r="H107" s="2134"/>
      <c r="I107" s="2134"/>
      <c r="J107" s="2134"/>
      <c r="K107" s="2655"/>
      <c r="L107" s="2121"/>
    </row>
    <row r="108" spans="1:12" ht="15.75" x14ac:dyDescent="0.25">
      <c r="A108" s="2132"/>
      <c r="B108" s="2133"/>
      <c r="C108" s="2134"/>
      <c r="D108" s="2135">
        <f t="shared" si="1"/>
        <v>0</v>
      </c>
      <c r="E108" s="2134"/>
      <c r="F108" s="2134"/>
      <c r="G108" s="2134"/>
      <c r="H108" s="2134"/>
      <c r="I108" s="2134"/>
      <c r="J108" s="2134"/>
      <c r="K108" s="2655"/>
      <c r="L108" s="2121"/>
    </row>
    <row r="109" spans="1:12" ht="15.75" x14ac:dyDescent="0.25">
      <c r="A109" s="2132"/>
      <c r="B109" s="2133"/>
      <c r="C109" s="2134"/>
      <c r="D109" s="2135">
        <f t="shared" si="1"/>
        <v>0</v>
      </c>
      <c r="E109" s="2134"/>
      <c r="F109" s="2134"/>
      <c r="G109" s="2134"/>
      <c r="H109" s="2134"/>
      <c r="I109" s="2134"/>
      <c r="J109" s="2134"/>
      <c r="K109" s="2655"/>
      <c r="L109" s="2121"/>
    </row>
    <row r="110" spans="1:12" ht="15.75" x14ac:dyDescent="0.25">
      <c r="A110" s="2132"/>
      <c r="B110" s="2133"/>
      <c r="C110" s="2134"/>
      <c r="D110" s="2135">
        <f t="shared" si="1"/>
        <v>0</v>
      </c>
      <c r="E110" s="2134"/>
      <c r="F110" s="2134"/>
      <c r="G110" s="2134"/>
      <c r="H110" s="2134"/>
      <c r="I110" s="2134"/>
      <c r="J110" s="2134"/>
      <c r="K110" s="2655"/>
      <c r="L110" s="2121"/>
    </row>
    <row r="111" spans="1:12" ht="15.75" x14ac:dyDescent="0.25">
      <c r="A111" s="2132"/>
      <c r="B111" s="2133"/>
      <c r="C111" s="2134"/>
      <c r="D111" s="2135">
        <f t="shared" si="1"/>
        <v>0</v>
      </c>
      <c r="E111" s="2134"/>
      <c r="F111" s="2134"/>
      <c r="G111" s="2134"/>
      <c r="H111" s="2134"/>
      <c r="I111" s="2134"/>
      <c r="J111" s="2134"/>
      <c r="K111" s="2655"/>
      <c r="L111" s="2121"/>
    </row>
    <row r="112" spans="1:12" ht="15.75" x14ac:dyDescent="0.25">
      <c r="A112" s="2132"/>
      <c r="B112" s="2133"/>
      <c r="C112" s="2134"/>
      <c r="D112" s="2135">
        <f t="shared" si="1"/>
        <v>0</v>
      </c>
      <c r="E112" s="2134"/>
      <c r="F112" s="2134"/>
      <c r="G112" s="2134"/>
      <c r="H112" s="2134"/>
      <c r="I112" s="2134"/>
      <c r="J112" s="2134"/>
      <c r="K112" s="2655"/>
      <c r="L112" s="2121"/>
    </row>
    <row r="113" spans="1:12" ht="15.75" x14ac:dyDescent="0.25">
      <c r="A113" s="2132"/>
      <c r="B113" s="2133"/>
      <c r="C113" s="2134"/>
      <c r="D113" s="2135">
        <f t="shared" si="1"/>
        <v>0</v>
      </c>
      <c r="E113" s="2134"/>
      <c r="F113" s="2134"/>
      <c r="G113" s="2134"/>
      <c r="H113" s="2134"/>
      <c r="I113" s="2134"/>
      <c r="J113" s="2134"/>
      <c r="K113" s="2655"/>
      <c r="L113" s="2121"/>
    </row>
    <row r="114" spans="1:12" ht="15.75" x14ac:dyDescent="0.25">
      <c r="A114" s="2132"/>
      <c r="B114" s="2133"/>
      <c r="C114" s="2134"/>
      <c r="D114" s="2135">
        <f t="shared" si="1"/>
        <v>0</v>
      </c>
      <c r="E114" s="2134"/>
      <c r="F114" s="2134"/>
      <c r="G114" s="2134"/>
      <c r="H114" s="2134"/>
      <c r="I114" s="2134"/>
      <c r="J114" s="2134"/>
      <c r="K114" s="2655"/>
      <c r="L114" s="2121"/>
    </row>
    <row r="115" spans="1:12" ht="15.75" x14ac:dyDescent="0.25">
      <c r="A115" s="2132"/>
      <c r="B115" s="2133"/>
      <c r="C115" s="2134"/>
      <c r="D115" s="2135">
        <f t="shared" si="1"/>
        <v>0</v>
      </c>
      <c r="E115" s="2134"/>
      <c r="F115" s="2134"/>
      <c r="G115" s="2134"/>
      <c r="H115" s="2134"/>
      <c r="I115" s="2134"/>
      <c r="J115" s="2134"/>
      <c r="K115" s="2655"/>
      <c r="L115" s="2121"/>
    </row>
    <row r="116" spans="1:12" ht="15.75" x14ac:dyDescent="0.25">
      <c r="A116" s="2132"/>
      <c r="B116" s="2133"/>
      <c r="C116" s="2134"/>
      <c r="D116" s="2135">
        <f t="shared" si="1"/>
        <v>0</v>
      </c>
      <c r="E116" s="2134"/>
      <c r="F116" s="2134"/>
      <c r="G116" s="2134"/>
      <c r="H116" s="2134"/>
      <c r="I116" s="2134"/>
      <c r="J116" s="2134"/>
      <c r="K116" s="2655"/>
      <c r="L116" s="2121"/>
    </row>
    <row r="117" spans="1:12" ht="15.75" x14ac:dyDescent="0.25">
      <c r="A117" s="2132"/>
      <c r="B117" s="2133"/>
      <c r="C117" s="2134"/>
      <c r="D117" s="2135">
        <f t="shared" si="1"/>
        <v>0</v>
      </c>
      <c r="E117" s="2134"/>
      <c r="F117" s="2134"/>
      <c r="G117" s="2134"/>
      <c r="H117" s="2134"/>
      <c r="I117" s="2134"/>
      <c r="J117" s="2134"/>
      <c r="K117" s="2655"/>
      <c r="L117" s="2121"/>
    </row>
    <row r="118" spans="1:12" ht="15.75" x14ac:dyDescent="0.25">
      <c r="A118" s="2132"/>
      <c r="B118" s="2133"/>
      <c r="C118" s="2134"/>
      <c r="D118" s="2135">
        <f t="shared" si="1"/>
        <v>0</v>
      </c>
      <c r="E118" s="2134"/>
      <c r="F118" s="2134"/>
      <c r="G118" s="2134"/>
      <c r="H118" s="2134"/>
      <c r="I118" s="2134"/>
      <c r="J118" s="2134"/>
      <c r="K118" s="2655"/>
      <c r="L118" s="2121"/>
    </row>
    <row r="119" spans="1:12" ht="15.75" x14ac:dyDescent="0.25">
      <c r="A119" s="2132"/>
      <c r="B119" s="2133"/>
      <c r="C119" s="2134"/>
      <c r="D119" s="2135">
        <f t="shared" si="1"/>
        <v>0</v>
      </c>
      <c r="E119" s="2134"/>
      <c r="F119" s="2134"/>
      <c r="G119" s="2134"/>
      <c r="H119" s="2134"/>
      <c r="I119" s="2134"/>
      <c r="J119" s="2134"/>
      <c r="K119" s="2655"/>
      <c r="L119" s="2121"/>
    </row>
    <row r="120" spans="1:12" ht="15.75" x14ac:dyDescent="0.25">
      <c r="A120" s="2132"/>
      <c r="B120" s="2133"/>
      <c r="C120" s="2134"/>
      <c r="D120" s="2135">
        <f t="shared" si="1"/>
        <v>0</v>
      </c>
      <c r="E120" s="2134"/>
      <c r="F120" s="2134"/>
      <c r="G120" s="2134"/>
      <c r="H120" s="2134"/>
      <c r="I120" s="2134"/>
      <c r="J120" s="2134"/>
      <c r="K120" s="2655"/>
      <c r="L120" s="2121"/>
    </row>
    <row r="121" spans="1:12" ht="15.75" x14ac:dyDescent="0.25">
      <c r="A121" s="2132"/>
      <c r="B121" s="2133"/>
      <c r="C121" s="2134"/>
      <c r="D121" s="2135">
        <f t="shared" si="1"/>
        <v>0</v>
      </c>
      <c r="E121" s="2134"/>
      <c r="F121" s="2134"/>
      <c r="G121" s="2134"/>
      <c r="H121" s="2134"/>
      <c r="I121" s="2134"/>
      <c r="J121" s="2134"/>
      <c r="K121" s="2655"/>
      <c r="L121" s="2121"/>
    </row>
    <row r="122" spans="1:12" ht="15.75" x14ac:dyDescent="0.25">
      <c r="A122" s="2132"/>
      <c r="B122" s="2133"/>
      <c r="C122" s="2134"/>
      <c r="D122" s="2135">
        <f t="shared" si="1"/>
        <v>0</v>
      </c>
      <c r="E122" s="2134"/>
      <c r="F122" s="2134"/>
      <c r="G122" s="2134"/>
      <c r="H122" s="2134"/>
      <c r="I122" s="2134"/>
      <c r="J122" s="2134"/>
      <c r="K122" s="2655"/>
      <c r="L122" s="2121"/>
    </row>
    <row r="123" spans="1:12" ht="15.75" x14ac:dyDescent="0.25">
      <c r="A123" s="2132"/>
      <c r="B123" s="2133"/>
      <c r="C123" s="2134"/>
      <c r="D123" s="2135">
        <f t="shared" si="1"/>
        <v>0</v>
      </c>
      <c r="E123" s="2134"/>
      <c r="F123" s="2134"/>
      <c r="G123" s="2134"/>
      <c r="H123" s="2134"/>
      <c r="I123" s="2134"/>
      <c r="J123" s="2134"/>
      <c r="K123" s="2655"/>
      <c r="L123" s="2121"/>
    </row>
    <row r="124" spans="1:12" ht="15.75" x14ac:dyDescent="0.25">
      <c r="A124" s="2132"/>
      <c r="B124" s="2133"/>
      <c r="C124" s="2134"/>
      <c r="D124" s="2135">
        <f t="shared" si="1"/>
        <v>0</v>
      </c>
      <c r="E124" s="2134"/>
      <c r="F124" s="2134"/>
      <c r="G124" s="2134"/>
      <c r="H124" s="2134"/>
      <c r="I124" s="2134"/>
      <c r="J124" s="2134"/>
      <c r="K124" s="2655"/>
      <c r="L124" s="2121"/>
    </row>
    <row r="125" spans="1:12" ht="15.75" x14ac:dyDescent="0.25">
      <c r="A125" s="2132"/>
      <c r="B125" s="2133"/>
      <c r="C125" s="2134"/>
      <c r="D125" s="2135">
        <f t="shared" si="1"/>
        <v>0</v>
      </c>
      <c r="E125" s="2134"/>
      <c r="F125" s="2134"/>
      <c r="G125" s="2134"/>
      <c r="H125" s="2134"/>
      <c r="I125" s="2134"/>
      <c r="J125" s="2134"/>
      <c r="K125" s="2655"/>
      <c r="L125" s="2121"/>
    </row>
    <row r="126" spans="1:12" ht="15.75" x14ac:dyDescent="0.25">
      <c r="A126" s="2132"/>
      <c r="B126" s="2133"/>
      <c r="C126" s="2134"/>
      <c r="D126" s="2135">
        <f t="shared" si="1"/>
        <v>0</v>
      </c>
      <c r="E126" s="2134"/>
      <c r="F126" s="2134"/>
      <c r="G126" s="2134"/>
      <c r="H126" s="2134"/>
      <c r="I126" s="2134"/>
      <c r="J126" s="2134"/>
      <c r="K126" s="2655"/>
      <c r="L126" s="2121"/>
    </row>
    <row r="127" spans="1:12" ht="15.75" x14ac:dyDescent="0.25">
      <c r="A127" s="2132"/>
      <c r="B127" s="2133"/>
      <c r="C127" s="2134"/>
      <c r="D127" s="2135">
        <f t="shared" si="1"/>
        <v>0</v>
      </c>
      <c r="E127" s="2134"/>
      <c r="F127" s="2134"/>
      <c r="G127" s="2134"/>
      <c r="H127" s="2134"/>
      <c r="I127" s="2134"/>
      <c r="J127" s="2134"/>
      <c r="K127" s="2655"/>
      <c r="L127" s="2121"/>
    </row>
    <row r="128" spans="1:12" ht="15.75" x14ac:dyDescent="0.25">
      <c r="A128" s="2132"/>
      <c r="B128" s="2133"/>
      <c r="C128" s="2134"/>
      <c r="D128" s="2135">
        <f t="shared" si="1"/>
        <v>0</v>
      </c>
      <c r="E128" s="2134"/>
      <c r="F128" s="2134"/>
      <c r="G128" s="2134"/>
      <c r="H128" s="2134"/>
      <c r="I128" s="2134"/>
      <c r="J128" s="2134"/>
      <c r="K128" s="2655"/>
      <c r="L128" s="2121"/>
    </row>
    <row r="129" spans="1:12" ht="15.75" x14ac:dyDescent="0.25">
      <c r="A129" s="2132"/>
      <c r="B129" s="2133"/>
      <c r="C129" s="2134"/>
      <c r="D129" s="2135">
        <f t="shared" si="1"/>
        <v>0</v>
      </c>
      <c r="E129" s="2134"/>
      <c r="F129" s="2134"/>
      <c r="G129" s="2134"/>
      <c r="H129" s="2134"/>
      <c r="I129" s="2134"/>
      <c r="J129" s="2134"/>
      <c r="K129" s="2655"/>
      <c r="L129" s="2121"/>
    </row>
    <row r="130" spans="1:12" ht="15.75" x14ac:dyDescent="0.25">
      <c r="A130" s="2132"/>
      <c r="B130" s="2133"/>
      <c r="C130" s="2134"/>
      <c r="D130" s="2135">
        <f t="shared" si="1"/>
        <v>0</v>
      </c>
      <c r="E130" s="2134"/>
      <c r="F130" s="2134"/>
      <c r="G130" s="2134"/>
      <c r="H130" s="2134"/>
      <c r="I130" s="2134"/>
      <c r="J130" s="2134"/>
      <c r="K130" s="2655"/>
      <c r="L130" s="2121"/>
    </row>
    <row r="131" spans="1:12" ht="15.75" x14ac:dyDescent="0.25">
      <c r="A131" s="2132"/>
      <c r="B131" s="2133"/>
      <c r="C131" s="2134"/>
      <c r="D131" s="2135">
        <f t="shared" si="1"/>
        <v>0</v>
      </c>
      <c r="E131" s="2134"/>
      <c r="F131" s="2134"/>
      <c r="G131" s="2134"/>
      <c r="H131" s="2134"/>
      <c r="I131" s="2134"/>
      <c r="J131" s="2134"/>
      <c r="K131" s="2655"/>
      <c r="L131" s="2121"/>
    </row>
    <row r="132" spans="1:12" ht="15.75" x14ac:dyDescent="0.25">
      <c r="A132" s="2132"/>
      <c r="B132" s="2133"/>
      <c r="C132" s="2134"/>
      <c r="D132" s="2135">
        <f t="shared" si="1"/>
        <v>0</v>
      </c>
      <c r="E132" s="2134"/>
      <c r="F132" s="2134"/>
      <c r="G132" s="2134"/>
      <c r="H132" s="2134"/>
      <c r="I132" s="2134"/>
      <c r="J132" s="2134"/>
      <c r="K132" s="2655"/>
      <c r="L132" s="2121"/>
    </row>
    <row r="133" spans="1:12" ht="15.75" x14ac:dyDescent="0.25">
      <c r="A133" s="2132"/>
      <c r="B133" s="2133"/>
      <c r="C133" s="2134"/>
      <c r="D133" s="2135">
        <f t="shared" si="1"/>
        <v>0</v>
      </c>
      <c r="E133" s="2134"/>
      <c r="F133" s="2134"/>
      <c r="G133" s="2134"/>
      <c r="H133" s="2134"/>
      <c r="I133" s="2134"/>
      <c r="J133" s="2134"/>
      <c r="K133" s="2655"/>
      <c r="L133" s="2121"/>
    </row>
    <row r="134" spans="1:12" ht="15.75" x14ac:dyDescent="0.25">
      <c r="A134" s="2132"/>
      <c r="B134" s="2133"/>
      <c r="C134" s="2134"/>
      <c r="D134" s="2135">
        <f t="shared" si="1"/>
        <v>0</v>
      </c>
      <c r="E134" s="2134"/>
      <c r="F134" s="2134"/>
      <c r="G134" s="2134"/>
      <c r="H134" s="2134"/>
      <c r="I134" s="2134"/>
      <c r="J134" s="2134"/>
      <c r="K134" s="2655"/>
      <c r="L134" s="2121"/>
    </row>
    <row r="135" spans="1:12" ht="15.75" x14ac:dyDescent="0.25">
      <c r="A135" s="2132"/>
      <c r="B135" s="2133"/>
      <c r="C135" s="2134"/>
      <c r="D135" s="2135">
        <f t="shared" si="1"/>
        <v>0</v>
      </c>
      <c r="E135" s="2134"/>
      <c r="F135" s="2134"/>
      <c r="G135" s="2134"/>
      <c r="H135" s="2134"/>
      <c r="I135" s="2134"/>
      <c r="J135" s="2134"/>
      <c r="K135" s="2655"/>
      <c r="L135" s="2121"/>
    </row>
    <row r="136" spans="1:12" ht="15.75" x14ac:dyDescent="0.25">
      <c r="A136" s="2132"/>
      <c r="B136" s="2133"/>
      <c r="C136" s="2134"/>
      <c r="D136" s="2135">
        <f t="shared" si="1"/>
        <v>0</v>
      </c>
      <c r="E136" s="2134"/>
      <c r="F136" s="2134"/>
      <c r="G136" s="2134"/>
      <c r="H136" s="2134"/>
      <c r="I136" s="2134"/>
      <c r="J136" s="2134"/>
      <c r="K136" s="2655"/>
      <c r="L136" s="2121"/>
    </row>
    <row r="137" spans="1:12" ht="15.75" x14ac:dyDescent="0.25">
      <c r="A137" s="2132"/>
      <c r="B137" s="2133"/>
      <c r="C137" s="2134"/>
      <c r="D137" s="2135">
        <f t="shared" si="1"/>
        <v>0</v>
      </c>
      <c r="E137" s="2134"/>
      <c r="F137" s="2134"/>
      <c r="G137" s="2134"/>
      <c r="H137" s="2134"/>
      <c r="I137" s="2134"/>
      <c r="J137" s="2134"/>
      <c r="K137" s="2655"/>
      <c r="L137" s="2121"/>
    </row>
    <row r="138" spans="1:12" ht="15.75" x14ac:dyDescent="0.25">
      <c r="A138" s="2132"/>
      <c r="B138" s="2133"/>
      <c r="C138" s="2134"/>
      <c r="D138" s="2135">
        <f t="shared" si="1"/>
        <v>0</v>
      </c>
      <c r="E138" s="2134"/>
      <c r="F138" s="2134"/>
      <c r="G138" s="2134"/>
      <c r="H138" s="2134"/>
      <c r="I138" s="2134"/>
      <c r="J138" s="2134"/>
      <c r="K138" s="2655"/>
      <c r="L138" s="2121"/>
    </row>
    <row r="139" spans="1:12" ht="15.75" x14ac:dyDescent="0.25">
      <c r="A139" s="2132"/>
      <c r="B139" s="2133"/>
      <c r="C139" s="2134"/>
      <c r="D139" s="2135">
        <f t="shared" si="1"/>
        <v>0</v>
      </c>
      <c r="E139" s="2134"/>
      <c r="F139" s="2134"/>
      <c r="G139" s="2134"/>
      <c r="H139" s="2134"/>
      <c r="I139" s="2134"/>
      <c r="J139" s="2134"/>
      <c r="K139" s="2655"/>
      <c r="L139" s="2121"/>
    </row>
    <row r="140" spans="1:12" ht="15.75" x14ac:dyDescent="0.25">
      <c r="A140" s="2132"/>
      <c r="B140" s="2133"/>
      <c r="C140" s="2134"/>
      <c r="D140" s="2135">
        <f t="shared" si="1"/>
        <v>0</v>
      </c>
      <c r="E140" s="2134"/>
      <c r="F140" s="2134"/>
      <c r="G140" s="2134"/>
      <c r="H140" s="2134"/>
      <c r="I140" s="2134"/>
      <c r="J140" s="2134"/>
      <c r="K140" s="2655"/>
      <c r="L140" s="2121"/>
    </row>
    <row r="141" spans="1:12" ht="15.75" x14ac:dyDescent="0.25">
      <c r="A141" s="2132"/>
      <c r="B141" s="2133"/>
      <c r="C141" s="2134"/>
      <c r="D141" s="2135">
        <f t="shared" si="1"/>
        <v>0</v>
      </c>
      <c r="E141" s="2134"/>
      <c r="F141" s="2134"/>
      <c r="G141" s="2134"/>
      <c r="H141" s="2134"/>
      <c r="I141" s="2134"/>
      <c r="J141" s="2134"/>
      <c r="K141" s="2655"/>
      <c r="L141" s="2121"/>
    </row>
    <row r="142" spans="1:12" ht="15.75" x14ac:dyDescent="0.25">
      <c r="A142" s="2132"/>
      <c r="B142" s="2133"/>
      <c r="C142" s="2134"/>
      <c r="D142" s="2135">
        <f t="shared" si="1"/>
        <v>0</v>
      </c>
      <c r="E142" s="2134"/>
      <c r="F142" s="2134"/>
      <c r="G142" s="2134"/>
      <c r="H142" s="2134"/>
      <c r="I142" s="2134"/>
      <c r="J142" s="2134"/>
      <c r="K142" s="2655"/>
      <c r="L142" s="2121"/>
    </row>
    <row r="143" spans="1:12" ht="15.75" x14ac:dyDescent="0.25">
      <c r="A143" s="2132"/>
      <c r="B143" s="2133"/>
      <c r="C143" s="2134"/>
      <c r="D143" s="2135">
        <f t="shared" ref="D143:D206" si="2">+C143*(100-E143)/100</f>
        <v>0</v>
      </c>
      <c r="E143" s="2134"/>
      <c r="F143" s="2134"/>
      <c r="G143" s="2134"/>
      <c r="H143" s="2134"/>
      <c r="I143" s="2134"/>
      <c r="J143" s="2134"/>
      <c r="K143" s="2655"/>
      <c r="L143" s="2121"/>
    </row>
    <row r="144" spans="1:12" ht="15.75" x14ac:dyDescent="0.25">
      <c r="A144" s="2132"/>
      <c r="B144" s="2133"/>
      <c r="C144" s="2134"/>
      <c r="D144" s="2135">
        <f t="shared" si="2"/>
        <v>0</v>
      </c>
      <c r="E144" s="2134"/>
      <c r="F144" s="2134"/>
      <c r="G144" s="2134"/>
      <c r="H144" s="2134"/>
      <c r="I144" s="2134"/>
      <c r="J144" s="2134"/>
      <c r="K144" s="2655"/>
      <c r="L144" s="2121"/>
    </row>
    <row r="145" spans="1:12" ht="15.75" x14ac:dyDescent="0.25">
      <c r="A145" s="2132"/>
      <c r="B145" s="2133"/>
      <c r="C145" s="2134"/>
      <c r="D145" s="2135">
        <f t="shared" si="2"/>
        <v>0</v>
      </c>
      <c r="E145" s="2134"/>
      <c r="F145" s="2134"/>
      <c r="G145" s="2134"/>
      <c r="H145" s="2134"/>
      <c r="I145" s="2134"/>
      <c r="J145" s="2134"/>
      <c r="K145" s="2655"/>
      <c r="L145" s="2121"/>
    </row>
    <row r="146" spans="1:12" ht="15.75" x14ac:dyDescent="0.25">
      <c r="A146" s="2132"/>
      <c r="B146" s="2133"/>
      <c r="C146" s="2134"/>
      <c r="D146" s="2135">
        <f t="shared" si="2"/>
        <v>0</v>
      </c>
      <c r="E146" s="2134"/>
      <c r="F146" s="2134"/>
      <c r="G146" s="2134"/>
      <c r="H146" s="2134"/>
      <c r="I146" s="2134"/>
      <c r="J146" s="2134"/>
      <c r="K146" s="2655"/>
      <c r="L146" s="2121"/>
    </row>
    <row r="147" spans="1:12" ht="15.75" x14ac:dyDescent="0.25">
      <c r="A147" s="2132"/>
      <c r="B147" s="2133"/>
      <c r="C147" s="2134"/>
      <c r="D147" s="2135">
        <f t="shared" si="2"/>
        <v>0</v>
      </c>
      <c r="E147" s="2134"/>
      <c r="F147" s="2134"/>
      <c r="G147" s="2134"/>
      <c r="H147" s="2134"/>
      <c r="I147" s="2134"/>
      <c r="J147" s="2134"/>
      <c r="K147" s="2655"/>
      <c r="L147" s="2121"/>
    </row>
    <row r="148" spans="1:12" ht="15.75" x14ac:dyDescent="0.25">
      <c r="A148" s="2132"/>
      <c r="B148" s="2133"/>
      <c r="C148" s="2134"/>
      <c r="D148" s="2135">
        <f t="shared" si="2"/>
        <v>0</v>
      </c>
      <c r="E148" s="2134"/>
      <c r="F148" s="2134"/>
      <c r="G148" s="2134"/>
      <c r="H148" s="2134"/>
      <c r="I148" s="2134"/>
      <c r="J148" s="2134"/>
      <c r="K148" s="2655"/>
      <c r="L148" s="2121"/>
    </row>
    <row r="149" spans="1:12" ht="15.75" x14ac:dyDescent="0.25">
      <c r="A149" s="2132"/>
      <c r="B149" s="2133"/>
      <c r="C149" s="2134"/>
      <c r="D149" s="2135">
        <f t="shared" si="2"/>
        <v>0</v>
      </c>
      <c r="E149" s="2134"/>
      <c r="F149" s="2134"/>
      <c r="G149" s="2134"/>
      <c r="H149" s="2134"/>
      <c r="I149" s="2134"/>
      <c r="J149" s="2134"/>
      <c r="K149" s="2655"/>
      <c r="L149" s="2121"/>
    </row>
    <row r="150" spans="1:12" ht="15.75" x14ac:dyDescent="0.25">
      <c r="A150" s="2132"/>
      <c r="B150" s="2133"/>
      <c r="C150" s="2134"/>
      <c r="D150" s="2135">
        <f t="shared" si="2"/>
        <v>0</v>
      </c>
      <c r="E150" s="2134"/>
      <c r="F150" s="2134"/>
      <c r="G150" s="2134"/>
      <c r="H150" s="2134"/>
      <c r="I150" s="2134"/>
      <c r="J150" s="2134"/>
      <c r="K150" s="2655"/>
      <c r="L150" s="2121"/>
    </row>
    <row r="151" spans="1:12" ht="15.75" x14ac:dyDescent="0.25">
      <c r="A151" s="2132"/>
      <c r="B151" s="2133"/>
      <c r="C151" s="2134"/>
      <c r="D151" s="2135">
        <f t="shared" si="2"/>
        <v>0</v>
      </c>
      <c r="E151" s="2134"/>
      <c r="F151" s="2134"/>
      <c r="G151" s="2134"/>
      <c r="H151" s="2134"/>
      <c r="I151" s="2134"/>
      <c r="J151" s="2134"/>
      <c r="K151" s="2655"/>
      <c r="L151" s="2121"/>
    </row>
    <row r="152" spans="1:12" ht="15.75" x14ac:dyDescent="0.25">
      <c r="A152" s="2132"/>
      <c r="B152" s="2133"/>
      <c r="C152" s="2134"/>
      <c r="D152" s="2135">
        <f t="shared" si="2"/>
        <v>0</v>
      </c>
      <c r="E152" s="2134"/>
      <c r="F152" s="2134"/>
      <c r="G152" s="2134"/>
      <c r="H152" s="2134"/>
      <c r="I152" s="2134"/>
      <c r="J152" s="2134"/>
      <c r="K152" s="2655"/>
      <c r="L152" s="2121"/>
    </row>
    <row r="153" spans="1:12" ht="15.75" x14ac:dyDescent="0.25">
      <c r="A153" s="2132"/>
      <c r="B153" s="2133"/>
      <c r="C153" s="2134"/>
      <c r="D153" s="2135">
        <f t="shared" si="2"/>
        <v>0</v>
      </c>
      <c r="E153" s="2134"/>
      <c r="F153" s="2134"/>
      <c r="G153" s="2134"/>
      <c r="H153" s="2134"/>
      <c r="I153" s="2134"/>
      <c r="J153" s="2134"/>
      <c r="K153" s="2655"/>
      <c r="L153" s="2121"/>
    </row>
    <row r="154" spans="1:12" ht="15.75" x14ac:dyDescent="0.25">
      <c r="A154" s="2132"/>
      <c r="B154" s="2133"/>
      <c r="C154" s="2134"/>
      <c r="D154" s="2135">
        <f t="shared" si="2"/>
        <v>0</v>
      </c>
      <c r="E154" s="2134"/>
      <c r="F154" s="2134"/>
      <c r="G154" s="2134"/>
      <c r="H154" s="2134"/>
      <c r="I154" s="2134"/>
      <c r="J154" s="2134"/>
      <c r="K154" s="2655"/>
      <c r="L154" s="2121"/>
    </row>
    <row r="155" spans="1:12" ht="15.75" x14ac:dyDescent="0.25">
      <c r="A155" s="2132"/>
      <c r="B155" s="2133"/>
      <c r="C155" s="2134"/>
      <c r="D155" s="2135">
        <f t="shared" si="2"/>
        <v>0</v>
      </c>
      <c r="E155" s="2134"/>
      <c r="F155" s="2134"/>
      <c r="G155" s="2134"/>
      <c r="H155" s="2134"/>
      <c r="I155" s="2134"/>
      <c r="J155" s="2134"/>
      <c r="K155" s="2655"/>
      <c r="L155" s="2121"/>
    </row>
    <row r="156" spans="1:12" ht="15.75" x14ac:dyDescent="0.25">
      <c r="A156" s="2132"/>
      <c r="B156" s="2133"/>
      <c r="C156" s="2134"/>
      <c r="D156" s="2135">
        <f t="shared" si="2"/>
        <v>0</v>
      </c>
      <c r="E156" s="2134"/>
      <c r="F156" s="2134"/>
      <c r="G156" s="2134"/>
      <c r="H156" s="2134"/>
      <c r="I156" s="2134"/>
      <c r="J156" s="2134"/>
      <c r="K156" s="2655"/>
      <c r="L156" s="2121"/>
    </row>
    <row r="157" spans="1:12" ht="15.75" x14ac:dyDescent="0.25">
      <c r="A157" s="2132"/>
      <c r="B157" s="2133"/>
      <c r="C157" s="2134"/>
      <c r="D157" s="2135">
        <f t="shared" si="2"/>
        <v>0</v>
      </c>
      <c r="E157" s="2134"/>
      <c r="F157" s="2134"/>
      <c r="G157" s="2134"/>
      <c r="H157" s="2134"/>
      <c r="I157" s="2134"/>
      <c r="J157" s="2134"/>
      <c r="K157" s="2655"/>
      <c r="L157" s="2121"/>
    </row>
    <row r="158" spans="1:12" ht="15.75" x14ac:dyDescent="0.25">
      <c r="A158" s="2132"/>
      <c r="B158" s="2133"/>
      <c r="C158" s="2134"/>
      <c r="D158" s="2135">
        <f t="shared" si="2"/>
        <v>0</v>
      </c>
      <c r="E158" s="2134"/>
      <c r="F158" s="2134"/>
      <c r="G158" s="2134"/>
      <c r="H158" s="2134"/>
      <c r="I158" s="2134"/>
      <c r="J158" s="2134"/>
      <c r="K158" s="2655"/>
      <c r="L158" s="2121"/>
    </row>
    <row r="159" spans="1:12" ht="15.75" x14ac:dyDescent="0.25">
      <c r="A159" s="2132"/>
      <c r="B159" s="2133"/>
      <c r="C159" s="2134"/>
      <c r="D159" s="2135">
        <f t="shared" si="2"/>
        <v>0</v>
      </c>
      <c r="E159" s="2134"/>
      <c r="F159" s="2134"/>
      <c r="G159" s="2134"/>
      <c r="H159" s="2134"/>
      <c r="I159" s="2134"/>
      <c r="J159" s="2134"/>
      <c r="K159" s="2655"/>
      <c r="L159" s="2121"/>
    </row>
    <row r="160" spans="1:12" ht="15.75" x14ac:dyDescent="0.25">
      <c r="A160" s="2132"/>
      <c r="B160" s="2133"/>
      <c r="C160" s="2134"/>
      <c r="D160" s="2135">
        <f t="shared" si="2"/>
        <v>0</v>
      </c>
      <c r="E160" s="2134"/>
      <c r="F160" s="2134"/>
      <c r="G160" s="2134"/>
      <c r="H160" s="2134"/>
      <c r="I160" s="2134"/>
      <c r="J160" s="2134"/>
      <c r="K160" s="2655"/>
      <c r="L160" s="2121"/>
    </row>
    <row r="161" spans="1:12" ht="15.75" x14ac:dyDescent="0.25">
      <c r="A161" s="2132"/>
      <c r="B161" s="2133"/>
      <c r="C161" s="2134"/>
      <c r="D161" s="2135">
        <f t="shared" si="2"/>
        <v>0</v>
      </c>
      <c r="E161" s="2134"/>
      <c r="F161" s="2134"/>
      <c r="G161" s="2134"/>
      <c r="H161" s="2134"/>
      <c r="I161" s="2134"/>
      <c r="J161" s="2134"/>
      <c r="K161" s="2655"/>
      <c r="L161" s="2121"/>
    </row>
    <row r="162" spans="1:12" ht="15.75" x14ac:dyDescent="0.25">
      <c r="A162" s="2132"/>
      <c r="B162" s="2133"/>
      <c r="C162" s="2134"/>
      <c r="D162" s="2135">
        <f t="shared" si="2"/>
        <v>0</v>
      </c>
      <c r="E162" s="2134"/>
      <c r="F162" s="2134"/>
      <c r="G162" s="2134"/>
      <c r="H162" s="2134"/>
      <c r="I162" s="2134"/>
      <c r="J162" s="2134"/>
      <c r="K162" s="2655"/>
      <c r="L162" s="2121"/>
    </row>
    <row r="163" spans="1:12" ht="15.75" x14ac:dyDescent="0.25">
      <c r="A163" s="2132"/>
      <c r="B163" s="2133"/>
      <c r="C163" s="2134"/>
      <c r="D163" s="2135">
        <f t="shared" si="2"/>
        <v>0</v>
      </c>
      <c r="E163" s="2134"/>
      <c r="F163" s="2134"/>
      <c r="G163" s="2134"/>
      <c r="H163" s="2134"/>
      <c r="I163" s="2134"/>
      <c r="J163" s="2134"/>
      <c r="K163" s="2655"/>
      <c r="L163" s="2121"/>
    </row>
    <row r="164" spans="1:12" ht="15.75" x14ac:dyDescent="0.25">
      <c r="A164" s="2132"/>
      <c r="B164" s="2133"/>
      <c r="C164" s="2134"/>
      <c r="D164" s="2135">
        <f t="shared" si="2"/>
        <v>0</v>
      </c>
      <c r="E164" s="2134"/>
      <c r="F164" s="2134"/>
      <c r="G164" s="2134"/>
      <c r="H164" s="2134"/>
      <c r="I164" s="2134"/>
      <c r="J164" s="2134"/>
      <c r="K164" s="2655"/>
      <c r="L164" s="2121"/>
    </row>
    <row r="165" spans="1:12" ht="15.75" x14ac:dyDescent="0.25">
      <c r="A165" s="2132"/>
      <c r="B165" s="2133"/>
      <c r="C165" s="2134"/>
      <c r="D165" s="2135">
        <f t="shared" si="2"/>
        <v>0</v>
      </c>
      <c r="E165" s="2134"/>
      <c r="F165" s="2134"/>
      <c r="G165" s="2134"/>
      <c r="H165" s="2134"/>
      <c r="I165" s="2134"/>
      <c r="J165" s="2134"/>
      <c r="K165" s="2655"/>
      <c r="L165" s="2121"/>
    </row>
    <row r="166" spans="1:12" ht="15.75" x14ac:dyDescent="0.25">
      <c r="A166" s="2132"/>
      <c r="B166" s="2133"/>
      <c r="C166" s="2134"/>
      <c r="D166" s="2135">
        <f t="shared" si="2"/>
        <v>0</v>
      </c>
      <c r="E166" s="2134"/>
      <c r="F166" s="2134"/>
      <c r="G166" s="2134"/>
      <c r="H166" s="2134"/>
      <c r="I166" s="2134"/>
      <c r="J166" s="2134"/>
      <c r="K166" s="2655"/>
      <c r="L166" s="2121"/>
    </row>
    <row r="167" spans="1:12" ht="15.75" x14ac:dyDescent="0.25">
      <c r="A167" s="2132"/>
      <c r="B167" s="2133"/>
      <c r="C167" s="2134"/>
      <c r="D167" s="2135">
        <f t="shared" si="2"/>
        <v>0</v>
      </c>
      <c r="E167" s="2134"/>
      <c r="F167" s="2134"/>
      <c r="G167" s="2134"/>
      <c r="H167" s="2134"/>
      <c r="I167" s="2134"/>
      <c r="J167" s="2134"/>
      <c r="K167" s="2655"/>
      <c r="L167" s="2121"/>
    </row>
    <row r="168" spans="1:12" ht="15.75" x14ac:dyDescent="0.25">
      <c r="A168" s="2132"/>
      <c r="B168" s="2133"/>
      <c r="C168" s="2134"/>
      <c r="D168" s="2135">
        <f t="shared" si="2"/>
        <v>0</v>
      </c>
      <c r="E168" s="2134"/>
      <c r="F168" s="2134"/>
      <c r="G168" s="2134"/>
      <c r="H168" s="2134"/>
      <c r="I168" s="2134"/>
      <c r="J168" s="2134"/>
      <c r="K168" s="2655"/>
      <c r="L168" s="2121"/>
    </row>
    <row r="169" spans="1:12" ht="15.75" x14ac:dyDescent="0.25">
      <c r="A169" s="2132"/>
      <c r="B169" s="2133"/>
      <c r="C169" s="2134"/>
      <c r="D169" s="2135">
        <f t="shared" si="2"/>
        <v>0</v>
      </c>
      <c r="E169" s="2134"/>
      <c r="F169" s="2134"/>
      <c r="G169" s="2134"/>
      <c r="H169" s="2134"/>
      <c r="I169" s="2134"/>
      <c r="J169" s="2134"/>
      <c r="K169" s="2655"/>
      <c r="L169" s="2121"/>
    </row>
    <row r="170" spans="1:12" ht="15.75" x14ac:dyDescent="0.25">
      <c r="A170" s="2132"/>
      <c r="B170" s="2133"/>
      <c r="C170" s="2134"/>
      <c r="D170" s="2135">
        <f t="shared" si="2"/>
        <v>0</v>
      </c>
      <c r="E170" s="2134"/>
      <c r="F170" s="2134"/>
      <c r="G170" s="2134"/>
      <c r="H170" s="2134"/>
      <c r="I170" s="2134"/>
      <c r="J170" s="2134"/>
      <c r="K170" s="2655"/>
      <c r="L170" s="2121"/>
    </row>
    <row r="171" spans="1:12" ht="15.75" x14ac:dyDescent="0.25">
      <c r="A171" s="2132"/>
      <c r="B171" s="2133"/>
      <c r="C171" s="2134"/>
      <c r="D171" s="2135">
        <f t="shared" si="2"/>
        <v>0</v>
      </c>
      <c r="E171" s="2134"/>
      <c r="F171" s="2134"/>
      <c r="G171" s="2134"/>
      <c r="H171" s="2134"/>
      <c r="I171" s="2134"/>
      <c r="J171" s="2134"/>
      <c r="K171" s="2655"/>
      <c r="L171" s="2121"/>
    </row>
    <row r="172" spans="1:12" ht="15.75" x14ac:dyDescent="0.25">
      <c r="A172" s="2132"/>
      <c r="B172" s="2133"/>
      <c r="C172" s="2134"/>
      <c r="D172" s="2135">
        <f t="shared" si="2"/>
        <v>0</v>
      </c>
      <c r="E172" s="2134"/>
      <c r="F172" s="2134"/>
      <c r="G172" s="2134"/>
      <c r="H172" s="2134"/>
      <c r="I172" s="2134"/>
      <c r="J172" s="2134"/>
      <c r="K172" s="2655"/>
      <c r="L172" s="2121"/>
    </row>
    <row r="173" spans="1:12" ht="15.75" x14ac:dyDescent="0.25">
      <c r="A173" s="2132"/>
      <c r="B173" s="2133"/>
      <c r="C173" s="2134"/>
      <c r="D173" s="2135">
        <f t="shared" si="2"/>
        <v>0</v>
      </c>
      <c r="E173" s="2134"/>
      <c r="F173" s="2134"/>
      <c r="G173" s="2134"/>
      <c r="H173" s="2134"/>
      <c r="I173" s="2134"/>
      <c r="J173" s="2134"/>
      <c r="K173" s="2655"/>
      <c r="L173" s="2121"/>
    </row>
    <row r="174" spans="1:12" ht="15.75" x14ac:dyDescent="0.25">
      <c r="A174" s="2132"/>
      <c r="B174" s="2133"/>
      <c r="C174" s="2134"/>
      <c r="D174" s="2135">
        <f t="shared" si="2"/>
        <v>0</v>
      </c>
      <c r="E174" s="2134"/>
      <c r="F174" s="2134"/>
      <c r="G174" s="2134"/>
      <c r="H174" s="2134"/>
      <c r="I174" s="2134"/>
      <c r="J174" s="2134"/>
      <c r="K174" s="2655"/>
      <c r="L174" s="2121"/>
    </row>
    <row r="175" spans="1:12" ht="15.75" x14ac:dyDescent="0.25">
      <c r="A175" s="2132"/>
      <c r="B175" s="2133"/>
      <c r="C175" s="2134"/>
      <c r="D175" s="2135">
        <f t="shared" si="2"/>
        <v>0</v>
      </c>
      <c r="E175" s="2134"/>
      <c r="F175" s="2134"/>
      <c r="G175" s="2134"/>
      <c r="H175" s="2134"/>
      <c r="I175" s="2134"/>
      <c r="J175" s="2134"/>
      <c r="K175" s="2655"/>
      <c r="L175" s="2121"/>
    </row>
    <row r="176" spans="1:12" ht="15.75" x14ac:dyDescent="0.25">
      <c r="A176" s="2132"/>
      <c r="B176" s="2133"/>
      <c r="C176" s="2134"/>
      <c r="D176" s="2135">
        <f t="shared" si="2"/>
        <v>0</v>
      </c>
      <c r="E176" s="2134"/>
      <c r="F176" s="2134"/>
      <c r="G176" s="2134"/>
      <c r="H176" s="2134"/>
      <c r="I176" s="2134"/>
      <c r="J176" s="2134"/>
      <c r="K176" s="2655"/>
      <c r="L176" s="2121"/>
    </row>
    <row r="177" spans="1:12" ht="15.75" x14ac:dyDescent="0.25">
      <c r="A177" s="2132"/>
      <c r="B177" s="2133"/>
      <c r="C177" s="2134"/>
      <c r="D177" s="2135">
        <f t="shared" si="2"/>
        <v>0</v>
      </c>
      <c r="E177" s="2134"/>
      <c r="F177" s="2134"/>
      <c r="G177" s="2134"/>
      <c r="H177" s="2134"/>
      <c r="I177" s="2134"/>
      <c r="J177" s="2134"/>
      <c r="K177" s="2655"/>
      <c r="L177" s="2121"/>
    </row>
    <row r="178" spans="1:12" ht="15.75" x14ac:dyDescent="0.25">
      <c r="A178" s="2132"/>
      <c r="B178" s="2133"/>
      <c r="C178" s="2134"/>
      <c r="D178" s="2135">
        <f t="shared" si="2"/>
        <v>0</v>
      </c>
      <c r="E178" s="2134"/>
      <c r="F178" s="2134"/>
      <c r="G178" s="2134"/>
      <c r="H178" s="2134"/>
      <c r="I178" s="2134"/>
      <c r="J178" s="2134"/>
      <c r="K178" s="2655"/>
      <c r="L178" s="2121"/>
    </row>
    <row r="179" spans="1:12" ht="15.75" x14ac:dyDescent="0.25">
      <c r="A179" s="2132"/>
      <c r="B179" s="2133"/>
      <c r="C179" s="2134"/>
      <c r="D179" s="2135">
        <f t="shared" si="2"/>
        <v>0</v>
      </c>
      <c r="E179" s="2134"/>
      <c r="F179" s="2134"/>
      <c r="G179" s="2134"/>
      <c r="H179" s="2134"/>
      <c r="I179" s="2134"/>
      <c r="J179" s="2134"/>
      <c r="K179" s="2655"/>
      <c r="L179" s="2121"/>
    </row>
    <row r="180" spans="1:12" ht="15.75" x14ac:dyDescent="0.25">
      <c r="A180" s="2132"/>
      <c r="B180" s="2133"/>
      <c r="C180" s="2134"/>
      <c r="D180" s="2135">
        <f t="shared" si="2"/>
        <v>0</v>
      </c>
      <c r="E180" s="2134"/>
      <c r="F180" s="2134"/>
      <c r="G180" s="2134"/>
      <c r="H180" s="2134"/>
      <c r="I180" s="2134"/>
      <c r="J180" s="2134"/>
      <c r="K180" s="2655"/>
      <c r="L180" s="2121"/>
    </row>
    <row r="181" spans="1:12" ht="15.75" x14ac:dyDescent="0.25">
      <c r="A181" s="2132"/>
      <c r="B181" s="2133"/>
      <c r="C181" s="2134"/>
      <c r="D181" s="2135">
        <f t="shared" si="2"/>
        <v>0</v>
      </c>
      <c r="E181" s="2134"/>
      <c r="F181" s="2134"/>
      <c r="G181" s="2134"/>
      <c r="H181" s="2134"/>
      <c r="I181" s="2134"/>
      <c r="J181" s="2134"/>
      <c r="K181" s="2655"/>
      <c r="L181" s="2121"/>
    </row>
    <row r="182" spans="1:12" ht="15.75" x14ac:dyDescent="0.25">
      <c r="A182" s="2132"/>
      <c r="B182" s="2133"/>
      <c r="C182" s="2134"/>
      <c r="D182" s="2135">
        <f t="shared" si="2"/>
        <v>0</v>
      </c>
      <c r="E182" s="2134"/>
      <c r="F182" s="2134"/>
      <c r="G182" s="2134"/>
      <c r="H182" s="2134"/>
      <c r="I182" s="2134"/>
      <c r="J182" s="2134"/>
      <c r="K182" s="2655"/>
      <c r="L182" s="2121"/>
    </row>
    <row r="183" spans="1:12" ht="15.75" x14ac:dyDescent="0.25">
      <c r="A183" s="2132"/>
      <c r="B183" s="2133"/>
      <c r="C183" s="2134"/>
      <c r="D183" s="2135">
        <f t="shared" si="2"/>
        <v>0</v>
      </c>
      <c r="E183" s="2134"/>
      <c r="F183" s="2134"/>
      <c r="G183" s="2134"/>
      <c r="H183" s="2134"/>
      <c r="I183" s="2134"/>
      <c r="J183" s="2134"/>
      <c r="K183" s="2655"/>
      <c r="L183" s="2121"/>
    </row>
    <row r="184" spans="1:12" ht="15.75" x14ac:dyDescent="0.25">
      <c r="A184" s="2132"/>
      <c r="B184" s="2133"/>
      <c r="C184" s="2134"/>
      <c r="D184" s="2135">
        <f t="shared" si="2"/>
        <v>0</v>
      </c>
      <c r="E184" s="2134"/>
      <c r="F184" s="2134"/>
      <c r="G184" s="2134"/>
      <c r="H184" s="2134"/>
      <c r="I184" s="2134"/>
      <c r="J184" s="2134"/>
      <c r="K184" s="2655"/>
      <c r="L184" s="2121"/>
    </row>
    <row r="185" spans="1:12" ht="15.75" x14ac:dyDescent="0.25">
      <c r="A185" s="2132"/>
      <c r="B185" s="2133"/>
      <c r="C185" s="2134"/>
      <c r="D185" s="2135">
        <f t="shared" si="2"/>
        <v>0</v>
      </c>
      <c r="E185" s="2134"/>
      <c r="F185" s="2134"/>
      <c r="G185" s="2134"/>
      <c r="H185" s="2134"/>
      <c r="I185" s="2134"/>
      <c r="J185" s="2134"/>
      <c r="K185" s="2655"/>
      <c r="L185" s="2121"/>
    </row>
    <row r="186" spans="1:12" ht="15.75" x14ac:dyDescent="0.25">
      <c r="A186" s="2132"/>
      <c r="B186" s="2133"/>
      <c r="C186" s="2134"/>
      <c r="D186" s="2135">
        <f t="shared" si="2"/>
        <v>0</v>
      </c>
      <c r="E186" s="2134"/>
      <c r="F186" s="2134"/>
      <c r="G186" s="2134"/>
      <c r="H186" s="2134"/>
      <c r="I186" s="2134"/>
      <c r="J186" s="2134"/>
      <c r="K186" s="2655"/>
      <c r="L186" s="2121"/>
    </row>
    <row r="187" spans="1:12" ht="15.75" x14ac:dyDescent="0.25">
      <c r="A187" s="2132"/>
      <c r="B187" s="2133"/>
      <c r="C187" s="2134"/>
      <c r="D187" s="2135">
        <f t="shared" si="2"/>
        <v>0</v>
      </c>
      <c r="E187" s="2134"/>
      <c r="F187" s="2134"/>
      <c r="G187" s="2134"/>
      <c r="H187" s="2134"/>
      <c r="I187" s="2134"/>
      <c r="J187" s="2134"/>
      <c r="K187" s="2655"/>
      <c r="L187" s="2121"/>
    </row>
    <row r="188" spans="1:12" ht="15.75" x14ac:dyDescent="0.25">
      <c r="A188" s="2132"/>
      <c r="B188" s="2133"/>
      <c r="C188" s="2134"/>
      <c r="D188" s="2135">
        <f t="shared" si="2"/>
        <v>0</v>
      </c>
      <c r="E188" s="2134"/>
      <c r="F188" s="2134"/>
      <c r="G188" s="2134"/>
      <c r="H188" s="2134"/>
      <c r="I188" s="2134"/>
      <c r="J188" s="2134"/>
      <c r="K188" s="2655"/>
      <c r="L188" s="2121"/>
    </row>
    <row r="189" spans="1:12" ht="15.75" x14ac:dyDescent="0.25">
      <c r="A189" s="2132"/>
      <c r="B189" s="2133"/>
      <c r="C189" s="2134"/>
      <c r="D189" s="2135">
        <f t="shared" si="2"/>
        <v>0</v>
      </c>
      <c r="E189" s="2134"/>
      <c r="F189" s="2134"/>
      <c r="G189" s="2134"/>
      <c r="H189" s="2134"/>
      <c r="I189" s="2134"/>
      <c r="J189" s="2134"/>
      <c r="K189" s="2655"/>
      <c r="L189" s="2121"/>
    </row>
    <row r="190" spans="1:12" ht="15.75" x14ac:dyDescent="0.25">
      <c r="A190" s="2132"/>
      <c r="B190" s="2133"/>
      <c r="C190" s="2134"/>
      <c r="D190" s="2135">
        <f t="shared" si="2"/>
        <v>0</v>
      </c>
      <c r="E190" s="2134"/>
      <c r="F190" s="2134"/>
      <c r="G190" s="2134"/>
      <c r="H190" s="2134"/>
      <c r="I190" s="2134"/>
      <c r="J190" s="2134"/>
      <c r="K190" s="2655"/>
      <c r="L190" s="2121"/>
    </row>
    <row r="191" spans="1:12" ht="15.75" x14ac:dyDescent="0.25">
      <c r="A191" s="2132"/>
      <c r="B191" s="2133"/>
      <c r="C191" s="2134"/>
      <c r="D191" s="2135">
        <f t="shared" si="2"/>
        <v>0</v>
      </c>
      <c r="E191" s="2134"/>
      <c r="F191" s="2134"/>
      <c r="G191" s="2134"/>
      <c r="H191" s="2134"/>
      <c r="I191" s="2134"/>
      <c r="J191" s="2134"/>
      <c r="K191" s="2655"/>
      <c r="L191" s="2121"/>
    </row>
    <row r="192" spans="1:12" ht="15.75" x14ac:dyDescent="0.25">
      <c r="A192" s="2132"/>
      <c r="B192" s="2133"/>
      <c r="C192" s="2134"/>
      <c r="D192" s="2135">
        <f t="shared" si="2"/>
        <v>0</v>
      </c>
      <c r="E192" s="2134"/>
      <c r="F192" s="2134"/>
      <c r="G192" s="2134"/>
      <c r="H192" s="2134"/>
      <c r="I192" s="2134"/>
      <c r="J192" s="2134"/>
      <c r="K192" s="2655"/>
      <c r="L192" s="2121"/>
    </row>
    <row r="193" spans="1:12" ht="15.75" x14ac:dyDescent="0.25">
      <c r="A193" s="2132"/>
      <c r="B193" s="2133"/>
      <c r="C193" s="2134"/>
      <c r="D193" s="2135">
        <f t="shared" si="2"/>
        <v>0</v>
      </c>
      <c r="E193" s="2134"/>
      <c r="F193" s="2134"/>
      <c r="G193" s="2134"/>
      <c r="H193" s="2134"/>
      <c r="I193" s="2134"/>
      <c r="J193" s="2134"/>
      <c r="K193" s="2655"/>
      <c r="L193" s="2121"/>
    </row>
    <row r="194" spans="1:12" ht="15.75" x14ac:dyDescent="0.25">
      <c r="A194" s="2132"/>
      <c r="B194" s="2133"/>
      <c r="C194" s="2134"/>
      <c r="D194" s="2135">
        <f t="shared" si="2"/>
        <v>0</v>
      </c>
      <c r="E194" s="2134"/>
      <c r="F194" s="2134"/>
      <c r="G194" s="2134"/>
      <c r="H194" s="2134"/>
      <c r="I194" s="2134"/>
      <c r="J194" s="2134"/>
      <c r="K194" s="2655"/>
      <c r="L194" s="2121"/>
    </row>
    <row r="195" spans="1:12" ht="15.75" x14ac:dyDescent="0.25">
      <c r="A195" s="2132"/>
      <c r="B195" s="2133"/>
      <c r="C195" s="2134"/>
      <c r="D195" s="2135">
        <f t="shared" si="2"/>
        <v>0</v>
      </c>
      <c r="E195" s="2134"/>
      <c r="F195" s="2134"/>
      <c r="G195" s="2134"/>
      <c r="H195" s="2134"/>
      <c r="I195" s="2134"/>
      <c r="J195" s="2134"/>
      <c r="K195" s="2655"/>
      <c r="L195" s="2121"/>
    </row>
    <row r="196" spans="1:12" ht="15.75" x14ac:dyDescent="0.25">
      <c r="A196" s="2132"/>
      <c r="B196" s="2133"/>
      <c r="C196" s="2134"/>
      <c r="D196" s="2135">
        <f t="shared" si="2"/>
        <v>0</v>
      </c>
      <c r="E196" s="2134"/>
      <c r="F196" s="2134"/>
      <c r="G196" s="2134"/>
      <c r="H196" s="2134"/>
      <c r="I196" s="2134"/>
      <c r="J196" s="2134"/>
      <c r="K196" s="2655"/>
      <c r="L196" s="2121"/>
    </row>
    <row r="197" spans="1:12" ht="15.75" x14ac:dyDescent="0.25">
      <c r="A197" s="2132"/>
      <c r="B197" s="2133"/>
      <c r="C197" s="2134"/>
      <c r="D197" s="2135">
        <f t="shared" si="2"/>
        <v>0</v>
      </c>
      <c r="E197" s="2134"/>
      <c r="F197" s="2134"/>
      <c r="G197" s="2134"/>
      <c r="H197" s="2134"/>
      <c r="I197" s="2134"/>
      <c r="J197" s="2134"/>
      <c r="K197" s="2655"/>
      <c r="L197" s="2121"/>
    </row>
    <row r="198" spans="1:12" ht="15.75" x14ac:dyDescent="0.25">
      <c r="A198" s="2132"/>
      <c r="B198" s="2133"/>
      <c r="C198" s="2134"/>
      <c r="D198" s="2135">
        <f t="shared" si="2"/>
        <v>0</v>
      </c>
      <c r="E198" s="2134"/>
      <c r="F198" s="2134"/>
      <c r="G198" s="2134"/>
      <c r="H198" s="2134"/>
      <c r="I198" s="2134"/>
      <c r="J198" s="2134"/>
      <c r="K198" s="2655"/>
      <c r="L198" s="2121"/>
    </row>
    <row r="199" spans="1:12" ht="15.75" x14ac:dyDescent="0.25">
      <c r="A199" s="2132"/>
      <c r="B199" s="2133"/>
      <c r="C199" s="2134"/>
      <c r="D199" s="2135">
        <f t="shared" si="2"/>
        <v>0</v>
      </c>
      <c r="E199" s="2134"/>
      <c r="F199" s="2134"/>
      <c r="G199" s="2134"/>
      <c r="H199" s="2134"/>
      <c r="I199" s="2134"/>
      <c r="J199" s="2134"/>
      <c r="K199" s="2655"/>
      <c r="L199" s="2121"/>
    </row>
    <row r="200" spans="1:12" ht="15.75" x14ac:dyDescent="0.25">
      <c r="A200" s="2132"/>
      <c r="B200" s="2133"/>
      <c r="C200" s="2134"/>
      <c r="D200" s="2135">
        <f t="shared" si="2"/>
        <v>0</v>
      </c>
      <c r="E200" s="2134"/>
      <c r="F200" s="2134"/>
      <c r="G200" s="2134"/>
      <c r="H200" s="2134"/>
      <c r="I200" s="2134"/>
      <c r="J200" s="2134"/>
      <c r="K200" s="2655"/>
      <c r="L200" s="2121"/>
    </row>
    <row r="201" spans="1:12" ht="15.75" x14ac:dyDescent="0.25">
      <c r="A201" s="2132"/>
      <c r="B201" s="2133"/>
      <c r="C201" s="2134"/>
      <c r="D201" s="2135">
        <f t="shared" si="2"/>
        <v>0</v>
      </c>
      <c r="E201" s="2134"/>
      <c r="F201" s="2134"/>
      <c r="G201" s="2134"/>
      <c r="H201" s="2134"/>
      <c r="I201" s="2134"/>
      <c r="J201" s="2134"/>
      <c r="K201" s="2655"/>
      <c r="L201" s="2121"/>
    </row>
    <row r="202" spans="1:12" ht="15.75" x14ac:dyDescent="0.25">
      <c r="A202" s="2132"/>
      <c r="B202" s="2133"/>
      <c r="C202" s="2134"/>
      <c r="D202" s="2135">
        <f t="shared" si="2"/>
        <v>0</v>
      </c>
      <c r="E202" s="2134"/>
      <c r="F202" s="2134"/>
      <c r="G202" s="2134"/>
      <c r="H202" s="2134"/>
      <c r="I202" s="2134"/>
      <c r="J202" s="2134"/>
      <c r="K202" s="2655"/>
      <c r="L202" s="2121"/>
    </row>
    <row r="203" spans="1:12" ht="15.75" x14ac:dyDescent="0.25">
      <c r="A203" s="2132"/>
      <c r="B203" s="2133"/>
      <c r="C203" s="2134"/>
      <c r="D203" s="2135">
        <f t="shared" si="2"/>
        <v>0</v>
      </c>
      <c r="E203" s="2134"/>
      <c r="F203" s="2134"/>
      <c r="G203" s="2134"/>
      <c r="H203" s="2134"/>
      <c r="I203" s="2134"/>
      <c r="J203" s="2134"/>
      <c r="K203" s="2655"/>
      <c r="L203" s="2121"/>
    </row>
    <row r="204" spans="1:12" ht="15.75" x14ac:dyDescent="0.25">
      <c r="A204" s="2132"/>
      <c r="B204" s="2133"/>
      <c r="C204" s="2134"/>
      <c r="D204" s="2135">
        <f t="shared" si="2"/>
        <v>0</v>
      </c>
      <c r="E204" s="2134"/>
      <c r="F204" s="2134"/>
      <c r="G204" s="2134"/>
      <c r="H204" s="2134"/>
      <c r="I204" s="2134"/>
      <c r="J204" s="2134"/>
      <c r="K204" s="2655"/>
      <c r="L204" s="2121"/>
    </row>
    <row r="205" spans="1:12" ht="15.75" x14ac:dyDescent="0.25">
      <c r="A205" s="2132"/>
      <c r="B205" s="2133"/>
      <c r="C205" s="2134"/>
      <c r="D205" s="2135">
        <f t="shared" si="2"/>
        <v>0</v>
      </c>
      <c r="E205" s="2134"/>
      <c r="F205" s="2134"/>
      <c r="G205" s="2134"/>
      <c r="H205" s="2134"/>
      <c r="I205" s="2134"/>
      <c r="J205" s="2134"/>
      <c r="K205" s="2655"/>
      <c r="L205" s="2121"/>
    </row>
    <row r="206" spans="1:12" ht="15.75" x14ac:dyDescent="0.25">
      <c r="A206" s="2132"/>
      <c r="B206" s="2133"/>
      <c r="C206" s="2134"/>
      <c r="D206" s="2135">
        <f t="shared" si="2"/>
        <v>0</v>
      </c>
      <c r="E206" s="2134"/>
      <c r="F206" s="2134"/>
      <c r="G206" s="2134"/>
      <c r="H206" s="2134"/>
      <c r="I206" s="2134"/>
      <c r="J206" s="2134"/>
      <c r="K206" s="2655"/>
      <c r="L206" s="2121"/>
    </row>
    <row r="207" spans="1:12" ht="15.75" x14ac:dyDescent="0.25">
      <c r="A207" s="2132"/>
      <c r="B207" s="2133"/>
      <c r="C207" s="2134"/>
      <c r="D207" s="2135">
        <f t="shared" ref="D207:D270" si="3">+C207*(100-E207)/100</f>
        <v>0</v>
      </c>
      <c r="E207" s="2134"/>
      <c r="F207" s="2134"/>
      <c r="G207" s="2134"/>
      <c r="H207" s="2134"/>
      <c r="I207" s="2134"/>
      <c r="J207" s="2134"/>
      <c r="K207" s="2655"/>
      <c r="L207" s="2121"/>
    </row>
    <row r="208" spans="1:12" ht="15.75" x14ac:dyDescent="0.25">
      <c r="A208" s="2132"/>
      <c r="B208" s="2133"/>
      <c r="C208" s="2134"/>
      <c r="D208" s="2135">
        <f t="shared" si="3"/>
        <v>0</v>
      </c>
      <c r="E208" s="2134"/>
      <c r="F208" s="2134"/>
      <c r="G208" s="2134"/>
      <c r="H208" s="2134"/>
      <c r="I208" s="2134"/>
      <c r="J208" s="2134"/>
      <c r="K208" s="2655"/>
      <c r="L208" s="2121"/>
    </row>
    <row r="209" spans="1:12" ht="15.75" x14ac:dyDescent="0.25">
      <c r="A209" s="2132"/>
      <c r="B209" s="2133"/>
      <c r="C209" s="2134"/>
      <c r="D209" s="2135">
        <f t="shared" si="3"/>
        <v>0</v>
      </c>
      <c r="E209" s="2134"/>
      <c r="F209" s="2134"/>
      <c r="G209" s="2134"/>
      <c r="H209" s="2134"/>
      <c r="I209" s="2134"/>
      <c r="J209" s="2134"/>
      <c r="K209" s="2655"/>
      <c r="L209" s="2121"/>
    </row>
    <row r="210" spans="1:12" ht="15.75" x14ac:dyDescent="0.25">
      <c r="A210" s="2132"/>
      <c r="B210" s="2133"/>
      <c r="C210" s="2134"/>
      <c r="D210" s="2135">
        <f t="shared" si="3"/>
        <v>0</v>
      </c>
      <c r="E210" s="2134"/>
      <c r="F210" s="2134"/>
      <c r="G210" s="2134"/>
      <c r="H210" s="2134"/>
      <c r="I210" s="2134"/>
      <c r="J210" s="2134"/>
      <c r="K210" s="2655"/>
      <c r="L210" s="2121"/>
    </row>
    <row r="211" spans="1:12" ht="15.75" x14ac:dyDescent="0.25">
      <c r="A211" s="2132"/>
      <c r="B211" s="2133"/>
      <c r="C211" s="2134"/>
      <c r="D211" s="2135">
        <f t="shared" si="3"/>
        <v>0</v>
      </c>
      <c r="E211" s="2134"/>
      <c r="F211" s="2134"/>
      <c r="G211" s="2134"/>
      <c r="H211" s="2134"/>
      <c r="I211" s="2134"/>
      <c r="J211" s="2134"/>
      <c r="K211" s="2655"/>
      <c r="L211" s="2121"/>
    </row>
    <row r="212" spans="1:12" ht="15.75" x14ac:dyDescent="0.25">
      <c r="A212" s="2132"/>
      <c r="B212" s="2133"/>
      <c r="C212" s="2134"/>
      <c r="D212" s="2135">
        <f t="shared" si="3"/>
        <v>0</v>
      </c>
      <c r="E212" s="2134"/>
      <c r="F212" s="2134"/>
      <c r="G212" s="2134"/>
      <c r="H212" s="2134"/>
      <c r="I212" s="2134"/>
      <c r="J212" s="2134"/>
      <c r="K212" s="2655"/>
      <c r="L212" s="2121"/>
    </row>
    <row r="213" spans="1:12" ht="15.75" x14ac:dyDescent="0.25">
      <c r="A213" s="2132"/>
      <c r="B213" s="2133"/>
      <c r="C213" s="2134"/>
      <c r="D213" s="2135">
        <f t="shared" si="3"/>
        <v>0</v>
      </c>
      <c r="E213" s="2134"/>
      <c r="F213" s="2134"/>
      <c r="G213" s="2134"/>
      <c r="H213" s="2134"/>
      <c r="I213" s="2134"/>
      <c r="J213" s="2134"/>
      <c r="K213" s="2655"/>
      <c r="L213" s="2121"/>
    </row>
    <row r="214" spans="1:12" ht="15.75" x14ac:dyDescent="0.25">
      <c r="A214" s="2132"/>
      <c r="B214" s="2133"/>
      <c r="C214" s="2134"/>
      <c r="D214" s="2135">
        <f t="shared" si="3"/>
        <v>0</v>
      </c>
      <c r="E214" s="2134"/>
      <c r="F214" s="2134"/>
      <c r="G214" s="2134"/>
      <c r="H214" s="2134"/>
      <c r="I214" s="2134"/>
      <c r="J214" s="2134"/>
      <c r="K214" s="2655"/>
      <c r="L214" s="2121"/>
    </row>
    <row r="215" spans="1:12" ht="15.75" x14ac:dyDescent="0.25">
      <c r="A215" s="2132"/>
      <c r="B215" s="2133"/>
      <c r="C215" s="2134"/>
      <c r="D215" s="2135">
        <f t="shared" si="3"/>
        <v>0</v>
      </c>
      <c r="E215" s="2134"/>
      <c r="F215" s="2134"/>
      <c r="G215" s="2134"/>
      <c r="H215" s="2134"/>
      <c r="I215" s="2134"/>
      <c r="J215" s="2134"/>
      <c r="K215" s="2655"/>
      <c r="L215" s="2121"/>
    </row>
    <row r="216" spans="1:12" ht="15.75" x14ac:dyDescent="0.25">
      <c r="A216" s="2132"/>
      <c r="B216" s="2133"/>
      <c r="C216" s="2134"/>
      <c r="D216" s="2135">
        <f t="shared" si="3"/>
        <v>0</v>
      </c>
      <c r="E216" s="2134"/>
      <c r="F216" s="2134"/>
      <c r="G216" s="2134"/>
      <c r="H216" s="2134"/>
      <c r="I216" s="2134"/>
      <c r="J216" s="2134"/>
      <c r="K216" s="2655"/>
      <c r="L216" s="2121"/>
    </row>
    <row r="217" spans="1:12" ht="15.75" x14ac:dyDescent="0.25">
      <c r="A217" s="2132"/>
      <c r="B217" s="2133"/>
      <c r="C217" s="2134"/>
      <c r="D217" s="2135">
        <f t="shared" si="3"/>
        <v>0</v>
      </c>
      <c r="E217" s="2134"/>
      <c r="F217" s="2134"/>
      <c r="G217" s="2134"/>
      <c r="H217" s="2134"/>
      <c r="I217" s="2134"/>
      <c r="J217" s="2134"/>
      <c r="K217" s="2655"/>
      <c r="L217" s="2121"/>
    </row>
    <row r="218" spans="1:12" ht="15.75" x14ac:dyDescent="0.25">
      <c r="A218" s="2132"/>
      <c r="B218" s="2133"/>
      <c r="C218" s="2134"/>
      <c r="D218" s="2135">
        <f t="shared" si="3"/>
        <v>0</v>
      </c>
      <c r="E218" s="2134"/>
      <c r="F218" s="2134"/>
      <c r="G218" s="2134"/>
      <c r="H218" s="2134"/>
      <c r="I218" s="2134"/>
      <c r="J218" s="2134"/>
      <c r="K218" s="2655"/>
      <c r="L218" s="2121"/>
    </row>
    <row r="219" spans="1:12" ht="15.75" x14ac:dyDescent="0.25">
      <c r="A219" s="2132"/>
      <c r="B219" s="2133"/>
      <c r="C219" s="2134"/>
      <c r="D219" s="2135">
        <f t="shared" si="3"/>
        <v>0</v>
      </c>
      <c r="E219" s="2134"/>
      <c r="F219" s="2134"/>
      <c r="G219" s="2134"/>
      <c r="H219" s="2134"/>
      <c r="I219" s="2134"/>
      <c r="J219" s="2134"/>
      <c r="K219" s="2655"/>
      <c r="L219" s="2121"/>
    </row>
    <row r="220" spans="1:12" ht="15.75" x14ac:dyDescent="0.25">
      <c r="A220" s="2132"/>
      <c r="B220" s="2133"/>
      <c r="C220" s="2134"/>
      <c r="D220" s="2135">
        <f t="shared" si="3"/>
        <v>0</v>
      </c>
      <c r="E220" s="2134"/>
      <c r="F220" s="2134"/>
      <c r="G220" s="2134"/>
      <c r="H220" s="2134"/>
      <c r="I220" s="2134"/>
      <c r="J220" s="2134"/>
      <c r="K220" s="2655"/>
      <c r="L220" s="2121"/>
    </row>
    <row r="221" spans="1:12" ht="15.75" x14ac:dyDescent="0.25">
      <c r="A221" s="2132"/>
      <c r="B221" s="2133"/>
      <c r="C221" s="2134"/>
      <c r="D221" s="2135">
        <f t="shared" si="3"/>
        <v>0</v>
      </c>
      <c r="E221" s="2134"/>
      <c r="F221" s="2134"/>
      <c r="G221" s="2134"/>
      <c r="H221" s="2134"/>
      <c r="I221" s="2134"/>
      <c r="J221" s="2134"/>
      <c r="K221" s="2655"/>
      <c r="L221" s="2121"/>
    </row>
    <row r="222" spans="1:12" ht="15.75" x14ac:dyDescent="0.25">
      <c r="A222" s="2132"/>
      <c r="B222" s="2133"/>
      <c r="C222" s="2134"/>
      <c r="D222" s="2135">
        <f t="shared" si="3"/>
        <v>0</v>
      </c>
      <c r="E222" s="2134"/>
      <c r="F222" s="2134"/>
      <c r="G222" s="2134"/>
      <c r="H222" s="2134"/>
      <c r="I222" s="2134"/>
      <c r="J222" s="2134"/>
      <c r="K222" s="2655"/>
      <c r="L222" s="2121"/>
    </row>
    <row r="223" spans="1:12" ht="15.75" x14ac:dyDescent="0.25">
      <c r="A223" s="2132"/>
      <c r="B223" s="2133"/>
      <c r="C223" s="2134"/>
      <c r="D223" s="2135">
        <f t="shared" si="3"/>
        <v>0</v>
      </c>
      <c r="E223" s="2134"/>
      <c r="F223" s="2134"/>
      <c r="G223" s="2134"/>
      <c r="H223" s="2134"/>
      <c r="I223" s="2134"/>
      <c r="J223" s="2134"/>
      <c r="K223" s="2655"/>
      <c r="L223" s="2121"/>
    </row>
    <row r="224" spans="1:12" ht="15.75" x14ac:dyDescent="0.25">
      <c r="A224" s="2132"/>
      <c r="B224" s="2133"/>
      <c r="C224" s="2134"/>
      <c r="D224" s="2135">
        <f t="shared" si="3"/>
        <v>0</v>
      </c>
      <c r="E224" s="2134"/>
      <c r="F224" s="2134"/>
      <c r="G224" s="2134"/>
      <c r="H224" s="2134"/>
      <c r="I224" s="2134"/>
      <c r="J224" s="2134"/>
      <c r="K224" s="2655"/>
      <c r="L224" s="2121"/>
    </row>
    <row r="225" spans="1:12" ht="15.75" x14ac:dyDescent="0.25">
      <c r="A225" s="2132"/>
      <c r="B225" s="2133"/>
      <c r="C225" s="2134"/>
      <c r="D225" s="2135">
        <f t="shared" si="3"/>
        <v>0</v>
      </c>
      <c r="E225" s="2134"/>
      <c r="F225" s="2134"/>
      <c r="G225" s="2134"/>
      <c r="H225" s="2134"/>
      <c r="I225" s="2134"/>
      <c r="J225" s="2134"/>
      <c r="K225" s="2655"/>
      <c r="L225" s="2121"/>
    </row>
    <row r="226" spans="1:12" ht="15.75" x14ac:dyDescent="0.25">
      <c r="A226" s="2132"/>
      <c r="B226" s="2133"/>
      <c r="C226" s="2134"/>
      <c r="D226" s="2135">
        <f t="shared" si="3"/>
        <v>0</v>
      </c>
      <c r="E226" s="2134"/>
      <c r="F226" s="2134"/>
      <c r="G226" s="2134"/>
      <c r="H226" s="2134"/>
      <c r="I226" s="2134"/>
      <c r="J226" s="2134"/>
      <c r="K226" s="2655"/>
      <c r="L226" s="2121"/>
    </row>
    <row r="227" spans="1:12" ht="15.75" x14ac:dyDescent="0.25">
      <c r="A227" s="2132"/>
      <c r="B227" s="2133"/>
      <c r="C227" s="2134"/>
      <c r="D227" s="2135">
        <f t="shared" si="3"/>
        <v>0</v>
      </c>
      <c r="E227" s="2134"/>
      <c r="F227" s="2134"/>
      <c r="G227" s="2134"/>
      <c r="H227" s="2134"/>
      <c r="I227" s="2134"/>
      <c r="J227" s="2134"/>
      <c r="K227" s="2655"/>
      <c r="L227" s="2121"/>
    </row>
    <row r="228" spans="1:12" ht="15.75" x14ac:dyDescent="0.25">
      <c r="A228" s="2132"/>
      <c r="B228" s="2133"/>
      <c r="C228" s="2134"/>
      <c r="D228" s="2135">
        <f t="shared" si="3"/>
        <v>0</v>
      </c>
      <c r="E228" s="2134"/>
      <c r="F228" s="2134"/>
      <c r="G228" s="2134"/>
      <c r="H228" s="2134"/>
      <c r="I228" s="2134"/>
      <c r="J228" s="2134"/>
      <c r="K228" s="2655"/>
      <c r="L228" s="2121"/>
    </row>
    <row r="229" spans="1:12" ht="15.75" x14ac:dyDescent="0.25">
      <c r="A229" s="2132"/>
      <c r="B229" s="2133"/>
      <c r="C229" s="2134"/>
      <c r="D229" s="2135">
        <f t="shared" si="3"/>
        <v>0</v>
      </c>
      <c r="E229" s="2134"/>
      <c r="F229" s="2134"/>
      <c r="G229" s="2134"/>
      <c r="H229" s="2134"/>
      <c r="I229" s="2134"/>
      <c r="J229" s="2134"/>
      <c r="K229" s="2655"/>
      <c r="L229" s="2121"/>
    </row>
    <row r="230" spans="1:12" ht="15.75" x14ac:dyDescent="0.25">
      <c r="A230" s="2132"/>
      <c r="B230" s="2133"/>
      <c r="C230" s="2134"/>
      <c r="D230" s="2135">
        <f t="shared" si="3"/>
        <v>0</v>
      </c>
      <c r="E230" s="2134"/>
      <c r="F230" s="2134"/>
      <c r="G230" s="2134"/>
      <c r="H230" s="2134"/>
      <c r="I230" s="2134"/>
      <c r="J230" s="2134"/>
      <c r="K230" s="2655"/>
      <c r="L230" s="2121"/>
    </row>
    <row r="231" spans="1:12" ht="15.75" x14ac:dyDescent="0.25">
      <c r="A231" s="2132"/>
      <c r="B231" s="2133"/>
      <c r="C231" s="2134"/>
      <c r="D231" s="2135">
        <f t="shared" si="3"/>
        <v>0</v>
      </c>
      <c r="E231" s="2134"/>
      <c r="F231" s="2134"/>
      <c r="G231" s="2134"/>
      <c r="H231" s="2134"/>
      <c r="I231" s="2134"/>
      <c r="J231" s="2134"/>
      <c r="K231" s="2655"/>
      <c r="L231" s="2121"/>
    </row>
    <row r="232" spans="1:12" ht="15.75" x14ac:dyDescent="0.25">
      <c r="A232" s="2132"/>
      <c r="B232" s="2133"/>
      <c r="C232" s="2134"/>
      <c r="D232" s="2135">
        <f t="shared" si="3"/>
        <v>0</v>
      </c>
      <c r="E232" s="2134"/>
      <c r="F232" s="2134"/>
      <c r="G232" s="2134"/>
      <c r="H232" s="2134"/>
      <c r="I232" s="2134"/>
      <c r="J232" s="2134"/>
      <c r="K232" s="2655"/>
      <c r="L232" s="2121"/>
    </row>
    <row r="233" spans="1:12" ht="15.75" x14ac:dyDescent="0.25">
      <c r="A233" s="2132"/>
      <c r="B233" s="2133"/>
      <c r="C233" s="2134"/>
      <c r="D233" s="2135">
        <f t="shared" si="3"/>
        <v>0</v>
      </c>
      <c r="E233" s="2134"/>
      <c r="F233" s="2134"/>
      <c r="G233" s="2134"/>
      <c r="H233" s="2134"/>
      <c r="I233" s="2134"/>
      <c r="J233" s="2134"/>
      <c r="K233" s="2655"/>
      <c r="L233" s="2121"/>
    </row>
    <row r="234" spans="1:12" ht="15.75" x14ac:dyDescent="0.25">
      <c r="A234" s="2132"/>
      <c r="B234" s="2133"/>
      <c r="C234" s="2134"/>
      <c r="D234" s="2135">
        <f t="shared" si="3"/>
        <v>0</v>
      </c>
      <c r="E234" s="2134"/>
      <c r="F234" s="2134"/>
      <c r="G234" s="2134"/>
      <c r="H234" s="2134"/>
      <c r="I234" s="2134"/>
      <c r="J234" s="2134"/>
      <c r="K234" s="2655"/>
      <c r="L234" s="2121"/>
    </row>
    <row r="235" spans="1:12" ht="15.75" x14ac:dyDescent="0.25">
      <c r="A235" s="2132"/>
      <c r="B235" s="2133"/>
      <c r="C235" s="2134"/>
      <c r="D235" s="2135">
        <f t="shared" si="3"/>
        <v>0</v>
      </c>
      <c r="E235" s="2134"/>
      <c r="F235" s="2134"/>
      <c r="G235" s="2134"/>
      <c r="H235" s="2134"/>
      <c r="I235" s="2134"/>
      <c r="J235" s="2134"/>
      <c r="K235" s="2655"/>
      <c r="L235" s="2121"/>
    </row>
    <row r="236" spans="1:12" ht="15.75" x14ac:dyDescent="0.25">
      <c r="A236" s="2132"/>
      <c r="B236" s="2133"/>
      <c r="C236" s="2134"/>
      <c r="D236" s="2135">
        <f t="shared" si="3"/>
        <v>0</v>
      </c>
      <c r="E236" s="2134"/>
      <c r="F236" s="2134"/>
      <c r="G236" s="2134"/>
      <c r="H236" s="2134"/>
      <c r="I236" s="2134"/>
      <c r="J236" s="2134"/>
      <c r="K236" s="2655"/>
      <c r="L236" s="2121"/>
    </row>
    <row r="237" spans="1:12" ht="15.75" x14ac:dyDescent="0.25">
      <c r="A237" s="2132"/>
      <c r="B237" s="2133"/>
      <c r="C237" s="2134"/>
      <c r="D237" s="2135">
        <f t="shared" si="3"/>
        <v>0</v>
      </c>
      <c r="E237" s="2134"/>
      <c r="F237" s="2134"/>
      <c r="G237" s="2134"/>
      <c r="H237" s="2134"/>
      <c r="I237" s="2134"/>
      <c r="J237" s="2134"/>
      <c r="K237" s="2655"/>
      <c r="L237" s="2121"/>
    </row>
    <row r="238" spans="1:12" ht="15.75" x14ac:dyDescent="0.25">
      <c r="A238" s="2132"/>
      <c r="B238" s="2133"/>
      <c r="C238" s="2134"/>
      <c r="D238" s="2135">
        <f t="shared" si="3"/>
        <v>0</v>
      </c>
      <c r="E238" s="2134"/>
      <c r="F238" s="2134"/>
      <c r="G238" s="2134"/>
      <c r="H238" s="2134"/>
      <c r="I238" s="2134"/>
      <c r="J238" s="2134"/>
      <c r="K238" s="2655"/>
      <c r="L238" s="2121"/>
    </row>
    <row r="239" spans="1:12" ht="15.75" x14ac:dyDescent="0.25">
      <c r="A239" s="2132"/>
      <c r="B239" s="2133"/>
      <c r="C239" s="2134"/>
      <c r="D239" s="2135">
        <f t="shared" si="3"/>
        <v>0</v>
      </c>
      <c r="E239" s="2134"/>
      <c r="F239" s="2134"/>
      <c r="G239" s="2134"/>
      <c r="H239" s="2134"/>
      <c r="I239" s="2134"/>
      <c r="J239" s="2134"/>
      <c r="K239" s="2655"/>
      <c r="L239" s="2121"/>
    </row>
    <row r="240" spans="1:12" ht="15.75" x14ac:dyDescent="0.25">
      <c r="A240" s="2132"/>
      <c r="B240" s="2133"/>
      <c r="C240" s="2134"/>
      <c r="D240" s="2135">
        <f t="shared" si="3"/>
        <v>0</v>
      </c>
      <c r="E240" s="2134"/>
      <c r="F240" s="2134"/>
      <c r="G240" s="2134"/>
      <c r="H240" s="2134"/>
      <c r="I240" s="2134"/>
      <c r="J240" s="2134"/>
      <c r="K240" s="2655"/>
      <c r="L240" s="2121"/>
    </row>
    <row r="241" spans="1:12" ht="15.75" x14ac:dyDescent="0.25">
      <c r="A241" s="2132"/>
      <c r="B241" s="2133"/>
      <c r="C241" s="2134"/>
      <c r="D241" s="2135">
        <f t="shared" si="3"/>
        <v>0</v>
      </c>
      <c r="E241" s="2134"/>
      <c r="F241" s="2134"/>
      <c r="G241" s="2134"/>
      <c r="H241" s="2134"/>
      <c r="I241" s="2134"/>
      <c r="J241" s="2134"/>
      <c r="K241" s="2655"/>
      <c r="L241" s="2121"/>
    </row>
    <row r="242" spans="1:12" ht="15.75" x14ac:dyDescent="0.25">
      <c r="A242" s="2132"/>
      <c r="B242" s="2133"/>
      <c r="C242" s="2134"/>
      <c r="D242" s="2135">
        <f t="shared" si="3"/>
        <v>0</v>
      </c>
      <c r="E242" s="2134"/>
      <c r="F242" s="2134"/>
      <c r="G242" s="2134"/>
      <c r="H242" s="2134"/>
      <c r="I242" s="2134"/>
      <c r="J242" s="2134"/>
      <c r="K242" s="2655"/>
      <c r="L242" s="2121"/>
    </row>
    <row r="243" spans="1:12" ht="15.75" x14ac:dyDescent="0.25">
      <c r="A243" s="2132"/>
      <c r="B243" s="2133"/>
      <c r="C243" s="2134"/>
      <c r="D243" s="2135">
        <f t="shared" si="3"/>
        <v>0</v>
      </c>
      <c r="E243" s="2134"/>
      <c r="F243" s="2134"/>
      <c r="G243" s="2134"/>
      <c r="H243" s="2134"/>
      <c r="I243" s="2134"/>
      <c r="J243" s="2134"/>
      <c r="K243" s="2655"/>
      <c r="L243" s="2121"/>
    </row>
    <row r="244" spans="1:12" ht="15.75" x14ac:dyDescent="0.25">
      <c r="A244" s="2132"/>
      <c r="B244" s="2133"/>
      <c r="C244" s="2134"/>
      <c r="D244" s="2135">
        <f t="shared" si="3"/>
        <v>0</v>
      </c>
      <c r="E244" s="2134"/>
      <c r="F244" s="2134"/>
      <c r="G244" s="2134"/>
      <c r="H244" s="2134"/>
      <c r="I244" s="2134"/>
      <c r="J244" s="2134"/>
      <c r="K244" s="2655"/>
      <c r="L244" s="2121"/>
    </row>
    <row r="245" spans="1:12" ht="15.75" x14ac:dyDescent="0.25">
      <c r="A245" s="2132"/>
      <c r="B245" s="2133"/>
      <c r="C245" s="2134"/>
      <c r="D245" s="2135">
        <f t="shared" si="3"/>
        <v>0</v>
      </c>
      <c r="E245" s="2134"/>
      <c r="F245" s="2134"/>
      <c r="G245" s="2134"/>
      <c r="H245" s="2134"/>
      <c r="I245" s="2134"/>
      <c r="J245" s="2134"/>
      <c r="K245" s="2655"/>
      <c r="L245" s="2121"/>
    </row>
    <row r="246" spans="1:12" ht="15.75" x14ac:dyDescent="0.25">
      <c r="A246" s="2132"/>
      <c r="B246" s="2133"/>
      <c r="C246" s="2134"/>
      <c r="D246" s="2135">
        <f t="shared" si="3"/>
        <v>0</v>
      </c>
      <c r="E246" s="2134"/>
      <c r="F246" s="2134"/>
      <c r="G246" s="2134"/>
      <c r="H246" s="2134"/>
      <c r="I246" s="2134"/>
      <c r="J246" s="2134"/>
      <c r="K246" s="2655"/>
      <c r="L246" s="2121"/>
    </row>
    <row r="247" spans="1:12" ht="15.75" x14ac:dyDescent="0.25">
      <c r="A247" s="2132"/>
      <c r="B247" s="2133"/>
      <c r="C247" s="2134"/>
      <c r="D247" s="2135">
        <f t="shared" si="3"/>
        <v>0</v>
      </c>
      <c r="E247" s="2134"/>
      <c r="F247" s="2134"/>
      <c r="G247" s="2134"/>
      <c r="H247" s="2134"/>
      <c r="I247" s="2134"/>
      <c r="J247" s="2134"/>
      <c r="K247" s="2655"/>
      <c r="L247" s="2121"/>
    </row>
    <row r="248" spans="1:12" ht="15.75" x14ac:dyDescent="0.25">
      <c r="A248" s="2132"/>
      <c r="B248" s="2133"/>
      <c r="C248" s="2134"/>
      <c r="D248" s="2135">
        <f t="shared" si="3"/>
        <v>0</v>
      </c>
      <c r="E248" s="2134"/>
      <c r="F248" s="2134"/>
      <c r="G248" s="2134"/>
      <c r="H248" s="2134"/>
      <c r="I248" s="2134"/>
      <c r="J248" s="2134"/>
      <c r="K248" s="2655"/>
      <c r="L248" s="2121"/>
    </row>
    <row r="249" spans="1:12" ht="15.75" x14ac:dyDescent="0.25">
      <c r="A249" s="2132"/>
      <c r="B249" s="2133"/>
      <c r="C249" s="2134"/>
      <c r="D249" s="2135">
        <f t="shared" si="3"/>
        <v>0</v>
      </c>
      <c r="E249" s="2134"/>
      <c r="F249" s="2134"/>
      <c r="G249" s="2134"/>
      <c r="H249" s="2134"/>
      <c r="I249" s="2134"/>
      <c r="J249" s="2134"/>
      <c r="K249" s="2655"/>
      <c r="L249" s="2121"/>
    </row>
    <row r="250" spans="1:12" ht="15.75" x14ac:dyDescent="0.25">
      <c r="A250" s="2132"/>
      <c r="B250" s="2133"/>
      <c r="C250" s="2134"/>
      <c r="D250" s="2135">
        <f t="shared" si="3"/>
        <v>0</v>
      </c>
      <c r="E250" s="2134"/>
      <c r="F250" s="2134"/>
      <c r="G250" s="2134"/>
      <c r="H250" s="2134"/>
      <c r="I250" s="2134"/>
      <c r="J250" s="2134"/>
      <c r="K250" s="2655"/>
      <c r="L250" s="2121"/>
    </row>
    <row r="251" spans="1:12" ht="15.75" x14ac:dyDescent="0.25">
      <c r="A251" s="2132"/>
      <c r="B251" s="2133"/>
      <c r="C251" s="2134"/>
      <c r="D251" s="2135">
        <f t="shared" si="3"/>
        <v>0</v>
      </c>
      <c r="E251" s="2134"/>
      <c r="F251" s="2134"/>
      <c r="G251" s="2134"/>
      <c r="H251" s="2134"/>
      <c r="I251" s="2134"/>
      <c r="J251" s="2134"/>
      <c r="K251" s="2655"/>
      <c r="L251" s="2121"/>
    </row>
    <row r="252" spans="1:12" ht="15.75" x14ac:dyDescent="0.25">
      <c r="A252" s="2132"/>
      <c r="B252" s="2133"/>
      <c r="C252" s="2134"/>
      <c r="D252" s="2135">
        <f t="shared" si="3"/>
        <v>0</v>
      </c>
      <c r="E252" s="2134"/>
      <c r="F252" s="2134"/>
      <c r="G252" s="2134"/>
      <c r="H252" s="2134"/>
      <c r="I252" s="2134"/>
      <c r="J252" s="2134"/>
      <c r="K252" s="2655"/>
      <c r="L252" s="2121"/>
    </row>
    <row r="253" spans="1:12" ht="15.75" x14ac:dyDescent="0.25">
      <c r="A253" s="2132"/>
      <c r="B253" s="2133"/>
      <c r="C253" s="2134"/>
      <c r="D253" s="2135">
        <f t="shared" si="3"/>
        <v>0</v>
      </c>
      <c r="E253" s="2134"/>
      <c r="F253" s="2134"/>
      <c r="G253" s="2134"/>
      <c r="H253" s="2134"/>
      <c r="I253" s="2134"/>
      <c r="J253" s="2134"/>
      <c r="K253" s="2655"/>
      <c r="L253" s="2121"/>
    </row>
    <row r="254" spans="1:12" ht="15.75" x14ac:dyDescent="0.25">
      <c r="A254" s="2132"/>
      <c r="B254" s="2133"/>
      <c r="C254" s="2134"/>
      <c r="D254" s="2135">
        <f t="shared" si="3"/>
        <v>0</v>
      </c>
      <c r="E254" s="2134"/>
      <c r="F254" s="2134"/>
      <c r="G254" s="2134"/>
      <c r="H254" s="2134"/>
      <c r="I254" s="2134"/>
      <c r="J254" s="2134"/>
      <c r="K254" s="2655"/>
      <c r="L254" s="2121"/>
    </row>
    <row r="255" spans="1:12" ht="15.75" x14ac:dyDescent="0.25">
      <c r="A255" s="2132"/>
      <c r="B255" s="2133"/>
      <c r="C255" s="2134"/>
      <c r="D255" s="2135">
        <f t="shared" si="3"/>
        <v>0</v>
      </c>
      <c r="E255" s="2134"/>
      <c r="F255" s="2134"/>
      <c r="G255" s="2134"/>
      <c r="H255" s="2134"/>
      <c r="I255" s="2134"/>
      <c r="J255" s="2134"/>
      <c r="K255" s="2655"/>
      <c r="L255" s="2121"/>
    </row>
    <row r="256" spans="1:12" ht="15.75" x14ac:dyDescent="0.25">
      <c r="A256" s="2132"/>
      <c r="B256" s="2133"/>
      <c r="C256" s="2134"/>
      <c r="D256" s="2135">
        <f t="shared" si="3"/>
        <v>0</v>
      </c>
      <c r="E256" s="2134"/>
      <c r="F256" s="2134"/>
      <c r="G256" s="2134"/>
      <c r="H256" s="2134"/>
      <c r="I256" s="2134"/>
      <c r="J256" s="2134"/>
      <c r="K256" s="2655"/>
      <c r="L256" s="2121"/>
    </row>
    <row r="257" spans="1:12" ht="15.75" x14ac:dyDescent="0.25">
      <c r="A257" s="2132"/>
      <c r="B257" s="2133"/>
      <c r="C257" s="2134"/>
      <c r="D257" s="2135">
        <f t="shared" si="3"/>
        <v>0</v>
      </c>
      <c r="E257" s="2134"/>
      <c r="F257" s="2134"/>
      <c r="G257" s="2134"/>
      <c r="H257" s="2134"/>
      <c r="I257" s="2134"/>
      <c r="J257" s="2134"/>
      <c r="K257" s="2655"/>
      <c r="L257" s="2121"/>
    </row>
    <row r="258" spans="1:12" ht="15.75" x14ac:dyDescent="0.25">
      <c r="A258" s="2132"/>
      <c r="B258" s="2133"/>
      <c r="C258" s="2134"/>
      <c r="D258" s="2135">
        <f t="shared" si="3"/>
        <v>0</v>
      </c>
      <c r="E258" s="2134"/>
      <c r="F258" s="2134"/>
      <c r="G258" s="2134"/>
      <c r="H258" s="2134"/>
      <c r="I258" s="2134"/>
      <c r="J258" s="2134"/>
      <c r="K258" s="2655"/>
      <c r="L258" s="2121"/>
    </row>
    <row r="259" spans="1:12" ht="15.75" x14ac:dyDescent="0.25">
      <c r="A259" s="2132"/>
      <c r="B259" s="2133"/>
      <c r="C259" s="2134"/>
      <c r="D259" s="2135">
        <f t="shared" si="3"/>
        <v>0</v>
      </c>
      <c r="E259" s="2134"/>
      <c r="F259" s="2134"/>
      <c r="G259" s="2134"/>
      <c r="H259" s="2134"/>
      <c r="I259" s="2134"/>
      <c r="J259" s="2134"/>
      <c r="K259" s="2655"/>
      <c r="L259" s="2121"/>
    </row>
    <row r="260" spans="1:12" ht="15.75" x14ac:dyDescent="0.25">
      <c r="A260" s="2132"/>
      <c r="B260" s="2133"/>
      <c r="C260" s="2134"/>
      <c r="D260" s="2135">
        <f t="shared" si="3"/>
        <v>0</v>
      </c>
      <c r="E260" s="2134"/>
      <c r="F260" s="2134"/>
      <c r="G260" s="2134"/>
      <c r="H260" s="2134"/>
      <c r="I260" s="2134"/>
      <c r="J260" s="2134"/>
      <c r="K260" s="2655"/>
      <c r="L260" s="2121"/>
    </row>
    <row r="261" spans="1:12" ht="15.75" x14ac:dyDescent="0.25">
      <c r="A261" s="2132"/>
      <c r="B261" s="2133"/>
      <c r="C261" s="2134"/>
      <c r="D261" s="2135">
        <f t="shared" si="3"/>
        <v>0</v>
      </c>
      <c r="E261" s="2134"/>
      <c r="F261" s="2134"/>
      <c r="G261" s="2134"/>
      <c r="H261" s="2134"/>
      <c r="I261" s="2134"/>
      <c r="J261" s="2134"/>
      <c r="K261" s="2655"/>
      <c r="L261" s="2121"/>
    </row>
    <row r="262" spans="1:12" ht="15.75" x14ac:dyDescent="0.25">
      <c r="A262" s="2132"/>
      <c r="B262" s="2133"/>
      <c r="C262" s="2134"/>
      <c r="D262" s="2135">
        <f t="shared" si="3"/>
        <v>0</v>
      </c>
      <c r="E262" s="2134"/>
      <c r="F262" s="2134"/>
      <c r="G262" s="2134"/>
      <c r="H262" s="2134"/>
      <c r="I262" s="2134"/>
      <c r="J262" s="2134"/>
      <c r="K262" s="2655"/>
      <c r="L262" s="2121"/>
    </row>
    <row r="263" spans="1:12" ht="15.75" x14ac:dyDescent="0.25">
      <c r="A263" s="2132"/>
      <c r="B263" s="2133"/>
      <c r="C263" s="2134"/>
      <c r="D263" s="2135">
        <f t="shared" si="3"/>
        <v>0</v>
      </c>
      <c r="E263" s="2134"/>
      <c r="F263" s="2134"/>
      <c r="G263" s="2134"/>
      <c r="H263" s="2134"/>
      <c r="I263" s="2134"/>
      <c r="J263" s="2134"/>
      <c r="K263" s="2655"/>
      <c r="L263" s="2121"/>
    </row>
    <row r="264" spans="1:12" ht="15.75" x14ac:dyDescent="0.25">
      <c r="A264" s="2132"/>
      <c r="B264" s="2133"/>
      <c r="C264" s="2134"/>
      <c r="D264" s="2135">
        <f t="shared" si="3"/>
        <v>0</v>
      </c>
      <c r="E264" s="2134"/>
      <c r="F264" s="2134"/>
      <c r="G264" s="2134"/>
      <c r="H264" s="2134"/>
      <c r="I264" s="2134"/>
      <c r="J264" s="2134"/>
      <c r="K264" s="2655"/>
      <c r="L264" s="2121"/>
    </row>
    <row r="265" spans="1:12" ht="15.75" x14ac:dyDescent="0.25">
      <c r="A265" s="2132"/>
      <c r="B265" s="2133"/>
      <c r="C265" s="2134"/>
      <c r="D265" s="2135">
        <f t="shared" si="3"/>
        <v>0</v>
      </c>
      <c r="E265" s="2134"/>
      <c r="F265" s="2134"/>
      <c r="G265" s="2134"/>
      <c r="H265" s="2134"/>
      <c r="I265" s="2134"/>
      <c r="J265" s="2134"/>
      <c r="K265" s="2655"/>
      <c r="L265" s="2121"/>
    </row>
    <row r="266" spans="1:12" ht="15.75" x14ac:dyDescent="0.25">
      <c r="A266" s="2132"/>
      <c r="B266" s="2133"/>
      <c r="C266" s="2134"/>
      <c r="D266" s="2135">
        <f t="shared" si="3"/>
        <v>0</v>
      </c>
      <c r="E266" s="2134"/>
      <c r="F266" s="2134"/>
      <c r="G266" s="2134"/>
      <c r="H266" s="2134"/>
      <c r="I266" s="2134"/>
      <c r="J266" s="2134"/>
      <c r="K266" s="2655"/>
      <c r="L266" s="2121"/>
    </row>
    <row r="267" spans="1:12" ht="15.75" x14ac:dyDescent="0.25">
      <c r="A267" s="2132"/>
      <c r="B267" s="2133"/>
      <c r="C267" s="2134"/>
      <c r="D267" s="2135">
        <f t="shared" si="3"/>
        <v>0</v>
      </c>
      <c r="E267" s="2134"/>
      <c r="F267" s="2134"/>
      <c r="G267" s="2134"/>
      <c r="H267" s="2134"/>
      <c r="I267" s="2134"/>
      <c r="J267" s="2134"/>
      <c r="K267" s="2655"/>
      <c r="L267" s="2121"/>
    </row>
    <row r="268" spans="1:12" ht="15.75" x14ac:dyDescent="0.25">
      <c r="A268" s="2132"/>
      <c r="B268" s="2133"/>
      <c r="C268" s="2134"/>
      <c r="D268" s="2135">
        <f t="shared" si="3"/>
        <v>0</v>
      </c>
      <c r="E268" s="2134"/>
      <c r="F268" s="2134"/>
      <c r="G268" s="2134"/>
      <c r="H268" s="2134"/>
      <c r="I268" s="2134"/>
      <c r="J268" s="2134"/>
      <c r="K268" s="2655"/>
      <c r="L268" s="2121"/>
    </row>
    <row r="269" spans="1:12" ht="15.75" x14ac:dyDescent="0.25">
      <c r="A269" s="2132"/>
      <c r="B269" s="2133"/>
      <c r="C269" s="2134"/>
      <c r="D269" s="2135">
        <f t="shared" si="3"/>
        <v>0</v>
      </c>
      <c r="E269" s="2134"/>
      <c r="F269" s="2134"/>
      <c r="G269" s="2134"/>
      <c r="H269" s="2134"/>
      <c r="I269" s="2134"/>
      <c r="J269" s="2134"/>
      <c r="K269" s="2655"/>
      <c r="L269" s="2121"/>
    </row>
    <row r="270" spans="1:12" ht="15.75" x14ac:dyDescent="0.25">
      <c r="A270" s="2132"/>
      <c r="B270" s="2133"/>
      <c r="C270" s="2134"/>
      <c r="D270" s="2135">
        <f t="shared" si="3"/>
        <v>0</v>
      </c>
      <c r="E270" s="2134"/>
      <c r="F270" s="2134"/>
      <c r="G270" s="2134"/>
      <c r="H270" s="2134"/>
      <c r="I270" s="2134"/>
      <c r="J270" s="2134"/>
      <c r="K270" s="2655"/>
      <c r="L270" s="2121"/>
    </row>
    <row r="271" spans="1:12" ht="15.75" x14ac:dyDescent="0.25">
      <c r="A271" s="2132"/>
      <c r="B271" s="2133"/>
      <c r="C271" s="2134"/>
      <c r="D271" s="2135">
        <f t="shared" ref="D271:D334" si="4">+C271*(100-E271)/100</f>
        <v>0</v>
      </c>
      <c r="E271" s="2134"/>
      <c r="F271" s="2134"/>
      <c r="G271" s="2134"/>
      <c r="H271" s="2134"/>
      <c r="I271" s="2134"/>
      <c r="J271" s="2134"/>
      <c r="K271" s="2655"/>
      <c r="L271" s="2121"/>
    </row>
    <row r="272" spans="1:12" ht="15.75" x14ac:dyDescent="0.25">
      <c r="A272" s="2132"/>
      <c r="B272" s="2133"/>
      <c r="C272" s="2134"/>
      <c r="D272" s="2135">
        <f t="shared" si="4"/>
        <v>0</v>
      </c>
      <c r="E272" s="2134"/>
      <c r="F272" s="2134"/>
      <c r="G272" s="2134"/>
      <c r="H272" s="2134"/>
      <c r="I272" s="2134"/>
      <c r="J272" s="2134"/>
      <c r="K272" s="2655"/>
      <c r="L272" s="2121"/>
    </row>
    <row r="273" spans="1:12" ht="15.75" x14ac:dyDescent="0.25">
      <c r="A273" s="2132"/>
      <c r="B273" s="2133"/>
      <c r="C273" s="2134"/>
      <c r="D273" s="2135">
        <f t="shared" si="4"/>
        <v>0</v>
      </c>
      <c r="E273" s="2134"/>
      <c r="F273" s="2134"/>
      <c r="G273" s="2134"/>
      <c r="H273" s="2134"/>
      <c r="I273" s="2134"/>
      <c r="J273" s="2134"/>
      <c r="K273" s="2655"/>
      <c r="L273" s="2121"/>
    </row>
    <row r="274" spans="1:12" ht="15.75" x14ac:dyDescent="0.25">
      <c r="A274" s="2132"/>
      <c r="B274" s="2133"/>
      <c r="C274" s="2134"/>
      <c r="D274" s="2135">
        <f t="shared" si="4"/>
        <v>0</v>
      </c>
      <c r="E274" s="2134"/>
      <c r="F274" s="2134"/>
      <c r="G274" s="2134"/>
      <c r="H274" s="2134"/>
      <c r="I274" s="2134"/>
      <c r="J274" s="2134"/>
      <c r="K274" s="2655"/>
      <c r="L274" s="2121"/>
    </row>
    <row r="275" spans="1:12" ht="15.75" x14ac:dyDescent="0.25">
      <c r="A275" s="2132"/>
      <c r="B275" s="2133"/>
      <c r="C275" s="2134"/>
      <c r="D275" s="2135">
        <f t="shared" si="4"/>
        <v>0</v>
      </c>
      <c r="E275" s="2134"/>
      <c r="F275" s="2134"/>
      <c r="G275" s="2134"/>
      <c r="H275" s="2134"/>
      <c r="I275" s="2134"/>
      <c r="J275" s="2134"/>
      <c r="K275" s="2655"/>
      <c r="L275" s="2121"/>
    </row>
    <row r="276" spans="1:12" ht="15.75" x14ac:dyDescent="0.25">
      <c r="A276" s="2132"/>
      <c r="B276" s="2133"/>
      <c r="C276" s="2134"/>
      <c r="D276" s="2135">
        <f t="shared" si="4"/>
        <v>0</v>
      </c>
      <c r="E276" s="2134"/>
      <c r="F276" s="2134"/>
      <c r="G276" s="2134"/>
      <c r="H276" s="2134"/>
      <c r="I276" s="2134"/>
      <c r="J276" s="2134"/>
      <c r="K276" s="2655"/>
      <c r="L276" s="2121"/>
    </row>
    <row r="277" spans="1:12" ht="15.75" x14ac:dyDescent="0.25">
      <c r="A277" s="2132"/>
      <c r="B277" s="2133"/>
      <c r="C277" s="2134"/>
      <c r="D277" s="2135">
        <f t="shared" si="4"/>
        <v>0</v>
      </c>
      <c r="E277" s="2134"/>
      <c r="F277" s="2134"/>
      <c r="G277" s="2134"/>
      <c r="H277" s="2134"/>
      <c r="I277" s="2134"/>
      <c r="J277" s="2134"/>
      <c r="K277" s="2655"/>
      <c r="L277" s="2121"/>
    </row>
    <row r="278" spans="1:12" ht="15.75" x14ac:dyDescent="0.25">
      <c r="A278" s="2132"/>
      <c r="B278" s="2133"/>
      <c r="C278" s="2134"/>
      <c r="D278" s="2135">
        <f t="shared" si="4"/>
        <v>0</v>
      </c>
      <c r="E278" s="2134"/>
      <c r="F278" s="2134"/>
      <c r="G278" s="2134"/>
      <c r="H278" s="2134"/>
      <c r="I278" s="2134"/>
      <c r="J278" s="2134"/>
      <c r="K278" s="2655"/>
      <c r="L278" s="2121"/>
    </row>
    <row r="279" spans="1:12" ht="15.75" x14ac:dyDescent="0.25">
      <c r="A279" s="2132"/>
      <c r="B279" s="2133"/>
      <c r="C279" s="2134"/>
      <c r="D279" s="2135">
        <f t="shared" si="4"/>
        <v>0</v>
      </c>
      <c r="E279" s="2134"/>
      <c r="F279" s="2134"/>
      <c r="G279" s="2134"/>
      <c r="H279" s="2134"/>
      <c r="I279" s="2134"/>
      <c r="J279" s="2134"/>
      <c r="K279" s="2655"/>
      <c r="L279" s="2121"/>
    </row>
    <row r="280" spans="1:12" ht="15.75" x14ac:dyDescent="0.25">
      <c r="A280" s="2132"/>
      <c r="B280" s="2133"/>
      <c r="C280" s="2134"/>
      <c r="D280" s="2135">
        <f t="shared" si="4"/>
        <v>0</v>
      </c>
      <c r="E280" s="2134"/>
      <c r="F280" s="2134"/>
      <c r="G280" s="2134"/>
      <c r="H280" s="2134"/>
      <c r="I280" s="2134"/>
      <c r="J280" s="2134"/>
      <c r="K280" s="2655"/>
      <c r="L280" s="2121"/>
    </row>
    <row r="281" spans="1:12" ht="15.75" x14ac:dyDescent="0.25">
      <c r="A281" s="2132"/>
      <c r="B281" s="2133"/>
      <c r="C281" s="2134"/>
      <c r="D281" s="2135">
        <f t="shared" si="4"/>
        <v>0</v>
      </c>
      <c r="E281" s="2134"/>
      <c r="F281" s="2134"/>
      <c r="G281" s="2134"/>
      <c r="H281" s="2134"/>
      <c r="I281" s="2134"/>
      <c r="J281" s="2134"/>
      <c r="K281" s="2655"/>
      <c r="L281" s="2121"/>
    </row>
    <row r="282" spans="1:12" ht="15.75" x14ac:dyDescent="0.25">
      <c r="A282" s="2132"/>
      <c r="B282" s="2133"/>
      <c r="C282" s="2134"/>
      <c r="D282" s="2135">
        <f t="shared" si="4"/>
        <v>0</v>
      </c>
      <c r="E282" s="2134"/>
      <c r="F282" s="2134"/>
      <c r="G282" s="2134"/>
      <c r="H282" s="2134"/>
      <c r="I282" s="2134"/>
      <c r="J282" s="2134"/>
      <c r="K282" s="2655"/>
      <c r="L282" s="2121"/>
    </row>
    <row r="283" spans="1:12" ht="15.75" x14ac:dyDescent="0.25">
      <c r="A283" s="2132"/>
      <c r="B283" s="2133"/>
      <c r="C283" s="2134"/>
      <c r="D283" s="2135">
        <f t="shared" si="4"/>
        <v>0</v>
      </c>
      <c r="E283" s="2134"/>
      <c r="F283" s="2134"/>
      <c r="G283" s="2134"/>
      <c r="H283" s="2134"/>
      <c r="I283" s="2134"/>
      <c r="J283" s="2134"/>
      <c r="K283" s="2655"/>
      <c r="L283" s="2121"/>
    </row>
    <row r="284" spans="1:12" ht="15.75" x14ac:dyDescent="0.25">
      <c r="A284" s="2132"/>
      <c r="B284" s="2133"/>
      <c r="C284" s="2134"/>
      <c r="D284" s="2135">
        <f t="shared" si="4"/>
        <v>0</v>
      </c>
      <c r="E284" s="2134"/>
      <c r="F284" s="2134"/>
      <c r="G284" s="2134"/>
      <c r="H284" s="2134"/>
      <c r="I284" s="2134"/>
      <c r="J284" s="2134"/>
      <c r="K284" s="2655"/>
      <c r="L284" s="2121"/>
    </row>
    <row r="285" spans="1:12" ht="15.75" x14ac:dyDescent="0.25">
      <c r="A285" s="2132"/>
      <c r="B285" s="2133"/>
      <c r="C285" s="2134"/>
      <c r="D285" s="2135">
        <f t="shared" si="4"/>
        <v>0</v>
      </c>
      <c r="E285" s="2134"/>
      <c r="F285" s="2134"/>
      <c r="G285" s="2134"/>
      <c r="H285" s="2134"/>
      <c r="I285" s="2134"/>
      <c r="J285" s="2134"/>
      <c r="K285" s="2655"/>
      <c r="L285" s="2121"/>
    </row>
    <row r="286" spans="1:12" ht="15.75" x14ac:dyDescent="0.25">
      <c r="A286" s="2132"/>
      <c r="B286" s="2133"/>
      <c r="C286" s="2134"/>
      <c r="D286" s="2135">
        <f t="shared" si="4"/>
        <v>0</v>
      </c>
      <c r="E286" s="2134"/>
      <c r="F286" s="2134"/>
      <c r="G286" s="2134"/>
      <c r="H286" s="2134"/>
      <c r="I286" s="2134"/>
      <c r="J286" s="2134"/>
      <c r="K286" s="2655"/>
      <c r="L286" s="2121"/>
    </row>
    <row r="287" spans="1:12" ht="15.75" x14ac:dyDescent="0.25">
      <c r="A287" s="2132"/>
      <c r="B287" s="2133"/>
      <c r="C287" s="2134"/>
      <c r="D287" s="2135">
        <f t="shared" si="4"/>
        <v>0</v>
      </c>
      <c r="E287" s="2134"/>
      <c r="F287" s="2134"/>
      <c r="G287" s="2134"/>
      <c r="H287" s="2134"/>
      <c r="I287" s="2134"/>
      <c r="J287" s="2134"/>
      <c r="K287" s="2655"/>
      <c r="L287" s="2121"/>
    </row>
    <row r="288" spans="1:12" ht="15.75" x14ac:dyDescent="0.25">
      <c r="A288" s="2132"/>
      <c r="B288" s="2133"/>
      <c r="C288" s="2134"/>
      <c r="D288" s="2135">
        <f t="shared" si="4"/>
        <v>0</v>
      </c>
      <c r="E288" s="2134"/>
      <c r="F288" s="2134"/>
      <c r="G288" s="2134"/>
      <c r="H288" s="2134"/>
      <c r="I288" s="2134"/>
      <c r="J288" s="2134"/>
      <c r="K288" s="2655"/>
      <c r="L288" s="2121"/>
    </row>
    <row r="289" spans="1:12" ht="15.75" x14ac:dyDescent="0.25">
      <c r="A289" s="2132"/>
      <c r="B289" s="2133"/>
      <c r="C289" s="2134"/>
      <c r="D289" s="2135">
        <f t="shared" si="4"/>
        <v>0</v>
      </c>
      <c r="E289" s="2134"/>
      <c r="F289" s="2134"/>
      <c r="G289" s="2134"/>
      <c r="H289" s="2134"/>
      <c r="I289" s="2134"/>
      <c r="J289" s="2134"/>
      <c r="K289" s="2655"/>
      <c r="L289" s="2121"/>
    </row>
    <row r="290" spans="1:12" ht="15.75" x14ac:dyDescent="0.25">
      <c r="A290" s="2132"/>
      <c r="B290" s="2133"/>
      <c r="C290" s="2134"/>
      <c r="D290" s="2135">
        <f t="shared" si="4"/>
        <v>0</v>
      </c>
      <c r="E290" s="2134"/>
      <c r="F290" s="2134"/>
      <c r="G290" s="2134"/>
      <c r="H290" s="2134"/>
      <c r="I290" s="2134"/>
      <c r="J290" s="2134"/>
      <c r="K290" s="2655"/>
      <c r="L290" s="2121"/>
    </row>
    <row r="291" spans="1:12" ht="15.75" x14ac:dyDescent="0.25">
      <c r="A291" s="2132"/>
      <c r="B291" s="2133"/>
      <c r="C291" s="2134"/>
      <c r="D291" s="2135">
        <f t="shared" si="4"/>
        <v>0</v>
      </c>
      <c r="E291" s="2134"/>
      <c r="F291" s="2134"/>
      <c r="G291" s="2134"/>
      <c r="H291" s="2134"/>
      <c r="I291" s="2134"/>
      <c r="J291" s="2134"/>
      <c r="K291" s="2655"/>
      <c r="L291" s="2121"/>
    </row>
    <row r="292" spans="1:12" ht="15.75" x14ac:dyDescent="0.25">
      <c r="A292" s="2132"/>
      <c r="B292" s="2133"/>
      <c r="C292" s="2134"/>
      <c r="D292" s="2135">
        <f t="shared" si="4"/>
        <v>0</v>
      </c>
      <c r="E292" s="2134"/>
      <c r="F292" s="2134"/>
      <c r="G292" s="2134"/>
      <c r="H292" s="2134"/>
      <c r="I292" s="2134"/>
      <c r="J292" s="2134"/>
      <c r="K292" s="2655"/>
      <c r="L292" s="2121"/>
    </row>
    <row r="293" spans="1:12" ht="15.75" x14ac:dyDescent="0.25">
      <c r="A293" s="2132"/>
      <c r="B293" s="2133"/>
      <c r="C293" s="2134"/>
      <c r="D293" s="2135">
        <f t="shared" si="4"/>
        <v>0</v>
      </c>
      <c r="E293" s="2134"/>
      <c r="F293" s="2134"/>
      <c r="G293" s="2134"/>
      <c r="H293" s="2134"/>
      <c r="I293" s="2134"/>
      <c r="J293" s="2134"/>
      <c r="K293" s="2655"/>
      <c r="L293" s="2121"/>
    </row>
    <row r="294" spans="1:12" ht="15.75" x14ac:dyDescent="0.25">
      <c r="A294" s="2132"/>
      <c r="B294" s="2133"/>
      <c r="C294" s="2134"/>
      <c r="D294" s="2135">
        <f t="shared" si="4"/>
        <v>0</v>
      </c>
      <c r="E294" s="2134"/>
      <c r="F294" s="2134"/>
      <c r="G294" s="2134"/>
      <c r="H294" s="2134"/>
      <c r="I294" s="2134"/>
      <c r="J294" s="2134"/>
      <c r="K294" s="2655"/>
      <c r="L294" s="2121"/>
    </row>
    <row r="295" spans="1:12" ht="15.75" x14ac:dyDescent="0.25">
      <c r="A295" s="2132"/>
      <c r="B295" s="2133"/>
      <c r="C295" s="2134"/>
      <c r="D295" s="2135">
        <f t="shared" si="4"/>
        <v>0</v>
      </c>
      <c r="E295" s="2134"/>
      <c r="F295" s="2134"/>
      <c r="G295" s="2134"/>
      <c r="H295" s="2134"/>
      <c r="I295" s="2134"/>
      <c r="J295" s="2134"/>
      <c r="K295" s="2655"/>
      <c r="L295" s="2121"/>
    </row>
    <row r="296" spans="1:12" ht="15.75" x14ac:dyDescent="0.25">
      <c r="A296" s="2132"/>
      <c r="B296" s="2133"/>
      <c r="C296" s="2134"/>
      <c r="D296" s="2135">
        <f t="shared" si="4"/>
        <v>0</v>
      </c>
      <c r="E296" s="2134"/>
      <c r="F296" s="2134"/>
      <c r="G296" s="2134"/>
      <c r="H296" s="2134"/>
      <c r="I296" s="2134"/>
      <c r="J296" s="2134"/>
      <c r="K296" s="2655"/>
      <c r="L296" s="2121"/>
    </row>
    <row r="297" spans="1:12" ht="15.75" x14ac:dyDescent="0.25">
      <c r="A297" s="2132"/>
      <c r="B297" s="2133"/>
      <c r="C297" s="2134"/>
      <c r="D297" s="2135">
        <f t="shared" si="4"/>
        <v>0</v>
      </c>
      <c r="E297" s="2134"/>
      <c r="F297" s="2134"/>
      <c r="G297" s="2134"/>
      <c r="H297" s="2134"/>
      <c r="I297" s="2134"/>
      <c r="J297" s="2134"/>
      <c r="K297" s="2655"/>
      <c r="L297" s="2121"/>
    </row>
    <row r="298" spans="1:12" ht="15.75" x14ac:dyDescent="0.25">
      <c r="A298" s="2132"/>
      <c r="B298" s="2133"/>
      <c r="C298" s="2134"/>
      <c r="D298" s="2135">
        <f t="shared" si="4"/>
        <v>0</v>
      </c>
      <c r="E298" s="2134"/>
      <c r="F298" s="2134"/>
      <c r="G298" s="2134"/>
      <c r="H298" s="2134"/>
      <c r="I298" s="2134"/>
      <c r="J298" s="2134"/>
      <c r="K298" s="2655"/>
      <c r="L298" s="2121"/>
    </row>
    <row r="299" spans="1:12" ht="15.75" x14ac:dyDescent="0.25">
      <c r="A299" s="2132"/>
      <c r="B299" s="2133"/>
      <c r="C299" s="2134"/>
      <c r="D299" s="2135">
        <f t="shared" si="4"/>
        <v>0</v>
      </c>
      <c r="E299" s="2134"/>
      <c r="F299" s="2134"/>
      <c r="G299" s="2134"/>
      <c r="H299" s="2134"/>
      <c r="I299" s="2134"/>
      <c r="J299" s="2134"/>
      <c r="K299" s="2655"/>
      <c r="L299" s="2121"/>
    </row>
    <row r="300" spans="1:12" ht="15.75" x14ac:dyDescent="0.25">
      <c r="A300" s="2132"/>
      <c r="B300" s="2133"/>
      <c r="C300" s="2134"/>
      <c r="D300" s="2135">
        <f t="shared" si="4"/>
        <v>0</v>
      </c>
      <c r="E300" s="2134"/>
      <c r="F300" s="2134"/>
      <c r="G300" s="2134"/>
      <c r="H300" s="2134"/>
      <c r="I300" s="2134"/>
      <c r="J300" s="2134"/>
      <c r="K300" s="2655"/>
      <c r="L300" s="2121"/>
    </row>
    <row r="301" spans="1:12" ht="15.75" x14ac:dyDescent="0.25">
      <c r="A301" s="2132"/>
      <c r="B301" s="2133"/>
      <c r="C301" s="2134"/>
      <c r="D301" s="2135">
        <f t="shared" si="4"/>
        <v>0</v>
      </c>
      <c r="E301" s="2134"/>
      <c r="F301" s="2134"/>
      <c r="G301" s="2134"/>
      <c r="H301" s="2134"/>
      <c r="I301" s="2134"/>
      <c r="J301" s="2134"/>
      <c r="K301" s="2655"/>
      <c r="L301" s="2121"/>
    </row>
    <row r="302" spans="1:12" ht="15.75" x14ac:dyDescent="0.25">
      <c r="A302" s="2132"/>
      <c r="B302" s="2133"/>
      <c r="C302" s="2134"/>
      <c r="D302" s="2135">
        <f t="shared" si="4"/>
        <v>0</v>
      </c>
      <c r="E302" s="2134"/>
      <c r="F302" s="2134"/>
      <c r="G302" s="2134"/>
      <c r="H302" s="2134"/>
      <c r="I302" s="2134"/>
      <c r="J302" s="2134"/>
      <c r="K302" s="2655"/>
      <c r="L302" s="2121"/>
    </row>
    <row r="303" spans="1:12" ht="15.75" x14ac:dyDescent="0.25">
      <c r="A303" s="2132"/>
      <c r="B303" s="2133"/>
      <c r="C303" s="2134"/>
      <c r="D303" s="2135">
        <f t="shared" si="4"/>
        <v>0</v>
      </c>
      <c r="E303" s="2134"/>
      <c r="F303" s="2134"/>
      <c r="G303" s="2134"/>
      <c r="H303" s="2134"/>
      <c r="I303" s="2134"/>
      <c r="J303" s="2134"/>
      <c r="K303" s="2655"/>
      <c r="L303" s="2121"/>
    </row>
    <row r="304" spans="1:12" ht="15.75" x14ac:dyDescent="0.25">
      <c r="A304" s="2132"/>
      <c r="B304" s="2133"/>
      <c r="C304" s="2134"/>
      <c r="D304" s="2135">
        <f t="shared" si="4"/>
        <v>0</v>
      </c>
      <c r="E304" s="2134"/>
      <c r="F304" s="2134"/>
      <c r="G304" s="2134"/>
      <c r="H304" s="2134"/>
      <c r="I304" s="2134"/>
      <c r="J304" s="2134"/>
      <c r="K304" s="2655"/>
      <c r="L304" s="2121"/>
    </row>
    <row r="305" spans="1:12" ht="15.75" x14ac:dyDescent="0.25">
      <c r="A305" s="2132"/>
      <c r="B305" s="2133"/>
      <c r="C305" s="2134"/>
      <c r="D305" s="2135">
        <f t="shared" si="4"/>
        <v>0</v>
      </c>
      <c r="E305" s="2134"/>
      <c r="F305" s="2134"/>
      <c r="G305" s="2134"/>
      <c r="H305" s="2134"/>
      <c r="I305" s="2134"/>
      <c r="J305" s="2134"/>
      <c r="K305" s="2655"/>
      <c r="L305" s="2121"/>
    </row>
    <row r="306" spans="1:12" ht="15.75" x14ac:dyDescent="0.25">
      <c r="A306" s="2132"/>
      <c r="B306" s="2133"/>
      <c r="C306" s="2134"/>
      <c r="D306" s="2135">
        <f t="shared" si="4"/>
        <v>0</v>
      </c>
      <c r="E306" s="2134"/>
      <c r="F306" s="2134"/>
      <c r="G306" s="2134"/>
      <c r="H306" s="2134"/>
      <c r="I306" s="2134"/>
      <c r="J306" s="2134"/>
      <c r="K306" s="2655"/>
      <c r="L306" s="2121"/>
    </row>
    <row r="307" spans="1:12" ht="15.75" x14ac:dyDescent="0.25">
      <c r="A307" s="2132"/>
      <c r="B307" s="2133"/>
      <c r="C307" s="2134"/>
      <c r="D307" s="2135">
        <f t="shared" si="4"/>
        <v>0</v>
      </c>
      <c r="E307" s="2134"/>
      <c r="F307" s="2134"/>
      <c r="G307" s="2134"/>
      <c r="H307" s="2134"/>
      <c r="I307" s="2134"/>
      <c r="J307" s="2134"/>
      <c r="K307" s="2655"/>
      <c r="L307" s="2121"/>
    </row>
    <row r="308" spans="1:12" ht="15.75" x14ac:dyDescent="0.25">
      <c r="A308" s="2132"/>
      <c r="B308" s="2133"/>
      <c r="C308" s="2134"/>
      <c r="D308" s="2135">
        <f t="shared" si="4"/>
        <v>0</v>
      </c>
      <c r="E308" s="2134"/>
      <c r="F308" s="2134"/>
      <c r="G308" s="2134"/>
      <c r="H308" s="2134"/>
      <c r="I308" s="2134"/>
      <c r="J308" s="2134"/>
      <c r="K308" s="2655"/>
      <c r="L308" s="2121"/>
    </row>
    <row r="309" spans="1:12" ht="15.75" x14ac:dyDescent="0.25">
      <c r="A309" s="2132"/>
      <c r="B309" s="2133"/>
      <c r="C309" s="2134"/>
      <c r="D309" s="2135">
        <f t="shared" si="4"/>
        <v>0</v>
      </c>
      <c r="E309" s="2134"/>
      <c r="F309" s="2134"/>
      <c r="G309" s="2134"/>
      <c r="H309" s="2134"/>
      <c r="I309" s="2134"/>
      <c r="J309" s="2134"/>
      <c r="K309" s="2655"/>
      <c r="L309" s="2121"/>
    </row>
    <row r="310" spans="1:12" ht="15.75" x14ac:dyDescent="0.25">
      <c r="A310" s="2132"/>
      <c r="B310" s="2133"/>
      <c r="C310" s="2134"/>
      <c r="D310" s="2135">
        <f t="shared" si="4"/>
        <v>0</v>
      </c>
      <c r="E310" s="2134"/>
      <c r="F310" s="2134"/>
      <c r="G310" s="2134"/>
      <c r="H310" s="2134"/>
      <c r="I310" s="2134"/>
      <c r="J310" s="2134"/>
      <c r="K310" s="2655"/>
      <c r="L310" s="2121"/>
    </row>
    <row r="311" spans="1:12" ht="15.75" x14ac:dyDescent="0.25">
      <c r="A311" s="2132"/>
      <c r="B311" s="2133"/>
      <c r="C311" s="2134"/>
      <c r="D311" s="2135">
        <f t="shared" si="4"/>
        <v>0</v>
      </c>
      <c r="E311" s="2134"/>
      <c r="F311" s="2134"/>
      <c r="G311" s="2134"/>
      <c r="H311" s="2134"/>
      <c r="I311" s="2134"/>
      <c r="J311" s="2134"/>
      <c r="K311" s="2655"/>
      <c r="L311" s="2121"/>
    </row>
    <row r="312" spans="1:12" ht="15.75" x14ac:dyDescent="0.25">
      <c r="A312" s="2132"/>
      <c r="B312" s="2133"/>
      <c r="C312" s="2134"/>
      <c r="D312" s="2135">
        <f t="shared" si="4"/>
        <v>0</v>
      </c>
      <c r="E312" s="2134"/>
      <c r="F312" s="2134"/>
      <c r="G312" s="2134"/>
      <c r="H312" s="2134"/>
      <c r="I312" s="2134"/>
      <c r="J312" s="2134"/>
      <c r="K312" s="2655"/>
      <c r="L312" s="2121"/>
    </row>
    <row r="313" spans="1:12" ht="15.75" x14ac:dyDescent="0.25">
      <c r="A313" s="2132"/>
      <c r="B313" s="2133"/>
      <c r="C313" s="2134"/>
      <c r="D313" s="2135">
        <f t="shared" si="4"/>
        <v>0</v>
      </c>
      <c r="E313" s="2134"/>
      <c r="F313" s="2134"/>
      <c r="G313" s="2134"/>
      <c r="H313" s="2134"/>
      <c r="I313" s="2134"/>
      <c r="J313" s="2134"/>
      <c r="K313" s="2655"/>
      <c r="L313" s="2121"/>
    </row>
    <row r="314" spans="1:12" ht="15.75" x14ac:dyDescent="0.25">
      <c r="A314" s="2132"/>
      <c r="B314" s="2133"/>
      <c r="C314" s="2134"/>
      <c r="D314" s="2135">
        <f t="shared" si="4"/>
        <v>0</v>
      </c>
      <c r="E314" s="2134"/>
      <c r="F314" s="2134"/>
      <c r="G314" s="2134"/>
      <c r="H314" s="2134"/>
      <c r="I314" s="2134"/>
      <c r="J314" s="2134"/>
      <c r="K314" s="2655"/>
      <c r="L314" s="2121"/>
    </row>
    <row r="315" spans="1:12" ht="15.75" x14ac:dyDescent="0.25">
      <c r="A315" s="2132"/>
      <c r="B315" s="2133"/>
      <c r="C315" s="2134"/>
      <c r="D315" s="2135">
        <f t="shared" si="4"/>
        <v>0</v>
      </c>
      <c r="E315" s="2134"/>
      <c r="F315" s="2134"/>
      <c r="G315" s="2134"/>
      <c r="H315" s="2134"/>
      <c r="I315" s="2134"/>
      <c r="J315" s="2134"/>
      <c r="K315" s="2655"/>
      <c r="L315" s="2121"/>
    </row>
    <row r="316" spans="1:12" ht="15.75" x14ac:dyDescent="0.25">
      <c r="A316" s="2132"/>
      <c r="B316" s="2133"/>
      <c r="C316" s="2134"/>
      <c r="D316" s="2135">
        <f t="shared" si="4"/>
        <v>0</v>
      </c>
      <c r="E316" s="2134"/>
      <c r="F316" s="2134"/>
      <c r="G316" s="2134"/>
      <c r="H316" s="2134"/>
      <c r="I316" s="2134"/>
      <c r="J316" s="2134"/>
      <c r="K316" s="2655"/>
      <c r="L316" s="2121"/>
    </row>
    <row r="317" spans="1:12" ht="15.75" x14ac:dyDescent="0.25">
      <c r="A317" s="2132"/>
      <c r="B317" s="2133"/>
      <c r="C317" s="2134"/>
      <c r="D317" s="2135">
        <f t="shared" si="4"/>
        <v>0</v>
      </c>
      <c r="E317" s="2134"/>
      <c r="F317" s="2134"/>
      <c r="G317" s="2134"/>
      <c r="H317" s="2134"/>
      <c r="I317" s="2134"/>
      <c r="J317" s="2134"/>
      <c r="K317" s="2655"/>
      <c r="L317" s="2121"/>
    </row>
    <row r="318" spans="1:12" ht="15.75" x14ac:dyDescent="0.25">
      <c r="A318" s="2132"/>
      <c r="B318" s="2133"/>
      <c r="C318" s="2134"/>
      <c r="D318" s="2135">
        <f t="shared" si="4"/>
        <v>0</v>
      </c>
      <c r="E318" s="2134"/>
      <c r="F318" s="2134"/>
      <c r="G318" s="2134"/>
      <c r="H318" s="2134"/>
      <c r="I318" s="2134"/>
      <c r="J318" s="2134"/>
      <c r="K318" s="2655"/>
      <c r="L318" s="2121"/>
    </row>
    <row r="319" spans="1:12" ht="15.75" x14ac:dyDescent="0.25">
      <c r="A319" s="2132"/>
      <c r="B319" s="2133"/>
      <c r="C319" s="2134"/>
      <c r="D319" s="2135">
        <f t="shared" si="4"/>
        <v>0</v>
      </c>
      <c r="E319" s="2134"/>
      <c r="F319" s="2134"/>
      <c r="G319" s="2134"/>
      <c r="H319" s="2134"/>
      <c r="I319" s="2134"/>
      <c r="J319" s="2134"/>
      <c r="K319" s="2655"/>
      <c r="L319" s="2121"/>
    </row>
    <row r="320" spans="1:12" ht="15.75" x14ac:dyDescent="0.25">
      <c r="A320" s="2132"/>
      <c r="B320" s="2133"/>
      <c r="C320" s="2134"/>
      <c r="D320" s="2135">
        <f t="shared" si="4"/>
        <v>0</v>
      </c>
      <c r="E320" s="2134"/>
      <c r="F320" s="2134"/>
      <c r="G320" s="2134"/>
      <c r="H320" s="2134"/>
      <c r="I320" s="2134"/>
      <c r="J320" s="2134"/>
      <c r="K320" s="2655"/>
      <c r="L320" s="2121"/>
    </row>
    <row r="321" spans="1:12" ht="15.75" x14ac:dyDescent="0.25">
      <c r="A321" s="2132"/>
      <c r="B321" s="2133"/>
      <c r="C321" s="2134"/>
      <c r="D321" s="2135">
        <f t="shared" si="4"/>
        <v>0</v>
      </c>
      <c r="E321" s="2134"/>
      <c r="F321" s="2134"/>
      <c r="G321" s="2134"/>
      <c r="H321" s="2134"/>
      <c r="I321" s="2134"/>
      <c r="J321" s="2134"/>
      <c r="K321" s="2655"/>
      <c r="L321" s="2121"/>
    </row>
    <row r="322" spans="1:12" ht="15.75" x14ac:dyDescent="0.25">
      <c r="A322" s="2132"/>
      <c r="B322" s="2133"/>
      <c r="C322" s="2134"/>
      <c r="D322" s="2135">
        <f t="shared" si="4"/>
        <v>0</v>
      </c>
      <c r="E322" s="2134"/>
      <c r="F322" s="2134"/>
      <c r="G322" s="2134"/>
      <c r="H322" s="2134"/>
      <c r="I322" s="2134"/>
      <c r="J322" s="2134"/>
      <c r="K322" s="2655"/>
      <c r="L322" s="2121"/>
    </row>
    <row r="323" spans="1:12" ht="15.75" x14ac:dyDescent="0.25">
      <c r="A323" s="2132"/>
      <c r="B323" s="2133"/>
      <c r="C323" s="2134"/>
      <c r="D323" s="2135">
        <f t="shared" si="4"/>
        <v>0</v>
      </c>
      <c r="E323" s="2134"/>
      <c r="F323" s="2134"/>
      <c r="G323" s="2134"/>
      <c r="H323" s="2134"/>
      <c r="I323" s="2134"/>
      <c r="J323" s="2134"/>
      <c r="K323" s="2655"/>
      <c r="L323" s="2121"/>
    </row>
    <row r="324" spans="1:12" ht="15.75" x14ac:dyDescent="0.25">
      <c r="A324" s="2132"/>
      <c r="B324" s="2133"/>
      <c r="C324" s="2134"/>
      <c r="D324" s="2135">
        <f t="shared" si="4"/>
        <v>0</v>
      </c>
      <c r="E324" s="2134"/>
      <c r="F324" s="2134"/>
      <c r="G324" s="2134"/>
      <c r="H324" s="2134"/>
      <c r="I324" s="2134"/>
      <c r="J324" s="2134"/>
      <c r="K324" s="2655"/>
      <c r="L324" s="2121"/>
    </row>
    <row r="325" spans="1:12" ht="15.75" x14ac:dyDescent="0.25">
      <c r="A325" s="2132"/>
      <c r="B325" s="2133"/>
      <c r="C325" s="2134"/>
      <c r="D325" s="2135">
        <f t="shared" si="4"/>
        <v>0</v>
      </c>
      <c r="E325" s="2134"/>
      <c r="F325" s="2134"/>
      <c r="G325" s="2134"/>
      <c r="H325" s="2134"/>
      <c r="I325" s="2134"/>
      <c r="J325" s="2134"/>
      <c r="K325" s="2655"/>
      <c r="L325" s="2121"/>
    </row>
    <row r="326" spans="1:12" ht="15.75" x14ac:dyDescent="0.25">
      <c r="A326" s="2132"/>
      <c r="B326" s="2133"/>
      <c r="C326" s="2134"/>
      <c r="D326" s="2135">
        <f t="shared" si="4"/>
        <v>0</v>
      </c>
      <c r="E326" s="2134"/>
      <c r="F326" s="2134"/>
      <c r="G326" s="2134"/>
      <c r="H326" s="2134"/>
      <c r="I326" s="2134"/>
      <c r="J326" s="2134"/>
      <c r="K326" s="2655"/>
      <c r="L326" s="2121"/>
    </row>
    <row r="327" spans="1:12" ht="15.75" x14ac:dyDescent="0.25">
      <c r="A327" s="2132"/>
      <c r="B327" s="2133"/>
      <c r="C327" s="2134"/>
      <c r="D327" s="2135">
        <f t="shared" si="4"/>
        <v>0</v>
      </c>
      <c r="E327" s="2134"/>
      <c r="F327" s="2134"/>
      <c r="G327" s="2134"/>
      <c r="H327" s="2134"/>
      <c r="I327" s="2134"/>
      <c r="J327" s="2134"/>
      <c r="K327" s="2655"/>
      <c r="L327" s="2121"/>
    </row>
    <row r="328" spans="1:12" ht="15.75" x14ac:dyDescent="0.25">
      <c r="A328" s="2132"/>
      <c r="B328" s="2133"/>
      <c r="C328" s="2134"/>
      <c r="D328" s="2135">
        <f t="shared" si="4"/>
        <v>0</v>
      </c>
      <c r="E328" s="2134"/>
      <c r="F328" s="2134"/>
      <c r="G328" s="2134"/>
      <c r="H328" s="2134"/>
      <c r="I328" s="2134"/>
      <c r="J328" s="2134"/>
      <c r="K328" s="2655"/>
      <c r="L328" s="2121"/>
    </row>
    <row r="329" spans="1:12" ht="15.75" x14ac:dyDescent="0.25">
      <c r="A329" s="2132"/>
      <c r="B329" s="2133"/>
      <c r="C329" s="2134"/>
      <c r="D329" s="2135">
        <f t="shared" si="4"/>
        <v>0</v>
      </c>
      <c r="E329" s="2134"/>
      <c r="F329" s="2134"/>
      <c r="G329" s="2134"/>
      <c r="H329" s="2134"/>
      <c r="I329" s="2134"/>
      <c r="J329" s="2134"/>
      <c r="K329" s="2655"/>
      <c r="L329" s="2121"/>
    </row>
    <row r="330" spans="1:12" ht="15.75" x14ac:dyDescent="0.25">
      <c r="A330" s="2132"/>
      <c r="B330" s="2133"/>
      <c r="C330" s="2134"/>
      <c r="D330" s="2135">
        <f t="shared" si="4"/>
        <v>0</v>
      </c>
      <c r="E330" s="2134"/>
      <c r="F330" s="2134"/>
      <c r="G330" s="2134"/>
      <c r="H330" s="2134"/>
      <c r="I330" s="2134"/>
      <c r="J330" s="2134"/>
      <c r="K330" s="2655"/>
      <c r="L330" s="2121"/>
    </row>
    <row r="331" spans="1:12" ht="15.75" x14ac:dyDescent="0.25">
      <c r="A331" s="2132"/>
      <c r="B331" s="2133"/>
      <c r="C331" s="2134"/>
      <c r="D331" s="2135">
        <f t="shared" si="4"/>
        <v>0</v>
      </c>
      <c r="E331" s="2134"/>
      <c r="F331" s="2134"/>
      <c r="G331" s="2134"/>
      <c r="H331" s="2134"/>
      <c r="I331" s="2134"/>
      <c r="J331" s="2134"/>
      <c r="K331" s="2655"/>
      <c r="L331" s="2121"/>
    </row>
    <row r="332" spans="1:12" ht="15.75" x14ac:dyDescent="0.25">
      <c r="A332" s="2132"/>
      <c r="B332" s="2133"/>
      <c r="C332" s="2134"/>
      <c r="D332" s="2135">
        <f t="shared" si="4"/>
        <v>0</v>
      </c>
      <c r="E332" s="2134"/>
      <c r="F332" s="2134"/>
      <c r="G332" s="2134"/>
      <c r="H332" s="2134"/>
      <c r="I332" s="2134"/>
      <c r="J332" s="2134"/>
      <c r="K332" s="2655"/>
      <c r="L332" s="2121"/>
    </row>
    <row r="333" spans="1:12" ht="15.75" x14ac:dyDescent="0.25">
      <c r="A333" s="2132"/>
      <c r="B333" s="2133"/>
      <c r="C333" s="2134"/>
      <c r="D333" s="2135">
        <f t="shared" si="4"/>
        <v>0</v>
      </c>
      <c r="E333" s="2134"/>
      <c r="F333" s="2134"/>
      <c r="G333" s="2134"/>
      <c r="H333" s="2134"/>
      <c r="I333" s="2134"/>
      <c r="J333" s="2134"/>
      <c r="K333" s="2655"/>
      <c r="L333" s="2121"/>
    </row>
    <row r="334" spans="1:12" ht="15.75" x14ac:dyDescent="0.25">
      <c r="A334" s="2132"/>
      <c r="B334" s="2133"/>
      <c r="C334" s="2134"/>
      <c r="D334" s="2135">
        <f t="shared" si="4"/>
        <v>0</v>
      </c>
      <c r="E334" s="2134"/>
      <c r="F334" s="2134"/>
      <c r="G334" s="2134"/>
      <c r="H334" s="2134"/>
      <c r="I334" s="2134"/>
      <c r="J334" s="2134"/>
      <c r="K334" s="2655"/>
      <c r="L334" s="2121"/>
    </row>
    <row r="335" spans="1:12" ht="15.75" x14ac:dyDescent="0.25">
      <c r="A335" s="2132"/>
      <c r="B335" s="2133"/>
      <c r="C335" s="2134"/>
      <c r="D335" s="2135">
        <f t="shared" ref="D335:D398" si="5">+C335*(100-E335)/100</f>
        <v>0</v>
      </c>
      <c r="E335" s="2134"/>
      <c r="F335" s="2134"/>
      <c r="G335" s="2134"/>
      <c r="H335" s="2134"/>
      <c r="I335" s="2134"/>
      <c r="J335" s="2134"/>
      <c r="K335" s="2655"/>
      <c r="L335" s="2121"/>
    </row>
    <row r="336" spans="1:12" ht="15.75" x14ac:dyDescent="0.25">
      <c r="A336" s="2132"/>
      <c r="B336" s="2133"/>
      <c r="C336" s="2134"/>
      <c r="D336" s="2135">
        <f t="shared" si="5"/>
        <v>0</v>
      </c>
      <c r="E336" s="2134"/>
      <c r="F336" s="2134"/>
      <c r="G336" s="2134"/>
      <c r="H336" s="2134"/>
      <c r="I336" s="2134"/>
      <c r="J336" s="2134"/>
      <c r="K336" s="2655"/>
      <c r="L336" s="2121"/>
    </row>
    <row r="337" spans="1:12" ht="15.75" x14ac:dyDescent="0.25">
      <c r="A337" s="2132"/>
      <c r="B337" s="2133"/>
      <c r="C337" s="2134"/>
      <c r="D337" s="2135">
        <f t="shared" si="5"/>
        <v>0</v>
      </c>
      <c r="E337" s="2134"/>
      <c r="F337" s="2134"/>
      <c r="G337" s="2134"/>
      <c r="H337" s="2134"/>
      <c r="I337" s="2134"/>
      <c r="J337" s="2134"/>
      <c r="K337" s="2655"/>
      <c r="L337" s="2121"/>
    </row>
    <row r="338" spans="1:12" ht="15.75" x14ac:dyDescent="0.25">
      <c r="A338" s="2132"/>
      <c r="B338" s="2133"/>
      <c r="C338" s="2134"/>
      <c r="D338" s="2135">
        <f t="shared" si="5"/>
        <v>0</v>
      </c>
      <c r="E338" s="2134"/>
      <c r="F338" s="2134"/>
      <c r="G338" s="2134"/>
      <c r="H338" s="2134"/>
      <c r="I338" s="2134"/>
      <c r="J338" s="2134"/>
      <c r="K338" s="2655"/>
      <c r="L338" s="2121"/>
    </row>
    <row r="339" spans="1:12" ht="15.75" x14ac:dyDescent="0.25">
      <c r="A339" s="2132"/>
      <c r="B339" s="2133"/>
      <c r="C339" s="2134"/>
      <c r="D339" s="2135">
        <f t="shared" si="5"/>
        <v>0</v>
      </c>
      <c r="E339" s="2134"/>
      <c r="F339" s="2134"/>
      <c r="G339" s="2134"/>
      <c r="H339" s="2134"/>
      <c r="I339" s="2134"/>
      <c r="J339" s="2134"/>
      <c r="K339" s="2655"/>
      <c r="L339" s="2121"/>
    </row>
    <row r="340" spans="1:12" ht="15.75" x14ac:dyDescent="0.25">
      <c r="A340" s="2132"/>
      <c r="B340" s="2133"/>
      <c r="C340" s="2134"/>
      <c r="D340" s="2135">
        <f t="shared" si="5"/>
        <v>0</v>
      </c>
      <c r="E340" s="2134"/>
      <c r="F340" s="2134"/>
      <c r="G340" s="2134"/>
      <c r="H340" s="2134"/>
      <c r="I340" s="2134"/>
      <c r="J340" s="2134"/>
      <c r="K340" s="2655"/>
      <c r="L340" s="2121"/>
    </row>
    <row r="341" spans="1:12" ht="15.75" x14ac:dyDescent="0.25">
      <c r="A341" s="2132"/>
      <c r="B341" s="2133"/>
      <c r="C341" s="2134"/>
      <c r="D341" s="2135">
        <f t="shared" si="5"/>
        <v>0</v>
      </c>
      <c r="E341" s="2134"/>
      <c r="F341" s="2134"/>
      <c r="G341" s="2134"/>
      <c r="H341" s="2134"/>
      <c r="I341" s="2134"/>
      <c r="J341" s="2134"/>
      <c r="K341" s="2655"/>
      <c r="L341" s="2121"/>
    </row>
    <row r="342" spans="1:12" ht="15.75" x14ac:dyDescent="0.25">
      <c r="A342" s="2132"/>
      <c r="B342" s="2133"/>
      <c r="C342" s="2134"/>
      <c r="D342" s="2135">
        <f t="shared" si="5"/>
        <v>0</v>
      </c>
      <c r="E342" s="2134"/>
      <c r="F342" s="2134"/>
      <c r="G342" s="2134"/>
      <c r="H342" s="2134"/>
      <c r="I342" s="2134"/>
      <c r="J342" s="2134"/>
      <c r="K342" s="2655"/>
      <c r="L342" s="2121"/>
    </row>
    <row r="343" spans="1:12" ht="15.75" x14ac:dyDescent="0.25">
      <c r="A343" s="2132"/>
      <c r="B343" s="2133"/>
      <c r="C343" s="2134"/>
      <c r="D343" s="2135">
        <f t="shared" si="5"/>
        <v>0</v>
      </c>
      <c r="E343" s="2134"/>
      <c r="F343" s="2134"/>
      <c r="G343" s="2134"/>
      <c r="H343" s="2134"/>
      <c r="I343" s="2134"/>
      <c r="J343" s="2134"/>
      <c r="K343" s="2655"/>
      <c r="L343" s="2121"/>
    </row>
    <row r="344" spans="1:12" ht="15.75" x14ac:dyDescent="0.25">
      <c r="A344" s="2132"/>
      <c r="B344" s="2133"/>
      <c r="C344" s="2134"/>
      <c r="D344" s="2135">
        <f t="shared" si="5"/>
        <v>0</v>
      </c>
      <c r="E344" s="2134"/>
      <c r="F344" s="2134"/>
      <c r="G344" s="2134"/>
      <c r="H344" s="2134"/>
      <c r="I344" s="2134"/>
      <c r="J344" s="2134"/>
      <c r="K344" s="2655"/>
      <c r="L344" s="2121"/>
    </row>
    <row r="345" spans="1:12" ht="15.75" x14ac:dyDescent="0.25">
      <c r="A345" s="2132"/>
      <c r="B345" s="2133"/>
      <c r="C345" s="2134"/>
      <c r="D345" s="2135">
        <f t="shared" si="5"/>
        <v>0</v>
      </c>
      <c r="E345" s="2134"/>
      <c r="F345" s="2134"/>
      <c r="G345" s="2134"/>
      <c r="H345" s="2134"/>
      <c r="I345" s="2134"/>
      <c r="J345" s="2134"/>
      <c r="K345" s="2655"/>
      <c r="L345" s="2121"/>
    </row>
    <row r="346" spans="1:12" ht="15.75" x14ac:dyDescent="0.25">
      <c r="A346" s="2132"/>
      <c r="B346" s="2133"/>
      <c r="C346" s="2134"/>
      <c r="D346" s="2135">
        <f t="shared" si="5"/>
        <v>0</v>
      </c>
      <c r="E346" s="2134"/>
      <c r="F346" s="2134"/>
      <c r="G346" s="2134"/>
      <c r="H346" s="2134"/>
      <c r="I346" s="2134"/>
      <c r="J346" s="2134"/>
      <c r="K346" s="2655"/>
      <c r="L346" s="2121"/>
    </row>
    <row r="347" spans="1:12" ht="15.75" x14ac:dyDescent="0.25">
      <c r="A347" s="2132"/>
      <c r="B347" s="2133"/>
      <c r="C347" s="2134"/>
      <c r="D347" s="2135">
        <f t="shared" si="5"/>
        <v>0</v>
      </c>
      <c r="E347" s="2134"/>
      <c r="F347" s="2134"/>
      <c r="G347" s="2134"/>
      <c r="H347" s="2134"/>
      <c r="I347" s="2134"/>
      <c r="J347" s="2134"/>
      <c r="K347" s="2655"/>
      <c r="L347" s="2121"/>
    </row>
    <row r="348" spans="1:12" ht="15.75" x14ac:dyDescent="0.25">
      <c r="A348" s="2132"/>
      <c r="B348" s="2133"/>
      <c r="C348" s="2134"/>
      <c r="D348" s="2135">
        <f t="shared" si="5"/>
        <v>0</v>
      </c>
      <c r="E348" s="2134"/>
      <c r="F348" s="2134"/>
      <c r="G348" s="2134"/>
      <c r="H348" s="2134"/>
      <c r="I348" s="2134"/>
      <c r="J348" s="2134"/>
      <c r="K348" s="2655"/>
      <c r="L348" s="2121"/>
    </row>
    <row r="349" spans="1:12" ht="15.75" x14ac:dyDescent="0.25">
      <c r="A349" s="2132"/>
      <c r="B349" s="2133"/>
      <c r="C349" s="2134"/>
      <c r="D349" s="2135">
        <f t="shared" si="5"/>
        <v>0</v>
      </c>
      <c r="E349" s="2134"/>
      <c r="F349" s="2134"/>
      <c r="G349" s="2134"/>
      <c r="H349" s="2134"/>
      <c r="I349" s="2134"/>
      <c r="J349" s="2134"/>
      <c r="K349" s="2655"/>
      <c r="L349" s="2121"/>
    </row>
    <row r="350" spans="1:12" ht="15.75" x14ac:dyDescent="0.25">
      <c r="A350" s="2132"/>
      <c r="B350" s="2133"/>
      <c r="C350" s="2134"/>
      <c r="D350" s="2135">
        <f t="shared" si="5"/>
        <v>0</v>
      </c>
      <c r="E350" s="2134"/>
      <c r="F350" s="2134"/>
      <c r="G350" s="2134"/>
      <c r="H350" s="2134"/>
      <c r="I350" s="2134"/>
      <c r="J350" s="2134"/>
      <c r="K350" s="2655"/>
      <c r="L350" s="2121"/>
    </row>
    <row r="351" spans="1:12" ht="15.75" x14ac:dyDescent="0.25">
      <c r="A351" s="2132"/>
      <c r="B351" s="2133"/>
      <c r="C351" s="2134"/>
      <c r="D351" s="2135">
        <f t="shared" si="5"/>
        <v>0</v>
      </c>
      <c r="E351" s="2134"/>
      <c r="F351" s="2134"/>
      <c r="G351" s="2134"/>
      <c r="H351" s="2134"/>
      <c r="I351" s="2134"/>
      <c r="J351" s="2134"/>
      <c r="K351" s="2655"/>
      <c r="L351" s="2121"/>
    </row>
    <row r="352" spans="1:12" ht="15.75" x14ac:dyDescent="0.25">
      <c r="A352" s="2132"/>
      <c r="B352" s="2133"/>
      <c r="C352" s="2134"/>
      <c r="D352" s="2135">
        <f t="shared" si="5"/>
        <v>0</v>
      </c>
      <c r="E352" s="2134"/>
      <c r="F352" s="2134"/>
      <c r="G352" s="2134"/>
      <c r="H352" s="2134"/>
      <c r="I352" s="2134"/>
      <c r="J352" s="2134"/>
      <c r="K352" s="2655"/>
      <c r="L352" s="2121"/>
    </row>
    <row r="353" spans="1:12" ht="15.75" x14ac:dyDescent="0.25">
      <c r="A353" s="2132"/>
      <c r="B353" s="2133"/>
      <c r="C353" s="2134"/>
      <c r="D353" s="2135">
        <f t="shared" si="5"/>
        <v>0</v>
      </c>
      <c r="E353" s="2134"/>
      <c r="F353" s="2134"/>
      <c r="G353" s="2134"/>
      <c r="H353" s="2134"/>
      <c r="I353" s="2134"/>
      <c r="J353" s="2134"/>
      <c r="K353" s="2655"/>
      <c r="L353" s="2121"/>
    </row>
    <row r="354" spans="1:12" ht="15.75" x14ac:dyDescent="0.25">
      <c r="A354" s="2132"/>
      <c r="B354" s="2133"/>
      <c r="C354" s="2134"/>
      <c r="D354" s="2135">
        <f t="shared" si="5"/>
        <v>0</v>
      </c>
      <c r="E354" s="2134"/>
      <c r="F354" s="2134"/>
      <c r="G354" s="2134"/>
      <c r="H354" s="2134"/>
      <c r="I354" s="2134"/>
      <c r="J354" s="2134"/>
      <c r="K354" s="2655"/>
      <c r="L354" s="2121"/>
    </row>
    <row r="355" spans="1:12" ht="15.75" x14ac:dyDescent="0.25">
      <c r="A355" s="2132"/>
      <c r="B355" s="2133"/>
      <c r="C355" s="2134"/>
      <c r="D355" s="2135">
        <f t="shared" si="5"/>
        <v>0</v>
      </c>
      <c r="E355" s="2134"/>
      <c r="F355" s="2134"/>
      <c r="G355" s="2134"/>
      <c r="H355" s="2134"/>
      <c r="I355" s="2134"/>
      <c r="J355" s="2134"/>
      <c r="K355" s="2655"/>
      <c r="L355" s="2121"/>
    </row>
    <row r="356" spans="1:12" ht="15.75" x14ac:dyDescent="0.25">
      <c r="A356" s="2132"/>
      <c r="B356" s="2133"/>
      <c r="C356" s="2134"/>
      <c r="D356" s="2135">
        <f t="shared" si="5"/>
        <v>0</v>
      </c>
      <c r="E356" s="2134"/>
      <c r="F356" s="2134"/>
      <c r="G356" s="2134"/>
      <c r="H356" s="2134"/>
      <c r="I356" s="2134"/>
      <c r="J356" s="2134"/>
      <c r="K356" s="2655"/>
      <c r="L356" s="2121"/>
    </row>
    <row r="357" spans="1:12" ht="15.75" x14ac:dyDescent="0.25">
      <c r="A357" s="2132"/>
      <c r="B357" s="2133"/>
      <c r="C357" s="2134"/>
      <c r="D357" s="2135">
        <f t="shared" si="5"/>
        <v>0</v>
      </c>
      <c r="E357" s="2134"/>
      <c r="F357" s="2134"/>
      <c r="G357" s="2134"/>
      <c r="H357" s="2134"/>
      <c r="I357" s="2134"/>
      <c r="J357" s="2134"/>
      <c r="K357" s="2655"/>
      <c r="L357" s="2121"/>
    </row>
    <row r="358" spans="1:12" ht="15.75" x14ac:dyDescent="0.25">
      <c r="A358" s="2132"/>
      <c r="B358" s="2133"/>
      <c r="C358" s="2134"/>
      <c r="D358" s="2135">
        <f t="shared" si="5"/>
        <v>0</v>
      </c>
      <c r="E358" s="2134"/>
      <c r="F358" s="2134"/>
      <c r="G358" s="2134"/>
      <c r="H358" s="2134"/>
      <c r="I358" s="2134"/>
      <c r="J358" s="2134"/>
      <c r="K358" s="2655"/>
      <c r="L358" s="2121"/>
    </row>
    <row r="359" spans="1:12" ht="15.75" x14ac:dyDescent="0.25">
      <c r="A359" s="2132"/>
      <c r="B359" s="2133"/>
      <c r="C359" s="2134"/>
      <c r="D359" s="2135">
        <f t="shared" si="5"/>
        <v>0</v>
      </c>
      <c r="E359" s="2134"/>
      <c r="F359" s="2134"/>
      <c r="G359" s="2134"/>
      <c r="H359" s="2134"/>
      <c r="I359" s="2134"/>
      <c r="J359" s="2134"/>
      <c r="K359" s="2655"/>
      <c r="L359" s="2121"/>
    </row>
    <row r="360" spans="1:12" ht="15.75" x14ac:dyDescent="0.25">
      <c r="A360" s="2132"/>
      <c r="B360" s="2133"/>
      <c r="C360" s="2134"/>
      <c r="D360" s="2135">
        <f t="shared" si="5"/>
        <v>0</v>
      </c>
      <c r="E360" s="2134"/>
      <c r="F360" s="2134"/>
      <c r="G360" s="2134"/>
      <c r="H360" s="2134"/>
      <c r="I360" s="2134"/>
      <c r="J360" s="2134"/>
      <c r="K360" s="2655"/>
      <c r="L360" s="2121"/>
    </row>
    <row r="361" spans="1:12" ht="15.75" x14ac:dyDescent="0.25">
      <c r="A361" s="2132"/>
      <c r="B361" s="2133"/>
      <c r="C361" s="2134"/>
      <c r="D361" s="2135">
        <f t="shared" si="5"/>
        <v>0</v>
      </c>
      <c r="E361" s="2134"/>
      <c r="F361" s="2134"/>
      <c r="G361" s="2134"/>
      <c r="H361" s="2134"/>
      <c r="I361" s="2134"/>
      <c r="J361" s="2134"/>
      <c r="K361" s="2655"/>
      <c r="L361" s="2121"/>
    </row>
    <row r="362" spans="1:12" ht="15.75" x14ac:dyDescent="0.25">
      <c r="A362" s="2132"/>
      <c r="B362" s="2133"/>
      <c r="C362" s="2134"/>
      <c r="D362" s="2135">
        <f t="shared" si="5"/>
        <v>0</v>
      </c>
      <c r="E362" s="2134"/>
      <c r="F362" s="2134"/>
      <c r="G362" s="2134"/>
      <c r="H362" s="2134"/>
      <c r="I362" s="2134"/>
      <c r="J362" s="2134"/>
      <c r="K362" s="2655"/>
      <c r="L362" s="2121"/>
    </row>
    <row r="363" spans="1:12" ht="15.75" x14ac:dyDescent="0.25">
      <c r="A363" s="2132"/>
      <c r="B363" s="2133"/>
      <c r="C363" s="2134"/>
      <c r="D363" s="2135">
        <f t="shared" si="5"/>
        <v>0</v>
      </c>
      <c r="E363" s="2134"/>
      <c r="F363" s="2134"/>
      <c r="G363" s="2134"/>
      <c r="H363" s="2134"/>
      <c r="I363" s="2134"/>
      <c r="J363" s="2134"/>
      <c r="K363" s="2655"/>
      <c r="L363" s="2121"/>
    </row>
    <row r="364" spans="1:12" ht="15.75" x14ac:dyDescent="0.25">
      <c r="A364" s="2132"/>
      <c r="B364" s="2133"/>
      <c r="C364" s="2134"/>
      <c r="D364" s="2135">
        <f t="shared" si="5"/>
        <v>0</v>
      </c>
      <c r="E364" s="2134"/>
      <c r="F364" s="2134"/>
      <c r="G364" s="2134"/>
      <c r="H364" s="2134"/>
      <c r="I364" s="2134"/>
      <c r="J364" s="2134"/>
      <c r="K364" s="2655"/>
      <c r="L364" s="2121"/>
    </row>
    <row r="365" spans="1:12" ht="15.75" x14ac:dyDescent="0.25">
      <c r="A365" s="2132"/>
      <c r="B365" s="2133"/>
      <c r="C365" s="2134"/>
      <c r="D365" s="2135">
        <f t="shared" si="5"/>
        <v>0</v>
      </c>
      <c r="E365" s="2134"/>
      <c r="F365" s="2134"/>
      <c r="G365" s="2134"/>
      <c r="H365" s="2134"/>
      <c r="I365" s="2134"/>
      <c r="J365" s="2134"/>
      <c r="K365" s="2655"/>
      <c r="L365" s="2121"/>
    </row>
    <row r="366" spans="1:12" ht="15.75" x14ac:dyDescent="0.25">
      <c r="A366" s="2132"/>
      <c r="B366" s="2133"/>
      <c r="C366" s="2134"/>
      <c r="D366" s="2135">
        <f t="shared" si="5"/>
        <v>0</v>
      </c>
      <c r="E366" s="2134"/>
      <c r="F366" s="2134"/>
      <c r="G366" s="2134"/>
      <c r="H366" s="2134"/>
      <c r="I366" s="2134"/>
      <c r="J366" s="2134"/>
      <c r="K366" s="2655"/>
      <c r="L366" s="2121"/>
    </row>
    <row r="367" spans="1:12" ht="15.75" x14ac:dyDescent="0.25">
      <c r="A367" s="2132"/>
      <c r="B367" s="2133"/>
      <c r="C367" s="2134"/>
      <c r="D367" s="2135">
        <f t="shared" si="5"/>
        <v>0</v>
      </c>
      <c r="E367" s="2134"/>
      <c r="F367" s="2134"/>
      <c r="G367" s="2134"/>
      <c r="H367" s="2134"/>
      <c r="I367" s="2134"/>
      <c r="J367" s="2134"/>
      <c r="K367" s="2655"/>
      <c r="L367" s="2121"/>
    </row>
    <row r="368" spans="1:12" ht="15.75" x14ac:dyDescent="0.25">
      <c r="A368" s="2132"/>
      <c r="B368" s="2133"/>
      <c r="C368" s="2134"/>
      <c r="D368" s="2135">
        <f t="shared" si="5"/>
        <v>0</v>
      </c>
      <c r="E368" s="2134"/>
      <c r="F368" s="2134"/>
      <c r="G368" s="2134"/>
      <c r="H368" s="2134"/>
      <c r="I368" s="2134"/>
      <c r="J368" s="2134"/>
      <c r="K368" s="2655"/>
      <c r="L368" s="2121"/>
    </row>
    <row r="369" spans="1:12" ht="15.75" x14ac:dyDescent="0.25">
      <c r="A369" s="2132"/>
      <c r="B369" s="2133"/>
      <c r="C369" s="2134"/>
      <c r="D369" s="2135">
        <f t="shared" si="5"/>
        <v>0</v>
      </c>
      <c r="E369" s="2134"/>
      <c r="F369" s="2134"/>
      <c r="G369" s="2134"/>
      <c r="H369" s="2134"/>
      <c r="I369" s="2134"/>
      <c r="J369" s="2134"/>
      <c r="K369" s="2655"/>
      <c r="L369" s="2121"/>
    </row>
    <row r="370" spans="1:12" ht="15.75" x14ac:dyDescent="0.25">
      <c r="A370" s="2132"/>
      <c r="B370" s="2133"/>
      <c r="C370" s="2134"/>
      <c r="D370" s="2135">
        <f t="shared" si="5"/>
        <v>0</v>
      </c>
      <c r="E370" s="2134"/>
      <c r="F370" s="2134"/>
      <c r="G370" s="2134"/>
      <c r="H370" s="2134"/>
      <c r="I370" s="2134"/>
      <c r="J370" s="2134"/>
      <c r="K370" s="2655"/>
      <c r="L370" s="2121"/>
    </row>
    <row r="371" spans="1:12" ht="15.75" x14ac:dyDescent="0.25">
      <c r="A371" s="2132"/>
      <c r="B371" s="2133"/>
      <c r="C371" s="2134"/>
      <c r="D371" s="2135">
        <f t="shared" si="5"/>
        <v>0</v>
      </c>
      <c r="E371" s="2134"/>
      <c r="F371" s="2134"/>
      <c r="G371" s="2134"/>
      <c r="H371" s="2134"/>
      <c r="I371" s="2134"/>
      <c r="J371" s="2134"/>
      <c r="K371" s="2655"/>
      <c r="L371" s="2121"/>
    </row>
    <row r="372" spans="1:12" ht="15.75" x14ac:dyDescent="0.25">
      <c r="A372" s="2132"/>
      <c r="B372" s="2133"/>
      <c r="C372" s="2134"/>
      <c r="D372" s="2135">
        <f t="shared" si="5"/>
        <v>0</v>
      </c>
      <c r="E372" s="2134"/>
      <c r="F372" s="2134"/>
      <c r="G372" s="2134"/>
      <c r="H372" s="2134"/>
      <c r="I372" s="2134"/>
      <c r="J372" s="2134"/>
      <c r="K372" s="2655"/>
      <c r="L372" s="2121"/>
    </row>
    <row r="373" spans="1:12" ht="15.75" x14ac:dyDescent="0.25">
      <c r="A373" s="2132"/>
      <c r="B373" s="2133"/>
      <c r="C373" s="2134"/>
      <c r="D373" s="2135">
        <f t="shared" si="5"/>
        <v>0</v>
      </c>
      <c r="E373" s="2134"/>
      <c r="F373" s="2134"/>
      <c r="G373" s="2134"/>
      <c r="H373" s="2134"/>
      <c r="I373" s="2134"/>
      <c r="J373" s="2134"/>
      <c r="K373" s="2655"/>
      <c r="L373" s="2121"/>
    </row>
    <row r="374" spans="1:12" ht="15.75" x14ac:dyDescent="0.25">
      <c r="A374" s="2132"/>
      <c r="B374" s="2133"/>
      <c r="C374" s="2134"/>
      <c r="D374" s="2135">
        <f t="shared" si="5"/>
        <v>0</v>
      </c>
      <c r="E374" s="2134"/>
      <c r="F374" s="2134"/>
      <c r="G374" s="2134"/>
      <c r="H374" s="2134"/>
      <c r="I374" s="2134"/>
      <c r="J374" s="2134"/>
      <c r="K374" s="2655"/>
      <c r="L374" s="2121"/>
    </row>
    <row r="375" spans="1:12" ht="15.75" x14ac:dyDescent="0.25">
      <c r="A375" s="2132"/>
      <c r="B375" s="2133"/>
      <c r="C375" s="2134"/>
      <c r="D375" s="2135">
        <f t="shared" si="5"/>
        <v>0</v>
      </c>
      <c r="E375" s="2134"/>
      <c r="F375" s="2134"/>
      <c r="G375" s="2134"/>
      <c r="H375" s="2134"/>
      <c r="I375" s="2134"/>
      <c r="J375" s="2134"/>
      <c r="K375" s="2655"/>
      <c r="L375" s="2121"/>
    </row>
    <row r="376" spans="1:12" ht="15.75" x14ac:dyDescent="0.25">
      <c r="A376" s="2132"/>
      <c r="B376" s="2133"/>
      <c r="C376" s="2134"/>
      <c r="D376" s="2135">
        <f t="shared" si="5"/>
        <v>0</v>
      </c>
      <c r="E376" s="2134"/>
      <c r="F376" s="2134"/>
      <c r="G376" s="2134"/>
      <c r="H376" s="2134"/>
      <c r="I376" s="2134"/>
      <c r="J376" s="2134"/>
      <c r="K376" s="2655"/>
      <c r="L376" s="2121"/>
    </row>
    <row r="377" spans="1:12" ht="15.75" x14ac:dyDescent="0.25">
      <c r="A377" s="2132"/>
      <c r="B377" s="2133"/>
      <c r="C377" s="2134"/>
      <c r="D377" s="2135">
        <f t="shared" si="5"/>
        <v>0</v>
      </c>
      <c r="E377" s="2134"/>
      <c r="F377" s="2134"/>
      <c r="G377" s="2134"/>
      <c r="H377" s="2134"/>
      <c r="I377" s="2134"/>
      <c r="J377" s="2134"/>
      <c r="K377" s="2655"/>
      <c r="L377" s="2121"/>
    </row>
    <row r="378" spans="1:12" ht="15.75" x14ac:dyDescent="0.25">
      <c r="A378" s="2132"/>
      <c r="B378" s="2133"/>
      <c r="C378" s="2134"/>
      <c r="D378" s="2135">
        <f t="shared" si="5"/>
        <v>0</v>
      </c>
      <c r="E378" s="2134"/>
      <c r="F378" s="2134"/>
      <c r="G378" s="2134"/>
      <c r="H378" s="2134"/>
      <c r="I378" s="2134"/>
      <c r="J378" s="2134"/>
      <c r="K378" s="2655"/>
      <c r="L378" s="2121"/>
    </row>
    <row r="379" spans="1:12" ht="15.75" x14ac:dyDescent="0.25">
      <c r="A379" s="2132"/>
      <c r="B379" s="2133"/>
      <c r="C379" s="2134"/>
      <c r="D379" s="2135">
        <f t="shared" si="5"/>
        <v>0</v>
      </c>
      <c r="E379" s="2134"/>
      <c r="F379" s="2134"/>
      <c r="G379" s="2134"/>
      <c r="H379" s="2134"/>
      <c r="I379" s="2134"/>
      <c r="J379" s="2134"/>
      <c r="K379" s="2655"/>
      <c r="L379" s="2121"/>
    </row>
    <row r="380" spans="1:12" ht="15.75" x14ac:dyDescent="0.25">
      <c r="A380" s="2132"/>
      <c r="B380" s="2133"/>
      <c r="C380" s="2134"/>
      <c r="D380" s="2135">
        <f t="shared" si="5"/>
        <v>0</v>
      </c>
      <c r="E380" s="2134"/>
      <c r="F380" s="2134"/>
      <c r="G380" s="2134"/>
      <c r="H380" s="2134"/>
      <c r="I380" s="2134"/>
      <c r="J380" s="2134"/>
      <c r="K380" s="2655"/>
      <c r="L380" s="2121"/>
    </row>
    <row r="381" spans="1:12" ht="15.75" x14ac:dyDescent="0.25">
      <c r="A381" s="2132"/>
      <c r="B381" s="2133"/>
      <c r="C381" s="2134"/>
      <c r="D381" s="2135">
        <f t="shared" si="5"/>
        <v>0</v>
      </c>
      <c r="E381" s="2134"/>
      <c r="F381" s="2134"/>
      <c r="G381" s="2134"/>
      <c r="H381" s="2134"/>
      <c r="I381" s="2134"/>
      <c r="J381" s="2134"/>
      <c r="K381" s="2655"/>
      <c r="L381" s="2121"/>
    </row>
    <row r="382" spans="1:12" ht="15.75" x14ac:dyDescent="0.25">
      <c r="A382" s="2132"/>
      <c r="B382" s="2133"/>
      <c r="C382" s="2134"/>
      <c r="D382" s="2135">
        <f t="shared" si="5"/>
        <v>0</v>
      </c>
      <c r="E382" s="2134"/>
      <c r="F382" s="2134"/>
      <c r="G382" s="2134"/>
      <c r="H382" s="2134"/>
      <c r="I382" s="2134"/>
      <c r="J382" s="2134"/>
      <c r="K382" s="2655"/>
      <c r="L382" s="2121"/>
    </row>
    <row r="383" spans="1:12" ht="15.75" x14ac:dyDescent="0.25">
      <c r="A383" s="2132"/>
      <c r="B383" s="2133"/>
      <c r="C383" s="2134"/>
      <c r="D383" s="2135">
        <f t="shared" si="5"/>
        <v>0</v>
      </c>
      <c r="E383" s="2134"/>
      <c r="F383" s="2134"/>
      <c r="G383" s="2134"/>
      <c r="H383" s="2134"/>
      <c r="I383" s="2134"/>
      <c r="J383" s="2134"/>
      <c r="K383" s="2655"/>
      <c r="L383" s="2121"/>
    </row>
    <row r="384" spans="1:12" ht="15.75" x14ac:dyDescent="0.25">
      <c r="A384" s="2132"/>
      <c r="B384" s="2133"/>
      <c r="C384" s="2134"/>
      <c r="D384" s="2135">
        <f t="shared" si="5"/>
        <v>0</v>
      </c>
      <c r="E384" s="2134"/>
      <c r="F384" s="2134"/>
      <c r="G384" s="2134"/>
      <c r="H384" s="2134"/>
      <c r="I384" s="2134"/>
      <c r="J384" s="2134"/>
      <c r="K384" s="2655"/>
      <c r="L384" s="2121"/>
    </row>
    <row r="385" spans="1:12" ht="15.75" x14ac:dyDescent="0.25">
      <c r="A385" s="2132"/>
      <c r="B385" s="2133"/>
      <c r="C385" s="2134"/>
      <c r="D385" s="2135">
        <f t="shared" si="5"/>
        <v>0</v>
      </c>
      <c r="E385" s="2134"/>
      <c r="F385" s="2134"/>
      <c r="G385" s="2134"/>
      <c r="H385" s="2134"/>
      <c r="I385" s="2134"/>
      <c r="J385" s="2134"/>
      <c r="K385" s="2655"/>
      <c r="L385" s="2121"/>
    </row>
    <row r="386" spans="1:12" ht="15.75" x14ac:dyDescent="0.25">
      <c r="A386" s="2132"/>
      <c r="B386" s="2133"/>
      <c r="C386" s="2134"/>
      <c r="D386" s="2135">
        <f t="shared" si="5"/>
        <v>0</v>
      </c>
      <c r="E386" s="2134"/>
      <c r="F386" s="2134"/>
      <c r="G386" s="2134"/>
      <c r="H386" s="2134"/>
      <c r="I386" s="2134"/>
      <c r="J386" s="2134"/>
      <c r="K386" s="2655"/>
      <c r="L386" s="2121"/>
    </row>
    <row r="387" spans="1:12" ht="15.75" x14ac:dyDescent="0.25">
      <c r="A387" s="2132"/>
      <c r="B387" s="2133"/>
      <c r="C387" s="2134"/>
      <c r="D387" s="2135">
        <f t="shared" si="5"/>
        <v>0</v>
      </c>
      <c r="E387" s="2134"/>
      <c r="F387" s="2134"/>
      <c r="G387" s="2134"/>
      <c r="H387" s="2134"/>
      <c r="I387" s="2134"/>
      <c r="J387" s="2134"/>
      <c r="K387" s="2655"/>
      <c r="L387" s="2121"/>
    </row>
    <row r="388" spans="1:12" ht="15.75" x14ac:dyDescent="0.25">
      <c r="A388" s="2132"/>
      <c r="B388" s="2133"/>
      <c r="C388" s="2134"/>
      <c r="D388" s="2135">
        <f t="shared" si="5"/>
        <v>0</v>
      </c>
      <c r="E388" s="2134"/>
      <c r="F388" s="2134"/>
      <c r="G388" s="2134"/>
      <c r="H388" s="2134"/>
      <c r="I388" s="2134"/>
      <c r="J388" s="2134"/>
      <c r="K388" s="2655"/>
      <c r="L388" s="2121"/>
    </row>
    <row r="389" spans="1:12" ht="15.75" x14ac:dyDescent="0.25">
      <c r="A389" s="2132"/>
      <c r="B389" s="2133"/>
      <c r="C389" s="2134"/>
      <c r="D389" s="2135">
        <f t="shared" si="5"/>
        <v>0</v>
      </c>
      <c r="E389" s="2134"/>
      <c r="F389" s="2134"/>
      <c r="G389" s="2134"/>
      <c r="H389" s="2134"/>
      <c r="I389" s="2134"/>
      <c r="J389" s="2134"/>
      <c r="K389" s="2655"/>
      <c r="L389" s="2121"/>
    </row>
    <row r="390" spans="1:12" ht="15.75" x14ac:dyDescent="0.25">
      <c r="A390" s="2132"/>
      <c r="B390" s="2133"/>
      <c r="C390" s="2134"/>
      <c r="D390" s="2135">
        <f t="shared" si="5"/>
        <v>0</v>
      </c>
      <c r="E390" s="2134"/>
      <c r="F390" s="2134"/>
      <c r="G390" s="2134"/>
      <c r="H390" s="2134"/>
      <c r="I390" s="2134"/>
      <c r="J390" s="2134"/>
      <c r="K390" s="2655"/>
      <c r="L390" s="2121"/>
    </row>
    <row r="391" spans="1:12" ht="15.75" x14ac:dyDescent="0.25">
      <c r="A391" s="2132"/>
      <c r="B391" s="2133"/>
      <c r="C391" s="2134"/>
      <c r="D391" s="2135">
        <f t="shared" si="5"/>
        <v>0</v>
      </c>
      <c r="E391" s="2134"/>
      <c r="F391" s="2134"/>
      <c r="G391" s="2134"/>
      <c r="H391" s="2134"/>
      <c r="I391" s="2134"/>
      <c r="J391" s="2134"/>
      <c r="K391" s="2655"/>
      <c r="L391" s="2121"/>
    </row>
    <row r="392" spans="1:12" ht="15.75" x14ac:dyDescent="0.25">
      <c r="A392" s="2132"/>
      <c r="B392" s="2133"/>
      <c r="C392" s="2134"/>
      <c r="D392" s="2135">
        <f t="shared" si="5"/>
        <v>0</v>
      </c>
      <c r="E392" s="2134"/>
      <c r="F392" s="2134"/>
      <c r="G392" s="2134"/>
      <c r="H392" s="2134"/>
      <c r="I392" s="2134"/>
      <c r="J392" s="2134"/>
      <c r="K392" s="2655"/>
      <c r="L392" s="2121"/>
    </row>
    <row r="393" spans="1:12" ht="15.75" x14ac:dyDescent="0.25">
      <c r="A393" s="2132"/>
      <c r="B393" s="2133"/>
      <c r="C393" s="2134"/>
      <c r="D393" s="2135">
        <f t="shared" si="5"/>
        <v>0</v>
      </c>
      <c r="E393" s="2134"/>
      <c r="F393" s="2134"/>
      <c r="G393" s="2134"/>
      <c r="H393" s="2134"/>
      <c r="I393" s="2134"/>
      <c r="J393" s="2134"/>
      <c r="K393" s="2655"/>
      <c r="L393" s="2121"/>
    </row>
    <row r="394" spans="1:12" ht="15.75" x14ac:dyDescent="0.25">
      <c r="A394" s="2132"/>
      <c r="B394" s="2133"/>
      <c r="C394" s="2134"/>
      <c r="D394" s="2135">
        <f t="shared" si="5"/>
        <v>0</v>
      </c>
      <c r="E394" s="2134"/>
      <c r="F394" s="2134"/>
      <c r="G394" s="2134"/>
      <c r="H394" s="2134"/>
      <c r="I394" s="2134"/>
      <c r="J394" s="2134"/>
      <c r="K394" s="2655"/>
      <c r="L394" s="2121"/>
    </row>
    <row r="395" spans="1:12" ht="15.75" x14ac:dyDescent="0.25">
      <c r="A395" s="2132"/>
      <c r="B395" s="2133"/>
      <c r="C395" s="2134"/>
      <c r="D395" s="2135">
        <f t="shared" si="5"/>
        <v>0</v>
      </c>
      <c r="E395" s="2134"/>
      <c r="F395" s="2134"/>
      <c r="G395" s="2134"/>
      <c r="H395" s="2134"/>
      <c r="I395" s="2134"/>
      <c r="J395" s="2134"/>
      <c r="K395" s="2655"/>
      <c r="L395" s="2121"/>
    </row>
    <row r="396" spans="1:12" ht="15.75" x14ac:dyDescent="0.25">
      <c r="A396" s="2132"/>
      <c r="B396" s="2133"/>
      <c r="C396" s="2134"/>
      <c r="D396" s="2135">
        <f t="shared" si="5"/>
        <v>0</v>
      </c>
      <c r="E396" s="2134"/>
      <c r="F396" s="2134"/>
      <c r="G396" s="2134"/>
      <c r="H396" s="2134"/>
      <c r="I396" s="2134"/>
      <c r="J396" s="2134"/>
      <c r="K396" s="2655"/>
      <c r="L396" s="2121"/>
    </row>
    <row r="397" spans="1:12" ht="15.75" x14ac:dyDescent="0.25">
      <c r="A397" s="2132"/>
      <c r="B397" s="2133"/>
      <c r="C397" s="2134"/>
      <c r="D397" s="2135">
        <f t="shared" si="5"/>
        <v>0</v>
      </c>
      <c r="E397" s="2134"/>
      <c r="F397" s="2134"/>
      <c r="G397" s="2134"/>
      <c r="H397" s="2134"/>
      <c r="I397" s="2134"/>
      <c r="J397" s="2134"/>
      <c r="K397" s="2655"/>
      <c r="L397" s="2121"/>
    </row>
    <row r="398" spans="1:12" ht="15.75" x14ac:dyDescent="0.25">
      <c r="A398" s="2132"/>
      <c r="B398" s="2133"/>
      <c r="C398" s="2134"/>
      <c r="D398" s="2135">
        <f t="shared" si="5"/>
        <v>0</v>
      </c>
      <c r="E398" s="2134"/>
      <c r="F398" s="2134"/>
      <c r="G398" s="2134"/>
      <c r="H398" s="2134"/>
      <c r="I398" s="2134"/>
      <c r="J398" s="2134"/>
      <c r="K398" s="2655"/>
      <c r="L398" s="2121"/>
    </row>
    <row r="399" spans="1:12" ht="15.75" x14ac:dyDescent="0.25">
      <c r="A399" s="2132"/>
      <c r="B399" s="2133"/>
      <c r="C399" s="2134"/>
      <c r="D399" s="2135">
        <f t="shared" ref="D399:D462" si="6">+C399*(100-E399)/100</f>
        <v>0</v>
      </c>
      <c r="E399" s="2134"/>
      <c r="F399" s="2134"/>
      <c r="G399" s="2134"/>
      <c r="H399" s="2134"/>
      <c r="I399" s="2134"/>
      <c r="J399" s="2134"/>
      <c r="K399" s="2655"/>
      <c r="L399" s="2121"/>
    </row>
    <row r="400" spans="1:12" ht="15.75" x14ac:dyDescent="0.25">
      <c r="A400" s="2132"/>
      <c r="B400" s="2133"/>
      <c r="C400" s="2134"/>
      <c r="D400" s="2135">
        <f t="shared" si="6"/>
        <v>0</v>
      </c>
      <c r="E400" s="2134"/>
      <c r="F400" s="2134"/>
      <c r="G400" s="2134"/>
      <c r="H400" s="2134"/>
      <c r="I400" s="2134"/>
      <c r="J400" s="2134"/>
      <c r="K400" s="2655"/>
      <c r="L400" s="2121"/>
    </row>
    <row r="401" spans="1:12" ht="15.75" x14ac:dyDescent="0.25">
      <c r="A401" s="2132"/>
      <c r="B401" s="2133"/>
      <c r="C401" s="2134"/>
      <c r="D401" s="2135">
        <f t="shared" si="6"/>
        <v>0</v>
      </c>
      <c r="E401" s="2134"/>
      <c r="F401" s="2134"/>
      <c r="G401" s="2134"/>
      <c r="H401" s="2134"/>
      <c r="I401" s="2134"/>
      <c r="J401" s="2134"/>
      <c r="K401" s="2655"/>
      <c r="L401" s="2121"/>
    </row>
    <row r="402" spans="1:12" ht="15.75" x14ac:dyDescent="0.25">
      <c r="A402" s="2132"/>
      <c r="B402" s="2133"/>
      <c r="C402" s="2134"/>
      <c r="D402" s="2135">
        <f t="shared" si="6"/>
        <v>0</v>
      </c>
      <c r="E402" s="2134"/>
      <c r="F402" s="2134"/>
      <c r="G402" s="2134"/>
      <c r="H402" s="2134"/>
      <c r="I402" s="2134"/>
      <c r="J402" s="2134"/>
      <c r="K402" s="2655"/>
      <c r="L402" s="2121"/>
    </row>
    <row r="403" spans="1:12" ht="15.75" x14ac:dyDescent="0.25">
      <c r="A403" s="2132"/>
      <c r="B403" s="2133"/>
      <c r="C403" s="2134"/>
      <c r="D403" s="2135">
        <f t="shared" si="6"/>
        <v>0</v>
      </c>
      <c r="E403" s="2134"/>
      <c r="F403" s="2134"/>
      <c r="G403" s="2134"/>
      <c r="H403" s="2134"/>
      <c r="I403" s="2134"/>
      <c r="J403" s="2134"/>
      <c r="K403" s="2655"/>
      <c r="L403" s="2121"/>
    </row>
    <row r="404" spans="1:12" ht="15.75" x14ac:dyDescent="0.25">
      <c r="A404" s="2132"/>
      <c r="B404" s="2133"/>
      <c r="C404" s="2134"/>
      <c r="D404" s="2135">
        <f t="shared" si="6"/>
        <v>0</v>
      </c>
      <c r="E404" s="2134"/>
      <c r="F404" s="2134"/>
      <c r="G404" s="2134"/>
      <c r="H404" s="2134"/>
      <c r="I404" s="2134"/>
      <c r="J404" s="2134"/>
      <c r="K404" s="2655"/>
      <c r="L404" s="2121"/>
    </row>
    <row r="405" spans="1:12" ht="15.75" x14ac:dyDescent="0.25">
      <c r="A405" s="2132"/>
      <c r="B405" s="2133"/>
      <c r="C405" s="2134"/>
      <c r="D405" s="2135">
        <f t="shared" si="6"/>
        <v>0</v>
      </c>
      <c r="E405" s="2134"/>
      <c r="F405" s="2134"/>
      <c r="G405" s="2134"/>
      <c r="H405" s="2134"/>
      <c r="I405" s="2134"/>
      <c r="J405" s="2134"/>
      <c r="K405" s="2655"/>
      <c r="L405" s="2121"/>
    </row>
    <row r="406" spans="1:12" ht="15.75" x14ac:dyDescent="0.25">
      <c r="A406" s="2132"/>
      <c r="B406" s="2133"/>
      <c r="C406" s="2134"/>
      <c r="D406" s="2135">
        <f t="shared" si="6"/>
        <v>0</v>
      </c>
      <c r="E406" s="2134"/>
      <c r="F406" s="2134"/>
      <c r="G406" s="2134"/>
      <c r="H406" s="2134"/>
      <c r="I406" s="2134"/>
      <c r="J406" s="2134"/>
      <c r="K406" s="2655"/>
      <c r="L406" s="2121"/>
    </row>
    <row r="407" spans="1:12" ht="15.75" x14ac:dyDescent="0.25">
      <c r="A407" s="2132"/>
      <c r="B407" s="2133"/>
      <c r="C407" s="2134"/>
      <c r="D407" s="2135">
        <f t="shared" si="6"/>
        <v>0</v>
      </c>
      <c r="E407" s="2134"/>
      <c r="F407" s="2134"/>
      <c r="G407" s="2134"/>
      <c r="H407" s="2134"/>
      <c r="I407" s="2134"/>
      <c r="J407" s="2134"/>
      <c r="K407" s="2655"/>
      <c r="L407" s="2121"/>
    </row>
    <row r="408" spans="1:12" ht="15.75" x14ac:dyDescent="0.25">
      <c r="A408" s="2132"/>
      <c r="B408" s="2133"/>
      <c r="C408" s="2134"/>
      <c r="D408" s="2135">
        <f t="shared" si="6"/>
        <v>0</v>
      </c>
      <c r="E408" s="2134"/>
      <c r="F408" s="2134"/>
      <c r="G408" s="2134"/>
      <c r="H408" s="2134"/>
      <c r="I408" s="2134"/>
      <c r="J408" s="2134"/>
      <c r="K408" s="2655"/>
      <c r="L408" s="2121"/>
    </row>
    <row r="409" spans="1:12" ht="15.75" x14ac:dyDescent="0.25">
      <c r="A409" s="2132"/>
      <c r="B409" s="2133"/>
      <c r="C409" s="2134"/>
      <c r="D409" s="2135">
        <f t="shared" si="6"/>
        <v>0</v>
      </c>
      <c r="E409" s="2134"/>
      <c r="F409" s="2134"/>
      <c r="G409" s="2134"/>
      <c r="H409" s="2134"/>
      <c r="I409" s="2134"/>
      <c r="J409" s="2134"/>
      <c r="K409" s="2655"/>
      <c r="L409" s="2121"/>
    </row>
    <row r="410" spans="1:12" ht="15.75" x14ac:dyDescent="0.25">
      <c r="A410" s="2132"/>
      <c r="B410" s="2133"/>
      <c r="C410" s="2134"/>
      <c r="D410" s="2135">
        <f t="shared" si="6"/>
        <v>0</v>
      </c>
      <c r="E410" s="2134"/>
      <c r="F410" s="2134"/>
      <c r="G410" s="2134"/>
      <c r="H410" s="2134"/>
      <c r="I410" s="2134"/>
      <c r="J410" s="2134"/>
      <c r="K410" s="2655"/>
      <c r="L410" s="2121"/>
    </row>
    <row r="411" spans="1:12" ht="15.75" x14ac:dyDescent="0.25">
      <c r="A411" s="2132"/>
      <c r="B411" s="2133"/>
      <c r="C411" s="2134"/>
      <c r="D411" s="2135">
        <f t="shared" si="6"/>
        <v>0</v>
      </c>
      <c r="E411" s="2134"/>
      <c r="F411" s="2134"/>
      <c r="G411" s="2134"/>
      <c r="H411" s="2134"/>
      <c r="I411" s="2134"/>
      <c r="J411" s="2134"/>
      <c r="K411" s="2655"/>
      <c r="L411" s="2121"/>
    </row>
    <row r="412" spans="1:12" ht="15.75" x14ac:dyDescent="0.25">
      <c r="A412" s="2132"/>
      <c r="B412" s="2133"/>
      <c r="C412" s="2134"/>
      <c r="D412" s="2135">
        <f t="shared" si="6"/>
        <v>0</v>
      </c>
      <c r="E412" s="2134"/>
      <c r="F412" s="2134"/>
      <c r="G412" s="2134"/>
      <c r="H412" s="2134"/>
      <c r="I412" s="2134"/>
      <c r="J412" s="2134"/>
      <c r="K412" s="2655"/>
      <c r="L412" s="2121"/>
    </row>
    <row r="413" spans="1:12" ht="15.75" x14ac:dyDescent="0.25">
      <c r="A413" s="2132"/>
      <c r="B413" s="2133"/>
      <c r="C413" s="2134"/>
      <c r="D413" s="2135">
        <f t="shared" si="6"/>
        <v>0</v>
      </c>
      <c r="E413" s="2134"/>
      <c r="F413" s="2134"/>
      <c r="G413" s="2134"/>
      <c r="H413" s="2134"/>
      <c r="I413" s="2134"/>
      <c r="J413" s="2134"/>
      <c r="K413" s="2655"/>
      <c r="L413" s="2121"/>
    </row>
    <row r="414" spans="1:12" ht="15.75" x14ac:dyDescent="0.25">
      <c r="A414" s="2132"/>
      <c r="B414" s="2133"/>
      <c r="C414" s="2134"/>
      <c r="D414" s="2135">
        <f t="shared" si="6"/>
        <v>0</v>
      </c>
      <c r="E414" s="2134"/>
      <c r="F414" s="2134"/>
      <c r="G414" s="2134"/>
      <c r="H414" s="2134"/>
      <c r="I414" s="2134"/>
      <c r="J414" s="2134"/>
      <c r="K414" s="2655"/>
      <c r="L414" s="2121"/>
    </row>
    <row r="415" spans="1:12" ht="15.75" x14ac:dyDescent="0.25">
      <c r="A415" s="2132"/>
      <c r="B415" s="2133"/>
      <c r="C415" s="2134"/>
      <c r="D415" s="2135">
        <f t="shared" si="6"/>
        <v>0</v>
      </c>
      <c r="E415" s="2134"/>
      <c r="F415" s="2134"/>
      <c r="G415" s="2134"/>
      <c r="H415" s="2134"/>
      <c r="I415" s="2134"/>
      <c r="J415" s="2134"/>
      <c r="K415" s="2655"/>
      <c r="L415" s="2121"/>
    </row>
    <row r="416" spans="1:12" ht="15.75" x14ac:dyDescent="0.25">
      <c r="A416" s="2132"/>
      <c r="B416" s="2133"/>
      <c r="C416" s="2134"/>
      <c r="D416" s="2135">
        <f t="shared" si="6"/>
        <v>0</v>
      </c>
      <c r="E416" s="2134"/>
      <c r="F416" s="2134"/>
      <c r="G416" s="2134"/>
      <c r="H416" s="2134"/>
      <c r="I416" s="2134"/>
      <c r="J416" s="2134"/>
      <c r="K416" s="2655"/>
      <c r="L416" s="2121"/>
    </row>
    <row r="417" spans="1:12" ht="15.75" x14ac:dyDescent="0.25">
      <c r="A417" s="2132"/>
      <c r="B417" s="2133"/>
      <c r="C417" s="2134"/>
      <c r="D417" s="2135">
        <f t="shared" si="6"/>
        <v>0</v>
      </c>
      <c r="E417" s="2134"/>
      <c r="F417" s="2134"/>
      <c r="G417" s="2134"/>
      <c r="H417" s="2134"/>
      <c r="I417" s="2134"/>
      <c r="J417" s="2134"/>
      <c r="K417" s="2655"/>
      <c r="L417" s="2121"/>
    </row>
    <row r="418" spans="1:12" ht="15.75" x14ac:dyDescent="0.25">
      <c r="A418" s="2132"/>
      <c r="B418" s="2133"/>
      <c r="C418" s="2134"/>
      <c r="D418" s="2135">
        <f t="shared" si="6"/>
        <v>0</v>
      </c>
      <c r="E418" s="2134"/>
      <c r="F418" s="2134"/>
      <c r="G418" s="2134"/>
      <c r="H418" s="2134"/>
      <c r="I418" s="2134"/>
      <c r="J418" s="2134"/>
      <c r="K418" s="2655"/>
      <c r="L418" s="2121"/>
    </row>
    <row r="419" spans="1:12" ht="15.75" x14ac:dyDescent="0.25">
      <c r="A419" s="2132"/>
      <c r="B419" s="2133"/>
      <c r="C419" s="2134"/>
      <c r="D419" s="2135">
        <f t="shared" si="6"/>
        <v>0</v>
      </c>
      <c r="E419" s="2134"/>
      <c r="F419" s="2134"/>
      <c r="G419" s="2134"/>
      <c r="H419" s="2134"/>
      <c r="I419" s="2134"/>
      <c r="J419" s="2134"/>
      <c r="K419" s="2655"/>
      <c r="L419" s="2121"/>
    </row>
    <row r="420" spans="1:12" ht="15.75" x14ac:dyDescent="0.25">
      <c r="A420" s="2132"/>
      <c r="B420" s="2133"/>
      <c r="C420" s="2134"/>
      <c r="D420" s="2135">
        <f t="shared" si="6"/>
        <v>0</v>
      </c>
      <c r="E420" s="2134"/>
      <c r="F420" s="2134"/>
      <c r="G420" s="2134"/>
      <c r="H420" s="2134"/>
      <c r="I420" s="2134"/>
      <c r="J420" s="2134"/>
      <c r="K420" s="2655"/>
      <c r="L420" s="2121"/>
    </row>
    <row r="421" spans="1:12" ht="15.75" x14ac:dyDescent="0.25">
      <c r="A421" s="2132"/>
      <c r="B421" s="2133"/>
      <c r="C421" s="2134"/>
      <c r="D421" s="2135">
        <f t="shared" si="6"/>
        <v>0</v>
      </c>
      <c r="E421" s="2134"/>
      <c r="F421" s="2134"/>
      <c r="G421" s="2134"/>
      <c r="H421" s="2134"/>
      <c r="I421" s="2134"/>
      <c r="J421" s="2134"/>
      <c r="K421" s="2655"/>
      <c r="L421" s="2121"/>
    </row>
    <row r="422" spans="1:12" ht="15.75" x14ac:dyDescent="0.25">
      <c r="A422" s="2132"/>
      <c r="B422" s="2133"/>
      <c r="C422" s="2134"/>
      <c r="D422" s="2135">
        <f t="shared" si="6"/>
        <v>0</v>
      </c>
      <c r="E422" s="2134"/>
      <c r="F422" s="2134"/>
      <c r="G422" s="2134"/>
      <c r="H422" s="2134"/>
      <c r="I422" s="2134"/>
      <c r="J422" s="2134"/>
      <c r="K422" s="2655"/>
      <c r="L422" s="2121"/>
    </row>
    <row r="423" spans="1:12" ht="15.75" x14ac:dyDescent="0.25">
      <c r="A423" s="2132"/>
      <c r="B423" s="2133"/>
      <c r="C423" s="2134"/>
      <c r="D423" s="2135">
        <f t="shared" si="6"/>
        <v>0</v>
      </c>
      <c r="E423" s="2134"/>
      <c r="F423" s="2134"/>
      <c r="G423" s="2134"/>
      <c r="H423" s="2134"/>
      <c r="I423" s="2134"/>
      <c r="J423" s="2134"/>
      <c r="K423" s="2655"/>
      <c r="L423" s="2121"/>
    </row>
    <row r="424" spans="1:12" ht="15.75" x14ac:dyDescent="0.25">
      <c r="A424" s="2132"/>
      <c r="B424" s="2133"/>
      <c r="C424" s="2134"/>
      <c r="D424" s="2135">
        <f t="shared" si="6"/>
        <v>0</v>
      </c>
      <c r="E424" s="2134"/>
      <c r="F424" s="2134"/>
      <c r="G424" s="2134"/>
      <c r="H424" s="2134"/>
      <c r="I424" s="2134"/>
      <c r="J424" s="2134"/>
      <c r="K424" s="2655"/>
      <c r="L424" s="2121"/>
    </row>
    <row r="425" spans="1:12" ht="15.75" x14ac:dyDescent="0.25">
      <c r="A425" s="2132"/>
      <c r="B425" s="2133"/>
      <c r="C425" s="2134"/>
      <c r="D425" s="2135">
        <f t="shared" si="6"/>
        <v>0</v>
      </c>
      <c r="E425" s="2134"/>
      <c r="F425" s="2134"/>
      <c r="G425" s="2134"/>
      <c r="H425" s="2134"/>
      <c r="I425" s="2134"/>
      <c r="J425" s="2134"/>
      <c r="K425" s="2655"/>
      <c r="L425" s="2121"/>
    </row>
    <row r="426" spans="1:12" ht="15.75" x14ac:dyDescent="0.25">
      <c r="A426" s="2132"/>
      <c r="B426" s="2133"/>
      <c r="C426" s="2134"/>
      <c r="D426" s="2135">
        <f t="shared" si="6"/>
        <v>0</v>
      </c>
      <c r="E426" s="2134"/>
      <c r="F426" s="2134"/>
      <c r="G426" s="2134"/>
      <c r="H426" s="2134"/>
      <c r="I426" s="2134"/>
      <c r="J426" s="2134"/>
      <c r="K426" s="2655"/>
      <c r="L426" s="2121"/>
    </row>
    <row r="427" spans="1:12" ht="15.75" x14ac:dyDescent="0.25">
      <c r="A427" s="2132"/>
      <c r="B427" s="2133"/>
      <c r="C427" s="2134"/>
      <c r="D427" s="2135">
        <f t="shared" si="6"/>
        <v>0</v>
      </c>
      <c r="E427" s="2134"/>
      <c r="F427" s="2134"/>
      <c r="G427" s="2134"/>
      <c r="H427" s="2134"/>
      <c r="I427" s="2134"/>
      <c r="J427" s="2134"/>
      <c r="K427" s="2655"/>
      <c r="L427" s="2121"/>
    </row>
    <row r="428" spans="1:12" ht="15.75" x14ac:dyDescent="0.25">
      <c r="A428" s="2132"/>
      <c r="B428" s="2133"/>
      <c r="C428" s="2134"/>
      <c r="D428" s="2135">
        <f t="shared" si="6"/>
        <v>0</v>
      </c>
      <c r="E428" s="2134"/>
      <c r="F428" s="2134"/>
      <c r="G428" s="2134"/>
      <c r="H428" s="2134"/>
      <c r="I428" s="2134"/>
      <c r="J428" s="2134"/>
      <c r="K428" s="2655"/>
      <c r="L428" s="2121"/>
    </row>
    <row r="429" spans="1:12" ht="15.75" x14ac:dyDescent="0.25">
      <c r="A429" s="2132"/>
      <c r="B429" s="2133"/>
      <c r="C429" s="2134"/>
      <c r="D429" s="2135">
        <f t="shared" si="6"/>
        <v>0</v>
      </c>
      <c r="E429" s="2134"/>
      <c r="F429" s="2134"/>
      <c r="G429" s="2134"/>
      <c r="H429" s="2134"/>
      <c r="I429" s="2134"/>
      <c r="J429" s="2134"/>
      <c r="K429" s="2655"/>
      <c r="L429" s="2121"/>
    </row>
    <row r="430" spans="1:12" ht="15.75" x14ac:dyDescent="0.25">
      <c r="A430" s="2132"/>
      <c r="B430" s="2133"/>
      <c r="C430" s="2134"/>
      <c r="D430" s="2135">
        <f t="shared" si="6"/>
        <v>0</v>
      </c>
      <c r="E430" s="2134"/>
      <c r="F430" s="2134"/>
      <c r="G430" s="2134"/>
      <c r="H430" s="2134"/>
      <c r="I430" s="2134"/>
      <c r="J430" s="2134"/>
      <c r="K430" s="2655"/>
      <c r="L430" s="2121"/>
    </row>
    <row r="431" spans="1:12" ht="15.75" x14ac:dyDescent="0.25">
      <c r="A431" s="2132"/>
      <c r="B431" s="2133"/>
      <c r="C431" s="2134"/>
      <c r="D431" s="2135">
        <f t="shared" si="6"/>
        <v>0</v>
      </c>
      <c r="E431" s="2134"/>
      <c r="F431" s="2134"/>
      <c r="G431" s="2134"/>
      <c r="H431" s="2134"/>
      <c r="I431" s="2134"/>
      <c r="J431" s="2134"/>
      <c r="K431" s="2655"/>
      <c r="L431" s="2121"/>
    </row>
    <row r="432" spans="1:12" ht="15.75" x14ac:dyDescent="0.25">
      <c r="A432" s="2132"/>
      <c r="B432" s="2133"/>
      <c r="C432" s="2134"/>
      <c r="D432" s="2135">
        <f t="shared" si="6"/>
        <v>0</v>
      </c>
      <c r="E432" s="2134"/>
      <c r="F432" s="2134"/>
      <c r="G432" s="2134"/>
      <c r="H432" s="2134"/>
      <c r="I432" s="2134"/>
      <c r="J432" s="2134"/>
      <c r="K432" s="2655"/>
      <c r="L432" s="2121"/>
    </row>
    <row r="433" spans="1:12" ht="15.75" x14ac:dyDescent="0.25">
      <c r="A433" s="2132"/>
      <c r="B433" s="2133"/>
      <c r="C433" s="2134"/>
      <c r="D433" s="2135">
        <f t="shared" si="6"/>
        <v>0</v>
      </c>
      <c r="E433" s="2134"/>
      <c r="F433" s="2134"/>
      <c r="G433" s="2134"/>
      <c r="H433" s="2134"/>
      <c r="I433" s="2134"/>
      <c r="J433" s="2134"/>
      <c r="K433" s="2655"/>
      <c r="L433" s="2121"/>
    </row>
    <row r="434" spans="1:12" ht="15.75" x14ac:dyDescent="0.25">
      <c r="A434" s="2132"/>
      <c r="B434" s="2133"/>
      <c r="C434" s="2134"/>
      <c r="D434" s="2135">
        <f t="shared" si="6"/>
        <v>0</v>
      </c>
      <c r="E434" s="2134"/>
      <c r="F434" s="2134"/>
      <c r="G434" s="2134"/>
      <c r="H434" s="2134"/>
      <c r="I434" s="2134"/>
      <c r="J434" s="2134"/>
      <c r="K434" s="2655"/>
      <c r="L434" s="2121"/>
    </row>
    <row r="435" spans="1:12" ht="15.75" x14ac:dyDescent="0.25">
      <c r="A435" s="2132"/>
      <c r="B435" s="2133"/>
      <c r="C435" s="2134"/>
      <c r="D435" s="2135">
        <f t="shared" si="6"/>
        <v>0</v>
      </c>
      <c r="E435" s="2134"/>
      <c r="F435" s="2134"/>
      <c r="G435" s="2134"/>
      <c r="H435" s="2134"/>
      <c r="I435" s="2134"/>
      <c r="J435" s="2134"/>
      <c r="K435" s="2655"/>
      <c r="L435" s="2121"/>
    </row>
    <row r="436" spans="1:12" ht="15.75" x14ac:dyDescent="0.25">
      <c r="A436" s="2132"/>
      <c r="B436" s="2133"/>
      <c r="C436" s="2134"/>
      <c r="D436" s="2135">
        <f t="shared" si="6"/>
        <v>0</v>
      </c>
      <c r="E436" s="2134"/>
      <c r="F436" s="2134"/>
      <c r="G436" s="2134"/>
      <c r="H436" s="2134"/>
      <c r="I436" s="2134"/>
      <c r="J436" s="2134"/>
      <c r="K436" s="2655"/>
      <c r="L436" s="2121"/>
    </row>
    <row r="437" spans="1:12" ht="15.75" x14ac:dyDescent="0.25">
      <c r="A437" s="2132"/>
      <c r="B437" s="2133"/>
      <c r="C437" s="2134"/>
      <c r="D437" s="2135">
        <f t="shared" si="6"/>
        <v>0</v>
      </c>
      <c r="E437" s="2134"/>
      <c r="F437" s="2134"/>
      <c r="G437" s="2134"/>
      <c r="H437" s="2134"/>
      <c r="I437" s="2134"/>
      <c r="J437" s="2134"/>
      <c r="K437" s="2655"/>
      <c r="L437" s="2121"/>
    </row>
    <row r="438" spans="1:12" ht="15.75" x14ac:dyDescent="0.25">
      <c r="A438" s="2132"/>
      <c r="B438" s="2133"/>
      <c r="C438" s="2134"/>
      <c r="D438" s="2135">
        <f t="shared" si="6"/>
        <v>0</v>
      </c>
      <c r="E438" s="2134"/>
      <c r="F438" s="2134"/>
      <c r="G438" s="2134"/>
      <c r="H438" s="2134"/>
      <c r="I438" s="2134"/>
      <c r="J438" s="2134"/>
      <c r="K438" s="2655"/>
      <c r="L438" s="2121"/>
    </row>
    <row r="439" spans="1:12" ht="15.75" x14ac:dyDescent="0.25">
      <c r="A439" s="2132"/>
      <c r="B439" s="2133"/>
      <c r="C439" s="2134"/>
      <c r="D439" s="2135">
        <f t="shared" si="6"/>
        <v>0</v>
      </c>
      <c r="E439" s="2134"/>
      <c r="F439" s="2134"/>
      <c r="G439" s="2134"/>
      <c r="H439" s="2134"/>
      <c r="I439" s="2134"/>
      <c r="J439" s="2134"/>
      <c r="K439" s="2655"/>
      <c r="L439" s="2121"/>
    </row>
    <row r="440" spans="1:12" ht="15.75" x14ac:dyDescent="0.25">
      <c r="A440" s="2132"/>
      <c r="B440" s="2133"/>
      <c r="C440" s="2134"/>
      <c r="D440" s="2135">
        <f t="shared" si="6"/>
        <v>0</v>
      </c>
      <c r="E440" s="2134"/>
      <c r="F440" s="2134"/>
      <c r="G440" s="2134"/>
      <c r="H440" s="2134"/>
      <c r="I440" s="2134"/>
      <c r="J440" s="2134"/>
      <c r="K440" s="2655"/>
      <c r="L440" s="2121"/>
    </row>
    <row r="441" spans="1:12" ht="15.75" x14ac:dyDescent="0.25">
      <c r="A441" s="2132"/>
      <c r="B441" s="2133"/>
      <c r="C441" s="2134"/>
      <c r="D441" s="2135">
        <f t="shared" si="6"/>
        <v>0</v>
      </c>
      <c r="E441" s="2134"/>
      <c r="F441" s="2134"/>
      <c r="G441" s="2134"/>
      <c r="H441" s="2134"/>
      <c r="I441" s="2134"/>
      <c r="J441" s="2134"/>
      <c r="K441" s="2655"/>
      <c r="L441" s="2121"/>
    </row>
    <row r="442" spans="1:12" ht="15.75" x14ac:dyDescent="0.25">
      <c r="A442" s="2132"/>
      <c r="B442" s="2133"/>
      <c r="C442" s="2134"/>
      <c r="D442" s="2135">
        <f t="shared" si="6"/>
        <v>0</v>
      </c>
      <c r="E442" s="2134"/>
      <c r="F442" s="2134"/>
      <c r="G442" s="2134"/>
      <c r="H442" s="2134"/>
      <c r="I442" s="2134"/>
      <c r="J442" s="2134"/>
      <c r="K442" s="2655"/>
      <c r="L442" s="2121"/>
    </row>
    <row r="443" spans="1:12" ht="15.75" x14ac:dyDescent="0.25">
      <c r="A443" s="2132"/>
      <c r="B443" s="2133"/>
      <c r="C443" s="2134"/>
      <c r="D443" s="2135">
        <f t="shared" si="6"/>
        <v>0</v>
      </c>
      <c r="E443" s="2134"/>
      <c r="F443" s="2134"/>
      <c r="G443" s="2134"/>
      <c r="H443" s="2134"/>
      <c r="I443" s="2134"/>
      <c r="J443" s="2134"/>
      <c r="K443" s="2655"/>
      <c r="L443" s="2121"/>
    </row>
    <row r="444" spans="1:12" ht="15.75" x14ac:dyDescent="0.25">
      <c r="A444" s="2132"/>
      <c r="B444" s="2133"/>
      <c r="C444" s="2134"/>
      <c r="D444" s="2135">
        <f t="shared" si="6"/>
        <v>0</v>
      </c>
      <c r="E444" s="2134"/>
      <c r="F444" s="2134"/>
      <c r="G444" s="2134"/>
      <c r="H444" s="2134"/>
      <c r="I444" s="2134"/>
      <c r="J444" s="2134"/>
      <c r="K444" s="2655"/>
      <c r="L444" s="2121"/>
    </row>
    <row r="445" spans="1:12" ht="15.75" x14ac:dyDescent="0.25">
      <c r="A445" s="2132"/>
      <c r="B445" s="2133"/>
      <c r="C445" s="2134"/>
      <c r="D445" s="2135">
        <f t="shared" si="6"/>
        <v>0</v>
      </c>
      <c r="E445" s="2134"/>
      <c r="F445" s="2134"/>
      <c r="G445" s="2134"/>
      <c r="H445" s="2134"/>
      <c r="I445" s="2134"/>
      <c r="J445" s="2134"/>
      <c r="K445" s="2655"/>
      <c r="L445" s="2121"/>
    </row>
    <row r="446" spans="1:12" ht="15.75" x14ac:dyDescent="0.25">
      <c r="A446" s="2132"/>
      <c r="B446" s="2133"/>
      <c r="C446" s="2134"/>
      <c r="D446" s="2135">
        <f t="shared" si="6"/>
        <v>0</v>
      </c>
      <c r="E446" s="2134"/>
      <c r="F446" s="2134"/>
      <c r="G446" s="2134"/>
      <c r="H446" s="2134"/>
      <c r="I446" s="2134"/>
      <c r="J446" s="2134"/>
      <c r="K446" s="2655"/>
      <c r="L446" s="2121"/>
    </row>
    <row r="447" spans="1:12" ht="15.75" x14ac:dyDescent="0.25">
      <c r="A447" s="2132"/>
      <c r="B447" s="2133"/>
      <c r="C447" s="2134"/>
      <c r="D447" s="2135">
        <f t="shared" si="6"/>
        <v>0</v>
      </c>
      <c r="E447" s="2134"/>
      <c r="F447" s="2134"/>
      <c r="G447" s="2134"/>
      <c r="H447" s="2134"/>
      <c r="I447" s="2134"/>
      <c r="J447" s="2134"/>
      <c r="K447" s="2655"/>
      <c r="L447" s="2121"/>
    </row>
    <row r="448" spans="1:12" ht="15.75" x14ac:dyDescent="0.25">
      <c r="A448" s="2132"/>
      <c r="B448" s="2133"/>
      <c r="C448" s="2134"/>
      <c r="D448" s="2135">
        <f t="shared" si="6"/>
        <v>0</v>
      </c>
      <c r="E448" s="2134"/>
      <c r="F448" s="2134"/>
      <c r="G448" s="2134"/>
      <c r="H448" s="2134"/>
      <c r="I448" s="2134"/>
      <c r="J448" s="2134"/>
      <c r="K448" s="2655"/>
      <c r="L448" s="2121"/>
    </row>
    <row r="449" spans="1:12" ht="15.75" x14ac:dyDescent="0.25">
      <c r="A449" s="2132"/>
      <c r="B449" s="2133"/>
      <c r="C449" s="2134"/>
      <c r="D449" s="2135">
        <f t="shared" si="6"/>
        <v>0</v>
      </c>
      <c r="E449" s="2134"/>
      <c r="F449" s="2134"/>
      <c r="G449" s="2134"/>
      <c r="H449" s="2134"/>
      <c r="I449" s="2134"/>
      <c r="J449" s="2134"/>
      <c r="K449" s="2655"/>
      <c r="L449" s="2121"/>
    </row>
    <row r="450" spans="1:12" ht="15.75" x14ac:dyDescent="0.25">
      <c r="A450" s="2132"/>
      <c r="B450" s="2133"/>
      <c r="C450" s="2134"/>
      <c r="D450" s="2135">
        <f t="shared" si="6"/>
        <v>0</v>
      </c>
      <c r="E450" s="2134"/>
      <c r="F450" s="2134"/>
      <c r="G450" s="2134"/>
      <c r="H450" s="2134"/>
      <c r="I450" s="2134"/>
      <c r="J450" s="2134"/>
      <c r="K450" s="2655"/>
      <c r="L450" s="2121"/>
    </row>
    <row r="451" spans="1:12" ht="15.75" x14ac:dyDescent="0.25">
      <c r="A451" s="2132"/>
      <c r="B451" s="2133"/>
      <c r="C451" s="2134"/>
      <c r="D451" s="2135">
        <f t="shared" si="6"/>
        <v>0</v>
      </c>
      <c r="E451" s="2134"/>
      <c r="F451" s="2134"/>
      <c r="G451" s="2134"/>
      <c r="H451" s="2134"/>
      <c r="I451" s="2134"/>
      <c r="J451" s="2134"/>
      <c r="K451" s="2655"/>
      <c r="L451" s="2121"/>
    </row>
    <row r="452" spans="1:12" ht="15.75" x14ac:dyDescent="0.25">
      <c r="A452" s="2132"/>
      <c r="B452" s="2133"/>
      <c r="C452" s="2134"/>
      <c r="D452" s="2135">
        <f t="shared" si="6"/>
        <v>0</v>
      </c>
      <c r="E452" s="2134"/>
      <c r="F452" s="2134"/>
      <c r="G452" s="2134"/>
      <c r="H452" s="2134"/>
      <c r="I452" s="2134"/>
      <c r="J452" s="2134"/>
      <c r="K452" s="2655"/>
      <c r="L452" s="2121"/>
    </row>
    <row r="453" spans="1:12" ht="15.75" x14ac:dyDescent="0.25">
      <c r="A453" s="2132"/>
      <c r="B453" s="2133"/>
      <c r="C453" s="2134"/>
      <c r="D453" s="2135">
        <f t="shared" si="6"/>
        <v>0</v>
      </c>
      <c r="E453" s="2134"/>
      <c r="F453" s="2134"/>
      <c r="G453" s="2134"/>
      <c r="H453" s="2134"/>
      <c r="I453" s="2134"/>
      <c r="J453" s="2134"/>
      <c r="K453" s="2655"/>
      <c r="L453" s="2121"/>
    </row>
    <row r="454" spans="1:12" ht="15.75" x14ac:dyDescent="0.25">
      <c r="A454" s="2132"/>
      <c r="B454" s="2133"/>
      <c r="C454" s="2134"/>
      <c r="D454" s="2135">
        <f t="shared" si="6"/>
        <v>0</v>
      </c>
      <c r="E454" s="2134"/>
      <c r="F454" s="2134"/>
      <c r="G454" s="2134"/>
      <c r="H454" s="2134"/>
      <c r="I454" s="2134"/>
      <c r="J454" s="2134"/>
      <c r="K454" s="2655"/>
      <c r="L454" s="2121"/>
    </row>
    <row r="455" spans="1:12" ht="15.75" x14ac:dyDescent="0.25">
      <c r="A455" s="2132"/>
      <c r="B455" s="2133"/>
      <c r="C455" s="2134"/>
      <c r="D455" s="2135">
        <f t="shared" si="6"/>
        <v>0</v>
      </c>
      <c r="E455" s="2134"/>
      <c r="F455" s="2134"/>
      <c r="G455" s="2134"/>
      <c r="H455" s="2134"/>
      <c r="I455" s="2134"/>
      <c r="J455" s="2134"/>
      <c r="K455" s="2655"/>
      <c r="L455" s="2121"/>
    </row>
    <row r="456" spans="1:12" ht="15.75" x14ac:dyDescent="0.25">
      <c r="A456" s="2132"/>
      <c r="B456" s="2133"/>
      <c r="C456" s="2134"/>
      <c r="D456" s="2135">
        <f t="shared" si="6"/>
        <v>0</v>
      </c>
      <c r="E456" s="2134"/>
      <c r="F456" s="2134"/>
      <c r="G456" s="2134"/>
      <c r="H456" s="2134"/>
      <c r="I456" s="2134"/>
      <c r="J456" s="2134"/>
      <c r="K456" s="2655"/>
      <c r="L456" s="2121"/>
    </row>
    <row r="457" spans="1:12" ht="15.75" x14ac:dyDescent="0.25">
      <c r="A457" s="2132"/>
      <c r="B457" s="2133"/>
      <c r="C457" s="2134"/>
      <c r="D457" s="2135">
        <f t="shared" si="6"/>
        <v>0</v>
      </c>
      <c r="E457" s="2134"/>
      <c r="F457" s="2134"/>
      <c r="G457" s="2134"/>
      <c r="H457" s="2134"/>
      <c r="I457" s="2134"/>
      <c r="J457" s="2134"/>
      <c r="K457" s="2655"/>
      <c r="L457" s="2121"/>
    </row>
    <row r="458" spans="1:12" ht="15.75" x14ac:dyDescent="0.25">
      <c r="A458" s="2132"/>
      <c r="B458" s="2133"/>
      <c r="C458" s="2134"/>
      <c r="D458" s="2135">
        <f t="shared" si="6"/>
        <v>0</v>
      </c>
      <c r="E458" s="2134"/>
      <c r="F458" s="2134"/>
      <c r="G458" s="2134"/>
      <c r="H458" s="2134"/>
      <c r="I458" s="2134"/>
      <c r="J458" s="2134"/>
      <c r="K458" s="2655"/>
      <c r="L458" s="2121"/>
    </row>
    <row r="459" spans="1:12" ht="15.75" x14ac:dyDescent="0.25">
      <c r="A459" s="2132"/>
      <c r="B459" s="2133"/>
      <c r="C459" s="2134"/>
      <c r="D459" s="2135">
        <f t="shared" si="6"/>
        <v>0</v>
      </c>
      <c r="E459" s="2134"/>
      <c r="F459" s="2134"/>
      <c r="G459" s="2134"/>
      <c r="H459" s="2134"/>
      <c r="I459" s="2134"/>
      <c r="J459" s="2134"/>
      <c r="K459" s="2655"/>
      <c r="L459" s="2121"/>
    </row>
    <row r="460" spans="1:12" ht="15.75" x14ac:dyDescent="0.25">
      <c r="A460" s="2132"/>
      <c r="B460" s="2133"/>
      <c r="C460" s="2134"/>
      <c r="D460" s="2135">
        <f t="shared" si="6"/>
        <v>0</v>
      </c>
      <c r="E460" s="2134"/>
      <c r="F460" s="2134"/>
      <c r="G460" s="2134"/>
      <c r="H460" s="2134"/>
      <c r="I460" s="2134"/>
      <c r="J460" s="2134"/>
      <c r="K460" s="2655"/>
      <c r="L460" s="2121"/>
    </row>
    <row r="461" spans="1:12" ht="15.75" x14ac:dyDescent="0.25">
      <c r="A461" s="2132"/>
      <c r="B461" s="2133"/>
      <c r="C461" s="2134"/>
      <c r="D461" s="2135">
        <f t="shared" si="6"/>
        <v>0</v>
      </c>
      <c r="E461" s="2134"/>
      <c r="F461" s="2134"/>
      <c r="G461" s="2134"/>
      <c r="H461" s="2134"/>
      <c r="I461" s="2134"/>
      <c r="J461" s="2134"/>
      <c r="K461" s="2655"/>
      <c r="L461" s="2121"/>
    </row>
    <row r="462" spans="1:12" ht="15.75" x14ac:dyDescent="0.25">
      <c r="A462" s="2132"/>
      <c r="B462" s="2133"/>
      <c r="C462" s="2134"/>
      <c r="D462" s="2135">
        <f t="shared" si="6"/>
        <v>0</v>
      </c>
      <c r="E462" s="2134"/>
      <c r="F462" s="2134"/>
      <c r="G462" s="2134"/>
      <c r="H462" s="2134"/>
      <c r="I462" s="2134"/>
      <c r="J462" s="2134"/>
      <c r="K462" s="2655"/>
      <c r="L462" s="2121"/>
    </row>
    <row r="463" spans="1:12" ht="15.75" x14ac:dyDescent="0.25">
      <c r="A463" s="2132"/>
      <c r="B463" s="2133"/>
      <c r="C463" s="2134"/>
      <c r="D463" s="2135">
        <f t="shared" ref="D463:D526" si="7">+C463*(100-E463)/100</f>
        <v>0</v>
      </c>
      <c r="E463" s="2134"/>
      <c r="F463" s="2134"/>
      <c r="G463" s="2134"/>
      <c r="H463" s="2134"/>
      <c r="I463" s="2134"/>
      <c r="J463" s="2134"/>
      <c r="K463" s="2655"/>
      <c r="L463" s="2121"/>
    </row>
    <row r="464" spans="1:12" ht="15.75" x14ac:dyDescent="0.25">
      <c r="A464" s="2132"/>
      <c r="B464" s="2133"/>
      <c r="C464" s="2134"/>
      <c r="D464" s="2135">
        <f t="shared" si="7"/>
        <v>0</v>
      </c>
      <c r="E464" s="2134"/>
      <c r="F464" s="2134"/>
      <c r="G464" s="2134"/>
      <c r="H464" s="2134"/>
      <c r="I464" s="2134"/>
      <c r="J464" s="2134"/>
      <c r="K464" s="2655"/>
      <c r="L464" s="2121"/>
    </row>
    <row r="465" spans="1:12" ht="15.75" x14ac:dyDescent="0.25">
      <c r="A465" s="2132"/>
      <c r="B465" s="2133"/>
      <c r="C465" s="2134"/>
      <c r="D465" s="2135">
        <f t="shared" si="7"/>
        <v>0</v>
      </c>
      <c r="E465" s="2134"/>
      <c r="F465" s="2134"/>
      <c r="G465" s="2134"/>
      <c r="H465" s="2134"/>
      <c r="I465" s="2134"/>
      <c r="J465" s="2134"/>
      <c r="K465" s="2655"/>
      <c r="L465" s="2121"/>
    </row>
    <row r="466" spans="1:12" ht="15.75" x14ac:dyDescent="0.25">
      <c r="A466" s="2132"/>
      <c r="B466" s="2133"/>
      <c r="C466" s="2134"/>
      <c r="D466" s="2135">
        <f t="shared" si="7"/>
        <v>0</v>
      </c>
      <c r="E466" s="2134"/>
      <c r="F466" s="2134"/>
      <c r="G466" s="2134"/>
      <c r="H466" s="2134"/>
      <c r="I466" s="2134"/>
      <c r="J466" s="2134"/>
      <c r="K466" s="2655"/>
      <c r="L466" s="2121"/>
    </row>
    <row r="467" spans="1:12" ht="15.75" x14ac:dyDescent="0.25">
      <c r="A467" s="2132"/>
      <c r="B467" s="2133"/>
      <c r="C467" s="2134"/>
      <c r="D467" s="2135">
        <f t="shared" si="7"/>
        <v>0</v>
      </c>
      <c r="E467" s="2134"/>
      <c r="F467" s="2134"/>
      <c r="G467" s="2134"/>
      <c r="H467" s="2134"/>
      <c r="I467" s="2134"/>
      <c r="J467" s="2134"/>
      <c r="K467" s="2655"/>
      <c r="L467" s="2121"/>
    </row>
    <row r="468" spans="1:12" ht="15.75" x14ac:dyDescent="0.25">
      <c r="A468" s="2132"/>
      <c r="B468" s="2133"/>
      <c r="C468" s="2134"/>
      <c r="D468" s="2135">
        <f t="shared" si="7"/>
        <v>0</v>
      </c>
      <c r="E468" s="2134"/>
      <c r="F468" s="2134"/>
      <c r="G468" s="2134"/>
      <c r="H468" s="2134"/>
      <c r="I468" s="2134"/>
      <c r="J468" s="2134"/>
      <c r="K468" s="2655"/>
      <c r="L468" s="2121"/>
    </row>
    <row r="469" spans="1:12" ht="15.75" x14ac:dyDescent="0.25">
      <c r="A469" s="2132"/>
      <c r="B469" s="2133"/>
      <c r="C469" s="2134"/>
      <c r="D469" s="2135">
        <f t="shared" si="7"/>
        <v>0</v>
      </c>
      <c r="E469" s="2134"/>
      <c r="F469" s="2134"/>
      <c r="G469" s="2134"/>
      <c r="H469" s="2134"/>
      <c r="I469" s="2134"/>
      <c r="J469" s="2134"/>
      <c r="K469" s="2655"/>
      <c r="L469" s="2121"/>
    </row>
    <row r="470" spans="1:12" ht="15.75" x14ac:dyDescent="0.25">
      <c r="A470" s="2132"/>
      <c r="B470" s="2133"/>
      <c r="C470" s="2134"/>
      <c r="D470" s="2135">
        <f t="shared" si="7"/>
        <v>0</v>
      </c>
      <c r="E470" s="2134"/>
      <c r="F470" s="2134"/>
      <c r="G470" s="2134"/>
      <c r="H470" s="2134"/>
      <c r="I470" s="2134"/>
      <c r="J470" s="2134"/>
      <c r="K470" s="2655"/>
      <c r="L470" s="2121"/>
    </row>
    <row r="471" spans="1:12" ht="15.75" x14ac:dyDescent="0.25">
      <c r="A471" s="2132"/>
      <c r="B471" s="2133"/>
      <c r="C471" s="2134"/>
      <c r="D471" s="2135">
        <f t="shared" si="7"/>
        <v>0</v>
      </c>
      <c r="E471" s="2134"/>
      <c r="F471" s="2134"/>
      <c r="G471" s="2134"/>
      <c r="H471" s="2134"/>
      <c r="I471" s="2134"/>
      <c r="J471" s="2134"/>
      <c r="K471" s="2655"/>
      <c r="L471" s="2121"/>
    </row>
    <row r="472" spans="1:12" ht="15.75" x14ac:dyDescent="0.25">
      <c r="A472" s="2132"/>
      <c r="B472" s="2133"/>
      <c r="C472" s="2134"/>
      <c r="D472" s="2135">
        <f t="shared" si="7"/>
        <v>0</v>
      </c>
      <c r="E472" s="2134"/>
      <c r="F472" s="2134"/>
      <c r="G472" s="2134"/>
      <c r="H472" s="2134"/>
      <c r="I472" s="2134"/>
      <c r="J472" s="2134"/>
      <c r="K472" s="2655"/>
      <c r="L472" s="2121"/>
    </row>
    <row r="473" spans="1:12" ht="15.75" x14ac:dyDescent="0.25">
      <c r="A473" s="2132"/>
      <c r="B473" s="2133"/>
      <c r="C473" s="2134"/>
      <c r="D473" s="2135">
        <f t="shared" si="7"/>
        <v>0</v>
      </c>
      <c r="E473" s="2134"/>
      <c r="F473" s="2134"/>
      <c r="G473" s="2134"/>
      <c r="H473" s="2134"/>
      <c r="I473" s="2134"/>
      <c r="J473" s="2134"/>
      <c r="K473" s="2655"/>
      <c r="L473" s="2121"/>
    </row>
    <row r="474" spans="1:12" ht="15.75" x14ac:dyDescent="0.25">
      <c r="A474" s="2132"/>
      <c r="B474" s="2133"/>
      <c r="C474" s="2134"/>
      <c r="D474" s="2135">
        <f t="shared" si="7"/>
        <v>0</v>
      </c>
      <c r="E474" s="2134"/>
      <c r="F474" s="2134"/>
      <c r="G474" s="2134"/>
      <c r="H474" s="2134"/>
      <c r="I474" s="2134"/>
      <c r="J474" s="2134"/>
      <c r="K474" s="2655"/>
      <c r="L474" s="2121"/>
    </row>
    <row r="475" spans="1:12" ht="15.75" x14ac:dyDescent="0.25">
      <c r="A475" s="2132"/>
      <c r="B475" s="2133"/>
      <c r="C475" s="2134"/>
      <c r="D475" s="2135">
        <f t="shared" si="7"/>
        <v>0</v>
      </c>
      <c r="E475" s="2134"/>
      <c r="F475" s="2134"/>
      <c r="G475" s="2134"/>
      <c r="H475" s="2134"/>
      <c r="I475" s="2134"/>
      <c r="J475" s="2134"/>
      <c r="K475" s="2655"/>
      <c r="L475" s="2121"/>
    </row>
    <row r="476" spans="1:12" ht="15.75" x14ac:dyDescent="0.25">
      <c r="A476" s="2132"/>
      <c r="B476" s="2133"/>
      <c r="C476" s="2134"/>
      <c r="D476" s="2135">
        <f t="shared" si="7"/>
        <v>0</v>
      </c>
      <c r="E476" s="2134"/>
      <c r="F476" s="2134"/>
      <c r="G476" s="2134"/>
      <c r="H476" s="2134"/>
      <c r="I476" s="2134"/>
      <c r="J476" s="2134"/>
      <c r="K476" s="2655"/>
      <c r="L476" s="2121"/>
    </row>
    <row r="477" spans="1:12" ht="15.75" x14ac:dyDescent="0.25">
      <c r="A477" s="2132"/>
      <c r="B477" s="2133"/>
      <c r="C477" s="2134"/>
      <c r="D477" s="2135">
        <f t="shared" si="7"/>
        <v>0</v>
      </c>
      <c r="E477" s="2134"/>
      <c r="F477" s="2134"/>
      <c r="G477" s="2134"/>
      <c r="H477" s="2134"/>
      <c r="I477" s="2134"/>
      <c r="J477" s="2134"/>
      <c r="K477" s="2655"/>
      <c r="L477" s="2121"/>
    </row>
    <row r="478" spans="1:12" ht="15.75" x14ac:dyDescent="0.25">
      <c r="A478" s="2132"/>
      <c r="B478" s="2133"/>
      <c r="C478" s="2134"/>
      <c r="D478" s="2135">
        <f t="shared" si="7"/>
        <v>0</v>
      </c>
      <c r="E478" s="2134"/>
      <c r="F478" s="2134"/>
      <c r="G478" s="2134"/>
      <c r="H478" s="2134"/>
      <c r="I478" s="2134"/>
      <c r="J478" s="2134"/>
      <c r="K478" s="2655"/>
      <c r="L478" s="2121"/>
    </row>
    <row r="479" spans="1:12" ht="15.75" x14ac:dyDescent="0.25">
      <c r="A479" s="2132"/>
      <c r="B479" s="2133"/>
      <c r="C479" s="2134"/>
      <c r="D479" s="2135">
        <f t="shared" si="7"/>
        <v>0</v>
      </c>
      <c r="E479" s="2134"/>
      <c r="F479" s="2134"/>
      <c r="G479" s="2134"/>
      <c r="H479" s="2134"/>
      <c r="I479" s="2134"/>
      <c r="J479" s="2134"/>
      <c r="K479" s="2655"/>
      <c r="L479" s="2121"/>
    </row>
    <row r="480" spans="1:12" ht="15.75" x14ac:dyDescent="0.25">
      <c r="A480" s="2132"/>
      <c r="B480" s="2133"/>
      <c r="C480" s="2134"/>
      <c r="D480" s="2135">
        <f t="shared" si="7"/>
        <v>0</v>
      </c>
      <c r="E480" s="2134"/>
      <c r="F480" s="2134"/>
      <c r="G480" s="2134"/>
      <c r="H480" s="2134"/>
      <c r="I480" s="2134"/>
      <c r="J480" s="2134"/>
      <c r="K480" s="2655"/>
      <c r="L480" s="2121"/>
    </row>
    <row r="481" spans="1:12" ht="15.75" x14ac:dyDescent="0.25">
      <c r="A481" s="2132"/>
      <c r="B481" s="2133"/>
      <c r="C481" s="2134"/>
      <c r="D481" s="2135">
        <f t="shared" si="7"/>
        <v>0</v>
      </c>
      <c r="E481" s="2134"/>
      <c r="F481" s="2134"/>
      <c r="G481" s="2134"/>
      <c r="H481" s="2134"/>
      <c r="I481" s="2134"/>
      <c r="J481" s="2134"/>
      <c r="K481" s="2655"/>
      <c r="L481" s="2121"/>
    </row>
    <row r="482" spans="1:12" ht="15.75" x14ac:dyDescent="0.25">
      <c r="A482" s="2132"/>
      <c r="B482" s="2133"/>
      <c r="C482" s="2134"/>
      <c r="D482" s="2135">
        <f t="shared" si="7"/>
        <v>0</v>
      </c>
      <c r="E482" s="2134"/>
      <c r="F482" s="2134"/>
      <c r="G482" s="2134"/>
      <c r="H482" s="2134"/>
      <c r="I482" s="2134"/>
      <c r="J482" s="2134"/>
      <c r="K482" s="2655"/>
      <c r="L482" s="2121"/>
    </row>
    <row r="483" spans="1:12" ht="15.75" x14ac:dyDescent="0.25">
      <c r="A483" s="2132"/>
      <c r="B483" s="2133"/>
      <c r="C483" s="2134"/>
      <c r="D483" s="2135">
        <f t="shared" si="7"/>
        <v>0</v>
      </c>
      <c r="E483" s="2134"/>
      <c r="F483" s="2134"/>
      <c r="G483" s="2134"/>
      <c r="H483" s="2134"/>
      <c r="I483" s="2134"/>
      <c r="J483" s="2134"/>
      <c r="K483" s="2655"/>
      <c r="L483" s="2121"/>
    </row>
    <row r="484" spans="1:12" ht="15.75" x14ac:dyDescent="0.25">
      <c r="A484" s="2132"/>
      <c r="B484" s="2133"/>
      <c r="C484" s="2134"/>
      <c r="D484" s="2135">
        <f t="shared" si="7"/>
        <v>0</v>
      </c>
      <c r="E484" s="2134"/>
      <c r="F484" s="2134"/>
      <c r="G484" s="2134"/>
      <c r="H484" s="2134"/>
      <c r="I484" s="2134"/>
      <c r="J484" s="2134"/>
      <c r="K484" s="2655"/>
      <c r="L484" s="2121"/>
    </row>
    <row r="485" spans="1:12" ht="15.75" x14ac:dyDescent="0.25">
      <c r="A485" s="2132"/>
      <c r="B485" s="2133"/>
      <c r="C485" s="2134"/>
      <c r="D485" s="2135">
        <f t="shared" si="7"/>
        <v>0</v>
      </c>
      <c r="E485" s="2134"/>
      <c r="F485" s="2134"/>
      <c r="G485" s="2134"/>
      <c r="H485" s="2134"/>
      <c r="I485" s="2134"/>
      <c r="J485" s="2134"/>
      <c r="K485" s="2655"/>
      <c r="L485" s="2121"/>
    </row>
    <row r="486" spans="1:12" ht="15.75" x14ac:dyDescent="0.25">
      <c r="A486" s="2132"/>
      <c r="B486" s="2133"/>
      <c r="C486" s="2134"/>
      <c r="D486" s="2135">
        <f t="shared" si="7"/>
        <v>0</v>
      </c>
      <c r="E486" s="2134"/>
      <c r="F486" s="2134"/>
      <c r="G486" s="2134"/>
      <c r="H486" s="2134"/>
      <c r="I486" s="2134"/>
      <c r="J486" s="2134"/>
      <c r="K486" s="2655"/>
      <c r="L486" s="2121"/>
    </row>
    <row r="487" spans="1:12" ht="15.75" x14ac:dyDescent="0.25">
      <c r="A487" s="2132"/>
      <c r="B487" s="2133"/>
      <c r="C487" s="2134"/>
      <c r="D487" s="2135">
        <f t="shared" si="7"/>
        <v>0</v>
      </c>
      <c r="E487" s="2134"/>
      <c r="F487" s="2134"/>
      <c r="G487" s="2134"/>
      <c r="H487" s="2134"/>
      <c r="I487" s="2134"/>
      <c r="J487" s="2134"/>
      <c r="K487" s="2655"/>
      <c r="L487" s="2121"/>
    </row>
    <row r="488" spans="1:12" ht="15.75" x14ac:dyDescent="0.25">
      <c r="A488" s="2132"/>
      <c r="B488" s="2133"/>
      <c r="C488" s="2134"/>
      <c r="D488" s="2135">
        <f t="shared" si="7"/>
        <v>0</v>
      </c>
      <c r="E488" s="2134"/>
      <c r="F488" s="2134"/>
      <c r="G488" s="2134"/>
      <c r="H488" s="2134"/>
      <c r="I488" s="2134"/>
      <c r="J488" s="2134"/>
      <c r="K488" s="2655"/>
      <c r="L488" s="2121"/>
    </row>
    <row r="489" spans="1:12" ht="15.75" x14ac:dyDescent="0.25">
      <c r="A489" s="2132"/>
      <c r="B489" s="2133"/>
      <c r="C489" s="2134"/>
      <c r="D489" s="2135">
        <f t="shared" si="7"/>
        <v>0</v>
      </c>
      <c r="E489" s="2134"/>
      <c r="F489" s="2134"/>
      <c r="G489" s="2134"/>
      <c r="H489" s="2134"/>
      <c r="I489" s="2134"/>
      <c r="J489" s="2134"/>
      <c r="K489" s="2655"/>
      <c r="L489" s="2121"/>
    </row>
    <row r="490" spans="1:12" ht="15.75" x14ac:dyDescent="0.25">
      <c r="A490" s="2132"/>
      <c r="B490" s="2133"/>
      <c r="C490" s="2134"/>
      <c r="D490" s="2135">
        <f t="shared" si="7"/>
        <v>0</v>
      </c>
      <c r="E490" s="2134"/>
      <c r="F490" s="2134"/>
      <c r="G490" s="2134"/>
      <c r="H490" s="2134"/>
      <c r="I490" s="2134"/>
      <c r="J490" s="2134"/>
      <c r="K490" s="2655"/>
      <c r="L490" s="2121"/>
    </row>
    <row r="491" spans="1:12" ht="15.75" x14ac:dyDescent="0.25">
      <c r="A491" s="2132"/>
      <c r="B491" s="2133"/>
      <c r="C491" s="2134"/>
      <c r="D491" s="2135">
        <f t="shared" si="7"/>
        <v>0</v>
      </c>
      <c r="E491" s="2134"/>
      <c r="F491" s="2134"/>
      <c r="G491" s="2134"/>
      <c r="H491" s="2134"/>
      <c r="I491" s="2134"/>
      <c r="J491" s="2134"/>
      <c r="K491" s="2655"/>
      <c r="L491" s="2121"/>
    </row>
    <row r="492" spans="1:12" ht="15.75" x14ac:dyDescent="0.25">
      <c r="A492" s="2132"/>
      <c r="B492" s="2133"/>
      <c r="C492" s="2134"/>
      <c r="D492" s="2135">
        <f t="shared" si="7"/>
        <v>0</v>
      </c>
      <c r="E492" s="2134"/>
      <c r="F492" s="2134"/>
      <c r="G492" s="2134"/>
      <c r="H492" s="2134"/>
      <c r="I492" s="2134"/>
      <c r="J492" s="2134"/>
      <c r="K492" s="2655"/>
      <c r="L492" s="2121"/>
    </row>
    <row r="493" spans="1:12" ht="15.75" x14ac:dyDescent="0.25">
      <c r="A493" s="2132"/>
      <c r="B493" s="2133"/>
      <c r="C493" s="2134"/>
      <c r="D493" s="2135">
        <f t="shared" si="7"/>
        <v>0</v>
      </c>
      <c r="E493" s="2134"/>
      <c r="F493" s="2134"/>
      <c r="G493" s="2134"/>
      <c r="H493" s="2134"/>
      <c r="I493" s="2134"/>
      <c r="J493" s="2134"/>
      <c r="K493" s="2655"/>
      <c r="L493" s="2121"/>
    </row>
    <row r="494" spans="1:12" ht="15.75" x14ac:dyDescent="0.25">
      <c r="A494" s="2132"/>
      <c r="B494" s="2133"/>
      <c r="C494" s="2134"/>
      <c r="D494" s="2135">
        <f t="shared" si="7"/>
        <v>0</v>
      </c>
      <c r="E494" s="2134"/>
      <c r="F494" s="2134"/>
      <c r="G494" s="2134"/>
      <c r="H494" s="2134"/>
      <c r="I494" s="2134"/>
      <c r="J494" s="2134"/>
      <c r="K494" s="2655"/>
      <c r="L494" s="2121"/>
    </row>
    <row r="495" spans="1:12" ht="15.75" x14ac:dyDescent="0.25">
      <c r="A495" s="2132"/>
      <c r="B495" s="2133"/>
      <c r="C495" s="2134"/>
      <c r="D495" s="2135">
        <f t="shared" si="7"/>
        <v>0</v>
      </c>
      <c r="E495" s="2134"/>
      <c r="F495" s="2134"/>
      <c r="G495" s="2134"/>
      <c r="H495" s="2134"/>
      <c r="I495" s="2134"/>
      <c r="J495" s="2134"/>
      <c r="K495" s="2655"/>
      <c r="L495" s="2121"/>
    </row>
    <row r="496" spans="1:12" ht="15.75" x14ac:dyDescent="0.25">
      <c r="A496" s="2132"/>
      <c r="B496" s="2133"/>
      <c r="C496" s="2134"/>
      <c r="D496" s="2135">
        <f t="shared" si="7"/>
        <v>0</v>
      </c>
      <c r="E496" s="2134"/>
      <c r="F496" s="2134"/>
      <c r="G496" s="2134"/>
      <c r="H496" s="2134"/>
      <c r="I496" s="2134"/>
      <c r="J496" s="2134"/>
      <c r="K496" s="2655"/>
      <c r="L496" s="2121"/>
    </row>
    <row r="497" spans="1:12" ht="15.75" x14ac:dyDescent="0.25">
      <c r="A497" s="2132"/>
      <c r="B497" s="2133"/>
      <c r="C497" s="2134"/>
      <c r="D497" s="2135">
        <f t="shared" si="7"/>
        <v>0</v>
      </c>
      <c r="E497" s="2134"/>
      <c r="F497" s="2134"/>
      <c r="G497" s="2134"/>
      <c r="H497" s="2134"/>
      <c r="I497" s="2134"/>
      <c r="J497" s="2134"/>
      <c r="K497" s="2655"/>
      <c r="L497" s="2121"/>
    </row>
    <row r="498" spans="1:12" ht="15.75" x14ac:dyDescent="0.25">
      <c r="A498" s="2132"/>
      <c r="B498" s="2133"/>
      <c r="C498" s="2134"/>
      <c r="D498" s="2135">
        <f t="shared" si="7"/>
        <v>0</v>
      </c>
      <c r="E498" s="2134"/>
      <c r="F498" s="2134"/>
      <c r="G498" s="2134"/>
      <c r="H498" s="2134"/>
      <c r="I498" s="2134"/>
      <c r="J498" s="2134"/>
      <c r="K498" s="2655"/>
      <c r="L498" s="2121"/>
    </row>
    <row r="499" spans="1:12" ht="15.75" x14ac:dyDescent="0.25">
      <c r="A499" s="2132"/>
      <c r="B499" s="2133"/>
      <c r="C499" s="2134"/>
      <c r="D499" s="2135">
        <f t="shared" si="7"/>
        <v>0</v>
      </c>
      <c r="E499" s="2134"/>
      <c r="F499" s="2134"/>
      <c r="G499" s="2134"/>
      <c r="H499" s="2134"/>
      <c r="I499" s="2134"/>
      <c r="J499" s="2134"/>
      <c r="K499" s="2655"/>
      <c r="L499" s="2121"/>
    </row>
    <row r="500" spans="1:12" ht="15.75" x14ac:dyDescent="0.25">
      <c r="A500" s="2132"/>
      <c r="B500" s="2133"/>
      <c r="C500" s="2134"/>
      <c r="D500" s="2135">
        <f t="shared" si="7"/>
        <v>0</v>
      </c>
      <c r="E500" s="2134"/>
      <c r="F500" s="2134"/>
      <c r="G500" s="2134"/>
      <c r="H500" s="2134"/>
      <c r="I500" s="2134"/>
      <c r="J500" s="2134"/>
      <c r="K500" s="2655"/>
      <c r="L500" s="2121"/>
    </row>
    <row r="501" spans="1:12" ht="15.75" x14ac:dyDescent="0.25">
      <c r="A501" s="2132"/>
      <c r="B501" s="2133"/>
      <c r="C501" s="2134"/>
      <c r="D501" s="2135">
        <f t="shared" si="7"/>
        <v>0</v>
      </c>
      <c r="E501" s="2134"/>
      <c r="F501" s="2134"/>
      <c r="G501" s="2134"/>
      <c r="H501" s="2134"/>
      <c r="I501" s="2134"/>
      <c r="J501" s="2134"/>
      <c r="K501" s="2655"/>
      <c r="L501" s="2121"/>
    </row>
    <row r="502" spans="1:12" ht="15.75" x14ac:dyDescent="0.25">
      <c r="A502" s="2132"/>
      <c r="B502" s="2133"/>
      <c r="C502" s="2134"/>
      <c r="D502" s="2135">
        <f t="shared" si="7"/>
        <v>0</v>
      </c>
      <c r="E502" s="2134"/>
      <c r="F502" s="2134"/>
      <c r="G502" s="2134"/>
      <c r="H502" s="2134"/>
      <c r="I502" s="2134"/>
      <c r="J502" s="2134"/>
      <c r="K502" s="2655"/>
      <c r="L502" s="2121"/>
    </row>
    <row r="503" spans="1:12" ht="15.75" x14ac:dyDescent="0.25">
      <c r="A503" s="2132"/>
      <c r="B503" s="2133"/>
      <c r="C503" s="2134"/>
      <c r="D503" s="2135">
        <f t="shared" si="7"/>
        <v>0</v>
      </c>
      <c r="E503" s="2134"/>
      <c r="F503" s="2134"/>
      <c r="G503" s="2134"/>
      <c r="H503" s="2134"/>
      <c r="I503" s="2134"/>
      <c r="J503" s="2134"/>
      <c r="K503" s="2655"/>
      <c r="L503" s="2121"/>
    </row>
    <row r="504" spans="1:12" ht="15.75" x14ac:dyDescent="0.25">
      <c r="A504" s="2132"/>
      <c r="B504" s="2133"/>
      <c r="C504" s="2134"/>
      <c r="D504" s="2135">
        <f t="shared" si="7"/>
        <v>0</v>
      </c>
      <c r="E504" s="2134"/>
      <c r="F504" s="2134"/>
      <c r="G504" s="2134"/>
      <c r="H504" s="2134"/>
      <c r="I504" s="2134"/>
      <c r="J504" s="2134"/>
      <c r="K504" s="2655"/>
      <c r="L504" s="2121"/>
    </row>
    <row r="505" spans="1:12" ht="15.75" x14ac:dyDescent="0.25">
      <c r="A505" s="2132"/>
      <c r="B505" s="2133"/>
      <c r="C505" s="2134"/>
      <c r="D505" s="2135">
        <f t="shared" si="7"/>
        <v>0</v>
      </c>
      <c r="E505" s="2134"/>
      <c r="F505" s="2134"/>
      <c r="G505" s="2134"/>
      <c r="H505" s="2134"/>
      <c r="I505" s="2134"/>
      <c r="J505" s="2134"/>
      <c r="K505" s="2655"/>
      <c r="L505" s="2121"/>
    </row>
    <row r="506" spans="1:12" ht="15.75" x14ac:dyDescent="0.25">
      <c r="A506" s="2132"/>
      <c r="B506" s="2133"/>
      <c r="C506" s="2134"/>
      <c r="D506" s="2135">
        <f t="shared" si="7"/>
        <v>0</v>
      </c>
      <c r="E506" s="2134"/>
      <c r="F506" s="2134"/>
      <c r="G506" s="2134"/>
      <c r="H506" s="2134"/>
      <c r="I506" s="2134"/>
      <c r="J506" s="2134"/>
      <c r="K506" s="2655"/>
      <c r="L506" s="2121"/>
    </row>
    <row r="507" spans="1:12" ht="15.75" x14ac:dyDescent="0.25">
      <c r="A507" s="2132"/>
      <c r="B507" s="2133"/>
      <c r="C507" s="2134"/>
      <c r="D507" s="2135">
        <f t="shared" si="7"/>
        <v>0</v>
      </c>
      <c r="E507" s="2134"/>
      <c r="F507" s="2134"/>
      <c r="G507" s="2134"/>
      <c r="H507" s="2134"/>
      <c r="I507" s="2134"/>
      <c r="J507" s="2134"/>
      <c r="K507" s="2655"/>
      <c r="L507" s="2121"/>
    </row>
    <row r="508" spans="1:12" ht="15.75" x14ac:dyDescent="0.25">
      <c r="A508" s="2132"/>
      <c r="B508" s="2133"/>
      <c r="C508" s="2134"/>
      <c r="D508" s="2135">
        <f t="shared" si="7"/>
        <v>0</v>
      </c>
      <c r="E508" s="2134"/>
      <c r="F508" s="2134"/>
      <c r="G508" s="2134"/>
      <c r="H508" s="2134"/>
      <c r="I508" s="2134"/>
      <c r="J508" s="2134"/>
      <c r="K508" s="2655"/>
      <c r="L508" s="2121"/>
    </row>
    <row r="509" spans="1:12" ht="15.75" x14ac:dyDescent="0.25">
      <c r="A509" s="2132"/>
      <c r="B509" s="2133"/>
      <c r="C509" s="2134"/>
      <c r="D509" s="2135">
        <f t="shared" si="7"/>
        <v>0</v>
      </c>
      <c r="E509" s="2134"/>
      <c r="F509" s="2134"/>
      <c r="G509" s="2134"/>
      <c r="H509" s="2134"/>
      <c r="I509" s="2134"/>
      <c r="J509" s="2134"/>
      <c r="K509" s="2655"/>
      <c r="L509" s="2121"/>
    </row>
    <row r="510" spans="1:12" ht="15.75" x14ac:dyDescent="0.25">
      <c r="A510" s="2132"/>
      <c r="B510" s="2133"/>
      <c r="C510" s="2134"/>
      <c r="D510" s="2135">
        <f t="shared" si="7"/>
        <v>0</v>
      </c>
      <c r="E510" s="2134"/>
      <c r="F510" s="2134"/>
      <c r="G510" s="2134"/>
      <c r="H510" s="2134"/>
      <c r="I510" s="2134"/>
      <c r="J510" s="2134"/>
      <c r="K510" s="2655"/>
      <c r="L510" s="2121"/>
    </row>
    <row r="511" spans="1:12" ht="15.75" x14ac:dyDescent="0.25">
      <c r="A511" s="2132"/>
      <c r="B511" s="2133"/>
      <c r="C511" s="2134"/>
      <c r="D511" s="2135">
        <f t="shared" si="7"/>
        <v>0</v>
      </c>
      <c r="E511" s="2134"/>
      <c r="F511" s="2134"/>
      <c r="G511" s="2134"/>
      <c r="H511" s="2134"/>
      <c r="I511" s="2134"/>
      <c r="J511" s="2134"/>
      <c r="K511" s="2655"/>
      <c r="L511" s="2121"/>
    </row>
    <row r="512" spans="1:12" ht="15.75" x14ac:dyDescent="0.25">
      <c r="A512" s="2132"/>
      <c r="B512" s="2133"/>
      <c r="C512" s="2134"/>
      <c r="D512" s="2135">
        <f t="shared" si="7"/>
        <v>0</v>
      </c>
      <c r="E512" s="2134"/>
      <c r="F512" s="2134"/>
      <c r="G512" s="2134"/>
      <c r="H512" s="2134"/>
      <c r="I512" s="2134"/>
      <c r="J512" s="2134"/>
      <c r="K512" s="2655"/>
      <c r="L512" s="2121"/>
    </row>
    <row r="513" spans="1:12" ht="15.75" x14ac:dyDescent="0.25">
      <c r="A513" s="2132"/>
      <c r="B513" s="2133"/>
      <c r="C513" s="2134"/>
      <c r="D513" s="2135">
        <f t="shared" si="7"/>
        <v>0</v>
      </c>
      <c r="E513" s="2134"/>
      <c r="F513" s="2134"/>
      <c r="G513" s="2134"/>
      <c r="H513" s="2134"/>
      <c r="I513" s="2134"/>
      <c r="J513" s="2134"/>
      <c r="K513" s="2655"/>
      <c r="L513" s="2121"/>
    </row>
    <row r="514" spans="1:12" ht="15.75" x14ac:dyDescent="0.25">
      <c r="A514" s="2132"/>
      <c r="B514" s="2133"/>
      <c r="C514" s="2134"/>
      <c r="D514" s="2135">
        <f t="shared" si="7"/>
        <v>0</v>
      </c>
      <c r="E514" s="2134"/>
      <c r="F514" s="2134"/>
      <c r="G514" s="2134"/>
      <c r="H514" s="2134"/>
      <c r="I514" s="2134"/>
      <c r="J514" s="2134"/>
      <c r="K514" s="2655"/>
      <c r="L514" s="2121"/>
    </row>
    <row r="515" spans="1:12" ht="15.75" x14ac:dyDescent="0.25">
      <c r="A515" s="2132"/>
      <c r="B515" s="2133"/>
      <c r="C515" s="2134"/>
      <c r="D515" s="2135">
        <f t="shared" si="7"/>
        <v>0</v>
      </c>
      <c r="E515" s="2134"/>
      <c r="F515" s="2134"/>
      <c r="G515" s="2134"/>
      <c r="H515" s="2134"/>
      <c r="I515" s="2134"/>
      <c r="J515" s="2134"/>
      <c r="K515" s="2655"/>
      <c r="L515" s="2121"/>
    </row>
    <row r="516" spans="1:12" ht="15.75" x14ac:dyDescent="0.25">
      <c r="A516" s="2132"/>
      <c r="B516" s="2133"/>
      <c r="C516" s="2134"/>
      <c r="D516" s="2135">
        <f t="shared" si="7"/>
        <v>0</v>
      </c>
      <c r="E516" s="2134"/>
      <c r="F516" s="2134"/>
      <c r="G516" s="2134"/>
      <c r="H516" s="2134"/>
      <c r="I516" s="2134"/>
      <c r="J516" s="2134"/>
      <c r="K516" s="2655"/>
      <c r="L516" s="2121"/>
    </row>
    <row r="517" spans="1:12" ht="15.75" x14ac:dyDescent="0.25">
      <c r="A517" s="2132"/>
      <c r="B517" s="2133"/>
      <c r="C517" s="2134"/>
      <c r="D517" s="2135">
        <f t="shared" si="7"/>
        <v>0</v>
      </c>
      <c r="E517" s="2134"/>
      <c r="F517" s="2134"/>
      <c r="G517" s="2134"/>
      <c r="H517" s="2134"/>
      <c r="I517" s="2134"/>
      <c r="J517" s="2134"/>
      <c r="K517" s="2655"/>
      <c r="L517" s="2121"/>
    </row>
    <row r="518" spans="1:12" ht="15.75" x14ac:dyDescent="0.25">
      <c r="A518" s="2132"/>
      <c r="B518" s="2133"/>
      <c r="C518" s="2134"/>
      <c r="D518" s="2135">
        <f t="shared" si="7"/>
        <v>0</v>
      </c>
      <c r="E518" s="2134"/>
      <c r="F518" s="2134"/>
      <c r="G518" s="2134"/>
      <c r="H518" s="2134"/>
      <c r="I518" s="2134"/>
      <c r="J518" s="2134"/>
      <c r="K518" s="2655"/>
      <c r="L518" s="2121"/>
    </row>
    <row r="519" spans="1:12" ht="15.75" x14ac:dyDescent="0.25">
      <c r="A519" s="2132"/>
      <c r="B519" s="2133"/>
      <c r="C519" s="2134"/>
      <c r="D519" s="2135">
        <f t="shared" si="7"/>
        <v>0</v>
      </c>
      <c r="E519" s="2134"/>
      <c r="F519" s="2134"/>
      <c r="G519" s="2134"/>
      <c r="H519" s="2134"/>
      <c r="I519" s="2134"/>
      <c r="J519" s="2134"/>
      <c r="K519" s="2655"/>
      <c r="L519" s="2121"/>
    </row>
    <row r="520" spans="1:12" ht="15.75" x14ac:dyDescent="0.25">
      <c r="A520" s="2132"/>
      <c r="B520" s="2133"/>
      <c r="C520" s="2134"/>
      <c r="D520" s="2135">
        <f t="shared" si="7"/>
        <v>0</v>
      </c>
      <c r="E520" s="2134"/>
      <c r="F520" s="2134"/>
      <c r="G520" s="2134"/>
      <c r="H520" s="2134"/>
      <c r="I520" s="2134"/>
      <c r="J520" s="2134"/>
      <c r="K520" s="2655"/>
      <c r="L520" s="2121"/>
    </row>
    <row r="521" spans="1:12" ht="15.75" x14ac:dyDescent="0.25">
      <c r="A521" s="2132"/>
      <c r="B521" s="2133"/>
      <c r="C521" s="2134"/>
      <c r="D521" s="2135">
        <f t="shared" si="7"/>
        <v>0</v>
      </c>
      <c r="E521" s="2134"/>
      <c r="F521" s="2134"/>
      <c r="G521" s="2134"/>
      <c r="H521" s="2134"/>
      <c r="I521" s="2134"/>
      <c r="J521" s="2134"/>
      <c r="K521" s="2655"/>
      <c r="L521" s="2121"/>
    </row>
    <row r="522" spans="1:12" ht="15.75" x14ac:dyDescent="0.25">
      <c r="A522" s="2132"/>
      <c r="B522" s="2133"/>
      <c r="C522" s="2134"/>
      <c r="D522" s="2135">
        <f t="shared" si="7"/>
        <v>0</v>
      </c>
      <c r="E522" s="2134"/>
      <c r="F522" s="2134"/>
      <c r="G522" s="2134"/>
      <c r="H522" s="2134"/>
      <c r="I522" s="2134"/>
      <c r="J522" s="2134"/>
      <c r="K522" s="2655"/>
      <c r="L522" s="2121"/>
    </row>
    <row r="523" spans="1:12" ht="15.75" x14ac:dyDescent="0.25">
      <c r="A523" s="2132"/>
      <c r="B523" s="2133"/>
      <c r="C523" s="2134"/>
      <c r="D523" s="2135">
        <f t="shared" si="7"/>
        <v>0</v>
      </c>
      <c r="E523" s="2134"/>
      <c r="F523" s="2134"/>
      <c r="G523" s="2134"/>
      <c r="H523" s="2134"/>
      <c r="I523" s="2134"/>
      <c r="J523" s="2134"/>
      <c r="K523" s="2655"/>
      <c r="L523" s="2121"/>
    </row>
    <row r="524" spans="1:12" ht="15.75" x14ac:dyDescent="0.25">
      <c r="A524" s="2132"/>
      <c r="B524" s="2133"/>
      <c r="C524" s="2134"/>
      <c r="D524" s="2135">
        <f t="shared" si="7"/>
        <v>0</v>
      </c>
      <c r="E524" s="2134"/>
      <c r="F524" s="2134"/>
      <c r="G524" s="2134"/>
      <c r="H524" s="2134"/>
      <c r="I524" s="2134"/>
      <c r="J524" s="2134"/>
      <c r="K524" s="2655"/>
      <c r="L524" s="2121"/>
    </row>
    <row r="525" spans="1:12" ht="15.75" x14ac:dyDescent="0.25">
      <c r="A525" s="2132"/>
      <c r="B525" s="2133"/>
      <c r="C525" s="2134"/>
      <c r="D525" s="2135">
        <f t="shared" si="7"/>
        <v>0</v>
      </c>
      <c r="E525" s="2134"/>
      <c r="F525" s="2134"/>
      <c r="G525" s="2134"/>
      <c r="H525" s="2134"/>
      <c r="I525" s="2134"/>
      <c r="J525" s="2134"/>
      <c r="K525" s="2655"/>
      <c r="L525" s="2121"/>
    </row>
    <row r="526" spans="1:12" ht="15.75" x14ac:dyDescent="0.25">
      <c r="A526" s="2132"/>
      <c r="B526" s="2133"/>
      <c r="C526" s="2134"/>
      <c r="D526" s="2135">
        <f t="shared" si="7"/>
        <v>0</v>
      </c>
      <c r="E526" s="2134"/>
      <c r="F526" s="2134"/>
      <c r="G526" s="2134"/>
      <c r="H526" s="2134"/>
      <c r="I526" s="2134"/>
      <c r="J526" s="2134"/>
      <c r="K526" s="2655"/>
      <c r="L526" s="2121"/>
    </row>
    <row r="527" spans="1:12" ht="15.75" x14ac:dyDescent="0.25">
      <c r="A527" s="2132"/>
      <c r="B527" s="2133"/>
      <c r="C527" s="2134"/>
      <c r="D527" s="2135">
        <f t="shared" ref="D527:D590" si="8">+C527*(100-E527)/100</f>
        <v>0</v>
      </c>
      <c r="E527" s="2134"/>
      <c r="F527" s="2134"/>
      <c r="G527" s="2134"/>
      <c r="H527" s="2134"/>
      <c r="I527" s="2134"/>
      <c r="J527" s="2134"/>
      <c r="K527" s="2655"/>
      <c r="L527" s="2121"/>
    </row>
    <row r="528" spans="1:12" ht="15.75" x14ac:dyDescent="0.25">
      <c r="A528" s="2132"/>
      <c r="B528" s="2133"/>
      <c r="C528" s="2134"/>
      <c r="D528" s="2135">
        <f t="shared" si="8"/>
        <v>0</v>
      </c>
      <c r="E528" s="2134"/>
      <c r="F528" s="2134"/>
      <c r="G528" s="2134"/>
      <c r="H528" s="2134"/>
      <c r="I528" s="2134"/>
      <c r="J528" s="2134"/>
      <c r="K528" s="2655"/>
      <c r="L528" s="2121"/>
    </row>
    <row r="529" spans="1:12" ht="15.75" x14ac:dyDescent="0.25">
      <c r="A529" s="2132"/>
      <c r="B529" s="2133"/>
      <c r="C529" s="2134"/>
      <c r="D529" s="2135">
        <f t="shared" si="8"/>
        <v>0</v>
      </c>
      <c r="E529" s="2134"/>
      <c r="F529" s="2134"/>
      <c r="G529" s="2134"/>
      <c r="H529" s="2134"/>
      <c r="I529" s="2134"/>
      <c r="J529" s="2134"/>
      <c r="K529" s="2655"/>
      <c r="L529" s="2121"/>
    </row>
    <row r="530" spans="1:12" ht="15.75" x14ac:dyDescent="0.25">
      <c r="A530" s="2132"/>
      <c r="B530" s="2133"/>
      <c r="C530" s="2134"/>
      <c r="D530" s="2135">
        <f t="shared" si="8"/>
        <v>0</v>
      </c>
      <c r="E530" s="2134"/>
      <c r="F530" s="2134"/>
      <c r="G530" s="2134"/>
      <c r="H530" s="2134"/>
      <c r="I530" s="2134"/>
      <c r="J530" s="2134"/>
      <c r="K530" s="2655"/>
      <c r="L530" s="2121"/>
    </row>
    <row r="531" spans="1:12" ht="15.75" x14ac:dyDescent="0.25">
      <c r="A531" s="2132"/>
      <c r="B531" s="2133"/>
      <c r="C531" s="2134"/>
      <c r="D531" s="2135">
        <f t="shared" si="8"/>
        <v>0</v>
      </c>
      <c r="E531" s="2134"/>
      <c r="F531" s="2134"/>
      <c r="G531" s="2134"/>
      <c r="H531" s="2134"/>
      <c r="I531" s="2134"/>
      <c r="J531" s="2134"/>
      <c r="K531" s="2655"/>
      <c r="L531" s="2121"/>
    </row>
    <row r="532" spans="1:12" ht="15.75" x14ac:dyDescent="0.25">
      <c r="A532" s="2132"/>
      <c r="B532" s="2133"/>
      <c r="C532" s="2134"/>
      <c r="D532" s="2135">
        <f t="shared" si="8"/>
        <v>0</v>
      </c>
      <c r="E532" s="2134"/>
      <c r="F532" s="2134"/>
      <c r="G532" s="2134"/>
      <c r="H532" s="2134"/>
      <c r="I532" s="2134"/>
      <c r="J532" s="2134"/>
      <c r="K532" s="2655"/>
      <c r="L532" s="2121"/>
    </row>
    <row r="533" spans="1:12" ht="15.75" x14ac:dyDescent="0.25">
      <c r="A533" s="2132"/>
      <c r="B533" s="2133"/>
      <c r="C533" s="2134"/>
      <c r="D533" s="2135">
        <f t="shared" si="8"/>
        <v>0</v>
      </c>
      <c r="E533" s="2134"/>
      <c r="F533" s="2134"/>
      <c r="G533" s="2134"/>
      <c r="H533" s="2134"/>
      <c r="I533" s="2134"/>
      <c r="J533" s="2134"/>
      <c r="K533" s="2655"/>
      <c r="L533" s="2121"/>
    </row>
    <row r="534" spans="1:12" ht="15.75" x14ac:dyDescent="0.25">
      <c r="A534" s="2132"/>
      <c r="B534" s="2133"/>
      <c r="C534" s="2134"/>
      <c r="D534" s="2135">
        <f t="shared" si="8"/>
        <v>0</v>
      </c>
      <c r="E534" s="2134"/>
      <c r="F534" s="2134"/>
      <c r="G534" s="2134"/>
      <c r="H534" s="2134"/>
      <c r="I534" s="2134"/>
      <c r="J534" s="2134"/>
      <c r="K534" s="2655"/>
      <c r="L534" s="2121"/>
    </row>
    <row r="535" spans="1:12" ht="15.75" x14ac:dyDescent="0.25">
      <c r="A535" s="2132"/>
      <c r="B535" s="2133"/>
      <c r="C535" s="2134"/>
      <c r="D535" s="2135">
        <f t="shared" si="8"/>
        <v>0</v>
      </c>
      <c r="E535" s="2134"/>
      <c r="F535" s="2134"/>
      <c r="G535" s="2134"/>
      <c r="H535" s="2134"/>
      <c r="I535" s="2134"/>
      <c r="J535" s="2134"/>
      <c r="K535" s="2655"/>
      <c r="L535" s="2121"/>
    </row>
    <row r="536" spans="1:12" ht="15.75" x14ac:dyDescent="0.25">
      <c r="A536" s="2132"/>
      <c r="B536" s="2133"/>
      <c r="C536" s="2134"/>
      <c r="D536" s="2135">
        <f t="shared" si="8"/>
        <v>0</v>
      </c>
      <c r="E536" s="2134"/>
      <c r="F536" s="2134"/>
      <c r="G536" s="2134"/>
      <c r="H536" s="2134"/>
      <c r="I536" s="2134"/>
      <c r="J536" s="2134"/>
      <c r="K536" s="2655"/>
      <c r="L536" s="2121"/>
    </row>
    <row r="537" spans="1:12" ht="15.75" x14ac:dyDescent="0.25">
      <c r="A537" s="2132"/>
      <c r="B537" s="2133"/>
      <c r="C537" s="2134"/>
      <c r="D537" s="2135">
        <f t="shared" si="8"/>
        <v>0</v>
      </c>
      <c r="E537" s="2134"/>
      <c r="F537" s="2134"/>
      <c r="G537" s="2134"/>
      <c r="H537" s="2134"/>
      <c r="I537" s="2134"/>
      <c r="J537" s="2134"/>
      <c r="K537" s="2655"/>
      <c r="L537" s="2121"/>
    </row>
    <row r="538" spans="1:12" ht="15.75" x14ac:dyDescent="0.25">
      <c r="A538" s="2132"/>
      <c r="B538" s="2133"/>
      <c r="C538" s="2134"/>
      <c r="D538" s="2135">
        <f t="shared" si="8"/>
        <v>0</v>
      </c>
      <c r="E538" s="2134"/>
      <c r="F538" s="2134"/>
      <c r="G538" s="2134"/>
      <c r="H538" s="2134"/>
      <c r="I538" s="2134"/>
      <c r="J538" s="2134"/>
      <c r="K538" s="2655"/>
      <c r="L538" s="2121"/>
    </row>
    <row r="539" spans="1:12" ht="15.75" x14ac:dyDescent="0.25">
      <c r="A539" s="2132"/>
      <c r="B539" s="2133"/>
      <c r="C539" s="2134"/>
      <c r="D539" s="2135">
        <f t="shared" si="8"/>
        <v>0</v>
      </c>
      <c r="E539" s="2134"/>
      <c r="F539" s="2134"/>
      <c r="G539" s="2134"/>
      <c r="H539" s="2134"/>
      <c r="I539" s="2134"/>
      <c r="J539" s="2134"/>
      <c r="K539" s="2655"/>
      <c r="L539" s="2121"/>
    </row>
    <row r="540" spans="1:12" ht="15.75" x14ac:dyDescent="0.25">
      <c r="A540" s="2132"/>
      <c r="B540" s="2133"/>
      <c r="C540" s="2134"/>
      <c r="D540" s="2135">
        <f t="shared" si="8"/>
        <v>0</v>
      </c>
      <c r="E540" s="2134"/>
      <c r="F540" s="2134"/>
      <c r="G540" s="2134"/>
      <c r="H540" s="2134"/>
      <c r="I540" s="2134"/>
      <c r="J540" s="2134"/>
      <c r="K540" s="2655"/>
      <c r="L540" s="2121"/>
    </row>
    <row r="541" spans="1:12" ht="15.75" x14ac:dyDescent="0.25">
      <c r="A541" s="2132"/>
      <c r="B541" s="2133"/>
      <c r="C541" s="2134"/>
      <c r="D541" s="2135">
        <f t="shared" si="8"/>
        <v>0</v>
      </c>
      <c r="E541" s="2134"/>
      <c r="F541" s="2134"/>
      <c r="G541" s="2134"/>
      <c r="H541" s="2134"/>
      <c r="I541" s="2134"/>
      <c r="J541" s="2134"/>
      <c r="K541" s="2655"/>
      <c r="L541" s="2121"/>
    </row>
    <row r="542" spans="1:12" ht="15.75" x14ac:dyDescent="0.25">
      <c r="A542" s="2132"/>
      <c r="B542" s="2133"/>
      <c r="C542" s="2134"/>
      <c r="D542" s="2135">
        <f t="shared" si="8"/>
        <v>0</v>
      </c>
      <c r="E542" s="2134"/>
      <c r="F542" s="2134"/>
      <c r="G542" s="2134"/>
      <c r="H542" s="2134"/>
      <c r="I542" s="2134"/>
      <c r="J542" s="2134"/>
      <c r="K542" s="2655"/>
      <c r="L542" s="2121"/>
    </row>
    <row r="543" spans="1:12" ht="15.75" x14ac:dyDescent="0.25">
      <c r="A543" s="2132"/>
      <c r="B543" s="2133"/>
      <c r="C543" s="2134"/>
      <c r="D543" s="2135">
        <f t="shared" si="8"/>
        <v>0</v>
      </c>
      <c r="E543" s="2134"/>
      <c r="F543" s="2134"/>
      <c r="G543" s="2134"/>
      <c r="H543" s="2134"/>
      <c r="I543" s="2134"/>
      <c r="J543" s="2134"/>
      <c r="K543" s="2655"/>
      <c r="L543" s="2121"/>
    </row>
    <row r="544" spans="1:12" ht="15.75" x14ac:dyDescent="0.25">
      <c r="A544" s="2132"/>
      <c r="B544" s="2133"/>
      <c r="C544" s="2134"/>
      <c r="D544" s="2135">
        <f t="shared" si="8"/>
        <v>0</v>
      </c>
      <c r="E544" s="2134"/>
      <c r="F544" s="2134"/>
      <c r="G544" s="2134"/>
      <c r="H544" s="2134"/>
      <c r="I544" s="2134"/>
      <c r="J544" s="2134"/>
      <c r="K544" s="2655"/>
      <c r="L544" s="2121"/>
    </row>
    <row r="545" spans="1:12" ht="15.75" x14ac:dyDescent="0.25">
      <c r="A545" s="2132"/>
      <c r="B545" s="2133"/>
      <c r="C545" s="2134"/>
      <c r="D545" s="2135">
        <f t="shared" si="8"/>
        <v>0</v>
      </c>
      <c r="E545" s="2134"/>
      <c r="F545" s="2134"/>
      <c r="G545" s="2134"/>
      <c r="H545" s="2134"/>
      <c r="I545" s="2134"/>
      <c r="J545" s="2134"/>
      <c r="K545" s="2655"/>
      <c r="L545" s="2121"/>
    </row>
    <row r="546" spans="1:12" ht="15.75" x14ac:dyDescent="0.25">
      <c r="A546" s="2132"/>
      <c r="B546" s="2133"/>
      <c r="C546" s="2134"/>
      <c r="D546" s="2135">
        <f t="shared" si="8"/>
        <v>0</v>
      </c>
      <c r="E546" s="2134"/>
      <c r="F546" s="2134"/>
      <c r="G546" s="2134"/>
      <c r="H546" s="2134"/>
      <c r="I546" s="2134"/>
      <c r="J546" s="2134"/>
      <c r="K546" s="2655"/>
      <c r="L546" s="2121"/>
    </row>
    <row r="547" spans="1:12" ht="15.75" x14ac:dyDescent="0.25">
      <c r="A547" s="2132"/>
      <c r="B547" s="2133"/>
      <c r="C547" s="2134"/>
      <c r="D547" s="2135">
        <f t="shared" si="8"/>
        <v>0</v>
      </c>
      <c r="E547" s="2134"/>
      <c r="F547" s="2134"/>
      <c r="G547" s="2134"/>
      <c r="H547" s="2134"/>
      <c r="I547" s="2134"/>
      <c r="J547" s="2134"/>
      <c r="K547" s="2655"/>
      <c r="L547" s="2121"/>
    </row>
    <row r="548" spans="1:12" ht="15.75" x14ac:dyDescent="0.25">
      <c r="A548" s="2132"/>
      <c r="B548" s="2133"/>
      <c r="C548" s="2134"/>
      <c r="D548" s="2135">
        <f t="shared" si="8"/>
        <v>0</v>
      </c>
      <c r="E548" s="2134"/>
      <c r="F548" s="2134"/>
      <c r="G548" s="2134"/>
      <c r="H548" s="2134"/>
      <c r="I548" s="2134"/>
      <c r="J548" s="2134"/>
      <c r="K548" s="2655"/>
      <c r="L548" s="2121"/>
    </row>
    <row r="549" spans="1:12" ht="15.75" x14ac:dyDescent="0.25">
      <c r="A549" s="2132"/>
      <c r="B549" s="2133"/>
      <c r="C549" s="2134"/>
      <c r="D549" s="2135">
        <f t="shared" si="8"/>
        <v>0</v>
      </c>
      <c r="E549" s="2134"/>
      <c r="F549" s="2134"/>
      <c r="G549" s="2134"/>
      <c r="H549" s="2134"/>
      <c r="I549" s="2134"/>
      <c r="J549" s="2134"/>
      <c r="K549" s="2655"/>
      <c r="L549" s="2121"/>
    </row>
    <row r="550" spans="1:12" ht="15.75" x14ac:dyDescent="0.25">
      <c r="A550" s="2132"/>
      <c r="B550" s="2133"/>
      <c r="C550" s="2134"/>
      <c r="D550" s="2135">
        <f t="shared" si="8"/>
        <v>0</v>
      </c>
      <c r="E550" s="2134"/>
      <c r="F550" s="2134"/>
      <c r="G550" s="2134"/>
      <c r="H550" s="2134"/>
      <c r="I550" s="2134"/>
      <c r="J550" s="2134"/>
      <c r="K550" s="2655"/>
      <c r="L550" s="2121"/>
    </row>
    <row r="551" spans="1:12" ht="15.75" x14ac:dyDescent="0.25">
      <c r="A551" s="2132"/>
      <c r="B551" s="2133"/>
      <c r="C551" s="2134"/>
      <c r="D551" s="2135">
        <f t="shared" si="8"/>
        <v>0</v>
      </c>
      <c r="E551" s="2134"/>
      <c r="F551" s="2134"/>
      <c r="G551" s="2134"/>
      <c r="H551" s="2134"/>
      <c r="I551" s="2134"/>
      <c r="J551" s="2134"/>
      <c r="K551" s="2655"/>
      <c r="L551" s="2121"/>
    </row>
    <row r="552" spans="1:12" ht="15.75" x14ac:dyDescent="0.25">
      <c r="A552" s="2132"/>
      <c r="B552" s="2133"/>
      <c r="C552" s="2134"/>
      <c r="D552" s="2135">
        <f t="shared" si="8"/>
        <v>0</v>
      </c>
      <c r="E552" s="2134"/>
      <c r="F552" s="2134"/>
      <c r="G552" s="2134"/>
      <c r="H552" s="2134"/>
      <c r="I552" s="2134"/>
      <c r="J552" s="2134"/>
      <c r="K552" s="2655"/>
      <c r="L552" s="2121"/>
    </row>
    <row r="553" spans="1:12" ht="15.75" x14ac:dyDescent="0.25">
      <c r="A553" s="2132"/>
      <c r="B553" s="2133"/>
      <c r="C553" s="2134"/>
      <c r="D553" s="2135">
        <f t="shared" si="8"/>
        <v>0</v>
      </c>
      <c r="E553" s="2134"/>
      <c r="F553" s="2134"/>
      <c r="G553" s="2134"/>
      <c r="H553" s="2134"/>
      <c r="I553" s="2134"/>
      <c r="J553" s="2134"/>
      <c r="K553" s="2655"/>
      <c r="L553" s="2121"/>
    </row>
    <row r="554" spans="1:12" ht="15.75" x14ac:dyDescent="0.25">
      <c r="A554" s="2132"/>
      <c r="B554" s="2133"/>
      <c r="C554" s="2134"/>
      <c r="D554" s="2135">
        <f t="shared" si="8"/>
        <v>0</v>
      </c>
      <c r="E554" s="2134"/>
      <c r="F554" s="2134"/>
      <c r="G554" s="2134"/>
      <c r="H554" s="2134"/>
      <c r="I554" s="2134"/>
      <c r="J554" s="2134"/>
      <c r="K554" s="2655"/>
      <c r="L554" s="2121"/>
    </row>
    <row r="555" spans="1:12" ht="15.75" x14ac:dyDescent="0.25">
      <c r="A555" s="2132"/>
      <c r="B555" s="2133"/>
      <c r="C555" s="2134"/>
      <c r="D555" s="2135">
        <f t="shared" si="8"/>
        <v>0</v>
      </c>
      <c r="E555" s="2134"/>
      <c r="F555" s="2134"/>
      <c r="G555" s="2134"/>
      <c r="H555" s="2134"/>
      <c r="I555" s="2134"/>
      <c r="J555" s="2134"/>
      <c r="K555" s="2655"/>
      <c r="L555" s="2121"/>
    </row>
    <row r="556" spans="1:12" ht="15.75" x14ac:dyDescent="0.25">
      <c r="A556" s="2132"/>
      <c r="B556" s="2133"/>
      <c r="C556" s="2134"/>
      <c r="D556" s="2135">
        <f t="shared" si="8"/>
        <v>0</v>
      </c>
      <c r="E556" s="2134"/>
      <c r="F556" s="2134"/>
      <c r="G556" s="2134"/>
      <c r="H556" s="2134"/>
      <c r="I556" s="2134"/>
      <c r="J556" s="2134"/>
      <c r="K556" s="2655"/>
      <c r="L556" s="2121"/>
    </row>
    <row r="557" spans="1:12" ht="15.75" x14ac:dyDescent="0.25">
      <c r="A557" s="2132"/>
      <c r="B557" s="2133"/>
      <c r="C557" s="2134"/>
      <c r="D557" s="2135">
        <f t="shared" si="8"/>
        <v>0</v>
      </c>
      <c r="E557" s="2134"/>
      <c r="F557" s="2134"/>
      <c r="G557" s="2134"/>
      <c r="H557" s="2134"/>
      <c r="I557" s="2134"/>
      <c r="J557" s="2134"/>
      <c r="K557" s="2655"/>
      <c r="L557" s="2121"/>
    </row>
    <row r="558" spans="1:12" ht="15.75" x14ac:dyDescent="0.25">
      <c r="A558" s="2132"/>
      <c r="B558" s="2133"/>
      <c r="C558" s="2134"/>
      <c r="D558" s="2135">
        <f t="shared" si="8"/>
        <v>0</v>
      </c>
      <c r="E558" s="2134"/>
      <c r="F558" s="2134"/>
      <c r="G558" s="2134"/>
      <c r="H558" s="2134"/>
      <c r="I558" s="2134"/>
      <c r="J558" s="2134"/>
      <c r="K558" s="2655"/>
      <c r="L558" s="2121"/>
    </row>
    <row r="559" spans="1:12" ht="15.75" x14ac:dyDescent="0.25">
      <c r="A559" s="2132"/>
      <c r="B559" s="2133"/>
      <c r="C559" s="2134"/>
      <c r="D559" s="2135">
        <f t="shared" si="8"/>
        <v>0</v>
      </c>
      <c r="E559" s="2134"/>
      <c r="F559" s="2134"/>
      <c r="G559" s="2134"/>
      <c r="H559" s="2134"/>
      <c r="I559" s="2134"/>
      <c r="J559" s="2134"/>
      <c r="K559" s="2655"/>
      <c r="L559" s="2121"/>
    </row>
    <row r="560" spans="1:12" ht="15.75" x14ac:dyDescent="0.25">
      <c r="A560" s="2132"/>
      <c r="B560" s="2133"/>
      <c r="C560" s="2134"/>
      <c r="D560" s="2135">
        <f t="shared" si="8"/>
        <v>0</v>
      </c>
      <c r="E560" s="2134"/>
      <c r="F560" s="2134"/>
      <c r="G560" s="2134"/>
      <c r="H560" s="2134"/>
      <c r="I560" s="2134"/>
      <c r="J560" s="2134"/>
      <c r="K560" s="2655"/>
      <c r="L560" s="2121"/>
    </row>
    <row r="561" spans="1:12" ht="15.75" x14ac:dyDescent="0.25">
      <c r="A561" s="2132"/>
      <c r="B561" s="2133"/>
      <c r="C561" s="2134"/>
      <c r="D561" s="2135">
        <f t="shared" si="8"/>
        <v>0</v>
      </c>
      <c r="E561" s="2134"/>
      <c r="F561" s="2134"/>
      <c r="G561" s="2134"/>
      <c r="H561" s="2134"/>
      <c r="I561" s="2134"/>
      <c r="J561" s="2134"/>
      <c r="K561" s="2655"/>
      <c r="L561" s="2121"/>
    </row>
    <row r="562" spans="1:12" ht="15.75" x14ac:dyDescent="0.25">
      <c r="A562" s="2132"/>
      <c r="B562" s="2133"/>
      <c r="C562" s="2134"/>
      <c r="D562" s="2135">
        <f t="shared" si="8"/>
        <v>0</v>
      </c>
      <c r="E562" s="2134"/>
      <c r="F562" s="2134"/>
      <c r="G562" s="2134"/>
      <c r="H562" s="2134"/>
      <c r="I562" s="2134"/>
      <c r="J562" s="2134"/>
      <c r="K562" s="2655"/>
      <c r="L562" s="2121"/>
    </row>
    <row r="563" spans="1:12" ht="15.75" x14ac:dyDescent="0.25">
      <c r="A563" s="2132"/>
      <c r="B563" s="2133"/>
      <c r="C563" s="2134"/>
      <c r="D563" s="2135">
        <f t="shared" si="8"/>
        <v>0</v>
      </c>
      <c r="E563" s="2134"/>
      <c r="F563" s="2134"/>
      <c r="G563" s="2134"/>
      <c r="H563" s="2134"/>
      <c r="I563" s="2134"/>
      <c r="J563" s="2134"/>
      <c r="K563" s="2655"/>
      <c r="L563" s="2121"/>
    </row>
    <row r="564" spans="1:12" ht="15.75" x14ac:dyDescent="0.25">
      <c r="A564" s="2132"/>
      <c r="B564" s="2133"/>
      <c r="C564" s="2134"/>
      <c r="D564" s="2135">
        <f t="shared" si="8"/>
        <v>0</v>
      </c>
      <c r="E564" s="2134"/>
      <c r="F564" s="2134"/>
      <c r="G564" s="2134"/>
      <c r="H564" s="2134"/>
      <c r="I564" s="2134"/>
      <c r="J564" s="2134"/>
      <c r="K564" s="2655"/>
      <c r="L564" s="2121"/>
    </row>
    <row r="565" spans="1:12" ht="15.75" x14ac:dyDescent="0.25">
      <c r="A565" s="2132"/>
      <c r="B565" s="2133"/>
      <c r="C565" s="2134"/>
      <c r="D565" s="2135">
        <f t="shared" si="8"/>
        <v>0</v>
      </c>
      <c r="E565" s="2134"/>
      <c r="F565" s="2134"/>
      <c r="G565" s="2134"/>
      <c r="H565" s="2134"/>
      <c r="I565" s="2134"/>
      <c r="J565" s="2134"/>
      <c r="K565" s="2655"/>
      <c r="L565" s="2121"/>
    </row>
    <row r="566" spans="1:12" ht="15.75" x14ac:dyDescent="0.25">
      <c r="A566" s="2132"/>
      <c r="B566" s="2133"/>
      <c r="C566" s="2134"/>
      <c r="D566" s="2135">
        <f t="shared" si="8"/>
        <v>0</v>
      </c>
      <c r="E566" s="2134"/>
      <c r="F566" s="2134"/>
      <c r="G566" s="2134"/>
      <c r="H566" s="2134"/>
      <c r="I566" s="2134"/>
      <c r="J566" s="2134"/>
      <c r="K566" s="2655"/>
      <c r="L566" s="2121"/>
    </row>
    <row r="567" spans="1:12" ht="15.75" x14ac:dyDescent="0.25">
      <c r="A567" s="2132"/>
      <c r="B567" s="2133"/>
      <c r="C567" s="2134"/>
      <c r="D567" s="2135">
        <f t="shared" si="8"/>
        <v>0</v>
      </c>
      <c r="E567" s="2134"/>
      <c r="F567" s="2134"/>
      <c r="G567" s="2134"/>
      <c r="H567" s="2134"/>
      <c r="I567" s="2134"/>
      <c r="J567" s="2134"/>
      <c r="K567" s="2655"/>
      <c r="L567" s="2121"/>
    </row>
    <row r="568" spans="1:12" ht="15.75" x14ac:dyDescent="0.25">
      <c r="A568" s="2132"/>
      <c r="B568" s="2133"/>
      <c r="C568" s="2134"/>
      <c r="D568" s="2135">
        <f t="shared" si="8"/>
        <v>0</v>
      </c>
      <c r="E568" s="2134"/>
      <c r="F568" s="2134"/>
      <c r="G568" s="2134"/>
      <c r="H568" s="2134"/>
      <c r="I568" s="2134"/>
      <c r="J568" s="2134"/>
      <c r="K568" s="2655"/>
      <c r="L568" s="2121"/>
    </row>
    <row r="569" spans="1:12" ht="15.75" x14ac:dyDescent="0.25">
      <c r="A569" s="2132"/>
      <c r="B569" s="2133"/>
      <c r="C569" s="2134"/>
      <c r="D569" s="2135">
        <f t="shared" si="8"/>
        <v>0</v>
      </c>
      <c r="E569" s="2134"/>
      <c r="F569" s="2134"/>
      <c r="G569" s="2134"/>
      <c r="H569" s="2134"/>
      <c r="I569" s="2134"/>
      <c r="J569" s="2134"/>
      <c r="K569" s="2655"/>
      <c r="L569" s="2121"/>
    </row>
    <row r="570" spans="1:12" ht="15.75" x14ac:dyDescent="0.25">
      <c r="A570" s="2132"/>
      <c r="B570" s="2133"/>
      <c r="C570" s="2134"/>
      <c r="D570" s="2135">
        <f t="shared" si="8"/>
        <v>0</v>
      </c>
      <c r="E570" s="2134"/>
      <c r="F570" s="2134"/>
      <c r="G570" s="2134"/>
      <c r="H570" s="2134"/>
      <c r="I570" s="2134"/>
      <c r="J570" s="2134"/>
      <c r="K570" s="2655"/>
      <c r="L570" s="2121"/>
    </row>
    <row r="571" spans="1:12" ht="15.75" x14ac:dyDescent="0.25">
      <c r="A571" s="2132"/>
      <c r="B571" s="2133"/>
      <c r="C571" s="2134"/>
      <c r="D571" s="2135">
        <f t="shared" si="8"/>
        <v>0</v>
      </c>
      <c r="E571" s="2134"/>
      <c r="F571" s="2134"/>
      <c r="G571" s="2134"/>
      <c r="H571" s="2134"/>
      <c r="I571" s="2134"/>
      <c r="J571" s="2134"/>
      <c r="K571" s="2655"/>
      <c r="L571" s="2121"/>
    </row>
    <row r="572" spans="1:12" ht="15.75" x14ac:dyDescent="0.25">
      <c r="A572" s="2132"/>
      <c r="B572" s="2133"/>
      <c r="C572" s="2134"/>
      <c r="D572" s="2135">
        <f t="shared" si="8"/>
        <v>0</v>
      </c>
      <c r="E572" s="2134"/>
      <c r="F572" s="2134"/>
      <c r="G572" s="2134"/>
      <c r="H572" s="2134"/>
      <c r="I572" s="2134"/>
      <c r="J572" s="2134"/>
      <c r="K572" s="2655"/>
      <c r="L572" s="2121"/>
    </row>
    <row r="573" spans="1:12" ht="15.75" x14ac:dyDescent="0.25">
      <c r="A573" s="2132"/>
      <c r="B573" s="2133"/>
      <c r="C573" s="2134"/>
      <c r="D573" s="2135">
        <f t="shared" si="8"/>
        <v>0</v>
      </c>
      <c r="E573" s="2134"/>
      <c r="F573" s="2134"/>
      <c r="G573" s="2134"/>
      <c r="H573" s="2134"/>
      <c r="I573" s="2134"/>
      <c r="J573" s="2134"/>
      <c r="K573" s="2655"/>
      <c r="L573" s="2121"/>
    </row>
    <row r="574" spans="1:12" ht="15.75" x14ac:dyDescent="0.25">
      <c r="A574" s="2132"/>
      <c r="B574" s="2133"/>
      <c r="C574" s="2134"/>
      <c r="D574" s="2135">
        <f t="shared" si="8"/>
        <v>0</v>
      </c>
      <c r="E574" s="2134"/>
      <c r="F574" s="2134"/>
      <c r="G574" s="2134"/>
      <c r="H574" s="2134"/>
      <c r="I574" s="2134"/>
      <c r="J574" s="2134"/>
      <c r="K574" s="2655"/>
      <c r="L574" s="2121"/>
    </row>
    <row r="575" spans="1:12" ht="15.75" x14ac:dyDescent="0.25">
      <c r="A575" s="2132"/>
      <c r="B575" s="2133"/>
      <c r="C575" s="2134"/>
      <c r="D575" s="2135">
        <f t="shared" si="8"/>
        <v>0</v>
      </c>
      <c r="E575" s="2134"/>
      <c r="F575" s="2134"/>
      <c r="G575" s="2134"/>
      <c r="H575" s="2134"/>
      <c r="I575" s="2134"/>
      <c r="J575" s="2134"/>
      <c r="K575" s="2655"/>
      <c r="L575" s="2121"/>
    </row>
    <row r="576" spans="1:12" ht="15.75" x14ac:dyDescent="0.25">
      <c r="A576" s="2132"/>
      <c r="B576" s="2133"/>
      <c r="C576" s="2134"/>
      <c r="D576" s="2135">
        <f t="shared" si="8"/>
        <v>0</v>
      </c>
      <c r="E576" s="2134"/>
      <c r="F576" s="2134"/>
      <c r="G576" s="2134"/>
      <c r="H576" s="2134"/>
      <c r="I576" s="2134"/>
      <c r="J576" s="2134"/>
      <c r="K576" s="2655"/>
      <c r="L576" s="2121"/>
    </row>
    <row r="577" spans="1:12" ht="15.75" x14ac:dyDescent="0.25">
      <c r="A577" s="2132"/>
      <c r="B577" s="2133"/>
      <c r="C577" s="2134"/>
      <c r="D577" s="2135">
        <f t="shared" si="8"/>
        <v>0</v>
      </c>
      <c r="E577" s="2134"/>
      <c r="F577" s="2134"/>
      <c r="G577" s="2134"/>
      <c r="H577" s="2134"/>
      <c r="I577" s="2134"/>
      <c r="J577" s="2134"/>
      <c r="K577" s="2655"/>
      <c r="L577" s="2121"/>
    </row>
    <row r="578" spans="1:12" ht="15.75" x14ac:dyDescent="0.25">
      <c r="A578" s="2132"/>
      <c r="B578" s="2133"/>
      <c r="C578" s="2134"/>
      <c r="D578" s="2135">
        <f t="shared" si="8"/>
        <v>0</v>
      </c>
      <c r="E578" s="2134"/>
      <c r="F578" s="2134"/>
      <c r="G578" s="2134"/>
      <c r="H578" s="2134"/>
      <c r="I578" s="2134"/>
      <c r="J578" s="2134"/>
      <c r="K578" s="2655"/>
      <c r="L578" s="2121"/>
    </row>
    <row r="579" spans="1:12" ht="15.75" x14ac:dyDescent="0.25">
      <c r="A579" s="2132"/>
      <c r="B579" s="2133"/>
      <c r="C579" s="2134"/>
      <c r="D579" s="2135">
        <f t="shared" si="8"/>
        <v>0</v>
      </c>
      <c r="E579" s="2134"/>
      <c r="F579" s="2134"/>
      <c r="G579" s="2134"/>
      <c r="H579" s="2134"/>
      <c r="I579" s="2134"/>
      <c r="J579" s="2134"/>
      <c r="K579" s="2655"/>
      <c r="L579" s="2121"/>
    </row>
    <row r="580" spans="1:12" ht="15.75" x14ac:dyDescent="0.25">
      <c r="A580" s="2132"/>
      <c r="B580" s="2133"/>
      <c r="C580" s="2134"/>
      <c r="D580" s="2135">
        <f t="shared" si="8"/>
        <v>0</v>
      </c>
      <c r="E580" s="2134"/>
      <c r="F580" s="2134"/>
      <c r="G580" s="2134"/>
      <c r="H580" s="2134"/>
      <c r="I580" s="2134"/>
      <c r="J580" s="2134"/>
      <c r="K580" s="2655"/>
      <c r="L580" s="2121"/>
    </row>
    <row r="581" spans="1:12" ht="15.75" x14ac:dyDescent="0.25">
      <c r="A581" s="2132"/>
      <c r="B581" s="2133"/>
      <c r="C581" s="2134"/>
      <c r="D581" s="2135">
        <f t="shared" si="8"/>
        <v>0</v>
      </c>
      <c r="E581" s="2134"/>
      <c r="F581" s="2134"/>
      <c r="G581" s="2134"/>
      <c r="H581" s="2134"/>
      <c r="I581" s="2134"/>
      <c r="J581" s="2134"/>
      <c r="K581" s="2655"/>
      <c r="L581" s="2121"/>
    </row>
    <row r="582" spans="1:12" ht="15.75" x14ac:dyDescent="0.25">
      <c r="A582" s="2132"/>
      <c r="B582" s="2133"/>
      <c r="C582" s="2134"/>
      <c r="D582" s="2135">
        <f t="shared" si="8"/>
        <v>0</v>
      </c>
      <c r="E582" s="2134"/>
      <c r="F582" s="2134"/>
      <c r="G582" s="2134"/>
      <c r="H582" s="2134"/>
      <c r="I582" s="2134"/>
      <c r="J582" s="2134"/>
      <c r="K582" s="2655"/>
      <c r="L582" s="2121"/>
    </row>
    <row r="583" spans="1:12" ht="15.75" x14ac:dyDescent="0.25">
      <c r="A583" s="2132"/>
      <c r="B583" s="2133"/>
      <c r="C583" s="2134"/>
      <c r="D583" s="2135">
        <f t="shared" si="8"/>
        <v>0</v>
      </c>
      <c r="E583" s="2134"/>
      <c r="F583" s="2134"/>
      <c r="G583" s="2134"/>
      <c r="H583" s="2134"/>
      <c r="I583" s="2134"/>
      <c r="J583" s="2134"/>
      <c r="K583" s="2655"/>
      <c r="L583" s="2121"/>
    </row>
    <row r="584" spans="1:12" ht="15.75" x14ac:dyDescent="0.25">
      <c r="A584" s="2132"/>
      <c r="B584" s="2133"/>
      <c r="C584" s="2134"/>
      <c r="D584" s="2135">
        <f t="shared" si="8"/>
        <v>0</v>
      </c>
      <c r="E584" s="2134"/>
      <c r="F584" s="2134"/>
      <c r="G584" s="2134"/>
      <c r="H584" s="2134"/>
      <c r="I584" s="2134"/>
      <c r="J584" s="2134"/>
      <c r="K584" s="2655"/>
      <c r="L584" s="2121"/>
    </row>
    <row r="585" spans="1:12" ht="15.75" x14ac:dyDescent="0.25">
      <c r="A585" s="2132"/>
      <c r="B585" s="2133"/>
      <c r="C585" s="2134"/>
      <c r="D585" s="2135">
        <f t="shared" si="8"/>
        <v>0</v>
      </c>
      <c r="E585" s="2134"/>
      <c r="F585" s="2134"/>
      <c r="G585" s="2134"/>
      <c r="H585" s="2134"/>
      <c r="I585" s="2134"/>
      <c r="J585" s="2134"/>
      <c r="K585" s="2655"/>
      <c r="L585" s="2121"/>
    </row>
    <row r="586" spans="1:12" ht="15.75" x14ac:dyDescent="0.25">
      <c r="A586" s="2132"/>
      <c r="B586" s="2133"/>
      <c r="C586" s="2134"/>
      <c r="D586" s="2135">
        <f t="shared" si="8"/>
        <v>0</v>
      </c>
      <c r="E586" s="2134"/>
      <c r="F586" s="2134"/>
      <c r="G586" s="2134"/>
      <c r="H586" s="2134"/>
      <c r="I586" s="2134"/>
      <c r="J586" s="2134"/>
      <c r="K586" s="2655"/>
      <c r="L586" s="2121"/>
    </row>
    <row r="587" spans="1:12" ht="15.75" x14ac:dyDescent="0.25">
      <c r="A587" s="2132"/>
      <c r="B587" s="2133"/>
      <c r="C587" s="2134"/>
      <c r="D587" s="2135">
        <f t="shared" si="8"/>
        <v>0</v>
      </c>
      <c r="E587" s="2134"/>
      <c r="F587" s="2134"/>
      <c r="G587" s="2134"/>
      <c r="H587" s="2134"/>
      <c r="I587" s="2134"/>
      <c r="J587" s="2134"/>
      <c r="K587" s="2655"/>
      <c r="L587" s="2121"/>
    </row>
    <row r="588" spans="1:12" ht="15.75" x14ac:dyDescent="0.25">
      <c r="A588" s="2132"/>
      <c r="B588" s="2133"/>
      <c r="C588" s="2134"/>
      <c r="D588" s="2135">
        <f t="shared" si="8"/>
        <v>0</v>
      </c>
      <c r="E588" s="2134"/>
      <c r="F588" s="2134"/>
      <c r="G588" s="2134"/>
      <c r="H588" s="2134"/>
      <c r="I588" s="2134"/>
      <c r="J588" s="2134"/>
      <c r="K588" s="2655"/>
      <c r="L588" s="2121"/>
    </row>
    <row r="589" spans="1:12" ht="15.75" x14ac:dyDescent="0.25">
      <c r="A589" s="2132"/>
      <c r="B589" s="2133"/>
      <c r="C589" s="2134"/>
      <c r="D589" s="2135">
        <f t="shared" si="8"/>
        <v>0</v>
      </c>
      <c r="E589" s="2134"/>
      <c r="F589" s="2134"/>
      <c r="G589" s="2134"/>
      <c r="H589" s="2134"/>
      <c r="I589" s="2134"/>
      <c r="J589" s="2134"/>
      <c r="K589" s="2655"/>
      <c r="L589" s="2121"/>
    </row>
    <row r="590" spans="1:12" ht="15.75" x14ac:dyDescent="0.25">
      <c r="A590" s="2132"/>
      <c r="B590" s="2133"/>
      <c r="C590" s="2134"/>
      <c r="D590" s="2135">
        <f t="shared" si="8"/>
        <v>0</v>
      </c>
      <c r="E590" s="2134"/>
      <c r="F590" s="2134"/>
      <c r="G590" s="2134"/>
      <c r="H590" s="2134"/>
      <c r="I590" s="2134"/>
      <c r="J590" s="2134"/>
      <c r="K590" s="2655"/>
      <c r="L590" s="2121"/>
    </row>
    <row r="591" spans="1:12" ht="15.75" x14ac:dyDescent="0.25">
      <c r="A591" s="2132"/>
      <c r="B591" s="2133"/>
      <c r="C591" s="2134"/>
      <c r="D591" s="2135">
        <f t="shared" ref="D591:D654" si="9">+C591*(100-E591)/100</f>
        <v>0</v>
      </c>
      <c r="E591" s="2134"/>
      <c r="F591" s="2134"/>
      <c r="G591" s="2134"/>
      <c r="H591" s="2134"/>
      <c r="I591" s="2134"/>
      <c r="J591" s="2134"/>
      <c r="K591" s="2655"/>
      <c r="L591" s="2121"/>
    </row>
    <row r="592" spans="1:12" ht="15.75" x14ac:dyDescent="0.25">
      <c r="A592" s="2132"/>
      <c r="B592" s="2133"/>
      <c r="C592" s="2134"/>
      <c r="D592" s="2135">
        <f t="shared" si="9"/>
        <v>0</v>
      </c>
      <c r="E592" s="2134"/>
      <c r="F592" s="2134"/>
      <c r="G592" s="2134"/>
      <c r="H592" s="2134"/>
      <c r="I592" s="2134"/>
      <c r="J592" s="2134"/>
      <c r="K592" s="2655"/>
      <c r="L592" s="2121"/>
    </row>
    <row r="593" spans="1:12" ht="15.75" x14ac:dyDescent="0.25">
      <c r="A593" s="2132"/>
      <c r="B593" s="2133"/>
      <c r="C593" s="2134"/>
      <c r="D593" s="2135">
        <f t="shared" si="9"/>
        <v>0</v>
      </c>
      <c r="E593" s="2134"/>
      <c r="F593" s="2134"/>
      <c r="G593" s="2134"/>
      <c r="H593" s="2134"/>
      <c r="I593" s="2134"/>
      <c r="J593" s="2134"/>
      <c r="K593" s="2655"/>
      <c r="L593" s="2121"/>
    </row>
    <row r="594" spans="1:12" ht="15.75" x14ac:dyDescent="0.25">
      <c r="A594" s="2132"/>
      <c r="B594" s="2133"/>
      <c r="C594" s="2134"/>
      <c r="D594" s="2135">
        <f t="shared" si="9"/>
        <v>0</v>
      </c>
      <c r="E594" s="2134"/>
      <c r="F594" s="2134"/>
      <c r="G594" s="2134"/>
      <c r="H594" s="2134"/>
      <c r="I594" s="2134"/>
      <c r="J594" s="2134"/>
      <c r="K594" s="2655"/>
      <c r="L594" s="2121"/>
    </row>
    <row r="595" spans="1:12" ht="15.75" x14ac:dyDescent="0.25">
      <c r="A595" s="2132"/>
      <c r="B595" s="2133"/>
      <c r="C595" s="2134"/>
      <c r="D595" s="2135">
        <f t="shared" si="9"/>
        <v>0</v>
      </c>
      <c r="E595" s="2134"/>
      <c r="F595" s="2134"/>
      <c r="G595" s="2134"/>
      <c r="H595" s="2134"/>
      <c r="I595" s="2134"/>
      <c r="J595" s="2134"/>
      <c r="K595" s="2655"/>
      <c r="L595" s="2121"/>
    </row>
    <row r="596" spans="1:12" ht="15.75" x14ac:dyDescent="0.25">
      <c r="A596" s="2132"/>
      <c r="B596" s="2133"/>
      <c r="C596" s="2134"/>
      <c r="D596" s="2135">
        <f t="shared" si="9"/>
        <v>0</v>
      </c>
      <c r="E596" s="2134"/>
      <c r="F596" s="2134"/>
      <c r="G596" s="2134"/>
      <c r="H596" s="2134"/>
      <c r="I596" s="2134"/>
      <c r="J596" s="2134"/>
      <c r="K596" s="2655"/>
      <c r="L596" s="2121"/>
    </row>
    <row r="597" spans="1:12" ht="15.75" x14ac:dyDescent="0.25">
      <c r="A597" s="2132"/>
      <c r="B597" s="2133"/>
      <c r="C597" s="2134"/>
      <c r="D597" s="2135">
        <f t="shared" si="9"/>
        <v>0</v>
      </c>
      <c r="E597" s="2134"/>
      <c r="F597" s="2134"/>
      <c r="G597" s="2134"/>
      <c r="H597" s="2134"/>
      <c r="I597" s="2134"/>
      <c r="J597" s="2134"/>
      <c r="K597" s="2655"/>
      <c r="L597" s="2121"/>
    </row>
    <row r="598" spans="1:12" ht="15.75" x14ac:dyDescent="0.25">
      <c r="A598" s="2132"/>
      <c r="B598" s="2133"/>
      <c r="C598" s="2134"/>
      <c r="D598" s="2135">
        <f t="shared" si="9"/>
        <v>0</v>
      </c>
      <c r="E598" s="2134"/>
      <c r="F598" s="2134"/>
      <c r="G598" s="2134"/>
      <c r="H598" s="2134"/>
      <c r="I598" s="2134"/>
      <c r="J598" s="2134"/>
      <c r="K598" s="2655"/>
      <c r="L598" s="2121"/>
    </row>
    <row r="599" spans="1:12" ht="15.75" x14ac:dyDescent="0.25">
      <c r="A599" s="2132"/>
      <c r="B599" s="2133"/>
      <c r="C599" s="2134"/>
      <c r="D599" s="2135">
        <f t="shared" si="9"/>
        <v>0</v>
      </c>
      <c r="E599" s="2134"/>
      <c r="F599" s="2134"/>
      <c r="G599" s="2134"/>
      <c r="H599" s="2134"/>
      <c r="I599" s="2134"/>
      <c r="J599" s="2134"/>
      <c r="K599" s="2655"/>
      <c r="L599" s="2121"/>
    </row>
    <row r="600" spans="1:12" ht="15.75" x14ac:dyDescent="0.25">
      <c r="A600" s="2132"/>
      <c r="B600" s="2133"/>
      <c r="C600" s="2134"/>
      <c r="D600" s="2135">
        <f t="shared" si="9"/>
        <v>0</v>
      </c>
      <c r="E600" s="2134"/>
      <c r="F600" s="2134"/>
      <c r="G600" s="2134"/>
      <c r="H600" s="2134"/>
      <c r="I600" s="2134"/>
      <c r="J600" s="2134"/>
      <c r="K600" s="2655"/>
      <c r="L600" s="2121"/>
    </row>
    <row r="601" spans="1:12" ht="15.75" x14ac:dyDescent="0.25">
      <c r="A601" s="2132"/>
      <c r="B601" s="2133"/>
      <c r="C601" s="2134"/>
      <c r="D601" s="2135">
        <f t="shared" si="9"/>
        <v>0</v>
      </c>
      <c r="E601" s="2134"/>
      <c r="F601" s="2134"/>
      <c r="G601" s="2134"/>
      <c r="H601" s="2134"/>
      <c r="I601" s="2134"/>
      <c r="J601" s="2134"/>
      <c r="K601" s="2655"/>
      <c r="L601" s="2121"/>
    </row>
    <row r="602" spans="1:12" ht="15.75" x14ac:dyDescent="0.25">
      <c r="A602" s="2132"/>
      <c r="B602" s="2133"/>
      <c r="C602" s="2134"/>
      <c r="D602" s="2135">
        <f t="shared" si="9"/>
        <v>0</v>
      </c>
      <c r="E602" s="2134"/>
      <c r="F602" s="2134"/>
      <c r="G602" s="2134"/>
      <c r="H602" s="2134"/>
      <c r="I602" s="2134"/>
      <c r="J602" s="2134"/>
      <c r="K602" s="2655"/>
      <c r="L602" s="2121"/>
    </row>
    <row r="603" spans="1:12" ht="15.75" x14ac:dyDescent="0.25">
      <c r="A603" s="2132"/>
      <c r="B603" s="2133"/>
      <c r="C603" s="2134"/>
      <c r="D603" s="2135">
        <f t="shared" si="9"/>
        <v>0</v>
      </c>
      <c r="E603" s="2134"/>
      <c r="F603" s="2134"/>
      <c r="G603" s="2134"/>
      <c r="H603" s="2134"/>
      <c r="I603" s="2134"/>
      <c r="J603" s="2134"/>
      <c r="K603" s="2655"/>
      <c r="L603" s="2121"/>
    </row>
    <row r="604" spans="1:12" ht="15.75" x14ac:dyDescent="0.25">
      <c r="A604" s="2132"/>
      <c r="B604" s="2133"/>
      <c r="C604" s="2134"/>
      <c r="D604" s="2135">
        <f t="shared" si="9"/>
        <v>0</v>
      </c>
      <c r="E604" s="2134"/>
      <c r="F604" s="2134"/>
      <c r="G604" s="2134"/>
      <c r="H604" s="2134"/>
      <c r="I604" s="2134"/>
      <c r="J604" s="2134"/>
      <c r="K604" s="2655"/>
      <c r="L604" s="2121"/>
    </row>
    <row r="605" spans="1:12" ht="15.75" x14ac:dyDescent="0.25">
      <c r="A605" s="2132"/>
      <c r="B605" s="2133"/>
      <c r="C605" s="2134"/>
      <c r="D605" s="2135">
        <f t="shared" si="9"/>
        <v>0</v>
      </c>
      <c r="E605" s="2134"/>
      <c r="F605" s="2134"/>
      <c r="G605" s="2134"/>
      <c r="H605" s="2134"/>
      <c r="I605" s="2134"/>
      <c r="J605" s="2134"/>
      <c r="K605" s="2655"/>
      <c r="L605" s="2121"/>
    </row>
    <row r="606" spans="1:12" ht="15.75" x14ac:dyDescent="0.25">
      <c r="A606" s="2132"/>
      <c r="B606" s="2133"/>
      <c r="C606" s="2134"/>
      <c r="D606" s="2135">
        <f t="shared" si="9"/>
        <v>0</v>
      </c>
      <c r="E606" s="2134"/>
      <c r="F606" s="2134"/>
      <c r="G606" s="2134"/>
      <c r="H606" s="2134"/>
      <c r="I606" s="2134"/>
      <c r="J606" s="2134"/>
      <c r="K606" s="2655"/>
      <c r="L606" s="2121"/>
    </row>
    <row r="607" spans="1:12" ht="15.75" x14ac:dyDescent="0.25">
      <c r="A607" s="2132"/>
      <c r="B607" s="2133"/>
      <c r="C607" s="2134"/>
      <c r="D607" s="2135">
        <f t="shared" si="9"/>
        <v>0</v>
      </c>
      <c r="E607" s="2134"/>
      <c r="F607" s="2134"/>
      <c r="G607" s="2134"/>
      <c r="H607" s="2134"/>
      <c r="I607" s="2134"/>
      <c r="J607" s="2134"/>
      <c r="K607" s="2655"/>
      <c r="L607" s="2121"/>
    </row>
    <row r="608" spans="1:12" ht="15.75" x14ac:dyDescent="0.25">
      <c r="A608" s="2132"/>
      <c r="B608" s="2133"/>
      <c r="C608" s="2134"/>
      <c r="D608" s="2135">
        <f t="shared" si="9"/>
        <v>0</v>
      </c>
      <c r="E608" s="2134"/>
      <c r="F608" s="2134"/>
      <c r="G608" s="2134"/>
      <c r="H608" s="2134"/>
      <c r="I608" s="2134"/>
      <c r="J608" s="2134"/>
      <c r="K608" s="2655"/>
      <c r="L608" s="2121"/>
    </row>
    <row r="609" spans="1:12" ht="15.75" x14ac:dyDescent="0.25">
      <c r="A609" s="2132"/>
      <c r="B609" s="2133"/>
      <c r="C609" s="2134"/>
      <c r="D609" s="2135">
        <f t="shared" si="9"/>
        <v>0</v>
      </c>
      <c r="E609" s="2134"/>
      <c r="F609" s="2134"/>
      <c r="G609" s="2134"/>
      <c r="H609" s="2134"/>
      <c r="I609" s="2134"/>
      <c r="J609" s="2134"/>
      <c r="K609" s="2655"/>
      <c r="L609" s="2121"/>
    </row>
    <row r="610" spans="1:12" ht="15.75" x14ac:dyDescent="0.25">
      <c r="A610" s="2132"/>
      <c r="B610" s="2133"/>
      <c r="C610" s="2134"/>
      <c r="D610" s="2135">
        <f t="shared" si="9"/>
        <v>0</v>
      </c>
      <c r="E610" s="2134"/>
      <c r="F610" s="2134"/>
      <c r="G610" s="2134"/>
      <c r="H610" s="2134"/>
      <c r="I610" s="2134"/>
      <c r="J610" s="2134"/>
      <c r="K610" s="2655"/>
      <c r="L610" s="2121"/>
    </row>
    <row r="611" spans="1:12" ht="15.75" x14ac:dyDescent="0.25">
      <c r="A611" s="2132"/>
      <c r="B611" s="2133"/>
      <c r="C611" s="2134"/>
      <c r="D611" s="2135">
        <f t="shared" si="9"/>
        <v>0</v>
      </c>
      <c r="E611" s="2134"/>
      <c r="F611" s="2134"/>
      <c r="G611" s="2134"/>
      <c r="H611" s="2134"/>
      <c r="I611" s="2134"/>
      <c r="J611" s="2134"/>
      <c r="K611" s="2655"/>
      <c r="L611" s="2121"/>
    </row>
    <row r="612" spans="1:12" ht="15.75" x14ac:dyDescent="0.25">
      <c r="A612" s="2132"/>
      <c r="B612" s="2133"/>
      <c r="C612" s="2134"/>
      <c r="D612" s="2135">
        <f t="shared" si="9"/>
        <v>0</v>
      </c>
      <c r="E612" s="2134"/>
      <c r="F612" s="2134"/>
      <c r="G612" s="2134"/>
      <c r="H612" s="2134"/>
      <c r="I612" s="2134"/>
      <c r="J612" s="2134"/>
      <c r="K612" s="2655"/>
      <c r="L612" s="2121"/>
    </row>
    <row r="613" spans="1:12" ht="15.75" x14ac:dyDescent="0.25">
      <c r="A613" s="2132"/>
      <c r="B613" s="2133"/>
      <c r="C613" s="2134"/>
      <c r="D613" s="2135">
        <f t="shared" si="9"/>
        <v>0</v>
      </c>
      <c r="E613" s="2134"/>
      <c r="F613" s="2134"/>
      <c r="G613" s="2134"/>
      <c r="H613" s="2134"/>
      <c r="I613" s="2134"/>
      <c r="J613" s="2134"/>
      <c r="K613" s="2655"/>
      <c r="L613" s="2121"/>
    </row>
    <row r="614" spans="1:12" ht="15.75" x14ac:dyDescent="0.25">
      <c r="A614" s="2132"/>
      <c r="B614" s="2133"/>
      <c r="C614" s="2134"/>
      <c r="D614" s="2135">
        <f t="shared" si="9"/>
        <v>0</v>
      </c>
      <c r="E614" s="2134"/>
      <c r="F614" s="2134"/>
      <c r="G614" s="2134"/>
      <c r="H614" s="2134"/>
      <c r="I614" s="2134"/>
      <c r="J614" s="2134"/>
      <c r="K614" s="2655"/>
      <c r="L614" s="2121"/>
    </row>
    <row r="615" spans="1:12" ht="15.75" x14ac:dyDescent="0.25">
      <c r="A615" s="2132"/>
      <c r="B615" s="2133"/>
      <c r="C615" s="2134"/>
      <c r="D615" s="2135">
        <f t="shared" si="9"/>
        <v>0</v>
      </c>
      <c r="E615" s="2134"/>
      <c r="F615" s="2134"/>
      <c r="G615" s="2134"/>
      <c r="H615" s="2134"/>
      <c r="I615" s="2134"/>
      <c r="J615" s="2134"/>
      <c r="K615" s="2655"/>
      <c r="L615" s="2121"/>
    </row>
    <row r="616" spans="1:12" ht="15.75" x14ac:dyDescent="0.25">
      <c r="A616" s="2132"/>
      <c r="B616" s="2133"/>
      <c r="C616" s="2134"/>
      <c r="D616" s="2135">
        <f t="shared" si="9"/>
        <v>0</v>
      </c>
      <c r="E616" s="2134"/>
      <c r="F616" s="2134"/>
      <c r="G616" s="2134"/>
      <c r="H616" s="2134"/>
      <c r="I616" s="2134"/>
      <c r="J616" s="2134"/>
      <c r="K616" s="2655"/>
      <c r="L616" s="2121"/>
    </row>
    <row r="617" spans="1:12" ht="15.75" x14ac:dyDescent="0.25">
      <c r="A617" s="2132"/>
      <c r="B617" s="2133"/>
      <c r="C617" s="2134"/>
      <c r="D617" s="2135">
        <f t="shared" si="9"/>
        <v>0</v>
      </c>
      <c r="E617" s="2134"/>
      <c r="F617" s="2134"/>
      <c r="G617" s="2134"/>
      <c r="H617" s="2134"/>
      <c r="I617" s="2134"/>
      <c r="J617" s="2134"/>
      <c r="K617" s="2655"/>
      <c r="L617" s="2121"/>
    </row>
    <row r="618" spans="1:12" ht="15.75" x14ac:dyDescent="0.25">
      <c r="A618" s="2132"/>
      <c r="B618" s="2133"/>
      <c r="C618" s="2134"/>
      <c r="D618" s="2135">
        <f t="shared" si="9"/>
        <v>0</v>
      </c>
      <c r="E618" s="2134"/>
      <c r="F618" s="2134"/>
      <c r="G618" s="2134"/>
      <c r="H618" s="2134"/>
      <c r="I618" s="2134"/>
      <c r="J618" s="2134"/>
      <c r="K618" s="2655"/>
      <c r="L618" s="2121"/>
    </row>
    <row r="619" spans="1:12" ht="15.75" x14ac:dyDescent="0.25">
      <c r="A619" s="2132"/>
      <c r="B619" s="2133"/>
      <c r="C619" s="2134"/>
      <c r="D619" s="2135">
        <f t="shared" si="9"/>
        <v>0</v>
      </c>
      <c r="E619" s="2134"/>
      <c r="F619" s="2134"/>
      <c r="G619" s="2134"/>
      <c r="H619" s="2134"/>
      <c r="I619" s="2134"/>
      <c r="J619" s="2134"/>
      <c r="K619" s="2655"/>
      <c r="L619" s="2121"/>
    </row>
    <row r="620" spans="1:12" ht="15.75" x14ac:dyDescent="0.25">
      <c r="A620" s="2132"/>
      <c r="B620" s="2133"/>
      <c r="C620" s="2134"/>
      <c r="D620" s="2135">
        <f t="shared" si="9"/>
        <v>0</v>
      </c>
      <c r="E620" s="2134"/>
      <c r="F620" s="2134"/>
      <c r="G620" s="2134"/>
      <c r="H620" s="2134"/>
      <c r="I620" s="2134"/>
      <c r="J620" s="2134"/>
      <c r="K620" s="2655"/>
      <c r="L620" s="2121"/>
    </row>
    <row r="621" spans="1:12" ht="15.75" x14ac:dyDescent="0.25">
      <c r="A621" s="2132"/>
      <c r="B621" s="2133"/>
      <c r="C621" s="2134"/>
      <c r="D621" s="2135">
        <f t="shared" si="9"/>
        <v>0</v>
      </c>
      <c r="E621" s="2134"/>
      <c r="F621" s="2134"/>
      <c r="G621" s="2134"/>
      <c r="H621" s="2134"/>
      <c r="I621" s="2134"/>
      <c r="J621" s="2134"/>
      <c r="K621" s="2655"/>
      <c r="L621" s="2121"/>
    </row>
    <row r="622" spans="1:12" ht="15.75" x14ac:dyDescent="0.25">
      <c r="A622" s="2132"/>
      <c r="B622" s="2133"/>
      <c r="C622" s="2134"/>
      <c r="D622" s="2135">
        <f t="shared" si="9"/>
        <v>0</v>
      </c>
      <c r="E622" s="2134"/>
      <c r="F622" s="2134"/>
      <c r="G622" s="2134"/>
      <c r="H622" s="2134"/>
      <c r="I622" s="2134"/>
      <c r="J622" s="2134"/>
      <c r="K622" s="2655"/>
      <c r="L622" s="2121"/>
    </row>
    <row r="623" spans="1:12" ht="15.75" x14ac:dyDescent="0.25">
      <c r="A623" s="2132"/>
      <c r="B623" s="2133"/>
      <c r="C623" s="2134"/>
      <c r="D623" s="2135">
        <f t="shared" si="9"/>
        <v>0</v>
      </c>
      <c r="E623" s="2134"/>
      <c r="F623" s="2134"/>
      <c r="G623" s="2134"/>
      <c r="H623" s="2134"/>
      <c r="I623" s="2134"/>
      <c r="J623" s="2134"/>
      <c r="K623" s="2655"/>
      <c r="L623" s="2121"/>
    </row>
    <row r="624" spans="1:12" ht="15.75" x14ac:dyDescent="0.25">
      <c r="A624" s="2132"/>
      <c r="B624" s="2133"/>
      <c r="C624" s="2134"/>
      <c r="D624" s="2135">
        <f t="shared" si="9"/>
        <v>0</v>
      </c>
      <c r="E624" s="2134"/>
      <c r="F624" s="2134"/>
      <c r="G624" s="2134"/>
      <c r="H624" s="2134"/>
      <c r="I624" s="2134"/>
      <c r="J624" s="2134"/>
      <c r="K624" s="2655"/>
      <c r="L624" s="2121"/>
    </row>
    <row r="625" spans="1:12" ht="15.75" x14ac:dyDescent="0.25">
      <c r="A625" s="2132"/>
      <c r="B625" s="2133"/>
      <c r="C625" s="2134"/>
      <c r="D625" s="2135">
        <f t="shared" si="9"/>
        <v>0</v>
      </c>
      <c r="E625" s="2134"/>
      <c r="F625" s="2134"/>
      <c r="G625" s="2134"/>
      <c r="H625" s="2134"/>
      <c r="I625" s="2134"/>
      <c r="J625" s="2134"/>
      <c r="K625" s="2655"/>
      <c r="L625" s="2121"/>
    </row>
    <row r="626" spans="1:12" ht="15.75" x14ac:dyDescent="0.25">
      <c r="A626" s="2132"/>
      <c r="B626" s="2133"/>
      <c r="C626" s="2134"/>
      <c r="D626" s="2135">
        <f t="shared" si="9"/>
        <v>0</v>
      </c>
      <c r="E626" s="2134"/>
      <c r="F626" s="2134"/>
      <c r="G626" s="2134"/>
      <c r="H626" s="2134"/>
      <c r="I626" s="2134"/>
      <c r="J626" s="2134"/>
      <c r="K626" s="2655"/>
      <c r="L626" s="2121"/>
    </row>
    <row r="627" spans="1:12" ht="15.75" x14ac:dyDescent="0.25">
      <c r="A627" s="2132"/>
      <c r="B627" s="2133"/>
      <c r="C627" s="2134"/>
      <c r="D627" s="2135">
        <f t="shared" si="9"/>
        <v>0</v>
      </c>
      <c r="E627" s="2134"/>
      <c r="F627" s="2134"/>
      <c r="G627" s="2134"/>
      <c r="H627" s="2134"/>
      <c r="I627" s="2134"/>
      <c r="J627" s="2134"/>
      <c r="K627" s="2655"/>
      <c r="L627" s="2121"/>
    </row>
    <row r="628" spans="1:12" ht="15.75" x14ac:dyDescent="0.25">
      <c r="A628" s="2132"/>
      <c r="B628" s="2133"/>
      <c r="C628" s="2134"/>
      <c r="D628" s="2135">
        <f t="shared" si="9"/>
        <v>0</v>
      </c>
      <c r="E628" s="2134"/>
      <c r="F628" s="2134"/>
      <c r="G628" s="2134"/>
      <c r="H628" s="2134"/>
      <c r="I628" s="2134"/>
      <c r="J628" s="2134"/>
      <c r="K628" s="2655"/>
      <c r="L628" s="2121"/>
    </row>
    <row r="629" spans="1:12" ht="15.75" x14ac:dyDescent="0.25">
      <c r="A629" s="2132"/>
      <c r="B629" s="2133"/>
      <c r="C629" s="2134"/>
      <c r="D629" s="2135">
        <f t="shared" si="9"/>
        <v>0</v>
      </c>
      <c r="E629" s="2134"/>
      <c r="F629" s="2134"/>
      <c r="G629" s="2134"/>
      <c r="H629" s="2134"/>
      <c r="I629" s="2134"/>
      <c r="J629" s="2134"/>
      <c r="K629" s="2655"/>
      <c r="L629" s="2121"/>
    </row>
    <row r="630" spans="1:12" ht="15.75" x14ac:dyDescent="0.25">
      <c r="A630" s="2132"/>
      <c r="B630" s="2133"/>
      <c r="C630" s="2134"/>
      <c r="D630" s="2135">
        <f t="shared" si="9"/>
        <v>0</v>
      </c>
      <c r="E630" s="2134"/>
      <c r="F630" s="2134"/>
      <c r="G630" s="2134"/>
      <c r="H630" s="2134"/>
      <c r="I630" s="2134"/>
      <c r="J630" s="2134"/>
      <c r="K630" s="2655"/>
      <c r="L630" s="2121"/>
    </row>
    <row r="631" spans="1:12" ht="15.75" x14ac:dyDescent="0.25">
      <c r="A631" s="2132"/>
      <c r="B631" s="2133"/>
      <c r="C631" s="2134"/>
      <c r="D631" s="2135">
        <f t="shared" si="9"/>
        <v>0</v>
      </c>
      <c r="E631" s="2134"/>
      <c r="F631" s="2134"/>
      <c r="G631" s="2134"/>
      <c r="H631" s="2134"/>
      <c r="I631" s="2134"/>
      <c r="J631" s="2134"/>
      <c r="K631" s="2655"/>
      <c r="L631" s="2121"/>
    </row>
    <row r="632" spans="1:12" ht="15.75" x14ac:dyDescent="0.25">
      <c r="A632" s="2132"/>
      <c r="B632" s="2133"/>
      <c r="C632" s="2134"/>
      <c r="D632" s="2135">
        <f t="shared" si="9"/>
        <v>0</v>
      </c>
      <c r="E632" s="2134"/>
      <c r="F632" s="2134"/>
      <c r="G632" s="2134"/>
      <c r="H632" s="2134"/>
      <c r="I632" s="2134"/>
      <c r="J632" s="2134"/>
      <c r="K632" s="2655"/>
      <c r="L632" s="2121"/>
    </row>
    <row r="633" spans="1:12" ht="15.75" x14ac:dyDescent="0.25">
      <c r="A633" s="2132"/>
      <c r="B633" s="2133"/>
      <c r="C633" s="2134"/>
      <c r="D633" s="2135">
        <f t="shared" si="9"/>
        <v>0</v>
      </c>
      <c r="E633" s="2134"/>
      <c r="F633" s="2134"/>
      <c r="G633" s="2134"/>
      <c r="H633" s="2134"/>
      <c r="I633" s="2134"/>
      <c r="J633" s="2134"/>
      <c r="K633" s="2655"/>
      <c r="L633" s="2121"/>
    </row>
    <row r="634" spans="1:12" ht="15.75" x14ac:dyDescent="0.25">
      <c r="A634" s="2132"/>
      <c r="B634" s="2133"/>
      <c r="C634" s="2134"/>
      <c r="D634" s="2135">
        <f t="shared" si="9"/>
        <v>0</v>
      </c>
      <c r="E634" s="2134"/>
      <c r="F634" s="2134"/>
      <c r="G634" s="2134"/>
      <c r="H634" s="2134"/>
      <c r="I634" s="2134"/>
      <c r="J634" s="2134"/>
      <c r="K634" s="2655"/>
      <c r="L634" s="2121"/>
    </row>
    <row r="635" spans="1:12" ht="15.75" x14ac:dyDescent="0.25">
      <c r="A635" s="2132"/>
      <c r="B635" s="2133"/>
      <c r="C635" s="2134"/>
      <c r="D635" s="2135">
        <f t="shared" si="9"/>
        <v>0</v>
      </c>
      <c r="E635" s="2134"/>
      <c r="F635" s="2134"/>
      <c r="G635" s="2134"/>
      <c r="H635" s="2134"/>
      <c r="I635" s="2134"/>
      <c r="J635" s="2134"/>
      <c r="K635" s="2655"/>
      <c r="L635" s="2121"/>
    </row>
    <row r="636" spans="1:12" ht="15.75" x14ac:dyDescent="0.25">
      <c r="A636" s="2132"/>
      <c r="B636" s="2133"/>
      <c r="C636" s="2134"/>
      <c r="D636" s="2135">
        <f t="shared" si="9"/>
        <v>0</v>
      </c>
      <c r="E636" s="2134"/>
      <c r="F636" s="2134"/>
      <c r="G636" s="2134"/>
      <c r="H636" s="2134"/>
      <c r="I636" s="2134"/>
      <c r="J636" s="2134"/>
      <c r="K636" s="2655"/>
      <c r="L636" s="2121"/>
    </row>
    <row r="637" spans="1:12" ht="15.75" x14ac:dyDescent="0.25">
      <c r="A637" s="2132"/>
      <c r="B637" s="2133"/>
      <c r="C637" s="2134"/>
      <c r="D637" s="2135">
        <f t="shared" si="9"/>
        <v>0</v>
      </c>
      <c r="E637" s="2134"/>
      <c r="F637" s="2134"/>
      <c r="G637" s="2134"/>
      <c r="H637" s="2134"/>
      <c r="I637" s="2134"/>
      <c r="J637" s="2134"/>
      <c r="K637" s="2655"/>
      <c r="L637" s="2121"/>
    </row>
    <row r="638" spans="1:12" ht="15.75" x14ac:dyDescent="0.25">
      <c r="A638" s="2132"/>
      <c r="B638" s="2133"/>
      <c r="C638" s="2134"/>
      <c r="D638" s="2135">
        <f t="shared" si="9"/>
        <v>0</v>
      </c>
      <c r="E638" s="2134"/>
      <c r="F638" s="2134"/>
      <c r="G638" s="2134"/>
      <c r="H638" s="2134"/>
      <c r="I638" s="2134"/>
      <c r="J638" s="2134"/>
      <c r="K638" s="2655"/>
      <c r="L638" s="2121"/>
    </row>
    <row r="639" spans="1:12" ht="15.75" x14ac:dyDescent="0.25">
      <c r="A639" s="2132"/>
      <c r="B639" s="2133"/>
      <c r="C639" s="2134"/>
      <c r="D639" s="2135">
        <f t="shared" si="9"/>
        <v>0</v>
      </c>
      <c r="E639" s="2134"/>
      <c r="F639" s="2134"/>
      <c r="G639" s="2134"/>
      <c r="H639" s="2134"/>
      <c r="I639" s="2134"/>
      <c r="J639" s="2134"/>
      <c r="K639" s="2655"/>
      <c r="L639" s="2121"/>
    </row>
    <row r="640" spans="1:12" ht="15.75" x14ac:dyDescent="0.25">
      <c r="A640" s="2132"/>
      <c r="B640" s="2133"/>
      <c r="C640" s="2134"/>
      <c r="D640" s="2135">
        <f t="shared" si="9"/>
        <v>0</v>
      </c>
      <c r="E640" s="2134"/>
      <c r="F640" s="2134"/>
      <c r="G640" s="2134"/>
      <c r="H640" s="2134"/>
      <c r="I640" s="2134"/>
      <c r="J640" s="2134"/>
      <c r="K640" s="2655"/>
      <c r="L640" s="2121"/>
    </row>
    <row r="641" spans="1:12" ht="15.75" x14ac:dyDescent="0.25">
      <c r="A641" s="2132"/>
      <c r="B641" s="2133"/>
      <c r="C641" s="2134"/>
      <c r="D641" s="2135">
        <f t="shared" si="9"/>
        <v>0</v>
      </c>
      <c r="E641" s="2134"/>
      <c r="F641" s="2134"/>
      <c r="G641" s="2134"/>
      <c r="H641" s="2134"/>
      <c r="I641" s="2134"/>
      <c r="J641" s="2134"/>
      <c r="K641" s="2655"/>
      <c r="L641" s="2121"/>
    </row>
    <row r="642" spans="1:12" ht="15.75" x14ac:dyDescent="0.25">
      <c r="A642" s="2132"/>
      <c r="B642" s="2133"/>
      <c r="C642" s="2134"/>
      <c r="D642" s="2135">
        <f t="shared" si="9"/>
        <v>0</v>
      </c>
      <c r="E642" s="2134"/>
      <c r="F642" s="2134"/>
      <c r="G642" s="2134"/>
      <c r="H642" s="2134"/>
      <c r="I642" s="2134"/>
      <c r="J642" s="2134"/>
      <c r="K642" s="2655"/>
      <c r="L642" s="2121"/>
    </row>
    <row r="643" spans="1:12" ht="15.75" x14ac:dyDescent="0.25">
      <c r="A643" s="2132"/>
      <c r="B643" s="2133"/>
      <c r="C643" s="2134"/>
      <c r="D643" s="2135">
        <f t="shared" si="9"/>
        <v>0</v>
      </c>
      <c r="E643" s="2134"/>
      <c r="F643" s="2134"/>
      <c r="G643" s="2134"/>
      <c r="H643" s="2134"/>
      <c r="I643" s="2134"/>
      <c r="J643" s="2134"/>
      <c r="K643" s="2655"/>
      <c r="L643" s="2121"/>
    </row>
    <row r="644" spans="1:12" ht="15.75" x14ac:dyDescent="0.25">
      <c r="A644" s="2132"/>
      <c r="B644" s="2133"/>
      <c r="C644" s="2134"/>
      <c r="D644" s="2135">
        <f t="shared" si="9"/>
        <v>0</v>
      </c>
      <c r="E644" s="2134"/>
      <c r="F644" s="2134"/>
      <c r="G644" s="2134"/>
      <c r="H644" s="2134"/>
      <c r="I644" s="2134"/>
      <c r="J644" s="2134"/>
      <c r="K644" s="2655"/>
      <c r="L644" s="2121"/>
    </row>
    <row r="645" spans="1:12" ht="15.75" x14ac:dyDescent="0.25">
      <c r="A645" s="2132"/>
      <c r="B645" s="2133"/>
      <c r="C645" s="2134"/>
      <c r="D645" s="2135">
        <f t="shared" si="9"/>
        <v>0</v>
      </c>
      <c r="E645" s="2134"/>
      <c r="F645" s="2134"/>
      <c r="G645" s="2134"/>
      <c r="H645" s="2134"/>
      <c r="I645" s="2134"/>
      <c r="J645" s="2134"/>
      <c r="K645" s="2655"/>
      <c r="L645" s="2121"/>
    </row>
    <row r="646" spans="1:12" ht="15.75" x14ac:dyDescent="0.25">
      <c r="A646" s="2132"/>
      <c r="B646" s="2133"/>
      <c r="C646" s="2134"/>
      <c r="D646" s="2135">
        <f t="shared" si="9"/>
        <v>0</v>
      </c>
      <c r="E646" s="2134"/>
      <c r="F646" s="2134"/>
      <c r="G646" s="2134"/>
      <c r="H646" s="2134"/>
      <c r="I646" s="2134"/>
      <c r="J646" s="2134"/>
      <c r="K646" s="2655"/>
      <c r="L646" s="2121"/>
    </row>
    <row r="647" spans="1:12" ht="15.75" x14ac:dyDescent="0.25">
      <c r="A647" s="2132"/>
      <c r="B647" s="2133"/>
      <c r="C647" s="2134"/>
      <c r="D647" s="2135">
        <f t="shared" si="9"/>
        <v>0</v>
      </c>
      <c r="E647" s="2134"/>
      <c r="F647" s="2134"/>
      <c r="G647" s="2134"/>
      <c r="H647" s="2134"/>
      <c r="I647" s="2134"/>
      <c r="J647" s="2134"/>
      <c r="K647" s="2655"/>
      <c r="L647" s="2121"/>
    </row>
    <row r="648" spans="1:12" ht="15.75" x14ac:dyDescent="0.25">
      <c r="A648" s="2132"/>
      <c r="B648" s="2133"/>
      <c r="C648" s="2134"/>
      <c r="D648" s="2135">
        <f t="shared" si="9"/>
        <v>0</v>
      </c>
      <c r="E648" s="2134"/>
      <c r="F648" s="2134"/>
      <c r="G648" s="2134"/>
      <c r="H648" s="2134"/>
      <c r="I648" s="2134"/>
      <c r="J648" s="2134"/>
      <c r="K648" s="2655"/>
      <c r="L648" s="2121"/>
    </row>
    <row r="649" spans="1:12" ht="15.75" x14ac:dyDescent="0.25">
      <c r="A649" s="2132"/>
      <c r="B649" s="2133"/>
      <c r="C649" s="2134"/>
      <c r="D649" s="2135">
        <f t="shared" si="9"/>
        <v>0</v>
      </c>
      <c r="E649" s="2134"/>
      <c r="F649" s="2134"/>
      <c r="G649" s="2134"/>
      <c r="H649" s="2134"/>
      <c r="I649" s="2134"/>
      <c r="J649" s="2134"/>
      <c r="K649" s="2655"/>
      <c r="L649" s="2121"/>
    </row>
    <row r="650" spans="1:12" ht="15.75" x14ac:dyDescent="0.25">
      <c r="A650" s="2132"/>
      <c r="B650" s="2133"/>
      <c r="C650" s="2134"/>
      <c r="D650" s="2135">
        <f t="shared" si="9"/>
        <v>0</v>
      </c>
      <c r="E650" s="2134"/>
      <c r="F650" s="2134"/>
      <c r="G650" s="2134"/>
      <c r="H650" s="2134"/>
      <c r="I650" s="2134"/>
      <c r="J650" s="2134"/>
      <c r="K650" s="2655"/>
      <c r="L650" s="2121"/>
    </row>
    <row r="651" spans="1:12" ht="15.75" x14ac:dyDescent="0.25">
      <c r="A651" s="2132"/>
      <c r="B651" s="2133"/>
      <c r="C651" s="2134"/>
      <c r="D651" s="2135">
        <f t="shared" si="9"/>
        <v>0</v>
      </c>
      <c r="E651" s="2134"/>
      <c r="F651" s="2134"/>
      <c r="G651" s="2134"/>
      <c r="H651" s="2134"/>
      <c r="I651" s="2134"/>
      <c r="J651" s="2134"/>
      <c r="K651" s="2655"/>
      <c r="L651" s="2121"/>
    </row>
    <row r="652" spans="1:12" ht="15.75" x14ac:dyDescent="0.25">
      <c r="A652" s="2132"/>
      <c r="B652" s="2133"/>
      <c r="C652" s="2134"/>
      <c r="D652" s="2135">
        <f t="shared" si="9"/>
        <v>0</v>
      </c>
      <c r="E652" s="2134"/>
      <c r="F652" s="2134"/>
      <c r="G652" s="2134"/>
      <c r="H652" s="2134"/>
      <c r="I652" s="2134"/>
      <c r="J652" s="2134"/>
      <c r="K652" s="2655"/>
      <c r="L652" s="2121"/>
    </row>
    <row r="653" spans="1:12" ht="15.75" x14ac:dyDescent="0.25">
      <c r="A653" s="2132"/>
      <c r="B653" s="2133"/>
      <c r="C653" s="2134"/>
      <c r="D653" s="2135">
        <f t="shared" si="9"/>
        <v>0</v>
      </c>
      <c r="E653" s="2134"/>
      <c r="F653" s="2134"/>
      <c r="G653" s="2134"/>
      <c r="H653" s="2134"/>
      <c r="I653" s="2134"/>
      <c r="J653" s="2134"/>
      <c r="K653" s="2655"/>
      <c r="L653" s="2121"/>
    </row>
    <row r="654" spans="1:12" ht="15.75" x14ac:dyDescent="0.25">
      <c r="A654" s="2132"/>
      <c r="B654" s="2133"/>
      <c r="C654" s="2134"/>
      <c r="D654" s="2135">
        <f t="shared" si="9"/>
        <v>0</v>
      </c>
      <c r="E654" s="2134"/>
      <c r="F654" s="2134"/>
      <c r="G654" s="2134"/>
      <c r="H654" s="2134"/>
      <c r="I654" s="2134"/>
      <c r="J654" s="2134"/>
      <c r="K654" s="2655"/>
      <c r="L654" s="2121"/>
    </row>
    <row r="655" spans="1:12" ht="15.75" x14ac:dyDescent="0.25">
      <c r="A655" s="2132"/>
      <c r="B655" s="2133"/>
      <c r="C655" s="2134"/>
      <c r="D655" s="2135">
        <f t="shared" ref="D655:D718" si="10">+C655*(100-E655)/100</f>
        <v>0</v>
      </c>
      <c r="E655" s="2134"/>
      <c r="F655" s="2134"/>
      <c r="G655" s="2134"/>
      <c r="H655" s="2134"/>
      <c r="I655" s="2134"/>
      <c r="J655" s="2134"/>
      <c r="K655" s="2655"/>
      <c r="L655" s="2121"/>
    </row>
    <row r="656" spans="1:12" ht="15.75" x14ac:dyDescent="0.25">
      <c r="A656" s="2132"/>
      <c r="B656" s="2133"/>
      <c r="C656" s="2134"/>
      <c r="D656" s="2135">
        <f t="shared" si="10"/>
        <v>0</v>
      </c>
      <c r="E656" s="2134"/>
      <c r="F656" s="2134"/>
      <c r="G656" s="2134"/>
      <c r="H656" s="2134"/>
      <c r="I656" s="2134"/>
      <c r="J656" s="2134"/>
      <c r="K656" s="2655"/>
      <c r="L656" s="2121"/>
    </row>
    <row r="657" spans="1:12" ht="15.75" x14ac:dyDescent="0.25">
      <c r="A657" s="2132"/>
      <c r="B657" s="2133"/>
      <c r="C657" s="2134"/>
      <c r="D657" s="2135">
        <f t="shared" si="10"/>
        <v>0</v>
      </c>
      <c r="E657" s="2134"/>
      <c r="F657" s="2134"/>
      <c r="G657" s="2134"/>
      <c r="H657" s="2134"/>
      <c r="I657" s="2134"/>
      <c r="J657" s="2134"/>
      <c r="K657" s="2655"/>
      <c r="L657" s="2121"/>
    </row>
    <row r="658" spans="1:12" ht="15.75" x14ac:dyDescent="0.25">
      <c r="A658" s="2132"/>
      <c r="B658" s="2133"/>
      <c r="C658" s="2134"/>
      <c r="D658" s="2135">
        <f t="shared" si="10"/>
        <v>0</v>
      </c>
      <c r="E658" s="2134"/>
      <c r="F658" s="2134"/>
      <c r="G658" s="2134"/>
      <c r="H658" s="2134"/>
      <c r="I658" s="2134"/>
      <c r="J658" s="2134"/>
      <c r="K658" s="2655"/>
      <c r="L658" s="2121"/>
    </row>
    <row r="659" spans="1:12" ht="15.75" x14ac:dyDescent="0.25">
      <c r="A659" s="2132"/>
      <c r="B659" s="2133"/>
      <c r="C659" s="2134"/>
      <c r="D659" s="2135">
        <f t="shared" si="10"/>
        <v>0</v>
      </c>
      <c r="E659" s="2134"/>
      <c r="F659" s="2134"/>
      <c r="G659" s="2134"/>
      <c r="H659" s="2134"/>
      <c r="I659" s="2134"/>
      <c r="J659" s="2134"/>
      <c r="K659" s="2655"/>
      <c r="L659" s="2121"/>
    </row>
    <row r="660" spans="1:12" ht="15.75" x14ac:dyDescent="0.25">
      <c r="A660" s="2132"/>
      <c r="B660" s="2133"/>
      <c r="C660" s="2134"/>
      <c r="D660" s="2135">
        <f t="shared" si="10"/>
        <v>0</v>
      </c>
      <c r="E660" s="2134"/>
      <c r="F660" s="2134"/>
      <c r="G660" s="2134"/>
      <c r="H660" s="2134"/>
      <c r="I660" s="2134"/>
      <c r="J660" s="2134"/>
      <c r="K660" s="2655"/>
      <c r="L660" s="2121"/>
    </row>
    <row r="661" spans="1:12" ht="15.75" x14ac:dyDescent="0.25">
      <c r="A661" s="2132"/>
      <c r="B661" s="2133"/>
      <c r="C661" s="2134"/>
      <c r="D661" s="2135">
        <f t="shared" si="10"/>
        <v>0</v>
      </c>
      <c r="E661" s="2134"/>
      <c r="F661" s="2134"/>
      <c r="G661" s="2134"/>
      <c r="H661" s="2134"/>
      <c r="I661" s="2134"/>
      <c r="J661" s="2134"/>
      <c r="K661" s="2655"/>
      <c r="L661" s="2121"/>
    </row>
    <row r="662" spans="1:12" ht="15.75" x14ac:dyDescent="0.25">
      <c r="A662" s="2132"/>
      <c r="B662" s="2133"/>
      <c r="C662" s="2134"/>
      <c r="D662" s="2135">
        <f t="shared" si="10"/>
        <v>0</v>
      </c>
      <c r="E662" s="2134"/>
      <c r="F662" s="2134"/>
      <c r="G662" s="2134"/>
      <c r="H662" s="2134"/>
      <c r="I662" s="2134"/>
      <c r="J662" s="2134"/>
      <c r="K662" s="2655"/>
      <c r="L662" s="2121"/>
    </row>
    <row r="663" spans="1:12" ht="15.75" x14ac:dyDescent="0.25">
      <c r="A663" s="2132"/>
      <c r="B663" s="2133"/>
      <c r="C663" s="2134"/>
      <c r="D663" s="2135">
        <f t="shared" si="10"/>
        <v>0</v>
      </c>
      <c r="E663" s="2134"/>
      <c r="F663" s="2134"/>
      <c r="G663" s="2134"/>
      <c r="H663" s="2134"/>
      <c r="I663" s="2134"/>
      <c r="J663" s="2134"/>
      <c r="K663" s="2655"/>
      <c r="L663" s="2121"/>
    </row>
    <row r="664" spans="1:12" ht="15.75" x14ac:dyDescent="0.25">
      <c r="A664" s="2132"/>
      <c r="B664" s="2133"/>
      <c r="C664" s="2134"/>
      <c r="D664" s="2135">
        <f t="shared" si="10"/>
        <v>0</v>
      </c>
      <c r="E664" s="2134"/>
      <c r="F664" s="2134"/>
      <c r="G664" s="2134"/>
      <c r="H664" s="2134"/>
      <c r="I664" s="2134"/>
      <c r="J664" s="2134"/>
      <c r="K664" s="2655"/>
      <c r="L664" s="2121"/>
    </row>
    <row r="665" spans="1:12" ht="15.75" x14ac:dyDescent="0.25">
      <c r="A665" s="2132"/>
      <c r="B665" s="2133"/>
      <c r="C665" s="2134"/>
      <c r="D665" s="2135">
        <f t="shared" si="10"/>
        <v>0</v>
      </c>
      <c r="E665" s="2134"/>
      <c r="F665" s="2134"/>
      <c r="G665" s="2134"/>
      <c r="H665" s="2134"/>
      <c r="I665" s="2134"/>
      <c r="J665" s="2134"/>
      <c r="K665" s="2655"/>
      <c r="L665" s="2121"/>
    </row>
    <row r="666" spans="1:12" ht="15.75" x14ac:dyDescent="0.25">
      <c r="A666" s="2132"/>
      <c r="B666" s="2133"/>
      <c r="C666" s="2134"/>
      <c r="D666" s="2135">
        <f t="shared" si="10"/>
        <v>0</v>
      </c>
      <c r="E666" s="2134"/>
      <c r="F666" s="2134"/>
      <c r="G666" s="2134"/>
      <c r="H666" s="2134"/>
      <c r="I666" s="2134"/>
      <c r="J666" s="2134"/>
      <c r="K666" s="2655"/>
      <c r="L666" s="2121"/>
    </row>
    <row r="667" spans="1:12" ht="15.75" x14ac:dyDescent="0.25">
      <c r="A667" s="2132"/>
      <c r="B667" s="2133"/>
      <c r="C667" s="2134"/>
      <c r="D667" s="2135">
        <f t="shared" si="10"/>
        <v>0</v>
      </c>
      <c r="E667" s="2134"/>
      <c r="F667" s="2134"/>
      <c r="G667" s="2134"/>
      <c r="H667" s="2134"/>
      <c r="I667" s="2134"/>
      <c r="J667" s="2134"/>
      <c r="K667" s="2655"/>
      <c r="L667" s="2121"/>
    </row>
    <row r="668" spans="1:12" ht="15.75" x14ac:dyDescent="0.25">
      <c r="A668" s="2132"/>
      <c r="B668" s="2133"/>
      <c r="C668" s="2134"/>
      <c r="D668" s="2135">
        <f t="shared" si="10"/>
        <v>0</v>
      </c>
      <c r="E668" s="2134"/>
      <c r="F668" s="2134"/>
      <c r="G668" s="2134"/>
      <c r="H668" s="2134"/>
      <c r="I668" s="2134"/>
      <c r="J668" s="2134"/>
      <c r="K668" s="2655"/>
      <c r="L668" s="2121"/>
    </row>
    <row r="669" spans="1:12" ht="15.75" x14ac:dyDescent="0.25">
      <c r="A669" s="2132"/>
      <c r="B669" s="2133"/>
      <c r="C669" s="2134"/>
      <c r="D669" s="2135">
        <f t="shared" si="10"/>
        <v>0</v>
      </c>
      <c r="E669" s="2134"/>
      <c r="F669" s="2134"/>
      <c r="G669" s="2134"/>
      <c r="H669" s="2134"/>
      <c r="I669" s="2134"/>
      <c r="J669" s="2134"/>
      <c r="K669" s="2655"/>
      <c r="L669" s="2121"/>
    </row>
    <row r="670" spans="1:12" ht="15.75" x14ac:dyDescent="0.25">
      <c r="A670" s="2132"/>
      <c r="B670" s="2133"/>
      <c r="C670" s="2134"/>
      <c r="D670" s="2135">
        <f t="shared" si="10"/>
        <v>0</v>
      </c>
      <c r="E670" s="2134"/>
      <c r="F670" s="2134"/>
      <c r="G670" s="2134"/>
      <c r="H670" s="2134"/>
      <c r="I670" s="2134"/>
      <c r="J670" s="2134"/>
      <c r="K670" s="2655"/>
      <c r="L670" s="2121"/>
    </row>
    <row r="671" spans="1:12" ht="15.75" x14ac:dyDescent="0.25">
      <c r="A671" s="2132"/>
      <c r="B671" s="2133"/>
      <c r="C671" s="2134"/>
      <c r="D671" s="2135">
        <f t="shared" si="10"/>
        <v>0</v>
      </c>
      <c r="E671" s="2134"/>
      <c r="F671" s="2134"/>
      <c r="G671" s="2134"/>
      <c r="H671" s="2134"/>
      <c r="I671" s="2134"/>
      <c r="J671" s="2134"/>
      <c r="K671" s="2655"/>
      <c r="L671" s="2121"/>
    </row>
    <row r="672" spans="1:12" ht="15.75" x14ac:dyDescent="0.25">
      <c r="A672" s="2132"/>
      <c r="B672" s="2133"/>
      <c r="C672" s="2134"/>
      <c r="D672" s="2135">
        <f t="shared" si="10"/>
        <v>0</v>
      </c>
      <c r="E672" s="2134"/>
      <c r="F672" s="2134"/>
      <c r="G672" s="2134"/>
      <c r="H672" s="2134"/>
      <c r="I672" s="2134"/>
      <c r="J672" s="2134"/>
      <c r="K672" s="2655"/>
      <c r="L672" s="2121"/>
    </row>
    <row r="673" spans="1:12" ht="15.75" x14ac:dyDescent="0.25">
      <c r="A673" s="2132"/>
      <c r="B673" s="2133"/>
      <c r="C673" s="2134"/>
      <c r="D673" s="2135">
        <f t="shared" si="10"/>
        <v>0</v>
      </c>
      <c r="E673" s="2134"/>
      <c r="F673" s="2134"/>
      <c r="G673" s="2134"/>
      <c r="H673" s="2134"/>
      <c r="I673" s="2134"/>
      <c r="J673" s="2134"/>
      <c r="K673" s="2655"/>
      <c r="L673" s="2121"/>
    </row>
    <row r="674" spans="1:12" ht="15.75" x14ac:dyDescent="0.25">
      <c r="A674" s="2132"/>
      <c r="B674" s="2133"/>
      <c r="C674" s="2134"/>
      <c r="D674" s="2135">
        <f t="shared" si="10"/>
        <v>0</v>
      </c>
      <c r="E674" s="2134"/>
      <c r="F674" s="2134"/>
      <c r="G674" s="2134"/>
      <c r="H674" s="2134"/>
      <c r="I674" s="2134"/>
      <c r="J674" s="2134"/>
      <c r="K674" s="2655"/>
      <c r="L674" s="2121"/>
    </row>
    <row r="675" spans="1:12" ht="15.75" x14ac:dyDescent="0.25">
      <c r="A675" s="2132"/>
      <c r="B675" s="2133"/>
      <c r="C675" s="2134"/>
      <c r="D675" s="2135">
        <f t="shared" si="10"/>
        <v>0</v>
      </c>
      <c r="E675" s="2134"/>
      <c r="F675" s="2134"/>
      <c r="G675" s="2134"/>
      <c r="H675" s="2134"/>
      <c r="I675" s="2134"/>
      <c r="J675" s="2134"/>
      <c r="K675" s="2655"/>
      <c r="L675" s="2121"/>
    </row>
    <row r="676" spans="1:12" ht="15.75" x14ac:dyDescent="0.25">
      <c r="A676" s="2132"/>
      <c r="B676" s="2133"/>
      <c r="C676" s="2134"/>
      <c r="D676" s="2135">
        <f t="shared" si="10"/>
        <v>0</v>
      </c>
      <c r="E676" s="2134"/>
      <c r="F676" s="2134"/>
      <c r="G676" s="2134"/>
      <c r="H676" s="2134"/>
      <c r="I676" s="2134"/>
      <c r="J676" s="2134"/>
      <c r="K676" s="2655"/>
      <c r="L676" s="2121"/>
    </row>
    <row r="677" spans="1:12" ht="15.75" x14ac:dyDescent="0.25">
      <c r="A677" s="2132"/>
      <c r="B677" s="2133"/>
      <c r="C677" s="2134"/>
      <c r="D677" s="2135">
        <f t="shared" si="10"/>
        <v>0</v>
      </c>
      <c r="E677" s="2134"/>
      <c r="F677" s="2134"/>
      <c r="G677" s="2134"/>
      <c r="H677" s="2134"/>
      <c r="I677" s="2134"/>
      <c r="J677" s="2134"/>
      <c r="K677" s="2655"/>
      <c r="L677" s="2121"/>
    </row>
    <row r="678" spans="1:12" ht="15.75" x14ac:dyDescent="0.25">
      <c r="A678" s="2132"/>
      <c r="B678" s="2133"/>
      <c r="C678" s="2134"/>
      <c r="D678" s="2135">
        <f t="shared" si="10"/>
        <v>0</v>
      </c>
      <c r="E678" s="2134"/>
      <c r="F678" s="2134"/>
      <c r="G678" s="2134"/>
      <c r="H678" s="2134"/>
      <c r="I678" s="2134"/>
      <c r="J678" s="2134"/>
      <c r="K678" s="2655"/>
      <c r="L678" s="2121"/>
    </row>
    <row r="679" spans="1:12" ht="15.75" x14ac:dyDescent="0.25">
      <c r="A679" s="2132"/>
      <c r="B679" s="2133"/>
      <c r="C679" s="2134"/>
      <c r="D679" s="2135">
        <f t="shared" si="10"/>
        <v>0</v>
      </c>
      <c r="E679" s="2134"/>
      <c r="F679" s="2134"/>
      <c r="G679" s="2134"/>
      <c r="H679" s="2134"/>
      <c r="I679" s="2134"/>
      <c r="J679" s="2134"/>
      <c r="K679" s="2655"/>
      <c r="L679" s="2121"/>
    </row>
    <row r="680" spans="1:12" ht="15.75" x14ac:dyDescent="0.25">
      <c r="A680" s="2132"/>
      <c r="B680" s="2133"/>
      <c r="C680" s="2134"/>
      <c r="D680" s="2135">
        <f t="shared" si="10"/>
        <v>0</v>
      </c>
      <c r="E680" s="2134"/>
      <c r="F680" s="2134"/>
      <c r="G680" s="2134"/>
      <c r="H680" s="2134"/>
      <c r="I680" s="2134"/>
      <c r="J680" s="2134"/>
      <c r="K680" s="2655"/>
      <c r="L680" s="2121"/>
    </row>
    <row r="681" spans="1:12" ht="15.75" x14ac:dyDescent="0.25">
      <c r="A681" s="2132"/>
      <c r="B681" s="2133"/>
      <c r="C681" s="2134"/>
      <c r="D681" s="2135">
        <f t="shared" si="10"/>
        <v>0</v>
      </c>
      <c r="E681" s="2134"/>
      <c r="F681" s="2134"/>
      <c r="G681" s="2134"/>
      <c r="H681" s="2134"/>
      <c r="I681" s="2134"/>
      <c r="J681" s="2134"/>
      <c r="K681" s="2655"/>
      <c r="L681" s="2121"/>
    </row>
    <row r="682" spans="1:12" ht="15.75" x14ac:dyDescent="0.25">
      <c r="A682" s="2132"/>
      <c r="B682" s="2133"/>
      <c r="C682" s="2134"/>
      <c r="D682" s="2135">
        <f t="shared" si="10"/>
        <v>0</v>
      </c>
      <c r="E682" s="2134"/>
      <c r="F682" s="2134"/>
      <c r="G682" s="2134"/>
      <c r="H682" s="2134"/>
      <c r="I682" s="2134"/>
      <c r="J682" s="2134"/>
      <c r="K682" s="2655"/>
      <c r="L682" s="2121"/>
    </row>
    <row r="683" spans="1:12" ht="15.75" x14ac:dyDescent="0.25">
      <c r="A683" s="2132"/>
      <c r="B683" s="2133"/>
      <c r="C683" s="2134"/>
      <c r="D683" s="2135">
        <f t="shared" si="10"/>
        <v>0</v>
      </c>
      <c r="E683" s="2134"/>
      <c r="F683" s="2134"/>
      <c r="G683" s="2134"/>
      <c r="H683" s="2134"/>
      <c r="I683" s="2134"/>
      <c r="J683" s="2134"/>
      <c r="K683" s="2655"/>
      <c r="L683" s="2121"/>
    </row>
    <row r="684" spans="1:12" ht="15.75" x14ac:dyDescent="0.25">
      <c r="A684" s="2132"/>
      <c r="B684" s="2133"/>
      <c r="C684" s="2134"/>
      <c r="D684" s="2135">
        <f t="shared" si="10"/>
        <v>0</v>
      </c>
      <c r="E684" s="2134"/>
      <c r="F684" s="2134"/>
      <c r="G684" s="2134"/>
      <c r="H684" s="2134"/>
      <c r="I684" s="2134"/>
      <c r="J684" s="2134"/>
      <c r="K684" s="2655"/>
      <c r="L684" s="2121"/>
    </row>
    <row r="685" spans="1:12" ht="15.75" x14ac:dyDescent="0.25">
      <c r="A685" s="2132"/>
      <c r="B685" s="2133"/>
      <c r="C685" s="2134"/>
      <c r="D685" s="2135">
        <f t="shared" si="10"/>
        <v>0</v>
      </c>
      <c r="E685" s="2134"/>
      <c r="F685" s="2134"/>
      <c r="G685" s="2134"/>
      <c r="H685" s="2134"/>
      <c r="I685" s="2134"/>
      <c r="J685" s="2134"/>
      <c r="K685" s="2655"/>
      <c r="L685" s="2121"/>
    </row>
    <row r="686" spans="1:12" ht="15.75" x14ac:dyDescent="0.25">
      <c r="A686" s="2132"/>
      <c r="B686" s="2133"/>
      <c r="C686" s="2134"/>
      <c r="D686" s="2135">
        <f t="shared" si="10"/>
        <v>0</v>
      </c>
      <c r="E686" s="2134"/>
      <c r="F686" s="2134"/>
      <c r="G686" s="2134"/>
      <c r="H686" s="2134"/>
      <c r="I686" s="2134"/>
      <c r="J686" s="2134"/>
      <c r="K686" s="2655"/>
      <c r="L686" s="2121"/>
    </row>
    <row r="687" spans="1:12" ht="15.75" x14ac:dyDescent="0.25">
      <c r="A687" s="2132"/>
      <c r="B687" s="2133"/>
      <c r="C687" s="2134"/>
      <c r="D687" s="2135">
        <f t="shared" si="10"/>
        <v>0</v>
      </c>
      <c r="E687" s="2134"/>
      <c r="F687" s="2134"/>
      <c r="G687" s="2134"/>
      <c r="H687" s="2134"/>
      <c r="I687" s="2134"/>
      <c r="J687" s="2134"/>
      <c r="K687" s="2655"/>
      <c r="L687" s="2121"/>
    </row>
    <row r="688" spans="1:12" ht="15.75" x14ac:dyDescent="0.25">
      <c r="A688" s="2132"/>
      <c r="B688" s="2133"/>
      <c r="C688" s="2134"/>
      <c r="D688" s="2135">
        <f t="shared" si="10"/>
        <v>0</v>
      </c>
      <c r="E688" s="2134"/>
      <c r="F688" s="2134"/>
      <c r="G688" s="2134"/>
      <c r="H688" s="2134"/>
      <c r="I688" s="2134"/>
      <c r="J688" s="2134"/>
      <c r="K688" s="2655"/>
      <c r="L688" s="2121"/>
    </row>
    <row r="689" spans="1:12" ht="15.75" x14ac:dyDescent="0.25">
      <c r="A689" s="2132"/>
      <c r="B689" s="2133"/>
      <c r="C689" s="2134"/>
      <c r="D689" s="2135">
        <f t="shared" si="10"/>
        <v>0</v>
      </c>
      <c r="E689" s="2134"/>
      <c r="F689" s="2134"/>
      <c r="G689" s="2134"/>
      <c r="H689" s="2134"/>
      <c r="I689" s="2134"/>
      <c r="J689" s="2134"/>
      <c r="K689" s="2655"/>
      <c r="L689" s="2121"/>
    </row>
    <row r="690" spans="1:12" ht="15.75" x14ac:dyDescent="0.25">
      <c r="A690" s="2132"/>
      <c r="B690" s="2133"/>
      <c r="C690" s="2134"/>
      <c r="D690" s="2135">
        <f t="shared" si="10"/>
        <v>0</v>
      </c>
      <c r="E690" s="2134"/>
      <c r="F690" s="2134"/>
      <c r="G690" s="2134"/>
      <c r="H690" s="2134"/>
      <c r="I690" s="2134"/>
      <c r="J690" s="2134"/>
      <c r="K690" s="2655"/>
      <c r="L690" s="2121"/>
    </row>
    <row r="691" spans="1:12" ht="15.75" x14ac:dyDescent="0.25">
      <c r="A691" s="2132"/>
      <c r="B691" s="2133"/>
      <c r="C691" s="2134"/>
      <c r="D691" s="2135">
        <f t="shared" si="10"/>
        <v>0</v>
      </c>
      <c r="E691" s="2134"/>
      <c r="F691" s="2134"/>
      <c r="G691" s="2134"/>
      <c r="H691" s="2134"/>
      <c r="I691" s="2134"/>
      <c r="J691" s="2134"/>
      <c r="K691" s="2655"/>
      <c r="L691" s="2121"/>
    </row>
    <row r="692" spans="1:12" ht="15.75" x14ac:dyDescent="0.25">
      <c r="A692" s="2132"/>
      <c r="B692" s="2133"/>
      <c r="C692" s="2134"/>
      <c r="D692" s="2135">
        <f t="shared" si="10"/>
        <v>0</v>
      </c>
      <c r="E692" s="2134"/>
      <c r="F692" s="2134"/>
      <c r="G692" s="2134"/>
      <c r="H692" s="2134"/>
      <c r="I692" s="2134"/>
      <c r="J692" s="2134"/>
      <c r="K692" s="2655"/>
      <c r="L692" s="2121"/>
    </row>
    <row r="693" spans="1:12" ht="15.75" x14ac:dyDescent="0.25">
      <c r="A693" s="2132"/>
      <c r="B693" s="2133"/>
      <c r="C693" s="2134"/>
      <c r="D693" s="2135">
        <f t="shared" si="10"/>
        <v>0</v>
      </c>
      <c r="E693" s="2134"/>
      <c r="F693" s="2134"/>
      <c r="G693" s="2134"/>
      <c r="H693" s="2134"/>
      <c r="I693" s="2134"/>
      <c r="J693" s="2134"/>
      <c r="K693" s="2655"/>
      <c r="L693" s="2121"/>
    </row>
    <row r="694" spans="1:12" ht="15.75" x14ac:dyDescent="0.25">
      <c r="A694" s="2132"/>
      <c r="B694" s="2133"/>
      <c r="C694" s="2134"/>
      <c r="D694" s="2135">
        <f t="shared" si="10"/>
        <v>0</v>
      </c>
      <c r="E694" s="2134"/>
      <c r="F694" s="2134"/>
      <c r="G694" s="2134"/>
      <c r="H694" s="2134"/>
      <c r="I694" s="2134"/>
      <c r="J694" s="2134"/>
      <c r="K694" s="2655"/>
      <c r="L694" s="2121"/>
    </row>
    <row r="695" spans="1:12" ht="15.75" x14ac:dyDescent="0.25">
      <c r="A695" s="2132"/>
      <c r="B695" s="2133"/>
      <c r="C695" s="2134"/>
      <c r="D695" s="2135">
        <f t="shared" si="10"/>
        <v>0</v>
      </c>
      <c r="E695" s="2134"/>
      <c r="F695" s="2134"/>
      <c r="G695" s="2134"/>
      <c r="H695" s="2134"/>
      <c r="I695" s="2134"/>
      <c r="J695" s="2134"/>
      <c r="K695" s="2655"/>
      <c r="L695" s="2121"/>
    </row>
    <row r="696" spans="1:12" ht="15.75" x14ac:dyDescent="0.25">
      <c r="A696" s="2132"/>
      <c r="B696" s="2133"/>
      <c r="C696" s="2134"/>
      <c r="D696" s="2135">
        <f t="shared" si="10"/>
        <v>0</v>
      </c>
      <c r="E696" s="2134"/>
      <c r="F696" s="2134"/>
      <c r="G696" s="2134"/>
      <c r="H696" s="2134"/>
      <c r="I696" s="2134"/>
      <c r="J696" s="2134"/>
      <c r="K696" s="2655"/>
      <c r="L696" s="2121"/>
    </row>
    <row r="697" spans="1:12" ht="15.75" x14ac:dyDescent="0.25">
      <c r="A697" s="2132"/>
      <c r="B697" s="2133"/>
      <c r="C697" s="2134"/>
      <c r="D697" s="2135">
        <f t="shared" si="10"/>
        <v>0</v>
      </c>
      <c r="E697" s="2134"/>
      <c r="F697" s="2134"/>
      <c r="G697" s="2134"/>
      <c r="H697" s="2134"/>
      <c r="I697" s="2134"/>
      <c r="J697" s="2134"/>
      <c r="K697" s="2655"/>
      <c r="L697" s="2121"/>
    </row>
    <row r="698" spans="1:12" ht="15.75" x14ac:dyDescent="0.25">
      <c r="A698" s="2132"/>
      <c r="B698" s="2133"/>
      <c r="C698" s="2134"/>
      <c r="D698" s="2135">
        <f t="shared" si="10"/>
        <v>0</v>
      </c>
      <c r="E698" s="2134"/>
      <c r="F698" s="2134"/>
      <c r="G698" s="2134"/>
      <c r="H698" s="2134"/>
      <c r="I698" s="2134"/>
      <c r="J698" s="2134"/>
      <c r="K698" s="2655"/>
      <c r="L698" s="2121"/>
    </row>
    <row r="699" spans="1:12" ht="15.75" x14ac:dyDescent="0.25">
      <c r="A699" s="2132"/>
      <c r="B699" s="2133"/>
      <c r="C699" s="2134"/>
      <c r="D699" s="2135">
        <f t="shared" si="10"/>
        <v>0</v>
      </c>
      <c r="E699" s="2134"/>
      <c r="F699" s="2134"/>
      <c r="G699" s="2134"/>
      <c r="H699" s="2134"/>
      <c r="I699" s="2134"/>
      <c r="J699" s="2134"/>
      <c r="K699" s="2655"/>
      <c r="L699" s="2121"/>
    </row>
    <row r="700" spans="1:12" ht="15.75" x14ac:dyDescent="0.25">
      <c r="A700" s="2132"/>
      <c r="B700" s="2133"/>
      <c r="C700" s="2134"/>
      <c r="D700" s="2135">
        <f t="shared" si="10"/>
        <v>0</v>
      </c>
      <c r="E700" s="2134"/>
      <c r="F700" s="2134"/>
      <c r="G700" s="2134"/>
      <c r="H700" s="2134"/>
      <c r="I700" s="2134"/>
      <c r="J700" s="2134"/>
      <c r="K700" s="2655"/>
      <c r="L700" s="2121"/>
    </row>
    <row r="701" spans="1:12" ht="15.75" x14ac:dyDescent="0.25">
      <c r="A701" s="2132"/>
      <c r="B701" s="2133"/>
      <c r="C701" s="2134"/>
      <c r="D701" s="2135">
        <f t="shared" si="10"/>
        <v>0</v>
      </c>
      <c r="E701" s="2134"/>
      <c r="F701" s="2134"/>
      <c r="G701" s="2134"/>
      <c r="H701" s="2134"/>
      <c r="I701" s="2134"/>
      <c r="J701" s="2134"/>
      <c r="K701" s="2655"/>
      <c r="L701" s="2121"/>
    </row>
    <row r="702" spans="1:12" ht="15.75" x14ac:dyDescent="0.25">
      <c r="A702" s="2132"/>
      <c r="B702" s="2133"/>
      <c r="C702" s="2134"/>
      <c r="D702" s="2135">
        <f t="shared" si="10"/>
        <v>0</v>
      </c>
      <c r="E702" s="2134"/>
      <c r="F702" s="2134"/>
      <c r="G702" s="2134"/>
      <c r="H702" s="2134"/>
      <c r="I702" s="2134"/>
      <c r="J702" s="2134"/>
      <c r="K702" s="2655"/>
      <c r="L702" s="2121"/>
    </row>
    <row r="703" spans="1:12" ht="15.75" x14ac:dyDescent="0.25">
      <c r="A703" s="2132"/>
      <c r="B703" s="2133"/>
      <c r="C703" s="2134"/>
      <c r="D703" s="2135">
        <f t="shared" si="10"/>
        <v>0</v>
      </c>
      <c r="E703" s="2134"/>
      <c r="F703" s="2134"/>
      <c r="G703" s="2134"/>
      <c r="H703" s="2134"/>
      <c r="I703" s="2134"/>
      <c r="J703" s="2134"/>
      <c r="K703" s="2655"/>
      <c r="L703" s="2121"/>
    </row>
    <row r="704" spans="1:12" ht="15.75" x14ac:dyDescent="0.25">
      <c r="A704" s="2132"/>
      <c r="B704" s="2133"/>
      <c r="C704" s="2134"/>
      <c r="D704" s="2135">
        <f t="shared" si="10"/>
        <v>0</v>
      </c>
      <c r="E704" s="2134"/>
      <c r="F704" s="2134"/>
      <c r="G704" s="2134"/>
      <c r="H704" s="2134"/>
      <c r="I704" s="2134"/>
      <c r="J704" s="2134"/>
      <c r="K704" s="2655"/>
      <c r="L704" s="2121"/>
    </row>
    <row r="705" spans="1:12" ht="15.75" x14ac:dyDescent="0.25">
      <c r="A705" s="2132"/>
      <c r="B705" s="2133"/>
      <c r="C705" s="2134"/>
      <c r="D705" s="2135">
        <f t="shared" si="10"/>
        <v>0</v>
      </c>
      <c r="E705" s="2134"/>
      <c r="F705" s="2134"/>
      <c r="G705" s="2134"/>
      <c r="H705" s="2134"/>
      <c r="I705" s="2134"/>
      <c r="J705" s="2134"/>
      <c r="K705" s="2655"/>
      <c r="L705" s="2121"/>
    </row>
    <row r="706" spans="1:12" ht="15.75" x14ac:dyDescent="0.25">
      <c r="A706" s="2132"/>
      <c r="B706" s="2133"/>
      <c r="C706" s="2134"/>
      <c r="D706" s="2135">
        <f t="shared" si="10"/>
        <v>0</v>
      </c>
      <c r="E706" s="2134"/>
      <c r="F706" s="2134"/>
      <c r="G706" s="2134"/>
      <c r="H706" s="2134"/>
      <c r="I706" s="2134"/>
      <c r="J706" s="2134"/>
      <c r="K706" s="2655"/>
      <c r="L706" s="2121"/>
    </row>
    <row r="707" spans="1:12" ht="15.75" x14ac:dyDescent="0.25">
      <c r="A707" s="2132"/>
      <c r="B707" s="2133"/>
      <c r="C707" s="2134"/>
      <c r="D707" s="2135">
        <f t="shared" si="10"/>
        <v>0</v>
      </c>
      <c r="E707" s="2134"/>
      <c r="F707" s="2134"/>
      <c r="G707" s="2134"/>
      <c r="H707" s="2134"/>
      <c r="I707" s="2134"/>
      <c r="J707" s="2134"/>
      <c r="K707" s="2655"/>
      <c r="L707" s="2121"/>
    </row>
    <row r="708" spans="1:12" ht="15.75" x14ac:dyDescent="0.25">
      <c r="A708" s="2132"/>
      <c r="B708" s="2133"/>
      <c r="C708" s="2134"/>
      <c r="D708" s="2135">
        <f t="shared" si="10"/>
        <v>0</v>
      </c>
      <c r="E708" s="2134"/>
      <c r="F708" s="2134"/>
      <c r="G708" s="2134"/>
      <c r="H708" s="2134"/>
      <c r="I708" s="2134"/>
      <c r="J708" s="2134"/>
      <c r="K708" s="2655"/>
      <c r="L708" s="2121"/>
    </row>
    <row r="709" spans="1:12" ht="15.75" x14ac:dyDescent="0.25">
      <c r="A709" s="2132"/>
      <c r="B709" s="2133"/>
      <c r="C709" s="2134"/>
      <c r="D709" s="2135">
        <f t="shared" si="10"/>
        <v>0</v>
      </c>
      <c r="E709" s="2134"/>
      <c r="F709" s="2134"/>
      <c r="G709" s="2134"/>
      <c r="H709" s="2134"/>
      <c r="I709" s="2134"/>
      <c r="J709" s="2134"/>
      <c r="K709" s="2655"/>
      <c r="L709" s="2121"/>
    </row>
    <row r="710" spans="1:12" ht="15.75" x14ac:dyDescent="0.25">
      <c r="A710" s="2132"/>
      <c r="B710" s="2133"/>
      <c r="C710" s="2134"/>
      <c r="D710" s="2135">
        <f t="shared" si="10"/>
        <v>0</v>
      </c>
      <c r="E710" s="2134"/>
      <c r="F710" s="2134"/>
      <c r="G710" s="2134"/>
      <c r="H710" s="2134"/>
      <c r="I710" s="2134"/>
      <c r="J710" s="2134"/>
      <c r="K710" s="2655"/>
      <c r="L710" s="2121"/>
    </row>
    <row r="711" spans="1:12" ht="15.75" x14ac:dyDescent="0.25">
      <c r="A711" s="2132"/>
      <c r="B711" s="2133"/>
      <c r="C711" s="2134"/>
      <c r="D711" s="2135">
        <f t="shared" si="10"/>
        <v>0</v>
      </c>
      <c r="E711" s="2134"/>
      <c r="F711" s="2134"/>
      <c r="G711" s="2134"/>
      <c r="H711" s="2134"/>
      <c r="I711" s="2134"/>
      <c r="J711" s="2134"/>
      <c r="K711" s="2655"/>
      <c r="L711" s="2121"/>
    </row>
    <row r="712" spans="1:12" ht="15.75" x14ac:dyDescent="0.25">
      <c r="A712" s="2132"/>
      <c r="B712" s="2133"/>
      <c r="C712" s="2134"/>
      <c r="D712" s="2135">
        <f t="shared" si="10"/>
        <v>0</v>
      </c>
      <c r="E712" s="2134"/>
      <c r="F712" s="2134"/>
      <c r="G712" s="2134"/>
      <c r="H712" s="2134"/>
      <c r="I712" s="2134"/>
      <c r="J712" s="2134"/>
      <c r="K712" s="2655"/>
      <c r="L712" s="2121"/>
    </row>
    <row r="713" spans="1:12" ht="15.75" x14ac:dyDescent="0.25">
      <c r="A713" s="2132"/>
      <c r="B713" s="2133"/>
      <c r="C713" s="2134"/>
      <c r="D713" s="2135">
        <f t="shared" si="10"/>
        <v>0</v>
      </c>
      <c r="E713" s="2134"/>
      <c r="F713" s="2134"/>
      <c r="G713" s="2134"/>
      <c r="H713" s="2134"/>
      <c r="I713" s="2134"/>
      <c r="J713" s="2134"/>
      <c r="K713" s="2655"/>
      <c r="L713" s="2121"/>
    </row>
    <row r="714" spans="1:12" ht="15.75" x14ac:dyDescent="0.25">
      <c r="A714" s="2132"/>
      <c r="B714" s="2133"/>
      <c r="C714" s="2134"/>
      <c r="D714" s="2135">
        <f t="shared" si="10"/>
        <v>0</v>
      </c>
      <c r="E714" s="2134"/>
      <c r="F714" s="2134"/>
      <c r="G714" s="2134"/>
      <c r="H714" s="2134"/>
      <c r="I714" s="2134"/>
      <c r="J714" s="2134"/>
      <c r="K714" s="2655"/>
      <c r="L714" s="2121"/>
    </row>
    <row r="715" spans="1:12" ht="15.75" x14ac:dyDescent="0.25">
      <c r="A715" s="2132"/>
      <c r="B715" s="2133"/>
      <c r="C715" s="2134"/>
      <c r="D715" s="2135">
        <f t="shared" si="10"/>
        <v>0</v>
      </c>
      <c r="E715" s="2134"/>
      <c r="F715" s="2134"/>
      <c r="G715" s="2134"/>
      <c r="H715" s="2134"/>
      <c r="I715" s="2134"/>
      <c r="J715" s="2134"/>
      <c r="K715" s="2655"/>
      <c r="L715" s="2121"/>
    </row>
    <row r="716" spans="1:12" ht="15.75" x14ac:dyDescent="0.25">
      <c r="A716" s="2132"/>
      <c r="B716" s="2133"/>
      <c r="C716" s="2134"/>
      <c r="D716" s="2135">
        <f t="shared" si="10"/>
        <v>0</v>
      </c>
      <c r="E716" s="2134"/>
      <c r="F716" s="2134"/>
      <c r="G716" s="2134"/>
      <c r="H716" s="2134"/>
      <c r="I716" s="2134"/>
      <c r="J716" s="2134"/>
      <c r="K716" s="2655"/>
      <c r="L716" s="2121"/>
    </row>
    <row r="717" spans="1:12" ht="15.75" x14ac:dyDescent="0.25">
      <c r="A717" s="2132"/>
      <c r="B717" s="2133"/>
      <c r="C717" s="2134"/>
      <c r="D717" s="2135">
        <f t="shared" si="10"/>
        <v>0</v>
      </c>
      <c r="E717" s="2134"/>
      <c r="F717" s="2134"/>
      <c r="G717" s="2134"/>
      <c r="H717" s="2134"/>
      <c r="I717" s="2134"/>
      <c r="J717" s="2134"/>
      <c r="K717" s="2655"/>
      <c r="L717" s="2121"/>
    </row>
    <row r="718" spans="1:12" ht="15.75" x14ac:dyDescent="0.25">
      <c r="A718" s="2132"/>
      <c r="B718" s="2133"/>
      <c r="C718" s="2134"/>
      <c r="D718" s="2135">
        <f t="shared" si="10"/>
        <v>0</v>
      </c>
      <c r="E718" s="2134"/>
      <c r="F718" s="2134"/>
      <c r="G718" s="2134"/>
      <c r="H718" s="2134"/>
      <c r="I718" s="2134"/>
      <c r="J718" s="2134"/>
      <c r="K718" s="2655"/>
      <c r="L718" s="2121"/>
    </row>
    <row r="719" spans="1:12" ht="15.75" x14ac:dyDescent="0.25">
      <c r="A719" s="2132"/>
      <c r="B719" s="2133"/>
      <c r="C719" s="2134"/>
      <c r="D719" s="2135">
        <f t="shared" ref="D719:D766" si="11">+C719*(100-E719)/100</f>
        <v>0</v>
      </c>
      <c r="E719" s="2134"/>
      <c r="F719" s="2134"/>
      <c r="G719" s="2134"/>
      <c r="H719" s="2134"/>
      <c r="I719" s="2134"/>
      <c r="J719" s="2134"/>
      <c r="K719" s="2655"/>
      <c r="L719" s="2121"/>
    </row>
    <row r="720" spans="1:12" ht="15.75" x14ac:dyDescent="0.25">
      <c r="A720" s="2132"/>
      <c r="B720" s="2133"/>
      <c r="C720" s="2134"/>
      <c r="D720" s="2135">
        <f t="shared" si="11"/>
        <v>0</v>
      </c>
      <c r="E720" s="2134"/>
      <c r="F720" s="2134"/>
      <c r="G720" s="2134"/>
      <c r="H720" s="2134"/>
      <c r="I720" s="2134"/>
      <c r="J720" s="2134"/>
      <c r="K720" s="2655"/>
      <c r="L720" s="2121"/>
    </row>
    <row r="721" spans="1:12" ht="15.75" x14ac:dyDescent="0.25">
      <c r="A721" s="2132"/>
      <c r="B721" s="2133"/>
      <c r="C721" s="2134"/>
      <c r="D721" s="2135">
        <f t="shared" si="11"/>
        <v>0</v>
      </c>
      <c r="E721" s="2134"/>
      <c r="F721" s="2134"/>
      <c r="G721" s="2134"/>
      <c r="H721" s="2134"/>
      <c r="I721" s="2134"/>
      <c r="J721" s="2134"/>
      <c r="K721" s="2655"/>
      <c r="L721" s="2121"/>
    </row>
    <row r="722" spans="1:12" ht="15.75" x14ac:dyDescent="0.25">
      <c r="A722" s="2132"/>
      <c r="B722" s="2133"/>
      <c r="C722" s="2134"/>
      <c r="D722" s="2135">
        <f t="shared" si="11"/>
        <v>0</v>
      </c>
      <c r="E722" s="2134"/>
      <c r="F722" s="2134"/>
      <c r="G722" s="2134"/>
      <c r="H722" s="2134"/>
      <c r="I722" s="2134"/>
      <c r="J722" s="2134"/>
      <c r="K722" s="2655"/>
      <c r="L722" s="2121"/>
    </row>
    <row r="723" spans="1:12" ht="15.75" x14ac:dyDescent="0.25">
      <c r="A723" s="2132"/>
      <c r="B723" s="2133"/>
      <c r="C723" s="2134"/>
      <c r="D723" s="2135">
        <f t="shared" si="11"/>
        <v>0</v>
      </c>
      <c r="E723" s="2134"/>
      <c r="F723" s="2134"/>
      <c r="G723" s="2134"/>
      <c r="H723" s="2134"/>
      <c r="I723" s="2134"/>
      <c r="J723" s="2134"/>
      <c r="K723" s="2655"/>
      <c r="L723" s="2121"/>
    </row>
    <row r="724" spans="1:12" ht="15.75" x14ac:dyDescent="0.25">
      <c r="A724" s="2132"/>
      <c r="B724" s="2133"/>
      <c r="C724" s="2134"/>
      <c r="D724" s="2135">
        <f t="shared" si="11"/>
        <v>0</v>
      </c>
      <c r="E724" s="2134"/>
      <c r="F724" s="2134"/>
      <c r="G724" s="2134"/>
      <c r="H724" s="2134"/>
      <c r="I724" s="2134"/>
      <c r="J724" s="2134"/>
      <c r="K724" s="2655"/>
      <c r="L724" s="2121"/>
    </row>
    <row r="725" spans="1:12" ht="15.75" x14ac:dyDescent="0.25">
      <c r="A725" s="2132"/>
      <c r="B725" s="2133"/>
      <c r="C725" s="2134"/>
      <c r="D725" s="2135">
        <f t="shared" si="11"/>
        <v>0</v>
      </c>
      <c r="E725" s="2134"/>
      <c r="F725" s="2134"/>
      <c r="G725" s="2134"/>
      <c r="H725" s="2134"/>
      <c r="I725" s="2134"/>
      <c r="J725" s="2134"/>
      <c r="K725" s="2655"/>
      <c r="L725" s="2121"/>
    </row>
    <row r="726" spans="1:12" ht="15.75" x14ac:dyDescent="0.25">
      <c r="A726" s="2132"/>
      <c r="B726" s="2133"/>
      <c r="C726" s="2134"/>
      <c r="D726" s="2135">
        <f t="shared" si="11"/>
        <v>0</v>
      </c>
      <c r="E726" s="2134"/>
      <c r="F726" s="2134"/>
      <c r="G726" s="2134"/>
      <c r="H726" s="2134"/>
      <c r="I726" s="2134"/>
      <c r="J726" s="2134"/>
      <c r="K726" s="2655"/>
      <c r="L726" s="2121"/>
    </row>
    <row r="727" spans="1:12" ht="15.75" x14ac:dyDescent="0.25">
      <c r="A727" s="2132"/>
      <c r="B727" s="2133"/>
      <c r="C727" s="2134"/>
      <c r="D727" s="2135">
        <f t="shared" si="11"/>
        <v>0</v>
      </c>
      <c r="E727" s="2134"/>
      <c r="F727" s="2134"/>
      <c r="G727" s="2134"/>
      <c r="H727" s="2134"/>
      <c r="I727" s="2134"/>
      <c r="J727" s="2134"/>
      <c r="K727" s="2655"/>
      <c r="L727" s="2121"/>
    </row>
    <row r="728" spans="1:12" ht="15.75" x14ac:dyDescent="0.25">
      <c r="A728" s="2132"/>
      <c r="B728" s="2133"/>
      <c r="C728" s="2134"/>
      <c r="D728" s="2135">
        <f t="shared" si="11"/>
        <v>0</v>
      </c>
      <c r="E728" s="2134"/>
      <c r="F728" s="2134"/>
      <c r="G728" s="2134"/>
      <c r="H728" s="2134"/>
      <c r="I728" s="2134"/>
      <c r="J728" s="2134"/>
      <c r="K728" s="2655"/>
      <c r="L728" s="2121"/>
    </row>
    <row r="729" spans="1:12" ht="15.75" x14ac:dyDescent="0.25">
      <c r="A729" s="2132"/>
      <c r="B729" s="2133"/>
      <c r="C729" s="2134"/>
      <c r="D729" s="2135">
        <f t="shared" si="11"/>
        <v>0</v>
      </c>
      <c r="E729" s="2134"/>
      <c r="F729" s="2134"/>
      <c r="G729" s="2134"/>
      <c r="H729" s="2134"/>
      <c r="I729" s="2134"/>
      <c r="J729" s="2134"/>
      <c r="K729" s="2655"/>
      <c r="L729" s="2121"/>
    </row>
    <row r="730" spans="1:12" ht="15.75" x14ac:dyDescent="0.25">
      <c r="A730" s="2132"/>
      <c r="B730" s="2133"/>
      <c r="C730" s="2134"/>
      <c r="D730" s="2135">
        <f t="shared" si="11"/>
        <v>0</v>
      </c>
      <c r="E730" s="2134"/>
      <c r="F730" s="2134"/>
      <c r="G730" s="2134"/>
      <c r="H730" s="2134"/>
      <c r="I730" s="2134"/>
      <c r="J730" s="2134"/>
      <c r="K730" s="2655"/>
      <c r="L730" s="2121"/>
    </row>
    <row r="731" spans="1:12" ht="15.75" x14ac:dyDescent="0.25">
      <c r="A731" s="2132"/>
      <c r="B731" s="2133"/>
      <c r="C731" s="2134"/>
      <c r="D731" s="2135">
        <f t="shared" si="11"/>
        <v>0</v>
      </c>
      <c r="E731" s="2134"/>
      <c r="F731" s="2134"/>
      <c r="G731" s="2134"/>
      <c r="H731" s="2134"/>
      <c r="I731" s="2134"/>
      <c r="J731" s="2134"/>
      <c r="K731" s="2655"/>
      <c r="L731" s="2121"/>
    </row>
    <row r="732" spans="1:12" ht="15.75" x14ac:dyDescent="0.25">
      <c r="A732" s="2132"/>
      <c r="B732" s="2133"/>
      <c r="C732" s="2134"/>
      <c r="D732" s="2135">
        <f t="shared" si="11"/>
        <v>0</v>
      </c>
      <c r="E732" s="2134"/>
      <c r="F732" s="2134"/>
      <c r="G732" s="2134"/>
      <c r="H732" s="2134"/>
      <c r="I732" s="2134"/>
      <c r="J732" s="2134"/>
      <c r="K732" s="2655"/>
      <c r="L732" s="2121"/>
    </row>
    <row r="733" spans="1:12" ht="15.75" x14ac:dyDescent="0.25">
      <c r="A733" s="2132"/>
      <c r="B733" s="2133"/>
      <c r="C733" s="2134"/>
      <c r="D733" s="2135">
        <f t="shared" si="11"/>
        <v>0</v>
      </c>
      <c r="E733" s="2134"/>
      <c r="F733" s="2134"/>
      <c r="G733" s="2134"/>
      <c r="H733" s="2134"/>
      <c r="I733" s="2134"/>
      <c r="J733" s="2134"/>
      <c r="K733" s="2655"/>
      <c r="L733" s="2121"/>
    </row>
    <row r="734" spans="1:12" ht="15.75" x14ac:dyDescent="0.25">
      <c r="A734" s="2132"/>
      <c r="B734" s="2133"/>
      <c r="C734" s="2134"/>
      <c r="D734" s="2135">
        <f t="shared" si="11"/>
        <v>0</v>
      </c>
      <c r="E734" s="2134"/>
      <c r="F734" s="2134"/>
      <c r="G734" s="2134"/>
      <c r="H734" s="2134"/>
      <c r="I734" s="2134"/>
      <c r="J734" s="2134"/>
      <c r="K734" s="2655"/>
      <c r="L734" s="2121"/>
    </row>
    <row r="735" spans="1:12" ht="15.75" x14ac:dyDescent="0.25">
      <c r="A735" s="2132"/>
      <c r="B735" s="2133"/>
      <c r="C735" s="2134"/>
      <c r="D735" s="2135">
        <f t="shared" si="11"/>
        <v>0</v>
      </c>
      <c r="E735" s="2134"/>
      <c r="F735" s="2134"/>
      <c r="G735" s="2134"/>
      <c r="H735" s="2134"/>
      <c r="I735" s="2134"/>
      <c r="J735" s="2134"/>
      <c r="K735" s="2655"/>
      <c r="L735" s="2121"/>
    </row>
    <row r="736" spans="1:12" ht="15.75" x14ac:dyDescent="0.25">
      <c r="A736" s="2132"/>
      <c r="B736" s="2133"/>
      <c r="C736" s="2134"/>
      <c r="D736" s="2135">
        <f t="shared" si="11"/>
        <v>0</v>
      </c>
      <c r="E736" s="2134"/>
      <c r="F736" s="2134"/>
      <c r="G736" s="2134"/>
      <c r="H736" s="2134"/>
      <c r="I736" s="2134"/>
      <c r="J736" s="2134"/>
      <c r="K736" s="2655"/>
      <c r="L736" s="2121"/>
    </row>
    <row r="737" spans="1:12" ht="15.75" x14ac:dyDescent="0.25">
      <c r="A737" s="2132"/>
      <c r="B737" s="2133"/>
      <c r="C737" s="2134"/>
      <c r="D737" s="2135">
        <f t="shared" si="11"/>
        <v>0</v>
      </c>
      <c r="E737" s="2134"/>
      <c r="F737" s="2134"/>
      <c r="G737" s="2134"/>
      <c r="H737" s="2134"/>
      <c r="I737" s="2134"/>
      <c r="J737" s="2134"/>
      <c r="K737" s="2655"/>
      <c r="L737" s="2121"/>
    </row>
    <row r="738" spans="1:12" ht="15.75" x14ac:dyDescent="0.25">
      <c r="A738" s="2132"/>
      <c r="B738" s="2133"/>
      <c r="C738" s="2134"/>
      <c r="D738" s="2135">
        <f t="shared" si="11"/>
        <v>0</v>
      </c>
      <c r="E738" s="2134"/>
      <c r="F738" s="2134"/>
      <c r="G738" s="2134"/>
      <c r="H738" s="2134"/>
      <c r="I738" s="2134"/>
      <c r="J738" s="2134"/>
      <c r="K738" s="2655"/>
      <c r="L738" s="2121"/>
    </row>
    <row r="739" spans="1:12" ht="15.75" x14ac:dyDescent="0.25">
      <c r="A739" s="2132"/>
      <c r="B739" s="2133"/>
      <c r="C739" s="2134"/>
      <c r="D739" s="2135">
        <f t="shared" si="11"/>
        <v>0</v>
      </c>
      <c r="E739" s="2134"/>
      <c r="F739" s="2134"/>
      <c r="G739" s="2134"/>
      <c r="H739" s="2134"/>
      <c r="I739" s="2134"/>
      <c r="J739" s="2134"/>
      <c r="K739" s="2655"/>
      <c r="L739" s="2121"/>
    </row>
    <row r="740" spans="1:12" ht="15.75" x14ac:dyDescent="0.25">
      <c r="A740" s="2132"/>
      <c r="B740" s="2133"/>
      <c r="C740" s="2134"/>
      <c r="D740" s="2135">
        <f t="shared" si="11"/>
        <v>0</v>
      </c>
      <c r="E740" s="2134"/>
      <c r="F740" s="2134"/>
      <c r="G740" s="2134"/>
      <c r="H740" s="2134"/>
      <c r="I740" s="2134"/>
      <c r="J740" s="2134"/>
      <c r="K740" s="2655"/>
      <c r="L740" s="2121"/>
    </row>
    <row r="741" spans="1:12" ht="15.75" x14ac:dyDescent="0.25">
      <c r="A741" s="2132"/>
      <c r="B741" s="2133"/>
      <c r="C741" s="2134"/>
      <c r="D741" s="2135">
        <f t="shared" si="11"/>
        <v>0</v>
      </c>
      <c r="E741" s="2134"/>
      <c r="F741" s="2134"/>
      <c r="G741" s="2134"/>
      <c r="H741" s="2134"/>
      <c r="I741" s="2134"/>
      <c r="J741" s="2134"/>
      <c r="K741" s="2655"/>
      <c r="L741" s="2121"/>
    </row>
    <row r="742" spans="1:12" ht="15.75" x14ac:dyDescent="0.25">
      <c r="A742" s="2132"/>
      <c r="B742" s="2133"/>
      <c r="C742" s="2134"/>
      <c r="D742" s="2135">
        <f t="shared" si="11"/>
        <v>0</v>
      </c>
      <c r="E742" s="2134"/>
      <c r="F742" s="2134"/>
      <c r="G742" s="2134"/>
      <c r="H742" s="2134"/>
      <c r="I742" s="2134"/>
      <c r="J742" s="2134"/>
      <c r="K742" s="2655"/>
      <c r="L742" s="2121"/>
    </row>
    <row r="743" spans="1:12" ht="15.75" x14ac:dyDescent="0.25">
      <c r="A743" s="2132"/>
      <c r="B743" s="2133"/>
      <c r="C743" s="2134"/>
      <c r="D743" s="2135">
        <f t="shared" si="11"/>
        <v>0</v>
      </c>
      <c r="E743" s="2134"/>
      <c r="F743" s="2134"/>
      <c r="G743" s="2134"/>
      <c r="H743" s="2134"/>
      <c r="I743" s="2134"/>
      <c r="J743" s="2134"/>
      <c r="K743" s="2655"/>
      <c r="L743" s="2121"/>
    </row>
    <row r="744" spans="1:12" ht="15.75" x14ac:dyDescent="0.25">
      <c r="A744" s="2132"/>
      <c r="B744" s="2133"/>
      <c r="C744" s="2134"/>
      <c r="D744" s="2135">
        <f t="shared" si="11"/>
        <v>0</v>
      </c>
      <c r="E744" s="2134"/>
      <c r="F744" s="2134"/>
      <c r="G744" s="2134"/>
      <c r="H744" s="2134"/>
      <c r="I744" s="2134"/>
      <c r="J744" s="2134"/>
      <c r="K744" s="2655"/>
      <c r="L744" s="2121"/>
    </row>
    <row r="745" spans="1:12" ht="15.75" x14ac:dyDescent="0.25">
      <c r="A745" s="2132"/>
      <c r="B745" s="2133"/>
      <c r="C745" s="2134"/>
      <c r="D745" s="2135">
        <f t="shared" si="11"/>
        <v>0</v>
      </c>
      <c r="E745" s="2134"/>
      <c r="F745" s="2134"/>
      <c r="G745" s="2134"/>
      <c r="H745" s="2134"/>
      <c r="I745" s="2134"/>
      <c r="J745" s="2134"/>
      <c r="K745" s="2655"/>
      <c r="L745" s="2121"/>
    </row>
    <row r="746" spans="1:12" ht="15.75" x14ac:dyDescent="0.25">
      <c r="A746" s="2132"/>
      <c r="B746" s="2133"/>
      <c r="C746" s="2134"/>
      <c r="D746" s="2135">
        <f t="shared" si="11"/>
        <v>0</v>
      </c>
      <c r="E746" s="2134"/>
      <c r="F746" s="2134"/>
      <c r="G746" s="2134"/>
      <c r="H746" s="2134"/>
      <c r="I746" s="2134"/>
      <c r="J746" s="2134"/>
      <c r="K746" s="2655"/>
      <c r="L746" s="2121"/>
    </row>
    <row r="747" spans="1:12" ht="15.75" x14ac:dyDescent="0.25">
      <c r="A747" s="2132"/>
      <c r="B747" s="2133"/>
      <c r="C747" s="2134"/>
      <c r="D747" s="2135">
        <f t="shared" si="11"/>
        <v>0</v>
      </c>
      <c r="E747" s="2134"/>
      <c r="F747" s="2134"/>
      <c r="G747" s="2134"/>
      <c r="H747" s="2134"/>
      <c r="I747" s="2134"/>
      <c r="J747" s="2134"/>
      <c r="K747" s="2655"/>
      <c r="L747" s="2121"/>
    </row>
    <row r="748" spans="1:12" ht="15.75" x14ac:dyDescent="0.25">
      <c r="A748" s="2132"/>
      <c r="B748" s="2133"/>
      <c r="C748" s="2134"/>
      <c r="D748" s="2135">
        <f t="shared" si="11"/>
        <v>0</v>
      </c>
      <c r="E748" s="2134"/>
      <c r="F748" s="2134"/>
      <c r="G748" s="2134"/>
      <c r="H748" s="2134"/>
      <c r="I748" s="2134"/>
      <c r="J748" s="2134"/>
      <c r="K748" s="2655"/>
      <c r="L748" s="2121"/>
    </row>
    <row r="749" spans="1:12" ht="15.75" x14ac:dyDescent="0.25">
      <c r="A749" s="2132"/>
      <c r="B749" s="2133"/>
      <c r="C749" s="2134"/>
      <c r="D749" s="2135">
        <f t="shared" si="11"/>
        <v>0</v>
      </c>
      <c r="E749" s="2134"/>
      <c r="F749" s="2134"/>
      <c r="G749" s="2134"/>
      <c r="H749" s="2134"/>
      <c r="I749" s="2134"/>
      <c r="J749" s="2134"/>
      <c r="K749" s="2655"/>
      <c r="L749" s="2121"/>
    </row>
    <row r="750" spans="1:12" ht="15.75" x14ac:dyDescent="0.25">
      <c r="A750" s="2132"/>
      <c r="B750" s="2133"/>
      <c r="C750" s="2134"/>
      <c r="D750" s="2135">
        <f t="shared" si="11"/>
        <v>0</v>
      </c>
      <c r="E750" s="2134"/>
      <c r="F750" s="2134"/>
      <c r="G750" s="2134"/>
      <c r="H750" s="2134"/>
      <c r="I750" s="2134"/>
      <c r="J750" s="2134"/>
      <c r="K750" s="2655"/>
      <c r="L750" s="2121"/>
    </row>
    <row r="751" spans="1:12" ht="15.75" x14ac:dyDescent="0.25">
      <c r="A751" s="2132"/>
      <c r="B751" s="2133"/>
      <c r="C751" s="2134"/>
      <c r="D751" s="2135">
        <f t="shared" si="11"/>
        <v>0</v>
      </c>
      <c r="E751" s="2134"/>
      <c r="F751" s="2134"/>
      <c r="G751" s="2134"/>
      <c r="H751" s="2134"/>
      <c r="I751" s="2134"/>
      <c r="J751" s="2134"/>
      <c r="K751" s="2655"/>
      <c r="L751" s="2121"/>
    </row>
    <row r="752" spans="1:12" ht="15.75" x14ac:dyDescent="0.25">
      <c r="A752" s="2132"/>
      <c r="B752" s="2133"/>
      <c r="C752" s="2134"/>
      <c r="D752" s="2135">
        <f t="shared" si="11"/>
        <v>0</v>
      </c>
      <c r="E752" s="2134"/>
      <c r="F752" s="2134"/>
      <c r="G752" s="2134"/>
      <c r="H752" s="2134"/>
      <c r="I752" s="2134"/>
      <c r="J752" s="2134"/>
      <c r="K752" s="2655"/>
      <c r="L752" s="2121"/>
    </row>
    <row r="753" spans="1:12" ht="15.75" x14ac:dyDescent="0.25">
      <c r="A753" s="2132"/>
      <c r="B753" s="2133"/>
      <c r="C753" s="2134"/>
      <c r="D753" s="2135">
        <f t="shared" si="11"/>
        <v>0</v>
      </c>
      <c r="E753" s="2134"/>
      <c r="F753" s="2134"/>
      <c r="G753" s="2134"/>
      <c r="H753" s="2134"/>
      <c r="I753" s="2134"/>
      <c r="J753" s="2134"/>
      <c r="K753" s="2655"/>
      <c r="L753" s="2121"/>
    </row>
    <row r="754" spans="1:12" ht="15.75" x14ac:dyDescent="0.25">
      <c r="A754" s="2132"/>
      <c r="B754" s="2133"/>
      <c r="C754" s="2134"/>
      <c r="D754" s="2135">
        <f t="shared" si="11"/>
        <v>0</v>
      </c>
      <c r="E754" s="2134"/>
      <c r="F754" s="2134"/>
      <c r="G754" s="2134"/>
      <c r="H754" s="2134"/>
      <c r="I754" s="2134"/>
      <c r="J754" s="2134"/>
      <c r="K754" s="2655"/>
      <c r="L754" s="2121"/>
    </row>
    <row r="755" spans="1:12" ht="15.75" x14ac:dyDescent="0.25">
      <c r="A755" s="2132"/>
      <c r="B755" s="2133"/>
      <c r="C755" s="2134"/>
      <c r="D755" s="2135">
        <f t="shared" si="11"/>
        <v>0</v>
      </c>
      <c r="E755" s="2134"/>
      <c r="F755" s="2134"/>
      <c r="G755" s="2134"/>
      <c r="H755" s="2134"/>
      <c r="I755" s="2134"/>
      <c r="J755" s="2134"/>
      <c r="K755" s="2655"/>
      <c r="L755" s="2121"/>
    </row>
    <row r="756" spans="1:12" ht="15.75" x14ac:dyDescent="0.25">
      <c r="A756" s="2132"/>
      <c r="B756" s="2133"/>
      <c r="C756" s="2134"/>
      <c r="D756" s="2135">
        <f t="shared" si="11"/>
        <v>0</v>
      </c>
      <c r="E756" s="2134"/>
      <c r="F756" s="2134"/>
      <c r="G756" s="2134"/>
      <c r="H756" s="2134"/>
      <c r="I756" s="2134"/>
      <c r="J756" s="2134"/>
      <c r="K756" s="2655"/>
      <c r="L756" s="2121"/>
    </row>
    <row r="757" spans="1:12" ht="15.75" x14ac:dyDescent="0.25">
      <c r="A757" s="2132"/>
      <c r="B757" s="2133"/>
      <c r="C757" s="2134"/>
      <c r="D757" s="2135">
        <f t="shared" si="11"/>
        <v>0</v>
      </c>
      <c r="E757" s="2134"/>
      <c r="F757" s="2134"/>
      <c r="G757" s="2134"/>
      <c r="H757" s="2134"/>
      <c r="I757" s="2134"/>
      <c r="J757" s="2134"/>
      <c r="K757" s="2655"/>
      <c r="L757" s="2121"/>
    </row>
    <row r="758" spans="1:12" ht="15.75" x14ac:dyDescent="0.25">
      <c r="A758" s="2132"/>
      <c r="B758" s="2133"/>
      <c r="C758" s="2134"/>
      <c r="D758" s="2135">
        <f t="shared" si="11"/>
        <v>0</v>
      </c>
      <c r="E758" s="2134"/>
      <c r="F758" s="2134"/>
      <c r="G758" s="2134"/>
      <c r="H758" s="2134"/>
      <c r="I758" s="2134"/>
      <c r="J758" s="2134"/>
      <c r="K758" s="2655"/>
      <c r="L758" s="2121"/>
    </row>
    <row r="759" spans="1:12" ht="15.75" x14ac:dyDescent="0.25">
      <c r="A759" s="2132"/>
      <c r="B759" s="2133"/>
      <c r="C759" s="2134"/>
      <c r="D759" s="2135">
        <f t="shared" si="11"/>
        <v>0</v>
      </c>
      <c r="E759" s="2134"/>
      <c r="F759" s="2134"/>
      <c r="G759" s="2134"/>
      <c r="H759" s="2134"/>
      <c r="I759" s="2134"/>
      <c r="J759" s="2134"/>
      <c r="K759" s="2655"/>
      <c r="L759" s="2121"/>
    </row>
    <row r="760" spans="1:12" ht="15.75" x14ac:dyDescent="0.25">
      <c r="A760" s="2132"/>
      <c r="B760" s="2133"/>
      <c r="C760" s="2134"/>
      <c r="D760" s="2135">
        <f t="shared" si="11"/>
        <v>0</v>
      </c>
      <c r="E760" s="2134"/>
      <c r="F760" s="2134"/>
      <c r="G760" s="2134"/>
      <c r="H760" s="2134"/>
      <c r="I760" s="2134"/>
      <c r="J760" s="2134"/>
      <c r="K760" s="2655"/>
      <c r="L760" s="2121"/>
    </row>
    <row r="761" spans="1:12" ht="15.75" x14ac:dyDescent="0.25">
      <c r="A761" s="2132"/>
      <c r="B761" s="2133"/>
      <c r="C761" s="2134"/>
      <c r="D761" s="2135">
        <f t="shared" si="11"/>
        <v>0</v>
      </c>
      <c r="E761" s="2134"/>
      <c r="F761" s="2134"/>
      <c r="G761" s="2134"/>
      <c r="H761" s="2134"/>
      <c r="I761" s="2134"/>
      <c r="J761" s="2134"/>
      <c r="K761" s="2655"/>
      <c r="L761" s="2121"/>
    </row>
    <row r="762" spans="1:12" ht="15.75" x14ac:dyDescent="0.25">
      <c r="A762" s="2132"/>
      <c r="B762" s="2133"/>
      <c r="C762" s="2134"/>
      <c r="D762" s="2135">
        <f t="shared" si="11"/>
        <v>0</v>
      </c>
      <c r="E762" s="2134"/>
      <c r="F762" s="2134"/>
      <c r="G762" s="2134"/>
      <c r="H762" s="2134"/>
      <c r="I762" s="2134"/>
      <c r="J762" s="2134"/>
      <c r="K762" s="2655"/>
      <c r="L762" s="2121"/>
    </row>
    <row r="763" spans="1:12" ht="15.75" x14ac:dyDescent="0.25">
      <c r="A763" s="2132"/>
      <c r="B763" s="2133"/>
      <c r="C763" s="2134"/>
      <c r="D763" s="2135">
        <f t="shared" si="11"/>
        <v>0</v>
      </c>
      <c r="E763" s="2134"/>
      <c r="F763" s="2134"/>
      <c r="G763" s="2134"/>
      <c r="H763" s="2134"/>
      <c r="I763" s="2134"/>
      <c r="J763" s="2134"/>
      <c r="K763" s="2655"/>
      <c r="L763" s="2121"/>
    </row>
    <row r="764" spans="1:12" ht="15.75" x14ac:dyDescent="0.25">
      <c r="A764" s="2132"/>
      <c r="B764" s="2133"/>
      <c r="C764" s="2134"/>
      <c r="D764" s="2135">
        <f t="shared" si="11"/>
        <v>0</v>
      </c>
      <c r="E764" s="2134"/>
      <c r="F764" s="2134"/>
      <c r="G764" s="2134"/>
      <c r="H764" s="2134"/>
      <c r="I764" s="2134"/>
      <c r="J764" s="2134"/>
      <c r="K764" s="2655"/>
      <c r="L764" s="2121"/>
    </row>
    <row r="765" spans="1:12" ht="15.75" x14ac:dyDescent="0.25">
      <c r="A765" s="2132"/>
      <c r="B765" s="2133"/>
      <c r="C765" s="2134"/>
      <c r="D765" s="2135">
        <f t="shared" si="11"/>
        <v>0</v>
      </c>
      <c r="E765" s="2134"/>
      <c r="F765" s="2134"/>
      <c r="G765" s="2134"/>
      <c r="H765" s="2134"/>
      <c r="I765" s="2134"/>
      <c r="J765" s="2134"/>
      <c r="K765" s="2655"/>
      <c r="L765" s="2121"/>
    </row>
    <row r="766" spans="1:12" ht="15.75" x14ac:dyDescent="0.25">
      <c r="A766" s="2132"/>
      <c r="B766" s="2133"/>
      <c r="C766" s="2134"/>
      <c r="D766" s="2135">
        <f t="shared" si="11"/>
        <v>0</v>
      </c>
      <c r="E766" s="2134"/>
      <c r="F766" s="2134"/>
      <c r="G766" s="2134"/>
      <c r="H766" s="2134"/>
      <c r="I766" s="2134"/>
      <c r="J766" s="2134"/>
      <c r="K766" s="2655"/>
      <c r="L766" s="2121"/>
    </row>
    <row r="767" spans="1:12" ht="15.75" x14ac:dyDescent="0.25">
      <c r="A767" s="2132"/>
      <c r="B767" s="2133"/>
      <c r="C767" s="2134"/>
      <c r="D767" s="2135">
        <f>+C767*(100-E767)/100</f>
        <v>0</v>
      </c>
      <c r="E767" s="2134"/>
      <c r="F767" s="2134"/>
      <c r="G767" s="2134"/>
      <c r="H767" s="2134"/>
      <c r="I767" s="2134"/>
      <c r="J767" s="2134"/>
      <c r="K767" s="2655"/>
      <c r="L767" s="2121"/>
    </row>
    <row r="768" spans="1:12" ht="15.75" x14ac:dyDescent="0.25">
      <c r="A768" s="2132"/>
      <c r="B768" s="2133"/>
      <c r="C768" s="2134"/>
      <c r="D768" s="2135">
        <f>+C768*(100-E768)/100</f>
        <v>0</v>
      </c>
      <c r="E768" s="2134"/>
      <c r="F768" s="2134"/>
      <c r="G768" s="2134"/>
      <c r="H768" s="2134"/>
      <c r="I768" s="2134"/>
      <c r="J768" s="2134"/>
      <c r="K768" s="2655"/>
      <c r="L768" s="2121"/>
    </row>
    <row r="769" spans="1:12" ht="15.75" x14ac:dyDescent="0.25">
      <c r="A769" s="2132"/>
      <c r="B769" s="2133"/>
      <c r="C769" s="2134"/>
      <c r="D769" s="2135">
        <f>+C769*(100-E769)/100</f>
        <v>0</v>
      </c>
      <c r="E769" s="2134"/>
      <c r="F769" s="2134"/>
      <c r="G769" s="2134"/>
      <c r="H769" s="2134"/>
      <c r="I769" s="2134"/>
      <c r="J769" s="2134"/>
      <c r="K769" s="2655"/>
      <c r="L769" s="2121"/>
    </row>
    <row r="770" spans="1:12" ht="15.75" x14ac:dyDescent="0.25">
      <c r="A770" s="2132"/>
      <c r="B770" s="2133"/>
      <c r="C770" s="2134"/>
      <c r="D770" s="2135">
        <f>+C770*(100-E770)/100</f>
        <v>0</v>
      </c>
      <c r="E770" s="2134"/>
      <c r="F770" s="2134"/>
      <c r="G770" s="2134"/>
      <c r="H770" s="2134"/>
      <c r="I770" s="2134"/>
      <c r="J770" s="2134"/>
      <c r="K770" s="2655"/>
      <c r="L770" s="2121"/>
    </row>
    <row r="771" spans="1:12" ht="15.75" x14ac:dyDescent="0.25">
      <c r="A771" s="2132"/>
      <c r="B771" s="2133"/>
      <c r="C771" s="2134"/>
      <c r="D771" s="2135">
        <f>+C771*(100-E771)/100</f>
        <v>0</v>
      </c>
      <c r="E771" s="2134"/>
      <c r="F771" s="2134"/>
      <c r="G771" s="2134"/>
      <c r="H771" s="2134"/>
      <c r="I771" s="2134"/>
      <c r="J771" s="2134"/>
      <c r="K771" s="2655"/>
      <c r="L771" s="2121"/>
    </row>
  </sheetData>
  <autoFilter ref="B6:K6"/>
  <mergeCells count="35">
    <mergeCell ref="C54:J54"/>
    <mergeCell ref="C47:J47"/>
    <mergeCell ref="A29:A31"/>
    <mergeCell ref="B25:J25"/>
    <mergeCell ref="N7:Q7"/>
    <mergeCell ref="C7:J7"/>
    <mergeCell ref="C46:J46"/>
    <mergeCell ref="H35:I35"/>
    <mergeCell ref="C33:J33"/>
    <mergeCell ref="C29:J29"/>
    <mergeCell ref="A5:B5"/>
    <mergeCell ref="C5:F5"/>
    <mergeCell ref="G5:H5"/>
    <mergeCell ref="I5:J5"/>
    <mergeCell ref="C24:J24"/>
    <mergeCell ref="C23:J23"/>
    <mergeCell ref="C22:J22"/>
    <mergeCell ref="A3:B3"/>
    <mergeCell ref="C3:F3"/>
    <mergeCell ref="G3:H3"/>
    <mergeCell ref="A4:B4"/>
    <mergeCell ref="C4:F4"/>
    <mergeCell ref="G4:H4"/>
    <mergeCell ref="A1:L1"/>
    <mergeCell ref="A2:B2"/>
    <mergeCell ref="C2:F2"/>
    <mergeCell ref="G2:H2"/>
    <mergeCell ref="I2:J2"/>
    <mergeCell ref="K2:L2"/>
    <mergeCell ref="K3:L3"/>
    <mergeCell ref="K4:L4"/>
    <mergeCell ref="K5:L5"/>
    <mergeCell ref="I3:J3"/>
    <mergeCell ref="C10:J10"/>
    <mergeCell ref="I4:J4"/>
  </mergeCell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dimension ref="A1:Q768"/>
  <sheetViews>
    <sheetView workbookViewId="0">
      <pane ySplit="6" topLeftCell="A22" activePane="bottomLeft" state="frozen"/>
      <selection activeCell="C163" sqref="C163:J163"/>
      <selection pane="bottomLeft" activeCell="D40" sqref="D40"/>
    </sheetView>
  </sheetViews>
  <sheetFormatPr defaultRowHeight="12.75" x14ac:dyDescent="0.2"/>
  <cols>
    <col min="1" max="1" width="11.28515625" style="2127" bestFit="1" customWidth="1"/>
    <col min="2" max="2" width="10.42578125" style="2127" customWidth="1"/>
    <col min="3" max="11" width="12.85546875" style="2127" customWidth="1"/>
    <col min="12" max="12" width="51" style="2127" customWidth="1"/>
    <col min="13" max="16384" width="9.140625" style="2127"/>
  </cols>
  <sheetData>
    <row r="1" spans="1:17" s="2120" customFormat="1" ht="30.75" customHeight="1" thickTop="1" x14ac:dyDescent="0.25">
      <c r="A1" s="4251" t="s">
        <v>3461</v>
      </c>
      <c r="B1" s="4252"/>
      <c r="C1" s="4252"/>
      <c r="D1" s="4252"/>
      <c r="E1" s="4252"/>
      <c r="F1" s="4252"/>
      <c r="G1" s="4252"/>
      <c r="H1" s="4252"/>
      <c r="I1" s="4252"/>
      <c r="J1" s="4252"/>
      <c r="K1" s="4252"/>
      <c r="L1" s="4253"/>
      <c r="M1" s="2119"/>
    </row>
    <row r="2" spans="1:17" s="2123" customFormat="1" ht="20.25" customHeight="1" x14ac:dyDescent="0.25">
      <c r="A2" s="4254" t="s">
        <v>259</v>
      </c>
      <c r="B2" s="4255"/>
      <c r="C2" s="4303">
        <f>(25+125+79)*25</f>
        <v>5725</v>
      </c>
      <c r="D2" s="4304"/>
      <c r="E2" s="4304"/>
      <c r="F2" s="4305"/>
      <c r="G2" s="3571" t="s">
        <v>4029</v>
      </c>
      <c r="H2" s="3572"/>
      <c r="I2" s="4256" t="s">
        <v>260</v>
      </c>
      <c r="J2" s="4257"/>
      <c r="K2" s="4288" t="s">
        <v>499</v>
      </c>
      <c r="L2" s="4289"/>
      <c r="M2" s="2122"/>
    </row>
    <row r="3" spans="1:17" s="2123" customFormat="1" ht="20.25" customHeight="1" x14ac:dyDescent="0.25">
      <c r="A3" s="4254" t="s">
        <v>261</v>
      </c>
      <c r="B3" s="4255"/>
      <c r="C3" s="4303" t="s">
        <v>279</v>
      </c>
      <c r="D3" s="4304"/>
      <c r="E3" s="4304"/>
      <c r="F3" s="4305"/>
      <c r="G3" s="4326" t="s">
        <v>4407</v>
      </c>
      <c r="H3" s="4327"/>
      <c r="I3" s="4256" t="s">
        <v>262</v>
      </c>
      <c r="J3" s="4257"/>
      <c r="K3" s="4288" t="s">
        <v>1674</v>
      </c>
      <c r="L3" s="4289"/>
      <c r="M3" s="2122"/>
    </row>
    <row r="4" spans="1:17" s="2123" customFormat="1" ht="20.25" customHeight="1" x14ac:dyDescent="0.25">
      <c r="A4" s="4254" t="s">
        <v>263</v>
      </c>
      <c r="B4" s="4255"/>
      <c r="C4" s="4303" t="s">
        <v>408</v>
      </c>
      <c r="D4" s="4304"/>
      <c r="E4" s="4304"/>
      <c r="F4" s="4305"/>
      <c r="G4" s="4281"/>
      <c r="H4" s="4282"/>
      <c r="I4" s="4256" t="s">
        <v>264</v>
      </c>
      <c r="J4" s="4257"/>
      <c r="K4" s="4288" t="s">
        <v>3405</v>
      </c>
      <c r="L4" s="4289"/>
      <c r="M4" s="2122"/>
    </row>
    <row r="5" spans="1:17" s="2123" customFormat="1" ht="57.75" customHeight="1" thickBot="1" x14ac:dyDescent="0.3">
      <c r="A5" s="4267" t="s">
        <v>265</v>
      </c>
      <c r="B5" s="4268"/>
      <c r="C5" s="4292" t="s">
        <v>3484</v>
      </c>
      <c r="D5" s="4293"/>
      <c r="E5" s="4293"/>
      <c r="F5" s="4294"/>
      <c r="G5" s="4272"/>
      <c r="H5" s="4273"/>
      <c r="I5" s="4256" t="s">
        <v>397</v>
      </c>
      <c r="J5" s="4257"/>
      <c r="K5" s="4279" t="s">
        <v>3655</v>
      </c>
      <c r="L5" s="4280"/>
      <c r="M5" s="2122"/>
    </row>
    <row r="6" spans="1:17" s="2128" customFormat="1" ht="43.5" customHeight="1" thickTop="1" thickBot="1" x14ac:dyDescent="0.3">
      <c r="A6" s="2124" t="s">
        <v>1</v>
      </c>
      <c r="B6" s="2125" t="s">
        <v>0</v>
      </c>
      <c r="C6" s="2125" t="s">
        <v>2</v>
      </c>
      <c r="D6" s="2125" t="s">
        <v>3</v>
      </c>
      <c r="E6" s="2125" t="s">
        <v>4</v>
      </c>
      <c r="F6" s="2125" t="s">
        <v>5</v>
      </c>
      <c r="G6" s="2125" t="s">
        <v>6</v>
      </c>
      <c r="H6" s="2125" t="s">
        <v>7</v>
      </c>
      <c r="I6" s="2125" t="s">
        <v>8</v>
      </c>
      <c r="J6" s="2125" t="s">
        <v>9</v>
      </c>
      <c r="K6" s="2744" t="s">
        <v>3817</v>
      </c>
      <c r="L6" s="2126" t="s">
        <v>10</v>
      </c>
      <c r="M6" s="2127"/>
      <c r="N6" s="2127"/>
      <c r="O6" s="2127"/>
      <c r="P6" s="2127"/>
      <c r="Q6" s="2127"/>
    </row>
    <row r="7" spans="1:17" ht="92.25" customHeight="1" thickTop="1" x14ac:dyDescent="0.2">
      <c r="A7" s="2129">
        <v>43897</v>
      </c>
      <c r="B7" s="2130" t="s">
        <v>62</v>
      </c>
      <c r="C7" s="4274" t="s">
        <v>3509</v>
      </c>
      <c r="D7" s="4275"/>
      <c r="E7" s="4275"/>
      <c r="F7" s="4275"/>
      <c r="G7" s="4275"/>
      <c r="H7" s="4275"/>
      <c r="I7" s="4275"/>
      <c r="J7" s="4276"/>
      <c r="K7" s="2831" t="s">
        <v>1909</v>
      </c>
      <c r="L7" s="2131" t="s">
        <v>1909</v>
      </c>
    </row>
    <row r="8" spans="1:17" ht="21" customHeight="1" x14ac:dyDescent="0.25">
      <c r="A8" s="2414">
        <v>43920</v>
      </c>
      <c r="B8" s="2333" t="s">
        <v>4</v>
      </c>
      <c r="C8" s="2334"/>
      <c r="D8" s="2335"/>
      <c r="E8" s="2334">
        <v>70</v>
      </c>
      <c r="F8" s="2334"/>
      <c r="G8" s="2334"/>
      <c r="H8" s="2334"/>
      <c r="I8" s="2334"/>
      <c r="J8" s="2334"/>
      <c r="K8" s="2662"/>
      <c r="L8" s="2337"/>
    </row>
    <row r="9" spans="1:17" ht="15.75" x14ac:dyDescent="0.25">
      <c r="A9" s="2132">
        <v>43927</v>
      </c>
      <c r="B9" s="2133" t="s">
        <v>186</v>
      </c>
      <c r="C9" s="2134"/>
      <c r="D9" s="2135" t="s">
        <v>301</v>
      </c>
      <c r="E9" s="2134"/>
      <c r="F9" s="2134"/>
      <c r="G9" s="2134"/>
      <c r="H9" s="2134">
        <v>3970</v>
      </c>
      <c r="I9" s="2134">
        <v>100</v>
      </c>
      <c r="J9" s="2134"/>
      <c r="K9" s="2655"/>
      <c r="L9" s="2121"/>
    </row>
    <row r="10" spans="1:17" ht="15.75" x14ac:dyDescent="0.25">
      <c r="A10" s="2132">
        <v>43934</v>
      </c>
      <c r="B10" s="2133" t="s">
        <v>12</v>
      </c>
      <c r="C10" s="2134">
        <v>180</v>
      </c>
      <c r="D10" s="2135">
        <f t="shared" ref="D10:D82" si="0">+C10*(100-E10)/100</f>
        <v>54</v>
      </c>
      <c r="E10" s="2134">
        <v>70</v>
      </c>
      <c r="F10" s="2134" t="s">
        <v>159</v>
      </c>
      <c r="G10" s="2134">
        <v>130</v>
      </c>
      <c r="H10" s="2134"/>
      <c r="I10" s="2134"/>
      <c r="J10" s="2134"/>
      <c r="K10" s="2655"/>
      <c r="L10" s="2136" t="s">
        <v>2710</v>
      </c>
    </row>
    <row r="11" spans="1:17" ht="57.75" customHeight="1" x14ac:dyDescent="0.2">
      <c r="A11" s="2129">
        <v>43946</v>
      </c>
      <c r="B11" s="2130" t="s">
        <v>23</v>
      </c>
      <c r="C11" s="4274" t="s">
        <v>3656</v>
      </c>
      <c r="D11" s="4275"/>
      <c r="E11" s="4275"/>
      <c r="F11" s="4275"/>
      <c r="G11" s="4275"/>
      <c r="H11" s="4275"/>
      <c r="I11" s="4275"/>
      <c r="J11" s="4276"/>
      <c r="K11" s="2832" t="s">
        <v>2072</v>
      </c>
      <c r="L11" s="2131" t="s">
        <v>3605</v>
      </c>
    </row>
    <row r="12" spans="1:17" ht="15.75" x14ac:dyDescent="0.25">
      <c r="A12" s="2414">
        <v>43951</v>
      </c>
      <c r="B12" s="2333" t="s">
        <v>4</v>
      </c>
      <c r="C12" s="2334"/>
      <c r="D12" s="2335"/>
      <c r="E12" s="2334">
        <v>70</v>
      </c>
      <c r="F12" s="2334"/>
      <c r="G12" s="2334"/>
      <c r="H12" s="2334"/>
      <c r="I12" s="2334"/>
      <c r="J12" s="2334"/>
      <c r="K12" s="2662"/>
      <c r="L12" s="2337"/>
    </row>
    <row r="13" spans="1:17" ht="15.75" x14ac:dyDescent="0.25">
      <c r="A13" s="2132">
        <v>43960</v>
      </c>
      <c r="B13" s="2133" t="s">
        <v>16</v>
      </c>
      <c r="C13" s="4295" t="s">
        <v>3626</v>
      </c>
      <c r="D13" s="4296"/>
      <c r="E13" s="4296"/>
      <c r="F13" s="4296"/>
      <c r="G13" s="4296"/>
      <c r="H13" s="4296"/>
      <c r="I13" s="4296"/>
      <c r="J13" s="4297"/>
      <c r="K13" s="2661"/>
      <c r="L13" s="2121"/>
    </row>
    <row r="14" spans="1:17" ht="15.75" x14ac:dyDescent="0.2">
      <c r="A14" s="2362">
        <v>43977</v>
      </c>
      <c r="B14" s="2363" t="s">
        <v>14</v>
      </c>
      <c r="C14" s="3482" t="s">
        <v>2947</v>
      </c>
      <c r="D14" s="3505" t="e">
        <f t="shared" si="0"/>
        <v>#VALUE!</v>
      </c>
      <c r="E14" s="3505"/>
      <c r="F14" s="3505"/>
      <c r="G14" s="3505"/>
      <c r="H14" s="3505"/>
      <c r="I14" s="3505"/>
      <c r="J14" s="3483"/>
      <c r="K14" s="2485"/>
      <c r="L14" s="393"/>
    </row>
    <row r="15" spans="1:17" ht="15.75" x14ac:dyDescent="0.25">
      <c r="A15" s="2414">
        <v>43981</v>
      </c>
      <c r="B15" s="2333" t="s">
        <v>4</v>
      </c>
      <c r="C15" s="2334"/>
      <c r="D15" s="2335"/>
      <c r="E15" s="2334">
        <v>15</v>
      </c>
      <c r="F15" s="2334"/>
      <c r="G15" s="2334"/>
      <c r="H15" s="2334"/>
      <c r="I15" s="2334"/>
      <c r="J15" s="2334"/>
      <c r="K15" s="2662"/>
      <c r="L15" s="2337"/>
    </row>
    <row r="16" spans="1:17" ht="15.75" x14ac:dyDescent="0.25">
      <c r="A16" s="2132">
        <v>43989</v>
      </c>
      <c r="B16" s="2133" t="s">
        <v>186</v>
      </c>
      <c r="C16" s="2134"/>
      <c r="D16" s="2135" t="s">
        <v>301</v>
      </c>
      <c r="E16" s="2134"/>
      <c r="F16" s="2134"/>
      <c r="G16" s="2134"/>
      <c r="H16" s="2134">
        <v>5725</v>
      </c>
      <c r="I16" s="2134">
        <v>100</v>
      </c>
      <c r="J16" s="2134"/>
      <c r="K16" s="2655"/>
      <c r="L16" s="2136"/>
    </row>
    <row r="17" spans="1:12" ht="15.75" x14ac:dyDescent="0.25">
      <c r="A17" s="2132">
        <v>43990</v>
      </c>
      <c r="B17" s="2133" t="s">
        <v>14</v>
      </c>
      <c r="C17" s="3482" t="s">
        <v>3662</v>
      </c>
      <c r="D17" s="3505" t="e">
        <f>+C17*(100-E17)/100</f>
        <v>#VALUE!</v>
      </c>
      <c r="E17" s="3505"/>
      <c r="F17" s="3505"/>
      <c r="G17" s="3505"/>
      <c r="H17" s="3505"/>
      <c r="I17" s="3505"/>
      <c r="J17" s="3483"/>
      <c r="K17" s="2485"/>
      <c r="L17" s="2136"/>
    </row>
    <row r="18" spans="1:12" ht="15.75" x14ac:dyDescent="0.25">
      <c r="A18" s="2414">
        <v>44012</v>
      </c>
      <c r="B18" s="2333" t="s">
        <v>4</v>
      </c>
      <c r="C18" s="2334"/>
      <c r="D18" s="2335"/>
      <c r="E18" s="2334">
        <v>10</v>
      </c>
      <c r="F18" s="2334"/>
      <c r="G18" s="2334"/>
      <c r="H18" s="2334"/>
      <c r="I18" s="2334"/>
      <c r="J18" s="2334"/>
      <c r="K18" s="2662"/>
      <c r="L18" s="2337"/>
    </row>
    <row r="19" spans="1:12" ht="31.5" x14ac:dyDescent="0.25">
      <c r="A19" s="2132">
        <v>44020</v>
      </c>
      <c r="B19" s="2133" t="s">
        <v>12</v>
      </c>
      <c r="C19" s="2134">
        <v>100</v>
      </c>
      <c r="D19" s="2135">
        <f t="shared" si="0"/>
        <v>90</v>
      </c>
      <c r="E19" s="2134">
        <v>10</v>
      </c>
      <c r="F19" s="2134" t="s">
        <v>159</v>
      </c>
      <c r="G19" s="2134">
        <v>110</v>
      </c>
      <c r="H19" s="2134"/>
      <c r="I19" s="2134"/>
      <c r="J19" s="2134"/>
      <c r="K19" s="2655"/>
      <c r="L19" s="2136" t="s">
        <v>3726</v>
      </c>
    </row>
    <row r="20" spans="1:12" ht="15.75" x14ac:dyDescent="0.25">
      <c r="A20" s="2414">
        <v>44042</v>
      </c>
      <c r="B20" s="2333" t="s">
        <v>4</v>
      </c>
      <c r="C20" s="2334"/>
      <c r="D20" s="2335"/>
      <c r="E20" s="2334">
        <v>10</v>
      </c>
      <c r="F20" s="2334"/>
      <c r="G20" s="2334"/>
      <c r="H20" s="2334"/>
      <c r="I20" s="2334"/>
      <c r="J20" s="2334"/>
      <c r="K20" s="2853"/>
      <c r="L20" s="2337"/>
    </row>
    <row r="21" spans="1:12" ht="15.75" x14ac:dyDescent="0.25">
      <c r="A21" s="2132">
        <v>44053</v>
      </c>
      <c r="B21" s="2133" t="s">
        <v>186</v>
      </c>
      <c r="C21" s="2134"/>
      <c r="D21" s="2135">
        <f t="shared" si="0"/>
        <v>0</v>
      </c>
      <c r="E21" s="2134"/>
      <c r="F21" s="2134"/>
      <c r="G21" s="2134"/>
      <c r="H21" s="2134">
        <v>5725</v>
      </c>
      <c r="I21" s="2134">
        <v>100</v>
      </c>
      <c r="J21" s="2134"/>
      <c r="K21" s="2655"/>
      <c r="L21" s="2136" t="s">
        <v>3784</v>
      </c>
    </row>
    <row r="22" spans="1:12" ht="15.75" x14ac:dyDescent="0.25">
      <c r="A22" s="2414">
        <v>44073</v>
      </c>
      <c r="B22" s="2333" t="s">
        <v>4</v>
      </c>
      <c r="C22" s="2334"/>
      <c r="D22" s="2335"/>
      <c r="E22" s="2334">
        <v>10</v>
      </c>
      <c r="F22" s="2334"/>
      <c r="G22" s="2334"/>
      <c r="H22" s="2334"/>
      <c r="I22" s="2334"/>
      <c r="J22" s="2334"/>
      <c r="K22" s="2886"/>
      <c r="L22" s="2337"/>
    </row>
    <row r="23" spans="1:12" ht="15.75" x14ac:dyDescent="0.25">
      <c r="A23" s="2414">
        <v>44104</v>
      </c>
      <c r="B23" s="2333" t="s">
        <v>4</v>
      </c>
      <c r="C23" s="2334"/>
      <c r="D23" s="2335"/>
      <c r="E23" s="2334">
        <v>10</v>
      </c>
      <c r="F23" s="2334"/>
      <c r="G23" s="2334"/>
      <c r="H23" s="2334"/>
      <c r="I23" s="2334"/>
      <c r="J23" s="2334"/>
      <c r="K23" s="3127"/>
      <c r="L23" s="2337"/>
    </row>
    <row r="24" spans="1:12" ht="15.75" x14ac:dyDescent="0.25">
      <c r="A24" s="2414">
        <v>44134</v>
      </c>
      <c r="B24" s="2333" t="s">
        <v>4</v>
      </c>
      <c r="C24" s="2334"/>
      <c r="D24" s="2335"/>
      <c r="E24" s="2334">
        <v>12</v>
      </c>
      <c r="F24" s="2334"/>
      <c r="G24" s="2334"/>
      <c r="H24" s="2334"/>
      <c r="I24" s="2334"/>
      <c r="J24" s="2334"/>
      <c r="K24" s="3127"/>
      <c r="L24" s="2337"/>
    </row>
    <row r="25" spans="1:12" ht="15.75" x14ac:dyDescent="0.25">
      <c r="A25" s="2132">
        <v>44164</v>
      </c>
      <c r="B25" s="2133" t="s">
        <v>186</v>
      </c>
      <c r="C25" s="2134"/>
      <c r="D25" s="2135" t="s">
        <v>301</v>
      </c>
      <c r="E25" s="2134"/>
      <c r="F25" s="2134"/>
      <c r="G25" s="2134"/>
      <c r="H25" s="2134">
        <v>5725</v>
      </c>
      <c r="I25" s="2134">
        <v>100</v>
      </c>
      <c r="J25" s="2134"/>
      <c r="K25" s="2655"/>
      <c r="L25" s="2136"/>
    </row>
    <row r="26" spans="1:12" ht="15.75" x14ac:dyDescent="0.25">
      <c r="A26" s="2414">
        <v>44165</v>
      </c>
      <c r="B26" s="2333" t="s">
        <v>4</v>
      </c>
      <c r="C26" s="2334"/>
      <c r="D26" s="2335"/>
      <c r="E26" s="2334">
        <v>15</v>
      </c>
      <c r="F26" s="2334"/>
      <c r="G26" s="2334"/>
      <c r="H26" s="2334"/>
      <c r="I26" s="2334"/>
      <c r="J26" s="2334"/>
      <c r="K26" s="3127"/>
      <c r="L26" s="2337"/>
    </row>
    <row r="27" spans="1:12" ht="15.75" x14ac:dyDescent="0.25">
      <c r="A27" s="2414">
        <v>44195</v>
      </c>
      <c r="B27" s="2333" t="s">
        <v>4</v>
      </c>
      <c r="C27" s="2334"/>
      <c r="D27" s="2335"/>
      <c r="E27" s="2334">
        <v>20</v>
      </c>
      <c r="F27" s="2334"/>
      <c r="G27" s="2334"/>
      <c r="H27" s="2334"/>
      <c r="I27" s="2334"/>
      <c r="J27" s="2334"/>
      <c r="K27" s="3127"/>
      <c r="L27" s="2337"/>
    </row>
    <row r="28" spans="1:12" ht="15.75" x14ac:dyDescent="0.25">
      <c r="A28" s="2132">
        <v>44217</v>
      </c>
      <c r="B28" s="2133" t="s">
        <v>186</v>
      </c>
      <c r="C28" s="2134"/>
      <c r="D28" s="2135" t="s">
        <v>301</v>
      </c>
      <c r="E28" s="2134"/>
      <c r="F28" s="2134"/>
      <c r="G28" s="2134"/>
      <c r="H28" s="2134">
        <v>5725</v>
      </c>
      <c r="I28" s="2134">
        <v>100</v>
      </c>
      <c r="J28" s="2134"/>
      <c r="K28" s="2655"/>
      <c r="L28" s="2136" t="s">
        <v>4182</v>
      </c>
    </row>
    <row r="29" spans="1:12" ht="15.75" x14ac:dyDescent="0.25">
      <c r="A29" s="2132">
        <v>44220</v>
      </c>
      <c r="B29" s="2133" t="s">
        <v>26</v>
      </c>
      <c r="C29" s="4264" t="s">
        <v>4194</v>
      </c>
      <c r="D29" s="4265"/>
      <c r="E29" s="4265"/>
      <c r="F29" s="4265"/>
      <c r="G29" s="4265"/>
      <c r="H29" s="4265"/>
      <c r="I29" s="4265"/>
      <c r="J29" s="4266"/>
      <c r="K29" s="2655"/>
      <c r="L29" s="2136"/>
    </row>
    <row r="30" spans="1:12" ht="31.5" x14ac:dyDescent="0.25">
      <c r="A30" s="2132">
        <v>44225</v>
      </c>
      <c r="B30" s="2133" t="s">
        <v>186</v>
      </c>
      <c r="C30" s="2134"/>
      <c r="D30" s="2135">
        <f t="shared" si="0"/>
        <v>0</v>
      </c>
      <c r="E30" s="2134"/>
      <c r="F30" s="2134"/>
      <c r="G30" s="2134"/>
      <c r="H30" s="2134">
        <v>5725</v>
      </c>
      <c r="I30" s="2134">
        <v>100</v>
      </c>
      <c r="J30" s="2134"/>
      <c r="K30" s="2655"/>
      <c r="L30" s="2136" t="s">
        <v>4220</v>
      </c>
    </row>
    <row r="31" spans="1:12" ht="15.75" x14ac:dyDescent="0.25">
      <c r="A31" s="2132">
        <v>44226</v>
      </c>
      <c r="B31" s="2133" t="s">
        <v>12</v>
      </c>
      <c r="C31" s="2134">
        <v>55</v>
      </c>
      <c r="D31" s="2135">
        <f t="shared" si="0"/>
        <v>44</v>
      </c>
      <c r="E31" s="2134">
        <v>20</v>
      </c>
      <c r="F31" s="2134" t="s">
        <v>159</v>
      </c>
      <c r="G31" s="2134">
        <v>70</v>
      </c>
      <c r="H31" s="2134"/>
      <c r="I31" s="2134"/>
      <c r="J31" s="2134"/>
      <c r="K31" s="2655"/>
      <c r="L31" s="2136" t="s">
        <v>22</v>
      </c>
    </row>
    <row r="32" spans="1:12" ht="15.75" x14ac:dyDescent="0.25">
      <c r="A32" s="2414">
        <v>44227</v>
      </c>
      <c r="B32" s="2333" t="s">
        <v>4</v>
      </c>
      <c r="C32" s="2334"/>
      <c r="D32" s="2335"/>
      <c r="E32" s="2334">
        <v>20</v>
      </c>
      <c r="F32" s="2334"/>
      <c r="G32" s="2334"/>
      <c r="H32" s="2334"/>
      <c r="I32" s="2334"/>
      <c r="J32" s="2334"/>
      <c r="K32" s="3127"/>
      <c r="L32" s="2337"/>
    </row>
    <row r="33" spans="1:12" ht="15.75" x14ac:dyDescent="0.25">
      <c r="A33" s="2414">
        <v>44255</v>
      </c>
      <c r="B33" s="2333" t="s">
        <v>4</v>
      </c>
      <c r="C33" s="2334"/>
      <c r="D33" s="2335"/>
      <c r="E33" s="2334">
        <v>20</v>
      </c>
      <c r="F33" s="2334"/>
      <c r="G33" s="2334"/>
      <c r="H33" s="2334"/>
      <c r="I33" s="2334"/>
      <c r="J33" s="2334"/>
      <c r="K33" s="3127"/>
      <c r="L33" s="2337"/>
    </row>
    <row r="34" spans="1:12" ht="15.75" x14ac:dyDescent="0.25">
      <c r="A34" s="2414">
        <v>44285</v>
      </c>
      <c r="B34" s="2333" t="s">
        <v>4</v>
      </c>
      <c r="C34" s="2334"/>
      <c r="D34" s="2335"/>
      <c r="E34" s="2334">
        <v>20</v>
      </c>
      <c r="F34" s="2334"/>
      <c r="G34" s="2334"/>
      <c r="H34" s="2334"/>
      <c r="I34" s="2334"/>
      <c r="J34" s="2334"/>
      <c r="K34" s="3127"/>
      <c r="L34" s="2337"/>
    </row>
    <row r="35" spans="1:12" ht="15.75" x14ac:dyDescent="0.25">
      <c r="A35" s="2270">
        <v>44358</v>
      </c>
      <c r="B35" s="2194" t="s">
        <v>186</v>
      </c>
      <c r="C35" s="2195"/>
      <c r="D35" s="2196"/>
      <c r="E35" s="2195"/>
      <c r="F35" s="2195"/>
      <c r="G35" s="2195"/>
      <c r="H35" s="2195">
        <v>4560</v>
      </c>
      <c r="I35" s="2195">
        <v>100</v>
      </c>
      <c r="J35" s="2195"/>
      <c r="K35" s="2745"/>
      <c r="L35" s="2271" t="s">
        <v>4414</v>
      </c>
    </row>
    <row r="36" spans="1:12" ht="15.75" x14ac:dyDescent="0.25">
      <c r="A36" s="2132">
        <v>44360</v>
      </c>
      <c r="B36" s="2133" t="s">
        <v>14</v>
      </c>
      <c r="C36" s="4264" t="s">
        <v>4419</v>
      </c>
      <c r="D36" s="4265"/>
      <c r="E36" s="4265"/>
      <c r="F36" s="4265"/>
      <c r="G36" s="4265"/>
      <c r="H36" s="4265"/>
      <c r="I36" s="4265"/>
      <c r="J36" s="4266"/>
      <c r="K36" s="2655"/>
      <c r="L36" s="2121"/>
    </row>
    <row r="37" spans="1:12" ht="15.75" x14ac:dyDescent="0.25">
      <c r="A37" s="2132">
        <v>44366</v>
      </c>
      <c r="B37" s="2133" t="s">
        <v>186</v>
      </c>
      <c r="C37" s="2134"/>
      <c r="D37" s="2135"/>
      <c r="E37" s="2134"/>
      <c r="F37" s="2134"/>
      <c r="G37" s="2134"/>
      <c r="H37" s="2134">
        <v>5585</v>
      </c>
      <c r="I37" s="2134">
        <v>100</v>
      </c>
      <c r="J37" s="2134"/>
      <c r="K37" s="2655"/>
      <c r="L37" s="2121" t="s">
        <v>4434</v>
      </c>
    </row>
    <row r="38" spans="1:12" ht="15.75" x14ac:dyDescent="0.25">
      <c r="A38" s="3213">
        <v>44414</v>
      </c>
      <c r="B38" s="3214" t="s">
        <v>33</v>
      </c>
      <c r="C38" s="4330" t="s">
        <v>4432</v>
      </c>
      <c r="D38" s="4331"/>
      <c r="E38" s="4331"/>
      <c r="F38" s="4331"/>
      <c r="G38" s="4331"/>
      <c r="H38" s="4331"/>
      <c r="I38" s="4331"/>
      <c r="J38" s="4332"/>
      <c r="K38" s="3215"/>
      <c r="L38" s="3216"/>
    </row>
    <row r="39" spans="1:12" ht="15.75" x14ac:dyDescent="0.25">
      <c r="A39" s="2132">
        <v>44446</v>
      </c>
      <c r="B39" s="2133" t="s">
        <v>186</v>
      </c>
      <c r="C39" s="2134"/>
      <c r="D39" s="2135">
        <f t="shared" si="0"/>
        <v>0</v>
      </c>
      <c r="E39" s="2134"/>
      <c r="F39" s="2134"/>
      <c r="G39" s="2134"/>
      <c r="H39" s="2135">
        <v>5542</v>
      </c>
      <c r="I39" s="2135">
        <v>100</v>
      </c>
      <c r="J39" s="2134"/>
      <c r="K39" s="2655"/>
      <c r="L39" s="2121" t="s">
        <v>4529</v>
      </c>
    </row>
    <row r="40" spans="1:12" ht="21.75" customHeight="1" x14ac:dyDescent="0.25">
      <c r="A40" s="2132">
        <v>44504</v>
      </c>
      <c r="B40" s="2133" t="s">
        <v>12</v>
      </c>
      <c r="C40" s="2134">
        <v>55</v>
      </c>
      <c r="D40" s="2135">
        <v>48.4</v>
      </c>
      <c r="E40" s="2134">
        <v>12</v>
      </c>
      <c r="F40" s="2134" t="s">
        <v>159</v>
      </c>
      <c r="G40" s="2134">
        <v>80</v>
      </c>
      <c r="H40" s="2134"/>
      <c r="I40" s="2134"/>
      <c r="J40" s="2134"/>
      <c r="K40" s="2655"/>
      <c r="L40" s="2121" t="s">
        <v>4603</v>
      </c>
    </row>
    <row r="41" spans="1:12" ht="15.75" x14ac:dyDescent="0.25">
      <c r="A41" s="2132"/>
      <c r="B41" s="2133"/>
      <c r="C41" s="2134"/>
      <c r="D41" s="2135">
        <f t="shared" si="0"/>
        <v>0</v>
      </c>
      <c r="E41" s="2134"/>
      <c r="F41" s="2134"/>
      <c r="G41" s="2134"/>
      <c r="H41" s="2134"/>
      <c r="I41" s="2134"/>
      <c r="J41" s="2134"/>
      <c r="K41" s="2655"/>
      <c r="L41" s="2121"/>
    </row>
    <row r="42" spans="1:12" ht="15.75" x14ac:dyDescent="0.25">
      <c r="A42" s="2132"/>
      <c r="B42" s="2133"/>
      <c r="C42" s="2134"/>
      <c r="D42" s="2135">
        <f t="shared" si="0"/>
        <v>0</v>
      </c>
      <c r="E42" s="2134"/>
      <c r="F42" s="2134"/>
      <c r="G42" s="2134"/>
      <c r="H42" s="2134"/>
      <c r="I42" s="2134"/>
      <c r="J42" s="2134"/>
      <c r="K42" s="2655"/>
      <c r="L42" s="2121"/>
    </row>
    <row r="43" spans="1:12" ht="15.75" x14ac:dyDescent="0.25">
      <c r="A43" s="2132"/>
      <c r="B43" s="2133"/>
      <c r="C43" s="2134"/>
      <c r="D43" s="2135">
        <f t="shared" si="0"/>
        <v>0</v>
      </c>
      <c r="E43" s="2134"/>
      <c r="F43" s="2134"/>
      <c r="G43" s="2134"/>
      <c r="H43" s="2134"/>
      <c r="I43" s="2134"/>
      <c r="J43" s="2134"/>
      <c r="K43" s="2655"/>
      <c r="L43" s="2121"/>
    </row>
    <row r="44" spans="1:12" ht="15.75" x14ac:dyDescent="0.25">
      <c r="A44" s="2132"/>
      <c r="B44" s="2133"/>
      <c r="C44" s="2134"/>
      <c r="D44" s="2135">
        <f t="shared" si="0"/>
        <v>0</v>
      </c>
      <c r="E44" s="2134"/>
      <c r="F44" s="2134"/>
      <c r="G44" s="2134"/>
      <c r="H44" s="2134"/>
      <c r="I44" s="2134"/>
      <c r="J44" s="2134"/>
      <c r="K44" s="2655"/>
      <c r="L44" s="2121"/>
    </row>
    <row r="45" spans="1:12" ht="15.75" x14ac:dyDescent="0.25">
      <c r="A45" s="2132"/>
      <c r="B45" s="2133"/>
      <c r="C45" s="2134"/>
      <c r="D45" s="2135">
        <f t="shared" si="0"/>
        <v>0</v>
      </c>
      <c r="E45" s="2134"/>
      <c r="F45" s="2134"/>
      <c r="G45" s="2134"/>
      <c r="H45" s="2134"/>
      <c r="I45" s="2134"/>
      <c r="J45" s="2134"/>
      <c r="K45" s="2655"/>
      <c r="L45" s="2121"/>
    </row>
    <row r="46" spans="1:12" ht="15.75" x14ac:dyDescent="0.25">
      <c r="A46" s="2132"/>
      <c r="B46" s="2133"/>
      <c r="C46" s="2134"/>
      <c r="D46" s="2135">
        <f t="shared" si="0"/>
        <v>0</v>
      </c>
      <c r="E46" s="2134"/>
      <c r="F46" s="2134"/>
      <c r="G46" s="2134"/>
      <c r="H46" s="2134"/>
      <c r="I46" s="2134"/>
      <c r="J46" s="2134"/>
      <c r="K46" s="2655"/>
      <c r="L46" s="2121"/>
    </row>
    <row r="47" spans="1:12" ht="15.75" x14ac:dyDescent="0.25">
      <c r="A47" s="2132"/>
      <c r="B47" s="2133"/>
      <c r="C47" s="2134"/>
      <c r="D47" s="2135">
        <f t="shared" si="0"/>
        <v>0</v>
      </c>
      <c r="E47" s="2134"/>
      <c r="F47" s="2134"/>
      <c r="G47" s="2134"/>
      <c r="H47" s="2134"/>
      <c r="I47" s="2134"/>
      <c r="J47" s="2134"/>
      <c r="K47" s="2655"/>
      <c r="L47" s="2121"/>
    </row>
    <row r="48" spans="1:12" ht="15.75" x14ac:dyDescent="0.25">
      <c r="A48" s="2132"/>
      <c r="B48" s="2133"/>
      <c r="C48" s="2134"/>
      <c r="D48" s="2135">
        <f t="shared" si="0"/>
        <v>0</v>
      </c>
      <c r="E48" s="2134"/>
      <c r="F48" s="2134"/>
      <c r="G48" s="2134"/>
      <c r="H48" s="2134"/>
      <c r="I48" s="2134"/>
      <c r="J48" s="2134"/>
      <c r="K48" s="2655"/>
      <c r="L48" s="2121"/>
    </row>
    <row r="49" spans="1:12" ht="15.75" x14ac:dyDescent="0.25">
      <c r="A49" s="2132"/>
      <c r="B49" s="2133"/>
      <c r="C49" s="2134"/>
      <c r="D49" s="2135">
        <f t="shared" si="0"/>
        <v>0</v>
      </c>
      <c r="E49" s="2134"/>
      <c r="F49" s="2134"/>
      <c r="G49" s="2134"/>
      <c r="H49" s="2134"/>
      <c r="I49" s="2134"/>
      <c r="J49" s="2134"/>
      <c r="K49" s="2655"/>
      <c r="L49" s="2121"/>
    </row>
    <row r="50" spans="1:12" ht="15.75" x14ac:dyDescent="0.25">
      <c r="A50" s="2132"/>
      <c r="B50" s="2133"/>
      <c r="C50" s="2134"/>
      <c r="D50" s="2135">
        <f t="shared" si="0"/>
        <v>0</v>
      </c>
      <c r="E50" s="2134"/>
      <c r="F50" s="2134"/>
      <c r="G50" s="2134"/>
      <c r="H50" s="2134"/>
      <c r="I50" s="2134"/>
      <c r="J50" s="2134"/>
      <c r="K50" s="2655"/>
      <c r="L50" s="2121"/>
    </row>
    <row r="51" spans="1:12" ht="15.75" x14ac:dyDescent="0.25">
      <c r="A51" s="2132"/>
      <c r="B51" s="2133"/>
      <c r="C51" s="2134"/>
      <c r="D51" s="2135">
        <f t="shared" si="0"/>
        <v>0</v>
      </c>
      <c r="E51" s="2134"/>
      <c r="F51" s="2134"/>
      <c r="G51" s="2134"/>
      <c r="H51" s="2134"/>
      <c r="I51" s="2134"/>
      <c r="J51" s="2134"/>
      <c r="K51" s="2655"/>
      <c r="L51" s="2121"/>
    </row>
    <row r="52" spans="1:12" ht="15.75" x14ac:dyDescent="0.25">
      <c r="A52" s="2132"/>
      <c r="B52" s="2133"/>
      <c r="C52" s="2134"/>
      <c r="D52" s="2135">
        <f t="shared" si="0"/>
        <v>0</v>
      </c>
      <c r="E52" s="2134"/>
      <c r="F52" s="2134"/>
      <c r="G52" s="2134"/>
      <c r="H52" s="2134"/>
      <c r="I52" s="2134"/>
      <c r="J52" s="2134"/>
      <c r="K52" s="2655"/>
      <c r="L52" s="2121"/>
    </row>
    <row r="53" spans="1:12" ht="15.75" x14ac:dyDescent="0.25">
      <c r="A53" s="2132"/>
      <c r="B53" s="2133"/>
      <c r="C53" s="2134"/>
      <c r="D53" s="2135">
        <f t="shared" si="0"/>
        <v>0</v>
      </c>
      <c r="E53" s="2134"/>
      <c r="F53" s="2134"/>
      <c r="G53" s="2134"/>
      <c r="H53" s="2134"/>
      <c r="I53" s="2134"/>
      <c r="J53" s="2134"/>
      <c r="K53" s="2655"/>
      <c r="L53" s="2121"/>
    </row>
    <row r="54" spans="1:12" ht="15.75" x14ac:dyDescent="0.25">
      <c r="A54" s="2132"/>
      <c r="B54" s="2133"/>
      <c r="C54" s="2134"/>
      <c r="D54" s="2135">
        <f t="shared" si="0"/>
        <v>0</v>
      </c>
      <c r="E54" s="2134"/>
      <c r="F54" s="2134"/>
      <c r="G54" s="2134"/>
      <c r="H54" s="2134"/>
      <c r="I54" s="2134"/>
      <c r="J54" s="2134"/>
      <c r="K54" s="2655"/>
      <c r="L54" s="2121"/>
    </row>
    <row r="55" spans="1:12" ht="15.75" x14ac:dyDescent="0.25">
      <c r="A55" s="2132"/>
      <c r="B55" s="2133"/>
      <c r="C55" s="2134"/>
      <c r="D55" s="2135">
        <f t="shared" si="0"/>
        <v>0</v>
      </c>
      <c r="E55" s="2134"/>
      <c r="F55" s="2134"/>
      <c r="G55" s="2134"/>
      <c r="H55" s="2134"/>
      <c r="I55" s="2134"/>
      <c r="J55" s="2134"/>
      <c r="K55" s="2655"/>
      <c r="L55" s="2121"/>
    </row>
    <row r="56" spans="1:12" ht="15.75" x14ac:dyDescent="0.25">
      <c r="A56" s="2132"/>
      <c r="B56" s="2133"/>
      <c r="C56" s="2134"/>
      <c r="D56" s="2135">
        <f t="shared" si="0"/>
        <v>0</v>
      </c>
      <c r="E56" s="2134"/>
      <c r="F56" s="2134"/>
      <c r="G56" s="2134"/>
      <c r="H56" s="2134"/>
      <c r="I56" s="2134"/>
      <c r="J56" s="2134"/>
      <c r="K56" s="2655"/>
      <c r="L56" s="2121"/>
    </row>
    <row r="57" spans="1:12" ht="15.75" x14ac:dyDescent="0.25">
      <c r="A57" s="2132"/>
      <c r="B57" s="2133"/>
      <c r="C57" s="2134"/>
      <c r="D57" s="2135">
        <f t="shared" si="0"/>
        <v>0</v>
      </c>
      <c r="E57" s="2134"/>
      <c r="F57" s="2134"/>
      <c r="G57" s="2134"/>
      <c r="H57" s="2134"/>
      <c r="I57" s="2134"/>
      <c r="J57" s="2134"/>
      <c r="K57" s="2655"/>
      <c r="L57" s="2121"/>
    </row>
    <row r="58" spans="1:12" ht="15.75" x14ac:dyDescent="0.25">
      <c r="A58" s="2132"/>
      <c r="B58" s="2133"/>
      <c r="C58" s="2134"/>
      <c r="D58" s="2135">
        <f t="shared" si="0"/>
        <v>0</v>
      </c>
      <c r="E58" s="2134"/>
      <c r="F58" s="2134"/>
      <c r="G58" s="2134"/>
      <c r="H58" s="2134"/>
      <c r="I58" s="2134"/>
      <c r="J58" s="2134"/>
      <c r="K58" s="2655"/>
      <c r="L58" s="2121"/>
    </row>
    <row r="59" spans="1:12" ht="15.75" x14ac:dyDescent="0.25">
      <c r="A59" s="2132"/>
      <c r="B59" s="2133"/>
      <c r="C59" s="2134"/>
      <c r="D59" s="2135">
        <f t="shared" si="0"/>
        <v>0</v>
      </c>
      <c r="E59" s="2134"/>
      <c r="F59" s="2134"/>
      <c r="G59" s="2134"/>
      <c r="H59" s="2134"/>
      <c r="I59" s="2134"/>
      <c r="J59" s="2134"/>
      <c r="K59" s="2655"/>
      <c r="L59" s="2121"/>
    </row>
    <row r="60" spans="1:12" ht="15.75" x14ac:dyDescent="0.25">
      <c r="A60" s="2132"/>
      <c r="B60" s="2133"/>
      <c r="C60" s="2134"/>
      <c r="D60" s="2135">
        <f t="shared" si="0"/>
        <v>0</v>
      </c>
      <c r="E60" s="2134"/>
      <c r="F60" s="2134"/>
      <c r="G60" s="2134"/>
      <c r="H60" s="2134"/>
      <c r="I60" s="2134"/>
      <c r="J60" s="2134"/>
      <c r="K60" s="2655"/>
      <c r="L60" s="2121"/>
    </row>
    <row r="61" spans="1:12" ht="15.75" x14ac:dyDescent="0.25">
      <c r="A61" s="2132"/>
      <c r="B61" s="2133"/>
      <c r="C61" s="2134"/>
      <c r="D61" s="2135">
        <f t="shared" si="0"/>
        <v>0</v>
      </c>
      <c r="E61" s="2134"/>
      <c r="F61" s="2134"/>
      <c r="G61" s="2134"/>
      <c r="H61" s="2134"/>
      <c r="I61" s="2134"/>
      <c r="J61" s="2134"/>
      <c r="K61" s="2655"/>
      <c r="L61" s="2121"/>
    </row>
    <row r="62" spans="1:12" ht="15.75" x14ac:dyDescent="0.25">
      <c r="A62" s="2132"/>
      <c r="B62" s="2133"/>
      <c r="C62" s="2134"/>
      <c r="D62" s="2135">
        <f t="shared" si="0"/>
        <v>0</v>
      </c>
      <c r="E62" s="2134"/>
      <c r="F62" s="2134"/>
      <c r="G62" s="2134"/>
      <c r="H62" s="2134"/>
      <c r="I62" s="2134"/>
      <c r="J62" s="2134"/>
      <c r="K62" s="2655"/>
      <c r="L62" s="2121"/>
    </row>
    <row r="63" spans="1:12" ht="15.75" x14ac:dyDescent="0.25">
      <c r="A63" s="2132"/>
      <c r="B63" s="2133"/>
      <c r="C63" s="2134"/>
      <c r="D63" s="2135">
        <f t="shared" si="0"/>
        <v>0</v>
      </c>
      <c r="E63" s="2134"/>
      <c r="F63" s="2134"/>
      <c r="G63" s="2134"/>
      <c r="H63" s="2134"/>
      <c r="I63" s="2134"/>
      <c r="J63" s="2134"/>
      <c r="K63" s="2655"/>
      <c r="L63" s="2121"/>
    </row>
    <row r="64" spans="1:12" ht="15.75" x14ac:dyDescent="0.25">
      <c r="A64" s="2132"/>
      <c r="B64" s="2133"/>
      <c r="C64" s="2134"/>
      <c r="D64" s="2135">
        <f t="shared" si="0"/>
        <v>0</v>
      </c>
      <c r="E64" s="2134"/>
      <c r="F64" s="2134"/>
      <c r="G64" s="2134"/>
      <c r="H64" s="2134"/>
      <c r="I64" s="2134"/>
      <c r="J64" s="2134"/>
      <c r="K64" s="2655"/>
      <c r="L64" s="2121"/>
    </row>
    <row r="65" spans="1:12" ht="15.75" x14ac:dyDescent="0.25">
      <c r="A65" s="2132"/>
      <c r="B65" s="2133"/>
      <c r="C65" s="2134"/>
      <c r="D65" s="2135">
        <f t="shared" si="0"/>
        <v>0</v>
      </c>
      <c r="E65" s="2134"/>
      <c r="F65" s="2134"/>
      <c r="G65" s="2134"/>
      <c r="H65" s="2134"/>
      <c r="I65" s="2134"/>
      <c r="J65" s="2134"/>
      <c r="K65" s="2655"/>
      <c r="L65" s="2121"/>
    </row>
    <row r="66" spans="1:12" ht="15.75" x14ac:dyDescent="0.25">
      <c r="A66" s="2132"/>
      <c r="B66" s="2133"/>
      <c r="C66" s="2134"/>
      <c r="D66" s="2135">
        <f t="shared" si="0"/>
        <v>0</v>
      </c>
      <c r="E66" s="2134"/>
      <c r="F66" s="2134"/>
      <c r="G66" s="2134"/>
      <c r="H66" s="2134"/>
      <c r="I66" s="2134"/>
      <c r="J66" s="2134"/>
      <c r="K66" s="2655"/>
      <c r="L66" s="2121"/>
    </row>
    <row r="67" spans="1:12" ht="15.75" x14ac:dyDescent="0.25">
      <c r="A67" s="2132"/>
      <c r="B67" s="2133"/>
      <c r="C67" s="2134"/>
      <c r="D67" s="2135">
        <f t="shared" si="0"/>
        <v>0</v>
      </c>
      <c r="E67" s="2134"/>
      <c r="F67" s="2134"/>
      <c r="G67" s="2134"/>
      <c r="H67" s="2134"/>
      <c r="I67" s="2134"/>
      <c r="J67" s="2134"/>
      <c r="K67" s="2655"/>
      <c r="L67" s="2121"/>
    </row>
    <row r="68" spans="1:12" ht="15.75" x14ac:dyDescent="0.25">
      <c r="A68" s="2132"/>
      <c r="B68" s="2133"/>
      <c r="C68" s="2134"/>
      <c r="D68" s="2135">
        <f t="shared" si="0"/>
        <v>0</v>
      </c>
      <c r="E68" s="2134"/>
      <c r="F68" s="2134"/>
      <c r="G68" s="2134"/>
      <c r="H68" s="2134"/>
      <c r="I68" s="2134"/>
      <c r="J68" s="2134"/>
      <c r="K68" s="2655"/>
      <c r="L68" s="2121"/>
    </row>
    <row r="69" spans="1:12" ht="15.75" x14ac:dyDescent="0.25">
      <c r="A69" s="2132"/>
      <c r="B69" s="2133"/>
      <c r="C69" s="2134"/>
      <c r="D69" s="2135">
        <f t="shared" si="0"/>
        <v>0</v>
      </c>
      <c r="E69" s="2134"/>
      <c r="F69" s="2134"/>
      <c r="G69" s="2134"/>
      <c r="H69" s="2134"/>
      <c r="I69" s="2134"/>
      <c r="J69" s="2134"/>
      <c r="K69" s="2655"/>
      <c r="L69" s="2121"/>
    </row>
    <row r="70" spans="1:12" ht="15.75" x14ac:dyDescent="0.25">
      <c r="A70" s="2132"/>
      <c r="B70" s="2133"/>
      <c r="C70" s="2134"/>
      <c r="D70" s="2135">
        <f t="shared" si="0"/>
        <v>0</v>
      </c>
      <c r="E70" s="2134"/>
      <c r="F70" s="2134"/>
      <c r="G70" s="2134"/>
      <c r="H70" s="2134"/>
      <c r="I70" s="2134"/>
      <c r="J70" s="2134"/>
      <c r="K70" s="2655"/>
      <c r="L70" s="2121"/>
    </row>
    <row r="71" spans="1:12" ht="15.75" x14ac:dyDescent="0.25">
      <c r="A71" s="2132"/>
      <c r="B71" s="2133"/>
      <c r="C71" s="2134"/>
      <c r="D71" s="2135">
        <f t="shared" si="0"/>
        <v>0</v>
      </c>
      <c r="E71" s="2134"/>
      <c r="F71" s="2134"/>
      <c r="G71" s="2134"/>
      <c r="H71" s="2134"/>
      <c r="I71" s="2134"/>
      <c r="J71" s="2134"/>
      <c r="K71" s="2655"/>
      <c r="L71" s="2121"/>
    </row>
    <row r="72" spans="1:12" ht="15.75" x14ac:dyDescent="0.25">
      <c r="A72" s="2132"/>
      <c r="B72" s="2133"/>
      <c r="C72" s="2134"/>
      <c r="D72" s="2135">
        <f t="shared" si="0"/>
        <v>0</v>
      </c>
      <c r="E72" s="2134"/>
      <c r="F72" s="2134"/>
      <c r="G72" s="2134"/>
      <c r="H72" s="2134"/>
      <c r="I72" s="2134"/>
      <c r="J72" s="2134"/>
      <c r="K72" s="2655"/>
      <c r="L72" s="2121"/>
    </row>
    <row r="73" spans="1:12" ht="15.75" x14ac:dyDescent="0.25">
      <c r="A73" s="2132"/>
      <c r="B73" s="2133"/>
      <c r="C73" s="2134"/>
      <c r="D73" s="2135">
        <f t="shared" si="0"/>
        <v>0</v>
      </c>
      <c r="E73" s="2134"/>
      <c r="F73" s="2134"/>
      <c r="G73" s="2134"/>
      <c r="H73" s="2134"/>
      <c r="I73" s="2134"/>
      <c r="J73" s="2134"/>
      <c r="K73" s="2655"/>
      <c r="L73" s="2121"/>
    </row>
    <row r="74" spans="1:12" ht="15.75" x14ac:dyDescent="0.25">
      <c r="A74" s="2132"/>
      <c r="B74" s="2133"/>
      <c r="C74" s="2134"/>
      <c r="D74" s="2135">
        <f t="shared" si="0"/>
        <v>0</v>
      </c>
      <c r="E74" s="2134"/>
      <c r="F74" s="2134"/>
      <c r="G74" s="2134"/>
      <c r="H74" s="2134"/>
      <c r="I74" s="2134"/>
      <c r="J74" s="2134"/>
      <c r="K74" s="2655"/>
      <c r="L74" s="2121"/>
    </row>
    <row r="75" spans="1:12" ht="15.75" x14ac:dyDescent="0.25">
      <c r="A75" s="2132"/>
      <c r="B75" s="2133"/>
      <c r="C75" s="2134"/>
      <c r="D75" s="2135">
        <f t="shared" si="0"/>
        <v>0</v>
      </c>
      <c r="E75" s="2134"/>
      <c r="F75" s="2134"/>
      <c r="G75" s="2134"/>
      <c r="H75" s="2134"/>
      <c r="I75" s="2134"/>
      <c r="J75" s="2134"/>
      <c r="K75" s="2655"/>
      <c r="L75" s="2121"/>
    </row>
    <row r="76" spans="1:12" ht="15.75" x14ac:dyDescent="0.25">
      <c r="A76" s="2132"/>
      <c r="B76" s="2133"/>
      <c r="C76" s="2134"/>
      <c r="D76" s="2135">
        <f t="shared" si="0"/>
        <v>0</v>
      </c>
      <c r="E76" s="2134"/>
      <c r="F76" s="2134"/>
      <c r="G76" s="2134"/>
      <c r="H76" s="2134"/>
      <c r="I76" s="2134"/>
      <c r="J76" s="2134"/>
      <c r="K76" s="2655"/>
      <c r="L76" s="2121"/>
    </row>
    <row r="77" spans="1:12" ht="15.75" x14ac:dyDescent="0.25">
      <c r="A77" s="2132"/>
      <c r="B77" s="2133"/>
      <c r="C77" s="2134"/>
      <c r="D77" s="2135">
        <f t="shared" si="0"/>
        <v>0</v>
      </c>
      <c r="E77" s="2134"/>
      <c r="F77" s="2134"/>
      <c r="G77" s="2134"/>
      <c r="H77" s="2134"/>
      <c r="I77" s="2134"/>
      <c r="J77" s="2134"/>
      <c r="K77" s="2655"/>
      <c r="L77" s="2121"/>
    </row>
    <row r="78" spans="1:12" ht="15.75" x14ac:dyDescent="0.25">
      <c r="A78" s="2132"/>
      <c r="B78" s="2133"/>
      <c r="C78" s="2134"/>
      <c r="D78" s="2135">
        <f t="shared" si="0"/>
        <v>0</v>
      </c>
      <c r="E78" s="2134"/>
      <c r="F78" s="2134"/>
      <c r="G78" s="2134"/>
      <c r="H78" s="2134"/>
      <c r="I78" s="2134"/>
      <c r="J78" s="2134"/>
      <c r="K78" s="2655"/>
      <c r="L78" s="2121"/>
    </row>
    <row r="79" spans="1:12" ht="15.75" x14ac:dyDescent="0.25">
      <c r="A79" s="2132"/>
      <c r="B79" s="2133"/>
      <c r="C79" s="2134"/>
      <c r="D79" s="2135">
        <f t="shared" si="0"/>
        <v>0</v>
      </c>
      <c r="E79" s="2134"/>
      <c r="F79" s="2134"/>
      <c r="G79" s="2134"/>
      <c r="H79" s="2134"/>
      <c r="I79" s="2134"/>
      <c r="J79" s="2134"/>
      <c r="K79" s="2655"/>
      <c r="L79" s="2121"/>
    </row>
    <row r="80" spans="1:12" ht="15.75" x14ac:dyDescent="0.25">
      <c r="A80" s="2132"/>
      <c r="B80" s="2133"/>
      <c r="C80" s="2134"/>
      <c r="D80" s="2135">
        <f t="shared" si="0"/>
        <v>0</v>
      </c>
      <c r="E80" s="2134"/>
      <c r="F80" s="2134"/>
      <c r="G80" s="2134"/>
      <c r="H80" s="2134"/>
      <c r="I80" s="2134"/>
      <c r="J80" s="2134"/>
      <c r="K80" s="2655"/>
      <c r="L80" s="2121"/>
    </row>
    <row r="81" spans="1:12" ht="15.75" x14ac:dyDescent="0.25">
      <c r="A81" s="2132"/>
      <c r="B81" s="2133"/>
      <c r="C81" s="2134"/>
      <c r="D81" s="2135">
        <f t="shared" si="0"/>
        <v>0</v>
      </c>
      <c r="E81" s="2134"/>
      <c r="F81" s="2134"/>
      <c r="G81" s="2134"/>
      <c r="H81" s="2134"/>
      <c r="I81" s="2134"/>
      <c r="J81" s="2134"/>
      <c r="K81" s="2655"/>
      <c r="L81" s="2121"/>
    </row>
    <row r="82" spans="1:12" ht="15.75" x14ac:dyDescent="0.25">
      <c r="A82" s="2132"/>
      <c r="B82" s="2133"/>
      <c r="C82" s="2134"/>
      <c r="D82" s="2135">
        <f t="shared" si="0"/>
        <v>0</v>
      </c>
      <c r="E82" s="2134"/>
      <c r="F82" s="2134"/>
      <c r="G82" s="2134"/>
      <c r="H82" s="2134"/>
      <c r="I82" s="2134"/>
      <c r="J82" s="2134"/>
      <c r="K82" s="2655"/>
      <c r="L82" s="2121"/>
    </row>
    <row r="83" spans="1:12" ht="15.75" x14ac:dyDescent="0.25">
      <c r="A83" s="2132"/>
      <c r="B83" s="2133"/>
      <c r="C83" s="2134"/>
      <c r="D83" s="2135">
        <f t="shared" ref="D83:D146" si="1">+C83*(100-E83)/100</f>
        <v>0</v>
      </c>
      <c r="E83" s="2134"/>
      <c r="F83" s="2134"/>
      <c r="G83" s="2134"/>
      <c r="H83" s="2134"/>
      <c r="I83" s="2134"/>
      <c r="J83" s="2134"/>
      <c r="K83" s="2655"/>
      <c r="L83" s="2121"/>
    </row>
    <row r="84" spans="1:12" ht="15.75" x14ac:dyDescent="0.25">
      <c r="A84" s="2132"/>
      <c r="B84" s="2133"/>
      <c r="C84" s="2134"/>
      <c r="D84" s="2135">
        <f t="shared" si="1"/>
        <v>0</v>
      </c>
      <c r="E84" s="2134"/>
      <c r="F84" s="2134"/>
      <c r="G84" s="2134"/>
      <c r="H84" s="2134"/>
      <c r="I84" s="2134"/>
      <c r="J84" s="2134"/>
      <c r="K84" s="2655"/>
      <c r="L84" s="2121"/>
    </row>
    <row r="85" spans="1:12" ht="15.75" x14ac:dyDescent="0.25">
      <c r="A85" s="2132"/>
      <c r="B85" s="2133"/>
      <c r="C85" s="2134"/>
      <c r="D85" s="2135">
        <f t="shared" si="1"/>
        <v>0</v>
      </c>
      <c r="E85" s="2134"/>
      <c r="F85" s="2134"/>
      <c r="G85" s="2134"/>
      <c r="H85" s="2134"/>
      <c r="I85" s="2134"/>
      <c r="J85" s="2134"/>
      <c r="K85" s="2655"/>
      <c r="L85" s="2121"/>
    </row>
    <row r="86" spans="1:12" ht="15.75" x14ac:dyDescent="0.25">
      <c r="A86" s="2132"/>
      <c r="B86" s="2133"/>
      <c r="C86" s="2134"/>
      <c r="D86" s="2135">
        <f t="shared" si="1"/>
        <v>0</v>
      </c>
      <c r="E86" s="2134"/>
      <c r="F86" s="2134"/>
      <c r="G86" s="2134"/>
      <c r="H86" s="2134"/>
      <c r="I86" s="2134"/>
      <c r="J86" s="2134"/>
      <c r="K86" s="2655"/>
      <c r="L86" s="2121"/>
    </row>
    <row r="87" spans="1:12" ht="15.75" x14ac:dyDescent="0.25">
      <c r="A87" s="2132"/>
      <c r="B87" s="2133"/>
      <c r="C87" s="2134"/>
      <c r="D87" s="2135">
        <f t="shared" si="1"/>
        <v>0</v>
      </c>
      <c r="E87" s="2134"/>
      <c r="F87" s="2134"/>
      <c r="G87" s="2134"/>
      <c r="H87" s="2134"/>
      <c r="I87" s="2134"/>
      <c r="J87" s="2134"/>
      <c r="K87" s="2655"/>
      <c r="L87" s="2121"/>
    </row>
    <row r="88" spans="1:12" ht="15.75" x14ac:dyDescent="0.25">
      <c r="A88" s="2132"/>
      <c r="B88" s="2133"/>
      <c r="C88" s="2134"/>
      <c r="D88" s="2135">
        <f t="shared" si="1"/>
        <v>0</v>
      </c>
      <c r="E88" s="2134"/>
      <c r="F88" s="2134"/>
      <c r="G88" s="2134"/>
      <c r="H88" s="2134"/>
      <c r="I88" s="2134"/>
      <c r="J88" s="2134"/>
      <c r="K88" s="2655"/>
      <c r="L88" s="2121"/>
    </row>
    <row r="89" spans="1:12" ht="15.75" x14ac:dyDescent="0.25">
      <c r="A89" s="2132"/>
      <c r="B89" s="2133"/>
      <c r="C89" s="2134"/>
      <c r="D89" s="2135">
        <f t="shared" si="1"/>
        <v>0</v>
      </c>
      <c r="E89" s="2134"/>
      <c r="F89" s="2134"/>
      <c r="G89" s="2134"/>
      <c r="H89" s="2134"/>
      <c r="I89" s="2134"/>
      <c r="J89" s="2134"/>
      <c r="K89" s="2655"/>
      <c r="L89" s="2121"/>
    </row>
    <row r="90" spans="1:12" ht="15.75" x14ac:dyDescent="0.25">
      <c r="A90" s="2132"/>
      <c r="B90" s="2133"/>
      <c r="C90" s="2134"/>
      <c r="D90" s="2135">
        <f t="shared" si="1"/>
        <v>0</v>
      </c>
      <c r="E90" s="2134"/>
      <c r="F90" s="2134"/>
      <c r="G90" s="2134"/>
      <c r="H90" s="2134"/>
      <c r="I90" s="2134"/>
      <c r="J90" s="2134"/>
      <c r="K90" s="2655"/>
      <c r="L90" s="2121"/>
    </row>
    <row r="91" spans="1:12" ht="15.75" x14ac:dyDescent="0.25">
      <c r="A91" s="2132"/>
      <c r="B91" s="2133"/>
      <c r="C91" s="2134"/>
      <c r="D91" s="2135">
        <f t="shared" si="1"/>
        <v>0</v>
      </c>
      <c r="E91" s="2134"/>
      <c r="F91" s="2134"/>
      <c r="G91" s="2134"/>
      <c r="H91" s="2134"/>
      <c r="I91" s="2134"/>
      <c r="J91" s="2134"/>
      <c r="K91" s="2655"/>
      <c r="L91" s="2121"/>
    </row>
    <row r="92" spans="1:12" ht="15.75" x14ac:dyDescent="0.25">
      <c r="A92" s="2132"/>
      <c r="B92" s="2133"/>
      <c r="C92" s="2134"/>
      <c r="D92" s="2135">
        <f t="shared" si="1"/>
        <v>0</v>
      </c>
      <c r="E92" s="2134"/>
      <c r="F92" s="2134"/>
      <c r="G92" s="2134"/>
      <c r="H92" s="2134"/>
      <c r="I92" s="2134"/>
      <c r="J92" s="2134"/>
      <c r="K92" s="2655"/>
      <c r="L92" s="2121"/>
    </row>
    <row r="93" spans="1:12" ht="15.75" x14ac:dyDescent="0.25">
      <c r="A93" s="2132"/>
      <c r="B93" s="2133"/>
      <c r="C93" s="2134"/>
      <c r="D93" s="2135">
        <f t="shared" si="1"/>
        <v>0</v>
      </c>
      <c r="E93" s="2134"/>
      <c r="F93" s="2134"/>
      <c r="G93" s="2134"/>
      <c r="H93" s="2134"/>
      <c r="I93" s="2134"/>
      <c r="J93" s="2134"/>
      <c r="K93" s="2655"/>
      <c r="L93" s="2121"/>
    </row>
    <row r="94" spans="1:12" ht="15.75" x14ac:dyDescent="0.25">
      <c r="A94" s="2132"/>
      <c r="B94" s="2133"/>
      <c r="C94" s="2134"/>
      <c r="D94" s="2135">
        <f t="shared" si="1"/>
        <v>0</v>
      </c>
      <c r="E94" s="2134"/>
      <c r="F94" s="2134"/>
      <c r="G94" s="2134"/>
      <c r="H94" s="2134"/>
      <c r="I94" s="2134"/>
      <c r="J94" s="2134"/>
      <c r="K94" s="2655"/>
      <c r="L94" s="2121"/>
    </row>
    <row r="95" spans="1:12" ht="15.75" x14ac:dyDescent="0.25">
      <c r="A95" s="2132"/>
      <c r="B95" s="2133"/>
      <c r="C95" s="2134"/>
      <c r="D95" s="2135">
        <f t="shared" si="1"/>
        <v>0</v>
      </c>
      <c r="E95" s="2134"/>
      <c r="F95" s="2134"/>
      <c r="G95" s="2134"/>
      <c r="H95" s="2134"/>
      <c r="I95" s="2134"/>
      <c r="J95" s="2134"/>
      <c r="K95" s="2655"/>
      <c r="L95" s="2121"/>
    </row>
    <row r="96" spans="1:12" ht="15.75" x14ac:dyDescent="0.25">
      <c r="A96" s="2132"/>
      <c r="B96" s="2133"/>
      <c r="C96" s="2134"/>
      <c r="D96" s="2135">
        <f t="shared" si="1"/>
        <v>0</v>
      </c>
      <c r="E96" s="2134"/>
      <c r="F96" s="2134"/>
      <c r="G96" s="2134"/>
      <c r="H96" s="2134"/>
      <c r="I96" s="2134"/>
      <c r="J96" s="2134"/>
      <c r="K96" s="2655"/>
      <c r="L96" s="2121"/>
    </row>
    <row r="97" spans="1:12" ht="15.75" x14ac:dyDescent="0.25">
      <c r="A97" s="2132"/>
      <c r="B97" s="2133"/>
      <c r="C97" s="2134"/>
      <c r="D97" s="2135">
        <f t="shared" si="1"/>
        <v>0</v>
      </c>
      <c r="E97" s="2134"/>
      <c r="F97" s="2134"/>
      <c r="G97" s="2134"/>
      <c r="H97" s="2134"/>
      <c r="I97" s="2134"/>
      <c r="J97" s="2134"/>
      <c r="K97" s="2655"/>
      <c r="L97" s="2121"/>
    </row>
    <row r="98" spans="1:12" ht="15.75" x14ac:dyDescent="0.25">
      <c r="A98" s="2132"/>
      <c r="B98" s="2133"/>
      <c r="C98" s="2134"/>
      <c r="D98" s="2135">
        <f t="shared" si="1"/>
        <v>0</v>
      </c>
      <c r="E98" s="2134"/>
      <c r="F98" s="2134"/>
      <c r="G98" s="2134"/>
      <c r="H98" s="2134"/>
      <c r="I98" s="2134"/>
      <c r="J98" s="2134"/>
      <c r="K98" s="2655"/>
      <c r="L98" s="2121"/>
    </row>
    <row r="99" spans="1:12" ht="15.75" x14ac:dyDescent="0.25">
      <c r="A99" s="2132"/>
      <c r="B99" s="2133"/>
      <c r="C99" s="2134"/>
      <c r="D99" s="2135">
        <f t="shared" si="1"/>
        <v>0</v>
      </c>
      <c r="E99" s="2134"/>
      <c r="F99" s="2134"/>
      <c r="G99" s="2134"/>
      <c r="H99" s="2134"/>
      <c r="I99" s="2134"/>
      <c r="J99" s="2134"/>
      <c r="K99" s="2655"/>
      <c r="L99" s="2121"/>
    </row>
    <row r="100" spans="1:12" ht="15.75" x14ac:dyDescent="0.25">
      <c r="A100" s="2132"/>
      <c r="B100" s="2133"/>
      <c r="C100" s="2134"/>
      <c r="D100" s="2135">
        <f t="shared" si="1"/>
        <v>0</v>
      </c>
      <c r="E100" s="2134"/>
      <c r="F100" s="2134"/>
      <c r="G100" s="2134"/>
      <c r="H100" s="2134"/>
      <c r="I100" s="2134"/>
      <c r="J100" s="2134"/>
      <c r="K100" s="2655"/>
      <c r="L100" s="2121"/>
    </row>
    <row r="101" spans="1:12" ht="15.75" x14ac:dyDescent="0.25">
      <c r="A101" s="2132"/>
      <c r="B101" s="2133"/>
      <c r="C101" s="2134"/>
      <c r="D101" s="2135">
        <f t="shared" si="1"/>
        <v>0</v>
      </c>
      <c r="E101" s="2134"/>
      <c r="F101" s="2134"/>
      <c r="G101" s="2134"/>
      <c r="H101" s="2134"/>
      <c r="I101" s="2134"/>
      <c r="J101" s="2134"/>
      <c r="K101" s="2655"/>
      <c r="L101" s="2121"/>
    </row>
    <row r="102" spans="1:12" ht="15.75" x14ac:dyDescent="0.25">
      <c r="A102" s="2132"/>
      <c r="B102" s="2133"/>
      <c r="C102" s="2134"/>
      <c r="D102" s="2135">
        <f t="shared" si="1"/>
        <v>0</v>
      </c>
      <c r="E102" s="2134"/>
      <c r="F102" s="2134"/>
      <c r="G102" s="2134"/>
      <c r="H102" s="2134"/>
      <c r="I102" s="2134"/>
      <c r="J102" s="2134"/>
      <c r="K102" s="2655"/>
      <c r="L102" s="2121"/>
    </row>
    <row r="103" spans="1:12" ht="15.75" x14ac:dyDescent="0.25">
      <c r="A103" s="2132"/>
      <c r="B103" s="2133"/>
      <c r="C103" s="2134"/>
      <c r="D103" s="2135">
        <f t="shared" si="1"/>
        <v>0</v>
      </c>
      <c r="E103" s="2134"/>
      <c r="F103" s="2134"/>
      <c r="G103" s="2134"/>
      <c r="H103" s="2134"/>
      <c r="I103" s="2134"/>
      <c r="J103" s="2134"/>
      <c r="K103" s="2655"/>
      <c r="L103" s="2121"/>
    </row>
    <row r="104" spans="1:12" ht="15.75" x14ac:dyDescent="0.25">
      <c r="A104" s="2132"/>
      <c r="B104" s="2133"/>
      <c r="C104" s="2134"/>
      <c r="D104" s="2135">
        <f t="shared" si="1"/>
        <v>0</v>
      </c>
      <c r="E104" s="2134"/>
      <c r="F104" s="2134"/>
      <c r="G104" s="2134"/>
      <c r="H104" s="2134"/>
      <c r="I104" s="2134"/>
      <c r="J104" s="2134"/>
      <c r="K104" s="2655"/>
      <c r="L104" s="2121"/>
    </row>
    <row r="105" spans="1:12" ht="15.75" x14ac:dyDescent="0.25">
      <c r="A105" s="2132"/>
      <c r="B105" s="2133"/>
      <c r="C105" s="2134"/>
      <c r="D105" s="2135">
        <f t="shared" si="1"/>
        <v>0</v>
      </c>
      <c r="E105" s="2134"/>
      <c r="F105" s="2134"/>
      <c r="G105" s="2134"/>
      <c r="H105" s="2134"/>
      <c r="I105" s="2134"/>
      <c r="J105" s="2134"/>
      <c r="K105" s="2655"/>
      <c r="L105" s="2121"/>
    </row>
    <row r="106" spans="1:12" ht="15.75" x14ac:dyDescent="0.25">
      <c r="A106" s="2132"/>
      <c r="B106" s="2133"/>
      <c r="C106" s="2134"/>
      <c r="D106" s="2135">
        <f t="shared" si="1"/>
        <v>0</v>
      </c>
      <c r="E106" s="2134"/>
      <c r="F106" s="2134"/>
      <c r="G106" s="2134"/>
      <c r="H106" s="2134"/>
      <c r="I106" s="2134"/>
      <c r="J106" s="2134"/>
      <c r="K106" s="2655"/>
      <c r="L106" s="2121"/>
    </row>
    <row r="107" spans="1:12" ht="15.75" x14ac:dyDescent="0.25">
      <c r="A107" s="2132"/>
      <c r="B107" s="2133"/>
      <c r="C107" s="2134"/>
      <c r="D107" s="2135">
        <f t="shared" si="1"/>
        <v>0</v>
      </c>
      <c r="E107" s="2134"/>
      <c r="F107" s="2134"/>
      <c r="G107" s="2134"/>
      <c r="H107" s="2134"/>
      <c r="I107" s="2134"/>
      <c r="J107" s="2134"/>
      <c r="K107" s="2655"/>
      <c r="L107" s="2121"/>
    </row>
    <row r="108" spans="1:12" ht="15.75" x14ac:dyDescent="0.25">
      <c r="A108" s="2132"/>
      <c r="B108" s="2133"/>
      <c r="C108" s="2134"/>
      <c r="D108" s="2135">
        <f t="shared" si="1"/>
        <v>0</v>
      </c>
      <c r="E108" s="2134"/>
      <c r="F108" s="2134"/>
      <c r="G108" s="2134"/>
      <c r="H108" s="2134"/>
      <c r="I108" s="2134"/>
      <c r="J108" s="2134"/>
      <c r="K108" s="2655"/>
      <c r="L108" s="2121"/>
    </row>
    <row r="109" spans="1:12" ht="15.75" x14ac:dyDescent="0.25">
      <c r="A109" s="2132"/>
      <c r="B109" s="2133"/>
      <c r="C109" s="2134"/>
      <c r="D109" s="2135">
        <f t="shared" si="1"/>
        <v>0</v>
      </c>
      <c r="E109" s="2134"/>
      <c r="F109" s="2134"/>
      <c r="G109" s="2134"/>
      <c r="H109" s="2134"/>
      <c r="I109" s="2134"/>
      <c r="J109" s="2134"/>
      <c r="K109" s="2655"/>
      <c r="L109" s="2121"/>
    </row>
    <row r="110" spans="1:12" ht="15.75" x14ac:dyDescent="0.25">
      <c r="A110" s="2132"/>
      <c r="B110" s="2133"/>
      <c r="C110" s="2134"/>
      <c r="D110" s="2135">
        <f t="shared" si="1"/>
        <v>0</v>
      </c>
      <c r="E110" s="2134"/>
      <c r="F110" s="2134"/>
      <c r="G110" s="2134"/>
      <c r="H110" s="2134"/>
      <c r="I110" s="2134"/>
      <c r="J110" s="2134"/>
      <c r="K110" s="2655"/>
      <c r="L110" s="2121"/>
    </row>
    <row r="111" spans="1:12" ht="15.75" x14ac:dyDescent="0.25">
      <c r="A111" s="2132"/>
      <c r="B111" s="2133"/>
      <c r="C111" s="2134"/>
      <c r="D111" s="2135">
        <f t="shared" si="1"/>
        <v>0</v>
      </c>
      <c r="E111" s="2134"/>
      <c r="F111" s="2134"/>
      <c r="G111" s="2134"/>
      <c r="H111" s="2134"/>
      <c r="I111" s="2134"/>
      <c r="J111" s="2134"/>
      <c r="K111" s="2655"/>
      <c r="L111" s="2121"/>
    </row>
    <row r="112" spans="1:12" ht="15.75" x14ac:dyDescent="0.25">
      <c r="A112" s="2132"/>
      <c r="B112" s="2133"/>
      <c r="C112" s="2134"/>
      <c r="D112" s="2135">
        <f t="shared" si="1"/>
        <v>0</v>
      </c>
      <c r="E112" s="2134"/>
      <c r="F112" s="2134"/>
      <c r="G112" s="2134"/>
      <c r="H112" s="2134"/>
      <c r="I112" s="2134"/>
      <c r="J112" s="2134"/>
      <c r="K112" s="2655"/>
      <c r="L112" s="2121"/>
    </row>
    <row r="113" spans="1:12" ht="15.75" x14ac:dyDescent="0.25">
      <c r="A113" s="2132"/>
      <c r="B113" s="2133"/>
      <c r="C113" s="2134"/>
      <c r="D113" s="2135">
        <f t="shared" si="1"/>
        <v>0</v>
      </c>
      <c r="E113" s="2134"/>
      <c r="F113" s="2134"/>
      <c r="G113" s="2134"/>
      <c r="H113" s="2134"/>
      <c r="I113" s="2134"/>
      <c r="J113" s="2134"/>
      <c r="K113" s="2655"/>
      <c r="L113" s="2121"/>
    </row>
    <row r="114" spans="1:12" ht="15.75" x14ac:dyDescent="0.25">
      <c r="A114" s="2132"/>
      <c r="B114" s="2133"/>
      <c r="C114" s="2134"/>
      <c r="D114" s="2135">
        <f t="shared" si="1"/>
        <v>0</v>
      </c>
      <c r="E114" s="2134"/>
      <c r="F114" s="2134"/>
      <c r="G114" s="2134"/>
      <c r="H114" s="2134"/>
      <c r="I114" s="2134"/>
      <c r="J114" s="2134"/>
      <c r="K114" s="2655"/>
      <c r="L114" s="2121"/>
    </row>
    <row r="115" spans="1:12" ht="15.75" x14ac:dyDescent="0.25">
      <c r="A115" s="2132"/>
      <c r="B115" s="2133"/>
      <c r="C115" s="2134"/>
      <c r="D115" s="2135">
        <f t="shared" si="1"/>
        <v>0</v>
      </c>
      <c r="E115" s="2134"/>
      <c r="F115" s="2134"/>
      <c r="G115" s="2134"/>
      <c r="H115" s="2134"/>
      <c r="I115" s="2134"/>
      <c r="J115" s="2134"/>
      <c r="K115" s="2655"/>
      <c r="L115" s="2121"/>
    </row>
    <row r="116" spans="1:12" ht="15.75" x14ac:dyDescent="0.25">
      <c r="A116" s="2132"/>
      <c r="B116" s="2133"/>
      <c r="C116" s="2134"/>
      <c r="D116" s="2135">
        <f t="shared" si="1"/>
        <v>0</v>
      </c>
      <c r="E116" s="2134"/>
      <c r="F116" s="2134"/>
      <c r="G116" s="2134"/>
      <c r="H116" s="2134"/>
      <c r="I116" s="2134"/>
      <c r="J116" s="2134"/>
      <c r="K116" s="2655"/>
      <c r="L116" s="2121"/>
    </row>
    <row r="117" spans="1:12" ht="15.75" x14ac:dyDescent="0.25">
      <c r="A117" s="2132"/>
      <c r="B117" s="2133"/>
      <c r="C117" s="2134"/>
      <c r="D117" s="2135">
        <f t="shared" si="1"/>
        <v>0</v>
      </c>
      <c r="E117" s="2134"/>
      <c r="F117" s="2134"/>
      <c r="G117" s="2134"/>
      <c r="H117" s="2134"/>
      <c r="I117" s="2134"/>
      <c r="J117" s="2134"/>
      <c r="K117" s="2655"/>
      <c r="L117" s="2121"/>
    </row>
    <row r="118" spans="1:12" ht="15.75" x14ac:dyDescent="0.25">
      <c r="A118" s="2132"/>
      <c r="B118" s="2133"/>
      <c r="C118" s="2134"/>
      <c r="D118" s="2135">
        <f t="shared" si="1"/>
        <v>0</v>
      </c>
      <c r="E118" s="2134"/>
      <c r="F118" s="2134"/>
      <c r="G118" s="2134"/>
      <c r="H118" s="2134"/>
      <c r="I118" s="2134"/>
      <c r="J118" s="2134"/>
      <c r="K118" s="2655"/>
      <c r="L118" s="2121"/>
    </row>
    <row r="119" spans="1:12" ht="15.75" x14ac:dyDescent="0.25">
      <c r="A119" s="2132"/>
      <c r="B119" s="2133"/>
      <c r="C119" s="2134"/>
      <c r="D119" s="2135">
        <f t="shared" si="1"/>
        <v>0</v>
      </c>
      <c r="E119" s="2134"/>
      <c r="F119" s="2134"/>
      <c r="G119" s="2134"/>
      <c r="H119" s="2134"/>
      <c r="I119" s="2134"/>
      <c r="J119" s="2134"/>
      <c r="K119" s="2655"/>
      <c r="L119" s="2121"/>
    </row>
    <row r="120" spans="1:12" ht="15.75" x14ac:dyDescent="0.25">
      <c r="A120" s="2132"/>
      <c r="B120" s="2133"/>
      <c r="C120" s="2134"/>
      <c r="D120" s="2135">
        <f t="shared" si="1"/>
        <v>0</v>
      </c>
      <c r="E120" s="2134"/>
      <c r="F120" s="2134"/>
      <c r="G120" s="2134"/>
      <c r="H120" s="2134"/>
      <c r="I120" s="2134"/>
      <c r="J120" s="2134"/>
      <c r="K120" s="2655"/>
      <c r="L120" s="2121"/>
    </row>
    <row r="121" spans="1:12" ht="15.75" x14ac:dyDescent="0.25">
      <c r="A121" s="2132"/>
      <c r="B121" s="2133"/>
      <c r="C121" s="2134"/>
      <c r="D121" s="2135">
        <f t="shared" si="1"/>
        <v>0</v>
      </c>
      <c r="E121" s="2134"/>
      <c r="F121" s="2134"/>
      <c r="G121" s="2134"/>
      <c r="H121" s="2134"/>
      <c r="I121" s="2134"/>
      <c r="J121" s="2134"/>
      <c r="K121" s="2655"/>
      <c r="L121" s="2121"/>
    </row>
    <row r="122" spans="1:12" ht="15.75" x14ac:dyDescent="0.25">
      <c r="A122" s="2132"/>
      <c r="B122" s="2133"/>
      <c r="C122" s="2134"/>
      <c r="D122" s="2135">
        <f t="shared" si="1"/>
        <v>0</v>
      </c>
      <c r="E122" s="2134"/>
      <c r="F122" s="2134"/>
      <c r="G122" s="2134"/>
      <c r="H122" s="2134"/>
      <c r="I122" s="2134"/>
      <c r="J122" s="2134"/>
      <c r="K122" s="2655"/>
      <c r="L122" s="2121"/>
    </row>
    <row r="123" spans="1:12" ht="15.75" x14ac:dyDescent="0.25">
      <c r="A123" s="2132"/>
      <c r="B123" s="2133"/>
      <c r="C123" s="2134"/>
      <c r="D123" s="2135">
        <f t="shared" si="1"/>
        <v>0</v>
      </c>
      <c r="E123" s="2134"/>
      <c r="F123" s="2134"/>
      <c r="G123" s="2134"/>
      <c r="H123" s="2134"/>
      <c r="I123" s="2134"/>
      <c r="J123" s="2134"/>
      <c r="K123" s="2655"/>
      <c r="L123" s="2121"/>
    </row>
    <row r="124" spans="1:12" ht="15.75" x14ac:dyDescent="0.25">
      <c r="A124" s="2132"/>
      <c r="B124" s="2133"/>
      <c r="C124" s="2134"/>
      <c r="D124" s="2135">
        <f t="shared" si="1"/>
        <v>0</v>
      </c>
      <c r="E124" s="2134"/>
      <c r="F124" s="2134"/>
      <c r="G124" s="2134"/>
      <c r="H124" s="2134"/>
      <c r="I124" s="2134"/>
      <c r="J124" s="2134"/>
      <c r="K124" s="2655"/>
      <c r="L124" s="2121"/>
    </row>
    <row r="125" spans="1:12" ht="15.75" x14ac:dyDescent="0.25">
      <c r="A125" s="2132"/>
      <c r="B125" s="2133"/>
      <c r="C125" s="2134"/>
      <c r="D125" s="2135">
        <f t="shared" si="1"/>
        <v>0</v>
      </c>
      <c r="E125" s="2134"/>
      <c r="F125" s="2134"/>
      <c r="G125" s="2134"/>
      <c r="H125" s="2134"/>
      <c r="I125" s="2134"/>
      <c r="J125" s="2134"/>
      <c r="K125" s="2655"/>
      <c r="L125" s="2121"/>
    </row>
    <row r="126" spans="1:12" ht="15.75" x14ac:dyDescent="0.25">
      <c r="A126" s="2132"/>
      <c r="B126" s="2133"/>
      <c r="C126" s="2134"/>
      <c r="D126" s="2135">
        <f t="shared" si="1"/>
        <v>0</v>
      </c>
      <c r="E126" s="2134"/>
      <c r="F126" s="2134"/>
      <c r="G126" s="2134"/>
      <c r="H126" s="2134"/>
      <c r="I126" s="2134"/>
      <c r="J126" s="2134"/>
      <c r="K126" s="2655"/>
      <c r="L126" s="2121"/>
    </row>
    <row r="127" spans="1:12" ht="15.75" x14ac:dyDescent="0.25">
      <c r="A127" s="2132"/>
      <c r="B127" s="2133"/>
      <c r="C127" s="2134"/>
      <c r="D127" s="2135">
        <f t="shared" si="1"/>
        <v>0</v>
      </c>
      <c r="E127" s="2134"/>
      <c r="F127" s="2134"/>
      <c r="G127" s="2134"/>
      <c r="H127" s="2134"/>
      <c r="I127" s="2134"/>
      <c r="J127" s="2134"/>
      <c r="K127" s="2655"/>
      <c r="L127" s="2121"/>
    </row>
    <row r="128" spans="1:12" ht="15.75" x14ac:dyDescent="0.25">
      <c r="A128" s="2132"/>
      <c r="B128" s="2133"/>
      <c r="C128" s="2134"/>
      <c r="D128" s="2135">
        <f t="shared" si="1"/>
        <v>0</v>
      </c>
      <c r="E128" s="2134"/>
      <c r="F128" s="2134"/>
      <c r="G128" s="2134"/>
      <c r="H128" s="2134"/>
      <c r="I128" s="2134"/>
      <c r="J128" s="2134"/>
      <c r="K128" s="2655"/>
      <c r="L128" s="2121"/>
    </row>
    <row r="129" spans="1:12" ht="15.75" x14ac:dyDescent="0.25">
      <c r="A129" s="2132"/>
      <c r="B129" s="2133"/>
      <c r="C129" s="2134"/>
      <c r="D129" s="2135">
        <f t="shared" si="1"/>
        <v>0</v>
      </c>
      <c r="E129" s="2134"/>
      <c r="F129" s="2134"/>
      <c r="G129" s="2134"/>
      <c r="H129" s="2134"/>
      <c r="I129" s="2134"/>
      <c r="J129" s="2134"/>
      <c r="K129" s="2655"/>
      <c r="L129" s="2121"/>
    </row>
    <row r="130" spans="1:12" ht="15.75" x14ac:dyDescent="0.25">
      <c r="A130" s="2132"/>
      <c r="B130" s="2133"/>
      <c r="C130" s="2134"/>
      <c r="D130" s="2135">
        <f t="shared" si="1"/>
        <v>0</v>
      </c>
      <c r="E130" s="2134"/>
      <c r="F130" s="2134"/>
      <c r="G130" s="2134"/>
      <c r="H130" s="2134"/>
      <c r="I130" s="2134"/>
      <c r="J130" s="2134"/>
      <c r="K130" s="2655"/>
      <c r="L130" s="2121"/>
    </row>
    <row r="131" spans="1:12" ht="15.75" x14ac:dyDescent="0.25">
      <c r="A131" s="2132"/>
      <c r="B131" s="2133"/>
      <c r="C131" s="2134"/>
      <c r="D131" s="2135">
        <f t="shared" si="1"/>
        <v>0</v>
      </c>
      <c r="E131" s="2134"/>
      <c r="F131" s="2134"/>
      <c r="G131" s="2134"/>
      <c r="H131" s="2134"/>
      <c r="I131" s="2134"/>
      <c r="J131" s="2134"/>
      <c r="K131" s="2655"/>
      <c r="L131" s="2121"/>
    </row>
    <row r="132" spans="1:12" ht="15.75" x14ac:dyDescent="0.25">
      <c r="A132" s="2132"/>
      <c r="B132" s="2133"/>
      <c r="C132" s="2134"/>
      <c r="D132" s="2135">
        <f t="shared" si="1"/>
        <v>0</v>
      </c>
      <c r="E132" s="2134"/>
      <c r="F132" s="2134"/>
      <c r="G132" s="2134"/>
      <c r="H132" s="2134"/>
      <c r="I132" s="2134"/>
      <c r="J132" s="2134"/>
      <c r="K132" s="2655"/>
      <c r="L132" s="2121"/>
    </row>
    <row r="133" spans="1:12" ht="15.75" x14ac:dyDescent="0.25">
      <c r="A133" s="2132"/>
      <c r="B133" s="2133"/>
      <c r="C133" s="2134"/>
      <c r="D133" s="2135">
        <f t="shared" si="1"/>
        <v>0</v>
      </c>
      <c r="E133" s="2134"/>
      <c r="F133" s="2134"/>
      <c r="G133" s="2134"/>
      <c r="H133" s="2134"/>
      <c r="I133" s="2134"/>
      <c r="J133" s="2134"/>
      <c r="K133" s="2655"/>
      <c r="L133" s="2121"/>
    </row>
    <row r="134" spans="1:12" ht="15.75" x14ac:dyDescent="0.25">
      <c r="A134" s="2132"/>
      <c r="B134" s="2133"/>
      <c r="C134" s="2134"/>
      <c r="D134" s="2135">
        <f t="shared" si="1"/>
        <v>0</v>
      </c>
      <c r="E134" s="2134"/>
      <c r="F134" s="2134"/>
      <c r="G134" s="2134"/>
      <c r="H134" s="2134"/>
      <c r="I134" s="2134"/>
      <c r="J134" s="2134"/>
      <c r="K134" s="2655"/>
      <c r="L134" s="2121"/>
    </row>
    <row r="135" spans="1:12" ht="15.75" x14ac:dyDescent="0.25">
      <c r="A135" s="2132"/>
      <c r="B135" s="2133"/>
      <c r="C135" s="2134"/>
      <c r="D135" s="2135">
        <f t="shared" si="1"/>
        <v>0</v>
      </c>
      <c r="E135" s="2134"/>
      <c r="F135" s="2134"/>
      <c r="G135" s="2134"/>
      <c r="H135" s="2134"/>
      <c r="I135" s="2134"/>
      <c r="J135" s="2134"/>
      <c r="K135" s="2655"/>
      <c r="L135" s="2121"/>
    </row>
    <row r="136" spans="1:12" ht="15.75" x14ac:dyDescent="0.25">
      <c r="A136" s="2132"/>
      <c r="B136" s="2133"/>
      <c r="C136" s="2134"/>
      <c r="D136" s="2135">
        <f t="shared" si="1"/>
        <v>0</v>
      </c>
      <c r="E136" s="2134"/>
      <c r="F136" s="2134"/>
      <c r="G136" s="2134"/>
      <c r="H136" s="2134"/>
      <c r="I136" s="2134"/>
      <c r="J136" s="2134"/>
      <c r="K136" s="2655"/>
      <c r="L136" s="2121"/>
    </row>
    <row r="137" spans="1:12" ht="15.75" x14ac:dyDescent="0.25">
      <c r="A137" s="2132"/>
      <c r="B137" s="2133"/>
      <c r="C137" s="2134"/>
      <c r="D137" s="2135">
        <f t="shared" si="1"/>
        <v>0</v>
      </c>
      <c r="E137" s="2134"/>
      <c r="F137" s="2134"/>
      <c r="G137" s="2134"/>
      <c r="H137" s="2134"/>
      <c r="I137" s="2134"/>
      <c r="J137" s="2134"/>
      <c r="K137" s="2655"/>
      <c r="L137" s="2121"/>
    </row>
    <row r="138" spans="1:12" ht="15.75" x14ac:dyDescent="0.25">
      <c r="A138" s="2132"/>
      <c r="B138" s="2133"/>
      <c r="C138" s="2134"/>
      <c r="D138" s="2135">
        <f t="shared" si="1"/>
        <v>0</v>
      </c>
      <c r="E138" s="2134"/>
      <c r="F138" s="2134"/>
      <c r="G138" s="2134"/>
      <c r="H138" s="2134"/>
      <c r="I138" s="2134"/>
      <c r="J138" s="2134"/>
      <c r="K138" s="2655"/>
      <c r="L138" s="2121"/>
    </row>
    <row r="139" spans="1:12" ht="15.75" x14ac:dyDescent="0.25">
      <c r="A139" s="2132"/>
      <c r="B139" s="2133"/>
      <c r="C139" s="2134"/>
      <c r="D139" s="2135">
        <f t="shared" si="1"/>
        <v>0</v>
      </c>
      <c r="E139" s="2134"/>
      <c r="F139" s="2134"/>
      <c r="G139" s="2134"/>
      <c r="H139" s="2134"/>
      <c r="I139" s="2134"/>
      <c r="J139" s="2134"/>
      <c r="K139" s="2655"/>
      <c r="L139" s="2121"/>
    </row>
    <row r="140" spans="1:12" ht="15.75" x14ac:dyDescent="0.25">
      <c r="A140" s="2132"/>
      <c r="B140" s="2133"/>
      <c r="C140" s="2134"/>
      <c r="D140" s="2135">
        <f t="shared" si="1"/>
        <v>0</v>
      </c>
      <c r="E140" s="2134"/>
      <c r="F140" s="2134"/>
      <c r="G140" s="2134"/>
      <c r="H140" s="2134"/>
      <c r="I140" s="2134"/>
      <c r="J140" s="2134"/>
      <c r="K140" s="2655"/>
      <c r="L140" s="2121"/>
    </row>
    <row r="141" spans="1:12" ht="15.75" x14ac:dyDescent="0.25">
      <c r="A141" s="2132"/>
      <c r="B141" s="2133"/>
      <c r="C141" s="2134"/>
      <c r="D141" s="2135">
        <f t="shared" si="1"/>
        <v>0</v>
      </c>
      <c r="E141" s="2134"/>
      <c r="F141" s="2134"/>
      <c r="G141" s="2134"/>
      <c r="H141" s="2134"/>
      <c r="I141" s="2134"/>
      <c r="J141" s="2134"/>
      <c r="K141" s="2655"/>
      <c r="L141" s="2121"/>
    </row>
    <row r="142" spans="1:12" ht="15.75" x14ac:dyDescent="0.25">
      <c r="A142" s="2132"/>
      <c r="B142" s="2133"/>
      <c r="C142" s="2134"/>
      <c r="D142" s="2135">
        <f t="shared" si="1"/>
        <v>0</v>
      </c>
      <c r="E142" s="2134"/>
      <c r="F142" s="2134"/>
      <c r="G142" s="2134"/>
      <c r="H142" s="2134"/>
      <c r="I142" s="2134"/>
      <c r="J142" s="2134"/>
      <c r="K142" s="2655"/>
      <c r="L142" s="2121"/>
    </row>
    <row r="143" spans="1:12" ht="15.75" x14ac:dyDescent="0.25">
      <c r="A143" s="2132"/>
      <c r="B143" s="2133"/>
      <c r="C143" s="2134"/>
      <c r="D143" s="2135">
        <f t="shared" si="1"/>
        <v>0</v>
      </c>
      <c r="E143" s="2134"/>
      <c r="F143" s="2134"/>
      <c r="G143" s="2134"/>
      <c r="H143" s="2134"/>
      <c r="I143" s="2134"/>
      <c r="J143" s="2134"/>
      <c r="K143" s="2655"/>
      <c r="L143" s="2121"/>
    </row>
    <row r="144" spans="1:12" ht="15.75" x14ac:dyDescent="0.25">
      <c r="A144" s="2132"/>
      <c r="B144" s="2133"/>
      <c r="C144" s="2134"/>
      <c r="D144" s="2135">
        <f t="shared" si="1"/>
        <v>0</v>
      </c>
      <c r="E144" s="2134"/>
      <c r="F144" s="2134"/>
      <c r="G144" s="2134"/>
      <c r="H144" s="2134"/>
      <c r="I144" s="2134"/>
      <c r="J144" s="2134"/>
      <c r="K144" s="2655"/>
      <c r="L144" s="2121"/>
    </row>
    <row r="145" spans="1:12" ht="15.75" x14ac:dyDescent="0.25">
      <c r="A145" s="2132"/>
      <c r="B145" s="2133"/>
      <c r="C145" s="2134"/>
      <c r="D145" s="2135">
        <f t="shared" si="1"/>
        <v>0</v>
      </c>
      <c r="E145" s="2134"/>
      <c r="F145" s="2134"/>
      <c r="G145" s="2134"/>
      <c r="H145" s="2134"/>
      <c r="I145" s="2134"/>
      <c r="J145" s="2134"/>
      <c r="K145" s="2655"/>
      <c r="L145" s="2121"/>
    </row>
    <row r="146" spans="1:12" ht="15.75" x14ac:dyDescent="0.25">
      <c r="A146" s="2132"/>
      <c r="B146" s="2133"/>
      <c r="C146" s="2134"/>
      <c r="D146" s="2135">
        <f t="shared" si="1"/>
        <v>0</v>
      </c>
      <c r="E146" s="2134"/>
      <c r="F146" s="2134"/>
      <c r="G146" s="2134"/>
      <c r="H146" s="2134"/>
      <c r="I146" s="2134"/>
      <c r="J146" s="2134"/>
      <c r="K146" s="2655"/>
      <c r="L146" s="2121"/>
    </row>
    <row r="147" spans="1:12" ht="15.75" x14ac:dyDescent="0.25">
      <c r="A147" s="2132"/>
      <c r="B147" s="2133"/>
      <c r="C147" s="2134"/>
      <c r="D147" s="2135">
        <f t="shared" ref="D147:D210" si="2">+C147*(100-E147)/100</f>
        <v>0</v>
      </c>
      <c r="E147" s="2134"/>
      <c r="F147" s="2134"/>
      <c r="G147" s="2134"/>
      <c r="H147" s="2134"/>
      <c r="I147" s="2134"/>
      <c r="J147" s="2134"/>
      <c r="K147" s="2655"/>
      <c r="L147" s="2121"/>
    </row>
    <row r="148" spans="1:12" ht="15.75" x14ac:dyDescent="0.25">
      <c r="A148" s="2132"/>
      <c r="B148" s="2133"/>
      <c r="C148" s="2134"/>
      <c r="D148" s="2135">
        <f t="shared" si="2"/>
        <v>0</v>
      </c>
      <c r="E148" s="2134"/>
      <c r="F148" s="2134"/>
      <c r="G148" s="2134"/>
      <c r="H148" s="2134"/>
      <c r="I148" s="2134"/>
      <c r="J148" s="2134"/>
      <c r="K148" s="2655"/>
      <c r="L148" s="2121"/>
    </row>
    <row r="149" spans="1:12" ht="15.75" x14ac:dyDescent="0.25">
      <c r="A149" s="2132"/>
      <c r="B149" s="2133"/>
      <c r="C149" s="2134"/>
      <c r="D149" s="2135">
        <f t="shared" si="2"/>
        <v>0</v>
      </c>
      <c r="E149" s="2134"/>
      <c r="F149" s="2134"/>
      <c r="G149" s="2134"/>
      <c r="H149" s="2134"/>
      <c r="I149" s="2134"/>
      <c r="J149" s="2134"/>
      <c r="K149" s="2655"/>
      <c r="L149" s="2121"/>
    </row>
    <row r="150" spans="1:12" ht="15.75" x14ac:dyDescent="0.25">
      <c r="A150" s="2132"/>
      <c r="B150" s="2133"/>
      <c r="C150" s="2134"/>
      <c r="D150" s="2135">
        <f t="shared" si="2"/>
        <v>0</v>
      </c>
      <c r="E150" s="2134"/>
      <c r="F150" s="2134"/>
      <c r="G150" s="2134"/>
      <c r="H150" s="2134"/>
      <c r="I150" s="2134"/>
      <c r="J150" s="2134"/>
      <c r="K150" s="2655"/>
      <c r="L150" s="2121"/>
    </row>
    <row r="151" spans="1:12" ht="15.75" x14ac:dyDescent="0.25">
      <c r="A151" s="2132"/>
      <c r="B151" s="2133"/>
      <c r="C151" s="2134"/>
      <c r="D151" s="2135">
        <f t="shared" si="2"/>
        <v>0</v>
      </c>
      <c r="E151" s="2134"/>
      <c r="F151" s="2134"/>
      <c r="G151" s="2134"/>
      <c r="H151" s="2134"/>
      <c r="I151" s="2134"/>
      <c r="J151" s="2134"/>
      <c r="K151" s="2655"/>
      <c r="L151" s="2121"/>
    </row>
    <row r="152" spans="1:12" ht="15.75" x14ac:dyDescent="0.25">
      <c r="A152" s="2132"/>
      <c r="B152" s="2133"/>
      <c r="C152" s="2134"/>
      <c r="D152" s="2135">
        <f t="shared" si="2"/>
        <v>0</v>
      </c>
      <c r="E152" s="2134"/>
      <c r="F152" s="2134"/>
      <c r="G152" s="2134"/>
      <c r="H152" s="2134"/>
      <c r="I152" s="2134"/>
      <c r="J152" s="2134"/>
      <c r="K152" s="2655"/>
      <c r="L152" s="2121"/>
    </row>
    <row r="153" spans="1:12" ht="15.75" x14ac:dyDescent="0.25">
      <c r="A153" s="2132"/>
      <c r="B153" s="2133"/>
      <c r="C153" s="2134"/>
      <c r="D153" s="2135">
        <f t="shared" si="2"/>
        <v>0</v>
      </c>
      <c r="E153" s="2134"/>
      <c r="F153" s="2134"/>
      <c r="G153" s="2134"/>
      <c r="H153" s="2134"/>
      <c r="I153" s="2134"/>
      <c r="J153" s="2134"/>
      <c r="K153" s="2655"/>
      <c r="L153" s="2121"/>
    </row>
    <row r="154" spans="1:12" ht="15.75" x14ac:dyDescent="0.25">
      <c r="A154" s="2132"/>
      <c r="B154" s="2133"/>
      <c r="C154" s="2134"/>
      <c r="D154" s="2135">
        <f t="shared" si="2"/>
        <v>0</v>
      </c>
      <c r="E154" s="2134"/>
      <c r="F154" s="2134"/>
      <c r="G154" s="2134"/>
      <c r="H154" s="2134"/>
      <c r="I154" s="2134"/>
      <c r="J154" s="2134"/>
      <c r="K154" s="2655"/>
      <c r="L154" s="2121"/>
    </row>
    <row r="155" spans="1:12" ht="15.75" x14ac:dyDescent="0.25">
      <c r="A155" s="2132"/>
      <c r="B155" s="2133"/>
      <c r="C155" s="2134"/>
      <c r="D155" s="2135">
        <f t="shared" si="2"/>
        <v>0</v>
      </c>
      <c r="E155" s="2134"/>
      <c r="F155" s="2134"/>
      <c r="G155" s="2134"/>
      <c r="H155" s="2134"/>
      <c r="I155" s="2134"/>
      <c r="J155" s="2134"/>
      <c r="K155" s="2655"/>
      <c r="L155" s="2121"/>
    </row>
    <row r="156" spans="1:12" ht="15.75" x14ac:dyDescent="0.25">
      <c r="A156" s="2132"/>
      <c r="B156" s="2133"/>
      <c r="C156" s="2134"/>
      <c r="D156" s="2135">
        <f t="shared" si="2"/>
        <v>0</v>
      </c>
      <c r="E156" s="2134"/>
      <c r="F156" s="2134"/>
      <c r="G156" s="2134"/>
      <c r="H156" s="2134"/>
      <c r="I156" s="2134"/>
      <c r="J156" s="2134"/>
      <c r="K156" s="2655"/>
      <c r="L156" s="2121"/>
    </row>
    <row r="157" spans="1:12" ht="15.75" x14ac:dyDescent="0.25">
      <c r="A157" s="2132"/>
      <c r="B157" s="2133"/>
      <c r="C157" s="2134"/>
      <c r="D157" s="2135">
        <f t="shared" si="2"/>
        <v>0</v>
      </c>
      <c r="E157" s="2134"/>
      <c r="F157" s="2134"/>
      <c r="G157" s="2134"/>
      <c r="H157" s="2134"/>
      <c r="I157" s="2134"/>
      <c r="J157" s="2134"/>
      <c r="K157" s="2655"/>
      <c r="L157" s="2121"/>
    </row>
    <row r="158" spans="1:12" ht="15.75" x14ac:dyDescent="0.25">
      <c r="A158" s="2132"/>
      <c r="B158" s="2133"/>
      <c r="C158" s="2134"/>
      <c r="D158" s="2135">
        <f t="shared" si="2"/>
        <v>0</v>
      </c>
      <c r="E158" s="2134"/>
      <c r="F158" s="2134"/>
      <c r="G158" s="2134"/>
      <c r="H158" s="2134"/>
      <c r="I158" s="2134"/>
      <c r="J158" s="2134"/>
      <c r="K158" s="2655"/>
      <c r="L158" s="2121"/>
    </row>
    <row r="159" spans="1:12" ht="15.75" x14ac:dyDescent="0.25">
      <c r="A159" s="2132"/>
      <c r="B159" s="2133"/>
      <c r="C159" s="2134"/>
      <c r="D159" s="2135">
        <f t="shared" si="2"/>
        <v>0</v>
      </c>
      <c r="E159" s="2134"/>
      <c r="F159" s="2134"/>
      <c r="G159" s="2134"/>
      <c r="H159" s="2134"/>
      <c r="I159" s="2134"/>
      <c r="J159" s="2134"/>
      <c r="K159" s="2655"/>
      <c r="L159" s="2121"/>
    </row>
    <row r="160" spans="1:12" ht="15.75" x14ac:dyDescent="0.25">
      <c r="A160" s="2132"/>
      <c r="B160" s="2133"/>
      <c r="C160" s="2134"/>
      <c r="D160" s="2135">
        <f t="shared" si="2"/>
        <v>0</v>
      </c>
      <c r="E160" s="2134"/>
      <c r="F160" s="2134"/>
      <c r="G160" s="2134"/>
      <c r="H160" s="2134"/>
      <c r="I160" s="2134"/>
      <c r="J160" s="2134"/>
      <c r="K160" s="2655"/>
      <c r="L160" s="2121"/>
    </row>
    <row r="161" spans="1:12" ht="15.75" x14ac:dyDescent="0.25">
      <c r="A161" s="2132"/>
      <c r="B161" s="2133"/>
      <c r="C161" s="2134"/>
      <c r="D161" s="2135">
        <f t="shared" si="2"/>
        <v>0</v>
      </c>
      <c r="E161" s="2134"/>
      <c r="F161" s="2134"/>
      <c r="G161" s="2134"/>
      <c r="H161" s="2134"/>
      <c r="I161" s="2134"/>
      <c r="J161" s="2134"/>
      <c r="K161" s="2655"/>
      <c r="L161" s="2121"/>
    </row>
    <row r="162" spans="1:12" ht="15.75" x14ac:dyDescent="0.25">
      <c r="A162" s="2132"/>
      <c r="B162" s="2133"/>
      <c r="C162" s="2134"/>
      <c r="D162" s="2135">
        <f t="shared" si="2"/>
        <v>0</v>
      </c>
      <c r="E162" s="2134"/>
      <c r="F162" s="2134"/>
      <c r="G162" s="2134"/>
      <c r="H162" s="2134"/>
      <c r="I162" s="2134"/>
      <c r="J162" s="2134"/>
      <c r="K162" s="2655"/>
      <c r="L162" s="2121"/>
    </row>
    <row r="163" spans="1:12" ht="15.75" x14ac:dyDescent="0.25">
      <c r="A163" s="2132"/>
      <c r="B163" s="2133"/>
      <c r="C163" s="2134"/>
      <c r="D163" s="2135">
        <f t="shared" si="2"/>
        <v>0</v>
      </c>
      <c r="E163" s="2134"/>
      <c r="F163" s="2134"/>
      <c r="G163" s="2134"/>
      <c r="H163" s="2134"/>
      <c r="I163" s="2134"/>
      <c r="J163" s="2134"/>
      <c r="K163" s="2655"/>
      <c r="L163" s="2121"/>
    </row>
    <row r="164" spans="1:12" ht="15.75" x14ac:dyDescent="0.25">
      <c r="A164" s="2132"/>
      <c r="B164" s="2133"/>
      <c r="C164" s="2134"/>
      <c r="D164" s="2135">
        <f t="shared" si="2"/>
        <v>0</v>
      </c>
      <c r="E164" s="2134"/>
      <c r="F164" s="2134"/>
      <c r="G164" s="2134"/>
      <c r="H164" s="2134"/>
      <c r="I164" s="2134"/>
      <c r="J164" s="2134"/>
      <c r="K164" s="2655"/>
      <c r="L164" s="2121"/>
    </row>
    <row r="165" spans="1:12" ht="15.75" x14ac:dyDescent="0.25">
      <c r="A165" s="2132"/>
      <c r="B165" s="2133"/>
      <c r="C165" s="2134"/>
      <c r="D165" s="2135">
        <f t="shared" si="2"/>
        <v>0</v>
      </c>
      <c r="E165" s="2134"/>
      <c r="F165" s="2134"/>
      <c r="G165" s="2134"/>
      <c r="H165" s="2134"/>
      <c r="I165" s="2134"/>
      <c r="J165" s="2134"/>
      <c r="K165" s="2655"/>
      <c r="L165" s="2121"/>
    </row>
    <row r="166" spans="1:12" ht="15.75" x14ac:dyDescent="0.25">
      <c r="A166" s="2132"/>
      <c r="B166" s="2133"/>
      <c r="C166" s="2134"/>
      <c r="D166" s="2135">
        <f t="shared" si="2"/>
        <v>0</v>
      </c>
      <c r="E166" s="2134"/>
      <c r="F166" s="2134"/>
      <c r="G166" s="2134"/>
      <c r="H166" s="2134"/>
      <c r="I166" s="2134"/>
      <c r="J166" s="2134"/>
      <c r="K166" s="2655"/>
      <c r="L166" s="2121"/>
    </row>
    <row r="167" spans="1:12" ht="15.75" x14ac:dyDescent="0.25">
      <c r="A167" s="2132"/>
      <c r="B167" s="2133"/>
      <c r="C167" s="2134"/>
      <c r="D167" s="2135">
        <f t="shared" si="2"/>
        <v>0</v>
      </c>
      <c r="E167" s="2134"/>
      <c r="F167" s="2134"/>
      <c r="G167" s="2134"/>
      <c r="H167" s="2134"/>
      <c r="I167" s="2134"/>
      <c r="J167" s="2134"/>
      <c r="K167" s="2655"/>
      <c r="L167" s="2121"/>
    </row>
    <row r="168" spans="1:12" ht="15.75" x14ac:dyDescent="0.25">
      <c r="A168" s="2132"/>
      <c r="B168" s="2133"/>
      <c r="C168" s="2134"/>
      <c r="D168" s="2135">
        <f t="shared" si="2"/>
        <v>0</v>
      </c>
      <c r="E168" s="2134"/>
      <c r="F168" s="2134"/>
      <c r="G168" s="2134"/>
      <c r="H168" s="2134"/>
      <c r="I168" s="2134"/>
      <c r="J168" s="2134"/>
      <c r="K168" s="2655"/>
      <c r="L168" s="2121"/>
    </row>
    <row r="169" spans="1:12" ht="15.75" x14ac:dyDescent="0.25">
      <c r="A169" s="2132"/>
      <c r="B169" s="2133"/>
      <c r="C169" s="2134"/>
      <c r="D169" s="2135">
        <f t="shared" si="2"/>
        <v>0</v>
      </c>
      <c r="E169" s="2134"/>
      <c r="F169" s="2134"/>
      <c r="G169" s="2134"/>
      <c r="H169" s="2134"/>
      <c r="I169" s="2134"/>
      <c r="J169" s="2134"/>
      <c r="K169" s="2655"/>
      <c r="L169" s="2121"/>
    </row>
    <row r="170" spans="1:12" ht="15.75" x14ac:dyDescent="0.25">
      <c r="A170" s="2132"/>
      <c r="B170" s="2133"/>
      <c r="C170" s="2134"/>
      <c r="D170" s="2135">
        <f t="shared" si="2"/>
        <v>0</v>
      </c>
      <c r="E170" s="2134"/>
      <c r="F170" s="2134"/>
      <c r="G170" s="2134"/>
      <c r="H170" s="2134"/>
      <c r="I170" s="2134"/>
      <c r="J170" s="2134"/>
      <c r="K170" s="2655"/>
      <c r="L170" s="2121"/>
    </row>
    <row r="171" spans="1:12" ht="15.75" x14ac:dyDescent="0.25">
      <c r="A171" s="2132"/>
      <c r="B171" s="2133"/>
      <c r="C171" s="2134"/>
      <c r="D171" s="2135">
        <f t="shared" si="2"/>
        <v>0</v>
      </c>
      <c r="E171" s="2134"/>
      <c r="F171" s="2134"/>
      <c r="G171" s="2134"/>
      <c r="H171" s="2134"/>
      <c r="I171" s="2134"/>
      <c r="J171" s="2134"/>
      <c r="K171" s="2655"/>
      <c r="L171" s="2121"/>
    </row>
    <row r="172" spans="1:12" ht="15.75" x14ac:dyDescent="0.25">
      <c r="A172" s="2132"/>
      <c r="B172" s="2133"/>
      <c r="C172" s="2134"/>
      <c r="D172" s="2135">
        <f t="shared" si="2"/>
        <v>0</v>
      </c>
      <c r="E172" s="2134"/>
      <c r="F172" s="2134"/>
      <c r="G172" s="2134"/>
      <c r="H172" s="2134"/>
      <c r="I172" s="2134"/>
      <c r="J172" s="2134"/>
      <c r="K172" s="2655"/>
      <c r="L172" s="2121"/>
    </row>
    <row r="173" spans="1:12" ht="15.75" x14ac:dyDescent="0.25">
      <c r="A173" s="2132"/>
      <c r="B173" s="2133"/>
      <c r="C173" s="2134"/>
      <c r="D173" s="2135">
        <f t="shared" si="2"/>
        <v>0</v>
      </c>
      <c r="E173" s="2134"/>
      <c r="F173" s="2134"/>
      <c r="G173" s="2134"/>
      <c r="H173" s="2134"/>
      <c r="I173" s="2134"/>
      <c r="J173" s="2134"/>
      <c r="K173" s="2655"/>
      <c r="L173" s="2121"/>
    </row>
    <row r="174" spans="1:12" ht="15.75" x14ac:dyDescent="0.25">
      <c r="A174" s="2132"/>
      <c r="B174" s="2133"/>
      <c r="C174" s="2134"/>
      <c r="D174" s="2135">
        <f t="shared" si="2"/>
        <v>0</v>
      </c>
      <c r="E174" s="2134"/>
      <c r="F174" s="2134"/>
      <c r="G174" s="2134"/>
      <c r="H174" s="2134"/>
      <c r="I174" s="2134"/>
      <c r="J174" s="2134"/>
      <c r="K174" s="2655"/>
      <c r="L174" s="2121"/>
    </row>
    <row r="175" spans="1:12" ht="15.75" x14ac:dyDescent="0.25">
      <c r="A175" s="2132"/>
      <c r="B175" s="2133"/>
      <c r="C175" s="2134"/>
      <c r="D175" s="2135">
        <f t="shared" si="2"/>
        <v>0</v>
      </c>
      <c r="E175" s="2134"/>
      <c r="F175" s="2134"/>
      <c r="G175" s="2134"/>
      <c r="H175" s="2134"/>
      <c r="I175" s="2134"/>
      <c r="J175" s="2134"/>
      <c r="K175" s="2655"/>
      <c r="L175" s="2121"/>
    </row>
    <row r="176" spans="1:12" ht="15.75" x14ac:dyDescent="0.25">
      <c r="A176" s="2132"/>
      <c r="B176" s="2133"/>
      <c r="C176" s="2134"/>
      <c r="D176" s="2135">
        <f t="shared" si="2"/>
        <v>0</v>
      </c>
      <c r="E176" s="2134"/>
      <c r="F176" s="2134"/>
      <c r="G176" s="2134"/>
      <c r="H176" s="2134"/>
      <c r="I176" s="2134"/>
      <c r="J176" s="2134"/>
      <c r="K176" s="2655"/>
      <c r="L176" s="2121"/>
    </row>
    <row r="177" spans="1:12" ht="15.75" x14ac:dyDescent="0.25">
      <c r="A177" s="2132"/>
      <c r="B177" s="2133"/>
      <c r="C177" s="2134"/>
      <c r="D177" s="2135">
        <f t="shared" si="2"/>
        <v>0</v>
      </c>
      <c r="E177" s="2134"/>
      <c r="F177" s="2134"/>
      <c r="G177" s="2134"/>
      <c r="H177" s="2134"/>
      <c r="I177" s="2134"/>
      <c r="J177" s="2134"/>
      <c r="K177" s="2655"/>
      <c r="L177" s="2121"/>
    </row>
    <row r="178" spans="1:12" ht="15.75" x14ac:dyDescent="0.25">
      <c r="A178" s="2132"/>
      <c r="B178" s="2133"/>
      <c r="C178" s="2134"/>
      <c r="D178" s="2135">
        <f t="shared" si="2"/>
        <v>0</v>
      </c>
      <c r="E178" s="2134"/>
      <c r="F178" s="2134"/>
      <c r="G178" s="2134"/>
      <c r="H178" s="2134"/>
      <c r="I178" s="2134"/>
      <c r="J178" s="2134"/>
      <c r="K178" s="2655"/>
      <c r="L178" s="2121"/>
    </row>
    <row r="179" spans="1:12" ht="15.75" x14ac:dyDescent="0.25">
      <c r="A179" s="2132"/>
      <c r="B179" s="2133"/>
      <c r="C179" s="2134"/>
      <c r="D179" s="2135">
        <f t="shared" si="2"/>
        <v>0</v>
      </c>
      <c r="E179" s="2134"/>
      <c r="F179" s="2134"/>
      <c r="G179" s="2134"/>
      <c r="H179" s="2134"/>
      <c r="I179" s="2134"/>
      <c r="J179" s="2134"/>
      <c r="K179" s="2655"/>
      <c r="L179" s="2121"/>
    </row>
    <row r="180" spans="1:12" ht="15.75" x14ac:dyDescent="0.25">
      <c r="A180" s="2132"/>
      <c r="B180" s="2133"/>
      <c r="C180" s="2134"/>
      <c r="D180" s="2135">
        <f t="shared" si="2"/>
        <v>0</v>
      </c>
      <c r="E180" s="2134"/>
      <c r="F180" s="2134"/>
      <c r="G180" s="2134"/>
      <c r="H180" s="2134"/>
      <c r="I180" s="2134"/>
      <c r="J180" s="2134"/>
      <c r="K180" s="2655"/>
      <c r="L180" s="2121"/>
    </row>
    <row r="181" spans="1:12" ht="15.75" x14ac:dyDescent="0.25">
      <c r="A181" s="2132"/>
      <c r="B181" s="2133"/>
      <c r="C181" s="2134"/>
      <c r="D181" s="2135">
        <f t="shared" si="2"/>
        <v>0</v>
      </c>
      <c r="E181" s="2134"/>
      <c r="F181" s="2134"/>
      <c r="G181" s="2134"/>
      <c r="H181" s="2134"/>
      <c r="I181" s="2134"/>
      <c r="J181" s="2134"/>
      <c r="K181" s="2655"/>
      <c r="L181" s="2121"/>
    </row>
    <row r="182" spans="1:12" ht="15.75" x14ac:dyDescent="0.25">
      <c r="A182" s="2132"/>
      <c r="B182" s="2133"/>
      <c r="C182" s="2134"/>
      <c r="D182" s="2135">
        <f t="shared" si="2"/>
        <v>0</v>
      </c>
      <c r="E182" s="2134"/>
      <c r="F182" s="2134"/>
      <c r="G182" s="2134"/>
      <c r="H182" s="2134"/>
      <c r="I182" s="2134"/>
      <c r="J182" s="2134"/>
      <c r="K182" s="2655"/>
      <c r="L182" s="2121"/>
    </row>
    <row r="183" spans="1:12" ht="15.75" x14ac:dyDescent="0.25">
      <c r="A183" s="2132"/>
      <c r="B183" s="2133"/>
      <c r="C183" s="2134"/>
      <c r="D183" s="2135">
        <f t="shared" si="2"/>
        <v>0</v>
      </c>
      <c r="E183" s="2134"/>
      <c r="F183" s="2134"/>
      <c r="G183" s="2134"/>
      <c r="H183" s="2134"/>
      <c r="I183" s="2134"/>
      <c r="J183" s="2134"/>
      <c r="K183" s="2655"/>
      <c r="L183" s="2121"/>
    </row>
    <row r="184" spans="1:12" ht="15.75" x14ac:dyDescent="0.25">
      <c r="A184" s="2132"/>
      <c r="B184" s="2133"/>
      <c r="C184" s="2134"/>
      <c r="D184" s="2135">
        <f t="shared" si="2"/>
        <v>0</v>
      </c>
      <c r="E184" s="2134"/>
      <c r="F184" s="2134"/>
      <c r="G184" s="2134"/>
      <c r="H184" s="2134"/>
      <c r="I184" s="2134"/>
      <c r="J184" s="2134"/>
      <c r="K184" s="2655"/>
      <c r="L184" s="2121"/>
    </row>
    <row r="185" spans="1:12" ht="15.75" x14ac:dyDescent="0.25">
      <c r="A185" s="2132"/>
      <c r="B185" s="2133"/>
      <c r="C185" s="2134"/>
      <c r="D185" s="2135">
        <f t="shared" si="2"/>
        <v>0</v>
      </c>
      <c r="E185" s="2134"/>
      <c r="F185" s="2134"/>
      <c r="G185" s="2134"/>
      <c r="H185" s="2134"/>
      <c r="I185" s="2134"/>
      <c r="J185" s="2134"/>
      <c r="K185" s="2655"/>
      <c r="L185" s="2121"/>
    </row>
    <row r="186" spans="1:12" ht="15.75" x14ac:dyDescent="0.25">
      <c r="A186" s="2132"/>
      <c r="B186" s="2133"/>
      <c r="C186" s="2134"/>
      <c r="D186" s="2135">
        <f t="shared" si="2"/>
        <v>0</v>
      </c>
      <c r="E186" s="2134"/>
      <c r="F186" s="2134"/>
      <c r="G186" s="2134"/>
      <c r="H186" s="2134"/>
      <c r="I186" s="2134"/>
      <c r="J186" s="2134"/>
      <c r="K186" s="2655"/>
      <c r="L186" s="2121"/>
    </row>
    <row r="187" spans="1:12" ht="15.75" x14ac:dyDescent="0.25">
      <c r="A187" s="2132"/>
      <c r="B187" s="2133"/>
      <c r="C187" s="2134"/>
      <c r="D187" s="2135">
        <f t="shared" si="2"/>
        <v>0</v>
      </c>
      <c r="E187" s="2134"/>
      <c r="F187" s="2134"/>
      <c r="G187" s="2134"/>
      <c r="H187" s="2134"/>
      <c r="I187" s="2134"/>
      <c r="J187" s="2134"/>
      <c r="K187" s="2655"/>
      <c r="L187" s="2121"/>
    </row>
    <row r="188" spans="1:12" ht="15.75" x14ac:dyDescent="0.25">
      <c r="A188" s="2132"/>
      <c r="B188" s="2133"/>
      <c r="C188" s="2134"/>
      <c r="D188" s="2135">
        <f t="shared" si="2"/>
        <v>0</v>
      </c>
      <c r="E188" s="2134"/>
      <c r="F188" s="2134"/>
      <c r="G188" s="2134"/>
      <c r="H188" s="2134"/>
      <c r="I188" s="2134"/>
      <c r="J188" s="2134"/>
      <c r="K188" s="2655"/>
      <c r="L188" s="2121"/>
    </row>
    <row r="189" spans="1:12" ht="15.75" x14ac:dyDescent="0.25">
      <c r="A189" s="2132"/>
      <c r="B189" s="2133"/>
      <c r="C189" s="2134"/>
      <c r="D189" s="2135">
        <f t="shared" si="2"/>
        <v>0</v>
      </c>
      <c r="E189" s="2134"/>
      <c r="F189" s="2134"/>
      <c r="G189" s="2134"/>
      <c r="H189" s="2134"/>
      <c r="I189" s="2134"/>
      <c r="J189" s="2134"/>
      <c r="K189" s="2655"/>
      <c r="L189" s="2121"/>
    </row>
    <row r="190" spans="1:12" ht="15.75" x14ac:dyDescent="0.25">
      <c r="A190" s="2132"/>
      <c r="B190" s="2133"/>
      <c r="C190" s="2134"/>
      <c r="D190" s="2135">
        <f t="shared" si="2"/>
        <v>0</v>
      </c>
      <c r="E190" s="2134"/>
      <c r="F190" s="2134"/>
      <c r="G190" s="2134"/>
      <c r="H190" s="2134"/>
      <c r="I190" s="2134"/>
      <c r="J190" s="2134"/>
      <c r="K190" s="2655"/>
      <c r="L190" s="2121"/>
    </row>
    <row r="191" spans="1:12" ht="15.75" x14ac:dyDescent="0.25">
      <c r="A191" s="2132"/>
      <c r="B191" s="2133"/>
      <c r="C191" s="2134"/>
      <c r="D191" s="2135">
        <f t="shared" si="2"/>
        <v>0</v>
      </c>
      <c r="E191" s="2134"/>
      <c r="F191" s="2134"/>
      <c r="G191" s="2134"/>
      <c r="H191" s="2134"/>
      <c r="I191" s="2134"/>
      <c r="J191" s="2134"/>
      <c r="K191" s="2655"/>
      <c r="L191" s="2121"/>
    </row>
    <row r="192" spans="1:12" ht="15.75" x14ac:dyDescent="0.25">
      <c r="A192" s="2132"/>
      <c r="B192" s="2133"/>
      <c r="C192" s="2134"/>
      <c r="D192" s="2135">
        <f t="shared" si="2"/>
        <v>0</v>
      </c>
      <c r="E192" s="2134"/>
      <c r="F192" s="2134"/>
      <c r="G192" s="2134"/>
      <c r="H192" s="2134"/>
      <c r="I192" s="2134"/>
      <c r="J192" s="2134"/>
      <c r="K192" s="2655"/>
      <c r="L192" s="2121"/>
    </row>
    <row r="193" spans="1:12" ht="15.75" x14ac:dyDescent="0.25">
      <c r="A193" s="2132"/>
      <c r="B193" s="2133"/>
      <c r="C193" s="2134"/>
      <c r="D193" s="2135">
        <f t="shared" si="2"/>
        <v>0</v>
      </c>
      <c r="E193" s="2134"/>
      <c r="F193" s="2134"/>
      <c r="G193" s="2134"/>
      <c r="H193" s="2134"/>
      <c r="I193" s="2134"/>
      <c r="J193" s="2134"/>
      <c r="K193" s="2655"/>
      <c r="L193" s="2121"/>
    </row>
    <row r="194" spans="1:12" ht="15.75" x14ac:dyDescent="0.25">
      <c r="A194" s="2132"/>
      <c r="B194" s="2133"/>
      <c r="C194" s="2134"/>
      <c r="D194" s="2135">
        <f t="shared" si="2"/>
        <v>0</v>
      </c>
      <c r="E194" s="2134"/>
      <c r="F194" s="2134"/>
      <c r="G194" s="2134"/>
      <c r="H194" s="2134"/>
      <c r="I194" s="2134"/>
      <c r="J194" s="2134"/>
      <c r="K194" s="2655"/>
      <c r="L194" s="2121"/>
    </row>
    <row r="195" spans="1:12" ht="15.75" x14ac:dyDescent="0.25">
      <c r="A195" s="2132"/>
      <c r="B195" s="2133"/>
      <c r="C195" s="2134"/>
      <c r="D195" s="2135">
        <f t="shared" si="2"/>
        <v>0</v>
      </c>
      <c r="E195" s="2134"/>
      <c r="F195" s="2134"/>
      <c r="G195" s="2134"/>
      <c r="H195" s="2134"/>
      <c r="I195" s="2134"/>
      <c r="J195" s="2134"/>
      <c r="K195" s="2655"/>
      <c r="L195" s="2121"/>
    </row>
    <row r="196" spans="1:12" ht="15.75" x14ac:dyDescent="0.25">
      <c r="A196" s="2132"/>
      <c r="B196" s="2133"/>
      <c r="C196" s="2134"/>
      <c r="D196" s="2135">
        <f t="shared" si="2"/>
        <v>0</v>
      </c>
      <c r="E196" s="2134"/>
      <c r="F196" s="2134"/>
      <c r="G196" s="2134"/>
      <c r="H196" s="2134"/>
      <c r="I196" s="2134"/>
      <c r="J196" s="2134"/>
      <c r="K196" s="2655"/>
      <c r="L196" s="2121"/>
    </row>
    <row r="197" spans="1:12" ht="15.75" x14ac:dyDescent="0.25">
      <c r="A197" s="2132"/>
      <c r="B197" s="2133"/>
      <c r="C197" s="2134"/>
      <c r="D197" s="2135">
        <f t="shared" si="2"/>
        <v>0</v>
      </c>
      <c r="E197" s="2134"/>
      <c r="F197" s="2134"/>
      <c r="G197" s="2134"/>
      <c r="H197" s="2134"/>
      <c r="I197" s="2134"/>
      <c r="J197" s="2134"/>
      <c r="K197" s="2655"/>
      <c r="L197" s="2121"/>
    </row>
    <row r="198" spans="1:12" ht="15.75" x14ac:dyDescent="0.25">
      <c r="A198" s="2132"/>
      <c r="B198" s="2133"/>
      <c r="C198" s="2134"/>
      <c r="D198" s="2135">
        <f t="shared" si="2"/>
        <v>0</v>
      </c>
      <c r="E198" s="2134"/>
      <c r="F198" s="2134"/>
      <c r="G198" s="2134"/>
      <c r="H198" s="2134"/>
      <c r="I198" s="2134"/>
      <c r="J198" s="2134"/>
      <c r="K198" s="2655"/>
      <c r="L198" s="2121"/>
    </row>
    <row r="199" spans="1:12" ht="15.75" x14ac:dyDescent="0.25">
      <c r="A199" s="2132"/>
      <c r="B199" s="2133"/>
      <c r="C199" s="2134"/>
      <c r="D199" s="2135">
        <f t="shared" si="2"/>
        <v>0</v>
      </c>
      <c r="E199" s="2134"/>
      <c r="F199" s="2134"/>
      <c r="G199" s="2134"/>
      <c r="H199" s="2134"/>
      <c r="I199" s="2134"/>
      <c r="J199" s="2134"/>
      <c r="K199" s="2655"/>
      <c r="L199" s="2121"/>
    </row>
    <row r="200" spans="1:12" ht="15.75" x14ac:dyDescent="0.25">
      <c r="A200" s="2132"/>
      <c r="B200" s="2133"/>
      <c r="C200" s="2134"/>
      <c r="D200" s="2135">
        <f t="shared" si="2"/>
        <v>0</v>
      </c>
      <c r="E200" s="2134"/>
      <c r="F200" s="2134"/>
      <c r="G200" s="2134"/>
      <c r="H200" s="2134"/>
      <c r="I200" s="2134"/>
      <c r="J200" s="2134"/>
      <c r="K200" s="2655"/>
      <c r="L200" s="2121"/>
    </row>
    <row r="201" spans="1:12" ht="15.75" x14ac:dyDescent="0.25">
      <c r="A201" s="2132"/>
      <c r="B201" s="2133"/>
      <c r="C201" s="2134"/>
      <c r="D201" s="2135">
        <f t="shared" si="2"/>
        <v>0</v>
      </c>
      <c r="E201" s="2134"/>
      <c r="F201" s="2134"/>
      <c r="G201" s="2134"/>
      <c r="H201" s="2134"/>
      <c r="I201" s="2134"/>
      <c r="J201" s="2134"/>
      <c r="K201" s="2655"/>
      <c r="L201" s="2121"/>
    </row>
    <row r="202" spans="1:12" ht="15.75" x14ac:dyDescent="0.25">
      <c r="A202" s="2132"/>
      <c r="B202" s="2133"/>
      <c r="C202" s="2134"/>
      <c r="D202" s="2135">
        <f t="shared" si="2"/>
        <v>0</v>
      </c>
      <c r="E202" s="2134"/>
      <c r="F202" s="2134"/>
      <c r="G202" s="2134"/>
      <c r="H202" s="2134"/>
      <c r="I202" s="2134"/>
      <c r="J202" s="2134"/>
      <c r="K202" s="2655"/>
      <c r="L202" s="2121"/>
    </row>
    <row r="203" spans="1:12" ht="15.75" x14ac:dyDescent="0.25">
      <c r="A203" s="2132"/>
      <c r="B203" s="2133"/>
      <c r="C203" s="2134"/>
      <c r="D203" s="2135">
        <f t="shared" si="2"/>
        <v>0</v>
      </c>
      <c r="E203" s="2134"/>
      <c r="F203" s="2134"/>
      <c r="G203" s="2134"/>
      <c r="H203" s="2134"/>
      <c r="I203" s="2134"/>
      <c r="J203" s="2134"/>
      <c r="K203" s="2655"/>
      <c r="L203" s="2121"/>
    </row>
    <row r="204" spans="1:12" ht="15.75" x14ac:dyDescent="0.25">
      <c r="A204" s="2132"/>
      <c r="B204" s="2133"/>
      <c r="C204" s="2134"/>
      <c r="D204" s="2135">
        <f t="shared" si="2"/>
        <v>0</v>
      </c>
      <c r="E204" s="2134"/>
      <c r="F204" s="2134"/>
      <c r="G204" s="2134"/>
      <c r="H204" s="2134"/>
      <c r="I204" s="2134"/>
      <c r="J204" s="2134"/>
      <c r="K204" s="2655"/>
      <c r="L204" s="2121"/>
    </row>
    <row r="205" spans="1:12" ht="15.75" x14ac:dyDescent="0.25">
      <c r="A205" s="2132"/>
      <c r="B205" s="2133"/>
      <c r="C205" s="2134"/>
      <c r="D205" s="2135">
        <f t="shared" si="2"/>
        <v>0</v>
      </c>
      <c r="E205" s="2134"/>
      <c r="F205" s="2134"/>
      <c r="G205" s="2134"/>
      <c r="H205" s="2134"/>
      <c r="I205" s="2134"/>
      <c r="J205" s="2134"/>
      <c r="K205" s="2655"/>
      <c r="L205" s="2121"/>
    </row>
    <row r="206" spans="1:12" ht="15.75" x14ac:dyDescent="0.25">
      <c r="A206" s="2132"/>
      <c r="B206" s="2133"/>
      <c r="C206" s="2134"/>
      <c r="D206" s="2135">
        <f t="shared" si="2"/>
        <v>0</v>
      </c>
      <c r="E206" s="2134"/>
      <c r="F206" s="2134"/>
      <c r="G206" s="2134"/>
      <c r="H206" s="2134"/>
      <c r="I206" s="2134"/>
      <c r="J206" s="2134"/>
      <c r="K206" s="2655"/>
      <c r="L206" s="2121"/>
    </row>
    <row r="207" spans="1:12" ht="15.75" x14ac:dyDescent="0.25">
      <c r="A207" s="2132"/>
      <c r="B207" s="2133"/>
      <c r="C207" s="2134"/>
      <c r="D207" s="2135">
        <f t="shared" si="2"/>
        <v>0</v>
      </c>
      <c r="E207" s="2134"/>
      <c r="F207" s="2134"/>
      <c r="G207" s="2134"/>
      <c r="H207" s="2134"/>
      <c r="I207" s="2134"/>
      <c r="J207" s="2134"/>
      <c r="K207" s="2655"/>
      <c r="L207" s="2121"/>
    </row>
    <row r="208" spans="1:12" ht="15.75" x14ac:dyDescent="0.25">
      <c r="A208" s="2132"/>
      <c r="B208" s="2133"/>
      <c r="C208" s="2134"/>
      <c r="D208" s="2135">
        <f t="shared" si="2"/>
        <v>0</v>
      </c>
      <c r="E208" s="2134"/>
      <c r="F208" s="2134"/>
      <c r="G208" s="2134"/>
      <c r="H208" s="2134"/>
      <c r="I208" s="2134"/>
      <c r="J208" s="2134"/>
      <c r="K208" s="2655"/>
      <c r="L208" s="2121"/>
    </row>
    <row r="209" spans="1:12" ht="15.75" x14ac:dyDescent="0.25">
      <c r="A209" s="2132"/>
      <c r="B209" s="2133"/>
      <c r="C209" s="2134"/>
      <c r="D209" s="2135">
        <f t="shared" si="2"/>
        <v>0</v>
      </c>
      <c r="E209" s="2134"/>
      <c r="F209" s="2134"/>
      <c r="G209" s="2134"/>
      <c r="H209" s="2134"/>
      <c r="I209" s="2134"/>
      <c r="J209" s="2134"/>
      <c r="K209" s="2655"/>
      <c r="L209" s="2121"/>
    </row>
    <row r="210" spans="1:12" ht="15.75" x14ac:dyDescent="0.25">
      <c r="A210" s="2132"/>
      <c r="B210" s="2133"/>
      <c r="C210" s="2134"/>
      <c r="D210" s="2135">
        <f t="shared" si="2"/>
        <v>0</v>
      </c>
      <c r="E210" s="2134"/>
      <c r="F210" s="2134"/>
      <c r="G210" s="2134"/>
      <c r="H210" s="2134"/>
      <c r="I210" s="2134"/>
      <c r="J210" s="2134"/>
      <c r="K210" s="2655"/>
      <c r="L210" s="2121"/>
    </row>
    <row r="211" spans="1:12" ht="15.75" x14ac:dyDescent="0.25">
      <c r="A211" s="2132"/>
      <c r="B211" s="2133"/>
      <c r="C211" s="2134"/>
      <c r="D211" s="2135">
        <f t="shared" ref="D211:D274" si="3">+C211*(100-E211)/100</f>
        <v>0</v>
      </c>
      <c r="E211" s="2134"/>
      <c r="F211" s="2134"/>
      <c r="G211" s="2134"/>
      <c r="H211" s="2134"/>
      <c r="I211" s="2134"/>
      <c r="J211" s="2134"/>
      <c r="K211" s="2655"/>
      <c r="L211" s="2121"/>
    </row>
    <row r="212" spans="1:12" ht="15.75" x14ac:dyDescent="0.25">
      <c r="A212" s="2132"/>
      <c r="B212" s="2133"/>
      <c r="C212" s="2134"/>
      <c r="D212" s="2135">
        <f t="shared" si="3"/>
        <v>0</v>
      </c>
      <c r="E212" s="2134"/>
      <c r="F212" s="2134"/>
      <c r="G212" s="2134"/>
      <c r="H212" s="2134"/>
      <c r="I212" s="2134"/>
      <c r="J212" s="2134"/>
      <c r="K212" s="2655"/>
      <c r="L212" s="2121"/>
    </row>
    <row r="213" spans="1:12" ht="15.75" x14ac:dyDescent="0.25">
      <c r="A213" s="2132"/>
      <c r="B213" s="2133"/>
      <c r="C213" s="2134"/>
      <c r="D213" s="2135">
        <f t="shared" si="3"/>
        <v>0</v>
      </c>
      <c r="E213" s="2134"/>
      <c r="F213" s="2134"/>
      <c r="G213" s="2134"/>
      <c r="H213" s="2134"/>
      <c r="I213" s="2134"/>
      <c r="J213" s="2134"/>
      <c r="K213" s="2655"/>
      <c r="L213" s="2121"/>
    </row>
    <row r="214" spans="1:12" ht="15.75" x14ac:dyDescent="0.25">
      <c r="A214" s="2132"/>
      <c r="B214" s="2133"/>
      <c r="C214" s="2134"/>
      <c r="D214" s="2135">
        <f t="shared" si="3"/>
        <v>0</v>
      </c>
      <c r="E214" s="2134"/>
      <c r="F214" s="2134"/>
      <c r="G214" s="2134"/>
      <c r="H214" s="2134"/>
      <c r="I214" s="2134"/>
      <c r="J214" s="2134"/>
      <c r="K214" s="2655"/>
      <c r="L214" s="2121"/>
    </row>
    <row r="215" spans="1:12" ht="15.75" x14ac:dyDescent="0.25">
      <c r="A215" s="2132"/>
      <c r="B215" s="2133"/>
      <c r="C215" s="2134"/>
      <c r="D215" s="2135">
        <f t="shared" si="3"/>
        <v>0</v>
      </c>
      <c r="E215" s="2134"/>
      <c r="F215" s="2134"/>
      <c r="G215" s="2134"/>
      <c r="H215" s="2134"/>
      <c r="I215" s="2134"/>
      <c r="J215" s="2134"/>
      <c r="K215" s="2655"/>
      <c r="L215" s="2121"/>
    </row>
    <row r="216" spans="1:12" ht="15.75" x14ac:dyDescent="0.25">
      <c r="A216" s="2132"/>
      <c r="B216" s="2133"/>
      <c r="C216" s="2134"/>
      <c r="D216" s="2135">
        <f t="shared" si="3"/>
        <v>0</v>
      </c>
      <c r="E216" s="2134"/>
      <c r="F216" s="2134"/>
      <c r="G216" s="2134"/>
      <c r="H216" s="2134"/>
      <c r="I216" s="2134"/>
      <c r="J216" s="2134"/>
      <c r="K216" s="2655"/>
      <c r="L216" s="2121"/>
    </row>
    <row r="217" spans="1:12" ht="15.75" x14ac:dyDescent="0.25">
      <c r="A217" s="2132"/>
      <c r="B217" s="2133"/>
      <c r="C217" s="2134"/>
      <c r="D217" s="2135">
        <f t="shared" si="3"/>
        <v>0</v>
      </c>
      <c r="E217" s="2134"/>
      <c r="F217" s="2134"/>
      <c r="G217" s="2134"/>
      <c r="H217" s="2134"/>
      <c r="I217" s="2134"/>
      <c r="J217" s="2134"/>
      <c r="K217" s="2655"/>
      <c r="L217" s="2121"/>
    </row>
    <row r="218" spans="1:12" ht="15.75" x14ac:dyDescent="0.25">
      <c r="A218" s="2132"/>
      <c r="B218" s="2133"/>
      <c r="C218" s="2134"/>
      <c r="D218" s="2135">
        <f t="shared" si="3"/>
        <v>0</v>
      </c>
      <c r="E218" s="2134"/>
      <c r="F218" s="2134"/>
      <c r="G218" s="2134"/>
      <c r="H218" s="2134"/>
      <c r="I218" s="2134"/>
      <c r="J218" s="2134"/>
      <c r="K218" s="2655"/>
      <c r="L218" s="2121"/>
    </row>
    <row r="219" spans="1:12" ht="15.75" x14ac:dyDescent="0.25">
      <c r="A219" s="2132"/>
      <c r="B219" s="2133"/>
      <c r="C219" s="2134"/>
      <c r="D219" s="2135">
        <f t="shared" si="3"/>
        <v>0</v>
      </c>
      <c r="E219" s="2134"/>
      <c r="F219" s="2134"/>
      <c r="G219" s="2134"/>
      <c r="H219" s="2134"/>
      <c r="I219" s="2134"/>
      <c r="J219" s="2134"/>
      <c r="K219" s="2655"/>
      <c r="L219" s="2121"/>
    </row>
    <row r="220" spans="1:12" ht="15.75" x14ac:dyDescent="0.25">
      <c r="A220" s="2132"/>
      <c r="B220" s="2133"/>
      <c r="C220" s="2134"/>
      <c r="D220" s="2135">
        <f t="shared" si="3"/>
        <v>0</v>
      </c>
      <c r="E220" s="2134"/>
      <c r="F220" s="2134"/>
      <c r="G220" s="2134"/>
      <c r="H220" s="2134"/>
      <c r="I220" s="2134"/>
      <c r="J220" s="2134"/>
      <c r="K220" s="2655"/>
      <c r="L220" s="2121"/>
    </row>
    <row r="221" spans="1:12" ht="15.75" x14ac:dyDescent="0.25">
      <c r="A221" s="2132"/>
      <c r="B221" s="2133"/>
      <c r="C221" s="2134"/>
      <c r="D221" s="2135">
        <f t="shared" si="3"/>
        <v>0</v>
      </c>
      <c r="E221" s="2134"/>
      <c r="F221" s="2134"/>
      <c r="G221" s="2134"/>
      <c r="H221" s="2134"/>
      <c r="I221" s="2134"/>
      <c r="J221" s="2134"/>
      <c r="K221" s="2655"/>
      <c r="L221" s="2121"/>
    </row>
    <row r="222" spans="1:12" ht="15.75" x14ac:dyDescent="0.25">
      <c r="A222" s="2132"/>
      <c r="B222" s="2133"/>
      <c r="C222" s="2134"/>
      <c r="D222" s="2135">
        <f t="shared" si="3"/>
        <v>0</v>
      </c>
      <c r="E222" s="2134"/>
      <c r="F222" s="2134"/>
      <c r="G222" s="2134"/>
      <c r="H222" s="2134"/>
      <c r="I222" s="2134"/>
      <c r="J222" s="2134"/>
      <c r="K222" s="2655"/>
      <c r="L222" s="2121"/>
    </row>
    <row r="223" spans="1:12" ht="15.75" x14ac:dyDescent="0.25">
      <c r="A223" s="2132"/>
      <c r="B223" s="2133"/>
      <c r="C223" s="2134"/>
      <c r="D223" s="2135">
        <f t="shared" si="3"/>
        <v>0</v>
      </c>
      <c r="E223" s="2134"/>
      <c r="F223" s="2134"/>
      <c r="G223" s="2134"/>
      <c r="H223" s="2134"/>
      <c r="I223" s="2134"/>
      <c r="J223" s="2134"/>
      <c r="K223" s="2655"/>
      <c r="L223" s="2121"/>
    </row>
    <row r="224" spans="1:12" ht="15.75" x14ac:dyDescent="0.25">
      <c r="A224" s="2132"/>
      <c r="B224" s="2133"/>
      <c r="C224" s="2134"/>
      <c r="D224" s="2135">
        <f t="shared" si="3"/>
        <v>0</v>
      </c>
      <c r="E224" s="2134"/>
      <c r="F224" s="2134"/>
      <c r="G224" s="2134"/>
      <c r="H224" s="2134"/>
      <c r="I224" s="2134"/>
      <c r="J224" s="2134"/>
      <c r="K224" s="2655"/>
      <c r="L224" s="2121"/>
    </row>
    <row r="225" spans="1:12" ht="15.75" x14ac:dyDescent="0.25">
      <c r="A225" s="2132"/>
      <c r="B225" s="2133"/>
      <c r="C225" s="2134"/>
      <c r="D225" s="2135">
        <f t="shared" si="3"/>
        <v>0</v>
      </c>
      <c r="E225" s="2134"/>
      <c r="F225" s="2134"/>
      <c r="G225" s="2134"/>
      <c r="H225" s="2134"/>
      <c r="I225" s="2134"/>
      <c r="J225" s="2134"/>
      <c r="K225" s="2655"/>
      <c r="L225" s="2121"/>
    </row>
    <row r="226" spans="1:12" ht="15.75" x14ac:dyDescent="0.25">
      <c r="A226" s="2132"/>
      <c r="B226" s="2133"/>
      <c r="C226" s="2134"/>
      <c r="D226" s="2135">
        <f t="shared" si="3"/>
        <v>0</v>
      </c>
      <c r="E226" s="2134"/>
      <c r="F226" s="2134"/>
      <c r="G226" s="2134"/>
      <c r="H226" s="2134"/>
      <c r="I226" s="2134"/>
      <c r="J226" s="2134"/>
      <c r="K226" s="2655"/>
      <c r="L226" s="2121"/>
    </row>
    <row r="227" spans="1:12" ht="15.75" x14ac:dyDescent="0.25">
      <c r="A227" s="2132"/>
      <c r="B227" s="2133"/>
      <c r="C227" s="2134"/>
      <c r="D227" s="2135">
        <f t="shared" si="3"/>
        <v>0</v>
      </c>
      <c r="E227" s="2134"/>
      <c r="F227" s="2134"/>
      <c r="G227" s="2134"/>
      <c r="H227" s="2134"/>
      <c r="I227" s="2134"/>
      <c r="J227" s="2134"/>
      <c r="K227" s="2655"/>
      <c r="L227" s="2121"/>
    </row>
    <row r="228" spans="1:12" ht="15.75" x14ac:dyDescent="0.25">
      <c r="A228" s="2132"/>
      <c r="B228" s="2133"/>
      <c r="C228" s="2134"/>
      <c r="D228" s="2135">
        <f t="shared" si="3"/>
        <v>0</v>
      </c>
      <c r="E228" s="2134"/>
      <c r="F228" s="2134"/>
      <c r="G228" s="2134"/>
      <c r="H228" s="2134"/>
      <c r="I228" s="2134"/>
      <c r="J228" s="2134"/>
      <c r="K228" s="2655"/>
      <c r="L228" s="2121"/>
    </row>
    <row r="229" spans="1:12" ht="15.75" x14ac:dyDescent="0.25">
      <c r="A229" s="2132"/>
      <c r="B229" s="2133"/>
      <c r="C229" s="2134"/>
      <c r="D229" s="2135">
        <f t="shared" si="3"/>
        <v>0</v>
      </c>
      <c r="E229" s="2134"/>
      <c r="F229" s="2134"/>
      <c r="G229" s="2134"/>
      <c r="H229" s="2134"/>
      <c r="I229" s="2134"/>
      <c r="J229" s="2134"/>
      <c r="K229" s="2655"/>
      <c r="L229" s="2121"/>
    </row>
    <row r="230" spans="1:12" ht="15.75" x14ac:dyDescent="0.25">
      <c r="A230" s="2132"/>
      <c r="B230" s="2133"/>
      <c r="C230" s="2134"/>
      <c r="D230" s="2135">
        <f t="shared" si="3"/>
        <v>0</v>
      </c>
      <c r="E230" s="2134"/>
      <c r="F230" s="2134"/>
      <c r="G230" s="2134"/>
      <c r="H230" s="2134"/>
      <c r="I230" s="2134"/>
      <c r="J230" s="2134"/>
      <c r="K230" s="2655"/>
      <c r="L230" s="2121"/>
    </row>
    <row r="231" spans="1:12" ht="15.75" x14ac:dyDescent="0.25">
      <c r="A231" s="2132"/>
      <c r="B231" s="2133"/>
      <c r="C231" s="2134"/>
      <c r="D231" s="2135">
        <f t="shared" si="3"/>
        <v>0</v>
      </c>
      <c r="E231" s="2134"/>
      <c r="F231" s="2134"/>
      <c r="G231" s="2134"/>
      <c r="H231" s="2134"/>
      <c r="I231" s="2134"/>
      <c r="J231" s="2134"/>
      <c r="K231" s="2655"/>
      <c r="L231" s="2121"/>
    </row>
    <row r="232" spans="1:12" ht="15.75" x14ac:dyDescent="0.25">
      <c r="A232" s="2132"/>
      <c r="B232" s="2133"/>
      <c r="C232" s="2134"/>
      <c r="D232" s="2135">
        <f t="shared" si="3"/>
        <v>0</v>
      </c>
      <c r="E232" s="2134"/>
      <c r="F232" s="2134"/>
      <c r="G232" s="2134"/>
      <c r="H232" s="2134"/>
      <c r="I232" s="2134"/>
      <c r="J232" s="2134"/>
      <c r="K232" s="2655"/>
      <c r="L232" s="2121"/>
    </row>
    <row r="233" spans="1:12" ht="15.75" x14ac:dyDescent="0.25">
      <c r="A233" s="2132"/>
      <c r="B233" s="2133"/>
      <c r="C233" s="2134"/>
      <c r="D233" s="2135">
        <f t="shared" si="3"/>
        <v>0</v>
      </c>
      <c r="E233" s="2134"/>
      <c r="F233" s="2134"/>
      <c r="G233" s="2134"/>
      <c r="H233" s="2134"/>
      <c r="I233" s="2134"/>
      <c r="J233" s="2134"/>
      <c r="K233" s="2655"/>
      <c r="L233" s="2121"/>
    </row>
    <row r="234" spans="1:12" ht="15.75" x14ac:dyDescent="0.25">
      <c r="A234" s="2132"/>
      <c r="B234" s="2133"/>
      <c r="C234" s="2134"/>
      <c r="D234" s="2135">
        <f t="shared" si="3"/>
        <v>0</v>
      </c>
      <c r="E234" s="2134"/>
      <c r="F234" s="2134"/>
      <c r="G234" s="2134"/>
      <c r="H234" s="2134"/>
      <c r="I234" s="2134"/>
      <c r="J234" s="2134"/>
      <c r="K234" s="2655"/>
      <c r="L234" s="2121"/>
    </row>
    <row r="235" spans="1:12" ht="15.75" x14ac:dyDescent="0.25">
      <c r="A235" s="2132"/>
      <c r="B235" s="2133"/>
      <c r="C235" s="2134"/>
      <c r="D235" s="2135">
        <f t="shared" si="3"/>
        <v>0</v>
      </c>
      <c r="E235" s="2134"/>
      <c r="F235" s="2134"/>
      <c r="G235" s="2134"/>
      <c r="H235" s="2134"/>
      <c r="I235" s="2134"/>
      <c r="J235" s="2134"/>
      <c r="K235" s="2655"/>
      <c r="L235" s="2121"/>
    </row>
    <row r="236" spans="1:12" ht="15.75" x14ac:dyDescent="0.25">
      <c r="A236" s="2132"/>
      <c r="B236" s="2133"/>
      <c r="C236" s="2134"/>
      <c r="D236" s="2135">
        <f t="shared" si="3"/>
        <v>0</v>
      </c>
      <c r="E236" s="2134"/>
      <c r="F236" s="2134"/>
      <c r="G236" s="2134"/>
      <c r="H236" s="2134"/>
      <c r="I236" s="2134"/>
      <c r="J236" s="2134"/>
      <c r="K236" s="2655"/>
      <c r="L236" s="2121"/>
    </row>
    <row r="237" spans="1:12" ht="15.75" x14ac:dyDescent="0.25">
      <c r="A237" s="2132"/>
      <c r="B237" s="2133"/>
      <c r="C237" s="2134"/>
      <c r="D237" s="2135">
        <f t="shared" si="3"/>
        <v>0</v>
      </c>
      <c r="E237" s="2134"/>
      <c r="F237" s="2134"/>
      <c r="G237" s="2134"/>
      <c r="H237" s="2134"/>
      <c r="I237" s="2134"/>
      <c r="J237" s="2134"/>
      <c r="K237" s="2655"/>
      <c r="L237" s="2121"/>
    </row>
    <row r="238" spans="1:12" ht="15.75" x14ac:dyDescent="0.25">
      <c r="A238" s="2132"/>
      <c r="B238" s="2133"/>
      <c r="C238" s="2134"/>
      <c r="D238" s="2135">
        <f t="shared" si="3"/>
        <v>0</v>
      </c>
      <c r="E238" s="2134"/>
      <c r="F238" s="2134"/>
      <c r="G238" s="2134"/>
      <c r="H238" s="2134"/>
      <c r="I238" s="2134"/>
      <c r="J238" s="2134"/>
      <c r="K238" s="2655"/>
      <c r="L238" s="2121"/>
    </row>
    <row r="239" spans="1:12" ht="15.75" x14ac:dyDescent="0.25">
      <c r="A239" s="2132"/>
      <c r="B239" s="2133"/>
      <c r="C239" s="2134"/>
      <c r="D239" s="2135">
        <f t="shared" si="3"/>
        <v>0</v>
      </c>
      <c r="E239" s="2134"/>
      <c r="F239" s="2134"/>
      <c r="G239" s="2134"/>
      <c r="H239" s="2134"/>
      <c r="I239" s="2134"/>
      <c r="J239" s="2134"/>
      <c r="K239" s="2655"/>
      <c r="L239" s="2121"/>
    </row>
    <row r="240" spans="1:12" ht="15.75" x14ac:dyDescent="0.25">
      <c r="A240" s="2132"/>
      <c r="B240" s="2133"/>
      <c r="C240" s="2134"/>
      <c r="D240" s="2135">
        <f t="shared" si="3"/>
        <v>0</v>
      </c>
      <c r="E240" s="2134"/>
      <c r="F240" s="2134"/>
      <c r="G240" s="2134"/>
      <c r="H240" s="2134"/>
      <c r="I240" s="2134"/>
      <c r="J240" s="2134"/>
      <c r="K240" s="2655"/>
      <c r="L240" s="2121"/>
    </row>
    <row r="241" spans="1:12" ht="15.75" x14ac:dyDescent="0.25">
      <c r="A241" s="2132"/>
      <c r="B241" s="2133"/>
      <c r="C241" s="2134"/>
      <c r="D241" s="2135">
        <f t="shared" si="3"/>
        <v>0</v>
      </c>
      <c r="E241" s="2134"/>
      <c r="F241" s="2134"/>
      <c r="G241" s="2134"/>
      <c r="H241" s="2134"/>
      <c r="I241" s="2134"/>
      <c r="J241" s="2134"/>
      <c r="K241" s="2655"/>
      <c r="L241" s="2121"/>
    </row>
    <row r="242" spans="1:12" ht="15.75" x14ac:dyDescent="0.25">
      <c r="A242" s="2132"/>
      <c r="B242" s="2133"/>
      <c r="C242" s="2134"/>
      <c r="D242" s="2135">
        <f t="shared" si="3"/>
        <v>0</v>
      </c>
      <c r="E242" s="2134"/>
      <c r="F242" s="2134"/>
      <c r="G242" s="2134"/>
      <c r="H242" s="2134"/>
      <c r="I242" s="2134"/>
      <c r="J242" s="2134"/>
      <c r="K242" s="2655"/>
      <c r="L242" s="2121"/>
    </row>
    <row r="243" spans="1:12" ht="15.75" x14ac:dyDescent="0.25">
      <c r="A243" s="2132"/>
      <c r="B243" s="2133"/>
      <c r="C243" s="2134"/>
      <c r="D243" s="2135">
        <f t="shared" si="3"/>
        <v>0</v>
      </c>
      <c r="E243" s="2134"/>
      <c r="F243" s="2134"/>
      <c r="G243" s="2134"/>
      <c r="H243" s="2134"/>
      <c r="I243" s="2134"/>
      <c r="J243" s="2134"/>
      <c r="K243" s="2655"/>
      <c r="L243" s="2121"/>
    </row>
    <row r="244" spans="1:12" ht="15.75" x14ac:dyDescent="0.25">
      <c r="A244" s="2132"/>
      <c r="B244" s="2133"/>
      <c r="C244" s="2134"/>
      <c r="D244" s="2135">
        <f t="shared" si="3"/>
        <v>0</v>
      </c>
      <c r="E244" s="2134"/>
      <c r="F244" s="2134"/>
      <c r="G244" s="2134"/>
      <c r="H244" s="2134"/>
      <c r="I244" s="2134"/>
      <c r="J244" s="2134"/>
      <c r="K244" s="2655"/>
      <c r="L244" s="2121"/>
    </row>
    <row r="245" spans="1:12" ht="15.75" x14ac:dyDescent="0.25">
      <c r="A245" s="2132"/>
      <c r="B245" s="2133"/>
      <c r="C245" s="2134"/>
      <c r="D245" s="2135">
        <f t="shared" si="3"/>
        <v>0</v>
      </c>
      <c r="E245" s="2134"/>
      <c r="F245" s="2134"/>
      <c r="G245" s="2134"/>
      <c r="H245" s="2134"/>
      <c r="I245" s="2134"/>
      <c r="J245" s="2134"/>
      <c r="K245" s="2655"/>
      <c r="L245" s="2121"/>
    </row>
    <row r="246" spans="1:12" ht="15.75" x14ac:dyDescent="0.25">
      <c r="A246" s="2132"/>
      <c r="B246" s="2133"/>
      <c r="C246" s="2134"/>
      <c r="D246" s="2135">
        <f t="shared" si="3"/>
        <v>0</v>
      </c>
      <c r="E246" s="2134"/>
      <c r="F246" s="2134"/>
      <c r="G246" s="2134"/>
      <c r="H246" s="2134"/>
      <c r="I246" s="2134"/>
      <c r="J246" s="2134"/>
      <c r="K246" s="2655"/>
      <c r="L246" s="2121"/>
    </row>
    <row r="247" spans="1:12" ht="15.75" x14ac:dyDescent="0.25">
      <c r="A247" s="2132"/>
      <c r="B247" s="2133"/>
      <c r="C247" s="2134"/>
      <c r="D247" s="2135">
        <f t="shared" si="3"/>
        <v>0</v>
      </c>
      <c r="E247" s="2134"/>
      <c r="F247" s="2134"/>
      <c r="G247" s="2134"/>
      <c r="H247" s="2134"/>
      <c r="I247" s="2134"/>
      <c r="J247" s="2134"/>
      <c r="K247" s="2655"/>
      <c r="L247" s="2121"/>
    </row>
    <row r="248" spans="1:12" ht="15.75" x14ac:dyDescent="0.25">
      <c r="A248" s="2132"/>
      <c r="B248" s="2133"/>
      <c r="C248" s="2134"/>
      <c r="D248" s="2135">
        <f t="shared" si="3"/>
        <v>0</v>
      </c>
      <c r="E248" s="2134"/>
      <c r="F248" s="2134"/>
      <c r="G248" s="2134"/>
      <c r="H248" s="2134"/>
      <c r="I248" s="2134"/>
      <c r="J248" s="2134"/>
      <c r="K248" s="2655"/>
      <c r="L248" s="2121"/>
    </row>
    <row r="249" spans="1:12" ht="15.75" x14ac:dyDescent="0.25">
      <c r="A249" s="2132"/>
      <c r="B249" s="2133"/>
      <c r="C249" s="2134"/>
      <c r="D249" s="2135">
        <f t="shared" si="3"/>
        <v>0</v>
      </c>
      <c r="E249" s="2134"/>
      <c r="F249" s="2134"/>
      <c r="G249" s="2134"/>
      <c r="H249" s="2134"/>
      <c r="I249" s="2134"/>
      <c r="J249" s="2134"/>
      <c r="K249" s="2655"/>
      <c r="L249" s="2121"/>
    </row>
    <row r="250" spans="1:12" ht="15.75" x14ac:dyDescent="0.25">
      <c r="A250" s="2132"/>
      <c r="B250" s="2133"/>
      <c r="C250" s="2134"/>
      <c r="D250" s="2135">
        <f t="shared" si="3"/>
        <v>0</v>
      </c>
      <c r="E250" s="2134"/>
      <c r="F250" s="2134"/>
      <c r="G250" s="2134"/>
      <c r="H250" s="2134"/>
      <c r="I250" s="2134"/>
      <c r="J250" s="2134"/>
      <c r="K250" s="2655"/>
      <c r="L250" s="2121"/>
    </row>
    <row r="251" spans="1:12" ht="15.75" x14ac:dyDescent="0.25">
      <c r="A251" s="2132"/>
      <c r="B251" s="2133"/>
      <c r="C251" s="2134"/>
      <c r="D251" s="2135">
        <f t="shared" si="3"/>
        <v>0</v>
      </c>
      <c r="E251" s="2134"/>
      <c r="F251" s="2134"/>
      <c r="G251" s="2134"/>
      <c r="H251" s="2134"/>
      <c r="I251" s="2134"/>
      <c r="J251" s="2134"/>
      <c r="K251" s="2655"/>
      <c r="L251" s="2121"/>
    </row>
    <row r="252" spans="1:12" ht="15.75" x14ac:dyDescent="0.25">
      <c r="A252" s="2132"/>
      <c r="B252" s="2133"/>
      <c r="C252" s="2134"/>
      <c r="D252" s="2135">
        <f t="shared" si="3"/>
        <v>0</v>
      </c>
      <c r="E252" s="2134"/>
      <c r="F252" s="2134"/>
      <c r="G252" s="2134"/>
      <c r="H252" s="2134"/>
      <c r="I252" s="2134"/>
      <c r="J252" s="2134"/>
      <c r="K252" s="2655"/>
      <c r="L252" s="2121"/>
    </row>
    <row r="253" spans="1:12" ht="15.75" x14ac:dyDescent="0.25">
      <c r="A253" s="2132"/>
      <c r="B253" s="2133"/>
      <c r="C253" s="2134"/>
      <c r="D253" s="2135">
        <f t="shared" si="3"/>
        <v>0</v>
      </c>
      <c r="E253" s="2134"/>
      <c r="F253" s="2134"/>
      <c r="G253" s="2134"/>
      <c r="H253" s="2134"/>
      <c r="I253" s="2134"/>
      <c r="J253" s="2134"/>
      <c r="K253" s="2655"/>
      <c r="L253" s="2121"/>
    </row>
    <row r="254" spans="1:12" ht="15.75" x14ac:dyDescent="0.25">
      <c r="A254" s="2132"/>
      <c r="B254" s="2133"/>
      <c r="C254" s="2134"/>
      <c r="D254" s="2135">
        <f t="shared" si="3"/>
        <v>0</v>
      </c>
      <c r="E254" s="2134"/>
      <c r="F254" s="2134"/>
      <c r="G254" s="2134"/>
      <c r="H254" s="2134"/>
      <c r="I254" s="2134"/>
      <c r="J254" s="2134"/>
      <c r="K254" s="2655"/>
      <c r="L254" s="2121"/>
    </row>
    <row r="255" spans="1:12" ht="15.75" x14ac:dyDescent="0.25">
      <c r="A255" s="2132"/>
      <c r="B255" s="2133"/>
      <c r="C255" s="2134"/>
      <c r="D255" s="2135">
        <f t="shared" si="3"/>
        <v>0</v>
      </c>
      <c r="E255" s="2134"/>
      <c r="F255" s="2134"/>
      <c r="G255" s="2134"/>
      <c r="H255" s="2134"/>
      <c r="I255" s="2134"/>
      <c r="J255" s="2134"/>
      <c r="K255" s="2655"/>
      <c r="L255" s="2121"/>
    </row>
    <row r="256" spans="1:12" ht="15.75" x14ac:dyDescent="0.25">
      <c r="A256" s="2132"/>
      <c r="B256" s="2133"/>
      <c r="C256" s="2134"/>
      <c r="D256" s="2135">
        <f t="shared" si="3"/>
        <v>0</v>
      </c>
      <c r="E256" s="2134"/>
      <c r="F256" s="2134"/>
      <c r="G256" s="2134"/>
      <c r="H256" s="2134"/>
      <c r="I256" s="2134"/>
      <c r="J256" s="2134"/>
      <c r="K256" s="2655"/>
      <c r="L256" s="2121"/>
    </row>
    <row r="257" spans="1:12" ht="15.75" x14ac:dyDescent="0.25">
      <c r="A257" s="2132"/>
      <c r="B257" s="2133"/>
      <c r="C257" s="2134"/>
      <c r="D257" s="2135">
        <f t="shared" si="3"/>
        <v>0</v>
      </c>
      <c r="E257" s="2134"/>
      <c r="F257" s="2134"/>
      <c r="G257" s="2134"/>
      <c r="H257" s="2134"/>
      <c r="I257" s="2134"/>
      <c r="J257" s="2134"/>
      <c r="K257" s="2655"/>
      <c r="L257" s="2121"/>
    </row>
    <row r="258" spans="1:12" ht="15.75" x14ac:dyDescent="0.25">
      <c r="A258" s="2132"/>
      <c r="B258" s="2133"/>
      <c r="C258" s="2134"/>
      <c r="D258" s="2135">
        <f t="shared" si="3"/>
        <v>0</v>
      </c>
      <c r="E258" s="2134"/>
      <c r="F258" s="2134"/>
      <c r="G258" s="2134"/>
      <c r="H258" s="2134"/>
      <c r="I258" s="2134"/>
      <c r="J258" s="2134"/>
      <c r="K258" s="2655"/>
      <c r="L258" s="2121"/>
    </row>
    <row r="259" spans="1:12" ht="15.75" x14ac:dyDescent="0.25">
      <c r="A259" s="2132"/>
      <c r="B259" s="2133"/>
      <c r="C259" s="2134"/>
      <c r="D259" s="2135">
        <f t="shared" si="3"/>
        <v>0</v>
      </c>
      <c r="E259" s="2134"/>
      <c r="F259" s="2134"/>
      <c r="G259" s="2134"/>
      <c r="H259" s="2134"/>
      <c r="I259" s="2134"/>
      <c r="J259" s="2134"/>
      <c r="K259" s="2655"/>
      <c r="L259" s="2121"/>
    </row>
    <row r="260" spans="1:12" ht="15.75" x14ac:dyDescent="0.25">
      <c r="A260" s="2132"/>
      <c r="B260" s="2133"/>
      <c r="C260" s="2134"/>
      <c r="D260" s="2135">
        <f t="shared" si="3"/>
        <v>0</v>
      </c>
      <c r="E260" s="2134"/>
      <c r="F260" s="2134"/>
      <c r="G260" s="2134"/>
      <c r="H260" s="2134"/>
      <c r="I260" s="2134"/>
      <c r="J260" s="2134"/>
      <c r="K260" s="2655"/>
      <c r="L260" s="2121"/>
    </row>
    <row r="261" spans="1:12" ht="15.75" x14ac:dyDescent="0.25">
      <c r="A261" s="2132"/>
      <c r="B261" s="2133"/>
      <c r="C261" s="2134"/>
      <c r="D261" s="2135">
        <f t="shared" si="3"/>
        <v>0</v>
      </c>
      <c r="E261" s="2134"/>
      <c r="F261" s="2134"/>
      <c r="G261" s="2134"/>
      <c r="H261" s="2134"/>
      <c r="I261" s="2134"/>
      <c r="J261" s="2134"/>
      <c r="K261" s="2655"/>
      <c r="L261" s="2121"/>
    </row>
    <row r="262" spans="1:12" ht="15.75" x14ac:dyDescent="0.25">
      <c r="A262" s="2132"/>
      <c r="B262" s="2133"/>
      <c r="C262" s="2134"/>
      <c r="D262" s="2135">
        <f t="shared" si="3"/>
        <v>0</v>
      </c>
      <c r="E262" s="2134"/>
      <c r="F262" s="2134"/>
      <c r="G262" s="2134"/>
      <c r="H262" s="2134"/>
      <c r="I262" s="2134"/>
      <c r="J262" s="2134"/>
      <c r="K262" s="2655"/>
      <c r="L262" s="2121"/>
    </row>
    <row r="263" spans="1:12" ht="15.75" x14ac:dyDescent="0.25">
      <c r="A263" s="2132"/>
      <c r="B263" s="2133"/>
      <c r="C263" s="2134"/>
      <c r="D263" s="2135">
        <f t="shared" si="3"/>
        <v>0</v>
      </c>
      <c r="E263" s="2134"/>
      <c r="F263" s="2134"/>
      <c r="G263" s="2134"/>
      <c r="H263" s="2134"/>
      <c r="I263" s="2134"/>
      <c r="J263" s="2134"/>
      <c r="K263" s="2655"/>
      <c r="L263" s="2121"/>
    </row>
    <row r="264" spans="1:12" ht="15.75" x14ac:dyDescent="0.25">
      <c r="A264" s="2132"/>
      <c r="B264" s="2133"/>
      <c r="C264" s="2134"/>
      <c r="D264" s="2135">
        <f t="shared" si="3"/>
        <v>0</v>
      </c>
      <c r="E264" s="2134"/>
      <c r="F264" s="2134"/>
      <c r="G264" s="2134"/>
      <c r="H264" s="2134"/>
      <c r="I264" s="2134"/>
      <c r="J264" s="2134"/>
      <c r="K264" s="2655"/>
      <c r="L264" s="2121"/>
    </row>
    <row r="265" spans="1:12" ht="15.75" x14ac:dyDescent="0.25">
      <c r="A265" s="2132"/>
      <c r="B265" s="2133"/>
      <c r="C265" s="2134"/>
      <c r="D265" s="2135">
        <f t="shared" si="3"/>
        <v>0</v>
      </c>
      <c r="E265" s="2134"/>
      <c r="F265" s="2134"/>
      <c r="G265" s="2134"/>
      <c r="H265" s="2134"/>
      <c r="I265" s="2134"/>
      <c r="J265" s="2134"/>
      <c r="K265" s="2655"/>
      <c r="L265" s="2121"/>
    </row>
    <row r="266" spans="1:12" ht="15.75" x14ac:dyDescent="0.25">
      <c r="A266" s="2132"/>
      <c r="B266" s="2133"/>
      <c r="C266" s="2134"/>
      <c r="D266" s="2135">
        <f t="shared" si="3"/>
        <v>0</v>
      </c>
      <c r="E266" s="2134"/>
      <c r="F266" s="2134"/>
      <c r="G266" s="2134"/>
      <c r="H266" s="2134"/>
      <c r="I266" s="2134"/>
      <c r="J266" s="2134"/>
      <c r="K266" s="2655"/>
      <c r="L266" s="2121"/>
    </row>
    <row r="267" spans="1:12" ht="15.75" x14ac:dyDescent="0.25">
      <c r="A267" s="2132"/>
      <c r="B267" s="2133"/>
      <c r="C267" s="2134"/>
      <c r="D267" s="2135">
        <f t="shared" si="3"/>
        <v>0</v>
      </c>
      <c r="E267" s="2134"/>
      <c r="F267" s="2134"/>
      <c r="G267" s="2134"/>
      <c r="H267" s="2134"/>
      <c r="I267" s="2134"/>
      <c r="J267" s="2134"/>
      <c r="K267" s="2655"/>
      <c r="L267" s="2121"/>
    </row>
    <row r="268" spans="1:12" ht="15.75" x14ac:dyDescent="0.25">
      <c r="A268" s="2132"/>
      <c r="B268" s="2133"/>
      <c r="C268" s="2134"/>
      <c r="D268" s="2135">
        <f t="shared" si="3"/>
        <v>0</v>
      </c>
      <c r="E268" s="2134"/>
      <c r="F268" s="2134"/>
      <c r="G268" s="2134"/>
      <c r="H268" s="2134"/>
      <c r="I268" s="2134"/>
      <c r="J268" s="2134"/>
      <c r="K268" s="2655"/>
      <c r="L268" s="2121"/>
    </row>
    <row r="269" spans="1:12" ht="15.75" x14ac:dyDescent="0.25">
      <c r="A269" s="2132"/>
      <c r="B269" s="2133"/>
      <c r="C269" s="2134"/>
      <c r="D269" s="2135">
        <f t="shared" si="3"/>
        <v>0</v>
      </c>
      <c r="E269" s="2134"/>
      <c r="F269" s="2134"/>
      <c r="G269" s="2134"/>
      <c r="H269" s="2134"/>
      <c r="I269" s="2134"/>
      <c r="J269" s="2134"/>
      <c r="K269" s="2655"/>
      <c r="L269" s="2121"/>
    </row>
    <row r="270" spans="1:12" ht="15.75" x14ac:dyDescent="0.25">
      <c r="A270" s="2132"/>
      <c r="B270" s="2133"/>
      <c r="C270" s="2134"/>
      <c r="D270" s="2135">
        <f t="shared" si="3"/>
        <v>0</v>
      </c>
      <c r="E270" s="2134"/>
      <c r="F270" s="2134"/>
      <c r="G270" s="2134"/>
      <c r="H270" s="2134"/>
      <c r="I270" s="2134"/>
      <c r="J270" s="2134"/>
      <c r="K270" s="2655"/>
      <c r="L270" s="2121"/>
    </row>
    <row r="271" spans="1:12" ht="15.75" x14ac:dyDescent="0.25">
      <c r="A271" s="2132"/>
      <c r="B271" s="2133"/>
      <c r="C271" s="2134"/>
      <c r="D271" s="2135">
        <f t="shared" si="3"/>
        <v>0</v>
      </c>
      <c r="E271" s="2134"/>
      <c r="F271" s="2134"/>
      <c r="G271" s="2134"/>
      <c r="H271" s="2134"/>
      <c r="I271" s="2134"/>
      <c r="J271" s="2134"/>
      <c r="K271" s="2655"/>
      <c r="L271" s="2121"/>
    </row>
    <row r="272" spans="1:12" ht="15.75" x14ac:dyDescent="0.25">
      <c r="A272" s="2132"/>
      <c r="B272" s="2133"/>
      <c r="C272" s="2134"/>
      <c r="D272" s="2135">
        <f t="shared" si="3"/>
        <v>0</v>
      </c>
      <c r="E272" s="2134"/>
      <c r="F272" s="2134"/>
      <c r="G272" s="2134"/>
      <c r="H272" s="2134"/>
      <c r="I272" s="2134"/>
      <c r="J272" s="2134"/>
      <c r="K272" s="2655"/>
      <c r="L272" s="2121"/>
    </row>
    <row r="273" spans="1:12" ht="15.75" x14ac:dyDescent="0.25">
      <c r="A273" s="2132"/>
      <c r="B273" s="2133"/>
      <c r="C273" s="2134"/>
      <c r="D273" s="2135">
        <f t="shared" si="3"/>
        <v>0</v>
      </c>
      <c r="E273" s="2134"/>
      <c r="F273" s="2134"/>
      <c r="G273" s="2134"/>
      <c r="H273" s="2134"/>
      <c r="I273" s="2134"/>
      <c r="J273" s="2134"/>
      <c r="K273" s="2655"/>
      <c r="L273" s="2121"/>
    </row>
    <row r="274" spans="1:12" ht="15.75" x14ac:dyDescent="0.25">
      <c r="A274" s="2132"/>
      <c r="B274" s="2133"/>
      <c r="C274" s="2134"/>
      <c r="D274" s="2135">
        <f t="shared" si="3"/>
        <v>0</v>
      </c>
      <c r="E274" s="2134"/>
      <c r="F274" s="2134"/>
      <c r="G274" s="2134"/>
      <c r="H274" s="2134"/>
      <c r="I274" s="2134"/>
      <c r="J274" s="2134"/>
      <c r="K274" s="2655"/>
      <c r="L274" s="2121"/>
    </row>
    <row r="275" spans="1:12" ht="15.75" x14ac:dyDescent="0.25">
      <c r="A275" s="2132"/>
      <c r="B275" s="2133"/>
      <c r="C275" s="2134"/>
      <c r="D275" s="2135">
        <f t="shared" ref="D275:D338" si="4">+C275*(100-E275)/100</f>
        <v>0</v>
      </c>
      <c r="E275" s="2134"/>
      <c r="F275" s="2134"/>
      <c r="G275" s="2134"/>
      <c r="H275" s="2134"/>
      <c r="I275" s="2134"/>
      <c r="J275" s="2134"/>
      <c r="K275" s="2655"/>
      <c r="L275" s="2121"/>
    </row>
    <row r="276" spans="1:12" ht="15.75" x14ac:dyDescent="0.25">
      <c r="A276" s="2132"/>
      <c r="B276" s="2133"/>
      <c r="C276" s="2134"/>
      <c r="D276" s="2135">
        <f t="shared" si="4"/>
        <v>0</v>
      </c>
      <c r="E276" s="2134"/>
      <c r="F276" s="2134"/>
      <c r="G276" s="2134"/>
      <c r="H276" s="2134"/>
      <c r="I276" s="2134"/>
      <c r="J276" s="2134"/>
      <c r="K276" s="2655"/>
      <c r="L276" s="2121"/>
    </row>
    <row r="277" spans="1:12" ht="15.75" x14ac:dyDescent="0.25">
      <c r="A277" s="2132"/>
      <c r="B277" s="2133"/>
      <c r="C277" s="2134"/>
      <c r="D277" s="2135">
        <f t="shared" si="4"/>
        <v>0</v>
      </c>
      <c r="E277" s="2134"/>
      <c r="F277" s="2134"/>
      <c r="G277" s="2134"/>
      <c r="H277" s="2134"/>
      <c r="I277" s="2134"/>
      <c r="J277" s="2134"/>
      <c r="K277" s="2655"/>
      <c r="L277" s="2121"/>
    </row>
    <row r="278" spans="1:12" ht="15.75" x14ac:dyDescent="0.25">
      <c r="A278" s="2132"/>
      <c r="B278" s="2133"/>
      <c r="C278" s="2134"/>
      <c r="D278" s="2135">
        <f t="shared" si="4"/>
        <v>0</v>
      </c>
      <c r="E278" s="2134"/>
      <c r="F278" s="2134"/>
      <c r="G278" s="2134"/>
      <c r="H278" s="2134"/>
      <c r="I278" s="2134"/>
      <c r="J278" s="2134"/>
      <c r="K278" s="2655"/>
      <c r="L278" s="2121"/>
    </row>
    <row r="279" spans="1:12" ht="15.75" x14ac:dyDescent="0.25">
      <c r="A279" s="2132"/>
      <c r="B279" s="2133"/>
      <c r="C279" s="2134"/>
      <c r="D279" s="2135">
        <f t="shared" si="4"/>
        <v>0</v>
      </c>
      <c r="E279" s="2134"/>
      <c r="F279" s="2134"/>
      <c r="G279" s="2134"/>
      <c r="H279" s="2134"/>
      <c r="I279" s="2134"/>
      <c r="J279" s="2134"/>
      <c r="K279" s="2655"/>
      <c r="L279" s="2121"/>
    </row>
    <row r="280" spans="1:12" ht="15.75" x14ac:dyDescent="0.25">
      <c r="A280" s="2132"/>
      <c r="B280" s="2133"/>
      <c r="C280" s="2134"/>
      <c r="D280" s="2135">
        <f t="shared" si="4"/>
        <v>0</v>
      </c>
      <c r="E280" s="2134"/>
      <c r="F280" s="2134"/>
      <c r="G280" s="2134"/>
      <c r="H280" s="2134"/>
      <c r="I280" s="2134"/>
      <c r="J280" s="2134"/>
      <c r="K280" s="2655"/>
      <c r="L280" s="2121"/>
    </row>
    <row r="281" spans="1:12" ht="15.75" x14ac:dyDescent="0.25">
      <c r="A281" s="2132"/>
      <c r="B281" s="2133"/>
      <c r="C281" s="2134"/>
      <c r="D281" s="2135">
        <f t="shared" si="4"/>
        <v>0</v>
      </c>
      <c r="E281" s="2134"/>
      <c r="F281" s="2134"/>
      <c r="G281" s="2134"/>
      <c r="H281" s="2134"/>
      <c r="I281" s="2134"/>
      <c r="J281" s="2134"/>
      <c r="K281" s="2655"/>
      <c r="L281" s="2121"/>
    </row>
    <row r="282" spans="1:12" ht="15.75" x14ac:dyDescent="0.25">
      <c r="A282" s="2132"/>
      <c r="B282" s="2133"/>
      <c r="C282" s="2134"/>
      <c r="D282" s="2135">
        <f t="shared" si="4"/>
        <v>0</v>
      </c>
      <c r="E282" s="2134"/>
      <c r="F282" s="2134"/>
      <c r="G282" s="2134"/>
      <c r="H282" s="2134"/>
      <c r="I282" s="2134"/>
      <c r="J282" s="2134"/>
      <c r="K282" s="2655"/>
      <c r="L282" s="2121"/>
    </row>
    <row r="283" spans="1:12" ht="15.75" x14ac:dyDescent="0.25">
      <c r="A283" s="2132"/>
      <c r="B283" s="2133"/>
      <c r="C283" s="2134"/>
      <c r="D283" s="2135">
        <f t="shared" si="4"/>
        <v>0</v>
      </c>
      <c r="E283" s="2134"/>
      <c r="F283" s="2134"/>
      <c r="G283" s="2134"/>
      <c r="H283" s="2134"/>
      <c r="I283" s="2134"/>
      <c r="J283" s="2134"/>
      <c r="K283" s="2655"/>
      <c r="L283" s="2121"/>
    </row>
    <row r="284" spans="1:12" ht="15.75" x14ac:dyDescent="0.25">
      <c r="A284" s="2132"/>
      <c r="B284" s="2133"/>
      <c r="C284" s="2134"/>
      <c r="D284" s="2135">
        <f t="shared" si="4"/>
        <v>0</v>
      </c>
      <c r="E284" s="2134"/>
      <c r="F284" s="2134"/>
      <c r="G284" s="2134"/>
      <c r="H284" s="2134"/>
      <c r="I284" s="2134"/>
      <c r="J284" s="2134"/>
      <c r="K284" s="2655"/>
      <c r="L284" s="2121"/>
    </row>
    <row r="285" spans="1:12" ht="15.75" x14ac:dyDescent="0.25">
      <c r="A285" s="2132"/>
      <c r="B285" s="2133"/>
      <c r="C285" s="2134"/>
      <c r="D285" s="2135">
        <f t="shared" si="4"/>
        <v>0</v>
      </c>
      <c r="E285" s="2134"/>
      <c r="F285" s="2134"/>
      <c r="G285" s="2134"/>
      <c r="H285" s="2134"/>
      <c r="I285" s="2134"/>
      <c r="J285" s="2134"/>
      <c r="K285" s="2655"/>
      <c r="L285" s="2121"/>
    </row>
    <row r="286" spans="1:12" ht="15.75" x14ac:dyDescent="0.25">
      <c r="A286" s="2132"/>
      <c r="B286" s="2133"/>
      <c r="C286" s="2134"/>
      <c r="D286" s="2135">
        <f t="shared" si="4"/>
        <v>0</v>
      </c>
      <c r="E286" s="2134"/>
      <c r="F286" s="2134"/>
      <c r="G286" s="2134"/>
      <c r="H286" s="2134"/>
      <c r="I286" s="2134"/>
      <c r="J286" s="2134"/>
      <c r="K286" s="2655"/>
      <c r="L286" s="2121"/>
    </row>
    <row r="287" spans="1:12" ht="15.75" x14ac:dyDescent="0.25">
      <c r="A287" s="2132"/>
      <c r="B287" s="2133"/>
      <c r="C287" s="2134"/>
      <c r="D287" s="2135">
        <f t="shared" si="4"/>
        <v>0</v>
      </c>
      <c r="E287" s="2134"/>
      <c r="F287" s="2134"/>
      <c r="G287" s="2134"/>
      <c r="H287" s="2134"/>
      <c r="I287" s="2134"/>
      <c r="J287" s="2134"/>
      <c r="K287" s="2655"/>
      <c r="L287" s="2121"/>
    </row>
    <row r="288" spans="1:12" ht="15.75" x14ac:dyDescent="0.25">
      <c r="A288" s="2132"/>
      <c r="B288" s="2133"/>
      <c r="C288" s="2134"/>
      <c r="D288" s="2135">
        <f t="shared" si="4"/>
        <v>0</v>
      </c>
      <c r="E288" s="2134"/>
      <c r="F288" s="2134"/>
      <c r="G288" s="2134"/>
      <c r="H288" s="2134"/>
      <c r="I288" s="2134"/>
      <c r="J288" s="2134"/>
      <c r="K288" s="2655"/>
      <c r="L288" s="2121"/>
    </row>
    <row r="289" spans="1:12" ht="15.75" x14ac:dyDescent="0.25">
      <c r="A289" s="2132"/>
      <c r="B289" s="2133"/>
      <c r="C289" s="2134"/>
      <c r="D289" s="2135">
        <f t="shared" si="4"/>
        <v>0</v>
      </c>
      <c r="E289" s="2134"/>
      <c r="F289" s="2134"/>
      <c r="G289" s="2134"/>
      <c r="H289" s="2134"/>
      <c r="I289" s="2134"/>
      <c r="J289" s="2134"/>
      <c r="K289" s="2655"/>
      <c r="L289" s="2121"/>
    </row>
    <row r="290" spans="1:12" ht="15.75" x14ac:dyDescent="0.25">
      <c r="A290" s="2132"/>
      <c r="B290" s="2133"/>
      <c r="C290" s="2134"/>
      <c r="D290" s="2135">
        <f t="shared" si="4"/>
        <v>0</v>
      </c>
      <c r="E290" s="2134"/>
      <c r="F290" s="2134"/>
      <c r="G290" s="2134"/>
      <c r="H290" s="2134"/>
      <c r="I290" s="2134"/>
      <c r="J290" s="2134"/>
      <c r="K290" s="2655"/>
      <c r="L290" s="2121"/>
    </row>
    <row r="291" spans="1:12" ht="15.75" x14ac:dyDescent="0.25">
      <c r="A291" s="2132"/>
      <c r="B291" s="2133"/>
      <c r="C291" s="2134"/>
      <c r="D291" s="2135">
        <f t="shared" si="4"/>
        <v>0</v>
      </c>
      <c r="E291" s="2134"/>
      <c r="F291" s="2134"/>
      <c r="G291" s="2134"/>
      <c r="H291" s="2134"/>
      <c r="I291" s="2134"/>
      <c r="J291" s="2134"/>
      <c r="K291" s="2655"/>
      <c r="L291" s="2121"/>
    </row>
    <row r="292" spans="1:12" ht="15.75" x14ac:dyDescent="0.25">
      <c r="A292" s="2132"/>
      <c r="B292" s="2133"/>
      <c r="C292" s="2134"/>
      <c r="D292" s="2135">
        <f t="shared" si="4"/>
        <v>0</v>
      </c>
      <c r="E292" s="2134"/>
      <c r="F292" s="2134"/>
      <c r="G292" s="2134"/>
      <c r="H292" s="2134"/>
      <c r="I292" s="2134"/>
      <c r="J292" s="2134"/>
      <c r="K292" s="2655"/>
      <c r="L292" s="2121"/>
    </row>
    <row r="293" spans="1:12" ht="15.75" x14ac:dyDescent="0.25">
      <c r="A293" s="2132"/>
      <c r="B293" s="2133"/>
      <c r="C293" s="2134"/>
      <c r="D293" s="2135">
        <f t="shared" si="4"/>
        <v>0</v>
      </c>
      <c r="E293" s="2134"/>
      <c r="F293" s="2134"/>
      <c r="G293" s="2134"/>
      <c r="H293" s="2134"/>
      <c r="I293" s="2134"/>
      <c r="J293" s="2134"/>
      <c r="K293" s="2655"/>
      <c r="L293" s="2121"/>
    </row>
    <row r="294" spans="1:12" ht="15.75" x14ac:dyDescent="0.25">
      <c r="A294" s="2132"/>
      <c r="B294" s="2133"/>
      <c r="C294" s="2134"/>
      <c r="D294" s="2135">
        <f t="shared" si="4"/>
        <v>0</v>
      </c>
      <c r="E294" s="2134"/>
      <c r="F294" s="2134"/>
      <c r="G294" s="2134"/>
      <c r="H294" s="2134"/>
      <c r="I294" s="2134"/>
      <c r="J294" s="2134"/>
      <c r="K294" s="2655"/>
      <c r="L294" s="2121"/>
    </row>
    <row r="295" spans="1:12" ht="15.75" x14ac:dyDescent="0.25">
      <c r="A295" s="2132"/>
      <c r="B295" s="2133"/>
      <c r="C295" s="2134"/>
      <c r="D295" s="2135">
        <f t="shared" si="4"/>
        <v>0</v>
      </c>
      <c r="E295" s="2134"/>
      <c r="F295" s="2134"/>
      <c r="G295" s="2134"/>
      <c r="H295" s="2134"/>
      <c r="I295" s="2134"/>
      <c r="J295" s="2134"/>
      <c r="K295" s="2655"/>
      <c r="L295" s="2121"/>
    </row>
    <row r="296" spans="1:12" ht="15.75" x14ac:dyDescent="0.25">
      <c r="A296" s="2132"/>
      <c r="B296" s="2133"/>
      <c r="C296" s="2134"/>
      <c r="D296" s="2135">
        <f t="shared" si="4"/>
        <v>0</v>
      </c>
      <c r="E296" s="2134"/>
      <c r="F296" s="2134"/>
      <c r="G296" s="2134"/>
      <c r="H296" s="2134"/>
      <c r="I296" s="2134"/>
      <c r="J296" s="2134"/>
      <c r="K296" s="2655"/>
      <c r="L296" s="2121"/>
    </row>
    <row r="297" spans="1:12" ht="15.75" x14ac:dyDescent="0.25">
      <c r="A297" s="2132"/>
      <c r="B297" s="2133"/>
      <c r="C297" s="2134"/>
      <c r="D297" s="2135">
        <f t="shared" si="4"/>
        <v>0</v>
      </c>
      <c r="E297" s="2134"/>
      <c r="F297" s="2134"/>
      <c r="G297" s="2134"/>
      <c r="H297" s="2134"/>
      <c r="I297" s="2134"/>
      <c r="J297" s="2134"/>
      <c r="K297" s="2655"/>
      <c r="L297" s="2121"/>
    </row>
    <row r="298" spans="1:12" ht="15.75" x14ac:dyDescent="0.25">
      <c r="A298" s="2132"/>
      <c r="B298" s="2133"/>
      <c r="C298" s="2134"/>
      <c r="D298" s="2135">
        <f t="shared" si="4"/>
        <v>0</v>
      </c>
      <c r="E298" s="2134"/>
      <c r="F298" s="2134"/>
      <c r="G298" s="2134"/>
      <c r="H298" s="2134"/>
      <c r="I298" s="2134"/>
      <c r="J298" s="2134"/>
      <c r="K298" s="2655"/>
      <c r="L298" s="2121"/>
    </row>
    <row r="299" spans="1:12" ht="15.75" x14ac:dyDescent="0.25">
      <c r="A299" s="2132"/>
      <c r="B299" s="2133"/>
      <c r="C299" s="2134"/>
      <c r="D299" s="2135">
        <f t="shared" si="4"/>
        <v>0</v>
      </c>
      <c r="E299" s="2134"/>
      <c r="F299" s="2134"/>
      <c r="G299" s="2134"/>
      <c r="H299" s="2134"/>
      <c r="I299" s="2134"/>
      <c r="J299" s="2134"/>
      <c r="K299" s="2655"/>
      <c r="L299" s="2121"/>
    </row>
    <row r="300" spans="1:12" ht="15.75" x14ac:dyDescent="0.25">
      <c r="A300" s="2132"/>
      <c r="B300" s="2133"/>
      <c r="C300" s="2134"/>
      <c r="D300" s="2135">
        <f t="shared" si="4"/>
        <v>0</v>
      </c>
      <c r="E300" s="2134"/>
      <c r="F300" s="2134"/>
      <c r="G300" s="2134"/>
      <c r="H300" s="2134"/>
      <c r="I300" s="2134"/>
      <c r="J300" s="2134"/>
      <c r="K300" s="2655"/>
      <c r="L300" s="2121"/>
    </row>
    <row r="301" spans="1:12" ht="15.75" x14ac:dyDescent="0.25">
      <c r="A301" s="2132"/>
      <c r="B301" s="2133"/>
      <c r="C301" s="2134"/>
      <c r="D301" s="2135">
        <f t="shared" si="4"/>
        <v>0</v>
      </c>
      <c r="E301" s="2134"/>
      <c r="F301" s="2134"/>
      <c r="G301" s="2134"/>
      <c r="H301" s="2134"/>
      <c r="I301" s="2134"/>
      <c r="J301" s="2134"/>
      <c r="K301" s="2655"/>
      <c r="L301" s="2121"/>
    </row>
    <row r="302" spans="1:12" ht="15.75" x14ac:dyDescent="0.25">
      <c r="A302" s="2132"/>
      <c r="B302" s="2133"/>
      <c r="C302" s="2134"/>
      <c r="D302" s="2135">
        <f t="shared" si="4"/>
        <v>0</v>
      </c>
      <c r="E302" s="2134"/>
      <c r="F302" s="2134"/>
      <c r="G302" s="2134"/>
      <c r="H302" s="2134"/>
      <c r="I302" s="2134"/>
      <c r="J302" s="2134"/>
      <c r="K302" s="2655"/>
      <c r="L302" s="2121"/>
    </row>
    <row r="303" spans="1:12" ht="15.75" x14ac:dyDescent="0.25">
      <c r="A303" s="2132"/>
      <c r="B303" s="2133"/>
      <c r="C303" s="2134"/>
      <c r="D303" s="2135">
        <f t="shared" si="4"/>
        <v>0</v>
      </c>
      <c r="E303" s="2134"/>
      <c r="F303" s="2134"/>
      <c r="G303" s="2134"/>
      <c r="H303" s="2134"/>
      <c r="I303" s="2134"/>
      <c r="J303" s="2134"/>
      <c r="K303" s="2655"/>
      <c r="L303" s="2121"/>
    </row>
    <row r="304" spans="1:12" ht="15.75" x14ac:dyDescent="0.25">
      <c r="A304" s="2132"/>
      <c r="B304" s="2133"/>
      <c r="C304" s="2134"/>
      <c r="D304" s="2135">
        <f t="shared" si="4"/>
        <v>0</v>
      </c>
      <c r="E304" s="2134"/>
      <c r="F304" s="2134"/>
      <c r="G304" s="2134"/>
      <c r="H304" s="2134"/>
      <c r="I304" s="2134"/>
      <c r="J304" s="2134"/>
      <c r="K304" s="2655"/>
      <c r="L304" s="2121"/>
    </row>
    <row r="305" spans="1:12" ht="15.75" x14ac:dyDescent="0.25">
      <c r="A305" s="2132"/>
      <c r="B305" s="2133"/>
      <c r="C305" s="2134"/>
      <c r="D305" s="2135">
        <f t="shared" si="4"/>
        <v>0</v>
      </c>
      <c r="E305" s="2134"/>
      <c r="F305" s="2134"/>
      <c r="G305" s="2134"/>
      <c r="H305" s="2134"/>
      <c r="I305" s="2134"/>
      <c r="J305" s="2134"/>
      <c r="K305" s="2655"/>
      <c r="L305" s="2121"/>
    </row>
    <row r="306" spans="1:12" ht="15.75" x14ac:dyDescent="0.25">
      <c r="A306" s="2132"/>
      <c r="B306" s="2133"/>
      <c r="C306" s="2134"/>
      <c r="D306" s="2135">
        <f t="shared" si="4"/>
        <v>0</v>
      </c>
      <c r="E306" s="2134"/>
      <c r="F306" s="2134"/>
      <c r="G306" s="2134"/>
      <c r="H306" s="2134"/>
      <c r="I306" s="2134"/>
      <c r="J306" s="2134"/>
      <c r="K306" s="2655"/>
      <c r="L306" s="2121"/>
    </row>
    <row r="307" spans="1:12" ht="15.75" x14ac:dyDescent="0.25">
      <c r="A307" s="2132"/>
      <c r="B307" s="2133"/>
      <c r="C307" s="2134"/>
      <c r="D307" s="2135">
        <f t="shared" si="4"/>
        <v>0</v>
      </c>
      <c r="E307" s="2134"/>
      <c r="F307" s="2134"/>
      <c r="G307" s="2134"/>
      <c r="H307" s="2134"/>
      <c r="I307" s="2134"/>
      <c r="J307" s="2134"/>
      <c r="K307" s="2655"/>
      <c r="L307" s="2121"/>
    </row>
    <row r="308" spans="1:12" ht="15.75" x14ac:dyDescent="0.25">
      <c r="A308" s="2132"/>
      <c r="B308" s="2133"/>
      <c r="C308" s="2134"/>
      <c r="D308" s="2135">
        <f t="shared" si="4"/>
        <v>0</v>
      </c>
      <c r="E308" s="2134"/>
      <c r="F308" s="2134"/>
      <c r="G308" s="2134"/>
      <c r="H308" s="2134"/>
      <c r="I308" s="2134"/>
      <c r="J308" s="2134"/>
      <c r="K308" s="2655"/>
      <c r="L308" s="2121"/>
    </row>
    <row r="309" spans="1:12" ht="15.75" x14ac:dyDescent="0.25">
      <c r="A309" s="2132"/>
      <c r="B309" s="2133"/>
      <c r="C309" s="2134"/>
      <c r="D309" s="2135">
        <f t="shared" si="4"/>
        <v>0</v>
      </c>
      <c r="E309" s="2134"/>
      <c r="F309" s="2134"/>
      <c r="G309" s="2134"/>
      <c r="H309" s="2134"/>
      <c r="I309" s="2134"/>
      <c r="J309" s="2134"/>
      <c r="K309" s="2655"/>
      <c r="L309" s="2121"/>
    </row>
    <row r="310" spans="1:12" ht="15.75" x14ac:dyDescent="0.25">
      <c r="A310" s="2132"/>
      <c r="B310" s="2133"/>
      <c r="C310" s="2134"/>
      <c r="D310" s="2135">
        <f t="shared" si="4"/>
        <v>0</v>
      </c>
      <c r="E310" s="2134"/>
      <c r="F310" s="2134"/>
      <c r="G310" s="2134"/>
      <c r="H310" s="2134"/>
      <c r="I310" s="2134"/>
      <c r="J310" s="2134"/>
      <c r="K310" s="2655"/>
      <c r="L310" s="2121"/>
    </row>
    <row r="311" spans="1:12" ht="15.75" x14ac:dyDescent="0.25">
      <c r="A311" s="2132"/>
      <c r="B311" s="2133"/>
      <c r="C311" s="2134"/>
      <c r="D311" s="2135">
        <f t="shared" si="4"/>
        <v>0</v>
      </c>
      <c r="E311" s="2134"/>
      <c r="F311" s="2134"/>
      <c r="G311" s="2134"/>
      <c r="H311" s="2134"/>
      <c r="I311" s="2134"/>
      <c r="J311" s="2134"/>
      <c r="K311" s="2655"/>
      <c r="L311" s="2121"/>
    </row>
    <row r="312" spans="1:12" ht="15.75" x14ac:dyDescent="0.25">
      <c r="A312" s="2132"/>
      <c r="B312" s="2133"/>
      <c r="C312" s="2134"/>
      <c r="D312" s="2135">
        <f t="shared" si="4"/>
        <v>0</v>
      </c>
      <c r="E312" s="2134"/>
      <c r="F312" s="2134"/>
      <c r="G312" s="2134"/>
      <c r="H312" s="2134"/>
      <c r="I312" s="2134"/>
      <c r="J312" s="2134"/>
      <c r="K312" s="2655"/>
      <c r="L312" s="2121"/>
    </row>
    <row r="313" spans="1:12" ht="15.75" x14ac:dyDescent="0.25">
      <c r="A313" s="2132"/>
      <c r="B313" s="2133"/>
      <c r="C313" s="2134"/>
      <c r="D313" s="2135">
        <f t="shared" si="4"/>
        <v>0</v>
      </c>
      <c r="E313" s="2134"/>
      <c r="F313" s="2134"/>
      <c r="G313" s="2134"/>
      <c r="H313" s="2134"/>
      <c r="I313" s="2134"/>
      <c r="J313" s="2134"/>
      <c r="K313" s="2655"/>
      <c r="L313" s="2121"/>
    </row>
    <row r="314" spans="1:12" ht="15.75" x14ac:dyDescent="0.25">
      <c r="A314" s="2132"/>
      <c r="B314" s="2133"/>
      <c r="C314" s="2134"/>
      <c r="D314" s="2135">
        <f t="shared" si="4"/>
        <v>0</v>
      </c>
      <c r="E314" s="2134"/>
      <c r="F314" s="2134"/>
      <c r="G314" s="2134"/>
      <c r="H314" s="2134"/>
      <c r="I314" s="2134"/>
      <c r="J314" s="2134"/>
      <c r="K314" s="2655"/>
      <c r="L314" s="2121"/>
    </row>
    <row r="315" spans="1:12" ht="15.75" x14ac:dyDescent="0.25">
      <c r="A315" s="2132"/>
      <c r="B315" s="2133"/>
      <c r="C315" s="2134"/>
      <c r="D315" s="2135">
        <f t="shared" si="4"/>
        <v>0</v>
      </c>
      <c r="E315" s="2134"/>
      <c r="F315" s="2134"/>
      <c r="G315" s="2134"/>
      <c r="H315" s="2134"/>
      <c r="I315" s="2134"/>
      <c r="J315" s="2134"/>
      <c r="K315" s="2655"/>
      <c r="L315" s="2121"/>
    </row>
    <row r="316" spans="1:12" ht="15.75" x14ac:dyDescent="0.25">
      <c r="A316" s="2132"/>
      <c r="B316" s="2133"/>
      <c r="C316" s="2134"/>
      <c r="D316" s="2135">
        <f t="shared" si="4"/>
        <v>0</v>
      </c>
      <c r="E316" s="2134"/>
      <c r="F316" s="2134"/>
      <c r="G316" s="2134"/>
      <c r="H316" s="2134"/>
      <c r="I316" s="2134"/>
      <c r="J316" s="2134"/>
      <c r="K316" s="2655"/>
      <c r="L316" s="2121"/>
    </row>
    <row r="317" spans="1:12" ht="15.75" x14ac:dyDescent="0.25">
      <c r="A317" s="2132"/>
      <c r="B317" s="2133"/>
      <c r="C317" s="2134"/>
      <c r="D317" s="2135">
        <f t="shared" si="4"/>
        <v>0</v>
      </c>
      <c r="E317" s="2134"/>
      <c r="F317" s="2134"/>
      <c r="G317" s="2134"/>
      <c r="H317" s="2134"/>
      <c r="I317" s="2134"/>
      <c r="J317" s="2134"/>
      <c r="K317" s="2655"/>
      <c r="L317" s="2121"/>
    </row>
    <row r="318" spans="1:12" ht="15.75" x14ac:dyDescent="0.25">
      <c r="A318" s="2132"/>
      <c r="B318" s="2133"/>
      <c r="C318" s="2134"/>
      <c r="D318" s="2135">
        <f t="shared" si="4"/>
        <v>0</v>
      </c>
      <c r="E318" s="2134"/>
      <c r="F318" s="2134"/>
      <c r="G318" s="2134"/>
      <c r="H318" s="2134"/>
      <c r="I318" s="2134"/>
      <c r="J318" s="2134"/>
      <c r="K318" s="2655"/>
      <c r="L318" s="2121"/>
    </row>
    <row r="319" spans="1:12" ht="15.75" x14ac:dyDescent="0.25">
      <c r="A319" s="2132"/>
      <c r="B319" s="2133"/>
      <c r="C319" s="2134"/>
      <c r="D319" s="2135">
        <f t="shared" si="4"/>
        <v>0</v>
      </c>
      <c r="E319" s="2134"/>
      <c r="F319" s="2134"/>
      <c r="G319" s="2134"/>
      <c r="H319" s="2134"/>
      <c r="I319" s="2134"/>
      <c r="J319" s="2134"/>
      <c r="K319" s="2655"/>
      <c r="L319" s="2121"/>
    </row>
    <row r="320" spans="1:12" ht="15.75" x14ac:dyDescent="0.25">
      <c r="A320" s="2132"/>
      <c r="B320" s="2133"/>
      <c r="C320" s="2134"/>
      <c r="D320" s="2135">
        <f t="shared" si="4"/>
        <v>0</v>
      </c>
      <c r="E320" s="2134"/>
      <c r="F320" s="2134"/>
      <c r="G320" s="2134"/>
      <c r="H320" s="2134"/>
      <c r="I320" s="2134"/>
      <c r="J320" s="2134"/>
      <c r="K320" s="2655"/>
      <c r="L320" s="2121"/>
    </row>
    <row r="321" spans="1:12" ht="15.75" x14ac:dyDescent="0.25">
      <c r="A321" s="2132"/>
      <c r="B321" s="2133"/>
      <c r="C321" s="2134"/>
      <c r="D321" s="2135">
        <f t="shared" si="4"/>
        <v>0</v>
      </c>
      <c r="E321" s="2134"/>
      <c r="F321" s="2134"/>
      <c r="G321" s="2134"/>
      <c r="H321" s="2134"/>
      <c r="I321" s="2134"/>
      <c r="J321" s="2134"/>
      <c r="K321" s="2655"/>
      <c r="L321" s="2121"/>
    </row>
    <row r="322" spans="1:12" ht="15.75" x14ac:dyDescent="0.25">
      <c r="A322" s="2132"/>
      <c r="B322" s="2133"/>
      <c r="C322" s="2134"/>
      <c r="D322" s="2135">
        <f t="shared" si="4"/>
        <v>0</v>
      </c>
      <c r="E322" s="2134"/>
      <c r="F322" s="2134"/>
      <c r="G322" s="2134"/>
      <c r="H322" s="2134"/>
      <c r="I322" s="2134"/>
      <c r="J322" s="2134"/>
      <c r="K322" s="2655"/>
      <c r="L322" s="2121"/>
    </row>
    <row r="323" spans="1:12" ht="15.75" x14ac:dyDescent="0.25">
      <c r="A323" s="2132"/>
      <c r="B323" s="2133"/>
      <c r="C323" s="2134"/>
      <c r="D323" s="2135">
        <f t="shared" si="4"/>
        <v>0</v>
      </c>
      <c r="E323" s="2134"/>
      <c r="F323" s="2134"/>
      <c r="G323" s="2134"/>
      <c r="H323" s="2134"/>
      <c r="I323" s="2134"/>
      <c r="J323" s="2134"/>
      <c r="K323" s="2655"/>
      <c r="L323" s="2121"/>
    </row>
    <row r="324" spans="1:12" ht="15.75" x14ac:dyDescent="0.25">
      <c r="A324" s="2132"/>
      <c r="B324" s="2133"/>
      <c r="C324" s="2134"/>
      <c r="D324" s="2135">
        <f t="shared" si="4"/>
        <v>0</v>
      </c>
      <c r="E324" s="2134"/>
      <c r="F324" s="2134"/>
      <c r="G324" s="2134"/>
      <c r="H324" s="2134"/>
      <c r="I324" s="2134"/>
      <c r="J324" s="2134"/>
      <c r="K324" s="2655"/>
      <c r="L324" s="2121"/>
    </row>
    <row r="325" spans="1:12" ht="15.75" x14ac:dyDescent="0.25">
      <c r="A325" s="2132"/>
      <c r="B325" s="2133"/>
      <c r="C325" s="2134"/>
      <c r="D325" s="2135">
        <f t="shared" si="4"/>
        <v>0</v>
      </c>
      <c r="E325" s="2134"/>
      <c r="F325" s="2134"/>
      <c r="G325" s="2134"/>
      <c r="H325" s="2134"/>
      <c r="I325" s="2134"/>
      <c r="J325" s="2134"/>
      <c r="K325" s="2655"/>
      <c r="L325" s="2121"/>
    </row>
    <row r="326" spans="1:12" ht="15.75" x14ac:dyDescent="0.25">
      <c r="A326" s="2132"/>
      <c r="B326" s="2133"/>
      <c r="C326" s="2134"/>
      <c r="D326" s="2135">
        <f t="shared" si="4"/>
        <v>0</v>
      </c>
      <c r="E326" s="2134"/>
      <c r="F326" s="2134"/>
      <c r="G326" s="2134"/>
      <c r="H326" s="2134"/>
      <c r="I326" s="2134"/>
      <c r="J326" s="2134"/>
      <c r="K326" s="2655"/>
      <c r="L326" s="2121"/>
    </row>
    <row r="327" spans="1:12" ht="15.75" x14ac:dyDescent="0.25">
      <c r="A327" s="2132"/>
      <c r="B327" s="2133"/>
      <c r="C327" s="2134"/>
      <c r="D327" s="2135">
        <f t="shared" si="4"/>
        <v>0</v>
      </c>
      <c r="E327" s="2134"/>
      <c r="F327" s="2134"/>
      <c r="G327" s="2134"/>
      <c r="H327" s="2134"/>
      <c r="I327" s="2134"/>
      <c r="J327" s="2134"/>
      <c r="K327" s="2655"/>
      <c r="L327" s="2121"/>
    </row>
    <row r="328" spans="1:12" ht="15.75" x14ac:dyDescent="0.25">
      <c r="A328" s="2132"/>
      <c r="B328" s="2133"/>
      <c r="C328" s="2134"/>
      <c r="D328" s="2135">
        <f t="shared" si="4"/>
        <v>0</v>
      </c>
      <c r="E328" s="2134"/>
      <c r="F328" s="2134"/>
      <c r="G328" s="2134"/>
      <c r="H328" s="2134"/>
      <c r="I328" s="2134"/>
      <c r="J328" s="2134"/>
      <c r="K328" s="2655"/>
      <c r="L328" s="2121"/>
    </row>
    <row r="329" spans="1:12" ht="15.75" x14ac:dyDescent="0.25">
      <c r="A329" s="2132"/>
      <c r="B329" s="2133"/>
      <c r="C329" s="2134"/>
      <c r="D329" s="2135">
        <f t="shared" si="4"/>
        <v>0</v>
      </c>
      <c r="E329" s="2134"/>
      <c r="F329" s="2134"/>
      <c r="G329" s="2134"/>
      <c r="H329" s="2134"/>
      <c r="I329" s="2134"/>
      <c r="J329" s="2134"/>
      <c r="K329" s="2655"/>
      <c r="L329" s="2121"/>
    </row>
    <row r="330" spans="1:12" ht="15.75" x14ac:dyDescent="0.25">
      <c r="A330" s="2132"/>
      <c r="B330" s="2133"/>
      <c r="C330" s="2134"/>
      <c r="D330" s="2135">
        <f t="shared" si="4"/>
        <v>0</v>
      </c>
      <c r="E330" s="2134"/>
      <c r="F330" s="2134"/>
      <c r="G330" s="2134"/>
      <c r="H330" s="2134"/>
      <c r="I330" s="2134"/>
      <c r="J330" s="2134"/>
      <c r="K330" s="2655"/>
      <c r="L330" s="2121"/>
    </row>
    <row r="331" spans="1:12" ht="15.75" x14ac:dyDescent="0.25">
      <c r="A331" s="2132"/>
      <c r="B331" s="2133"/>
      <c r="C331" s="2134"/>
      <c r="D331" s="2135">
        <f t="shared" si="4"/>
        <v>0</v>
      </c>
      <c r="E331" s="2134"/>
      <c r="F331" s="2134"/>
      <c r="G331" s="2134"/>
      <c r="H331" s="2134"/>
      <c r="I331" s="2134"/>
      <c r="J331" s="2134"/>
      <c r="K331" s="2655"/>
      <c r="L331" s="2121"/>
    </row>
    <row r="332" spans="1:12" ht="15.75" x14ac:dyDescent="0.25">
      <c r="A332" s="2132"/>
      <c r="B332" s="2133"/>
      <c r="C332" s="2134"/>
      <c r="D332" s="2135">
        <f t="shared" si="4"/>
        <v>0</v>
      </c>
      <c r="E332" s="2134"/>
      <c r="F332" s="2134"/>
      <c r="G332" s="2134"/>
      <c r="H332" s="2134"/>
      <c r="I332" s="2134"/>
      <c r="J332" s="2134"/>
      <c r="K332" s="2655"/>
      <c r="L332" s="2121"/>
    </row>
    <row r="333" spans="1:12" ht="15.75" x14ac:dyDescent="0.25">
      <c r="A333" s="2132"/>
      <c r="B333" s="2133"/>
      <c r="C333" s="2134"/>
      <c r="D333" s="2135">
        <f t="shared" si="4"/>
        <v>0</v>
      </c>
      <c r="E333" s="2134"/>
      <c r="F333" s="2134"/>
      <c r="G333" s="2134"/>
      <c r="H333" s="2134"/>
      <c r="I333" s="2134"/>
      <c r="J333" s="2134"/>
      <c r="K333" s="2655"/>
      <c r="L333" s="2121"/>
    </row>
    <row r="334" spans="1:12" ht="15.75" x14ac:dyDescent="0.25">
      <c r="A334" s="2132"/>
      <c r="B334" s="2133"/>
      <c r="C334" s="2134"/>
      <c r="D334" s="2135">
        <f t="shared" si="4"/>
        <v>0</v>
      </c>
      <c r="E334" s="2134"/>
      <c r="F334" s="2134"/>
      <c r="G334" s="2134"/>
      <c r="H334" s="2134"/>
      <c r="I334" s="2134"/>
      <c r="J334" s="2134"/>
      <c r="K334" s="2655"/>
      <c r="L334" s="2121"/>
    </row>
    <row r="335" spans="1:12" ht="15.75" x14ac:dyDescent="0.25">
      <c r="A335" s="2132"/>
      <c r="B335" s="2133"/>
      <c r="C335" s="2134"/>
      <c r="D335" s="2135">
        <f t="shared" si="4"/>
        <v>0</v>
      </c>
      <c r="E335" s="2134"/>
      <c r="F335" s="2134"/>
      <c r="G335" s="2134"/>
      <c r="H335" s="2134"/>
      <c r="I335" s="2134"/>
      <c r="J335" s="2134"/>
      <c r="K335" s="2655"/>
      <c r="L335" s="2121"/>
    </row>
    <row r="336" spans="1:12" ht="15.75" x14ac:dyDescent="0.25">
      <c r="A336" s="2132"/>
      <c r="B336" s="2133"/>
      <c r="C336" s="2134"/>
      <c r="D336" s="2135">
        <f t="shared" si="4"/>
        <v>0</v>
      </c>
      <c r="E336" s="2134"/>
      <c r="F336" s="2134"/>
      <c r="G336" s="2134"/>
      <c r="H336" s="2134"/>
      <c r="I336" s="2134"/>
      <c r="J336" s="2134"/>
      <c r="K336" s="2655"/>
      <c r="L336" s="2121"/>
    </row>
    <row r="337" spans="1:12" ht="15.75" x14ac:dyDescent="0.25">
      <c r="A337" s="2132"/>
      <c r="B337" s="2133"/>
      <c r="C337" s="2134"/>
      <c r="D337" s="2135">
        <f t="shared" si="4"/>
        <v>0</v>
      </c>
      <c r="E337" s="2134"/>
      <c r="F337" s="2134"/>
      <c r="G337" s="2134"/>
      <c r="H337" s="2134"/>
      <c r="I337" s="2134"/>
      <c r="J337" s="2134"/>
      <c r="K337" s="2655"/>
      <c r="L337" s="2121"/>
    </row>
    <row r="338" spans="1:12" ht="15.75" x14ac:dyDescent="0.25">
      <c r="A338" s="2132"/>
      <c r="B338" s="2133"/>
      <c r="C338" s="2134"/>
      <c r="D338" s="2135">
        <f t="shared" si="4"/>
        <v>0</v>
      </c>
      <c r="E338" s="2134"/>
      <c r="F338" s="2134"/>
      <c r="G338" s="2134"/>
      <c r="H338" s="2134"/>
      <c r="I338" s="2134"/>
      <c r="J338" s="2134"/>
      <c r="K338" s="2655"/>
      <c r="L338" s="2121"/>
    </row>
    <row r="339" spans="1:12" ht="15.75" x14ac:dyDescent="0.25">
      <c r="A339" s="2132"/>
      <c r="B339" s="2133"/>
      <c r="C339" s="2134"/>
      <c r="D339" s="2135">
        <f t="shared" ref="D339:D402" si="5">+C339*(100-E339)/100</f>
        <v>0</v>
      </c>
      <c r="E339" s="2134"/>
      <c r="F339" s="2134"/>
      <c r="G339" s="2134"/>
      <c r="H339" s="2134"/>
      <c r="I339" s="2134"/>
      <c r="J339" s="2134"/>
      <c r="K339" s="2655"/>
      <c r="L339" s="2121"/>
    </row>
    <row r="340" spans="1:12" ht="15.75" x14ac:dyDescent="0.25">
      <c r="A340" s="2132"/>
      <c r="B340" s="2133"/>
      <c r="C340" s="2134"/>
      <c r="D340" s="2135">
        <f t="shared" si="5"/>
        <v>0</v>
      </c>
      <c r="E340" s="2134"/>
      <c r="F340" s="2134"/>
      <c r="G340" s="2134"/>
      <c r="H340" s="2134"/>
      <c r="I340" s="2134"/>
      <c r="J340" s="2134"/>
      <c r="K340" s="2655"/>
      <c r="L340" s="2121"/>
    </row>
    <row r="341" spans="1:12" ht="15.75" x14ac:dyDescent="0.25">
      <c r="A341" s="2132"/>
      <c r="B341" s="2133"/>
      <c r="C341" s="2134"/>
      <c r="D341" s="2135">
        <f t="shared" si="5"/>
        <v>0</v>
      </c>
      <c r="E341" s="2134"/>
      <c r="F341" s="2134"/>
      <c r="G341" s="2134"/>
      <c r="H341" s="2134"/>
      <c r="I341" s="2134"/>
      <c r="J341" s="2134"/>
      <c r="K341" s="2655"/>
      <c r="L341" s="2121"/>
    </row>
    <row r="342" spans="1:12" ht="15.75" x14ac:dyDescent="0.25">
      <c r="A342" s="2132"/>
      <c r="B342" s="2133"/>
      <c r="C342" s="2134"/>
      <c r="D342" s="2135">
        <f t="shared" si="5"/>
        <v>0</v>
      </c>
      <c r="E342" s="2134"/>
      <c r="F342" s="2134"/>
      <c r="G342" s="2134"/>
      <c r="H342" s="2134"/>
      <c r="I342" s="2134"/>
      <c r="J342" s="2134"/>
      <c r="K342" s="2655"/>
      <c r="L342" s="2121"/>
    </row>
    <row r="343" spans="1:12" ht="15.75" x14ac:dyDescent="0.25">
      <c r="A343" s="2132"/>
      <c r="B343" s="2133"/>
      <c r="C343" s="2134"/>
      <c r="D343" s="2135">
        <f t="shared" si="5"/>
        <v>0</v>
      </c>
      <c r="E343" s="2134"/>
      <c r="F343" s="2134"/>
      <c r="G343" s="2134"/>
      <c r="H343" s="2134"/>
      <c r="I343" s="2134"/>
      <c r="J343" s="2134"/>
      <c r="K343" s="2655"/>
      <c r="L343" s="2121"/>
    </row>
    <row r="344" spans="1:12" ht="15.75" x14ac:dyDescent="0.25">
      <c r="A344" s="2132"/>
      <c r="B344" s="2133"/>
      <c r="C344" s="2134"/>
      <c r="D344" s="2135">
        <f t="shared" si="5"/>
        <v>0</v>
      </c>
      <c r="E344" s="2134"/>
      <c r="F344" s="2134"/>
      <c r="G344" s="2134"/>
      <c r="H344" s="2134"/>
      <c r="I344" s="2134"/>
      <c r="J344" s="2134"/>
      <c r="K344" s="2655"/>
      <c r="L344" s="2121"/>
    </row>
    <row r="345" spans="1:12" ht="15.75" x14ac:dyDescent="0.25">
      <c r="A345" s="2132"/>
      <c r="B345" s="2133"/>
      <c r="C345" s="2134"/>
      <c r="D345" s="2135">
        <f t="shared" si="5"/>
        <v>0</v>
      </c>
      <c r="E345" s="2134"/>
      <c r="F345" s="2134"/>
      <c r="G345" s="2134"/>
      <c r="H345" s="2134"/>
      <c r="I345" s="2134"/>
      <c r="J345" s="2134"/>
      <c r="K345" s="2655"/>
      <c r="L345" s="2121"/>
    </row>
    <row r="346" spans="1:12" ht="15.75" x14ac:dyDescent="0.25">
      <c r="A346" s="2132"/>
      <c r="B346" s="2133"/>
      <c r="C346" s="2134"/>
      <c r="D346" s="2135">
        <f t="shared" si="5"/>
        <v>0</v>
      </c>
      <c r="E346" s="2134"/>
      <c r="F346" s="2134"/>
      <c r="G346" s="2134"/>
      <c r="H346" s="2134"/>
      <c r="I346" s="2134"/>
      <c r="J346" s="2134"/>
      <c r="K346" s="2655"/>
      <c r="L346" s="2121"/>
    </row>
    <row r="347" spans="1:12" ht="15.75" x14ac:dyDescent="0.25">
      <c r="A347" s="2132"/>
      <c r="B347" s="2133"/>
      <c r="C347" s="2134"/>
      <c r="D347" s="2135">
        <f t="shared" si="5"/>
        <v>0</v>
      </c>
      <c r="E347" s="2134"/>
      <c r="F347" s="2134"/>
      <c r="G347" s="2134"/>
      <c r="H347" s="2134"/>
      <c r="I347" s="2134"/>
      <c r="J347" s="2134"/>
      <c r="K347" s="2655"/>
      <c r="L347" s="2121"/>
    </row>
    <row r="348" spans="1:12" ht="15.75" x14ac:dyDescent="0.25">
      <c r="A348" s="2132"/>
      <c r="B348" s="2133"/>
      <c r="C348" s="2134"/>
      <c r="D348" s="2135">
        <f t="shared" si="5"/>
        <v>0</v>
      </c>
      <c r="E348" s="2134"/>
      <c r="F348" s="2134"/>
      <c r="G348" s="2134"/>
      <c r="H348" s="2134"/>
      <c r="I348" s="2134"/>
      <c r="J348" s="2134"/>
      <c r="K348" s="2655"/>
      <c r="L348" s="2121"/>
    </row>
    <row r="349" spans="1:12" ht="15.75" x14ac:dyDescent="0.25">
      <c r="A349" s="2132"/>
      <c r="B349" s="2133"/>
      <c r="C349" s="2134"/>
      <c r="D349" s="2135">
        <f t="shared" si="5"/>
        <v>0</v>
      </c>
      <c r="E349" s="2134"/>
      <c r="F349" s="2134"/>
      <c r="G349" s="2134"/>
      <c r="H349" s="2134"/>
      <c r="I349" s="2134"/>
      <c r="J349" s="2134"/>
      <c r="K349" s="2655"/>
      <c r="L349" s="2121"/>
    </row>
    <row r="350" spans="1:12" ht="15.75" x14ac:dyDescent="0.25">
      <c r="A350" s="2132"/>
      <c r="B350" s="2133"/>
      <c r="C350" s="2134"/>
      <c r="D350" s="2135">
        <f t="shared" si="5"/>
        <v>0</v>
      </c>
      <c r="E350" s="2134"/>
      <c r="F350" s="2134"/>
      <c r="G350" s="2134"/>
      <c r="H350" s="2134"/>
      <c r="I350" s="2134"/>
      <c r="J350" s="2134"/>
      <c r="K350" s="2655"/>
      <c r="L350" s="2121"/>
    </row>
    <row r="351" spans="1:12" ht="15.75" x14ac:dyDescent="0.25">
      <c r="A351" s="2132"/>
      <c r="B351" s="2133"/>
      <c r="C351" s="2134"/>
      <c r="D351" s="2135">
        <f t="shared" si="5"/>
        <v>0</v>
      </c>
      <c r="E351" s="2134"/>
      <c r="F351" s="2134"/>
      <c r="G351" s="2134"/>
      <c r="H351" s="2134"/>
      <c r="I351" s="2134"/>
      <c r="J351" s="2134"/>
      <c r="K351" s="2655"/>
      <c r="L351" s="2121"/>
    </row>
    <row r="352" spans="1:12" ht="15.75" x14ac:dyDescent="0.25">
      <c r="A352" s="2132"/>
      <c r="B352" s="2133"/>
      <c r="C352" s="2134"/>
      <c r="D352" s="2135">
        <f t="shared" si="5"/>
        <v>0</v>
      </c>
      <c r="E352" s="2134"/>
      <c r="F352" s="2134"/>
      <c r="G352" s="2134"/>
      <c r="H352" s="2134"/>
      <c r="I352" s="2134"/>
      <c r="J352" s="2134"/>
      <c r="K352" s="2655"/>
      <c r="L352" s="2121"/>
    </row>
    <row r="353" spans="1:12" ht="15.75" x14ac:dyDescent="0.25">
      <c r="A353" s="2132"/>
      <c r="B353" s="2133"/>
      <c r="C353" s="2134"/>
      <c r="D353" s="2135">
        <f t="shared" si="5"/>
        <v>0</v>
      </c>
      <c r="E353" s="2134"/>
      <c r="F353" s="2134"/>
      <c r="G353" s="2134"/>
      <c r="H353" s="2134"/>
      <c r="I353" s="2134"/>
      <c r="J353" s="2134"/>
      <c r="K353" s="2655"/>
      <c r="L353" s="2121"/>
    </row>
    <row r="354" spans="1:12" ht="15.75" x14ac:dyDescent="0.25">
      <c r="A354" s="2132"/>
      <c r="B354" s="2133"/>
      <c r="C354" s="2134"/>
      <c r="D354" s="2135">
        <f t="shared" si="5"/>
        <v>0</v>
      </c>
      <c r="E354" s="2134"/>
      <c r="F354" s="2134"/>
      <c r="G354" s="2134"/>
      <c r="H354" s="2134"/>
      <c r="I354" s="2134"/>
      <c r="J354" s="2134"/>
      <c r="K354" s="2655"/>
      <c r="L354" s="2121"/>
    </row>
    <row r="355" spans="1:12" ht="15.75" x14ac:dyDescent="0.25">
      <c r="A355" s="2132"/>
      <c r="B355" s="2133"/>
      <c r="C355" s="2134"/>
      <c r="D355" s="2135">
        <f t="shared" si="5"/>
        <v>0</v>
      </c>
      <c r="E355" s="2134"/>
      <c r="F355" s="2134"/>
      <c r="G355" s="2134"/>
      <c r="H355" s="2134"/>
      <c r="I355" s="2134"/>
      <c r="J355" s="2134"/>
      <c r="K355" s="2655"/>
      <c r="L355" s="2121"/>
    </row>
    <row r="356" spans="1:12" ht="15.75" x14ac:dyDescent="0.25">
      <c r="A356" s="2132"/>
      <c r="B356" s="2133"/>
      <c r="C356" s="2134"/>
      <c r="D356" s="2135">
        <f t="shared" si="5"/>
        <v>0</v>
      </c>
      <c r="E356" s="2134"/>
      <c r="F356" s="2134"/>
      <c r="G356" s="2134"/>
      <c r="H356" s="2134"/>
      <c r="I356" s="2134"/>
      <c r="J356" s="2134"/>
      <c r="K356" s="2655"/>
      <c r="L356" s="2121"/>
    </row>
    <row r="357" spans="1:12" ht="15.75" x14ac:dyDescent="0.25">
      <c r="A357" s="2132"/>
      <c r="B357" s="2133"/>
      <c r="C357" s="2134"/>
      <c r="D357" s="2135">
        <f t="shared" si="5"/>
        <v>0</v>
      </c>
      <c r="E357" s="2134"/>
      <c r="F357" s="2134"/>
      <c r="G357" s="2134"/>
      <c r="H357" s="2134"/>
      <c r="I357" s="2134"/>
      <c r="J357" s="2134"/>
      <c r="K357" s="2655"/>
      <c r="L357" s="2121"/>
    </row>
    <row r="358" spans="1:12" ht="15.75" x14ac:dyDescent="0.25">
      <c r="A358" s="2132"/>
      <c r="B358" s="2133"/>
      <c r="C358" s="2134"/>
      <c r="D358" s="2135">
        <f t="shared" si="5"/>
        <v>0</v>
      </c>
      <c r="E358" s="2134"/>
      <c r="F358" s="2134"/>
      <c r="G358" s="2134"/>
      <c r="H358" s="2134"/>
      <c r="I358" s="2134"/>
      <c r="J358" s="2134"/>
      <c r="K358" s="2655"/>
      <c r="L358" s="2121"/>
    </row>
    <row r="359" spans="1:12" ht="15.75" x14ac:dyDescent="0.25">
      <c r="A359" s="2132"/>
      <c r="B359" s="2133"/>
      <c r="C359" s="2134"/>
      <c r="D359" s="2135">
        <f t="shared" si="5"/>
        <v>0</v>
      </c>
      <c r="E359" s="2134"/>
      <c r="F359" s="2134"/>
      <c r="G359" s="2134"/>
      <c r="H359" s="2134"/>
      <c r="I359" s="2134"/>
      <c r="J359" s="2134"/>
      <c r="K359" s="2655"/>
      <c r="L359" s="2121"/>
    </row>
    <row r="360" spans="1:12" ht="15.75" x14ac:dyDescent="0.25">
      <c r="A360" s="2132"/>
      <c r="B360" s="2133"/>
      <c r="C360" s="2134"/>
      <c r="D360" s="2135">
        <f t="shared" si="5"/>
        <v>0</v>
      </c>
      <c r="E360" s="2134"/>
      <c r="F360" s="2134"/>
      <c r="G360" s="2134"/>
      <c r="H360" s="2134"/>
      <c r="I360" s="2134"/>
      <c r="J360" s="2134"/>
      <c r="K360" s="2655"/>
      <c r="L360" s="2121"/>
    </row>
    <row r="361" spans="1:12" ht="15.75" x14ac:dyDescent="0.25">
      <c r="A361" s="2132"/>
      <c r="B361" s="2133"/>
      <c r="C361" s="2134"/>
      <c r="D361" s="2135">
        <f t="shared" si="5"/>
        <v>0</v>
      </c>
      <c r="E361" s="2134"/>
      <c r="F361" s="2134"/>
      <c r="G361" s="2134"/>
      <c r="H361" s="2134"/>
      <c r="I361" s="2134"/>
      <c r="J361" s="2134"/>
      <c r="K361" s="2655"/>
      <c r="L361" s="2121"/>
    </row>
    <row r="362" spans="1:12" ht="15.75" x14ac:dyDescent="0.25">
      <c r="A362" s="2132"/>
      <c r="B362" s="2133"/>
      <c r="C362" s="2134"/>
      <c r="D362" s="2135">
        <f t="shared" si="5"/>
        <v>0</v>
      </c>
      <c r="E362" s="2134"/>
      <c r="F362" s="2134"/>
      <c r="G362" s="2134"/>
      <c r="H362" s="2134"/>
      <c r="I362" s="2134"/>
      <c r="J362" s="2134"/>
      <c r="K362" s="2655"/>
      <c r="L362" s="2121"/>
    </row>
    <row r="363" spans="1:12" ht="15.75" x14ac:dyDescent="0.25">
      <c r="A363" s="2132"/>
      <c r="B363" s="2133"/>
      <c r="C363" s="2134"/>
      <c r="D363" s="2135">
        <f t="shared" si="5"/>
        <v>0</v>
      </c>
      <c r="E363" s="2134"/>
      <c r="F363" s="2134"/>
      <c r="G363" s="2134"/>
      <c r="H363" s="2134"/>
      <c r="I363" s="2134"/>
      <c r="J363" s="2134"/>
      <c r="K363" s="2655"/>
      <c r="L363" s="2121"/>
    </row>
    <row r="364" spans="1:12" ht="15.75" x14ac:dyDescent="0.25">
      <c r="A364" s="2132"/>
      <c r="B364" s="2133"/>
      <c r="C364" s="2134"/>
      <c r="D364" s="2135">
        <f t="shared" si="5"/>
        <v>0</v>
      </c>
      <c r="E364" s="2134"/>
      <c r="F364" s="2134"/>
      <c r="G364" s="2134"/>
      <c r="H364" s="2134"/>
      <c r="I364" s="2134"/>
      <c r="J364" s="2134"/>
      <c r="K364" s="2655"/>
      <c r="L364" s="2121"/>
    </row>
    <row r="365" spans="1:12" ht="15.75" x14ac:dyDescent="0.25">
      <c r="A365" s="2132"/>
      <c r="B365" s="2133"/>
      <c r="C365" s="2134"/>
      <c r="D365" s="2135">
        <f t="shared" si="5"/>
        <v>0</v>
      </c>
      <c r="E365" s="2134"/>
      <c r="F365" s="2134"/>
      <c r="G365" s="2134"/>
      <c r="H365" s="2134"/>
      <c r="I365" s="2134"/>
      <c r="J365" s="2134"/>
      <c r="K365" s="2655"/>
      <c r="L365" s="2121"/>
    </row>
    <row r="366" spans="1:12" ht="15.75" x14ac:dyDescent="0.25">
      <c r="A366" s="2132"/>
      <c r="B366" s="2133"/>
      <c r="C366" s="2134"/>
      <c r="D366" s="2135">
        <f t="shared" si="5"/>
        <v>0</v>
      </c>
      <c r="E366" s="2134"/>
      <c r="F366" s="2134"/>
      <c r="G366" s="2134"/>
      <c r="H366" s="2134"/>
      <c r="I366" s="2134"/>
      <c r="J366" s="2134"/>
      <c r="K366" s="2655"/>
      <c r="L366" s="2121"/>
    </row>
    <row r="367" spans="1:12" ht="15.75" x14ac:dyDescent="0.25">
      <c r="A367" s="2132"/>
      <c r="B367" s="2133"/>
      <c r="C367" s="2134"/>
      <c r="D367" s="2135">
        <f t="shared" si="5"/>
        <v>0</v>
      </c>
      <c r="E367" s="2134"/>
      <c r="F367" s="2134"/>
      <c r="G367" s="2134"/>
      <c r="H367" s="2134"/>
      <c r="I367" s="2134"/>
      <c r="J367" s="2134"/>
      <c r="K367" s="2655"/>
      <c r="L367" s="2121"/>
    </row>
    <row r="368" spans="1:12" ht="15.75" x14ac:dyDescent="0.25">
      <c r="A368" s="2132"/>
      <c r="B368" s="2133"/>
      <c r="C368" s="2134"/>
      <c r="D368" s="2135">
        <f t="shared" si="5"/>
        <v>0</v>
      </c>
      <c r="E368" s="2134"/>
      <c r="F368" s="2134"/>
      <c r="G368" s="2134"/>
      <c r="H368" s="2134"/>
      <c r="I368" s="2134"/>
      <c r="J368" s="2134"/>
      <c r="K368" s="2655"/>
      <c r="L368" s="2121"/>
    </row>
    <row r="369" spans="1:12" ht="15.75" x14ac:dyDescent="0.25">
      <c r="A369" s="2132"/>
      <c r="B369" s="2133"/>
      <c r="C369" s="2134"/>
      <c r="D369" s="2135">
        <f t="shared" si="5"/>
        <v>0</v>
      </c>
      <c r="E369" s="2134"/>
      <c r="F369" s="2134"/>
      <c r="G369" s="2134"/>
      <c r="H369" s="2134"/>
      <c r="I369" s="2134"/>
      <c r="J369" s="2134"/>
      <c r="K369" s="2655"/>
      <c r="L369" s="2121"/>
    </row>
    <row r="370" spans="1:12" ht="15.75" x14ac:dyDescent="0.25">
      <c r="A370" s="2132"/>
      <c r="B370" s="2133"/>
      <c r="C370" s="2134"/>
      <c r="D370" s="2135">
        <f t="shared" si="5"/>
        <v>0</v>
      </c>
      <c r="E370" s="2134"/>
      <c r="F370" s="2134"/>
      <c r="G370" s="2134"/>
      <c r="H370" s="2134"/>
      <c r="I370" s="2134"/>
      <c r="J370" s="2134"/>
      <c r="K370" s="2655"/>
      <c r="L370" s="2121"/>
    </row>
    <row r="371" spans="1:12" ht="15.75" x14ac:dyDescent="0.25">
      <c r="A371" s="2132"/>
      <c r="B371" s="2133"/>
      <c r="C371" s="2134"/>
      <c r="D371" s="2135">
        <f t="shared" si="5"/>
        <v>0</v>
      </c>
      <c r="E371" s="2134"/>
      <c r="F371" s="2134"/>
      <c r="G371" s="2134"/>
      <c r="H371" s="2134"/>
      <c r="I371" s="2134"/>
      <c r="J371" s="2134"/>
      <c r="K371" s="2655"/>
      <c r="L371" s="2121"/>
    </row>
    <row r="372" spans="1:12" ht="15.75" x14ac:dyDescent="0.25">
      <c r="A372" s="2132"/>
      <c r="B372" s="2133"/>
      <c r="C372" s="2134"/>
      <c r="D372" s="2135">
        <f t="shared" si="5"/>
        <v>0</v>
      </c>
      <c r="E372" s="2134"/>
      <c r="F372" s="2134"/>
      <c r="G372" s="2134"/>
      <c r="H372" s="2134"/>
      <c r="I372" s="2134"/>
      <c r="J372" s="2134"/>
      <c r="K372" s="2655"/>
      <c r="L372" s="2121"/>
    </row>
    <row r="373" spans="1:12" ht="15.75" x14ac:dyDescent="0.25">
      <c r="A373" s="2132"/>
      <c r="B373" s="2133"/>
      <c r="C373" s="2134"/>
      <c r="D373" s="2135">
        <f t="shared" si="5"/>
        <v>0</v>
      </c>
      <c r="E373" s="2134"/>
      <c r="F373" s="2134"/>
      <c r="G373" s="2134"/>
      <c r="H373" s="2134"/>
      <c r="I373" s="2134"/>
      <c r="J373" s="2134"/>
      <c r="K373" s="2655"/>
      <c r="L373" s="2121"/>
    </row>
    <row r="374" spans="1:12" ht="15.75" x14ac:dyDescent="0.25">
      <c r="A374" s="2132"/>
      <c r="B374" s="2133"/>
      <c r="C374" s="2134"/>
      <c r="D374" s="2135">
        <f t="shared" si="5"/>
        <v>0</v>
      </c>
      <c r="E374" s="2134"/>
      <c r="F374" s="2134"/>
      <c r="G374" s="2134"/>
      <c r="H374" s="2134"/>
      <c r="I374" s="2134"/>
      <c r="J374" s="2134"/>
      <c r="K374" s="2655"/>
      <c r="L374" s="2121"/>
    </row>
    <row r="375" spans="1:12" ht="15.75" x14ac:dyDescent="0.25">
      <c r="A375" s="2132"/>
      <c r="B375" s="2133"/>
      <c r="C375" s="2134"/>
      <c r="D375" s="2135">
        <f t="shared" si="5"/>
        <v>0</v>
      </c>
      <c r="E375" s="2134"/>
      <c r="F375" s="2134"/>
      <c r="G375" s="2134"/>
      <c r="H375" s="2134"/>
      <c r="I375" s="2134"/>
      <c r="J375" s="2134"/>
      <c r="K375" s="2655"/>
      <c r="L375" s="2121"/>
    </row>
    <row r="376" spans="1:12" ht="15.75" x14ac:dyDescent="0.25">
      <c r="A376" s="2132"/>
      <c r="B376" s="2133"/>
      <c r="C376" s="2134"/>
      <c r="D376" s="2135">
        <f t="shared" si="5"/>
        <v>0</v>
      </c>
      <c r="E376" s="2134"/>
      <c r="F376" s="2134"/>
      <c r="G376" s="2134"/>
      <c r="H376" s="2134"/>
      <c r="I376" s="2134"/>
      <c r="J376" s="2134"/>
      <c r="K376" s="2655"/>
      <c r="L376" s="2121"/>
    </row>
    <row r="377" spans="1:12" ht="15.75" x14ac:dyDescent="0.25">
      <c r="A377" s="2132"/>
      <c r="B377" s="2133"/>
      <c r="C377" s="2134"/>
      <c r="D377" s="2135">
        <f t="shared" si="5"/>
        <v>0</v>
      </c>
      <c r="E377" s="2134"/>
      <c r="F377" s="2134"/>
      <c r="G377" s="2134"/>
      <c r="H377" s="2134"/>
      <c r="I377" s="2134"/>
      <c r="J377" s="2134"/>
      <c r="K377" s="2655"/>
      <c r="L377" s="2121"/>
    </row>
    <row r="378" spans="1:12" ht="15.75" x14ac:dyDescent="0.25">
      <c r="A378" s="2132"/>
      <c r="B378" s="2133"/>
      <c r="C378" s="2134"/>
      <c r="D378" s="2135">
        <f t="shared" si="5"/>
        <v>0</v>
      </c>
      <c r="E378" s="2134"/>
      <c r="F378" s="2134"/>
      <c r="G378" s="2134"/>
      <c r="H378" s="2134"/>
      <c r="I378" s="2134"/>
      <c r="J378" s="2134"/>
      <c r="K378" s="2655"/>
      <c r="L378" s="2121"/>
    </row>
    <row r="379" spans="1:12" ht="15.75" x14ac:dyDescent="0.25">
      <c r="A379" s="2132"/>
      <c r="B379" s="2133"/>
      <c r="C379" s="2134"/>
      <c r="D379" s="2135">
        <f t="shared" si="5"/>
        <v>0</v>
      </c>
      <c r="E379" s="2134"/>
      <c r="F379" s="2134"/>
      <c r="G379" s="2134"/>
      <c r="H379" s="2134"/>
      <c r="I379" s="2134"/>
      <c r="J379" s="2134"/>
      <c r="K379" s="2655"/>
      <c r="L379" s="2121"/>
    </row>
    <row r="380" spans="1:12" ht="15.75" x14ac:dyDescent="0.25">
      <c r="A380" s="2132"/>
      <c r="B380" s="2133"/>
      <c r="C380" s="2134"/>
      <c r="D380" s="2135">
        <f t="shared" si="5"/>
        <v>0</v>
      </c>
      <c r="E380" s="2134"/>
      <c r="F380" s="2134"/>
      <c r="G380" s="2134"/>
      <c r="H380" s="2134"/>
      <c r="I380" s="2134"/>
      <c r="J380" s="2134"/>
      <c r="K380" s="2655"/>
      <c r="L380" s="2121"/>
    </row>
    <row r="381" spans="1:12" ht="15.75" x14ac:dyDescent="0.25">
      <c r="A381" s="2132"/>
      <c r="B381" s="2133"/>
      <c r="C381" s="2134"/>
      <c r="D381" s="2135">
        <f t="shared" si="5"/>
        <v>0</v>
      </c>
      <c r="E381" s="2134"/>
      <c r="F381" s="2134"/>
      <c r="G381" s="2134"/>
      <c r="H381" s="2134"/>
      <c r="I381" s="2134"/>
      <c r="J381" s="2134"/>
      <c r="K381" s="2655"/>
      <c r="L381" s="2121"/>
    </row>
    <row r="382" spans="1:12" ht="15.75" x14ac:dyDescent="0.25">
      <c r="A382" s="2132"/>
      <c r="B382" s="2133"/>
      <c r="C382" s="2134"/>
      <c r="D382" s="2135">
        <f t="shared" si="5"/>
        <v>0</v>
      </c>
      <c r="E382" s="2134"/>
      <c r="F382" s="2134"/>
      <c r="G382" s="2134"/>
      <c r="H382" s="2134"/>
      <c r="I382" s="2134"/>
      <c r="J382" s="2134"/>
      <c r="K382" s="2655"/>
      <c r="L382" s="2121"/>
    </row>
    <row r="383" spans="1:12" ht="15.75" x14ac:dyDescent="0.25">
      <c r="A383" s="2132"/>
      <c r="B383" s="2133"/>
      <c r="C383" s="2134"/>
      <c r="D383" s="2135">
        <f t="shared" si="5"/>
        <v>0</v>
      </c>
      <c r="E383" s="2134"/>
      <c r="F383" s="2134"/>
      <c r="G383" s="2134"/>
      <c r="H383" s="2134"/>
      <c r="I383" s="2134"/>
      <c r="J383" s="2134"/>
      <c r="K383" s="2655"/>
      <c r="L383" s="2121"/>
    </row>
    <row r="384" spans="1:12" ht="15.75" x14ac:dyDescent="0.25">
      <c r="A384" s="2132"/>
      <c r="B384" s="2133"/>
      <c r="C384" s="2134"/>
      <c r="D384" s="2135">
        <f t="shared" si="5"/>
        <v>0</v>
      </c>
      <c r="E384" s="2134"/>
      <c r="F384" s="2134"/>
      <c r="G384" s="2134"/>
      <c r="H384" s="2134"/>
      <c r="I384" s="2134"/>
      <c r="J384" s="2134"/>
      <c r="K384" s="2655"/>
      <c r="L384" s="2121"/>
    </row>
    <row r="385" spans="1:12" ht="15.75" x14ac:dyDescent="0.25">
      <c r="A385" s="2132"/>
      <c r="B385" s="2133"/>
      <c r="C385" s="2134"/>
      <c r="D385" s="2135">
        <f t="shared" si="5"/>
        <v>0</v>
      </c>
      <c r="E385" s="2134"/>
      <c r="F385" s="2134"/>
      <c r="G385" s="2134"/>
      <c r="H385" s="2134"/>
      <c r="I385" s="2134"/>
      <c r="J385" s="2134"/>
      <c r="K385" s="2655"/>
      <c r="L385" s="2121"/>
    </row>
    <row r="386" spans="1:12" ht="15.75" x14ac:dyDescent="0.25">
      <c r="A386" s="2132"/>
      <c r="B386" s="2133"/>
      <c r="C386" s="2134"/>
      <c r="D386" s="2135">
        <f t="shared" si="5"/>
        <v>0</v>
      </c>
      <c r="E386" s="2134"/>
      <c r="F386" s="2134"/>
      <c r="G386" s="2134"/>
      <c r="H386" s="2134"/>
      <c r="I386" s="2134"/>
      <c r="J386" s="2134"/>
      <c r="K386" s="2655"/>
      <c r="L386" s="2121"/>
    </row>
    <row r="387" spans="1:12" ht="15.75" x14ac:dyDescent="0.25">
      <c r="A387" s="2132"/>
      <c r="B387" s="2133"/>
      <c r="C387" s="2134"/>
      <c r="D387" s="2135">
        <f t="shared" si="5"/>
        <v>0</v>
      </c>
      <c r="E387" s="2134"/>
      <c r="F387" s="2134"/>
      <c r="G387" s="2134"/>
      <c r="H387" s="2134"/>
      <c r="I387" s="2134"/>
      <c r="J387" s="2134"/>
      <c r="K387" s="2655"/>
      <c r="L387" s="2121"/>
    </row>
    <row r="388" spans="1:12" ht="15.75" x14ac:dyDescent="0.25">
      <c r="A388" s="2132"/>
      <c r="B388" s="2133"/>
      <c r="C388" s="2134"/>
      <c r="D388" s="2135">
        <f t="shared" si="5"/>
        <v>0</v>
      </c>
      <c r="E388" s="2134"/>
      <c r="F388" s="2134"/>
      <c r="G388" s="2134"/>
      <c r="H388" s="2134"/>
      <c r="I388" s="2134"/>
      <c r="J388" s="2134"/>
      <c r="K388" s="2655"/>
      <c r="L388" s="2121"/>
    </row>
    <row r="389" spans="1:12" ht="15.75" x14ac:dyDescent="0.25">
      <c r="A389" s="2132"/>
      <c r="B389" s="2133"/>
      <c r="C389" s="2134"/>
      <c r="D389" s="2135">
        <f t="shared" si="5"/>
        <v>0</v>
      </c>
      <c r="E389" s="2134"/>
      <c r="F389" s="2134"/>
      <c r="G389" s="2134"/>
      <c r="H389" s="2134"/>
      <c r="I389" s="2134"/>
      <c r="J389" s="2134"/>
      <c r="K389" s="2655"/>
      <c r="L389" s="2121"/>
    </row>
    <row r="390" spans="1:12" ht="15.75" x14ac:dyDescent="0.25">
      <c r="A390" s="2132"/>
      <c r="B390" s="2133"/>
      <c r="C390" s="2134"/>
      <c r="D390" s="2135">
        <f t="shared" si="5"/>
        <v>0</v>
      </c>
      <c r="E390" s="2134"/>
      <c r="F390" s="2134"/>
      <c r="G390" s="2134"/>
      <c r="H390" s="2134"/>
      <c r="I390" s="2134"/>
      <c r="J390" s="2134"/>
      <c r="K390" s="2655"/>
      <c r="L390" s="2121"/>
    </row>
    <row r="391" spans="1:12" ht="15.75" x14ac:dyDescent="0.25">
      <c r="A391" s="2132"/>
      <c r="B391" s="2133"/>
      <c r="C391" s="2134"/>
      <c r="D391" s="2135">
        <f t="shared" si="5"/>
        <v>0</v>
      </c>
      <c r="E391" s="2134"/>
      <c r="F391" s="2134"/>
      <c r="G391" s="2134"/>
      <c r="H391" s="2134"/>
      <c r="I391" s="2134"/>
      <c r="J391" s="2134"/>
      <c r="K391" s="2655"/>
      <c r="L391" s="2121"/>
    </row>
    <row r="392" spans="1:12" ht="15.75" x14ac:dyDescent="0.25">
      <c r="A392" s="2132"/>
      <c r="B392" s="2133"/>
      <c r="C392" s="2134"/>
      <c r="D392" s="2135">
        <f t="shared" si="5"/>
        <v>0</v>
      </c>
      <c r="E392" s="2134"/>
      <c r="F392" s="2134"/>
      <c r="G392" s="2134"/>
      <c r="H392" s="2134"/>
      <c r="I392" s="2134"/>
      <c r="J392" s="2134"/>
      <c r="K392" s="2655"/>
      <c r="L392" s="2121"/>
    </row>
    <row r="393" spans="1:12" ht="15.75" x14ac:dyDescent="0.25">
      <c r="A393" s="2132"/>
      <c r="B393" s="2133"/>
      <c r="C393" s="2134"/>
      <c r="D393" s="2135">
        <f t="shared" si="5"/>
        <v>0</v>
      </c>
      <c r="E393" s="2134"/>
      <c r="F393" s="2134"/>
      <c r="G393" s="2134"/>
      <c r="H393" s="2134"/>
      <c r="I393" s="2134"/>
      <c r="J393" s="2134"/>
      <c r="K393" s="2655"/>
      <c r="L393" s="2121"/>
    </row>
    <row r="394" spans="1:12" ht="15.75" x14ac:dyDescent="0.25">
      <c r="A394" s="2132"/>
      <c r="B394" s="2133"/>
      <c r="C394" s="2134"/>
      <c r="D394" s="2135">
        <f t="shared" si="5"/>
        <v>0</v>
      </c>
      <c r="E394" s="2134"/>
      <c r="F394" s="2134"/>
      <c r="G394" s="2134"/>
      <c r="H394" s="2134"/>
      <c r="I394" s="2134"/>
      <c r="J394" s="2134"/>
      <c r="K394" s="2655"/>
      <c r="L394" s="2121"/>
    </row>
    <row r="395" spans="1:12" ht="15.75" x14ac:dyDescent="0.25">
      <c r="A395" s="2132"/>
      <c r="B395" s="2133"/>
      <c r="C395" s="2134"/>
      <c r="D395" s="2135">
        <f t="shared" si="5"/>
        <v>0</v>
      </c>
      <c r="E395" s="2134"/>
      <c r="F395" s="2134"/>
      <c r="G395" s="2134"/>
      <c r="H395" s="2134"/>
      <c r="I395" s="2134"/>
      <c r="J395" s="2134"/>
      <c r="K395" s="2655"/>
      <c r="L395" s="2121"/>
    </row>
    <row r="396" spans="1:12" ht="15.75" x14ac:dyDescent="0.25">
      <c r="A396" s="2132"/>
      <c r="B396" s="2133"/>
      <c r="C396" s="2134"/>
      <c r="D396" s="2135">
        <f t="shared" si="5"/>
        <v>0</v>
      </c>
      <c r="E396" s="2134"/>
      <c r="F396" s="2134"/>
      <c r="G396" s="2134"/>
      <c r="H396" s="2134"/>
      <c r="I396" s="2134"/>
      <c r="J396" s="2134"/>
      <c r="K396" s="2655"/>
      <c r="L396" s="2121"/>
    </row>
    <row r="397" spans="1:12" ht="15.75" x14ac:dyDescent="0.25">
      <c r="A397" s="2132"/>
      <c r="B397" s="2133"/>
      <c r="C397" s="2134"/>
      <c r="D397" s="2135">
        <f t="shared" si="5"/>
        <v>0</v>
      </c>
      <c r="E397" s="2134"/>
      <c r="F397" s="2134"/>
      <c r="G397" s="2134"/>
      <c r="H397" s="2134"/>
      <c r="I397" s="2134"/>
      <c r="J397" s="2134"/>
      <c r="K397" s="2655"/>
      <c r="L397" s="2121"/>
    </row>
    <row r="398" spans="1:12" ht="15.75" x14ac:dyDescent="0.25">
      <c r="A398" s="2132"/>
      <c r="B398" s="2133"/>
      <c r="C398" s="2134"/>
      <c r="D398" s="2135">
        <f t="shared" si="5"/>
        <v>0</v>
      </c>
      <c r="E398" s="2134"/>
      <c r="F398" s="2134"/>
      <c r="G398" s="2134"/>
      <c r="H398" s="2134"/>
      <c r="I398" s="2134"/>
      <c r="J398" s="2134"/>
      <c r="K398" s="2655"/>
      <c r="L398" s="2121"/>
    </row>
    <row r="399" spans="1:12" ht="15.75" x14ac:dyDescent="0.25">
      <c r="A399" s="2132"/>
      <c r="B399" s="2133"/>
      <c r="C399" s="2134"/>
      <c r="D399" s="2135">
        <f t="shared" si="5"/>
        <v>0</v>
      </c>
      <c r="E399" s="2134"/>
      <c r="F399" s="2134"/>
      <c r="G399" s="2134"/>
      <c r="H399" s="2134"/>
      <c r="I399" s="2134"/>
      <c r="J399" s="2134"/>
      <c r="K399" s="2655"/>
      <c r="L399" s="2121"/>
    </row>
    <row r="400" spans="1:12" ht="15.75" x14ac:dyDescent="0.25">
      <c r="A400" s="2132"/>
      <c r="B400" s="2133"/>
      <c r="C400" s="2134"/>
      <c r="D400" s="2135">
        <f t="shared" si="5"/>
        <v>0</v>
      </c>
      <c r="E400" s="2134"/>
      <c r="F400" s="2134"/>
      <c r="G400" s="2134"/>
      <c r="H400" s="2134"/>
      <c r="I400" s="2134"/>
      <c r="J400" s="2134"/>
      <c r="K400" s="2655"/>
      <c r="L400" s="2121"/>
    </row>
    <row r="401" spans="1:12" ht="15.75" x14ac:dyDescent="0.25">
      <c r="A401" s="2132"/>
      <c r="B401" s="2133"/>
      <c r="C401" s="2134"/>
      <c r="D401" s="2135">
        <f t="shared" si="5"/>
        <v>0</v>
      </c>
      <c r="E401" s="2134"/>
      <c r="F401" s="2134"/>
      <c r="G401" s="2134"/>
      <c r="H401" s="2134"/>
      <c r="I401" s="2134"/>
      <c r="J401" s="2134"/>
      <c r="K401" s="2655"/>
      <c r="L401" s="2121"/>
    </row>
    <row r="402" spans="1:12" ht="15.75" x14ac:dyDescent="0.25">
      <c r="A402" s="2132"/>
      <c r="B402" s="2133"/>
      <c r="C402" s="2134"/>
      <c r="D402" s="2135">
        <f t="shared" si="5"/>
        <v>0</v>
      </c>
      <c r="E402" s="2134"/>
      <c r="F402" s="2134"/>
      <c r="G402" s="2134"/>
      <c r="H402" s="2134"/>
      <c r="I402" s="2134"/>
      <c r="J402" s="2134"/>
      <c r="K402" s="2655"/>
      <c r="L402" s="2121"/>
    </row>
    <row r="403" spans="1:12" ht="15.75" x14ac:dyDescent="0.25">
      <c r="A403" s="2132"/>
      <c r="B403" s="2133"/>
      <c r="C403" s="2134"/>
      <c r="D403" s="2135">
        <f t="shared" ref="D403:D466" si="6">+C403*(100-E403)/100</f>
        <v>0</v>
      </c>
      <c r="E403" s="2134"/>
      <c r="F403" s="2134"/>
      <c r="G403" s="2134"/>
      <c r="H403" s="2134"/>
      <c r="I403" s="2134"/>
      <c r="J403" s="2134"/>
      <c r="K403" s="2655"/>
      <c r="L403" s="2121"/>
    </row>
    <row r="404" spans="1:12" ht="15.75" x14ac:dyDescent="0.25">
      <c r="A404" s="2132"/>
      <c r="B404" s="2133"/>
      <c r="C404" s="2134"/>
      <c r="D404" s="2135">
        <f t="shared" si="6"/>
        <v>0</v>
      </c>
      <c r="E404" s="2134"/>
      <c r="F404" s="2134"/>
      <c r="G404" s="2134"/>
      <c r="H404" s="2134"/>
      <c r="I404" s="2134"/>
      <c r="J404" s="2134"/>
      <c r="K404" s="2655"/>
      <c r="L404" s="2121"/>
    </row>
    <row r="405" spans="1:12" ht="15.75" x14ac:dyDescent="0.25">
      <c r="A405" s="2132"/>
      <c r="B405" s="2133"/>
      <c r="C405" s="2134"/>
      <c r="D405" s="2135">
        <f t="shared" si="6"/>
        <v>0</v>
      </c>
      <c r="E405" s="2134"/>
      <c r="F405" s="2134"/>
      <c r="G405" s="2134"/>
      <c r="H405" s="2134"/>
      <c r="I405" s="2134"/>
      <c r="J405" s="2134"/>
      <c r="K405" s="2655"/>
      <c r="L405" s="2121"/>
    </row>
    <row r="406" spans="1:12" ht="15.75" x14ac:dyDescent="0.25">
      <c r="A406" s="2132"/>
      <c r="B406" s="2133"/>
      <c r="C406" s="2134"/>
      <c r="D406" s="2135">
        <f t="shared" si="6"/>
        <v>0</v>
      </c>
      <c r="E406" s="2134"/>
      <c r="F406" s="2134"/>
      <c r="G406" s="2134"/>
      <c r="H406" s="2134"/>
      <c r="I406" s="2134"/>
      <c r="J406" s="2134"/>
      <c r="K406" s="2655"/>
      <c r="L406" s="2121"/>
    </row>
    <row r="407" spans="1:12" ht="15.75" x14ac:dyDescent="0.25">
      <c r="A407" s="2132"/>
      <c r="B407" s="2133"/>
      <c r="C407" s="2134"/>
      <c r="D407" s="2135">
        <f t="shared" si="6"/>
        <v>0</v>
      </c>
      <c r="E407" s="2134"/>
      <c r="F407" s="2134"/>
      <c r="G407" s="2134"/>
      <c r="H407" s="2134"/>
      <c r="I407" s="2134"/>
      <c r="J407" s="2134"/>
      <c r="K407" s="2655"/>
      <c r="L407" s="2121"/>
    </row>
    <row r="408" spans="1:12" ht="15.75" x14ac:dyDescent="0.25">
      <c r="A408" s="2132"/>
      <c r="B408" s="2133"/>
      <c r="C408" s="2134"/>
      <c r="D408" s="2135">
        <f t="shared" si="6"/>
        <v>0</v>
      </c>
      <c r="E408" s="2134"/>
      <c r="F408" s="2134"/>
      <c r="G408" s="2134"/>
      <c r="H408" s="2134"/>
      <c r="I408" s="2134"/>
      <c r="J408" s="2134"/>
      <c r="K408" s="2655"/>
      <c r="L408" s="2121"/>
    </row>
    <row r="409" spans="1:12" ht="15.75" x14ac:dyDescent="0.25">
      <c r="A409" s="2132"/>
      <c r="B409" s="2133"/>
      <c r="C409" s="2134"/>
      <c r="D409" s="2135">
        <f t="shared" si="6"/>
        <v>0</v>
      </c>
      <c r="E409" s="2134"/>
      <c r="F409" s="2134"/>
      <c r="G409" s="2134"/>
      <c r="H409" s="2134"/>
      <c r="I409" s="2134"/>
      <c r="J409" s="2134"/>
      <c r="K409" s="2655"/>
      <c r="L409" s="2121"/>
    </row>
    <row r="410" spans="1:12" ht="15.75" x14ac:dyDescent="0.25">
      <c r="A410" s="2132"/>
      <c r="B410" s="2133"/>
      <c r="C410" s="2134"/>
      <c r="D410" s="2135">
        <f t="shared" si="6"/>
        <v>0</v>
      </c>
      <c r="E410" s="2134"/>
      <c r="F410" s="2134"/>
      <c r="G410" s="2134"/>
      <c r="H410" s="2134"/>
      <c r="I410" s="2134"/>
      <c r="J410" s="2134"/>
      <c r="K410" s="2655"/>
      <c r="L410" s="2121"/>
    </row>
    <row r="411" spans="1:12" ht="15.75" x14ac:dyDescent="0.25">
      <c r="A411" s="2132"/>
      <c r="B411" s="2133"/>
      <c r="C411" s="2134"/>
      <c r="D411" s="2135">
        <f t="shared" si="6"/>
        <v>0</v>
      </c>
      <c r="E411" s="2134"/>
      <c r="F411" s="2134"/>
      <c r="G411" s="2134"/>
      <c r="H411" s="2134"/>
      <c r="I411" s="2134"/>
      <c r="J411" s="2134"/>
      <c r="K411" s="2655"/>
      <c r="L411" s="2121"/>
    </row>
    <row r="412" spans="1:12" ht="15.75" x14ac:dyDescent="0.25">
      <c r="A412" s="2132"/>
      <c r="B412" s="2133"/>
      <c r="C412" s="2134"/>
      <c r="D412" s="2135">
        <f t="shared" si="6"/>
        <v>0</v>
      </c>
      <c r="E412" s="2134"/>
      <c r="F412" s="2134"/>
      <c r="G412" s="2134"/>
      <c r="H412" s="2134"/>
      <c r="I412" s="2134"/>
      <c r="J412" s="2134"/>
      <c r="K412" s="2655"/>
      <c r="L412" s="2121"/>
    </row>
    <row r="413" spans="1:12" ht="15.75" x14ac:dyDescent="0.25">
      <c r="A413" s="2132"/>
      <c r="B413" s="2133"/>
      <c r="C413" s="2134"/>
      <c r="D413" s="2135">
        <f t="shared" si="6"/>
        <v>0</v>
      </c>
      <c r="E413" s="2134"/>
      <c r="F413" s="2134"/>
      <c r="G413" s="2134"/>
      <c r="H413" s="2134"/>
      <c r="I413" s="2134"/>
      <c r="J413" s="2134"/>
      <c r="K413" s="2655"/>
      <c r="L413" s="2121"/>
    </row>
    <row r="414" spans="1:12" ht="15.75" x14ac:dyDescent="0.25">
      <c r="A414" s="2132"/>
      <c r="B414" s="2133"/>
      <c r="C414" s="2134"/>
      <c r="D414" s="2135">
        <f t="shared" si="6"/>
        <v>0</v>
      </c>
      <c r="E414" s="2134"/>
      <c r="F414" s="2134"/>
      <c r="G414" s="2134"/>
      <c r="H414" s="2134"/>
      <c r="I414" s="2134"/>
      <c r="J414" s="2134"/>
      <c r="K414" s="2655"/>
      <c r="L414" s="2121"/>
    </row>
    <row r="415" spans="1:12" ht="15.75" x14ac:dyDescent="0.25">
      <c r="A415" s="2132"/>
      <c r="B415" s="2133"/>
      <c r="C415" s="2134"/>
      <c r="D415" s="2135">
        <f t="shared" si="6"/>
        <v>0</v>
      </c>
      <c r="E415" s="2134"/>
      <c r="F415" s="2134"/>
      <c r="G415" s="2134"/>
      <c r="H415" s="2134"/>
      <c r="I415" s="2134"/>
      <c r="J415" s="2134"/>
      <c r="K415" s="2655"/>
      <c r="L415" s="2121"/>
    </row>
    <row r="416" spans="1:12" ht="15.75" x14ac:dyDescent="0.25">
      <c r="A416" s="2132"/>
      <c r="B416" s="2133"/>
      <c r="C416" s="2134"/>
      <c r="D416" s="2135">
        <f t="shared" si="6"/>
        <v>0</v>
      </c>
      <c r="E416" s="2134"/>
      <c r="F416" s="2134"/>
      <c r="G416" s="2134"/>
      <c r="H416" s="2134"/>
      <c r="I416" s="2134"/>
      <c r="J416" s="2134"/>
      <c r="K416" s="2655"/>
      <c r="L416" s="2121"/>
    </row>
    <row r="417" spans="1:12" ht="15.75" x14ac:dyDescent="0.25">
      <c r="A417" s="2132"/>
      <c r="B417" s="2133"/>
      <c r="C417" s="2134"/>
      <c r="D417" s="2135">
        <f t="shared" si="6"/>
        <v>0</v>
      </c>
      <c r="E417" s="2134"/>
      <c r="F417" s="2134"/>
      <c r="G417" s="2134"/>
      <c r="H417" s="2134"/>
      <c r="I417" s="2134"/>
      <c r="J417" s="2134"/>
      <c r="K417" s="2655"/>
      <c r="L417" s="2121"/>
    </row>
    <row r="418" spans="1:12" ht="15.75" x14ac:dyDescent="0.25">
      <c r="A418" s="2132"/>
      <c r="B418" s="2133"/>
      <c r="C418" s="2134"/>
      <c r="D418" s="2135">
        <f t="shared" si="6"/>
        <v>0</v>
      </c>
      <c r="E418" s="2134"/>
      <c r="F418" s="2134"/>
      <c r="G418" s="2134"/>
      <c r="H418" s="2134"/>
      <c r="I418" s="2134"/>
      <c r="J418" s="2134"/>
      <c r="K418" s="2655"/>
      <c r="L418" s="2121"/>
    </row>
    <row r="419" spans="1:12" ht="15.75" x14ac:dyDescent="0.25">
      <c r="A419" s="2132"/>
      <c r="B419" s="2133"/>
      <c r="C419" s="2134"/>
      <c r="D419" s="2135">
        <f t="shared" si="6"/>
        <v>0</v>
      </c>
      <c r="E419" s="2134"/>
      <c r="F419" s="2134"/>
      <c r="G419" s="2134"/>
      <c r="H419" s="2134"/>
      <c r="I419" s="2134"/>
      <c r="J419" s="2134"/>
      <c r="K419" s="2655"/>
      <c r="L419" s="2121"/>
    </row>
    <row r="420" spans="1:12" ht="15.75" x14ac:dyDescent="0.25">
      <c r="A420" s="2132"/>
      <c r="B420" s="2133"/>
      <c r="C420" s="2134"/>
      <c r="D420" s="2135">
        <f t="shared" si="6"/>
        <v>0</v>
      </c>
      <c r="E420" s="2134"/>
      <c r="F420" s="2134"/>
      <c r="G420" s="2134"/>
      <c r="H420" s="2134"/>
      <c r="I420" s="2134"/>
      <c r="J420" s="2134"/>
      <c r="K420" s="2655"/>
      <c r="L420" s="2121"/>
    </row>
    <row r="421" spans="1:12" ht="15.75" x14ac:dyDescent="0.25">
      <c r="A421" s="2132"/>
      <c r="B421" s="2133"/>
      <c r="C421" s="2134"/>
      <c r="D421" s="2135">
        <f t="shared" si="6"/>
        <v>0</v>
      </c>
      <c r="E421" s="2134"/>
      <c r="F421" s="2134"/>
      <c r="G421" s="2134"/>
      <c r="H421" s="2134"/>
      <c r="I421" s="2134"/>
      <c r="J421" s="2134"/>
      <c r="K421" s="2655"/>
      <c r="L421" s="2121"/>
    </row>
    <row r="422" spans="1:12" ht="15.75" x14ac:dyDescent="0.25">
      <c r="A422" s="2132"/>
      <c r="B422" s="2133"/>
      <c r="C422" s="2134"/>
      <c r="D422" s="2135">
        <f t="shared" si="6"/>
        <v>0</v>
      </c>
      <c r="E422" s="2134"/>
      <c r="F422" s="2134"/>
      <c r="G422" s="2134"/>
      <c r="H422" s="2134"/>
      <c r="I422" s="2134"/>
      <c r="J422" s="2134"/>
      <c r="K422" s="2655"/>
      <c r="L422" s="2121"/>
    </row>
    <row r="423" spans="1:12" ht="15.75" x14ac:dyDescent="0.25">
      <c r="A423" s="2132"/>
      <c r="B423" s="2133"/>
      <c r="C423" s="2134"/>
      <c r="D423" s="2135">
        <f t="shared" si="6"/>
        <v>0</v>
      </c>
      <c r="E423" s="2134"/>
      <c r="F423" s="2134"/>
      <c r="G423" s="2134"/>
      <c r="H423" s="2134"/>
      <c r="I423" s="2134"/>
      <c r="J423" s="2134"/>
      <c r="K423" s="2655"/>
      <c r="L423" s="2121"/>
    </row>
    <row r="424" spans="1:12" ht="15.75" x14ac:dyDescent="0.25">
      <c r="A424" s="2132"/>
      <c r="B424" s="2133"/>
      <c r="C424" s="2134"/>
      <c r="D424" s="2135">
        <f t="shared" si="6"/>
        <v>0</v>
      </c>
      <c r="E424" s="2134"/>
      <c r="F424" s="2134"/>
      <c r="G424" s="2134"/>
      <c r="H424" s="2134"/>
      <c r="I424" s="2134"/>
      <c r="J424" s="2134"/>
      <c r="K424" s="2655"/>
      <c r="L424" s="2121"/>
    </row>
    <row r="425" spans="1:12" ht="15.75" x14ac:dyDescent="0.25">
      <c r="A425" s="2132"/>
      <c r="B425" s="2133"/>
      <c r="C425" s="2134"/>
      <c r="D425" s="2135">
        <f t="shared" si="6"/>
        <v>0</v>
      </c>
      <c r="E425" s="2134"/>
      <c r="F425" s="2134"/>
      <c r="G425" s="2134"/>
      <c r="H425" s="2134"/>
      <c r="I425" s="2134"/>
      <c r="J425" s="2134"/>
      <c r="K425" s="2655"/>
      <c r="L425" s="2121"/>
    </row>
    <row r="426" spans="1:12" ht="15.75" x14ac:dyDescent="0.25">
      <c r="A426" s="2132"/>
      <c r="B426" s="2133"/>
      <c r="C426" s="2134"/>
      <c r="D426" s="2135">
        <f t="shared" si="6"/>
        <v>0</v>
      </c>
      <c r="E426" s="2134"/>
      <c r="F426" s="2134"/>
      <c r="G426" s="2134"/>
      <c r="H426" s="2134"/>
      <c r="I426" s="2134"/>
      <c r="J426" s="2134"/>
      <c r="K426" s="2655"/>
      <c r="L426" s="2121"/>
    </row>
    <row r="427" spans="1:12" ht="15.75" x14ac:dyDescent="0.25">
      <c r="A427" s="2132"/>
      <c r="B427" s="2133"/>
      <c r="C427" s="2134"/>
      <c r="D427" s="2135">
        <f t="shared" si="6"/>
        <v>0</v>
      </c>
      <c r="E427" s="2134"/>
      <c r="F427" s="2134"/>
      <c r="G427" s="2134"/>
      <c r="H427" s="2134"/>
      <c r="I427" s="2134"/>
      <c r="J427" s="2134"/>
      <c r="K427" s="2655"/>
      <c r="L427" s="2121"/>
    </row>
    <row r="428" spans="1:12" ht="15.75" x14ac:dyDescent="0.25">
      <c r="A428" s="2132"/>
      <c r="B428" s="2133"/>
      <c r="C428" s="2134"/>
      <c r="D428" s="2135">
        <f t="shared" si="6"/>
        <v>0</v>
      </c>
      <c r="E428" s="2134"/>
      <c r="F428" s="2134"/>
      <c r="G428" s="2134"/>
      <c r="H428" s="2134"/>
      <c r="I428" s="2134"/>
      <c r="J428" s="2134"/>
      <c r="K428" s="2655"/>
      <c r="L428" s="2121"/>
    </row>
    <row r="429" spans="1:12" ht="15.75" x14ac:dyDescent="0.25">
      <c r="A429" s="2132"/>
      <c r="B429" s="2133"/>
      <c r="C429" s="2134"/>
      <c r="D429" s="2135">
        <f t="shared" si="6"/>
        <v>0</v>
      </c>
      <c r="E429" s="2134"/>
      <c r="F429" s="2134"/>
      <c r="G429" s="2134"/>
      <c r="H429" s="2134"/>
      <c r="I429" s="2134"/>
      <c r="J429" s="2134"/>
      <c r="K429" s="2655"/>
      <c r="L429" s="2121"/>
    </row>
    <row r="430" spans="1:12" ht="15.75" x14ac:dyDescent="0.25">
      <c r="A430" s="2132"/>
      <c r="B430" s="2133"/>
      <c r="C430" s="2134"/>
      <c r="D430" s="2135">
        <f t="shared" si="6"/>
        <v>0</v>
      </c>
      <c r="E430" s="2134"/>
      <c r="F430" s="2134"/>
      <c r="G430" s="2134"/>
      <c r="H430" s="2134"/>
      <c r="I430" s="2134"/>
      <c r="J430" s="2134"/>
      <c r="K430" s="2655"/>
      <c r="L430" s="2121"/>
    </row>
    <row r="431" spans="1:12" ht="15.75" x14ac:dyDescent="0.25">
      <c r="A431" s="2132"/>
      <c r="B431" s="2133"/>
      <c r="C431" s="2134"/>
      <c r="D431" s="2135">
        <f t="shared" si="6"/>
        <v>0</v>
      </c>
      <c r="E431" s="2134"/>
      <c r="F431" s="2134"/>
      <c r="G431" s="2134"/>
      <c r="H431" s="2134"/>
      <c r="I431" s="2134"/>
      <c r="J431" s="2134"/>
      <c r="K431" s="2655"/>
      <c r="L431" s="2121"/>
    </row>
    <row r="432" spans="1:12" ht="15.75" x14ac:dyDescent="0.25">
      <c r="A432" s="2132"/>
      <c r="B432" s="2133"/>
      <c r="C432" s="2134"/>
      <c r="D432" s="2135">
        <f t="shared" si="6"/>
        <v>0</v>
      </c>
      <c r="E432" s="2134"/>
      <c r="F432" s="2134"/>
      <c r="G432" s="2134"/>
      <c r="H432" s="2134"/>
      <c r="I432" s="2134"/>
      <c r="J432" s="2134"/>
      <c r="K432" s="2655"/>
      <c r="L432" s="2121"/>
    </row>
    <row r="433" spans="1:12" ht="15.75" x14ac:dyDescent="0.25">
      <c r="A433" s="2132"/>
      <c r="B433" s="2133"/>
      <c r="C433" s="2134"/>
      <c r="D433" s="2135">
        <f t="shared" si="6"/>
        <v>0</v>
      </c>
      <c r="E433" s="2134"/>
      <c r="F433" s="2134"/>
      <c r="G433" s="2134"/>
      <c r="H433" s="2134"/>
      <c r="I433" s="2134"/>
      <c r="J433" s="2134"/>
      <c r="K433" s="2655"/>
      <c r="L433" s="2121"/>
    </row>
    <row r="434" spans="1:12" ht="15.75" x14ac:dyDescent="0.25">
      <c r="A434" s="2132"/>
      <c r="B434" s="2133"/>
      <c r="C434" s="2134"/>
      <c r="D434" s="2135">
        <f t="shared" si="6"/>
        <v>0</v>
      </c>
      <c r="E434" s="2134"/>
      <c r="F434" s="2134"/>
      <c r="G434" s="2134"/>
      <c r="H434" s="2134"/>
      <c r="I434" s="2134"/>
      <c r="J434" s="2134"/>
      <c r="K434" s="2655"/>
      <c r="L434" s="2121"/>
    </row>
    <row r="435" spans="1:12" ht="15.75" x14ac:dyDescent="0.25">
      <c r="A435" s="2132"/>
      <c r="B435" s="2133"/>
      <c r="C435" s="2134"/>
      <c r="D435" s="2135">
        <f t="shared" si="6"/>
        <v>0</v>
      </c>
      <c r="E435" s="2134"/>
      <c r="F435" s="2134"/>
      <c r="G435" s="2134"/>
      <c r="H435" s="2134"/>
      <c r="I435" s="2134"/>
      <c r="J435" s="2134"/>
      <c r="K435" s="2655"/>
      <c r="L435" s="2121"/>
    </row>
    <row r="436" spans="1:12" ht="15.75" x14ac:dyDescent="0.25">
      <c r="A436" s="2132"/>
      <c r="B436" s="2133"/>
      <c r="C436" s="2134"/>
      <c r="D436" s="2135">
        <f t="shared" si="6"/>
        <v>0</v>
      </c>
      <c r="E436" s="2134"/>
      <c r="F436" s="2134"/>
      <c r="G436" s="2134"/>
      <c r="H436" s="2134"/>
      <c r="I436" s="2134"/>
      <c r="J436" s="2134"/>
      <c r="K436" s="2655"/>
      <c r="L436" s="2121"/>
    </row>
    <row r="437" spans="1:12" ht="15.75" x14ac:dyDescent="0.25">
      <c r="A437" s="2132"/>
      <c r="B437" s="2133"/>
      <c r="C437" s="2134"/>
      <c r="D437" s="2135">
        <f t="shared" si="6"/>
        <v>0</v>
      </c>
      <c r="E437" s="2134"/>
      <c r="F437" s="2134"/>
      <c r="G437" s="2134"/>
      <c r="H437" s="2134"/>
      <c r="I437" s="2134"/>
      <c r="J437" s="2134"/>
      <c r="K437" s="2655"/>
      <c r="L437" s="2121"/>
    </row>
    <row r="438" spans="1:12" ht="15.75" x14ac:dyDescent="0.25">
      <c r="A438" s="2132"/>
      <c r="B438" s="2133"/>
      <c r="C438" s="2134"/>
      <c r="D438" s="2135">
        <f t="shared" si="6"/>
        <v>0</v>
      </c>
      <c r="E438" s="2134"/>
      <c r="F438" s="2134"/>
      <c r="G438" s="2134"/>
      <c r="H438" s="2134"/>
      <c r="I438" s="2134"/>
      <c r="J438" s="2134"/>
      <c r="K438" s="2655"/>
      <c r="L438" s="2121"/>
    </row>
    <row r="439" spans="1:12" ht="15.75" x14ac:dyDescent="0.25">
      <c r="A439" s="2132"/>
      <c r="B439" s="2133"/>
      <c r="C439" s="2134"/>
      <c r="D439" s="2135">
        <f t="shared" si="6"/>
        <v>0</v>
      </c>
      <c r="E439" s="2134"/>
      <c r="F439" s="2134"/>
      <c r="G439" s="2134"/>
      <c r="H439" s="2134"/>
      <c r="I439" s="2134"/>
      <c r="J439" s="2134"/>
      <c r="K439" s="2655"/>
      <c r="L439" s="2121"/>
    </row>
    <row r="440" spans="1:12" ht="15.75" x14ac:dyDescent="0.25">
      <c r="A440" s="2132"/>
      <c r="B440" s="2133"/>
      <c r="C440" s="2134"/>
      <c r="D440" s="2135">
        <f t="shared" si="6"/>
        <v>0</v>
      </c>
      <c r="E440" s="2134"/>
      <c r="F440" s="2134"/>
      <c r="G440" s="2134"/>
      <c r="H440" s="2134"/>
      <c r="I440" s="2134"/>
      <c r="J440" s="2134"/>
      <c r="K440" s="2655"/>
      <c r="L440" s="2121"/>
    </row>
    <row r="441" spans="1:12" ht="15.75" x14ac:dyDescent="0.25">
      <c r="A441" s="2132"/>
      <c r="B441" s="2133"/>
      <c r="C441" s="2134"/>
      <c r="D441" s="2135">
        <f t="shared" si="6"/>
        <v>0</v>
      </c>
      <c r="E441" s="2134"/>
      <c r="F441" s="2134"/>
      <c r="G441" s="2134"/>
      <c r="H441" s="2134"/>
      <c r="I441" s="2134"/>
      <c r="J441" s="2134"/>
      <c r="K441" s="2655"/>
      <c r="L441" s="2121"/>
    </row>
    <row r="442" spans="1:12" ht="15.75" x14ac:dyDescent="0.25">
      <c r="A442" s="2132"/>
      <c r="B442" s="2133"/>
      <c r="C442" s="2134"/>
      <c r="D442" s="2135">
        <f t="shared" si="6"/>
        <v>0</v>
      </c>
      <c r="E442" s="2134"/>
      <c r="F442" s="2134"/>
      <c r="G442" s="2134"/>
      <c r="H442" s="2134"/>
      <c r="I442" s="2134"/>
      <c r="J442" s="2134"/>
      <c r="K442" s="2655"/>
      <c r="L442" s="2121"/>
    </row>
    <row r="443" spans="1:12" ht="15.75" x14ac:dyDescent="0.25">
      <c r="A443" s="2132"/>
      <c r="B443" s="2133"/>
      <c r="C443" s="2134"/>
      <c r="D443" s="2135">
        <f t="shared" si="6"/>
        <v>0</v>
      </c>
      <c r="E443" s="2134"/>
      <c r="F443" s="2134"/>
      <c r="G443" s="2134"/>
      <c r="H443" s="2134"/>
      <c r="I443" s="2134"/>
      <c r="J443" s="2134"/>
      <c r="K443" s="2655"/>
      <c r="L443" s="2121"/>
    </row>
    <row r="444" spans="1:12" ht="15.75" x14ac:dyDescent="0.25">
      <c r="A444" s="2132"/>
      <c r="B444" s="2133"/>
      <c r="C444" s="2134"/>
      <c r="D444" s="2135">
        <f t="shared" si="6"/>
        <v>0</v>
      </c>
      <c r="E444" s="2134"/>
      <c r="F444" s="2134"/>
      <c r="G444" s="2134"/>
      <c r="H444" s="2134"/>
      <c r="I444" s="2134"/>
      <c r="J444" s="2134"/>
      <c r="K444" s="2655"/>
      <c r="L444" s="2121"/>
    </row>
    <row r="445" spans="1:12" ht="15.75" x14ac:dyDescent="0.25">
      <c r="A445" s="2132"/>
      <c r="B445" s="2133"/>
      <c r="C445" s="2134"/>
      <c r="D445" s="2135">
        <f t="shared" si="6"/>
        <v>0</v>
      </c>
      <c r="E445" s="2134"/>
      <c r="F445" s="2134"/>
      <c r="G445" s="2134"/>
      <c r="H445" s="2134"/>
      <c r="I445" s="2134"/>
      <c r="J445" s="2134"/>
      <c r="K445" s="2655"/>
      <c r="L445" s="2121"/>
    </row>
    <row r="446" spans="1:12" ht="15.75" x14ac:dyDescent="0.25">
      <c r="A446" s="2132"/>
      <c r="B446" s="2133"/>
      <c r="C446" s="2134"/>
      <c r="D446" s="2135">
        <f t="shared" si="6"/>
        <v>0</v>
      </c>
      <c r="E446" s="2134"/>
      <c r="F446" s="2134"/>
      <c r="G446" s="2134"/>
      <c r="H446" s="2134"/>
      <c r="I446" s="2134"/>
      <c r="J446" s="2134"/>
      <c r="K446" s="2655"/>
      <c r="L446" s="2121"/>
    </row>
    <row r="447" spans="1:12" ht="15.75" x14ac:dyDescent="0.25">
      <c r="A447" s="2132"/>
      <c r="B447" s="2133"/>
      <c r="C447" s="2134"/>
      <c r="D447" s="2135">
        <f t="shared" si="6"/>
        <v>0</v>
      </c>
      <c r="E447" s="2134"/>
      <c r="F447" s="2134"/>
      <c r="G447" s="2134"/>
      <c r="H447" s="2134"/>
      <c r="I447" s="2134"/>
      <c r="J447" s="2134"/>
      <c r="K447" s="2655"/>
      <c r="L447" s="2121"/>
    </row>
    <row r="448" spans="1:12" ht="15.75" x14ac:dyDescent="0.25">
      <c r="A448" s="2132"/>
      <c r="B448" s="2133"/>
      <c r="C448" s="2134"/>
      <c r="D448" s="2135">
        <f t="shared" si="6"/>
        <v>0</v>
      </c>
      <c r="E448" s="2134"/>
      <c r="F448" s="2134"/>
      <c r="G448" s="2134"/>
      <c r="H448" s="2134"/>
      <c r="I448" s="2134"/>
      <c r="J448" s="2134"/>
      <c r="K448" s="2655"/>
      <c r="L448" s="2121"/>
    </row>
    <row r="449" spans="1:12" ht="15.75" x14ac:dyDescent="0.25">
      <c r="A449" s="2132"/>
      <c r="B449" s="2133"/>
      <c r="C449" s="2134"/>
      <c r="D449" s="2135">
        <f t="shared" si="6"/>
        <v>0</v>
      </c>
      <c r="E449" s="2134"/>
      <c r="F449" s="2134"/>
      <c r="G449" s="2134"/>
      <c r="H449" s="2134"/>
      <c r="I449" s="2134"/>
      <c r="J449" s="2134"/>
      <c r="K449" s="2655"/>
      <c r="L449" s="2121"/>
    </row>
    <row r="450" spans="1:12" ht="15.75" x14ac:dyDescent="0.25">
      <c r="A450" s="2132"/>
      <c r="B450" s="2133"/>
      <c r="C450" s="2134"/>
      <c r="D450" s="2135">
        <f t="shared" si="6"/>
        <v>0</v>
      </c>
      <c r="E450" s="2134"/>
      <c r="F450" s="2134"/>
      <c r="G450" s="2134"/>
      <c r="H450" s="2134"/>
      <c r="I450" s="2134"/>
      <c r="J450" s="2134"/>
      <c r="K450" s="2655"/>
      <c r="L450" s="2121"/>
    </row>
    <row r="451" spans="1:12" ht="15.75" x14ac:dyDescent="0.25">
      <c r="A451" s="2132"/>
      <c r="B451" s="2133"/>
      <c r="C451" s="2134"/>
      <c r="D451" s="2135">
        <f t="shared" si="6"/>
        <v>0</v>
      </c>
      <c r="E451" s="2134"/>
      <c r="F451" s="2134"/>
      <c r="G451" s="2134"/>
      <c r="H451" s="2134"/>
      <c r="I451" s="2134"/>
      <c r="J451" s="2134"/>
      <c r="K451" s="2655"/>
      <c r="L451" s="2121"/>
    </row>
    <row r="452" spans="1:12" ht="15.75" x14ac:dyDescent="0.25">
      <c r="A452" s="2132"/>
      <c r="B452" s="2133"/>
      <c r="C452" s="2134"/>
      <c r="D452" s="2135">
        <f t="shared" si="6"/>
        <v>0</v>
      </c>
      <c r="E452" s="2134"/>
      <c r="F452" s="2134"/>
      <c r="G452" s="2134"/>
      <c r="H452" s="2134"/>
      <c r="I452" s="2134"/>
      <c r="J452" s="2134"/>
      <c r="K452" s="2655"/>
      <c r="L452" s="2121"/>
    </row>
    <row r="453" spans="1:12" ht="15.75" x14ac:dyDescent="0.25">
      <c r="A453" s="2132"/>
      <c r="B453" s="2133"/>
      <c r="C453" s="2134"/>
      <c r="D453" s="2135">
        <f t="shared" si="6"/>
        <v>0</v>
      </c>
      <c r="E453" s="2134"/>
      <c r="F453" s="2134"/>
      <c r="G453" s="2134"/>
      <c r="H453" s="2134"/>
      <c r="I453" s="2134"/>
      <c r="J453" s="2134"/>
      <c r="K453" s="2655"/>
      <c r="L453" s="2121"/>
    </row>
    <row r="454" spans="1:12" ht="15.75" x14ac:dyDescent="0.25">
      <c r="A454" s="2132"/>
      <c r="B454" s="2133"/>
      <c r="C454" s="2134"/>
      <c r="D454" s="2135">
        <f t="shared" si="6"/>
        <v>0</v>
      </c>
      <c r="E454" s="2134"/>
      <c r="F454" s="2134"/>
      <c r="G454" s="2134"/>
      <c r="H454" s="2134"/>
      <c r="I454" s="2134"/>
      <c r="J454" s="2134"/>
      <c r="K454" s="2655"/>
      <c r="L454" s="2121"/>
    </row>
    <row r="455" spans="1:12" ht="15.75" x14ac:dyDescent="0.25">
      <c r="A455" s="2132"/>
      <c r="B455" s="2133"/>
      <c r="C455" s="2134"/>
      <c r="D455" s="2135">
        <f t="shared" si="6"/>
        <v>0</v>
      </c>
      <c r="E455" s="2134"/>
      <c r="F455" s="2134"/>
      <c r="G455" s="2134"/>
      <c r="H455" s="2134"/>
      <c r="I455" s="2134"/>
      <c r="J455" s="2134"/>
      <c r="K455" s="2655"/>
      <c r="L455" s="2121"/>
    </row>
    <row r="456" spans="1:12" ht="15.75" x14ac:dyDescent="0.25">
      <c r="A456" s="2132"/>
      <c r="B456" s="2133"/>
      <c r="C456" s="2134"/>
      <c r="D456" s="2135">
        <f t="shared" si="6"/>
        <v>0</v>
      </c>
      <c r="E456" s="2134"/>
      <c r="F456" s="2134"/>
      <c r="G456" s="2134"/>
      <c r="H456" s="2134"/>
      <c r="I456" s="2134"/>
      <c r="J456" s="2134"/>
      <c r="K456" s="2655"/>
      <c r="L456" s="2121"/>
    </row>
    <row r="457" spans="1:12" ht="15.75" x14ac:dyDescent="0.25">
      <c r="A457" s="2132"/>
      <c r="B457" s="2133"/>
      <c r="C457" s="2134"/>
      <c r="D457" s="2135">
        <f t="shared" si="6"/>
        <v>0</v>
      </c>
      <c r="E457" s="2134"/>
      <c r="F457" s="2134"/>
      <c r="G457" s="2134"/>
      <c r="H457" s="2134"/>
      <c r="I457" s="2134"/>
      <c r="J457" s="2134"/>
      <c r="K457" s="2655"/>
      <c r="L457" s="2121"/>
    </row>
    <row r="458" spans="1:12" ht="15.75" x14ac:dyDescent="0.25">
      <c r="A458" s="2132"/>
      <c r="B458" s="2133"/>
      <c r="C458" s="2134"/>
      <c r="D458" s="2135">
        <f t="shared" si="6"/>
        <v>0</v>
      </c>
      <c r="E458" s="2134"/>
      <c r="F458" s="2134"/>
      <c r="G458" s="2134"/>
      <c r="H458" s="2134"/>
      <c r="I458" s="2134"/>
      <c r="J458" s="2134"/>
      <c r="K458" s="2655"/>
      <c r="L458" s="2121"/>
    </row>
    <row r="459" spans="1:12" ht="15.75" x14ac:dyDescent="0.25">
      <c r="A459" s="2132"/>
      <c r="B459" s="2133"/>
      <c r="C459" s="2134"/>
      <c r="D459" s="2135">
        <f t="shared" si="6"/>
        <v>0</v>
      </c>
      <c r="E459" s="2134"/>
      <c r="F459" s="2134"/>
      <c r="G459" s="2134"/>
      <c r="H459" s="2134"/>
      <c r="I459" s="2134"/>
      <c r="J459" s="2134"/>
      <c r="K459" s="2655"/>
      <c r="L459" s="2121"/>
    </row>
    <row r="460" spans="1:12" ht="15.75" x14ac:dyDescent="0.25">
      <c r="A460" s="2132"/>
      <c r="B460" s="2133"/>
      <c r="C460" s="2134"/>
      <c r="D460" s="2135">
        <f t="shared" si="6"/>
        <v>0</v>
      </c>
      <c r="E460" s="2134"/>
      <c r="F460" s="2134"/>
      <c r="G460" s="2134"/>
      <c r="H460" s="2134"/>
      <c r="I460" s="2134"/>
      <c r="J460" s="2134"/>
      <c r="K460" s="2655"/>
      <c r="L460" s="2121"/>
    </row>
    <row r="461" spans="1:12" ht="15.75" x14ac:dyDescent="0.25">
      <c r="A461" s="2132"/>
      <c r="B461" s="2133"/>
      <c r="C461" s="2134"/>
      <c r="D461" s="2135">
        <f t="shared" si="6"/>
        <v>0</v>
      </c>
      <c r="E461" s="2134"/>
      <c r="F461" s="2134"/>
      <c r="G461" s="2134"/>
      <c r="H461" s="2134"/>
      <c r="I461" s="2134"/>
      <c r="J461" s="2134"/>
      <c r="K461" s="2655"/>
      <c r="L461" s="2121"/>
    </row>
    <row r="462" spans="1:12" ht="15.75" x14ac:dyDescent="0.25">
      <c r="A462" s="2132"/>
      <c r="B462" s="2133"/>
      <c r="C462" s="2134"/>
      <c r="D462" s="2135">
        <f t="shared" si="6"/>
        <v>0</v>
      </c>
      <c r="E462" s="2134"/>
      <c r="F462" s="2134"/>
      <c r="G462" s="2134"/>
      <c r="H462" s="2134"/>
      <c r="I462" s="2134"/>
      <c r="J462" s="2134"/>
      <c r="K462" s="2655"/>
      <c r="L462" s="2121"/>
    </row>
    <row r="463" spans="1:12" ht="15.75" x14ac:dyDescent="0.25">
      <c r="A463" s="2132"/>
      <c r="B463" s="2133"/>
      <c r="C463" s="2134"/>
      <c r="D463" s="2135">
        <f t="shared" si="6"/>
        <v>0</v>
      </c>
      <c r="E463" s="2134"/>
      <c r="F463" s="2134"/>
      <c r="G463" s="2134"/>
      <c r="H463" s="2134"/>
      <c r="I463" s="2134"/>
      <c r="J463" s="2134"/>
      <c r="K463" s="2655"/>
      <c r="L463" s="2121"/>
    </row>
    <row r="464" spans="1:12" ht="15.75" x14ac:dyDescent="0.25">
      <c r="A464" s="2132"/>
      <c r="B464" s="2133"/>
      <c r="C464" s="2134"/>
      <c r="D464" s="2135">
        <f t="shared" si="6"/>
        <v>0</v>
      </c>
      <c r="E464" s="2134"/>
      <c r="F464" s="2134"/>
      <c r="G464" s="2134"/>
      <c r="H464" s="2134"/>
      <c r="I464" s="2134"/>
      <c r="J464" s="2134"/>
      <c r="K464" s="2655"/>
      <c r="L464" s="2121"/>
    </row>
    <row r="465" spans="1:12" ht="15.75" x14ac:dyDescent="0.25">
      <c r="A465" s="2132"/>
      <c r="B465" s="2133"/>
      <c r="C465" s="2134"/>
      <c r="D465" s="2135">
        <f t="shared" si="6"/>
        <v>0</v>
      </c>
      <c r="E465" s="2134"/>
      <c r="F465" s="2134"/>
      <c r="G465" s="2134"/>
      <c r="H465" s="2134"/>
      <c r="I465" s="2134"/>
      <c r="J465" s="2134"/>
      <c r="K465" s="2655"/>
      <c r="L465" s="2121"/>
    </row>
    <row r="466" spans="1:12" ht="15.75" x14ac:dyDescent="0.25">
      <c r="A466" s="2132"/>
      <c r="B466" s="2133"/>
      <c r="C466" s="2134"/>
      <c r="D466" s="2135">
        <f t="shared" si="6"/>
        <v>0</v>
      </c>
      <c r="E466" s="2134"/>
      <c r="F466" s="2134"/>
      <c r="G466" s="2134"/>
      <c r="H466" s="2134"/>
      <c r="I466" s="2134"/>
      <c r="J466" s="2134"/>
      <c r="K466" s="2655"/>
      <c r="L466" s="2121"/>
    </row>
    <row r="467" spans="1:12" ht="15.75" x14ac:dyDescent="0.25">
      <c r="A467" s="2132"/>
      <c r="B467" s="2133"/>
      <c r="C467" s="2134"/>
      <c r="D467" s="2135">
        <f t="shared" ref="D467:D530" si="7">+C467*(100-E467)/100</f>
        <v>0</v>
      </c>
      <c r="E467" s="2134"/>
      <c r="F467" s="2134"/>
      <c r="G467" s="2134"/>
      <c r="H467" s="2134"/>
      <c r="I467" s="2134"/>
      <c r="J467" s="2134"/>
      <c r="K467" s="2655"/>
      <c r="L467" s="2121"/>
    </row>
    <row r="468" spans="1:12" ht="15.75" x14ac:dyDescent="0.25">
      <c r="A468" s="2132"/>
      <c r="B468" s="2133"/>
      <c r="C468" s="2134"/>
      <c r="D468" s="2135">
        <f t="shared" si="7"/>
        <v>0</v>
      </c>
      <c r="E468" s="2134"/>
      <c r="F468" s="2134"/>
      <c r="G468" s="2134"/>
      <c r="H468" s="2134"/>
      <c r="I468" s="2134"/>
      <c r="J468" s="2134"/>
      <c r="K468" s="2655"/>
      <c r="L468" s="2121"/>
    </row>
    <row r="469" spans="1:12" ht="15.75" x14ac:dyDescent="0.25">
      <c r="A469" s="2132"/>
      <c r="B469" s="2133"/>
      <c r="C469" s="2134"/>
      <c r="D469" s="2135">
        <f t="shared" si="7"/>
        <v>0</v>
      </c>
      <c r="E469" s="2134"/>
      <c r="F469" s="2134"/>
      <c r="G469" s="2134"/>
      <c r="H469" s="2134"/>
      <c r="I469" s="2134"/>
      <c r="J469" s="2134"/>
      <c r="K469" s="2655"/>
      <c r="L469" s="2121"/>
    </row>
    <row r="470" spans="1:12" ht="15.75" x14ac:dyDescent="0.25">
      <c r="A470" s="2132"/>
      <c r="B470" s="2133"/>
      <c r="C470" s="2134"/>
      <c r="D470" s="2135">
        <f t="shared" si="7"/>
        <v>0</v>
      </c>
      <c r="E470" s="2134"/>
      <c r="F470" s="2134"/>
      <c r="G470" s="2134"/>
      <c r="H470" s="2134"/>
      <c r="I470" s="2134"/>
      <c r="J470" s="2134"/>
      <c r="K470" s="2655"/>
      <c r="L470" s="2121"/>
    </row>
    <row r="471" spans="1:12" ht="15.75" x14ac:dyDescent="0.25">
      <c r="A471" s="2132"/>
      <c r="B471" s="2133"/>
      <c r="C471" s="2134"/>
      <c r="D471" s="2135">
        <f t="shared" si="7"/>
        <v>0</v>
      </c>
      <c r="E471" s="2134"/>
      <c r="F471" s="2134"/>
      <c r="G471" s="2134"/>
      <c r="H471" s="2134"/>
      <c r="I471" s="2134"/>
      <c r="J471" s="2134"/>
      <c r="K471" s="2655"/>
      <c r="L471" s="2121"/>
    </row>
    <row r="472" spans="1:12" ht="15.75" x14ac:dyDescent="0.25">
      <c r="A472" s="2132"/>
      <c r="B472" s="2133"/>
      <c r="C472" s="2134"/>
      <c r="D472" s="2135">
        <f t="shared" si="7"/>
        <v>0</v>
      </c>
      <c r="E472" s="2134"/>
      <c r="F472" s="2134"/>
      <c r="G472" s="2134"/>
      <c r="H472" s="2134"/>
      <c r="I472" s="2134"/>
      <c r="J472" s="2134"/>
      <c r="K472" s="2655"/>
      <c r="L472" s="2121"/>
    </row>
    <row r="473" spans="1:12" ht="15.75" x14ac:dyDescent="0.25">
      <c r="A473" s="2132"/>
      <c r="B473" s="2133"/>
      <c r="C473" s="2134"/>
      <c r="D473" s="2135">
        <f t="shared" si="7"/>
        <v>0</v>
      </c>
      <c r="E473" s="2134"/>
      <c r="F473" s="2134"/>
      <c r="G473" s="2134"/>
      <c r="H473" s="2134"/>
      <c r="I473" s="2134"/>
      <c r="J473" s="2134"/>
      <c r="K473" s="2655"/>
      <c r="L473" s="2121"/>
    </row>
    <row r="474" spans="1:12" ht="15.75" x14ac:dyDescent="0.25">
      <c r="A474" s="2132"/>
      <c r="B474" s="2133"/>
      <c r="C474" s="2134"/>
      <c r="D474" s="2135">
        <f t="shared" si="7"/>
        <v>0</v>
      </c>
      <c r="E474" s="2134"/>
      <c r="F474" s="2134"/>
      <c r="G474" s="2134"/>
      <c r="H474" s="2134"/>
      <c r="I474" s="2134"/>
      <c r="J474" s="2134"/>
      <c r="K474" s="2655"/>
      <c r="L474" s="2121"/>
    </row>
    <row r="475" spans="1:12" ht="15.75" x14ac:dyDescent="0.25">
      <c r="A475" s="2132"/>
      <c r="B475" s="2133"/>
      <c r="C475" s="2134"/>
      <c r="D475" s="2135">
        <f t="shared" si="7"/>
        <v>0</v>
      </c>
      <c r="E475" s="2134"/>
      <c r="F475" s="2134"/>
      <c r="G475" s="2134"/>
      <c r="H475" s="2134"/>
      <c r="I475" s="2134"/>
      <c r="J475" s="2134"/>
      <c r="K475" s="2655"/>
      <c r="L475" s="2121"/>
    </row>
    <row r="476" spans="1:12" ht="15.75" x14ac:dyDescent="0.25">
      <c r="A476" s="2132"/>
      <c r="B476" s="2133"/>
      <c r="C476" s="2134"/>
      <c r="D476" s="2135">
        <f t="shared" si="7"/>
        <v>0</v>
      </c>
      <c r="E476" s="2134"/>
      <c r="F476" s="2134"/>
      <c r="G476" s="2134"/>
      <c r="H476" s="2134"/>
      <c r="I476" s="2134"/>
      <c r="J476" s="2134"/>
      <c r="K476" s="2655"/>
      <c r="L476" s="2121"/>
    </row>
    <row r="477" spans="1:12" ht="15.75" x14ac:dyDescent="0.25">
      <c r="A477" s="2132"/>
      <c r="B477" s="2133"/>
      <c r="C477" s="2134"/>
      <c r="D477" s="2135">
        <f t="shared" si="7"/>
        <v>0</v>
      </c>
      <c r="E477" s="2134"/>
      <c r="F477" s="2134"/>
      <c r="G477" s="2134"/>
      <c r="H477" s="2134"/>
      <c r="I477" s="2134"/>
      <c r="J477" s="2134"/>
      <c r="K477" s="2655"/>
      <c r="L477" s="2121"/>
    </row>
    <row r="478" spans="1:12" ht="15.75" x14ac:dyDescent="0.25">
      <c r="A478" s="2132"/>
      <c r="B478" s="2133"/>
      <c r="C478" s="2134"/>
      <c r="D478" s="2135">
        <f t="shared" si="7"/>
        <v>0</v>
      </c>
      <c r="E478" s="2134"/>
      <c r="F478" s="2134"/>
      <c r="G478" s="2134"/>
      <c r="H478" s="2134"/>
      <c r="I478" s="2134"/>
      <c r="J478" s="2134"/>
      <c r="K478" s="2655"/>
      <c r="L478" s="2121"/>
    </row>
    <row r="479" spans="1:12" ht="15.75" x14ac:dyDescent="0.25">
      <c r="A479" s="2132"/>
      <c r="B479" s="2133"/>
      <c r="C479" s="2134"/>
      <c r="D479" s="2135">
        <f t="shared" si="7"/>
        <v>0</v>
      </c>
      <c r="E479" s="2134"/>
      <c r="F479" s="2134"/>
      <c r="G479" s="2134"/>
      <c r="H479" s="2134"/>
      <c r="I479" s="2134"/>
      <c r="J479" s="2134"/>
      <c r="K479" s="2655"/>
      <c r="L479" s="2121"/>
    </row>
    <row r="480" spans="1:12" ht="15.75" x14ac:dyDescent="0.25">
      <c r="A480" s="2132"/>
      <c r="B480" s="2133"/>
      <c r="C480" s="2134"/>
      <c r="D480" s="2135">
        <f t="shared" si="7"/>
        <v>0</v>
      </c>
      <c r="E480" s="2134"/>
      <c r="F480" s="2134"/>
      <c r="G480" s="2134"/>
      <c r="H480" s="2134"/>
      <c r="I480" s="2134"/>
      <c r="J480" s="2134"/>
      <c r="K480" s="2655"/>
      <c r="L480" s="2121"/>
    </row>
    <row r="481" spans="1:12" ht="15.75" x14ac:dyDescent="0.25">
      <c r="A481" s="2132"/>
      <c r="B481" s="2133"/>
      <c r="C481" s="2134"/>
      <c r="D481" s="2135">
        <f t="shared" si="7"/>
        <v>0</v>
      </c>
      <c r="E481" s="2134"/>
      <c r="F481" s="2134"/>
      <c r="G481" s="2134"/>
      <c r="H481" s="2134"/>
      <c r="I481" s="2134"/>
      <c r="J481" s="2134"/>
      <c r="K481" s="2655"/>
      <c r="L481" s="2121"/>
    </row>
    <row r="482" spans="1:12" ht="15.75" x14ac:dyDescent="0.25">
      <c r="A482" s="2132"/>
      <c r="B482" s="2133"/>
      <c r="C482" s="2134"/>
      <c r="D482" s="2135">
        <f t="shared" si="7"/>
        <v>0</v>
      </c>
      <c r="E482" s="2134"/>
      <c r="F482" s="2134"/>
      <c r="G482" s="2134"/>
      <c r="H482" s="2134"/>
      <c r="I482" s="2134"/>
      <c r="J482" s="2134"/>
      <c r="K482" s="2655"/>
      <c r="L482" s="2121"/>
    </row>
    <row r="483" spans="1:12" ht="15.75" x14ac:dyDescent="0.25">
      <c r="A483" s="2132"/>
      <c r="B483" s="2133"/>
      <c r="C483" s="2134"/>
      <c r="D483" s="2135">
        <f t="shared" si="7"/>
        <v>0</v>
      </c>
      <c r="E483" s="2134"/>
      <c r="F483" s="2134"/>
      <c r="G483" s="2134"/>
      <c r="H483" s="2134"/>
      <c r="I483" s="2134"/>
      <c r="J483" s="2134"/>
      <c r="K483" s="2655"/>
      <c r="L483" s="2121"/>
    </row>
    <row r="484" spans="1:12" ht="15.75" x14ac:dyDescent="0.25">
      <c r="A484" s="2132"/>
      <c r="B484" s="2133"/>
      <c r="C484" s="2134"/>
      <c r="D484" s="2135">
        <f t="shared" si="7"/>
        <v>0</v>
      </c>
      <c r="E484" s="2134"/>
      <c r="F484" s="2134"/>
      <c r="G484" s="2134"/>
      <c r="H484" s="2134"/>
      <c r="I484" s="2134"/>
      <c r="J484" s="2134"/>
      <c r="K484" s="2655"/>
      <c r="L484" s="2121"/>
    </row>
    <row r="485" spans="1:12" ht="15.75" x14ac:dyDescent="0.25">
      <c r="A485" s="2132"/>
      <c r="B485" s="2133"/>
      <c r="C485" s="2134"/>
      <c r="D485" s="2135">
        <f t="shared" si="7"/>
        <v>0</v>
      </c>
      <c r="E485" s="2134"/>
      <c r="F485" s="2134"/>
      <c r="G485" s="2134"/>
      <c r="H485" s="2134"/>
      <c r="I485" s="2134"/>
      <c r="J485" s="2134"/>
      <c r="K485" s="2655"/>
      <c r="L485" s="2121"/>
    </row>
    <row r="486" spans="1:12" ht="15.75" x14ac:dyDescent="0.25">
      <c r="A486" s="2132"/>
      <c r="B486" s="2133"/>
      <c r="C486" s="2134"/>
      <c r="D486" s="2135">
        <f t="shared" si="7"/>
        <v>0</v>
      </c>
      <c r="E486" s="2134"/>
      <c r="F486" s="2134"/>
      <c r="G486" s="2134"/>
      <c r="H486" s="2134"/>
      <c r="I486" s="2134"/>
      <c r="J486" s="2134"/>
      <c r="K486" s="2655"/>
      <c r="L486" s="2121"/>
    </row>
    <row r="487" spans="1:12" ht="15.75" x14ac:dyDescent="0.25">
      <c r="A487" s="2132"/>
      <c r="B487" s="2133"/>
      <c r="C487" s="2134"/>
      <c r="D487" s="2135">
        <f t="shared" si="7"/>
        <v>0</v>
      </c>
      <c r="E487" s="2134"/>
      <c r="F487" s="2134"/>
      <c r="G487" s="2134"/>
      <c r="H487" s="2134"/>
      <c r="I487" s="2134"/>
      <c r="J487" s="2134"/>
      <c r="K487" s="2655"/>
      <c r="L487" s="2121"/>
    </row>
    <row r="488" spans="1:12" ht="15.75" x14ac:dyDescent="0.25">
      <c r="A488" s="2132"/>
      <c r="B488" s="2133"/>
      <c r="C488" s="2134"/>
      <c r="D488" s="2135">
        <f t="shared" si="7"/>
        <v>0</v>
      </c>
      <c r="E488" s="2134"/>
      <c r="F488" s="2134"/>
      <c r="G488" s="2134"/>
      <c r="H488" s="2134"/>
      <c r="I488" s="2134"/>
      <c r="J488" s="2134"/>
      <c r="K488" s="2655"/>
      <c r="L488" s="2121"/>
    </row>
    <row r="489" spans="1:12" ht="15.75" x14ac:dyDescent="0.25">
      <c r="A489" s="2132"/>
      <c r="B489" s="2133"/>
      <c r="C489" s="2134"/>
      <c r="D489" s="2135">
        <f t="shared" si="7"/>
        <v>0</v>
      </c>
      <c r="E489" s="2134"/>
      <c r="F489" s="2134"/>
      <c r="G489" s="2134"/>
      <c r="H489" s="2134"/>
      <c r="I489" s="2134"/>
      <c r="J489" s="2134"/>
      <c r="K489" s="2655"/>
      <c r="L489" s="2121"/>
    </row>
    <row r="490" spans="1:12" ht="15.75" x14ac:dyDescent="0.25">
      <c r="A490" s="2132"/>
      <c r="B490" s="2133"/>
      <c r="C490" s="2134"/>
      <c r="D490" s="2135">
        <f t="shared" si="7"/>
        <v>0</v>
      </c>
      <c r="E490" s="2134"/>
      <c r="F490" s="2134"/>
      <c r="G490" s="2134"/>
      <c r="H490" s="2134"/>
      <c r="I490" s="2134"/>
      <c r="J490" s="2134"/>
      <c r="K490" s="2655"/>
      <c r="L490" s="2121"/>
    </row>
    <row r="491" spans="1:12" ht="15.75" x14ac:dyDescent="0.25">
      <c r="A491" s="2132"/>
      <c r="B491" s="2133"/>
      <c r="C491" s="2134"/>
      <c r="D491" s="2135">
        <f t="shared" si="7"/>
        <v>0</v>
      </c>
      <c r="E491" s="2134"/>
      <c r="F491" s="2134"/>
      <c r="G491" s="2134"/>
      <c r="H491" s="2134"/>
      <c r="I491" s="2134"/>
      <c r="J491" s="2134"/>
      <c r="K491" s="2655"/>
      <c r="L491" s="2121"/>
    </row>
    <row r="492" spans="1:12" ht="15.75" x14ac:dyDescent="0.25">
      <c r="A492" s="2132"/>
      <c r="B492" s="2133"/>
      <c r="C492" s="2134"/>
      <c r="D492" s="2135">
        <f t="shared" si="7"/>
        <v>0</v>
      </c>
      <c r="E492" s="2134"/>
      <c r="F492" s="2134"/>
      <c r="G492" s="2134"/>
      <c r="H492" s="2134"/>
      <c r="I492" s="2134"/>
      <c r="J492" s="2134"/>
      <c r="K492" s="2655"/>
      <c r="L492" s="2121"/>
    </row>
    <row r="493" spans="1:12" ht="15.75" x14ac:dyDescent="0.25">
      <c r="A493" s="2132"/>
      <c r="B493" s="2133"/>
      <c r="C493" s="2134"/>
      <c r="D493" s="2135">
        <f t="shared" si="7"/>
        <v>0</v>
      </c>
      <c r="E493" s="2134"/>
      <c r="F493" s="2134"/>
      <c r="G493" s="2134"/>
      <c r="H493" s="2134"/>
      <c r="I493" s="2134"/>
      <c r="J493" s="2134"/>
      <c r="K493" s="2655"/>
      <c r="L493" s="2121"/>
    </row>
    <row r="494" spans="1:12" ht="15.75" x14ac:dyDescent="0.25">
      <c r="A494" s="2132"/>
      <c r="B494" s="2133"/>
      <c r="C494" s="2134"/>
      <c r="D494" s="2135">
        <f t="shared" si="7"/>
        <v>0</v>
      </c>
      <c r="E494" s="2134"/>
      <c r="F494" s="2134"/>
      <c r="G494" s="2134"/>
      <c r="H494" s="2134"/>
      <c r="I494" s="2134"/>
      <c r="J494" s="2134"/>
      <c r="K494" s="2655"/>
      <c r="L494" s="2121"/>
    </row>
    <row r="495" spans="1:12" ht="15.75" x14ac:dyDescent="0.25">
      <c r="A495" s="2132"/>
      <c r="B495" s="2133"/>
      <c r="C495" s="2134"/>
      <c r="D495" s="2135">
        <f t="shared" si="7"/>
        <v>0</v>
      </c>
      <c r="E495" s="2134"/>
      <c r="F495" s="2134"/>
      <c r="G495" s="2134"/>
      <c r="H495" s="2134"/>
      <c r="I495" s="2134"/>
      <c r="J495" s="2134"/>
      <c r="K495" s="2655"/>
      <c r="L495" s="2121"/>
    </row>
    <row r="496" spans="1:12" ht="15.75" x14ac:dyDescent="0.25">
      <c r="A496" s="2132"/>
      <c r="B496" s="2133"/>
      <c r="C496" s="2134"/>
      <c r="D496" s="2135">
        <f t="shared" si="7"/>
        <v>0</v>
      </c>
      <c r="E496" s="2134"/>
      <c r="F496" s="2134"/>
      <c r="G496" s="2134"/>
      <c r="H496" s="2134"/>
      <c r="I496" s="2134"/>
      <c r="J496" s="2134"/>
      <c r="K496" s="2655"/>
      <c r="L496" s="2121"/>
    </row>
    <row r="497" spans="1:12" ht="15.75" x14ac:dyDescent="0.25">
      <c r="A497" s="2132"/>
      <c r="B497" s="2133"/>
      <c r="C497" s="2134"/>
      <c r="D497" s="2135">
        <f t="shared" si="7"/>
        <v>0</v>
      </c>
      <c r="E497" s="2134"/>
      <c r="F497" s="2134"/>
      <c r="G497" s="2134"/>
      <c r="H497" s="2134"/>
      <c r="I497" s="2134"/>
      <c r="J497" s="2134"/>
      <c r="K497" s="2655"/>
      <c r="L497" s="2121"/>
    </row>
    <row r="498" spans="1:12" ht="15.75" x14ac:dyDescent="0.25">
      <c r="A498" s="2132"/>
      <c r="B498" s="2133"/>
      <c r="C498" s="2134"/>
      <c r="D498" s="2135">
        <f t="shared" si="7"/>
        <v>0</v>
      </c>
      <c r="E498" s="2134"/>
      <c r="F498" s="2134"/>
      <c r="G498" s="2134"/>
      <c r="H498" s="2134"/>
      <c r="I498" s="2134"/>
      <c r="J498" s="2134"/>
      <c r="K498" s="2655"/>
      <c r="L498" s="2121"/>
    </row>
    <row r="499" spans="1:12" ht="15.75" x14ac:dyDescent="0.25">
      <c r="A499" s="2132"/>
      <c r="B499" s="2133"/>
      <c r="C499" s="2134"/>
      <c r="D499" s="2135">
        <f t="shared" si="7"/>
        <v>0</v>
      </c>
      <c r="E499" s="2134"/>
      <c r="F499" s="2134"/>
      <c r="G499" s="2134"/>
      <c r="H499" s="2134"/>
      <c r="I499" s="2134"/>
      <c r="J499" s="2134"/>
      <c r="K499" s="2655"/>
      <c r="L499" s="2121"/>
    </row>
    <row r="500" spans="1:12" ht="15.75" x14ac:dyDescent="0.25">
      <c r="A500" s="2132"/>
      <c r="B500" s="2133"/>
      <c r="C500" s="2134"/>
      <c r="D500" s="2135">
        <f t="shared" si="7"/>
        <v>0</v>
      </c>
      <c r="E500" s="2134"/>
      <c r="F500" s="2134"/>
      <c r="G500" s="2134"/>
      <c r="H500" s="2134"/>
      <c r="I500" s="2134"/>
      <c r="J500" s="2134"/>
      <c r="K500" s="2655"/>
      <c r="L500" s="2121"/>
    </row>
    <row r="501" spans="1:12" ht="15.75" x14ac:dyDescent="0.25">
      <c r="A501" s="2132"/>
      <c r="B501" s="2133"/>
      <c r="C501" s="2134"/>
      <c r="D501" s="2135">
        <f t="shared" si="7"/>
        <v>0</v>
      </c>
      <c r="E501" s="2134"/>
      <c r="F501" s="2134"/>
      <c r="G501" s="2134"/>
      <c r="H501" s="2134"/>
      <c r="I501" s="2134"/>
      <c r="J501" s="2134"/>
      <c r="K501" s="2655"/>
      <c r="L501" s="2121"/>
    </row>
    <row r="502" spans="1:12" ht="15.75" x14ac:dyDescent="0.25">
      <c r="A502" s="2132"/>
      <c r="B502" s="2133"/>
      <c r="C502" s="2134"/>
      <c r="D502" s="2135">
        <f t="shared" si="7"/>
        <v>0</v>
      </c>
      <c r="E502" s="2134"/>
      <c r="F502" s="2134"/>
      <c r="G502" s="2134"/>
      <c r="H502" s="2134"/>
      <c r="I502" s="2134"/>
      <c r="J502" s="2134"/>
      <c r="K502" s="2655"/>
      <c r="L502" s="2121"/>
    </row>
    <row r="503" spans="1:12" ht="15.75" x14ac:dyDescent="0.25">
      <c r="A503" s="2132"/>
      <c r="B503" s="2133"/>
      <c r="C503" s="2134"/>
      <c r="D503" s="2135">
        <f t="shared" si="7"/>
        <v>0</v>
      </c>
      <c r="E503" s="2134"/>
      <c r="F503" s="2134"/>
      <c r="G503" s="2134"/>
      <c r="H503" s="2134"/>
      <c r="I503" s="2134"/>
      <c r="J503" s="2134"/>
      <c r="K503" s="2655"/>
      <c r="L503" s="2121"/>
    </row>
    <row r="504" spans="1:12" ht="15.75" x14ac:dyDescent="0.25">
      <c r="A504" s="2132"/>
      <c r="B504" s="2133"/>
      <c r="C504" s="2134"/>
      <c r="D504" s="2135">
        <f t="shared" si="7"/>
        <v>0</v>
      </c>
      <c r="E504" s="2134"/>
      <c r="F504" s="2134"/>
      <c r="G504" s="2134"/>
      <c r="H504" s="2134"/>
      <c r="I504" s="2134"/>
      <c r="J504" s="2134"/>
      <c r="K504" s="2655"/>
      <c r="L504" s="2121"/>
    </row>
    <row r="505" spans="1:12" ht="15.75" x14ac:dyDescent="0.25">
      <c r="A505" s="2132"/>
      <c r="B505" s="2133"/>
      <c r="C505" s="2134"/>
      <c r="D505" s="2135">
        <f t="shared" si="7"/>
        <v>0</v>
      </c>
      <c r="E505" s="2134"/>
      <c r="F505" s="2134"/>
      <c r="G505" s="2134"/>
      <c r="H505" s="2134"/>
      <c r="I505" s="2134"/>
      <c r="J505" s="2134"/>
      <c r="K505" s="2655"/>
      <c r="L505" s="2121"/>
    </row>
    <row r="506" spans="1:12" ht="15.75" x14ac:dyDescent="0.25">
      <c r="A506" s="2132"/>
      <c r="B506" s="2133"/>
      <c r="C506" s="2134"/>
      <c r="D506" s="2135">
        <f t="shared" si="7"/>
        <v>0</v>
      </c>
      <c r="E506" s="2134"/>
      <c r="F506" s="2134"/>
      <c r="G506" s="2134"/>
      <c r="H506" s="2134"/>
      <c r="I506" s="2134"/>
      <c r="J506" s="2134"/>
      <c r="K506" s="2655"/>
      <c r="L506" s="2121"/>
    </row>
    <row r="507" spans="1:12" ht="15.75" x14ac:dyDescent="0.25">
      <c r="A507" s="2132"/>
      <c r="B507" s="2133"/>
      <c r="C507" s="2134"/>
      <c r="D507" s="2135">
        <f t="shared" si="7"/>
        <v>0</v>
      </c>
      <c r="E507" s="2134"/>
      <c r="F507" s="2134"/>
      <c r="G507" s="2134"/>
      <c r="H507" s="2134"/>
      <c r="I507" s="2134"/>
      <c r="J507" s="2134"/>
      <c r="K507" s="2655"/>
      <c r="L507" s="2121"/>
    </row>
    <row r="508" spans="1:12" ht="15.75" x14ac:dyDescent="0.25">
      <c r="A508" s="2132"/>
      <c r="B508" s="2133"/>
      <c r="C508" s="2134"/>
      <c r="D508" s="2135">
        <f t="shared" si="7"/>
        <v>0</v>
      </c>
      <c r="E508" s="2134"/>
      <c r="F508" s="2134"/>
      <c r="G508" s="2134"/>
      <c r="H508" s="2134"/>
      <c r="I508" s="2134"/>
      <c r="J508" s="2134"/>
      <c r="K508" s="2655"/>
      <c r="L508" s="2121"/>
    </row>
    <row r="509" spans="1:12" ht="15.75" x14ac:dyDescent="0.25">
      <c r="A509" s="2132"/>
      <c r="B509" s="2133"/>
      <c r="C509" s="2134"/>
      <c r="D509" s="2135">
        <f t="shared" si="7"/>
        <v>0</v>
      </c>
      <c r="E509" s="2134"/>
      <c r="F509" s="2134"/>
      <c r="G509" s="2134"/>
      <c r="H509" s="2134"/>
      <c r="I509" s="2134"/>
      <c r="J509" s="2134"/>
      <c r="K509" s="2655"/>
      <c r="L509" s="2121"/>
    </row>
    <row r="510" spans="1:12" ht="15.75" x14ac:dyDescent="0.25">
      <c r="A510" s="2132"/>
      <c r="B510" s="2133"/>
      <c r="C510" s="2134"/>
      <c r="D510" s="2135">
        <f t="shared" si="7"/>
        <v>0</v>
      </c>
      <c r="E510" s="2134"/>
      <c r="F510" s="2134"/>
      <c r="G510" s="2134"/>
      <c r="H510" s="2134"/>
      <c r="I510" s="2134"/>
      <c r="J510" s="2134"/>
      <c r="K510" s="2655"/>
      <c r="L510" s="2121"/>
    </row>
    <row r="511" spans="1:12" ht="15.75" x14ac:dyDescent="0.25">
      <c r="A511" s="2132"/>
      <c r="B511" s="2133"/>
      <c r="C511" s="2134"/>
      <c r="D511" s="2135">
        <f t="shared" si="7"/>
        <v>0</v>
      </c>
      <c r="E511" s="2134"/>
      <c r="F511" s="2134"/>
      <c r="G511" s="2134"/>
      <c r="H511" s="2134"/>
      <c r="I511" s="2134"/>
      <c r="J511" s="2134"/>
      <c r="K511" s="2655"/>
      <c r="L511" s="2121"/>
    </row>
    <row r="512" spans="1:12" ht="15.75" x14ac:dyDescent="0.25">
      <c r="A512" s="2132"/>
      <c r="B512" s="2133"/>
      <c r="C512" s="2134"/>
      <c r="D512" s="2135">
        <f t="shared" si="7"/>
        <v>0</v>
      </c>
      <c r="E512" s="2134"/>
      <c r="F512" s="2134"/>
      <c r="G512" s="2134"/>
      <c r="H512" s="2134"/>
      <c r="I512" s="2134"/>
      <c r="J512" s="2134"/>
      <c r="K512" s="2655"/>
      <c r="L512" s="2121"/>
    </row>
    <row r="513" spans="1:12" ht="15.75" x14ac:dyDescent="0.25">
      <c r="A513" s="2132"/>
      <c r="B513" s="2133"/>
      <c r="C513" s="2134"/>
      <c r="D513" s="2135">
        <f t="shared" si="7"/>
        <v>0</v>
      </c>
      <c r="E513" s="2134"/>
      <c r="F513" s="2134"/>
      <c r="G513" s="2134"/>
      <c r="H513" s="2134"/>
      <c r="I513" s="2134"/>
      <c r="J513" s="2134"/>
      <c r="K513" s="2655"/>
      <c r="L513" s="2121"/>
    </row>
    <row r="514" spans="1:12" ht="15.75" x14ac:dyDescent="0.25">
      <c r="A514" s="2132"/>
      <c r="B514" s="2133"/>
      <c r="C514" s="2134"/>
      <c r="D514" s="2135">
        <f t="shared" si="7"/>
        <v>0</v>
      </c>
      <c r="E514" s="2134"/>
      <c r="F514" s="2134"/>
      <c r="G514" s="2134"/>
      <c r="H514" s="2134"/>
      <c r="I514" s="2134"/>
      <c r="J514" s="2134"/>
      <c r="K514" s="2655"/>
      <c r="L514" s="2121"/>
    </row>
    <row r="515" spans="1:12" ht="15.75" x14ac:dyDescent="0.25">
      <c r="A515" s="2132"/>
      <c r="B515" s="2133"/>
      <c r="C515" s="2134"/>
      <c r="D515" s="2135">
        <f t="shared" si="7"/>
        <v>0</v>
      </c>
      <c r="E515" s="2134"/>
      <c r="F515" s="2134"/>
      <c r="G515" s="2134"/>
      <c r="H515" s="2134"/>
      <c r="I515" s="2134"/>
      <c r="J515" s="2134"/>
      <c r="K515" s="2655"/>
      <c r="L515" s="2121"/>
    </row>
    <row r="516" spans="1:12" ht="15.75" x14ac:dyDescent="0.25">
      <c r="A516" s="2132"/>
      <c r="B516" s="2133"/>
      <c r="C516" s="2134"/>
      <c r="D516" s="2135">
        <f t="shared" si="7"/>
        <v>0</v>
      </c>
      <c r="E516" s="2134"/>
      <c r="F516" s="2134"/>
      <c r="G516" s="2134"/>
      <c r="H516" s="2134"/>
      <c r="I516" s="2134"/>
      <c r="J516" s="2134"/>
      <c r="K516" s="2655"/>
      <c r="L516" s="2121"/>
    </row>
    <row r="517" spans="1:12" ht="15.75" x14ac:dyDescent="0.25">
      <c r="A517" s="2132"/>
      <c r="B517" s="2133"/>
      <c r="C517" s="2134"/>
      <c r="D517" s="2135">
        <f t="shared" si="7"/>
        <v>0</v>
      </c>
      <c r="E517" s="2134"/>
      <c r="F517" s="2134"/>
      <c r="G517" s="2134"/>
      <c r="H517" s="2134"/>
      <c r="I517" s="2134"/>
      <c r="J517" s="2134"/>
      <c r="K517" s="2655"/>
      <c r="L517" s="2121"/>
    </row>
    <row r="518" spans="1:12" ht="15.75" x14ac:dyDescent="0.25">
      <c r="A518" s="2132"/>
      <c r="B518" s="2133"/>
      <c r="C518" s="2134"/>
      <c r="D518" s="2135">
        <f t="shared" si="7"/>
        <v>0</v>
      </c>
      <c r="E518" s="2134"/>
      <c r="F518" s="2134"/>
      <c r="G518" s="2134"/>
      <c r="H518" s="2134"/>
      <c r="I518" s="2134"/>
      <c r="J518" s="2134"/>
      <c r="K518" s="2655"/>
      <c r="L518" s="2121"/>
    </row>
    <row r="519" spans="1:12" ht="15.75" x14ac:dyDescent="0.25">
      <c r="A519" s="2132"/>
      <c r="B519" s="2133"/>
      <c r="C519" s="2134"/>
      <c r="D519" s="2135">
        <f t="shared" si="7"/>
        <v>0</v>
      </c>
      <c r="E519" s="2134"/>
      <c r="F519" s="2134"/>
      <c r="G519" s="2134"/>
      <c r="H519" s="2134"/>
      <c r="I519" s="2134"/>
      <c r="J519" s="2134"/>
      <c r="K519" s="2655"/>
      <c r="L519" s="2121"/>
    </row>
    <row r="520" spans="1:12" ht="15.75" x14ac:dyDescent="0.25">
      <c r="A520" s="2132"/>
      <c r="B520" s="2133"/>
      <c r="C520" s="2134"/>
      <c r="D520" s="2135">
        <f t="shared" si="7"/>
        <v>0</v>
      </c>
      <c r="E520" s="2134"/>
      <c r="F520" s="2134"/>
      <c r="G520" s="2134"/>
      <c r="H520" s="2134"/>
      <c r="I520" s="2134"/>
      <c r="J520" s="2134"/>
      <c r="K520" s="2655"/>
      <c r="L520" s="2121"/>
    </row>
    <row r="521" spans="1:12" ht="15.75" x14ac:dyDescent="0.25">
      <c r="A521" s="2132"/>
      <c r="B521" s="2133"/>
      <c r="C521" s="2134"/>
      <c r="D521" s="2135">
        <f t="shared" si="7"/>
        <v>0</v>
      </c>
      <c r="E521" s="2134"/>
      <c r="F521" s="2134"/>
      <c r="G521" s="2134"/>
      <c r="H521" s="2134"/>
      <c r="I521" s="2134"/>
      <c r="J521" s="2134"/>
      <c r="K521" s="2655"/>
      <c r="L521" s="2121"/>
    </row>
    <row r="522" spans="1:12" ht="15.75" x14ac:dyDescent="0.25">
      <c r="A522" s="2132"/>
      <c r="B522" s="2133"/>
      <c r="C522" s="2134"/>
      <c r="D522" s="2135">
        <f t="shared" si="7"/>
        <v>0</v>
      </c>
      <c r="E522" s="2134"/>
      <c r="F522" s="2134"/>
      <c r="G522" s="2134"/>
      <c r="H522" s="2134"/>
      <c r="I522" s="2134"/>
      <c r="J522" s="2134"/>
      <c r="K522" s="2655"/>
      <c r="L522" s="2121"/>
    </row>
    <row r="523" spans="1:12" ht="15.75" x14ac:dyDescent="0.25">
      <c r="A523" s="2132"/>
      <c r="B523" s="2133"/>
      <c r="C523" s="2134"/>
      <c r="D523" s="2135">
        <f t="shared" si="7"/>
        <v>0</v>
      </c>
      <c r="E523" s="2134"/>
      <c r="F523" s="2134"/>
      <c r="G523" s="2134"/>
      <c r="H523" s="2134"/>
      <c r="I523" s="2134"/>
      <c r="J523" s="2134"/>
      <c r="K523" s="2655"/>
      <c r="L523" s="2121"/>
    </row>
    <row r="524" spans="1:12" ht="15.75" x14ac:dyDescent="0.25">
      <c r="A524" s="2132"/>
      <c r="B524" s="2133"/>
      <c r="C524" s="2134"/>
      <c r="D524" s="2135">
        <f t="shared" si="7"/>
        <v>0</v>
      </c>
      <c r="E524" s="2134"/>
      <c r="F524" s="2134"/>
      <c r="G524" s="2134"/>
      <c r="H524" s="2134"/>
      <c r="I524" s="2134"/>
      <c r="J524" s="2134"/>
      <c r="K524" s="2655"/>
      <c r="L524" s="2121"/>
    </row>
    <row r="525" spans="1:12" ht="15.75" x14ac:dyDescent="0.25">
      <c r="A525" s="2132"/>
      <c r="B525" s="2133"/>
      <c r="C525" s="2134"/>
      <c r="D525" s="2135">
        <f t="shared" si="7"/>
        <v>0</v>
      </c>
      <c r="E525" s="2134"/>
      <c r="F525" s="2134"/>
      <c r="G525" s="2134"/>
      <c r="H525" s="2134"/>
      <c r="I525" s="2134"/>
      <c r="J525" s="2134"/>
      <c r="K525" s="2655"/>
      <c r="L525" s="2121"/>
    </row>
    <row r="526" spans="1:12" ht="15.75" x14ac:dyDescent="0.25">
      <c r="A526" s="2132"/>
      <c r="B526" s="2133"/>
      <c r="C526" s="2134"/>
      <c r="D526" s="2135">
        <f t="shared" si="7"/>
        <v>0</v>
      </c>
      <c r="E526" s="2134"/>
      <c r="F526" s="2134"/>
      <c r="G526" s="2134"/>
      <c r="H526" s="2134"/>
      <c r="I526" s="2134"/>
      <c r="J526" s="2134"/>
      <c r="K526" s="2655"/>
      <c r="L526" s="2121"/>
    </row>
    <row r="527" spans="1:12" ht="15.75" x14ac:dyDescent="0.25">
      <c r="A527" s="2132"/>
      <c r="B527" s="2133"/>
      <c r="C527" s="2134"/>
      <c r="D527" s="2135">
        <f t="shared" si="7"/>
        <v>0</v>
      </c>
      <c r="E527" s="2134"/>
      <c r="F527" s="2134"/>
      <c r="G527" s="2134"/>
      <c r="H527" s="2134"/>
      <c r="I527" s="2134"/>
      <c r="J527" s="2134"/>
      <c r="K527" s="2655"/>
      <c r="L527" s="2121"/>
    </row>
    <row r="528" spans="1:12" ht="15.75" x14ac:dyDescent="0.25">
      <c r="A528" s="2132"/>
      <c r="B528" s="2133"/>
      <c r="C528" s="2134"/>
      <c r="D528" s="2135">
        <f t="shared" si="7"/>
        <v>0</v>
      </c>
      <c r="E528" s="2134"/>
      <c r="F528" s="2134"/>
      <c r="G528" s="2134"/>
      <c r="H528" s="2134"/>
      <c r="I528" s="2134"/>
      <c r="J528" s="2134"/>
      <c r="K528" s="2655"/>
      <c r="L528" s="2121"/>
    </row>
    <row r="529" spans="1:12" ht="15.75" x14ac:dyDescent="0.25">
      <c r="A529" s="2132"/>
      <c r="B529" s="2133"/>
      <c r="C529" s="2134"/>
      <c r="D529" s="2135">
        <f t="shared" si="7"/>
        <v>0</v>
      </c>
      <c r="E529" s="2134"/>
      <c r="F529" s="2134"/>
      <c r="G529" s="2134"/>
      <c r="H529" s="2134"/>
      <c r="I529" s="2134"/>
      <c r="J529" s="2134"/>
      <c r="K529" s="2655"/>
      <c r="L529" s="2121"/>
    </row>
    <row r="530" spans="1:12" ht="15.75" x14ac:dyDescent="0.25">
      <c r="A530" s="2132"/>
      <c r="B530" s="2133"/>
      <c r="C530" s="2134"/>
      <c r="D530" s="2135">
        <f t="shared" si="7"/>
        <v>0</v>
      </c>
      <c r="E530" s="2134"/>
      <c r="F530" s="2134"/>
      <c r="G530" s="2134"/>
      <c r="H530" s="2134"/>
      <c r="I530" s="2134"/>
      <c r="J530" s="2134"/>
      <c r="K530" s="2655"/>
      <c r="L530" s="2121"/>
    </row>
    <row r="531" spans="1:12" ht="15.75" x14ac:dyDescent="0.25">
      <c r="A531" s="2132"/>
      <c r="B531" s="2133"/>
      <c r="C531" s="2134"/>
      <c r="D531" s="2135">
        <f t="shared" ref="D531:D594" si="8">+C531*(100-E531)/100</f>
        <v>0</v>
      </c>
      <c r="E531" s="2134"/>
      <c r="F531" s="2134"/>
      <c r="G531" s="2134"/>
      <c r="H531" s="2134"/>
      <c r="I531" s="2134"/>
      <c r="J531" s="2134"/>
      <c r="K531" s="2655"/>
      <c r="L531" s="2121"/>
    </row>
    <row r="532" spans="1:12" ht="15.75" x14ac:dyDescent="0.25">
      <c r="A532" s="2132"/>
      <c r="B532" s="2133"/>
      <c r="C532" s="2134"/>
      <c r="D532" s="2135">
        <f t="shared" si="8"/>
        <v>0</v>
      </c>
      <c r="E532" s="2134"/>
      <c r="F532" s="2134"/>
      <c r="G532" s="2134"/>
      <c r="H532" s="2134"/>
      <c r="I532" s="2134"/>
      <c r="J532" s="2134"/>
      <c r="K532" s="2655"/>
      <c r="L532" s="2121"/>
    </row>
    <row r="533" spans="1:12" ht="15.75" x14ac:dyDescent="0.25">
      <c r="A533" s="2132"/>
      <c r="B533" s="2133"/>
      <c r="C533" s="2134"/>
      <c r="D533" s="2135">
        <f t="shared" si="8"/>
        <v>0</v>
      </c>
      <c r="E533" s="2134"/>
      <c r="F533" s="2134"/>
      <c r="G533" s="2134"/>
      <c r="H533" s="2134"/>
      <c r="I533" s="2134"/>
      <c r="J533" s="2134"/>
      <c r="K533" s="2655"/>
      <c r="L533" s="2121"/>
    </row>
    <row r="534" spans="1:12" ht="15.75" x14ac:dyDescent="0.25">
      <c r="A534" s="2132"/>
      <c r="B534" s="2133"/>
      <c r="C534" s="2134"/>
      <c r="D534" s="2135">
        <f t="shared" si="8"/>
        <v>0</v>
      </c>
      <c r="E534" s="2134"/>
      <c r="F534" s="2134"/>
      <c r="G534" s="2134"/>
      <c r="H534" s="2134"/>
      <c r="I534" s="2134"/>
      <c r="J534" s="2134"/>
      <c r="K534" s="2655"/>
      <c r="L534" s="2121"/>
    </row>
    <row r="535" spans="1:12" ht="15.75" x14ac:dyDescent="0.25">
      <c r="A535" s="2132"/>
      <c r="B535" s="2133"/>
      <c r="C535" s="2134"/>
      <c r="D535" s="2135">
        <f t="shared" si="8"/>
        <v>0</v>
      </c>
      <c r="E535" s="2134"/>
      <c r="F535" s="2134"/>
      <c r="G535" s="2134"/>
      <c r="H535" s="2134"/>
      <c r="I535" s="2134"/>
      <c r="J535" s="2134"/>
      <c r="K535" s="2655"/>
      <c r="L535" s="2121"/>
    </row>
    <row r="536" spans="1:12" ht="15.75" x14ac:dyDescent="0.25">
      <c r="A536" s="2132"/>
      <c r="B536" s="2133"/>
      <c r="C536" s="2134"/>
      <c r="D536" s="2135">
        <f t="shared" si="8"/>
        <v>0</v>
      </c>
      <c r="E536" s="2134"/>
      <c r="F536" s="2134"/>
      <c r="G536" s="2134"/>
      <c r="H536" s="2134"/>
      <c r="I536" s="2134"/>
      <c r="J536" s="2134"/>
      <c r="K536" s="2655"/>
      <c r="L536" s="2121"/>
    </row>
    <row r="537" spans="1:12" ht="15.75" x14ac:dyDescent="0.25">
      <c r="A537" s="2132"/>
      <c r="B537" s="2133"/>
      <c r="C537" s="2134"/>
      <c r="D537" s="2135">
        <f t="shared" si="8"/>
        <v>0</v>
      </c>
      <c r="E537" s="2134"/>
      <c r="F537" s="2134"/>
      <c r="G537" s="2134"/>
      <c r="H537" s="2134"/>
      <c r="I537" s="2134"/>
      <c r="J537" s="2134"/>
      <c r="K537" s="2655"/>
      <c r="L537" s="2121"/>
    </row>
    <row r="538" spans="1:12" ht="15.75" x14ac:dyDescent="0.25">
      <c r="A538" s="2132"/>
      <c r="B538" s="2133"/>
      <c r="C538" s="2134"/>
      <c r="D538" s="2135">
        <f t="shared" si="8"/>
        <v>0</v>
      </c>
      <c r="E538" s="2134"/>
      <c r="F538" s="2134"/>
      <c r="G538" s="2134"/>
      <c r="H538" s="2134"/>
      <c r="I538" s="2134"/>
      <c r="J538" s="2134"/>
      <c r="K538" s="2655"/>
      <c r="L538" s="2121"/>
    </row>
    <row r="539" spans="1:12" ht="15.75" x14ac:dyDescent="0.25">
      <c r="A539" s="2132"/>
      <c r="B539" s="2133"/>
      <c r="C539" s="2134"/>
      <c r="D539" s="2135">
        <f t="shared" si="8"/>
        <v>0</v>
      </c>
      <c r="E539" s="2134"/>
      <c r="F539" s="2134"/>
      <c r="G539" s="2134"/>
      <c r="H539" s="2134"/>
      <c r="I539" s="2134"/>
      <c r="J539" s="2134"/>
      <c r="K539" s="2655"/>
      <c r="L539" s="2121"/>
    </row>
    <row r="540" spans="1:12" ht="15.75" x14ac:dyDescent="0.25">
      <c r="A540" s="2132"/>
      <c r="B540" s="2133"/>
      <c r="C540" s="2134"/>
      <c r="D540" s="2135">
        <f t="shared" si="8"/>
        <v>0</v>
      </c>
      <c r="E540" s="2134"/>
      <c r="F540" s="2134"/>
      <c r="G540" s="2134"/>
      <c r="H540" s="2134"/>
      <c r="I540" s="2134"/>
      <c r="J540" s="2134"/>
      <c r="K540" s="2655"/>
      <c r="L540" s="2121"/>
    </row>
    <row r="541" spans="1:12" ht="15.75" x14ac:dyDescent="0.25">
      <c r="A541" s="2132"/>
      <c r="B541" s="2133"/>
      <c r="C541" s="2134"/>
      <c r="D541" s="2135">
        <f t="shared" si="8"/>
        <v>0</v>
      </c>
      <c r="E541" s="2134"/>
      <c r="F541" s="2134"/>
      <c r="G541" s="2134"/>
      <c r="H541" s="2134"/>
      <c r="I541" s="2134"/>
      <c r="J541" s="2134"/>
      <c r="K541" s="2655"/>
      <c r="L541" s="2121"/>
    </row>
    <row r="542" spans="1:12" ht="15.75" x14ac:dyDescent="0.25">
      <c r="A542" s="2132"/>
      <c r="B542" s="2133"/>
      <c r="C542" s="2134"/>
      <c r="D542" s="2135">
        <f t="shared" si="8"/>
        <v>0</v>
      </c>
      <c r="E542" s="2134"/>
      <c r="F542" s="2134"/>
      <c r="G542" s="2134"/>
      <c r="H542" s="2134"/>
      <c r="I542" s="2134"/>
      <c r="J542" s="2134"/>
      <c r="K542" s="2655"/>
      <c r="L542" s="2121"/>
    </row>
    <row r="543" spans="1:12" ht="15.75" x14ac:dyDescent="0.25">
      <c r="A543" s="2132"/>
      <c r="B543" s="2133"/>
      <c r="C543" s="2134"/>
      <c r="D543" s="2135">
        <f t="shared" si="8"/>
        <v>0</v>
      </c>
      <c r="E543" s="2134"/>
      <c r="F543" s="2134"/>
      <c r="G543" s="2134"/>
      <c r="H543" s="2134"/>
      <c r="I543" s="2134"/>
      <c r="J543" s="2134"/>
      <c r="K543" s="2655"/>
      <c r="L543" s="2121"/>
    </row>
    <row r="544" spans="1:12" ht="15.75" x14ac:dyDescent="0.25">
      <c r="A544" s="2132"/>
      <c r="B544" s="2133"/>
      <c r="C544" s="2134"/>
      <c r="D544" s="2135">
        <f t="shared" si="8"/>
        <v>0</v>
      </c>
      <c r="E544" s="2134"/>
      <c r="F544" s="2134"/>
      <c r="G544" s="2134"/>
      <c r="H544" s="2134"/>
      <c r="I544" s="2134"/>
      <c r="J544" s="2134"/>
      <c r="K544" s="2655"/>
      <c r="L544" s="2121"/>
    </row>
    <row r="545" spans="1:12" ht="15.75" x14ac:dyDescent="0.25">
      <c r="A545" s="2132"/>
      <c r="B545" s="2133"/>
      <c r="C545" s="2134"/>
      <c r="D545" s="2135">
        <f t="shared" si="8"/>
        <v>0</v>
      </c>
      <c r="E545" s="2134"/>
      <c r="F545" s="2134"/>
      <c r="G545" s="2134"/>
      <c r="H545" s="2134"/>
      <c r="I545" s="2134"/>
      <c r="J545" s="2134"/>
      <c r="K545" s="2655"/>
      <c r="L545" s="2121"/>
    </row>
    <row r="546" spans="1:12" ht="15.75" x14ac:dyDescent="0.25">
      <c r="A546" s="2132"/>
      <c r="B546" s="2133"/>
      <c r="C546" s="2134"/>
      <c r="D546" s="2135">
        <f t="shared" si="8"/>
        <v>0</v>
      </c>
      <c r="E546" s="2134"/>
      <c r="F546" s="2134"/>
      <c r="G546" s="2134"/>
      <c r="H546" s="2134"/>
      <c r="I546" s="2134"/>
      <c r="J546" s="2134"/>
      <c r="K546" s="2655"/>
      <c r="L546" s="2121"/>
    </row>
    <row r="547" spans="1:12" ht="15.75" x14ac:dyDescent="0.25">
      <c r="A547" s="2132"/>
      <c r="B547" s="2133"/>
      <c r="C547" s="2134"/>
      <c r="D547" s="2135">
        <f t="shared" si="8"/>
        <v>0</v>
      </c>
      <c r="E547" s="2134"/>
      <c r="F547" s="2134"/>
      <c r="G547" s="2134"/>
      <c r="H547" s="2134"/>
      <c r="I547" s="2134"/>
      <c r="J547" s="2134"/>
      <c r="K547" s="2655"/>
      <c r="L547" s="2121"/>
    </row>
    <row r="548" spans="1:12" ht="15.75" x14ac:dyDescent="0.25">
      <c r="A548" s="2132"/>
      <c r="B548" s="2133"/>
      <c r="C548" s="2134"/>
      <c r="D548" s="2135">
        <f t="shared" si="8"/>
        <v>0</v>
      </c>
      <c r="E548" s="2134"/>
      <c r="F548" s="2134"/>
      <c r="G548" s="2134"/>
      <c r="H548" s="2134"/>
      <c r="I548" s="2134"/>
      <c r="J548" s="2134"/>
      <c r="K548" s="2655"/>
      <c r="L548" s="2121"/>
    </row>
    <row r="549" spans="1:12" ht="15.75" x14ac:dyDescent="0.25">
      <c r="A549" s="2132"/>
      <c r="B549" s="2133"/>
      <c r="C549" s="2134"/>
      <c r="D549" s="2135">
        <f t="shared" si="8"/>
        <v>0</v>
      </c>
      <c r="E549" s="2134"/>
      <c r="F549" s="2134"/>
      <c r="G549" s="2134"/>
      <c r="H549" s="2134"/>
      <c r="I549" s="2134"/>
      <c r="J549" s="2134"/>
      <c r="K549" s="2655"/>
      <c r="L549" s="2121"/>
    </row>
    <row r="550" spans="1:12" ht="15.75" x14ac:dyDescent="0.25">
      <c r="A550" s="2132"/>
      <c r="B550" s="2133"/>
      <c r="C550" s="2134"/>
      <c r="D550" s="2135">
        <f t="shared" si="8"/>
        <v>0</v>
      </c>
      <c r="E550" s="2134"/>
      <c r="F550" s="2134"/>
      <c r="G550" s="2134"/>
      <c r="H550" s="2134"/>
      <c r="I550" s="2134"/>
      <c r="J550" s="2134"/>
      <c r="K550" s="2655"/>
      <c r="L550" s="2121"/>
    </row>
    <row r="551" spans="1:12" ht="15.75" x14ac:dyDescent="0.25">
      <c r="A551" s="2132"/>
      <c r="B551" s="2133"/>
      <c r="C551" s="2134"/>
      <c r="D551" s="2135">
        <f t="shared" si="8"/>
        <v>0</v>
      </c>
      <c r="E551" s="2134"/>
      <c r="F551" s="2134"/>
      <c r="G551" s="2134"/>
      <c r="H551" s="2134"/>
      <c r="I551" s="2134"/>
      <c r="J551" s="2134"/>
      <c r="K551" s="2655"/>
      <c r="L551" s="2121"/>
    </row>
    <row r="552" spans="1:12" ht="15.75" x14ac:dyDescent="0.25">
      <c r="A552" s="2132"/>
      <c r="B552" s="2133"/>
      <c r="C552" s="2134"/>
      <c r="D552" s="2135">
        <f t="shared" si="8"/>
        <v>0</v>
      </c>
      <c r="E552" s="2134"/>
      <c r="F552" s="2134"/>
      <c r="G552" s="2134"/>
      <c r="H552" s="2134"/>
      <c r="I552" s="2134"/>
      <c r="J552" s="2134"/>
      <c r="K552" s="2655"/>
      <c r="L552" s="2121"/>
    </row>
    <row r="553" spans="1:12" ht="15.75" x14ac:dyDescent="0.25">
      <c r="A553" s="2132"/>
      <c r="B553" s="2133"/>
      <c r="C553" s="2134"/>
      <c r="D553" s="2135">
        <f t="shared" si="8"/>
        <v>0</v>
      </c>
      <c r="E553" s="2134"/>
      <c r="F553" s="2134"/>
      <c r="G553" s="2134"/>
      <c r="H553" s="2134"/>
      <c r="I553" s="2134"/>
      <c r="J553" s="2134"/>
      <c r="K553" s="2655"/>
      <c r="L553" s="2121"/>
    </row>
    <row r="554" spans="1:12" ht="15.75" x14ac:dyDescent="0.25">
      <c r="A554" s="2132"/>
      <c r="B554" s="2133"/>
      <c r="C554" s="2134"/>
      <c r="D554" s="2135">
        <f t="shared" si="8"/>
        <v>0</v>
      </c>
      <c r="E554" s="2134"/>
      <c r="F554" s="2134"/>
      <c r="G554" s="2134"/>
      <c r="H554" s="2134"/>
      <c r="I554" s="2134"/>
      <c r="J554" s="2134"/>
      <c r="K554" s="2655"/>
      <c r="L554" s="2121"/>
    </row>
    <row r="555" spans="1:12" ht="15.75" x14ac:dyDescent="0.25">
      <c r="A555" s="2132"/>
      <c r="B555" s="2133"/>
      <c r="C555" s="2134"/>
      <c r="D555" s="2135">
        <f t="shared" si="8"/>
        <v>0</v>
      </c>
      <c r="E555" s="2134"/>
      <c r="F555" s="2134"/>
      <c r="G555" s="2134"/>
      <c r="H555" s="2134"/>
      <c r="I555" s="2134"/>
      <c r="J555" s="2134"/>
      <c r="K555" s="2655"/>
      <c r="L555" s="2121"/>
    </row>
    <row r="556" spans="1:12" ht="15.75" x14ac:dyDescent="0.25">
      <c r="A556" s="2132"/>
      <c r="B556" s="2133"/>
      <c r="C556" s="2134"/>
      <c r="D556" s="2135">
        <f t="shared" si="8"/>
        <v>0</v>
      </c>
      <c r="E556" s="2134"/>
      <c r="F556" s="2134"/>
      <c r="G556" s="2134"/>
      <c r="H556" s="2134"/>
      <c r="I556" s="2134"/>
      <c r="J556" s="2134"/>
      <c r="K556" s="2655"/>
      <c r="L556" s="2121"/>
    </row>
    <row r="557" spans="1:12" ht="15.75" x14ac:dyDescent="0.25">
      <c r="A557" s="2132"/>
      <c r="B557" s="2133"/>
      <c r="C557" s="2134"/>
      <c r="D557" s="2135">
        <f t="shared" si="8"/>
        <v>0</v>
      </c>
      <c r="E557" s="2134"/>
      <c r="F557" s="2134"/>
      <c r="G557" s="2134"/>
      <c r="H557" s="2134"/>
      <c r="I557" s="2134"/>
      <c r="J557" s="2134"/>
      <c r="K557" s="2655"/>
      <c r="L557" s="2121"/>
    </row>
    <row r="558" spans="1:12" ht="15.75" x14ac:dyDescent="0.25">
      <c r="A558" s="2132"/>
      <c r="B558" s="2133"/>
      <c r="C558" s="2134"/>
      <c r="D558" s="2135">
        <f t="shared" si="8"/>
        <v>0</v>
      </c>
      <c r="E558" s="2134"/>
      <c r="F558" s="2134"/>
      <c r="G558" s="2134"/>
      <c r="H558" s="2134"/>
      <c r="I558" s="2134"/>
      <c r="J558" s="2134"/>
      <c r="K558" s="2655"/>
      <c r="L558" s="2121"/>
    </row>
    <row r="559" spans="1:12" ht="15.75" x14ac:dyDescent="0.25">
      <c r="A559" s="2132"/>
      <c r="B559" s="2133"/>
      <c r="C559" s="2134"/>
      <c r="D559" s="2135">
        <f t="shared" si="8"/>
        <v>0</v>
      </c>
      <c r="E559" s="2134"/>
      <c r="F559" s="2134"/>
      <c r="G559" s="2134"/>
      <c r="H559" s="2134"/>
      <c r="I559" s="2134"/>
      <c r="J559" s="2134"/>
      <c r="K559" s="2655"/>
      <c r="L559" s="2121"/>
    </row>
    <row r="560" spans="1:12" ht="15.75" x14ac:dyDescent="0.25">
      <c r="A560" s="2132"/>
      <c r="B560" s="2133"/>
      <c r="C560" s="2134"/>
      <c r="D560" s="2135">
        <f t="shared" si="8"/>
        <v>0</v>
      </c>
      <c r="E560" s="2134"/>
      <c r="F560" s="2134"/>
      <c r="G560" s="2134"/>
      <c r="H560" s="2134"/>
      <c r="I560" s="2134"/>
      <c r="J560" s="2134"/>
      <c r="K560" s="2655"/>
      <c r="L560" s="2121"/>
    </row>
    <row r="561" spans="1:12" ht="15.75" x14ac:dyDescent="0.25">
      <c r="A561" s="2132"/>
      <c r="B561" s="2133"/>
      <c r="C561" s="2134"/>
      <c r="D561" s="2135">
        <f t="shared" si="8"/>
        <v>0</v>
      </c>
      <c r="E561" s="2134"/>
      <c r="F561" s="2134"/>
      <c r="G561" s="2134"/>
      <c r="H561" s="2134"/>
      <c r="I561" s="2134"/>
      <c r="J561" s="2134"/>
      <c r="K561" s="2655"/>
      <c r="L561" s="2121"/>
    </row>
    <row r="562" spans="1:12" ht="15.75" x14ac:dyDescent="0.25">
      <c r="A562" s="2132"/>
      <c r="B562" s="2133"/>
      <c r="C562" s="2134"/>
      <c r="D562" s="2135">
        <f t="shared" si="8"/>
        <v>0</v>
      </c>
      <c r="E562" s="2134"/>
      <c r="F562" s="2134"/>
      <c r="G562" s="2134"/>
      <c r="H562" s="2134"/>
      <c r="I562" s="2134"/>
      <c r="J562" s="2134"/>
      <c r="K562" s="2655"/>
      <c r="L562" s="2121"/>
    </row>
    <row r="563" spans="1:12" ht="15.75" x14ac:dyDescent="0.25">
      <c r="A563" s="2132"/>
      <c r="B563" s="2133"/>
      <c r="C563" s="2134"/>
      <c r="D563" s="2135">
        <f t="shared" si="8"/>
        <v>0</v>
      </c>
      <c r="E563" s="2134"/>
      <c r="F563" s="2134"/>
      <c r="G563" s="2134"/>
      <c r="H563" s="2134"/>
      <c r="I563" s="2134"/>
      <c r="J563" s="2134"/>
      <c r="K563" s="2655"/>
      <c r="L563" s="2121"/>
    </row>
    <row r="564" spans="1:12" ht="15.75" x14ac:dyDescent="0.25">
      <c r="A564" s="2132"/>
      <c r="B564" s="2133"/>
      <c r="C564" s="2134"/>
      <c r="D564" s="2135">
        <f t="shared" si="8"/>
        <v>0</v>
      </c>
      <c r="E564" s="2134"/>
      <c r="F564" s="2134"/>
      <c r="G564" s="2134"/>
      <c r="H564" s="2134"/>
      <c r="I564" s="2134"/>
      <c r="J564" s="2134"/>
      <c r="K564" s="2655"/>
      <c r="L564" s="2121"/>
    </row>
    <row r="565" spans="1:12" ht="15.75" x14ac:dyDescent="0.25">
      <c r="A565" s="2132"/>
      <c r="B565" s="2133"/>
      <c r="C565" s="2134"/>
      <c r="D565" s="2135">
        <f t="shared" si="8"/>
        <v>0</v>
      </c>
      <c r="E565" s="2134"/>
      <c r="F565" s="2134"/>
      <c r="G565" s="2134"/>
      <c r="H565" s="2134"/>
      <c r="I565" s="2134"/>
      <c r="J565" s="2134"/>
      <c r="K565" s="2655"/>
      <c r="L565" s="2121"/>
    </row>
    <row r="566" spans="1:12" ht="15.75" x14ac:dyDescent="0.25">
      <c r="A566" s="2132"/>
      <c r="B566" s="2133"/>
      <c r="C566" s="2134"/>
      <c r="D566" s="2135">
        <f t="shared" si="8"/>
        <v>0</v>
      </c>
      <c r="E566" s="2134"/>
      <c r="F566" s="2134"/>
      <c r="G566" s="2134"/>
      <c r="H566" s="2134"/>
      <c r="I566" s="2134"/>
      <c r="J566" s="2134"/>
      <c r="K566" s="2655"/>
      <c r="L566" s="2121"/>
    </row>
    <row r="567" spans="1:12" ht="15.75" x14ac:dyDescent="0.25">
      <c r="A567" s="2132"/>
      <c r="B567" s="2133"/>
      <c r="C567" s="2134"/>
      <c r="D567" s="2135">
        <f t="shared" si="8"/>
        <v>0</v>
      </c>
      <c r="E567" s="2134"/>
      <c r="F567" s="2134"/>
      <c r="G567" s="2134"/>
      <c r="H567" s="2134"/>
      <c r="I567" s="2134"/>
      <c r="J567" s="2134"/>
      <c r="K567" s="2655"/>
      <c r="L567" s="2121"/>
    </row>
    <row r="568" spans="1:12" ht="15.75" x14ac:dyDescent="0.25">
      <c r="A568" s="2132"/>
      <c r="B568" s="2133"/>
      <c r="C568" s="2134"/>
      <c r="D568" s="2135">
        <f t="shared" si="8"/>
        <v>0</v>
      </c>
      <c r="E568" s="2134"/>
      <c r="F568" s="2134"/>
      <c r="G568" s="2134"/>
      <c r="H568" s="2134"/>
      <c r="I568" s="2134"/>
      <c r="J568" s="2134"/>
      <c r="K568" s="2655"/>
      <c r="L568" s="2121"/>
    </row>
    <row r="569" spans="1:12" ht="15.75" x14ac:dyDescent="0.25">
      <c r="A569" s="2132"/>
      <c r="B569" s="2133"/>
      <c r="C569" s="2134"/>
      <c r="D569" s="2135">
        <f t="shared" si="8"/>
        <v>0</v>
      </c>
      <c r="E569" s="2134"/>
      <c r="F569" s="2134"/>
      <c r="G569" s="2134"/>
      <c r="H569" s="2134"/>
      <c r="I569" s="2134"/>
      <c r="J569" s="2134"/>
      <c r="K569" s="2655"/>
      <c r="L569" s="2121"/>
    </row>
    <row r="570" spans="1:12" ht="15.75" x14ac:dyDescent="0.25">
      <c r="A570" s="2132"/>
      <c r="B570" s="2133"/>
      <c r="C570" s="2134"/>
      <c r="D570" s="2135">
        <f t="shared" si="8"/>
        <v>0</v>
      </c>
      <c r="E570" s="2134"/>
      <c r="F570" s="2134"/>
      <c r="G570" s="2134"/>
      <c r="H570" s="2134"/>
      <c r="I570" s="2134"/>
      <c r="J570" s="2134"/>
      <c r="K570" s="2655"/>
      <c r="L570" s="2121"/>
    </row>
    <row r="571" spans="1:12" ht="15.75" x14ac:dyDescent="0.25">
      <c r="A571" s="2132"/>
      <c r="B571" s="2133"/>
      <c r="C571" s="2134"/>
      <c r="D571" s="2135">
        <f t="shared" si="8"/>
        <v>0</v>
      </c>
      <c r="E571" s="2134"/>
      <c r="F571" s="2134"/>
      <c r="G571" s="2134"/>
      <c r="H571" s="2134"/>
      <c r="I571" s="2134"/>
      <c r="J571" s="2134"/>
      <c r="K571" s="2655"/>
      <c r="L571" s="2121"/>
    </row>
    <row r="572" spans="1:12" ht="15.75" x14ac:dyDescent="0.25">
      <c r="A572" s="2132"/>
      <c r="B572" s="2133"/>
      <c r="C572" s="2134"/>
      <c r="D572" s="2135">
        <f t="shared" si="8"/>
        <v>0</v>
      </c>
      <c r="E572" s="2134"/>
      <c r="F572" s="2134"/>
      <c r="G572" s="2134"/>
      <c r="H572" s="2134"/>
      <c r="I572" s="2134"/>
      <c r="J572" s="2134"/>
      <c r="K572" s="2655"/>
      <c r="L572" s="2121"/>
    </row>
    <row r="573" spans="1:12" ht="15.75" x14ac:dyDescent="0.25">
      <c r="A573" s="2132"/>
      <c r="B573" s="2133"/>
      <c r="C573" s="2134"/>
      <c r="D573" s="2135">
        <f t="shared" si="8"/>
        <v>0</v>
      </c>
      <c r="E573" s="2134"/>
      <c r="F573" s="2134"/>
      <c r="G573" s="2134"/>
      <c r="H573" s="2134"/>
      <c r="I573" s="2134"/>
      <c r="J573" s="2134"/>
      <c r="K573" s="2655"/>
      <c r="L573" s="2121"/>
    </row>
    <row r="574" spans="1:12" ht="15.75" x14ac:dyDescent="0.25">
      <c r="A574" s="2132"/>
      <c r="B574" s="2133"/>
      <c r="C574" s="2134"/>
      <c r="D574" s="2135">
        <f t="shared" si="8"/>
        <v>0</v>
      </c>
      <c r="E574" s="2134"/>
      <c r="F574" s="2134"/>
      <c r="G574" s="2134"/>
      <c r="H574" s="2134"/>
      <c r="I574" s="2134"/>
      <c r="J574" s="2134"/>
      <c r="K574" s="2655"/>
      <c r="L574" s="2121"/>
    </row>
    <row r="575" spans="1:12" ht="15.75" x14ac:dyDescent="0.25">
      <c r="A575" s="2132"/>
      <c r="B575" s="2133"/>
      <c r="C575" s="2134"/>
      <c r="D575" s="2135">
        <f t="shared" si="8"/>
        <v>0</v>
      </c>
      <c r="E575" s="2134"/>
      <c r="F575" s="2134"/>
      <c r="G575" s="2134"/>
      <c r="H575" s="2134"/>
      <c r="I575" s="2134"/>
      <c r="J575" s="2134"/>
      <c r="K575" s="2655"/>
      <c r="L575" s="2121"/>
    </row>
    <row r="576" spans="1:12" ht="15.75" x14ac:dyDescent="0.25">
      <c r="A576" s="2132"/>
      <c r="B576" s="2133"/>
      <c r="C576" s="2134"/>
      <c r="D576" s="2135">
        <f t="shared" si="8"/>
        <v>0</v>
      </c>
      <c r="E576" s="2134"/>
      <c r="F576" s="2134"/>
      <c r="G576" s="2134"/>
      <c r="H576" s="2134"/>
      <c r="I576" s="2134"/>
      <c r="J576" s="2134"/>
      <c r="K576" s="2655"/>
      <c r="L576" s="2121"/>
    </row>
    <row r="577" spans="1:12" ht="15.75" x14ac:dyDescent="0.25">
      <c r="A577" s="2132"/>
      <c r="B577" s="2133"/>
      <c r="C577" s="2134"/>
      <c r="D577" s="2135">
        <f t="shared" si="8"/>
        <v>0</v>
      </c>
      <c r="E577" s="2134"/>
      <c r="F577" s="2134"/>
      <c r="G577" s="2134"/>
      <c r="H577" s="2134"/>
      <c r="I577" s="2134"/>
      <c r="J577" s="2134"/>
      <c r="K577" s="2655"/>
      <c r="L577" s="2121"/>
    </row>
    <row r="578" spans="1:12" ht="15.75" x14ac:dyDescent="0.25">
      <c r="A578" s="2132"/>
      <c r="B578" s="2133"/>
      <c r="C578" s="2134"/>
      <c r="D578" s="2135">
        <f t="shared" si="8"/>
        <v>0</v>
      </c>
      <c r="E578" s="2134"/>
      <c r="F578" s="2134"/>
      <c r="G578" s="2134"/>
      <c r="H578" s="2134"/>
      <c r="I578" s="2134"/>
      <c r="J578" s="2134"/>
      <c r="K578" s="2655"/>
      <c r="L578" s="2121"/>
    </row>
    <row r="579" spans="1:12" ht="15.75" x14ac:dyDescent="0.25">
      <c r="A579" s="2132"/>
      <c r="B579" s="2133"/>
      <c r="C579" s="2134"/>
      <c r="D579" s="2135">
        <f t="shared" si="8"/>
        <v>0</v>
      </c>
      <c r="E579" s="2134"/>
      <c r="F579" s="2134"/>
      <c r="G579" s="2134"/>
      <c r="H579" s="2134"/>
      <c r="I579" s="2134"/>
      <c r="J579" s="2134"/>
      <c r="K579" s="2655"/>
      <c r="L579" s="2121"/>
    </row>
    <row r="580" spans="1:12" ht="15.75" x14ac:dyDescent="0.25">
      <c r="A580" s="2132"/>
      <c r="B580" s="2133"/>
      <c r="C580" s="2134"/>
      <c r="D580" s="2135">
        <f t="shared" si="8"/>
        <v>0</v>
      </c>
      <c r="E580" s="2134"/>
      <c r="F580" s="2134"/>
      <c r="G580" s="2134"/>
      <c r="H580" s="2134"/>
      <c r="I580" s="2134"/>
      <c r="J580" s="2134"/>
      <c r="K580" s="2655"/>
      <c r="L580" s="2121"/>
    </row>
    <row r="581" spans="1:12" ht="15.75" x14ac:dyDescent="0.25">
      <c r="A581" s="2132"/>
      <c r="B581" s="2133"/>
      <c r="C581" s="2134"/>
      <c r="D581" s="2135">
        <f t="shared" si="8"/>
        <v>0</v>
      </c>
      <c r="E581" s="2134"/>
      <c r="F581" s="2134"/>
      <c r="G581" s="2134"/>
      <c r="H581" s="2134"/>
      <c r="I581" s="2134"/>
      <c r="J581" s="2134"/>
      <c r="K581" s="2655"/>
      <c r="L581" s="2121"/>
    </row>
    <row r="582" spans="1:12" ht="15.75" x14ac:dyDescent="0.25">
      <c r="A582" s="2132"/>
      <c r="B582" s="2133"/>
      <c r="C582" s="2134"/>
      <c r="D582" s="2135">
        <f t="shared" si="8"/>
        <v>0</v>
      </c>
      <c r="E582" s="2134"/>
      <c r="F582" s="2134"/>
      <c r="G582" s="2134"/>
      <c r="H582" s="2134"/>
      <c r="I582" s="2134"/>
      <c r="J582" s="2134"/>
      <c r="K582" s="2655"/>
      <c r="L582" s="2121"/>
    </row>
    <row r="583" spans="1:12" ht="15.75" x14ac:dyDescent="0.25">
      <c r="A583" s="2132"/>
      <c r="B583" s="2133"/>
      <c r="C583" s="2134"/>
      <c r="D583" s="2135">
        <f t="shared" si="8"/>
        <v>0</v>
      </c>
      <c r="E583" s="2134"/>
      <c r="F583" s="2134"/>
      <c r="G583" s="2134"/>
      <c r="H583" s="2134"/>
      <c r="I583" s="2134"/>
      <c r="J583" s="2134"/>
      <c r="K583" s="2655"/>
      <c r="L583" s="2121"/>
    </row>
    <row r="584" spans="1:12" ht="15.75" x14ac:dyDescent="0.25">
      <c r="A584" s="2132"/>
      <c r="B584" s="2133"/>
      <c r="C584" s="2134"/>
      <c r="D584" s="2135">
        <f t="shared" si="8"/>
        <v>0</v>
      </c>
      <c r="E584" s="2134"/>
      <c r="F584" s="2134"/>
      <c r="G584" s="2134"/>
      <c r="H584" s="2134"/>
      <c r="I584" s="2134"/>
      <c r="J584" s="2134"/>
      <c r="K584" s="2655"/>
      <c r="L584" s="2121"/>
    </row>
    <row r="585" spans="1:12" ht="15.75" x14ac:dyDescent="0.25">
      <c r="A585" s="2132"/>
      <c r="B585" s="2133"/>
      <c r="C585" s="2134"/>
      <c r="D585" s="2135">
        <f t="shared" si="8"/>
        <v>0</v>
      </c>
      <c r="E585" s="2134"/>
      <c r="F585" s="2134"/>
      <c r="G585" s="2134"/>
      <c r="H585" s="2134"/>
      <c r="I585" s="2134"/>
      <c r="J585" s="2134"/>
      <c r="K585" s="2655"/>
      <c r="L585" s="2121"/>
    </row>
    <row r="586" spans="1:12" ht="15.75" x14ac:dyDescent="0.25">
      <c r="A586" s="2132"/>
      <c r="B586" s="2133"/>
      <c r="C586" s="2134"/>
      <c r="D586" s="2135">
        <f t="shared" si="8"/>
        <v>0</v>
      </c>
      <c r="E586" s="2134"/>
      <c r="F586" s="2134"/>
      <c r="G586" s="2134"/>
      <c r="H586" s="2134"/>
      <c r="I586" s="2134"/>
      <c r="J586" s="2134"/>
      <c r="K586" s="2655"/>
      <c r="L586" s="2121"/>
    </row>
    <row r="587" spans="1:12" ht="15.75" x14ac:dyDescent="0.25">
      <c r="A587" s="2132"/>
      <c r="B587" s="2133"/>
      <c r="C587" s="2134"/>
      <c r="D587" s="2135">
        <f t="shared" si="8"/>
        <v>0</v>
      </c>
      <c r="E587" s="2134"/>
      <c r="F587" s="2134"/>
      <c r="G587" s="2134"/>
      <c r="H587" s="2134"/>
      <c r="I587" s="2134"/>
      <c r="J587" s="2134"/>
      <c r="K587" s="2655"/>
      <c r="L587" s="2121"/>
    </row>
    <row r="588" spans="1:12" ht="15.75" x14ac:dyDescent="0.25">
      <c r="A588" s="2132"/>
      <c r="B588" s="2133"/>
      <c r="C588" s="2134"/>
      <c r="D588" s="2135">
        <f t="shared" si="8"/>
        <v>0</v>
      </c>
      <c r="E588" s="2134"/>
      <c r="F588" s="2134"/>
      <c r="G588" s="2134"/>
      <c r="H588" s="2134"/>
      <c r="I588" s="2134"/>
      <c r="J588" s="2134"/>
      <c r="K588" s="2655"/>
      <c r="L588" s="2121"/>
    </row>
    <row r="589" spans="1:12" ht="15.75" x14ac:dyDescent="0.25">
      <c r="A589" s="2132"/>
      <c r="B589" s="2133"/>
      <c r="C589" s="2134"/>
      <c r="D589" s="2135">
        <f t="shared" si="8"/>
        <v>0</v>
      </c>
      <c r="E589" s="2134"/>
      <c r="F589" s="2134"/>
      <c r="G589" s="2134"/>
      <c r="H589" s="2134"/>
      <c r="I589" s="2134"/>
      <c r="J589" s="2134"/>
      <c r="K589" s="2655"/>
      <c r="L589" s="2121"/>
    </row>
    <row r="590" spans="1:12" ht="15.75" x14ac:dyDescent="0.25">
      <c r="A590" s="2132"/>
      <c r="B590" s="2133"/>
      <c r="C590" s="2134"/>
      <c r="D590" s="2135">
        <f t="shared" si="8"/>
        <v>0</v>
      </c>
      <c r="E590" s="2134"/>
      <c r="F590" s="2134"/>
      <c r="G590" s="2134"/>
      <c r="H590" s="2134"/>
      <c r="I590" s="2134"/>
      <c r="J590" s="2134"/>
      <c r="K590" s="2655"/>
      <c r="L590" s="2121"/>
    </row>
    <row r="591" spans="1:12" ht="15.75" x14ac:dyDescent="0.25">
      <c r="A591" s="2132"/>
      <c r="B591" s="2133"/>
      <c r="C591" s="2134"/>
      <c r="D591" s="2135">
        <f t="shared" si="8"/>
        <v>0</v>
      </c>
      <c r="E591" s="2134"/>
      <c r="F591" s="2134"/>
      <c r="G591" s="2134"/>
      <c r="H591" s="2134"/>
      <c r="I591" s="2134"/>
      <c r="J591" s="2134"/>
      <c r="K591" s="2655"/>
      <c r="L591" s="2121"/>
    </row>
    <row r="592" spans="1:12" ht="15.75" x14ac:dyDescent="0.25">
      <c r="A592" s="2132"/>
      <c r="B592" s="2133"/>
      <c r="C592" s="2134"/>
      <c r="D592" s="2135">
        <f t="shared" si="8"/>
        <v>0</v>
      </c>
      <c r="E592" s="2134"/>
      <c r="F592" s="2134"/>
      <c r="G592" s="2134"/>
      <c r="H592" s="2134"/>
      <c r="I592" s="2134"/>
      <c r="J592" s="2134"/>
      <c r="K592" s="2655"/>
      <c r="L592" s="2121"/>
    </row>
    <row r="593" spans="1:12" ht="15.75" x14ac:dyDescent="0.25">
      <c r="A593" s="2132"/>
      <c r="B593" s="2133"/>
      <c r="C593" s="2134"/>
      <c r="D593" s="2135">
        <f t="shared" si="8"/>
        <v>0</v>
      </c>
      <c r="E593" s="2134"/>
      <c r="F593" s="2134"/>
      <c r="G593" s="2134"/>
      <c r="H593" s="2134"/>
      <c r="I593" s="2134"/>
      <c r="J593" s="2134"/>
      <c r="K593" s="2655"/>
      <c r="L593" s="2121"/>
    </row>
    <row r="594" spans="1:12" ht="15.75" x14ac:dyDescent="0.25">
      <c r="A594" s="2132"/>
      <c r="B594" s="2133"/>
      <c r="C594" s="2134"/>
      <c r="D594" s="2135">
        <f t="shared" si="8"/>
        <v>0</v>
      </c>
      <c r="E594" s="2134"/>
      <c r="F594" s="2134"/>
      <c r="G594" s="2134"/>
      <c r="H594" s="2134"/>
      <c r="I594" s="2134"/>
      <c r="J594" s="2134"/>
      <c r="K594" s="2655"/>
      <c r="L594" s="2121"/>
    </row>
    <row r="595" spans="1:12" ht="15.75" x14ac:dyDescent="0.25">
      <c r="A595" s="2132"/>
      <c r="B595" s="2133"/>
      <c r="C595" s="2134"/>
      <c r="D595" s="2135">
        <f t="shared" ref="D595:D658" si="9">+C595*(100-E595)/100</f>
        <v>0</v>
      </c>
      <c r="E595" s="2134"/>
      <c r="F595" s="2134"/>
      <c r="G595" s="2134"/>
      <c r="H595" s="2134"/>
      <c r="I595" s="2134"/>
      <c r="J595" s="2134"/>
      <c r="K595" s="2655"/>
      <c r="L595" s="2121"/>
    </row>
    <row r="596" spans="1:12" ht="15.75" x14ac:dyDescent="0.25">
      <c r="A596" s="2132"/>
      <c r="B596" s="2133"/>
      <c r="C596" s="2134"/>
      <c r="D596" s="2135">
        <f t="shared" si="9"/>
        <v>0</v>
      </c>
      <c r="E596" s="2134"/>
      <c r="F596" s="2134"/>
      <c r="G596" s="2134"/>
      <c r="H596" s="2134"/>
      <c r="I596" s="2134"/>
      <c r="J596" s="2134"/>
      <c r="K596" s="2655"/>
      <c r="L596" s="2121"/>
    </row>
    <row r="597" spans="1:12" ht="15.75" x14ac:dyDescent="0.25">
      <c r="A597" s="2132"/>
      <c r="B597" s="2133"/>
      <c r="C597" s="2134"/>
      <c r="D597" s="2135">
        <f t="shared" si="9"/>
        <v>0</v>
      </c>
      <c r="E597" s="2134"/>
      <c r="F597" s="2134"/>
      <c r="G597" s="2134"/>
      <c r="H597" s="2134"/>
      <c r="I597" s="2134"/>
      <c r="J597" s="2134"/>
      <c r="K597" s="2655"/>
      <c r="L597" s="2121"/>
    </row>
    <row r="598" spans="1:12" ht="15.75" x14ac:dyDescent="0.25">
      <c r="A598" s="2132"/>
      <c r="B598" s="2133"/>
      <c r="C598" s="2134"/>
      <c r="D598" s="2135">
        <f t="shared" si="9"/>
        <v>0</v>
      </c>
      <c r="E598" s="2134"/>
      <c r="F598" s="2134"/>
      <c r="G598" s="2134"/>
      <c r="H598" s="2134"/>
      <c r="I598" s="2134"/>
      <c r="J598" s="2134"/>
      <c r="K598" s="2655"/>
      <c r="L598" s="2121"/>
    </row>
    <row r="599" spans="1:12" ht="15.75" x14ac:dyDescent="0.25">
      <c r="A599" s="2132"/>
      <c r="B599" s="2133"/>
      <c r="C599" s="2134"/>
      <c r="D599" s="2135">
        <f t="shared" si="9"/>
        <v>0</v>
      </c>
      <c r="E599" s="2134"/>
      <c r="F599" s="2134"/>
      <c r="G599" s="2134"/>
      <c r="H599" s="2134"/>
      <c r="I599" s="2134"/>
      <c r="J599" s="2134"/>
      <c r="K599" s="2655"/>
      <c r="L599" s="2121"/>
    </row>
    <row r="600" spans="1:12" ht="15.75" x14ac:dyDescent="0.25">
      <c r="A600" s="2132"/>
      <c r="B600" s="2133"/>
      <c r="C600" s="2134"/>
      <c r="D600" s="2135">
        <f t="shared" si="9"/>
        <v>0</v>
      </c>
      <c r="E600" s="2134"/>
      <c r="F600" s="2134"/>
      <c r="G600" s="2134"/>
      <c r="H600" s="2134"/>
      <c r="I600" s="2134"/>
      <c r="J600" s="2134"/>
      <c r="K600" s="2655"/>
      <c r="L600" s="2121"/>
    </row>
    <row r="601" spans="1:12" ht="15.75" x14ac:dyDescent="0.25">
      <c r="A601" s="2132"/>
      <c r="B601" s="2133"/>
      <c r="C601" s="2134"/>
      <c r="D601" s="2135">
        <f t="shared" si="9"/>
        <v>0</v>
      </c>
      <c r="E601" s="2134"/>
      <c r="F601" s="2134"/>
      <c r="G601" s="2134"/>
      <c r="H601" s="2134"/>
      <c r="I601" s="2134"/>
      <c r="J601" s="2134"/>
      <c r="K601" s="2655"/>
      <c r="L601" s="2121"/>
    </row>
    <row r="602" spans="1:12" ht="15.75" x14ac:dyDescent="0.25">
      <c r="A602" s="2132"/>
      <c r="B602" s="2133"/>
      <c r="C602" s="2134"/>
      <c r="D602" s="2135">
        <f t="shared" si="9"/>
        <v>0</v>
      </c>
      <c r="E602" s="2134"/>
      <c r="F602" s="2134"/>
      <c r="G602" s="2134"/>
      <c r="H602" s="2134"/>
      <c r="I602" s="2134"/>
      <c r="J602" s="2134"/>
      <c r="K602" s="2655"/>
      <c r="L602" s="2121"/>
    </row>
    <row r="603" spans="1:12" ht="15.75" x14ac:dyDescent="0.25">
      <c r="A603" s="2132"/>
      <c r="B603" s="2133"/>
      <c r="C603" s="2134"/>
      <c r="D603" s="2135">
        <f t="shared" si="9"/>
        <v>0</v>
      </c>
      <c r="E603" s="2134"/>
      <c r="F603" s="2134"/>
      <c r="G603" s="2134"/>
      <c r="H603" s="2134"/>
      <c r="I603" s="2134"/>
      <c r="J603" s="2134"/>
      <c r="K603" s="2655"/>
      <c r="L603" s="2121"/>
    </row>
    <row r="604" spans="1:12" ht="15.75" x14ac:dyDescent="0.25">
      <c r="A604" s="2132"/>
      <c r="B604" s="2133"/>
      <c r="C604" s="2134"/>
      <c r="D604" s="2135">
        <f t="shared" si="9"/>
        <v>0</v>
      </c>
      <c r="E604" s="2134"/>
      <c r="F604" s="2134"/>
      <c r="G604" s="2134"/>
      <c r="H604" s="2134"/>
      <c r="I604" s="2134"/>
      <c r="J604" s="2134"/>
      <c r="K604" s="2655"/>
      <c r="L604" s="2121"/>
    </row>
    <row r="605" spans="1:12" ht="15.75" x14ac:dyDescent="0.25">
      <c r="A605" s="2132"/>
      <c r="B605" s="2133"/>
      <c r="C605" s="2134"/>
      <c r="D605" s="2135">
        <f t="shared" si="9"/>
        <v>0</v>
      </c>
      <c r="E605" s="2134"/>
      <c r="F605" s="2134"/>
      <c r="G605" s="2134"/>
      <c r="H605" s="2134"/>
      <c r="I605" s="2134"/>
      <c r="J605" s="2134"/>
      <c r="K605" s="2655"/>
      <c r="L605" s="2121"/>
    </row>
    <row r="606" spans="1:12" ht="15.75" x14ac:dyDescent="0.25">
      <c r="A606" s="2132"/>
      <c r="B606" s="2133"/>
      <c r="C606" s="2134"/>
      <c r="D606" s="2135">
        <f t="shared" si="9"/>
        <v>0</v>
      </c>
      <c r="E606" s="2134"/>
      <c r="F606" s="2134"/>
      <c r="G606" s="2134"/>
      <c r="H606" s="2134"/>
      <c r="I606" s="2134"/>
      <c r="J606" s="2134"/>
      <c r="K606" s="2655"/>
      <c r="L606" s="2121"/>
    </row>
    <row r="607" spans="1:12" ht="15.75" x14ac:dyDescent="0.25">
      <c r="A607" s="2132"/>
      <c r="B607" s="2133"/>
      <c r="C607" s="2134"/>
      <c r="D607" s="2135">
        <f t="shared" si="9"/>
        <v>0</v>
      </c>
      <c r="E607" s="2134"/>
      <c r="F607" s="2134"/>
      <c r="G607" s="2134"/>
      <c r="H607" s="2134"/>
      <c r="I607" s="2134"/>
      <c r="J607" s="2134"/>
      <c r="K607" s="2655"/>
      <c r="L607" s="2121"/>
    </row>
    <row r="608" spans="1:12" ht="15.75" x14ac:dyDescent="0.25">
      <c r="A608" s="2132"/>
      <c r="B608" s="2133"/>
      <c r="C608" s="2134"/>
      <c r="D608" s="2135">
        <f t="shared" si="9"/>
        <v>0</v>
      </c>
      <c r="E608" s="2134"/>
      <c r="F608" s="2134"/>
      <c r="G608" s="2134"/>
      <c r="H608" s="2134"/>
      <c r="I608" s="2134"/>
      <c r="J608" s="2134"/>
      <c r="K608" s="2655"/>
      <c r="L608" s="2121"/>
    </row>
    <row r="609" spans="1:12" ht="15.75" x14ac:dyDescent="0.25">
      <c r="A609" s="2132"/>
      <c r="B609" s="2133"/>
      <c r="C609" s="2134"/>
      <c r="D609" s="2135">
        <f t="shared" si="9"/>
        <v>0</v>
      </c>
      <c r="E609" s="2134"/>
      <c r="F609" s="2134"/>
      <c r="G609" s="2134"/>
      <c r="H609" s="2134"/>
      <c r="I609" s="2134"/>
      <c r="J609" s="2134"/>
      <c r="K609" s="2655"/>
      <c r="L609" s="2121"/>
    </row>
    <row r="610" spans="1:12" ht="15.75" x14ac:dyDescent="0.25">
      <c r="A610" s="2132"/>
      <c r="B610" s="2133"/>
      <c r="C610" s="2134"/>
      <c r="D610" s="2135">
        <f t="shared" si="9"/>
        <v>0</v>
      </c>
      <c r="E610" s="2134"/>
      <c r="F610" s="2134"/>
      <c r="G610" s="2134"/>
      <c r="H610" s="2134"/>
      <c r="I610" s="2134"/>
      <c r="J610" s="2134"/>
      <c r="K610" s="2655"/>
      <c r="L610" s="2121"/>
    </row>
    <row r="611" spans="1:12" ht="15.75" x14ac:dyDescent="0.25">
      <c r="A611" s="2132"/>
      <c r="B611" s="2133"/>
      <c r="C611" s="2134"/>
      <c r="D611" s="2135">
        <f t="shared" si="9"/>
        <v>0</v>
      </c>
      <c r="E611" s="2134"/>
      <c r="F611" s="2134"/>
      <c r="G611" s="2134"/>
      <c r="H611" s="2134"/>
      <c r="I611" s="2134"/>
      <c r="J611" s="2134"/>
      <c r="K611" s="2655"/>
      <c r="L611" s="2121"/>
    </row>
    <row r="612" spans="1:12" ht="15.75" x14ac:dyDescent="0.25">
      <c r="A612" s="2132"/>
      <c r="B612" s="2133"/>
      <c r="C612" s="2134"/>
      <c r="D612" s="2135">
        <f t="shared" si="9"/>
        <v>0</v>
      </c>
      <c r="E612" s="2134"/>
      <c r="F612" s="2134"/>
      <c r="G612" s="2134"/>
      <c r="H612" s="2134"/>
      <c r="I612" s="2134"/>
      <c r="J612" s="2134"/>
      <c r="K612" s="2655"/>
      <c r="L612" s="2121"/>
    </row>
    <row r="613" spans="1:12" ht="15.75" x14ac:dyDescent="0.25">
      <c r="A613" s="2132"/>
      <c r="B613" s="2133"/>
      <c r="C613" s="2134"/>
      <c r="D613" s="2135">
        <f t="shared" si="9"/>
        <v>0</v>
      </c>
      <c r="E613" s="2134"/>
      <c r="F613" s="2134"/>
      <c r="G613" s="2134"/>
      <c r="H613" s="2134"/>
      <c r="I613" s="2134"/>
      <c r="J613" s="2134"/>
      <c r="K613" s="2655"/>
      <c r="L613" s="2121"/>
    </row>
    <row r="614" spans="1:12" ht="15.75" x14ac:dyDescent="0.25">
      <c r="A614" s="2132"/>
      <c r="B614" s="2133"/>
      <c r="C614" s="2134"/>
      <c r="D614" s="2135">
        <f t="shared" si="9"/>
        <v>0</v>
      </c>
      <c r="E614" s="2134"/>
      <c r="F614" s="2134"/>
      <c r="G614" s="2134"/>
      <c r="H614" s="2134"/>
      <c r="I614" s="2134"/>
      <c r="J614" s="2134"/>
      <c r="K614" s="2655"/>
      <c r="L614" s="2121"/>
    </row>
    <row r="615" spans="1:12" ht="15.75" x14ac:dyDescent="0.25">
      <c r="A615" s="2132"/>
      <c r="B615" s="2133"/>
      <c r="C615" s="2134"/>
      <c r="D615" s="2135">
        <f t="shared" si="9"/>
        <v>0</v>
      </c>
      <c r="E615" s="2134"/>
      <c r="F615" s="2134"/>
      <c r="G615" s="2134"/>
      <c r="H615" s="2134"/>
      <c r="I615" s="2134"/>
      <c r="J615" s="2134"/>
      <c r="K615" s="2655"/>
      <c r="L615" s="2121"/>
    </row>
    <row r="616" spans="1:12" ht="15.75" x14ac:dyDescent="0.25">
      <c r="A616" s="2132"/>
      <c r="B616" s="2133"/>
      <c r="C616" s="2134"/>
      <c r="D616" s="2135">
        <f t="shared" si="9"/>
        <v>0</v>
      </c>
      <c r="E616" s="2134"/>
      <c r="F616" s="2134"/>
      <c r="G616" s="2134"/>
      <c r="H616" s="2134"/>
      <c r="I616" s="2134"/>
      <c r="J616" s="2134"/>
      <c r="K616" s="2655"/>
      <c r="L616" s="2121"/>
    </row>
    <row r="617" spans="1:12" ht="15.75" x14ac:dyDescent="0.25">
      <c r="A617" s="2132"/>
      <c r="B617" s="2133"/>
      <c r="C617" s="2134"/>
      <c r="D617" s="2135">
        <f t="shared" si="9"/>
        <v>0</v>
      </c>
      <c r="E617" s="2134"/>
      <c r="F617" s="2134"/>
      <c r="G617" s="2134"/>
      <c r="H617" s="2134"/>
      <c r="I617" s="2134"/>
      <c r="J617" s="2134"/>
      <c r="K617" s="2655"/>
      <c r="L617" s="2121"/>
    </row>
    <row r="618" spans="1:12" ht="15.75" x14ac:dyDescent="0.25">
      <c r="A618" s="2132"/>
      <c r="B618" s="2133"/>
      <c r="C618" s="2134"/>
      <c r="D618" s="2135">
        <f t="shared" si="9"/>
        <v>0</v>
      </c>
      <c r="E618" s="2134"/>
      <c r="F618" s="2134"/>
      <c r="G618" s="2134"/>
      <c r="H618" s="2134"/>
      <c r="I618" s="2134"/>
      <c r="J618" s="2134"/>
      <c r="K618" s="2655"/>
      <c r="L618" s="2121"/>
    </row>
    <row r="619" spans="1:12" ht="15.75" x14ac:dyDescent="0.25">
      <c r="A619" s="2132"/>
      <c r="B619" s="2133"/>
      <c r="C619" s="2134"/>
      <c r="D619" s="2135">
        <f t="shared" si="9"/>
        <v>0</v>
      </c>
      <c r="E619" s="2134"/>
      <c r="F619" s="2134"/>
      <c r="G619" s="2134"/>
      <c r="H619" s="2134"/>
      <c r="I619" s="2134"/>
      <c r="J619" s="2134"/>
      <c r="K619" s="2655"/>
      <c r="L619" s="2121"/>
    </row>
    <row r="620" spans="1:12" ht="15.75" x14ac:dyDescent="0.25">
      <c r="A620" s="2132"/>
      <c r="B620" s="2133"/>
      <c r="C620" s="2134"/>
      <c r="D620" s="2135">
        <f t="shared" si="9"/>
        <v>0</v>
      </c>
      <c r="E620" s="2134"/>
      <c r="F620" s="2134"/>
      <c r="G620" s="2134"/>
      <c r="H620" s="2134"/>
      <c r="I620" s="2134"/>
      <c r="J620" s="2134"/>
      <c r="K620" s="2655"/>
      <c r="L620" s="2121"/>
    </row>
    <row r="621" spans="1:12" ht="15.75" x14ac:dyDescent="0.25">
      <c r="A621" s="2132"/>
      <c r="B621" s="2133"/>
      <c r="C621" s="2134"/>
      <c r="D621" s="2135">
        <f t="shared" si="9"/>
        <v>0</v>
      </c>
      <c r="E621" s="2134"/>
      <c r="F621" s="2134"/>
      <c r="G621" s="2134"/>
      <c r="H621" s="2134"/>
      <c r="I621" s="2134"/>
      <c r="J621" s="2134"/>
      <c r="K621" s="2655"/>
      <c r="L621" s="2121"/>
    </row>
    <row r="622" spans="1:12" ht="15.75" x14ac:dyDescent="0.25">
      <c r="A622" s="2132"/>
      <c r="B622" s="2133"/>
      <c r="C622" s="2134"/>
      <c r="D622" s="2135">
        <f t="shared" si="9"/>
        <v>0</v>
      </c>
      <c r="E622" s="2134"/>
      <c r="F622" s="2134"/>
      <c r="G622" s="2134"/>
      <c r="H622" s="2134"/>
      <c r="I622" s="2134"/>
      <c r="J622" s="2134"/>
      <c r="K622" s="2655"/>
      <c r="L622" s="2121"/>
    </row>
    <row r="623" spans="1:12" ht="15.75" x14ac:dyDescent="0.25">
      <c r="A623" s="2132"/>
      <c r="B623" s="2133"/>
      <c r="C623" s="2134"/>
      <c r="D623" s="2135">
        <f t="shared" si="9"/>
        <v>0</v>
      </c>
      <c r="E623" s="2134"/>
      <c r="F623" s="2134"/>
      <c r="G623" s="2134"/>
      <c r="H623" s="2134"/>
      <c r="I623" s="2134"/>
      <c r="J623" s="2134"/>
      <c r="K623" s="2655"/>
      <c r="L623" s="2121"/>
    </row>
    <row r="624" spans="1:12" ht="15.75" x14ac:dyDescent="0.25">
      <c r="A624" s="2132"/>
      <c r="B624" s="2133"/>
      <c r="C624" s="2134"/>
      <c r="D624" s="2135">
        <f t="shared" si="9"/>
        <v>0</v>
      </c>
      <c r="E624" s="2134"/>
      <c r="F624" s="2134"/>
      <c r="G624" s="2134"/>
      <c r="H624" s="2134"/>
      <c r="I624" s="2134"/>
      <c r="J624" s="2134"/>
      <c r="K624" s="2655"/>
      <c r="L624" s="2121"/>
    </row>
    <row r="625" spans="1:12" ht="15.75" x14ac:dyDescent="0.25">
      <c r="A625" s="2132"/>
      <c r="B625" s="2133"/>
      <c r="C625" s="2134"/>
      <c r="D625" s="2135">
        <f t="shared" si="9"/>
        <v>0</v>
      </c>
      <c r="E625" s="2134"/>
      <c r="F625" s="2134"/>
      <c r="G625" s="2134"/>
      <c r="H625" s="2134"/>
      <c r="I625" s="2134"/>
      <c r="J625" s="2134"/>
      <c r="K625" s="2655"/>
      <c r="L625" s="2121"/>
    </row>
    <row r="626" spans="1:12" ht="15.75" x14ac:dyDescent="0.25">
      <c r="A626" s="2132"/>
      <c r="B626" s="2133"/>
      <c r="C626" s="2134"/>
      <c r="D626" s="2135">
        <f t="shared" si="9"/>
        <v>0</v>
      </c>
      <c r="E626" s="2134"/>
      <c r="F626" s="2134"/>
      <c r="G626" s="2134"/>
      <c r="H626" s="2134"/>
      <c r="I626" s="2134"/>
      <c r="J626" s="2134"/>
      <c r="K626" s="2655"/>
      <c r="L626" s="2121"/>
    </row>
    <row r="627" spans="1:12" ht="15.75" x14ac:dyDescent="0.25">
      <c r="A627" s="2132"/>
      <c r="B627" s="2133"/>
      <c r="C627" s="2134"/>
      <c r="D627" s="2135">
        <f t="shared" si="9"/>
        <v>0</v>
      </c>
      <c r="E627" s="2134"/>
      <c r="F627" s="2134"/>
      <c r="G627" s="2134"/>
      <c r="H627" s="2134"/>
      <c r="I627" s="2134"/>
      <c r="J627" s="2134"/>
      <c r="K627" s="2655"/>
      <c r="L627" s="2121"/>
    </row>
    <row r="628" spans="1:12" ht="15.75" x14ac:dyDescent="0.25">
      <c r="A628" s="2132"/>
      <c r="B628" s="2133"/>
      <c r="C628" s="2134"/>
      <c r="D628" s="2135">
        <f t="shared" si="9"/>
        <v>0</v>
      </c>
      <c r="E628" s="2134"/>
      <c r="F628" s="2134"/>
      <c r="G628" s="2134"/>
      <c r="H628" s="2134"/>
      <c r="I628" s="2134"/>
      <c r="J628" s="2134"/>
      <c r="K628" s="2655"/>
      <c r="L628" s="2121"/>
    </row>
    <row r="629" spans="1:12" ht="15.75" x14ac:dyDescent="0.25">
      <c r="A629" s="2132"/>
      <c r="B629" s="2133"/>
      <c r="C629" s="2134"/>
      <c r="D629" s="2135">
        <f t="shared" si="9"/>
        <v>0</v>
      </c>
      <c r="E629" s="2134"/>
      <c r="F629" s="2134"/>
      <c r="G629" s="2134"/>
      <c r="H629" s="2134"/>
      <c r="I629" s="2134"/>
      <c r="J629" s="2134"/>
      <c r="K629" s="2655"/>
      <c r="L629" s="2121"/>
    </row>
    <row r="630" spans="1:12" ht="15.75" x14ac:dyDescent="0.25">
      <c r="A630" s="2132"/>
      <c r="B630" s="2133"/>
      <c r="C630" s="2134"/>
      <c r="D630" s="2135">
        <f t="shared" si="9"/>
        <v>0</v>
      </c>
      <c r="E630" s="2134"/>
      <c r="F630" s="2134"/>
      <c r="G630" s="2134"/>
      <c r="H630" s="2134"/>
      <c r="I630" s="2134"/>
      <c r="J630" s="2134"/>
      <c r="K630" s="2655"/>
      <c r="L630" s="2121"/>
    </row>
    <row r="631" spans="1:12" ht="15.75" x14ac:dyDescent="0.25">
      <c r="A631" s="2132"/>
      <c r="B631" s="2133"/>
      <c r="C631" s="2134"/>
      <c r="D631" s="2135">
        <f t="shared" si="9"/>
        <v>0</v>
      </c>
      <c r="E631" s="2134"/>
      <c r="F631" s="2134"/>
      <c r="G631" s="2134"/>
      <c r="H631" s="2134"/>
      <c r="I631" s="2134"/>
      <c r="J631" s="2134"/>
      <c r="K631" s="2655"/>
      <c r="L631" s="2121"/>
    </row>
    <row r="632" spans="1:12" ht="15.75" x14ac:dyDescent="0.25">
      <c r="A632" s="2132"/>
      <c r="B632" s="2133"/>
      <c r="C632" s="2134"/>
      <c r="D632" s="2135">
        <f t="shared" si="9"/>
        <v>0</v>
      </c>
      <c r="E632" s="2134"/>
      <c r="F632" s="2134"/>
      <c r="G632" s="2134"/>
      <c r="H632" s="2134"/>
      <c r="I632" s="2134"/>
      <c r="J632" s="2134"/>
      <c r="K632" s="2655"/>
      <c r="L632" s="2121"/>
    </row>
    <row r="633" spans="1:12" ht="15.75" x14ac:dyDescent="0.25">
      <c r="A633" s="2132"/>
      <c r="B633" s="2133"/>
      <c r="C633" s="2134"/>
      <c r="D633" s="2135">
        <f t="shared" si="9"/>
        <v>0</v>
      </c>
      <c r="E633" s="2134"/>
      <c r="F633" s="2134"/>
      <c r="G633" s="2134"/>
      <c r="H633" s="2134"/>
      <c r="I633" s="2134"/>
      <c r="J633" s="2134"/>
      <c r="K633" s="2655"/>
      <c r="L633" s="2121"/>
    </row>
    <row r="634" spans="1:12" ht="15.75" x14ac:dyDescent="0.25">
      <c r="A634" s="2132"/>
      <c r="B634" s="2133"/>
      <c r="C634" s="2134"/>
      <c r="D634" s="2135">
        <f t="shared" si="9"/>
        <v>0</v>
      </c>
      <c r="E634" s="2134"/>
      <c r="F634" s="2134"/>
      <c r="G634" s="2134"/>
      <c r="H634" s="2134"/>
      <c r="I634" s="2134"/>
      <c r="J634" s="2134"/>
      <c r="K634" s="2655"/>
      <c r="L634" s="2121"/>
    </row>
    <row r="635" spans="1:12" ht="15.75" x14ac:dyDescent="0.25">
      <c r="A635" s="2132"/>
      <c r="B635" s="2133"/>
      <c r="C635" s="2134"/>
      <c r="D635" s="2135">
        <f t="shared" si="9"/>
        <v>0</v>
      </c>
      <c r="E635" s="2134"/>
      <c r="F635" s="2134"/>
      <c r="G635" s="2134"/>
      <c r="H635" s="2134"/>
      <c r="I635" s="2134"/>
      <c r="J635" s="2134"/>
      <c r="K635" s="2655"/>
      <c r="L635" s="2121"/>
    </row>
    <row r="636" spans="1:12" ht="15.75" x14ac:dyDescent="0.25">
      <c r="A636" s="2132"/>
      <c r="B636" s="2133"/>
      <c r="C636" s="2134"/>
      <c r="D636" s="2135">
        <f t="shared" si="9"/>
        <v>0</v>
      </c>
      <c r="E636" s="2134"/>
      <c r="F636" s="2134"/>
      <c r="G636" s="2134"/>
      <c r="H636" s="2134"/>
      <c r="I636" s="2134"/>
      <c r="J636" s="2134"/>
      <c r="K636" s="2655"/>
      <c r="L636" s="2121"/>
    </row>
    <row r="637" spans="1:12" ht="15.75" x14ac:dyDescent="0.25">
      <c r="A637" s="2132"/>
      <c r="B637" s="2133"/>
      <c r="C637" s="2134"/>
      <c r="D637" s="2135">
        <f t="shared" si="9"/>
        <v>0</v>
      </c>
      <c r="E637" s="2134"/>
      <c r="F637" s="2134"/>
      <c r="G637" s="2134"/>
      <c r="H637" s="2134"/>
      <c r="I637" s="2134"/>
      <c r="J637" s="2134"/>
      <c r="K637" s="2655"/>
      <c r="L637" s="2121"/>
    </row>
    <row r="638" spans="1:12" ht="15.75" x14ac:dyDescent="0.25">
      <c r="A638" s="2132"/>
      <c r="B638" s="2133"/>
      <c r="C638" s="2134"/>
      <c r="D638" s="2135">
        <f t="shared" si="9"/>
        <v>0</v>
      </c>
      <c r="E638" s="2134"/>
      <c r="F638" s="2134"/>
      <c r="G638" s="2134"/>
      <c r="H638" s="2134"/>
      <c r="I638" s="2134"/>
      <c r="J638" s="2134"/>
      <c r="K638" s="2655"/>
      <c r="L638" s="2121"/>
    </row>
    <row r="639" spans="1:12" ht="15.75" x14ac:dyDescent="0.25">
      <c r="A639" s="2132"/>
      <c r="B639" s="2133"/>
      <c r="C639" s="2134"/>
      <c r="D639" s="2135">
        <f t="shared" si="9"/>
        <v>0</v>
      </c>
      <c r="E639" s="2134"/>
      <c r="F639" s="2134"/>
      <c r="G639" s="2134"/>
      <c r="H639" s="2134"/>
      <c r="I639" s="2134"/>
      <c r="J639" s="2134"/>
      <c r="K639" s="2655"/>
      <c r="L639" s="2121"/>
    </row>
    <row r="640" spans="1:12" ht="15.75" x14ac:dyDescent="0.25">
      <c r="A640" s="2132"/>
      <c r="B640" s="2133"/>
      <c r="C640" s="2134"/>
      <c r="D640" s="2135">
        <f t="shared" si="9"/>
        <v>0</v>
      </c>
      <c r="E640" s="2134"/>
      <c r="F640" s="2134"/>
      <c r="G640" s="2134"/>
      <c r="H640" s="2134"/>
      <c r="I640" s="2134"/>
      <c r="J640" s="2134"/>
      <c r="K640" s="2655"/>
      <c r="L640" s="2121"/>
    </row>
    <row r="641" spans="1:12" ht="15.75" x14ac:dyDescent="0.25">
      <c r="A641" s="2132"/>
      <c r="B641" s="2133"/>
      <c r="C641" s="2134"/>
      <c r="D641" s="2135">
        <f t="shared" si="9"/>
        <v>0</v>
      </c>
      <c r="E641" s="2134"/>
      <c r="F641" s="2134"/>
      <c r="G641" s="2134"/>
      <c r="H641" s="2134"/>
      <c r="I641" s="2134"/>
      <c r="J641" s="2134"/>
      <c r="K641" s="2655"/>
      <c r="L641" s="2121"/>
    </row>
    <row r="642" spans="1:12" ht="15.75" x14ac:dyDescent="0.25">
      <c r="A642" s="2132"/>
      <c r="B642" s="2133"/>
      <c r="C642" s="2134"/>
      <c r="D642" s="2135">
        <f t="shared" si="9"/>
        <v>0</v>
      </c>
      <c r="E642" s="2134"/>
      <c r="F642" s="2134"/>
      <c r="G642" s="2134"/>
      <c r="H642" s="2134"/>
      <c r="I642" s="2134"/>
      <c r="J642" s="2134"/>
      <c r="K642" s="2655"/>
      <c r="L642" s="2121"/>
    </row>
    <row r="643" spans="1:12" ht="15.75" x14ac:dyDescent="0.25">
      <c r="A643" s="2132"/>
      <c r="B643" s="2133"/>
      <c r="C643" s="2134"/>
      <c r="D643" s="2135">
        <f t="shared" si="9"/>
        <v>0</v>
      </c>
      <c r="E643" s="2134"/>
      <c r="F643" s="2134"/>
      <c r="G643" s="2134"/>
      <c r="H643" s="2134"/>
      <c r="I643" s="2134"/>
      <c r="J643" s="2134"/>
      <c r="K643" s="2655"/>
      <c r="L643" s="2121"/>
    </row>
    <row r="644" spans="1:12" ht="15.75" x14ac:dyDescent="0.25">
      <c r="A644" s="2132"/>
      <c r="B644" s="2133"/>
      <c r="C644" s="2134"/>
      <c r="D644" s="2135">
        <f t="shared" si="9"/>
        <v>0</v>
      </c>
      <c r="E644" s="2134"/>
      <c r="F644" s="2134"/>
      <c r="G644" s="2134"/>
      <c r="H644" s="2134"/>
      <c r="I644" s="2134"/>
      <c r="J644" s="2134"/>
      <c r="K644" s="2655"/>
      <c r="L644" s="2121"/>
    </row>
    <row r="645" spans="1:12" ht="15.75" x14ac:dyDescent="0.25">
      <c r="A645" s="2132"/>
      <c r="B645" s="2133"/>
      <c r="C645" s="2134"/>
      <c r="D645" s="2135">
        <f t="shared" si="9"/>
        <v>0</v>
      </c>
      <c r="E645" s="2134"/>
      <c r="F645" s="2134"/>
      <c r="G645" s="2134"/>
      <c r="H645" s="2134"/>
      <c r="I645" s="2134"/>
      <c r="J645" s="2134"/>
      <c r="K645" s="2655"/>
      <c r="L645" s="2121"/>
    </row>
    <row r="646" spans="1:12" ht="15.75" x14ac:dyDescent="0.25">
      <c r="A646" s="2132"/>
      <c r="B646" s="2133"/>
      <c r="C646" s="2134"/>
      <c r="D646" s="2135">
        <f t="shared" si="9"/>
        <v>0</v>
      </c>
      <c r="E646" s="2134"/>
      <c r="F646" s="2134"/>
      <c r="G646" s="2134"/>
      <c r="H646" s="2134"/>
      <c r="I646" s="2134"/>
      <c r="J646" s="2134"/>
      <c r="K646" s="2655"/>
      <c r="L646" s="2121"/>
    </row>
    <row r="647" spans="1:12" ht="15.75" x14ac:dyDescent="0.25">
      <c r="A647" s="2132"/>
      <c r="B647" s="2133"/>
      <c r="C647" s="2134"/>
      <c r="D647" s="2135">
        <f t="shared" si="9"/>
        <v>0</v>
      </c>
      <c r="E647" s="2134"/>
      <c r="F647" s="2134"/>
      <c r="G647" s="2134"/>
      <c r="H647" s="2134"/>
      <c r="I647" s="2134"/>
      <c r="J647" s="2134"/>
      <c r="K647" s="2655"/>
      <c r="L647" s="2121"/>
    </row>
    <row r="648" spans="1:12" ht="15.75" x14ac:dyDescent="0.25">
      <c r="A648" s="2132"/>
      <c r="B648" s="2133"/>
      <c r="C648" s="2134"/>
      <c r="D648" s="2135">
        <f t="shared" si="9"/>
        <v>0</v>
      </c>
      <c r="E648" s="2134"/>
      <c r="F648" s="2134"/>
      <c r="G648" s="2134"/>
      <c r="H648" s="2134"/>
      <c r="I648" s="2134"/>
      <c r="J648" s="2134"/>
      <c r="K648" s="2655"/>
      <c r="L648" s="2121"/>
    </row>
    <row r="649" spans="1:12" ht="15.75" x14ac:dyDescent="0.25">
      <c r="A649" s="2132"/>
      <c r="B649" s="2133"/>
      <c r="C649" s="2134"/>
      <c r="D649" s="2135">
        <f t="shared" si="9"/>
        <v>0</v>
      </c>
      <c r="E649" s="2134"/>
      <c r="F649" s="2134"/>
      <c r="G649" s="2134"/>
      <c r="H649" s="2134"/>
      <c r="I649" s="2134"/>
      <c r="J649" s="2134"/>
      <c r="K649" s="2655"/>
      <c r="L649" s="2121"/>
    </row>
    <row r="650" spans="1:12" ht="15.75" x14ac:dyDescent="0.25">
      <c r="A650" s="2132"/>
      <c r="B650" s="2133"/>
      <c r="C650" s="2134"/>
      <c r="D650" s="2135">
        <f t="shared" si="9"/>
        <v>0</v>
      </c>
      <c r="E650" s="2134"/>
      <c r="F650" s="2134"/>
      <c r="G650" s="2134"/>
      <c r="H650" s="2134"/>
      <c r="I650" s="2134"/>
      <c r="J650" s="2134"/>
      <c r="K650" s="2655"/>
      <c r="L650" s="2121"/>
    </row>
    <row r="651" spans="1:12" ht="15.75" x14ac:dyDescent="0.25">
      <c r="A651" s="2132"/>
      <c r="B651" s="2133"/>
      <c r="C651" s="2134"/>
      <c r="D651" s="2135">
        <f t="shared" si="9"/>
        <v>0</v>
      </c>
      <c r="E651" s="2134"/>
      <c r="F651" s="2134"/>
      <c r="G651" s="2134"/>
      <c r="H651" s="2134"/>
      <c r="I651" s="2134"/>
      <c r="J651" s="2134"/>
      <c r="K651" s="2655"/>
      <c r="L651" s="2121"/>
    </row>
    <row r="652" spans="1:12" ht="15.75" x14ac:dyDescent="0.25">
      <c r="A652" s="2132"/>
      <c r="B652" s="2133"/>
      <c r="C652" s="2134"/>
      <c r="D652" s="2135">
        <f t="shared" si="9"/>
        <v>0</v>
      </c>
      <c r="E652" s="2134"/>
      <c r="F652" s="2134"/>
      <c r="G652" s="2134"/>
      <c r="H652" s="2134"/>
      <c r="I652" s="2134"/>
      <c r="J652" s="2134"/>
      <c r="K652" s="2655"/>
      <c r="L652" s="2121"/>
    </row>
    <row r="653" spans="1:12" ht="15.75" x14ac:dyDescent="0.25">
      <c r="A653" s="2132"/>
      <c r="B653" s="2133"/>
      <c r="C653" s="2134"/>
      <c r="D653" s="2135">
        <f t="shared" si="9"/>
        <v>0</v>
      </c>
      <c r="E653" s="2134"/>
      <c r="F653" s="2134"/>
      <c r="G653" s="2134"/>
      <c r="H653" s="2134"/>
      <c r="I653" s="2134"/>
      <c r="J653" s="2134"/>
      <c r="K653" s="2655"/>
      <c r="L653" s="2121"/>
    </row>
    <row r="654" spans="1:12" ht="15.75" x14ac:dyDescent="0.25">
      <c r="A654" s="2132"/>
      <c r="B654" s="2133"/>
      <c r="C654" s="2134"/>
      <c r="D654" s="2135">
        <f t="shared" si="9"/>
        <v>0</v>
      </c>
      <c r="E654" s="2134"/>
      <c r="F654" s="2134"/>
      <c r="G654" s="2134"/>
      <c r="H654" s="2134"/>
      <c r="I654" s="2134"/>
      <c r="J654" s="2134"/>
      <c r="K654" s="2655"/>
      <c r="L654" s="2121"/>
    </row>
    <row r="655" spans="1:12" ht="15.75" x14ac:dyDescent="0.25">
      <c r="A655" s="2132"/>
      <c r="B655" s="2133"/>
      <c r="C655" s="2134"/>
      <c r="D655" s="2135">
        <f t="shared" si="9"/>
        <v>0</v>
      </c>
      <c r="E655" s="2134"/>
      <c r="F655" s="2134"/>
      <c r="G655" s="2134"/>
      <c r="H655" s="2134"/>
      <c r="I655" s="2134"/>
      <c r="J655" s="2134"/>
      <c r="K655" s="2655"/>
      <c r="L655" s="2121"/>
    </row>
    <row r="656" spans="1:12" ht="15.75" x14ac:dyDescent="0.25">
      <c r="A656" s="2132"/>
      <c r="B656" s="2133"/>
      <c r="C656" s="2134"/>
      <c r="D656" s="2135">
        <f t="shared" si="9"/>
        <v>0</v>
      </c>
      <c r="E656" s="2134"/>
      <c r="F656" s="2134"/>
      <c r="G656" s="2134"/>
      <c r="H656" s="2134"/>
      <c r="I656" s="2134"/>
      <c r="J656" s="2134"/>
      <c r="K656" s="2655"/>
      <c r="L656" s="2121"/>
    </row>
    <row r="657" spans="1:12" ht="15.75" x14ac:dyDescent="0.25">
      <c r="A657" s="2132"/>
      <c r="B657" s="2133"/>
      <c r="C657" s="2134"/>
      <c r="D657" s="2135">
        <f t="shared" si="9"/>
        <v>0</v>
      </c>
      <c r="E657" s="2134"/>
      <c r="F657" s="2134"/>
      <c r="G657" s="2134"/>
      <c r="H657" s="2134"/>
      <c r="I657" s="2134"/>
      <c r="J657" s="2134"/>
      <c r="K657" s="2655"/>
      <c r="L657" s="2121"/>
    </row>
    <row r="658" spans="1:12" ht="15.75" x14ac:dyDescent="0.25">
      <c r="A658" s="2132"/>
      <c r="B658" s="2133"/>
      <c r="C658" s="2134"/>
      <c r="D658" s="2135">
        <f t="shared" si="9"/>
        <v>0</v>
      </c>
      <c r="E658" s="2134"/>
      <c r="F658" s="2134"/>
      <c r="G658" s="2134"/>
      <c r="H658" s="2134"/>
      <c r="I658" s="2134"/>
      <c r="J658" s="2134"/>
      <c r="K658" s="2655"/>
      <c r="L658" s="2121"/>
    </row>
    <row r="659" spans="1:12" ht="15.75" x14ac:dyDescent="0.25">
      <c r="A659" s="2132"/>
      <c r="B659" s="2133"/>
      <c r="C659" s="2134"/>
      <c r="D659" s="2135">
        <f t="shared" ref="D659:D722" si="10">+C659*(100-E659)/100</f>
        <v>0</v>
      </c>
      <c r="E659" s="2134"/>
      <c r="F659" s="2134"/>
      <c r="G659" s="2134"/>
      <c r="H659" s="2134"/>
      <c r="I659" s="2134"/>
      <c r="J659" s="2134"/>
      <c r="K659" s="2655"/>
      <c r="L659" s="2121"/>
    </row>
    <row r="660" spans="1:12" ht="15.75" x14ac:dyDescent="0.25">
      <c r="A660" s="2132"/>
      <c r="B660" s="2133"/>
      <c r="C660" s="2134"/>
      <c r="D660" s="2135">
        <f t="shared" si="10"/>
        <v>0</v>
      </c>
      <c r="E660" s="2134"/>
      <c r="F660" s="2134"/>
      <c r="G660" s="2134"/>
      <c r="H660" s="2134"/>
      <c r="I660" s="2134"/>
      <c r="J660" s="2134"/>
      <c r="K660" s="2655"/>
      <c r="L660" s="2121"/>
    </row>
    <row r="661" spans="1:12" ht="15.75" x14ac:dyDescent="0.25">
      <c r="A661" s="2132"/>
      <c r="B661" s="2133"/>
      <c r="C661" s="2134"/>
      <c r="D661" s="2135">
        <f t="shared" si="10"/>
        <v>0</v>
      </c>
      <c r="E661" s="2134"/>
      <c r="F661" s="2134"/>
      <c r="G661" s="2134"/>
      <c r="H661" s="2134"/>
      <c r="I661" s="2134"/>
      <c r="J661" s="2134"/>
      <c r="K661" s="2655"/>
      <c r="L661" s="2121"/>
    </row>
    <row r="662" spans="1:12" ht="15.75" x14ac:dyDescent="0.25">
      <c r="A662" s="2132"/>
      <c r="B662" s="2133"/>
      <c r="C662" s="2134"/>
      <c r="D662" s="2135">
        <f t="shared" si="10"/>
        <v>0</v>
      </c>
      <c r="E662" s="2134"/>
      <c r="F662" s="2134"/>
      <c r="G662" s="2134"/>
      <c r="H662" s="2134"/>
      <c r="I662" s="2134"/>
      <c r="J662" s="2134"/>
      <c r="K662" s="2655"/>
      <c r="L662" s="2121"/>
    </row>
    <row r="663" spans="1:12" ht="15.75" x14ac:dyDescent="0.25">
      <c r="A663" s="2132"/>
      <c r="B663" s="2133"/>
      <c r="C663" s="2134"/>
      <c r="D663" s="2135">
        <f t="shared" si="10"/>
        <v>0</v>
      </c>
      <c r="E663" s="2134"/>
      <c r="F663" s="2134"/>
      <c r="G663" s="2134"/>
      <c r="H663" s="2134"/>
      <c r="I663" s="2134"/>
      <c r="J663" s="2134"/>
      <c r="K663" s="2655"/>
      <c r="L663" s="2121"/>
    </row>
    <row r="664" spans="1:12" ht="15.75" x14ac:dyDescent="0.25">
      <c r="A664" s="2132"/>
      <c r="B664" s="2133"/>
      <c r="C664" s="2134"/>
      <c r="D664" s="2135">
        <f t="shared" si="10"/>
        <v>0</v>
      </c>
      <c r="E664" s="2134"/>
      <c r="F664" s="2134"/>
      <c r="G664" s="2134"/>
      <c r="H664" s="2134"/>
      <c r="I664" s="2134"/>
      <c r="J664" s="2134"/>
      <c r="K664" s="2655"/>
      <c r="L664" s="2121"/>
    </row>
    <row r="665" spans="1:12" ht="15.75" x14ac:dyDescent="0.25">
      <c r="A665" s="2132"/>
      <c r="B665" s="2133"/>
      <c r="C665" s="2134"/>
      <c r="D665" s="2135">
        <f t="shared" si="10"/>
        <v>0</v>
      </c>
      <c r="E665" s="2134"/>
      <c r="F665" s="2134"/>
      <c r="G665" s="2134"/>
      <c r="H665" s="2134"/>
      <c r="I665" s="2134"/>
      <c r="J665" s="2134"/>
      <c r="K665" s="2655"/>
      <c r="L665" s="2121"/>
    </row>
    <row r="666" spans="1:12" ht="15.75" x14ac:dyDescent="0.25">
      <c r="A666" s="2132"/>
      <c r="B666" s="2133"/>
      <c r="C666" s="2134"/>
      <c r="D666" s="2135">
        <f t="shared" si="10"/>
        <v>0</v>
      </c>
      <c r="E666" s="2134"/>
      <c r="F666" s="2134"/>
      <c r="G666" s="2134"/>
      <c r="H666" s="2134"/>
      <c r="I666" s="2134"/>
      <c r="J666" s="2134"/>
      <c r="K666" s="2655"/>
      <c r="L666" s="2121"/>
    </row>
    <row r="667" spans="1:12" ht="15.75" x14ac:dyDescent="0.25">
      <c r="A667" s="2132"/>
      <c r="B667" s="2133"/>
      <c r="C667" s="2134"/>
      <c r="D667" s="2135">
        <f t="shared" si="10"/>
        <v>0</v>
      </c>
      <c r="E667" s="2134"/>
      <c r="F667" s="2134"/>
      <c r="G667" s="2134"/>
      <c r="H667" s="2134"/>
      <c r="I667" s="2134"/>
      <c r="J667" s="2134"/>
      <c r="K667" s="2655"/>
      <c r="L667" s="2121"/>
    </row>
    <row r="668" spans="1:12" ht="15.75" x14ac:dyDescent="0.25">
      <c r="A668" s="2132"/>
      <c r="B668" s="2133"/>
      <c r="C668" s="2134"/>
      <c r="D668" s="2135">
        <f t="shared" si="10"/>
        <v>0</v>
      </c>
      <c r="E668" s="2134"/>
      <c r="F668" s="2134"/>
      <c r="G668" s="2134"/>
      <c r="H668" s="2134"/>
      <c r="I668" s="2134"/>
      <c r="J668" s="2134"/>
      <c r="K668" s="2655"/>
      <c r="L668" s="2121"/>
    </row>
    <row r="669" spans="1:12" ht="15.75" x14ac:dyDescent="0.25">
      <c r="A669" s="2132"/>
      <c r="B669" s="2133"/>
      <c r="C669" s="2134"/>
      <c r="D669" s="2135">
        <f t="shared" si="10"/>
        <v>0</v>
      </c>
      <c r="E669" s="2134"/>
      <c r="F669" s="2134"/>
      <c r="G669" s="2134"/>
      <c r="H669" s="2134"/>
      <c r="I669" s="2134"/>
      <c r="J669" s="2134"/>
      <c r="K669" s="2655"/>
      <c r="L669" s="2121"/>
    </row>
    <row r="670" spans="1:12" ht="15.75" x14ac:dyDescent="0.25">
      <c r="A670" s="2132"/>
      <c r="B670" s="2133"/>
      <c r="C670" s="2134"/>
      <c r="D670" s="2135">
        <f t="shared" si="10"/>
        <v>0</v>
      </c>
      <c r="E670" s="2134"/>
      <c r="F670" s="2134"/>
      <c r="G670" s="2134"/>
      <c r="H670" s="2134"/>
      <c r="I670" s="2134"/>
      <c r="J670" s="2134"/>
      <c r="K670" s="2655"/>
      <c r="L670" s="2121"/>
    </row>
    <row r="671" spans="1:12" ht="15.75" x14ac:dyDescent="0.25">
      <c r="A671" s="2132"/>
      <c r="B671" s="2133"/>
      <c r="C671" s="2134"/>
      <c r="D671" s="2135">
        <f t="shared" si="10"/>
        <v>0</v>
      </c>
      <c r="E671" s="2134"/>
      <c r="F671" s="2134"/>
      <c r="G671" s="2134"/>
      <c r="H671" s="2134"/>
      <c r="I671" s="2134"/>
      <c r="J671" s="2134"/>
      <c r="K671" s="2655"/>
      <c r="L671" s="2121"/>
    </row>
    <row r="672" spans="1:12" ht="15.75" x14ac:dyDescent="0.25">
      <c r="A672" s="2132"/>
      <c r="B672" s="2133"/>
      <c r="C672" s="2134"/>
      <c r="D672" s="2135">
        <f t="shared" si="10"/>
        <v>0</v>
      </c>
      <c r="E672" s="2134"/>
      <c r="F672" s="2134"/>
      <c r="G672" s="2134"/>
      <c r="H672" s="2134"/>
      <c r="I672" s="2134"/>
      <c r="J672" s="2134"/>
      <c r="K672" s="2655"/>
      <c r="L672" s="2121"/>
    </row>
    <row r="673" spans="1:12" ht="15.75" x14ac:dyDescent="0.25">
      <c r="A673" s="2132"/>
      <c r="B673" s="2133"/>
      <c r="C673" s="2134"/>
      <c r="D673" s="2135">
        <f t="shared" si="10"/>
        <v>0</v>
      </c>
      <c r="E673" s="2134"/>
      <c r="F673" s="2134"/>
      <c r="G673" s="2134"/>
      <c r="H673" s="2134"/>
      <c r="I673" s="2134"/>
      <c r="J673" s="2134"/>
      <c r="K673" s="2655"/>
      <c r="L673" s="2121"/>
    </row>
    <row r="674" spans="1:12" ht="15.75" x14ac:dyDescent="0.25">
      <c r="A674" s="2132"/>
      <c r="B674" s="2133"/>
      <c r="C674" s="2134"/>
      <c r="D674" s="2135">
        <f t="shared" si="10"/>
        <v>0</v>
      </c>
      <c r="E674" s="2134"/>
      <c r="F674" s="2134"/>
      <c r="G674" s="2134"/>
      <c r="H674" s="2134"/>
      <c r="I674" s="2134"/>
      <c r="J674" s="2134"/>
      <c r="K674" s="2655"/>
      <c r="L674" s="2121"/>
    </row>
    <row r="675" spans="1:12" ht="15.75" x14ac:dyDescent="0.25">
      <c r="A675" s="2132"/>
      <c r="B675" s="2133"/>
      <c r="C675" s="2134"/>
      <c r="D675" s="2135">
        <f t="shared" si="10"/>
        <v>0</v>
      </c>
      <c r="E675" s="2134"/>
      <c r="F675" s="2134"/>
      <c r="G675" s="2134"/>
      <c r="H675" s="2134"/>
      <c r="I675" s="2134"/>
      <c r="J675" s="2134"/>
      <c r="K675" s="2655"/>
      <c r="L675" s="2121"/>
    </row>
    <row r="676" spans="1:12" ht="15.75" x14ac:dyDescent="0.25">
      <c r="A676" s="2132"/>
      <c r="B676" s="2133"/>
      <c r="C676" s="2134"/>
      <c r="D676" s="2135">
        <f t="shared" si="10"/>
        <v>0</v>
      </c>
      <c r="E676" s="2134"/>
      <c r="F676" s="2134"/>
      <c r="G676" s="2134"/>
      <c r="H676" s="2134"/>
      <c r="I676" s="2134"/>
      <c r="J676" s="2134"/>
      <c r="K676" s="2655"/>
      <c r="L676" s="2121"/>
    </row>
    <row r="677" spans="1:12" ht="15.75" x14ac:dyDescent="0.25">
      <c r="A677" s="2132"/>
      <c r="B677" s="2133"/>
      <c r="C677" s="2134"/>
      <c r="D677" s="2135">
        <f t="shared" si="10"/>
        <v>0</v>
      </c>
      <c r="E677" s="2134"/>
      <c r="F677" s="2134"/>
      <c r="G677" s="2134"/>
      <c r="H677" s="2134"/>
      <c r="I677" s="2134"/>
      <c r="J677" s="2134"/>
      <c r="K677" s="2655"/>
      <c r="L677" s="2121"/>
    </row>
    <row r="678" spans="1:12" ht="15.75" x14ac:dyDescent="0.25">
      <c r="A678" s="2132"/>
      <c r="B678" s="2133"/>
      <c r="C678" s="2134"/>
      <c r="D678" s="2135">
        <f t="shared" si="10"/>
        <v>0</v>
      </c>
      <c r="E678" s="2134"/>
      <c r="F678" s="2134"/>
      <c r="G678" s="2134"/>
      <c r="H678" s="2134"/>
      <c r="I678" s="2134"/>
      <c r="J678" s="2134"/>
      <c r="K678" s="2655"/>
      <c r="L678" s="2121"/>
    </row>
    <row r="679" spans="1:12" ht="15.75" x14ac:dyDescent="0.25">
      <c r="A679" s="2132"/>
      <c r="B679" s="2133"/>
      <c r="C679" s="2134"/>
      <c r="D679" s="2135">
        <f t="shared" si="10"/>
        <v>0</v>
      </c>
      <c r="E679" s="2134"/>
      <c r="F679" s="2134"/>
      <c r="G679" s="2134"/>
      <c r="H679" s="2134"/>
      <c r="I679" s="2134"/>
      <c r="J679" s="2134"/>
      <c r="K679" s="2655"/>
      <c r="L679" s="2121"/>
    </row>
    <row r="680" spans="1:12" ht="15.75" x14ac:dyDescent="0.25">
      <c r="A680" s="2132"/>
      <c r="B680" s="2133"/>
      <c r="C680" s="2134"/>
      <c r="D680" s="2135">
        <f t="shared" si="10"/>
        <v>0</v>
      </c>
      <c r="E680" s="2134"/>
      <c r="F680" s="2134"/>
      <c r="G680" s="2134"/>
      <c r="H680" s="2134"/>
      <c r="I680" s="2134"/>
      <c r="J680" s="2134"/>
      <c r="K680" s="2655"/>
      <c r="L680" s="2121"/>
    </row>
    <row r="681" spans="1:12" ht="15.75" x14ac:dyDescent="0.25">
      <c r="A681" s="2132"/>
      <c r="B681" s="2133"/>
      <c r="C681" s="2134"/>
      <c r="D681" s="2135">
        <f t="shared" si="10"/>
        <v>0</v>
      </c>
      <c r="E681" s="2134"/>
      <c r="F681" s="2134"/>
      <c r="G681" s="2134"/>
      <c r="H681" s="2134"/>
      <c r="I681" s="2134"/>
      <c r="J681" s="2134"/>
      <c r="K681" s="2655"/>
      <c r="L681" s="2121"/>
    </row>
    <row r="682" spans="1:12" ht="15.75" x14ac:dyDescent="0.25">
      <c r="A682" s="2132"/>
      <c r="B682" s="2133"/>
      <c r="C682" s="2134"/>
      <c r="D682" s="2135">
        <f t="shared" si="10"/>
        <v>0</v>
      </c>
      <c r="E682" s="2134"/>
      <c r="F682" s="2134"/>
      <c r="G682" s="2134"/>
      <c r="H682" s="2134"/>
      <c r="I682" s="2134"/>
      <c r="J682" s="2134"/>
      <c r="K682" s="2655"/>
      <c r="L682" s="2121"/>
    </row>
    <row r="683" spans="1:12" ht="15.75" x14ac:dyDescent="0.25">
      <c r="A683" s="2132"/>
      <c r="B683" s="2133"/>
      <c r="C683" s="2134"/>
      <c r="D683" s="2135">
        <f t="shared" si="10"/>
        <v>0</v>
      </c>
      <c r="E683" s="2134"/>
      <c r="F683" s="2134"/>
      <c r="G683" s="2134"/>
      <c r="H683" s="2134"/>
      <c r="I683" s="2134"/>
      <c r="J683" s="2134"/>
      <c r="K683" s="2655"/>
      <c r="L683" s="2121"/>
    </row>
    <row r="684" spans="1:12" ht="15.75" x14ac:dyDescent="0.25">
      <c r="A684" s="2132"/>
      <c r="B684" s="2133"/>
      <c r="C684" s="2134"/>
      <c r="D684" s="2135">
        <f t="shared" si="10"/>
        <v>0</v>
      </c>
      <c r="E684" s="2134"/>
      <c r="F684" s="2134"/>
      <c r="G684" s="2134"/>
      <c r="H684" s="2134"/>
      <c r="I684" s="2134"/>
      <c r="J684" s="2134"/>
      <c r="K684" s="2655"/>
      <c r="L684" s="2121"/>
    </row>
    <row r="685" spans="1:12" ht="15.75" x14ac:dyDescent="0.25">
      <c r="A685" s="2132"/>
      <c r="B685" s="2133"/>
      <c r="C685" s="2134"/>
      <c r="D685" s="2135">
        <f t="shared" si="10"/>
        <v>0</v>
      </c>
      <c r="E685" s="2134"/>
      <c r="F685" s="2134"/>
      <c r="G685" s="2134"/>
      <c r="H685" s="2134"/>
      <c r="I685" s="2134"/>
      <c r="J685" s="2134"/>
      <c r="K685" s="2655"/>
      <c r="L685" s="2121"/>
    </row>
    <row r="686" spans="1:12" ht="15.75" x14ac:dyDescent="0.25">
      <c r="A686" s="2132"/>
      <c r="B686" s="2133"/>
      <c r="C686" s="2134"/>
      <c r="D686" s="2135">
        <f t="shared" si="10"/>
        <v>0</v>
      </c>
      <c r="E686" s="2134"/>
      <c r="F686" s="2134"/>
      <c r="G686" s="2134"/>
      <c r="H686" s="2134"/>
      <c r="I686" s="2134"/>
      <c r="J686" s="2134"/>
      <c r="K686" s="2655"/>
      <c r="L686" s="2121"/>
    </row>
    <row r="687" spans="1:12" ht="15.75" x14ac:dyDescent="0.25">
      <c r="A687" s="2132"/>
      <c r="B687" s="2133"/>
      <c r="C687" s="2134"/>
      <c r="D687" s="2135">
        <f t="shared" si="10"/>
        <v>0</v>
      </c>
      <c r="E687" s="2134"/>
      <c r="F687" s="2134"/>
      <c r="G687" s="2134"/>
      <c r="H687" s="2134"/>
      <c r="I687" s="2134"/>
      <c r="J687" s="2134"/>
      <c r="K687" s="2655"/>
      <c r="L687" s="2121"/>
    </row>
    <row r="688" spans="1:12" ht="15.75" x14ac:dyDescent="0.25">
      <c r="A688" s="2132"/>
      <c r="B688" s="2133"/>
      <c r="C688" s="2134"/>
      <c r="D688" s="2135">
        <f t="shared" si="10"/>
        <v>0</v>
      </c>
      <c r="E688" s="2134"/>
      <c r="F688" s="2134"/>
      <c r="G688" s="2134"/>
      <c r="H688" s="2134"/>
      <c r="I688" s="2134"/>
      <c r="J688" s="2134"/>
      <c r="K688" s="2655"/>
      <c r="L688" s="2121"/>
    </row>
    <row r="689" spans="1:12" ht="15.75" x14ac:dyDescent="0.25">
      <c r="A689" s="2132"/>
      <c r="B689" s="2133"/>
      <c r="C689" s="2134"/>
      <c r="D689" s="2135">
        <f t="shared" si="10"/>
        <v>0</v>
      </c>
      <c r="E689" s="2134"/>
      <c r="F689" s="2134"/>
      <c r="G689" s="2134"/>
      <c r="H689" s="2134"/>
      <c r="I689" s="2134"/>
      <c r="J689" s="2134"/>
      <c r="K689" s="2655"/>
      <c r="L689" s="2121"/>
    </row>
    <row r="690" spans="1:12" ht="15.75" x14ac:dyDescent="0.25">
      <c r="A690" s="2132"/>
      <c r="B690" s="2133"/>
      <c r="C690" s="2134"/>
      <c r="D690" s="2135">
        <f t="shared" si="10"/>
        <v>0</v>
      </c>
      <c r="E690" s="2134"/>
      <c r="F690" s="2134"/>
      <c r="G690" s="2134"/>
      <c r="H690" s="2134"/>
      <c r="I690" s="2134"/>
      <c r="J690" s="2134"/>
      <c r="K690" s="2655"/>
      <c r="L690" s="2121"/>
    </row>
    <row r="691" spans="1:12" ht="15.75" x14ac:dyDescent="0.25">
      <c r="A691" s="2132"/>
      <c r="B691" s="2133"/>
      <c r="C691" s="2134"/>
      <c r="D691" s="2135">
        <f t="shared" si="10"/>
        <v>0</v>
      </c>
      <c r="E691" s="2134"/>
      <c r="F691" s="2134"/>
      <c r="G691" s="2134"/>
      <c r="H691" s="2134"/>
      <c r="I691" s="2134"/>
      <c r="J691" s="2134"/>
      <c r="K691" s="2655"/>
      <c r="L691" s="2121"/>
    </row>
    <row r="692" spans="1:12" ht="15.75" x14ac:dyDescent="0.25">
      <c r="A692" s="2132"/>
      <c r="B692" s="2133"/>
      <c r="C692" s="2134"/>
      <c r="D692" s="2135">
        <f t="shared" si="10"/>
        <v>0</v>
      </c>
      <c r="E692" s="2134"/>
      <c r="F692" s="2134"/>
      <c r="G692" s="2134"/>
      <c r="H692" s="2134"/>
      <c r="I692" s="2134"/>
      <c r="J692" s="2134"/>
      <c r="K692" s="2655"/>
      <c r="L692" s="2121"/>
    </row>
    <row r="693" spans="1:12" ht="15.75" x14ac:dyDescent="0.25">
      <c r="A693" s="2132"/>
      <c r="B693" s="2133"/>
      <c r="C693" s="2134"/>
      <c r="D693" s="2135">
        <f t="shared" si="10"/>
        <v>0</v>
      </c>
      <c r="E693" s="2134"/>
      <c r="F693" s="2134"/>
      <c r="G693" s="2134"/>
      <c r="H693" s="2134"/>
      <c r="I693" s="2134"/>
      <c r="J693" s="2134"/>
      <c r="K693" s="2655"/>
      <c r="L693" s="2121"/>
    </row>
    <row r="694" spans="1:12" ht="15.75" x14ac:dyDescent="0.25">
      <c r="A694" s="2132"/>
      <c r="B694" s="2133"/>
      <c r="C694" s="2134"/>
      <c r="D694" s="2135">
        <f t="shared" si="10"/>
        <v>0</v>
      </c>
      <c r="E694" s="2134"/>
      <c r="F694" s="2134"/>
      <c r="G694" s="2134"/>
      <c r="H694" s="2134"/>
      <c r="I694" s="2134"/>
      <c r="J694" s="2134"/>
      <c r="K694" s="2655"/>
      <c r="L694" s="2121"/>
    </row>
    <row r="695" spans="1:12" ht="15.75" x14ac:dyDescent="0.25">
      <c r="A695" s="2132"/>
      <c r="B695" s="2133"/>
      <c r="C695" s="2134"/>
      <c r="D695" s="2135">
        <f t="shared" si="10"/>
        <v>0</v>
      </c>
      <c r="E695" s="2134"/>
      <c r="F695" s="2134"/>
      <c r="G695" s="2134"/>
      <c r="H695" s="2134"/>
      <c r="I695" s="2134"/>
      <c r="J695" s="2134"/>
      <c r="K695" s="2655"/>
      <c r="L695" s="2121"/>
    </row>
    <row r="696" spans="1:12" ht="15.75" x14ac:dyDescent="0.25">
      <c r="A696" s="2132"/>
      <c r="B696" s="2133"/>
      <c r="C696" s="2134"/>
      <c r="D696" s="2135">
        <f t="shared" si="10"/>
        <v>0</v>
      </c>
      <c r="E696" s="2134"/>
      <c r="F696" s="2134"/>
      <c r="G696" s="2134"/>
      <c r="H696" s="2134"/>
      <c r="I696" s="2134"/>
      <c r="J696" s="2134"/>
      <c r="K696" s="2655"/>
      <c r="L696" s="2121"/>
    </row>
    <row r="697" spans="1:12" ht="15.75" x14ac:dyDescent="0.25">
      <c r="A697" s="2132"/>
      <c r="B697" s="2133"/>
      <c r="C697" s="2134"/>
      <c r="D697" s="2135">
        <f t="shared" si="10"/>
        <v>0</v>
      </c>
      <c r="E697" s="2134"/>
      <c r="F697" s="2134"/>
      <c r="G697" s="2134"/>
      <c r="H697" s="2134"/>
      <c r="I697" s="2134"/>
      <c r="J697" s="2134"/>
      <c r="K697" s="2655"/>
      <c r="L697" s="2121"/>
    </row>
    <row r="698" spans="1:12" ht="15.75" x14ac:dyDescent="0.25">
      <c r="A698" s="2132"/>
      <c r="B698" s="2133"/>
      <c r="C698" s="2134"/>
      <c r="D698" s="2135">
        <f t="shared" si="10"/>
        <v>0</v>
      </c>
      <c r="E698" s="2134"/>
      <c r="F698" s="2134"/>
      <c r="G698" s="2134"/>
      <c r="H698" s="2134"/>
      <c r="I698" s="2134"/>
      <c r="J698" s="2134"/>
      <c r="K698" s="2655"/>
      <c r="L698" s="2121"/>
    </row>
    <row r="699" spans="1:12" ht="15.75" x14ac:dyDescent="0.25">
      <c r="A699" s="2132"/>
      <c r="B699" s="2133"/>
      <c r="C699" s="2134"/>
      <c r="D699" s="2135">
        <f t="shared" si="10"/>
        <v>0</v>
      </c>
      <c r="E699" s="2134"/>
      <c r="F699" s="2134"/>
      <c r="G699" s="2134"/>
      <c r="H699" s="2134"/>
      <c r="I699" s="2134"/>
      <c r="J699" s="2134"/>
      <c r="K699" s="2655"/>
      <c r="L699" s="2121"/>
    </row>
    <row r="700" spans="1:12" ht="15.75" x14ac:dyDescent="0.25">
      <c r="A700" s="2132"/>
      <c r="B700" s="2133"/>
      <c r="C700" s="2134"/>
      <c r="D700" s="2135">
        <f t="shared" si="10"/>
        <v>0</v>
      </c>
      <c r="E700" s="2134"/>
      <c r="F700" s="2134"/>
      <c r="G700" s="2134"/>
      <c r="H700" s="2134"/>
      <c r="I700" s="2134"/>
      <c r="J700" s="2134"/>
      <c r="K700" s="2655"/>
      <c r="L700" s="2121"/>
    </row>
    <row r="701" spans="1:12" ht="15.75" x14ac:dyDescent="0.25">
      <c r="A701" s="2132"/>
      <c r="B701" s="2133"/>
      <c r="C701" s="2134"/>
      <c r="D701" s="2135">
        <f t="shared" si="10"/>
        <v>0</v>
      </c>
      <c r="E701" s="2134"/>
      <c r="F701" s="2134"/>
      <c r="G701" s="2134"/>
      <c r="H701" s="2134"/>
      <c r="I701" s="2134"/>
      <c r="J701" s="2134"/>
      <c r="K701" s="2655"/>
      <c r="L701" s="2121"/>
    </row>
    <row r="702" spans="1:12" ht="15.75" x14ac:dyDescent="0.25">
      <c r="A702" s="2132"/>
      <c r="B702" s="2133"/>
      <c r="C702" s="2134"/>
      <c r="D702" s="2135">
        <f t="shared" si="10"/>
        <v>0</v>
      </c>
      <c r="E702" s="2134"/>
      <c r="F702" s="2134"/>
      <c r="G702" s="2134"/>
      <c r="H702" s="2134"/>
      <c r="I702" s="2134"/>
      <c r="J702" s="2134"/>
      <c r="K702" s="2655"/>
      <c r="L702" s="2121"/>
    </row>
    <row r="703" spans="1:12" ht="15.75" x14ac:dyDescent="0.25">
      <c r="A703" s="2132"/>
      <c r="B703" s="2133"/>
      <c r="C703" s="2134"/>
      <c r="D703" s="2135">
        <f t="shared" si="10"/>
        <v>0</v>
      </c>
      <c r="E703" s="2134"/>
      <c r="F703" s="2134"/>
      <c r="G703" s="2134"/>
      <c r="H703" s="2134"/>
      <c r="I703" s="2134"/>
      <c r="J703" s="2134"/>
      <c r="K703" s="2655"/>
      <c r="L703" s="2121"/>
    </row>
    <row r="704" spans="1:12" ht="15.75" x14ac:dyDescent="0.25">
      <c r="A704" s="2132"/>
      <c r="B704" s="2133"/>
      <c r="C704" s="2134"/>
      <c r="D704" s="2135">
        <f t="shared" si="10"/>
        <v>0</v>
      </c>
      <c r="E704" s="2134"/>
      <c r="F704" s="2134"/>
      <c r="G704" s="2134"/>
      <c r="H704" s="2134"/>
      <c r="I704" s="2134"/>
      <c r="J704" s="2134"/>
      <c r="K704" s="2655"/>
      <c r="L704" s="2121"/>
    </row>
    <row r="705" spans="1:12" ht="15.75" x14ac:dyDescent="0.25">
      <c r="A705" s="2132"/>
      <c r="B705" s="2133"/>
      <c r="C705" s="2134"/>
      <c r="D705" s="2135">
        <f t="shared" si="10"/>
        <v>0</v>
      </c>
      <c r="E705" s="2134"/>
      <c r="F705" s="2134"/>
      <c r="G705" s="2134"/>
      <c r="H705" s="2134"/>
      <c r="I705" s="2134"/>
      <c r="J705" s="2134"/>
      <c r="K705" s="2655"/>
      <c r="L705" s="2121"/>
    </row>
    <row r="706" spans="1:12" ht="15.75" x14ac:dyDescent="0.25">
      <c r="A706" s="2132"/>
      <c r="B706" s="2133"/>
      <c r="C706" s="2134"/>
      <c r="D706" s="2135">
        <f t="shared" si="10"/>
        <v>0</v>
      </c>
      <c r="E706" s="2134"/>
      <c r="F706" s="2134"/>
      <c r="G706" s="2134"/>
      <c r="H706" s="2134"/>
      <c r="I706" s="2134"/>
      <c r="J706" s="2134"/>
      <c r="K706" s="2655"/>
      <c r="L706" s="2121"/>
    </row>
    <row r="707" spans="1:12" ht="15.75" x14ac:dyDescent="0.25">
      <c r="A707" s="2132"/>
      <c r="B707" s="2133"/>
      <c r="C707" s="2134"/>
      <c r="D707" s="2135">
        <f t="shared" si="10"/>
        <v>0</v>
      </c>
      <c r="E707" s="2134"/>
      <c r="F707" s="2134"/>
      <c r="G707" s="2134"/>
      <c r="H707" s="2134"/>
      <c r="I707" s="2134"/>
      <c r="J707" s="2134"/>
      <c r="K707" s="2655"/>
      <c r="L707" s="2121"/>
    </row>
    <row r="708" spans="1:12" ht="15.75" x14ac:dyDescent="0.25">
      <c r="A708" s="2132"/>
      <c r="B708" s="2133"/>
      <c r="C708" s="2134"/>
      <c r="D708" s="2135">
        <f t="shared" si="10"/>
        <v>0</v>
      </c>
      <c r="E708" s="2134"/>
      <c r="F708" s="2134"/>
      <c r="G708" s="2134"/>
      <c r="H708" s="2134"/>
      <c r="I708" s="2134"/>
      <c r="J708" s="2134"/>
      <c r="K708" s="2655"/>
      <c r="L708" s="2121"/>
    </row>
    <row r="709" spans="1:12" ht="15.75" x14ac:dyDescent="0.25">
      <c r="A709" s="2132"/>
      <c r="B709" s="2133"/>
      <c r="C709" s="2134"/>
      <c r="D709" s="2135">
        <f t="shared" si="10"/>
        <v>0</v>
      </c>
      <c r="E709" s="2134"/>
      <c r="F709" s="2134"/>
      <c r="G709" s="2134"/>
      <c r="H709" s="2134"/>
      <c r="I709" s="2134"/>
      <c r="J709" s="2134"/>
      <c r="K709" s="2655"/>
      <c r="L709" s="2121"/>
    </row>
    <row r="710" spans="1:12" ht="15.75" x14ac:dyDescent="0.25">
      <c r="A710" s="2132"/>
      <c r="B710" s="2133"/>
      <c r="C710" s="2134"/>
      <c r="D710" s="2135">
        <f t="shared" si="10"/>
        <v>0</v>
      </c>
      <c r="E710" s="2134"/>
      <c r="F710" s="2134"/>
      <c r="G710" s="2134"/>
      <c r="H710" s="2134"/>
      <c r="I710" s="2134"/>
      <c r="J710" s="2134"/>
      <c r="K710" s="2655"/>
      <c r="L710" s="2121"/>
    </row>
    <row r="711" spans="1:12" ht="15.75" x14ac:dyDescent="0.25">
      <c r="A711" s="2132"/>
      <c r="B711" s="2133"/>
      <c r="C711" s="2134"/>
      <c r="D711" s="2135">
        <f t="shared" si="10"/>
        <v>0</v>
      </c>
      <c r="E711" s="2134"/>
      <c r="F711" s="2134"/>
      <c r="G711" s="2134"/>
      <c r="H711" s="2134"/>
      <c r="I711" s="2134"/>
      <c r="J711" s="2134"/>
      <c r="K711" s="2655"/>
      <c r="L711" s="2121"/>
    </row>
    <row r="712" spans="1:12" ht="15.75" x14ac:dyDescent="0.25">
      <c r="A712" s="2132"/>
      <c r="B712" s="2133"/>
      <c r="C712" s="2134"/>
      <c r="D712" s="2135">
        <f t="shared" si="10"/>
        <v>0</v>
      </c>
      <c r="E712" s="2134"/>
      <c r="F712" s="2134"/>
      <c r="G712" s="2134"/>
      <c r="H712" s="2134"/>
      <c r="I712" s="2134"/>
      <c r="J712" s="2134"/>
      <c r="K712" s="2655"/>
      <c r="L712" s="2121"/>
    </row>
    <row r="713" spans="1:12" ht="15.75" x14ac:dyDescent="0.25">
      <c r="A713" s="2132"/>
      <c r="B713" s="2133"/>
      <c r="C713" s="2134"/>
      <c r="D713" s="2135">
        <f t="shared" si="10"/>
        <v>0</v>
      </c>
      <c r="E713" s="2134"/>
      <c r="F713" s="2134"/>
      <c r="G713" s="2134"/>
      <c r="H713" s="2134"/>
      <c r="I713" s="2134"/>
      <c r="J713" s="2134"/>
      <c r="K713" s="2655"/>
      <c r="L713" s="2121"/>
    </row>
    <row r="714" spans="1:12" ht="15.75" x14ac:dyDescent="0.25">
      <c r="A714" s="2132"/>
      <c r="B714" s="2133"/>
      <c r="C714" s="2134"/>
      <c r="D714" s="2135">
        <f t="shared" si="10"/>
        <v>0</v>
      </c>
      <c r="E714" s="2134"/>
      <c r="F714" s="2134"/>
      <c r="G714" s="2134"/>
      <c r="H714" s="2134"/>
      <c r="I714" s="2134"/>
      <c r="J714" s="2134"/>
      <c r="K714" s="2655"/>
      <c r="L714" s="2121"/>
    </row>
    <row r="715" spans="1:12" ht="15.75" x14ac:dyDescent="0.25">
      <c r="A715" s="2132"/>
      <c r="B715" s="2133"/>
      <c r="C715" s="2134"/>
      <c r="D715" s="2135">
        <f t="shared" si="10"/>
        <v>0</v>
      </c>
      <c r="E715" s="2134"/>
      <c r="F715" s="2134"/>
      <c r="G715" s="2134"/>
      <c r="H715" s="2134"/>
      <c r="I715" s="2134"/>
      <c r="J715" s="2134"/>
      <c r="K715" s="2655"/>
      <c r="L715" s="2121"/>
    </row>
    <row r="716" spans="1:12" ht="15.75" x14ac:dyDescent="0.25">
      <c r="A716" s="2132"/>
      <c r="B716" s="2133"/>
      <c r="C716" s="2134"/>
      <c r="D716" s="2135">
        <f t="shared" si="10"/>
        <v>0</v>
      </c>
      <c r="E716" s="2134"/>
      <c r="F716" s="2134"/>
      <c r="G716" s="2134"/>
      <c r="H716" s="2134"/>
      <c r="I716" s="2134"/>
      <c r="J716" s="2134"/>
      <c r="K716" s="2655"/>
      <c r="L716" s="2121"/>
    </row>
    <row r="717" spans="1:12" ht="15.75" x14ac:dyDescent="0.25">
      <c r="A717" s="2132"/>
      <c r="B717" s="2133"/>
      <c r="C717" s="2134"/>
      <c r="D717" s="2135">
        <f t="shared" si="10"/>
        <v>0</v>
      </c>
      <c r="E717" s="2134"/>
      <c r="F717" s="2134"/>
      <c r="G717" s="2134"/>
      <c r="H717" s="2134"/>
      <c r="I717" s="2134"/>
      <c r="J717" s="2134"/>
      <c r="K717" s="2655"/>
      <c r="L717" s="2121"/>
    </row>
    <row r="718" spans="1:12" ht="15.75" x14ac:dyDescent="0.25">
      <c r="A718" s="2132"/>
      <c r="B718" s="2133"/>
      <c r="C718" s="2134"/>
      <c r="D718" s="2135">
        <f t="shared" si="10"/>
        <v>0</v>
      </c>
      <c r="E718" s="2134"/>
      <c r="F718" s="2134"/>
      <c r="G718" s="2134"/>
      <c r="H718" s="2134"/>
      <c r="I718" s="2134"/>
      <c r="J718" s="2134"/>
      <c r="K718" s="2655"/>
      <c r="L718" s="2121"/>
    </row>
    <row r="719" spans="1:12" ht="15.75" x14ac:dyDescent="0.25">
      <c r="A719" s="2132"/>
      <c r="B719" s="2133"/>
      <c r="C719" s="2134"/>
      <c r="D719" s="2135">
        <f t="shared" si="10"/>
        <v>0</v>
      </c>
      <c r="E719" s="2134"/>
      <c r="F719" s="2134"/>
      <c r="G719" s="2134"/>
      <c r="H719" s="2134"/>
      <c r="I719" s="2134"/>
      <c r="J719" s="2134"/>
      <c r="K719" s="2655"/>
      <c r="L719" s="2121"/>
    </row>
    <row r="720" spans="1:12" ht="15.75" x14ac:dyDescent="0.25">
      <c r="A720" s="2132"/>
      <c r="B720" s="2133"/>
      <c r="C720" s="2134"/>
      <c r="D720" s="2135">
        <f t="shared" si="10"/>
        <v>0</v>
      </c>
      <c r="E720" s="2134"/>
      <c r="F720" s="2134"/>
      <c r="G720" s="2134"/>
      <c r="H720" s="2134"/>
      <c r="I720" s="2134"/>
      <c r="J720" s="2134"/>
      <c r="K720" s="2655"/>
      <c r="L720" s="2121"/>
    </row>
    <row r="721" spans="1:12" ht="15.75" x14ac:dyDescent="0.25">
      <c r="A721" s="2132"/>
      <c r="B721" s="2133"/>
      <c r="C721" s="2134"/>
      <c r="D721" s="2135">
        <f t="shared" si="10"/>
        <v>0</v>
      </c>
      <c r="E721" s="2134"/>
      <c r="F721" s="2134"/>
      <c r="G721" s="2134"/>
      <c r="H721" s="2134"/>
      <c r="I721" s="2134"/>
      <c r="J721" s="2134"/>
      <c r="K721" s="2655"/>
      <c r="L721" s="2121"/>
    </row>
    <row r="722" spans="1:12" ht="15.75" x14ac:dyDescent="0.25">
      <c r="A722" s="2132"/>
      <c r="B722" s="2133"/>
      <c r="C722" s="2134"/>
      <c r="D722" s="2135">
        <f t="shared" si="10"/>
        <v>0</v>
      </c>
      <c r="E722" s="2134"/>
      <c r="F722" s="2134"/>
      <c r="G722" s="2134"/>
      <c r="H722" s="2134"/>
      <c r="I722" s="2134"/>
      <c r="J722" s="2134"/>
      <c r="K722" s="2655"/>
      <c r="L722" s="2121"/>
    </row>
    <row r="723" spans="1:12" ht="15.75" x14ac:dyDescent="0.25">
      <c r="A723" s="2132"/>
      <c r="B723" s="2133"/>
      <c r="C723" s="2134"/>
      <c r="D723" s="2135">
        <f t="shared" ref="D723:D763" si="11">+C723*(100-E723)/100</f>
        <v>0</v>
      </c>
      <c r="E723" s="2134"/>
      <c r="F723" s="2134"/>
      <c r="G723" s="2134"/>
      <c r="H723" s="2134"/>
      <c r="I723" s="2134"/>
      <c r="J723" s="2134"/>
      <c r="K723" s="2655"/>
      <c r="L723" s="2121"/>
    </row>
    <row r="724" spans="1:12" ht="15.75" x14ac:dyDescent="0.25">
      <c r="A724" s="2132"/>
      <c r="B724" s="2133"/>
      <c r="C724" s="2134"/>
      <c r="D724" s="2135">
        <f t="shared" si="11"/>
        <v>0</v>
      </c>
      <c r="E724" s="2134"/>
      <c r="F724" s="2134"/>
      <c r="G724" s="2134"/>
      <c r="H724" s="2134"/>
      <c r="I724" s="2134"/>
      <c r="J724" s="2134"/>
      <c r="K724" s="2655"/>
      <c r="L724" s="2121"/>
    </row>
    <row r="725" spans="1:12" ht="15.75" x14ac:dyDescent="0.25">
      <c r="A725" s="2132"/>
      <c r="B725" s="2133"/>
      <c r="C725" s="2134"/>
      <c r="D725" s="2135">
        <f t="shared" si="11"/>
        <v>0</v>
      </c>
      <c r="E725" s="2134"/>
      <c r="F725" s="2134"/>
      <c r="G725" s="2134"/>
      <c r="H725" s="2134"/>
      <c r="I725" s="2134"/>
      <c r="J725" s="2134"/>
      <c r="K725" s="2655"/>
      <c r="L725" s="2121"/>
    </row>
    <row r="726" spans="1:12" ht="15.75" x14ac:dyDescent="0.25">
      <c r="A726" s="2132"/>
      <c r="B726" s="2133"/>
      <c r="C726" s="2134"/>
      <c r="D726" s="2135">
        <f t="shared" si="11"/>
        <v>0</v>
      </c>
      <c r="E726" s="2134"/>
      <c r="F726" s="2134"/>
      <c r="G726" s="2134"/>
      <c r="H726" s="2134"/>
      <c r="I726" s="2134"/>
      <c r="J726" s="2134"/>
      <c r="K726" s="2655"/>
      <c r="L726" s="2121"/>
    </row>
    <row r="727" spans="1:12" ht="15.75" x14ac:dyDescent="0.25">
      <c r="A727" s="2132"/>
      <c r="B727" s="2133"/>
      <c r="C727" s="2134"/>
      <c r="D727" s="2135">
        <f t="shared" si="11"/>
        <v>0</v>
      </c>
      <c r="E727" s="2134"/>
      <c r="F727" s="2134"/>
      <c r="G727" s="2134"/>
      <c r="H727" s="2134"/>
      <c r="I727" s="2134"/>
      <c r="J727" s="2134"/>
      <c r="K727" s="2655"/>
      <c r="L727" s="2121"/>
    </row>
    <row r="728" spans="1:12" ht="15.75" x14ac:dyDescent="0.25">
      <c r="A728" s="2132"/>
      <c r="B728" s="2133"/>
      <c r="C728" s="2134"/>
      <c r="D728" s="2135">
        <f t="shared" si="11"/>
        <v>0</v>
      </c>
      <c r="E728" s="2134"/>
      <c r="F728" s="2134"/>
      <c r="G728" s="2134"/>
      <c r="H728" s="2134"/>
      <c r="I728" s="2134"/>
      <c r="J728" s="2134"/>
      <c r="K728" s="2655"/>
      <c r="L728" s="2121"/>
    </row>
    <row r="729" spans="1:12" ht="15.75" x14ac:dyDescent="0.25">
      <c r="A729" s="2132"/>
      <c r="B729" s="2133"/>
      <c r="C729" s="2134"/>
      <c r="D729" s="2135">
        <f t="shared" si="11"/>
        <v>0</v>
      </c>
      <c r="E729" s="2134"/>
      <c r="F729" s="2134"/>
      <c r="G729" s="2134"/>
      <c r="H729" s="2134"/>
      <c r="I729" s="2134"/>
      <c r="J729" s="2134"/>
      <c r="K729" s="2655"/>
      <c r="L729" s="2121"/>
    </row>
    <row r="730" spans="1:12" ht="15.75" x14ac:dyDescent="0.25">
      <c r="A730" s="2132"/>
      <c r="B730" s="2133"/>
      <c r="C730" s="2134"/>
      <c r="D730" s="2135">
        <f t="shared" si="11"/>
        <v>0</v>
      </c>
      <c r="E730" s="2134"/>
      <c r="F730" s="2134"/>
      <c r="G730" s="2134"/>
      <c r="H730" s="2134"/>
      <c r="I730" s="2134"/>
      <c r="J730" s="2134"/>
      <c r="K730" s="2655"/>
      <c r="L730" s="2121"/>
    </row>
    <row r="731" spans="1:12" ht="15.75" x14ac:dyDescent="0.25">
      <c r="A731" s="2132"/>
      <c r="B731" s="2133"/>
      <c r="C731" s="2134"/>
      <c r="D731" s="2135">
        <f t="shared" si="11"/>
        <v>0</v>
      </c>
      <c r="E731" s="2134"/>
      <c r="F731" s="2134"/>
      <c r="G731" s="2134"/>
      <c r="H731" s="2134"/>
      <c r="I731" s="2134"/>
      <c r="J731" s="2134"/>
      <c r="K731" s="2655"/>
      <c r="L731" s="2121"/>
    </row>
    <row r="732" spans="1:12" ht="15.75" x14ac:dyDescent="0.25">
      <c r="A732" s="2132"/>
      <c r="B732" s="2133"/>
      <c r="C732" s="2134"/>
      <c r="D732" s="2135">
        <f t="shared" si="11"/>
        <v>0</v>
      </c>
      <c r="E732" s="2134"/>
      <c r="F732" s="2134"/>
      <c r="G732" s="2134"/>
      <c r="H732" s="2134"/>
      <c r="I732" s="2134"/>
      <c r="J732" s="2134"/>
      <c r="K732" s="2655"/>
      <c r="L732" s="2121"/>
    </row>
    <row r="733" spans="1:12" ht="15.75" x14ac:dyDescent="0.25">
      <c r="A733" s="2132"/>
      <c r="B733" s="2133"/>
      <c r="C733" s="2134"/>
      <c r="D733" s="2135">
        <f t="shared" si="11"/>
        <v>0</v>
      </c>
      <c r="E733" s="2134"/>
      <c r="F733" s="2134"/>
      <c r="G733" s="2134"/>
      <c r="H733" s="2134"/>
      <c r="I733" s="2134"/>
      <c r="J733" s="2134"/>
      <c r="K733" s="2655"/>
      <c r="L733" s="2121"/>
    </row>
    <row r="734" spans="1:12" ht="15.75" x14ac:dyDescent="0.25">
      <c r="A734" s="2132"/>
      <c r="B734" s="2133"/>
      <c r="C734" s="2134"/>
      <c r="D734" s="2135">
        <f t="shared" si="11"/>
        <v>0</v>
      </c>
      <c r="E734" s="2134"/>
      <c r="F734" s="2134"/>
      <c r="G734" s="2134"/>
      <c r="H734" s="2134"/>
      <c r="I734" s="2134"/>
      <c r="J734" s="2134"/>
      <c r="K734" s="2655"/>
      <c r="L734" s="2121"/>
    </row>
    <row r="735" spans="1:12" ht="15.75" x14ac:dyDescent="0.25">
      <c r="A735" s="2132"/>
      <c r="B735" s="2133"/>
      <c r="C735" s="2134"/>
      <c r="D735" s="2135">
        <f t="shared" si="11"/>
        <v>0</v>
      </c>
      <c r="E735" s="2134"/>
      <c r="F735" s="2134"/>
      <c r="G735" s="2134"/>
      <c r="H735" s="2134"/>
      <c r="I735" s="2134"/>
      <c r="J735" s="2134"/>
      <c r="K735" s="2655"/>
      <c r="L735" s="2121"/>
    </row>
    <row r="736" spans="1:12" ht="15.75" x14ac:dyDescent="0.25">
      <c r="A736" s="2132"/>
      <c r="B736" s="2133"/>
      <c r="C736" s="2134"/>
      <c r="D736" s="2135">
        <f t="shared" si="11"/>
        <v>0</v>
      </c>
      <c r="E736" s="2134"/>
      <c r="F736" s="2134"/>
      <c r="G736" s="2134"/>
      <c r="H736" s="2134"/>
      <c r="I736" s="2134"/>
      <c r="J736" s="2134"/>
      <c r="K736" s="2655"/>
      <c r="L736" s="2121"/>
    </row>
    <row r="737" spans="1:12" ht="15.75" x14ac:dyDescent="0.25">
      <c r="A737" s="2132"/>
      <c r="B737" s="2133"/>
      <c r="C737" s="2134"/>
      <c r="D737" s="2135">
        <f t="shared" si="11"/>
        <v>0</v>
      </c>
      <c r="E737" s="2134"/>
      <c r="F737" s="2134"/>
      <c r="G737" s="2134"/>
      <c r="H737" s="2134"/>
      <c r="I737" s="2134"/>
      <c r="J737" s="2134"/>
      <c r="K737" s="2655"/>
      <c r="L737" s="2121"/>
    </row>
    <row r="738" spans="1:12" ht="15.75" x14ac:dyDescent="0.25">
      <c r="A738" s="2132"/>
      <c r="B738" s="2133"/>
      <c r="C738" s="2134"/>
      <c r="D738" s="2135">
        <f t="shared" si="11"/>
        <v>0</v>
      </c>
      <c r="E738" s="2134"/>
      <c r="F738" s="2134"/>
      <c r="G738" s="2134"/>
      <c r="H738" s="2134"/>
      <c r="I738" s="2134"/>
      <c r="J738" s="2134"/>
      <c r="K738" s="2655"/>
      <c r="L738" s="2121"/>
    </row>
    <row r="739" spans="1:12" ht="15.75" x14ac:dyDescent="0.25">
      <c r="A739" s="2132"/>
      <c r="B739" s="2133"/>
      <c r="C739" s="2134"/>
      <c r="D739" s="2135">
        <f t="shared" si="11"/>
        <v>0</v>
      </c>
      <c r="E739" s="2134"/>
      <c r="F739" s="2134"/>
      <c r="G739" s="2134"/>
      <c r="H739" s="2134"/>
      <c r="I739" s="2134"/>
      <c r="J739" s="2134"/>
      <c r="K739" s="2655"/>
      <c r="L739" s="2121"/>
    </row>
    <row r="740" spans="1:12" ht="15.75" x14ac:dyDescent="0.25">
      <c r="A740" s="2132"/>
      <c r="B740" s="2133"/>
      <c r="C740" s="2134"/>
      <c r="D740" s="2135">
        <f t="shared" si="11"/>
        <v>0</v>
      </c>
      <c r="E740" s="2134"/>
      <c r="F740" s="2134"/>
      <c r="G740" s="2134"/>
      <c r="H740" s="2134"/>
      <c r="I740" s="2134"/>
      <c r="J740" s="2134"/>
      <c r="K740" s="2655"/>
      <c r="L740" s="2121"/>
    </row>
    <row r="741" spans="1:12" ht="15.75" x14ac:dyDescent="0.25">
      <c r="A741" s="2132"/>
      <c r="B741" s="2133"/>
      <c r="C741" s="2134"/>
      <c r="D741" s="2135">
        <f t="shared" si="11"/>
        <v>0</v>
      </c>
      <c r="E741" s="2134"/>
      <c r="F741" s="2134"/>
      <c r="G741" s="2134"/>
      <c r="H741" s="2134"/>
      <c r="I741" s="2134"/>
      <c r="J741" s="2134"/>
      <c r="K741" s="2655"/>
      <c r="L741" s="2121"/>
    </row>
    <row r="742" spans="1:12" ht="15.75" x14ac:dyDescent="0.25">
      <c r="A742" s="2132"/>
      <c r="B742" s="2133"/>
      <c r="C742" s="2134"/>
      <c r="D742" s="2135">
        <f t="shared" si="11"/>
        <v>0</v>
      </c>
      <c r="E742" s="2134"/>
      <c r="F742" s="2134"/>
      <c r="G742" s="2134"/>
      <c r="H742" s="2134"/>
      <c r="I742" s="2134"/>
      <c r="J742" s="2134"/>
      <c r="K742" s="2655"/>
      <c r="L742" s="2121"/>
    </row>
    <row r="743" spans="1:12" ht="15.75" x14ac:dyDescent="0.25">
      <c r="A743" s="2132"/>
      <c r="B743" s="2133"/>
      <c r="C743" s="2134"/>
      <c r="D743" s="2135">
        <f t="shared" si="11"/>
        <v>0</v>
      </c>
      <c r="E743" s="2134"/>
      <c r="F743" s="2134"/>
      <c r="G743" s="2134"/>
      <c r="H743" s="2134"/>
      <c r="I743" s="2134"/>
      <c r="J743" s="2134"/>
      <c r="K743" s="2655"/>
      <c r="L743" s="2121"/>
    </row>
    <row r="744" spans="1:12" ht="15.75" x14ac:dyDescent="0.25">
      <c r="A744" s="2132"/>
      <c r="B744" s="2133"/>
      <c r="C744" s="2134"/>
      <c r="D744" s="2135">
        <f t="shared" si="11"/>
        <v>0</v>
      </c>
      <c r="E744" s="2134"/>
      <c r="F744" s="2134"/>
      <c r="G744" s="2134"/>
      <c r="H744" s="2134"/>
      <c r="I744" s="2134"/>
      <c r="J744" s="2134"/>
      <c r="K744" s="2655"/>
      <c r="L744" s="2121"/>
    </row>
    <row r="745" spans="1:12" ht="15.75" x14ac:dyDescent="0.25">
      <c r="A745" s="2132"/>
      <c r="B745" s="2133"/>
      <c r="C745" s="2134"/>
      <c r="D745" s="2135">
        <f t="shared" si="11"/>
        <v>0</v>
      </c>
      <c r="E745" s="2134"/>
      <c r="F745" s="2134"/>
      <c r="G745" s="2134"/>
      <c r="H745" s="2134"/>
      <c r="I745" s="2134"/>
      <c r="J745" s="2134"/>
      <c r="K745" s="2655"/>
      <c r="L745" s="2121"/>
    </row>
    <row r="746" spans="1:12" ht="15.75" x14ac:dyDescent="0.25">
      <c r="A746" s="2132"/>
      <c r="B746" s="2133"/>
      <c r="C746" s="2134"/>
      <c r="D746" s="2135">
        <f t="shared" si="11"/>
        <v>0</v>
      </c>
      <c r="E746" s="2134"/>
      <c r="F746" s="2134"/>
      <c r="G746" s="2134"/>
      <c r="H746" s="2134"/>
      <c r="I746" s="2134"/>
      <c r="J746" s="2134"/>
      <c r="K746" s="2655"/>
      <c r="L746" s="2121"/>
    </row>
    <row r="747" spans="1:12" ht="15.75" x14ac:dyDescent="0.25">
      <c r="A747" s="2132"/>
      <c r="B747" s="2133"/>
      <c r="C747" s="2134"/>
      <c r="D747" s="2135">
        <f t="shared" si="11"/>
        <v>0</v>
      </c>
      <c r="E747" s="2134"/>
      <c r="F747" s="2134"/>
      <c r="G747" s="2134"/>
      <c r="H747" s="2134"/>
      <c r="I747" s="2134"/>
      <c r="J747" s="2134"/>
      <c r="K747" s="2655"/>
      <c r="L747" s="2121"/>
    </row>
    <row r="748" spans="1:12" ht="15.75" x14ac:dyDescent="0.25">
      <c r="A748" s="2132"/>
      <c r="B748" s="2133"/>
      <c r="C748" s="2134"/>
      <c r="D748" s="2135">
        <f t="shared" si="11"/>
        <v>0</v>
      </c>
      <c r="E748" s="2134"/>
      <c r="F748" s="2134"/>
      <c r="G748" s="2134"/>
      <c r="H748" s="2134"/>
      <c r="I748" s="2134"/>
      <c r="J748" s="2134"/>
      <c r="K748" s="2655"/>
      <c r="L748" s="2121"/>
    </row>
    <row r="749" spans="1:12" ht="15.75" x14ac:dyDescent="0.25">
      <c r="A749" s="2132"/>
      <c r="B749" s="2133"/>
      <c r="C749" s="2134"/>
      <c r="D749" s="2135">
        <f t="shared" si="11"/>
        <v>0</v>
      </c>
      <c r="E749" s="2134"/>
      <c r="F749" s="2134"/>
      <c r="G749" s="2134"/>
      <c r="H749" s="2134"/>
      <c r="I749" s="2134"/>
      <c r="J749" s="2134"/>
      <c r="K749" s="2655"/>
      <c r="L749" s="2121"/>
    </row>
    <row r="750" spans="1:12" ht="15.75" x14ac:dyDescent="0.25">
      <c r="A750" s="2132"/>
      <c r="B750" s="2133"/>
      <c r="C750" s="2134"/>
      <c r="D750" s="2135">
        <f t="shared" si="11"/>
        <v>0</v>
      </c>
      <c r="E750" s="2134"/>
      <c r="F750" s="2134"/>
      <c r="G750" s="2134"/>
      <c r="H750" s="2134"/>
      <c r="I750" s="2134"/>
      <c r="J750" s="2134"/>
      <c r="K750" s="2655"/>
      <c r="L750" s="2121"/>
    </row>
    <row r="751" spans="1:12" ht="15.75" x14ac:dyDescent="0.25">
      <c r="A751" s="2132"/>
      <c r="B751" s="2133"/>
      <c r="C751" s="2134"/>
      <c r="D751" s="2135">
        <f t="shared" si="11"/>
        <v>0</v>
      </c>
      <c r="E751" s="2134"/>
      <c r="F751" s="2134"/>
      <c r="G751" s="2134"/>
      <c r="H751" s="2134"/>
      <c r="I751" s="2134"/>
      <c r="J751" s="2134"/>
      <c r="K751" s="2655"/>
      <c r="L751" s="2121"/>
    </row>
    <row r="752" spans="1:12" ht="15.75" x14ac:dyDescent="0.25">
      <c r="A752" s="2132"/>
      <c r="B752" s="2133"/>
      <c r="C752" s="2134"/>
      <c r="D752" s="2135">
        <f t="shared" si="11"/>
        <v>0</v>
      </c>
      <c r="E752" s="2134"/>
      <c r="F752" s="2134"/>
      <c r="G752" s="2134"/>
      <c r="H752" s="2134"/>
      <c r="I752" s="2134"/>
      <c r="J752" s="2134"/>
      <c r="K752" s="2655"/>
      <c r="L752" s="2121"/>
    </row>
    <row r="753" spans="1:12" ht="15.75" x14ac:dyDescent="0.25">
      <c r="A753" s="2132"/>
      <c r="B753" s="2133"/>
      <c r="C753" s="2134"/>
      <c r="D753" s="2135">
        <f t="shared" si="11"/>
        <v>0</v>
      </c>
      <c r="E753" s="2134"/>
      <c r="F753" s="2134"/>
      <c r="G753" s="2134"/>
      <c r="H753" s="2134"/>
      <c r="I753" s="2134"/>
      <c r="J753" s="2134"/>
      <c r="K753" s="2655"/>
      <c r="L753" s="2121"/>
    </row>
    <row r="754" spans="1:12" ht="15.75" x14ac:dyDescent="0.25">
      <c r="A754" s="2132"/>
      <c r="B754" s="2133"/>
      <c r="C754" s="2134"/>
      <c r="D754" s="2135">
        <f t="shared" si="11"/>
        <v>0</v>
      </c>
      <c r="E754" s="2134"/>
      <c r="F754" s="2134"/>
      <c r="G754" s="2134"/>
      <c r="H754" s="2134"/>
      <c r="I754" s="2134"/>
      <c r="J754" s="2134"/>
      <c r="K754" s="2655"/>
      <c r="L754" s="2121"/>
    </row>
    <row r="755" spans="1:12" ht="15.75" x14ac:dyDescent="0.25">
      <c r="A755" s="2132"/>
      <c r="B755" s="2133"/>
      <c r="C755" s="2134"/>
      <c r="D755" s="2135">
        <f t="shared" si="11"/>
        <v>0</v>
      </c>
      <c r="E755" s="2134"/>
      <c r="F755" s="2134"/>
      <c r="G755" s="2134"/>
      <c r="H755" s="2134"/>
      <c r="I755" s="2134"/>
      <c r="J755" s="2134"/>
      <c r="K755" s="2655"/>
      <c r="L755" s="2121"/>
    </row>
    <row r="756" spans="1:12" ht="15.75" x14ac:dyDescent="0.25">
      <c r="A756" s="2132"/>
      <c r="B756" s="2133"/>
      <c r="C756" s="2134"/>
      <c r="D756" s="2135">
        <f t="shared" si="11"/>
        <v>0</v>
      </c>
      <c r="E756" s="2134"/>
      <c r="F756" s="2134"/>
      <c r="G756" s="2134"/>
      <c r="H756" s="2134"/>
      <c r="I756" s="2134"/>
      <c r="J756" s="2134"/>
      <c r="K756" s="2655"/>
      <c r="L756" s="2121"/>
    </row>
    <row r="757" spans="1:12" ht="15.75" x14ac:dyDescent="0.25">
      <c r="A757" s="2132"/>
      <c r="B757" s="2133"/>
      <c r="C757" s="2134"/>
      <c r="D757" s="2135">
        <f t="shared" si="11"/>
        <v>0</v>
      </c>
      <c r="E757" s="2134"/>
      <c r="F757" s="2134"/>
      <c r="G757" s="2134"/>
      <c r="H757" s="2134"/>
      <c r="I757" s="2134"/>
      <c r="J757" s="2134"/>
      <c r="K757" s="2655"/>
      <c r="L757" s="2121"/>
    </row>
    <row r="758" spans="1:12" ht="15.75" x14ac:dyDescent="0.25">
      <c r="A758" s="2132"/>
      <c r="B758" s="2133"/>
      <c r="C758" s="2134"/>
      <c r="D758" s="2135">
        <f t="shared" si="11"/>
        <v>0</v>
      </c>
      <c r="E758" s="2134"/>
      <c r="F758" s="2134"/>
      <c r="G758" s="2134"/>
      <c r="H758" s="2134"/>
      <c r="I758" s="2134"/>
      <c r="J758" s="2134"/>
      <c r="K758" s="2655"/>
      <c r="L758" s="2121"/>
    </row>
    <row r="759" spans="1:12" ht="15.75" x14ac:dyDescent="0.25">
      <c r="A759" s="2132"/>
      <c r="B759" s="2133"/>
      <c r="C759" s="2134"/>
      <c r="D759" s="2135">
        <f t="shared" si="11"/>
        <v>0</v>
      </c>
      <c r="E759" s="2134"/>
      <c r="F759" s="2134"/>
      <c r="G759" s="2134"/>
      <c r="H759" s="2134"/>
      <c r="I759" s="2134"/>
      <c r="J759" s="2134"/>
      <c r="K759" s="2655"/>
      <c r="L759" s="2121"/>
    </row>
    <row r="760" spans="1:12" ht="15.75" x14ac:dyDescent="0.25">
      <c r="A760" s="2132"/>
      <c r="B760" s="2133"/>
      <c r="C760" s="2134"/>
      <c r="D760" s="2135">
        <f t="shared" si="11"/>
        <v>0</v>
      </c>
      <c r="E760" s="2134"/>
      <c r="F760" s="2134"/>
      <c r="G760" s="2134"/>
      <c r="H760" s="2134"/>
      <c r="I760" s="2134"/>
      <c r="J760" s="2134"/>
      <c r="K760" s="2655"/>
      <c r="L760" s="2121"/>
    </row>
    <row r="761" spans="1:12" ht="15.75" x14ac:dyDescent="0.25">
      <c r="A761" s="2132"/>
      <c r="B761" s="2133"/>
      <c r="C761" s="2134"/>
      <c r="D761" s="2135">
        <f t="shared" si="11"/>
        <v>0</v>
      </c>
      <c r="E761" s="2134"/>
      <c r="F761" s="2134"/>
      <c r="G761" s="2134"/>
      <c r="H761" s="2134"/>
      <c r="I761" s="2134"/>
      <c r="J761" s="2134"/>
      <c r="K761" s="2655"/>
      <c r="L761" s="2121"/>
    </row>
    <row r="762" spans="1:12" ht="15.75" x14ac:dyDescent="0.25">
      <c r="A762" s="2132"/>
      <c r="B762" s="2133"/>
      <c r="C762" s="2134"/>
      <c r="D762" s="2135">
        <f t="shared" si="11"/>
        <v>0</v>
      </c>
      <c r="E762" s="2134"/>
      <c r="F762" s="2134"/>
      <c r="G762" s="2134"/>
      <c r="H762" s="2134"/>
      <c r="I762" s="2134"/>
      <c r="J762" s="2134"/>
      <c r="K762" s="2655"/>
      <c r="L762" s="2121"/>
    </row>
    <row r="763" spans="1:12" ht="15.75" x14ac:dyDescent="0.25">
      <c r="A763" s="2132"/>
      <c r="B763" s="2133"/>
      <c r="C763" s="2134"/>
      <c r="D763" s="2135">
        <f t="shared" si="11"/>
        <v>0</v>
      </c>
      <c r="E763" s="2134"/>
      <c r="F763" s="2134"/>
      <c r="G763" s="2134"/>
      <c r="H763" s="2134"/>
      <c r="I763" s="2134"/>
      <c r="J763" s="2134"/>
      <c r="K763" s="2655"/>
      <c r="L763" s="2121"/>
    </row>
    <row r="764" spans="1:12" ht="15.75" x14ac:dyDescent="0.25">
      <c r="A764" s="2132"/>
      <c r="B764" s="2133"/>
      <c r="C764" s="2134"/>
      <c r="D764" s="2135">
        <f>+C764*(100-E764)/100</f>
        <v>0</v>
      </c>
      <c r="E764" s="2134"/>
      <c r="F764" s="2134"/>
      <c r="G764" s="2134"/>
      <c r="H764" s="2134"/>
      <c r="I764" s="2134"/>
      <c r="J764" s="2134"/>
      <c r="K764" s="2655"/>
      <c r="L764" s="2121"/>
    </row>
    <row r="765" spans="1:12" ht="15.75" x14ac:dyDescent="0.25">
      <c r="A765" s="2132"/>
      <c r="B765" s="2133"/>
      <c r="C765" s="2134"/>
      <c r="D765" s="2135">
        <f>+C765*(100-E765)/100</f>
        <v>0</v>
      </c>
      <c r="E765" s="2134"/>
      <c r="F765" s="2134"/>
      <c r="G765" s="2134"/>
      <c r="H765" s="2134"/>
      <c r="I765" s="2134"/>
      <c r="J765" s="2134"/>
      <c r="K765" s="2655"/>
      <c r="L765" s="2121"/>
    </row>
    <row r="766" spans="1:12" ht="15.75" x14ac:dyDescent="0.25">
      <c r="A766" s="2132"/>
      <c r="B766" s="2133"/>
      <c r="C766" s="2134"/>
      <c r="D766" s="2135">
        <f>+C766*(100-E766)/100</f>
        <v>0</v>
      </c>
      <c r="E766" s="2134"/>
      <c r="F766" s="2134"/>
      <c r="G766" s="2134"/>
      <c r="H766" s="2134"/>
      <c r="I766" s="2134"/>
      <c r="J766" s="2134"/>
      <c r="K766" s="2655"/>
      <c r="L766" s="2121"/>
    </row>
    <row r="767" spans="1:12" ht="15.75" x14ac:dyDescent="0.25">
      <c r="A767" s="2132"/>
      <c r="B767" s="2133"/>
      <c r="C767" s="2134"/>
      <c r="D767" s="2135">
        <f>+C767*(100-E767)/100</f>
        <v>0</v>
      </c>
      <c r="E767" s="2134"/>
      <c r="F767" s="2134"/>
      <c r="G767" s="2134"/>
      <c r="H767" s="2134"/>
      <c r="I767" s="2134"/>
      <c r="J767" s="2134"/>
      <c r="K767" s="2655"/>
      <c r="L767" s="2121"/>
    </row>
    <row r="768" spans="1:12" ht="15.75" x14ac:dyDescent="0.25">
      <c r="A768" s="2132"/>
      <c r="B768" s="2133"/>
      <c r="C768" s="2134"/>
      <c r="D768" s="2135">
        <f>+C768*(100-E768)/100</f>
        <v>0</v>
      </c>
      <c r="E768" s="2134"/>
      <c r="F768" s="2134"/>
      <c r="G768" s="2134"/>
      <c r="H768" s="2134"/>
      <c r="I768" s="2134"/>
      <c r="J768" s="2134"/>
      <c r="K768" s="2655"/>
      <c r="L768" s="2121"/>
    </row>
  </sheetData>
  <autoFilter ref="B6:K6"/>
  <mergeCells count="29">
    <mergeCell ref="C38:J38"/>
    <mergeCell ref="A3:B3"/>
    <mergeCell ref="C3:F3"/>
    <mergeCell ref="G3:H3"/>
    <mergeCell ref="I3:J3"/>
    <mergeCell ref="C7:J7"/>
    <mergeCell ref="A4:B4"/>
    <mergeCell ref="C4:F4"/>
    <mergeCell ref="A5:B5"/>
    <mergeCell ref="C5:F5"/>
    <mergeCell ref="G5:H5"/>
    <mergeCell ref="I5:J5"/>
    <mergeCell ref="C11:J11"/>
    <mergeCell ref="C36:J36"/>
    <mergeCell ref="C29:J29"/>
    <mergeCell ref="C17:J17"/>
    <mergeCell ref="A1:L1"/>
    <mergeCell ref="A2:B2"/>
    <mergeCell ref="C2:F2"/>
    <mergeCell ref="G2:H2"/>
    <mergeCell ref="I2:J2"/>
    <mergeCell ref="K2:L2"/>
    <mergeCell ref="C14:J14"/>
    <mergeCell ref="C13:J13"/>
    <mergeCell ref="K3:L3"/>
    <mergeCell ref="K4:L4"/>
    <mergeCell ref="K5:L5"/>
    <mergeCell ref="G4:H4"/>
    <mergeCell ref="I4:J4"/>
  </mergeCells>
  <pageMargins left="0.7" right="0.7" top="0.75" bottom="0.75" header="0.3" footer="0.3"/>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Q768"/>
  <sheetViews>
    <sheetView workbookViewId="0">
      <pane ySplit="6" topLeftCell="A28" activePane="bottomLeft" state="frozen"/>
      <selection activeCell="C163" sqref="C163:J163"/>
      <selection pane="bottomLeft" activeCell="J43" sqref="J43"/>
    </sheetView>
  </sheetViews>
  <sheetFormatPr defaultRowHeight="12.75" x14ac:dyDescent="0.2"/>
  <cols>
    <col min="1" max="1" width="11.28515625" style="2127" bestFit="1" customWidth="1"/>
    <col min="2" max="2" width="10.42578125" style="2127" customWidth="1"/>
    <col min="3" max="11" width="12.85546875" style="2127" customWidth="1"/>
    <col min="12" max="12" width="51" style="2127" customWidth="1"/>
    <col min="13" max="16384" width="9.140625" style="2127"/>
  </cols>
  <sheetData>
    <row r="1" spans="1:17" s="2120" customFormat="1" ht="30.75" customHeight="1" thickTop="1" x14ac:dyDescent="0.25">
      <c r="A1" s="4251" t="s">
        <v>3425</v>
      </c>
      <c r="B1" s="4252"/>
      <c r="C1" s="4252"/>
      <c r="D1" s="4252"/>
      <c r="E1" s="4252"/>
      <c r="F1" s="4252"/>
      <c r="G1" s="4252"/>
      <c r="H1" s="4252"/>
      <c r="I1" s="4252"/>
      <c r="J1" s="4252"/>
      <c r="K1" s="4252"/>
      <c r="L1" s="4253"/>
      <c r="M1" s="2119"/>
    </row>
    <row r="2" spans="1:17" s="2123" customFormat="1" ht="20.25" customHeight="1" x14ac:dyDescent="0.25">
      <c r="A2" s="4254" t="s">
        <v>259</v>
      </c>
      <c r="B2" s="4255"/>
      <c r="C2" s="4303">
        <f>+(25+125+83)*25</f>
        <v>5825</v>
      </c>
      <c r="D2" s="4304"/>
      <c r="E2" s="4304"/>
      <c r="F2" s="4305"/>
      <c r="G2" s="3571" t="s">
        <v>4029</v>
      </c>
      <c r="H2" s="3572"/>
      <c r="I2" s="4256" t="s">
        <v>260</v>
      </c>
      <c r="J2" s="4257"/>
      <c r="K2" s="4288" t="s">
        <v>499</v>
      </c>
      <c r="L2" s="4289"/>
      <c r="M2" s="2122"/>
    </row>
    <row r="3" spans="1:17" s="2123" customFormat="1" ht="20.25" customHeight="1" x14ac:dyDescent="0.25">
      <c r="A3" s="4254" t="s">
        <v>261</v>
      </c>
      <c r="B3" s="4255"/>
      <c r="C3" s="4303" t="s">
        <v>279</v>
      </c>
      <c r="D3" s="4304"/>
      <c r="E3" s="4304"/>
      <c r="F3" s="4305"/>
      <c r="G3" s="4326" t="s">
        <v>4407</v>
      </c>
      <c r="H3" s="4327"/>
      <c r="I3" s="4256" t="s">
        <v>262</v>
      </c>
      <c r="J3" s="4257"/>
      <c r="K3" s="4288" t="s">
        <v>1674</v>
      </c>
      <c r="L3" s="4289"/>
      <c r="M3" s="2122"/>
    </row>
    <row r="4" spans="1:17" s="2123" customFormat="1" ht="20.25" customHeight="1" x14ac:dyDescent="0.25">
      <c r="A4" s="4254" t="s">
        <v>263</v>
      </c>
      <c r="B4" s="4255"/>
      <c r="C4" s="4303" t="s">
        <v>3448</v>
      </c>
      <c r="D4" s="4304"/>
      <c r="E4" s="4304"/>
      <c r="F4" s="4305"/>
      <c r="G4" s="4281"/>
      <c r="H4" s="4282"/>
      <c r="I4" s="4256" t="s">
        <v>264</v>
      </c>
      <c r="J4" s="4257"/>
      <c r="K4" s="4288" t="s">
        <v>2985</v>
      </c>
      <c r="L4" s="4289"/>
      <c r="M4" s="2122"/>
    </row>
    <row r="5" spans="1:17" s="2123" customFormat="1" ht="74.25" customHeight="1" thickBot="1" x14ac:dyDescent="0.3">
      <c r="A5" s="4267" t="s">
        <v>265</v>
      </c>
      <c r="B5" s="4268"/>
      <c r="C5" s="4292" t="s">
        <v>3438</v>
      </c>
      <c r="D5" s="4293"/>
      <c r="E5" s="4293"/>
      <c r="F5" s="4294"/>
      <c r="G5" s="4272"/>
      <c r="H5" s="4273"/>
      <c r="I5" s="4256" t="s">
        <v>397</v>
      </c>
      <c r="J5" s="4257"/>
      <c r="K5" s="4279" t="s">
        <v>3439</v>
      </c>
      <c r="L5" s="4280"/>
      <c r="M5" s="2122"/>
    </row>
    <row r="6" spans="1:17" s="2128" customFormat="1" ht="43.5" customHeight="1" thickTop="1" thickBot="1" x14ac:dyDescent="0.3">
      <c r="A6" s="2124" t="s">
        <v>1</v>
      </c>
      <c r="B6" s="2125" t="s">
        <v>0</v>
      </c>
      <c r="C6" s="2125" t="s">
        <v>2</v>
      </c>
      <c r="D6" s="2125" t="s">
        <v>3</v>
      </c>
      <c r="E6" s="2125" t="s">
        <v>4</v>
      </c>
      <c r="F6" s="2125" t="s">
        <v>5</v>
      </c>
      <c r="G6" s="2125" t="s">
        <v>6</v>
      </c>
      <c r="H6" s="2125" t="s">
        <v>7</v>
      </c>
      <c r="I6" s="2125" t="s">
        <v>8</v>
      </c>
      <c r="J6" s="2125" t="s">
        <v>9</v>
      </c>
      <c r="K6" s="2744" t="s">
        <v>3817</v>
      </c>
      <c r="L6" s="2126" t="s">
        <v>10</v>
      </c>
      <c r="M6" s="2127"/>
      <c r="N6" s="2127"/>
      <c r="O6" s="2127"/>
      <c r="P6" s="2127"/>
      <c r="Q6" s="2127"/>
    </row>
    <row r="7" spans="1:17" ht="105.75" customHeight="1" thickTop="1" x14ac:dyDescent="0.2">
      <c r="A7" s="2129">
        <v>43872</v>
      </c>
      <c r="B7" s="2130" t="s">
        <v>62</v>
      </c>
      <c r="C7" s="4274" t="s">
        <v>3449</v>
      </c>
      <c r="D7" s="4275"/>
      <c r="E7" s="4275"/>
      <c r="F7" s="4275"/>
      <c r="G7" s="4275"/>
      <c r="H7" s="4275"/>
      <c r="I7" s="4275"/>
      <c r="J7" s="4276"/>
      <c r="K7" s="2831" t="s">
        <v>3871</v>
      </c>
      <c r="L7" s="2131" t="s">
        <v>3437</v>
      </c>
      <c r="N7" s="4258"/>
      <c r="O7" s="4283"/>
      <c r="P7" s="4283"/>
      <c r="Q7" s="4284"/>
    </row>
    <row r="8" spans="1:17" ht="15.75" x14ac:dyDescent="0.25">
      <c r="A8" s="2132">
        <v>43880</v>
      </c>
      <c r="B8" s="2133" t="s">
        <v>186</v>
      </c>
      <c r="C8" s="2134"/>
      <c r="D8" s="2135" t="s">
        <v>301</v>
      </c>
      <c r="E8" s="2134"/>
      <c r="F8" s="2134"/>
      <c r="G8" s="2134"/>
      <c r="H8" s="2134">
        <v>4865</v>
      </c>
      <c r="I8" s="2134">
        <v>100</v>
      </c>
      <c r="J8" s="2134"/>
      <c r="K8" s="2655"/>
      <c r="L8" s="2136"/>
    </row>
    <row r="9" spans="1:17" ht="15.75" x14ac:dyDescent="0.25">
      <c r="A9" s="2132">
        <v>43881</v>
      </c>
      <c r="B9" s="2133" t="s">
        <v>12</v>
      </c>
      <c r="C9" s="2134">
        <v>195</v>
      </c>
      <c r="D9" s="2135">
        <f t="shared" ref="D9:D76" si="0">+C9*(100-E9)/100</f>
        <v>195</v>
      </c>
      <c r="E9" s="2134">
        <v>0</v>
      </c>
      <c r="F9" s="2134" t="s">
        <v>159</v>
      </c>
      <c r="G9" s="2134">
        <v>120</v>
      </c>
      <c r="H9" s="2134"/>
      <c r="I9" s="2134"/>
      <c r="J9" s="2134"/>
      <c r="K9" s="2655"/>
      <c r="L9" s="2136" t="s">
        <v>3440</v>
      </c>
    </row>
    <row r="10" spans="1:17" ht="15.75" x14ac:dyDescent="0.25">
      <c r="A10" s="2132">
        <v>43899</v>
      </c>
      <c r="B10" s="2133" t="s">
        <v>186</v>
      </c>
      <c r="C10" s="2134"/>
      <c r="D10" s="2135" t="s">
        <v>301</v>
      </c>
      <c r="E10" s="2134"/>
      <c r="F10" s="2134"/>
      <c r="G10" s="2134"/>
      <c r="H10" s="2134">
        <v>5550</v>
      </c>
      <c r="I10" s="2134">
        <v>95</v>
      </c>
      <c r="J10" s="2134"/>
      <c r="K10" s="2655"/>
      <c r="L10" s="2136" t="s">
        <v>3472</v>
      </c>
    </row>
    <row r="11" spans="1:17" ht="15.75" x14ac:dyDescent="0.25">
      <c r="A11" s="2414">
        <v>43920</v>
      </c>
      <c r="B11" s="2333" t="s">
        <v>4</v>
      </c>
      <c r="C11" s="2334"/>
      <c r="D11" s="2335"/>
      <c r="E11" s="2334">
        <v>1</v>
      </c>
      <c r="F11" s="2334"/>
      <c r="G11" s="2334"/>
      <c r="H11" s="2334"/>
      <c r="I11" s="2334"/>
      <c r="J11" s="2334"/>
      <c r="K11" s="2662"/>
      <c r="L11" s="2337"/>
    </row>
    <row r="12" spans="1:17" ht="15.75" x14ac:dyDescent="0.25">
      <c r="A12" s="2416">
        <v>43926</v>
      </c>
      <c r="B12" s="2133" t="s">
        <v>12</v>
      </c>
      <c r="C12" s="2134">
        <v>185</v>
      </c>
      <c r="D12" s="2135">
        <f t="shared" si="0"/>
        <v>183.15</v>
      </c>
      <c r="E12" s="2134">
        <v>1</v>
      </c>
      <c r="F12" s="2134" t="s">
        <v>159</v>
      </c>
      <c r="G12" s="2134">
        <v>100</v>
      </c>
      <c r="H12" s="2134"/>
      <c r="I12" s="2134"/>
      <c r="J12" s="2134"/>
      <c r="K12" s="2655"/>
      <c r="L12" s="2136" t="s">
        <v>3440</v>
      </c>
    </row>
    <row r="13" spans="1:17" ht="15.75" x14ac:dyDescent="0.25">
      <c r="A13" s="2414">
        <v>43951</v>
      </c>
      <c r="B13" s="2333" t="s">
        <v>4</v>
      </c>
      <c r="C13" s="2334"/>
      <c r="D13" s="2335"/>
      <c r="E13" s="2334">
        <v>1</v>
      </c>
      <c r="F13" s="2334"/>
      <c r="G13" s="2334"/>
      <c r="H13" s="2334"/>
      <c r="I13" s="2334"/>
      <c r="J13" s="2334"/>
      <c r="K13" s="2662"/>
      <c r="L13" s="2337"/>
    </row>
    <row r="14" spans="1:17" ht="15.75" x14ac:dyDescent="0.25">
      <c r="A14" s="2414">
        <v>43981</v>
      </c>
      <c r="B14" s="2333" t="s">
        <v>4</v>
      </c>
      <c r="C14" s="2334"/>
      <c r="D14" s="2335"/>
      <c r="E14" s="2334">
        <v>1</v>
      </c>
      <c r="F14" s="2334"/>
      <c r="G14" s="2334"/>
      <c r="H14" s="2334"/>
      <c r="I14" s="2334"/>
      <c r="J14" s="2334"/>
      <c r="K14" s="2662"/>
      <c r="L14" s="2337"/>
    </row>
    <row r="15" spans="1:17" ht="18.75" customHeight="1" x14ac:dyDescent="0.25">
      <c r="A15" s="2132">
        <v>43989</v>
      </c>
      <c r="B15" s="2133" t="s">
        <v>186</v>
      </c>
      <c r="C15" s="2134"/>
      <c r="D15" s="2135" t="s">
        <v>301</v>
      </c>
      <c r="E15" s="2134"/>
      <c r="F15" s="2134"/>
      <c r="G15" s="2134"/>
      <c r="H15" s="2134">
        <v>5350</v>
      </c>
      <c r="I15" s="2134">
        <v>100</v>
      </c>
      <c r="J15" s="2134"/>
      <c r="K15" s="2655"/>
      <c r="L15" s="2136"/>
    </row>
    <row r="16" spans="1:17" ht="15.75" x14ac:dyDescent="0.25">
      <c r="A16" s="2414">
        <v>44012</v>
      </c>
      <c r="B16" s="2333" t="s">
        <v>4</v>
      </c>
      <c r="C16" s="2334"/>
      <c r="D16" s="2335"/>
      <c r="E16" s="2334">
        <v>1</v>
      </c>
      <c r="F16" s="2334"/>
      <c r="G16" s="2334"/>
      <c r="H16" s="2334"/>
      <c r="I16" s="2334"/>
      <c r="J16" s="2334"/>
      <c r="K16" s="2662"/>
      <c r="L16" s="2337"/>
    </row>
    <row r="17" spans="1:12" ht="15.75" x14ac:dyDescent="0.25">
      <c r="A17" s="2132">
        <v>44016</v>
      </c>
      <c r="B17" s="2133" t="s">
        <v>16</v>
      </c>
      <c r="C17" s="4295" t="s">
        <v>3739</v>
      </c>
      <c r="D17" s="4296"/>
      <c r="E17" s="4296"/>
      <c r="F17" s="4296"/>
      <c r="G17" s="4296"/>
      <c r="H17" s="4296"/>
      <c r="I17" s="4296"/>
      <c r="J17" s="4297"/>
      <c r="K17" s="2661"/>
      <c r="L17" s="2136"/>
    </row>
    <row r="18" spans="1:12" ht="15.75" x14ac:dyDescent="0.25">
      <c r="A18" s="2132">
        <v>44017</v>
      </c>
      <c r="B18" s="2133" t="s">
        <v>12</v>
      </c>
      <c r="C18" s="2134">
        <v>170</v>
      </c>
      <c r="D18" s="2135">
        <f t="shared" si="0"/>
        <v>168.3</v>
      </c>
      <c r="E18" s="2134">
        <v>1</v>
      </c>
      <c r="F18" s="2134" t="s">
        <v>159</v>
      </c>
      <c r="G18" s="2134">
        <v>105</v>
      </c>
      <c r="H18" s="2134"/>
      <c r="I18" s="2134"/>
      <c r="J18" s="2134"/>
      <c r="K18" s="2655"/>
      <c r="L18" s="2136" t="s">
        <v>2668</v>
      </c>
    </row>
    <row r="19" spans="1:12" ht="15.75" x14ac:dyDescent="0.25">
      <c r="A19" s="2414">
        <v>44042</v>
      </c>
      <c r="B19" s="2333" t="s">
        <v>4</v>
      </c>
      <c r="C19" s="2334"/>
      <c r="D19" s="2335"/>
      <c r="E19" s="2334">
        <v>1</v>
      </c>
      <c r="F19" s="2334"/>
      <c r="G19" s="2334"/>
      <c r="H19" s="2334"/>
      <c r="I19" s="2334"/>
      <c r="J19" s="2334"/>
      <c r="K19" s="2853"/>
      <c r="L19" s="2337"/>
    </row>
    <row r="20" spans="1:12" ht="15.75" x14ac:dyDescent="0.25">
      <c r="A20" s="2132">
        <v>44045</v>
      </c>
      <c r="B20" s="2133" t="s">
        <v>16</v>
      </c>
      <c r="C20" s="4295" t="s">
        <v>3769</v>
      </c>
      <c r="D20" s="4296"/>
      <c r="E20" s="4296"/>
      <c r="F20" s="4296"/>
      <c r="G20" s="4296"/>
      <c r="H20" s="4296"/>
      <c r="I20" s="4296"/>
      <c r="J20" s="4297"/>
      <c r="K20" s="2661"/>
      <c r="L20" s="2136"/>
    </row>
    <row r="21" spans="1:12" ht="15.75" x14ac:dyDescent="0.25">
      <c r="A21" s="2132">
        <v>44057</v>
      </c>
      <c r="B21" s="2133" t="s">
        <v>186</v>
      </c>
      <c r="C21" s="2134"/>
      <c r="D21" s="2135">
        <f t="shared" si="0"/>
        <v>0</v>
      </c>
      <c r="E21" s="2134"/>
      <c r="F21" s="2134"/>
      <c r="G21" s="2134"/>
      <c r="H21" s="2134">
        <v>5155</v>
      </c>
      <c r="I21" s="2134">
        <v>100</v>
      </c>
      <c r="J21" s="2134"/>
      <c r="K21" s="2655"/>
      <c r="L21" s="2136" t="s">
        <v>3811</v>
      </c>
    </row>
    <row r="22" spans="1:12" ht="15.75" x14ac:dyDescent="0.25">
      <c r="A22" s="2414">
        <v>44073</v>
      </c>
      <c r="B22" s="2333" t="s">
        <v>4</v>
      </c>
      <c r="C22" s="2334"/>
      <c r="D22" s="2335"/>
      <c r="E22" s="2334">
        <v>1</v>
      </c>
      <c r="F22" s="2334"/>
      <c r="G22" s="2334"/>
      <c r="H22" s="2334"/>
      <c r="I22" s="2334"/>
      <c r="J22" s="2334"/>
      <c r="K22" s="2886"/>
      <c r="L22" s="2337"/>
    </row>
    <row r="23" spans="1:12" ht="15.75" x14ac:dyDescent="0.25">
      <c r="A23" s="2414">
        <v>44104</v>
      </c>
      <c r="B23" s="2333" t="s">
        <v>4</v>
      </c>
      <c r="C23" s="2334"/>
      <c r="D23" s="2335"/>
      <c r="E23" s="2334">
        <v>1</v>
      </c>
      <c r="F23" s="2334"/>
      <c r="G23" s="2334"/>
      <c r="H23" s="2334"/>
      <c r="I23" s="2334"/>
      <c r="J23" s="2334"/>
      <c r="K23" s="3127"/>
      <c r="L23" s="2337"/>
    </row>
    <row r="24" spans="1:12" ht="36" customHeight="1" x14ac:dyDescent="0.25">
      <c r="A24" s="2132">
        <v>44105</v>
      </c>
      <c r="B24" s="2133" t="s">
        <v>16</v>
      </c>
      <c r="C24" s="4295" t="s">
        <v>3957</v>
      </c>
      <c r="D24" s="4296"/>
      <c r="E24" s="4296"/>
      <c r="F24" s="4296"/>
      <c r="G24" s="4296"/>
      <c r="H24" s="4296"/>
      <c r="I24" s="4296"/>
      <c r="J24" s="4297"/>
      <c r="K24" s="2655"/>
      <c r="L24" s="2136"/>
    </row>
    <row r="25" spans="1:12" ht="15.75" x14ac:dyDescent="0.25">
      <c r="A25" s="2132">
        <v>44108</v>
      </c>
      <c r="B25" s="2133" t="s">
        <v>14</v>
      </c>
      <c r="C25" s="4295" t="s">
        <v>3961</v>
      </c>
      <c r="D25" s="4296"/>
      <c r="E25" s="4296"/>
      <c r="F25" s="4296"/>
      <c r="G25" s="4296"/>
      <c r="H25" s="4296"/>
      <c r="I25" s="4296"/>
      <c r="J25" s="4297"/>
      <c r="K25" s="2655"/>
      <c r="L25" s="2136"/>
    </row>
    <row r="26" spans="1:12" ht="15.75" x14ac:dyDescent="0.25">
      <c r="A26" s="2414">
        <v>44134</v>
      </c>
      <c r="B26" s="2333" t="s">
        <v>4</v>
      </c>
      <c r="C26" s="2334"/>
      <c r="D26" s="2335"/>
      <c r="E26" s="2334">
        <v>1</v>
      </c>
      <c r="F26" s="2334"/>
      <c r="G26" s="2334"/>
      <c r="H26" s="2334"/>
      <c r="I26" s="2334"/>
      <c r="J26" s="2334"/>
      <c r="K26" s="3127"/>
      <c r="L26" s="2337"/>
    </row>
    <row r="27" spans="1:12" ht="15.75" x14ac:dyDescent="0.25">
      <c r="A27" s="2132">
        <v>44144</v>
      </c>
      <c r="B27" s="2133" t="s">
        <v>496</v>
      </c>
      <c r="C27" s="4090" t="s">
        <v>3001</v>
      </c>
      <c r="D27" s="4091"/>
      <c r="E27" s="4091"/>
      <c r="F27" s="4091"/>
      <c r="G27" s="4091"/>
      <c r="H27" s="4091"/>
      <c r="I27" s="4091"/>
      <c r="J27" s="4092"/>
      <c r="K27" s="2655"/>
      <c r="L27" s="2136"/>
    </row>
    <row r="28" spans="1:12" ht="15.75" x14ac:dyDescent="0.25">
      <c r="A28" s="2132">
        <v>44155</v>
      </c>
      <c r="B28" s="2133" t="s">
        <v>12</v>
      </c>
      <c r="C28" s="2134">
        <v>95</v>
      </c>
      <c r="D28" s="2135">
        <f t="shared" si="0"/>
        <v>93.1</v>
      </c>
      <c r="E28" s="2134">
        <v>2</v>
      </c>
      <c r="F28" s="2134"/>
      <c r="G28" s="2134">
        <v>100</v>
      </c>
      <c r="H28" s="2134"/>
      <c r="I28" s="2134"/>
      <c r="J28" s="2134"/>
      <c r="K28" s="2655"/>
      <c r="L28" s="2136" t="s">
        <v>4047</v>
      </c>
    </row>
    <row r="29" spans="1:12" ht="15.75" x14ac:dyDescent="0.25">
      <c r="A29" s="2132">
        <v>44156</v>
      </c>
      <c r="B29" s="2133" t="s">
        <v>186</v>
      </c>
      <c r="C29" s="2134"/>
      <c r="D29" s="2135" t="s">
        <v>301</v>
      </c>
      <c r="E29" s="2134"/>
      <c r="F29" s="2134"/>
      <c r="G29" s="2134"/>
      <c r="H29" s="2134">
        <v>5825</v>
      </c>
      <c r="I29" s="2134">
        <v>100</v>
      </c>
      <c r="J29" s="2134"/>
      <c r="K29" s="2655"/>
      <c r="L29" s="2136"/>
    </row>
    <row r="30" spans="1:12" ht="15.75" x14ac:dyDescent="0.25">
      <c r="A30" s="2414">
        <v>44165</v>
      </c>
      <c r="B30" s="2333" t="s">
        <v>4</v>
      </c>
      <c r="C30" s="2334"/>
      <c r="D30" s="2335"/>
      <c r="E30" s="2334">
        <v>2</v>
      </c>
      <c r="F30" s="2334"/>
      <c r="G30" s="2334"/>
      <c r="H30" s="2334"/>
      <c r="I30" s="2334"/>
      <c r="J30" s="2334"/>
      <c r="K30" s="3127"/>
      <c r="L30" s="2337"/>
    </row>
    <row r="31" spans="1:12" ht="15.75" x14ac:dyDescent="0.25">
      <c r="A31" s="2414">
        <v>44195</v>
      </c>
      <c r="B31" s="2333" t="s">
        <v>4</v>
      </c>
      <c r="C31" s="2334"/>
      <c r="D31" s="2335"/>
      <c r="E31" s="2334">
        <v>2</v>
      </c>
      <c r="F31" s="2334"/>
      <c r="G31" s="2334"/>
      <c r="H31" s="2334"/>
      <c r="I31" s="2334"/>
      <c r="J31" s="2334"/>
      <c r="K31" s="3127"/>
      <c r="L31" s="2337"/>
    </row>
    <row r="32" spans="1:12" ht="31.5" x14ac:dyDescent="0.25">
      <c r="A32" s="2132">
        <v>44214</v>
      </c>
      <c r="B32" s="2133" t="s">
        <v>186</v>
      </c>
      <c r="C32" s="2134"/>
      <c r="D32" s="2135" t="s">
        <v>301</v>
      </c>
      <c r="E32" s="2134"/>
      <c r="F32" s="2134"/>
      <c r="G32" s="2134"/>
      <c r="H32" s="2134">
        <v>5455</v>
      </c>
      <c r="I32" s="2134">
        <v>72</v>
      </c>
      <c r="J32" s="2134"/>
      <c r="K32" s="2655"/>
      <c r="L32" s="2136" t="s">
        <v>4170</v>
      </c>
    </row>
    <row r="33" spans="1:12" ht="15.75" x14ac:dyDescent="0.25">
      <c r="A33" s="2414">
        <v>44227</v>
      </c>
      <c r="B33" s="2333" t="s">
        <v>4</v>
      </c>
      <c r="C33" s="2334"/>
      <c r="D33" s="2335"/>
      <c r="E33" s="2334">
        <v>2</v>
      </c>
      <c r="F33" s="2334"/>
      <c r="G33" s="2334"/>
      <c r="H33" s="2334"/>
      <c r="I33" s="2334"/>
      <c r="J33" s="2334"/>
      <c r="K33" s="3127"/>
      <c r="L33" s="2337"/>
    </row>
    <row r="34" spans="1:12" ht="15.75" x14ac:dyDescent="0.25">
      <c r="A34" s="2414">
        <v>44255</v>
      </c>
      <c r="B34" s="2333" t="s">
        <v>4</v>
      </c>
      <c r="C34" s="2334"/>
      <c r="D34" s="2335"/>
      <c r="E34" s="2334">
        <v>2</v>
      </c>
      <c r="F34" s="2334"/>
      <c r="G34" s="2334"/>
      <c r="H34" s="2334"/>
      <c r="I34" s="2334"/>
      <c r="J34" s="2334"/>
      <c r="K34" s="3127"/>
      <c r="L34" s="2337"/>
    </row>
    <row r="35" spans="1:12" ht="15.75" x14ac:dyDescent="0.25">
      <c r="A35" s="2132">
        <v>44260</v>
      </c>
      <c r="B35" s="2133" t="s">
        <v>12</v>
      </c>
      <c r="C35" s="2134">
        <v>103</v>
      </c>
      <c r="D35" s="2135">
        <f t="shared" si="0"/>
        <v>100.94</v>
      </c>
      <c r="E35" s="2134">
        <v>2</v>
      </c>
      <c r="F35" s="2134" t="s">
        <v>159</v>
      </c>
      <c r="G35" s="2134">
        <v>95</v>
      </c>
      <c r="H35" s="2134"/>
      <c r="I35" s="2134"/>
      <c r="J35" s="2134"/>
      <c r="K35" s="2655"/>
      <c r="L35" s="2136" t="s">
        <v>22</v>
      </c>
    </row>
    <row r="36" spans="1:12" ht="15.75" x14ac:dyDescent="0.25">
      <c r="A36" s="2414">
        <v>44285</v>
      </c>
      <c r="B36" s="2333" t="s">
        <v>4</v>
      </c>
      <c r="C36" s="2334"/>
      <c r="D36" s="2335"/>
      <c r="E36" s="2334">
        <v>2</v>
      </c>
      <c r="F36" s="2334"/>
      <c r="G36" s="2334"/>
      <c r="H36" s="2334"/>
      <c r="I36" s="2334"/>
      <c r="J36" s="2334"/>
      <c r="K36" s="3127"/>
      <c r="L36" s="2337"/>
    </row>
    <row r="37" spans="1:12" ht="31.5" x14ac:dyDescent="0.25">
      <c r="A37" s="2132">
        <v>44365</v>
      </c>
      <c r="B37" s="2133" t="s">
        <v>186</v>
      </c>
      <c r="C37" s="2134"/>
      <c r="D37" s="2135"/>
      <c r="E37" s="2134"/>
      <c r="F37" s="2134"/>
      <c r="G37" s="2134"/>
      <c r="H37" s="2134">
        <v>5645</v>
      </c>
      <c r="I37" s="2134">
        <v>100</v>
      </c>
      <c r="J37" s="2134"/>
      <c r="K37" s="2655"/>
      <c r="L37" s="2136" t="s">
        <v>4431</v>
      </c>
    </row>
    <row r="38" spans="1:12" ht="15.75" x14ac:dyDescent="0.25">
      <c r="A38" s="3213">
        <v>44414</v>
      </c>
      <c r="B38" s="3214" t="s">
        <v>33</v>
      </c>
      <c r="C38" s="4330" t="s">
        <v>4432</v>
      </c>
      <c r="D38" s="4331"/>
      <c r="E38" s="4331"/>
      <c r="F38" s="4331"/>
      <c r="G38" s="4331"/>
      <c r="H38" s="4331"/>
      <c r="I38" s="4331"/>
      <c r="J38" s="4332"/>
      <c r="K38" s="3215"/>
      <c r="L38" s="3261"/>
    </row>
    <row r="39" spans="1:12" ht="15.75" x14ac:dyDescent="0.25">
      <c r="A39" s="2132">
        <v>44434</v>
      </c>
      <c r="B39" s="2133" t="s">
        <v>186</v>
      </c>
      <c r="C39" s="2134"/>
      <c r="D39" s="2135" t="s">
        <v>301</v>
      </c>
      <c r="E39" s="2134"/>
      <c r="F39" s="2134"/>
      <c r="G39" s="2134"/>
      <c r="H39" s="2134">
        <v>5735</v>
      </c>
      <c r="I39" s="2134">
        <v>100</v>
      </c>
      <c r="J39" s="2134"/>
      <c r="K39" s="2655"/>
      <c r="L39" s="2136" t="s">
        <v>4513</v>
      </c>
    </row>
    <row r="40" spans="1:12" ht="15.75" x14ac:dyDescent="0.25">
      <c r="A40" s="2132">
        <v>44437</v>
      </c>
      <c r="B40" s="2133" t="s">
        <v>26</v>
      </c>
      <c r="C40" s="4090" t="s">
        <v>413</v>
      </c>
      <c r="D40" s="4091"/>
      <c r="E40" s="4091"/>
      <c r="F40" s="4091"/>
      <c r="G40" s="4091"/>
      <c r="H40" s="4091"/>
      <c r="I40" s="4091"/>
      <c r="J40" s="4092"/>
      <c r="K40" s="2655"/>
      <c r="L40" s="2136"/>
    </row>
    <row r="41" spans="1:12" ht="31.5" x14ac:dyDescent="0.25">
      <c r="A41" s="2132">
        <v>44446</v>
      </c>
      <c r="B41" s="2133" t="s">
        <v>186</v>
      </c>
      <c r="C41" s="2134"/>
      <c r="D41" s="2135">
        <f t="shared" si="0"/>
        <v>0</v>
      </c>
      <c r="E41" s="2134"/>
      <c r="F41" s="2134"/>
      <c r="G41" s="2134"/>
      <c r="H41" s="2135">
        <v>5640</v>
      </c>
      <c r="I41" s="2135">
        <v>76</v>
      </c>
      <c r="J41" s="2134"/>
      <c r="K41" s="2655"/>
      <c r="L41" s="2136" t="s">
        <v>4530</v>
      </c>
    </row>
    <row r="42" spans="1:12" ht="15.75" x14ac:dyDescent="0.25">
      <c r="A42" s="2132">
        <v>44447</v>
      </c>
      <c r="B42" s="2133" t="s">
        <v>14</v>
      </c>
      <c r="C42" s="4264" t="s">
        <v>1799</v>
      </c>
      <c r="D42" s="4265"/>
      <c r="E42" s="4265"/>
      <c r="F42" s="4265"/>
      <c r="G42" s="4265"/>
      <c r="H42" s="4265"/>
      <c r="I42" s="4265"/>
      <c r="J42" s="4266"/>
      <c r="K42" s="2655"/>
      <c r="L42" s="2136"/>
    </row>
    <row r="43" spans="1:12" ht="31.5" x14ac:dyDescent="0.2">
      <c r="A43" s="2132">
        <v>44506</v>
      </c>
      <c r="B43" s="2133" t="s">
        <v>12</v>
      </c>
      <c r="C43" s="2134">
        <v>145</v>
      </c>
      <c r="D43" s="2135">
        <v>142.1</v>
      </c>
      <c r="E43" s="2134">
        <v>2</v>
      </c>
      <c r="F43" s="2134" t="s">
        <v>159</v>
      </c>
      <c r="G43" s="2134">
        <v>70</v>
      </c>
      <c r="I43" s="2134"/>
      <c r="J43" s="2134"/>
      <c r="K43" s="2655"/>
      <c r="L43" s="3416" t="s">
        <v>4605</v>
      </c>
    </row>
    <row r="44" spans="1:12" ht="15.75" x14ac:dyDescent="0.25">
      <c r="A44" s="2132"/>
      <c r="B44" s="2133"/>
      <c r="C44" s="2134"/>
      <c r="D44" s="2135">
        <f t="shared" si="0"/>
        <v>0</v>
      </c>
      <c r="E44" s="2134"/>
      <c r="F44" s="2134"/>
      <c r="G44" s="2134"/>
      <c r="H44" s="2134"/>
      <c r="I44" s="2134"/>
      <c r="J44" s="2134"/>
      <c r="K44" s="2655"/>
      <c r="L44" s="2136"/>
    </row>
    <row r="45" spans="1:12" ht="15.75" x14ac:dyDescent="0.25">
      <c r="A45" s="2132"/>
      <c r="B45" s="2133"/>
      <c r="C45" s="2134"/>
      <c r="D45" s="2135">
        <f t="shared" si="0"/>
        <v>0</v>
      </c>
      <c r="E45" s="2134"/>
      <c r="F45" s="2134"/>
      <c r="G45" s="2134"/>
      <c r="H45" s="2134"/>
      <c r="I45" s="2134"/>
      <c r="J45" s="2134"/>
      <c r="K45" s="2655"/>
      <c r="L45" s="2136"/>
    </row>
    <row r="46" spans="1:12" ht="15.75" x14ac:dyDescent="0.25">
      <c r="A46" s="2132"/>
      <c r="B46" s="2133"/>
      <c r="C46" s="2134"/>
      <c r="D46" s="2135">
        <f t="shared" si="0"/>
        <v>0</v>
      </c>
      <c r="E46" s="2134"/>
      <c r="F46" s="2134"/>
      <c r="G46" s="2134"/>
      <c r="H46" s="2134"/>
      <c r="I46" s="2134"/>
      <c r="J46" s="2134"/>
      <c r="K46" s="2655"/>
      <c r="L46" s="2136"/>
    </row>
    <row r="47" spans="1:12" ht="15.75" x14ac:dyDescent="0.25">
      <c r="A47" s="2132"/>
      <c r="B47" s="2133"/>
      <c r="C47" s="2134"/>
      <c r="D47" s="2135">
        <f t="shared" si="0"/>
        <v>0</v>
      </c>
      <c r="E47" s="2134"/>
      <c r="F47" s="2134"/>
      <c r="G47" s="2134"/>
      <c r="H47" s="2134"/>
      <c r="I47" s="2134"/>
      <c r="J47" s="2134"/>
      <c r="K47" s="2655"/>
      <c r="L47" s="2136"/>
    </row>
    <row r="48" spans="1:12" ht="15.75" x14ac:dyDescent="0.25">
      <c r="A48" s="2132"/>
      <c r="B48" s="2133"/>
      <c r="C48" s="2134"/>
      <c r="D48" s="2135">
        <f t="shared" si="0"/>
        <v>0</v>
      </c>
      <c r="E48" s="2134"/>
      <c r="F48" s="2134"/>
      <c r="G48" s="2134"/>
      <c r="H48" s="2134"/>
      <c r="I48" s="2134"/>
      <c r="J48" s="2134"/>
      <c r="K48" s="2655"/>
      <c r="L48" s="2136"/>
    </row>
    <row r="49" spans="1:12" ht="15.75" x14ac:dyDescent="0.25">
      <c r="A49" s="2132"/>
      <c r="B49" s="2133"/>
      <c r="C49" s="2134"/>
      <c r="D49" s="2135">
        <f t="shared" si="0"/>
        <v>0</v>
      </c>
      <c r="E49" s="2134"/>
      <c r="F49" s="2134"/>
      <c r="G49" s="2134"/>
      <c r="H49" s="2134"/>
      <c r="I49" s="2134"/>
      <c r="J49" s="2134"/>
      <c r="K49" s="2655"/>
      <c r="L49" s="2136"/>
    </row>
    <row r="50" spans="1:12" ht="15.75" x14ac:dyDescent="0.25">
      <c r="A50" s="2132"/>
      <c r="B50" s="2133"/>
      <c r="C50" s="2134"/>
      <c r="D50" s="2135">
        <f t="shared" si="0"/>
        <v>0</v>
      </c>
      <c r="E50" s="2134"/>
      <c r="F50" s="2134"/>
      <c r="G50" s="2134"/>
      <c r="H50" s="2134"/>
      <c r="I50" s="2134"/>
      <c r="J50" s="2134"/>
      <c r="K50" s="2655"/>
      <c r="L50" s="2136"/>
    </row>
    <row r="51" spans="1:12" ht="15.75" x14ac:dyDescent="0.25">
      <c r="A51" s="2132"/>
      <c r="B51" s="2133"/>
      <c r="C51" s="2134"/>
      <c r="D51" s="2135">
        <f t="shared" si="0"/>
        <v>0</v>
      </c>
      <c r="E51" s="2134"/>
      <c r="F51" s="2134"/>
      <c r="G51" s="2134"/>
      <c r="H51" s="2134"/>
      <c r="I51" s="2134"/>
      <c r="J51" s="2134"/>
      <c r="K51" s="2655"/>
      <c r="L51" s="2136"/>
    </row>
    <row r="52" spans="1:12" ht="15.75" x14ac:dyDescent="0.25">
      <c r="A52" s="2132"/>
      <c r="B52" s="2133"/>
      <c r="C52" s="2134"/>
      <c r="D52" s="2135">
        <f t="shared" si="0"/>
        <v>0</v>
      </c>
      <c r="E52" s="2134"/>
      <c r="F52" s="2134"/>
      <c r="G52" s="2134"/>
      <c r="H52" s="2134"/>
      <c r="I52" s="2134"/>
      <c r="J52" s="2134"/>
      <c r="K52" s="2655"/>
      <c r="L52" s="2136"/>
    </row>
    <row r="53" spans="1:12" ht="15.75" x14ac:dyDescent="0.25">
      <c r="A53" s="2132"/>
      <c r="B53" s="2133"/>
      <c r="C53" s="2134"/>
      <c r="D53" s="2135">
        <f t="shared" si="0"/>
        <v>0</v>
      </c>
      <c r="E53" s="2134"/>
      <c r="F53" s="2134"/>
      <c r="G53" s="2134"/>
      <c r="H53" s="2134"/>
      <c r="I53" s="2134"/>
      <c r="J53" s="2134"/>
      <c r="K53" s="2655"/>
      <c r="L53" s="2136"/>
    </row>
    <row r="54" spans="1:12" ht="15.75" x14ac:dyDescent="0.25">
      <c r="A54" s="2132"/>
      <c r="B54" s="2133"/>
      <c r="C54" s="2134"/>
      <c r="D54" s="2135">
        <f t="shared" si="0"/>
        <v>0</v>
      </c>
      <c r="E54" s="2134"/>
      <c r="F54" s="2134"/>
      <c r="G54" s="2134"/>
      <c r="H54" s="2134"/>
      <c r="I54" s="2134"/>
      <c r="J54" s="2134"/>
      <c r="K54" s="2655"/>
      <c r="L54" s="2136"/>
    </row>
    <row r="55" spans="1:12" ht="15.75" x14ac:dyDescent="0.25">
      <c r="A55" s="2132"/>
      <c r="B55" s="2133"/>
      <c r="C55" s="2134"/>
      <c r="D55" s="2135">
        <f t="shared" si="0"/>
        <v>0</v>
      </c>
      <c r="E55" s="2134"/>
      <c r="F55" s="2134"/>
      <c r="G55" s="2134"/>
      <c r="H55" s="2134"/>
      <c r="I55" s="2134"/>
      <c r="J55" s="2134"/>
      <c r="K55" s="2655"/>
      <c r="L55" s="2136"/>
    </row>
    <row r="56" spans="1:12" ht="15.75" x14ac:dyDescent="0.25">
      <c r="A56" s="2132"/>
      <c r="B56" s="2133"/>
      <c r="C56" s="2134"/>
      <c r="D56" s="2135">
        <f t="shared" si="0"/>
        <v>0</v>
      </c>
      <c r="E56" s="2134"/>
      <c r="F56" s="2134"/>
      <c r="G56" s="2134"/>
      <c r="H56" s="2134"/>
      <c r="I56" s="2134"/>
      <c r="J56" s="2134"/>
      <c r="K56" s="2655"/>
      <c r="L56" s="2136"/>
    </row>
    <row r="57" spans="1:12" ht="15.75" x14ac:dyDescent="0.25">
      <c r="A57" s="2132"/>
      <c r="B57" s="2133"/>
      <c r="C57" s="2134"/>
      <c r="D57" s="2135">
        <f t="shared" si="0"/>
        <v>0</v>
      </c>
      <c r="E57" s="2134"/>
      <c r="F57" s="2134"/>
      <c r="G57" s="2134"/>
      <c r="H57" s="2134"/>
      <c r="I57" s="2134"/>
      <c r="J57" s="2134"/>
      <c r="K57" s="2655"/>
      <c r="L57" s="2136"/>
    </row>
    <row r="58" spans="1:12" ht="15.75" x14ac:dyDescent="0.25">
      <c r="A58" s="2132"/>
      <c r="B58" s="2133"/>
      <c r="C58" s="2134"/>
      <c r="D58" s="2135">
        <f t="shared" si="0"/>
        <v>0</v>
      </c>
      <c r="E58" s="2134"/>
      <c r="F58" s="2134"/>
      <c r="G58" s="2134"/>
      <c r="H58" s="2134"/>
      <c r="I58" s="2134"/>
      <c r="J58" s="2134"/>
      <c r="K58" s="2655"/>
      <c r="L58" s="2121"/>
    </row>
    <row r="59" spans="1:12" ht="15.75" x14ac:dyDescent="0.25">
      <c r="A59" s="2132"/>
      <c r="B59" s="2133"/>
      <c r="C59" s="2134"/>
      <c r="D59" s="2135">
        <f t="shared" si="0"/>
        <v>0</v>
      </c>
      <c r="E59" s="2134"/>
      <c r="F59" s="2134"/>
      <c r="G59" s="2134"/>
      <c r="H59" s="2134"/>
      <c r="I59" s="2134"/>
      <c r="J59" s="2134"/>
      <c r="K59" s="2655"/>
      <c r="L59" s="2121"/>
    </row>
    <row r="60" spans="1:12" ht="15.75" x14ac:dyDescent="0.25">
      <c r="A60" s="2132"/>
      <c r="B60" s="2133"/>
      <c r="C60" s="2134"/>
      <c r="D60" s="2135">
        <f t="shared" si="0"/>
        <v>0</v>
      </c>
      <c r="E60" s="2134"/>
      <c r="F60" s="2134"/>
      <c r="G60" s="2134"/>
      <c r="H60" s="2134"/>
      <c r="I60" s="2134"/>
      <c r="J60" s="2134"/>
      <c r="K60" s="2655"/>
      <c r="L60" s="2121"/>
    </row>
    <row r="61" spans="1:12" ht="15.75" x14ac:dyDescent="0.25">
      <c r="A61" s="2132"/>
      <c r="B61" s="2133"/>
      <c r="C61" s="2134"/>
      <c r="D61" s="2135">
        <f t="shared" si="0"/>
        <v>0</v>
      </c>
      <c r="E61" s="2134"/>
      <c r="F61" s="2134"/>
      <c r="G61" s="2134"/>
      <c r="H61" s="2134"/>
      <c r="I61" s="2134"/>
      <c r="J61" s="2134"/>
      <c r="K61" s="2655"/>
      <c r="L61" s="2121"/>
    </row>
    <row r="62" spans="1:12" ht="15.75" x14ac:dyDescent="0.25">
      <c r="A62" s="2132"/>
      <c r="B62" s="2133"/>
      <c r="C62" s="2134"/>
      <c r="D62" s="2135">
        <f t="shared" si="0"/>
        <v>0</v>
      </c>
      <c r="E62" s="2134"/>
      <c r="F62" s="2134"/>
      <c r="G62" s="2134"/>
      <c r="H62" s="2134"/>
      <c r="I62" s="2134"/>
      <c r="J62" s="2134"/>
      <c r="K62" s="2655"/>
      <c r="L62" s="2121"/>
    </row>
    <row r="63" spans="1:12" ht="15.75" x14ac:dyDescent="0.25">
      <c r="A63" s="2132"/>
      <c r="B63" s="2133"/>
      <c r="C63" s="2134"/>
      <c r="D63" s="2135">
        <f t="shared" si="0"/>
        <v>0</v>
      </c>
      <c r="E63" s="2134"/>
      <c r="F63" s="2134"/>
      <c r="G63" s="2134"/>
      <c r="H63" s="2134"/>
      <c r="I63" s="2134"/>
      <c r="J63" s="2134"/>
      <c r="K63" s="2655"/>
      <c r="L63" s="2121"/>
    </row>
    <row r="64" spans="1:12" ht="15.75" x14ac:dyDescent="0.25">
      <c r="A64" s="2132"/>
      <c r="B64" s="2133"/>
      <c r="C64" s="2134"/>
      <c r="D64" s="2135">
        <f t="shared" si="0"/>
        <v>0</v>
      </c>
      <c r="E64" s="2134"/>
      <c r="F64" s="2134"/>
      <c r="G64" s="2134"/>
      <c r="H64" s="2134"/>
      <c r="I64" s="2134"/>
      <c r="J64" s="2134"/>
      <c r="K64" s="2655"/>
      <c r="L64" s="2121"/>
    </row>
    <row r="65" spans="1:12" ht="15.75" x14ac:dyDescent="0.25">
      <c r="A65" s="2132"/>
      <c r="B65" s="2133"/>
      <c r="C65" s="2134"/>
      <c r="D65" s="2135">
        <f t="shared" si="0"/>
        <v>0</v>
      </c>
      <c r="E65" s="2134"/>
      <c r="F65" s="2134"/>
      <c r="G65" s="2134"/>
      <c r="H65" s="2134"/>
      <c r="I65" s="2134"/>
      <c r="J65" s="2134"/>
      <c r="K65" s="2655"/>
      <c r="L65" s="2121"/>
    </row>
    <row r="66" spans="1:12" ht="15.75" x14ac:dyDescent="0.25">
      <c r="A66" s="2132"/>
      <c r="B66" s="2133"/>
      <c r="C66" s="2134"/>
      <c r="D66" s="2135">
        <f t="shared" si="0"/>
        <v>0</v>
      </c>
      <c r="E66" s="2134"/>
      <c r="F66" s="2134"/>
      <c r="G66" s="2134"/>
      <c r="H66" s="2134"/>
      <c r="I66" s="2134"/>
      <c r="J66" s="2134"/>
      <c r="K66" s="2655"/>
      <c r="L66" s="2121"/>
    </row>
    <row r="67" spans="1:12" ht="15.75" x14ac:dyDescent="0.25">
      <c r="A67" s="2132"/>
      <c r="B67" s="2133"/>
      <c r="C67" s="2134"/>
      <c r="D67" s="2135">
        <f t="shared" si="0"/>
        <v>0</v>
      </c>
      <c r="E67" s="2134"/>
      <c r="F67" s="2134"/>
      <c r="G67" s="2134"/>
      <c r="H67" s="2134"/>
      <c r="I67" s="2134"/>
      <c r="J67" s="2134"/>
      <c r="K67" s="2655"/>
      <c r="L67" s="2121"/>
    </row>
    <row r="68" spans="1:12" ht="15.75" x14ac:dyDescent="0.25">
      <c r="A68" s="2132"/>
      <c r="B68" s="2133"/>
      <c r="C68" s="2134"/>
      <c r="D68" s="2135">
        <f t="shared" si="0"/>
        <v>0</v>
      </c>
      <c r="E68" s="2134"/>
      <c r="F68" s="2134"/>
      <c r="G68" s="2134"/>
      <c r="H68" s="2134"/>
      <c r="I68" s="2134"/>
      <c r="J68" s="2134"/>
      <c r="K68" s="2655"/>
      <c r="L68" s="2121"/>
    </row>
    <row r="69" spans="1:12" ht="15.75" x14ac:dyDescent="0.25">
      <c r="A69" s="2132"/>
      <c r="B69" s="2133"/>
      <c r="C69" s="2134"/>
      <c r="D69" s="2135">
        <f t="shared" si="0"/>
        <v>0</v>
      </c>
      <c r="E69" s="2134"/>
      <c r="F69" s="2134"/>
      <c r="G69" s="2134"/>
      <c r="H69" s="2134"/>
      <c r="I69" s="2134"/>
      <c r="J69" s="2134"/>
      <c r="K69" s="2655"/>
      <c r="L69" s="2121"/>
    </row>
    <row r="70" spans="1:12" ht="15.75" x14ac:dyDescent="0.25">
      <c r="A70" s="2132"/>
      <c r="B70" s="2133"/>
      <c r="C70" s="2134"/>
      <c r="D70" s="2135">
        <f t="shared" si="0"/>
        <v>0</v>
      </c>
      <c r="E70" s="2134"/>
      <c r="F70" s="2134"/>
      <c r="G70" s="2134"/>
      <c r="H70" s="2134"/>
      <c r="I70" s="2134"/>
      <c r="J70" s="2134"/>
      <c r="K70" s="2655"/>
      <c r="L70" s="2121"/>
    </row>
    <row r="71" spans="1:12" ht="15.75" x14ac:dyDescent="0.25">
      <c r="A71" s="2132"/>
      <c r="B71" s="2133"/>
      <c r="C71" s="2134"/>
      <c r="D71" s="2135">
        <f t="shared" si="0"/>
        <v>0</v>
      </c>
      <c r="E71" s="2134"/>
      <c r="F71" s="2134"/>
      <c r="G71" s="2134"/>
      <c r="H71" s="2134"/>
      <c r="I71" s="2134"/>
      <c r="J71" s="2134"/>
      <c r="K71" s="2655"/>
      <c r="L71" s="2121"/>
    </row>
    <row r="72" spans="1:12" ht="15.75" x14ac:dyDescent="0.25">
      <c r="A72" s="2132"/>
      <c r="B72" s="2133"/>
      <c r="C72" s="2134"/>
      <c r="D72" s="2135">
        <f t="shared" si="0"/>
        <v>0</v>
      </c>
      <c r="E72" s="2134"/>
      <c r="F72" s="2134"/>
      <c r="G72" s="2134"/>
      <c r="H72" s="2134"/>
      <c r="I72" s="2134"/>
      <c r="J72" s="2134"/>
      <c r="K72" s="2655"/>
      <c r="L72" s="2121"/>
    </row>
    <row r="73" spans="1:12" ht="15.75" x14ac:dyDescent="0.25">
      <c r="A73" s="2132"/>
      <c r="B73" s="2133"/>
      <c r="C73" s="2134"/>
      <c r="D73" s="2135">
        <f t="shared" si="0"/>
        <v>0</v>
      </c>
      <c r="E73" s="2134"/>
      <c r="F73" s="2134"/>
      <c r="G73" s="2134"/>
      <c r="H73" s="2134"/>
      <c r="I73" s="2134"/>
      <c r="J73" s="2134"/>
      <c r="K73" s="2655"/>
      <c r="L73" s="2121"/>
    </row>
    <row r="74" spans="1:12" ht="15.75" x14ac:dyDescent="0.25">
      <c r="A74" s="2132"/>
      <c r="B74" s="2133"/>
      <c r="C74" s="2134"/>
      <c r="D74" s="2135">
        <f t="shared" si="0"/>
        <v>0</v>
      </c>
      <c r="E74" s="2134"/>
      <c r="F74" s="2134"/>
      <c r="G74" s="2134"/>
      <c r="H74" s="2134"/>
      <c r="I74" s="2134"/>
      <c r="J74" s="2134"/>
      <c r="K74" s="2655"/>
      <c r="L74" s="2121"/>
    </row>
    <row r="75" spans="1:12" ht="15.75" x14ac:dyDescent="0.25">
      <c r="A75" s="2132"/>
      <c r="B75" s="2133"/>
      <c r="C75" s="2134"/>
      <c r="D75" s="2135">
        <f t="shared" si="0"/>
        <v>0</v>
      </c>
      <c r="E75" s="2134"/>
      <c r="F75" s="2134"/>
      <c r="G75" s="2134"/>
      <c r="H75" s="2134"/>
      <c r="I75" s="2134"/>
      <c r="J75" s="2134"/>
      <c r="K75" s="2655"/>
      <c r="L75" s="2121"/>
    </row>
    <row r="76" spans="1:12" ht="15.75" x14ac:dyDescent="0.25">
      <c r="A76" s="2132"/>
      <c r="B76" s="2133"/>
      <c r="C76" s="2134"/>
      <c r="D76" s="2135">
        <f t="shared" si="0"/>
        <v>0</v>
      </c>
      <c r="E76" s="2134"/>
      <c r="F76" s="2134"/>
      <c r="G76" s="2134"/>
      <c r="H76" s="2134"/>
      <c r="I76" s="2134"/>
      <c r="J76" s="2134"/>
      <c r="K76" s="2655"/>
      <c r="L76" s="2121"/>
    </row>
    <row r="77" spans="1:12" ht="15.75" x14ac:dyDescent="0.25">
      <c r="A77" s="2132"/>
      <c r="B77" s="2133"/>
      <c r="C77" s="2134"/>
      <c r="D77" s="2135">
        <f t="shared" ref="D77:D140" si="1">+C77*(100-E77)/100</f>
        <v>0</v>
      </c>
      <c r="E77" s="2134"/>
      <c r="F77" s="2134"/>
      <c r="G77" s="2134"/>
      <c r="H77" s="2134"/>
      <c r="I77" s="2134"/>
      <c r="J77" s="2134"/>
      <c r="K77" s="2655"/>
      <c r="L77" s="2121"/>
    </row>
    <row r="78" spans="1:12" ht="15.75" x14ac:dyDescent="0.25">
      <c r="A78" s="2132"/>
      <c r="B78" s="2133"/>
      <c r="C78" s="2134"/>
      <c r="D78" s="2135">
        <f t="shared" si="1"/>
        <v>0</v>
      </c>
      <c r="E78" s="2134"/>
      <c r="F78" s="2134"/>
      <c r="G78" s="2134"/>
      <c r="H78" s="2134"/>
      <c r="I78" s="2134"/>
      <c r="J78" s="2134"/>
      <c r="K78" s="2655"/>
      <c r="L78" s="2121"/>
    </row>
    <row r="79" spans="1:12" ht="15.75" x14ac:dyDescent="0.25">
      <c r="A79" s="2132"/>
      <c r="B79" s="2133"/>
      <c r="C79" s="2134"/>
      <c r="D79" s="2135">
        <f t="shared" si="1"/>
        <v>0</v>
      </c>
      <c r="E79" s="2134"/>
      <c r="F79" s="2134"/>
      <c r="G79" s="2134"/>
      <c r="H79" s="2134"/>
      <c r="I79" s="2134"/>
      <c r="J79" s="2134"/>
      <c r="K79" s="2655"/>
      <c r="L79" s="2121"/>
    </row>
    <row r="80" spans="1:12" ht="15.75" x14ac:dyDescent="0.25">
      <c r="A80" s="2132"/>
      <c r="B80" s="2133"/>
      <c r="C80" s="2134"/>
      <c r="D80" s="2135">
        <f t="shared" si="1"/>
        <v>0</v>
      </c>
      <c r="E80" s="2134"/>
      <c r="F80" s="2134"/>
      <c r="G80" s="2134"/>
      <c r="H80" s="2134"/>
      <c r="I80" s="2134"/>
      <c r="J80" s="2134"/>
      <c r="K80" s="2655"/>
      <c r="L80" s="2121"/>
    </row>
    <row r="81" spans="1:12" ht="15.75" x14ac:dyDescent="0.25">
      <c r="A81" s="2132"/>
      <c r="B81" s="2133"/>
      <c r="C81" s="2134"/>
      <c r="D81" s="2135">
        <f t="shared" si="1"/>
        <v>0</v>
      </c>
      <c r="E81" s="2134"/>
      <c r="F81" s="2134"/>
      <c r="G81" s="2134"/>
      <c r="H81" s="2134"/>
      <c r="I81" s="2134"/>
      <c r="J81" s="2134"/>
      <c r="K81" s="2655"/>
      <c r="L81" s="2121"/>
    </row>
    <row r="82" spans="1:12" ht="15.75" x14ac:dyDescent="0.25">
      <c r="A82" s="2132"/>
      <c r="B82" s="2133"/>
      <c r="C82" s="2134"/>
      <c r="D82" s="2135">
        <f t="shared" si="1"/>
        <v>0</v>
      </c>
      <c r="E82" s="2134"/>
      <c r="F82" s="2134"/>
      <c r="G82" s="2134"/>
      <c r="H82" s="2134"/>
      <c r="I82" s="2134"/>
      <c r="J82" s="2134"/>
      <c r="K82" s="2655"/>
      <c r="L82" s="2121"/>
    </row>
    <row r="83" spans="1:12" ht="15.75" x14ac:dyDescent="0.25">
      <c r="A83" s="2132"/>
      <c r="B83" s="2133"/>
      <c r="C83" s="2134"/>
      <c r="D83" s="2135">
        <f t="shared" si="1"/>
        <v>0</v>
      </c>
      <c r="E83" s="2134"/>
      <c r="F83" s="2134"/>
      <c r="G83" s="2134"/>
      <c r="H83" s="2134"/>
      <c r="I83" s="2134"/>
      <c r="J83" s="2134"/>
      <c r="K83" s="2655"/>
      <c r="L83" s="2121"/>
    </row>
    <row r="84" spans="1:12" ht="15.75" x14ac:dyDescent="0.25">
      <c r="A84" s="2132"/>
      <c r="B84" s="2133"/>
      <c r="C84" s="2134"/>
      <c r="D84" s="2135">
        <f t="shared" si="1"/>
        <v>0</v>
      </c>
      <c r="E84" s="2134"/>
      <c r="F84" s="2134"/>
      <c r="G84" s="2134"/>
      <c r="H84" s="2134"/>
      <c r="I84" s="2134"/>
      <c r="J84" s="2134"/>
      <c r="K84" s="2655"/>
      <c r="L84" s="2121"/>
    </row>
    <row r="85" spans="1:12" ht="15.75" x14ac:dyDescent="0.25">
      <c r="A85" s="2132"/>
      <c r="B85" s="2133"/>
      <c r="C85" s="2134"/>
      <c r="D85" s="2135">
        <f t="shared" si="1"/>
        <v>0</v>
      </c>
      <c r="E85" s="2134"/>
      <c r="F85" s="2134"/>
      <c r="G85" s="2134"/>
      <c r="H85" s="2134"/>
      <c r="I85" s="2134"/>
      <c r="J85" s="2134"/>
      <c r="K85" s="2655"/>
      <c r="L85" s="2121"/>
    </row>
    <row r="86" spans="1:12" ht="15.75" x14ac:dyDescent="0.25">
      <c r="A86" s="2132"/>
      <c r="B86" s="2133"/>
      <c r="C86" s="2134"/>
      <c r="D86" s="2135">
        <f t="shared" si="1"/>
        <v>0</v>
      </c>
      <c r="E86" s="2134"/>
      <c r="F86" s="2134"/>
      <c r="G86" s="2134"/>
      <c r="H86" s="2134"/>
      <c r="I86" s="2134"/>
      <c r="J86" s="2134"/>
      <c r="K86" s="2655"/>
      <c r="L86" s="2121"/>
    </row>
    <row r="87" spans="1:12" ht="15.75" x14ac:dyDescent="0.25">
      <c r="A87" s="2132"/>
      <c r="B87" s="2133"/>
      <c r="C87" s="2134"/>
      <c r="D87" s="2135">
        <f t="shared" si="1"/>
        <v>0</v>
      </c>
      <c r="E87" s="2134"/>
      <c r="F87" s="2134"/>
      <c r="G87" s="2134"/>
      <c r="H87" s="2134"/>
      <c r="I87" s="2134"/>
      <c r="J87" s="2134"/>
      <c r="K87" s="2655"/>
      <c r="L87" s="2121"/>
    </row>
    <row r="88" spans="1:12" ht="15.75" x14ac:dyDescent="0.25">
      <c r="A88" s="2132"/>
      <c r="B88" s="2133"/>
      <c r="C88" s="2134"/>
      <c r="D88" s="2135">
        <f t="shared" si="1"/>
        <v>0</v>
      </c>
      <c r="E88" s="2134"/>
      <c r="F88" s="2134"/>
      <c r="G88" s="2134"/>
      <c r="H88" s="2134"/>
      <c r="I88" s="2134"/>
      <c r="J88" s="2134"/>
      <c r="K88" s="2655"/>
      <c r="L88" s="2121"/>
    </row>
    <row r="89" spans="1:12" ht="15.75" x14ac:dyDescent="0.25">
      <c r="A89" s="2132"/>
      <c r="B89" s="2133"/>
      <c r="C89" s="2134"/>
      <c r="D89" s="2135">
        <f t="shared" si="1"/>
        <v>0</v>
      </c>
      <c r="E89" s="2134"/>
      <c r="F89" s="2134"/>
      <c r="G89" s="2134"/>
      <c r="H89" s="2134"/>
      <c r="I89" s="2134"/>
      <c r="J89" s="2134"/>
      <c r="K89" s="2655"/>
      <c r="L89" s="2121"/>
    </row>
    <row r="90" spans="1:12" ht="15.75" x14ac:dyDescent="0.25">
      <c r="A90" s="2132"/>
      <c r="B90" s="2133"/>
      <c r="C90" s="2134"/>
      <c r="D90" s="2135">
        <f t="shared" si="1"/>
        <v>0</v>
      </c>
      <c r="E90" s="2134"/>
      <c r="F90" s="2134"/>
      <c r="G90" s="2134"/>
      <c r="H90" s="2134"/>
      <c r="I90" s="2134"/>
      <c r="J90" s="2134"/>
      <c r="K90" s="2655"/>
      <c r="L90" s="2121"/>
    </row>
    <row r="91" spans="1:12" ht="15.75" x14ac:dyDescent="0.25">
      <c r="A91" s="2132"/>
      <c r="B91" s="2133"/>
      <c r="C91" s="2134"/>
      <c r="D91" s="2135">
        <f t="shared" si="1"/>
        <v>0</v>
      </c>
      <c r="E91" s="2134"/>
      <c r="F91" s="2134"/>
      <c r="G91" s="2134"/>
      <c r="H91" s="2134"/>
      <c r="I91" s="2134"/>
      <c r="J91" s="2134"/>
      <c r="K91" s="2655"/>
      <c r="L91" s="2121"/>
    </row>
    <row r="92" spans="1:12" ht="15.75" x14ac:dyDescent="0.25">
      <c r="A92" s="2132"/>
      <c r="B92" s="2133"/>
      <c r="C92" s="2134"/>
      <c r="D92" s="2135">
        <f t="shared" si="1"/>
        <v>0</v>
      </c>
      <c r="E92" s="2134"/>
      <c r="F92" s="2134"/>
      <c r="G92" s="2134"/>
      <c r="H92" s="2134"/>
      <c r="I92" s="2134"/>
      <c r="J92" s="2134"/>
      <c r="K92" s="2655"/>
      <c r="L92" s="2121"/>
    </row>
    <row r="93" spans="1:12" ht="15.75" x14ac:dyDescent="0.25">
      <c r="A93" s="2132"/>
      <c r="B93" s="2133"/>
      <c r="C93" s="2134"/>
      <c r="D93" s="2135">
        <f t="shared" si="1"/>
        <v>0</v>
      </c>
      <c r="E93" s="2134"/>
      <c r="F93" s="2134"/>
      <c r="G93" s="2134"/>
      <c r="H93" s="2134"/>
      <c r="I93" s="2134"/>
      <c r="J93" s="2134"/>
      <c r="K93" s="2655"/>
      <c r="L93" s="2121"/>
    </row>
    <row r="94" spans="1:12" ht="15.75" x14ac:dyDescent="0.25">
      <c r="A94" s="2132"/>
      <c r="B94" s="2133"/>
      <c r="C94" s="2134"/>
      <c r="D94" s="2135">
        <f t="shared" si="1"/>
        <v>0</v>
      </c>
      <c r="E94" s="2134"/>
      <c r="F94" s="2134"/>
      <c r="G94" s="2134"/>
      <c r="H94" s="2134"/>
      <c r="I94" s="2134"/>
      <c r="J94" s="2134"/>
      <c r="K94" s="2655"/>
      <c r="L94" s="2121"/>
    </row>
    <row r="95" spans="1:12" ht="15.75" x14ac:dyDescent="0.25">
      <c r="A95" s="2132"/>
      <c r="B95" s="2133"/>
      <c r="C95" s="2134"/>
      <c r="D95" s="2135">
        <f t="shared" si="1"/>
        <v>0</v>
      </c>
      <c r="E95" s="2134"/>
      <c r="F95" s="2134"/>
      <c r="G95" s="2134"/>
      <c r="H95" s="2134"/>
      <c r="I95" s="2134"/>
      <c r="J95" s="2134"/>
      <c r="K95" s="2655"/>
      <c r="L95" s="2121"/>
    </row>
    <row r="96" spans="1:12" ht="15.75" x14ac:dyDescent="0.25">
      <c r="A96" s="2132"/>
      <c r="B96" s="2133"/>
      <c r="C96" s="2134"/>
      <c r="D96" s="2135">
        <f t="shared" si="1"/>
        <v>0</v>
      </c>
      <c r="E96" s="2134"/>
      <c r="F96" s="2134"/>
      <c r="G96" s="2134"/>
      <c r="H96" s="2134"/>
      <c r="I96" s="2134"/>
      <c r="J96" s="2134"/>
      <c r="K96" s="2655"/>
      <c r="L96" s="2121"/>
    </row>
    <row r="97" spans="1:12" ht="15.75" x14ac:dyDescent="0.25">
      <c r="A97" s="2132"/>
      <c r="B97" s="2133"/>
      <c r="C97" s="2134"/>
      <c r="D97" s="2135">
        <f t="shared" si="1"/>
        <v>0</v>
      </c>
      <c r="E97" s="2134"/>
      <c r="F97" s="2134"/>
      <c r="G97" s="2134"/>
      <c r="H97" s="2134"/>
      <c r="I97" s="2134"/>
      <c r="J97" s="2134"/>
      <c r="K97" s="2655"/>
      <c r="L97" s="2121"/>
    </row>
    <row r="98" spans="1:12" ht="15.75" x14ac:dyDescent="0.25">
      <c r="A98" s="2132"/>
      <c r="B98" s="2133"/>
      <c r="C98" s="2134"/>
      <c r="D98" s="2135">
        <f t="shared" si="1"/>
        <v>0</v>
      </c>
      <c r="E98" s="2134"/>
      <c r="F98" s="2134"/>
      <c r="G98" s="2134"/>
      <c r="H98" s="2134"/>
      <c r="I98" s="2134"/>
      <c r="J98" s="2134"/>
      <c r="K98" s="2655"/>
      <c r="L98" s="2121"/>
    </row>
    <row r="99" spans="1:12" ht="15.75" x14ac:dyDescent="0.25">
      <c r="A99" s="2132"/>
      <c r="B99" s="2133"/>
      <c r="C99" s="2134"/>
      <c r="D99" s="2135">
        <f t="shared" si="1"/>
        <v>0</v>
      </c>
      <c r="E99" s="2134"/>
      <c r="F99" s="2134"/>
      <c r="G99" s="2134"/>
      <c r="H99" s="2134"/>
      <c r="I99" s="2134"/>
      <c r="J99" s="2134"/>
      <c r="K99" s="2655"/>
      <c r="L99" s="2121"/>
    </row>
    <row r="100" spans="1:12" ht="15.75" x14ac:dyDescent="0.25">
      <c r="A100" s="2132"/>
      <c r="B100" s="2133"/>
      <c r="C100" s="2134"/>
      <c r="D100" s="2135">
        <f t="shared" si="1"/>
        <v>0</v>
      </c>
      <c r="E100" s="2134"/>
      <c r="F100" s="2134"/>
      <c r="G100" s="2134"/>
      <c r="H100" s="2134"/>
      <c r="I100" s="2134"/>
      <c r="J100" s="2134"/>
      <c r="K100" s="2655"/>
      <c r="L100" s="2121"/>
    </row>
    <row r="101" spans="1:12" ht="15.75" x14ac:dyDescent="0.25">
      <c r="A101" s="2132"/>
      <c r="B101" s="2133"/>
      <c r="C101" s="2134"/>
      <c r="D101" s="2135">
        <f t="shared" si="1"/>
        <v>0</v>
      </c>
      <c r="E101" s="2134"/>
      <c r="F101" s="2134"/>
      <c r="G101" s="2134"/>
      <c r="H101" s="2134"/>
      <c r="I101" s="2134"/>
      <c r="J101" s="2134"/>
      <c r="K101" s="2655"/>
      <c r="L101" s="2121"/>
    </row>
    <row r="102" spans="1:12" ht="15.75" x14ac:dyDescent="0.25">
      <c r="A102" s="2132"/>
      <c r="B102" s="2133"/>
      <c r="C102" s="2134"/>
      <c r="D102" s="2135">
        <f t="shared" si="1"/>
        <v>0</v>
      </c>
      <c r="E102" s="2134"/>
      <c r="F102" s="2134"/>
      <c r="G102" s="2134"/>
      <c r="H102" s="2134"/>
      <c r="I102" s="2134"/>
      <c r="J102" s="2134"/>
      <c r="K102" s="2655"/>
      <c r="L102" s="2121"/>
    </row>
    <row r="103" spans="1:12" ht="15.75" x14ac:dyDescent="0.25">
      <c r="A103" s="2132"/>
      <c r="B103" s="2133"/>
      <c r="C103" s="2134"/>
      <c r="D103" s="2135">
        <f t="shared" si="1"/>
        <v>0</v>
      </c>
      <c r="E103" s="2134"/>
      <c r="F103" s="2134"/>
      <c r="G103" s="2134"/>
      <c r="H103" s="2134"/>
      <c r="I103" s="2134"/>
      <c r="J103" s="2134"/>
      <c r="K103" s="2655"/>
      <c r="L103" s="2121"/>
    </row>
    <row r="104" spans="1:12" ht="15.75" x14ac:dyDescent="0.25">
      <c r="A104" s="2132"/>
      <c r="B104" s="2133"/>
      <c r="C104" s="2134"/>
      <c r="D104" s="2135">
        <f t="shared" si="1"/>
        <v>0</v>
      </c>
      <c r="E104" s="2134"/>
      <c r="F104" s="2134"/>
      <c r="G104" s="2134"/>
      <c r="H104" s="2134"/>
      <c r="I104" s="2134"/>
      <c r="J104" s="2134"/>
      <c r="K104" s="2655"/>
      <c r="L104" s="2121"/>
    </row>
    <row r="105" spans="1:12" ht="15.75" x14ac:dyDescent="0.25">
      <c r="A105" s="2132"/>
      <c r="B105" s="2133"/>
      <c r="C105" s="2134"/>
      <c r="D105" s="2135">
        <f t="shared" si="1"/>
        <v>0</v>
      </c>
      <c r="E105" s="2134"/>
      <c r="F105" s="2134"/>
      <c r="G105" s="2134"/>
      <c r="H105" s="2134"/>
      <c r="I105" s="2134"/>
      <c r="J105" s="2134"/>
      <c r="K105" s="2655"/>
      <c r="L105" s="2121"/>
    </row>
    <row r="106" spans="1:12" ht="15.75" x14ac:dyDescent="0.25">
      <c r="A106" s="2132"/>
      <c r="B106" s="2133"/>
      <c r="C106" s="2134"/>
      <c r="D106" s="2135">
        <f t="shared" si="1"/>
        <v>0</v>
      </c>
      <c r="E106" s="2134"/>
      <c r="F106" s="2134"/>
      <c r="G106" s="2134"/>
      <c r="H106" s="2134"/>
      <c r="I106" s="2134"/>
      <c r="J106" s="2134"/>
      <c r="K106" s="2655"/>
      <c r="L106" s="2121"/>
    </row>
    <row r="107" spans="1:12" ht="15.75" x14ac:dyDescent="0.25">
      <c r="A107" s="2132"/>
      <c r="B107" s="2133"/>
      <c r="C107" s="2134"/>
      <c r="D107" s="2135">
        <f t="shared" si="1"/>
        <v>0</v>
      </c>
      <c r="E107" s="2134"/>
      <c r="F107" s="2134"/>
      <c r="G107" s="2134"/>
      <c r="H107" s="2134"/>
      <c r="I107" s="2134"/>
      <c r="J107" s="2134"/>
      <c r="K107" s="2655"/>
      <c r="L107" s="2121"/>
    </row>
    <row r="108" spans="1:12" ht="15.75" x14ac:dyDescent="0.25">
      <c r="A108" s="2132"/>
      <c r="B108" s="2133"/>
      <c r="C108" s="2134"/>
      <c r="D108" s="2135">
        <f t="shared" si="1"/>
        <v>0</v>
      </c>
      <c r="E108" s="2134"/>
      <c r="F108" s="2134"/>
      <c r="G108" s="2134"/>
      <c r="H108" s="2134"/>
      <c r="I108" s="2134"/>
      <c r="J108" s="2134"/>
      <c r="K108" s="2655"/>
      <c r="L108" s="2121"/>
    </row>
    <row r="109" spans="1:12" ht="15.75" x14ac:dyDescent="0.25">
      <c r="A109" s="2132"/>
      <c r="B109" s="2133"/>
      <c r="C109" s="2134"/>
      <c r="D109" s="2135">
        <f t="shared" si="1"/>
        <v>0</v>
      </c>
      <c r="E109" s="2134"/>
      <c r="F109" s="2134"/>
      <c r="G109" s="2134"/>
      <c r="H109" s="2134"/>
      <c r="I109" s="2134"/>
      <c r="J109" s="2134"/>
      <c r="K109" s="2655"/>
      <c r="L109" s="2121"/>
    </row>
    <row r="110" spans="1:12" ht="15.75" x14ac:dyDescent="0.25">
      <c r="A110" s="2132"/>
      <c r="B110" s="2133"/>
      <c r="C110" s="2134"/>
      <c r="D110" s="2135">
        <f t="shared" si="1"/>
        <v>0</v>
      </c>
      <c r="E110" s="2134"/>
      <c r="F110" s="2134"/>
      <c r="G110" s="2134"/>
      <c r="H110" s="2134"/>
      <c r="I110" s="2134"/>
      <c r="J110" s="2134"/>
      <c r="K110" s="2655"/>
      <c r="L110" s="2121"/>
    </row>
    <row r="111" spans="1:12" ht="15.75" x14ac:dyDescent="0.25">
      <c r="A111" s="2132"/>
      <c r="B111" s="2133"/>
      <c r="C111" s="2134"/>
      <c r="D111" s="2135">
        <f t="shared" si="1"/>
        <v>0</v>
      </c>
      <c r="E111" s="2134"/>
      <c r="F111" s="2134"/>
      <c r="G111" s="2134"/>
      <c r="H111" s="2134"/>
      <c r="I111" s="2134"/>
      <c r="J111" s="2134"/>
      <c r="K111" s="2655"/>
      <c r="L111" s="2121"/>
    </row>
    <row r="112" spans="1:12" ht="15.75" x14ac:dyDescent="0.25">
      <c r="A112" s="2132"/>
      <c r="B112" s="2133"/>
      <c r="C112" s="2134"/>
      <c r="D112" s="2135">
        <f t="shared" si="1"/>
        <v>0</v>
      </c>
      <c r="E112" s="2134"/>
      <c r="F112" s="2134"/>
      <c r="G112" s="2134"/>
      <c r="H112" s="2134"/>
      <c r="I112" s="2134"/>
      <c r="J112" s="2134"/>
      <c r="K112" s="2655"/>
      <c r="L112" s="2121"/>
    </row>
    <row r="113" spans="1:12" ht="15.75" x14ac:dyDescent="0.25">
      <c r="A113" s="2132"/>
      <c r="B113" s="2133"/>
      <c r="C113" s="2134"/>
      <c r="D113" s="2135">
        <f t="shared" si="1"/>
        <v>0</v>
      </c>
      <c r="E113" s="2134"/>
      <c r="F113" s="2134"/>
      <c r="G113" s="2134"/>
      <c r="H113" s="2134"/>
      <c r="I113" s="2134"/>
      <c r="J113" s="2134"/>
      <c r="K113" s="2655"/>
      <c r="L113" s="2121"/>
    </row>
    <row r="114" spans="1:12" ht="15.75" x14ac:dyDescent="0.25">
      <c r="A114" s="2132"/>
      <c r="B114" s="2133"/>
      <c r="C114" s="2134"/>
      <c r="D114" s="2135">
        <f t="shared" si="1"/>
        <v>0</v>
      </c>
      <c r="E114" s="2134"/>
      <c r="F114" s="2134"/>
      <c r="G114" s="2134"/>
      <c r="H114" s="2134"/>
      <c r="I114" s="2134"/>
      <c r="J114" s="2134"/>
      <c r="K114" s="2655"/>
      <c r="L114" s="2121"/>
    </row>
    <row r="115" spans="1:12" ht="15.75" x14ac:dyDescent="0.25">
      <c r="A115" s="2132"/>
      <c r="B115" s="2133"/>
      <c r="C115" s="2134"/>
      <c r="D115" s="2135">
        <f t="shared" si="1"/>
        <v>0</v>
      </c>
      <c r="E115" s="2134"/>
      <c r="F115" s="2134"/>
      <c r="G115" s="2134"/>
      <c r="H115" s="2134"/>
      <c r="I115" s="2134"/>
      <c r="J115" s="2134"/>
      <c r="K115" s="2655"/>
      <c r="L115" s="2121"/>
    </row>
    <row r="116" spans="1:12" ht="15.75" x14ac:dyDescent="0.25">
      <c r="A116" s="2132"/>
      <c r="B116" s="2133"/>
      <c r="C116" s="2134"/>
      <c r="D116" s="2135">
        <f t="shared" si="1"/>
        <v>0</v>
      </c>
      <c r="E116" s="2134"/>
      <c r="F116" s="2134"/>
      <c r="G116" s="2134"/>
      <c r="H116" s="2134"/>
      <c r="I116" s="2134"/>
      <c r="J116" s="2134"/>
      <c r="K116" s="2655"/>
      <c r="L116" s="2121"/>
    </row>
    <row r="117" spans="1:12" ht="15.75" x14ac:dyDescent="0.25">
      <c r="A117" s="2132"/>
      <c r="B117" s="2133"/>
      <c r="C117" s="2134"/>
      <c r="D117" s="2135">
        <f t="shared" si="1"/>
        <v>0</v>
      </c>
      <c r="E117" s="2134"/>
      <c r="F117" s="2134"/>
      <c r="G117" s="2134"/>
      <c r="H117" s="2134"/>
      <c r="I117" s="2134"/>
      <c r="J117" s="2134"/>
      <c r="K117" s="2655"/>
      <c r="L117" s="2121"/>
    </row>
    <row r="118" spans="1:12" ht="15.75" x14ac:dyDescent="0.25">
      <c r="A118" s="2132"/>
      <c r="B118" s="2133"/>
      <c r="C118" s="2134"/>
      <c r="D118" s="2135">
        <f t="shared" si="1"/>
        <v>0</v>
      </c>
      <c r="E118" s="2134"/>
      <c r="F118" s="2134"/>
      <c r="G118" s="2134"/>
      <c r="H118" s="2134"/>
      <c r="I118" s="2134"/>
      <c r="J118" s="2134"/>
      <c r="K118" s="2655"/>
      <c r="L118" s="2121"/>
    </row>
    <row r="119" spans="1:12" ht="15.75" x14ac:dyDescent="0.25">
      <c r="A119" s="2132"/>
      <c r="B119" s="2133"/>
      <c r="C119" s="2134"/>
      <c r="D119" s="2135">
        <f t="shared" si="1"/>
        <v>0</v>
      </c>
      <c r="E119" s="2134"/>
      <c r="F119" s="2134"/>
      <c r="G119" s="2134"/>
      <c r="H119" s="2134"/>
      <c r="I119" s="2134"/>
      <c r="J119" s="2134"/>
      <c r="K119" s="2655"/>
      <c r="L119" s="2121"/>
    </row>
    <row r="120" spans="1:12" ht="15.75" x14ac:dyDescent="0.25">
      <c r="A120" s="2132"/>
      <c r="B120" s="2133"/>
      <c r="C120" s="2134"/>
      <c r="D120" s="2135">
        <f t="shared" si="1"/>
        <v>0</v>
      </c>
      <c r="E120" s="2134"/>
      <c r="F120" s="2134"/>
      <c r="G120" s="2134"/>
      <c r="H120" s="2134"/>
      <c r="I120" s="2134"/>
      <c r="J120" s="2134"/>
      <c r="K120" s="2655"/>
      <c r="L120" s="2121"/>
    </row>
    <row r="121" spans="1:12" ht="15.75" x14ac:dyDescent="0.25">
      <c r="A121" s="2132"/>
      <c r="B121" s="2133"/>
      <c r="C121" s="2134"/>
      <c r="D121" s="2135">
        <f t="shared" si="1"/>
        <v>0</v>
      </c>
      <c r="E121" s="2134"/>
      <c r="F121" s="2134"/>
      <c r="G121" s="2134"/>
      <c r="H121" s="2134"/>
      <c r="I121" s="2134"/>
      <c r="J121" s="2134"/>
      <c r="K121" s="2655"/>
      <c r="L121" s="2121"/>
    </row>
    <row r="122" spans="1:12" ht="15.75" x14ac:dyDescent="0.25">
      <c r="A122" s="2132"/>
      <c r="B122" s="2133"/>
      <c r="C122" s="2134"/>
      <c r="D122" s="2135">
        <f t="shared" si="1"/>
        <v>0</v>
      </c>
      <c r="E122" s="2134"/>
      <c r="F122" s="2134"/>
      <c r="G122" s="2134"/>
      <c r="H122" s="2134"/>
      <c r="I122" s="2134"/>
      <c r="J122" s="2134"/>
      <c r="K122" s="2655"/>
      <c r="L122" s="2121"/>
    </row>
    <row r="123" spans="1:12" ht="15.75" x14ac:dyDescent="0.25">
      <c r="A123" s="2132"/>
      <c r="B123" s="2133"/>
      <c r="C123" s="2134"/>
      <c r="D123" s="2135">
        <f t="shared" si="1"/>
        <v>0</v>
      </c>
      <c r="E123" s="2134"/>
      <c r="F123" s="2134"/>
      <c r="G123" s="2134"/>
      <c r="H123" s="2134"/>
      <c r="I123" s="2134"/>
      <c r="J123" s="2134"/>
      <c r="K123" s="2655"/>
      <c r="L123" s="2121"/>
    </row>
    <row r="124" spans="1:12" ht="15.75" x14ac:dyDescent="0.25">
      <c r="A124" s="2132"/>
      <c r="B124" s="2133"/>
      <c r="C124" s="2134"/>
      <c r="D124" s="2135">
        <f t="shared" si="1"/>
        <v>0</v>
      </c>
      <c r="E124" s="2134"/>
      <c r="F124" s="2134"/>
      <c r="G124" s="2134"/>
      <c r="H124" s="2134"/>
      <c r="I124" s="2134"/>
      <c r="J124" s="2134"/>
      <c r="K124" s="2655"/>
      <c r="L124" s="2121"/>
    </row>
    <row r="125" spans="1:12" ht="15.75" x14ac:dyDescent="0.25">
      <c r="A125" s="2132"/>
      <c r="B125" s="2133"/>
      <c r="C125" s="2134"/>
      <c r="D125" s="2135">
        <f t="shared" si="1"/>
        <v>0</v>
      </c>
      <c r="E125" s="2134"/>
      <c r="F125" s="2134"/>
      <c r="G125" s="2134"/>
      <c r="H125" s="2134"/>
      <c r="I125" s="2134"/>
      <c r="J125" s="2134"/>
      <c r="K125" s="2655"/>
      <c r="L125" s="2121"/>
    </row>
    <row r="126" spans="1:12" ht="15.75" x14ac:dyDescent="0.25">
      <c r="A126" s="2132"/>
      <c r="B126" s="2133"/>
      <c r="C126" s="2134"/>
      <c r="D126" s="2135">
        <f t="shared" si="1"/>
        <v>0</v>
      </c>
      <c r="E126" s="2134"/>
      <c r="F126" s="2134"/>
      <c r="G126" s="2134"/>
      <c r="H126" s="2134"/>
      <c r="I126" s="2134"/>
      <c r="J126" s="2134"/>
      <c r="K126" s="2655"/>
      <c r="L126" s="2121"/>
    </row>
    <row r="127" spans="1:12" ht="15.75" x14ac:dyDescent="0.25">
      <c r="A127" s="2132"/>
      <c r="B127" s="2133"/>
      <c r="C127" s="2134"/>
      <c r="D127" s="2135">
        <f t="shared" si="1"/>
        <v>0</v>
      </c>
      <c r="E127" s="2134"/>
      <c r="F127" s="2134"/>
      <c r="G127" s="2134"/>
      <c r="H127" s="2134"/>
      <c r="I127" s="2134"/>
      <c r="J127" s="2134"/>
      <c r="K127" s="2655"/>
      <c r="L127" s="2121"/>
    </row>
    <row r="128" spans="1:12" ht="15.75" x14ac:dyDescent="0.25">
      <c r="A128" s="2132"/>
      <c r="B128" s="2133"/>
      <c r="C128" s="2134"/>
      <c r="D128" s="2135">
        <f t="shared" si="1"/>
        <v>0</v>
      </c>
      <c r="E128" s="2134"/>
      <c r="F128" s="2134"/>
      <c r="G128" s="2134"/>
      <c r="H128" s="2134"/>
      <c r="I128" s="2134"/>
      <c r="J128" s="2134"/>
      <c r="K128" s="2655"/>
      <c r="L128" s="2121"/>
    </row>
    <row r="129" spans="1:12" ht="15.75" x14ac:dyDescent="0.25">
      <c r="A129" s="2132"/>
      <c r="B129" s="2133"/>
      <c r="C129" s="2134"/>
      <c r="D129" s="2135">
        <f t="shared" si="1"/>
        <v>0</v>
      </c>
      <c r="E129" s="2134"/>
      <c r="F129" s="2134"/>
      <c r="G129" s="2134"/>
      <c r="H129" s="2134"/>
      <c r="I129" s="2134"/>
      <c r="J129" s="2134"/>
      <c r="K129" s="2655"/>
      <c r="L129" s="2121"/>
    </row>
    <row r="130" spans="1:12" ht="15.75" x14ac:dyDescent="0.25">
      <c r="A130" s="2132"/>
      <c r="B130" s="2133"/>
      <c r="C130" s="2134"/>
      <c r="D130" s="2135">
        <f t="shared" si="1"/>
        <v>0</v>
      </c>
      <c r="E130" s="2134"/>
      <c r="F130" s="2134"/>
      <c r="G130" s="2134"/>
      <c r="H130" s="2134"/>
      <c r="I130" s="2134"/>
      <c r="J130" s="2134"/>
      <c r="K130" s="2655"/>
      <c r="L130" s="2121"/>
    </row>
    <row r="131" spans="1:12" ht="15.75" x14ac:dyDescent="0.25">
      <c r="A131" s="2132"/>
      <c r="B131" s="2133"/>
      <c r="C131" s="2134"/>
      <c r="D131" s="2135">
        <f t="shared" si="1"/>
        <v>0</v>
      </c>
      <c r="E131" s="2134"/>
      <c r="F131" s="2134"/>
      <c r="G131" s="2134"/>
      <c r="H131" s="2134"/>
      <c r="I131" s="2134"/>
      <c r="J131" s="2134"/>
      <c r="K131" s="2655"/>
      <c r="L131" s="2121"/>
    </row>
    <row r="132" spans="1:12" ht="15.75" x14ac:dyDescent="0.25">
      <c r="A132" s="2132"/>
      <c r="B132" s="2133"/>
      <c r="C132" s="2134"/>
      <c r="D132" s="2135">
        <f t="shared" si="1"/>
        <v>0</v>
      </c>
      <c r="E132" s="2134"/>
      <c r="F132" s="2134"/>
      <c r="G132" s="2134"/>
      <c r="H132" s="2134"/>
      <c r="I132" s="2134"/>
      <c r="J132" s="2134"/>
      <c r="K132" s="2655"/>
      <c r="L132" s="2121"/>
    </row>
    <row r="133" spans="1:12" ht="15.75" x14ac:dyDescent="0.25">
      <c r="A133" s="2132"/>
      <c r="B133" s="2133"/>
      <c r="C133" s="2134"/>
      <c r="D133" s="2135">
        <f t="shared" si="1"/>
        <v>0</v>
      </c>
      <c r="E133" s="2134"/>
      <c r="F133" s="2134"/>
      <c r="G133" s="2134"/>
      <c r="H133" s="2134"/>
      <c r="I133" s="2134"/>
      <c r="J133" s="2134"/>
      <c r="K133" s="2655"/>
      <c r="L133" s="2121"/>
    </row>
    <row r="134" spans="1:12" ht="15.75" x14ac:dyDescent="0.25">
      <c r="A134" s="2132"/>
      <c r="B134" s="2133"/>
      <c r="C134" s="2134"/>
      <c r="D134" s="2135">
        <f t="shared" si="1"/>
        <v>0</v>
      </c>
      <c r="E134" s="2134"/>
      <c r="F134" s="2134"/>
      <c r="G134" s="2134"/>
      <c r="H134" s="2134"/>
      <c r="I134" s="2134"/>
      <c r="J134" s="2134"/>
      <c r="K134" s="2655"/>
      <c r="L134" s="2121"/>
    </row>
    <row r="135" spans="1:12" ht="15.75" x14ac:dyDescent="0.25">
      <c r="A135" s="2132"/>
      <c r="B135" s="2133"/>
      <c r="C135" s="2134"/>
      <c r="D135" s="2135">
        <f t="shared" si="1"/>
        <v>0</v>
      </c>
      <c r="E135" s="2134"/>
      <c r="F135" s="2134"/>
      <c r="G135" s="2134"/>
      <c r="H135" s="2134"/>
      <c r="I135" s="2134"/>
      <c r="J135" s="2134"/>
      <c r="K135" s="2655"/>
      <c r="L135" s="2121"/>
    </row>
    <row r="136" spans="1:12" ht="15.75" x14ac:dyDescent="0.25">
      <c r="A136" s="2132"/>
      <c r="B136" s="2133"/>
      <c r="C136" s="2134"/>
      <c r="D136" s="2135">
        <f t="shared" si="1"/>
        <v>0</v>
      </c>
      <c r="E136" s="2134"/>
      <c r="F136" s="2134"/>
      <c r="G136" s="2134"/>
      <c r="H136" s="2134"/>
      <c r="I136" s="2134"/>
      <c r="J136" s="2134"/>
      <c r="K136" s="2655"/>
      <c r="L136" s="2121"/>
    </row>
    <row r="137" spans="1:12" ht="15.75" x14ac:dyDescent="0.25">
      <c r="A137" s="2132"/>
      <c r="B137" s="2133"/>
      <c r="C137" s="2134"/>
      <c r="D137" s="2135">
        <f t="shared" si="1"/>
        <v>0</v>
      </c>
      <c r="E137" s="2134"/>
      <c r="F137" s="2134"/>
      <c r="G137" s="2134"/>
      <c r="H137" s="2134"/>
      <c r="I137" s="2134"/>
      <c r="J137" s="2134"/>
      <c r="K137" s="2655"/>
      <c r="L137" s="2121"/>
    </row>
    <row r="138" spans="1:12" ht="15.75" x14ac:dyDescent="0.25">
      <c r="A138" s="2132"/>
      <c r="B138" s="2133"/>
      <c r="C138" s="2134"/>
      <c r="D138" s="2135">
        <f t="shared" si="1"/>
        <v>0</v>
      </c>
      <c r="E138" s="2134"/>
      <c r="F138" s="2134"/>
      <c r="G138" s="2134"/>
      <c r="H138" s="2134"/>
      <c r="I138" s="2134"/>
      <c r="J138" s="2134"/>
      <c r="K138" s="2655"/>
      <c r="L138" s="2121"/>
    </row>
    <row r="139" spans="1:12" ht="15.75" x14ac:dyDescent="0.25">
      <c r="A139" s="2132"/>
      <c r="B139" s="2133"/>
      <c r="C139" s="2134"/>
      <c r="D139" s="2135">
        <f t="shared" si="1"/>
        <v>0</v>
      </c>
      <c r="E139" s="2134"/>
      <c r="F139" s="2134"/>
      <c r="G139" s="2134"/>
      <c r="H139" s="2134"/>
      <c r="I139" s="2134"/>
      <c r="J139" s="2134"/>
      <c r="K139" s="2655"/>
      <c r="L139" s="2121"/>
    </row>
    <row r="140" spans="1:12" ht="15.75" x14ac:dyDescent="0.25">
      <c r="A140" s="2132"/>
      <c r="B140" s="2133"/>
      <c r="C140" s="2134"/>
      <c r="D140" s="2135">
        <f t="shared" si="1"/>
        <v>0</v>
      </c>
      <c r="E140" s="2134"/>
      <c r="F140" s="2134"/>
      <c r="G140" s="2134"/>
      <c r="H140" s="2134"/>
      <c r="I140" s="2134"/>
      <c r="J140" s="2134"/>
      <c r="K140" s="2655"/>
      <c r="L140" s="2121"/>
    </row>
    <row r="141" spans="1:12" ht="15.75" x14ac:dyDescent="0.25">
      <c r="A141" s="2132"/>
      <c r="B141" s="2133"/>
      <c r="C141" s="2134"/>
      <c r="D141" s="2135">
        <f t="shared" ref="D141:D204" si="2">+C141*(100-E141)/100</f>
        <v>0</v>
      </c>
      <c r="E141" s="2134"/>
      <c r="F141" s="2134"/>
      <c r="G141" s="2134"/>
      <c r="H141" s="2134"/>
      <c r="I141" s="2134"/>
      <c r="J141" s="2134"/>
      <c r="K141" s="2655"/>
      <c r="L141" s="2121"/>
    </row>
    <row r="142" spans="1:12" ht="15.75" x14ac:dyDescent="0.25">
      <c r="A142" s="2132"/>
      <c r="B142" s="2133"/>
      <c r="C142" s="2134"/>
      <c r="D142" s="2135">
        <f t="shared" si="2"/>
        <v>0</v>
      </c>
      <c r="E142" s="2134"/>
      <c r="F142" s="2134"/>
      <c r="G142" s="2134"/>
      <c r="H142" s="2134"/>
      <c r="I142" s="2134"/>
      <c r="J142" s="2134"/>
      <c r="K142" s="2655"/>
      <c r="L142" s="2121"/>
    </row>
    <row r="143" spans="1:12" ht="15.75" x14ac:dyDescent="0.25">
      <c r="A143" s="2132"/>
      <c r="B143" s="2133"/>
      <c r="C143" s="2134"/>
      <c r="D143" s="2135">
        <f t="shared" si="2"/>
        <v>0</v>
      </c>
      <c r="E143" s="2134"/>
      <c r="F143" s="2134"/>
      <c r="G143" s="2134"/>
      <c r="H143" s="2134"/>
      <c r="I143" s="2134"/>
      <c r="J143" s="2134"/>
      <c r="K143" s="2655"/>
      <c r="L143" s="2121"/>
    </row>
    <row r="144" spans="1:12" ht="15.75" x14ac:dyDescent="0.25">
      <c r="A144" s="2132"/>
      <c r="B144" s="2133"/>
      <c r="C144" s="2134"/>
      <c r="D144" s="2135">
        <f t="shared" si="2"/>
        <v>0</v>
      </c>
      <c r="E144" s="2134"/>
      <c r="F144" s="2134"/>
      <c r="G144" s="2134"/>
      <c r="H144" s="2134"/>
      <c r="I144" s="2134"/>
      <c r="J144" s="2134"/>
      <c r="K144" s="2655"/>
      <c r="L144" s="2121"/>
    </row>
    <row r="145" spans="1:12" ht="15.75" x14ac:dyDescent="0.25">
      <c r="A145" s="2132"/>
      <c r="B145" s="2133"/>
      <c r="C145" s="2134"/>
      <c r="D145" s="2135">
        <f t="shared" si="2"/>
        <v>0</v>
      </c>
      <c r="E145" s="2134"/>
      <c r="F145" s="2134"/>
      <c r="G145" s="2134"/>
      <c r="H145" s="2134"/>
      <c r="I145" s="2134"/>
      <c r="J145" s="2134"/>
      <c r="K145" s="2655"/>
      <c r="L145" s="2121"/>
    </row>
    <row r="146" spans="1:12" ht="15.75" x14ac:dyDescent="0.25">
      <c r="A146" s="2132"/>
      <c r="B146" s="2133"/>
      <c r="C146" s="2134"/>
      <c r="D146" s="2135">
        <f t="shared" si="2"/>
        <v>0</v>
      </c>
      <c r="E146" s="2134"/>
      <c r="F146" s="2134"/>
      <c r="G146" s="2134"/>
      <c r="H146" s="2134"/>
      <c r="I146" s="2134"/>
      <c r="J146" s="2134"/>
      <c r="K146" s="2655"/>
      <c r="L146" s="2121"/>
    </row>
    <row r="147" spans="1:12" ht="15.75" x14ac:dyDescent="0.25">
      <c r="A147" s="2132"/>
      <c r="B147" s="2133"/>
      <c r="C147" s="2134"/>
      <c r="D147" s="2135">
        <f t="shared" si="2"/>
        <v>0</v>
      </c>
      <c r="E147" s="2134"/>
      <c r="F147" s="2134"/>
      <c r="G147" s="2134"/>
      <c r="H147" s="2134"/>
      <c r="I147" s="2134"/>
      <c r="J147" s="2134"/>
      <c r="K147" s="2655"/>
      <c r="L147" s="2121"/>
    </row>
    <row r="148" spans="1:12" ht="15.75" x14ac:dyDescent="0.25">
      <c r="A148" s="2132"/>
      <c r="B148" s="2133"/>
      <c r="C148" s="2134"/>
      <c r="D148" s="2135">
        <f t="shared" si="2"/>
        <v>0</v>
      </c>
      <c r="E148" s="2134"/>
      <c r="F148" s="2134"/>
      <c r="G148" s="2134"/>
      <c r="H148" s="2134"/>
      <c r="I148" s="2134"/>
      <c r="J148" s="2134"/>
      <c r="K148" s="2655"/>
      <c r="L148" s="2121"/>
    </row>
    <row r="149" spans="1:12" ht="15.75" x14ac:dyDescent="0.25">
      <c r="A149" s="2132"/>
      <c r="B149" s="2133"/>
      <c r="C149" s="2134"/>
      <c r="D149" s="2135">
        <f t="shared" si="2"/>
        <v>0</v>
      </c>
      <c r="E149" s="2134"/>
      <c r="F149" s="2134"/>
      <c r="G149" s="2134"/>
      <c r="H149" s="2134"/>
      <c r="I149" s="2134"/>
      <c r="J149" s="2134"/>
      <c r="K149" s="2655"/>
      <c r="L149" s="2121"/>
    </row>
    <row r="150" spans="1:12" ht="15.75" x14ac:dyDescent="0.25">
      <c r="A150" s="2132"/>
      <c r="B150" s="2133"/>
      <c r="C150" s="2134"/>
      <c r="D150" s="2135">
        <f t="shared" si="2"/>
        <v>0</v>
      </c>
      <c r="E150" s="2134"/>
      <c r="F150" s="2134"/>
      <c r="G150" s="2134"/>
      <c r="H150" s="2134"/>
      <c r="I150" s="2134"/>
      <c r="J150" s="2134"/>
      <c r="K150" s="2655"/>
      <c r="L150" s="2121"/>
    </row>
    <row r="151" spans="1:12" ht="15.75" x14ac:dyDescent="0.25">
      <c r="A151" s="2132"/>
      <c r="B151" s="2133"/>
      <c r="C151" s="2134"/>
      <c r="D151" s="2135">
        <f t="shared" si="2"/>
        <v>0</v>
      </c>
      <c r="E151" s="2134"/>
      <c r="F151" s="2134"/>
      <c r="G151" s="2134"/>
      <c r="H151" s="2134"/>
      <c r="I151" s="2134"/>
      <c r="J151" s="2134"/>
      <c r="K151" s="2655"/>
      <c r="L151" s="2121"/>
    </row>
    <row r="152" spans="1:12" ht="15.75" x14ac:dyDescent="0.25">
      <c r="A152" s="2132"/>
      <c r="B152" s="2133"/>
      <c r="C152" s="2134"/>
      <c r="D152" s="2135">
        <f t="shared" si="2"/>
        <v>0</v>
      </c>
      <c r="E152" s="2134"/>
      <c r="F152" s="2134"/>
      <c r="G152" s="2134"/>
      <c r="H152" s="2134"/>
      <c r="I152" s="2134"/>
      <c r="J152" s="2134"/>
      <c r="K152" s="2655"/>
      <c r="L152" s="2121"/>
    </row>
    <row r="153" spans="1:12" ht="15.75" x14ac:dyDescent="0.25">
      <c r="A153" s="2132"/>
      <c r="B153" s="2133"/>
      <c r="C153" s="2134"/>
      <c r="D153" s="2135">
        <f t="shared" si="2"/>
        <v>0</v>
      </c>
      <c r="E153" s="2134"/>
      <c r="F153" s="2134"/>
      <c r="G153" s="2134"/>
      <c r="H153" s="2134"/>
      <c r="I153" s="2134"/>
      <c r="J153" s="2134"/>
      <c r="K153" s="2655"/>
      <c r="L153" s="2121"/>
    </row>
    <row r="154" spans="1:12" ht="15.75" x14ac:dyDescent="0.25">
      <c r="A154" s="2132"/>
      <c r="B154" s="2133"/>
      <c r="C154" s="2134"/>
      <c r="D154" s="2135">
        <f t="shared" si="2"/>
        <v>0</v>
      </c>
      <c r="E154" s="2134"/>
      <c r="F154" s="2134"/>
      <c r="G154" s="2134"/>
      <c r="H154" s="2134"/>
      <c r="I154" s="2134"/>
      <c r="J154" s="2134"/>
      <c r="K154" s="2655"/>
      <c r="L154" s="2121"/>
    </row>
    <row r="155" spans="1:12" ht="15.75" x14ac:dyDescent="0.25">
      <c r="A155" s="2132"/>
      <c r="B155" s="2133"/>
      <c r="C155" s="2134"/>
      <c r="D155" s="2135">
        <f t="shared" si="2"/>
        <v>0</v>
      </c>
      <c r="E155" s="2134"/>
      <c r="F155" s="2134"/>
      <c r="G155" s="2134"/>
      <c r="H155" s="2134"/>
      <c r="I155" s="2134"/>
      <c r="J155" s="2134"/>
      <c r="K155" s="2655"/>
      <c r="L155" s="2121"/>
    </row>
    <row r="156" spans="1:12" ht="15.75" x14ac:dyDescent="0.25">
      <c r="A156" s="2132"/>
      <c r="B156" s="2133"/>
      <c r="C156" s="2134"/>
      <c r="D156" s="2135">
        <f t="shared" si="2"/>
        <v>0</v>
      </c>
      <c r="E156" s="2134"/>
      <c r="F156" s="2134"/>
      <c r="G156" s="2134"/>
      <c r="H156" s="2134"/>
      <c r="I156" s="2134"/>
      <c r="J156" s="2134"/>
      <c r="K156" s="2655"/>
      <c r="L156" s="2121"/>
    </row>
    <row r="157" spans="1:12" ht="15.75" x14ac:dyDescent="0.25">
      <c r="A157" s="2132"/>
      <c r="B157" s="2133"/>
      <c r="C157" s="2134"/>
      <c r="D157" s="2135">
        <f t="shared" si="2"/>
        <v>0</v>
      </c>
      <c r="E157" s="2134"/>
      <c r="F157" s="2134"/>
      <c r="G157" s="2134"/>
      <c r="H157" s="2134"/>
      <c r="I157" s="2134"/>
      <c r="J157" s="2134"/>
      <c r="K157" s="2655"/>
      <c r="L157" s="2121"/>
    </row>
    <row r="158" spans="1:12" ht="15.75" x14ac:dyDescent="0.25">
      <c r="A158" s="2132"/>
      <c r="B158" s="2133"/>
      <c r="C158" s="2134"/>
      <c r="D158" s="2135">
        <f t="shared" si="2"/>
        <v>0</v>
      </c>
      <c r="E158" s="2134"/>
      <c r="F158" s="2134"/>
      <c r="G158" s="2134"/>
      <c r="H158" s="2134"/>
      <c r="I158" s="2134"/>
      <c r="J158" s="2134"/>
      <c r="K158" s="2655"/>
      <c r="L158" s="2121"/>
    </row>
    <row r="159" spans="1:12" ht="15.75" x14ac:dyDescent="0.25">
      <c r="A159" s="2132"/>
      <c r="B159" s="2133"/>
      <c r="C159" s="2134"/>
      <c r="D159" s="2135">
        <f t="shared" si="2"/>
        <v>0</v>
      </c>
      <c r="E159" s="2134"/>
      <c r="F159" s="2134"/>
      <c r="G159" s="2134"/>
      <c r="H159" s="2134"/>
      <c r="I159" s="2134"/>
      <c r="J159" s="2134"/>
      <c r="K159" s="2655"/>
      <c r="L159" s="2121"/>
    </row>
    <row r="160" spans="1:12" ht="15.75" x14ac:dyDescent="0.25">
      <c r="A160" s="2132"/>
      <c r="B160" s="2133"/>
      <c r="C160" s="2134"/>
      <c r="D160" s="2135">
        <f t="shared" si="2"/>
        <v>0</v>
      </c>
      <c r="E160" s="2134"/>
      <c r="F160" s="2134"/>
      <c r="G160" s="2134"/>
      <c r="H160" s="2134"/>
      <c r="I160" s="2134"/>
      <c r="J160" s="2134"/>
      <c r="K160" s="2655"/>
      <c r="L160" s="2121"/>
    </row>
    <row r="161" spans="1:12" ht="15.75" x14ac:dyDescent="0.25">
      <c r="A161" s="2132"/>
      <c r="B161" s="2133"/>
      <c r="C161" s="2134"/>
      <c r="D161" s="2135">
        <f t="shared" si="2"/>
        <v>0</v>
      </c>
      <c r="E161" s="2134"/>
      <c r="F161" s="2134"/>
      <c r="G161" s="2134"/>
      <c r="H161" s="2134"/>
      <c r="I161" s="2134"/>
      <c r="J161" s="2134"/>
      <c r="K161" s="2655"/>
      <c r="L161" s="2121"/>
    </row>
    <row r="162" spans="1:12" ht="15.75" x14ac:dyDescent="0.25">
      <c r="A162" s="2132"/>
      <c r="B162" s="2133"/>
      <c r="C162" s="2134"/>
      <c r="D162" s="2135">
        <f t="shared" si="2"/>
        <v>0</v>
      </c>
      <c r="E162" s="2134"/>
      <c r="F162" s="2134"/>
      <c r="G162" s="2134"/>
      <c r="H162" s="2134"/>
      <c r="I162" s="2134"/>
      <c r="J162" s="2134"/>
      <c r="K162" s="2655"/>
      <c r="L162" s="2121"/>
    </row>
    <row r="163" spans="1:12" ht="15.75" x14ac:dyDescent="0.25">
      <c r="A163" s="2132"/>
      <c r="B163" s="2133"/>
      <c r="C163" s="2134"/>
      <c r="D163" s="2135">
        <f t="shared" si="2"/>
        <v>0</v>
      </c>
      <c r="E163" s="2134"/>
      <c r="F163" s="2134"/>
      <c r="G163" s="2134"/>
      <c r="H163" s="2134"/>
      <c r="I163" s="2134"/>
      <c r="J163" s="2134"/>
      <c r="K163" s="2655"/>
      <c r="L163" s="2121"/>
    </row>
    <row r="164" spans="1:12" ht="15.75" x14ac:dyDescent="0.25">
      <c r="A164" s="2132"/>
      <c r="B164" s="2133"/>
      <c r="C164" s="2134"/>
      <c r="D164" s="2135">
        <f t="shared" si="2"/>
        <v>0</v>
      </c>
      <c r="E164" s="2134"/>
      <c r="F164" s="2134"/>
      <c r="G164" s="2134"/>
      <c r="H164" s="2134"/>
      <c r="I164" s="2134"/>
      <c r="J164" s="2134"/>
      <c r="K164" s="2655"/>
      <c r="L164" s="2121"/>
    </row>
    <row r="165" spans="1:12" ht="15.75" x14ac:dyDescent="0.25">
      <c r="A165" s="2132"/>
      <c r="B165" s="2133"/>
      <c r="C165" s="2134"/>
      <c r="D165" s="2135">
        <f t="shared" si="2"/>
        <v>0</v>
      </c>
      <c r="E165" s="2134"/>
      <c r="F165" s="2134"/>
      <c r="G165" s="2134"/>
      <c r="H165" s="2134"/>
      <c r="I165" s="2134"/>
      <c r="J165" s="2134"/>
      <c r="K165" s="2655"/>
      <c r="L165" s="2121"/>
    </row>
    <row r="166" spans="1:12" ht="15.75" x14ac:dyDescent="0.25">
      <c r="A166" s="2132"/>
      <c r="B166" s="2133"/>
      <c r="C166" s="2134"/>
      <c r="D166" s="2135">
        <f t="shared" si="2"/>
        <v>0</v>
      </c>
      <c r="E166" s="2134"/>
      <c r="F166" s="2134"/>
      <c r="G166" s="2134"/>
      <c r="H166" s="2134"/>
      <c r="I166" s="2134"/>
      <c r="J166" s="2134"/>
      <c r="K166" s="2655"/>
      <c r="L166" s="2121"/>
    </row>
    <row r="167" spans="1:12" ht="15.75" x14ac:dyDescent="0.25">
      <c r="A167" s="2132"/>
      <c r="B167" s="2133"/>
      <c r="C167" s="2134"/>
      <c r="D167" s="2135">
        <f t="shared" si="2"/>
        <v>0</v>
      </c>
      <c r="E167" s="2134"/>
      <c r="F167" s="2134"/>
      <c r="G167" s="2134"/>
      <c r="H167" s="2134"/>
      <c r="I167" s="2134"/>
      <c r="J167" s="2134"/>
      <c r="K167" s="2655"/>
      <c r="L167" s="2121"/>
    </row>
    <row r="168" spans="1:12" ht="15.75" x14ac:dyDescent="0.25">
      <c r="A168" s="2132"/>
      <c r="B168" s="2133"/>
      <c r="C168" s="2134"/>
      <c r="D168" s="2135">
        <f t="shared" si="2"/>
        <v>0</v>
      </c>
      <c r="E168" s="2134"/>
      <c r="F168" s="2134"/>
      <c r="G168" s="2134"/>
      <c r="H168" s="2134"/>
      <c r="I168" s="2134"/>
      <c r="J168" s="2134"/>
      <c r="K168" s="2655"/>
      <c r="L168" s="2121"/>
    </row>
    <row r="169" spans="1:12" ht="15.75" x14ac:dyDescent="0.25">
      <c r="A169" s="2132"/>
      <c r="B169" s="2133"/>
      <c r="C169" s="2134"/>
      <c r="D169" s="2135">
        <f t="shared" si="2"/>
        <v>0</v>
      </c>
      <c r="E169" s="2134"/>
      <c r="F169" s="2134"/>
      <c r="G169" s="2134"/>
      <c r="H169" s="2134"/>
      <c r="I169" s="2134"/>
      <c r="J169" s="2134"/>
      <c r="K169" s="2655"/>
      <c r="L169" s="2121"/>
    </row>
    <row r="170" spans="1:12" ht="15.75" x14ac:dyDescent="0.25">
      <c r="A170" s="2132"/>
      <c r="B170" s="2133"/>
      <c r="C170" s="2134"/>
      <c r="D170" s="2135">
        <f t="shared" si="2"/>
        <v>0</v>
      </c>
      <c r="E170" s="2134"/>
      <c r="F170" s="2134"/>
      <c r="G170" s="2134"/>
      <c r="H170" s="2134"/>
      <c r="I170" s="2134"/>
      <c r="J170" s="2134"/>
      <c r="K170" s="2655"/>
      <c r="L170" s="2121"/>
    </row>
    <row r="171" spans="1:12" ht="15.75" x14ac:dyDescent="0.25">
      <c r="A171" s="2132"/>
      <c r="B171" s="2133"/>
      <c r="C171" s="2134"/>
      <c r="D171" s="2135">
        <f t="shared" si="2"/>
        <v>0</v>
      </c>
      <c r="E171" s="2134"/>
      <c r="F171" s="2134"/>
      <c r="G171" s="2134"/>
      <c r="H171" s="2134"/>
      <c r="I171" s="2134"/>
      <c r="J171" s="2134"/>
      <c r="K171" s="2655"/>
      <c r="L171" s="2121"/>
    </row>
    <row r="172" spans="1:12" ht="15.75" x14ac:dyDescent="0.25">
      <c r="A172" s="2132"/>
      <c r="B172" s="2133"/>
      <c r="C172" s="2134"/>
      <c r="D172" s="2135">
        <f t="shared" si="2"/>
        <v>0</v>
      </c>
      <c r="E172" s="2134"/>
      <c r="F172" s="2134"/>
      <c r="G172" s="2134"/>
      <c r="H172" s="2134"/>
      <c r="I172" s="2134"/>
      <c r="J172" s="2134"/>
      <c r="K172" s="2655"/>
      <c r="L172" s="2121"/>
    </row>
    <row r="173" spans="1:12" ht="15.75" x14ac:dyDescent="0.25">
      <c r="A173" s="2132"/>
      <c r="B173" s="2133"/>
      <c r="C173" s="2134"/>
      <c r="D173" s="2135">
        <f t="shared" si="2"/>
        <v>0</v>
      </c>
      <c r="E173" s="2134"/>
      <c r="F173" s="2134"/>
      <c r="G173" s="2134"/>
      <c r="H173" s="2134"/>
      <c r="I173" s="2134"/>
      <c r="J173" s="2134"/>
      <c r="K173" s="2655"/>
      <c r="L173" s="2121"/>
    </row>
    <row r="174" spans="1:12" ht="15.75" x14ac:dyDescent="0.25">
      <c r="A174" s="2132"/>
      <c r="B174" s="2133"/>
      <c r="C174" s="2134"/>
      <c r="D174" s="2135">
        <f t="shared" si="2"/>
        <v>0</v>
      </c>
      <c r="E174" s="2134"/>
      <c r="F174" s="2134"/>
      <c r="G174" s="2134"/>
      <c r="H174" s="2134"/>
      <c r="I174" s="2134"/>
      <c r="J174" s="2134"/>
      <c r="K174" s="2655"/>
      <c r="L174" s="2121"/>
    </row>
    <row r="175" spans="1:12" ht="15.75" x14ac:dyDescent="0.25">
      <c r="A175" s="2132"/>
      <c r="B175" s="2133"/>
      <c r="C175" s="2134"/>
      <c r="D175" s="2135">
        <f t="shared" si="2"/>
        <v>0</v>
      </c>
      <c r="E175" s="2134"/>
      <c r="F175" s="2134"/>
      <c r="G175" s="2134"/>
      <c r="H175" s="2134"/>
      <c r="I175" s="2134"/>
      <c r="J175" s="2134"/>
      <c r="K175" s="2655"/>
      <c r="L175" s="2121"/>
    </row>
    <row r="176" spans="1:12" ht="15.75" x14ac:dyDescent="0.25">
      <c r="A176" s="2132"/>
      <c r="B176" s="2133"/>
      <c r="C176" s="2134"/>
      <c r="D176" s="2135">
        <f t="shared" si="2"/>
        <v>0</v>
      </c>
      <c r="E176" s="2134"/>
      <c r="F176" s="2134"/>
      <c r="G176" s="2134"/>
      <c r="H176" s="2134"/>
      <c r="I176" s="2134"/>
      <c r="J176" s="2134"/>
      <c r="K176" s="2655"/>
      <c r="L176" s="2121"/>
    </row>
    <row r="177" spans="1:12" ht="15.75" x14ac:dyDescent="0.25">
      <c r="A177" s="2132"/>
      <c r="B177" s="2133"/>
      <c r="C177" s="2134"/>
      <c r="D177" s="2135">
        <f t="shared" si="2"/>
        <v>0</v>
      </c>
      <c r="E177" s="2134"/>
      <c r="F177" s="2134"/>
      <c r="G177" s="2134"/>
      <c r="H177" s="2134"/>
      <c r="I177" s="2134"/>
      <c r="J177" s="2134"/>
      <c r="K177" s="2655"/>
      <c r="L177" s="2121"/>
    </row>
    <row r="178" spans="1:12" ht="15.75" x14ac:dyDescent="0.25">
      <c r="A178" s="2132"/>
      <c r="B178" s="2133"/>
      <c r="C178" s="2134"/>
      <c r="D178" s="2135">
        <f t="shared" si="2"/>
        <v>0</v>
      </c>
      <c r="E178" s="2134"/>
      <c r="F178" s="2134"/>
      <c r="G178" s="2134"/>
      <c r="H178" s="2134"/>
      <c r="I178" s="2134"/>
      <c r="J178" s="2134"/>
      <c r="K178" s="2655"/>
      <c r="L178" s="2121"/>
    </row>
    <row r="179" spans="1:12" ht="15.75" x14ac:dyDescent="0.25">
      <c r="A179" s="2132"/>
      <c r="B179" s="2133"/>
      <c r="C179" s="2134"/>
      <c r="D179" s="2135">
        <f t="shared" si="2"/>
        <v>0</v>
      </c>
      <c r="E179" s="2134"/>
      <c r="F179" s="2134"/>
      <c r="G179" s="2134"/>
      <c r="H179" s="2134"/>
      <c r="I179" s="2134"/>
      <c r="J179" s="2134"/>
      <c r="K179" s="2655"/>
      <c r="L179" s="2121"/>
    </row>
    <row r="180" spans="1:12" ht="15.75" x14ac:dyDescent="0.25">
      <c r="A180" s="2132"/>
      <c r="B180" s="2133"/>
      <c r="C180" s="2134"/>
      <c r="D180" s="2135">
        <f t="shared" si="2"/>
        <v>0</v>
      </c>
      <c r="E180" s="2134"/>
      <c r="F180" s="2134"/>
      <c r="G180" s="2134"/>
      <c r="H180" s="2134"/>
      <c r="I180" s="2134"/>
      <c r="J180" s="2134"/>
      <c r="K180" s="2655"/>
      <c r="L180" s="2121"/>
    </row>
    <row r="181" spans="1:12" ht="15.75" x14ac:dyDescent="0.25">
      <c r="A181" s="2132"/>
      <c r="B181" s="2133"/>
      <c r="C181" s="2134"/>
      <c r="D181" s="2135">
        <f t="shared" si="2"/>
        <v>0</v>
      </c>
      <c r="E181" s="2134"/>
      <c r="F181" s="2134"/>
      <c r="G181" s="2134"/>
      <c r="H181" s="2134"/>
      <c r="I181" s="2134"/>
      <c r="J181" s="2134"/>
      <c r="K181" s="2655"/>
      <c r="L181" s="2121"/>
    </row>
    <row r="182" spans="1:12" ht="15.75" x14ac:dyDescent="0.25">
      <c r="A182" s="2132"/>
      <c r="B182" s="2133"/>
      <c r="C182" s="2134"/>
      <c r="D182" s="2135">
        <f t="shared" si="2"/>
        <v>0</v>
      </c>
      <c r="E182" s="2134"/>
      <c r="F182" s="2134"/>
      <c r="G182" s="2134"/>
      <c r="H182" s="2134"/>
      <c r="I182" s="2134"/>
      <c r="J182" s="2134"/>
      <c r="K182" s="2655"/>
      <c r="L182" s="2121"/>
    </row>
    <row r="183" spans="1:12" ht="15.75" x14ac:dyDescent="0.25">
      <c r="A183" s="2132"/>
      <c r="B183" s="2133"/>
      <c r="C183" s="2134"/>
      <c r="D183" s="2135">
        <f t="shared" si="2"/>
        <v>0</v>
      </c>
      <c r="E183" s="2134"/>
      <c r="F183" s="2134"/>
      <c r="G183" s="2134"/>
      <c r="H183" s="2134"/>
      <c r="I183" s="2134"/>
      <c r="J183" s="2134"/>
      <c r="K183" s="2655"/>
      <c r="L183" s="2121"/>
    </row>
    <row r="184" spans="1:12" ht="15.75" x14ac:dyDescent="0.25">
      <c r="A184" s="2132"/>
      <c r="B184" s="2133"/>
      <c r="C184" s="2134"/>
      <c r="D184" s="2135">
        <f t="shared" si="2"/>
        <v>0</v>
      </c>
      <c r="E184" s="2134"/>
      <c r="F184" s="2134"/>
      <c r="G184" s="2134"/>
      <c r="H184" s="2134"/>
      <c r="I184" s="2134"/>
      <c r="J184" s="2134"/>
      <c r="K184" s="2655"/>
      <c r="L184" s="2121"/>
    </row>
    <row r="185" spans="1:12" ht="15.75" x14ac:dyDescent="0.25">
      <c r="A185" s="2132"/>
      <c r="B185" s="2133"/>
      <c r="C185" s="2134"/>
      <c r="D185" s="2135">
        <f t="shared" si="2"/>
        <v>0</v>
      </c>
      <c r="E185" s="2134"/>
      <c r="F185" s="2134"/>
      <c r="G185" s="2134"/>
      <c r="H185" s="2134"/>
      <c r="I185" s="2134"/>
      <c r="J185" s="2134"/>
      <c r="K185" s="2655"/>
      <c r="L185" s="2121"/>
    </row>
    <row r="186" spans="1:12" ht="15.75" x14ac:dyDescent="0.25">
      <c r="A186" s="2132"/>
      <c r="B186" s="2133"/>
      <c r="C186" s="2134"/>
      <c r="D186" s="2135">
        <f t="shared" si="2"/>
        <v>0</v>
      </c>
      <c r="E186" s="2134"/>
      <c r="F186" s="2134"/>
      <c r="G186" s="2134"/>
      <c r="H186" s="2134"/>
      <c r="I186" s="2134"/>
      <c r="J186" s="2134"/>
      <c r="K186" s="2655"/>
      <c r="L186" s="2121"/>
    </row>
    <row r="187" spans="1:12" ht="15.75" x14ac:dyDescent="0.25">
      <c r="A187" s="2132"/>
      <c r="B187" s="2133"/>
      <c r="C187" s="2134"/>
      <c r="D187" s="2135">
        <f t="shared" si="2"/>
        <v>0</v>
      </c>
      <c r="E187" s="2134"/>
      <c r="F187" s="2134"/>
      <c r="G187" s="2134"/>
      <c r="H187" s="2134"/>
      <c r="I187" s="2134"/>
      <c r="J187" s="2134"/>
      <c r="K187" s="2655"/>
      <c r="L187" s="2121"/>
    </row>
    <row r="188" spans="1:12" ht="15.75" x14ac:dyDescent="0.25">
      <c r="A188" s="2132"/>
      <c r="B188" s="2133"/>
      <c r="C188" s="2134"/>
      <c r="D188" s="2135">
        <f t="shared" si="2"/>
        <v>0</v>
      </c>
      <c r="E188" s="2134"/>
      <c r="F188" s="2134"/>
      <c r="G188" s="2134"/>
      <c r="H188" s="2134"/>
      <c r="I188" s="2134"/>
      <c r="J188" s="2134"/>
      <c r="K188" s="2655"/>
      <c r="L188" s="2121"/>
    </row>
    <row r="189" spans="1:12" ht="15.75" x14ac:dyDescent="0.25">
      <c r="A189" s="2132"/>
      <c r="B189" s="2133"/>
      <c r="C189" s="2134"/>
      <c r="D189" s="2135">
        <f t="shared" si="2"/>
        <v>0</v>
      </c>
      <c r="E189" s="2134"/>
      <c r="F189" s="2134"/>
      <c r="G189" s="2134"/>
      <c r="H189" s="2134"/>
      <c r="I189" s="2134"/>
      <c r="J189" s="2134"/>
      <c r="K189" s="2655"/>
      <c r="L189" s="2121"/>
    </row>
    <row r="190" spans="1:12" ht="15.75" x14ac:dyDescent="0.25">
      <c r="A190" s="2132"/>
      <c r="B190" s="2133"/>
      <c r="C190" s="2134"/>
      <c r="D190" s="2135">
        <f t="shared" si="2"/>
        <v>0</v>
      </c>
      <c r="E190" s="2134"/>
      <c r="F190" s="2134"/>
      <c r="G190" s="2134"/>
      <c r="H190" s="2134"/>
      <c r="I190" s="2134"/>
      <c r="J190" s="2134"/>
      <c r="K190" s="2655"/>
      <c r="L190" s="2121"/>
    </row>
    <row r="191" spans="1:12" ht="15.75" x14ac:dyDescent="0.25">
      <c r="A191" s="2132"/>
      <c r="B191" s="2133"/>
      <c r="C191" s="2134"/>
      <c r="D191" s="2135">
        <f t="shared" si="2"/>
        <v>0</v>
      </c>
      <c r="E191" s="2134"/>
      <c r="F191" s="2134"/>
      <c r="G191" s="2134"/>
      <c r="H191" s="2134"/>
      <c r="I191" s="2134"/>
      <c r="J191" s="2134"/>
      <c r="K191" s="2655"/>
      <c r="L191" s="2121"/>
    </row>
    <row r="192" spans="1:12" ht="15.75" x14ac:dyDescent="0.25">
      <c r="A192" s="2132"/>
      <c r="B192" s="2133"/>
      <c r="C192" s="2134"/>
      <c r="D192" s="2135">
        <f t="shared" si="2"/>
        <v>0</v>
      </c>
      <c r="E192" s="2134"/>
      <c r="F192" s="2134"/>
      <c r="G192" s="2134"/>
      <c r="H192" s="2134"/>
      <c r="I192" s="2134"/>
      <c r="J192" s="2134"/>
      <c r="K192" s="2655"/>
      <c r="L192" s="2121"/>
    </row>
    <row r="193" spans="1:12" ht="15.75" x14ac:dyDescent="0.25">
      <c r="A193" s="2132"/>
      <c r="B193" s="2133"/>
      <c r="C193" s="2134"/>
      <c r="D193" s="2135">
        <f t="shared" si="2"/>
        <v>0</v>
      </c>
      <c r="E193" s="2134"/>
      <c r="F193" s="2134"/>
      <c r="G193" s="2134"/>
      <c r="H193" s="2134"/>
      <c r="I193" s="2134"/>
      <c r="J193" s="2134"/>
      <c r="K193" s="2655"/>
      <c r="L193" s="2121"/>
    </row>
    <row r="194" spans="1:12" ht="15.75" x14ac:dyDescent="0.25">
      <c r="A194" s="2132"/>
      <c r="B194" s="2133"/>
      <c r="C194" s="2134"/>
      <c r="D194" s="2135">
        <f t="shared" si="2"/>
        <v>0</v>
      </c>
      <c r="E194" s="2134"/>
      <c r="F194" s="2134"/>
      <c r="G194" s="2134"/>
      <c r="H194" s="2134"/>
      <c r="I194" s="2134"/>
      <c r="J194" s="2134"/>
      <c r="K194" s="2655"/>
      <c r="L194" s="2121"/>
    </row>
    <row r="195" spans="1:12" ht="15.75" x14ac:dyDescent="0.25">
      <c r="A195" s="2132"/>
      <c r="B195" s="2133"/>
      <c r="C195" s="2134"/>
      <c r="D195" s="2135">
        <f t="shared" si="2"/>
        <v>0</v>
      </c>
      <c r="E195" s="2134"/>
      <c r="F195" s="2134"/>
      <c r="G195" s="2134"/>
      <c r="H195" s="2134"/>
      <c r="I195" s="2134"/>
      <c r="J195" s="2134"/>
      <c r="K195" s="2655"/>
      <c r="L195" s="2121"/>
    </row>
    <row r="196" spans="1:12" ht="15.75" x14ac:dyDescent="0.25">
      <c r="A196" s="2132"/>
      <c r="B196" s="2133"/>
      <c r="C196" s="2134"/>
      <c r="D196" s="2135">
        <f t="shared" si="2"/>
        <v>0</v>
      </c>
      <c r="E196" s="2134"/>
      <c r="F196" s="2134"/>
      <c r="G196" s="2134"/>
      <c r="H196" s="2134"/>
      <c r="I196" s="2134"/>
      <c r="J196" s="2134"/>
      <c r="K196" s="2655"/>
      <c r="L196" s="2121"/>
    </row>
    <row r="197" spans="1:12" ht="15.75" x14ac:dyDescent="0.25">
      <c r="A197" s="2132"/>
      <c r="B197" s="2133"/>
      <c r="C197" s="2134"/>
      <c r="D197" s="2135">
        <f t="shared" si="2"/>
        <v>0</v>
      </c>
      <c r="E197" s="2134"/>
      <c r="F197" s="2134"/>
      <c r="G197" s="2134"/>
      <c r="H197" s="2134"/>
      <c r="I197" s="2134"/>
      <c r="J197" s="2134"/>
      <c r="K197" s="2655"/>
      <c r="L197" s="2121"/>
    </row>
    <row r="198" spans="1:12" ht="15.75" x14ac:dyDescent="0.25">
      <c r="A198" s="2132"/>
      <c r="B198" s="2133"/>
      <c r="C198" s="2134"/>
      <c r="D198" s="2135">
        <f t="shared" si="2"/>
        <v>0</v>
      </c>
      <c r="E198" s="2134"/>
      <c r="F198" s="2134"/>
      <c r="G198" s="2134"/>
      <c r="H198" s="2134"/>
      <c r="I198" s="2134"/>
      <c r="J198" s="2134"/>
      <c r="K198" s="2655"/>
      <c r="L198" s="2121"/>
    </row>
    <row r="199" spans="1:12" ht="15.75" x14ac:dyDescent="0.25">
      <c r="A199" s="2132"/>
      <c r="B199" s="2133"/>
      <c r="C199" s="2134"/>
      <c r="D199" s="2135">
        <f t="shared" si="2"/>
        <v>0</v>
      </c>
      <c r="E199" s="2134"/>
      <c r="F199" s="2134"/>
      <c r="G199" s="2134"/>
      <c r="H199" s="2134"/>
      <c r="I199" s="2134"/>
      <c r="J199" s="2134"/>
      <c r="K199" s="2655"/>
      <c r="L199" s="2121"/>
    </row>
    <row r="200" spans="1:12" ht="15.75" x14ac:dyDescent="0.25">
      <c r="A200" s="2132"/>
      <c r="B200" s="2133"/>
      <c r="C200" s="2134"/>
      <c r="D200" s="2135">
        <f t="shared" si="2"/>
        <v>0</v>
      </c>
      <c r="E200" s="2134"/>
      <c r="F200" s="2134"/>
      <c r="G200" s="2134"/>
      <c r="H200" s="2134"/>
      <c r="I200" s="2134"/>
      <c r="J200" s="2134"/>
      <c r="K200" s="2655"/>
      <c r="L200" s="2121"/>
    </row>
    <row r="201" spans="1:12" ht="15.75" x14ac:dyDescent="0.25">
      <c r="A201" s="2132"/>
      <c r="B201" s="2133"/>
      <c r="C201" s="2134"/>
      <c r="D201" s="2135">
        <f t="shared" si="2"/>
        <v>0</v>
      </c>
      <c r="E201" s="2134"/>
      <c r="F201" s="2134"/>
      <c r="G201" s="2134"/>
      <c r="H201" s="2134"/>
      <c r="I201" s="2134"/>
      <c r="J201" s="2134"/>
      <c r="K201" s="2655"/>
      <c r="L201" s="2121"/>
    </row>
    <row r="202" spans="1:12" ht="15.75" x14ac:dyDescent="0.25">
      <c r="A202" s="2132"/>
      <c r="B202" s="2133"/>
      <c r="C202" s="2134"/>
      <c r="D202" s="2135">
        <f t="shared" si="2"/>
        <v>0</v>
      </c>
      <c r="E202" s="2134"/>
      <c r="F202" s="2134"/>
      <c r="G202" s="2134"/>
      <c r="H202" s="2134"/>
      <c r="I202" s="2134"/>
      <c r="J202" s="2134"/>
      <c r="K202" s="2655"/>
      <c r="L202" s="2121"/>
    </row>
    <row r="203" spans="1:12" ht="15.75" x14ac:dyDescent="0.25">
      <c r="A203" s="2132"/>
      <c r="B203" s="2133"/>
      <c r="C203" s="2134"/>
      <c r="D203" s="2135">
        <f t="shared" si="2"/>
        <v>0</v>
      </c>
      <c r="E203" s="2134"/>
      <c r="F203" s="2134"/>
      <c r="G203" s="2134"/>
      <c r="H203" s="2134"/>
      <c r="I203" s="2134"/>
      <c r="J203" s="2134"/>
      <c r="K203" s="2655"/>
      <c r="L203" s="2121"/>
    </row>
    <row r="204" spans="1:12" ht="15.75" x14ac:dyDescent="0.25">
      <c r="A204" s="2132"/>
      <c r="B204" s="2133"/>
      <c r="C204" s="2134"/>
      <c r="D204" s="2135">
        <f t="shared" si="2"/>
        <v>0</v>
      </c>
      <c r="E204" s="2134"/>
      <c r="F204" s="2134"/>
      <c r="G204" s="2134"/>
      <c r="H204" s="2134"/>
      <c r="I204" s="2134"/>
      <c r="J204" s="2134"/>
      <c r="K204" s="2655"/>
      <c r="L204" s="2121"/>
    </row>
    <row r="205" spans="1:12" ht="15.75" x14ac:dyDescent="0.25">
      <c r="A205" s="2132"/>
      <c r="B205" s="2133"/>
      <c r="C205" s="2134"/>
      <c r="D205" s="2135">
        <f t="shared" ref="D205:D268" si="3">+C205*(100-E205)/100</f>
        <v>0</v>
      </c>
      <c r="E205" s="2134"/>
      <c r="F205" s="2134"/>
      <c r="G205" s="2134"/>
      <c r="H205" s="2134"/>
      <c r="I205" s="2134"/>
      <c r="J205" s="2134"/>
      <c r="K205" s="2655"/>
      <c r="L205" s="2121"/>
    </row>
    <row r="206" spans="1:12" ht="15.75" x14ac:dyDescent="0.25">
      <c r="A206" s="2132"/>
      <c r="B206" s="2133"/>
      <c r="C206" s="2134"/>
      <c r="D206" s="2135">
        <f t="shared" si="3"/>
        <v>0</v>
      </c>
      <c r="E206" s="2134"/>
      <c r="F206" s="2134"/>
      <c r="G206" s="2134"/>
      <c r="H206" s="2134"/>
      <c r="I206" s="2134"/>
      <c r="J206" s="2134"/>
      <c r="K206" s="2655"/>
      <c r="L206" s="2121"/>
    </row>
    <row r="207" spans="1:12" ht="15.75" x14ac:dyDescent="0.25">
      <c r="A207" s="2132"/>
      <c r="B207" s="2133"/>
      <c r="C207" s="2134"/>
      <c r="D207" s="2135">
        <f t="shared" si="3"/>
        <v>0</v>
      </c>
      <c r="E207" s="2134"/>
      <c r="F207" s="2134"/>
      <c r="G207" s="2134"/>
      <c r="H207" s="2134"/>
      <c r="I207" s="2134"/>
      <c r="J207" s="2134"/>
      <c r="K207" s="2655"/>
      <c r="L207" s="2121"/>
    </row>
    <row r="208" spans="1:12" ht="15.75" x14ac:dyDescent="0.25">
      <c r="A208" s="2132"/>
      <c r="B208" s="2133"/>
      <c r="C208" s="2134"/>
      <c r="D208" s="2135">
        <f t="shared" si="3"/>
        <v>0</v>
      </c>
      <c r="E208" s="2134"/>
      <c r="F208" s="2134"/>
      <c r="G208" s="2134"/>
      <c r="H208" s="2134"/>
      <c r="I208" s="2134"/>
      <c r="J208" s="2134"/>
      <c r="K208" s="2655"/>
      <c r="L208" s="2121"/>
    </row>
    <row r="209" spans="1:12" ht="15.75" x14ac:dyDescent="0.25">
      <c r="A209" s="2132"/>
      <c r="B209" s="2133"/>
      <c r="C209" s="2134"/>
      <c r="D209" s="2135">
        <f t="shared" si="3"/>
        <v>0</v>
      </c>
      <c r="E209" s="2134"/>
      <c r="F209" s="2134"/>
      <c r="G209" s="2134"/>
      <c r="H209" s="2134"/>
      <c r="I209" s="2134"/>
      <c r="J209" s="2134"/>
      <c r="K209" s="2655"/>
      <c r="L209" s="2121"/>
    </row>
    <row r="210" spans="1:12" ht="15.75" x14ac:dyDescent="0.25">
      <c r="A210" s="2132"/>
      <c r="B210" s="2133"/>
      <c r="C210" s="2134"/>
      <c r="D210" s="2135">
        <f t="shared" si="3"/>
        <v>0</v>
      </c>
      <c r="E210" s="2134"/>
      <c r="F210" s="2134"/>
      <c r="G210" s="2134"/>
      <c r="H210" s="2134"/>
      <c r="I210" s="2134"/>
      <c r="J210" s="2134"/>
      <c r="K210" s="2655"/>
      <c r="L210" s="2121"/>
    </row>
    <row r="211" spans="1:12" ht="15.75" x14ac:dyDescent="0.25">
      <c r="A211" s="2132"/>
      <c r="B211" s="2133"/>
      <c r="C211" s="2134"/>
      <c r="D211" s="2135">
        <f t="shared" si="3"/>
        <v>0</v>
      </c>
      <c r="E211" s="2134"/>
      <c r="F211" s="2134"/>
      <c r="G211" s="2134"/>
      <c r="H211" s="2134"/>
      <c r="I211" s="2134"/>
      <c r="J211" s="2134"/>
      <c r="K211" s="2655"/>
      <c r="L211" s="2121"/>
    </row>
    <row r="212" spans="1:12" ht="15.75" x14ac:dyDescent="0.25">
      <c r="A212" s="2132"/>
      <c r="B212" s="2133"/>
      <c r="C212" s="2134"/>
      <c r="D212" s="2135">
        <f t="shared" si="3"/>
        <v>0</v>
      </c>
      <c r="E212" s="2134"/>
      <c r="F212" s="2134"/>
      <c r="G212" s="2134"/>
      <c r="H212" s="2134"/>
      <c r="I212" s="2134"/>
      <c r="J212" s="2134"/>
      <c r="K212" s="2655"/>
      <c r="L212" s="2121"/>
    </row>
    <row r="213" spans="1:12" ht="15.75" x14ac:dyDescent="0.25">
      <c r="A213" s="2132"/>
      <c r="B213" s="2133"/>
      <c r="C213" s="2134"/>
      <c r="D213" s="2135">
        <f t="shared" si="3"/>
        <v>0</v>
      </c>
      <c r="E213" s="2134"/>
      <c r="F213" s="2134"/>
      <c r="G213" s="2134"/>
      <c r="H213" s="2134"/>
      <c r="I213" s="2134"/>
      <c r="J213" s="2134"/>
      <c r="K213" s="2655"/>
      <c r="L213" s="2121"/>
    </row>
    <row r="214" spans="1:12" ht="15.75" x14ac:dyDescent="0.25">
      <c r="A214" s="2132"/>
      <c r="B214" s="2133"/>
      <c r="C214" s="2134"/>
      <c r="D214" s="2135">
        <f t="shared" si="3"/>
        <v>0</v>
      </c>
      <c r="E214" s="2134"/>
      <c r="F214" s="2134"/>
      <c r="G214" s="2134"/>
      <c r="H214" s="2134"/>
      <c r="I214" s="2134"/>
      <c r="J214" s="2134"/>
      <c r="K214" s="2655"/>
      <c r="L214" s="2121"/>
    </row>
    <row r="215" spans="1:12" ht="15.75" x14ac:dyDescent="0.25">
      <c r="A215" s="2132"/>
      <c r="B215" s="2133"/>
      <c r="C215" s="2134"/>
      <c r="D215" s="2135">
        <f t="shared" si="3"/>
        <v>0</v>
      </c>
      <c r="E215" s="2134"/>
      <c r="F215" s="2134"/>
      <c r="G215" s="2134"/>
      <c r="H215" s="2134"/>
      <c r="I215" s="2134"/>
      <c r="J215" s="2134"/>
      <c r="K215" s="2655"/>
      <c r="L215" s="2121"/>
    </row>
    <row r="216" spans="1:12" ht="15.75" x14ac:dyDescent="0.25">
      <c r="A216" s="2132"/>
      <c r="B216" s="2133"/>
      <c r="C216" s="2134"/>
      <c r="D216" s="2135">
        <f t="shared" si="3"/>
        <v>0</v>
      </c>
      <c r="E216" s="2134"/>
      <c r="F216" s="2134"/>
      <c r="G216" s="2134"/>
      <c r="H216" s="2134"/>
      <c r="I216" s="2134"/>
      <c r="J216" s="2134"/>
      <c r="K216" s="2655"/>
      <c r="L216" s="2121"/>
    </row>
    <row r="217" spans="1:12" ht="15.75" x14ac:dyDescent="0.25">
      <c r="A217" s="2132"/>
      <c r="B217" s="2133"/>
      <c r="C217" s="2134"/>
      <c r="D217" s="2135">
        <f t="shared" si="3"/>
        <v>0</v>
      </c>
      <c r="E217" s="2134"/>
      <c r="F217" s="2134"/>
      <c r="G217" s="2134"/>
      <c r="H217" s="2134"/>
      <c r="I217" s="2134"/>
      <c r="J217" s="2134"/>
      <c r="K217" s="2655"/>
      <c r="L217" s="2121"/>
    </row>
    <row r="218" spans="1:12" ht="15.75" x14ac:dyDescent="0.25">
      <c r="A218" s="2132"/>
      <c r="B218" s="2133"/>
      <c r="C218" s="2134"/>
      <c r="D218" s="2135">
        <f t="shared" si="3"/>
        <v>0</v>
      </c>
      <c r="E218" s="2134"/>
      <c r="F218" s="2134"/>
      <c r="G218" s="2134"/>
      <c r="H218" s="2134"/>
      <c r="I218" s="2134"/>
      <c r="J218" s="2134"/>
      <c r="K218" s="2655"/>
      <c r="L218" s="2121"/>
    </row>
    <row r="219" spans="1:12" ht="15.75" x14ac:dyDescent="0.25">
      <c r="A219" s="2132"/>
      <c r="B219" s="2133"/>
      <c r="C219" s="2134"/>
      <c r="D219" s="2135">
        <f t="shared" si="3"/>
        <v>0</v>
      </c>
      <c r="E219" s="2134"/>
      <c r="F219" s="2134"/>
      <c r="G219" s="2134"/>
      <c r="H219" s="2134"/>
      <c r="I219" s="2134"/>
      <c r="J219" s="2134"/>
      <c r="K219" s="2655"/>
      <c r="L219" s="2121"/>
    </row>
    <row r="220" spans="1:12" ht="15.75" x14ac:dyDescent="0.25">
      <c r="A220" s="2132"/>
      <c r="B220" s="2133"/>
      <c r="C220" s="2134"/>
      <c r="D220" s="2135">
        <f t="shared" si="3"/>
        <v>0</v>
      </c>
      <c r="E220" s="2134"/>
      <c r="F220" s="2134"/>
      <c r="G220" s="2134"/>
      <c r="H220" s="2134"/>
      <c r="I220" s="2134"/>
      <c r="J220" s="2134"/>
      <c r="K220" s="2655"/>
      <c r="L220" s="2121"/>
    </row>
    <row r="221" spans="1:12" ht="15.75" x14ac:dyDescent="0.25">
      <c r="A221" s="2132"/>
      <c r="B221" s="2133"/>
      <c r="C221" s="2134"/>
      <c r="D221" s="2135">
        <f t="shared" si="3"/>
        <v>0</v>
      </c>
      <c r="E221" s="2134"/>
      <c r="F221" s="2134"/>
      <c r="G221" s="2134"/>
      <c r="H221" s="2134"/>
      <c r="I221" s="2134"/>
      <c r="J221" s="2134"/>
      <c r="K221" s="2655"/>
      <c r="L221" s="2121"/>
    </row>
    <row r="222" spans="1:12" ht="15.75" x14ac:dyDescent="0.25">
      <c r="A222" s="2132"/>
      <c r="B222" s="2133"/>
      <c r="C222" s="2134"/>
      <c r="D222" s="2135">
        <f t="shared" si="3"/>
        <v>0</v>
      </c>
      <c r="E222" s="2134"/>
      <c r="F222" s="2134"/>
      <c r="G222" s="2134"/>
      <c r="H222" s="2134"/>
      <c r="I222" s="2134"/>
      <c r="J222" s="2134"/>
      <c r="K222" s="2655"/>
      <c r="L222" s="2121"/>
    </row>
    <row r="223" spans="1:12" ht="15.75" x14ac:dyDescent="0.25">
      <c r="A223" s="2132"/>
      <c r="B223" s="2133"/>
      <c r="C223" s="2134"/>
      <c r="D223" s="2135">
        <f t="shared" si="3"/>
        <v>0</v>
      </c>
      <c r="E223" s="2134"/>
      <c r="F223" s="2134"/>
      <c r="G223" s="2134"/>
      <c r="H223" s="2134"/>
      <c r="I223" s="2134"/>
      <c r="J223" s="2134"/>
      <c r="K223" s="2655"/>
      <c r="L223" s="2121"/>
    </row>
    <row r="224" spans="1:12" ht="15.75" x14ac:dyDescent="0.25">
      <c r="A224" s="2132"/>
      <c r="B224" s="2133"/>
      <c r="C224" s="2134"/>
      <c r="D224" s="2135">
        <f t="shared" si="3"/>
        <v>0</v>
      </c>
      <c r="E224" s="2134"/>
      <c r="F224" s="2134"/>
      <c r="G224" s="2134"/>
      <c r="H224" s="2134"/>
      <c r="I224" s="2134"/>
      <c r="J224" s="2134"/>
      <c r="K224" s="2655"/>
      <c r="L224" s="2121"/>
    </row>
    <row r="225" spans="1:12" ht="15.75" x14ac:dyDescent="0.25">
      <c r="A225" s="2132"/>
      <c r="B225" s="2133"/>
      <c r="C225" s="2134"/>
      <c r="D225" s="2135">
        <f t="shared" si="3"/>
        <v>0</v>
      </c>
      <c r="E225" s="2134"/>
      <c r="F225" s="2134"/>
      <c r="G225" s="2134"/>
      <c r="H225" s="2134"/>
      <c r="I225" s="2134"/>
      <c r="J225" s="2134"/>
      <c r="K225" s="2655"/>
      <c r="L225" s="2121"/>
    </row>
    <row r="226" spans="1:12" ht="15.75" x14ac:dyDescent="0.25">
      <c r="A226" s="2132"/>
      <c r="B226" s="2133"/>
      <c r="C226" s="2134"/>
      <c r="D226" s="2135">
        <f t="shared" si="3"/>
        <v>0</v>
      </c>
      <c r="E226" s="2134"/>
      <c r="F226" s="2134"/>
      <c r="G226" s="2134"/>
      <c r="H226" s="2134"/>
      <c r="I226" s="2134"/>
      <c r="J226" s="2134"/>
      <c r="K226" s="2655"/>
      <c r="L226" s="2121"/>
    </row>
    <row r="227" spans="1:12" ht="15.75" x14ac:dyDescent="0.25">
      <c r="A227" s="2132"/>
      <c r="B227" s="2133"/>
      <c r="C227" s="2134"/>
      <c r="D227" s="2135">
        <f t="shared" si="3"/>
        <v>0</v>
      </c>
      <c r="E227" s="2134"/>
      <c r="F227" s="2134"/>
      <c r="G227" s="2134"/>
      <c r="H227" s="2134"/>
      <c r="I227" s="2134"/>
      <c r="J227" s="2134"/>
      <c r="K227" s="2655"/>
      <c r="L227" s="2121"/>
    </row>
    <row r="228" spans="1:12" ht="15.75" x14ac:dyDescent="0.25">
      <c r="A228" s="2132"/>
      <c r="B228" s="2133"/>
      <c r="C228" s="2134"/>
      <c r="D228" s="2135">
        <f t="shared" si="3"/>
        <v>0</v>
      </c>
      <c r="E228" s="2134"/>
      <c r="F228" s="2134"/>
      <c r="G228" s="2134"/>
      <c r="H228" s="2134"/>
      <c r="I228" s="2134"/>
      <c r="J228" s="2134"/>
      <c r="K228" s="2655"/>
      <c r="L228" s="2121"/>
    </row>
    <row r="229" spans="1:12" ht="15.75" x14ac:dyDescent="0.25">
      <c r="A229" s="2132"/>
      <c r="B229" s="2133"/>
      <c r="C229" s="2134"/>
      <c r="D229" s="2135">
        <f t="shared" si="3"/>
        <v>0</v>
      </c>
      <c r="E229" s="2134"/>
      <c r="F229" s="2134"/>
      <c r="G229" s="2134"/>
      <c r="H229" s="2134"/>
      <c r="I229" s="2134"/>
      <c r="J229" s="2134"/>
      <c r="K229" s="2655"/>
      <c r="L229" s="2121"/>
    </row>
    <row r="230" spans="1:12" ht="15.75" x14ac:dyDescent="0.25">
      <c r="A230" s="2132"/>
      <c r="B230" s="2133"/>
      <c r="C230" s="2134"/>
      <c r="D230" s="2135">
        <f t="shared" si="3"/>
        <v>0</v>
      </c>
      <c r="E230" s="2134"/>
      <c r="F230" s="2134"/>
      <c r="G230" s="2134"/>
      <c r="H230" s="2134"/>
      <c r="I230" s="2134"/>
      <c r="J230" s="2134"/>
      <c r="K230" s="2655"/>
      <c r="L230" s="2121"/>
    </row>
    <row r="231" spans="1:12" ht="15.75" x14ac:dyDescent="0.25">
      <c r="A231" s="2132"/>
      <c r="B231" s="2133"/>
      <c r="C231" s="2134"/>
      <c r="D231" s="2135">
        <f t="shared" si="3"/>
        <v>0</v>
      </c>
      <c r="E231" s="2134"/>
      <c r="F231" s="2134"/>
      <c r="G231" s="2134"/>
      <c r="H231" s="2134"/>
      <c r="I231" s="2134"/>
      <c r="J231" s="2134"/>
      <c r="K231" s="2655"/>
      <c r="L231" s="2121"/>
    </row>
    <row r="232" spans="1:12" ht="15.75" x14ac:dyDescent="0.25">
      <c r="A232" s="2132"/>
      <c r="B232" s="2133"/>
      <c r="C232" s="2134"/>
      <c r="D232" s="2135">
        <f t="shared" si="3"/>
        <v>0</v>
      </c>
      <c r="E232" s="2134"/>
      <c r="F232" s="2134"/>
      <c r="G232" s="2134"/>
      <c r="H232" s="2134"/>
      <c r="I232" s="2134"/>
      <c r="J232" s="2134"/>
      <c r="K232" s="2655"/>
      <c r="L232" s="2121"/>
    </row>
    <row r="233" spans="1:12" ht="15.75" x14ac:dyDescent="0.25">
      <c r="A233" s="2132"/>
      <c r="B233" s="2133"/>
      <c r="C233" s="2134"/>
      <c r="D233" s="2135">
        <f t="shared" si="3"/>
        <v>0</v>
      </c>
      <c r="E233" s="2134"/>
      <c r="F233" s="2134"/>
      <c r="G233" s="2134"/>
      <c r="H233" s="2134"/>
      <c r="I233" s="2134"/>
      <c r="J233" s="2134"/>
      <c r="K233" s="2655"/>
      <c r="L233" s="2121"/>
    </row>
    <row r="234" spans="1:12" ht="15.75" x14ac:dyDescent="0.25">
      <c r="A234" s="2132"/>
      <c r="B234" s="2133"/>
      <c r="C234" s="2134"/>
      <c r="D234" s="2135">
        <f t="shared" si="3"/>
        <v>0</v>
      </c>
      <c r="E234" s="2134"/>
      <c r="F234" s="2134"/>
      <c r="G234" s="2134"/>
      <c r="H234" s="2134"/>
      <c r="I234" s="2134"/>
      <c r="J234" s="2134"/>
      <c r="K234" s="2655"/>
      <c r="L234" s="2121"/>
    </row>
    <row r="235" spans="1:12" ht="15.75" x14ac:dyDescent="0.25">
      <c r="A235" s="2132"/>
      <c r="B235" s="2133"/>
      <c r="C235" s="2134"/>
      <c r="D235" s="2135">
        <f t="shared" si="3"/>
        <v>0</v>
      </c>
      <c r="E235" s="2134"/>
      <c r="F235" s="2134"/>
      <c r="G235" s="2134"/>
      <c r="H235" s="2134"/>
      <c r="I235" s="2134"/>
      <c r="J235" s="2134"/>
      <c r="K235" s="2655"/>
      <c r="L235" s="2121"/>
    </row>
    <row r="236" spans="1:12" ht="15.75" x14ac:dyDescent="0.25">
      <c r="A236" s="2132"/>
      <c r="B236" s="2133"/>
      <c r="C236" s="2134"/>
      <c r="D236" s="2135">
        <f t="shared" si="3"/>
        <v>0</v>
      </c>
      <c r="E236" s="2134"/>
      <c r="F236" s="2134"/>
      <c r="G236" s="2134"/>
      <c r="H236" s="2134"/>
      <c r="I236" s="2134"/>
      <c r="J236" s="2134"/>
      <c r="K236" s="2655"/>
      <c r="L236" s="2121"/>
    </row>
    <row r="237" spans="1:12" ht="15.75" x14ac:dyDescent="0.25">
      <c r="A237" s="2132"/>
      <c r="B237" s="2133"/>
      <c r="C237" s="2134"/>
      <c r="D237" s="2135">
        <f t="shared" si="3"/>
        <v>0</v>
      </c>
      <c r="E237" s="2134"/>
      <c r="F237" s="2134"/>
      <c r="G237" s="2134"/>
      <c r="H237" s="2134"/>
      <c r="I237" s="2134"/>
      <c r="J237" s="2134"/>
      <c r="K237" s="2655"/>
      <c r="L237" s="2121"/>
    </row>
    <row r="238" spans="1:12" ht="15.75" x14ac:dyDescent="0.25">
      <c r="A238" s="2132"/>
      <c r="B238" s="2133"/>
      <c r="C238" s="2134"/>
      <c r="D238" s="2135">
        <f t="shared" si="3"/>
        <v>0</v>
      </c>
      <c r="E238" s="2134"/>
      <c r="F238" s="2134"/>
      <c r="G238" s="2134"/>
      <c r="H238" s="2134"/>
      <c r="I238" s="2134"/>
      <c r="J238" s="2134"/>
      <c r="K238" s="2655"/>
      <c r="L238" s="2121"/>
    </row>
    <row r="239" spans="1:12" ht="15.75" x14ac:dyDescent="0.25">
      <c r="A239" s="2132"/>
      <c r="B239" s="2133"/>
      <c r="C239" s="2134"/>
      <c r="D239" s="2135">
        <f t="shared" si="3"/>
        <v>0</v>
      </c>
      <c r="E239" s="2134"/>
      <c r="F239" s="2134"/>
      <c r="G239" s="2134"/>
      <c r="H239" s="2134"/>
      <c r="I239" s="2134"/>
      <c r="J239" s="2134"/>
      <c r="K239" s="2655"/>
      <c r="L239" s="2121"/>
    </row>
    <row r="240" spans="1:12" ht="15.75" x14ac:dyDescent="0.25">
      <c r="A240" s="2132"/>
      <c r="B240" s="2133"/>
      <c r="C240" s="2134"/>
      <c r="D240" s="2135">
        <f t="shared" si="3"/>
        <v>0</v>
      </c>
      <c r="E240" s="2134"/>
      <c r="F240" s="2134"/>
      <c r="G240" s="2134"/>
      <c r="H240" s="2134"/>
      <c r="I240" s="2134"/>
      <c r="J240" s="2134"/>
      <c r="K240" s="2655"/>
      <c r="L240" s="2121"/>
    </row>
    <row r="241" spans="1:12" ht="15.75" x14ac:dyDescent="0.25">
      <c r="A241" s="2132"/>
      <c r="B241" s="2133"/>
      <c r="C241" s="2134"/>
      <c r="D241" s="2135">
        <f t="shared" si="3"/>
        <v>0</v>
      </c>
      <c r="E241" s="2134"/>
      <c r="F241" s="2134"/>
      <c r="G241" s="2134"/>
      <c r="H241" s="2134"/>
      <c r="I241" s="2134"/>
      <c r="J241" s="2134"/>
      <c r="K241" s="2655"/>
      <c r="L241" s="2121"/>
    </row>
    <row r="242" spans="1:12" ht="15.75" x14ac:dyDescent="0.25">
      <c r="A242" s="2132"/>
      <c r="B242" s="2133"/>
      <c r="C242" s="2134"/>
      <c r="D242" s="2135">
        <f t="shared" si="3"/>
        <v>0</v>
      </c>
      <c r="E242" s="2134"/>
      <c r="F242" s="2134"/>
      <c r="G242" s="2134"/>
      <c r="H242" s="2134"/>
      <c r="I242" s="2134"/>
      <c r="J242" s="2134"/>
      <c r="K242" s="2655"/>
      <c r="L242" s="2121"/>
    </row>
    <row r="243" spans="1:12" ht="15.75" x14ac:dyDescent="0.25">
      <c r="A243" s="2132"/>
      <c r="B243" s="2133"/>
      <c r="C243" s="2134"/>
      <c r="D243" s="2135">
        <f t="shared" si="3"/>
        <v>0</v>
      </c>
      <c r="E243" s="2134"/>
      <c r="F243" s="2134"/>
      <c r="G243" s="2134"/>
      <c r="H243" s="2134"/>
      <c r="I243" s="2134"/>
      <c r="J243" s="2134"/>
      <c r="K243" s="2655"/>
      <c r="L243" s="2121"/>
    </row>
    <row r="244" spans="1:12" ht="15.75" x14ac:dyDescent="0.25">
      <c r="A244" s="2132"/>
      <c r="B244" s="2133"/>
      <c r="C244" s="2134"/>
      <c r="D244" s="2135">
        <f t="shared" si="3"/>
        <v>0</v>
      </c>
      <c r="E244" s="2134"/>
      <c r="F244" s="2134"/>
      <c r="G244" s="2134"/>
      <c r="H244" s="2134"/>
      <c r="I244" s="2134"/>
      <c r="J244" s="2134"/>
      <c r="K244" s="2655"/>
      <c r="L244" s="2121"/>
    </row>
    <row r="245" spans="1:12" ht="15.75" x14ac:dyDescent="0.25">
      <c r="A245" s="2132"/>
      <c r="B245" s="2133"/>
      <c r="C245" s="2134"/>
      <c r="D245" s="2135">
        <f t="shared" si="3"/>
        <v>0</v>
      </c>
      <c r="E245" s="2134"/>
      <c r="F245" s="2134"/>
      <c r="G245" s="2134"/>
      <c r="H245" s="2134"/>
      <c r="I245" s="2134"/>
      <c r="J245" s="2134"/>
      <c r="K245" s="2655"/>
      <c r="L245" s="2121"/>
    </row>
    <row r="246" spans="1:12" ht="15.75" x14ac:dyDescent="0.25">
      <c r="A246" s="2132"/>
      <c r="B246" s="2133"/>
      <c r="C246" s="2134"/>
      <c r="D246" s="2135">
        <f t="shared" si="3"/>
        <v>0</v>
      </c>
      <c r="E246" s="2134"/>
      <c r="F246" s="2134"/>
      <c r="G246" s="2134"/>
      <c r="H246" s="2134"/>
      <c r="I246" s="2134"/>
      <c r="J246" s="2134"/>
      <c r="K246" s="2655"/>
      <c r="L246" s="2121"/>
    </row>
    <row r="247" spans="1:12" ht="15.75" x14ac:dyDescent="0.25">
      <c r="A247" s="2132"/>
      <c r="B247" s="2133"/>
      <c r="C247" s="2134"/>
      <c r="D247" s="2135">
        <f t="shared" si="3"/>
        <v>0</v>
      </c>
      <c r="E247" s="2134"/>
      <c r="F247" s="2134"/>
      <c r="G247" s="2134"/>
      <c r="H247" s="2134"/>
      <c r="I247" s="2134"/>
      <c r="J247" s="2134"/>
      <c r="K247" s="2655"/>
      <c r="L247" s="2121"/>
    </row>
    <row r="248" spans="1:12" ht="15.75" x14ac:dyDescent="0.25">
      <c r="A248" s="2132"/>
      <c r="B248" s="2133"/>
      <c r="C248" s="2134"/>
      <c r="D248" s="2135">
        <f t="shared" si="3"/>
        <v>0</v>
      </c>
      <c r="E248" s="2134"/>
      <c r="F248" s="2134"/>
      <c r="G248" s="2134"/>
      <c r="H248" s="2134"/>
      <c r="I248" s="2134"/>
      <c r="J248" s="2134"/>
      <c r="K248" s="2655"/>
      <c r="L248" s="2121"/>
    </row>
    <row r="249" spans="1:12" ht="15.75" x14ac:dyDescent="0.25">
      <c r="A249" s="2132"/>
      <c r="B249" s="2133"/>
      <c r="C249" s="2134"/>
      <c r="D249" s="2135">
        <f t="shared" si="3"/>
        <v>0</v>
      </c>
      <c r="E249" s="2134"/>
      <c r="F249" s="2134"/>
      <c r="G249" s="2134"/>
      <c r="H249" s="2134"/>
      <c r="I249" s="2134"/>
      <c r="J249" s="2134"/>
      <c r="K249" s="2655"/>
      <c r="L249" s="2121"/>
    </row>
    <row r="250" spans="1:12" ht="15.75" x14ac:dyDescent="0.25">
      <c r="A250" s="2132"/>
      <c r="B250" s="2133"/>
      <c r="C250" s="2134"/>
      <c r="D250" s="2135">
        <f t="shared" si="3"/>
        <v>0</v>
      </c>
      <c r="E250" s="2134"/>
      <c r="F250" s="2134"/>
      <c r="G250" s="2134"/>
      <c r="H250" s="2134"/>
      <c r="I250" s="2134"/>
      <c r="J250" s="2134"/>
      <c r="K250" s="2655"/>
      <c r="L250" s="2121"/>
    </row>
    <row r="251" spans="1:12" ht="15.75" x14ac:dyDescent="0.25">
      <c r="A251" s="2132"/>
      <c r="B251" s="2133"/>
      <c r="C251" s="2134"/>
      <c r="D251" s="2135">
        <f t="shared" si="3"/>
        <v>0</v>
      </c>
      <c r="E251" s="2134"/>
      <c r="F251" s="2134"/>
      <c r="G251" s="2134"/>
      <c r="H251" s="2134"/>
      <c r="I251" s="2134"/>
      <c r="J251" s="2134"/>
      <c r="K251" s="2655"/>
      <c r="L251" s="2121"/>
    </row>
    <row r="252" spans="1:12" ht="15.75" x14ac:dyDescent="0.25">
      <c r="A252" s="2132"/>
      <c r="B252" s="2133"/>
      <c r="C252" s="2134"/>
      <c r="D252" s="2135">
        <f t="shared" si="3"/>
        <v>0</v>
      </c>
      <c r="E252" s="2134"/>
      <c r="F252" s="2134"/>
      <c r="G252" s="2134"/>
      <c r="H252" s="2134"/>
      <c r="I252" s="2134"/>
      <c r="J252" s="2134"/>
      <c r="K252" s="2655"/>
      <c r="L252" s="2121"/>
    </row>
    <row r="253" spans="1:12" ht="15.75" x14ac:dyDescent="0.25">
      <c r="A253" s="2132"/>
      <c r="B253" s="2133"/>
      <c r="C253" s="2134"/>
      <c r="D253" s="2135">
        <f t="shared" si="3"/>
        <v>0</v>
      </c>
      <c r="E253" s="2134"/>
      <c r="F253" s="2134"/>
      <c r="G253" s="2134"/>
      <c r="H253" s="2134"/>
      <c r="I253" s="2134"/>
      <c r="J253" s="2134"/>
      <c r="K253" s="2655"/>
      <c r="L253" s="2121"/>
    </row>
    <row r="254" spans="1:12" ht="15.75" x14ac:dyDescent="0.25">
      <c r="A254" s="2132"/>
      <c r="B254" s="2133"/>
      <c r="C254" s="2134"/>
      <c r="D254" s="2135">
        <f t="shared" si="3"/>
        <v>0</v>
      </c>
      <c r="E254" s="2134"/>
      <c r="F254" s="2134"/>
      <c r="G254" s="2134"/>
      <c r="H254" s="2134"/>
      <c r="I254" s="2134"/>
      <c r="J254" s="2134"/>
      <c r="K254" s="2655"/>
      <c r="L254" s="2121"/>
    </row>
    <row r="255" spans="1:12" ht="15.75" x14ac:dyDescent="0.25">
      <c r="A255" s="2132"/>
      <c r="B255" s="2133"/>
      <c r="C255" s="2134"/>
      <c r="D255" s="2135">
        <f t="shared" si="3"/>
        <v>0</v>
      </c>
      <c r="E255" s="2134"/>
      <c r="F255" s="2134"/>
      <c r="G255" s="2134"/>
      <c r="H255" s="2134"/>
      <c r="I255" s="2134"/>
      <c r="J255" s="2134"/>
      <c r="K255" s="2655"/>
      <c r="L255" s="2121"/>
    </row>
    <row r="256" spans="1:12" ht="15.75" x14ac:dyDescent="0.25">
      <c r="A256" s="2132"/>
      <c r="B256" s="2133"/>
      <c r="C256" s="2134"/>
      <c r="D256" s="2135">
        <f t="shared" si="3"/>
        <v>0</v>
      </c>
      <c r="E256" s="2134"/>
      <c r="F256" s="2134"/>
      <c r="G256" s="2134"/>
      <c r="H256" s="2134"/>
      <c r="I256" s="2134"/>
      <c r="J256" s="2134"/>
      <c r="K256" s="2655"/>
      <c r="L256" s="2121"/>
    </row>
    <row r="257" spans="1:12" ht="15.75" x14ac:dyDescent="0.25">
      <c r="A257" s="2132"/>
      <c r="B257" s="2133"/>
      <c r="C257" s="2134"/>
      <c r="D257" s="2135">
        <f t="shared" si="3"/>
        <v>0</v>
      </c>
      <c r="E257" s="2134"/>
      <c r="F257" s="2134"/>
      <c r="G257" s="2134"/>
      <c r="H257" s="2134"/>
      <c r="I257" s="2134"/>
      <c r="J257" s="2134"/>
      <c r="K257" s="2655"/>
      <c r="L257" s="2121"/>
    </row>
    <row r="258" spans="1:12" ht="15.75" x14ac:dyDescent="0.25">
      <c r="A258" s="2132"/>
      <c r="B258" s="2133"/>
      <c r="C258" s="2134"/>
      <c r="D258" s="2135">
        <f t="shared" si="3"/>
        <v>0</v>
      </c>
      <c r="E258" s="2134"/>
      <c r="F258" s="2134"/>
      <c r="G258" s="2134"/>
      <c r="H258" s="2134"/>
      <c r="I258" s="2134"/>
      <c r="J258" s="2134"/>
      <c r="K258" s="2655"/>
      <c r="L258" s="2121"/>
    </row>
    <row r="259" spans="1:12" ht="15.75" x14ac:dyDescent="0.25">
      <c r="A259" s="2132"/>
      <c r="B259" s="2133"/>
      <c r="C259" s="2134"/>
      <c r="D259" s="2135">
        <f t="shared" si="3"/>
        <v>0</v>
      </c>
      <c r="E259" s="2134"/>
      <c r="F259" s="2134"/>
      <c r="G259" s="2134"/>
      <c r="H259" s="2134"/>
      <c r="I259" s="2134"/>
      <c r="J259" s="2134"/>
      <c r="K259" s="2655"/>
      <c r="L259" s="2121"/>
    </row>
    <row r="260" spans="1:12" ht="15.75" x14ac:dyDescent="0.25">
      <c r="A260" s="2132"/>
      <c r="B260" s="2133"/>
      <c r="C260" s="2134"/>
      <c r="D260" s="2135">
        <f t="shared" si="3"/>
        <v>0</v>
      </c>
      <c r="E260" s="2134"/>
      <c r="F260" s="2134"/>
      <c r="G260" s="2134"/>
      <c r="H260" s="2134"/>
      <c r="I260" s="2134"/>
      <c r="J260" s="2134"/>
      <c r="K260" s="2655"/>
      <c r="L260" s="2121"/>
    </row>
    <row r="261" spans="1:12" ht="15.75" x14ac:dyDescent="0.25">
      <c r="A261" s="2132"/>
      <c r="B261" s="2133"/>
      <c r="C261" s="2134"/>
      <c r="D261" s="2135">
        <f t="shared" si="3"/>
        <v>0</v>
      </c>
      <c r="E261" s="2134"/>
      <c r="F261" s="2134"/>
      <c r="G261" s="2134"/>
      <c r="H261" s="2134"/>
      <c r="I261" s="2134"/>
      <c r="J261" s="2134"/>
      <c r="K261" s="2655"/>
      <c r="L261" s="2121"/>
    </row>
    <row r="262" spans="1:12" ht="15.75" x14ac:dyDescent="0.25">
      <c r="A262" s="2132"/>
      <c r="B262" s="2133"/>
      <c r="C262" s="2134"/>
      <c r="D262" s="2135">
        <f t="shared" si="3"/>
        <v>0</v>
      </c>
      <c r="E262" s="2134"/>
      <c r="F262" s="2134"/>
      <c r="G262" s="2134"/>
      <c r="H262" s="2134"/>
      <c r="I262" s="2134"/>
      <c r="J262" s="2134"/>
      <c r="K262" s="2655"/>
      <c r="L262" s="2121"/>
    </row>
    <row r="263" spans="1:12" ht="15.75" x14ac:dyDescent="0.25">
      <c r="A263" s="2132"/>
      <c r="B263" s="2133"/>
      <c r="C263" s="2134"/>
      <c r="D263" s="2135">
        <f t="shared" si="3"/>
        <v>0</v>
      </c>
      <c r="E263" s="2134"/>
      <c r="F263" s="2134"/>
      <c r="G263" s="2134"/>
      <c r="H263" s="2134"/>
      <c r="I263" s="2134"/>
      <c r="J263" s="2134"/>
      <c r="K263" s="2655"/>
      <c r="L263" s="2121"/>
    </row>
    <row r="264" spans="1:12" ht="15.75" x14ac:dyDescent="0.25">
      <c r="A264" s="2132"/>
      <c r="B264" s="2133"/>
      <c r="C264" s="2134"/>
      <c r="D264" s="2135">
        <f t="shared" si="3"/>
        <v>0</v>
      </c>
      <c r="E264" s="2134"/>
      <c r="F264" s="2134"/>
      <c r="G264" s="2134"/>
      <c r="H264" s="2134"/>
      <c r="I264" s="2134"/>
      <c r="J264" s="2134"/>
      <c r="K264" s="2655"/>
      <c r="L264" s="2121"/>
    </row>
    <row r="265" spans="1:12" ht="15.75" x14ac:dyDescent="0.25">
      <c r="A265" s="2132"/>
      <c r="B265" s="2133"/>
      <c r="C265" s="2134"/>
      <c r="D265" s="2135">
        <f t="shared" si="3"/>
        <v>0</v>
      </c>
      <c r="E265" s="2134"/>
      <c r="F265" s="2134"/>
      <c r="G265" s="2134"/>
      <c r="H265" s="2134"/>
      <c r="I265" s="2134"/>
      <c r="J265" s="2134"/>
      <c r="K265" s="2655"/>
      <c r="L265" s="2121"/>
    </row>
    <row r="266" spans="1:12" ht="15.75" x14ac:dyDescent="0.25">
      <c r="A266" s="2132"/>
      <c r="B266" s="2133"/>
      <c r="C266" s="2134"/>
      <c r="D266" s="2135">
        <f t="shared" si="3"/>
        <v>0</v>
      </c>
      <c r="E266" s="2134"/>
      <c r="F266" s="2134"/>
      <c r="G266" s="2134"/>
      <c r="H266" s="2134"/>
      <c r="I266" s="2134"/>
      <c r="J266" s="2134"/>
      <c r="K266" s="2655"/>
      <c r="L266" s="2121"/>
    </row>
    <row r="267" spans="1:12" ht="15.75" x14ac:dyDescent="0.25">
      <c r="A267" s="2132"/>
      <c r="B267" s="2133"/>
      <c r="C267" s="2134"/>
      <c r="D267" s="2135">
        <f t="shared" si="3"/>
        <v>0</v>
      </c>
      <c r="E267" s="2134"/>
      <c r="F267" s="2134"/>
      <c r="G267" s="2134"/>
      <c r="H267" s="2134"/>
      <c r="I267" s="2134"/>
      <c r="J267" s="2134"/>
      <c r="K267" s="2655"/>
      <c r="L267" s="2121"/>
    </row>
    <row r="268" spans="1:12" ht="15.75" x14ac:dyDescent="0.25">
      <c r="A268" s="2132"/>
      <c r="B268" s="2133"/>
      <c r="C268" s="2134"/>
      <c r="D268" s="2135">
        <f t="shared" si="3"/>
        <v>0</v>
      </c>
      <c r="E268" s="2134"/>
      <c r="F268" s="2134"/>
      <c r="G268" s="2134"/>
      <c r="H268" s="2134"/>
      <c r="I268" s="2134"/>
      <c r="J268" s="2134"/>
      <c r="K268" s="2655"/>
      <c r="L268" s="2121"/>
    </row>
    <row r="269" spans="1:12" ht="15.75" x14ac:dyDescent="0.25">
      <c r="A269" s="2132"/>
      <c r="B269" s="2133"/>
      <c r="C269" s="2134"/>
      <c r="D269" s="2135">
        <f t="shared" ref="D269:D332" si="4">+C269*(100-E269)/100</f>
        <v>0</v>
      </c>
      <c r="E269" s="2134"/>
      <c r="F269" s="2134"/>
      <c r="G269" s="2134"/>
      <c r="H269" s="2134"/>
      <c r="I269" s="2134"/>
      <c r="J269" s="2134"/>
      <c r="K269" s="2655"/>
      <c r="L269" s="2121"/>
    </row>
    <row r="270" spans="1:12" ht="15.75" x14ac:dyDescent="0.25">
      <c r="A270" s="2132"/>
      <c r="B270" s="2133"/>
      <c r="C270" s="2134"/>
      <c r="D270" s="2135">
        <f t="shared" si="4"/>
        <v>0</v>
      </c>
      <c r="E270" s="2134"/>
      <c r="F270" s="2134"/>
      <c r="G270" s="2134"/>
      <c r="H270" s="2134"/>
      <c r="I270" s="2134"/>
      <c r="J270" s="2134"/>
      <c r="K270" s="2655"/>
      <c r="L270" s="2121"/>
    </row>
    <row r="271" spans="1:12" ht="15.75" x14ac:dyDescent="0.25">
      <c r="A271" s="2132"/>
      <c r="B271" s="2133"/>
      <c r="C271" s="2134"/>
      <c r="D271" s="2135">
        <f t="shared" si="4"/>
        <v>0</v>
      </c>
      <c r="E271" s="2134"/>
      <c r="F271" s="2134"/>
      <c r="G271" s="2134"/>
      <c r="H271" s="2134"/>
      <c r="I271" s="2134"/>
      <c r="J271" s="2134"/>
      <c r="K271" s="2655"/>
      <c r="L271" s="2121"/>
    </row>
    <row r="272" spans="1:12" ht="15.75" x14ac:dyDescent="0.25">
      <c r="A272" s="2132"/>
      <c r="B272" s="2133"/>
      <c r="C272" s="2134"/>
      <c r="D272" s="2135">
        <f t="shared" si="4"/>
        <v>0</v>
      </c>
      <c r="E272" s="2134"/>
      <c r="F272" s="2134"/>
      <c r="G272" s="2134"/>
      <c r="H272" s="2134"/>
      <c r="I272" s="2134"/>
      <c r="J272" s="2134"/>
      <c r="K272" s="2655"/>
      <c r="L272" s="2121"/>
    </row>
    <row r="273" spans="1:12" ht="15.75" x14ac:dyDescent="0.25">
      <c r="A273" s="2132"/>
      <c r="B273" s="2133"/>
      <c r="C273" s="2134"/>
      <c r="D273" s="2135">
        <f t="shared" si="4"/>
        <v>0</v>
      </c>
      <c r="E273" s="2134"/>
      <c r="F273" s="2134"/>
      <c r="G273" s="2134"/>
      <c r="H273" s="2134"/>
      <c r="I273" s="2134"/>
      <c r="J273" s="2134"/>
      <c r="K273" s="2655"/>
      <c r="L273" s="2121"/>
    </row>
    <row r="274" spans="1:12" ht="15.75" x14ac:dyDescent="0.25">
      <c r="A274" s="2132"/>
      <c r="B274" s="2133"/>
      <c r="C274" s="2134"/>
      <c r="D274" s="2135">
        <f t="shared" si="4"/>
        <v>0</v>
      </c>
      <c r="E274" s="2134"/>
      <c r="F274" s="2134"/>
      <c r="G274" s="2134"/>
      <c r="H274" s="2134"/>
      <c r="I274" s="2134"/>
      <c r="J274" s="2134"/>
      <c r="K274" s="2655"/>
      <c r="L274" s="2121"/>
    </row>
    <row r="275" spans="1:12" ht="15.75" x14ac:dyDescent="0.25">
      <c r="A275" s="2132"/>
      <c r="B275" s="2133"/>
      <c r="C275" s="2134"/>
      <c r="D275" s="2135">
        <f t="shared" si="4"/>
        <v>0</v>
      </c>
      <c r="E275" s="2134"/>
      <c r="F275" s="2134"/>
      <c r="G275" s="2134"/>
      <c r="H275" s="2134"/>
      <c r="I275" s="2134"/>
      <c r="J275" s="2134"/>
      <c r="K275" s="2655"/>
      <c r="L275" s="2121"/>
    </row>
    <row r="276" spans="1:12" ht="15.75" x14ac:dyDescent="0.25">
      <c r="A276" s="2132"/>
      <c r="B276" s="2133"/>
      <c r="C276" s="2134"/>
      <c r="D276" s="2135">
        <f t="shared" si="4"/>
        <v>0</v>
      </c>
      <c r="E276" s="2134"/>
      <c r="F276" s="2134"/>
      <c r="G276" s="2134"/>
      <c r="H276" s="2134"/>
      <c r="I276" s="2134"/>
      <c r="J276" s="2134"/>
      <c r="K276" s="2655"/>
      <c r="L276" s="2121"/>
    </row>
    <row r="277" spans="1:12" ht="15.75" x14ac:dyDescent="0.25">
      <c r="A277" s="2132"/>
      <c r="B277" s="2133"/>
      <c r="C277" s="2134"/>
      <c r="D277" s="2135">
        <f t="shared" si="4"/>
        <v>0</v>
      </c>
      <c r="E277" s="2134"/>
      <c r="F277" s="2134"/>
      <c r="G277" s="2134"/>
      <c r="H277" s="2134"/>
      <c r="I277" s="2134"/>
      <c r="J277" s="2134"/>
      <c r="K277" s="2655"/>
      <c r="L277" s="2121"/>
    </row>
    <row r="278" spans="1:12" ht="15.75" x14ac:dyDescent="0.25">
      <c r="A278" s="2132"/>
      <c r="B278" s="2133"/>
      <c r="C278" s="2134"/>
      <c r="D278" s="2135">
        <f t="shared" si="4"/>
        <v>0</v>
      </c>
      <c r="E278" s="2134"/>
      <c r="F278" s="2134"/>
      <c r="G278" s="2134"/>
      <c r="H278" s="2134"/>
      <c r="I278" s="2134"/>
      <c r="J278" s="2134"/>
      <c r="K278" s="2655"/>
      <c r="L278" s="2121"/>
    </row>
    <row r="279" spans="1:12" ht="15.75" x14ac:dyDescent="0.25">
      <c r="A279" s="2132"/>
      <c r="B279" s="2133"/>
      <c r="C279" s="2134"/>
      <c r="D279" s="2135">
        <f t="shared" si="4"/>
        <v>0</v>
      </c>
      <c r="E279" s="2134"/>
      <c r="F279" s="2134"/>
      <c r="G279" s="2134"/>
      <c r="H279" s="2134"/>
      <c r="I279" s="2134"/>
      <c r="J279" s="2134"/>
      <c r="K279" s="2655"/>
      <c r="L279" s="2121"/>
    </row>
    <row r="280" spans="1:12" ht="15.75" x14ac:dyDescent="0.25">
      <c r="A280" s="2132"/>
      <c r="B280" s="2133"/>
      <c r="C280" s="2134"/>
      <c r="D280" s="2135">
        <f t="shared" si="4"/>
        <v>0</v>
      </c>
      <c r="E280" s="2134"/>
      <c r="F280" s="2134"/>
      <c r="G280" s="2134"/>
      <c r="H280" s="2134"/>
      <c r="I280" s="2134"/>
      <c r="J280" s="2134"/>
      <c r="K280" s="2655"/>
      <c r="L280" s="2121"/>
    </row>
    <row r="281" spans="1:12" ht="15.75" x14ac:dyDescent="0.25">
      <c r="A281" s="2132"/>
      <c r="B281" s="2133"/>
      <c r="C281" s="2134"/>
      <c r="D281" s="2135">
        <f t="shared" si="4"/>
        <v>0</v>
      </c>
      <c r="E281" s="2134"/>
      <c r="F281" s="2134"/>
      <c r="G281" s="2134"/>
      <c r="H281" s="2134"/>
      <c r="I281" s="2134"/>
      <c r="J281" s="2134"/>
      <c r="K281" s="2655"/>
      <c r="L281" s="2121"/>
    </row>
    <row r="282" spans="1:12" ht="15.75" x14ac:dyDescent="0.25">
      <c r="A282" s="2132"/>
      <c r="B282" s="2133"/>
      <c r="C282" s="2134"/>
      <c r="D282" s="2135">
        <f t="shared" si="4"/>
        <v>0</v>
      </c>
      <c r="E282" s="2134"/>
      <c r="F282" s="2134"/>
      <c r="G282" s="2134"/>
      <c r="H282" s="2134"/>
      <c r="I282" s="2134"/>
      <c r="J282" s="2134"/>
      <c r="K282" s="2655"/>
      <c r="L282" s="2121"/>
    </row>
    <row r="283" spans="1:12" ht="15.75" x14ac:dyDescent="0.25">
      <c r="A283" s="2132"/>
      <c r="B283" s="2133"/>
      <c r="C283" s="2134"/>
      <c r="D283" s="2135">
        <f t="shared" si="4"/>
        <v>0</v>
      </c>
      <c r="E283" s="2134"/>
      <c r="F283" s="2134"/>
      <c r="G283" s="2134"/>
      <c r="H283" s="2134"/>
      <c r="I283" s="2134"/>
      <c r="J283" s="2134"/>
      <c r="K283" s="2655"/>
      <c r="L283" s="2121"/>
    </row>
    <row r="284" spans="1:12" ht="15.75" x14ac:dyDescent="0.25">
      <c r="A284" s="2132"/>
      <c r="B284" s="2133"/>
      <c r="C284" s="2134"/>
      <c r="D284" s="2135">
        <f t="shared" si="4"/>
        <v>0</v>
      </c>
      <c r="E284" s="2134"/>
      <c r="F284" s="2134"/>
      <c r="G284" s="2134"/>
      <c r="H284" s="2134"/>
      <c r="I284" s="2134"/>
      <c r="J284" s="2134"/>
      <c r="K284" s="2655"/>
      <c r="L284" s="2121"/>
    </row>
    <row r="285" spans="1:12" ht="15.75" x14ac:dyDescent="0.25">
      <c r="A285" s="2132"/>
      <c r="B285" s="2133"/>
      <c r="C285" s="2134"/>
      <c r="D285" s="2135">
        <f t="shared" si="4"/>
        <v>0</v>
      </c>
      <c r="E285" s="2134"/>
      <c r="F285" s="2134"/>
      <c r="G285" s="2134"/>
      <c r="H285" s="2134"/>
      <c r="I285" s="2134"/>
      <c r="J285" s="2134"/>
      <c r="K285" s="2655"/>
      <c r="L285" s="2121"/>
    </row>
    <row r="286" spans="1:12" ht="15.75" x14ac:dyDescent="0.25">
      <c r="A286" s="2132"/>
      <c r="B286" s="2133"/>
      <c r="C286" s="2134"/>
      <c r="D286" s="2135">
        <f t="shared" si="4"/>
        <v>0</v>
      </c>
      <c r="E286" s="2134"/>
      <c r="F286" s="2134"/>
      <c r="G286" s="2134"/>
      <c r="H286" s="2134"/>
      <c r="I286" s="2134"/>
      <c r="J286" s="2134"/>
      <c r="K286" s="2655"/>
      <c r="L286" s="2121"/>
    </row>
    <row r="287" spans="1:12" ht="15.75" x14ac:dyDescent="0.25">
      <c r="A287" s="2132"/>
      <c r="B287" s="2133"/>
      <c r="C287" s="2134"/>
      <c r="D287" s="2135">
        <f t="shared" si="4"/>
        <v>0</v>
      </c>
      <c r="E287" s="2134"/>
      <c r="F287" s="2134"/>
      <c r="G287" s="2134"/>
      <c r="H287" s="2134"/>
      <c r="I287" s="2134"/>
      <c r="J287" s="2134"/>
      <c r="K287" s="2655"/>
      <c r="L287" s="2121"/>
    </row>
    <row r="288" spans="1:12" ht="15.75" x14ac:dyDescent="0.25">
      <c r="A288" s="2132"/>
      <c r="B288" s="2133"/>
      <c r="C288" s="2134"/>
      <c r="D288" s="2135">
        <f t="shared" si="4"/>
        <v>0</v>
      </c>
      <c r="E288" s="2134"/>
      <c r="F288" s="2134"/>
      <c r="G288" s="2134"/>
      <c r="H288" s="2134"/>
      <c r="I288" s="2134"/>
      <c r="J288" s="2134"/>
      <c r="K288" s="2655"/>
      <c r="L288" s="2121"/>
    </row>
    <row r="289" spans="1:12" ht="15.75" x14ac:dyDescent="0.25">
      <c r="A289" s="2132"/>
      <c r="B289" s="2133"/>
      <c r="C289" s="2134"/>
      <c r="D289" s="2135">
        <f t="shared" si="4"/>
        <v>0</v>
      </c>
      <c r="E289" s="2134"/>
      <c r="F289" s="2134"/>
      <c r="G289" s="2134"/>
      <c r="H289" s="2134"/>
      <c r="I289" s="2134"/>
      <c r="J289" s="2134"/>
      <c r="K289" s="2655"/>
      <c r="L289" s="2121"/>
    </row>
    <row r="290" spans="1:12" ht="15.75" x14ac:dyDescent="0.25">
      <c r="A290" s="2132"/>
      <c r="B290" s="2133"/>
      <c r="C290" s="2134"/>
      <c r="D290" s="2135">
        <f t="shared" si="4"/>
        <v>0</v>
      </c>
      <c r="E290" s="2134"/>
      <c r="F290" s="2134"/>
      <c r="G290" s="2134"/>
      <c r="H290" s="2134"/>
      <c r="I290" s="2134"/>
      <c r="J290" s="2134"/>
      <c r="K290" s="2655"/>
      <c r="L290" s="2121"/>
    </row>
    <row r="291" spans="1:12" ht="15.75" x14ac:dyDescent="0.25">
      <c r="A291" s="2132"/>
      <c r="B291" s="2133"/>
      <c r="C291" s="2134"/>
      <c r="D291" s="2135">
        <f t="shared" si="4"/>
        <v>0</v>
      </c>
      <c r="E291" s="2134"/>
      <c r="F291" s="2134"/>
      <c r="G291" s="2134"/>
      <c r="H291" s="2134"/>
      <c r="I291" s="2134"/>
      <c r="J291" s="2134"/>
      <c r="K291" s="2655"/>
      <c r="L291" s="2121"/>
    </row>
    <row r="292" spans="1:12" ht="15.75" x14ac:dyDescent="0.25">
      <c r="A292" s="2132"/>
      <c r="B292" s="2133"/>
      <c r="C292" s="2134"/>
      <c r="D292" s="2135">
        <f t="shared" si="4"/>
        <v>0</v>
      </c>
      <c r="E292" s="2134"/>
      <c r="F292" s="2134"/>
      <c r="G292" s="2134"/>
      <c r="H292" s="2134"/>
      <c r="I292" s="2134"/>
      <c r="J292" s="2134"/>
      <c r="K292" s="2655"/>
      <c r="L292" s="2121"/>
    </row>
    <row r="293" spans="1:12" ht="15.75" x14ac:dyDescent="0.25">
      <c r="A293" s="2132"/>
      <c r="B293" s="2133"/>
      <c r="C293" s="2134"/>
      <c r="D293" s="2135">
        <f t="shared" si="4"/>
        <v>0</v>
      </c>
      <c r="E293" s="2134"/>
      <c r="F293" s="2134"/>
      <c r="G293" s="2134"/>
      <c r="H293" s="2134"/>
      <c r="I293" s="2134"/>
      <c r="J293" s="2134"/>
      <c r="K293" s="2655"/>
      <c r="L293" s="2121"/>
    </row>
    <row r="294" spans="1:12" ht="15.75" x14ac:dyDescent="0.25">
      <c r="A294" s="2132"/>
      <c r="B294" s="2133"/>
      <c r="C294" s="2134"/>
      <c r="D294" s="2135">
        <f t="shared" si="4"/>
        <v>0</v>
      </c>
      <c r="E294" s="2134"/>
      <c r="F294" s="2134"/>
      <c r="G294" s="2134"/>
      <c r="H294" s="2134"/>
      <c r="I294" s="2134"/>
      <c r="J294" s="2134"/>
      <c r="K294" s="2655"/>
      <c r="L294" s="2121"/>
    </row>
    <row r="295" spans="1:12" ht="15.75" x14ac:dyDescent="0.25">
      <c r="A295" s="2132"/>
      <c r="B295" s="2133"/>
      <c r="C295" s="2134"/>
      <c r="D295" s="2135">
        <f t="shared" si="4"/>
        <v>0</v>
      </c>
      <c r="E295" s="2134"/>
      <c r="F295" s="2134"/>
      <c r="G295" s="2134"/>
      <c r="H295" s="2134"/>
      <c r="I295" s="2134"/>
      <c r="J295" s="2134"/>
      <c r="K295" s="2655"/>
      <c r="L295" s="2121"/>
    </row>
    <row r="296" spans="1:12" ht="15.75" x14ac:dyDescent="0.25">
      <c r="A296" s="2132"/>
      <c r="B296" s="2133"/>
      <c r="C296" s="2134"/>
      <c r="D296" s="2135">
        <f t="shared" si="4"/>
        <v>0</v>
      </c>
      <c r="E296" s="2134"/>
      <c r="F296" s="2134"/>
      <c r="G296" s="2134"/>
      <c r="H296" s="2134"/>
      <c r="I296" s="2134"/>
      <c r="J296" s="2134"/>
      <c r="K296" s="2655"/>
      <c r="L296" s="2121"/>
    </row>
    <row r="297" spans="1:12" ht="15.75" x14ac:dyDescent="0.25">
      <c r="A297" s="2132"/>
      <c r="B297" s="2133"/>
      <c r="C297" s="2134"/>
      <c r="D297" s="2135">
        <f t="shared" si="4"/>
        <v>0</v>
      </c>
      <c r="E297" s="2134"/>
      <c r="F297" s="2134"/>
      <c r="G297" s="2134"/>
      <c r="H297" s="2134"/>
      <c r="I297" s="2134"/>
      <c r="J297" s="2134"/>
      <c r="K297" s="2655"/>
      <c r="L297" s="2121"/>
    </row>
    <row r="298" spans="1:12" ht="15.75" x14ac:dyDescent="0.25">
      <c r="A298" s="2132"/>
      <c r="B298" s="2133"/>
      <c r="C298" s="2134"/>
      <c r="D298" s="2135">
        <f t="shared" si="4"/>
        <v>0</v>
      </c>
      <c r="E298" s="2134"/>
      <c r="F298" s="2134"/>
      <c r="G298" s="2134"/>
      <c r="H298" s="2134"/>
      <c r="I298" s="2134"/>
      <c r="J298" s="2134"/>
      <c r="K298" s="2655"/>
      <c r="L298" s="2121"/>
    </row>
    <row r="299" spans="1:12" ht="15.75" x14ac:dyDescent="0.25">
      <c r="A299" s="2132"/>
      <c r="B299" s="2133"/>
      <c r="C299" s="2134"/>
      <c r="D299" s="2135">
        <f t="shared" si="4"/>
        <v>0</v>
      </c>
      <c r="E299" s="2134"/>
      <c r="F299" s="2134"/>
      <c r="G299" s="2134"/>
      <c r="H299" s="2134"/>
      <c r="I299" s="2134"/>
      <c r="J299" s="2134"/>
      <c r="K299" s="2655"/>
      <c r="L299" s="2121"/>
    </row>
    <row r="300" spans="1:12" ht="15.75" x14ac:dyDescent="0.25">
      <c r="A300" s="2132"/>
      <c r="B300" s="2133"/>
      <c r="C300" s="2134"/>
      <c r="D300" s="2135">
        <f t="shared" si="4"/>
        <v>0</v>
      </c>
      <c r="E300" s="2134"/>
      <c r="F300" s="2134"/>
      <c r="G300" s="2134"/>
      <c r="H300" s="2134"/>
      <c r="I300" s="2134"/>
      <c r="J300" s="2134"/>
      <c r="K300" s="2655"/>
      <c r="L300" s="2121"/>
    </row>
    <row r="301" spans="1:12" ht="15.75" x14ac:dyDescent="0.25">
      <c r="A301" s="2132"/>
      <c r="B301" s="2133"/>
      <c r="C301" s="2134"/>
      <c r="D301" s="2135">
        <f t="shared" si="4"/>
        <v>0</v>
      </c>
      <c r="E301" s="2134"/>
      <c r="F301" s="2134"/>
      <c r="G301" s="2134"/>
      <c r="H301" s="2134"/>
      <c r="I301" s="2134"/>
      <c r="J301" s="2134"/>
      <c r="K301" s="2655"/>
      <c r="L301" s="2121"/>
    </row>
    <row r="302" spans="1:12" ht="15.75" x14ac:dyDescent="0.25">
      <c r="A302" s="2132"/>
      <c r="B302" s="2133"/>
      <c r="C302" s="2134"/>
      <c r="D302" s="2135">
        <f t="shared" si="4"/>
        <v>0</v>
      </c>
      <c r="E302" s="2134"/>
      <c r="F302" s="2134"/>
      <c r="G302" s="2134"/>
      <c r="H302" s="2134"/>
      <c r="I302" s="2134"/>
      <c r="J302" s="2134"/>
      <c r="K302" s="2655"/>
      <c r="L302" s="2121"/>
    </row>
    <row r="303" spans="1:12" ht="15.75" x14ac:dyDescent="0.25">
      <c r="A303" s="2132"/>
      <c r="B303" s="2133"/>
      <c r="C303" s="2134"/>
      <c r="D303" s="2135">
        <f t="shared" si="4"/>
        <v>0</v>
      </c>
      <c r="E303" s="2134"/>
      <c r="F303" s="2134"/>
      <c r="G303" s="2134"/>
      <c r="H303" s="2134"/>
      <c r="I303" s="2134"/>
      <c r="J303" s="2134"/>
      <c r="K303" s="2655"/>
      <c r="L303" s="2121"/>
    </row>
    <row r="304" spans="1:12" ht="15.75" x14ac:dyDescent="0.25">
      <c r="A304" s="2132"/>
      <c r="B304" s="2133"/>
      <c r="C304" s="2134"/>
      <c r="D304" s="2135">
        <f t="shared" si="4"/>
        <v>0</v>
      </c>
      <c r="E304" s="2134"/>
      <c r="F304" s="2134"/>
      <c r="G304" s="2134"/>
      <c r="H304" s="2134"/>
      <c r="I304" s="2134"/>
      <c r="J304" s="2134"/>
      <c r="K304" s="2655"/>
      <c r="L304" s="2121"/>
    </row>
    <row r="305" spans="1:12" ht="15.75" x14ac:dyDescent="0.25">
      <c r="A305" s="2132"/>
      <c r="B305" s="2133"/>
      <c r="C305" s="2134"/>
      <c r="D305" s="2135">
        <f t="shared" si="4"/>
        <v>0</v>
      </c>
      <c r="E305" s="2134"/>
      <c r="F305" s="2134"/>
      <c r="G305" s="2134"/>
      <c r="H305" s="2134"/>
      <c r="I305" s="2134"/>
      <c r="J305" s="2134"/>
      <c r="K305" s="2655"/>
      <c r="L305" s="2121"/>
    </row>
    <row r="306" spans="1:12" ht="15.75" x14ac:dyDescent="0.25">
      <c r="A306" s="2132"/>
      <c r="B306" s="2133"/>
      <c r="C306" s="2134"/>
      <c r="D306" s="2135">
        <f t="shared" si="4"/>
        <v>0</v>
      </c>
      <c r="E306" s="2134"/>
      <c r="F306" s="2134"/>
      <c r="G306" s="2134"/>
      <c r="H306" s="2134"/>
      <c r="I306" s="2134"/>
      <c r="J306" s="2134"/>
      <c r="K306" s="2655"/>
      <c r="L306" s="2121"/>
    </row>
    <row r="307" spans="1:12" ht="15.75" x14ac:dyDescent="0.25">
      <c r="A307" s="2132"/>
      <c r="B307" s="2133"/>
      <c r="C307" s="2134"/>
      <c r="D307" s="2135">
        <f t="shared" si="4"/>
        <v>0</v>
      </c>
      <c r="E307" s="2134"/>
      <c r="F307" s="2134"/>
      <c r="G307" s="2134"/>
      <c r="H307" s="2134"/>
      <c r="I307" s="2134"/>
      <c r="J307" s="2134"/>
      <c r="K307" s="2655"/>
      <c r="L307" s="2121"/>
    </row>
    <row r="308" spans="1:12" ht="15.75" x14ac:dyDescent="0.25">
      <c r="A308" s="2132"/>
      <c r="B308" s="2133"/>
      <c r="C308" s="2134"/>
      <c r="D308" s="2135">
        <f t="shared" si="4"/>
        <v>0</v>
      </c>
      <c r="E308" s="2134"/>
      <c r="F308" s="2134"/>
      <c r="G308" s="2134"/>
      <c r="H308" s="2134"/>
      <c r="I308" s="2134"/>
      <c r="J308" s="2134"/>
      <c r="K308" s="2655"/>
      <c r="L308" s="2121"/>
    </row>
    <row r="309" spans="1:12" ht="15.75" x14ac:dyDescent="0.25">
      <c r="A309" s="2132"/>
      <c r="B309" s="2133"/>
      <c r="C309" s="2134"/>
      <c r="D309" s="2135">
        <f t="shared" si="4"/>
        <v>0</v>
      </c>
      <c r="E309" s="2134"/>
      <c r="F309" s="2134"/>
      <c r="G309" s="2134"/>
      <c r="H309" s="2134"/>
      <c r="I309" s="2134"/>
      <c r="J309" s="2134"/>
      <c r="K309" s="2655"/>
      <c r="L309" s="2121"/>
    </row>
    <row r="310" spans="1:12" ht="15.75" x14ac:dyDescent="0.25">
      <c r="A310" s="2132"/>
      <c r="B310" s="2133"/>
      <c r="C310" s="2134"/>
      <c r="D310" s="2135">
        <f t="shared" si="4"/>
        <v>0</v>
      </c>
      <c r="E310" s="2134"/>
      <c r="F310" s="2134"/>
      <c r="G310" s="2134"/>
      <c r="H310" s="2134"/>
      <c r="I310" s="2134"/>
      <c r="J310" s="2134"/>
      <c r="K310" s="2655"/>
      <c r="L310" s="2121"/>
    </row>
    <row r="311" spans="1:12" ht="15.75" x14ac:dyDescent="0.25">
      <c r="A311" s="2132"/>
      <c r="B311" s="2133"/>
      <c r="C311" s="2134"/>
      <c r="D311" s="2135">
        <f t="shared" si="4"/>
        <v>0</v>
      </c>
      <c r="E311" s="2134"/>
      <c r="F311" s="2134"/>
      <c r="G311" s="2134"/>
      <c r="H311" s="2134"/>
      <c r="I311" s="2134"/>
      <c r="J311" s="2134"/>
      <c r="K311" s="2655"/>
      <c r="L311" s="2121"/>
    </row>
    <row r="312" spans="1:12" ht="15.75" x14ac:dyDescent="0.25">
      <c r="A312" s="2132"/>
      <c r="B312" s="2133"/>
      <c r="C312" s="2134"/>
      <c r="D312" s="2135">
        <f t="shared" si="4"/>
        <v>0</v>
      </c>
      <c r="E312" s="2134"/>
      <c r="F312" s="2134"/>
      <c r="G312" s="2134"/>
      <c r="H312" s="2134"/>
      <c r="I312" s="2134"/>
      <c r="J312" s="2134"/>
      <c r="K312" s="2655"/>
      <c r="L312" s="2121"/>
    </row>
    <row r="313" spans="1:12" ht="15.75" x14ac:dyDescent="0.25">
      <c r="A313" s="2132"/>
      <c r="B313" s="2133"/>
      <c r="C313" s="2134"/>
      <c r="D313" s="2135">
        <f t="shared" si="4"/>
        <v>0</v>
      </c>
      <c r="E313" s="2134"/>
      <c r="F313" s="2134"/>
      <c r="G313" s="2134"/>
      <c r="H313" s="2134"/>
      <c r="I313" s="2134"/>
      <c r="J313" s="2134"/>
      <c r="K313" s="2655"/>
      <c r="L313" s="2121"/>
    </row>
    <row r="314" spans="1:12" ht="15.75" x14ac:dyDescent="0.25">
      <c r="A314" s="2132"/>
      <c r="B314" s="2133"/>
      <c r="C314" s="2134"/>
      <c r="D314" s="2135">
        <f t="shared" si="4"/>
        <v>0</v>
      </c>
      <c r="E314" s="2134"/>
      <c r="F314" s="2134"/>
      <c r="G314" s="2134"/>
      <c r="H314" s="2134"/>
      <c r="I314" s="2134"/>
      <c r="J314" s="2134"/>
      <c r="K314" s="2655"/>
      <c r="L314" s="2121"/>
    </row>
    <row r="315" spans="1:12" ht="15.75" x14ac:dyDescent="0.25">
      <c r="A315" s="2132"/>
      <c r="B315" s="2133"/>
      <c r="C315" s="2134"/>
      <c r="D315" s="2135">
        <f t="shared" si="4"/>
        <v>0</v>
      </c>
      <c r="E315" s="2134"/>
      <c r="F315" s="2134"/>
      <c r="G315" s="2134"/>
      <c r="H315" s="2134"/>
      <c r="I315" s="2134"/>
      <c r="J315" s="2134"/>
      <c r="K315" s="2655"/>
      <c r="L315" s="2121"/>
    </row>
    <row r="316" spans="1:12" ht="15.75" x14ac:dyDescent="0.25">
      <c r="A316" s="2132"/>
      <c r="B316" s="2133"/>
      <c r="C316" s="2134"/>
      <c r="D316" s="2135">
        <f t="shared" si="4"/>
        <v>0</v>
      </c>
      <c r="E316" s="2134"/>
      <c r="F316" s="2134"/>
      <c r="G316" s="2134"/>
      <c r="H316" s="2134"/>
      <c r="I316" s="2134"/>
      <c r="J316" s="2134"/>
      <c r="K316" s="2655"/>
      <c r="L316" s="2121"/>
    </row>
    <row r="317" spans="1:12" ht="15.75" x14ac:dyDescent="0.25">
      <c r="A317" s="2132"/>
      <c r="B317" s="2133"/>
      <c r="C317" s="2134"/>
      <c r="D317" s="2135">
        <f t="shared" si="4"/>
        <v>0</v>
      </c>
      <c r="E317" s="2134"/>
      <c r="F317" s="2134"/>
      <c r="G317" s="2134"/>
      <c r="H317" s="2134"/>
      <c r="I317" s="2134"/>
      <c r="J317" s="2134"/>
      <c r="K317" s="2655"/>
      <c r="L317" s="2121"/>
    </row>
    <row r="318" spans="1:12" ht="15.75" x14ac:dyDescent="0.25">
      <c r="A318" s="2132"/>
      <c r="B318" s="2133"/>
      <c r="C318" s="2134"/>
      <c r="D318" s="2135">
        <f t="shared" si="4"/>
        <v>0</v>
      </c>
      <c r="E318" s="2134"/>
      <c r="F318" s="2134"/>
      <c r="G318" s="2134"/>
      <c r="H318" s="2134"/>
      <c r="I318" s="2134"/>
      <c r="J318" s="2134"/>
      <c r="K318" s="2655"/>
      <c r="L318" s="2121"/>
    </row>
    <row r="319" spans="1:12" ht="15.75" x14ac:dyDescent="0.25">
      <c r="A319" s="2132"/>
      <c r="B319" s="2133"/>
      <c r="C319" s="2134"/>
      <c r="D319" s="2135">
        <f t="shared" si="4"/>
        <v>0</v>
      </c>
      <c r="E319" s="2134"/>
      <c r="F319" s="2134"/>
      <c r="G319" s="2134"/>
      <c r="H319" s="2134"/>
      <c r="I319" s="2134"/>
      <c r="J319" s="2134"/>
      <c r="K319" s="2655"/>
      <c r="L319" s="2121"/>
    </row>
    <row r="320" spans="1:12" ht="15.75" x14ac:dyDescent="0.25">
      <c r="A320" s="2132"/>
      <c r="B320" s="2133"/>
      <c r="C320" s="2134"/>
      <c r="D320" s="2135">
        <f t="shared" si="4"/>
        <v>0</v>
      </c>
      <c r="E320" s="2134"/>
      <c r="F320" s="2134"/>
      <c r="G320" s="2134"/>
      <c r="H320" s="2134"/>
      <c r="I320" s="2134"/>
      <c r="J320" s="2134"/>
      <c r="K320" s="2655"/>
      <c r="L320" s="2121"/>
    </row>
    <row r="321" spans="1:12" ht="15.75" x14ac:dyDescent="0.25">
      <c r="A321" s="2132"/>
      <c r="B321" s="2133"/>
      <c r="C321" s="2134"/>
      <c r="D321" s="2135">
        <f t="shared" si="4"/>
        <v>0</v>
      </c>
      <c r="E321" s="2134"/>
      <c r="F321" s="2134"/>
      <c r="G321" s="2134"/>
      <c r="H321" s="2134"/>
      <c r="I321" s="2134"/>
      <c r="J321" s="2134"/>
      <c r="K321" s="2655"/>
      <c r="L321" s="2121"/>
    </row>
    <row r="322" spans="1:12" ht="15.75" x14ac:dyDescent="0.25">
      <c r="A322" s="2132"/>
      <c r="B322" s="2133"/>
      <c r="C322" s="2134"/>
      <c r="D322" s="2135">
        <f t="shared" si="4"/>
        <v>0</v>
      </c>
      <c r="E322" s="2134"/>
      <c r="F322" s="2134"/>
      <c r="G322" s="2134"/>
      <c r="H322" s="2134"/>
      <c r="I322" s="2134"/>
      <c r="J322" s="2134"/>
      <c r="K322" s="2655"/>
      <c r="L322" s="2121"/>
    </row>
    <row r="323" spans="1:12" ht="15.75" x14ac:dyDescent="0.25">
      <c r="A323" s="2132"/>
      <c r="B323" s="2133"/>
      <c r="C323" s="2134"/>
      <c r="D323" s="2135">
        <f t="shared" si="4"/>
        <v>0</v>
      </c>
      <c r="E323" s="2134"/>
      <c r="F323" s="2134"/>
      <c r="G323" s="2134"/>
      <c r="H323" s="2134"/>
      <c r="I323" s="2134"/>
      <c r="J323" s="2134"/>
      <c r="K323" s="2655"/>
      <c r="L323" s="2121"/>
    </row>
    <row r="324" spans="1:12" ht="15.75" x14ac:dyDescent="0.25">
      <c r="A324" s="2132"/>
      <c r="B324" s="2133"/>
      <c r="C324" s="2134"/>
      <c r="D324" s="2135">
        <f t="shared" si="4"/>
        <v>0</v>
      </c>
      <c r="E324" s="2134"/>
      <c r="F324" s="2134"/>
      <c r="G324" s="2134"/>
      <c r="H324" s="2134"/>
      <c r="I324" s="2134"/>
      <c r="J324" s="2134"/>
      <c r="K324" s="2655"/>
      <c r="L324" s="2121"/>
    </row>
    <row r="325" spans="1:12" ht="15.75" x14ac:dyDescent="0.25">
      <c r="A325" s="2132"/>
      <c r="B325" s="2133"/>
      <c r="C325" s="2134"/>
      <c r="D325" s="2135">
        <f t="shared" si="4"/>
        <v>0</v>
      </c>
      <c r="E325" s="2134"/>
      <c r="F325" s="2134"/>
      <c r="G325" s="2134"/>
      <c r="H325" s="2134"/>
      <c r="I325" s="2134"/>
      <c r="J325" s="2134"/>
      <c r="K325" s="2655"/>
      <c r="L325" s="2121"/>
    </row>
    <row r="326" spans="1:12" ht="15.75" x14ac:dyDescent="0.25">
      <c r="A326" s="2132"/>
      <c r="B326" s="2133"/>
      <c r="C326" s="2134"/>
      <c r="D326" s="2135">
        <f t="shared" si="4"/>
        <v>0</v>
      </c>
      <c r="E326" s="2134"/>
      <c r="F326" s="2134"/>
      <c r="G326" s="2134"/>
      <c r="H326" s="2134"/>
      <c r="I326" s="2134"/>
      <c r="J326" s="2134"/>
      <c r="K326" s="2655"/>
      <c r="L326" s="2121"/>
    </row>
    <row r="327" spans="1:12" ht="15.75" x14ac:dyDescent="0.25">
      <c r="A327" s="2132"/>
      <c r="B327" s="2133"/>
      <c r="C327" s="2134"/>
      <c r="D327" s="2135">
        <f t="shared" si="4"/>
        <v>0</v>
      </c>
      <c r="E327" s="2134"/>
      <c r="F327" s="2134"/>
      <c r="G327" s="2134"/>
      <c r="H327" s="2134"/>
      <c r="I327" s="2134"/>
      <c r="J327" s="2134"/>
      <c r="K327" s="2655"/>
      <c r="L327" s="2121"/>
    </row>
    <row r="328" spans="1:12" ht="15.75" x14ac:dyDescent="0.25">
      <c r="A328" s="2132"/>
      <c r="B328" s="2133"/>
      <c r="C328" s="2134"/>
      <c r="D328" s="2135">
        <f t="shared" si="4"/>
        <v>0</v>
      </c>
      <c r="E328" s="2134"/>
      <c r="F328" s="2134"/>
      <c r="G328" s="2134"/>
      <c r="H328" s="2134"/>
      <c r="I328" s="2134"/>
      <c r="J328" s="2134"/>
      <c r="K328" s="2655"/>
      <c r="L328" s="2121"/>
    </row>
    <row r="329" spans="1:12" ht="15.75" x14ac:dyDescent="0.25">
      <c r="A329" s="2132"/>
      <c r="B329" s="2133"/>
      <c r="C329" s="2134"/>
      <c r="D329" s="2135">
        <f t="shared" si="4"/>
        <v>0</v>
      </c>
      <c r="E329" s="2134"/>
      <c r="F329" s="2134"/>
      <c r="G329" s="2134"/>
      <c r="H329" s="2134"/>
      <c r="I329" s="2134"/>
      <c r="J329" s="2134"/>
      <c r="K329" s="2655"/>
      <c r="L329" s="2121"/>
    </row>
    <row r="330" spans="1:12" ht="15.75" x14ac:dyDescent="0.25">
      <c r="A330" s="2132"/>
      <c r="B330" s="2133"/>
      <c r="C330" s="2134"/>
      <c r="D330" s="2135">
        <f t="shared" si="4"/>
        <v>0</v>
      </c>
      <c r="E330" s="2134"/>
      <c r="F330" s="2134"/>
      <c r="G330" s="2134"/>
      <c r="H330" s="2134"/>
      <c r="I330" s="2134"/>
      <c r="J330" s="2134"/>
      <c r="K330" s="2655"/>
      <c r="L330" s="2121"/>
    </row>
    <row r="331" spans="1:12" ht="15.75" x14ac:dyDescent="0.25">
      <c r="A331" s="2132"/>
      <c r="B331" s="2133"/>
      <c r="C331" s="2134"/>
      <c r="D331" s="2135">
        <f t="shared" si="4"/>
        <v>0</v>
      </c>
      <c r="E331" s="2134"/>
      <c r="F331" s="2134"/>
      <c r="G331" s="2134"/>
      <c r="H331" s="2134"/>
      <c r="I331" s="2134"/>
      <c r="J331" s="2134"/>
      <c r="K331" s="2655"/>
      <c r="L331" s="2121"/>
    </row>
    <row r="332" spans="1:12" ht="15.75" x14ac:dyDescent="0.25">
      <c r="A332" s="2132"/>
      <c r="B332" s="2133"/>
      <c r="C332" s="2134"/>
      <c r="D332" s="2135">
        <f t="shared" si="4"/>
        <v>0</v>
      </c>
      <c r="E332" s="2134"/>
      <c r="F332" s="2134"/>
      <c r="G332" s="2134"/>
      <c r="H332" s="2134"/>
      <c r="I332" s="2134"/>
      <c r="J332" s="2134"/>
      <c r="K332" s="2655"/>
      <c r="L332" s="2121"/>
    </row>
    <row r="333" spans="1:12" ht="15.75" x14ac:dyDescent="0.25">
      <c r="A333" s="2132"/>
      <c r="B333" s="2133"/>
      <c r="C333" s="2134"/>
      <c r="D333" s="2135">
        <f t="shared" ref="D333:D396" si="5">+C333*(100-E333)/100</f>
        <v>0</v>
      </c>
      <c r="E333" s="2134"/>
      <c r="F333" s="2134"/>
      <c r="G333" s="2134"/>
      <c r="H333" s="2134"/>
      <c r="I333" s="2134"/>
      <c r="J333" s="2134"/>
      <c r="K333" s="2655"/>
      <c r="L333" s="2121"/>
    </row>
    <row r="334" spans="1:12" ht="15.75" x14ac:dyDescent="0.25">
      <c r="A334" s="2132"/>
      <c r="B334" s="2133"/>
      <c r="C334" s="2134"/>
      <c r="D334" s="2135">
        <f t="shared" si="5"/>
        <v>0</v>
      </c>
      <c r="E334" s="2134"/>
      <c r="F334" s="2134"/>
      <c r="G334" s="2134"/>
      <c r="H334" s="2134"/>
      <c r="I334" s="2134"/>
      <c r="J334" s="2134"/>
      <c r="K334" s="2655"/>
      <c r="L334" s="2121"/>
    </row>
    <row r="335" spans="1:12" ht="15.75" x14ac:dyDescent="0.25">
      <c r="A335" s="2132"/>
      <c r="B335" s="2133"/>
      <c r="C335" s="2134"/>
      <c r="D335" s="2135">
        <f t="shared" si="5"/>
        <v>0</v>
      </c>
      <c r="E335" s="2134"/>
      <c r="F335" s="2134"/>
      <c r="G335" s="2134"/>
      <c r="H335" s="2134"/>
      <c r="I335" s="2134"/>
      <c r="J335" s="2134"/>
      <c r="K335" s="2655"/>
      <c r="L335" s="2121"/>
    </row>
    <row r="336" spans="1:12" ht="15.75" x14ac:dyDescent="0.25">
      <c r="A336" s="2132"/>
      <c r="B336" s="2133"/>
      <c r="C336" s="2134"/>
      <c r="D336" s="2135">
        <f t="shared" si="5"/>
        <v>0</v>
      </c>
      <c r="E336" s="2134"/>
      <c r="F336" s="2134"/>
      <c r="G336" s="2134"/>
      <c r="H336" s="2134"/>
      <c r="I336" s="2134"/>
      <c r="J336" s="2134"/>
      <c r="K336" s="2655"/>
      <c r="L336" s="2121"/>
    </row>
    <row r="337" spans="1:12" ht="15.75" x14ac:dyDescent="0.25">
      <c r="A337" s="2132"/>
      <c r="B337" s="2133"/>
      <c r="C337" s="2134"/>
      <c r="D337" s="2135">
        <f t="shared" si="5"/>
        <v>0</v>
      </c>
      <c r="E337" s="2134"/>
      <c r="F337" s="2134"/>
      <c r="G337" s="2134"/>
      <c r="H337" s="2134"/>
      <c r="I337" s="2134"/>
      <c r="J337" s="2134"/>
      <c r="K337" s="2655"/>
      <c r="L337" s="2121"/>
    </row>
    <row r="338" spans="1:12" ht="15.75" x14ac:dyDescent="0.25">
      <c r="A338" s="2132"/>
      <c r="B338" s="2133"/>
      <c r="C338" s="2134"/>
      <c r="D338" s="2135">
        <f t="shared" si="5"/>
        <v>0</v>
      </c>
      <c r="E338" s="2134"/>
      <c r="F338" s="2134"/>
      <c r="G338" s="2134"/>
      <c r="H338" s="2134"/>
      <c r="I338" s="2134"/>
      <c r="J338" s="2134"/>
      <c r="K338" s="2655"/>
      <c r="L338" s="2121"/>
    </row>
    <row r="339" spans="1:12" ht="15.75" x14ac:dyDescent="0.25">
      <c r="A339" s="2132"/>
      <c r="B339" s="2133"/>
      <c r="C339" s="2134"/>
      <c r="D339" s="2135">
        <f t="shared" si="5"/>
        <v>0</v>
      </c>
      <c r="E339" s="2134"/>
      <c r="F339" s="2134"/>
      <c r="G339" s="2134"/>
      <c r="H339" s="2134"/>
      <c r="I339" s="2134"/>
      <c r="J339" s="2134"/>
      <c r="K339" s="2655"/>
      <c r="L339" s="2121"/>
    </row>
    <row r="340" spans="1:12" ht="15.75" x14ac:dyDescent="0.25">
      <c r="A340" s="2132"/>
      <c r="B340" s="2133"/>
      <c r="C340" s="2134"/>
      <c r="D340" s="2135">
        <f t="shared" si="5"/>
        <v>0</v>
      </c>
      <c r="E340" s="2134"/>
      <c r="F340" s="2134"/>
      <c r="G340" s="2134"/>
      <c r="H340" s="2134"/>
      <c r="I340" s="2134"/>
      <c r="J340" s="2134"/>
      <c r="K340" s="2655"/>
      <c r="L340" s="2121"/>
    </row>
    <row r="341" spans="1:12" ht="15.75" x14ac:dyDescent="0.25">
      <c r="A341" s="2132"/>
      <c r="B341" s="2133"/>
      <c r="C341" s="2134"/>
      <c r="D341" s="2135">
        <f t="shared" si="5"/>
        <v>0</v>
      </c>
      <c r="E341" s="2134"/>
      <c r="F341" s="2134"/>
      <c r="G341" s="2134"/>
      <c r="H341" s="2134"/>
      <c r="I341" s="2134"/>
      <c r="J341" s="2134"/>
      <c r="K341" s="2655"/>
      <c r="L341" s="2121"/>
    </row>
    <row r="342" spans="1:12" ht="15.75" x14ac:dyDescent="0.25">
      <c r="A342" s="2132"/>
      <c r="B342" s="2133"/>
      <c r="C342" s="2134"/>
      <c r="D342" s="2135">
        <f t="shared" si="5"/>
        <v>0</v>
      </c>
      <c r="E342" s="2134"/>
      <c r="F342" s="2134"/>
      <c r="G342" s="2134"/>
      <c r="H342" s="2134"/>
      <c r="I342" s="2134"/>
      <c r="J342" s="2134"/>
      <c r="K342" s="2655"/>
      <c r="L342" s="2121"/>
    </row>
    <row r="343" spans="1:12" ht="15.75" x14ac:dyDescent="0.25">
      <c r="A343" s="2132"/>
      <c r="B343" s="2133"/>
      <c r="C343" s="2134"/>
      <c r="D343" s="2135">
        <f t="shared" si="5"/>
        <v>0</v>
      </c>
      <c r="E343" s="2134"/>
      <c r="F343" s="2134"/>
      <c r="G343" s="2134"/>
      <c r="H343" s="2134"/>
      <c r="I343" s="2134"/>
      <c r="J343" s="2134"/>
      <c r="K343" s="2655"/>
      <c r="L343" s="2121"/>
    </row>
    <row r="344" spans="1:12" ht="15.75" x14ac:dyDescent="0.25">
      <c r="A344" s="2132"/>
      <c r="B344" s="2133"/>
      <c r="C344" s="2134"/>
      <c r="D344" s="2135">
        <f t="shared" si="5"/>
        <v>0</v>
      </c>
      <c r="E344" s="2134"/>
      <c r="F344" s="2134"/>
      <c r="G344" s="2134"/>
      <c r="H344" s="2134"/>
      <c r="I344" s="2134"/>
      <c r="J344" s="2134"/>
      <c r="K344" s="2655"/>
      <c r="L344" s="2121"/>
    </row>
    <row r="345" spans="1:12" ht="15.75" x14ac:dyDescent="0.25">
      <c r="A345" s="2132"/>
      <c r="B345" s="2133"/>
      <c r="C345" s="2134"/>
      <c r="D345" s="2135">
        <f t="shared" si="5"/>
        <v>0</v>
      </c>
      <c r="E345" s="2134"/>
      <c r="F345" s="2134"/>
      <c r="G345" s="2134"/>
      <c r="H345" s="2134"/>
      <c r="I345" s="2134"/>
      <c r="J345" s="2134"/>
      <c r="K345" s="2655"/>
      <c r="L345" s="2121"/>
    </row>
    <row r="346" spans="1:12" ht="15.75" x14ac:dyDescent="0.25">
      <c r="A346" s="2132"/>
      <c r="B346" s="2133"/>
      <c r="C346" s="2134"/>
      <c r="D346" s="2135">
        <f t="shared" si="5"/>
        <v>0</v>
      </c>
      <c r="E346" s="2134"/>
      <c r="F346" s="2134"/>
      <c r="G346" s="2134"/>
      <c r="H346" s="2134"/>
      <c r="I346" s="2134"/>
      <c r="J346" s="2134"/>
      <c r="K346" s="2655"/>
      <c r="L346" s="2121"/>
    </row>
    <row r="347" spans="1:12" ht="15.75" x14ac:dyDescent="0.25">
      <c r="A347" s="2132"/>
      <c r="B347" s="2133"/>
      <c r="C347" s="2134"/>
      <c r="D347" s="2135">
        <f t="shared" si="5"/>
        <v>0</v>
      </c>
      <c r="E347" s="2134"/>
      <c r="F347" s="2134"/>
      <c r="G347" s="2134"/>
      <c r="H347" s="2134"/>
      <c r="I347" s="2134"/>
      <c r="J347" s="2134"/>
      <c r="K347" s="2655"/>
      <c r="L347" s="2121"/>
    </row>
    <row r="348" spans="1:12" ht="15.75" x14ac:dyDescent="0.25">
      <c r="A348" s="2132"/>
      <c r="B348" s="2133"/>
      <c r="C348" s="2134"/>
      <c r="D348" s="2135">
        <f t="shared" si="5"/>
        <v>0</v>
      </c>
      <c r="E348" s="2134"/>
      <c r="F348" s="2134"/>
      <c r="G348" s="2134"/>
      <c r="H348" s="2134"/>
      <c r="I348" s="2134"/>
      <c r="J348" s="2134"/>
      <c r="K348" s="2655"/>
      <c r="L348" s="2121"/>
    </row>
    <row r="349" spans="1:12" ht="15.75" x14ac:dyDescent="0.25">
      <c r="A349" s="2132"/>
      <c r="B349" s="2133"/>
      <c r="C349" s="2134"/>
      <c r="D349" s="2135">
        <f t="shared" si="5"/>
        <v>0</v>
      </c>
      <c r="E349" s="2134"/>
      <c r="F349" s="2134"/>
      <c r="G349" s="2134"/>
      <c r="H349" s="2134"/>
      <c r="I349" s="2134"/>
      <c r="J349" s="2134"/>
      <c r="K349" s="2655"/>
      <c r="L349" s="2121"/>
    </row>
    <row r="350" spans="1:12" ht="15.75" x14ac:dyDescent="0.25">
      <c r="A350" s="2132"/>
      <c r="B350" s="2133"/>
      <c r="C350" s="2134"/>
      <c r="D350" s="2135">
        <f t="shared" si="5"/>
        <v>0</v>
      </c>
      <c r="E350" s="2134"/>
      <c r="F350" s="2134"/>
      <c r="G350" s="2134"/>
      <c r="H350" s="2134"/>
      <c r="I350" s="2134"/>
      <c r="J350" s="2134"/>
      <c r="K350" s="2655"/>
      <c r="L350" s="2121"/>
    </row>
    <row r="351" spans="1:12" ht="15.75" x14ac:dyDescent="0.25">
      <c r="A351" s="2132"/>
      <c r="B351" s="2133"/>
      <c r="C351" s="2134"/>
      <c r="D351" s="2135">
        <f t="shared" si="5"/>
        <v>0</v>
      </c>
      <c r="E351" s="2134"/>
      <c r="F351" s="2134"/>
      <c r="G351" s="2134"/>
      <c r="H351" s="2134"/>
      <c r="I351" s="2134"/>
      <c r="J351" s="2134"/>
      <c r="K351" s="2655"/>
      <c r="L351" s="2121"/>
    </row>
    <row r="352" spans="1:12" ht="15.75" x14ac:dyDescent="0.25">
      <c r="A352" s="2132"/>
      <c r="B352" s="2133"/>
      <c r="C352" s="2134"/>
      <c r="D352" s="2135">
        <f t="shared" si="5"/>
        <v>0</v>
      </c>
      <c r="E352" s="2134"/>
      <c r="F352" s="2134"/>
      <c r="G352" s="2134"/>
      <c r="H352" s="2134"/>
      <c r="I352" s="2134"/>
      <c r="J352" s="2134"/>
      <c r="K352" s="2655"/>
      <c r="L352" s="2121"/>
    </row>
    <row r="353" spans="1:12" ht="15.75" x14ac:dyDescent="0.25">
      <c r="A353" s="2132"/>
      <c r="B353" s="2133"/>
      <c r="C353" s="2134"/>
      <c r="D353" s="2135">
        <f t="shared" si="5"/>
        <v>0</v>
      </c>
      <c r="E353" s="2134"/>
      <c r="F353" s="2134"/>
      <c r="G353" s="2134"/>
      <c r="H353" s="2134"/>
      <c r="I353" s="2134"/>
      <c r="J353" s="2134"/>
      <c r="K353" s="2655"/>
      <c r="L353" s="2121"/>
    </row>
    <row r="354" spans="1:12" ht="15.75" x14ac:dyDescent="0.25">
      <c r="A354" s="2132"/>
      <c r="B354" s="2133"/>
      <c r="C354" s="2134"/>
      <c r="D354" s="2135">
        <f t="shared" si="5"/>
        <v>0</v>
      </c>
      <c r="E354" s="2134"/>
      <c r="F354" s="2134"/>
      <c r="G354" s="2134"/>
      <c r="H354" s="2134"/>
      <c r="I354" s="2134"/>
      <c r="J354" s="2134"/>
      <c r="K354" s="2655"/>
      <c r="L354" s="2121"/>
    </row>
    <row r="355" spans="1:12" ht="15.75" x14ac:dyDescent="0.25">
      <c r="A355" s="2132"/>
      <c r="B355" s="2133"/>
      <c r="C355" s="2134"/>
      <c r="D355" s="2135">
        <f t="shared" si="5"/>
        <v>0</v>
      </c>
      <c r="E355" s="2134"/>
      <c r="F355" s="2134"/>
      <c r="G355" s="2134"/>
      <c r="H355" s="2134"/>
      <c r="I355" s="2134"/>
      <c r="J355" s="2134"/>
      <c r="K355" s="2655"/>
      <c r="L355" s="2121"/>
    </row>
    <row r="356" spans="1:12" ht="15.75" x14ac:dyDescent="0.25">
      <c r="A356" s="2132"/>
      <c r="B356" s="2133"/>
      <c r="C356" s="2134"/>
      <c r="D356" s="2135">
        <f t="shared" si="5"/>
        <v>0</v>
      </c>
      <c r="E356" s="2134"/>
      <c r="F356" s="2134"/>
      <c r="G356" s="2134"/>
      <c r="H356" s="2134"/>
      <c r="I356" s="2134"/>
      <c r="J356" s="2134"/>
      <c r="K356" s="2655"/>
      <c r="L356" s="2121"/>
    </row>
    <row r="357" spans="1:12" ht="15.75" x14ac:dyDescent="0.25">
      <c r="A357" s="2132"/>
      <c r="B357" s="2133"/>
      <c r="C357" s="2134"/>
      <c r="D357" s="2135">
        <f t="shared" si="5"/>
        <v>0</v>
      </c>
      <c r="E357" s="2134"/>
      <c r="F357" s="2134"/>
      <c r="G357" s="2134"/>
      <c r="H357" s="2134"/>
      <c r="I357" s="2134"/>
      <c r="J357" s="2134"/>
      <c r="K357" s="2655"/>
      <c r="L357" s="2121"/>
    </row>
    <row r="358" spans="1:12" ht="15.75" x14ac:dyDescent="0.25">
      <c r="A358" s="2132"/>
      <c r="B358" s="2133"/>
      <c r="C358" s="2134"/>
      <c r="D358" s="2135">
        <f t="shared" si="5"/>
        <v>0</v>
      </c>
      <c r="E358" s="2134"/>
      <c r="F358" s="2134"/>
      <c r="G358" s="2134"/>
      <c r="H358" s="2134"/>
      <c r="I358" s="2134"/>
      <c r="J358" s="2134"/>
      <c r="K358" s="2655"/>
      <c r="L358" s="2121"/>
    </row>
    <row r="359" spans="1:12" ht="15.75" x14ac:dyDescent="0.25">
      <c r="A359" s="2132"/>
      <c r="B359" s="2133"/>
      <c r="C359" s="2134"/>
      <c r="D359" s="2135">
        <f t="shared" si="5"/>
        <v>0</v>
      </c>
      <c r="E359" s="2134"/>
      <c r="F359" s="2134"/>
      <c r="G359" s="2134"/>
      <c r="H359" s="2134"/>
      <c r="I359" s="2134"/>
      <c r="J359" s="2134"/>
      <c r="K359" s="2655"/>
      <c r="L359" s="2121"/>
    </row>
    <row r="360" spans="1:12" ht="15.75" x14ac:dyDescent="0.25">
      <c r="A360" s="2132"/>
      <c r="B360" s="2133"/>
      <c r="C360" s="2134"/>
      <c r="D360" s="2135">
        <f t="shared" si="5"/>
        <v>0</v>
      </c>
      <c r="E360" s="2134"/>
      <c r="F360" s="2134"/>
      <c r="G360" s="2134"/>
      <c r="H360" s="2134"/>
      <c r="I360" s="2134"/>
      <c r="J360" s="2134"/>
      <c r="K360" s="2655"/>
      <c r="L360" s="2121"/>
    </row>
    <row r="361" spans="1:12" ht="15.75" x14ac:dyDescent="0.25">
      <c r="A361" s="2132"/>
      <c r="B361" s="2133"/>
      <c r="C361" s="2134"/>
      <c r="D361" s="2135">
        <f t="shared" si="5"/>
        <v>0</v>
      </c>
      <c r="E361" s="2134"/>
      <c r="F361" s="2134"/>
      <c r="G361" s="2134"/>
      <c r="H361" s="2134"/>
      <c r="I361" s="2134"/>
      <c r="J361" s="2134"/>
      <c r="K361" s="2655"/>
      <c r="L361" s="2121"/>
    </row>
    <row r="362" spans="1:12" ht="15.75" x14ac:dyDescent="0.25">
      <c r="A362" s="2132"/>
      <c r="B362" s="2133"/>
      <c r="C362" s="2134"/>
      <c r="D362" s="2135">
        <f t="shared" si="5"/>
        <v>0</v>
      </c>
      <c r="E362" s="2134"/>
      <c r="F362" s="2134"/>
      <c r="G362" s="2134"/>
      <c r="H362" s="2134"/>
      <c r="I362" s="2134"/>
      <c r="J362" s="2134"/>
      <c r="K362" s="2655"/>
      <c r="L362" s="2121"/>
    </row>
    <row r="363" spans="1:12" ht="15.75" x14ac:dyDescent="0.25">
      <c r="A363" s="2132"/>
      <c r="B363" s="2133"/>
      <c r="C363" s="2134"/>
      <c r="D363" s="2135">
        <f t="shared" si="5"/>
        <v>0</v>
      </c>
      <c r="E363" s="2134"/>
      <c r="F363" s="2134"/>
      <c r="G363" s="2134"/>
      <c r="H363" s="2134"/>
      <c r="I363" s="2134"/>
      <c r="J363" s="2134"/>
      <c r="K363" s="2655"/>
      <c r="L363" s="2121"/>
    </row>
    <row r="364" spans="1:12" ht="15.75" x14ac:dyDescent="0.25">
      <c r="A364" s="2132"/>
      <c r="B364" s="2133"/>
      <c r="C364" s="2134"/>
      <c r="D364" s="2135">
        <f t="shared" si="5"/>
        <v>0</v>
      </c>
      <c r="E364" s="2134"/>
      <c r="F364" s="2134"/>
      <c r="G364" s="2134"/>
      <c r="H364" s="2134"/>
      <c r="I364" s="2134"/>
      <c r="J364" s="2134"/>
      <c r="K364" s="2655"/>
      <c r="L364" s="2121"/>
    </row>
    <row r="365" spans="1:12" ht="15.75" x14ac:dyDescent="0.25">
      <c r="A365" s="2132"/>
      <c r="B365" s="2133"/>
      <c r="C365" s="2134"/>
      <c r="D365" s="2135">
        <f t="shared" si="5"/>
        <v>0</v>
      </c>
      <c r="E365" s="2134"/>
      <c r="F365" s="2134"/>
      <c r="G365" s="2134"/>
      <c r="H365" s="2134"/>
      <c r="I365" s="2134"/>
      <c r="J365" s="2134"/>
      <c r="K365" s="2655"/>
      <c r="L365" s="2121"/>
    </row>
    <row r="366" spans="1:12" ht="15.75" x14ac:dyDescent="0.25">
      <c r="A366" s="2132"/>
      <c r="B366" s="2133"/>
      <c r="C366" s="2134"/>
      <c r="D366" s="2135">
        <f t="shared" si="5"/>
        <v>0</v>
      </c>
      <c r="E366" s="2134"/>
      <c r="F366" s="2134"/>
      <c r="G366" s="2134"/>
      <c r="H366" s="2134"/>
      <c r="I366" s="2134"/>
      <c r="J366" s="2134"/>
      <c r="K366" s="2655"/>
      <c r="L366" s="2121"/>
    </row>
    <row r="367" spans="1:12" ht="15.75" x14ac:dyDescent="0.25">
      <c r="A367" s="2132"/>
      <c r="B367" s="2133"/>
      <c r="C367" s="2134"/>
      <c r="D367" s="2135">
        <f t="shared" si="5"/>
        <v>0</v>
      </c>
      <c r="E367" s="2134"/>
      <c r="F367" s="2134"/>
      <c r="G367" s="2134"/>
      <c r="H367" s="2134"/>
      <c r="I367" s="2134"/>
      <c r="J367" s="2134"/>
      <c r="K367" s="2655"/>
      <c r="L367" s="2121"/>
    </row>
    <row r="368" spans="1:12" ht="15.75" x14ac:dyDescent="0.25">
      <c r="A368" s="2132"/>
      <c r="B368" s="2133"/>
      <c r="C368" s="2134"/>
      <c r="D368" s="2135">
        <f t="shared" si="5"/>
        <v>0</v>
      </c>
      <c r="E368" s="2134"/>
      <c r="F368" s="2134"/>
      <c r="G368" s="2134"/>
      <c r="H368" s="2134"/>
      <c r="I368" s="2134"/>
      <c r="J368" s="2134"/>
      <c r="K368" s="2655"/>
      <c r="L368" s="2121"/>
    </row>
    <row r="369" spans="1:12" ht="15.75" x14ac:dyDescent="0.25">
      <c r="A369" s="2132"/>
      <c r="B369" s="2133"/>
      <c r="C369" s="2134"/>
      <c r="D369" s="2135">
        <f t="shared" si="5"/>
        <v>0</v>
      </c>
      <c r="E369" s="2134"/>
      <c r="F369" s="2134"/>
      <c r="G369" s="2134"/>
      <c r="H369" s="2134"/>
      <c r="I369" s="2134"/>
      <c r="J369" s="2134"/>
      <c r="K369" s="2655"/>
      <c r="L369" s="2121"/>
    </row>
    <row r="370" spans="1:12" ht="15.75" x14ac:dyDescent="0.25">
      <c r="A370" s="2132"/>
      <c r="B370" s="2133"/>
      <c r="C370" s="2134"/>
      <c r="D370" s="2135">
        <f t="shared" si="5"/>
        <v>0</v>
      </c>
      <c r="E370" s="2134"/>
      <c r="F370" s="2134"/>
      <c r="G370" s="2134"/>
      <c r="H370" s="2134"/>
      <c r="I370" s="2134"/>
      <c r="J370" s="2134"/>
      <c r="K370" s="2655"/>
      <c r="L370" s="2121"/>
    </row>
    <row r="371" spans="1:12" ht="15.75" x14ac:dyDescent="0.25">
      <c r="A371" s="2132"/>
      <c r="B371" s="2133"/>
      <c r="C371" s="2134"/>
      <c r="D371" s="2135">
        <f t="shared" si="5"/>
        <v>0</v>
      </c>
      <c r="E371" s="2134"/>
      <c r="F371" s="2134"/>
      <c r="G371" s="2134"/>
      <c r="H371" s="2134"/>
      <c r="I371" s="2134"/>
      <c r="J371" s="2134"/>
      <c r="K371" s="2655"/>
      <c r="L371" s="2121"/>
    </row>
    <row r="372" spans="1:12" ht="15.75" x14ac:dyDescent="0.25">
      <c r="A372" s="2132"/>
      <c r="B372" s="2133"/>
      <c r="C372" s="2134"/>
      <c r="D372" s="2135">
        <f t="shared" si="5"/>
        <v>0</v>
      </c>
      <c r="E372" s="2134"/>
      <c r="F372" s="2134"/>
      <c r="G372" s="2134"/>
      <c r="H372" s="2134"/>
      <c r="I372" s="2134"/>
      <c r="J372" s="2134"/>
      <c r="K372" s="2655"/>
      <c r="L372" s="2121"/>
    </row>
    <row r="373" spans="1:12" ht="15.75" x14ac:dyDescent="0.25">
      <c r="A373" s="2132"/>
      <c r="B373" s="2133"/>
      <c r="C373" s="2134"/>
      <c r="D373" s="2135">
        <f t="shared" si="5"/>
        <v>0</v>
      </c>
      <c r="E373" s="2134"/>
      <c r="F373" s="2134"/>
      <c r="G373" s="2134"/>
      <c r="H373" s="2134"/>
      <c r="I373" s="2134"/>
      <c r="J373" s="2134"/>
      <c r="K373" s="2655"/>
      <c r="L373" s="2121"/>
    </row>
    <row r="374" spans="1:12" ht="15.75" x14ac:dyDescent="0.25">
      <c r="A374" s="2132"/>
      <c r="B374" s="2133"/>
      <c r="C374" s="2134"/>
      <c r="D374" s="2135">
        <f t="shared" si="5"/>
        <v>0</v>
      </c>
      <c r="E374" s="2134"/>
      <c r="F374" s="2134"/>
      <c r="G374" s="2134"/>
      <c r="H374" s="2134"/>
      <c r="I374" s="2134"/>
      <c r="J374" s="2134"/>
      <c r="K374" s="2655"/>
      <c r="L374" s="2121"/>
    </row>
    <row r="375" spans="1:12" ht="15.75" x14ac:dyDescent="0.25">
      <c r="A375" s="2132"/>
      <c r="B375" s="2133"/>
      <c r="C375" s="2134"/>
      <c r="D375" s="2135">
        <f t="shared" si="5"/>
        <v>0</v>
      </c>
      <c r="E375" s="2134"/>
      <c r="F375" s="2134"/>
      <c r="G375" s="2134"/>
      <c r="H375" s="2134"/>
      <c r="I375" s="2134"/>
      <c r="J375" s="2134"/>
      <c r="K375" s="2655"/>
      <c r="L375" s="2121"/>
    </row>
    <row r="376" spans="1:12" ht="15.75" x14ac:dyDescent="0.25">
      <c r="A376" s="2132"/>
      <c r="B376" s="2133"/>
      <c r="C376" s="2134"/>
      <c r="D376" s="2135">
        <f t="shared" si="5"/>
        <v>0</v>
      </c>
      <c r="E376" s="2134"/>
      <c r="F376" s="2134"/>
      <c r="G376" s="2134"/>
      <c r="H376" s="2134"/>
      <c r="I376" s="2134"/>
      <c r="J376" s="2134"/>
      <c r="K376" s="2655"/>
      <c r="L376" s="2121"/>
    </row>
    <row r="377" spans="1:12" ht="15.75" x14ac:dyDescent="0.25">
      <c r="A377" s="2132"/>
      <c r="B377" s="2133"/>
      <c r="C377" s="2134"/>
      <c r="D377" s="2135">
        <f t="shared" si="5"/>
        <v>0</v>
      </c>
      <c r="E377" s="2134"/>
      <c r="F377" s="2134"/>
      <c r="G377" s="2134"/>
      <c r="H377" s="2134"/>
      <c r="I377" s="2134"/>
      <c r="J377" s="2134"/>
      <c r="K377" s="2655"/>
      <c r="L377" s="2121"/>
    </row>
    <row r="378" spans="1:12" ht="15.75" x14ac:dyDescent="0.25">
      <c r="A378" s="2132"/>
      <c r="B378" s="2133"/>
      <c r="C378" s="2134"/>
      <c r="D378" s="2135">
        <f t="shared" si="5"/>
        <v>0</v>
      </c>
      <c r="E378" s="2134"/>
      <c r="F378" s="2134"/>
      <c r="G378" s="2134"/>
      <c r="H378" s="2134"/>
      <c r="I378" s="2134"/>
      <c r="J378" s="2134"/>
      <c r="K378" s="2655"/>
      <c r="L378" s="2121"/>
    </row>
    <row r="379" spans="1:12" ht="15.75" x14ac:dyDescent="0.25">
      <c r="A379" s="2132"/>
      <c r="B379" s="2133"/>
      <c r="C379" s="2134"/>
      <c r="D379" s="2135">
        <f t="shared" si="5"/>
        <v>0</v>
      </c>
      <c r="E379" s="2134"/>
      <c r="F379" s="2134"/>
      <c r="G379" s="2134"/>
      <c r="H379" s="2134"/>
      <c r="I379" s="2134"/>
      <c r="J379" s="2134"/>
      <c r="K379" s="2655"/>
      <c r="L379" s="2121"/>
    </row>
    <row r="380" spans="1:12" ht="15.75" x14ac:dyDescent="0.25">
      <c r="A380" s="2132"/>
      <c r="B380" s="2133"/>
      <c r="C380" s="2134"/>
      <c r="D380" s="2135">
        <f t="shared" si="5"/>
        <v>0</v>
      </c>
      <c r="E380" s="2134"/>
      <c r="F380" s="2134"/>
      <c r="G380" s="2134"/>
      <c r="H380" s="2134"/>
      <c r="I380" s="2134"/>
      <c r="J380" s="2134"/>
      <c r="K380" s="2655"/>
      <c r="L380" s="2121"/>
    </row>
    <row r="381" spans="1:12" ht="15.75" x14ac:dyDescent="0.25">
      <c r="A381" s="2132"/>
      <c r="B381" s="2133"/>
      <c r="C381" s="2134"/>
      <c r="D381" s="2135">
        <f t="shared" si="5"/>
        <v>0</v>
      </c>
      <c r="E381" s="2134"/>
      <c r="F381" s="2134"/>
      <c r="G381" s="2134"/>
      <c r="H381" s="2134"/>
      <c r="I381" s="2134"/>
      <c r="J381" s="2134"/>
      <c r="K381" s="2655"/>
      <c r="L381" s="2121"/>
    </row>
    <row r="382" spans="1:12" ht="15.75" x14ac:dyDescent="0.25">
      <c r="A382" s="2132"/>
      <c r="B382" s="2133"/>
      <c r="C382" s="2134"/>
      <c r="D382" s="2135">
        <f t="shared" si="5"/>
        <v>0</v>
      </c>
      <c r="E382" s="2134"/>
      <c r="F382" s="2134"/>
      <c r="G382" s="2134"/>
      <c r="H382" s="2134"/>
      <c r="I382" s="2134"/>
      <c r="J382" s="2134"/>
      <c r="K382" s="2655"/>
      <c r="L382" s="2121"/>
    </row>
    <row r="383" spans="1:12" ht="15.75" x14ac:dyDescent="0.25">
      <c r="A383" s="2132"/>
      <c r="B383" s="2133"/>
      <c r="C383" s="2134"/>
      <c r="D383" s="2135">
        <f t="shared" si="5"/>
        <v>0</v>
      </c>
      <c r="E383" s="2134"/>
      <c r="F383" s="2134"/>
      <c r="G383" s="2134"/>
      <c r="H383" s="2134"/>
      <c r="I383" s="2134"/>
      <c r="J383" s="2134"/>
      <c r="K383" s="2655"/>
      <c r="L383" s="2121"/>
    </row>
    <row r="384" spans="1:12" ht="15.75" x14ac:dyDescent="0.25">
      <c r="A384" s="2132"/>
      <c r="B384" s="2133"/>
      <c r="C384" s="2134"/>
      <c r="D384" s="2135">
        <f t="shared" si="5"/>
        <v>0</v>
      </c>
      <c r="E384" s="2134"/>
      <c r="F384" s="2134"/>
      <c r="G384" s="2134"/>
      <c r="H384" s="2134"/>
      <c r="I384" s="2134"/>
      <c r="J384" s="2134"/>
      <c r="K384" s="2655"/>
      <c r="L384" s="2121"/>
    </row>
    <row r="385" spans="1:12" ht="15.75" x14ac:dyDescent="0.25">
      <c r="A385" s="2132"/>
      <c r="B385" s="2133"/>
      <c r="C385" s="2134"/>
      <c r="D385" s="2135">
        <f t="shared" si="5"/>
        <v>0</v>
      </c>
      <c r="E385" s="2134"/>
      <c r="F385" s="2134"/>
      <c r="G385" s="2134"/>
      <c r="H385" s="2134"/>
      <c r="I385" s="2134"/>
      <c r="J385" s="2134"/>
      <c r="K385" s="2655"/>
      <c r="L385" s="2121"/>
    </row>
    <row r="386" spans="1:12" ht="15.75" x14ac:dyDescent="0.25">
      <c r="A386" s="2132"/>
      <c r="B386" s="2133"/>
      <c r="C386" s="2134"/>
      <c r="D386" s="2135">
        <f t="shared" si="5"/>
        <v>0</v>
      </c>
      <c r="E386" s="2134"/>
      <c r="F386" s="2134"/>
      <c r="G386" s="2134"/>
      <c r="H386" s="2134"/>
      <c r="I386" s="2134"/>
      <c r="J386" s="2134"/>
      <c r="K386" s="2655"/>
      <c r="L386" s="2121"/>
    </row>
    <row r="387" spans="1:12" ht="15.75" x14ac:dyDescent="0.25">
      <c r="A387" s="2132"/>
      <c r="B387" s="2133"/>
      <c r="C387" s="2134"/>
      <c r="D387" s="2135">
        <f t="shared" si="5"/>
        <v>0</v>
      </c>
      <c r="E387" s="2134"/>
      <c r="F387" s="2134"/>
      <c r="G387" s="2134"/>
      <c r="H387" s="2134"/>
      <c r="I387" s="2134"/>
      <c r="J387" s="2134"/>
      <c r="K387" s="2655"/>
      <c r="L387" s="2121"/>
    </row>
    <row r="388" spans="1:12" ht="15.75" x14ac:dyDescent="0.25">
      <c r="A388" s="2132"/>
      <c r="B388" s="2133"/>
      <c r="C388" s="2134"/>
      <c r="D388" s="2135">
        <f t="shared" si="5"/>
        <v>0</v>
      </c>
      <c r="E388" s="2134"/>
      <c r="F388" s="2134"/>
      <c r="G388" s="2134"/>
      <c r="H388" s="2134"/>
      <c r="I388" s="2134"/>
      <c r="J388" s="2134"/>
      <c r="K388" s="2655"/>
      <c r="L388" s="2121"/>
    </row>
    <row r="389" spans="1:12" ht="15.75" x14ac:dyDescent="0.25">
      <c r="A389" s="2132"/>
      <c r="B389" s="2133"/>
      <c r="C389" s="2134"/>
      <c r="D389" s="2135">
        <f t="shared" si="5"/>
        <v>0</v>
      </c>
      <c r="E389" s="2134"/>
      <c r="F389" s="2134"/>
      <c r="G389" s="2134"/>
      <c r="H389" s="2134"/>
      <c r="I389" s="2134"/>
      <c r="J389" s="2134"/>
      <c r="K389" s="2655"/>
      <c r="L389" s="2121"/>
    </row>
    <row r="390" spans="1:12" ht="15.75" x14ac:dyDescent="0.25">
      <c r="A390" s="2132"/>
      <c r="B390" s="2133"/>
      <c r="C390" s="2134"/>
      <c r="D390" s="2135">
        <f t="shared" si="5"/>
        <v>0</v>
      </c>
      <c r="E390" s="2134"/>
      <c r="F390" s="2134"/>
      <c r="G390" s="2134"/>
      <c r="H390" s="2134"/>
      <c r="I390" s="2134"/>
      <c r="J390" s="2134"/>
      <c r="K390" s="2655"/>
      <c r="L390" s="2121"/>
    </row>
    <row r="391" spans="1:12" ht="15.75" x14ac:dyDescent="0.25">
      <c r="A391" s="2132"/>
      <c r="B391" s="2133"/>
      <c r="C391" s="2134"/>
      <c r="D391" s="2135">
        <f t="shared" si="5"/>
        <v>0</v>
      </c>
      <c r="E391" s="2134"/>
      <c r="F391" s="2134"/>
      <c r="G391" s="2134"/>
      <c r="H391" s="2134"/>
      <c r="I391" s="2134"/>
      <c r="J391" s="2134"/>
      <c r="K391" s="2655"/>
      <c r="L391" s="2121"/>
    </row>
    <row r="392" spans="1:12" ht="15.75" x14ac:dyDescent="0.25">
      <c r="A392" s="2132"/>
      <c r="B392" s="2133"/>
      <c r="C392" s="2134"/>
      <c r="D392" s="2135">
        <f t="shared" si="5"/>
        <v>0</v>
      </c>
      <c r="E392" s="2134"/>
      <c r="F392" s="2134"/>
      <c r="G392" s="2134"/>
      <c r="H392" s="2134"/>
      <c r="I392" s="2134"/>
      <c r="J392" s="2134"/>
      <c r="K392" s="2655"/>
      <c r="L392" s="2121"/>
    </row>
    <row r="393" spans="1:12" ht="15.75" x14ac:dyDescent="0.25">
      <c r="A393" s="2132"/>
      <c r="B393" s="2133"/>
      <c r="C393" s="2134"/>
      <c r="D393" s="2135">
        <f t="shared" si="5"/>
        <v>0</v>
      </c>
      <c r="E393" s="2134"/>
      <c r="F393" s="2134"/>
      <c r="G393" s="2134"/>
      <c r="H393" s="2134"/>
      <c r="I393" s="2134"/>
      <c r="J393" s="2134"/>
      <c r="K393" s="2655"/>
      <c r="L393" s="2121"/>
    </row>
    <row r="394" spans="1:12" ht="15.75" x14ac:dyDescent="0.25">
      <c r="A394" s="2132"/>
      <c r="B394" s="2133"/>
      <c r="C394" s="2134"/>
      <c r="D394" s="2135">
        <f t="shared" si="5"/>
        <v>0</v>
      </c>
      <c r="E394" s="2134"/>
      <c r="F394" s="2134"/>
      <c r="G394" s="2134"/>
      <c r="H394" s="2134"/>
      <c r="I394" s="2134"/>
      <c r="J394" s="2134"/>
      <c r="K394" s="2655"/>
      <c r="L394" s="2121"/>
    </row>
    <row r="395" spans="1:12" ht="15.75" x14ac:dyDescent="0.25">
      <c r="A395" s="2132"/>
      <c r="B395" s="2133"/>
      <c r="C395" s="2134"/>
      <c r="D395" s="2135">
        <f t="shared" si="5"/>
        <v>0</v>
      </c>
      <c r="E395" s="2134"/>
      <c r="F395" s="2134"/>
      <c r="G395" s="2134"/>
      <c r="H395" s="2134"/>
      <c r="I395" s="2134"/>
      <c r="J395" s="2134"/>
      <c r="K395" s="2655"/>
      <c r="L395" s="2121"/>
    </row>
    <row r="396" spans="1:12" ht="15.75" x14ac:dyDescent="0.25">
      <c r="A396" s="2132"/>
      <c r="B396" s="2133"/>
      <c r="C396" s="2134"/>
      <c r="D396" s="2135">
        <f t="shared" si="5"/>
        <v>0</v>
      </c>
      <c r="E396" s="2134"/>
      <c r="F396" s="2134"/>
      <c r="G396" s="2134"/>
      <c r="H396" s="2134"/>
      <c r="I396" s="2134"/>
      <c r="J396" s="2134"/>
      <c r="K396" s="2655"/>
      <c r="L396" s="2121"/>
    </row>
    <row r="397" spans="1:12" ht="15.75" x14ac:dyDescent="0.25">
      <c r="A397" s="2132"/>
      <c r="B397" s="2133"/>
      <c r="C397" s="2134"/>
      <c r="D397" s="2135">
        <f t="shared" ref="D397:D460" si="6">+C397*(100-E397)/100</f>
        <v>0</v>
      </c>
      <c r="E397" s="2134"/>
      <c r="F397" s="2134"/>
      <c r="G397" s="2134"/>
      <c r="H397" s="2134"/>
      <c r="I397" s="2134"/>
      <c r="J397" s="2134"/>
      <c r="K397" s="2655"/>
      <c r="L397" s="2121"/>
    </row>
    <row r="398" spans="1:12" ht="15.75" x14ac:dyDescent="0.25">
      <c r="A398" s="2132"/>
      <c r="B398" s="2133"/>
      <c r="C398" s="2134"/>
      <c r="D398" s="2135">
        <f t="shared" si="6"/>
        <v>0</v>
      </c>
      <c r="E398" s="2134"/>
      <c r="F398" s="2134"/>
      <c r="G398" s="2134"/>
      <c r="H398" s="2134"/>
      <c r="I398" s="2134"/>
      <c r="J398" s="2134"/>
      <c r="K398" s="2655"/>
      <c r="L398" s="2121"/>
    </row>
    <row r="399" spans="1:12" ht="15.75" x14ac:dyDescent="0.25">
      <c r="A399" s="2132"/>
      <c r="B399" s="2133"/>
      <c r="C399" s="2134"/>
      <c r="D399" s="2135">
        <f t="shared" si="6"/>
        <v>0</v>
      </c>
      <c r="E399" s="2134"/>
      <c r="F399" s="2134"/>
      <c r="G399" s="2134"/>
      <c r="H399" s="2134"/>
      <c r="I399" s="2134"/>
      <c r="J399" s="2134"/>
      <c r="K399" s="2655"/>
      <c r="L399" s="2121"/>
    </row>
    <row r="400" spans="1:12" ht="15.75" x14ac:dyDescent="0.25">
      <c r="A400" s="2132"/>
      <c r="B400" s="2133"/>
      <c r="C400" s="2134"/>
      <c r="D400" s="2135">
        <f t="shared" si="6"/>
        <v>0</v>
      </c>
      <c r="E400" s="2134"/>
      <c r="F400" s="2134"/>
      <c r="G400" s="2134"/>
      <c r="H400" s="2134"/>
      <c r="I400" s="2134"/>
      <c r="J400" s="2134"/>
      <c r="K400" s="2655"/>
      <c r="L400" s="2121"/>
    </row>
    <row r="401" spans="1:12" ht="15.75" x14ac:dyDescent="0.25">
      <c r="A401" s="2132"/>
      <c r="B401" s="2133"/>
      <c r="C401" s="2134"/>
      <c r="D401" s="2135">
        <f t="shared" si="6"/>
        <v>0</v>
      </c>
      <c r="E401" s="2134"/>
      <c r="F401" s="2134"/>
      <c r="G401" s="2134"/>
      <c r="H401" s="2134"/>
      <c r="I401" s="2134"/>
      <c r="J401" s="2134"/>
      <c r="K401" s="2655"/>
      <c r="L401" s="2121"/>
    </row>
    <row r="402" spans="1:12" ht="15.75" x14ac:dyDescent="0.25">
      <c r="A402" s="2132"/>
      <c r="B402" s="2133"/>
      <c r="C402" s="2134"/>
      <c r="D402" s="2135">
        <f t="shared" si="6"/>
        <v>0</v>
      </c>
      <c r="E402" s="2134"/>
      <c r="F402" s="2134"/>
      <c r="G402" s="2134"/>
      <c r="H402" s="2134"/>
      <c r="I402" s="2134"/>
      <c r="J402" s="2134"/>
      <c r="K402" s="2655"/>
      <c r="L402" s="2121"/>
    </row>
    <row r="403" spans="1:12" ht="15.75" x14ac:dyDescent="0.25">
      <c r="A403" s="2132"/>
      <c r="B403" s="2133"/>
      <c r="C403" s="2134"/>
      <c r="D403" s="2135">
        <f t="shared" si="6"/>
        <v>0</v>
      </c>
      <c r="E403" s="2134"/>
      <c r="F403" s="2134"/>
      <c r="G403" s="2134"/>
      <c r="H403" s="2134"/>
      <c r="I403" s="2134"/>
      <c r="J403" s="2134"/>
      <c r="K403" s="2655"/>
      <c r="L403" s="2121"/>
    </row>
    <row r="404" spans="1:12" ht="15.75" x14ac:dyDescent="0.25">
      <c r="A404" s="2132"/>
      <c r="B404" s="2133"/>
      <c r="C404" s="2134"/>
      <c r="D404" s="2135">
        <f t="shared" si="6"/>
        <v>0</v>
      </c>
      <c r="E404" s="2134"/>
      <c r="F404" s="2134"/>
      <c r="G404" s="2134"/>
      <c r="H404" s="2134"/>
      <c r="I404" s="2134"/>
      <c r="J404" s="2134"/>
      <c r="K404" s="2655"/>
      <c r="L404" s="2121"/>
    </row>
    <row r="405" spans="1:12" ht="15.75" x14ac:dyDescent="0.25">
      <c r="A405" s="2132"/>
      <c r="B405" s="2133"/>
      <c r="C405" s="2134"/>
      <c r="D405" s="2135">
        <f t="shared" si="6"/>
        <v>0</v>
      </c>
      <c r="E405" s="2134"/>
      <c r="F405" s="2134"/>
      <c r="G405" s="2134"/>
      <c r="H405" s="2134"/>
      <c r="I405" s="2134"/>
      <c r="J405" s="2134"/>
      <c r="K405" s="2655"/>
      <c r="L405" s="2121"/>
    </row>
    <row r="406" spans="1:12" ht="15.75" x14ac:dyDescent="0.25">
      <c r="A406" s="2132"/>
      <c r="B406" s="2133"/>
      <c r="C406" s="2134"/>
      <c r="D406" s="2135">
        <f t="shared" si="6"/>
        <v>0</v>
      </c>
      <c r="E406" s="2134"/>
      <c r="F406" s="2134"/>
      <c r="G406" s="2134"/>
      <c r="H406" s="2134"/>
      <c r="I406" s="2134"/>
      <c r="J406" s="2134"/>
      <c r="K406" s="2655"/>
      <c r="L406" s="2121"/>
    </row>
    <row r="407" spans="1:12" ht="15.75" x14ac:dyDescent="0.25">
      <c r="A407" s="2132"/>
      <c r="B407" s="2133"/>
      <c r="C407" s="2134"/>
      <c r="D407" s="2135">
        <f t="shared" si="6"/>
        <v>0</v>
      </c>
      <c r="E407" s="2134"/>
      <c r="F407" s="2134"/>
      <c r="G407" s="2134"/>
      <c r="H407" s="2134"/>
      <c r="I407" s="2134"/>
      <c r="J407" s="2134"/>
      <c r="K407" s="2655"/>
      <c r="L407" s="2121"/>
    </row>
    <row r="408" spans="1:12" ht="15.75" x14ac:dyDescent="0.25">
      <c r="A408" s="2132"/>
      <c r="B408" s="2133"/>
      <c r="C408" s="2134"/>
      <c r="D408" s="2135">
        <f t="shared" si="6"/>
        <v>0</v>
      </c>
      <c r="E408" s="2134"/>
      <c r="F408" s="2134"/>
      <c r="G408" s="2134"/>
      <c r="H408" s="2134"/>
      <c r="I408" s="2134"/>
      <c r="J408" s="2134"/>
      <c r="K408" s="2655"/>
      <c r="L408" s="2121"/>
    </row>
    <row r="409" spans="1:12" ht="15.75" x14ac:dyDescent="0.25">
      <c r="A409" s="2132"/>
      <c r="B409" s="2133"/>
      <c r="C409" s="2134"/>
      <c r="D409" s="2135">
        <f t="shared" si="6"/>
        <v>0</v>
      </c>
      <c r="E409" s="2134"/>
      <c r="F409" s="2134"/>
      <c r="G409" s="2134"/>
      <c r="H409" s="2134"/>
      <c r="I409" s="2134"/>
      <c r="J409" s="2134"/>
      <c r="K409" s="2655"/>
      <c r="L409" s="2121"/>
    </row>
    <row r="410" spans="1:12" ht="15.75" x14ac:dyDescent="0.25">
      <c r="A410" s="2132"/>
      <c r="B410" s="2133"/>
      <c r="C410" s="2134"/>
      <c r="D410" s="2135">
        <f t="shared" si="6"/>
        <v>0</v>
      </c>
      <c r="E410" s="2134"/>
      <c r="F410" s="2134"/>
      <c r="G410" s="2134"/>
      <c r="H410" s="2134"/>
      <c r="I410" s="2134"/>
      <c r="J410" s="2134"/>
      <c r="K410" s="2655"/>
      <c r="L410" s="2121"/>
    </row>
    <row r="411" spans="1:12" ht="15.75" x14ac:dyDescent="0.25">
      <c r="A411" s="2132"/>
      <c r="B411" s="2133"/>
      <c r="C411" s="2134"/>
      <c r="D411" s="2135">
        <f t="shared" si="6"/>
        <v>0</v>
      </c>
      <c r="E411" s="2134"/>
      <c r="F411" s="2134"/>
      <c r="G411" s="2134"/>
      <c r="H411" s="2134"/>
      <c r="I411" s="2134"/>
      <c r="J411" s="2134"/>
      <c r="K411" s="2655"/>
      <c r="L411" s="2121"/>
    </row>
    <row r="412" spans="1:12" ht="15.75" x14ac:dyDescent="0.25">
      <c r="A412" s="2132"/>
      <c r="B412" s="2133"/>
      <c r="C412" s="2134"/>
      <c r="D412" s="2135">
        <f t="shared" si="6"/>
        <v>0</v>
      </c>
      <c r="E412" s="2134"/>
      <c r="F412" s="2134"/>
      <c r="G412" s="2134"/>
      <c r="H412" s="2134"/>
      <c r="I412" s="2134"/>
      <c r="J412" s="2134"/>
      <c r="K412" s="2655"/>
      <c r="L412" s="2121"/>
    </row>
    <row r="413" spans="1:12" ht="15.75" x14ac:dyDescent="0.25">
      <c r="A413" s="2132"/>
      <c r="B413" s="2133"/>
      <c r="C413" s="2134"/>
      <c r="D413" s="2135">
        <f t="shared" si="6"/>
        <v>0</v>
      </c>
      <c r="E413" s="2134"/>
      <c r="F413" s="2134"/>
      <c r="G413" s="2134"/>
      <c r="H413" s="2134"/>
      <c r="I413" s="2134"/>
      <c r="J413" s="2134"/>
      <c r="K413" s="2655"/>
      <c r="L413" s="2121"/>
    </row>
    <row r="414" spans="1:12" ht="15.75" x14ac:dyDescent="0.25">
      <c r="A414" s="2132"/>
      <c r="B414" s="2133"/>
      <c r="C414" s="2134"/>
      <c r="D414" s="2135">
        <f t="shared" si="6"/>
        <v>0</v>
      </c>
      <c r="E414" s="2134"/>
      <c r="F414" s="2134"/>
      <c r="G414" s="2134"/>
      <c r="H414" s="2134"/>
      <c r="I414" s="2134"/>
      <c r="J414" s="2134"/>
      <c r="K414" s="2655"/>
      <c r="L414" s="2121"/>
    </row>
    <row r="415" spans="1:12" ht="15.75" x14ac:dyDescent="0.25">
      <c r="A415" s="2132"/>
      <c r="B415" s="2133"/>
      <c r="C415" s="2134"/>
      <c r="D415" s="2135">
        <f t="shared" si="6"/>
        <v>0</v>
      </c>
      <c r="E415" s="2134"/>
      <c r="F415" s="2134"/>
      <c r="G415" s="2134"/>
      <c r="H415" s="2134"/>
      <c r="I415" s="2134"/>
      <c r="J415" s="2134"/>
      <c r="K415" s="2655"/>
      <c r="L415" s="2121"/>
    </row>
    <row r="416" spans="1:12" ht="15.75" x14ac:dyDescent="0.25">
      <c r="A416" s="2132"/>
      <c r="B416" s="2133"/>
      <c r="C416" s="2134"/>
      <c r="D416" s="2135">
        <f t="shared" si="6"/>
        <v>0</v>
      </c>
      <c r="E416" s="2134"/>
      <c r="F416" s="2134"/>
      <c r="G416" s="2134"/>
      <c r="H416" s="2134"/>
      <c r="I416" s="2134"/>
      <c r="J416" s="2134"/>
      <c r="K416" s="2655"/>
      <c r="L416" s="2121"/>
    </row>
    <row r="417" spans="1:12" ht="15.75" x14ac:dyDescent="0.25">
      <c r="A417" s="2132"/>
      <c r="B417" s="2133"/>
      <c r="C417" s="2134"/>
      <c r="D417" s="2135">
        <f t="shared" si="6"/>
        <v>0</v>
      </c>
      <c r="E417" s="2134"/>
      <c r="F417" s="2134"/>
      <c r="G417" s="2134"/>
      <c r="H417" s="2134"/>
      <c r="I417" s="2134"/>
      <c r="J417" s="2134"/>
      <c r="K417" s="2655"/>
      <c r="L417" s="2121"/>
    </row>
    <row r="418" spans="1:12" ht="15.75" x14ac:dyDescent="0.25">
      <c r="A418" s="2132"/>
      <c r="B418" s="2133"/>
      <c r="C418" s="2134"/>
      <c r="D418" s="2135">
        <f t="shared" si="6"/>
        <v>0</v>
      </c>
      <c r="E418" s="2134"/>
      <c r="F418" s="2134"/>
      <c r="G418" s="2134"/>
      <c r="H418" s="2134"/>
      <c r="I418" s="2134"/>
      <c r="J418" s="2134"/>
      <c r="K418" s="2655"/>
      <c r="L418" s="2121"/>
    </row>
    <row r="419" spans="1:12" ht="15.75" x14ac:dyDescent="0.25">
      <c r="A419" s="2132"/>
      <c r="B419" s="2133"/>
      <c r="C419" s="2134"/>
      <c r="D419" s="2135">
        <f t="shared" si="6"/>
        <v>0</v>
      </c>
      <c r="E419" s="2134"/>
      <c r="F419" s="2134"/>
      <c r="G419" s="2134"/>
      <c r="H419" s="2134"/>
      <c r="I419" s="2134"/>
      <c r="J419" s="2134"/>
      <c r="K419" s="2655"/>
      <c r="L419" s="2121"/>
    </row>
    <row r="420" spans="1:12" ht="15.75" x14ac:dyDescent="0.25">
      <c r="A420" s="2132"/>
      <c r="B420" s="2133"/>
      <c r="C420" s="2134"/>
      <c r="D420" s="2135">
        <f t="shared" si="6"/>
        <v>0</v>
      </c>
      <c r="E420" s="2134"/>
      <c r="F420" s="2134"/>
      <c r="G420" s="2134"/>
      <c r="H420" s="2134"/>
      <c r="I420" s="2134"/>
      <c r="J420" s="2134"/>
      <c r="K420" s="2655"/>
      <c r="L420" s="2121"/>
    </row>
    <row r="421" spans="1:12" ht="15.75" x14ac:dyDescent="0.25">
      <c r="A421" s="2132"/>
      <c r="B421" s="2133"/>
      <c r="C421" s="2134"/>
      <c r="D421" s="2135">
        <f t="shared" si="6"/>
        <v>0</v>
      </c>
      <c r="E421" s="2134"/>
      <c r="F421" s="2134"/>
      <c r="G421" s="2134"/>
      <c r="H421" s="2134"/>
      <c r="I421" s="2134"/>
      <c r="J421" s="2134"/>
      <c r="K421" s="2655"/>
      <c r="L421" s="2121"/>
    </row>
    <row r="422" spans="1:12" ht="15.75" x14ac:dyDescent="0.25">
      <c r="A422" s="2132"/>
      <c r="B422" s="2133"/>
      <c r="C422" s="2134"/>
      <c r="D422" s="2135">
        <f t="shared" si="6"/>
        <v>0</v>
      </c>
      <c r="E422" s="2134"/>
      <c r="F422" s="2134"/>
      <c r="G422" s="2134"/>
      <c r="H422" s="2134"/>
      <c r="I422" s="2134"/>
      <c r="J422" s="2134"/>
      <c r="K422" s="2655"/>
      <c r="L422" s="2121"/>
    </row>
    <row r="423" spans="1:12" ht="15.75" x14ac:dyDescent="0.25">
      <c r="A423" s="2132"/>
      <c r="B423" s="2133"/>
      <c r="C423" s="2134"/>
      <c r="D423" s="2135">
        <f t="shared" si="6"/>
        <v>0</v>
      </c>
      <c r="E423" s="2134"/>
      <c r="F423" s="2134"/>
      <c r="G423" s="2134"/>
      <c r="H423" s="2134"/>
      <c r="I423" s="2134"/>
      <c r="J423" s="2134"/>
      <c r="K423" s="2655"/>
      <c r="L423" s="2121"/>
    </row>
    <row r="424" spans="1:12" ht="15.75" x14ac:dyDescent="0.25">
      <c r="A424" s="2132"/>
      <c r="B424" s="2133"/>
      <c r="C424" s="2134"/>
      <c r="D424" s="2135">
        <f t="shared" si="6"/>
        <v>0</v>
      </c>
      <c r="E424" s="2134"/>
      <c r="F424" s="2134"/>
      <c r="G424" s="2134"/>
      <c r="H424" s="2134"/>
      <c r="I424" s="2134"/>
      <c r="J424" s="2134"/>
      <c r="K424" s="2655"/>
      <c r="L424" s="2121"/>
    </row>
    <row r="425" spans="1:12" ht="15.75" x14ac:dyDescent="0.25">
      <c r="A425" s="2132"/>
      <c r="B425" s="2133"/>
      <c r="C425" s="2134"/>
      <c r="D425" s="2135">
        <f t="shared" si="6"/>
        <v>0</v>
      </c>
      <c r="E425" s="2134"/>
      <c r="F425" s="2134"/>
      <c r="G425" s="2134"/>
      <c r="H425" s="2134"/>
      <c r="I425" s="2134"/>
      <c r="J425" s="2134"/>
      <c r="K425" s="2655"/>
      <c r="L425" s="2121"/>
    </row>
    <row r="426" spans="1:12" ht="15.75" x14ac:dyDescent="0.25">
      <c r="A426" s="2132"/>
      <c r="B426" s="2133"/>
      <c r="C426" s="2134"/>
      <c r="D426" s="2135">
        <f t="shared" si="6"/>
        <v>0</v>
      </c>
      <c r="E426" s="2134"/>
      <c r="F426" s="2134"/>
      <c r="G426" s="2134"/>
      <c r="H426" s="2134"/>
      <c r="I426" s="2134"/>
      <c r="J426" s="2134"/>
      <c r="K426" s="2655"/>
      <c r="L426" s="2121"/>
    </row>
    <row r="427" spans="1:12" ht="15.75" x14ac:dyDescent="0.25">
      <c r="A427" s="2132"/>
      <c r="B427" s="2133"/>
      <c r="C427" s="2134"/>
      <c r="D427" s="2135">
        <f t="shared" si="6"/>
        <v>0</v>
      </c>
      <c r="E427" s="2134"/>
      <c r="F427" s="2134"/>
      <c r="G427" s="2134"/>
      <c r="H427" s="2134"/>
      <c r="I427" s="2134"/>
      <c r="J427" s="2134"/>
      <c r="K427" s="2655"/>
      <c r="L427" s="2121"/>
    </row>
    <row r="428" spans="1:12" ht="15.75" x14ac:dyDescent="0.25">
      <c r="A428" s="2132"/>
      <c r="B428" s="2133"/>
      <c r="C428" s="2134"/>
      <c r="D428" s="2135">
        <f t="shared" si="6"/>
        <v>0</v>
      </c>
      <c r="E428" s="2134"/>
      <c r="F428" s="2134"/>
      <c r="G428" s="2134"/>
      <c r="H428" s="2134"/>
      <c r="I428" s="2134"/>
      <c r="J428" s="2134"/>
      <c r="K428" s="2655"/>
      <c r="L428" s="2121"/>
    </row>
    <row r="429" spans="1:12" ht="15.75" x14ac:dyDescent="0.25">
      <c r="A429" s="2132"/>
      <c r="B429" s="2133"/>
      <c r="C429" s="2134"/>
      <c r="D429" s="2135">
        <f t="shared" si="6"/>
        <v>0</v>
      </c>
      <c r="E429" s="2134"/>
      <c r="F429" s="2134"/>
      <c r="G429" s="2134"/>
      <c r="H429" s="2134"/>
      <c r="I429" s="2134"/>
      <c r="J429" s="2134"/>
      <c r="K429" s="2655"/>
      <c r="L429" s="2121"/>
    </row>
    <row r="430" spans="1:12" ht="15.75" x14ac:dyDescent="0.25">
      <c r="A430" s="2132"/>
      <c r="B430" s="2133"/>
      <c r="C430" s="2134"/>
      <c r="D430" s="2135">
        <f t="shared" si="6"/>
        <v>0</v>
      </c>
      <c r="E430" s="2134"/>
      <c r="F430" s="2134"/>
      <c r="G430" s="2134"/>
      <c r="H430" s="2134"/>
      <c r="I430" s="2134"/>
      <c r="J430" s="2134"/>
      <c r="K430" s="2655"/>
      <c r="L430" s="2121"/>
    </row>
    <row r="431" spans="1:12" ht="15.75" x14ac:dyDescent="0.25">
      <c r="A431" s="2132"/>
      <c r="B431" s="2133"/>
      <c r="C431" s="2134"/>
      <c r="D431" s="2135">
        <f t="shared" si="6"/>
        <v>0</v>
      </c>
      <c r="E431" s="2134"/>
      <c r="F431" s="2134"/>
      <c r="G431" s="2134"/>
      <c r="H431" s="2134"/>
      <c r="I431" s="2134"/>
      <c r="J431" s="2134"/>
      <c r="K431" s="2655"/>
      <c r="L431" s="2121"/>
    </row>
    <row r="432" spans="1:12" ht="15.75" x14ac:dyDescent="0.25">
      <c r="A432" s="2132"/>
      <c r="B432" s="2133"/>
      <c r="C432" s="2134"/>
      <c r="D432" s="2135">
        <f t="shared" si="6"/>
        <v>0</v>
      </c>
      <c r="E432" s="2134"/>
      <c r="F432" s="2134"/>
      <c r="G432" s="2134"/>
      <c r="H432" s="2134"/>
      <c r="I432" s="2134"/>
      <c r="J432" s="2134"/>
      <c r="K432" s="2655"/>
      <c r="L432" s="2121"/>
    </row>
    <row r="433" spans="1:12" ht="15.75" x14ac:dyDescent="0.25">
      <c r="A433" s="2132"/>
      <c r="B433" s="2133"/>
      <c r="C433" s="2134"/>
      <c r="D433" s="2135">
        <f t="shared" si="6"/>
        <v>0</v>
      </c>
      <c r="E433" s="2134"/>
      <c r="F433" s="2134"/>
      <c r="G433" s="2134"/>
      <c r="H433" s="2134"/>
      <c r="I433" s="2134"/>
      <c r="J433" s="2134"/>
      <c r="K433" s="2655"/>
      <c r="L433" s="2121"/>
    </row>
    <row r="434" spans="1:12" ht="15.75" x14ac:dyDescent="0.25">
      <c r="A434" s="2132"/>
      <c r="B434" s="2133"/>
      <c r="C434" s="2134"/>
      <c r="D434" s="2135">
        <f t="shared" si="6"/>
        <v>0</v>
      </c>
      <c r="E434" s="2134"/>
      <c r="F434" s="2134"/>
      <c r="G434" s="2134"/>
      <c r="H434" s="2134"/>
      <c r="I434" s="2134"/>
      <c r="J434" s="2134"/>
      <c r="K434" s="2655"/>
      <c r="L434" s="2121"/>
    </row>
    <row r="435" spans="1:12" ht="15.75" x14ac:dyDescent="0.25">
      <c r="A435" s="2132"/>
      <c r="B435" s="2133"/>
      <c r="C435" s="2134"/>
      <c r="D435" s="2135">
        <f t="shared" si="6"/>
        <v>0</v>
      </c>
      <c r="E435" s="2134"/>
      <c r="F435" s="2134"/>
      <c r="G435" s="2134"/>
      <c r="H435" s="2134"/>
      <c r="I435" s="2134"/>
      <c r="J435" s="2134"/>
      <c r="K435" s="2655"/>
      <c r="L435" s="2121"/>
    </row>
    <row r="436" spans="1:12" ht="15.75" x14ac:dyDescent="0.25">
      <c r="A436" s="2132"/>
      <c r="B436" s="2133"/>
      <c r="C436" s="2134"/>
      <c r="D436" s="2135">
        <f t="shared" si="6"/>
        <v>0</v>
      </c>
      <c r="E436" s="2134"/>
      <c r="F436" s="2134"/>
      <c r="G436" s="2134"/>
      <c r="H436" s="2134"/>
      <c r="I436" s="2134"/>
      <c r="J436" s="2134"/>
      <c r="K436" s="2655"/>
      <c r="L436" s="2121"/>
    </row>
    <row r="437" spans="1:12" ht="15.75" x14ac:dyDescent="0.25">
      <c r="A437" s="2132"/>
      <c r="B437" s="2133"/>
      <c r="C437" s="2134"/>
      <c r="D437" s="2135">
        <f t="shared" si="6"/>
        <v>0</v>
      </c>
      <c r="E437" s="2134"/>
      <c r="F437" s="2134"/>
      <c r="G437" s="2134"/>
      <c r="H437" s="2134"/>
      <c r="I437" s="2134"/>
      <c r="J437" s="2134"/>
      <c r="K437" s="2655"/>
      <c r="L437" s="2121"/>
    </row>
    <row r="438" spans="1:12" ht="15.75" x14ac:dyDescent="0.25">
      <c r="A438" s="2132"/>
      <c r="B438" s="2133"/>
      <c r="C438" s="2134"/>
      <c r="D438" s="2135">
        <f t="shared" si="6"/>
        <v>0</v>
      </c>
      <c r="E438" s="2134"/>
      <c r="F438" s="2134"/>
      <c r="G438" s="2134"/>
      <c r="H438" s="2134"/>
      <c r="I438" s="2134"/>
      <c r="J438" s="2134"/>
      <c r="K438" s="2655"/>
      <c r="L438" s="2121"/>
    </row>
    <row r="439" spans="1:12" ht="15.75" x14ac:dyDescent="0.25">
      <c r="A439" s="2132"/>
      <c r="B439" s="2133"/>
      <c r="C439" s="2134"/>
      <c r="D439" s="2135">
        <f t="shared" si="6"/>
        <v>0</v>
      </c>
      <c r="E439" s="2134"/>
      <c r="F439" s="2134"/>
      <c r="G439" s="2134"/>
      <c r="H439" s="2134"/>
      <c r="I439" s="2134"/>
      <c r="J439" s="2134"/>
      <c r="K439" s="2655"/>
      <c r="L439" s="2121"/>
    </row>
    <row r="440" spans="1:12" ht="15.75" x14ac:dyDescent="0.25">
      <c r="A440" s="2132"/>
      <c r="B440" s="2133"/>
      <c r="C440" s="2134"/>
      <c r="D440" s="2135">
        <f t="shared" si="6"/>
        <v>0</v>
      </c>
      <c r="E440" s="2134"/>
      <c r="F440" s="2134"/>
      <c r="G440" s="2134"/>
      <c r="H440" s="2134"/>
      <c r="I440" s="2134"/>
      <c r="J440" s="2134"/>
      <c r="K440" s="2655"/>
      <c r="L440" s="2121"/>
    </row>
    <row r="441" spans="1:12" ht="15.75" x14ac:dyDescent="0.25">
      <c r="A441" s="2132"/>
      <c r="B441" s="2133"/>
      <c r="C441" s="2134"/>
      <c r="D441" s="2135">
        <f t="shared" si="6"/>
        <v>0</v>
      </c>
      <c r="E441" s="2134"/>
      <c r="F441" s="2134"/>
      <c r="G441" s="2134"/>
      <c r="H441" s="2134"/>
      <c r="I441" s="2134"/>
      <c r="J441" s="2134"/>
      <c r="K441" s="2655"/>
      <c r="L441" s="2121"/>
    </row>
    <row r="442" spans="1:12" ht="15.75" x14ac:dyDescent="0.25">
      <c r="A442" s="2132"/>
      <c r="B442" s="2133"/>
      <c r="C442" s="2134"/>
      <c r="D442" s="2135">
        <f t="shared" si="6"/>
        <v>0</v>
      </c>
      <c r="E442" s="2134"/>
      <c r="F442" s="2134"/>
      <c r="G442" s="2134"/>
      <c r="H442" s="2134"/>
      <c r="I442" s="2134"/>
      <c r="J442" s="2134"/>
      <c r="K442" s="2655"/>
      <c r="L442" s="2121"/>
    </row>
    <row r="443" spans="1:12" ht="15.75" x14ac:dyDescent="0.25">
      <c r="A443" s="2132"/>
      <c r="B443" s="2133"/>
      <c r="C443" s="2134"/>
      <c r="D443" s="2135">
        <f t="shared" si="6"/>
        <v>0</v>
      </c>
      <c r="E443" s="2134"/>
      <c r="F443" s="2134"/>
      <c r="G443" s="2134"/>
      <c r="H443" s="2134"/>
      <c r="I443" s="2134"/>
      <c r="J443" s="2134"/>
      <c r="K443" s="2655"/>
      <c r="L443" s="2121"/>
    </row>
    <row r="444" spans="1:12" ht="15.75" x14ac:dyDescent="0.25">
      <c r="A444" s="2132"/>
      <c r="B444" s="2133"/>
      <c r="C444" s="2134"/>
      <c r="D444" s="2135">
        <f t="shared" si="6"/>
        <v>0</v>
      </c>
      <c r="E444" s="2134"/>
      <c r="F444" s="2134"/>
      <c r="G444" s="2134"/>
      <c r="H444" s="2134"/>
      <c r="I444" s="2134"/>
      <c r="J444" s="2134"/>
      <c r="K444" s="2655"/>
      <c r="L444" s="2121"/>
    </row>
    <row r="445" spans="1:12" ht="15.75" x14ac:dyDescent="0.25">
      <c r="A445" s="2132"/>
      <c r="B445" s="2133"/>
      <c r="C445" s="2134"/>
      <c r="D445" s="2135">
        <f t="shared" si="6"/>
        <v>0</v>
      </c>
      <c r="E445" s="2134"/>
      <c r="F445" s="2134"/>
      <c r="G445" s="2134"/>
      <c r="H445" s="2134"/>
      <c r="I445" s="2134"/>
      <c r="J445" s="2134"/>
      <c r="K445" s="2655"/>
      <c r="L445" s="2121"/>
    </row>
    <row r="446" spans="1:12" ht="15.75" x14ac:dyDescent="0.25">
      <c r="A446" s="2132"/>
      <c r="B446" s="2133"/>
      <c r="C446" s="2134"/>
      <c r="D446" s="2135">
        <f t="shared" si="6"/>
        <v>0</v>
      </c>
      <c r="E446" s="2134"/>
      <c r="F446" s="2134"/>
      <c r="G446" s="2134"/>
      <c r="H446" s="2134"/>
      <c r="I446" s="2134"/>
      <c r="J446" s="2134"/>
      <c r="K446" s="2655"/>
      <c r="L446" s="2121"/>
    </row>
    <row r="447" spans="1:12" ht="15.75" x14ac:dyDescent="0.25">
      <c r="A447" s="2132"/>
      <c r="B447" s="2133"/>
      <c r="C447" s="2134"/>
      <c r="D447" s="2135">
        <f t="shared" si="6"/>
        <v>0</v>
      </c>
      <c r="E447" s="2134"/>
      <c r="F447" s="2134"/>
      <c r="G447" s="2134"/>
      <c r="H447" s="2134"/>
      <c r="I447" s="2134"/>
      <c r="J447" s="2134"/>
      <c r="K447" s="2655"/>
      <c r="L447" s="2121"/>
    </row>
    <row r="448" spans="1:12" ht="15.75" x14ac:dyDescent="0.25">
      <c r="A448" s="2132"/>
      <c r="B448" s="2133"/>
      <c r="C448" s="2134"/>
      <c r="D448" s="2135">
        <f t="shared" si="6"/>
        <v>0</v>
      </c>
      <c r="E448" s="2134"/>
      <c r="F448" s="2134"/>
      <c r="G448" s="2134"/>
      <c r="H448" s="2134"/>
      <c r="I448" s="2134"/>
      <c r="J448" s="2134"/>
      <c r="K448" s="2655"/>
      <c r="L448" s="2121"/>
    </row>
    <row r="449" spans="1:12" ht="15.75" x14ac:dyDescent="0.25">
      <c r="A449" s="2132"/>
      <c r="B449" s="2133"/>
      <c r="C449" s="2134"/>
      <c r="D449" s="2135">
        <f t="shared" si="6"/>
        <v>0</v>
      </c>
      <c r="E449" s="2134"/>
      <c r="F449" s="2134"/>
      <c r="G449" s="2134"/>
      <c r="H449" s="2134"/>
      <c r="I449" s="2134"/>
      <c r="J449" s="2134"/>
      <c r="K449" s="2655"/>
      <c r="L449" s="2121"/>
    </row>
    <row r="450" spans="1:12" ht="15.75" x14ac:dyDescent="0.25">
      <c r="A450" s="2132"/>
      <c r="B450" s="2133"/>
      <c r="C450" s="2134"/>
      <c r="D450" s="2135">
        <f t="shared" si="6"/>
        <v>0</v>
      </c>
      <c r="E450" s="2134"/>
      <c r="F450" s="2134"/>
      <c r="G450" s="2134"/>
      <c r="H450" s="2134"/>
      <c r="I450" s="2134"/>
      <c r="J450" s="2134"/>
      <c r="K450" s="2655"/>
      <c r="L450" s="2121"/>
    </row>
    <row r="451" spans="1:12" ht="15.75" x14ac:dyDescent="0.25">
      <c r="A451" s="2132"/>
      <c r="B451" s="2133"/>
      <c r="C451" s="2134"/>
      <c r="D451" s="2135">
        <f t="shared" si="6"/>
        <v>0</v>
      </c>
      <c r="E451" s="2134"/>
      <c r="F451" s="2134"/>
      <c r="G451" s="2134"/>
      <c r="H451" s="2134"/>
      <c r="I451" s="2134"/>
      <c r="J451" s="2134"/>
      <c r="K451" s="2655"/>
      <c r="L451" s="2121"/>
    </row>
    <row r="452" spans="1:12" ht="15.75" x14ac:dyDescent="0.25">
      <c r="A452" s="2132"/>
      <c r="B452" s="2133"/>
      <c r="C452" s="2134"/>
      <c r="D452" s="2135">
        <f t="shared" si="6"/>
        <v>0</v>
      </c>
      <c r="E452" s="2134"/>
      <c r="F452" s="2134"/>
      <c r="G452" s="2134"/>
      <c r="H452" s="2134"/>
      <c r="I452" s="2134"/>
      <c r="J452" s="2134"/>
      <c r="K452" s="2655"/>
      <c r="L452" s="2121"/>
    </row>
    <row r="453" spans="1:12" ht="15.75" x14ac:dyDescent="0.25">
      <c r="A453" s="2132"/>
      <c r="B453" s="2133"/>
      <c r="C453" s="2134"/>
      <c r="D453" s="2135">
        <f t="shared" si="6"/>
        <v>0</v>
      </c>
      <c r="E453" s="2134"/>
      <c r="F453" s="2134"/>
      <c r="G453" s="2134"/>
      <c r="H453" s="2134"/>
      <c r="I453" s="2134"/>
      <c r="J453" s="2134"/>
      <c r="K453" s="2655"/>
      <c r="L453" s="2121"/>
    </row>
    <row r="454" spans="1:12" ht="15.75" x14ac:dyDescent="0.25">
      <c r="A454" s="2132"/>
      <c r="B454" s="2133"/>
      <c r="C454" s="2134"/>
      <c r="D454" s="2135">
        <f t="shared" si="6"/>
        <v>0</v>
      </c>
      <c r="E454" s="2134"/>
      <c r="F454" s="2134"/>
      <c r="G454" s="2134"/>
      <c r="H454" s="2134"/>
      <c r="I454" s="2134"/>
      <c r="J454" s="2134"/>
      <c r="K454" s="2655"/>
      <c r="L454" s="2121"/>
    </row>
    <row r="455" spans="1:12" ht="15.75" x14ac:dyDescent="0.25">
      <c r="A455" s="2132"/>
      <c r="B455" s="2133"/>
      <c r="C455" s="2134"/>
      <c r="D455" s="2135">
        <f t="shared" si="6"/>
        <v>0</v>
      </c>
      <c r="E455" s="2134"/>
      <c r="F455" s="2134"/>
      <c r="G455" s="2134"/>
      <c r="H455" s="2134"/>
      <c r="I455" s="2134"/>
      <c r="J455" s="2134"/>
      <c r="K455" s="2655"/>
      <c r="L455" s="2121"/>
    </row>
    <row r="456" spans="1:12" ht="15.75" x14ac:dyDescent="0.25">
      <c r="A456" s="2132"/>
      <c r="B456" s="2133"/>
      <c r="C456" s="2134"/>
      <c r="D456" s="2135">
        <f t="shared" si="6"/>
        <v>0</v>
      </c>
      <c r="E456" s="2134"/>
      <c r="F456" s="2134"/>
      <c r="G456" s="2134"/>
      <c r="H456" s="2134"/>
      <c r="I456" s="2134"/>
      <c r="J456" s="2134"/>
      <c r="K456" s="2655"/>
      <c r="L456" s="2121"/>
    </row>
    <row r="457" spans="1:12" ht="15.75" x14ac:dyDescent="0.25">
      <c r="A457" s="2132"/>
      <c r="B457" s="2133"/>
      <c r="C457" s="2134"/>
      <c r="D457" s="2135">
        <f t="shared" si="6"/>
        <v>0</v>
      </c>
      <c r="E457" s="2134"/>
      <c r="F457" s="2134"/>
      <c r="G457" s="2134"/>
      <c r="H457" s="2134"/>
      <c r="I457" s="2134"/>
      <c r="J457" s="2134"/>
      <c r="K457" s="2655"/>
      <c r="L457" s="2121"/>
    </row>
    <row r="458" spans="1:12" ht="15.75" x14ac:dyDescent="0.25">
      <c r="A458" s="2132"/>
      <c r="B458" s="2133"/>
      <c r="C458" s="2134"/>
      <c r="D458" s="2135">
        <f t="shared" si="6"/>
        <v>0</v>
      </c>
      <c r="E458" s="2134"/>
      <c r="F458" s="2134"/>
      <c r="G458" s="2134"/>
      <c r="H458" s="2134"/>
      <c r="I458" s="2134"/>
      <c r="J458" s="2134"/>
      <c r="K458" s="2655"/>
      <c r="L458" s="2121"/>
    </row>
    <row r="459" spans="1:12" ht="15.75" x14ac:dyDescent="0.25">
      <c r="A459" s="2132"/>
      <c r="B459" s="2133"/>
      <c r="C459" s="2134"/>
      <c r="D459" s="2135">
        <f t="shared" si="6"/>
        <v>0</v>
      </c>
      <c r="E459" s="2134"/>
      <c r="F459" s="2134"/>
      <c r="G459" s="2134"/>
      <c r="H459" s="2134"/>
      <c r="I459" s="2134"/>
      <c r="J459" s="2134"/>
      <c r="K459" s="2655"/>
      <c r="L459" s="2121"/>
    </row>
    <row r="460" spans="1:12" ht="15.75" x14ac:dyDescent="0.25">
      <c r="A460" s="2132"/>
      <c r="B460" s="2133"/>
      <c r="C460" s="2134"/>
      <c r="D460" s="2135">
        <f t="shared" si="6"/>
        <v>0</v>
      </c>
      <c r="E460" s="2134"/>
      <c r="F460" s="2134"/>
      <c r="G460" s="2134"/>
      <c r="H460" s="2134"/>
      <c r="I460" s="2134"/>
      <c r="J460" s="2134"/>
      <c r="K460" s="2655"/>
      <c r="L460" s="2121"/>
    </row>
    <row r="461" spans="1:12" ht="15.75" x14ac:dyDescent="0.25">
      <c r="A461" s="2132"/>
      <c r="B461" s="2133"/>
      <c r="C461" s="2134"/>
      <c r="D461" s="2135">
        <f t="shared" ref="D461:D524" si="7">+C461*(100-E461)/100</f>
        <v>0</v>
      </c>
      <c r="E461" s="2134"/>
      <c r="F461" s="2134"/>
      <c r="G461" s="2134"/>
      <c r="H461" s="2134"/>
      <c r="I461" s="2134"/>
      <c r="J461" s="2134"/>
      <c r="K461" s="2655"/>
      <c r="L461" s="2121"/>
    </row>
    <row r="462" spans="1:12" ht="15.75" x14ac:dyDescent="0.25">
      <c r="A462" s="2132"/>
      <c r="B462" s="2133"/>
      <c r="C462" s="2134"/>
      <c r="D462" s="2135">
        <f t="shared" si="7"/>
        <v>0</v>
      </c>
      <c r="E462" s="2134"/>
      <c r="F462" s="2134"/>
      <c r="G462" s="2134"/>
      <c r="H462" s="2134"/>
      <c r="I462" s="2134"/>
      <c r="J462" s="2134"/>
      <c r="K462" s="2655"/>
      <c r="L462" s="2121"/>
    </row>
    <row r="463" spans="1:12" ht="15.75" x14ac:dyDescent="0.25">
      <c r="A463" s="2132"/>
      <c r="B463" s="2133"/>
      <c r="C463" s="2134"/>
      <c r="D463" s="2135">
        <f t="shared" si="7"/>
        <v>0</v>
      </c>
      <c r="E463" s="2134"/>
      <c r="F463" s="2134"/>
      <c r="G463" s="2134"/>
      <c r="H463" s="2134"/>
      <c r="I463" s="2134"/>
      <c r="J463" s="2134"/>
      <c r="K463" s="2655"/>
      <c r="L463" s="2121"/>
    </row>
    <row r="464" spans="1:12" ht="15.75" x14ac:dyDescent="0.25">
      <c r="A464" s="2132"/>
      <c r="B464" s="2133"/>
      <c r="C464" s="2134"/>
      <c r="D464" s="2135">
        <f t="shared" si="7"/>
        <v>0</v>
      </c>
      <c r="E464" s="2134"/>
      <c r="F464" s="2134"/>
      <c r="G464" s="2134"/>
      <c r="H464" s="2134"/>
      <c r="I464" s="2134"/>
      <c r="J464" s="2134"/>
      <c r="K464" s="2655"/>
      <c r="L464" s="2121"/>
    </row>
    <row r="465" spans="1:12" ht="15.75" x14ac:dyDescent="0.25">
      <c r="A465" s="2132"/>
      <c r="B465" s="2133"/>
      <c r="C465" s="2134"/>
      <c r="D465" s="2135">
        <f t="shared" si="7"/>
        <v>0</v>
      </c>
      <c r="E465" s="2134"/>
      <c r="F465" s="2134"/>
      <c r="G465" s="2134"/>
      <c r="H465" s="2134"/>
      <c r="I465" s="2134"/>
      <c r="J465" s="2134"/>
      <c r="K465" s="2655"/>
      <c r="L465" s="2121"/>
    </row>
    <row r="466" spans="1:12" ht="15.75" x14ac:dyDescent="0.25">
      <c r="A466" s="2132"/>
      <c r="B466" s="2133"/>
      <c r="C466" s="2134"/>
      <c r="D466" s="2135">
        <f t="shared" si="7"/>
        <v>0</v>
      </c>
      <c r="E466" s="2134"/>
      <c r="F466" s="2134"/>
      <c r="G466" s="2134"/>
      <c r="H466" s="2134"/>
      <c r="I466" s="2134"/>
      <c r="J466" s="2134"/>
      <c r="K466" s="2655"/>
      <c r="L466" s="2121"/>
    </row>
    <row r="467" spans="1:12" ht="15.75" x14ac:dyDescent="0.25">
      <c r="A467" s="2132"/>
      <c r="B467" s="2133"/>
      <c r="C467" s="2134"/>
      <c r="D467" s="2135">
        <f t="shared" si="7"/>
        <v>0</v>
      </c>
      <c r="E467" s="2134"/>
      <c r="F467" s="2134"/>
      <c r="G467" s="2134"/>
      <c r="H467" s="2134"/>
      <c r="I467" s="2134"/>
      <c r="J467" s="2134"/>
      <c r="K467" s="2655"/>
      <c r="L467" s="2121"/>
    </row>
    <row r="468" spans="1:12" ht="15.75" x14ac:dyDescent="0.25">
      <c r="A468" s="2132"/>
      <c r="B468" s="2133"/>
      <c r="C468" s="2134"/>
      <c r="D468" s="2135">
        <f t="shared" si="7"/>
        <v>0</v>
      </c>
      <c r="E468" s="2134"/>
      <c r="F468" s="2134"/>
      <c r="G468" s="2134"/>
      <c r="H468" s="2134"/>
      <c r="I468" s="2134"/>
      <c r="J468" s="2134"/>
      <c r="K468" s="2655"/>
      <c r="L468" s="2121"/>
    </row>
    <row r="469" spans="1:12" ht="15.75" x14ac:dyDescent="0.25">
      <c r="A469" s="2132"/>
      <c r="B469" s="2133"/>
      <c r="C469" s="2134"/>
      <c r="D469" s="2135">
        <f t="shared" si="7"/>
        <v>0</v>
      </c>
      <c r="E469" s="2134"/>
      <c r="F469" s="2134"/>
      <c r="G469" s="2134"/>
      <c r="H469" s="2134"/>
      <c r="I469" s="2134"/>
      <c r="J469" s="2134"/>
      <c r="K469" s="2655"/>
      <c r="L469" s="2121"/>
    </row>
    <row r="470" spans="1:12" ht="15.75" x14ac:dyDescent="0.25">
      <c r="A470" s="2132"/>
      <c r="B470" s="2133"/>
      <c r="C470" s="2134"/>
      <c r="D470" s="2135">
        <f t="shared" si="7"/>
        <v>0</v>
      </c>
      <c r="E470" s="2134"/>
      <c r="F470" s="2134"/>
      <c r="G470" s="2134"/>
      <c r="H470" s="2134"/>
      <c r="I470" s="2134"/>
      <c r="J470" s="2134"/>
      <c r="K470" s="2655"/>
      <c r="L470" s="2121"/>
    </row>
    <row r="471" spans="1:12" ht="15.75" x14ac:dyDescent="0.25">
      <c r="A471" s="2132"/>
      <c r="B471" s="2133"/>
      <c r="C471" s="2134"/>
      <c r="D471" s="2135">
        <f t="shared" si="7"/>
        <v>0</v>
      </c>
      <c r="E471" s="2134"/>
      <c r="F471" s="2134"/>
      <c r="G471" s="2134"/>
      <c r="H471" s="2134"/>
      <c r="I471" s="2134"/>
      <c r="J471" s="2134"/>
      <c r="K471" s="2655"/>
      <c r="L471" s="2121"/>
    </row>
    <row r="472" spans="1:12" ht="15.75" x14ac:dyDescent="0.25">
      <c r="A472" s="2132"/>
      <c r="B472" s="2133"/>
      <c r="C472" s="2134"/>
      <c r="D472" s="2135">
        <f t="shared" si="7"/>
        <v>0</v>
      </c>
      <c r="E472" s="2134"/>
      <c r="F472" s="2134"/>
      <c r="G472" s="2134"/>
      <c r="H472" s="2134"/>
      <c r="I472" s="2134"/>
      <c r="J472" s="2134"/>
      <c r="K472" s="2655"/>
      <c r="L472" s="2121"/>
    </row>
    <row r="473" spans="1:12" ht="15.75" x14ac:dyDescent="0.25">
      <c r="A473" s="2132"/>
      <c r="B473" s="2133"/>
      <c r="C473" s="2134"/>
      <c r="D473" s="2135">
        <f t="shared" si="7"/>
        <v>0</v>
      </c>
      <c r="E473" s="2134"/>
      <c r="F473" s="2134"/>
      <c r="G473" s="2134"/>
      <c r="H473" s="2134"/>
      <c r="I473" s="2134"/>
      <c r="J473" s="2134"/>
      <c r="K473" s="2655"/>
      <c r="L473" s="2121"/>
    </row>
    <row r="474" spans="1:12" ht="15.75" x14ac:dyDescent="0.25">
      <c r="A474" s="2132"/>
      <c r="B474" s="2133"/>
      <c r="C474" s="2134"/>
      <c r="D474" s="2135">
        <f t="shared" si="7"/>
        <v>0</v>
      </c>
      <c r="E474" s="2134"/>
      <c r="F474" s="2134"/>
      <c r="G474" s="2134"/>
      <c r="H474" s="2134"/>
      <c r="I474" s="2134"/>
      <c r="J474" s="2134"/>
      <c r="K474" s="2655"/>
      <c r="L474" s="2121"/>
    </row>
    <row r="475" spans="1:12" ht="15.75" x14ac:dyDescent="0.25">
      <c r="A475" s="2132"/>
      <c r="B475" s="2133"/>
      <c r="C475" s="2134"/>
      <c r="D475" s="2135">
        <f t="shared" si="7"/>
        <v>0</v>
      </c>
      <c r="E475" s="2134"/>
      <c r="F475" s="2134"/>
      <c r="G475" s="2134"/>
      <c r="H475" s="2134"/>
      <c r="I475" s="2134"/>
      <c r="J475" s="2134"/>
      <c r="K475" s="2655"/>
      <c r="L475" s="2121"/>
    </row>
    <row r="476" spans="1:12" ht="15.75" x14ac:dyDescent="0.25">
      <c r="A476" s="2132"/>
      <c r="B476" s="2133"/>
      <c r="C476" s="2134"/>
      <c r="D476" s="2135">
        <f t="shared" si="7"/>
        <v>0</v>
      </c>
      <c r="E476" s="2134"/>
      <c r="F476" s="2134"/>
      <c r="G476" s="2134"/>
      <c r="H476" s="2134"/>
      <c r="I476" s="2134"/>
      <c r="J476" s="2134"/>
      <c r="K476" s="2655"/>
      <c r="L476" s="2121"/>
    </row>
    <row r="477" spans="1:12" ht="15.75" x14ac:dyDescent="0.25">
      <c r="A477" s="2132"/>
      <c r="B477" s="2133"/>
      <c r="C477" s="2134"/>
      <c r="D477" s="2135">
        <f t="shared" si="7"/>
        <v>0</v>
      </c>
      <c r="E477" s="2134"/>
      <c r="F477" s="2134"/>
      <c r="G477" s="2134"/>
      <c r="H477" s="2134"/>
      <c r="I477" s="2134"/>
      <c r="J477" s="2134"/>
      <c r="K477" s="2655"/>
      <c r="L477" s="2121"/>
    </row>
    <row r="478" spans="1:12" ht="15.75" x14ac:dyDescent="0.25">
      <c r="A478" s="2132"/>
      <c r="B478" s="2133"/>
      <c r="C478" s="2134"/>
      <c r="D478" s="2135">
        <f t="shared" si="7"/>
        <v>0</v>
      </c>
      <c r="E478" s="2134"/>
      <c r="F478" s="2134"/>
      <c r="G478" s="2134"/>
      <c r="H478" s="2134"/>
      <c r="I478" s="2134"/>
      <c r="J478" s="2134"/>
      <c r="K478" s="2655"/>
      <c r="L478" s="2121"/>
    </row>
    <row r="479" spans="1:12" ht="15.75" x14ac:dyDescent="0.25">
      <c r="A479" s="2132"/>
      <c r="B479" s="2133"/>
      <c r="C479" s="2134"/>
      <c r="D479" s="2135">
        <f t="shared" si="7"/>
        <v>0</v>
      </c>
      <c r="E479" s="2134"/>
      <c r="F479" s="2134"/>
      <c r="G479" s="2134"/>
      <c r="H479" s="2134"/>
      <c r="I479" s="2134"/>
      <c r="J479" s="2134"/>
      <c r="K479" s="2655"/>
      <c r="L479" s="2121"/>
    </row>
    <row r="480" spans="1:12" ht="15.75" x14ac:dyDescent="0.25">
      <c r="A480" s="2132"/>
      <c r="B480" s="2133"/>
      <c r="C480" s="2134"/>
      <c r="D480" s="2135">
        <f t="shared" si="7"/>
        <v>0</v>
      </c>
      <c r="E480" s="2134"/>
      <c r="F480" s="2134"/>
      <c r="G480" s="2134"/>
      <c r="H480" s="2134"/>
      <c r="I480" s="2134"/>
      <c r="J480" s="2134"/>
      <c r="K480" s="2655"/>
      <c r="L480" s="2121"/>
    </row>
    <row r="481" spans="1:12" ht="15.75" x14ac:dyDescent="0.25">
      <c r="A481" s="2132"/>
      <c r="B481" s="2133"/>
      <c r="C481" s="2134"/>
      <c r="D481" s="2135">
        <f t="shared" si="7"/>
        <v>0</v>
      </c>
      <c r="E481" s="2134"/>
      <c r="F481" s="2134"/>
      <c r="G481" s="2134"/>
      <c r="H481" s="2134"/>
      <c r="I481" s="2134"/>
      <c r="J481" s="2134"/>
      <c r="K481" s="2655"/>
      <c r="L481" s="2121"/>
    </row>
    <row r="482" spans="1:12" ht="15.75" x14ac:dyDescent="0.25">
      <c r="A482" s="2132"/>
      <c r="B482" s="2133"/>
      <c r="C482" s="2134"/>
      <c r="D482" s="2135">
        <f t="shared" si="7"/>
        <v>0</v>
      </c>
      <c r="E482" s="2134"/>
      <c r="F482" s="2134"/>
      <c r="G482" s="2134"/>
      <c r="H482" s="2134"/>
      <c r="I482" s="2134"/>
      <c r="J482" s="2134"/>
      <c r="K482" s="2655"/>
      <c r="L482" s="2121"/>
    </row>
    <row r="483" spans="1:12" ht="15.75" x14ac:dyDescent="0.25">
      <c r="A483" s="2132"/>
      <c r="B483" s="2133"/>
      <c r="C483" s="2134"/>
      <c r="D483" s="2135">
        <f t="shared" si="7"/>
        <v>0</v>
      </c>
      <c r="E483" s="2134"/>
      <c r="F483" s="2134"/>
      <c r="G483" s="2134"/>
      <c r="H483" s="2134"/>
      <c r="I483" s="2134"/>
      <c r="J483" s="2134"/>
      <c r="K483" s="2655"/>
      <c r="L483" s="2121"/>
    </row>
    <row r="484" spans="1:12" ht="15.75" x14ac:dyDescent="0.25">
      <c r="A484" s="2132"/>
      <c r="B484" s="2133"/>
      <c r="C484" s="2134"/>
      <c r="D484" s="2135">
        <f t="shared" si="7"/>
        <v>0</v>
      </c>
      <c r="E484" s="2134"/>
      <c r="F484" s="2134"/>
      <c r="G484" s="2134"/>
      <c r="H484" s="2134"/>
      <c r="I484" s="2134"/>
      <c r="J484" s="2134"/>
      <c r="K484" s="2655"/>
      <c r="L484" s="2121"/>
    </row>
    <row r="485" spans="1:12" ht="15.75" x14ac:dyDescent="0.25">
      <c r="A485" s="2132"/>
      <c r="B485" s="2133"/>
      <c r="C485" s="2134"/>
      <c r="D485" s="2135">
        <f t="shared" si="7"/>
        <v>0</v>
      </c>
      <c r="E485" s="2134"/>
      <c r="F485" s="2134"/>
      <c r="G485" s="2134"/>
      <c r="H485" s="2134"/>
      <c r="I485" s="2134"/>
      <c r="J485" s="2134"/>
      <c r="K485" s="2655"/>
      <c r="L485" s="2121"/>
    </row>
    <row r="486" spans="1:12" ht="15.75" x14ac:dyDescent="0.25">
      <c r="A486" s="2132"/>
      <c r="B486" s="2133"/>
      <c r="C486" s="2134"/>
      <c r="D486" s="2135">
        <f t="shared" si="7"/>
        <v>0</v>
      </c>
      <c r="E486" s="2134"/>
      <c r="F486" s="2134"/>
      <c r="G486" s="2134"/>
      <c r="H486" s="2134"/>
      <c r="I486" s="2134"/>
      <c r="J486" s="2134"/>
      <c r="K486" s="2655"/>
      <c r="L486" s="2121"/>
    </row>
    <row r="487" spans="1:12" ht="15.75" x14ac:dyDescent="0.25">
      <c r="A487" s="2132"/>
      <c r="B487" s="2133"/>
      <c r="C487" s="2134"/>
      <c r="D487" s="2135">
        <f t="shared" si="7"/>
        <v>0</v>
      </c>
      <c r="E487" s="2134"/>
      <c r="F487" s="2134"/>
      <c r="G487" s="2134"/>
      <c r="H487" s="2134"/>
      <c r="I487" s="2134"/>
      <c r="J487" s="2134"/>
      <c r="K487" s="2655"/>
      <c r="L487" s="2121"/>
    </row>
    <row r="488" spans="1:12" ht="15.75" x14ac:dyDescent="0.25">
      <c r="A488" s="2132"/>
      <c r="B488" s="2133"/>
      <c r="C488" s="2134"/>
      <c r="D488" s="2135">
        <f t="shared" si="7"/>
        <v>0</v>
      </c>
      <c r="E488" s="2134"/>
      <c r="F488" s="2134"/>
      <c r="G488" s="2134"/>
      <c r="H488" s="2134"/>
      <c r="I488" s="2134"/>
      <c r="J488" s="2134"/>
      <c r="K488" s="2655"/>
      <c r="L488" s="2121"/>
    </row>
    <row r="489" spans="1:12" ht="15.75" x14ac:dyDescent="0.25">
      <c r="A489" s="2132"/>
      <c r="B489" s="2133"/>
      <c r="C489" s="2134"/>
      <c r="D489" s="2135">
        <f t="shared" si="7"/>
        <v>0</v>
      </c>
      <c r="E489" s="2134"/>
      <c r="F489" s="2134"/>
      <c r="G489" s="2134"/>
      <c r="H489" s="2134"/>
      <c r="I489" s="2134"/>
      <c r="J489" s="2134"/>
      <c r="K489" s="2655"/>
      <c r="L489" s="2121"/>
    </row>
    <row r="490" spans="1:12" ht="15.75" x14ac:dyDescent="0.25">
      <c r="A490" s="2132"/>
      <c r="B490" s="2133"/>
      <c r="C490" s="2134"/>
      <c r="D490" s="2135">
        <f t="shared" si="7"/>
        <v>0</v>
      </c>
      <c r="E490" s="2134"/>
      <c r="F490" s="2134"/>
      <c r="G490" s="2134"/>
      <c r="H490" s="2134"/>
      <c r="I490" s="2134"/>
      <c r="J490" s="2134"/>
      <c r="K490" s="2655"/>
      <c r="L490" s="2121"/>
    </row>
    <row r="491" spans="1:12" ht="15.75" x14ac:dyDescent="0.25">
      <c r="A491" s="2132"/>
      <c r="B491" s="2133"/>
      <c r="C491" s="2134"/>
      <c r="D491" s="2135">
        <f t="shared" si="7"/>
        <v>0</v>
      </c>
      <c r="E491" s="2134"/>
      <c r="F491" s="2134"/>
      <c r="G491" s="2134"/>
      <c r="H491" s="2134"/>
      <c r="I491" s="2134"/>
      <c r="J491" s="2134"/>
      <c r="K491" s="2655"/>
      <c r="L491" s="2121"/>
    </row>
    <row r="492" spans="1:12" ht="15.75" x14ac:dyDescent="0.25">
      <c r="A492" s="2132"/>
      <c r="B492" s="2133"/>
      <c r="C492" s="2134"/>
      <c r="D492" s="2135">
        <f t="shared" si="7"/>
        <v>0</v>
      </c>
      <c r="E492" s="2134"/>
      <c r="F492" s="2134"/>
      <c r="G492" s="2134"/>
      <c r="H492" s="2134"/>
      <c r="I492" s="2134"/>
      <c r="J492" s="2134"/>
      <c r="K492" s="2655"/>
      <c r="L492" s="2121"/>
    </row>
    <row r="493" spans="1:12" ht="15.75" x14ac:dyDescent="0.25">
      <c r="A493" s="2132"/>
      <c r="B493" s="2133"/>
      <c r="C493" s="2134"/>
      <c r="D493" s="2135">
        <f t="shared" si="7"/>
        <v>0</v>
      </c>
      <c r="E493" s="2134"/>
      <c r="F493" s="2134"/>
      <c r="G493" s="2134"/>
      <c r="H493" s="2134"/>
      <c r="I493" s="2134"/>
      <c r="J493" s="2134"/>
      <c r="K493" s="2655"/>
      <c r="L493" s="2121"/>
    </row>
    <row r="494" spans="1:12" ht="15.75" x14ac:dyDescent="0.25">
      <c r="A494" s="2132"/>
      <c r="B494" s="2133"/>
      <c r="C494" s="2134"/>
      <c r="D494" s="2135">
        <f t="shared" si="7"/>
        <v>0</v>
      </c>
      <c r="E494" s="2134"/>
      <c r="F494" s="2134"/>
      <c r="G494" s="2134"/>
      <c r="H494" s="2134"/>
      <c r="I494" s="2134"/>
      <c r="J494" s="2134"/>
      <c r="K494" s="2655"/>
      <c r="L494" s="2121"/>
    </row>
    <row r="495" spans="1:12" ht="15.75" x14ac:dyDescent="0.25">
      <c r="A495" s="2132"/>
      <c r="B495" s="2133"/>
      <c r="C495" s="2134"/>
      <c r="D495" s="2135">
        <f t="shared" si="7"/>
        <v>0</v>
      </c>
      <c r="E495" s="2134"/>
      <c r="F495" s="2134"/>
      <c r="G495" s="2134"/>
      <c r="H495" s="2134"/>
      <c r="I495" s="2134"/>
      <c r="J495" s="2134"/>
      <c r="K495" s="2655"/>
      <c r="L495" s="2121"/>
    </row>
    <row r="496" spans="1:12" ht="15.75" x14ac:dyDescent="0.25">
      <c r="A496" s="2132"/>
      <c r="B496" s="2133"/>
      <c r="C496" s="2134"/>
      <c r="D496" s="2135">
        <f t="shared" si="7"/>
        <v>0</v>
      </c>
      <c r="E496" s="2134"/>
      <c r="F496" s="2134"/>
      <c r="G496" s="2134"/>
      <c r="H496" s="2134"/>
      <c r="I496" s="2134"/>
      <c r="J496" s="2134"/>
      <c r="K496" s="2655"/>
      <c r="L496" s="2121"/>
    </row>
    <row r="497" spans="1:12" ht="15.75" x14ac:dyDescent="0.25">
      <c r="A497" s="2132"/>
      <c r="B497" s="2133"/>
      <c r="C497" s="2134"/>
      <c r="D497" s="2135">
        <f t="shared" si="7"/>
        <v>0</v>
      </c>
      <c r="E497" s="2134"/>
      <c r="F497" s="2134"/>
      <c r="G497" s="2134"/>
      <c r="H497" s="2134"/>
      <c r="I497" s="2134"/>
      <c r="J497" s="2134"/>
      <c r="K497" s="2655"/>
      <c r="L497" s="2121"/>
    </row>
    <row r="498" spans="1:12" ht="15.75" x14ac:dyDescent="0.25">
      <c r="A498" s="2132"/>
      <c r="B498" s="2133"/>
      <c r="C498" s="2134"/>
      <c r="D498" s="2135">
        <f t="shared" si="7"/>
        <v>0</v>
      </c>
      <c r="E498" s="2134"/>
      <c r="F498" s="2134"/>
      <c r="G498" s="2134"/>
      <c r="H498" s="2134"/>
      <c r="I498" s="2134"/>
      <c r="J498" s="2134"/>
      <c r="K498" s="2655"/>
      <c r="L498" s="2121"/>
    </row>
    <row r="499" spans="1:12" ht="15.75" x14ac:dyDescent="0.25">
      <c r="A499" s="2132"/>
      <c r="B499" s="2133"/>
      <c r="C499" s="2134"/>
      <c r="D499" s="2135">
        <f t="shared" si="7"/>
        <v>0</v>
      </c>
      <c r="E499" s="2134"/>
      <c r="F499" s="2134"/>
      <c r="G499" s="2134"/>
      <c r="H499" s="2134"/>
      <c r="I499" s="2134"/>
      <c r="J499" s="2134"/>
      <c r="K499" s="2655"/>
      <c r="L499" s="2121"/>
    </row>
    <row r="500" spans="1:12" ht="15.75" x14ac:dyDescent="0.25">
      <c r="A500" s="2132"/>
      <c r="B500" s="2133"/>
      <c r="C500" s="2134"/>
      <c r="D500" s="2135">
        <f t="shared" si="7"/>
        <v>0</v>
      </c>
      <c r="E500" s="2134"/>
      <c r="F500" s="2134"/>
      <c r="G500" s="2134"/>
      <c r="H500" s="2134"/>
      <c r="I500" s="2134"/>
      <c r="J500" s="2134"/>
      <c r="K500" s="2655"/>
      <c r="L500" s="2121"/>
    </row>
    <row r="501" spans="1:12" ht="15.75" x14ac:dyDescent="0.25">
      <c r="A501" s="2132"/>
      <c r="B501" s="2133"/>
      <c r="C501" s="2134"/>
      <c r="D501" s="2135">
        <f t="shared" si="7"/>
        <v>0</v>
      </c>
      <c r="E501" s="2134"/>
      <c r="F501" s="2134"/>
      <c r="G501" s="2134"/>
      <c r="H501" s="2134"/>
      <c r="I501" s="2134"/>
      <c r="J501" s="2134"/>
      <c r="K501" s="2655"/>
      <c r="L501" s="2121"/>
    </row>
    <row r="502" spans="1:12" ht="15.75" x14ac:dyDescent="0.25">
      <c r="A502" s="2132"/>
      <c r="B502" s="2133"/>
      <c r="C502" s="2134"/>
      <c r="D502" s="2135">
        <f t="shared" si="7"/>
        <v>0</v>
      </c>
      <c r="E502" s="2134"/>
      <c r="F502" s="2134"/>
      <c r="G502" s="2134"/>
      <c r="H502" s="2134"/>
      <c r="I502" s="2134"/>
      <c r="J502" s="2134"/>
      <c r="K502" s="2655"/>
      <c r="L502" s="2121"/>
    </row>
    <row r="503" spans="1:12" ht="15.75" x14ac:dyDescent="0.25">
      <c r="A503" s="2132"/>
      <c r="B503" s="2133"/>
      <c r="C503" s="2134"/>
      <c r="D503" s="2135">
        <f t="shared" si="7"/>
        <v>0</v>
      </c>
      <c r="E503" s="2134"/>
      <c r="F503" s="2134"/>
      <c r="G503" s="2134"/>
      <c r="H503" s="2134"/>
      <c r="I503" s="2134"/>
      <c r="J503" s="2134"/>
      <c r="K503" s="2655"/>
      <c r="L503" s="2121"/>
    </row>
    <row r="504" spans="1:12" ht="15.75" x14ac:dyDescent="0.25">
      <c r="A504" s="2132"/>
      <c r="B504" s="2133"/>
      <c r="C504" s="2134"/>
      <c r="D504" s="2135">
        <f t="shared" si="7"/>
        <v>0</v>
      </c>
      <c r="E504" s="2134"/>
      <c r="F504" s="2134"/>
      <c r="G504" s="2134"/>
      <c r="H504" s="2134"/>
      <c r="I504" s="2134"/>
      <c r="J504" s="2134"/>
      <c r="K504" s="2655"/>
      <c r="L504" s="2121"/>
    </row>
    <row r="505" spans="1:12" ht="15.75" x14ac:dyDescent="0.25">
      <c r="A505" s="2132"/>
      <c r="B505" s="2133"/>
      <c r="C505" s="2134"/>
      <c r="D505" s="2135">
        <f t="shared" si="7"/>
        <v>0</v>
      </c>
      <c r="E505" s="2134"/>
      <c r="F505" s="2134"/>
      <c r="G505" s="2134"/>
      <c r="H505" s="2134"/>
      <c r="I505" s="2134"/>
      <c r="J505" s="2134"/>
      <c r="K505" s="2655"/>
      <c r="L505" s="2121"/>
    </row>
    <row r="506" spans="1:12" ht="15.75" x14ac:dyDescent="0.25">
      <c r="A506" s="2132"/>
      <c r="B506" s="2133"/>
      <c r="C506" s="2134"/>
      <c r="D506" s="2135">
        <f t="shared" si="7"/>
        <v>0</v>
      </c>
      <c r="E506" s="2134"/>
      <c r="F506" s="2134"/>
      <c r="G506" s="2134"/>
      <c r="H506" s="2134"/>
      <c r="I506" s="2134"/>
      <c r="J506" s="2134"/>
      <c r="K506" s="2655"/>
      <c r="L506" s="2121"/>
    </row>
    <row r="507" spans="1:12" ht="15.75" x14ac:dyDescent="0.25">
      <c r="A507" s="2132"/>
      <c r="B507" s="2133"/>
      <c r="C507" s="2134"/>
      <c r="D507" s="2135">
        <f t="shared" si="7"/>
        <v>0</v>
      </c>
      <c r="E507" s="2134"/>
      <c r="F507" s="2134"/>
      <c r="G507" s="2134"/>
      <c r="H507" s="2134"/>
      <c r="I507" s="2134"/>
      <c r="J507" s="2134"/>
      <c r="K507" s="2655"/>
      <c r="L507" s="2121"/>
    </row>
    <row r="508" spans="1:12" ht="15.75" x14ac:dyDescent="0.25">
      <c r="A508" s="2132"/>
      <c r="B508" s="2133"/>
      <c r="C508" s="2134"/>
      <c r="D508" s="2135">
        <f t="shared" si="7"/>
        <v>0</v>
      </c>
      <c r="E508" s="2134"/>
      <c r="F508" s="2134"/>
      <c r="G508" s="2134"/>
      <c r="H508" s="2134"/>
      <c r="I508" s="2134"/>
      <c r="J508" s="2134"/>
      <c r="K508" s="2655"/>
      <c r="L508" s="2121"/>
    </row>
    <row r="509" spans="1:12" ht="15.75" x14ac:dyDescent="0.25">
      <c r="A509" s="2132"/>
      <c r="B509" s="2133"/>
      <c r="C509" s="2134"/>
      <c r="D509" s="2135">
        <f t="shared" si="7"/>
        <v>0</v>
      </c>
      <c r="E509" s="2134"/>
      <c r="F509" s="2134"/>
      <c r="G509" s="2134"/>
      <c r="H509" s="2134"/>
      <c r="I509" s="2134"/>
      <c r="J509" s="2134"/>
      <c r="K509" s="2655"/>
      <c r="L509" s="2121"/>
    </row>
    <row r="510" spans="1:12" ht="15.75" x14ac:dyDescent="0.25">
      <c r="A510" s="2132"/>
      <c r="B510" s="2133"/>
      <c r="C510" s="2134"/>
      <c r="D510" s="2135">
        <f t="shared" si="7"/>
        <v>0</v>
      </c>
      <c r="E510" s="2134"/>
      <c r="F510" s="2134"/>
      <c r="G510" s="2134"/>
      <c r="H510" s="2134"/>
      <c r="I510" s="2134"/>
      <c r="J510" s="2134"/>
      <c r="K510" s="2655"/>
      <c r="L510" s="2121"/>
    </row>
    <row r="511" spans="1:12" ht="15.75" x14ac:dyDescent="0.25">
      <c r="A511" s="2132"/>
      <c r="B511" s="2133"/>
      <c r="C511" s="2134"/>
      <c r="D511" s="2135">
        <f t="shared" si="7"/>
        <v>0</v>
      </c>
      <c r="E511" s="2134"/>
      <c r="F511" s="2134"/>
      <c r="G511" s="2134"/>
      <c r="H511" s="2134"/>
      <c r="I511" s="2134"/>
      <c r="J511" s="2134"/>
      <c r="K511" s="2655"/>
      <c r="L511" s="2121"/>
    </row>
    <row r="512" spans="1:12" ht="15.75" x14ac:dyDescent="0.25">
      <c r="A512" s="2132"/>
      <c r="B512" s="2133"/>
      <c r="C512" s="2134"/>
      <c r="D512" s="2135">
        <f t="shared" si="7"/>
        <v>0</v>
      </c>
      <c r="E512" s="2134"/>
      <c r="F512" s="2134"/>
      <c r="G512" s="2134"/>
      <c r="H512" s="2134"/>
      <c r="I512" s="2134"/>
      <c r="J512" s="2134"/>
      <c r="K512" s="2655"/>
      <c r="L512" s="2121"/>
    </row>
    <row r="513" spans="1:12" ht="15.75" x14ac:dyDescent="0.25">
      <c r="A513" s="2132"/>
      <c r="B513" s="2133"/>
      <c r="C513" s="2134"/>
      <c r="D513" s="2135">
        <f t="shared" si="7"/>
        <v>0</v>
      </c>
      <c r="E513" s="2134"/>
      <c r="F513" s="2134"/>
      <c r="G513" s="2134"/>
      <c r="H513" s="2134"/>
      <c r="I513" s="2134"/>
      <c r="J513" s="2134"/>
      <c r="K513" s="2655"/>
      <c r="L513" s="2121"/>
    </row>
    <row r="514" spans="1:12" ht="15.75" x14ac:dyDescent="0.25">
      <c r="A514" s="2132"/>
      <c r="B514" s="2133"/>
      <c r="C514" s="2134"/>
      <c r="D514" s="2135">
        <f t="shared" si="7"/>
        <v>0</v>
      </c>
      <c r="E514" s="2134"/>
      <c r="F514" s="2134"/>
      <c r="G514" s="2134"/>
      <c r="H514" s="2134"/>
      <c r="I514" s="2134"/>
      <c r="J514" s="2134"/>
      <c r="K514" s="2655"/>
      <c r="L514" s="2121"/>
    </row>
    <row r="515" spans="1:12" ht="15.75" x14ac:dyDescent="0.25">
      <c r="A515" s="2132"/>
      <c r="B515" s="2133"/>
      <c r="C515" s="2134"/>
      <c r="D515" s="2135">
        <f t="shared" si="7"/>
        <v>0</v>
      </c>
      <c r="E515" s="2134"/>
      <c r="F515" s="2134"/>
      <c r="G515" s="2134"/>
      <c r="H515" s="2134"/>
      <c r="I515" s="2134"/>
      <c r="J515" s="2134"/>
      <c r="K515" s="2655"/>
      <c r="L515" s="2121"/>
    </row>
    <row r="516" spans="1:12" ht="15.75" x14ac:dyDescent="0.25">
      <c r="A516" s="2132"/>
      <c r="B516" s="2133"/>
      <c r="C516" s="2134"/>
      <c r="D516" s="2135">
        <f t="shared" si="7"/>
        <v>0</v>
      </c>
      <c r="E516" s="2134"/>
      <c r="F516" s="2134"/>
      <c r="G516" s="2134"/>
      <c r="H516" s="2134"/>
      <c r="I516" s="2134"/>
      <c r="J516" s="2134"/>
      <c r="K516" s="2655"/>
      <c r="L516" s="2121"/>
    </row>
    <row r="517" spans="1:12" ht="15.75" x14ac:dyDescent="0.25">
      <c r="A517" s="2132"/>
      <c r="B517" s="2133"/>
      <c r="C517" s="2134"/>
      <c r="D517" s="2135">
        <f t="shared" si="7"/>
        <v>0</v>
      </c>
      <c r="E517" s="2134"/>
      <c r="F517" s="2134"/>
      <c r="G517" s="2134"/>
      <c r="H517" s="2134"/>
      <c r="I517" s="2134"/>
      <c r="J517" s="2134"/>
      <c r="K517" s="2655"/>
      <c r="L517" s="2121"/>
    </row>
    <row r="518" spans="1:12" ht="15.75" x14ac:dyDescent="0.25">
      <c r="A518" s="2132"/>
      <c r="B518" s="2133"/>
      <c r="C518" s="2134"/>
      <c r="D518" s="2135">
        <f t="shared" si="7"/>
        <v>0</v>
      </c>
      <c r="E518" s="2134"/>
      <c r="F518" s="2134"/>
      <c r="G518" s="2134"/>
      <c r="H518" s="2134"/>
      <c r="I518" s="2134"/>
      <c r="J518" s="2134"/>
      <c r="K518" s="2655"/>
      <c r="L518" s="2121"/>
    </row>
    <row r="519" spans="1:12" ht="15.75" x14ac:dyDescent="0.25">
      <c r="A519" s="2132"/>
      <c r="B519" s="2133"/>
      <c r="C519" s="2134"/>
      <c r="D519" s="2135">
        <f t="shared" si="7"/>
        <v>0</v>
      </c>
      <c r="E519" s="2134"/>
      <c r="F519" s="2134"/>
      <c r="G519" s="2134"/>
      <c r="H519" s="2134"/>
      <c r="I519" s="2134"/>
      <c r="J519" s="2134"/>
      <c r="K519" s="2655"/>
      <c r="L519" s="2121"/>
    </row>
    <row r="520" spans="1:12" ht="15.75" x14ac:dyDescent="0.25">
      <c r="A520" s="2132"/>
      <c r="B520" s="2133"/>
      <c r="C520" s="2134"/>
      <c r="D520" s="2135">
        <f t="shared" si="7"/>
        <v>0</v>
      </c>
      <c r="E520" s="2134"/>
      <c r="F520" s="2134"/>
      <c r="G520" s="2134"/>
      <c r="H520" s="2134"/>
      <c r="I520" s="2134"/>
      <c r="J520" s="2134"/>
      <c r="K520" s="2655"/>
      <c r="L520" s="2121"/>
    </row>
    <row r="521" spans="1:12" ht="15.75" x14ac:dyDescent="0.25">
      <c r="A521" s="2132"/>
      <c r="B521" s="2133"/>
      <c r="C521" s="2134"/>
      <c r="D521" s="2135">
        <f t="shared" si="7"/>
        <v>0</v>
      </c>
      <c r="E521" s="2134"/>
      <c r="F521" s="2134"/>
      <c r="G521" s="2134"/>
      <c r="H521" s="2134"/>
      <c r="I521" s="2134"/>
      <c r="J521" s="2134"/>
      <c r="K521" s="2655"/>
      <c r="L521" s="2121"/>
    </row>
    <row r="522" spans="1:12" ht="15.75" x14ac:dyDescent="0.25">
      <c r="A522" s="2132"/>
      <c r="B522" s="2133"/>
      <c r="C522" s="2134"/>
      <c r="D522" s="2135">
        <f t="shared" si="7"/>
        <v>0</v>
      </c>
      <c r="E522" s="2134"/>
      <c r="F522" s="2134"/>
      <c r="G522" s="2134"/>
      <c r="H522" s="2134"/>
      <c r="I522" s="2134"/>
      <c r="J522" s="2134"/>
      <c r="K522" s="2655"/>
      <c r="L522" s="2121"/>
    </row>
    <row r="523" spans="1:12" ht="15.75" x14ac:dyDescent="0.25">
      <c r="A523" s="2132"/>
      <c r="B523" s="2133"/>
      <c r="C523" s="2134"/>
      <c r="D523" s="2135">
        <f t="shared" si="7"/>
        <v>0</v>
      </c>
      <c r="E523" s="2134"/>
      <c r="F523" s="2134"/>
      <c r="G523" s="2134"/>
      <c r="H523" s="2134"/>
      <c r="I523" s="2134"/>
      <c r="J523" s="2134"/>
      <c r="K523" s="2655"/>
      <c r="L523" s="2121"/>
    </row>
    <row r="524" spans="1:12" ht="15.75" x14ac:dyDescent="0.25">
      <c r="A524" s="2132"/>
      <c r="B524" s="2133"/>
      <c r="C524" s="2134"/>
      <c r="D524" s="2135">
        <f t="shared" si="7"/>
        <v>0</v>
      </c>
      <c r="E524" s="2134"/>
      <c r="F524" s="2134"/>
      <c r="G524" s="2134"/>
      <c r="H524" s="2134"/>
      <c r="I524" s="2134"/>
      <c r="J524" s="2134"/>
      <c r="K524" s="2655"/>
      <c r="L524" s="2121"/>
    </row>
    <row r="525" spans="1:12" ht="15.75" x14ac:dyDescent="0.25">
      <c r="A525" s="2132"/>
      <c r="B525" s="2133"/>
      <c r="C525" s="2134"/>
      <c r="D525" s="2135">
        <f t="shared" ref="D525:D588" si="8">+C525*(100-E525)/100</f>
        <v>0</v>
      </c>
      <c r="E525" s="2134"/>
      <c r="F525" s="2134"/>
      <c r="G525" s="2134"/>
      <c r="H525" s="2134"/>
      <c r="I525" s="2134"/>
      <c r="J525" s="2134"/>
      <c r="K525" s="2655"/>
      <c r="L525" s="2121"/>
    </row>
    <row r="526" spans="1:12" ht="15.75" x14ac:dyDescent="0.25">
      <c r="A526" s="2132"/>
      <c r="B526" s="2133"/>
      <c r="C526" s="2134"/>
      <c r="D526" s="2135">
        <f t="shared" si="8"/>
        <v>0</v>
      </c>
      <c r="E526" s="2134"/>
      <c r="F526" s="2134"/>
      <c r="G526" s="2134"/>
      <c r="H526" s="2134"/>
      <c r="I526" s="2134"/>
      <c r="J526" s="2134"/>
      <c r="K526" s="2655"/>
      <c r="L526" s="2121"/>
    </row>
    <row r="527" spans="1:12" ht="15.75" x14ac:dyDescent="0.25">
      <c r="A527" s="2132"/>
      <c r="B527" s="2133"/>
      <c r="C527" s="2134"/>
      <c r="D527" s="2135">
        <f t="shared" si="8"/>
        <v>0</v>
      </c>
      <c r="E527" s="2134"/>
      <c r="F527" s="2134"/>
      <c r="G527" s="2134"/>
      <c r="H527" s="2134"/>
      <c r="I527" s="2134"/>
      <c r="J527" s="2134"/>
      <c r="K527" s="2655"/>
      <c r="L527" s="2121"/>
    </row>
    <row r="528" spans="1:12" ht="15.75" x14ac:dyDescent="0.25">
      <c r="A528" s="2132"/>
      <c r="B528" s="2133"/>
      <c r="C528" s="2134"/>
      <c r="D528" s="2135">
        <f t="shared" si="8"/>
        <v>0</v>
      </c>
      <c r="E528" s="2134"/>
      <c r="F528" s="2134"/>
      <c r="G528" s="2134"/>
      <c r="H528" s="2134"/>
      <c r="I528" s="2134"/>
      <c r="J528" s="2134"/>
      <c r="K528" s="2655"/>
      <c r="L528" s="2121"/>
    </row>
    <row r="529" spans="1:12" ht="15.75" x14ac:dyDescent="0.25">
      <c r="A529" s="2132"/>
      <c r="B529" s="2133"/>
      <c r="C529" s="2134"/>
      <c r="D529" s="2135">
        <f t="shared" si="8"/>
        <v>0</v>
      </c>
      <c r="E529" s="2134"/>
      <c r="F529" s="2134"/>
      <c r="G529" s="2134"/>
      <c r="H529" s="2134"/>
      <c r="I529" s="2134"/>
      <c r="J529" s="2134"/>
      <c r="K529" s="2655"/>
      <c r="L529" s="2121"/>
    </row>
    <row r="530" spans="1:12" ht="15.75" x14ac:dyDescent="0.25">
      <c r="A530" s="2132"/>
      <c r="B530" s="2133"/>
      <c r="C530" s="2134"/>
      <c r="D530" s="2135">
        <f t="shared" si="8"/>
        <v>0</v>
      </c>
      <c r="E530" s="2134"/>
      <c r="F530" s="2134"/>
      <c r="G530" s="2134"/>
      <c r="H530" s="2134"/>
      <c r="I530" s="2134"/>
      <c r="J530" s="2134"/>
      <c r="K530" s="2655"/>
      <c r="L530" s="2121"/>
    </row>
    <row r="531" spans="1:12" ht="15.75" x14ac:dyDescent="0.25">
      <c r="A531" s="2132"/>
      <c r="B531" s="2133"/>
      <c r="C531" s="2134"/>
      <c r="D531" s="2135">
        <f t="shared" si="8"/>
        <v>0</v>
      </c>
      <c r="E531" s="2134"/>
      <c r="F531" s="2134"/>
      <c r="G531" s="2134"/>
      <c r="H531" s="2134"/>
      <c r="I531" s="2134"/>
      <c r="J531" s="2134"/>
      <c r="K531" s="2655"/>
      <c r="L531" s="2121"/>
    </row>
    <row r="532" spans="1:12" ht="15.75" x14ac:dyDescent="0.25">
      <c r="A532" s="2132"/>
      <c r="B532" s="2133"/>
      <c r="C532" s="2134"/>
      <c r="D532" s="2135">
        <f t="shared" si="8"/>
        <v>0</v>
      </c>
      <c r="E532" s="2134"/>
      <c r="F532" s="2134"/>
      <c r="G532" s="2134"/>
      <c r="H532" s="2134"/>
      <c r="I532" s="2134"/>
      <c r="J532" s="2134"/>
      <c r="K532" s="2655"/>
      <c r="L532" s="2121"/>
    </row>
    <row r="533" spans="1:12" ht="15.75" x14ac:dyDescent="0.25">
      <c r="A533" s="2132"/>
      <c r="B533" s="2133"/>
      <c r="C533" s="2134"/>
      <c r="D533" s="2135">
        <f t="shared" si="8"/>
        <v>0</v>
      </c>
      <c r="E533" s="2134"/>
      <c r="F533" s="2134"/>
      <c r="G533" s="2134"/>
      <c r="H533" s="2134"/>
      <c r="I533" s="2134"/>
      <c r="J533" s="2134"/>
      <c r="K533" s="2655"/>
      <c r="L533" s="2121"/>
    </row>
    <row r="534" spans="1:12" ht="15.75" x14ac:dyDescent="0.25">
      <c r="A534" s="2132"/>
      <c r="B534" s="2133"/>
      <c r="C534" s="2134"/>
      <c r="D534" s="2135">
        <f t="shared" si="8"/>
        <v>0</v>
      </c>
      <c r="E534" s="2134"/>
      <c r="F534" s="2134"/>
      <c r="G534" s="2134"/>
      <c r="H534" s="2134"/>
      <c r="I534" s="2134"/>
      <c r="J534" s="2134"/>
      <c r="K534" s="2655"/>
      <c r="L534" s="2121"/>
    </row>
    <row r="535" spans="1:12" ht="15.75" x14ac:dyDescent="0.25">
      <c r="A535" s="2132"/>
      <c r="B535" s="2133"/>
      <c r="C535" s="2134"/>
      <c r="D535" s="2135">
        <f t="shared" si="8"/>
        <v>0</v>
      </c>
      <c r="E535" s="2134"/>
      <c r="F535" s="2134"/>
      <c r="G535" s="2134"/>
      <c r="H535" s="2134"/>
      <c r="I535" s="2134"/>
      <c r="J535" s="2134"/>
      <c r="K535" s="2655"/>
      <c r="L535" s="2121"/>
    </row>
    <row r="536" spans="1:12" ht="15.75" x14ac:dyDescent="0.25">
      <c r="A536" s="2132"/>
      <c r="B536" s="2133"/>
      <c r="C536" s="2134"/>
      <c r="D536" s="2135">
        <f t="shared" si="8"/>
        <v>0</v>
      </c>
      <c r="E536" s="2134"/>
      <c r="F536" s="2134"/>
      <c r="G536" s="2134"/>
      <c r="H536" s="2134"/>
      <c r="I536" s="2134"/>
      <c r="J536" s="2134"/>
      <c r="K536" s="2655"/>
      <c r="L536" s="2121"/>
    </row>
    <row r="537" spans="1:12" ht="15.75" x14ac:dyDescent="0.25">
      <c r="A537" s="2132"/>
      <c r="B537" s="2133"/>
      <c r="C537" s="2134"/>
      <c r="D537" s="2135">
        <f t="shared" si="8"/>
        <v>0</v>
      </c>
      <c r="E537" s="2134"/>
      <c r="F537" s="2134"/>
      <c r="G537" s="2134"/>
      <c r="H537" s="2134"/>
      <c r="I537" s="2134"/>
      <c r="J537" s="2134"/>
      <c r="K537" s="2655"/>
      <c r="L537" s="2121"/>
    </row>
    <row r="538" spans="1:12" ht="15.75" x14ac:dyDescent="0.25">
      <c r="A538" s="2132"/>
      <c r="B538" s="2133"/>
      <c r="C538" s="2134"/>
      <c r="D538" s="2135">
        <f t="shared" si="8"/>
        <v>0</v>
      </c>
      <c r="E538" s="2134"/>
      <c r="F538" s="2134"/>
      <c r="G538" s="2134"/>
      <c r="H538" s="2134"/>
      <c r="I538" s="2134"/>
      <c r="J538" s="2134"/>
      <c r="K538" s="2655"/>
      <c r="L538" s="2121"/>
    </row>
    <row r="539" spans="1:12" ht="15.75" x14ac:dyDescent="0.25">
      <c r="A539" s="2132"/>
      <c r="B539" s="2133"/>
      <c r="C539" s="2134"/>
      <c r="D539" s="2135">
        <f t="shared" si="8"/>
        <v>0</v>
      </c>
      <c r="E539" s="2134"/>
      <c r="F539" s="2134"/>
      <c r="G539" s="2134"/>
      <c r="H539" s="2134"/>
      <c r="I539" s="2134"/>
      <c r="J539" s="2134"/>
      <c r="K539" s="2655"/>
      <c r="L539" s="2121"/>
    </row>
    <row r="540" spans="1:12" ht="15.75" x14ac:dyDescent="0.25">
      <c r="A540" s="2132"/>
      <c r="B540" s="2133"/>
      <c r="C540" s="2134"/>
      <c r="D540" s="2135">
        <f t="shared" si="8"/>
        <v>0</v>
      </c>
      <c r="E540" s="2134"/>
      <c r="F540" s="2134"/>
      <c r="G540" s="2134"/>
      <c r="H540" s="2134"/>
      <c r="I540" s="2134"/>
      <c r="J540" s="2134"/>
      <c r="K540" s="2655"/>
      <c r="L540" s="2121"/>
    </row>
    <row r="541" spans="1:12" ht="15.75" x14ac:dyDescent="0.25">
      <c r="A541" s="2132"/>
      <c r="B541" s="2133"/>
      <c r="C541" s="2134"/>
      <c r="D541" s="2135">
        <f t="shared" si="8"/>
        <v>0</v>
      </c>
      <c r="E541" s="2134"/>
      <c r="F541" s="2134"/>
      <c r="G541" s="2134"/>
      <c r="H541" s="2134"/>
      <c r="I541" s="2134"/>
      <c r="J541" s="2134"/>
      <c r="K541" s="2655"/>
      <c r="L541" s="2121"/>
    </row>
    <row r="542" spans="1:12" ht="15.75" x14ac:dyDescent="0.25">
      <c r="A542" s="2132"/>
      <c r="B542" s="2133"/>
      <c r="C542" s="2134"/>
      <c r="D542" s="2135">
        <f t="shared" si="8"/>
        <v>0</v>
      </c>
      <c r="E542" s="2134"/>
      <c r="F542" s="2134"/>
      <c r="G542" s="2134"/>
      <c r="H542" s="2134"/>
      <c r="I542" s="2134"/>
      <c r="J542" s="2134"/>
      <c r="K542" s="2655"/>
      <c r="L542" s="2121"/>
    </row>
    <row r="543" spans="1:12" ht="15.75" x14ac:dyDescent="0.25">
      <c r="A543" s="2132"/>
      <c r="B543" s="2133"/>
      <c r="C543" s="2134"/>
      <c r="D543" s="2135">
        <f t="shared" si="8"/>
        <v>0</v>
      </c>
      <c r="E543" s="2134"/>
      <c r="F543" s="2134"/>
      <c r="G543" s="2134"/>
      <c r="H543" s="2134"/>
      <c r="I543" s="2134"/>
      <c r="J543" s="2134"/>
      <c r="K543" s="2655"/>
      <c r="L543" s="2121"/>
    </row>
    <row r="544" spans="1:12" ht="15.75" x14ac:dyDescent="0.25">
      <c r="A544" s="2132"/>
      <c r="B544" s="2133"/>
      <c r="C544" s="2134"/>
      <c r="D544" s="2135">
        <f t="shared" si="8"/>
        <v>0</v>
      </c>
      <c r="E544" s="2134"/>
      <c r="F544" s="2134"/>
      <c r="G544" s="2134"/>
      <c r="H544" s="2134"/>
      <c r="I544" s="2134"/>
      <c r="J544" s="2134"/>
      <c r="K544" s="2655"/>
      <c r="L544" s="2121"/>
    </row>
    <row r="545" spans="1:12" ht="15.75" x14ac:dyDescent="0.25">
      <c r="A545" s="2132"/>
      <c r="B545" s="2133"/>
      <c r="C545" s="2134"/>
      <c r="D545" s="2135">
        <f t="shared" si="8"/>
        <v>0</v>
      </c>
      <c r="E545" s="2134"/>
      <c r="F545" s="2134"/>
      <c r="G545" s="2134"/>
      <c r="H545" s="2134"/>
      <c r="I545" s="2134"/>
      <c r="J545" s="2134"/>
      <c r="K545" s="2655"/>
      <c r="L545" s="2121"/>
    </row>
    <row r="546" spans="1:12" ht="15.75" x14ac:dyDescent="0.25">
      <c r="A546" s="2132"/>
      <c r="B546" s="2133"/>
      <c r="C546" s="2134"/>
      <c r="D546" s="2135">
        <f t="shared" si="8"/>
        <v>0</v>
      </c>
      <c r="E546" s="2134"/>
      <c r="F546" s="2134"/>
      <c r="G546" s="2134"/>
      <c r="H546" s="2134"/>
      <c r="I546" s="2134"/>
      <c r="J546" s="2134"/>
      <c r="K546" s="2655"/>
      <c r="L546" s="2121"/>
    </row>
    <row r="547" spans="1:12" ht="15.75" x14ac:dyDescent="0.25">
      <c r="A547" s="2132"/>
      <c r="B547" s="2133"/>
      <c r="C547" s="2134"/>
      <c r="D547" s="2135">
        <f t="shared" si="8"/>
        <v>0</v>
      </c>
      <c r="E547" s="2134"/>
      <c r="F547" s="2134"/>
      <c r="G547" s="2134"/>
      <c r="H547" s="2134"/>
      <c r="I547" s="2134"/>
      <c r="J547" s="2134"/>
      <c r="K547" s="2655"/>
      <c r="L547" s="2121"/>
    </row>
    <row r="548" spans="1:12" ht="15.75" x14ac:dyDescent="0.25">
      <c r="A548" s="2132"/>
      <c r="B548" s="2133"/>
      <c r="C548" s="2134"/>
      <c r="D548" s="2135">
        <f t="shared" si="8"/>
        <v>0</v>
      </c>
      <c r="E548" s="2134"/>
      <c r="F548" s="2134"/>
      <c r="G548" s="2134"/>
      <c r="H548" s="2134"/>
      <c r="I548" s="2134"/>
      <c r="J548" s="2134"/>
      <c r="K548" s="2655"/>
      <c r="L548" s="2121"/>
    </row>
    <row r="549" spans="1:12" ht="15.75" x14ac:dyDescent="0.25">
      <c r="A549" s="2132"/>
      <c r="B549" s="2133"/>
      <c r="C549" s="2134"/>
      <c r="D549" s="2135">
        <f t="shared" si="8"/>
        <v>0</v>
      </c>
      <c r="E549" s="2134"/>
      <c r="F549" s="2134"/>
      <c r="G549" s="2134"/>
      <c r="H549" s="2134"/>
      <c r="I549" s="2134"/>
      <c r="J549" s="2134"/>
      <c r="K549" s="2655"/>
      <c r="L549" s="2121"/>
    </row>
    <row r="550" spans="1:12" ht="15.75" x14ac:dyDescent="0.25">
      <c r="A550" s="2132"/>
      <c r="B550" s="2133"/>
      <c r="C550" s="2134"/>
      <c r="D550" s="2135">
        <f t="shared" si="8"/>
        <v>0</v>
      </c>
      <c r="E550" s="2134"/>
      <c r="F550" s="2134"/>
      <c r="G550" s="2134"/>
      <c r="H550" s="2134"/>
      <c r="I550" s="2134"/>
      <c r="J550" s="2134"/>
      <c r="K550" s="2655"/>
      <c r="L550" s="2121"/>
    </row>
    <row r="551" spans="1:12" ht="15.75" x14ac:dyDescent="0.25">
      <c r="A551" s="2132"/>
      <c r="B551" s="2133"/>
      <c r="C551" s="2134"/>
      <c r="D551" s="2135">
        <f t="shared" si="8"/>
        <v>0</v>
      </c>
      <c r="E551" s="2134"/>
      <c r="F551" s="2134"/>
      <c r="G551" s="2134"/>
      <c r="H551" s="2134"/>
      <c r="I551" s="2134"/>
      <c r="J551" s="2134"/>
      <c r="K551" s="2655"/>
      <c r="L551" s="2121"/>
    </row>
    <row r="552" spans="1:12" ht="15.75" x14ac:dyDescent="0.25">
      <c r="A552" s="2132"/>
      <c r="B552" s="2133"/>
      <c r="C552" s="2134"/>
      <c r="D552" s="2135">
        <f t="shared" si="8"/>
        <v>0</v>
      </c>
      <c r="E552" s="2134"/>
      <c r="F552" s="2134"/>
      <c r="G552" s="2134"/>
      <c r="H552" s="2134"/>
      <c r="I552" s="2134"/>
      <c r="J552" s="2134"/>
      <c r="K552" s="2655"/>
      <c r="L552" s="2121"/>
    </row>
    <row r="553" spans="1:12" ht="15.75" x14ac:dyDescent="0.25">
      <c r="A553" s="2132"/>
      <c r="B553" s="2133"/>
      <c r="C553" s="2134"/>
      <c r="D553" s="2135">
        <f t="shared" si="8"/>
        <v>0</v>
      </c>
      <c r="E553" s="2134"/>
      <c r="F553" s="2134"/>
      <c r="G553" s="2134"/>
      <c r="H553" s="2134"/>
      <c r="I553" s="2134"/>
      <c r="J553" s="2134"/>
      <c r="K553" s="2655"/>
      <c r="L553" s="2121"/>
    </row>
    <row r="554" spans="1:12" ht="15.75" x14ac:dyDescent="0.25">
      <c r="A554" s="2132"/>
      <c r="B554" s="2133"/>
      <c r="C554" s="2134"/>
      <c r="D554" s="2135">
        <f t="shared" si="8"/>
        <v>0</v>
      </c>
      <c r="E554" s="2134"/>
      <c r="F554" s="2134"/>
      <c r="G554" s="2134"/>
      <c r="H554" s="2134"/>
      <c r="I554" s="2134"/>
      <c r="J554" s="2134"/>
      <c r="K554" s="2655"/>
      <c r="L554" s="2121"/>
    </row>
    <row r="555" spans="1:12" ht="15.75" x14ac:dyDescent="0.25">
      <c r="A555" s="2132"/>
      <c r="B555" s="2133"/>
      <c r="C555" s="2134"/>
      <c r="D555" s="2135">
        <f t="shared" si="8"/>
        <v>0</v>
      </c>
      <c r="E555" s="2134"/>
      <c r="F555" s="2134"/>
      <c r="G555" s="2134"/>
      <c r="H555" s="2134"/>
      <c r="I555" s="2134"/>
      <c r="J555" s="2134"/>
      <c r="K555" s="2655"/>
      <c r="L555" s="2121"/>
    </row>
    <row r="556" spans="1:12" ht="15.75" x14ac:dyDescent="0.25">
      <c r="A556" s="2132"/>
      <c r="B556" s="2133"/>
      <c r="C556" s="2134"/>
      <c r="D556" s="2135">
        <f t="shared" si="8"/>
        <v>0</v>
      </c>
      <c r="E556" s="2134"/>
      <c r="F556" s="2134"/>
      <c r="G556" s="2134"/>
      <c r="H556" s="2134"/>
      <c r="I556" s="2134"/>
      <c r="J556" s="2134"/>
      <c r="K556" s="2655"/>
      <c r="L556" s="2121"/>
    </row>
    <row r="557" spans="1:12" ht="15.75" x14ac:dyDescent="0.25">
      <c r="A557" s="2132"/>
      <c r="B557" s="2133"/>
      <c r="C557" s="2134"/>
      <c r="D557" s="2135">
        <f t="shared" si="8"/>
        <v>0</v>
      </c>
      <c r="E557" s="2134"/>
      <c r="F557" s="2134"/>
      <c r="G557" s="2134"/>
      <c r="H557" s="2134"/>
      <c r="I557" s="2134"/>
      <c r="J557" s="2134"/>
      <c r="K557" s="2655"/>
      <c r="L557" s="2121"/>
    </row>
    <row r="558" spans="1:12" ht="15.75" x14ac:dyDescent="0.25">
      <c r="A558" s="2132"/>
      <c r="B558" s="2133"/>
      <c r="C558" s="2134"/>
      <c r="D558" s="2135">
        <f t="shared" si="8"/>
        <v>0</v>
      </c>
      <c r="E558" s="2134"/>
      <c r="F558" s="2134"/>
      <c r="G558" s="2134"/>
      <c r="H558" s="2134"/>
      <c r="I558" s="2134"/>
      <c r="J558" s="2134"/>
      <c r="K558" s="2655"/>
      <c r="L558" s="2121"/>
    </row>
    <row r="559" spans="1:12" ht="15.75" x14ac:dyDescent="0.25">
      <c r="A559" s="2132"/>
      <c r="B559" s="2133"/>
      <c r="C559" s="2134"/>
      <c r="D559" s="2135">
        <f t="shared" si="8"/>
        <v>0</v>
      </c>
      <c r="E559" s="2134"/>
      <c r="F559" s="2134"/>
      <c r="G559" s="2134"/>
      <c r="H559" s="2134"/>
      <c r="I559" s="2134"/>
      <c r="J559" s="2134"/>
      <c r="K559" s="2655"/>
      <c r="L559" s="2121"/>
    </row>
    <row r="560" spans="1:12" ht="15.75" x14ac:dyDescent="0.25">
      <c r="A560" s="2132"/>
      <c r="B560" s="2133"/>
      <c r="C560" s="2134"/>
      <c r="D560" s="2135">
        <f t="shared" si="8"/>
        <v>0</v>
      </c>
      <c r="E560" s="2134"/>
      <c r="F560" s="2134"/>
      <c r="G560" s="2134"/>
      <c r="H560" s="2134"/>
      <c r="I560" s="2134"/>
      <c r="J560" s="2134"/>
      <c r="K560" s="2655"/>
      <c r="L560" s="2121"/>
    </row>
    <row r="561" spans="1:12" ht="15.75" x14ac:dyDescent="0.25">
      <c r="A561" s="2132"/>
      <c r="B561" s="2133"/>
      <c r="C561" s="2134"/>
      <c r="D561" s="2135">
        <f t="shared" si="8"/>
        <v>0</v>
      </c>
      <c r="E561" s="2134"/>
      <c r="F561" s="2134"/>
      <c r="G561" s="2134"/>
      <c r="H561" s="2134"/>
      <c r="I561" s="2134"/>
      <c r="J561" s="2134"/>
      <c r="K561" s="2655"/>
      <c r="L561" s="2121"/>
    </row>
    <row r="562" spans="1:12" ht="15.75" x14ac:dyDescent="0.25">
      <c r="A562" s="2132"/>
      <c r="B562" s="2133"/>
      <c r="C562" s="2134"/>
      <c r="D562" s="2135">
        <f t="shared" si="8"/>
        <v>0</v>
      </c>
      <c r="E562" s="2134"/>
      <c r="F562" s="2134"/>
      <c r="G562" s="2134"/>
      <c r="H562" s="2134"/>
      <c r="I562" s="2134"/>
      <c r="J562" s="2134"/>
      <c r="K562" s="2655"/>
      <c r="L562" s="2121"/>
    </row>
    <row r="563" spans="1:12" ht="15.75" x14ac:dyDescent="0.25">
      <c r="A563" s="2132"/>
      <c r="B563" s="2133"/>
      <c r="C563" s="2134"/>
      <c r="D563" s="2135">
        <f t="shared" si="8"/>
        <v>0</v>
      </c>
      <c r="E563" s="2134"/>
      <c r="F563" s="2134"/>
      <c r="G563" s="2134"/>
      <c r="H563" s="2134"/>
      <c r="I563" s="2134"/>
      <c r="J563" s="2134"/>
      <c r="K563" s="2655"/>
      <c r="L563" s="2121"/>
    </row>
    <row r="564" spans="1:12" ht="15.75" x14ac:dyDescent="0.25">
      <c r="A564" s="2132"/>
      <c r="B564" s="2133"/>
      <c r="C564" s="2134"/>
      <c r="D564" s="2135">
        <f t="shared" si="8"/>
        <v>0</v>
      </c>
      <c r="E564" s="2134"/>
      <c r="F564" s="2134"/>
      <c r="G564" s="2134"/>
      <c r="H564" s="2134"/>
      <c r="I564" s="2134"/>
      <c r="J564" s="2134"/>
      <c r="K564" s="2655"/>
      <c r="L564" s="2121"/>
    </row>
    <row r="565" spans="1:12" ht="15.75" x14ac:dyDescent="0.25">
      <c r="A565" s="2132"/>
      <c r="B565" s="2133"/>
      <c r="C565" s="2134"/>
      <c r="D565" s="2135">
        <f t="shared" si="8"/>
        <v>0</v>
      </c>
      <c r="E565" s="2134"/>
      <c r="F565" s="2134"/>
      <c r="G565" s="2134"/>
      <c r="H565" s="2134"/>
      <c r="I565" s="2134"/>
      <c r="J565" s="2134"/>
      <c r="K565" s="2655"/>
      <c r="L565" s="2121"/>
    </row>
    <row r="566" spans="1:12" ht="15.75" x14ac:dyDescent="0.25">
      <c r="A566" s="2132"/>
      <c r="B566" s="2133"/>
      <c r="C566" s="2134"/>
      <c r="D566" s="2135">
        <f t="shared" si="8"/>
        <v>0</v>
      </c>
      <c r="E566" s="2134"/>
      <c r="F566" s="2134"/>
      <c r="G566" s="2134"/>
      <c r="H566" s="2134"/>
      <c r="I566" s="2134"/>
      <c r="J566" s="2134"/>
      <c r="K566" s="2655"/>
      <c r="L566" s="2121"/>
    </row>
    <row r="567" spans="1:12" ht="15.75" x14ac:dyDescent="0.25">
      <c r="A567" s="2132"/>
      <c r="B567" s="2133"/>
      <c r="C567" s="2134"/>
      <c r="D567" s="2135">
        <f t="shared" si="8"/>
        <v>0</v>
      </c>
      <c r="E567" s="2134"/>
      <c r="F567" s="2134"/>
      <c r="G567" s="2134"/>
      <c r="H567" s="2134"/>
      <c r="I567" s="2134"/>
      <c r="J567" s="2134"/>
      <c r="K567" s="2655"/>
      <c r="L567" s="2121"/>
    </row>
    <row r="568" spans="1:12" ht="15.75" x14ac:dyDescent="0.25">
      <c r="A568" s="2132"/>
      <c r="B568" s="2133"/>
      <c r="C568" s="2134"/>
      <c r="D568" s="2135">
        <f t="shared" si="8"/>
        <v>0</v>
      </c>
      <c r="E568" s="2134"/>
      <c r="F568" s="2134"/>
      <c r="G568" s="2134"/>
      <c r="H568" s="2134"/>
      <c r="I568" s="2134"/>
      <c r="J568" s="2134"/>
      <c r="K568" s="2655"/>
      <c r="L568" s="2121"/>
    </row>
    <row r="569" spans="1:12" ht="15.75" x14ac:dyDescent="0.25">
      <c r="A569" s="2132"/>
      <c r="B569" s="2133"/>
      <c r="C569" s="2134"/>
      <c r="D569" s="2135">
        <f t="shared" si="8"/>
        <v>0</v>
      </c>
      <c r="E569" s="2134"/>
      <c r="F569" s="2134"/>
      <c r="G569" s="2134"/>
      <c r="H569" s="2134"/>
      <c r="I569" s="2134"/>
      <c r="J569" s="2134"/>
      <c r="K569" s="2655"/>
      <c r="L569" s="2121"/>
    </row>
    <row r="570" spans="1:12" ht="15.75" x14ac:dyDescent="0.25">
      <c r="A570" s="2132"/>
      <c r="B570" s="2133"/>
      <c r="C570" s="2134"/>
      <c r="D570" s="2135">
        <f t="shared" si="8"/>
        <v>0</v>
      </c>
      <c r="E570" s="2134"/>
      <c r="F570" s="2134"/>
      <c r="G570" s="2134"/>
      <c r="H570" s="2134"/>
      <c r="I570" s="2134"/>
      <c r="J570" s="2134"/>
      <c r="K570" s="2655"/>
      <c r="L570" s="2121"/>
    </row>
    <row r="571" spans="1:12" ht="15.75" x14ac:dyDescent="0.25">
      <c r="A571" s="2132"/>
      <c r="B571" s="2133"/>
      <c r="C571" s="2134"/>
      <c r="D571" s="2135">
        <f t="shared" si="8"/>
        <v>0</v>
      </c>
      <c r="E571" s="2134"/>
      <c r="F571" s="2134"/>
      <c r="G571" s="2134"/>
      <c r="H571" s="2134"/>
      <c r="I571" s="2134"/>
      <c r="J571" s="2134"/>
      <c r="K571" s="2655"/>
      <c r="L571" s="2121"/>
    </row>
    <row r="572" spans="1:12" ht="15.75" x14ac:dyDescent="0.25">
      <c r="A572" s="2132"/>
      <c r="B572" s="2133"/>
      <c r="C572" s="2134"/>
      <c r="D572" s="2135">
        <f t="shared" si="8"/>
        <v>0</v>
      </c>
      <c r="E572" s="2134"/>
      <c r="F572" s="2134"/>
      <c r="G572" s="2134"/>
      <c r="H572" s="2134"/>
      <c r="I572" s="2134"/>
      <c r="J572" s="2134"/>
      <c r="K572" s="2655"/>
      <c r="L572" s="2121"/>
    </row>
    <row r="573" spans="1:12" ht="15.75" x14ac:dyDescent="0.25">
      <c r="A573" s="2132"/>
      <c r="B573" s="2133"/>
      <c r="C573" s="2134"/>
      <c r="D573" s="2135">
        <f t="shared" si="8"/>
        <v>0</v>
      </c>
      <c r="E573" s="2134"/>
      <c r="F573" s="2134"/>
      <c r="G573" s="2134"/>
      <c r="H573" s="2134"/>
      <c r="I573" s="2134"/>
      <c r="J573" s="2134"/>
      <c r="K573" s="2655"/>
      <c r="L573" s="2121"/>
    </row>
    <row r="574" spans="1:12" ht="15.75" x14ac:dyDescent="0.25">
      <c r="A574" s="2132"/>
      <c r="B574" s="2133"/>
      <c r="C574" s="2134"/>
      <c r="D574" s="2135">
        <f t="shared" si="8"/>
        <v>0</v>
      </c>
      <c r="E574" s="2134"/>
      <c r="F574" s="2134"/>
      <c r="G574" s="2134"/>
      <c r="H574" s="2134"/>
      <c r="I574" s="2134"/>
      <c r="J574" s="2134"/>
      <c r="K574" s="2655"/>
      <c r="L574" s="2121"/>
    </row>
    <row r="575" spans="1:12" ht="15.75" x14ac:dyDescent="0.25">
      <c r="A575" s="2132"/>
      <c r="B575" s="2133"/>
      <c r="C575" s="2134"/>
      <c r="D575" s="2135">
        <f t="shared" si="8"/>
        <v>0</v>
      </c>
      <c r="E575" s="2134"/>
      <c r="F575" s="2134"/>
      <c r="G575" s="2134"/>
      <c r="H575" s="2134"/>
      <c r="I575" s="2134"/>
      <c r="J575" s="2134"/>
      <c r="K575" s="2655"/>
      <c r="L575" s="2121"/>
    </row>
    <row r="576" spans="1:12" ht="15.75" x14ac:dyDescent="0.25">
      <c r="A576" s="2132"/>
      <c r="B576" s="2133"/>
      <c r="C576" s="2134"/>
      <c r="D576" s="2135">
        <f t="shared" si="8"/>
        <v>0</v>
      </c>
      <c r="E576" s="2134"/>
      <c r="F576" s="2134"/>
      <c r="G576" s="2134"/>
      <c r="H576" s="2134"/>
      <c r="I576" s="2134"/>
      <c r="J576" s="2134"/>
      <c r="K576" s="2655"/>
      <c r="L576" s="2121"/>
    </row>
    <row r="577" spans="1:12" ht="15.75" x14ac:dyDescent="0.25">
      <c r="A577" s="2132"/>
      <c r="B577" s="2133"/>
      <c r="C577" s="2134"/>
      <c r="D577" s="2135">
        <f t="shared" si="8"/>
        <v>0</v>
      </c>
      <c r="E577" s="2134"/>
      <c r="F577" s="2134"/>
      <c r="G577" s="2134"/>
      <c r="H577" s="2134"/>
      <c r="I577" s="2134"/>
      <c r="J577" s="2134"/>
      <c r="K577" s="2655"/>
      <c r="L577" s="2121"/>
    </row>
    <row r="578" spans="1:12" ht="15.75" x14ac:dyDescent="0.25">
      <c r="A578" s="2132"/>
      <c r="B578" s="2133"/>
      <c r="C578" s="2134"/>
      <c r="D578" s="2135">
        <f t="shared" si="8"/>
        <v>0</v>
      </c>
      <c r="E578" s="2134"/>
      <c r="F578" s="2134"/>
      <c r="G578" s="2134"/>
      <c r="H578" s="2134"/>
      <c r="I578" s="2134"/>
      <c r="J578" s="2134"/>
      <c r="K578" s="2655"/>
      <c r="L578" s="2121"/>
    </row>
    <row r="579" spans="1:12" ht="15.75" x14ac:dyDescent="0.25">
      <c r="A579" s="2132"/>
      <c r="B579" s="2133"/>
      <c r="C579" s="2134"/>
      <c r="D579" s="2135">
        <f t="shared" si="8"/>
        <v>0</v>
      </c>
      <c r="E579" s="2134"/>
      <c r="F579" s="2134"/>
      <c r="G579" s="2134"/>
      <c r="H579" s="2134"/>
      <c r="I579" s="2134"/>
      <c r="J579" s="2134"/>
      <c r="K579" s="2655"/>
      <c r="L579" s="2121"/>
    </row>
    <row r="580" spans="1:12" ht="15.75" x14ac:dyDescent="0.25">
      <c r="A580" s="2132"/>
      <c r="B580" s="2133"/>
      <c r="C580" s="2134"/>
      <c r="D580" s="2135">
        <f t="shared" si="8"/>
        <v>0</v>
      </c>
      <c r="E580" s="2134"/>
      <c r="F580" s="2134"/>
      <c r="G580" s="2134"/>
      <c r="H580" s="2134"/>
      <c r="I580" s="2134"/>
      <c r="J580" s="2134"/>
      <c r="K580" s="2655"/>
      <c r="L580" s="2121"/>
    </row>
    <row r="581" spans="1:12" ht="15.75" x14ac:dyDescent="0.25">
      <c r="A581" s="2132"/>
      <c r="B581" s="2133"/>
      <c r="C581" s="2134"/>
      <c r="D581" s="2135">
        <f t="shared" si="8"/>
        <v>0</v>
      </c>
      <c r="E581" s="2134"/>
      <c r="F581" s="2134"/>
      <c r="G581" s="2134"/>
      <c r="H581" s="2134"/>
      <c r="I581" s="2134"/>
      <c r="J581" s="2134"/>
      <c r="K581" s="2655"/>
      <c r="L581" s="2121"/>
    </row>
    <row r="582" spans="1:12" ht="15.75" x14ac:dyDescent="0.25">
      <c r="A582" s="2132"/>
      <c r="B582" s="2133"/>
      <c r="C582" s="2134"/>
      <c r="D582" s="2135">
        <f t="shared" si="8"/>
        <v>0</v>
      </c>
      <c r="E582" s="2134"/>
      <c r="F582" s="2134"/>
      <c r="G582" s="2134"/>
      <c r="H582" s="2134"/>
      <c r="I582" s="2134"/>
      <c r="J582" s="2134"/>
      <c r="K582" s="2655"/>
      <c r="L582" s="2121"/>
    </row>
    <row r="583" spans="1:12" ht="15.75" x14ac:dyDescent="0.25">
      <c r="A583" s="2132"/>
      <c r="B583" s="2133"/>
      <c r="C583" s="2134"/>
      <c r="D583" s="2135">
        <f t="shared" si="8"/>
        <v>0</v>
      </c>
      <c r="E583" s="2134"/>
      <c r="F583" s="2134"/>
      <c r="G583" s="2134"/>
      <c r="H583" s="2134"/>
      <c r="I583" s="2134"/>
      <c r="J583" s="2134"/>
      <c r="K583" s="2655"/>
      <c r="L583" s="2121"/>
    </row>
    <row r="584" spans="1:12" ht="15.75" x14ac:dyDescent="0.25">
      <c r="A584" s="2132"/>
      <c r="B584" s="2133"/>
      <c r="C584" s="2134"/>
      <c r="D584" s="2135">
        <f t="shared" si="8"/>
        <v>0</v>
      </c>
      <c r="E584" s="2134"/>
      <c r="F584" s="2134"/>
      <c r="G584" s="2134"/>
      <c r="H584" s="2134"/>
      <c r="I584" s="2134"/>
      <c r="J584" s="2134"/>
      <c r="K584" s="2655"/>
      <c r="L584" s="2121"/>
    </row>
    <row r="585" spans="1:12" ht="15.75" x14ac:dyDescent="0.25">
      <c r="A585" s="2132"/>
      <c r="B585" s="2133"/>
      <c r="C585" s="2134"/>
      <c r="D585" s="2135">
        <f t="shared" si="8"/>
        <v>0</v>
      </c>
      <c r="E585" s="2134"/>
      <c r="F585" s="2134"/>
      <c r="G585" s="2134"/>
      <c r="H585" s="2134"/>
      <c r="I585" s="2134"/>
      <c r="J585" s="2134"/>
      <c r="K585" s="2655"/>
      <c r="L585" s="2121"/>
    </row>
    <row r="586" spans="1:12" ht="15.75" x14ac:dyDescent="0.25">
      <c r="A586" s="2132"/>
      <c r="B586" s="2133"/>
      <c r="C586" s="2134"/>
      <c r="D586" s="2135">
        <f t="shared" si="8"/>
        <v>0</v>
      </c>
      <c r="E586" s="2134"/>
      <c r="F586" s="2134"/>
      <c r="G586" s="2134"/>
      <c r="H586" s="2134"/>
      <c r="I586" s="2134"/>
      <c r="J586" s="2134"/>
      <c r="K586" s="2655"/>
      <c r="L586" s="2121"/>
    </row>
    <row r="587" spans="1:12" ht="15.75" x14ac:dyDescent="0.25">
      <c r="A587" s="2132"/>
      <c r="B587" s="2133"/>
      <c r="C587" s="2134"/>
      <c r="D587" s="2135">
        <f t="shared" si="8"/>
        <v>0</v>
      </c>
      <c r="E587" s="2134"/>
      <c r="F587" s="2134"/>
      <c r="G587" s="2134"/>
      <c r="H587" s="2134"/>
      <c r="I587" s="2134"/>
      <c r="J587" s="2134"/>
      <c r="K587" s="2655"/>
      <c r="L587" s="2121"/>
    </row>
    <row r="588" spans="1:12" ht="15.75" x14ac:dyDescent="0.25">
      <c r="A588" s="2132"/>
      <c r="B588" s="2133"/>
      <c r="C588" s="2134"/>
      <c r="D588" s="2135">
        <f t="shared" si="8"/>
        <v>0</v>
      </c>
      <c r="E588" s="2134"/>
      <c r="F588" s="2134"/>
      <c r="G588" s="2134"/>
      <c r="H588" s="2134"/>
      <c r="I588" s="2134"/>
      <c r="J588" s="2134"/>
      <c r="K588" s="2655"/>
      <c r="L588" s="2121"/>
    </row>
    <row r="589" spans="1:12" ht="15.75" x14ac:dyDescent="0.25">
      <c r="A589" s="2132"/>
      <c r="B589" s="2133"/>
      <c r="C589" s="2134"/>
      <c r="D589" s="2135">
        <f t="shared" ref="D589:D652" si="9">+C589*(100-E589)/100</f>
        <v>0</v>
      </c>
      <c r="E589" s="2134"/>
      <c r="F589" s="2134"/>
      <c r="G589" s="2134"/>
      <c r="H589" s="2134"/>
      <c r="I589" s="2134"/>
      <c r="J589" s="2134"/>
      <c r="K589" s="2655"/>
      <c r="L589" s="2121"/>
    </row>
    <row r="590" spans="1:12" ht="15.75" x14ac:dyDescent="0.25">
      <c r="A590" s="2132"/>
      <c r="B590" s="2133"/>
      <c r="C590" s="2134"/>
      <c r="D590" s="2135">
        <f t="shared" si="9"/>
        <v>0</v>
      </c>
      <c r="E590" s="2134"/>
      <c r="F590" s="2134"/>
      <c r="G590" s="2134"/>
      <c r="H590" s="2134"/>
      <c r="I590" s="2134"/>
      <c r="J590" s="2134"/>
      <c r="K590" s="2655"/>
      <c r="L590" s="2121"/>
    </row>
    <row r="591" spans="1:12" ht="15.75" x14ac:dyDescent="0.25">
      <c r="A591" s="2132"/>
      <c r="B591" s="2133"/>
      <c r="C591" s="2134"/>
      <c r="D591" s="2135">
        <f t="shared" si="9"/>
        <v>0</v>
      </c>
      <c r="E591" s="2134"/>
      <c r="F591" s="2134"/>
      <c r="G591" s="2134"/>
      <c r="H591" s="2134"/>
      <c r="I591" s="2134"/>
      <c r="J591" s="2134"/>
      <c r="K591" s="2655"/>
      <c r="L591" s="2121"/>
    </row>
    <row r="592" spans="1:12" ht="15.75" x14ac:dyDescent="0.25">
      <c r="A592" s="2132"/>
      <c r="B592" s="2133"/>
      <c r="C592" s="2134"/>
      <c r="D592" s="2135">
        <f t="shared" si="9"/>
        <v>0</v>
      </c>
      <c r="E592" s="2134"/>
      <c r="F592" s="2134"/>
      <c r="G592" s="2134"/>
      <c r="H592" s="2134"/>
      <c r="I592" s="2134"/>
      <c r="J592" s="2134"/>
      <c r="K592" s="2655"/>
      <c r="L592" s="2121"/>
    </row>
    <row r="593" spans="1:12" ht="15.75" x14ac:dyDescent="0.25">
      <c r="A593" s="2132"/>
      <c r="B593" s="2133"/>
      <c r="C593" s="2134"/>
      <c r="D593" s="2135">
        <f t="shared" si="9"/>
        <v>0</v>
      </c>
      <c r="E593" s="2134"/>
      <c r="F593" s="2134"/>
      <c r="G593" s="2134"/>
      <c r="H593" s="2134"/>
      <c r="I593" s="2134"/>
      <c r="J593" s="2134"/>
      <c r="K593" s="2655"/>
      <c r="L593" s="2121"/>
    </row>
    <row r="594" spans="1:12" ht="15.75" x14ac:dyDescent="0.25">
      <c r="A594" s="2132"/>
      <c r="B594" s="2133"/>
      <c r="C594" s="2134"/>
      <c r="D594" s="2135">
        <f t="shared" si="9"/>
        <v>0</v>
      </c>
      <c r="E594" s="2134"/>
      <c r="F594" s="2134"/>
      <c r="G594" s="2134"/>
      <c r="H594" s="2134"/>
      <c r="I594" s="2134"/>
      <c r="J594" s="2134"/>
      <c r="K594" s="2655"/>
      <c r="L594" s="2121"/>
    </row>
    <row r="595" spans="1:12" ht="15.75" x14ac:dyDescent="0.25">
      <c r="A595" s="2132"/>
      <c r="B595" s="2133"/>
      <c r="C595" s="2134"/>
      <c r="D595" s="2135">
        <f t="shared" si="9"/>
        <v>0</v>
      </c>
      <c r="E595" s="2134"/>
      <c r="F595" s="2134"/>
      <c r="G595" s="2134"/>
      <c r="H595" s="2134"/>
      <c r="I595" s="2134"/>
      <c r="J595" s="2134"/>
      <c r="K595" s="2655"/>
      <c r="L595" s="2121"/>
    </row>
    <row r="596" spans="1:12" ht="15.75" x14ac:dyDescent="0.25">
      <c r="A596" s="2132"/>
      <c r="B596" s="2133"/>
      <c r="C596" s="2134"/>
      <c r="D596" s="2135">
        <f t="shared" si="9"/>
        <v>0</v>
      </c>
      <c r="E596" s="2134"/>
      <c r="F596" s="2134"/>
      <c r="G596" s="2134"/>
      <c r="H596" s="2134"/>
      <c r="I596" s="2134"/>
      <c r="J596" s="2134"/>
      <c r="K596" s="2655"/>
      <c r="L596" s="2121"/>
    </row>
    <row r="597" spans="1:12" ht="15.75" x14ac:dyDescent="0.25">
      <c r="A597" s="2132"/>
      <c r="B597" s="2133"/>
      <c r="C597" s="2134"/>
      <c r="D597" s="2135">
        <f t="shared" si="9"/>
        <v>0</v>
      </c>
      <c r="E597" s="2134"/>
      <c r="F597" s="2134"/>
      <c r="G597" s="2134"/>
      <c r="H597" s="2134"/>
      <c r="I597" s="2134"/>
      <c r="J597" s="2134"/>
      <c r="K597" s="2655"/>
      <c r="L597" s="2121"/>
    </row>
    <row r="598" spans="1:12" ht="15.75" x14ac:dyDescent="0.25">
      <c r="A598" s="2132"/>
      <c r="B598" s="2133"/>
      <c r="C598" s="2134"/>
      <c r="D598" s="2135">
        <f t="shared" si="9"/>
        <v>0</v>
      </c>
      <c r="E598" s="2134"/>
      <c r="F598" s="2134"/>
      <c r="G598" s="2134"/>
      <c r="H598" s="2134"/>
      <c r="I598" s="2134"/>
      <c r="J598" s="2134"/>
      <c r="K598" s="2655"/>
      <c r="L598" s="2121"/>
    </row>
    <row r="599" spans="1:12" ht="15.75" x14ac:dyDescent="0.25">
      <c r="A599" s="2132"/>
      <c r="B599" s="2133"/>
      <c r="C599" s="2134"/>
      <c r="D599" s="2135">
        <f t="shared" si="9"/>
        <v>0</v>
      </c>
      <c r="E599" s="2134"/>
      <c r="F599" s="2134"/>
      <c r="G599" s="2134"/>
      <c r="H599" s="2134"/>
      <c r="I599" s="2134"/>
      <c r="J599" s="2134"/>
      <c r="K599" s="2655"/>
      <c r="L599" s="2121"/>
    </row>
    <row r="600" spans="1:12" ht="15.75" x14ac:dyDescent="0.25">
      <c r="A600" s="2132"/>
      <c r="B600" s="2133"/>
      <c r="C600" s="2134"/>
      <c r="D600" s="2135">
        <f t="shared" si="9"/>
        <v>0</v>
      </c>
      <c r="E600" s="2134"/>
      <c r="F600" s="2134"/>
      <c r="G600" s="2134"/>
      <c r="H600" s="2134"/>
      <c r="I600" s="2134"/>
      <c r="J600" s="2134"/>
      <c r="K600" s="2655"/>
      <c r="L600" s="2121"/>
    </row>
    <row r="601" spans="1:12" ht="15.75" x14ac:dyDescent="0.25">
      <c r="A601" s="2132"/>
      <c r="B601" s="2133"/>
      <c r="C601" s="2134"/>
      <c r="D601" s="2135">
        <f t="shared" si="9"/>
        <v>0</v>
      </c>
      <c r="E601" s="2134"/>
      <c r="F601" s="2134"/>
      <c r="G601" s="2134"/>
      <c r="H601" s="2134"/>
      <c r="I601" s="2134"/>
      <c r="J601" s="2134"/>
      <c r="K601" s="2655"/>
      <c r="L601" s="2121"/>
    </row>
    <row r="602" spans="1:12" ht="15.75" x14ac:dyDescent="0.25">
      <c r="A602" s="2132"/>
      <c r="B602" s="2133"/>
      <c r="C602" s="2134"/>
      <c r="D602" s="2135">
        <f t="shared" si="9"/>
        <v>0</v>
      </c>
      <c r="E602" s="2134"/>
      <c r="F602" s="2134"/>
      <c r="G602" s="2134"/>
      <c r="H602" s="2134"/>
      <c r="I602" s="2134"/>
      <c r="J602" s="2134"/>
      <c r="K602" s="2655"/>
      <c r="L602" s="2121"/>
    </row>
    <row r="603" spans="1:12" ht="15.75" x14ac:dyDescent="0.25">
      <c r="A603" s="2132"/>
      <c r="B603" s="2133"/>
      <c r="C603" s="2134"/>
      <c r="D603" s="2135">
        <f t="shared" si="9"/>
        <v>0</v>
      </c>
      <c r="E603" s="2134"/>
      <c r="F603" s="2134"/>
      <c r="G603" s="2134"/>
      <c r="H603" s="2134"/>
      <c r="I603" s="2134"/>
      <c r="J603" s="2134"/>
      <c r="K603" s="2655"/>
      <c r="L603" s="2121"/>
    </row>
    <row r="604" spans="1:12" ht="15.75" x14ac:dyDescent="0.25">
      <c r="A604" s="2132"/>
      <c r="B604" s="2133"/>
      <c r="C604" s="2134"/>
      <c r="D604" s="2135">
        <f t="shared" si="9"/>
        <v>0</v>
      </c>
      <c r="E604" s="2134"/>
      <c r="F604" s="2134"/>
      <c r="G604" s="2134"/>
      <c r="H604" s="2134"/>
      <c r="I604" s="2134"/>
      <c r="J604" s="2134"/>
      <c r="K604" s="2655"/>
      <c r="L604" s="2121"/>
    </row>
    <row r="605" spans="1:12" ht="15.75" x14ac:dyDescent="0.25">
      <c r="A605" s="2132"/>
      <c r="B605" s="2133"/>
      <c r="C605" s="2134"/>
      <c r="D605" s="2135">
        <f t="shared" si="9"/>
        <v>0</v>
      </c>
      <c r="E605" s="2134"/>
      <c r="F605" s="2134"/>
      <c r="G605" s="2134"/>
      <c r="H605" s="2134"/>
      <c r="I605" s="2134"/>
      <c r="J605" s="2134"/>
      <c r="K605" s="2655"/>
      <c r="L605" s="2121"/>
    </row>
    <row r="606" spans="1:12" ht="15.75" x14ac:dyDescent="0.25">
      <c r="A606" s="2132"/>
      <c r="B606" s="2133"/>
      <c r="C606" s="2134"/>
      <c r="D606" s="2135">
        <f t="shared" si="9"/>
        <v>0</v>
      </c>
      <c r="E606" s="2134"/>
      <c r="F606" s="2134"/>
      <c r="G606" s="2134"/>
      <c r="H606" s="2134"/>
      <c r="I606" s="2134"/>
      <c r="J606" s="2134"/>
      <c r="K606" s="2655"/>
      <c r="L606" s="2121"/>
    </row>
    <row r="607" spans="1:12" ht="15.75" x14ac:dyDescent="0.25">
      <c r="A607" s="2132"/>
      <c r="B607" s="2133"/>
      <c r="C607" s="2134"/>
      <c r="D607" s="2135">
        <f t="shared" si="9"/>
        <v>0</v>
      </c>
      <c r="E607" s="2134"/>
      <c r="F607" s="2134"/>
      <c r="G607" s="2134"/>
      <c r="H607" s="2134"/>
      <c r="I607" s="2134"/>
      <c r="J607" s="2134"/>
      <c r="K607" s="2655"/>
      <c r="L607" s="2121"/>
    </row>
    <row r="608" spans="1:12" ht="15.75" x14ac:dyDescent="0.25">
      <c r="A608" s="2132"/>
      <c r="B608" s="2133"/>
      <c r="C608" s="2134"/>
      <c r="D608" s="2135">
        <f t="shared" si="9"/>
        <v>0</v>
      </c>
      <c r="E608" s="2134"/>
      <c r="F608" s="2134"/>
      <c r="G608" s="2134"/>
      <c r="H608" s="2134"/>
      <c r="I608" s="2134"/>
      <c r="J608" s="2134"/>
      <c r="K608" s="2655"/>
      <c r="L608" s="2121"/>
    </row>
    <row r="609" spans="1:12" ht="15.75" x14ac:dyDescent="0.25">
      <c r="A609" s="2132"/>
      <c r="B609" s="2133"/>
      <c r="C609" s="2134"/>
      <c r="D609" s="2135">
        <f t="shared" si="9"/>
        <v>0</v>
      </c>
      <c r="E609" s="2134"/>
      <c r="F609" s="2134"/>
      <c r="G609" s="2134"/>
      <c r="H609" s="2134"/>
      <c r="I609" s="2134"/>
      <c r="J609" s="2134"/>
      <c r="K609" s="2655"/>
      <c r="L609" s="2121"/>
    </row>
    <row r="610" spans="1:12" ht="15.75" x14ac:dyDescent="0.25">
      <c r="A610" s="2132"/>
      <c r="B610" s="2133"/>
      <c r="C610" s="2134"/>
      <c r="D610" s="2135">
        <f t="shared" si="9"/>
        <v>0</v>
      </c>
      <c r="E610" s="2134"/>
      <c r="F610" s="2134"/>
      <c r="G610" s="2134"/>
      <c r="H610" s="2134"/>
      <c r="I610" s="2134"/>
      <c r="J610" s="2134"/>
      <c r="K610" s="2655"/>
      <c r="L610" s="2121"/>
    </row>
    <row r="611" spans="1:12" ht="15.75" x14ac:dyDescent="0.25">
      <c r="A611" s="2132"/>
      <c r="B611" s="2133"/>
      <c r="C611" s="2134"/>
      <c r="D611" s="2135">
        <f t="shared" si="9"/>
        <v>0</v>
      </c>
      <c r="E611" s="2134"/>
      <c r="F611" s="2134"/>
      <c r="G611" s="2134"/>
      <c r="H611" s="2134"/>
      <c r="I611" s="2134"/>
      <c r="J611" s="2134"/>
      <c r="K611" s="2655"/>
      <c r="L611" s="2121"/>
    </row>
    <row r="612" spans="1:12" ht="15.75" x14ac:dyDescent="0.25">
      <c r="A612" s="2132"/>
      <c r="B612" s="2133"/>
      <c r="C612" s="2134"/>
      <c r="D612" s="2135">
        <f t="shared" si="9"/>
        <v>0</v>
      </c>
      <c r="E612" s="2134"/>
      <c r="F612" s="2134"/>
      <c r="G612" s="2134"/>
      <c r="H612" s="2134"/>
      <c r="I612" s="2134"/>
      <c r="J612" s="2134"/>
      <c r="K612" s="2655"/>
      <c r="L612" s="2121"/>
    </row>
    <row r="613" spans="1:12" ht="15.75" x14ac:dyDescent="0.25">
      <c r="A613" s="2132"/>
      <c r="B613" s="2133"/>
      <c r="C613" s="2134"/>
      <c r="D613" s="2135">
        <f t="shared" si="9"/>
        <v>0</v>
      </c>
      <c r="E613" s="2134"/>
      <c r="F613" s="2134"/>
      <c r="G613" s="2134"/>
      <c r="H613" s="2134"/>
      <c r="I613" s="2134"/>
      <c r="J613" s="2134"/>
      <c r="K613" s="2655"/>
      <c r="L613" s="2121"/>
    </row>
    <row r="614" spans="1:12" ht="15.75" x14ac:dyDescent="0.25">
      <c r="A614" s="2132"/>
      <c r="B614" s="2133"/>
      <c r="C614" s="2134"/>
      <c r="D614" s="2135">
        <f t="shared" si="9"/>
        <v>0</v>
      </c>
      <c r="E614" s="2134"/>
      <c r="F614" s="2134"/>
      <c r="G614" s="2134"/>
      <c r="H614" s="2134"/>
      <c r="I614" s="2134"/>
      <c r="J614" s="2134"/>
      <c r="K614" s="2655"/>
      <c r="L614" s="2121"/>
    </row>
    <row r="615" spans="1:12" ht="15.75" x14ac:dyDescent="0.25">
      <c r="A615" s="2132"/>
      <c r="B615" s="2133"/>
      <c r="C615" s="2134"/>
      <c r="D615" s="2135">
        <f t="shared" si="9"/>
        <v>0</v>
      </c>
      <c r="E615" s="2134"/>
      <c r="F615" s="2134"/>
      <c r="G615" s="2134"/>
      <c r="H615" s="2134"/>
      <c r="I615" s="2134"/>
      <c r="J615" s="2134"/>
      <c r="K615" s="2655"/>
      <c r="L615" s="2121"/>
    </row>
    <row r="616" spans="1:12" ht="15.75" x14ac:dyDescent="0.25">
      <c r="A616" s="2132"/>
      <c r="B616" s="2133"/>
      <c r="C616" s="2134"/>
      <c r="D616" s="2135">
        <f t="shared" si="9"/>
        <v>0</v>
      </c>
      <c r="E616" s="2134"/>
      <c r="F616" s="2134"/>
      <c r="G616" s="2134"/>
      <c r="H616" s="2134"/>
      <c r="I616" s="2134"/>
      <c r="J616" s="2134"/>
      <c r="K616" s="2655"/>
      <c r="L616" s="2121"/>
    </row>
    <row r="617" spans="1:12" ht="15.75" x14ac:dyDescent="0.25">
      <c r="A617" s="2132"/>
      <c r="B617" s="2133"/>
      <c r="C617" s="2134"/>
      <c r="D617" s="2135">
        <f t="shared" si="9"/>
        <v>0</v>
      </c>
      <c r="E617" s="2134"/>
      <c r="F617" s="2134"/>
      <c r="G617" s="2134"/>
      <c r="H617" s="2134"/>
      <c r="I617" s="2134"/>
      <c r="J617" s="2134"/>
      <c r="K617" s="2655"/>
      <c r="L617" s="2121"/>
    </row>
    <row r="618" spans="1:12" ht="15.75" x14ac:dyDescent="0.25">
      <c r="A618" s="2132"/>
      <c r="B618" s="2133"/>
      <c r="C618" s="2134"/>
      <c r="D618" s="2135">
        <f t="shared" si="9"/>
        <v>0</v>
      </c>
      <c r="E618" s="2134"/>
      <c r="F618" s="2134"/>
      <c r="G618" s="2134"/>
      <c r="H618" s="2134"/>
      <c r="I618" s="2134"/>
      <c r="J618" s="2134"/>
      <c r="K618" s="2655"/>
      <c r="L618" s="2121"/>
    </row>
    <row r="619" spans="1:12" ht="15.75" x14ac:dyDescent="0.25">
      <c r="A619" s="2132"/>
      <c r="B619" s="2133"/>
      <c r="C619" s="2134"/>
      <c r="D619" s="2135">
        <f t="shared" si="9"/>
        <v>0</v>
      </c>
      <c r="E619" s="2134"/>
      <c r="F619" s="2134"/>
      <c r="G619" s="2134"/>
      <c r="H619" s="2134"/>
      <c r="I619" s="2134"/>
      <c r="J619" s="2134"/>
      <c r="K619" s="2655"/>
      <c r="L619" s="2121"/>
    </row>
    <row r="620" spans="1:12" ht="15.75" x14ac:dyDescent="0.25">
      <c r="A620" s="2132"/>
      <c r="B620" s="2133"/>
      <c r="C620" s="2134"/>
      <c r="D620" s="2135">
        <f t="shared" si="9"/>
        <v>0</v>
      </c>
      <c r="E620" s="2134"/>
      <c r="F620" s="2134"/>
      <c r="G620" s="2134"/>
      <c r="H620" s="2134"/>
      <c r="I620" s="2134"/>
      <c r="J620" s="2134"/>
      <c r="K620" s="2655"/>
      <c r="L620" s="2121"/>
    </row>
    <row r="621" spans="1:12" ht="15.75" x14ac:dyDescent="0.25">
      <c r="A621" s="2132"/>
      <c r="B621" s="2133"/>
      <c r="C621" s="2134"/>
      <c r="D621" s="2135">
        <f t="shared" si="9"/>
        <v>0</v>
      </c>
      <c r="E621" s="2134"/>
      <c r="F621" s="2134"/>
      <c r="G621" s="2134"/>
      <c r="H621" s="2134"/>
      <c r="I621" s="2134"/>
      <c r="J621" s="2134"/>
      <c r="K621" s="2655"/>
      <c r="L621" s="2121"/>
    </row>
    <row r="622" spans="1:12" ht="15.75" x14ac:dyDescent="0.25">
      <c r="A622" s="2132"/>
      <c r="B622" s="2133"/>
      <c r="C622" s="2134"/>
      <c r="D622" s="2135">
        <f t="shared" si="9"/>
        <v>0</v>
      </c>
      <c r="E622" s="2134"/>
      <c r="F622" s="2134"/>
      <c r="G622" s="2134"/>
      <c r="H622" s="2134"/>
      <c r="I622" s="2134"/>
      <c r="J622" s="2134"/>
      <c r="K622" s="2655"/>
      <c r="L622" s="2121"/>
    </row>
    <row r="623" spans="1:12" ht="15.75" x14ac:dyDescent="0.25">
      <c r="A623" s="2132"/>
      <c r="B623" s="2133"/>
      <c r="C623" s="2134"/>
      <c r="D623" s="2135">
        <f t="shared" si="9"/>
        <v>0</v>
      </c>
      <c r="E623" s="2134"/>
      <c r="F623" s="2134"/>
      <c r="G623" s="2134"/>
      <c r="H623" s="2134"/>
      <c r="I623" s="2134"/>
      <c r="J623" s="2134"/>
      <c r="K623" s="2655"/>
      <c r="L623" s="2121"/>
    </row>
    <row r="624" spans="1:12" ht="15.75" x14ac:dyDescent="0.25">
      <c r="A624" s="2132"/>
      <c r="B624" s="2133"/>
      <c r="C624" s="2134"/>
      <c r="D624" s="2135">
        <f t="shared" si="9"/>
        <v>0</v>
      </c>
      <c r="E624" s="2134"/>
      <c r="F624" s="2134"/>
      <c r="G624" s="2134"/>
      <c r="H624" s="2134"/>
      <c r="I624" s="2134"/>
      <c r="J624" s="2134"/>
      <c r="K624" s="2655"/>
      <c r="L624" s="2121"/>
    </row>
    <row r="625" spans="1:12" ht="15.75" x14ac:dyDescent="0.25">
      <c r="A625" s="2132"/>
      <c r="B625" s="2133"/>
      <c r="C625" s="2134"/>
      <c r="D625" s="2135">
        <f t="shared" si="9"/>
        <v>0</v>
      </c>
      <c r="E625" s="2134"/>
      <c r="F625" s="2134"/>
      <c r="G625" s="2134"/>
      <c r="H625" s="2134"/>
      <c r="I625" s="2134"/>
      <c r="J625" s="2134"/>
      <c r="K625" s="2655"/>
      <c r="L625" s="2121"/>
    </row>
    <row r="626" spans="1:12" ht="15.75" x14ac:dyDescent="0.25">
      <c r="A626" s="2132"/>
      <c r="B626" s="2133"/>
      <c r="C626" s="2134"/>
      <c r="D626" s="2135">
        <f t="shared" si="9"/>
        <v>0</v>
      </c>
      <c r="E626" s="2134"/>
      <c r="F626" s="2134"/>
      <c r="G626" s="2134"/>
      <c r="H626" s="2134"/>
      <c r="I626" s="2134"/>
      <c r="J626" s="2134"/>
      <c r="K626" s="2655"/>
      <c r="L626" s="2121"/>
    </row>
    <row r="627" spans="1:12" ht="15.75" x14ac:dyDescent="0.25">
      <c r="A627" s="2132"/>
      <c r="B627" s="2133"/>
      <c r="C627" s="2134"/>
      <c r="D627" s="2135">
        <f t="shared" si="9"/>
        <v>0</v>
      </c>
      <c r="E627" s="2134"/>
      <c r="F627" s="2134"/>
      <c r="G627" s="2134"/>
      <c r="H627" s="2134"/>
      <c r="I627" s="2134"/>
      <c r="J627" s="2134"/>
      <c r="K627" s="2655"/>
      <c r="L627" s="2121"/>
    </row>
    <row r="628" spans="1:12" ht="15.75" x14ac:dyDescent="0.25">
      <c r="A628" s="2132"/>
      <c r="B628" s="2133"/>
      <c r="C628" s="2134"/>
      <c r="D628" s="2135">
        <f t="shared" si="9"/>
        <v>0</v>
      </c>
      <c r="E628" s="2134"/>
      <c r="F628" s="2134"/>
      <c r="G628" s="2134"/>
      <c r="H628" s="2134"/>
      <c r="I628" s="2134"/>
      <c r="J628" s="2134"/>
      <c r="K628" s="2655"/>
      <c r="L628" s="2121"/>
    </row>
    <row r="629" spans="1:12" ht="15.75" x14ac:dyDescent="0.25">
      <c r="A629" s="2132"/>
      <c r="B629" s="2133"/>
      <c r="C629" s="2134"/>
      <c r="D629" s="2135">
        <f t="shared" si="9"/>
        <v>0</v>
      </c>
      <c r="E629" s="2134"/>
      <c r="F629" s="2134"/>
      <c r="G629" s="2134"/>
      <c r="H629" s="2134"/>
      <c r="I629" s="2134"/>
      <c r="J629" s="2134"/>
      <c r="K629" s="2655"/>
      <c r="L629" s="2121"/>
    </row>
    <row r="630" spans="1:12" ht="15.75" x14ac:dyDescent="0.25">
      <c r="A630" s="2132"/>
      <c r="B630" s="2133"/>
      <c r="C630" s="2134"/>
      <c r="D630" s="2135">
        <f t="shared" si="9"/>
        <v>0</v>
      </c>
      <c r="E630" s="2134"/>
      <c r="F630" s="2134"/>
      <c r="G630" s="2134"/>
      <c r="H630" s="2134"/>
      <c r="I630" s="2134"/>
      <c r="J630" s="2134"/>
      <c r="K630" s="2655"/>
      <c r="L630" s="2121"/>
    </row>
    <row r="631" spans="1:12" ht="15.75" x14ac:dyDescent="0.25">
      <c r="A631" s="2132"/>
      <c r="B631" s="2133"/>
      <c r="C631" s="2134"/>
      <c r="D631" s="2135">
        <f t="shared" si="9"/>
        <v>0</v>
      </c>
      <c r="E631" s="2134"/>
      <c r="F631" s="2134"/>
      <c r="G631" s="2134"/>
      <c r="H631" s="2134"/>
      <c r="I631" s="2134"/>
      <c r="J631" s="2134"/>
      <c r="K631" s="2655"/>
      <c r="L631" s="2121"/>
    </row>
    <row r="632" spans="1:12" ht="15.75" x14ac:dyDescent="0.25">
      <c r="A632" s="2132"/>
      <c r="B632" s="2133"/>
      <c r="C632" s="2134"/>
      <c r="D632" s="2135">
        <f t="shared" si="9"/>
        <v>0</v>
      </c>
      <c r="E632" s="2134"/>
      <c r="F632" s="2134"/>
      <c r="G632" s="2134"/>
      <c r="H632" s="2134"/>
      <c r="I632" s="2134"/>
      <c r="J632" s="2134"/>
      <c r="K632" s="2655"/>
      <c r="L632" s="2121"/>
    </row>
    <row r="633" spans="1:12" ht="15.75" x14ac:dyDescent="0.25">
      <c r="A633" s="2132"/>
      <c r="B633" s="2133"/>
      <c r="C633" s="2134"/>
      <c r="D633" s="2135">
        <f t="shared" si="9"/>
        <v>0</v>
      </c>
      <c r="E633" s="2134"/>
      <c r="F633" s="2134"/>
      <c r="G633" s="2134"/>
      <c r="H633" s="2134"/>
      <c r="I633" s="2134"/>
      <c r="J633" s="2134"/>
      <c r="K633" s="2655"/>
      <c r="L633" s="2121"/>
    </row>
    <row r="634" spans="1:12" ht="15.75" x14ac:dyDescent="0.25">
      <c r="A634" s="2132"/>
      <c r="B634" s="2133"/>
      <c r="C634" s="2134"/>
      <c r="D634" s="2135">
        <f t="shared" si="9"/>
        <v>0</v>
      </c>
      <c r="E634" s="2134"/>
      <c r="F634" s="2134"/>
      <c r="G634" s="2134"/>
      <c r="H634" s="2134"/>
      <c r="I634" s="2134"/>
      <c r="J634" s="2134"/>
      <c r="K634" s="2655"/>
      <c r="L634" s="2121"/>
    </row>
    <row r="635" spans="1:12" ht="15.75" x14ac:dyDescent="0.25">
      <c r="A635" s="2132"/>
      <c r="B635" s="2133"/>
      <c r="C635" s="2134"/>
      <c r="D635" s="2135">
        <f t="shared" si="9"/>
        <v>0</v>
      </c>
      <c r="E635" s="2134"/>
      <c r="F635" s="2134"/>
      <c r="G635" s="2134"/>
      <c r="H635" s="2134"/>
      <c r="I635" s="2134"/>
      <c r="J635" s="2134"/>
      <c r="K635" s="2655"/>
      <c r="L635" s="2121"/>
    </row>
    <row r="636" spans="1:12" ht="15.75" x14ac:dyDescent="0.25">
      <c r="A636" s="2132"/>
      <c r="B636" s="2133"/>
      <c r="C636" s="2134"/>
      <c r="D636" s="2135">
        <f t="shared" si="9"/>
        <v>0</v>
      </c>
      <c r="E636" s="2134"/>
      <c r="F636" s="2134"/>
      <c r="G636" s="2134"/>
      <c r="H636" s="2134"/>
      <c r="I636" s="2134"/>
      <c r="J636" s="2134"/>
      <c r="K636" s="2655"/>
      <c r="L636" s="2121"/>
    </row>
    <row r="637" spans="1:12" ht="15.75" x14ac:dyDescent="0.25">
      <c r="A637" s="2132"/>
      <c r="B637" s="2133"/>
      <c r="C637" s="2134"/>
      <c r="D637" s="2135">
        <f t="shared" si="9"/>
        <v>0</v>
      </c>
      <c r="E637" s="2134"/>
      <c r="F637" s="2134"/>
      <c r="G637" s="2134"/>
      <c r="H637" s="2134"/>
      <c r="I637" s="2134"/>
      <c r="J637" s="2134"/>
      <c r="K637" s="2655"/>
      <c r="L637" s="2121"/>
    </row>
    <row r="638" spans="1:12" ht="15.75" x14ac:dyDescent="0.25">
      <c r="A638" s="2132"/>
      <c r="B638" s="2133"/>
      <c r="C638" s="2134"/>
      <c r="D638" s="2135">
        <f t="shared" si="9"/>
        <v>0</v>
      </c>
      <c r="E638" s="2134"/>
      <c r="F638" s="2134"/>
      <c r="G638" s="2134"/>
      <c r="H638" s="2134"/>
      <c r="I638" s="2134"/>
      <c r="J638" s="2134"/>
      <c r="K638" s="2655"/>
      <c r="L638" s="2121"/>
    </row>
    <row r="639" spans="1:12" ht="15.75" x14ac:dyDescent="0.25">
      <c r="A639" s="2132"/>
      <c r="B639" s="2133"/>
      <c r="C639" s="2134"/>
      <c r="D639" s="2135">
        <f t="shared" si="9"/>
        <v>0</v>
      </c>
      <c r="E639" s="2134"/>
      <c r="F639" s="2134"/>
      <c r="G639" s="2134"/>
      <c r="H639" s="2134"/>
      <c r="I639" s="2134"/>
      <c r="J639" s="2134"/>
      <c r="K639" s="2655"/>
      <c r="L639" s="2121"/>
    </row>
    <row r="640" spans="1:12" ht="15.75" x14ac:dyDescent="0.25">
      <c r="A640" s="2132"/>
      <c r="B640" s="2133"/>
      <c r="C640" s="2134"/>
      <c r="D640" s="2135">
        <f t="shared" si="9"/>
        <v>0</v>
      </c>
      <c r="E640" s="2134"/>
      <c r="F640" s="2134"/>
      <c r="G640" s="2134"/>
      <c r="H640" s="2134"/>
      <c r="I640" s="2134"/>
      <c r="J640" s="2134"/>
      <c r="K640" s="2655"/>
      <c r="L640" s="2121"/>
    </row>
    <row r="641" spans="1:12" ht="15.75" x14ac:dyDescent="0.25">
      <c r="A641" s="2132"/>
      <c r="B641" s="2133"/>
      <c r="C641" s="2134"/>
      <c r="D641" s="2135">
        <f t="shared" si="9"/>
        <v>0</v>
      </c>
      <c r="E641" s="2134"/>
      <c r="F641" s="2134"/>
      <c r="G641" s="2134"/>
      <c r="H641" s="2134"/>
      <c r="I641" s="2134"/>
      <c r="J641" s="2134"/>
      <c r="K641" s="2655"/>
      <c r="L641" s="2121"/>
    </row>
    <row r="642" spans="1:12" ht="15.75" x14ac:dyDescent="0.25">
      <c r="A642" s="2132"/>
      <c r="B642" s="2133"/>
      <c r="C642" s="2134"/>
      <c r="D642" s="2135">
        <f t="shared" si="9"/>
        <v>0</v>
      </c>
      <c r="E642" s="2134"/>
      <c r="F642" s="2134"/>
      <c r="G642" s="2134"/>
      <c r="H642" s="2134"/>
      <c r="I642" s="2134"/>
      <c r="J642" s="2134"/>
      <c r="K642" s="2655"/>
      <c r="L642" s="2121"/>
    </row>
    <row r="643" spans="1:12" ht="15.75" x14ac:dyDescent="0.25">
      <c r="A643" s="2132"/>
      <c r="B643" s="2133"/>
      <c r="C643" s="2134"/>
      <c r="D643" s="2135">
        <f t="shared" si="9"/>
        <v>0</v>
      </c>
      <c r="E643" s="2134"/>
      <c r="F643" s="2134"/>
      <c r="G643" s="2134"/>
      <c r="H643" s="2134"/>
      <c r="I643" s="2134"/>
      <c r="J643" s="2134"/>
      <c r="K643" s="2655"/>
      <c r="L643" s="2121"/>
    </row>
    <row r="644" spans="1:12" ht="15.75" x14ac:dyDescent="0.25">
      <c r="A644" s="2132"/>
      <c r="B644" s="2133"/>
      <c r="C644" s="2134"/>
      <c r="D644" s="2135">
        <f t="shared" si="9"/>
        <v>0</v>
      </c>
      <c r="E644" s="2134"/>
      <c r="F644" s="2134"/>
      <c r="G644" s="2134"/>
      <c r="H644" s="2134"/>
      <c r="I644" s="2134"/>
      <c r="J644" s="2134"/>
      <c r="K644" s="2655"/>
      <c r="L644" s="2121"/>
    </row>
    <row r="645" spans="1:12" ht="15.75" x14ac:dyDescent="0.25">
      <c r="A645" s="2132"/>
      <c r="B645" s="2133"/>
      <c r="C645" s="2134"/>
      <c r="D645" s="2135">
        <f t="shared" si="9"/>
        <v>0</v>
      </c>
      <c r="E645" s="2134"/>
      <c r="F645" s="2134"/>
      <c r="G645" s="2134"/>
      <c r="H645" s="2134"/>
      <c r="I645" s="2134"/>
      <c r="J645" s="2134"/>
      <c r="K645" s="2655"/>
      <c r="L645" s="2121"/>
    </row>
    <row r="646" spans="1:12" ht="15.75" x14ac:dyDescent="0.25">
      <c r="A646" s="2132"/>
      <c r="B646" s="2133"/>
      <c r="C646" s="2134"/>
      <c r="D646" s="2135">
        <f t="shared" si="9"/>
        <v>0</v>
      </c>
      <c r="E646" s="2134"/>
      <c r="F646" s="2134"/>
      <c r="G646" s="2134"/>
      <c r="H646" s="2134"/>
      <c r="I646" s="2134"/>
      <c r="J646" s="2134"/>
      <c r="K646" s="2655"/>
      <c r="L646" s="2121"/>
    </row>
    <row r="647" spans="1:12" ht="15.75" x14ac:dyDescent="0.25">
      <c r="A647" s="2132"/>
      <c r="B647" s="2133"/>
      <c r="C647" s="2134"/>
      <c r="D647" s="2135">
        <f t="shared" si="9"/>
        <v>0</v>
      </c>
      <c r="E647" s="2134"/>
      <c r="F647" s="2134"/>
      <c r="G647" s="2134"/>
      <c r="H647" s="2134"/>
      <c r="I647" s="2134"/>
      <c r="J647" s="2134"/>
      <c r="K647" s="2655"/>
      <c r="L647" s="2121"/>
    </row>
    <row r="648" spans="1:12" ht="15.75" x14ac:dyDescent="0.25">
      <c r="A648" s="2132"/>
      <c r="B648" s="2133"/>
      <c r="C648" s="2134"/>
      <c r="D648" s="2135">
        <f t="shared" si="9"/>
        <v>0</v>
      </c>
      <c r="E648" s="2134"/>
      <c r="F648" s="2134"/>
      <c r="G648" s="2134"/>
      <c r="H648" s="2134"/>
      <c r="I648" s="2134"/>
      <c r="J648" s="2134"/>
      <c r="K648" s="2655"/>
      <c r="L648" s="2121"/>
    </row>
    <row r="649" spans="1:12" ht="15.75" x14ac:dyDescent="0.25">
      <c r="A649" s="2132"/>
      <c r="B649" s="2133"/>
      <c r="C649" s="2134"/>
      <c r="D649" s="2135">
        <f t="shared" si="9"/>
        <v>0</v>
      </c>
      <c r="E649" s="2134"/>
      <c r="F649" s="2134"/>
      <c r="G649" s="2134"/>
      <c r="H649" s="2134"/>
      <c r="I649" s="2134"/>
      <c r="J649" s="2134"/>
      <c r="K649" s="2655"/>
      <c r="L649" s="2121"/>
    </row>
    <row r="650" spans="1:12" ht="15.75" x14ac:dyDescent="0.25">
      <c r="A650" s="2132"/>
      <c r="B650" s="2133"/>
      <c r="C650" s="2134"/>
      <c r="D650" s="2135">
        <f t="shared" si="9"/>
        <v>0</v>
      </c>
      <c r="E650" s="2134"/>
      <c r="F650" s="2134"/>
      <c r="G650" s="2134"/>
      <c r="H650" s="2134"/>
      <c r="I650" s="2134"/>
      <c r="J650" s="2134"/>
      <c r="K650" s="2655"/>
      <c r="L650" s="2121"/>
    </row>
    <row r="651" spans="1:12" ht="15.75" x14ac:dyDescent="0.25">
      <c r="A651" s="2132"/>
      <c r="B651" s="2133"/>
      <c r="C651" s="2134"/>
      <c r="D651" s="2135">
        <f t="shared" si="9"/>
        <v>0</v>
      </c>
      <c r="E651" s="2134"/>
      <c r="F651" s="2134"/>
      <c r="G651" s="2134"/>
      <c r="H651" s="2134"/>
      <c r="I651" s="2134"/>
      <c r="J651" s="2134"/>
      <c r="K651" s="2655"/>
      <c r="L651" s="2121"/>
    </row>
    <row r="652" spans="1:12" ht="15.75" x14ac:dyDescent="0.25">
      <c r="A652" s="2132"/>
      <c r="B652" s="2133"/>
      <c r="C652" s="2134"/>
      <c r="D652" s="2135">
        <f t="shared" si="9"/>
        <v>0</v>
      </c>
      <c r="E652" s="2134"/>
      <c r="F652" s="2134"/>
      <c r="G652" s="2134"/>
      <c r="H652" s="2134"/>
      <c r="I652" s="2134"/>
      <c r="J652" s="2134"/>
      <c r="K652" s="2655"/>
      <c r="L652" s="2121"/>
    </row>
    <row r="653" spans="1:12" ht="15.75" x14ac:dyDescent="0.25">
      <c r="A653" s="2132"/>
      <c r="B653" s="2133"/>
      <c r="C653" s="2134"/>
      <c r="D653" s="2135">
        <f t="shared" ref="D653:D716" si="10">+C653*(100-E653)/100</f>
        <v>0</v>
      </c>
      <c r="E653" s="2134"/>
      <c r="F653" s="2134"/>
      <c r="G653" s="2134"/>
      <c r="H653" s="2134"/>
      <c r="I653" s="2134"/>
      <c r="J653" s="2134"/>
      <c r="K653" s="2655"/>
      <c r="L653" s="2121"/>
    </row>
    <row r="654" spans="1:12" ht="15.75" x14ac:dyDescent="0.25">
      <c r="A654" s="2132"/>
      <c r="B654" s="2133"/>
      <c r="C654" s="2134"/>
      <c r="D654" s="2135">
        <f t="shared" si="10"/>
        <v>0</v>
      </c>
      <c r="E654" s="2134"/>
      <c r="F654" s="2134"/>
      <c r="G654" s="2134"/>
      <c r="H654" s="2134"/>
      <c r="I654" s="2134"/>
      <c r="J654" s="2134"/>
      <c r="K654" s="2655"/>
      <c r="L654" s="2121"/>
    </row>
    <row r="655" spans="1:12" ht="15.75" x14ac:dyDescent="0.25">
      <c r="A655" s="2132"/>
      <c r="B655" s="2133"/>
      <c r="C655" s="2134"/>
      <c r="D655" s="2135">
        <f t="shared" si="10"/>
        <v>0</v>
      </c>
      <c r="E655" s="2134"/>
      <c r="F655" s="2134"/>
      <c r="G655" s="2134"/>
      <c r="H655" s="2134"/>
      <c r="I655" s="2134"/>
      <c r="J655" s="2134"/>
      <c r="K655" s="2655"/>
      <c r="L655" s="2121"/>
    </row>
    <row r="656" spans="1:12" ht="15.75" x14ac:dyDescent="0.25">
      <c r="A656" s="2132"/>
      <c r="B656" s="2133"/>
      <c r="C656" s="2134"/>
      <c r="D656" s="2135">
        <f t="shared" si="10"/>
        <v>0</v>
      </c>
      <c r="E656" s="2134"/>
      <c r="F656" s="2134"/>
      <c r="G656" s="2134"/>
      <c r="H656" s="2134"/>
      <c r="I656" s="2134"/>
      <c r="J656" s="2134"/>
      <c r="K656" s="2655"/>
      <c r="L656" s="2121"/>
    </row>
    <row r="657" spans="1:12" ht="15.75" x14ac:dyDescent="0.25">
      <c r="A657" s="2132"/>
      <c r="B657" s="2133"/>
      <c r="C657" s="2134"/>
      <c r="D657" s="2135">
        <f t="shared" si="10"/>
        <v>0</v>
      </c>
      <c r="E657" s="2134"/>
      <c r="F657" s="2134"/>
      <c r="G657" s="2134"/>
      <c r="H657" s="2134"/>
      <c r="I657" s="2134"/>
      <c r="J657" s="2134"/>
      <c r="K657" s="2655"/>
      <c r="L657" s="2121"/>
    </row>
    <row r="658" spans="1:12" ht="15.75" x14ac:dyDescent="0.25">
      <c r="A658" s="2132"/>
      <c r="B658" s="2133"/>
      <c r="C658" s="2134"/>
      <c r="D658" s="2135">
        <f t="shared" si="10"/>
        <v>0</v>
      </c>
      <c r="E658" s="2134"/>
      <c r="F658" s="2134"/>
      <c r="G658" s="2134"/>
      <c r="H658" s="2134"/>
      <c r="I658" s="2134"/>
      <c r="J658" s="2134"/>
      <c r="K658" s="2655"/>
      <c r="L658" s="2121"/>
    </row>
    <row r="659" spans="1:12" ht="15.75" x14ac:dyDescent="0.25">
      <c r="A659" s="2132"/>
      <c r="B659" s="2133"/>
      <c r="C659" s="2134"/>
      <c r="D659" s="2135">
        <f t="shared" si="10"/>
        <v>0</v>
      </c>
      <c r="E659" s="2134"/>
      <c r="F659" s="2134"/>
      <c r="G659" s="2134"/>
      <c r="H659" s="2134"/>
      <c r="I659" s="2134"/>
      <c r="J659" s="2134"/>
      <c r="K659" s="2655"/>
      <c r="L659" s="2121"/>
    </row>
    <row r="660" spans="1:12" ht="15.75" x14ac:dyDescent="0.25">
      <c r="A660" s="2132"/>
      <c r="B660" s="2133"/>
      <c r="C660" s="2134"/>
      <c r="D660" s="2135">
        <f t="shared" si="10"/>
        <v>0</v>
      </c>
      <c r="E660" s="2134"/>
      <c r="F660" s="2134"/>
      <c r="G660" s="2134"/>
      <c r="H660" s="2134"/>
      <c r="I660" s="2134"/>
      <c r="J660" s="2134"/>
      <c r="K660" s="2655"/>
      <c r="L660" s="2121"/>
    </row>
    <row r="661" spans="1:12" ht="15.75" x14ac:dyDescent="0.25">
      <c r="A661" s="2132"/>
      <c r="B661" s="2133"/>
      <c r="C661" s="2134"/>
      <c r="D661" s="2135">
        <f t="shared" si="10"/>
        <v>0</v>
      </c>
      <c r="E661" s="2134"/>
      <c r="F661" s="2134"/>
      <c r="G661" s="2134"/>
      <c r="H661" s="2134"/>
      <c r="I661" s="2134"/>
      <c r="J661" s="2134"/>
      <c r="K661" s="2655"/>
      <c r="L661" s="2121"/>
    </row>
    <row r="662" spans="1:12" ht="15.75" x14ac:dyDescent="0.25">
      <c r="A662" s="2132"/>
      <c r="B662" s="2133"/>
      <c r="C662" s="2134"/>
      <c r="D662" s="2135">
        <f t="shared" si="10"/>
        <v>0</v>
      </c>
      <c r="E662" s="2134"/>
      <c r="F662" s="2134"/>
      <c r="G662" s="2134"/>
      <c r="H662" s="2134"/>
      <c r="I662" s="2134"/>
      <c r="J662" s="2134"/>
      <c r="K662" s="2655"/>
      <c r="L662" s="2121"/>
    </row>
    <row r="663" spans="1:12" ht="15.75" x14ac:dyDescent="0.25">
      <c r="A663" s="2132"/>
      <c r="B663" s="2133"/>
      <c r="C663" s="2134"/>
      <c r="D663" s="2135">
        <f t="shared" si="10"/>
        <v>0</v>
      </c>
      <c r="E663" s="2134"/>
      <c r="F663" s="2134"/>
      <c r="G663" s="2134"/>
      <c r="H663" s="2134"/>
      <c r="I663" s="2134"/>
      <c r="J663" s="2134"/>
      <c r="K663" s="2655"/>
      <c r="L663" s="2121"/>
    </row>
    <row r="664" spans="1:12" ht="15.75" x14ac:dyDescent="0.25">
      <c r="A664" s="2132"/>
      <c r="B664" s="2133"/>
      <c r="C664" s="2134"/>
      <c r="D664" s="2135">
        <f t="shared" si="10"/>
        <v>0</v>
      </c>
      <c r="E664" s="2134"/>
      <c r="F664" s="2134"/>
      <c r="G664" s="2134"/>
      <c r="H664" s="2134"/>
      <c r="I664" s="2134"/>
      <c r="J664" s="2134"/>
      <c r="K664" s="2655"/>
      <c r="L664" s="2121"/>
    </row>
    <row r="665" spans="1:12" ht="15.75" x14ac:dyDescent="0.25">
      <c r="A665" s="2132"/>
      <c r="B665" s="2133"/>
      <c r="C665" s="2134"/>
      <c r="D665" s="2135">
        <f t="shared" si="10"/>
        <v>0</v>
      </c>
      <c r="E665" s="2134"/>
      <c r="F665" s="2134"/>
      <c r="G665" s="2134"/>
      <c r="H665" s="2134"/>
      <c r="I665" s="2134"/>
      <c r="J665" s="2134"/>
      <c r="K665" s="2655"/>
      <c r="L665" s="2121"/>
    </row>
    <row r="666" spans="1:12" ht="15.75" x14ac:dyDescent="0.25">
      <c r="A666" s="2132"/>
      <c r="B666" s="2133"/>
      <c r="C666" s="2134"/>
      <c r="D666" s="2135">
        <f t="shared" si="10"/>
        <v>0</v>
      </c>
      <c r="E666" s="2134"/>
      <c r="F666" s="2134"/>
      <c r="G666" s="2134"/>
      <c r="H666" s="2134"/>
      <c r="I666" s="2134"/>
      <c r="J666" s="2134"/>
      <c r="K666" s="2655"/>
      <c r="L666" s="2121"/>
    </row>
    <row r="667" spans="1:12" ht="15.75" x14ac:dyDescent="0.25">
      <c r="A667" s="2132"/>
      <c r="B667" s="2133"/>
      <c r="C667" s="2134"/>
      <c r="D667" s="2135">
        <f t="shared" si="10"/>
        <v>0</v>
      </c>
      <c r="E667" s="2134"/>
      <c r="F667" s="2134"/>
      <c r="G667" s="2134"/>
      <c r="H667" s="2134"/>
      <c r="I667" s="2134"/>
      <c r="J667" s="2134"/>
      <c r="K667" s="2655"/>
      <c r="L667" s="2121"/>
    </row>
    <row r="668" spans="1:12" ht="15.75" x14ac:dyDescent="0.25">
      <c r="A668" s="2132"/>
      <c r="B668" s="2133"/>
      <c r="C668" s="2134"/>
      <c r="D668" s="2135">
        <f t="shared" si="10"/>
        <v>0</v>
      </c>
      <c r="E668" s="2134"/>
      <c r="F668" s="2134"/>
      <c r="G668" s="2134"/>
      <c r="H668" s="2134"/>
      <c r="I668" s="2134"/>
      <c r="J668" s="2134"/>
      <c r="K668" s="2655"/>
      <c r="L668" s="2121"/>
    </row>
    <row r="669" spans="1:12" ht="15.75" x14ac:dyDescent="0.25">
      <c r="A669" s="2132"/>
      <c r="B669" s="2133"/>
      <c r="C669" s="2134"/>
      <c r="D669" s="2135">
        <f t="shared" si="10"/>
        <v>0</v>
      </c>
      <c r="E669" s="2134"/>
      <c r="F669" s="2134"/>
      <c r="G669" s="2134"/>
      <c r="H669" s="2134"/>
      <c r="I669" s="2134"/>
      <c r="J669" s="2134"/>
      <c r="K669" s="2655"/>
      <c r="L669" s="2121"/>
    </row>
    <row r="670" spans="1:12" ht="15.75" x14ac:dyDescent="0.25">
      <c r="A670" s="2132"/>
      <c r="B670" s="2133"/>
      <c r="C670" s="2134"/>
      <c r="D670" s="2135">
        <f t="shared" si="10"/>
        <v>0</v>
      </c>
      <c r="E670" s="2134"/>
      <c r="F670" s="2134"/>
      <c r="G670" s="2134"/>
      <c r="H670" s="2134"/>
      <c r="I670" s="2134"/>
      <c r="J670" s="2134"/>
      <c r="K670" s="2655"/>
      <c r="L670" s="2121"/>
    </row>
    <row r="671" spans="1:12" ht="15.75" x14ac:dyDescent="0.25">
      <c r="A671" s="2132"/>
      <c r="B671" s="2133"/>
      <c r="C671" s="2134"/>
      <c r="D671" s="2135">
        <f t="shared" si="10"/>
        <v>0</v>
      </c>
      <c r="E671" s="2134"/>
      <c r="F671" s="2134"/>
      <c r="G671" s="2134"/>
      <c r="H671" s="2134"/>
      <c r="I671" s="2134"/>
      <c r="J671" s="2134"/>
      <c r="K671" s="2655"/>
      <c r="L671" s="2121"/>
    </row>
    <row r="672" spans="1:12" ht="15.75" x14ac:dyDescent="0.25">
      <c r="A672" s="2132"/>
      <c r="B672" s="2133"/>
      <c r="C672" s="2134"/>
      <c r="D672" s="2135">
        <f t="shared" si="10"/>
        <v>0</v>
      </c>
      <c r="E672" s="2134"/>
      <c r="F672" s="2134"/>
      <c r="G672" s="2134"/>
      <c r="H672" s="2134"/>
      <c r="I672" s="2134"/>
      <c r="J672" s="2134"/>
      <c r="K672" s="2655"/>
      <c r="L672" s="2121"/>
    </row>
    <row r="673" spans="1:12" ht="15.75" x14ac:dyDescent="0.25">
      <c r="A673" s="2132"/>
      <c r="B673" s="2133"/>
      <c r="C673" s="2134"/>
      <c r="D673" s="2135">
        <f t="shared" si="10"/>
        <v>0</v>
      </c>
      <c r="E673" s="2134"/>
      <c r="F673" s="2134"/>
      <c r="G673" s="2134"/>
      <c r="H673" s="2134"/>
      <c r="I673" s="2134"/>
      <c r="J673" s="2134"/>
      <c r="K673" s="2655"/>
      <c r="L673" s="2121"/>
    </row>
    <row r="674" spans="1:12" ht="15.75" x14ac:dyDescent="0.25">
      <c r="A674" s="2132"/>
      <c r="B674" s="2133"/>
      <c r="C674" s="2134"/>
      <c r="D674" s="2135">
        <f t="shared" si="10"/>
        <v>0</v>
      </c>
      <c r="E674" s="2134"/>
      <c r="F674" s="2134"/>
      <c r="G674" s="2134"/>
      <c r="H674" s="2134"/>
      <c r="I674" s="2134"/>
      <c r="J674" s="2134"/>
      <c r="K674" s="2655"/>
      <c r="L674" s="2121"/>
    </row>
    <row r="675" spans="1:12" ht="15.75" x14ac:dyDescent="0.25">
      <c r="A675" s="2132"/>
      <c r="B675" s="2133"/>
      <c r="C675" s="2134"/>
      <c r="D675" s="2135">
        <f t="shared" si="10"/>
        <v>0</v>
      </c>
      <c r="E675" s="2134"/>
      <c r="F675" s="2134"/>
      <c r="G675" s="2134"/>
      <c r="H675" s="2134"/>
      <c r="I675" s="2134"/>
      <c r="J675" s="2134"/>
      <c r="K675" s="2655"/>
      <c r="L675" s="2121"/>
    </row>
    <row r="676" spans="1:12" ht="15.75" x14ac:dyDescent="0.25">
      <c r="A676" s="2132"/>
      <c r="B676" s="2133"/>
      <c r="C676" s="2134"/>
      <c r="D676" s="2135">
        <f t="shared" si="10"/>
        <v>0</v>
      </c>
      <c r="E676" s="2134"/>
      <c r="F676" s="2134"/>
      <c r="G676" s="2134"/>
      <c r="H676" s="2134"/>
      <c r="I676" s="2134"/>
      <c r="J676" s="2134"/>
      <c r="K676" s="2655"/>
      <c r="L676" s="2121"/>
    </row>
    <row r="677" spans="1:12" ht="15.75" x14ac:dyDescent="0.25">
      <c r="A677" s="2132"/>
      <c r="B677" s="2133"/>
      <c r="C677" s="2134"/>
      <c r="D677" s="2135">
        <f t="shared" si="10"/>
        <v>0</v>
      </c>
      <c r="E677" s="2134"/>
      <c r="F677" s="2134"/>
      <c r="G677" s="2134"/>
      <c r="H677" s="2134"/>
      <c r="I677" s="2134"/>
      <c r="J677" s="2134"/>
      <c r="K677" s="2655"/>
      <c r="L677" s="2121"/>
    </row>
    <row r="678" spans="1:12" ht="15.75" x14ac:dyDescent="0.25">
      <c r="A678" s="2132"/>
      <c r="B678" s="2133"/>
      <c r="C678" s="2134"/>
      <c r="D678" s="2135">
        <f t="shared" si="10"/>
        <v>0</v>
      </c>
      <c r="E678" s="2134"/>
      <c r="F678" s="2134"/>
      <c r="G678" s="2134"/>
      <c r="H678" s="2134"/>
      <c r="I678" s="2134"/>
      <c r="J678" s="2134"/>
      <c r="K678" s="2655"/>
      <c r="L678" s="2121"/>
    </row>
    <row r="679" spans="1:12" ht="15.75" x14ac:dyDescent="0.25">
      <c r="A679" s="2132"/>
      <c r="B679" s="2133"/>
      <c r="C679" s="2134"/>
      <c r="D679" s="2135">
        <f t="shared" si="10"/>
        <v>0</v>
      </c>
      <c r="E679" s="2134"/>
      <c r="F679" s="2134"/>
      <c r="G679" s="2134"/>
      <c r="H679" s="2134"/>
      <c r="I679" s="2134"/>
      <c r="J679" s="2134"/>
      <c r="K679" s="2655"/>
      <c r="L679" s="2121"/>
    </row>
    <row r="680" spans="1:12" ht="15.75" x14ac:dyDescent="0.25">
      <c r="A680" s="2132"/>
      <c r="B680" s="2133"/>
      <c r="C680" s="2134"/>
      <c r="D680" s="2135">
        <f t="shared" si="10"/>
        <v>0</v>
      </c>
      <c r="E680" s="2134"/>
      <c r="F680" s="2134"/>
      <c r="G680" s="2134"/>
      <c r="H680" s="2134"/>
      <c r="I680" s="2134"/>
      <c r="J680" s="2134"/>
      <c r="K680" s="2655"/>
      <c r="L680" s="2121"/>
    </row>
    <row r="681" spans="1:12" ht="15.75" x14ac:dyDescent="0.25">
      <c r="A681" s="2132"/>
      <c r="B681" s="2133"/>
      <c r="C681" s="2134"/>
      <c r="D681" s="2135">
        <f t="shared" si="10"/>
        <v>0</v>
      </c>
      <c r="E681" s="2134"/>
      <c r="F681" s="2134"/>
      <c r="G681" s="2134"/>
      <c r="H681" s="2134"/>
      <c r="I681" s="2134"/>
      <c r="J681" s="2134"/>
      <c r="K681" s="2655"/>
      <c r="L681" s="2121"/>
    </row>
    <row r="682" spans="1:12" ht="15.75" x14ac:dyDescent="0.25">
      <c r="A682" s="2132"/>
      <c r="B682" s="2133"/>
      <c r="C682" s="2134"/>
      <c r="D682" s="2135">
        <f t="shared" si="10"/>
        <v>0</v>
      </c>
      <c r="E682" s="2134"/>
      <c r="F682" s="2134"/>
      <c r="G682" s="2134"/>
      <c r="H682" s="2134"/>
      <c r="I682" s="2134"/>
      <c r="J682" s="2134"/>
      <c r="K682" s="2655"/>
      <c r="L682" s="2121"/>
    </row>
    <row r="683" spans="1:12" ht="15.75" x14ac:dyDescent="0.25">
      <c r="A683" s="2132"/>
      <c r="B683" s="2133"/>
      <c r="C683" s="2134"/>
      <c r="D683" s="2135">
        <f t="shared" si="10"/>
        <v>0</v>
      </c>
      <c r="E683" s="2134"/>
      <c r="F683" s="2134"/>
      <c r="G683" s="2134"/>
      <c r="H683" s="2134"/>
      <c r="I683" s="2134"/>
      <c r="J683" s="2134"/>
      <c r="K683" s="2655"/>
      <c r="L683" s="2121"/>
    </row>
    <row r="684" spans="1:12" ht="15.75" x14ac:dyDescent="0.25">
      <c r="A684" s="2132"/>
      <c r="B684" s="2133"/>
      <c r="C684" s="2134"/>
      <c r="D684" s="2135">
        <f t="shared" si="10"/>
        <v>0</v>
      </c>
      <c r="E684" s="2134"/>
      <c r="F684" s="2134"/>
      <c r="G684" s="2134"/>
      <c r="H684" s="2134"/>
      <c r="I684" s="2134"/>
      <c r="J684" s="2134"/>
      <c r="K684" s="2655"/>
      <c r="L684" s="2121"/>
    </row>
    <row r="685" spans="1:12" ht="15.75" x14ac:dyDescent="0.25">
      <c r="A685" s="2132"/>
      <c r="B685" s="2133"/>
      <c r="C685" s="2134"/>
      <c r="D685" s="2135">
        <f t="shared" si="10"/>
        <v>0</v>
      </c>
      <c r="E685" s="2134"/>
      <c r="F685" s="2134"/>
      <c r="G685" s="2134"/>
      <c r="H685" s="2134"/>
      <c r="I685" s="2134"/>
      <c r="J685" s="2134"/>
      <c r="K685" s="2655"/>
      <c r="L685" s="2121"/>
    </row>
    <row r="686" spans="1:12" ht="15.75" x14ac:dyDescent="0.25">
      <c r="A686" s="2132"/>
      <c r="B686" s="2133"/>
      <c r="C686" s="2134"/>
      <c r="D686" s="2135">
        <f t="shared" si="10"/>
        <v>0</v>
      </c>
      <c r="E686" s="2134"/>
      <c r="F686" s="2134"/>
      <c r="G686" s="2134"/>
      <c r="H686" s="2134"/>
      <c r="I686" s="2134"/>
      <c r="J686" s="2134"/>
      <c r="K686" s="2655"/>
      <c r="L686" s="2121"/>
    </row>
    <row r="687" spans="1:12" ht="15.75" x14ac:dyDescent="0.25">
      <c r="A687" s="2132"/>
      <c r="B687" s="2133"/>
      <c r="C687" s="2134"/>
      <c r="D687" s="2135">
        <f t="shared" si="10"/>
        <v>0</v>
      </c>
      <c r="E687" s="2134"/>
      <c r="F687" s="2134"/>
      <c r="G687" s="2134"/>
      <c r="H687" s="2134"/>
      <c r="I687" s="2134"/>
      <c r="J687" s="2134"/>
      <c r="K687" s="2655"/>
      <c r="L687" s="2121"/>
    </row>
    <row r="688" spans="1:12" ht="15.75" x14ac:dyDescent="0.25">
      <c r="A688" s="2132"/>
      <c r="B688" s="2133"/>
      <c r="C688" s="2134"/>
      <c r="D688" s="2135">
        <f t="shared" si="10"/>
        <v>0</v>
      </c>
      <c r="E688" s="2134"/>
      <c r="F688" s="2134"/>
      <c r="G688" s="2134"/>
      <c r="H688" s="2134"/>
      <c r="I688" s="2134"/>
      <c r="J688" s="2134"/>
      <c r="K688" s="2655"/>
      <c r="L688" s="2121"/>
    </row>
    <row r="689" spans="1:12" ht="15.75" x14ac:dyDescent="0.25">
      <c r="A689" s="2132"/>
      <c r="B689" s="2133"/>
      <c r="C689" s="2134"/>
      <c r="D689" s="2135">
        <f t="shared" si="10"/>
        <v>0</v>
      </c>
      <c r="E689" s="2134"/>
      <c r="F689" s="2134"/>
      <c r="G689" s="2134"/>
      <c r="H689" s="2134"/>
      <c r="I689" s="2134"/>
      <c r="J689" s="2134"/>
      <c r="K689" s="2655"/>
      <c r="L689" s="2121"/>
    </row>
    <row r="690" spans="1:12" ht="15.75" x14ac:dyDescent="0.25">
      <c r="A690" s="2132"/>
      <c r="B690" s="2133"/>
      <c r="C690" s="2134"/>
      <c r="D690" s="2135">
        <f t="shared" si="10"/>
        <v>0</v>
      </c>
      <c r="E690" s="2134"/>
      <c r="F690" s="2134"/>
      <c r="G690" s="2134"/>
      <c r="H690" s="2134"/>
      <c r="I690" s="2134"/>
      <c r="J690" s="2134"/>
      <c r="K690" s="2655"/>
      <c r="L690" s="2121"/>
    </row>
    <row r="691" spans="1:12" ht="15.75" x14ac:dyDescent="0.25">
      <c r="A691" s="2132"/>
      <c r="B691" s="2133"/>
      <c r="C691" s="2134"/>
      <c r="D691" s="2135">
        <f t="shared" si="10"/>
        <v>0</v>
      </c>
      <c r="E691" s="2134"/>
      <c r="F691" s="2134"/>
      <c r="G691" s="2134"/>
      <c r="H691" s="2134"/>
      <c r="I691" s="2134"/>
      <c r="J691" s="2134"/>
      <c r="K691" s="2655"/>
      <c r="L691" s="2121"/>
    </row>
    <row r="692" spans="1:12" ht="15.75" x14ac:dyDescent="0.25">
      <c r="A692" s="2132"/>
      <c r="B692" s="2133"/>
      <c r="C692" s="2134"/>
      <c r="D692" s="2135">
        <f t="shared" si="10"/>
        <v>0</v>
      </c>
      <c r="E692" s="2134"/>
      <c r="F692" s="2134"/>
      <c r="G692" s="2134"/>
      <c r="H692" s="2134"/>
      <c r="I692" s="2134"/>
      <c r="J692" s="2134"/>
      <c r="K692" s="2655"/>
      <c r="L692" s="2121"/>
    </row>
    <row r="693" spans="1:12" ht="15.75" x14ac:dyDescent="0.25">
      <c r="A693" s="2132"/>
      <c r="B693" s="2133"/>
      <c r="C693" s="2134"/>
      <c r="D693" s="2135">
        <f t="shared" si="10"/>
        <v>0</v>
      </c>
      <c r="E693" s="2134"/>
      <c r="F693" s="2134"/>
      <c r="G693" s="2134"/>
      <c r="H693" s="2134"/>
      <c r="I693" s="2134"/>
      <c r="J693" s="2134"/>
      <c r="K693" s="2655"/>
      <c r="L693" s="2121"/>
    </row>
    <row r="694" spans="1:12" ht="15.75" x14ac:dyDescent="0.25">
      <c r="A694" s="2132"/>
      <c r="B694" s="2133"/>
      <c r="C694" s="2134"/>
      <c r="D694" s="2135">
        <f t="shared" si="10"/>
        <v>0</v>
      </c>
      <c r="E694" s="2134"/>
      <c r="F694" s="2134"/>
      <c r="G694" s="2134"/>
      <c r="H694" s="2134"/>
      <c r="I694" s="2134"/>
      <c r="J694" s="2134"/>
      <c r="K694" s="2655"/>
      <c r="L694" s="2121"/>
    </row>
    <row r="695" spans="1:12" ht="15.75" x14ac:dyDescent="0.25">
      <c r="A695" s="2132"/>
      <c r="B695" s="2133"/>
      <c r="C695" s="2134"/>
      <c r="D695" s="2135">
        <f t="shared" si="10"/>
        <v>0</v>
      </c>
      <c r="E695" s="2134"/>
      <c r="F695" s="2134"/>
      <c r="G695" s="2134"/>
      <c r="H695" s="2134"/>
      <c r="I695" s="2134"/>
      <c r="J695" s="2134"/>
      <c r="K695" s="2655"/>
      <c r="L695" s="2121"/>
    </row>
    <row r="696" spans="1:12" ht="15.75" x14ac:dyDescent="0.25">
      <c r="A696" s="2132"/>
      <c r="B696" s="2133"/>
      <c r="C696" s="2134"/>
      <c r="D696" s="2135">
        <f t="shared" si="10"/>
        <v>0</v>
      </c>
      <c r="E696" s="2134"/>
      <c r="F696" s="2134"/>
      <c r="G696" s="2134"/>
      <c r="H696" s="2134"/>
      <c r="I696" s="2134"/>
      <c r="J696" s="2134"/>
      <c r="K696" s="2655"/>
      <c r="L696" s="2121"/>
    </row>
    <row r="697" spans="1:12" ht="15.75" x14ac:dyDescent="0.25">
      <c r="A697" s="2132"/>
      <c r="B697" s="2133"/>
      <c r="C697" s="2134"/>
      <c r="D697" s="2135">
        <f t="shared" si="10"/>
        <v>0</v>
      </c>
      <c r="E697" s="2134"/>
      <c r="F697" s="2134"/>
      <c r="G697" s="2134"/>
      <c r="H697" s="2134"/>
      <c r="I697" s="2134"/>
      <c r="J697" s="2134"/>
      <c r="K697" s="2655"/>
      <c r="L697" s="2121"/>
    </row>
    <row r="698" spans="1:12" ht="15.75" x14ac:dyDescent="0.25">
      <c r="A698" s="2132"/>
      <c r="B698" s="2133"/>
      <c r="C698" s="2134"/>
      <c r="D698" s="2135">
        <f t="shared" si="10"/>
        <v>0</v>
      </c>
      <c r="E698" s="2134"/>
      <c r="F698" s="2134"/>
      <c r="G698" s="2134"/>
      <c r="H698" s="2134"/>
      <c r="I698" s="2134"/>
      <c r="J698" s="2134"/>
      <c r="K698" s="2655"/>
      <c r="L698" s="2121"/>
    </row>
    <row r="699" spans="1:12" ht="15.75" x14ac:dyDescent="0.25">
      <c r="A699" s="2132"/>
      <c r="B699" s="2133"/>
      <c r="C699" s="2134"/>
      <c r="D699" s="2135">
        <f t="shared" si="10"/>
        <v>0</v>
      </c>
      <c r="E699" s="2134"/>
      <c r="F699" s="2134"/>
      <c r="G699" s="2134"/>
      <c r="H699" s="2134"/>
      <c r="I699" s="2134"/>
      <c r="J699" s="2134"/>
      <c r="K699" s="2655"/>
      <c r="L699" s="2121"/>
    </row>
    <row r="700" spans="1:12" ht="15.75" x14ac:dyDescent="0.25">
      <c r="A700" s="2132"/>
      <c r="B700" s="2133"/>
      <c r="C700" s="2134"/>
      <c r="D700" s="2135">
        <f t="shared" si="10"/>
        <v>0</v>
      </c>
      <c r="E700" s="2134"/>
      <c r="F700" s="2134"/>
      <c r="G700" s="2134"/>
      <c r="H700" s="2134"/>
      <c r="I700" s="2134"/>
      <c r="J700" s="2134"/>
      <c r="K700" s="2655"/>
      <c r="L700" s="2121"/>
    </row>
    <row r="701" spans="1:12" ht="15.75" x14ac:dyDescent="0.25">
      <c r="A701" s="2132"/>
      <c r="B701" s="2133"/>
      <c r="C701" s="2134"/>
      <c r="D701" s="2135">
        <f t="shared" si="10"/>
        <v>0</v>
      </c>
      <c r="E701" s="2134"/>
      <c r="F701" s="2134"/>
      <c r="G701" s="2134"/>
      <c r="H701" s="2134"/>
      <c r="I701" s="2134"/>
      <c r="J701" s="2134"/>
      <c r="K701" s="2655"/>
      <c r="L701" s="2121"/>
    </row>
    <row r="702" spans="1:12" ht="15.75" x14ac:dyDescent="0.25">
      <c r="A702" s="2132"/>
      <c r="B702" s="2133"/>
      <c r="C702" s="2134"/>
      <c r="D702" s="2135">
        <f t="shared" si="10"/>
        <v>0</v>
      </c>
      <c r="E702" s="2134"/>
      <c r="F702" s="2134"/>
      <c r="G702" s="2134"/>
      <c r="H702" s="2134"/>
      <c r="I702" s="2134"/>
      <c r="J702" s="2134"/>
      <c r="K702" s="2655"/>
      <c r="L702" s="2121"/>
    </row>
    <row r="703" spans="1:12" ht="15.75" x14ac:dyDescent="0.25">
      <c r="A703" s="2132"/>
      <c r="B703" s="2133"/>
      <c r="C703" s="2134"/>
      <c r="D703" s="2135">
        <f t="shared" si="10"/>
        <v>0</v>
      </c>
      <c r="E703" s="2134"/>
      <c r="F703" s="2134"/>
      <c r="G703" s="2134"/>
      <c r="H703" s="2134"/>
      <c r="I703" s="2134"/>
      <c r="J703" s="2134"/>
      <c r="K703" s="2655"/>
      <c r="L703" s="2121"/>
    </row>
    <row r="704" spans="1:12" ht="15.75" x14ac:dyDescent="0.25">
      <c r="A704" s="2132"/>
      <c r="B704" s="2133"/>
      <c r="C704" s="2134"/>
      <c r="D704" s="2135">
        <f t="shared" si="10"/>
        <v>0</v>
      </c>
      <c r="E704" s="2134"/>
      <c r="F704" s="2134"/>
      <c r="G704" s="2134"/>
      <c r="H704" s="2134"/>
      <c r="I704" s="2134"/>
      <c r="J704" s="2134"/>
      <c r="K704" s="2655"/>
      <c r="L704" s="2121"/>
    </row>
    <row r="705" spans="1:12" ht="15.75" x14ac:dyDescent="0.25">
      <c r="A705" s="2132"/>
      <c r="B705" s="2133"/>
      <c r="C705" s="2134"/>
      <c r="D705" s="2135">
        <f t="shared" si="10"/>
        <v>0</v>
      </c>
      <c r="E705" s="2134"/>
      <c r="F705" s="2134"/>
      <c r="G705" s="2134"/>
      <c r="H705" s="2134"/>
      <c r="I705" s="2134"/>
      <c r="J705" s="2134"/>
      <c r="K705" s="2655"/>
      <c r="L705" s="2121"/>
    </row>
    <row r="706" spans="1:12" ht="15.75" x14ac:dyDescent="0.25">
      <c r="A706" s="2132"/>
      <c r="B706" s="2133"/>
      <c r="C706" s="2134"/>
      <c r="D706" s="2135">
        <f t="shared" si="10"/>
        <v>0</v>
      </c>
      <c r="E706" s="2134"/>
      <c r="F706" s="2134"/>
      <c r="G706" s="2134"/>
      <c r="H706" s="2134"/>
      <c r="I706" s="2134"/>
      <c r="J706" s="2134"/>
      <c r="K706" s="2655"/>
      <c r="L706" s="2121"/>
    </row>
    <row r="707" spans="1:12" ht="15.75" x14ac:dyDescent="0.25">
      <c r="A707" s="2132"/>
      <c r="B707" s="2133"/>
      <c r="C707" s="2134"/>
      <c r="D707" s="2135">
        <f t="shared" si="10"/>
        <v>0</v>
      </c>
      <c r="E707" s="2134"/>
      <c r="F707" s="2134"/>
      <c r="G707" s="2134"/>
      <c r="H707" s="2134"/>
      <c r="I707" s="2134"/>
      <c r="J707" s="2134"/>
      <c r="K707" s="2655"/>
      <c r="L707" s="2121"/>
    </row>
    <row r="708" spans="1:12" ht="15.75" x14ac:dyDescent="0.25">
      <c r="A708" s="2132"/>
      <c r="B708" s="2133"/>
      <c r="C708" s="2134"/>
      <c r="D708" s="2135">
        <f t="shared" si="10"/>
        <v>0</v>
      </c>
      <c r="E708" s="2134"/>
      <c r="F708" s="2134"/>
      <c r="G708" s="2134"/>
      <c r="H708" s="2134"/>
      <c r="I708" s="2134"/>
      <c r="J708" s="2134"/>
      <c r="K708" s="2655"/>
      <c r="L708" s="2121"/>
    </row>
    <row r="709" spans="1:12" ht="15.75" x14ac:dyDescent="0.25">
      <c r="A709" s="2132"/>
      <c r="B709" s="2133"/>
      <c r="C709" s="2134"/>
      <c r="D709" s="2135">
        <f t="shared" si="10"/>
        <v>0</v>
      </c>
      <c r="E709" s="2134"/>
      <c r="F709" s="2134"/>
      <c r="G709" s="2134"/>
      <c r="H709" s="2134"/>
      <c r="I709" s="2134"/>
      <c r="J709" s="2134"/>
      <c r="K709" s="2655"/>
      <c r="L709" s="2121"/>
    </row>
    <row r="710" spans="1:12" ht="15.75" x14ac:dyDescent="0.25">
      <c r="A710" s="2132"/>
      <c r="B710" s="2133"/>
      <c r="C710" s="2134"/>
      <c r="D710" s="2135">
        <f t="shared" si="10"/>
        <v>0</v>
      </c>
      <c r="E710" s="2134"/>
      <c r="F710" s="2134"/>
      <c r="G710" s="2134"/>
      <c r="H710" s="2134"/>
      <c r="I710" s="2134"/>
      <c r="J710" s="2134"/>
      <c r="K710" s="2655"/>
      <c r="L710" s="2121"/>
    </row>
    <row r="711" spans="1:12" ht="15.75" x14ac:dyDescent="0.25">
      <c r="A711" s="2132"/>
      <c r="B711" s="2133"/>
      <c r="C711" s="2134"/>
      <c r="D711" s="2135">
        <f t="shared" si="10"/>
        <v>0</v>
      </c>
      <c r="E711" s="2134"/>
      <c r="F711" s="2134"/>
      <c r="G711" s="2134"/>
      <c r="H711" s="2134"/>
      <c r="I711" s="2134"/>
      <c r="J711" s="2134"/>
      <c r="K711" s="2655"/>
      <c r="L711" s="2121"/>
    </row>
    <row r="712" spans="1:12" ht="15.75" x14ac:dyDescent="0.25">
      <c r="A712" s="2132"/>
      <c r="B712" s="2133"/>
      <c r="C712" s="2134"/>
      <c r="D712" s="2135">
        <f t="shared" si="10"/>
        <v>0</v>
      </c>
      <c r="E712" s="2134"/>
      <c r="F712" s="2134"/>
      <c r="G712" s="2134"/>
      <c r="H712" s="2134"/>
      <c r="I712" s="2134"/>
      <c r="J712" s="2134"/>
      <c r="K712" s="2655"/>
      <c r="L712" s="2121"/>
    </row>
    <row r="713" spans="1:12" ht="15.75" x14ac:dyDescent="0.25">
      <c r="A713" s="2132"/>
      <c r="B713" s="2133"/>
      <c r="C713" s="2134"/>
      <c r="D713" s="2135">
        <f t="shared" si="10"/>
        <v>0</v>
      </c>
      <c r="E713" s="2134"/>
      <c r="F713" s="2134"/>
      <c r="G713" s="2134"/>
      <c r="H713" s="2134"/>
      <c r="I713" s="2134"/>
      <c r="J713" s="2134"/>
      <c r="K713" s="2655"/>
      <c r="L713" s="2121"/>
    </row>
    <row r="714" spans="1:12" ht="15.75" x14ac:dyDescent="0.25">
      <c r="A714" s="2132"/>
      <c r="B714" s="2133"/>
      <c r="C714" s="2134"/>
      <c r="D714" s="2135">
        <f t="shared" si="10"/>
        <v>0</v>
      </c>
      <c r="E714" s="2134"/>
      <c r="F714" s="2134"/>
      <c r="G714" s="2134"/>
      <c r="H714" s="2134"/>
      <c r="I714" s="2134"/>
      <c r="J714" s="2134"/>
      <c r="K714" s="2655"/>
      <c r="L714" s="2121"/>
    </row>
    <row r="715" spans="1:12" ht="15.75" x14ac:dyDescent="0.25">
      <c r="A715" s="2132"/>
      <c r="B715" s="2133"/>
      <c r="C715" s="2134"/>
      <c r="D715" s="2135">
        <f t="shared" si="10"/>
        <v>0</v>
      </c>
      <c r="E715" s="2134"/>
      <c r="F715" s="2134"/>
      <c r="G715" s="2134"/>
      <c r="H715" s="2134"/>
      <c r="I715" s="2134"/>
      <c r="J715" s="2134"/>
      <c r="K715" s="2655"/>
      <c r="L715" s="2121"/>
    </row>
    <row r="716" spans="1:12" ht="15.75" x14ac:dyDescent="0.25">
      <c r="A716" s="2132"/>
      <c r="B716" s="2133"/>
      <c r="C716" s="2134"/>
      <c r="D716" s="2135">
        <f t="shared" si="10"/>
        <v>0</v>
      </c>
      <c r="E716" s="2134"/>
      <c r="F716" s="2134"/>
      <c r="G716" s="2134"/>
      <c r="H716" s="2134"/>
      <c r="I716" s="2134"/>
      <c r="J716" s="2134"/>
      <c r="K716" s="2655"/>
      <c r="L716" s="2121"/>
    </row>
    <row r="717" spans="1:12" ht="15.75" x14ac:dyDescent="0.25">
      <c r="A717" s="2132"/>
      <c r="B717" s="2133"/>
      <c r="C717" s="2134"/>
      <c r="D717" s="2135">
        <f t="shared" ref="D717:D763" si="11">+C717*(100-E717)/100</f>
        <v>0</v>
      </c>
      <c r="E717" s="2134"/>
      <c r="F717" s="2134"/>
      <c r="G717" s="2134"/>
      <c r="H717" s="2134"/>
      <c r="I717" s="2134"/>
      <c r="J717" s="2134"/>
      <c r="K717" s="2655"/>
      <c r="L717" s="2121"/>
    </row>
    <row r="718" spans="1:12" ht="15.75" x14ac:dyDescent="0.25">
      <c r="A718" s="2132"/>
      <c r="B718" s="2133"/>
      <c r="C718" s="2134"/>
      <c r="D718" s="2135">
        <f t="shared" si="11"/>
        <v>0</v>
      </c>
      <c r="E718" s="2134"/>
      <c r="F718" s="2134"/>
      <c r="G718" s="2134"/>
      <c r="H718" s="2134"/>
      <c r="I718" s="2134"/>
      <c r="J718" s="2134"/>
      <c r="K718" s="2655"/>
      <c r="L718" s="2121"/>
    </row>
    <row r="719" spans="1:12" ht="15.75" x14ac:dyDescent="0.25">
      <c r="A719" s="2132"/>
      <c r="B719" s="2133"/>
      <c r="C719" s="2134"/>
      <c r="D719" s="2135">
        <f t="shared" si="11"/>
        <v>0</v>
      </c>
      <c r="E719" s="2134"/>
      <c r="F719" s="2134"/>
      <c r="G719" s="2134"/>
      <c r="H719" s="2134"/>
      <c r="I719" s="2134"/>
      <c r="J719" s="2134"/>
      <c r="K719" s="2655"/>
      <c r="L719" s="2121"/>
    </row>
    <row r="720" spans="1:12" ht="15.75" x14ac:dyDescent="0.25">
      <c r="A720" s="2132"/>
      <c r="B720" s="2133"/>
      <c r="C720" s="2134"/>
      <c r="D720" s="2135">
        <f t="shared" si="11"/>
        <v>0</v>
      </c>
      <c r="E720" s="2134"/>
      <c r="F720" s="2134"/>
      <c r="G720" s="2134"/>
      <c r="H720" s="2134"/>
      <c r="I720" s="2134"/>
      <c r="J720" s="2134"/>
      <c r="K720" s="2655"/>
      <c r="L720" s="2121"/>
    </row>
    <row r="721" spans="1:12" ht="15.75" x14ac:dyDescent="0.25">
      <c r="A721" s="2132"/>
      <c r="B721" s="2133"/>
      <c r="C721" s="2134"/>
      <c r="D721" s="2135">
        <f t="shared" si="11"/>
        <v>0</v>
      </c>
      <c r="E721" s="2134"/>
      <c r="F721" s="2134"/>
      <c r="G721" s="2134"/>
      <c r="H721" s="2134"/>
      <c r="I721" s="2134"/>
      <c r="J721" s="2134"/>
      <c r="K721" s="2655"/>
      <c r="L721" s="2121"/>
    </row>
    <row r="722" spans="1:12" ht="15.75" x14ac:dyDescent="0.25">
      <c r="A722" s="2132"/>
      <c r="B722" s="2133"/>
      <c r="C722" s="2134"/>
      <c r="D722" s="2135">
        <f t="shared" si="11"/>
        <v>0</v>
      </c>
      <c r="E722" s="2134"/>
      <c r="F722" s="2134"/>
      <c r="G722" s="2134"/>
      <c r="H722" s="2134"/>
      <c r="I722" s="2134"/>
      <c r="J722" s="2134"/>
      <c r="K722" s="2655"/>
      <c r="L722" s="2121"/>
    </row>
    <row r="723" spans="1:12" ht="15.75" x14ac:dyDescent="0.25">
      <c r="A723" s="2132"/>
      <c r="B723" s="2133"/>
      <c r="C723" s="2134"/>
      <c r="D723" s="2135">
        <f t="shared" si="11"/>
        <v>0</v>
      </c>
      <c r="E723" s="2134"/>
      <c r="F723" s="2134"/>
      <c r="G723" s="2134"/>
      <c r="H723" s="2134"/>
      <c r="I723" s="2134"/>
      <c r="J723" s="2134"/>
      <c r="K723" s="2655"/>
      <c r="L723" s="2121"/>
    </row>
    <row r="724" spans="1:12" ht="15.75" x14ac:dyDescent="0.25">
      <c r="A724" s="2132"/>
      <c r="B724" s="2133"/>
      <c r="C724" s="2134"/>
      <c r="D724" s="2135">
        <f t="shared" si="11"/>
        <v>0</v>
      </c>
      <c r="E724" s="2134"/>
      <c r="F724" s="2134"/>
      <c r="G724" s="2134"/>
      <c r="H724" s="2134"/>
      <c r="I724" s="2134"/>
      <c r="J724" s="2134"/>
      <c r="K724" s="2655"/>
      <c r="L724" s="2121"/>
    </row>
    <row r="725" spans="1:12" ht="15.75" x14ac:dyDescent="0.25">
      <c r="A725" s="2132"/>
      <c r="B725" s="2133"/>
      <c r="C725" s="2134"/>
      <c r="D725" s="2135">
        <f t="shared" si="11"/>
        <v>0</v>
      </c>
      <c r="E725" s="2134"/>
      <c r="F725" s="2134"/>
      <c r="G725" s="2134"/>
      <c r="H725" s="2134"/>
      <c r="I725" s="2134"/>
      <c r="J725" s="2134"/>
      <c r="K725" s="2655"/>
      <c r="L725" s="2121"/>
    </row>
    <row r="726" spans="1:12" ht="15.75" x14ac:dyDescent="0.25">
      <c r="A726" s="2132"/>
      <c r="B726" s="2133"/>
      <c r="C726" s="2134"/>
      <c r="D726" s="2135">
        <f t="shared" si="11"/>
        <v>0</v>
      </c>
      <c r="E726" s="2134"/>
      <c r="F726" s="2134"/>
      <c r="G726" s="2134"/>
      <c r="H726" s="2134"/>
      <c r="I726" s="2134"/>
      <c r="J726" s="2134"/>
      <c r="K726" s="2655"/>
      <c r="L726" s="2121"/>
    </row>
    <row r="727" spans="1:12" ht="15.75" x14ac:dyDescent="0.25">
      <c r="A727" s="2132"/>
      <c r="B727" s="2133"/>
      <c r="C727" s="2134"/>
      <c r="D727" s="2135">
        <f t="shared" si="11"/>
        <v>0</v>
      </c>
      <c r="E727" s="2134"/>
      <c r="F727" s="2134"/>
      <c r="G727" s="2134"/>
      <c r="H727" s="2134"/>
      <c r="I727" s="2134"/>
      <c r="J727" s="2134"/>
      <c r="K727" s="2655"/>
      <c r="L727" s="2121"/>
    </row>
    <row r="728" spans="1:12" ht="15.75" x14ac:dyDescent="0.25">
      <c r="A728" s="2132"/>
      <c r="B728" s="2133"/>
      <c r="C728" s="2134"/>
      <c r="D728" s="2135">
        <f t="shared" si="11"/>
        <v>0</v>
      </c>
      <c r="E728" s="2134"/>
      <c r="F728" s="2134"/>
      <c r="G728" s="2134"/>
      <c r="H728" s="2134"/>
      <c r="I728" s="2134"/>
      <c r="J728" s="2134"/>
      <c r="K728" s="2655"/>
      <c r="L728" s="2121"/>
    </row>
    <row r="729" spans="1:12" ht="15.75" x14ac:dyDescent="0.25">
      <c r="A729" s="2132"/>
      <c r="B729" s="2133"/>
      <c r="C729" s="2134"/>
      <c r="D729" s="2135">
        <f t="shared" si="11"/>
        <v>0</v>
      </c>
      <c r="E729" s="2134"/>
      <c r="F729" s="2134"/>
      <c r="G729" s="2134"/>
      <c r="H729" s="2134"/>
      <c r="I729" s="2134"/>
      <c r="J729" s="2134"/>
      <c r="K729" s="2655"/>
      <c r="L729" s="2121"/>
    </row>
    <row r="730" spans="1:12" ht="15.75" x14ac:dyDescent="0.25">
      <c r="A730" s="2132"/>
      <c r="B730" s="2133"/>
      <c r="C730" s="2134"/>
      <c r="D730" s="2135">
        <f t="shared" si="11"/>
        <v>0</v>
      </c>
      <c r="E730" s="2134"/>
      <c r="F730" s="2134"/>
      <c r="G730" s="2134"/>
      <c r="H730" s="2134"/>
      <c r="I730" s="2134"/>
      <c r="J730" s="2134"/>
      <c r="K730" s="2655"/>
      <c r="L730" s="2121"/>
    </row>
    <row r="731" spans="1:12" ht="15.75" x14ac:dyDescent="0.25">
      <c r="A731" s="2132"/>
      <c r="B731" s="2133"/>
      <c r="C731" s="2134"/>
      <c r="D731" s="2135">
        <f t="shared" si="11"/>
        <v>0</v>
      </c>
      <c r="E731" s="2134"/>
      <c r="F731" s="2134"/>
      <c r="G731" s="2134"/>
      <c r="H731" s="2134"/>
      <c r="I731" s="2134"/>
      <c r="J731" s="2134"/>
      <c r="K731" s="2655"/>
      <c r="L731" s="2121"/>
    </row>
    <row r="732" spans="1:12" ht="15.75" x14ac:dyDescent="0.25">
      <c r="A732" s="2132"/>
      <c r="B732" s="2133"/>
      <c r="C732" s="2134"/>
      <c r="D732" s="2135">
        <f t="shared" si="11"/>
        <v>0</v>
      </c>
      <c r="E732" s="2134"/>
      <c r="F732" s="2134"/>
      <c r="G732" s="2134"/>
      <c r="H732" s="2134"/>
      <c r="I732" s="2134"/>
      <c r="J732" s="2134"/>
      <c r="K732" s="2655"/>
      <c r="L732" s="2121"/>
    </row>
    <row r="733" spans="1:12" ht="15.75" x14ac:dyDescent="0.25">
      <c r="A733" s="2132"/>
      <c r="B733" s="2133"/>
      <c r="C733" s="2134"/>
      <c r="D733" s="2135">
        <f t="shared" si="11"/>
        <v>0</v>
      </c>
      <c r="E733" s="2134"/>
      <c r="F733" s="2134"/>
      <c r="G733" s="2134"/>
      <c r="H733" s="2134"/>
      <c r="I733" s="2134"/>
      <c r="J733" s="2134"/>
      <c r="K733" s="2655"/>
      <c r="L733" s="2121"/>
    </row>
    <row r="734" spans="1:12" ht="15.75" x14ac:dyDescent="0.25">
      <c r="A734" s="2132"/>
      <c r="B734" s="2133"/>
      <c r="C734" s="2134"/>
      <c r="D734" s="2135">
        <f t="shared" si="11"/>
        <v>0</v>
      </c>
      <c r="E734" s="2134"/>
      <c r="F734" s="2134"/>
      <c r="G734" s="2134"/>
      <c r="H734" s="2134"/>
      <c r="I734" s="2134"/>
      <c r="J734" s="2134"/>
      <c r="K734" s="2655"/>
      <c r="L734" s="2121"/>
    </row>
    <row r="735" spans="1:12" ht="15.75" x14ac:dyDescent="0.25">
      <c r="A735" s="2132"/>
      <c r="B735" s="2133"/>
      <c r="C735" s="2134"/>
      <c r="D735" s="2135">
        <f t="shared" si="11"/>
        <v>0</v>
      </c>
      <c r="E735" s="2134"/>
      <c r="F735" s="2134"/>
      <c r="G735" s="2134"/>
      <c r="H735" s="2134"/>
      <c r="I735" s="2134"/>
      <c r="J735" s="2134"/>
      <c r="K735" s="2655"/>
      <c r="L735" s="2121"/>
    </row>
    <row r="736" spans="1:12" ht="15.75" x14ac:dyDescent="0.25">
      <c r="A736" s="2132"/>
      <c r="B736" s="2133"/>
      <c r="C736" s="2134"/>
      <c r="D736" s="2135">
        <f t="shared" si="11"/>
        <v>0</v>
      </c>
      <c r="E736" s="2134"/>
      <c r="F736" s="2134"/>
      <c r="G736" s="2134"/>
      <c r="H736" s="2134"/>
      <c r="I736" s="2134"/>
      <c r="J736" s="2134"/>
      <c r="K736" s="2655"/>
      <c r="L736" s="2121"/>
    </row>
    <row r="737" spans="1:12" ht="15.75" x14ac:dyDescent="0.25">
      <c r="A737" s="2132"/>
      <c r="B737" s="2133"/>
      <c r="C737" s="2134"/>
      <c r="D737" s="2135">
        <f t="shared" si="11"/>
        <v>0</v>
      </c>
      <c r="E737" s="2134"/>
      <c r="F737" s="2134"/>
      <c r="G737" s="2134"/>
      <c r="H737" s="2134"/>
      <c r="I737" s="2134"/>
      <c r="J737" s="2134"/>
      <c r="K737" s="2655"/>
      <c r="L737" s="2121"/>
    </row>
    <row r="738" spans="1:12" ht="15.75" x14ac:dyDescent="0.25">
      <c r="A738" s="2132"/>
      <c r="B738" s="2133"/>
      <c r="C738" s="2134"/>
      <c r="D738" s="2135">
        <f t="shared" si="11"/>
        <v>0</v>
      </c>
      <c r="E738" s="2134"/>
      <c r="F738" s="2134"/>
      <c r="G738" s="2134"/>
      <c r="H738" s="2134"/>
      <c r="I738" s="2134"/>
      <c r="J738" s="2134"/>
      <c r="K738" s="2655"/>
      <c r="L738" s="2121"/>
    </row>
    <row r="739" spans="1:12" ht="15.75" x14ac:dyDescent="0.25">
      <c r="A739" s="2132"/>
      <c r="B739" s="2133"/>
      <c r="C739" s="2134"/>
      <c r="D739" s="2135">
        <f t="shared" si="11"/>
        <v>0</v>
      </c>
      <c r="E739" s="2134"/>
      <c r="F739" s="2134"/>
      <c r="G739" s="2134"/>
      <c r="H739" s="2134"/>
      <c r="I739" s="2134"/>
      <c r="J739" s="2134"/>
      <c r="K739" s="2655"/>
      <c r="L739" s="2121"/>
    </row>
    <row r="740" spans="1:12" ht="15.75" x14ac:dyDescent="0.25">
      <c r="A740" s="2132"/>
      <c r="B740" s="2133"/>
      <c r="C740" s="2134"/>
      <c r="D740" s="2135">
        <f t="shared" si="11"/>
        <v>0</v>
      </c>
      <c r="E740" s="2134"/>
      <c r="F740" s="2134"/>
      <c r="G740" s="2134"/>
      <c r="H740" s="2134"/>
      <c r="I740" s="2134"/>
      <c r="J740" s="2134"/>
      <c r="K740" s="2655"/>
      <c r="L740" s="2121"/>
    </row>
    <row r="741" spans="1:12" ht="15.75" x14ac:dyDescent="0.25">
      <c r="A741" s="2132"/>
      <c r="B741" s="2133"/>
      <c r="C741" s="2134"/>
      <c r="D741" s="2135">
        <f t="shared" si="11"/>
        <v>0</v>
      </c>
      <c r="E741" s="2134"/>
      <c r="F741" s="2134"/>
      <c r="G741" s="2134"/>
      <c r="H741" s="2134"/>
      <c r="I741" s="2134"/>
      <c r="J741" s="2134"/>
      <c r="K741" s="2655"/>
      <c r="L741" s="2121"/>
    </row>
    <row r="742" spans="1:12" ht="15.75" x14ac:dyDescent="0.25">
      <c r="A742" s="2132"/>
      <c r="B742" s="2133"/>
      <c r="C742" s="2134"/>
      <c r="D742" s="2135">
        <f t="shared" si="11"/>
        <v>0</v>
      </c>
      <c r="E742" s="2134"/>
      <c r="F742" s="2134"/>
      <c r="G742" s="2134"/>
      <c r="H742" s="2134"/>
      <c r="I742" s="2134"/>
      <c r="J742" s="2134"/>
      <c r="K742" s="2655"/>
      <c r="L742" s="2121"/>
    </row>
    <row r="743" spans="1:12" ht="15.75" x14ac:dyDescent="0.25">
      <c r="A743" s="2132"/>
      <c r="B743" s="2133"/>
      <c r="C743" s="2134"/>
      <c r="D743" s="2135">
        <f t="shared" si="11"/>
        <v>0</v>
      </c>
      <c r="E743" s="2134"/>
      <c r="F743" s="2134"/>
      <c r="G743" s="2134"/>
      <c r="H743" s="2134"/>
      <c r="I743" s="2134"/>
      <c r="J743" s="2134"/>
      <c r="K743" s="2655"/>
      <c r="L743" s="2121"/>
    </row>
    <row r="744" spans="1:12" ht="15.75" x14ac:dyDescent="0.25">
      <c r="A744" s="2132"/>
      <c r="B744" s="2133"/>
      <c r="C744" s="2134"/>
      <c r="D744" s="2135">
        <f t="shared" si="11"/>
        <v>0</v>
      </c>
      <c r="E744" s="2134"/>
      <c r="F744" s="2134"/>
      <c r="G744" s="2134"/>
      <c r="H744" s="2134"/>
      <c r="I744" s="2134"/>
      <c r="J744" s="2134"/>
      <c r="K744" s="2655"/>
      <c r="L744" s="2121"/>
    </row>
    <row r="745" spans="1:12" ht="15.75" x14ac:dyDescent="0.25">
      <c r="A745" s="2132"/>
      <c r="B745" s="2133"/>
      <c r="C745" s="2134"/>
      <c r="D745" s="2135">
        <f t="shared" si="11"/>
        <v>0</v>
      </c>
      <c r="E745" s="2134"/>
      <c r="F745" s="2134"/>
      <c r="G745" s="2134"/>
      <c r="H745" s="2134"/>
      <c r="I745" s="2134"/>
      <c r="J745" s="2134"/>
      <c r="K745" s="2655"/>
      <c r="L745" s="2121"/>
    </row>
    <row r="746" spans="1:12" ht="15.75" x14ac:dyDescent="0.25">
      <c r="A746" s="2132"/>
      <c r="B746" s="2133"/>
      <c r="C746" s="2134"/>
      <c r="D746" s="2135">
        <f t="shared" si="11"/>
        <v>0</v>
      </c>
      <c r="E746" s="2134"/>
      <c r="F746" s="2134"/>
      <c r="G746" s="2134"/>
      <c r="H746" s="2134"/>
      <c r="I746" s="2134"/>
      <c r="J746" s="2134"/>
      <c r="K746" s="2655"/>
      <c r="L746" s="2121"/>
    </row>
    <row r="747" spans="1:12" ht="15.75" x14ac:dyDescent="0.25">
      <c r="A747" s="2132"/>
      <c r="B747" s="2133"/>
      <c r="C747" s="2134"/>
      <c r="D747" s="2135">
        <f t="shared" si="11"/>
        <v>0</v>
      </c>
      <c r="E747" s="2134"/>
      <c r="F747" s="2134"/>
      <c r="G747" s="2134"/>
      <c r="H747" s="2134"/>
      <c r="I747" s="2134"/>
      <c r="J747" s="2134"/>
      <c r="K747" s="2655"/>
      <c r="L747" s="2121"/>
    </row>
    <row r="748" spans="1:12" ht="15.75" x14ac:dyDescent="0.25">
      <c r="A748" s="2132"/>
      <c r="B748" s="2133"/>
      <c r="C748" s="2134"/>
      <c r="D748" s="2135">
        <f t="shared" si="11"/>
        <v>0</v>
      </c>
      <c r="E748" s="2134"/>
      <c r="F748" s="2134"/>
      <c r="G748" s="2134"/>
      <c r="H748" s="2134"/>
      <c r="I748" s="2134"/>
      <c r="J748" s="2134"/>
      <c r="K748" s="2655"/>
      <c r="L748" s="2121"/>
    </row>
    <row r="749" spans="1:12" ht="15.75" x14ac:dyDescent="0.25">
      <c r="A749" s="2132"/>
      <c r="B749" s="2133"/>
      <c r="C749" s="2134"/>
      <c r="D749" s="2135">
        <f t="shared" si="11"/>
        <v>0</v>
      </c>
      <c r="E749" s="2134"/>
      <c r="F749" s="2134"/>
      <c r="G749" s="2134"/>
      <c r="H749" s="2134"/>
      <c r="I749" s="2134"/>
      <c r="J749" s="2134"/>
      <c r="K749" s="2655"/>
      <c r="L749" s="2121"/>
    </row>
    <row r="750" spans="1:12" ht="15.75" x14ac:dyDescent="0.25">
      <c r="A750" s="2132"/>
      <c r="B750" s="2133"/>
      <c r="C750" s="2134"/>
      <c r="D750" s="2135">
        <f t="shared" si="11"/>
        <v>0</v>
      </c>
      <c r="E750" s="2134"/>
      <c r="F750" s="2134"/>
      <c r="G750" s="2134"/>
      <c r="H750" s="2134"/>
      <c r="I750" s="2134"/>
      <c r="J750" s="2134"/>
      <c r="K750" s="2655"/>
      <c r="L750" s="2121"/>
    </row>
    <row r="751" spans="1:12" ht="15.75" x14ac:dyDescent="0.25">
      <c r="A751" s="2132"/>
      <c r="B751" s="2133"/>
      <c r="C751" s="2134"/>
      <c r="D751" s="2135">
        <f t="shared" si="11"/>
        <v>0</v>
      </c>
      <c r="E751" s="2134"/>
      <c r="F751" s="2134"/>
      <c r="G751" s="2134"/>
      <c r="H751" s="2134"/>
      <c r="I751" s="2134"/>
      <c r="J751" s="2134"/>
      <c r="K751" s="2655"/>
      <c r="L751" s="2121"/>
    </row>
    <row r="752" spans="1:12" ht="15.75" x14ac:dyDescent="0.25">
      <c r="A752" s="2132"/>
      <c r="B752" s="2133"/>
      <c r="C752" s="2134"/>
      <c r="D752" s="2135">
        <f t="shared" si="11"/>
        <v>0</v>
      </c>
      <c r="E752" s="2134"/>
      <c r="F752" s="2134"/>
      <c r="G752" s="2134"/>
      <c r="H752" s="2134"/>
      <c r="I752" s="2134"/>
      <c r="J752" s="2134"/>
      <c r="K752" s="2655"/>
      <c r="L752" s="2121"/>
    </row>
    <row r="753" spans="1:12" ht="15.75" x14ac:dyDescent="0.25">
      <c r="A753" s="2132"/>
      <c r="B753" s="2133"/>
      <c r="C753" s="2134"/>
      <c r="D753" s="2135">
        <f t="shared" si="11"/>
        <v>0</v>
      </c>
      <c r="E753" s="2134"/>
      <c r="F753" s="2134"/>
      <c r="G753" s="2134"/>
      <c r="H753" s="2134"/>
      <c r="I753" s="2134"/>
      <c r="J753" s="2134"/>
      <c r="K753" s="2655"/>
      <c r="L753" s="2121"/>
    </row>
    <row r="754" spans="1:12" ht="15.75" x14ac:dyDescent="0.25">
      <c r="A754" s="2132"/>
      <c r="B754" s="2133"/>
      <c r="C754" s="2134"/>
      <c r="D754" s="2135">
        <f t="shared" si="11"/>
        <v>0</v>
      </c>
      <c r="E754" s="2134"/>
      <c r="F754" s="2134"/>
      <c r="G754" s="2134"/>
      <c r="H754" s="2134"/>
      <c r="I754" s="2134"/>
      <c r="J754" s="2134"/>
      <c r="K754" s="2655"/>
      <c r="L754" s="2121"/>
    </row>
    <row r="755" spans="1:12" ht="15.75" x14ac:dyDescent="0.25">
      <c r="A755" s="2132"/>
      <c r="B755" s="2133"/>
      <c r="C755" s="2134"/>
      <c r="D755" s="2135">
        <f t="shared" si="11"/>
        <v>0</v>
      </c>
      <c r="E755" s="2134"/>
      <c r="F755" s="2134"/>
      <c r="G755" s="2134"/>
      <c r="H755" s="2134"/>
      <c r="I755" s="2134"/>
      <c r="J755" s="2134"/>
      <c r="K755" s="2655"/>
      <c r="L755" s="2121"/>
    </row>
    <row r="756" spans="1:12" ht="15.75" x14ac:dyDescent="0.25">
      <c r="A756" s="2132"/>
      <c r="B756" s="2133"/>
      <c r="C756" s="2134"/>
      <c r="D756" s="2135">
        <f t="shared" si="11"/>
        <v>0</v>
      </c>
      <c r="E756" s="2134"/>
      <c r="F756" s="2134"/>
      <c r="G756" s="2134"/>
      <c r="H756" s="2134"/>
      <c r="I756" s="2134"/>
      <c r="J756" s="2134"/>
      <c r="K756" s="2655"/>
      <c r="L756" s="2121"/>
    </row>
    <row r="757" spans="1:12" ht="15.75" x14ac:dyDescent="0.25">
      <c r="A757" s="2132"/>
      <c r="B757" s="2133"/>
      <c r="C757" s="2134"/>
      <c r="D757" s="2135">
        <f t="shared" si="11"/>
        <v>0</v>
      </c>
      <c r="E757" s="2134"/>
      <c r="F757" s="2134"/>
      <c r="G757" s="2134"/>
      <c r="H757" s="2134"/>
      <c r="I757" s="2134"/>
      <c r="J757" s="2134"/>
      <c r="K757" s="2655"/>
      <c r="L757" s="2121"/>
    </row>
    <row r="758" spans="1:12" ht="15.75" x14ac:dyDescent="0.25">
      <c r="A758" s="2132"/>
      <c r="B758" s="2133"/>
      <c r="C758" s="2134"/>
      <c r="D758" s="2135">
        <f t="shared" si="11"/>
        <v>0</v>
      </c>
      <c r="E758" s="2134"/>
      <c r="F758" s="2134"/>
      <c r="G758" s="2134"/>
      <c r="H758" s="2134"/>
      <c r="I758" s="2134"/>
      <c r="J758" s="2134"/>
      <c r="K758" s="2655"/>
      <c r="L758" s="2121"/>
    </row>
    <row r="759" spans="1:12" ht="15.75" x14ac:dyDescent="0.25">
      <c r="A759" s="2132"/>
      <c r="B759" s="2133"/>
      <c r="C759" s="2134"/>
      <c r="D759" s="2135">
        <f t="shared" si="11"/>
        <v>0</v>
      </c>
      <c r="E759" s="2134"/>
      <c r="F759" s="2134"/>
      <c r="G759" s="2134"/>
      <c r="H759" s="2134"/>
      <c r="I759" s="2134"/>
      <c r="J759" s="2134"/>
      <c r="K759" s="2655"/>
      <c r="L759" s="2121"/>
    </row>
    <row r="760" spans="1:12" ht="15.75" x14ac:dyDescent="0.25">
      <c r="A760" s="2132"/>
      <c r="B760" s="2133"/>
      <c r="C760" s="2134"/>
      <c r="D760" s="2135">
        <f t="shared" si="11"/>
        <v>0</v>
      </c>
      <c r="E760" s="2134"/>
      <c r="F760" s="2134"/>
      <c r="G760" s="2134"/>
      <c r="H760" s="2134"/>
      <c r="I760" s="2134"/>
      <c r="J760" s="2134"/>
      <c r="K760" s="2655"/>
      <c r="L760" s="2121"/>
    </row>
    <row r="761" spans="1:12" ht="15.75" x14ac:dyDescent="0.25">
      <c r="A761" s="2132"/>
      <c r="B761" s="2133"/>
      <c r="C761" s="2134"/>
      <c r="D761" s="2135">
        <f t="shared" si="11"/>
        <v>0</v>
      </c>
      <c r="E761" s="2134"/>
      <c r="F761" s="2134"/>
      <c r="G761" s="2134"/>
      <c r="H761" s="2134"/>
      <c r="I761" s="2134"/>
      <c r="J761" s="2134"/>
      <c r="K761" s="2655"/>
      <c r="L761" s="2121"/>
    </row>
    <row r="762" spans="1:12" ht="15.75" x14ac:dyDescent="0.25">
      <c r="A762" s="2132"/>
      <c r="B762" s="2133"/>
      <c r="C762" s="2134"/>
      <c r="D762" s="2135">
        <f t="shared" si="11"/>
        <v>0</v>
      </c>
      <c r="E762" s="2134"/>
      <c r="F762" s="2134"/>
      <c r="G762" s="2134"/>
      <c r="H762" s="2134"/>
      <c r="I762" s="2134"/>
      <c r="J762" s="2134"/>
      <c r="K762" s="2655"/>
      <c r="L762" s="2121"/>
    </row>
    <row r="763" spans="1:12" ht="15.75" x14ac:dyDescent="0.25">
      <c r="A763" s="2132"/>
      <c r="B763" s="2133"/>
      <c r="C763" s="2134"/>
      <c r="D763" s="2135">
        <f t="shared" si="11"/>
        <v>0</v>
      </c>
      <c r="E763" s="2134"/>
      <c r="F763" s="2134"/>
      <c r="G763" s="2134"/>
      <c r="H763" s="2134"/>
      <c r="I763" s="2134"/>
      <c r="J763" s="2134"/>
      <c r="K763" s="2655"/>
      <c r="L763" s="2121"/>
    </row>
    <row r="764" spans="1:12" ht="15.75" x14ac:dyDescent="0.25">
      <c r="A764" s="2132"/>
      <c r="B764" s="2133"/>
      <c r="C764" s="2134"/>
      <c r="D764" s="2135">
        <f>+C764*(100-E764)/100</f>
        <v>0</v>
      </c>
      <c r="E764" s="2134"/>
      <c r="F764" s="2134"/>
      <c r="G764" s="2134"/>
      <c r="H764" s="2134"/>
      <c r="I764" s="2134"/>
      <c r="J764" s="2134"/>
      <c r="K764" s="2655"/>
      <c r="L764" s="2121"/>
    </row>
    <row r="765" spans="1:12" ht="15.75" x14ac:dyDescent="0.25">
      <c r="A765" s="2132"/>
      <c r="B765" s="2133"/>
      <c r="C765" s="2134"/>
      <c r="D765" s="2135">
        <f>+C765*(100-E765)/100</f>
        <v>0</v>
      </c>
      <c r="E765" s="2134"/>
      <c r="F765" s="2134"/>
      <c r="G765" s="2134"/>
      <c r="H765" s="2134"/>
      <c r="I765" s="2134"/>
      <c r="J765" s="2134"/>
      <c r="K765" s="2655"/>
      <c r="L765" s="2121"/>
    </row>
    <row r="766" spans="1:12" ht="15.75" x14ac:dyDescent="0.25">
      <c r="A766" s="2132"/>
      <c r="B766" s="2133"/>
      <c r="C766" s="2134"/>
      <c r="D766" s="2135">
        <f>+C766*(100-E766)/100</f>
        <v>0</v>
      </c>
      <c r="E766" s="2134"/>
      <c r="F766" s="2134"/>
      <c r="G766" s="2134"/>
      <c r="H766" s="2134"/>
      <c r="I766" s="2134"/>
      <c r="J766" s="2134"/>
      <c r="K766" s="2655"/>
      <c r="L766" s="2121"/>
    </row>
    <row r="767" spans="1:12" ht="15.75" x14ac:dyDescent="0.25">
      <c r="A767" s="2132"/>
      <c r="B767" s="2133"/>
      <c r="C767" s="2134"/>
      <c r="D767" s="2135">
        <f>+C767*(100-E767)/100</f>
        <v>0</v>
      </c>
      <c r="E767" s="2134"/>
      <c r="F767" s="2134"/>
      <c r="G767" s="2134"/>
      <c r="H767" s="2134"/>
      <c r="I767" s="2134"/>
      <c r="J767" s="2134"/>
      <c r="K767" s="2655"/>
      <c r="L767" s="2121"/>
    </row>
    <row r="768" spans="1:12" ht="15.75" x14ac:dyDescent="0.25">
      <c r="A768" s="2132"/>
      <c r="B768" s="2133"/>
      <c r="C768" s="2134"/>
      <c r="D768" s="2135">
        <f>+C768*(100-E768)/100</f>
        <v>0</v>
      </c>
      <c r="E768" s="2134"/>
      <c r="F768" s="2134"/>
      <c r="G768" s="2134"/>
      <c r="H768" s="2134"/>
      <c r="I768" s="2134"/>
      <c r="J768" s="2134"/>
      <c r="K768" s="2655"/>
      <c r="L768" s="2121"/>
    </row>
  </sheetData>
  <autoFilter ref="B6:K6"/>
  <mergeCells count="31">
    <mergeCell ref="C42:J42"/>
    <mergeCell ref="C40:J40"/>
    <mergeCell ref="C38:J38"/>
    <mergeCell ref="K3:L3"/>
    <mergeCell ref="C20:J20"/>
    <mergeCell ref="C17:J17"/>
    <mergeCell ref="C7:J7"/>
    <mergeCell ref="C24:J24"/>
    <mergeCell ref="C27:J27"/>
    <mergeCell ref="C25:J25"/>
    <mergeCell ref="N7:Q7"/>
    <mergeCell ref="C4:F4"/>
    <mergeCell ref="G4:H4"/>
    <mergeCell ref="I4:J4"/>
    <mergeCell ref="C5:F5"/>
    <mergeCell ref="G5:H5"/>
    <mergeCell ref="I5:J5"/>
    <mergeCell ref="K4:L4"/>
    <mergeCell ref="K5:L5"/>
    <mergeCell ref="A1:L1"/>
    <mergeCell ref="A2:B2"/>
    <mergeCell ref="C2:F2"/>
    <mergeCell ref="G2:H2"/>
    <mergeCell ref="I2:J2"/>
    <mergeCell ref="K2:L2"/>
    <mergeCell ref="A5:B5"/>
    <mergeCell ref="A3:B3"/>
    <mergeCell ref="C3:F3"/>
    <mergeCell ref="G3:H3"/>
    <mergeCell ref="I3:J3"/>
    <mergeCell ref="A4:B4"/>
  </mergeCell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A1:Q768"/>
  <sheetViews>
    <sheetView workbookViewId="0">
      <pane ySplit="6" topLeftCell="A38" activePane="bottomLeft" state="frozen"/>
      <selection pane="bottomLeft" activeCell="G51" sqref="G51"/>
    </sheetView>
  </sheetViews>
  <sheetFormatPr defaultRowHeight="12.75" x14ac:dyDescent="0.2"/>
  <cols>
    <col min="1" max="1" width="11.28515625" style="2127" bestFit="1" customWidth="1"/>
    <col min="2" max="2" width="10.42578125" style="2127" customWidth="1"/>
    <col min="3" max="10" width="12.85546875" style="2127" customWidth="1"/>
    <col min="11" max="11" width="12.85546875" style="3103" customWidth="1"/>
    <col min="12" max="12" width="60.85546875" style="3103" customWidth="1"/>
    <col min="13" max="13" width="18.5703125" style="2127" customWidth="1"/>
    <col min="14" max="14" width="16" style="2127" customWidth="1"/>
    <col min="15" max="16384" width="9.140625" style="2127"/>
  </cols>
  <sheetData>
    <row r="1" spans="1:17" s="2120" customFormat="1" ht="30.75" customHeight="1" thickTop="1" x14ac:dyDescent="0.25">
      <c r="A1" s="4251" t="s">
        <v>3668</v>
      </c>
      <c r="B1" s="4252"/>
      <c r="C1" s="4252"/>
      <c r="D1" s="4252"/>
      <c r="E1" s="4252"/>
      <c r="F1" s="4252"/>
      <c r="G1" s="4252"/>
      <c r="H1" s="4252"/>
      <c r="I1" s="4252"/>
      <c r="J1" s="4252"/>
      <c r="K1" s="4252"/>
      <c r="L1" s="4253"/>
      <c r="M1" s="2119"/>
    </row>
    <row r="2" spans="1:17" s="2123" customFormat="1" ht="20.25" customHeight="1" x14ac:dyDescent="0.25">
      <c r="A2" s="4254" t="s">
        <v>259</v>
      </c>
      <c r="B2" s="4255"/>
      <c r="C2" s="4303">
        <f>+(25+111+57)*25</f>
        <v>4825</v>
      </c>
      <c r="D2" s="4304"/>
      <c r="E2" s="4304"/>
      <c r="F2" s="4305"/>
      <c r="G2" s="3571" t="s">
        <v>4029</v>
      </c>
      <c r="H2" s="3572"/>
      <c r="I2" s="4256" t="s">
        <v>260</v>
      </c>
      <c r="J2" s="4257"/>
      <c r="K2" s="4341" t="s">
        <v>4337</v>
      </c>
      <c r="L2" s="4342"/>
      <c r="M2" s="2122"/>
    </row>
    <row r="3" spans="1:17" s="2123" customFormat="1" ht="20.25" customHeight="1" x14ac:dyDescent="0.25">
      <c r="A3" s="4254" t="s">
        <v>261</v>
      </c>
      <c r="B3" s="4255"/>
      <c r="C3" s="4303" t="s">
        <v>272</v>
      </c>
      <c r="D3" s="4304"/>
      <c r="E3" s="4304"/>
      <c r="F3" s="4305"/>
      <c r="G3" s="4345" t="s">
        <v>4407</v>
      </c>
      <c r="H3" s="4346"/>
      <c r="I3" s="4256" t="s">
        <v>262</v>
      </c>
      <c r="J3" s="4257"/>
      <c r="K3" s="4341" t="s">
        <v>1674</v>
      </c>
      <c r="L3" s="4342"/>
      <c r="M3" s="4343" t="s">
        <v>4511</v>
      </c>
      <c r="N3" s="4344"/>
    </row>
    <row r="4" spans="1:17" s="2123" customFormat="1" ht="21.75" customHeight="1" x14ac:dyDescent="0.25">
      <c r="A4" s="4254" t="s">
        <v>263</v>
      </c>
      <c r="B4" s="4255"/>
      <c r="C4" s="4303" t="s">
        <v>3678</v>
      </c>
      <c r="D4" s="4304"/>
      <c r="E4" s="4304"/>
      <c r="F4" s="4305"/>
      <c r="G4" s="4281"/>
      <c r="H4" s="4282"/>
      <c r="I4" s="4256" t="s">
        <v>264</v>
      </c>
      <c r="J4" s="4257"/>
      <c r="K4" s="4277" t="s">
        <v>3535</v>
      </c>
      <c r="L4" s="4278"/>
      <c r="M4" s="2122"/>
    </row>
    <row r="5" spans="1:17" s="2123" customFormat="1" ht="49.5" customHeight="1" thickBot="1" x14ac:dyDescent="0.3">
      <c r="A5" s="4267" t="s">
        <v>265</v>
      </c>
      <c r="B5" s="4268"/>
      <c r="C5" s="4292" t="s">
        <v>4504</v>
      </c>
      <c r="D5" s="4293"/>
      <c r="E5" s="4293"/>
      <c r="F5" s="4294"/>
      <c r="G5" s="4272"/>
      <c r="H5" s="4273"/>
      <c r="I5" s="4256" t="s">
        <v>397</v>
      </c>
      <c r="J5" s="4257"/>
      <c r="K5" s="4279" t="s">
        <v>4496</v>
      </c>
      <c r="L5" s="4280"/>
    </row>
    <row r="6" spans="1:17" s="2128" customFormat="1" ht="43.5" customHeight="1" thickTop="1" thickBot="1" x14ac:dyDescent="0.3">
      <c r="A6" s="2124" t="s">
        <v>1</v>
      </c>
      <c r="B6" s="2125" t="s">
        <v>0</v>
      </c>
      <c r="C6" s="2125" t="s">
        <v>2</v>
      </c>
      <c r="D6" s="2125" t="s">
        <v>3</v>
      </c>
      <c r="E6" s="2125" t="s">
        <v>4</v>
      </c>
      <c r="F6" s="2125" t="s">
        <v>5</v>
      </c>
      <c r="G6" s="2125" t="s">
        <v>6</v>
      </c>
      <c r="H6" s="2125" t="s">
        <v>7</v>
      </c>
      <c r="I6" s="2125" t="s">
        <v>8</v>
      </c>
      <c r="J6" s="2125" t="s">
        <v>9</v>
      </c>
      <c r="K6" s="2744" t="s">
        <v>3817</v>
      </c>
      <c r="L6" s="2126" t="s">
        <v>10</v>
      </c>
      <c r="M6" s="2127"/>
      <c r="N6" s="2127"/>
      <c r="O6" s="2127"/>
      <c r="P6" s="2127"/>
      <c r="Q6" s="2127"/>
    </row>
    <row r="7" spans="1:17" ht="105.75" customHeight="1" thickTop="1" x14ac:dyDescent="0.2">
      <c r="A7" s="2129">
        <v>43995</v>
      </c>
      <c r="B7" s="2130" t="s">
        <v>62</v>
      </c>
      <c r="C7" s="4274" t="s">
        <v>4343</v>
      </c>
      <c r="D7" s="4275"/>
      <c r="E7" s="4275"/>
      <c r="F7" s="4275"/>
      <c r="G7" s="4275"/>
      <c r="H7" s="4275"/>
      <c r="I7" s="4275"/>
      <c r="J7" s="4276"/>
      <c r="K7" s="2831" t="s">
        <v>1909</v>
      </c>
      <c r="L7" s="2131" t="s">
        <v>3679</v>
      </c>
      <c r="N7" s="4258"/>
      <c r="O7" s="4283"/>
      <c r="P7" s="4283"/>
      <c r="Q7" s="4284"/>
    </row>
    <row r="8" spans="1:17" ht="29.25" customHeight="1" x14ac:dyDescent="0.2">
      <c r="A8" s="2132">
        <v>44003</v>
      </c>
      <c r="B8" s="2133" t="s">
        <v>12</v>
      </c>
      <c r="C8" s="2135">
        <v>280</v>
      </c>
      <c r="D8" s="2135">
        <v>145.6</v>
      </c>
      <c r="E8" s="2135">
        <v>48</v>
      </c>
      <c r="F8" s="2135" t="s">
        <v>159</v>
      </c>
      <c r="G8" s="2135">
        <v>110</v>
      </c>
      <c r="H8" s="2134"/>
      <c r="I8" s="2134"/>
      <c r="J8" s="2134"/>
      <c r="K8" s="3231"/>
      <c r="L8" s="3240" t="s">
        <v>3691</v>
      </c>
    </row>
    <row r="9" spans="1:17" ht="15.75" x14ac:dyDescent="0.2">
      <c r="A9" s="2132">
        <v>44009</v>
      </c>
      <c r="B9" s="2133" t="s">
        <v>12</v>
      </c>
      <c r="C9" s="2134"/>
      <c r="D9" s="2135">
        <f t="shared" ref="D9:D81" si="0">+C9*(100-E9)/100</f>
        <v>0</v>
      </c>
      <c r="E9" s="2134"/>
      <c r="F9" s="2134"/>
      <c r="G9" s="2134"/>
      <c r="H9" s="2134">
        <v>2200</v>
      </c>
      <c r="I9" s="2134">
        <v>100</v>
      </c>
      <c r="J9" s="2134"/>
      <c r="K9" s="3231"/>
      <c r="L9" s="3240"/>
    </row>
    <row r="10" spans="1:17" ht="15.75" x14ac:dyDescent="0.2">
      <c r="A10" s="2414">
        <v>44012</v>
      </c>
      <c r="B10" s="2333" t="s">
        <v>4</v>
      </c>
      <c r="C10" s="2334"/>
      <c r="D10" s="2335"/>
      <c r="E10" s="2334">
        <v>25</v>
      </c>
      <c r="F10" s="2334"/>
      <c r="G10" s="2334"/>
      <c r="H10" s="2334"/>
      <c r="I10" s="2334"/>
      <c r="J10" s="2334"/>
      <c r="K10" s="3236"/>
      <c r="L10" s="3238"/>
    </row>
    <row r="11" spans="1:17" ht="15.75" x14ac:dyDescent="0.2">
      <c r="A11" s="2132">
        <v>44017</v>
      </c>
      <c r="B11" s="2133" t="s">
        <v>26</v>
      </c>
      <c r="C11" s="4295" t="s">
        <v>3711</v>
      </c>
      <c r="D11" s="4296"/>
      <c r="E11" s="4296"/>
      <c r="F11" s="4296"/>
      <c r="G11" s="4296"/>
      <c r="H11" s="4296"/>
      <c r="I11" s="4296"/>
      <c r="J11" s="4297"/>
      <c r="K11" s="3235"/>
      <c r="L11" s="3240"/>
    </row>
    <row r="12" spans="1:17" ht="15.75" x14ac:dyDescent="0.2">
      <c r="A12" s="2132">
        <v>44018</v>
      </c>
      <c r="B12" s="2133" t="s">
        <v>12</v>
      </c>
      <c r="C12" s="2134">
        <v>350</v>
      </c>
      <c r="D12" s="2135">
        <f t="shared" si="0"/>
        <v>262.5</v>
      </c>
      <c r="E12" s="2134">
        <v>25</v>
      </c>
      <c r="F12" s="2134" t="s">
        <v>159</v>
      </c>
      <c r="G12" s="2134">
        <v>110</v>
      </c>
      <c r="H12" s="2134"/>
      <c r="I12" s="2134"/>
      <c r="J12" s="2134"/>
      <c r="K12" s="3231"/>
      <c r="L12" s="3240" t="s">
        <v>3724</v>
      </c>
    </row>
    <row r="13" spans="1:17" ht="15.75" x14ac:dyDescent="0.2">
      <c r="A13" s="2132">
        <v>44019</v>
      </c>
      <c r="B13" s="2133" t="s">
        <v>186</v>
      </c>
      <c r="C13" s="2134"/>
      <c r="D13" s="2135" t="s">
        <v>301</v>
      </c>
      <c r="E13" s="2134"/>
      <c r="F13" s="2134"/>
      <c r="G13" s="2134"/>
      <c r="H13" s="2134">
        <v>2400</v>
      </c>
      <c r="I13" s="2134">
        <v>100</v>
      </c>
      <c r="J13" s="2134"/>
      <c r="K13" s="3231"/>
      <c r="L13" s="2219"/>
    </row>
    <row r="14" spans="1:17" ht="15.75" x14ac:dyDescent="0.2">
      <c r="A14" s="2414">
        <v>44042</v>
      </c>
      <c r="B14" s="2333" t="s">
        <v>4</v>
      </c>
      <c r="C14" s="2334"/>
      <c r="D14" s="2335"/>
      <c r="E14" s="2334">
        <v>25</v>
      </c>
      <c r="F14" s="2334"/>
      <c r="G14" s="2334"/>
      <c r="H14" s="2334"/>
      <c r="I14" s="2334"/>
      <c r="J14" s="2334"/>
      <c r="K14" s="3236"/>
      <c r="L14" s="3238"/>
    </row>
    <row r="15" spans="1:17" ht="15.75" x14ac:dyDescent="0.2">
      <c r="A15" s="2132">
        <v>44048</v>
      </c>
      <c r="B15" s="2133" t="s">
        <v>186</v>
      </c>
      <c r="C15" s="2134"/>
      <c r="D15" s="2135" t="s">
        <v>301</v>
      </c>
      <c r="E15" s="2134"/>
      <c r="F15" s="2134"/>
      <c r="G15" s="2134"/>
      <c r="H15" s="2134">
        <v>2380</v>
      </c>
      <c r="I15" s="2134">
        <v>100</v>
      </c>
      <c r="J15" s="2134"/>
      <c r="K15" s="3231"/>
      <c r="L15" s="2219" t="s">
        <v>3310</v>
      </c>
    </row>
    <row r="16" spans="1:17" ht="15.75" x14ac:dyDescent="0.2">
      <c r="A16" s="2414">
        <v>44073</v>
      </c>
      <c r="B16" s="2333" t="s">
        <v>4</v>
      </c>
      <c r="C16" s="2334"/>
      <c r="D16" s="2335"/>
      <c r="E16" s="2334">
        <v>25</v>
      </c>
      <c r="F16" s="2334"/>
      <c r="G16" s="2334"/>
      <c r="H16" s="2334"/>
      <c r="I16" s="2334"/>
      <c r="J16" s="2334"/>
      <c r="K16" s="3236"/>
      <c r="L16" s="3238"/>
    </row>
    <row r="17" spans="1:12" ht="15.75" x14ac:dyDescent="0.2">
      <c r="A17" s="2414">
        <v>44104</v>
      </c>
      <c r="B17" s="2333" t="s">
        <v>4</v>
      </c>
      <c r="C17" s="2334"/>
      <c r="D17" s="2335"/>
      <c r="E17" s="2334">
        <v>20</v>
      </c>
      <c r="F17" s="2334"/>
      <c r="G17" s="2334"/>
      <c r="H17" s="2334"/>
      <c r="I17" s="2334"/>
      <c r="J17" s="2334"/>
      <c r="K17" s="3236"/>
      <c r="L17" s="3238"/>
    </row>
    <row r="18" spans="1:12" ht="15.75" x14ac:dyDescent="0.2">
      <c r="A18" s="2132">
        <v>44107</v>
      </c>
      <c r="B18" s="2133" t="s">
        <v>186</v>
      </c>
      <c r="C18" s="2134"/>
      <c r="D18" s="2135" t="s">
        <v>301</v>
      </c>
      <c r="E18" s="2134"/>
      <c r="F18" s="2134"/>
      <c r="G18" s="2134"/>
      <c r="H18" s="2134">
        <v>2205</v>
      </c>
      <c r="I18" s="2134">
        <v>100</v>
      </c>
      <c r="J18" s="2134"/>
      <c r="K18" s="3231"/>
      <c r="L18" s="2219"/>
    </row>
    <row r="19" spans="1:12" ht="15.75" x14ac:dyDescent="0.2">
      <c r="A19" s="2132">
        <v>44131</v>
      </c>
      <c r="B19" s="2133" t="s">
        <v>186</v>
      </c>
      <c r="C19" s="2134"/>
      <c r="D19" s="2135" t="s">
        <v>301</v>
      </c>
      <c r="E19" s="2134"/>
      <c r="F19" s="2134"/>
      <c r="G19" s="2134"/>
      <c r="H19" s="2134">
        <v>1995</v>
      </c>
      <c r="I19" s="2134">
        <v>100</v>
      </c>
      <c r="J19" s="2134"/>
      <c r="K19" s="3231"/>
      <c r="L19" s="2219"/>
    </row>
    <row r="20" spans="1:12" ht="15.75" x14ac:dyDescent="0.2">
      <c r="A20" s="2132">
        <v>44132</v>
      </c>
      <c r="B20" s="2133" t="s">
        <v>26</v>
      </c>
      <c r="C20" s="4090" t="s">
        <v>4002</v>
      </c>
      <c r="D20" s="4091"/>
      <c r="E20" s="4091"/>
      <c r="F20" s="4091"/>
      <c r="G20" s="4091"/>
      <c r="H20" s="4091"/>
      <c r="I20" s="4091"/>
      <c r="J20" s="4091"/>
      <c r="K20" s="4092"/>
      <c r="L20" s="2219"/>
    </row>
    <row r="21" spans="1:12" ht="15.75" x14ac:dyDescent="0.2">
      <c r="A21" s="4337">
        <v>44135</v>
      </c>
      <c r="B21" s="2941" t="s">
        <v>12</v>
      </c>
      <c r="C21" s="2942">
        <v>300</v>
      </c>
      <c r="D21" s="2943">
        <f t="shared" si="0"/>
        <v>240</v>
      </c>
      <c r="E21" s="2942">
        <v>20</v>
      </c>
      <c r="F21" s="2942"/>
      <c r="G21" s="2942">
        <v>108</v>
      </c>
      <c r="H21" s="2942"/>
      <c r="I21" s="2942"/>
      <c r="J21" s="2942"/>
      <c r="K21" s="3237"/>
      <c r="L21" s="3241" t="s">
        <v>22</v>
      </c>
    </row>
    <row r="22" spans="1:12" ht="15.75" x14ac:dyDescent="0.2">
      <c r="A22" s="4338"/>
      <c r="B22" s="2133" t="s">
        <v>186</v>
      </c>
      <c r="C22" s="2134"/>
      <c r="D22" s="2135" t="s">
        <v>301</v>
      </c>
      <c r="E22" s="2134"/>
      <c r="F22" s="2134"/>
      <c r="G22" s="2134"/>
      <c r="H22" s="2134">
        <v>2240</v>
      </c>
      <c r="I22" s="2134">
        <v>100</v>
      </c>
      <c r="J22" s="2134"/>
      <c r="K22" s="3231"/>
      <c r="L22" s="2219"/>
    </row>
    <row r="23" spans="1:12" ht="15.75" x14ac:dyDescent="0.2">
      <c r="A23" s="2414">
        <v>44134</v>
      </c>
      <c r="B23" s="2333" t="s">
        <v>4</v>
      </c>
      <c r="C23" s="2334"/>
      <c r="D23" s="2335"/>
      <c r="E23" s="2334">
        <v>20</v>
      </c>
      <c r="F23" s="2334"/>
      <c r="G23" s="2334"/>
      <c r="H23" s="2334"/>
      <c r="I23" s="2334"/>
      <c r="J23" s="2334"/>
      <c r="K23" s="3236"/>
      <c r="L23" s="3238"/>
    </row>
    <row r="24" spans="1:12" ht="15.75" x14ac:dyDescent="0.2">
      <c r="A24" s="2132">
        <v>44142</v>
      </c>
      <c r="B24" s="2133" t="s">
        <v>12</v>
      </c>
      <c r="C24" s="2134">
        <v>325</v>
      </c>
      <c r="D24" s="2135">
        <f t="shared" si="0"/>
        <v>260</v>
      </c>
      <c r="E24" s="2134">
        <v>20</v>
      </c>
      <c r="F24" s="2134" t="s">
        <v>159</v>
      </c>
      <c r="G24" s="2134">
        <v>100</v>
      </c>
      <c r="H24" s="2134"/>
      <c r="I24" s="2134"/>
      <c r="J24" s="2134"/>
      <c r="K24" s="3231"/>
      <c r="L24" s="3240" t="s">
        <v>4018</v>
      </c>
    </row>
    <row r="25" spans="1:12" ht="15.75" x14ac:dyDescent="0.2">
      <c r="A25" s="2414">
        <v>44165</v>
      </c>
      <c r="B25" s="2333" t="s">
        <v>4</v>
      </c>
      <c r="C25" s="2334"/>
      <c r="D25" s="2335"/>
      <c r="E25" s="2334">
        <v>20</v>
      </c>
      <c r="F25" s="2334"/>
      <c r="G25" s="2334"/>
      <c r="H25" s="2334"/>
      <c r="I25" s="2334"/>
      <c r="J25" s="2334"/>
      <c r="K25" s="3236"/>
      <c r="L25" s="3238"/>
    </row>
    <row r="26" spans="1:12" ht="15.75" x14ac:dyDescent="0.2">
      <c r="A26" s="2414">
        <v>44195</v>
      </c>
      <c r="B26" s="2333" t="s">
        <v>4</v>
      </c>
      <c r="C26" s="2334"/>
      <c r="D26" s="2335"/>
      <c r="E26" s="2334">
        <v>20</v>
      </c>
      <c r="F26" s="2334"/>
      <c r="G26" s="2334"/>
      <c r="H26" s="2334"/>
      <c r="I26" s="2334"/>
      <c r="J26" s="2334"/>
      <c r="K26" s="3236"/>
      <c r="L26" s="3238"/>
    </row>
    <row r="27" spans="1:12" ht="15.75" x14ac:dyDescent="0.2">
      <c r="A27" s="2270">
        <v>44202</v>
      </c>
      <c r="B27" s="2194" t="s">
        <v>186</v>
      </c>
      <c r="C27" s="2195"/>
      <c r="D27" s="2196">
        <f t="shared" si="0"/>
        <v>0</v>
      </c>
      <c r="E27" s="2195"/>
      <c r="F27" s="2195"/>
      <c r="G27" s="2195"/>
      <c r="H27" s="2195">
        <v>1635</v>
      </c>
      <c r="I27" s="2195">
        <v>100</v>
      </c>
      <c r="J27" s="2195"/>
      <c r="K27" s="2745"/>
      <c r="L27" s="3211" t="s">
        <v>4151</v>
      </c>
    </row>
    <row r="28" spans="1:12" ht="15.75" x14ac:dyDescent="0.2">
      <c r="A28" s="2931">
        <v>44203</v>
      </c>
      <c r="B28" s="2932" t="s">
        <v>12</v>
      </c>
      <c r="C28" s="2934">
        <v>295</v>
      </c>
      <c r="D28" s="2934">
        <f>+C28-(E28/100*C28)</f>
        <v>236</v>
      </c>
      <c r="E28" s="2934">
        <v>20</v>
      </c>
      <c r="F28" s="2934" t="s">
        <v>159</v>
      </c>
      <c r="G28" s="2934">
        <v>99</v>
      </c>
      <c r="H28" s="2933"/>
      <c r="I28" s="2933"/>
      <c r="J28" s="2933"/>
      <c r="K28" s="2935"/>
      <c r="L28" s="3181" t="s">
        <v>2668</v>
      </c>
    </row>
    <row r="29" spans="1:12" ht="15.75" x14ac:dyDescent="0.2">
      <c r="A29" s="2270">
        <v>44225</v>
      </c>
      <c r="B29" s="2194" t="s">
        <v>186</v>
      </c>
      <c r="C29" s="2195"/>
      <c r="D29" s="2196">
        <f t="shared" si="0"/>
        <v>0</v>
      </c>
      <c r="E29" s="2195"/>
      <c r="F29" s="2195"/>
      <c r="G29" s="2195"/>
      <c r="H29" s="2195">
        <v>1790</v>
      </c>
      <c r="I29" s="2195">
        <v>100</v>
      </c>
      <c r="J29" s="2195"/>
      <c r="K29" s="2745"/>
      <c r="L29" s="3211" t="s">
        <v>4221</v>
      </c>
    </row>
    <row r="30" spans="1:12" ht="15.75" x14ac:dyDescent="0.2">
      <c r="A30" s="2414">
        <v>44226</v>
      </c>
      <c r="B30" s="2333" t="s">
        <v>4</v>
      </c>
      <c r="C30" s="2334"/>
      <c r="D30" s="2335"/>
      <c r="E30" s="2334">
        <v>25</v>
      </c>
      <c r="F30" s="2334"/>
      <c r="G30" s="2334"/>
      <c r="H30" s="2334"/>
      <c r="I30" s="2334"/>
      <c r="J30" s="2334"/>
      <c r="K30" s="3236"/>
      <c r="L30" s="3238"/>
    </row>
    <row r="31" spans="1:12" ht="29.25" customHeight="1" x14ac:dyDescent="0.2">
      <c r="A31" s="2132">
        <v>44240</v>
      </c>
      <c r="B31" s="2133" t="s">
        <v>14</v>
      </c>
      <c r="C31" s="4295" t="s">
        <v>4237</v>
      </c>
      <c r="D31" s="4296"/>
      <c r="E31" s="4296"/>
      <c r="F31" s="4296"/>
      <c r="G31" s="4296"/>
      <c r="H31" s="4296"/>
      <c r="I31" s="4296"/>
      <c r="J31" s="4297"/>
      <c r="K31" s="3231"/>
      <c r="L31" s="2219"/>
    </row>
    <row r="32" spans="1:12" ht="15.75" x14ac:dyDescent="0.2">
      <c r="A32" s="2414">
        <v>44255</v>
      </c>
      <c r="B32" s="2333" t="s">
        <v>4</v>
      </c>
      <c r="C32" s="2334"/>
      <c r="D32" s="2335"/>
      <c r="E32" s="2334">
        <v>25</v>
      </c>
      <c r="F32" s="2334"/>
      <c r="G32" s="2334"/>
      <c r="H32" s="2334"/>
      <c r="I32" s="2334"/>
      <c r="J32" s="2334"/>
      <c r="K32" s="3236"/>
      <c r="L32" s="3238"/>
    </row>
    <row r="33" spans="1:12" ht="31.5" x14ac:dyDescent="0.2">
      <c r="A33" s="4260">
        <v>44262</v>
      </c>
      <c r="B33" s="2133" t="s">
        <v>12</v>
      </c>
      <c r="C33" s="2134">
        <v>350</v>
      </c>
      <c r="D33" s="2135">
        <f t="shared" si="0"/>
        <v>262.5</v>
      </c>
      <c r="E33" s="2134">
        <v>25</v>
      </c>
      <c r="F33" s="2134" t="s">
        <v>159</v>
      </c>
      <c r="G33" s="2134">
        <v>100</v>
      </c>
      <c r="H33" s="2134"/>
      <c r="I33" s="2134"/>
      <c r="J33" s="2134"/>
      <c r="K33" s="3231"/>
      <c r="L33" s="2219" t="s">
        <v>4255</v>
      </c>
    </row>
    <row r="34" spans="1:12" ht="15.75" x14ac:dyDescent="0.2">
      <c r="A34" s="4261"/>
      <c r="B34" s="2133" t="s">
        <v>186</v>
      </c>
      <c r="C34" s="2134"/>
      <c r="D34" s="2135" t="s">
        <v>301</v>
      </c>
      <c r="E34" s="2134"/>
      <c r="F34" s="2134"/>
      <c r="G34" s="2134"/>
      <c r="H34" s="2134">
        <v>2770</v>
      </c>
      <c r="I34" s="2134">
        <v>96</v>
      </c>
      <c r="J34" s="2134"/>
      <c r="K34" s="3231"/>
      <c r="L34" s="2219"/>
    </row>
    <row r="35" spans="1:12" ht="15.75" x14ac:dyDescent="0.2">
      <c r="A35" s="2414">
        <v>44285</v>
      </c>
      <c r="B35" s="2333" t="s">
        <v>4</v>
      </c>
      <c r="C35" s="2334"/>
      <c r="D35" s="2335"/>
      <c r="E35" s="2334">
        <v>25</v>
      </c>
      <c r="F35" s="2334"/>
      <c r="G35" s="2334"/>
      <c r="H35" s="2334"/>
      <c r="I35" s="2334"/>
      <c r="J35" s="2334"/>
      <c r="K35" s="3236"/>
      <c r="L35" s="3238"/>
    </row>
    <row r="36" spans="1:12" ht="69.75" customHeight="1" x14ac:dyDescent="0.2">
      <c r="A36" s="2132">
        <v>44314</v>
      </c>
      <c r="B36" s="2133" t="s">
        <v>4332</v>
      </c>
      <c r="C36" s="4295" t="s">
        <v>4348</v>
      </c>
      <c r="D36" s="4265"/>
      <c r="E36" s="4265"/>
      <c r="F36" s="4265"/>
      <c r="G36" s="4265"/>
      <c r="H36" s="4265"/>
      <c r="I36" s="4265"/>
      <c r="J36" s="4265"/>
      <c r="K36" s="4266"/>
      <c r="L36" s="2219"/>
    </row>
    <row r="37" spans="1:12" ht="15.75" x14ac:dyDescent="0.2">
      <c r="A37" s="2132">
        <v>44317</v>
      </c>
      <c r="B37" s="2133" t="s">
        <v>4332</v>
      </c>
      <c r="C37" s="4090" t="s">
        <v>4336</v>
      </c>
      <c r="D37" s="4091"/>
      <c r="E37" s="4091"/>
      <c r="F37" s="4091"/>
      <c r="G37" s="4091"/>
      <c r="H37" s="4091"/>
      <c r="I37" s="4091"/>
      <c r="J37" s="4091"/>
      <c r="K37" s="4092"/>
      <c r="L37" s="2219"/>
    </row>
    <row r="38" spans="1:12" ht="15.75" x14ac:dyDescent="0.2">
      <c r="A38" s="2132">
        <v>44327</v>
      </c>
      <c r="B38" s="2133" t="s">
        <v>12</v>
      </c>
      <c r="C38" s="2135">
        <v>320</v>
      </c>
      <c r="D38" s="2135">
        <f>C38*(100-E38)/100</f>
        <v>240</v>
      </c>
      <c r="E38" s="2135">
        <v>25</v>
      </c>
      <c r="F38" s="2135" t="s">
        <v>159</v>
      </c>
      <c r="G38" s="2135">
        <v>120</v>
      </c>
      <c r="H38" s="2134"/>
      <c r="I38" s="2134"/>
      <c r="J38" s="2134"/>
      <c r="K38" s="3231"/>
      <c r="L38" s="2219" t="s">
        <v>4347</v>
      </c>
    </row>
    <row r="39" spans="1:12" ht="31.5" x14ac:dyDescent="0.2">
      <c r="A39" s="2132">
        <v>44345</v>
      </c>
      <c r="B39" s="2133" t="s">
        <v>186</v>
      </c>
      <c r="C39" s="2134"/>
      <c r="D39" s="2135" t="s">
        <v>301</v>
      </c>
      <c r="E39" s="2134"/>
      <c r="F39" s="2134"/>
      <c r="G39" s="2134"/>
      <c r="H39" s="2134">
        <v>2245</v>
      </c>
      <c r="I39" s="2134">
        <v>100</v>
      </c>
      <c r="J39" s="2134"/>
      <c r="K39" s="3231"/>
      <c r="L39" s="3211" t="s">
        <v>4367</v>
      </c>
    </row>
    <row r="40" spans="1:12" s="10" customFormat="1" ht="23.25" customHeight="1" x14ac:dyDescent="0.25">
      <c r="A40" s="3195">
        <v>44350</v>
      </c>
      <c r="B40" s="3196" t="s">
        <v>33</v>
      </c>
      <c r="C40" s="3824" t="s">
        <v>4376</v>
      </c>
      <c r="D40" s="3825"/>
      <c r="E40" s="3825"/>
      <c r="F40" s="3825"/>
      <c r="G40" s="3825"/>
      <c r="H40" s="3825"/>
      <c r="I40" s="3825"/>
      <c r="J40" s="3826"/>
      <c r="K40" s="3197"/>
      <c r="L40" s="3242"/>
    </row>
    <row r="41" spans="1:12" ht="34.5" customHeight="1" x14ac:dyDescent="0.2">
      <c r="A41" s="2132">
        <v>44365</v>
      </c>
      <c r="B41" s="2133" t="s">
        <v>14</v>
      </c>
      <c r="C41" s="4295" t="s">
        <v>4492</v>
      </c>
      <c r="D41" s="4296"/>
      <c r="E41" s="4296"/>
      <c r="F41" s="4296"/>
      <c r="G41" s="4296"/>
      <c r="H41" s="4296"/>
      <c r="I41" s="4296"/>
      <c r="J41" s="4296"/>
      <c r="K41" s="4297"/>
      <c r="L41" s="3243" t="s">
        <v>4439</v>
      </c>
    </row>
    <row r="42" spans="1:12" ht="15.75" x14ac:dyDescent="0.2">
      <c r="A42" s="2132">
        <v>44379</v>
      </c>
      <c r="B42" s="2133" t="s">
        <v>12</v>
      </c>
      <c r="C42" s="2134">
        <v>375</v>
      </c>
      <c r="D42" s="2135">
        <f t="shared" si="0"/>
        <v>112.5</v>
      </c>
      <c r="E42" s="2134">
        <v>70</v>
      </c>
      <c r="F42" s="2134" t="s">
        <v>159</v>
      </c>
      <c r="G42" s="2134">
        <v>95</v>
      </c>
      <c r="H42" s="2134"/>
      <c r="I42" s="2134"/>
      <c r="J42" s="2134"/>
      <c r="K42" s="3231"/>
      <c r="L42" s="2219" t="s">
        <v>22</v>
      </c>
    </row>
    <row r="43" spans="1:12" ht="15.75" x14ac:dyDescent="0.2">
      <c r="A43" s="3310">
        <v>44429</v>
      </c>
      <c r="B43" s="3311" t="s">
        <v>4</v>
      </c>
      <c r="C43" s="3314"/>
      <c r="D43" s="3315"/>
      <c r="E43" s="3314">
        <v>70</v>
      </c>
      <c r="F43" s="3314"/>
      <c r="G43" s="3314"/>
      <c r="H43" s="3314"/>
      <c r="I43" s="3314"/>
      <c r="J43" s="3314"/>
      <c r="K43" s="3312"/>
      <c r="L43" s="3313"/>
    </row>
    <row r="44" spans="1:12" ht="82.5" customHeight="1" x14ac:dyDescent="0.2">
      <c r="A44" s="2129">
        <v>44430</v>
      </c>
      <c r="B44" s="2130" t="s">
        <v>23</v>
      </c>
      <c r="C44" s="4285" t="s">
        <v>4495</v>
      </c>
      <c r="D44" s="4339"/>
      <c r="E44" s="4339"/>
      <c r="F44" s="4339"/>
      <c r="G44" s="4339"/>
      <c r="H44" s="4339"/>
      <c r="I44" s="4339"/>
      <c r="J44" s="4340"/>
      <c r="K44" s="3274" t="s">
        <v>4497</v>
      </c>
      <c r="L44" s="3273" t="s">
        <v>4491</v>
      </c>
    </row>
    <row r="45" spans="1:12" ht="15.75" x14ac:dyDescent="0.2">
      <c r="A45" s="4260">
        <v>44434</v>
      </c>
      <c r="B45" s="2133" t="s">
        <v>186</v>
      </c>
      <c r="C45" s="2134"/>
      <c r="D45" s="2135" t="s">
        <v>301</v>
      </c>
      <c r="E45" s="2134"/>
      <c r="F45" s="2134"/>
      <c r="G45" s="2134"/>
      <c r="H45" s="2134">
        <v>3050</v>
      </c>
      <c r="I45" s="2134">
        <v>95</v>
      </c>
      <c r="J45" s="2134"/>
      <c r="K45" s="3231"/>
      <c r="L45" s="2219" t="s">
        <v>40</v>
      </c>
    </row>
    <row r="46" spans="1:12" ht="23.25" customHeight="1" x14ac:dyDescent="0.2">
      <c r="A46" s="4261"/>
      <c r="B46" s="2133" t="s">
        <v>14</v>
      </c>
      <c r="C46" s="4090" t="s">
        <v>4501</v>
      </c>
      <c r="D46" s="4091"/>
      <c r="E46" s="4091"/>
      <c r="F46" s="4091"/>
      <c r="G46" s="4091"/>
      <c r="H46" s="4091"/>
      <c r="I46" s="4091"/>
      <c r="J46" s="4092"/>
      <c r="K46" s="3231"/>
      <c r="L46" s="3243" t="s">
        <v>4502</v>
      </c>
    </row>
    <row r="47" spans="1:12" ht="22.5" customHeight="1" x14ac:dyDescent="0.2">
      <c r="A47" s="2132">
        <v>44435</v>
      </c>
      <c r="B47" s="2133" t="s">
        <v>14</v>
      </c>
      <c r="C47" s="4090" t="s">
        <v>4505</v>
      </c>
      <c r="D47" s="4091"/>
      <c r="E47" s="4091"/>
      <c r="F47" s="4091"/>
      <c r="G47" s="4091"/>
      <c r="H47" s="4091"/>
      <c r="I47" s="4091"/>
      <c r="J47" s="4092"/>
      <c r="K47" s="3231"/>
      <c r="L47" s="3243" t="s">
        <v>4503</v>
      </c>
    </row>
    <row r="48" spans="1:12" ht="15.75" x14ac:dyDescent="0.2">
      <c r="A48" s="2132">
        <v>44440</v>
      </c>
      <c r="B48" s="2133" t="s">
        <v>12</v>
      </c>
      <c r="C48" s="2135">
        <v>380</v>
      </c>
      <c r="D48" s="2135">
        <f>C48*(100-E48)/100</f>
        <v>159.6</v>
      </c>
      <c r="E48" s="2135">
        <v>58</v>
      </c>
      <c r="F48" s="2135" t="s">
        <v>159</v>
      </c>
      <c r="G48" s="2135">
        <v>75</v>
      </c>
      <c r="H48" s="2134"/>
      <c r="I48" s="2134"/>
      <c r="J48" s="2134"/>
      <c r="K48" s="3231"/>
      <c r="L48" s="2219" t="s">
        <v>2097</v>
      </c>
    </row>
    <row r="49" spans="1:12" ht="15.75" x14ac:dyDescent="0.2">
      <c r="A49" s="2132">
        <v>44448</v>
      </c>
      <c r="B49" s="2133" t="s">
        <v>186</v>
      </c>
      <c r="C49" s="2134"/>
      <c r="D49" s="2135">
        <f t="shared" si="0"/>
        <v>0</v>
      </c>
      <c r="E49" s="2134"/>
      <c r="F49" s="2134"/>
      <c r="G49" s="2134"/>
      <c r="H49" s="2134">
        <v>3255</v>
      </c>
      <c r="I49" s="2134">
        <v>100</v>
      </c>
      <c r="J49" s="2134"/>
      <c r="K49" s="3231"/>
      <c r="L49" s="2219" t="s">
        <v>4533</v>
      </c>
    </row>
    <row r="50" spans="1:12" ht="15.75" x14ac:dyDescent="0.2">
      <c r="A50" s="2132"/>
      <c r="B50" s="2133"/>
      <c r="C50" s="2134"/>
      <c r="D50" s="2135">
        <f t="shared" si="0"/>
        <v>0</v>
      </c>
      <c r="E50" s="2134"/>
      <c r="F50" s="2134"/>
      <c r="G50" s="2134"/>
      <c r="H50" s="2134"/>
      <c r="I50" s="2134"/>
      <c r="J50" s="2134"/>
      <c r="K50" s="3231"/>
      <c r="L50" s="2219"/>
    </row>
    <row r="51" spans="1:12" ht="15.75" x14ac:dyDescent="0.2">
      <c r="A51" s="2132"/>
      <c r="B51" s="2133"/>
      <c r="C51" s="2134"/>
      <c r="D51" s="2135">
        <f t="shared" si="0"/>
        <v>0</v>
      </c>
      <c r="E51" s="2134"/>
      <c r="F51" s="2134"/>
      <c r="G51" s="2134"/>
      <c r="H51" s="2134"/>
      <c r="I51" s="2134"/>
      <c r="J51" s="2134"/>
      <c r="K51" s="3231"/>
      <c r="L51" s="2219"/>
    </row>
    <row r="52" spans="1:12" ht="15.75" x14ac:dyDescent="0.2">
      <c r="A52" s="2132"/>
      <c r="B52" s="2133"/>
      <c r="C52" s="2134"/>
      <c r="D52" s="2135">
        <f t="shared" si="0"/>
        <v>0</v>
      </c>
      <c r="E52" s="2134"/>
      <c r="F52" s="2134"/>
      <c r="G52" s="2134"/>
      <c r="H52" s="2134"/>
      <c r="I52" s="2134"/>
      <c r="J52" s="2134"/>
      <c r="K52" s="3231"/>
      <c r="L52" s="2219"/>
    </row>
    <row r="53" spans="1:12" ht="15.75" x14ac:dyDescent="0.2">
      <c r="A53" s="2132"/>
      <c r="B53" s="2133"/>
      <c r="C53" s="2134"/>
      <c r="D53" s="2135">
        <f t="shared" si="0"/>
        <v>0</v>
      </c>
      <c r="E53" s="2134"/>
      <c r="F53" s="2134"/>
      <c r="G53" s="2134"/>
      <c r="H53" s="2134"/>
      <c r="I53" s="2134"/>
      <c r="J53" s="2134"/>
      <c r="K53" s="3231"/>
      <c r="L53" s="2219"/>
    </row>
    <row r="54" spans="1:12" ht="15.75" x14ac:dyDescent="0.2">
      <c r="A54" s="2132"/>
      <c r="B54" s="2133"/>
      <c r="C54" s="2134"/>
      <c r="D54" s="2135">
        <f t="shared" si="0"/>
        <v>0</v>
      </c>
      <c r="E54" s="2134"/>
      <c r="F54" s="2134"/>
      <c r="G54" s="2134"/>
      <c r="H54" s="2134"/>
      <c r="I54" s="2134"/>
      <c r="J54" s="2134"/>
      <c r="K54" s="3231"/>
      <c r="L54" s="2219"/>
    </row>
    <row r="55" spans="1:12" ht="15.75" x14ac:dyDescent="0.2">
      <c r="A55" s="2132"/>
      <c r="B55" s="2133"/>
      <c r="C55" s="2134"/>
      <c r="D55" s="2135">
        <f t="shared" si="0"/>
        <v>0</v>
      </c>
      <c r="E55" s="2134"/>
      <c r="F55" s="2134"/>
      <c r="G55" s="2134"/>
      <c r="H55" s="2134"/>
      <c r="I55" s="2134"/>
      <c r="J55" s="2134"/>
      <c r="K55" s="3231"/>
      <c r="L55" s="2219"/>
    </row>
    <row r="56" spans="1:12" ht="15.75" x14ac:dyDescent="0.2">
      <c r="A56" s="2132"/>
      <c r="B56" s="2133"/>
      <c r="C56" s="2134"/>
      <c r="D56" s="2135">
        <f t="shared" si="0"/>
        <v>0</v>
      </c>
      <c r="E56" s="2134"/>
      <c r="F56" s="2134"/>
      <c r="G56" s="2134"/>
      <c r="H56" s="2134"/>
      <c r="I56" s="2134"/>
      <c r="J56" s="2134"/>
      <c r="K56" s="3231"/>
      <c r="L56" s="2219"/>
    </row>
    <row r="57" spans="1:12" ht="15.75" x14ac:dyDescent="0.2">
      <c r="A57" s="2132"/>
      <c r="B57" s="2133"/>
      <c r="C57" s="2134"/>
      <c r="D57" s="2135">
        <f t="shared" si="0"/>
        <v>0</v>
      </c>
      <c r="E57" s="2134"/>
      <c r="F57" s="2134"/>
      <c r="G57" s="2134"/>
      <c r="H57" s="2134"/>
      <c r="I57" s="2134"/>
      <c r="J57" s="2134"/>
      <c r="K57" s="3231"/>
      <c r="L57" s="2219"/>
    </row>
    <row r="58" spans="1:12" ht="15.75" x14ac:dyDescent="0.2">
      <c r="A58" s="2132"/>
      <c r="B58" s="2133"/>
      <c r="C58" s="2134"/>
      <c r="D58" s="2135">
        <f t="shared" si="0"/>
        <v>0</v>
      </c>
      <c r="E58" s="2134"/>
      <c r="F58" s="2134"/>
      <c r="G58" s="2134"/>
      <c r="H58" s="2134"/>
      <c r="I58" s="2134"/>
      <c r="J58" s="2134"/>
      <c r="K58" s="3231"/>
      <c r="L58" s="2219"/>
    </row>
    <row r="59" spans="1:12" ht="15.75" x14ac:dyDescent="0.2">
      <c r="A59" s="2132"/>
      <c r="B59" s="2133"/>
      <c r="C59" s="2134"/>
      <c r="D59" s="2135">
        <f t="shared" si="0"/>
        <v>0</v>
      </c>
      <c r="E59" s="2134"/>
      <c r="F59" s="2134"/>
      <c r="G59" s="2134"/>
      <c r="H59" s="2134"/>
      <c r="I59" s="2134"/>
      <c r="J59" s="2134"/>
      <c r="K59" s="3231"/>
      <c r="L59" s="2219"/>
    </row>
    <row r="60" spans="1:12" ht="15.75" x14ac:dyDescent="0.2">
      <c r="A60" s="2132"/>
      <c r="B60" s="2133"/>
      <c r="C60" s="2134"/>
      <c r="D60" s="2135">
        <f t="shared" si="0"/>
        <v>0</v>
      </c>
      <c r="E60" s="2134"/>
      <c r="F60" s="2134"/>
      <c r="G60" s="2134"/>
      <c r="H60" s="2134"/>
      <c r="I60" s="2134"/>
      <c r="J60" s="2134"/>
      <c r="K60" s="3231"/>
      <c r="L60" s="2219"/>
    </row>
    <row r="61" spans="1:12" ht="15.75" x14ac:dyDescent="0.2">
      <c r="A61" s="2132"/>
      <c r="B61" s="2133"/>
      <c r="C61" s="2134"/>
      <c r="D61" s="2135">
        <f t="shared" si="0"/>
        <v>0</v>
      </c>
      <c r="E61" s="2134"/>
      <c r="F61" s="2134"/>
      <c r="G61" s="2134"/>
      <c r="H61" s="2134"/>
      <c r="I61" s="2134"/>
      <c r="J61" s="2134"/>
      <c r="K61" s="3231"/>
      <c r="L61" s="2219"/>
    </row>
    <row r="62" spans="1:12" ht="15.75" x14ac:dyDescent="0.2">
      <c r="A62" s="2132"/>
      <c r="B62" s="2133"/>
      <c r="C62" s="2134"/>
      <c r="D62" s="2135">
        <f t="shared" si="0"/>
        <v>0</v>
      </c>
      <c r="E62" s="2134"/>
      <c r="F62" s="2134"/>
      <c r="G62" s="2134"/>
      <c r="H62" s="2134"/>
      <c r="I62" s="2134"/>
      <c r="J62" s="2134"/>
      <c r="K62" s="3231"/>
      <c r="L62" s="2219"/>
    </row>
    <row r="63" spans="1:12" ht="15.75" x14ac:dyDescent="0.2">
      <c r="A63" s="2132"/>
      <c r="B63" s="2133"/>
      <c r="C63" s="2134"/>
      <c r="D63" s="2135">
        <f t="shared" si="0"/>
        <v>0</v>
      </c>
      <c r="E63" s="2134"/>
      <c r="F63" s="2134"/>
      <c r="G63" s="2134"/>
      <c r="H63" s="2134"/>
      <c r="I63" s="2134"/>
      <c r="J63" s="2134"/>
      <c r="K63" s="3231"/>
      <c r="L63" s="2219"/>
    </row>
    <row r="64" spans="1:12" ht="15.75" x14ac:dyDescent="0.2">
      <c r="A64" s="2132"/>
      <c r="B64" s="2133"/>
      <c r="C64" s="2134"/>
      <c r="D64" s="2135">
        <f t="shared" si="0"/>
        <v>0</v>
      </c>
      <c r="E64" s="2134"/>
      <c r="F64" s="2134"/>
      <c r="G64" s="2134"/>
      <c r="H64" s="2134"/>
      <c r="I64" s="2134"/>
      <c r="J64" s="2134"/>
      <c r="K64" s="3231"/>
      <c r="L64" s="2219"/>
    </row>
    <row r="65" spans="1:12" ht="15.75" x14ac:dyDescent="0.2">
      <c r="A65" s="2132"/>
      <c r="B65" s="2133"/>
      <c r="C65" s="2134"/>
      <c r="D65" s="2135">
        <f t="shared" si="0"/>
        <v>0</v>
      </c>
      <c r="E65" s="2134"/>
      <c r="F65" s="2134"/>
      <c r="G65" s="2134"/>
      <c r="H65" s="2134"/>
      <c r="I65" s="2134"/>
      <c r="J65" s="2134"/>
      <c r="K65" s="3231"/>
      <c r="L65" s="2219"/>
    </row>
    <row r="66" spans="1:12" ht="15.75" x14ac:dyDescent="0.2">
      <c r="A66" s="2132"/>
      <c r="B66" s="2133"/>
      <c r="C66" s="2134"/>
      <c r="D66" s="2135">
        <f t="shared" si="0"/>
        <v>0</v>
      </c>
      <c r="E66" s="2134"/>
      <c r="F66" s="2134"/>
      <c r="G66" s="2134"/>
      <c r="H66" s="2134"/>
      <c r="I66" s="2134"/>
      <c r="J66" s="2134"/>
      <c r="K66" s="3231"/>
      <c r="L66" s="2219"/>
    </row>
    <row r="67" spans="1:12" ht="15.75" x14ac:dyDescent="0.2">
      <c r="A67" s="2132"/>
      <c r="B67" s="2133"/>
      <c r="C67" s="2134"/>
      <c r="D67" s="2135">
        <f t="shared" si="0"/>
        <v>0</v>
      </c>
      <c r="E67" s="2134"/>
      <c r="F67" s="2134"/>
      <c r="G67" s="2134"/>
      <c r="H67" s="2134"/>
      <c r="I67" s="2134"/>
      <c r="J67" s="2134"/>
      <c r="K67" s="3231"/>
      <c r="L67" s="2219"/>
    </row>
    <row r="68" spans="1:12" ht="15.75" x14ac:dyDescent="0.2">
      <c r="A68" s="2132"/>
      <c r="B68" s="2133"/>
      <c r="C68" s="2134"/>
      <c r="D68" s="2135">
        <f t="shared" si="0"/>
        <v>0</v>
      </c>
      <c r="E68" s="2134"/>
      <c r="F68" s="2134"/>
      <c r="G68" s="2134"/>
      <c r="H68" s="2134"/>
      <c r="I68" s="2134"/>
      <c r="J68" s="2134"/>
      <c r="K68" s="3231"/>
      <c r="L68" s="2219"/>
    </row>
    <row r="69" spans="1:12" ht="15.75" x14ac:dyDescent="0.2">
      <c r="A69" s="2132"/>
      <c r="B69" s="2133"/>
      <c r="C69" s="2134"/>
      <c r="D69" s="2135">
        <f t="shared" si="0"/>
        <v>0</v>
      </c>
      <c r="E69" s="2134"/>
      <c r="F69" s="2134"/>
      <c r="G69" s="2134"/>
      <c r="H69" s="2134"/>
      <c r="I69" s="2134"/>
      <c r="J69" s="2134"/>
      <c r="K69" s="3231"/>
      <c r="L69" s="2219"/>
    </row>
    <row r="70" spans="1:12" ht="15.75" x14ac:dyDescent="0.2">
      <c r="A70" s="2132"/>
      <c r="B70" s="2133"/>
      <c r="C70" s="2134"/>
      <c r="D70" s="2135">
        <f t="shared" si="0"/>
        <v>0</v>
      </c>
      <c r="E70" s="2134"/>
      <c r="F70" s="2134"/>
      <c r="G70" s="2134"/>
      <c r="H70" s="2134"/>
      <c r="I70" s="2134"/>
      <c r="J70" s="2134"/>
      <c r="K70" s="3231"/>
      <c r="L70" s="2219"/>
    </row>
    <row r="71" spans="1:12" ht="15.75" x14ac:dyDescent="0.2">
      <c r="A71" s="2132"/>
      <c r="B71" s="2133"/>
      <c r="C71" s="2134"/>
      <c r="D71" s="2135">
        <f t="shared" si="0"/>
        <v>0</v>
      </c>
      <c r="E71" s="2134"/>
      <c r="F71" s="2134"/>
      <c r="G71" s="2134"/>
      <c r="H71" s="2134"/>
      <c r="I71" s="2134"/>
      <c r="J71" s="2134"/>
      <c r="K71" s="3231"/>
      <c r="L71" s="2219"/>
    </row>
    <row r="72" spans="1:12" ht="15.75" x14ac:dyDescent="0.2">
      <c r="A72" s="2132"/>
      <c r="B72" s="2133"/>
      <c r="C72" s="2134"/>
      <c r="D72" s="2135">
        <f t="shared" si="0"/>
        <v>0</v>
      </c>
      <c r="E72" s="2134"/>
      <c r="F72" s="2134"/>
      <c r="G72" s="2134"/>
      <c r="H72" s="2134"/>
      <c r="I72" s="2134"/>
      <c r="J72" s="2134"/>
      <c r="K72" s="3231"/>
      <c r="L72" s="2219"/>
    </row>
    <row r="73" spans="1:12" ht="15.75" x14ac:dyDescent="0.2">
      <c r="A73" s="2132"/>
      <c r="B73" s="2133"/>
      <c r="C73" s="2134"/>
      <c r="D73" s="2135">
        <f t="shared" si="0"/>
        <v>0</v>
      </c>
      <c r="E73" s="2134"/>
      <c r="F73" s="2134"/>
      <c r="G73" s="2134"/>
      <c r="H73" s="2134"/>
      <c r="I73" s="2134"/>
      <c r="J73" s="2134"/>
      <c r="K73" s="3231"/>
      <c r="L73" s="2219"/>
    </row>
    <row r="74" spans="1:12" ht="15.75" x14ac:dyDescent="0.2">
      <c r="A74" s="2132"/>
      <c r="B74" s="2133"/>
      <c r="C74" s="2134"/>
      <c r="D74" s="2135">
        <f t="shared" si="0"/>
        <v>0</v>
      </c>
      <c r="E74" s="2134"/>
      <c r="F74" s="2134"/>
      <c r="G74" s="2134"/>
      <c r="H74" s="2134"/>
      <c r="I74" s="2134"/>
      <c r="J74" s="2134"/>
      <c r="K74" s="3231"/>
      <c r="L74" s="2219"/>
    </row>
    <row r="75" spans="1:12" ht="15.75" x14ac:dyDescent="0.2">
      <c r="A75" s="2132"/>
      <c r="B75" s="2133"/>
      <c r="C75" s="2134"/>
      <c r="D75" s="2135">
        <f t="shared" si="0"/>
        <v>0</v>
      </c>
      <c r="E75" s="2134"/>
      <c r="F75" s="2134"/>
      <c r="G75" s="2134"/>
      <c r="H75" s="2134"/>
      <c r="I75" s="2134"/>
      <c r="J75" s="2134"/>
      <c r="K75" s="3231"/>
      <c r="L75" s="2219"/>
    </row>
    <row r="76" spans="1:12" ht="15.75" x14ac:dyDescent="0.2">
      <c r="A76" s="2132"/>
      <c r="B76" s="2133"/>
      <c r="C76" s="2134"/>
      <c r="D76" s="2135">
        <f t="shared" si="0"/>
        <v>0</v>
      </c>
      <c r="E76" s="2134"/>
      <c r="F76" s="2134"/>
      <c r="G76" s="2134"/>
      <c r="H76" s="2134"/>
      <c r="I76" s="2134"/>
      <c r="J76" s="2134"/>
      <c r="K76" s="3231"/>
      <c r="L76" s="2219"/>
    </row>
    <row r="77" spans="1:12" ht="15.75" x14ac:dyDescent="0.2">
      <c r="A77" s="2132"/>
      <c r="B77" s="2133"/>
      <c r="C77" s="2134"/>
      <c r="D77" s="2135">
        <f t="shared" si="0"/>
        <v>0</v>
      </c>
      <c r="E77" s="2134"/>
      <c r="F77" s="2134"/>
      <c r="G77" s="2134"/>
      <c r="H77" s="2134"/>
      <c r="I77" s="2134"/>
      <c r="J77" s="2134"/>
      <c r="K77" s="3231"/>
      <c r="L77" s="2219"/>
    </row>
    <row r="78" spans="1:12" ht="15.75" x14ac:dyDescent="0.2">
      <c r="A78" s="2132"/>
      <c r="B78" s="2133"/>
      <c r="C78" s="2134"/>
      <c r="D78" s="2135">
        <f t="shared" si="0"/>
        <v>0</v>
      </c>
      <c r="E78" s="2134"/>
      <c r="F78" s="2134"/>
      <c r="G78" s="2134"/>
      <c r="H78" s="2134"/>
      <c r="I78" s="2134"/>
      <c r="J78" s="2134"/>
      <c r="K78" s="3231"/>
      <c r="L78" s="2219"/>
    </row>
    <row r="79" spans="1:12" ht="15.75" x14ac:dyDescent="0.2">
      <c r="A79" s="2132"/>
      <c r="B79" s="2133"/>
      <c r="C79" s="2134"/>
      <c r="D79" s="2135">
        <f t="shared" si="0"/>
        <v>0</v>
      </c>
      <c r="E79" s="2134"/>
      <c r="F79" s="2134"/>
      <c r="G79" s="2134"/>
      <c r="H79" s="2134"/>
      <c r="I79" s="2134"/>
      <c r="J79" s="2134"/>
      <c r="K79" s="3231"/>
      <c r="L79" s="2219"/>
    </row>
    <row r="80" spans="1:12" ht="15.75" x14ac:dyDescent="0.2">
      <c r="A80" s="2132"/>
      <c r="B80" s="2133"/>
      <c r="C80" s="2134"/>
      <c r="D80" s="2135">
        <f t="shared" si="0"/>
        <v>0</v>
      </c>
      <c r="E80" s="2134"/>
      <c r="F80" s="2134"/>
      <c r="G80" s="2134"/>
      <c r="H80" s="2134"/>
      <c r="I80" s="2134"/>
      <c r="J80" s="2134"/>
      <c r="K80" s="3231"/>
      <c r="L80" s="2219"/>
    </row>
    <row r="81" spans="1:12" ht="15.75" x14ac:dyDescent="0.2">
      <c r="A81" s="2132"/>
      <c r="B81" s="2133"/>
      <c r="C81" s="2134"/>
      <c r="D81" s="2135">
        <f t="shared" si="0"/>
        <v>0</v>
      </c>
      <c r="E81" s="2134"/>
      <c r="F81" s="2134"/>
      <c r="G81" s="2134"/>
      <c r="H81" s="2134"/>
      <c r="I81" s="2134"/>
      <c r="J81" s="2134"/>
      <c r="K81" s="3231"/>
      <c r="L81" s="2219"/>
    </row>
    <row r="82" spans="1:12" ht="15.75" x14ac:dyDescent="0.2">
      <c r="A82" s="2132"/>
      <c r="B82" s="2133"/>
      <c r="C82" s="2134"/>
      <c r="D82" s="2135">
        <f t="shared" ref="D82:D145" si="1">+C82*(100-E82)/100</f>
        <v>0</v>
      </c>
      <c r="E82" s="2134"/>
      <c r="F82" s="2134"/>
      <c r="G82" s="2134"/>
      <c r="H82" s="2134"/>
      <c r="I82" s="2134"/>
      <c r="J82" s="2134"/>
      <c r="K82" s="3231"/>
      <c r="L82" s="2219"/>
    </row>
    <row r="83" spans="1:12" ht="15.75" x14ac:dyDescent="0.2">
      <c r="A83" s="2132"/>
      <c r="B83" s="2133"/>
      <c r="C83" s="2134"/>
      <c r="D83" s="2135">
        <f t="shared" si="1"/>
        <v>0</v>
      </c>
      <c r="E83" s="2134"/>
      <c r="F83" s="2134"/>
      <c r="G83" s="2134"/>
      <c r="H83" s="2134"/>
      <c r="I83" s="2134"/>
      <c r="J83" s="2134"/>
      <c r="K83" s="3231"/>
      <c r="L83" s="2219"/>
    </row>
    <row r="84" spans="1:12" ht="15.75" x14ac:dyDescent="0.2">
      <c r="A84" s="2132"/>
      <c r="B84" s="2133"/>
      <c r="C84" s="2134"/>
      <c r="D84" s="2135">
        <f t="shared" si="1"/>
        <v>0</v>
      </c>
      <c r="E84" s="2134"/>
      <c r="F84" s="2134"/>
      <c r="G84" s="2134"/>
      <c r="H84" s="2134"/>
      <c r="I84" s="2134"/>
      <c r="J84" s="2134"/>
      <c r="K84" s="3231"/>
      <c r="L84" s="2219"/>
    </row>
    <row r="85" spans="1:12" ht="15.75" x14ac:dyDescent="0.2">
      <c r="A85" s="2132"/>
      <c r="B85" s="2133"/>
      <c r="C85" s="2134"/>
      <c r="D85" s="2135">
        <f t="shared" si="1"/>
        <v>0</v>
      </c>
      <c r="E85" s="2134"/>
      <c r="F85" s="2134"/>
      <c r="G85" s="2134"/>
      <c r="H85" s="2134"/>
      <c r="I85" s="2134"/>
      <c r="J85" s="2134"/>
      <c r="K85" s="3231"/>
      <c r="L85" s="2219"/>
    </row>
    <row r="86" spans="1:12" ht="15.75" x14ac:dyDescent="0.2">
      <c r="A86" s="2132"/>
      <c r="B86" s="2133"/>
      <c r="C86" s="2134"/>
      <c r="D86" s="2135">
        <f t="shared" si="1"/>
        <v>0</v>
      </c>
      <c r="E86" s="2134"/>
      <c r="F86" s="2134"/>
      <c r="G86" s="2134"/>
      <c r="H86" s="2134"/>
      <c r="I86" s="2134"/>
      <c r="J86" s="2134"/>
      <c r="K86" s="3231"/>
      <c r="L86" s="2219"/>
    </row>
    <row r="87" spans="1:12" ht="15.75" x14ac:dyDescent="0.2">
      <c r="A87" s="2132"/>
      <c r="B87" s="2133"/>
      <c r="C87" s="2134"/>
      <c r="D87" s="2135">
        <f t="shared" si="1"/>
        <v>0</v>
      </c>
      <c r="E87" s="2134"/>
      <c r="F87" s="2134"/>
      <c r="G87" s="2134"/>
      <c r="H87" s="2134"/>
      <c r="I87" s="2134"/>
      <c r="J87" s="2134"/>
      <c r="K87" s="3231"/>
      <c r="L87" s="2219"/>
    </row>
    <row r="88" spans="1:12" ht="15.75" x14ac:dyDescent="0.2">
      <c r="A88" s="2132"/>
      <c r="B88" s="2133"/>
      <c r="C88" s="2134"/>
      <c r="D88" s="2135">
        <f t="shared" si="1"/>
        <v>0</v>
      </c>
      <c r="E88" s="2134"/>
      <c r="F88" s="2134"/>
      <c r="G88" s="2134"/>
      <c r="H88" s="2134"/>
      <c r="I88" s="2134"/>
      <c r="J88" s="2134"/>
      <c r="K88" s="3231"/>
      <c r="L88" s="2219"/>
    </row>
    <row r="89" spans="1:12" ht="15.75" x14ac:dyDescent="0.2">
      <c r="A89" s="2132"/>
      <c r="B89" s="2133"/>
      <c r="C89" s="2134"/>
      <c r="D89" s="2135">
        <f t="shared" si="1"/>
        <v>0</v>
      </c>
      <c r="E89" s="2134"/>
      <c r="F89" s="2134"/>
      <c r="G89" s="2134"/>
      <c r="H89" s="2134"/>
      <c r="I89" s="2134"/>
      <c r="J89" s="2134"/>
      <c r="K89" s="3231"/>
      <c r="L89" s="2219"/>
    </row>
    <row r="90" spans="1:12" ht="15.75" x14ac:dyDescent="0.2">
      <c r="A90" s="2132"/>
      <c r="B90" s="2133"/>
      <c r="C90" s="2134"/>
      <c r="D90" s="2135">
        <f t="shared" si="1"/>
        <v>0</v>
      </c>
      <c r="E90" s="2134"/>
      <c r="F90" s="2134"/>
      <c r="G90" s="2134"/>
      <c r="H90" s="2134"/>
      <c r="I90" s="2134"/>
      <c r="J90" s="2134"/>
      <c r="K90" s="3231"/>
      <c r="L90" s="2219"/>
    </row>
    <row r="91" spans="1:12" ht="15.75" x14ac:dyDescent="0.2">
      <c r="A91" s="2132"/>
      <c r="B91" s="2133"/>
      <c r="C91" s="2134"/>
      <c r="D91" s="2135">
        <f t="shared" si="1"/>
        <v>0</v>
      </c>
      <c r="E91" s="2134"/>
      <c r="F91" s="2134"/>
      <c r="G91" s="2134"/>
      <c r="H91" s="2134"/>
      <c r="I91" s="2134"/>
      <c r="J91" s="2134"/>
      <c r="K91" s="3231"/>
      <c r="L91" s="2219"/>
    </row>
    <row r="92" spans="1:12" ht="15.75" x14ac:dyDescent="0.2">
      <c r="A92" s="2132"/>
      <c r="B92" s="2133"/>
      <c r="C92" s="2134"/>
      <c r="D92" s="2135">
        <f t="shared" si="1"/>
        <v>0</v>
      </c>
      <c r="E92" s="2134"/>
      <c r="F92" s="2134"/>
      <c r="G92" s="2134"/>
      <c r="H92" s="2134"/>
      <c r="I92" s="2134"/>
      <c r="J92" s="2134"/>
      <c r="K92" s="3231"/>
      <c r="L92" s="2219"/>
    </row>
    <row r="93" spans="1:12" ht="15.75" x14ac:dyDescent="0.2">
      <c r="A93" s="2132"/>
      <c r="B93" s="2133"/>
      <c r="C93" s="2134"/>
      <c r="D93" s="2135">
        <f t="shared" si="1"/>
        <v>0</v>
      </c>
      <c r="E93" s="2134"/>
      <c r="F93" s="2134"/>
      <c r="G93" s="2134"/>
      <c r="H93" s="2134"/>
      <c r="I93" s="2134"/>
      <c r="J93" s="2134"/>
      <c r="K93" s="3231"/>
      <c r="L93" s="2219"/>
    </row>
    <row r="94" spans="1:12" ht="15.75" x14ac:dyDescent="0.2">
      <c r="A94" s="2132"/>
      <c r="B94" s="2133"/>
      <c r="C94" s="2134"/>
      <c r="D94" s="2135">
        <f t="shared" si="1"/>
        <v>0</v>
      </c>
      <c r="E94" s="2134"/>
      <c r="F94" s="2134"/>
      <c r="G94" s="2134"/>
      <c r="H94" s="2134"/>
      <c r="I94" s="2134"/>
      <c r="J94" s="2134"/>
      <c r="K94" s="3231"/>
      <c r="L94" s="2219"/>
    </row>
    <row r="95" spans="1:12" ht="15.75" x14ac:dyDescent="0.2">
      <c r="A95" s="2132"/>
      <c r="B95" s="2133"/>
      <c r="C95" s="2134"/>
      <c r="D95" s="2135">
        <f t="shared" si="1"/>
        <v>0</v>
      </c>
      <c r="E95" s="2134"/>
      <c r="F95" s="2134"/>
      <c r="G95" s="2134"/>
      <c r="H95" s="2134"/>
      <c r="I95" s="2134"/>
      <c r="J95" s="2134"/>
      <c r="K95" s="3231"/>
      <c r="L95" s="2219"/>
    </row>
    <row r="96" spans="1:12" ht="15.75" x14ac:dyDescent="0.2">
      <c r="A96" s="2132"/>
      <c r="B96" s="2133"/>
      <c r="C96" s="2134"/>
      <c r="D96" s="2135">
        <f t="shared" si="1"/>
        <v>0</v>
      </c>
      <c r="E96" s="2134"/>
      <c r="F96" s="2134"/>
      <c r="G96" s="2134"/>
      <c r="H96" s="2134"/>
      <c r="I96" s="2134"/>
      <c r="J96" s="2134"/>
      <c r="K96" s="3231"/>
      <c r="L96" s="2219"/>
    </row>
    <row r="97" spans="1:12" ht="15.75" x14ac:dyDescent="0.2">
      <c r="A97" s="2132"/>
      <c r="B97" s="2133"/>
      <c r="C97" s="2134"/>
      <c r="D97" s="2135">
        <f t="shared" si="1"/>
        <v>0</v>
      </c>
      <c r="E97" s="2134"/>
      <c r="F97" s="2134"/>
      <c r="G97" s="2134"/>
      <c r="H97" s="2134"/>
      <c r="I97" s="2134"/>
      <c r="J97" s="2134"/>
      <c r="K97" s="3231"/>
      <c r="L97" s="2219"/>
    </row>
    <row r="98" spans="1:12" ht="15.75" x14ac:dyDescent="0.2">
      <c r="A98" s="2132"/>
      <c r="B98" s="2133"/>
      <c r="C98" s="2134"/>
      <c r="D98" s="2135">
        <f t="shared" si="1"/>
        <v>0</v>
      </c>
      <c r="E98" s="2134"/>
      <c r="F98" s="2134"/>
      <c r="G98" s="2134"/>
      <c r="H98" s="2134"/>
      <c r="I98" s="2134"/>
      <c r="J98" s="2134"/>
      <c r="K98" s="3231"/>
      <c r="L98" s="2219"/>
    </row>
    <row r="99" spans="1:12" ht="15.75" x14ac:dyDescent="0.2">
      <c r="A99" s="2132"/>
      <c r="B99" s="2133"/>
      <c r="C99" s="2134"/>
      <c r="D99" s="2135">
        <f t="shared" si="1"/>
        <v>0</v>
      </c>
      <c r="E99" s="2134"/>
      <c r="F99" s="2134"/>
      <c r="G99" s="2134"/>
      <c r="H99" s="2134"/>
      <c r="I99" s="2134"/>
      <c r="J99" s="2134"/>
      <c r="K99" s="3231"/>
      <c r="L99" s="2219"/>
    </row>
    <row r="100" spans="1:12" ht="15.75" x14ac:dyDescent="0.2">
      <c r="A100" s="2132"/>
      <c r="B100" s="2133"/>
      <c r="C100" s="2134"/>
      <c r="D100" s="2135">
        <f t="shared" si="1"/>
        <v>0</v>
      </c>
      <c r="E100" s="2134"/>
      <c r="F100" s="2134"/>
      <c r="G100" s="2134"/>
      <c r="H100" s="2134"/>
      <c r="I100" s="2134"/>
      <c r="J100" s="2134"/>
      <c r="K100" s="3231"/>
      <c r="L100" s="2219"/>
    </row>
    <row r="101" spans="1:12" ht="15.75" x14ac:dyDescent="0.2">
      <c r="A101" s="2132"/>
      <c r="B101" s="2133"/>
      <c r="C101" s="2134"/>
      <c r="D101" s="2135">
        <f t="shared" si="1"/>
        <v>0</v>
      </c>
      <c r="E101" s="2134"/>
      <c r="F101" s="2134"/>
      <c r="G101" s="2134"/>
      <c r="H101" s="2134"/>
      <c r="I101" s="2134"/>
      <c r="J101" s="2134"/>
      <c r="K101" s="3231"/>
      <c r="L101" s="2219"/>
    </row>
    <row r="102" spans="1:12" ht="15.75" x14ac:dyDescent="0.2">
      <c r="A102" s="2132"/>
      <c r="B102" s="2133"/>
      <c r="C102" s="2134"/>
      <c r="D102" s="2135">
        <f t="shared" si="1"/>
        <v>0</v>
      </c>
      <c r="E102" s="2134"/>
      <c r="F102" s="2134"/>
      <c r="G102" s="2134"/>
      <c r="H102" s="2134"/>
      <c r="I102" s="2134"/>
      <c r="J102" s="2134"/>
      <c r="K102" s="3231"/>
      <c r="L102" s="2219"/>
    </row>
    <row r="103" spans="1:12" ht="15.75" x14ac:dyDescent="0.2">
      <c r="A103" s="2132"/>
      <c r="B103" s="2133"/>
      <c r="C103" s="2134"/>
      <c r="D103" s="2135">
        <f t="shared" si="1"/>
        <v>0</v>
      </c>
      <c r="E103" s="2134"/>
      <c r="F103" s="2134"/>
      <c r="G103" s="2134"/>
      <c r="H103" s="2134"/>
      <c r="I103" s="2134"/>
      <c r="J103" s="2134"/>
      <c r="K103" s="3231"/>
      <c r="L103" s="2219"/>
    </row>
    <row r="104" spans="1:12" ht="15.75" x14ac:dyDescent="0.2">
      <c r="A104" s="2132"/>
      <c r="B104" s="2133"/>
      <c r="C104" s="2134"/>
      <c r="D104" s="2135">
        <f t="shared" si="1"/>
        <v>0</v>
      </c>
      <c r="E104" s="2134"/>
      <c r="F104" s="2134"/>
      <c r="G104" s="2134"/>
      <c r="H104" s="2134"/>
      <c r="I104" s="2134"/>
      <c r="J104" s="2134"/>
      <c r="K104" s="3231"/>
      <c r="L104" s="2219"/>
    </row>
    <row r="105" spans="1:12" ht="15.75" x14ac:dyDescent="0.2">
      <c r="A105" s="2132"/>
      <c r="B105" s="2133"/>
      <c r="C105" s="2134"/>
      <c r="D105" s="2135">
        <f t="shared" si="1"/>
        <v>0</v>
      </c>
      <c r="E105" s="2134"/>
      <c r="F105" s="2134"/>
      <c r="G105" s="2134"/>
      <c r="H105" s="2134"/>
      <c r="I105" s="2134"/>
      <c r="J105" s="2134"/>
      <c r="K105" s="3231"/>
      <c r="L105" s="2219"/>
    </row>
    <row r="106" spans="1:12" ht="15.75" x14ac:dyDescent="0.2">
      <c r="A106" s="2132"/>
      <c r="B106" s="2133"/>
      <c r="C106" s="2134"/>
      <c r="D106" s="2135">
        <f t="shared" si="1"/>
        <v>0</v>
      </c>
      <c r="E106" s="2134"/>
      <c r="F106" s="2134"/>
      <c r="G106" s="2134"/>
      <c r="H106" s="2134"/>
      <c r="I106" s="2134"/>
      <c r="J106" s="2134"/>
      <c r="K106" s="3231"/>
      <c r="L106" s="2219"/>
    </row>
    <row r="107" spans="1:12" ht="15.75" x14ac:dyDescent="0.2">
      <c r="A107" s="2132"/>
      <c r="B107" s="2133"/>
      <c r="C107" s="2134"/>
      <c r="D107" s="2135">
        <f t="shared" si="1"/>
        <v>0</v>
      </c>
      <c r="E107" s="2134"/>
      <c r="F107" s="2134"/>
      <c r="G107" s="2134"/>
      <c r="H107" s="2134"/>
      <c r="I107" s="2134"/>
      <c r="J107" s="2134"/>
      <c r="K107" s="3231"/>
      <c r="L107" s="2219"/>
    </row>
    <row r="108" spans="1:12" ht="15.75" x14ac:dyDescent="0.2">
      <c r="A108" s="2132"/>
      <c r="B108" s="2133"/>
      <c r="C108" s="2134"/>
      <c r="D108" s="2135">
        <f t="shared" si="1"/>
        <v>0</v>
      </c>
      <c r="E108" s="2134"/>
      <c r="F108" s="2134"/>
      <c r="G108" s="2134"/>
      <c r="H108" s="2134"/>
      <c r="I108" s="2134"/>
      <c r="J108" s="2134"/>
      <c r="K108" s="3231"/>
      <c r="L108" s="2219"/>
    </row>
    <row r="109" spans="1:12" ht="15.75" x14ac:dyDescent="0.2">
      <c r="A109" s="2132"/>
      <c r="B109" s="2133"/>
      <c r="C109" s="2134"/>
      <c r="D109" s="2135">
        <f t="shared" si="1"/>
        <v>0</v>
      </c>
      <c r="E109" s="2134"/>
      <c r="F109" s="2134"/>
      <c r="G109" s="2134"/>
      <c r="H109" s="2134"/>
      <c r="I109" s="2134"/>
      <c r="J109" s="2134"/>
      <c r="K109" s="3231"/>
      <c r="L109" s="2219"/>
    </row>
    <row r="110" spans="1:12" ht="15.75" x14ac:dyDescent="0.2">
      <c r="A110" s="2132"/>
      <c r="B110" s="2133"/>
      <c r="C110" s="2134"/>
      <c r="D110" s="2135">
        <f t="shared" si="1"/>
        <v>0</v>
      </c>
      <c r="E110" s="2134"/>
      <c r="F110" s="2134"/>
      <c r="G110" s="2134"/>
      <c r="H110" s="2134"/>
      <c r="I110" s="2134"/>
      <c r="J110" s="2134"/>
      <c r="K110" s="3231"/>
      <c r="L110" s="2219"/>
    </row>
    <row r="111" spans="1:12" ht="15.75" x14ac:dyDescent="0.2">
      <c r="A111" s="2132"/>
      <c r="B111" s="2133"/>
      <c r="C111" s="2134"/>
      <c r="D111" s="2135">
        <f t="shared" si="1"/>
        <v>0</v>
      </c>
      <c r="E111" s="2134"/>
      <c r="F111" s="2134"/>
      <c r="G111" s="2134"/>
      <c r="H111" s="2134"/>
      <c r="I111" s="2134"/>
      <c r="J111" s="2134"/>
      <c r="K111" s="3231"/>
      <c r="L111" s="2219"/>
    </row>
    <row r="112" spans="1:12" ht="15.75" x14ac:dyDescent="0.2">
      <c r="A112" s="2132"/>
      <c r="B112" s="2133"/>
      <c r="C112" s="2134"/>
      <c r="D112" s="2135">
        <f t="shared" si="1"/>
        <v>0</v>
      </c>
      <c r="E112" s="2134"/>
      <c r="F112" s="2134"/>
      <c r="G112" s="2134"/>
      <c r="H112" s="2134"/>
      <c r="I112" s="2134"/>
      <c r="J112" s="2134"/>
      <c r="K112" s="3231"/>
      <c r="L112" s="2219"/>
    </row>
    <row r="113" spans="1:12" ht="15.75" x14ac:dyDescent="0.2">
      <c r="A113" s="2132"/>
      <c r="B113" s="2133"/>
      <c r="C113" s="2134"/>
      <c r="D113" s="2135">
        <f t="shared" si="1"/>
        <v>0</v>
      </c>
      <c r="E113" s="2134"/>
      <c r="F113" s="2134"/>
      <c r="G113" s="2134"/>
      <c r="H113" s="2134"/>
      <c r="I113" s="2134"/>
      <c r="J113" s="2134"/>
      <c r="K113" s="3231"/>
      <c r="L113" s="2219"/>
    </row>
    <row r="114" spans="1:12" ht="15.75" x14ac:dyDescent="0.2">
      <c r="A114" s="2132"/>
      <c r="B114" s="2133"/>
      <c r="C114" s="2134"/>
      <c r="D114" s="2135">
        <f t="shared" si="1"/>
        <v>0</v>
      </c>
      <c r="E114" s="2134"/>
      <c r="F114" s="2134"/>
      <c r="G114" s="2134"/>
      <c r="H114" s="2134"/>
      <c r="I114" s="2134"/>
      <c r="J114" s="2134"/>
      <c r="K114" s="3231"/>
      <c r="L114" s="2219"/>
    </row>
    <row r="115" spans="1:12" ht="15.75" x14ac:dyDescent="0.2">
      <c r="A115" s="2132"/>
      <c r="B115" s="2133"/>
      <c r="C115" s="2134"/>
      <c r="D115" s="2135">
        <f t="shared" si="1"/>
        <v>0</v>
      </c>
      <c r="E115" s="2134"/>
      <c r="F115" s="2134"/>
      <c r="G115" s="2134"/>
      <c r="H115" s="2134"/>
      <c r="I115" s="2134"/>
      <c r="J115" s="2134"/>
      <c r="K115" s="3231"/>
      <c r="L115" s="2219"/>
    </row>
    <row r="116" spans="1:12" ht="15.75" x14ac:dyDescent="0.2">
      <c r="A116" s="2132"/>
      <c r="B116" s="2133"/>
      <c r="C116" s="2134"/>
      <c r="D116" s="2135">
        <f t="shared" si="1"/>
        <v>0</v>
      </c>
      <c r="E116" s="2134"/>
      <c r="F116" s="2134"/>
      <c r="G116" s="2134"/>
      <c r="H116" s="2134"/>
      <c r="I116" s="2134"/>
      <c r="J116" s="2134"/>
      <c r="K116" s="3231"/>
      <c r="L116" s="2219"/>
    </row>
    <row r="117" spans="1:12" ht="15.75" x14ac:dyDescent="0.2">
      <c r="A117" s="2132"/>
      <c r="B117" s="2133"/>
      <c r="C117" s="2134"/>
      <c r="D117" s="2135">
        <f t="shared" si="1"/>
        <v>0</v>
      </c>
      <c r="E117" s="2134"/>
      <c r="F117" s="2134"/>
      <c r="G117" s="2134"/>
      <c r="H117" s="2134"/>
      <c r="I117" s="2134"/>
      <c r="J117" s="2134"/>
      <c r="K117" s="3231"/>
      <c r="L117" s="2219"/>
    </row>
    <row r="118" spans="1:12" ht="15.75" x14ac:dyDescent="0.2">
      <c r="A118" s="2132"/>
      <c r="B118" s="2133"/>
      <c r="C118" s="2134"/>
      <c r="D118" s="2135">
        <f t="shared" si="1"/>
        <v>0</v>
      </c>
      <c r="E118" s="2134"/>
      <c r="F118" s="2134"/>
      <c r="G118" s="2134"/>
      <c r="H118" s="2134"/>
      <c r="I118" s="2134"/>
      <c r="J118" s="2134"/>
      <c r="K118" s="3231"/>
      <c r="L118" s="2219"/>
    </row>
    <row r="119" spans="1:12" ht="15.75" x14ac:dyDescent="0.2">
      <c r="A119" s="2132"/>
      <c r="B119" s="2133"/>
      <c r="C119" s="2134"/>
      <c r="D119" s="2135">
        <f t="shared" si="1"/>
        <v>0</v>
      </c>
      <c r="E119" s="2134"/>
      <c r="F119" s="2134"/>
      <c r="G119" s="2134"/>
      <c r="H119" s="2134"/>
      <c r="I119" s="2134"/>
      <c r="J119" s="2134"/>
      <c r="K119" s="3231"/>
      <c r="L119" s="2219"/>
    </row>
    <row r="120" spans="1:12" ht="15.75" x14ac:dyDescent="0.2">
      <c r="A120" s="2132"/>
      <c r="B120" s="2133"/>
      <c r="C120" s="2134"/>
      <c r="D120" s="2135">
        <f t="shared" si="1"/>
        <v>0</v>
      </c>
      <c r="E120" s="2134"/>
      <c r="F120" s="2134"/>
      <c r="G120" s="2134"/>
      <c r="H120" s="2134"/>
      <c r="I120" s="2134"/>
      <c r="J120" s="2134"/>
      <c r="K120" s="3231"/>
      <c r="L120" s="2219"/>
    </row>
    <row r="121" spans="1:12" ht="15.75" x14ac:dyDescent="0.2">
      <c r="A121" s="2132"/>
      <c r="B121" s="2133"/>
      <c r="C121" s="2134"/>
      <c r="D121" s="2135">
        <f t="shared" si="1"/>
        <v>0</v>
      </c>
      <c r="E121" s="2134"/>
      <c r="F121" s="2134"/>
      <c r="G121" s="2134"/>
      <c r="H121" s="2134"/>
      <c r="I121" s="2134"/>
      <c r="J121" s="2134"/>
      <c r="K121" s="3231"/>
      <c r="L121" s="2219"/>
    </row>
    <row r="122" spans="1:12" ht="15.75" x14ac:dyDescent="0.2">
      <c r="A122" s="2132"/>
      <c r="B122" s="2133"/>
      <c r="C122" s="2134"/>
      <c r="D122" s="2135">
        <f t="shared" si="1"/>
        <v>0</v>
      </c>
      <c r="E122" s="2134"/>
      <c r="F122" s="2134"/>
      <c r="G122" s="2134"/>
      <c r="H122" s="2134"/>
      <c r="I122" s="2134"/>
      <c r="J122" s="2134"/>
      <c r="K122" s="3231"/>
      <c r="L122" s="2219"/>
    </row>
    <row r="123" spans="1:12" ht="15.75" x14ac:dyDescent="0.2">
      <c r="A123" s="2132"/>
      <c r="B123" s="2133"/>
      <c r="C123" s="2134"/>
      <c r="D123" s="2135">
        <f t="shared" si="1"/>
        <v>0</v>
      </c>
      <c r="E123" s="2134"/>
      <c r="F123" s="2134"/>
      <c r="G123" s="2134"/>
      <c r="H123" s="2134"/>
      <c r="I123" s="2134"/>
      <c r="J123" s="2134"/>
      <c r="K123" s="3231"/>
      <c r="L123" s="2219"/>
    </row>
    <row r="124" spans="1:12" ht="15.75" x14ac:dyDescent="0.2">
      <c r="A124" s="2132"/>
      <c r="B124" s="2133"/>
      <c r="C124" s="2134"/>
      <c r="D124" s="2135">
        <f t="shared" si="1"/>
        <v>0</v>
      </c>
      <c r="E124" s="2134"/>
      <c r="F124" s="2134"/>
      <c r="G124" s="2134"/>
      <c r="H124" s="2134"/>
      <c r="I124" s="2134"/>
      <c r="J124" s="2134"/>
      <c r="K124" s="3231"/>
      <c r="L124" s="2219"/>
    </row>
    <row r="125" spans="1:12" ht="15.75" x14ac:dyDescent="0.2">
      <c r="A125" s="2132"/>
      <c r="B125" s="2133"/>
      <c r="C125" s="2134"/>
      <c r="D125" s="2135">
        <f t="shared" si="1"/>
        <v>0</v>
      </c>
      <c r="E125" s="2134"/>
      <c r="F125" s="2134"/>
      <c r="G125" s="2134"/>
      <c r="H125" s="2134"/>
      <c r="I125" s="2134"/>
      <c r="J125" s="2134"/>
      <c r="K125" s="3231"/>
      <c r="L125" s="2219"/>
    </row>
    <row r="126" spans="1:12" ht="15.75" x14ac:dyDescent="0.2">
      <c r="A126" s="2132"/>
      <c r="B126" s="2133"/>
      <c r="C126" s="2134"/>
      <c r="D126" s="2135">
        <f t="shared" si="1"/>
        <v>0</v>
      </c>
      <c r="E126" s="2134"/>
      <c r="F126" s="2134"/>
      <c r="G126" s="2134"/>
      <c r="H126" s="2134"/>
      <c r="I126" s="2134"/>
      <c r="J126" s="2134"/>
      <c r="K126" s="3231"/>
      <c r="L126" s="2219"/>
    </row>
    <row r="127" spans="1:12" ht="15.75" x14ac:dyDescent="0.2">
      <c r="A127" s="2132"/>
      <c r="B127" s="2133"/>
      <c r="C127" s="2134"/>
      <c r="D127" s="2135">
        <f t="shared" si="1"/>
        <v>0</v>
      </c>
      <c r="E127" s="2134"/>
      <c r="F127" s="2134"/>
      <c r="G127" s="2134"/>
      <c r="H127" s="2134"/>
      <c r="I127" s="2134"/>
      <c r="J127" s="2134"/>
      <c r="K127" s="3231"/>
      <c r="L127" s="2219"/>
    </row>
    <row r="128" spans="1:12" ht="15.75" x14ac:dyDescent="0.2">
      <c r="A128" s="2132"/>
      <c r="B128" s="2133"/>
      <c r="C128" s="2134"/>
      <c r="D128" s="2135">
        <f t="shared" si="1"/>
        <v>0</v>
      </c>
      <c r="E128" s="2134"/>
      <c r="F128" s="2134"/>
      <c r="G128" s="2134"/>
      <c r="H128" s="2134"/>
      <c r="I128" s="2134"/>
      <c r="J128" s="2134"/>
      <c r="K128" s="3231"/>
      <c r="L128" s="2219"/>
    </row>
    <row r="129" spans="1:12" ht="15.75" x14ac:dyDescent="0.2">
      <c r="A129" s="2132"/>
      <c r="B129" s="2133"/>
      <c r="C129" s="2134"/>
      <c r="D129" s="2135">
        <f t="shared" si="1"/>
        <v>0</v>
      </c>
      <c r="E129" s="2134"/>
      <c r="F129" s="2134"/>
      <c r="G129" s="2134"/>
      <c r="H129" s="2134"/>
      <c r="I129" s="2134"/>
      <c r="J129" s="2134"/>
      <c r="K129" s="3231"/>
      <c r="L129" s="2219"/>
    </row>
    <row r="130" spans="1:12" ht="15.75" x14ac:dyDescent="0.2">
      <c r="A130" s="2132"/>
      <c r="B130" s="2133"/>
      <c r="C130" s="2134"/>
      <c r="D130" s="2135">
        <f t="shared" si="1"/>
        <v>0</v>
      </c>
      <c r="E130" s="2134"/>
      <c r="F130" s="2134"/>
      <c r="G130" s="2134"/>
      <c r="H130" s="2134"/>
      <c r="I130" s="2134"/>
      <c r="J130" s="2134"/>
      <c r="K130" s="3231"/>
      <c r="L130" s="2219"/>
    </row>
    <row r="131" spans="1:12" ht="15.75" x14ac:dyDescent="0.2">
      <c r="A131" s="2132"/>
      <c r="B131" s="2133"/>
      <c r="C131" s="2134"/>
      <c r="D131" s="2135">
        <f t="shared" si="1"/>
        <v>0</v>
      </c>
      <c r="E131" s="2134"/>
      <c r="F131" s="2134"/>
      <c r="G131" s="2134"/>
      <c r="H131" s="2134"/>
      <c r="I131" s="2134"/>
      <c r="J131" s="2134"/>
      <c r="K131" s="3231"/>
      <c r="L131" s="2219"/>
    </row>
    <row r="132" spans="1:12" ht="15.75" x14ac:dyDescent="0.2">
      <c r="A132" s="2132"/>
      <c r="B132" s="2133"/>
      <c r="C132" s="2134"/>
      <c r="D132" s="2135">
        <f t="shared" si="1"/>
        <v>0</v>
      </c>
      <c r="E132" s="2134"/>
      <c r="F132" s="2134"/>
      <c r="G132" s="2134"/>
      <c r="H132" s="2134"/>
      <c r="I132" s="2134"/>
      <c r="J132" s="2134"/>
      <c r="K132" s="3231"/>
      <c r="L132" s="2219"/>
    </row>
    <row r="133" spans="1:12" ht="15.75" x14ac:dyDescent="0.2">
      <c r="A133" s="2132"/>
      <c r="B133" s="2133"/>
      <c r="C133" s="2134"/>
      <c r="D133" s="2135">
        <f t="shared" si="1"/>
        <v>0</v>
      </c>
      <c r="E133" s="2134"/>
      <c r="F133" s="2134"/>
      <c r="G133" s="2134"/>
      <c r="H133" s="2134"/>
      <c r="I133" s="2134"/>
      <c r="J133" s="2134"/>
      <c r="K133" s="3231"/>
      <c r="L133" s="2219"/>
    </row>
    <row r="134" spans="1:12" ht="15.75" x14ac:dyDescent="0.2">
      <c r="A134" s="2132"/>
      <c r="B134" s="2133"/>
      <c r="C134" s="2134"/>
      <c r="D134" s="2135">
        <f t="shared" si="1"/>
        <v>0</v>
      </c>
      <c r="E134" s="2134"/>
      <c r="F134" s="2134"/>
      <c r="G134" s="2134"/>
      <c r="H134" s="2134"/>
      <c r="I134" s="2134"/>
      <c r="J134" s="2134"/>
      <c r="K134" s="3231"/>
      <c r="L134" s="2219"/>
    </row>
    <row r="135" spans="1:12" ht="15.75" x14ac:dyDescent="0.2">
      <c r="A135" s="2132"/>
      <c r="B135" s="2133"/>
      <c r="C135" s="2134"/>
      <c r="D135" s="2135">
        <f t="shared" si="1"/>
        <v>0</v>
      </c>
      <c r="E135" s="2134"/>
      <c r="F135" s="2134"/>
      <c r="G135" s="2134"/>
      <c r="H135" s="2134"/>
      <c r="I135" s="2134"/>
      <c r="J135" s="2134"/>
      <c r="K135" s="3231"/>
      <c r="L135" s="2219"/>
    </row>
    <row r="136" spans="1:12" ht="15.75" x14ac:dyDescent="0.2">
      <c r="A136" s="2132"/>
      <c r="B136" s="2133"/>
      <c r="C136" s="2134"/>
      <c r="D136" s="2135">
        <f t="shared" si="1"/>
        <v>0</v>
      </c>
      <c r="E136" s="2134"/>
      <c r="F136" s="2134"/>
      <c r="G136" s="2134"/>
      <c r="H136" s="2134"/>
      <c r="I136" s="2134"/>
      <c r="J136" s="2134"/>
      <c r="K136" s="3231"/>
      <c r="L136" s="2219"/>
    </row>
    <row r="137" spans="1:12" ht="15.75" x14ac:dyDescent="0.2">
      <c r="A137" s="2132"/>
      <c r="B137" s="2133"/>
      <c r="C137" s="2134"/>
      <c r="D137" s="2135">
        <f t="shared" si="1"/>
        <v>0</v>
      </c>
      <c r="E137" s="2134"/>
      <c r="F137" s="2134"/>
      <c r="G137" s="2134"/>
      <c r="H137" s="2134"/>
      <c r="I137" s="2134"/>
      <c r="J137" s="2134"/>
      <c r="K137" s="3231"/>
      <c r="L137" s="2219"/>
    </row>
    <row r="138" spans="1:12" ht="15.75" x14ac:dyDescent="0.2">
      <c r="A138" s="2132"/>
      <c r="B138" s="2133"/>
      <c r="C138" s="2134"/>
      <c r="D138" s="2135">
        <f t="shared" si="1"/>
        <v>0</v>
      </c>
      <c r="E138" s="2134"/>
      <c r="F138" s="2134"/>
      <c r="G138" s="2134"/>
      <c r="H138" s="2134"/>
      <c r="I138" s="2134"/>
      <c r="J138" s="2134"/>
      <c r="K138" s="3231"/>
      <c r="L138" s="2219"/>
    </row>
    <row r="139" spans="1:12" ht="15.75" x14ac:dyDescent="0.2">
      <c r="A139" s="2132"/>
      <c r="B139" s="2133"/>
      <c r="C139" s="2134"/>
      <c r="D139" s="2135">
        <f t="shared" si="1"/>
        <v>0</v>
      </c>
      <c r="E139" s="2134"/>
      <c r="F139" s="2134"/>
      <c r="G139" s="2134"/>
      <c r="H139" s="2134"/>
      <c r="I139" s="2134"/>
      <c r="J139" s="2134"/>
      <c r="K139" s="3231"/>
      <c r="L139" s="2219"/>
    </row>
    <row r="140" spans="1:12" ht="15.75" x14ac:dyDescent="0.2">
      <c r="A140" s="2132"/>
      <c r="B140" s="2133"/>
      <c r="C140" s="2134"/>
      <c r="D140" s="2135">
        <f t="shared" si="1"/>
        <v>0</v>
      </c>
      <c r="E140" s="2134"/>
      <c r="F140" s="2134"/>
      <c r="G140" s="2134"/>
      <c r="H140" s="2134"/>
      <c r="I140" s="2134"/>
      <c r="J140" s="2134"/>
      <c r="K140" s="3231"/>
      <c r="L140" s="2219"/>
    </row>
    <row r="141" spans="1:12" ht="15.75" x14ac:dyDescent="0.2">
      <c r="A141" s="2132"/>
      <c r="B141" s="2133"/>
      <c r="C141" s="2134"/>
      <c r="D141" s="2135">
        <f t="shared" si="1"/>
        <v>0</v>
      </c>
      <c r="E141" s="2134"/>
      <c r="F141" s="2134"/>
      <c r="G141" s="2134"/>
      <c r="H141" s="2134"/>
      <c r="I141" s="2134"/>
      <c r="J141" s="2134"/>
      <c r="K141" s="3231"/>
      <c r="L141" s="2219"/>
    </row>
    <row r="142" spans="1:12" ht="15.75" x14ac:dyDescent="0.2">
      <c r="A142" s="2132"/>
      <c r="B142" s="2133"/>
      <c r="C142" s="2134"/>
      <c r="D142" s="2135">
        <f t="shared" si="1"/>
        <v>0</v>
      </c>
      <c r="E142" s="2134"/>
      <c r="F142" s="2134"/>
      <c r="G142" s="2134"/>
      <c r="H142" s="2134"/>
      <c r="I142" s="2134"/>
      <c r="J142" s="2134"/>
      <c r="K142" s="3231"/>
      <c r="L142" s="2219"/>
    </row>
    <row r="143" spans="1:12" ht="15.75" x14ac:dyDescent="0.2">
      <c r="A143" s="2132"/>
      <c r="B143" s="2133"/>
      <c r="C143" s="2134"/>
      <c r="D143" s="2135">
        <f t="shared" si="1"/>
        <v>0</v>
      </c>
      <c r="E143" s="2134"/>
      <c r="F143" s="2134"/>
      <c r="G143" s="2134"/>
      <c r="H143" s="2134"/>
      <c r="I143" s="2134"/>
      <c r="J143" s="2134"/>
      <c r="K143" s="3231"/>
      <c r="L143" s="2219"/>
    </row>
    <row r="144" spans="1:12" ht="15.75" x14ac:dyDescent="0.2">
      <c r="A144" s="2132"/>
      <c r="B144" s="2133"/>
      <c r="C144" s="2134"/>
      <c r="D144" s="2135">
        <f t="shared" si="1"/>
        <v>0</v>
      </c>
      <c r="E144" s="2134"/>
      <c r="F144" s="2134"/>
      <c r="G144" s="2134"/>
      <c r="H144" s="2134"/>
      <c r="I144" s="2134"/>
      <c r="J144" s="2134"/>
      <c r="K144" s="3231"/>
      <c r="L144" s="2219"/>
    </row>
    <row r="145" spans="1:12" ht="15.75" x14ac:dyDescent="0.2">
      <c r="A145" s="2132"/>
      <c r="B145" s="2133"/>
      <c r="C145" s="2134"/>
      <c r="D145" s="2135">
        <f t="shared" si="1"/>
        <v>0</v>
      </c>
      <c r="E145" s="2134"/>
      <c r="F145" s="2134"/>
      <c r="G145" s="2134"/>
      <c r="H145" s="2134"/>
      <c r="I145" s="2134"/>
      <c r="J145" s="2134"/>
      <c r="K145" s="3231"/>
      <c r="L145" s="2219"/>
    </row>
    <row r="146" spans="1:12" ht="15.75" x14ac:dyDescent="0.2">
      <c r="A146" s="2132"/>
      <c r="B146" s="2133"/>
      <c r="C146" s="2134"/>
      <c r="D146" s="2135">
        <f t="shared" ref="D146:D209" si="2">+C146*(100-E146)/100</f>
        <v>0</v>
      </c>
      <c r="E146" s="2134"/>
      <c r="F146" s="2134"/>
      <c r="G146" s="2134"/>
      <c r="H146" s="2134"/>
      <c r="I146" s="2134"/>
      <c r="J146" s="2134"/>
      <c r="K146" s="3231"/>
      <c r="L146" s="2219"/>
    </row>
    <row r="147" spans="1:12" ht="15.75" x14ac:dyDescent="0.2">
      <c r="A147" s="2132"/>
      <c r="B147" s="2133"/>
      <c r="C147" s="2134"/>
      <c r="D147" s="2135">
        <f t="shared" si="2"/>
        <v>0</v>
      </c>
      <c r="E147" s="2134"/>
      <c r="F147" s="2134"/>
      <c r="G147" s="2134"/>
      <c r="H147" s="2134"/>
      <c r="I147" s="2134"/>
      <c r="J147" s="2134"/>
      <c r="K147" s="3231"/>
      <c r="L147" s="2219"/>
    </row>
    <row r="148" spans="1:12" ht="15.75" x14ac:dyDescent="0.2">
      <c r="A148" s="2132"/>
      <c r="B148" s="2133"/>
      <c r="C148" s="2134"/>
      <c r="D148" s="2135">
        <f t="shared" si="2"/>
        <v>0</v>
      </c>
      <c r="E148" s="2134"/>
      <c r="F148" s="2134"/>
      <c r="G148" s="2134"/>
      <c r="H148" s="2134"/>
      <c r="I148" s="2134"/>
      <c r="J148" s="2134"/>
      <c r="K148" s="3231"/>
      <c r="L148" s="2219"/>
    </row>
    <row r="149" spans="1:12" ht="15.75" x14ac:dyDescent="0.2">
      <c r="A149" s="2132"/>
      <c r="B149" s="2133"/>
      <c r="C149" s="2134"/>
      <c r="D149" s="2135">
        <f t="shared" si="2"/>
        <v>0</v>
      </c>
      <c r="E149" s="2134"/>
      <c r="F149" s="2134"/>
      <c r="G149" s="2134"/>
      <c r="H149" s="2134"/>
      <c r="I149" s="2134"/>
      <c r="J149" s="2134"/>
      <c r="K149" s="3231"/>
      <c r="L149" s="2219"/>
    </row>
    <row r="150" spans="1:12" ht="15.75" x14ac:dyDescent="0.2">
      <c r="A150" s="2132"/>
      <c r="B150" s="2133"/>
      <c r="C150" s="2134"/>
      <c r="D150" s="2135">
        <f t="shared" si="2"/>
        <v>0</v>
      </c>
      <c r="E150" s="2134"/>
      <c r="F150" s="2134"/>
      <c r="G150" s="2134"/>
      <c r="H150" s="2134"/>
      <c r="I150" s="2134"/>
      <c r="J150" s="2134"/>
      <c r="K150" s="3231"/>
      <c r="L150" s="2219"/>
    </row>
    <row r="151" spans="1:12" ht="15.75" x14ac:dyDescent="0.2">
      <c r="A151" s="2132"/>
      <c r="B151" s="2133"/>
      <c r="C151" s="2134"/>
      <c r="D151" s="2135">
        <f t="shared" si="2"/>
        <v>0</v>
      </c>
      <c r="E151" s="2134"/>
      <c r="F151" s="2134"/>
      <c r="G151" s="2134"/>
      <c r="H151" s="2134"/>
      <c r="I151" s="2134"/>
      <c r="J151" s="2134"/>
      <c r="K151" s="3231"/>
      <c r="L151" s="2219"/>
    </row>
    <row r="152" spans="1:12" ht="15.75" x14ac:dyDescent="0.2">
      <c r="A152" s="2132"/>
      <c r="B152" s="2133"/>
      <c r="C152" s="2134"/>
      <c r="D152" s="2135">
        <f t="shared" si="2"/>
        <v>0</v>
      </c>
      <c r="E152" s="2134"/>
      <c r="F152" s="2134"/>
      <c r="G152" s="2134"/>
      <c r="H152" s="2134"/>
      <c r="I152" s="2134"/>
      <c r="J152" s="2134"/>
      <c r="K152" s="3231"/>
      <c r="L152" s="2219"/>
    </row>
    <row r="153" spans="1:12" ht="15.75" x14ac:dyDescent="0.2">
      <c r="A153" s="2132"/>
      <c r="B153" s="2133"/>
      <c r="C153" s="2134"/>
      <c r="D153" s="2135">
        <f t="shared" si="2"/>
        <v>0</v>
      </c>
      <c r="E153" s="2134"/>
      <c r="F153" s="2134"/>
      <c r="G153" s="2134"/>
      <c r="H153" s="2134"/>
      <c r="I153" s="2134"/>
      <c r="J153" s="2134"/>
      <c r="K153" s="3231"/>
      <c r="L153" s="2219"/>
    </row>
    <row r="154" spans="1:12" ht="15.75" x14ac:dyDescent="0.2">
      <c r="A154" s="2132"/>
      <c r="B154" s="2133"/>
      <c r="C154" s="2134"/>
      <c r="D154" s="2135">
        <f t="shared" si="2"/>
        <v>0</v>
      </c>
      <c r="E154" s="2134"/>
      <c r="F154" s="2134"/>
      <c r="G154" s="2134"/>
      <c r="H154" s="2134"/>
      <c r="I154" s="2134"/>
      <c r="J154" s="2134"/>
      <c r="K154" s="3231"/>
      <c r="L154" s="2219"/>
    </row>
    <row r="155" spans="1:12" ht="15.75" x14ac:dyDescent="0.2">
      <c r="A155" s="2132"/>
      <c r="B155" s="2133"/>
      <c r="C155" s="2134"/>
      <c r="D155" s="2135">
        <f t="shared" si="2"/>
        <v>0</v>
      </c>
      <c r="E155" s="2134"/>
      <c r="F155" s="2134"/>
      <c r="G155" s="2134"/>
      <c r="H155" s="2134"/>
      <c r="I155" s="2134"/>
      <c r="J155" s="2134"/>
      <c r="K155" s="3231"/>
      <c r="L155" s="2219"/>
    </row>
    <row r="156" spans="1:12" ht="15.75" x14ac:dyDescent="0.2">
      <c r="A156" s="2132"/>
      <c r="B156" s="2133"/>
      <c r="C156" s="2134"/>
      <c r="D156" s="2135">
        <f t="shared" si="2"/>
        <v>0</v>
      </c>
      <c r="E156" s="2134"/>
      <c r="F156" s="2134"/>
      <c r="G156" s="2134"/>
      <c r="H156" s="2134"/>
      <c r="I156" s="2134"/>
      <c r="J156" s="2134"/>
      <c r="K156" s="3231"/>
      <c r="L156" s="2219"/>
    </row>
    <row r="157" spans="1:12" ht="15.75" x14ac:dyDescent="0.2">
      <c r="A157" s="2132"/>
      <c r="B157" s="2133"/>
      <c r="C157" s="2134"/>
      <c r="D157" s="2135">
        <f t="shared" si="2"/>
        <v>0</v>
      </c>
      <c r="E157" s="2134"/>
      <c r="F157" s="2134"/>
      <c r="G157" s="2134"/>
      <c r="H157" s="2134"/>
      <c r="I157" s="2134"/>
      <c r="J157" s="2134"/>
      <c r="K157" s="3231"/>
      <c r="L157" s="2219"/>
    </row>
    <row r="158" spans="1:12" ht="15.75" x14ac:dyDescent="0.2">
      <c r="A158" s="2132"/>
      <c r="B158" s="2133"/>
      <c r="C158" s="2134"/>
      <c r="D158" s="2135">
        <f t="shared" si="2"/>
        <v>0</v>
      </c>
      <c r="E158" s="2134"/>
      <c r="F158" s="2134"/>
      <c r="G158" s="2134"/>
      <c r="H158" s="2134"/>
      <c r="I158" s="2134"/>
      <c r="J158" s="2134"/>
      <c r="K158" s="3231"/>
      <c r="L158" s="2219"/>
    </row>
    <row r="159" spans="1:12" ht="15.75" x14ac:dyDescent="0.2">
      <c r="A159" s="2132"/>
      <c r="B159" s="2133"/>
      <c r="C159" s="2134"/>
      <c r="D159" s="2135">
        <f t="shared" si="2"/>
        <v>0</v>
      </c>
      <c r="E159" s="2134"/>
      <c r="F159" s="2134"/>
      <c r="G159" s="2134"/>
      <c r="H159" s="2134"/>
      <c r="I159" s="2134"/>
      <c r="J159" s="2134"/>
      <c r="K159" s="3231"/>
      <c r="L159" s="2219"/>
    </row>
    <row r="160" spans="1:12" ht="15.75" x14ac:dyDescent="0.2">
      <c r="A160" s="2132"/>
      <c r="B160" s="2133"/>
      <c r="C160" s="2134"/>
      <c r="D160" s="2135">
        <f t="shared" si="2"/>
        <v>0</v>
      </c>
      <c r="E160" s="2134"/>
      <c r="F160" s="2134"/>
      <c r="G160" s="2134"/>
      <c r="H160" s="2134"/>
      <c r="I160" s="2134"/>
      <c r="J160" s="2134"/>
      <c r="K160" s="3231"/>
      <c r="L160" s="2219"/>
    </row>
    <row r="161" spans="1:12" ht="15.75" x14ac:dyDescent="0.2">
      <c r="A161" s="2132"/>
      <c r="B161" s="2133"/>
      <c r="C161" s="2134"/>
      <c r="D161" s="2135">
        <f t="shared" si="2"/>
        <v>0</v>
      </c>
      <c r="E161" s="2134"/>
      <c r="F161" s="2134"/>
      <c r="G161" s="2134"/>
      <c r="H161" s="2134"/>
      <c r="I161" s="2134"/>
      <c r="J161" s="2134"/>
      <c r="K161" s="3231"/>
      <c r="L161" s="2219"/>
    </row>
    <row r="162" spans="1:12" ht="15.75" x14ac:dyDescent="0.2">
      <c r="A162" s="2132"/>
      <c r="B162" s="2133"/>
      <c r="C162" s="2134"/>
      <c r="D162" s="2135">
        <f t="shared" si="2"/>
        <v>0</v>
      </c>
      <c r="E162" s="2134"/>
      <c r="F162" s="2134"/>
      <c r="G162" s="2134"/>
      <c r="H162" s="2134"/>
      <c r="I162" s="2134"/>
      <c r="J162" s="2134"/>
      <c r="K162" s="3231"/>
      <c r="L162" s="2219"/>
    </row>
    <row r="163" spans="1:12" ht="15.75" x14ac:dyDescent="0.2">
      <c r="A163" s="2132"/>
      <c r="B163" s="2133"/>
      <c r="C163" s="2134"/>
      <c r="D163" s="2135">
        <f t="shared" si="2"/>
        <v>0</v>
      </c>
      <c r="E163" s="2134"/>
      <c r="F163" s="2134"/>
      <c r="G163" s="2134"/>
      <c r="H163" s="2134"/>
      <c r="I163" s="2134"/>
      <c r="J163" s="2134"/>
      <c r="K163" s="3231"/>
      <c r="L163" s="2219"/>
    </row>
    <row r="164" spans="1:12" ht="15.75" x14ac:dyDescent="0.2">
      <c r="A164" s="2132"/>
      <c r="B164" s="2133"/>
      <c r="C164" s="2134"/>
      <c r="D164" s="2135">
        <f t="shared" si="2"/>
        <v>0</v>
      </c>
      <c r="E164" s="2134"/>
      <c r="F164" s="2134"/>
      <c r="G164" s="2134"/>
      <c r="H164" s="2134"/>
      <c r="I164" s="2134"/>
      <c r="J164" s="2134"/>
      <c r="K164" s="3231"/>
      <c r="L164" s="2219"/>
    </row>
    <row r="165" spans="1:12" ht="15.75" x14ac:dyDescent="0.2">
      <c r="A165" s="2132"/>
      <c r="B165" s="2133"/>
      <c r="C165" s="2134"/>
      <c r="D165" s="2135">
        <f t="shared" si="2"/>
        <v>0</v>
      </c>
      <c r="E165" s="2134"/>
      <c r="F165" s="2134"/>
      <c r="G165" s="2134"/>
      <c r="H165" s="2134"/>
      <c r="I165" s="2134"/>
      <c r="J165" s="2134"/>
      <c r="K165" s="3231"/>
      <c r="L165" s="2219"/>
    </row>
    <row r="166" spans="1:12" ht="15.75" x14ac:dyDescent="0.2">
      <c r="A166" s="2132"/>
      <c r="B166" s="2133"/>
      <c r="C166" s="2134"/>
      <c r="D166" s="2135">
        <f t="shared" si="2"/>
        <v>0</v>
      </c>
      <c r="E166" s="2134"/>
      <c r="F166" s="2134"/>
      <c r="G166" s="2134"/>
      <c r="H166" s="2134"/>
      <c r="I166" s="2134"/>
      <c r="J166" s="2134"/>
      <c r="K166" s="3231"/>
      <c r="L166" s="2219"/>
    </row>
    <row r="167" spans="1:12" ht="15.75" x14ac:dyDescent="0.2">
      <c r="A167" s="2132"/>
      <c r="B167" s="2133"/>
      <c r="C167" s="2134"/>
      <c r="D167" s="2135">
        <f t="shared" si="2"/>
        <v>0</v>
      </c>
      <c r="E167" s="2134"/>
      <c r="F167" s="2134"/>
      <c r="G167" s="2134"/>
      <c r="H167" s="2134"/>
      <c r="I167" s="2134"/>
      <c r="J167" s="2134"/>
      <c r="K167" s="3231"/>
      <c r="L167" s="2219"/>
    </row>
    <row r="168" spans="1:12" ht="15.75" x14ac:dyDescent="0.2">
      <c r="A168" s="2132"/>
      <c r="B168" s="2133"/>
      <c r="C168" s="2134"/>
      <c r="D168" s="2135">
        <f t="shared" si="2"/>
        <v>0</v>
      </c>
      <c r="E168" s="2134"/>
      <c r="F168" s="2134"/>
      <c r="G168" s="2134"/>
      <c r="H168" s="2134"/>
      <c r="I168" s="2134"/>
      <c r="J168" s="2134"/>
      <c r="K168" s="3231"/>
      <c r="L168" s="2219"/>
    </row>
    <row r="169" spans="1:12" ht="15.75" x14ac:dyDescent="0.2">
      <c r="A169" s="2132"/>
      <c r="B169" s="2133"/>
      <c r="C169" s="2134"/>
      <c r="D169" s="2135">
        <f t="shared" si="2"/>
        <v>0</v>
      </c>
      <c r="E169" s="2134"/>
      <c r="F169" s="2134"/>
      <c r="G169" s="2134"/>
      <c r="H169" s="2134"/>
      <c r="I169" s="2134"/>
      <c r="J169" s="2134"/>
      <c r="K169" s="3231"/>
      <c r="L169" s="2219"/>
    </row>
    <row r="170" spans="1:12" ht="15.75" x14ac:dyDescent="0.2">
      <c r="A170" s="2132"/>
      <c r="B170" s="2133"/>
      <c r="C170" s="2134"/>
      <c r="D170" s="2135">
        <f t="shared" si="2"/>
        <v>0</v>
      </c>
      <c r="E170" s="2134"/>
      <c r="F170" s="2134"/>
      <c r="G170" s="2134"/>
      <c r="H170" s="2134"/>
      <c r="I170" s="2134"/>
      <c r="J170" s="2134"/>
      <c r="K170" s="3231"/>
      <c r="L170" s="2219"/>
    </row>
    <row r="171" spans="1:12" ht="15.75" x14ac:dyDescent="0.2">
      <c r="A171" s="2132"/>
      <c r="B171" s="2133"/>
      <c r="C171" s="2134"/>
      <c r="D171" s="2135">
        <f t="shared" si="2"/>
        <v>0</v>
      </c>
      <c r="E171" s="2134"/>
      <c r="F171" s="2134"/>
      <c r="G171" s="2134"/>
      <c r="H171" s="2134"/>
      <c r="I171" s="2134"/>
      <c r="J171" s="2134"/>
      <c r="K171" s="3231"/>
      <c r="L171" s="2219"/>
    </row>
    <row r="172" spans="1:12" ht="15.75" x14ac:dyDescent="0.2">
      <c r="A172" s="2132"/>
      <c r="B172" s="2133"/>
      <c r="C172" s="2134"/>
      <c r="D172" s="2135">
        <f t="shared" si="2"/>
        <v>0</v>
      </c>
      <c r="E172" s="2134"/>
      <c r="F172" s="2134"/>
      <c r="G172" s="2134"/>
      <c r="H172" s="2134"/>
      <c r="I172" s="2134"/>
      <c r="J172" s="2134"/>
      <c r="K172" s="3231"/>
      <c r="L172" s="2219"/>
    </row>
    <row r="173" spans="1:12" ht="15.75" x14ac:dyDescent="0.2">
      <c r="A173" s="2132"/>
      <c r="B173" s="2133"/>
      <c r="C173" s="2134"/>
      <c r="D173" s="2135">
        <f t="shared" si="2"/>
        <v>0</v>
      </c>
      <c r="E173" s="2134"/>
      <c r="F173" s="2134"/>
      <c r="G173" s="2134"/>
      <c r="H173" s="2134"/>
      <c r="I173" s="2134"/>
      <c r="J173" s="2134"/>
      <c r="K173" s="3231"/>
      <c r="L173" s="2219"/>
    </row>
    <row r="174" spans="1:12" ht="15.75" x14ac:dyDescent="0.2">
      <c r="A174" s="2132"/>
      <c r="B174" s="2133"/>
      <c r="C174" s="2134"/>
      <c r="D174" s="2135">
        <f t="shared" si="2"/>
        <v>0</v>
      </c>
      <c r="E174" s="2134"/>
      <c r="F174" s="2134"/>
      <c r="G174" s="2134"/>
      <c r="H174" s="2134"/>
      <c r="I174" s="2134"/>
      <c r="J174" s="2134"/>
      <c r="K174" s="3231"/>
      <c r="L174" s="2219"/>
    </row>
    <row r="175" spans="1:12" ht="15.75" x14ac:dyDescent="0.2">
      <c r="A175" s="2132"/>
      <c r="B175" s="2133"/>
      <c r="C175" s="2134"/>
      <c r="D175" s="2135">
        <f t="shared" si="2"/>
        <v>0</v>
      </c>
      <c r="E175" s="2134"/>
      <c r="F175" s="2134"/>
      <c r="G175" s="2134"/>
      <c r="H175" s="2134"/>
      <c r="I175" s="2134"/>
      <c r="J175" s="2134"/>
      <c r="K175" s="3231"/>
      <c r="L175" s="2219"/>
    </row>
    <row r="176" spans="1:12" ht="15.75" x14ac:dyDescent="0.2">
      <c r="A176" s="2132"/>
      <c r="B176" s="2133"/>
      <c r="C176" s="2134"/>
      <c r="D176" s="2135">
        <f t="shared" si="2"/>
        <v>0</v>
      </c>
      <c r="E176" s="2134"/>
      <c r="F176" s="2134"/>
      <c r="G176" s="2134"/>
      <c r="H176" s="2134"/>
      <c r="I176" s="2134"/>
      <c r="J176" s="2134"/>
      <c r="K176" s="3231"/>
      <c r="L176" s="2219"/>
    </row>
    <row r="177" spans="1:12" ht="15.75" x14ac:dyDescent="0.2">
      <c r="A177" s="2132"/>
      <c r="B177" s="2133"/>
      <c r="C177" s="2134"/>
      <c r="D177" s="2135">
        <f t="shared" si="2"/>
        <v>0</v>
      </c>
      <c r="E177" s="2134"/>
      <c r="F177" s="2134"/>
      <c r="G177" s="2134"/>
      <c r="H177" s="2134"/>
      <c r="I177" s="2134"/>
      <c r="J177" s="2134"/>
      <c r="K177" s="3231"/>
      <c r="L177" s="2219"/>
    </row>
    <row r="178" spans="1:12" ht="15.75" x14ac:dyDescent="0.2">
      <c r="A178" s="2132"/>
      <c r="B178" s="2133"/>
      <c r="C178" s="2134"/>
      <c r="D178" s="2135">
        <f t="shared" si="2"/>
        <v>0</v>
      </c>
      <c r="E178" s="2134"/>
      <c r="F178" s="2134"/>
      <c r="G178" s="2134"/>
      <c r="H178" s="2134"/>
      <c r="I178" s="2134"/>
      <c r="J178" s="2134"/>
      <c r="K178" s="3231"/>
      <c r="L178" s="2219"/>
    </row>
    <row r="179" spans="1:12" ht="15.75" x14ac:dyDescent="0.2">
      <c r="A179" s="2132"/>
      <c r="B179" s="2133"/>
      <c r="C179" s="2134"/>
      <c r="D179" s="2135">
        <f t="shared" si="2"/>
        <v>0</v>
      </c>
      <c r="E179" s="2134"/>
      <c r="F179" s="2134"/>
      <c r="G179" s="2134"/>
      <c r="H179" s="2134"/>
      <c r="I179" s="2134"/>
      <c r="J179" s="2134"/>
      <c r="K179" s="3231"/>
      <c r="L179" s="2219"/>
    </row>
    <row r="180" spans="1:12" ht="15.75" x14ac:dyDescent="0.2">
      <c r="A180" s="2132"/>
      <c r="B180" s="2133"/>
      <c r="C180" s="2134"/>
      <c r="D180" s="2135">
        <f t="shared" si="2"/>
        <v>0</v>
      </c>
      <c r="E180" s="2134"/>
      <c r="F180" s="2134"/>
      <c r="G180" s="2134"/>
      <c r="H180" s="2134"/>
      <c r="I180" s="2134"/>
      <c r="J180" s="2134"/>
      <c r="K180" s="3231"/>
      <c r="L180" s="2219"/>
    </row>
    <row r="181" spans="1:12" ht="15.75" x14ac:dyDescent="0.2">
      <c r="A181" s="2132"/>
      <c r="B181" s="2133"/>
      <c r="C181" s="2134"/>
      <c r="D181" s="2135">
        <f t="shared" si="2"/>
        <v>0</v>
      </c>
      <c r="E181" s="2134"/>
      <c r="F181" s="2134"/>
      <c r="G181" s="2134"/>
      <c r="H181" s="2134"/>
      <c r="I181" s="2134"/>
      <c r="J181" s="2134"/>
      <c r="K181" s="3231"/>
      <c r="L181" s="2219"/>
    </row>
    <row r="182" spans="1:12" ht="15.75" x14ac:dyDescent="0.2">
      <c r="A182" s="2132"/>
      <c r="B182" s="2133"/>
      <c r="C182" s="2134"/>
      <c r="D182" s="2135">
        <f t="shared" si="2"/>
        <v>0</v>
      </c>
      <c r="E182" s="2134"/>
      <c r="F182" s="2134"/>
      <c r="G182" s="2134"/>
      <c r="H182" s="2134"/>
      <c r="I182" s="2134"/>
      <c r="J182" s="2134"/>
      <c r="K182" s="3231"/>
      <c r="L182" s="2219"/>
    </row>
    <row r="183" spans="1:12" ht="15.75" x14ac:dyDescent="0.2">
      <c r="A183" s="2132"/>
      <c r="B183" s="2133"/>
      <c r="C183" s="2134"/>
      <c r="D183" s="2135">
        <f t="shared" si="2"/>
        <v>0</v>
      </c>
      <c r="E183" s="2134"/>
      <c r="F183" s="2134"/>
      <c r="G183" s="2134"/>
      <c r="H183" s="2134"/>
      <c r="I183" s="2134"/>
      <c r="J183" s="2134"/>
      <c r="K183" s="3231"/>
      <c r="L183" s="2219"/>
    </row>
    <row r="184" spans="1:12" ht="15.75" x14ac:dyDescent="0.2">
      <c r="A184" s="2132"/>
      <c r="B184" s="2133"/>
      <c r="C184" s="2134"/>
      <c r="D184" s="2135">
        <f t="shared" si="2"/>
        <v>0</v>
      </c>
      <c r="E184" s="2134"/>
      <c r="F184" s="2134"/>
      <c r="G184" s="2134"/>
      <c r="H184" s="2134"/>
      <c r="I184" s="2134"/>
      <c r="J184" s="2134"/>
      <c r="K184" s="3231"/>
      <c r="L184" s="2219"/>
    </row>
    <row r="185" spans="1:12" ht="15.75" x14ac:dyDescent="0.2">
      <c r="A185" s="2132"/>
      <c r="B185" s="2133"/>
      <c r="C185" s="2134"/>
      <c r="D185" s="2135">
        <f t="shared" si="2"/>
        <v>0</v>
      </c>
      <c r="E185" s="2134"/>
      <c r="F185" s="2134"/>
      <c r="G185" s="2134"/>
      <c r="H185" s="2134"/>
      <c r="I185" s="2134"/>
      <c r="J185" s="2134"/>
      <c r="K185" s="3231"/>
      <c r="L185" s="2219"/>
    </row>
    <row r="186" spans="1:12" ht="15.75" x14ac:dyDescent="0.2">
      <c r="A186" s="2132"/>
      <c r="B186" s="2133"/>
      <c r="C186" s="2134"/>
      <c r="D186" s="2135">
        <f t="shared" si="2"/>
        <v>0</v>
      </c>
      <c r="E186" s="2134"/>
      <c r="F186" s="2134"/>
      <c r="G186" s="2134"/>
      <c r="H186" s="2134"/>
      <c r="I186" s="2134"/>
      <c r="J186" s="2134"/>
      <c r="K186" s="3231"/>
      <c r="L186" s="2219"/>
    </row>
    <row r="187" spans="1:12" ht="15.75" x14ac:dyDescent="0.2">
      <c r="A187" s="2132"/>
      <c r="B187" s="2133"/>
      <c r="C187" s="2134"/>
      <c r="D187" s="2135">
        <f t="shared" si="2"/>
        <v>0</v>
      </c>
      <c r="E187" s="2134"/>
      <c r="F187" s="2134"/>
      <c r="G187" s="2134"/>
      <c r="H187" s="2134"/>
      <c r="I187" s="2134"/>
      <c r="J187" s="2134"/>
      <c r="K187" s="3231"/>
      <c r="L187" s="2219"/>
    </row>
    <row r="188" spans="1:12" ht="15.75" x14ac:dyDescent="0.2">
      <c r="A188" s="2132"/>
      <c r="B188" s="2133"/>
      <c r="C188" s="2134"/>
      <c r="D188" s="2135">
        <f t="shared" si="2"/>
        <v>0</v>
      </c>
      <c r="E188" s="2134"/>
      <c r="F188" s="2134"/>
      <c r="G188" s="2134"/>
      <c r="H188" s="2134"/>
      <c r="I188" s="2134"/>
      <c r="J188" s="2134"/>
      <c r="K188" s="3231"/>
      <c r="L188" s="2219"/>
    </row>
    <row r="189" spans="1:12" ht="15.75" x14ac:dyDescent="0.2">
      <c r="A189" s="2132"/>
      <c r="B189" s="2133"/>
      <c r="C189" s="2134"/>
      <c r="D189" s="2135">
        <f t="shared" si="2"/>
        <v>0</v>
      </c>
      <c r="E189" s="2134"/>
      <c r="F189" s="2134"/>
      <c r="G189" s="2134"/>
      <c r="H189" s="2134"/>
      <c r="I189" s="2134"/>
      <c r="J189" s="2134"/>
      <c r="K189" s="3231"/>
      <c r="L189" s="2219"/>
    </row>
    <row r="190" spans="1:12" ht="15.75" x14ac:dyDescent="0.2">
      <c r="A190" s="2132"/>
      <c r="B190" s="2133"/>
      <c r="C190" s="2134"/>
      <c r="D190" s="2135">
        <f t="shared" si="2"/>
        <v>0</v>
      </c>
      <c r="E190" s="2134"/>
      <c r="F190" s="2134"/>
      <c r="G190" s="2134"/>
      <c r="H190" s="2134"/>
      <c r="I190" s="2134"/>
      <c r="J190" s="2134"/>
      <c r="K190" s="3231"/>
      <c r="L190" s="2219"/>
    </row>
    <row r="191" spans="1:12" ht="15.75" x14ac:dyDescent="0.2">
      <c r="A191" s="2132"/>
      <c r="B191" s="2133"/>
      <c r="C191" s="2134"/>
      <c r="D191" s="2135">
        <f t="shared" si="2"/>
        <v>0</v>
      </c>
      <c r="E191" s="2134"/>
      <c r="F191" s="2134"/>
      <c r="G191" s="2134"/>
      <c r="H191" s="2134"/>
      <c r="I191" s="2134"/>
      <c r="J191" s="2134"/>
      <c r="K191" s="3231"/>
      <c r="L191" s="2219"/>
    </row>
    <row r="192" spans="1:12" ht="15.75" x14ac:dyDescent="0.2">
      <c r="A192" s="2132"/>
      <c r="B192" s="2133"/>
      <c r="C192" s="2134"/>
      <c r="D192" s="2135">
        <f t="shared" si="2"/>
        <v>0</v>
      </c>
      <c r="E192" s="2134"/>
      <c r="F192" s="2134"/>
      <c r="G192" s="2134"/>
      <c r="H192" s="2134"/>
      <c r="I192" s="2134"/>
      <c r="J192" s="2134"/>
      <c r="K192" s="3231"/>
      <c r="L192" s="2219"/>
    </row>
    <row r="193" spans="1:12" ht="15.75" x14ac:dyDescent="0.2">
      <c r="A193" s="2132"/>
      <c r="B193" s="2133"/>
      <c r="C193" s="2134"/>
      <c r="D193" s="2135">
        <f t="shared" si="2"/>
        <v>0</v>
      </c>
      <c r="E193" s="2134"/>
      <c r="F193" s="2134"/>
      <c r="G193" s="2134"/>
      <c r="H193" s="2134"/>
      <c r="I193" s="2134"/>
      <c r="J193" s="2134"/>
      <c r="K193" s="3231"/>
      <c r="L193" s="2219"/>
    </row>
    <row r="194" spans="1:12" ht="15.75" x14ac:dyDescent="0.2">
      <c r="A194" s="2132"/>
      <c r="B194" s="2133"/>
      <c r="C194" s="2134"/>
      <c r="D194" s="2135">
        <f t="shared" si="2"/>
        <v>0</v>
      </c>
      <c r="E194" s="2134"/>
      <c r="F194" s="2134"/>
      <c r="G194" s="2134"/>
      <c r="H194" s="2134"/>
      <c r="I194" s="2134"/>
      <c r="J194" s="2134"/>
      <c r="K194" s="3231"/>
      <c r="L194" s="2219"/>
    </row>
    <row r="195" spans="1:12" ht="15.75" x14ac:dyDescent="0.2">
      <c r="A195" s="2132"/>
      <c r="B195" s="2133"/>
      <c r="C195" s="2134"/>
      <c r="D195" s="2135">
        <f t="shared" si="2"/>
        <v>0</v>
      </c>
      <c r="E195" s="2134"/>
      <c r="F195" s="2134"/>
      <c r="G195" s="2134"/>
      <c r="H195" s="2134"/>
      <c r="I195" s="2134"/>
      <c r="J195" s="2134"/>
      <c r="K195" s="3231"/>
      <c r="L195" s="2219"/>
    </row>
    <row r="196" spans="1:12" ht="15.75" x14ac:dyDescent="0.2">
      <c r="A196" s="2132"/>
      <c r="B196" s="2133"/>
      <c r="C196" s="2134"/>
      <c r="D196" s="2135">
        <f t="shared" si="2"/>
        <v>0</v>
      </c>
      <c r="E196" s="2134"/>
      <c r="F196" s="2134"/>
      <c r="G196" s="2134"/>
      <c r="H196" s="2134"/>
      <c r="I196" s="2134"/>
      <c r="J196" s="2134"/>
      <c r="K196" s="3231"/>
      <c r="L196" s="2219"/>
    </row>
    <row r="197" spans="1:12" ht="15.75" x14ac:dyDescent="0.2">
      <c r="A197" s="2132"/>
      <c r="B197" s="2133"/>
      <c r="C197" s="2134"/>
      <c r="D197" s="2135">
        <f t="shared" si="2"/>
        <v>0</v>
      </c>
      <c r="E197" s="2134"/>
      <c r="F197" s="2134"/>
      <c r="G197" s="2134"/>
      <c r="H197" s="2134"/>
      <c r="I197" s="2134"/>
      <c r="J197" s="2134"/>
      <c r="K197" s="3231"/>
      <c r="L197" s="2219"/>
    </row>
    <row r="198" spans="1:12" ht="15.75" x14ac:dyDescent="0.2">
      <c r="A198" s="2132"/>
      <c r="B198" s="2133"/>
      <c r="C198" s="2134"/>
      <c r="D198" s="2135">
        <f t="shared" si="2"/>
        <v>0</v>
      </c>
      <c r="E198" s="2134"/>
      <c r="F198" s="2134"/>
      <c r="G198" s="2134"/>
      <c r="H198" s="2134"/>
      <c r="I198" s="2134"/>
      <c r="J198" s="2134"/>
      <c r="K198" s="3231"/>
      <c r="L198" s="2219"/>
    </row>
    <row r="199" spans="1:12" ht="15.75" x14ac:dyDescent="0.2">
      <c r="A199" s="2132"/>
      <c r="B199" s="2133"/>
      <c r="C199" s="2134"/>
      <c r="D199" s="2135">
        <f t="shared" si="2"/>
        <v>0</v>
      </c>
      <c r="E199" s="2134"/>
      <c r="F199" s="2134"/>
      <c r="G199" s="2134"/>
      <c r="H199" s="2134"/>
      <c r="I199" s="2134"/>
      <c r="J199" s="2134"/>
      <c r="K199" s="3231"/>
      <c r="L199" s="2219"/>
    </row>
    <row r="200" spans="1:12" ht="15.75" x14ac:dyDescent="0.2">
      <c r="A200" s="2132"/>
      <c r="B200" s="2133"/>
      <c r="C200" s="2134"/>
      <c r="D200" s="2135">
        <f t="shared" si="2"/>
        <v>0</v>
      </c>
      <c r="E200" s="2134"/>
      <c r="F200" s="2134"/>
      <c r="G200" s="2134"/>
      <c r="H200" s="2134"/>
      <c r="I200" s="2134"/>
      <c r="J200" s="2134"/>
      <c r="K200" s="3231"/>
      <c r="L200" s="2219"/>
    </row>
    <row r="201" spans="1:12" ht="15.75" x14ac:dyDescent="0.2">
      <c r="A201" s="2132"/>
      <c r="B201" s="2133"/>
      <c r="C201" s="2134"/>
      <c r="D201" s="2135">
        <f t="shared" si="2"/>
        <v>0</v>
      </c>
      <c r="E201" s="2134"/>
      <c r="F201" s="2134"/>
      <c r="G201" s="2134"/>
      <c r="H201" s="2134"/>
      <c r="I201" s="2134"/>
      <c r="J201" s="2134"/>
      <c r="K201" s="3231"/>
      <c r="L201" s="2219"/>
    </row>
    <row r="202" spans="1:12" ht="15.75" x14ac:dyDescent="0.2">
      <c r="A202" s="2132"/>
      <c r="B202" s="2133"/>
      <c r="C202" s="2134"/>
      <c r="D202" s="2135">
        <f t="shared" si="2"/>
        <v>0</v>
      </c>
      <c r="E202" s="2134"/>
      <c r="F202" s="2134"/>
      <c r="G202" s="2134"/>
      <c r="H202" s="2134"/>
      <c r="I202" s="2134"/>
      <c r="J202" s="2134"/>
      <c r="K202" s="3231"/>
      <c r="L202" s="2219"/>
    </row>
    <row r="203" spans="1:12" ht="15.75" x14ac:dyDescent="0.2">
      <c r="A203" s="2132"/>
      <c r="B203" s="2133"/>
      <c r="C203" s="2134"/>
      <c r="D203" s="2135">
        <f t="shared" si="2"/>
        <v>0</v>
      </c>
      <c r="E203" s="2134"/>
      <c r="F203" s="2134"/>
      <c r="G203" s="2134"/>
      <c r="H203" s="2134"/>
      <c r="I203" s="2134"/>
      <c r="J203" s="2134"/>
      <c r="K203" s="3231"/>
      <c r="L203" s="2219"/>
    </row>
    <row r="204" spans="1:12" ht="15.75" x14ac:dyDescent="0.2">
      <c r="A204" s="2132"/>
      <c r="B204" s="2133"/>
      <c r="C204" s="2134"/>
      <c r="D204" s="2135">
        <f t="shared" si="2"/>
        <v>0</v>
      </c>
      <c r="E204" s="2134"/>
      <c r="F204" s="2134"/>
      <c r="G204" s="2134"/>
      <c r="H204" s="2134"/>
      <c r="I204" s="2134"/>
      <c r="J204" s="2134"/>
      <c r="K204" s="3231"/>
      <c r="L204" s="2219"/>
    </row>
    <row r="205" spans="1:12" ht="15.75" x14ac:dyDescent="0.2">
      <c r="A205" s="2132"/>
      <c r="B205" s="2133"/>
      <c r="C205" s="2134"/>
      <c r="D205" s="2135">
        <f t="shared" si="2"/>
        <v>0</v>
      </c>
      <c r="E205" s="2134"/>
      <c r="F205" s="2134"/>
      <c r="G205" s="2134"/>
      <c r="H205" s="2134"/>
      <c r="I205" s="2134"/>
      <c r="J205" s="2134"/>
      <c r="K205" s="3231"/>
      <c r="L205" s="2219"/>
    </row>
    <row r="206" spans="1:12" ht="15.75" x14ac:dyDescent="0.2">
      <c r="A206" s="2132"/>
      <c r="B206" s="2133"/>
      <c r="C206" s="2134"/>
      <c r="D206" s="2135">
        <f t="shared" si="2"/>
        <v>0</v>
      </c>
      <c r="E206" s="2134"/>
      <c r="F206" s="2134"/>
      <c r="G206" s="2134"/>
      <c r="H206" s="2134"/>
      <c r="I206" s="2134"/>
      <c r="J206" s="2134"/>
      <c r="K206" s="3231"/>
      <c r="L206" s="2219"/>
    </row>
    <row r="207" spans="1:12" ht="15.75" x14ac:dyDescent="0.2">
      <c r="A207" s="2132"/>
      <c r="B207" s="2133"/>
      <c r="C207" s="2134"/>
      <c r="D207" s="2135">
        <f t="shared" si="2"/>
        <v>0</v>
      </c>
      <c r="E207" s="2134"/>
      <c r="F207" s="2134"/>
      <c r="G207" s="2134"/>
      <c r="H207" s="2134"/>
      <c r="I207" s="2134"/>
      <c r="J207" s="2134"/>
      <c r="K207" s="3231"/>
      <c r="L207" s="2219"/>
    </row>
    <row r="208" spans="1:12" ht="15.75" x14ac:dyDescent="0.2">
      <c r="A208" s="2132"/>
      <c r="B208" s="2133"/>
      <c r="C208" s="2134"/>
      <c r="D208" s="2135">
        <f t="shared" si="2"/>
        <v>0</v>
      </c>
      <c r="E208" s="2134"/>
      <c r="F208" s="2134"/>
      <c r="G208" s="2134"/>
      <c r="H208" s="2134"/>
      <c r="I208" s="2134"/>
      <c r="J208" s="2134"/>
      <c r="K208" s="3231"/>
      <c r="L208" s="2219"/>
    </row>
    <row r="209" spans="1:12" ht="15.75" x14ac:dyDescent="0.2">
      <c r="A209" s="2132"/>
      <c r="B209" s="2133"/>
      <c r="C209" s="2134"/>
      <c r="D209" s="2135">
        <f t="shared" si="2"/>
        <v>0</v>
      </c>
      <c r="E209" s="2134"/>
      <c r="F209" s="2134"/>
      <c r="G209" s="2134"/>
      <c r="H209" s="2134"/>
      <c r="I209" s="2134"/>
      <c r="J209" s="2134"/>
      <c r="K209" s="3231"/>
      <c r="L209" s="2219"/>
    </row>
    <row r="210" spans="1:12" ht="15.75" x14ac:dyDescent="0.2">
      <c r="A210" s="2132"/>
      <c r="B210" s="2133"/>
      <c r="C210" s="2134"/>
      <c r="D210" s="2135">
        <f t="shared" ref="D210:D273" si="3">+C210*(100-E210)/100</f>
        <v>0</v>
      </c>
      <c r="E210" s="2134"/>
      <c r="F210" s="2134"/>
      <c r="G210" s="2134"/>
      <c r="H210" s="2134"/>
      <c r="I210" s="2134"/>
      <c r="J210" s="2134"/>
      <c r="K210" s="3231"/>
      <c r="L210" s="2219"/>
    </row>
    <row r="211" spans="1:12" ht="15.75" x14ac:dyDescent="0.2">
      <c r="A211" s="2132"/>
      <c r="B211" s="2133"/>
      <c r="C211" s="2134"/>
      <c r="D211" s="2135">
        <f t="shared" si="3"/>
        <v>0</v>
      </c>
      <c r="E211" s="2134"/>
      <c r="F211" s="2134"/>
      <c r="G211" s="2134"/>
      <c r="H211" s="2134"/>
      <c r="I211" s="2134"/>
      <c r="J211" s="2134"/>
      <c r="K211" s="3231"/>
      <c r="L211" s="2219"/>
    </row>
    <row r="212" spans="1:12" ht="15.75" x14ac:dyDescent="0.2">
      <c r="A212" s="2132"/>
      <c r="B212" s="2133"/>
      <c r="C212" s="2134"/>
      <c r="D212" s="2135">
        <f t="shared" si="3"/>
        <v>0</v>
      </c>
      <c r="E212" s="2134"/>
      <c r="F212" s="2134"/>
      <c r="G212" s="2134"/>
      <c r="H212" s="2134"/>
      <c r="I212" s="2134"/>
      <c r="J212" s="2134"/>
      <c r="K212" s="3231"/>
      <c r="L212" s="2219"/>
    </row>
    <row r="213" spans="1:12" ht="15.75" x14ac:dyDescent="0.2">
      <c r="A213" s="2132"/>
      <c r="B213" s="2133"/>
      <c r="C213" s="2134"/>
      <c r="D213" s="2135">
        <f t="shared" si="3"/>
        <v>0</v>
      </c>
      <c r="E213" s="2134"/>
      <c r="F213" s="2134"/>
      <c r="G213" s="2134"/>
      <c r="H213" s="2134"/>
      <c r="I213" s="2134"/>
      <c r="J213" s="2134"/>
      <c r="K213" s="3231"/>
      <c r="L213" s="2219"/>
    </row>
    <row r="214" spans="1:12" ht="15.75" x14ac:dyDescent="0.2">
      <c r="A214" s="2132"/>
      <c r="B214" s="2133"/>
      <c r="C214" s="2134"/>
      <c r="D214" s="2135">
        <f t="shared" si="3"/>
        <v>0</v>
      </c>
      <c r="E214" s="2134"/>
      <c r="F214" s="2134"/>
      <c r="G214" s="2134"/>
      <c r="H214" s="2134"/>
      <c r="I214" s="2134"/>
      <c r="J214" s="2134"/>
      <c r="K214" s="3231"/>
      <c r="L214" s="2219"/>
    </row>
    <row r="215" spans="1:12" ht="15.75" x14ac:dyDescent="0.2">
      <c r="A215" s="2132"/>
      <c r="B215" s="2133"/>
      <c r="C215" s="2134"/>
      <c r="D215" s="2135">
        <f t="shared" si="3"/>
        <v>0</v>
      </c>
      <c r="E215" s="2134"/>
      <c r="F215" s="2134"/>
      <c r="G215" s="2134"/>
      <c r="H215" s="2134"/>
      <c r="I215" s="2134"/>
      <c r="J215" s="2134"/>
      <c r="K215" s="3231"/>
      <c r="L215" s="2219"/>
    </row>
    <row r="216" spans="1:12" ht="15.75" x14ac:dyDescent="0.2">
      <c r="A216" s="2132"/>
      <c r="B216" s="2133"/>
      <c r="C216" s="2134"/>
      <c r="D216" s="2135">
        <f t="shared" si="3"/>
        <v>0</v>
      </c>
      <c r="E216" s="2134"/>
      <c r="F216" s="2134"/>
      <c r="G216" s="2134"/>
      <c r="H216" s="2134"/>
      <c r="I216" s="2134"/>
      <c r="J216" s="2134"/>
      <c r="K216" s="3231"/>
      <c r="L216" s="2219"/>
    </row>
    <row r="217" spans="1:12" ht="15.75" x14ac:dyDescent="0.2">
      <c r="A217" s="2132"/>
      <c r="B217" s="2133"/>
      <c r="C217" s="2134"/>
      <c r="D217" s="2135">
        <f t="shared" si="3"/>
        <v>0</v>
      </c>
      <c r="E217" s="2134"/>
      <c r="F217" s="2134"/>
      <c r="G217" s="2134"/>
      <c r="H217" s="2134"/>
      <c r="I217" s="2134"/>
      <c r="J217" s="2134"/>
      <c r="K217" s="3231"/>
      <c r="L217" s="2219"/>
    </row>
    <row r="218" spans="1:12" ht="15.75" x14ac:dyDescent="0.2">
      <c r="A218" s="2132"/>
      <c r="B218" s="2133"/>
      <c r="C218" s="2134"/>
      <c r="D218" s="2135">
        <f t="shared" si="3"/>
        <v>0</v>
      </c>
      <c r="E218" s="2134"/>
      <c r="F218" s="2134"/>
      <c r="G218" s="2134"/>
      <c r="H218" s="2134"/>
      <c r="I218" s="2134"/>
      <c r="J218" s="2134"/>
      <c r="K218" s="3231"/>
      <c r="L218" s="2219"/>
    </row>
    <row r="219" spans="1:12" ht="15.75" x14ac:dyDescent="0.2">
      <c r="A219" s="2132"/>
      <c r="B219" s="2133"/>
      <c r="C219" s="2134"/>
      <c r="D219" s="2135">
        <f t="shared" si="3"/>
        <v>0</v>
      </c>
      <c r="E219" s="2134"/>
      <c r="F219" s="2134"/>
      <c r="G219" s="2134"/>
      <c r="H219" s="2134"/>
      <c r="I219" s="2134"/>
      <c r="J219" s="2134"/>
      <c r="K219" s="3231"/>
      <c r="L219" s="2219"/>
    </row>
    <row r="220" spans="1:12" ht="15.75" x14ac:dyDescent="0.2">
      <c r="A220" s="2132"/>
      <c r="B220" s="2133"/>
      <c r="C220" s="2134"/>
      <c r="D220" s="2135">
        <f t="shared" si="3"/>
        <v>0</v>
      </c>
      <c r="E220" s="2134"/>
      <c r="F220" s="2134"/>
      <c r="G220" s="2134"/>
      <c r="H220" s="2134"/>
      <c r="I220" s="2134"/>
      <c r="J220" s="2134"/>
      <c r="K220" s="3231"/>
      <c r="L220" s="2219"/>
    </row>
    <row r="221" spans="1:12" ht="15.75" x14ac:dyDescent="0.2">
      <c r="A221" s="2132"/>
      <c r="B221" s="2133"/>
      <c r="C221" s="2134"/>
      <c r="D221" s="2135">
        <f t="shared" si="3"/>
        <v>0</v>
      </c>
      <c r="E221" s="2134"/>
      <c r="F221" s="2134"/>
      <c r="G221" s="2134"/>
      <c r="H221" s="2134"/>
      <c r="I221" s="2134"/>
      <c r="J221" s="2134"/>
      <c r="K221" s="3231"/>
      <c r="L221" s="2219"/>
    </row>
    <row r="222" spans="1:12" ht="15.75" x14ac:dyDescent="0.2">
      <c r="A222" s="2132"/>
      <c r="B222" s="2133"/>
      <c r="C222" s="2134"/>
      <c r="D222" s="2135">
        <f t="shared" si="3"/>
        <v>0</v>
      </c>
      <c r="E222" s="2134"/>
      <c r="F222" s="2134"/>
      <c r="G222" s="2134"/>
      <c r="H222" s="2134"/>
      <c r="I222" s="2134"/>
      <c r="J222" s="2134"/>
      <c r="K222" s="3231"/>
      <c r="L222" s="2219"/>
    </row>
    <row r="223" spans="1:12" ht="15.75" x14ac:dyDescent="0.2">
      <c r="A223" s="2132"/>
      <c r="B223" s="2133"/>
      <c r="C223" s="2134"/>
      <c r="D223" s="2135">
        <f t="shared" si="3"/>
        <v>0</v>
      </c>
      <c r="E223" s="2134"/>
      <c r="F223" s="2134"/>
      <c r="G223" s="2134"/>
      <c r="H223" s="2134"/>
      <c r="I223" s="2134"/>
      <c r="J223" s="2134"/>
      <c r="K223" s="3231"/>
      <c r="L223" s="2219"/>
    </row>
    <row r="224" spans="1:12" ht="15.75" x14ac:dyDescent="0.2">
      <c r="A224" s="2132"/>
      <c r="B224" s="2133"/>
      <c r="C224" s="2134"/>
      <c r="D224" s="2135">
        <f t="shared" si="3"/>
        <v>0</v>
      </c>
      <c r="E224" s="2134"/>
      <c r="F224" s="2134"/>
      <c r="G224" s="2134"/>
      <c r="H224" s="2134"/>
      <c r="I224" s="2134"/>
      <c r="J224" s="2134"/>
      <c r="K224" s="3231"/>
      <c r="L224" s="2219"/>
    </row>
    <row r="225" spans="1:12" ht="15.75" x14ac:dyDescent="0.2">
      <c r="A225" s="2132"/>
      <c r="B225" s="2133"/>
      <c r="C225" s="2134"/>
      <c r="D225" s="2135">
        <f t="shared" si="3"/>
        <v>0</v>
      </c>
      <c r="E225" s="2134"/>
      <c r="F225" s="2134"/>
      <c r="G225" s="2134"/>
      <c r="H225" s="2134"/>
      <c r="I225" s="2134"/>
      <c r="J225" s="2134"/>
      <c r="K225" s="3231"/>
      <c r="L225" s="2219"/>
    </row>
    <row r="226" spans="1:12" ht="15.75" x14ac:dyDescent="0.2">
      <c r="A226" s="2132"/>
      <c r="B226" s="2133"/>
      <c r="C226" s="2134"/>
      <c r="D226" s="2135">
        <f t="shared" si="3"/>
        <v>0</v>
      </c>
      <c r="E226" s="2134"/>
      <c r="F226" s="2134"/>
      <c r="G226" s="2134"/>
      <c r="H226" s="2134"/>
      <c r="I226" s="2134"/>
      <c r="J226" s="2134"/>
      <c r="K226" s="3231"/>
      <c r="L226" s="2219"/>
    </row>
    <row r="227" spans="1:12" ht="15.75" x14ac:dyDescent="0.2">
      <c r="A227" s="2132"/>
      <c r="B227" s="2133"/>
      <c r="C227" s="2134"/>
      <c r="D227" s="2135">
        <f t="shared" si="3"/>
        <v>0</v>
      </c>
      <c r="E227" s="2134"/>
      <c r="F227" s="2134"/>
      <c r="G227" s="2134"/>
      <c r="H227" s="2134"/>
      <c r="I227" s="2134"/>
      <c r="J227" s="2134"/>
      <c r="K227" s="3231"/>
      <c r="L227" s="2219"/>
    </row>
    <row r="228" spans="1:12" ht="15.75" x14ac:dyDescent="0.2">
      <c r="A228" s="2132"/>
      <c r="B228" s="2133"/>
      <c r="C228" s="2134"/>
      <c r="D228" s="2135">
        <f t="shared" si="3"/>
        <v>0</v>
      </c>
      <c r="E228" s="2134"/>
      <c r="F228" s="2134"/>
      <c r="G228" s="2134"/>
      <c r="H228" s="2134"/>
      <c r="I228" s="2134"/>
      <c r="J228" s="2134"/>
      <c r="K228" s="3231"/>
      <c r="L228" s="2219"/>
    </row>
    <row r="229" spans="1:12" ht="15.75" x14ac:dyDescent="0.2">
      <c r="A229" s="2132"/>
      <c r="B229" s="2133"/>
      <c r="C229" s="2134"/>
      <c r="D229" s="2135">
        <f t="shared" si="3"/>
        <v>0</v>
      </c>
      <c r="E229" s="2134"/>
      <c r="F229" s="2134"/>
      <c r="G229" s="2134"/>
      <c r="H229" s="2134"/>
      <c r="I229" s="2134"/>
      <c r="J229" s="2134"/>
      <c r="K229" s="3231"/>
      <c r="L229" s="2219"/>
    </row>
    <row r="230" spans="1:12" ht="15.75" x14ac:dyDescent="0.2">
      <c r="A230" s="2132"/>
      <c r="B230" s="2133"/>
      <c r="C230" s="2134"/>
      <c r="D230" s="2135">
        <f t="shared" si="3"/>
        <v>0</v>
      </c>
      <c r="E230" s="2134"/>
      <c r="F230" s="2134"/>
      <c r="G230" s="2134"/>
      <c r="H230" s="2134"/>
      <c r="I230" s="2134"/>
      <c r="J230" s="2134"/>
      <c r="K230" s="3231"/>
      <c r="L230" s="2219"/>
    </row>
    <row r="231" spans="1:12" ht="15.75" x14ac:dyDescent="0.2">
      <c r="A231" s="2132"/>
      <c r="B231" s="2133"/>
      <c r="C231" s="2134"/>
      <c r="D231" s="2135">
        <f t="shared" si="3"/>
        <v>0</v>
      </c>
      <c r="E231" s="2134"/>
      <c r="F231" s="2134"/>
      <c r="G231" s="2134"/>
      <c r="H231" s="2134"/>
      <c r="I231" s="2134"/>
      <c r="J231" s="2134"/>
      <c r="K231" s="3231"/>
      <c r="L231" s="2219"/>
    </row>
    <row r="232" spans="1:12" ht="15.75" x14ac:dyDescent="0.2">
      <c r="A232" s="2132"/>
      <c r="B232" s="2133"/>
      <c r="C232" s="2134"/>
      <c r="D232" s="2135">
        <f t="shared" si="3"/>
        <v>0</v>
      </c>
      <c r="E232" s="2134"/>
      <c r="F232" s="2134"/>
      <c r="G232" s="2134"/>
      <c r="H232" s="2134"/>
      <c r="I232" s="2134"/>
      <c r="J232" s="2134"/>
      <c r="K232" s="3231"/>
      <c r="L232" s="2219"/>
    </row>
    <row r="233" spans="1:12" ht="15.75" x14ac:dyDescent="0.2">
      <c r="A233" s="2132"/>
      <c r="B233" s="2133"/>
      <c r="C233" s="2134"/>
      <c r="D233" s="2135">
        <f t="shared" si="3"/>
        <v>0</v>
      </c>
      <c r="E233" s="2134"/>
      <c r="F233" s="2134"/>
      <c r="G233" s="2134"/>
      <c r="H233" s="2134"/>
      <c r="I233" s="2134"/>
      <c r="J233" s="2134"/>
      <c r="K233" s="3231"/>
      <c r="L233" s="2219"/>
    </row>
    <row r="234" spans="1:12" ht="15.75" x14ac:dyDescent="0.2">
      <c r="A234" s="2132"/>
      <c r="B234" s="2133"/>
      <c r="C234" s="2134"/>
      <c r="D234" s="2135">
        <f t="shared" si="3"/>
        <v>0</v>
      </c>
      <c r="E234" s="2134"/>
      <c r="F234" s="2134"/>
      <c r="G234" s="2134"/>
      <c r="H234" s="2134"/>
      <c r="I234" s="2134"/>
      <c r="J234" s="2134"/>
      <c r="K234" s="3231"/>
      <c r="L234" s="2219"/>
    </row>
    <row r="235" spans="1:12" ht="15.75" x14ac:dyDescent="0.2">
      <c r="A235" s="2132"/>
      <c r="B235" s="2133"/>
      <c r="C235" s="2134"/>
      <c r="D235" s="2135">
        <f t="shared" si="3"/>
        <v>0</v>
      </c>
      <c r="E235" s="2134"/>
      <c r="F235" s="2134"/>
      <c r="G235" s="2134"/>
      <c r="H235" s="2134"/>
      <c r="I235" s="2134"/>
      <c r="J235" s="2134"/>
      <c r="K235" s="3231"/>
      <c r="L235" s="2219"/>
    </row>
    <row r="236" spans="1:12" ht="15.75" x14ac:dyDescent="0.2">
      <c r="A236" s="2132"/>
      <c r="B236" s="2133"/>
      <c r="C236" s="2134"/>
      <c r="D236" s="2135">
        <f t="shared" si="3"/>
        <v>0</v>
      </c>
      <c r="E236" s="2134"/>
      <c r="F236" s="2134"/>
      <c r="G236" s="2134"/>
      <c r="H236" s="2134"/>
      <c r="I236" s="2134"/>
      <c r="J236" s="2134"/>
      <c r="K236" s="3231"/>
      <c r="L236" s="2219"/>
    </row>
    <row r="237" spans="1:12" ht="15.75" x14ac:dyDescent="0.2">
      <c r="A237" s="2132"/>
      <c r="B237" s="2133"/>
      <c r="C237" s="2134"/>
      <c r="D237" s="2135">
        <f t="shared" si="3"/>
        <v>0</v>
      </c>
      <c r="E237" s="2134"/>
      <c r="F237" s="2134"/>
      <c r="G237" s="2134"/>
      <c r="H237" s="2134"/>
      <c r="I237" s="2134"/>
      <c r="J237" s="2134"/>
      <c r="K237" s="3231"/>
      <c r="L237" s="2219"/>
    </row>
    <row r="238" spans="1:12" ht="15.75" x14ac:dyDescent="0.2">
      <c r="A238" s="2132"/>
      <c r="B238" s="2133"/>
      <c r="C238" s="2134"/>
      <c r="D238" s="2135">
        <f t="shared" si="3"/>
        <v>0</v>
      </c>
      <c r="E238" s="2134"/>
      <c r="F238" s="2134"/>
      <c r="G238" s="2134"/>
      <c r="H238" s="2134"/>
      <c r="I238" s="2134"/>
      <c r="J238" s="2134"/>
      <c r="K238" s="3231"/>
      <c r="L238" s="2219"/>
    </row>
    <row r="239" spans="1:12" ht="15.75" x14ac:dyDescent="0.2">
      <c r="A239" s="2132"/>
      <c r="B239" s="2133"/>
      <c r="C239" s="2134"/>
      <c r="D239" s="2135">
        <f t="shared" si="3"/>
        <v>0</v>
      </c>
      <c r="E239" s="2134"/>
      <c r="F239" s="2134"/>
      <c r="G239" s="2134"/>
      <c r="H239" s="2134"/>
      <c r="I239" s="2134"/>
      <c r="J239" s="2134"/>
      <c r="K239" s="3231"/>
      <c r="L239" s="2219"/>
    </row>
    <row r="240" spans="1:12" ht="15.75" x14ac:dyDescent="0.2">
      <c r="A240" s="2132"/>
      <c r="B240" s="2133"/>
      <c r="C240" s="2134"/>
      <c r="D240" s="2135">
        <f t="shared" si="3"/>
        <v>0</v>
      </c>
      <c r="E240" s="2134"/>
      <c r="F240" s="2134"/>
      <c r="G240" s="2134"/>
      <c r="H240" s="2134"/>
      <c r="I240" s="2134"/>
      <c r="J240" s="2134"/>
      <c r="K240" s="3231"/>
      <c r="L240" s="2219"/>
    </row>
    <row r="241" spans="1:12" ht="15.75" x14ac:dyDescent="0.2">
      <c r="A241" s="2132"/>
      <c r="B241" s="2133"/>
      <c r="C241" s="2134"/>
      <c r="D241" s="2135">
        <f t="shared" si="3"/>
        <v>0</v>
      </c>
      <c r="E241" s="2134"/>
      <c r="F241" s="2134"/>
      <c r="G241" s="2134"/>
      <c r="H241" s="2134"/>
      <c r="I241" s="2134"/>
      <c r="J241" s="2134"/>
      <c r="K241" s="3231"/>
      <c r="L241" s="2219"/>
    </row>
    <row r="242" spans="1:12" ht="15.75" x14ac:dyDescent="0.2">
      <c r="A242" s="2132"/>
      <c r="B242" s="2133"/>
      <c r="C242" s="2134"/>
      <c r="D242" s="2135">
        <f t="shared" si="3"/>
        <v>0</v>
      </c>
      <c r="E242" s="2134"/>
      <c r="F242" s="2134"/>
      <c r="G242" s="2134"/>
      <c r="H242" s="2134"/>
      <c r="I242" s="2134"/>
      <c r="J242" s="2134"/>
      <c r="K242" s="3231"/>
      <c r="L242" s="2219"/>
    </row>
    <row r="243" spans="1:12" ht="15.75" x14ac:dyDescent="0.2">
      <c r="A243" s="2132"/>
      <c r="B243" s="2133"/>
      <c r="C243" s="2134"/>
      <c r="D243" s="2135">
        <f t="shared" si="3"/>
        <v>0</v>
      </c>
      <c r="E243" s="2134"/>
      <c r="F243" s="2134"/>
      <c r="G243" s="2134"/>
      <c r="H243" s="2134"/>
      <c r="I243" s="2134"/>
      <c r="J243" s="2134"/>
      <c r="K243" s="3231"/>
      <c r="L243" s="2219"/>
    </row>
    <row r="244" spans="1:12" ht="15.75" x14ac:dyDescent="0.2">
      <c r="A244" s="2132"/>
      <c r="B244" s="2133"/>
      <c r="C244" s="2134"/>
      <c r="D244" s="2135">
        <f t="shared" si="3"/>
        <v>0</v>
      </c>
      <c r="E244" s="2134"/>
      <c r="F244" s="2134"/>
      <c r="G244" s="2134"/>
      <c r="H244" s="2134"/>
      <c r="I244" s="2134"/>
      <c r="J244" s="2134"/>
      <c r="K244" s="3231"/>
      <c r="L244" s="2219"/>
    </row>
    <row r="245" spans="1:12" ht="15.75" x14ac:dyDescent="0.2">
      <c r="A245" s="2132"/>
      <c r="B245" s="2133"/>
      <c r="C245" s="2134"/>
      <c r="D245" s="2135">
        <f t="shared" si="3"/>
        <v>0</v>
      </c>
      <c r="E245" s="2134"/>
      <c r="F245" s="2134"/>
      <c r="G245" s="2134"/>
      <c r="H245" s="2134"/>
      <c r="I245" s="2134"/>
      <c r="J245" s="2134"/>
      <c r="K245" s="3231"/>
      <c r="L245" s="2219"/>
    </row>
    <row r="246" spans="1:12" ht="15.75" x14ac:dyDescent="0.2">
      <c r="A246" s="2132"/>
      <c r="B246" s="2133"/>
      <c r="C246" s="2134"/>
      <c r="D246" s="2135">
        <f t="shared" si="3"/>
        <v>0</v>
      </c>
      <c r="E246" s="2134"/>
      <c r="F246" s="2134"/>
      <c r="G246" s="2134"/>
      <c r="H246" s="2134"/>
      <c r="I246" s="2134"/>
      <c r="J246" s="2134"/>
      <c r="K246" s="3231"/>
      <c r="L246" s="2219"/>
    </row>
    <row r="247" spans="1:12" ht="15.75" x14ac:dyDescent="0.2">
      <c r="A247" s="2132"/>
      <c r="B247" s="2133"/>
      <c r="C247" s="2134"/>
      <c r="D247" s="2135">
        <f t="shared" si="3"/>
        <v>0</v>
      </c>
      <c r="E247" s="2134"/>
      <c r="F247" s="2134"/>
      <c r="G247" s="2134"/>
      <c r="H247" s="2134"/>
      <c r="I247" s="2134"/>
      <c r="J247" s="2134"/>
      <c r="K247" s="3231"/>
      <c r="L247" s="2219"/>
    </row>
    <row r="248" spans="1:12" ht="15.75" x14ac:dyDescent="0.2">
      <c r="A248" s="2132"/>
      <c r="B248" s="2133"/>
      <c r="C248" s="2134"/>
      <c r="D248" s="2135">
        <f t="shared" si="3"/>
        <v>0</v>
      </c>
      <c r="E248" s="2134"/>
      <c r="F248" s="2134"/>
      <c r="G248" s="2134"/>
      <c r="H248" s="2134"/>
      <c r="I248" s="2134"/>
      <c r="J248" s="2134"/>
      <c r="K248" s="3231"/>
      <c r="L248" s="2219"/>
    </row>
    <row r="249" spans="1:12" ht="15.75" x14ac:dyDescent="0.2">
      <c r="A249" s="2132"/>
      <c r="B249" s="2133"/>
      <c r="C249" s="2134"/>
      <c r="D249" s="2135">
        <f t="shared" si="3"/>
        <v>0</v>
      </c>
      <c r="E249" s="2134"/>
      <c r="F249" s="2134"/>
      <c r="G249" s="2134"/>
      <c r="H249" s="2134"/>
      <c r="I249" s="2134"/>
      <c r="J249" s="2134"/>
      <c r="K249" s="3231"/>
      <c r="L249" s="2219"/>
    </row>
    <row r="250" spans="1:12" ht="15.75" x14ac:dyDescent="0.2">
      <c r="A250" s="2132"/>
      <c r="B250" s="2133"/>
      <c r="C250" s="2134"/>
      <c r="D250" s="2135">
        <f t="shared" si="3"/>
        <v>0</v>
      </c>
      <c r="E250" s="2134"/>
      <c r="F250" s="2134"/>
      <c r="G250" s="2134"/>
      <c r="H250" s="2134"/>
      <c r="I250" s="2134"/>
      <c r="J250" s="2134"/>
      <c r="K250" s="3231"/>
      <c r="L250" s="2219"/>
    </row>
    <row r="251" spans="1:12" ht="15.75" x14ac:dyDescent="0.2">
      <c r="A251" s="2132"/>
      <c r="B251" s="2133"/>
      <c r="C251" s="2134"/>
      <c r="D251" s="2135">
        <f t="shared" si="3"/>
        <v>0</v>
      </c>
      <c r="E251" s="2134"/>
      <c r="F251" s="2134"/>
      <c r="G251" s="2134"/>
      <c r="H251" s="2134"/>
      <c r="I251" s="2134"/>
      <c r="J251" s="2134"/>
      <c r="K251" s="3231"/>
      <c r="L251" s="2219"/>
    </row>
    <row r="252" spans="1:12" ht="15.75" x14ac:dyDescent="0.2">
      <c r="A252" s="2132"/>
      <c r="B252" s="2133"/>
      <c r="C252" s="2134"/>
      <c r="D252" s="2135">
        <f t="shared" si="3"/>
        <v>0</v>
      </c>
      <c r="E252" s="2134"/>
      <c r="F252" s="2134"/>
      <c r="G252" s="2134"/>
      <c r="H252" s="2134"/>
      <c r="I252" s="2134"/>
      <c r="J252" s="2134"/>
      <c r="K252" s="3231"/>
      <c r="L252" s="2219"/>
    </row>
    <row r="253" spans="1:12" ht="15.75" x14ac:dyDescent="0.2">
      <c r="A253" s="2132"/>
      <c r="B253" s="2133"/>
      <c r="C253" s="2134"/>
      <c r="D253" s="2135">
        <f t="shared" si="3"/>
        <v>0</v>
      </c>
      <c r="E253" s="2134"/>
      <c r="F253" s="2134"/>
      <c r="G253" s="2134"/>
      <c r="H253" s="2134"/>
      <c r="I253" s="2134"/>
      <c r="J253" s="2134"/>
      <c r="K253" s="3231"/>
      <c r="L253" s="2219"/>
    </row>
    <row r="254" spans="1:12" ht="15.75" x14ac:dyDescent="0.2">
      <c r="A254" s="2132"/>
      <c r="B254" s="2133"/>
      <c r="C254" s="2134"/>
      <c r="D254" s="2135">
        <f t="shared" si="3"/>
        <v>0</v>
      </c>
      <c r="E254" s="2134"/>
      <c r="F254" s="2134"/>
      <c r="G254" s="2134"/>
      <c r="H254" s="2134"/>
      <c r="I254" s="2134"/>
      <c r="J254" s="2134"/>
      <c r="K254" s="3231"/>
      <c r="L254" s="2219"/>
    </row>
    <row r="255" spans="1:12" ht="15.75" x14ac:dyDescent="0.2">
      <c r="A255" s="2132"/>
      <c r="B255" s="2133"/>
      <c r="C255" s="2134"/>
      <c r="D255" s="2135">
        <f t="shared" si="3"/>
        <v>0</v>
      </c>
      <c r="E255" s="2134"/>
      <c r="F255" s="2134"/>
      <c r="G255" s="2134"/>
      <c r="H255" s="2134"/>
      <c r="I255" s="2134"/>
      <c r="J255" s="2134"/>
      <c r="K255" s="3231"/>
      <c r="L255" s="2219"/>
    </row>
    <row r="256" spans="1:12" ht="15.75" x14ac:dyDescent="0.2">
      <c r="A256" s="2132"/>
      <c r="B256" s="2133"/>
      <c r="C256" s="2134"/>
      <c r="D256" s="2135">
        <f t="shared" si="3"/>
        <v>0</v>
      </c>
      <c r="E256" s="2134"/>
      <c r="F256" s="2134"/>
      <c r="G256" s="2134"/>
      <c r="H256" s="2134"/>
      <c r="I256" s="2134"/>
      <c r="J256" s="2134"/>
      <c r="K256" s="3231"/>
      <c r="L256" s="2219"/>
    </row>
    <row r="257" spans="1:12" ht="15.75" x14ac:dyDescent="0.2">
      <c r="A257" s="2132"/>
      <c r="B257" s="2133"/>
      <c r="C257" s="2134"/>
      <c r="D257" s="2135">
        <f t="shared" si="3"/>
        <v>0</v>
      </c>
      <c r="E257" s="2134"/>
      <c r="F257" s="2134"/>
      <c r="G257" s="2134"/>
      <c r="H257" s="2134"/>
      <c r="I257" s="2134"/>
      <c r="J257" s="2134"/>
      <c r="K257" s="3231"/>
      <c r="L257" s="2219"/>
    </row>
    <row r="258" spans="1:12" ht="15.75" x14ac:dyDescent="0.2">
      <c r="A258" s="2132"/>
      <c r="B258" s="2133"/>
      <c r="C258" s="2134"/>
      <c r="D258" s="2135">
        <f t="shared" si="3"/>
        <v>0</v>
      </c>
      <c r="E258" s="2134"/>
      <c r="F258" s="2134"/>
      <c r="G258" s="2134"/>
      <c r="H258" s="2134"/>
      <c r="I258" s="2134"/>
      <c r="J258" s="2134"/>
      <c r="K258" s="3231"/>
      <c r="L258" s="2219"/>
    </row>
    <row r="259" spans="1:12" ht="15.75" x14ac:dyDescent="0.2">
      <c r="A259" s="2132"/>
      <c r="B259" s="2133"/>
      <c r="C259" s="2134"/>
      <c r="D259" s="2135">
        <f t="shared" si="3"/>
        <v>0</v>
      </c>
      <c r="E259" s="2134"/>
      <c r="F259" s="2134"/>
      <c r="G259" s="2134"/>
      <c r="H259" s="2134"/>
      <c r="I259" s="2134"/>
      <c r="J259" s="2134"/>
      <c r="K259" s="3231"/>
      <c r="L259" s="2219"/>
    </row>
    <row r="260" spans="1:12" ht="15.75" x14ac:dyDescent="0.2">
      <c r="A260" s="2132"/>
      <c r="B260" s="2133"/>
      <c r="C260" s="2134"/>
      <c r="D260" s="2135">
        <f t="shared" si="3"/>
        <v>0</v>
      </c>
      <c r="E260" s="2134"/>
      <c r="F260" s="2134"/>
      <c r="G260" s="2134"/>
      <c r="H260" s="2134"/>
      <c r="I260" s="2134"/>
      <c r="J260" s="2134"/>
      <c r="K260" s="3231"/>
      <c r="L260" s="2219"/>
    </row>
    <row r="261" spans="1:12" ht="15.75" x14ac:dyDescent="0.2">
      <c r="A261" s="2132"/>
      <c r="B261" s="2133"/>
      <c r="C261" s="2134"/>
      <c r="D261" s="2135">
        <f t="shared" si="3"/>
        <v>0</v>
      </c>
      <c r="E261" s="2134"/>
      <c r="F261" s="2134"/>
      <c r="G261" s="2134"/>
      <c r="H261" s="2134"/>
      <c r="I261" s="2134"/>
      <c r="J261" s="2134"/>
      <c r="K261" s="3231"/>
      <c r="L261" s="2219"/>
    </row>
    <row r="262" spans="1:12" ht="15.75" x14ac:dyDescent="0.2">
      <c r="A262" s="2132"/>
      <c r="B262" s="2133"/>
      <c r="C262" s="2134"/>
      <c r="D262" s="2135">
        <f t="shared" si="3"/>
        <v>0</v>
      </c>
      <c r="E262" s="2134"/>
      <c r="F262" s="2134"/>
      <c r="G262" s="2134"/>
      <c r="H262" s="2134"/>
      <c r="I262" s="2134"/>
      <c r="J262" s="2134"/>
      <c r="K262" s="3231"/>
      <c r="L262" s="2219"/>
    </row>
    <row r="263" spans="1:12" ht="15.75" x14ac:dyDescent="0.2">
      <c r="A263" s="2132"/>
      <c r="B263" s="2133"/>
      <c r="C263" s="2134"/>
      <c r="D263" s="2135">
        <f t="shared" si="3"/>
        <v>0</v>
      </c>
      <c r="E263" s="2134"/>
      <c r="F263" s="2134"/>
      <c r="G263" s="2134"/>
      <c r="H263" s="2134"/>
      <c r="I263" s="2134"/>
      <c r="J263" s="2134"/>
      <c r="K263" s="3231"/>
      <c r="L263" s="2219"/>
    </row>
    <row r="264" spans="1:12" ht="15.75" x14ac:dyDescent="0.2">
      <c r="A264" s="2132"/>
      <c r="B264" s="2133"/>
      <c r="C264" s="2134"/>
      <c r="D264" s="2135">
        <f t="shared" si="3"/>
        <v>0</v>
      </c>
      <c r="E264" s="2134"/>
      <c r="F264" s="2134"/>
      <c r="G264" s="2134"/>
      <c r="H264" s="2134"/>
      <c r="I264" s="2134"/>
      <c r="J264" s="2134"/>
      <c r="K264" s="3231"/>
      <c r="L264" s="2219"/>
    </row>
    <row r="265" spans="1:12" ht="15.75" x14ac:dyDescent="0.2">
      <c r="A265" s="2132"/>
      <c r="B265" s="2133"/>
      <c r="C265" s="2134"/>
      <c r="D265" s="2135">
        <f t="shared" si="3"/>
        <v>0</v>
      </c>
      <c r="E265" s="2134"/>
      <c r="F265" s="2134"/>
      <c r="G265" s="2134"/>
      <c r="H265" s="2134"/>
      <c r="I265" s="2134"/>
      <c r="J265" s="2134"/>
      <c r="K265" s="3231"/>
      <c r="L265" s="2219"/>
    </row>
    <row r="266" spans="1:12" ht="15.75" x14ac:dyDescent="0.2">
      <c r="A266" s="2132"/>
      <c r="B266" s="2133"/>
      <c r="C266" s="2134"/>
      <c r="D266" s="2135">
        <f t="shared" si="3"/>
        <v>0</v>
      </c>
      <c r="E266" s="2134"/>
      <c r="F266" s="2134"/>
      <c r="G266" s="2134"/>
      <c r="H266" s="2134"/>
      <c r="I266" s="2134"/>
      <c r="J266" s="2134"/>
      <c r="K266" s="3231"/>
      <c r="L266" s="2219"/>
    </row>
    <row r="267" spans="1:12" ht="15.75" x14ac:dyDescent="0.2">
      <c r="A267" s="2132"/>
      <c r="B267" s="2133"/>
      <c r="C267" s="2134"/>
      <c r="D267" s="2135">
        <f t="shared" si="3"/>
        <v>0</v>
      </c>
      <c r="E267" s="2134"/>
      <c r="F267" s="2134"/>
      <c r="G267" s="2134"/>
      <c r="H267" s="2134"/>
      <c r="I267" s="2134"/>
      <c r="J267" s="2134"/>
      <c r="K267" s="3231"/>
      <c r="L267" s="2219"/>
    </row>
    <row r="268" spans="1:12" ht="15.75" x14ac:dyDescent="0.2">
      <c r="A268" s="2132"/>
      <c r="B268" s="2133"/>
      <c r="C268" s="2134"/>
      <c r="D268" s="2135">
        <f t="shared" si="3"/>
        <v>0</v>
      </c>
      <c r="E268" s="2134"/>
      <c r="F268" s="2134"/>
      <c r="G268" s="2134"/>
      <c r="H268" s="2134"/>
      <c r="I268" s="2134"/>
      <c r="J268" s="2134"/>
      <c r="K268" s="3231"/>
      <c r="L268" s="2219"/>
    </row>
    <row r="269" spans="1:12" ht="15.75" x14ac:dyDescent="0.2">
      <c r="A269" s="2132"/>
      <c r="B269" s="2133"/>
      <c r="C269" s="2134"/>
      <c r="D269" s="2135">
        <f t="shared" si="3"/>
        <v>0</v>
      </c>
      <c r="E269" s="2134"/>
      <c r="F269" s="2134"/>
      <c r="G269" s="2134"/>
      <c r="H269" s="2134"/>
      <c r="I269" s="2134"/>
      <c r="J269" s="2134"/>
      <c r="K269" s="3231"/>
      <c r="L269" s="2219"/>
    </row>
    <row r="270" spans="1:12" ht="15.75" x14ac:dyDescent="0.2">
      <c r="A270" s="2132"/>
      <c r="B270" s="2133"/>
      <c r="C270" s="2134"/>
      <c r="D270" s="2135">
        <f t="shared" si="3"/>
        <v>0</v>
      </c>
      <c r="E270" s="2134"/>
      <c r="F270" s="2134"/>
      <c r="G270" s="2134"/>
      <c r="H270" s="2134"/>
      <c r="I270" s="2134"/>
      <c r="J270" s="2134"/>
      <c r="K270" s="3231"/>
      <c r="L270" s="2219"/>
    </row>
    <row r="271" spans="1:12" ht="15.75" x14ac:dyDescent="0.2">
      <c r="A271" s="2132"/>
      <c r="B271" s="2133"/>
      <c r="C271" s="2134"/>
      <c r="D271" s="2135">
        <f t="shared" si="3"/>
        <v>0</v>
      </c>
      <c r="E271" s="2134"/>
      <c r="F271" s="2134"/>
      <c r="G271" s="2134"/>
      <c r="H271" s="2134"/>
      <c r="I271" s="2134"/>
      <c r="J271" s="2134"/>
      <c r="K271" s="3231"/>
      <c r="L271" s="2219"/>
    </row>
    <row r="272" spans="1:12" ht="15.75" x14ac:dyDescent="0.2">
      <c r="A272" s="2132"/>
      <c r="B272" s="2133"/>
      <c r="C272" s="2134"/>
      <c r="D272" s="2135">
        <f t="shared" si="3"/>
        <v>0</v>
      </c>
      <c r="E272" s="2134"/>
      <c r="F272" s="2134"/>
      <c r="G272" s="2134"/>
      <c r="H272" s="2134"/>
      <c r="I272" s="2134"/>
      <c r="J272" s="2134"/>
      <c r="K272" s="3231"/>
      <c r="L272" s="2219"/>
    </row>
    <row r="273" spans="1:12" ht="15.75" x14ac:dyDescent="0.2">
      <c r="A273" s="2132"/>
      <c r="B273" s="2133"/>
      <c r="C273" s="2134"/>
      <c r="D273" s="2135">
        <f t="shared" si="3"/>
        <v>0</v>
      </c>
      <c r="E273" s="2134"/>
      <c r="F273" s="2134"/>
      <c r="G273" s="2134"/>
      <c r="H273" s="2134"/>
      <c r="I273" s="2134"/>
      <c r="J273" s="2134"/>
      <c r="K273" s="3231"/>
      <c r="L273" s="2219"/>
    </row>
    <row r="274" spans="1:12" ht="15.75" x14ac:dyDescent="0.2">
      <c r="A274" s="2132"/>
      <c r="B274" s="2133"/>
      <c r="C274" s="2134"/>
      <c r="D274" s="2135">
        <f t="shared" ref="D274:D337" si="4">+C274*(100-E274)/100</f>
        <v>0</v>
      </c>
      <c r="E274" s="2134"/>
      <c r="F274" s="2134"/>
      <c r="G274" s="2134"/>
      <c r="H274" s="2134"/>
      <c r="I274" s="2134"/>
      <c r="J274" s="2134"/>
      <c r="K274" s="3231"/>
      <c r="L274" s="2219"/>
    </row>
    <row r="275" spans="1:12" ht="15.75" x14ac:dyDescent="0.2">
      <c r="A275" s="2132"/>
      <c r="B275" s="2133"/>
      <c r="C275" s="2134"/>
      <c r="D275" s="2135">
        <f t="shared" si="4"/>
        <v>0</v>
      </c>
      <c r="E275" s="2134"/>
      <c r="F275" s="2134"/>
      <c r="G275" s="2134"/>
      <c r="H275" s="2134"/>
      <c r="I275" s="2134"/>
      <c r="J275" s="2134"/>
      <c r="K275" s="3231"/>
      <c r="L275" s="2219"/>
    </row>
    <row r="276" spans="1:12" ht="15.75" x14ac:dyDescent="0.2">
      <c r="A276" s="2132"/>
      <c r="B276" s="2133"/>
      <c r="C276" s="2134"/>
      <c r="D276" s="2135">
        <f t="shared" si="4"/>
        <v>0</v>
      </c>
      <c r="E276" s="2134"/>
      <c r="F276" s="2134"/>
      <c r="G276" s="2134"/>
      <c r="H276" s="2134"/>
      <c r="I276" s="2134"/>
      <c r="J276" s="2134"/>
      <c r="K276" s="3231"/>
      <c r="L276" s="2219"/>
    </row>
    <row r="277" spans="1:12" ht="15.75" x14ac:dyDescent="0.2">
      <c r="A277" s="2132"/>
      <c r="B277" s="2133"/>
      <c r="C277" s="2134"/>
      <c r="D277" s="2135">
        <f t="shared" si="4"/>
        <v>0</v>
      </c>
      <c r="E277" s="2134"/>
      <c r="F277" s="2134"/>
      <c r="G277" s="2134"/>
      <c r="H277" s="2134"/>
      <c r="I277" s="2134"/>
      <c r="J277" s="2134"/>
      <c r="K277" s="3231"/>
      <c r="L277" s="2219"/>
    </row>
    <row r="278" spans="1:12" ht="15.75" x14ac:dyDescent="0.2">
      <c r="A278" s="2132"/>
      <c r="B278" s="2133"/>
      <c r="C278" s="2134"/>
      <c r="D278" s="2135">
        <f t="shared" si="4"/>
        <v>0</v>
      </c>
      <c r="E278" s="2134"/>
      <c r="F278" s="2134"/>
      <c r="G278" s="2134"/>
      <c r="H278" s="2134"/>
      <c r="I278" s="2134"/>
      <c r="J278" s="2134"/>
      <c r="K278" s="3231"/>
      <c r="L278" s="2219"/>
    </row>
    <row r="279" spans="1:12" ht="15.75" x14ac:dyDescent="0.2">
      <c r="A279" s="2132"/>
      <c r="B279" s="2133"/>
      <c r="C279" s="2134"/>
      <c r="D279" s="2135">
        <f t="shared" si="4"/>
        <v>0</v>
      </c>
      <c r="E279" s="2134"/>
      <c r="F279" s="2134"/>
      <c r="G279" s="2134"/>
      <c r="H279" s="2134"/>
      <c r="I279" s="2134"/>
      <c r="J279" s="2134"/>
      <c r="K279" s="3231"/>
      <c r="L279" s="2219"/>
    </row>
    <row r="280" spans="1:12" ht="15.75" x14ac:dyDescent="0.2">
      <c r="A280" s="2132"/>
      <c r="B280" s="2133"/>
      <c r="C280" s="2134"/>
      <c r="D280" s="2135">
        <f t="shared" si="4"/>
        <v>0</v>
      </c>
      <c r="E280" s="2134"/>
      <c r="F280" s="2134"/>
      <c r="G280" s="2134"/>
      <c r="H280" s="2134"/>
      <c r="I280" s="2134"/>
      <c r="J280" s="2134"/>
      <c r="K280" s="3231"/>
      <c r="L280" s="2219"/>
    </row>
    <row r="281" spans="1:12" ht="15.75" x14ac:dyDescent="0.2">
      <c r="A281" s="2132"/>
      <c r="B281" s="2133"/>
      <c r="C281" s="2134"/>
      <c r="D281" s="2135">
        <f t="shared" si="4"/>
        <v>0</v>
      </c>
      <c r="E281" s="2134"/>
      <c r="F281" s="2134"/>
      <c r="G281" s="2134"/>
      <c r="H281" s="2134"/>
      <c r="I281" s="2134"/>
      <c r="J281" s="2134"/>
      <c r="K281" s="3231"/>
      <c r="L281" s="2219"/>
    </row>
    <row r="282" spans="1:12" ht="15.75" x14ac:dyDescent="0.2">
      <c r="A282" s="2132"/>
      <c r="B282" s="2133"/>
      <c r="C282" s="2134"/>
      <c r="D282" s="2135">
        <f t="shared" si="4"/>
        <v>0</v>
      </c>
      <c r="E282" s="2134"/>
      <c r="F282" s="2134"/>
      <c r="G282" s="2134"/>
      <c r="H282" s="2134"/>
      <c r="I282" s="2134"/>
      <c r="J282" s="2134"/>
      <c r="K282" s="3231"/>
      <c r="L282" s="2219"/>
    </row>
    <row r="283" spans="1:12" ht="15.75" x14ac:dyDescent="0.2">
      <c r="A283" s="2132"/>
      <c r="B283" s="2133"/>
      <c r="C283" s="2134"/>
      <c r="D283" s="2135">
        <f t="shared" si="4"/>
        <v>0</v>
      </c>
      <c r="E283" s="2134"/>
      <c r="F283" s="2134"/>
      <c r="G283" s="2134"/>
      <c r="H283" s="2134"/>
      <c r="I283" s="2134"/>
      <c r="J283" s="2134"/>
      <c r="K283" s="3231"/>
      <c r="L283" s="2219"/>
    </row>
    <row r="284" spans="1:12" ht="15.75" x14ac:dyDescent="0.2">
      <c r="A284" s="2132"/>
      <c r="B284" s="2133"/>
      <c r="C284" s="2134"/>
      <c r="D284" s="2135">
        <f t="shared" si="4"/>
        <v>0</v>
      </c>
      <c r="E284" s="2134"/>
      <c r="F284" s="2134"/>
      <c r="G284" s="2134"/>
      <c r="H284" s="2134"/>
      <c r="I284" s="2134"/>
      <c r="J284" s="2134"/>
      <c r="K284" s="3231"/>
      <c r="L284" s="2219"/>
    </row>
    <row r="285" spans="1:12" ht="15.75" x14ac:dyDescent="0.2">
      <c r="A285" s="2132"/>
      <c r="B285" s="2133"/>
      <c r="C285" s="2134"/>
      <c r="D285" s="2135">
        <f t="shared" si="4"/>
        <v>0</v>
      </c>
      <c r="E285" s="2134"/>
      <c r="F285" s="2134"/>
      <c r="G285" s="2134"/>
      <c r="H285" s="2134"/>
      <c r="I285" s="2134"/>
      <c r="J285" s="2134"/>
      <c r="K285" s="3231"/>
      <c r="L285" s="2219"/>
    </row>
    <row r="286" spans="1:12" ht="15.75" x14ac:dyDescent="0.2">
      <c r="A286" s="2132"/>
      <c r="B286" s="2133"/>
      <c r="C286" s="2134"/>
      <c r="D286" s="2135">
        <f t="shared" si="4"/>
        <v>0</v>
      </c>
      <c r="E286" s="2134"/>
      <c r="F286" s="2134"/>
      <c r="G286" s="2134"/>
      <c r="H286" s="2134"/>
      <c r="I286" s="2134"/>
      <c r="J286" s="2134"/>
      <c r="K286" s="3231"/>
      <c r="L286" s="2219"/>
    </row>
    <row r="287" spans="1:12" ht="15.75" x14ac:dyDescent="0.2">
      <c r="A287" s="2132"/>
      <c r="B287" s="2133"/>
      <c r="C287" s="2134"/>
      <c r="D287" s="2135">
        <f t="shared" si="4"/>
        <v>0</v>
      </c>
      <c r="E287" s="2134"/>
      <c r="F287" s="2134"/>
      <c r="G287" s="2134"/>
      <c r="H287" s="2134"/>
      <c r="I287" s="2134"/>
      <c r="J287" s="2134"/>
      <c r="K287" s="3231"/>
      <c r="L287" s="2219"/>
    </row>
    <row r="288" spans="1:12" ht="15.75" x14ac:dyDescent="0.2">
      <c r="A288" s="2132"/>
      <c r="B288" s="2133"/>
      <c r="C288" s="2134"/>
      <c r="D288" s="2135">
        <f t="shared" si="4"/>
        <v>0</v>
      </c>
      <c r="E288" s="2134"/>
      <c r="F288" s="2134"/>
      <c r="G288" s="2134"/>
      <c r="H288" s="2134"/>
      <c r="I288" s="2134"/>
      <c r="J288" s="2134"/>
      <c r="K288" s="3231"/>
      <c r="L288" s="2219"/>
    </row>
    <row r="289" spans="1:12" ht="15.75" x14ac:dyDescent="0.2">
      <c r="A289" s="2132"/>
      <c r="B289" s="2133"/>
      <c r="C289" s="2134"/>
      <c r="D289" s="2135">
        <f t="shared" si="4"/>
        <v>0</v>
      </c>
      <c r="E289" s="2134"/>
      <c r="F289" s="2134"/>
      <c r="G289" s="2134"/>
      <c r="H289" s="2134"/>
      <c r="I289" s="2134"/>
      <c r="J289" s="2134"/>
      <c r="K289" s="3231"/>
      <c r="L289" s="2219"/>
    </row>
    <row r="290" spans="1:12" ht="15.75" x14ac:dyDescent="0.2">
      <c r="A290" s="2132"/>
      <c r="B290" s="2133"/>
      <c r="C290" s="2134"/>
      <c r="D290" s="2135">
        <f t="shared" si="4"/>
        <v>0</v>
      </c>
      <c r="E290" s="2134"/>
      <c r="F290" s="2134"/>
      <c r="G290" s="2134"/>
      <c r="H290" s="2134"/>
      <c r="I290" s="2134"/>
      <c r="J290" s="2134"/>
      <c r="K290" s="3231"/>
      <c r="L290" s="2219"/>
    </row>
    <row r="291" spans="1:12" ht="15.75" x14ac:dyDescent="0.2">
      <c r="A291" s="2132"/>
      <c r="B291" s="2133"/>
      <c r="C291" s="2134"/>
      <c r="D291" s="2135">
        <f t="shared" si="4"/>
        <v>0</v>
      </c>
      <c r="E291" s="2134"/>
      <c r="F291" s="2134"/>
      <c r="G291" s="2134"/>
      <c r="H291" s="2134"/>
      <c r="I291" s="2134"/>
      <c r="J291" s="2134"/>
      <c r="K291" s="3231"/>
      <c r="L291" s="2219"/>
    </row>
    <row r="292" spans="1:12" ht="15.75" x14ac:dyDescent="0.2">
      <c r="A292" s="2132"/>
      <c r="B292" s="2133"/>
      <c r="C292" s="2134"/>
      <c r="D292" s="2135">
        <f t="shared" si="4"/>
        <v>0</v>
      </c>
      <c r="E292" s="2134"/>
      <c r="F292" s="2134"/>
      <c r="G292" s="2134"/>
      <c r="H292" s="2134"/>
      <c r="I292" s="2134"/>
      <c r="J292" s="2134"/>
      <c r="K292" s="3231"/>
      <c r="L292" s="2219"/>
    </row>
    <row r="293" spans="1:12" ht="15.75" x14ac:dyDescent="0.2">
      <c r="A293" s="2132"/>
      <c r="B293" s="2133"/>
      <c r="C293" s="2134"/>
      <c r="D293" s="2135">
        <f t="shared" si="4"/>
        <v>0</v>
      </c>
      <c r="E293" s="2134"/>
      <c r="F293" s="2134"/>
      <c r="G293" s="2134"/>
      <c r="H293" s="2134"/>
      <c r="I293" s="2134"/>
      <c r="J293" s="2134"/>
      <c r="K293" s="3231"/>
      <c r="L293" s="2219"/>
    </row>
    <row r="294" spans="1:12" ht="15.75" x14ac:dyDescent="0.2">
      <c r="A294" s="2132"/>
      <c r="B294" s="2133"/>
      <c r="C294" s="2134"/>
      <c r="D294" s="2135">
        <f t="shared" si="4"/>
        <v>0</v>
      </c>
      <c r="E294" s="2134"/>
      <c r="F294" s="2134"/>
      <c r="G294" s="2134"/>
      <c r="H294" s="2134"/>
      <c r="I294" s="2134"/>
      <c r="J294" s="2134"/>
      <c r="K294" s="3231"/>
      <c r="L294" s="2219"/>
    </row>
    <row r="295" spans="1:12" ht="15.75" x14ac:dyDescent="0.2">
      <c r="A295" s="2132"/>
      <c r="B295" s="2133"/>
      <c r="C295" s="2134"/>
      <c r="D295" s="2135">
        <f t="shared" si="4"/>
        <v>0</v>
      </c>
      <c r="E295" s="2134"/>
      <c r="F295" s="2134"/>
      <c r="G295" s="2134"/>
      <c r="H295" s="2134"/>
      <c r="I295" s="2134"/>
      <c r="J295" s="2134"/>
      <c r="K295" s="3231"/>
      <c r="L295" s="2219"/>
    </row>
    <row r="296" spans="1:12" ht="15.75" x14ac:dyDescent="0.2">
      <c r="A296" s="2132"/>
      <c r="B296" s="2133"/>
      <c r="C296" s="2134"/>
      <c r="D296" s="2135">
        <f t="shared" si="4"/>
        <v>0</v>
      </c>
      <c r="E296" s="2134"/>
      <c r="F296" s="2134"/>
      <c r="G296" s="2134"/>
      <c r="H296" s="2134"/>
      <c r="I296" s="2134"/>
      <c r="J296" s="2134"/>
      <c r="K296" s="3231"/>
      <c r="L296" s="2219"/>
    </row>
    <row r="297" spans="1:12" ht="15.75" x14ac:dyDescent="0.2">
      <c r="A297" s="2132"/>
      <c r="B297" s="2133"/>
      <c r="C297" s="2134"/>
      <c r="D297" s="2135">
        <f t="shared" si="4"/>
        <v>0</v>
      </c>
      <c r="E297" s="2134"/>
      <c r="F297" s="2134"/>
      <c r="G297" s="2134"/>
      <c r="H297" s="2134"/>
      <c r="I297" s="2134"/>
      <c r="J297" s="2134"/>
      <c r="K297" s="3231"/>
      <c r="L297" s="2219"/>
    </row>
    <row r="298" spans="1:12" ht="15.75" x14ac:dyDescent="0.2">
      <c r="A298" s="2132"/>
      <c r="B298" s="2133"/>
      <c r="C298" s="2134"/>
      <c r="D298" s="2135">
        <f t="shared" si="4"/>
        <v>0</v>
      </c>
      <c r="E298" s="2134"/>
      <c r="F298" s="2134"/>
      <c r="G298" s="2134"/>
      <c r="H298" s="2134"/>
      <c r="I298" s="2134"/>
      <c r="J298" s="2134"/>
      <c r="K298" s="3231"/>
      <c r="L298" s="2219"/>
    </row>
    <row r="299" spans="1:12" ht="15.75" x14ac:dyDescent="0.2">
      <c r="A299" s="2132"/>
      <c r="B299" s="2133"/>
      <c r="C299" s="2134"/>
      <c r="D299" s="2135">
        <f t="shared" si="4"/>
        <v>0</v>
      </c>
      <c r="E299" s="2134"/>
      <c r="F299" s="2134"/>
      <c r="G299" s="2134"/>
      <c r="H299" s="2134"/>
      <c r="I299" s="2134"/>
      <c r="J299" s="2134"/>
      <c r="K299" s="3231"/>
      <c r="L299" s="2219"/>
    </row>
    <row r="300" spans="1:12" ht="15.75" x14ac:dyDescent="0.2">
      <c r="A300" s="2132"/>
      <c r="B300" s="2133"/>
      <c r="C300" s="2134"/>
      <c r="D300" s="2135">
        <f t="shared" si="4"/>
        <v>0</v>
      </c>
      <c r="E300" s="2134"/>
      <c r="F300" s="2134"/>
      <c r="G300" s="2134"/>
      <c r="H300" s="2134"/>
      <c r="I300" s="2134"/>
      <c r="J300" s="2134"/>
      <c r="K300" s="3231"/>
      <c r="L300" s="2219"/>
    </row>
    <row r="301" spans="1:12" ht="15.75" x14ac:dyDescent="0.2">
      <c r="A301" s="2132"/>
      <c r="B301" s="2133"/>
      <c r="C301" s="2134"/>
      <c r="D301" s="2135">
        <f t="shared" si="4"/>
        <v>0</v>
      </c>
      <c r="E301" s="2134"/>
      <c r="F301" s="2134"/>
      <c r="G301" s="2134"/>
      <c r="H301" s="2134"/>
      <c r="I301" s="2134"/>
      <c r="J301" s="2134"/>
      <c r="K301" s="3231"/>
      <c r="L301" s="2219"/>
    </row>
    <row r="302" spans="1:12" ht="15.75" x14ac:dyDescent="0.2">
      <c r="A302" s="2132"/>
      <c r="B302" s="2133"/>
      <c r="C302" s="2134"/>
      <c r="D302" s="2135">
        <f t="shared" si="4"/>
        <v>0</v>
      </c>
      <c r="E302" s="2134"/>
      <c r="F302" s="2134"/>
      <c r="G302" s="2134"/>
      <c r="H302" s="2134"/>
      <c r="I302" s="2134"/>
      <c r="J302" s="2134"/>
      <c r="K302" s="3231"/>
      <c r="L302" s="2219"/>
    </row>
    <row r="303" spans="1:12" ht="15.75" x14ac:dyDescent="0.2">
      <c r="A303" s="2132"/>
      <c r="B303" s="2133"/>
      <c r="C303" s="2134"/>
      <c r="D303" s="2135">
        <f t="shared" si="4"/>
        <v>0</v>
      </c>
      <c r="E303" s="2134"/>
      <c r="F303" s="2134"/>
      <c r="G303" s="2134"/>
      <c r="H303" s="2134"/>
      <c r="I303" s="2134"/>
      <c r="J303" s="2134"/>
      <c r="K303" s="3231"/>
      <c r="L303" s="2219"/>
    </row>
    <row r="304" spans="1:12" ht="15.75" x14ac:dyDescent="0.2">
      <c r="A304" s="2132"/>
      <c r="B304" s="2133"/>
      <c r="C304" s="2134"/>
      <c r="D304" s="2135">
        <f t="shared" si="4"/>
        <v>0</v>
      </c>
      <c r="E304" s="2134"/>
      <c r="F304" s="2134"/>
      <c r="G304" s="2134"/>
      <c r="H304" s="2134"/>
      <c r="I304" s="2134"/>
      <c r="J304" s="2134"/>
      <c r="K304" s="3231"/>
      <c r="L304" s="2219"/>
    </row>
    <row r="305" spans="1:12" ht="15.75" x14ac:dyDescent="0.2">
      <c r="A305" s="2132"/>
      <c r="B305" s="2133"/>
      <c r="C305" s="2134"/>
      <c r="D305" s="2135">
        <f t="shared" si="4"/>
        <v>0</v>
      </c>
      <c r="E305" s="2134"/>
      <c r="F305" s="2134"/>
      <c r="G305" s="2134"/>
      <c r="H305" s="2134"/>
      <c r="I305" s="2134"/>
      <c r="J305" s="2134"/>
      <c r="K305" s="3231"/>
      <c r="L305" s="2219"/>
    </row>
    <row r="306" spans="1:12" ht="15.75" x14ac:dyDescent="0.2">
      <c r="A306" s="2132"/>
      <c r="B306" s="2133"/>
      <c r="C306" s="2134"/>
      <c r="D306" s="2135">
        <f t="shared" si="4"/>
        <v>0</v>
      </c>
      <c r="E306" s="2134"/>
      <c r="F306" s="2134"/>
      <c r="G306" s="2134"/>
      <c r="H306" s="2134"/>
      <c r="I306" s="2134"/>
      <c r="J306" s="2134"/>
      <c r="K306" s="3231"/>
      <c r="L306" s="2219"/>
    </row>
    <row r="307" spans="1:12" ht="15.75" x14ac:dyDescent="0.2">
      <c r="A307" s="2132"/>
      <c r="B307" s="2133"/>
      <c r="C307" s="2134"/>
      <c r="D307" s="2135">
        <f t="shared" si="4"/>
        <v>0</v>
      </c>
      <c r="E307" s="2134"/>
      <c r="F307" s="2134"/>
      <c r="G307" s="2134"/>
      <c r="H307" s="2134"/>
      <c r="I307" s="2134"/>
      <c r="J307" s="2134"/>
      <c r="K307" s="3231"/>
      <c r="L307" s="2219"/>
    </row>
    <row r="308" spans="1:12" ht="15.75" x14ac:dyDescent="0.2">
      <c r="A308" s="2132"/>
      <c r="B308" s="2133"/>
      <c r="C308" s="2134"/>
      <c r="D308" s="2135">
        <f t="shared" si="4"/>
        <v>0</v>
      </c>
      <c r="E308" s="2134"/>
      <c r="F308" s="2134"/>
      <c r="G308" s="2134"/>
      <c r="H308" s="2134"/>
      <c r="I308" s="2134"/>
      <c r="J308" s="2134"/>
      <c r="K308" s="3231"/>
      <c r="L308" s="2219"/>
    </row>
    <row r="309" spans="1:12" ht="15.75" x14ac:dyDescent="0.2">
      <c r="A309" s="2132"/>
      <c r="B309" s="2133"/>
      <c r="C309" s="2134"/>
      <c r="D309" s="2135">
        <f t="shared" si="4"/>
        <v>0</v>
      </c>
      <c r="E309" s="2134"/>
      <c r="F309" s="2134"/>
      <c r="G309" s="2134"/>
      <c r="H309" s="2134"/>
      <c r="I309" s="2134"/>
      <c r="J309" s="2134"/>
      <c r="K309" s="3231"/>
      <c r="L309" s="2219"/>
    </row>
    <row r="310" spans="1:12" ht="15.75" x14ac:dyDescent="0.2">
      <c r="A310" s="2132"/>
      <c r="B310" s="2133"/>
      <c r="C310" s="2134"/>
      <c r="D310" s="2135">
        <f t="shared" si="4"/>
        <v>0</v>
      </c>
      <c r="E310" s="2134"/>
      <c r="F310" s="2134"/>
      <c r="G310" s="2134"/>
      <c r="H310" s="2134"/>
      <c r="I310" s="2134"/>
      <c r="J310" s="2134"/>
      <c r="K310" s="3231"/>
      <c r="L310" s="2219"/>
    </row>
    <row r="311" spans="1:12" ht="15.75" x14ac:dyDescent="0.2">
      <c r="A311" s="2132"/>
      <c r="B311" s="2133"/>
      <c r="C311" s="2134"/>
      <c r="D311" s="2135">
        <f t="shared" si="4"/>
        <v>0</v>
      </c>
      <c r="E311" s="2134"/>
      <c r="F311" s="2134"/>
      <c r="G311" s="2134"/>
      <c r="H311" s="2134"/>
      <c r="I311" s="2134"/>
      <c r="J311" s="2134"/>
      <c r="K311" s="3231"/>
      <c r="L311" s="2219"/>
    </row>
    <row r="312" spans="1:12" ht="15.75" x14ac:dyDescent="0.2">
      <c r="A312" s="2132"/>
      <c r="B312" s="2133"/>
      <c r="C312" s="2134"/>
      <c r="D312" s="2135">
        <f t="shared" si="4"/>
        <v>0</v>
      </c>
      <c r="E312" s="2134"/>
      <c r="F312" s="2134"/>
      <c r="G312" s="2134"/>
      <c r="H312" s="2134"/>
      <c r="I312" s="2134"/>
      <c r="J312" s="2134"/>
      <c r="K312" s="3231"/>
      <c r="L312" s="2219"/>
    </row>
    <row r="313" spans="1:12" ht="15.75" x14ac:dyDescent="0.2">
      <c r="A313" s="2132"/>
      <c r="B313" s="2133"/>
      <c r="C313" s="2134"/>
      <c r="D313" s="2135">
        <f t="shared" si="4"/>
        <v>0</v>
      </c>
      <c r="E313" s="2134"/>
      <c r="F313" s="2134"/>
      <c r="G313" s="2134"/>
      <c r="H313" s="2134"/>
      <c r="I313" s="2134"/>
      <c r="J313" s="2134"/>
      <c r="K313" s="3231"/>
      <c r="L313" s="2219"/>
    </row>
    <row r="314" spans="1:12" ht="15.75" x14ac:dyDescent="0.2">
      <c r="A314" s="2132"/>
      <c r="B314" s="2133"/>
      <c r="C314" s="2134"/>
      <c r="D314" s="2135">
        <f t="shared" si="4"/>
        <v>0</v>
      </c>
      <c r="E314" s="2134"/>
      <c r="F314" s="2134"/>
      <c r="G314" s="2134"/>
      <c r="H314" s="2134"/>
      <c r="I314" s="2134"/>
      <c r="J314" s="2134"/>
      <c r="K314" s="3231"/>
      <c r="L314" s="2219"/>
    </row>
    <row r="315" spans="1:12" ht="15.75" x14ac:dyDescent="0.2">
      <c r="A315" s="2132"/>
      <c r="B315" s="2133"/>
      <c r="C315" s="2134"/>
      <c r="D315" s="2135">
        <f t="shared" si="4"/>
        <v>0</v>
      </c>
      <c r="E315" s="2134"/>
      <c r="F315" s="2134"/>
      <c r="G315" s="2134"/>
      <c r="H315" s="2134"/>
      <c r="I315" s="2134"/>
      <c r="J315" s="2134"/>
      <c r="K315" s="3231"/>
      <c r="L315" s="2219"/>
    </row>
    <row r="316" spans="1:12" ht="15.75" x14ac:dyDescent="0.2">
      <c r="A316" s="2132"/>
      <c r="B316" s="2133"/>
      <c r="C316" s="2134"/>
      <c r="D316" s="2135">
        <f t="shared" si="4"/>
        <v>0</v>
      </c>
      <c r="E316" s="2134"/>
      <c r="F316" s="2134"/>
      <c r="G316" s="2134"/>
      <c r="H316" s="2134"/>
      <c r="I316" s="2134"/>
      <c r="J316" s="2134"/>
      <c r="K316" s="3231"/>
      <c r="L316" s="2219"/>
    </row>
    <row r="317" spans="1:12" ht="15.75" x14ac:dyDescent="0.2">
      <c r="A317" s="2132"/>
      <c r="B317" s="2133"/>
      <c r="C317" s="2134"/>
      <c r="D317" s="2135">
        <f t="shared" si="4"/>
        <v>0</v>
      </c>
      <c r="E317" s="2134"/>
      <c r="F317" s="2134"/>
      <c r="G317" s="2134"/>
      <c r="H317" s="2134"/>
      <c r="I317" s="2134"/>
      <c r="J317" s="2134"/>
      <c r="K317" s="3231"/>
      <c r="L317" s="2219"/>
    </row>
    <row r="318" spans="1:12" ht="15.75" x14ac:dyDescent="0.2">
      <c r="A318" s="2132"/>
      <c r="B318" s="2133"/>
      <c r="C318" s="2134"/>
      <c r="D318" s="2135">
        <f t="shared" si="4"/>
        <v>0</v>
      </c>
      <c r="E318" s="2134"/>
      <c r="F318" s="2134"/>
      <c r="G318" s="2134"/>
      <c r="H318" s="2134"/>
      <c r="I318" s="2134"/>
      <c r="J318" s="2134"/>
      <c r="K318" s="3231"/>
      <c r="L318" s="2219"/>
    </row>
    <row r="319" spans="1:12" ht="15.75" x14ac:dyDescent="0.2">
      <c r="A319" s="2132"/>
      <c r="B319" s="2133"/>
      <c r="C319" s="2134"/>
      <c r="D319" s="2135">
        <f t="shared" si="4"/>
        <v>0</v>
      </c>
      <c r="E319" s="2134"/>
      <c r="F319" s="2134"/>
      <c r="G319" s="2134"/>
      <c r="H319" s="2134"/>
      <c r="I319" s="2134"/>
      <c r="J319" s="2134"/>
      <c r="K319" s="3231"/>
      <c r="L319" s="2219"/>
    </row>
    <row r="320" spans="1:12" ht="15.75" x14ac:dyDescent="0.2">
      <c r="A320" s="2132"/>
      <c r="B320" s="2133"/>
      <c r="C320" s="2134"/>
      <c r="D320" s="2135">
        <f t="shared" si="4"/>
        <v>0</v>
      </c>
      <c r="E320" s="2134"/>
      <c r="F320" s="2134"/>
      <c r="G320" s="2134"/>
      <c r="H320" s="2134"/>
      <c r="I320" s="2134"/>
      <c r="J320" s="2134"/>
      <c r="K320" s="3231"/>
      <c r="L320" s="2219"/>
    </row>
    <row r="321" spans="1:12" ht="15.75" x14ac:dyDescent="0.2">
      <c r="A321" s="2132"/>
      <c r="B321" s="2133"/>
      <c r="C321" s="2134"/>
      <c r="D321" s="2135">
        <f t="shared" si="4"/>
        <v>0</v>
      </c>
      <c r="E321" s="2134"/>
      <c r="F321" s="2134"/>
      <c r="G321" s="2134"/>
      <c r="H321" s="2134"/>
      <c r="I321" s="2134"/>
      <c r="J321" s="2134"/>
      <c r="K321" s="3231"/>
      <c r="L321" s="2219"/>
    </row>
    <row r="322" spans="1:12" ht="15.75" x14ac:dyDescent="0.2">
      <c r="A322" s="2132"/>
      <c r="B322" s="2133"/>
      <c r="C322" s="2134"/>
      <c r="D322" s="2135">
        <f t="shared" si="4"/>
        <v>0</v>
      </c>
      <c r="E322" s="2134"/>
      <c r="F322" s="2134"/>
      <c r="G322" s="2134"/>
      <c r="H322" s="2134"/>
      <c r="I322" s="2134"/>
      <c r="J322" s="2134"/>
      <c r="K322" s="3231"/>
      <c r="L322" s="2219"/>
    </row>
    <row r="323" spans="1:12" ht="15.75" x14ac:dyDescent="0.2">
      <c r="A323" s="2132"/>
      <c r="B323" s="2133"/>
      <c r="C323" s="2134"/>
      <c r="D323" s="2135">
        <f t="shared" si="4"/>
        <v>0</v>
      </c>
      <c r="E323" s="2134"/>
      <c r="F323" s="2134"/>
      <c r="G323" s="2134"/>
      <c r="H323" s="2134"/>
      <c r="I323" s="2134"/>
      <c r="J323" s="2134"/>
      <c r="K323" s="3231"/>
      <c r="L323" s="2219"/>
    </row>
    <row r="324" spans="1:12" ht="15.75" x14ac:dyDescent="0.2">
      <c r="A324" s="2132"/>
      <c r="B324" s="2133"/>
      <c r="C324" s="2134"/>
      <c r="D324" s="2135">
        <f t="shared" si="4"/>
        <v>0</v>
      </c>
      <c r="E324" s="2134"/>
      <c r="F324" s="2134"/>
      <c r="G324" s="2134"/>
      <c r="H324" s="2134"/>
      <c r="I324" s="2134"/>
      <c r="J324" s="2134"/>
      <c r="K324" s="3231"/>
      <c r="L324" s="2219"/>
    </row>
    <row r="325" spans="1:12" ht="15.75" x14ac:dyDescent="0.2">
      <c r="A325" s="2132"/>
      <c r="B325" s="2133"/>
      <c r="C325" s="2134"/>
      <c r="D325" s="2135">
        <f t="shared" si="4"/>
        <v>0</v>
      </c>
      <c r="E325" s="2134"/>
      <c r="F325" s="2134"/>
      <c r="G325" s="2134"/>
      <c r="H325" s="2134"/>
      <c r="I325" s="2134"/>
      <c r="J325" s="2134"/>
      <c r="K325" s="3231"/>
      <c r="L325" s="2219"/>
    </row>
    <row r="326" spans="1:12" ht="15.75" x14ac:dyDescent="0.2">
      <c r="A326" s="2132"/>
      <c r="B326" s="2133"/>
      <c r="C326" s="2134"/>
      <c r="D326" s="2135">
        <f t="shared" si="4"/>
        <v>0</v>
      </c>
      <c r="E326" s="2134"/>
      <c r="F326" s="2134"/>
      <c r="G326" s="2134"/>
      <c r="H326" s="2134"/>
      <c r="I326" s="2134"/>
      <c r="J326" s="2134"/>
      <c r="K326" s="3231"/>
      <c r="L326" s="2219"/>
    </row>
    <row r="327" spans="1:12" ht="15.75" x14ac:dyDescent="0.2">
      <c r="A327" s="2132"/>
      <c r="B327" s="2133"/>
      <c r="C327" s="2134"/>
      <c r="D327" s="2135">
        <f t="shared" si="4"/>
        <v>0</v>
      </c>
      <c r="E327" s="2134"/>
      <c r="F327" s="2134"/>
      <c r="G327" s="2134"/>
      <c r="H327" s="2134"/>
      <c r="I327" s="2134"/>
      <c r="J327" s="2134"/>
      <c r="K327" s="3231"/>
      <c r="L327" s="2219"/>
    </row>
    <row r="328" spans="1:12" ht="15.75" x14ac:dyDescent="0.2">
      <c r="A328" s="2132"/>
      <c r="B328" s="2133"/>
      <c r="C328" s="2134"/>
      <c r="D328" s="2135">
        <f t="shared" si="4"/>
        <v>0</v>
      </c>
      <c r="E328" s="2134"/>
      <c r="F328" s="2134"/>
      <c r="G328" s="2134"/>
      <c r="H328" s="2134"/>
      <c r="I328" s="2134"/>
      <c r="J328" s="2134"/>
      <c r="K328" s="3231"/>
      <c r="L328" s="2219"/>
    </row>
    <row r="329" spans="1:12" ht="15.75" x14ac:dyDescent="0.2">
      <c r="A329" s="2132"/>
      <c r="B329" s="2133"/>
      <c r="C329" s="2134"/>
      <c r="D329" s="2135">
        <f t="shared" si="4"/>
        <v>0</v>
      </c>
      <c r="E329" s="2134"/>
      <c r="F329" s="2134"/>
      <c r="G329" s="2134"/>
      <c r="H329" s="2134"/>
      <c r="I329" s="2134"/>
      <c r="J329" s="2134"/>
      <c r="K329" s="3231"/>
      <c r="L329" s="2219"/>
    </row>
    <row r="330" spans="1:12" ht="15.75" x14ac:dyDescent="0.2">
      <c r="A330" s="2132"/>
      <c r="B330" s="2133"/>
      <c r="C330" s="2134"/>
      <c r="D330" s="2135">
        <f t="shared" si="4"/>
        <v>0</v>
      </c>
      <c r="E330" s="2134"/>
      <c r="F330" s="2134"/>
      <c r="G330" s="2134"/>
      <c r="H330" s="2134"/>
      <c r="I330" s="2134"/>
      <c r="J330" s="2134"/>
      <c r="K330" s="3231"/>
      <c r="L330" s="2219"/>
    </row>
    <row r="331" spans="1:12" ht="15.75" x14ac:dyDescent="0.2">
      <c r="A331" s="2132"/>
      <c r="B331" s="2133"/>
      <c r="C331" s="2134"/>
      <c r="D331" s="2135">
        <f t="shared" si="4"/>
        <v>0</v>
      </c>
      <c r="E331" s="2134"/>
      <c r="F331" s="2134"/>
      <c r="G331" s="2134"/>
      <c r="H331" s="2134"/>
      <c r="I331" s="2134"/>
      <c r="J331" s="2134"/>
      <c r="K331" s="3231"/>
      <c r="L331" s="2219"/>
    </row>
    <row r="332" spans="1:12" ht="15.75" x14ac:dyDescent="0.2">
      <c r="A332" s="2132"/>
      <c r="B332" s="2133"/>
      <c r="C332" s="2134"/>
      <c r="D332" s="2135">
        <f t="shared" si="4"/>
        <v>0</v>
      </c>
      <c r="E332" s="2134"/>
      <c r="F332" s="2134"/>
      <c r="G332" s="2134"/>
      <c r="H332" s="2134"/>
      <c r="I332" s="2134"/>
      <c r="J332" s="2134"/>
      <c r="K332" s="3231"/>
      <c r="L332" s="2219"/>
    </row>
    <row r="333" spans="1:12" ht="15.75" x14ac:dyDescent="0.2">
      <c r="A333" s="2132"/>
      <c r="B333" s="2133"/>
      <c r="C333" s="2134"/>
      <c r="D333" s="2135">
        <f t="shared" si="4"/>
        <v>0</v>
      </c>
      <c r="E333" s="2134"/>
      <c r="F333" s="2134"/>
      <c r="G333" s="2134"/>
      <c r="H333" s="2134"/>
      <c r="I333" s="2134"/>
      <c r="J333" s="2134"/>
      <c r="K333" s="3231"/>
      <c r="L333" s="2219"/>
    </row>
    <row r="334" spans="1:12" ht="15.75" x14ac:dyDescent="0.2">
      <c r="A334" s="2132"/>
      <c r="B334" s="2133"/>
      <c r="C334" s="2134"/>
      <c r="D334" s="2135">
        <f t="shared" si="4"/>
        <v>0</v>
      </c>
      <c r="E334" s="2134"/>
      <c r="F334" s="2134"/>
      <c r="G334" s="2134"/>
      <c r="H334" s="2134"/>
      <c r="I334" s="2134"/>
      <c r="J334" s="2134"/>
      <c r="K334" s="3231"/>
      <c r="L334" s="2219"/>
    </row>
    <row r="335" spans="1:12" ht="15.75" x14ac:dyDescent="0.2">
      <c r="A335" s="2132"/>
      <c r="B335" s="2133"/>
      <c r="C335" s="2134"/>
      <c r="D335" s="2135">
        <f t="shared" si="4"/>
        <v>0</v>
      </c>
      <c r="E335" s="2134"/>
      <c r="F335" s="2134"/>
      <c r="G335" s="2134"/>
      <c r="H335" s="2134"/>
      <c r="I335" s="2134"/>
      <c r="J335" s="2134"/>
      <c r="K335" s="3231"/>
      <c r="L335" s="2219"/>
    </row>
    <row r="336" spans="1:12" ht="15.75" x14ac:dyDescent="0.2">
      <c r="A336" s="2132"/>
      <c r="B336" s="2133"/>
      <c r="C336" s="2134"/>
      <c r="D336" s="2135">
        <f t="shared" si="4"/>
        <v>0</v>
      </c>
      <c r="E336" s="2134"/>
      <c r="F336" s="2134"/>
      <c r="G336" s="2134"/>
      <c r="H336" s="2134"/>
      <c r="I336" s="2134"/>
      <c r="J336" s="2134"/>
      <c r="K336" s="3231"/>
      <c r="L336" s="2219"/>
    </row>
    <row r="337" spans="1:12" ht="15.75" x14ac:dyDescent="0.2">
      <c r="A337" s="2132"/>
      <c r="B337" s="2133"/>
      <c r="C337" s="2134"/>
      <c r="D337" s="2135">
        <f t="shared" si="4"/>
        <v>0</v>
      </c>
      <c r="E337" s="2134"/>
      <c r="F337" s="2134"/>
      <c r="G337" s="2134"/>
      <c r="H337" s="2134"/>
      <c r="I337" s="2134"/>
      <c r="J337" s="2134"/>
      <c r="K337" s="3231"/>
      <c r="L337" s="2219"/>
    </row>
    <row r="338" spans="1:12" ht="15.75" x14ac:dyDescent="0.2">
      <c r="A338" s="2132"/>
      <c r="B338" s="2133"/>
      <c r="C338" s="2134"/>
      <c r="D338" s="2135">
        <f t="shared" ref="D338:D401" si="5">+C338*(100-E338)/100</f>
        <v>0</v>
      </c>
      <c r="E338" s="2134"/>
      <c r="F338" s="2134"/>
      <c r="G338" s="2134"/>
      <c r="H338" s="2134"/>
      <c r="I338" s="2134"/>
      <c r="J338" s="2134"/>
      <c r="K338" s="3231"/>
      <c r="L338" s="2219"/>
    </row>
    <row r="339" spans="1:12" ht="15.75" x14ac:dyDescent="0.2">
      <c r="A339" s="2132"/>
      <c r="B339" s="2133"/>
      <c r="C339" s="2134"/>
      <c r="D339" s="2135">
        <f t="shared" si="5"/>
        <v>0</v>
      </c>
      <c r="E339" s="2134"/>
      <c r="F339" s="2134"/>
      <c r="G339" s="2134"/>
      <c r="H339" s="2134"/>
      <c r="I339" s="2134"/>
      <c r="J339" s="2134"/>
      <c r="K339" s="3231"/>
      <c r="L339" s="2219"/>
    </row>
    <row r="340" spans="1:12" ht="15.75" x14ac:dyDescent="0.2">
      <c r="A340" s="2132"/>
      <c r="B340" s="2133"/>
      <c r="C340" s="2134"/>
      <c r="D340" s="2135">
        <f t="shared" si="5"/>
        <v>0</v>
      </c>
      <c r="E340" s="2134"/>
      <c r="F340" s="2134"/>
      <c r="G340" s="2134"/>
      <c r="H340" s="2134"/>
      <c r="I340" s="2134"/>
      <c r="J340" s="2134"/>
      <c r="K340" s="3231"/>
      <c r="L340" s="2219"/>
    </row>
    <row r="341" spans="1:12" ht="15.75" x14ac:dyDescent="0.2">
      <c r="A341" s="2132"/>
      <c r="B341" s="2133"/>
      <c r="C341" s="2134"/>
      <c r="D341" s="2135">
        <f t="shared" si="5"/>
        <v>0</v>
      </c>
      <c r="E341" s="2134"/>
      <c r="F341" s="2134"/>
      <c r="G341" s="2134"/>
      <c r="H341" s="2134"/>
      <c r="I341" s="2134"/>
      <c r="J341" s="2134"/>
      <c r="K341" s="3231"/>
      <c r="L341" s="2219"/>
    </row>
    <row r="342" spans="1:12" ht="15.75" x14ac:dyDescent="0.2">
      <c r="A342" s="2132"/>
      <c r="B342" s="2133"/>
      <c r="C342" s="2134"/>
      <c r="D342" s="2135">
        <f t="shared" si="5"/>
        <v>0</v>
      </c>
      <c r="E342" s="2134"/>
      <c r="F342" s="2134"/>
      <c r="G342" s="2134"/>
      <c r="H342" s="2134"/>
      <c r="I342" s="2134"/>
      <c r="J342" s="2134"/>
      <c r="K342" s="3231"/>
      <c r="L342" s="2219"/>
    </row>
    <row r="343" spans="1:12" ht="15.75" x14ac:dyDescent="0.2">
      <c r="A343" s="2132"/>
      <c r="B343" s="2133"/>
      <c r="C343" s="2134"/>
      <c r="D343" s="2135">
        <f t="shared" si="5"/>
        <v>0</v>
      </c>
      <c r="E343" s="2134"/>
      <c r="F343" s="2134"/>
      <c r="G343" s="2134"/>
      <c r="H343" s="2134"/>
      <c r="I343" s="2134"/>
      <c r="J343" s="2134"/>
      <c r="K343" s="3231"/>
      <c r="L343" s="2219"/>
    </row>
    <row r="344" spans="1:12" ht="15.75" x14ac:dyDescent="0.2">
      <c r="A344" s="2132"/>
      <c r="B344" s="2133"/>
      <c r="C344" s="2134"/>
      <c r="D344" s="2135">
        <f t="shared" si="5"/>
        <v>0</v>
      </c>
      <c r="E344" s="2134"/>
      <c r="F344" s="2134"/>
      <c r="G344" s="2134"/>
      <c r="H344" s="2134"/>
      <c r="I344" s="2134"/>
      <c r="J344" s="2134"/>
      <c r="K344" s="3231"/>
      <c r="L344" s="2219"/>
    </row>
    <row r="345" spans="1:12" ht="15.75" x14ac:dyDescent="0.2">
      <c r="A345" s="2132"/>
      <c r="B345" s="2133"/>
      <c r="C345" s="2134"/>
      <c r="D345" s="2135">
        <f t="shared" si="5"/>
        <v>0</v>
      </c>
      <c r="E345" s="2134"/>
      <c r="F345" s="2134"/>
      <c r="G345" s="2134"/>
      <c r="H345" s="2134"/>
      <c r="I345" s="2134"/>
      <c r="J345" s="2134"/>
      <c r="K345" s="3231"/>
      <c r="L345" s="2219"/>
    </row>
    <row r="346" spans="1:12" ht="15.75" x14ac:dyDescent="0.2">
      <c r="A346" s="2132"/>
      <c r="B346" s="2133"/>
      <c r="C346" s="2134"/>
      <c r="D346" s="2135">
        <f t="shared" si="5"/>
        <v>0</v>
      </c>
      <c r="E346" s="2134"/>
      <c r="F346" s="2134"/>
      <c r="G346" s="2134"/>
      <c r="H346" s="2134"/>
      <c r="I346" s="2134"/>
      <c r="J346" s="2134"/>
      <c r="K346" s="3231"/>
      <c r="L346" s="2219"/>
    </row>
    <row r="347" spans="1:12" ht="15.75" x14ac:dyDescent="0.2">
      <c r="A347" s="2132"/>
      <c r="B347" s="2133"/>
      <c r="C347" s="2134"/>
      <c r="D347" s="2135">
        <f t="shared" si="5"/>
        <v>0</v>
      </c>
      <c r="E347" s="2134"/>
      <c r="F347" s="2134"/>
      <c r="G347" s="2134"/>
      <c r="H347" s="2134"/>
      <c r="I347" s="2134"/>
      <c r="J347" s="2134"/>
      <c r="K347" s="3231"/>
      <c r="L347" s="2219"/>
    </row>
    <row r="348" spans="1:12" ht="15.75" x14ac:dyDescent="0.2">
      <c r="A348" s="2132"/>
      <c r="B348" s="2133"/>
      <c r="C348" s="2134"/>
      <c r="D348" s="2135">
        <f t="shared" si="5"/>
        <v>0</v>
      </c>
      <c r="E348" s="2134"/>
      <c r="F348" s="2134"/>
      <c r="G348" s="2134"/>
      <c r="H348" s="2134"/>
      <c r="I348" s="2134"/>
      <c r="J348" s="2134"/>
      <c r="K348" s="3231"/>
      <c r="L348" s="2219"/>
    </row>
    <row r="349" spans="1:12" ht="15.75" x14ac:dyDescent="0.2">
      <c r="A349" s="2132"/>
      <c r="B349" s="2133"/>
      <c r="C349" s="2134"/>
      <c r="D349" s="2135">
        <f t="shared" si="5"/>
        <v>0</v>
      </c>
      <c r="E349" s="2134"/>
      <c r="F349" s="2134"/>
      <c r="G349" s="2134"/>
      <c r="H349" s="2134"/>
      <c r="I349" s="2134"/>
      <c r="J349" s="2134"/>
      <c r="K349" s="3231"/>
      <c r="L349" s="2219"/>
    </row>
    <row r="350" spans="1:12" ht="15.75" x14ac:dyDescent="0.2">
      <c r="A350" s="2132"/>
      <c r="B350" s="2133"/>
      <c r="C350" s="2134"/>
      <c r="D350" s="2135">
        <f t="shared" si="5"/>
        <v>0</v>
      </c>
      <c r="E350" s="2134"/>
      <c r="F350" s="2134"/>
      <c r="G350" s="2134"/>
      <c r="H350" s="2134"/>
      <c r="I350" s="2134"/>
      <c r="J350" s="2134"/>
      <c r="K350" s="3231"/>
      <c r="L350" s="2219"/>
    </row>
    <row r="351" spans="1:12" ht="15.75" x14ac:dyDescent="0.2">
      <c r="A351" s="2132"/>
      <c r="B351" s="2133"/>
      <c r="C351" s="2134"/>
      <c r="D351" s="2135">
        <f t="shared" si="5"/>
        <v>0</v>
      </c>
      <c r="E351" s="2134"/>
      <c r="F351" s="2134"/>
      <c r="G351" s="2134"/>
      <c r="H351" s="2134"/>
      <c r="I351" s="2134"/>
      <c r="J351" s="2134"/>
      <c r="K351" s="3231"/>
      <c r="L351" s="2219"/>
    </row>
    <row r="352" spans="1:12" ht="15.75" x14ac:dyDescent="0.2">
      <c r="A352" s="2132"/>
      <c r="B352" s="2133"/>
      <c r="C352" s="2134"/>
      <c r="D352" s="2135">
        <f t="shared" si="5"/>
        <v>0</v>
      </c>
      <c r="E352" s="2134"/>
      <c r="F352" s="2134"/>
      <c r="G352" s="2134"/>
      <c r="H352" s="2134"/>
      <c r="I352" s="2134"/>
      <c r="J352" s="2134"/>
      <c r="K352" s="3231"/>
      <c r="L352" s="2219"/>
    </row>
    <row r="353" spans="1:12" ht="15.75" x14ac:dyDescent="0.2">
      <c r="A353" s="2132"/>
      <c r="B353" s="2133"/>
      <c r="C353" s="2134"/>
      <c r="D353" s="2135">
        <f t="shared" si="5"/>
        <v>0</v>
      </c>
      <c r="E353" s="2134"/>
      <c r="F353" s="2134"/>
      <c r="G353" s="2134"/>
      <c r="H353" s="2134"/>
      <c r="I353" s="2134"/>
      <c r="J353" s="2134"/>
      <c r="K353" s="3231"/>
      <c r="L353" s="2219"/>
    </row>
    <row r="354" spans="1:12" ht="15.75" x14ac:dyDescent="0.2">
      <c r="A354" s="2132"/>
      <c r="B354" s="2133"/>
      <c r="C354" s="2134"/>
      <c r="D354" s="2135">
        <f t="shared" si="5"/>
        <v>0</v>
      </c>
      <c r="E354" s="2134"/>
      <c r="F354" s="2134"/>
      <c r="G354" s="2134"/>
      <c r="H354" s="2134"/>
      <c r="I354" s="2134"/>
      <c r="J354" s="2134"/>
      <c r="K354" s="3231"/>
      <c r="L354" s="2219"/>
    </row>
    <row r="355" spans="1:12" ht="15.75" x14ac:dyDescent="0.2">
      <c r="A355" s="2132"/>
      <c r="B355" s="2133"/>
      <c r="C355" s="2134"/>
      <c r="D355" s="2135">
        <f t="shared" si="5"/>
        <v>0</v>
      </c>
      <c r="E355" s="2134"/>
      <c r="F355" s="2134"/>
      <c r="G355" s="2134"/>
      <c r="H355" s="2134"/>
      <c r="I355" s="2134"/>
      <c r="J355" s="2134"/>
      <c r="K355" s="3231"/>
      <c r="L355" s="2219"/>
    </row>
    <row r="356" spans="1:12" ht="15.75" x14ac:dyDescent="0.2">
      <c r="A356" s="2132"/>
      <c r="B356" s="2133"/>
      <c r="C356" s="2134"/>
      <c r="D356" s="2135">
        <f t="shared" si="5"/>
        <v>0</v>
      </c>
      <c r="E356" s="2134"/>
      <c r="F356" s="2134"/>
      <c r="G356" s="2134"/>
      <c r="H356" s="2134"/>
      <c r="I356" s="2134"/>
      <c r="J356" s="2134"/>
      <c r="K356" s="3231"/>
      <c r="L356" s="2219"/>
    </row>
    <row r="357" spans="1:12" ht="15.75" x14ac:dyDescent="0.2">
      <c r="A357" s="2132"/>
      <c r="B357" s="2133"/>
      <c r="C357" s="2134"/>
      <c r="D357" s="2135">
        <f t="shared" si="5"/>
        <v>0</v>
      </c>
      <c r="E357" s="2134"/>
      <c r="F357" s="2134"/>
      <c r="G357" s="2134"/>
      <c r="H357" s="2134"/>
      <c r="I357" s="2134"/>
      <c r="J357" s="2134"/>
      <c r="K357" s="3231"/>
      <c r="L357" s="2219"/>
    </row>
    <row r="358" spans="1:12" ht="15.75" x14ac:dyDescent="0.2">
      <c r="A358" s="2132"/>
      <c r="B358" s="2133"/>
      <c r="C358" s="2134"/>
      <c r="D358" s="2135">
        <f t="shared" si="5"/>
        <v>0</v>
      </c>
      <c r="E358" s="2134"/>
      <c r="F358" s="2134"/>
      <c r="G358" s="2134"/>
      <c r="H358" s="2134"/>
      <c r="I358" s="2134"/>
      <c r="J358" s="2134"/>
      <c r="K358" s="3231"/>
      <c r="L358" s="2219"/>
    </row>
    <row r="359" spans="1:12" ht="15.75" x14ac:dyDescent="0.2">
      <c r="A359" s="2132"/>
      <c r="B359" s="2133"/>
      <c r="C359" s="2134"/>
      <c r="D359" s="2135">
        <f t="shared" si="5"/>
        <v>0</v>
      </c>
      <c r="E359" s="2134"/>
      <c r="F359" s="2134"/>
      <c r="G359" s="2134"/>
      <c r="H359" s="2134"/>
      <c r="I359" s="2134"/>
      <c r="J359" s="2134"/>
      <c r="K359" s="3231"/>
      <c r="L359" s="2219"/>
    </row>
    <row r="360" spans="1:12" ht="15.75" x14ac:dyDescent="0.2">
      <c r="A360" s="2132"/>
      <c r="B360" s="2133"/>
      <c r="C360" s="2134"/>
      <c r="D360" s="2135">
        <f t="shared" si="5"/>
        <v>0</v>
      </c>
      <c r="E360" s="2134"/>
      <c r="F360" s="2134"/>
      <c r="G360" s="2134"/>
      <c r="H360" s="2134"/>
      <c r="I360" s="2134"/>
      <c r="J360" s="2134"/>
      <c r="K360" s="3231"/>
      <c r="L360" s="2219"/>
    </row>
    <row r="361" spans="1:12" ht="15.75" x14ac:dyDescent="0.2">
      <c r="A361" s="2132"/>
      <c r="B361" s="2133"/>
      <c r="C361" s="2134"/>
      <c r="D361" s="2135">
        <f t="shared" si="5"/>
        <v>0</v>
      </c>
      <c r="E361" s="2134"/>
      <c r="F361" s="2134"/>
      <c r="G361" s="2134"/>
      <c r="H361" s="2134"/>
      <c r="I361" s="2134"/>
      <c r="J361" s="2134"/>
      <c r="K361" s="3231"/>
      <c r="L361" s="2219"/>
    </row>
    <row r="362" spans="1:12" ht="15.75" x14ac:dyDescent="0.2">
      <c r="A362" s="2132"/>
      <c r="B362" s="2133"/>
      <c r="C362" s="2134"/>
      <c r="D362" s="2135">
        <f t="shared" si="5"/>
        <v>0</v>
      </c>
      <c r="E362" s="2134"/>
      <c r="F362" s="2134"/>
      <c r="G362" s="2134"/>
      <c r="H362" s="2134"/>
      <c r="I362" s="2134"/>
      <c r="J362" s="2134"/>
      <c r="K362" s="3231"/>
      <c r="L362" s="2219"/>
    </row>
    <row r="363" spans="1:12" ht="15.75" x14ac:dyDescent="0.2">
      <c r="A363" s="2132"/>
      <c r="B363" s="2133"/>
      <c r="C363" s="2134"/>
      <c r="D363" s="2135">
        <f t="shared" si="5"/>
        <v>0</v>
      </c>
      <c r="E363" s="2134"/>
      <c r="F363" s="2134"/>
      <c r="G363" s="2134"/>
      <c r="H363" s="2134"/>
      <c r="I363" s="2134"/>
      <c r="J363" s="2134"/>
      <c r="K363" s="3231"/>
      <c r="L363" s="2219"/>
    </row>
    <row r="364" spans="1:12" ht="15.75" x14ac:dyDescent="0.2">
      <c r="A364" s="2132"/>
      <c r="B364" s="2133"/>
      <c r="C364" s="2134"/>
      <c r="D364" s="2135">
        <f t="shared" si="5"/>
        <v>0</v>
      </c>
      <c r="E364" s="2134"/>
      <c r="F364" s="2134"/>
      <c r="G364" s="2134"/>
      <c r="H364" s="2134"/>
      <c r="I364" s="2134"/>
      <c r="J364" s="2134"/>
      <c r="K364" s="3231"/>
      <c r="L364" s="2219"/>
    </row>
    <row r="365" spans="1:12" ht="15.75" x14ac:dyDescent="0.2">
      <c r="A365" s="2132"/>
      <c r="B365" s="2133"/>
      <c r="C365" s="2134"/>
      <c r="D365" s="2135">
        <f t="shared" si="5"/>
        <v>0</v>
      </c>
      <c r="E365" s="2134"/>
      <c r="F365" s="2134"/>
      <c r="G365" s="2134"/>
      <c r="H365" s="2134"/>
      <c r="I365" s="2134"/>
      <c r="J365" s="2134"/>
      <c r="K365" s="3231"/>
      <c r="L365" s="2219"/>
    </row>
    <row r="366" spans="1:12" ht="15.75" x14ac:dyDescent="0.2">
      <c r="A366" s="2132"/>
      <c r="B366" s="2133"/>
      <c r="C366" s="2134"/>
      <c r="D366" s="2135">
        <f t="shared" si="5"/>
        <v>0</v>
      </c>
      <c r="E366" s="2134"/>
      <c r="F366" s="2134"/>
      <c r="G366" s="2134"/>
      <c r="H366" s="2134"/>
      <c r="I366" s="2134"/>
      <c r="J366" s="2134"/>
      <c r="K366" s="3231"/>
      <c r="L366" s="2219"/>
    </row>
    <row r="367" spans="1:12" ht="15.75" x14ac:dyDescent="0.2">
      <c r="A367" s="2132"/>
      <c r="B367" s="2133"/>
      <c r="C367" s="2134"/>
      <c r="D367" s="2135">
        <f t="shared" si="5"/>
        <v>0</v>
      </c>
      <c r="E367" s="2134"/>
      <c r="F367" s="2134"/>
      <c r="G367" s="2134"/>
      <c r="H367" s="2134"/>
      <c r="I367" s="2134"/>
      <c r="J367" s="2134"/>
      <c r="K367" s="3231"/>
      <c r="L367" s="2219"/>
    </row>
    <row r="368" spans="1:12" ht="15.75" x14ac:dyDescent="0.2">
      <c r="A368" s="2132"/>
      <c r="B368" s="2133"/>
      <c r="C368" s="2134"/>
      <c r="D368" s="2135">
        <f t="shared" si="5"/>
        <v>0</v>
      </c>
      <c r="E368" s="2134"/>
      <c r="F368" s="2134"/>
      <c r="G368" s="2134"/>
      <c r="H368" s="2134"/>
      <c r="I368" s="2134"/>
      <c r="J368" s="2134"/>
      <c r="K368" s="3231"/>
      <c r="L368" s="2219"/>
    </row>
    <row r="369" spans="1:12" ht="15.75" x14ac:dyDescent="0.2">
      <c r="A369" s="2132"/>
      <c r="B369" s="2133"/>
      <c r="C369" s="2134"/>
      <c r="D369" s="2135">
        <f t="shared" si="5"/>
        <v>0</v>
      </c>
      <c r="E369" s="2134"/>
      <c r="F369" s="2134"/>
      <c r="G369" s="2134"/>
      <c r="H369" s="2134"/>
      <c r="I369" s="2134"/>
      <c r="J369" s="2134"/>
      <c r="K369" s="3231"/>
      <c r="L369" s="2219"/>
    </row>
    <row r="370" spans="1:12" ht="15.75" x14ac:dyDescent="0.2">
      <c r="A370" s="2132"/>
      <c r="B370" s="2133"/>
      <c r="C370" s="2134"/>
      <c r="D370" s="2135">
        <f t="shared" si="5"/>
        <v>0</v>
      </c>
      <c r="E370" s="2134"/>
      <c r="F370" s="2134"/>
      <c r="G370" s="2134"/>
      <c r="H370" s="2134"/>
      <c r="I370" s="2134"/>
      <c r="J370" s="2134"/>
      <c r="K370" s="3231"/>
      <c r="L370" s="2219"/>
    </row>
    <row r="371" spans="1:12" ht="15.75" x14ac:dyDescent="0.2">
      <c r="A371" s="2132"/>
      <c r="B371" s="2133"/>
      <c r="C371" s="2134"/>
      <c r="D371" s="2135">
        <f t="shared" si="5"/>
        <v>0</v>
      </c>
      <c r="E371" s="2134"/>
      <c r="F371" s="2134"/>
      <c r="G371" s="2134"/>
      <c r="H371" s="2134"/>
      <c r="I371" s="2134"/>
      <c r="J371" s="2134"/>
      <c r="K371" s="3231"/>
      <c r="L371" s="2219"/>
    </row>
    <row r="372" spans="1:12" ht="15.75" x14ac:dyDescent="0.2">
      <c r="A372" s="2132"/>
      <c r="B372" s="2133"/>
      <c r="C372" s="2134"/>
      <c r="D372" s="2135">
        <f t="shared" si="5"/>
        <v>0</v>
      </c>
      <c r="E372" s="2134"/>
      <c r="F372" s="2134"/>
      <c r="G372" s="2134"/>
      <c r="H372" s="2134"/>
      <c r="I372" s="2134"/>
      <c r="J372" s="2134"/>
      <c r="K372" s="3231"/>
      <c r="L372" s="2219"/>
    </row>
    <row r="373" spans="1:12" ht="15.75" x14ac:dyDescent="0.2">
      <c r="A373" s="2132"/>
      <c r="B373" s="2133"/>
      <c r="C373" s="2134"/>
      <c r="D373" s="2135">
        <f t="shared" si="5"/>
        <v>0</v>
      </c>
      <c r="E373" s="2134"/>
      <c r="F373" s="2134"/>
      <c r="G373" s="2134"/>
      <c r="H373" s="2134"/>
      <c r="I373" s="2134"/>
      <c r="J373" s="2134"/>
      <c r="K373" s="3231"/>
      <c r="L373" s="2219"/>
    </row>
    <row r="374" spans="1:12" ht="15.75" x14ac:dyDescent="0.2">
      <c r="A374" s="2132"/>
      <c r="B374" s="2133"/>
      <c r="C374" s="2134"/>
      <c r="D374" s="2135">
        <f t="shared" si="5"/>
        <v>0</v>
      </c>
      <c r="E374" s="2134"/>
      <c r="F374" s="2134"/>
      <c r="G374" s="2134"/>
      <c r="H374" s="2134"/>
      <c r="I374" s="2134"/>
      <c r="J374" s="2134"/>
      <c r="K374" s="3231"/>
      <c r="L374" s="2219"/>
    </row>
    <row r="375" spans="1:12" ht="15.75" x14ac:dyDescent="0.2">
      <c r="A375" s="2132"/>
      <c r="B375" s="2133"/>
      <c r="C375" s="2134"/>
      <c r="D375" s="2135">
        <f t="shared" si="5"/>
        <v>0</v>
      </c>
      <c r="E375" s="2134"/>
      <c r="F375" s="2134"/>
      <c r="G375" s="2134"/>
      <c r="H375" s="2134"/>
      <c r="I375" s="2134"/>
      <c r="J375" s="2134"/>
      <c r="K375" s="3231"/>
      <c r="L375" s="2219"/>
    </row>
    <row r="376" spans="1:12" ht="15.75" x14ac:dyDescent="0.2">
      <c r="A376" s="2132"/>
      <c r="B376" s="2133"/>
      <c r="C376" s="2134"/>
      <c r="D376" s="2135">
        <f t="shared" si="5"/>
        <v>0</v>
      </c>
      <c r="E376" s="2134"/>
      <c r="F376" s="2134"/>
      <c r="G376" s="2134"/>
      <c r="H376" s="2134"/>
      <c r="I376" s="2134"/>
      <c r="J376" s="2134"/>
      <c r="K376" s="3231"/>
      <c r="L376" s="2219"/>
    </row>
    <row r="377" spans="1:12" ht="15.75" x14ac:dyDescent="0.2">
      <c r="A377" s="2132"/>
      <c r="B377" s="2133"/>
      <c r="C377" s="2134"/>
      <c r="D377" s="2135">
        <f t="shared" si="5"/>
        <v>0</v>
      </c>
      <c r="E377" s="2134"/>
      <c r="F377" s="2134"/>
      <c r="G377" s="2134"/>
      <c r="H377" s="2134"/>
      <c r="I377" s="2134"/>
      <c r="J377" s="2134"/>
      <c r="K377" s="3231"/>
      <c r="L377" s="2219"/>
    </row>
    <row r="378" spans="1:12" ht="15.75" x14ac:dyDescent="0.2">
      <c r="A378" s="2132"/>
      <c r="B378" s="2133"/>
      <c r="C378" s="2134"/>
      <c r="D378" s="2135">
        <f t="shared" si="5"/>
        <v>0</v>
      </c>
      <c r="E378" s="2134"/>
      <c r="F378" s="2134"/>
      <c r="G378" s="2134"/>
      <c r="H378" s="2134"/>
      <c r="I378" s="2134"/>
      <c r="J378" s="2134"/>
      <c r="K378" s="3231"/>
      <c r="L378" s="2219"/>
    </row>
    <row r="379" spans="1:12" ht="15.75" x14ac:dyDescent="0.2">
      <c r="A379" s="2132"/>
      <c r="B379" s="2133"/>
      <c r="C379" s="2134"/>
      <c r="D379" s="2135">
        <f t="shared" si="5"/>
        <v>0</v>
      </c>
      <c r="E379" s="2134"/>
      <c r="F379" s="2134"/>
      <c r="G379" s="2134"/>
      <c r="H379" s="2134"/>
      <c r="I379" s="2134"/>
      <c r="J379" s="2134"/>
      <c r="K379" s="3231"/>
      <c r="L379" s="2219"/>
    </row>
    <row r="380" spans="1:12" ht="15.75" x14ac:dyDescent="0.2">
      <c r="A380" s="2132"/>
      <c r="B380" s="2133"/>
      <c r="C380" s="2134"/>
      <c r="D380" s="2135">
        <f t="shared" si="5"/>
        <v>0</v>
      </c>
      <c r="E380" s="2134"/>
      <c r="F380" s="2134"/>
      <c r="G380" s="2134"/>
      <c r="H380" s="2134"/>
      <c r="I380" s="2134"/>
      <c r="J380" s="2134"/>
      <c r="K380" s="3231"/>
      <c r="L380" s="2219"/>
    </row>
    <row r="381" spans="1:12" ht="15.75" x14ac:dyDescent="0.2">
      <c r="A381" s="2132"/>
      <c r="B381" s="2133"/>
      <c r="C381" s="2134"/>
      <c r="D381" s="2135">
        <f t="shared" si="5"/>
        <v>0</v>
      </c>
      <c r="E381" s="2134"/>
      <c r="F381" s="2134"/>
      <c r="G381" s="2134"/>
      <c r="H381" s="2134"/>
      <c r="I381" s="2134"/>
      <c r="J381" s="2134"/>
      <c r="K381" s="3231"/>
      <c r="L381" s="2219"/>
    </row>
    <row r="382" spans="1:12" ht="15.75" x14ac:dyDescent="0.2">
      <c r="A382" s="2132"/>
      <c r="B382" s="2133"/>
      <c r="C382" s="2134"/>
      <c r="D382" s="2135">
        <f t="shared" si="5"/>
        <v>0</v>
      </c>
      <c r="E382" s="2134"/>
      <c r="F382" s="2134"/>
      <c r="G382" s="2134"/>
      <c r="H382" s="2134"/>
      <c r="I382" s="2134"/>
      <c r="J382" s="2134"/>
      <c r="K382" s="3231"/>
      <c r="L382" s="2219"/>
    </row>
    <row r="383" spans="1:12" ht="15.75" x14ac:dyDescent="0.2">
      <c r="A383" s="2132"/>
      <c r="B383" s="2133"/>
      <c r="C383" s="2134"/>
      <c r="D383" s="2135">
        <f t="shared" si="5"/>
        <v>0</v>
      </c>
      <c r="E383" s="2134"/>
      <c r="F383" s="2134"/>
      <c r="G383" s="2134"/>
      <c r="H383" s="2134"/>
      <c r="I383" s="2134"/>
      <c r="J383" s="2134"/>
      <c r="K383" s="3231"/>
      <c r="L383" s="2219"/>
    </row>
    <row r="384" spans="1:12" ht="15.75" x14ac:dyDescent="0.2">
      <c r="A384" s="2132"/>
      <c r="B384" s="2133"/>
      <c r="C384" s="2134"/>
      <c r="D384" s="2135">
        <f t="shared" si="5"/>
        <v>0</v>
      </c>
      <c r="E384" s="2134"/>
      <c r="F384" s="2134"/>
      <c r="G384" s="2134"/>
      <c r="H384" s="2134"/>
      <c r="I384" s="2134"/>
      <c r="J384" s="2134"/>
      <c r="K384" s="3231"/>
      <c r="L384" s="2219"/>
    </row>
    <row r="385" spans="1:12" ht="15.75" x14ac:dyDescent="0.2">
      <c r="A385" s="2132"/>
      <c r="B385" s="2133"/>
      <c r="C385" s="2134"/>
      <c r="D385" s="2135">
        <f t="shared" si="5"/>
        <v>0</v>
      </c>
      <c r="E385" s="2134"/>
      <c r="F385" s="2134"/>
      <c r="G385" s="2134"/>
      <c r="H385" s="2134"/>
      <c r="I385" s="2134"/>
      <c r="J385" s="2134"/>
      <c r="K385" s="3231"/>
      <c r="L385" s="2219"/>
    </row>
    <row r="386" spans="1:12" ht="15.75" x14ac:dyDescent="0.2">
      <c r="A386" s="2132"/>
      <c r="B386" s="2133"/>
      <c r="C386" s="2134"/>
      <c r="D386" s="2135">
        <f t="shared" si="5"/>
        <v>0</v>
      </c>
      <c r="E386" s="2134"/>
      <c r="F386" s="2134"/>
      <c r="G386" s="2134"/>
      <c r="H386" s="2134"/>
      <c r="I386" s="2134"/>
      <c r="J386" s="2134"/>
      <c r="K386" s="3231"/>
      <c r="L386" s="2219"/>
    </row>
    <row r="387" spans="1:12" ht="15.75" x14ac:dyDescent="0.2">
      <c r="A387" s="2132"/>
      <c r="B387" s="2133"/>
      <c r="C387" s="2134"/>
      <c r="D387" s="2135">
        <f t="shared" si="5"/>
        <v>0</v>
      </c>
      <c r="E387" s="2134"/>
      <c r="F387" s="2134"/>
      <c r="G387" s="2134"/>
      <c r="H387" s="2134"/>
      <c r="I387" s="2134"/>
      <c r="J387" s="2134"/>
      <c r="K387" s="3231"/>
      <c r="L387" s="2219"/>
    </row>
    <row r="388" spans="1:12" ht="15.75" x14ac:dyDescent="0.2">
      <c r="A388" s="2132"/>
      <c r="B388" s="2133"/>
      <c r="C388" s="2134"/>
      <c r="D388" s="2135">
        <f t="shared" si="5"/>
        <v>0</v>
      </c>
      <c r="E388" s="2134"/>
      <c r="F388" s="2134"/>
      <c r="G388" s="2134"/>
      <c r="H388" s="2134"/>
      <c r="I388" s="2134"/>
      <c r="J388" s="2134"/>
      <c r="K388" s="3231"/>
      <c r="L388" s="2219"/>
    </row>
    <row r="389" spans="1:12" ht="15.75" x14ac:dyDescent="0.2">
      <c r="A389" s="2132"/>
      <c r="B389" s="2133"/>
      <c r="C389" s="2134"/>
      <c r="D389" s="2135">
        <f t="shared" si="5"/>
        <v>0</v>
      </c>
      <c r="E389" s="2134"/>
      <c r="F389" s="2134"/>
      <c r="G389" s="2134"/>
      <c r="H389" s="2134"/>
      <c r="I389" s="2134"/>
      <c r="J389" s="2134"/>
      <c r="K389" s="3231"/>
      <c r="L389" s="2219"/>
    </row>
    <row r="390" spans="1:12" ht="15.75" x14ac:dyDescent="0.2">
      <c r="A390" s="2132"/>
      <c r="B390" s="2133"/>
      <c r="C390" s="2134"/>
      <c r="D390" s="2135">
        <f t="shared" si="5"/>
        <v>0</v>
      </c>
      <c r="E390" s="2134"/>
      <c r="F390" s="2134"/>
      <c r="G390" s="2134"/>
      <c r="H390" s="2134"/>
      <c r="I390" s="2134"/>
      <c r="J390" s="2134"/>
      <c r="K390" s="3231"/>
      <c r="L390" s="2219"/>
    </row>
    <row r="391" spans="1:12" ht="15.75" x14ac:dyDescent="0.2">
      <c r="A391" s="2132"/>
      <c r="B391" s="2133"/>
      <c r="C391" s="2134"/>
      <c r="D391" s="2135">
        <f t="shared" si="5"/>
        <v>0</v>
      </c>
      <c r="E391" s="2134"/>
      <c r="F391" s="2134"/>
      <c r="G391" s="2134"/>
      <c r="H391" s="2134"/>
      <c r="I391" s="2134"/>
      <c r="J391" s="2134"/>
      <c r="K391" s="3231"/>
      <c r="L391" s="2219"/>
    </row>
    <row r="392" spans="1:12" ht="15.75" x14ac:dyDescent="0.2">
      <c r="A392" s="2132"/>
      <c r="B392" s="2133"/>
      <c r="C392" s="2134"/>
      <c r="D392" s="2135">
        <f t="shared" si="5"/>
        <v>0</v>
      </c>
      <c r="E392" s="2134"/>
      <c r="F392" s="2134"/>
      <c r="G392" s="2134"/>
      <c r="H392" s="2134"/>
      <c r="I392" s="2134"/>
      <c r="J392" s="2134"/>
      <c r="K392" s="3231"/>
      <c r="L392" s="2219"/>
    </row>
    <row r="393" spans="1:12" ht="15.75" x14ac:dyDescent="0.2">
      <c r="A393" s="2132"/>
      <c r="B393" s="2133"/>
      <c r="C393" s="2134"/>
      <c r="D393" s="2135">
        <f t="shared" si="5"/>
        <v>0</v>
      </c>
      <c r="E393" s="2134"/>
      <c r="F393" s="2134"/>
      <c r="G393" s="2134"/>
      <c r="H393" s="2134"/>
      <c r="I393" s="2134"/>
      <c r="J393" s="2134"/>
      <c r="K393" s="3231"/>
      <c r="L393" s="2219"/>
    </row>
    <row r="394" spans="1:12" ht="15.75" x14ac:dyDescent="0.2">
      <c r="A394" s="2132"/>
      <c r="B394" s="2133"/>
      <c r="C394" s="2134"/>
      <c r="D394" s="2135">
        <f t="shared" si="5"/>
        <v>0</v>
      </c>
      <c r="E394" s="2134"/>
      <c r="F394" s="2134"/>
      <c r="G394" s="2134"/>
      <c r="H394" s="2134"/>
      <c r="I394" s="2134"/>
      <c r="J394" s="2134"/>
      <c r="K394" s="3231"/>
      <c r="L394" s="2219"/>
    </row>
    <row r="395" spans="1:12" ht="15.75" x14ac:dyDescent="0.2">
      <c r="A395" s="2132"/>
      <c r="B395" s="2133"/>
      <c r="C395" s="2134"/>
      <c r="D395" s="2135">
        <f t="shared" si="5"/>
        <v>0</v>
      </c>
      <c r="E395" s="2134"/>
      <c r="F395" s="2134"/>
      <c r="G395" s="2134"/>
      <c r="H395" s="2134"/>
      <c r="I395" s="2134"/>
      <c r="J395" s="2134"/>
      <c r="K395" s="3231"/>
      <c r="L395" s="2219"/>
    </row>
    <row r="396" spans="1:12" ht="15.75" x14ac:dyDescent="0.2">
      <c r="A396" s="2132"/>
      <c r="B396" s="2133"/>
      <c r="C396" s="2134"/>
      <c r="D396" s="2135">
        <f t="shared" si="5"/>
        <v>0</v>
      </c>
      <c r="E396" s="2134"/>
      <c r="F396" s="2134"/>
      <c r="G396" s="2134"/>
      <c r="H396" s="2134"/>
      <c r="I396" s="2134"/>
      <c r="J396" s="2134"/>
      <c r="K396" s="3231"/>
      <c r="L396" s="2219"/>
    </row>
    <row r="397" spans="1:12" ht="15.75" x14ac:dyDescent="0.2">
      <c r="A397" s="2132"/>
      <c r="B397" s="2133"/>
      <c r="C397" s="2134"/>
      <c r="D397" s="2135">
        <f t="shared" si="5"/>
        <v>0</v>
      </c>
      <c r="E397" s="2134"/>
      <c r="F397" s="2134"/>
      <c r="G397" s="2134"/>
      <c r="H397" s="2134"/>
      <c r="I397" s="2134"/>
      <c r="J397" s="2134"/>
      <c r="K397" s="3231"/>
      <c r="L397" s="2219"/>
    </row>
    <row r="398" spans="1:12" ht="15.75" x14ac:dyDescent="0.2">
      <c r="A398" s="2132"/>
      <c r="B398" s="2133"/>
      <c r="C398" s="2134"/>
      <c r="D398" s="2135">
        <f t="shared" si="5"/>
        <v>0</v>
      </c>
      <c r="E398" s="2134"/>
      <c r="F398" s="2134"/>
      <c r="G398" s="2134"/>
      <c r="H398" s="2134"/>
      <c r="I398" s="2134"/>
      <c r="J398" s="2134"/>
      <c r="K398" s="3231"/>
      <c r="L398" s="2219"/>
    </row>
    <row r="399" spans="1:12" ht="15.75" x14ac:dyDescent="0.2">
      <c r="A399" s="2132"/>
      <c r="B399" s="2133"/>
      <c r="C399" s="2134"/>
      <c r="D399" s="2135">
        <f t="shared" si="5"/>
        <v>0</v>
      </c>
      <c r="E399" s="2134"/>
      <c r="F399" s="2134"/>
      <c r="G399" s="2134"/>
      <c r="H399" s="2134"/>
      <c r="I399" s="2134"/>
      <c r="J399" s="2134"/>
      <c r="K399" s="3231"/>
      <c r="L399" s="2219"/>
    </row>
    <row r="400" spans="1:12" ht="15.75" x14ac:dyDescent="0.2">
      <c r="A400" s="2132"/>
      <c r="B400" s="2133"/>
      <c r="C400" s="2134"/>
      <c r="D400" s="2135">
        <f t="shared" si="5"/>
        <v>0</v>
      </c>
      <c r="E400" s="2134"/>
      <c r="F400" s="2134"/>
      <c r="G400" s="2134"/>
      <c r="H400" s="2134"/>
      <c r="I400" s="2134"/>
      <c r="J400" s="2134"/>
      <c r="K400" s="3231"/>
      <c r="L400" s="2219"/>
    </row>
    <row r="401" spans="1:12" ht="15.75" x14ac:dyDescent="0.2">
      <c r="A401" s="2132"/>
      <c r="B401" s="2133"/>
      <c r="C401" s="2134"/>
      <c r="D401" s="2135">
        <f t="shared" si="5"/>
        <v>0</v>
      </c>
      <c r="E401" s="2134"/>
      <c r="F401" s="2134"/>
      <c r="G401" s="2134"/>
      <c r="H401" s="2134"/>
      <c r="I401" s="2134"/>
      <c r="J401" s="2134"/>
      <c r="K401" s="3231"/>
      <c r="L401" s="2219"/>
    </row>
    <row r="402" spans="1:12" ht="15.75" x14ac:dyDescent="0.2">
      <c r="A402" s="2132"/>
      <c r="B402" s="2133"/>
      <c r="C402" s="2134"/>
      <c r="D402" s="2135">
        <f t="shared" ref="D402:D465" si="6">+C402*(100-E402)/100</f>
        <v>0</v>
      </c>
      <c r="E402" s="2134"/>
      <c r="F402" s="2134"/>
      <c r="G402" s="2134"/>
      <c r="H402" s="2134"/>
      <c r="I402" s="2134"/>
      <c r="J402" s="2134"/>
      <c r="K402" s="3231"/>
      <c r="L402" s="2219"/>
    </row>
    <row r="403" spans="1:12" ht="15.75" x14ac:dyDescent="0.2">
      <c r="A403" s="2132"/>
      <c r="B403" s="2133"/>
      <c r="C403" s="2134"/>
      <c r="D403" s="2135">
        <f t="shared" si="6"/>
        <v>0</v>
      </c>
      <c r="E403" s="2134"/>
      <c r="F403" s="2134"/>
      <c r="G403" s="2134"/>
      <c r="H403" s="2134"/>
      <c r="I403" s="2134"/>
      <c r="J403" s="2134"/>
      <c r="K403" s="3231"/>
      <c r="L403" s="2219"/>
    </row>
    <row r="404" spans="1:12" ht="15.75" x14ac:dyDescent="0.2">
      <c r="A404" s="2132"/>
      <c r="B404" s="2133"/>
      <c r="C404" s="2134"/>
      <c r="D404" s="2135">
        <f t="shared" si="6"/>
        <v>0</v>
      </c>
      <c r="E404" s="2134"/>
      <c r="F404" s="2134"/>
      <c r="G404" s="2134"/>
      <c r="H404" s="2134"/>
      <c r="I404" s="2134"/>
      <c r="J404" s="2134"/>
      <c r="K404" s="3231"/>
      <c r="L404" s="2219"/>
    </row>
    <row r="405" spans="1:12" ht="15.75" x14ac:dyDescent="0.2">
      <c r="A405" s="2132"/>
      <c r="B405" s="2133"/>
      <c r="C405" s="2134"/>
      <c r="D405" s="2135">
        <f t="shared" si="6"/>
        <v>0</v>
      </c>
      <c r="E405" s="2134"/>
      <c r="F405" s="2134"/>
      <c r="G405" s="2134"/>
      <c r="H405" s="2134"/>
      <c r="I405" s="2134"/>
      <c r="J405" s="2134"/>
      <c r="K405" s="3231"/>
      <c r="L405" s="2219"/>
    </row>
    <row r="406" spans="1:12" ht="15.75" x14ac:dyDescent="0.2">
      <c r="A406" s="2132"/>
      <c r="B406" s="2133"/>
      <c r="C406" s="2134"/>
      <c r="D406" s="2135">
        <f t="shared" si="6"/>
        <v>0</v>
      </c>
      <c r="E406" s="2134"/>
      <c r="F406" s="2134"/>
      <c r="G406" s="2134"/>
      <c r="H406" s="2134"/>
      <c r="I406" s="2134"/>
      <c r="J406" s="2134"/>
      <c r="K406" s="3231"/>
      <c r="L406" s="2219"/>
    </row>
    <row r="407" spans="1:12" ht="15.75" x14ac:dyDescent="0.2">
      <c r="A407" s="2132"/>
      <c r="B407" s="2133"/>
      <c r="C407" s="2134"/>
      <c r="D407" s="2135">
        <f t="shared" si="6"/>
        <v>0</v>
      </c>
      <c r="E407" s="2134"/>
      <c r="F407" s="2134"/>
      <c r="G407" s="2134"/>
      <c r="H407" s="2134"/>
      <c r="I407" s="2134"/>
      <c r="J407" s="2134"/>
      <c r="K407" s="3231"/>
      <c r="L407" s="2219"/>
    </row>
    <row r="408" spans="1:12" ht="15.75" x14ac:dyDescent="0.2">
      <c r="A408" s="2132"/>
      <c r="B408" s="2133"/>
      <c r="C408" s="2134"/>
      <c r="D408" s="2135">
        <f t="shared" si="6"/>
        <v>0</v>
      </c>
      <c r="E408" s="2134"/>
      <c r="F408" s="2134"/>
      <c r="G408" s="2134"/>
      <c r="H408" s="2134"/>
      <c r="I408" s="2134"/>
      <c r="J408" s="2134"/>
      <c r="K408" s="3231"/>
      <c r="L408" s="2219"/>
    </row>
    <row r="409" spans="1:12" ht="15.75" x14ac:dyDescent="0.2">
      <c r="A409" s="2132"/>
      <c r="B409" s="2133"/>
      <c r="C409" s="2134"/>
      <c r="D409" s="2135">
        <f t="shared" si="6"/>
        <v>0</v>
      </c>
      <c r="E409" s="2134"/>
      <c r="F409" s="2134"/>
      <c r="G409" s="2134"/>
      <c r="H409" s="2134"/>
      <c r="I409" s="2134"/>
      <c r="J409" s="2134"/>
      <c r="K409" s="3231"/>
      <c r="L409" s="2219"/>
    </row>
    <row r="410" spans="1:12" ht="15.75" x14ac:dyDescent="0.2">
      <c r="A410" s="2132"/>
      <c r="B410" s="2133"/>
      <c r="C410" s="2134"/>
      <c r="D410" s="2135">
        <f t="shared" si="6"/>
        <v>0</v>
      </c>
      <c r="E410" s="2134"/>
      <c r="F410" s="2134"/>
      <c r="G410" s="2134"/>
      <c r="H410" s="2134"/>
      <c r="I410" s="2134"/>
      <c r="J410" s="2134"/>
      <c r="K410" s="3231"/>
      <c r="L410" s="2219"/>
    </row>
    <row r="411" spans="1:12" ht="15.75" x14ac:dyDescent="0.2">
      <c r="A411" s="2132"/>
      <c r="B411" s="2133"/>
      <c r="C411" s="2134"/>
      <c r="D411" s="2135">
        <f t="shared" si="6"/>
        <v>0</v>
      </c>
      <c r="E411" s="2134"/>
      <c r="F411" s="2134"/>
      <c r="G411" s="2134"/>
      <c r="H411" s="2134"/>
      <c r="I411" s="2134"/>
      <c r="J411" s="2134"/>
      <c r="K411" s="3231"/>
      <c r="L411" s="2219"/>
    </row>
    <row r="412" spans="1:12" ht="15.75" x14ac:dyDescent="0.2">
      <c r="A412" s="2132"/>
      <c r="B412" s="2133"/>
      <c r="C412" s="2134"/>
      <c r="D412" s="2135">
        <f t="shared" si="6"/>
        <v>0</v>
      </c>
      <c r="E412" s="2134"/>
      <c r="F412" s="2134"/>
      <c r="G412" s="2134"/>
      <c r="H412" s="2134"/>
      <c r="I412" s="2134"/>
      <c r="J412" s="2134"/>
      <c r="K412" s="3231"/>
      <c r="L412" s="2219"/>
    </row>
    <row r="413" spans="1:12" ht="15.75" x14ac:dyDescent="0.2">
      <c r="A413" s="2132"/>
      <c r="B413" s="2133"/>
      <c r="C413" s="2134"/>
      <c r="D413" s="2135">
        <f t="shared" si="6"/>
        <v>0</v>
      </c>
      <c r="E413" s="2134"/>
      <c r="F413" s="2134"/>
      <c r="G413" s="2134"/>
      <c r="H413" s="2134"/>
      <c r="I413" s="2134"/>
      <c r="J413" s="2134"/>
      <c r="K413" s="3231"/>
      <c r="L413" s="2219"/>
    </row>
    <row r="414" spans="1:12" ht="15.75" x14ac:dyDescent="0.2">
      <c r="A414" s="2132"/>
      <c r="B414" s="2133"/>
      <c r="C414" s="2134"/>
      <c r="D414" s="2135">
        <f t="shared" si="6"/>
        <v>0</v>
      </c>
      <c r="E414" s="2134"/>
      <c r="F414" s="2134"/>
      <c r="G414" s="2134"/>
      <c r="H414" s="2134"/>
      <c r="I414" s="2134"/>
      <c r="J414" s="2134"/>
      <c r="K414" s="3231"/>
      <c r="L414" s="2219"/>
    </row>
    <row r="415" spans="1:12" ht="15.75" x14ac:dyDescent="0.2">
      <c r="A415" s="2132"/>
      <c r="B415" s="2133"/>
      <c r="C415" s="2134"/>
      <c r="D415" s="2135">
        <f t="shared" si="6"/>
        <v>0</v>
      </c>
      <c r="E415" s="2134"/>
      <c r="F415" s="2134"/>
      <c r="G415" s="2134"/>
      <c r="H415" s="2134"/>
      <c r="I415" s="2134"/>
      <c r="J415" s="2134"/>
      <c r="K415" s="3231"/>
      <c r="L415" s="2219"/>
    </row>
    <row r="416" spans="1:12" ht="15.75" x14ac:dyDescent="0.2">
      <c r="A416" s="2132"/>
      <c r="B416" s="2133"/>
      <c r="C416" s="2134"/>
      <c r="D416" s="2135">
        <f t="shared" si="6"/>
        <v>0</v>
      </c>
      <c r="E416" s="2134"/>
      <c r="F416" s="2134"/>
      <c r="G416" s="2134"/>
      <c r="H416" s="2134"/>
      <c r="I416" s="2134"/>
      <c r="J416" s="2134"/>
      <c r="K416" s="3231"/>
      <c r="L416" s="2219"/>
    </row>
    <row r="417" spans="1:12" ht="15.75" x14ac:dyDescent="0.2">
      <c r="A417" s="2132"/>
      <c r="B417" s="2133"/>
      <c r="C417" s="2134"/>
      <c r="D417" s="2135">
        <f t="shared" si="6"/>
        <v>0</v>
      </c>
      <c r="E417" s="2134"/>
      <c r="F417" s="2134"/>
      <c r="G417" s="2134"/>
      <c r="H417" s="2134"/>
      <c r="I417" s="2134"/>
      <c r="J417" s="2134"/>
      <c r="K417" s="3231"/>
      <c r="L417" s="2219"/>
    </row>
    <row r="418" spans="1:12" ht="15.75" x14ac:dyDescent="0.2">
      <c r="A418" s="2132"/>
      <c r="B418" s="2133"/>
      <c r="C418" s="2134"/>
      <c r="D418" s="2135">
        <f t="shared" si="6"/>
        <v>0</v>
      </c>
      <c r="E418" s="2134"/>
      <c r="F418" s="2134"/>
      <c r="G418" s="2134"/>
      <c r="H418" s="2134"/>
      <c r="I418" s="2134"/>
      <c r="J418" s="2134"/>
      <c r="K418" s="3231"/>
      <c r="L418" s="2219"/>
    </row>
    <row r="419" spans="1:12" ht="15.75" x14ac:dyDescent="0.2">
      <c r="A419" s="2132"/>
      <c r="B419" s="2133"/>
      <c r="C419" s="2134"/>
      <c r="D419" s="2135">
        <f t="shared" si="6"/>
        <v>0</v>
      </c>
      <c r="E419" s="2134"/>
      <c r="F419" s="2134"/>
      <c r="G419" s="2134"/>
      <c r="H419" s="2134"/>
      <c r="I419" s="2134"/>
      <c r="J419" s="2134"/>
      <c r="K419" s="3231"/>
      <c r="L419" s="2219"/>
    </row>
    <row r="420" spans="1:12" ht="15.75" x14ac:dyDescent="0.2">
      <c r="A420" s="2132"/>
      <c r="B420" s="2133"/>
      <c r="C420" s="2134"/>
      <c r="D420" s="2135">
        <f t="shared" si="6"/>
        <v>0</v>
      </c>
      <c r="E420" s="2134"/>
      <c r="F420" s="2134"/>
      <c r="G420" s="2134"/>
      <c r="H420" s="2134"/>
      <c r="I420" s="2134"/>
      <c r="J420" s="2134"/>
      <c r="K420" s="3231"/>
      <c r="L420" s="2219"/>
    </row>
    <row r="421" spans="1:12" ht="15.75" x14ac:dyDescent="0.2">
      <c r="A421" s="2132"/>
      <c r="B421" s="2133"/>
      <c r="C421" s="2134"/>
      <c r="D421" s="2135">
        <f t="shared" si="6"/>
        <v>0</v>
      </c>
      <c r="E421" s="2134"/>
      <c r="F421" s="2134"/>
      <c r="G421" s="2134"/>
      <c r="H421" s="2134"/>
      <c r="I421" s="2134"/>
      <c r="J421" s="2134"/>
      <c r="K421" s="3231"/>
      <c r="L421" s="2219"/>
    </row>
    <row r="422" spans="1:12" ht="15.75" x14ac:dyDescent="0.2">
      <c r="A422" s="2132"/>
      <c r="B422" s="2133"/>
      <c r="C422" s="2134"/>
      <c r="D422" s="2135">
        <f t="shared" si="6"/>
        <v>0</v>
      </c>
      <c r="E422" s="2134"/>
      <c r="F422" s="2134"/>
      <c r="G422" s="2134"/>
      <c r="H422" s="2134"/>
      <c r="I422" s="2134"/>
      <c r="J422" s="2134"/>
      <c r="K422" s="3231"/>
      <c r="L422" s="2219"/>
    </row>
    <row r="423" spans="1:12" ht="15.75" x14ac:dyDescent="0.2">
      <c r="A423" s="2132"/>
      <c r="B423" s="2133"/>
      <c r="C423" s="2134"/>
      <c r="D423" s="2135">
        <f t="shared" si="6"/>
        <v>0</v>
      </c>
      <c r="E423" s="2134"/>
      <c r="F423" s="2134"/>
      <c r="G423" s="2134"/>
      <c r="H423" s="2134"/>
      <c r="I423" s="2134"/>
      <c r="J423" s="2134"/>
      <c r="K423" s="3231"/>
      <c r="L423" s="2219"/>
    </row>
    <row r="424" spans="1:12" ht="15.75" x14ac:dyDescent="0.2">
      <c r="A424" s="2132"/>
      <c r="B424" s="2133"/>
      <c r="C424" s="2134"/>
      <c r="D424" s="2135">
        <f t="shared" si="6"/>
        <v>0</v>
      </c>
      <c r="E424" s="2134"/>
      <c r="F424" s="2134"/>
      <c r="G424" s="2134"/>
      <c r="H424" s="2134"/>
      <c r="I424" s="2134"/>
      <c r="J424" s="2134"/>
      <c r="K424" s="3231"/>
      <c r="L424" s="2219"/>
    </row>
    <row r="425" spans="1:12" ht="15.75" x14ac:dyDescent="0.2">
      <c r="A425" s="2132"/>
      <c r="B425" s="2133"/>
      <c r="C425" s="2134"/>
      <c r="D425" s="2135">
        <f t="shared" si="6"/>
        <v>0</v>
      </c>
      <c r="E425" s="2134"/>
      <c r="F425" s="2134"/>
      <c r="G425" s="2134"/>
      <c r="H425" s="2134"/>
      <c r="I425" s="2134"/>
      <c r="J425" s="2134"/>
      <c r="K425" s="3231"/>
      <c r="L425" s="2219"/>
    </row>
    <row r="426" spans="1:12" ht="15.75" x14ac:dyDescent="0.2">
      <c r="A426" s="2132"/>
      <c r="B426" s="2133"/>
      <c r="C426" s="2134"/>
      <c r="D426" s="2135">
        <f t="shared" si="6"/>
        <v>0</v>
      </c>
      <c r="E426" s="2134"/>
      <c r="F426" s="2134"/>
      <c r="G426" s="2134"/>
      <c r="H426" s="2134"/>
      <c r="I426" s="2134"/>
      <c r="J426" s="2134"/>
      <c r="K426" s="3231"/>
      <c r="L426" s="2219"/>
    </row>
    <row r="427" spans="1:12" ht="15.75" x14ac:dyDescent="0.2">
      <c r="A427" s="2132"/>
      <c r="B427" s="2133"/>
      <c r="C427" s="2134"/>
      <c r="D427" s="2135">
        <f t="shared" si="6"/>
        <v>0</v>
      </c>
      <c r="E427" s="2134"/>
      <c r="F427" s="2134"/>
      <c r="G427" s="2134"/>
      <c r="H427" s="2134"/>
      <c r="I427" s="2134"/>
      <c r="J427" s="2134"/>
      <c r="K427" s="3231"/>
      <c r="L427" s="2219"/>
    </row>
    <row r="428" spans="1:12" ht="15.75" x14ac:dyDescent="0.2">
      <c r="A428" s="2132"/>
      <c r="B428" s="2133"/>
      <c r="C428" s="2134"/>
      <c r="D428" s="2135">
        <f t="shared" si="6"/>
        <v>0</v>
      </c>
      <c r="E428" s="2134"/>
      <c r="F428" s="2134"/>
      <c r="G428" s="2134"/>
      <c r="H428" s="2134"/>
      <c r="I428" s="2134"/>
      <c r="J428" s="2134"/>
      <c r="K428" s="3231"/>
      <c r="L428" s="2219"/>
    </row>
    <row r="429" spans="1:12" ht="15.75" x14ac:dyDescent="0.2">
      <c r="A429" s="2132"/>
      <c r="B429" s="2133"/>
      <c r="C429" s="2134"/>
      <c r="D429" s="2135">
        <f t="shared" si="6"/>
        <v>0</v>
      </c>
      <c r="E429" s="2134"/>
      <c r="F429" s="2134"/>
      <c r="G429" s="2134"/>
      <c r="H429" s="2134"/>
      <c r="I429" s="2134"/>
      <c r="J429" s="2134"/>
      <c r="K429" s="3231"/>
      <c r="L429" s="2219"/>
    </row>
    <row r="430" spans="1:12" ht="15.75" x14ac:dyDescent="0.2">
      <c r="A430" s="2132"/>
      <c r="B430" s="2133"/>
      <c r="C430" s="2134"/>
      <c r="D430" s="2135">
        <f t="shared" si="6"/>
        <v>0</v>
      </c>
      <c r="E430" s="2134"/>
      <c r="F430" s="2134"/>
      <c r="G430" s="2134"/>
      <c r="H430" s="2134"/>
      <c r="I430" s="2134"/>
      <c r="J430" s="2134"/>
      <c r="K430" s="3231"/>
      <c r="L430" s="2219"/>
    </row>
    <row r="431" spans="1:12" ht="15.75" x14ac:dyDescent="0.2">
      <c r="A431" s="2132"/>
      <c r="B431" s="2133"/>
      <c r="C431" s="2134"/>
      <c r="D431" s="2135">
        <f t="shared" si="6"/>
        <v>0</v>
      </c>
      <c r="E431" s="2134"/>
      <c r="F431" s="2134"/>
      <c r="G431" s="2134"/>
      <c r="H431" s="2134"/>
      <c r="I431" s="2134"/>
      <c r="J431" s="2134"/>
      <c r="K431" s="3231"/>
      <c r="L431" s="2219"/>
    </row>
    <row r="432" spans="1:12" ht="15.75" x14ac:dyDescent="0.2">
      <c r="A432" s="2132"/>
      <c r="B432" s="2133"/>
      <c r="C432" s="2134"/>
      <c r="D432" s="2135">
        <f t="shared" si="6"/>
        <v>0</v>
      </c>
      <c r="E432" s="2134"/>
      <c r="F432" s="2134"/>
      <c r="G432" s="2134"/>
      <c r="H432" s="2134"/>
      <c r="I432" s="2134"/>
      <c r="J432" s="2134"/>
      <c r="K432" s="3231"/>
      <c r="L432" s="2219"/>
    </row>
    <row r="433" spans="1:12" ht="15.75" x14ac:dyDescent="0.2">
      <c r="A433" s="2132"/>
      <c r="B433" s="2133"/>
      <c r="C433" s="2134"/>
      <c r="D433" s="2135">
        <f t="shared" si="6"/>
        <v>0</v>
      </c>
      <c r="E433" s="2134"/>
      <c r="F433" s="2134"/>
      <c r="G433" s="2134"/>
      <c r="H433" s="2134"/>
      <c r="I433" s="2134"/>
      <c r="J433" s="2134"/>
      <c r="K433" s="3231"/>
      <c r="L433" s="2219"/>
    </row>
    <row r="434" spans="1:12" ht="15.75" x14ac:dyDescent="0.2">
      <c r="A434" s="2132"/>
      <c r="B434" s="2133"/>
      <c r="C434" s="2134"/>
      <c r="D434" s="2135">
        <f t="shared" si="6"/>
        <v>0</v>
      </c>
      <c r="E434" s="2134"/>
      <c r="F434" s="2134"/>
      <c r="G434" s="2134"/>
      <c r="H434" s="2134"/>
      <c r="I434" s="2134"/>
      <c r="J434" s="2134"/>
      <c r="K434" s="3231"/>
      <c r="L434" s="2219"/>
    </row>
    <row r="435" spans="1:12" ht="15.75" x14ac:dyDescent="0.2">
      <c r="A435" s="2132"/>
      <c r="B435" s="2133"/>
      <c r="C435" s="2134"/>
      <c r="D435" s="2135">
        <f t="shared" si="6"/>
        <v>0</v>
      </c>
      <c r="E435" s="2134"/>
      <c r="F435" s="2134"/>
      <c r="G435" s="2134"/>
      <c r="H435" s="2134"/>
      <c r="I435" s="2134"/>
      <c r="J435" s="2134"/>
      <c r="K435" s="3231"/>
      <c r="L435" s="2219"/>
    </row>
    <row r="436" spans="1:12" ht="15.75" x14ac:dyDescent="0.2">
      <c r="A436" s="2132"/>
      <c r="B436" s="2133"/>
      <c r="C436" s="2134"/>
      <c r="D436" s="2135">
        <f t="shared" si="6"/>
        <v>0</v>
      </c>
      <c r="E436" s="2134"/>
      <c r="F436" s="2134"/>
      <c r="G436" s="2134"/>
      <c r="H436" s="2134"/>
      <c r="I436" s="2134"/>
      <c r="J436" s="2134"/>
      <c r="K436" s="3231"/>
      <c r="L436" s="2219"/>
    </row>
    <row r="437" spans="1:12" ht="15.75" x14ac:dyDescent="0.2">
      <c r="A437" s="2132"/>
      <c r="B437" s="2133"/>
      <c r="C437" s="2134"/>
      <c r="D437" s="2135">
        <f t="shared" si="6"/>
        <v>0</v>
      </c>
      <c r="E437" s="2134"/>
      <c r="F437" s="2134"/>
      <c r="G437" s="2134"/>
      <c r="H437" s="2134"/>
      <c r="I437" s="2134"/>
      <c r="J437" s="2134"/>
      <c r="K437" s="3231"/>
      <c r="L437" s="2219"/>
    </row>
    <row r="438" spans="1:12" ht="15.75" x14ac:dyDescent="0.2">
      <c r="A438" s="2132"/>
      <c r="B438" s="2133"/>
      <c r="C438" s="2134"/>
      <c r="D438" s="2135">
        <f t="shared" si="6"/>
        <v>0</v>
      </c>
      <c r="E438" s="2134"/>
      <c r="F438" s="2134"/>
      <c r="G438" s="2134"/>
      <c r="H438" s="2134"/>
      <c r="I438" s="2134"/>
      <c r="J438" s="2134"/>
      <c r="K438" s="3231"/>
      <c r="L438" s="2219"/>
    </row>
    <row r="439" spans="1:12" ht="15.75" x14ac:dyDescent="0.2">
      <c r="A439" s="2132"/>
      <c r="B439" s="2133"/>
      <c r="C439" s="2134"/>
      <c r="D439" s="2135">
        <f t="shared" si="6"/>
        <v>0</v>
      </c>
      <c r="E439" s="2134"/>
      <c r="F439" s="2134"/>
      <c r="G439" s="2134"/>
      <c r="H439" s="2134"/>
      <c r="I439" s="2134"/>
      <c r="J439" s="2134"/>
      <c r="K439" s="3231"/>
      <c r="L439" s="2219"/>
    </row>
    <row r="440" spans="1:12" ht="15.75" x14ac:dyDescent="0.2">
      <c r="A440" s="2132"/>
      <c r="B440" s="2133"/>
      <c r="C440" s="2134"/>
      <c r="D440" s="2135">
        <f t="shared" si="6"/>
        <v>0</v>
      </c>
      <c r="E440" s="2134"/>
      <c r="F440" s="2134"/>
      <c r="G440" s="2134"/>
      <c r="H440" s="2134"/>
      <c r="I440" s="2134"/>
      <c r="J440" s="2134"/>
      <c r="K440" s="3231"/>
      <c r="L440" s="2219"/>
    </row>
    <row r="441" spans="1:12" ht="15.75" x14ac:dyDescent="0.2">
      <c r="A441" s="2132"/>
      <c r="B441" s="2133"/>
      <c r="C441" s="2134"/>
      <c r="D441" s="2135">
        <f t="shared" si="6"/>
        <v>0</v>
      </c>
      <c r="E441" s="2134"/>
      <c r="F441" s="2134"/>
      <c r="G441" s="2134"/>
      <c r="H441" s="2134"/>
      <c r="I441" s="2134"/>
      <c r="J441" s="2134"/>
      <c r="K441" s="3231"/>
      <c r="L441" s="2219"/>
    </row>
    <row r="442" spans="1:12" ht="15.75" x14ac:dyDescent="0.2">
      <c r="A442" s="2132"/>
      <c r="B442" s="2133"/>
      <c r="C442" s="2134"/>
      <c r="D442" s="2135">
        <f t="shared" si="6"/>
        <v>0</v>
      </c>
      <c r="E442" s="2134"/>
      <c r="F442" s="2134"/>
      <c r="G442" s="2134"/>
      <c r="H442" s="2134"/>
      <c r="I442" s="2134"/>
      <c r="J442" s="2134"/>
      <c r="K442" s="3231"/>
      <c r="L442" s="2219"/>
    </row>
    <row r="443" spans="1:12" ht="15.75" x14ac:dyDescent="0.2">
      <c r="A443" s="2132"/>
      <c r="B443" s="2133"/>
      <c r="C443" s="2134"/>
      <c r="D443" s="2135">
        <f t="shared" si="6"/>
        <v>0</v>
      </c>
      <c r="E443" s="2134"/>
      <c r="F443" s="2134"/>
      <c r="G443" s="2134"/>
      <c r="H443" s="2134"/>
      <c r="I443" s="2134"/>
      <c r="J443" s="2134"/>
      <c r="K443" s="3231"/>
      <c r="L443" s="2219"/>
    </row>
    <row r="444" spans="1:12" ht="15.75" x14ac:dyDescent="0.2">
      <c r="A444" s="2132"/>
      <c r="B444" s="2133"/>
      <c r="C444" s="2134"/>
      <c r="D444" s="2135">
        <f t="shared" si="6"/>
        <v>0</v>
      </c>
      <c r="E444" s="2134"/>
      <c r="F444" s="2134"/>
      <c r="G444" s="2134"/>
      <c r="H444" s="2134"/>
      <c r="I444" s="2134"/>
      <c r="J444" s="2134"/>
      <c r="K444" s="3231"/>
      <c r="L444" s="2219"/>
    </row>
    <row r="445" spans="1:12" ht="15.75" x14ac:dyDescent="0.2">
      <c r="A445" s="2132"/>
      <c r="B445" s="2133"/>
      <c r="C445" s="2134"/>
      <c r="D445" s="2135">
        <f t="shared" si="6"/>
        <v>0</v>
      </c>
      <c r="E445" s="2134"/>
      <c r="F445" s="2134"/>
      <c r="G445" s="2134"/>
      <c r="H445" s="2134"/>
      <c r="I445" s="2134"/>
      <c r="J445" s="2134"/>
      <c r="K445" s="3231"/>
      <c r="L445" s="2219"/>
    </row>
    <row r="446" spans="1:12" ht="15.75" x14ac:dyDescent="0.2">
      <c r="A446" s="2132"/>
      <c r="B446" s="2133"/>
      <c r="C446" s="2134"/>
      <c r="D446" s="2135">
        <f t="shared" si="6"/>
        <v>0</v>
      </c>
      <c r="E446" s="2134"/>
      <c r="F446" s="2134"/>
      <c r="G446" s="2134"/>
      <c r="H446" s="2134"/>
      <c r="I446" s="2134"/>
      <c r="J446" s="2134"/>
      <c r="K446" s="3231"/>
      <c r="L446" s="2219"/>
    </row>
    <row r="447" spans="1:12" ht="15.75" x14ac:dyDescent="0.2">
      <c r="A447" s="2132"/>
      <c r="B447" s="2133"/>
      <c r="C447" s="2134"/>
      <c r="D447" s="2135">
        <f t="shared" si="6"/>
        <v>0</v>
      </c>
      <c r="E447" s="2134"/>
      <c r="F447" s="2134"/>
      <c r="G447" s="2134"/>
      <c r="H447" s="2134"/>
      <c r="I447" s="2134"/>
      <c r="J447" s="2134"/>
      <c r="K447" s="3231"/>
      <c r="L447" s="2219"/>
    </row>
    <row r="448" spans="1:12" ht="15.75" x14ac:dyDescent="0.2">
      <c r="A448" s="2132"/>
      <c r="B448" s="2133"/>
      <c r="C448" s="2134"/>
      <c r="D448" s="2135">
        <f t="shared" si="6"/>
        <v>0</v>
      </c>
      <c r="E448" s="2134"/>
      <c r="F448" s="2134"/>
      <c r="G448" s="2134"/>
      <c r="H448" s="2134"/>
      <c r="I448" s="2134"/>
      <c r="J448" s="2134"/>
      <c r="K448" s="3231"/>
      <c r="L448" s="2219"/>
    </row>
    <row r="449" spans="1:12" ht="15.75" x14ac:dyDescent="0.2">
      <c r="A449" s="2132"/>
      <c r="B449" s="2133"/>
      <c r="C449" s="2134"/>
      <c r="D449" s="2135">
        <f t="shared" si="6"/>
        <v>0</v>
      </c>
      <c r="E449" s="2134"/>
      <c r="F449" s="2134"/>
      <c r="G449" s="2134"/>
      <c r="H449" s="2134"/>
      <c r="I449" s="2134"/>
      <c r="J449" s="2134"/>
      <c r="K449" s="3231"/>
      <c r="L449" s="2219"/>
    </row>
    <row r="450" spans="1:12" ht="15.75" x14ac:dyDescent="0.2">
      <c r="A450" s="2132"/>
      <c r="B450" s="2133"/>
      <c r="C450" s="2134"/>
      <c r="D450" s="2135">
        <f t="shared" si="6"/>
        <v>0</v>
      </c>
      <c r="E450" s="2134"/>
      <c r="F450" s="2134"/>
      <c r="G450" s="2134"/>
      <c r="H450" s="2134"/>
      <c r="I450" s="2134"/>
      <c r="J450" s="2134"/>
      <c r="K450" s="3231"/>
      <c r="L450" s="2219"/>
    </row>
    <row r="451" spans="1:12" ht="15.75" x14ac:dyDescent="0.2">
      <c r="A451" s="2132"/>
      <c r="B451" s="2133"/>
      <c r="C451" s="2134"/>
      <c r="D451" s="2135">
        <f t="shared" si="6"/>
        <v>0</v>
      </c>
      <c r="E451" s="2134"/>
      <c r="F451" s="2134"/>
      <c r="G451" s="2134"/>
      <c r="H451" s="2134"/>
      <c r="I451" s="2134"/>
      <c r="J451" s="2134"/>
      <c r="K451" s="3231"/>
      <c r="L451" s="2219"/>
    </row>
    <row r="452" spans="1:12" ht="15.75" x14ac:dyDescent="0.2">
      <c r="A452" s="2132"/>
      <c r="B452" s="2133"/>
      <c r="C452" s="2134"/>
      <c r="D452" s="2135">
        <f t="shared" si="6"/>
        <v>0</v>
      </c>
      <c r="E452" s="2134"/>
      <c r="F452" s="2134"/>
      <c r="G452" s="2134"/>
      <c r="H452" s="2134"/>
      <c r="I452" s="2134"/>
      <c r="J452" s="2134"/>
      <c r="K452" s="3231"/>
      <c r="L452" s="2219"/>
    </row>
    <row r="453" spans="1:12" ht="15.75" x14ac:dyDescent="0.2">
      <c r="A453" s="2132"/>
      <c r="B453" s="2133"/>
      <c r="C453" s="2134"/>
      <c r="D453" s="2135">
        <f t="shared" si="6"/>
        <v>0</v>
      </c>
      <c r="E453" s="2134"/>
      <c r="F453" s="2134"/>
      <c r="G453" s="2134"/>
      <c r="H453" s="2134"/>
      <c r="I453" s="2134"/>
      <c r="J453" s="2134"/>
      <c r="K453" s="3231"/>
      <c r="L453" s="2219"/>
    </row>
    <row r="454" spans="1:12" ht="15.75" x14ac:dyDescent="0.2">
      <c r="A454" s="2132"/>
      <c r="B454" s="2133"/>
      <c r="C454" s="2134"/>
      <c r="D454" s="2135">
        <f t="shared" si="6"/>
        <v>0</v>
      </c>
      <c r="E454" s="2134"/>
      <c r="F454" s="2134"/>
      <c r="G454" s="2134"/>
      <c r="H454" s="2134"/>
      <c r="I454" s="2134"/>
      <c r="J454" s="2134"/>
      <c r="K454" s="3231"/>
      <c r="L454" s="2219"/>
    </row>
    <row r="455" spans="1:12" ht="15.75" x14ac:dyDescent="0.2">
      <c r="A455" s="2132"/>
      <c r="B455" s="2133"/>
      <c r="C455" s="2134"/>
      <c r="D455" s="2135">
        <f t="shared" si="6"/>
        <v>0</v>
      </c>
      <c r="E455" s="2134"/>
      <c r="F455" s="2134"/>
      <c r="G455" s="2134"/>
      <c r="H455" s="2134"/>
      <c r="I455" s="2134"/>
      <c r="J455" s="2134"/>
      <c r="K455" s="3231"/>
      <c r="L455" s="2219"/>
    </row>
    <row r="456" spans="1:12" ht="15.75" x14ac:dyDescent="0.2">
      <c r="A456" s="2132"/>
      <c r="B456" s="2133"/>
      <c r="C456" s="2134"/>
      <c r="D456" s="2135">
        <f t="shared" si="6"/>
        <v>0</v>
      </c>
      <c r="E456" s="2134"/>
      <c r="F456" s="2134"/>
      <c r="G456" s="2134"/>
      <c r="H456" s="2134"/>
      <c r="I456" s="2134"/>
      <c r="J456" s="2134"/>
      <c r="K456" s="3231"/>
      <c r="L456" s="2219"/>
    </row>
    <row r="457" spans="1:12" ht="15.75" x14ac:dyDescent="0.2">
      <c r="A457" s="2132"/>
      <c r="B457" s="2133"/>
      <c r="C457" s="2134"/>
      <c r="D457" s="2135">
        <f t="shared" si="6"/>
        <v>0</v>
      </c>
      <c r="E457" s="2134"/>
      <c r="F457" s="2134"/>
      <c r="G457" s="2134"/>
      <c r="H457" s="2134"/>
      <c r="I457" s="2134"/>
      <c r="J457" s="2134"/>
      <c r="K457" s="3231"/>
      <c r="L457" s="2219"/>
    </row>
    <row r="458" spans="1:12" ht="15.75" x14ac:dyDescent="0.2">
      <c r="A458" s="2132"/>
      <c r="B458" s="2133"/>
      <c r="C458" s="2134"/>
      <c r="D458" s="2135">
        <f t="shared" si="6"/>
        <v>0</v>
      </c>
      <c r="E458" s="2134"/>
      <c r="F458" s="2134"/>
      <c r="G458" s="2134"/>
      <c r="H458" s="2134"/>
      <c r="I458" s="2134"/>
      <c r="J458" s="2134"/>
      <c r="K458" s="3231"/>
      <c r="L458" s="2219"/>
    </row>
    <row r="459" spans="1:12" ht="15.75" x14ac:dyDescent="0.2">
      <c r="A459" s="2132"/>
      <c r="B459" s="2133"/>
      <c r="C459" s="2134"/>
      <c r="D459" s="2135">
        <f t="shared" si="6"/>
        <v>0</v>
      </c>
      <c r="E459" s="2134"/>
      <c r="F459" s="2134"/>
      <c r="G459" s="2134"/>
      <c r="H459" s="2134"/>
      <c r="I459" s="2134"/>
      <c r="J459" s="2134"/>
      <c r="K459" s="3231"/>
      <c r="L459" s="2219"/>
    </row>
    <row r="460" spans="1:12" ht="15.75" x14ac:dyDescent="0.2">
      <c r="A460" s="2132"/>
      <c r="B460" s="2133"/>
      <c r="C460" s="2134"/>
      <c r="D460" s="2135">
        <f t="shared" si="6"/>
        <v>0</v>
      </c>
      <c r="E460" s="2134"/>
      <c r="F460" s="2134"/>
      <c r="G460" s="2134"/>
      <c r="H460" s="2134"/>
      <c r="I460" s="2134"/>
      <c r="J460" s="2134"/>
      <c r="K460" s="3231"/>
      <c r="L460" s="2219"/>
    </row>
    <row r="461" spans="1:12" ht="15.75" x14ac:dyDescent="0.2">
      <c r="A461" s="2132"/>
      <c r="B461" s="2133"/>
      <c r="C461" s="2134"/>
      <c r="D461" s="2135">
        <f t="shared" si="6"/>
        <v>0</v>
      </c>
      <c r="E461" s="2134"/>
      <c r="F461" s="2134"/>
      <c r="G461" s="2134"/>
      <c r="H461" s="2134"/>
      <c r="I461" s="2134"/>
      <c r="J461" s="2134"/>
      <c r="K461" s="3231"/>
      <c r="L461" s="2219"/>
    </row>
    <row r="462" spans="1:12" ht="15.75" x14ac:dyDescent="0.2">
      <c r="A462" s="2132"/>
      <c r="B462" s="2133"/>
      <c r="C462" s="2134"/>
      <c r="D462" s="2135">
        <f t="shared" si="6"/>
        <v>0</v>
      </c>
      <c r="E462" s="2134"/>
      <c r="F462" s="2134"/>
      <c r="G462" s="2134"/>
      <c r="H462" s="2134"/>
      <c r="I462" s="2134"/>
      <c r="J462" s="2134"/>
      <c r="K462" s="3231"/>
      <c r="L462" s="2219"/>
    </row>
    <row r="463" spans="1:12" ht="15.75" x14ac:dyDescent="0.2">
      <c r="A463" s="2132"/>
      <c r="B463" s="2133"/>
      <c r="C463" s="2134"/>
      <c r="D463" s="2135">
        <f t="shared" si="6"/>
        <v>0</v>
      </c>
      <c r="E463" s="2134"/>
      <c r="F463" s="2134"/>
      <c r="G463" s="2134"/>
      <c r="H463" s="2134"/>
      <c r="I463" s="2134"/>
      <c r="J463" s="2134"/>
      <c r="K463" s="3231"/>
      <c r="L463" s="2219"/>
    </row>
    <row r="464" spans="1:12" ht="15.75" x14ac:dyDescent="0.2">
      <c r="A464" s="2132"/>
      <c r="B464" s="2133"/>
      <c r="C464" s="2134"/>
      <c r="D464" s="2135">
        <f t="shared" si="6"/>
        <v>0</v>
      </c>
      <c r="E464" s="2134"/>
      <c r="F464" s="2134"/>
      <c r="G464" s="2134"/>
      <c r="H464" s="2134"/>
      <c r="I464" s="2134"/>
      <c r="J464" s="2134"/>
      <c r="K464" s="3231"/>
      <c r="L464" s="2219"/>
    </row>
    <row r="465" spans="1:12" ht="15.75" x14ac:dyDescent="0.2">
      <c r="A465" s="2132"/>
      <c r="B465" s="2133"/>
      <c r="C465" s="2134"/>
      <c r="D465" s="2135">
        <f t="shared" si="6"/>
        <v>0</v>
      </c>
      <c r="E465" s="2134"/>
      <c r="F465" s="2134"/>
      <c r="G465" s="2134"/>
      <c r="H465" s="2134"/>
      <c r="I465" s="2134"/>
      <c r="J465" s="2134"/>
      <c r="K465" s="3231"/>
      <c r="L465" s="2219"/>
    </row>
    <row r="466" spans="1:12" ht="15.75" x14ac:dyDescent="0.2">
      <c r="A466" s="2132"/>
      <c r="B466" s="2133"/>
      <c r="C466" s="2134"/>
      <c r="D466" s="2135">
        <f t="shared" ref="D466:D529" si="7">+C466*(100-E466)/100</f>
        <v>0</v>
      </c>
      <c r="E466" s="2134"/>
      <c r="F466" s="2134"/>
      <c r="G466" s="2134"/>
      <c r="H466" s="2134"/>
      <c r="I466" s="2134"/>
      <c r="J466" s="2134"/>
      <c r="K466" s="3231"/>
      <c r="L466" s="2219"/>
    </row>
    <row r="467" spans="1:12" ht="15.75" x14ac:dyDescent="0.2">
      <c r="A467" s="2132"/>
      <c r="B467" s="2133"/>
      <c r="C467" s="2134"/>
      <c r="D467" s="2135">
        <f t="shared" si="7"/>
        <v>0</v>
      </c>
      <c r="E467" s="2134"/>
      <c r="F467" s="2134"/>
      <c r="G467" s="2134"/>
      <c r="H467" s="2134"/>
      <c r="I467" s="2134"/>
      <c r="J467" s="2134"/>
      <c r="K467" s="3231"/>
      <c r="L467" s="2219"/>
    </row>
    <row r="468" spans="1:12" ht="15.75" x14ac:dyDescent="0.2">
      <c r="A468" s="2132"/>
      <c r="B468" s="2133"/>
      <c r="C468" s="2134"/>
      <c r="D468" s="2135">
        <f t="shared" si="7"/>
        <v>0</v>
      </c>
      <c r="E468" s="2134"/>
      <c r="F468" s="2134"/>
      <c r="G468" s="2134"/>
      <c r="H468" s="2134"/>
      <c r="I468" s="2134"/>
      <c r="J468" s="2134"/>
      <c r="K468" s="3231"/>
      <c r="L468" s="2219"/>
    </row>
    <row r="469" spans="1:12" ht="15.75" x14ac:dyDescent="0.2">
      <c r="A469" s="2132"/>
      <c r="B469" s="2133"/>
      <c r="C469" s="2134"/>
      <c r="D469" s="2135">
        <f t="shared" si="7"/>
        <v>0</v>
      </c>
      <c r="E469" s="2134"/>
      <c r="F469" s="2134"/>
      <c r="G469" s="2134"/>
      <c r="H469" s="2134"/>
      <c r="I469" s="2134"/>
      <c r="J469" s="2134"/>
      <c r="K469" s="3231"/>
      <c r="L469" s="2219"/>
    </row>
    <row r="470" spans="1:12" ht="15.75" x14ac:dyDescent="0.2">
      <c r="A470" s="2132"/>
      <c r="B470" s="2133"/>
      <c r="C470" s="2134"/>
      <c r="D470" s="2135">
        <f t="shared" si="7"/>
        <v>0</v>
      </c>
      <c r="E470" s="2134"/>
      <c r="F470" s="2134"/>
      <c r="G470" s="2134"/>
      <c r="H470" s="2134"/>
      <c r="I470" s="2134"/>
      <c r="J470" s="2134"/>
      <c r="K470" s="3231"/>
      <c r="L470" s="2219"/>
    </row>
    <row r="471" spans="1:12" ht="15.75" x14ac:dyDescent="0.2">
      <c r="A471" s="2132"/>
      <c r="B471" s="2133"/>
      <c r="C471" s="2134"/>
      <c r="D471" s="2135">
        <f t="shared" si="7"/>
        <v>0</v>
      </c>
      <c r="E471" s="2134"/>
      <c r="F471" s="2134"/>
      <c r="G471" s="2134"/>
      <c r="H471" s="2134"/>
      <c r="I471" s="2134"/>
      <c r="J471" s="2134"/>
      <c r="K471" s="3231"/>
      <c r="L471" s="2219"/>
    </row>
    <row r="472" spans="1:12" ht="15.75" x14ac:dyDescent="0.2">
      <c r="A472" s="2132"/>
      <c r="B472" s="2133"/>
      <c r="C472" s="2134"/>
      <c r="D472" s="2135">
        <f t="shared" si="7"/>
        <v>0</v>
      </c>
      <c r="E472" s="2134"/>
      <c r="F472" s="2134"/>
      <c r="G472" s="2134"/>
      <c r="H472" s="2134"/>
      <c r="I472" s="2134"/>
      <c r="J472" s="2134"/>
      <c r="K472" s="3231"/>
      <c r="L472" s="2219"/>
    </row>
    <row r="473" spans="1:12" ht="15.75" x14ac:dyDescent="0.2">
      <c r="A473" s="2132"/>
      <c r="B473" s="2133"/>
      <c r="C473" s="2134"/>
      <c r="D473" s="2135">
        <f t="shared" si="7"/>
        <v>0</v>
      </c>
      <c r="E473" s="2134"/>
      <c r="F473" s="2134"/>
      <c r="G473" s="2134"/>
      <c r="H473" s="2134"/>
      <c r="I473" s="2134"/>
      <c r="J473" s="2134"/>
      <c r="K473" s="3231"/>
      <c r="L473" s="2219"/>
    </row>
    <row r="474" spans="1:12" ht="15.75" x14ac:dyDescent="0.2">
      <c r="A474" s="2132"/>
      <c r="B474" s="2133"/>
      <c r="C474" s="2134"/>
      <c r="D474" s="2135">
        <f t="shared" si="7"/>
        <v>0</v>
      </c>
      <c r="E474" s="2134"/>
      <c r="F474" s="2134"/>
      <c r="G474" s="2134"/>
      <c r="H474" s="2134"/>
      <c r="I474" s="2134"/>
      <c r="J474" s="2134"/>
      <c r="K474" s="3231"/>
      <c r="L474" s="2219"/>
    </row>
    <row r="475" spans="1:12" ht="15.75" x14ac:dyDescent="0.2">
      <c r="A475" s="2132"/>
      <c r="B475" s="2133"/>
      <c r="C475" s="2134"/>
      <c r="D475" s="2135">
        <f t="shared" si="7"/>
        <v>0</v>
      </c>
      <c r="E475" s="2134"/>
      <c r="F475" s="2134"/>
      <c r="G475" s="2134"/>
      <c r="H475" s="2134"/>
      <c r="I475" s="2134"/>
      <c r="J475" s="2134"/>
      <c r="K475" s="3231"/>
      <c r="L475" s="2219"/>
    </row>
    <row r="476" spans="1:12" ht="15.75" x14ac:dyDescent="0.2">
      <c r="A476" s="2132"/>
      <c r="B476" s="2133"/>
      <c r="C476" s="2134"/>
      <c r="D476" s="2135">
        <f t="shared" si="7"/>
        <v>0</v>
      </c>
      <c r="E476" s="2134"/>
      <c r="F476" s="2134"/>
      <c r="G476" s="2134"/>
      <c r="H476" s="2134"/>
      <c r="I476" s="2134"/>
      <c r="J476" s="2134"/>
      <c r="K476" s="3231"/>
      <c r="L476" s="2219"/>
    </row>
    <row r="477" spans="1:12" ht="15.75" x14ac:dyDescent="0.2">
      <c r="A477" s="2132"/>
      <c r="B477" s="2133"/>
      <c r="C477" s="2134"/>
      <c r="D477" s="2135">
        <f t="shared" si="7"/>
        <v>0</v>
      </c>
      <c r="E477" s="2134"/>
      <c r="F477" s="2134"/>
      <c r="G477" s="2134"/>
      <c r="H477" s="2134"/>
      <c r="I477" s="2134"/>
      <c r="J477" s="2134"/>
      <c r="K477" s="3231"/>
      <c r="L477" s="2219"/>
    </row>
    <row r="478" spans="1:12" ht="15.75" x14ac:dyDescent="0.2">
      <c r="A478" s="2132"/>
      <c r="B478" s="2133"/>
      <c r="C478" s="2134"/>
      <c r="D478" s="2135">
        <f t="shared" si="7"/>
        <v>0</v>
      </c>
      <c r="E478" s="2134"/>
      <c r="F478" s="2134"/>
      <c r="G478" s="2134"/>
      <c r="H478" s="2134"/>
      <c r="I478" s="2134"/>
      <c r="J478" s="2134"/>
      <c r="K478" s="3231"/>
      <c r="L478" s="2219"/>
    </row>
    <row r="479" spans="1:12" ht="15.75" x14ac:dyDescent="0.2">
      <c r="A479" s="2132"/>
      <c r="B479" s="2133"/>
      <c r="C479" s="2134"/>
      <c r="D479" s="2135">
        <f t="shared" si="7"/>
        <v>0</v>
      </c>
      <c r="E479" s="2134"/>
      <c r="F479" s="2134"/>
      <c r="G479" s="2134"/>
      <c r="H479" s="2134"/>
      <c r="I479" s="2134"/>
      <c r="J479" s="2134"/>
      <c r="K479" s="3231"/>
      <c r="L479" s="2219"/>
    </row>
    <row r="480" spans="1:12" ht="15.75" x14ac:dyDescent="0.2">
      <c r="A480" s="2132"/>
      <c r="B480" s="2133"/>
      <c r="C480" s="2134"/>
      <c r="D480" s="2135">
        <f t="shared" si="7"/>
        <v>0</v>
      </c>
      <c r="E480" s="2134"/>
      <c r="F480" s="2134"/>
      <c r="G480" s="2134"/>
      <c r="H480" s="2134"/>
      <c r="I480" s="2134"/>
      <c r="J480" s="2134"/>
      <c r="K480" s="3231"/>
      <c r="L480" s="2219"/>
    </row>
    <row r="481" spans="1:12" ht="15.75" x14ac:dyDescent="0.2">
      <c r="A481" s="2132"/>
      <c r="B481" s="2133"/>
      <c r="C481" s="2134"/>
      <c r="D481" s="2135">
        <f t="shared" si="7"/>
        <v>0</v>
      </c>
      <c r="E481" s="2134"/>
      <c r="F481" s="2134"/>
      <c r="G481" s="2134"/>
      <c r="H481" s="2134"/>
      <c r="I481" s="2134"/>
      <c r="J481" s="2134"/>
      <c r="K481" s="3231"/>
      <c r="L481" s="2219"/>
    </row>
    <row r="482" spans="1:12" ht="15.75" x14ac:dyDescent="0.2">
      <c r="A482" s="2132"/>
      <c r="B482" s="2133"/>
      <c r="C482" s="2134"/>
      <c r="D482" s="2135">
        <f t="shared" si="7"/>
        <v>0</v>
      </c>
      <c r="E482" s="2134"/>
      <c r="F482" s="2134"/>
      <c r="G482" s="2134"/>
      <c r="H482" s="2134"/>
      <c r="I482" s="2134"/>
      <c r="J482" s="2134"/>
      <c r="K482" s="3231"/>
      <c r="L482" s="2219"/>
    </row>
    <row r="483" spans="1:12" ht="15.75" x14ac:dyDescent="0.2">
      <c r="A483" s="2132"/>
      <c r="B483" s="2133"/>
      <c r="C483" s="2134"/>
      <c r="D483" s="2135">
        <f t="shared" si="7"/>
        <v>0</v>
      </c>
      <c r="E483" s="2134"/>
      <c r="F483" s="2134"/>
      <c r="G483" s="2134"/>
      <c r="H483" s="2134"/>
      <c r="I483" s="2134"/>
      <c r="J483" s="2134"/>
      <c r="K483" s="3231"/>
      <c r="L483" s="2219"/>
    </row>
    <row r="484" spans="1:12" ht="15.75" x14ac:dyDescent="0.2">
      <c r="A484" s="2132"/>
      <c r="B484" s="2133"/>
      <c r="C484" s="2134"/>
      <c r="D484" s="2135">
        <f t="shared" si="7"/>
        <v>0</v>
      </c>
      <c r="E484" s="2134"/>
      <c r="F484" s="2134"/>
      <c r="G484" s="2134"/>
      <c r="H484" s="2134"/>
      <c r="I484" s="2134"/>
      <c r="J484" s="2134"/>
      <c r="K484" s="3231"/>
      <c r="L484" s="2219"/>
    </row>
    <row r="485" spans="1:12" ht="15.75" x14ac:dyDescent="0.2">
      <c r="A485" s="2132"/>
      <c r="B485" s="2133"/>
      <c r="C485" s="2134"/>
      <c r="D485" s="2135">
        <f t="shared" si="7"/>
        <v>0</v>
      </c>
      <c r="E485" s="2134"/>
      <c r="F485" s="2134"/>
      <c r="G485" s="2134"/>
      <c r="H485" s="2134"/>
      <c r="I485" s="2134"/>
      <c r="J485" s="2134"/>
      <c r="K485" s="3231"/>
      <c r="L485" s="2219"/>
    </row>
    <row r="486" spans="1:12" ht="15.75" x14ac:dyDescent="0.2">
      <c r="A486" s="2132"/>
      <c r="B486" s="2133"/>
      <c r="C486" s="2134"/>
      <c r="D486" s="2135">
        <f t="shared" si="7"/>
        <v>0</v>
      </c>
      <c r="E486" s="2134"/>
      <c r="F486" s="2134"/>
      <c r="G486" s="2134"/>
      <c r="H486" s="2134"/>
      <c r="I486" s="2134"/>
      <c r="J486" s="2134"/>
      <c r="K486" s="3231"/>
      <c r="L486" s="2219"/>
    </row>
    <row r="487" spans="1:12" ht="15.75" x14ac:dyDescent="0.2">
      <c r="A487" s="2132"/>
      <c r="B487" s="2133"/>
      <c r="C487" s="2134"/>
      <c r="D487" s="2135">
        <f t="shared" si="7"/>
        <v>0</v>
      </c>
      <c r="E487" s="2134"/>
      <c r="F487" s="2134"/>
      <c r="G487" s="2134"/>
      <c r="H487" s="2134"/>
      <c r="I487" s="2134"/>
      <c r="J487" s="2134"/>
      <c r="K487" s="3231"/>
      <c r="L487" s="2219"/>
    </row>
    <row r="488" spans="1:12" ht="15.75" x14ac:dyDescent="0.2">
      <c r="A488" s="2132"/>
      <c r="B488" s="2133"/>
      <c r="C488" s="2134"/>
      <c r="D488" s="2135">
        <f t="shared" si="7"/>
        <v>0</v>
      </c>
      <c r="E488" s="2134"/>
      <c r="F488" s="2134"/>
      <c r="G488" s="2134"/>
      <c r="H488" s="2134"/>
      <c r="I488" s="2134"/>
      <c r="J488" s="2134"/>
      <c r="K488" s="3231"/>
      <c r="L488" s="2219"/>
    </row>
    <row r="489" spans="1:12" ht="15.75" x14ac:dyDescent="0.2">
      <c r="A489" s="2132"/>
      <c r="B489" s="2133"/>
      <c r="C489" s="2134"/>
      <c r="D489" s="2135">
        <f t="shared" si="7"/>
        <v>0</v>
      </c>
      <c r="E489" s="2134"/>
      <c r="F489" s="2134"/>
      <c r="G489" s="2134"/>
      <c r="H489" s="2134"/>
      <c r="I489" s="2134"/>
      <c r="J489" s="2134"/>
      <c r="K489" s="3231"/>
      <c r="L489" s="2219"/>
    </row>
    <row r="490" spans="1:12" ht="15.75" x14ac:dyDescent="0.2">
      <c r="A490" s="2132"/>
      <c r="B490" s="2133"/>
      <c r="C490" s="2134"/>
      <c r="D490" s="2135">
        <f t="shared" si="7"/>
        <v>0</v>
      </c>
      <c r="E490" s="2134"/>
      <c r="F490" s="2134"/>
      <c r="G490" s="2134"/>
      <c r="H490" s="2134"/>
      <c r="I490" s="2134"/>
      <c r="J490" s="2134"/>
      <c r="K490" s="3231"/>
      <c r="L490" s="2219"/>
    </row>
    <row r="491" spans="1:12" ht="15.75" x14ac:dyDescent="0.2">
      <c r="A491" s="2132"/>
      <c r="B491" s="2133"/>
      <c r="C491" s="2134"/>
      <c r="D491" s="2135">
        <f t="shared" si="7"/>
        <v>0</v>
      </c>
      <c r="E491" s="2134"/>
      <c r="F491" s="2134"/>
      <c r="G491" s="2134"/>
      <c r="H491" s="2134"/>
      <c r="I491" s="2134"/>
      <c r="J491" s="2134"/>
      <c r="K491" s="3231"/>
      <c r="L491" s="2219"/>
    </row>
    <row r="492" spans="1:12" ht="15.75" x14ac:dyDescent="0.2">
      <c r="A492" s="2132"/>
      <c r="B492" s="2133"/>
      <c r="C492" s="2134"/>
      <c r="D492" s="2135">
        <f t="shared" si="7"/>
        <v>0</v>
      </c>
      <c r="E492" s="2134"/>
      <c r="F492" s="2134"/>
      <c r="G492" s="2134"/>
      <c r="H492" s="2134"/>
      <c r="I492" s="2134"/>
      <c r="J492" s="2134"/>
      <c r="K492" s="3231"/>
      <c r="L492" s="2219"/>
    </row>
    <row r="493" spans="1:12" ht="15.75" x14ac:dyDescent="0.2">
      <c r="A493" s="2132"/>
      <c r="B493" s="2133"/>
      <c r="C493" s="2134"/>
      <c r="D493" s="2135">
        <f t="shared" si="7"/>
        <v>0</v>
      </c>
      <c r="E493" s="2134"/>
      <c r="F493" s="2134"/>
      <c r="G493" s="2134"/>
      <c r="H493" s="2134"/>
      <c r="I493" s="2134"/>
      <c r="J493" s="2134"/>
      <c r="K493" s="3231"/>
      <c r="L493" s="2219"/>
    </row>
    <row r="494" spans="1:12" ht="15.75" x14ac:dyDescent="0.2">
      <c r="A494" s="2132"/>
      <c r="B494" s="2133"/>
      <c r="C494" s="2134"/>
      <c r="D494" s="2135">
        <f t="shared" si="7"/>
        <v>0</v>
      </c>
      <c r="E494" s="2134"/>
      <c r="F494" s="2134"/>
      <c r="G494" s="2134"/>
      <c r="H494" s="2134"/>
      <c r="I494" s="2134"/>
      <c r="J494" s="2134"/>
      <c r="K494" s="3231"/>
      <c r="L494" s="2219"/>
    </row>
    <row r="495" spans="1:12" ht="15.75" x14ac:dyDescent="0.2">
      <c r="A495" s="2132"/>
      <c r="B495" s="2133"/>
      <c r="C495" s="2134"/>
      <c r="D495" s="2135">
        <f t="shared" si="7"/>
        <v>0</v>
      </c>
      <c r="E495" s="2134"/>
      <c r="F495" s="2134"/>
      <c r="G495" s="2134"/>
      <c r="H495" s="2134"/>
      <c r="I495" s="2134"/>
      <c r="J495" s="2134"/>
      <c r="K495" s="3231"/>
      <c r="L495" s="2219"/>
    </row>
    <row r="496" spans="1:12" ht="15.75" x14ac:dyDescent="0.2">
      <c r="A496" s="2132"/>
      <c r="B496" s="2133"/>
      <c r="C496" s="2134"/>
      <c r="D496" s="2135">
        <f t="shared" si="7"/>
        <v>0</v>
      </c>
      <c r="E496" s="2134"/>
      <c r="F496" s="2134"/>
      <c r="G496" s="2134"/>
      <c r="H496" s="2134"/>
      <c r="I496" s="2134"/>
      <c r="J496" s="2134"/>
      <c r="K496" s="3231"/>
      <c r="L496" s="2219"/>
    </row>
    <row r="497" spans="1:12" ht="15.75" x14ac:dyDescent="0.2">
      <c r="A497" s="2132"/>
      <c r="B497" s="2133"/>
      <c r="C497" s="2134"/>
      <c r="D497" s="2135">
        <f t="shared" si="7"/>
        <v>0</v>
      </c>
      <c r="E497" s="2134"/>
      <c r="F497" s="2134"/>
      <c r="G497" s="2134"/>
      <c r="H497" s="2134"/>
      <c r="I497" s="2134"/>
      <c r="J497" s="2134"/>
      <c r="K497" s="3231"/>
      <c r="L497" s="2219"/>
    </row>
    <row r="498" spans="1:12" ht="15.75" x14ac:dyDescent="0.2">
      <c r="A498" s="2132"/>
      <c r="B498" s="2133"/>
      <c r="C498" s="2134"/>
      <c r="D498" s="2135">
        <f t="shared" si="7"/>
        <v>0</v>
      </c>
      <c r="E498" s="2134"/>
      <c r="F498" s="2134"/>
      <c r="G498" s="2134"/>
      <c r="H498" s="2134"/>
      <c r="I498" s="2134"/>
      <c r="J498" s="2134"/>
      <c r="K498" s="3231"/>
      <c r="L498" s="2219"/>
    </row>
    <row r="499" spans="1:12" ht="15.75" x14ac:dyDescent="0.2">
      <c r="A499" s="2132"/>
      <c r="B499" s="2133"/>
      <c r="C499" s="2134"/>
      <c r="D499" s="2135">
        <f t="shared" si="7"/>
        <v>0</v>
      </c>
      <c r="E499" s="2134"/>
      <c r="F499" s="2134"/>
      <c r="G499" s="2134"/>
      <c r="H499" s="2134"/>
      <c r="I499" s="2134"/>
      <c r="J499" s="2134"/>
      <c r="K499" s="3231"/>
      <c r="L499" s="2219"/>
    </row>
    <row r="500" spans="1:12" ht="15.75" x14ac:dyDescent="0.2">
      <c r="A500" s="2132"/>
      <c r="B500" s="2133"/>
      <c r="C500" s="2134"/>
      <c r="D500" s="2135">
        <f t="shared" si="7"/>
        <v>0</v>
      </c>
      <c r="E500" s="2134"/>
      <c r="F500" s="2134"/>
      <c r="G500" s="2134"/>
      <c r="H500" s="2134"/>
      <c r="I500" s="2134"/>
      <c r="J500" s="2134"/>
      <c r="K500" s="3231"/>
      <c r="L500" s="2219"/>
    </row>
    <row r="501" spans="1:12" ht="15.75" x14ac:dyDescent="0.2">
      <c r="A501" s="2132"/>
      <c r="B501" s="2133"/>
      <c r="C501" s="2134"/>
      <c r="D501" s="2135">
        <f t="shared" si="7"/>
        <v>0</v>
      </c>
      <c r="E501" s="2134"/>
      <c r="F501" s="2134"/>
      <c r="G501" s="2134"/>
      <c r="H501" s="2134"/>
      <c r="I501" s="2134"/>
      <c r="J501" s="2134"/>
      <c r="K501" s="3231"/>
      <c r="L501" s="2219"/>
    </row>
    <row r="502" spans="1:12" ht="15.75" x14ac:dyDescent="0.2">
      <c r="A502" s="2132"/>
      <c r="B502" s="2133"/>
      <c r="C502" s="2134"/>
      <c r="D502" s="2135">
        <f t="shared" si="7"/>
        <v>0</v>
      </c>
      <c r="E502" s="2134"/>
      <c r="F502" s="2134"/>
      <c r="G502" s="2134"/>
      <c r="H502" s="2134"/>
      <c r="I502" s="2134"/>
      <c r="J502" s="2134"/>
      <c r="K502" s="3231"/>
      <c r="L502" s="2219"/>
    </row>
    <row r="503" spans="1:12" ht="15.75" x14ac:dyDescent="0.2">
      <c r="A503" s="2132"/>
      <c r="B503" s="2133"/>
      <c r="C503" s="2134"/>
      <c r="D503" s="2135">
        <f t="shared" si="7"/>
        <v>0</v>
      </c>
      <c r="E503" s="2134"/>
      <c r="F503" s="2134"/>
      <c r="G503" s="2134"/>
      <c r="H503" s="2134"/>
      <c r="I503" s="2134"/>
      <c r="J503" s="2134"/>
      <c r="K503" s="3231"/>
      <c r="L503" s="2219"/>
    </row>
    <row r="504" spans="1:12" ht="15.75" x14ac:dyDescent="0.2">
      <c r="A504" s="2132"/>
      <c r="B504" s="2133"/>
      <c r="C504" s="2134"/>
      <c r="D504" s="2135">
        <f t="shared" si="7"/>
        <v>0</v>
      </c>
      <c r="E504" s="2134"/>
      <c r="F504" s="2134"/>
      <c r="G504" s="2134"/>
      <c r="H504" s="2134"/>
      <c r="I504" s="2134"/>
      <c r="J504" s="2134"/>
      <c r="K504" s="3231"/>
      <c r="L504" s="2219"/>
    </row>
    <row r="505" spans="1:12" ht="15.75" x14ac:dyDescent="0.2">
      <c r="A505" s="2132"/>
      <c r="B505" s="2133"/>
      <c r="C505" s="2134"/>
      <c r="D505" s="2135">
        <f t="shared" si="7"/>
        <v>0</v>
      </c>
      <c r="E505" s="2134"/>
      <c r="F505" s="2134"/>
      <c r="G505" s="2134"/>
      <c r="H505" s="2134"/>
      <c r="I505" s="2134"/>
      <c r="J505" s="2134"/>
      <c r="K505" s="3231"/>
      <c r="L505" s="2219"/>
    </row>
    <row r="506" spans="1:12" ht="15.75" x14ac:dyDescent="0.2">
      <c r="A506" s="2132"/>
      <c r="B506" s="2133"/>
      <c r="C506" s="2134"/>
      <c r="D506" s="2135">
        <f t="shared" si="7"/>
        <v>0</v>
      </c>
      <c r="E506" s="2134"/>
      <c r="F506" s="2134"/>
      <c r="G506" s="2134"/>
      <c r="H506" s="2134"/>
      <c r="I506" s="2134"/>
      <c r="J506" s="2134"/>
      <c r="K506" s="3231"/>
      <c r="L506" s="2219"/>
    </row>
    <row r="507" spans="1:12" ht="15.75" x14ac:dyDescent="0.2">
      <c r="A507" s="2132"/>
      <c r="B507" s="2133"/>
      <c r="C507" s="2134"/>
      <c r="D507" s="2135">
        <f t="shared" si="7"/>
        <v>0</v>
      </c>
      <c r="E507" s="2134"/>
      <c r="F507" s="2134"/>
      <c r="G507" s="2134"/>
      <c r="H507" s="2134"/>
      <c r="I507" s="2134"/>
      <c r="J507" s="2134"/>
      <c r="K507" s="3231"/>
      <c r="L507" s="2219"/>
    </row>
    <row r="508" spans="1:12" ht="15.75" x14ac:dyDescent="0.2">
      <c r="A508" s="2132"/>
      <c r="B508" s="2133"/>
      <c r="C508" s="2134"/>
      <c r="D508" s="2135">
        <f t="shared" si="7"/>
        <v>0</v>
      </c>
      <c r="E508" s="2134"/>
      <c r="F508" s="2134"/>
      <c r="G508" s="2134"/>
      <c r="H508" s="2134"/>
      <c r="I508" s="2134"/>
      <c r="J508" s="2134"/>
      <c r="K508" s="3231"/>
      <c r="L508" s="2219"/>
    </row>
    <row r="509" spans="1:12" ht="15.75" x14ac:dyDescent="0.2">
      <c r="A509" s="2132"/>
      <c r="B509" s="2133"/>
      <c r="C509" s="2134"/>
      <c r="D509" s="2135">
        <f t="shared" si="7"/>
        <v>0</v>
      </c>
      <c r="E509" s="2134"/>
      <c r="F509" s="2134"/>
      <c r="G509" s="2134"/>
      <c r="H509" s="2134"/>
      <c r="I509" s="2134"/>
      <c r="J509" s="2134"/>
      <c r="K509" s="3231"/>
      <c r="L509" s="2219"/>
    </row>
    <row r="510" spans="1:12" ht="15.75" x14ac:dyDescent="0.2">
      <c r="A510" s="2132"/>
      <c r="B510" s="2133"/>
      <c r="C510" s="2134"/>
      <c r="D510" s="2135">
        <f t="shared" si="7"/>
        <v>0</v>
      </c>
      <c r="E510" s="2134"/>
      <c r="F510" s="2134"/>
      <c r="G510" s="2134"/>
      <c r="H510" s="2134"/>
      <c r="I510" s="2134"/>
      <c r="J510" s="2134"/>
      <c r="K510" s="3231"/>
      <c r="L510" s="2219"/>
    </row>
    <row r="511" spans="1:12" ht="15.75" x14ac:dyDescent="0.2">
      <c r="A511" s="2132"/>
      <c r="B511" s="2133"/>
      <c r="C511" s="2134"/>
      <c r="D511" s="2135">
        <f t="shared" si="7"/>
        <v>0</v>
      </c>
      <c r="E511" s="2134"/>
      <c r="F511" s="2134"/>
      <c r="G511" s="2134"/>
      <c r="H511" s="2134"/>
      <c r="I511" s="2134"/>
      <c r="J511" s="2134"/>
      <c r="K511" s="3231"/>
      <c r="L511" s="2219"/>
    </row>
    <row r="512" spans="1:12" ht="15.75" x14ac:dyDescent="0.2">
      <c r="A512" s="2132"/>
      <c r="B512" s="2133"/>
      <c r="C512" s="2134"/>
      <c r="D512" s="2135">
        <f t="shared" si="7"/>
        <v>0</v>
      </c>
      <c r="E512" s="2134"/>
      <c r="F512" s="2134"/>
      <c r="G512" s="2134"/>
      <c r="H512" s="2134"/>
      <c r="I512" s="2134"/>
      <c r="J512" s="2134"/>
      <c r="K512" s="3231"/>
      <c r="L512" s="2219"/>
    </row>
    <row r="513" spans="1:12" ht="15.75" x14ac:dyDescent="0.2">
      <c r="A513" s="2132"/>
      <c r="B513" s="2133"/>
      <c r="C513" s="2134"/>
      <c r="D513" s="2135">
        <f t="shared" si="7"/>
        <v>0</v>
      </c>
      <c r="E513" s="2134"/>
      <c r="F513" s="2134"/>
      <c r="G513" s="2134"/>
      <c r="H513" s="2134"/>
      <c r="I513" s="2134"/>
      <c r="J513" s="2134"/>
      <c r="K513" s="3231"/>
      <c r="L513" s="2219"/>
    </row>
    <row r="514" spans="1:12" ht="15.75" x14ac:dyDescent="0.2">
      <c r="A514" s="2132"/>
      <c r="B514" s="2133"/>
      <c r="C514" s="2134"/>
      <c r="D514" s="2135">
        <f t="shared" si="7"/>
        <v>0</v>
      </c>
      <c r="E514" s="2134"/>
      <c r="F514" s="2134"/>
      <c r="G514" s="2134"/>
      <c r="H514" s="2134"/>
      <c r="I514" s="2134"/>
      <c r="J514" s="2134"/>
      <c r="K514" s="3231"/>
      <c r="L514" s="2219"/>
    </row>
    <row r="515" spans="1:12" ht="15.75" x14ac:dyDescent="0.2">
      <c r="A515" s="2132"/>
      <c r="B515" s="2133"/>
      <c r="C515" s="2134"/>
      <c r="D515" s="2135">
        <f t="shared" si="7"/>
        <v>0</v>
      </c>
      <c r="E515" s="2134"/>
      <c r="F515" s="2134"/>
      <c r="G515" s="2134"/>
      <c r="H515" s="2134"/>
      <c r="I515" s="2134"/>
      <c r="J515" s="2134"/>
      <c r="K515" s="3231"/>
      <c r="L515" s="2219"/>
    </row>
    <row r="516" spans="1:12" ht="15.75" x14ac:dyDescent="0.2">
      <c r="A516" s="2132"/>
      <c r="B516" s="2133"/>
      <c r="C516" s="2134"/>
      <c r="D516" s="2135">
        <f t="shared" si="7"/>
        <v>0</v>
      </c>
      <c r="E516" s="2134"/>
      <c r="F516" s="2134"/>
      <c r="G516" s="2134"/>
      <c r="H516" s="2134"/>
      <c r="I516" s="2134"/>
      <c r="J516" s="2134"/>
      <c r="K516" s="3231"/>
      <c r="L516" s="2219"/>
    </row>
    <row r="517" spans="1:12" ht="15.75" x14ac:dyDescent="0.2">
      <c r="A517" s="2132"/>
      <c r="B517" s="2133"/>
      <c r="C517" s="2134"/>
      <c r="D517" s="2135">
        <f t="shared" si="7"/>
        <v>0</v>
      </c>
      <c r="E517" s="2134"/>
      <c r="F517" s="2134"/>
      <c r="G517" s="2134"/>
      <c r="H517" s="2134"/>
      <c r="I517" s="2134"/>
      <c r="J517" s="2134"/>
      <c r="K517" s="3231"/>
      <c r="L517" s="2219"/>
    </row>
    <row r="518" spans="1:12" ht="15.75" x14ac:dyDescent="0.2">
      <c r="A518" s="2132"/>
      <c r="B518" s="2133"/>
      <c r="C518" s="2134"/>
      <c r="D518" s="2135">
        <f t="shared" si="7"/>
        <v>0</v>
      </c>
      <c r="E518" s="2134"/>
      <c r="F518" s="2134"/>
      <c r="G518" s="2134"/>
      <c r="H518" s="2134"/>
      <c r="I518" s="2134"/>
      <c r="J518" s="2134"/>
      <c r="K518" s="3231"/>
      <c r="L518" s="2219"/>
    </row>
    <row r="519" spans="1:12" ht="15.75" x14ac:dyDescent="0.2">
      <c r="A519" s="2132"/>
      <c r="B519" s="2133"/>
      <c r="C519" s="2134"/>
      <c r="D519" s="2135">
        <f t="shared" si="7"/>
        <v>0</v>
      </c>
      <c r="E519" s="2134"/>
      <c r="F519" s="2134"/>
      <c r="G519" s="2134"/>
      <c r="H519" s="2134"/>
      <c r="I519" s="2134"/>
      <c r="J519" s="2134"/>
      <c r="K519" s="3231"/>
      <c r="L519" s="2219"/>
    </row>
    <row r="520" spans="1:12" ht="15.75" x14ac:dyDescent="0.2">
      <c r="A520" s="2132"/>
      <c r="B520" s="2133"/>
      <c r="C520" s="2134"/>
      <c r="D520" s="2135">
        <f t="shared" si="7"/>
        <v>0</v>
      </c>
      <c r="E520" s="2134"/>
      <c r="F520" s="2134"/>
      <c r="G520" s="2134"/>
      <c r="H520" s="2134"/>
      <c r="I520" s="2134"/>
      <c r="J520" s="2134"/>
      <c r="K520" s="3231"/>
      <c r="L520" s="2219"/>
    </row>
    <row r="521" spans="1:12" ht="15.75" x14ac:dyDescent="0.2">
      <c r="A521" s="2132"/>
      <c r="B521" s="2133"/>
      <c r="C521" s="2134"/>
      <c r="D521" s="2135">
        <f t="shared" si="7"/>
        <v>0</v>
      </c>
      <c r="E521" s="2134"/>
      <c r="F521" s="2134"/>
      <c r="G521" s="2134"/>
      <c r="H521" s="2134"/>
      <c r="I521" s="2134"/>
      <c r="J521" s="2134"/>
      <c r="K521" s="3231"/>
      <c r="L521" s="2219"/>
    </row>
    <row r="522" spans="1:12" ht="15.75" x14ac:dyDescent="0.2">
      <c r="A522" s="2132"/>
      <c r="B522" s="2133"/>
      <c r="C522" s="2134"/>
      <c r="D522" s="2135">
        <f t="shared" si="7"/>
        <v>0</v>
      </c>
      <c r="E522" s="2134"/>
      <c r="F522" s="2134"/>
      <c r="G522" s="2134"/>
      <c r="H522" s="2134"/>
      <c r="I522" s="2134"/>
      <c r="J522" s="2134"/>
      <c r="K522" s="3231"/>
      <c r="L522" s="2219"/>
    </row>
    <row r="523" spans="1:12" ht="15.75" x14ac:dyDescent="0.2">
      <c r="A523" s="2132"/>
      <c r="B523" s="2133"/>
      <c r="C523" s="2134"/>
      <c r="D523" s="2135">
        <f t="shared" si="7"/>
        <v>0</v>
      </c>
      <c r="E523" s="2134"/>
      <c r="F523" s="2134"/>
      <c r="G523" s="2134"/>
      <c r="H523" s="2134"/>
      <c r="I523" s="2134"/>
      <c r="J523" s="2134"/>
      <c r="K523" s="3231"/>
      <c r="L523" s="2219"/>
    </row>
    <row r="524" spans="1:12" ht="15.75" x14ac:dyDescent="0.2">
      <c r="A524" s="2132"/>
      <c r="B524" s="2133"/>
      <c r="C524" s="2134"/>
      <c r="D524" s="2135">
        <f t="shared" si="7"/>
        <v>0</v>
      </c>
      <c r="E524" s="2134"/>
      <c r="F524" s="2134"/>
      <c r="G524" s="2134"/>
      <c r="H524" s="2134"/>
      <c r="I524" s="2134"/>
      <c r="J524" s="2134"/>
      <c r="K524" s="3231"/>
      <c r="L524" s="2219"/>
    </row>
    <row r="525" spans="1:12" ht="15.75" x14ac:dyDescent="0.2">
      <c r="A525" s="2132"/>
      <c r="B525" s="2133"/>
      <c r="C525" s="2134"/>
      <c r="D525" s="2135">
        <f t="shared" si="7"/>
        <v>0</v>
      </c>
      <c r="E525" s="2134"/>
      <c r="F525" s="2134"/>
      <c r="G525" s="2134"/>
      <c r="H525" s="2134"/>
      <c r="I525" s="2134"/>
      <c r="J525" s="2134"/>
      <c r="K525" s="3231"/>
      <c r="L525" s="2219"/>
    </row>
    <row r="526" spans="1:12" ht="15.75" x14ac:dyDescent="0.2">
      <c r="A526" s="2132"/>
      <c r="B526" s="2133"/>
      <c r="C526" s="2134"/>
      <c r="D526" s="2135">
        <f t="shared" si="7"/>
        <v>0</v>
      </c>
      <c r="E526" s="2134"/>
      <c r="F526" s="2134"/>
      <c r="G526" s="2134"/>
      <c r="H526" s="2134"/>
      <c r="I526" s="2134"/>
      <c r="J526" s="2134"/>
      <c r="K526" s="3231"/>
      <c r="L526" s="2219"/>
    </row>
    <row r="527" spans="1:12" ht="15.75" x14ac:dyDescent="0.2">
      <c r="A527" s="2132"/>
      <c r="B527" s="2133"/>
      <c r="C527" s="2134"/>
      <c r="D527" s="2135">
        <f t="shared" si="7"/>
        <v>0</v>
      </c>
      <c r="E527" s="2134"/>
      <c r="F527" s="2134"/>
      <c r="G527" s="2134"/>
      <c r="H527" s="2134"/>
      <c r="I527" s="2134"/>
      <c r="J527" s="2134"/>
      <c r="K527" s="3231"/>
      <c r="L527" s="2219"/>
    </row>
    <row r="528" spans="1:12" ht="15.75" x14ac:dyDescent="0.2">
      <c r="A528" s="2132"/>
      <c r="B528" s="2133"/>
      <c r="C528" s="2134"/>
      <c r="D528" s="2135">
        <f t="shared" si="7"/>
        <v>0</v>
      </c>
      <c r="E528" s="2134"/>
      <c r="F528" s="2134"/>
      <c r="G528" s="2134"/>
      <c r="H528" s="2134"/>
      <c r="I528" s="2134"/>
      <c r="J528" s="2134"/>
      <c r="K528" s="3231"/>
      <c r="L528" s="2219"/>
    </row>
    <row r="529" spans="1:12" ht="15.75" x14ac:dyDescent="0.2">
      <c r="A529" s="2132"/>
      <c r="B529" s="2133"/>
      <c r="C529" s="2134"/>
      <c r="D529" s="2135">
        <f t="shared" si="7"/>
        <v>0</v>
      </c>
      <c r="E529" s="2134"/>
      <c r="F529" s="2134"/>
      <c r="G529" s="2134"/>
      <c r="H529" s="2134"/>
      <c r="I529" s="2134"/>
      <c r="J529" s="2134"/>
      <c r="K529" s="3231"/>
      <c r="L529" s="2219"/>
    </row>
    <row r="530" spans="1:12" ht="15.75" x14ac:dyDescent="0.2">
      <c r="A530" s="2132"/>
      <c r="B530" s="2133"/>
      <c r="C530" s="2134"/>
      <c r="D530" s="2135">
        <f t="shared" ref="D530:D593" si="8">+C530*(100-E530)/100</f>
        <v>0</v>
      </c>
      <c r="E530" s="2134"/>
      <c r="F530" s="2134"/>
      <c r="G530" s="2134"/>
      <c r="H530" s="2134"/>
      <c r="I530" s="2134"/>
      <c r="J530" s="2134"/>
      <c r="K530" s="3231"/>
      <c r="L530" s="2219"/>
    </row>
    <row r="531" spans="1:12" ht="15.75" x14ac:dyDescent="0.2">
      <c r="A531" s="2132"/>
      <c r="B531" s="2133"/>
      <c r="C531" s="2134"/>
      <c r="D531" s="2135">
        <f t="shared" si="8"/>
        <v>0</v>
      </c>
      <c r="E531" s="2134"/>
      <c r="F531" s="2134"/>
      <c r="G531" s="2134"/>
      <c r="H531" s="2134"/>
      <c r="I531" s="2134"/>
      <c r="J531" s="2134"/>
      <c r="K531" s="3231"/>
      <c r="L531" s="2219"/>
    </row>
    <row r="532" spans="1:12" ht="15.75" x14ac:dyDescent="0.2">
      <c r="A532" s="2132"/>
      <c r="B532" s="2133"/>
      <c r="C532" s="2134"/>
      <c r="D532" s="2135">
        <f t="shared" si="8"/>
        <v>0</v>
      </c>
      <c r="E532" s="2134"/>
      <c r="F532" s="2134"/>
      <c r="G532" s="2134"/>
      <c r="H532" s="2134"/>
      <c r="I532" s="2134"/>
      <c r="J532" s="2134"/>
      <c r="K532" s="3231"/>
      <c r="L532" s="2219"/>
    </row>
    <row r="533" spans="1:12" ht="15.75" x14ac:dyDescent="0.2">
      <c r="A533" s="2132"/>
      <c r="B533" s="2133"/>
      <c r="C533" s="2134"/>
      <c r="D533" s="2135">
        <f t="shared" si="8"/>
        <v>0</v>
      </c>
      <c r="E533" s="2134"/>
      <c r="F533" s="2134"/>
      <c r="G533" s="2134"/>
      <c r="H533" s="2134"/>
      <c r="I533" s="2134"/>
      <c r="J533" s="2134"/>
      <c r="K533" s="3231"/>
      <c r="L533" s="2219"/>
    </row>
    <row r="534" spans="1:12" ht="15.75" x14ac:dyDescent="0.2">
      <c r="A534" s="2132"/>
      <c r="B534" s="2133"/>
      <c r="C534" s="2134"/>
      <c r="D534" s="2135">
        <f t="shared" si="8"/>
        <v>0</v>
      </c>
      <c r="E534" s="2134"/>
      <c r="F534" s="2134"/>
      <c r="G534" s="2134"/>
      <c r="H534" s="2134"/>
      <c r="I534" s="2134"/>
      <c r="J534" s="2134"/>
      <c r="K534" s="3231"/>
      <c r="L534" s="2219"/>
    </row>
    <row r="535" spans="1:12" ht="15.75" x14ac:dyDescent="0.2">
      <c r="A535" s="2132"/>
      <c r="B535" s="2133"/>
      <c r="C535" s="2134"/>
      <c r="D535" s="2135">
        <f t="shared" si="8"/>
        <v>0</v>
      </c>
      <c r="E535" s="2134"/>
      <c r="F535" s="2134"/>
      <c r="G535" s="2134"/>
      <c r="H535" s="2134"/>
      <c r="I535" s="2134"/>
      <c r="J535" s="2134"/>
      <c r="K535" s="3231"/>
      <c r="L535" s="2219"/>
    </row>
    <row r="536" spans="1:12" ht="15.75" x14ac:dyDescent="0.2">
      <c r="A536" s="2132"/>
      <c r="B536" s="2133"/>
      <c r="C536" s="2134"/>
      <c r="D536" s="2135">
        <f t="shared" si="8"/>
        <v>0</v>
      </c>
      <c r="E536" s="2134"/>
      <c r="F536" s="2134"/>
      <c r="G536" s="2134"/>
      <c r="H536" s="2134"/>
      <c r="I536" s="2134"/>
      <c r="J536" s="2134"/>
      <c r="K536" s="3231"/>
      <c r="L536" s="2219"/>
    </row>
    <row r="537" spans="1:12" ht="15.75" x14ac:dyDescent="0.2">
      <c r="A537" s="2132"/>
      <c r="B537" s="2133"/>
      <c r="C537" s="2134"/>
      <c r="D537" s="2135">
        <f t="shared" si="8"/>
        <v>0</v>
      </c>
      <c r="E537" s="2134"/>
      <c r="F537" s="2134"/>
      <c r="G537" s="2134"/>
      <c r="H537" s="2134"/>
      <c r="I537" s="2134"/>
      <c r="J537" s="2134"/>
      <c r="K537" s="3231"/>
      <c r="L537" s="2219"/>
    </row>
    <row r="538" spans="1:12" ht="15.75" x14ac:dyDescent="0.2">
      <c r="A538" s="2132"/>
      <c r="B538" s="2133"/>
      <c r="C538" s="2134"/>
      <c r="D538" s="2135">
        <f t="shared" si="8"/>
        <v>0</v>
      </c>
      <c r="E538" s="2134"/>
      <c r="F538" s="2134"/>
      <c r="G538" s="2134"/>
      <c r="H538" s="2134"/>
      <c r="I538" s="2134"/>
      <c r="J538" s="2134"/>
      <c r="K538" s="3231"/>
      <c r="L538" s="2219"/>
    </row>
    <row r="539" spans="1:12" ht="15.75" x14ac:dyDescent="0.2">
      <c r="A539" s="2132"/>
      <c r="B539" s="2133"/>
      <c r="C539" s="2134"/>
      <c r="D539" s="2135">
        <f t="shared" si="8"/>
        <v>0</v>
      </c>
      <c r="E539" s="2134"/>
      <c r="F539" s="2134"/>
      <c r="G539" s="2134"/>
      <c r="H539" s="2134"/>
      <c r="I539" s="2134"/>
      <c r="J539" s="2134"/>
      <c r="K539" s="3231"/>
      <c r="L539" s="2219"/>
    </row>
    <row r="540" spans="1:12" ht="15.75" x14ac:dyDescent="0.2">
      <c r="A540" s="2132"/>
      <c r="B540" s="2133"/>
      <c r="C540" s="2134"/>
      <c r="D540" s="2135">
        <f t="shared" si="8"/>
        <v>0</v>
      </c>
      <c r="E540" s="2134"/>
      <c r="F540" s="2134"/>
      <c r="G540" s="2134"/>
      <c r="H540" s="2134"/>
      <c r="I540" s="2134"/>
      <c r="J540" s="2134"/>
      <c r="K540" s="3231"/>
      <c r="L540" s="2219"/>
    </row>
    <row r="541" spans="1:12" ht="15.75" x14ac:dyDescent="0.2">
      <c r="A541" s="2132"/>
      <c r="B541" s="2133"/>
      <c r="C541" s="2134"/>
      <c r="D541" s="2135">
        <f t="shared" si="8"/>
        <v>0</v>
      </c>
      <c r="E541" s="2134"/>
      <c r="F541" s="2134"/>
      <c r="G541" s="2134"/>
      <c r="H541" s="2134"/>
      <c r="I541" s="2134"/>
      <c r="J541" s="2134"/>
      <c r="K541" s="3231"/>
      <c r="L541" s="2219"/>
    </row>
    <row r="542" spans="1:12" ht="15.75" x14ac:dyDescent="0.2">
      <c r="A542" s="2132"/>
      <c r="B542" s="2133"/>
      <c r="C542" s="2134"/>
      <c r="D542" s="2135">
        <f t="shared" si="8"/>
        <v>0</v>
      </c>
      <c r="E542" s="2134"/>
      <c r="F542" s="2134"/>
      <c r="G542" s="2134"/>
      <c r="H542" s="2134"/>
      <c r="I542" s="2134"/>
      <c r="J542" s="2134"/>
      <c r="K542" s="3231"/>
      <c r="L542" s="2219"/>
    </row>
    <row r="543" spans="1:12" ht="15.75" x14ac:dyDescent="0.2">
      <c r="A543" s="2132"/>
      <c r="B543" s="2133"/>
      <c r="C543" s="2134"/>
      <c r="D543" s="2135">
        <f t="shared" si="8"/>
        <v>0</v>
      </c>
      <c r="E543" s="2134"/>
      <c r="F543" s="2134"/>
      <c r="G543" s="2134"/>
      <c r="H543" s="2134"/>
      <c r="I543" s="2134"/>
      <c r="J543" s="2134"/>
      <c r="K543" s="3231"/>
      <c r="L543" s="2219"/>
    </row>
    <row r="544" spans="1:12" ht="15.75" x14ac:dyDescent="0.2">
      <c r="A544" s="2132"/>
      <c r="B544" s="2133"/>
      <c r="C544" s="2134"/>
      <c r="D544" s="2135">
        <f t="shared" si="8"/>
        <v>0</v>
      </c>
      <c r="E544" s="2134"/>
      <c r="F544" s="2134"/>
      <c r="G544" s="2134"/>
      <c r="H544" s="2134"/>
      <c r="I544" s="2134"/>
      <c r="J544" s="2134"/>
      <c r="K544" s="3231"/>
      <c r="L544" s="2219"/>
    </row>
    <row r="545" spans="1:12" ht="15.75" x14ac:dyDescent="0.2">
      <c r="A545" s="2132"/>
      <c r="B545" s="2133"/>
      <c r="C545" s="2134"/>
      <c r="D545" s="2135">
        <f t="shared" si="8"/>
        <v>0</v>
      </c>
      <c r="E545" s="2134"/>
      <c r="F545" s="2134"/>
      <c r="G545" s="2134"/>
      <c r="H545" s="2134"/>
      <c r="I545" s="2134"/>
      <c r="J545" s="2134"/>
      <c r="K545" s="3231"/>
      <c r="L545" s="2219"/>
    </row>
    <row r="546" spans="1:12" ht="15.75" x14ac:dyDescent="0.2">
      <c r="A546" s="2132"/>
      <c r="B546" s="2133"/>
      <c r="C546" s="2134"/>
      <c r="D546" s="2135">
        <f t="shared" si="8"/>
        <v>0</v>
      </c>
      <c r="E546" s="2134"/>
      <c r="F546" s="2134"/>
      <c r="G546" s="2134"/>
      <c r="H546" s="2134"/>
      <c r="I546" s="2134"/>
      <c r="J546" s="2134"/>
      <c r="K546" s="3231"/>
      <c r="L546" s="2219"/>
    </row>
    <row r="547" spans="1:12" ht="15.75" x14ac:dyDescent="0.2">
      <c r="A547" s="2132"/>
      <c r="B547" s="2133"/>
      <c r="C547" s="2134"/>
      <c r="D547" s="2135">
        <f t="shared" si="8"/>
        <v>0</v>
      </c>
      <c r="E547" s="2134"/>
      <c r="F547" s="2134"/>
      <c r="G547" s="2134"/>
      <c r="H547" s="2134"/>
      <c r="I547" s="2134"/>
      <c r="J547" s="2134"/>
      <c r="K547" s="3231"/>
      <c r="L547" s="2219"/>
    </row>
    <row r="548" spans="1:12" ht="15.75" x14ac:dyDescent="0.2">
      <c r="A548" s="2132"/>
      <c r="B548" s="2133"/>
      <c r="C548" s="2134"/>
      <c r="D548" s="2135">
        <f t="shared" si="8"/>
        <v>0</v>
      </c>
      <c r="E548" s="2134"/>
      <c r="F548" s="2134"/>
      <c r="G548" s="2134"/>
      <c r="H548" s="2134"/>
      <c r="I548" s="2134"/>
      <c r="J548" s="2134"/>
      <c r="K548" s="3231"/>
      <c r="L548" s="2219"/>
    </row>
    <row r="549" spans="1:12" ht="15.75" x14ac:dyDescent="0.2">
      <c r="A549" s="2132"/>
      <c r="B549" s="2133"/>
      <c r="C549" s="2134"/>
      <c r="D549" s="2135">
        <f t="shared" si="8"/>
        <v>0</v>
      </c>
      <c r="E549" s="2134"/>
      <c r="F549" s="2134"/>
      <c r="G549" s="2134"/>
      <c r="H549" s="2134"/>
      <c r="I549" s="2134"/>
      <c r="J549" s="2134"/>
      <c r="K549" s="3231"/>
      <c r="L549" s="2219"/>
    </row>
    <row r="550" spans="1:12" ht="15.75" x14ac:dyDescent="0.2">
      <c r="A550" s="2132"/>
      <c r="B550" s="2133"/>
      <c r="C550" s="2134"/>
      <c r="D550" s="2135">
        <f t="shared" si="8"/>
        <v>0</v>
      </c>
      <c r="E550" s="2134"/>
      <c r="F550" s="2134"/>
      <c r="G550" s="2134"/>
      <c r="H550" s="2134"/>
      <c r="I550" s="2134"/>
      <c r="J550" s="2134"/>
      <c r="K550" s="3231"/>
      <c r="L550" s="2219"/>
    </row>
    <row r="551" spans="1:12" ht="15.75" x14ac:dyDescent="0.2">
      <c r="A551" s="2132"/>
      <c r="B551" s="2133"/>
      <c r="C551" s="2134"/>
      <c r="D551" s="2135">
        <f t="shared" si="8"/>
        <v>0</v>
      </c>
      <c r="E551" s="2134"/>
      <c r="F551" s="2134"/>
      <c r="G551" s="2134"/>
      <c r="H551" s="2134"/>
      <c r="I551" s="2134"/>
      <c r="J551" s="2134"/>
      <c r="K551" s="3231"/>
      <c r="L551" s="2219"/>
    </row>
    <row r="552" spans="1:12" ht="15.75" x14ac:dyDescent="0.2">
      <c r="A552" s="2132"/>
      <c r="B552" s="2133"/>
      <c r="C552" s="2134"/>
      <c r="D552" s="2135">
        <f t="shared" si="8"/>
        <v>0</v>
      </c>
      <c r="E552" s="2134"/>
      <c r="F552" s="2134"/>
      <c r="G552" s="2134"/>
      <c r="H552" s="2134"/>
      <c r="I552" s="2134"/>
      <c r="J552" s="2134"/>
      <c r="K552" s="3231"/>
      <c r="L552" s="2219"/>
    </row>
    <row r="553" spans="1:12" ht="15.75" x14ac:dyDescent="0.2">
      <c r="A553" s="2132"/>
      <c r="B553" s="2133"/>
      <c r="C553" s="2134"/>
      <c r="D553" s="2135">
        <f t="shared" si="8"/>
        <v>0</v>
      </c>
      <c r="E553" s="2134"/>
      <c r="F553" s="2134"/>
      <c r="G553" s="2134"/>
      <c r="H553" s="2134"/>
      <c r="I553" s="2134"/>
      <c r="J553" s="2134"/>
      <c r="K553" s="3231"/>
      <c r="L553" s="2219"/>
    </row>
    <row r="554" spans="1:12" ht="15.75" x14ac:dyDescent="0.2">
      <c r="A554" s="2132"/>
      <c r="B554" s="2133"/>
      <c r="C554" s="2134"/>
      <c r="D554" s="2135">
        <f t="shared" si="8"/>
        <v>0</v>
      </c>
      <c r="E554" s="2134"/>
      <c r="F554" s="2134"/>
      <c r="G554" s="2134"/>
      <c r="H554" s="2134"/>
      <c r="I554" s="2134"/>
      <c r="J554" s="2134"/>
      <c r="K554" s="3231"/>
      <c r="L554" s="2219"/>
    </row>
    <row r="555" spans="1:12" ht="15.75" x14ac:dyDescent="0.2">
      <c r="A555" s="2132"/>
      <c r="B555" s="2133"/>
      <c r="C555" s="2134"/>
      <c r="D555" s="2135">
        <f t="shared" si="8"/>
        <v>0</v>
      </c>
      <c r="E555" s="2134"/>
      <c r="F555" s="2134"/>
      <c r="G555" s="2134"/>
      <c r="H555" s="2134"/>
      <c r="I555" s="2134"/>
      <c r="J555" s="2134"/>
      <c r="K555" s="3231"/>
      <c r="L555" s="2219"/>
    </row>
    <row r="556" spans="1:12" ht="15.75" x14ac:dyDescent="0.2">
      <c r="A556" s="2132"/>
      <c r="B556" s="2133"/>
      <c r="C556" s="2134"/>
      <c r="D556" s="2135">
        <f t="shared" si="8"/>
        <v>0</v>
      </c>
      <c r="E556" s="2134"/>
      <c r="F556" s="2134"/>
      <c r="G556" s="2134"/>
      <c r="H556" s="2134"/>
      <c r="I556" s="2134"/>
      <c r="J556" s="2134"/>
      <c r="K556" s="3231"/>
      <c r="L556" s="2219"/>
    </row>
    <row r="557" spans="1:12" ht="15.75" x14ac:dyDescent="0.2">
      <c r="A557" s="2132"/>
      <c r="B557" s="2133"/>
      <c r="C557" s="2134"/>
      <c r="D557" s="2135">
        <f t="shared" si="8"/>
        <v>0</v>
      </c>
      <c r="E557" s="2134"/>
      <c r="F557" s="2134"/>
      <c r="G557" s="2134"/>
      <c r="H557" s="2134"/>
      <c r="I557" s="2134"/>
      <c r="J557" s="2134"/>
      <c r="K557" s="3231"/>
      <c r="L557" s="2219"/>
    </row>
    <row r="558" spans="1:12" ht="15.75" x14ac:dyDescent="0.2">
      <c r="A558" s="2132"/>
      <c r="B558" s="2133"/>
      <c r="C558" s="2134"/>
      <c r="D558" s="2135">
        <f t="shared" si="8"/>
        <v>0</v>
      </c>
      <c r="E558" s="2134"/>
      <c r="F558" s="2134"/>
      <c r="G558" s="2134"/>
      <c r="H558" s="2134"/>
      <c r="I558" s="2134"/>
      <c r="J558" s="2134"/>
      <c r="K558" s="3231"/>
      <c r="L558" s="2219"/>
    </row>
    <row r="559" spans="1:12" ht="15.75" x14ac:dyDescent="0.2">
      <c r="A559" s="2132"/>
      <c r="B559" s="2133"/>
      <c r="C559" s="2134"/>
      <c r="D559" s="2135">
        <f t="shared" si="8"/>
        <v>0</v>
      </c>
      <c r="E559" s="2134"/>
      <c r="F559" s="2134"/>
      <c r="G559" s="2134"/>
      <c r="H559" s="2134"/>
      <c r="I559" s="2134"/>
      <c r="J559" s="2134"/>
      <c r="K559" s="3231"/>
      <c r="L559" s="2219"/>
    </row>
    <row r="560" spans="1:12" ht="15.75" x14ac:dyDescent="0.2">
      <c r="A560" s="2132"/>
      <c r="B560" s="2133"/>
      <c r="C560" s="2134"/>
      <c r="D560" s="2135">
        <f t="shared" si="8"/>
        <v>0</v>
      </c>
      <c r="E560" s="2134"/>
      <c r="F560" s="2134"/>
      <c r="G560" s="2134"/>
      <c r="H560" s="2134"/>
      <c r="I560" s="2134"/>
      <c r="J560" s="2134"/>
      <c r="K560" s="3231"/>
      <c r="L560" s="2219"/>
    </row>
    <row r="561" spans="1:12" ht="15.75" x14ac:dyDescent="0.2">
      <c r="A561" s="2132"/>
      <c r="B561" s="2133"/>
      <c r="C561" s="2134"/>
      <c r="D561" s="2135">
        <f t="shared" si="8"/>
        <v>0</v>
      </c>
      <c r="E561" s="2134"/>
      <c r="F561" s="2134"/>
      <c r="G561" s="2134"/>
      <c r="H561" s="2134"/>
      <c r="I561" s="2134"/>
      <c r="J561" s="2134"/>
      <c r="K561" s="3231"/>
      <c r="L561" s="2219"/>
    </row>
    <row r="562" spans="1:12" ht="15.75" x14ac:dyDescent="0.2">
      <c r="A562" s="2132"/>
      <c r="B562" s="2133"/>
      <c r="C562" s="2134"/>
      <c r="D562" s="2135">
        <f t="shared" si="8"/>
        <v>0</v>
      </c>
      <c r="E562" s="2134"/>
      <c r="F562" s="2134"/>
      <c r="G562" s="2134"/>
      <c r="H562" s="2134"/>
      <c r="I562" s="2134"/>
      <c r="J562" s="2134"/>
      <c r="K562" s="3231"/>
      <c r="L562" s="2219"/>
    </row>
    <row r="563" spans="1:12" ht="15.75" x14ac:dyDescent="0.2">
      <c r="A563" s="2132"/>
      <c r="B563" s="2133"/>
      <c r="C563" s="2134"/>
      <c r="D563" s="2135">
        <f t="shared" si="8"/>
        <v>0</v>
      </c>
      <c r="E563" s="2134"/>
      <c r="F563" s="2134"/>
      <c r="G563" s="2134"/>
      <c r="H563" s="2134"/>
      <c r="I563" s="2134"/>
      <c r="J563" s="2134"/>
      <c r="K563" s="3231"/>
      <c r="L563" s="2219"/>
    </row>
    <row r="564" spans="1:12" ht="15.75" x14ac:dyDescent="0.2">
      <c r="A564" s="2132"/>
      <c r="B564" s="2133"/>
      <c r="C564" s="2134"/>
      <c r="D564" s="2135">
        <f t="shared" si="8"/>
        <v>0</v>
      </c>
      <c r="E564" s="2134"/>
      <c r="F564" s="2134"/>
      <c r="G564" s="2134"/>
      <c r="H564" s="2134"/>
      <c r="I564" s="2134"/>
      <c r="J564" s="2134"/>
      <c r="K564" s="3231"/>
      <c r="L564" s="2219"/>
    </row>
    <row r="565" spans="1:12" ht="15.75" x14ac:dyDescent="0.2">
      <c r="A565" s="2132"/>
      <c r="B565" s="2133"/>
      <c r="C565" s="2134"/>
      <c r="D565" s="2135">
        <f t="shared" si="8"/>
        <v>0</v>
      </c>
      <c r="E565" s="2134"/>
      <c r="F565" s="2134"/>
      <c r="G565" s="2134"/>
      <c r="H565" s="2134"/>
      <c r="I565" s="2134"/>
      <c r="J565" s="2134"/>
      <c r="K565" s="3231"/>
      <c r="L565" s="2219"/>
    </row>
    <row r="566" spans="1:12" ht="15.75" x14ac:dyDescent="0.2">
      <c r="A566" s="2132"/>
      <c r="B566" s="2133"/>
      <c r="C566" s="2134"/>
      <c r="D566" s="2135">
        <f t="shared" si="8"/>
        <v>0</v>
      </c>
      <c r="E566" s="2134"/>
      <c r="F566" s="2134"/>
      <c r="G566" s="2134"/>
      <c r="H566" s="2134"/>
      <c r="I566" s="2134"/>
      <c r="J566" s="2134"/>
      <c r="K566" s="3231"/>
      <c r="L566" s="2219"/>
    </row>
    <row r="567" spans="1:12" ht="15.75" x14ac:dyDescent="0.2">
      <c r="A567" s="2132"/>
      <c r="B567" s="2133"/>
      <c r="C567" s="2134"/>
      <c r="D567" s="2135">
        <f t="shared" si="8"/>
        <v>0</v>
      </c>
      <c r="E567" s="2134"/>
      <c r="F567" s="2134"/>
      <c r="G567" s="2134"/>
      <c r="H567" s="2134"/>
      <c r="I567" s="2134"/>
      <c r="J567" s="2134"/>
      <c r="K567" s="3231"/>
      <c r="L567" s="2219"/>
    </row>
    <row r="568" spans="1:12" ht="15.75" x14ac:dyDescent="0.2">
      <c r="A568" s="2132"/>
      <c r="B568" s="2133"/>
      <c r="C568" s="2134"/>
      <c r="D568" s="2135">
        <f t="shared" si="8"/>
        <v>0</v>
      </c>
      <c r="E568" s="2134"/>
      <c r="F568" s="2134"/>
      <c r="G568" s="2134"/>
      <c r="H568" s="2134"/>
      <c r="I568" s="2134"/>
      <c r="J568" s="2134"/>
      <c r="K568" s="3231"/>
      <c r="L568" s="2219"/>
    </row>
    <row r="569" spans="1:12" ht="15.75" x14ac:dyDescent="0.2">
      <c r="A569" s="2132"/>
      <c r="B569" s="2133"/>
      <c r="C569" s="2134"/>
      <c r="D569" s="2135">
        <f t="shared" si="8"/>
        <v>0</v>
      </c>
      <c r="E569" s="2134"/>
      <c r="F569" s="2134"/>
      <c r="G569" s="2134"/>
      <c r="H569" s="2134"/>
      <c r="I569" s="2134"/>
      <c r="J569" s="2134"/>
      <c r="K569" s="3231"/>
      <c r="L569" s="2219"/>
    </row>
    <row r="570" spans="1:12" ht="15.75" x14ac:dyDescent="0.2">
      <c r="A570" s="2132"/>
      <c r="B570" s="2133"/>
      <c r="C570" s="2134"/>
      <c r="D570" s="2135">
        <f t="shared" si="8"/>
        <v>0</v>
      </c>
      <c r="E570" s="2134"/>
      <c r="F570" s="2134"/>
      <c r="G570" s="2134"/>
      <c r="H570" s="2134"/>
      <c r="I570" s="2134"/>
      <c r="J570" s="2134"/>
      <c r="K570" s="3231"/>
      <c r="L570" s="2219"/>
    </row>
    <row r="571" spans="1:12" ht="15.75" x14ac:dyDescent="0.2">
      <c r="A571" s="2132"/>
      <c r="B571" s="2133"/>
      <c r="C571" s="2134"/>
      <c r="D571" s="2135">
        <f t="shared" si="8"/>
        <v>0</v>
      </c>
      <c r="E571" s="2134"/>
      <c r="F571" s="2134"/>
      <c r="G571" s="2134"/>
      <c r="H571" s="2134"/>
      <c r="I571" s="2134"/>
      <c r="J571" s="2134"/>
      <c r="K571" s="3231"/>
      <c r="L571" s="2219"/>
    </row>
    <row r="572" spans="1:12" ht="15.75" x14ac:dyDescent="0.2">
      <c r="A572" s="2132"/>
      <c r="B572" s="2133"/>
      <c r="C572" s="2134"/>
      <c r="D572" s="2135">
        <f t="shared" si="8"/>
        <v>0</v>
      </c>
      <c r="E572" s="2134"/>
      <c r="F572" s="2134"/>
      <c r="G572" s="2134"/>
      <c r="H572" s="2134"/>
      <c r="I572" s="2134"/>
      <c r="J572" s="2134"/>
      <c r="K572" s="3231"/>
      <c r="L572" s="2219"/>
    </row>
    <row r="573" spans="1:12" ht="15.75" x14ac:dyDescent="0.2">
      <c r="A573" s="2132"/>
      <c r="B573" s="2133"/>
      <c r="C573" s="2134"/>
      <c r="D573" s="2135">
        <f t="shared" si="8"/>
        <v>0</v>
      </c>
      <c r="E573" s="2134"/>
      <c r="F573" s="2134"/>
      <c r="G573" s="2134"/>
      <c r="H573" s="2134"/>
      <c r="I573" s="2134"/>
      <c r="J573" s="2134"/>
      <c r="K573" s="3231"/>
      <c r="L573" s="2219"/>
    </row>
    <row r="574" spans="1:12" ht="15.75" x14ac:dyDescent="0.2">
      <c r="A574" s="2132"/>
      <c r="B574" s="2133"/>
      <c r="C574" s="2134"/>
      <c r="D574" s="2135">
        <f t="shared" si="8"/>
        <v>0</v>
      </c>
      <c r="E574" s="2134"/>
      <c r="F574" s="2134"/>
      <c r="G574" s="2134"/>
      <c r="H574" s="2134"/>
      <c r="I574" s="2134"/>
      <c r="J574" s="2134"/>
      <c r="K574" s="3231"/>
      <c r="L574" s="2219"/>
    </row>
    <row r="575" spans="1:12" ht="15.75" x14ac:dyDescent="0.2">
      <c r="A575" s="2132"/>
      <c r="B575" s="2133"/>
      <c r="C575" s="2134"/>
      <c r="D575" s="2135">
        <f t="shared" si="8"/>
        <v>0</v>
      </c>
      <c r="E575" s="2134"/>
      <c r="F575" s="2134"/>
      <c r="G575" s="2134"/>
      <c r="H575" s="2134"/>
      <c r="I575" s="2134"/>
      <c r="J575" s="2134"/>
      <c r="K575" s="3231"/>
      <c r="L575" s="2219"/>
    </row>
    <row r="576" spans="1:12" ht="15.75" x14ac:dyDescent="0.2">
      <c r="A576" s="2132"/>
      <c r="B576" s="2133"/>
      <c r="C576" s="2134"/>
      <c r="D576" s="2135">
        <f t="shared" si="8"/>
        <v>0</v>
      </c>
      <c r="E576" s="2134"/>
      <c r="F576" s="2134"/>
      <c r="G576" s="2134"/>
      <c r="H576" s="2134"/>
      <c r="I576" s="2134"/>
      <c r="J576" s="2134"/>
      <c r="K576" s="3231"/>
      <c r="L576" s="2219"/>
    </row>
    <row r="577" spans="1:12" ht="15.75" x14ac:dyDescent="0.2">
      <c r="A577" s="2132"/>
      <c r="B577" s="2133"/>
      <c r="C577" s="2134"/>
      <c r="D577" s="2135">
        <f t="shared" si="8"/>
        <v>0</v>
      </c>
      <c r="E577" s="2134"/>
      <c r="F577" s="2134"/>
      <c r="G577" s="2134"/>
      <c r="H577" s="2134"/>
      <c r="I577" s="2134"/>
      <c r="J577" s="2134"/>
      <c r="K577" s="3231"/>
      <c r="L577" s="2219"/>
    </row>
    <row r="578" spans="1:12" ht="15.75" x14ac:dyDescent="0.2">
      <c r="A578" s="2132"/>
      <c r="B578" s="2133"/>
      <c r="C578" s="2134"/>
      <c r="D578" s="2135">
        <f t="shared" si="8"/>
        <v>0</v>
      </c>
      <c r="E578" s="2134"/>
      <c r="F578" s="2134"/>
      <c r="G578" s="2134"/>
      <c r="H578" s="2134"/>
      <c r="I578" s="2134"/>
      <c r="J578" s="2134"/>
      <c r="K578" s="3231"/>
      <c r="L578" s="2219"/>
    </row>
    <row r="579" spans="1:12" ht="15.75" x14ac:dyDescent="0.2">
      <c r="A579" s="2132"/>
      <c r="B579" s="2133"/>
      <c r="C579" s="2134"/>
      <c r="D579" s="2135">
        <f t="shared" si="8"/>
        <v>0</v>
      </c>
      <c r="E579" s="2134"/>
      <c r="F579" s="2134"/>
      <c r="G579" s="2134"/>
      <c r="H579" s="2134"/>
      <c r="I579" s="2134"/>
      <c r="J579" s="2134"/>
      <c r="K579" s="3231"/>
      <c r="L579" s="2219"/>
    </row>
    <row r="580" spans="1:12" ht="15.75" x14ac:dyDescent="0.2">
      <c r="A580" s="2132"/>
      <c r="B580" s="2133"/>
      <c r="C580" s="2134"/>
      <c r="D580" s="2135">
        <f t="shared" si="8"/>
        <v>0</v>
      </c>
      <c r="E580" s="2134"/>
      <c r="F580" s="2134"/>
      <c r="G580" s="2134"/>
      <c r="H580" s="2134"/>
      <c r="I580" s="2134"/>
      <c r="J580" s="2134"/>
      <c r="K580" s="3231"/>
      <c r="L580" s="2219"/>
    </row>
    <row r="581" spans="1:12" ht="15.75" x14ac:dyDescent="0.2">
      <c r="A581" s="2132"/>
      <c r="B581" s="2133"/>
      <c r="C581" s="2134"/>
      <c r="D581" s="2135">
        <f t="shared" si="8"/>
        <v>0</v>
      </c>
      <c r="E581" s="2134"/>
      <c r="F581" s="2134"/>
      <c r="G581" s="2134"/>
      <c r="H581" s="2134"/>
      <c r="I581" s="2134"/>
      <c r="J581" s="2134"/>
      <c r="K581" s="3231"/>
      <c r="L581" s="2219"/>
    </row>
    <row r="582" spans="1:12" ht="15.75" x14ac:dyDescent="0.2">
      <c r="A582" s="2132"/>
      <c r="B582" s="2133"/>
      <c r="C582" s="2134"/>
      <c r="D582" s="2135">
        <f t="shared" si="8"/>
        <v>0</v>
      </c>
      <c r="E582" s="2134"/>
      <c r="F582" s="2134"/>
      <c r="G582" s="2134"/>
      <c r="H582" s="2134"/>
      <c r="I582" s="2134"/>
      <c r="J582" s="2134"/>
      <c r="K582" s="3231"/>
      <c r="L582" s="2219"/>
    </row>
    <row r="583" spans="1:12" ht="15.75" x14ac:dyDescent="0.2">
      <c r="A583" s="2132"/>
      <c r="B583" s="2133"/>
      <c r="C583" s="2134"/>
      <c r="D583" s="2135">
        <f t="shared" si="8"/>
        <v>0</v>
      </c>
      <c r="E583" s="2134"/>
      <c r="F583" s="2134"/>
      <c r="G583" s="2134"/>
      <c r="H583" s="2134"/>
      <c r="I583" s="2134"/>
      <c r="J583" s="2134"/>
      <c r="K583" s="3231"/>
      <c r="L583" s="2219"/>
    </row>
    <row r="584" spans="1:12" ht="15.75" x14ac:dyDescent="0.2">
      <c r="A584" s="2132"/>
      <c r="B584" s="2133"/>
      <c r="C584" s="2134"/>
      <c r="D584" s="2135">
        <f t="shared" si="8"/>
        <v>0</v>
      </c>
      <c r="E584" s="2134"/>
      <c r="F584" s="2134"/>
      <c r="G584" s="2134"/>
      <c r="H584" s="2134"/>
      <c r="I584" s="2134"/>
      <c r="J584" s="2134"/>
      <c r="K584" s="3231"/>
      <c r="L584" s="2219"/>
    </row>
    <row r="585" spans="1:12" ht="15.75" x14ac:dyDescent="0.2">
      <c r="A585" s="2132"/>
      <c r="B585" s="2133"/>
      <c r="C585" s="2134"/>
      <c r="D585" s="2135">
        <f t="shared" si="8"/>
        <v>0</v>
      </c>
      <c r="E585" s="2134"/>
      <c r="F585" s="2134"/>
      <c r="G585" s="2134"/>
      <c r="H585" s="2134"/>
      <c r="I585" s="2134"/>
      <c r="J585" s="2134"/>
      <c r="K585" s="3231"/>
      <c r="L585" s="2219"/>
    </row>
    <row r="586" spans="1:12" ht="15.75" x14ac:dyDescent="0.2">
      <c r="A586" s="2132"/>
      <c r="B586" s="2133"/>
      <c r="C586" s="2134"/>
      <c r="D586" s="2135">
        <f t="shared" si="8"/>
        <v>0</v>
      </c>
      <c r="E586" s="2134"/>
      <c r="F586" s="2134"/>
      <c r="G586" s="2134"/>
      <c r="H586" s="2134"/>
      <c r="I586" s="2134"/>
      <c r="J586" s="2134"/>
      <c r="K586" s="3231"/>
      <c r="L586" s="2219"/>
    </row>
    <row r="587" spans="1:12" ht="15.75" x14ac:dyDescent="0.2">
      <c r="A587" s="2132"/>
      <c r="B587" s="2133"/>
      <c r="C587" s="2134"/>
      <c r="D587" s="2135">
        <f t="shared" si="8"/>
        <v>0</v>
      </c>
      <c r="E587" s="2134"/>
      <c r="F587" s="2134"/>
      <c r="G587" s="2134"/>
      <c r="H587" s="2134"/>
      <c r="I587" s="2134"/>
      <c r="J587" s="2134"/>
      <c r="K587" s="3231"/>
      <c r="L587" s="2219"/>
    </row>
    <row r="588" spans="1:12" ht="15.75" x14ac:dyDescent="0.2">
      <c r="A588" s="2132"/>
      <c r="B588" s="2133"/>
      <c r="C588" s="2134"/>
      <c r="D588" s="2135">
        <f t="shared" si="8"/>
        <v>0</v>
      </c>
      <c r="E588" s="2134"/>
      <c r="F588" s="2134"/>
      <c r="G588" s="2134"/>
      <c r="H588" s="2134"/>
      <c r="I588" s="2134"/>
      <c r="J588" s="2134"/>
      <c r="K588" s="3231"/>
      <c r="L588" s="2219"/>
    </row>
    <row r="589" spans="1:12" ht="15.75" x14ac:dyDescent="0.2">
      <c r="A589" s="2132"/>
      <c r="B589" s="2133"/>
      <c r="C589" s="2134"/>
      <c r="D589" s="2135">
        <f t="shared" si="8"/>
        <v>0</v>
      </c>
      <c r="E589" s="2134"/>
      <c r="F589" s="2134"/>
      <c r="G589" s="2134"/>
      <c r="H589" s="2134"/>
      <c r="I589" s="2134"/>
      <c r="J589" s="2134"/>
      <c r="K589" s="3231"/>
      <c r="L589" s="2219"/>
    </row>
    <row r="590" spans="1:12" ht="15.75" x14ac:dyDescent="0.2">
      <c r="A590" s="2132"/>
      <c r="B590" s="2133"/>
      <c r="C590" s="2134"/>
      <c r="D590" s="2135">
        <f t="shared" si="8"/>
        <v>0</v>
      </c>
      <c r="E590" s="2134"/>
      <c r="F590" s="2134"/>
      <c r="G590" s="2134"/>
      <c r="H590" s="2134"/>
      <c r="I590" s="2134"/>
      <c r="J590" s="2134"/>
      <c r="K590" s="3231"/>
      <c r="L590" s="2219"/>
    </row>
    <row r="591" spans="1:12" ht="15.75" x14ac:dyDescent="0.2">
      <c r="A591" s="2132"/>
      <c r="B591" s="2133"/>
      <c r="C591" s="2134"/>
      <c r="D591" s="2135">
        <f t="shared" si="8"/>
        <v>0</v>
      </c>
      <c r="E591" s="2134"/>
      <c r="F591" s="2134"/>
      <c r="G591" s="2134"/>
      <c r="H591" s="2134"/>
      <c r="I591" s="2134"/>
      <c r="J591" s="2134"/>
      <c r="K591" s="3231"/>
      <c r="L591" s="2219"/>
    </row>
    <row r="592" spans="1:12" ht="15.75" x14ac:dyDescent="0.2">
      <c r="A592" s="2132"/>
      <c r="B592" s="2133"/>
      <c r="C592" s="2134"/>
      <c r="D592" s="2135">
        <f t="shared" si="8"/>
        <v>0</v>
      </c>
      <c r="E592" s="2134"/>
      <c r="F592" s="2134"/>
      <c r="G592" s="2134"/>
      <c r="H592" s="2134"/>
      <c r="I592" s="2134"/>
      <c r="J592" s="2134"/>
      <c r="K592" s="3231"/>
      <c r="L592" s="2219"/>
    </row>
    <row r="593" spans="1:12" ht="15.75" x14ac:dyDescent="0.2">
      <c r="A593" s="2132"/>
      <c r="B593" s="2133"/>
      <c r="C593" s="2134"/>
      <c r="D593" s="2135">
        <f t="shared" si="8"/>
        <v>0</v>
      </c>
      <c r="E593" s="2134"/>
      <c r="F593" s="2134"/>
      <c r="G593" s="2134"/>
      <c r="H593" s="2134"/>
      <c r="I593" s="2134"/>
      <c r="J593" s="2134"/>
      <c r="K593" s="3231"/>
      <c r="L593" s="2219"/>
    </row>
    <row r="594" spans="1:12" ht="15.75" x14ac:dyDescent="0.2">
      <c r="A594" s="2132"/>
      <c r="B594" s="2133"/>
      <c r="C594" s="2134"/>
      <c r="D594" s="2135">
        <f t="shared" ref="D594:D657" si="9">+C594*(100-E594)/100</f>
        <v>0</v>
      </c>
      <c r="E594" s="2134"/>
      <c r="F594" s="2134"/>
      <c r="G594" s="2134"/>
      <c r="H594" s="2134"/>
      <c r="I594" s="2134"/>
      <c r="J594" s="2134"/>
      <c r="K594" s="3231"/>
      <c r="L594" s="2219"/>
    </row>
    <row r="595" spans="1:12" ht="15.75" x14ac:dyDescent="0.2">
      <c r="A595" s="2132"/>
      <c r="B595" s="2133"/>
      <c r="C595" s="2134"/>
      <c r="D595" s="2135">
        <f t="shared" si="9"/>
        <v>0</v>
      </c>
      <c r="E595" s="2134"/>
      <c r="F595" s="2134"/>
      <c r="G595" s="2134"/>
      <c r="H595" s="2134"/>
      <c r="I595" s="2134"/>
      <c r="J595" s="2134"/>
      <c r="K595" s="3231"/>
      <c r="L595" s="2219"/>
    </row>
    <row r="596" spans="1:12" ht="15.75" x14ac:dyDescent="0.2">
      <c r="A596" s="2132"/>
      <c r="B596" s="2133"/>
      <c r="C596" s="2134"/>
      <c r="D596" s="2135">
        <f t="shared" si="9"/>
        <v>0</v>
      </c>
      <c r="E596" s="2134"/>
      <c r="F596" s="2134"/>
      <c r="G596" s="2134"/>
      <c r="H596" s="2134"/>
      <c r="I596" s="2134"/>
      <c r="J596" s="2134"/>
      <c r="K596" s="3231"/>
      <c r="L596" s="2219"/>
    </row>
    <row r="597" spans="1:12" ht="15.75" x14ac:dyDescent="0.2">
      <c r="A597" s="2132"/>
      <c r="B597" s="2133"/>
      <c r="C597" s="2134"/>
      <c r="D597" s="2135">
        <f t="shared" si="9"/>
        <v>0</v>
      </c>
      <c r="E597" s="2134"/>
      <c r="F597" s="2134"/>
      <c r="G597" s="2134"/>
      <c r="H597" s="2134"/>
      <c r="I597" s="2134"/>
      <c r="J597" s="2134"/>
      <c r="K597" s="3231"/>
      <c r="L597" s="2219"/>
    </row>
    <row r="598" spans="1:12" ht="15.75" x14ac:dyDescent="0.2">
      <c r="A598" s="2132"/>
      <c r="B598" s="2133"/>
      <c r="C598" s="2134"/>
      <c r="D598" s="2135">
        <f t="shared" si="9"/>
        <v>0</v>
      </c>
      <c r="E598" s="2134"/>
      <c r="F598" s="2134"/>
      <c r="G598" s="2134"/>
      <c r="H598" s="2134"/>
      <c r="I598" s="2134"/>
      <c r="J598" s="2134"/>
      <c r="K598" s="3231"/>
      <c r="L598" s="2219"/>
    </row>
    <row r="599" spans="1:12" ht="15.75" x14ac:dyDescent="0.2">
      <c r="A599" s="2132"/>
      <c r="B599" s="2133"/>
      <c r="C599" s="2134"/>
      <c r="D599" s="2135">
        <f t="shared" si="9"/>
        <v>0</v>
      </c>
      <c r="E599" s="2134"/>
      <c r="F599" s="2134"/>
      <c r="G599" s="2134"/>
      <c r="H599" s="2134"/>
      <c r="I599" s="2134"/>
      <c r="J599" s="2134"/>
      <c r="K599" s="3231"/>
      <c r="L599" s="2219"/>
    </row>
    <row r="600" spans="1:12" ht="15.75" x14ac:dyDescent="0.2">
      <c r="A600" s="2132"/>
      <c r="B600" s="2133"/>
      <c r="C600" s="2134"/>
      <c r="D600" s="2135">
        <f t="shared" si="9"/>
        <v>0</v>
      </c>
      <c r="E600" s="2134"/>
      <c r="F600" s="2134"/>
      <c r="G600" s="2134"/>
      <c r="H600" s="2134"/>
      <c r="I600" s="2134"/>
      <c r="J600" s="2134"/>
      <c r="K600" s="3231"/>
      <c r="L600" s="2219"/>
    </row>
    <row r="601" spans="1:12" ht="15.75" x14ac:dyDescent="0.2">
      <c r="A601" s="2132"/>
      <c r="B601" s="2133"/>
      <c r="C601" s="2134"/>
      <c r="D601" s="2135">
        <f t="shared" si="9"/>
        <v>0</v>
      </c>
      <c r="E601" s="2134"/>
      <c r="F601" s="2134"/>
      <c r="G601" s="2134"/>
      <c r="H601" s="2134"/>
      <c r="I601" s="2134"/>
      <c r="J601" s="2134"/>
      <c r="K601" s="3231"/>
      <c r="L601" s="2219"/>
    </row>
    <row r="602" spans="1:12" ht="15.75" x14ac:dyDescent="0.2">
      <c r="A602" s="2132"/>
      <c r="B602" s="2133"/>
      <c r="C602" s="2134"/>
      <c r="D602" s="2135">
        <f t="shared" si="9"/>
        <v>0</v>
      </c>
      <c r="E602" s="2134"/>
      <c r="F602" s="2134"/>
      <c r="G602" s="2134"/>
      <c r="H602" s="2134"/>
      <c r="I602" s="2134"/>
      <c r="J602" s="2134"/>
      <c r="K602" s="3231"/>
      <c r="L602" s="2219"/>
    </row>
    <row r="603" spans="1:12" ht="15.75" x14ac:dyDescent="0.2">
      <c r="A603" s="2132"/>
      <c r="B603" s="2133"/>
      <c r="C603" s="2134"/>
      <c r="D603" s="2135">
        <f t="shared" si="9"/>
        <v>0</v>
      </c>
      <c r="E603" s="2134"/>
      <c r="F603" s="2134"/>
      <c r="G603" s="2134"/>
      <c r="H603" s="2134"/>
      <c r="I603" s="2134"/>
      <c r="J603" s="2134"/>
      <c r="K603" s="3231"/>
      <c r="L603" s="2219"/>
    </row>
    <row r="604" spans="1:12" ht="15.75" x14ac:dyDescent="0.2">
      <c r="A604" s="2132"/>
      <c r="B604" s="2133"/>
      <c r="C604" s="2134"/>
      <c r="D604" s="2135">
        <f t="shared" si="9"/>
        <v>0</v>
      </c>
      <c r="E604" s="2134"/>
      <c r="F604" s="2134"/>
      <c r="G604" s="2134"/>
      <c r="H604" s="2134"/>
      <c r="I604" s="2134"/>
      <c r="J604" s="2134"/>
      <c r="K604" s="3231"/>
      <c r="L604" s="2219"/>
    </row>
    <row r="605" spans="1:12" ht="15.75" x14ac:dyDescent="0.2">
      <c r="A605" s="2132"/>
      <c r="B605" s="2133"/>
      <c r="C605" s="2134"/>
      <c r="D605" s="2135">
        <f t="shared" si="9"/>
        <v>0</v>
      </c>
      <c r="E605" s="2134"/>
      <c r="F605" s="2134"/>
      <c r="G605" s="2134"/>
      <c r="H605" s="2134"/>
      <c r="I605" s="2134"/>
      <c r="J605" s="2134"/>
      <c r="K605" s="3231"/>
      <c r="L605" s="2219"/>
    </row>
    <row r="606" spans="1:12" ht="15.75" x14ac:dyDescent="0.2">
      <c r="A606" s="2132"/>
      <c r="B606" s="2133"/>
      <c r="C606" s="2134"/>
      <c r="D606" s="2135">
        <f t="shared" si="9"/>
        <v>0</v>
      </c>
      <c r="E606" s="2134"/>
      <c r="F606" s="2134"/>
      <c r="G606" s="2134"/>
      <c r="H606" s="2134"/>
      <c r="I606" s="2134"/>
      <c r="J606" s="2134"/>
      <c r="K606" s="3231"/>
      <c r="L606" s="2219"/>
    </row>
    <row r="607" spans="1:12" ht="15.75" x14ac:dyDescent="0.2">
      <c r="A607" s="2132"/>
      <c r="B607" s="2133"/>
      <c r="C607" s="2134"/>
      <c r="D607" s="2135">
        <f t="shared" si="9"/>
        <v>0</v>
      </c>
      <c r="E607" s="2134"/>
      <c r="F607" s="2134"/>
      <c r="G607" s="2134"/>
      <c r="H607" s="2134"/>
      <c r="I607" s="2134"/>
      <c r="J607" s="2134"/>
      <c r="K607" s="3231"/>
      <c r="L607" s="2219"/>
    </row>
    <row r="608" spans="1:12" ht="15.75" x14ac:dyDescent="0.2">
      <c r="A608" s="2132"/>
      <c r="B608" s="2133"/>
      <c r="C608" s="2134"/>
      <c r="D608" s="2135">
        <f t="shared" si="9"/>
        <v>0</v>
      </c>
      <c r="E608" s="2134"/>
      <c r="F608" s="2134"/>
      <c r="G608" s="2134"/>
      <c r="H608" s="2134"/>
      <c r="I608" s="2134"/>
      <c r="J608" s="2134"/>
      <c r="K608" s="3231"/>
      <c r="L608" s="2219"/>
    </row>
    <row r="609" spans="1:12" ht="15.75" x14ac:dyDescent="0.2">
      <c r="A609" s="2132"/>
      <c r="B609" s="2133"/>
      <c r="C609" s="2134"/>
      <c r="D609" s="2135">
        <f t="shared" si="9"/>
        <v>0</v>
      </c>
      <c r="E609" s="2134"/>
      <c r="F609" s="2134"/>
      <c r="G609" s="2134"/>
      <c r="H609" s="2134"/>
      <c r="I609" s="2134"/>
      <c r="J609" s="2134"/>
      <c r="K609" s="3231"/>
      <c r="L609" s="2219"/>
    </row>
    <row r="610" spans="1:12" ht="15.75" x14ac:dyDescent="0.2">
      <c r="A610" s="2132"/>
      <c r="B610" s="2133"/>
      <c r="C610" s="2134"/>
      <c r="D610" s="2135">
        <f t="shared" si="9"/>
        <v>0</v>
      </c>
      <c r="E610" s="2134"/>
      <c r="F610" s="2134"/>
      <c r="G610" s="2134"/>
      <c r="H610" s="2134"/>
      <c r="I610" s="2134"/>
      <c r="J610" s="2134"/>
      <c r="K610" s="3231"/>
      <c r="L610" s="2219"/>
    </row>
    <row r="611" spans="1:12" ht="15.75" x14ac:dyDescent="0.2">
      <c r="A611" s="2132"/>
      <c r="B611" s="2133"/>
      <c r="C611" s="2134"/>
      <c r="D611" s="2135">
        <f t="shared" si="9"/>
        <v>0</v>
      </c>
      <c r="E611" s="2134"/>
      <c r="F611" s="2134"/>
      <c r="G611" s="2134"/>
      <c r="H611" s="2134"/>
      <c r="I611" s="2134"/>
      <c r="J611" s="2134"/>
      <c r="K611" s="3231"/>
      <c r="L611" s="2219"/>
    </row>
    <row r="612" spans="1:12" ht="15.75" x14ac:dyDescent="0.2">
      <c r="A612" s="2132"/>
      <c r="B612" s="2133"/>
      <c r="C612" s="2134"/>
      <c r="D612" s="2135">
        <f t="shared" si="9"/>
        <v>0</v>
      </c>
      <c r="E612" s="2134"/>
      <c r="F612" s="2134"/>
      <c r="G612" s="2134"/>
      <c r="H612" s="2134"/>
      <c r="I612" s="2134"/>
      <c r="J612" s="2134"/>
      <c r="K612" s="3231"/>
      <c r="L612" s="2219"/>
    </row>
    <row r="613" spans="1:12" ht="15.75" x14ac:dyDescent="0.2">
      <c r="A613" s="2132"/>
      <c r="B613" s="2133"/>
      <c r="C613" s="2134"/>
      <c r="D613" s="2135">
        <f t="shared" si="9"/>
        <v>0</v>
      </c>
      <c r="E613" s="2134"/>
      <c r="F613" s="2134"/>
      <c r="G613" s="2134"/>
      <c r="H613" s="2134"/>
      <c r="I613" s="2134"/>
      <c r="J613" s="2134"/>
      <c r="K613" s="3231"/>
      <c r="L613" s="2219"/>
    </row>
    <row r="614" spans="1:12" ht="15.75" x14ac:dyDescent="0.2">
      <c r="A614" s="2132"/>
      <c r="B614" s="2133"/>
      <c r="C614" s="2134"/>
      <c r="D614" s="2135">
        <f t="shared" si="9"/>
        <v>0</v>
      </c>
      <c r="E614" s="2134"/>
      <c r="F614" s="2134"/>
      <c r="G614" s="2134"/>
      <c r="H614" s="2134"/>
      <c r="I614" s="2134"/>
      <c r="J614" s="2134"/>
      <c r="K614" s="3231"/>
      <c r="L614" s="2219"/>
    </row>
    <row r="615" spans="1:12" ht="15.75" x14ac:dyDescent="0.2">
      <c r="A615" s="2132"/>
      <c r="B615" s="2133"/>
      <c r="C615" s="2134"/>
      <c r="D615" s="2135">
        <f t="shared" si="9"/>
        <v>0</v>
      </c>
      <c r="E615" s="2134"/>
      <c r="F615" s="2134"/>
      <c r="G615" s="2134"/>
      <c r="H615" s="2134"/>
      <c r="I615" s="2134"/>
      <c r="J615" s="2134"/>
      <c r="K615" s="3231"/>
      <c r="L615" s="2219"/>
    </row>
    <row r="616" spans="1:12" ht="15.75" x14ac:dyDescent="0.2">
      <c r="A616" s="2132"/>
      <c r="B616" s="2133"/>
      <c r="C616" s="2134"/>
      <c r="D616" s="2135">
        <f t="shared" si="9"/>
        <v>0</v>
      </c>
      <c r="E616" s="2134"/>
      <c r="F616" s="2134"/>
      <c r="G616" s="2134"/>
      <c r="H616" s="2134"/>
      <c r="I616" s="2134"/>
      <c r="J616" s="2134"/>
      <c r="K616" s="3231"/>
      <c r="L616" s="2219"/>
    </row>
    <row r="617" spans="1:12" ht="15.75" x14ac:dyDescent="0.2">
      <c r="A617" s="2132"/>
      <c r="B617" s="2133"/>
      <c r="C617" s="2134"/>
      <c r="D617" s="2135">
        <f t="shared" si="9"/>
        <v>0</v>
      </c>
      <c r="E617" s="2134"/>
      <c r="F617" s="2134"/>
      <c r="G617" s="2134"/>
      <c r="H617" s="2134"/>
      <c r="I617" s="2134"/>
      <c r="J617" s="2134"/>
      <c r="K617" s="3231"/>
      <c r="L617" s="2219"/>
    </row>
    <row r="618" spans="1:12" ht="15.75" x14ac:dyDescent="0.2">
      <c r="A618" s="2132"/>
      <c r="B618" s="2133"/>
      <c r="C618" s="2134"/>
      <c r="D618" s="2135">
        <f t="shared" si="9"/>
        <v>0</v>
      </c>
      <c r="E618" s="2134"/>
      <c r="F618" s="2134"/>
      <c r="G618" s="2134"/>
      <c r="H618" s="2134"/>
      <c r="I618" s="2134"/>
      <c r="J618" s="2134"/>
      <c r="K618" s="3231"/>
      <c r="L618" s="2219"/>
    </row>
    <row r="619" spans="1:12" ht="15.75" x14ac:dyDescent="0.2">
      <c r="A619" s="2132"/>
      <c r="B619" s="2133"/>
      <c r="C619" s="2134"/>
      <c r="D619" s="2135">
        <f t="shared" si="9"/>
        <v>0</v>
      </c>
      <c r="E619" s="2134"/>
      <c r="F619" s="2134"/>
      <c r="G619" s="2134"/>
      <c r="H619" s="2134"/>
      <c r="I619" s="2134"/>
      <c r="J619" s="2134"/>
      <c r="K619" s="3231"/>
      <c r="L619" s="2219"/>
    </row>
    <row r="620" spans="1:12" ht="15.75" x14ac:dyDescent="0.2">
      <c r="A620" s="2132"/>
      <c r="B620" s="2133"/>
      <c r="C620" s="2134"/>
      <c r="D620" s="2135">
        <f t="shared" si="9"/>
        <v>0</v>
      </c>
      <c r="E620" s="2134"/>
      <c r="F620" s="2134"/>
      <c r="G620" s="2134"/>
      <c r="H620" s="2134"/>
      <c r="I620" s="2134"/>
      <c r="J620" s="2134"/>
      <c r="K620" s="3231"/>
      <c r="L620" s="2219"/>
    </row>
    <row r="621" spans="1:12" ht="15.75" x14ac:dyDescent="0.2">
      <c r="A621" s="2132"/>
      <c r="B621" s="2133"/>
      <c r="C621" s="2134"/>
      <c r="D621" s="2135">
        <f t="shared" si="9"/>
        <v>0</v>
      </c>
      <c r="E621" s="2134"/>
      <c r="F621" s="2134"/>
      <c r="G621" s="2134"/>
      <c r="H621" s="2134"/>
      <c r="I621" s="2134"/>
      <c r="J621" s="2134"/>
      <c r="K621" s="3231"/>
      <c r="L621" s="2219"/>
    </row>
    <row r="622" spans="1:12" ht="15.75" x14ac:dyDescent="0.2">
      <c r="A622" s="2132"/>
      <c r="B622" s="2133"/>
      <c r="C622" s="2134"/>
      <c r="D622" s="2135">
        <f t="shared" si="9"/>
        <v>0</v>
      </c>
      <c r="E622" s="2134"/>
      <c r="F622" s="2134"/>
      <c r="G622" s="2134"/>
      <c r="H622" s="2134"/>
      <c r="I622" s="2134"/>
      <c r="J622" s="2134"/>
      <c r="K622" s="3231"/>
      <c r="L622" s="2219"/>
    </row>
    <row r="623" spans="1:12" ht="15.75" x14ac:dyDescent="0.2">
      <c r="A623" s="2132"/>
      <c r="B623" s="2133"/>
      <c r="C623" s="2134"/>
      <c r="D623" s="2135">
        <f t="shared" si="9"/>
        <v>0</v>
      </c>
      <c r="E623" s="2134"/>
      <c r="F623" s="2134"/>
      <c r="G623" s="2134"/>
      <c r="H623" s="2134"/>
      <c r="I623" s="2134"/>
      <c r="J623" s="2134"/>
      <c r="K623" s="3231"/>
      <c r="L623" s="2219"/>
    </row>
    <row r="624" spans="1:12" ht="15.75" x14ac:dyDescent="0.2">
      <c r="A624" s="2132"/>
      <c r="B624" s="2133"/>
      <c r="C624" s="2134"/>
      <c r="D624" s="2135">
        <f t="shared" si="9"/>
        <v>0</v>
      </c>
      <c r="E624" s="2134"/>
      <c r="F624" s="2134"/>
      <c r="G624" s="2134"/>
      <c r="H624" s="2134"/>
      <c r="I624" s="2134"/>
      <c r="J624" s="2134"/>
      <c r="K624" s="3231"/>
      <c r="L624" s="2219"/>
    </row>
    <row r="625" spans="1:12" ht="15.75" x14ac:dyDescent="0.2">
      <c r="A625" s="2132"/>
      <c r="B625" s="2133"/>
      <c r="C625" s="2134"/>
      <c r="D625" s="2135">
        <f t="shared" si="9"/>
        <v>0</v>
      </c>
      <c r="E625" s="2134"/>
      <c r="F625" s="2134"/>
      <c r="G625" s="2134"/>
      <c r="H625" s="2134"/>
      <c r="I625" s="2134"/>
      <c r="J625" s="2134"/>
      <c r="K625" s="3231"/>
      <c r="L625" s="2219"/>
    </row>
    <row r="626" spans="1:12" ht="15.75" x14ac:dyDescent="0.2">
      <c r="A626" s="2132"/>
      <c r="B626" s="2133"/>
      <c r="C626" s="2134"/>
      <c r="D626" s="2135">
        <f t="shared" si="9"/>
        <v>0</v>
      </c>
      <c r="E626" s="2134"/>
      <c r="F626" s="2134"/>
      <c r="G626" s="2134"/>
      <c r="H626" s="2134"/>
      <c r="I626" s="2134"/>
      <c r="J626" s="2134"/>
      <c r="K626" s="3231"/>
      <c r="L626" s="2219"/>
    </row>
    <row r="627" spans="1:12" ht="15.75" x14ac:dyDescent="0.2">
      <c r="A627" s="2132"/>
      <c r="B627" s="2133"/>
      <c r="C627" s="2134"/>
      <c r="D627" s="2135">
        <f t="shared" si="9"/>
        <v>0</v>
      </c>
      <c r="E627" s="2134"/>
      <c r="F627" s="2134"/>
      <c r="G627" s="2134"/>
      <c r="H627" s="2134"/>
      <c r="I627" s="2134"/>
      <c r="J627" s="2134"/>
      <c r="K627" s="3231"/>
      <c r="L627" s="2219"/>
    </row>
    <row r="628" spans="1:12" ht="15.75" x14ac:dyDescent="0.2">
      <c r="A628" s="2132"/>
      <c r="B628" s="2133"/>
      <c r="C628" s="2134"/>
      <c r="D628" s="2135">
        <f t="shared" si="9"/>
        <v>0</v>
      </c>
      <c r="E628" s="2134"/>
      <c r="F628" s="2134"/>
      <c r="G628" s="2134"/>
      <c r="H628" s="2134"/>
      <c r="I628" s="2134"/>
      <c r="J628" s="2134"/>
      <c r="K628" s="3231"/>
      <c r="L628" s="2219"/>
    </row>
    <row r="629" spans="1:12" ht="15.75" x14ac:dyDescent="0.2">
      <c r="A629" s="2132"/>
      <c r="B629" s="2133"/>
      <c r="C629" s="2134"/>
      <c r="D629" s="2135">
        <f t="shared" si="9"/>
        <v>0</v>
      </c>
      <c r="E629" s="2134"/>
      <c r="F629" s="2134"/>
      <c r="G629" s="2134"/>
      <c r="H629" s="2134"/>
      <c r="I629" s="2134"/>
      <c r="J629" s="2134"/>
      <c r="K629" s="3231"/>
      <c r="L629" s="2219"/>
    </row>
    <row r="630" spans="1:12" ht="15.75" x14ac:dyDescent="0.2">
      <c r="A630" s="2132"/>
      <c r="B630" s="2133"/>
      <c r="C630" s="2134"/>
      <c r="D630" s="2135">
        <f t="shared" si="9"/>
        <v>0</v>
      </c>
      <c r="E630" s="2134"/>
      <c r="F630" s="2134"/>
      <c r="G630" s="2134"/>
      <c r="H630" s="2134"/>
      <c r="I630" s="2134"/>
      <c r="J630" s="2134"/>
      <c r="K630" s="3231"/>
      <c r="L630" s="2219"/>
    </row>
    <row r="631" spans="1:12" ht="15.75" x14ac:dyDescent="0.2">
      <c r="A631" s="2132"/>
      <c r="B631" s="2133"/>
      <c r="C631" s="2134"/>
      <c r="D631" s="2135">
        <f t="shared" si="9"/>
        <v>0</v>
      </c>
      <c r="E631" s="2134"/>
      <c r="F631" s="2134"/>
      <c r="G631" s="2134"/>
      <c r="H631" s="2134"/>
      <c r="I631" s="2134"/>
      <c r="J631" s="2134"/>
      <c r="K631" s="3231"/>
      <c r="L631" s="2219"/>
    </row>
    <row r="632" spans="1:12" ht="15.75" x14ac:dyDescent="0.2">
      <c r="A632" s="2132"/>
      <c r="B632" s="2133"/>
      <c r="C632" s="2134"/>
      <c r="D632" s="2135">
        <f t="shared" si="9"/>
        <v>0</v>
      </c>
      <c r="E632" s="2134"/>
      <c r="F632" s="2134"/>
      <c r="G632" s="2134"/>
      <c r="H632" s="2134"/>
      <c r="I632" s="2134"/>
      <c r="J632" s="2134"/>
      <c r="K632" s="3231"/>
      <c r="L632" s="2219"/>
    </row>
    <row r="633" spans="1:12" ht="15.75" x14ac:dyDescent="0.2">
      <c r="A633" s="2132"/>
      <c r="B633" s="2133"/>
      <c r="C633" s="2134"/>
      <c r="D633" s="2135">
        <f t="shared" si="9"/>
        <v>0</v>
      </c>
      <c r="E633" s="2134"/>
      <c r="F633" s="2134"/>
      <c r="G633" s="2134"/>
      <c r="H633" s="2134"/>
      <c r="I633" s="2134"/>
      <c r="J633" s="2134"/>
      <c r="K633" s="3231"/>
      <c r="L633" s="2219"/>
    </row>
    <row r="634" spans="1:12" ht="15.75" x14ac:dyDescent="0.2">
      <c r="A634" s="2132"/>
      <c r="B634" s="2133"/>
      <c r="C634" s="2134"/>
      <c r="D634" s="2135">
        <f t="shared" si="9"/>
        <v>0</v>
      </c>
      <c r="E634" s="2134"/>
      <c r="F634" s="2134"/>
      <c r="G634" s="2134"/>
      <c r="H634" s="2134"/>
      <c r="I634" s="2134"/>
      <c r="J634" s="2134"/>
      <c r="K634" s="3231"/>
      <c r="L634" s="2219"/>
    </row>
    <row r="635" spans="1:12" ht="15.75" x14ac:dyDescent="0.2">
      <c r="A635" s="2132"/>
      <c r="B635" s="2133"/>
      <c r="C635" s="2134"/>
      <c r="D635" s="2135">
        <f t="shared" si="9"/>
        <v>0</v>
      </c>
      <c r="E635" s="2134"/>
      <c r="F635" s="2134"/>
      <c r="G635" s="2134"/>
      <c r="H635" s="2134"/>
      <c r="I635" s="2134"/>
      <c r="J635" s="2134"/>
      <c r="K635" s="3231"/>
      <c r="L635" s="2219"/>
    </row>
    <row r="636" spans="1:12" ht="15.75" x14ac:dyDescent="0.2">
      <c r="A636" s="2132"/>
      <c r="B636" s="2133"/>
      <c r="C636" s="2134"/>
      <c r="D636" s="2135">
        <f t="shared" si="9"/>
        <v>0</v>
      </c>
      <c r="E636" s="2134"/>
      <c r="F636" s="2134"/>
      <c r="G636" s="2134"/>
      <c r="H636" s="2134"/>
      <c r="I636" s="2134"/>
      <c r="J636" s="2134"/>
      <c r="K636" s="3231"/>
      <c r="L636" s="2219"/>
    </row>
    <row r="637" spans="1:12" ht="15.75" x14ac:dyDescent="0.2">
      <c r="A637" s="2132"/>
      <c r="B637" s="2133"/>
      <c r="C637" s="2134"/>
      <c r="D637" s="2135">
        <f t="shared" si="9"/>
        <v>0</v>
      </c>
      <c r="E637" s="2134"/>
      <c r="F637" s="2134"/>
      <c r="G637" s="2134"/>
      <c r="H637" s="2134"/>
      <c r="I637" s="2134"/>
      <c r="J637" s="2134"/>
      <c r="K637" s="3231"/>
      <c r="L637" s="2219"/>
    </row>
    <row r="638" spans="1:12" ht="15.75" x14ac:dyDescent="0.2">
      <c r="A638" s="2132"/>
      <c r="B638" s="2133"/>
      <c r="C638" s="2134"/>
      <c r="D638" s="2135">
        <f t="shared" si="9"/>
        <v>0</v>
      </c>
      <c r="E638" s="2134"/>
      <c r="F638" s="2134"/>
      <c r="G638" s="2134"/>
      <c r="H638" s="2134"/>
      <c r="I638" s="2134"/>
      <c r="J638" s="2134"/>
      <c r="K638" s="3231"/>
      <c r="L638" s="2219"/>
    </row>
    <row r="639" spans="1:12" ht="15.75" x14ac:dyDescent="0.2">
      <c r="A639" s="2132"/>
      <c r="B639" s="2133"/>
      <c r="C639" s="2134"/>
      <c r="D639" s="2135">
        <f t="shared" si="9"/>
        <v>0</v>
      </c>
      <c r="E639" s="2134"/>
      <c r="F639" s="2134"/>
      <c r="G639" s="2134"/>
      <c r="H639" s="2134"/>
      <c r="I639" s="2134"/>
      <c r="J639" s="2134"/>
      <c r="K639" s="3231"/>
      <c r="L639" s="2219"/>
    </row>
    <row r="640" spans="1:12" ht="15.75" x14ac:dyDescent="0.2">
      <c r="A640" s="2132"/>
      <c r="B640" s="2133"/>
      <c r="C640" s="2134"/>
      <c r="D640" s="2135">
        <f t="shared" si="9"/>
        <v>0</v>
      </c>
      <c r="E640" s="2134"/>
      <c r="F640" s="2134"/>
      <c r="G640" s="2134"/>
      <c r="H640" s="2134"/>
      <c r="I640" s="2134"/>
      <c r="J640" s="2134"/>
      <c r="K640" s="3231"/>
      <c r="L640" s="2219"/>
    </row>
    <row r="641" spans="1:12" ht="15.75" x14ac:dyDescent="0.2">
      <c r="A641" s="2132"/>
      <c r="B641" s="2133"/>
      <c r="C641" s="2134"/>
      <c r="D641" s="2135">
        <f t="shared" si="9"/>
        <v>0</v>
      </c>
      <c r="E641" s="2134"/>
      <c r="F641" s="2134"/>
      <c r="G641" s="2134"/>
      <c r="H641" s="2134"/>
      <c r="I641" s="2134"/>
      <c r="J641" s="2134"/>
      <c r="K641" s="3231"/>
      <c r="L641" s="2219"/>
    </row>
    <row r="642" spans="1:12" ht="15.75" x14ac:dyDescent="0.2">
      <c r="A642" s="2132"/>
      <c r="B642" s="2133"/>
      <c r="C642" s="2134"/>
      <c r="D642" s="2135">
        <f t="shared" si="9"/>
        <v>0</v>
      </c>
      <c r="E642" s="2134"/>
      <c r="F642" s="2134"/>
      <c r="G642" s="2134"/>
      <c r="H642" s="2134"/>
      <c r="I642" s="2134"/>
      <c r="J642" s="2134"/>
      <c r="K642" s="3231"/>
      <c r="L642" s="2219"/>
    </row>
    <row r="643" spans="1:12" ht="15.75" x14ac:dyDescent="0.2">
      <c r="A643" s="2132"/>
      <c r="B643" s="2133"/>
      <c r="C643" s="2134"/>
      <c r="D643" s="2135">
        <f t="shared" si="9"/>
        <v>0</v>
      </c>
      <c r="E643" s="2134"/>
      <c r="F643" s="2134"/>
      <c r="G643" s="2134"/>
      <c r="H643" s="2134"/>
      <c r="I643" s="2134"/>
      <c r="J643" s="2134"/>
      <c r="K643" s="3231"/>
      <c r="L643" s="2219"/>
    </row>
    <row r="644" spans="1:12" ht="15.75" x14ac:dyDescent="0.2">
      <c r="A644" s="2132"/>
      <c r="B644" s="2133"/>
      <c r="C644" s="2134"/>
      <c r="D644" s="2135">
        <f t="shared" si="9"/>
        <v>0</v>
      </c>
      <c r="E644" s="2134"/>
      <c r="F644" s="2134"/>
      <c r="G644" s="2134"/>
      <c r="H644" s="2134"/>
      <c r="I644" s="2134"/>
      <c r="J644" s="2134"/>
      <c r="K644" s="3231"/>
      <c r="L644" s="2219"/>
    </row>
    <row r="645" spans="1:12" ht="15.75" x14ac:dyDescent="0.2">
      <c r="A645" s="2132"/>
      <c r="B645" s="2133"/>
      <c r="C645" s="2134"/>
      <c r="D645" s="2135">
        <f t="shared" si="9"/>
        <v>0</v>
      </c>
      <c r="E645" s="2134"/>
      <c r="F645" s="2134"/>
      <c r="G645" s="2134"/>
      <c r="H645" s="2134"/>
      <c r="I645" s="2134"/>
      <c r="J645" s="2134"/>
      <c r="K645" s="3231"/>
      <c r="L645" s="2219"/>
    </row>
    <row r="646" spans="1:12" ht="15.75" x14ac:dyDescent="0.2">
      <c r="A646" s="2132"/>
      <c r="B646" s="2133"/>
      <c r="C646" s="2134"/>
      <c r="D646" s="2135">
        <f t="shared" si="9"/>
        <v>0</v>
      </c>
      <c r="E646" s="2134"/>
      <c r="F646" s="2134"/>
      <c r="G646" s="2134"/>
      <c r="H646" s="2134"/>
      <c r="I646" s="2134"/>
      <c r="J646" s="2134"/>
      <c r="K646" s="3231"/>
      <c r="L646" s="2219"/>
    </row>
    <row r="647" spans="1:12" ht="15.75" x14ac:dyDescent="0.2">
      <c r="A647" s="2132"/>
      <c r="B647" s="2133"/>
      <c r="C647" s="2134"/>
      <c r="D647" s="2135">
        <f t="shared" si="9"/>
        <v>0</v>
      </c>
      <c r="E647" s="2134"/>
      <c r="F647" s="2134"/>
      <c r="G647" s="2134"/>
      <c r="H647" s="2134"/>
      <c r="I647" s="2134"/>
      <c r="J647" s="2134"/>
      <c r="K647" s="3231"/>
      <c r="L647" s="2219"/>
    </row>
    <row r="648" spans="1:12" ht="15.75" x14ac:dyDescent="0.2">
      <c r="A648" s="2132"/>
      <c r="B648" s="2133"/>
      <c r="C648" s="2134"/>
      <c r="D648" s="2135">
        <f t="shared" si="9"/>
        <v>0</v>
      </c>
      <c r="E648" s="2134"/>
      <c r="F648" s="2134"/>
      <c r="G648" s="2134"/>
      <c r="H648" s="2134"/>
      <c r="I648" s="2134"/>
      <c r="J648" s="2134"/>
      <c r="K648" s="3231"/>
      <c r="L648" s="2219"/>
    </row>
    <row r="649" spans="1:12" ht="15.75" x14ac:dyDescent="0.2">
      <c r="A649" s="2132"/>
      <c r="B649" s="2133"/>
      <c r="C649" s="2134"/>
      <c r="D649" s="2135">
        <f t="shared" si="9"/>
        <v>0</v>
      </c>
      <c r="E649" s="2134"/>
      <c r="F649" s="2134"/>
      <c r="G649" s="2134"/>
      <c r="H649" s="2134"/>
      <c r="I649" s="2134"/>
      <c r="J649" s="2134"/>
      <c r="K649" s="3231"/>
      <c r="L649" s="2219"/>
    </row>
    <row r="650" spans="1:12" ht="15.75" x14ac:dyDescent="0.2">
      <c r="A650" s="2132"/>
      <c r="B650" s="2133"/>
      <c r="C650" s="2134"/>
      <c r="D650" s="2135">
        <f t="shared" si="9"/>
        <v>0</v>
      </c>
      <c r="E650" s="2134"/>
      <c r="F650" s="2134"/>
      <c r="G650" s="2134"/>
      <c r="H650" s="2134"/>
      <c r="I650" s="2134"/>
      <c r="J650" s="2134"/>
      <c r="K650" s="3231"/>
      <c r="L650" s="2219"/>
    </row>
    <row r="651" spans="1:12" ht="15.75" x14ac:dyDescent="0.2">
      <c r="A651" s="2132"/>
      <c r="B651" s="2133"/>
      <c r="C651" s="2134"/>
      <c r="D651" s="2135">
        <f t="shared" si="9"/>
        <v>0</v>
      </c>
      <c r="E651" s="2134"/>
      <c r="F651" s="2134"/>
      <c r="G651" s="2134"/>
      <c r="H651" s="2134"/>
      <c r="I651" s="2134"/>
      <c r="J651" s="2134"/>
      <c r="K651" s="3231"/>
      <c r="L651" s="2219"/>
    </row>
    <row r="652" spans="1:12" ht="15.75" x14ac:dyDescent="0.2">
      <c r="A652" s="2132"/>
      <c r="B652" s="2133"/>
      <c r="C652" s="2134"/>
      <c r="D652" s="2135">
        <f t="shared" si="9"/>
        <v>0</v>
      </c>
      <c r="E652" s="2134"/>
      <c r="F652" s="2134"/>
      <c r="G652" s="2134"/>
      <c r="H652" s="2134"/>
      <c r="I652" s="2134"/>
      <c r="J652" s="2134"/>
      <c r="K652" s="3231"/>
      <c r="L652" s="2219"/>
    </row>
    <row r="653" spans="1:12" ht="15.75" x14ac:dyDescent="0.2">
      <c r="A653" s="2132"/>
      <c r="B653" s="2133"/>
      <c r="C653" s="2134"/>
      <c r="D653" s="2135">
        <f t="shared" si="9"/>
        <v>0</v>
      </c>
      <c r="E653" s="2134"/>
      <c r="F653" s="2134"/>
      <c r="G653" s="2134"/>
      <c r="H653" s="2134"/>
      <c r="I653" s="2134"/>
      <c r="J653" s="2134"/>
      <c r="K653" s="3231"/>
      <c r="L653" s="2219"/>
    </row>
    <row r="654" spans="1:12" ht="15.75" x14ac:dyDescent="0.2">
      <c r="A654" s="2132"/>
      <c r="B654" s="2133"/>
      <c r="C654" s="2134"/>
      <c r="D654" s="2135">
        <f t="shared" si="9"/>
        <v>0</v>
      </c>
      <c r="E654" s="2134"/>
      <c r="F654" s="2134"/>
      <c r="G654" s="2134"/>
      <c r="H654" s="2134"/>
      <c r="I654" s="2134"/>
      <c r="J654" s="2134"/>
      <c r="K654" s="3231"/>
      <c r="L654" s="2219"/>
    </row>
    <row r="655" spans="1:12" ht="15.75" x14ac:dyDescent="0.2">
      <c r="A655" s="2132"/>
      <c r="B655" s="2133"/>
      <c r="C655" s="2134"/>
      <c r="D655" s="2135">
        <f t="shared" si="9"/>
        <v>0</v>
      </c>
      <c r="E655" s="2134"/>
      <c r="F655" s="2134"/>
      <c r="G655" s="2134"/>
      <c r="H655" s="2134"/>
      <c r="I655" s="2134"/>
      <c r="J655" s="2134"/>
      <c r="K655" s="3231"/>
      <c r="L655" s="2219"/>
    </row>
    <row r="656" spans="1:12" ht="15.75" x14ac:dyDescent="0.2">
      <c r="A656" s="2132"/>
      <c r="B656" s="2133"/>
      <c r="C656" s="2134"/>
      <c r="D656" s="2135">
        <f t="shared" si="9"/>
        <v>0</v>
      </c>
      <c r="E656" s="2134"/>
      <c r="F656" s="2134"/>
      <c r="G656" s="2134"/>
      <c r="H656" s="2134"/>
      <c r="I656" s="2134"/>
      <c r="J656" s="2134"/>
      <c r="K656" s="3231"/>
      <c r="L656" s="2219"/>
    </row>
    <row r="657" spans="1:12" ht="15.75" x14ac:dyDescent="0.2">
      <c r="A657" s="2132"/>
      <c r="B657" s="2133"/>
      <c r="C657" s="2134"/>
      <c r="D657" s="2135">
        <f t="shared" si="9"/>
        <v>0</v>
      </c>
      <c r="E657" s="2134"/>
      <c r="F657" s="2134"/>
      <c r="G657" s="2134"/>
      <c r="H657" s="2134"/>
      <c r="I657" s="2134"/>
      <c r="J657" s="2134"/>
      <c r="K657" s="3231"/>
      <c r="L657" s="2219"/>
    </row>
    <row r="658" spans="1:12" ht="15.75" x14ac:dyDescent="0.2">
      <c r="A658" s="2132"/>
      <c r="B658" s="2133"/>
      <c r="C658" s="2134"/>
      <c r="D658" s="2135">
        <f t="shared" ref="D658:D721" si="10">+C658*(100-E658)/100</f>
        <v>0</v>
      </c>
      <c r="E658" s="2134"/>
      <c r="F658" s="2134"/>
      <c r="G658" s="2134"/>
      <c r="H658" s="2134"/>
      <c r="I658" s="2134"/>
      <c r="J658" s="2134"/>
      <c r="K658" s="3231"/>
      <c r="L658" s="2219"/>
    </row>
    <row r="659" spans="1:12" ht="15.75" x14ac:dyDescent="0.2">
      <c r="A659" s="2132"/>
      <c r="B659" s="2133"/>
      <c r="C659" s="2134"/>
      <c r="D659" s="2135">
        <f t="shared" si="10"/>
        <v>0</v>
      </c>
      <c r="E659" s="2134"/>
      <c r="F659" s="2134"/>
      <c r="G659" s="2134"/>
      <c r="H659" s="2134"/>
      <c r="I659" s="2134"/>
      <c r="J659" s="2134"/>
      <c r="K659" s="3231"/>
      <c r="L659" s="2219"/>
    </row>
    <row r="660" spans="1:12" ht="15.75" x14ac:dyDescent="0.2">
      <c r="A660" s="2132"/>
      <c r="B660" s="2133"/>
      <c r="C660" s="2134"/>
      <c r="D660" s="2135">
        <f t="shared" si="10"/>
        <v>0</v>
      </c>
      <c r="E660" s="2134"/>
      <c r="F660" s="2134"/>
      <c r="G660" s="2134"/>
      <c r="H660" s="2134"/>
      <c r="I660" s="2134"/>
      <c r="J660" s="2134"/>
      <c r="K660" s="3231"/>
      <c r="L660" s="2219"/>
    </row>
    <row r="661" spans="1:12" ht="15.75" x14ac:dyDescent="0.2">
      <c r="A661" s="2132"/>
      <c r="B661" s="2133"/>
      <c r="C661" s="2134"/>
      <c r="D661" s="2135">
        <f t="shared" si="10"/>
        <v>0</v>
      </c>
      <c r="E661" s="2134"/>
      <c r="F661" s="2134"/>
      <c r="G661" s="2134"/>
      <c r="H661" s="2134"/>
      <c r="I661" s="2134"/>
      <c r="J661" s="2134"/>
      <c r="K661" s="3231"/>
      <c r="L661" s="2219"/>
    </row>
    <row r="662" spans="1:12" ht="15.75" x14ac:dyDescent="0.2">
      <c r="A662" s="2132"/>
      <c r="B662" s="2133"/>
      <c r="C662" s="2134"/>
      <c r="D662" s="2135">
        <f t="shared" si="10"/>
        <v>0</v>
      </c>
      <c r="E662" s="2134"/>
      <c r="F662" s="2134"/>
      <c r="G662" s="2134"/>
      <c r="H662" s="2134"/>
      <c r="I662" s="2134"/>
      <c r="J662" s="2134"/>
      <c r="K662" s="3231"/>
      <c r="L662" s="2219"/>
    </row>
    <row r="663" spans="1:12" ht="15.75" x14ac:dyDescent="0.2">
      <c r="A663" s="2132"/>
      <c r="B663" s="2133"/>
      <c r="C663" s="2134"/>
      <c r="D663" s="2135">
        <f t="shared" si="10"/>
        <v>0</v>
      </c>
      <c r="E663" s="2134"/>
      <c r="F663" s="2134"/>
      <c r="G663" s="2134"/>
      <c r="H663" s="2134"/>
      <c r="I663" s="2134"/>
      <c r="J663" s="2134"/>
      <c r="K663" s="3231"/>
      <c r="L663" s="2219"/>
    </row>
    <row r="664" spans="1:12" ht="15.75" x14ac:dyDescent="0.2">
      <c r="A664" s="2132"/>
      <c r="B664" s="2133"/>
      <c r="C664" s="2134"/>
      <c r="D664" s="2135">
        <f t="shared" si="10"/>
        <v>0</v>
      </c>
      <c r="E664" s="2134"/>
      <c r="F664" s="2134"/>
      <c r="G664" s="2134"/>
      <c r="H664" s="2134"/>
      <c r="I664" s="2134"/>
      <c r="J664" s="2134"/>
      <c r="K664" s="3231"/>
      <c r="L664" s="2219"/>
    </row>
    <row r="665" spans="1:12" ht="15.75" x14ac:dyDescent="0.2">
      <c r="A665" s="2132"/>
      <c r="B665" s="2133"/>
      <c r="C665" s="2134"/>
      <c r="D665" s="2135">
        <f t="shared" si="10"/>
        <v>0</v>
      </c>
      <c r="E665" s="2134"/>
      <c r="F665" s="2134"/>
      <c r="G665" s="2134"/>
      <c r="H665" s="2134"/>
      <c r="I665" s="2134"/>
      <c r="J665" s="2134"/>
      <c r="K665" s="3231"/>
      <c r="L665" s="2219"/>
    </row>
    <row r="666" spans="1:12" ht="15.75" x14ac:dyDescent="0.2">
      <c r="A666" s="2132"/>
      <c r="B666" s="2133"/>
      <c r="C666" s="2134"/>
      <c r="D666" s="2135">
        <f t="shared" si="10"/>
        <v>0</v>
      </c>
      <c r="E666" s="2134"/>
      <c r="F666" s="2134"/>
      <c r="G666" s="2134"/>
      <c r="H666" s="2134"/>
      <c r="I666" s="2134"/>
      <c r="J666" s="2134"/>
      <c r="K666" s="3231"/>
      <c r="L666" s="2219"/>
    </row>
    <row r="667" spans="1:12" ht="15.75" x14ac:dyDescent="0.2">
      <c r="A667" s="2132"/>
      <c r="B667" s="2133"/>
      <c r="C667" s="2134"/>
      <c r="D667" s="2135">
        <f t="shared" si="10"/>
        <v>0</v>
      </c>
      <c r="E667" s="2134"/>
      <c r="F667" s="2134"/>
      <c r="G667" s="2134"/>
      <c r="H667" s="2134"/>
      <c r="I667" s="2134"/>
      <c r="J667" s="2134"/>
      <c r="K667" s="3231"/>
      <c r="L667" s="2219"/>
    </row>
    <row r="668" spans="1:12" ht="15.75" x14ac:dyDescent="0.2">
      <c r="A668" s="2132"/>
      <c r="B668" s="2133"/>
      <c r="C668" s="2134"/>
      <c r="D668" s="2135">
        <f t="shared" si="10"/>
        <v>0</v>
      </c>
      <c r="E668" s="2134"/>
      <c r="F668" s="2134"/>
      <c r="G668" s="2134"/>
      <c r="H668" s="2134"/>
      <c r="I668" s="2134"/>
      <c r="J668" s="2134"/>
      <c r="K668" s="3231"/>
      <c r="L668" s="2219"/>
    </row>
    <row r="669" spans="1:12" ht="15.75" x14ac:dyDescent="0.2">
      <c r="A669" s="2132"/>
      <c r="B669" s="2133"/>
      <c r="C669" s="2134"/>
      <c r="D669" s="2135">
        <f t="shared" si="10"/>
        <v>0</v>
      </c>
      <c r="E669" s="2134"/>
      <c r="F669" s="2134"/>
      <c r="G669" s="2134"/>
      <c r="H669" s="2134"/>
      <c r="I669" s="2134"/>
      <c r="J669" s="2134"/>
      <c r="K669" s="3231"/>
      <c r="L669" s="2219"/>
    </row>
    <row r="670" spans="1:12" ht="15.75" x14ac:dyDescent="0.2">
      <c r="A670" s="2132"/>
      <c r="B670" s="2133"/>
      <c r="C670" s="2134"/>
      <c r="D670" s="2135">
        <f t="shared" si="10"/>
        <v>0</v>
      </c>
      <c r="E670" s="2134"/>
      <c r="F670" s="2134"/>
      <c r="G670" s="2134"/>
      <c r="H670" s="2134"/>
      <c r="I670" s="2134"/>
      <c r="J670" s="2134"/>
      <c r="K670" s="3231"/>
      <c r="L670" s="2219"/>
    </row>
    <row r="671" spans="1:12" ht="15.75" x14ac:dyDescent="0.2">
      <c r="A671" s="2132"/>
      <c r="B671" s="2133"/>
      <c r="C671" s="2134"/>
      <c r="D671" s="2135">
        <f t="shared" si="10"/>
        <v>0</v>
      </c>
      <c r="E671" s="2134"/>
      <c r="F671" s="2134"/>
      <c r="G671" s="2134"/>
      <c r="H671" s="2134"/>
      <c r="I671" s="2134"/>
      <c r="J671" s="2134"/>
      <c r="K671" s="3231"/>
      <c r="L671" s="2219"/>
    </row>
    <row r="672" spans="1:12" ht="15.75" x14ac:dyDescent="0.2">
      <c r="A672" s="2132"/>
      <c r="B672" s="2133"/>
      <c r="C672" s="2134"/>
      <c r="D672" s="2135">
        <f t="shared" si="10"/>
        <v>0</v>
      </c>
      <c r="E672" s="2134"/>
      <c r="F672" s="2134"/>
      <c r="G672" s="2134"/>
      <c r="H672" s="2134"/>
      <c r="I672" s="2134"/>
      <c r="J672" s="2134"/>
      <c r="K672" s="3231"/>
      <c r="L672" s="2219"/>
    </row>
    <row r="673" spans="1:12" ht="15.75" x14ac:dyDescent="0.2">
      <c r="A673" s="2132"/>
      <c r="B673" s="2133"/>
      <c r="C673" s="2134"/>
      <c r="D673" s="2135">
        <f t="shared" si="10"/>
        <v>0</v>
      </c>
      <c r="E673" s="2134"/>
      <c r="F673" s="2134"/>
      <c r="G673" s="2134"/>
      <c r="H673" s="2134"/>
      <c r="I673" s="2134"/>
      <c r="J673" s="2134"/>
      <c r="K673" s="3231"/>
      <c r="L673" s="2219"/>
    </row>
    <row r="674" spans="1:12" ht="15.75" x14ac:dyDescent="0.2">
      <c r="A674" s="2132"/>
      <c r="B674" s="2133"/>
      <c r="C674" s="2134"/>
      <c r="D674" s="2135">
        <f t="shared" si="10"/>
        <v>0</v>
      </c>
      <c r="E674" s="2134"/>
      <c r="F674" s="2134"/>
      <c r="G674" s="2134"/>
      <c r="H674" s="2134"/>
      <c r="I674" s="2134"/>
      <c r="J674" s="2134"/>
      <c r="K674" s="3231"/>
      <c r="L674" s="2219"/>
    </row>
    <row r="675" spans="1:12" ht="15.75" x14ac:dyDescent="0.2">
      <c r="A675" s="2132"/>
      <c r="B675" s="2133"/>
      <c r="C675" s="2134"/>
      <c r="D675" s="2135">
        <f t="shared" si="10"/>
        <v>0</v>
      </c>
      <c r="E675" s="2134"/>
      <c r="F675" s="2134"/>
      <c r="G675" s="2134"/>
      <c r="H675" s="2134"/>
      <c r="I675" s="2134"/>
      <c r="J675" s="2134"/>
      <c r="K675" s="3231"/>
      <c r="L675" s="2219"/>
    </row>
    <row r="676" spans="1:12" ht="15.75" x14ac:dyDescent="0.2">
      <c r="A676" s="2132"/>
      <c r="B676" s="2133"/>
      <c r="C676" s="2134"/>
      <c r="D676" s="2135">
        <f t="shared" si="10"/>
        <v>0</v>
      </c>
      <c r="E676" s="2134"/>
      <c r="F676" s="2134"/>
      <c r="G676" s="2134"/>
      <c r="H676" s="2134"/>
      <c r="I676" s="2134"/>
      <c r="J676" s="2134"/>
      <c r="K676" s="3231"/>
      <c r="L676" s="2219"/>
    </row>
    <row r="677" spans="1:12" ht="15.75" x14ac:dyDescent="0.2">
      <c r="A677" s="2132"/>
      <c r="B677" s="2133"/>
      <c r="C677" s="2134"/>
      <c r="D677" s="2135">
        <f t="shared" si="10"/>
        <v>0</v>
      </c>
      <c r="E677" s="2134"/>
      <c r="F677" s="2134"/>
      <c r="G677" s="2134"/>
      <c r="H677" s="2134"/>
      <c r="I677" s="2134"/>
      <c r="J677" s="2134"/>
      <c r="K677" s="3231"/>
      <c r="L677" s="2219"/>
    </row>
    <row r="678" spans="1:12" ht="15.75" x14ac:dyDescent="0.2">
      <c r="A678" s="2132"/>
      <c r="B678" s="2133"/>
      <c r="C678" s="2134"/>
      <c r="D678" s="2135">
        <f t="shared" si="10"/>
        <v>0</v>
      </c>
      <c r="E678" s="2134"/>
      <c r="F678" s="2134"/>
      <c r="G678" s="2134"/>
      <c r="H678" s="2134"/>
      <c r="I678" s="2134"/>
      <c r="J678" s="2134"/>
      <c r="K678" s="3231"/>
      <c r="L678" s="2219"/>
    </row>
    <row r="679" spans="1:12" ht="15.75" x14ac:dyDescent="0.2">
      <c r="A679" s="2132"/>
      <c r="B679" s="2133"/>
      <c r="C679" s="2134"/>
      <c r="D679" s="2135">
        <f t="shared" si="10"/>
        <v>0</v>
      </c>
      <c r="E679" s="2134"/>
      <c r="F679" s="2134"/>
      <c r="G679" s="2134"/>
      <c r="H679" s="2134"/>
      <c r="I679" s="2134"/>
      <c r="J679" s="2134"/>
      <c r="K679" s="3231"/>
      <c r="L679" s="2219"/>
    </row>
    <row r="680" spans="1:12" ht="15.75" x14ac:dyDescent="0.2">
      <c r="A680" s="2132"/>
      <c r="B680" s="2133"/>
      <c r="C680" s="2134"/>
      <c r="D680" s="2135">
        <f t="shared" si="10"/>
        <v>0</v>
      </c>
      <c r="E680" s="2134"/>
      <c r="F680" s="2134"/>
      <c r="G680" s="2134"/>
      <c r="H680" s="2134"/>
      <c r="I680" s="2134"/>
      <c r="J680" s="2134"/>
      <c r="K680" s="3231"/>
      <c r="L680" s="2219"/>
    </row>
    <row r="681" spans="1:12" ht="15.75" x14ac:dyDescent="0.2">
      <c r="A681" s="2132"/>
      <c r="B681" s="2133"/>
      <c r="C681" s="2134"/>
      <c r="D681" s="2135">
        <f t="shared" si="10"/>
        <v>0</v>
      </c>
      <c r="E681" s="2134"/>
      <c r="F681" s="2134"/>
      <c r="G681" s="2134"/>
      <c r="H681" s="2134"/>
      <c r="I681" s="2134"/>
      <c r="J681" s="2134"/>
      <c r="K681" s="3231"/>
      <c r="L681" s="2219"/>
    </row>
    <row r="682" spans="1:12" ht="15.75" x14ac:dyDescent="0.2">
      <c r="A682" s="2132"/>
      <c r="B682" s="2133"/>
      <c r="C682" s="2134"/>
      <c r="D682" s="2135">
        <f t="shared" si="10"/>
        <v>0</v>
      </c>
      <c r="E682" s="2134"/>
      <c r="F682" s="2134"/>
      <c r="G682" s="2134"/>
      <c r="H682" s="2134"/>
      <c r="I682" s="2134"/>
      <c r="J682" s="2134"/>
      <c r="K682" s="3231"/>
      <c r="L682" s="2219"/>
    </row>
    <row r="683" spans="1:12" ht="15.75" x14ac:dyDescent="0.2">
      <c r="A683" s="2132"/>
      <c r="B683" s="2133"/>
      <c r="C683" s="2134"/>
      <c r="D683" s="2135">
        <f t="shared" si="10"/>
        <v>0</v>
      </c>
      <c r="E683" s="2134"/>
      <c r="F683" s="2134"/>
      <c r="G683" s="2134"/>
      <c r="H683" s="2134"/>
      <c r="I683" s="2134"/>
      <c r="J683" s="2134"/>
      <c r="K683" s="3231"/>
      <c r="L683" s="2219"/>
    </row>
    <row r="684" spans="1:12" ht="15.75" x14ac:dyDescent="0.2">
      <c r="A684" s="2132"/>
      <c r="B684" s="2133"/>
      <c r="C684" s="2134"/>
      <c r="D684" s="2135">
        <f t="shared" si="10"/>
        <v>0</v>
      </c>
      <c r="E684" s="2134"/>
      <c r="F684" s="2134"/>
      <c r="G684" s="2134"/>
      <c r="H684" s="2134"/>
      <c r="I684" s="2134"/>
      <c r="J684" s="2134"/>
      <c r="K684" s="3231"/>
      <c r="L684" s="2219"/>
    </row>
    <row r="685" spans="1:12" ht="15.75" x14ac:dyDescent="0.2">
      <c r="A685" s="2132"/>
      <c r="B685" s="2133"/>
      <c r="C685" s="2134"/>
      <c r="D685" s="2135">
        <f t="shared" si="10"/>
        <v>0</v>
      </c>
      <c r="E685" s="2134"/>
      <c r="F685" s="2134"/>
      <c r="G685" s="2134"/>
      <c r="H685" s="2134"/>
      <c r="I685" s="2134"/>
      <c r="J685" s="2134"/>
      <c r="K685" s="3231"/>
      <c r="L685" s="2219"/>
    </row>
    <row r="686" spans="1:12" ht="15.75" x14ac:dyDescent="0.2">
      <c r="A686" s="2132"/>
      <c r="B686" s="2133"/>
      <c r="C686" s="2134"/>
      <c r="D686" s="2135">
        <f t="shared" si="10"/>
        <v>0</v>
      </c>
      <c r="E686" s="2134"/>
      <c r="F686" s="2134"/>
      <c r="G686" s="2134"/>
      <c r="H686" s="2134"/>
      <c r="I686" s="2134"/>
      <c r="J686" s="2134"/>
      <c r="K686" s="3231"/>
      <c r="L686" s="2219"/>
    </row>
    <row r="687" spans="1:12" ht="15.75" x14ac:dyDescent="0.2">
      <c r="A687" s="2132"/>
      <c r="B687" s="2133"/>
      <c r="C687" s="2134"/>
      <c r="D687" s="2135">
        <f t="shared" si="10"/>
        <v>0</v>
      </c>
      <c r="E687" s="2134"/>
      <c r="F687" s="2134"/>
      <c r="G687" s="2134"/>
      <c r="H687" s="2134"/>
      <c r="I687" s="2134"/>
      <c r="J687" s="2134"/>
      <c r="K687" s="3231"/>
      <c r="L687" s="2219"/>
    </row>
    <row r="688" spans="1:12" ht="15.75" x14ac:dyDescent="0.2">
      <c r="A688" s="2132"/>
      <c r="B688" s="2133"/>
      <c r="C688" s="2134"/>
      <c r="D688" s="2135">
        <f t="shared" si="10"/>
        <v>0</v>
      </c>
      <c r="E688" s="2134"/>
      <c r="F688" s="2134"/>
      <c r="G688" s="2134"/>
      <c r="H688" s="2134"/>
      <c r="I688" s="2134"/>
      <c r="J688" s="2134"/>
      <c r="K688" s="3231"/>
      <c r="L688" s="2219"/>
    </row>
    <row r="689" spans="1:12" ht="15.75" x14ac:dyDescent="0.2">
      <c r="A689" s="2132"/>
      <c r="B689" s="2133"/>
      <c r="C689" s="2134"/>
      <c r="D689" s="2135">
        <f t="shared" si="10"/>
        <v>0</v>
      </c>
      <c r="E689" s="2134"/>
      <c r="F689" s="2134"/>
      <c r="G689" s="2134"/>
      <c r="H689" s="2134"/>
      <c r="I689" s="2134"/>
      <c r="J689" s="2134"/>
      <c r="K689" s="3231"/>
      <c r="L689" s="2219"/>
    </row>
    <row r="690" spans="1:12" ht="15.75" x14ac:dyDescent="0.2">
      <c r="A690" s="2132"/>
      <c r="B690" s="2133"/>
      <c r="C690" s="2134"/>
      <c r="D690" s="2135">
        <f t="shared" si="10"/>
        <v>0</v>
      </c>
      <c r="E690" s="2134"/>
      <c r="F690" s="2134"/>
      <c r="G690" s="2134"/>
      <c r="H690" s="2134"/>
      <c r="I690" s="2134"/>
      <c r="J690" s="2134"/>
      <c r="K690" s="3231"/>
      <c r="L690" s="2219"/>
    </row>
    <row r="691" spans="1:12" ht="15.75" x14ac:dyDescent="0.2">
      <c r="A691" s="2132"/>
      <c r="B691" s="2133"/>
      <c r="C691" s="2134"/>
      <c r="D691" s="2135">
        <f t="shared" si="10"/>
        <v>0</v>
      </c>
      <c r="E691" s="2134"/>
      <c r="F691" s="2134"/>
      <c r="G691" s="2134"/>
      <c r="H691" s="2134"/>
      <c r="I691" s="2134"/>
      <c r="J691" s="2134"/>
      <c r="K691" s="3231"/>
      <c r="L691" s="2219"/>
    </row>
    <row r="692" spans="1:12" ht="15.75" x14ac:dyDescent="0.2">
      <c r="A692" s="2132"/>
      <c r="B692" s="2133"/>
      <c r="C692" s="2134"/>
      <c r="D692" s="2135">
        <f t="shared" si="10"/>
        <v>0</v>
      </c>
      <c r="E692" s="2134"/>
      <c r="F692" s="2134"/>
      <c r="G692" s="2134"/>
      <c r="H692" s="2134"/>
      <c r="I692" s="2134"/>
      <c r="J692" s="2134"/>
      <c r="K692" s="3231"/>
      <c r="L692" s="2219"/>
    </row>
    <row r="693" spans="1:12" ht="15.75" x14ac:dyDescent="0.2">
      <c r="A693" s="2132"/>
      <c r="B693" s="2133"/>
      <c r="C693" s="2134"/>
      <c r="D693" s="2135">
        <f t="shared" si="10"/>
        <v>0</v>
      </c>
      <c r="E693" s="2134"/>
      <c r="F693" s="2134"/>
      <c r="G693" s="2134"/>
      <c r="H693" s="2134"/>
      <c r="I693" s="2134"/>
      <c r="J693" s="2134"/>
      <c r="K693" s="3231"/>
      <c r="L693" s="2219"/>
    </row>
    <row r="694" spans="1:12" ht="15.75" x14ac:dyDescent="0.2">
      <c r="A694" s="2132"/>
      <c r="B694" s="2133"/>
      <c r="C694" s="2134"/>
      <c r="D694" s="2135">
        <f t="shared" si="10"/>
        <v>0</v>
      </c>
      <c r="E694" s="2134"/>
      <c r="F694" s="2134"/>
      <c r="G694" s="2134"/>
      <c r="H694" s="2134"/>
      <c r="I694" s="2134"/>
      <c r="J694" s="2134"/>
      <c r="K694" s="3231"/>
      <c r="L694" s="2219"/>
    </row>
    <row r="695" spans="1:12" ht="15.75" x14ac:dyDescent="0.2">
      <c r="A695" s="2132"/>
      <c r="B695" s="2133"/>
      <c r="C695" s="2134"/>
      <c r="D695" s="2135">
        <f t="shared" si="10"/>
        <v>0</v>
      </c>
      <c r="E695" s="2134"/>
      <c r="F695" s="2134"/>
      <c r="G695" s="2134"/>
      <c r="H695" s="2134"/>
      <c r="I695" s="2134"/>
      <c r="J695" s="2134"/>
      <c r="K695" s="3231"/>
      <c r="L695" s="2219"/>
    </row>
    <row r="696" spans="1:12" ht="15.75" x14ac:dyDescent="0.2">
      <c r="A696" s="2132"/>
      <c r="B696" s="2133"/>
      <c r="C696" s="2134"/>
      <c r="D696" s="2135">
        <f t="shared" si="10"/>
        <v>0</v>
      </c>
      <c r="E696" s="2134"/>
      <c r="F696" s="2134"/>
      <c r="G696" s="2134"/>
      <c r="H696" s="2134"/>
      <c r="I696" s="2134"/>
      <c r="J696" s="2134"/>
      <c r="K696" s="3231"/>
      <c r="L696" s="2219"/>
    </row>
    <row r="697" spans="1:12" ht="15.75" x14ac:dyDescent="0.2">
      <c r="A697" s="2132"/>
      <c r="B697" s="2133"/>
      <c r="C697" s="2134"/>
      <c r="D697" s="2135">
        <f t="shared" si="10"/>
        <v>0</v>
      </c>
      <c r="E697" s="2134"/>
      <c r="F697" s="2134"/>
      <c r="G697" s="2134"/>
      <c r="H697" s="2134"/>
      <c r="I697" s="2134"/>
      <c r="J697" s="2134"/>
      <c r="K697" s="3231"/>
      <c r="L697" s="2219"/>
    </row>
    <row r="698" spans="1:12" ht="15.75" x14ac:dyDescent="0.2">
      <c r="A698" s="2132"/>
      <c r="B698" s="2133"/>
      <c r="C698" s="2134"/>
      <c r="D698" s="2135">
        <f t="shared" si="10"/>
        <v>0</v>
      </c>
      <c r="E698" s="2134"/>
      <c r="F698" s="2134"/>
      <c r="G698" s="2134"/>
      <c r="H698" s="2134"/>
      <c r="I698" s="2134"/>
      <c r="J698" s="2134"/>
      <c r="K698" s="3231"/>
      <c r="L698" s="2219"/>
    </row>
    <row r="699" spans="1:12" ht="15.75" x14ac:dyDescent="0.2">
      <c r="A699" s="2132"/>
      <c r="B699" s="2133"/>
      <c r="C699" s="2134"/>
      <c r="D699" s="2135">
        <f t="shared" si="10"/>
        <v>0</v>
      </c>
      <c r="E699" s="2134"/>
      <c r="F699" s="2134"/>
      <c r="G699" s="2134"/>
      <c r="H699" s="2134"/>
      <c r="I699" s="2134"/>
      <c r="J699" s="2134"/>
      <c r="K699" s="3231"/>
      <c r="L699" s="2219"/>
    </row>
    <row r="700" spans="1:12" ht="15.75" x14ac:dyDescent="0.2">
      <c r="A700" s="2132"/>
      <c r="B700" s="2133"/>
      <c r="C700" s="2134"/>
      <c r="D700" s="2135">
        <f t="shared" si="10"/>
        <v>0</v>
      </c>
      <c r="E700" s="2134"/>
      <c r="F700" s="2134"/>
      <c r="G700" s="2134"/>
      <c r="H700" s="2134"/>
      <c r="I700" s="2134"/>
      <c r="J700" s="2134"/>
      <c r="K700" s="3231"/>
      <c r="L700" s="2219"/>
    </row>
    <row r="701" spans="1:12" ht="15.75" x14ac:dyDescent="0.2">
      <c r="A701" s="2132"/>
      <c r="B701" s="2133"/>
      <c r="C701" s="2134"/>
      <c r="D701" s="2135">
        <f t="shared" si="10"/>
        <v>0</v>
      </c>
      <c r="E701" s="2134"/>
      <c r="F701" s="2134"/>
      <c r="G701" s="2134"/>
      <c r="H701" s="2134"/>
      <c r="I701" s="2134"/>
      <c r="J701" s="2134"/>
      <c r="K701" s="3231"/>
      <c r="L701" s="2219"/>
    </row>
    <row r="702" spans="1:12" ht="15.75" x14ac:dyDescent="0.2">
      <c r="A702" s="2132"/>
      <c r="B702" s="2133"/>
      <c r="C702" s="2134"/>
      <c r="D702" s="2135">
        <f t="shared" si="10"/>
        <v>0</v>
      </c>
      <c r="E702" s="2134"/>
      <c r="F702" s="2134"/>
      <c r="G702" s="2134"/>
      <c r="H702" s="2134"/>
      <c r="I702" s="2134"/>
      <c r="J702" s="2134"/>
      <c r="K702" s="3231"/>
      <c r="L702" s="2219"/>
    </row>
    <row r="703" spans="1:12" ht="15.75" x14ac:dyDescent="0.2">
      <c r="A703" s="2132"/>
      <c r="B703" s="2133"/>
      <c r="C703" s="2134"/>
      <c r="D703" s="2135">
        <f t="shared" si="10"/>
        <v>0</v>
      </c>
      <c r="E703" s="2134"/>
      <c r="F703" s="2134"/>
      <c r="G703" s="2134"/>
      <c r="H703" s="2134"/>
      <c r="I703" s="2134"/>
      <c r="J703" s="2134"/>
      <c r="K703" s="3231"/>
      <c r="L703" s="2219"/>
    </row>
    <row r="704" spans="1:12" ht="15.75" x14ac:dyDescent="0.2">
      <c r="A704" s="2132"/>
      <c r="B704" s="2133"/>
      <c r="C704" s="2134"/>
      <c r="D704" s="2135">
        <f t="shared" si="10"/>
        <v>0</v>
      </c>
      <c r="E704" s="2134"/>
      <c r="F704" s="2134"/>
      <c r="G704" s="2134"/>
      <c r="H704" s="2134"/>
      <c r="I704" s="2134"/>
      <c r="J704" s="2134"/>
      <c r="K704" s="3231"/>
      <c r="L704" s="2219"/>
    </row>
    <row r="705" spans="1:12" ht="15.75" x14ac:dyDescent="0.2">
      <c r="A705" s="2132"/>
      <c r="B705" s="2133"/>
      <c r="C705" s="2134"/>
      <c r="D705" s="2135">
        <f t="shared" si="10"/>
        <v>0</v>
      </c>
      <c r="E705" s="2134"/>
      <c r="F705" s="2134"/>
      <c r="G705" s="2134"/>
      <c r="H705" s="2134"/>
      <c r="I705" s="2134"/>
      <c r="J705" s="2134"/>
      <c r="K705" s="3231"/>
      <c r="L705" s="2219"/>
    </row>
    <row r="706" spans="1:12" ht="15.75" x14ac:dyDescent="0.2">
      <c r="A706" s="2132"/>
      <c r="B706" s="2133"/>
      <c r="C706" s="2134"/>
      <c r="D706" s="2135">
        <f t="shared" si="10"/>
        <v>0</v>
      </c>
      <c r="E706" s="2134"/>
      <c r="F706" s="2134"/>
      <c r="G706" s="2134"/>
      <c r="H706" s="2134"/>
      <c r="I706" s="2134"/>
      <c r="J706" s="2134"/>
      <c r="K706" s="3231"/>
      <c r="L706" s="2219"/>
    </row>
    <row r="707" spans="1:12" ht="15.75" x14ac:dyDescent="0.2">
      <c r="A707" s="2132"/>
      <c r="B707" s="2133"/>
      <c r="C707" s="2134"/>
      <c r="D707" s="2135">
        <f t="shared" si="10"/>
        <v>0</v>
      </c>
      <c r="E707" s="2134"/>
      <c r="F707" s="2134"/>
      <c r="G707" s="2134"/>
      <c r="H707" s="2134"/>
      <c r="I707" s="2134"/>
      <c r="J707" s="2134"/>
      <c r="K707" s="3231"/>
      <c r="L707" s="2219"/>
    </row>
    <row r="708" spans="1:12" ht="15.75" x14ac:dyDescent="0.2">
      <c r="A708" s="2132"/>
      <c r="B708" s="2133"/>
      <c r="C708" s="2134"/>
      <c r="D708" s="2135">
        <f t="shared" si="10"/>
        <v>0</v>
      </c>
      <c r="E708" s="2134"/>
      <c r="F708" s="2134"/>
      <c r="G708" s="2134"/>
      <c r="H708" s="2134"/>
      <c r="I708" s="2134"/>
      <c r="J708" s="2134"/>
      <c r="K708" s="3231"/>
      <c r="L708" s="2219"/>
    </row>
    <row r="709" spans="1:12" ht="15.75" x14ac:dyDescent="0.2">
      <c r="A709" s="2132"/>
      <c r="B709" s="2133"/>
      <c r="C709" s="2134"/>
      <c r="D709" s="2135">
        <f t="shared" si="10"/>
        <v>0</v>
      </c>
      <c r="E709" s="2134"/>
      <c r="F709" s="2134"/>
      <c r="G709" s="2134"/>
      <c r="H709" s="2134"/>
      <c r="I709" s="2134"/>
      <c r="J709" s="2134"/>
      <c r="K709" s="3231"/>
      <c r="L709" s="2219"/>
    </row>
    <row r="710" spans="1:12" ht="15.75" x14ac:dyDescent="0.2">
      <c r="A710" s="2132"/>
      <c r="B710" s="2133"/>
      <c r="C710" s="2134"/>
      <c r="D710" s="2135">
        <f t="shared" si="10"/>
        <v>0</v>
      </c>
      <c r="E710" s="2134"/>
      <c r="F710" s="2134"/>
      <c r="G710" s="2134"/>
      <c r="H710" s="2134"/>
      <c r="I710" s="2134"/>
      <c r="J710" s="2134"/>
      <c r="K710" s="3231"/>
      <c r="L710" s="2219"/>
    </row>
    <row r="711" spans="1:12" ht="15.75" x14ac:dyDescent="0.2">
      <c r="A711" s="2132"/>
      <c r="B711" s="2133"/>
      <c r="C711" s="2134"/>
      <c r="D711" s="2135">
        <f t="shared" si="10"/>
        <v>0</v>
      </c>
      <c r="E711" s="2134"/>
      <c r="F711" s="2134"/>
      <c r="G711" s="2134"/>
      <c r="H711" s="2134"/>
      <c r="I711" s="2134"/>
      <c r="J711" s="2134"/>
      <c r="K711" s="3231"/>
      <c r="L711" s="2219"/>
    </row>
    <row r="712" spans="1:12" ht="15.75" x14ac:dyDescent="0.2">
      <c r="A712" s="2132"/>
      <c r="B712" s="2133"/>
      <c r="C712" s="2134"/>
      <c r="D712" s="2135">
        <f t="shared" si="10"/>
        <v>0</v>
      </c>
      <c r="E712" s="2134"/>
      <c r="F712" s="2134"/>
      <c r="G712" s="2134"/>
      <c r="H712" s="2134"/>
      <c r="I712" s="2134"/>
      <c r="J712" s="2134"/>
      <c r="K712" s="3231"/>
      <c r="L712" s="2219"/>
    </row>
    <row r="713" spans="1:12" ht="15.75" x14ac:dyDescent="0.2">
      <c r="A713" s="2132"/>
      <c r="B713" s="2133"/>
      <c r="C713" s="2134"/>
      <c r="D713" s="2135">
        <f t="shared" si="10"/>
        <v>0</v>
      </c>
      <c r="E713" s="2134"/>
      <c r="F713" s="2134"/>
      <c r="G713" s="2134"/>
      <c r="H713" s="2134"/>
      <c r="I713" s="2134"/>
      <c r="J713" s="2134"/>
      <c r="K713" s="3231"/>
      <c r="L713" s="2219"/>
    </row>
    <row r="714" spans="1:12" ht="15.75" x14ac:dyDescent="0.2">
      <c r="A714" s="2132"/>
      <c r="B714" s="2133"/>
      <c r="C714" s="2134"/>
      <c r="D714" s="2135">
        <f t="shared" si="10"/>
        <v>0</v>
      </c>
      <c r="E714" s="2134"/>
      <c r="F714" s="2134"/>
      <c r="G714" s="2134"/>
      <c r="H714" s="2134"/>
      <c r="I714" s="2134"/>
      <c r="J714" s="2134"/>
      <c r="K714" s="3231"/>
      <c r="L714" s="2219"/>
    </row>
    <row r="715" spans="1:12" ht="15.75" x14ac:dyDescent="0.2">
      <c r="A715" s="2132"/>
      <c r="B715" s="2133"/>
      <c r="C715" s="2134"/>
      <c r="D715" s="2135">
        <f t="shared" si="10"/>
        <v>0</v>
      </c>
      <c r="E715" s="2134"/>
      <c r="F715" s="2134"/>
      <c r="G715" s="2134"/>
      <c r="H715" s="2134"/>
      <c r="I715" s="2134"/>
      <c r="J715" s="2134"/>
      <c r="K715" s="3231"/>
      <c r="L715" s="2219"/>
    </row>
    <row r="716" spans="1:12" ht="15.75" x14ac:dyDescent="0.2">
      <c r="A716" s="2132"/>
      <c r="B716" s="2133"/>
      <c r="C716" s="2134"/>
      <c r="D716" s="2135">
        <f t="shared" si="10"/>
        <v>0</v>
      </c>
      <c r="E716" s="2134"/>
      <c r="F716" s="2134"/>
      <c r="G716" s="2134"/>
      <c r="H716" s="2134"/>
      <c r="I716" s="2134"/>
      <c r="J716" s="2134"/>
      <c r="K716" s="3231"/>
      <c r="L716" s="2219"/>
    </row>
    <row r="717" spans="1:12" ht="15.75" x14ac:dyDescent="0.2">
      <c r="A717" s="2132"/>
      <c r="B717" s="2133"/>
      <c r="C717" s="2134"/>
      <c r="D717" s="2135">
        <f t="shared" si="10"/>
        <v>0</v>
      </c>
      <c r="E717" s="2134"/>
      <c r="F717" s="2134"/>
      <c r="G717" s="2134"/>
      <c r="H717" s="2134"/>
      <c r="I717" s="2134"/>
      <c r="J717" s="2134"/>
      <c r="K717" s="3231"/>
      <c r="L717" s="2219"/>
    </row>
    <row r="718" spans="1:12" ht="15.75" x14ac:dyDescent="0.2">
      <c r="A718" s="2132"/>
      <c r="B718" s="2133"/>
      <c r="C718" s="2134"/>
      <c r="D718" s="2135">
        <f t="shared" si="10"/>
        <v>0</v>
      </c>
      <c r="E718" s="2134"/>
      <c r="F718" s="2134"/>
      <c r="G718" s="2134"/>
      <c r="H718" s="2134"/>
      <c r="I718" s="2134"/>
      <c r="J718" s="2134"/>
      <c r="K718" s="3231"/>
      <c r="L718" s="2219"/>
    </row>
    <row r="719" spans="1:12" ht="15.75" x14ac:dyDescent="0.2">
      <c r="A719" s="2132"/>
      <c r="B719" s="2133"/>
      <c r="C719" s="2134"/>
      <c r="D719" s="2135">
        <f t="shared" si="10"/>
        <v>0</v>
      </c>
      <c r="E719" s="2134"/>
      <c r="F719" s="2134"/>
      <c r="G719" s="2134"/>
      <c r="H719" s="2134"/>
      <c r="I719" s="2134"/>
      <c r="J719" s="2134"/>
      <c r="K719" s="3231"/>
      <c r="L719" s="2219"/>
    </row>
    <row r="720" spans="1:12" ht="15.75" x14ac:dyDescent="0.2">
      <c r="A720" s="2132"/>
      <c r="B720" s="2133"/>
      <c r="C720" s="2134"/>
      <c r="D720" s="2135">
        <f t="shared" si="10"/>
        <v>0</v>
      </c>
      <c r="E720" s="2134"/>
      <c r="F720" s="2134"/>
      <c r="G720" s="2134"/>
      <c r="H720" s="2134"/>
      <c r="I720" s="2134"/>
      <c r="J720" s="2134"/>
      <c r="K720" s="3231"/>
      <c r="L720" s="2219"/>
    </row>
    <row r="721" spans="1:12" ht="15.75" x14ac:dyDescent="0.2">
      <c r="A721" s="2132"/>
      <c r="B721" s="2133"/>
      <c r="C721" s="2134"/>
      <c r="D721" s="2135">
        <f t="shared" si="10"/>
        <v>0</v>
      </c>
      <c r="E721" s="2134"/>
      <c r="F721" s="2134"/>
      <c r="G721" s="2134"/>
      <c r="H721" s="2134"/>
      <c r="I721" s="2134"/>
      <c r="J721" s="2134"/>
      <c r="K721" s="3231"/>
      <c r="L721" s="2219"/>
    </row>
    <row r="722" spans="1:12" ht="15.75" x14ac:dyDescent="0.2">
      <c r="A722" s="2132"/>
      <c r="B722" s="2133"/>
      <c r="C722" s="2134"/>
      <c r="D722" s="2135">
        <f t="shared" ref="D722:D763" si="11">+C722*(100-E722)/100</f>
        <v>0</v>
      </c>
      <c r="E722" s="2134"/>
      <c r="F722" s="2134"/>
      <c r="G722" s="2134"/>
      <c r="H722" s="2134"/>
      <c r="I722" s="2134"/>
      <c r="J722" s="2134"/>
      <c r="K722" s="3231"/>
      <c r="L722" s="2219"/>
    </row>
    <row r="723" spans="1:12" ht="15.75" x14ac:dyDescent="0.2">
      <c r="A723" s="2132"/>
      <c r="B723" s="2133"/>
      <c r="C723" s="2134"/>
      <c r="D723" s="2135">
        <f t="shared" si="11"/>
        <v>0</v>
      </c>
      <c r="E723" s="2134"/>
      <c r="F723" s="2134"/>
      <c r="G723" s="2134"/>
      <c r="H723" s="2134"/>
      <c r="I723" s="2134"/>
      <c r="J723" s="2134"/>
      <c r="K723" s="3231"/>
      <c r="L723" s="2219"/>
    </row>
    <row r="724" spans="1:12" ht="15.75" x14ac:dyDescent="0.2">
      <c r="A724" s="2132"/>
      <c r="B724" s="2133"/>
      <c r="C724" s="2134"/>
      <c r="D724" s="2135">
        <f t="shared" si="11"/>
        <v>0</v>
      </c>
      <c r="E724" s="2134"/>
      <c r="F724" s="2134"/>
      <c r="G724" s="2134"/>
      <c r="H724" s="2134"/>
      <c r="I724" s="2134"/>
      <c r="J724" s="2134"/>
      <c r="K724" s="3231"/>
      <c r="L724" s="2219"/>
    </row>
    <row r="725" spans="1:12" ht="15.75" x14ac:dyDescent="0.2">
      <c r="A725" s="2132"/>
      <c r="B725" s="2133"/>
      <c r="C725" s="2134"/>
      <c r="D725" s="2135">
        <f t="shared" si="11"/>
        <v>0</v>
      </c>
      <c r="E725" s="2134"/>
      <c r="F725" s="2134"/>
      <c r="G725" s="2134"/>
      <c r="H725" s="2134"/>
      <c r="I725" s="2134"/>
      <c r="J725" s="2134"/>
      <c r="K725" s="3231"/>
      <c r="L725" s="2219"/>
    </row>
    <row r="726" spans="1:12" ht="15.75" x14ac:dyDescent="0.2">
      <c r="A726" s="2132"/>
      <c r="B726" s="2133"/>
      <c r="C726" s="2134"/>
      <c r="D726" s="2135">
        <f t="shared" si="11"/>
        <v>0</v>
      </c>
      <c r="E726" s="2134"/>
      <c r="F726" s="2134"/>
      <c r="G726" s="2134"/>
      <c r="H726" s="2134"/>
      <c r="I726" s="2134"/>
      <c r="J726" s="2134"/>
      <c r="K726" s="3231"/>
      <c r="L726" s="2219"/>
    </row>
    <row r="727" spans="1:12" ht="15.75" x14ac:dyDescent="0.2">
      <c r="A727" s="2132"/>
      <c r="B727" s="2133"/>
      <c r="C727" s="2134"/>
      <c r="D727" s="2135">
        <f t="shared" si="11"/>
        <v>0</v>
      </c>
      <c r="E727" s="2134"/>
      <c r="F727" s="2134"/>
      <c r="G727" s="2134"/>
      <c r="H727" s="2134"/>
      <c r="I727" s="2134"/>
      <c r="J727" s="2134"/>
      <c r="K727" s="3231"/>
      <c r="L727" s="2219"/>
    </row>
    <row r="728" spans="1:12" ht="15.75" x14ac:dyDescent="0.2">
      <c r="A728" s="2132"/>
      <c r="B728" s="2133"/>
      <c r="C728" s="2134"/>
      <c r="D728" s="2135">
        <f t="shared" si="11"/>
        <v>0</v>
      </c>
      <c r="E728" s="2134"/>
      <c r="F728" s="2134"/>
      <c r="G728" s="2134"/>
      <c r="H728" s="2134"/>
      <c r="I728" s="2134"/>
      <c r="J728" s="2134"/>
      <c r="K728" s="3231"/>
      <c r="L728" s="2219"/>
    </row>
    <row r="729" spans="1:12" ht="15.75" x14ac:dyDescent="0.2">
      <c r="A729" s="2132"/>
      <c r="B729" s="2133"/>
      <c r="C729" s="2134"/>
      <c r="D729" s="2135">
        <f t="shared" si="11"/>
        <v>0</v>
      </c>
      <c r="E729" s="2134"/>
      <c r="F729" s="2134"/>
      <c r="G729" s="2134"/>
      <c r="H729" s="2134"/>
      <c r="I729" s="2134"/>
      <c r="J729" s="2134"/>
      <c r="K729" s="3231"/>
      <c r="L729" s="2219"/>
    </row>
    <row r="730" spans="1:12" ht="15.75" x14ac:dyDescent="0.2">
      <c r="A730" s="2132"/>
      <c r="B730" s="2133"/>
      <c r="C730" s="2134"/>
      <c r="D730" s="2135">
        <f t="shared" si="11"/>
        <v>0</v>
      </c>
      <c r="E730" s="2134"/>
      <c r="F730" s="2134"/>
      <c r="G730" s="2134"/>
      <c r="H730" s="2134"/>
      <c r="I730" s="2134"/>
      <c r="J730" s="2134"/>
      <c r="K730" s="3231"/>
      <c r="L730" s="2219"/>
    </row>
    <row r="731" spans="1:12" ht="15.75" x14ac:dyDescent="0.2">
      <c r="A731" s="2132"/>
      <c r="B731" s="2133"/>
      <c r="C731" s="2134"/>
      <c r="D731" s="2135">
        <f t="shared" si="11"/>
        <v>0</v>
      </c>
      <c r="E731" s="2134"/>
      <c r="F731" s="2134"/>
      <c r="G731" s="2134"/>
      <c r="H731" s="2134"/>
      <c r="I731" s="2134"/>
      <c r="J731" s="2134"/>
      <c r="K731" s="3231"/>
      <c r="L731" s="2219"/>
    </row>
    <row r="732" spans="1:12" ht="15.75" x14ac:dyDescent="0.2">
      <c r="A732" s="2132"/>
      <c r="B732" s="2133"/>
      <c r="C732" s="2134"/>
      <c r="D732" s="2135">
        <f t="shared" si="11"/>
        <v>0</v>
      </c>
      <c r="E732" s="2134"/>
      <c r="F732" s="2134"/>
      <c r="G732" s="2134"/>
      <c r="H732" s="2134"/>
      <c r="I732" s="2134"/>
      <c r="J732" s="2134"/>
      <c r="K732" s="3231"/>
      <c r="L732" s="2219"/>
    </row>
    <row r="733" spans="1:12" ht="15.75" x14ac:dyDescent="0.2">
      <c r="A733" s="2132"/>
      <c r="B733" s="2133"/>
      <c r="C733" s="2134"/>
      <c r="D733" s="2135">
        <f t="shared" si="11"/>
        <v>0</v>
      </c>
      <c r="E733" s="2134"/>
      <c r="F733" s="2134"/>
      <c r="G733" s="2134"/>
      <c r="H733" s="2134"/>
      <c r="I733" s="2134"/>
      <c r="J733" s="2134"/>
      <c r="K733" s="3231"/>
      <c r="L733" s="2219"/>
    </row>
    <row r="734" spans="1:12" ht="15.75" x14ac:dyDescent="0.2">
      <c r="A734" s="2132"/>
      <c r="B734" s="2133"/>
      <c r="C734" s="2134"/>
      <c r="D734" s="2135">
        <f t="shared" si="11"/>
        <v>0</v>
      </c>
      <c r="E734" s="2134"/>
      <c r="F734" s="2134"/>
      <c r="G734" s="2134"/>
      <c r="H734" s="2134"/>
      <c r="I734" s="2134"/>
      <c r="J734" s="2134"/>
      <c r="K734" s="3231"/>
      <c r="L734" s="2219"/>
    </row>
    <row r="735" spans="1:12" ht="15.75" x14ac:dyDescent="0.2">
      <c r="A735" s="2132"/>
      <c r="B735" s="2133"/>
      <c r="C735" s="2134"/>
      <c r="D735" s="2135">
        <f t="shared" si="11"/>
        <v>0</v>
      </c>
      <c r="E735" s="2134"/>
      <c r="F735" s="2134"/>
      <c r="G735" s="2134"/>
      <c r="H735" s="2134"/>
      <c r="I735" s="2134"/>
      <c r="J735" s="2134"/>
      <c r="K735" s="3231"/>
      <c r="L735" s="2219"/>
    </row>
    <row r="736" spans="1:12" ht="15.75" x14ac:dyDescent="0.2">
      <c r="A736" s="2132"/>
      <c r="B736" s="2133"/>
      <c r="C736" s="2134"/>
      <c r="D736" s="2135">
        <f t="shared" si="11"/>
        <v>0</v>
      </c>
      <c r="E736" s="2134"/>
      <c r="F736" s="2134"/>
      <c r="G736" s="2134"/>
      <c r="H736" s="2134"/>
      <c r="I736" s="2134"/>
      <c r="J736" s="2134"/>
      <c r="K736" s="3231"/>
      <c r="L736" s="2219"/>
    </row>
    <row r="737" spans="1:12" ht="15.75" x14ac:dyDescent="0.2">
      <c r="A737" s="2132"/>
      <c r="B737" s="2133"/>
      <c r="C737" s="2134"/>
      <c r="D737" s="2135">
        <f t="shared" si="11"/>
        <v>0</v>
      </c>
      <c r="E737" s="2134"/>
      <c r="F737" s="2134"/>
      <c r="G737" s="2134"/>
      <c r="H737" s="2134"/>
      <c r="I737" s="2134"/>
      <c r="J737" s="2134"/>
      <c r="K737" s="3231"/>
      <c r="L737" s="2219"/>
    </row>
    <row r="738" spans="1:12" ht="15.75" x14ac:dyDescent="0.2">
      <c r="A738" s="2132"/>
      <c r="B738" s="2133"/>
      <c r="C738" s="2134"/>
      <c r="D738" s="2135">
        <f t="shared" si="11"/>
        <v>0</v>
      </c>
      <c r="E738" s="2134"/>
      <c r="F738" s="2134"/>
      <c r="G738" s="2134"/>
      <c r="H738" s="2134"/>
      <c r="I738" s="2134"/>
      <c r="J738" s="2134"/>
      <c r="K738" s="3231"/>
      <c r="L738" s="2219"/>
    </row>
    <row r="739" spans="1:12" ht="15.75" x14ac:dyDescent="0.2">
      <c r="A739" s="2132"/>
      <c r="B739" s="2133"/>
      <c r="C739" s="2134"/>
      <c r="D739" s="2135">
        <f t="shared" si="11"/>
        <v>0</v>
      </c>
      <c r="E739" s="2134"/>
      <c r="F739" s="2134"/>
      <c r="G739" s="2134"/>
      <c r="H739" s="2134"/>
      <c r="I739" s="2134"/>
      <c r="J739" s="2134"/>
      <c r="K739" s="3231"/>
      <c r="L739" s="2219"/>
    </row>
    <row r="740" spans="1:12" ht="15.75" x14ac:dyDescent="0.2">
      <c r="A740" s="2132"/>
      <c r="B740" s="2133"/>
      <c r="C740" s="2134"/>
      <c r="D740" s="2135">
        <f t="shared" si="11"/>
        <v>0</v>
      </c>
      <c r="E740" s="2134"/>
      <c r="F740" s="2134"/>
      <c r="G740" s="2134"/>
      <c r="H740" s="2134"/>
      <c r="I740" s="2134"/>
      <c r="J740" s="2134"/>
      <c r="K740" s="3231"/>
      <c r="L740" s="2219"/>
    </row>
    <row r="741" spans="1:12" ht="15.75" x14ac:dyDescent="0.2">
      <c r="A741" s="2132"/>
      <c r="B741" s="2133"/>
      <c r="C741" s="2134"/>
      <c r="D741" s="2135">
        <f t="shared" si="11"/>
        <v>0</v>
      </c>
      <c r="E741" s="2134"/>
      <c r="F741" s="2134"/>
      <c r="G741" s="2134"/>
      <c r="H741" s="2134"/>
      <c r="I741" s="2134"/>
      <c r="J741" s="2134"/>
      <c r="K741" s="3231"/>
      <c r="L741" s="2219"/>
    </row>
    <row r="742" spans="1:12" ht="15.75" x14ac:dyDescent="0.2">
      <c r="A742" s="2132"/>
      <c r="B742" s="2133"/>
      <c r="C742" s="2134"/>
      <c r="D742" s="2135">
        <f t="shared" si="11"/>
        <v>0</v>
      </c>
      <c r="E742" s="2134"/>
      <c r="F742" s="2134"/>
      <c r="G742" s="2134"/>
      <c r="H742" s="2134"/>
      <c r="I742" s="2134"/>
      <c r="J742" s="2134"/>
      <c r="K742" s="3231"/>
      <c r="L742" s="2219"/>
    </row>
    <row r="743" spans="1:12" ht="15.75" x14ac:dyDescent="0.2">
      <c r="A743" s="2132"/>
      <c r="B743" s="2133"/>
      <c r="C743" s="2134"/>
      <c r="D743" s="2135">
        <f t="shared" si="11"/>
        <v>0</v>
      </c>
      <c r="E743" s="2134"/>
      <c r="F743" s="2134"/>
      <c r="G743" s="2134"/>
      <c r="H743" s="2134"/>
      <c r="I743" s="2134"/>
      <c r="J743" s="2134"/>
      <c r="K743" s="3231"/>
      <c r="L743" s="2219"/>
    </row>
    <row r="744" spans="1:12" ht="15.75" x14ac:dyDescent="0.2">
      <c r="A744" s="2132"/>
      <c r="B744" s="2133"/>
      <c r="C744" s="2134"/>
      <c r="D744" s="2135">
        <f t="shared" si="11"/>
        <v>0</v>
      </c>
      <c r="E744" s="2134"/>
      <c r="F744" s="2134"/>
      <c r="G744" s="2134"/>
      <c r="H744" s="2134"/>
      <c r="I744" s="2134"/>
      <c r="J744" s="2134"/>
      <c r="K744" s="3231"/>
      <c r="L744" s="2219"/>
    </row>
    <row r="745" spans="1:12" ht="15.75" x14ac:dyDescent="0.2">
      <c r="A745" s="2132"/>
      <c r="B745" s="2133"/>
      <c r="C745" s="2134"/>
      <c r="D745" s="2135">
        <f t="shared" si="11"/>
        <v>0</v>
      </c>
      <c r="E745" s="2134"/>
      <c r="F745" s="2134"/>
      <c r="G745" s="2134"/>
      <c r="H745" s="2134"/>
      <c r="I745" s="2134"/>
      <c r="J745" s="2134"/>
      <c r="K745" s="3231"/>
      <c r="L745" s="2219"/>
    </row>
    <row r="746" spans="1:12" ht="15.75" x14ac:dyDescent="0.2">
      <c r="A746" s="2132"/>
      <c r="B746" s="2133"/>
      <c r="C746" s="2134"/>
      <c r="D746" s="2135">
        <f t="shared" si="11"/>
        <v>0</v>
      </c>
      <c r="E746" s="2134"/>
      <c r="F746" s="2134"/>
      <c r="G746" s="2134"/>
      <c r="H746" s="2134"/>
      <c r="I746" s="2134"/>
      <c r="J746" s="2134"/>
      <c r="K746" s="3231"/>
      <c r="L746" s="2219"/>
    </row>
    <row r="747" spans="1:12" ht="15.75" x14ac:dyDescent="0.2">
      <c r="A747" s="2132"/>
      <c r="B747" s="2133"/>
      <c r="C747" s="2134"/>
      <c r="D747" s="2135">
        <f t="shared" si="11"/>
        <v>0</v>
      </c>
      <c r="E747" s="2134"/>
      <c r="F747" s="2134"/>
      <c r="G747" s="2134"/>
      <c r="H747" s="2134"/>
      <c r="I747" s="2134"/>
      <c r="J747" s="2134"/>
      <c r="K747" s="3231"/>
      <c r="L747" s="2219"/>
    </row>
    <row r="748" spans="1:12" ht="15.75" x14ac:dyDescent="0.2">
      <c r="A748" s="2132"/>
      <c r="B748" s="2133"/>
      <c r="C748" s="2134"/>
      <c r="D748" s="2135">
        <f t="shared" si="11"/>
        <v>0</v>
      </c>
      <c r="E748" s="2134"/>
      <c r="F748" s="2134"/>
      <c r="G748" s="2134"/>
      <c r="H748" s="2134"/>
      <c r="I748" s="2134"/>
      <c r="J748" s="2134"/>
      <c r="K748" s="3231"/>
      <c r="L748" s="2219"/>
    </row>
    <row r="749" spans="1:12" ht="15.75" x14ac:dyDescent="0.2">
      <c r="A749" s="2132"/>
      <c r="B749" s="2133"/>
      <c r="C749" s="2134"/>
      <c r="D749" s="2135">
        <f t="shared" si="11"/>
        <v>0</v>
      </c>
      <c r="E749" s="2134"/>
      <c r="F749" s="2134"/>
      <c r="G749" s="2134"/>
      <c r="H749" s="2134"/>
      <c r="I749" s="2134"/>
      <c r="J749" s="2134"/>
      <c r="K749" s="3231"/>
      <c r="L749" s="2219"/>
    </row>
    <row r="750" spans="1:12" ht="15.75" x14ac:dyDescent="0.2">
      <c r="A750" s="2132"/>
      <c r="B750" s="2133"/>
      <c r="C750" s="2134"/>
      <c r="D750" s="2135">
        <f t="shared" si="11"/>
        <v>0</v>
      </c>
      <c r="E750" s="2134"/>
      <c r="F750" s="2134"/>
      <c r="G750" s="2134"/>
      <c r="H750" s="2134"/>
      <c r="I750" s="2134"/>
      <c r="J750" s="2134"/>
      <c r="K750" s="3231"/>
      <c r="L750" s="2219"/>
    </row>
    <row r="751" spans="1:12" ht="15.75" x14ac:dyDescent="0.2">
      <c r="A751" s="2132"/>
      <c r="B751" s="2133"/>
      <c r="C751" s="2134"/>
      <c r="D751" s="2135">
        <f t="shared" si="11"/>
        <v>0</v>
      </c>
      <c r="E751" s="2134"/>
      <c r="F751" s="2134"/>
      <c r="G751" s="2134"/>
      <c r="H751" s="2134"/>
      <c r="I751" s="2134"/>
      <c r="J751" s="2134"/>
      <c r="K751" s="3231"/>
      <c r="L751" s="2219"/>
    </row>
    <row r="752" spans="1:12" ht="15.75" x14ac:dyDescent="0.2">
      <c r="A752" s="2132"/>
      <c r="B752" s="2133"/>
      <c r="C752" s="2134"/>
      <c r="D752" s="2135">
        <f t="shared" si="11"/>
        <v>0</v>
      </c>
      <c r="E752" s="2134"/>
      <c r="F752" s="2134"/>
      <c r="G752" s="2134"/>
      <c r="H752" s="2134"/>
      <c r="I752" s="2134"/>
      <c r="J752" s="2134"/>
      <c r="K752" s="3231"/>
      <c r="L752" s="2219"/>
    </row>
    <row r="753" spans="1:12" ht="15.75" x14ac:dyDescent="0.2">
      <c r="A753" s="2132"/>
      <c r="B753" s="2133"/>
      <c r="C753" s="2134"/>
      <c r="D753" s="2135">
        <f t="shared" si="11"/>
        <v>0</v>
      </c>
      <c r="E753" s="2134"/>
      <c r="F753" s="2134"/>
      <c r="G753" s="2134"/>
      <c r="H753" s="2134"/>
      <c r="I753" s="2134"/>
      <c r="J753" s="2134"/>
      <c r="K753" s="3231"/>
      <c r="L753" s="2219"/>
    </row>
    <row r="754" spans="1:12" ht="15.75" x14ac:dyDescent="0.2">
      <c r="A754" s="2132"/>
      <c r="B754" s="2133"/>
      <c r="C754" s="2134"/>
      <c r="D754" s="2135">
        <f t="shared" si="11"/>
        <v>0</v>
      </c>
      <c r="E754" s="2134"/>
      <c r="F754" s="2134"/>
      <c r="G754" s="2134"/>
      <c r="H754" s="2134"/>
      <c r="I754" s="2134"/>
      <c r="J754" s="2134"/>
      <c r="K754" s="3231"/>
      <c r="L754" s="2219"/>
    </row>
    <row r="755" spans="1:12" ht="15.75" x14ac:dyDescent="0.2">
      <c r="A755" s="2132"/>
      <c r="B755" s="2133"/>
      <c r="C755" s="2134"/>
      <c r="D755" s="2135">
        <f t="shared" si="11"/>
        <v>0</v>
      </c>
      <c r="E755" s="2134"/>
      <c r="F755" s="2134"/>
      <c r="G755" s="2134"/>
      <c r="H755" s="2134"/>
      <c r="I755" s="2134"/>
      <c r="J755" s="2134"/>
      <c r="K755" s="3231"/>
      <c r="L755" s="2219"/>
    </row>
    <row r="756" spans="1:12" ht="15.75" x14ac:dyDescent="0.2">
      <c r="A756" s="2132"/>
      <c r="B756" s="2133"/>
      <c r="C756" s="2134"/>
      <c r="D756" s="2135">
        <f t="shared" si="11"/>
        <v>0</v>
      </c>
      <c r="E756" s="2134"/>
      <c r="F756" s="2134"/>
      <c r="G756" s="2134"/>
      <c r="H756" s="2134"/>
      <c r="I756" s="2134"/>
      <c r="J756" s="2134"/>
      <c r="K756" s="3231"/>
      <c r="L756" s="2219"/>
    </row>
    <row r="757" spans="1:12" ht="15.75" x14ac:dyDescent="0.2">
      <c r="A757" s="2132"/>
      <c r="B757" s="2133"/>
      <c r="C757" s="2134"/>
      <c r="D757" s="2135">
        <f t="shared" si="11"/>
        <v>0</v>
      </c>
      <c r="E757" s="2134"/>
      <c r="F757" s="2134"/>
      <c r="G757" s="2134"/>
      <c r="H757" s="2134"/>
      <c r="I757" s="2134"/>
      <c r="J757" s="2134"/>
      <c r="K757" s="3231"/>
      <c r="L757" s="2219"/>
    </row>
    <row r="758" spans="1:12" ht="15.75" x14ac:dyDescent="0.2">
      <c r="A758" s="2132"/>
      <c r="B758" s="2133"/>
      <c r="C758" s="2134"/>
      <c r="D758" s="2135">
        <f t="shared" si="11"/>
        <v>0</v>
      </c>
      <c r="E758" s="2134"/>
      <c r="F758" s="2134"/>
      <c r="G758" s="2134"/>
      <c r="H758" s="2134"/>
      <c r="I758" s="2134"/>
      <c r="J758" s="2134"/>
      <c r="K758" s="3231"/>
      <c r="L758" s="2219"/>
    </row>
    <row r="759" spans="1:12" ht="15.75" x14ac:dyDescent="0.2">
      <c r="A759" s="2132"/>
      <c r="B759" s="2133"/>
      <c r="C759" s="2134"/>
      <c r="D759" s="2135">
        <f t="shared" si="11"/>
        <v>0</v>
      </c>
      <c r="E759" s="2134"/>
      <c r="F759" s="2134"/>
      <c r="G759" s="2134"/>
      <c r="H759" s="2134"/>
      <c r="I759" s="2134"/>
      <c r="J759" s="2134"/>
      <c r="K759" s="3231"/>
      <c r="L759" s="2219"/>
    </row>
    <row r="760" spans="1:12" ht="15.75" x14ac:dyDescent="0.2">
      <c r="A760" s="2132"/>
      <c r="B760" s="2133"/>
      <c r="C760" s="2134"/>
      <c r="D760" s="2135">
        <f t="shared" si="11"/>
        <v>0</v>
      </c>
      <c r="E760" s="2134"/>
      <c r="F760" s="2134"/>
      <c r="G760" s="2134"/>
      <c r="H760" s="2134"/>
      <c r="I760" s="2134"/>
      <c r="J760" s="2134"/>
      <c r="K760" s="3231"/>
      <c r="L760" s="2219"/>
    </row>
    <row r="761" spans="1:12" ht="15.75" x14ac:dyDescent="0.2">
      <c r="A761" s="2132"/>
      <c r="B761" s="2133"/>
      <c r="C761" s="2134"/>
      <c r="D761" s="2135">
        <f t="shared" si="11"/>
        <v>0</v>
      </c>
      <c r="E761" s="2134"/>
      <c r="F761" s="2134"/>
      <c r="G761" s="2134"/>
      <c r="H761" s="2134"/>
      <c r="I761" s="2134"/>
      <c r="J761" s="2134"/>
      <c r="K761" s="3231"/>
      <c r="L761" s="2219"/>
    </row>
    <row r="762" spans="1:12" ht="15.75" x14ac:dyDescent="0.2">
      <c r="A762" s="2132"/>
      <c r="B762" s="2133"/>
      <c r="C762" s="2134"/>
      <c r="D762" s="2135">
        <f t="shared" si="11"/>
        <v>0</v>
      </c>
      <c r="E762" s="2134"/>
      <c r="F762" s="2134"/>
      <c r="G762" s="2134"/>
      <c r="H762" s="2134"/>
      <c r="I762" s="2134"/>
      <c r="J762" s="2134"/>
      <c r="K762" s="3231"/>
      <c r="L762" s="2219"/>
    </row>
    <row r="763" spans="1:12" ht="15.75" x14ac:dyDescent="0.2">
      <c r="A763" s="2132"/>
      <c r="B763" s="2133"/>
      <c r="C763" s="2134"/>
      <c r="D763" s="2135">
        <f t="shared" si="11"/>
        <v>0</v>
      </c>
      <c r="E763" s="2134"/>
      <c r="F763" s="2134"/>
      <c r="G763" s="2134"/>
      <c r="H763" s="2134"/>
      <c r="I763" s="2134"/>
      <c r="J763" s="2134"/>
      <c r="K763" s="3231"/>
      <c r="L763" s="2219"/>
    </row>
    <row r="764" spans="1:12" ht="15.75" x14ac:dyDescent="0.2">
      <c r="A764" s="2132"/>
      <c r="B764" s="2133"/>
      <c r="C764" s="2134"/>
      <c r="D764" s="2135">
        <f>+C764*(100-E764)/100</f>
        <v>0</v>
      </c>
      <c r="E764" s="2134"/>
      <c r="F764" s="2134"/>
      <c r="G764" s="2134"/>
      <c r="H764" s="2134"/>
      <c r="I764" s="2134"/>
      <c r="J764" s="2134"/>
      <c r="K764" s="3231"/>
      <c r="L764" s="2219"/>
    </row>
    <row r="765" spans="1:12" ht="15.75" x14ac:dyDescent="0.2">
      <c r="A765" s="2132"/>
      <c r="B765" s="2133"/>
      <c r="C765" s="2134"/>
      <c r="D765" s="2135">
        <f>+C765*(100-E765)/100</f>
        <v>0</v>
      </c>
      <c r="E765" s="2134"/>
      <c r="F765" s="2134"/>
      <c r="G765" s="2134"/>
      <c r="H765" s="2134"/>
      <c r="I765" s="2134"/>
      <c r="J765" s="2134"/>
      <c r="K765" s="3231"/>
      <c r="L765" s="2219"/>
    </row>
    <row r="766" spans="1:12" ht="15.75" x14ac:dyDescent="0.2">
      <c r="A766" s="2132"/>
      <c r="B766" s="2133"/>
      <c r="C766" s="2134"/>
      <c r="D766" s="2135">
        <f>+C766*(100-E766)/100</f>
        <v>0</v>
      </c>
      <c r="E766" s="2134"/>
      <c r="F766" s="2134"/>
      <c r="G766" s="2134"/>
      <c r="H766" s="2134"/>
      <c r="I766" s="2134"/>
      <c r="J766" s="2134"/>
      <c r="K766" s="3231"/>
      <c r="L766" s="2219"/>
    </row>
    <row r="767" spans="1:12" ht="15.75" x14ac:dyDescent="0.2">
      <c r="A767" s="2132"/>
      <c r="B767" s="2133"/>
      <c r="C767" s="2134"/>
      <c r="D767" s="2135">
        <f>+C767*(100-E767)/100</f>
        <v>0</v>
      </c>
      <c r="E767" s="2134"/>
      <c r="F767" s="2134"/>
      <c r="G767" s="2134"/>
      <c r="H767" s="2134"/>
      <c r="I767" s="2134"/>
      <c r="J767" s="2134"/>
      <c r="K767" s="3231"/>
      <c r="L767" s="2219"/>
    </row>
    <row r="768" spans="1:12" ht="15.75" x14ac:dyDescent="0.2">
      <c r="A768" s="2132"/>
      <c r="B768" s="2133"/>
      <c r="C768" s="2134"/>
      <c r="D768" s="2135">
        <f>+C768*(100-E768)/100</f>
        <v>0</v>
      </c>
      <c r="E768" s="2134"/>
      <c r="F768" s="2134"/>
      <c r="G768" s="2134"/>
      <c r="H768" s="2134"/>
      <c r="I768" s="2134"/>
      <c r="J768" s="2134"/>
      <c r="K768" s="3231"/>
      <c r="L768" s="2219"/>
    </row>
  </sheetData>
  <autoFilter ref="B6:K6"/>
  <mergeCells count="37">
    <mergeCell ref="C37:K37"/>
    <mergeCell ref="M3:N3"/>
    <mergeCell ref="C7:J7"/>
    <mergeCell ref="N7:Q7"/>
    <mergeCell ref="C4:F4"/>
    <mergeCell ref="G4:H4"/>
    <mergeCell ref="I4:J4"/>
    <mergeCell ref="C5:F5"/>
    <mergeCell ref="G5:H5"/>
    <mergeCell ref="I5:J5"/>
    <mergeCell ref="K4:L4"/>
    <mergeCell ref="K5:L5"/>
    <mergeCell ref="G3:H3"/>
    <mergeCell ref="I3:J3"/>
    <mergeCell ref="K3:L3"/>
    <mergeCell ref="A1:L1"/>
    <mergeCell ref="A2:B2"/>
    <mergeCell ref="C2:F2"/>
    <mergeCell ref="G2:H2"/>
    <mergeCell ref="I2:J2"/>
    <mergeCell ref="K2:L2"/>
    <mergeCell ref="C47:J47"/>
    <mergeCell ref="A3:B3"/>
    <mergeCell ref="C3:F3"/>
    <mergeCell ref="A4:B4"/>
    <mergeCell ref="A5:B5"/>
    <mergeCell ref="A21:A22"/>
    <mergeCell ref="C36:K36"/>
    <mergeCell ref="A33:A34"/>
    <mergeCell ref="C11:J11"/>
    <mergeCell ref="C31:J31"/>
    <mergeCell ref="A45:A46"/>
    <mergeCell ref="C46:J46"/>
    <mergeCell ref="C20:K20"/>
    <mergeCell ref="C44:J44"/>
    <mergeCell ref="C40:J40"/>
    <mergeCell ref="C41:K41"/>
  </mergeCells>
  <pageMargins left="0.7" right="0.7" top="0.75" bottom="0.75" header="0.3" footer="0.3"/>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tabColor rgb="FF339966"/>
  </sheetPr>
  <dimension ref="A1:X765"/>
  <sheetViews>
    <sheetView zoomScaleNormal="100" workbookViewId="0">
      <pane ySplit="6" topLeftCell="A43" activePane="bottomLeft" state="frozen"/>
      <selection activeCell="C163" sqref="C163:J163"/>
      <selection pane="bottomLeft" activeCell="G52" sqref="G52"/>
    </sheetView>
  </sheetViews>
  <sheetFormatPr defaultRowHeight="12.75" x14ac:dyDescent="0.2"/>
  <cols>
    <col min="1" max="1" width="11.28515625" style="2127" bestFit="1" customWidth="1"/>
    <col min="2" max="2" width="10.42578125" style="2127" customWidth="1"/>
    <col min="3" max="11" width="12.85546875" style="2127" customWidth="1"/>
    <col min="12" max="12" width="51" style="2127" customWidth="1"/>
    <col min="13" max="16384" width="9.140625" style="2127"/>
  </cols>
  <sheetData>
    <row r="1" spans="1:24" s="2120" customFormat="1" ht="30.75" customHeight="1" thickTop="1" x14ac:dyDescent="0.25">
      <c r="A1" s="4251" t="s">
        <v>4190</v>
      </c>
      <c r="B1" s="4252"/>
      <c r="C1" s="4252"/>
      <c r="D1" s="4252"/>
      <c r="E1" s="4252"/>
      <c r="F1" s="4252"/>
      <c r="G1" s="4252"/>
      <c r="H1" s="4252"/>
      <c r="I1" s="4252"/>
      <c r="J1" s="4252"/>
      <c r="K1" s="4252"/>
      <c r="L1" s="4253"/>
      <c r="M1" s="2127"/>
      <c r="N1" s="2127"/>
      <c r="O1" s="2127"/>
      <c r="P1" s="2127"/>
      <c r="Q1" s="2127"/>
      <c r="R1" s="2127"/>
      <c r="S1" s="2127"/>
      <c r="T1" s="2127"/>
      <c r="U1" s="2127"/>
      <c r="V1" s="2127"/>
      <c r="W1" s="2127"/>
      <c r="X1" s="2127"/>
    </row>
    <row r="2" spans="1:24" s="2123" customFormat="1" ht="20.25" customHeight="1" x14ac:dyDescent="0.25">
      <c r="A2" s="4254" t="s">
        <v>259</v>
      </c>
      <c r="B2" s="4255"/>
      <c r="C2" s="4303">
        <f>(25+125+75)*25</f>
        <v>5625</v>
      </c>
      <c r="D2" s="4304"/>
      <c r="E2" s="4304"/>
      <c r="F2" s="4305"/>
      <c r="G2" s="3571" t="s">
        <v>4029</v>
      </c>
      <c r="H2" s="3572"/>
      <c r="I2" s="4256" t="s">
        <v>260</v>
      </c>
      <c r="J2" s="4257"/>
      <c r="K2" s="4288" t="s">
        <v>499</v>
      </c>
      <c r="L2" s="4289"/>
      <c r="M2" s="2127"/>
      <c r="N2" s="2127"/>
      <c r="O2" s="2127"/>
      <c r="P2" s="2127"/>
      <c r="Q2" s="2127"/>
      <c r="R2" s="2127"/>
      <c r="S2" s="2127"/>
      <c r="T2" s="2127"/>
      <c r="U2" s="2127"/>
      <c r="V2" s="2127"/>
      <c r="W2" s="2127"/>
      <c r="X2" s="2127"/>
    </row>
    <row r="3" spans="1:24" s="2123" customFormat="1" ht="20.25" customHeight="1" x14ac:dyDescent="0.25">
      <c r="A3" s="4254" t="s">
        <v>261</v>
      </c>
      <c r="B3" s="4255"/>
      <c r="C3" s="4303" t="s">
        <v>281</v>
      </c>
      <c r="D3" s="4304"/>
      <c r="E3" s="4304"/>
      <c r="F3" s="4305"/>
      <c r="G3" s="4262" t="s">
        <v>2407</v>
      </c>
      <c r="H3" s="4263"/>
      <c r="I3" s="4256" t="s">
        <v>262</v>
      </c>
      <c r="J3" s="4257"/>
      <c r="K3" s="4288" t="s">
        <v>2416</v>
      </c>
      <c r="L3" s="4289"/>
      <c r="M3" s="2127"/>
      <c r="N3" s="2127"/>
      <c r="O3" s="2127"/>
      <c r="P3" s="2127"/>
      <c r="Q3" s="2127"/>
      <c r="R3" s="2127"/>
      <c r="S3" s="2127"/>
      <c r="T3" s="2127"/>
      <c r="U3" s="2127"/>
      <c r="V3" s="2127"/>
      <c r="W3" s="2127"/>
      <c r="X3" s="2127"/>
    </row>
    <row r="4" spans="1:24" s="2123" customFormat="1" ht="20.25" customHeight="1" x14ac:dyDescent="0.25">
      <c r="A4" s="4254" t="s">
        <v>263</v>
      </c>
      <c r="B4" s="4255"/>
      <c r="C4" s="4303" t="s">
        <v>4345</v>
      </c>
      <c r="D4" s="4304"/>
      <c r="E4" s="4304"/>
      <c r="F4" s="4305"/>
      <c r="G4" s="4281"/>
      <c r="H4" s="4282"/>
      <c r="I4" s="4256" t="s">
        <v>264</v>
      </c>
      <c r="J4" s="4257"/>
      <c r="K4" s="4288" t="s">
        <v>2295</v>
      </c>
      <c r="L4" s="4289"/>
      <c r="M4" s="2127"/>
      <c r="N4" s="2127"/>
      <c r="O4" s="2127"/>
      <c r="P4" s="2127"/>
      <c r="Q4" s="2127"/>
      <c r="R4" s="2127"/>
      <c r="S4" s="2127"/>
      <c r="T4" s="2127"/>
      <c r="U4" s="2127"/>
      <c r="V4" s="2127"/>
      <c r="W4" s="2127"/>
      <c r="X4" s="2127"/>
    </row>
    <row r="5" spans="1:24" s="2123" customFormat="1" ht="61.5" customHeight="1" thickBot="1" x14ac:dyDescent="0.3">
      <c r="A5" s="4267" t="s">
        <v>265</v>
      </c>
      <c r="B5" s="4268"/>
      <c r="C5" s="4292" t="s">
        <v>4404</v>
      </c>
      <c r="D5" s="4293"/>
      <c r="E5" s="4293"/>
      <c r="F5" s="4294"/>
      <c r="G5" s="4272"/>
      <c r="H5" s="4273"/>
      <c r="I5" s="4256" t="s">
        <v>397</v>
      </c>
      <c r="J5" s="4257"/>
      <c r="K5" s="4279" t="s">
        <v>3550</v>
      </c>
      <c r="L5" s="4280"/>
      <c r="M5" s="2127"/>
      <c r="N5" s="2127"/>
      <c r="O5" s="2127"/>
      <c r="P5" s="2127"/>
      <c r="Q5" s="2127"/>
      <c r="R5" s="2127"/>
      <c r="S5" s="2127"/>
      <c r="T5" s="2127"/>
      <c r="U5" s="2127"/>
      <c r="V5" s="2127"/>
      <c r="W5" s="2127"/>
      <c r="X5" s="2127"/>
    </row>
    <row r="6" spans="1:24" s="2128" customFormat="1" ht="43.5" customHeight="1" thickTop="1" thickBot="1" x14ac:dyDescent="0.3">
      <c r="A6" s="2124" t="s">
        <v>1</v>
      </c>
      <c r="B6" s="2125" t="s">
        <v>0</v>
      </c>
      <c r="C6" s="2125" t="s">
        <v>2</v>
      </c>
      <c r="D6" s="2125" t="s">
        <v>3</v>
      </c>
      <c r="E6" s="2125" t="s">
        <v>4</v>
      </c>
      <c r="F6" s="2125" t="s">
        <v>5</v>
      </c>
      <c r="G6" s="2125" t="s">
        <v>6</v>
      </c>
      <c r="H6" s="2125" t="s">
        <v>7</v>
      </c>
      <c r="I6" s="2125" t="s">
        <v>8</v>
      </c>
      <c r="J6" s="2125" t="s">
        <v>9</v>
      </c>
      <c r="K6" s="2744" t="s">
        <v>3817</v>
      </c>
      <c r="L6" s="2126" t="s">
        <v>10</v>
      </c>
      <c r="M6" s="2127"/>
      <c r="N6" s="2127"/>
      <c r="O6" s="2127"/>
      <c r="P6" s="2127"/>
      <c r="Q6" s="2127"/>
      <c r="R6" s="2127"/>
      <c r="S6" s="2127"/>
      <c r="T6" s="2127"/>
      <c r="U6" s="2127"/>
      <c r="V6" s="2127"/>
      <c r="W6" s="2127"/>
      <c r="X6" s="2127"/>
    </row>
    <row r="7" spans="1:24" ht="105.75" customHeight="1" thickTop="1" x14ac:dyDescent="0.2">
      <c r="A7" s="2129">
        <v>43938</v>
      </c>
      <c r="B7" s="2130" t="s">
        <v>62</v>
      </c>
      <c r="C7" s="4274" t="s">
        <v>3608</v>
      </c>
      <c r="D7" s="4275"/>
      <c r="E7" s="4275"/>
      <c r="F7" s="4275"/>
      <c r="G7" s="4275"/>
      <c r="H7" s="4275"/>
      <c r="I7" s="4275"/>
      <c r="J7" s="4276"/>
      <c r="K7" s="2830" t="s">
        <v>1909</v>
      </c>
      <c r="L7" s="2131" t="s">
        <v>3607</v>
      </c>
    </row>
    <row r="8" spans="1:24" ht="15.75" x14ac:dyDescent="0.25">
      <c r="A8" s="2270">
        <v>43945</v>
      </c>
      <c r="B8" s="2194" t="s">
        <v>12</v>
      </c>
      <c r="C8" s="2196">
        <v>165</v>
      </c>
      <c r="D8" s="2196">
        <v>164.17500000000001</v>
      </c>
      <c r="E8" s="2196">
        <v>0.5</v>
      </c>
      <c r="F8" s="2196" t="s">
        <v>159</v>
      </c>
      <c r="G8" s="2196">
        <v>105</v>
      </c>
      <c r="H8" s="2195"/>
      <c r="I8" s="2195"/>
      <c r="J8" s="2195"/>
      <c r="K8" s="2745"/>
      <c r="L8" s="2197" t="s">
        <v>3388</v>
      </c>
    </row>
    <row r="9" spans="1:24" ht="15.75" x14ac:dyDescent="0.25">
      <c r="A9" s="2417">
        <v>43951</v>
      </c>
      <c r="B9" s="2354" t="s">
        <v>4</v>
      </c>
      <c r="C9" s="2355"/>
      <c r="D9" s="2356"/>
      <c r="E9" s="2355">
        <v>40</v>
      </c>
      <c r="F9" s="2355"/>
      <c r="G9" s="2355"/>
      <c r="H9" s="2355"/>
      <c r="I9" s="2355"/>
      <c r="J9" s="2355"/>
      <c r="K9" s="2748"/>
      <c r="L9" s="2357"/>
    </row>
    <row r="10" spans="1:24" ht="15.75" x14ac:dyDescent="0.25">
      <c r="A10" s="2417">
        <v>43981</v>
      </c>
      <c r="B10" s="2354" t="s">
        <v>4</v>
      </c>
      <c r="C10" s="2355"/>
      <c r="D10" s="2356"/>
      <c r="E10" s="2355">
        <v>35</v>
      </c>
      <c r="F10" s="2355"/>
      <c r="G10" s="2355"/>
      <c r="H10" s="2355"/>
      <c r="I10" s="2355"/>
      <c r="J10" s="2355"/>
      <c r="K10" s="2748"/>
      <c r="L10" s="2357"/>
    </row>
    <row r="11" spans="1:24" ht="15.75" x14ac:dyDescent="0.25">
      <c r="A11" s="2132">
        <v>43995</v>
      </c>
      <c r="B11" s="2133" t="s">
        <v>12</v>
      </c>
      <c r="C11" s="2134">
        <v>244</v>
      </c>
      <c r="D11" s="2135">
        <f t="shared" ref="D11:D79" si="0">+C11*(100-E11)/100</f>
        <v>158.6</v>
      </c>
      <c r="E11" s="2134">
        <v>35</v>
      </c>
      <c r="F11" s="2134" t="s">
        <v>159</v>
      </c>
      <c r="G11" s="2134"/>
      <c r="H11" s="2134"/>
      <c r="I11" s="2134"/>
      <c r="J11" s="2134"/>
      <c r="K11" s="2655"/>
      <c r="L11" s="2136" t="s">
        <v>2668</v>
      </c>
    </row>
    <row r="12" spans="1:24" ht="15.75" x14ac:dyDescent="0.25">
      <c r="A12" s="2132">
        <v>44003</v>
      </c>
      <c r="B12" s="2133" t="s">
        <v>12</v>
      </c>
      <c r="C12" s="2135">
        <v>240</v>
      </c>
      <c r="D12" s="2135">
        <v>156</v>
      </c>
      <c r="E12" s="2135">
        <v>40</v>
      </c>
      <c r="F12" s="2135" t="s">
        <v>159</v>
      </c>
      <c r="G12" s="2135">
        <v>110</v>
      </c>
      <c r="H12" s="2134"/>
      <c r="I12" s="2134"/>
      <c r="J12" s="2134"/>
      <c r="K12" s="2655"/>
      <c r="L12" s="2136" t="s">
        <v>2668</v>
      </c>
    </row>
    <row r="13" spans="1:24" ht="15.75" x14ac:dyDescent="0.25">
      <c r="A13" s="2417">
        <v>44012</v>
      </c>
      <c r="B13" s="2354" t="s">
        <v>4</v>
      </c>
      <c r="C13" s="2355"/>
      <c r="D13" s="2356"/>
      <c r="E13" s="2355">
        <v>40</v>
      </c>
      <c r="F13" s="2355"/>
      <c r="G13" s="2355"/>
      <c r="H13" s="2355"/>
      <c r="I13" s="2355"/>
      <c r="J13" s="2355"/>
      <c r="K13" s="2748"/>
      <c r="L13" s="2357"/>
    </row>
    <row r="14" spans="1:24" ht="15.75" x14ac:dyDescent="0.25">
      <c r="A14" s="2132">
        <v>44020</v>
      </c>
      <c r="B14" s="2133" t="s">
        <v>186</v>
      </c>
      <c r="C14" s="2134"/>
      <c r="D14" s="2135" t="s">
        <v>301</v>
      </c>
      <c r="E14" s="2134"/>
      <c r="F14" s="2134"/>
      <c r="G14" s="2134"/>
      <c r="H14" s="2134">
        <v>2500</v>
      </c>
      <c r="I14" s="2134">
        <v>100</v>
      </c>
      <c r="J14" s="2134"/>
      <c r="K14" s="2655">
        <f>118+22</f>
        <v>140</v>
      </c>
      <c r="L14" s="2121"/>
    </row>
    <row r="15" spans="1:24" ht="15.75" x14ac:dyDescent="0.25">
      <c r="A15" s="2132">
        <v>44036</v>
      </c>
      <c r="B15" s="2133" t="s">
        <v>496</v>
      </c>
      <c r="C15" s="4090" t="s">
        <v>2829</v>
      </c>
      <c r="D15" s="4091"/>
      <c r="E15" s="4091"/>
      <c r="F15" s="4091"/>
      <c r="G15" s="4091"/>
      <c r="H15" s="4091"/>
      <c r="I15" s="4091"/>
      <c r="J15" s="4092"/>
      <c r="K15" s="2656">
        <f>124+35</f>
        <v>159</v>
      </c>
      <c r="L15" s="2121"/>
    </row>
    <row r="16" spans="1:24" ht="15.75" x14ac:dyDescent="0.25">
      <c r="A16" s="2417">
        <v>44042</v>
      </c>
      <c r="B16" s="2354" t="s">
        <v>4</v>
      </c>
      <c r="C16" s="2355"/>
      <c r="D16" s="2356"/>
      <c r="E16" s="2355">
        <v>40</v>
      </c>
      <c r="F16" s="2355"/>
      <c r="G16" s="2355"/>
      <c r="H16" s="2355"/>
      <c r="I16" s="2355"/>
      <c r="J16" s="2355"/>
      <c r="K16" s="2748"/>
      <c r="L16" s="2357"/>
    </row>
    <row r="17" spans="1:12" ht="15.75" x14ac:dyDescent="0.25">
      <c r="A17" s="2132">
        <v>44048</v>
      </c>
      <c r="B17" s="2133" t="s">
        <v>186</v>
      </c>
      <c r="C17" s="2134"/>
      <c r="D17" s="2135" t="s">
        <v>301</v>
      </c>
      <c r="E17" s="2134"/>
      <c r="F17" s="2134"/>
      <c r="G17" s="2134"/>
      <c r="H17" s="2134">
        <v>3140</v>
      </c>
      <c r="I17" s="2134">
        <v>100</v>
      </c>
      <c r="J17" s="2134"/>
      <c r="K17" s="2655"/>
      <c r="L17" s="2136" t="s">
        <v>3310</v>
      </c>
    </row>
    <row r="18" spans="1:12" ht="15.75" x14ac:dyDescent="0.25">
      <c r="A18" s="2270">
        <v>44056</v>
      </c>
      <c r="B18" s="2194" t="s">
        <v>12</v>
      </c>
      <c r="C18" s="2195">
        <v>205</v>
      </c>
      <c r="D18" s="2196">
        <f>+C18*(100-E18)/100</f>
        <v>123</v>
      </c>
      <c r="E18" s="2195">
        <v>40</v>
      </c>
      <c r="F18" s="2195" t="s">
        <v>159</v>
      </c>
      <c r="G18" s="2195">
        <v>120</v>
      </c>
      <c r="H18" s="2195"/>
      <c r="I18" s="2195"/>
      <c r="J18" s="2195"/>
      <c r="K18" s="2745"/>
      <c r="L18" s="2197" t="s">
        <v>2710</v>
      </c>
    </row>
    <row r="19" spans="1:12" ht="15.75" x14ac:dyDescent="0.25">
      <c r="A19" s="2417">
        <v>44073</v>
      </c>
      <c r="B19" s="2354" t="s">
        <v>4</v>
      </c>
      <c r="C19" s="2355"/>
      <c r="D19" s="2356"/>
      <c r="E19" s="2355">
        <v>40</v>
      </c>
      <c r="F19" s="2355"/>
      <c r="G19" s="2355"/>
      <c r="H19" s="2355"/>
      <c r="I19" s="2355"/>
      <c r="J19" s="2355"/>
      <c r="K19" s="2748"/>
      <c r="L19" s="2357"/>
    </row>
    <row r="20" spans="1:12" ht="15.75" x14ac:dyDescent="0.25">
      <c r="A20" s="2417">
        <v>44104</v>
      </c>
      <c r="B20" s="2354" t="s">
        <v>4</v>
      </c>
      <c r="C20" s="2355"/>
      <c r="D20" s="2356"/>
      <c r="E20" s="2355">
        <v>40</v>
      </c>
      <c r="F20" s="2355"/>
      <c r="G20" s="2355"/>
      <c r="H20" s="2355"/>
      <c r="I20" s="2355"/>
      <c r="J20" s="2355"/>
      <c r="K20" s="2748"/>
      <c r="L20" s="2357"/>
    </row>
    <row r="21" spans="1:12" ht="15.75" x14ac:dyDescent="0.25">
      <c r="A21" s="2417">
        <v>44134</v>
      </c>
      <c r="B21" s="2354" t="s">
        <v>4</v>
      </c>
      <c r="C21" s="2355"/>
      <c r="D21" s="2356"/>
      <c r="E21" s="2355">
        <v>45</v>
      </c>
      <c r="F21" s="2355"/>
      <c r="G21" s="2355"/>
      <c r="H21" s="2355"/>
      <c r="I21" s="2355"/>
      <c r="J21" s="2355"/>
      <c r="K21" s="2748"/>
      <c r="L21" s="2357"/>
    </row>
    <row r="22" spans="1:12" ht="15.75" x14ac:dyDescent="0.25">
      <c r="A22" s="2132">
        <v>44136</v>
      </c>
      <c r="B22" s="2133" t="s">
        <v>12</v>
      </c>
      <c r="C22" s="2134">
        <v>245</v>
      </c>
      <c r="D22" s="2135">
        <f t="shared" si="0"/>
        <v>134.75</v>
      </c>
      <c r="E22" s="2134">
        <v>45</v>
      </c>
      <c r="F22" s="2134" t="s">
        <v>159</v>
      </c>
      <c r="G22" s="2134">
        <v>105</v>
      </c>
      <c r="H22" s="2134"/>
      <c r="I22" s="2134"/>
      <c r="J22" s="2134"/>
      <c r="K22" s="2655"/>
      <c r="L22" s="2121" t="s">
        <v>3198</v>
      </c>
    </row>
    <row r="23" spans="1:12" ht="15.75" x14ac:dyDescent="0.25">
      <c r="A23" s="2417">
        <v>44165</v>
      </c>
      <c r="B23" s="2354" t="s">
        <v>4</v>
      </c>
      <c r="C23" s="2355"/>
      <c r="D23" s="2356"/>
      <c r="E23" s="2355">
        <v>45</v>
      </c>
      <c r="F23" s="2355"/>
      <c r="G23" s="2355"/>
      <c r="H23" s="2355"/>
      <c r="I23" s="2355"/>
      <c r="J23" s="2355"/>
      <c r="K23" s="2748"/>
      <c r="L23" s="2357"/>
    </row>
    <row r="24" spans="1:12" ht="15.75" x14ac:dyDescent="0.25">
      <c r="A24" s="2132">
        <v>44184</v>
      </c>
      <c r="B24" s="2133" t="s">
        <v>186</v>
      </c>
      <c r="C24" s="2134"/>
      <c r="D24" s="2135" t="s">
        <v>301</v>
      </c>
      <c r="E24" s="2134"/>
      <c r="F24" s="2134"/>
      <c r="G24" s="2134"/>
      <c r="H24" s="2134">
        <v>3330</v>
      </c>
      <c r="I24" s="2134">
        <v>100</v>
      </c>
      <c r="J24" s="2134"/>
      <c r="K24" s="2655"/>
      <c r="L24" s="2121"/>
    </row>
    <row r="25" spans="1:12" ht="15.75" x14ac:dyDescent="0.25">
      <c r="A25" s="2132">
        <v>44187</v>
      </c>
      <c r="B25" s="2133" t="s">
        <v>186</v>
      </c>
      <c r="C25" s="2134"/>
      <c r="D25" s="2135" t="s">
        <v>301</v>
      </c>
      <c r="E25" s="2134"/>
      <c r="F25" s="2134"/>
      <c r="G25" s="2134"/>
      <c r="H25" s="2134">
        <v>3050</v>
      </c>
      <c r="I25" s="2134">
        <v>100</v>
      </c>
      <c r="J25" s="2134"/>
      <c r="K25" s="2655"/>
      <c r="L25" s="2121"/>
    </row>
    <row r="26" spans="1:12" ht="38.25" customHeight="1" x14ac:dyDescent="0.25">
      <c r="A26" s="2129">
        <v>44188</v>
      </c>
      <c r="B26" s="2130" t="s">
        <v>4108</v>
      </c>
      <c r="C26" s="4285" t="s">
        <v>4167</v>
      </c>
      <c r="D26" s="4286"/>
      <c r="E26" s="4286"/>
      <c r="F26" s="4286"/>
      <c r="G26" s="4286"/>
      <c r="H26" s="4286"/>
      <c r="I26" s="4286"/>
      <c r="J26" s="4287"/>
      <c r="K26" s="2858"/>
      <c r="L26" s="2220"/>
    </row>
    <row r="27" spans="1:12" ht="15.75" x14ac:dyDescent="0.25">
      <c r="A27" s="2132">
        <v>44189</v>
      </c>
      <c r="B27" s="2133" t="s">
        <v>186</v>
      </c>
      <c r="C27" s="2134"/>
      <c r="D27" s="2135" t="s">
        <v>301</v>
      </c>
      <c r="E27" s="2134"/>
      <c r="F27" s="2134"/>
      <c r="G27" s="2134"/>
      <c r="H27" s="2134" t="s">
        <v>301</v>
      </c>
      <c r="I27" s="2134"/>
      <c r="J27" s="2134">
        <v>2095</v>
      </c>
      <c r="K27" s="2655"/>
      <c r="L27" s="2121" t="s">
        <v>4111</v>
      </c>
    </row>
    <row r="28" spans="1:12" ht="31.5" x14ac:dyDescent="0.25">
      <c r="A28" s="2132">
        <v>44191</v>
      </c>
      <c r="B28" s="2133" t="s">
        <v>12</v>
      </c>
      <c r="C28" s="2134">
        <v>251</v>
      </c>
      <c r="D28" s="2135">
        <f t="shared" si="0"/>
        <v>138.05000000000001</v>
      </c>
      <c r="E28" s="2134">
        <v>45</v>
      </c>
      <c r="F28" s="2134" t="s">
        <v>159</v>
      </c>
      <c r="G28" s="2134">
        <v>115</v>
      </c>
      <c r="H28" s="2134"/>
      <c r="I28" s="2134"/>
      <c r="J28" s="2134"/>
      <c r="K28" s="2655"/>
      <c r="L28" s="2121" t="s">
        <v>4116</v>
      </c>
    </row>
    <row r="29" spans="1:12" ht="15.75" x14ac:dyDescent="0.25">
      <c r="A29" s="4260">
        <v>44192</v>
      </c>
      <c r="B29" s="2133" t="s">
        <v>186</v>
      </c>
      <c r="C29" s="2134"/>
      <c r="D29" s="2135" t="s">
        <v>301</v>
      </c>
      <c r="E29" s="2134"/>
      <c r="F29" s="2134"/>
      <c r="G29" s="2134"/>
      <c r="H29" s="2134">
        <v>3060</v>
      </c>
      <c r="I29" s="2134">
        <v>100</v>
      </c>
      <c r="J29" s="2134"/>
      <c r="K29" s="2655"/>
      <c r="L29" s="2121"/>
    </row>
    <row r="30" spans="1:12" ht="45.75" customHeight="1" x14ac:dyDescent="0.25">
      <c r="A30" s="4261"/>
      <c r="B30" s="2130" t="s">
        <v>33</v>
      </c>
      <c r="C30" s="4285" t="s">
        <v>4166</v>
      </c>
      <c r="D30" s="4286"/>
      <c r="E30" s="4286"/>
      <c r="F30" s="4286"/>
      <c r="G30" s="4286"/>
      <c r="H30" s="4286"/>
      <c r="I30" s="4286"/>
      <c r="J30" s="4287"/>
      <c r="K30" s="2858"/>
      <c r="L30" s="2220"/>
    </row>
    <row r="31" spans="1:12" ht="47.25" x14ac:dyDescent="0.25">
      <c r="A31" s="2132">
        <v>44195</v>
      </c>
      <c r="B31" s="2133" t="s">
        <v>12</v>
      </c>
      <c r="C31" s="2135">
        <v>125</v>
      </c>
      <c r="D31" s="2135">
        <f>+C31-(E31/100*C31)</f>
        <v>93.75</v>
      </c>
      <c r="E31" s="2135">
        <v>25</v>
      </c>
      <c r="F31" s="2135" t="s">
        <v>159</v>
      </c>
      <c r="G31" s="2135">
        <v>120</v>
      </c>
      <c r="H31" s="2134"/>
      <c r="I31" s="2134"/>
      <c r="J31" s="2134"/>
      <c r="K31" s="2655"/>
      <c r="L31" s="2121" t="s">
        <v>4135</v>
      </c>
    </row>
    <row r="32" spans="1:12" ht="15.75" x14ac:dyDescent="0.25">
      <c r="A32" s="2417">
        <v>44195</v>
      </c>
      <c r="B32" s="2354" t="s">
        <v>4</v>
      </c>
      <c r="C32" s="2355"/>
      <c r="D32" s="2356"/>
      <c r="E32" s="2355">
        <v>25</v>
      </c>
      <c r="F32" s="2355"/>
      <c r="G32" s="2355"/>
      <c r="H32" s="2355"/>
      <c r="I32" s="2355"/>
      <c r="J32" s="2355"/>
      <c r="K32" s="2748"/>
      <c r="L32" s="2357"/>
    </row>
    <row r="33" spans="1:12" ht="31.5" x14ac:dyDescent="0.25">
      <c r="A33" s="2132">
        <v>44199</v>
      </c>
      <c r="B33" s="2133" t="s">
        <v>186</v>
      </c>
      <c r="C33" s="2134"/>
      <c r="D33" s="2135" t="s">
        <v>301</v>
      </c>
      <c r="E33" s="2134"/>
      <c r="F33" s="2134"/>
      <c r="G33" s="2134"/>
      <c r="H33" s="2134">
        <v>2195</v>
      </c>
      <c r="I33" s="2134">
        <v>100</v>
      </c>
      <c r="J33" s="2134"/>
      <c r="K33" s="2655"/>
      <c r="L33" s="2121" t="s">
        <v>4139</v>
      </c>
    </row>
    <row r="34" spans="1:12" ht="47.25" x14ac:dyDescent="0.25">
      <c r="A34" s="2132">
        <v>44203</v>
      </c>
      <c r="B34" s="2133" t="s">
        <v>12</v>
      </c>
      <c r="C34" s="2135">
        <v>157</v>
      </c>
      <c r="D34" s="2135">
        <f>+C34-(E34/100*C34)</f>
        <v>117.75</v>
      </c>
      <c r="E34" s="2135">
        <v>25</v>
      </c>
      <c r="F34" s="2135" t="s">
        <v>159</v>
      </c>
      <c r="G34" s="2135">
        <v>100</v>
      </c>
      <c r="H34" s="2134"/>
      <c r="I34" s="2134"/>
      <c r="J34" s="2134"/>
      <c r="K34" s="2655"/>
      <c r="L34" s="2121" t="s">
        <v>4152</v>
      </c>
    </row>
    <row r="35" spans="1:12" ht="47.25" x14ac:dyDescent="0.25">
      <c r="A35" s="2132">
        <v>44214</v>
      </c>
      <c r="B35" s="2133" t="s">
        <v>12</v>
      </c>
      <c r="C35" s="2134">
        <v>180</v>
      </c>
      <c r="D35" s="2135">
        <f t="shared" si="0"/>
        <v>135</v>
      </c>
      <c r="E35" s="2134">
        <v>25</v>
      </c>
      <c r="F35" s="2134" t="s">
        <v>159</v>
      </c>
      <c r="G35" s="2134">
        <v>110</v>
      </c>
      <c r="H35" s="2134"/>
      <c r="I35" s="2134"/>
      <c r="J35" s="2134"/>
      <c r="K35" s="2655"/>
      <c r="L35" s="2121" t="s">
        <v>4169</v>
      </c>
    </row>
    <row r="36" spans="1:12" ht="15.75" x14ac:dyDescent="0.25">
      <c r="A36" s="2132">
        <v>44215</v>
      </c>
      <c r="B36" s="2133" t="s">
        <v>186</v>
      </c>
      <c r="C36" s="2134"/>
      <c r="D36" s="2135" t="s">
        <v>301</v>
      </c>
      <c r="E36" s="2134"/>
      <c r="F36" s="2134"/>
      <c r="G36" s="2134"/>
      <c r="H36" s="2134">
        <v>2575</v>
      </c>
      <c r="I36" s="2134">
        <v>100</v>
      </c>
      <c r="J36" s="2134"/>
      <c r="K36" s="2655"/>
      <c r="L36" s="2121" t="s">
        <v>4172</v>
      </c>
    </row>
    <row r="37" spans="1:12" ht="48.75" customHeight="1" x14ac:dyDescent="0.2">
      <c r="A37" s="2132">
        <v>44218</v>
      </c>
      <c r="B37" s="2133" t="s">
        <v>14</v>
      </c>
      <c r="C37" s="4295" t="s">
        <v>4201</v>
      </c>
      <c r="D37" s="4296"/>
      <c r="E37" s="4296"/>
      <c r="F37" s="4296"/>
      <c r="G37" s="4296"/>
      <c r="H37" s="4296"/>
      <c r="I37" s="4296"/>
      <c r="J37" s="4297"/>
      <c r="K37" s="2655"/>
      <c r="L37" s="3048" t="s">
        <v>4193</v>
      </c>
    </row>
    <row r="38" spans="1:12" ht="31.5" x14ac:dyDescent="0.25">
      <c r="A38" s="2132">
        <v>44225</v>
      </c>
      <c r="B38" s="2133" t="s">
        <v>186</v>
      </c>
      <c r="C38" s="2134"/>
      <c r="D38" s="2135">
        <f t="shared" si="0"/>
        <v>0</v>
      </c>
      <c r="E38" s="2134"/>
      <c r="F38" s="2134"/>
      <c r="G38" s="2134"/>
      <c r="H38" s="2134">
        <v>2820</v>
      </c>
      <c r="I38" s="2134">
        <v>100</v>
      </c>
      <c r="J38" s="2134"/>
      <c r="K38" s="2655"/>
      <c r="L38" s="2121" t="s">
        <v>4222</v>
      </c>
    </row>
    <row r="39" spans="1:12" ht="15.75" x14ac:dyDescent="0.25">
      <c r="A39" s="2417">
        <v>44226</v>
      </c>
      <c r="B39" s="2354" t="s">
        <v>4</v>
      </c>
      <c r="C39" s="2355"/>
      <c r="D39" s="2356"/>
      <c r="E39" s="2355">
        <v>45</v>
      </c>
      <c r="F39" s="2355"/>
      <c r="G39" s="2355"/>
      <c r="H39" s="2355"/>
      <c r="I39" s="2355"/>
      <c r="J39" s="2355"/>
      <c r="K39" s="2748"/>
      <c r="L39" s="2357"/>
    </row>
    <row r="40" spans="1:12" ht="15.75" x14ac:dyDescent="0.25">
      <c r="A40" s="2417">
        <v>44255</v>
      </c>
      <c r="B40" s="2354" t="s">
        <v>4</v>
      </c>
      <c r="C40" s="2355"/>
      <c r="D40" s="2356"/>
      <c r="E40" s="2355">
        <v>45</v>
      </c>
      <c r="F40" s="2355"/>
      <c r="G40" s="2355"/>
      <c r="H40" s="2355"/>
      <c r="I40" s="2355"/>
      <c r="J40" s="2355"/>
      <c r="K40" s="2748"/>
      <c r="L40" s="2357"/>
    </row>
    <row r="41" spans="1:12" ht="15.75" x14ac:dyDescent="0.25">
      <c r="A41" s="2132">
        <v>44262</v>
      </c>
      <c r="B41" s="2133" t="s">
        <v>12</v>
      </c>
      <c r="C41" s="2134">
        <v>250</v>
      </c>
      <c r="D41" s="2135">
        <f t="shared" si="0"/>
        <v>137.5</v>
      </c>
      <c r="E41" s="2134">
        <v>45</v>
      </c>
      <c r="F41" s="2134" t="s">
        <v>159</v>
      </c>
      <c r="G41" s="2134">
        <v>95</v>
      </c>
      <c r="H41" s="2134"/>
      <c r="I41" s="2134"/>
      <c r="J41" s="2134"/>
      <c r="K41" s="2655"/>
      <c r="L41" s="2121" t="s">
        <v>2710</v>
      </c>
    </row>
    <row r="42" spans="1:12" ht="15.75" x14ac:dyDescent="0.25">
      <c r="A42" s="2417">
        <v>44285</v>
      </c>
      <c r="B42" s="2354" t="s">
        <v>4</v>
      </c>
      <c r="C42" s="2355"/>
      <c r="D42" s="2356"/>
      <c r="E42" s="2355">
        <v>45</v>
      </c>
      <c r="F42" s="2355"/>
      <c r="G42" s="2355"/>
      <c r="H42" s="2355"/>
      <c r="I42" s="2355"/>
      <c r="J42" s="2355"/>
      <c r="K42" s="2748"/>
      <c r="L42" s="2357"/>
    </row>
    <row r="43" spans="1:12" ht="15.75" x14ac:dyDescent="0.25">
      <c r="A43" s="2132">
        <v>44294</v>
      </c>
      <c r="B43" s="2133" t="s">
        <v>14</v>
      </c>
      <c r="C43" s="4264" t="s">
        <v>1354</v>
      </c>
      <c r="D43" s="4265"/>
      <c r="E43" s="4265"/>
      <c r="F43" s="4265"/>
      <c r="G43" s="4265"/>
      <c r="H43" s="4265"/>
      <c r="I43" s="4265"/>
      <c r="J43" s="4266"/>
      <c r="K43" s="2655"/>
      <c r="L43" s="2121"/>
    </row>
    <row r="44" spans="1:12" ht="39" customHeight="1" x14ac:dyDescent="0.2">
      <c r="A44" s="2132">
        <v>44321</v>
      </c>
      <c r="B44" s="2133" t="s">
        <v>14</v>
      </c>
      <c r="C44" s="4295" t="s">
        <v>4344</v>
      </c>
      <c r="D44" s="4296"/>
      <c r="E44" s="4296"/>
      <c r="F44" s="4296"/>
      <c r="G44" s="4296"/>
      <c r="H44" s="4296"/>
      <c r="I44" s="4296"/>
      <c r="J44" s="4297"/>
      <c r="K44" s="2655"/>
      <c r="L44" s="2219" t="s">
        <v>3157</v>
      </c>
    </row>
    <row r="45" spans="1:12" ht="15.75" x14ac:dyDescent="0.25">
      <c r="A45" s="2417">
        <v>44341</v>
      </c>
      <c r="B45" s="2354" t="s">
        <v>4</v>
      </c>
      <c r="C45" s="2355"/>
      <c r="D45" s="2356"/>
      <c r="E45" s="2355">
        <v>52</v>
      </c>
      <c r="F45" s="2355"/>
      <c r="G45" s="2355"/>
      <c r="H45" s="2355"/>
      <c r="I45" s="2355"/>
      <c r="J45" s="2355"/>
      <c r="K45" s="2748"/>
      <c r="L45" s="2357"/>
    </row>
    <row r="46" spans="1:12" ht="41.25" customHeight="1" x14ac:dyDescent="0.2">
      <c r="A46" s="2132">
        <v>44345</v>
      </c>
      <c r="B46" s="2133" t="s">
        <v>14</v>
      </c>
      <c r="C46" s="4295" t="s">
        <v>4406</v>
      </c>
      <c r="D46" s="4296"/>
      <c r="E46" s="4296"/>
      <c r="F46" s="4296"/>
      <c r="G46" s="4296"/>
      <c r="H46" s="4296"/>
      <c r="I46" s="4296"/>
      <c r="J46" s="4297"/>
      <c r="K46" s="2655"/>
      <c r="L46" s="2219" t="s">
        <v>2882</v>
      </c>
    </row>
    <row r="47" spans="1:12" ht="47.25" customHeight="1" x14ac:dyDescent="0.2">
      <c r="A47" s="2129">
        <v>44353</v>
      </c>
      <c r="B47" s="2130" t="s">
        <v>31</v>
      </c>
      <c r="C47" s="4274" t="s">
        <v>4403</v>
      </c>
      <c r="D47" s="4275"/>
      <c r="E47" s="4275"/>
      <c r="F47" s="4275"/>
      <c r="G47" s="4275"/>
      <c r="H47" s="4275"/>
      <c r="I47" s="4275"/>
      <c r="J47" s="4276"/>
      <c r="K47" s="2858"/>
      <c r="L47" s="3206" t="s">
        <v>1909</v>
      </c>
    </row>
    <row r="48" spans="1:12" ht="15.75" x14ac:dyDescent="0.25">
      <c r="A48" s="2132">
        <v>44359</v>
      </c>
      <c r="B48" s="2133" t="s">
        <v>12</v>
      </c>
      <c r="C48" s="2134">
        <v>190</v>
      </c>
      <c r="D48" s="2135">
        <f t="shared" si="0"/>
        <v>66.5</v>
      </c>
      <c r="E48" s="2134">
        <v>65</v>
      </c>
      <c r="F48" s="2134" t="s">
        <v>159</v>
      </c>
      <c r="G48" s="2134">
        <v>78</v>
      </c>
      <c r="H48" s="2134"/>
      <c r="I48" s="2134"/>
      <c r="J48" s="2134"/>
      <c r="K48" s="2655"/>
      <c r="L48" s="2121" t="s">
        <v>4415</v>
      </c>
    </row>
    <row r="49" spans="1:12" ht="15.75" x14ac:dyDescent="0.25">
      <c r="A49" s="2132">
        <v>44361</v>
      </c>
      <c r="B49" s="2133" t="s">
        <v>186</v>
      </c>
      <c r="C49" s="2134"/>
      <c r="D49" s="2135"/>
      <c r="E49" s="2134"/>
      <c r="F49" s="2134"/>
      <c r="G49" s="2134"/>
      <c r="H49" s="2134">
        <v>2640</v>
      </c>
      <c r="I49" s="2134">
        <v>100</v>
      </c>
      <c r="J49" s="2134"/>
      <c r="K49" s="2655"/>
      <c r="L49" s="2121" t="s">
        <v>4426</v>
      </c>
    </row>
    <row r="50" spans="1:12" ht="15.75" x14ac:dyDescent="0.25">
      <c r="A50" s="2132">
        <v>44432</v>
      </c>
      <c r="B50" s="2133" t="s">
        <v>14</v>
      </c>
      <c r="C50" s="4264" t="s">
        <v>534</v>
      </c>
      <c r="D50" s="4265"/>
      <c r="E50" s="4265"/>
      <c r="F50" s="4265"/>
      <c r="G50" s="4265"/>
      <c r="H50" s="4265"/>
      <c r="I50" s="4265"/>
      <c r="J50" s="4266"/>
      <c r="K50" s="2655"/>
      <c r="L50" s="2121"/>
    </row>
    <row r="51" spans="1:12" ht="15.75" x14ac:dyDescent="0.25">
      <c r="A51" s="2132">
        <v>44440</v>
      </c>
      <c r="B51" s="2133" t="s">
        <v>12</v>
      </c>
      <c r="C51" s="2135">
        <v>195</v>
      </c>
      <c r="D51" s="2135">
        <f>C51*(100-E51)/100</f>
        <v>29.25</v>
      </c>
      <c r="E51" s="2135">
        <v>85</v>
      </c>
      <c r="F51" s="2135" t="s">
        <v>159</v>
      </c>
      <c r="G51" s="2135">
        <v>75</v>
      </c>
      <c r="H51" s="2134"/>
      <c r="I51" s="2134"/>
      <c r="J51" s="2134"/>
      <c r="K51" s="2655"/>
      <c r="L51" s="2121" t="s">
        <v>2097</v>
      </c>
    </row>
    <row r="52" spans="1:12" ht="15.75" x14ac:dyDescent="0.25">
      <c r="A52" s="2132">
        <v>44455</v>
      </c>
      <c r="B52" s="2133" t="s">
        <v>186</v>
      </c>
      <c r="C52" s="2134"/>
      <c r="D52" s="2135" t="s">
        <v>301</v>
      </c>
      <c r="E52" s="2134"/>
      <c r="F52" s="2134"/>
      <c r="G52" s="2134"/>
      <c r="H52" s="2134">
        <v>3775</v>
      </c>
      <c r="I52" s="2134">
        <v>100</v>
      </c>
      <c r="J52" s="2134"/>
      <c r="K52" s="2655"/>
      <c r="L52" s="2121"/>
    </row>
    <row r="53" spans="1:12" ht="15.75" x14ac:dyDescent="0.25">
      <c r="A53" s="2132"/>
      <c r="B53" s="2133"/>
      <c r="C53" s="2134"/>
      <c r="D53" s="2135">
        <f t="shared" si="0"/>
        <v>0</v>
      </c>
      <c r="E53" s="2134"/>
      <c r="F53" s="2134"/>
      <c r="G53" s="2134"/>
      <c r="H53" s="2134"/>
      <c r="I53" s="2134"/>
      <c r="J53" s="2134"/>
      <c r="K53" s="2655"/>
      <c r="L53" s="2121"/>
    </row>
    <row r="54" spans="1:12" ht="15.75" x14ac:dyDescent="0.25">
      <c r="A54" s="2132"/>
      <c r="B54" s="2133"/>
      <c r="C54" s="2134"/>
      <c r="D54" s="2135">
        <f t="shared" si="0"/>
        <v>0</v>
      </c>
      <c r="E54" s="2134"/>
      <c r="F54" s="2134"/>
      <c r="G54" s="2134"/>
      <c r="H54" s="2134"/>
      <c r="I54" s="2134"/>
      <c r="J54" s="2134"/>
      <c r="K54" s="2655"/>
      <c r="L54" s="2121"/>
    </row>
    <row r="55" spans="1:12" ht="15.75" x14ac:dyDescent="0.25">
      <c r="A55" s="2132"/>
      <c r="B55" s="2133"/>
      <c r="C55" s="2134"/>
      <c r="D55" s="2135">
        <f t="shared" si="0"/>
        <v>0</v>
      </c>
      <c r="E55" s="2134"/>
      <c r="F55" s="2134"/>
      <c r="G55" s="2134"/>
      <c r="H55" s="2134"/>
      <c r="I55" s="2134"/>
      <c r="J55" s="2134"/>
      <c r="K55" s="2655"/>
      <c r="L55" s="2121"/>
    </row>
    <row r="56" spans="1:12" ht="15.75" x14ac:dyDescent="0.25">
      <c r="A56" s="2132"/>
      <c r="B56" s="2133"/>
      <c r="C56" s="2134"/>
      <c r="D56" s="2135">
        <f t="shared" si="0"/>
        <v>0</v>
      </c>
      <c r="E56" s="2134"/>
      <c r="F56" s="2134"/>
      <c r="G56" s="2134"/>
      <c r="H56" s="2134"/>
      <c r="I56" s="2134"/>
      <c r="J56" s="2134"/>
      <c r="K56" s="2655"/>
      <c r="L56" s="2121"/>
    </row>
    <row r="57" spans="1:12" ht="15.75" x14ac:dyDescent="0.25">
      <c r="A57" s="2132"/>
      <c r="B57" s="2133"/>
      <c r="C57" s="2134"/>
      <c r="D57" s="2135">
        <f t="shared" si="0"/>
        <v>0</v>
      </c>
      <c r="E57" s="2134"/>
      <c r="F57" s="2134"/>
      <c r="G57" s="2134"/>
      <c r="H57" s="2134"/>
      <c r="I57" s="2134"/>
      <c r="J57" s="2134"/>
      <c r="K57" s="2655"/>
      <c r="L57" s="2121"/>
    </row>
    <row r="58" spans="1:12" ht="15.75" x14ac:dyDescent="0.25">
      <c r="A58" s="2132"/>
      <c r="B58" s="2133"/>
      <c r="C58" s="2134"/>
      <c r="D58" s="2135">
        <f t="shared" si="0"/>
        <v>0</v>
      </c>
      <c r="E58" s="2134"/>
      <c r="F58" s="2134"/>
      <c r="G58" s="2134"/>
      <c r="H58" s="2134"/>
      <c r="I58" s="2134"/>
      <c r="J58" s="2134"/>
      <c r="K58" s="2655"/>
      <c r="L58" s="2121"/>
    </row>
    <row r="59" spans="1:12" ht="15.75" x14ac:dyDescent="0.25">
      <c r="A59" s="2132"/>
      <c r="B59" s="2133"/>
      <c r="C59" s="2134"/>
      <c r="D59" s="2135">
        <f t="shared" si="0"/>
        <v>0</v>
      </c>
      <c r="E59" s="2134"/>
      <c r="F59" s="2134"/>
      <c r="G59" s="2134"/>
      <c r="H59" s="2134"/>
      <c r="I59" s="2134"/>
      <c r="J59" s="2134"/>
      <c r="K59" s="2655"/>
      <c r="L59" s="2121"/>
    </row>
    <row r="60" spans="1:12" ht="15.75" x14ac:dyDescent="0.25">
      <c r="A60" s="2132"/>
      <c r="B60" s="2133"/>
      <c r="C60" s="2134"/>
      <c r="D60" s="2135">
        <f t="shared" si="0"/>
        <v>0</v>
      </c>
      <c r="E60" s="2134"/>
      <c r="F60" s="2134"/>
      <c r="G60" s="2134"/>
      <c r="H60" s="2134"/>
      <c r="I60" s="2134"/>
      <c r="J60" s="2134"/>
      <c r="K60" s="2655"/>
      <c r="L60" s="2121"/>
    </row>
    <row r="61" spans="1:12" ht="15.75" x14ac:dyDescent="0.25">
      <c r="A61" s="2132"/>
      <c r="B61" s="2133"/>
      <c r="C61" s="2134"/>
      <c r="D61" s="2135">
        <f t="shared" si="0"/>
        <v>0</v>
      </c>
      <c r="E61" s="2134"/>
      <c r="F61" s="2134"/>
      <c r="G61" s="2134"/>
      <c r="H61" s="2134"/>
      <c r="I61" s="2134"/>
      <c r="J61" s="2134"/>
      <c r="K61" s="2655"/>
      <c r="L61" s="2121"/>
    </row>
    <row r="62" spans="1:12" ht="15.75" x14ac:dyDescent="0.25">
      <c r="A62" s="2132"/>
      <c r="B62" s="2133"/>
      <c r="C62" s="2134"/>
      <c r="D62" s="2135">
        <f t="shared" si="0"/>
        <v>0</v>
      </c>
      <c r="E62" s="2134"/>
      <c r="F62" s="2134"/>
      <c r="G62" s="2134"/>
      <c r="H62" s="2134"/>
      <c r="I62" s="2134"/>
      <c r="J62" s="2134"/>
      <c r="K62" s="2655"/>
      <c r="L62" s="2121"/>
    </row>
    <row r="63" spans="1:12" ht="15.75" x14ac:dyDescent="0.25">
      <c r="A63" s="2132"/>
      <c r="B63" s="2133"/>
      <c r="C63" s="2134"/>
      <c r="D63" s="2135">
        <f t="shared" si="0"/>
        <v>0</v>
      </c>
      <c r="E63" s="2134"/>
      <c r="F63" s="2134"/>
      <c r="G63" s="2134"/>
      <c r="H63" s="2134"/>
      <c r="I63" s="2134"/>
      <c r="J63" s="2134"/>
      <c r="K63" s="2655"/>
      <c r="L63" s="2121"/>
    </row>
    <row r="64" spans="1:12" ht="15.75" x14ac:dyDescent="0.25">
      <c r="A64" s="2132"/>
      <c r="B64" s="2133"/>
      <c r="C64" s="2134"/>
      <c r="D64" s="2135">
        <f t="shared" si="0"/>
        <v>0</v>
      </c>
      <c r="E64" s="2134"/>
      <c r="F64" s="2134"/>
      <c r="G64" s="2134"/>
      <c r="H64" s="2134"/>
      <c r="I64" s="2134"/>
      <c r="J64" s="2134"/>
      <c r="K64" s="2655"/>
      <c r="L64" s="2121"/>
    </row>
    <row r="65" spans="1:12" ht="15.75" x14ac:dyDescent="0.25">
      <c r="A65" s="2132"/>
      <c r="B65" s="2133"/>
      <c r="C65" s="2134"/>
      <c r="D65" s="2135">
        <f t="shared" si="0"/>
        <v>0</v>
      </c>
      <c r="E65" s="2134"/>
      <c r="F65" s="2134"/>
      <c r="G65" s="2134"/>
      <c r="H65" s="2134"/>
      <c r="I65" s="2134"/>
      <c r="J65" s="2134"/>
      <c r="K65" s="2655"/>
      <c r="L65" s="2121"/>
    </row>
    <row r="66" spans="1:12" ht="15.75" x14ac:dyDescent="0.25">
      <c r="A66" s="2132"/>
      <c r="B66" s="2133"/>
      <c r="C66" s="2134"/>
      <c r="D66" s="2135">
        <f t="shared" si="0"/>
        <v>0</v>
      </c>
      <c r="E66" s="2134"/>
      <c r="F66" s="2134"/>
      <c r="G66" s="2134"/>
      <c r="H66" s="2134"/>
      <c r="I66" s="2134"/>
      <c r="J66" s="2134"/>
      <c r="K66" s="2655"/>
      <c r="L66" s="2121"/>
    </row>
    <row r="67" spans="1:12" ht="15.75" x14ac:dyDescent="0.25">
      <c r="A67" s="2132"/>
      <c r="B67" s="2133"/>
      <c r="C67" s="2134"/>
      <c r="D67" s="2135">
        <f t="shared" si="0"/>
        <v>0</v>
      </c>
      <c r="E67" s="2134"/>
      <c r="F67" s="2134"/>
      <c r="G67" s="2134"/>
      <c r="H67" s="2134"/>
      <c r="I67" s="2134"/>
      <c r="J67" s="2134"/>
      <c r="K67" s="2655"/>
      <c r="L67" s="2121"/>
    </row>
    <row r="68" spans="1:12" ht="15.75" x14ac:dyDescent="0.25">
      <c r="A68" s="2132"/>
      <c r="B68" s="2133"/>
      <c r="C68" s="2134"/>
      <c r="D68" s="2135">
        <f t="shared" si="0"/>
        <v>0</v>
      </c>
      <c r="E68" s="2134"/>
      <c r="F68" s="2134"/>
      <c r="G68" s="2134"/>
      <c r="H68" s="2134"/>
      <c r="I68" s="2134"/>
      <c r="J68" s="2134"/>
      <c r="K68" s="2655"/>
      <c r="L68" s="2121"/>
    </row>
    <row r="69" spans="1:12" ht="15.75" x14ac:dyDescent="0.25">
      <c r="A69" s="2132"/>
      <c r="B69" s="2133"/>
      <c r="C69" s="2134"/>
      <c r="D69" s="2135">
        <f t="shared" si="0"/>
        <v>0</v>
      </c>
      <c r="E69" s="2134"/>
      <c r="F69" s="2134"/>
      <c r="G69" s="2134"/>
      <c r="H69" s="2134"/>
      <c r="I69" s="2134"/>
      <c r="J69" s="2134"/>
      <c r="K69" s="2655"/>
      <c r="L69" s="2121"/>
    </row>
    <row r="70" spans="1:12" ht="15.75" x14ac:dyDescent="0.25">
      <c r="A70" s="2132"/>
      <c r="B70" s="2133"/>
      <c r="C70" s="2134"/>
      <c r="D70" s="2135">
        <f t="shared" si="0"/>
        <v>0</v>
      </c>
      <c r="E70" s="2134"/>
      <c r="F70" s="2134"/>
      <c r="G70" s="2134"/>
      <c r="H70" s="2134"/>
      <c r="I70" s="2134"/>
      <c r="J70" s="2134"/>
      <c r="K70" s="2655"/>
      <c r="L70" s="2121"/>
    </row>
    <row r="71" spans="1:12" ht="15.75" x14ac:dyDescent="0.25">
      <c r="A71" s="2132"/>
      <c r="B71" s="2133"/>
      <c r="C71" s="2134"/>
      <c r="D71" s="2135">
        <f t="shared" si="0"/>
        <v>0</v>
      </c>
      <c r="E71" s="2134"/>
      <c r="F71" s="2134"/>
      <c r="G71" s="2134"/>
      <c r="H71" s="2134"/>
      <c r="I71" s="2134"/>
      <c r="J71" s="2134"/>
      <c r="K71" s="2655"/>
      <c r="L71" s="2121"/>
    </row>
    <row r="72" spans="1:12" ht="15.75" x14ac:dyDescent="0.25">
      <c r="A72" s="2132"/>
      <c r="B72" s="2133"/>
      <c r="C72" s="2134"/>
      <c r="D72" s="2135">
        <f t="shared" si="0"/>
        <v>0</v>
      </c>
      <c r="E72" s="2134"/>
      <c r="F72" s="2134"/>
      <c r="G72" s="2134"/>
      <c r="H72" s="2134"/>
      <c r="I72" s="2134"/>
      <c r="J72" s="2134"/>
      <c r="K72" s="2655"/>
      <c r="L72" s="2121"/>
    </row>
    <row r="73" spans="1:12" ht="15.75" x14ac:dyDescent="0.25">
      <c r="A73" s="2132"/>
      <c r="B73" s="2133"/>
      <c r="C73" s="2134"/>
      <c r="D73" s="2135">
        <f t="shared" si="0"/>
        <v>0</v>
      </c>
      <c r="E73" s="2134"/>
      <c r="F73" s="2134"/>
      <c r="G73" s="2134"/>
      <c r="H73" s="2134"/>
      <c r="I73" s="2134"/>
      <c r="J73" s="2134"/>
      <c r="K73" s="2655"/>
      <c r="L73" s="2121"/>
    </row>
    <row r="74" spans="1:12" ht="15.75" x14ac:dyDescent="0.25">
      <c r="A74" s="2132"/>
      <c r="B74" s="2133"/>
      <c r="C74" s="2134"/>
      <c r="D74" s="2135">
        <f t="shared" si="0"/>
        <v>0</v>
      </c>
      <c r="E74" s="2134"/>
      <c r="F74" s="2134"/>
      <c r="G74" s="2134"/>
      <c r="H74" s="2134"/>
      <c r="I74" s="2134"/>
      <c r="J74" s="2134"/>
      <c r="K74" s="2655"/>
      <c r="L74" s="2121"/>
    </row>
    <row r="75" spans="1:12" ht="15.75" x14ac:dyDescent="0.25">
      <c r="A75" s="2132"/>
      <c r="B75" s="2133"/>
      <c r="C75" s="2134"/>
      <c r="D75" s="2135">
        <f t="shared" si="0"/>
        <v>0</v>
      </c>
      <c r="E75" s="2134"/>
      <c r="F75" s="2134"/>
      <c r="G75" s="2134"/>
      <c r="H75" s="2134"/>
      <c r="I75" s="2134"/>
      <c r="J75" s="2134"/>
      <c r="K75" s="2655"/>
      <c r="L75" s="2121"/>
    </row>
    <row r="76" spans="1:12" ht="15.75" x14ac:dyDescent="0.25">
      <c r="A76" s="2132"/>
      <c r="B76" s="2133"/>
      <c r="C76" s="2134"/>
      <c r="D76" s="2135">
        <f t="shared" si="0"/>
        <v>0</v>
      </c>
      <c r="E76" s="2134"/>
      <c r="F76" s="2134"/>
      <c r="G76" s="2134"/>
      <c r="H76" s="2134"/>
      <c r="I76" s="2134"/>
      <c r="J76" s="2134"/>
      <c r="K76" s="2655"/>
      <c r="L76" s="2121"/>
    </row>
    <row r="77" spans="1:12" ht="15.75" x14ac:dyDescent="0.25">
      <c r="A77" s="2132"/>
      <c r="B77" s="2133"/>
      <c r="C77" s="2134"/>
      <c r="D77" s="2135">
        <f t="shared" si="0"/>
        <v>0</v>
      </c>
      <c r="E77" s="2134"/>
      <c r="F77" s="2134"/>
      <c r="G77" s="2134"/>
      <c r="H77" s="2134"/>
      <c r="I77" s="2134"/>
      <c r="J77" s="2134"/>
      <c r="K77" s="2655"/>
      <c r="L77" s="2121"/>
    </row>
    <row r="78" spans="1:12" ht="15.75" x14ac:dyDescent="0.25">
      <c r="A78" s="2132"/>
      <c r="B78" s="2133"/>
      <c r="C78" s="2134"/>
      <c r="D78" s="2135">
        <f t="shared" si="0"/>
        <v>0</v>
      </c>
      <c r="E78" s="2134"/>
      <c r="F78" s="2134"/>
      <c r="G78" s="2134"/>
      <c r="H78" s="2134"/>
      <c r="I78" s="2134"/>
      <c r="J78" s="2134"/>
      <c r="K78" s="2655"/>
      <c r="L78" s="2121"/>
    </row>
    <row r="79" spans="1:12" ht="15.75" x14ac:dyDescent="0.25">
      <c r="A79" s="2132"/>
      <c r="B79" s="2133"/>
      <c r="C79" s="2134"/>
      <c r="D79" s="2135">
        <f t="shared" si="0"/>
        <v>0</v>
      </c>
      <c r="E79" s="2134"/>
      <c r="F79" s="2134"/>
      <c r="G79" s="2134"/>
      <c r="H79" s="2134"/>
      <c r="I79" s="2134"/>
      <c r="J79" s="2134"/>
      <c r="K79" s="2655"/>
      <c r="L79" s="2121"/>
    </row>
    <row r="80" spans="1:12" ht="15.75" x14ac:dyDescent="0.25">
      <c r="A80" s="2132"/>
      <c r="B80" s="2133"/>
      <c r="C80" s="2134"/>
      <c r="D80" s="2135">
        <f t="shared" ref="D80:D143" si="1">+C80*(100-E80)/100</f>
        <v>0</v>
      </c>
      <c r="E80" s="2134"/>
      <c r="F80" s="2134"/>
      <c r="G80" s="2134"/>
      <c r="H80" s="2134"/>
      <c r="I80" s="2134"/>
      <c r="J80" s="2134"/>
      <c r="K80" s="2655"/>
      <c r="L80" s="2121"/>
    </row>
    <row r="81" spans="1:12" ht="15.75" x14ac:dyDescent="0.25">
      <c r="A81" s="2132"/>
      <c r="B81" s="2133"/>
      <c r="C81" s="2134"/>
      <c r="D81" s="2135">
        <f t="shared" si="1"/>
        <v>0</v>
      </c>
      <c r="E81" s="2134"/>
      <c r="F81" s="2134"/>
      <c r="G81" s="2134"/>
      <c r="H81" s="2134"/>
      <c r="I81" s="2134"/>
      <c r="J81" s="2134"/>
      <c r="K81" s="2655"/>
      <c r="L81" s="2121"/>
    </row>
    <row r="82" spans="1:12" ht="15.75" x14ac:dyDescent="0.25">
      <c r="A82" s="2132"/>
      <c r="B82" s="2133"/>
      <c r="C82" s="2134"/>
      <c r="D82" s="2135">
        <f t="shared" si="1"/>
        <v>0</v>
      </c>
      <c r="E82" s="2134"/>
      <c r="F82" s="2134"/>
      <c r="G82" s="2134"/>
      <c r="H82" s="2134"/>
      <c r="I82" s="2134"/>
      <c r="J82" s="2134"/>
      <c r="K82" s="2655"/>
      <c r="L82" s="2121"/>
    </row>
    <row r="83" spans="1:12" ht="15.75" x14ac:dyDescent="0.25">
      <c r="A83" s="2132"/>
      <c r="B83" s="2133"/>
      <c r="C83" s="2134"/>
      <c r="D83" s="2135">
        <f t="shared" si="1"/>
        <v>0</v>
      </c>
      <c r="E83" s="2134"/>
      <c r="F83" s="2134"/>
      <c r="G83" s="2134"/>
      <c r="H83" s="2134"/>
      <c r="I83" s="2134"/>
      <c r="J83" s="2134"/>
      <c r="K83" s="2655"/>
      <c r="L83" s="2121"/>
    </row>
    <row r="84" spans="1:12" ht="15.75" x14ac:dyDescent="0.25">
      <c r="A84" s="2132"/>
      <c r="B84" s="2133"/>
      <c r="C84" s="2134"/>
      <c r="D84" s="2135">
        <f t="shared" si="1"/>
        <v>0</v>
      </c>
      <c r="E84" s="2134"/>
      <c r="F84" s="2134"/>
      <c r="G84" s="2134"/>
      <c r="H84" s="2134"/>
      <c r="I84" s="2134"/>
      <c r="J84" s="2134"/>
      <c r="K84" s="2655"/>
      <c r="L84" s="2121"/>
    </row>
    <row r="85" spans="1:12" ht="15.75" x14ac:dyDescent="0.25">
      <c r="A85" s="2132"/>
      <c r="B85" s="2133"/>
      <c r="C85" s="2134"/>
      <c r="D85" s="2135">
        <f t="shared" si="1"/>
        <v>0</v>
      </c>
      <c r="E85" s="2134"/>
      <c r="F85" s="2134"/>
      <c r="G85" s="2134"/>
      <c r="H85" s="2134"/>
      <c r="I85" s="2134"/>
      <c r="J85" s="2134"/>
      <c r="K85" s="2655"/>
      <c r="L85" s="2121"/>
    </row>
    <row r="86" spans="1:12" ht="15.75" x14ac:dyDescent="0.25">
      <c r="A86" s="2132"/>
      <c r="B86" s="2133"/>
      <c r="C86" s="2134"/>
      <c r="D86" s="2135">
        <f t="shared" si="1"/>
        <v>0</v>
      </c>
      <c r="E86" s="2134"/>
      <c r="F86" s="2134"/>
      <c r="G86" s="2134"/>
      <c r="H86" s="2134"/>
      <c r="I86" s="2134"/>
      <c r="J86" s="2134"/>
      <c r="K86" s="2655"/>
      <c r="L86" s="2121"/>
    </row>
    <row r="87" spans="1:12" ht="15.75" x14ac:dyDescent="0.25">
      <c r="A87" s="2132"/>
      <c r="B87" s="2133"/>
      <c r="C87" s="2134"/>
      <c r="D87" s="2135">
        <f t="shared" si="1"/>
        <v>0</v>
      </c>
      <c r="E87" s="2134"/>
      <c r="F87" s="2134"/>
      <c r="G87" s="2134"/>
      <c r="H87" s="2134"/>
      <c r="I87" s="2134"/>
      <c r="J87" s="2134"/>
      <c r="K87" s="2655"/>
      <c r="L87" s="2121"/>
    </row>
    <row r="88" spans="1:12" ht="15.75" x14ac:dyDescent="0.25">
      <c r="A88" s="2132"/>
      <c r="B88" s="2133"/>
      <c r="C88" s="2134"/>
      <c r="D88" s="2135">
        <f t="shared" si="1"/>
        <v>0</v>
      </c>
      <c r="E88" s="2134"/>
      <c r="F88" s="2134"/>
      <c r="G88" s="2134"/>
      <c r="H88" s="2134"/>
      <c r="I88" s="2134"/>
      <c r="J88" s="2134"/>
      <c r="K88" s="2655"/>
      <c r="L88" s="2121"/>
    </row>
    <row r="89" spans="1:12" ht="15.75" x14ac:dyDescent="0.25">
      <c r="A89" s="2132"/>
      <c r="B89" s="2133"/>
      <c r="C89" s="2134"/>
      <c r="D89" s="2135">
        <f t="shared" si="1"/>
        <v>0</v>
      </c>
      <c r="E89" s="2134"/>
      <c r="F89" s="2134"/>
      <c r="G89" s="2134"/>
      <c r="H89" s="2134"/>
      <c r="I89" s="2134"/>
      <c r="J89" s="2134"/>
      <c r="K89" s="2655"/>
      <c r="L89" s="2121"/>
    </row>
    <row r="90" spans="1:12" ht="15.75" x14ac:dyDescent="0.25">
      <c r="A90" s="2132"/>
      <c r="B90" s="2133"/>
      <c r="C90" s="2134"/>
      <c r="D90" s="2135">
        <f t="shared" si="1"/>
        <v>0</v>
      </c>
      <c r="E90" s="2134"/>
      <c r="F90" s="2134"/>
      <c r="G90" s="2134"/>
      <c r="H90" s="2134"/>
      <c r="I90" s="2134"/>
      <c r="J90" s="2134"/>
      <c r="K90" s="2655"/>
      <c r="L90" s="2121"/>
    </row>
    <row r="91" spans="1:12" ht="15.75" x14ac:dyDescent="0.25">
      <c r="A91" s="2132"/>
      <c r="B91" s="2133"/>
      <c r="C91" s="2134"/>
      <c r="D91" s="2135">
        <f t="shared" si="1"/>
        <v>0</v>
      </c>
      <c r="E91" s="2134"/>
      <c r="F91" s="2134"/>
      <c r="G91" s="2134"/>
      <c r="H91" s="2134"/>
      <c r="I91" s="2134"/>
      <c r="J91" s="2134"/>
      <c r="K91" s="2655"/>
      <c r="L91" s="2121"/>
    </row>
    <row r="92" spans="1:12" ht="15.75" x14ac:dyDescent="0.25">
      <c r="A92" s="2132"/>
      <c r="B92" s="2133"/>
      <c r="C92" s="2134"/>
      <c r="D92" s="2135">
        <f t="shared" si="1"/>
        <v>0</v>
      </c>
      <c r="E92" s="2134"/>
      <c r="F92" s="2134"/>
      <c r="G92" s="2134"/>
      <c r="H92" s="2134"/>
      <c r="I92" s="2134"/>
      <c r="J92" s="2134"/>
      <c r="K92" s="2655"/>
      <c r="L92" s="2121"/>
    </row>
    <row r="93" spans="1:12" ht="15.75" x14ac:dyDescent="0.25">
      <c r="A93" s="2132"/>
      <c r="B93" s="2133"/>
      <c r="C93" s="2134"/>
      <c r="D93" s="2135">
        <f t="shared" si="1"/>
        <v>0</v>
      </c>
      <c r="E93" s="2134"/>
      <c r="F93" s="2134"/>
      <c r="G93" s="2134"/>
      <c r="H93" s="2134"/>
      <c r="I93" s="2134"/>
      <c r="J93" s="2134"/>
      <c r="K93" s="2655"/>
      <c r="L93" s="2121"/>
    </row>
    <row r="94" spans="1:12" ht="15.75" x14ac:dyDescent="0.25">
      <c r="A94" s="2132"/>
      <c r="B94" s="2133"/>
      <c r="C94" s="2134"/>
      <c r="D94" s="2135">
        <f t="shared" si="1"/>
        <v>0</v>
      </c>
      <c r="E94" s="2134"/>
      <c r="F94" s="2134"/>
      <c r="G94" s="2134"/>
      <c r="H94" s="2134"/>
      <c r="I94" s="2134"/>
      <c r="J94" s="2134"/>
      <c r="K94" s="2655"/>
      <c r="L94" s="2121"/>
    </row>
    <row r="95" spans="1:12" ht="15.75" x14ac:dyDescent="0.25">
      <c r="A95" s="2132"/>
      <c r="B95" s="2133"/>
      <c r="C95" s="2134"/>
      <c r="D95" s="2135">
        <f t="shared" si="1"/>
        <v>0</v>
      </c>
      <c r="E95" s="2134"/>
      <c r="F95" s="2134"/>
      <c r="G95" s="2134"/>
      <c r="H95" s="2134"/>
      <c r="I95" s="2134"/>
      <c r="J95" s="2134"/>
      <c r="K95" s="2655"/>
      <c r="L95" s="2121"/>
    </row>
    <row r="96" spans="1:12" ht="15.75" x14ac:dyDescent="0.25">
      <c r="A96" s="2132"/>
      <c r="B96" s="2133"/>
      <c r="C96" s="2134"/>
      <c r="D96" s="2135">
        <f t="shared" si="1"/>
        <v>0</v>
      </c>
      <c r="E96" s="2134"/>
      <c r="F96" s="2134"/>
      <c r="G96" s="2134"/>
      <c r="H96" s="2134"/>
      <c r="I96" s="2134"/>
      <c r="J96" s="2134"/>
      <c r="K96" s="2655"/>
      <c r="L96" s="2121"/>
    </row>
    <row r="97" spans="1:12" ht="15.75" x14ac:dyDescent="0.25">
      <c r="A97" s="2132"/>
      <c r="B97" s="2133"/>
      <c r="C97" s="2134"/>
      <c r="D97" s="2135">
        <f t="shared" si="1"/>
        <v>0</v>
      </c>
      <c r="E97" s="2134"/>
      <c r="F97" s="2134"/>
      <c r="G97" s="2134"/>
      <c r="H97" s="2134"/>
      <c r="I97" s="2134"/>
      <c r="J97" s="2134"/>
      <c r="K97" s="2655"/>
      <c r="L97" s="2121"/>
    </row>
    <row r="98" spans="1:12" ht="15.75" x14ac:dyDescent="0.25">
      <c r="A98" s="2132"/>
      <c r="B98" s="2133"/>
      <c r="C98" s="2134"/>
      <c r="D98" s="2135">
        <f t="shared" si="1"/>
        <v>0</v>
      </c>
      <c r="E98" s="2134"/>
      <c r="F98" s="2134"/>
      <c r="G98" s="2134"/>
      <c r="H98" s="2134"/>
      <c r="I98" s="2134"/>
      <c r="J98" s="2134"/>
      <c r="K98" s="2655"/>
      <c r="L98" s="2121"/>
    </row>
    <row r="99" spans="1:12" ht="15.75" x14ac:dyDescent="0.25">
      <c r="A99" s="2132"/>
      <c r="B99" s="2133"/>
      <c r="C99" s="2134"/>
      <c r="D99" s="2135">
        <f t="shared" si="1"/>
        <v>0</v>
      </c>
      <c r="E99" s="2134"/>
      <c r="F99" s="2134"/>
      <c r="G99" s="2134"/>
      <c r="H99" s="2134"/>
      <c r="I99" s="2134"/>
      <c r="J99" s="2134"/>
      <c r="K99" s="2655"/>
      <c r="L99" s="2121"/>
    </row>
    <row r="100" spans="1:12" ht="15.75" x14ac:dyDescent="0.25">
      <c r="A100" s="2132"/>
      <c r="B100" s="2133"/>
      <c r="C100" s="2134"/>
      <c r="D100" s="2135">
        <f t="shared" si="1"/>
        <v>0</v>
      </c>
      <c r="E100" s="2134"/>
      <c r="F100" s="2134"/>
      <c r="G100" s="2134"/>
      <c r="H100" s="2134"/>
      <c r="I100" s="2134"/>
      <c r="J100" s="2134"/>
      <c r="K100" s="2655"/>
      <c r="L100" s="2121"/>
    </row>
    <row r="101" spans="1:12" ht="15.75" x14ac:dyDescent="0.25">
      <c r="A101" s="2132"/>
      <c r="B101" s="2133"/>
      <c r="C101" s="2134"/>
      <c r="D101" s="2135">
        <f t="shared" si="1"/>
        <v>0</v>
      </c>
      <c r="E101" s="2134"/>
      <c r="F101" s="2134"/>
      <c r="G101" s="2134"/>
      <c r="H101" s="2134"/>
      <c r="I101" s="2134"/>
      <c r="J101" s="2134"/>
      <c r="K101" s="2655"/>
      <c r="L101" s="2121"/>
    </row>
    <row r="102" spans="1:12" ht="15.75" x14ac:dyDescent="0.25">
      <c r="A102" s="2132"/>
      <c r="B102" s="2133"/>
      <c r="C102" s="2134"/>
      <c r="D102" s="2135">
        <f t="shared" si="1"/>
        <v>0</v>
      </c>
      <c r="E102" s="2134"/>
      <c r="F102" s="2134"/>
      <c r="G102" s="2134"/>
      <c r="H102" s="2134"/>
      <c r="I102" s="2134"/>
      <c r="J102" s="2134"/>
      <c r="K102" s="2655"/>
      <c r="L102" s="2121"/>
    </row>
    <row r="103" spans="1:12" ht="15.75" x14ac:dyDescent="0.25">
      <c r="A103" s="2132"/>
      <c r="B103" s="2133"/>
      <c r="C103" s="2134"/>
      <c r="D103" s="2135">
        <f t="shared" si="1"/>
        <v>0</v>
      </c>
      <c r="E103" s="2134"/>
      <c r="F103" s="2134"/>
      <c r="G103" s="2134"/>
      <c r="H103" s="2134"/>
      <c r="I103" s="2134"/>
      <c r="J103" s="2134"/>
      <c r="K103" s="2655"/>
      <c r="L103" s="2121"/>
    </row>
    <row r="104" spans="1:12" ht="15.75" x14ac:dyDescent="0.25">
      <c r="A104" s="2132"/>
      <c r="B104" s="2133"/>
      <c r="C104" s="2134"/>
      <c r="D104" s="2135">
        <f t="shared" si="1"/>
        <v>0</v>
      </c>
      <c r="E104" s="2134"/>
      <c r="F104" s="2134"/>
      <c r="G104" s="2134"/>
      <c r="H104" s="2134"/>
      <c r="I104" s="2134"/>
      <c r="J104" s="2134"/>
      <c r="K104" s="2655"/>
      <c r="L104" s="2121"/>
    </row>
    <row r="105" spans="1:12" ht="15.75" x14ac:dyDescent="0.25">
      <c r="A105" s="2132"/>
      <c r="B105" s="2133"/>
      <c r="C105" s="2134"/>
      <c r="D105" s="2135">
        <f t="shared" si="1"/>
        <v>0</v>
      </c>
      <c r="E105" s="2134"/>
      <c r="F105" s="2134"/>
      <c r="G105" s="2134"/>
      <c r="H105" s="2134"/>
      <c r="I105" s="2134"/>
      <c r="J105" s="2134"/>
      <c r="K105" s="2655"/>
      <c r="L105" s="2121"/>
    </row>
    <row r="106" spans="1:12" ht="15.75" x14ac:dyDescent="0.25">
      <c r="A106" s="2132"/>
      <c r="B106" s="2133"/>
      <c r="C106" s="2134"/>
      <c r="D106" s="2135">
        <f t="shared" si="1"/>
        <v>0</v>
      </c>
      <c r="E106" s="2134"/>
      <c r="F106" s="2134"/>
      <c r="G106" s="2134"/>
      <c r="H106" s="2134"/>
      <c r="I106" s="2134"/>
      <c r="J106" s="2134"/>
      <c r="K106" s="2655"/>
      <c r="L106" s="2121"/>
    </row>
    <row r="107" spans="1:12" ht="15.75" x14ac:dyDescent="0.25">
      <c r="A107" s="2132"/>
      <c r="B107" s="2133"/>
      <c r="C107" s="2134"/>
      <c r="D107" s="2135">
        <f t="shared" si="1"/>
        <v>0</v>
      </c>
      <c r="E107" s="2134"/>
      <c r="F107" s="2134"/>
      <c r="G107" s="2134"/>
      <c r="H107" s="2134"/>
      <c r="I107" s="2134"/>
      <c r="J107" s="2134"/>
      <c r="K107" s="2655"/>
      <c r="L107" s="2121"/>
    </row>
    <row r="108" spans="1:12" ht="15.75" x14ac:dyDescent="0.25">
      <c r="A108" s="2132"/>
      <c r="B108" s="2133"/>
      <c r="C108" s="2134"/>
      <c r="D108" s="2135">
        <f t="shared" si="1"/>
        <v>0</v>
      </c>
      <c r="E108" s="2134"/>
      <c r="F108" s="2134"/>
      <c r="G108" s="2134"/>
      <c r="H108" s="2134"/>
      <c r="I108" s="2134"/>
      <c r="J108" s="2134"/>
      <c r="K108" s="2655"/>
      <c r="L108" s="2121"/>
    </row>
    <row r="109" spans="1:12" ht="15.75" x14ac:dyDescent="0.25">
      <c r="A109" s="2132"/>
      <c r="B109" s="2133"/>
      <c r="C109" s="2134"/>
      <c r="D109" s="2135">
        <f t="shared" si="1"/>
        <v>0</v>
      </c>
      <c r="E109" s="2134"/>
      <c r="F109" s="2134"/>
      <c r="G109" s="2134"/>
      <c r="H109" s="2134"/>
      <c r="I109" s="2134"/>
      <c r="J109" s="2134"/>
      <c r="K109" s="2655"/>
      <c r="L109" s="2121"/>
    </row>
    <row r="110" spans="1:12" ht="15.75" x14ac:dyDescent="0.25">
      <c r="A110" s="2132"/>
      <c r="B110" s="2133"/>
      <c r="C110" s="2134"/>
      <c r="D110" s="2135">
        <f t="shared" si="1"/>
        <v>0</v>
      </c>
      <c r="E110" s="2134"/>
      <c r="F110" s="2134"/>
      <c r="G110" s="2134"/>
      <c r="H110" s="2134"/>
      <c r="I110" s="2134"/>
      <c r="J110" s="2134"/>
      <c r="K110" s="2655"/>
      <c r="L110" s="2121"/>
    </row>
    <row r="111" spans="1:12" ht="15.75" x14ac:dyDescent="0.25">
      <c r="A111" s="2132"/>
      <c r="B111" s="2133"/>
      <c r="C111" s="2134"/>
      <c r="D111" s="2135">
        <f t="shared" si="1"/>
        <v>0</v>
      </c>
      <c r="E111" s="2134"/>
      <c r="F111" s="2134"/>
      <c r="G111" s="2134"/>
      <c r="H111" s="2134"/>
      <c r="I111" s="2134"/>
      <c r="J111" s="2134"/>
      <c r="K111" s="2655"/>
      <c r="L111" s="2121"/>
    </row>
    <row r="112" spans="1:12" ht="15.75" x14ac:dyDescent="0.25">
      <c r="A112" s="2132"/>
      <c r="B112" s="2133"/>
      <c r="C112" s="2134"/>
      <c r="D112" s="2135">
        <f t="shared" si="1"/>
        <v>0</v>
      </c>
      <c r="E112" s="2134"/>
      <c r="F112" s="2134"/>
      <c r="G112" s="2134"/>
      <c r="H112" s="2134"/>
      <c r="I112" s="2134"/>
      <c r="J112" s="2134"/>
      <c r="K112" s="2655"/>
      <c r="L112" s="2121"/>
    </row>
    <row r="113" spans="1:12" ht="15.75" x14ac:dyDescent="0.25">
      <c r="A113" s="2132"/>
      <c r="B113" s="2133"/>
      <c r="C113" s="2134"/>
      <c r="D113" s="2135">
        <f t="shared" si="1"/>
        <v>0</v>
      </c>
      <c r="E113" s="2134"/>
      <c r="F113" s="2134"/>
      <c r="G113" s="2134"/>
      <c r="H113" s="2134"/>
      <c r="I113" s="2134"/>
      <c r="J113" s="2134"/>
      <c r="K113" s="2655"/>
      <c r="L113" s="2121"/>
    </row>
    <row r="114" spans="1:12" ht="15.75" x14ac:dyDescent="0.25">
      <c r="A114" s="2132"/>
      <c r="B114" s="2133"/>
      <c r="C114" s="2134"/>
      <c r="D114" s="2135">
        <f t="shared" si="1"/>
        <v>0</v>
      </c>
      <c r="E114" s="2134"/>
      <c r="F114" s="2134"/>
      <c r="G114" s="2134"/>
      <c r="H114" s="2134"/>
      <c r="I114" s="2134"/>
      <c r="J114" s="2134"/>
      <c r="K114" s="2655"/>
      <c r="L114" s="2121"/>
    </row>
    <row r="115" spans="1:12" ht="15.75" x14ac:dyDescent="0.25">
      <c r="A115" s="2132"/>
      <c r="B115" s="2133"/>
      <c r="C115" s="2134"/>
      <c r="D115" s="2135">
        <f t="shared" si="1"/>
        <v>0</v>
      </c>
      <c r="E115" s="2134"/>
      <c r="F115" s="2134"/>
      <c r="G115" s="2134"/>
      <c r="H115" s="2134"/>
      <c r="I115" s="2134"/>
      <c r="J115" s="2134"/>
      <c r="K115" s="2655"/>
      <c r="L115" s="2121"/>
    </row>
    <row r="116" spans="1:12" ht="15.75" x14ac:dyDescent="0.25">
      <c r="A116" s="2132"/>
      <c r="B116" s="2133"/>
      <c r="C116" s="2134"/>
      <c r="D116" s="2135">
        <f t="shared" si="1"/>
        <v>0</v>
      </c>
      <c r="E116" s="2134"/>
      <c r="F116" s="2134"/>
      <c r="G116" s="2134"/>
      <c r="H116" s="2134"/>
      <c r="I116" s="2134"/>
      <c r="J116" s="2134"/>
      <c r="K116" s="2655"/>
      <c r="L116" s="2121"/>
    </row>
    <row r="117" spans="1:12" ht="15.75" x14ac:dyDescent="0.25">
      <c r="A117" s="2132"/>
      <c r="B117" s="2133"/>
      <c r="C117" s="2134"/>
      <c r="D117" s="2135">
        <f t="shared" si="1"/>
        <v>0</v>
      </c>
      <c r="E117" s="2134"/>
      <c r="F117" s="2134"/>
      <c r="G117" s="2134"/>
      <c r="H117" s="2134"/>
      <c r="I117" s="2134"/>
      <c r="J117" s="2134"/>
      <c r="K117" s="2655"/>
      <c r="L117" s="2121"/>
    </row>
    <row r="118" spans="1:12" ht="15.75" x14ac:dyDescent="0.25">
      <c r="A118" s="2132"/>
      <c r="B118" s="2133"/>
      <c r="C118" s="2134"/>
      <c r="D118" s="2135">
        <f t="shared" si="1"/>
        <v>0</v>
      </c>
      <c r="E118" s="2134"/>
      <c r="F118" s="2134"/>
      <c r="G118" s="2134"/>
      <c r="H118" s="2134"/>
      <c r="I118" s="2134"/>
      <c r="J118" s="2134"/>
      <c r="K118" s="2655"/>
      <c r="L118" s="2121"/>
    </row>
    <row r="119" spans="1:12" ht="15.75" x14ac:dyDescent="0.25">
      <c r="A119" s="2132"/>
      <c r="B119" s="2133"/>
      <c r="C119" s="2134"/>
      <c r="D119" s="2135">
        <f t="shared" si="1"/>
        <v>0</v>
      </c>
      <c r="E119" s="2134"/>
      <c r="F119" s="2134"/>
      <c r="G119" s="2134"/>
      <c r="H119" s="2134"/>
      <c r="I119" s="2134"/>
      <c r="J119" s="2134"/>
      <c r="K119" s="2655"/>
      <c r="L119" s="2121"/>
    </row>
    <row r="120" spans="1:12" ht="15.75" x14ac:dyDescent="0.25">
      <c r="A120" s="2132"/>
      <c r="B120" s="2133"/>
      <c r="C120" s="2134"/>
      <c r="D120" s="2135">
        <f t="shared" si="1"/>
        <v>0</v>
      </c>
      <c r="E120" s="2134"/>
      <c r="F120" s="2134"/>
      <c r="G120" s="2134"/>
      <c r="H120" s="2134"/>
      <c r="I120" s="2134"/>
      <c r="J120" s="2134"/>
      <c r="K120" s="2655"/>
      <c r="L120" s="2121"/>
    </row>
    <row r="121" spans="1:12" ht="15.75" x14ac:dyDescent="0.25">
      <c r="A121" s="2132"/>
      <c r="B121" s="2133"/>
      <c r="C121" s="2134"/>
      <c r="D121" s="2135">
        <f t="shared" si="1"/>
        <v>0</v>
      </c>
      <c r="E121" s="2134"/>
      <c r="F121" s="2134"/>
      <c r="G121" s="2134"/>
      <c r="H121" s="2134"/>
      <c r="I121" s="2134"/>
      <c r="J121" s="2134"/>
      <c r="K121" s="2655"/>
      <c r="L121" s="2121"/>
    </row>
    <row r="122" spans="1:12" ht="15.75" x14ac:dyDescent="0.25">
      <c r="A122" s="2132"/>
      <c r="B122" s="2133"/>
      <c r="C122" s="2134"/>
      <c r="D122" s="2135">
        <f t="shared" si="1"/>
        <v>0</v>
      </c>
      <c r="E122" s="2134"/>
      <c r="F122" s="2134"/>
      <c r="G122" s="2134"/>
      <c r="H122" s="2134"/>
      <c r="I122" s="2134"/>
      <c r="J122" s="2134"/>
      <c r="K122" s="2655"/>
      <c r="L122" s="2121"/>
    </row>
    <row r="123" spans="1:12" ht="15.75" x14ac:dyDescent="0.25">
      <c r="A123" s="2132"/>
      <c r="B123" s="2133"/>
      <c r="C123" s="2134"/>
      <c r="D123" s="2135">
        <f t="shared" si="1"/>
        <v>0</v>
      </c>
      <c r="E123" s="2134"/>
      <c r="F123" s="2134"/>
      <c r="G123" s="2134"/>
      <c r="H123" s="2134"/>
      <c r="I123" s="2134"/>
      <c r="J123" s="2134"/>
      <c r="K123" s="2655"/>
      <c r="L123" s="2121"/>
    </row>
    <row r="124" spans="1:12" ht="15.75" x14ac:dyDescent="0.25">
      <c r="A124" s="2132"/>
      <c r="B124" s="2133"/>
      <c r="C124" s="2134"/>
      <c r="D124" s="2135">
        <f t="shared" si="1"/>
        <v>0</v>
      </c>
      <c r="E124" s="2134"/>
      <c r="F124" s="2134"/>
      <c r="G124" s="2134"/>
      <c r="H124" s="2134"/>
      <c r="I124" s="2134"/>
      <c r="J124" s="2134"/>
      <c r="K124" s="2655"/>
      <c r="L124" s="2121"/>
    </row>
    <row r="125" spans="1:12" ht="15.75" x14ac:dyDescent="0.25">
      <c r="A125" s="2132"/>
      <c r="B125" s="2133"/>
      <c r="C125" s="2134"/>
      <c r="D125" s="2135">
        <f t="shared" si="1"/>
        <v>0</v>
      </c>
      <c r="E125" s="2134"/>
      <c r="F125" s="2134"/>
      <c r="G125" s="2134"/>
      <c r="H125" s="2134"/>
      <c r="I125" s="2134"/>
      <c r="J125" s="2134"/>
      <c r="K125" s="2655"/>
      <c r="L125" s="2121"/>
    </row>
    <row r="126" spans="1:12" ht="15.75" x14ac:dyDescent="0.25">
      <c r="A126" s="2132"/>
      <c r="B126" s="2133"/>
      <c r="C126" s="2134"/>
      <c r="D126" s="2135">
        <f t="shared" si="1"/>
        <v>0</v>
      </c>
      <c r="E126" s="2134"/>
      <c r="F126" s="2134"/>
      <c r="G126" s="2134"/>
      <c r="H126" s="2134"/>
      <c r="I126" s="2134"/>
      <c r="J126" s="2134"/>
      <c r="K126" s="2655"/>
      <c r="L126" s="2121"/>
    </row>
    <row r="127" spans="1:12" ht="15.75" x14ac:dyDescent="0.25">
      <c r="A127" s="2132"/>
      <c r="B127" s="2133"/>
      <c r="C127" s="2134"/>
      <c r="D127" s="2135">
        <f t="shared" si="1"/>
        <v>0</v>
      </c>
      <c r="E127" s="2134"/>
      <c r="F127" s="2134"/>
      <c r="G127" s="2134"/>
      <c r="H127" s="2134"/>
      <c r="I127" s="2134"/>
      <c r="J127" s="2134"/>
      <c r="K127" s="2655"/>
      <c r="L127" s="2121"/>
    </row>
    <row r="128" spans="1:12" ht="15.75" x14ac:dyDescent="0.25">
      <c r="A128" s="2132"/>
      <c r="B128" s="2133"/>
      <c r="C128" s="2134"/>
      <c r="D128" s="2135">
        <f t="shared" si="1"/>
        <v>0</v>
      </c>
      <c r="E128" s="2134"/>
      <c r="F128" s="2134"/>
      <c r="G128" s="2134"/>
      <c r="H128" s="2134"/>
      <c r="I128" s="2134"/>
      <c r="J128" s="2134"/>
      <c r="K128" s="2655"/>
      <c r="L128" s="2121"/>
    </row>
    <row r="129" spans="1:12" ht="15.75" x14ac:dyDescent="0.25">
      <c r="A129" s="2132"/>
      <c r="B129" s="2133"/>
      <c r="C129" s="2134"/>
      <c r="D129" s="2135">
        <f t="shared" si="1"/>
        <v>0</v>
      </c>
      <c r="E129" s="2134"/>
      <c r="F129" s="2134"/>
      <c r="G129" s="2134"/>
      <c r="H129" s="2134"/>
      <c r="I129" s="2134"/>
      <c r="J129" s="2134"/>
      <c r="K129" s="2655"/>
      <c r="L129" s="2121"/>
    </row>
    <row r="130" spans="1:12" ht="15.75" x14ac:dyDescent="0.25">
      <c r="A130" s="2132"/>
      <c r="B130" s="2133"/>
      <c r="C130" s="2134"/>
      <c r="D130" s="2135">
        <f t="shared" si="1"/>
        <v>0</v>
      </c>
      <c r="E130" s="2134"/>
      <c r="F130" s="2134"/>
      <c r="G130" s="2134"/>
      <c r="H130" s="2134"/>
      <c r="I130" s="2134"/>
      <c r="J130" s="2134"/>
      <c r="K130" s="2655"/>
      <c r="L130" s="2121"/>
    </row>
    <row r="131" spans="1:12" ht="15.75" x14ac:dyDescent="0.25">
      <c r="A131" s="2132"/>
      <c r="B131" s="2133"/>
      <c r="C131" s="2134"/>
      <c r="D131" s="2135">
        <f t="shared" si="1"/>
        <v>0</v>
      </c>
      <c r="E131" s="2134"/>
      <c r="F131" s="2134"/>
      <c r="G131" s="2134"/>
      <c r="H131" s="2134"/>
      <c r="I131" s="2134"/>
      <c r="J131" s="2134"/>
      <c r="K131" s="2655"/>
      <c r="L131" s="2121"/>
    </row>
    <row r="132" spans="1:12" ht="15.75" x14ac:dyDescent="0.25">
      <c r="A132" s="2132"/>
      <c r="B132" s="2133"/>
      <c r="C132" s="2134"/>
      <c r="D132" s="2135">
        <f t="shared" si="1"/>
        <v>0</v>
      </c>
      <c r="E132" s="2134"/>
      <c r="F132" s="2134"/>
      <c r="G132" s="2134"/>
      <c r="H132" s="2134"/>
      <c r="I132" s="2134"/>
      <c r="J132" s="2134"/>
      <c r="K132" s="2655"/>
      <c r="L132" s="2121"/>
    </row>
    <row r="133" spans="1:12" ht="15.75" x14ac:dyDescent="0.25">
      <c r="A133" s="2132"/>
      <c r="B133" s="2133"/>
      <c r="C133" s="2134"/>
      <c r="D133" s="2135">
        <f t="shared" si="1"/>
        <v>0</v>
      </c>
      <c r="E133" s="2134"/>
      <c r="F133" s="2134"/>
      <c r="G133" s="2134"/>
      <c r="H133" s="2134"/>
      <c r="I133" s="2134"/>
      <c r="J133" s="2134"/>
      <c r="K133" s="2655"/>
      <c r="L133" s="2121"/>
    </row>
    <row r="134" spans="1:12" ht="15.75" x14ac:dyDescent="0.25">
      <c r="A134" s="2132"/>
      <c r="B134" s="2133"/>
      <c r="C134" s="2134"/>
      <c r="D134" s="2135">
        <f t="shared" si="1"/>
        <v>0</v>
      </c>
      <c r="E134" s="2134"/>
      <c r="F134" s="2134"/>
      <c r="G134" s="2134"/>
      <c r="H134" s="2134"/>
      <c r="I134" s="2134"/>
      <c r="J134" s="2134"/>
      <c r="K134" s="2655"/>
      <c r="L134" s="2121"/>
    </row>
    <row r="135" spans="1:12" ht="15.75" x14ac:dyDescent="0.25">
      <c r="A135" s="2132"/>
      <c r="B135" s="2133"/>
      <c r="C135" s="2134"/>
      <c r="D135" s="2135">
        <f t="shared" si="1"/>
        <v>0</v>
      </c>
      <c r="E135" s="2134"/>
      <c r="F135" s="2134"/>
      <c r="G135" s="2134"/>
      <c r="H135" s="2134"/>
      <c r="I135" s="2134"/>
      <c r="J135" s="2134"/>
      <c r="K135" s="2655"/>
      <c r="L135" s="2121"/>
    </row>
    <row r="136" spans="1:12" ht="15.75" x14ac:dyDescent="0.25">
      <c r="A136" s="2132"/>
      <c r="B136" s="2133"/>
      <c r="C136" s="2134"/>
      <c r="D136" s="2135">
        <f t="shared" si="1"/>
        <v>0</v>
      </c>
      <c r="E136" s="2134"/>
      <c r="F136" s="2134"/>
      <c r="G136" s="2134"/>
      <c r="H136" s="2134"/>
      <c r="I136" s="2134"/>
      <c r="J136" s="2134"/>
      <c r="K136" s="2655"/>
      <c r="L136" s="2121"/>
    </row>
    <row r="137" spans="1:12" ht="15.75" x14ac:dyDescent="0.25">
      <c r="A137" s="2132"/>
      <c r="B137" s="2133"/>
      <c r="C137" s="2134"/>
      <c r="D137" s="2135">
        <f t="shared" si="1"/>
        <v>0</v>
      </c>
      <c r="E137" s="2134"/>
      <c r="F137" s="2134"/>
      <c r="G137" s="2134"/>
      <c r="H137" s="2134"/>
      <c r="I137" s="2134"/>
      <c r="J137" s="2134"/>
      <c r="K137" s="2655"/>
      <c r="L137" s="2121"/>
    </row>
    <row r="138" spans="1:12" ht="15.75" x14ac:dyDescent="0.25">
      <c r="A138" s="2132"/>
      <c r="B138" s="2133"/>
      <c r="C138" s="2134"/>
      <c r="D138" s="2135">
        <f t="shared" si="1"/>
        <v>0</v>
      </c>
      <c r="E138" s="2134"/>
      <c r="F138" s="2134"/>
      <c r="G138" s="2134"/>
      <c r="H138" s="2134"/>
      <c r="I138" s="2134"/>
      <c r="J138" s="2134"/>
      <c r="K138" s="2655"/>
      <c r="L138" s="2121"/>
    </row>
    <row r="139" spans="1:12" ht="15.75" x14ac:dyDescent="0.25">
      <c r="A139" s="2132"/>
      <c r="B139" s="2133"/>
      <c r="C139" s="2134"/>
      <c r="D139" s="2135">
        <f t="shared" si="1"/>
        <v>0</v>
      </c>
      <c r="E139" s="2134"/>
      <c r="F139" s="2134"/>
      <c r="G139" s="2134"/>
      <c r="H139" s="2134"/>
      <c r="I139" s="2134"/>
      <c r="J139" s="2134"/>
      <c r="K139" s="2655"/>
      <c r="L139" s="2121"/>
    </row>
    <row r="140" spans="1:12" ht="15.75" x14ac:dyDescent="0.25">
      <c r="A140" s="2132"/>
      <c r="B140" s="2133"/>
      <c r="C140" s="2134"/>
      <c r="D140" s="2135">
        <f t="shared" si="1"/>
        <v>0</v>
      </c>
      <c r="E140" s="2134"/>
      <c r="F140" s="2134"/>
      <c r="G140" s="2134"/>
      <c r="H140" s="2134"/>
      <c r="I140" s="2134"/>
      <c r="J140" s="2134"/>
      <c r="K140" s="2655"/>
      <c r="L140" s="2121"/>
    </row>
    <row r="141" spans="1:12" ht="15.75" x14ac:dyDescent="0.25">
      <c r="A141" s="2132"/>
      <c r="B141" s="2133"/>
      <c r="C141" s="2134"/>
      <c r="D141" s="2135">
        <f t="shared" si="1"/>
        <v>0</v>
      </c>
      <c r="E141" s="2134"/>
      <c r="F141" s="2134"/>
      <c r="G141" s="2134"/>
      <c r="H141" s="2134"/>
      <c r="I141" s="2134"/>
      <c r="J141" s="2134"/>
      <c r="K141" s="2655"/>
      <c r="L141" s="2121"/>
    </row>
    <row r="142" spans="1:12" ht="15.75" x14ac:dyDescent="0.25">
      <c r="A142" s="2132"/>
      <c r="B142" s="2133"/>
      <c r="C142" s="2134"/>
      <c r="D142" s="2135">
        <f t="shared" si="1"/>
        <v>0</v>
      </c>
      <c r="E142" s="2134"/>
      <c r="F142" s="2134"/>
      <c r="G142" s="2134"/>
      <c r="H142" s="2134"/>
      <c r="I142" s="2134"/>
      <c r="J142" s="2134"/>
      <c r="K142" s="2655"/>
      <c r="L142" s="2121"/>
    </row>
    <row r="143" spans="1:12" ht="15.75" x14ac:dyDescent="0.25">
      <c r="A143" s="2132"/>
      <c r="B143" s="2133"/>
      <c r="C143" s="2134"/>
      <c r="D143" s="2135">
        <f t="shared" si="1"/>
        <v>0</v>
      </c>
      <c r="E143" s="2134"/>
      <c r="F143" s="2134"/>
      <c r="G143" s="2134"/>
      <c r="H143" s="2134"/>
      <c r="I143" s="2134"/>
      <c r="J143" s="2134"/>
      <c r="K143" s="2655"/>
      <c r="L143" s="2121"/>
    </row>
    <row r="144" spans="1:12" ht="15.75" x14ac:dyDescent="0.25">
      <c r="A144" s="2132"/>
      <c r="B144" s="2133"/>
      <c r="C144" s="2134"/>
      <c r="D144" s="2135">
        <f t="shared" ref="D144:D207" si="2">+C144*(100-E144)/100</f>
        <v>0</v>
      </c>
      <c r="E144" s="2134"/>
      <c r="F144" s="2134"/>
      <c r="G144" s="2134"/>
      <c r="H144" s="2134"/>
      <c r="I144" s="2134"/>
      <c r="J144" s="2134"/>
      <c r="K144" s="2655"/>
      <c r="L144" s="2121"/>
    </row>
    <row r="145" spans="1:12" ht="15.75" x14ac:dyDescent="0.25">
      <c r="A145" s="2132"/>
      <c r="B145" s="2133"/>
      <c r="C145" s="2134"/>
      <c r="D145" s="2135">
        <f t="shared" si="2"/>
        <v>0</v>
      </c>
      <c r="E145" s="2134"/>
      <c r="F145" s="2134"/>
      <c r="G145" s="2134"/>
      <c r="H145" s="2134"/>
      <c r="I145" s="2134"/>
      <c r="J145" s="2134"/>
      <c r="K145" s="2655"/>
      <c r="L145" s="2121"/>
    </row>
    <row r="146" spans="1:12" ht="15.75" x14ac:dyDescent="0.25">
      <c r="A146" s="2132"/>
      <c r="B146" s="2133"/>
      <c r="C146" s="2134"/>
      <c r="D146" s="2135">
        <f t="shared" si="2"/>
        <v>0</v>
      </c>
      <c r="E146" s="2134"/>
      <c r="F146" s="2134"/>
      <c r="G146" s="2134"/>
      <c r="H146" s="2134"/>
      <c r="I146" s="2134"/>
      <c r="J146" s="2134"/>
      <c r="K146" s="2655"/>
      <c r="L146" s="2121"/>
    </row>
    <row r="147" spans="1:12" ht="15.75" x14ac:dyDescent="0.25">
      <c r="A147" s="2132"/>
      <c r="B147" s="2133"/>
      <c r="C147" s="2134"/>
      <c r="D147" s="2135">
        <f t="shared" si="2"/>
        <v>0</v>
      </c>
      <c r="E147" s="2134"/>
      <c r="F147" s="2134"/>
      <c r="G147" s="2134"/>
      <c r="H147" s="2134"/>
      <c r="I147" s="2134"/>
      <c r="J147" s="2134"/>
      <c r="K147" s="2655"/>
      <c r="L147" s="2121"/>
    </row>
    <row r="148" spans="1:12" ht="15.75" x14ac:dyDescent="0.25">
      <c r="A148" s="2132"/>
      <c r="B148" s="2133"/>
      <c r="C148" s="2134"/>
      <c r="D148" s="2135">
        <f t="shared" si="2"/>
        <v>0</v>
      </c>
      <c r="E148" s="2134"/>
      <c r="F148" s="2134"/>
      <c r="G148" s="2134"/>
      <c r="H148" s="2134"/>
      <c r="I148" s="2134"/>
      <c r="J148" s="2134"/>
      <c r="K148" s="2655"/>
      <c r="L148" s="2121"/>
    </row>
    <row r="149" spans="1:12" ht="15.75" x14ac:dyDescent="0.25">
      <c r="A149" s="2132"/>
      <c r="B149" s="2133"/>
      <c r="C149" s="2134"/>
      <c r="D149" s="2135">
        <f t="shared" si="2"/>
        <v>0</v>
      </c>
      <c r="E149" s="2134"/>
      <c r="F149" s="2134"/>
      <c r="G149" s="2134"/>
      <c r="H149" s="2134"/>
      <c r="I149" s="2134"/>
      <c r="J149" s="2134"/>
      <c r="K149" s="2655"/>
      <c r="L149" s="2121"/>
    </row>
    <row r="150" spans="1:12" ht="15.75" x14ac:dyDescent="0.25">
      <c r="A150" s="2132"/>
      <c r="B150" s="2133"/>
      <c r="C150" s="2134"/>
      <c r="D150" s="2135">
        <f t="shared" si="2"/>
        <v>0</v>
      </c>
      <c r="E150" s="2134"/>
      <c r="F150" s="2134"/>
      <c r="G150" s="2134"/>
      <c r="H150" s="2134"/>
      <c r="I150" s="2134"/>
      <c r="J150" s="2134"/>
      <c r="K150" s="2655"/>
      <c r="L150" s="2121"/>
    </row>
    <row r="151" spans="1:12" ht="15.75" x14ac:dyDescent="0.25">
      <c r="A151" s="2132"/>
      <c r="B151" s="2133"/>
      <c r="C151" s="2134"/>
      <c r="D151" s="2135">
        <f t="shared" si="2"/>
        <v>0</v>
      </c>
      <c r="E151" s="2134"/>
      <c r="F151" s="2134"/>
      <c r="G151" s="2134"/>
      <c r="H151" s="2134"/>
      <c r="I151" s="2134"/>
      <c r="J151" s="2134"/>
      <c r="K151" s="2655"/>
      <c r="L151" s="2121"/>
    </row>
    <row r="152" spans="1:12" ht="15.75" x14ac:dyDescent="0.25">
      <c r="A152" s="2132"/>
      <c r="B152" s="2133"/>
      <c r="C152" s="2134"/>
      <c r="D152" s="2135">
        <f t="shared" si="2"/>
        <v>0</v>
      </c>
      <c r="E152" s="2134"/>
      <c r="F152" s="2134"/>
      <c r="G152" s="2134"/>
      <c r="H152" s="2134"/>
      <c r="I152" s="2134"/>
      <c r="J152" s="2134"/>
      <c r="K152" s="2655"/>
      <c r="L152" s="2121"/>
    </row>
    <row r="153" spans="1:12" ht="15.75" x14ac:dyDescent="0.25">
      <c r="A153" s="2132"/>
      <c r="B153" s="2133"/>
      <c r="C153" s="2134"/>
      <c r="D153" s="2135">
        <f t="shared" si="2"/>
        <v>0</v>
      </c>
      <c r="E153" s="2134"/>
      <c r="F153" s="2134"/>
      <c r="G153" s="2134"/>
      <c r="H153" s="2134"/>
      <c r="I153" s="2134"/>
      <c r="J153" s="2134"/>
      <c r="K153" s="2655"/>
      <c r="L153" s="2121"/>
    </row>
    <row r="154" spans="1:12" ht="15.75" x14ac:dyDescent="0.25">
      <c r="A154" s="2132"/>
      <c r="B154" s="2133"/>
      <c r="C154" s="2134"/>
      <c r="D154" s="2135">
        <f t="shared" si="2"/>
        <v>0</v>
      </c>
      <c r="E154" s="2134"/>
      <c r="F154" s="2134"/>
      <c r="G154" s="2134"/>
      <c r="H154" s="2134"/>
      <c r="I154" s="2134"/>
      <c r="J154" s="2134"/>
      <c r="K154" s="2655"/>
      <c r="L154" s="2121"/>
    </row>
    <row r="155" spans="1:12" ht="15.75" x14ac:dyDescent="0.25">
      <c r="A155" s="2132"/>
      <c r="B155" s="2133"/>
      <c r="C155" s="2134"/>
      <c r="D155" s="2135">
        <f t="shared" si="2"/>
        <v>0</v>
      </c>
      <c r="E155" s="2134"/>
      <c r="F155" s="2134"/>
      <c r="G155" s="2134"/>
      <c r="H155" s="2134"/>
      <c r="I155" s="2134"/>
      <c r="J155" s="2134"/>
      <c r="K155" s="2655"/>
      <c r="L155" s="2121"/>
    </row>
    <row r="156" spans="1:12" ht="15.75" x14ac:dyDescent="0.25">
      <c r="A156" s="2132"/>
      <c r="B156" s="2133"/>
      <c r="C156" s="2134"/>
      <c r="D156" s="2135">
        <f t="shared" si="2"/>
        <v>0</v>
      </c>
      <c r="E156" s="2134"/>
      <c r="F156" s="2134"/>
      <c r="G156" s="2134"/>
      <c r="H156" s="2134"/>
      <c r="I156" s="2134"/>
      <c r="J156" s="2134"/>
      <c r="K156" s="2655"/>
      <c r="L156" s="2121"/>
    </row>
    <row r="157" spans="1:12" ht="15.75" x14ac:dyDescent="0.25">
      <c r="A157" s="2132"/>
      <c r="B157" s="2133"/>
      <c r="C157" s="2134"/>
      <c r="D157" s="2135">
        <f t="shared" si="2"/>
        <v>0</v>
      </c>
      <c r="E157" s="2134"/>
      <c r="F157" s="2134"/>
      <c r="G157" s="2134"/>
      <c r="H157" s="2134"/>
      <c r="I157" s="2134"/>
      <c r="J157" s="2134"/>
      <c r="K157" s="2655"/>
      <c r="L157" s="2121"/>
    </row>
    <row r="158" spans="1:12" ht="15.75" x14ac:dyDescent="0.25">
      <c r="A158" s="2132"/>
      <c r="B158" s="2133"/>
      <c r="C158" s="2134"/>
      <c r="D158" s="2135">
        <f t="shared" si="2"/>
        <v>0</v>
      </c>
      <c r="E158" s="2134"/>
      <c r="F158" s="2134"/>
      <c r="G158" s="2134"/>
      <c r="H158" s="2134"/>
      <c r="I158" s="2134"/>
      <c r="J158" s="2134"/>
      <c r="K158" s="2655"/>
      <c r="L158" s="2121"/>
    </row>
    <row r="159" spans="1:12" ht="15.75" x14ac:dyDescent="0.25">
      <c r="A159" s="2132"/>
      <c r="B159" s="2133"/>
      <c r="C159" s="2134"/>
      <c r="D159" s="2135">
        <f t="shared" si="2"/>
        <v>0</v>
      </c>
      <c r="E159" s="2134"/>
      <c r="F159" s="2134"/>
      <c r="G159" s="2134"/>
      <c r="H159" s="2134"/>
      <c r="I159" s="2134"/>
      <c r="J159" s="2134"/>
      <c r="K159" s="2655"/>
      <c r="L159" s="2121"/>
    </row>
    <row r="160" spans="1:12" ht="15.75" x14ac:dyDescent="0.25">
      <c r="A160" s="2132"/>
      <c r="B160" s="2133"/>
      <c r="C160" s="2134"/>
      <c r="D160" s="2135">
        <f t="shared" si="2"/>
        <v>0</v>
      </c>
      <c r="E160" s="2134"/>
      <c r="F160" s="2134"/>
      <c r="G160" s="2134"/>
      <c r="H160" s="2134"/>
      <c r="I160" s="2134"/>
      <c r="J160" s="2134"/>
      <c r="K160" s="2655"/>
      <c r="L160" s="2121"/>
    </row>
    <row r="161" spans="1:12" ht="15.75" x14ac:dyDescent="0.25">
      <c r="A161" s="2132"/>
      <c r="B161" s="2133"/>
      <c r="C161" s="2134"/>
      <c r="D161" s="2135">
        <f t="shared" si="2"/>
        <v>0</v>
      </c>
      <c r="E161" s="2134"/>
      <c r="F161" s="2134"/>
      <c r="G161" s="2134"/>
      <c r="H161" s="2134"/>
      <c r="I161" s="2134"/>
      <c r="J161" s="2134"/>
      <c r="K161" s="2655"/>
      <c r="L161" s="2121"/>
    </row>
    <row r="162" spans="1:12" ht="15.75" x14ac:dyDescent="0.25">
      <c r="A162" s="2132"/>
      <c r="B162" s="2133"/>
      <c r="C162" s="2134"/>
      <c r="D162" s="2135">
        <f t="shared" si="2"/>
        <v>0</v>
      </c>
      <c r="E162" s="2134"/>
      <c r="F162" s="2134"/>
      <c r="G162" s="2134"/>
      <c r="H162" s="2134"/>
      <c r="I162" s="2134"/>
      <c r="J162" s="2134"/>
      <c r="K162" s="2655"/>
      <c r="L162" s="2121"/>
    </row>
    <row r="163" spans="1:12" ht="15.75" x14ac:dyDescent="0.25">
      <c r="A163" s="2132"/>
      <c r="B163" s="2133"/>
      <c r="C163" s="2134"/>
      <c r="D163" s="2135">
        <f t="shared" si="2"/>
        <v>0</v>
      </c>
      <c r="E163" s="2134"/>
      <c r="F163" s="2134"/>
      <c r="G163" s="2134"/>
      <c r="H163" s="2134"/>
      <c r="I163" s="2134"/>
      <c r="J163" s="2134"/>
      <c r="K163" s="2655"/>
      <c r="L163" s="2121"/>
    </row>
    <row r="164" spans="1:12" ht="15.75" x14ac:dyDescent="0.25">
      <c r="A164" s="2132"/>
      <c r="B164" s="2133"/>
      <c r="C164" s="2134"/>
      <c r="D164" s="2135">
        <f t="shared" si="2"/>
        <v>0</v>
      </c>
      <c r="E164" s="2134"/>
      <c r="F164" s="2134"/>
      <c r="G164" s="2134"/>
      <c r="H164" s="2134"/>
      <c r="I164" s="2134"/>
      <c r="J164" s="2134"/>
      <c r="K164" s="2655"/>
      <c r="L164" s="2121"/>
    </row>
    <row r="165" spans="1:12" ht="15.75" x14ac:dyDescent="0.25">
      <c r="A165" s="2132"/>
      <c r="B165" s="2133"/>
      <c r="C165" s="2134"/>
      <c r="D165" s="2135">
        <f t="shared" si="2"/>
        <v>0</v>
      </c>
      <c r="E165" s="2134"/>
      <c r="F165" s="2134"/>
      <c r="G165" s="2134"/>
      <c r="H165" s="2134"/>
      <c r="I165" s="2134"/>
      <c r="J165" s="2134"/>
      <c r="K165" s="2655"/>
      <c r="L165" s="2121"/>
    </row>
    <row r="166" spans="1:12" ht="15.75" x14ac:dyDescent="0.25">
      <c r="A166" s="2132"/>
      <c r="B166" s="2133"/>
      <c r="C166" s="2134"/>
      <c r="D166" s="2135">
        <f t="shared" si="2"/>
        <v>0</v>
      </c>
      <c r="E166" s="2134"/>
      <c r="F166" s="2134"/>
      <c r="G166" s="2134"/>
      <c r="H166" s="2134"/>
      <c r="I166" s="2134"/>
      <c r="J166" s="2134"/>
      <c r="K166" s="2655"/>
      <c r="L166" s="2121"/>
    </row>
    <row r="167" spans="1:12" ht="15.75" x14ac:dyDescent="0.25">
      <c r="A167" s="2132"/>
      <c r="B167" s="2133"/>
      <c r="C167" s="2134"/>
      <c r="D167" s="2135">
        <f t="shared" si="2"/>
        <v>0</v>
      </c>
      <c r="E167" s="2134"/>
      <c r="F167" s="2134"/>
      <c r="G167" s="2134"/>
      <c r="H167" s="2134"/>
      <c r="I167" s="2134"/>
      <c r="J167" s="2134"/>
      <c r="K167" s="2655"/>
      <c r="L167" s="2121"/>
    </row>
    <row r="168" spans="1:12" ht="15.75" x14ac:dyDescent="0.25">
      <c r="A168" s="2132"/>
      <c r="B168" s="2133"/>
      <c r="C168" s="2134"/>
      <c r="D168" s="2135">
        <f t="shared" si="2"/>
        <v>0</v>
      </c>
      <c r="E168" s="2134"/>
      <c r="F168" s="2134"/>
      <c r="G168" s="2134"/>
      <c r="H168" s="2134"/>
      <c r="I168" s="2134"/>
      <c r="J168" s="2134"/>
      <c r="K168" s="2655"/>
      <c r="L168" s="2121"/>
    </row>
    <row r="169" spans="1:12" ht="15.75" x14ac:dyDescent="0.25">
      <c r="A169" s="2132"/>
      <c r="B169" s="2133"/>
      <c r="C169" s="2134"/>
      <c r="D169" s="2135">
        <f t="shared" si="2"/>
        <v>0</v>
      </c>
      <c r="E169" s="2134"/>
      <c r="F169" s="2134"/>
      <c r="G169" s="2134"/>
      <c r="H169" s="2134"/>
      <c r="I169" s="2134"/>
      <c r="J169" s="2134"/>
      <c r="K169" s="2655"/>
      <c r="L169" s="2121"/>
    </row>
    <row r="170" spans="1:12" ht="15.75" x14ac:dyDescent="0.25">
      <c r="A170" s="2132"/>
      <c r="B170" s="2133"/>
      <c r="C170" s="2134"/>
      <c r="D170" s="2135">
        <f t="shared" si="2"/>
        <v>0</v>
      </c>
      <c r="E170" s="2134"/>
      <c r="F170" s="2134"/>
      <c r="G170" s="2134"/>
      <c r="H170" s="2134"/>
      <c r="I170" s="2134"/>
      <c r="J170" s="2134"/>
      <c r="K170" s="2655"/>
      <c r="L170" s="2121"/>
    </row>
    <row r="171" spans="1:12" ht="15.75" x14ac:dyDescent="0.25">
      <c r="A171" s="2132"/>
      <c r="B171" s="2133"/>
      <c r="C171" s="2134"/>
      <c r="D171" s="2135">
        <f t="shared" si="2"/>
        <v>0</v>
      </c>
      <c r="E171" s="2134"/>
      <c r="F171" s="2134"/>
      <c r="G171" s="2134"/>
      <c r="H171" s="2134"/>
      <c r="I171" s="2134"/>
      <c r="J171" s="2134"/>
      <c r="K171" s="2655"/>
      <c r="L171" s="2121"/>
    </row>
    <row r="172" spans="1:12" ht="15.75" x14ac:dyDescent="0.25">
      <c r="A172" s="2132"/>
      <c r="B172" s="2133"/>
      <c r="C172" s="2134"/>
      <c r="D172" s="2135">
        <f t="shared" si="2"/>
        <v>0</v>
      </c>
      <c r="E172" s="2134"/>
      <c r="F172" s="2134"/>
      <c r="G172" s="2134"/>
      <c r="H172" s="2134"/>
      <c r="I172" s="2134"/>
      <c r="J172" s="2134"/>
      <c r="K172" s="2655"/>
      <c r="L172" s="2121"/>
    </row>
    <row r="173" spans="1:12" ht="15.75" x14ac:dyDescent="0.25">
      <c r="A173" s="2132"/>
      <c r="B173" s="2133"/>
      <c r="C173" s="2134"/>
      <c r="D173" s="2135">
        <f t="shared" si="2"/>
        <v>0</v>
      </c>
      <c r="E173" s="2134"/>
      <c r="F173" s="2134"/>
      <c r="G173" s="2134"/>
      <c r="H173" s="2134"/>
      <c r="I173" s="2134"/>
      <c r="J173" s="2134"/>
      <c r="K173" s="2655"/>
      <c r="L173" s="2121"/>
    </row>
    <row r="174" spans="1:12" ht="15.75" x14ac:dyDescent="0.25">
      <c r="A174" s="2132"/>
      <c r="B174" s="2133"/>
      <c r="C174" s="2134"/>
      <c r="D174" s="2135">
        <f t="shared" si="2"/>
        <v>0</v>
      </c>
      <c r="E174" s="2134"/>
      <c r="F174" s="2134"/>
      <c r="G174" s="2134"/>
      <c r="H174" s="2134"/>
      <c r="I174" s="2134"/>
      <c r="J174" s="2134"/>
      <c r="K174" s="2655"/>
      <c r="L174" s="2121"/>
    </row>
    <row r="175" spans="1:12" ht="15.75" x14ac:dyDescent="0.25">
      <c r="A175" s="2132"/>
      <c r="B175" s="2133"/>
      <c r="C175" s="2134"/>
      <c r="D175" s="2135">
        <f t="shared" si="2"/>
        <v>0</v>
      </c>
      <c r="E175" s="2134"/>
      <c r="F175" s="2134"/>
      <c r="G175" s="2134"/>
      <c r="H175" s="2134"/>
      <c r="I175" s="2134"/>
      <c r="J175" s="2134"/>
      <c r="K175" s="2655"/>
      <c r="L175" s="2121"/>
    </row>
    <row r="176" spans="1:12" ht="15.75" x14ac:dyDescent="0.25">
      <c r="A176" s="2132"/>
      <c r="B176" s="2133"/>
      <c r="C176" s="2134"/>
      <c r="D176" s="2135">
        <f t="shared" si="2"/>
        <v>0</v>
      </c>
      <c r="E176" s="2134"/>
      <c r="F176" s="2134"/>
      <c r="G176" s="2134"/>
      <c r="H176" s="2134"/>
      <c r="I176" s="2134"/>
      <c r="J176" s="2134"/>
      <c r="K176" s="2655"/>
      <c r="L176" s="2121"/>
    </row>
    <row r="177" spans="1:12" ht="15.75" x14ac:dyDescent="0.25">
      <c r="A177" s="2132"/>
      <c r="B177" s="2133"/>
      <c r="C177" s="2134"/>
      <c r="D177" s="2135">
        <f t="shared" si="2"/>
        <v>0</v>
      </c>
      <c r="E177" s="2134"/>
      <c r="F177" s="2134"/>
      <c r="G177" s="2134"/>
      <c r="H177" s="2134"/>
      <c r="I177" s="2134"/>
      <c r="J177" s="2134"/>
      <c r="K177" s="2655"/>
      <c r="L177" s="2121"/>
    </row>
    <row r="178" spans="1:12" ht="15.75" x14ac:dyDescent="0.25">
      <c r="A178" s="2132"/>
      <c r="B178" s="2133"/>
      <c r="C178" s="2134"/>
      <c r="D178" s="2135">
        <f t="shared" si="2"/>
        <v>0</v>
      </c>
      <c r="E178" s="2134"/>
      <c r="F178" s="2134"/>
      <c r="G178" s="2134"/>
      <c r="H178" s="2134"/>
      <c r="I178" s="2134"/>
      <c r="J178" s="2134"/>
      <c r="K178" s="2655"/>
      <c r="L178" s="2121"/>
    </row>
    <row r="179" spans="1:12" ht="15.75" x14ac:dyDescent="0.25">
      <c r="A179" s="2132"/>
      <c r="B179" s="2133"/>
      <c r="C179" s="2134"/>
      <c r="D179" s="2135">
        <f t="shared" si="2"/>
        <v>0</v>
      </c>
      <c r="E179" s="2134"/>
      <c r="F179" s="2134"/>
      <c r="G179" s="2134"/>
      <c r="H179" s="2134"/>
      <c r="I179" s="2134"/>
      <c r="J179" s="2134"/>
      <c r="K179" s="2655"/>
      <c r="L179" s="2121"/>
    </row>
    <row r="180" spans="1:12" ht="15.75" x14ac:dyDescent="0.25">
      <c r="A180" s="2132"/>
      <c r="B180" s="2133"/>
      <c r="C180" s="2134"/>
      <c r="D180" s="2135">
        <f t="shared" si="2"/>
        <v>0</v>
      </c>
      <c r="E180" s="2134"/>
      <c r="F180" s="2134"/>
      <c r="G180" s="2134"/>
      <c r="H180" s="2134"/>
      <c r="I180" s="2134"/>
      <c r="J180" s="2134"/>
      <c r="K180" s="2655"/>
      <c r="L180" s="2121"/>
    </row>
    <row r="181" spans="1:12" ht="15.75" x14ac:dyDescent="0.25">
      <c r="A181" s="2132"/>
      <c r="B181" s="2133"/>
      <c r="C181" s="2134"/>
      <c r="D181" s="2135">
        <f t="shared" si="2"/>
        <v>0</v>
      </c>
      <c r="E181" s="2134"/>
      <c r="F181" s="2134"/>
      <c r="G181" s="2134"/>
      <c r="H181" s="2134"/>
      <c r="I181" s="2134"/>
      <c r="J181" s="2134"/>
      <c r="K181" s="2655"/>
      <c r="L181" s="2121"/>
    </row>
    <row r="182" spans="1:12" ht="15.75" x14ac:dyDescent="0.25">
      <c r="A182" s="2132"/>
      <c r="B182" s="2133"/>
      <c r="C182" s="2134"/>
      <c r="D182" s="2135">
        <f t="shared" si="2"/>
        <v>0</v>
      </c>
      <c r="E182" s="2134"/>
      <c r="F182" s="2134"/>
      <c r="G182" s="2134"/>
      <c r="H182" s="2134"/>
      <c r="I182" s="2134"/>
      <c r="J182" s="2134"/>
      <c r="K182" s="2655"/>
      <c r="L182" s="2121"/>
    </row>
    <row r="183" spans="1:12" ht="15.75" x14ac:dyDescent="0.25">
      <c r="A183" s="2132"/>
      <c r="B183" s="2133"/>
      <c r="C183" s="2134"/>
      <c r="D183" s="2135">
        <f t="shared" si="2"/>
        <v>0</v>
      </c>
      <c r="E183" s="2134"/>
      <c r="F183" s="2134"/>
      <c r="G183" s="2134"/>
      <c r="H183" s="2134"/>
      <c r="I183" s="2134"/>
      <c r="J183" s="2134"/>
      <c r="K183" s="2655"/>
      <c r="L183" s="2121"/>
    </row>
    <row r="184" spans="1:12" ht="15.75" x14ac:dyDescent="0.25">
      <c r="A184" s="2132"/>
      <c r="B184" s="2133"/>
      <c r="C184" s="2134"/>
      <c r="D184" s="2135">
        <f t="shared" si="2"/>
        <v>0</v>
      </c>
      <c r="E184" s="2134"/>
      <c r="F184" s="2134"/>
      <c r="G184" s="2134"/>
      <c r="H184" s="2134"/>
      <c r="I184" s="2134"/>
      <c r="J184" s="2134"/>
      <c r="K184" s="2655"/>
      <c r="L184" s="2121"/>
    </row>
    <row r="185" spans="1:12" ht="15.75" x14ac:dyDescent="0.25">
      <c r="A185" s="2132"/>
      <c r="B185" s="2133"/>
      <c r="C185" s="2134"/>
      <c r="D185" s="2135">
        <f t="shared" si="2"/>
        <v>0</v>
      </c>
      <c r="E185" s="2134"/>
      <c r="F185" s="2134"/>
      <c r="G185" s="2134"/>
      <c r="H185" s="2134"/>
      <c r="I185" s="2134"/>
      <c r="J185" s="2134"/>
      <c r="K185" s="2655"/>
      <c r="L185" s="2121"/>
    </row>
    <row r="186" spans="1:12" ht="15.75" x14ac:dyDescent="0.25">
      <c r="A186" s="2132"/>
      <c r="B186" s="2133"/>
      <c r="C186" s="2134"/>
      <c r="D186" s="2135">
        <f t="shared" si="2"/>
        <v>0</v>
      </c>
      <c r="E186" s="2134"/>
      <c r="F186" s="2134"/>
      <c r="G186" s="2134"/>
      <c r="H186" s="2134"/>
      <c r="I186" s="2134"/>
      <c r="J186" s="2134"/>
      <c r="K186" s="2655"/>
      <c r="L186" s="2121"/>
    </row>
    <row r="187" spans="1:12" ht="15.75" x14ac:dyDescent="0.25">
      <c r="A187" s="2132"/>
      <c r="B187" s="2133"/>
      <c r="C187" s="2134"/>
      <c r="D187" s="2135">
        <f t="shared" si="2"/>
        <v>0</v>
      </c>
      <c r="E187" s="2134"/>
      <c r="F187" s="2134"/>
      <c r="G187" s="2134"/>
      <c r="H187" s="2134"/>
      <c r="I187" s="2134"/>
      <c r="J187" s="2134"/>
      <c r="K187" s="2655"/>
      <c r="L187" s="2121"/>
    </row>
    <row r="188" spans="1:12" ht="15.75" x14ac:dyDescent="0.25">
      <c r="A188" s="2132"/>
      <c r="B188" s="2133"/>
      <c r="C188" s="2134"/>
      <c r="D188" s="2135">
        <f t="shared" si="2"/>
        <v>0</v>
      </c>
      <c r="E188" s="2134"/>
      <c r="F188" s="2134"/>
      <c r="G188" s="2134"/>
      <c r="H188" s="2134"/>
      <c r="I188" s="2134"/>
      <c r="J188" s="2134"/>
      <c r="K188" s="2655"/>
      <c r="L188" s="2121"/>
    </row>
    <row r="189" spans="1:12" ht="15.75" x14ac:dyDescent="0.25">
      <c r="A189" s="2132"/>
      <c r="B189" s="2133"/>
      <c r="C189" s="2134"/>
      <c r="D189" s="2135">
        <f t="shared" si="2"/>
        <v>0</v>
      </c>
      <c r="E189" s="2134"/>
      <c r="F189" s="2134"/>
      <c r="G189" s="2134"/>
      <c r="H189" s="2134"/>
      <c r="I189" s="2134"/>
      <c r="J189" s="2134"/>
      <c r="K189" s="2655"/>
      <c r="L189" s="2121"/>
    </row>
    <row r="190" spans="1:12" ht="15.75" x14ac:dyDescent="0.25">
      <c r="A190" s="2132"/>
      <c r="B190" s="2133"/>
      <c r="C190" s="2134"/>
      <c r="D190" s="2135">
        <f t="shared" si="2"/>
        <v>0</v>
      </c>
      <c r="E190" s="2134"/>
      <c r="F190" s="2134"/>
      <c r="G190" s="2134"/>
      <c r="H190" s="2134"/>
      <c r="I190" s="2134"/>
      <c r="J190" s="2134"/>
      <c r="K190" s="2655"/>
      <c r="L190" s="2121"/>
    </row>
    <row r="191" spans="1:12" ht="15.75" x14ac:dyDescent="0.25">
      <c r="A191" s="2132"/>
      <c r="B191" s="2133"/>
      <c r="C191" s="2134"/>
      <c r="D191" s="2135">
        <f t="shared" si="2"/>
        <v>0</v>
      </c>
      <c r="E191" s="2134"/>
      <c r="F191" s="2134"/>
      <c r="G191" s="2134"/>
      <c r="H191" s="2134"/>
      <c r="I191" s="2134"/>
      <c r="J191" s="2134"/>
      <c r="K191" s="2655"/>
      <c r="L191" s="2121"/>
    </row>
    <row r="192" spans="1:12" ht="15.75" x14ac:dyDescent="0.25">
      <c r="A192" s="2132"/>
      <c r="B192" s="2133"/>
      <c r="C192" s="2134"/>
      <c r="D192" s="2135">
        <f t="shared" si="2"/>
        <v>0</v>
      </c>
      <c r="E192" s="2134"/>
      <c r="F192" s="2134"/>
      <c r="G192" s="2134"/>
      <c r="H192" s="2134"/>
      <c r="I192" s="2134"/>
      <c r="J192" s="2134"/>
      <c r="K192" s="2655"/>
      <c r="L192" s="2121"/>
    </row>
    <row r="193" spans="1:12" ht="15.75" x14ac:dyDescent="0.25">
      <c r="A193" s="2132"/>
      <c r="B193" s="2133"/>
      <c r="C193" s="2134"/>
      <c r="D193" s="2135">
        <f t="shared" si="2"/>
        <v>0</v>
      </c>
      <c r="E193" s="2134"/>
      <c r="F193" s="2134"/>
      <c r="G193" s="2134"/>
      <c r="H193" s="2134"/>
      <c r="I193" s="2134"/>
      <c r="J193" s="2134"/>
      <c r="K193" s="2655"/>
      <c r="L193" s="2121"/>
    </row>
    <row r="194" spans="1:12" ht="15.75" x14ac:dyDescent="0.25">
      <c r="A194" s="2132"/>
      <c r="B194" s="2133"/>
      <c r="C194" s="2134"/>
      <c r="D194" s="2135">
        <f t="shared" si="2"/>
        <v>0</v>
      </c>
      <c r="E194" s="2134"/>
      <c r="F194" s="2134"/>
      <c r="G194" s="2134"/>
      <c r="H194" s="2134"/>
      <c r="I194" s="2134"/>
      <c r="J194" s="2134"/>
      <c r="K194" s="2655"/>
      <c r="L194" s="2121"/>
    </row>
    <row r="195" spans="1:12" ht="15.75" x14ac:dyDescent="0.25">
      <c r="A195" s="2132"/>
      <c r="B195" s="2133"/>
      <c r="C195" s="2134"/>
      <c r="D195" s="2135">
        <f t="shared" si="2"/>
        <v>0</v>
      </c>
      <c r="E195" s="2134"/>
      <c r="F195" s="2134"/>
      <c r="G195" s="2134"/>
      <c r="H195" s="2134"/>
      <c r="I195" s="2134"/>
      <c r="J195" s="2134"/>
      <c r="K195" s="2655"/>
      <c r="L195" s="2121"/>
    </row>
    <row r="196" spans="1:12" ht="15.75" x14ac:dyDescent="0.25">
      <c r="A196" s="2132"/>
      <c r="B196" s="2133"/>
      <c r="C196" s="2134"/>
      <c r="D196" s="2135">
        <f t="shared" si="2"/>
        <v>0</v>
      </c>
      <c r="E196" s="2134"/>
      <c r="F196" s="2134"/>
      <c r="G196" s="2134"/>
      <c r="H196" s="2134"/>
      <c r="I196" s="2134"/>
      <c r="J196" s="2134"/>
      <c r="K196" s="2655"/>
      <c r="L196" s="2121"/>
    </row>
    <row r="197" spans="1:12" ht="15.75" x14ac:dyDescent="0.25">
      <c r="A197" s="2132"/>
      <c r="B197" s="2133"/>
      <c r="C197" s="2134"/>
      <c r="D197" s="2135">
        <f t="shared" si="2"/>
        <v>0</v>
      </c>
      <c r="E197" s="2134"/>
      <c r="F197" s="2134"/>
      <c r="G197" s="2134"/>
      <c r="H197" s="2134"/>
      <c r="I197" s="2134"/>
      <c r="J197" s="2134"/>
      <c r="K197" s="2655"/>
      <c r="L197" s="2121"/>
    </row>
    <row r="198" spans="1:12" ht="15.75" x14ac:dyDescent="0.25">
      <c r="A198" s="2132"/>
      <c r="B198" s="2133"/>
      <c r="C198" s="2134"/>
      <c r="D198" s="2135">
        <f t="shared" si="2"/>
        <v>0</v>
      </c>
      <c r="E198" s="2134"/>
      <c r="F198" s="2134"/>
      <c r="G198" s="2134"/>
      <c r="H198" s="2134"/>
      <c r="I198" s="2134"/>
      <c r="J198" s="2134"/>
      <c r="K198" s="2655"/>
      <c r="L198" s="2121"/>
    </row>
    <row r="199" spans="1:12" ht="15.75" x14ac:dyDescent="0.25">
      <c r="A199" s="2132"/>
      <c r="B199" s="2133"/>
      <c r="C199" s="2134"/>
      <c r="D199" s="2135">
        <f t="shared" si="2"/>
        <v>0</v>
      </c>
      <c r="E199" s="2134"/>
      <c r="F199" s="2134"/>
      <c r="G199" s="2134"/>
      <c r="H199" s="2134"/>
      <c r="I199" s="2134"/>
      <c r="J199" s="2134"/>
      <c r="K199" s="2655"/>
      <c r="L199" s="2121"/>
    </row>
    <row r="200" spans="1:12" ht="15.75" x14ac:dyDescent="0.25">
      <c r="A200" s="2132"/>
      <c r="B200" s="2133"/>
      <c r="C200" s="2134"/>
      <c r="D200" s="2135">
        <f t="shared" si="2"/>
        <v>0</v>
      </c>
      <c r="E200" s="2134"/>
      <c r="F200" s="2134"/>
      <c r="G200" s="2134"/>
      <c r="H200" s="2134"/>
      <c r="I200" s="2134"/>
      <c r="J200" s="2134"/>
      <c r="K200" s="2655"/>
      <c r="L200" s="2121"/>
    </row>
    <row r="201" spans="1:12" ht="15.75" x14ac:dyDescent="0.25">
      <c r="A201" s="2132"/>
      <c r="B201" s="2133"/>
      <c r="C201" s="2134"/>
      <c r="D201" s="2135">
        <f t="shared" si="2"/>
        <v>0</v>
      </c>
      <c r="E201" s="2134"/>
      <c r="F201" s="2134"/>
      <c r="G201" s="2134"/>
      <c r="H201" s="2134"/>
      <c r="I201" s="2134"/>
      <c r="J201" s="2134"/>
      <c r="K201" s="2655"/>
      <c r="L201" s="2121"/>
    </row>
    <row r="202" spans="1:12" ht="15.75" x14ac:dyDescent="0.25">
      <c r="A202" s="2132"/>
      <c r="B202" s="2133"/>
      <c r="C202" s="2134"/>
      <c r="D202" s="2135">
        <f t="shared" si="2"/>
        <v>0</v>
      </c>
      <c r="E202" s="2134"/>
      <c r="F202" s="2134"/>
      <c r="G202" s="2134"/>
      <c r="H202" s="2134"/>
      <c r="I202" s="2134"/>
      <c r="J202" s="2134"/>
      <c r="K202" s="2655"/>
      <c r="L202" s="2121"/>
    </row>
    <row r="203" spans="1:12" ht="15.75" x14ac:dyDescent="0.25">
      <c r="A203" s="2132"/>
      <c r="B203" s="2133"/>
      <c r="C203" s="2134"/>
      <c r="D203" s="2135">
        <f t="shared" si="2"/>
        <v>0</v>
      </c>
      <c r="E203" s="2134"/>
      <c r="F203" s="2134"/>
      <c r="G203" s="2134"/>
      <c r="H203" s="2134"/>
      <c r="I203" s="2134"/>
      <c r="J203" s="2134"/>
      <c r="K203" s="2655"/>
      <c r="L203" s="2121"/>
    </row>
    <row r="204" spans="1:12" ht="15.75" x14ac:dyDescent="0.25">
      <c r="A204" s="2132"/>
      <c r="B204" s="2133"/>
      <c r="C204" s="2134"/>
      <c r="D204" s="2135">
        <f t="shared" si="2"/>
        <v>0</v>
      </c>
      <c r="E204" s="2134"/>
      <c r="F204" s="2134"/>
      <c r="G204" s="2134"/>
      <c r="H204" s="2134"/>
      <c r="I204" s="2134"/>
      <c r="J204" s="2134"/>
      <c r="K204" s="2655"/>
      <c r="L204" s="2121"/>
    </row>
    <row r="205" spans="1:12" ht="15.75" x14ac:dyDescent="0.25">
      <c r="A205" s="2132"/>
      <c r="B205" s="2133"/>
      <c r="C205" s="2134"/>
      <c r="D205" s="2135">
        <f t="shared" si="2"/>
        <v>0</v>
      </c>
      <c r="E205" s="2134"/>
      <c r="F205" s="2134"/>
      <c r="G205" s="2134"/>
      <c r="H205" s="2134"/>
      <c r="I205" s="2134"/>
      <c r="J205" s="2134"/>
      <c r="K205" s="2655"/>
      <c r="L205" s="2121"/>
    </row>
    <row r="206" spans="1:12" ht="15.75" x14ac:dyDescent="0.25">
      <c r="A206" s="2132"/>
      <c r="B206" s="2133"/>
      <c r="C206" s="2134"/>
      <c r="D206" s="2135">
        <f t="shared" si="2"/>
        <v>0</v>
      </c>
      <c r="E206" s="2134"/>
      <c r="F206" s="2134"/>
      <c r="G206" s="2134"/>
      <c r="H206" s="2134"/>
      <c r="I206" s="2134"/>
      <c r="J206" s="2134"/>
      <c r="K206" s="2655"/>
      <c r="L206" s="2121"/>
    </row>
    <row r="207" spans="1:12" ht="15.75" x14ac:dyDescent="0.25">
      <c r="A207" s="2132"/>
      <c r="B207" s="2133"/>
      <c r="C207" s="2134"/>
      <c r="D207" s="2135">
        <f t="shared" si="2"/>
        <v>0</v>
      </c>
      <c r="E207" s="2134"/>
      <c r="F207" s="2134"/>
      <c r="G207" s="2134"/>
      <c r="H207" s="2134"/>
      <c r="I207" s="2134"/>
      <c r="J207" s="2134"/>
      <c r="K207" s="2655"/>
      <c r="L207" s="2121"/>
    </row>
    <row r="208" spans="1:12" ht="15.75" x14ac:dyDescent="0.25">
      <c r="A208" s="2132"/>
      <c r="B208" s="2133"/>
      <c r="C208" s="2134"/>
      <c r="D208" s="2135">
        <f t="shared" ref="D208:D271" si="3">+C208*(100-E208)/100</f>
        <v>0</v>
      </c>
      <c r="E208" s="2134"/>
      <c r="F208" s="2134"/>
      <c r="G208" s="2134"/>
      <c r="H208" s="2134"/>
      <c r="I208" s="2134"/>
      <c r="J208" s="2134"/>
      <c r="K208" s="2655"/>
      <c r="L208" s="2121"/>
    </row>
    <row r="209" spans="1:12" ht="15.75" x14ac:dyDescent="0.25">
      <c r="A209" s="2132"/>
      <c r="B209" s="2133"/>
      <c r="C209" s="2134"/>
      <c r="D209" s="2135">
        <f t="shared" si="3"/>
        <v>0</v>
      </c>
      <c r="E209" s="2134"/>
      <c r="F209" s="2134"/>
      <c r="G209" s="2134"/>
      <c r="H209" s="2134"/>
      <c r="I209" s="2134"/>
      <c r="J209" s="2134"/>
      <c r="K209" s="2655"/>
      <c r="L209" s="2121"/>
    </row>
    <row r="210" spans="1:12" ht="15.75" x14ac:dyDescent="0.25">
      <c r="A210" s="2132"/>
      <c r="B210" s="2133"/>
      <c r="C210" s="2134"/>
      <c r="D210" s="2135">
        <f t="shared" si="3"/>
        <v>0</v>
      </c>
      <c r="E210" s="2134"/>
      <c r="F210" s="2134"/>
      <c r="G210" s="2134"/>
      <c r="H210" s="2134"/>
      <c r="I210" s="2134"/>
      <c r="J210" s="2134"/>
      <c r="K210" s="2655"/>
      <c r="L210" s="2121"/>
    </row>
    <row r="211" spans="1:12" ht="15.75" x14ac:dyDescent="0.25">
      <c r="A211" s="2132"/>
      <c r="B211" s="2133"/>
      <c r="C211" s="2134"/>
      <c r="D211" s="2135">
        <f t="shared" si="3"/>
        <v>0</v>
      </c>
      <c r="E211" s="2134"/>
      <c r="F211" s="2134"/>
      <c r="G211" s="2134"/>
      <c r="H211" s="2134"/>
      <c r="I211" s="2134"/>
      <c r="J211" s="2134"/>
      <c r="K211" s="2655"/>
      <c r="L211" s="2121"/>
    </row>
    <row r="212" spans="1:12" ht="15.75" x14ac:dyDescent="0.25">
      <c r="A212" s="2132"/>
      <c r="B212" s="2133"/>
      <c r="C212" s="2134"/>
      <c r="D212" s="2135">
        <f t="shared" si="3"/>
        <v>0</v>
      </c>
      <c r="E212" s="2134"/>
      <c r="F212" s="2134"/>
      <c r="G212" s="2134"/>
      <c r="H212" s="2134"/>
      <c r="I212" s="2134"/>
      <c r="J212" s="2134"/>
      <c r="K212" s="2655"/>
      <c r="L212" s="2121"/>
    </row>
    <row r="213" spans="1:12" ht="15.75" x14ac:dyDescent="0.25">
      <c r="A213" s="2132"/>
      <c r="B213" s="2133"/>
      <c r="C213" s="2134"/>
      <c r="D213" s="2135">
        <f t="shared" si="3"/>
        <v>0</v>
      </c>
      <c r="E213" s="2134"/>
      <c r="F213" s="2134"/>
      <c r="G213" s="2134"/>
      <c r="H213" s="2134"/>
      <c r="I213" s="2134"/>
      <c r="J213" s="2134"/>
      <c r="K213" s="2655"/>
      <c r="L213" s="2121"/>
    </row>
    <row r="214" spans="1:12" ht="15.75" x14ac:dyDescent="0.25">
      <c r="A214" s="2132"/>
      <c r="B214" s="2133"/>
      <c r="C214" s="2134"/>
      <c r="D214" s="2135">
        <f t="shared" si="3"/>
        <v>0</v>
      </c>
      <c r="E214" s="2134"/>
      <c r="F214" s="2134"/>
      <c r="G214" s="2134"/>
      <c r="H214" s="2134"/>
      <c r="I214" s="2134"/>
      <c r="J214" s="2134"/>
      <c r="K214" s="2655"/>
      <c r="L214" s="2121"/>
    </row>
    <row r="215" spans="1:12" ht="15.75" x14ac:dyDescent="0.25">
      <c r="A215" s="2132"/>
      <c r="B215" s="2133"/>
      <c r="C215" s="2134"/>
      <c r="D215" s="2135">
        <f t="shared" si="3"/>
        <v>0</v>
      </c>
      <c r="E215" s="2134"/>
      <c r="F215" s="2134"/>
      <c r="G215" s="2134"/>
      <c r="H215" s="2134"/>
      <c r="I215" s="2134"/>
      <c r="J215" s="2134"/>
      <c r="K215" s="2655"/>
      <c r="L215" s="2121"/>
    </row>
    <row r="216" spans="1:12" ht="15.75" x14ac:dyDescent="0.25">
      <c r="A216" s="2132"/>
      <c r="B216" s="2133"/>
      <c r="C216" s="2134"/>
      <c r="D216" s="2135">
        <f t="shared" si="3"/>
        <v>0</v>
      </c>
      <c r="E216" s="2134"/>
      <c r="F216" s="2134"/>
      <c r="G216" s="2134"/>
      <c r="H216" s="2134"/>
      <c r="I216" s="2134"/>
      <c r="J216" s="2134"/>
      <c r="K216" s="2655"/>
      <c r="L216" s="2121"/>
    </row>
    <row r="217" spans="1:12" ht="15.75" x14ac:dyDescent="0.25">
      <c r="A217" s="2132"/>
      <c r="B217" s="2133"/>
      <c r="C217" s="2134"/>
      <c r="D217" s="2135">
        <f t="shared" si="3"/>
        <v>0</v>
      </c>
      <c r="E217" s="2134"/>
      <c r="F217" s="2134"/>
      <c r="G217" s="2134"/>
      <c r="H217" s="2134"/>
      <c r="I217" s="2134"/>
      <c r="J217" s="2134"/>
      <c r="K217" s="2655"/>
      <c r="L217" s="2121"/>
    </row>
    <row r="218" spans="1:12" ht="15.75" x14ac:dyDescent="0.25">
      <c r="A218" s="2132"/>
      <c r="B218" s="2133"/>
      <c r="C218" s="2134"/>
      <c r="D218" s="2135">
        <f t="shared" si="3"/>
        <v>0</v>
      </c>
      <c r="E218" s="2134"/>
      <c r="F218" s="2134"/>
      <c r="G218" s="2134"/>
      <c r="H218" s="2134"/>
      <c r="I218" s="2134"/>
      <c r="J218" s="2134"/>
      <c r="K218" s="2655"/>
      <c r="L218" s="2121"/>
    </row>
    <row r="219" spans="1:12" ht="15.75" x14ac:dyDescent="0.25">
      <c r="A219" s="2132"/>
      <c r="B219" s="2133"/>
      <c r="C219" s="2134"/>
      <c r="D219" s="2135">
        <f t="shared" si="3"/>
        <v>0</v>
      </c>
      <c r="E219" s="2134"/>
      <c r="F219" s="2134"/>
      <c r="G219" s="2134"/>
      <c r="H219" s="2134"/>
      <c r="I219" s="2134"/>
      <c r="J219" s="2134"/>
      <c r="K219" s="2655"/>
      <c r="L219" s="2121"/>
    </row>
    <row r="220" spans="1:12" ht="15.75" x14ac:dyDescent="0.25">
      <c r="A220" s="2132"/>
      <c r="B220" s="2133"/>
      <c r="C220" s="2134"/>
      <c r="D220" s="2135">
        <f t="shared" si="3"/>
        <v>0</v>
      </c>
      <c r="E220" s="2134"/>
      <c r="F220" s="2134"/>
      <c r="G220" s="2134"/>
      <c r="H220" s="2134"/>
      <c r="I220" s="2134"/>
      <c r="J220" s="2134"/>
      <c r="K220" s="2655"/>
      <c r="L220" s="2121"/>
    </row>
    <row r="221" spans="1:12" ht="15.75" x14ac:dyDescent="0.25">
      <c r="A221" s="2132"/>
      <c r="B221" s="2133"/>
      <c r="C221" s="2134"/>
      <c r="D221" s="2135">
        <f t="shared" si="3"/>
        <v>0</v>
      </c>
      <c r="E221" s="2134"/>
      <c r="F221" s="2134"/>
      <c r="G221" s="2134"/>
      <c r="H221" s="2134"/>
      <c r="I221" s="2134"/>
      <c r="J221" s="2134"/>
      <c r="K221" s="2655"/>
      <c r="L221" s="2121"/>
    </row>
    <row r="222" spans="1:12" ht="15.75" x14ac:dyDescent="0.25">
      <c r="A222" s="2132"/>
      <c r="B222" s="2133"/>
      <c r="C222" s="2134"/>
      <c r="D222" s="2135">
        <f t="shared" si="3"/>
        <v>0</v>
      </c>
      <c r="E222" s="2134"/>
      <c r="F222" s="2134"/>
      <c r="G222" s="2134"/>
      <c r="H222" s="2134"/>
      <c r="I222" s="2134"/>
      <c r="J222" s="2134"/>
      <c r="K222" s="2655"/>
      <c r="L222" s="2121"/>
    </row>
    <row r="223" spans="1:12" ht="15.75" x14ac:dyDescent="0.25">
      <c r="A223" s="2132"/>
      <c r="B223" s="2133"/>
      <c r="C223" s="2134"/>
      <c r="D223" s="2135">
        <f t="shared" si="3"/>
        <v>0</v>
      </c>
      <c r="E223" s="2134"/>
      <c r="F223" s="2134"/>
      <c r="G223" s="2134"/>
      <c r="H223" s="2134"/>
      <c r="I223" s="2134"/>
      <c r="J223" s="2134"/>
      <c r="K223" s="2655"/>
      <c r="L223" s="2121"/>
    </row>
    <row r="224" spans="1:12" ht="15.75" x14ac:dyDescent="0.25">
      <c r="A224" s="2132"/>
      <c r="B224" s="2133"/>
      <c r="C224" s="2134"/>
      <c r="D224" s="2135">
        <f t="shared" si="3"/>
        <v>0</v>
      </c>
      <c r="E224" s="2134"/>
      <c r="F224" s="2134"/>
      <c r="G224" s="2134"/>
      <c r="H224" s="2134"/>
      <c r="I224" s="2134"/>
      <c r="J224" s="2134"/>
      <c r="K224" s="2655"/>
      <c r="L224" s="2121"/>
    </row>
    <row r="225" spans="1:12" ht="15.75" x14ac:dyDescent="0.25">
      <c r="A225" s="2132"/>
      <c r="B225" s="2133"/>
      <c r="C225" s="2134"/>
      <c r="D225" s="2135">
        <f t="shared" si="3"/>
        <v>0</v>
      </c>
      <c r="E225" s="2134"/>
      <c r="F225" s="2134"/>
      <c r="G225" s="2134"/>
      <c r="H225" s="2134"/>
      <c r="I225" s="2134"/>
      <c r="J225" s="2134"/>
      <c r="K225" s="2655"/>
      <c r="L225" s="2121"/>
    </row>
    <row r="226" spans="1:12" ht="15.75" x14ac:dyDescent="0.25">
      <c r="A226" s="2132"/>
      <c r="B226" s="2133"/>
      <c r="C226" s="2134"/>
      <c r="D226" s="2135">
        <f t="shared" si="3"/>
        <v>0</v>
      </c>
      <c r="E226" s="2134"/>
      <c r="F226" s="2134"/>
      <c r="G226" s="2134"/>
      <c r="H226" s="2134"/>
      <c r="I226" s="2134"/>
      <c r="J226" s="2134"/>
      <c r="K226" s="2655"/>
      <c r="L226" s="2121"/>
    </row>
    <row r="227" spans="1:12" ht="15.75" x14ac:dyDescent="0.25">
      <c r="A227" s="2132"/>
      <c r="B227" s="2133"/>
      <c r="C227" s="2134"/>
      <c r="D227" s="2135">
        <f t="shared" si="3"/>
        <v>0</v>
      </c>
      <c r="E227" s="2134"/>
      <c r="F227" s="2134"/>
      <c r="G227" s="2134"/>
      <c r="H227" s="2134"/>
      <c r="I227" s="2134"/>
      <c r="J227" s="2134"/>
      <c r="K227" s="2655"/>
      <c r="L227" s="2121"/>
    </row>
    <row r="228" spans="1:12" ht="15.75" x14ac:dyDescent="0.25">
      <c r="A228" s="2132"/>
      <c r="B228" s="2133"/>
      <c r="C228" s="2134"/>
      <c r="D228" s="2135">
        <f t="shared" si="3"/>
        <v>0</v>
      </c>
      <c r="E228" s="2134"/>
      <c r="F228" s="2134"/>
      <c r="G228" s="2134"/>
      <c r="H228" s="2134"/>
      <c r="I228" s="2134"/>
      <c r="J228" s="2134"/>
      <c r="K228" s="2655"/>
      <c r="L228" s="2121"/>
    </row>
    <row r="229" spans="1:12" ht="15.75" x14ac:dyDescent="0.25">
      <c r="A229" s="2132"/>
      <c r="B229" s="2133"/>
      <c r="C229" s="2134"/>
      <c r="D229" s="2135">
        <f t="shared" si="3"/>
        <v>0</v>
      </c>
      <c r="E229" s="2134"/>
      <c r="F229" s="2134"/>
      <c r="G229" s="2134"/>
      <c r="H229" s="2134"/>
      <c r="I229" s="2134"/>
      <c r="J229" s="2134"/>
      <c r="K229" s="2655"/>
      <c r="L229" s="2121"/>
    </row>
    <row r="230" spans="1:12" ht="15.75" x14ac:dyDescent="0.25">
      <c r="A230" s="2132"/>
      <c r="B230" s="2133"/>
      <c r="C230" s="2134"/>
      <c r="D230" s="2135">
        <f t="shared" si="3"/>
        <v>0</v>
      </c>
      <c r="E230" s="2134"/>
      <c r="F230" s="2134"/>
      <c r="G230" s="2134"/>
      <c r="H230" s="2134"/>
      <c r="I230" s="2134"/>
      <c r="J230" s="2134"/>
      <c r="K230" s="2655"/>
      <c r="L230" s="2121"/>
    </row>
    <row r="231" spans="1:12" ht="15.75" x14ac:dyDescent="0.25">
      <c r="A231" s="2132"/>
      <c r="B231" s="2133"/>
      <c r="C231" s="2134"/>
      <c r="D231" s="2135">
        <f t="shared" si="3"/>
        <v>0</v>
      </c>
      <c r="E231" s="2134"/>
      <c r="F231" s="2134"/>
      <c r="G231" s="2134"/>
      <c r="H231" s="2134"/>
      <c r="I231" s="2134"/>
      <c r="J231" s="2134"/>
      <c r="K231" s="2655"/>
      <c r="L231" s="2121"/>
    </row>
    <row r="232" spans="1:12" ht="15.75" x14ac:dyDescent="0.25">
      <c r="A232" s="2132"/>
      <c r="B232" s="2133"/>
      <c r="C232" s="2134"/>
      <c r="D232" s="2135">
        <f t="shared" si="3"/>
        <v>0</v>
      </c>
      <c r="E232" s="2134"/>
      <c r="F232" s="2134"/>
      <c r="G232" s="2134"/>
      <c r="H232" s="2134"/>
      <c r="I232" s="2134"/>
      <c r="J232" s="2134"/>
      <c r="K232" s="2655"/>
      <c r="L232" s="2121"/>
    </row>
    <row r="233" spans="1:12" ht="15.75" x14ac:dyDescent="0.25">
      <c r="A233" s="2132"/>
      <c r="B233" s="2133"/>
      <c r="C233" s="2134"/>
      <c r="D233" s="2135">
        <f t="shared" si="3"/>
        <v>0</v>
      </c>
      <c r="E233" s="2134"/>
      <c r="F233" s="2134"/>
      <c r="G233" s="2134"/>
      <c r="H233" s="2134"/>
      <c r="I233" s="2134"/>
      <c r="J233" s="2134"/>
      <c r="K233" s="2655"/>
      <c r="L233" s="2121"/>
    </row>
    <row r="234" spans="1:12" ht="15.75" x14ac:dyDescent="0.25">
      <c r="A234" s="2132"/>
      <c r="B234" s="2133"/>
      <c r="C234" s="2134"/>
      <c r="D234" s="2135">
        <f t="shared" si="3"/>
        <v>0</v>
      </c>
      <c r="E234" s="2134"/>
      <c r="F234" s="2134"/>
      <c r="G234" s="2134"/>
      <c r="H234" s="2134"/>
      <c r="I234" s="2134"/>
      <c r="J234" s="2134"/>
      <c r="K234" s="2655"/>
      <c r="L234" s="2121"/>
    </row>
    <row r="235" spans="1:12" ht="15.75" x14ac:dyDescent="0.25">
      <c r="A235" s="2132"/>
      <c r="B235" s="2133"/>
      <c r="C235" s="2134"/>
      <c r="D235" s="2135">
        <f t="shared" si="3"/>
        <v>0</v>
      </c>
      <c r="E235" s="2134"/>
      <c r="F235" s="2134"/>
      <c r="G235" s="2134"/>
      <c r="H235" s="2134"/>
      <c r="I235" s="2134"/>
      <c r="J235" s="2134"/>
      <c r="K235" s="2655"/>
      <c r="L235" s="2121"/>
    </row>
    <row r="236" spans="1:12" ht="15.75" x14ac:dyDescent="0.25">
      <c r="A236" s="2132"/>
      <c r="B236" s="2133"/>
      <c r="C236" s="2134"/>
      <c r="D236" s="2135">
        <f t="shared" si="3"/>
        <v>0</v>
      </c>
      <c r="E236" s="2134"/>
      <c r="F236" s="2134"/>
      <c r="G236" s="2134"/>
      <c r="H236" s="2134"/>
      <c r="I236" s="2134"/>
      <c r="J236" s="2134"/>
      <c r="K236" s="2655"/>
      <c r="L236" s="2121"/>
    </row>
    <row r="237" spans="1:12" ht="15.75" x14ac:dyDescent="0.25">
      <c r="A237" s="2132"/>
      <c r="B237" s="2133"/>
      <c r="C237" s="2134"/>
      <c r="D237" s="2135">
        <f t="shared" si="3"/>
        <v>0</v>
      </c>
      <c r="E237" s="2134"/>
      <c r="F237" s="2134"/>
      <c r="G237" s="2134"/>
      <c r="H237" s="2134"/>
      <c r="I237" s="2134"/>
      <c r="J237" s="2134"/>
      <c r="K237" s="2655"/>
      <c r="L237" s="2121"/>
    </row>
    <row r="238" spans="1:12" ht="15.75" x14ac:dyDescent="0.25">
      <c r="A238" s="2132"/>
      <c r="B238" s="2133"/>
      <c r="C238" s="2134"/>
      <c r="D238" s="2135">
        <f t="shared" si="3"/>
        <v>0</v>
      </c>
      <c r="E238" s="2134"/>
      <c r="F238" s="2134"/>
      <c r="G238" s="2134"/>
      <c r="H238" s="2134"/>
      <c r="I238" s="2134"/>
      <c r="J238" s="2134"/>
      <c r="K238" s="2655"/>
      <c r="L238" s="2121"/>
    </row>
    <row r="239" spans="1:12" ht="15.75" x14ac:dyDescent="0.25">
      <c r="A239" s="2132"/>
      <c r="B239" s="2133"/>
      <c r="C239" s="2134"/>
      <c r="D239" s="2135">
        <f t="shared" si="3"/>
        <v>0</v>
      </c>
      <c r="E239" s="2134"/>
      <c r="F239" s="2134"/>
      <c r="G239" s="2134"/>
      <c r="H239" s="2134"/>
      <c r="I239" s="2134"/>
      <c r="J239" s="2134"/>
      <c r="K239" s="2655"/>
      <c r="L239" s="2121"/>
    </row>
    <row r="240" spans="1:12" ht="15.75" x14ac:dyDescent="0.25">
      <c r="A240" s="2132"/>
      <c r="B240" s="2133"/>
      <c r="C240" s="2134"/>
      <c r="D240" s="2135">
        <f t="shared" si="3"/>
        <v>0</v>
      </c>
      <c r="E240" s="2134"/>
      <c r="F240" s="2134"/>
      <c r="G240" s="2134"/>
      <c r="H240" s="2134"/>
      <c r="I240" s="2134"/>
      <c r="J240" s="2134"/>
      <c r="K240" s="2655"/>
      <c r="L240" s="2121"/>
    </row>
    <row r="241" spans="1:12" ht="15.75" x14ac:dyDescent="0.25">
      <c r="A241" s="2132"/>
      <c r="B241" s="2133"/>
      <c r="C241" s="2134"/>
      <c r="D241" s="2135">
        <f t="shared" si="3"/>
        <v>0</v>
      </c>
      <c r="E241" s="2134"/>
      <c r="F241" s="2134"/>
      <c r="G241" s="2134"/>
      <c r="H241" s="2134"/>
      <c r="I241" s="2134"/>
      <c r="J241" s="2134"/>
      <c r="K241" s="2655"/>
      <c r="L241" s="2121"/>
    </row>
    <row r="242" spans="1:12" ht="15.75" x14ac:dyDescent="0.25">
      <c r="A242" s="2132"/>
      <c r="B242" s="2133"/>
      <c r="C242" s="2134"/>
      <c r="D242" s="2135">
        <f t="shared" si="3"/>
        <v>0</v>
      </c>
      <c r="E242" s="2134"/>
      <c r="F242" s="2134"/>
      <c r="G242" s="2134"/>
      <c r="H242" s="2134"/>
      <c r="I242" s="2134"/>
      <c r="J242" s="2134"/>
      <c r="K242" s="2655"/>
      <c r="L242" s="2121"/>
    </row>
    <row r="243" spans="1:12" ht="15.75" x14ac:dyDescent="0.25">
      <c r="A243" s="2132"/>
      <c r="B243" s="2133"/>
      <c r="C243" s="2134"/>
      <c r="D243" s="2135">
        <f t="shared" si="3"/>
        <v>0</v>
      </c>
      <c r="E243" s="2134"/>
      <c r="F243" s="2134"/>
      <c r="G243" s="2134"/>
      <c r="H243" s="2134"/>
      <c r="I243" s="2134"/>
      <c r="J243" s="2134"/>
      <c r="K243" s="2655"/>
      <c r="L243" s="2121"/>
    </row>
    <row r="244" spans="1:12" ht="15.75" x14ac:dyDescent="0.25">
      <c r="A244" s="2132"/>
      <c r="B244" s="2133"/>
      <c r="C244" s="2134"/>
      <c r="D244" s="2135">
        <f t="shared" si="3"/>
        <v>0</v>
      </c>
      <c r="E244" s="2134"/>
      <c r="F244" s="2134"/>
      <c r="G244" s="2134"/>
      <c r="H244" s="2134"/>
      <c r="I244" s="2134"/>
      <c r="J244" s="2134"/>
      <c r="K244" s="2655"/>
      <c r="L244" s="2121"/>
    </row>
    <row r="245" spans="1:12" ht="15.75" x14ac:dyDescent="0.25">
      <c r="A245" s="2132"/>
      <c r="B245" s="2133"/>
      <c r="C245" s="2134"/>
      <c r="D245" s="2135">
        <f t="shared" si="3"/>
        <v>0</v>
      </c>
      <c r="E245" s="2134"/>
      <c r="F245" s="2134"/>
      <c r="G245" s="2134"/>
      <c r="H245" s="2134"/>
      <c r="I245" s="2134"/>
      <c r="J245" s="2134"/>
      <c r="K245" s="2655"/>
      <c r="L245" s="2121"/>
    </row>
    <row r="246" spans="1:12" ht="15.75" x14ac:dyDescent="0.25">
      <c r="A246" s="2132"/>
      <c r="B246" s="2133"/>
      <c r="C246" s="2134"/>
      <c r="D246" s="2135">
        <f t="shared" si="3"/>
        <v>0</v>
      </c>
      <c r="E246" s="2134"/>
      <c r="F246" s="2134"/>
      <c r="G246" s="2134"/>
      <c r="H246" s="2134"/>
      <c r="I246" s="2134"/>
      <c r="J246" s="2134"/>
      <c r="K246" s="2655"/>
      <c r="L246" s="2121"/>
    </row>
    <row r="247" spans="1:12" ht="15.75" x14ac:dyDescent="0.25">
      <c r="A247" s="2132"/>
      <c r="B247" s="2133"/>
      <c r="C247" s="2134"/>
      <c r="D247" s="2135">
        <f t="shared" si="3"/>
        <v>0</v>
      </c>
      <c r="E247" s="2134"/>
      <c r="F247" s="2134"/>
      <c r="G247" s="2134"/>
      <c r="H247" s="2134"/>
      <c r="I247" s="2134"/>
      <c r="J247" s="2134"/>
      <c r="K247" s="2655"/>
      <c r="L247" s="2121"/>
    </row>
    <row r="248" spans="1:12" ht="15.75" x14ac:dyDescent="0.25">
      <c r="A248" s="2132"/>
      <c r="B248" s="2133"/>
      <c r="C248" s="2134"/>
      <c r="D248" s="2135">
        <f t="shared" si="3"/>
        <v>0</v>
      </c>
      <c r="E248" s="2134"/>
      <c r="F248" s="2134"/>
      <c r="G248" s="2134"/>
      <c r="H248" s="2134"/>
      <c r="I248" s="2134"/>
      <c r="J248" s="2134"/>
      <c r="K248" s="2655"/>
      <c r="L248" s="2121"/>
    </row>
    <row r="249" spans="1:12" ht="15.75" x14ac:dyDescent="0.25">
      <c r="A249" s="2132"/>
      <c r="B249" s="2133"/>
      <c r="C249" s="2134"/>
      <c r="D249" s="2135">
        <f t="shared" si="3"/>
        <v>0</v>
      </c>
      <c r="E249" s="2134"/>
      <c r="F249" s="2134"/>
      <c r="G249" s="2134"/>
      <c r="H249" s="2134"/>
      <c r="I249" s="2134"/>
      <c r="J249" s="2134"/>
      <c r="K249" s="2655"/>
      <c r="L249" s="2121"/>
    </row>
    <row r="250" spans="1:12" ht="15.75" x14ac:dyDescent="0.25">
      <c r="A250" s="2132"/>
      <c r="B250" s="2133"/>
      <c r="C250" s="2134"/>
      <c r="D250" s="2135">
        <f t="shared" si="3"/>
        <v>0</v>
      </c>
      <c r="E250" s="2134"/>
      <c r="F250" s="2134"/>
      <c r="G250" s="2134"/>
      <c r="H250" s="2134"/>
      <c r="I250" s="2134"/>
      <c r="J250" s="2134"/>
      <c r="K250" s="2655"/>
      <c r="L250" s="2121"/>
    </row>
    <row r="251" spans="1:12" ht="15.75" x14ac:dyDescent="0.25">
      <c r="A251" s="2132"/>
      <c r="B251" s="2133"/>
      <c r="C251" s="2134"/>
      <c r="D251" s="2135">
        <f t="shared" si="3"/>
        <v>0</v>
      </c>
      <c r="E251" s="2134"/>
      <c r="F251" s="2134"/>
      <c r="G251" s="2134"/>
      <c r="H251" s="2134"/>
      <c r="I251" s="2134"/>
      <c r="J251" s="2134"/>
      <c r="K251" s="2655"/>
      <c r="L251" s="2121"/>
    </row>
    <row r="252" spans="1:12" ht="15.75" x14ac:dyDescent="0.25">
      <c r="A252" s="2132"/>
      <c r="B252" s="2133"/>
      <c r="C252" s="2134"/>
      <c r="D252" s="2135">
        <f t="shared" si="3"/>
        <v>0</v>
      </c>
      <c r="E252" s="2134"/>
      <c r="F252" s="2134"/>
      <c r="G252" s="2134"/>
      <c r="H252" s="2134"/>
      <c r="I252" s="2134"/>
      <c r="J252" s="2134"/>
      <c r="K252" s="2655"/>
      <c r="L252" s="2121"/>
    </row>
    <row r="253" spans="1:12" ht="15.75" x14ac:dyDescent="0.25">
      <c r="A253" s="2132"/>
      <c r="B253" s="2133"/>
      <c r="C253" s="2134"/>
      <c r="D253" s="2135">
        <f t="shared" si="3"/>
        <v>0</v>
      </c>
      <c r="E253" s="2134"/>
      <c r="F253" s="2134"/>
      <c r="G253" s="2134"/>
      <c r="H253" s="2134"/>
      <c r="I253" s="2134"/>
      <c r="J253" s="2134"/>
      <c r="K253" s="2655"/>
      <c r="L253" s="2121"/>
    </row>
    <row r="254" spans="1:12" ht="15.75" x14ac:dyDescent="0.25">
      <c r="A254" s="2132"/>
      <c r="B254" s="2133"/>
      <c r="C254" s="2134"/>
      <c r="D254" s="2135">
        <f t="shared" si="3"/>
        <v>0</v>
      </c>
      <c r="E254" s="2134"/>
      <c r="F254" s="2134"/>
      <c r="G254" s="2134"/>
      <c r="H254" s="2134"/>
      <c r="I254" s="2134"/>
      <c r="J254" s="2134"/>
      <c r="K254" s="2655"/>
      <c r="L254" s="2121"/>
    </row>
    <row r="255" spans="1:12" ht="15.75" x14ac:dyDescent="0.25">
      <c r="A255" s="2132"/>
      <c r="B255" s="2133"/>
      <c r="C255" s="2134"/>
      <c r="D255" s="2135">
        <f t="shared" si="3"/>
        <v>0</v>
      </c>
      <c r="E255" s="2134"/>
      <c r="F255" s="2134"/>
      <c r="G255" s="2134"/>
      <c r="H255" s="2134"/>
      <c r="I255" s="2134"/>
      <c r="J255" s="2134"/>
      <c r="K255" s="2655"/>
      <c r="L255" s="2121"/>
    </row>
    <row r="256" spans="1:12" ht="15.75" x14ac:dyDescent="0.25">
      <c r="A256" s="2132"/>
      <c r="B256" s="2133"/>
      <c r="C256" s="2134"/>
      <c r="D256" s="2135">
        <f t="shared" si="3"/>
        <v>0</v>
      </c>
      <c r="E256" s="2134"/>
      <c r="F256" s="2134"/>
      <c r="G256" s="2134"/>
      <c r="H256" s="2134"/>
      <c r="I256" s="2134"/>
      <c r="J256" s="2134"/>
      <c r="K256" s="2655"/>
      <c r="L256" s="2121"/>
    </row>
    <row r="257" spans="1:12" ht="15.75" x14ac:dyDescent="0.25">
      <c r="A257" s="2132"/>
      <c r="B257" s="2133"/>
      <c r="C257" s="2134"/>
      <c r="D257" s="2135">
        <f t="shared" si="3"/>
        <v>0</v>
      </c>
      <c r="E257" s="2134"/>
      <c r="F257" s="2134"/>
      <c r="G257" s="2134"/>
      <c r="H257" s="2134"/>
      <c r="I257" s="2134"/>
      <c r="J257" s="2134"/>
      <c r="K257" s="2655"/>
      <c r="L257" s="2121"/>
    </row>
    <row r="258" spans="1:12" ht="15.75" x14ac:dyDescent="0.25">
      <c r="A258" s="2132"/>
      <c r="B258" s="2133"/>
      <c r="C258" s="2134"/>
      <c r="D258" s="2135">
        <f t="shared" si="3"/>
        <v>0</v>
      </c>
      <c r="E258" s="2134"/>
      <c r="F258" s="2134"/>
      <c r="G258" s="2134"/>
      <c r="H258" s="2134"/>
      <c r="I258" s="2134"/>
      <c r="J258" s="2134"/>
      <c r="K258" s="2655"/>
      <c r="L258" s="2121"/>
    </row>
    <row r="259" spans="1:12" ht="15.75" x14ac:dyDescent="0.25">
      <c r="A259" s="2132"/>
      <c r="B259" s="2133"/>
      <c r="C259" s="2134"/>
      <c r="D259" s="2135">
        <f t="shared" si="3"/>
        <v>0</v>
      </c>
      <c r="E259" s="2134"/>
      <c r="F259" s="2134"/>
      <c r="G259" s="2134"/>
      <c r="H259" s="2134"/>
      <c r="I259" s="2134"/>
      <c r="J259" s="2134"/>
      <c r="K259" s="2655"/>
      <c r="L259" s="2121"/>
    </row>
    <row r="260" spans="1:12" ht="15.75" x14ac:dyDescent="0.25">
      <c r="A260" s="2132"/>
      <c r="B260" s="2133"/>
      <c r="C260" s="2134"/>
      <c r="D260" s="2135">
        <f t="shared" si="3"/>
        <v>0</v>
      </c>
      <c r="E260" s="2134"/>
      <c r="F260" s="2134"/>
      <c r="G260" s="2134"/>
      <c r="H260" s="2134"/>
      <c r="I260" s="2134"/>
      <c r="J260" s="2134"/>
      <c r="K260" s="2655"/>
      <c r="L260" s="2121"/>
    </row>
    <row r="261" spans="1:12" ht="15.75" x14ac:dyDescent="0.25">
      <c r="A261" s="2132"/>
      <c r="B261" s="2133"/>
      <c r="C261" s="2134"/>
      <c r="D261" s="2135">
        <f t="shared" si="3"/>
        <v>0</v>
      </c>
      <c r="E261" s="2134"/>
      <c r="F261" s="2134"/>
      <c r="G261" s="2134"/>
      <c r="H261" s="2134"/>
      <c r="I261" s="2134"/>
      <c r="J261" s="2134"/>
      <c r="K261" s="2655"/>
      <c r="L261" s="2121"/>
    </row>
    <row r="262" spans="1:12" ht="15.75" x14ac:dyDescent="0.25">
      <c r="A262" s="2132"/>
      <c r="B262" s="2133"/>
      <c r="C262" s="2134"/>
      <c r="D262" s="2135">
        <f t="shared" si="3"/>
        <v>0</v>
      </c>
      <c r="E262" s="2134"/>
      <c r="F262" s="2134"/>
      <c r="G262" s="2134"/>
      <c r="H262" s="2134"/>
      <c r="I262" s="2134"/>
      <c r="J262" s="2134"/>
      <c r="K262" s="2655"/>
      <c r="L262" s="2121"/>
    </row>
    <row r="263" spans="1:12" ht="15.75" x14ac:dyDescent="0.25">
      <c r="A263" s="2132"/>
      <c r="B263" s="2133"/>
      <c r="C263" s="2134"/>
      <c r="D263" s="2135">
        <f t="shared" si="3"/>
        <v>0</v>
      </c>
      <c r="E263" s="2134"/>
      <c r="F263" s="2134"/>
      <c r="G263" s="2134"/>
      <c r="H263" s="2134"/>
      <c r="I263" s="2134"/>
      <c r="J263" s="2134"/>
      <c r="K263" s="2655"/>
      <c r="L263" s="2121"/>
    </row>
    <row r="264" spans="1:12" ht="15.75" x14ac:dyDescent="0.25">
      <c r="A264" s="2132"/>
      <c r="B264" s="2133"/>
      <c r="C264" s="2134"/>
      <c r="D264" s="2135">
        <f t="shared" si="3"/>
        <v>0</v>
      </c>
      <c r="E264" s="2134"/>
      <c r="F264" s="2134"/>
      <c r="G264" s="2134"/>
      <c r="H264" s="2134"/>
      <c r="I264" s="2134"/>
      <c r="J264" s="2134"/>
      <c r="K264" s="2655"/>
      <c r="L264" s="2121"/>
    </row>
    <row r="265" spans="1:12" ht="15.75" x14ac:dyDescent="0.25">
      <c r="A265" s="2132"/>
      <c r="B265" s="2133"/>
      <c r="C265" s="2134"/>
      <c r="D265" s="2135">
        <f t="shared" si="3"/>
        <v>0</v>
      </c>
      <c r="E265" s="2134"/>
      <c r="F265" s="2134"/>
      <c r="G265" s="2134"/>
      <c r="H265" s="2134"/>
      <c r="I265" s="2134"/>
      <c r="J265" s="2134"/>
      <c r="K265" s="2655"/>
      <c r="L265" s="2121"/>
    </row>
    <row r="266" spans="1:12" ht="15.75" x14ac:dyDescent="0.25">
      <c r="A266" s="2132"/>
      <c r="B266" s="2133"/>
      <c r="C266" s="2134"/>
      <c r="D266" s="2135">
        <f t="shared" si="3"/>
        <v>0</v>
      </c>
      <c r="E266" s="2134"/>
      <c r="F266" s="2134"/>
      <c r="G266" s="2134"/>
      <c r="H266" s="2134"/>
      <c r="I266" s="2134"/>
      <c r="J266" s="2134"/>
      <c r="K266" s="2655"/>
      <c r="L266" s="2121"/>
    </row>
    <row r="267" spans="1:12" ht="15.75" x14ac:dyDescent="0.25">
      <c r="A267" s="2132"/>
      <c r="B267" s="2133"/>
      <c r="C267" s="2134"/>
      <c r="D267" s="2135">
        <f t="shared" si="3"/>
        <v>0</v>
      </c>
      <c r="E267" s="2134"/>
      <c r="F267" s="2134"/>
      <c r="G267" s="2134"/>
      <c r="H267" s="2134"/>
      <c r="I267" s="2134"/>
      <c r="J267" s="2134"/>
      <c r="K267" s="2655"/>
      <c r="L267" s="2121"/>
    </row>
    <row r="268" spans="1:12" ht="15.75" x14ac:dyDescent="0.25">
      <c r="A268" s="2132"/>
      <c r="B268" s="2133"/>
      <c r="C268" s="2134"/>
      <c r="D268" s="2135">
        <f t="shared" si="3"/>
        <v>0</v>
      </c>
      <c r="E268" s="2134"/>
      <c r="F268" s="2134"/>
      <c r="G268" s="2134"/>
      <c r="H268" s="2134"/>
      <c r="I268" s="2134"/>
      <c r="J268" s="2134"/>
      <c r="K268" s="2655"/>
      <c r="L268" s="2121"/>
    </row>
    <row r="269" spans="1:12" ht="15.75" x14ac:dyDescent="0.25">
      <c r="A269" s="2132"/>
      <c r="B269" s="2133"/>
      <c r="C269" s="2134"/>
      <c r="D269" s="2135">
        <f t="shared" si="3"/>
        <v>0</v>
      </c>
      <c r="E269" s="2134"/>
      <c r="F269" s="2134"/>
      <c r="G269" s="2134"/>
      <c r="H269" s="2134"/>
      <c r="I269" s="2134"/>
      <c r="J269" s="2134"/>
      <c r="K269" s="2655"/>
      <c r="L269" s="2121"/>
    </row>
    <row r="270" spans="1:12" ht="15.75" x14ac:dyDescent="0.25">
      <c r="A270" s="2132"/>
      <c r="B270" s="2133"/>
      <c r="C270" s="2134"/>
      <c r="D270" s="2135">
        <f t="shared" si="3"/>
        <v>0</v>
      </c>
      <c r="E270" s="2134"/>
      <c r="F270" s="2134"/>
      <c r="G270" s="2134"/>
      <c r="H270" s="2134"/>
      <c r="I270" s="2134"/>
      <c r="J270" s="2134"/>
      <c r="K270" s="2655"/>
      <c r="L270" s="2121"/>
    </row>
    <row r="271" spans="1:12" ht="15.75" x14ac:dyDescent="0.25">
      <c r="A271" s="2132"/>
      <c r="B271" s="2133"/>
      <c r="C271" s="2134"/>
      <c r="D271" s="2135">
        <f t="shared" si="3"/>
        <v>0</v>
      </c>
      <c r="E271" s="2134"/>
      <c r="F271" s="2134"/>
      <c r="G271" s="2134"/>
      <c r="H271" s="2134"/>
      <c r="I271" s="2134"/>
      <c r="J271" s="2134"/>
      <c r="K271" s="2655"/>
      <c r="L271" s="2121"/>
    </row>
    <row r="272" spans="1:12" ht="15.75" x14ac:dyDescent="0.25">
      <c r="A272" s="2132"/>
      <c r="B272" s="2133"/>
      <c r="C272" s="2134"/>
      <c r="D272" s="2135">
        <f t="shared" ref="D272:D335" si="4">+C272*(100-E272)/100</f>
        <v>0</v>
      </c>
      <c r="E272" s="2134"/>
      <c r="F272" s="2134"/>
      <c r="G272" s="2134"/>
      <c r="H272" s="2134"/>
      <c r="I272" s="2134"/>
      <c r="J272" s="2134"/>
      <c r="K272" s="2655"/>
      <c r="L272" s="2121"/>
    </row>
    <row r="273" spans="1:12" ht="15.75" x14ac:dyDescent="0.25">
      <c r="A273" s="2132"/>
      <c r="B273" s="2133"/>
      <c r="C273" s="2134"/>
      <c r="D273" s="2135">
        <f t="shared" si="4"/>
        <v>0</v>
      </c>
      <c r="E273" s="2134"/>
      <c r="F273" s="2134"/>
      <c r="G273" s="2134"/>
      <c r="H273" s="2134"/>
      <c r="I273" s="2134"/>
      <c r="J273" s="2134"/>
      <c r="K273" s="2655"/>
      <c r="L273" s="2121"/>
    </row>
    <row r="274" spans="1:12" ht="15.75" x14ac:dyDescent="0.25">
      <c r="A274" s="2132"/>
      <c r="B274" s="2133"/>
      <c r="C274" s="2134"/>
      <c r="D274" s="2135">
        <f t="shared" si="4"/>
        <v>0</v>
      </c>
      <c r="E274" s="2134"/>
      <c r="F274" s="2134"/>
      <c r="G274" s="2134"/>
      <c r="H274" s="2134"/>
      <c r="I274" s="2134"/>
      <c r="J274" s="2134"/>
      <c r="K274" s="2655"/>
      <c r="L274" s="2121"/>
    </row>
    <row r="275" spans="1:12" ht="15.75" x14ac:dyDescent="0.25">
      <c r="A275" s="2132"/>
      <c r="B275" s="2133"/>
      <c r="C275" s="2134"/>
      <c r="D275" s="2135">
        <f t="shared" si="4"/>
        <v>0</v>
      </c>
      <c r="E275" s="2134"/>
      <c r="F275" s="2134"/>
      <c r="G275" s="2134"/>
      <c r="H275" s="2134"/>
      <c r="I275" s="2134"/>
      <c r="J275" s="2134"/>
      <c r="K275" s="2655"/>
      <c r="L275" s="2121"/>
    </row>
    <row r="276" spans="1:12" ht="15.75" x14ac:dyDescent="0.25">
      <c r="A276" s="2132"/>
      <c r="B276" s="2133"/>
      <c r="C276" s="2134"/>
      <c r="D276" s="2135">
        <f t="shared" si="4"/>
        <v>0</v>
      </c>
      <c r="E276" s="2134"/>
      <c r="F276" s="2134"/>
      <c r="G276" s="2134"/>
      <c r="H276" s="2134"/>
      <c r="I276" s="2134"/>
      <c r="J276" s="2134"/>
      <c r="K276" s="2655"/>
      <c r="L276" s="2121"/>
    </row>
    <row r="277" spans="1:12" ht="15.75" x14ac:dyDescent="0.25">
      <c r="A277" s="2132"/>
      <c r="B277" s="2133"/>
      <c r="C277" s="2134"/>
      <c r="D277" s="2135">
        <f t="shared" si="4"/>
        <v>0</v>
      </c>
      <c r="E277" s="2134"/>
      <c r="F277" s="2134"/>
      <c r="G277" s="2134"/>
      <c r="H277" s="2134"/>
      <c r="I277" s="2134"/>
      <c r="J277" s="2134"/>
      <c r="K277" s="2655"/>
      <c r="L277" s="2121"/>
    </row>
    <row r="278" spans="1:12" ht="15.75" x14ac:dyDescent="0.25">
      <c r="A278" s="2132"/>
      <c r="B278" s="2133"/>
      <c r="C278" s="2134"/>
      <c r="D278" s="2135">
        <f t="shared" si="4"/>
        <v>0</v>
      </c>
      <c r="E278" s="2134"/>
      <c r="F278" s="2134"/>
      <c r="G278" s="2134"/>
      <c r="H278" s="2134"/>
      <c r="I278" s="2134"/>
      <c r="J278" s="2134"/>
      <c r="K278" s="2655"/>
      <c r="L278" s="2121"/>
    </row>
    <row r="279" spans="1:12" ht="15.75" x14ac:dyDescent="0.25">
      <c r="A279" s="2132"/>
      <c r="B279" s="2133"/>
      <c r="C279" s="2134"/>
      <c r="D279" s="2135">
        <f t="shared" si="4"/>
        <v>0</v>
      </c>
      <c r="E279" s="2134"/>
      <c r="F279" s="2134"/>
      <c r="G279" s="2134"/>
      <c r="H279" s="2134"/>
      <c r="I279" s="2134"/>
      <c r="J279" s="2134"/>
      <c r="K279" s="2655"/>
      <c r="L279" s="2121"/>
    </row>
    <row r="280" spans="1:12" ht="15.75" x14ac:dyDescent="0.25">
      <c r="A280" s="2132"/>
      <c r="B280" s="2133"/>
      <c r="C280" s="2134"/>
      <c r="D280" s="2135">
        <f t="shared" si="4"/>
        <v>0</v>
      </c>
      <c r="E280" s="2134"/>
      <c r="F280" s="2134"/>
      <c r="G280" s="2134"/>
      <c r="H280" s="2134"/>
      <c r="I280" s="2134"/>
      <c r="J280" s="2134"/>
      <c r="K280" s="2655"/>
      <c r="L280" s="2121"/>
    </row>
    <row r="281" spans="1:12" ht="15.75" x14ac:dyDescent="0.25">
      <c r="A281" s="2132"/>
      <c r="B281" s="2133"/>
      <c r="C281" s="2134"/>
      <c r="D281" s="2135">
        <f t="shared" si="4"/>
        <v>0</v>
      </c>
      <c r="E281" s="2134"/>
      <c r="F281" s="2134"/>
      <c r="G281" s="2134"/>
      <c r="H281" s="2134"/>
      <c r="I281" s="2134"/>
      <c r="J281" s="2134"/>
      <c r="K281" s="2655"/>
      <c r="L281" s="2121"/>
    </row>
    <row r="282" spans="1:12" ht="15.75" x14ac:dyDescent="0.25">
      <c r="A282" s="2132"/>
      <c r="B282" s="2133"/>
      <c r="C282" s="2134"/>
      <c r="D282" s="2135">
        <f t="shared" si="4"/>
        <v>0</v>
      </c>
      <c r="E282" s="2134"/>
      <c r="F282" s="2134"/>
      <c r="G282" s="2134"/>
      <c r="H282" s="2134"/>
      <c r="I282" s="2134"/>
      <c r="J282" s="2134"/>
      <c r="K282" s="2655"/>
      <c r="L282" s="2121"/>
    </row>
    <row r="283" spans="1:12" ht="15.75" x14ac:dyDescent="0.25">
      <c r="A283" s="2132"/>
      <c r="B283" s="2133"/>
      <c r="C283" s="2134"/>
      <c r="D283" s="2135">
        <f t="shared" si="4"/>
        <v>0</v>
      </c>
      <c r="E283" s="2134"/>
      <c r="F283" s="2134"/>
      <c r="G283" s="2134"/>
      <c r="H283" s="2134"/>
      <c r="I283" s="2134"/>
      <c r="J283" s="2134"/>
      <c r="K283" s="2655"/>
      <c r="L283" s="2121"/>
    </row>
    <row r="284" spans="1:12" ht="15.75" x14ac:dyDescent="0.25">
      <c r="A284" s="2132"/>
      <c r="B284" s="2133"/>
      <c r="C284" s="2134"/>
      <c r="D284" s="2135">
        <f t="shared" si="4"/>
        <v>0</v>
      </c>
      <c r="E284" s="2134"/>
      <c r="F284" s="2134"/>
      <c r="G284" s="2134"/>
      <c r="H284" s="2134"/>
      <c r="I284" s="2134"/>
      <c r="J284" s="2134"/>
      <c r="K284" s="2655"/>
      <c r="L284" s="2121"/>
    </row>
    <row r="285" spans="1:12" ht="15.75" x14ac:dyDescent="0.25">
      <c r="A285" s="2132"/>
      <c r="B285" s="2133"/>
      <c r="C285" s="2134"/>
      <c r="D285" s="2135">
        <f t="shared" si="4"/>
        <v>0</v>
      </c>
      <c r="E285" s="2134"/>
      <c r="F285" s="2134"/>
      <c r="G285" s="2134"/>
      <c r="H285" s="2134"/>
      <c r="I285" s="2134"/>
      <c r="J285" s="2134"/>
      <c r="K285" s="2655"/>
      <c r="L285" s="2121"/>
    </row>
    <row r="286" spans="1:12" ht="15.75" x14ac:dyDescent="0.25">
      <c r="A286" s="2132"/>
      <c r="B286" s="2133"/>
      <c r="C286" s="2134"/>
      <c r="D286" s="2135">
        <f t="shared" si="4"/>
        <v>0</v>
      </c>
      <c r="E286" s="2134"/>
      <c r="F286" s="2134"/>
      <c r="G286" s="2134"/>
      <c r="H286" s="2134"/>
      <c r="I286" s="2134"/>
      <c r="J286" s="2134"/>
      <c r="K286" s="2655"/>
      <c r="L286" s="2121"/>
    </row>
    <row r="287" spans="1:12" ht="15.75" x14ac:dyDescent="0.25">
      <c r="A287" s="2132"/>
      <c r="B287" s="2133"/>
      <c r="C287" s="2134"/>
      <c r="D287" s="2135">
        <f t="shared" si="4"/>
        <v>0</v>
      </c>
      <c r="E287" s="2134"/>
      <c r="F287" s="2134"/>
      <c r="G287" s="2134"/>
      <c r="H287" s="2134"/>
      <c r="I287" s="2134"/>
      <c r="J287" s="2134"/>
      <c r="K287" s="2655"/>
      <c r="L287" s="2121"/>
    </row>
    <row r="288" spans="1:12" ht="15.75" x14ac:dyDescent="0.25">
      <c r="A288" s="2132"/>
      <c r="B288" s="2133"/>
      <c r="C288" s="2134"/>
      <c r="D288" s="2135">
        <f t="shared" si="4"/>
        <v>0</v>
      </c>
      <c r="E288" s="2134"/>
      <c r="F288" s="2134"/>
      <c r="G288" s="2134"/>
      <c r="H288" s="2134"/>
      <c r="I288" s="2134"/>
      <c r="J288" s="2134"/>
      <c r="K288" s="2655"/>
      <c r="L288" s="2121"/>
    </row>
    <row r="289" spans="1:12" ht="15.75" x14ac:dyDescent="0.25">
      <c r="A289" s="2132"/>
      <c r="B289" s="2133"/>
      <c r="C289" s="2134"/>
      <c r="D289" s="2135">
        <f t="shared" si="4"/>
        <v>0</v>
      </c>
      <c r="E289" s="2134"/>
      <c r="F289" s="2134"/>
      <c r="G289" s="2134"/>
      <c r="H289" s="2134"/>
      <c r="I289" s="2134"/>
      <c r="J289" s="2134"/>
      <c r="K289" s="2655"/>
      <c r="L289" s="2121"/>
    </row>
    <row r="290" spans="1:12" ht="15.75" x14ac:dyDescent="0.25">
      <c r="A290" s="2132"/>
      <c r="B290" s="2133"/>
      <c r="C290" s="2134"/>
      <c r="D290" s="2135">
        <f t="shared" si="4"/>
        <v>0</v>
      </c>
      <c r="E290" s="2134"/>
      <c r="F290" s="2134"/>
      <c r="G290" s="2134"/>
      <c r="H290" s="2134"/>
      <c r="I290" s="2134"/>
      <c r="J290" s="2134"/>
      <c r="K290" s="2655"/>
      <c r="L290" s="2121"/>
    </row>
    <row r="291" spans="1:12" ht="15.75" x14ac:dyDescent="0.25">
      <c r="A291" s="2132"/>
      <c r="B291" s="2133"/>
      <c r="C291" s="2134"/>
      <c r="D291" s="2135">
        <f t="shared" si="4"/>
        <v>0</v>
      </c>
      <c r="E291" s="2134"/>
      <c r="F291" s="2134"/>
      <c r="G291" s="2134"/>
      <c r="H291" s="2134"/>
      <c r="I291" s="2134"/>
      <c r="J291" s="2134"/>
      <c r="K291" s="2655"/>
      <c r="L291" s="2121"/>
    </row>
    <row r="292" spans="1:12" ht="15.75" x14ac:dyDescent="0.25">
      <c r="A292" s="2132"/>
      <c r="B292" s="2133"/>
      <c r="C292" s="2134"/>
      <c r="D292" s="2135">
        <f t="shared" si="4"/>
        <v>0</v>
      </c>
      <c r="E292" s="2134"/>
      <c r="F292" s="2134"/>
      <c r="G292" s="2134"/>
      <c r="H292" s="2134"/>
      <c r="I292" s="2134"/>
      <c r="J292" s="2134"/>
      <c r="K292" s="2655"/>
      <c r="L292" s="2121"/>
    </row>
    <row r="293" spans="1:12" ht="15.75" x14ac:dyDescent="0.25">
      <c r="A293" s="2132"/>
      <c r="B293" s="2133"/>
      <c r="C293" s="2134"/>
      <c r="D293" s="2135">
        <f t="shared" si="4"/>
        <v>0</v>
      </c>
      <c r="E293" s="2134"/>
      <c r="F293" s="2134"/>
      <c r="G293" s="2134"/>
      <c r="H293" s="2134"/>
      <c r="I293" s="2134"/>
      <c r="J293" s="2134"/>
      <c r="K293" s="2655"/>
      <c r="L293" s="2121"/>
    </row>
    <row r="294" spans="1:12" ht="15.75" x14ac:dyDescent="0.25">
      <c r="A294" s="2132"/>
      <c r="B294" s="2133"/>
      <c r="C294" s="2134"/>
      <c r="D294" s="2135">
        <f t="shared" si="4"/>
        <v>0</v>
      </c>
      <c r="E294" s="2134"/>
      <c r="F294" s="2134"/>
      <c r="G294" s="2134"/>
      <c r="H294" s="2134"/>
      <c r="I294" s="2134"/>
      <c r="J294" s="2134"/>
      <c r="K294" s="2655"/>
      <c r="L294" s="2121"/>
    </row>
    <row r="295" spans="1:12" ht="15.75" x14ac:dyDescent="0.25">
      <c r="A295" s="2132"/>
      <c r="B295" s="2133"/>
      <c r="C295" s="2134"/>
      <c r="D295" s="2135">
        <f t="shared" si="4"/>
        <v>0</v>
      </c>
      <c r="E295" s="2134"/>
      <c r="F295" s="2134"/>
      <c r="G295" s="2134"/>
      <c r="H295" s="2134"/>
      <c r="I295" s="2134"/>
      <c r="J295" s="2134"/>
      <c r="K295" s="2655"/>
      <c r="L295" s="2121"/>
    </row>
    <row r="296" spans="1:12" ht="15.75" x14ac:dyDescent="0.25">
      <c r="A296" s="2132"/>
      <c r="B296" s="2133"/>
      <c r="C296" s="2134"/>
      <c r="D296" s="2135">
        <f t="shared" si="4"/>
        <v>0</v>
      </c>
      <c r="E296" s="2134"/>
      <c r="F296" s="2134"/>
      <c r="G296" s="2134"/>
      <c r="H296" s="2134"/>
      <c r="I296" s="2134"/>
      <c r="J296" s="2134"/>
      <c r="K296" s="2655"/>
      <c r="L296" s="2121"/>
    </row>
    <row r="297" spans="1:12" ht="15.75" x14ac:dyDescent="0.25">
      <c r="A297" s="2132"/>
      <c r="B297" s="2133"/>
      <c r="C297" s="2134"/>
      <c r="D297" s="2135">
        <f t="shared" si="4"/>
        <v>0</v>
      </c>
      <c r="E297" s="2134"/>
      <c r="F297" s="2134"/>
      <c r="G297" s="2134"/>
      <c r="H297" s="2134"/>
      <c r="I297" s="2134"/>
      <c r="J297" s="2134"/>
      <c r="K297" s="2655"/>
      <c r="L297" s="2121"/>
    </row>
    <row r="298" spans="1:12" ht="15.75" x14ac:dyDescent="0.25">
      <c r="A298" s="2132"/>
      <c r="B298" s="2133"/>
      <c r="C298" s="2134"/>
      <c r="D298" s="2135">
        <f t="shared" si="4"/>
        <v>0</v>
      </c>
      <c r="E298" s="2134"/>
      <c r="F298" s="2134"/>
      <c r="G298" s="2134"/>
      <c r="H298" s="2134"/>
      <c r="I298" s="2134"/>
      <c r="J298" s="2134"/>
      <c r="K298" s="2655"/>
      <c r="L298" s="2121"/>
    </row>
    <row r="299" spans="1:12" ht="15.75" x14ac:dyDescent="0.25">
      <c r="A299" s="2132"/>
      <c r="B299" s="2133"/>
      <c r="C299" s="2134"/>
      <c r="D299" s="2135">
        <f t="shared" si="4"/>
        <v>0</v>
      </c>
      <c r="E299" s="2134"/>
      <c r="F299" s="2134"/>
      <c r="G299" s="2134"/>
      <c r="H299" s="2134"/>
      <c r="I299" s="2134"/>
      <c r="J299" s="2134"/>
      <c r="K299" s="2655"/>
      <c r="L299" s="2121"/>
    </row>
    <row r="300" spans="1:12" ht="15.75" x14ac:dyDescent="0.25">
      <c r="A300" s="2132"/>
      <c r="B300" s="2133"/>
      <c r="C300" s="2134"/>
      <c r="D300" s="2135">
        <f t="shared" si="4"/>
        <v>0</v>
      </c>
      <c r="E300" s="2134"/>
      <c r="F300" s="2134"/>
      <c r="G300" s="2134"/>
      <c r="H300" s="2134"/>
      <c r="I300" s="2134"/>
      <c r="J300" s="2134"/>
      <c r="K300" s="2655"/>
      <c r="L300" s="2121"/>
    </row>
    <row r="301" spans="1:12" ht="15.75" x14ac:dyDescent="0.25">
      <c r="A301" s="2132"/>
      <c r="B301" s="2133"/>
      <c r="C301" s="2134"/>
      <c r="D301" s="2135">
        <f t="shared" si="4"/>
        <v>0</v>
      </c>
      <c r="E301" s="2134"/>
      <c r="F301" s="2134"/>
      <c r="G301" s="2134"/>
      <c r="H301" s="2134"/>
      <c r="I301" s="2134"/>
      <c r="J301" s="2134"/>
      <c r="K301" s="2655"/>
      <c r="L301" s="2121"/>
    </row>
    <row r="302" spans="1:12" ht="15.75" x14ac:dyDescent="0.25">
      <c r="A302" s="2132"/>
      <c r="B302" s="2133"/>
      <c r="C302" s="2134"/>
      <c r="D302" s="2135">
        <f t="shared" si="4"/>
        <v>0</v>
      </c>
      <c r="E302" s="2134"/>
      <c r="F302" s="2134"/>
      <c r="G302" s="2134"/>
      <c r="H302" s="2134"/>
      <c r="I302" s="2134"/>
      <c r="J302" s="2134"/>
      <c r="K302" s="2655"/>
      <c r="L302" s="2121"/>
    </row>
    <row r="303" spans="1:12" ht="15.75" x14ac:dyDescent="0.25">
      <c r="A303" s="2132"/>
      <c r="B303" s="2133"/>
      <c r="C303" s="2134"/>
      <c r="D303" s="2135">
        <f t="shared" si="4"/>
        <v>0</v>
      </c>
      <c r="E303" s="2134"/>
      <c r="F303" s="2134"/>
      <c r="G303" s="2134"/>
      <c r="H303" s="2134"/>
      <c r="I303" s="2134"/>
      <c r="J303" s="2134"/>
      <c r="K303" s="2655"/>
      <c r="L303" s="2121"/>
    </row>
    <row r="304" spans="1:12" ht="15.75" x14ac:dyDescent="0.25">
      <c r="A304" s="2132"/>
      <c r="B304" s="2133"/>
      <c r="C304" s="2134"/>
      <c r="D304" s="2135">
        <f t="shared" si="4"/>
        <v>0</v>
      </c>
      <c r="E304" s="2134"/>
      <c r="F304" s="2134"/>
      <c r="G304" s="2134"/>
      <c r="H304" s="2134"/>
      <c r="I304" s="2134"/>
      <c r="J304" s="2134"/>
      <c r="K304" s="2655"/>
      <c r="L304" s="2121"/>
    </row>
    <row r="305" spans="1:12" ht="15.75" x14ac:dyDescent="0.25">
      <c r="A305" s="2132"/>
      <c r="B305" s="2133"/>
      <c r="C305" s="2134"/>
      <c r="D305" s="2135">
        <f t="shared" si="4"/>
        <v>0</v>
      </c>
      <c r="E305" s="2134"/>
      <c r="F305" s="2134"/>
      <c r="G305" s="2134"/>
      <c r="H305" s="2134"/>
      <c r="I305" s="2134"/>
      <c r="J305" s="2134"/>
      <c r="K305" s="2655"/>
      <c r="L305" s="2121"/>
    </row>
    <row r="306" spans="1:12" ht="15.75" x14ac:dyDescent="0.25">
      <c r="A306" s="2132"/>
      <c r="B306" s="2133"/>
      <c r="C306" s="2134"/>
      <c r="D306" s="2135">
        <f t="shared" si="4"/>
        <v>0</v>
      </c>
      <c r="E306" s="2134"/>
      <c r="F306" s="2134"/>
      <c r="G306" s="2134"/>
      <c r="H306" s="2134"/>
      <c r="I306" s="2134"/>
      <c r="J306" s="2134"/>
      <c r="K306" s="2655"/>
      <c r="L306" s="2121"/>
    </row>
    <row r="307" spans="1:12" ht="15.75" x14ac:dyDescent="0.25">
      <c r="A307" s="2132"/>
      <c r="B307" s="2133"/>
      <c r="C307" s="2134"/>
      <c r="D307" s="2135">
        <f t="shared" si="4"/>
        <v>0</v>
      </c>
      <c r="E307" s="2134"/>
      <c r="F307" s="2134"/>
      <c r="G307" s="2134"/>
      <c r="H307" s="2134"/>
      <c r="I307" s="2134"/>
      <c r="J307" s="2134"/>
      <c r="K307" s="2655"/>
      <c r="L307" s="2121"/>
    </row>
    <row r="308" spans="1:12" ht="15.75" x14ac:dyDescent="0.25">
      <c r="A308" s="2132"/>
      <c r="B308" s="2133"/>
      <c r="C308" s="2134"/>
      <c r="D308" s="2135">
        <f t="shared" si="4"/>
        <v>0</v>
      </c>
      <c r="E308" s="2134"/>
      <c r="F308" s="2134"/>
      <c r="G308" s="2134"/>
      <c r="H308" s="2134"/>
      <c r="I308" s="2134"/>
      <c r="J308" s="2134"/>
      <c r="K308" s="2655"/>
      <c r="L308" s="2121"/>
    </row>
    <row r="309" spans="1:12" ht="15.75" x14ac:dyDescent="0.25">
      <c r="A309" s="2132"/>
      <c r="B309" s="2133"/>
      <c r="C309" s="2134"/>
      <c r="D309" s="2135">
        <f t="shared" si="4"/>
        <v>0</v>
      </c>
      <c r="E309" s="2134"/>
      <c r="F309" s="2134"/>
      <c r="G309" s="2134"/>
      <c r="H309" s="2134"/>
      <c r="I309" s="2134"/>
      <c r="J309" s="2134"/>
      <c r="K309" s="2655"/>
      <c r="L309" s="2121"/>
    </row>
    <row r="310" spans="1:12" ht="15.75" x14ac:dyDescent="0.25">
      <c r="A310" s="2132"/>
      <c r="B310" s="2133"/>
      <c r="C310" s="2134"/>
      <c r="D310" s="2135">
        <f t="shared" si="4"/>
        <v>0</v>
      </c>
      <c r="E310" s="2134"/>
      <c r="F310" s="2134"/>
      <c r="G310" s="2134"/>
      <c r="H310" s="2134"/>
      <c r="I310" s="2134"/>
      <c r="J310" s="2134"/>
      <c r="K310" s="2655"/>
      <c r="L310" s="2121"/>
    </row>
    <row r="311" spans="1:12" ht="15.75" x14ac:dyDescent="0.25">
      <c r="A311" s="2132"/>
      <c r="B311" s="2133"/>
      <c r="C311" s="2134"/>
      <c r="D311" s="2135">
        <f t="shared" si="4"/>
        <v>0</v>
      </c>
      <c r="E311" s="2134"/>
      <c r="F311" s="2134"/>
      <c r="G311" s="2134"/>
      <c r="H311" s="2134"/>
      <c r="I311" s="2134"/>
      <c r="J311" s="2134"/>
      <c r="K311" s="2655"/>
      <c r="L311" s="2121"/>
    </row>
    <row r="312" spans="1:12" ht="15.75" x14ac:dyDescent="0.25">
      <c r="A312" s="2132"/>
      <c r="B312" s="2133"/>
      <c r="C312" s="2134"/>
      <c r="D312" s="2135">
        <f t="shared" si="4"/>
        <v>0</v>
      </c>
      <c r="E312" s="2134"/>
      <c r="F312" s="2134"/>
      <c r="G312" s="2134"/>
      <c r="H312" s="2134"/>
      <c r="I312" s="2134"/>
      <c r="J312" s="2134"/>
      <c r="K312" s="2655"/>
      <c r="L312" s="2121"/>
    </row>
    <row r="313" spans="1:12" ht="15.75" x14ac:dyDescent="0.25">
      <c r="A313" s="2132"/>
      <c r="B313" s="2133"/>
      <c r="C313" s="2134"/>
      <c r="D313" s="2135">
        <f t="shared" si="4"/>
        <v>0</v>
      </c>
      <c r="E313" s="2134"/>
      <c r="F313" s="2134"/>
      <c r="G313" s="2134"/>
      <c r="H313" s="2134"/>
      <c r="I313" s="2134"/>
      <c r="J313" s="2134"/>
      <c r="K313" s="2655"/>
      <c r="L313" s="2121"/>
    </row>
    <row r="314" spans="1:12" ht="15.75" x14ac:dyDescent="0.25">
      <c r="A314" s="2132"/>
      <c r="B314" s="2133"/>
      <c r="C314" s="2134"/>
      <c r="D314" s="2135">
        <f t="shared" si="4"/>
        <v>0</v>
      </c>
      <c r="E314" s="2134"/>
      <c r="F314" s="2134"/>
      <c r="G314" s="2134"/>
      <c r="H314" s="2134"/>
      <c r="I314" s="2134"/>
      <c r="J314" s="2134"/>
      <c r="K314" s="2655"/>
      <c r="L314" s="2121"/>
    </row>
    <row r="315" spans="1:12" ht="15.75" x14ac:dyDescent="0.25">
      <c r="A315" s="2132"/>
      <c r="B315" s="2133"/>
      <c r="C315" s="2134"/>
      <c r="D315" s="2135">
        <f t="shared" si="4"/>
        <v>0</v>
      </c>
      <c r="E315" s="2134"/>
      <c r="F315" s="2134"/>
      <c r="G315" s="2134"/>
      <c r="H315" s="2134"/>
      <c r="I315" s="2134"/>
      <c r="J315" s="2134"/>
      <c r="K315" s="2655"/>
      <c r="L315" s="2121"/>
    </row>
    <row r="316" spans="1:12" ht="15.75" x14ac:dyDescent="0.25">
      <c r="A316" s="2132"/>
      <c r="B316" s="2133"/>
      <c r="C316" s="2134"/>
      <c r="D316" s="2135">
        <f t="shared" si="4"/>
        <v>0</v>
      </c>
      <c r="E316" s="2134"/>
      <c r="F316" s="2134"/>
      <c r="G316" s="2134"/>
      <c r="H316" s="2134"/>
      <c r="I316" s="2134"/>
      <c r="J316" s="2134"/>
      <c r="K316" s="2655"/>
      <c r="L316" s="2121"/>
    </row>
    <row r="317" spans="1:12" ht="15.75" x14ac:dyDescent="0.25">
      <c r="A317" s="2132"/>
      <c r="B317" s="2133"/>
      <c r="C317" s="2134"/>
      <c r="D317" s="2135">
        <f t="shared" si="4"/>
        <v>0</v>
      </c>
      <c r="E317" s="2134"/>
      <c r="F317" s="2134"/>
      <c r="G317" s="2134"/>
      <c r="H317" s="2134"/>
      <c r="I317" s="2134"/>
      <c r="J317" s="2134"/>
      <c r="K317" s="2655"/>
      <c r="L317" s="2121"/>
    </row>
    <row r="318" spans="1:12" ht="15.75" x14ac:dyDescent="0.25">
      <c r="A318" s="2132"/>
      <c r="B318" s="2133"/>
      <c r="C318" s="2134"/>
      <c r="D318" s="2135">
        <f t="shared" si="4"/>
        <v>0</v>
      </c>
      <c r="E318" s="2134"/>
      <c r="F318" s="2134"/>
      <c r="G318" s="2134"/>
      <c r="H318" s="2134"/>
      <c r="I318" s="2134"/>
      <c r="J318" s="2134"/>
      <c r="K318" s="2655"/>
      <c r="L318" s="2121"/>
    </row>
    <row r="319" spans="1:12" ht="15.75" x14ac:dyDescent="0.25">
      <c r="A319" s="2132"/>
      <c r="B319" s="2133"/>
      <c r="C319" s="2134"/>
      <c r="D319" s="2135">
        <f t="shared" si="4"/>
        <v>0</v>
      </c>
      <c r="E319" s="2134"/>
      <c r="F319" s="2134"/>
      <c r="G319" s="2134"/>
      <c r="H319" s="2134"/>
      <c r="I319" s="2134"/>
      <c r="J319" s="2134"/>
      <c r="K319" s="2655"/>
      <c r="L319" s="2121"/>
    </row>
    <row r="320" spans="1:12" ht="15.75" x14ac:dyDescent="0.25">
      <c r="A320" s="2132"/>
      <c r="B320" s="2133"/>
      <c r="C320" s="2134"/>
      <c r="D320" s="2135">
        <f t="shared" si="4"/>
        <v>0</v>
      </c>
      <c r="E320" s="2134"/>
      <c r="F320" s="2134"/>
      <c r="G320" s="2134"/>
      <c r="H320" s="2134"/>
      <c r="I320" s="2134"/>
      <c r="J320" s="2134"/>
      <c r="K320" s="2655"/>
      <c r="L320" s="2121"/>
    </row>
    <row r="321" spans="1:12" ht="15.75" x14ac:dyDescent="0.25">
      <c r="A321" s="2132"/>
      <c r="B321" s="2133"/>
      <c r="C321" s="2134"/>
      <c r="D321" s="2135">
        <f t="shared" si="4"/>
        <v>0</v>
      </c>
      <c r="E321" s="2134"/>
      <c r="F321" s="2134"/>
      <c r="G321" s="2134"/>
      <c r="H321" s="2134"/>
      <c r="I321" s="2134"/>
      <c r="J321" s="2134"/>
      <c r="K321" s="2655"/>
      <c r="L321" s="2121"/>
    </row>
    <row r="322" spans="1:12" ht="15.75" x14ac:dyDescent="0.25">
      <c r="A322" s="2132"/>
      <c r="B322" s="2133"/>
      <c r="C322" s="2134"/>
      <c r="D322" s="2135">
        <f t="shared" si="4"/>
        <v>0</v>
      </c>
      <c r="E322" s="2134"/>
      <c r="F322" s="2134"/>
      <c r="G322" s="2134"/>
      <c r="H322" s="2134"/>
      <c r="I322" s="2134"/>
      <c r="J322" s="2134"/>
      <c r="K322" s="2655"/>
      <c r="L322" s="2121"/>
    </row>
    <row r="323" spans="1:12" ht="15.75" x14ac:dyDescent="0.25">
      <c r="A323" s="2132"/>
      <c r="B323" s="2133"/>
      <c r="C323" s="2134"/>
      <c r="D323" s="2135">
        <f t="shared" si="4"/>
        <v>0</v>
      </c>
      <c r="E323" s="2134"/>
      <c r="F323" s="2134"/>
      <c r="G323" s="2134"/>
      <c r="H323" s="2134"/>
      <c r="I323" s="2134"/>
      <c r="J323" s="2134"/>
      <c r="K323" s="2655"/>
      <c r="L323" s="2121"/>
    </row>
    <row r="324" spans="1:12" ht="15.75" x14ac:dyDescent="0.25">
      <c r="A324" s="2132"/>
      <c r="B324" s="2133"/>
      <c r="C324" s="2134"/>
      <c r="D324" s="2135">
        <f t="shared" si="4"/>
        <v>0</v>
      </c>
      <c r="E324" s="2134"/>
      <c r="F324" s="2134"/>
      <c r="G324" s="2134"/>
      <c r="H324" s="2134"/>
      <c r="I324" s="2134"/>
      <c r="J324" s="2134"/>
      <c r="K324" s="2655"/>
      <c r="L324" s="2121"/>
    </row>
    <row r="325" spans="1:12" ht="15.75" x14ac:dyDescent="0.25">
      <c r="A325" s="2132"/>
      <c r="B325" s="2133"/>
      <c r="C325" s="2134"/>
      <c r="D325" s="2135">
        <f t="shared" si="4"/>
        <v>0</v>
      </c>
      <c r="E325" s="2134"/>
      <c r="F325" s="2134"/>
      <c r="G325" s="2134"/>
      <c r="H325" s="2134"/>
      <c r="I325" s="2134"/>
      <c r="J325" s="2134"/>
      <c r="K325" s="2655"/>
      <c r="L325" s="2121"/>
    </row>
    <row r="326" spans="1:12" ht="15.75" x14ac:dyDescent="0.25">
      <c r="A326" s="2132"/>
      <c r="B326" s="2133"/>
      <c r="C326" s="2134"/>
      <c r="D326" s="2135">
        <f t="shared" si="4"/>
        <v>0</v>
      </c>
      <c r="E326" s="2134"/>
      <c r="F326" s="2134"/>
      <c r="G326" s="2134"/>
      <c r="H326" s="2134"/>
      <c r="I326" s="2134"/>
      <c r="J326" s="2134"/>
      <c r="K326" s="2655"/>
      <c r="L326" s="2121"/>
    </row>
    <row r="327" spans="1:12" ht="15.75" x14ac:dyDescent="0.25">
      <c r="A327" s="2132"/>
      <c r="B327" s="2133"/>
      <c r="C327" s="2134"/>
      <c r="D327" s="2135">
        <f t="shared" si="4"/>
        <v>0</v>
      </c>
      <c r="E327" s="2134"/>
      <c r="F327" s="2134"/>
      <c r="G327" s="2134"/>
      <c r="H327" s="2134"/>
      <c r="I327" s="2134"/>
      <c r="J327" s="2134"/>
      <c r="K327" s="2655"/>
      <c r="L327" s="2121"/>
    </row>
    <row r="328" spans="1:12" ht="15.75" x14ac:dyDescent="0.25">
      <c r="A328" s="2132"/>
      <c r="B328" s="2133"/>
      <c r="C328" s="2134"/>
      <c r="D328" s="2135">
        <f t="shared" si="4"/>
        <v>0</v>
      </c>
      <c r="E328" s="2134"/>
      <c r="F328" s="2134"/>
      <c r="G328" s="2134"/>
      <c r="H328" s="2134"/>
      <c r="I328" s="2134"/>
      <c r="J328" s="2134"/>
      <c r="K328" s="2655"/>
      <c r="L328" s="2121"/>
    </row>
    <row r="329" spans="1:12" ht="15.75" x14ac:dyDescent="0.25">
      <c r="A329" s="2132"/>
      <c r="B329" s="2133"/>
      <c r="C329" s="2134"/>
      <c r="D329" s="2135">
        <f t="shared" si="4"/>
        <v>0</v>
      </c>
      <c r="E329" s="2134"/>
      <c r="F329" s="2134"/>
      <c r="G329" s="2134"/>
      <c r="H329" s="2134"/>
      <c r="I329" s="2134"/>
      <c r="J329" s="2134"/>
      <c r="K329" s="2655"/>
      <c r="L329" s="2121"/>
    </row>
    <row r="330" spans="1:12" ht="15.75" x14ac:dyDescent="0.25">
      <c r="A330" s="2132"/>
      <c r="B330" s="2133"/>
      <c r="C330" s="2134"/>
      <c r="D330" s="2135">
        <f t="shared" si="4"/>
        <v>0</v>
      </c>
      <c r="E330" s="2134"/>
      <c r="F330" s="2134"/>
      <c r="G330" s="2134"/>
      <c r="H330" s="2134"/>
      <c r="I330" s="2134"/>
      <c r="J330" s="2134"/>
      <c r="K330" s="2655"/>
      <c r="L330" s="2121"/>
    </row>
    <row r="331" spans="1:12" ht="15.75" x14ac:dyDescent="0.25">
      <c r="A331" s="2132"/>
      <c r="B331" s="2133"/>
      <c r="C331" s="2134"/>
      <c r="D331" s="2135">
        <f t="shared" si="4"/>
        <v>0</v>
      </c>
      <c r="E331" s="2134"/>
      <c r="F331" s="2134"/>
      <c r="G331" s="2134"/>
      <c r="H331" s="2134"/>
      <c r="I331" s="2134"/>
      <c r="J331" s="2134"/>
      <c r="K331" s="2655"/>
      <c r="L331" s="2121"/>
    </row>
    <row r="332" spans="1:12" ht="15.75" x14ac:dyDescent="0.25">
      <c r="A332" s="2132"/>
      <c r="B332" s="2133"/>
      <c r="C332" s="2134"/>
      <c r="D332" s="2135">
        <f t="shared" si="4"/>
        <v>0</v>
      </c>
      <c r="E332" s="2134"/>
      <c r="F332" s="2134"/>
      <c r="G332" s="2134"/>
      <c r="H332" s="2134"/>
      <c r="I332" s="2134"/>
      <c r="J332" s="2134"/>
      <c r="K332" s="2655"/>
      <c r="L332" s="2121"/>
    </row>
    <row r="333" spans="1:12" ht="15.75" x14ac:dyDescent="0.25">
      <c r="A333" s="2132"/>
      <c r="B333" s="2133"/>
      <c r="C333" s="2134"/>
      <c r="D333" s="2135">
        <f t="shared" si="4"/>
        <v>0</v>
      </c>
      <c r="E333" s="2134"/>
      <c r="F333" s="2134"/>
      <c r="G333" s="2134"/>
      <c r="H333" s="2134"/>
      <c r="I333" s="2134"/>
      <c r="J333" s="2134"/>
      <c r="K333" s="2655"/>
      <c r="L333" s="2121"/>
    </row>
    <row r="334" spans="1:12" ht="15.75" x14ac:dyDescent="0.25">
      <c r="A334" s="2132"/>
      <c r="B334" s="2133"/>
      <c r="C334" s="2134"/>
      <c r="D334" s="2135">
        <f t="shared" si="4"/>
        <v>0</v>
      </c>
      <c r="E334" s="2134"/>
      <c r="F334" s="2134"/>
      <c r="G334" s="2134"/>
      <c r="H334" s="2134"/>
      <c r="I334" s="2134"/>
      <c r="J334" s="2134"/>
      <c r="K334" s="2655"/>
      <c r="L334" s="2121"/>
    </row>
    <row r="335" spans="1:12" ht="15.75" x14ac:dyDescent="0.25">
      <c r="A335" s="2132"/>
      <c r="B335" s="2133"/>
      <c r="C335" s="2134"/>
      <c r="D335" s="2135">
        <f t="shared" si="4"/>
        <v>0</v>
      </c>
      <c r="E335" s="2134"/>
      <c r="F335" s="2134"/>
      <c r="G335" s="2134"/>
      <c r="H335" s="2134"/>
      <c r="I335" s="2134"/>
      <c r="J335" s="2134"/>
      <c r="K335" s="2655"/>
      <c r="L335" s="2121"/>
    </row>
    <row r="336" spans="1:12" ht="15.75" x14ac:dyDescent="0.25">
      <c r="A336" s="2132"/>
      <c r="B336" s="2133"/>
      <c r="C336" s="2134"/>
      <c r="D336" s="2135">
        <f t="shared" ref="D336:D399" si="5">+C336*(100-E336)/100</f>
        <v>0</v>
      </c>
      <c r="E336" s="2134"/>
      <c r="F336" s="2134"/>
      <c r="G336" s="2134"/>
      <c r="H336" s="2134"/>
      <c r="I336" s="2134"/>
      <c r="J336" s="2134"/>
      <c r="K336" s="2655"/>
      <c r="L336" s="2121"/>
    </row>
    <row r="337" spans="1:12" ht="15.75" x14ac:dyDescent="0.25">
      <c r="A337" s="2132"/>
      <c r="B337" s="2133"/>
      <c r="C337" s="2134"/>
      <c r="D337" s="2135">
        <f t="shared" si="5"/>
        <v>0</v>
      </c>
      <c r="E337" s="2134"/>
      <c r="F337" s="2134"/>
      <c r="G337" s="2134"/>
      <c r="H337" s="2134"/>
      <c r="I337" s="2134"/>
      <c r="J337" s="2134"/>
      <c r="K337" s="2655"/>
      <c r="L337" s="2121"/>
    </row>
    <row r="338" spans="1:12" ht="15.75" x14ac:dyDescent="0.25">
      <c r="A338" s="2132"/>
      <c r="B338" s="2133"/>
      <c r="C338" s="2134"/>
      <c r="D338" s="2135">
        <f t="shared" si="5"/>
        <v>0</v>
      </c>
      <c r="E338" s="2134"/>
      <c r="F338" s="2134"/>
      <c r="G338" s="2134"/>
      <c r="H338" s="2134"/>
      <c r="I338" s="2134"/>
      <c r="J338" s="2134"/>
      <c r="K338" s="2655"/>
      <c r="L338" s="2121"/>
    </row>
    <row r="339" spans="1:12" ht="15.75" x14ac:dyDescent="0.25">
      <c r="A339" s="2132"/>
      <c r="B339" s="2133"/>
      <c r="C339" s="2134"/>
      <c r="D339" s="2135">
        <f t="shared" si="5"/>
        <v>0</v>
      </c>
      <c r="E339" s="2134"/>
      <c r="F339" s="2134"/>
      <c r="G339" s="2134"/>
      <c r="H339" s="2134"/>
      <c r="I339" s="2134"/>
      <c r="J339" s="2134"/>
      <c r="K339" s="2655"/>
      <c r="L339" s="2121"/>
    </row>
    <row r="340" spans="1:12" ht="15.75" x14ac:dyDescent="0.25">
      <c r="A340" s="2132"/>
      <c r="B340" s="2133"/>
      <c r="C340" s="2134"/>
      <c r="D340" s="2135">
        <f t="shared" si="5"/>
        <v>0</v>
      </c>
      <c r="E340" s="2134"/>
      <c r="F340" s="2134"/>
      <c r="G340" s="2134"/>
      <c r="H340" s="2134"/>
      <c r="I340" s="2134"/>
      <c r="J340" s="2134"/>
      <c r="K340" s="2655"/>
      <c r="L340" s="2121"/>
    </row>
    <row r="341" spans="1:12" ht="15.75" x14ac:dyDescent="0.25">
      <c r="A341" s="2132"/>
      <c r="B341" s="2133"/>
      <c r="C341" s="2134"/>
      <c r="D341" s="2135">
        <f t="shared" si="5"/>
        <v>0</v>
      </c>
      <c r="E341" s="2134"/>
      <c r="F341" s="2134"/>
      <c r="G341" s="2134"/>
      <c r="H341" s="2134"/>
      <c r="I341" s="2134"/>
      <c r="J341" s="2134"/>
      <c r="K341" s="2655"/>
      <c r="L341" s="2121"/>
    </row>
    <row r="342" spans="1:12" ht="15.75" x14ac:dyDescent="0.25">
      <c r="A342" s="2132"/>
      <c r="B342" s="2133"/>
      <c r="C342" s="2134"/>
      <c r="D342" s="2135">
        <f t="shared" si="5"/>
        <v>0</v>
      </c>
      <c r="E342" s="2134"/>
      <c r="F342" s="2134"/>
      <c r="G342" s="2134"/>
      <c r="H342" s="2134"/>
      <c r="I342" s="2134"/>
      <c r="J342" s="2134"/>
      <c r="K342" s="2655"/>
      <c r="L342" s="2121"/>
    </row>
    <row r="343" spans="1:12" ht="15.75" x14ac:dyDescent="0.25">
      <c r="A343" s="2132"/>
      <c r="B343" s="2133"/>
      <c r="C343" s="2134"/>
      <c r="D343" s="2135">
        <f t="shared" si="5"/>
        <v>0</v>
      </c>
      <c r="E343" s="2134"/>
      <c r="F343" s="2134"/>
      <c r="G343" s="2134"/>
      <c r="H343" s="2134"/>
      <c r="I343" s="2134"/>
      <c r="J343" s="2134"/>
      <c r="K343" s="2655"/>
      <c r="L343" s="2121"/>
    </row>
    <row r="344" spans="1:12" ht="15.75" x14ac:dyDescent="0.25">
      <c r="A344" s="2132"/>
      <c r="B344" s="2133"/>
      <c r="C344" s="2134"/>
      <c r="D344" s="2135">
        <f t="shared" si="5"/>
        <v>0</v>
      </c>
      <c r="E344" s="2134"/>
      <c r="F344" s="2134"/>
      <c r="G344" s="2134"/>
      <c r="H344" s="2134"/>
      <c r="I344" s="2134"/>
      <c r="J344" s="2134"/>
      <c r="K344" s="2655"/>
      <c r="L344" s="2121"/>
    </row>
    <row r="345" spans="1:12" ht="15.75" x14ac:dyDescent="0.25">
      <c r="A345" s="2132"/>
      <c r="B345" s="2133"/>
      <c r="C345" s="2134"/>
      <c r="D345" s="2135">
        <f t="shared" si="5"/>
        <v>0</v>
      </c>
      <c r="E345" s="2134"/>
      <c r="F345" s="2134"/>
      <c r="G345" s="2134"/>
      <c r="H345" s="2134"/>
      <c r="I345" s="2134"/>
      <c r="J345" s="2134"/>
      <c r="K345" s="2655"/>
      <c r="L345" s="2121"/>
    </row>
    <row r="346" spans="1:12" ht="15.75" x14ac:dyDescent="0.25">
      <c r="A346" s="2132"/>
      <c r="B346" s="2133"/>
      <c r="C346" s="2134"/>
      <c r="D346" s="2135">
        <f t="shared" si="5"/>
        <v>0</v>
      </c>
      <c r="E346" s="2134"/>
      <c r="F346" s="2134"/>
      <c r="G346" s="2134"/>
      <c r="H346" s="2134"/>
      <c r="I346" s="2134"/>
      <c r="J346" s="2134"/>
      <c r="K346" s="2655"/>
      <c r="L346" s="2121"/>
    </row>
    <row r="347" spans="1:12" ht="15.75" x14ac:dyDescent="0.25">
      <c r="A347" s="2132"/>
      <c r="B347" s="2133"/>
      <c r="C347" s="2134"/>
      <c r="D347" s="2135">
        <f t="shared" si="5"/>
        <v>0</v>
      </c>
      <c r="E347" s="2134"/>
      <c r="F347" s="2134"/>
      <c r="G347" s="2134"/>
      <c r="H347" s="2134"/>
      <c r="I347" s="2134"/>
      <c r="J347" s="2134"/>
      <c r="K347" s="2655"/>
      <c r="L347" s="2121"/>
    </row>
    <row r="348" spans="1:12" ht="15.75" x14ac:dyDescent="0.25">
      <c r="A348" s="2132"/>
      <c r="B348" s="2133"/>
      <c r="C348" s="2134"/>
      <c r="D348" s="2135">
        <f t="shared" si="5"/>
        <v>0</v>
      </c>
      <c r="E348" s="2134"/>
      <c r="F348" s="2134"/>
      <c r="G348" s="2134"/>
      <c r="H348" s="2134"/>
      <c r="I348" s="2134"/>
      <c r="J348" s="2134"/>
      <c r="K348" s="2655"/>
      <c r="L348" s="2121"/>
    </row>
    <row r="349" spans="1:12" ht="15.75" x14ac:dyDescent="0.25">
      <c r="A349" s="2132"/>
      <c r="B349" s="2133"/>
      <c r="C349" s="2134"/>
      <c r="D349" s="2135">
        <f t="shared" si="5"/>
        <v>0</v>
      </c>
      <c r="E349" s="2134"/>
      <c r="F349" s="2134"/>
      <c r="G349" s="2134"/>
      <c r="H349" s="2134"/>
      <c r="I349" s="2134"/>
      <c r="J349" s="2134"/>
      <c r="K349" s="2655"/>
      <c r="L349" s="2121"/>
    </row>
    <row r="350" spans="1:12" ht="15.75" x14ac:dyDescent="0.25">
      <c r="A350" s="2132"/>
      <c r="B350" s="2133"/>
      <c r="C350" s="2134"/>
      <c r="D350" s="2135">
        <f t="shared" si="5"/>
        <v>0</v>
      </c>
      <c r="E350" s="2134"/>
      <c r="F350" s="2134"/>
      <c r="G350" s="2134"/>
      <c r="H350" s="2134"/>
      <c r="I350" s="2134"/>
      <c r="J350" s="2134"/>
      <c r="K350" s="2655"/>
      <c r="L350" s="2121"/>
    </row>
    <row r="351" spans="1:12" ht="15.75" x14ac:dyDescent="0.25">
      <c r="A351" s="2132"/>
      <c r="B351" s="2133"/>
      <c r="C351" s="2134"/>
      <c r="D351" s="2135">
        <f t="shared" si="5"/>
        <v>0</v>
      </c>
      <c r="E351" s="2134"/>
      <c r="F351" s="2134"/>
      <c r="G351" s="2134"/>
      <c r="H351" s="2134"/>
      <c r="I351" s="2134"/>
      <c r="J351" s="2134"/>
      <c r="K351" s="2655"/>
      <c r="L351" s="2121"/>
    </row>
    <row r="352" spans="1:12" ht="15.75" x14ac:dyDescent="0.25">
      <c r="A352" s="2132"/>
      <c r="B352" s="2133"/>
      <c r="C352" s="2134"/>
      <c r="D352" s="2135">
        <f t="shared" si="5"/>
        <v>0</v>
      </c>
      <c r="E352" s="2134"/>
      <c r="F352" s="2134"/>
      <c r="G352" s="2134"/>
      <c r="H352" s="2134"/>
      <c r="I352" s="2134"/>
      <c r="J352" s="2134"/>
      <c r="K352" s="2655"/>
      <c r="L352" s="2121"/>
    </row>
    <row r="353" spans="1:12" ht="15.75" x14ac:dyDescent="0.25">
      <c r="A353" s="2132"/>
      <c r="B353" s="2133"/>
      <c r="C353" s="2134"/>
      <c r="D353" s="2135">
        <f t="shared" si="5"/>
        <v>0</v>
      </c>
      <c r="E353" s="2134"/>
      <c r="F353" s="2134"/>
      <c r="G353" s="2134"/>
      <c r="H353" s="2134"/>
      <c r="I353" s="2134"/>
      <c r="J353" s="2134"/>
      <c r="K353" s="2655"/>
      <c r="L353" s="2121"/>
    </row>
    <row r="354" spans="1:12" ht="15.75" x14ac:dyDescent="0.25">
      <c r="A354" s="2132"/>
      <c r="B354" s="2133"/>
      <c r="C354" s="2134"/>
      <c r="D354" s="2135">
        <f t="shared" si="5"/>
        <v>0</v>
      </c>
      <c r="E354" s="2134"/>
      <c r="F354" s="2134"/>
      <c r="G354" s="2134"/>
      <c r="H354" s="2134"/>
      <c r="I354" s="2134"/>
      <c r="J354" s="2134"/>
      <c r="K354" s="2655"/>
      <c r="L354" s="2121"/>
    </row>
    <row r="355" spans="1:12" ht="15.75" x14ac:dyDescent="0.25">
      <c r="A355" s="2132"/>
      <c r="B355" s="2133"/>
      <c r="C355" s="2134"/>
      <c r="D355" s="2135">
        <f t="shared" si="5"/>
        <v>0</v>
      </c>
      <c r="E355" s="2134"/>
      <c r="F355" s="2134"/>
      <c r="G355" s="2134"/>
      <c r="H355" s="2134"/>
      <c r="I355" s="2134"/>
      <c r="J355" s="2134"/>
      <c r="K355" s="2655"/>
      <c r="L355" s="2121"/>
    </row>
    <row r="356" spans="1:12" ht="15.75" x14ac:dyDescent="0.25">
      <c r="A356" s="2132"/>
      <c r="B356" s="2133"/>
      <c r="C356" s="2134"/>
      <c r="D356" s="2135">
        <f t="shared" si="5"/>
        <v>0</v>
      </c>
      <c r="E356" s="2134"/>
      <c r="F356" s="2134"/>
      <c r="G356" s="2134"/>
      <c r="H356" s="2134"/>
      <c r="I356" s="2134"/>
      <c r="J356" s="2134"/>
      <c r="K356" s="2655"/>
      <c r="L356" s="2121"/>
    </row>
    <row r="357" spans="1:12" ht="15.75" x14ac:dyDescent="0.25">
      <c r="A357" s="2132"/>
      <c r="B357" s="2133"/>
      <c r="C357" s="2134"/>
      <c r="D357" s="2135">
        <f t="shared" si="5"/>
        <v>0</v>
      </c>
      <c r="E357" s="2134"/>
      <c r="F357" s="2134"/>
      <c r="G357" s="2134"/>
      <c r="H357" s="2134"/>
      <c r="I357" s="2134"/>
      <c r="J357" s="2134"/>
      <c r="K357" s="2655"/>
      <c r="L357" s="2121"/>
    </row>
    <row r="358" spans="1:12" ht="15.75" x14ac:dyDescent="0.25">
      <c r="A358" s="2132"/>
      <c r="B358" s="2133"/>
      <c r="C358" s="2134"/>
      <c r="D358" s="2135">
        <f t="shared" si="5"/>
        <v>0</v>
      </c>
      <c r="E358" s="2134"/>
      <c r="F358" s="2134"/>
      <c r="G358" s="2134"/>
      <c r="H358" s="2134"/>
      <c r="I358" s="2134"/>
      <c r="J358" s="2134"/>
      <c r="K358" s="2655"/>
      <c r="L358" s="2121"/>
    </row>
    <row r="359" spans="1:12" ht="15.75" x14ac:dyDescent="0.25">
      <c r="A359" s="2132"/>
      <c r="B359" s="2133"/>
      <c r="C359" s="2134"/>
      <c r="D359" s="2135">
        <f t="shared" si="5"/>
        <v>0</v>
      </c>
      <c r="E359" s="2134"/>
      <c r="F359" s="2134"/>
      <c r="G359" s="2134"/>
      <c r="H359" s="2134"/>
      <c r="I359" s="2134"/>
      <c r="J359" s="2134"/>
      <c r="K359" s="2655"/>
      <c r="L359" s="2121"/>
    </row>
    <row r="360" spans="1:12" ht="15.75" x14ac:dyDescent="0.25">
      <c r="A360" s="2132"/>
      <c r="B360" s="2133"/>
      <c r="C360" s="2134"/>
      <c r="D360" s="2135">
        <f t="shared" si="5"/>
        <v>0</v>
      </c>
      <c r="E360" s="2134"/>
      <c r="F360" s="2134"/>
      <c r="G360" s="2134"/>
      <c r="H360" s="2134"/>
      <c r="I360" s="2134"/>
      <c r="J360" s="2134"/>
      <c r="K360" s="2655"/>
      <c r="L360" s="2121"/>
    </row>
    <row r="361" spans="1:12" ht="15.75" x14ac:dyDescent="0.25">
      <c r="A361" s="2132"/>
      <c r="B361" s="2133"/>
      <c r="C361" s="2134"/>
      <c r="D361" s="2135">
        <f t="shared" si="5"/>
        <v>0</v>
      </c>
      <c r="E361" s="2134"/>
      <c r="F361" s="2134"/>
      <c r="G361" s="2134"/>
      <c r="H361" s="2134"/>
      <c r="I361" s="2134"/>
      <c r="J361" s="2134"/>
      <c r="K361" s="2655"/>
      <c r="L361" s="2121"/>
    </row>
    <row r="362" spans="1:12" ht="15.75" x14ac:dyDescent="0.25">
      <c r="A362" s="2132"/>
      <c r="B362" s="2133"/>
      <c r="C362" s="2134"/>
      <c r="D362" s="2135">
        <f t="shared" si="5"/>
        <v>0</v>
      </c>
      <c r="E362" s="2134"/>
      <c r="F362" s="2134"/>
      <c r="G362" s="2134"/>
      <c r="H362" s="2134"/>
      <c r="I362" s="2134"/>
      <c r="J362" s="2134"/>
      <c r="K362" s="2655"/>
      <c r="L362" s="2121"/>
    </row>
    <row r="363" spans="1:12" ht="15.75" x14ac:dyDescent="0.25">
      <c r="A363" s="2132"/>
      <c r="B363" s="2133"/>
      <c r="C363" s="2134"/>
      <c r="D363" s="2135">
        <f t="shared" si="5"/>
        <v>0</v>
      </c>
      <c r="E363" s="2134"/>
      <c r="F363" s="2134"/>
      <c r="G363" s="2134"/>
      <c r="H363" s="2134"/>
      <c r="I363" s="2134"/>
      <c r="J363" s="2134"/>
      <c r="K363" s="2655"/>
      <c r="L363" s="2121"/>
    </row>
    <row r="364" spans="1:12" ht="15.75" x14ac:dyDescent="0.25">
      <c r="A364" s="2132"/>
      <c r="B364" s="2133"/>
      <c r="C364" s="2134"/>
      <c r="D364" s="2135">
        <f t="shared" si="5"/>
        <v>0</v>
      </c>
      <c r="E364" s="2134"/>
      <c r="F364" s="2134"/>
      <c r="G364" s="2134"/>
      <c r="H364" s="2134"/>
      <c r="I364" s="2134"/>
      <c r="J364" s="2134"/>
      <c r="K364" s="2655"/>
      <c r="L364" s="2121"/>
    </row>
    <row r="365" spans="1:12" ht="15.75" x14ac:dyDescent="0.25">
      <c r="A365" s="2132"/>
      <c r="B365" s="2133"/>
      <c r="C365" s="2134"/>
      <c r="D365" s="2135">
        <f t="shared" si="5"/>
        <v>0</v>
      </c>
      <c r="E365" s="2134"/>
      <c r="F365" s="2134"/>
      <c r="G365" s="2134"/>
      <c r="H365" s="2134"/>
      <c r="I365" s="2134"/>
      <c r="J365" s="2134"/>
      <c r="K365" s="2655"/>
      <c r="L365" s="2121"/>
    </row>
    <row r="366" spans="1:12" ht="15.75" x14ac:dyDescent="0.25">
      <c r="A366" s="2132"/>
      <c r="B366" s="2133"/>
      <c r="C366" s="2134"/>
      <c r="D366" s="2135">
        <f t="shared" si="5"/>
        <v>0</v>
      </c>
      <c r="E366" s="2134"/>
      <c r="F366" s="2134"/>
      <c r="G366" s="2134"/>
      <c r="H366" s="2134"/>
      <c r="I366" s="2134"/>
      <c r="J366" s="2134"/>
      <c r="K366" s="2655"/>
      <c r="L366" s="2121"/>
    </row>
    <row r="367" spans="1:12" ht="15.75" x14ac:dyDescent="0.25">
      <c r="A367" s="2132"/>
      <c r="B367" s="2133"/>
      <c r="C367" s="2134"/>
      <c r="D367" s="2135">
        <f t="shared" si="5"/>
        <v>0</v>
      </c>
      <c r="E367" s="2134"/>
      <c r="F367" s="2134"/>
      <c r="G367" s="2134"/>
      <c r="H367" s="2134"/>
      <c r="I367" s="2134"/>
      <c r="J367" s="2134"/>
      <c r="K367" s="2655"/>
      <c r="L367" s="2121"/>
    </row>
    <row r="368" spans="1:12" ht="15.75" x14ac:dyDescent="0.25">
      <c r="A368" s="2132"/>
      <c r="B368" s="2133"/>
      <c r="C368" s="2134"/>
      <c r="D368" s="2135">
        <f t="shared" si="5"/>
        <v>0</v>
      </c>
      <c r="E368" s="2134"/>
      <c r="F368" s="2134"/>
      <c r="G368" s="2134"/>
      <c r="H368" s="2134"/>
      <c r="I368" s="2134"/>
      <c r="J368" s="2134"/>
      <c r="K368" s="2655"/>
      <c r="L368" s="2121"/>
    </row>
    <row r="369" spans="1:12" ht="15.75" x14ac:dyDescent="0.25">
      <c r="A369" s="2132"/>
      <c r="B369" s="2133"/>
      <c r="C369" s="2134"/>
      <c r="D369" s="2135">
        <f t="shared" si="5"/>
        <v>0</v>
      </c>
      <c r="E369" s="2134"/>
      <c r="F369" s="2134"/>
      <c r="G369" s="2134"/>
      <c r="H369" s="2134"/>
      <c r="I369" s="2134"/>
      <c r="J369" s="2134"/>
      <c r="K369" s="2655"/>
      <c r="L369" s="2121"/>
    </row>
    <row r="370" spans="1:12" ht="15.75" x14ac:dyDescent="0.25">
      <c r="A370" s="2132"/>
      <c r="B370" s="2133"/>
      <c r="C370" s="2134"/>
      <c r="D370" s="2135">
        <f t="shared" si="5"/>
        <v>0</v>
      </c>
      <c r="E370" s="2134"/>
      <c r="F370" s="2134"/>
      <c r="G370" s="2134"/>
      <c r="H370" s="2134"/>
      <c r="I370" s="2134"/>
      <c r="J370" s="2134"/>
      <c r="K370" s="2655"/>
      <c r="L370" s="2121"/>
    </row>
    <row r="371" spans="1:12" ht="15.75" x14ac:dyDescent="0.25">
      <c r="A371" s="2132"/>
      <c r="B371" s="2133"/>
      <c r="C371" s="2134"/>
      <c r="D371" s="2135">
        <f t="shared" si="5"/>
        <v>0</v>
      </c>
      <c r="E371" s="2134"/>
      <c r="F371" s="2134"/>
      <c r="G371" s="2134"/>
      <c r="H371" s="2134"/>
      <c r="I371" s="2134"/>
      <c r="J371" s="2134"/>
      <c r="K371" s="2655"/>
      <c r="L371" s="2121"/>
    </row>
    <row r="372" spans="1:12" ht="15.75" x14ac:dyDescent="0.25">
      <c r="A372" s="2132"/>
      <c r="B372" s="2133"/>
      <c r="C372" s="2134"/>
      <c r="D372" s="2135">
        <f t="shared" si="5"/>
        <v>0</v>
      </c>
      <c r="E372" s="2134"/>
      <c r="F372" s="2134"/>
      <c r="G372" s="2134"/>
      <c r="H372" s="2134"/>
      <c r="I372" s="2134"/>
      <c r="J372" s="2134"/>
      <c r="K372" s="2655"/>
      <c r="L372" s="2121"/>
    </row>
    <row r="373" spans="1:12" ht="15.75" x14ac:dyDescent="0.25">
      <c r="A373" s="2132"/>
      <c r="B373" s="2133"/>
      <c r="C373" s="2134"/>
      <c r="D373" s="2135">
        <f t="shared" si="5"/>
        <v>0</v>
      </c>
      <c r="E373" s="2134"/>
      <c r="F373" s="2134"/>
      <c r="G373" s="2134"/>
      <c r="H373" s="2134"/>
      <c r="I373" s="2134"/>
      <c r="J373" s="2134"/>
      <c r="K373" s="2655"/>
      <c r="L373" s="2121"/>
    </row>
    <row r="374" spans="1:12" ht="15.75" x14ac:dyDescent="0.25">
      <c r="A374" s="2132"/>
      <c r="B374" s="2133"/>
      <c r="C374" s="2134"/>
      <c r="D374" s="2135">
        <f t="shared" si="5"/>
        <v>0</v>
      </c>
      <c r="E374" s="2134"/>
      <c r="F374" s="2134"/>
      <c r="G374" s="2134"/>
      <c r="H374" s="2134"/>
      <c r="I374" s="2134"/>
      <c r="J374" s="2134"/>
      <c r="K374" s="2655"/>
      <c r="L374" s="2121"/>
    </row>
    <row r="375" spans="1:12" ht="15.75" x14ac:dyDescent="0.25">
      <c r="A375" s="2132"/>
      <c r="B375" s="2133"/>
      <c r="C375" s="2134"/>
      <c r="D375" s="2135">
        <f t="shared" si="5"/>
        <v>0</v>
      </c>
      <c r="E375" s="2134"/>
      <c r="F375" s="2134"/>
      <c r="G375" s="2134"/>
      <c r="H375" s="2134"/>
      <c r="I375" s="2134"/>
      <c r="J375" s="2134"/>
      <c r="K375" s="2655"/>
      <c r="L375" s="2121"/>
    </row>
    <row r="376" spans="1:12" ht="15.75" x14ac:dyDescent="0.25">
      <c r="A376" s="2132"/>
      <c r="B376" s="2133"/>
      <c r="C376" s="2134"/>
      <c r="D376" s="2135">
        <f t="shared" si="5"/>
        <v>0</v>
      </c>
      <c r="E376" s="2134"/>
      <c r="F376" s="2134"/>
      <c r="G376" s="2134"/>
      <c r="H376" s="2134"/>
      <c r="I376" s="2134"/>
      <c r="J376" s="2134"/>
      <c r="K376" s="2655"/>
      <c r="L376" s="2121"/>
    </row>
    <row r="377" spans="1:12" ht="15.75" x14ac:dyDescent="0.25">
      <c r="A377" s="2132"/>
      <c r="B377" s="2133"/>
      <c r="C377" s="2134"/>
      <c r="D377" s="2135">
        <f t="shared" si="5"/>
        <v>0</v>
      </c>
      <c r="E377" s="2134"/>
      <c r="F377" s="2134"/>
      <c r="G377" s="2134"/>
      <c r="H377" s="2134"/>
      <c r="I377" s="2134"/>
      <c r="J377" s="2134"/>
      <c r="K377" s="2655"/>
      <c r="L377" s="2121"/>
    </row>
    <row r="378" spans="1:12" ht="15.75" x14ac:dyDescent="0.25">
      <c r="A378" s="2132"/>
      <c r="B378" s="2133"/>
      <c r="C378" s="2134"/>
      <c r="D378" s="2135">
        <f t="shared" si="5"/>
        <v>0</v>
      </c>
      <c r="E378" s="2134"/>
      <c r="F378" s="2134"/>
      <c r="G378" s="2134"/>
      <c r="H378" s="2134"/>
      <c r="I378" s="2134"/>
      <c r="J378" s="2134"/>
      <c r="K378" s="2655"/>
      <c r="L378" s="2121"/>
    </row>
    <row r="379" spans="1:12" ht="15.75" x14ac:dyDescent="0.25">
      <c r="A379" s="2132"/>
      <c r="B379" s="2133"/>
      <c r="C379" s="2134"/>
      <c r="D379" s="2135">
        <f t="shared" si="5"/>
        <v>0</v>
      </c>
      <c r="E379" s="2134"/>
      <c r="F379" s="2134"/>
      <c r="G379" s="2134"/>
      <c r="H379" s="2134"/>
      <c r="I379" s="2134"/>
      <c r="J379" s="2134"/>
      <c r="K379" s="2655"/>
      <c r="L379" s="2121"/>
    </row>
    <row r="380" spans="1:12" ht="15.75" x14ac:dyDescent="0.25">
      <c r="A380" s="2132"/>
      <c r="B380" s="2133"/>
      <c r="C380" s="2134"/>
      <c r="D380" s="2135">
        <f t="shared" si="5"/>
        <v>0</v>
      </c>
      <c r="E380" s="2134"/>
      <c r="F380" s="2134"/>
      <c r="G380" s="2134"/>
      <c r="H380" s="2134"/>
      <c r="I380" s="2134"/>
      <c r="J380" s="2134"/>
      <c r="K380" s="2655"/>
      <c r="L380" s="2121"/>
    </row>
    <row r="381" spans="1:12" ht="15.75" x14ac:dyDescent="0.25">
      <c r="A381" s="2132"/>
      <c r="B381" s="2133"/>
      <c r="C381" s="2134"/>
      <c r="D381" s="2135">
        <f t="shared" si="5"/>
        <v>0</v>
      </c>
      <c r="E381" s="2134"/>
      <c r="F381" s="2134"/>
      <c r="G381" s="2134"/>
      <c r="H381" s="2134"/>
      <c r="I381" s="2134"/>
      <c r="J381" s="2134"/>
      <c r="K381" s="2655"/>
      <c r="L381" s="2121"/>
    </row>
    <row r="382" spans="1:12" ht="15.75" x14ac:dyDescent="0.25">
      <c r="A382" s="2132"/>
      <c r="B382" s="2133"/>
      <c r="C382" s="2134"/>
      <c r="D382" s="2135">
        <f t="shared" si="5"/>
        <v>0</v>
      </c>
      <c r="E382" s="2134"/>
      <c r="F382" s="2134"/>
      <c r="G382" s="2134"/>
      <c r="H382" s="2134"/>
      <c r="I382" s="2134"/>
      <c r="J382" s="2134"/>
      <c r="K382" s="2655"/>
      <c r="L382" s="2121"/>
    </row>
    <row r="383" spans="1:12" ht="15.75" x14ac:dyDescent="0.25">
      <c r="A383" s="2132"/>
      <c r="B383" s="2133"/>
      <c r="C383" s="2134"/>
      <c r="D383" s="2135">
        <f t="shared" si="5"/>
        <v>0</v>
      </c>
      <c r="E383" s="2134"/>
      <c r="F383" s="2134"/>
      <c r="G383" s="2134"/>
      <c r="H383" s="2134"/>
      <c r="I383" s="2134"/>
      <c r="J383" s="2134"/>
      <c r="K383" s="2655"/>
      <c r="L383" s="2121"/>
    </row>
    <row r="384" spans="1:12" ht="15.75" x14ac:dyDescent="0.25">
      <c r="A384" s="2132"/>
      <c r="B384" s="2133"/>
      <c r="C384" s="2134"/>
      <c r="D384" s="2135">
        <f t="shared" si="5"/>
        <v>0</v>
      </c>
      <c r="E384" s="2134"/>
      <c r="F384" s="2134"/>
      <c r="G384" s="2134"/>
      <c r="H384" s="2134"/>
      <c r="I384" s="2134"/>
      <c r="J384" s="2134"/>
      <c r="K384" s="2655"/>
      <c r="L384" s="2121"/>
    </row>
    <row r="385" spans="1:12" ht="15.75" x14ac:dyDescent="0.25">
      <c r="A385" s="2132"/>
      <c r="B385" s="2133"/>
      <c r="C385" s="2134"/>
      <c r="D385" s="2135">
        <f t="shared" si="5"/>
        <v>0</v>
      </c>
      <c r="E385" s="2134"/>
      <c r="F385" s="2134"/>
      <c r="G385" s="2134"/>
      <c r="H385" s="2134"/>
      <c r="I385" s="2134"/>
      <c r="J385" s="2134"/>
      <c r="K385" s="2655"/>
      <c r="L385" s="2121"/>
    </row>
    <row r="386" spans="1:12" ht="15.75" x14ac:dyDescent="0.25">
      <c r="A386" s="2132"/>
      <c r="B386" s="2133"/>
      <c r="C386" s="2134"/>
      <c r="D386" s="2135">
        <f t="shared" si="5"/>
        <v>0</v>
      </c>
      <c r="E386" s="2134"/>
      <c r="F386" s="2134"/>
      <c r="G386" s="2134"/>
      <c r="H386" s="2134"/>
      <c r="I386" s="2134"/>
      <c r="J386" s="2134"/>
      <c r="K386" s="2655"/>
      <c r="L386" s="2121"/>
    </row>
    <row r="387" spans="1:12" ht="15.75" x14ac:dyDescent="0.25">
      <c r="A387" s="2132"/>
      <c r="B387" s="2133"/>
      <c r="C387" s="2134"/>
      <c r="D387" s="2135">
        <f t="shared" si="5"/>
        <v>0</v>
      </c>
      <c r="E387" s="2134"/>
      <c r="F387" s="2134"/>
      <c r="G387" s="2134"/>
      <c r="H387" s="2134"/>
      <c r="I387" s="2134"/>
      <c r="J387" s="2134"/>
      <c r="K387" s="2655"/>
      <c r="L387" s="2121"/>
    </row>
    <row r="388" spans="1:12" ht="15.75" x14ac:dyDescent="0.25">
      <c r="A388" s="2132"/>
      <c r="B388" s="2133"/>
      <c r="C388" s="2134"/>
      <c r="D388" s="2135">
        <f t="shared" si="5"/>
        <v>0</v>
      </c>
      <c r="E388" s="2134"/>
      <c r="F388" s="2134"/>
      <c r="G388" s="2134"/>
      <c r="H388" s="2134"/>
      <c r="I388" s="2134"/>
      <c r="J388" s="2134"/>
      <c r="K388" s="2655"/>
      <c r="L388" s="2121"/>
    </row>
    <row r="389" spans="1:12" ht="15.75" x14ac:dyDescent="0.25">
      <c r="A389" s="2132"/>
      <c r="B389" s="2133"/>
      <c r="C389" s="2134"/>
      <c r="D389" s="2135">
        <f t="shared" si="5"/>
        <v>0</v>
      </c>
      <c r="E389" s="2134"/>
      <c r="F389" s="2134"/>
      <c r="G389" s="2134"/>
      <c r="H389" s="2134"/>
      <c r="I389" s="2134"/>
      <c r="J389" s="2134"/>
      <c r="K389" s="2655"/>
      <c r="L389" s="2121"/>
    </row>
    <row r="390" spans="1:12" ht="15.75" x14ac:dyDescent="0.25">
      <c r="A390" s="2132"/>
      <c r="B390" s="2133"/>
      <c r="C390" s="2134"/>
      <c r="D390" s="2135">
        <f t="shared" si="5"/>
        <v>0</v>
      </c>
      <c r="E390" s="2134"/>
      <c r="F390" s="2134"/>
      <c r="G390" s="2134"/>
      <c r="H390" s="2134"/>
      <c r="I390" s="2134"/>
      <c r="J390" s="2134"/>
      <c r="K390" s="2655"/>
      <c r="L390" s="2121"/>
    </row>
    <row r="391" spans="1:12" ht="15.75" x14ac:dyDescent="0.25">
      <c r="A391" s="2132"/>
      <c r="B391" s="2133"/>
      <c r="C391" s="2134"/>
      <c r="D391" s="2135">
        <f t="shared" si="5"/>
        <v>0</v>
      </c>
      <c r="E391" s="2134"/>
      <c r="F391" s="2134"/>
      <c r="G391" s="2134"/>
      <c r="H391" s="2134"/>
      <c r="I391" s="2134"/>
      <c r="J391" s="2134"/>
      <c r="K391" s="2655"/>
      <c r="L391" s="2121"/>
    </row>
    <row r="392" spans="1:12" ht="15.75" x14ac:dyDescent="0.25">
      <c r="A392" s="2132"/>
      <c r="B392" s="2133"/>
      <c r="C392" s="2134"/>
      <c r="D392" s="2135">
        <f t="shared" si="5"/>
        <v>0</v>
      </c>
      <c r="E392" s="2134"/>
      <c r="F392" s="2134"/>
      <c r="G392" s="2134"/>
      <c r="H392" s="2134"/>
      <c r="I392" s="2134"/>
      <c r="J392" s="2134"/>
      <c r="K392" s="2655"/>
      <c r="L392" s="2121"/>
    </row>
    <row r="393" spans="1:12" ht="15.75" x14ac:dyDescent="0.25">
      <c r="A393" s="2132"/>
      <c r="B393" s="2133"/>
      <c r="C393" s="2134"/>
      <c r="D393" s="2135">
        <f t="shared" si="5"/>
        <v>0</v>
      </c>
      <c r="E393" s="2134"/>
      <c r="F393" s="2134"/>
      <c r="G393" s="2134"/>
      <c r="H393" s="2134"/>
      <c r="I393" s="2134"/>
      <c r="J393" s="2134"/>
      <c r="K393" s="2655"/>
      <c r="L393" s="2121"/>
    </row>
    <row r="394" spans="1:12" ht="15.75" x14ac:dyDescent="0.25">
      <c r="A394" s="2132"/>
      <c r="B394" s="2133"/>
      <c r="C394" s="2134"/>
      <c r="D394" s="2135">
        <f t="shared" si="5"/>
        <v>0</v>
      </c>
      <c r="E394" s="2134"/>
      <c r="F394" s="2134"/>
      <c r="G394" s="2134"/>
      <c r="H394" s="2134"/>
      <c r="I394" s="2134"/>
      <c r="J394" s="2134"/>
      <c r="K394" s="2655"/>
      <c r="L394" s="2121"/>
    </row>
    <row r="395" spans="1:12" ht="15.75" x14ac:dyDescent="0.25">
      <c r="A395" s="2132"/>
      <c r="B395" s="2133"/>
      <c r="C395" s="2134"/>
      <c r="D395" s="2135">
        <f t="shared" si="5"/>
        <v>0</v>
      </c>
      <c r="E395" s="2134"/>
      <c r="F395" s="2134"/>
      <c r="G395" s="2134"/>
      <c r="H395" s="2134"/>
      <c r="I395" s="2134"/>
      <c r="J395" s="2134"/>
      <c r="K395" s="2655"/>
      <c r="L395" s="2121"/>
    </row>
    <row r="396" spans="1:12" ht="15.75" x14ac:dyDescent="0.25">
      <c r="A396" s="2132"/>
      <c r="B396" s="2133"/>
      <c r="C396" s="2134"/>
      <c r="D396" s="2135">
        <f t="shared" si="5"/>
        <v>0</v>
      </c>
      <c r="E396" s="2134"/>
      <c r="F396" s="2134"/>
      <c r="G396" s="2134"/>
      <c r="H396" s="2134"/>
      <c r="I396" s="2134"/>
      <c r="J396" s="2134"/>
      <c r="K396" s="2655"/>
      <c r="L396" s="2121"/>
    </row>
    <row r="397" spans="1:12" ht="15.75" x14ac:dyDescent="0.25">
      <c r="A397" s="2132"/>
      <c r="B397" s="2133"/>
      <c r="C397" s="2134"/>
      <c r="D397" s="2135">
        <f t="shared" si="5"/>
        <v>0</v>
      </c>
      <c r="E397" s="2134"/>
      <c r="F397" s="2134"/>
      <c r="G397" s="2134"/>
      <c r="H397" s="2134"/>
      <c r="I397" s="2134"/>
      <c r="J397" s="2134"/>
      <c r="K397" s="2655"/>
      <c r="L397" s="2121"/>
    </row>
    <row r="398" spans="1:12" ht="15.75" x14ac:dyDescent="0.25">
      <c r="A398" s="2132"/>
      <c r="B398" s="2133"/>
      <c r="C398" s="2134"/>
      <c r="D398" s="2135">
        <f t="shared" si="5"/>
        <v>0</v>
      </c>
      <c r="E398" s="2134"/>
      <c r="F398" s="2134"/>
      <c r="G398" s="2134"/>
      <c r="H398" s="2134"/>
      <c r="I398" s="2134"/>
      <c r="J398" s="2134"/>
      <c r="K398" s="2655"/>
      <c r="L398" s="2121"/>
    </row>
    <row r="399" spans="1:12" ht="15.75" x14ac:dyDescent="0.25">
      <c r="A399" s="2132"/>
      <c r="B399" s="2133"/>
      <c r="C399" s="2134"/>
      <c r="D399" s="2135">
        <f t="shared" si="5"/>
        <v>0</v>
      </c>
      <c r="E399" s="2134"/>
      <c r="F399" s="2134"/>
      <c r="G399" s="2134"/>
      <c r="H399" s="2134"/>
      <c r="I399" s="2134"/>
      <c r="J399" s="2134"/>
      <c r="K399" s="2655"/>
      <c r="L399" s="2121"/>
    </row>
    <row r="400" spans="1:12" ht="15.75" x14ac:dyDescent="0.25">
      <c r="A400" s="2132"/>
      <c r="B400" s="2133"/>
      <c r="C400" s="2134"/>
      <c r="D400" s="2135">
        <f t="shared" ref="D400:D463" si="6">+C400*(100-E400)/100</f>
        <v>0</v>
      </c>
      <c r="E400" s="2134"/>
      <c r="F400" s="2134"/>
      <c r="G400" s="2134"/>
      <c r="H400" s="2134"/>
      <c r="I400" s="2134"/>
      <c r="J400" s="2134"/>
      <c r="K400" s="2655"/>
      <c r="L400" s="2121"/>
    </row>
    <row r="401" spans="1:12" ht="15.75" x14ac:dyDescent="0.25">
      <c r="A401" s="2132"/>
      <c r="B401" s="2133"/>
      <c r="C401" s="2134"/>
      <c r="D401" s="2135">
        <f t="shared" si="6"/>
        <v>0</v>
      </c>
      <c r="E401" s="2134"/>
      <c r="F401" s="2134"/>
      <c r="G401" s="2134"/>
      <c r="H401" s="2134"/>
      <c r="I401" s="2134"/>
      <c r="J401" s="2134"/>
      <c r="K401" s="2655"/>
      <c r="L401" s="2121"/>
    </row>
    <row r="402" spans="1:12" ht="15.75" x14ac:dyDescent="0.25">
      <c r="A402" s="2132"/>
      <c r="B402" s="2133"/>
      <c r="C402" s="2134"/>
      <c r="D402" s="2135">
        <f t="shared" si="6"/>
        <v>0</v>
      </c>
      <c r="E402" s="2134"/>
      <c r="F402" s="2134"/>
      <c r="G402" s="2134"/>
      <c r="H402" s="2134"/>
      <c r="I402" s="2134"/>
      <c r="J402" s="2134"/>
      <c r="K402" s="2655"/>
      <c r="L402" s="2121"/>
    </row>
    <row r="403" spans="1:12" ht="15.75" x14ac:dyDescent="0.25">
      <c r="A403" s="2132"/>
      <c r="B403" s="2133"/>
      <c r="C403" s="2134"/>
      <c r="D403" s="2135">
        <f t="shared" si="6"/>
        <v>0</v>
      </c>
      <c r="E403" s="2134"/>
      <c r="F403" s="2134"/>
      <c r="G403" s="2134"/>
      <c r="H403" s="2134"/>
      <c r="I403" s="2134"/>
      <c r="J403" s="2134"/>
      <c r="K403" s="2655"/>
      <c r="L403" s="2121"/>
    </row>
    <row r="404" spans="1:12" ht="15.75" x14ac:dyDescent="0.25">
      <c r="A404" s="2132"/>
      <c r="B404" s="2133"/>
      <c r="C404" s="2134"/>
      <c r="D404" s="2135">
        <f t="shared" si="6"/>
        <v>0</v>
      </c>
      <c r="E404" s="2134"/>
      <c r="F404" s="2134"/>
      <c r="G404" s="2134"/>
      <c r="H404" s="2134"/>
      <c r="I404" s="2134"/>
      <c r="J404" s="2134"/>
      <c r="K404" s="2655"/>
      <c r="L404" s="2121"/>
    </row>
    <row r="405" spans="1:12" ht="15.75" x14ac:dyDescent="0.25">
      <c r="A405" s="2132"/>
      <c r="B405" s="2133"/>
      <c r="C405" s="2134"/>
      <c r="D405" s="2135">
        <f t="shared" si="6"/>
        <v>0</v>
      </c>
      <c r="E405" s="2134"/>
      <c r="F405" s="2134"/>
      <c r="G405" s="2134"/>
      <c r="H405" s="2134"/>
      <c r="I405" s="2134"/>
      <c r="J405" s="2134"/>
      <c r="K405" s="2655"/>
      <c r="L405" s="2121"/>
    </row>
    <row r="406" spans="1:12" ht="15.75" x14ac:dyDescent="0.25">
      <c r="A406" s="2132"/>
      <c r="B406" s="2133"/>
      <c r="C406" s="2134"/>
      <c r="D406" s="2135">
        <f t="shared" si="6"/>
        <v>0</v>
      </c>
      <c r="E406" s="2134"/>
      <c r="F406" s="2134"/>
      <c r="G406" s="2134"/>
      <c r="H406" s="2134"/>
      <c r="I406" s="2134"/>
      <c r="J406" s="2134"/>
      <c r="K406" s="2655"/>
      <c r="L406" s="2121"/>
    </row>
    <row r="407" spans="1:12" ht="15.75" x14ac:dyDescent="0.25">
      <c r="A407" s="2132"/>
      <c r="B407" s="2133"/>
      <c r="C407" s="2134"/>
      <c r="D407" s="2135">
        <f t="shared" si="6"/>
        <v>0</v>
      </c>
      <c r="E407" s="2134"/>
      <c r="F407" s="2134"/>
      <c r="G407" s="2134"/>
      <c r="H407" s="2134"/>
      <c r="I407" s="2134"/>
      <c r="J407" s="2134"/>
      <c r="K407" s="2655"/>
      <c r="L407" s="2121"/>
    </row>
    <row r="408" spans="1:12" ht="15.75" x14ac:dyDescent="0.25">
      <c r="A408" s="2132"/>
      <c r="B408" s="2133"/>
      <c r="C408" s="2134"/>
      <c r="D408" s="2135">
        <f t="shared" si="6"/>
        <v>0</v>
      </c>
      <c r="E408" s="2134"/>
      <c r="F408" s="2134"/>
      <c r="G408" s="2134"/>
      <c r="H408" s="2134"/>
      <c r="I408" s="2134"/>
      <c r="J408" s="2134"/>
      <c r="K408" s="2655"/>
      <c r="L408" s="2121"/>
    </row>
    <row r="409" spans="1:12" ht="15.75" x14ac:dyDescent="0.25">
      <c r="A409" s="2132"/>
      <c r="B409" s="2133"/>
      <c r="C409" s="2134"/>
      <c r="D409" s="2135">
        <f t="shared" si="6"/>
        <v>0</v>
      </c>
      <c r="E409" s="2134"/>
      <c r="F409" s="2134"/>
      <c r="G409" s="2134"/>
      <c r="H409" s="2134"/>
      <c r="I409" s="2134"/>
      <c r="J409" s="2134"/>
      <c r="K409" s="2655"/>
      <c r="L409" s="2121"/>
    </row>
    <row r="410" spans="1:12" ht="15.75" x14ac:dyDescent="0.25">
      <c r="A410" s="2132"/>
      <c r="B410" s="2133"/>
      <c r="C410" s="2134"/>
      <c r="D410" s="2135">
        <f t="shared" si="6"/>
        <v>0</v>
      </c>
      <c r="E410" s="2134"/>
      <c r="F410" s="2134"/>
      <c r="G410" s="2134"/>
      <c r="H410" s="2134"/>
      <c r="I410" s="2134"/>
      <c r="J410" s="2134"/>
      <c r="K410" s="2655"/>
      <c r="L410" s="2121"/>
    </row>
    <row r="411" spans="1:12" ht="15.75" x14ac:dyDescent="0.25">
      <c r="A411" s="2132"/>
      <c r="B411" s="2133"/>
      <c r="C411" s="2134"/>
      <c r="D411" s="2135">
        <f t="shared" si="6"/>
        <v>0</v>
      </c>
      <c r="E411" s="2134"/>
      <c r="F411" s="2134"/>
      <c r="G411" s="2134"/>
      <c r="H411" s="2134"/>
      <c r="I411" s="2134"/>
      <c r="J411" s="2134"/>
      <c r="K411" s="2655"/>
      <c r="L411" s="2121"/>
    </row>
    <row r="412" spans="1:12" ht="15.75" x14ac:dyDescent="0.25">
      <c r="A412" s="2132"/>
      <c r="B412" s="2133"/>
      <c r="C412" s="2134"/>
      <c r="D412" s="2135">
        <f t="shared" si="6"/>
        <v>0</v>
      </c>
      <c r="E412" s="2134"/>
      <c r="F412" s="2134"/>
      <c r="G412" s="2134"/>
      <c r="H412" s="2134"/>
      <c r="I412" s="2134"/>
      <c r="J412" s="2134"/>
      <c r="K412" s="2655"/>
      <c r="L412" s="2121"/>
    </row>
    <row r="413" spans="1:12" ht="15.75" x14ac:dyDescent="0.25">
      <c r="A413" s="2132"/>
      <c r="B413" s="2133"/>
      <c r="C413" s="2134"/>
      <c r="D413" s="2135">
        <f t="shared" si="6"/>
        <v>0</v>
      </c>
      <c r="E413" s="2134"/>
      <c r="F413" s="2134"/>
      <c r="G413" s="2134"/>
      <c r="H413" s="2134"/>
      <c r="I413" s="2134"/>
      <c r="J413" s="2134"/>
      <c r="K413" s="2655"/>
      <c r="L413" s="2121"/>
    </row>
    <row r="414" spans="1:12" ht="15.75" x14ac:dyDescent="0.25">
      <c r="A414" s="2132"/>
      <c r="B414" s="2133"/>
      <c r="C414" s="2134"/>
      <c r="D414" s="2135">
        <f t="shared" si="6"/>
        <v>0</v>
      </c>
      <c r="E414" s="2134"/>
      <c r="F414" s="2134"/>
      <c r="G414" s="2134"/>
      <c r="H414" s="2134"/>
      <c r="I414" s="2134"/>
      <c r="J414" s="2134"/>
      <c r="K414" s="2655"/>
      <c r="L414" s="2121"/>
    </row>
    <row r="415" spans="1:12" ht="15.75" x14ac:dyDescent="0.25">
      <c r="A415" s="2132"/>
      <c r="B415" s="2133"/>
      <c r="C415" s="2134"/>
      <c r="D415" s="2135">
        <f t="shared" si="6"/>
        <v>0</v>
      </c>
      <c r="E415" s="2134"/>
      <c r="F415" s="2134"/>
      <c r="G415" s="2134"/>
      <c r="H415" s="2134"/>
      <c r="I415" s="2134"/>
      <c r="J415" s="2134"/>
      <c r="K415" s="2655"/>
      <c r="L415" s="2121"/>
    </row>
    <row r="416" spans="1:12" ht="15.75" x14ac:dyDescent="0.25">
      <c r="A416" s="2132"/>
      <c r="B416" s="2133"/>
      <c r="C416" s="2134"/>
      <c r="D416" s="2135">
        <f t="shared" si="6"/>
        <v>0</v>
      </c>
      <c r="E416" s="2134"/>
      <c r="F416" s="2134"/>
      <c r="G416" s="2134"/>
      <c r="H416" s="2134"/>
      <c r="I416" s="2134"/>
      <c r="J416" s="2134"/>
      <c r="K416" s="2655"/>
      <c r="L416" s="2121"/>
    </row>
    <row r="417" spans="1:12" ht="15.75" x14ac:dyDescent="0.25">
      <c r="A417" s="2132"/>
      <c r="B417" s="2133"/>
      <c r="C417" s="2134"/>
      <c r="D417" s="2135">
        <f t="shared" si="6"/>
        <v>0</v>
      </c>
      <c r="E417" s="2134"/>
      <c r="F417" s="2134"/>
      <c r="G417" s="2134"/>
      <c r="H417" s="2134"/>
      <c r="I417" s="2134"/>
      <c r="J417" s="2134"/>
      <c r="K417" s="2655"/>
      <c r="L417" s="2121"/>
    </row>
    <row r="418" spans="1:12" ht="15.75" x14ac:dyDescent="0.25">
      <c r="A418" s="2132"/>
      <c r="B418" s="2133"/>
      <c r="C418" s="2134"/>
      <c r="D418" s="2135">
        <f t="shared" si="6"/>
        <v>0</v>
      </c>
      <c r="E418" s="2134"/>
      <c r="F418" s="2134"/>
      <c r="G418" s="2134"/>
      <c r="H418" s="2134"/>
      <c r="I418" s="2134"/>
      <c r="J418" s="2134"/>
      <c r="K418" s="2655"/>
      <c r="L418" s="2121"/>
    </row>
    <row r="419" spans="1:12" ht="15.75" x14ac:dyDescent="0.25">
      <c r="A419" s="2132"/>
      <c r="B419" s="2133"/>
      <c r="C419" s="2134"/>
      <c r="D419" s="2135">
        <f t="shared" si="6"/>
        <v>0</v>
      </c>
      <c r="E419" s="2134"/>
      <c r="F419" s="2134"/>
      <c r="G419" s="2134"/>
      <c r="H419" s="2134"/>
      <c r="I419" s="2134"/>
      <c r="J419" s="2134"/>
      <c r="K419" s="2655"/>
      <c r="L419" s="2121"/>
    </row>
    <row r="420" spans="1:12" ht="15.75" x14ac:dyDescent="0.25">
      <c r="A420" s="2132"/>
      <c r="B420" s="2133"/>
      <c r="C420" s="2134"/>
      <c r="D420" s="2135">
        <f t="shared" si="6"/>
        <v>0</v>
      </c>
      <c r="E420" s="2134"/>
      <c r="F420" s="2134"/>
      <c r="G420" s="2134"/>
      <c r="H420" s="2134"/>
      <c r="I420" s="2134"/>
      <c r="J420" s="2134"/>
      <c r="K420" s="2655"/>
      <c r="L420" s="2121"/>
    </row>
    <row r="421" spans="1:12" ht="15.75" x14ac:dyDescent="0.25">
      <c r="A421" s="2132"/>
      <c r="B421" s="2133"/>
      <c r="C421" s="2134"/>
      <c r="D421" s="2135">
        <f t="shared" si="6"/>
        <v>0</v>
      </c>
      <c r="E421" s="2134"/>
      <c r="F421" s="2134"/>
      <c r="G421" s="2134"/>
      <c r="H421" s="2134"/>
      <c r="I421" s="2134"/>
      <c r="J421" s="2134"/>
      <c r="K421" s="2655"/>
      <c r="L421" s="2121"/>
    </row>
    <row r="422" spans="1:12" ht="15.75" x14ac:dyDescent="0.25">
      <c r="A422" s="2132"/>
      <c r="B422" s="2133"/>
      <c r="C422" s="2134"/>
      <c r="D422" s="2135">
        <f t="shared" si="6"/>
        <v>0</v>
      </c>
      <c r="E422" s="2134"/>
      <c r="F422" s="2134"/>
      <c r="G422" s="2134"/>
      <c r="H422" s="2134"/>
      <c r="I422" s="2134"/>
      <c r="J422" s="2134"/>
      <c r="K422" s="2655"/>
      <c r="L422" s="2121"/>
    </row>
    <row r="423" spans="1:12" ht="15.75" x14ac:dyDescent="0.25">
      <c r="A423" s="2132"/>
      <c r="B423" s="2133"/>
      <c r="C423" s="2134"/>
      <c r="D423" s="2135">
        <f t="shared" si="6"/>
        <v>0</v>
      </c>
      <c r="E423" s="2134"/>
      <c r="F423" s="2134"/>
      <c r="G423" s="2134"/>
      <c r="H423" s="2134"/>
      <c r="I423" s="2134"/>
      <c r="J423" s="2134"/>
      <c r="K423" s="2655"/>
      <c r="L423" s="2121"/>
    </row>
    <row r="424" spans="1:12" ht="15.75" x14ac:dyDescent="0.25">
      <c r="A424" s="2132"/>
      <c r="B424" s="2133"/>
      <c r="C424" s="2134"/>
      <c r="D424" s="2135">
        <f t="shared" si="6"/>
        <v>0</v>
      </c>
      <c r="E424" s="2134"/>
      <c r="F424" s="2134"/>
      <c r="G424" s="2134"/>
      <c r="H424" s="2134"/>
      <c r="I424" s="2134"/>
      <c r="J424" s="2134"/>
      <c r="K424" s="2655"/>
      <c r="L424" s="2121"/>
    </row>
    <row r="425" spans="1:12" ht="15.75" x14ac:dyDescent="0.25">
      <c r="A425" s="2132"/>
      <c r="B425" s="2133"/>
      <c r="C425" s="2134"/>
      <c r="D425" s="2135">
        <f t="shared" si="6"/>
        <v>0</v>
      </c>
      <c r="E425" s="2134"/>
      <c r="F425" s="2134"/>
      <c r="G425" s="2134"/>
      <c r="H425" s="2134"/>
      <c r="I425" s="2134"/>
      <c r="J425" s="2134"/>
      <c r="K425" s="2655"/>
      <c r="L425" s="2121"/>
    </row>
    <row r="426" spans="1:12" ht="15.75" x14ac:dyDescent="0.25">
      <c r="A426" s="2132"/>
      <c r="B426" s="2133"/>
      <c r="C426" s="2134"/>
      <c r="D426" s="2135">
        <f t="shared" si="6"/>
        <v>0</v>
      </c>
      <c r="E426" s="2134"/>
      <c r="F426" s="2134"/>
      <c r="G426" s="2134"/>
      <c r="H426" s="2134"/>
      <c r="I426" s="2134"/>
      <c r="J426" s="2134"/>
      <c r="K426" s="2655"/>
      <c r="L426" s="2121"/>
    </row>
    <row r="427" spans="1:12" ht="15.75" x14ac:dyDescent="0.25">
      <c r="A427" s="2132"/>
      <c r="B427" s="2133"/>
      <c r="C427" s="2134"/>
      <c r="D427" s="2135">
        <f t="shared" si="6"/>
        <v>0</v>
      </c>
      <c r="E427" s="2134"/>
      <c r="F427" s="2134"/>
      <c r="G427" s="2134"/>
      <c r="H427" s="2134"/>
      <c r="I427" s="2134"/>
      <c r="J427" s="2134"/>
      <c r="K427" s="2655"/>
      <c r="L427" s="2121"/>
    </row>
    <row r="428" spans="1:12" ht="15.75" x14ac:dyDescent="0.25">
      <c r="A428" s="2132"/>
      <c r="B428" s="2133"/>
      <c r="C428" s="2134"/>
      <c r="D428" s="2135">
        <f t="shared" si="6"/>
        <v>0</v>
      </c>
      <c r="E428" s="2134"/>
      <c r="F428" s="2134"/>
      <c r="G428" s="2134"/>
      <c r="H428" s="2134"/>
      <c r="I428" s="2134"/>
      <c r="J428" s="2134"/>
      <c r="K428" s="2655"/>
      <c r="L428" s="2121"/>
    </row>
    <row r="429" spans="1:12" ht="15.75" x14ac:dyDescent="0.25">
      <c r="A429" s="2132"/>
      <c r="B429" s="2133"/>
      <c r="C429" s="2134"/>
      <c r="D429" s="2135">
        <f t="shared" si="6"/>
        <v>0</v>
      </c>
      <c r="E429" s="2134"/>
      <c r="F429" s="2134"/>
      <c r="G429" s="2134"/>
      <c r="H429" s="2134"/>
      <c r="I429" s="2134"/>
      <c r="J429" s="2134"/>
      <c r="K429" s="2655"/>
      <c r="L429" s="2121"/>
    </row>
    <row r="430" spans="1:12" ht="15.75" x14ac:dyDescent="0.25">
      <c r="A430" s="2132"/>
      <c r="B430" s="2133"/>
      <c r="C430" s="2134"/>
      <c r="D430" s="2135">
        <f t="shared" si="6"/>
        <v>0</v>
      </c>
      <c r="E430" s="2134"/>
      <c r="F430" s="2134"/>
      <c r="G430" s="2134"/>
      <c r="H430" s="2134"/>
      <c r="I430" s="2134"/>
      <c r="J430" s="2134"/>
      <c r="K430" s="2655"/>
      <c r="L430" s="2121"/>
    </row>
    <row r="431" spans="1:12" ht="15.75" x14ac:dyDescent="0.25">
      <c r="A431" s="2132"/>
      <c r="B431" s="2133"/>
      <c r="C431" s="2134"/>
      <c r="D431" s="2135">
        <f t="shared" si="6"/>
        <v>0</v>
      </c>
      <c r="E431" s="2134"/>
      <c r="F431" s="2134"/>
      <c r="G431" s="2134"/>
      <c r="H431" s="2134"/>
      <c r="I431" s="2134"/>
      <c r="J431" s="2134"/>
      <c r="K431" s="2655"/>
      <c r="L431" s="2121"/>
    </row>
    <row r="432" spans="1:12" ht="15.75" x14ac:dyDescent="0.25">
      <c r="A432" s="2132"/>
      <c r="B432" s="2133"/>
      <c r="C432" s="2134"/>
      <c r="D432" s="2135">
        <f t="shared" si="6"/>
        <v>0</v>
      </c>
      <c r="E432" s="2134"/>
      <c r="F432" s="2134"/>
      <c r="G432" s="2134"/>
      <c r="H432" s="2134"/>
      <c r="I432" s="2134"/>
      <c r="J432" s="2134"/>
      <c r="K432" s="2655"/>
      <c r="L432" s="2121"/>
    </row>
    <row r="433" spans="1:12" ht="15.75" x14ac:dyDescent="0.25">
      <c r="A433" s="2132"/>
      <c r="B433" s="2133"/>
      <c r="C433" s="2134"/>
      <c r="D433" s="2135">
        <f t="shared" si="6"/>
        <v>0</v>
      </c>
      <c r="E433" s="2134"/>
      <c r="F433" s="2134"/>
      <c r="G433" s="2134"/>
      <c r="H433" s="2134"/>
      <c r="I433" s="2134"/>
      <c r="J433" s="2134"/>
      <c r="K433" s="2655"/>
      <c r="L433" s="2121"/>
    </row>
    <row r="434" spans="1:12" ht="15.75" x14ac:dyDescent="0.25">
      <c r="A434" s="2132"/>
      <c r="B434" s="2133"/>
      <c r="C434" s="2134"/>
      <c r="D434" s="2135">
        <f t="shared" si="6"/>
        <v>0</v>
      </c>
      <c r="E434" s="2134"/>
      <c r="F434" s="2134"/>
      <c r="G434" s="2134"/>
      <c r="H434" s="2134"/>
      <c r="I434" s="2134"/>
      <c r="J434" s="2134"/>
      <c r="K434" s="2655"/>
      <c r="L434" s="2121"/>
    </row>
    <row r="435" spans="1:12" ht="15.75" x14ac:dyDescent="0.25">
      <c r="A435" s="2132"/>
      <c r="B435" s="2133"/>
      <c r="C435" s="2134"/>
      <c r="D435" s="2135">
        <f t="shared" si="6"/>
        <v>0</v>
      </c>
      <c r="E435" s="2134"/>
      <c r="F435" s="2134"/>
      <c r="G435" s="2134"/>
      <c r="H435" s="2134"/>
      <c r="I435" s="2134"/>
      <c r="J435" s="2134"/>
      <c r="K435" s="2655"/>
      <c r="L435" s="2121"/>
    </row>
    <row r="436" spans="1:12" ht="15.75" x14ac:dyDescent="0.25">
      <c r="A436" s="2132"/>
      <c r="B436" s="2133"/>
      <c r="C436" s="2134"/>
      <c r="D436" s="2135">
        <f t="shared" si="6"/>
        <v>0</v>
      </c>
      <c r="E436" s="2134"/>
      <c r="F436" s="2134"/>
      <c r="G436" s="2134"/>
      <c r="H436" s="2134"/>
      <c r="I436" s="2134"/>
      <c r="J436" s="2134"/>
      <c r="K436" s="2655"/>
      <c r="L436" s="2121"/>
    </row>
    <row r="437" spans="1:12" ht="15.75" x14ac:dyDescent="0.25">
      <c r="A437" s="2132"/>
      <c r="B437" s="2133"/>
      <c r="C437" s="2134"/>
      <c r="D437" s="2135">
        <f t="shared" si="6"/>
        <v>0</v>
      </c>
      <c r="E437" s="2134"/>
      <c r="F437" s="2134"/>
      <c r="G437" s="2134"/>
      <c r="H437" s="2134"/>
      <c r="I437" s="2134"/>
      <c r="J437" s="2134"/>
      <c r="K437" s="2655"/>
      <c r="L437" s="2121"/>
    </row>
    <row r="438" spans="1:12" ht="15.75" x14ac:dyDescent="0.25">
      <c r="A438" s="2132"/>
      <c r="B438" s="2133"/>
      <c r="C438" s="2134"/>
      <c r="D438" s="2135">
        <f t="shared" si="6"/>
        <v>0</v>
      </c>
      <c r="E438" s="2134"/>
      <c r="F438" s="2134"/>
      <c r="G438" s="2134"/>
      <c r="H438" s="2134"/>
      <c r="I438" s="2134"/>
      <c r="J438" s="2134"/>
      <c r="K438" s="2655"/>
      <c r="L438" s="2121"/>
    </row>
    <row r="439" spans="1:12" ht="15.75" x14ac:dyDescent="0.25">
      <c r="A439" s="2132"/>
      <c r="B439" s="2133"/>
      <c r="C439" s="2134"/>
      <c r="D439" s="2135">
        <f t="shared" si="6"/>
        <v>0</v>
      </c>
      <c r="E439" s="2134"/>
      <c r="F439" s="2134"/>
      <c r="G439" s="2134"/>
      <c r="H439" s="2134"/>
      <c r="I439" s="2134"/>
      <c r="J439" s="2134"/>
      <c r="K439" s="2655"/>
      <c r="L439" s="2121"/>
    </row>
    <row r="440" spans="1:12" ht="15.75" x14ac:dyDescent="0.25">
      <c r="A440" s="2132"/>
      <c r="B440" s="2133"/>
      <c r="C440" s="2134"/>
      <c r="D440" s="2135">
        <f t="shared" si="6"/>
        <v>0</v>
      </c>
      <c r="E440" s="2134"/>
      <c r="F440" s="2134"/>
      <c r="G440" s="2134"/>
      <c r="H440" s="2134"/>
      <c r="I440" s="2134"/>
      <c r="J440" s="2134"/>
      <c r="K440" s="2655"/>
      <c r="L440" s="2121"/>
    </row>
    <row r="441" spans="1:12" ht="15.75" x14ac:dyDescent="0.25">
      <c r="A441" s="2132"/>
      <c r="B441" s="2133"/>
      <c r="C441" s="2134"/>
      <c r="D441" s="2135">
        <f t="shared" si="6"/>
        <v>0</v>
      </c>
      <c r="E441" s="2134"/>
      <c r="F441" s="2134"/>
      <c r="G441" s="2134"/>
      <c r="H441" s="2134"/>
      <c r="I441" s="2134"/>
      <c r="J441" s="2134"/>
      <c r="K441" s="2655"/>
      <c r="L441" s="2121"/>
    </row>
    <row r="442" spans="1:12" ht="15.75" x14ac:dyDescent="0.25">
      <c r="A442" s="2132"/>
      <c r="B442" s="2133"/>
      <c r="C442" s="2134"/>
      <c r="D442" s="2135">
        <f t="shared" si="6"/>
        <v>0</v>
      </c>
      <c r="E442" s="2134"/>
      <c r="F442" s="2134"/>
      <c r="G442" s="2134"/>
      <c r="H442" s="2134"/>
      <c r="I442" s="2134"/>
      <c r="J442" s="2134"/>
      <c r="K442" s="2655"/>
      <c r="L442" s="2121"/>
    </row>
    <row r="443" spans="1:12" ht="15.75" x14ac:dyDescent="0.25">
      <c r="A443" s="2132"/>
      <c r="B443" s="2133"/>
      <c r="C443" s="2134"/>
      <c r="D443" s="2135">
        <f t="shared" si="6"/>
        <v>0</v>
      </c>
      <c r="E443" s="2134"/>
      <c r="F443" s="2134"/>
      <c r="G443" s="2134"/>
      <c r="H443" s="2134"/>
      <c r="I443" s="2134"/>
      <c r="J443" s="2134"/>
      <c r="K443" s="2655"/>
      <c r="L443" s="2121"/>
    </row>
    <row r="444" spans="1:12" ht="15.75" x14ac:dyDescent="0.25">
      <c r="A444" s="2132"/>
      <c r="B444" s="2133"/>
      <c r="C444" s="2134"/>
      <c r="D444" s="2135">
        <f t="shared" si="6"/>
        <v>0</v>
      </c>
      <c r="E444" s="2134"/>
      <c r="F444" s="2134"/>
      <c r="G444" s="2134"/>
      <c r="H444" s="2134"/>
      <c r="I444" s="2134"/>
      <c r="J444" s="2134"/>
      <c r="K444" s="2655"/>
      <c r="L444" s="2121"/>
    </row>
    <row r="445" spans="1:12" ht="15.75" x14ac:dyDescent="0.25">
      <c r="A445" s="2132"/>
      <c r="B445" s="2133"/>
      <c r="C445" s="2134"/>
      <c r="D445" s="2135">
        <f t="shared" si="6"/>
        <v>0</v>
      </c>
      <c r="E445" s="2134"/>
      <c r="F445" s="2134"/>
      <c r="G445" s="2134"/>
      <c r="H445" s="2134"/>
      <c r="I445" s="2134"/>
      <c r="J445" s="2134"/>
      <c r="K445" s="2655"/>
      <c r="L445" s="2121"/>
    </row>
    <row r="446" spans="1:12" ht="15.75" x14ac:dyDescent="0.25">
      <c r="A446" s="2132"/>
      <c r="B446" s="2133"/>
      <c r="C446" s="2134"/>
      <c r="D446" s="2135">
        <f t="shared" si="6"/>
        <v>0</v>
      </c>
      <c r="E446" s="2134"/>
      <c r="F446" s="2134"/>
      <c r="G446" s="2134"/>
      <c r="H446" s="2134"/>
      <c r="I446" s="2134"/>
      <c r="J446" s="2134"/>
      <c r="K446" s="2655"/>
      <c r="L446" s="2121"/>
    </row>
    <row r="447" spans="1:12" ht="15.75" x14ac:dyDescent="0.25">
      <c r="A447" s="2132"/>
      <c r="B447" s="2133"/>
      <c r="C447" s="2134"/>
      <c r="D447" s="2135">
        <f t="shared" si="6"/>
        <v>0</v>
      </c>
      <c r="E447" s="2134"/>
      <c r="F447" s="2134"/>
      <c r="G447" s="2134"/>
      <c r="H447" s="2134"/>
      <c r="I447" s="2134"/>
      <c r="J447" s="2134"/>
      <c r="K447" s="2655"/>
      <c r="L447" s="2121"/>
    </row>
    <row r="448" spans="1:12" ht="15.75" x14ac:dyDescent="0.25">
      <c r="A448" s="2132"/>
      <c r="B448" s="2133"/>
      <c r="C448" s="2134"/>
      <c r="D448" s="2135">
        <f t="shared" si="6"/>
        <v>0</v>
      </c>
      <c r="E448" s="2134"/>
      <c r="F448" s="2134"/>
      <c r="G448" s="2134"/>
      <c r="H448" s="2134"/>
      <c r="I448" s="2134"/>
      <c r="J448" s="2134"/>
      <c r="K448" s="2655"/>
      <c r="L448" s="2121"/>
    </row>
    <row r="449" spans="1:12" ht="15.75" x14ac:dyDescent="0.25">
      <c r="A449" s="2132"/>
      <c r="B449" s="2133"/>
      <c r="C449" s="2134"/>
      <c r="D449" s="2135">
        <f t="shared" si="6"/>
        <v>0</v>
      </c>
      <c r="E449" s="2134"/>
      <c r="F449" s="2134"/>
      <c r="G449" s="2134"/>
      <c r="H449" s="2134"/>
      <c r="I449" s="2134"/>
      <c r="J449" s="2134"/>
      <c r="K449" s="2655"/>
      <c r="L449" s="2121"/>
    </row>
    <row r="450" spans="1:12" ht="15.75" x14ac:dyDescent="0.25">
      <c r="A450" s="2132"/>
      <c r="B450" s="2133"/>
      <c r="C450" s="2134"/>
      <c r="D450" s="2135">
        <f t="shared" si="6"/>
        <v>0</v>
      </c>
      <c r="E450" s="2134"/>
      <c r="F450" s="2134"/>
      <c r="G450" s="2134"/>
      <c r="H450" s="2134"/>
      <c r="I450" s="2134"/>
      <c r="J450" s="2134"/>
      <c r="K450" s="2655"/>
      <c r="L450" s="2121"/>
    </row>
    <row r="451" spans="1:12" ht="15.75" x14ac:dyDescent="0.25">
      <c r="A451" s="2132"/>
      <c r="B451" s="2133"/>
      <c r="C451" s="2134"/>
      <c r="D451" s="2135">
        <f t="shared" si="6"/>
        <v>0</v>
      </c>
      <c r="E451" s="2134"/>
      <c r="F451" s="2134"/>
      <c r="G451" s="2134"/>
      <c r="H451" s="2134"/>
      <c r="I451" s="2134"/>
      <c r="J451" s="2134"/>
      <c r="K451" s="2655"/>
      <c r="L451" s="2121"/>
    </row>
    <row r="452" spans="1:12" ht="15.75" x14ac:dyDescent="0.25">
      <c r="A452" s="2132"/>
      <c r="B452" s="2133"/>
      <c r="C452" s="2134"/>
      <c r="D452" s="2135">
        <f t="shared" si="6"/>
        <v>0</v>
      </c>
      <c r="E452" s="2134"/>
      <c r="F452" s="2134"/>
      <c r="G452" s="2134"/>
      <c r="H452" s="2134"/>
      <c r="I452" s="2134"/>
      <c r="J452" s="2134"/>
      <c r="K452" s="2655"/>
      <c r="L452" s="2121"/>
    </row>
    <row r="453" spans="1:12" ht="15.75" x14ac:dyDescent="0.25">
      <c r="A453" s="2132"/>
      <c r="B453" s="2133"/>
      <c r="C453" s="2134"/>
      <c r="D453" s="2135">
        <f t="shared" si="6"/>
        <v>0</v>
      </c>
      <c r="E453" s="2134"/>
      <c r="F453" s="2134"/>
      <c r="G453" s="2134"/>
      <c r="H453" s="2134"/>
      <c r="I453" s="2134"/>
      <c r="J453" s="2134"/>
      <c r="K453" s="2655"/>
      <c r="L453" s="2121"/>
    </row>
    <row r="454" spans="1:12" ht="15.75" x14ac:dyDescent="0.25">
      <c r="A454" s="2132"/>
      <c r="B454" s="2133"/>
      <c r="C454" s="2134"/>
      <c r="D454" s="2135">
        <f t="shared" si="6"/>
        <v>0</v>
      </c>
      <c r="E454" s="2134"/>
      <c r="F454" s="2134"/>
      <c r="G454" s="2134"/>
      <c r="H454" s="2134"/>
      <c r="I454" s="2134"/>
      <c r="J454" s="2134"/>
      <c r="K454" s="2655"/>
      <c r="L454" s="2121"/>
    </row>
    <row r="455" spans="1:12" ht="15.75" x14ac:dyDescent="0.25">
      <c r="A455" s="2132"/>
      <c r="B455" s="2133"/>
      <c r="C455" s="2134"/>
      <c r="D455" s="2135">
        <f t="shared" si="6"/>
        <v>0</v>
      </c>
      <c r="E455" s="2134"/>
      <c r="F455" s="2134"/>
      <c r="G455" s="2134"/>
      <c r="H455" s="2134"/>
      <c r="I455" s="2134"/>
      <c r="J455" s="2134"/>
      <c r="K455" s="2655"/>
      <c r="L455" s="2121"/>
    </row>
    <row r="456" spans="1:12" ht="15.75" x14ac:dyDescent="0.25">
      <c r="A456" s="2132"/>
      <c r="B456" s="2133"/>
      <c r="C456" s="2134"/>
      <c r="D456" s="2135">
        <f t="shared" si="6"/>
        <v>0</v>
      </c>
      <c r="E456" s="2134"/>
      <c r="F456" s="2134"/>
      <c r="G456" s="2134"/>
      <c r="H456" s="2134"/>
      <c r="I456" s="2134"/>
      <c r="J456" s="2134"/>
      <c r="K456" s="2655"/>
      <c r="L456" s="2121"/>
    </row>
    <row r="457" spans="1:12" ht="15.75" x14ac:dyDescent="0.25">
      <c r="A457" s="2132"/>
      <c r="B457" s="2133"/>
      <c r="C457" s="2134"/>
      <c r="D457" s="2135">
        <f t="shared" si="6"/>
        <v>0</v>
      </c>
      <c r="E457" s="2134"/>
      <c r="F457" s="2134"/>
      <c r="G457" s="2134"/>
      <c r="H457" s="2134"/>
      <c r="I457" s="2134"/>
      <c r="J457" s="2134"/>
      <c r="K457" s="2655"/>
      <c r="L457" s="2121"/>
    </row>
    <row r="458" spans="1:12" ht="15.75" x14ac:dyDescent="0.25">
      <c r="A458" s="2132"/>
      <c r="B458" s="2133"/>
      <c r="C458" s="2134"/>
      <c r="D458" s="2135">
        <f t="shared" si="6"/>
        <v>0</v>
      </c>
      <c r="E458" s="2134"/>
      <c r="F458" s="2134"/>
      <c r="G458" s="2134"/>
      <c r="H458" s="2134"/>
      <c r="I458" s="2134"/>
      <c r="J458" s="2134"/>
      <c r="K458" s="2655"/>
      <c r="L458" s="2121"/>
    </row>
    <row r="459" spans="1:12" ht="15.75" x14ac:dyDescent="0.25">
      <c r="A459" s="2132"/>
      <c r="B459" s="2133"/>
      <c r="C459" s="2134"/>
      <c r="D459" s="2135">
        <f t="shared" si="6"/>
        <v>0</v>
      </c>
      <c r="E459" s="2134"/>
      <c r="F459" s="2134"/>
      <c r="G459" s="2134"/>
      <c r="H459" s="2134"/>
      <c r="I459" s="2134"/>
      <c r="J459" s="2134"/>
      <c r="K459" s="2655"/>
      <c r="L459" s="2121"/>
    </row>
    <row r="460" spans="1:12" ht="15.75" x14ac:dyDescent="0.25">
      <c r="A460" s="2132"/>
      <c r="B460" s="2133"/>
      <c r="C460" s="2134"/>
      <c r="D460" s="2135">
        <f t="shared" si="6"/>
        <v>0</v>
      </c>
      <c r="E460" s="2134"/>
      <c r="F460" s="2134"/>
      <c r="G460" s="2134"/>
      <c r="H460" s="2134"/>
      <c r="I460" s="2134"/>
      <c r="J460" s="2134"/>
      <c r="K460" s="2655"/>
      <c r="L460" s="2121"/>
    </row>
    <row r="461" spans="1:12" ht="15.75" x14ac:dyDescent="0.25">
      <c r="A461" s="2132"/>
      <c r="B461" s="2133"/>
      <c r="C461" s="2134"/>
      <c r="D461" s="2135">
        <f t="shared" si="6"/>
        <v>0</v>
      </c>
      <c r="E461" s="2134"/>
      <c r="F461" s="2134"/>
      <c r="G461" s="2134"/>
      <c r="H461" s="2134"/>
      <c r="I461" s="2134"/>
      <c r="J461" s="2134"/>
      <c r="K461" s="2655"/>
      <c r="L461" s="2121"/>
    </row>
    <row r="462" spans="1:12" ht="15.75" x14ac:dyDescent="0.25">
      <c r="A462" s="2132"/>
      <c r="B462" s="2133"/>
      <c r="C462" s="2134"/>
      <c r="D462" s="2135">
        <f t="shared" si="6"/>
        <v>0</v>
      </c>
      <c r="E462" s="2134"/>
      <c r="F462" s="2134"/>
      <c r="G462" s="2134"/>
      <c r="H462" s="2134"/>
      <c r="I462" s="2134"/>
      <c r="J462" s="2134"/>
      <c r="K462" s="2655"/>
      <c r="L462" s="2121"/>
    </row>
    <row r="463" spans="1:12" ht="15.75" x14ac:dyDescent="0.25">
      <c r="A463" s="2132"/>
      <c r="B463" s="2133"/>
      <c r="C463" s="2134"/>
      <c r="D463" s="2135">
        <f t="shared" si="6"/>
        <v>0</v>
      </c>
      <c r="E463" s="2134"/>
      <c r="F463" s="2134"/>
      <c r="G463" s="2134"/>
      <c r="H463" s="2134"/>
      <c r="I463" s="2134"/>
      <c r="J463" s="2134"/>
      <c r="K463" s="2655"/>
      <c r="L463" s="2121"/>
    </row>
    <row r="464" spans="1:12" ht="15.75" x14ac:dyDescent="0.25">
      <c r="A464" s="2132"/>
      <c r="B464" s="2133"/>
      <c r="C464" s="2134"/>
      <c r="D464" s="2135">
        <f t="shared" ref="D464:D527" si="7">+C464*(100-E464)/100</f>
        <v>0</v>
      </c>
      <c r="E464" s="2134"/>
      <c r="F464" s="2134"/>
      <c r="G464" s="2134"/>
      <c r="H464" s="2134"/>
      <c r="I464" s="2134"/>
      <c r="J464" s="2134"/>
      <c r="K464" s="2655"/>
      <c r="L464" s="2121"/>
    </row>
    <row r="465" spans="1:12" ht="15.75" x14ac:dyDescent="0.25">
      <c r="A465" s="2132"/>
      <c r="B465" s="2133"/>
      <c r="C465" s="2134"/>
      <c r="D465" s="2135">
        <f t="shared" si="7"/>
        <v>0</v>
      </c>
      <c r="E465" s="2134"/>
      <c r="F465" s="2134"/>
      <c r="G465" s="2134"/>
      <c r="H465" s="2134"/>
      <c r="I465" s="2134"/>
      <c r="J465" s="2134"/>
      <c r="K465" s="2655"/>
      <c r="L465" s="2121"/>
    </row>
    <row r="466" spans="1:12" ht="15.75" x14ac:dyDescent="0.25">
      <c r="A466" s="2132"/>
      <c r="B466" s="2133"/>
      <c r="C466" s="2134"/>
      <c r="D466" s="2135">
        <f t="shared" si="7"/>
        <v>0</v>
      </c>
      <c r="E466" s="2134"/>
      <c r="F466" s="2134"/>
      <c r="G466" s="2134"/>
      <c r="H466" s="2134"/>
      <c r="I466" s="2134"/>
      <c r="J466" s="2134"/>
      <c r="K466" s="2655"/>
      <c r="L466" s="2121"/>
    </row>
    <row r="467" spans="1:12" ht="15.75" x14ac:dyDescent="0.25">
      <c r="A467" s="2132"/>
      <c r="B467" s="2133"/>
      <c r="C467" s="2134"/>
      <c r="D467" s="2135">
        <f t="shared" si="7"/>
        <v>0</v>
      </c>
      <c r="E467" s="2134"/>
      <c r="F467" s="2134"/>
      <c r="G467" s="2134"/>
      <c r="H467" s="2134"/>
      <c r="I467" s="2134"/>
      <c r="J467" s="2134"/>
      <c r="K467" s="2655"/>
      <c r="L467" s="2121"/>
    </row>
    <row r="468" spans="1:12" ht="15.75" x14ac:dyDescent="0.25">
      <c r="A468" s="2132"/>
      <c r="B468" s="2133"/>
      <c r="C468" s="2134"/>
      <c r="D468" s="2135">
        <f t="shared" si="7"/>
        <v>0</v>
      </c>
      <c r="E468" s="2134"/>
      <c r="F468" s="2134"/>
      <c r="G468" s="2134"/>
      <c r="H468" s="2134"/>
      <c r="I468" s="2134"/>
      <c r="J468" s="2134"/>
      <c r="K468" s="2655"/>
      <c r="L468" s="2121"/>
    </row>
    <row r="469" spans="1:12" ht="15.75" x14ac:dyDescent="0.25">
      <c r="A469" s="2132"/>
      <c r="B469" s="2133"/>
      <c r="C469" s="2134"/>
      <c r="D469" s="2135">
        <f t="shared" si="7"/>
        <v>0</v>
      </c>
      <c r="E469" s="2134"/>
      <c r="F469" s="2134"/>
      <c r="G469" s="2134"/>
      <c r="H469" s="2134"/>
      <c r="I469" s="2134"/>
      <c r="J469" s="2134"/>
      <c r="K469" s="2655"/>
      <c r="L469" s="2121"/>
    </row>
    <row r="470" spans="1:12" ht="15.75" x14ac:dyDescent="0.25">
      <c r="A470" s="2132"/>
      <c r="B470" s="2133"/>
      <c r="C470" s="2134"/>
      <c r="D470" s="2135">
        <f t="shared" si="7"/>
        <v>0</v>
      </c>
      <c r="E470" s="2134"/>
      <c r="F470" s="2134"/>
      <c r="G470" s="2134"/>
      <c r="H470" s="2134"/>
      <c r="I470" s="2134"/>
      <c r="J470" s="2134"/>
      <c r="K470" s="2655"/>
      <c r="L470" s="2121"/>
    </row>
    <row r="471" spans="1:12" ht="15.75" x14ac:dyDescent="0.25">
      <c r="A471" s="2132"/>
      <c r="B471" s="2133"/>
      <c r="C471" s="2134"/>
      <c r="D471" s="2135">
        <f t="shared" si="7"/>
        <v>0</v>
      </c>
      <c r="E471" s="2134"/>
      <c r="F471" s="2134"/>
      <c r="G471" s="2134"/>
      <c r="H471" s="2134"/>
      <c r="I471" s="2134"/>
      <c r="J471" s="2134"/>
      <c r="K471" s="2655"/>
      <c r="L471" s="2121"/>
    </row>
    <row r="472" spans="1:12" ht="15.75" x14ac:dyDescent="0.25">
      <c r="A472" s="2132"/>
      <c r="B472" s="2133"/>
      <c r="C472" s="2134"/>
      <c r="D472" s="2135">
        <f t="shared" si="7"/>
        <v>0</v>
      </c>
      <c r="E472" s="2134"/>
      <c r="F472" s="2134"/>
      <c r="G472" s="2134"/>
      <c r="H472" s="2134"/>
      <c r="I472" s="2134"/>
      <c r="J472" s="2134"/>
      <c r="K472" s="2655"/>
      <c r="L472" s="2121"/>
    </row>
    <row r="473" spans="1:12" ht="15.75" x14ac:dyDescent="0.25">
      <c r="A473" s="2132"/>
      <c r="B473" s="2133"/>
      <c r="C473" s="2134"/>
      <c r="D473" s="2135">
        <f t="shared" si="7"/>
        <v>0</v>
      </c>
      <c r="E473" s="2134"/>
      <c r="F473" s="2134"/>
      <c r="G473" s="2134"/>
      <c r="H473" s="2134"/>
      <c r="I473" s="2134"/>
      <c r="J473" s="2134"/>
      <c r="K473" s="2655"/>
      <c r="L473" s="2121"/>
    </row>
    <row r="474" spans="1:12" ht="15.75" x14ac:dyDescent="0.25">
      <c r="A474" s="2132"/>
      <c r="B474" s="2133"/>
      <c r="C474" s="2134"/>
      <c r="D474" s="2135">
        <f t="shared" si="7"/>
        <v>0</v>
      </c>
      <c r="E474" s="2134"/>
      <c r="F474" s="2134"/>
      <c r="G474" s="2134"/>
      <c r="H474" s="2134"/>
      <c r="I474" s="2134"/>
      <c r="J474" s="2134"/>
      <c r="K474" s="2655"/>
      <c r="L474" s="2121"/>
    </row>
    <row r="475" spans="1:12" ht="15.75" x14ac:dyDescent="0.25">
      <c r="A475" s="2132"/>
      <c r="B475" s="2133"/>
      <c r="C475" s="2134"/>
      <c r="D475" s="2135">
        <f t="shared" si="7"/>
        <v>0</v>
      </c>
      <c r="E475" s="2134"/>
      <c r="F475" s="2134"/>
      <c r="G475" s="2134"/>
      <c r="H475" s="2134"/>
      <c r="I475" s="2134"/>
      <c r="J475" s="2134"/>
      <c r="K475" s="2655"/>
      <c r="L475" s="2121"/>
    </row>
    <row r="476" spans="1:12" ht="15.75" x14ac:dyDescent="0.25">
      <c r="A476" s="2132"/>
      <c r="B476" s="2133"/>
      <c r="C476" s="2134"/>
      <c r="D476" s="2135">
        <f t="shared" si="7"/>
        <v>0</v>
      </c>
      <c r="E476" s="2134"/>
      <c r="F476" s="2134"/>
      <c r="G476" s="2134"/>
      <c r="H476" s="2134"/>
      <c r="I476" s="2134"/>
      <c r="J476" s="2134"/>
      <c r="K476" s="2655"/>
      <c r="L476" s="2121"/>
    </row>
    <row r="477" spans="1:12" ht="15.75" x14ac:dyDescent="0.25">
      <c r="A477" s="2132"/>
      <c r="B477" s="2133"/>
      <c r="C477" s="2134"/>
      <c r="D477" s="2135">
        <f t="shared" si="7"/>
        <v>0</v>
      </c>
      <c r="E477" s="2134"/>
      <c r="F477" s="2134"/>
      <c r="G477" s="2134"/>
      <c r="H477" s="2134"/>
      <c r="I477" s="2134"/>
      <c r="J477" s="2134"/>
      <c r="K477" s="2655"/>
      <c r="L477" s="2121"/>
    </row>
    <row r="478" spans="1:12" ht="15.75" x14ac:dyDescent="0.25">
      <c r="A478" s="2132"/>
      <c r="B478" s="2133"/>
      <c r="C478" s="2134"/>
      <c r="D478" s="2135">
        <f t="shared" si="7"/>
        <v>0</v>
      </c>
      <c r="E478" s="2134"/>
      <c r="F478" s="2134"/>
      <c r="G478" s="2134"/>
      <c r="H478" s="2134"/>
      <c r="I478" s="2134"/>
      <c r="J478" s="2134"/>
      <c r="K478" s="2655"/>
      <c r="L478" s="2121"/>
    </row>
    <row r="479" spans="1:12" ht="15.75" x14ac:dyDescent="0.25">
      <c r="A479" s="2132"/>
      <c r="B479" s="2133"/>
      <c r="C479" s="2134"/>
      <c r="D479" s="2135">
        <f t="shared" si="7"/>
        <v>0</v>
      </c>
      <c r="E479" s="2134"/>
      <c r="F479" s="2134"/>
      <c r="G479" s="2134"/>
      <c r="H479" s="2134"/>
      <c r="I479" s="2134"/>
      <c r="J479" s="2134"/>
      <c r="K479" s="2655"/>
      <c r="L479" s="2121"/>
    </row>
    <row r="480" spans="1:12" ht="15.75" x14ac:dyDescent="0.25">
      <c r="A480" s="2132"/>
      <c r="B480" s="2133"/>
      <c r="C480" s="2134"/>
      <c r="D480" s="2135">
        <f t="shared" si="7"/>
        <v>0</v>
      </c>
      <c r="E480" s="2134"/>
      <c r="F480" s="2134"/>
      <c r="G480" s="2134"/>
      <c r="H480" s="2134"/>
      <c r="I480" s="2134"/>
      <c r="J480" s="2134"/>
      <c r="K480" s="2655"/>
      <c r="L480" s="2121"/>
    </row>
    <row r="481" spans="1:12" ht="15.75" x14ac:dyDescent="0.25">
      <c r="A481" s="2132"/>
      <c r="B481" s="2133"/>
      <c r="C481" s="2134"/>
      <c r="D481" s="2135">
        <f t="shared" si="7"/>
        <v>0</v>
      </c>
      <c r="E481" s="2134"/>
      <c r="F481" s="2134"/>
      <c r="G481" s="2134"/>
      <c r="H481" s="2134"/>
      <c r="I481" s="2134"/>
      <c r="J481" s="2134"/>
      <c r="K481" s="2655"/>
      <c r="L481" s="2121"/>
    </row>
    <row r="482" spans="1:12" ht="15.75" x14ac:dyDescent="0.25">
      <c r="A482" s="2132"/>
      <c r="B482" s="2133"/>
      <c r="C482" s="2134"/>
      <c r="D482" s="2135">
        <f t="shared" si="7"/>
        <v>0</v>
      </c>
      <c r="E482" s="2134"/>
      <c r="F482" s="2134"/>
      <c r="G482" s="2134"/>
      <c r="H482" s="2134"/>
      <c r="I482" s="2134"/>
      <c r="J482" s="2134"/>
      <c r="K482" s="2655"/>
      <c r="L482" s="2121"/>
    </row>
    <row r="483" spans="1:12" ht="15.75" x14ac:dyDescent="0.25">
      <c r="A483" s="2132"/>
      <c r="B483" s="2133"/>
      <c r="C483" s="2134"/>
      <c r="D483" s="2135">
        <f t="shared" si="7"/>
        <v>0</v>
      </c>
      <c r="E483" s="2134"/>
      <c r="F483" s="2134"/>
      <c r="G483" s="2134"/>
      <c r="H483" s="2134"/>
      <c r="I483" s="2134"/>
      <c r="J483" s="2134"/>
      <c r="K483" s="2655"/>
      <c r="L483" s="2121"/>
    </row>
    <row r="484" spans="1:12" ht="15.75" x14ac:dyDescent="0.25">
      <c r="A484" s="2132"/>
      <c r="B484" s="2133"/>
      <c r="C484" s="2134"/>
      <c r="D484" s="2135">
        <f t="shared" si="7"/>
        <v>0</v>
      </c>
      <c r="E484" s="2134"/>
      <c r="F484" s="2134"/>
      <c r="G484" s="2134"/>
      <c r="H484" s="2134"/>
      <c r="I484" s="2134"/>
      <c r="J484" s="2134"/>
      <c r="K484" s="2655"/>
      <c r="L484" s="2121"/>
    </row>
    <row r="485" spans="1:12" ht="15.75" x14ac:dyDescent="0.25">
      <c r="A485" s="2132"/>
      <c r="B485" s="2133"/>
      <c r="C485" s="2134"/>
      <c r="D485" s="2135">
        <f t="shared" si="7"/>
        <v>0</v>
      </c>
      <c r="E485" s="2134"/>
      <c r="F485" s="2134"/>
      <c r="G485" s="2134"/>
      <c r="H485" s="2134"/>
      <c r="I485" s="2134"/>
      <c r="J485" s="2134"/>
      <c r="K485" s="2655"/>
      <c r="L485" s="2121"/>
    </row>
    <row r="486" spans="1:12" ht="15.75" x14ac:dyDescent="0.25">
      <c r="A486" s="2132"/>
      <c r="B486" s="2133"/>
      <c r="C486" s="2134"/>
      <c r="D486" s="2135">
        <f t="shared" si="7"/>
        <v>0</v>
      </c>
      <c r="E486" s="2134"/>
      <c r="F486" s="2134"/>
      <c r="G486" s="2134"/>
      <c r="H486" s="2134"/>
      <c r="I486" s="2134"/>
      <c r="J486" s="2134"/>
      <c r="K486" s="2655"/>
      <c r="L486" s="2121"/>
    </row>
    <row r="487" spans="1:12" ht="15.75" x14ac:dyDescent="0.25">
      <c r="A487" s="2132"/>
      <c r="B487" s="2133"/>
      <c r="C487" s="2134"/>
      <c r="D487" s="2135">
        <f t="shared" si="7"/>
        <v>0</v>
      </c>
      <c r="E487" s="2134"/>
      <c r="F487" s="2134"/>
      <c r="G487" s="2134"/>
      <c r="H487" s="2134"/>
      <c r="I487" s="2134"/>
      <c r="J487" s="2134"/>
      <c r="K487" s="2655"/>
      <c r="L487" s="2121"/>
    </row>
    <row r="488" spans="1:12" ht="15.75" x14ac:dyDescent="0.25">
      <c r="A488" s="2132"/>
      <c r="B488" s="2133"/>
      <c r="C488" s="2134"/>
      <c r="D488" s="2135">
        <f t="shared" si="7"/>
        <v>0</v>
      </c>
      <c r="E488" s="2134"/>
      <c r="F488" s="2134"/>
      <c r="G488" s="2134"/>
      <c r="H488" s="2134"/>
      <c r="I488" s="2134"/>
      <c r="J488" s="2134"/>
      <c r="K488" s="2655"/>
      <c r="L488" s="2121"/>
    </row>
    <row r="489" spans="1:12" ht="15.75" x14ac:dyDescent="0.25">
      <c r="A489" s="2132"/>
      <c r="B489" s="2133"/>
      <c r="C489" s="2134"/>
      <c r="D489" s="2135">
        <f t="shared" si="7"/>
        <v>0</v>
      </c>
      <c r="E489" s="2134"/>
      <c r="F489" s="2134"/>
      <c r="G489" s="2134"/>
      <c r="H489" s="2134"/>
      <c r="I489" s="2134"/>
      <c r="J489" s="2134"/>
      <c r="K489" s="2655"/>
      <c r="L489" s="2121"/>
    </row>
    <row r="490" spans="1:12" ht="15.75" x14ac:dyDescent="0.25">
      <c r="A490" s="2132"/>
      <c r="B490" s="2133"/>
      <c r="C490" s="2134"/>
      <c r="D490" s="2135">
        <f t="shared" si="7"/>
        <v>0</v>
      </c>
      <c r="E490" s="2134"/>
      <c r="F490" s="2134"/>
      <c r="G490" s="2134"/>
      <c r="H490" s="2134"/>
      <c r="I490" s="2134"/>
      <c r="J490" s="2134"/>
      <c r="K490" s="2655"/>
      <c r="L490" s="2121"/>
    </row>
    <row r="491" spans="1:12" ht="15.75" x14ac:dyDescent="0.25">
      <c r="A491" s="2132"/>
      <c r="B491" s="2133"/>
      <c r="C491" s="2134"/>
      <c r="D491" s="2135">
        <f t="shared" si="7"/>
        <v>0</v>
      </c>
      <c r="E491" s="2134"/>
      <c r="F491" s="2134"/>
      <c r="G491" s="2134"/>
      <c r="H491" s="2134"/>
      <c r="I491" s="2134"/>
      <c r="J491" s="2134"/>
      <c r="K491" s="2655"/>
      <c r="L491" s="2121"/>
    </row>
    <row r="492" spans="1:12" ht="15.75" x14ac:dyDescent="0.25">
      <c r="A492" s="2132"/>
      <c r="B492" s="2133"/>
      <c r="C492" s="2134"/>
      <c r="D492" s="2135">
        <f t="shared" si="7"/>
        <v>0</v>
      </c>
      <c r="E492" s="2134"/>
      <c r="F492" s="2134"/>
      <c r="G492" s="2134"/>
      <c r="H492" s="2134"/>
      <c r="I492" s="2134"/>
      <c r="J492" s="2134"/>
      <c r="K492" s="2655"/>
      <c r="L492" s="2121"/>
    </row>
    <row r="493" spans="1:12" ht="15.75" x14ac:dyDescent="0.25">
      <c r="A493" s="2132"/>
      <c r="B493" s="2133"/>
      <c r="C493" s="2134"/>
      <c r="D493" s="2135">
        <f t="shared" si="7"/>
        <v>0</v>
      </c>
      <c r="E493" s="2134"/>
      <c r="F493" s="2134"/>
      <c r="G493" s="2134"/>
      <c r="H493" s="2134"/>
      <c r="I493" s="2134"/>
      <c r="J493" s="2134"/>
      <c r="K493" s="2655"/>
      <c r="L493" s="2121"/>
    </row>
    <row r="494" spans="1:12" ht="15.75" x14ac:dyDescent="0.25">
      <c r="A494" s="2132"/>
      <c r="B494" s="2133"/>
      <c r="C494" s="2134"/>
      <c r="D494" s="2135">
        <f t="shared" si="7"/>
        <v>0</v>
      </c>
      <c r="E494" s="2134"/>
      <c r="F494" s="2134"/>
      <c r="G494" s="2134"/>
      <c r="H494" s="2134"/>
      <c r="I494" s="2134"/>
      <c r="J494" s="2134"/>
      <c r="K494" s="2655"/>
      <c r="L494" s="2121"/>
    </row>
    <row r="495" spans="1:12" ht="15.75" x14ac:dyDescent="0.25">
      <c r="A495" s="2132"/>
      <c r="B495" s="2133"/>
      <c r="C495" s="2134"/>
      <c r="D495" s="2135">
        <f t="shared" si="7"/>
        <v>0</v>
      </c>
      <c r="E495" s="2134"/>
      <c r="F495" s="2134"/>
      <c r="G495" s="2134"/>
      <c r="H495" s="2134"/>
      <c r="I495" s="2134"/>
      <c r="J495" s="2134"/>
      <c r="K495" s="2655"/>
      <c r="L495" s="2121"/>
    </row>
    <row r="496" spans="1:12" ht="15.75" x14ac:dyDescent="0.25">
      <c r="A496" s="2132"/>
      <c r="B496" s="2133"/>
      <c r="C496" s="2134"/>
      <c r="D496" s="2135">
        <f t="shared" si="7"/>
        <v>0</v>
      </c>
      <c r="E496" s="2134"/>
      <c r="F496" s="2134"/>
      <c r="G496" s="2134"/>
      <c r="H496" s="2134"/>
      <c r="I496" s="2134"/>
      <c r="J496" s="2134"/>
      <c r="K496" s="2655"/>
      <c r="L496" s="2121"/>
    </row>
    <row r="497" spans="1:12" ht="15.75" x14ac:dyDescent="0.25">
      <c r="A497" s="2132"/>
      <c r="B497" s="2133"/>
      <c r="C497" s="2134"/>
      <c r="D497" s="2135">
        <f t="shared" si="7"/>
        <v>0</v>
      </c>
      <c r="E497" s="2134"/>
      <c r="F497" s="2134"/>
      <c r="G497" s="2134"/>
      <c r="H497" s="2134"/>
      <c r="I497" s="2134"/>
      <c r="J497" s="2134"/>
      <c r="K497" s="2655"/>
      <c r="L497" s="2121"/>
    </row>
    <row r="498" spans="1:12" ht="15.75" x14ac:dyDescent="0.25">
      <c r="A498" s="2132"/>
      <c r="B498" s="2133"/>
      <c r="C498" s="2134"/>
      <c r="D498" s="2135">
        <f t="shared" si="7"/>
        <v>0</v>
      </c>
      <c r="E498" s="2134"/>
      <c r="F498" s="2134"/>
      <c r="G498" s="2134"/>
      <c r="H498" s="2134"/>
      <c r="I498" s="2134"/>
      <c r="J498" s="2134"/>
      <c r="K498" s="2655"/>
      <c r="L498" s="2121"/>
    </row>
    <row r="499" spans="1:12" ht="15.75" x14ac:dyDescent="0.25">
      <c r="A499" s="2132"/>
      <c r="B499" s="2133"/>
      <c r="C499" s="2134"/>
      <c r="D499" s="2135">
        <f t="shared" si="7"/>
        <v>0</v>
      </c>
      <c r="E499" s="2134"/>
      <c r="F499" s="2134"/>
      <c r="G499" s="2134"/>
      <c r="H499" s="2134"/>
      <c r="I499" s="2134"/>
      <c r="J499" s="2134"/>
      <c r="K499" s="2655"/>
      <c r="L499" s="2121"/>
    </row>
    <row r="500" spans="1:12" ht="15.75" x14ac:dyDescent="0.25">
      <c r="A500" s="2132"/>
      <c r="B500" s="2133"/>
      <c r="C500" s="2134"/>
      <c r="D500" s="2135">
        <f t="shared" si="7"/>
        <v>0</v>
      </c>
      <c r="E500" s="2134"/>
      <c r="F500" s="2134"/>
      <c r="G500" s="2134"/>
      <c r="H500" s="2134"/>
      <c r="I500" s="2134"/>
      <c r="J500" s="2134"/>
      <c r="K500" s="2655"/>
      <c r="L500" s="2121"/>
    </row>
    <row r="501" spans="1:12" ht="15.75" x14ac:dyDescent="0.25">
      <c r="A501" s="2132"/>
      <c r="B501" s="2133"/>
      <c r="C501" s="2134"/>
      <c r="D501" s="2135">
        <f t="shared" si="7"/>
        <v>0</v>
      </c>
      <c r="E501" s="2134"/>
      <c r="F501" s="2134"/>
      <c r="G501" s="2134"/>
      <c r="H501" s="2134"/>
      <c r="I501" s="2134"/>
      <c r="J501" s="2134"/>
      <c r="K501" s="2655"/>
      <c r="L501" s="2121"/>
    </row>
    <row r="502" spans="1:12" ht="15.75" x14ac:dyDescent="0.25">
      <c r="A502" s="2132"/>
      <c r="B502" s="2133"/>
      <c r="C502" s="2134"/>
      <c r="D502" s="2135">
        <f t="shared" si="7"/>
        <v>0</v>
      </c>
      <c r="E502" s="2134"/>
      <c r="F502" s="2134"/>
      <c r="G502" s="2134"/>
      <c r="H502" s="2134"/>
      <c r="I502" s="2134"/>
      <c r="J502" s="2134"/>
      <c r="K502" s="2655"/>
      <c r="L502" s="2121"/>
    </row>
    <row r="503" spans="1:12" ht="15.75" x14ac:dyDescent="0.25">
      <c r="A503" s="2132"/>
      <c r="B503" s="2133"/>
      <c r="C503" s="2134"/>
      <c r="D503" s="2135">
        <f t="shared" si="7"/>
        <v>0</v>
      </c>
      <c r="E503" s="2134"/>
      <c r="F503" s="2134"/>
      <c r="G503" s="2134"/>
      <c r="H503" s="2134"/>
      <c r="I503" s="2134"/>
      <c r="J503" s="2134"/>
      <c r="K503" s="2655"/>
      <c r="L503" s="2121"/>
    </row>
    <row r="504" spans="1:12" ht="15.75" x14ac:dyDescent="0.25">
      <c r="A504" s="2132"/>
      <c r="B504" s="2133"/>
      <c r="C504" s="2134"/>
      <c r="D504" s="2135">
        <f t="shared" si="7"/>
        <v>0</v>
      </c>
      <c r="E504" s="2134"/>
      <c r="F504" s="2134"/>
      <c r="G504" s="2134"/>
      <c r="H504" s="2134"/>
      <c r="I504" s="2134"/>
      <c r="J504" s="2134"/>
      <c r="K504" s="2655"/>
      <c r="L504" s="2121"/>
    </row>
    <row r="505" spans="1:12" ht="15.75" x14ac:dyDescent="0.25">
      <c r="A505" s="2132"/>
      <c r="B505" s="2133"/>
      <c r="C505" s="2134"/>
      <c r="D505" s="2135">
        <f t="shared" si="7"/>
        <v>0</v>
      </c>
      <c r="E505" s="2134"/>
      <c r="F505" s="2134"/>
      <c r="G505" s="2134"/>
      <c r="H505" s="2134"/>
      <c r="I505" s="2134"/>
      <c r="J505" s="2134"/>
      <c r="K505" s="2655"/>
      <c r="L505" s="2121"/>
    </row>
    <row r="506" spans="1:12" ht="15.75" x14ac:dyDescent="0.25">
      <c r="A506" s="2132"/>
      <c r="B506" s="2133"/>
      <c r="C506" s="2134"/>
      <c r="D506" s="2135">
        <f t="shared" si="7"/>
        <v>0</v>
      </c>
      <c r="E506" s="2134"/>
      <c r="F506" s="2134"/>
      <c r="G506" s="2134"/>
      <c r="H506" s="2134"/>
      <c r="I506" s="2134"/>
      <c r="J506" s="2134"/>
      <c r="K506" s="2655"/>
      <c r="L506" s="2121"/>
    </row>
    <row r="507" spans="1:12" ht="15.75" x14ac:dyDescent="0.25">
      <c r="A507" s="2132"/>
      <c r="B507" s="2133"/>
      <c r="C507" s="2134"/>
      <c r="D507" s="2135">
        <f t="shared" si="7"/>
        <v>0</v>
      </c>
      <c r="E507" s="2134"/>
      <c r="F507" s="2134"/>
      <c r="G507" s="2134"/>
      <c r="H507" s="2134"/>
      <c r="I507" s="2134"/>
      <c r="J507" s="2134"/>
      <c r="K507" s="2655"/>
      <c r="L507" s="2121"/>
    </row>
    <row r="508" spans="1:12" ht="15.75" x14ac:dyDescent="0.25">
      <c r="A508" s="2132"/>
      <c r="B508" s="2133"/>
      <c r="C508" s="2134"/>
      <c r="D508" s="2135">
        <f t="shared" si="7"/>
        <v>0</v>
      </c>
      <c r="E508" s="2134"/>
      <c r="F508" s="2134"/>
      <c r="G508" s="2134"/>
      <c r="H508" s="2134"/>
      <c r="I508" s="2134"/>
      <c r="J508" s="2134"/>
      <c r="K508" s="2655"/>
      <c r="L508" s="2121"/>
    </row>
    <row r="509" spans="1:12" ht="15.75" x14ac:dyDescent="0.25">
      <c r="A509" s="2132"/>
      <c r="B509" s="2133"/>
      <c r="C509" s="2134"/>
      <c r="D509" s="2135">
        <f t="shared" si="7"/>
        <v>0</v>
      </c>
      <c r="E509" s="2134"/>
      <c r="F509" s="2134"/>
      <c r="G509" s="2134"/>
      <c r="H509" s="2134"/>
      <c r="I509" s="2134"/>
      <c r="J509" s="2134"/>
      <c r="K509" s="2655"/>
      <c r="L509" s="2121"/>
    </row>
    <row r="510" spans="1:12" ht="15.75" x14ac:dyDescent="0.25">
      <c r="A510" s="2132"/>
      <c r="B510" s="2133"/>
      <c r="C510" s="2134"/>
      <c r="D510" s="2135">
        <f t="shared" si="7"/>
        <v>0</v>
      </c>
      <c r="E510" s="2134"/>
      <c r="F510" s="2134"/>
      <c r="G510" s="2134"/>
      <c r="H510" s="2134"/>
      <c r="I510" s="2134"/>
      <c r="J510" s="2134"/>
      <c r="K510" s="2655"/>
      <c r="L510" s="2121"/>
    </row>
    <row r="511" spans="1:12" ht="15.75" x14ac:dyDescent="0.25">
      <c r="A511" s="2132"/>
      <c r="B511" s="2133"/>
      <c r="C511" s="2134"/>
      <c r="D511" s="2135">
        <f t="shared" si="7"/>
        <v>0</v>
      </c>
      <c r="E511" s="2134"/>
      <c r="F511" s="2134"/>
      <c r="G511" s="2134"/>
      <c r="H511" s="2134"/>
      <c r="I511" s="2134"/>
      <c r="J511" s="2134"/>
      <c r="K511" s="2655"/>
      <c r="L511" s="2121"/>
    </row>
    <row r="512" spans="1:12" ht="15.75" x14ac:dyDescent="0.25">
      <c r="A512" s="2132"/>
      <c r="B512" s="2133"/>
      <c r="C512" s="2134"/>
      <c r="D512" s="2135">
        <f t="shared" si="7"/>
        <v>0</v>
      </c>
      <c r="E512" s="2134"/>
      <c r="F512" s="2134"/>
      <c r="G512" s="2134"/>
      <c r="H512" s="2134"/>
      <c r="I512" s="2134"/>
      <c r="J512" s="2134"/>
      <c r="K512" s="2655"/>
      <c r="L512" s="2121"/>
    </row>
    <row r="513" spans="1:12" ht="15.75" x14ac:dyDescent="0.25">
      <c r="A513" s="2132"/>
      <c r="B513" s="2133"/>
      <c r="C513" s="2134"/>
      <c r="D513" s="2135">
        <f t="shared" si="7"/>
        <v>0</v>
      </c>
      <c r="E513" s="2134"/>
      <c r="F513" s="2134"/>
      <c r="G513" s="2134"/>
      <c r="H513" s="2134"/>
      <c r="I513" s="2134"/>
      <c r="J513" s="2134"/>
      <c r="K513" s="2655"/>
      <c r="L513" s="2121"/>
    </row>
    <row r="514" spans="1:12" ht="15.75" x14ac:dyDescent="0.25">
      <c r="A514" s="2132"/>
      <c r="B514" s="2133"/>
      <c r="C514" s="2134"/>
      <c r="D514" s="2135">
        <f t="shared" si="7"/>
        <v>0</v>
      </c>
      <c r="E514" s="2134"/>
      <c r="F514" s="2134"/>
      <c r="G514" s="2134"/>
      <c r="H514" s="2134"/>
      <c r="I514" s="2134"/>
      <c r="J514" s="2134"/>
      <c r="K514" s="2655"/>
      <c r="L514" s="2121"/>
    </row>
    <row r="515" spans="1:12" ht="15.75" x14ac:dyDescent="0.25">
      <c r="A515" s="2132"/>
      <c r="B515" s="2133"/>
      <c r="C515" s="2134"/>
      <c r="D515" s="2135">
        <f t="shared" si="7"/>
        <v>0</v>
      </c>
      <c r="E515" s="2134"/>
      <c r="F515" s="2134"/>
      <c r="G515" s="2134"/>
      <c r="H515" s="2134"/>
      <c r="I515" s="2134"/>
      <c r="J515" s="2134"/>
      <c r="K515" s="2655"/>
      <c r="L515" s="2121"/>
    </row>
    <row r="516" spans="1:12" ht="15.75" x14ac:dyDescent="0.25">
      <c r="A516" s="2132"/>
      <c r="B516" s="2133"/>
      <c r="C516" s="2134"/>
      <c r="D516" s="2135">
        <f t="shared" si="7"/>
        <v>0</v>
      </c>
      <c r="E516" s="2134"/>
      <c r="F516" s="2134"/>
      <c r="G516" s="2134"/>
      <c r="H516" s="2134"/>
      <c r="I516" s="2134"/>
      <c r="J516" s="2134"/>
      <c r="K516" s="2655"/>
      <c r="L516" s="2121"/>
    </row>
    <row r="517" spans="1:12" ht="15.75" x14ac:dyDescent="0.25">
      <c r="A517" s="2132"/>
      <c r="B517" s="2133"/>
      <c r="C517" s="2134"/>
      <c r="D517" s="2135">
        <f t="shared" si="7"/>
        <v>0</v>
      </c>
      <c r="E517" s="2134"/>
      <c r="F517" s="2134"/>
      <c r="G517" s="2134"/>
      <c r="H517" s="2134"/>
      <c r="I517" s="2134"/>
      <c r="J517" s="2134"/>
      <c r="K517" s="2655"/>
      <c r="L517" s="2121"/>
    </row>
    <row r="518" spans="1:12" ht="15.75" x14ac:dyDescent="0.25">
      <c r="A518" s="2132"/>
      <c r="B518" s="2133"/>
      <c r="C518" s="2134"/>
      <c r="D518" s="2135">
        <f t="shared" si="7"/>
        <v>0</v>
      </c>
      <c r="E518" s="2134"/>
      <c r="F518" s="2134"/>
      <c r="G518" s="2134"/>
      <c r="H518" s="2134"/>
      <c r="I518" s="2134"/>
      <c r="J518" s="2134"/>
      <c r="K518" s="2655"/>
      <c r="L518" s="2121"/>
    </row>
    <row r="519" spans="1:12" ht="15.75" x14ac:dyDescent="0.25">
      <c r="A519" s="2132"/>
      <c r="B519" s="2133"/>
      <c r="C519" s="2134"/>
      <c r="D519" s="2135">
        <f t="shared" si="7"/>
        <v>0</v>
      </c>
      <c r="E519" s="2134"/>
      <c r="F519" s="2134"/>
      <c r="G519" s="2134"/>
      <c r="H519" s="2134"/>
      <c r="I519" s="2134"/>
      <c r="J519" s="2134"/>
      <c r="K519" s="2655"/>
      <c r="L519" s="2121"/>
    </row>
    <row r="520" spans="1:12" ht="15.75" x14ac:dyDescent="0.25">
      <c r="A520" s="2132"/>
      <c r="B520" s="2133"/>
      <c r="C520" s="2134"/>
      <c r="D520" s="2135">
        <f t="shared" si="7"/>
        <v>0</v>
      </c>
      <c r="E520" s="2134"/>
      <c r="F520" s="2134"/>
      <c r="G520" s="2134"/>
      <c r="H520" s="2134"/>
      <c r="I520" s="2134"/>
      <c r="J520" s="2134"/>
      <c r="K520" s="2655"/>
      <c r="L520" s="2121"/>
    </row>
    <row r="521" spans="1:12" ht="15.75" x14ac:dyDescent="0.25">
      <c r="A521" s="2132"/>
      <c r="B521" s="2133"/>
      <c r="C521" s="2134"/>
      <c r="D521" s="2135">
        <f t="shared" si="7"/>
        <v>0</v>
      </c>
      <c r="E521" s="2134"/>
      <c r="F521" s="2134"/>
      <c r="G521" s="2134"/>
      <c r="H521" s="2134"/>
      <c r="I521" s="2134"/>
      <c r="J521" s="2134"/>
      <c r="K521" s="2655"/>
      <c r="L521" s="2121"/>
    </row>
    <row r="522" spans="1:12" ht="15.75" x14ac:dyDescent="0.25">
      <c r="A522" s="2132"/>
      <c r="B522" s="2133"/>
      <c r="C522" s="2134"/>
      <c r="D522" s="2135">
        <f t="shared" si="7"/>
        <v>0</v>
      </c>
      <c r="E522" s="2134"/>
      <c r="F522" s="2134"/>
      <c r="G522" s="2134"/>
      <c r="H522" s="2134"/>
      <c r="I522" s="2134"/>
      <c r="J522" s="2134"/>
      <c r="K522" s="2655"/>
      <c r="L522" s="2121"/>
    </row>
    <row r="523" spans="1:12" ht="15.75" x14ac:dyDescent="0.25">
      <c r="A523" s="2132"/>
      <c r="B523" s="2133"/>
      <c r="C523" s="2134"/>
      <c r="D523" s="2135">
        <f t="shared" si="7"/>
        <v>0</v>
      </c>
      <c r="E523" s="2134"/>
      <c r="F523" s="2134"/>
      <c r="G523" s="2134"/>
      <c r="H523" s="2134"/>
      <c r="I523" s="2134"/>
      <c r="J523" s="2134"/>
      <c r="K523" s="2655"/>
      <c r="L523" s="2121"/>
    </row>
    <row r="524" spans="1:12" ht="15.75" x14ac:dyDescent="0.25">
      <c r="A524" s="2132"/>
      <c r="B524" s="2133"/>
      <c r="C524" s="2134"/>
      <c r="D524" s="2135">
        <f t="shared" si="7"/>
        <v>0</v>
      </c>
      <c r="E524" s="2134"/>
      <c r="F524" s="2134"/>
      <c r="G524" s="2134"/>
      <c r="H524" s="2134"/>
      <c r="I524" s="2134"/>
      <c r="J524" s="2134"/>
      <c r="K524" s="2655"/>
      <c r="L524" s="2121"/>
    </row>
    <row r="525" spans="1:12" ht="15.75" x14ac:dyDescent="0.25">
      <c r="A525" s="2132"/>
      <c r="B525" s="2133"/>
      <c r="C525" s="2134"/>
      <c r="D525" s="2135">
        <f t="shared" si="7"/>
        <v>0</v>
      </c>
      <c r="E525" s="2134"/>
      <c r="F525" s="2134"/>
      <c r="G525" s="2134"/>
      <c r="H525" s="2134"/>
      <c r="I525" s="2134"/>
      <c r="J525" s="2134"/>
      <c r="K525" s="2655"/>
      <c r="L525" s="2121"/>
    </row>
    <row r="526" spans="1:12" ht="15.75" x14ac:dyDescent="0.25">
      <c r="A526" s="2132"/>
      <c r="B526" s="2133"/>
      <c r="C526" s="2134"/>
      <c r="D526" s="2135">
        <f t="shared" si="7"/>
        <v>0</v>
      </c>
      <c r="E526" s="2134"/>
      <c r="F526" s="2134"/>
      <c r="G526" s="2134"/>
      <c r="H526" s="2134"/>
      <c r="I526" s="2134"/>
      <c r="J526" s="2134"/>
      <c r="K526" s="2655"/>
      <c r="L526" s="2121"/>
    </row>
    <row r="527" spans="1:12" ht="15.75" x14ac:dyDescent="0.25">
      <c r="A527" s="2132"/>
      <c r="B527" s="2133"/>
      <c r="C527" s="2134"/>
      <c r="D527" s="2135">
        <f t="shared" si="7"/>
        <v>0</v>
      </c>
      <c r="E527" s="2134"/>
      <c r="F527" s="2134"/>
      <c r="G527" s="2134"/>
      <c r="H527" s="2134"/>
      <c r="I527" s="2134"/>
      <c r="J527" s="2134"/>
      <c r="K527" s="2655"/>
      <c r="L527" s="2121"/>
    </row>
    <row r="528" spans="1:12" ht="15.75" x14ac:dyDescent="0.25">
      <c r="A528" s="2132"/>
      <c r="B528" s="2133"/>
      <c r="C528" s="2134"/>
      <c r="D528" s="2135">
        <f t="shared" ref="D528:D591" si="8">+C528*(100-E528)/100</f>
        <v>0</v>
      </c>
      <c r="E528" s="2134"/>
      <c r="F528" s="2134"/>
      <c r="G528" s="2134"/>
      <c r="H528" s="2134"/>
      <c r="I528" s="2134"/>
      <c r="J528" s="2134"/>
      <c r="K528" s="2655"/>
      <c r="L528" s="2121"/>
    </row>
    <row r="529" spans="1:12" ht="15.75" x14ac:dyDescent="0.25">
      <c r="A529" s="2132"/>
      <c r="B529" s="2133"/>
      <c r="C529" s="2134"/>
      <c r="D529" s="2135">
        <f t="shared" si="8"/>
        <v>0</v>
      </c>
      <c r="E529" s="2134"/>
      <c r="F529" s="2134"/>
      <c r="G529" s="2134"/>
      <c r="H529" s="2134"/>
      <c r="I529" s="2134"/>
      <c r="J529" s="2134"/>
      <c r="K529" s="2655"/>
      <c r="L529" s="2121"/>
    </row>
    <row r="530" spans="1:12" ht="15.75" x14ac:dyDescent="0.25">
      <c r="A530" s="2132"/>
      <c r="B530" s="2133"/>
      <c r="C530" s="2134"/>
      <c r="D530" s="2135">
        <f t="shared" si="8"/>
        <v>0</v>
      </c>
      <c r="E530" s="2134"/>
      <c r="F530" s="2134"/>
      <c r="G530" s="2134"/>
      <c r="H530" s="2134"/>
      <c r="I530" s="2134"/>
      <c r="J530" s="2134"/>
      <c r="K530" s="2655"/>
      <c r="L530" s="2121"/>
    </row>
    <row r="531" spans="1:12" ht="15.75" x14ac:dyDescent="0.25">
      <c r="A531" s="2132"/>
      <c r="B531" s="2133"/>
      <c r="C531" s="2134"/>
      <c r="D531" s="2135">
        <f t="shared" si="8"/>
        <v>0</v>
      </c>
      <c r="E531" s="2134"/>
      <c r="F531" s="2134"/>
      <c r="G531" s="2134"/>
      <c r="H531" s="2134"/>
      <c r="I531" s="2134"/>
      <c r="J531" s="2134"/>
      <c r="K531" s="2655"/>
      <c r="L531" s="2121"/>
    </row>
    <row r="532" spans="1:12" ht="15.75" x14ac:dyDescent="0.25">
      <c r="A532" s="2132"/>
      <c r="B532" s="2133"/>
      <c r="C532" s="2134"/>
      <c r="D532" s="2135">
        <f t="shared" si="8"/>
        <v>0</v>
      </c>
      <c r="E532" s="2134"/>
      <c r="F532" s="2134"/>
      <c r="G532" s="2134"/>
      <c r="H532" s="2134"/>
      <c r="I532" s="2134"/>
      <c r="J532" s="2134"/>
      <c r="K532" s="2655"/>
      <c r="L532" s="2121"/>
    </row>
    <row r="533" spans="1:12" ht="15.75" x14ac:dyDescent="0.25">
      <c r="A533" s="2132"/>
      <c r="B533" s="2133"/>
      <c r="C533" s="2134"/>
      <c r="D533" s="2135">
        <f t="shared" si="8"/>
        <v>0</v>
      </c>
      <c r="E533" s="2134"/>
      <c r="F533" s="2134"/>
      <c r="G533" s="2134"/>
      <c r="H533" s="2134"/>
      <c r="I533" s="2134"/>
      <c r="J533" s="2134"/>
      <c r="K533" s="2655"/>
      <c r="L533" s="2121"/>
    </row>
    <row r="534" spans="1:12" ht="15.75" x14ac:dyDescent="0.25">
      <c r="A534" s="2132"/>
      <c r="B534" s="2133"/>
      <c r="C534" s="2134"/>
      <c r="D534" s="2135">
        <f t="shared" si="8"/>
        <v>0</v>
      </c>
      <c r="E534" s="2134"/>
      <c r="F534" s="2134"/>
      <c r="G534" s="2134"/>
      <c r="H534" s="2134"/>
      <c r="I534" s="2134"/>
      <c r="J534" s="2134"/>
      <c r="K534" s="2655"/>
      <c r="L534" s="2121"/>
    </row>
    <row r="535" spans="1:12" ht="15.75" x14ac:dyDescent="0.25">
      <c r="A535" s="2132"/>
      <c r="B535" s="2133"/>
      <c r="C535" s="2134"/>
      <c r="D535" s="2135">
        <f t="shared" si="8"/>
        <v>0</v>
      </c>
      <c r="E535" s="2134"/>
      <c r="F535" s="2134"/>
      <c r="G535" s="2134"/>
      <c r="H535" s="2134"/>
      <c r="I535" s="2134"/>
      <c r="J535" s="2134"/>
      <c r="K535" s="2655"/>
      <c r="L535" s="2121"/>
    </row>
    <row r="536" spans="1:12" ht="15.75" x14ac:dyDescent="0.25">
      <c r="A536" s="2132"/>
      <c r="B536" s="2133"/>
      <c r="C536" s="2134"/>
      <c r="D536" s="2135">
        <f t="shared" si="8"/>
        <v>0</v>
      </c>
      <c r="E536" s="2134"/>
      <c r="F536" s="2134"/>
      <c r="G536" s="2134"/>
      <c r="H536" s="2134"/>
      <c r="I536" s="2134"/>
      <c r="J536" s="2134"/>
      <c r="K536" s="2655"/>
      <c r="L536" s="2121"/>
    </row>
    <row r="537" spans="1:12" ht="15.75" x14ac:dyDescent="0.25">
      <c r="A537" s="2132"/>
      <c r="B537" s="2133"/>
      <c r="C537" s="2134"/>
      <c r="D537" s="2135">
        <f t="shared" si="8"/>
        <v>0</v>
      </c>
      <c r="E537" s="2134"/>
      <c r="F537" s="2134"/>
      <c r="G537" s="2134"/>
      <c r="H537" s="2134"/>
      <c r="I537" s="2134"/>
      <c r="J537" s="2134"/>
      <c r="K537" s="2655"/>
      <c r="L537" s="2121"/>
    </row>
    <row r="538" spans="1:12" ht="15.75" x14ac:dyDescent="0.25">
      <c r="A538" s="2132"/>
      <c r="B538" s="2133"/>
      <c r="C538" s="2134"/>
      <c r="D538" s="2135">
        <f t="shared" si="8"/>
        <v>0</v>
      </c>
      <c r="E538" s="2134"/>
      <c r="F538" s="2134"/>
      <c r="G538" s="2134"/>
      <c r="H538" s="2134"/>
      <c r="I538" s="2134"/>
      <c r="J538" s="2134"/>
      <c r="K538" s="2655"/>
      <c r="L538" s="2121"/>
    </row>
    <row r="539" spans="1:12" ht="15.75" x14ac:dyDescent="0.25">
      <c r="A539" s="2132"/>
      <c r="B539" s="2133"/>
      <c r="C539" s="2134"/>
      <c r="D539" s="2135">
        <f t="shared" si="8"/>
        <v>0</v>
      </c>
      <c r="E539" s="2134"/>
      <c r="F539" s="2134"/>
      <c r="G539" s="2134"/>
      <c r="H539" s="2134"/>
      <c r="I539" s="2134"/>
      <c r="J539" s="2134"/>
      <c r="K539" s="2655"/>
      <c r="L539" s="2121"/>
    </row>
    <row r="540" spans="1:12" ht="15.75" x14ac:dyDescent="0.25">
      <c r="A540" s="2132"/>
      <c r="B540" s="2133"/>
      <c r="C540" s="2134"/>
      <c r="D540" s="2135">
        <f t="shared" si="8"/>
        <v>0</v>
      </c>
      <c r="E540" s="2134"/>
      <c r="F540" s="2134"/>
      <c r="G540" s="2134"/>
      <c r="H540" s="2134"/>
      <c r="I540" s="2134"/>
      <c r="J540" s="2134"/>
      <c r="K540" s="2655"/>
      <c r="L540" s="2121"/>
    </row>
    <row r="541" spans="1:12" ht="15.75" x14ac:dyDescent="0.25">
      <c r="A541" s="2132"/>
      <c r="B541" s="2133"/>
      <c r="C541" s="2134"/>
      <c r="D541" s="2135">
        <f t="shared" si="8"/>
        <v>0</v>
      </c>
      <c r="E541" s="2134"/>
      <c r="F541" s="2134"/>
      <c r="G541" s="2134"/>
      <c r="H541" s="2134"/>
      <c r="I541" s="2134"/>
      <c r="J541" s="2134"/>
      <c r="K541" s="2655"/>
      <c r="L541" s="2121"/>
    </row>
    <row r="542" spans="1:12" ht="15.75" x14ac:dyDescent="0.25">
      <c r="A542" s="2132"/>
      <c r="B542" s="2133"/>
      <c r="C542" s="2134"/>
      <c r="D542" s="2135">
        <f t="shared" si="8"/>
        <v>0</v>
      </c>
      <c r="E542" s="2134"/>
      <c r="F542" s="2134"/>
      <c r="G542" s="2134"/>
      <c r="H542" s="2134"/>
      <c r="I542" s="2134"/>
      <c r="J542" s="2134"/>
      <c r="K542" s="2655"/>
      <c r="L542" s="2121"/>
    </row>
    <row r="543" spans="1:12" ht="15.75" x14ac:dyDescent="0.25">
      <c r="A543" s="2132"/>
      <c r="B543" s="2133"/>
      <c r="C543" s="2134"/>
      <c r="D543" s="2135">
        <f t="shared" si="8"/>
        <v>0</v>
      </c>
      <c r="E543" s="2134"/>
      <c r="F543" s="2134"/>
      <c r="G543" s="2134"/>
      <c r="H543" s="2134"/>
      <c r="I543" s="2134"/>
      <c r="J543" s="2134"/>
      <c r="K543" s="2655"/>
      <c r="L543" s="2121"/>
    </row>
    <row r="544" spans="1:12" ht="15.75" x14ac:dyDescent="0.25">
      <c r="A544" s="2132"/>
      <c r="B544" s="2133"/>
      <c r="C544" s="2134"/>
      <c r="D544" s="2135">
        <f t="shared" si="8"/>
        <v>0</v>
      </c>
      <c r="E544" s="2134"/>
      <c r="F544" s="2134"/>
      <c r="G544" s="2134"/>
      <c r="H544" s="2134"/>
      <c r="I544" s="2134"/>
      <c r="J544" s="2134"/>
      <c r="K544" s="2655"/>
      <c r="L544" s="2121"/>
    </row>
    <row r="545" spans="1:12" ht="15.75" x14ac:dyDescent="0.25">
      <c r="A545" s="2132"/>
      <c r="B545" s="2133"/>
      <c r="C545" s="2134"/>
      <c r="D545" s="2135">
        <f t="shared" si="8"/>
        <v>0</v>
      </c>
      <c r="E545" s="2134"/>
      <c r="F545" s="2134"/>
      <c r="G545" s="2134"/>
      <c r="H545" s="2134"/>
      <c r="I545" s="2134"/>
      <c r="J545" s="2134"/>
      <c r="K545" s="2655"/>
      <c r="L545" s="2121"/>
    </row>
    <row r="546" spans="1:12" ht="15.75" x14ac:dyDescent="0.25">
      <c r="A546" s="2132"/>
      <c r="B546" s="2133"/>
      <c r="C546" s="2134"/>
      <c r="D546" s="2135">
        <f t="shared" si="8"/>
        <v>0</v>
      </c>
      <c r="E546" s="2134"/>
      <c r="F546" s="2134"/>
      <c r="G546" s="2134"/>
      <c r="H546" s="2134"/>
      <c r="I546" s="2134"/>
      <c r="J546" s="2134"/>
      <c r="K546" s="2655"/>
      <c r="L546" s="2121"/>
    </row>
    <row r="547" spans="1:12" ht="15.75" x14ac:dyDescent="0.25">
      <c r="A547" s="2132"/>
      <c r="B547" s="2133"/>
      <c r="C547" s="2134"/>
      <c r="D547" s="2135">
        <f t="shared" si="8"/>
        <v>0</v>
      </c>
      <c r="E547" s="2134"/>
      <c r="F547" s="2134"/>
      <c r="G547" s="2134"/>
      <c r="H547" s="2134"/>
      <c r="I547" s="2134"/>
      <c r="J547" s="2134"/>
      <c r="K547" s="2655"/>
      <c r="L547" s="2121"/>
    </row>
    <row r="548" spans="1:12" ht="15.75" x14ac:dyDescent="0.25">
      <c r="A548" s="2132"/>
      <c r="B548" s="2133"/>
      <c r="C548" s="2134"/>
      <c r="D548" s="2135">
        <f t="shared" si="8"/>
        <v>0</v>
      </c>
      <c r="E548" s="2134"/>
      <c r="F548" s="2134"/>
      <c r="G548" s="2134"/>
      <c r="H548" s="2134"/>
      <c r="I548" s="2134"/>
      <c r="J548" s="2134"/>
      <c r="K548" s="2655"/>
      <c r="L548" s="2121"/>
    </row>
    <row r="549" spans="1:12" ht="15.75" x14ac:dyDescent="0.25">
      <c r="A549" s="2132"/>
      <c r="B549" s="2133"/>
      <c r="C549" s="2134"/>
      <c r="D549" s="2135">
        <f t="shared" si="8"/>
        <v>0</v>
      </c>
      <c r="E549" s="2134"/>
      <c r="F549" s="2134"/>
      <c r="G549" s="2134"/>
      <c r="H549" s="2134"/>
      <c r="I549" s="2134"/>
      <c r="J549" s="2134"/>
      <c r="K549" s="2655"/>
      <c r="L549" s="2121"/>
    </row>
    <row r="550" spans="1:12" ht="15.75" x14ac:dyDescent="0.25">
      <c r="A550" s="2132"/>
      <c r="B550" s="2133"/>
      <c r="C550" s="2134"/>
      <c r="D550" s="2135">
        <f t="shared" si="8"/>
        <v>0</v>
      </c>
      <c r="E550" s="2134"/>
      <c r="F550" s="2134"/>
      <c r="G550" s="2134"/>
      <c r="H550" s="2134"/>
      <c r="I550" s="2134"/>
      <c r="J550" s="2134"/>
      <c r="K550" s="2655"/>
      <c r="L550" s="2121"/>
    </row>
    <row r="551" spans="1:12" ht="15.75" x14ac:dyDescent="0.25">
      <c r="A551" s="2132"/>
      <c r="B551" s="2133"/>
      <c r="C551" s="2134"/>
      <c r="D551" s="2135">
        <f t="shared" si="8"/>
        <v>0</v>
      </c>
      <c r="E551" s="2134"/>
      <c r="F551" s="2134"/>
      <c r="G551" s="2134"/>
      <c r="H551" s="2134"/>
      <c r="I551" s="2134"/>
      <c r="J551" s="2134"/>
      <c r="K551" s="2655"/>
      <c r="L551" s="2121"/>
    </row>
    <row r="552" spans="1:12" ht="15.75" x14ac:dyDescent="0.25">
      <c r="A552" s="2132"/>
      <c r="B552" s="2133"/>
      <c r="C552" s="2134"/>
      <c r="D552" s="2135">
        <f t="shared" si="8"/>
        <v>0</v>
      </c>
      <c r="E552" s="2134"/>
      <c r="F552" s="2134"/>
      <c r="G552" s="2134"/>
      <c r="H552" s="2134"/>
      <c r="I552" s="2134"/>
      <c r="J552" s="2134"/>
      <c r="K552" s="2655"/>
      <c r="L552" s="2121"/>
    </row>
    <row r="553" spans="1:12" ht="15.75" x14ac:dyDescent="0.25">
      <c r="A553" s="2132"/>
      <c r="B553" s="2133"/>
      <c r="C553" s="2134"/>
      <c r="D553" s="2135">
        <f t="shared" si="8"/>
        <v>0</v>
      </c>
      <c r="E553" s="2134"/>
      <c r="F553" s="2134"/>
      <c r="G553" s="2134"/>
      <c r="H553" s="2134"/>
      <c r="I553" s="2134"/>
      <c r="J553" s="2134"/>
      <c r="K553" s="2655"/>
      <c r="L553" s="2121"/>
    </row>
    <row r="554" spans="1:12" ht="15.75" x14ac:dyDescent="0.25">
      <c r="A554" s="2132"/>
      <c r="B554" s="2133"/>
      <c r="C554" s="2134"/>
      <c r="D554" s="2135">
        <f t="shared" si="8"/>
        <v>0</v>
      </c>
      <c r="E554" s="2134"/>
      <c r="F554" s="2134"/>
      <c r="G554" s="2134"/>
      <c r="H554" s="2134"/>
      <c r="I554" s="2134"/>
      <c r="J554" s="2134"/>
      <c r="K554" s="2655"/>
      <c r="L554" s="2121"/>
    </row>
    <row r="555" spans="1:12" ht="15.75" x14ac:dyDescent="0.25">
      <c r="A555" s="2132"/>
      <c r="B555" s="2133"/>
      <c r="C555" s="2134"/>
      <c r="D555" s="2135">
        <f t="shared" si="8"/>
        <v>0</v>
      </c>
      <c r="E555" s="2134"/>
      <c r="F555" s="2134"/>
      <c r="G555" s="2134"/>
      <c r="H555" s="2134"/>
      <c r="I555" s="2134"/>
      <c r="J555" s="2134"/>
      <c r="K555" s="2655"/>
      <c r="L555" s="2121"/>
    </row>
    <row r="556" spans="1:12" ht="15.75" x14ac:dyDescent="0.25">
      <c r="A556" s="2132"/>
      <c r="B556" s="2133"/>
      <c r="C556" s="2134"/>
      <c r="D556" s="2135">
        <f t="shared" si="8"/>
        <v>0</v>
      </c>
      <c r="E556" s="2134"/>
      <c r="F556" s="2134"/>
      <c r="G556" s="2134"/>
      <c r="H556" s="2134"/>
      <c r="I556" s="2134"/>
      <c r="J556" s="2134"/>
      <c r="K556" s="2655"/>
      <c r="L556" s="2121"/>
    </row>
    <row r="557" spans="1:12" ht="15.75" x14ac:dyDescent="0.25">
      <c r="A557" s="2132"/>
      <c r="B557" s="2133"/>
      <c r="C557" s="2134"/>
      <c r="D557" s="2135">
        <f t="shared" si="8"/>
        <v>0</v>
      </c>
      <c r="E557" s="2134"/>
      <c r="F557" s="2134"/>
      <c r="G557" s="2134"/>
      <c r="H557" s="2134"/>
      <c r="I557" s="2134"/>
      <c r="J557" s="2134"/>
      <c r="K557" s="2655"/>
      <c r="L557" s="2121"/>
    </row>
    <row r="558" spans="1:12" ht="15.75" x14ac:dyDescent="0.25">
      <c r="A558" s="2132"/>
      <c r="B558" s="2133"/>
      <c r="C558" s="2134"/>
      <c r="D558" s="2135">
        <f t="shared" si="8"/>
        <v>0</v>
      </c>
      <c r="E558" s="2134"/>
      <c r="F558" s="2134"/>
      <c r="G558" s="2134"/>
      <c r="H558" s="2134"/>
      <c r="I558" s="2134"/>
      <c r="J558" s="2134"/>
      <c r="K558" s="2655"/>
      <c r="L558" s="2121"/>
    </row>
    <row r="559" spans="1:12" ht="15.75" x14ac:dyDescent="0.25">
      <c r="A559" s="2132"/>
      <c r="B559" s="2133"/>
      <c r="C559" s="2134"/>
      <c r="D559" s="2135">
        <f t="shared" si="8"/>
        <v>0</v>
      </c>
      <c r="E559" s="2134"/>
      <c r="F559" s="2134"/>
      <c r="G559" s="2134"/>
      <c r="H559" s="2134"/>
      <c r="I559" s="2134"/>
      <c r="J559" s="2134"/>
      <c r="K559" s="2655"/>
      <c r="L559" s="2121"/>
    </row>
    <row r="560" spans="1:12" ht="15.75" x14ac:dyDescent="0.25">
      <c r="A560" s="2132"/>
      <c r="B560" s="2133"/>
      <c r="C560" s="2134"/>
      <c r="D560" s="2135">
        <f t="shared" si="8"/>
        <v>0</v>
      </c>
      <c r="E560" s="2134"/>
      <c r="F560" s="2134"/>
      <c r="G560" s="2134"/>
      <c r="H560" s="2134"/>
      <c r="I560" s="2134"/>
      <c r="J560" s="2134"/>
      <c r="K560" s="2655"/>
      <c r="L560" s="2121"/>
    </row>
    <row r="561" spans="1:12" ht="15.75" x14ac:dyDescent="0.25">
      <c r="A561" s="2132"/>
      <c r="B561" s="2133"/>
      <c r="C561" s="2134"/>
      <c r="D561" s="2135">
        <f t="shared" si="8"/>
        <v>0</v>
      </c>
      <c r="E561" s="2134"/>
      <c r="F561" s="2134"/>
      <c r="G561" s="2134"/>
      <c r="H561" s="2134"/>
      <c r="I561" s="2134"/>
      <c r="J561" s="2134"/>
      <c r="K561" s="2655"/>
      <c r="L561" s="2121"/>
    </row>
    <row r="562" spans="1:12" ht="15.75" x14ac:dyDescent="0.25">
      <c r="A562" s="2132"/>
      <c r="B562" s="2133"/>
      <c r="C562" s="2134"/>
      <c r="D562" s="2135">
        <f t="shared" si="8"/>
        <v>0</v>
      </c>
      <c r="E562" s="2134"/>
      <c r="F562" s="2134"/>
      <c r="G562" s="2134"/>
      <c r="H562" s="2134"/>
      <c r="I562" s="2134"/>
      <c r="J562" s="2134"/>
      <c r="K562" s="2655"/>
      <c r="L562" s="2121"/>
    </row>
    <row r="563" spans="1:12" ht="15.75" x14ac:dyDescent="0.25">
      <c r="A563" s="2132"/>
      <c r="B563" s="2133"/>
      <c r="C563" s="2134"/>
      <c r="D563" s="2135">
        <f t="shared" si="8"/>
        <v>0</v>
      </c>
      <c r="E563" s="2134"/>
      <c r="F563" s="2134"/>
      <c r="G563" s="2134"/>
      <c r="H563" s="2134"/>
      <c r="I563" s="2134"/>
      <c r="J563" s="2134"/>
      <c r="K563" s="2655"/>
      <c r="L563" s="2121"/>
    </row>
    <row r="564" spans="1:12" ht="15.75" x14ac:dyDescent="0.25">
      <c r="A564" s="2132"/>
      <c r="B564" s="2133"/>
      <c r="C564" s="2134"/>
      <c r="D564" s="2135">
        <f t="shared" si="8"/>
        <v>0</v>
      </c>
      <c r="E564" s="2134"/>
      <c r="F564" s="2134"/>
      <c r="G564" s="2134"/>
      <c r="H564" s="2134"/>
      <c r="I564" s="2134"/>
      <c r="J564" s="2134"/>
      <c r="K564" s="2655"/>
      <c r="L564" s="2121"/>
    </row>
    <row r="565" spans="1:12" ht="15.75" x14ac:dyDescent="0.25">
      <c r="A565" s="2132"/>
      <c r="B565" s="2133"/>
      <c r="C565" s="2134"/>
      <c r="D565" s="2135">
        <f t="shared" si="8"/>
        <v>0</v>
      </c>
      <c r="E565" s="2134"/>
      <c r="F565" s="2134"/>
      <c r="G565" s="2134"/>
      <c r="H565" s="2134"/>
      <c r="I565" s="2134"/>
      <c r="J565" s="2134"/>
      <c r="K565" s="2655"/>
      <c r="L565" s="2121"/>
    </row>
    <row r="566" spans="1:12" ht="15.75" x14ac:dyDescent="0.25">
      <c r="A566" s="2132"/>
      <c r="B566" s="2133"/>
      <c r="C566" s="2134"/>
      <c r="D566" s="2135">
        <f t="shared" si="8"/>
        <v>0</v>
      </c>
      <c r="E566" s="2134"/>
      <c r="F566" s="2134"/>
      <c r="G566" s="2134"/>
      <c r="H566" s="2134"/>
      <c r="I566" s="2134"/>
      <c r="J566" s="2134"/>
      <c r="K566" s="2655"/>
      <c r="L566" s="2121"/>
    </row>
    <row r="567" spans="1:12" ht="15.75" x14ac:dyDescent="0.25">
      <c r="A567" s="2132"/>
      <c r="B567" s="2133"/>
      <c r="C567" s="2134"/>
      <c r="D567" s="2135">
        <f t="shared" si="8"/>
        <v>0</v>
      </c>
      <c r="E567" s="2134"/>
      <c r="F567" s="2134"/>
      <c r="G567" s="2134"/>
      <c r="H567" s="2134"/>
      <c r="I567" s="2134"/>
      <c r="J567" s="2134"/>
      <c r="K567" s="2655"/>
      <c r="L567" s="2121"/>
    </row>
    <row r="568" spans="1:12" ht="15.75" x14ac:dyDescent="0.25">
      <c r="A568" s="2132"/>
      <c r="B568" s="2133"/>
      <c r="C568" s="2134"/>
      <c r="D568" s="2135">
        <f t="shared" si="8"/>
        <v>0</v>
      </c>
      <c r="E568" s="2134"/>
      <c r="F568" s="2134"/>
      <c r="G568" s="2134"/>
      <c r="H568" s="2134"/>
      <c r="I568" s="2134"/>
      <c r="J568" s="2134"/>
      <c r="K568" s="2655"/>
      <c r="L568" s="2121"/>
    </row>
    <row r="569" spans="1:12" ht="15.75" x14ac:dyDescent="0.25">
      <c r="A569" s="2132"/>
      <c r="B569" s="2133"/>
      <c r="C569" s="2134"/>
      <c r="D569" s="2135">
        <f t="shared" si="8"/>
        <v>0</v>
      </c>
      <c r="E569" s="2134"/>
      <c r="F569" s="2134"/>
      <c r="G569" s="2134"/>
      <c r="H569" s="2134"/>
      <c r="I569" s="2134"/>
      <c r="J569" s="2134"/>
      <c r="K569" s="2655"/>
      <c r="L569" s="2121"/>
    </row>
    <row r="570" spans="1:12" ht="15.75" x14ac:dyDescent="0.25">
      <c r="A570" s="2132"/>
      <c r="B570" s="2133"/>
      <c r="C570" s="2134"/>
      <c r="D570" s="2135">
        <f t="shared" si="8"/>
        <v>0</v>
      </c>
      <c r="E570" s="2134"/>
      <c r="F570" s="2134"/>
      <c r="G570" s="2134"/>
      <c r="H570" s="2134"/>
      <c r="I570" s="2134"/>
      <c r="J570" s="2134"/>
      <c r="K570" s="2655"/>
      <c r="L570" s="2121"/>
    </row>
    <row r="571" spans="1:12" ht="15.75" x14ac:dyDescent="0.25">
      <c r="A571" s="2132"/>
      <c r="B571" s="2133"/>
      <c r="C571" s="2134"/>
      <c r="D571" s="2135">
        <f t="shared" si="8"/>
        <v>0</v>
      </c>
      <c r="E571" s="2134"/>
      <c r="F571" s="2134"/>
      <c r="G571" s="2134"/>
      <c r="H571" s="2134"/>
      <c r="I571" s="2134"/>
      <c r="J571" s="2134"/>
      <c r="K571" s="2655"/>
      <c r="L571" s="2121"/>
    </row>
    <row r="572" spans="1:12" ht="15.75" x14ac:dyDescent="0.25">
      <c r="A572" s="2132"/>
      <c r="B572" s="2133"/>
      <c r="C572" s="2134"/>
      <c r="D572" s="2135">
        <f t="shared" si="8"/>
        <v>0</v>
      </c>
      <c r="E572" s="2134"/>
      <c r="F572" s="2134"/>
      <c r="G572" s="2134"/>
      <c r="H572" s="2134"/>
      <c r="I572" s="2134"/>
      <c r="J572" s="2134"/>
      <c r="K572" s="2655"/>
      <c r="L572" s="2121"/>
    </row>
    <row r="573" spans="1:12" ht="15.75" x14ac:dyDescent="0.25">
      <c r="A573" s="2132"/>
      <c r="B573" s="2133"/>
      <c r="C573" s="2134"/>
      <c r="D573" s="2135">
        <f t="shared" si="8"/>
        <v>0</v>
      </c>
      <c r="E573" s="2134"/>
      <c r="F573" s="2134"/>
      <c r="G573" s="2134"/>
      <c r="H573" s="2134"/>
      <c r="I573" s="2134"/>
      <c r="J573" s="2134"/>
      <c r="K573" s="2655"/>
      <c r="L573" s="2121"/>
    </row>
    <row r="574" spans="1:12" ht="15.75" x14ac:dyDescent="0.25">
      <c r="A574" s="2132"/>
      <c r="B574" s="2133"/>
      <c r="C574" s="2134"/>
      <c r="D574" s="2135">
        <f t="shared" si="8"/>
        <v>0</v>
      </c>
      <c r="E574" s="2134"/>
      <c r="F574" s="2134"/>
      <c r="G574" s="2134"/>
      <c r="H574" s="2134"/>
      <c r="I574" s="2134"/>
      <c r="J574" s="2134"/>
      <c r="K574" s="2655"/>
      <c r="L574" s="2121"/>
    </row>
    <row r="575" spans="1:12" ht="15.75" x14ac:dyDescent="0.25">
      <c r="A575" s="2132"/>
      <c r="B575" s="2133"/>
      <c r="C575" s="2134"/>
      <c r="D575" s="2135">
        <f t="shared" si="8"/>
        <v>0</v>
      </c>
      <c r="E575" s="2134"/>
      <c r="F575" s="2134"/>
      <c r="G575" s="2134"/>
      <c r="H575" s="2134"/>
      <c r="I575" s="2134"/>
      <c r="J575" s="2134"/>
      <c r="K575" s="2655"/>
      <c r="L575" s="2121"/>
    </row>
    <row r="576" spans="1:12" ht="15.75" x14ac:dyDescent="0.25">
      <c r="A576" s="2132"/>
      <c r="B576" s="2133"/>
      <c r="C576" s="2134"/>
      <c r="D576" s="2135">
        <f t="shared" si="8"/>
        <v>0</v>
      </c>
      <c r="E576" s="2134"/>
      <c r="F576" s="2134"/>
      <c r="G576" s="2134"/>
      <c r="H576" s="2134"/>
      <c r="I576" s="2134"/>
      <c r="J576" s="2134"/>
      <c r="K576" s="2655"/>
      <c r="L576" s="2121"/>
    </row>
    <row r="577" spans="1:12" ht="15.75" x14ac:dyDescent="0.25">
      <c r="A577" s="2132"/>
      <c r="B577" s="2133"/>
      <c r="C577" s="2134"/>
      <c r="D577" s="2135">
        <f t="shared" si="8"/>
        <v>0</v>
      </c>
      <c r="E577" s="2134"/>
      <c r="F577" s="2134"/>
      <c r="G577" s="2134"/>
      <c r="H577" s="2134"/>
      <c r="I577" s="2134"/>
      <c r="J577" s="2134"/>
      <c r="K577" s="2655"/>
      <c r="L577" s="2121"/>
    </row>
    <row r="578" spans="1:12" ht="15.75" x14ac:dyDescent="0.25">
      <c r="A578" s="2132"/>
      <c r="B578" s="2133"/>
      <c r="C578" s="2134"/>
      <c r="D578" s="2135">
        <f t="shared" si="8"/>
        <v>0</v>
      </c>
      <c r="E578" s="2134"/>
      <c r="F578" s="2134"/>
      <c r="G578" s="2134"/>
      <c r="H578" s="2134"/>
      <c r="I578" s="2134"/>
      <c r="J578" s="2134"/>
      <c r="K578" s="2655"/>
      <c r="L578" s="2121"/>
    </row>
    <row r="579" spans="1:12" ht="15.75" x14ac:dyDescent="0.25">
      <c r="A579" s="2132"/>
      <c r="B579" s="2133"/>
      <c r="C579" s="2134"/>
      <c r="D579" s="2135">
        <f t="shared" si="8"/>
        <v>0</v>
      </c>
      <c r="E579" s="2134"/>
      <c r="F579" s="2134"/>
      <c r="G579" s="2134"/>
      <c r="H579" s="2134"/>
      <c r="I579" s="2134"/>
      <c r="J579" s="2134"/>
      <c r="K579" s="2655"/>
      <c r="L579" s="2121"/>
    </row>
    <row r="580" spans="1:12" ht="15.75" x14ac:dyDescent="0.25">
      <c r="A580" s="2132"/>
      <c r="B580" s="2133"/>
      <c r="C580" s="2134"/>
      <c r="D580" s="2135">
        <f t="shared" si="8"/>
        <v>0</v>
      </c>
      <c r="E580" s="2134"/>
      <c r="F580" s="2134"/>
      <c r="G580" s="2134"/>
      <c r="H580" s="2134"/>
      <c r="I580" s="2134"/>
      <c r="J580" s="2134"/>
      <c r="K580" s="2655"/>
      <c r="L580" s="2121"/>
    </row>
    <row r="581" spans="1:12" ht="15.75" x14ac:dyDescent="0.25">
      <c r="A581" s="2132"/>
      <c r="B581" s="2133"/>
      <c r="C581" s="2134"/>
      <c r="D581" s="2135">
        <f t="shared" si="8"/>
        <v>0</v>
      </c>
      <c r="E581" s="2134"/>
      <c r="F581" s="2134"/>
      <c r="G581" s="2134"/>
      <c r="H581" s="2134"/>
      <c r="I581" s="2134"/>
      <c r="J581" s="2134"/>
      <c r="K581" s="2655"/>
      <c r="L581" s="2121"/>
    </row>
    <row r="582" spans="1:12" ht="15.75" x14ac:dyDescent="0.25">
      <c r="A582" s="2132"/>
      <c r="B582" s="2133"/>
      <c r="C582" s="2134"/>
      <c r="D582" s="2135">
        <f t="shared" si="8"/>
        <v>0</v>
      </c>
      <c r="E582" s="2134"/>
      <c r="F582" s="2134"/>
      <c r="G582" s="2134"/>
      <c r="H582" s="2134"/>
      <c r="I582" s="2134"/>
      <c r="J582" s="2134"/>
      <c r="K582" s="2655"/>
      <c r="L582" s="2121"/>
    </row>
    <row r="583" spans="1:12" ht="15.75" x14ac:dyDescent="0.25">
      <c r="A583" s="2132"/>
      <c r="B583" s="2133"/>
      <c r="C583" s="2134"/>
      <c r="D583" s="2135">
        <f t="shared" si="8"/>
        <v>0</v>
      </c>
      <c r="E583" s="2134"/>
      <c r="F583" s="2134"/>
      <c r="G583" s="2134"/>
      <c r="H583" s="2134"/>
      <c r="I583" s="2134"/>
      <c r="J583" s="2134"/>
      <c r="K583" s="2655"/>
      <c r="L583" s="2121"/>
    </row>
    <row r="584" spans="1:12" ht="15.75" x14ac:dyDescent="0.25">
      <c r="A584" s="2132"/>
      <c r="B584" s="2133"/>
      <c r="C584" s="2134"/>
      <c r="D584" s="2135">
        <f t="shared" si="8"/>
        <v>0</v>
      </c>
      <c r="E584" s="2134"/>
      <c r="F584" s="2134"/>
      <c r="G584" s="2134"/>
      <c r="H584" s="2134"/>
      <c r="I584" s="2134"/>
      <c r="J584" s="2134"/>
      <c r="K584" s="2655"/>
      <c r="L584" s="2121"/>
    </row>
    <row r="585" spans="1:12" ht="15.75" x14ac:dyDescent="0.25">
      <c r="A585" s="2132"/>
      <c r="B585" s="2133"/>
      <c r="C585" s="2134"/>
      <c r="D585" s="2135">
        <f t="shared" si="8"/>
        <v>0</v>
      </c>
      <c r="E585" s="2134"/>
      <c r="F585" s="2134"/>
      <c r="G585" s="2134"/>
      <c r="H585" s="2134"/>
      <c r="I585" s="2134"/>
      <c r="J585" s="2134"/>
      <c r="K585" s="2655"/>
      <c r="L585" s="2121"/>
    </row>
    <row r="586" spans="1:12" ht="15.75" x14ac:dyDescent="0.25">
      <c r="A586" s="2132"/>
      <c r="B586" s="2133"/>
      <c r="C586" s="2134"/>
      <c r="D586" s="2135">
        <f t="shared" si="8"/>
        <v>0</v>
      </c>
      <c r="E586" s="2134"/>
      <c r="F586" s="2134"/>
      <c r="G586" s="2134"/>
      <c r="H586" s="2134"/>
      <c r="I586" s="2134"/>
      <c r="J586" s="2134"/>
      <c r="K586" s="2655"/>
      <c r="L586" s="2121"/>
    </row>
    <row r="587" spans="1:12" ht="15.75" x14ac:dyDescent="0.25">
      <c r="A587" s="2132"/>
      <c r="B587" s="2133"/>
      <c r="C587" s="2134"/>
      <c r="D587" s="2135">
        <f t="shared" si="8"/>
        <v>0</v>
      </c>
      <c r="E587" s="2134"/>
      <c r="F587" s="2134"/>
      <c r="G587" s="2134"/>
      <c r="H587" s="2134"/>
      <c r="I587" s="2134"/>
      <c r="J587" s="2134"/>
      <c r="K587" s="2655"/>
      <c r="L587" s="2121"/>
    </row>
    <row r="588" spans="1:12" ht="15.75" x14ac:dyDescent="0.25">
      <c r="A588" s="2132"/>
      <c r="B588" s="2133"/>
      <c r="C588" s="2134"/>
      <c r="D588" s="2135">
        <f t="shared" si="8"/>
        <v>0</v>
      </c>
      <c r="E588" s="2134"/>
      <c r="F588" s="2134"/>
      <c r="G588" s="2134"/>
      <c r="H588" s="2134"/>
      <c r="I588" s="2134"/>
      <c r="J588" s="2134"/>
      <c r="K588" s="2655"/>
      <c r="L588" s="2121"/>
    </row>
    <row r="589" spans="1:12" ht="15.75" x14ac:dyDescent="0.25">
      <c r="A589" s="2132"/>
      <c r="B589" s="2133"/>
      <c r="C589" s="2134"/>
      <c r="D589" s="2135">
        <f t="shared" si="8"/>
        <v>0</v>
      </c>
      <c r="E589" s="2134"/>
      <c r="F589" s="2134"/>
      <c r="G589" s="2134"/>
      <c r="H589" s="2134"/>
      <c r="I589" s="2134"/>
      <c r="J589" s="2134"/>
      <c r="K589" s="2655"/>
      <c r="L589" s="2121"/>
    </row>
    <row r="590" spans="1:12" ht="15.75" x14ac:dyDescent="0.25">
      <c r="A590" s="2132"/>
      <c r="B590" s="2133"/>
      <c r="C590" s="2134"/>
      <c r="D590" s="2135">
        <f t="shared" si="8"/>
        <v>0</v>
      </c>
      <c r="E590" s="2134"/>
      <c r="F590" s="2134"/>
      <c r="G590" s="2134"/>
      <c r="H590" s="2134"/>
      <c r="I590" s="2134"/>
      <c r="J590" s="2134"/>
      <c r="K590" s="2655"/>
      <c r="L590" s="2121"/>
    </row>
    <row r="591" spans="1:12" ht="15.75" x14ac:dyDescent="0.25">
      <c r="A591" s="2132"/>
      <c r="B591" s="2133"/>
      <c r="C591" s="2134"/>
      <c r="D591" s="2135">
        <f t="shared" si="8"/>
        <v>0</v>
      </c>
      <c r="E591" s="2134"/>
      <c r="F591" s="2134"/>
      <c r="G591" s="2134"/>
      <c r="H591" s="2134"/>
      <c r="I591" s="2134"/>
      <c r="J591" s="2134"/>
      <c r="K591" s="2655"/>
      <c r="L591" s="2121"/>
    </row>
    <row r="592" spans="1:12" ht="15.75" x14ac:dyDescent="0.25">
      <c r="A592" s="2132"/>
      <c r="B592" s="2133"/>
      <c r="C592" s="2134"/>
      <c r="D592" s="2135">
        <f t="shared" ref="D592:D655" si="9">+C592*(100-E592)/100</f>
        <v>0</v>
      </c>
      <c r="E592" s="2134"/>
      <c r="F592" s="2134"/>
      <c r="G592" s="2134"/>
      <c r="H592" s="2134"/>
      <c r="I592" s="2134"/>
      <c r="J592" s="2134"/>
      <c r="K592" s="2655"/>
      <c r="L592" s="2121"/>
    </row>
    <row r="593" spans="1:12" ht="15.75" x14ac:dyDescent="0.25">
      <c r="A593" s="2132"/>
      <c r="B593" s="2133"/>
      <c r="C593" s="2134"/>
      <c r="D593" s="2135">
        <f t="shared" si="9"/>
        <v>0</v>
      </c>
      <c r="E593" s="2134"/>
      <c r="F593" s="2134"/>
      <c r="G593" s="2134"/>
      <c r="H593" s="2134"/>
      <c r="I593" s="2134"/>
      <c r="J593" s="2134"/>
      <c r="K593" s="2655"/>
      <c r="L593" s="2121"/>
    </row>
    <row r="594" spans="1:12" ht="15.75" x14ac:dyDescent="0.25">
      <c r="A594" s="2132"/>
      <c r="B594" s="2133"/>
      <c r="C594" s="2134"/>
      <c r="D594" s="2135">
        <f t="shared" si="9"/>
        <v>0</v>
      </c>
      <c r="E594" s="2134"/>
      <c r="F594" s="2134"/>
      <c r="G594" s="2134"/>
      <c r="H594" s="2134"/>
      <c r="I594" s="2134"/>
      <c r="J594" s="2134"/>
      <c r="K594" s="2655"/>
      <c r="L594" s="2121"/>
    </row>
    <row r="595" spans="1:12" ht="15.75" x14ac:dyDescent="0.25">
      <c r="A595" s="2132"/>
      <c r="B595" s="2133"/>
      <c r="C595" s="2134"/>
      <c r="D595" s="2135">
        <f t="shared" si="9"/>
        <v>0</v>
      </c>
      <c r="E595" s="2134"/>
      <c r="F595" s="2134"/>
      <c r="G595" s="2134"/>
      <c r="H595" s="2134"/>
      <c r="I595" s="2134"/>
      <c r="J595" s="2134"/>
      <c r="K595" s="2655"/>
      <c r="L595" s="2121"/>
    </row>
    <row r="596" spans="1:12" ht="15.75" x14ac:dyDescent="0.25">
      <c r="A596" s="2132"/>
      <c r="B596" s="2133"/>
      <c r="C596" s="2134"/>
      <c r="D596" s="2135">
        <f t="shared" si="9"/>
        <v>0</v>
      </c>
      <c r="E596" s="2134"/>
      <c r="F596" s="2134"/>
      <c r="G596" s="2134"/>
      <c r="H596" s="2134"/>
      <c r="I596" s="2134"/>
      <c r="J596" s="2134"/>
      <c r="K596" s="2655"/>
      <c r="L596" s="2121"/>
    </row>
    <row r="597" spans="1:12" ht="15.75" x14ac:dyDescent="0.25">
      <c r="A597" s="2132"/>
      <c r="B597" s="2133"/>
      <c r="C597" s="2134"/>
      <c r="D597" s="2135">
        <f t="shared" si="9"/>
        <v>0</v>
      </c>
      <c r="E597" s="2134"/>
      <c r="F597" s="2134"/>
      <c r="G597" s="2134"/>
      <c r="H597" s="2134"/>
      <c r="I597" s="2134"/>
      <c r="J597" s="2134"/>
      <c r="K597" s="2655"/>
      <c r="L597" s="2121"/>
    </row>
    <row r="598" spans="1:12" ht="15.75" x14ac:dyDescent="0.25">
      <c r="A598" s="2132"/>
      <c r="B598" s="2133"/>
      <c r="C598" s="2134"/>
      <c r="D598" s="2135">
        <f t="shared" si="9"/>
        <v>0</v>
      </c>
      <c r="E598" s="2134"/>
      <c r="F598" s="2134"/>
      <c r="G598" s="2134"/>
      <c r="H598" s="2134"/>
      <c r="I598" s="2134"/>
      <c r="J598" s="2134"/>
      <c r="K598" s="2655"/>
      <c r="L598" s="2121"/>
    </row>
    <row r="599" spans="1:12" ht="15.75" x14ac:dyDescent="0.25">
      <c r="A599" s="2132"/>
      <c r="B599" s="2133"/>
      <c r="C599" s="2134"/>
      <c r="D599" s="2135">
        <f t="shared" si="9"/>
        <v>0</v>
      </c>
      <c r="E599" s="2134"/>
      <c r="F599" s="2134"/>
      <c r="G599" s="2134"/>
      <c r="H599" s="2134"/>
      <c r="I599" s="2134"/>
      <c r="J599" s="2134"/>
      <c r="K599" s="2655"/>
      <c r="L599" s="2121"/>
    </row>
    <row r="600" spans="1:12" ht="15.75" x14ac:dyDescent="0.25">
      <c r="A600" s="2132"/>
      <c r="B600" s="2133"/>
      <c r="C600" s="2134"/>
      <c r="D600" s="2135">
        <f t="shared" si="9"/>
        <v>0</v>
      </c>
      <c r="E600" s="2134"/>
      <c r="F600" s="2134"/>
      <c r="G600" s="2134"/>
      <c r="H600" s="2134"/>
      <c r="I600" s="2134"/>
      <c r="J600" s="2134"/>
      <c r="K600" s="2655"/>
      <c r="L600" s="2121"/>
    </row>
    <row r="601" spans="1:12" ht="15.75" x14ac:dyDescent="0.25">
      <c r="A601" s="2132"/>
      <c r="B601" s="2133"/>
      <c r="C601" s="2134"/>
      <c r="D601" s="2135">
        <f t="shared" si="9"/>
        <v>0</v>
      </c>
      <c r="E601" s="2134"/>
      <c r="F601" s="2134"/>
      <c r="G601" s="2134"/>
      <c r="H601" s="2134"/>
      <c r="I601" s="2134"/>
      <c r="J601" s="2134"/>
      <c r="K601" s="2655"/>
      <c r="L601" s="2121"/>
    </row>
    <row r="602" spans="1:12" ht="15.75" x14ac:dyDescent="0.25">
      <c r="A602" s="2132"/>
      <c r="B602" s="2133"/>
      <c r="C602" s="2134"/>
      <c r="D602" s="2135">
        <f t="shared" si="9"/>
        <v>0</v>
      </c>
      <c r="E602" s="2134"/>
      <c r="F602" s="2134"/>
      <c r="G602" s="2134"/>
      <c r="H602" s="2134"/>
      <c r="I602" s="2134"/>
      <c r="J602" s="2134"/>
      <c r="K602" s="2655"/>
      <c r="L602" s="2121"/>
    </row>
    <row r="603" spans="1:12" ht="15.75" x14ac:dyDescent="0.25">
      <c r="A603" s="2132"/>
      <c r="B603" s="2133"/>
      <c r="C603" s="2134"/>
      <c r="D603" s="2135">
        <f t="shared" si="9"/>
        <v>0</v>
      </c>
      <c r="E603" s="2134"/>
      <c r="F603" s="2134"/>
      <c r="G603" s="2134"/>
      <c r="H603" s="2134"/>
      <c r="I603" s="2134"/>
      <c r="J603" s="2134"/>
      <c r="K603" s="2655"/>
      <c r="L603" s="2121"/>
    </row>
    <row r="604" spans="1:12" ht="15.75" x14ac:dyDescent="0.25">
      <c r="A604" s="2132"/>
      <c r="B604" s="2133"/>
      <c r="C604" s="2134"/>
      <c r="D604" s="2135">
        <f t="shared" si="9"/>
        <v>0</v>
      </c>
      <c r="E604" s="2134"/>
      <c r="F604" s="2134"/>
      <c r="G604" s="2134"/>
      <c r="H604" s="2134"/>
      <c r="I604" s="2134"/>
      <c r="J604" s="2134"/>
      <c r="K604" s="2655"/>
      <c r="L604" s="2121"/>
    </row>
    <row r="605" spans="1:12" ht="15.75" x14ac:dyDescent="0.25">
      <c r="A605" s="2132"/>
      <c r="B605" s="2133"/>
      <c r="C605" s="2134"/>
      <c r="D605" s="2135">
        <f t="shared" si="9"/>
        <v>0</v>
      </c>
      <c r="E605" s="2134"/>
      <c r="F605" s="2134"/>
      <c r="G605" s="2134"/>
      <c r="H605" s="2134"/>
      <c r="I605" s="2134"/>
      <c r="J605" s="2134"/>
      <c r="K605" s="2655"/>
      <c r="L605" s="2121"/>
    </row>
    <row r="606" spans="1:12" ht="15.75" x14ac:dyDescent="0.25">
      <c r="A606" s="2132"/>
      <c r="B606" s="2133"/>
      <c r="C606" s="2134"/>
      <c r="D606" s="2135">
        <f t="shared" si="9"/>
        <v>0</v>
      </c>
      <c r="E606" s="2134"/>
      <c r="F606" s="2134"/>
      <c r="G606" s="2134"/>
      <c r="H606" s="2134"/>
      <c r="I606" s="2134"/>
      <c r="J606" s="2134"/>
      <c r="K606" s="2655"/>
      <c r="L606" s="2121"/>
    </row>
    <row r="607" spans="1:12" ht="15.75" x14ac:dyDescent="0.25">
      <c r="A607" s="2132"/>
      <c r="B607" s="2133"/>
      <c r="C607" s="2134"/>
      <c r="D607" s="2135">
        <f t="shared" si="9"/>
        <v>0</v>
      </c>
      <c r="E607" s="2134"/>
      <c r="F607" s="2134"/>
      <c r="G607" s="2134"/>
      <c r="H607" s="2134"/>
      <c r="I607" s="2134"/>
      <c r="J607" s="2134"/>
      <c r="K607" s="2655"/>
      <c r="L607" s="2121"/>
    </row>
    <row r="608" spans="1:12" ht="15.75" x14ac:dyDescent="0.25">
      <c r="A608" s="2132"/>
      <c r="B608" s="2133"/>
      <c r="C608" s="2134"/>
      <c r="D608" s="2135">
        <f t="shared" si="9"/>
        <v>0</v>
      </c>
      <c r="E608" s="2134"/>
      <c r="F608" s="2134"/>
      <c r="G608" s="2134"/>
      <c r="H608" s="2134"/>
      <c r="I608" s="2134"/>
      <c r="J608" s="2134"/>
      <c r="K608" s="2655"/>
      <c r="L608" s="2121"/>
    </row>
    <row r="609" spans="1:12" ht="15.75" x14ac:dyDescent="0.25">
      <c r="A609" s="2132"/>
      <c r="B609" s="2133"/>
      <c r="C609" s="2134"/>
      <c r="D609" s="2135">
        <f t="shared" si="9"/>
        <v>0</v>
      </c>
      <c r="E609" s="2134"/>
      <c r="F609" s="2134"/>
      <c r="G609" s="2134"/>
      <c r="H609" s="2134"/>
      <c r="I609" s="2134"/>
      <c r="J609" s="2134"/>
      <c r="K609" s="2655"/>
      <c r="L609" s="2121"/>
    </row>
    <row r="610" spans="1:12" ht="15.75" x14ac:dyDescent="0.25">
      <c r="A610" s="2132"/>
      <c r="B610" s="2133"/>
      <c r="C610" s="2134"/>
      <c r="D610" s="2135">
        <f t="shared" si="9"/>
        <v>0</v>
      </c>
      <c r="E610" s="2134"/>
      <c r="F610" s="2134"/>
      <c r="G610" s="2134"/>
      <c r="H610" s="2134"/>
      <c r="I610" s="2134"/>
      <c r="J610" s="2134"/>
      <c r="K610" s="2655"/>
      <c r="L610" s="2121"/>
    </row>
    <row r="611" spans="1:12" ht="15.75" x14ac:dyDescent="0.25">
      <c r="A611" s="2132"/>
      <c r="B611" s="2133"/>
      <c r="C611" s="2134"/>
      <c r="D611" s="2135">
        <f t="shared" si="9"/>
        <v>0</v>
      </c>
      <c r="E611" s="2134"/>
      <c r="F611" s="2134"/>
      <c r="G611" s="2134"/>
      <c r="H611" s="2134"/>
      <c r="I611" s="2134"/>
      <c r="J611" s="2134"/>
      <c r="K611" s="2655"/>
      <c r="L611" s="2121"/>
    </row>
    <row r="612" spans="1:12" ht="15.75" x14ac:dyDescent="0.25">
      <c r="A612" s="2132"/>
      <c r="B612" s="2133"/>
      <c r="C612" s="2134"/>
      <c r="D612" s="2135">
        <f t="shared" si="9"/>
        <v>0</v>
      </c>
      <c r="E612" s="2134"/>
      <c r="F612" s="2134"/>
      <c r="G612" s="2134"/>
      <c r="H612" s="2134"/>
      <c r="I612" s="2134"/>
      <c r="J612" s="2134"/>
      <c r="K612" s="2655"/>
      <c r="L612" s="2121"/>
    </row>
    <row r="613" spans="1:12" ht="15.75" x14ac:dyDescent="0.25">
      <c r="A613" s="2132"/>
      <c r="B613" s="2133"/>
      <c r="C613" s="2134"/>
      <c r="D613" s="2135">
        <f t="shared" si="9"/>
        <v>0</v>
      </c>
      <c r="E613" s="2134"/>
      <c r="F613" s="2134"/>
      <c r="G613" s="2134"/>
      <c r="H613" s="2134"/>
      <c r="I613" s="2134"/>
      <c r="J613" s="2134"/>
      <c r="K613" s="2655"/>
      <c r="L613" s="2121"/>
    </row>
    <row r="614" spans="1:12" ht="15.75" x14ac:dyDescent="0.25">
      <c r="A614" s="2132"/>
      <c r="B614" s="2133"/>
      <c r="C614" s="2134"/>
      <c r="D614" s="2135">
        <f t="shared" si="9"/>
        <v>0</v>
      </c>
      <c r="E614" s="2134"/>
      <c r="F614" s="2134"/>
      <c r="G614" s="2134"/>
      <c r="H614" s="2134"/>
      <c r="I614" s="2134"/>
      <c r="J614" s="2134"/>
      <c r="K614" s="2655"/>
      <c r="L614" s="2121"/>
    </row>
    <row r="615" spans="1:12" ht="15.75" x14ac:dyDescent="0.25">
      <c r="A615" s="2132"/>
      <c r="B615" s="2133"/>
      <c r="C615" s="2134"/>
      <c r="D615" s="2135">
        <f t="shared" si="9"/>
        <v>0</v>
      </c>
      <c r="E615" s="2134"/>
      <c r="F615" s="2134"/>
      <c r="G615" s="2134"/>
      <c r="H615" s="2134"/>
      <c r="I615" s="2134"/>
      <c r="J615" s="2134"/>
      <c r="K615" s="2655"/>
      <c r="L615" s="2121"/>
    </row>
    <row r="616" spans="1:12" ht="15.75" x14ac:dyDescent="0.25">
      <c r="A616" s="2132"/>
      <c r="B616" s="2133"/>
      <c r="C616" s="2134"/>
      <c r="D616" s="2135">
        <f t="shared" si="9"/>
        <v>0</v>
      </c>
      <c r="E616" s="2134"/>
      <c r="F616" s="2134"/>
      <c r="G616" s="2134"/>
      <c r="H616" s="2134"/>
      <c r="I616" s="2134"/>
      <c r="J616" s="2134"/>
      <c r="K616" s="2655"/>
      <c r="L616" s="2121"/>
    </row>
    <row r="617" spans="1:12" ht="15.75" x14ac:dyDescent="0.25">
      <c r="A617" s="2132"/>
      <c r="B617" s="2133"/>
      <c r="C617" s="2134"/>
      <c r="D617" s="2135">
        <f t="shared" si="9"/>
        <v>0</v>
      </c>
      <c r="E617" s="2134"/>
      <c r="F617" s="2134"/>
      <c r="G617" s="2134"/>
      <c r="H617" s="2134"/>
      <c r="I617" s="2134"/>
      <c r="J617" s="2134"/>
      <c r="K617" s="2655"/>
      <c r="L617" s="2121"/>
    </row>
    <row r="618" spans="1:12" ht="15.75" x14ac:dyDescent="0.25">
      <c r="A618" s="2132"/>
      <c r="B618" s="2133"/>
      <c r="C618" s="2134"/>
      <c r="D618" s="2135">
        <f t="shared" si="9"/>
        <v>0</v>
      </c>
      <c r="E618" s="2134"/>
      <c r="F618" s="2134"/>
      <c r="G618" s="2134"/>
      <c r="H618" s="2134"/>
      <c r="I618" s="2134"/>
      <c r="J618" s="2134"/>
      <c r="K618" s="2655"/>
      <c r="L618" s="2121"/>
    </row>
    <row r="619" spans="1:12" ht="15.75" x14ac:dyDescent="0.25">
      <c r="A619" s="2132"/>
      <c r="B619" s="2133"/>
      <c r="C619" s="2134"/>
      <c r="D619" s="2135">
        <f t="shared" si="9"/>
        <v>0</v>
      </c>
      <c r="E619" s="2134"/>
      <c r="F619" s="2134"/>
      <c r="G619" s="2134"/>
      <c r="H619" s="2134"/>
      <c r="I619" s="2134"/>
      <c r="J619" s="2134"/>
      <c r="K619" s="2655"/>
      <c r="L619" s="2121"/>
    </row>
    <row r="620" spans="1:12" ht="15.75" x14ac:dyDescent="0.25">
      <c r="A620" s="2132"/>
      <c r="B620" s="2133"/>
      <c r="C620" s="2134"/>
      <c r="D620" s="2135">
        <f t="shared" si="9"/>
        <v>0</v>
      </c>
      <c r="E620" s="2134"/>
      <c r="F620" s="2134"/>
      <c r="G620" s="2134"/>
      <c r="H620" s="2134"/>
      <c r="I620" s="2134"/>
      <c r="J620" s="2134"/>
      <c r="K620" s="2655"/>
      <c r="L620" s="2121"/>
    </row>
    <row r="621" spans="1:12" ht="15.75" x14ac:dyDescent="0.25">
      <c r="A621" s="2132"/>
      <c r="B621" s="2133"/>
      <c r="C621" s="2134"/>
      <c r="D621" s="2135">
        <f t="shared" si="9"/>
        <v>0</v>
      </c>
      <c r="E621" s="2134"/>
      <c r="F621" s="2134"/>
      <c r="G621" s="2134"/>
      <c r="H621" s="2134"/>
      <c r="I621" s="2134"/>
      <c r="J621" s="2134"/>
      <c r="K621" s="2655"/>
      <c r="L621" s="2121"/>
    </row>
    <row r="622" spans="1:12" ht="15.75" x14ac:dyDescent="0.25">
      <c r="A622" s="2132"/>
      <c r="B622" s="2133"/>
      <c r="C622" s="2134"/>
      <c r="D622" s="2135">
        <f t="shared" si="9"/>
        <v>0</v>
      </c>
      <c r="E622" s="2134"/>
      <c r="F622" s="2134"/>
      <c r="G622" s="2134"/>
      <c r="H622" s="2134"/>
      <c r="I622" s="2134"/>
      <c r="J622" s="2134"/>
      <c r="K622" s="2655"/>
      <c r="L622" s="2121"/>
    </row>
    <row r="623" spans="1:12" ht="15.75" x14ac:dyDescent="0.25">
      <c r="A623" s="2132"/>
      <c r="B623" s="2133"/>
      <c r="C623" s="2134"/>
      <c r="D623" s="2135">
        <f t="shared" si="9"/>
        <v>0</v>
      </c>
      <c r="E623" s="2134"/>
      <c r="F623" s="2134"/>
      <c r="G623" s="2134"/>
      <c r="H623" s="2134"/>
      <c r="I623" s="2134"/>
      <c r="J623" s="2134"/>
      <c r="K623" s="2655"/>
      <c r="L623" s="2121"/>
    </row>
    <row r="624" spans="1:12" ht="15.75" x14ac:dyDescent="0.25">
      <c r="A624" s="2132"/>
      <c r="B624" s="2133"/>
      <c r="C624" s="2134"/>
      <c r="D624" s="2135">
        <f t="shared" si="9"/>
        <v>0</v>
      </c>
      <c r="E624" s="2134"/>
      <c r="F624" s="2134"/>
      <c r="G624" s="2134"/>
      <c r="H624" s="2134"/>
      <c r="I624" s="2134"/>
      <c r="J624" s="2134"/>
      <c r="K624" s="2655"/>
      <c r="L624" s="2121"/>
    </row>
    <row r="625" spans="1:12" ht="15.75" x14ac:dyDescent="0.25">
      <c r="A625" s="2132"/>
      <c r="B625" s="2133"/>
      <c r="C625" s="2134"/>
      <c r="D625" s="2135">
        <f t="shared" si="9"/>
        <v>0</v>
      </c>
      <c r="E625" s="2134"/>
      <c r="F625" s="2134"/>
      <c r="G625" s="2134"/>
      <c r="H625" s="2134"/>
      <c r="I625" s="2134"/>
      <c r="J625" s="2134"/>
      <c r="K625" s="2655"/>
      <c r="L625" s="2121"/>
    </row>
    <row r="626" spans="1:12" ht="15.75" x14ac:dyDescent="0.25">
      <c r="A626" s="2132"/>
      <c r="B626" s="2133"/>
      <c r="C626" s="2134"/>
      <c r="D626" s="2135">
        <f t="shared" si="9"/>
        <v>0</v>
      </c>
      <c r="E626" s="2134"/>
      <c r="F626" s="2134"/>
      <c r="G626" s="2134"/>
      <c r="H626" s="2134"/>
      <c r="I626" s="2134"/>
      <c r="J626" s="2134"/>
      <c r="K626" s="2655"/>
      <c r="L626" s="2121"/>
    </row>
    <row r="627" spans="1:12" ht="15.75" x14ac:dyDescent="0.25">
      <c r="A627" s="2132"/>
      <c r="B627" s="2133"/>
      <c r="C627" s="2134"/>
      <c r="D627" s="2135">
        <f t="shared" si="9"/>
        <v>0</v>
      </c>
      <c r="E627" s="2134"/>
      <c r="F627" s="2134"/>
      <c r="G627" s="2134"/>
      <c r="H627" s="2134"/>
      <c r="I627" s="2134"/>
      <c r="J627" s="2134"/>
      <c r="K627" s="2655"/>
      <c r="L627" s="2121"/>
    </row>
    <row r="628" spans="1:12" ht="15.75" x14ac:dyDescent="0.25">
      <c r="A628" s="2132"/>
      <c r="B628" s="2133"/>
      <c r="C628" s="2134"/>
      <c r="D628" s="2135">
        <f t="shared" si="9"/>
        <v>0</v>
      </c>
      <c r="E628" s="2134"/>
      <c r="F628" s="2134"/>
      <c r="G628" s="2134"/>
      <c r="H628" s="2134"/>
      <c r="I628" s="2134"/>
      <c r="J628" s="2134"/>
      <c r="K628" s="2655"/>
      <c r="L628" s="2121"/>
    </row>
    <row r="629" spans="1:12" ht="15.75" x14ac:dyDescent="0.25">
      <c r="A629" s="2132"/>
      <c r="B629" s="2133"/>
      <c r="C629" s="2134"/>
      <c r="D629" s="2135">
        <f t="shared" si="9"/>
        <v>0</v>
      </c>
      <c r="E629" s="2134"/>
      <c r="F629" s="2134"/>
      <c r="G629" s="2134"/>
      <c r="H629" s="2134"/>
      <c r="I629" s="2134"/>
      <c r="J629" s="2134"/>
      <c r="K629" s="2655"/>
      <c r="L629" s="2121"/>
    </row>
    <row r="630" spans="1:12" ht="15.75" x14ac:dyDescent="0.25">
      <c r="A630" s="2132"/>
      <c r="B630" s="2133"/>
      <c r="C630" s="2134"/>
      <c r="D630" s="2135">
        <f t="shared" si="9"/>
        <v>0</v>
      </c>
      <c r="E630" s="2134"/>
      <c r="F630" s="2134"/>
      <c r="G630" s="2134"/>
      <c r="H630" s="2134"/>
      <c r="I630" s="2134"/>
      <c r="J630" s="2134"/>
      <c r="K630" s="2655"/>
      <c r="L630" s="2121"/>
    </row>
    <row r="631" spans="1:12" ht="15.75" x14ac:dyDescent="0.25">
      <c r="A631" s="2132"/>
      <c r="B631" s="2133"/>
      <c r="C631" s="2134"/>
      <c r="D631" s="2135">
        <f t="shared" si="9"/>
        <v>0</v>
      </c>
      <c r="E631" s="2134"/>
      <c r="F631" s="2134"/>
      <c r="G631" s="2134"/>
      <c r="H631" s="2134"/>
      <c r="I631" s="2134"/>
      <c r="J631" s="2134"/>
      <c r="K631" s="2655"/>
      <c r="L631" s="2121"/>
    </row>
    <row r="632" spans="1:12" ht="15.75" x14ac:dyDescent="0.25">
      <c r="A632" s="2132"/>
      <c r="B632" s="2133"/>
      <c r="C632" s="2134"/>
      <c r="D632" s="2135">
        <f t="shared" si="9"/>
        <v>0</v>
      </c>
      <c r="E632" s="2134"/>
      <c r="F632" s="2134"/>
      <c r="G632" s="2134"/>
      <c r="H632" s="2134"/>
      <c r="I632" s="2134"/>
      <c r="J632" s="2134"/>
      <c r="K632" s="2655"/>
      <c r="L632" s="2121"/>
    </row>
    <row r="633" spans="1:12" ht="15.75" x14ac:dyDescent="0.25">
      <c r="A633" s="2132"/>
      <c r="B633" s="2133"/>
      <c r="C633" s="2134"/>
      <c r="D633" s="2135">
        <f t="shared" si="9"/>
        <v>0</v>
      </c>
      <c r="E633" s="2134"/>
      <c r="F633" s="2134"/>
      <c r="G633" s="2134"/>
      <c r="H633" s="2134"/>
      <c r="I633" s="2134"/>
      <c r="J633" s="2134"/>
      <c r="K633" s="2655"/>
      <c r="L633" s="2121"/>
    </row>
    <row r="634" spans="1:12" ht="15.75" x14ac:dyDescent="0.25">
      <c r="A634" s="2132"/>
      <c r="B634" s="2133"/>
      <c r="C634" s="2134"/>
      <c r="D634" s="2135">
        <f t="shared" si="9"/>
        <v>0</v>
      </c>
      <c r="E634" s="2134"/>
      <c r="F634" s="2134"/>
      <c r="G634" s="2134"/>
      <c r="H634" s="2134"/>
      <c r="I634" s="2134"/>
      <c r="J634" s="2134"/>
      <c r="K634" s="2655"/>
      <c r="L634" s="2121"/>
    </row>
    <row r="635" spans="1:12" ht="15.75" x14ac:dyDescent="0.25">
      <c r="A635" s="2132"/>
      <c r="B635" s="2133"/>
      <c r="C635" s="2134"/>
      <c r="D635" s="2135">
        <f t="shared" si="9"/>
        <v>0</v>
      </c>
      <c r="E635" s="2134"/>
      <c r="F635" s="2134"/>
      <c r="G635" s="2134"/>
      <c r="H635" s="2134"/>
      <c r="I635" s="2134"/>
      <c r="J635" s="2134"/>
      <c r="K635" s="2655"/>
      <c r="L635" s="2121"/>
    </row>
    <row r="636" spans="1:12" ht="15.75" x14ac:dyDescent="0.25">
      <c r="A636" s="2132"/>
      <c r="B636" s="2133"/>
      <c r="C636" s="2134"/>
      <c r="D636" s="2135">
        <f t="shared" si="9"/>
        <v>0</v>
      </c>
      <c r="E636" s="2134"/>
      <c r="F636" s="2134"/>
      <c r="G636" s="2134"/>
      <c r="H636" s="2134"/>
      <c r="I636" s="2134"/>
      <c r="J636" s="2134"/>
      <c r="K636" s="2655"/>
      <c r="L636" s="2121"/>
    </row>
    <row r="637" spans="1:12" ht="15.75" x14ac:dyDescent="0.25">
      <c r="A637" s="2132"/>
      <c r="B637" s="2133"/>
      <c r="C637" s="2134"/>
      <c r="D637" s="2135">
        <f t="shared" si="9"/>
        <v>0</v>
      </c>
      <c r="E637" s="2134"/>
      <c r="F637" s="2134"/>
      <c r="G637" s="2134"/>
      <c r="H637" s="2134"/>
      <c r="I637" s="2134"/>
      <c r="J637" s="2134"/>
      <c r="K637" s="2655"/>
      <c r="L637" s="2121"/>
    </row>
    <row r="638" spans="1:12" ht="15.75" x14ac:dyDescent="0.25">
      <c r="A638" s="2132"/>
      <c r="B638" s="2133"/>
      <c r="C638" s="2134"/>
      <c r="D638" s="2135">
        <f t="shared" si="9"/>
        <v>0</v>
      </c>
      <c r="E638" s="2134"/>
      <c r="F638" s="2134"/>
      <c r="G638" s="2134"/>
      <c r="H638" s="2134"/>
      <c r="I638" s="2134"/>
      <c r="J638" s="2134"/>
      <c r="K638" s="2655"/>
      <c r="L638" s="2121"/>
    </row>
    <row r="639" spans="1:12" ht="15.75" x14ac:dyDescent="0.25">
      <c r="A639" s="2132"/>
      <c r="B639" s="2133"/>
      <c r="C639" s="2134"/>
      <c r="D639" s="2135">
        <f t="shared" si="9"/>
        <v>0</v>
      </c>
      <c r="E639" s="2134"/>
      <c r="F639" s="2134"/>
      <c r="G639" s="2134"/>
      <c r="H639" s="2134"/>
      <c r="I639" s="2134"/>
      <c r="J639" s="2134"/>
      <c r="K639" s="2655"/>
      <c r="L639" s="2121"/>
    </row>
    <row r="640" spans="1:12" ht="15.75" x14ac:dyDescent="0.25">
      <c r="A640" s="2132"/>
      <c r="B640" s="2133"/>
      <c r="C640" s="2134"/>
      <c r="D640" s="2135">
        <f t="shared" si="9"/>
        <v>0</v>
      </c>
      <c r="E640" s="2134"/>
      <c r="F640" s="2134"/>
      <c r="G640" s="2134"/>
      <c r="H640" s="2134"/>
      <c r="I640" s="2134"/>
      <c r="J640" s="2134"/>
      <c r="K640" s="2655"/>
      <c r="L640" s="2121"/>
    </row>
    <row r="641" spans="1:12" ht="15.75" x14ac:dyDescent="0.25">
      <c r="A641" s="2132"/>
      <c r="B641" s="2133"/>
      <c r="C641" s="2134"/>
      <c r="D641" s="2135">
        <f t="shared" si="9"/>
        <v>0</v>
      </c>
      <c r="E641" s="2134"/>
      <c r="F641" s="2134"/>
      <c r="G641" s="2134"/>
      <c r="H641" s="2134"/>
      <c r="I641" s="2134"/>
      <c r="J641" s="2134"/>
      <c r="K641" s="2655"/>
      <c r="L641" s="2121"/>
    </row>
    <row r="642" spans="1:12" ht="15.75" x14ac:dyDescent="0.25">
      <c r="A642" s="2132"/>
      <c r="B642" s="2133"/>
      <c r="C642" s="2134"/>
      <c r="D642" s="2135">
        <f t="shared" si="9"/>
        <v>0</v>
      </c>
      <c r="E642" s="2134"/>
      <c r="F642" s="2134"/>
      <c r="G642" s="2134"/>
      <c r="H642" s="2134"/>
      <c r="I642" s="2134"/>
      <c r="J642" s="2134"/>
      <c r="K642" s="2655"/>
      <c r="L642" s="2121"/>
    </row>
    <row r="643" spans="1:12" ht="15.75" x14ac:dyDescent="0.25">
      <c r="A643" s="2132"/>
      <c r="B643" s="2133"/>
      <c r="C643" s="2134"/>
      <c r="D643" s="2135">
        <f t="shared" si="9"/>
        <v>0</v>
      </c>
      <c r="E643" s="2134"/>
      <c r="F643" s="2134"/>
      <c r="G643" s="2134"/>
      <c r="H643" s="2134"/>
      <c r="I643" s="2134"/>
      <c r="J643" s="2134"/>
      <c r="K643" s="2655"/>
      <c r="L643" s="2121"/>
    </row>
    <row r="644" spans="1:12" ht="15.75" x14ac:dyDescent="0.25">
      <c r="A644" s="2132"/>
      <c r="B644" s="2133"/>
      <c r="C644" s="2134"/>
      <c r="D644" s="2135">
        <f t="shared" si="9"/>
        <v>0</v>
      </c>
      <c r="E644" s="2134"/>
      <c r="F644" s="2134"/>
      <c r="G644" s="2134"/>
      <c r="H644" s="2134"/>
      <c r="I644" s="2134"/>
      <c r="J644" s="2134"/>
      <c r="K644" s="2655"/>
      <c r="L644" s="2121"/>
    </row>
    <row r="645" spans="1:12" ht="15.75" x14ac:dyDescent="0.25">
      <c r="A645" s="2132"/>
      <c r="B645" s="2133"/>
      <c r="C645" s="2134"/>
      <c r="D645" s="2135">
        <f t="shared" si="9"/>
        <v>0</v>
      </c>
      <c r="E645" s="2134"/>
      <c r="F645" s="2134"/>
      <c r="G645" s="2134"/>
      <c r="H645" s="2134"/>
      <c r="I645" s="2134"/>
      <c r="J645" s="2134"/>
      <c r="K645" s="2655"/>
      <c r="L645" s="2121"/>
    </row>
    <row r="646" spans="1:12" ht="15.75" x14ac:dyDescent="0.25">
      <c r="A646" s="2132"/>
      <c r="B646" s="2133"/>
      <c r="C646" s="2134"/>
      <c r="D646" s="2135">
        <f t="shared" si="9"/>
        <v>0</v>
      </c>
      <c r="E646" s="2134"/>
      <c r="F646" s="2134"/>
      <c r="G646" s="2134"/>
      <c r="H646" s="2134"/>
      <c r="I646" s="2134"/>
      <c r="J646" s="2134"/>
      <c r="K646" s="2655"/>
      <c r="L646" s="2121"/>
    </row>
    <row r="647" spans="1:12" ht="15.75" x14ac:dyDescent="0.25">
      <c r="A647" s="2132"/>
      <c r="B647" s="2133"/>
      <c r="C647" s="2134"/>
      <c r="D647" s="2135">
        <f t="shared" si="9"/>
        <v>0</v>
      </c>
      <c r="E647" s="2134"/>
      <c r="F647" s="2134"/>
      <c r="G647" s="2134"/>
      <c r="H647" s="2134"/>
      <c r="I647" s="2134"/>
      <c r="J647" s="2134"/>
      <c r="K647" s="2655"/>
      <c r="L647" s="2121"/>
    </row>
    <row r="648" spans="1:12" ht="15.75" x14ac:dyDescent="0.25">
      <c r="A648" s="2132"/>
      <c r="B648" s="2133"/>
      <c r="C648" s="2134"/>
      <c r="D648" s="2135">
        <f t="shared" si="9"/>
        <v>0</v>
      </c>
      <c r="E648" s="2134"/>
      <c r="F648" s="2134"/>
      <c r="G648" s="2134"/>
      <c r="H648" s="2134"/>
      <c r="I648" s="2134"/>
      <c r="J648" s="2134"/>
      <c r="K648" s="2655"/>
      <c r="L648" s="2121"/>
    </row>
    <row r="649" spans="1:12" ht="15.75" x14ac:dyDescent="0.25">
      <c r="A649" s="2132"/>
      <c r="B649" s="2133"/>
      <c r="C649" s="2134"/>
      <c r="D649" s="2135">
        <f t="shared" si="9"/>
        <v>0</v>
      </c>
      <c r="E649" s="2134"/>
      <c r="F649" s="2134"/>
      <c r="G649" s="2134"/>
      <c r="H649" s="2134"/>
      <c r="I649" s="2134"/>
      <c r="J649" s="2134"/>
      <c r="K649" s="2655"/>
      <c r="L649" s="2121"/>
    </row>
    <row r="650" spans="1:12" ht="15.75" x14ac:dyDescent="0.25">
      <c r="A650" s="2132"/>
      <c r="B650" s="2133"/>
      <c r="C650" s="2134"/>
      <c r="D650" s="2135">
        <f t="shared" si="9"/>
        <v>0</v>
      </c>
      <c r="E650" s="2134"/>
      <c r="F650" s="2134"/>
      <c r="G650" s="2134"/>
      <c r="H650" s="2134"/>
      <c r="I650" s="2134"/>
      <c r="J650" s="2134"/>
      <c r="K650" s="2655"/>
      <c r="L650" s="2121"/>
    </row>
    <row r="651" spans="1:12" ht="15.75" x14ac:dyDescent="0.25">
      <c r="A651" s="2132"/>
      <c r="B651" s="2133"/>
      <c r="C651" s="2134"/>
      <c r="D651" s="2135">
        <f t="shared" si="9"/>
        <v>0</v>
      </c>
      <c r="E651" s="2134"/>
      <c r="F651" s="2134"/>
      <c r="G651" s="2134"/>
      <c r="H651" s="2134"/>
      <c r="I651" s="2134"/>
      <c r="J651" s="2134"/>
      <c r="K651" s="2655"/>
      <c r="L651" s="2121"/>
    </row>
    <row r="652" spans="1:12" ht="15.75" x14ac:dyDescent="0.25">
      <c r="A652" s="2132"/>
      <c r="B652" s="2133"/>
      <c r="C652" s="2134"/>
      <c r="D652" s="2135">
        <f t="shared" si="9"/>
        <v>0</v>
      </c>
      <c r="E652" s="2134"/>
      <c r="F652" s="2134"/>
      <c r="G652" s="2134"/>
      <c r="H652" s="2134"/>
      <c r="I652" s="2134"/>
      <c r="J652" s="2134"/>
      <c r="K652" s="2655"/>
      <c r="L652" s="2121"/>
    </row>
    <row r="653" spans="1:12" ht="15.75" x14ac:dyDescent="0.25">
      <c r="A653" s="2132"/>
      <c r="B653" s="2133"/>
      <c r="C653" s="2134"/>
      <c r="D653" s="2135">
        <f t="shared" si="9"/>
        <v>0</v>
      </c>
      <c r="E653" s="2134"/>
      <c r="F653" s="2134"/>
      <c r="G653" s="2134"/>
      <c r="H653" s="2134"/>
      <c r="I653" s="2134"/>
      <c r="J653" s="2134"/>
      <c r="K653" s="2655"/>
      <c r="L653" s="2121"/>
    </row>
    <row r="654" spans="1:12" ht="15.75" x14ac:dyDescent="0.25">
      <c r="A654" s="2132"/>
      <c r="B654" s="2133"/>
      <c r="C654" s="2134"/>
      <c r="D654" s="2135">
        <f t="shared" si="9"/>
        <v>0</v>
      </c>
      <c r="E654" s="2134"/>
      <c r="F654" s="2134"/>
      <c r="G654" s="2134"/>
      <c r="H654" s="2134"/>
      <c r="I654" s="2134"/>
      <c r="J654" s="2134"/>
      <c r="K654" s="2655"/>
      <c r="L654" s="2121"/>
    </row>
    <row r="655" spans="1:12" ht="15.75" x14ac:dyDescent="0.25">
      <c r="A655" s="2132"/>
      <c r="B655" s="2133"/>
      <c r="C655" s="2134"/>
      <c r="D655" s="2135">
        <f t="shared" si="9"/>
        <v>0</v>
      </c>
      <c r="E655" s="2134"/>
      <c r="F655" s="2134"/>
      <c r="G655" s="2134"/>
      <c r="H655" s="2134"/>
      <c r="I655" s="2134"/>
      <c r="J655" s="2134"/>
      <c r="K655" s="2655"/>
      <c r="L655" s="2121"/>
    </row>
    <row r="656" spans="1:12" ht="15.75" x14ac:dyDescent="0.25">
      <c r="A656" s="2132"/>
      <c r="B656" s="2133"/>
      <c r="C656" s="2134"/>
      <c r="D656" s="2135">
        <f t="shared" ref="D656:D719" si="10">+C656*(100-E656)/100</f>
        <v>0</v>
      </c>
      <c r="E656" s="2134"/>
      <c r="F656" s="2134"/>
      <c r="G656" s="2134"/>
      <c r="H656" s="2134"/>
      <c r="I656" s="2134"/>
      <c r="J656" s="2134"/>
      <c r="K656" s="2655"/>
      <c r="L656" s="2121"/>
    </row>
    <row r="657" spans="1:12" ht="15.75" x14ac:dyDescent="0.25">
      <c r="A657" s="2132"/>
      <c r="B657" s="2133"/>
      <c r="C657" s="2134"/>
      <c r="D657" s="2135">
        <f t="shared" si="10"/>
        <v>0</v>
      </c>
      <c r="E657" s="2134"/>
      <c r="F657" s="2134"/>
      <c r="G657" s="2134"/>
      <c r="H657" s="2134"/>
      <c r="I657" s="2134"/>
      <c r="J657" s="2134"/>
      <c r="K657" s="2655"/>
      <c r="L657" s="2121"/>
    </row>
    <row r="658" spans="1:12" ht="15.75" x14ac:dyDescent="0.25">
      <c r="A658" s="2132"/>
      <c r="B658" s="2133"/>
      <c r="C658" s="2134"/>
      <c r="D658" s="2135">
        <f t="shared" si="10"/>
        <v>0</v>
      </c>
      <c r="E658" s="2134"/>
      <c r="F658" s="2134"/>
      <c r="G658" s="2134"/>
      <c r="H658" s="2134"/>
      <c r="I658" s="2134"/>
      <c r="J658" s="2134"/>
      <c r="K658" s="2655"/>
      <c r="L658" s="2121"/>
    </row>
    <row r="659" spans="1:12" ht="15.75" x14ac:dyDescent="0.25">
      <c r="A659" s="2132"/>
      <c r="B659" s="2133"/>
      <c r="C659" s="2134"/>
      <c r="D659" s="2135">
        <f t="shared" si="10"/>
        <v>0</v>
      </c>
      <c r="E659" s="2134"/>
      <c r="F659" s="2134"/>
      <c r="G659" s="2134"/>
      <c r="H659" s="2134"/>
      <c r="I659" s="2134"/>
      <c r="J659" s="2134"/>
      <c r="K659" s="2655"/>
      <c r="L659" s="2121"/>
    </row>
    <row r="660" spans="1:12" ht="15.75" x14ac:dyDescent="0.25">
      <c r="A660" s="2132"/>
      <c r="B660" s="2133"/>
      <c r="C660" s="2134"/>
      <c r="D660" s="2135">
        <f t="shared" si="10"/>
        <v>0</v>
      </c>
      <c r="E660" s="2134"/>
      <c r="F660" s="2134"/>
      <c r="G660" s="2134"/>
      <c r="H660" s="2134"/>
      <c r="I660" s="2134"/>
      <c r="J660" s="2134"/>
      <c r="K660" s="2655"/>
      <c r="L660" s="2121"/>
    </row>
    <row r="661" spans="1:12" ht="15.75" x14ac:dyDescent="0.25">
      <c r="A661" s="2132"/>
      <c r="B661" s="2133"/>
      <c r="C661" s="2134"/>
      <c r="D661" s="2135">
        <f t="shared" si="10"/>
        <v>0</v>
      </c>
      <c r="E661" s="2134"/>
      <c r="F661" s="2134"/>
      <c r="G661" s="2134"/>
      <c r="H661" s="2134"/>
      <c r="I661" s="2134"/>
      <c r="J661" s="2134"/>
      <c r="K661" s="2655"/>
      <c r="L661" s="2121"/>
    </row>
    <row r="662" spans="1:12" ht="15.75" x14ac:dyDescent="0.25">
      <c r="A662" s="2132"/>
      <c r="B662" s="2133"/>
      <c r="C662" s="2134"/>
      <c r="D662" s="2135">
        <f t="shared" si="10"/>
        <v>0</v>
      </c>
      <c r="E662" s="2134"/>
      <c r="F662" s="2134"/>
      <c r="G662" s="2134"/>
      <c r="H662" s="2134"/>
      <c r="I662" s="2134"/>
      <c r="J662" s="2134"/>
      <c r="K662" s="2655"/>
      <c r="L662" s="2121"/>
    </row>
    <row r="663" spans="1:12" ht="15.75" x14ac:dyDescent="0.25">
      <c r="A663" s="2132"/>
      <c r="B663" s="2133"/>
      <c r="C663" s="2134"/>
      <c r="D663" s="2135">
        <f t="shared" si="10"/>
        <v>0</v>
      </c>
      <c r="E663" s="2134"/>
      <c r="F663" s="2134"/>
      <c r="G663" s="2134"/>
      <c r="H663" s="2134"/>
      <c r="I663" s="2134"/>
      <c r="J663" s="2134"/>
      <c r="K663" s="2655"/>
      <c r="L663" s="2121"/>
    </row>
    <row r="664" spans="1:12" ht="15.75" x14ac:dyDescent="0.25">
      <c r="A664" s="2132"/>
      <c r="B664" s="2133"/>
      <c r="C664" s="2134"/>
      <c r="D664" s="2135">
        <f t="shared" si="10"/>
        <v>0</v>
      </c>
      <c r="E664" s="2134"/>
      <c r="F664" s="2134"/>
      <c r="G664" s="2134"/>
      <c r="H664" s="2134"/>
      <c r="I664" s="2134"/>
      <c r="J664" s="2134"/>
      <c r="K664" s="2655"/>
      <c r="L664" s="2121"/>
    </row>
    <row r="665" spans="1:12" ht="15.75" x14ac:dyDescent="0.25">
      <c r="A665" s="2132"/>
      <c r="B665" s="2133"/>
      <c r="C665" s="2134"/>
      <c r="D665" s="2135">
        <f t="shared" si="10"/>
        <v>0</v>
      </c>
      <c r="E665" s="2134"/>
      <c r="F665" s="2134"/>
      <c r="G665" s="2134"/>
      <c r="H665" s="2134"/>
      <c r="I665" s="2134"/>
      <c r="J665" s="2134"/>
      <c r="K665" s="2655"/>
      <c r="L665" s="2121"/>
    </row>
    <row r="666" spans="1:12" ht="15.75" x14ac:dyDescent="0.25">
      <c r="A666" s="2132"/>
      <c r="B666" s="2133"/>
      <c r="C666" s="2134"/>
      <c r="D666" s="2135">
        <f t="shared" si="10"/>
        <v>0</v>
      </c>
      <c r="E666" s="2134"/>
      <c r="F666" s="2134"/>
      <c r="G666" s="2134"/>
      <c r="H666" s="2134"/>
      <c r="I666" s="2134"/>
      <c r="J666" s="2134"/>
      <c r="K666" s="2655"/>
      <c r="L666" s="2121"/>
    </row>
    <row r="667" spans="1:12" ht="15.75" x14ac:dyDescent="0.25">
      <c r="A667" s="2132"/>
      <c r="B667" s="2133"/>
      <c r="C667" s="2134"/>
      <c r="D667" s="2135">
        <f t="shared" si="10"/>
        <v>0</v>
      </c>
      <c r="E667" s="2134"/>
      <c r="F667" s="2134"/>
      <c r="G667" s="2134"/>
      <c r="H667" s="2134"/>
      <c r="I667" s="2134"/>
      <c r="J667" s="2134"/>
      <c r="K667" s="2655"/>
      <c r="L667" s="2121"/>
    </row>
    <row r="668" spans="1:12" ht="15.75" x14ac:dyDescent="0.25">
      <c r="A668" s="2132"/>
      <c r="B668" s="2133"/>
      <c r="C668" s="2134"/>
      <c r="D668" s="2135">
        <f t="shared" si="10"/>
        <v>0</v>
      </c>
      <c r="E668" s="2134"/>
      <c r="F668" s="2134"/>
      <c r="G668" s="2134"/>
      <c r="H668" s="2134"/>
      <c r="I668" s="2134"/>
      <c r="J668" s="2134"/>
      <c r="K668" s="2655"/>
      <c r="L668" s="2121"/>
    </row>
    <row r="669" spans="1:12" ht="15.75" x14ac:dyDescent="0.25">
      <c r="A669" s="2132"/>
      <c r="B669" s="2133"/>
      <c r="C669" s="2134"/>
      <c r="D669" s="2135">
        <f t="shared" si="10"/>
        <v>0</v>
      </c>
      <c r="E669" s="2134"/>
      <c r="F669" s="2134"/>
      <c r="G669" s="2134"/>
      <c r="H669" s="2134"/>
      <c r="I669" s="2134"/>
      <c r="J669" s="2134"/>
      <c r="K669" s="2655"/>
      <c r="L669" s="2121"/>
    </row>
    <row r="670" spans="1:12" ht="15.75" x14ac:dyDescent="0.25">
      <c r="A670" s="2132"/>
      <c r="B670" s="2133"/>
      <c r="C670" s="2134"/>
      <c r="D670" s="2135">
        <f t="shared" si="10"/>
        <v>0</v>
      </c>
      <c r="E670" s="2134"/>
      <c r="F670" s="2134"/>
      <c r="G670" s="2134"/>
      <c r="H670" s="2134"/>
      <c r="I670" s="2134"/>
      <c r="J670" s="2134"/>
      <c r="K670" s="2655"/>
      <c r="L670" s="2121"/>
    </row>
    <row r="671" spans="1:12" ht="15.75" x14ac:dyDescent="0.25">
      <c r="A671" s="2132"/>
      <c r="B671" s="2133"/>
      <c r="C671" s="2134"/>
      <c r="D671" s="2135">
        <f t="shared" si="10"/>
        <v>0</v>
      </c>
      <c r="E671" s="2134"/>
      <c r="F671" s="2134"/>
      <c r="G671" s="2134"/>
      <c r="H671" s="2134"/>
      <c r="I671" s="2134"/>
      <c r="J671" s="2134"/>
      <c r="K671" s="2655"/>
      <c r="L671" s="2121"/>
    </row>
    <row r="672" spans="1:12" ht="15.75" x14ac:dyDescent="0.25">
      <c r="A672" s="2132"/>
      <c r="B672" s="2133"/>
      <c r="C672" s="2134"/>
      <c r="D672" s="2135">
        <f t="shared" si="10"/>
        <v>0</v>
      </c>
      <c r="E672" s="2134"/>
      <c r="F672" s="2134"/>
      <c r="G672" s="2134"/>
      <c r="H672" s="2134"/>
      <c r="I672" s="2134"/>
      <c r="J672" s="2134"/>
      <c r="K672" s="2655"/>
      <c r="L672" s="2121"/>
    </row>
    <row r="673" spans="1:12" ht="15.75" x14ac:dyDescent="0.25">
      <c r="A673" s="2132"/>
      <c r="B673" s="2133"/>
      <c r="C673" s="2134"/>
      <c r="D673" s="2135">
        <f t="shared" si="10"/>
        <v>0</v>
      </c>
      <c r="E673" s="2134"/>
      <c r="F673" s="2134"/>
      <c r="G673" s="2134"/>
      <c r="H673" s="2134"/>
      <c r="I673" s="2134"/>
      <c r="J673" s="2134"/>
      <c r="K673" s="2655"/>
      <c r="L673" s="2121"/>
    </row>
    <row r="674" spans="1:12" ht="15.75" x14ac:dyDescent="0.25">
      <c r="A674" s="2132"/>
      <c r="B674" s="2133"/>
      <c r="C674" s="2134"/>
      <c r="D674" s="2135">
        <f t="shared" si="10"/>
        <v>0</v>
      </c>
      <c r="E674" s="2134"/>
      <c r="F674" s="2134"/>
      <c r="G674" s="2134"/>
      <c r="H674" s="2134"/>
      <c r="I674" s="2134"/>
      <c r="J674" s="2134"/>
      <c r="K674" s="2655"/>
      <c r="L674" s="2121"/>
    </row>
    <row r="675" spans="1:12" ht="15.75" x14ac:dyDescent="0.25">
      <c r="A675" s="2132"/>
      <c r="B675" s="2133"/>
      <c r="C675" s="2134"/>
      <c r="D675" s="2135">
        <f t="shared" si="10"/>
        <v>0</v>
      </c>
      <c r="E675" s="2134"/>
      <c r="F675" s="2134"/>
      <c r="G675" s="2134"/>
      <c r="H675" s="2134"/>
      <c r="I675" s="2134"/>
      <c r="J675" s="2134"/>
      <c r="K675" s="2655"/>
      <c r="L675" s="2121"/>
    </row>
    <row r="676" spans="1:12" ht="15.75" x14ac:dyDescent="0.25">
      <c r="A676" s="2132"/>
      <c r="B676" s="2133"/>
      <c r="C676" s="2134"/>
      <c r="D676" s="2135">
        <f t="shared" si="10"/>
        <v>0</v>
      </c>
      <c r="E676" s="2134"/>
      <c r="F676" s="2134"/>
      <c r="G676" s="2134"/>
      <c r="H676" s="2134"/>
      <c r="I676" s="2134"/>
      <c r="J676" s="2134"/>
      <c r="K676" s="2655"/>
      <c r="L676" s="2121"/>
    </row>
    <row r="677" spans="1:12" ht="15.75" x14ac:dyDescent="0.25">
      <c r="A677" s="2132"/>
      <c r="B677" s="2133"/>
      <c r="C677" s="2134"/>
      <c r="D677" s="2135">
        <f t="shared" si="10"/>
        <v>0</v>
      </c>
      <c r="E677" s="2134"/>
      <c r="F677" s="2134"/>
      <c r="G677" s="2134"/>
      <c r="H677" s="2134"/>
      <c r="I677" s="2134"/>
      <c r="J677" s="2134"/>
      <c r="K677" s="2655"/>
      <c r="L677" s="2121"/>
    </row>
    <row r="678" spans="1:12" ht="15.75" x14ac:dyDescent="0.25">
      <c r="A678" s="2132"/>
      <c r="B678" s="2133"/>
      <c r="C678" s="2134"/>
      <c r="D678" s="2135">
        <f t="shared" si="10"/>
        <v>0</v>
      </c>
      <c r="E678" s="2134"/>
      <c r="F678" s="2134"/>
      <c r="G678" s="2134"/>
      <c r="H678" s="2134"/>
      <c r="I678" s="2134"/>
      <c r="J678" s="2134"/>
      <c r="K678" s="2655"/>
      <c r="L678" s="2121"/>
    </row>
    <row r="679" spans="1:12" ht="15.75" x14ac:dyDescent="0.25">
      <c r="A679" s="2132"/>
      <c r="B679" s="2133"/>
      <c r="C679" s="2134"/>
      <c r="D679" s="2135">
        <f t="shared" si="10"/>
        <v>0</v>
      </c>
      <c r="E679" s="2134"/>
      <c r="F679" s="2134"/>
      <c r="G679" s="2134"/>
      <c r="H679" s="2134"/>
      <c r="I679" s="2134"/>
      <c r="J679" s="2134"/>
      <c r="K679" s="2655"/>
      <c r="L679" s="2121"/>
    </row>
    <row r="680" spans="1:12" ht="15.75" x14ac:dyDescent="0.25">
      <c r="A680" s="2132"/>
      <c r="B680" s="2133"/>
      <c r="C680" s="2134"/>
      <c r="D680" s="2135">
        <f t="shared" si="10"/>
        <v>0</v>
      </c>
      <c r="E680" s="2134"/>
      <c r="F680" s="2134"/>
      <c r="G680" s="2134"/>
      <c r="H680" s="2134"/>
      <c r="I680" s="2134"/>
      <c r="J680" s="2134"/>
      <c r="K680" s="2655"/>
      <c r="L680" s="2121"/>
    </row>
    <row r="681" spans="1:12" ht="15.75" x14ac:dyDescent="0.25">
      <c r="A681" s="2132"/>
      <c r="B681" s="2133"/>
      <c r="C681" s="2134"/>
      <c r="D681" s="2135">
        <f t="shared" si="10"/>
        <v>0</v>
      </c>
      <c r="E681" s="2134"/>
      <c r="F681" s="2134"/>
      <c r="G681" s="2134"/>
      <c r="H681" s="2134"/>
      <c r="I681" s="2134"/>
      <c r="J681" s="2134"/>
      <c r="K681" s="2655"/>
      <c r="L681" s="2121"/>
    </row>
    <row r="682" spans="1:12" ht="15.75" x14ac:dyDescent="0.25">
      <c r="A682" s="2132"/>
      <c r="B682" s="2133"/>
      <c r="C682" s="2134"/>
      <c r="D682" s="2135">
        <f t="shared" si="10"/>
        <v>0</v>
      </c>
      <c r="E682" s="2134"/>
      <c r="F682" s="2134"/>
      <c r="G682" s="2134"/>
      <c r="H682" s="2134"/>
      <c r="I682" s="2134"/>
      <c r="J682" s="2134"/>
      <c r="K682" s="2655"/>
      <c r="L682" s="2121"/>
    </row>
    <row r="683" spans="1:12" ht="15.75" x14ac:dyDescent="0.25">
      <c r="A683" s="2132"/>
      <c r="B683" s="2133"/>
      <c r="C683" s="2134"/>
      <c r="D683" s="2135">
        <f t="shared" si="10"/>
        <v>0</v>
      </c>
      <c r="E683" s="2134"/>
      <c r="F683" s="2134"/>
      <c r="G683" s="2134"/>
      <c r="H683" s="2134"/>
      <c r="I683" s="2134"/>
      <c r="J683" s="2134"/>
      <c r="K683" s="2655"/>
      <c r="L683" s="2121"/>
    </row>
    <row r="684" spans="1:12" ht="15.75" x14ac:dyDescent="0.25">
      <c r="A684" s="2132"/>
      <c r="B684" s="2133"/>
      <c r="C684" s="2134"/>
      <c r="D684" s="2135">
        <f t="shared" si="10"/>
        <v>0</v>
      </c>
      <c r="E684" s="2134"/>
      <c r="F684" s="2134"/>
      <c r="G684" s="2134"/>
      <c r="H684" s="2134"/>
      <c r="I684" s="2134"/>
      <c r="J684" s="2134"/>
      <c r="K684" s="2655"/>
      <c r="L684" s="2121"/>
    </row>
    <row r="685" spans="1:12" ht="15.75" x14ac:dyDescent="0.25">
      <c r="A685" s="2132"/>
      <c r="B685" s="2133"/>
      <c r="C685" s="2134"/>
      <c r="D685" s="2135">
        <f t="shared" si="10"/>
        <v>0</v>
      </c>
      <c r="E685" s="2134"/>
      <c r="F685" s="2134"/>
      <c r="G685" s="2134"/>
      <c r="H685" s="2134"/>
      <c r="I685" s="2134"/>
      <c r="J685" s="2134"/>
      <c r="K685" s="2655"/>
      <c r="L685" s="2121"/>
    </row>
    <row r="686" spans="1:12" ht="15.75" x14ac:dyDescent="0.25">
      <c r="A686" s="2132"/>
      <c r="B686" s="2133"/>
      <c r="C686" s="2134"/>
      <c r="D686" s="2135">
        <f t="shared" si="10"/>
        <v>0</v>
      </c>
      <c r="E686" s="2134"/>
      <c r="F686" s="2134"/>
      <c r="G686" s="2134"/>
      <c r="H686" s="2134"/>
      <c r="I686" s="2134"/>
      <c r="J686" s="2134"/>
      <c r="K686" s="2655"/>
      <c r="L686" s="2121"/>
    </row>
    <row r="687" spans="1:12" ht="15.75" x14ac:dyDescent="0.25">
      <c r="A687" s="2132"/>
      <c r="B687" s="2133"/>
      <c r="C687" s="2134"/>
      <c r="D687" s="2135">
        <f t="shared" si="10"/>
        <v>0</v>
      </c>
      <c r="E687" s="2134"/>
      <c r="F687" s="2134"/>
      <c r="G687" s="2134"/>
      <c r="H687" s="2134"/>
      <c r="I687" s="2134"/>
      <c r="J687" s="2134"/>
      <c r="K687" s="2655"/>
      <c r="L687" s="2121"/>
    </row>
    <row r="688" spans="1:12" ht="15.75" x14ac:dyDescent="0.25">
      <c r="A688" s="2132"/>
      <c r="B688" s="2133"/>
      <c r="C688" s="2134"/>
      <c r="D688" s="2135">
        <f t="shared" si="10"/>
        <v>0</v>
      </c>
      <c r="E688" s="2134"/>
      <c r="F688" s="2134"/>
      <c r="G688" s="2134"/>
      <c r="H688" s="2134"/>
      <c r="I688" s="2134"/>
      <c r="J688" s="2134"/>
      <c r="K688" s="2655"/>
      <c r="L688" s="2121"/>
    </row>
    <row r="689" spans="1:12" ht="15.75" x14ac:dyDescent="0.25">
      <c r="A689" s="2132"/>
      <c r="B689" s="2133"/>
      <c r="C689" s="2134"/>
      <c r="D689" s="2135">
        <f t="shared" si="10"/>
        <v>0</v>
      </c>
      <c r="E689" s="2134"/>
      <c r="F689" s="2134"/>
      <c r="G689" s="2134"/>
      <c r="H689" s="2134"/>
      <c r="I689" s="2134"/>
      <c r="J689" s="2134"/>
      <c r="K689" s="2655"/>
      <c r="L689" s="2121"/>
    </row>
    <row r="690" spans="1:12" ht="15.75" x14ac:dyDescent="0.25">
      <c r="A690" s="2132"/>
      <c r="B690" s="2133"/>
      <c r="C690" s="2134"/>
      <c r="D690" s="2135">
        <f t="shared" si="10"/>
        <v>0</v>
      </c>
      <c r="E690" s="2134"/>
      <c r="F690" s="2134"/>
      <c r="G690" s="2134"/>
      <c r="H690" s="2134"/>
      <c r="I690" s="2134"/>
      <c r="J690" s="2134"/>
      <c r="K690" s="2655"/>
      <c r="L690" s="2121"/>
    </row>
    <row r="691" spans="1:12" ht="15.75" x14ac:dyDescent="0.25">
      <c r="A691" s="2132"/>
      <c r="B691" s="2133"/>
      <c r="C691" s="2134"/>
      <c r="D691" s="2135">
        <f t="shared" si="10"/>
        <v>0</v>
      </c>
      <c r="E691" s="2134"/>
      <c r="F691" s="2134"/>
      <c r="G691" s="2134"/>
      <c r="H691" s="2134"/>
      <c r="I691" s="2134"/>
      <c r="J691" s="2134"/>
      <c r="K691" s="2655"/>
      <c r="L691" s="2121"/>
    </row>
    <row r="692" spans="1:12" ht="15.75" x14ac:dyDescent="0.25">
      <c r="A692" s="2132"/>
      <c r="B692" s="2133"/>
      <c r="C692" s="2134"/>
      <c r="D692" s="2135">
        <f t="shared" si="10"/>
        <v>0</v>
      </c>
      <c r="E692" s="2134"/>
      <c r="F692" s="2134"/>
      <c r="G692" s="2134"/>
      <c r="H692" s="2134"/>
      <c r="I692" s="2134"/>
      <c r="J692" s="2134"/>
      <c r="K692" s="2655"/>
      <c r="L692" s="2121"/>
    </row>
    <row r="693" spans="1:12" ht="15.75" x14ac:dyDescent="0.25">
      <c r="A693" s="2132"/>
      <c r="B693" s="2133"/>
      <c r="C693" s="2134"/>
      <c r="D693" s="2135">
        <f t="shared" si="10"/>
        <v>0</v>
      </c>
      <c r="E693" s="2134"/>
      <c r="F693" s="2134"/>
      <c r="G693" s="2134"/>
      <c r="H693" s="2134"/>
      <c r="I693" s="2134"/>
      <c r="J693" s="2134"/>
      <c r="K693" s="2655"/>
      <c r="L693" s="2121"/>
    </row>
    <row r="694" spans="1:12" ht="15.75" x14ac:dyDescent="0.25">
      <c r="A694" s="2132"/>
      <c r="B694" s="2133"/>
      <c r="C694" s="2134"/>
      <c r="D694" s="2135">
        <f t="shared" si="10"/>
        <v>0</v>
      </c>
      <c r="E694" s="2134"/>
      <c r="F694" s="2134"/>
      <c r="G694" s="2134"/>
      <c r="H694" s="2134"/>
      <c r="I694" s="2134"/>
      <c r="J694" s="2134"/>
      <c r="K694" s="2655"/>
      <c r="L694" s="2121"/>
    </row>
    <row r="695" spans="1:12" ht="15.75" x14ac:dyDescent="0.25">
      <c r="A695" s="2132"/>
      <c r="B695" s="2133"/>
      <c r="C695" s="2134"/>
      <c r="D695" s="2135">
        <f t="shared" si="10"/>
        <v>0</v>
      </c>
      <c r="E695" s="2134"/>
      <c r="F695" s="2134"/>
      <c r="G695" s="2134"/>
      <c r="H695" s="2134"/>
      <c r="I695" s="2134"/>
      <c r="J695" s="2134"/>
      <c r="K695" s="2655"/>
      <c r="L695" s="2121"/>
    </row>
    <row r="696" spans="1:12" ht="15.75" x14ac:dyDescent="0.25">
      <c r="A696" s="2132"/>
      <c r="B696" s="2133"/>
      <c r="C696" s="2134"/>
      <c r="D696" s="2135">
        <f t="shared" si="10"/>
        <v>0</v>
      </c>
      <c r="E696" s="2134"/>
      <c r="F696" s="2134"/>
      <c r="G696" s="2134"/>
      <c r="H696" s="2134"/>
      <c r="I696" s="2134"/>
      <c r="J696" s="2134"/>
      <c r="K696" s="2655"/>
      <c r="L696" s="2121"/>
    </row>
    <row r="697" spans="1:12" ht="15.75" x14ac:dyDescent="0.25">
      <c r="A697" s="2132"/>
      <c r="B697" s="2133"/>
      <c r="C697" s="2134"/>
      <c r="D697" s="2135">
        <f t="shared" si="10"/>
        <v>0</v>
      </c>
      <c r="E697" s="2134"/>
      <c r="F697" s="2134"/>
      <c r="G697" s="2134"/>
      <c r="H697" s="2134"/>
      <c r="I697" s="2134"/>
      <c r="J697" s="2134"/>
      <c r="K697" s="2655"/>
      <c r="L697" s="2121"/>
    </row>
    <row r="698" spans="1:12" ht="15.75" x14ac:dyDescent="0.25">
      <c r="A698" s="2132"/>
      <c r="B698" s="2133"/>
      <c r="C698" s="2134"/>
      <c r="D698" s="2135">
        <f t="shared" si="10"/>
        <v>0</v>
      </c>
      <c r="E698" s="2134"/>
      <c r="F698" s="2134"/>
      <c r="G698" s="2134"/>
      <c r="H698" s="2134"/>
      <c r="I698" s="2134"/>
      <c r="J698" s="2134"/>
      <c r="K698" s="2655"/>
      <c r="L698" s="2121"/>
    </row>
    <row r="699" spans="1:12" ht="15.75" x14ac:dyDescent="0.25">
      <c r="A699" s="2132"/>
      <c r="B699" s="2133"/>
      <c r="C699" s="2134"/>
      <c r="D699" s="2135">
        <f t="shared" si="10"/>
        <v>0</v>
      </c>
      <c r="E699" s="2134"/>
      <c r="F699" s="2134"/>
      <c r="G699" s="2134"/>
      <c r="H699" s="2134"/>
      <c r="I699" s="2134"/>
      <c r="J699" s="2134"/>
      <c r="K699" s="2655"/>
      <c r="L699" s="2121"/>
    </row>
    <row r="700" spans="1:12" ht="15.75" x14ac:dyDescent="0.25">
      <c r="A700" s="2132"/>
      <c r="B700" s="2133"/>
      <c r="C700" s="2134"/>
      <c r="D700" s="2135">
        <f t="shared" si="10"/>
        <v>0</v>
      </c>
      <c r="E700" s="2134"/>
      <c r="F700" s="2134"/>
      <c r="G700" s="2134"/>
      <c r="H700" s="2134"/>
      <c r="I700" s="2134"/>
      <c r="J700" s="2134"/>
      <c r="K700" s="2655"/>
      <c r="L700" s="2121"/>
    </row>
    <row r="701" spans="1:12" ht="15.75" x14ac:dyDescent="0.25">
      <c r="A701" s="2132"/>
      <c r="B701" s="2133"/>
      <c r="C701" s="2134"/>
      <c r="D701" s="2135">
        <f t="shared" si="10"/>
        <v>0</v>
      </c>
      <c r="E701" s="2134"/>
      <c r="F701" s="2134"/>
      <c r="G701" s="2134"/>
      <c r="H701" s="2134"/>
      <c r="I701" s="2134"/>
      <c r="J701" s="2134"/>
      <c r="K701" s="2655"/>
      <c r="L701" s="2121"/>
    </row>
    <row r="702" spans="1:12" ht="15.75" x14ac:dyDescent="0.25">
      <c r="A702" s="2132"/>
      <c r="B702" s="2133"/>
      <c r="C702" s="2134"/>
      <c r="D702" s="2135">
        <f t="shared" si="10"/>
        <v>0</v>
      </c>
      <c r="E702" s="2134"/>
      <c r="F702" s="2134"/>
      <c r="G702" s="2134"/>
      <c r="H702" s="2134"/>
      <c r="I702" s="2134"/>
      <c r="J702" s="2134"/>
      <c r="K702" s="2655"/>
      <c r="L702" s="2121"/>
    </row>
    <row r="703" spans="1:12" ht="15.75" x14ac:dyDescent="0.25">
      <c r="A703" s="2132"/>
      <c r="B703" s="2133"/>
      <c r="C703" s="2134"/>
      <c r="D703" s="2135">
        <f t="shared" si="10"/>
        <v>0</v>
      </c>
      <c r="E703" s="2134"/>
      <c r="F703" s="2134"/>
      <c r="G703" s="2134"/>
      <c r="H703" s="2134"/>
      <c r="I703" s="2134"/>
      <c r="J703" s="2134"/>
      <c r="K703" s="2655"/>
      <c r="L703" s="2121"/>
    </row>
    <row r="704" spans="1:12" ht="15.75" x14ac:dyDescent="0.25">
      <c r="A704" s="2132"/>
      <c r="B704" s="2133"/>
      <c r="C704" s="2134"/>
      <c r="D704" s="2135">
        <f t="shared" si="10"/>
        <v>0</v>
      </c>
      <c r="E704" s="2134"/>
      <c r="F704" s="2134"/>
      <c r="G704" s="2134"/>
      <c r="H704" s="2134"/>
      <c r="I704" s="2134"/>
      <c r="J704" s="2134"/>
      <c r="K704" s="2655"/>
      <c r="L704" s="2121"/>
    </row>
    <row r="705" spans="1:12" ht="15.75" x14ac:dyDescent="0.25">
      <c r="A705" s="2132"/>
      <c r="B705" s="2133"/>
      <c r="C705" s="2134"/>
      <c r="D705" s="2135">
        <f t="shared" si="10"/>
        <v>0</v>
      </c>
      <c r="E705" s="2134"/>
      <c r="F705" s="2134"/>
      <c r="G705" s="2134"/>
      <c r="H705" s="2134"/>
      <c r="I705" s="2134"/>
      <c r="J705" s="2134"/>
      <c r="K705" s="2655"/>
      <c r="L705" s="2121"/>
    </row>
    <row r="706" spans="1:12" ht="15.75" x14ac:dyDescent="0.25">
      <c r="A706" s="2132"/>
      <c r="B706" s="2133"/>
      <c r="C706" s="2134"/>
      <c r="D706" s="2135">
        <f t="shared" si="10"/>
        <v>0</v>
      </c>
      <c r="E706" s="2134"/>
      <c r="F706" s="2134"/>
      <c r="G706" s="2134"/>
      <c r="H706" s="2134"/>
      <c r="I706" s="2134"/>
      <c r="J706" s="2134"/>
      <c r="K706" s="2655"/>
      <c r="L706" s="2121"/>
    </row>
    <row r="707" spans="1:12" ht="15.75" x14ac:dyDescent="0.25">
      <c r="A707" s="2132"/>
      <c r="B707" s="2133"/>
      <c r="C707" s="2134"/>
      <c r="D707" s="2135">
        <f t="shared" si="10"/>
        <v>0</v>
      </c>
      <c r="E707" s="2134"/>
      <c r="F707" s="2134"/>
      <c r="G707" s="2134"/>
      <c r="H707" s="2134"/>
      <c r="I707" s="2134"/>
      <c r="J707" s="2134"/>
      <c r="K707" s="2655"/>
      <c r="L707" s="2121"/>
    </row>
    <row r="708" spans="1:12" ht="15.75" x14ac:dyDescent="0.25">
      <c r="A708" s="2132"/>
      <c r="B708" s="2133"/>
      <c r="C708" s="2134"/>
      <c r="D708" s="2135">
        <f t="shared" si="10"/>
        <v>0</v>
      </c>
      <c r="E708" s="2134"/>
      <c r="F708" s="2134"/>
      <c r="G708" s="2134"/>
      <c r="H708" s="2134"/>
      <c r="I708" s="2134"/>
      <c r="J708" s="2134"/>
      <c r="K708" s="2655"/>
      <c r="L708" s="2121"/>
    </row>
    <row r="709" spans="1:12" ht="15.75" x14ac:dyDescent="0.25">
      <c r="A709" s="2132"/>
      <c r="B709" s="2133"/>
      <c r="C709" s="2134"/>
      <c r="D709" s="2135">
        <f t="shared" si="10"/>
        <v>0</v>
      </c>
      <c r="E709" s="2134"/>
      <c r="F709" s="2134"/>
      <c r="G709" s="2134"/>
      <c r="H709" s="2134"/>
      <c r="I709" s="2134"/>
      <c r="J709" s="2134"/>
      <c r="K709" s="2655"/>
      <c r="L709" s="2121"/>
    </row>
    <row r="710" spans="1:12" ht="15.75" x14ac:dyDescent="0.25">
      <c r="A710" s="2132"/>
      <c r="B710" s="2133"/>
      <c r="C710" s="2134"/>
      <c r="D710" s="2135">
        <f t="shared" si="10"/>
        <v>0</v>
      </c>
      <c r="E710" s="2134"/>
      <c r="F710" s="2134"/>
      <c r="G710" s="2134"/>
      <c r="H710" s="2134"/>
      <c r="I710" s="2134"/>
      <c r="J710" s="2134"/>
      <c r="K710" s="2655"/>
      <c r="L710" s="2121"/>
    </row>
    <row r="711" spans="1:12" ht="15.75" x14ac:dyDescent="0.25">
      <c r="A711" s="2132"/>
      <c r="B711" s="2133"/>
      <c r="C711" s="2134"/>
      <c r="D711" s="2135">
        <f t="shared" si="10"/>
        <v>0</v>
      </c>
      <c r="E711" s="2134"/>
      <c r="F711" s="2134"/>
      <c r="G711" s="2134"/>
      <c r="H711" s="2134"/>
      <c r="I711" s="2134"/>
      <c r="J711" s="2134"/>
      <c r="K711" s="2655"/>
      <c r="L711" s="2121"/>
    </row>
    <row r="712" spans="1:12" ht="15.75" x14ac:dyDescent="0.25">
      <c r="A712" s="2132"/>
      <c r="B712" s="2133"/>
      <c r="C712" s="2134"/>
      <c r="D712" s="2135">
        <f t="shared" si="10"/>
        <v>0</v>
      </c>
      <c r="E712" s="2134"/>
      <c r="F712" s="2134"/>
      <c r="G712" s="2134"/>
      <c r="H712" s="2134"/>
      <c r="I712" s="2134"/>
      <c r="J712" s="2134"/>
      <c r="K712" s="2655"/>
      <c r="L712" s="2121"/>
    </row>
    <row r="713" spans="1:12" ht="15.75" x14ac:dyDescent="0.25">
      <c r="A713" s="2132"/>
      <c r="B713" s="2133"/>
      <c r="C713" s="2134"/>
      <c r="D713" s="2135">
        <f t="shared" si="10"/>
        <v>0</v>
      </c>
      <c r="E713" s="2134"/>
      <c r="F713" s="2134"/>
      <c r="G713" s="2134"/>
      <c r="H713" s="2134"/>
      <c r="I713" s="2134"/>
      <c r="J713" s="2134"/>
      <c r="K713" s="2655"/>
      <c r="L713" s="2121"/>
    </row>
    <row r="714" spans="1:12" ht="15.75" x14ac:dyDescent="0.25">
      <c r="A714" s="2132"/>
      <c r="B714" s="2133"/>
      <c r="C714" s="2134"/>
      <c r="D714" s="2135">
        <f t="shared" si="10"/>
        <v>0</v>
      </c>
      <c r="E714" s="2134"/>
      <c r="F714" s="2134"/>
      <c r="G714" s="2134"/>
      <c r="H714" s="2134"/>
      <c r="I714" s="2134"/>
      <c r="J714" s="2134"/>
      <c r="K714" s="2655"/>
      <c r="L714" s="2121"/>
    </row>
    <row r="715" spans="1:12" ht="15.75" x14ac:dyDescent="0.25">
      <c r="A715" s="2132"/>
      <c r="B715" s="2133"/>
      <c r="C715" s="2134"/>
      <c r="D715" s="2135">
        <f t="shared" si="10"/>
        <v>0</v>
      </c>
      <c r="E715" s="2134"/>
      <c r="F715" s="2134"/>
      <c r="G715" s="2134"/>
      <c r="H715" s="2134"/>
      <c r="I715" s="2134"/>
      <c r="J715" s="2134"/>
      <c r="K715" s="2655"/>
      <c r="L715" s="2121"/>
    </row>
    <row r="716" spans="1:12" ht="15.75" x14ac:dyDescent="0.25">
      <c r="A716" s="2132"/>
      <c r="B716" s="2133"/>
      <c r="C716" s="2134"/>
      <c r="D716" s="2135">
        <f t="shared" si="10"/>
        <v>0</v>
      </c>
      <c r="E716" s="2134"/>
      <c r="F716" s="2134"/>
      <c r="G716" s="2134"/>
      <c r="H716" s="2134"/>
      <c r="I716" s="2134"/>
      <c r="J716" s="2134"/>
      <c r="K716" s="2655"/>
      <c r="L716" s="2121"/>
    </row>
    <row r="717" spans="1:12" ht="15.75" x14ac:dyDescent="0.25">
      <c r="A717" s="2132"/>
      <c r="B717" s="2133"/>
      <c r="C717" s="2134"/>
      <c r="D717" s="2135">
        <f t="shared" si="10"/>
        <v>0</v>
      </c>
      <c r="E717" s="2134"/>
      <c r="F717" s="2134"/>
      <c r="G717" s="2134"/>
      <c r="H717" s="2134"/>
      <c r="I717" s="2134"/>
      <c r="J717" s="2134"/>
      <c r="K717" s="2655"/>
      <c r="L717" s="2121"/>
    </row>
    <row r="718" spans="1:12" ht="15.75" x14ac:dyDescent="0.25">
      <c r="A718" s="2132"/>
      <c r="B718" s="2133"/>
      <c r="C718" s="2134"/>
      <c r="D718" s="2135">
        <f t="shared" si="10"/>
        <v>0</v>
      </c>
      <c r="E718" s="2134"/>
      <c r="F718" s="2134"/>
      <c r="G718" s="2134"/>
      <c r="H718" s="2134"/>
      <c r="I718" s="2134"/>
      <c r="J718" s="2134"/>
      <c r="K718" s="2655"/>
      <c r="L718" s="2121"/>
    </row>
    <row r="719" spans="1:12" ht="15.75" x14ac:dyDescent="0.25">
      <c r="A719" s="2132"/>
      <c r="B719" s="2133"/>
      <c r="C719" s="2134"/>
      <c r="D719" s="2135">
        <f t="shared" si="10"/>
        <v>0</v>
      </c>
      <c r="E719" s="2134"/>
      <c r="F719" s="2134"/>
      <c r="G719" s="2134"/>
      <c r="H719" s="2134"/>
      <c r="I719" s="2134"/>
      <c r="J719" s="2134"/>
      <c r="K719" s="2655"/>
      <c r="L719" s="2121"/>
    </row>
    <row r="720" spans="1:12" ht="15.75" x14ac:dyDescent="0.25">
      <c r="A720" s="2132"/>
      <c r="B720" s="2133"/>
      <c r="C720" s="2134"/>
      <c r="D720" s="2135">
        <f t="shared" ref="D720:D760" si="11">+C720*(100-E720)/100</f>
        <v>0</v>
      </c>
      <c r="E720" s="2134"/>
      <c r="F720" s="2134"/>
      <c r="G720" s="2134"/>
      <c r="H720" s="2134"/>
      <c r="I720" s="2134"/>
      <c r="J720" s="2134"/>
      <c r="K720" s="2655"/>
      <c r="L720" s="2121"/>
    </row>
    <row r="721" spans="1:12" ht="15.75" x14ac:dyDescent="0.25">
      <c r="A721" s="2132"/>
      <c r="B721" s="2133"/>
      <c r="C721" s="2134"/>
      <c r="D721" s="2135">
        <f t="shared" si="11"/>
        <v>0</v>
      </c>
      <c r="E721" s="2134"/>
      <c r="F721" s="2134"/>
      <c r="G721" s="2134"/>
      <c r="H721" s="2134"/>
      <c r="I721" s="2134"/>
      <c r="J721" s="2134"/>
      <c r="K721" s="2655"/>
      <c r="L721" s="2121"/>
    </row>
    <row r="722" spans="1:12" ht="15.75" x14ac:dyDescent="0.25">
      <c r="A722" s="2132"/>
      <c r="B722" s="2133"/>
      <c r="C722" s="2134"/>
      <c r="D722" s="2135">
        <f t="shared" si="11"/>
        <v>0</v>
      </c>
      <c r="E722" s="2134"/>
      <c r="F722" s="2134"/>
      <c r="G722" s="2134"/>
      <c r="H722" s="2134"/>
      <c r="I722" s="2134"/>
      <c r="J722" s="2134"/>
      <c r="K722" s="2655"/>
      <c r="L722" s="2121"/>
    </row>
    <row r="723" spans="1:12" ht="15.75" x14ac:dyDescent="0.25">
      <c r="A723" s="2132"/>
      <c r="B723" s="2133"/>
      <c r="C723" s="2134"/>
      <c r="D723" s="2135">
        <f t="shared" si="11"/>
        <v>0</v>
      </c>
      <c r="E723" s="2134"/>
      <c r="F723" s="2134"/>
      <c r="G723" s="2134"/>
      <c r="H723" s="2134"/>
      <c r="I723" s="2134"/>
      <c r="J723" s="2134"/>
      <c r="K723" s="2655"/>
      <c r="L723" s="2121"/>
    </row>
    <row r="724" spans="1:12" ht="15.75" x14ac:dyDescent="0.25">
      <c r="A724" s="2132"/>
      <c r="B724" s="2133"/>
      <c r="C724" s="2134"/>
      <c r="D724" s="2135">
        <f t="shared" si="11"/>
        <v>0</v>
      </c>
      <c r="E724" s="2134"/>
      <c r="F724" s="2134"/>
      <c r="G724" s="2134"/>
      <c r="H724" s="2134"/>
      <c r="I724" s="2134"/>
      <c r="J724" s="2134"/>
      <c r="K724" s="2655"/>
      <c r="L724" s="2121"/>
    </row>
    <row r="725" spans="1:12" ht="15.75" x14ac:dyDescent="0.25">
      <c r="A725" s="2132"/>
      <c r="B725" s="2133"/>
      <c r="C725" s="2134"/>
      <c r="D725" s="2135">
        <f t="shared" si="11"/>
        <v>0</v>
      </c>
      <c r="E725" s="2134"/>
      <c r="F725" s="2134"/>
      <c r="G725" s="2134"/>
      <c r="H725" s="2134"/>
      <c r="I725" s="2134"/>
      <c r="J725" s="2134"/>
      <c r="K725" s="2655"/>
      <c r="L725" s="2121"/>
    </row>
    <row r="726" spans="1:12" ht="15.75" x14ac:dyDescent="0.25">
      <c r="A726" s="2132"/>
      <c r="B726" s="2133"/>
      <c r="C726" s="2134"/>
      <c r="D726" s="2135">
        <f t="shared" si="11"/>
        <v>0</v>
      </c>
      <c r="E726" s="2134"/>
      <c r="F726" s="2134"/>
      <c r="G726" s="2134"/>
      <c r="H726" s="2134"/>
      <c r="I726" s="2134"/>
      <c r="J726" s="2134"/>
      <c r="K726" s="2655"/>
      <c r="L726" s="2121"/>
    </row>
    <row r="727" spans="1:12" ht="15.75" x14ac:dyDescent="0.25">
      <c r="A727" s="2132"/>
      <c r="B727" s="2133"/>
      <c r="C727" s="2134"/>
      <c r="D727" s="2135">
        <f t="shared" si="11"/>
        <v>0</v>
      </c>
      <c r="E727" s="2134"/>
      <c r="F727" s="2134"/>
      <c r="G727" s="2134"/>
      <c r="H727" s="2134"/>
      <c r="I727" s="2134"/>
      <c r="J727" s="2134"/>
      <c r="K727" s="2655"/>
      <c r="L727" s="2121"/>
    </row>
    <row r="728" spans="1:12" ht="15.75" x14ac:dyDescent="0.25">
      <c r="A728" s="2132"/>
      <c r="B728" s="2133"/>
      <c r="C728" s="2134"/>
      <c r="D728" s="2135">
        <f t="shared" si="11"/>
        <v>0</v>
      </c>
      <c r="E728" s="2134"/>
      <c r="F728" s="2134"/>
      <c r="G728" s="2134"/>
      <c r="H728" s="2134"/>
      <c r="I728" s="2134"/>
      <c r="J728" s="2134"/>
      <c r="K728" s="2655"/>
      <c r="L728" s="2121"/>
    </row>
    <row r="729" spans="1:12" ht="15.75" x14ac:dyDescent="0.25">
      <c r="A729" s="2132"/>
      <c r="B729" s="2133"/>
      <c r="C729" s="2134"/>
      <c r="D729" s="2135">
        <f t="shared" si="11"/>
        <v>0</v>
      </c>
      <c r="E729" s="2134"/>
      <c r="F729" s="2134"/>
      <c r="G729" s="2134"/>
      <c r="H729" s="2134"/>
      <c r="I729" s="2134"/>
      <c r="J729" s="2134"/>
      <c r="K729" s="2655"/>
      <c r="L729" s="2121"/>
    </row>
    <row r="730" spans="1:12" ht="15.75" x14ac:dyDescent="0.25">
      <c r="A730" s="2132"/>
      <c r="B730" s="2133"/>
      <c r="C730" s="2134"/>
      <c r="D730" s="2135">
        <f t="shared" si="11"/>
        <v>0</v>
      </c>
      <c r="E730" s="2134"/>
      <c r="F730" s="2134"/>
      <c r="G730" s="2134"/>
      <c r="H730" s="2134"/>
      <c r="I730" s="2134"/>
      <c r="J730" s="2134"/>
      <c r="K730" s="2655"/>
      <c r="L730" s="2121"/>
    </row>
    <row r="731" spans="1:12" ht="15.75" x14ac:dyDescent="0.25">
      <c r="A731" s="2132"/>
      <c r="B731" s="2133"/>
      <c r="C731" s="2134"/>
      <c r="D731" s="2135">
        <f t="shared" si="11"/>
        <v>0</v>
      </c>
      <c r="E731" s="2134"/>
      <c r="F731" s="2134"/>
      <c r="G731" s="2134"/>
      <c r="H731" s="2134"/>
      <c r="I731" s="2134"/>
      <c r="J731" s="2134"/>
      <c r="K731" s="2655"/>
      <c r="L731" s="2121"/>
    </row>
    <row r="732" spans="1:12" ht="15.75" x14ac:dyDescent="0.25">
      <c r="A732" s="2132"/>
      <c r="B732" s="2133"/>
      <c r="C732" s="2134"/>
      <c r="D732" s="2135">
        <f t="shared" si="11"/>
        <v>0</v>
      </c>
      <c r="E732" s="2134"/>
      <c r="F732" s="2134"/>
      <c r="G732" s="2134"/>
      <c r="H732" s="2134"/>
      <c r="I732" s="2134"/>
      <c r="J732" s="2134"/>
      <c r="K732" s="2655"/>
      <c r="L732" s="2121"/>
    </row>
    <row r="733" spans="1:12" ht="15.75" x14ac:dyDescent="0.25">
      <c r="A733" s="2132"/>
      <c r="B733" s="2133"/>
      <c r="C733" s="2134"/>
      <c r="D733" s="2135">
        <f t="shared" si="11"/>
        <v>0</v>
      </c>
      <c r="E733" s="2134"/>
      <c r="F733" s="2134"/>
      <c r="G733" s="2134"/>
      <c r="H733" s="2134"/>
      <c r="I733" s="2134"/>
      <c r="J733" s="2134"/>
      <c r="K733" s="2655"/>
      <c r="L733" s="2121"/>
    </row>
    <row r="734" spans="1:12" ht="15.75" x14ac:dyDescent="0.25">
      <c r="A734" s="2132"/>
      <c r="B734" s="2133"/>
      <c r="C734" s="2134"/>
      <c r="D734" s="2135">
        <f t="shared" si="11"/>
        <v>0</v>
      </c>
      <c r="E734" s="2134"/>
      <c r="F734" s="2134"/>
      <c r="G734" s="2134"/>
      <c r="H734" s="2134"/>
      <c r="I734" s="2134"/>
      <c r="J734" s="2134"/>
      <c r="K734" s="2655"/>
      <c r="L734" s="2121"/>
    </row>
    <row r="735" spans="1:12" ht="15.75" x14ac:dyDescent="0.25">
      <c r="A735" s="2132"/>
      <c r="B735" s="2133"/>
      <c r="C735" s="2134"/>
      <c r="D735" s="2135">
        <f t="shared" si="11"/>
        <v>0</v>
      </c>
      <c r="E735" s="2134"/>
      <c r="F735" s="2134"/>
      <c r="G735" s="2134"/>
      <c r="H735" s="2134"/>
      <c r="I735" s="2134"/>
      <c r="J735" s="2134"/>
      <c r="K735" s="2655"/>
      <c r="L735" s="2121"/>
    </row>
    <row r="736" spans="1:12" ht="15.75" x14ac:dyDescent="0.25">
      <c r="A736" s="2132"/>
      <c r="B736" s="2133"/>
      <c r="C736" s="2134"/>
      <c r="D736" s="2135">
        <f t="shared" si="11"/>
        <v>0</v>
      </c>
      <c r="E736" s="2134"/>
      <c r="F736" s="2134"/>
      <c r="G736" s="2134"/>
      <c r="H736" s="2134"/>
      <c r="I736" s="2134"/>
      <c r="J736" s="2134"/>
      <c r="K736" s="2655"/>
      <c r="L736" s="2121"/>
    </row>
    <row r="737" spans="1:12" ht="15.75" x14ac:dyDescent="0.25">
      <c r="A737" s="2132"/>
      <c r="B737" s="2133"/>
      <c r="C737" s="2134"/>
      <c r="D737" s="2135">
        <f t="shared" si="11"/>
        <v>0</v>
      </c>
      <c r="E737" s="2134"/>
      <c r="F737" s="2134"/>
      <c r="G737" s="2134"/>
      <c r="H737" s="2134"/>
      <c r="I737" s="2134"/>
      <c r="J737" s="2134"/>
      <c r="K737" s="2655"/>
      <c r="L737" s="2121"/>
    </row>
    <row r="738" spans="1:12" ht="15.75" x14ac:dyDescent="0.25">
      <c r="A738" s="2132"/>
      <c r="B738" s="2133"/>
      <c r="C738" s="2134"/>
      <c r="D738" s="2135">
        <f t="shared" si="11"/>
        <v>0</v>
      </c>
      <c r="E738" s="2134"/>
      <c r="F738" s="2134"/>
      <c r="G738" s="2134"/>
      <c r="H738" s="2134"/>
      <c r="I738" s="2134"/>
      <c r="J738" s="2134"/>
      <c r="K738" s="2655"/>
      <c r="L738" s="2121"/>
    </row>
    <row r="739" spans="1:12" ht="15.75" x14ac:dyDescent="0.25">
      <c r="A739" s="2132"/>
      <c r="B739" s="2133"/>
      <c r="C739" s="2134"/>
      <c r="D739" s="2135">
        <f t="shared" si="11"/>
        <v>0</v>
      </c>
      <c r="E739" s="2134"/>
      <c r="F739" s="2134"/>
      <c r="G739" s="2134"/>
      <c r="H739" s="2134"/>
      <c r="I739" s="2134"/>
      <c r="J739" s="2134"/>
      <c r="K739" s="2655"/>
      <c r="L739" s="2121"/>
    </row>
    <row r="740" spans="1:12" ht="15.75" x14ac:dyDescent="0.25">
      <c r="A740" s="2132"/>
      <c r="B740" s="2133"/>
      <c r="C740" s="2134"/>
      <c r="D740" s="2135">
        <f t="shared" si="11"/>
        <v>0</v>
      </c>
      <c r="E740" s="2134"/>
      <c r="F740" s="2134"/>
      <c r="G740" s="2134"/>
      <c r="H740" s="2134"/>
      <c r="I740" s="2134"/>
      <c r="J740" s="2134"/>
      <c r="K740" s="2655"/>
      <c r="L740" s="2121"/>
    </row>
    <row r="741" spans="1:12" ht="15.75" x14ac:dyDescent="0.25">
      <c r="A741" s="2132"/>
      <c r="B741" s="2133"/>
      <c r="C741" s="2134"/>
      <c r="D741" s="2135">
        <f t="shared" si="11"/>
        <v>0</v>
      </c>
      <c r="E741" s="2134"/>
      <c r="F741" s="2134"/>
      <c r="G741" s="2134"/>
      <c r="H741" s="2134"/>
      <c r="I741" s="2134"/>
      <c r="J741" s="2134"/>
      <c r="K741" s="2655"/>
      <c r="L741" s="2121"/>
    </row>
    <row r="742" spans="1:12" ht="15.75" x14ac:dyDescent="0.25">
      <c r="A742" s="2132"/>
      <c r="B742" s="2133"/>
      <c r="C742" s="2134"/>
      <c r="D742" s="2135">
        <f t="shared" si="11"/>
        <v>0</v>
      </c>
      <c r="E742" s="2134"/>
      <c r="F742" s="2134"/>
      <c r="G742" s="2134"/>
      <c r="H742" s="2134"/>
      <c r="I742" s="2134"/>
      <c r="J742" s="2134"/>
      <c r="K742" s="2655"/>
      <c r="L742" s="2121"/>
    </row>
    <row r="743" spans="1:12" ht="15.75" x14ac:dyDescent="0.25">
      <c r="A743" s="2132"/>
      <c r="B743" s="2133"/>
      <c r="C743" s="2134"/>
      <c r="D743" s="2135">
        <f t="shared" si="11"/>
        <v>0</v>
      </c>
      <c r="E743" s="2134"/>
      <c r="F743" s="2134"/>
      <c r="G743" s="2134"/>
      <c r="H743" s="2134"/>
      <c r="I743" s="2134"/>
      <c r="J743" s="2134"/>
      <c r="K743" s="2655"/>
      <c r="L743" s="2121"/>
    </row>
    <row r="744" spans="1:12" ht="15.75" x14ac:dyDescent="0.25">
      <c r="A744" s="2132"/>
      <c r="B744" s="2133"/>
      <c r="C744" s="2134"/>
      <c r="D744" s="2135">
        <f t="shared" si="11"/>
        <v>0</v>
      </c>
      <c r="E744" s="2134"/>
      <c r="F744" s="2134"/>
      <c r="G744" s="2134"/>
      <c r="H744" s="2134"/>
      <c r="I744" s="2134"/>
      <c r="J744" s="2134"/>
      <c r="K744" s="2655"/>
      <c r="L744" s="2121"/>
    </row>
    <row r="745" spans="1:12" ht="15.75" x14ac:dyDescent="0.25">
      <c r="A745" s="2132"/>
      <c r="B745" s="2133"/>
      <c r="C745" s="2134"/>
      <c r="D745" s="2135">
        <f t="shared" si="11"/>
        <v>0</v>
      </c>
      <c r="E745" s="2134"/>
      <c r="F745" s="2134"/>
      <c r="G745" s="2134"/>
      <c r="H745" s="2134"/>
      <c r="I745" s="2134"/>
      <c r="J745" s="2134"/>
      <c r="K745" s="2655"/>
      <c r="L745" s="2121"/>
    </row>
    <row r="746" spans="1:12" ht="15.75" x14ac:dyDescent="0.25">
      <c r="A746" s="2132"/>
      <c r="B746" s="2133"/>
      <c r="C746" s="2134"/>
      <c r="D746" s="2135">
        <f t="shared" si="11"/>
        <v>0</v>
      </c>
      <c r="E746" s="2134"/>
      <c r="F746" s="2134"/>
      <c r="G746" s="2134"/>
      <c r="H746" s="2134"/>
      <c r="I746" s="2134"/>
      <c r="J746" s="2134"/>
      <c r="K746" s="2655"/>
      <c r="L746" s="2121"/>
    </row>
    <row r="747" spans="1:12" ht="15.75" x14ac:dyDescent="0.25">
      <c r="A747" s="2132"/>
      <c r="B747" s="2133"/>
      <c r="C747" s="2134"/>
      <c r="D747" s="2135">
        <f t="shared" si="11"/>
        <v>0</v>
      </c>
      <c r="E747" s="2134"/>
      <c r="F747" s="2134"/>
      <c r="G747" s="2134"/>
      <c r="H747" s="2134"/>
      <c r="I747" s="2134"/>
      <c r="J747" s="2134"/>
      <c r="K747" s="2655"/>
      <c r="L747" s="2121"/>
    </row>
    <row r="748" spans="1:12" ht="15.75" x14ac:dyDescent="0.25">
      <c r="A748" s="2132"/>
      <c r="B748" s="2133"/>
      <c r="C748" s="2134"/>
      <c r="D748" s="2135">
        <f t="shared" si="11"/>
        <v>0</v>
      </c>
      <c r="E748" s="2134"/>
      <c r="F748" s="2134"/>
      <c r="G748" s="2134"/>
      <c r="H748" s="2134"/>
      <c r="I748" s="2134"/>
      <c r="J748" s="2134"/>
      <c r="K748" s="2655"/>
      <c r="L748" s="2121"/>
    </row>
    <row r="749" spans="1:12" ht="15.75" x14ac:dyDescent="0.25">
      <c r="A749" s="2132"/>
      <c r="B749" s="2133"/>
      <c r="C749" s="2134"/>
      <c r="D749" s="2135">
        <f t="shared" si="11"/>
        <v>0</v>
      </c>
      <c r="E749" s="2134"/>
      <c r="F749" s="2134"/>
      <c r="G749" s="2134"/>
      <c r="H749" s="2134"/>
      <c r="I749" s="2134"/>
      <c r="J749" s="2134"/>
      <c r="K749" s="2655"/>
      <c r="L749" s="2121"/>
    </row>
    <row r="750" spans="1:12" ht="15.75" x14ac:dyDescent="0.25">
      <c r="A750" s="2132"/>
      <c r="B750" s="2133"/>
      <c r="C750" s="2134"/>
      <c r="D750" s="2135">
        <f t="shared" si="11"/>
        <v>0</v>
      </c>
      <c r="E750" s="2134"/>
      <c r="F750" s="2134"/>
      <c r="G750" s="2134"/>
      <c r="H750" s="2134"/>
      <c r="I750" s="2134"/>
      <c r="J750" s="2134"/>
      <c r="K750" s="2655"/>
      <c r="L750" s="2121"/>
    </row>
    <row r="751" spans="1:12" ht="15.75" x14ac:dyDescent="0.25">
      <c r="A751" s="2132"/>
      <c r="B751" s="2133"/>
      <c r="C751" s="2134"/>
      <c r="D751" s="2135">
        <f t="shared" si="11"/>
        <v>0</v>
      </c>
      <c r="E751" s="2134"/>
      <c r="F751" s="2134"/>
      <c r="G751" s="2134"/>
      <c r="H751" s="2134"/>
      <c r="I751" s="2134"/>
      <c r="J751" s="2134"/>
      <c r="K751" s="2655"/>
      <c r="L751" s="2121"/>
    </row>
    <row r="752" spans="1:12" ht="15.75" x14ac:dyDescent="0.25">
      <c r="A752" s="2132"/>
      <c r="B752" s="2133"/>
      <c r="C752" s="2134"/>
      <c r="D752" s="2135">
        <f t="shared" si="11"/>
        <v>0</v>
      </c>
      <c r="E752" s="2134"/>
      <c r="F752" s="2134"/>
      <c r="G752" s="2134"/>
      <c r="H752" s="2134"/>
      <c r="I752" s="2134"/>
      <c r="J752" s="2134"/>
      <c r="K752" s="2655"/>
      <c r="L752" s="2121"/>
    </row>
    <row r="753" spans="1:12" ht="15.75" x14ac:dyDescent="0.25">
      <c r="A753" s="2132"/>
      <c r="B753" s="2133"/>
      <c r="C753" s="2134"/>
      <c r="D753" s="2135">
        <f t="shared" si="11"/>
        <v>0</v>
      </c>
      <c r="E753" s="2134"/>
      <c r="F753" s="2134"/>
      <c r="G753" s="2134"/>
      <c r="H753" s="2134"/>
      <c r="I753" s="2134"/>
      <c r="J753" s="2134"/>
      <c r="K753" s="2655"/>
      <c r="L753" s="2121"/>
    </row>
    <row r="754" spans="1:12" ht="15.75" x14ac:dyDescent="0.25">
      <c r="A754" s="2132"/>
      <c r="B754" s="2133"/>
      <c r="C754" s="2134"/>
      <c r="D754" s="2135">
        <f t="shared" si="11"/>
        <v>0</v>
      </c>
      <c r="E754" s="2134"/>
      <c r="F754" s="2134"/>
      <c r="G754" s="2134"/>
      <c r="H754" s="2134"/>
      <c r="I754" s="2134"/>
      <c r="J754" s="2134"/>
      <c r="K754" s="2655"/>
      <c r="L754" s="2121"/>
    </row>
    <row r="755" spans="1:12" ht="15.75" x14ac:dyDescent="0.25">
      <c r="A755" s="2132"/>
      <c r="B755" s="2133"/>
      <c r="C755" s="2134"/>
      <c r="D755" s="2135">
        <f t="shared" si="11"/>
        <v>0</v>
      </c>
      <c r="E755" s="2134"/>
      <c r="F755" s="2134"/>
      <c r="G755" s="2134"/>
      <c r="H755" s="2134"/>
      <c r="I755" s="2134"/>
      <c r="J755" s="2134"/>
      <c r="K755" s="2655"/>
      <c r="L755" s="2121"/>
    </row>
    <row r="756" spans="1:12" ht="15.75" x14ac:dyDescent="0.25">
      <c r="A756" s="2132"/>
      <c r="B756" s="2133"/>
      <c r="C756" s="2134"/>
      <c r="D756" s="2135">
        <f t="shared" si="11"/>
        <v>0</v>
      </c>
      <c r="E756" s="2134"/>
      <c r="F756" s="2134"/>
      <c r="G756" s="2134"/>
      <c r="H756" s="2134"/>
      <c r="I756" s="2134"/>
      <c r="J756" s="2134"/>
      <c r="K756" s="2655"/>
      <c r="L756" s="2121"/>
    </row>
    <row r="757" spans="1:12" ht="15.75" x14ac:dyDescent="0.25">
      <c r="A757" s="2132"/>
      <c r="B757" s="2133"/>
      <c r="C757" s="2134"/>
      <c r="D757" s="2135">
        <f t="shared" si="11"/>
        <v>0</v>
      </c>
      <c r="E757" s="2134"/>
      <c r="F757" s="2134"/>
      <c r="G757" s="2134"/>
      <c r="H757" s="2134"/>
      <c r="I757" s="2134"/>
      <c r="J757" s="2134"/>
      <c r="K757" s="2655"/>
      <c r="L757" s="2121"/>
    </row>
    <row r="758" spans="1:12" ht="15.75" x14ac:dyDescent="0.25">
      <c r="A758" s="2132"/>
      <c r="B758" s="2133"/>
      <c r="C758" s="2134"/>
      <c r="D758" s="2135">
        <f t="shared" si="11"/>
        <v>0</v>
      </c>
      <c r="E758" s="2134"/>
      <c r="F758" s="2134"/>
      <c r="G758" s="2134"/>
      <c r="H758" s="2134"/>
      <c r="I758" s="2134"/>
      <c r="J758" s="2134"/>
      <c r="K758" s="2655"/>
      <c r="L758" s="2121"/>
    </row>
    <row r="759" spans="1:12" ht="15.75" x14ac:dyDescent="0.25">
      <c r="A759" s="2132"/>
      <c r="B759" s="2133"/>
      <c r="C759" s="2134"/>
      <c r="D759" s="2135">
        <f t="shared" si="11"/>
        <v>0</v>
      </c>
      <c r="E759" s="2134"/>
      <c r="F759" s="2134"/>
      <c r="G759" s="2134"/>
      <c r="H759" s="2134"/>
      <c r="I759" s="2134"/>
      <c r="J759" s="2134"/>
      <c r="K759" s="2655"/>
      <c r="L759" s="2121"/>
    </row>
    <row r="760" spans="1:12" ht="15.75" x14ac:dyDescent="0.25">
      <c r="A760" s="2132"/>
      <c r="B760" s="2133"/>
      <c r="C760" s="2134"/>
      <c r="D760" s="2135">
        <f t="shared" si="11"/>
        <v>0</v>
      </c>
      <c r="E760" s="2134"/>
      <c r="F760" s="2134"/>
      <c r="G760" s="2134"/>
      <c r="H760" s="2134"/>
      <c r="I760" s="2134"/>
      <c r="J760" s="2134"/>
      <c r="K760" s="2655"/>
      <c r="L760" s="2121"/>
    </row>
    <row r="761" spans="1:12" ht="15.75" x14ac:dyDescent="0.25">
      <c r="A761" s="2132"/>
      <c r="B761" s="2133"/>
      <c r="C761" s="2134"/>
      <c r="D761" s="2135">
        <f>+C761*(100-E761)/100</f>
        <v>0</v>
      </c>
      <c r="E761" s="2134"/>
      <c r="F761" s="2134"/>
      <c r="G761" s="2134"/>
      <c r="H761" s="2134"/>
      <c r="I761" s="2134"/>
      <c r="J761" s="2134"/>
      <c r="K761" s="2655"/>
      <c r="L761" s="2121"/>
    </row>
    <row r="762" spans="1:12" ht="15.75" x14ac:dyDescent="0.25">
      <c r="A762" s="2132"/>
      <c r="B762" s="2133"/>
      <c r="C762" s="2134"/>
      <c r="D762" s="2135">
        <f>+C762*(100-E762)/100</f>
        <v>0</v>
      </c>
      <c r="E762" s="2134"/>
      <c r="F762" s="2134"/>
      <c r="G762" s="2134"/>
      <c r="H762" s="2134"/>
      <c r="I762" s="2134"/>
      <c r="J762" s="2134"/>
      <c r="K762" s="2655"/>
      <c r="L762" s="2121"/>
    </row>
    <row r="763" spans="1:12" ht="15.75" x14ac:dyDescent="0.25">
      <c r="A763" s="2132"/>
      <c r="B763" s="2133"/>
      <c r="C763" s="2134"/>
      <c r="D763" s="2135">
        <f>+C763*(100-E763)/100</f>
        <v>0</v>
      </c>
      <c r="E763" s="2134"/>
      <c r="F763" s="2134"/>
      <c r="G763" s="2134"/>
      <c r="H763" s="2134"/>
      <c r="I763" s="2134"/>
      <c r="J763" s="2134"/>
      <c r="K763" s="2655"/>
      <c r="L763" s="2121"/>
    </row>
    <row r="764" spans="1:12" ht="15.75" x14ac:dyDescent="0.25">
      <c r="A764" s="2132"/>
      <c r="B764" s="2133"/>
      <c r="C764" s="2134"/>
      <c r="D764" s="2135">
        <f>+C764*(100-E764)/100</f>
        <v>0</v>
      </c>
      <c r="E764" s="2134"/>
      <c r="F764" s="2134"/>
      <c r="G764" s="2134"/>
      <c r="H764" s="2134"/>
      <c r="I764" s="2134"/>
      <c r="J764" s="2134"/>
      <c r="K764" s="2655"/>
      <c r="L764" s="2121"/>
    </row>
    <row r="765" spans="1:12" ht="15.75" x14ac:dyDescent="0.25">
      <c r="A765" s="2132"/>
      <c r="B765" s="2133"/>
      <c r="C765" s="2134"/>
      <c r="D765" s="2135">
        <f>+C765*(100-E765)/100</f>
        <v>0</v>
      </c>
      <c r="E765" s="2134"/>
      <c r="F765" s="2134"/>
      <c r="G765" s="2134"/>
      <c r="H765" s="2134"/>
      <c r="I765" s="2134"/>
      <c r="J765" s="2134"/>
      <c r="K765" s="2655"/>
      <c r="L765" s="2121"/>
    </row>
  </sheetData>
  <autoFilter ref="B6:K6"/>
  <mergeCells count="32">
    <mergeCell ref="C50:J50"/>
    <mergeCell ref="C44:J44"/>
    <mergeCell ref="C30:J30"/>
    <mergeCell ref="G5:H5"/>
    <mergeCell ref="I5:J5"/>
    <mergeCell ref="C26:J26"/>
    <mergeCell ref="C15:J15"/>
    <mergeCell ref="C7:J7"/>
    <mergeCell ref="C43:J43"/>
    <mergeCell ref="C37:J37"/>
    <mergeCell ref="C47:J47"/>
    <mergeCell ref="C46:J46"/>
    <mergeCell ref="A1:L1"/>
    <mergeCell ref="A2:B2"/>
    <mergeCell ref="C2:F2"/>
    <mergeCell ref="G2:H2"/>
    <mergeCell ref="I2:J2"/>
    <mergeCell ref="K2:L2"/>
    <mergeCell ref="A29:A30"/>
    <mergeCell ref="K4:L4"/>
    <mergeCell ref="K5:L5"/>
    <mergeCell ref="A3:B3"/>
    <mergeCell ref="C3:F3"/>
    <mergeCell ref="G3:H3"/>
    <mergeCell ref="I3:J3"/>
    <mergeCell ref="K3:L3"/>
    <mergeCell ref="A4:B4"/>
    <mergeCell ref="C4:F4"/>
    <mergeCell ref="G4:H4"/>
    <mergeCell ref="I4:J4"/>
    <mergeCell ref="A5:B5"/>
    <mergeCell ref="C5:F5"/>
  </mergeCells>
  <pageMargins left="0.7" right="0.7" top="0.75" bottom="0.75" header="0.3" footer="0.3"/>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0"/>
  <dimension ref="A1:X755"/>
  <sheetViews>
    <sheetView workbookViewId="0">
      <pane ySplit="6" topLeftCell="A33" activePane="bottomLeft" state="frozen"/>
      <selection pane="bottomLeft" activeCell="C39" sqref="C39:J39"/>
    </sheetView>
  </sheetViews>
  <sheetFormatPr defaultRowHeight="12.75" x14ac:dyDescent="0.2"/>
  <cols>
    <col min="1" max="1" width="11.28515625" style="2127" bestFit="1" customWidth="1"/>
    <col min="2" max="2" width="10.42578125" style="2127" customWidth="1"/>
    <col min="3" max="11" width="12.85546875" style="2127" customWidth="1"/>
    <col min="12" max="12" width="55.42578125" style="2127" customWidth="1"/>
    <col min="13" max="16384" width="9.140625" style="2127"/>
  </cols>
  <sheetData>
    <row r="1" spans="1:24" s="2120" customFormat="1" ht="30.75" customHeight="1" thickTop="1" x14ac:dyDescent="0.25">
      <c r="A1" s="4251" t="s">
        <v>3745</v>
      </c>
      <c r="B1" s="4252"/>
      <c r="C1" s="4252"/>
      <c r="D1" s="4252"/>
      <c r="E1" s="4252"/>
      <c r="F1" s="4252"/>
      <c r="G1" s="4252"/>
      <c r="H1" s="4252"/>
      <c r="I1" s="4252"/>
      <c r="J1" s="4252"/>
      <c r="K1" s="4252"/>
      <c r="L1" s="4253"/>
      <c r="M1" s="2127"/>
      <c r="N1" s="2127"/>
      <c r="O1" s="2127"/>
      <c r="P1" s="2127"/>
      <c r="Q1" s="2127"/>
      <c r="R1" s="2127"/>
      <c r="S1" s="2127"/>
      <c r="T1" s="2127"/>
      <c r="U1" s="2127"/>
      <c r="V1" s="2127"/>
      <c r="W1" s="2127"/>
      <c r="X1" s="2127"/>
    </row>
    <row r="2" spans="1:24" s="2123" customFormat="1" ht="20.25" customHeight="1" x14ac:dyDescent="0.25">
      <c r="A2" s="4254" t="s">
        <v>259</v>
      </c>
      <c r="B2" s="4255"/>
      <c r="C2" s="4303">
        <f>(25+130+53)*25</f>
        <v>5200</v>
      </c>
      <c r="D2" s="4304"/>
      <c r="E2" s="4304"/>
      <c r="F2" s="4305"/>
      <c r="G2" s="3571" t="s">
        <v>4029</v>
      </c>
      <c r="H2" s="3572"/>
      <c r="I2" s="4256" t="s">
        <v>260</v>
      </c>
      <c r="J2" s="4257"/>
      <c r="K2" s="4288" t="s">
        <v>499</v>
      </c>
      <c r="L2" s="4289"/>
      <c r="M2" s="2127"/>
      <c r="N2" s="2127"/>
      <c r="O2" s="2127"/>
      <c r="P2" s="2127"/>
      <c r="Q2" s="2127"/>
      <c r="R2" s="2127"/>
      <c r="S2" s="2127"/>
      <c r="T2" s="2127"/>
      <c r="U2" s="2127"/>
      <c r="V2" s="2127"/>
      <c r="W2" s="2127"/>
      <c r="X2" s="2127"/>
    </row>
    <row r="3" spans="1:24" s="2123" customFormat="1" ht="20.25" customHeight="1" x14ac:dyDescent="0.25">
      <c r="A3" s="4254" t="s">
        <v>261</v>
      </c>
      <c r="B3" s="4255"/>
      <c r="C3" s="4303" t="s">
        <v>272</v>
      </c>
      <c r="D3" s="4304"/>
      <c r="E3" s="4304"/>
      <c r="F3" s="4305"/>
      <c r="G3" s="4306"/>
      <c r="H3" s="4307"/>
      <c r="I3" s="4256" t="s">
        <v>262</v>
      </c>
      <c r="J3" s="4257"/>
      <c r="K3" s="4288" t="s">
        <v>2036</v>
      </c>
      <c r="L3" s="4289"/>
      <c r="M3" s="2127"/>
      <c r="N3" s="2127"/>
      <c r="O3" s="2127"/>
      <c r="P3" s="2127"/>
      <c r="Q3" s="2127"/>
      <c r="R3" s="2127"/>
      <c r="S3" s="2127"/>
      <c r="T3" s="2127"/>
      <c r="U3" s="2127"/>
      <c r="V3" s="2127"/>
      <c r="W3" s="2127"/>
      <c r="X3" s="2127"/>
    </row>
    <row r="4" spans="1:24" s="2123" customFormat="1" ht="20.25" customHeight="1" x14ac:dyDescent="0.25">
      <c r="A4" s="4254" t="s">
        <v>263</v>
      </c>
      <c r="B4" s="4255"/>
      <c r="C4" s="4303" t="s">
        <v>3752</v>
      </c>
      <c r="D4" s="4304"/>
      <c r="E4" s="4304"/>
      <c r="F4" s="4305"/>
      <c r="G4" s="4281"/>
      <c r="H4" s="4282"/>
      <c r="I4" s="4256" t="s">
        <v>264</v>
      </c>
      <c r="J4" s="4257"/>
      <c r="K4" s="4288" t="s">
        <v>3463</v>
      </c>
      <c r="L4" s="4289"/>
      <c r="M4" s="2127"/>
      <c r="N4" s="2127"/>
      <c r="O4" s="2127"/>
      <c r="P4" s="2127"/>
      <c r="Q4" s="2127"/>
      <c r="R4" s="2127"/>
      <c r="S4" s="2127"/>
      <c r="T4" s="2127"/>
      <c r="U4" s="2127"/>
      <c r="V4" s="2127"/>
      <c r="W4" s="2127"/>
      <c r="X4" s="2127"/>
    </row>
    <row r="5" spans="1:24" s="2123" customFormat="1" ht="84.75" customHeight="1" thickBot="1" x14ac:dyDescent="0.3">
      <c r="A5" s="4267" t="s">
        <v>265</v>
      </c>
      <c r="B5" s="4268"/>
      <c r="C5" s="4292" t="s">
        <v>4599</v>
      </c>
      <c r="D5" s="4293"/>
      <c r="E5" s="4293"/>
      <c r="F5" s="4294"/>
      <c r="G5" s="4272"/>
      <c r="H5" s="4273"/>
      <c r="I5" s="4256" t="s">
        <v>397</v>
      </c>
      <c r="J5" s="4257"/>
      <c r="K5" s="4347" t="s">
        <v>4484</v>
      </c>
      <c r="L5" s="4280"/>
      <c r="M5" s="2127"/>
      <c r="N5" s="2127"/>
      <c r="O5" s="2127"/>
      <c r="P5" s="2127"/>
      <c r="Q5" s="2127"/>
      <c r="R5" s="2127"/>
      <c r="S5" s="2127"/>
      <c r="T5" s="2127"/>
      <c r="U5" s="2127"/>
      <c r="V5" s="2127"/>
      <c r="W5" s="2127"/>
      <c r="X5" s="2127"/>
    </row>
    <row r="6" spans="1:24" s="2128" customFormat="1" ht="43.5" customHeight="1" thickTop="1" thickBot="1" x14ac:dyDescent="0.3">
      <c r="A6" s="2124" t="s">
        <v>1</v>
      </c>
      <c r="B6" s="2125" t="s">
        <v>0</v>
      </c>
      <c r="C6" s="2125" t="s">
        <v>2</v>
      </c>
      <c r="D6" s="2125" t="s">
        <v>3</v>
      </c>
      <c r="E6" s="2125" t="s">
        <v>4</v>
      </c>
      <c r="F6" s="2125" t="s">
        <v>5</v>
      </c>
      <c r="G6" s="2125" t="s">
        <v>6</v>
      </c>
      <c r="H6" s="2125" t="s">
        <v>7</v>
      </c>
      <c r="I6" s="2125" t="s">
        <v>8</v>
      </c>
      <c r="J6" s="2125" t="s">
        <v>9</v>
      </c>
      <c r="K6" s="2744" t="s">
        <v>3817</v>
      </c>
      <c r="L6" s="2126" t="s">
        <v>10</v>
      </c>
      <c r="M6" s="2127"/>
      <c r="N6" s="2127"/>
      <c r="O6" s="2127"/>
      <c r="P6" s="2127"/>
      <c r="Q6" s="2127"/>
      <c r="R6" s="2127"/>
      <c r="S6" s="2127"/>
      <c r="T6" s="2127"/>
      <c r="U6" s="2127"/>
      <c r="V6" s="2127"/>
      <c r="W6" s="2127"/>
      <c r="X6" s="2127"/>
    </row>
    <row r="7" spans="1:24" ht="126" customHeight="1" thickTop="1" x14ac:dyDescent="0.2">
      <c r="A7" s="2129">
        <v>44033</v>
      </c>
      <c r="B7" s="2130" t="s">
        <v>31</v>
      </c>
      <c r="C7" s="4274" t="s">
        <v>3788</v>
      </c>
      <c r="D7" s="4275"/>
      <c r="E7" s="4275"/>
      <c r="F7" s="4275"/>
      <c r="G7" s="4275"/>
      <c r="H7" s="4275"/>
      <c r="I7" s="4275"/>
      <c r="J7" s="4276"/>
      <c r="K7" s="2829" t="s">
        <v>3856</v>
      </c>
      <c r="L7" s="2131" t="s">
        <v>4100</v>
      </c>
    </row>
    <row r="8" spans="1:24" ht="17.25" customHeight="1" x14ac:dyDescent="0.25">
      <c r="A8" s="2132">
        <v>44040</v>
      </c>
      <c r="B8" s="2133" t="s">
        <v>12</v>
      </c>
      <c r="C8" s="2134">
        <v>245</v>
      </c>
      <c r="D8" s="2135">
        <f t="shared" ref="D8:D74" si="0">+C8*(100-E8)/100</f>
        <v>210.7</v>
      </c>
      <c r="E8" s="2134">
        <v>14</v>
      </c>
      <c r="F8" s="2134" t="s">
        <v>159</v>
      </c>
      <c r="G8" s="2134">
        <v>150</v>
      </c>
      <c r="H8" s="2134"/>
      <c r="I8" s="2134"/>
      <c r="J8" s="2134"/>
      <c r="K8" s="2655"/>
      <c r="L8" s="2121" t="s">
        <v>2710</v>
      </c>
    </row>
    <row r="9" spans="1:24" ht="17.25" customHeight="1" x14ac:dyDescent="0.25">
      <c r="A9" s="2855">
        <v>44013</v>
      </c>
      <c r="B9" s="2333" t="s">
        <v>4</v>
      </c>
      <c r="C9" s="2334"/>
      <c r="D9" s="2335"/>
      <c r="E9" s="2334">
        <v>20</v>
      </c>
      <c r="F9" s="2334"/>
      <c r="G9" s="2334"/>
      <c r="H9" s="2334"/>
      <c r="I9" s="2334"/>
      <c r="J9" s="2334"/>
      <c r="K9" s="2853"/>
      <c r="L9" s="2336"/>
    </row>
    <row r="10" spans="1:24" ht="15.75" x14ac:dyDescent="0.25">
      <c r="A10" s="2132">
        <v>44057</v>
      </c>
      <c r="B10" s="2133" t="s">
        <v>186</v>
      </c>
      <c r="C10" s="2134"/>
      <c r="D10" s="2135">
        <f t="shared" si="0"/>
        <v>0</v>
      </c>
      <c r="E10" s="2134"/>
      <c r="F10" s="2134"/>
      <c r="G10" s="2134"/>
      <c r="H10" s="2134"/>
      <c r="I10" s="2134"/>
      <c r="J10" s="2134">
        <v>1600</v>
      </c>
      <c r="K10" s="2655"/>
      <c r="L10" s="2121" t="s">
        <v>3812</v>
      </c>
    </row>
    <row r="11" spans="1:24" ht="15.75" x14ac:dyDescent="0.25">
      <c r="A11" s="2855">
        <v>44044</v>
      </c>
      <c r="B11" s="2333" t="s">
        <v>4</v>
      </c>
      <c r="C11" s="2334"/>
      <c r="D11" s="2335"/>
      <c r="E11" s="2334">
        <v>20</v>
      </c>
      <c r="F11" s="2334"/>
      <c r="G11" s="2334"/>
      <c r="H11" s="2334"/>
      <c r="I11" s="2334"/>
      <c r="J11" s="2334"/>
      <c r="K11" s="2886"/>
      <c r="L11" s="2336"/>
    </row>
    <row r="12" spans="1:24" ht="15.75" x14ac:dyDescent="0.25">
      <c r="A12" s="2132">
        <v>44089</v>
      </c>
      <c r="B12" s="2133" t="s">
        <v>12</v>
      </c>
      <c r="C12" s="2134">
        <v>265</v>
      </c>
      <c r="D12" s="2135">
        <f>+C12-(E12/100*C12)</f>
        <v>212</v>
      </c>
      <c r="E12" s="2134">
        <v>20</v>
      </c>
      <c r="F12" s="2134" t="s">
        <v>159</v>
      </c>
      <c r="G12" s="2134">
        <v>130</v>
      </c>
      <c r="H12" s="2134"/>
      <c r="I12" s="2134"/>
      <c r="J12" s="2134"/>
      <c r="K12" s="2655"/>
      <c r="L12" s="2121" t="s">
        <v>2710</v>
      </c>
    </row>
    <row r="13" spans="1:24" ht="15.75" x14ac:dyDescent="0.25">
      <c r="A13" s="2855">
        <v>44075</v>
      </c>
      <c r="B13" s="2333" t="s">
        <v>4</v>
      </c>
      <c r="C13" s="2334"/>
      <c r="D13" s="2335"/>
      <c r="E13" s="2334">
        <v>20</v>
      </c>
      <c r="F13" s="2334"/>
      <c r="G13" s="2334"/>
      <c r="H13" s="2334"/>
      <c r="I13" s="2334"/>
      <c r="J13" s="2334"/>
      <c r="K13" s="3127"/>
      <c r="L13" s="2336"/>
    </row>
    <row r="14" spans="1:24" ht="15.75" x14ac:dyDescent="0.25">
      <c r="A14" s="2855">
        <v>44105</v>
      </c>
      <c r="B14" s="2333" t="s">
        <v>4</v>
      </c>
      <c r="C14" s="2334"/>
      <c r="D14" s="2335"/>
      <c r="E14" s="2334">
        <v>35</v>
      </c>
      <c r="F14" s="2334"/>
      <c r="G14" s="2334"/>
      <c r="H14" s="2334"/>
      <c r="I14" s="2334"/>
      <c r="J14" s="2334"/>
      <c r="K14" s="3127"/>
      <c r="L14" s="2336"/>
    </row>
    <row r="15" spans="1:24" ht="27.75" customHeight="1" x14ac:dyDescent="0.25">
      <c r="A15" s="2132">
        <v>44162</v>
      </c>
      <c r="B15" s="2133" t="s">
        <v>26</v>
      </c>
      <c r="C15" s="4295" t="s">
        <v>4059</v>
      </c>
      <c r="D15" s="4296"/>
      <c r="E15" s="4296"/>
      <c r="F15" s="4296"/>
      <c r="G15" s="4296"/>
      <c r="H15" s="4296"/>
      <c r="I15" s="4296"/>
      <c r="J15" s="4297"/>
      <c r="K15" s="2655"/>
      <c r="L15" s="2121"/>
    </row>
    <row r="16" spans="1:24" ht="15.75" x14ac:dyDescent="0.25">
      <c r="A16" s="2132">
        <v>44164</v>
      </c>
      <c r="B16" s="2133" t="s">
        <v>186</v>
      </c>
      <c r="C16" s="2134"/>
      <c r="D16" s="2135">
        <f t="shared" si="0"/>
        <v>0</v>
      </c>
      <c r="E16" s="2134"/>
      <c r="F16" s="2134"/>
      <c r="G16" s="2134"/>
      <c r="H16" s="2134"/>
      <c r="I16" s="2134"/>
      <c r="J16" s="2134">
        <v>2470</v>
      </c>
      <c r="K16" s="2655"/>
      <c r="L16" s="2121"/>
    </row>
    <row r="17" spans="1:12" ht="15.75" x14ac:dyDescent="0.25">
      <c r="A17" s="2855">
        <v>44136</v>
      </c>
      <c r="B17" s="2333" t="s">
        <v>4</v>
      </c>
      <c r="C17" s="2334"/>
      <c r="D17" s="2335"/>
      <c r="E17" s="2334">
        <v>35</v>
      </c>
      <c r="F17" s="2334"/>
      <c r="G17" s="2334"/>
      <c r="H17" s="2334"/>
      <c r="I17" s="2334"/>
      <c r="J17" s="2334"/>
      <c r="K17" s="3127"/>
      <c r="L17" s="2336"/>
    </row>
    <row r="18" spans="1:12" ht="15.75" x14ac:dyDescent="0.25">
      <c r="A18" s="2132">
        <v>44177</v>
      </c>
      <c r="B18" s="2133" t="s">
        <v>12</v>
      </c>
      <c r="C18" s="2134">
        <v>230</v>
      </c>
      <c r="D18" s="2135">
        <f>+C18-(E18/100*C18)</f>
        <v>149.5</v>
      </c>
      <c r="E18" s="2134">
        <v>35</v>
      </c>
      <c r="F18" s="2134" t="s">
        <v>159</v>
      </c>
      <c r="G18" s="2134">
        <v>130</v>
      </c>
      <c r="H18" s="2134"/>
      <c r="I18" s="2134"/>
      <c r="J18" s="2134"/>
      <c r="K18" s="2655"/>
      <c r="L18" s="2121" t="s">
        <v>2710</v>
      </c>
    </row>
    <row r="19" spans="1:12" ht="15.75" x14ac:dyDescent="0.25">
      <c r="A19" s="2132">
        <v>44181</v>
      </c>
      <c r="B19" s="2133" t="s">
        <v>12</v>
      </c>
      <c r="C19" s="2134">
        <v>275</v>
      </c>
      <c r="D19" s="2135">
        <f t="shared" si="0"/>
        <v>178.75</v>
      </c>
      <c r="E19" s="2134">
        <v>35</v>
      </c>
      <c r="F19" s="2134" t="s">
        <v>159</v>
      </c>
      <c r="G19" s="2134">
        <v>125</v>
      </c>
      <c r="H19" s="2134"/>
      <c r="I19" s="2134"/>
      <c r="J19" s="2134"/>
      <c r="K19" s="2655"/>
      <c r="L19" s="2121" t="s">
        <v>4094</v>
      </c>
    </row>
    <row r="20" spans="1:12" ht="32.25" customHeight="1" x14ac:dyDescent="0.25">
      <c r="A20" s="2132"/>
      <c r="B20" s="2133"/>
      <c r="C20" s="2134"/>
      <c r="D20" s="2135">
        <f t="shared" si="0"/>
        <v>0</v>
      </c>
      <c r="E20" s="2134"/>
      <c r="F20" s="2134"/>
      <c r="G20" s="2134"/>
      <c r="H20" s="2134"/>
      <c r="I20" s="2134"/>
      <c r="J20" s="2134"/>
      <c r="K20" s="2655"/>
      <c r="L20" s="2445" t="s">
        <v>4105</v>
      </c>
    </row>
    <row r="21" spans="1:12" ht="15.75" x14ac:dyDescent="0.25">
      <c r="A21" s="2855">
        <v>44166</v>
      </c>
      <c r="B21" s="2333" t="s">
        <v>4</v>
      </c>
      <c r="C21" s="2334"/>
      <c r="D21" s="2335"/>
      <c r="E21" s="2334">
        <v>35</v>
      </c>
      <c r="F21" s="2334"/>
      <c r="G21" s="2334"/>
      <c r="H21" s="2334"/>
      <c r="I21" s="2334"/>
      <c r="J21" s="2334"/>
      <c r="K21" s="3127"/>
      <c r="L21" s="2336"/>
    </row>
    <row r="22" spans="1:12" ht="15.75" x14ac:dyDescent="0.25">
      <c r="A22" s="2132">
        <v>44206</v>
      </c>
      <c r="B22" s="2133" t="s">
        <v>186</v>
      </c>
      <c r="C22" s="2134"/>
      <c r="D22" s="2135">
        <f t="shared" si="0"/>
        <v>0</v>
      </c>
      <c r="E22" s="2134"/>
      <c r="F22" s="2134"/>
      <c r="G22" s="2134"/>
      <c r="H22" s="3042"/>
      <c r="I22" s="2134"/>
      <c r="J22" s="2134">
        <v>2500</v>
      </c>
      <c r="K22" s="2655"/>
      <c r="L22" s="2121" t="s">
        <v>4159</v>
      </c>
    </row>
    <row r="23" spans="1:12" ht="15.75" x14ac:dyDescent="0.25">
      <c r="A23" s="2855">
        <v>44227</v>
      </c>
      <c r="B23" s="2333" t="s">
        <v>4</v>
      </c>
      <c r="C23" s="2334"/>
      <c r="D23" s="2335"/>
      <c r="E23" s="2334">
        <v>40</v>
      </c>
      <c r="F23" s="2334"/>
      <c r="G23" s="2334"/>
      <c r="H23" s="2334"/>
      <c r="I23" s="2334"/>
      <c r="J23" s="2334"/>
      <c r="K23" s="3127"/>
      <c r="L23" s="2336"/>
    </row>
    <row r="24" spans="1:12" ht="15.75" x14ac:dyDescent="0.25">
      <c r="A24" s="2855">
        <v>44255</v>
      </c>
      <c r="B24" s="2333" t="s">
        <v>4</v>
      </c>
      <c r="C24" s="2334"/>
      <c r="D24" s="2335"/>
      <c r="E24" s="2334">
        <v>40</v>
      </c>
      <c r="F24" s="2334"/>
      <c r="G24" s="2334"/>
      <c r="H24" s="2334"/>
      <c r="I24" s="2334"/>
      <c r="J24" s="2334"/>
      <c r="K24" s="3127"/>
      <c r="L24" s="2336"/>
    </row>
    <row r="25" spans="1:12" ht="15.75" x14ac:dyDescent="0.25">
      <c r="A25" s="2855">
        <v>44285</v>
      </c>
      <c r="B25" s="2333" t="s">
        <v>4</v>
      </c>
      <c r="C25" s="2334"/>
      <c r="D25" s="2335"/>
      <c r="E25" s="2334">
        <v>45</v>
      </c>
      <c r="F25" s="2334"/>
      <c r="G25" s="2334"/>
      <c r="H25" s="2334"/>
      <c r="I25" s="2334"/>
      <c r="J25" s="2334"/>
      <c r="K25" s="3127"/>
      <c r="L25" s="2336"/>
    </row>
    <row r="26" spans="1:12" ht="15.75" x14ac:dyDescent="0.25">
      <c r="A26" s="2132">
        <v>44314</v>
      </c>
      <c r="B26" s="2133" t="s">
        <v>4331</v>
      </c>
      <c r="C26" s="2134">
        <v>270</v>
      </c>
      <c r="D26" s="2135">
        <f t="shared" si="0"/>
        <v>148.5</v>
      </c>
      <c r="E26" s="2134">
        <v>45</v>
      </c>
      <c r="F26" s="2134" t="s">
        <v>159</v>
      </c>
      <c r="G26" s="2134">
        <v>145</v>
      </c>
      <c r="H26" s="2134"/>
      <c r="I26" s="2134"/>
      <c r="J26" s="2134"/>
      <c r="K26" s="2655"/>
      <c r="L26" s="2121" t="s">
        <v>2710</v>
      </c>
    </row>
    <row r="27" spans="1:12" s="1657" customFormat="1" ht="15.75" x14ac:dyDescent="0.25">
      <c r="A27" s="3193">
        <v>44348</v>
      </c>
      <c r="B27" s="268" t="s">
        <v>186</v>
      </c>
      <c r="C27" s="3194"/>
      <c r="D27" s="258">
        <f t="shared" si="0"/>
        <v>0</v>
      </c>
      <c r="E27" s="3194"/>
      <c r="F27" s="3194"/>
      <c r="G27" s="3194"/>
      <c r="H27" s="3194"/>
      <c r="I27" s="3194"/>
      <c r="J27" s="3194">
        <v>2605</v>
      </c>
      <c r="K27" s="3192"/>
      <c r="L27" s="124" t="s">
        <v>4389</v>
      </c>
    </row>
    <row r="28" spans="1:12" ht="15.75" x14ac:dyDescent="0.25">
      <c r="A28" s="2132">
        <v>44379</v>
      </c>
      <c r="B28" s="2133" t="s">
        <v>14</v>
      </c>
      <c r="C28" s="4090" t="s">
        <v>231</v>
      </c>
      <c r="D28" s="4091"/>
      <c r="E28" s="4091"/>
      <c r="F28" s="4091"/>
      <c r="G28" s="4091"/>
      <c r="H28" s="4091"/>
      <c r="I28" s="4091"/>
      <c r="J28" s="4092"/>
      <c r="K28" s="2655"/>
      <c r="L28" s="2121"/>
    </row>
    <row r="29" spans="1:12" ht="15.75" x14ac:dyDescent="0.25">
      <c r="A29" s="3317">
        <v>44426</v>
      </c>
      <c r="B29" s="2333" t="s">
        <v>4</v>
      </c>
      <c r="C29" s="2334"/>
      <c r="D29" s="2335"/>
      <c r="E29" s="2334">
        <v>97</v>
      </c>
      <c r="F29" s="2335"/>
      <c r="G29" s="2334"/>
      <c r="H29" s="2335"/>
      <c r="I29" s="2334"/>
      <c r="J29" s="2335"/>
      <c r="K29" s="3308"/>
      <c r="L29" s="2336"/>
    </row>
    <row r="30" spans="1:12" ht="106.5" customHeight="1" x14ac:dyDescent="0.2">
      <c r="A30" s="2129">
        <v>44427</v>
      </c>
      <c r="B30" s="2130" t="s">
        <v>2276</v>
      </c>
      <c r="C30" s="4274" t="s">
        <v>4486</v>
      </c>
      <c r="D30" s="4275"/>
      <c r="E30" s="4275"/>
      <c r="F30" s="4275"/>
      <c r="G30" s="4275"/>
      <c r="H30" s="4275"/>
      <c r="I30" s="4275"/>
      <c r="J30" s="4276"/>
      <c r="K30" s="2858"/>
      <c r="L30" s="3265" t="s">
        <v>4483</v>
      </c>
    </row>
    <row r="31" spans="1:12" ht="38.25" customHeight="1" x14ac:dyDescent="0.2">
      <c r="A31" s="2132">
        <v>44428</v>
      </c>
      <c r="B31" s="2133" t="s">
        <v>14</v>
      </c>
      <c r="C31" s="4295" t="s">
        <v>4487</v>
      </c>
      <c r="D31" s="4296"/>
      <c r="E31" s="4296"/>
      <c r="F31" s="4296"/>
      <c r="G31" s="4296"/>
      <c r="H31" s="4296"/>
      <c r="I31" s="4296"/>
      <c r="J31" s="4297"/>
      <c r="K31" s="2655"/>
      <c r="L31" s="3243" t="s">
        <v>3661</v>
      </c>
    </row>
    <row r="32" spans="1:12" ht="20.25" customHeight="1" x14ac:dyDescent="0.2">
      <c r="A32" s="2132">
        <v>44433</v>
      </c>
      <c r="B32" s="2133" t="s">
        <v>14</v>
      </c>
      <c r="C32" s="4295" t="s">
        <v>553</v>
      </c>
      <c r="D32" s="4296"/>
      <c r="E32" s="4296"/>
      <c r="F32" s="4296"/>
      <c r="G32" s="4296"/>
      <c r="H32" s="4296"/>
      <c r="I32" s="4296"/>
      <c r="J32" s="4297"/>
      <c r="K32" s="3275"/>
      <c r="L32" s="3243"/>
    </row>
    <row r="33" spans="1:12" ht="15.75" x14ac:dyDescent="0.25">
      <c r="A33" s="2132">
        <v>44434</v>
      </c>
      <c r="B33" s="2133" t="s">
        <v>186</v>
      </c>
      <c r="C33" s="2134"/>
      <c r="D33" s="2135" t="s">
        <v>301</v>
      </c>
      <c r="E33" s="2134"/>
      <c r="F33" s="2134"/>
      <c r="G33" s="2134"/>
      <c r="H33" s="2134">
        <v>1980</v>
      </c>
      <c r="I33" s="2134">
        <v>100</v>
      </c>
      <c r="J33" s="2134"/>
      <c r="K33" s="2655"/>
      <c r="L33" s="2121" t="s">
        <v>40</v>
      </c>
    </row>
    <row r="34" spans="1:12" ht="47.25" x14ac:dyDescent="0.25">
      <c r="A34" s="4260">
        <v>44450</v>
      </c>
      <c r="B34" s="2133" t="s">
        <v>12</v>
      </c>
      <c r="C34" s="2134">
        <v>350</v>
      </c>
      <c r="D34" s="2135">
        <f t="shared" si="0"/>
        <v>24.5</v>
      </c>
      <c r="E34" s="2134">
        <v>93</v>
      </c>
      <c r="F34" s="2134" t="s">
        <v>159</v>
      </c>
      <c r="G34" s="2134">
        <v>110</v>
      </c>
      <c r="H34" s="2134"/>
      <c r="I34" s="2134"/>
      <c r="J34" s="2134"/>
      <c r="K34" s="2655"/>
      <c r="L34" s="2121" t="s">
        <v>4536</v>
      </c>
    </row>
    <row r="35" spans="1:12" ht="22.5" customHeight="1" x14ac:dyDescent="0.25">
      <c r="A35" s="4261"/>
      <c r="B35" s="2194" t="s">
        <v>33</v>
      </c>
      <c r="C35" s="4348" t="s">
        <v>4537</v>
      </c>
      <c r="D35" s="4349"/>
      <c r="E35" s="4349"/>
      <c r="F35" s="4349"/>
      <c r="G35" s="4349"/>
      <c r="H35" s="4349"/>
      <c r="I35" s="4349"/>
      <c r="J35" s="4350"/>
      <c r="K35" s="2745"/>
      <c r="L35" s="2271"/>
    </row>
    <row r="36" spans="1:12" ht="94.5" customHeight="1" x14ac:dyDescent="0.2">
      <c r="A36" s="2129">
        <v>44451</v>
      </c>
      <c r="B36" s="2130" t="s">
        <v>2276</v>
      </c>
      <c r="C36" s="4274" t="s">
        <v>4539</v>
      </c>
      <c r="D36" s="4275"/>
      <c r="E36" s="4275"/>
      <c r="F36" s="4275"/>
      <c r="G36" s="4275"/>
      <c r="H36" s="4275"/>
      <c r="I36" s="4275"/>
      <c r="J36" s="4276"/>
      <c r="K36" s="2858"/>
      <c r="L36" s="3265" t="s">
        <v>4483</v>
      </c>
    </row>
    <row r="37" spans="1:12" ht="15.75" x14ac:dyDescent="0.25">
      <c r="A37" s="2132">
        <v>44453</v>
      </c>
      <c r="B37" s="2133" t="s">
        <v>186</v>
      </c>
      <c r="C37" s="2134"/>
      <c r="D37" s="2135" t="s">
        <v>301</v>
      </c>
      <c r="E37" s="2134"/>
      <c r="F37" s="2134"/>
      <c r="G37" s="2134"/>
      <c r="H37" s="2134">
        <v>1910</v>
      </c>
      <c r="I37" s="2134">
        <v>100</v>
      </c>
      <c r="J37" s="2134"/>
      <c r="K37" s="2655"/>
      <c r="L37" s="2121" t="s">
        <v>3310</v>
      </c>
    </row>
    <row r="38" spans="1:12" ht="31.5" x14ac:dyDescent="0.25">
      <c r="A38" s="2132">
        <v>44455</v>
      </c>
      <c r="B38" s="2133" t="s">
        <v>12</v>
      </c>
      <c r="C38" s="2134">
        <v>245</v>
      </c>
      <c r="D38" s="2135">
        <f t="shared" si="0"/>
        <v>22.05</v>
      </c>
      <c r="E38" s="2134">
        <v>91</v>
      </c>
      <c r="F38" s="2134" t="s">
        <v>159</v>
      </c>
      <c r="G38" s="2134">
        <v>110</v>
      </c>
      <c r="H38" s="2134"/>
      <c r="I38" s="2134"/>
      <c r="J38" s="2134"/>
      <c r="K38" s="2655"/>
      <c r="L38" s="3351" t="s">
        <v>4544</v>
      </c>
    </row>
    <row r="39" spans="1:12" ht="37.5" customHeight="1" x14ac:dyDescent="0.2">
      <c r="A39" s="2132">
        <v>44504</v>
      </c>
      <c r="B39" s="2133" t="s">
        <v>14</v>
      </c>
      <c r="C39" s="4295" t="s">
        <v>4600</v>
      </c>
      <c r="D39" s="4296"/>
      <c r="E39" s="4296"/>
      <c r="F39" s="4296"/>
      <c r="G39" s="4296"/>
      <c r="H39" s="4296"/>
      <c r="I39" s="4296"/>
      <c r="J39" s="4297"/>
      <c r="K39" s="2655"/>
      <c r="L39" s="3243" t="s">
        <v>2882</v>
      </c>
    </row>
    <row r="40" spans="1:12" ht="15.75" x14ac:dyDescent="0.25">
      <c r="A40" s="2132"/>
      <c r="B40" s="2133"/>
      <c r="C40" s="2134"/>
      <c r="D40" s="2135">
        <f t="shared" si="0"/>
        <v>0</v>
      </c>
      <c r="E40" s="2134"/>
      <c r="F40" s="2134"/>
      <c r="G40" s="2134"/>
      <c r="H40" s="2134"/>
      <c r="I40" s="2134"/>
      <c r="J40" s="2134"/>
      <c r="K40" s="2655"/>
      <c r="L40" s="2121"/>
    </row>
    <row r="41" spans="1:12" ht="15.75" x14ac:dyDescent="0.25">
      <c r="A41" s="2132"/>
      <c r="B41" s="2133"/>
      <c r="C41" s="2134"/>
      <c r="D41" s="2135">
        <f t="shared" si="0"/>
        <v>0</v>
      </c>
      <c r="E41" s="2134"/>
      <c r="F41" s="2134"/>
      <c r="G41" s="2134"/>
      <c r="H41" s="2134"/>
      <c r="I41" s="2134"/>
      <c r="J41" s="2134"/>
      <c r="K41" s="2655"/>
      <c r="L41" s="2121"/>
    </row>
    <row r="42" spans="1:12" ht="15.75" x14ac:dyDescent="0.25">
      <c r="A42" s="2132"/>
      <c r="B42" s="2133"/>
      <c r="C42" s="2134"/>
      <c r="D42" s="2135">
        <f t="shared" si="0"/>
        <v>0</v>
      </c>
      <c r="E42" s="2134"/>
      <c r="F42" s="2134"/>
      <c r="G42" s="2134"/>
      <c r="H42" s="2134"/>
      <c r="I42" s="2134"/>
      <c r="J42" s="2134"/>
      <c r="K42" s="2655"/>
      <c r="L42" s="2121"/>
    </row>
    <row r="43" spans="1:12" ht="15.75" x14ac:dyDescent="0.25">
      <c r="A43" s="2132"/>
      <c r="B43" s="2133"/>
      <c r="C43" s="2134"/>
      <c r="D43" s="2135">
        <f t="shared" si="0"/>
        <v>0</v>
      </c>
      <c r="E43" s="2134"/>
      <c r="F43" s="2134"/>
      <c r="G43" s="2134"/>
      <c r="H43" s="2134"/>
      <c r="I43" s="2134"/>
      <c r="J43" s="2134"/>
      <c r="K43" s="2655"/>
      <c r="L43" s="2121"/>
    </row>
    <row r="44" spans="1:12" ht="15.75" x14ac:dyDescent="0.25">
      <c r="A44" s="2132"/>
      <c r="B44" s="2133"/>
      <c r="C44" s="2134"/>
      <c r="D44" s="2135">
        <f t="shared" si="0"/>
        <v>0</v>
      </c>
      <c r="E44" s="2134"/>
      <c r="F44" s="2134"/>
      <c r="G44" s="2134"/>
      <c r="H44" s="2134"/>
      <c r="I44" s="2134"/>
      <c r="J44" s="2134"/>
      <c r="K44" s="2655"/>
      <c r="L44" s="2121"/>
    </row>
    <row r="45" spans="1:12" ht="15.75" x14ac:dyDescent="0.25">
      <c r="A45" s="2132"/>
      <c r="B45" s="2133"/>
      <c r="C45" s="2134"/>
      <c r="D45" s="2135">
        <f t="shared" si="0"/>
        <v>0</v>
      </c>
      <c r="E45" s="2134"/>
      <c r="F45" s="2134"/>
      <c r="G45" s="2134"/>
      <c r="H45" s="2134"/>
      <c r="I45" s="2134"/>
      <c r="J45" s="2134"/>
      <c r="K45" s="2655"/>
      <c r="L45" s="2121"/>
    </row>
    <row r="46" spans="1:12" ht="15.75" x14ac:dyDescent="0.25">
      <c r="A46" s="2132"/>
      <c r="B46" s="2133"/>
      <c r="C46" s="2134"/>
      <c r="D46" s="2135">
        <f t="shared" si="0"/>
        <v>0</v>
      </c>
      <c r="E46" s="2134"/>
      <c r="F46" s="2134"/>
      <c r="G46" s="2134"/>
      <c r="H46" s="2134"/>
      <c r="I46" s="2134"/>
      <c r="J46" s="2134"/>
      <c r="K46" s="2655"/>
      <c r="L46" s="2121"/>
    </row>
    <row r="47" spans="1:12" ht="15.75" x14ac:dyDescent="0.25">
      <c r="A47" s="2132"/>
      <c r="B47" s="2133"/>
      <c r="C47" s="2134"/>
      <c r="D47" s="2135">
        <f t="shared" si="0"/>
        <v>0</v>
      </c>
      <c r="E47" s="2134"/>
      <c r="F47" s="2134"/>
      <c r="G47" s="2134"/>
      <c r="H47" s="2134"/>
      <c r="I47" s="2134"/>
      <c r="J47" s="2134"/>
      <c r="K47" s="2655"/>
      <c r="L47" s="2121"/>
    </row>
    <row r="48" spans="1:12" ht="15.75" x14ac:dyDescent="0.25">
      <c r="A48" s="2132"/>
      <c r="B48" s="2133"/>
      <c r="C48" s="2134"/>
      <c r="D48" s="2135">
        <f t="shared" si="0"/>
        <v>0</v>
      </c>
      <c r="E48" s="2134"/>
      <c r="F48" s="2134"/>
      <c r="G48" s="2134"/>
      <c r="H48" s="2134"/>
      <c r="I48" s="2134"/>
      <c r="J48" s="2134"/>
      <c r="K48" s="2655"/>
      <c r="L48" s="2121"/>
    </row>
    <row r="49" spans="1:12" ht="15.75" x14ac:dyDescent="0.25">
      <c r="A49" s="2132"/>
      <c r="B49" s="2133"/>
      <c r="C49" s="2134"/>
      <c r="D49" s="2135">
        <f t="shared" si="0"/>
        <v>0</v>
      </c>
      <c r="E49" s="2134"/>
      <c r="F49" s="2134"/>
      <c r="G49" s="2134"/>
      <c r="H49" s="2134"/>
      <c r="I49" s="2134"/>
      <c r="J49" s="2134"/>
      <c r="K49" s="2655"/>
      <c r="L49" s="2121"/>
    </row>
    <row r="50" spans="1:12" ht="15.75" x14ac:dyDescent="0.25">
      <c r="A50" s="2132"/>
      <c r="B50" s="2133"/>
      <c r="C50" s="2134"/>
      <c r="D50" s="2135">
        <f t="shared" si="0"/>
        <v>0</v>
      </c>
      <c r="E50" s="2134"/>
      <c r="F50" s="2134"/>
      <c r="G50" s="2134"/>
      <c r="H50" s="2134"/>
      <c r="I50" s="2134"/>
      <c r="J50" s="2134"/>
      <c r="K50" s="2655"/>
      <c r="L50" s="2121"/>
    </row>
    <row r="51" spans="1:12" ht="15.75" x14ac:dyDescent="0.25">
      <c r="A51" s="2132"/>
      <c r="B51" s="2133"/>
      <c r="C51" s="2134"/>
      <c r="D51" s="2135">
        <f t="shared" si="0"/>
        <v>0</v>
      </c>
      <c r="E51" s="2134"/>
      <c r="F51" s="2134"/>
      <c r="G51" s="2134"/>
      <c r="H51" s="2134"/>
      <c r="I51" s="2134"/>
      <c r="J51" s="2134"/>
      <c r="K51" s="2655"/>
      <c r="L51" s="2121"/>
    </row>
    <row r="52" spans="1:12" ht="15.75" x14ac:dyDescent="0.25">
      <c r="A52" s="2132"/>
      <c r="B52" s="2133"/>
      <c r="C52" s="2134"/>
      <c r="D52" s="2135">
        <f t="shared" si="0"/>
        <v>0</v>
      </c>
      <c r="E52" s="2134"/>
      <c r="F52" s="2134"/>
      <c r="G52" s="2134"/>
      <c r="H52" s="2134"/>
      <c r="I52" s="2134"/>
      <c r="J52" s="2134"/>
      <c r="K52" s="2655"/>
      <c r="L52" s="2121"/>
    </row>
    <row r="53" spans="1:12" ht="15.75" x14ac:dyDescent="0.25">
      <c r="A53" s="2132"/>
      <c r="B53" s="2133"/>
      <c r="C53" s="2134"/>
      <c r="D53" s="2135">
        <f t="shared" si="0"/>
        <v>0</v>
      </c>
      <c r="E53" s="2134"/>
      <c r="F53" s="2134"/>
      <c r="G53" s="2134"/>
      <c r="H53" s="2134"/>
      <c r="I53" s="2134"/>
      <c r="J53" s="2134"/>
      <c r="K53" s="2655"/>
      <c r="L53" s="2121"/>
    </row>
    <row r="54" spans="1:12" ht="15.75" x14ac:dyDescent="0.25">
      <c r="A54" s="2132"/>
      <c r="B54" s="2133"/>
      <c r="C54" s="2134"/>
      <c r="D54" s="2135">
        <f t="shared" si="0"/>
        <v>0</v>
      </c>
      <c r="E54" s="2134"/>
      <c r="F54" s="2134"/>
      <c r="G54" s="2134"/>
      <c r="H54" s="2134"/>
      <c r="I54" s="2134"/>
      <c r="J54" s="2134"/>
      <c r="K54" s="2655"/>
      <c r="L54" s="2121"/>
    </row>
    <row r="55" spans="1:12" ht="15.75" x14ac:dyDescent="0.25">
      <c r="A55" s="2132"/>
      <c r="B55" s="2133"/>
      <c r="C55" s="2134"/>
      <c r="D55" s="2135">
        <f t="shared" si="0"/>
        <v>0</v>
      </c>
      <c r="E55" s="2134"/>
      <c r="F55" s="2134"/>
      <c r="G55" s="2134"/>
      <c r="H55" s="2134"/>
      <c r="I55" s="2134"/>
      <c r="J55" s="2134"/>
      <c r="K55" s="2655"/>
      <c r="L55" s="2121"/>
    </row>
    <row r="56" spans="1:12" ht="15.75" x14ac:dyDescent="0.25">
      <c r="A56" s="2132"/>
      <c r="B56" s="2133"/>
      <c r="C56" s="2134"/>
      <c r="D56" s="2135">
        <f t="shared" si="0"/>
        <v>0</v>
      </c>
      <c r="E56" s="2134"/>
      <c r="F56" s="2134"/>
      <c r="G56" s="2134"/>
      <c r="H56" s="2134"/>
      <c r="I56" s="2134"/>
      <c r="J56" s="2134"/>
      <c r="K56" s="2655"/>
      <c r="L56" s="2121"/>
    </row>
    <row r="57" spans="1:12" ht="15.75" x14ac:dyDescent="0.25">
      <c r="A57" s="2132"/>
      <c r="B57" s="2133"/>
      <c r="C57" s="2134"/>
      <c r="D57" s="2135">
        <f t="shared" si="0"/>
        <v>0</v>
      </c>
      <c r="E57" s="2134"/>
      <c r="F57" s="2134"/>
      <c r="G57" s="2134"/>
      <c r="H57" s="2134"/>
      <c r="I57" s="2134"/>
      <c r="J57" s="2134"/>
      <c r="K57" s="2655"/>
      <c r="L57" s="2121"/>
    </row>
    <row r="58" spans="1:12" ht="15.75" x14ac:dyDescent="0.25">
      <c r="A58" s="2132"/>
      <c r="B58" s="2133"/>
      <c r="C58" s="2134"/>
      <c r="D58" s="2135">
        <f t="shared" si="0"/>
        <v>0</v>
      </c>
      <c r="E58" s="2134"/>
      <c r="F58" s="2134"/>
      <c r="G58" s="2134"/>
      <c r="H58" s="2134"/>
      <c r="I58" s="2134"/>
      <c r="J58" s="2134"/>
      <c r="K58" s="2655"/>
      <c r="L58" s="2121"/>
    </row>
    <row r="59" spans="1:12" ht="15.75" x14ac:dyDescent="0.25">
      <c r="A59" s="2132"/>
      <c r="B59" s="2133"/>
      <c r="C59" s="2134"/>
      <c r="D59" s="2135">
        <f t="shared" si="0"/>
        <v>0</v>
      </c>
      <c r="E59" s="2134"/>
      <c r="F59" s="2134"/>
      <c r="G59" s="2134"/>
      <c r="H59" s="2134"/>
      <c r="I59" s="2134"/>
      <c r="J59" s="2134"/>
      <c r="K59" s="2655"/>
      <c r="L59" s="2121"/>
    </row>
    <row r="60" spans="1:12" ht="15.75" x14ac:dyDescent="0.25">
      <c r="A60" s="2132"/>
      <c r="B60" s="2133"/>
      <c r="C60" s="2134"/>
      <c r="D60" s="2135">
        <f t="shared" si="0"/>
        <v>0</v>
      </c>
      <c r="E60" s="2134"/>
      <c r="F60" s="2134"/>
      <c r="G60" s="2134"/>
      <c r="H60" s="2134"/>
      <c r="I60" s="2134"/>
      <c r="J60" s="2134"/>
      <c r="K60" s="2655"/>
      <c r="L60" s="2121"/>
    </row>
    <row r="61" spans="1:12" ht="15.75" x14ac:dyDescent="0.25">
      <c r="A61" s="2132"/>
      <c r="B61" s="2133"/>
      <c r="C61" s="2134"/>
      <c r="D61" s="2135">
        <f t="shared" si="0"/>
        <v>0</v>
      </c>
      <c r="E61" s="2134"/>
      <c r="F61" s="2134"/>
      <c r="G61" s="2134"/>
      <c r="H61" s="2134"/>
      <c r="I61" s="2134"/>
      <c r="J61" s="2134"/>
      <c r="K61" s="2655"/>
      <c r="L61" s="2121"/>
    </row>
    <row r="62" spans="1:12" ht="15.75" x14ac:dyDescent="0.25">
      <c r="A62" s="2132"/>
      <c r="B62" s="2133"/>
      <c r="C62" s="2134"/>
      <c r="D62" s="2135">
        <f t="shared" si="0"/>
        <v>0</v>
      </c>
      <c r="E62" s="2134"/>
      <c r="F62" s="2134"/>
      <c r="G62" s="2134"/>
      <c r="H62" s="2134"/>
      <c r="I62" s="2134"/>
      <c r="J62" s="2134"/>
      <c r="K62" s="2655"/>
      <c r="L62" s="2121"/>
    </row>
    <row r="63" spans="1:12" ht="15.75" x14ac:dyDescent="0.25">
      <c r="A63" s="2132"/>
      <c r="B63" s="2133"/>
      <c r="C63" s="2134"/>
      <c r="D63" s="2135">
        <f t="shared" si="0"/>
        <v>0</v>
      </c>
      <c r="E63" s="2134"/>
      <c r="F63" s="2134"/>
      <c r="G63" s="2134"/>
      <c r="H63" s="2134"/>
      <c r="I63" s="2134"/>
      <c r="J63" s="2134"/>
      <c r="K63" s="2655"/>
      <c r="L63" s="2121"/>
    </row>
    <row r="64" spans="1:12" ht="15.75" x14ac:dyDescent="0.25">
      <c r="A64" s="2132"/>
      <c r="B64" s="2133"/>
      <c r="C64" s="2134"/>
      <c r="D64" s="2135">
        <f t="shared" si="0"/>
        <v>0</v>
      </c>
      <c r="E64" s="2134"/>
      <c r="F64" s="2134"/>
      <c r="G64" s="2134"/>
      <c r="H64" s="2134"/>
      <c r="I64" s="2134"/>
      <c r="J64" s="2134"/>
      <c r="K64" s="2655"/>
      <c r="L64" s="2121"/>
    </row>
    <row r="65" spans="1:12" ht="15.75" x14ac:dyDescent="0.25">
      <c r="A65" s="2132"/>
      <c r="B65" s="2133"/>
      <c r="C65" s="2134"/>
      <c r="D65" s="2135">
        <f t="shared" si="0"/>
        <v>0</v>
      </c>
      <c r="E65" s="2134"/>
      <c r="F65" s="2134"/>
      <c r="G65" s="2134"/>
      <c r="H65" s="2134"/>
      <c r="I65" s="2134"/>
      <c r="J65" s="2134"/>
      <c r="K65" s="2655"/>
      <c r="L65" s="2121"/>
    </row>
    <row r="66" spans="1:12" ht="15.75" x14ac:dyDescent="0.25">
      <c r="A66" s="2132"/>
      <c r="B66" s="2133"/>
      <c r="C66" s="2134"/>
      <c r="D66" s="2135">
        <f t="shared" si="0"/>
        <v>0</v>
      </c>
      <c r="E66" s="2134"/>
      <c r="F66" s="2134"/>
      <c r="G66" s="2134"/>
      <c r="H66" s="2134"/>
      <c r="I66" s="2134"/>
      <c r="J66" s="2134"/>
      <c r="K66" s="2655"/>
      <c r="L66" s="2121"/>
    </row>
    <row r="67" spans="1:12" ht="15.75" x14ac:dyDescent="0.25">
      <c r="A67" s="2132"/>
      <c r="B67" s="2133"/>
      <c r="C67" s="2134"/>
      <c r="D67" s="2135">
        <f t="shared" si="0"/>
        <v>0</v>
      </c>
      <c r="E67" s="2134"/>
      <c r="F67" s="2134"/>
      <c r="G67" s="2134"/>
      <c r="H67" s="2134"/>
      <c r="I67" s="2134"/>
      <c r="J67" s="2134"/>
      <c r="K67" s="2655"/>
      <c r="L67" s="2121"/>
    </row>
    <row r="68" spans="1:12" ht="15.75" x14ac:dyDescent="0.25">
      <c r="A68" s="2132"/>
      <c r="B68" s="2133"/>
      <c r="C68" s="2134"/>
      <c r="D68" s="2135">
        <f t="shared" si="0"/>
        <v>0</v>
      </c>
      <c r="E68" s="2134"/>
      <c r="F68" s="2134"/>
      <c r="G68" s="2134"/>
      <c r="H68" s="2134"/>
      <c r="I68" s="2134"/>
      <c r="J68" s="2134"/>
      <c r="K68" s="2655"/>
      <c r="L68" s="2121"/>
    </row>
    <row r="69" spans="1:12" ht="15.75" x14ac:dyDescent="0.25">
      <c r="A69" s="2132"/>
      <c r="B69" s="2133"/>
      <c r="C69" s="2134"/>
      <c r="D69" s="2135">
        <f t="shared" si="0"/>
        <v>0</v>
      </c>
      <c r="E69" s="2134"/>
      <c r="F69" s="2134"/>
      <c r="G69" s="2134"/>
      <c r="H69" s="2134"/>
      <c r="I69" s="2134"/>
      <c r="J69" s="2134"/>
      <c r="K69" s="2655"/>
      <c r="L69" s="2121"/>
    </row>
    <row r="70" spans="1:12" ht="15.75" x14ac:dyDescent="0.25">
      <c r="A70" s="2132"/>
      <c r="B70" s="2133"/>
      <c r="C70" s="2134"/>
      <c r="D70" s="2135">
        <f t="shared" si="0"/>
        <v>0</v>
      </c>
      <c r="E70" s="2134"/>
      <c r="F70" s="2134"/>
      <c r="G70" s="2134"/>
      <c r="H70" s="2134"/>
      <c r="I70" s="2134"/>
      <c r="J70" s="2134"/>
      <c r="K70" s="2655"/>
      <c r="L70" s="2121"/>
    </row>
    <row r="71" spans="1:12" ht="15.75" x14ac:dyDescent="0.25">
      <c r="A71" s="2132"/>
      <c r="B71" s="2133"/>
      <c r="C71" s="2134"/>
      <c r="D71" s="2135">
        <f t="shared" si="0"/>
        <v>0</v>
      </c>
      <c r="E71" s="2134"/>
      <c r="F71" s="2134"/>
      <c r="G71" s="2134"/>
      <c r="H71" s="2134"/>
      <c r="I71" s="2134"/>
      <c r="J71" s="2134"/>
      <c r="K71" s="2655"/>
      <c r="L71" s="2121"/>
    </row>
    <row r="72" spans="1:12" ht="15.75" x14ac:dyDescent="0.25">
      <c r="A72" s="2132"/>
      <c r="B72" s="2133"/>
      <c r="C72" s="2134"/>
      <c r="D72" s="2135">
        <f t="shared" si="0"/>
        <v>0</v>
      </c>
      <c r="E72" s="2134"/>
      <c r="F72" s="2134"/>
      <c r="G72" s="2134"/>
      <c r="H72" s="2134"/>
      <c r="I72" s="2134"/>
      <c r="J72" s="2134"/>
      <c r="K72" s="2655"/>
      <c r="L72" s="2121"/>
    </row>
    <row r="73" spans="1:12" ht="15.75" x14ac:dyDescent="0.25">
      <c r="A73" s="2132"/>
      <c r="B73" s="2133"/>
      <c r="C73" s="2134"/>
      <c r="D73" s="2135">
        <f t="shared" si="0"/>
        <v>0</v>
      </c>
      <c r="E73" s="2134"/>
      <c r="F73" s="2134"/>
      <c r="G73" s="2134"/>
      <c r="H73" s="2134"/>
      <c r="I73" s="2134"/>
      <c r="J73" s="2134"/>
      <c r="K73" s="2655"/>
      <c r="L73" s="2121"/>
    </row>
    <row r="74" spans="1:12" ht="15.75" x14ac:dyDescent="0.25">
      <c r="A74" s="2132"/>
      <c r="B74" s="2133"/>
      <c r="C74" s="2134"/>
      <c r="D74" s="2135">
        <f t="shared" si="0"/>
        <v>0</v>
      </c>
      <c r="E74" s="2134"/>
      <c r="F74" s="2134"/>
      <c r="G74" s="2134"/>
      <c r="H74" s="2134"/>
      <c r="I74" s="2134"/>
      <c r="J74" s="2134"/>
      <c r="K74" s="2655"/>
      <c r="L74" s="2121"/>
    </row>
    <row r="75" spans="1:12" ht="15.75" x14ac:dyDescent="0.25">
      <c r="A75" s="2132"/>
      <c r="B75" s="2133"/>
      <c r="C75" s="2134"/>
      <c r="D75" s="2135">
        <f t="shared" ref="D75:D138" si="1">+C75*(100-E75)/100</f>
        <v>0</v>
      </c>
      <c r="E75" s="2134"/>
      <c r="F75" s="2134"/>
      <c r="G75" s="2134"/>
      <c r="H75" s="2134"/>
      <c r="I75" s="2134"/>
      <c r="J75" s="2134"/>
      <c r="K75" s="2655"/>
      <c r="L75" s="2121"/>
    </row>
    <row r="76" spans="1:12" ht="15.75" x14ac:dyDescent="0.25">
      <c r="A76" s="2132"/>
      <c r="B76" s="2133"/>
      <c r="C76" s="2134"/>
      <c r="D76" s="2135">
        <f t="shared" si="1"/>
        <v>0</v>
      </c>
      <c r="E76" s="2134"/>
      <c r="F76" s="2134"/>
      <c r="G76" s="2134"/>
      <c r="H76" s="2134"/>
      <c r="I76" s="2134"/>
      <c r="J76" s="2134"/>
      <c r="K76" s="2655"/>
      <c r="L76" s="2121"/>
    </row>
    <row r="77" spans="1:12" ht="15.75" x14ac:dyDescent="0.25">
      <c r="A77" s="2132"/>
      <c r="B77" s="2133"/>
      <c r="C77" s="2134"/>
      <c r="D77" s="2135">
        <f t="shared" si="1"/>
        <v>0</v>
      </c>
      <c r="E77" s="2134"/>
      <c r="F77" s="2134"/>
      <c r="G77" s="2134"/>
      <c r="H77" s="2134"/>
      <c r="I77" s="2134"/>
      <c r="J77" s="2134"/>
      <c r="K77" s="2655"/>
      <c r="L77" s="2121"/>
    </row>
    <row r="78" spans="1:12" ht="15.75" x14ac:dyDescent="0.25">
      <c r="A78" s="2132"/>
      <c r="B78" s="2133"/>
      <c r="C78" s="2134"/>
      <c r="D78" s="2135">
        <f t="shared" si="1"/>
        <v>0</v>
      </c>
      <c r="E78" s="2134"/>
      <c r="F78" s="2134"/>
      <c r="G78" s="2134"/>
      <c r="H78" s="2134"/>
      <c r="I78" s="2134"/>
      <c r="J78" s="2134"/>
      <c r="K78" s="2655"/>
      <c r="L78" s="2121"/>
    </row>
    <row r="79" spans="1:12" ht="15.75" x14ac:dyDescent="0.25">
      <c r="A79" s="2132"/>
      <c r="B79" s="2133"/>
      <c r="C79" s="2134"/>
      <c r="D79" s="2135">
        <f t="shared" si="1"/>
        <v>0</v>
      </c>
      <c r="E79" s="2134"/>
      <c r="F79" s="2134"/>
      <c r="G79" s="2134"/>
      <c r="H79" s="2134"/>
      <c r="I79" s="2134"/>
      <c r="J79" s="2134"/>
      <c r="K79" s="2655"/>
      <c r="L79" s="2121"/>
    </row>
    <row r="80" spans="1:12" ht="15.75" x14ac:dyDescent="0.25">
      <c r="A80" s="2132"/>
      <c r="B80" s="2133"/>
      <c r="C80" s="2134"/>
      <c r="D80" s="2135">
        <f t="shared" si="1"/>
        <v>0</v>
      </c>
      <c r="E80" s="2134"/>
      <c r="F80" s="2134"/>
      <c r="G80" s="2134"/>
      <c r="H80" s="2134"/>
      <c r="I80" s="2134"/>
      <c r="J80" s="2134"/>
      <c r="K80" s="2655"/>
      <c r="L80" s="2121"/>
    </row>
    <row r="81" spans="1:12" ht="15.75" x14ac:dyDescent="0.25">
      <c r="A81" s="2132"/>
      <c r="B81" s="2133"/>
      <c r="C81" s="2134"/>
      <c r="D81" s="2135">
        <f t="shared" si="1"/>
        <v>0</v>
      </c>
      <c r="E81" s="2134"/>
      <c r="F81" s="2134"/>
      <c r="G81" s="2134"/>
      <c r="H81" s="2134"/>
      <c r="I81" s="2134"/>
      <c r="J81" s="2134"/>
      <c r="K81" s="2655"/>
      <c r="L81" s="2121"/>
    </row>
    <row r="82" spans="1:12" ht="15.75" x14ac:dyDescent="0.25">
      <c r="A82" s="2132"/>
      <c r="B82" s="2133"/>
      <c r="C82" s="2134"/>
      <c r="D82" s="2135">
        <f t="shared" si="1"/>
        <v>0</v>
      </c>
      <c r="E82" s="2134"/>
      <c r="F82" s="2134"/>
      <c r="G82" s="2134"/>
      <c r="H82" s="2134"/>
      <c r="I82" s="2134"/>
      <c r="J82" s="2134"/>
      <c r="K82" s="2655"/>
      <c r="L82" s="2121"/>
    </row>
    <row r="83" spans="1:12" ht="15.75" x14ac:dyDescent="0.25">
      <c r="A83" s="2132"/>
      <c r="B83" s="2133"/>
      <c r="C83" s="2134"/>
      <c r="D83" s="2135">
        <f t="shared" si="1"/>
        <v>0</v>
      </c>
      <c r="E83" s="2134"/>
      <c r="F83" s="2134"/>
      <c r="G83" s="2134"/>
      <c r="H83" s="2134"/>
      <c r="I83" s="2134"/>
      <c r="J83" s="2134"/>
      <c r="K83" s="2655"/>
      <c r="L83" s="2121"/>
    </row>
    <row r="84" spans="1:12" ht="15.75" x14ac:dyDescent="0.25">
      <c r="A84" s="2132"/>
      <c r="B84" s="2133"/>
      <c r="C84" s="2134"/>
      <c r="D84" s="2135">
        <f t="shared" si="1"/>
        <v>0</v>
      </c>
      <c r="E84" s="2134"/>
      <c r="F84" s="2134"/>
      <c r="G84" s="2134"/>
      <c r="H84" s="2134"/>
      <c r="I84" s="2134"/>
      <c r="J84" s="2134"/>
      <c r="K84" s="2655"/>
      <c r="L84" s="2121"/>
    </row>
    <row r="85" spans="1:12" ht="15.75" x14ac:dyDescent="0.25">
      <c r="A85" s="2132"/>
      <c r="B85" s="2133"/>
      <c r="C85" s="2134"/>
      <c r="D85" s="2135">
        <f t="shared" si="1"/>
        <v>0</v>
      </c>
      <c r="E85" s="2134"/>
      <c r="F85" s="2134"/>
      <c r="G85" s="2134"/>
      <c r="H85" s="2134"/>
      <c r="I85" s="2134"/>
      <c r="J85" s="2134"/>
      <c r="K85" s="2655"/>
      <c r="L85" s="2121"/>
    </row>
    <row r="86" spans="1:12" ht="15.75" x14ac:dyDescent="0.25">
      <c r="A86" s="2132"/>
      <c r="B86" s="2133"/>
      <c r="C86" s="2134"/>
      <c r="D86" s="2135">
        <f t="shared" si="1"/>
        <v>0</v>
      </c>
      <c r="E86" s="2134"/>
      <c r="F86" s="2134"/>
      <c r="G86" s="2134"/>
      <c r="H86" s="2134"/>
      <c r="I86" s="2134"/>
      <c r="J86" s="2134"/>
      <c r="K86" s="2655"/>
      <c r="L86" s="2121"/>
    </row>
    <row r="87" spans="1:12" ht="15.75" x14ac:dyDescent="0.25">
      <c r="A87" s="2132"/>
      <c r="B87" s="2133"/>
      <c r="C87" s="2134"/>
      <c r="D87" s="2135">
        <f t="shared" si="1"/>
        <v>0</v>
      </c>
      <c r="E87" s="2134"/>
      <c r="F87" s="2134"/>
      <c r="G87" s="2134"/>
      <c r="H87" s="2134"/>
      <c r="I87" s="2134"/>
      <c r="J87" s="2134"/>
      <c r="K87" s="2655"/>
      <c r="L87" s="2121"/>
    </row>
    <row r="88" spans="1:12" ht="15.75" x14ac:dyDescent="0.25">
      <c r="A88" s="2132"/>
      <c r="B88" s="2133"/>
      <c r="C88" s="2134"/>
      <c r="D88" s="2135">
        <f t="shared" si="1"/>
        <v>0</v>
      </c>
      <c r="E88" s="2134"/>
      <c r="F88" s="2134"/>
      <c r="G88" s="2134"/>
      <c r="H88" s="2134"/>
      <c r="I88" s="2134"/>
      <c r="J88" s="2134"/>
      <c r="K88" s="2655"/>
      <c r="L88" s="2121"/>
    </row>
    <row r="89" spans="1:12" ht="15.75" x14ac:dyDescent="0.25">
      <c r="A89" s="2132"/>
      <c r="B89" s="2133"/>
      <c r="C89" s="2134"/>
      <c r="D89" s="2135">
        <f t="shared" si="1"/>
        <v>0</v>
      </c>
      <c r="E89" s="2134"/>
      <c r="F89" s="2134"/>
      <c r="G89" s="2134"/>
      <c r="H89" s="2134"/>
      <c r="I89" s="2134"/>
      <c r="J89" s="2134"/>
      <c r="K89" s="2655"/>
      <c r="L89" s="2121"/>
    </row>
    <row r="90" spans="1:12" ht="15.75" x14ac:dyDescent="0.25">
      <c r="A90" s="2132"/>
      <c r="B90" s="2133"/>
      <c r="C90" s="2134"/>
      <c r="D90" s="2135">
        <f t="shared" si="1"/>
        <v>0</v>
      </c>
      <c r="E90" s="2134"/>
      <c r="F90" s="2134"/>
      <c r="G90" s="2134"/>
      <c r="H90" s="2134"/>
      <c r="I90" s="2134"/>
      <c r="J90" s="2134"/>
      <c r="K90" s="2655"/>
      <c r="L90" s="2121"/>
    </row>
    <row r="91" spans="1:12" ht="15.75" x14ac:dyDescent="0.25">
      <c r="A91" s="2132"/>
      <c r="B91" s="2133"/>
      <c r="C91" s="2134"/>
      <c r="D91" s="2135">
        <f t="shared" si="1"/>
        <v>0</v>
      </c>
      <c r="E91" s="2134"/>
      <c r="F91" s="2134"/>
      <c r="G91" s="2134"/>
      <c r="H91" s="2134"/>
      <c r="I91" s="2134"/>
      <c r="J91" s="2134"/>
      <c r="K91" s="2655"/>
      <c r="L91" s="2121"/>
    </row>
    <row r="92" spans="1:12" ht="15.75" x14ac:dyDescent="0.25">
      <c r="A92" s="2132"/>
      <c r="B92" s="2133"/>
      <c r="C92" s="2134"/>
      <c r="D92" s="2135">
        <f t="shared" si="1"/>
        <v>0</v>
      </c>
      <c r="E92" s="2134"/>
      <c r="F92" s="2134"/>
      <c r="G92" s="2134"/>
      <c r="H92" s="2134"/>
      <c r="I92" s="2134"/>
      <c r="J92" s="2134"/>
      <c r="K92" s="2655"/>
      <c r="L92" s="2121"/>
    </row>
    <row r="93" spans="1:12" ht="15.75" x14ac:dyDescent="0.25">
      <c r="A93" s="2132"/>
      <c r="B93" s="2133"/>
      <c r="C93" s="2134"/>
      <c r="D93" s="2135">
        <f t="shared" si="1"/>
        <v>0</v>
      </c>
      <c r="E93" s="2134"/>
      <c r="F93" s="2134"/>
      <c r="G93" s="2134"/>
      <c r="H93" s="2134"/>
      <c r="I93" s="2134"/>
      <c r="J93" s="2134"/>
      <c r="K93" s="2655"/>
      <c r="L93" s="2121"/>
    </row>
    <row r="94" spans="1:12" ht="15.75" x14ac:dyDescent="0.25">
      <c r="A94" s="2132"/>
      <c r="B94" s="2133"/>
      <c r="C94" s="2134"/>
      <c r="D94" s="2135">
        <f t="shared" si="1"/>
        <v>0</v>
      </c>
      <c r="E94" s="2134"/>
      <c r="F94" s="2134"/>
      <c r="G94" s="2134"/>
      <c r="H94" s="2134"/>
      <c r="I94" s="2134"/>
      <c r="J94" s="2134"/>
      <c r="K94" s="2655"/>
      <c r="L94" s="2121"/>
    </row>
    <row r="95" spans="1:12" ht="15.75" x14ac:dyDescent="0.25">
      <c r="A95" s="2132"/>
      <c r="B95" s="2133"/>
      <c r="C95" s="2134"/>
      <c r="D95" s="2135">
        <f t="shared" si="1"/>
        <v>0</v>
      </c>
      <c r="E95" s="2134"/>
      <c r="F95" s="2134"/>
      <c r="G95" s="2134"/>
      <c r="H95" s="2134"/>
      <c r="I95" s="2134"/>
      <c r="J95" s="2134"/>
      <c r="K95" s="2655"/>
      <c r="L95" s="2121"/>
    </row>
    <row r="96" spans="1:12" ht="15.75" x14ac:dyDescent="0.25">
      <c r="A96" s="2132"/>
      <c r="B96" s="2133"/>
      <c r="C96" s="2134"/>
      <c r="D96" s="2135">
        <f t="shared" si="1"/>
        <v>0</v>
      </c>
      <c r="E96" s="2134"/>
      <c r="F96" s="2134"/>
      <c r="G96" s="2134"/>
      <c r="H96" s="2134"/>
      <c r="I96" s="2134"/>
      <c r="J96" s="2134"/>
      <c r="K96" s="2655"/>
      <c r="L96" s="2121"/>
    </row>
    <row r="97" spans="1:12" ht="15.75" x14ac:dyDescent="0.25">
      <c r="A97" s="2132"/>
      <c r="B97" s="2133"/>
      <c r="C97" s="2134"/>
      <c r="D97" s="2135">
        <f t="shared" si="1"/>
        <v>0</v>
      </c>
      <c r="E97" s="2134"/>
      <c r="F97" s="2134"/>
      <c r="G97" s="2134"/>
      <c r="H97" s="2134"/>
      <c r="I97" s="2134"/>
      <c r="J97" s="2134"/>
      <c r="K97" s="2655"/>
      <c r="L97" s="2121"/>
    </row>
    <row r="98" spans="1:12" ht="15.75" x14ac:dyDescent="0.25">
      <c r="A98" s="2132"/>
      <c r="B98" s="2133"/>
      <c r="C98" s="2134"/>
      <c r="D98" s="2135">
        <f t="shared" si="1"/>
        <v>0</v>
      </c>
      <c r="E98" s="2134"/>
      <c r="F98" s="2134"/>
      <c r="G98" s="2134"/>
      <c r="H98" s="2134"/>
      <c r="I98" s="2134"/>
      <c r="J98" s="2134"/>
      <c r="K98" s="2655"/>
      <c r="L98" s="2121"/>
    </row>
    <row r="99" spans="1:12" ht="15.75" x14ac:dyDescent="0.25">
      <c r="A99" s="2132"/>
      <c r="B99" s="2133"/>
      <c r="C99" s="2134"/>
      <c r="D99" s="2135">
        <f t="shared" si="1"/>
        <v>0</v>
      </c>
      <c r="E99" s="2134"/>
      <c r="F99" s="2134"/>
      <c r="G99" s="2134"/>
      <c r="H99" s="2134"/>
      <c r="I99" s="2134"/>
      <c r="J99" s="2134"/>
      <c r="K99" s="2655"/>
      <c r="L99" s="2121"/>
    </row>
    <row r="100" spans="1:12" ht="15.75" x14ac:dyDescent="0.25">
      <c r="A100" s="2132"/>
      <c r="B100" s="2133"/>
      <c r="C100" s="2134"/>
      <c r="D100" s="2135">
        <f t="shared" si="1"/>
        <v>0</v>
      </c>
      <c r="E100" s="2134"/>
      <c r="F100" s="2134"/>
      <c r="G100" s="2134"/>
      <c r="H100" s="2134"/>
      <c r="I100" s="2134"/>
      <c r="J100" s="2134"/>
      <c r="K100" s="2655"/>
      <c r="L100" s="2121"/>
    </row>
    <row r="101" spans="1:12" ht="15.75" x14ac:dyDescent="0.25">
      <c r="A101" s="2132"/>
      <c r="B101" s="2133"/>
      <c r="C101" s="2134"/>
      <c r="D101" s="2135">
        <f t="shared" si="1"/>
        <v>0</v>
      </c>
      <c r="E101" s="2134"/>
      <c r="F101" s="2134"/>
      <c r="G101" s="2134"/>
      <c r="H101" s="2134"/>
      <c r="I101" s="2134"/>
      <c r="J101" s="2134"/>
      <c r="K101" s="2655"/>
      <c r="L101" s="2121"/>
    </row>
    <row r="102" spans="1:12" ht="15.75" x14ac:dyDescent="0.25">
      <c r="A102" s="2132"/>
      <c r="B102" s="2133"/>
      <c r="C102" s="2134"/>
      <c r="D102" s="2135">
        <f t="shared" si="1"/>
        <v>0</v>
      </c>
      <c r="E102" s="2134"/>
      <c r="F102" s="2134"/>
      <c r="G102" s="2134"/>
      <c r="H102" s="2134"/>
      <c r="I102" s="2134"/>
      <c r="J102" s="2134"/>
      <c r="K102" s="2655"/>
      <c r="L102" s="2121"/>
    </row>
    <row r="103" spans="1:12" ht="15.75" x14ac:dyDescent="0.25">
      <c r="A103" s="2132"/>
      <c r="B103" s="2133"/>
      <c r="C103" s="2134"/>
      <c r="D103" s="2135">
        <f t="shared" si="1"/>
        <v>0</v>
      </c>
      <c r="E103" s="2134"/>
      <c r="F103" s="2134"/>
      <c r="G103" s="2134"/>
      <c r="H103" s="2134"/>
      <c r="I103" s="2134"/>
      <c r="J103" s="2134"/>
      <c r="K103" s="2655"/>
      <c r="L103" s="2121"/>
    </row>
    <row r="104" spans="1:12" ht="15.75" x14ac:dyDescent="0.25">
      <c r="A104" s="2132"/>
      <c r="B104" s="2133"/>
      <c r="C104" s="2134"/>
      <c r="D104" s="2135">
        <f t="shared" si="1"/>
        <v>0</v>
      </c>
      <c r="E104" s="2134"/>
      <c r="F104" s="2134"/>
      <c r="G104" s="2134"/>
      <c r="H104" s="2134"/>
      <c r="I104" s="2134"/>
      <c r="J104" s="2134"/>
      <c r="K104" s="2655"/>
      <c r="L104" s="2121"/>
    </row>
    <row r="105" spans="1:12" ht="15.75" x14ac:dyDescent="0.25">
      <c r="A105" s="2132"/>
      <c r="B105" s="2133"/>
      <c r="C105" s="2134"/>
      <c r="D105" s="2135">
        <f t="shared" si="1"/>
        <v>0</v>
      </c>
      <c r="E105" s="2134"/>
      <c r="F105" s="2134"/>
      <c r="G105" s="2134"/>
      <c r="H105" s="2134"/>
      <c r="I105" s="2134"/>
      <c r="J105" s="2134"/>
      <c r="K105" s="2655"/>
      <c r="L105" s="2121"/>
    </row>
    <row r="106" spans="1:12" ht="15.75" x14ac:dyDescent="0.25">
      <c r="A106" s="2132"/>
      <c r="B106" s="2133"/>
      <c r="C106" s="2134"/>
      <c r="D106" s="2135">
        <f t="shared" si="1"/>
        <v>0</v>
      </c>
      <c r="E106" s="2134"/>
      <c r="F106" s="2134"/>
      <c r="G106" s="2134"/>
      <c r="H106" s="2134"/>
      <c r="I106" s="2134"/>
      <c r="J106" s="2134"/>
      <c r="K106" s="2655"/>
      <c r="L106" s="2121"/>
    </row>
    <row r="107" spans="1:12" ht="15.75" x14ac:dyDescent="0.25">
      <c r="A107" s="2132"/>
      <c r="B107" s="2133"/>
      <c r="C107" s="2134"/>
      <c r="D107" s="2135">
        <f t="shared" si="1"/>
        <v>0</v>
      </c>
      <c r="E107" s="2134"/>
      <c r="F107" s="2134"/>
      <c r="G107" s="2134"/>
      <c r="H107" s="2134"/>
      <c r="I107" s="2134"/>
      <c r="J107" s="2134"/>
      <c r="K107" s="2655"/>
      <c r="L107" s="2121"/>
    </row>
    <row r="108" spans="1:12" ht="15.75" x14ac:dyDescent="0.25">
      <c r="A108" s="2132"/>
      <c r="B108" s="2133"/>
      <c r="C108" s="2134"/>
      <c r="D108" s="2135">
        <f t="shared" si="1"/>
        <v>0</v>
      </c>
      <c r="E108" s="2134"/>
      <c r="F108" s="2134"/>
      <c r="G108" s="2134"/>
      <c r="H108" s="2134"/>
      <c r="I108" s="2134"/>
      <c r="J108" s="2134"/>
      <c r="K108" s="2655"/>
      <c r="L108" s="2121"/>
    </row>
    <row r="109" spans="1:12" ht="15.75" x14ac:dyDescent="0.25">
      <c r="A109" s="2132"/>
      <c r="B109" s="2133"/>
      <c r="C109" s="2134"/>
      <c r="D109" s="2135">
        <f t="shared" si="1"/>
        <v>0</v>
      </c>
      <c r="E109" s="2134"/>
      <c r="F109" s="2134"/>
      <c r="G109" s="2134"/>
      <c r="H109" s="2134"/>
      <c r="I109" s="2134"/>
      <c r="J109" s="2134"/>
      <c r="K109" s="2655"/>
      <c r="L109" s="2121"/>
    </row>
    <row r="110" spans="1:12" ht="15.75" x14ac:dyDescent="0.25">
      <c r="A110" s="2132"/>
      <c r="B110" s="2133"/>
      <c r="C110" s="2134"/>
      <c r="D110" s="2135">
        <f t="shared" si="1"/>
        <v>0</v>
      </c>
      <c r="E110" s="2134"/>
      <c r="F110" s="2134"/>
      <c r="G110" s="2134"/>
      <c r="H110" s="2134"/>
      <c r="I110" s="2134"/>
      <c r="J110" s="2134"/>
      <c r="K110" s="2655"/>
      <c r="L110" s="2121"/>
    </row>
    <row r="111" spans="1:12" ht="15.75" x14ac:dyDescent="0.25">
      <c r="A111" s="2132"/>
      <c r="B111" s="2133"/>
      <c r="C111" s="2134"/>
      <c r="D111" s="2135">
        <f t="shared" si="1"/>
        <v>0</v>
      </c>
      <c r="E111" s="2134"/>
      <c r="F111" s="2134"/>
      <c r="G111" s="2134"/>
      <c r="H111" s="2134"/>
      <c r="I111" s="2134"/>
      <c r="J111" s="2134"/>
      <c r="K111" s="2655"/>
      <c r="L111" s="2121"/>
    </row>
    <row r="112" spans="1:12" ht="15.75" x14ac:dyDescent="0.25">
      <c r="A112" s="2132"/>
      <c r="B112" s="2133"/>
      <c r="C112" s="2134"/>
      <c r="D112" s="2135">
        <f t="shared" si="1"/>
        <v>0</v>
      </c>
      <c r="E112" s="2134"/>
      <c r="F112" s="2134"/>
      <c r="G112" s="2134"/>
      <c r="H112" s="2134"/>
      <c r="I112" s="2134"/>
      <c r="J112" s="2134"/>
      <c r="K112" s="2655"/>
      <c r="L112" s="2121"/>
    </row>
    <row r="113" spans="1:12" ht="15.75" x14ac:dyDescent="0.25">
      <c r="A113" s="2132"/>
      <c r="B113" s="2133"/>
      <c r="C113" s="2134"/>
      <c r="D113" s="2135">
        <f t="shared" si="1"/>
        <v>0</v>
      </c>
      <c r="E113" s="2134"/>
      <c r="F113" s="2134"/>
      <c r="G113" s="2134"/>
      <c r="H113" s="2134"/>
      <c r="I113" s="2134"/>
      <c r="J113" s="2134"/>
      <c r="K113" s="2655"/>
      <c r="L113" s="2121"/>
    </row>
    <row r="114" spans="1:12" ht="15.75" x14ac:dyDescent="0.25">
      <c r="A114" s="2132"/>
      <c r="B114" s="2133"/>
      <c r="C114" s="2134"/>
      <c r="D114" s="2135">
        <f t="shared" si="1"/>
        <v>0</v>
      </c>
      <c r="E114" s="2134"/>
      <c r="F114" s="2134"/>
      <c r="G114" s="2134"/>
      <c r="H114" s="2134"/>
      <c r="I114" s="2134"/>
      <c r="J114" s="2134"/>
      <c r="K114" s="2655"/>
      <c r="L114" s="2121"/>
    </row>
    <row r="115" spans="1:12" ht="15.75" x14ac:dyDescent="0.25">
      <c r="A115" s="2132"/>
      <c r="B115" s="2133"/>
      <c r="C115" s="2134"/>
      <c r="D115" s="2135">
        <f t="shared" si="1"/>
        <v>0</v>
      </c>
      <c r="E115" s="2134"/>
      <c r="F115" s="2134"/>
      <c r="G115" s="2134"/>
      <c r="H115" s="2134"/>
      <c r="I115" s="2134"/>
      <c r="J115" s="2134"/>
      <c r="K115" s="2655"/>
      <c r="L115" s="2121"/>
    </row>
    <row r="116" spans="1:12" ht="15.75" x14ac:dyDescent="0.25">
      <c r="A116" s="2132"/>
      <c r="B116" s="2133"/>
      <c r="C116" s="2134"/>
      <c r="D116" s="2135">
        <f t="shared" si="1"/>
        <v>0</v>
      </c>
      <c r="E116" s="2134"/>
      <c r="F116" s="2134"/>
      <c r="G116" s="2134"/>
      <c r="H116" s="2134"/>
      <c r="I116" s="2134"/>
      <c r="J116" s="2134"/>
      <c r="K116" s="2655"/>
      <c r="L116" s="2121"/>
    </row>
    <row r="117" spans="1:12" ht="15.75" x14ac:dyDescent="0.25">
      <c r="A117" s="2132"/>
      <c r="B117" s="2133"/>
      <c r="C117" s="2134"/>
      <c r="D117" s="2135">
        <f t="shared" si="1"/>
        <v>0</v>
      </c>
      <c r="E117" s="2134"/>
      <c r="F117" s="2134"/>
      <c r="G117" s="2134"/>
      <c r="H117" s="2134"/>
      <c r="I117" s="2134"/>
      <c r="J117" s="2134"/>
      <c r="K117" s="2655"/>
      <c r="L117" s="2121"/>
    </row>
    <row r="118" spans="1:12" ht="15.75" x14ac:dyDescent="0.25">
      <c r="A118" s="2132"/>
      <c r="B118" s="2133"/>
      <c r="C118" s="2134"/>
      <c r="D118" s="2135">
        <f t="shared" si="1"/>
        <v>0</v>
      </c>
      <c r="E118" s="2134"/>
      <c r="F118" s="2134"/>
      <c r="G118" s="2134"/>
      <c r="H118" s="2134"/>
      <c r="I118" s="2134"/>
      <c r="J118" s="2134"/>
      <c r="K118" s="2655"/>
      <c r="L118" s="2121"/>
    </row>
    <row r="119" spans="1:12" ht="15.75" x14ac:dyDescent="0.25">
      <c r="A119" s="2132"/>
      <c r="B119" s="2133"/>
      <c r="C119" s="2134"/>
      <c r="D119" s="2135">
        <f t="shared" si="1"/>
        <v>0</v>
      </c>
      <c r="E119" s="2134"/>
      <c r="F119" s="2134"/>
      <c r="G119" s="2134"/>
      <c r="H119" s="2134"/>
      <c r="I119" s="2134"/>
      <c r="J119" s="2134"/>
      <c r="K119" s="2655"/>
      <c r="L119" s="2121"/>
    </row>
    <row r="120" spans="1:12" ht="15.75" x14ac:dyDescent="0.25">
      <c r="A120" s="2132"/>
      <c r="B120" s="2133"/>
      <c r="C120" s="2134"/>
      <c r="D120" s="2135">
        <f t="shared" si="1"/>
        <v>0</v>
      </c>
      <c r="E120" s="2134"/>
      <c r="F120" s="2134"/>
      <c r="G120" s="2134"/>
      <c r="H120" s="2134"/>
      <c r="I120" s="2134"/>
      <c r="J120" s="2134"/>
      <c r="K120" s="2655"/>
      <c r="L120" s="2121"/>
    </row>
    <row r="121" spans="1:12" ht="15.75" x14ac:dyDescent="0.25">
      <c r="A121" s="2132"/>
      <c r="B121" s="2133"/>
      <c r="C121" s="2134"/>
      <c r="D121" s="2135">
        <f t="shared" si="1"/>
        <v>0</v>
      </c>
      <c r="E121" s="2134"/>
      <c r="F121" s="2134"/>
      <c r="G121" s="2134"/>
      <c r="H121" s="2134"/>
      <c r="I121" s="2134"/>
      <c r="J121" s="2134"/>
      <c r="K121" s="2655"/>
      <c r="L121" s="2121"/>
    </row>
    <row r="122" spans="1:12" ht="15.75" x14ac:dyDescent="0.25">
      <c r="A122" s="2132"/>
      <c r="B122" s="2133"/>
      <c r="C122" s="2134"/>
      <c r="D122" s="2135">
        <f t="shared" si="1"/>
        <v>0</v>
      </c>
      <c r="E122" s="2134"/>
      <c r="F122" s="2134"/>
      <c r="G122" s="2134"/>
      <c r="H122" s="2134"/>
      <c r="I122" s="2134"/>
      <c r="J122" s="2134"/>
      <c r="K122" s="2655"/>
      <c r="L122" s="2121"/>
    </row>
    <row r="123" spans="1:12" ht="15.75" x14ac:dyDescent="0.25">
      <c r="A123" s="2132"/>
      <c r="B123" s="2133"/>
      <c r="C123" s="2134"/>
      <c r="D123" s="2135">
        <f t="shared" si="1"/>
        <v>0</v>
      </c>
      <c r="E123" s="2134"/>
      <c r="F123" s="2134"/>
      <c r="G123" s="2134"/>
      <c r="H123" s="2134"/>
      <c r="I123" s="2134"/>
      <c r="J123" s="2134"/>
      <c r="K123" s="2655"/>
      <c r="L123" s="2121"/>
    </row>
    <row r="124" spans="1:12" ht="15.75" x14ac:dyDescent="0.25">
      <c r="A124" s="2132"/>
      <c r="B124" s="2133"/>
      <c r="C124" s="2134"/>
      <c r="D124" s="2135">
        <f t="shared" si="1"/>
        <v>0</v>
      </c>
      <c r="E124" s="2134"/>
      <c r="F124" s="2134"/>
      <c r="G124" s="2134"/>
      <c r="H124" s="2134"/>
      <c r="I124" s="2134"/>
      <c r="J124" s="2134"/>
      <c r="K124" s="2655"/>
      <c r="L124" s="2121"/>
    </row>
    <row r="125" spans="1:12" ht="15.75" x14ac:dyDescent="0.25">
      <c r="A125" s="2132"/>
      <c r="B125" s="2133"/>
      <c r="C125" s="2134"/>
      <c r="D125" s="2135">
        <f t="shared" si="1"/>
        <v>0</v>
      </c>
      <c r="E125" s="2134"/>
      <c r="F125" s="2134"/>
      <c r="G125" s="2134"/>
      <c r="H125" s="2134"/>
      <c r="I125" s="2134"/>
      <c r="J125" s="2134"/>
      <c r="K125" s="2655"/>
      <c r="L125" s="2121"/>
    </row>
    <row r="126" spans="1:12" ht="15.75" x14ac:dyDescent="0.25">
      <c r="A126" s="2132"/>
      <c r="B126" s="2133"/>
      <c r="C126" s="2134"/>
      <c r="D126" s="2135">
        <f t="shared" si="1"/>
        <v>0</v>
      </c>
      <c r="E126" s="2134"/>
      <c r="F126" s="2134"/>
      <c r="G126" s="2134"/>
      <c r="H126" s="2134"/>
      <c r="I126" s="2134"/>
      <c r="J126" s="2134"/>
      <c r="K126" s="2655"/>
      <c r="L126" s="2121"/>
    </row>
    <row r="127" spans="1:12" ht="15.75" x14ac:dyDescent="0.25">
      <c r="A127" s="2132"/>
      <c r="B127" s="2133"/>
      <c r="C127" s="2134"/>
      <c r="D127" s="2135">
        <f t="shared" si="1"/>
        <v>0</v>
      </c>
      <c r="E127" s="2134"/>
      <c r="F127" s="2134"/>
      <c r="G127" s="2134"/>
      <c r="H127" s="2134"/>
      <c r="I127" s="2134"/>
      <c r="J127" s="2134"/>
      <c r="K127" s="2655"/>
      <c r="L127" s="2121"/>
    </row>
    <row r="128" spans="1:12" ht="15.75" x14ac:dyDescent="0.25">
      <c r="A128" s="2132"/>
      <c r="B128" s="2133"/>
      <c r="C128" s="2134"/>
      <c r="D128" s="2135">
        <f t="shared" si="1"/>
        <v>0</v>
      </c>
      <c r="E128" s="2134"/>
      <c r="F128" s="2134"/>
      <c r="G128" s="2134"/>
      <c r="H128" s="2134"/>
      <c r="I128" s="2134"/>
      <c r="J128" s="2134"/>
      <c r="K128" s="2655"/>
      <c r="L128" s="2121"/>
    </row>
    <row r="129" spans="1:12" ht="15.75" x14ac:dyDescent="0.25">
      <c r="A129" s="2132"/>
      <c r="B129" s="2133"/>
      <c r="C129" s="2134"/>
      <c r="D129" s="2135">
        <f t="shared" si="1"/>
        <v>0</v>
      </c>
      <c r="E129" s="2134"/>
      <c r="F129" s="2134"/>
      <c r="G129" s="2134"/>
      <c r="H129" s="2134"/>
      <c r="I129" s="2134"/>
      <c r="J129" s="2134"/>
      <c r="K129" s="2655"/>
      <c r="L129" s="2121"/>
    </row>
    <row r="130" spans="1:12" ht="15.75" x14ac:dyDescent="0.25">
      <c r="A130" s="2132"/>
      <c r="B130" s="2133"/>
      <c r="C130" s="2134"/>
      <c r="D130" s="2135">
        <f t="shared" si="1"/>
        <v>0</v>
      </c>
      <c r="E130" s="2134"/>
      <c r="F130" s="2134"/>
      <c r="G130" s="2134"/>
      <c r="H130" s="2134"/>
      <c r="I130" s="2134"/>
      <c r="J130" s="2134"/>
      <c r="K130" s="2655"/>
      <c r="L130" s="2121"/>
    </row>
    <row r="131" spans="1:12" ht="15.75" x14ac:dyDescent="0.25">
      <c r="A131" s="2132"/>
      <c r="B131" s="2133"/>
      <c r="C131" s="2134"/>
      <c r="D131" s="2135">
        <f t="shared" si="1"/>
        <v>0</v>
      </c>
      <c r="E131" s="2134"/>
      <c r="F131" s="2134"/>
      <c r="G131" s="2134"/>
      <c r="H131" s="2134"/>
      <c r="I131" s="2134"/>
      <c r="J131" s="2134"/>
      <c r="K131" s="2655"/>
      <c r="L131" s="2121"/>
    </row>
    <row r="132" spans="1:12" ht="15.75" x14ac:dyDescent="0.25">
      <c r="A132" s="2132"/>
      <c r="B132" s="2133"/>
      <c r="C132" s="2134"/>
      <c r="D132" s="2135">
        <f t="shared" si="1"/>
        <v>0</v>
      </c>
      <c r="E132" s="2134"/>
      <c r="F132" s="2134"/>
      <c r="G132" s="2134"/>
      <c r="H132" s="2134"/>
      <c r="I132" s="2134"/>
      <c r="J132" s="2134"/>
      <c r="K132" s="2655"/>
      <c r="L132" s="2121"/>
    </row>
    <row r="133" spans="1:12" ht="15.75" x14ac:dyDescent="0.25">
      <c r="A133" s="2132"/>
      <c r="B133" s="2133"/>
      <c r="C133" s="2134"/>
      <c r="D133" s="2135">
        <f t="shared" si="1"/>
        <v>0</v>
      </c>
      <c r="E133" s="2134"/>
      <c r="F133" s="2134"/>
      <c r="G133" s="2134"/>
      <c r="H133" s="2134"/>
      <c r="I133" s="2134"/>
      <c r="J133" s="2134"/>
      <c r="K133" s="2655"/>
      <c r="L133" s="2121"/>
    </row>
    <row r="134" spans="1:12" ht="15.75" x14ac:dyDescent="0.25">
      <c r="A134" s="2132"/>
      <c r="B134" s="2133"/>
      <c r="C134" s="2134"/>
      <c r="D134" s="2135">
        <f t="shared" si="1"/>
        <v>0</v>
      </c>
      <c r="E134" s="2134"/>
      <c r="F134" s="2134"/>
      <c r="G134" s="2134"/>
      <c r="H134" s="2134"/>
      <c r="I134" s="2134"/>
      <c r="J134" s="2134"/>
      <c r="K134" s="2655"/>
      <c r="L134" s="2121"/>
    </row>
    <row r="135" spans="1:12" ht="15.75" x14ac:dyDescent="0.25">
      <c r="A135" s="2132"/>
      <c r="B135" s="2133"/>
      <c r="C135" s="2134"/>
      <c r="D135" s="2135">
        <f t="shared" si="1"/>
        <v>0</v>
      </c>
      <c r="E135" s="2134"/>
      <c r="F135" s="2134"/>
      <c r="G135" s="2134"/>
      <c r="H135" s="2134"/>
      <c r="I135" s="2134"/>
      <c r="J135" s="2134"/>
      <c r="K135" s="2655"/>
      <c r="L135" s="2121"/>
    </row>
    <row r="136" spans="1:12" ht="15.75" x14ac:dyDescent="0.25">
      <c r="A136" s="2132"/>
      <c r="B136" s="2133"/>
      <c r="C136" s="2134"/>
      <c r="D136" s="2135">
        <f t="shared" si="1"/>
        <v>0</v>
      </c>
      <c r="E136" s="2134"/>
      <c r="F136" s="2134"/>
      <c r="G136" s="2134"/>
      <c r="H136" s="2134"/>
      <c r="I136" s="2134"/>
      <c r="J136" s="2134"/>
      <c r="K136" s="2655"/>
      <c r="L136" s="2121"/>
    </row>
    <row r="137" spans="1:12" ht="15.75" x14ac:dyDescent="0.25">
      <c r="A137" s="2132"/>
      <c r="B137" s="2133"/>
      <c r="C137" s="2134"/>
      <c r="D137" s="2135">
        <f t="shared" si="1"/>
        <v>0</v>
      </c>
      <c r="E137" s="2134"/>
      <c r="F137" s="2134"/>
      <c r="G137" s="2134"/>
      <c r="H137" s="2134"/>
      <c r="I137" s="2134"/>
      <c r="J137" s="2134"/>
      <c r="K137" s="2655"/>
      <c r="L137" s="2121"/>
    </row>
    <row r="138" spans="1:12" ht="15.75" x14ac:dyDescent="0.25">
      <c r="A138" s="2132"/>
      <c r="B138" s="2133"/>
      <c r="C138" s="2134"/>
      <c r="D138" s="2135">
        <f t="shared" si="1"/>
        <v>0</v>
      </c>
      <c r="E138" s="2134"/>
      <c r="F138" s="2134"/>
      <c r="G138" s="2134"/>
      <c r="H138" s="2134"/>
      <c r="I138" s="2134"/>
      <c r="J138" s="2134"/>
      <c r="K138" s="2655"/>
      <c r="L138" s="2121"/>
    </row>
    <row r="139" spans="1:12" ht="15.75" x14ac:dyDescent="0.25">
      <c r="A139" s="2132"/>
      <c r="B139" s="2133"/>
      <c r="C139" s="2134"/>
      <c r="D139" s="2135">
        <f t="shared" ref="D139:D202" si="2">+C139*(100-E139)/100</f>
        <v>0</v>
      </c>
      <c r="E139" s="2134"/>
      <c r="F139" s="2134"/>
      <c r="G139" s="2134"/>
      <c r="H139" s="2134"/>
      <c r="I139" s="2134"/>
      <c r="J139" s="2134"/>
      <c r="K139" s="2655"/>
      <c r="L139" s="2121"/>
    </row>
    <row r="140" spans="1:12" ht="15.75" x14ac:dyDescent="0.25">
      <c r="A140" s="2132"/>
      <c r="B140" s="2133"/>
      <c r="C140" s="2134"/>
      <c r="D140" s="2135">
        <f t="shared" si="2"/>
        <v>0</v>
      </c>
      <c r="E140" s="2134"/>
      <c r="F140" s="2134"/>
      <c r="G140" s="2134"/>
      <c r="H140" s="2134"/>
      <c r="I140" s="2134"/>
      <c r="J140" s="2134"/>
      <c r="K140" s="2655"/>
      <c r="L140" s="2121"/>
    </row>
    <row r="141" spans="1:12" ht="15.75" x14ac:dyDescent="0.25">
      <c r="A141" s="2132"/>
      <c r="B141" s="2133"/>
      <c r="C141" s="2134"/>
      <c r="D141" s="2135">
        <f t="shared" si="2"/>
        <v>0</v>
      </c>
      <c r="E141" s="2134"/>
      <c r="F141" s="2134"/>
      <c r="G141" s="2134"/>
      <c r="H141" s="2134"/>
      <c r="I141" s="2134"/>
      <c r="J141" s="2134"/>
      <c r="K141" s="2655"/>
      <c r="L141" s="2121"/>
    </row>
    <row r="142" spans="1:12" ht="15.75" x14ac:dyDescent="0.25">
      <c r="A142" s="2132"/>
      <c r="B142" s="2133"/>
      <c r="C142" s="2134"/>
      <c r="D142" s="2135">
        <f t="shared" si="2"/>
        <v>0</v>
      </c>
      <c r="E142" s="2134"/>
      <c r="F142" s="2134"/>
      <c r="G142" s="2134"/>
      <c r="H142" s="2134"/>
      <c r="I142" s="2134"/>
      <c r="J142" s="2134"/>
      <c r="K142" s="2655"/>
      <c r="L142" s="2121"/>
    </row>
    <row r="143" spans="1:12" ht="15.75" x14ac:dyDescent="0.25">
      <c r="A143" s="2132"/>
      <c r="B143" s="2133"/>
      <c r="C143" s="2134"/>
      <c r="D143" s="2135">
        <f t="shared" si="2"/>
        <v>0</v>
      </c>
      <c r="E143" s="2134"/>
      <c r="F143" s="2134"/>
      <c r="G143" s="2134"/>
      <c r="H143" s="2134"/>
      <c r="I143" s="2134"/>
      <c r="J143" s="2134"/>
      <c r="K143" s="2655"/>
      <c r="L143" s="2121"/>
    </row>
    <row r="144" spans="1:12" ht="15.75" x14ac:dyDescent="0.25">
      <c r="A144" s="2132"/>
      <c r="B144" s="2133"/>
      <c r="C144" s="2134"/>
      <c r="D144" s="2135">
        <f t="shared" si="2"/>
        <v>0</v>
      </c>
      <c r="E144" s="2134"/>
      <c r="F144" s="2134"/>
      <c r="G144" s="2134"/>
      <c r="H144" s="2134"/>
      <c r="I144" s="2134"/>
      <c r="J144" s="2134"/>
      <c r="K144" s="2655"/>
      <c r="L144" s="2121"/>
    </row>
    <row r="145" spans="1:12" ht="15.75" x14ac:dyDescent="0.25">
      <c r="A145" s="2132"/>
      <c r="B145" s="2133"/>
      <c r="C145" s="2134"/>
      <c r="D145" s="2135">
        <f t="shared" si="2"/>
        <v>0</v>
      </c>
      <c r="E145" s="2134"/>
      <c r="F145" s="2134"/>
      <c r="G145" s="2134"/>
      <c r="H145" s="2134"/>
      <c r="I145" s="2134"/>
      <c r="J145" s="2134"/>
      <c r="K145" s="2655"/>
      <c r="L145" s="2121"/>
    </row>
    <row r="146" spans="1:12" ht="15.75" x14ac:dyDescent="0.25">
      <c r="A146" s="2132"/>
      <c r="B146" s="2133"/>
      <c r="C146" s="2134"/>
      <c r="D146" s="2135">
        <f t="shared" si="2"/>
        <v>0</v>
      </c>
      <c r="E146" s="2134"/>
      <c r="F146" s="2134"/>
      <c r="G146" s="2134"/>
      <c r="H146" s="2134"/>
      <c r="I146" s="2134"/>
      <c r="J146" s="2134"/>
      <c r="K146" s="2655"/>
      <c r="L146" s="2121"/>
    </row>
    <row r="147" spans="1:12" ht="15.75" x14ac:dyDescent="0.25">
      <c r="A147" s="2132"/>
      <c r="B147" s="2133"/>
      <c r="C147" s="2134"/>
      <c r="D147" s="2135">
        <f t="shared" si="2"/>
        <v>0</v>
      </c>
      <c r="E147" s="2134"/>
      <c r="F147" s="2134"/>
      <c r="G147" s="2134"/>
      <c r="H147" s="2134"/>
      <c r="I147" s="2134"/>
      <c r="J147" s="2134"/>
      <c r="K147" s="2655"/>
      <c r="L147" s="2121"/>
    </row>
    <row r="148" spans="1:12" ht="15.75" x14ac:dyDescent="0.25">
      <c r="A148" s="2132"/>
      <c r="B148" s="2133"/>
      <c r="C148" s="2134"/>
      <c r="D148" s="2135">
        <f t="shared" si="2"/>
        <v>0</v>
      </c>
      <c r="E148" s="2134"/>
      <c r="F148" s="2134"/>
      <c r="G148" s="2134"/>
      <c r="H148" s="2134"/>
      <c r="I148" s="2134"/>
      <c r="J148" s="2134"/>
      <c r="K148" s="2655"/>
      <c r="L148" s="2121"/>
    </row>
    <row r="149" spans="1:12" ht="15.75" x14ac:dyDescent="0.25">
      <c r="A149" s="2132"/>
      <c r="B149" s="2133"/>
      <c r="C149" s="2134"/>
      <c r="D149" s="2135">
        <f t="shared" si="2"/>
        <v>0</v>
      </c>
      <c r="E149" s="2134"/>
      <c r="F149" s="2134"/>
      <c r="G149" s="2134"/>
      <c r="H149" s="2134"/>
      <c r="I149" s="2134"/>
      <c r="J149" s="2134"/>
      <c r="K149" s="2655"/>
      <c r="L149" s="2121"/>
    </row>
    <row r="150" spans="1:12" ht="15.75" x14ac:dyDescent="0.25">
      <c r="A150" s="2132"/>
      <c r="B150" s="2133"/>
      <c r="C150" s="2134"/>
      <c r="D150" s="2135">
        <f t="shared" si="2"/>
        <v>0</v>
      </c>
      <c r="E150" s="2134"/>
      <c r="F150" s="2134"/>
      <c r="G150" s="2134"/>
      <c r="H150" s="2134"/>
      <c r="I150" s="2134"/>
      <c r="J150" s="2134"/>
      <c r="K150" s="2655"/>
      <c r="L150" s="2121"/>
    </row>
    <row r="151" spans="1:12" ht="15.75" x14ac:dyDescent="0.25">
      <c r="A151" s="2132"/>
      <c r="B151" s="2133"/>
      <c r="C151" s="2134"/>
      <c r="D151" s="2135">
        <f t="shared" si="2"/>
        <v>0</v>
      </c>
      <c r="E151" s="2134"/>
      <c r="F151" s="2134"/>
      <c r="G151" s="2134"/>
      <c r="H151" s="2134"/>
      <c r="I151" s="2134"/>
      <c r="J151" s="2134"/>
      <c r="K151" s="2655"/>
      <c r="L151" s="2121"/>
    </row>
    <row r="152" spans="1:12" ht="15.75" x14ac:dyDescent="0.25">
      <c r="A152" s="2132"/>
      <c r="B152" s="2133"/>
      <c r="C152" s="2134"/>
      <c r="D152" s="2135">
        <f t="shared" si="2"/>
        <v>0</v>
      </c>
      <c r="E152" s="2134"/>
      <c r="F152" s="2134"/>
      <c r="G152" s="2134"/>
      <c r="H152" s="2134"/>
      <c r="I152" s="2134"/>
      <c r="J152" s="2134"/>
      <c r="K152" s="2655"/>
      <c r="L152" s="2121"/>
    </row>
    <row r="153" spans="1:12" ht="15.75" x14ac:dyDescent="0.25">
      <c r="A153" s="2132"/>
      <c r="B153" s="2133"/>
      <c r="C153" s="2134"/>
      <c r="D153" s="2135">
        <f t="shared" si="2"/>
        <v>0</v>
      </c>
      <c r="E153" s="2134"/>
      <c r="F153" s="2134"/>
      <c r="G153" s="2134"/>
      <c r="H153" s="2134"/>
      <c r="I153" s="2134"/>
      <c r="J153" s="2134"/>
      <c r="K153" s="2655"/>
      <c r="L153" s="2121"/>
    </row>
    <row r="154" spans="1:12" ht="15.75" x14ac:dyDescent="0.25">
      <c r="A154" s="2132"/>
      <c r="B154" s="2133"/>
      <c r="C154" s="2134"/>
      <c r="D154" s="2135">
        <f t="shared" si="2"/>
        <v>0</v>
      </c>
      <c r="E154" s="2134"/>
      <c r="F154" s="2134"/>
      <c r="G154" s="2134"/>
      <c r="H154" s="2134"/>
      <c r="I154" s="2134"/>
      <c r="J154" s="2134"/>
      <c r="K154" s="2655"/>
      <c r="L154" s="2121"/>
    </row>
    <row r="155" spans="1:12" ht="15.75" x14ac:dyDescent="0.25">
      <c r="A155" s="2132"/>
      <c r="B155" s="2133"/>
      <c r="C155" s="2134"/>
      <c r="D155" s="2135">
        <f t="shared" si="2"/>
        <v>0</v>
      </c>
      <c r="E155" s="2134"/>
      <c r="F155" s="2134"/>
      <c r="G155" s="2134"/>
      <c r="H155" s="2134"/>
      <c r="I155" s="2134"/>
      <c r="J155" s="2134"/>
      <c r="K155" s="2655"/>
      <c r="L155" s="2121"/>
    </row>
    <row r="156" spans="1:12" ht="15.75" x14ac:dyDescent="0.25">
      <c r="A156" s="2132"/>
      <c r="B156" s="2133"/>
      <c r="C156" s="2134"/>
      <c r="D156" s="2135">
        <f t="shared" si="2"/>
        <v>0</v>
      </c>
      <c r="E156" s="2134"/>
      <c r="F156" s="2134"/>
      <c r="G156" s="2134"/>
      <c r="H156" s="2134"/>
      <c r="I156" s="2134"/>
      <c r="J156" s="2134"/>
      <c r="K156" s="2655"/>
      <c r="L156" s="2121"/>
    </row>
    <row r="157" spans="1:12" ht="15.75" x14ac:dyDescent="0.25">
      <c r="A157" s="2132"/>
      <c r="B157" s="2133"/>
      <c r="C157" s="2134"/>
      <c r="D157" s="2135">
        <f t="shared" si="2"/>
        <v>0</v>
      </c>
      <c r="E157" s="2134"/>
      <c r="F157" s="2134"/>
      <c r="G157" s="2134"/>
      <c r="H157" s="2134"/>
      <c r="I157" s="2134"/>
      <c r="J157" s="2134"/>
      <c r="K157" s="2655"/>
      <c r="L157" s="2121"/>
    </row>
    <row r="158" spans="1:12" ht="15.75" x14ac:dyDescent="0.25">
      <c r="A158" s="2132"/>
      <c r="B158" s="2133"/>
      <c r="C158" s="2134"/>
      <c r="D158" s="2135">
        <f t="shared" si="2"/>
        <v>0</v>
      </c>
      <c r="E158" s="2134"/>
      <c r="F158" s="2134"/>
      <c r="G158" s="2134"/>
      <c r="H158" s="2134"/>
      <c r="I158" s="2134"/>
      <c r="J158" s="2134"/>
      <c r="K158" s="2655"/>
      <c r="L158" s="2121"/>
    </row>
    <row r="159" spans="1:12" ht="15.75" x14ac:dyDescent="0.25">
      <c r="A159" s="2132"/>
      <c r="B159" s="2133"/>
      <c r="C159" s="2134"/>
      <c r="D159" s="2135">
        <f t="shared" si="2"/>
        <v>0</v>
      </c>
      <c r="E159" s="2134"/>
      <c r="F159" s="2134"/>
      <c r="G159" s="2134"/>
      <c r="H159" s="2134"/>
      <c r="I159" s="2134"/>
      <c r="J159" s="2134"/>
      <c r="K159" s="2655"/>
      <c r="L159" s="2121"/>
    </row>
    <row r="160" spans="1:12" ht="15.75" x14ac:dyDescent="0.25">
      <c r="A160" s="2132"/>
      <c r="B160" s="2133"/>
      <c r="C160" s="2134"/>
      <c r="D160" s="2135">
        <f t="shared" si="2"/>
        <v>0</v>
      </c>
      <c r="E160" s="2134"/>
      <c r="F160" s="2134"/>
      <c r="G160" s="2134"/>
      <c r="H160" s="2134"/>
      <c r="I160" s="2134"/>
      <c r="J160" s="2134"/>
      <c r="K160" s="2655"/>
      <c r="L160" s="2121"/>
    </row>
    <row r="161" spans="1:12" ht="15.75" x14ac:dyDescent="0.25">
      <c r="A161" s="2132"/>
      <c r="B161" s="2133"/>
      <c r="C161" s="2134"/>
      <c r="D161" s="2135">
        <f t="shared" si="2"/>
        <v>0</v>
      </c>
      <c r="E161" s="2134"/>
      <c r="F161" s="2134"/>
      <c r="G161" s="2134"/>
      <c r="H161" s="2134"/>
      <c r="I161" s="2134"/>
      <c r="J161" s="2134"/>
      <c r="K161" s="2655"/>
      <c r="L161" s="2121"/>
    </row>
    <row r="162" spans="1:12" ht="15.75" x14ac:dyDescent="0.25">
      <c r="A162" s="2132"/>
      <c r="B162" s="2133"/>
      <c r="C162" s="2134"/>
      <c r="D162" s="2135">
        <f t="shared" si="2"/>
        <v>0</v>
      </c>
      <c r="E162" s="2134"/>
      <c r="F162" s="2134"/>
      <c r="G162" s="2134"/>
      <c r="H162" s="2134"/>
      <c r="I162" s="2134"/>
      <c r="J162" s="2134"/>
      <c r="K162" s="2655"/>
      <c r="L162" s="2121"/>
    </row>
    <row r="163" spans="1:12" ht="15.75" x14ac:dyDescent="0.25">
      <c r="A163" s="2132"/>
      <c r="B163" s="2133"/>
      <c r="C163" s="2134"/>
      <c r="D163" s="2135">
        <f t="shared" si="2"/>
        <v>0</v>
      </c>
      <c r="E163" s="2134"/>
      <c r="F163" s="2134"/>
      <c r="G163" s="2134"/>
      <c r="H163" s="2134"/>
      <c r="I163" s="2134"/>
      <c r="J163" s="2134"/>
      <c r="K163" s="2655"/>
      <c r="L163" s="2121"/>
    </row>
    <row r="164" spans="1:12" ht="15.75" x14ac:dyDescent="0.25">
      <c r="A164" s="2132"/>
      <c r="B164" s="2133"/>
      <c r="C164" s="2134"/>
      <c r="D164" s="2135">
        <f t="shared" si="2"/>
        <v>0</v>
      </c>
      <c r="E164" s="2134"/>
      <c r="F164" s="2134"/>
      <c r="G164" s="2134"/>
      <c r="H164" s="2134"/>
      <c r="I164" s="2134"/>
      <c r="J164" s="2134"/>
      <c r="K164" s="2655"/>
      <c r="L164" s="2121"/>
    </row>
    <row r="165" spans="1:12" ht="15.75" x14ac:dyDescent="0.25">
      <c r="A165" s="2132"/>
      <c r="B165" s="2133"/>
      <c r="C165" s="2134"/>
      <c r="D165" s="2135">
        <f t="shared" si="2"/>
        <v>0</v>
      </c>
      <c r="E165" s="2134"/>
      <c r="F165" s="2134"/>
      <c r="G165" s="2134"/>
      <c r="H165" s="2134"/>
      <c r="I165" s="2134"/>
      <c r="J165" s="2134"/>
      <c r="K165" s="2655"/>
      <c r="L165" s="2121"/>
    </row>
    <row r="166" spans="1:12" ht="15.75" x14ac:dyDescent="0.25">
      <c r="A166" s="2132"/>
      <c r="B166" s="2133"/>
      <c r="C166" s="2134"/>
      <c r="D166" s="2135">
        <f t="shared" si="2"/>
        <v>0</v>
      </c>
      <c r="E166" s="2134"/>
      <c r="F166" s="2134"/>
      <c r="G166" s="2134"/>
      <c r="H166" s="2134"/>
      <c r="I166" s="2134"/>
      <c r="J166" s="2134"/>
      <c r="K166" s="2655"/>
      <c r="L166" s="2121"/>
    </row>
    <row r="167" spans="1:12" ht="15.75" x14ac:dyDescent="0.25">
      <c r="A167" s="2132"/>
      <c r="B167" s="2133"/>
      <c r="C167" s="2134"/>
      <c r="D167" s="2135">
        <f t="shared" si="2"/>
        <v>0</v>
      </c>
      <c r="E167" s="2134"/>
      <c r="F167" s="2134"/>
      <c r="G167" s="2134"/>
      <c r="H167" s="2134"/>
      <c r="I167" s="2134"/>
      <c r="J167" s="2134"/>
      <c r="K167" s="2655"/>
      <c r="L167" s="2121"/>
    </row>
    <row r="168" spans="1:12" ht="15.75" x14ac:dyDescent="0.25">
      <c r="A168" s="2132"/>
      <c r="B168" s="2133"/>
      <c r="C168" s="2134"/>
      <c r="D168" s="2135">
        <f t="shared" si="2"/>
        <v>0</v>
      </c>
      <c r="E168" s="2134"/>
      <c r="F168" s="2134"/>
      <c r="G168" s="2134"/>
      <c r="H168" s="2134"/>
      <c r="I168" s="2134"/>
      <c r="J168" s="2134"/>
      <c r="K168" s="2655"/>
      <c r="L168" s="2121"/>
    </row>
    <row r="169" spans="1:12" ht="15.75" x14ac:dyDescent="0.25">
      <c r="A169" s="2132"/>
      <c r="B169" s="2133"/>
      <c r="C169" s="2134"/>
      <c r="D169" s="2135">
        <f t="shared" si="2"/>
        <v>0</v>
      </c>
      <c r="E169" s="2134"/>
      <c r="F169" s="2134"/>
      <c r="G169" s="2134"/>
      <c r="H169" s="2134"/>
      <c r="I169" s="2134"/>
      <c r="J169" s="2134"/>
      <c r="K169" s="2655"/>
      <c r="L169" s="2121"/>
    </row>
    <row r="170" spans="1:12" ht="15.75" x14ac:dyDescent="0.25">
      <c r="A170" s="2132"/>
      <c r="B170" s="2133"/>
      <c r="C170" s="2134"/>
      <c r="D170" s="2135">
        <f t="shared" si="2"/>
        <v>0</v>
      </c>
      <c r="E170" s="2134"/>
      <c r="F170" s="2134"/>
      <c r="G170" s="2134"/>
      <c r="H170" s="2134"/>
      <c r="I170" s="2134"/>
      <c r="J170" s="2134"/>
      <c r="K170" s="2655"/>
      <c r="L170" s="2121"/>
    </row>
    <row r="171" spans="1:12" ht="15.75" x14ac:dyDescent="0.25">
      <c r="A171" s="2132"/>
      <c r="B171" s="2133"/>
      <c r="C171" s="2134"/>
      <c r="D171" s="2135">
        <f t="shared" si="2"/>
        <v>0</v>
      </c>
      <c r="E171" s="2134"/>
      <c r="F171" s="2134"/>
      <c r="G171" s="2134"/>
      <c r="H171" s="2134"/>
      <c r="I171" s="2134"/>
      <c r="J171" s="2134"/>
      <c r="K171" s="2655"/>
      <c r="L171" s="2121"/>
    </row>
    <row r="172" spans="1:12" ht="15.75" x14ac:dyDescent="0.25">
      <c r="A172" s="2132"/>
      <c r="B172" s="2133"/>
      <c r="C172" s="2134"/>
      <c r="D172" s="2135">
        <f t="shared" si="2"/>
        <v>0</v>
      </c>
      <c r="E172" s="2134"/>
      <c r="F172" s="2134"/>
      <c r="G172" s="2134"/>
      <c r="H172" s="2134"/>
      <c r="I172" s="2134"/>
      <c r="J172" s="2134"/>
      <c r="K172" s="2655"/>
      <c r="L172" s="2121"/>
    </row>
    <row r="173" spans="1:12" ht="15.75" x14ac:dyDescent="0.25">
      <c r="A173" s="2132"/>
      <c r="B173" s="2133"/>
      <c r="C173" s="2134"/>
      <c r="D173" s="2135">
        <f t="shared" si="2"/>
        <v>0</v>
      </c>
      <c r="E173" s="2134"/>
      <c r="F173" s="2134"/>
      <c r="G173" s="2134"/>
      <c r="H173" s="2134"/>
      <c r="I173" s="2134"/>
      <c r="J173" s="2134"/>
      <c r="K173" s="2655"/>
      <c r="L173" s="2121"/>
    </row>
    <row r="174" spans="1:12" ht="15.75" x14ac:dyDescent="0.25">
      <c r="A174" s="2132"/>
      <c r="B174" s="2133"/>
      <c r="C174" s="2134"/>
      <c r="D174" s="2135">
        <f t="shared" si="2"/>
        <v>0</v>
      </c>
      <c r="E174" s="2134"/>
      <c r="F174" s="2134"/>
      <c r="G174" s="2134"/>
      <c r="H174" s="2134"/>
      <c r="I174" s="2134"/>
      <c r="J174" s="2134"/>
      <c r="K174" s="2655"/>
      <c r="L174" s="2121"/>
    </row>
    <row r="175" spans="1:12" ht="15.75" x14ac:dyDescent="0.25">
      <c r="A175" s="2132"/>
      <c r="B175" s="2133"/>
      <c r="C175" s="2134"/>
      <c r="D175" s="2135">
        <f t="shared" si="2"/>
        <v>0</v>
      </c>
      <c r="E175" s="2134"/>
      <c r="F175" s="2134"/>
      <c r="G175" s="2134"/>
      <c r="H175" s="2134"/>
      <c r="I175" s="2134"/>
      <c r="J175" s="2134"/>
      <c r="K175" s="2655"/>
      <c r="L175" s="2121"/>
    </row>
    <row r="176" spans="1:12" ht="15.75" x14ac:dyDescent="0.25">
      <c r="A176" s="2132"/>
      <c r="B176" s="2133"/>
      <c r="C176" s="2134"/>
      <c r="D176" s="2135">
        <f t="shared" si="2"/>
        <v>0</v>
      </c>
      <c r="E176" s="2134"/>
      <c r="F176" s="2134"/>
      <c r="G176" s="2134"/>
      <c r="H176" s="2134"/>
      <c r="I176" s="2134"/>
      <c r="J176" s="2134"/>
      <c r="K176" s="2655"/>
      <c r="L176" s="2121"/>
    </row>
    <row r="177" spans="1:12" ht="15.75" x14ac:dyDescent="0.25">
      <c r="A177" s="2132"/>
      <c r="B177" s="2133"/>
      <c r="C177" s="2134"/>
      <c r="D177" s="2135">
        <f t="shared" si="2"/>
        <v>0</v>
      </c>
      <c r="E177" s="2134"/>
      <c r="F177" s="2134"/>
      <c r="G177" s="2134"/>
      <c r="H177" s="2134"/>
      <c r="I177" s="2134"/>
      <c r="J177" s="2134"/>
      <c r="K177" s="2655"/>
      <c r="L177" s="2121"/>
    </row>
    <row r="178" spans="1:12" ht="15.75" x14ac:dyDescent="0.25">
      <c r="A178" s="2132"/>
      <c r="B178" s="2133"/>
      <c r="C178" s="2134"/>
      <c r="D178" s="2135">
        <f t="shared" si="2"/>
        <v>0</v>
      </c>
      <c r="E178" s="2134"/>
      <c r="F178" s="2134"/>
      <c r="G178" s="2134"/>
      <c r="H178" s="2134"/>
      <c r="I178" s="2134"/>
      <c r="J178" s="2134"/>
      <c r="K178" s="2655"/>
      <c r="L178" s="2121"/>
    </row>
    <row r="179" spans="1:12" ht="15.75" x14ac:dyDescent="0.25">
      <c r="A179" s="2132"/>
      <c r="B179" s="2133"/>
      <c r="C179" s="2134"/>
      <c r="D179" s="2135">
        <f t="shared" si="2"/>
        <v>0</v>
      </c>
      <c r="E179" s="2134"/>
      <c r="F179" s="2134"/>
      <c r="G179" s="2134"/>
      <c r="H179" s="2134"/>
      <c r="I179" s="2134"/>
      <c r="J179" s="2134"/>
      <c r="K179" s="2655"/>
      <c r="L179" s="2121"/>
    </row>
    <row r="180" spans="1:12" ht="15.75" x14ac:dyDescent="0.25">
      <c r="A180" s="2132"/>
      <c r="B180" s="2133"/>
      <c r="C180" s="2134"/>
      <c r="D180" s="2135">
        <f t="shared" si="2"/>
        <v>0</v>
      </c>
      <c r="E180" s="2134"/>
      <c r="F180" s="2134"/>
      <c r="G180" s="2134"/>
      <c r="H180" s="2134"/>
      <c r="I180" s="2134"/>
      <c r="J180" s="2134"/>
      <c r="K180" s="2655"/>
      <c r="L180" s="2121"/>
    </row>
    <row r="181" spans="1:12" ht="15.75" x14ac:dyDescent="0.25">
      <c r="A181" s="2132"/>
      <c r="B181" s="2133"/>
      <c r="C181" s="2134"/>
      <c r="D181" s="2135">
        <f t="shared" si="2"/>
        <v>0</v>
      </c>
      <c r="E181" s="2134"/>
      <c r="F181" s="2134"/>
      <c r="G181" s="2134"/>
      <c r="H181" s="2134"/>
      <c r="I181" s="2134"/>
      <c r="J181" s="2134"/>
      <c r="K181" s="2655"/>
      <c r="L181" s="2121"/>
    </row>
    <row r="182" spans="1:12" ht="15.75" x14ac:dyDescent="0.25">
      <c r="A182" s="2132"/>
      <c r="B182" s="2133"/>
      <c r="C182" s="2134"/>
      <c r="D182" s="2135">
        <f t="shared" si="2"/>
        <v>0</v>
      </c>
      <c r="E182" s="2134"/>
      <c r="F182" s="2134"/>
      <c r="G182" s="2134"/>
      <c r="H182" s="2134"/>
      <c r="I182" s="2134"/>
      <c r="J182" s="2134"/>
      <c r="K182" s="2655"/>
      <c r="L182" s="2121"/>
    </row>
    <row r="183" spans="1:12" ht="15.75" x14ac:dyDescent="0.25">
      <c r="A183" s="2132"/>
      <c r="B183" s="2133"/>
      <c r="C183" s="2134"/>
      <c r="D183" s="2135">
        <f t="shared" si="2"/>
        <v>0</v>
      </c>
      <c r="E183" s="2134"/>
      <c r="F183" s="2134"/>
      <c r="G183" s="2134"/>
      <c r="H183" s="2134"/>
      <c r="I183" s="2134"/>
      <c r="J183" s="2134"/>
      <c r="K183" s="2655"/>
      <c r="L183" s="2121"/>
    </row>
    <row r="184" spans="1:12" ht="15.75" x14ac:dyDescent="0.25">
      <c r="A184" s="2132"/>
      <c r="B184" s="2133"/>
      <c r="C184" s="2134"/>
      <c r="D184" s="2135">
        <f t="shared" si="2"/>
        <v>0</v>
      </c>
      <c r="E184" s="2134"/>
      <c r="F184" s="2134"/>
      <c r="G184" s="2134"/>
      <c r="H184" s="2134"/>
      <c r="I184" s="2134"/>
      <c r="J184" s="2134"/>
      <c r="K184" s="2655"/>
      <c r="L184" s="2121"/>
    </row>
    <row r="185" spans="1:12" ht="15.75" x14ac:dyDescent="0.25">
      <c r="A185" s="2132"/>
      <c r="B185" s="2133"/>
      <c r="C185" s="2134"/>
      <c r="D185" s="2135">
        <f t="shared" si="2"/>
        <v>0</v>
      </c>
      <c r="E185" s="2134"/>
      <c r="F185" s="2134"/>
      <c r="G185" s="2134"/>
      <c r="H185" s="2134"/>
      <c r="I185" s="2134"/>
      <c r="J185" s="2134"/>
      <c r="K185" s="2655"/>
      <c r="L185" s="2121"/>
    </row>
    <row r="186" spans="1:12" ht="15.75" x14ac:dyDescent="0.25">
      <c r="A186" s="2132"/>
      <c r="B186" s="2133"/>
      <c r="C186" s="2134"/>
      <c r="D186" s="2135">
        <f t="shared" si="2"/>
        <v>0</v>
      </c>
      <c r="E186" s="2134"/>
      <c r="F186" s="2134"/>
      <c r="G186" s="2134"/>
      <c r="H186" s="2134"/>
      <c r="I186" s="2134"/>
      <c r="J186" s="2134"/>
      <c r="K186" s="2655"/>
      <c r="L186" s="2121"/>
    </row>
    <row r="187" spans="1:12" ht="15.75" x14ac:dyDescent="0.25">
      <c r="A187" s="2132"/>
      <c r="B187" s="2133"/>
      <c r="C187" s="2134"/>
      <c r="D187" s="2135">
        <f t="shared" si="2"/>
        <v>0</v>
      </c>
      <c r="E187" s="2134"/>
      <c r="F187" s="2134"/>
      <c r="G187" s="2134"/>
      <c r="H187" s="2134"/>
      <c r="I187" s="2134"/>
      <c r="J187" s="2134"/>
      <c r="K187" s="2655"/>
      <c r="L187" s="2121"/>
    </row>
    <row r="188" spans="1:12" ht="15.75" x14ac:dyDescent="0.25">
      <c r="A188" s="2132"/>
      <c r="B188" s="2133"/>
      <c r="C188" s="2134"/>
      <c r="D188" s="2135">
        <f t="shared" si="2"/>
        <v>0</v>
      </c>
      <c r="E188" s="2134"/>
      <c r="F188" s="2134"/>
      <c r="G188" s="2134"/>
      <c r="H188" s="2134"/>
      <c r="I188" s="2134"/>
      <c r="J188" s="2134"/>
      <c r="K188" s="2655"/>
      <c r="L188" s="2121"/>
    </row>
    <row r="189" spans="1:12" ht="15.75" x14ac:dyDescent="0.25">
      <c r="A189" s="2132"/>
      <c r="B189" s="2133"/>
      <c r="C189" s="2134"/>
      <c r="D189" s="2135">
        <f t="shared" si="2"/>
        <v>0</v>
      </c>
      <c r="E189" s="2134"/>
      <c r="F189" s="2134"/>
      <c r="G189" s="2134"/>
      <c r="H189" s="2134"/>
      <c r="I189" s="2134"/>
      <c r="J189" s="2134"/>
      <c r="K189" s="2655"/>
      <c r="L189" s="2121"/>
    </row>
    <row r="190" spans="1:12" ht="15.75" x14ac:dyDescent="0.25">
      <c r="A190" s="2132"/>
      <c r="B190" s="2133"/>
      <c r="C190" s="2134"/>
      <c r="D190" s="2135">
        <f t="shared" si="2"/>
        <v>0</v>
      </c>
      <c r="E190" s="2134"/>
      <c r="F190" s="2134"/>
      <c r="G190" s="2134"/>
      <c r="H190" s="2134"/>
      <c r="I190" s="2134"/>
      <c r="J190" s="2134"/>
      <c r="K190" s="2655"/>
      <c r="L190" s="2121"/>
    </row>
    <row r="191" spans="1:12" ht="15.75" x14ac:dyDescent="0.25">
      <c r="A191" s="2132"/>
      <c r="B191" s="2133"/>
      <c r="C191" s="2134"/>
      <c r="D191" s="2135">
        <f t="shared" si="2"/>
        <v>0</v>
      </c>
      <c r="E191" s="2134"/>
      <c r="F191" s="2134"/>
      <c r="G191" s="2134"/>
      <c r="H191" s="2134"/>
      <c r="I191" s="2134"/>
      <c r="J191" s="2134"/>
      <c r="K191" s="2655"/>
      <c r="L191" s="2121"/>
    </row>
    <row r="192" spans="1:12" ht="15.75" x14ac:dyDescent="0.25">
      <c r="A192" s="2132"/>
      <c r="B192" s="2133"/>
      <c r="C192" s="2134"/>
      <c r="D192" s="2135">
        <f t="shared" si="2"/>
        <v>0</v>
      </c>
      <c r="E192" s="2134"/>
      <c r="F192" s="2134"/>
      <c r="G192" s="2134"/>
      <c r="H192" s="2134"/>
      <c r="I192" s="2134"/>
      <c r="J192" s="2134"/>
      <c r="K192" s="2655"/>
      <c r="L192" s="2121"/>
    </row>
    <row r="193" spans="1:12" ht="15.75" x14ac:dyDescent="0.25">
      <c r="A193" s="2132"/>
      <c r="B193" s="2133"/>
      <c r="C193" s="2134"/>
      <c r="D193" s="2135">
        <f t="shared" si="2"/>
        <v>0</v>
      </c>
      <c r="E193" s="2134"/>
      <c r="F193" s="2134"/>
      <c r="G193" s="2134"/>
      <c r="H193" s="2134"/>
      <c r="I193" s="2134"/>
      <c r="J193" s="2134"/>
      <c r="K193" s="2655"/>
      <c r="L193" s="2121"/>
    </row>
    <row r="194" spans="1:12" ht="15.75" x14ac:dyDescent="0.25">
      <c r="A194" s="2132"/>
      <c r="B194" s="2133"/>
      <c r="C194" s="2134"/>
      <c r="D194" s="2135">
        <f t="shared" si="2"/>
        <v>0</v>
      </c>
      <c r="E194" s="2134"/>
      <c r="F194" s="2134"/>
      <c r="G194" s="2134"/>
      <c r="H194" s="2134"/>
      <c r="I194" s="2134"/>
      <c r="J194" s="2134"/>
      <c r="K194" s="2655"/>
      <c r="L194" s="2121"/>
    </row>
    <row r="195" spans="1:12" ht="15.75" x14ac:dyDescent="0.25">
      <c r="A195" s="2132"/>
      <c r="B195" s="2133"/>
      <c r="C195" s="2134"/>
      <c r="D195" s="2135">
        <f t="shared" si="2"/>
        <v>0</v>
      </c>
      <c r="E195" s="2134"/>
      <c r="F195" s="2134"/>
      <c r="G195" s="2134"/>
      <c r="H195" s="2134"/>
      <c r="I195" s="2134"/>
      <c r="J195" s="2134"/>
      <c r="K195" s="2655"/>
      <c r="L195" s="2121"/>
    </row>
    <row r="196" spans="1:12" ht="15.75" x14ac:dyDescent="0.25">
      <c r="A196" s="2132"/>
      <c r="B196" s="2133"/>
      <c r="C196" s="2134"/>
      <c r="D196" s="2135">
        <f t="shared" si="2"/>
        <v>0</v>
      </c>
      <c r="E196" s="2134"/>
      <c r="F196" s="2134"/>
      <c r="G196" s="2134"/>
      <c r="H196" s="2134"/>
      <c r="I196" s="2134"/>
      <c r="J196" s="2134"/>
      <c r="K196" s="2655"/>
      <c r="L196" s="2121"/>
    </row>
    <row r="197" spans="1:12" ht="15.75" x14ac:dyDescent="0.25">
      <c r="A197" s="2132"/>
      <c r="B197" s="2133"/>
      <c r="C197" s="2134"/>
      <c r="D197" s="2135">
        <f t="shared" si="2"/>
        <v>0</v>
      </c>
      <c r="E197" s="2134"/>
      <c r="F197" s="2134"/>
      <c r="G197" s="2134"/>
      <c r="H197" s="2134"/>
      <c r="I197" s="2134"/>
      <c r="J197" s="2134"/>
      <c r="K197" s="2655"/>
      <c r="L197" s="2121"/>
    </row>
    <row r="198" spans="1:12" ht="15.75" x14ac:dyDescent="0.25">
      <c r="A198" s="2132"/>
      <c r="B198" s="2133"/>
      <c r="C198" s="2134"/>
      <c r="D198" s="2135">
        <f t="shared" si="2"/>
        <v>0</v>
      </c>
      <c r="E198" s="2134"/>
      <c r="F198" s="2134"/>
      <c r="G198" s="2134"/>
      <c r="H198" s="2134"/>
      <c r="I198" s="2134"/>
      <c r="J198" s="2134"/>
      <c r="K198" s="2655"/>
      <c r="L198" s="2121"/>
    </row>
    <row r="199" spans="1:12" ht="15.75" x14ac:dyDescent="0.25">
      <c r="A199" s="2132"/>
      <c r="B199" s="2133"/>
      <c r="C199" s="2134"/>
      <c r="D199" s="2135">
        <f t="shared" si="2"/>
        <v>0</v>
      </c>
      <c r="E199" s="2134"/>
      <c r="F199" s="2134"/>
      <c r="G199" s="2134"/>
      <c r="H199" s="2134"/>
      <c r="I199" s="2134"/>
      <c r="J199" s="2134"/>
      <c r="K199" s="2655"/>
      <c r="L199" s="2121"/>
    </row>
    <row r="200" spans="1:12" ht="15.75" x14ac:dyDescent="0.25">
      <c r="A200" s="2132"/>
      <c r="B200" s="2133"/>
      <c r="C200" s="2134"/>
      <c r="D200" s="2135">
        <f t="shared" si="2"/>
        <v>0</v>
      </c>
      <c r="E200" s="2134"/>
      <c r="F200" s="2134"/>
      <c r="G200" s="2134"/>
      <c r="H200" s="2134"/>
      <c r="I200" s="2134"/>
      <c r="J200" s="2134"/>
      <c r="K200" s="2655"/>
      <c r="L200" s="2121"/>
    </row>
    <row r="201" spans="1:12" ht="15.75" x14ac:dyDescent="0.25">
      <c r="A201" s="2132"/>
      <c r="B201" s="2133"/>
      <c r="C201" s="2134"/>
      <c r="D201" s="2135">
        <f t="shared" si="2"/>
        <v>0</v>
      </c>
      <c r="E201" s="2134"/>
      <c r="F201" s="2134"/>
      <c r="G201" s="2134"/>
      <c r="H201" s="2134"/>
      <c r="I201" s="2134"/>
      <c r="J201" s="2134"/>
      <c r="K201" s="2655"/>
      <c r="L201" s="2121"/>
    </row>
    <row r="202" spans="1:12" ht="15.75" x14ac:dyDescent="0.25">
      <c r="A202" s="2132"/>
      <c r="B202" s="2133"/>
      <c r="C202" s="2134"/>
      <c r="D202" s="2135">
        <f t="shared" si="2"/>
        <v>0</v>
      </c>
      <c r="E202" s="2134"/>
      <c r="F202" s="2134"/>
      <c r="G202" s="2134"/>
      <c r="H202" s="2134"/>
      <c r="I202" s="2134"/>
      <c r="J202" s="2134"/>
      <c r="K202" s="2655"/>
      <c r="L202" s="2121"/>
    </row>
    <row r="203" spans="1:12" ht="15.75" x14ac:dyDescent="0.25">
      <c r="A203" s="2132"/>
      <c r="B203" s="2133"/>
      <c r="C203" s="2134"/>
      <c r="D203" s="2135">
        <f t="shared" ref="D203:D266" si="3">+C203*(100-E203)/100</f>
        <v>0</v>
      </c>
      <c r="E203" s="2134"/>
      <c r="F203" s="2134"/>
      <c r="G203" s="2134"/>
      <c r="H203" s="2134"/>
      <c r="I203" s="2134"/>
      <c r="J203" s="2134"/>
      <c r="K203" s="2655"/>
      <c r="L203" s="2121"/>
    </row>
    <row r="204" spans="1:12" ht="15.75" x14ac:dyDescent="0.25">
      <c r="A204" s="2132"/>
      <c r="B204" s="2133"/>
      <c r="C204" s="2134"/>
      <c r="D204" s="2135">
        <f t="shared" si="3"/>
        <v>0</v>
      </c>
      <c r="E204" s="2134"/>
      <c r="F204" s="2134"/>
      <c r="G204" s="2134"/>
      <c r="H204" s="2134"/>
      <c r="I204" s="2134"/>
      <c r="J204" s="2134"/>
      <c r="K204" s="2655"/>
      <c r="L204" s="2121"/>
    </row>
    <row r="205" spans="1:12" ht="15.75" x14ac:dyDescent="0.25">
      <c r="A205" s="2132"/>
      <c r="B205" s="2133"/>
      <c r="C205" s="2134"/>
      <c r="D205" s="2135">
        <f t="shared" si="3"/>
        <v>0</v>
      </c>
      <c r="E205" s="2134"/>
      <c r="F205" s="2134"/>
      <c r="G205" s="2134"/>
      <c r="H205" s="2134"/>
      <c r="I205" s="2134"/>
      <c r="J205" s="2134"/>
      <c r="K205" s="2655"/>
      <c r="L205" s="2121"/>
    </row>
    <row r="206" spans="1:12" ht="15.75" x14ac:dyDescent="0.25">
      <c r="A206" s="2132"/>
      <c r="B206" s="2133"/>
      <c r="C206" s="2134"/>
      <c r="D206" s="2135">
        <f t="shared" si="3"/>
        <v>0</v>
      </c>
      <c r="E206" s="2134"/>
      <c r="F206" s="2134"/>
      <c r="G206" s="2134"/>
      <c r="H206" s="2134"/>
      <c r="I206" s="2134"/>
      <c r="J206" s="2134"/>
      <c r="K206" s="2655"/>
      <c r="L206" s="2121"/>
    </row>
    <row r="207" spans="1:12" ht="15.75" x14ac:dyDescent="0.25">
      <c r="A207" s="2132"/>
      <c r="B207" s="2133"/>
      <c r="C207" s="2134"/>
      <c r="D207" s="2135">
        <f t="shared" si="3"/>
        <v>0</v>
      </c>
      <c r="E207" s="2134"/>
      <c r="F207" s="2134"/>
      <c r="G207" s="2134"/>
      <c r="H207" s="2134"/>
      <c r="I207" s="2134"/>
      <c r="J207" s="2134"/>
      <c r="K207" s="2655"/>
      <c r="L207" s="2121"/>
    </row>
    <row r="208" spans="1:12" ht="15.75" x14ac:dyDescent="0.25">
      <c r="A208" s="2132"/>
      <c r="B208" s="2133"/>
      <c r="C208" s="2134"/>
      <c r="D208" s="2135">
        <f t="shared" si="3"/>
        <v>0</v>
      </c>
      <c r="E208" s="2134"/>
      <c r="F208" s="2134"/>
      <c r="G208" s="2134"/>
      <c r="H208" s="2134"/>
      <c r="I208" s="2134"/>
      <c r="J208" s="2134"/>
      <c r="K208" s="2655"/>
      <c r="L208" s="2121"/>
    </row>
    <row r="209" spans="1:12" ht="15.75" x14ac:dyDescent="0.25">
      <c r="A209" s="2132"/>
      <c r="B209" s="2133"/>
      <c r="C209" s="2134"/>
      <c r="D209" s="2135">
        <f t="shared" si="3"/>
        <v>0</v>
      </c>
      <c r="E209" s="2134"/>
      <c r="F209" s="2134"/>
      <c r="G209" s="2134"/>
      <c r="H209" s="2134"/>
      <c r="I209" s="2134"/>
      <c r="J209" s="2134"/>
      <c r="K209" s="2655"/>
      <c r="L209" s="2121"/>
    </row>
    <row r="210" spans="1:12" ht="15.75" x14ac:dyDescent="0.25">
      <c r="A210" s="2132"/>
      <c r="B210" s="2133"/>
      <c r="C210" s="2134"/>
      <c r="D210" s="2135">
        <f t="shared" si="3"/>
        <v>0</v>
      </c>
      <c r="E210" s="2134"/>
      <c r="F210" s="2134"/>
      <c r="G210" s="2134"/>
      <c r="H210" s="2134"/>
      <c r="I210" s="2134"/>
      <c r="J210" s="2134"/>
      <c r="K210" s="2655"/>
      <c r="L210" s="2121"/>
    </row>
    <row r="211" spans="1:12" ht="15.75" x14ac:dyDescent="0.25">
      <c r="A211" s="2132"/>
      <c r="B211" s="2133"/>
      <c r="C211" s="2134"/>
      <c r="D211" s="2135">
        <f t="shared" si="3"/>
        <v>0</v>
      </c>
      <c r="E211" s="2134"/>
      <c r="F211" s="2134"/>
      <c r="G211" s="2134"/>
      <c r="H211" s="2134"/>
      <c r="I211" s="2134"/>
      <c r="J211" s="2134"/>
      <c r="K211" s="2655"/>
      <c r="L211" s="2121"/>
    </row>
    <row r="212" spans="1:12" ht="15.75" x14ac:dyDescent="0.25">
      <c r="A212" s="2132"/>
      <c r="B212" s="2133"/>
      <c r="C212" s="2134"/>
      <c r="D212" s="2135">
        <f t="shared" si="3"/>
        <v>0</v>
      </c>
      <c r="E212" s="2134"/>
      <c r="F212" s="2134"/>
      <c r="G212" s="2134"/>
      <c r="H212" s="2134"/>
      <c r="I212" s="2134"/>
      <c r="J212" s="2134"/>
      <c r="K212" s="2655"/>
      <c r="L212" s="2121"/>
    </row>
    <row r="213" spans="1:12" ht="15.75" x14ac:dyDescent="0.25">
      <c r="A213" s="2132"/>
      <c r="B213" s="2133"/>
      <c r="C213" s="2134"/>
      <c r="D213" s="2135">
        <f t="shared" si="3"/>
        <v>0</v>
      </c>
      <c r="E213" s="2134"/>
      <c r="F213" s="2134"/>
      <c r="G213" s="2134"/>
      <c r="H213" s="2134"/>
      <c r="I213" s="2134"/>
      <c r="J213" s="2134"/>
      <c r="K213" s="2655"/>
      <c r="L213" s="2121"/>
    </row>
    <row r="214" spans="1:12" ht="15.75" x14ac:dyDescent="0.25">
      <c r="A214" s="2132"/>
      <c r="B214" s="2133"/>
      <c r="C214" s="2134"/>
      <c r="D214" s="2135">
        <f t="shared" si="3"/>
        <v>0</v>
      </c>
      <c r="E214" s="2134"/>
      <c r="F214" s="2134"/>
      <c r="G214" s="2134"/>
      <c r="H214" s="2134"/>
      <c r="I214" s="2134"/>
      <c r="J214" s="2134"/>
      <c r="K214" s="2655"/>
      <c r="L214" s="2121"/>
    </row>
    <row r="215" spans="1:12" ht="15.75" x14ac:dyDescent="0.25">
      <c r="A215" s="2132"/>
      <c r="B215" s="2133"/>
      <c r="C215" s="2134"/>
      <c r="D215" s="2135">
        <f t="shared" si="3"/>
        <v>0</v>
      </c>
      <c r="E215" s="2134"/>
      <c r="F215" s="2134"/>
      <c r="G215" s="2134"/>
      <c r="H215" s="2134"/>
      <c r="I215" s="2134"/>
      <c r="J215" s="2134"/>
      <c r="K215" s="2655"/>
      <c r="L215" s="2121"/>
    </row>
    <row r="216" spans="1:12" ht="15.75" x14ac:dyDescent="0.25">
      <c r="A216" s="2132"/>
      <c r="B216" s="2133"/>
      <c r="C216" s="2134"/>
      <c r="D216" s="2135">
        <f t="shared" si="3"/>
        <v>0</v>
      </c>
      <c r="E216" s="2134"/>
      <c r="F216" s="2134"/>
      <c r="G216" s="2134"/>
      <c r="H216" s="2134"/>
      <c r="I216" s="2134"/>
      <c r="J216" s="2134"/>
      <c r="K216" s="2655"/>
      <c r="L216" s="2121"/>
    </row>
    <row r="217" spans="1:12" ht="15.75" x14ac:dyDescent="0.25">
      <c r="A217" s="2132"/>
      <c r="B217" s="2133"/>
      <c r="C217" s="2134"/>
      <c r="D217" s="2135">
        <f t="shared" si="3"/>
        <v>0</v>
      </c>
      <c r="E217" s="2134"/>
      <c r="F217" s="2134"/>
      <c r="G217" s="2134"/>
      <c r="H217" s="2134"/>
      <c r="I217" s="2134"/>
      <c r="J217" s="2134"/>
      <c r="K217" s="2655"/>
      <c r="L217" s="2121"/>
    </row>
    <row r="218" spans="1:12" ht="15.75" x14ac:dyDescent="0.25">
      <c r="A218" s="2132"/>
      <c r="B218" s="2133"/>
      <c r="C218" s="2134"/>
      <c r="D218" s="2135">
        <f t="shared" si="3"/>
        <v>0</v>
      </c>
      <c r="E218" s="2134"/>
      <c r="F218" s="2134"/>
      <c r="G218" s="2134"/>
      <c r="H218" s="2134"/>
      <c r="I218" s="2134"/>
      <c r="J218" s="2134"/>
      <c r="K218" s="2655"/>
      <c r="L218" s="2121"/>
    </row>
    <row r="219" spans="1:12" ht="15.75" x14ac:dyDescent="0.25">
      <c r="A219" s="2132"/>
      <c r="B219" s="2133"/>
      <c r="C219" s="2134"/>
      <c r="D219" s="2135">
        <f t="shared" si="3"/>
        <v>0</v>
      </c>
      <c r="E219" s="2134"/>
      <c r="F219" s="2134"/>
      <c r="G219" s="2134"/>
      <c r="H219" s="2134"/>
      <c r="I219" s="2134"/>
      <c r="J219" s="2134"/>
      <c r="K219" s="2655"/>
      <c r="L219" s="2121"/>
    </row>
    <row r="220" spans="1:12" ht="15.75" x14ac:dyDescent="0.25">
      <c r="A220" s="2132"/>
      <c r="B220" s="2133"/>
      <c r="C220" s="2134"/>
      <c r="D220" s="2135">
        <f t="shared" si="3"/>
        <v>0</v>
      </c>
      <c r="E220" s="2134"/>
      <c r="F220" s="2134"/>
      <c r="G220" s="2134"/>
      <c r="H220" s="2134"/>
      <c r="I220" s="2134"/>
      <c r="J220" s="2134"/>
      <c r="K220" s="2655"/>
      <c r="L220" s="2121"/>
    </row>
    <row r="221" spans="1:12" ht="15.75" x14ac:dyDescent="0.25">
      <c r="A221" s="2132"/>
      <c r="B221" s="2133"/>
      <c r="C221" s="2134"/>
      <c r="D221" s="2135">
        <f t="shared" si="3"/>
        <v>0</v>
      </c>
      <c r="E221" s="2134"/>
      <c r="F221" s="2134"/>
      <c r="G221" s="2134"/>
      <c r="H221" s="2134"/>
      <c r="I221" s="2134"/>
      <c r="J221" s="2134"/>
      <c r="K221" s="2655"/>
      <c r="L221" s="2121"/>
    </row>
    <row r="222" spans="1:12" ht="15.75" x14ac:dyDescent="0.25">
      <c r="A222" s="2132"/>
      <c r="B222" s="2133"/>
      <c r="C222" s="2134"/>
      <c r="D222" s="2135">
        <f t="shared" si="3"/>
        <v>0</v>
      </c>
      <c r="E222" s="2134"/>
      <c r="F222" s="2134"/>
      <c r="G222" s="2134"/>
      <c r="H222" s="2134"/>
      <c r="I222" s="2134"/>
      <c r="J222" s="2134"/>
      <c r="K222" s="2655"/>
      <c r="L222" s="2121"/>
    </row>
    <row r="223" spans="1:12" ht="15.75" x14ac:dyDescent="0.25">
      <c r="A223" s="2132"/>
      <c r="B223" s="2133"/>
      <c r="C223" s="2134"/>
      <c r="D223" s="2135">
        <f t="shared" si="3"/>
        <v>0</v>
      </c>
      <c r="E223" s="2134"/>
      <c r="F223" s="2134"/>
      <c r="G223" s="2134"/>
      <c r="H223" s="2134"/>
      <c r="I223" s="2134"/>
      <c r="J223" s="2134"/>
      <c r="K223" s="2655"/>
      <c r="L223" s="2121"/>
    </row>
    <row r="224" spans="1:12" ht="15.75" x14ac:dyDescent="0.25">
      <c r="A224" s="2132"/>
      <c r="B224" s="2133"/>
      <c r="C224" s="2134"/>
      <c r="D224" s="2135">
        <f t="shared" si="3"/>
        <v>0</v>
      </c>
      <c r="E224" s="2134"/>
      <c r="F224" s="2134"/>
      <c r="G224" s="2134"/>
      <c r="H224" s="2134"/>
      <c r="I224" s="2134"/>
      <c r="J224" s="2134"/>
      <c r="K224" s="2655"/>
      <c r="L224" s="2121"/>
    </row>
    <row r="225" spans="1:12" ht="15.75" x14ac:dyDescent="0.25">
      <c r="A225" s="2132"/>
      <c r="B225" s="2133"/>
      <c r="C225" s="2134"/>
      <c r="D225" s="2135">
        <f t="shared" si="3"/>
        <v>0</v>
      </c>
      <c r="E225" s="2134"/>
      <c r="F225" s="2134"/>
      <c r="G225" s="2134"/>
      <c r="H225" s="2134"/>
      <c r="I225" s="2134"/>
      <c r="J225" s="2134"/>
      <c r="K225" s="2655"/>
      <c r="L225" s="2121"/>
    </row>
    <row r="226" spans="1:12" ht="15.75" x14ac:dyDescent="0.25">
      <c r="A226" s="2132"/>
      <c r="B226" s="2133"/>
      <c r="C226" s="2134"/>
      <c r="D226" s="2135">
        <f t="shared" si="3"/>
        <v>0</v>
      </c>
      <c r="E226" s="2134"/>
      <c r="F226" s="2134"/>
      <c r="G226" s="2134"/>
      <c r="H226" s="2134"/>
      <c r="I226" s="2134"/>
      <c r="J226" s="2134"/>
      <c r="K226" s="2655"/>
      <c r="L226" s="2121"/>
    </row>
    <row r="227" spans="1:12" ht="15.75" x14ac:dyDescent="0.25">
      <c r="A227" s="2132"/>
      <c r="B227" s="2133"/>
      <c r="C227" s="2134"/>
      <c r="D227" s="2135">
        <f t="shared" si="3"/>
        <v>0</v>
      </c>
      <c r="E227" s="2134"/>
      <c r="F227" s="2134"/>
      <c r="G227" s="2134"/>
      <c r="H227" s="2134"/>
      <c r="I227" s="2134"/>
      <c r="J227" s="2134"/>
      <c r="K227" s="2655"/>
      <c r="L227" s="2121"/>
    </row>
    <row r="228" spans="1:12" ht="15.75" x14ac:dyDescent="0.25">
      <c r="A228" s="2132"/>
      <c r="B228" s="2133"/>
      <c r="C228" s="2134"/>
      <c r="D228" s="2135">
        <f t="shared" si="3"/>
        <v>0</v>
      </c>
      <c r="E228" s="2134"/>
      <c r="F228" s="2134"/>
      <c r="G228" s="2134"/>
      <c r="H228" s="2134"/>
      <c r="I228" s="2134"/>
      <c r="J228" s="2134"/>
      <c r="K228" s="2655"/>
      <c r="L228" s="2121"/>
    </row>
    <row r="229" spans="1:12" ht="15.75" x14ac:dyDescent="0.25">
      <c r="A229" s="2132"/>
      <c r="B229" s="2133"/>
      <c r="C229" s="2134"/>
      <c r="D229" s="2135">
        <f t="shared" si="3"/>
        <v>0</v>
      </c>
      <c r="E229" s="2134"/>
      <c r="F229" s="2134"/>
      <c r="G229" s="2134"/>
      <c r="H229" s="2134"/>
      <c r="I229" s="2134"/>
      <c r="J229" s="2134"/>
      <c r="K229" s="2655"/>
      <c r="L229" s="2121"/>
    </row>
    <row r="230" spans="1:12" ht="15.75" x14ac:dyDescent="0.25">
      <c r="A230" s="2132"/>
      <c r="B230" s="2133"/>
      <c r="C230" s="2134"/>
      <c r="D230" s="2135">
        <f t="shared" si="3"/>
        <v>0</v>
      </c>
      <c r="E230" s="2134"/>
      <c r="F230" s="2134"/>
      <c r="G230" s="2134"/>
      <c r="H230" s="2134"/>
      <c r="I230" s="2134"/>
      <c r="J230" s="2134"/>
      <c r="K230" s="2655"/>
      <c r="L230" s="2121"/>
    </row>
    <row r="231" spans="1:12" ht="15.75" x14ac:dyDescent="0.25">
      <c r="A231" s="2132"/>
      <c r="B231" s="2133"/>
      <c r="C231" s="2134"/>
      <c r="D231" s="2135">
        <f t="shared" si="3"/>
        <v>0</v>
      </c>
      <c r="E231" s="2134"/>
      <c r="F231" s="2134"/>
      <c r="G231" s="2134"/>
      <c r="H231" s="2134"/>
      <c r="I231" s="2134"/>
      <c r="J231" s="2134"/>
      <c r="K231" s="2655"/>
      <c r="L231" s="2121"/>
    </row>
    <row r="232" spans="1:12" ht="15.75" x14ac:dyDescent="0.25">
      <c r="A232" s="2132"/>
      <c r="B232" s="2133"/>
      <c r="C232" s="2134"/>
      <c r="D232" s="2135">
        <f t="shared" si="3"/>
        <v>0</v>
      </c>
      <c r="E232" s="2134"/>
      <c r="F232" s="2134"/>
      <c r="G232" s="2134"/>
      <c r="H232" s="2134"/>
      <c r="I232" s="2134"/>
      <c r="J232" s="2134"/>
      <c r="K232" s="2655"/>
      <c r="L232" s="2121"/>
    </row>
    <row r="233" spans="1:12" ht="15.75" x14ac:dyDescent="0.25">
      <c r="A233" s="2132"/>
      <c r="B233" s="2133"/>
      <c r="C233" s="2134"/>
      <c r="D233" s="2135">
        <f t="shared" si="3"/>
        <v>0</v>
      </c>
      <c r="E233" s="2134"/>
      <c r="F233" s="2134"/>
      <c r="G233" s="2134"/>
      <c r="H233" s="2134"/>
      <c r="I233" s="2134"/>
      <c r="J233" s="2134"/>
      <c r="K233" s="2655"/>
      <c r="L233" s="2121"/>
    </row>
    <row r="234" spans="1:12" ht="15.75" x14ac:dyDescent="0.25">
      <c r="A234" s="2132"/>
      <c r="B234" s="2133"/>
      <c r="C234" s="2134"/>
      <c r="D234" s="2135">
        <f t="shared" si="3"/>
        <v>0</v>
      </c>
      <c r="E234" s="2134"/>
      <c r="F234" s="2134"/>
      <c r="G234" s="2134"/>
      <c r="H234" s="2134"/>
      <c r="I234" s="2134"/>
      <c r="J234" s="2134"/>
      <c r="K234" s="2655"/>
      <c r="L234" s="2121"/>
    </row>
    <row r="235" spans="1:12" ht="15.75" x14ac:dyDescent="0.25">
      <c r="A235" s="2132"/>
      <c r="B235" s="2133"/>
      <c r="C235" s="2134"/>
      <c r="D235" s="2135">
        <f t="shared" si="3"/>
        <v>0</v>
      </c>
      <c r="E235" s="2134"/>
      <c r="F235" s="2134"/>
      <c r="G235" s="2134"/>
      <c r="H235" s="2134"/>
      <c r="I235" s="2134"/>
      <c r="J235" s="2134"/>
      <c r="K235" s="2655"/>
      <c r="L235" s="2121"/>
    </row>
    <row r="236" spans="1:12" ht="15.75" x14ac:dyDescent="0.25">
      <c r="A236" s="2132"/>
      <c r="B236" s="2133"/>
      <c r="C236" s="2134"/>
      <c r="D236" s="2135">
        <f t="shared" si="3"/>
        <v>0</v>
      </c>
      <c r="E236" s="2134"/>
      <c r="F236" s="2134"/>
      <c r="G236" s="2134"/>
      <c r="H236" s="2134"/>
      <c r="I236" s="2134"/>
      <c r="J236" s="2134"/>
      <c r="K236" s="2655"/>
      <c r="L236" s="2121"/>
    </row>
    <row r="237" spans="1:12" ht="15.75" x14ac:dyDescent="0.25">
      <c r="A237" s="2132"/>
      <c r="B237" s="2133"/>
      <c r="C237" s="2134"/>
      <c r="D237" s="2135">
        <f t="shared" si="3"/>
        <v>0</v>
      </c>
      <c r="E237" s="2134"/>
      <c r="F237" s="2134"/>
      <c r="G237" s="2134"/>
      <c r="H237" s="2134"/>
      <c r="I237" s="2134"/>
      <c r="J237" s="2134"/>
      <c r="K237" s="2655"/>
      <c r="L237" s="2121"/>
    </row>
    <row r="238" spans="1:12" ht="15.75" x14ac:dyDescent="0.25">
      <c r="A238" s="2132"/>
      <c r="B238" s="2133"/>
      <c r="C238" s="2134"/>
      <c r="D238" s="2135">
        <f t="shared" si="3"/>
        <v>0</v>
      </c>
      <c r="E238" s="2134"/>
      <c r="F238" s="2134"/>
      <c r="G238" s="2134"/>
      <c r="H238" s="2134"/>
      <c r="I238" s="2134"/>
      <c r="J238" s="2134"/>
      <c r="K238" s="2655"/>
      <c r="L238" s="2121"/>
    </row>
    <row r="239" spans="1:12" ht="15.75" x14ac:dyDescent="0.25">
      <c r="A239" s="2132"/>
      <c r="B239" s="2133"/>
      <c r="C239" s="2134"/>
      <c r="D239" s="2135">
        <f t="shared" si="3"/>
        <v>0</v>
      </c>
      <c r="E239" s="2134"/>
      <c r="F239" s="2134"/>
      <c r="G239" s="2134"/>
      <c r="H239" s="2134"/>
      <c r="I239" s="2134"/>
      <c r="J239" s="2134"/>
      <c r="K239" s="2655"/>
      <c r="L239" s="2121"/>
    </row>
    <row r="240" spans="1:12" ht="15.75" x14ac:dyDescent="0.25">
      <c r="A240" s="2132"/>
      <c r="B240" s="2133"/>
      <c r="C240" s="2134"/>
      <c r="D240" s="2135">
        <f t="shared" si="3"/>
        <v>0</v>
      </c>
      <c r="E240" s="2134"/>
      <c r="F240" s="2134"/>
      <c r="G240" s="2134"/>
      <c r="H240" s="2134"/>
      <c r="I240" s="2134"/>
      <c r="J240" s="2134"/>
      <c r="K240" s="2655"/>
      <c r="L240" s="2121"/>
    </row>
    <row r="241" spans="1:12" ht="15.75" x14ac:dyDescent="0.25">
      <c r="A241" s="2132"/>
      <c r="B241" s="2133"/>
      <c r="C241" s="2134"/>
      <c r="D241" s="2135">
        <f t="shared" si="3"/>
        <v>0</v>
      </c>
      <c r="E241" s="2134"/>
      <c r="F241" s="2134"/>
      <c r="G241" s="2134"/>
      <c r="H241" s="2134"/>
      <c r="I241" s="2134"/>
      <c r="J241" s="2134"/>
      <c r="K241" s="2655"/>
      <c r="L241" s="2121"/>
    </row>
    <row r="242" spans="1:12" ht="15.75" x14ac:dyDescent="0.25">
      <c r="A242" s="2132"/>
      <c r="B242" s="2133"/>
      <c r="C242" s="2134"/>
      <c r="D242" s="2135">
        <f t="shared" si="3"/>
        <v>0</v>
      </c>
      <c r="E242" s="2134"/>
      <c r="F242" s="2134"/>
      <c r="G242" s="2134"/>
      <c r="H242" s="2134"/>
      <c r="I242" s="2134"/>
      <c r="J242" s="2134"/>
      <c r="K242" s="2655"/>
      <c r="L242" s="2121"/>
    </row>
    <row r="243" spans="1:12" ht="15.75" x14ac:dyDescent="0.25">
      <c r="A243" s="2132"/>
      <c r="B243" s="2133"/>
      <c r="C243" s="2134"/>
      <c r="D243" s="2135">
        <f t="shared" si="3"/>
        <v>0</v>
      </c>
      <c r="E243" s="2134"/>
      <c r="F243" s="2134"/>
      <c r="G243" s="2134"/>
      <c r="H243" s="2134"/>
      <c r="I243" s="2134"/>
      <c r="J243" s="2134"/>
      <c r="K243" s="2655"/>
      <c r="L243" s="2121"/>
    </row>
    <row r="244" spans="1:12" ht="15.75" x14ac:dyDescent="0.25">
      <c r="A244" s="2132"/>
      <c r="B244" s="2133"/>
      <c r="C244" s="2134"/>
      <c r="D244" s="2135">
        <f t="shared" si="3"/>
        <v>0</v>
      </c>
      <c r="E244" s="2134"/>
      <c r="F244" s="2134"/>
      <c r="G244" s="2134"/>
      <c r="H244" s="2134"/>
      <c r="I244" s="2134"/>
      <c r="J244" s="2134"/>
      <c r="K244" s="2655"/>
      <c r="L244" s="2121"/>
    </row>
    <row r="245" spans="1:12" ht="15.75" x14ac:dyDescent="0.25">
      <c r="A245" s="2132"/>
      <c r="B245" s="2133"/>
      <c r="C245" s="2134"/>
      <c r="D245" s="2135">
        <f t="shared" si="3"/>
        <v>0</v>
      </c>
      <c r="E245" s="2134"/>
      <c r="F245" s="2134"/>
      <c r="G245" s="2134"/>
      <c r="H245" s="2134"/>
      <c r="I245" s="2134"/>
      <c r="J245" s="2134"/>
      <c r="K245" s="2655"/>
      <c r="L245" s="2121"/>
    </row>
    <row r="246" spans="1:12" ht="15.75" x14ac:dyDescent="0.25">
      <c r="A246" s="2132"/>
      <c r="B246" s="2133"/>
      <c r="C246" s="2134"/>
      <c r="D246" s="2135">
        <f t="shared" si="3"/>
        <v>0</v>
      </c>
      <c r="E246" s="2134"/>
      <c r="F246" s="2134"/>
      <c r="G246" s="2134"/>
      <c r="H246" s="2134"/>
      <c r="I246" s="2134"/>
      <c r="J246" s="2134"/>
      <c r="K246" s="2655"/>
      <c r="L246" s="2121"/>
    </row>
    <row r="247" spans="1:12" ht="15.75" x14ac:dyDescent="0.25">
      <c r="A247" s="2132"/>
      <c r="B247" s="2133"/>
      <c r="C247" s="2134"/>
      <c r="D247" s="2135">
        <f t="shared" si="3"/>
        <v>0</v>
      </c>
      <c r="E247" s="2134"/>
      <c r="F247" s="2134"/>
      <c r="G247" s="2134"/>
      <c r="H247" s="2134"/>
      <c r="I247" s="2134"/>
      <c r="J247" s="2134"/>
      <c r="K247" s="2655"/>
      <c r="L247" s="2121"/>
    </row>
    <row r="248" spans="1:12" ht="15.75" x14ac:dyDescent="0.25">
      <c r="A248" s="2132"/>
      <c r="B248" s="2133"/>
      <c r="C248" s="2134"/>
      <c r="D248" s="2135">
        <f t="shared" si="3"/>
        <v>0</v>
      </c>
      <c r="E248" s="2134"/>
      <c r="F248" s="2134"/>
      <c r="G248" s="2134"/>
      <c r="H248" s="2134"/>
      <c r="I248" s="2134"/>
      <c r="J248" s="2134"/>
      <c r="K248" s="2655"/>
      <c r="L248" s="2121"/>
    </row>
    <row r="249" spans="1:12" ht="15.75" x14ac:dyDescent="0.25">
      <c r="A249" s="2132"/>
      <c r="B249" s="2133"/>
      <c r="C249" s="2134"/>
      <c r="D249" s="2135">
        <f t="shared" si="3"/>
        <v>0</v>
      </c>
      <c r="E249" s="2134"/>
      <c r="F249" s="2134"/>
      <c r="G249" s="2134"/>
      <c r="H249" s="2134"/>
      <c r="I249" s="2134"/>
      <c r="J249" s="2134"/>
      <c r="K249" s="2655"/>
      <c r="L249" s="2121"/>
    </row>
    <row r="250" spans="1:12" ht="15.75" x14ac:dyDescent="0.25">
      <c r="A250" s="2132"/>
      <c r="B250" s="2133"/>
      <c r="C250" s="2134"/>
      <c r="D250" s="2135">
        <f t="shared" si="3"/>
        <v>0</v>
      </c>
      <c r="E250" s="2134"/>
      <c r="F250" s="2134"/>
      <c r="G250" s="2134"/>
      <c r="H250" s="2134"/>
      <c r="I250" s="2134"/>
      <c r="J250" s="2134"/>
      <c r="K250" s="2655"/>
      <c r="L250" s="2121"/>
    </row>
    <row r="251" spans="1:12" ht="15.75" x14ac:dyDescent="0.25">
      <c r="A251" s="2132"/>
      <c r="B251" s="2133"/>
      <c r="C251" s="2134"/>
      <c r="D251" s="2135">
        <f t="shared" si="3"/>
        <v>0</v>
      </c>
      <c r="E251" s="2134"/>
      <c r="F251" s="2134"/>
      <c r="G251" s="2134"/>
      <c r="H251" s="2134"/>
      <c r="I251" s="2134"/>
      <c r="J251" s="2134"/>
      <c r="K251" s="2655"/>
      <c r="L251" s="2121"/>
    </row>
    <row r="252" spans="1:12" ht="15.75" x14ac:dyDescent="0.25">
      <c r="A252" s="2132"/>
      <c r="B252" s="2133"/>
      <c r="C252" s="2134"/>
      <c r="D252" s="2135">
        <f t="shared" si="3"/>
        <v>0</v>
      </c>
      <c r="E252" s="2134"/>
      <c r="F252" s="2134"/>
      <c r="G252" s="2134"/>
      <c r="H252" s="2134"/>
      <c r="I252" s="2134"/>
      <c r="J252" s="2134"/>
      <c r="K252" s="2655"/>
      <c r="L252" s="2121"/>
    </row>
    <row r="253" spans="1:12" ht="15.75" x14ac:dyDescent="0.25">
      <c r="A253" s="2132"/>
      <c r="B253" s="2133"/>
      <c r="C253" s="2134"/>
      <c r="D253" s="2135">
        <f t="shared" si="3"/>
        <v>0</v>
      </c>
      <c r="E253" s="2134"/>
      <c r="F253" s="2134"/>
      <c r="G253" s="2134"/>
      <c r="H253" s="2134"/>
      <c r="I253" s="2134"/>
      <c r="J253" s="2134"/>
      <c r="K253" s="2655"/>
      <c r="L253" s="2121"/>
    </row>
    <row r="254" spans="1:12" ht="15.75" x14ac:dyDescent="0.25">
      <c r="A254" s="2132"/>
      <c r="B254" s="2133"/>
      <c r="C254" s="2134"/>
      <c r="D254" s="2135">
        <f t="shared" si="3"/>
        <v>0</v>
      </c>
      <c r="E254" s="2134"/>
      <c r="F254" s="2134"/>
      <c r="G254" s="2134"/>
      <c r="H254" s="2134"/>
      <c r="I254" s="2134"/>
      <c r="J254" s="2134"/>
      <c r="K254" s="2655"/>
      <c r="L254" s="2121"/>
    </row>
    <row r="255" spans="1:12" ht="15.75" x14ac:dyDescent="0.25">
      <c r="A255" s="2132"/>
      <c r="B255" s="2133"/>
      <c r="C255" s="2134"/>
      <c r="D255" s="2135">
        <f t="shared" si="3"/>
        <v>0</v>
      </c>
      <c r="E255" s="2134"/>
      <c r="F255" s="2134"/>
      <c r="G255" s="2134"/>
      <c r="H255" s="2134"/>
      <c r="I255" s="2134"/>
      <c r="J255" s="2134"/>
      <c r="K255" s="2655"/>
      <c r="L255" s="2121"/>
    </row>
    <row r="256" spans="1:12" ht="15.75" x14ac:dyDescent="0.25">
      <c r="A256" s="2132"/>
      <c r="B256" s="2133"/>
      <c r="C256" s="2134"/>
      <c r="D256" s="2135">
        <f t="shared" si="3"/>
        <v>0</v>
      </c>
      <c r="E256" s="2134"/>
      <c r="F256" s="2134"/>
      <c r="G256" s="2134"/>
      <c r="H256" s="2134"/>
      <c r="I256" s="2134"/>
      <c r="J256" s="2134"/>
      <c r="K256" s="2655"/>
      <c r="L256" s="2121"/>
    </row>
    <row r="257" spans="1:12" ht="15.75" x14ac:dyDescent="0.25">
      <c r="A257" s="2132"/>
      <c r="B257" s="2133"/>
      <c r="C257" s="2134"/>
      <c r="D257" s="2135">
        <f t="shared" si="3"/>
        <v>0</v>
      </c>
      <c r="E257" s="2134"/>
      <c r="F257" s="2134"/>
      <c r="G257" s="2134"/>
      <c r="H257" s="2134"/>
      <c r="I257" s="2134"/>
      <c r="J257" s="2134"/>
      <c r="K257" s="2655"/>
      <c r="L257" s="2121"/>
    </row>
    <row r="258" spans="1:12" ht="15.75" x14ac:dyDescent="0.25">
      <c r="A258" s="2132"/>
      <c r="B258" s="2133"/>
      <c r="C258" s="2134"/>
      <c r="D258" s="2135">
        <f t="shared" si="3"/>
        <v>0</v>
      </c>
      <c r="E258" s="2134"/>
      <c r="F258" s="2134"/>
      <c r="G258" s="2134"/>
      <c r="H258" s="2134"/>
      <c r="I258" s="2134"/>
      <c r="J258" s="2134"/>
      <c r="K258" s="2655"/>
      <c r="L258" s="2121"/>
    </row>
    <row r="259" spans="1:12" ht="15.75" x14ac:dyDescent="0.25">
      <c r="A259" s="2132"/>
      <c r="B259" s="2133"/>
      <c r="C259" s="2134"/>
      <c r="D259" s="2135">
        <f t="shared" si="3"/>
        <v>0</v>
      </c>
      <c r="E259" s="2134"/>
      <c r="F259" s="2134"/>
      <c r="G259" s="2134"/>
      <c r="H259" s="2134"/>
      <c r="I259" s="2134"/>
      <c r="J259" s="2134"/>
      <c r="K259" s="2655"/>
      <c r="L259" s="2121"/>
    </row>
    <row r="260" spans="1:12" ht="15.75" x14ac:dyDescent="0.25">
      <c r="A260" s="2132"/>
      <c r="B260" s="2133"/>
      <c r="C260" s="2134"/>
      <c r="D260" s="2135">
        <f t="shared" si="3"/>
        <v>0</v>
      </c>
      <c r="E260" s="2134"/>
      <c r="F260" s="2134"/>
      <c r="G260" s="2134"/>
      <c r="H260" s="2134"/>
      <c r="I260" s="2134"/>
      <c r="J260" s="2134"/>
      <c r="K260" s="2655"/>
      <c r="L260" s="2121"/>
    </row>
    <row r="261" spans="1:12" ht="15.75" x14ac:dyDescent="0.25">
      <c r="A261" s="2132"/>
      <c r="B261" s="2133"/>
      <c r="C261" s="2134"/>
      <c r="D261" s="2135">
        <f t="shared" si="3"/>
        <v>0</v>
      </c>
      <c r="E261" s="2134"/>
      <c r="F261" s="2134"/>
      <c r="G261" s="2134"/>
      <c r="H261" s="2134"/>
      <c r="I261" s="2134"/>
      <c r="J261" s="2134"/>
      <c r="K261" s="2655"/>
      <c r="L261" s="2121"/>
    </row>
    <row r="262" spans="1:12" ht="15.75" x14ac:dyDescent="0.25">
      <c r="A262" s="2132"/>
      <c r="B262" s="2133"/>
      <c r="C262" s="2134"/>
      <c r="D262" s="2135">
        <f t="shared" si="3"/>
        <v>0</v>
      </c>
      <c r="E262" s="2134"/>
      <c r="F262" s="2134"/>
      <c r="G262" s="2134"/>
      <c r="H262" s="2134"/>
      <c r="I262" s="2134"/>
      <c r="J262" s="2134"/>
      <c r="K262" s="2655"/>
      <c r="L262" s="2121"/>
    </row>
    <row r="263" spans="1:12" ht="15.75" x14ac:dyDescent="0.25">
      <c r="A263" s="2132"/>
      <c r="B263" s="2133"/>
      <c r="C263" s="2134"/>
      <c r="D263" s="2135">
        <f t="shared" si="3"/>
        <v>0</v>
      </c>
      <c r="E263" s="2134"/>
      <c r="F263" s="2134"/>
      <c r="G263" s="2134"/>
      <c r="H263" s="2134"/>
      <c r="I263" s="2134"/>
      <c r="J263" s="2134"/>
      <c r="K263" s="2655"/>
      <c r="L263" s="2121"/>
    </row>
    <row r="264" spans="1:12" ht="15.75" x14ac:dyDescent="0.25">
      <c r="A264" s="2132"/>
      <c r="B264" s="2133"/>
      <c r="C264" s="2134"/>
      <c r="D264" s="2135">
        <f t="shared" si="3"/>
        <v>0</v>
      </c>
      <c r="E264" s="2134"/>
      <c r="F264" s="2134"/>
      <c r="G264" s="2134"/>
      <c r="H264" s="2134"/>
      <c r="I264" s="2134"/>
      <c r="J264" s="2134"/>
      <c r="K264" s="2655"/>
      <c r="L264" s="2121"/>
    </row>
    <row r="265" spans="1:12" ht="15.75" x14ac:dyDescent="0.25">
      <c r="A265" s="2132"/>
      <c r="B265" s="2133"/>
      <c r="C265" s="2134"/>
      <c r="D265" s="2135">
        <f t="shared" si="3"/>
        <v>0</v>
      </c>
      <c r="E265" s="2134"/>
      <c r="F265" s="2134"/>
      <c r="G265" s="2134"/>
      <c r="H265" s="2134"/>
      <c r="I265" s="2134"/>
      <c r="J265" s="2134"/>
      <c r="K265" s="2655"/>
      <c r="L265" s="2121"/>
    </row>
    <row r="266" spans="1:12" ht="15.75" x14ac:dyDescent="0.25">
      <c r="A266" s="2132"/>
      <c r="B266" s="2133"/>
      <c r="C266" s="2134"/>
      <c r="D266" s="2135">
        <f t="shared" si="3"/>
        <v>0</v>
      </c>
      <c r="E266" s="2134"/>
      <c r="F266" s="2134"/>
      <c r="G266" s="2134"/>
      <c r="H266" s="2134"/>
      <c r="I266" s="2134"/>
      <c r="J266" s="2134"/>
      <c r="K266" s="2655"/>
      <c r="L266" s="2121"/>
    </row>
    <row r="267" spans="1:12" ht="15.75" x14ac:dyDescent="0.25">
      <c r="A267" s="2132"/>
      <c r="B267" s="2133"/>
      <c r="C267" s="2134"/>
      <c r="D267" s="2135">
        <f t="shared" ref="D267:D330" si="4">+C267*(100-E267)/100</f>
        <v>0</v>
      </c>
      <c r="E267" s="2134"/>
      <c r="F267" s="2134"/>
      <c r="G267" s="2134"/>
      <c r="H267" s="2134"/>
      <c r="I267" s="2134"/>
      <c r="J267" s="2134"/>
      <c r="K267" s="2655"/>
      <c r="L267" s="2121"/>
    </row>
    <row r="268" spans="1:12" ht="15.75" x14ac:dyDescent="0.25">
      <c r="A268" s="2132"/>
      <c r="B268" s="2133"/>
      <c r="C268" s="2134"/>
      <c r="D268" s="2135">
        <f t="shared" si="4"/>
        <v>0</v>
      </c>
      <c r="E268" s="2134"/>
      <c r="F268" s="2134"/>
      <c r="G268" s="2134"/>
      <c r="H268" s="2134"/>
      <c r="I268" s="2134"/>
      <c r="J268" s="2134"/>
      <c r="K268" s="2655"/>
      <c r="L268" s="2121"/>
    </row>
    <row r="269" spans="1:12" ht="15.75" x14ac:dyDescent="0.25">
      <c r="A269" s="2132"/>
      <c r="B269" s="2133"/>
      <c r="C269" s="2134"/>
      <c r="D269" s="2135">
        <f t="shared" si="4"/>
        <v>0</v>
      </c>
      <c r="E269" s="2134"/>
      <c r="F269" s="2134"/>
      <c r="G269" s="2134"/>
      <c r="H269" s="2134"/>
      <c r="I269" s="2134"/>
      <c r="J269" s="2134"/>
      <c r="K269" s="2655"/>
      <c r="L269" s="2121"/>
    </row>
    <row r="270" spans="1:12" ht="15.75" x14ac:dyDescent="0.25">
      <c r="A270" s="2132"/>
      <c r="B270" s="2133"/>
      <c r="C270" s="2134"/>
      <c r="D270" s="2135">
        <f t="shared" si="4"/>
        <v>0</v>
      </c>
      <c r="E270" s="2134"/>
      <c r="F270" s="2134"/>
      <c r="G270" s="2134"/>
      <c r="H270" s="2134"/>
      <c r="I270" s="2134"/>
      <c r="J270" s="2134"/>
      <c r="K270" s="2655"/>
      <c r="L270" s="2121"/>
    </row>
    <row r="271" spans="1:12" ht="15.75" x14ac:dyDescent="0.25">
      <c r="A271" s="2132"/>
      <c r="B271" s="2133"/>
      <c r="C271" s="2134"/>
      <c r="D271" s="2135">
        <f t="shared" si="4"/>
        <v>0</v>
      </c>
      <c r="E271" s="2134"/>
      <c r="F271" s="2134"/>
      <c r="G271" s="2134"/>
      <c r="H271" s="2134"/>
      <c r="I271" s="2134"/>
      <c r="J271" s="2134"/>
      <c r="K271" s="2655"/>
      <c r="L271" s="2121"/>
    </row>
    <row r="272" spans="1:12" ht="15.75" x14ac:dyDescent="0.25">
      <c r="A272" s="2132"/>
      <c r="B272" s="2133"/>
      <c r="C272" s="2134"/>
      <c r="D272" s="2135">
        <f t="shared" si="4"/>
        <v>0</v>
      </c>
      <c r="E272" s="2134"/>
      <c r="F272" s="2134"/>
      <c r="G272" s="2134"/>
      <c r="H272" s="2134"/>
      <c r="I272" s="2134"/>
      <c r="J272" s="2134"/>
      <c r="K272" s="2655"/>
      <c r="L272" s="2121"/>
    </row>
    <row r="273" spans="1:12" ht="15.75" x14ac:dyDescent="0.25">
      <c r="A273" s="2132"/>
      <c r="B273" s="2133"/>
      <c r="C273" s="2134"/>
      <c r="D273" s="2135">
        <f t="shared" si="4"/>
        <v>0</v>
      </c>
      <c r="E273" s="2134"/>
      <c r="F273" s="2134"/>
      <c r="G273" s="2134"/>
      <c r="H273" s="2134"/>
      <c r="I273" s="2134"/>
      <c r="J273" s="2134"/>
      <c r="K273" s="2655"/>
      <c r="L273" s="2121"/>
    </row>
    <row r="274" spans="1:12" ht="15.75" x14ac:dyDescent="0.25">
      <c r="A274" s="2132"/>
      <c r="B274" s="2133"/>
      <c r="C274" s="2134"/>
      <c r="D274" s="2135">
        <f t="shared" si="4"/>
        <v>0</v>
      </c>
      <c r="E274" s="2134"/>
      <c r="F274" s="2134"/>
      <c r="G274" s="2134"/>
      <c r="H274" s="2134"/>
      <c r="I274" s="2134"/>
      <c r="J274" s="2134"/>
      <c r="K274" s="2655"/>
      <c r="L274" s="2121"/>
    </row>
    <row r="275" spans="1:12" ht="15.75" x14ac:dyDescent="0.25">
      <c r="A275" s="2132"/>
      <c r="B275" s="2133"/>
      <c r="C275" s="2134"/>
      <c r="D275" s="2135">
        <f t="shared" si="4"/>
        <v>0</v>
      </c>
      <c r="E275" s="2134"/>
      <c r="F275" s="2134"/>
      <c r="G275" s="2134"/>
      <c r="H275" s="2134"/>
      <c r="I275" s="2134"/>
      <c r="J275" s="2134"/>
      <c r="K275" s="2655"/>
      <c r="L275" s="2121"/>
    </row>
    <row r="276" spans="1:12" ht="15.75" x14ac:dyDescent="0.25">
      <c r="A276" s="2132"/>
      <c r="B276" s="2133"/>
      <c r="C276" s="2134"/>
      <c r="D276" s="2135">
        <f t="shared" si="4"/>
        <v>0</v>
      </c>
      <c r="E276" s="2134"/>
      <c r="F276" s="2134"/>
      <c r="G276" s="2134"/>
      <c r="H276" s="2134"/>
      <c r="I276" s="2134"/>
      <c r="J276" s="2134"/>
      <c r="K276" s="2655"/>
      <c r="L276" s="2121"/>
    </row>
    <row r="277" spans="1:12" ht="15.75" x14ac:dyDescent="0.25">
      <c r="A277" s="2132"/>
      <c r="B277" s="2133"/>
      <c r="C277" s="2134"/>
      <c r="D277" s="2135">
        <f t="shared" si="4"/>
        <v>0</v>
      </c>
      <c r="E277" s="2134"/>
      <c r="F277" s="2134"/>
      <c r="G277" s="2134"/>
      <c r="H277" s="2134"/>
      <c r="I277" s="2134"/>
      <c r="J277" s="2134"/>
      <c r="K277" s="2655"/>
      <c r="L277" s="2121"/>
    </row>
    <row r="278" spans="1:12" ht="15.75" x14ac:dyDescent="0.25">
      <c r="A278" s="2132"/>
      <c r="B278" s="2133"/>
      <c r="C278" s="2134"/>
      <c r="D278" s="2135">
        <f t="shared" si="4"/>
        <v>0</v>
      </c>
      <c r="E278" s="2134"/>
      <c r="F278" s="2134"/>
      <c r="G278" s="2134"/>
      <c r="H278" s="2134"/>
      <c r="I278" s="2134"/>
      <c r="J278" s="2134"/>
      <c r="K278" s="2655"/>
      <c r="L278" s="2121"/>
    </row>
    <row r="279" spans="1:12" ht="15.75" x14ac:dyDescent="0.25">
      <c r="A279" s="2132"/>
      <c r="B279" s="2133"/>
      <c r="C279" s="2134"/>
      <c r="D279" s="2135">
        <f t="shared" si="4"/>
        <v>0</v>
      </c>
      <c r="E279" s="2134"/>
      <c r="F279" s="2134"/>
      <c r="G279" s="2134"/>
      <c r="H279" s="2134"/>
      <c r="I279" s="2134"/>
      <c r="J279" s="2134"/>
      <c r="K279" s="2655"/>
      <c r="L279" s="2121"/>
    </row>
    <row r="280" spans="1:12" ht="15.75" x14ac:dyDescent="0.25">
      <c r="A280" s="2132"/>
      <c r="B280" s="2133"/>
      <c r="C280" s="2134"/>
      <c r="D280" s="2135">
        <f t="shared" si="4"/>
        <v>0</v>
      </c>
      <c r="E280" s="2134"/>
      <c r="F280" s="2134"/>
      <c r="G280" s="2134"/>
      <c r="H280" s="2134"/>
      <c r="I280" s="2134"/>
      <c r="J280" s="2134"/>
      <c r="K280" s="2655"/>
      <c r="L280" s="2121"/>
    </row>
    <row r="281" spans="1:12" ht="15.75" x14ac:dyDescent="0.25">
      <c r="A281" s="2132"/>
      <c r="B281" s="2133"/>
      <c r="C281" s="2134"/>
      <c r="D281" s="2135">
        <f t="shared" si="4"/>
        <v>0</v>
      </c>
      <c r="E281" s="2134"/>
      <c r="F281" s="2134"/>
      <c r="G281" s="2134"/>
      <c r="H281" s="2134"/>
      <c r="I281" s="2134"/>
      <c r="J281" s="2134"/>
      <c r="K281" s="2655"/>
      <c r="L281" s="2121"/>
    </row>
    <row r="282" spans="1:12" ht="15.75" x14ac:dyDescent="0.25">
      <c r="A282" s="2132"/>
      <c r="B282" s="2133"/>
      <c r="C282" s="2134"/>
      <c r="D282" s="2135">
        <f t="shared" si="4"/>
        <v>0</v>
      </c>
      <c r="E282" s="2134"/>
      <c r="F282" s="2134"/>
      <c r="G282" s="2134"/>
      <c r="H282" s="2134"/>
      <c r="I282" s="2134"/>
      <c r="J282" s="2134"/>
      <c r="K282" s="2655"/>
      <c r="L282" s="2121"/>
    </row>
    <row r="283" spans="1:12" ht="15.75" x14ac:dyDescent="0.25">
      <c r="A283" s="2132"/>
      <c r="B283" s="2133"/>
      <c r="C283" s="2134"/>
      <c r="D283" s="2135">
        <f t="shared" si="4"/>
        <v>0</v>
      </c>
      <c r="E283" s="2134"/>
      <c r="F283" s="2134"/>
      <c r="G283" s="2134"/>
      <c r="H283" s="2134"/>
      <c r="I283" s="2134"/>
      <c r="J283" s="2134"/>
      <c r="K283" s="2655"/>
      <c r="L283" s="2121"/>
    </row>
    <row r="284" spans="1:12" ht="15.75" x14ac:dyDescent="0.25">
      <c r="A284" s="2132"/>
      <c r="B284" s="2133"/>
      <c r="C284" s="2134"/>
      <c r="D284" s="2135">
        <f t="shared" si="4"/>
        <v>0</v>
      </c>
      <c r="E284" s="2134"/>
      <c r="F284" s="2134"/>
      <c r="G284" s="2134"/>
      <c r="H284" s="2134"/>
      <c r="I284" s="2134"/>
      <c r="J284" s="2134"/>
      <c r="K284" s="2655"/>
      <c r="L284" s="2121"/>
    </row>
    <row r="285" spans="1:12" ht="15.75" x14ac:dyDescent="0.25">
      <c r="A285" s="2132"/>
      <c r="B285" s="2133"/>
      <c r="C285" s="2134"/>
      <c r="D285" s="2135">
        <f t="shared" si="4"/>
        <v>0</v>
      </c>
      <c r="E285" s="2134"/>
      <c r="F285" s="2134"/>
      <c r="G285" s="2134"/>
      <c r="H285" s="2134"/>
      <c r="I285" s="2134"/>
      <c r="J285" s="2134"/>
      <c r="K285" s="2655"/>
      <c r="L285" s="2121"/>
    </row>
    <row r="286" spans="1:12" ht="15.75" x14ac:dyDescent="0.25">
      <c r="A286" s="2132"/>
      <c r="B286" s="2133"/>
      <c r="C286" s="2134"/>
      <c r="D286" s="2135">
        <f t="shared" si="4"/>
        <v>0</v>
      </c>
      <c r="E286" s="2134"/>
      <c r="F286" s="2134"/>
      <c r="G286" s="2134"/>
      <c r="H286" s="2134"/>
      <c r="I286" s="2134"/>
      <c r="J286" s="2134"/>
      <c r="K286" s="2655"/>
      <c r="L286" s="2121"/>
    </row>
    <row r="287" spans="1:12" ht="15.75" x14ac:dyDescent="0.25">
      <c r="A287" s="2132"/>
      <c r="B287" s="2133"/>
      <c r="C287" s="2134"/>
      <c r="D287" s="2135">
        <f t="shared" si="4"/>
        <v>0</v>
      </c>
      <c r="E287" s="2134"/>
      <c r="F287" s="2134"/>
      <c r="G287" s="2134"/>
      <c r="H287" s="2134"/>
      <c r="I287" s="2134"/>
      <c r="J287" s="2134"/>
      <c r="K287" s="2655"/>
      <c r="L287" s="2121"/>
    </row>
    <row r="288" spans="1:12" ht="15.75" x14ac:dyDescent="0.25">
      <c r="A288" s="2132"/>
      <c r="B288" s="2133"/>
      <c r="C288" s="2134"/>
      <c r="D288" s="2135">
        <f t="shared" si="4"/>
        <v>0</v>
      </c>
      <c r="E288" s="2134"/>
      <c r="F288" s="2134"/>
      <c r="G288" s="2134"/>
      <c r="H288" s="2134"/>
      <c r="I288" s="2134"/>
      <c r="J288" s="2134"/>
      <c r="K288" s="2655"/>
      <c r="L288" s="2121"/>
    </row>
    <row r="289" spans="1:12" ht="15.75" x14ac:dyDescent="0.25">
      <c r="A289" s="2132"/>
      <c r="B289" s="2133"/>
      <c r="C289" s="2134"/>
      <c r="D289" s="2135">
        <f t="shared" si="4"/>
        <v>0</v>
      </c>
      <c r="E289" s="2134"/>
      <c r="F289" s="2134"/>
      <c r="G289" s="2134"/>
      <c r="H289" s="2134"/>
      <c r="I289" s="2134"/>
      <c r="J289" s="2134"/>
      <c r="K289" s="2655"/>
      <c r="L289" s="2121"/>
    </row>
    <row r="290" spans="1:12" ht="15.75" x14ac:dyDescent="0.25">
      <c r="A290" s="2132"/>
      <c r="B290" s="2133"/>
      <c r="C290" s="2134"/>
      <c r="D290" s="2135">
        <f t="shared" si="4"/>
        <v>0</v>
      </c>
      <c r="E290" s="2134"/>
      <c r="F290" s="2134"/>
      <c r="G290" s="2134"/>
      <c r="H290" s="2134"/>
      <c r="I290" s="2134"/>
      <c r="J290" s="2134"/>
      <c r="K290" s="2655"/>
      <c r="L290" s="2121"/>
    </row>
    <row r="291" spans="1:12" ht="15.75" x14ac:dyDescent="0.25">
      <c r="A291" s="2132"/>
      <c r="B291" s="2133"/>
      <c r="C291" s="2134"/>
      <c r="D291" s="2135">
        <f t="shared" si="4"/>
        <v>0</v>
      </c>
      <c r="E291" s="2134"/>
      <c r="F291" s="2134"/>
      <c r="G291" s="2134"/>
      <c r="H291" s="2134"/>
      <c r="I291" s="2134"/>
      <c r="J291" s="2134"/>
      <c r="K291" s="2655"/>
      <c r="L291" s="2121"/>
    </row>
    <row r="292" spans="1:12" ht="15.75" x14ac:dyDescent="0.25">
      <c r="A292" s="2132"/>
      <c r="B292" s="2133"/>
      <c r="C292" s="2134"/>
      <c r="D292" s="2135">
        <f t="shared" si="4"/>
        <v>0</v>
      </c>
      <c r="E292" s="2134"/>
      <c r="F292" s="2134"/>
      <c r="G292" s="2134"/>
      <c r="H292" s="2134"/>
      <c r="I292" s="2134"/>
      <c r="J292" s="2134"/>
      <c r="K292" s="2655"/>
      <c r="L292" s="2121"/>
    </row>
    <row r="293" spans="1:12" ht="15.75" x14ac:dyDescent="0.25">
      <c r="A293" s="2132"/>
      <c r="B293" s="2133"/>
      <c r="C293" s="2134"/>
      <c r="D293" s="2135">
        <f t="shared" si="4"/>
        <v>0</v>
      </c>
      <c r="E293" s="2134"/>
      <c r="F293" s="2134"/>
      <c r="G293" s="2134"/>
      <c r="H293" s="2134"/>
      <c r="I293" s="2134"/>
      <c r="J293" s="2134"/>
      <c r="K293" s="2655"/>
      <c r="L293" s="2121"/>
    </row>
    <row r="294" spans="1:12" ht="15.75" x14ac:dyDescent="0.25">
      <c r="A294" s="2132"/>
      <c r="B294" s="2133"/>
      <c r="C294" s="2134"/>
      <c r="D294" s="2135">
        <f t="shared" si="4"/>
        <v>0</v>
      </c>
      <c r="E294" s="2134"/>
      <c r="F294" s="2134"/>
      <c r="G294" s="2134"/>
      <c r="H294" s="2134"/>
      <c r="I294" s="2134"/>
      <c r="J294" s="2134"/>
      <c r="K294" s="2655"/>
      <c r="L294" s="2121"/>
    </row>
    <row r="295" spans="1:12" ht="15.75" x14ac:dyDescent="0.25">
      <c r="A295" s="2132"/>
      <c r="B295" s="2133"/>
      <c r="C295" s="2134"/>
      <c r="D295" s="2135">
        <f t="shared" si="4"/>
        <v>0</v>
      </c>
      <c r="E295" s="2134"/>
      <c r="F295" s="2134"/>
      <c r="G295" s="2134"/>
      <c r="H295" s="2134"/>
      <c r="I295" s="2134"/>
      <c r="J295" s="2134"/>
      <c r="K295" s="2655"/>
      <c r="L295" s="2121"/>
    </row>
    <row r="296" spans="1:12" ht="15.75" x14ac:dyDescent="0.25">
      <c r="A296" s="2132"/>
      <c r="B296" s="2133"/>
      <c r="C296" s="2134"/>
      <c r="D296" s="2135">
        <f t="shared" si="4"/>
        <v>0</v>
      </c>
      <c r="E296" s="2134"/>
      <c r="F296" s="2134"/>
      <c r="G296" s="2134"/>
      <c r="H296" s="2134"/>
      <c r="I296" s="2134"/>
      <c r="J296" s="2134"/>
      <c r="K296" s="2655"/>
      <c r="L296" s="2121"/>
    </row>
    <row r="297" spans="1:12" ht="15.75" x14ac:dyDescent="0.25">
      <c r="A297" s="2132"/>
      <c r="B297" s="2133"/>
      <c r="C297" s="2134"/>
      <c r="D297" s="2135">
        <f t="shared" si="4"/>
        <v>0</v>
      </c>
      <c r="E297" s="2134"/>
      <c r="F297" s="2134"/>
      <c r="G297" s="2134"/>
      <c r="H297" s="2134"/>
      <c r="I297" s="2134"/>
      <c r="J297" s="2134"/>
      <c r="K297" s="2655"/>
      <c r="L297" s="2121"/>
    </row>
    <row r="298" spans="1:12" ht="15.75" x14ac:dyDescent="0.25">
      <c r="A298" s="2132"/>
      <c r="B298" s="2133"/>
      <c r="C298" s="2134"/>
      <c r="D298" s="2135">
        <f t="shared" si="4"/>
        <v>0</v>
      </c>
      <c r="E298" s="2134"/>
      <c r="F298" s="2134"/>
      <c r="G298" s="2134"/>
      <c r="H298" s="2134"/>
      <c r="I298" s="2134"/>
      <c r="J298" s="2134"/>
      <c r="K298" s="2655"/>
      <c r="L298" s="2121"/>
    </row>
    <row r="299" spans="1:12" ht="15.75" x14ac:dyDescent="0.25">
      <c r="A299" s="2132"/>
      <c r="B299" s="2133"/>
      <c r="C299" s="2134"/>
      <c r="D299" s="2135">
        <f t="shared" si="4"/>
        <v>0</v>
      </c>
      <c r="E299" s="2134"/>
      <c r="F299" s="2134"/>
      <c r="G299" s="2134"/>
      <c r="H299" s="2134"/>
      <c r="I299" s="2134"/>
      <c r="J299" s="2134"/>
      <c r="K299" s="2655"/>
      <c r="L299" s="2121"/>
    </row>
    <row r="300" spans="1:12" ht="15.75" x14ac:dyDescent="0.25">
      <c r="A300" s="2132"/>
      <c r="B300" s="2133"/>
      <c r="C300" s="2134"/>
      <c r="D300" s="2135">
        <f t="shared" si="4"/>
        <v>0</v>
      </c>
      <c r="E300" s="2134"/>
      <c r="F300" s="2134"/>
      <c r="G300" s="2134"/>
      <c r="H300" s="2134"/>
      <c r="I300" s="2134"/>
      <c r="J300" s="2134"/>
      <c r="K300" s="2655"/>
      <c r="L300" s="2121"/>
    </row>
    <row r="301" spans="1:12" ht="15.75" x14ac:dyDescent="0.25">
      <c r="A301" s="2132"/>
      <c r="B301" s="2133"/>
      <c r="C301" s="2134"/>
      <c r="D301" s="2135">
        <f t="shared" si="4"/>
        <v>0</v>
      </c>
      <c r="E301" s="2134"/>
      <c r="F301" s="2134"/>
      <c r="G301" s="2134"/>
      <c r="H301" s="2134"/>
      <c r="I301" s="2134"/>
      <c r="J301" s="2134"/>
      <c r="K301" s="2655"/>
      <c r="L301" s="2121"/>
    </row>
    <row r="302" spans="1:12" ht="15.75" x14ac:dyDescent="0.25">
      <c r="A302" s="2132"/>
      <c r="B302" s="2133"/>
      <c r="C302" s="2134"/>
      <c r="D302" s="2135">
        <f t="shared" si="4"/>
        <v>0</v>
      </c>
      <c r="E302" s="2134"/>
      <c r="F302" s="2134"/>
      <c r="G302" s="2134"/>
      <c r="H302" s="2134"/>
      <c r="I302" s="2134"/>
      <c r="J302" s="2134"/>
      <c r="K302" s="2655"/>
      <c r="L302" s="2121"/>
    </row>
    <row r="303" spans="1:12" ht="15.75" x14ac:dyDescent="0.25">
      <c r="A303" s="2132"/>
      <c r="B303" s="2133"/>
      <c r="C303" s="2134"/>
      <c r="D303" s="2135">
        <f t="shared" si="4"/>
        <v>0</v>
      </c>
      <c r="E303" s="2134"/>
      <c r="F303" s="2134"/>
      <c r="G303" s="2134"/>
      <c r="H303" s="2134"/>
      <c r="I303" s="2134"/>
      <c r="J303" s="2134"/>
      <c r="K303" s="2655"/>
      <c r="L303" s="2121"/>
    </row>
    <row r="304" spans="1:12" ht="15.75" x14ac:dyDescent="0.25">
      <c r="A304" s="2132"/>
      <c r="B304" s="2133"/>
      <c r="C304" s="2134"/>
      <c r="D304" s="2135">
        <f t="shared" si="4"/>
        <v>0</v>
      </c>
      <c r="E304" s="2134"/>
      <c r="F304" s="2134"/>
      <c r="G304" s="2134"/>
      <c r="H304" s="2134"/>
      <c r="I304" s="2134"/>
      <c r="J304" s="2134"/>
      <c r="K304" s="2655"/>
      <c r="L304" s="2121"/>
    </row>
    <row r="305" spans="1:12" ht="15.75" x14ac:dyDescent="0.25">
      <c r="A305" s="2132"/>
      <c r="B305" s="2133"/>
      <c r="C305" s="2134"/>
      <c r="D305" s="2135">
        <f t="shared" si="4"/>
        <v>0</v>
      </c>
      <c r="E305" s="2134"/>
      <c r="F305" s="2134"/>
      <c r="G305" s="2134"/>
      <c r="H305" s="2134"/>
      <c r="I305" s="2134"/>
      <c r="J305" s="2134"/>
      <c r="K305" s="2655"/>
      <c r="L305" s="2121"/>
    </row>
    <row r="306" spans="1:12" ht="15.75" x14ac:dyDescent="0.25">
      <c r="A306" s="2132"/>
      <c r="B306" s="2133"/>
      <c r="C306" s="2134"/>
      <c r="D306" s="2135">
        <f t="shared" si="4"/>
        <v>0</v>
      </c>
      <c r="E306" s="2134"/>
      <c r="F306" s="2134"/>
      <c r="G306" s="2134"/>
      <c r="H306" s="2134"/>
      <c r="I306" s="2134"/>
      <c r="J306" s="2134"/>
      <c r="K306" s="2655"/>
      <c r="L306" s="2121"/>
    </row>
    <row r="307" spans="1:12" ht="15.75" x14ac:dyDescent="0.25">
      <c r="A307" s="2132"/>
      <c r="B307" s="2133"/>
      <c r="C307" s="2134"/>
      <c r="D307" s="2135">
        <f t="shared" si="4"/>
        <v>0</v>
      </c>
      <c r="E307" s="2134"/>
      <c r="F307" s="2134"/>
      <c r="G307" s="2134"/>
      <c r="H307" s="2134"/>
      <c r="I307" s="2134"/>
      <c r="J307" s="2134"/>
      <c r="K307" s="2655"/>
      <c r="L307" s="2121"/>
    </row>
    <row r="308" spans="1:12" ht="15.75" x14ac:dyDescent="0.25">
      <c r="A308" s="2132"/>
      <c r="B308" s="2133"/>
      <c r="C308" s="2134"/>
      <c r="D308" s="2135">
        <f t="shared" si="4"/>
        <v>0</v>
      </c>
      <c r="E308" s="2134"/>
      <c r="F308" s="2134"/>
      <c r="G308" s="2134"/>
      <c r="H308" s="2134"/>
      <c r="I308" s="2134"/>
      <c r="J308" s="2134"/>
      <c r="K308" s="2655"/>
      <c r="L308" s="2121"/>
    </row>
    <row r="309" spans="1:12" ht="15.75" x14ac:dyDescent="0.25">
      <c r="A309" s="2132"/>
      <c r="B309" s="2133"/>
      <c r="C309" s="2134"/>
      <c r="D309" s="2135">
        <f t="shared" si="4"/>
        <v>0</v>
      </c>
      <c r="E309" s="2134"/>
      <c r="F309" s="2134"/>
      <c r="G309" s="2134"/>
      <c r="H309" s="2134"/>
      <c r="I309" s="2134"/>
      <c r="J309" s="2134"/>
      <c r="K309" s="2655"/>
      <c r="L309" s="2121"/>
    </row>
    <row r="310" spans="1:12" ht="15.75" x14ac:dyDescent="0.25">
      <c r="A310" s="2132"/>
      <c r="B310" s="2133"/>
      <c r="C310" s="2134"/>
      <c r="D310" s="2135">
        <f t="shared" si="4"/>
        <v>0</v>
      </c>
      <c r="E310" s="2134"/>
      <c r="F310" s="2134"/>
      <c r="G310" s="2134"/>
      <c r="H310" s="2134"/>
      <c r="I310" s="2134"/>
      <c r="J310" s="2134"/>
      <c r="K310" s="2655"/>
      <c r="L310" s="2121"/>
    </row>
    <row r="311" spans="1:12" ht="15.75" x14ac:dyDescent="0.25">
      <c r="A311" s="2132"/>
      <c r="B311" s="2133"/>
      <c r="C311" s="2134"/>
      <c r="D311" s="2135">
        <f t="shared" si="4"/>
        <v>0</v>
      </c>
      <c r="E311" s="2134"/>
      <c r="F311" s="2134"/>
      <c r="G311" s="2134"/>
      <c r="H311" s="2134"/>
      <c r="I311" s="2134"/>
      <c r="J311" s="2134"/>
      <c r="K311" s="2655"/>
      <c r="L311" s="2121"/>
    </row>
    <row r="312" spans="1:12" ht="15.75" x14ac:dyDescent="0.25">
      <c r="A312" s="2132"/>
      <c r="B312" s="2133"/>
      <c r="C312" s="2134"/>
      <c r="D312" s="2135">
        <f t="shared" si="4"/>
        <v>0</v>
      </c>
      <c r="E312" s="2134"/>
      <c r="F312" s="2134"/>
      <c r="G312" s="2134"/>
      <c r="H312" s="2134"/>
      <c r="I312" s="2134"/>
      <c r="J312" s="2134"/>
      <c r="K312" s="2655"/>
      <c r="L312" s="2121"/>
    </row>
    <row r="313" spans="1:12" ht="15.75" x14ac:dyDescent="0.25">
      <c r="A313" s="2132"/>
      <c r="B313" s="2133"/>
      <c r="C313" s="2134"/>
      <c r="D313" s="2135">
        <f t="shared" si="4"/>
        <v>0</v>
      </c>
      <c r="E313" s="2134"/>
      <c r="F313" s="2134"/>
      <c r="G313" s="2134"/>
      <c r="H313" s="2134"/>
      <c r="I313" s="2134"/>
      <c r="J313" s="2134"/>
      <c r="K313" s="2655"/>
      <c r="L313" s="2121"/>
    </row>
    <row r="314" spans="1:12" ht="15.75" x14ac:dyDescent="0.25">
      <c r="A314" s="2132"/>
      <c r="B314" s="2133"/>
      <c r="C314" s="2134"/>
      <c r="D314" s="2135">
        <f t="shared" si="4"/>
        <v>0</v>
      </c>
      <c r="E314" s="2134"/>
      <c r="F314" s="2134"/>
      <c r="G314" s="2134"/>
      <c r="H314" s="2134"/>
      <c r="I314" s="2134"/>
      <c r="J314" s="2134"/>
      <c r="K314" s="2655"/>
      <c r="L314" s="2121"/>
    </row>
    <row r="315" spans="1:12" ht="15.75" x14ac:dyDescent="0.25">
      <c r="A315" s="2132"/>
      <c r="B315" s="2133"/>
      <c r="C315" s="2134"/>
      <c r="D315" s="2135">
        <f t="shared" si="4"/>
        <v>0</v>
      </c>
      <c r="E315" s="2134"/>
      <c r="F315" s="2134"/>
      <c r="G315" s="2134"/>
      <c r="H315" s="2134"/>
      <c r="I315" s="2134"/>
      <c r="J315" s="2134"/>
      <c r="K315" s="2655"/>
      <c r="L315" s="2121"/>
    </row>
    <row r="316" spans="1:12" ht="15.75" x14ac:dyDescent="0.25">
      <c r="A316" s="2132"/>
      <c r="B316" s="2133"/>
      <c r="C316" s="2134"/>
      <c r="D316" s="2135">
        <f t="shared" si="4"/>
        <v>0</v>
      </c>
      <c r="E316" s="2134"/>
      <c r="F316" s="2134"/>
      <c r="G316" s="2134"/>
      <c r="H316" s="2134"/>
      <c r="I316" s="2134"/>
      <c r="J316" s="2134"/>
      <c r="K316" s="2655"/>
      <c r="L316" s="2121"/>
    </row>
    <row r="317" spans="1:12" ht="15.75" x14ac:dyDescent="0.25">
      <c r="A317" s="2132"/>
      <c r="B317" s="2133"/>
      <c r="C317" s="2134"/>
      <c r="D317" s="2135">
        <f t="shared" si="4"/>
        <v>0</v>
      </c>
      <c r="E317" s="2134"/>
      <c r="F317" s="2134"/>
      <c r="G317" s="2134"/>
      <c r="H317" s="2134"/>
      <c r="I317" s="2134"/>
      <c r="J317" s="2134"/>
      <c r="K317" s="2655"/>
      <c r="L317" s="2121"/>
    </row>
    <row r="318" spans="1:12" ht="15.75" x14ac:dyDescent="0.25">
      <c r="A318" s="2132"/>
      <c r="B318" s="2133"/>
      <c r="C318" s="2134"/>
      <c r="D318" s="2135">
        <f t="shared" si="4"/>
        <v>0</v>
      </c>
      <c r="E318" s="2134"/>
      <c r="F318" s="2134"/>
      <c r="G318" s="2134"/>
      <c r="H318" s="2134"/>
      <c r="I318" s="2134"/>
      <c r="J318" s="2134"/>
      <c r="K318" s="2655"/>
      <c r="L318" s="2121"/>
    </row>
    <row r="319" spans="1:12" ht="15.75" x14ac:dyDescent="0.25">
      <c r="A319" s="2132"/>
      <c r="B319" s="2133"/>
      <c r="C319" s="2134"/>
      <c r="D319" s="2135">
        <f t="shared" si="4"/>
        <v>0</v>
      </c>
      <c r="E319" s="2134"/>
      <c r="F319" s="2134"/>
      <c r="G319" s="2134"/>
      <c r="H319" s="2134"/>
      <c r="I319" s="2134"/>
      <c r="J319" s="2134"/>
      <c r="K319" s="2655"/>
      <c r="L319" s="2121"/>
    </row>
    <row r="320" spans="1:12" ht="15.75" x14ac:dyDescent="0.25">
      <c r="A320" s="2132"/>
      <c r="B320" s="2133"/>
      <c r="C320" s="2134"/>
      <c r="D320" s="2135">
        <f t="shared" si="4"/>
        <v>0</v>
      </c>
      <c r="E320" s="2134"/>
      <c r="F320" s="2134"/>
      <c r="G320" s="2134"/>
      <c r="H320" s="2134"/>
      <c r="I320" s="2134"/>
      <c r="J320" s="2134"/>
      <c r="K320" s="2655"/>
      <c r="L320" s="2121"/>
    </row>
    <row r="321" spans="1:12" ht="15.75" x14ac:dyDescent="0.25">
      <c r="A321" s="2132"/>
      <c r="B321" s="2133"/>
      <c r="C321" s="2134"/>
      <c r="D321" s="2135">
        <f t="shared" si="4"/>
        <v>0</v>
      </c>
      <c r="E321" s="2134"/>
      <c r="F321" s="2134"/>
      <c r="G321" s="2134"/>
      <c r="H321" s="2134"/>
      <c r="I321" s="2134"/>
      <c r="J321" s="2134"/>
      <c r="K321" s="2655"/>
      <c r="L321" s="2121"/>
    </row>
    <row r="322" spans="1:12" ht="15.75" x14ac:dyDescent="0.25">
      <c r="A322" s="2132"/>
      <c r="B322" s="2133"/>
      <c r="C322" s="2134"/>
      <c r="D322" s="2135">
        <f t="shared" si="4"/>
        <v>0</v>
      </c>
      <c r="E322" s="2134"/>
      <c r="F322" s="2134"/>
      <c r="G322" s="2134"/>
      <c r="H322" s="2134"/>
      <c r="I322" s="2134"/>
      <c r="J322" s="2134"/>
      <c r="K322" s="2655"/>
      <c r="L322" s="2121"/>
    </row>
    <row r="323" spans="1:12" ht="15.75" x14ac:dyDescent="0.25">
      <c r="A323" s="2132"/>
      <c r="B323" s="2133"/>
      <c r="C323" s="2134"/>
      <c r="D323" s="2135">
        <f t="shared" si="4"/>
        <v>0</v>
      </c>
      <c r="E323" s="2134"/>
      <c r="F323" s="2134"/>
      <c r="G323" s="2134"/>
      <c r="H323" s="2134"/>
      <c r="I323" s="2134"/>
      <c r="J323" s="2134"/>
      <c r="K323" s="2655"/>
      <c r="L323" s="2121"/>
    </row>
    <row r="324" spans="1:12" ht="15.75" x14ac:dyDescent="0.25">
      <c r="A324" s="2132"/>
      <c r="B324" s="2133"/>
      <c r="C324" s="2134"/>
      <c r="D324" s="2135">
        <f t="shared" si="4"/>
        <v>0</v>
      </c>
      <c r="E324" s="2134"/>
      <c r="F324" s="2134"/>
      <c r="G324" s="2134"/>
      <c r="H324" s="2134"/>
      <c r="I324" s="2134"/>
      <c r="J324" s="2134"/>
      <c r="K324" s="2655"/>
      <c r="L324" s="2121"/>
    </row>
    <row r="325" spans="1:12" ht="15.75" x14ac:dyDescent="0.25">
      <c r="A325" s="2132"/>
      <c r="B325" s="2133"/>
      <c r="C325" s="2134"/>
      <c r="D325" s="2135">
        <f t="shared" si="4"/>
        <v>0</v>
      </c>
      <c r="E325" s="2134"/>
      <c r="F325" s="2134"/>
      <c r="G325" s="2134"/>
      <c r="H325" s="2134"/>
      <c r="I325" s="2134"/>
      <c r="J325" s="2134"/>
      <c r="K325" s="2655"/>
      <c r="L325" s="2121"/>
    </row>
    <row r="326" spans="1:12" ht="15.75" x14ac:dyDescent="0.25">
      <c r="A326" s="2132"/>
      <c r="B326" s="2133"/>
      <c r="C326" s="2134"/>
      <c r="D326" s="2135">
        <f t="shared" si="4"/>
        <v>0</v>
      </c>
      <c r="E326" s="2134"/>
      <c r="F326" s="2134"/>
      <c r="G326" s="2134"/>
      <c r="H326" s="2134"/>
      <c r="I326" s="2134"/>
      <c r="J326" s="2134"/>
      <c r="K326" s="2655"/>
      <c r="L326" s="2121"/>
    </row>
    <row r="327" spans="1:12" ht="15.75" x14ac:dyDescent="0.25">
      <c r="A327" s="2132"/>
      <c r="B327" s="2133"/>
      <c r="C327" s="2134"/>
      <c r="D327" s="2135">
        <f t="shared" si="4"/>
        <v>0</v>
      </c>
      <c r="E327" s="2134"/>
      <c r="F327" s="2134"/>
      <c r="G327" s="2134"/>
      <c r="H327" s="2134"/>
      <c r="I327" s="2134"/>
      <c r="J327" s="2134"/>
      <c r="K327" s="2655"/>
      <c r="L327" s="2121"/>
    </row>
    <row r="328" spans="1:12" ht="15.75" x14ac:dyDescent="0.25">
      <c r="A328" s="2132"/>
      <c r="B328" s="2133"/>
      <c r="C328" s="2134"/>
      <c r="D328" s="2135">
        <f t="shared" si="4"/>
        <v>0</v>
      </c>
      <c r="E328" s="2134"/>
      <c r="F328" s="2134"/>
      <c r="G328" s="2134"/>
      <c r="H328" s="2134"/>
      <c r="I328" s="2134"/>
      <c r="J328" s="2134"/>
      <c r="K328" s="2655"/>
      <c r="L328" s="2121"/>
    </row>
    <row r="329" spans="1:12" ht="15.75" x14ac:dyDescent="0.25">
      <c r="A329" s="2132"/>
      <c r="B329" s="2133"/>
      <c r="C329" s="2134"/>
      <c r="D329" s="2135">
        <f t="shared" si="4"/>
        <v>0</v>
      </c>
      <c r="E329" s="2134"/>
      <c r="F329" s="2134"/>
      <c r="G329" s="2134"/>
      <c r="H329" s="2134"/>
      <c r="I329" s="2134"/>
      <c r="J329" s="2134"/>
      <c r="K329" s="2655"/>
      <c r="L329" s="2121"/>
    </row>
    <row r="330" spans="1:12" ht="15.75" x14ac:dyDescent="0.25">
      <c r="A330" s="2132"/>
      <c r="B330" s="2133"/>
      <c r="C330" s="2134"/>
      <c r="D330" s="2135">
        <f t="shared" si="4"/>
        <v>0</v>
      </c>
      <c r="E330" s="2134"/>
      <c r="F330" s="2134"/>
      <c r="G330" s="2134"/>
      <c r="H330" s="2134"/>
      <c r="I330" s="2134"/>
      <c r="J330" s="2134"/>
      <c r="K330" s="2655"/>
      <c r="L330" s="2121"/>
    </row>
    <row r="331" spans="1:12" ht="15.75" x14ac:dyDescent="0.25">
      <c r="A331" s="2132"/>
      <c r="B331" s="2133"/>
      <c r="C331" s="2134"/>
      <c r="D331" s="2135">
        <f t="shared" ref="D331:D394" si="5">+C331*(100-E331)/100</f>
        <v>0</v>
      </c>
      <c r="E331" s="2134"/>
      <c r="F331" s="2134"/>
      <c r="G331" s="2134"/>
      <c r="H331" s="2134"/>
      <c r="I331" s="2134"/>
      <c r="J331" s="2134"/>
      <c r="K331" s="2655"/>
      <c r="L331" s="2121"/>
    </row>
    <row r="332" spans="1:12" ht="15.75" x14ac:dyDescent="0.25">
      <c r="A332" s="2132"/>
      <c r="B332" s="2133"/>
      <c r="C332" s="2134"/>
      <c r="D332" s="2135">
        <f t="shared" si="5"/>
        <v>0</v>
      </c>
      <c r="E332" s="2134"/>
      <c r="F332" s="2134"/>
      <c r="G332" s="2134"/>
      <c r="H332" s="2134"/>
      <c r="I332" s="2134"/>
      <c r="J332" s="2134"/>
      <c r="K332" s="2655"/>
      <c r="L332" s="2121"/>
    </row>
    <row r="333" spans="1:12" ht="15.75" x14ac:dyDescent="0.25">
      <c r="A333" s="2132"/>
      <c r="B333" s="2133"/>
      <c r="C333" s="2134"/>
      <c r="D333" s="2135">
        <f t="shared" si="5"/>
        <v>0</v>
      </c>
      <c r="E333" s="2134"/>
      <c r="F333" s="2134"/>
      <c r="G333" s="2134"/>
      <c r="H333" s="2134"/>
      <c r="I333" s="2134"/>
      <c r="J333" s="2134"/>
      <c r="K333" s="2655"/>
      <c r="L333" s="2121"/>
    </row>
    <row r="334" spans="1:12" ht="15.75" x14ac:dyDescent="0.25">
      <c r="A334" s="2132"/>
      <c r="B334" s="2133"/>
      <c r="C334" s="2134"/>
      <c r="D334" s="2135">
        <f t="shared" si="5"/>
        <v>0</v>
      </c>
      <c r="E334" s="2134"/>
      <c r="F334" s="2134"/>
      <c r="G334" s="2134"/>
      <c r="H334" s="2134"/>
      <c r="I334" s="2134"/>
      <c r="J334" s="2134"/>
      <c r="K334" s="2655"/>
      <c r="L334" s="2121"/>
    </row>
    <row r="335" spans="1:12" ht="15.75" x14ac:dyDescent="0.25">
      <c r="A335" s="2132"/>
      <c r="B335" s="2133"/>
      <c r="C335" s="2134"/>
      <c r="D335" s="2135">
        <f t="shared" si="5"/>
        <v>0</v>
      </c>
      <c r="E335" s="2134"/>
      <c r="F335" s="2134"/>
      <c r="G335" s="2134"/>
      <c r="H335" s="2134"/>
      <c r="I335" s="2134"/>
      <c r="J335" s="2134"/>
      <c r="K335" s="2655"/>
      <c r="L335" s="2121"/>
    </row>
    <row r="336" spans="1:12" ht="15.75" x14ac:dyDescent="0.25">
      <c r="A336" s="2132"/>
      <c r="B336" s="2133"/>
      <c r="C336" s="2134"/>
      <c r="D336" s="2135">
        <f t="shared" si="5"/>
        <v>0</v>
      </c>
      <c r="E336" s="2134"/>
      <c r="F336" s="2134"/>
      <c r="G336" s="2134"/>
      <c r="H336" s="2134"/>
      <c r="I336" s="2134"/>
      <c r="J336" s="2134"/>
      <c r="K336" s="2655"/>
      <c r="L336" s="2121"/>
    </row>
    <row r="337" spans="1:12" ht="15.75" x14ac:dyDescent="0.25">
      <c r="A337" s="2132"/>
      <c r="B337" s="2133"/>
      <c r="C337" s="2134"/>
      <c r="D337" s="2135">
        <f t="shared" si="5"/>
        <v>0</v>
      </c>
      <c r="E337" s="2134"/>
      <c r="F337" s="2134"/>
      <c r="G337" s="2134"/>
      <c r="H337" s="2134"/>
      <c r="I337" s="2134"/>
      <c r="J337" s="2134"/>
      <c r="K337" s="2655"/>
      <c r="L337" s="2121"/>
    </row>
    <row r="338" spans="1:12" ht="15.75" x14ac:dyDescent="0.25">
      <c r="A338" s="2132"/>
      <c r="B338" s="2133"/>
      <c r="C338" s="2134"/>
      <c r="D338" s="2135">
        <f t="shared" si="5"/>
        <v>0</v>
      </c>
      <c r="E338" s="2134"/>
      <c r="F338" s="2134"/>
      <c r="G338" s="2134"/>
      <c r="H338" s="2134"/>
      <c r="I338" s="2134"/>
      <c r="J338" s="2134"/>
      <c r="K338" s="2655"/>
      <c r="L338" s="2121"/>
    </row>
    <row r="339" spans="1:12" ht="15.75" x14ac:dyDescent="0.25">
      <c r="A339" s="2132"/>
      <c r="B339" s="2133"/>
      <c r="C339" s="2134"/>
      <c r="D339" s="2135">
        <f t="shared" si="5"/>
        <v>0</v>
      </c>
      <c r="E339" s="2134"/>
      <c r="F339" s="2134"/>
      <c r="G339" s="2134"/>
      <c r="H339" s="2134"/>
      <c r="I339" s="2134"/>
      <c r="J339" s="2134"/>
      <c r="K339" s="2655"/>
      <c r="L339" s="2121"/>
    </row>
    <row r="340" spans="1:12" ht="15.75" x14ac:dyDescent="0.25">
      <c r="A340" s="2132"/>
      <c r="B340" s="2133"/>
      <c r="C340" s="2134"/>
      <c r="D340" s="2135">
        <f t="shared" si="5"/>
        <v>0</v>
      </c>
      <c r="E340" s="2134"/>
      <c r="F340" s="2134"/>
      <c r="G340" s="2134"/>
      <c r="H340" s="2134"/>
      <c r="I340" s="2134"/>
      <c r="J340" s="2134"/>
      <c r="K340" s="2655"/>
      <c r="L340" s="2121"/>
    </row>
    <row r="341" spans="1:12" ht="15.75" x14ac:dyDescent="0.25">
      <c r="A341" s="2132"/>
      <c r="B341" s="2133"/>
      <c r="C341" s="2134"/>
      <c r="D341" s="2135">
        <f t="shared" si="5"/>
        <v>0</v>
      </c>
      <c r="E341" s="2134"/>
      <c r="F341" s="2134"/>
      <c r="G341" s="2134"/>
      <c r="H341" s="2134"/>
      <c r="I341" s="2134"/>
      <c r="J341" s="2134"/>
      <c r="K341" s="2655"/>
      <c r="L341" s="2121"/>
    </row>
    <row r="342" spans="1:12" ht="15.75" x14ac:dyDescent="0.25">
      <c r="A342" s="2132"/>
      <c r="B342" s="2133"/>
      <c r="C342" s="2134"/>
      <c r="D342" s="2135">
        <f t="shared" si="5"/>
        <v>0</v>
      </c>
      <c r="E342" s="2134"/>
      <c r="F342" s="2134"/>
      <c r="G342" s="2134"/>
      <c r="H342" s="2134"/>
      <c r="I342" s="2134"/>
      <c r="J342" s="2134"/>
      <c r="K342" s="2655"/>
      <c r="L342" s="2121"/>
    </row>
    <row r="343" spans="1:12" ht="15.75" x14ac:dyDescent="0.25">
      <c r="A343" s="2132"/>
      <c r="B343" s="2133"/>
      <c r="C343" s="2134"/>
      <c r="D343" s="2135">
        <f t="shared" si="5"/>
        <v>0</v>
      </c>
      <c r="E343" s="2134"/>
      <c r="F343" s="2134"/>
      <c r="G343" s="2134"/>
      <c r="H343" s="2134"/>
      <c r="I343" s="2134"/>
      <c r="J343" s="2134"/>
      <c r="K343" s="2655"/>
      <c r="L343" s="2121"/>
    </row>
    <row r="344" spans="1:12" ht="15.75" x14ac:dyDescent="0.25">
      <c r="A344" s="2132"/>
      <c r="B344" s="2133"/>
      <c r="C344" s="2134"/>
      <c r="D344" s="2135">
        <f t="shared" si="5"/>
        <v>0</v>
      </c>
      <c r="E344" s="2134"/>
      <c r="F344" s="2134"/>
      <c r="G344" s="2134"/>
      <c r="H344" s="2134"/>
      <c r="I344" s="2134"/>
      <c r="J344" s="2134"/>
      <c r="K344" s="2655"/>
      <c r="L344" s="2121"/>
    </row>
    <row r="345" spans="1:12" ht="15.75" x14ac:dyDescent="0.25">
      <c r="A345" s="2132"/>
      <c r="B345" s="2133"/>
      <c r="C345" s="2134"/>
      <c r="D345" s="2135">
        <f t="shared" si="5"/>
        <v>0</v>
      </c>
      <c r="E345" s="2134"/>
      <c r="F345" s="2134"/>
      <c r="G345" s="2134"/>
      <c r="H345" s="2134"/>
      <c r="I345" s="2134"/>
      <c r="J345" s="2134"/>
      <c r="K345" s="2655"/>
      <c r="L345" s="2121"/>
    </row>
    <row r="346" spans="1:12" ht="15.75" x14ac:dyDescent="0.25">
      <c r="A346" s="2132"/>
      <c r="B346" s="2133"/>
      <c r="C346" s="2134"/>
      <c r="D346" s="2135">
        <f t="shared" si="5"/>
        <v>0</v>
      </c>
      <c r="E346" s="2134"/>
      <c r="F346" s="2134"/>
      <c r="G346" s="2134"/>
      <c r="H346" s="2134"/>
      <c r="I346" s="2134"/>
      <c r="J346" s="2134"/>
      <c r="K346" s="2655"/>
      <c r="L346" s="2121"/>
    </row>
    <row r="347" spans="1:12" ht="15.75" x14ac:dyDescent="0.25">
      <c r="A347" s="2132"/>
      <c r="B347" s="2133"/>
      <c r="C347" s="2134"/>
      <c r="D347" s="2135">
        <f t="shared" si="5"/>
        <v>0</v>
      </c>
      <c r="E347" s="2134"/>
      <c r="F347" s="2134"/>
      <c r="G347" s="2134"/>
      <c r="H347" s="2134"/>
      <c r="I347" s="2134"/>
      <c r="J347" s="2134"/>
      <c r="K347" s="2655"/>
      <c r="L347" s="2121"/>
    </row>
    <row r="348" spans="1:12" ht="15.75" x14ac:dyDescent="0.25">
      <c r="A348" s="2132"/>
      <c r="B348" s="2133"/>
      <c r="C348" s="2134"/>
      <c r="D348" s="2135">
        <f t="shared" si="5"/>
        <v>0</v>
      </c>
      <c r="E348" s="2134"/>
      <c r="F348" s="2134"/>
      <c r="G348" s="2134"/>
      <c r="H348" s="2134"/>
      <c r="I348" s="2134"/>
      <c r="J348" s="2134"/>
      <c r="K348" s="2655"/>
      <c r="L348" s="2121"/>
    </row>
    <row r="349" spans="1:12" ht="15.75" x14ac:dyDescent="0.25">
      <c r="A349" s="2132"/>
      <c r="B349" s="2133"/>
      <c r="C349" s="2134"/>
      <c r="D349" s="2135">
        <f t="shared" si="5"/>
        <v>0</v>
      </c>
      <c r="E349" s="2134"/>
      <c r="F349" s="2134"/>
      <c r="G349" s="2134"/>
      <c r="H349" s="2134"/>
      <c r="I349" s="2134"/>
      <c r="J349" s="2134"/>
      <c r="K349" s="2655"/>
      <c r="L349" s="2121"/>
    </row>
    <row r="350" spans="1:12" ht="15.75" x14ac:dyDescent="0.25">
      <c r="A350" s="2132"/>
      <c r="B350" s="2133"/>
      <c r="C350" s="2134"/>
      <c r="D350" s="2135">
        <f t="shared" si="5"/>
        <v>0</v>
      </c>
      <c r="E350" s="2134"/>
      <c r="F350" s="2134"/>
      <c r="G350" s="2134"/>
      <c r="H350" s="2134"/>
      <c r="I350" s="2134"/>
      <c r="J350" s="2134"/>
      <c r="K350" s="2655"/>
      <c r="L350" s="2121"/>
    </row>
    <row r="351" spans="1:12" ht="15.75" x14ac:dyDescent="0.25">
      <c r="A351" s="2132"/>
      <c r="B351" s="2133"/>
      <c r="C351" s="2134"/>
      <c r="D351" s="2135">
        <f t="shared" si="5"/>
        <v>0</v>
      </c>
      <c r="E351" s="2134"/>
      <c r="F351" s="2134"/>
      <c r="G351" s="2134"/>
      <c r="H351" s="2134"/>
      <c r="I351" s="2134"/>
      <c r="J351" s="2134"/>
      <c r="K351" s="2655"/>
      <c r="L351" s="2121"/>
    </row>
    <row r="352" spans="1:12" ht="15.75" x14ac:dyDescent="0.25">
      <c r="A352" s="2132"/>
      <c r="B352" s="2133"/>
      <c r="C352" s="2134"/>
      <c r="D352" s="2135">
        <f t="shared" si="5"/>
        <v>0</v>
      </c>
      <c r="E352" s="2134"/>
      <c r="F352" s="2134"/>
      <c r="G352" s="2134"/>
      <c r="H352" s="2134"/>
      <c r="I352" s="2134"/>
      <c r="J352" s="2134"/>
      <c r="K352" s="2655"/>
      <c r="L352" s="2121"/>
    </row>
    <row r="353" spans="1:12" ht="15.75" x14ac:dyDescent="0.25">
      <c r="A353" s="2132"/>
      <c r="B353" s="2133"/>
      <c r="C353" s="2134"/>
      <c r="D353" s="2135">
        <f t="shared" si="5"/>
        <v>0</v>
      </c>
      <c r="E353" s="2134"/>
      <c r="F353" s="2134"/>
      <c r="G353" s="2134"/>
      <c r="H353" s="2134"/>
      <c r="I353" s="2134"/>
      <c r="J353" s="2134"/>
      <c r="K353" s="2655"/>
      <c r="L353" s="2121"/>
    </row>
    <row r="354" spans="1:12" ht="15.75" x14ac:dyDescent="0.25">
      <c r="A354" s="2132"/>
      <c r="B354" s="2133"/>
      <c r="C354" s="2134"/>
      <c r="D354" s="2135">
        <f t="shared" si="5"/>
        <v>0</v>
      </c>
      <c r="E354" s="2134"/>
      <c r="F354" s="2134"/>
      <c r="G354" s="2134"/>
      <c r="H354" s="2134"/>
      <c r="I354" s="2134"/>
      <c r="J354" s="2134"/>
      <c r="K354" s="2655"/>
      <c r="L354" s="2121"/>
    </row>
    <row r="355" spans="1:12" ht="15.75" x14ac:dyDescent="0.25">
      <c r="A355" s="2132"/>
      <c r="B355" s="2133"/>
      <c r="C355" s="2134"/>
      <c r="D355" s="2135">
        <f t="shared" si="5"/>
        <v>0</v>
      </c>
      <c r="E355" s="2134"/>
      <c r="F355" s="2134"/>
      <c r="G355" s="2134"/>
      <c r="H355" s="2134"/>
      <c r="I355" s="2134"/>
      <c r="J355" s="2134"/>
      <c r="K355" s="2655"/>
      <c r="L355" s="2121"/>
    </row>
    <row r="356" spans="1:12" ht="15.75" x14ac:dyDescent="0.25">
      <c r="A356" s="2132"/>
      <c r="B356" s="2133"/>
      <c r="C356" s="2134"/>
      <c r="D356" s="2135">
        <f t="shared" si="5"/>
        <v>0</v>
      </c>
      <c r="E356" s="2134"/>
      <c r="F356" s="2134"/>
      <c r="G356" s="2134"/>
      <c r="H356" s="2134"/>
      <c r="I356" s="2134"/>
      <c r="J356" s="2134"/>
      <c r="K356" s="2655"/>
      <c r="L356" s="2121"/>
    </row>
    <row r="357" spans="1:12" ht="15.75" x14ac:dyDescent="0.25">
      <c r="A357" s="2132"/>
      <c r="B357" s="2133"/>
      <c r="C357" s="2134"/>
      <c r="D357" s="2135">
        <f t="shared" si="5"/>
        <v>0</v>
      </c>
      <c r="E357" s="2134"/>
      <c r="F357" s="2134"/>
      <c r="G357" s="2134"/>
      <c r="H357" s="2134"/>
      <c r="I357" s="2134"/>
      <c r="J357" s="2134"/>
      <c r="K357" s="2655"/>
      <c r="L357" s="2121"/>
    </row>
    <row r="358" spans="1:12" ht="15.75" x14ac:dyDescent="0.25">
      <c r="A358" s="2132"/>
      <c r="B358" s="2133"/>
      <c r="C358" s="2134"/>
      <c r="D358" s="2135">
        <f t="shared" si="5"/>
        <v>0</v>
      </c>
      <c r="E358" s="2134"/>
      <c r="F358" s="2134"/>
      <c r="G358" s="2134"/>
      <c r="H358" s="2134"/>
      <c r="I358" s="2134"/>
      <c r="J358" s="2134"/>
      <c r="K358" s="2655"/>
      <c r="L358" s="2121"/>
    </row>
    <row r="359" spans="1:12" ht="15.75" x14ac:dyDescent="0.25">
      <c r="A359" s="2132"/>
      <c r="B359" s="2133"/>
      <c r="C359" s="2134"/>
      <c r="D359" s="2135">
        <f t="shared" si="5"/>
        <v>0</v>
      </c>
      <c r="E359" s="2134"/>
      <c r="F359" s="2134"/>
      <c r="G359" s="2134"/>
      <c r="H359" s="2134"/>
      <c r="I359" s="2134"/>
      <c r="J359" s="2134"/>
      <c r="K359" s="2655"/>
      <c r="L359" s="2121"/>
    </row>
    <row r="360" spans="1:12" ht="15.75" x14ac:dyDescent="0.25">
      <c r="A360" s="2132"/>
      <c r="B360" s="2133"/>
      <c r="C360" s="2134"/>
      <c r="D360" s="2135">
        <f t="shared" si="5"/>
        <v>0</v>
      </c>
      <c r="E360" s="2134"/>
      <c r="F360" s="2134"/>
      <c r="G360" s="2134"/>
      <c r="H360" s="2134"/>
      <c r="I360" s="2134"/>
      <c r="J360" s="2134"/>
      <c r="K360" s="2655"/>
      <c r="L360" s="2121"/>
    </row>
    <row r="361" spans="1:12" ht="15.75" x14ac:dyDescent="0.25">
      <c r="A361" s="2132"/>
      <c r="B361" s="2133"/>
      <c r="C361" s="2134"/>
      <c r="D361" s="2135">
        <f t="shared" si="5"/>
        <v>0</v>
      </c>
      <c r="E361" s="2134"/>
      <c r="F361" s="2134"/>
      <c r="G361" s="2134"/>
      <c r="H361" s="2134"/>
      <c r="I361" s="2134"/>
      <c r="J361" s="2134"/>
      <c r="K361" s="2655"/>
      <c r="L361" s="2121"/>
    </row>
    <row r="362" spans="1:12" ht="15.75" x14ac:dyDescent="0.25">
      <c r="A362" s="2132"/>
      <c r="B362" s="2133"/>
      <c r="C362" s="2134"/>
      <c r="D362" s="2135">
        <f t="shared" si="5"/>
        <v>0</v>
      </c>
      <c r="E362" s="2134"/>
      <c r="F362" s="2134"/>
      <c r="G362" s="2134"/>
      <c r="H362" s="2134"/>
      <c r="I362" s="2134"/>
      <c r="J362" s="2134"/>
      <c r="K362" s="2655"/>
      <c r="L362" s="2121"/>
    </row>
    <row r="363" spans="1:12" ht="15.75" x14ac:dyDescent="0.25">
      <c r="A363" s="2132"/>
      <c r="B363" s="2133"/>
      <c r="C363" s="2134"/>
      <c r="D363" s="2135">
        <f t="shared" si="5"/>
        <v>0</v>
      </c>
      <c r="E363" s="2134"/>
      <c r="F363" s="2134"/>
      <c r="G363" s="2134"/>
      <c r="H363" s="2134"/>
      <c r="I363" s="2134"/>
      <c r="J363" s="2134"/>
      <c r="K363" s="2655"/>
      <c r="L363" s="2121"/>
    </row>
    <row r="364" spans="1:12" ht="15.75" x14ac:dyDescent="0.25">
      <c r="A364" s="2132"/>
      <c r="B364" s="2133"/>
      <c r="C364" s="2134"/>
      <c r="D364" s="2135">
        <f t="shared" si="5"/>
        <v>0</v>
      </c>
      <c r="E364" s="2134"/>
      <c r="F364" s="2134"/>
      <c r="G364" s="2134"/>
      <c r="H364" s="2134"/>
      <c r="I364" s="2134"/>
      <c r="J364" s="2134"/>
      <c r="K364" s="2655"/>
      <c r="L364" s="2121"/>
    </row>
    <row r="365" spans="1:12" ht="15.75" x14ac:dyDescent="0.25">
      <c r="A365" s="2132"/>
      <c r="B365" s="2133"/>
      <c r="C365" s="2134"/>
      <c r="D365" s="2135">
        <f t="shared" si="5"/>
        <v>0</v>
      </c>
      <c r="E365" s="2134"/>
      <c r="F365" s="2134"/>
      <c r="G365" s="2134"/>
      <c r="H365" s="2134"/>
      <c r="I365" s="2134"/>
      <c r="J365" s="2134"/>
      <c r="K365" s="2655"/>
      <c r="L365" s="2121"/>
    </row>
    <row r="366" spans="1:12" ht="15.75" x14ac:dyDescent="0.25">
      <c r="A366" s="2132"/>
      <c r="B366" s="2133"/>
      <c r="C366" s="2134"/>
      <c r="D366" s="2135">
        <f t="shared" si="5"/>
        <v>0</v>
      </c>
      <c r="E366" s="2134"/>
      <c r="F366" s="2134"/>
      <c r="G366" s="2134"/>
      <c r="H366" s="2134"/>
      <c r="I366" s="2134"/>
      <c r="J366" s="2134"/>
      <c r="K366" s="2655"/>
      <c r="L366" s="2121"/>
    </row>
    <row r="367" spans="1:12" ht="15.75" x14ac:dyDescent="0.25">
      <c r="A367" s="2132"/>
      <c r="B367" s="2133"/>
      <c r="C367" s="2134"/>
      <c r="D367" s="2135">
        <f t="shared" si="5"/>
        <v>0</v>
      </c>
      <c r="E367" s="2134"/>
      <c r="F367" s="2134"/>
      <c r="G367" s="2134"/>
      <c r="H367" s="2134"/>
      <c r="I367" s="2134"/>
      <c r="J367" s="2134"/>
      <c r="K367" s="2655"/>
      <c r="L367" s="2121"/>
    </row>
    <row r="368" spans="1:12" ht="15.75" x14ac:dyDescent="0.25">
      <c r="A368" s="2132"/>
      <c r="B368" s="2133"/>
      <c r="C368" s="2134"/>
      <c r="D368" s="2135">
        <f t="shared" si="5"/>
        <v>0</v>
      </c>
      <c r="E368" s="2134"/>
      <c r="F368" s="2134"/>
      <c r="G368" s="2134"/>
      <c r="H368" s="2134"/>
      <c r="I368" s="2134"/>
      <c r="J368" s="2134"/>
      <c r="K368" s="2655"/>
      <c r="L368" s="2121"/>
    </row>
    <row r="369" spans="1:12" ht="15.75" x14ac:dyDescent="0.25">
      <c r="A369" s="2132"/>
      <c r="B369" s="2133"/>
      <c r="C369" s="2134"/>
      <c r="D369" s="2135">
        <f t="shared" si="5"/>
        <v>0</v>
      </c>
      <c r="E369" s="2134"/>
      <c r="F369" s="2134"/>
      <c r="G369" s="2134"/>
      <c r="H369" s="2134"/>
      <c r="I369" s="2134"/>
      <c r="J369" s="2134"/>
      <c r="K369" s="2655"/>
      <c r="L369" s="2121"/>
    </row>
    <row r="370" spans="1:12" ht="15.75" x14ac:dyDescent="0.25">
      <c r="A370" s="2132"/>
      <c r="B370" s="2133"/>
      <c r="C370" s="2134"/>
      <c r="D370" s="2135">
        <f t="shared" si="5"/>
        <v>0</v>
      </c>
      <c r="E370" s="2134"/>
      <c r="F370" s="2134"/>
      <c r="G370" s="2134"/>
      <c r="H370" s="2134"/>
      <c r="I370" s="2134"/>
      <c r="J370" s="2134"/>
      <c r="K370" s="2655"/>
      <c r="L370" s="2121"/>
    </row>
    <row r="371" spans="1:12" ht="15.75" x14ac:dyDescent="0.25">
      <c r="A371" s="2132"/>
      <c r="B371" s="2133"/>
      <c r="C371" s="2134"/>
      <c r="D371" s="2135">
        <f t="shared" si="5"/>
        <v>0</v>
      </c>
      <c r="E371" s="2134"/>
      <c r="F371" s="2134"/>
      <c r="G371" s="2134"/>
      <c r="H371" s="2134"/>
      <c r="I371" s="2134"/>
      <c r="J371" s="2134"/>
      <c r="K371" s="2655"/>
      <c r="L371" s="2121"/>
    </row>
    <row r="372" spans="1:12" ht="15.75" x14ac:dyDescent="0.25">
      <c r="A372" s="2132"/>
      <c r="B372" s="2133"/>
      <c r="C372" s="2134"/>
      <c r="D372" s="2135">
        <f t="shared" si="5"/>
        <v>0</v>
      </c>
      <c r="E372" s="2134"/>
      <c r="F372" s="2134"/>
      <c r="G372" s="2134"/>
      <c r="H372" s="2134"/>
      <c r="I372" s="2134"/>
      <c r="J372" s="2134"/>
      <c r="K372" s="2655"/>
      <c r="L372" s="2121"/>
    </row>
    <row r="373" spans="1:12" ht="15.75" x14ac:dyDescent="0.25">
      <c r="A373" s="2132"/>
      <c r="B373" s="2133"/>
      <c r="C373" s="2134"/>
      <c r="D373" s="2135">
        <f t="shared" si="5"/>
        <v>0</v>
      </c>
      <c r="E373" s="2134"/>
      <c r="F373" s="2134"/>
      <c r="G373" s="2134"/>
      <c r="H373" s="2134"/>
      <c r="I373" s="2134"/>
      <c r="J373" s="2134"/>
      <c r="K373" s="2655"/>
      <c r="L373" s="2121"/>
    </row>
    <row r="374" spans="1:12" ht="15.75" x14ac:dyDescent="0.25">
      <c r="A374" s="2132"/>
      <c r="B374" s="2133"/>
      <c r="C374" s="2134"/>
      <c r="D374" s="2135">
        <f t="shared" si="5"/>
        <v>0</v>
      </c>
      <c r="E374" s="2134"/>
      <c r="F374" s="2134"/>
      <c r="G374" s="2134"/>
      <c r="H374" s="2134"/>
      <c r="I374" s="2134"/>
      <c r="J374" s="2134"/>
      <c r="K374" s="2655"/>
      <c r="L374" s="2121"/>
    </row>
    <row r="375" spans="1:12" ht="15.75" x14ac:dyDescent="0.25">
      <c r="A375" s="2132"/>
      <c r="B375" s="2133"/>
      <c r="C375" s="2134"/>
      <c r="D375" s="2135">
        <f t="shared" si="5"/>
        <v>0</v>
      </c>
      <c r="E375" s="2134"/>
      <c r="F375" s="2134"/>
      <c r="G375" s="2134"/>
      <c r="H375" s="2134"/>
      <c r="I375" s="2134"/>
      <c r="J375" s="2134"/>
      <c r="K375" s="2655"/>
      <c r="L375" s="2121"/>
    </row>
    <row r="376" spans="1:12" ht="15.75" x14ac:dyDescent="0.25">
      <c r="A376" s="2132"/>
      <c r="B376" s="2133"/>
      <c r="C376" s="2134"/>
      <c r="D376" s="2135">
        <f t="shared" si="5"/>
        <v>0</v>
      </c>
      <c r="E376" s="2134"/>
      <c r="F376" s="2134"/>
      <c r="G376" s="2134"/>
      <c r="H376" s="2134"/>
      <c r="I376" s="2134"/>
      <c r="J376" s="2134"/>
      <c r="K376" s="2655"/>
      <c r="L376" s="2121"/>
    </row>
    <row r="377" spans="1:12" ht="15.75" x14ac:dyDescent="0.25">
      <c r="A377" s="2132"/>
      <c r="B377" s="2133"/>
      <c r="C377" s="2134"/>
      <c r="D377" s="2135">
        <f t="shared" si="5"/>
        <v>0</v>
      </c>
      <c r="E377" s="2134"/>
      <c r="F377" s="2134"/>
      <c r="G377" s="2134"/>
      <c r="H377" s="2134"/>
      <c r="I377" s="2134"/>
      <c r="J377" s="2134"/>
      <c r="K377" s="2655"/>
      <c r="L377" s="2121"/>
    </row>
    <row r="378" spans="1:12" ht="15.75" x14ac:dyDescent="0.25">
      <c r="A378" s="2132"/>
      <c r="B378" s="2133"/>
      <c r="C378" s="2134"/>
      <c r="D378" s="2135">
        <f t="shared" si="5"/>
        <v>0</v>
      </c>
      <c r="E378" s="2134"/>
      <c r="F378" s="2134"/>
      <c r="G378" s="2134"/>
      <c r="H378" s="2134"/>
      <c r="I378" s="2134"/>
      <c r="J378" s="2134"/>
      <c r="K378" s="2655"/>
      <c r="L378" s="2121"/>
    </row>
    <row r="379" spans="1:12" ht="15.75" x14ac:dyDescent="0.25">
      <c r="A379" s="2132"/>
      <c r="B379" s="2133"/>
      <c r="C379" s="2134"/>
      <c r="D379" s="2135">
        <f t="shared" si="5"/>
        <v>0</v>
      </c>
      <c r="E379" s="2134"/>
      <c r="F379" s="2134"/>
      <c r="G379" s="2134"/>
      <c r="H379" s="2134"/>
      <c r="I379" s="2134"/>
      <c r="J379" s="2134"/>
      <c r="K379" s="2655"/>
      <c r="L379" s="2121"/>
    </row>
    <row r="380" spans="1:12" ht="15.75" x14ac:dyDescent="0.25">
      <c r="A380" s="2132"/>
      <c r="B380" s="2133"/>
      <c r="C380" s="2134"/>
      <c r="D380" s="2135">
        <f t="shared" si="5"/>
        <v>0</v>
      </c>
      <c r="E380" s="2134"/>
      <c r="F380" s="2134"/>
      <c r="G380" s="2134"/>
      <c r="H380" s="2134"/>
      <c r="I380" s="2134"/>
      <c r="J380" s="2134"/>
      <c r="K380" s="2655"/>
      <c r="L380" s="2121"/>
    </row>
    <row r="381" spans="1:12" ht="15.75" x14ac:dyDescent="0.25">
      <c r="A381" s="2132"/>
      <c r="B381" s="2133"/>
      <c r="C381" s="2134"/>
      <c r="D381" s="2135">
        <f t="shared" si="5"/>
        <v>0</v>
      </c>
      <c r="E381" s="2134"/>
      <c r="F381" s="2134"/>
      <c r="G381" s="2134"/>
      <c r="H381" s="2134"/>
      <c r="I381" s="2134"/>
      <c r="J381" s="2134"/>
      <c r="K381" s="2655"/>
      <c r="L381" s="2121"/>
    </row>
    <row r="382" spans="1:12" ht="15.75" x14ac:dyDescent="0.25">
      <c r="A382" s="2132"/>
      <c r="B382" s="2133"/>
      <c r="C382" s="2134"/>
      <c r="D382" s="2135">
        <f t="shared" si="5"/>
        <v>0</v>
      </c>
      <c r="E382" s="2134"/>
      <c r="F382" s="2134"/>
      <c r="G382" s="2134"/>
      <c r="H382" s="2134"/>
      <c r="I382" s="2134"/>
      <c r="J382" s="2134"/>
      <c r="K382" s="2655"/>
      <c r="L382" s="2121"/>
    </row>
    <row r="383" spans="1:12" ht="15.75" x14ac:dyDescent="0.25">
      <c r="A383" s="2132"/>
      <c r="B383" s="2133"/>
      <c r="C383" s="2134"/>
      <c r="D383" s="2135">
        <f t="shared" si="5"/>
        <v>0</v>
      </c>
      <c r="E383" s="2134"/>
      <c r="F383" s="2134"/>
      <c r="G383" s="2134"/>
      <c r="H383" s="2134"/>
      <c r="I383" s="2134"/>
      <c r="J383" s="2134"/>
      <c r="K383" s="2655"/>
      <c r="L383" s="2121"/>
    </row>
    <row r="384" spans="1:12" ht="15.75" x14ac:dyDescent="0.25">
      <c r="A384" s="2132"/>
      <c r="B384" s="2133"/>
      <c r="C384" s="2134"/>
      <c r="D384" s="2135">
        <f t="shared" si="5"/>
        <v>0</v>
      </c>
      <c r="E384" s="2134"/>
      <c r="F384" s="2134"/>
      <c r="G384" s="2134"/>
      <c r="H384" s="2134"/>
      <c r="I384" s="2134"/>
      <c r="J384" s="2134"/>
      <c r="K384" s="2655"/>
      <c r="L384" s="2121"/>
    </row>
    <row r="385" spans="1:12" ht="15.75" x14ac:dyDescent="0.25">
      <c r="A385" s="2132"/>
      <c r="B385" s="2133"/>
      <c r="C385" s="2134"/>
      <c r="D385" s="2135">
        <f t="shared" si="5"/>
        <v>0</v>
      </c>
      <c r="E385" s="2134"/>
      <c r="F385" s="2134"/>
      <c r="G385" s="2134"/>
      <c r="H385" s="2134"/>
      <c r="I385" s="2134"/>
      <c r="J385" s="2134"/>
      <c r="K385" s="2655"/>
      <c r="L385" s="2121"/>
    </row>
    <row r="386" spans="1:12" ht="15.75" x14ac:dyDescent="0.25">
      <c r="A386" s="2132"/>
      <c r="B386" s="2133"/>
      <c r="C386" s="2134"/>
      <c r="D386" s="2135">
        <f t="shared" si="5"/>
        <v>0</v>
      </c>
      <c r="E386" s="2134"/>
      <c r="F386" s="2134"/>
      <c r="G386" s="2134"/>
      <c r="H386" s="2134"/>
      <c r="I386" s="2134"/>
      <c r="J386" s="2134"/>
      <c r="K386" s="2655"/>
      <c r="L386" s="2121"/>
    </row>
    <row r="387" spans="1:12" ht="15.75" x14ac:dyDescent="0.25">
      <c r="A387" s="2132"/>
      <c r="B387" s="2133"/>
      <c r="C387" s="2134"/>
      <c r="D387" s="2135">
        <f t="shared" si="5"/>
        <v>0</v>
      </c>
      <c r="E387" s="2134"/>
      <c r="F387" s="2134"/>
      <c r="G387" s="2134"/>
      <c r="H387" s="2134"/>
      <c r="I387" s="2134"/>
      <c r="J387" s="2134"/>
      <c r="K387" s="2655"/>
      <c r="L387" s="2121"/>
    </row>
    <row r="388" spans="1:12" ht="15.75" x14ac:dyDescent="0.25">
      <c r="A388" s="2132"/>
      <c r="B388" s="2133"/>
      <c r="C388" s="2134"/>
      <c r="D388" s="2135">
        <f t="shared" si="5"/>
        <v>0</v>
      </c>
      <c r="E388" s="2134"/>
      <c r="F388" s="2134"/>
      <c r="G388" s="2134"/>
      <c r="H388" s="2134"/>
      <c r="I388" s="2134"/>
      <c r="J388" s="2134"/>
      <c r="K388" s="2655"/>
      <c r="L388" s="2121"/>
    </row>
    <row r="389" spans="1:12" ht="15.75" x14ac:dyDescent="0.25">
      <c r="A389" s="2132"/>
      <c r="B389" s="2133"/>
      <c r="C389" s="2134"/>
      <c r="D389" s="2135">
        <f t="shared" si="5"/>
        <v>0</v>
      </c>
      <c r="E389" s="2134"/>
      <c r="F389" s="2134"/>
      <c r="G389" s="2134"/>
      <c r="H389" s="2134"/>
      <c r="I389" s="2134"/>
      <c r="J389" s="2134"/>
      <c r="K389" s="2655"/>
      <c r="L389" s="2121"/>
    </row>
    <row r="390" spans="1:12" ht="15.75" x14ac:dyDescent="0.25">
      <c r="A390" s="2132"/>
      <c r="B390" s="2133"/>
      <c r="C390" s="2134"/>
      <c r="D390" s="2135">
        <f t="shared" si="5"/>
        <v>0</v>
      </c>
      <c r="E390" s="2134"/>
      <c r="F390" s="2134"/>
      <c r="G390" s="2134"/>
      <c r="H390" s="2134"/>
      <c r="I390" s="2134"/>
      <c r="J390" s="2134"/>
      <c r="K390" s="2655"/>
      <c r="L390" s="2121"/>
    </row>
    <row r="391" spans="1:12" ht="15.75" x14ac:dyDescent="0.25">
      <c r="A391" s="2132"/>
      <c r="B391" s="2133"/>
      <c r="C391" s="2134"/>
      <c r="D391" s="2135">
        <f t="shared" si="5"/>
        <v>0</v>
      </c>
      <c r="E391" s="2134"/>
      <c r="F391" s="2134"/>
      <c r="G391" s="2134"/>
      <c r="H391" s="2134"/>
      <c r="I391" s="2134"/>
      <c r="J391" s="2134"/>
      <c r="K391" s="2655"/>
      <c r="L391" s="2121"/>
    </row>
    <row r="392" spans="1:12" ht="15.75" x14ac:dyDescent="0.25">
      <c r="A392" s="2132"/>
      <c r="B392" s="2133"/>
      <c r="C392" s="2134"/>
      <c r="D392" s="2135">
        <f t="shared" si="5"/>
        <v>0</v>
      </c>
      <c r="E392" s="2134"/>
      <c r="F392" s="2134"/>
      <c r="G392" s="2134"/>
      <c r="H392" s="2134"/>
      <c r="I392" s="2134"/>
      <c r="J392" s="2134"/>
      <c r="K392" s="2655"/>
      <c r="L392" s="2121"/>
    </row>
    <row r="393" spans="1:12" ht="15.75" x14ac:dyDescent="0.25">
      <c r="A393" s="2132"/>
      <c r="B393" s="2133"/>
      <c r="C393" s="2134"/>
      <c r="D393" s="2135">
        <f t="shared" si="5"/>
        <v>0</v>
      </c>
      <c r="E393" s="2134"/>
      <c r="F393" s="2134"/>
      <c r="G393" s="2134"/>
      <c r="H393" s="2134"/>
      <c r="I393" s="2134"/>
      <c r="J393" s="2134"/>
      <c r="K393" s="2655"/>
      <c r="L393" s="2121"/>
    </row>
    <row r="394" spans="1:12" ht="15.75" x14ac:dyDescent="0.25">
      <c r="A394" s="2132"/>
      <c r="B394" s="2133"/>
      <c r="C394" s="2134"/>
      <c r="D394" s="2135">
        <f t="shared" si="5"/>
        <v>0</v>
      </c>
      <c r="E394" s="2134"/>
      <c r="F394" s="2134"/>
      <c r="G394" s="2134"/>
      <c r="H394" s="2134"/>
      <c r="I394" s="2134"/>
      <c r="J394" s="2134"/>
      <c r="K394" s="2655"/>
      <c r="L394" s="2121"/>
    </row>
    <row r="395" spans="1:12" ht="15.75" x14ac:dyDescent="0.25">
      <c r="A395" s="2132"/>
      <c r="B395" s="2133"/>
      <c r="C395" s="2134"/>
      <c r="D395" s="2135">
        <f t="shared" ref="D395:D458" si="6">+C395*(100-E395)/100</f>
        <v>0</v>
      </c>
      <c r="E395" s="2134"/>
      <c r="F395" s="2134"/>
      <c r="G395" s="2134"/>
      <c r="H395" s="2134"/>
      <c r="I395" s="2134"/>
      <c r="J395" s="2134"/>
      <c r="K395" s="2655"/>
      <c r="L395" s="2121"/>
    </row>
    <row r="396" spans="1:12" ht="15.75" x14ac:dyDescent="0.25">
      <c r="A396" s="2132"/>
      <c r="B396" s="2133"/>
      <c r="C396" s="2134"/>
      <c r="D396" s="2135">
        <f t="shared" si="6"/>
        <v>0</v>
      </c>
      <c r="E396" s="2134"/>
      <c r="F396" s="2134"/>
      <c r="G396" s="2134"/>
      <c r="H396" s="2134"/>
      <c r="I396" s="2134"/>
      <c r="J396" s="2134"/>
      <c r="K396" s="2655"/>
      <c r="L396" s="2121"/>
    </row>
    <row r="397" spans="1:12" ht="15.75" x14ac:dyDescent="0.25">
      <c r="A397" s="2132"/>
      <c r="B397" s="2133"/>
      <c r="C397" s="2134"/>
      <c r="D397" s="2135">
        <f t="shared" si="6"/>
        <v>0</v>
      </c>
      <c r="E397" s="2134"/>
      <c r="F397" s="2134"/>
      <c r="G397" s="2134"/>
      <c r="H397" s="2134"/>
      <c r="I397" s="2134"/>
      <c r="J397" s="2134"/>
      <c r="K397" s="2655"/>
      <c r="L397" s="2121"/>
    </row>
    <row r="398" spans="1:12" ht="15.75" x14ac:dyDescent="0.25">
      <c r="A398" s="2132"/>
      <c r="B398" s="2133"/>
      <c r="C398" s="2134"/>
      <c r="D398" s="2135">
        <f t="shared" si="6"/>
        <v>0</v>
      </c>
      <c r="E398" s="2134"/>
      <c r="F398" s="2134"/>
      <c r="G398" s="2134"/>
      <c r="H398" s="2134"/>
      <c r="I398" s="2134"/>
      <c r="J398" s="2134"/>
      <c r="K398" s="2655"/>
      <c r="L398" s="2121"/>
    </row>
    <row r="399" spans="1:12" ht="15.75" x14ac:dyDescent="0.25">
      <c r="A399" s="2132"/>
      <c r="B399" s="2133"/>
      <c r="C399" s="2134"/>
      <c r="D399" s="2135">
        <f t="shared" si="6"/>
        <v>0</v>
      </c>
      <c r="E399" s="2134"/>
      <c r="F399" s="2134"/>
      <c r="G399" s="2134"/>
      <c r="H399" s="2134"/>
      <c r="I399" s="2134"/>
      <c r="J399" s="2134"/>
      <c r="K399" s="2655"/>
      <c r="L399" s="2121"/>
    </row>
    <row r="400" spans="1:12" ht="15.75" x14ac:dyDescent="0.25">
      <c r="A400" s="2132"/>
      <c r="B400" s="2133"/>
      <c r="C400" s="2134"/>
      <c r="D400" s="2135">
        <f t="shared" si="6"/>
        <v>0</v>
      </c>
      <c r="E400" s="2134"/>
      <c r="F400" s="2134"/>
      <c r="G400" s="2134"/>
      <c r="H400" s="2134"/>
      <c r="I400" s="2134"/>
      <c r="J400" s="2134"/>
      <c r="K400" s="2655"/>
      <c r="L400" s="2121"/>
    </row>
    <row r="401" spans="1:12" ht="15.75" x14ac:dyDescent="0.25">
      <c r="A401" s="2132"/>
      <c r="B401" s="2133"/>
      <c r="C401" s="2134"/>
      <c r="D401" s="2135">
        <f t="shared" si="6"/>
        <v>0</v>
      </c>
      <c r="E401" s="2134"/>
      <c r="F401" s="2134"/>
      <c r="G401" s="2134"/>
      <c r="H401" s="2134"/>
      <c r="I401" s="2134"/>
      <c r="J401" s="2134"/>
      <c r="K401" s="2655"/>
      <c r="L401" s="2121"/>
    </row>
    <row r="402" spans="1:12" ht="15.75" x14ac:dyDescent="0.25">
      <c r="A402" s="2132"/>
      <c r="B402" s="2133"/>
      <c r="C402" s="2134"/>
      <c r="D402" s="2135">
        <f t="shared" si="6"/>
        <v>0</v>
      </c>
      <c r="E402" s="2134"/>
      <c r="F402" s="2134"/>
      <c r="G402" s="2134"/>
      <c r="H402" s="2134"/>
      <c r="I402" s="2134"/>
      <c r="J402" s="2134"/>
      <c r="K402" s="2655"/>
      <c r="L402" s="2121"/>
    </row>
    <row r="403" spans="1:12" ht="15.75" x14ac:dyDescent="0.25">
      <c r="A403" s="2132"/>
      <c r="B403" s="2133"/>
      <c r="C403" s="2134"/>
      <c r="D403" s="2135">
        <f t="shared" si="6"/>
        <v>0</v>
      </c>
      <c r="E403" s="2134"/>
      <c r="F403" s="2134"/>
      <c r="G403" s="2134"/>
      <c r="H403" s="2134"/>
      <c r="I403" s="2134"/>
      <c r="J403" s="2134"/>
      <c r="K403" s="2655"/>
      <c r="L403" s="2121"/>
    </row>
    <row r="404" spans="1:12" ht="15.75" x14ac:dyDescent="0.25">
      <c r="A404" s="2132"/>
      <c r="B404" s="2133"/>
      <c r="C404" s="2134"/>
      <c r="D404" s="2135">
        <f t="shared" si="6"/>
        <v>0</v>
      </c>
      <c r="E404" s="2134"/>
      <c r="F404" s="2134"/>
      <c r="G404" s="2134"/>
      <c r="H404" s="2134"/>
      <c r="I404" s="2134"/>
      <c r="J404" s="2134"/>
      <c r="K404" s="2655"/>
      <c r="L404" s="2121"/>
    </row>
    <row r="405" spans="1:12" ht="15.75" x14ac:dyDescent="0.25">
      <c r="A405" s="2132"/>
      <c r="B405" s="2133"/>
      <c r="C405" s="2134"/>
      <c r="D405" s="2135">
        <f t="shared" si="6"/>
        <v>0</v>
      </c>
      <c r="E405" s="2134"/>
      <c r="F405" s="2134"/>
      <c r="G405" s="2134"/>
      <c r="H405" s="2134"/>
      <c r="I405" s="2134"/>
      <c r="J405" s="2134"/>
      <c r="K405" s="2655"/>
      <c r="L405" s="2121"/>
    </row>
    <row r="406" spans="1:12" ht="15.75" x14ac:dyDescent="0.25">
      <c r="A406" s="2132"/>
      <c r="B406" s="2133"/>
      <c r="C406" s="2134"/>
      <c r="D406" s="2135">
        <f t="shared" si="6"/>
        <v>0</v>
      </c>
      <c r="E406" s="2134"/>
      <c r="F406" s="2134"/>
      <c r="G406" s="2134"/>
      <c r="H406" s="2134"/>
      <c r="I406" s="2134"/>
      <c r="J406" s="2134"/>
      <c r="K406" s="2655"/>
      <c r="L406" s="2121"/>
    </row>
    <row r="407" spans="1:12" ht="15.75" x14ac:dyDescent="0.25">
      <c r="A407" s="2132"/>
      <c r="B407" s="2133"/>
      <c r="C407" s="2134"/>
      <c r="D407" s="2135">
        <f t="shared" si="6"/>
        <v>0</v>
      </c>
      <c r="E407" s="2134"/>
      <c r="F407" s="2134"/>
      <c r="G407" s="2134"/>
      <c r="H407" s="2134"/>
      <c r="I407" s="2134"/>
      <c r="J407" s="2134"/>
      <c r="K407" s="2655"/>
      <c r="L407" s="2121"/>
    </row>
    <row r="408" spans="1:12" ht="15.75" x14ac:dyDescent="0.25">
      <c r="A408" s="2132"/>
      <c r="B408" s="2133"/>
      <c r="C408" s="2134"/>
      <c r="D408" s="2135">
        <f t="shared" si="6"/>
        <v>0</v>
      </c>
      <c r="E408" s="2134"/>
      <c r="F408" s="2134"/>
      <c r="G408" s="2134"/>
      <c r="H408" s="2134"/>
      <c r="I408" s="2134"/>
      <c r="J408" s="2134"/>
      <c r="K408" s="2655"/>
      <c r="L408" s="2121"/>
    </row>
    <row r="409" spans="1:12" ht="15.75" x14ac:dyDescent="0.25">
      <c r="A409" s="2132"/>
      <c r="B409" s="2133"/>
      <c r="C409" s="2134"/>
      <c r="D409" s="2135">
        <f t="shared" si="6"/>
        <v>0</v>
      </c>
      <c r="E409" s="2134"/>
      <c r="F409" s="2134"/>
      <c r="G409" s="2134"/>
      <c r="H409" s="2134"/>
      <c r="I409" s="2134"/>
      <c r="J409" s="2134"/>
      <c r="K409" s="2655"/>
      <c r="L409" s="2121"/>
    </row>
    <row r="410" spans="1:12" ht="15.75" x14ac:dyDescent="0.25">
      <c r="A410" s="2132"/>
      <c r="B410" s="2133"/>
      <c r="C410" s="2134"/>
      <c r="D410" s="2135">
        <f t="shared" si="6"/>
        <v>0</v>
      </c>
      <c r="E410" s="2134"/>
      <c r="F410" s="2134"/>
      <c r="G410" s="2134"/>
      <c r="H410" s="2134"/>
      <c r="I410" s="2134"/>
      <c r="J410" s="2134"/>
      <c r="K410" s="2655"/>
      <c r="L410" s="2121"/>
    </row>
    <row r="411" spans="1:12" ht="15.75" x14ac:dyDescent="0.25">
      <c r="A411" s="2132"/>
      <c r="B411" s="2133"/>
      <c r="C411" s="2134"/>
      <c r="D411" s="2135">
        <f t="shared" si="6"/>
        <v>0</v>
      </c>
      <c r="E411" s="2134"/>
      <c r="F411" s="2134"/>
      <c r="G411" s="2134"/>
      <c r="H411" s="2134"/>
      <c r="I411" s="2134"/>
      <c r="J411" s="2134"/>
      <c r="K411" s="2655"/>
      <c r="L411" s="2121"/>
    </row>
    <row r="412" spans="1:12" ht="15.75" x14ac:dyDescent="0.25">
      <c r="A412" s="2132"/>
      <c r="B412" s="2133"/>
      <c r="C412" s="2134"/>
      <c r="D412" s="2135">
        <f t="shared" si="6"/>
        <v>0</v>
      </c>
      <c r="E412" s="2134"/>
      <c r="F412" s="2134"/>
      <c r="G412" s="2134"/>
      <c r="H412" s="2134"/>
      <c r="I412" s="2134"/>
      <c r="J412" s="2134"/>
      <c r="K412" s="2655"/>
      <c r="L412" s="2121"/>
    </row>
    <row r="413" spans="1:12" ht="15.75" x14ac:dyDescent="0.25">
      <c r="A413" s="2132"/>
      <c r="B413" s="2133"/>
      <c r="C413" s="2134"/>
      <c r="D413" s="2135">
        <f t="shared" si="6"/>
        <v>0</v>
      </c>
      <c r="E413" s="2134"/>
      <c r="F413" s="2134"/>
      <c r="G413" s="2134"/>
      <c r="H413" s="2134"/>
      <c r="I413" s="2134"/>
      <c r="J413" s="2134"/>
      <c r="K413" s="2655"/>
      <c r="L413" s="2121"/>
    </row>
    <row r="414" spans="1:12" ht="15.75" x14ac:dyDescent="0.25">
      <c r="A414" s="2132"/>
      <c r="B414" s="2133"/>
      <c r="C414" s="2134"/>
      <c r="D414" s="2135">
        <f t="shared" si="6"/>
        <v>0</v>
      </c>
      <c r="E414" s="2134"/>
      <c r="F414" s="2134"/>
      <c r="G414" s="2134"/>
      <c r="H414" s="2134"/>
      <c r="I414" s="2134"/>
      <c r="J414" s="2134"/>
      <c r="K414" s="2655"/>
      <c r="L414" s="2121"/>
    </row>
    <row r="415" spans="1:12" ht="15.75" x14ac:dyDescent="0.25">
      <c r="A415" s="2132"/>
      <c r="B415" s="2133"/>
      <c r="C415" s="2134"/>
      <c r="D415" s="2135">
        <f t="shared" si="6"/>
        <v>0</v>
      </c>
      <c r="E415" s="2134"/>
      <c r="F415" s="2134"/>
      <c r="G415" s="2134"/>
      <c r="H415" s="2134"/>
      <c r="I415" s="2134"/>
      <c r="J415" s="2134"/>
      <c r="K415" s="2655"/>
      <c r="L415" s="2121"/>
    </row>
    <row r="416" spans="1:12" ht="15.75" x14ac:dyDescent="0.25">
      <c r="A416" s="2132"/>
      <c r="B416" s="2133"/>
      <c r="C416" s="2134"/>
      <c r="D416" s="2135">
        <f t="shared" si="6"/>
        <v>0</v>
      </c>
      <c r="E416" s="2134"/>
      <c r="F416" s="2134"/>
      <c r="G416" s="2134"/>
      <c r="H416" s="2134"/>
      <c r="I416" s="2134"/>
      <c r="J416" s="2134"/>
      <c r="K416" s="2655"/>
      <c r="L416" s="2121"/>
    </row>
    <row r="417" spans="1:12" ht="15.75" x14ac:dyDescent="0.25">
      <c r="A417" s="2132"/>
      <c r="B417" s="2133"/>
      <c r="C417" s="2134"/>
      <c r="D417" s="2135">
        <f t="shared" si="6"/>
        <v>0</v>
      </c>
      <c r="E417" s="2134"/>
      <c r="F417" s="2134"/>
      <c r="G417" s="2134"/>
      <c r="H417" s="2134"/>
      <c r="I417" s="2134"/>
      <c r="J417" s="2134"/>
      <c r="K417" s="2655"/>
      <c r="L417" s="2121"/>
    </row>
    <row r="418" spans="1:12" ht="15.75" x14ac:dyDescent="0.25">
      <c r="A418" s="2132"/>
      <c r="B418" s="2133"/>
      <c r="C418" s="2134"/>
      <c r="D418" s="2135">
        <f t="shared" si="6"/>
        <v>0</v>
      </c>
      <c r="E418" s="2134"/>
      <c r="F418" s="2134"/>
      <c r="G418" s="2134"/>
      <c r="H418" s="2134"/>
      <c r="I418" s="2134"/>
      <c r="J418" s="2134"/>
      <c r="K418" s="2655"/>
      <c r="L418" s="2121"/>
    </row>
    <row r="419" spans="1:12" ht="15.75" x14ac:dyDescent="0.25">
      <c r="A419" s="2132"/>
      <c r="B419" s="2133"/>
      <c r="C419" s="2134"/>
      <c r="D419" s="2135">
        <f t="shared" si="6"/>
        <v>0</v>
      </c>
      <c r="E419" s="2134"/>
      <c r="F419" s="2134"/>
      <c r="G419" s="2134"/>
      <c r="H419" s="2134"/>
      <c r="I419" s="2134"/>
      <c r="J419" s="2134"/>
      <c r="K419" s="2655"/>
      <c r="L419" s="2121"/>
    </row>
    <row r="420" spans="1:12" ht="15.75" x14ac:dyDescent="0.25">
      <c r="A420" s="2132"/>
      <c r="B420" s="2133"/>
      <c r="C420" s="2134"/>
      <c r="D420" s="2135">
        <f t="shared" si="6"/>
        <v>0</v>
      </c>
      <c r="E420" s="2134"/>
      <c r="F420" s="2134"/>
      <c r="G420" s="2134"/>
      <c r="H420" s="2134"/>
      <c r="I420" s="2134"/>
      <c r="J420" s="2134"/>
      <c r="K420" s="2655"/>
      <c r="L420" s="2121"/>
    </row>
    <row r="421" spans="1:12" ht="15.75" x14ac:dyDescent="0.25">
      <c r="A421" s="2132"/>
      <c r="B421" s="2133"/>
      <c r="C421" s="2134"/>
      <c r="D421" s="2135">
        <f t="shared" si="6"/>
        <v>0</v>
      </c>
      <c r="E421" s="2134"/>
      <c r="F421" s="2134"/>
      <c r="G421" s="2134"/>
      <c r="H421" s="2134"/>
      <c r="I421" s="2134"/>
      <c r="J421" s="2134"/>
      <c r="K421" s="2655"/>
      <c r="L421" s="2121"/>
    </row>
    <row r="422" spans="1:12" ht="15.75" x14ac:dyDescent="0.25">
      <c r="A422" s="2132"/>
      <c r="B422" s="2133"/>
      <c r="C422" s="2134"/>
      <c r="D422" s="2135">
        <f t="shared" si="6"/>
        <v>0</v>
      </c>
      <c r="E422" s="2134"/>
      <c r="F422" s="2134"/>
      <c r="G422" s="2134"/>
      <c r="H422" s="2134"/>
      <c r="I422" s="2134"/>
      <c r="J422" s="2134"/>
      <c r="K422" s="2655"/>
      <c r="L422" s="2121"/>
    </row>
    <row r="423" spans="1:12" ht="15.75" x14ac:dyDescent="0.25">
      <c r="A423" s="2132"/>
      <c r="B423" s="2133"/>
      <c r="C423" s="2134"/>
      <c r="D423" s="2135">
        <f t="shared" si="6"/>
        <v>0</v>
      </c>
      <c r="E423" s="2134"/>
      <c r="F423" s="2134"/>
      <c r="G423" s="2134"/>
      <c r="H423" s="2134"/>
      <c r="I423" s="2134"/>
      <c r="J423" s="2134"/>
      <c r="K423" s="2655"/>
      <c r="L423" s="2121"/>
    </row>
    <row r="424" spans="1:12" ht="15.75" x14ac:dyDescent="0.25">
      <c r="A424" s="2132"/>
      <c r="B424" s="2133"/>
      <c r="C424" s="2134"/>
      <c r="D424" s="2135">
        <f t="shared" si="6"/>
        <v>0</v>
      </c>
      <c r="E424" s="2134"/>
      <c r="F424" s="2134"/>
      <c r="G424" s="2134"/>
      <c r="H424" s="2134"/>
      <c r="I424" s="2134"/>
      <c r="J424" s="2134"/>
      <c r="K424" s="2655"/>
      <c r="L424" s="2121"/>
    </row>
    <row r="425" spans="1:12" ht="15.75" x14ac:dyDescent="0.25">
      <c r="A425" s="2132"/>
      <c r="B425" s="2133"/>
      <c r="C425" s="2134"/>
      <c r="D425" s="2135">
        <f t="shared" si="6"/>
        <v>0</v>
      </c>
      <c r="E425" s="2134"/>
      <c r="F425" s="2134"/>
      <c r="G425" s="2134"/>
      <c r="H425" s="2134"/>
      <c r="I425" s="2134"/>
      <c r="J425" s="2134"/>
      <c r="K425" s="2655"/>
      <c r="L425" s="2121"/>
    </row>
    <row r="426" spans="1:12" ht="15.75" x14ac:dyDescent="0.25">
      <c r="A426" s="2132"/>
      <c r="B426" s="2133"/>
      <c r="C426" s="2134"/>
      <c r="D426" s="2135">
        <f t="shared" si="6"/>
        <v>0</v>
      </c>
      <c r="E426" s="2134"/>
      <c r="F426" s="2134"/>
      <c r="G426" s="2134"/>
      <c r="H426" s="2134"/>
      <c r="I426" s="2134"/>
      <c r="J426" s="2134"/>
      <c r="K426" s="2655"/>
      <c r="L426" s="2121"/>
    </row>
    <row r="427" spans="1:12" ht="15.75" x14ac:dyDescent="0.25">
      <c r="A427" s="2132"/>
      <c r="B427" s="2133"/>
      <c r="C427" s="2134"/>
      <c r="D427" s="2135">
        <f t="shared" si="6"/>
        <v>0</v>
      </c>
      <c r="E427" s="2134"/>
      <c r="F427" s="2134"/>
      <c r="G427" s="2134"/>
      <c r="H427" s="2134"/>
      <c r="I427" s="2134"/>
      <c r="J427" s="2134"/>
      <c r="K427" s="2655"/>
      <c r="L427" s="2121"/>
    </row>
    <row r="428" spans="1:12" ht="15.75" x14ac:dyDescent="0.25">
      <c r="A428" s="2132"/>
      <c r="B428" s="2133"/>
      <c r="C428" s="2134"/>
      <c r="D428" s="2135">
        <f t="shared" si="6"/>
        <v>0</v>
      </c>
      <c r="E428" s="2134"/>
      <c r="F428" s="2134"/>
      <c r="G428" s="2134"/>
      <c r="H428" s="2134"/>
      <c r="I428" s="2134"/>
      <c r="J428" s="2134"/>
      <c r="K428" s="2655"/>
      <c r="L428" s="2121"/>
    </row>
    <row r="429" spans="1:12" ht="15.75" x14ac:dyDescent="0.25">
      <c r="A429" s="2132"/>
      <c r="B429" s="2133"/>
      <c r="C429" s="2134"/>
      <c r="D429" s="2135">
        <f t="shared" si="6"/>
        <v>0</v>
      </c>
      <c r="E429" s="2134"/>
      <c r="F429" s="2134"/>
      <c r="G429" s="2134"/>
      <c r="H429" s="2134"/>
      <c r="I429" s="2134"/>
      <c r="J429" s="2134"/>
      <c r="K429" s="2655"/>
      <c r="L429" s="2121"/>
    </row>
    <row r="430" spans="1:12" ht="15.75" x14ac:dyDescent="0.25">
      <c r="A430" s="2132"/>
      <c r="B430" s="2133"/>
      <c r="C430" s="2134"/>
      <c r="D430" s="2135">
        <f t="shared" si="6"/>
        <v>0</v>
      </c>
      <c r="E430" s="2134"/>
      <c r="F430" s="2134"/>
      <c r="G430" s="2134"/>
      <c r="H430" s="2134"/>
      <c r="I430" s="2134"/>
      <c r="J430" s="2134"/>
      <c r="K430" s="2655"/>
      <c r="L430" s="2121"/>
    </row>
    <row r="431" spans="1:12" ht="15.75" x14ac:dyDescent="0.25">
      <c r="A431" s="2132"/>
      <c r="B431" s="2133"/>
      <c r="C431" s="2134"/>
      <c r="D431" s="2135">
        <f t="shared" si="6"/>
        <v>0</v>
      </c>
      <c r="E431" s="2134"/>
      <c r="F431" s="2134"/>
      <c r="G431" s="2134"/>
      <c r="H431" s="2134"/>
      <c r="I431" s="2134"/>
      <c r="J431" s="2134"/>
      <c r="K431" s="2655"/>
      <c r="L431" s="2121"/>
    </row>
    <row r="432" spans="1:12" ht="15.75" x14ac:dyDescent="0.25">
      <c r="A432" s="2132"/>
      <c r="B432" s="2133"/>
      <c r="C432" s="2134"/>
      <c r="D432" s="2135">
        <f t="shared" si="6"/>
        <v>0</v>
      </c>
      <c r="E432" s="2134"/>
      <c r="F432" s="2134"/>
      <c r="G432" s="2134"/>
      <c r="H432" s="2134"/>
      <c r="I432" s="2134"/>
      <c r="J432" s="2134"/>
      <c r="K432" s="2655"/>
      <c r="L432" s="2121"/>
    </row>
    <row r="433" spans="1:12" ht="15.75" x14ac:dyDescent="0.25">
      <c r="A433" s="2132"/>
      <c r="B433" s="2133"/>
      <c r="C433" s="2134"/>
      <c r="D433" s="2135">
        <f t="shared" si="6"/>
        <v>0</v>
      </c>
      <c r="E433" s="2134"/>
      <c r="F433" s="2134"/>
      <c r="G433" s="2134"/>
      <c r="H433" s="2134"/>
      <c r="I433" s="2134"/>
      <c r="J433" s="2134"/>
      <c r="K433" s="2655"/>
      <c r="L433" s="2121"/>
    </row>
    <row r="434" spans="1:12" ht="15.75" x14ac:dyDescent="0.25">
      <c r="A434" s="2132"/>
      <c r="B434" s="2133"/>
      <c r="C434" s="2134"/>
      <c r="D434" s="2135">
        <f t="shared" si="6"/>
        <v>0</v>
      </c>
      <c r="E434" s="2134"/>
      <c r="F434" s="2134"/>
      <c r="G434" s="2134"/>
      <c r="H434" s="2134"/>
      <c r="I434" s="2134"/>
      <c r="J434" s="2134"/>
      <c r="K434" s="2655"/>
      <c r="L434" s="2121"/>
    </row>
    <row r="435" spans="1:12" ht="15.75" x14ac:dyDescent="0.25">
      <c r="A435" s="2132"/>
      <c r="B435" s="2133"/>
      <c r="C435" s="2134"/>
      <c r="D435" s="2135">
        <f t="shared" si="6"/>
        <v>0</v>
      </c>
      <c r="E435" s="2134"/>
      <c r="F435" s="2134"/>
      <c r="G435" s="2134"/>
      <c r="H435" s="2134"/>
      <c r="I435" s="2134"/>
      <c r="J435" s="2134"/>
      <c r="K435" s="2655"/>
      <c r="L435" s="2121"/>
    </row>
    <row r="436" spans="1:12" ht="15.75" x14ac:dyDescent="0.25">
      <c r="A436" s="2132"/>
      <c r="B436" s="2133"/>
      <c r="C436" s="2134"/>
      <c r="D436" s="2135">
        <f t="shared" si="6"/>
        <v>0</v>
      </c>
      <c r="E436" s="2134"/>
      <c r="F436" s="2134"/>
      <c r="G436" s="2134"/>
      <c r="H436" s="2134"/>
      <c r="I436" s="2134"/>
      <c r="J436" s="2134"/>
      <c r="K436" s="2655"/>
      <c r="L436" s="2121"/>
    </row>
    <row r="437" spans="1:12" ht="15.75" x14ac:dyDescent="0.25">
      <c r="A437" s="2132"/>
      <c r="B437" s="2133"/>
      <c r="C437" s="2134"/>
      <c r="D437" s="2135">
        <f t="shared" si="6"/>
        <v>0</v>
      </c>
      <c r="E437" s="2134"/>
      <c r="F437" s="2134"/>
      <c r="G437" s="2134"/>
      <c r="H437" s="2134"/>
      <c r="I437" s="2134"/>
      <c r="J437" s="2134"/>
      <c r="K437" s="2655"/>
      <c r="L437" s="2121"/>
    </row>
    <row r="438" spans="1:12" ht="15.75" x14ac:dyDescent="0.25">
      <c r="A438" s="2132"/>
      <c r="B438" s="2133"/>
      <c r="C438" s="2134"/>
      <c r="D438" s="2135">
        <f t="shared" si="6"/>
        <v>0</v>
      </c>
      <c r="E438" s="2134"/>
      <c r="F438" s="2134"/>
      <c r="G438" s="2134"/>
      <c r="H438" s="2134"/>
      <c r="I438" s="2134"/>
      <c r="J438" s="2134"/>
      <c r="K438" s="2655"/>
      <c r="L438" s="2121"/>
    </row>
    <row r="439" spans="1:12" ht="15.75" x14ac:dyDescent="0.25">
      <c r="A439" s="2132"/>
      <c r="B439" s="2133"/>
      <c r="C439" s="2134"/>
      <c r="D439" s="2135">
        <f t="shared" si="6"/>
        <v>0</v>
      </c>
      <c r="E439" s="2134"/>
      <c r="F439" s="2134"/>
      <c r="G439" s="2134"/>
      <c r="H439" s="2134"/>
      <c r="I439" s="2134"/>
      <c r="J439" s="2134"/>
      <c r="K439" s="2655"/>
      <c r="L439" s="2121"/>
    </row>
    <row r="440" spans="1:12" ht="15.75" x14ac:dyDescent="0.25">
      <c r="A440" s="2132"/>
      <c r="B440" s="2133"/>
      <c r="C440" s="2134"/>
      <c r="D440" s="2135">
        <f t="shared" si="6"/>
        <v>0</v>
      </c>
      <c r="E440" s="2134"/>
      <c r="F440" s="2134"/>
      <c r="G440" s="2134"/>
      <c r="H440" s="2134"/>
      <c r="I440" s="2134"/>
      <c r="J440" s="2134"/>
      <c r="K440" s="2655"/>
      <c r="L440" s="2121"/>
    </row>
    <row r="441" spans="1:12" ht="15.75" x14ac:dyDescent="0.25">
      <c r="A441" s="2132"/>
      <c r="B441" s="2133"/>
      <c r="C441" s="2134"/>
      <c r="D441" s="2135">
        <f t="shared" si="6"/>
        <v>0</v>
      </c>
      <c r="E441" s="2134"/>
      <c r="F441" s="2134"/>
      <c r="G441" s="2134"/>
      <c r="H441" s="2134"/>
      <c r="I441" s="2134"/>
      <c r="J441" s="2134"/>
      <c r="K441" s="2655"/>
      <c r="L441" s="2121"/>
    </row>
    <row r="442" spans="1:12" ht="15.75" x14ac:dyDescent="0.25">
      <c r="A442" s="2132"/>
      <c r="B442" s="2133"/>
      <c r="C442" s="2134"/>
      <c r="D442" s="2135">
        <f t="shared" si="6"/>
        <v>0</v>
      </c>
      <c r="E442" s="2134"/>
      <c r="F442" s="2134"/>
      <c r="G442" s="2134"/>
      <c r="H442" s="2134"/>
      <c r="I442" s="2134"/>
      <c r="J442" s="2134"/>
      <c r="K442" s="2655"/>
      <c r="L442" s="2121"/>
    </row>
    <row r="443" spans="1:12" ht="15.75" x14ac:dyDescent="0.25">
      <c r="A443" s="2132"/>
      <c r="B443" s="2133"/>
      <c r="C443" s="2134"/>
      <c r="D443" s="2135">
        <f t="shared" si="6"/>
        <v>0</v>
      </c>
      <c r="E443" s="2134"/>
      <c r="F443" s="2134"/>
      <c r="G443" s="2134"/>
      <c r="H443" s="2134"/>
      <c r="I443" s="2134"/>
      <c r="J443" s="2134"/>
      <c r="K443" s="2655"/>
      <c r="L443" s="2121"/>
    </row>
    <row r="444" spans="1:12" ht="15.75" x14ac:dyDescent="0.25">
      <c r="A444" s="2132"/>
      <c r="B444" s="2133"/>
      <c r="C444" s="2134"/>
      <c r="D444" s="2135">
        <f t="shared" si="6"/>
        <v>0</v>
      </c>
      <c r="E444" s="2134"/>
      <c r="F444" s="2134"/>
      <c r="G444" s="2134"/>
      <c r="H444" s="2134"/>
      <c r="I444" s="2134"/>
      <c r="J444" s="2134"/>
      <c r="K444" s="2655"/>
      <c r="L444" s="2121"/>
    </row>
    <row r="445" spans="1:12" ht="15.75" x14ac:dyDescent="0.25">
      <c r="A445" s="2132"/>
      <c r="B445" s="2133"/>
      <c r="C445" s="2134"/>
      <c r="D445" s="2135">
        <f t="shared" si="6"/>
        <v>0</v>
      </c>
      <c r="E445" s="2134"/>
      <c r="F445" s="2134"/>
      <c r="G445" s="2134"/>
      <c r="H445" s="2134"/>
      <c r="I445" s="2134"/>
      <c r="J445" s="2134"/>
      <c r="K445" s="2655"/>
      <c r="L445" s="2121"/>
    </row>
    <row r="446" spans="1:12" ht="15.75" x14ac:dyDescent="0.25">
      <c r="A446" s="2132"/>
      <c r="B446" s="2133"/>
      <c r="C446" s="2134"/>
      <c r="D446" s="2135">
        <f t="shared" si="6"/>
        <v>0</v>
      </c>
      <c r="E446" s="2134"/>
      <c r="F446" s="2134"/>
      <c r="G446" s="2134"/>
      <c r="H446" s="2134"/>
      <c r="I446" s="2134"/>
      <c r="J446" s="2134"/>
      <c r="K446" s="2655"/>
      <c r="L446" s="2121"/>
    </row>
    <row r="447" spans="1:12" ht="15.75" x14ac:dyDescent="0.25">
      <c r="A447" s="2132"/>
      <c r="B447" s="2133"/>
      <c r="C447" s="2134"/>
      <c r="D447" s="2135">
        <f t="shared" si="6"/>
        <v>0</v>
      </c>
      <c r="E447" s="2134"/>
      <c r="F447" s="2134"/>
      <c r="G447" s="2134"/>
      <c r="H447" s="2134"/>
      <c r="I447" s="2134"/>
      <c r="J447" s="2134"/>
      <c r="K447" s="2655"/>
      <c r="L447" s="2121"/>
    </row>
    <row r="448" spans="1:12" ht="15.75" x14ac:dyDescent="0.25">
      <c r="A448" s="2132"/>
      <c r="B448" s="2133"/>
      <c r="C448" s="2134"/>
      <c r="D448" s="2135">
        <f t="shared" si="6"/>
        <v>0</v>
      </c>
      <c r="E448" s="2134"/>
      <c r="F448" s="2134"/>
      <c r="G448" s="2134"/>
      <c r="H448" s="2134"/>
      <c r="I448" s="2134"/>
      <c r="J448" s="2134"/>
      <c r="K448" s="2655"/>
      <c r="L448" s="2121"/>
    </row>
    <row r="449" spans="1:12" ht="15.75" x14ac:dyDescent="0.25">
      <c r="A449" s="2132"/>
      <c r="B449" s="2133"/>
      <c r="C449" s="2134"/>
      <c r="D449" s="2135">
        <f t="shared" si="6"/>
        <v>0</v>
      </c>
      <c r="E449" s="2134"/>
      <c r="F449" s="2134"/>
      <c r="G449" s="2134"/>
      <c r="H449" s="2134"/>
      <c r="I449" s="2134"/>
      <c r="J449" s="2134"/>
      <c r="K449" s="2655"/>
      <c r="L449" s="2121"/>
    </row>
    <row r="450" spans="1:12" ht="15.75" x14ac:dyDescent="0.25">
      <c r="A450" s="2132"/>
      <c r="B450" s="2133"/>
      <c r="C450" s="2134"/>
      <c r="D450" s="2135">
        <f t="shared" si="6"/>
        <v>0</v>
      </c>
      <c r="E450" s="2134"/>
      <c r="F450" s="2134"/>
      <c r="G450" s="2134"/>
      <c r="H450" s="2134"/>
      <c r="I450" s="2134"/>
      <c r="J450" s="2134"/>
      <c r="K450" s="2655"/>
      <c r="L450" s="2121"/>
    </row>
    <row r="451" spans="1:12" ht="15.75" x14ac:dyDescent="0.25">
      <c r="A451" s="2132"/>
      <c r="B451" s="2133"/>
      <c r="C451" s="2134"/>
      <c r="D451" s="2135">
        <f t="shared" si="6"/>
        <v>0</v>
      </c>
      <c r="E451" s="2134"/>
      <c r="F451" s="2134"/>
      <c r="G451" s="2134"/>
      <c r="H451" s="2134"/>
      <c r="I451" s="2134"/>
      <c r="J451" s="2134"/>
      <c r="K451" s="2655"/>
      <c r="L451" s="2121"/>
    </row>
    <row r="452" spans="1:12" ht="15.75" x14ac:dyDescent="0.25">
      <c r="A452" s="2132"/>
      <c r="B452" s="2133"/>
      <c r="C452" s="2134"/>
      <c r="D452" s="2135">
        <f t="shared" si="6"/>
        <v>0</v>
      </c>
      <c r="E452" s="2134"/>
      <c r="F452" s="2134"/>
      <c r="G452" s="2134"/>
      <c r="H452" s="2134"/>
      <c r="I452" s="2134"/>
      <c r="J452" s="2134"/>
      <c r="K452" s="2655"/>
      <c r="L452" s="2121"/>
    </row>
    <row r="453" spans="1:12" ht="15.75" x14ac:dyDescent="0.25">
      <c r="A453" s="2132"/>
      <c r="B453" s="2133"/>
      <c r="C453" s="2134"/>
      <c r="D453" s="2135">
        <f t="shared" si="6"/>
        <v>0</v>
      </c>
      <c r="E453" s="2134"/>
      <c r="F453" s="2134"/>
      <c r="G453" s="2134"/>
      <c r="H453" s="2134"/>
      <c r="I453" s="2134"/>
      <c r="J453" s="2134"/>
      <c r="K453" s="2655"/>
      <c r="L453" s="2121"/>
    </row>
    <row r="454" spans="1:12" ht="15.75" x14ac:dyDescent="0.25">
      <c r="A454" s="2132"/>
      <c r="B454" s="2133"/>
      <c r="C454" s="2134"/>
      <c r="D454" s="2135">
        <f t="shared" si="6"/>
        <v>0</v>
      </c>
      <c r="E454" s="2134"/>
      <c r="F454" s="2134"/>
      <c r="G454" s="2134"/>
      <c r="H454" s="2134"/>
      <c r="I454" s="2134"/>
      <c r="J454" s="2134"/>
      <c r="K454" s="2655"/>
      <c r="L454" s="2121"/>
    </row>
    <row r="455" spans="1:12" ht="15.75" x14ac:dyDescent="0.25">
      <c r="A455" s="2132"/>
      <c r="B455" s="2133"/>
      <c r="C455" s="2134"/>
      <c r="D455" s="2135">
        <f t="shared" si="6"/>
        <v>0</v>
      </c>
      <c r="E455" s="2134"/>
      <c r="F455" s="2134"/>
      <c r="G455" s="2134"/>
      <c r="H455" s="2134"/>
      <c r="I455" s="2134"/>
      <c r="J455" s="2134"/>
      <c r="K455" s="2655"/>
      <c r="L455" s="2121"/>
    </row>
    <row r="456" spans="1:12" ht="15.75" x14ac:dyDescent="0.25">
      <c r="A456" s="2132"/>
      <c r="B456" s="2133"/>
      <c r="C456" s="2134"/>
      <c r="D456" s="2135">
        <f t="shared" si="6"/>
        <v>0</v>
      </c>
      <c r="E456" s="2134"/>
      <c r="F456" s="2134"/>
      <c r="G456" s="2134"/>
      <c r="H456" s="2134"/>
      <c r="I456" s="2134"/>
      <c r="J456" s="2134"/>
      <c r="K456" s="2655"/>
      <c r="L456" s="2121"/>
    </row>
    <row r="457" spans="1:12" ht="15.75" x14ac:dyDescent="0.25">
      <c r="A457" s="2132"/>
      <c r="B457" s="2133"/>
      <c r="C457" s="2134"/>
      <c r="D457" s="2135">
        <f t="shared" si="6"/>
        <v>0</v>
      </c>
      <c r="E457" s="2134"/>
      <c r="F457" s="2134"/>
      <c r="G457" s="2134"/>
      <c r="H457" s="2134"/>
      <c r="I457" s="2134"/>
      <c r="J457" s="2134"/>
      <c r="K457" s="2655"/>
      <c r="L457" s="2121"/>
    </row>
    <row r="458" spans="1:12" ht="15.75" x14ac:dyDescent="0.25">
      <c r="A458" s="2132"/>
      <c r="B458" s="2133"/>
      <c r="C458" s="2134"/>
      <c r="D458" s="2135">
        <f t="shared" si="6"/>
        <v>0</v>
      </c>
      <c r="E458" s="2134"/>
      <c r="F458" s="2134"/>
      <c r="G458" s="2134"/>
      <c r="H458" s="2134"/>
      <c r="I458" s="2134"/>
      <c r="J458" s="2134"/>
      <c r="K458" s="2655"/>
      <c r="L458" s="2121"/>
    </row>
    <row r="459" spans="1:12" ht="15.75" x14ac:dyDescent="0.25">
      <c r="A459" s="2132"/>
      <c r="B459" s="2133"/>
      <c r="C459" s="2134"/>
      <c r="D459" s="2135">
        <f t="shared" ref="D459:D522" si="7">+C459*(100-E459)/100</f>
        <v>0</v>
      </c>
      <c r="E459" s="2134"/>
      <c r="F459" s="2134"/>
      <c r="G459" s="2134"/>
      <c r="H459" s="2134"/>
      <c r="I459" s="2134"/>
      <c r="J459" s="2134"/>
      <c r="K459" s="2655"/>
      <c r="L459" s="2121"/>
    </row>
    <row r="460" spans="1:12" ht="15.75" x14ac:dyDescent="0.25">
      <c r="A460" s="2132"/>
      <c r="B460" s="2133"/>
      <c r="C460" s="2134"/>
      <c r="D460" s="2135">
        <f t="shared" si="7"/>
        <v>0</v>
      </c>
      <c r="E460" s="2134"/>
      <c r="F460" s="2134"/>
      <c r="G460" s="2134"/>
      <c r="H460" s="2134"/>
      <c r="I460" s="2134"/>
      <c r="J460" s="2134"/>
      <c r="K460" s="2655"/>
      <c r="L460" s="2121"/>
    </row>
    <row r="461" spans="1:12" ht="15.75" x14ac:dyDescent="0.25">
      <c r="A461" s="2132"/>
      <c r="B461" s="2133"/>
      <c r="C461" s="2134"/>
      <c r="D461" s="2135">
        <f t="shared" si="7"/>
        <v>0</v>
      </c>
      <c r="E461" s="2134"/>
      <c r="F461" s="2134"/>
      <c r="G461" s="2134"/>
      <c r="H461" s="2134"/>
      <c r="I461" s="2134"/>
      <c r="J461" s="2134"/>
      <c r="K461" s="2655"/>
      <c r="L461" s="2121"/>
    </row>
    <row r="462" spans="1:12" ht="15.75" x14ac:dyDescent="0.25">
      <c r="A462" s="2132"/>
      <c r="B462" s="2133"/>
      <c r="C462" s="2134"/>
      <c r="D462" s="2135">
        <f t="shared" si="7"/>
        <v>0</v>
      </c>
      <c r="E462" s="2134"/>
      <c r="F462" s="2134"/>
      <c r="G462" s="2134"/>
      <c r="H462" s="2134"/>
      <c r="I462" s="2134"/>
      <c r="J462" s="2134"/>
      <c r="K462" s="2655"/>
      <c r="L462" s="2121"/>
    </row>
    <row r="463" spans="1:12" ht="15.75" x14ac:dyDescent="0.25">
      <c r="A463" s="2132"/>
      <c r="B463" s="2133"/>
      <c r="C463" s="2134"/>
      <c r="D463" s="2135">
        <f t="shared" si="7"/>
        <v>0</v>
      </c>
      <c r="E463" s="2134"/>
      <c r="F463" s="2134"/>
      <c r="G463" s="2134"/>
      <c r="H463" s="2134"/>
      <c r="I463" s="2134"/>
      <c r="J463" s="2134"/>
      <c r="K463" s="2655"/>
      <c r="L463" s="2121"/>
    </row>
    <row r="464" spans="1:12" ht="15.75" x14ac:dyDescent="0.25">
      <c r="A464" s="2132"/>
      <c r="B464" s="2133"/>
      <c r="C464" s="2134"/>
      <c r="D464" s="2135">
        <f t="shared" si="7"/>
        <v>0</v>
      </c>
      <c r="E464" s="2134"/>
      <c r="F464" s="2134"/>
      <c r="G464" s="2134"/>
      <c r="H464" s="2134"/>
      <c r="I464" s="2134"/>
      <c r="J464" s="2134"/>
      <c r="K464" s="2655"/>
      <c r="L464" s="2121"/>
    </row>
    <row r="465" spans="1:12" ht="15.75" x14ac:dyDescent="0.25">
      <c r="A465" s="2132"/>
      <c r="B465" s="2133"/>
      <c r="C465" s="2134"/>
      <c r="D465" s="2135">
        <f t="shared" si="7"/>
        <v>0</v>
      </c>
      <c r="E465" s="2134"/>
      <c r="F465" s="2134"/>
      <c r="G465" s="2134"/>
      <c r="H465" s="2134"/>
      <c r="I465" s="2134"/>
      <c r="J465" s="2134"/>
      <c r="K465" s="2655"/>
      <c r="L465" s="2121"/>
    </row>
    <row r="466" spans="1:12" ht="15.75" x14ac:dyDescent="0.25">
      <c r="A466" s="2132"/>
      <c r="B466" s="2133"/>
      <c r="C466" s="2134"/>
      <c r="D466" s="2135">
        <f t="shared" si="7"/>
        <v>0</v>
      </c>
      <c r="E466" s="2134"/>
      <c r="F466" s="2134"/>
      <c r="G466" s="2134"/>
      <c r="H466" s="2134"/>
      <c r="I466" s="2134"/>
      <c r="J466" s="2134"/>
      <c r="K466" s="2655"/>
      <c r="L466" s="2121"/>
    </row>
    <row r="467" spans="1:12" ht="15.75" x14ac:dyDescent="0.25">
      <c r="A467" s="2132"/>
      <c r="B467" s="2133"/>
      <c r="C467" s="2134"/>
      <c r="D467" s="2135">
        <f t="shared" si="7"/>
        <v>0</v>
      </c>
      <c r="E467" s="2134"/>
      <c r="F467" s="2134"/>
      <c r="G467" s="2134"/>
      <c r="H467" s="2134"/>
      <c r="I467" s="2134"/>
      <c r="J467" s="2134"/>
      <c r="K467" s="2655"/>
      <c r="L467" s="2121"/>
    </row>
    <row r="468" spans="1:12" ht="15.75" x14ac:dyDescent="0.25">
      <c r="A468" s="2132"/>
      <c r="B468" s="2133"/>
      <c r="C468" s="2134"/>
      <c r="D468" s="2135">
        <f t="shared" si="7"/>
        <v>0</v>
      </c>
      <c r="E468" s="2134"/>
      <c r="F468" s="2134"/>
      <c r="G468" s="2134"/>
      <c r="H468" s="2134"/>
      <c r="I468" s="2134"/>
      <c r="J468" s="2134"/>
      <c r="K468" s="2655"/>
      <c r="L468" s="2121"/>
    </row>
    <row r="469" spans="1:12" ht="15.75" x14ac:dyDescent="0.25">
      <c r="A469" s="2132"/>
      <c r="B469" s="2133"/>
      <c r="C469" s="2134"/>
      <c r="D469" s="2135">
        <f t="shared" si="7"/>
        <v>0</v>
      </c>
      <c r="E469" s="2134"/>
      <c r="F469" s="2134"/>
      <c r="G469" s="2134"/>
      <c r="H469" s="2134"/>
      <c r="I469" s="2134"/>
      <c r="J469" s="2134"/>
      <c r="K469" s="2655"/>
      <c r="L469" s="2121"/>
    </row>
    <row r="470" spans="1:12" ht="15.75" x14ac:dyDescent="0.25">
      <c r="A470" s="2132"/>
      <c r="B470" s="2133"/>
      <c r="C470" s="2134"/>
      <c r="D470" s="2135">
        <f t="shared" si="7"/>
        <v>0</v>
      </c>
      <c r="E470" s="2134"/>
      <c r="F470" s="2134"/>
      <c r="G470" s="2134"/>
      <c r="H470" s="2134"/>
      <c r="I470" s="2134"/>
      <c r="J470" s="2134"/>
      <c r="K470" s="2655"/>
      <c r="L470" s="2121"/>
    </row>
    <row r="471" spans="1:12" ht="15.75" x14ac:dyDescent="0.25">
      <c r="A471" s="2132"/>
      <c r="B471" s="2133"/>
      <c r="C471" s="2134"/>
      <c r="D471" s="2135">
        <f t="shared" si="7"/>
        <v>0</v>
      </c>
      <c r="E471" s="2134"/>
      <c r="F471" s="2134"/>
      <c r="G471" s="2134"/>
      <c r="H471" s="2134"/>
      <c r="I471" s="2134"/>
      <c r="J471" s="2134"/>
      <c r="K471" s="2655"/>
      <c r="L471" s="2121"/>
    </row>
    <row r="472" spans="1:12" ht="15.75" x14ac:dyDescent="0.25">
      <c r="A472" s="2132"/>
      <c r="B472" s="2133"/>
      <c r="C472" s="2134"/>
      <c r="D472" s="2135">
        <f t="shared" si="7"/>
        <v>0</v>
      </c>
      <c r="E472" s="2134"/>
      <c r="F472" s="2134"/>
      <c r="G472" s="2134"/>
      <c r="H472" s="2134"/>
      <c r="I472" s="2134"/>
      <c r="J472" s="2134"/>
      <c r="K472" s="2655"/>
      <c r="L472" s="2121"/>
    </row>
    <row r="473" spans="1:12" ht="15.75" x14ac:dyDescent="0.25">
      <c r="A473" s="2132"/>
      <c r="B473" s="2133"/>
      <c r="C473" s="2134"/>
      <c r="D473" s="2135">
        <f t="shared" si="7"/>
        <v>0</v>
      </c>
      <c r="E473" s="2134"/>
      <c r="F473" s="2134"/>
      <c r="G473" s="2134"/>
      <c r="H473" s="2134"/>
      <c r="I473" s="2134"/>
      <c r="J473" s="2134"/>
      <c r="K473" s="2655"/>
      <c r="L473" s="2121"/>
    </row>
    <row r="474" spans="1:12" ht="15.75" x14ac:dyDescent="0.25">
      <c r="A474" s="2132"/>
      <c r="B474" s="2133"/>
      <c r="C474" s="2134"/>
      <c r="D474" s="2135">
        <f t="shared" si="7"/>
        <v>0</v>
      </c>
      <c r="E474" s="2134"/>
      <c r="F474" s="2134"/>
      <c r="G474" s="2134"/>
      <c r="H474" s="2134"/>
      <c r="I474" s="2134"/>
      <c r="J474" s="2134"/>
      <c r="K474" s="2655"/>
      <c r="L474" s="2121"/>
    </row>
    <row r="475" spans="1:12" ht="15.75" x14ac:dyDescent="0.25">
      <c r="A475" s="2132"/>
      <c r="B475" s="2133"/>
      <c r="C475" s="2134"/>
      <c r="D475" s="2135">
        <f t="shared" si="7"/>
        <v>0</v>
      </c>
      <c r="E475" s="2134"/>
      <c r="F475" s="2134"/>
      <c r="G475" s="2134"/>
      <c r="H475" s="2134"/>
      <c r="I475" s="2134"/>
      <c r="J475" s="2134"/>
      <c r="K475" s="2655"/>
      <c r="L475" s="2121"/>
    </row>
    <row r="476" spans="1:12" ht="15.75" x14ac:dyDescent="0.25">
      <c r="A476" s="2132"/>
      <c r="B476" s="2133"/>
      <c r="C476" s="2134"/>
      <c r="D476" s="2135">
        <f t="shared" si="7"/>
        <v>0</v>
      </c>
      <c r="E476" s="2134"/>
      <c r="F476" s="2134"/>
      <c r="G476" s="2134"/>
      <c r="H476" s="2134"/>
      <c r="I476" s="2134"/>
      <c r="J476" s="2134"/>
      <c r="K476" s="2655"/>
      <c r="L476" s="2121"/>
    </row>
    <row r="477" spans="1:12" ht="15.75" x14ac:dyDescent="0.25">
      <c r="A477" s="2132"/>
      <c r="B477" s="2133"/>
      <c r="C477" s="2134"/>
      <c r="D477" s="2135">
        <f t="shared" si="7"/>
        <v>0</v>
      </c>
      <c r="E477" s="2134"/>
      <c r="F477" s="2134"/>
      <c r="G477" s="2134"/>
      <c r="H477" s="2134"/>
      <c r="I477" s="2134"/>
      <c r="J477" s="2134"/>
      <c r="K477" s="2655"/>
      <c r="L477" s="2121"/>
    </row>
    <row r="478" spans="1:12" ht="15.75" x14ac:dyDescent="0.25">
      <c r="A478" s="2132"/>
      <c r="B478" s="2133"/>
      <c r="C478" s="2134"/>
      <c r="D478" s="2135">
        <f t="shared" si="7"/>
        <v>0</v>
      </c>
      <c r="E478" s="2134"/>
      <c r="F478" s="2134"/>
      <c r="G478" s="2134"/>
      <c r="H478" s="2134"/>
      <c r="I478" s="2134"/>
      <c r="J478" s="2134"/>
      <c r="K478" s="2655"/>
      <c r="L478" s="2121"/>
    </row>
    <row r="479" spans="1:12" ht="15.75" x14ac:dyDescent="0.25">
      <c r="A479" s="2132"/>
      <c r="B479" s="2133"/>
      <c r="C479" s="2134"/>
      <c r="D479" s="2135">
        <f t="shared" si="7"/>
        <v>0</v>
      </c>
      <c r="E479" s="2134"/>
      <c r="F479" s="2134"/>
      <c r="G479" s="2134"/>
      <c r="H479" s="2134"/>
      <c r="I479" s="2134"/>
      <c r="J479" s="2134"/>
      <c r="K479" s="2655"/>
      <c r="L479" s="2121"/>
    </row>
    <row r="480" spans="1:12" ht="15.75" x14ac:dyDescent="0.25">
      <c r="A480" s="2132"/>
      <c r="B480" s="2133"/>
      <c r="C480" s="2134"/>
      <c r="D480" s="2135">
        <f t="shared" si="7"/>
        <v>0</v>
      </c>
      <c r="E480" s="2134"/>
      <c r="F480" s="2134"/>
      <c r="G480" s="2134"/>
      <c r="H480" s="2134"/>
      <c r="I480" s="2134"/>
      <c r="J480" s="2134"/>
      <c r="K480" s="2655"/>
      <c r="L480" s="2121"/>
    </row>
    <row r="481" spans="1:12" ht="15.75" x14ac:dyDescent="0.25">
      <c r="A481" s="2132"/>
      <c r="B481" s="2133"/>
      <c r="C481" s="2134"/>
      <c r="D481" s="2135">
        <f t="shared" si="7"/>
        <v>0</v>
      </c>
      <c r="E481" s="2134"/>
      <c r="F481" s="2134"/>
      <c r="G481" s="2134"/>
      <c r="H481" s="2134"/>
      <c r="I481" s="2134"/>
      <c r="J481" s="2134"/>
      <c r="K481" s="2655"/>
      <c r="L481" s="2121"/>
    </row>
    <row r="482" spans="1:12" ht="15.75" x14ac:dyDescent="0.25">
      <c r="A482" s="2132"/>
      <c r="B482" s="2133"/>
      <c r="C482" s="2134"/>
      <c r="D482" s="2135">
        <f t="shared" si="7"/>
        <v>0</v>
      </c>
      <c r="E482" s="2134"/>
      <c r="F482" s="2134"/>
      <c r="G482" s="2134"/>
      <c r="H482" s="2134"/>
      <c r="I482" s="2134"/>
      <c r="J482" s="2134"/>
      <c r="K482" s="2655"/>
      <c r="L482" s="2121"/>
    </row>
    <row r="483" spans="1:12" ht="15.75" x14ac:dyDescent="0.25">
      <c r="A483" s="2132"/>
      <c r="B483" s="2133"/>
      <c r="C483" s="2134"/>
      <c r="D483" s="2135">
        <f t="shared" si="7"/>
        <v>0</v>
      </c>
      <c r="E483" s="2134"/>
      <c r="F483" s="2134"/>
      <c r="G483" s="2134"/>
      <c r="H483" s="2134"/>
      <c r="I483" s="2134"/>
      <c r="J483" s="2134"/>
      <c r="K483" s="2655"/>
      <c r="L483" s="2121"/>
    </row>
    <row r="484" spans="1:12" ht="15.75" x14ac:dyDescent="0.25">
      <c r="A484" s="2132"/>
      <c r="B484" s="2133"/>
      <c r="C484" s="2134"/>
      <c r="D484" s="2135">
        <f t="shared" si="7"/>
        <v>0</v>
      </c>
      <c r="E484" s="2134"/>
      <c r="F484" s="2134"/>
      <c r="G484" s="2134"/>
      <c r="H484" s="2134"/>
      <c r="I484" s="2134"/>
      <c r="J484" s="2134"/>
      <c r="K484" s="2655"/>
      <c r="L484" s="2121"/>
    </row>
    <row r="485" spans="1:12" ht="15.75" x14ac:dyDescent="0.25">
      <c r="A485" s="2132"/>
      <c r="B485" s="2133"/>
      <c r="C485" s="2134"/>
      <c r="D485" s="2135">
        <f t="shared" si="7"/>
        <v>0</v>
      </c>
      <c r="E485" s="2134"/>
      <c r="F485" s="2134"/>
      <c r="G485" s="2134"/>
      <c r="H485" s="2134"/>
      <c r="I485" s="2134"/>
      <c r="J485" s="2134"/>
      <c r="K485" s="2655"/>
      <c r="L485" s="2121"/>
    </row>
    <row r="486" spans="1:12" ht="15.75" x14ac:dyDescent="0.25">
      <c r="A486" s="2132"/>
      <c r="B486" s="2133"/>
      <c r="C486" s="2134"/>
      <c r="D486" s="2135">
        <f t="shared" si="7"/>
        <v>0</v>
      </c>
      <c r="E486" s="2134"/>
      <c r="F486" s="2134"/>
      <c r="G486" s="2134"/>
      <c r="H486" s="2134"/>
      <c r="I486" s="2134"/>
      <c r="J486" s="2134"/>
      <c r="K486" s="2655"/>
      <c r="L486" s="2121"/>
    </row>
    <row r="487" spans="1:12" ht="15.75" x14ac:dyDescent="0.25">
      <c r="A487" s="2132"/>
      <c r="B487" s="2133"/>
      <c r="C487" s="2134"/>
      <c r="D487" s="2135">
        <f t="shared" si="7"/>
        <v>0</v>
      </c>
      <c r="E487" s="2134"/>
      <c r="F487" s="2134"/>
      <c r="G487" s="2134"/>
      <c r="H487" s="2134"/>
      <c r="I487" s="2134"/>
      <c r="J487" s="2134"/>
      <c r="K487" s="2655"/>
      <c r="L487" s="2121"/>
    </row>
    <row r="488" spans="1:12" ht="15.75" x14ac:dyDescent="0.25">
      <c r="A488" s="2132"/>
      <c r="B488" s="2133"/>
      <c r="C488" s="2134"/>
      <c r="D488" s="2135">
        <f t="shared" si="7"/>
        <v>0</v>
      </c>
      <c r="E488" s="2134"/>
      <c r="F488" s="2134"/>
      <c r="G488" s="2134"/>
      <c r="H488" s="2134"/>
      <c r="I488" s="2134"/>
      <c r="J488" s="2134"/>
      <c r="K488" s="2655"/>
      <c r="L488" s="2121"/>
    </row>
    <row r="489" spans="1:12" ht="15.75" x14ac:dyDescent="0.25">
      <c r="A489" s="2132"/>
      <c r="B489" s="2133"/>
      <c r="C489" s="2134"/>
      <c r="D489" s="2135">
        <f t="shared" si="7"/>
        <v>0</v>
      </c>
      <c r="E489" s="2134"/>
      <c r="F489" s="2134"/>
      <c r="G489" s="2134"/>
      <c r="H489" s="2134"/>
      <c r="I489" s="2134"/>
      <c r="J489" s="2134"/>
      <c r="K489" s="2655"/>
      <c r="L489" s="2121"/>
    </row>
    <row r="490" spans="1:12" ht="15.75" x14ac:dyDescent="0.25">
      <c r="A490" s="2132"/>
      <c r="B490" s="2133"/>
      <c r="C490" s="2134"/>
      <c r="D490" s="2135">
        <f t="shared" si="7"/>
        <v>0</v>
      </c>
      <c r="E490" s="2134"/>
      <c r="F490" s="2134"/>
      <c r="G490" s="2134"/>
      <c r="H490" s="2134"/>
      <c r="I490" s="2134"/>
      <c r="J490" s="2134"/>
      <c r="K490" s="2655"/>
      <c r="L490" s="2121"/>
    </row>
    <row r="491" spans="1:12" ht="15.75" x14ac:dyDescent="0.25">
      <c r="A491" s="2132"/>
      <c r="B491" s="2133"/>
      <c r="C491" s="2134"/>
      <c r="D491" s="2135">
        <f t="shared" si="7"/>
        <v>0</v>
      </c>
      <c r="E491" s="2134"/>
      <c r="F491" s="2134"/>
      <c r="G491" s="2134"/>
      <c r="H491" s="2134"/>
      <c r="I491" s="2134"/>
      <c r="J491" s="2134"/>
      <c r="K491" s="2655"/>
      <c r="L491" s="2121"/>
    </row>
    <row r="492" spans="1:12" ht="15.75" x14ac:dyDescent="0.25">
      <c r="A492" s="2132"/>
      <c r="B492" s="2133"/>
      <c r="C492" s="2134"/>
      <c r="D492" s="2135">
        <f t="shared" si="7"/>
        <v>0</v>
      </c>
      <c r="E492" s="2134"/>
      <c r="F492" s="2134"/>
      <c r="G492" s="2134"/>
      <c r="H492" s="2134"/>
      <c r="I492" s="2134"/>
      <c r="J492" s="2134"/>
      <c r="K492" s="2655"/>
      <c r="L492" s="2121"/>
    </row>
    <row r="493" spans="1:12" ht="15.75" x14ac:dyDescent="0.25">
      <c r="A493" s="2132"/>
      <c r="B493" s="2133"/>
      <c r="C493" s="2134"/>
      <c r="D493" s="2135">
        <f t="shared" si="7"/>
        <v>0</v>
      </c>
      <c r="E493" s="2134"/>
      <c r="F493" s="2134"/>
      <c r="G493" s="2134"/>
      <c r="H493" s="2134"/>
      <c r="I493" s="2134"/>
      <c r="J493" s="2134"/>
      <c r="K493" s="2655"/>
      <c r="L493" s="2121"/>
    </row>
    <row r="494" spans="1:12" ht="15.75" x14ac:dyDescent="0.25">
      <c r="A494" s="2132"/>
      <c r="B494" s="2133"/>
      <c r="C494" s="2134"/>
      <c r="D494" s="2135">
        <f t="shared" si="7"/>
        <v>0</v>
      </c>
      <c r="E494" s="2134"/>
      <c r="F494" s="2134"/>
      <c r="G494" s="2134"/>
      <c r="H494" s="2134"/>
      <c r="I494" s="2134"/>
      <c r="J494" s="2134"/>
      <c r="K494" s="2655"/>
      <c r="L494" s="2121"/>
    </row>
    <row r="495" spans="1:12" ht="15.75" x14ac:dyDescent="0.25">
      <c r="A495" s="2132"/>
      <c r="B495" s="2133"/>
      <c r="C495" s="2134"/>
      <c r="D495" s="2135">
        <f t="shared" si="7"/>
        <v>0</v>
      </c>
      <c r="E495" s="2134"/>
      <c r="F495" s="2134"/>
      <c r="G495" s="2134"/>
      <c r="H495" s="2134"/>
      <c r="I495" s="2134"/>
      <c r="J495" s="2134"/>
      <c r="K495" s="2655"/>
      <c r="L495" s="2121"/>
    </row>
    <row r="496" spans="1:12" ht="15.75" x14ac:dyDescent="0.25">
      <c r="A496" s="2132"/>
      <c r="B496" s="2133"/>
      <c r="C496" s="2134"/>
      <c r="D496" s="2135">
        <f t="shared" si="7"/>
        <v>0</v>
      </c>
      <c r="E496" s="2134"/>
      <c r="F496" s="2134"/>
      <c r="G496" s="2134"/>
      <c r="H496" s="2134"/>
      <c r="I496" s="2134"/>
      <c r="J496" s="2134"/>
      <c r="K496" s="2655"/>
      <c r="L496" s="2121"/>
    </row>
    <row r="497" spans="1:12" ht="15.75" x14ac:dyDescent="0.25">
      <c r="A497" s="2132"/>
      <c r="B497" s="2133"/>
      <c r="C497" s="2134"/>
      <c r="D497" s="2135">
        <f t="shared" si="7"/>
        <v>0</v>
      </c>
      <c r="E497" s="2134"/>
      <c r="F497" s="2134"/>
      <c r="G497" s="2134"/>
      <c r="H497" s="2134"/>
      <c r="I497" s="2134"/>
      <c r="J497" s="2134"/>
      <c r="K497" s="2655"/>
      <c r="L497" s="2121"/>
    </row>
    <row r="498" spans="1:12" ht="15.75" x14ac:dyDescent="0.25">
      <c r="A498" s="2132"/>
      <c r="B498" s="2133"/>
      <c r="C498" s="2134"/>
      <c r="D498" s="2135">
        <f t="shared" si="7"/>
        <v>0</v>
      </c>
      <c r="E498" s="2134"/>
      <c r="F498" s="2134"/>
      <c r="G498" s="2134"/>
      <c r="H498" s="2134"/>
      <c r="I498" s="2134"/>
      <c r="J498" s="2134"/>
      <c r="K498" s="2655"/>
      <c r="L498" s="2121"/>
    </row>
    <row r="499" spans="1:12" ht="15.75" x14ac:dyDescent="0.25">
      <c r="A499" s="2132"/>
      <c r="B499" s="2133"/>
      <c r="C499" s="2134"/>
      <c r="D499" s="2135">
        <f t="shared" si="7"/>
        <v>0</v>
      </c>
      <c r="E499" s="2134"/>
      <c r="F499" s="2134"/>
      <c r="G499" s="2134"/>
      <c r="H499" s="2134"/>
      <c r="I499" s="2134"/>
      <c r="J499" s="2134"/>
      <c r="K499" s="2655"/>
      <c r="L499" s="2121"/>
    </row>
    <row r="500" spans="1:12" ht="15.75" x14ac:dyDescent="0.25">
      <c r="A500" s="2132"/>
      <c r="B500" s="2133"/>
      <c r="C500" s="2134"/>
      <c r="D500" s="2135">
        <f t="shared" si="7"/>
        <v>0</v>
      </c>
      <c r="E500" s="2134"/>
      <c r="F500" s="2134"/>
      <c r="G500" s="2134"/>
      <c r="H500" s="2134"/>
      <c r="I500" s="2134"/>
      <c r="J500" s="2134"/>
      <c r="K500" s="2655"/>
      <c r="L500" s="2121"/>
    </row>
    <row r="501" spans="1:12" ht="15.75" x14ac:dyDescent="0.25">
      <c r="A501" s="2132"/>
      <c r="B501" s="2133"/>
      <c r="C501" s="2134"/>
      <c r="D501" s="2135">
        <f t="shared" si="7"/>
        <v>0</v>
      </c>
      <c r="E501" s="2134"/>
      <c r="F501" s="2134"/>
      <c r="G501" s="2134"/>
      <c r="H501" s="2134"/>
      <c r="I501" s="2134"/>
      <c r="J501" s="2134"/>
      <c r="K501" s="2655"/>
      <c r="L501" s="2121"/>
    </row>
    <row r="502" spans="1:12" ht="15.75" x14ac:dyDescent="0.25">
      <c r="A502" s="2132"/>
      <c r="B502" s="2133"/>
      <c r="C502" s="2134"/>
      <c r="D502" s="2135">
        <f t="shared" si="7"/>
        <v>0</v>
      </c>
      <c r="E502" s="2134"/>
      <c r="F502" s="2134"/>
      <c r="G502" s="2134"/>
      <c r="H502" s="2134"/>
      <c r="I502" s="2134"/>
      <c r="J502" s="2134"/>
      <c r="K502" s="2655"/>
      <c r="L502" s="2121"/>
    </row>
    <row r="503" spans="1:12" ht="15.75" x14ac:dyDescent="0.25">
      <c r="A503" s="2132"/>
      <c r="B503" s="2133"/>
      <c r="C503" s="2134"/>
      <c r="D503" s="2135">
        <f t="shared" si="7"/>
        <v>0</v>
      </c>
      <c r="E503" s="2134"/>
      <c r="F503" s="2134"/>
      <c r="G503" s="2134"/>
      <c r="H503" s="2134"/>
      <c r="I503" s="2134"/>
      <c r="J503" s="2134"/>
      <c r="K503" s="2655"/>
      <c r="L503" s="2121"/>
    </row>
    <row r="504" spans="1:12" ht="15.75" x14ac:dyDescent="0.25">
      <c r="A504" s="2132"/>
      <c r="B504" s="2133"/>
      <c r="C504" s="2134"/>
      <c r="D504" s="2135">
        <f t="shared" si="7"/>
        <v>0</v>
      </c>
      <c r="E504" s="2134"/>
      <c r="F504" s="2134"/>
      <c r="G504" s="2134"/>
      <c r="H504" s="2134"/>
      <c r="I504" s="2134"/>
      <c r="J504" s="2134"/>
      <c r="K504" s="2655"/>
      <c r="L504" s="2121"/>
    </row>
    <row r="505" spans="1:12" ht="15.75" x14ac:dyDescent="0.25">
      <c r="A505" s="2132"/>
      <c r="B505" s="2133"/>
      <c r="C505" s="2134"/>
      <c r="D505" s="2135">
        <f t="shared" si="7"/>
        <v>0</v>
      </c>
      <c r="E505" s="2134"/>
      <c r="F505" s="2134"/>
      <c r="G505" s="2134"/>
      <c r="H505" s="2134"/>
      <c r="I505" s="2134"/>
      <c r="J505" s="2134"/>
      <c r="K505" s="2655"/>
      <c r="L505" s="2121"/>
    </row>
    <row r="506" spans="1:12" ht="15.75" x14ac:dyDescent="0.25">
      <c r="A506" s="2132"/>
      <c r="B506" s="2133"/>
      <c r="C506" s="2134"/>
      <c r="D506" s="2135">
        <f t="shared" si="7"/>
        <v>0</v>
      </c>
      <c r="E506" s="2134"/>
      <c r="F506" s="2134"/>
      <c r="G506" s="2134"/>
      <c r="H506" s="2134"/>
      <c r="I506" s="2134"/>
      <c r="J506" s="2134"/>
      <c r="K506" s="2655"/>
      <c r="L506" s="2121"/>
    </row>
    <row r="507" spans="1:12" ht="15.75" x14ac:dyDescent="0.25">
      <c r="A507" s="2132"/>
      <c r="B507" s="2133"/>
      <c r="C507" s="2134"/>
      <c r="D507" s="2135">
        <f t="shared" si="7"/>
        <v>0</v>
      </c>
      <c r="E507" s="2134"/>
      <c r="F507" s="2134"/>
      <c r="G507" s="2134"/>
      <c r="H507" s="2134"/>
      <c r="I507" s="2134"/>
      <c r="J507" s="2134"/>
      <c r="K507" s="2655"/>
      <c r="L507" s="2121"/>
    </row>
    <row r="508" spans="1:12" ht="15.75" x14ac:dyDescent="0.25">
      <c r="A508" s="2132"/>
      <c r="B508" s="2133"/>
      <c r="C508" s="2134"/>
      <c r="D508" s="2135">
        <f t="shared" si="7"/>
        <v>0</v>
      </c>
      <c r="E508" s="2134"/>
      <c r="F508" s="2134"/>
      <c r="G508" s="2134"/>
      <c r="H508" s="2134"/>
      <c r="I508" s="2134"/>
      <c r="J508" s="2134"/>
      <c r="K508" s="2655"/>
      <c r="L508" s="2121"/>
    </row>
    <row r="509" spans="1:12" ht="15.75" x14ac:dyDescent="0.25">
      <c r="A509" s="2132"/>
      <c r="B509" s="2133"/>
      <c r="C509" s="2134"/>
      <c r="D509" s="2135">
        <f t="shared" si="7"/>
        <v>0</v>
      </c>
      <c r="E509" s="2134"/>
      <c r="F509" s="2134"/>
      <c r="G509" s="2134"/>
      <c r="H509" s="2134"/>
      <c r="I509" s="2134"/>
      <c r="J509" s="2134"/>
      <c r="K509" s="2655"/>
      <c r="L509" s="2121"/>
    </row>
    <row r="510" spans="1:12" ht="15.75" x14ac:dyDescent="0.25">
      <c r="A510" s="2132"/>
      <c r="B510" s="2133"/>
      <c r="C510" s="2134"/>
      <c r="D510" s="2135">
        <f t="shared" si="7"/>
        <v>0</v>
      </c>
      <c r="E510" s="2134"/>
      <c r="F510" s="2134"/>
      <c r="G510" s="2134"/>
      <c r="H510" s="2134"/>
      <c r="I510" s="2134"/>
      <c r="J510" s="2134"/>
      <c r="K510" s="2655"/>
      <c r="L510" s="2121"/>
    </row>
    <row r="511" spans="1:12" ht="15.75" x14ac:dyDescent="0.25">
      <c r="A511" s="2132"/>
      <c r="B511" s="2133"/>
      <c r="C511" s="2134"/>
      <c r="D511" s="2135">
        <f t="shared" si="7"/>
        <v>0</v>
      </c>
      <c r="E511" s="2134"/>
      <c r="F511" s="2134"/>
      <c r="G511" s="2134"/>
      <c r="H511" s="2134"/>
      <c r="I511" s="2134"/>
      <c r="J511" s="2134"/>
      <c r="K511" s="2655"/>
      <c r="L511" s="2121"/>
    </row>
    <row r="512" spans="1:12" ht="15.75" x14ac:dyDescent="0.25">
      <c r="A512" s="2132"/>
      <c r="B512" s="2133"/>
      <c r="C512" s="2134"/>
      <c r="D512" s="2135">
        <f t="shared" si="7"/>
        <v>0</v>
      </c>
      <c r="E512" s="2134"/>
      <c r="F512" s="2134"/>
      <c r="G512" s="2134"/>
      <c r="H512" s="2134"/>
      <c r="I512" s="2134"/>
      <c r="J512" s="2134"/>
      <c r="K512" s="2655"/>
      <c r="L512" s="2121"/>
    </row>
    <row r="513" spans="1:12" ht="15.75" x14ac:dyDescent="0.25">
      <c r="A513" s="2132"/>
      <c r="B513" s="2133"/>
      <c r="C513" s="2134"/>
      <c r="D513" s="2135">
        <f t="shared" si="7"/>
        <v>0</v>
      </c>
      <c r="E513" s="2134"/>
      <c r="F513" s="2134"/>
      <c r="G513" s="2134"/>
      <c r="H513" s="2134"/>
      <c r="I513" s="2134"/>
      <c r="J513" s="2134"/>
      <c r="K513" s="2655"/>
      <c r="L513" s="2121"/>
    </row>
    <row r="514" spans="1:12" ht="15.75" x14ac:dyDescent="0.25">
      <c r="A514" s="2132"/>
      <c r="B514" s="2133"/>
      <c r="C514" s="2134"/>
      <c r="D514" s="2135">
        <f t="shared" si="7"/>
        <v>0</v>
      </c>
      <c r="E514" s="2134"/>
      <c r="F514" s="2134"/>
      <c r="G514" s="2134"/>
      <c r="H514" s="2134"/>
      <c r="I514" s="2134"/>
      <c r="J514" s="2134"/>
      <c r="K514" s="2655"/>
      <c r="L514" s="2121"/>
    </row>
    <row r="515" spans="1:12" ht="15.75" x14ac:dyDescent="0.25">
      <c r="A515" s="2132"/>
      <c r="B515" s="2133"/>
      <c r="C515" s="2134"/>
      <c r="D515" s="2135">
        <f t="shared" si="7"/>
        <v>0</v>
      </c>
      <c r="E515" s="2134"/>
      <c r="F515" s="2134"/>
      <c r="G515" s="2134"/>
      <c r="H515" s="2134"/>
      <c r="I515" s="2134"/>
      <c r="J515" s="2134"/>
      <c r="K515" s="2655"/>
      <c r="L515" s="2121"/>
    </row>
    <row r="516" spans="1:12" ht="15.75" x14ac:dyDescent="0.25">
      <c r="A516" s="2132"/>
      <c r="B516" s="2133"/>
      <c r="C516" s="2134"/>
      <c r="D516" s="2135">
        <f t="shared" si="7"/>
        <v>0</v>
      </c>
      <c r="E516" s="2134"/>
      <c r="F516" s="2134"/>
      <c r="G516" s="2134"/>
      <c r="H516" s="2134"/>
      <c r="I516" s="2134"/>
      <c r="J516" s="2134"/>
      <c r="K516" s="2655"/>
      <c r="L516" s="2121"/>
    </row>
    <row r="517" spans="1:12" ht="15.75" x14ac:dyDescent="0.25">
      <c r="A517" s="2132"/>
      <c r="B517" s="2133"/>
      <c r="C517" s="2134"/>
      <c r="D517" s="2135">
        <f t="shared" si="7"/>
        <v>0</v>
      </c>
      <c r="E517" s="2134"/>
      <c r="F517" s="2134"/>
      <c r="G517" s="2134"/>
      <c r="H517" s="2134"/>
      <c r="I517" s="2134"/>
      <c r="J517" s="2134"/>
      <c r="K517" s="2655"/>
      <c r="L517" s="2121"/>
    </row>
    <row r="518" spans="1:12" ht="15.75" x14ac:dyDescent="0.25">
      <c r="A518" s="2132"/>
      <c r="B518" s="2133"/>
      <c r="C518" s="2134"/>
      <c r="D518" s="2135">
        <f t="shared" si="7"/>
        <v>0</v>
      </c>
      <c r="E518" s="2134"/>
      <c r="F518" s="2134"/>
      <c r="G518" s="2134"/>
      <c r="H518" s="2134"/>
      <c r="I518" s="2134"/>
      <c r="J518" s="2134"/>
      <c r="K518" s="2655"/>
      <c r="L518" s="2121"/>
    </row>
    <row r="519" spans="1:12" ht="15.75" x14ac:dyDescent="0.25">
      <c r="A519" s="2132"/>
      <c r="B519" s="2133"/>
      <c r="C519" s="2134"/>
      <c r="D519" s="2135">
        <f t="shared" si="7"/>
        <v>0</v>
      </c>
      <c r="E519" s="2134"/>
      <c r="F519" s="2134"/>
      <c r="G519" s="2134"/>
      <c r="H519" s="2134"/>
      <c r="I519" s="2134"/>
      <c r="J519" s="2134"/>
      <c r="K519" s="2655"/>
      <c r="L519" s="2121"/>
    </row>
    <row r="520" spans="1:12" ht="15.75" x14ac:dyDescent="0.25">
      <c r="A520" s="2132"/>
      <c r="B520" s="2133"/>
      <c r="C520" s="2134"/>
      <c r="D520" s="2135">
        <f t="shared" si="7"/>
        <v>0</v>
      </c>
      <c r="E520" s="2134"/>
      <c r="F520" s="2134"/>
      <c r="G520" s="2134"/>
      <c r="H520" s="2134"/>
      <c r="I520" s="2134"/>
      <c r="J520" s="2134"/>
      <c r="K520" s="2655"/>
      <c r="L520" s="2121"/>
    </row>
    <row r="521" spans="1:12" ht="15.75" x14ac:dyDescent="0.25">
      <c r="A521" s="2132"/>
      <c r="B521" s="2133"/>
      <c r="C521" s="2134"/>
      <c r="D521" s="2135">
        <f t="shared" si="7"/>
        <v>0</v>
      </c>
      <c r="E521" s="2134"/>
      <c r="F521" s="2134"/>
      <c r="G521" s="2134"/>
      <c r="H521" s="2134"/>
      <c r="I521" s="2134"/>
      <c r="J521" s="2134"/>
      <c r="K521" s="2655"/>
      <c r="L521" s="2121"/>
    </row>
    <row r="522" spans="1:12" ht="15.75" x14ac:dyDescent="0.25">
      <c r="A522" s="2132"/>
      <c r="B522" s="2133"/>
      <c r="C522" s="2134"/>
      <c r="D522" s="2135">
        <f t="shared" si="7"/>
        <v>0</v>
      </c>
      <c r="E522" s="2134"/>
      <c r="F522" s="2134"/>
      <c r="G522" s="2134"/>
      <c r="H522" s="2134"/>
      <c r="I522" s="2134"/>
      <c r="J522" s="2134"/>
      <c r="K522" s="2655"/>
      <c r="L522" s="2121"/>
    </row>
    <row r="523" spans="1:12" ht="15.75" x14ac:dyDescent="0.25">
      <c r="A523" s="2132"/>
      <c r="B523" s="2133"/>
      <c r="C523" s="2134"/>
      <c r="D523" s="2135">
        <f t="shared" ref="D523:D586" si="8">+C523*(100-E523)/100</f>
        <v>0</v>
      </c>
      <c r="E523" s="2134"/>
      <c r="F523" s="2134"/>
      <c r="G523" s="2134"/>
      <c r="H523" s="2134"/>
      <c r="I523" s="2134"/>
      <c r="J523" s="2134"/>
      <c r="K523" s="2655"/>
      <c r="L523" s="2121"/>
    </row>
    <row r="524" spans="1:12" ht="15.75" x14ac:dyDescent="0.25">
      <c r="A524" s="2132"/>
      <c r="B524" s="2133"/>
      <c r="C524" s="2134"/>
      <c r="D524" s="2135">
        <f t="shared" si="8"/>
        <v>0</v>
      </c>
      <c r="E524" s="2134"/>
      <c r="F524" s="2134"/>
      <c r="G524" s="2134"/>
      <c r="H524" s="2134"/>
      <c r="I524" s="2134"/>
      <c r="J524" s="2134"/>
      <c r="K524" s="2655"/>
      <c r="L524" s="2121"/>
    </row>
    <row r="525" spans="1:12" ht="15.75" x14ac:dyDescent="0.25">
      <c r="A525" s="2132"/>
      <c r="B525" s="2133"/>
      <c r="C525" s="2134"/>
      <c r="D525" s="2135">
        <f t="shared" si="8"/>
        <v>0</v>
      </c>
      <c r="E525" s="2134"/>
      <c r="F525" s="2134"/>
      <c r="G525" s="2134"/>
      <c r="H525" s="2134"/>
      <c r="I525" s="2134"/>
      <c r="J525" s="2134"/>
      <c r="K525" s="2655"/>
      <c r="L525" s="2121"/>
    </row>
    <row r="526" spans="1:12" ht="15.75" x14ac:dyDescent="0.25">
      <c r="A526" s="2132"/>
      <c r="B526" s="2133"/>
      <c r="C526" s="2134"/>
      <c r="D526" s="2135">
        <f t="shared" si="8"/>
        <v>0</v>
      </c>
      <c r="E526" s="2134"/>
      <c r="F526" s="2134"/>
      <c r="G526" s="2134"/>
      <c r="H526" s="2134"/>
      <c r="I526" s="2134"/>
      <c r="J526" s="2134"/>
      <c r="K526" s="2655"/>
      <c r="L526" s="2121"/>
    </row>
    <row r="527" spans="1:12" ht="15.75" x14ac:dyDescent="0.25">
      <c r="A527" s="2132"/>
      <c r="B527" s="2133"/>
      <c r="C527" s="2134"/>
      <c r="D527" s="2135">
        <f t="shared" si="8"/>
        <v>0</v>
      </c>
      <c r="E527" s="2134"/>
      <c r="F527" s="2134"/>
      <c r="G527" s="2134"/>
      <c r="H527" s="2134"/>
      <c r="I527" s="2134"/>
      <c r="J527" s="2134"/>
      <c r="K527" s="2655"/>
      <c r="L527" s="2121"/>
    </row>
    <row r="528" spans="1:12" ht="15.75" x14ac:dyDescent="0.25">
      <c r="A528" s="2132"/>
      <c r="B528" s="2133"/>
      <c r="C528" s="2134"/>
      <c r="D528" s="2135">
        <f t="shared" si="8"/>
        <v>0</v>
      </c>
      <c r="E528" s="2134"/>
      <c r="F528" s="2134"/>
      <c r="G528" s="2134"/>
      <c r="H528" s="2134"/>
      <c r="I528" s="2134"/>
      <c r="J528" s="2134"/>
      <c r="K528" s="2655"/>
      <c r="L528" s="2121"/>
    </row>
    <row r="529" spans="1:12" ht="15.75" x14ac:dyDescent="0.25">
      <c r="A529" s="2132"/>
      <c r="B529" s="2133"/>
      <c r="C529" s="2134"/>
      <c r="D529" s="2135">
        <f t="shared" si="8"/>
        <v>0</v>
      </c>
      <c r="E529" s="2134"/>
      <c r="F529" s="2134"/>
      <c r="G529" s="2134"/>
      <c r="H529" s="2134"/>
      <c r="I529" s="2134"/>
      <c r="J529" s="2134"/>
      <c r="K529" s="2655"/>
      <c r="L529" s="2121"/>
    </row>
    <row r="530" spans="1:12" ht="15.75" x14ac:dyDescent="0.25">
      <c r="A530" s="2132"/>
      <c r="B530" s="2133"/>
      <c r="C530" s="2134"/>
      <c r="D530" s="2135">
        <f t="shared" si="8"/>
        <v>0</v>
      </c>
      <c r="E530" s="2134"/>
      <c r="F530" s="2134"/>
      <c r="G530" s="2134"/>
      <c r="H530" s="2134"/>
      <c r="I530" s="2134"/>
      <c r="J530" s="2134"/>
      <c r="K530" s="2655"/>
      <c r="L530" s="2121"/>
    </row>
    <row r="531" spans="1:12" ht="15.75" x14ac:dyDescent="0.25">
      <c r="A531" s="2132"/>
      <c r="B531" s="2133"/>
      <c r="C531" s="2134"/>
      <c r="D531" s="2135">
        <f t="shared" si="8"/>
        <v>0</v>
      </c>
      <c r="E531" s="2134"/>
      <c r="F531" s="2134"/>
      <c r="G531" s="2134"/>
      <c r="H531" s="2134"/>
      <c r="I531" s="2134"/>
      <c r="J531" s="2134"/>
      <c r="K531" s="2655"/>
      <c r="L531" s="2121"/>
    </row>
    <row r="532" spans="1:12" ht="15.75" x14ac:dyDescent="0.25">
      <c r="A532" s="2132"/>
      <c r="B532" s="2133"/>
      <c r="C532" s="2134"/>
      <c r="D532" s="2135">
        <f t="shared" si="8"/>
        <v>0</v>
      </c>
      <c r="E532" s="2134"/>
      <c r="F532" s="2134"/>
      <c r="G532" s="2134"/>
      <c r="H532" s="2134"/>
      <c r="I532" s="2134"/>
      <c r="J532" s="2134"/>
      <c r="K532" s="2655"/>
      <c r="L532" s="2121"/>
    </row>
    <row r="533" spans="1:12" ht="15.75" x14ac:dyDescent="0.25">
      <c r="A533" s="2132"/>
      <c r="B533" s="2133"/>
      <c r="C533" s="2134"/>
      <c r="D533" s="2135">
        <f t="shared" si="8"/>
        <v>0</v>
      </c>
      <c r="E533" s="2134"/>
      <c r="F533" s="2134"/>
      <c r="G533" s="2134"/>
      <c r="H533" s="2134"/>
      <c r="I533" s="2134"/>
      <c r="J533" s="2134"/>
      <c r="K533" s="2655"/>
      <c r="L533" s="2121"/>
    </row>
    <row r="534" spans="1:12" ht="15.75" x14ac:dyDescent="0.25">
      <c r="A534" s="2132"/>
      <c r="B534" s="2133"/>
      <c r="C534" s="2134"/>
      <c r="D534" s="2135">
        <f t="shared" si="8"/>
        <v>0</v>
      </c>
      <c r="E534" s="2134"/>
      <c r="F534" s="2134"/>
      <c r="G534" s="2134"/>
      <c r="H534" s="2134"/>
      <c r="I534" s="2134"/>
      <c r="J534" s="2134"/>
      <c r="K534" s="2655"/>
      <c r="L534" s="2121"/>
    </row>
    <row r="535" spans="1:12" ht="15.75" x14ac:dyDescent="0.25">
      <c r="A535" s="2132"/>
      <c r="B535" s="2133"/>
      <c r="C535" s="2134"/>
      <c r="D535" s="2135">
        <f t="shared" si="8"/>
        <v>0</v>
      </c>
      <c r="E535" s="2134"/>
      <c r="F535" s="2134"/>
      <c r="G535" s="2134"/>
      <c r="H535" s="2134"/>
      <c r="I535" s="2134"/>
      <c r="J535" s="2134"/>
      <c r="K535" s="2655"/>
      <c r="L535" s="2121"/>
    </row>
    <row r="536" spans="1:12" ht="15.75" x14ac:dyDescent="0.25">
      <c r="A536" s="2132"/>
      <c r="B536" s="2133"/>
      <c r="C536" s="2134"/>
      <c r="D536" s="2135">
        <f t="shared" si="8"/>
        <v>0</v>
      </c>
      <c r="E536" s="2134"/>
      <c r="F536" s="2134"/>
      <c r="G536" s="2134"/>
      <c r="H536" s="2134"/>
      <c r="I536" s="2134"/>
      <c r="J536" s="2134"/>
      <c r="K536" s="2655"/>
      <c r="L536" s="2121"/>
    </row>
    <row r="537" spans="1:12" ht="15.75" x14ac:dyDescent="0.25">
      <c r="A537" s="2132"/>
      <c r="B537" s="2133"/>
      <c r="C537" s="2134"/>
      <c r="D537" s="2135">
        <f t="shared" si="8"/>
        <v>0</v>
      </c>
      <c r="E537" s="2134"/>
      <c r="F537" s="2134"/>
      <c r="G537" s="2134"/>
      <c r="H537" s="2134"/>
      <c r="I537" s="2134"/>
      <c r="J537" s="2134"/>
      <c r="K537" s="2655"/>
      <c r="L537" s="2121"/>
    </row>
    <row r="538" spans="1:12" ht="15.75" x14ac:dyDescent="0.25">
      <c r="A538" s="2132"/>
      <c r="B538" s="2133"/>
      <c r="C538" s="2134"/>
      <c r="D538" s="2135">
        <f t="shared" si="8"/>
        <v>0</v>
      </c>
      <c r="E538" s="2134"/>
      <c r="F538" s="2134"/>
      <c r="G538" s="2134"/>
      <c r="H538" s="2134"/>
      <c r="I538" s="2134"/>
      <c r="J538" s="2134"/>
      <c r="K538" s="2655"/>
      <c r="L538" s="2121"/>
    </row>
    <row r="539" spans="1:12" ht="15.75" x14ac:dyDescent="0.25">
      <c r="A539" s="2132"/>
      <c r="B539" s="2133"/>
      <c r="C539" s="2134"/>
      <c r="D539" s="2135">
        <f t="shared" si="8"/>
        <v>0</v>
      </c>
      <c r="E539" s="2134"/>
      <c r="F539" s="2134"/>
      <c r="G539" s="2134"/>
      <c r="H539" s="2134"/>
      <c r="I539" s="2134"/>
      <c r="J539" s="2134"/>
      <c r="K539" s="2655"/>
      <c r="L539" s="2121"/>
    </row>
    <row r="540" spans="1:12" ht="15.75" x14ac:dyDescent="0.25">
      <c r="A540" s="2132"/>
      <c r="B540" s="2133"/>
      <c r="C540" s="2134"/>
      <c r="D540" s="2135">
        <f t="shared" si="8"/>
        <v>0</v>
      </c>
      <c r="E540" s="2134"/>
      <c r="F540" s="2134"/>
      <c r="G540" s="2134"/>
      <c r="H540" s="2134"/>
      <c r="I540" s="2134"/>
      <c r="J540" s="2134"/>
      <c r="K540" s="2655"/>
      <c r="L540" s="2121"/>
    </row>
    <row r="541" spans="1:12" ht="15.75" x14ac:dyDescent="0.25">
      <c r="A541" s="2132"/>
      <c r="B541" s="2133"/>
      <c r="C541" s="2134"/>
      <c r="D541" s="2135">
        <f t="shared" si="8"/>
        <v>0</v>
      </c>
      <c r="E541" s="2134"/>
      <c r="F541" s="2134"/>
      <c r="G541" s="2134"/>
      <c r="H541" s="2134"/>
      <c r="I541" s="2134"/>
      <c r="J541" s="2134"/>
      <c r="K541" s="2655"/>
      <c r="L541" s="2121"/>
    </row>
    <row r="542" spans="1:12" ht="15.75" x14ac:dyDescent="0.25">
      <c r="A542" s="2132"/>
      <c r="B542" s="2133"/>
      <c r="C542" s="2134"/>
      <c r="D542" s="2135">
        <f t="shared" si="8"/>
        <v>0</v>
      </c>
      <c r="E542" s="2134"/>
      <c r="F542" s="2134"/>
      <c r="G542" s="2134"/>
      <c r="H542" s="2134"/>
      <c r="I542" s="2134"/>
      <c r="J542" s="2134"/>
      <c r="K542" s="2655"/>
      <c r="L542" s="2121"/>
    </row>
    <row r="543" spans="1:12" ht="15.75" x14ac:dyDescent="0.25">
      <c r="A543" s="2132"/>
      <c r="B543" s="2133"/>
      <c r="C543" s="2134"/>
      <c r="D543" s="2135">
        <f t="shared" si="8"/>
        <v>0</v>
      </c>
      <c r="E543" s="2134"/>
      <c r="F543" s="2134"/>
      <c r="G543" s="2134"/>
      <c r="H543" s="2134"/>
      <c r="I543" s="2134"/>
      <c r="J543" s="2134"/>
      <c r="K543" s="2655"/>
      <c r="L543" s="2121"/>
    </row>
    <row r="544" spans="1:12" ht="15.75" x14ac:dyDescent="0.25">
      <c r="A544" s="2132"/>
      <c r="B544" s="2133"/>
      <c r="C544" s="2134"/>
      <c r="D544" s="2135">
        <f t="shared" si="8"/>
        <v>0</v>
      </c>
      <c r="E544" s="2134"/>
      <c r="F544" s="2134"/>
      <c r="G544" s="2134"/>
      <c r="H544" s="2134"/>
      <c r="I544" s="2134"/>
      <c r="J544" s="2134"/>
      <c r="K544" s="2655"/>
      <c r="L544" s="2121"/>
    </row>
    <row r="545" spans="1:12" ht="15.75" x14ac:dyDescent="0.25">
      <c r="A545" s="2132"/>
      <c r="B545" s="2133"/>
      <c r="C545" s="2134"/>
      <c r="D545" s="2135">
        <f t="shared" si="8"/>
        <v>0</v>
      </c>
      <c r="E545" s="2134"/>
      <c r="F545" s="2134"/>
      <c r="G545" s="2134"/>
      <c r="H545" s="2134"/>
      <c r="I545" s="2134"/>
      <c r="J545" s="2134"/>
      <c r="K545" s="2655"/>
      <c r="L545" s="2121"/>
    </row>
    <row r="546" spans="1:12" ht="15.75" x14ac:dyDescent="0.25">
      <c r="A546" s="2132"/>
      <c r="B546" s="2133"/>
      <c r="C546" s="2134"/>
      <c r="D546" s="2135">
        <f t="shared" si="8"/>
        <v>0</v>
      </c>
      <c r="E546" s="2134"/>
      <c r="F546" s="2134"/>
      <c r="G546" s="2134"/>
      <c r="H546" s="2134"/>
      <c r="I546" s="2134"/>
      <c r="J546" s="2134"/>
      <c r="K546" s="2655"/>
      <c r="L546" s="2121"/>
    </row>
    <row r="547" spans="1:12" ht="15.75" x14ac:dyDescent="0.25">
      <c r="A547" s="2132"/>
      <c r="B547" s="2133"/>
      <c r="C547" s="2134"/>
      <c r="D547" s="2135">
        <f t="shared" si="8"/>
        <v>0</v>
      </c>
      <c r="E547" s="2134"/>
      <c r="F547" s="2134"/>
      <c r="G547" s="2134"/>
      <c r="H547" s="2134"/>
      <c r="I547" s="2134"/>
      <c r="J547" s="2134"/>
      <c r="K547" s="2655"/>
      <c r="L547" s="2121"/>
    </row>
    <row r="548" spans="1:12" ht="15.75" x14ac:dyDescent="0.25">
      <c r="A548" s="2132"/>
      <c r="B548" s="2133"/>
      <c r="C548" s="2134"/>
      <c r="D548" s="2135">
        <f t="shared" si="8"/>
        <v>0</v>
      </c>
      <c r="E548" s="2134"/>
      <c r="F548" s="2134"/>
      <c r="G548" s="2134"/>
      <c r="H548" s="2134"/>
      <c r="I548" s="2134"/>
      <c r="J548" s="2134"/>
      <c r="K548" s="2655"/>
      <c r="L548" s="2121"/>
    </row>
    <row r="549" spans="1:12" ht="15.75" x14ac:dyDescent="0.25">
      <c r="A549" s="2132"/>
      <c r="B549" s="2133"/>
      <c r="C549" s="2134"/>
      <c r="D549" s="2135">
        <f t="shared" si="8"/>
        <v>0</v>
      </c>
      <c r="E549" s="2134"/>
      <c r="F549" s="2134"/>
      <c r="G549" s="2134"/>
      <c r="H549" s="2134"/>
      <c r="I549" s="2134"/>
      <c r="J549" s="2134"/>
      <c r="K549" s="2655"/>
      <c r="L549" s="2121"/>
    </row>
    <row r="550" spans="1:12" ht="15.75" x14ac:dyDescent="0.25">
      <c r="A550" s="2132"/>
      <c r="B550" s="2133"/>
      <c r="C550" s="2134"/>
      <c r="D550" s="2135">
        <f t="shared" si="8"/>
        <v>0</v>
      </c>
      <c r="E550" s="2134"/>
      <c r="F550" s="2134"/>
      <c r="G550" s="2134"/>
      <c r="H550" s="2134"/>
      <c r="I550" s="2134"/>
      <c r="J550" s="2134"/>
      <c r="K550" s="2655"/>
      <c r="L550" s="2121"/>
    </row>
    <row r="551" spans="1:12" ht="15.75" x14ac:dyDescent="0.25">
      <c r="A551" s="2132"/>
      <c r="B551" s="2133"/>
      <c r="C551" s="2134"/>
      <c r="D551" s="2135">
        <f t="shared" si="8"/>
        <v>0</v>
      </c>
      <c r="E551" s="2134"/>
      <c r="F551" s="2134"/>
      <c r="G551" s="2134"/>
      <c r="H551" s="2134"/>
      <c r="I551" s="2134"/>
      <c r="J551" s="2134"/>
      <c r="K551" s="2655"/>
      <c r="L551" s="2121"/>
    </row>
    <row r="552" spans="1:12" ht="15.75" x14ac:dyDescent="0.25">
      <c r="A552" s="2132"/>
      <c r="B552" s="2133"/>
      <c r="C552" s="2134"/>
      <c r="D552" s="2135">
        <f t="shared" si="8"/>
        <v>0</v>
      </c>
      <c r="E552" s="2134"/>
      <c r="F552" s="2134"/>
      <c r="G552" s="2134"/>
      <c r="H552" s="2134"/>
      <c r="I552" s="2134"/>
      <c r="J552" s="2134"/>
      <c r="K552" s="2655"/>
      <c r="L552" s="2121"/>
    </row>
    <row r="553" spans="1:12" ht="15.75" x14ac:dyDescent="0.25">
      <c r="A553" s="2132"/>
      <c r="B553" s="2133"/>
      <c r="C553" s="2134"/>
      <c r="D553" s="2135">
        <f t="shared" si="8"/>
        <v>0</v>
      </c>
      <c r="E553" s="2134"/>
      <c r="F553" s="2134"/>
      <c r="G553" s="2134"/>
      <c r="H553" s="2134"/>
      <c r="I553" s="2134"/>
      <c r="J553" s="2134"/>
      <c r="K553" s="2655"/>
      <c r="L553" s="2121"/>
    </row>
    <row r="554" spans="1:12" ht="15.75" x14ac:dyDescent="0.25">
      <c r="A554" s="2132"/>
      <c r="B554" s="2133"/>
      <c r="C554" s="2134"/>
      <c r="D554" s="2135">
        <f t="shared" si="8"/>
        <v>0</v>
      </c>
      <c r="E554" s="2134"/>
      <c r="F554" s="2134"/>
      <c r="G554" s="2134"/>
      <c r="H554" s="2134"/>
      <c r="I554" s="2134"/>
      <c r="J554" s="2134"/>
      <c r="K554" s="2655"/>
      <c r="L554" s="2121"/>
    </row>
    <row r="555" spans="1:12" ht="15.75" x14ac:dyDescent="0.25">
      <c r="A555" s="2132"/>
      <c r="B555" s="2133"/>
      <c r="C555" s="2134"/>
      <c r="D555" s="2135">
        <f t="shared" si="8"/>
        <v>0</v>
      </c>
      <c r="E555" s="2134"/>
      <c r="F555" s="2134"/>
      <c r="G555" s="2134"/>
      <c r="H555" s="2134"/>
      <c r="I555" s="2134"/>
      <c r="J555" s="2134"/>
      <c r="K555" s="2655"/>
      <c r="L555" s="2121"/>
    </row>
    <row r="556" spans="1:12" ht="15.75" x14ac:dyDescent="0.25">
      <c r="A556" s="2132"/>
      <c r="B556" s="2133"/>
      <c r="C556" s="2134"/>
      <c r="D556" s="2135">
        <f t="shared" si="8"/>
        <v>0</v>
      </c>
      <c r="E556" s="2134"/>
      <c r="F556" s="2134"/>
      <c r="G556" s="2134"/>
      <c r="H556" s="2134"/>
      <c r="I556" s="2134"/>
      <c r="J556" s="2134"/>
      <c r="K556" s="2655"/>
      <c r="L556" s="2121"/>
    </row>
    <row r="557" spans="1:12" ht="15.75" x14ac:dyDescent="0.25">
      <c r="A557" s="2132"/>
      <c r="B557" s="2133"/>
      <c r="C557" s="2134"/>
      <c r="D557" s="2135">
        <f t="shared" si="8"/>
        <v>0</v>
      </c>
      <c r="E557" s="2134"/>
      <c r="F557" s="2134"/>
      <c r="G557" s="2134"/>
      <c r="H557" s="2134"/>
      <c r="I557" s="2134"/>
      <c r="J557" s="2134"/>
      <c r="K557" s="2655"/>
      <c r="L557" s="2121"/>
    </row>
    <row r="558" spans="1:12" ht="15.75" x14ac:dyDescent="0.25">
      <c r="A558" s="2132"/>
      <c r="B558" s="2133"/>
      <c r="C558" s="2134"/>
      <c r="D558" s="2135">
        <f t="shared" si="8"/>
        <v>0</v>
      </c>
      <c r="E558" s="2134"/>
      <c r="F558" s="2134"/>
      <c r="G558" s="2134"/>
      <c r="H558" s="2134"/>
      <c r="I558" s="2134"/>
      <c r="J558" s="2134"/>
      <c r="K558" s="2655"/>
      <c r="L558" s="2121"/>
    </row>
    <row r="559" spans="1:12" ht="15.75" x14ac:dyDescent="0.25">
      <c r="A559" s="2132"/>
      <c r="B559" s="2133"/>
      <c r="C559" s="2134"/>
      <c r="D559" s="2135">
        <f t="shared" si="8"/>
        <v>0</v>
      </c>
      <c r="E559" s="2134"/>
      <c r="F559" s="2134"/>
      <c r="G559" s="2134"/>
      <c r="H559" s="2134"/>
      <c r="I559" s="2134"/>
      <c r="J559" s="2134"/>
      <c r="K559" s="2655"/>
      <c r="L559" s="2121"/>
    </row>
    <row r="560" spans="1:12" ht="15.75" x14ac:dyDescent="0.25">
      <c r="A560" s="2132"/>
      <c r="B560" s="2133"/>
      <c r="C560" s="2134"/>
      <c r="D560" s="2135">
        <f t="shared" si="8"/>
        <v>0</v>
      </c>
      <c r="E560" s="2134"/>
      <c r="F560" s="2134"/>
      <c r="G560" s="2134"/>
      <c r="H560" s="2134"/>
      <c r="I560" s="2134"/>
      <c r="J560" s="2134"/>
      <c r="K560" s="2655"/>
      <c r="L560" s="2121"/>
    </row>
    <row r="561" spans="1:12" ht="15.75" x14ac:dyDescent="0.25">
      <c r="A561" s="2132"/>
      <c r="B561" s="2133"/>
      <c r="C561" s="2134"/>
      <c r="D561" s="2135">
        <f t="shared" si="8"/>
        <v>0</v>
      </c>
      <c r="E561" s="2134"/>
      <c r="F561" s="2134"/>
      <c r="G561" s="2134"/>
      <c r="H561" s="2134"/>
      <c r="I561" s="2134"/>
      <c r="J561" s="2134"/>
      <c r="K561" s="2655"/>
      <c r="L561" s="2121"/>
    </row>
    <row r="562" spans="1:12" ht="15.75" x14ac:dyDescent="0.25">
      <c r="A562" s="2132"/>
      <c r="B562" s="2133"/>
      <c r="C562" s="2134"/>
      <c r="D562" s="2135">
        <f t="shared" si="8"/>
        <v>0</v>
      </c>
      <c r="E562" s="2134"/>
      <c r="F562" s="2134"/>
      <c r="G562" s="2134"/>
      <c r="H562" s="2134"/>
      <c r="I562" s="2134"/>
      <c r="J562" s="2134"/>
      <c r="K562" s="2655"/>
      <c r="L562" s="2121"/>
    </row>
    <row r="563" spans="1:12" ht="15.75" x14ac:dyDescent="0.25">
      <c r="A563" s="2132"/>
      <c r="B563" s="2133"/>
      <c r="C563" s="2134"/>
      <c r="D563" s="2135">
        <f t="shared" si="8"/>
        <v>0</v>
      </c>
      <c r="E563" s="2134"/>
      <c r="F563" s="2134"/>
      <c r="G563" s="2134"/>
      <c r="H563" s="2134"/>
      <c r="I563" s="2134"/>
      <c r="J563" s="2134"/>
      <c r="K563" s="2655"/>
      <c r="L563" s="2121"/>
    </row>
    <row r="564" spans="1:12" ht="15.75" x14ac:dyDescent="0.25">
      <c r="A564" s="2132"/>
      <c r="B564" s="2133"/>
      <c r="C564" s="2134"/>
      <c r="D564" s="2135">
        <f t="shared" si="8"/>
        <v>0</v>
      </c>
      <c r="E564" s="2134"/>
      <c r="F564" s="2134"/>
      <c r="G564" s="2134"/>
      <c r="H564" s="2134"/>
      <c r="I564" s="2134"/>
      <c r="J564" s="2134"/>
      <c r="K564" s="2655"/>
      <c r="L564" s="2121"/>
    </row>
    <row r="565" spans="1:12" ht="15.75" x14ac:dyDescent="0.25">
      <c r="A565" s="2132"/>
      <c r="B565" s="2133"/>
      <c r="C565" s="2134"/>
      <c r="D565" s="2135">
        <f t="shared" si="8"/>
        <v>0</v>
      </c>
      <c r="E565" s="2134"/>
      <c r="F565" s="2134"/>
      <c r="G565" s="2134"/>
      <c r="H565" s="2134"/>
      <c r="I565" s="2134"/>
      <c r="J565" s="2134"/>
      <c r="K565" s="2655"/>
      <c r="L565" s="2121"/>
    </row>
    <row r="566" spans="1:12" ht="15.75" x14ac:dyDescent="0.25">
      <c r="A566" s="2132"/>
      <c r="B566" s="2133"/>
      <c r="C566" s="2134"/>
      <c r="D566" s="2135">
        <f t="shared" si="8"/>
        <v>0</v>
      </c>
      <c r="E566" s="2134"/>
      <c r="F566" s="2134"/>
      <c r="G566" s="2134"/>
      <c r="H566" s="2134"/>
      <c r="I566" s="2134"/>
      <c r="J566" s="2134"/>
      <c r="K566" s="2655"/>
      <c r="L566" s="2121"/>
    </row>
    <row r="567" spans="1:12" ht="15.75" x14ac:dyDescent="0.25">
      <c r="A567" s="2132"/>
      <c r="B567" s="2133"/>
      <c r="C567" s="2134"/>
      <c r="D567" s="2135">
        <f t="shared" si="8"/>
        <v>0</v>
      </c>
      <c r="E567" s="2134"/>
      <c r="F567" s="2134"/>
      <c r="G567" s="2134"/>
      <c r="H567" s="2134"/>
      <c r="I567" s="2134"/>
      <c r="J567" s="2134"/>
      <c r="K567" s="2655"/>
      <c r="L567" s="2121"/>
    </row>
    <row r="568" spans="1:12" ht="15.75" x14ac:dyDescent="0.25">
      <c r="A568" s="2132"/>
      <c r="B568" s="2133"/>
      <c r="C568" s="2134"/>
      <c r="D568" s="2135">
        <f t="shared" si="8"/>
        <v>0</v>
      </c>
      <c r="E568" s="2134"/>
      <c r="F568" s="2134"/>
      <c r="G568" s="2134"/>
      <c r="H568" s="2134"/>
      <c r="I568" s="2134"/>
      <c r="J568" s="2134"/>
      <c r="K568" s="2655"/>
      <c r="L568" s="2121"/>
    </row>
    <row r="569" spans="1:12" ht="15.75" x14ac:dyDescent="0.25">
      <c r="A569" s="2132"/>
      <c r="B569" s="2133"/>
      <c r="C569" s="2134"/>
      <c r="D569" s="2135">
        <f t="shared" si="8"/>
        <v>0</v>
      </c>
      <c r="E569" s="2134"/>
      <c r="F569" s="2134"/>
      <c r="G569" s="2134"/>
      <c r="H569" s="2134"/>
      <c r="I569" s="2134"/>
      <c r="J569" s="2134"/>
      <c r="K569" s="2655"/>
      <c r="L569" s="2121"/>
    </row>
    <row r="570" spans="1:12" ht="15.75" x14ac:dyDescent="0.25">
      <c r="A570" s="2132"/>
      <c r="B570" s="2133"/>
      <c r="C570" s="2134"/>
      <c r="D570" s="2135">
        <f t="shared" si="8"/>
        <v>0</v>
      </c>
      <c r="E570" s="2134"/>
      <c r="F570" s="2134"/>
      <c r="G570" s="2134"/>
      <c r="H570" s="2134"/>
      <c r="I570" s="2134"/>
      <c r="J570" s="2134"/>
      <c r="K570" s="2655"/>
      <c r="L570" s="2121"/>
    </row>
    <row r="571" spans="1:12" ht="15.75" x14ac:dyDescent="0.25">
      <c r="A571" s="2132"/>
      <c r="B571" s="2133"/>
      <c r="C571" s="2134"/>
      <c r="D571" s="2135">
        <f t="shared" si="8"/>
        <v>0</v>
      </c>
      <c r="E571" s="2134"/>
      <c r="F571" s="2134"/>
      <c r="G571" s="2134"/>
      <c r="H571" s="2134"/>
      <c r="I571" s="2134"/>
      <c r="J571" s="2134"/>
      <c r="K571" s="2655"/>
      <c r="L571" s="2121"/>
    </row>
    <row r="572" spans="1:12" ht="15.75" x14ac:dyDescent="0.25">
      <c r="A572" s="2132"/>
      <c r="B572" s="2133"/>
      <c r="C572" s="2134"/>
      <c r="D572" s="2135">
        <f t="shared" si="8"/>
        <v>0</v>
      </c>
      <c r="E572" s="2134"/>
      <c r="F572" s="2134"/>
      <c r="G572" s="2134"/>
      <c r="H572" s="2134"/>
      <c r="I572" s="2134"/>
      <c r="J572" s="2134"/>
      <c r="K572" s="2655"/>
      <c r="L572" s="2121"/>
    </row>
    <row r="573" spans="1:12" ht="15.75" x14ac:dyDescent="0.25">
      <c r="A573" s="2132"/>
      <c r="B573" s="2133"/>
      <c r="C573" s="2134"/>
      <c r="D573" s="2135">
        <f t="shared" si="8"/>
        <v>0</v>
      </c>
      <c r="E573" s="2134"/>
      <c r="F573" s="2134"/>
      <c r="G573" s="2134"/>
      <c r="H573" s="2134"/>
      <c r="I573" s="2134"/>
      <c r="J573" s="2134"/>
      <c r="K573" s="2655"/>
      <c r="L573" s="2121"/>
    </row>
    <row r="574" spans="1:12" ht="15.75" x14ac:dyDescent="0.25">
      <c r="A574" s="2132"/>
      <c r="B574" s="2133"/>
      <c r="C574" s="2134"/>
      <c r="D574" s="2135">
        <f t="shared" si="8"/>
        <v>0</v>
      </c>
      <c r="E574" s="2134"/>
      <c r="F574" s="2134"/>
      <c r="G574" s="2134"/>
      <c r="H574" s="2134"/>
      <c r="I574" s="2134"/>
      <c r="J574" s="2134"/>
      <c r="K574" s="2655"/>
      <c r="L574" s="2121"/>
    </row>
    <row r="575" spans="1:12" ht="15.75" x14ac:dyDescent="0.25">
      <c r="A575" s="2132"/>
      <c r="B575" s="2133"/>
      <c r="C575" s="2134"/>
      <c r="D575" s="2135">
        <f t="shared" si="8"/>
        <v>0</v>
      </c>
      <c r="E575" s="2134"/>
      <c r="F575" s="2134"/>
      <c r="G575" s="2134"/>
      <c r="H575" s="2134"/>
      <c r="I575" s="2134"/>
      <c r="J575" s="2134"/>
      <c r="K575" s="2655"/>
      <c r="L575" s="2121"/>
    </row>
    <row r="576" spans="1:12" ht="15.75" x14ac:dyDescent="0.25">
      <c r="A576" s="2132"/>
      <c r="B576" s="2133"/>
      <c r="C576" s="2134"/>
      <c r="D576" s="2135">
        <f t="shared" si="8"/>
        <v>0</v>
      </c>
      <c r="E576" s="2134"/>
      <c r="F576" s="2134"/>
      <c r="G576" s="2134"/>
      <c r="H576" s="2134"/>
      <c r="I576" s="2134"/>
      <c r="J576" s="2134"/>
      <c r="K576" s="2655"/>
      <c r="L576" s="2121"/>
    </row>
    <row r="577" spans="1:12" ht="15.75" x14ac:dyDescent="0.25">
      <c r="A577" s="2132"/>
      <c r="B577" s="2133"/>
      <c r="C577" s="2134"/>
      <c r="D577" s="2135">
        <f t="shared" si="8"/>
        <v>0</v>
      </c>
      <c r="E577" s="2134"/>
      <c r="F577" s="2134"/>
      <c r="G577" s="2134"/>
      <c r="H577" s="2134"/>
      <c r="I577" s="2134"/>
      <c r="J577" s="2134"/>
      <c r="K577" s="2655"/>
      <c r="L577" s="2121"/>
    </row>
    <row r="578" spans="1:12" ht="15.75" x14ac:dyDescent="0.25">
      <c r="A578" s="2132"/>
      <c r="B578" s="2133"/>
      <c r="C578" s="2134"/>
      <c r="D578" s="2135">
        <f t="shared" si="8"/>
        <v>0</v>
      </c>
      <c r="E578" s="2134"/>
      <c r="F578" s="2134"/>
      <c r="G578" s="2134"/>
      <c r="H578" s="2134"/>
      <c r="I578" s="2134"/>
      <c r="J578" s="2134"/>
      <c r="K578" s="2655"/>
      <c r="L578" s="2121"/>
    </row>
    <row r="579" spans="1:12" ht="15.75" x14ac:dyDescent="0.25">
      <c r="A579" s="2132"/>
      <c r="B579" s="2133"/>
      <c r="C579" s="2134"/>
      <c r="D579" s="2135">
        <f t="shared" si="8"/>
        <v>0</v>
      </c>
      <c r="E579" s="2134"/>
      <c r="F579" s="2134"/>
      <c r="G579" s="2134"/>
      <c r="H579" s="2134"/>
      <c r="I579" s="2134"/>
      <c r="J579" s="2134"/>
      <c r="K579" s="2655"/>
      <c r="L579" s="2121"/>
    </row>
    <row r="580" spans="1:12" ht="15.75" x14ac:dyDescent="0.25">
      <c r="A580" s="2132"/>
      <c r="B580" s="2133"/>
      <c r="C580" s="2134"/>
      <c r="D580" s="2135">
        <f t="shared" si="8"/>
        <v>0</v>
      </c>
      <c r="E580" s="2134"/>
      <c r="F580" s="2134"/>
      <c r="G580" s="2134"/>
      <c r="H580" s="2134"/>
      <c r="I580" s="2134"/>
      <c r="J580" s="2134"/>
      <c r="K580" s="2655"/>
      <c r="L580" s="2121"/>
    </row>
    <row r="581" spans="1:12" ht="15.75" x14ac:dyDescent="0.25">
      <c r="A581" s="2132"/>
      <c r="B581" s="2133"/>
      <c r="C581" s="2134"/>
      <c r="D581" s="2135">
        <f t="shared" si="8"/>
        <v>0</v>
      </c>
      <c r="E581" s="2134"/>
      <c r="F581" s="2134"/>
      <c r="G581" s="2134"/>
      <c r="H581" s="2134"/>
      <c r="I581" s="2134"/>
      <c r="J581" s="2134"/>
      <c r="K581" s="2655"/>
      <c r="L581" s="2121"/>
    </row>
    <row r="582" spans="1:12" ht="15.75" x14ac:dyDescent="0.25">
      <c r="A582" s="2132"/>
      <c r="B582" s="2133"/>
      <c r="C582" s="2134"/>
      <c r="D582" s="2135">
        <f t="shared" si="8"/>
        <v>0</v>
      </c>
      <c r="E582" s="2134"/>
      <c r="F582" s="2134"/>
      <c r="G582" s="2134"/>
      <c r="H582" s="2134"/>
      <c r="I582" s="2134"/>
      <c r="J582" s="2134"/>
      <c r="K582" s="2655"/>
      <c r="L582" s="2121"/>
    </row>
    <row r="583" spans="1:12" ht="15.75" x14ac:dyDescent="0.25">
      <c r="A583" s="2132"/>
      <c r="B583" s="2133"/>
      <c r="C583" s="2134"/>
      <c r="D583" s="2135">
        <f t="shared" si="8"/>
        <v>0</v>
      </c>
      <c r="E583" s="2134"/>
      <c r="F583" s="2134"/>
      <c r="G583" s="2134"/>
      <c r="H583" s="2134"/>
      <c r="I583" s="2134"/>
      <c r="J583" s="2134"/>
      <c r="K583" s="2655"/>
      <c r="L583" s="2121"/>
    </row>
    <row r="584" spans="1:12" ht="15.75" x14ac:dyDescent="0.25">
      <c r="A584" s="2132"/>
      <c r="B584" s="2133"/>
      <c r="C584" s="2134"/>
      <c r="D584" s="2135">
        <f t="shared" si="8"/>
        <v>0</v>
      </c>
      <c r="E584" s="2134"/>
      <c r="F584" s="2134"/>
      <c r="G584" s="2134"/>
      <c r="H584" s="2134"/>
      <c r="I584" s="2134"/>
      <c r="J584" s="2134"/>
      <c r="K584" s="2655"/>
      <c r="L584" s="2121"/>
    </row>
    <row r="585" spans="1:12" ht="15.75" x14ac:dyDescent="0.25">
      <c r="A585" s="2132"/>
      <c r="B585" s="2133"/>
      <c r="C585" s="2134"/>
      <c r="D585" s="2135">
        <f t="shared" si="8"/>
        <v>0</v>
      </c>
      <c r="E585" s="2134"/>
      <c r="F585" s="2134"/>
      <c r="G585" s="2134"/>
      <c r="H585" s="2134"/>
      <c r="I585" s="2134"/>
      <c r="J585" s="2134"/>
      <c r="K585" s="2655"/>
      <c r="L585" s="2121"/>
    </row>
    <row r="586" spans="1:12" ht="15.75" x14ac:dyDescent="0.25">
      <c r="A586" s="2132"/>
      <c r="B586" s="2133"/>
      <c r="C586" s="2134"/>
      <c r="D586" s="2135">
        <f t="shared" si="8"/>
        <v>0</v>
      </c>
      <c r="E586" s="2134"/>
      <c r="F586" s="2134"/>
      <c r="G586" s="2134"/>
      <c r="H586" s="2134"/>
      <c r="I586" s="2134"/>
      <c r="J586" s="2134"/>
      <c r="K586" s="2655"/>
      <c r="L586" s="2121"/>
    </row>
    <row r="587" spans="1:12" ht="15.75" x14ac:dyDescent="0.25">
      <c r="A587" s="2132"/>
      <c r="B587" s="2133"/>
      <c r="C587" s="2134"/>
      <c r="D587" s="2135">
        <f t="shared" ref="D587:D650" si="9">+C587*(100-E587)/100</f>
        <v>0</v>
      </c>
      <c r="E587" s="2134"/>
      <c r="F587" s="2134"/>
      <c r="G587" s="2134"/>
      <c r="H587" s="2134"/>
      <c r="I587" s="2134"/>
      <c r="J587" s="2134"/>
      <c r="K587" s="2655"/>
      <c r="L587" s="2121"/>
    </row>
    <row r="588" spans="1:12" ht="15.75" x14ac:dyDescent="0.25">
      <c r="A588" s="2132"/>
      <c r="B588" s="2133"/>
      <c r="C588" s="2134"/>
      <c r="D588" s="2135">
        <f t="shared" si="9"/>
        <v>0</v>
      </c>
      <c r="E588" s="2134"/>
      <c r="F588" s="2134"/>
      <c r="G588" s="2134"/>
      <c r="H588" s="2134"/>
      <c r="I588" s="2134"/>
      <c r="J588" s="2134"/>
      <c r="K588" s="2655"/>
      <c r="L588" s="2121"/>
    </row>
    <row r="589" spans="1:12" ht="15.75" x14ac:dyDescent="0.25">
      <c r="A589" s="2132"/>
      <c r="B589" s="2133"/>
      <c r="C589" s="2134"/>
      <c r="D589" s="2135">
        <f t="shared" si="9"/>
        <v>0</v>
      </c>
      <c r="E589" s="2134"/>
      <c r="F589" s="2134"/>
      <c r="G589" s="2134"/>
      <c r="H589" s="2134"/>
      <c r="I589" s="2134"/>
      <c r="J589" s="2134"/>
      <c r="K589" s="2655"/>
      <c r="L589" s="2121"/>
    </row>
    <row r="590" spans="1:12" ht="15.75" x14ac:dyDescent="0.25">
      <c r="A590" s="2132"/>
      <c r="B590" s="2133"/>
      <c r="C590" s="2134"/>
      <c r="D590" s="2135">
        <f t="shared" si="9"/>
        <v>0</v>
      </c>
      <c r="E590" s="2134"/>
      <c r="F590" s="2134"/>
      <c r="G590" s="2134"/>
      <c r="H590" s="2134"/>
      <c r="I590" s="2134"/>
      <c r="J590" s="2134"/>
      <c r="K590" s="2655"/>
      <c r="L590" s="2121"/>
    </row>
    <row r="591" spans="1:12" ht="15.75" x14ac:dyDescent="0.25">
      <c r="A591" s="2132"/>
      <c r="B591" s="2133"/>
      <c r="C591" s="2134"/>
      <c r="D591" s="2135">
        <f t="shared" si="9"/>
        <v>0</v>
      </c>
      <c r="E591" s="2134"/>
      <c r="F591" s="2134"/>
      <c r="G591" s="2134"/>
      <c r="H591" s="2134"/>
      <c r="I591" s="2134"/>
      <c r="J591" s="2134"/>
      <c r="K591" s="2655"/>
      <c r="L591" s="2121"/>
    </row>
    <row r="592" spans="1:12" ht="15.75" x14ac:dyDescent="0.25">
      <c r="A592" s="2132"/>
      <c r="B592" s="2133"/>
      <c r="C592" s="2134"/>
      <c r="D592" s="2135">
        <f t="shared" si="9"/>
        <v>0</v>
      </c>
      <c r="E592" s="2134"/>
      <c r="F592" s="2134"/>
      <c r="G592" s="2134"/>
      <c r="H592" s="2134"/>
      <c r="I592" s="2134"/>
      <c r="J592" s="2134"/>
      <c r="K592" s="2655"/>
      <c r="L592" s="2121"/>
    </row>
    <row r="593" spans="1:12" ht="15.75" x14ac:dyDescent="0.25">
      <c r="A593" s="2132"/>
      <c r="B593" s="2133"/>
      <c r="C593" s="2134"/>
      <c r="D593" s="2135">
        <f t="shared" si="9"/>
        <v>0</v>
      </c>
      <c r="E593" s="2134"/>
      <c r="F593" s="2134"/>
      <c r="G593" s="2134"/>
      <c r="H593" s="2134"/>
      <c r="I593" s="2134"/>
      <c r="J593" s="2134"/>
      <c r="K593" s="2655"/>
      <c r="L593" s="2121"/>
    </row>
    <row r="594" spans="1:12" ht="15.75" x14ac:dyDescent="0.25">
      <c r="A594" s="2132"/>
      <c r="B594" s="2133"/>
      <c r="C594" s="2134"/>
      <c r="D594" s="2135">
        <f t="shared" si="9"/>
        <v>0</v>
      </c>
      <c r="E594" s="2134"/>
      <c r="F594" s="2134"/>
      <c r="G594" s="2134"/>
      <c r="H594" s="2134"/>
      <c r="I594" s="2134"/>
      <c r="J594" s="2134"/>
      <c r="K594" s="2655"/>
      <c r="L594" s="2121"/>
    </row>
    <row r="595" spans="1:12" ht="15.75" x14ac:dyDescent="0.25">
      <c r="A595" s="2132"/>
      <c r="B595" s="2133"/>
      <c r="C595" s="2134"/>
      <c r="D595" s="2135">
        <f t="shared" si="9"/>
        <v>0</v>
      </c>
      <c r="E595" s="2134"/>
      <c r="F595" s="2134"/>
      <c r="G595" s="2134"/>
      <c r="H595" s="2134"/>
      <c r="I595" s="2134"/>
      <c r="J595" s="2134"/>
      <c r="K595" s="2655"/>
      <c r="L595" s="2121"/>
    </row>
    <row r="596" spans="1:12" ht="15.75" x14ac:dyDescent="0.25">
      <c r="A596" s="2132"/>
      <c r="B596" s="2133"/>
      <c r="C596" s="2134"/>
      <c r="D596" s="2135">
        <f t="shared" si="9"/>
        <v>0</v>
      </c>
      <c r="E596" s="2134"/>
      <c r="F596" s="2134"/>
      <c r="G596" s="2134"/>
      <c r="H596" s="2134"/>
      <c r="I596" s="2134"/>
      <c r="J596" s="2134"/>
      <c r="K596" s="2655"/>
      <c r="L596" s="2121"/>
    </row>
    <row r="597" spans="1:12" ht="15.75" x14ac:dyDescent="0.25">
      <c r="A597" s="2132"/>
      <c r="B597" s="2133"/>
      <c r="C597" s="2134"/>
      <c r="D597" s="2135">
        <f t="shared" si="9"/>
        <v>0</v>
      </c>
      <c r="E597" s="2134"/>
      <c r="F597" s="2134"/>
      <c r="G597" s="2134"/>
      <c r="H597" s="2134"/>
      <c r="I597" s="2134"/>
      <c r="J597" s="2134"/>
      <c r="K597" s="2655"/>
      <c r="L597" s="2121"/>
    </row>
    <row r="598" spans="1:12" ht="15.75" x14ac:dyDescent="0.25">
      <c r="A598" s="2132"/>
      <c r="B598" s="2133"/>
      <c r="C598" s="2134"/>
      <c r="D598" s="2135">
        <f t="shared" si="9"/>
        <v>0</v>
      </c>
      <c r="E598" s="2134"/>
      <c r="F598" s="2134"/>
      <c r="G598" s="2134"/>
      <c r="H598" s="2134"/>
      <c r="I598" s="2134"/>
      <c r="J598" s="2134"/>
      <c r="K598" s="2655"/>
      <c r="L598" s="2121"/>
    </row>
    <row r="599" spans="1:12" ht="15.75" x14ac:dyDescent="0.25">
      <c r="A599" s="2132"/>
      <c r="B599" s="2133"/>
      <c r="C599" s="2134"/>
      <c r="D599" s="2135">
        <f t="shared" si="9"/>
        <v>0</v>
      </c>
      <c r="E599" s="2134"/>
      <c r="F599" s="2134"/>
      <c r="G599" s="2134"/>
      <c r="H599" s="2134"/>
      <c r="I599" s="2134"/>
      <c r="J599" s="2134"/>
      <c r="K599" s="2655"/>
      <c r="L599" s="2121"/>
    </row>
    <row r="600" spans="1:12" ht="15.75" x14ac:dyDescent="0.25">
      <c r="A600" s="2132"/>
      <c r="B600" s="2133"/>
      <c r="C600" s="2134"/>
      <c r="D600" s="2135">
        <f t="shared" si="9"/>
        <v>0</v>
      </c>
      <c r="E600" s="2134"/>
      <c r="F600" s="2134"/>
      <c r="G600" s="2134"/>
      <c r="H600" s="2134"/>
      <c r="I600" s="2134"/>
      <c r="J600" s="2134"/>
      <c r="K600" s="2655"/>
      <c r="L600" s="2121"/>
    </row>
    <row r="601" spans="1:12" ht="15.75" x14ac:dyDescent="0.25">
      <c r="A601" s="2132"/>
      <c r="B601" s="2133"/>
      <c r="C601" s="2134"/>
      <c r="D601" s="2135">
        <f t="shared" si="9"/>
        <v>0</v>
      </c>
      <c r="E601" s="2134"/>
      <c r="F601" s="2134"/>
      <c r="G601" s="2134"/>
      <c r="H601" s="2134"/>
      <c r="I601" s="2134"/>
      <c r="J601" s="2134"/>
      <c r="K601" s="2655"/>
      <c r="L601" s="2121"/>
    </row>
    <row r="602" spans="1:12" ht="15.75" x14ac:dyDescent="0.25">
      <c r="A602" s="2132"/>
      <c r="B602" s="2133"/>
      <c r="C602" s="2134"/>
      <c r="D602" s="2135">
        <f t="shared" si="9"/>
        <v>0</v>
      </c>
      <c r="E602" s="2134"/>
      <c r="F602" s="2134"/>
      <c r="G602" s="2134"/>
      <c r="H602" s="2134"/>
      <c r="I602" s="2134"/>
      <c r="J602" s="2134"/>
      <c r="K602" s="2655"/>
      <c r="L602" s="2121"/>
    </row>
    <row r="603" spans="1:12" ht="15.75" x14ac:dyDescent="0.25">
      <c r="A603" s="2132"/>
      <c r="B603" s="2133"/>
      <c r="C603" s="2134"/>
      <c r="D603" s="2135">
        <f t="shared" si="9"/>
        <v>0</v>
      </c>
      <c r="E603" s="2134"/>
      <c r="F603" s="2134"/>
      <c r="G603" s="2134"/>
      <c r="H603" s="2134"/>
      <c r="I603" s="2134"/>
      <c r="J603" s="2134"/>
      <c r="K603" s="2655"/>
      <c r="L603" s="2121"/>
    </row>
    <row r="604" spans="1:12" ht="15.75" x14ac:dyDescent="0.25">
      <c r="A604" s="2132"/>
      <c r="B604" s="2133"/>
      <c r="C604" s="2134"/>
      <c r="D604" s="2135">
        <f t="shared" si="9"/>
        <v>0</v>
      </c>
      <c r="E604" s="2134"/>
      <c r="F604" s="2134"/>
      <c r="G604" s="2134"/>
      <c r="H604" s="2134"/>
      <c r="I604" s="2134"/>
      <c r="J604" s="2134"/>
      <c r="K604" s="2655"/>
      <c r="L604" s="2121"/>
    </row>
    <row r="605" spans="1:12" ht="15.75" x14ac:dyDescent="0.25">
      <c r="A605" s="2132"/>
      <c r="B605" s="2133"/>
      <c r="C605" s="2134"/>
      <c r="D605" s="2135">
        <f t="shared" si="9"/>
        <v>0</v>
      </c>
      <c r="E605" s="2134"/>
      <c r="F605" s="2134"/>
      <c r="G605" s="2134"/>
      <c r="H605" s="2134"/>
      <c r="I605" s="2134"/>
      <c r="J605" s="2134"/>
      <c r="K605" s="2655"/>
      <c r="L605" s="2121"/>
    </row>
    <row r="606" spans="1:12" ht="15.75" x14ac:dyDescent="0.25">
      <c r="A606" s="2132"/>
      <c r="B606" s="2133"/>
      <c r="C606" s="2134"/>
      <c r="D606" s="2135">
        <f t="shared" si="9"/>
        <v>0</v>
      </c>
      <c r="E606" s="2134"/>
      <c r="F606" s="2134"/>
      <c r="G606" s="2134"/>
      <c r="H606" s="2134"/>
      <c r="I606" s="2134"/>
      <c r="J606" s="2134"/>
      <c r="K606" s="2655"/>
      <c r="L606" s="2121"/>
    </row>
    <row r="607" spans="1:12" ht="15.75" x14ac:dyDescent="0.25">
      <c r="A607" s="2132"/>
      <c r="B607" s="2133"/>
      <c r="C607" s="2134"/>
      <c r="D607" s="2135">
        <f t="shared" si="9"/>
        <v>0</v>
      </c>
      <c r="E607" s="2134"/>
      <c r="F607" s="2134"/>
      <c r="G607" s="2134"/>
      <c r="H607" s="2134"/>
      <c r="I607" s="2134"/>
      <c r="J607" s="2134"/>
      <c r="K607" s="2655"/>
      <c r="L607" s="2121"/>
    </row>
    <row r="608" spans="1:12" ht="15.75" x14ac:dyDescent="0.25">
      <c r="A608" s="2132"/>
      <c r="B608" s="2133"/>
      <c r="C608" s="2134"/>
      <c r="D608" s="2135">
        <f t="shared" si="9"/>
        <v>0</v>
      </c>
      <c r="E608" s="2134"/>
      <c r="F608" s="2134"/>
      <c r="G608" s="2134"/>
      <c r="H608" s="2134"/>
      <c r="I608" s="2134"/>
      <c r="J608" s="2134"/>
      <c r="K608" s="2655"/>
      <c r="L608" s="2121"/>
    </row>
    <row r="609" spans="1:12" ht="15.75" x14ac:dyDescent="0.25">
      <c r="A609" s="2132"/>
      <c r="B609" s="2133"/>
      <c r="C609" s="2134"/>
      <c r="D609" s="2135">
        <f t="shared" si="9"/>
        <v>0</v>
      </c>
      <c r="E609" s="2134"/>
      <c r="F609" s="2134"/>
      <c r="G609" s="2134"/>
      <c r="H609" s="2134"/>
      <c r="I609" s="2134"/>
      <c r="J609" s="2134"/>
      <c r="K609" s="2655"/>
      <c r="L609" s="2121"/>
    </row>
    <row r="610" spans="1:12" ht="15.75" x14ac:dyDescent="0.25">
      <c r="A610" s="2132"/>
      <c r="B610" s="2133"/>
      <c r="C610" s="2134"/>
      <c r="D610" s="2135">
        <f t="shared" si="9"/>
        <v>0</v>
      </c>
      <c r="E610" s="2134"/>
      <c r="F610" s="2134"/>
      <c r="G610" s="2134"/>
      <c r="H610" s="2134"/>
      <c r="I610" s="2134"/>
      <c r="J610" s="2134"/>
      <c r="K610" s="2655"/>
      <c r="L610" s="2121"/>
    </row>
    <row r="611" spans="1:12" ht="15.75" x14ac:dyDescent="0.25">
      <c r="A611" s="2132"/>
      <c r="B611" s="2133"/>
      <c r="C611" s="2134"/>
      <c r="D611" s="2135">
        <f t="shared" si="9"/>
        <v>0</v>
      </c>
      <c r="E611" s="2134"/>
      <c r="F611" s="2134"/>
      <c r="G611" s="2134"/>
      <c r="H611" s="2134"/>
      <c r="I611" s="2134"/>
      <c r="J611" s="2134"/>
      <c r="K611" s="2655"/>
      <c r="L611" s="2121"/>
    </row>
    <row r="612" spans="1:12" ht="15.75" x14ac:dyDescent="0.25">
      <c r="A612" s="2132"/>
      <c r="B612" s="2133"/>
      <c r="C612" s="2134"/>
      <c r="D612" s="2135">
        <f t="shared" si="9"/>
        <v>0</v>
      </c>
      <c r="E612" s="2134"/>
      <c r="F612" s="2134"/>
      <c r="G612" s="2134"/>
      <c r="H612" s="2134"/>
      <c r="I612" s="2134"/>
      <c r="J612" s="2134"/>
      <c r="K612" s="2655"/>
      <c r="L612" s="2121"/>
    </row>
    <row r="613" spans="1:12" ht="15.75" x14ac:dyDescent="0.25">
      <c r="A613" s="2132"/>
      <c r="B613" s="2133"/>
      <c r="C613" s="2134"/>
      <c r="D613" s="2135">
        <f t="shared" si="9"/>
        <v>0</v>
      </c>
      <c r="E613" s="2134"/>
      <c r="F613" s="2134"/>
      <c r="G613" s="2134"/>
      <c r="H613" s="2134"/>
      <c r="I613" s="2134"/>
      <c r="J613" s="2134"/>
      <c r="K613" s="2655"/>
      <c r="L613" s="2121"/>
    </row>
    <row r="614" spans="1:12" ht="15.75" x14ac:dyDescent="0.25">
      <c r="A614" s="2132"/>
      <c r="B614" s="2133"/>
      <c r="C614" s="2134"/>
      <c r="D614" s="2135">
        <f t="shared" si="9"/>
        <v>0</v>
      </c>
      <c r="E614" s="2134"/>
      <c r="F614" s="2134"/>
      <c r="G614" s="2134"/>
      <c r="H614" s="2134"/>
      <c r="I614" s="2134"/>
      <c r="J614" s="2134"/>
      <c r="K614" s="2655"/>
      <c r="L614" s="2121"/>
    </row>
    <row r="615" spans="1:12" ht="15.75" x14ac:dyDescent="0.25">
      <c r="A615" s="2132"/>
      <c r="B615" s="2133"/>
      <c r="C615" s="2134"/>
      <c r="D615" s="2135">
        <f t="shared" si="9"/>
        <v>0</v>
      </c>
      <c r="E615" s="2134"/>
      <c r="F615" s="2134"/>
      <c r="G615" s="2134"/>
      <c r="H615" s="2134"/>
      <c r="I615" s="2134"/>
      <c r="J615" s="2134"/>
      <c r="K615" s="2655"/>
      <c r="L615" s="2121"/>
    </row>
    <row r="616" spans="1:12" ht="15.75" x14ac:dyDescent="0.25">
      <c r="A616" s="2132"/>
      <c r="B616" s="2133"/>
      <c r="C616" s="2134"/>
      <c r="D616" s="2135">
        <f t="shared" si="9"/>
        <v>0</v>
      </c>
      <c r="E616" s="2134"/>
      <c r="F616" s="2134"/>
      <c r="G616" s="2134"/>
      <c r="H616" s="2134"/>
      <c r="I616" s="2134"/>
      <c r="J616" s="2134"/>
      <c r="K616" s="2655"/>
      <c r="L616" s="2121"/>
    </row>
    <row r="617" spans="1:12" ht="15.75" x14ac:dyDescent="0.25">
      <c r="A617" s="2132"/>
      <c r="B617" s="2133"/>
      <c r="C617" s="2134"/>
      <c r="D617" s="2135">
        <f t="shared" si="9"/>
        <v>0</v>
      </c>
      <c r="E617" s="2134"/>
      <c r="F617" s="2134"/>
      <c r="G617" s="2134"/>
      <c r="H617" s="2134"/>
      <c r="I617" s="2134"/>
      <c r="J617" s="2134"/>
      <c r="K617" s="2655"/>
      <c r="L617" s="2121"/>
    </row>
    <row r="618" spans="1:12" ht="15.75" x14ac:dyDescent="0.25">
      <c r="A618" s="2132"/>
      <c r="B618" s="2133"/>
      <c r="C618" s="2134"/>
      <c r="D618" s="2135">
        <f t="shared" si="9"/>
        <v>0</v>
      </c>
      <c r="E618" s="2134"/>
      <c r="F618" s="2134"/>
      <c r="G618" s="2134"/>
      <c r="H618" s="2134"/>
      <c r="I618" s="2134"/>
      <c r="J618" s="2134"/>
      <c r="K618" s="2655"/>
      <c r="L618" s="2121"/>
    </row>
    <row r="619" spans="1:12" ht="15.75" x14ac:dyDescent="0.25">
      <c r="A619" s="2132"/>
      <c r="B619" s="2133"/>
      <c r="C619" s="2134"/>
      <c r="D619" s="2135">
        <f t="shared" si="9"/>
        <v>0</v>
      </c>
      <c r="E619" s="2134"/>
      <c r="F619" s="2134"/>
      <c r="G619" s="2134"/>
      <c r="H619" s="2134"/>
      <c r="I619" s="2134"/>
      <c r="J619" s="2134"/>
      <c r="K619" s="2655"/>
      <c r="L619" s="2121"/>
    </row>
    <row r="620" spans="1:12" ht="15.75" x14ac:dyDescent="0.25">
      <c r="A620" s="2132"/>
      <c r="B620" s="2133"/>
      <c r="C620" s="2134"/>
      <c r="D620" s="2135">
        <f t="shared" si="9"/>
        <v>0</v>
      </c>
      <c r="E620" s="2134"/>
      <c r="F620" s="2134"/>
      <c r="G620" s="2134"/>
      <c r="H620" s="2134"/>
      <c r="I620" s="2134"/>
      <c r="J620" s="2134"/>
      <c r="K620" s="2655"/>
      <c r="L620" s="2121"/>
    </row>
    <row r="621" spans="1:12" ht="15.75" x14ac:dyDescent="0.25">
      <c r="A621" s="2132"/>
      <c r="B621" s="2133"/>
      <c r="C621" s="2134"/>
      <c r="D621" s="2135">
        <f t="shared" si="9"/>
        <v>0</v>
      </c>
      <c r="E621" s="2134"/>
      <c r="F621" s="2134"/>
      <c r="G621" s="2134"/>
      <c r="H621" s="2134"/>
      <c r="I621" s="2134"/>
      <c r="J621" s="2134"/>
      <c r="K621" s="2655"/>
      <c r="L621" s="2121"/>
    </row>
    <row r="622" spans="1:12" ht="15.75" x14ac:dyDescent="0.25">
      <c r="A622" s="2132"/>
      <c r="B622" s="2133"/>
      <c r="C622" s="2134"/>
      <c r="D622" s="2135">
        <f t="shared" si="9"/>
        <v>0</v>
      </c>
      <c r="E622" s="2134"/>
      <c r="F622" s="2134"/>
      <c r="G622" s="2134"/>
      <c r="H622" s="2134"/>
      <c r="I622" s="2134"/>
      <c r="J622" s="2134"/>
      <c r="K622" s="2655"/>
      <c r="L622" s="2121"/>
    </row>
    <row r="623" spans="1:12" ht="15.75" x14ac:dyDescent="0.25">
      <c r="A623" s="2132"/>
      <c r="B623" s="2133"/>
      <c r="C623" s="2134"/>
      <c r="D623" s="2135">
        <f t="shared" si="9"/>
        <v>0</v>
      </c>
      <c r="E623" s="2134"/>
      <c r="F623" s="2134"/>
      <c r="G623" s="2134"/>
      <c r="H623" s="2134"/>
      <c r="I623" s="2134"/>
      <c r="J623" s="2134"/>
      <c r="K623" s="2655"/>
      <c r="L623" s="2121"/>
    </row>
    <row r="624" spans="1:12" ht="15.75" x14ac:dyDescent="0.25">
      <c r="A624" s="2132"/>
      <c r="B624" s="2133"/>
      <c r="C624" s="2134"/>
      <c r="D624" s="2135">
        <f t="shared" si="9"/>
        <v>0</v>
      </c>
      <c r="E624" s="2134"/>
      <c r="F624" s="2134"/>
      <c r="G624" s="2134"/>
      <c r="H624" s="2134"/>
      <c r="I624" s="2134"/>
      <c r="J624" s="2134"/>
      <c r="K624" s="2655"/>
      <c r="L624" s="2121"/>
    </row>
    <row r="625" spans="1:12" ht="15.75" x14ac:dyDescent="0.25">
      <c r="A625" s="2132"/>
      <c r="B625" s="2133"/>
      <c r="C625" s="2134"/>
      <c r="D625" s="2135">
        <f t="shared" si="9"/>
        <v>0</v>
      </c>
      <c r="E625" s="2134"/>
      <c r="F625" s="2134"/>
      <c r="G625" s="2134"/>
      <c r="H625" s="2134"/>
      <c r="I625" s="2134"/>
      <c r="J625" s="2134"/>
      <c r="K625" s="2655"/>
      <c r="L625" s="2121"/>
    </row>
    <row r="626" spans="1:12" ht="15.75" x14ac:dyDescent="0.25">
      <c r="A626" s="2132"/>
      <c r="B626" s="2133"/>
      <c r="C626" s="2134"/>
      <c r="D626" s="2135">
        <f t="shared" si="9"/>
        <v>0</v>
      </c>
      <c r="E626" s="2134"/>
      <c r="F626" s="2134"/>
      <c r="G626" s="2134"/>
      <c r="H626" s="2134"/>
      <c r="I626" s="2134"/>
      <c r="J626" s="2134"/>
      <c r="K626" s="2655"/>
      <c r="L626" s="2121"/>
    </row>
    <row r="627" spans="1:12" ht="15.75" x14ac:dyDescent="0.25">
      <c r="A627" s="2132"/>
      <c r="B627" s="2133"/>
      <c r="C627" s="2134"/>
      <c r="D627" s="2135">
        <f t="shared" si="9"/>
        <v>0</v>
      </c>
      <c r="E627" s="2134"/>
      <c r="F627" s="2134"/>
      <c r="G627" s="2134"/>
      <c r="H627" s="2134"/>
      <c r="I627" s="2134"/>
      <c r="J627" s="2134"/>
      <c r="K627" s="2655"/>
      <c r="L627" s="2121"/>
    </row>
    <row r="628" spans="1:12" ht="15.75" x14ac:dyDescent="0.25">
      <c r="A628" s="2132"/>
      <c r="B628" s="2133"/>
      <c r="C628" s="2134"/>
      <c r="D628" s="2135">
        <f t="shared" si="9"/>
        <v>0</v>
      </c>
      <c r="E628" s="2134"/>
      <c r="F628" s="2134"/>
      <c r="G628" s="2134"/>
      <c r="H628" s="2134"/>
      <c r="I628" s="2134"/>
      <c r="J628" s="2134"/>
      <c r="K628" s="2655"/>
      <c r="L628" s="2121"/>
    </row>
    <row r="629" spans="1:12" ht="15.75" x14ac:dyDescent="0.25">
      <c r="A629" s="2132"/>
      <c r="B629" s="2133"/>
      <c r="C629" s="2134"/>
      <c r="D629" s="2135">
        <f t="shared" si="9"/>
        <v>0</v>
      </c>
      <c r="E629" s="2134"/>
      <c r="F629" s="2134"/>
      <c r="G629" s="2134"/>
      <c r="H629" s="2134"/>
      <c r="I629" s="2134"/>
      <c r="J629" s="2134"/>
      <c r="K629" s="2655"/>
      <c r="L629" s="2121"/>
    </row>
    <row r="630" spans="1:12" ht="15.75" x14ac:dyDescent="0.25">
      <c r="A630" s="2132"/>
      <c r="B630" s="2133"/>
      <c r="C630" s="2134"/>
      <c r="D630" s="2135">
        <f t="shared" si="9"/>
        <v>0</v>
      </c>
      <c r="E630" s="2134"/>
      <c r="F630" s="2134"/>
      <c r="G630" s="2134"/>
      <c r="H630" s="2134"/>
      <c r="I630" s="2134"/>
      <c r="J630" s="2134"/>
      <c r="K630" s="2655"/>
      <c r="L630" s="2121"/>
    </row>
    <row r="631" spans="1:12" ht="15.75" x14ac:dyDescent="0.25">
      <c r="A631" s="2132"/>
      <c r="B631" s="2133"/>
      <c r="C631" s="2134"/>
      <c r="D631" s="2135">
        <f t="shared" si="9"/>
        <v>0</v>
      </c>
      <c r="E631" s="2134"/>
      <c r="F631" s="2134"/>
      <c r="G631" s="2134"/>
      <c r="H631" s="2134"/>
      <c r="I631" s="2134"/>
      <c r="J631" s="2134"/>
      <c r="K631" s="2655"/>
      <c r="L631" s="2121"/>
    </row>
    <row r="632" spans="1:12" ht="15.75" x14ac:dyDescent="0.25">
      <c r="A632" s="2132"/>
      <c r="B632" s="2133"/>
      <c r="C632" s="2134"/>
      <c r="D632" s="2135">
        <f t="shared" si="9"/>
        <v>0</v>
      </c>
      <c r="E632" s="2134"/>
      <c r="F632" s="2134"/>
      <c r="G632" s="2134"/>
      <c r="H632" s="2134"/>
      <c r="I632" s="2134"/>
      <c r="J632" s="2134"/>
      <c r="K632" s="2655"/>
      <c r="L632" s="2121"/>
    </row>
    <row r="633" spans="1:12" ht="15.75" x14ac:dyDescent="0.25">
      <c r="A633" s="2132"/>
      <c r="B633" s="2133"/>
      <c r="C633" s="2134"/>
      <c r="D633" s="2135">
        <f t="shared" si="9"/>
        <v>0</v>
      </c>
      <c r="E633" s="2134"/>
      <c r="F633" s="2134"/>
      <c r="G633" s="2134"/>
      <c r="H633" s="2134"/>
      <c r="I633" s="2134"/>
      <c r="J633" s="2134"/>
      <c r="K633" s="2655"/>
      <c r="L633" s="2121"/>
    </row>
    <row r="634" spans="1:12" ht="15.75" x14ac:dyDescent="0.25">
      <c r="A634" s="2132"/>
      <c r="B634" s="2133"/>
      <c r="C634" s="2134"/>
      <c r="D634" s="2135">
        <f t="shared" si="9"/>
        <v>0</v>
      </c>
      <c r="E634" s="2134"/>
      <c r="F634" s="2134"/>
      <c r="G634" s="2134"/>
      <c r="H634" s="2134"/>
      <c r="I634" s="2134"/>
      <c r="J634" s="2134"/>
      <c r="K634" s="2655"/>
      <c r="L634" s="2121"/>
    </row>
    <row r="635" spans="1:12" ht="15.75" x14ac:dyDescent="0.25">
      <c r="A635" s="2132"/>
      <c r="B635" s="2133"/>
      <c r="C635" s="2134"/>
      <c r="D635" s="2135">
        <f t="shared" si="9"/>
        <v>0</v>
      </c>
      <c r="E635" s="2134"/>
      <c r="F635" s="2134"/>
      <c r="G635" s="2134"/>
      <c r="H635" s="2134"/>
      <c r="I635" s="2134"/>
      <c r="J635" s="2134"/>
      <c r="K635" s="2655"/>
      <c r="L635" s="2121"/>
    </row>
    <row r="636" spans="1:12" ht="15.75" x14ac:dyDescent="0.25">
      <c r="A636" s="2132"/>
      <c r="B636" s="2133"/>
      <c r="C636" s="2134"/>
      <c r="D636" s="2135">
        <f t="shared" si="9"/>
        <v>0</v>
      </c>
      <c r="E636" s="2134"/>
      <c r="F636" s="2134"/>
      <c r="G636" s="2134"/>
      <c r="H636" s="2134"/>
      <c r="I636" s="2134"/>
      <c r="J636" s="2134"/>
      <c r="K636" s="2655"/>
      <c r="L636" s="2121"/>
    </row>
    <row r="637" spans="1:12" ht="15.75" x14ac:dyDescent="0.25">
      <c r="A637" s="2132"/>
      <c r="B637" s="2133"/>
      <c r="C637" s="2134"/>
      <c r="D637" s="2135">
        <f t="shared" si="9"/>
        <v>0</v>
      </c>
      <c r="E637" s="2134"/>
      <c r="F637" s="2134"/>
      <c r="G637" s="2134"/>
      <c r="H637" s="2134"/>
      <c r="I637" s="2134"/>
      <c r="J637" s="2134"/>
      <c r="K637" s="2655"/>
      <c r="L637" s="2121"/>
    </row>
    <row r="638" spans="1:12" ht="15.75" x14ac:dyDescent="0.25">
      <c r="A638" s="2132"/>
      <c r="B638" s="2133"/>
      <c r="C638" s="2134"/>
      <c r="D638" s="2135">
        <f t="shared" si="9"/>
        <v>0</v>
      </c>
      <c r="E638" s="2134"/>
      <c r="F638" s="2134"/>
      <c r="G638" s="2134"/>
      <c r="H638" s="2134"/>
      <c r="I638" s="2134"/>
      <c r="J638" s="2134"/>
      <c r="K638" s="2655"/>
      <c r="L638" s="2121"/>
    </row>
    <row r="639" spans="1:12" ht="15.75" x14ac:dyDescent="0.25">
      <c r="A639" s="2132"/>
      <c r="B639" s="2133"/>
      <c r="C639" s="2134"/>
      <c r="D639" s="2135">
        <f t="shared" si="9"/>
        <v>0</v>
      </c>
      <c r="E639" s="2134"/>
      <c r="F639" s="2134"/>
      <c r="G639" s="2134"/>
      <c r="H639" s="2134"/>
      <c r="I639" s="2134"/>
      <c r="J639" s="2134"/>
      <c r="K639" s="2655"/>
      <c r="L639" s="2121"/>
    </row>
    <row r="640" spans="1:12" ht="15.75" x14ac:dyDescent="0.25">
      <c r="A640" s="2132"/>
      <c r="B640" s="2133"/>
      <c r="C640" s="2134"/>
      <c r="D640" s="2135">
        <f t="shared" si="9"/>
        <v>0</v>
      </c>
      <c r="E640" s="2134"/>
      <c r="F640" s="2134"/>
      <c r="G640" s="2134"/>
      <c r="H640" s="2134"/>
      <c r="I640" s="2134"/>
      <c r="J640" s="2134"/>
      <c r="K640" s="2655"/>
      <c r="L640" s="2121"/>
    </row>
    <row r="641" spans="1:12" ht="15.75" x14ac:dyDescent="0.25">
      <c r="A641" s="2132"/>
      <c r="B641" s="2133"/>
      <c r="C641" s="2134"/>
      <c r="D641" s="2135">
        <f t="shared" si="9"/>
        <v>0</v>
      </c>
      <c r="E641" s="2134"/>
      <c r="F641" s="2134"/>
      <c r="G641" s="2134"/>
      <c r="H641" s="2134"/>
      <c r="I641" s="2134"/>
      <c r="J641" s="2134"/>
      <c r="K641" s="2655"/>
      <c r="L641" s="2121"/>
    </row>
    <row r="642" spans="1:12" ht="15.75" x14ac:dyDescent="0.25">
      <c r="A642" s="2132"/>
      <c r="B642" s="2133"/>
      <c r="C642" s="2134"/>
      <c r="D642" s="2135">
        <f t="shared" si="9"/>
        <v>0</v>
      </c>
      <c r="E642" s="2134"/>
      <c r="F642" s="2134"/>
      <c r="G642" s="2134"/>
      <c r="H642" s="2134"/>
      <c r="I642" s="2134"/>
      <c r="J642" s="2134"/>
      <c r="K642" s="2655"/>
      <c r="L642" s="2121"/>
    </row>
    <row r="643" spans="1:12" ht="15.75" x14ac:dyDescent="0.25">
      <c r="A643" s="2132"/>
      <c r="B643" s="2133"/>
      <c r="C643" s="2134"/>
      <c r="D643" s="2135">
        <f t="shared" si="9"/>
        <v>0</v>
      </c>
      <c r="E643" s="2134"/>
      <c r="F643" s="2134"/>
      <c r="G643" s="2134"/>
      <c r="H643" s="2134"/>
      <c r="I643" s="2134"/>
      <c r="J643" s="2134"/>
      <c r="K643" s="2655"/>
      <c r="L643" s="2121"/>
    </row>
    <row r="644" spans="1:12" ht="15.75" x14ac:dyDescent="0.25">
      <c r="A644" s="2132"/>
      <c r="B644" s="2133"/>
      <c r="C644" s="2134"/>
      <c r="D644" s="2135">
        <f t="shared" si="9"/>
        <v>0</v>
      </c>
      <c r="E644" s="2134"/>
      <c r="F644" s="2134"/>
      <c r="G644" s="2134"/>
      <c r="H644" s="2134"/>
      <c r="I644" s="2134"/>
      <c r="J644" s="2134"/>
      <c r="K644" s="2655"/>
      <c r="L644" s="2121"/>
    </row>
    <row r="645" spans="1:12" ht="15.75" x14ac:dyDescent="0.25">
      <c r="A645" s="2132"/>
      <c r="B645" s="2133"/>
      <c r="C645" s="2134"/>
      <c r="D645" s="2135">
        <f t="shared" si="9"/>
        <v>0</v>
      </c>
      <c r="E645" s="2134"/>
      <c r="F645" s="2134"/>
      <c r="G645" s="2134"/>
      <c r="H645" s="2134"/>
      <c r="I645" s="2134"/>
      <c r="J645" s="2134"/>
      <c r="K645" s="2655"/>
      <c r="L645" s="2121"/>
    </row>
    <row r="646" spans="1:12" ht="15.75" x14ac:dyDescent="0.25">
      <c r="A646" s="2132"/>
      <c r="B646" s="2133"/>
      <c r="C646" s="2134"/>
      <c r="D646" s="2135">
        <f t="shared" si="9"/>
        <v>0</v>
      </c>
      <c r="E646" s="2134"/>
      <c r="F646" s="2134"/>
      <c r="G646" s="2134"/>
      <c r="H646" s="2134"/>
      <c r="I646" s="2134"/>
      <c r="J646" s="2134"/>
      <c r="K646" s="2655"/>
      <c r="L646" s="2121"/>
    </row>
    <row r="647" spans="1:12" ht="15.75" x14ac:dyDescent="0.25">
      <c r="A647" s="2132"/>
      <c r="B647" s="2133"/>
      <c r="C647" s="2134"/>
      <c r="D647" s="2135">
        <f t="shared" si="9"/>
        <v>0</v>
      </c>
      <c r="E647" s="2134"/>
      <c r="F647" s="2134"/>
      <c r="G647" s="2134"/>
      <c r="H647" s="2134"/>
      <c r="I647" s="2134"/>
      <c r="J647" s="2134"/>
      <c r="K647" s="2655"/>
      <c r="L647" s="2121"/>
    </row>
    <row r="648" spans="1:12" ht="15.75" x14ac:dyDescent="0.25">
      <c r="A648" s="2132"/>
      <c r="B648" s="2133"/>
      <c r="C648" s="2134"/>
      <c r="D648" s="2135">
        <f t="shared" si="9"/>
        <v>0</v>
      </c>
      <c r="E648" s="2134"/>
      <c r="F648" s="2134"/>
      <c r="G648" s="2134"/>
      <c r="H648" s="2134"/>
      <c r="I648" s="2134"/>
      <c r="J648" s="2134"/>
      <c r="K648" s="2655"/>
      <c r="L648" s="2121"/>
    </row>
    <row r="649" spans="1:12" ht="15.75" x14ac:dyDescent="0.25">
      <c r="A649" s="2132"/>
      <c r="B649" s="2133"/>
      <c r="C649" s="2134"/>
      <c r="D649" s="2135">
        <f t="shared" si="9"/>
        <v>0</v>
      </c>
      <c r="E649" s="2134"/>
      <c r="F649" s="2134"/>
      <c r="G649" s="2134"/>
      <c r="H649" s="2134"/>
      <c r="I649" s="2134"/>
      <c r="J649" s="2134"/>
      <c r="K649" s="2655"/>
      <c r="L649" s="2121"/>
    </row>
    <row r="650" spans="1:12" ht="15.75" x14ac:dyDescent="0.25">
      <c r="A650" s="2132"/>
      <c r="B650" s="2133"/>
      <c r="C650" s="2134"/>
      <c r="D650" s="2135">
        <f t="shared" si="9"/>
        <v>0</v>
      </c>
      <c r="E650" s="2134"/>
      <c r="F650" s="2134"/>
      <c r="G650" s="2134"/>
      <c r="H650" s="2134"/>
      <c r="I650" s="2134"/>
      <c r="J650" s="2134"/>
      <c r="K650" s="2655"/>
      <c r="L650" s="2121"/>
    </row>
    <row r="651" spans="1:12" ht="15.75" x14ac:dyDescent="0.25">
      <c r="A651" s="2132"/>
      <c r="B651" s="2133"/>
      <c r="C651" s="2134"/>
      <c r="D651" s="2135">
        <f t="shared" ref="D651:D714" si="10">+C651*(100-E651)/100</f>
        <v>0</v>
      </c>
      <c r="E651" s="2134"/>
      <c r="F651" s="2134"/>
      <c r="G651" s="2134"/>
      <c r="H651" s="2134"/>
      <c r="I651" s="2134"/>
      <c r="J651" s="2134"/>
      <c r="K651" s="2655"/>
      <c r="L651" s="2121"/>
    </row>
    <row r="652" spans="1:12" ht="15.75" x14ac:dyDescent="0.25">
      <c r="A652" s="2132"/>
      <c r="B652" s="2133"/>
      <c r="C652" s="2134"/>
      <c r="D652" s="2135">
        <f t="shared" si="10"/>
        <v>0</v>
      </c>
      <c r="E652" s="2134"/>
      <c r="F652" s="2134"/>
      <c r="G652" s="2134"/>
      <c r="H652" s="2134"/>
      <c r="I652" s="2134"/>
      <c r="J652" s="2134"/>
      <c r="K652" s="2655"/>
      <c r="L652" s="2121"/>
    </row>
    <row r="653" spans="1:12" ht="15.75" x14ac:dyDescent="0.25">
      <c r="A653" s="2132"/>
      <c r="B653" s="2133"/>
      <c r="C653" s="2134"/>
      <c r="D653" s="2135">
        <f t="shared" si="10"/>
        <v>0</v>
      </c>
      <c r="E653" s="2134"/>
      <c r="F653" s="2134"/>
      <c r="G653" s="2134"/>
      <c r="H653" s="2134"/>
      <c r="I653" s="2134"/>
      <c r="J653" s="2134"/>
      <c r="K653" s="2655"/>
      <c r="L653" s="2121"/>
    </row>
    <row r="654" spans="1:12" ht="15.75" x14ac:dyDescent="0.25">
      <c r="A654" s="2132"/>
      <c r="B654" s="2133"/>
      <c r="C654" s="2134"/>
      <c r="D654" s="2135">
        <f t="shared" si="10"/>
        <v>0</v>
      </c>
      <c r="E654" s="2134"/>
      <c r="F654" s="2134"/>
      <c r="G654" s="2134"/>
      <c r="H654" s="2134"/>
      <c r="I654" s="2134"/>
      <c r="J654" s="2134"/>
      <c r="K654" s="2655"/>
      <c r="L654" s="2121"/>
    </row>
    <row r="655" spans="1:12" ht="15.75" x14ac:dyDescent="0.25">
      <c r="A655" s="2132"/>
      <c r="B655" s="2133"/>
      <c r="C655" s="2134"/>
      <c r="D655" s="2135">
        <f t="shared" si="10"/>
        <v>0</v>
      </c>
      <c r="E655" s="2134"/>
      <c r="F655" s="2134"/>
      <c r="G655" s="2134"/>
      <c r="H655" s="2134"/>
      <c r="I655" s="2134"/>
      <c r="J655" s="2134"/>
      <c r="K655" s="2655"/>
      <c r="L655" s="2121"/>
    </row>
    <row r="656" spans="1:12" ht="15.75" x14ac:dyDescent="0.25">
      <c r="A656" s="2132"/>
      <c r="B656" s="2133"/>
      <c r="C656" s="2134"/>
      <c r="D656" s="2135">
        <f t="shared" si="10"/>
        <v>0</v>
      </c>
      <c r="E656" s="2134"/>
      <c r="F656" s="2134"/>
      <c r="G656" s="2134"/>
      <c r="H656" s="2134"/>
      <c r="I656" s="2134"/>
      <c r="J656" s="2134"/>
      <c r="K656" s="2655"/>
      <c r="L656" s="2121"/>
    </row>
    <row r="657" spans="1:12" ht="15.75" x14ac:dyDescent="0.25">
      <c r="A657" s="2132"/>
      <c r="B657" s="2133"/>
      <c r="C657" s="2134"/>
      <c r="D657" s="2135">
        <f t="shared" si="10"/>
        <v>0</v>
      </c>
      <c r="E657" s="2134"/>
      <c r="F657" s="2134"/>
      <c r="G657" s="2134"/>
      <c r="H657" s="2134"/>
      <c r="I657" s="2134"/>
      <c r="J657" s="2134"/>
      <c r="K657" s="2655"/>
      <c r="L657" s="2121"/>
    </row>
    <row r="658" spans="1:12" ht="15.75" x14ac:dyDescent="0.25">
      <c r="A658" s="2132"/>
      <c r="B658" s="2133"/>
      <c r="C658" s="2134"/>
      <c r="D658" s="2135">
        <f t="shared" si="10"/>
        <v>0</v>
      </c>
      <c r="E658" s="2134"/>
      <c r="F658" s="2134"/>
      <c r="G658" s="2134"/>
      <c r="H658" s="2134"/>
      <c r="I658" s="2134"/>
      <c r="J658" s="2134"/>
      <c r="K658" s="2655"/>
      <c r="L658" s="2121"/>
    </row>
    <row r="659" spans="1:12" ht="15.75" x14ac:dyDescent="0.25">
      <c r="A659" s="2132"/>
      <c r="B659" s="2133"/>
      <c r="C659" s="2134"/>
      <c r="D659" s="2135">
        <f t="shared" si="10"/>
        <v>0</v>
      </c>
      <c r="E659" s="2134"/>
      <c r="F659" s="2134"/>
      <c r="G659" s="2134"/>
      <c r="H659" s="2134"/>
      <c r="I659" s="2134"/>
      <c r="J659" s="2134"/>
      <c r="K659" s="2655"/>
      <c r="L659" s="2121"/>
    </row>
    <row r="660" spans="1:12" ht="15.75" x14ac:dyDescent="0.25">
      <c r="A660" s="2132"/>
      <c r="B660" s="2133"/>
      <c r="C660" s="2134"/>
      <c r="D660" s="2135">
        <f t="shared" si="10"/>
        <v>0</v>
      </c>
      <c r="E660" s="2134"/>
      <c r="F660" s="2134"/>
      <c r="G660" s="2134"/>
      <c r="H660" s="2134"/>
      <c r="I660" s="2134"/>
      <c r="J660" s="2134"/>
      <c r="K660" s="2655"/>
      <c r="L660" s="2121"/>
    </row>
    <row r="661" spans="1:12" ht="15.75" x14ac:dyDescent="0.25">
      <c r="A661" s="2132"/>
      <c r="B661" s="2133"/>
      <c r="C661" s="2134"/>
      <c r="D661" s="2135">
        <f t="shared" si="10"/>
        <v>0</v>
      </c>
      <c r="E661" s="2134"/>
      <c r="F661" s="2134"/>
      <c r="G661" s="2134"/>
      <c r="H661" s="2134"/>
      <c r="I661" s="2134"/>
      <c r="J661" s="2134"/>
      <c r="K661" s="2655"/>
      <c r="L661" s="2121"/>
    </row>
    <row r="662" spans="1:12" ht="15.75" x14ac:dyDescent="0.25">
      <c r="A662" s="2132"/>
      <c r="B662" s="2133"/>
      <c r="C662" s="2134"/>
      <c r="D662" s="2135">
        <f t="shared" si="10"/>
        <v>0</v>
      </c>
      <c r="E662" s="2134"/>
      <c r="F662" s="2134"/>
      <c r="G662" s="2134"/>
      <c r="H662" s="2134"/>
      <c r="I662" s="2134"/>
      <c r="J662" s="2134"/>
      <c r="K662" s="2655"/>
      <c r="L662" s="2121"/>
    </row>
    <row r="663" spans="1:12" ht="15.75" x14ac:dyDescent="0.25">
      <c r="A663" s="2132"/>
      <c r="B663" s="2133"/>
      <c r="C663" s="2134"/>
      <c r="D663" s="2135">
        <f t="shared" si="10"/>
        <v>0</v>
      </c>
      <c r="E663" s="2134"/>
      <c r="F663" s="2134"/>
      <c r="G663" s="2134"/>
      <c r="H663" s="2134"/>
      <c r="I663" s="2134"/>
      <c r="J663" s="2134"/>
      <c r="K663" s="2655"/>
      <c r="L663" s="2121"/>
    </row>
    <row r="664" spans="1:12" ht="15.75" x14ac:dyDescent="0.25">
      <c r="A664" s="2132"/>
      <c r="B664" s="2133"/>
      <c r="C664" s="2134"/>
      <c r="D664" s="2135">
        <f t="shared" si="10"/>
        <v>0</v>
      </c>
      <c r="E664" s="2134"/>
      <c r="F664" s="2134"/>
      <c r="G664" s="2134"/>
      <c r="H664" s="2134"/>
      <c r="I664" s="2134"/>
      <c r="J664" s="2134"/>
      <c r="K664" s="2655"/>
      <c r="L664" s="2121"/>
    </row>
    <row r="665" spans="1:12" ht="15.75" x14ac:dyDescent="0.25">
      <c r="A665" s="2132"/>
      <c r="B665" s="2133"/>
      <c r="C665" s="2134"/>
      <c r="D665" s="2135">
        <f t="shared" si="10"/>
        <v>0</v>
      </c>
      <c r="E665" s="2134"/>
      <c r="F665" s="2134"/>
      <c r="G665" s="2134"/>
      <c r="H665" s="2134"/>
      <c r="I665" s="2134"/>
      <c r="J665" s="2134"/>
      <c r="K665" s="2655"/>
      <c r="L665" s="2121"/>
    </row>
    <row r="666" spans="1:12" ht="15.75" x14ac:dyDescent="0.25">
      <c r="A666" s="2132"/>
      <c r="B666" s="2133"/>
      <c r="C666" s="2134"/>
      <c r="D666" s="2135">
        <f t="shared" si="10"/>
        <v>0</v>
      </c>
      <c r="E666" s="2134"/>
      <c r="F666" s="2134"/>
      <c r="G666" s="2134"/>
      <c r="H666" s="2134"/>
      <c r="I666" s="2134"/>
      <c r="J666" s="2134"/>
      <c r="K666" s="2655"/>
      <c r="L666" s="2121"/>
    </row>
    <row r="667" spans="1:12" ht="15.75" x14ac:dyDescent="0.25">
      <c r="A667" s="2132"/>
      <c r="B667" s="2133"/>
      <c r="C667" s="2134"/>
      <c r="D667" s="2135">
        <f t="shared" si="10"/>
        <v>0</v>
      </c>
      <c r="E667" s="2134"/>
      <c r="F667" s="2134"/>
      <c r="G667" s="2134"/>
      <c r="H667" s="2134"/>
      <c r="I667" s="2134"/>
      <c r="J667" s="2134"/>
      <c r="K667" s="2655"/>
      <c r="L667" s="2121"/>
    </row>
    <row r="668" spans="1:12" ht="15.75" x14ac:dyDescent="0.25">
      <c r="A668" s="2132"/>
      <c r="B668" s="2133"/>
      <c r="C668" s="2134"/>
      <c r="D668" s="2135">
        <f t="shared" si="10"/>
        <v>0</v>
      </c>
      <c r="E668" s="2134"/>
      <c r="F668" s="2134"/>
      <c r="G668" s="2134"/>
      <c r="H668" s="2134"/>
      <c r="I668" s="2134"/>
      <c r="J668" s="2134"/>
      <c r="K668" s="2655"/>
      <c r="L668" s="2121"/>
    </row>
    <row r="669" spans="1:12" ht="15.75" x14ac:dyDescent="0.25">
      <c r="A669" s="2132"/>
      <c r="B669" s="2133"/>
      <c r="C669" s="2134"/>
      <c r="D669" s="2135">
        <f t="shared" si="10"/>
        <v>0</v>
      </c>
      <c r="E669" s="2134"/>
      <c r="F669" s="2134"/>
      <c r="G669" s="2134"/>
      <c r="H669" s="2134"/>
      <c r="I669" s="2134"/>
      <c r="J669" s="2134"/>
      <c r="K669" s="2655"/>
      <c r="L669" s="2121"/>
    </row>
    <row r="670" spans="1:12" ht="15.75" x14ac:dyDescent="0.25">
      <c r="A670" s="2132"/>
      <c r="B670" s="2133"/>
      <c r="C670" s="2134"/>
      <c r="D670" s="2135">
        <f t="shared" si="10"/>
        <v>0</v>
      </c>
      <c r="E670" s="2134"/>
      <c r="F670" s="2134"/>
      <c r="G670" s="2134"/>
      <c r="H670" s="2134"/>
      <c r="I670" s="2134"/>
      <c r="J670" s="2134"/>
      <c r="K670" s="2655"/>
      <c r="L670" s="2121"/>
    </row>
    <row r="671" spans="1:12" ht="15.75" x14ac:dyDescent="0.25">
      <c r="A671" s="2132"/>
      <c r="B671" s="2133"/>
      <c r="C671" s="2134"/>
      <c r="D671" s="2135">
        <f t="shared" si="10"/>
        <v>0</v>
      </c>
      <c r="E671" s="2134"/>
      <c r="F671" s="2134"/>
      <c r="G671" s="2134"/>
      <c r="H671" s="2134"/>
      <c r="I671" s="2134"/>
      <c r="J671" s="2134"/>
      <c r="K671" s="2655"/>
      <c r="L671" s="2121"/>
    </row>
    <row r="672" spans="1:12" ht="15.75" x14ac:dyDescent="0.25">
      <c r="A672" s="2132"/>
      <c r="B672" s="2133"/>
      <c r="C672" s="2134"/>
      <c r="D672" s="2135">
        <f t="shared" si="10"/>
        <v>0</v>
      </c>
      <c r="E672" s="2134"/>
      <c r="F672" s="2134"/>
      <c r="G672" s="2134"/>
      <c r="H672" s="2134"/>
      <c r="I672" s="2134"/>
      <c r="J672" s="2134"/>
      <c r="K672" s="2655"/>
      <c r="L672" s="2121"/>
    </row>
    <row r="673" spans="1:12" ht="15.75" x14ac:dyDescent="0.25">
      <c r="A673" s="2132"/>
      <c r="B673" s="2133"/>
      <c r="C673" s="2134"/>
      <c r="D673" s="2135">
        <f t="shared" si="10"/>
        <v>0</v>
      </c>
      <c r="E673" s="2134"/>
      <c r="F673" s="2134"/>
      <c r="G673" s="2134"/>
      <c r="H673" s="2134"/>
      <c r="I673" s="2134"/>
      <c r="J673" s="2134"/>
      <c r="K673" s="2655"/>
      <c r="L673" s="2121"/>
    </row>
    <row r="674" spans="1:12" ht="15.75" x14ac:dyDescent="0.25">
      <c r="A674" s="2132"/>
      <c r="B674" s="2133"/>
      <c r="C674" s="2134"/>
      <c r="D674" s="2135">
        <f t="shared" si="10"/>
        <v>0</v>
      </c>
      <c r="E674" s="2134"/>
      <c r="F674" s="2134"/>
      <c r="G674" s="2134"/>
      <c r="H674" s="2134"/>
      <c r="I674" s="2134"/>
      <c r="J674" s="2134"/>
      <c r="K674" s="2655"/>
      <c r="L674" s="2121"/>
    </row>
    <row r="675" spans="1:12" ht="15.75" x14ac:dyDescent="0.25">
      <c r="A675" s="2132"/>
      <c r="B675" s="2133"/>
      <c r="C675" s="2134"/>
      <c r="D675" s="2135">
        <f t="shared" si="10"/>
        <v>0</v>
      </c>
      <c r="E675" s="2134"/>
      <c r="F675" s="2134"/>
      <c r="G675" s="2134"/>
      <c r="H675" s="2134"/>
      <c r="I675" s="2134"/>
      <c r="J675" s="2134"/>
      <c r="K675" s="2655"/>
      <c r="L675" s="2121"/>
    </row>
    <row r="676" spans="1:12" ht="15.75" x14ac:dyDescent="0.25">
      <c r="A676" s="2132"/>
      <c r="B676" s="2133"/>
      <c r="C676" s="2134"/>
      <c r="D676" s="2135">
        <f t="shared" si="10"/>
        <v>0</v>
      </c>
      <c r="E676" s="2134"/>
      <c r="F676" s="2134"/>
      <c r="G676" s="2134"/>
      <c r="H676" s="2134"/>
      <c r="I676" s="2134"/>
      <c r="J676" s="2134"/>
      <c r="K676" s="2655"/>
      <c r="L676" s="2121"/>
    </row>
    <row r="677" spans="1:12" ht="15.75" x14ac:dyDescent="0.25">
      <c r="A677" s="2132"/>
      <c r="B677" s="2133"/>
      <c r="C677" s="2134"/>
      <c r="D677" s="2135">
        <f t="shared" si="10"/>
        <v>0</v>
      </c>
      <c r="E677" s="2134"/>
      <c r="F677" s="2134"/>
      <c r="G677" s="2134"/>
      <c r="H677" s="2134"/>
      <c r="I677" s="2134"/>
      <c r="J677" s="2134"/>
      <c r="K677" s="2655"/>
      <c r="L677" s="2121"/>
    </row>
    <row r="678" spans="1:12" ht="15.75" x14ac:dyDescent="0.25">
      <c r="A678" s="2132"/>
      <c r="B678" s="2133"/>
      <c r="C678" s="2134"/>
      <c r="D678" s="2135">
        <f t="shared" si="10"/>
        <v>0</v>
      </c>
      <c r="E678" s="2134"/>
      <c r="F678" s="2134"/>
      <c r="G678" s="2134"/>
      <c r="H678" s="2134"/>
      <c r="I678" s="2134"/>
      <c r="J678" s="2134"/>
      <c r="K678" s="2655"/>
      <c r="L678" s="2121"/>
    </row>
    <row r="679" spans="1:12" ht="15.75" x14ac:dyDescent="0.25">
      <c r="A679" s="2132"/>
      <c r="B679" s="2133"/>
      <c r="C679" s="2134"/>
      <c r="D679" s="2135">
        <f t="shared" si="10"/>
        <v>0</v>
      </c>
      <c r="E679" s="2134"/>
      <c r="F679" s="2134"/>
      <c r="G679" s="2134"/>
      <c r="H679" s="2134"/>
      <c r="I679" s="2134"/>
      <c r="J679" s="2134"/>
      <c r="K679" s="2655"/>
      <c r="L679" s="2121"/>
    </row>
    <row r="680" spans="1:12" ht="15.75" x14ac:dyDescent="0.25">
      <c r="A680" s="2132"/>
      <c r="B680" s="2133"/>
      <c r="C680" s="2134"/>
      <c r="D680" s="2135">
        <f t="shared" si="10"/>
        <v>0</v>
      </c>
      <c r="E680" s="2134"/>
      <c r="F680" s="2134"/>
      <c r="G680" s="2134"/>
      <c r="H680" s="2134"/>
      <c r="I680" s="2134"/>
      <c r="J680" s="2134"/>
      <c r="K680" s="2655"/>
      <c r="L680" s="2121"/>
    </row>
    <row r="681" spans="1:12" ht="15.75" x14ac:dyDescent="0.25">
      <c r="A681" s="2132"/>
      <c r="B681" s="2133"/>
      <c r="C681" s="2134"/>
      <c r="D681" s="2135">
        <f t="shared" si="10"/>
        <v>0</v>
      </c>
      <c r="E681" s="2134"/>
      <c r="F681" s="2134"/>
      <c r="G681" s="2134"/>
      <c r="H681" s="2134"/>
      <c r="I681" s="2134"/>
      <c r="J681" s="2134"/>
      <c r="K681" s="2655"/>
      <c r="L681" s="2121"/>
    </row>
    <row r="682" spans="1:12" ht="15.75" x14ac:dyDescent="0.25">
      <c r="A682" s="2132"/>
      <c r="B682" s="2133"/>
      <c r="C682" s="2134"/>
      <c r="D682" s="2135">
        <f t="shared" si="10"/>
        <v>0</v>
      </c>
      <c r="E682" s="2134"/>
      <c r="F682" s="2134"/>
      <c r="G682" s="2134"/>
      <c r="H682" s="2134"/>
      <c r="I682" s="2134"/>
      <c r="J682" s="2134"/>
      <c r="K682" s="2655"/>
      <c r="L682" s="2121"/>
    </row>
    <row r="683" spans="1:12" ht="15.75" x14ac:dyDescent="0.25">
      <c r="A683" s="2132"/>
      <c r="B683" s="2133"/>
      <c r="C683" s="2134"/>
      <c r="D683" s="2135">
        <f t="shared" si="10"/>
        <v>0</v>
      </c>
      <c r="E683" s="2134"/>
      <c r="F683" s="2134"/>
      <c r="G683" s="2134"/>
      <c r="H683" s="2134"/>
      <c r="I683" s="2134"/>
      <c r="J683" s="2134"/>
      <c r="K683" s="2655"/>
      <c r="L683" s="2121"/>
    </row>
    <row r="684" spans="1:12" ht="15.75" x14ac:dyDescent="0.25">
      <c r="A684" s="2132"/>
      <c r="B684" s="2133"/>
      <c r="C684" s="2134"/>
      <c r="D684" s="2135">
        <f t="shared" si="10"/>
        <v>0</v>
      </c>
      <c r="E684" s="2134"/>
      <c r="F684" s="2134"/>
      <c r="G684" s="2134"/>
      <c r="H684" s="2134"/>
      <c r="I684" s="2134"/>
      <c r="J684" s="2134"/>
      <c r="K684" s="2655"/>
      <c r="L684" s="2121"/>
    </row>
    <row r="685" spans="1:12" ht="15.75" x14ac:dyDescent="0.25">
      <c r="A685" s="2132"/>
      <c r="B685" s="2133"/>
      <c r="C685" s="2134"/>
      <c r="D685" s="2135">
        <f t="shared" si="10"/>
        <v>0</v>
      </c>
      <c r="E685" s="2134"/>
      <c r="F685" s="2134"/>
      <c r="G685" s="2134"/>
      <c r="H685" s="2134"/>
      <c r="I685" s="2134"/>
      <c r="J685" s="2134"/>
      <c r="K685" s="2655"/>
      <c r="L685" s="2121"/>
    </row>
    <row r="686" spans="1:12" ht="15.75" x14ac:dyDescent="0.25">
      <c r="A686" s="2132"/>
      <c r="B686" s="2133"/>
      <c r="C686" s="2134"/>
      <c r="D686" s="2135">
        <f t="shared" si="10"/>
        <v>0</v>
      </c>
      <c r="E686" s="2134"/>
      <c r="F686" s="2134"/>
      <c r="G686" s="2134"/>
      <c r="H686" s="2134"/>
      <c r="I686" s="2134"/>
      <c r="J686" s="2134"/>
      <c r="K686" s="2655"/>
      <c r="L686" s="2121"/>
    </row>
    <row r="687" spans="1:12" ht="15.75" x14ac:dyDescent="0.25">
      <c r="A687" s="2132"/>
      <c r="B687" s="2133"/>
      <c r="C687" s="2134"/>
      <c r="D687" s="2135">
        <f t="shared" si="10"/>
        <v>0</v>
      </c>
      <c r="E687" s="2134"/>
      <c r="F687" s="2134"/>
      <c r="G687" s="2134"/>
      <c r="H687" s="2134"/>
      <c r="I687" s="2134"/>
      <c r="J687" s="2134"/>
      <c r="K687" s="2655"/>
      <c r="L687" s="2121"/>
    </row>
    <row r="688" spans="1:12" ht="15.75" x14ac:dyDescent="0.25">
      <c r="A688" s="2132"/>
      <c r="B688" s="2133"/>
      <c r="C688" s="2134"/>
      <c r="D688" s="2135">
        <f t="shared" si="10"/>
        <v>0</v>
      </c>
      <c r="E688" s="2134"/>
      <c r="F688" s="2134"/>
      <c r="G688" s="2134"/>
      <c r="H688" s="2134"/>
      <c r="I688" s="2134"/>
      <c r="J688" s="2134"/>
      <c r="K688" s="2655"/>
      <c r="L688" s="2121"/>
    </row>
    <row r="689" spans="1:12" ht="15.75" x14ac:dyDescent="0.25">
      <c r="A689" s="2132"/>
      <c r="B689" s="2133"/>
      <c r="C689" s="2134"/>
      <c r="D689" s="2135">
        <f t="shared" si="10"/>
        <v>0</v>
      </c>
      <c r="E689" s="2134"/>
      <c r="F689" s="2134"/>
      <c r="G689" s="2134"/>
      <c r="H689" s="2134"/>
      <c r="I689" s="2134"/>
      <c r="J689" s="2134"/>
      <c r="K689" s="2655"/>
      <c r="L689" s="2121"/>
    </row>
    <row r="690" spans="1:12" ht="15.75" x14ac:dyDescent="0.25">
      <c r="A690" s="2132"/>
      <c r="B690" s="2133"/>
      <c r="C690" s="2134"/>
      <c r="D690" s="2135">
        <f t="shared" si="10"/>
        <v>0</v>
      </c>
      <c r="E690" s="2134"/>
      <c r="F690" s="2134"/>
      <c r="G690" s="2134"/>
      <c r="H690" s="2134"/>
      <c r="I690" s="2134"/>
      <c r="J690" s="2134"/>
      <c r="K690" s="2655"/>
      <c r="L690" s="2121"/>
    </row>
    <row r="691" spans="1:12" ht="15.75" x14ac:dyDescent="0.25">
      <c r="A691" s="2132"/>
      <c r="B691" s="2133"/>
      <c r="C691" s="2134"/>
      <c r="D691" s="2135">
        <f t="shared" si="10"/>
        <v>0</v>
      </c>
      <c r="E691" s="2134"/>
      <c r="F691" s="2134"/>
      <c r="G691" s="2134"/>
      <c r="H691" s="2134"/>
      <c r="I691" s="2134"/>
      <c r="J691" s="2134"/>
      <c r="K691" s="2655"/>
      <c r="L691" s="2121"/>
    </row>
    <row r="692" spans="1:12" ht="15.75" x14ac:dyDescent="0.25">
      <c r="A692" s="2132"/>
      <c r="B692" s="2133"/>
      <c r="C692" s="2134"/>
      <c r="D692" s="2135">
        <f t="shared" si="10"/>
        <v>0</v>
      </c>
      <c r="E692" s="2134"/>
      <c r="F692" s="2134"/>
      <c r="G692" s="2134"/>
      <c r="H692" s="2134"/>
      <c r="I692" s="2134"/>
      <c r="J692" s="2134"/>
      <c r="K692" s="2655"/>
      <c r="L692" s="2121"/>
    </row>
    <row r="693" spans="1:12" ht="15.75" x14ac:dyDescent="0.25">
      <c r="A693" s="2132"/>
      <c r="B693" s="2133"/>
      <c r="C693" s="2134"/>
      <c r="D693" s="2135">
        <f t="shared" si="10"/>
        <v>0</v>
      </c>
      <c r="E693" s="2134"/>
      <c r="F693" s="2134"/>
      <c r="G693" s="2134"/>
      <c r="H693" s="2134"/>
      <c r="I693" s="2134"/>
      <c r="J693" s="2134"/>
      <c r="K693" s="2655"/>
      <c r="L693" s="2121"/>
    </row>
    <row r="694" spans="1:12" ht="15.75" x14ac:dyDescent="0.25">
      <c r="A694" s="2132"/>
      <c r="B694" s="2133"/>
      <c r="C694" s="2134"/>
      <c r="D694" s="2135">
        <f t="shared" si="10"/>
        <v>0</v>
      </c>
      <c r="E694" s="2134"/>
      <c r="F694" s="2134"/>
      <c r="G694" s="2134"/>
      <c r="H694" s="2134"/>
      <c r="I694" s="2134"/>
      <c r="J694" s="2134"/>
      <c r="K694" s="2655"/>
      <c r="L694" s="2121"/>
    </row>
    <row r="695" spans="1:12" ht="15.75" x14ac:dyDescent="0.25">
      <c r="A695" s="2132"/>
      <c r="B695" s="2133"/>
      <c r="C695" s="2134"/>
      <c r="D695" s="2135">
        <f t="shared" si="10"/>
        <v>0</v>
      </c>
      <c r="E695" s="2134"/>
      <c r="F695" s="2134"/>
      <c r="G695" s="2134"/>
      <c r="H695" s="2134"/>
      <c r="I695" s="2134"/>
      <c r="J695" s="2134"/>
      <c r="K695" s="2655"/>
      <c r="L695" s="2121"/>
    </row>
    <row r="696" spans="1:12" ht="15.75" x14ac:dyDescent="0.25">
      <c r="A696" s="2132"/>
      <c r="B696" s="2133"/>
      <c r="C696" s="2134"/>
      <c r="D696" s="2135">
        <f t="shared" si="10"/>
        <v>0</v>
      </c>
      <c r="E696" s="2134"/>
      <c r="F696" s="2134"/>
      <c r="G696" s="2134"/>
      <c r="H696" s="2134"/>
      <c r="I696" s="2134"/>
      <c r="J696" s="2134"/>
      <c r="K696" s="2655"/>
      <c r="L696" s="2121"/>
    </row>
    <row r="697" spans="1:12" ht="15.75" x14ac:dyDescent="0.25">
      <c r="A697" s="2132"/>
      <c r="B697" s="2133"/>
      <c r="C697" s="2134"/>
      <c r="D697" s="2135">
        <f t="shared" si="10"/>
        <v>0</v>
      </c>
      <c r="E697" s="2134"/>
      <c r="F697" s="2134"/>
      <c r="G697" s="2134"/>
      <c r="H697" s="2134"/>
      <c r="I697" s="2134"/>
      <c r="J697" s="2134"/>
      <c r="K697" s="2655"/>
      <c r="L697" s="2121"/>
    </row>
    <row r="698" spans="1:12" ht="15.75" x14ac:dyDescent="0.25">
      <c r="A698" s="2132"/>
      <c r="B698" s="2133"/>
      <c r="C698" s="2134"/>
      <c r="D698" s="2135">
        <f t="shared" si="10"/>
        <v>0</v>
      </c>
      <c r="E698" s="2134"/>
      <c r="F698" s="2134"/>
      <c r="G698" s="2134"/>
      <c r="H698" s="2134"/>
      <c r="I698" s="2134"/>
      <c r="J698" s="2134"/>
      <c r="K698" s="2655"/>
      <c r="L698" s="2121"/>
    </row>
    <row r="699" spans="1:12" ht="15.75" x14ac:dyDescent="0.25">
      <c r="A699" s="2132"/>
      <c r="B699" s="2133"/>
      <c r="C699" s="2134"/>
      <c r="D699" s="2135">
        <f t="shared" si="10"/>
        <v>0</v>
      </c>
      <c r="E699" s="2134"/>
      <c r="F699" s="2134"/>
      <c r="G699" s="2134"/>
      <c r="H699" s="2134"/>
      <c r="I699" s="2134"/>
      <c r="J699" s="2134"/>
      <c r="K699" s="2655"/>
      <c r="L699" s="2121"/>
    </row>
    <row r="700" spans="1:12" ht="15.75" x14ac:dyDescent="0.25">
      <c r="A700" s="2132"/>
      <c r="B700" s="2133"/>
      <c r="C700" s="2134"/>
      <c r="D700" s="2135">
        <f t="shared" si="10"/>
        <v>0</v>
      </c>
      <c r="E700" s="2134"/>
      <c r="F700" s="2134"/>
      <c r="G700" s="2134"/>
      <c r="H700" s="2134"/>
      <c r="I700" s="2134"/>
      <c r="J700" s="2134"/>
      <c r="K700" s="2655"/>
      <c r="L700" s="2121"/>
    </row>
    <row r="701" spans="1:12" ht="15.75" x14ac:dyDescent="0.25">
      <c r="A701" s="2132"/>
      <c r="B701" s="2133"/>
      <c r="C701" s="2134"/>
      <c r="D701" s="2135">
        <f t="shared" si="10"/>
        <v>0</v>
      </c>
      <c r="E701" s="2134"/>
      <c r="F701" s="2134"/>
      <c r="G701" s="2134"/>
      <c r="H701" s="2134"/>
      <c r="I701" s="2134"/>
      <c r="J701" s="2134"/>
      <c r="K701" s="2655"/>
      <c r="L701" s="2121"/>
    </row>
    <row r="702" spans="1:12" ht="15.75" x14ac:dyDescent="0.25">
      <c r="A702" s="2132"/>
      <c r="B702" s="2133"/>
      <c r="C702" s="2134"/>
      <c r="D702" s="2135">
        <f t="shared" si="10"/>
        <v>0</v>
      </c>
      <c r="E702" s="2134"/>
      <c r="F702" s="2134"/>
      <c r="G702" s="2134"/>
      <c r="H702" s="2134"/>
      <c r="I702" s="2134"/>
      <c r="J702" s="2134"/>
      <c r="K702" s="2655"/>
      <c r="L702" s="2121"/>
    </row>
    <row r="703" spans="1:12" ht="15.75" x14ac:dyDescent="0.25">
      <c r="A703" s="2132"/>
      <c r="B703" s="2133"/>
      <c r="C703" s="2134"/>
      <c r="D703" s="2135">
        <f t="shared" si="10"/>
        <v>0</v>
      </c>
      <c r="E703" s="2134"/>
      <c r="F703" s="2134"/>
      <c r="G703" s="2134"/>
      <c r="H703" s="2134"/>
      <c r="I703" s="2134"/>
      <c r="J703" s="2134"/>
      <c r="K703" s="2655"/>
      <c r="L703" s="2121"/>
    </row>
    <row r="704" spans="1:12" ht="15.75" x14ac:dyDescent="0.25">
      <c r="A704" s="2132"/>
      <c r="B704" s="2133"/>
      <c r="C704" s="2134"/>
      <c r="D704" s="2135">
        <f t="shared" si="10"/>
        <v>0</v>
      </c>
      <c r="E704" s="2134"/>
      <c r="F704" s="2134"/>
      <c r="G704" s="2134"/>
      <c r="H704" s="2134"/>
      <c r="I704" s="2134"/>
      <c r="J704" s="2134"/>
      <c r="K704" s="2655"/>
      <c r="L704" s="2121"/>
    </row>
    <row r="705" spans="1:12" ht="15.75" x14ac:dyDescent="0.25">
      <c r="A705" s="2132"/>
      <c r="B705" s="2133"/>
      <c r="C705" s="2134"/>
      <c r="D705" s="2135">
        <f t="shared" si="10"/>
        <v>0</v>
      </c>
      <c r="E705" s="2134"/>
      <c r="F705" s="2134"/>
      <c r="G705" s="2134"/>
      <c r="H705" s="2134"/>
      <c r="I705" s="2134"/>
      <c r="J705" s="2134"/>
      <c r="K705" s="2655"/>
      <c r="L705" s="2121"/>
    </row>
    <row r="706" spans="1:12" ht="15.75" x14ac:dyDescent="0.25">
      <c r="A706" s="2132"/>
      <c r="B706" s="2133"/>
      <c r="C706" s="2134"/>
      <c r="D706" s="2135">
        <f t="shared" si="10"/>
        <v>0</v>
      </c>
      <c r="E706" s="2134"/>
      <c r="F706" s="2134"/>
      <c r="G706" s="2134"/>
      <c r="H706" s="2134"/>
      <c r="I706" s="2134"/>
      <c r="J706" s="2134"/>
      <c r="K706" s="2655"/>
      <c r="L706" s="2121"/>
    </row>
    <row r="707" spans="1:12" ht="15.75" x14ac:dyDescent="0.25">
      <c r="A707" s="2132"/>
      <c r="B707" s="2133"/>
      <c r="C707" s="2134"/>
      <c r="D707" s="2135">
        <f t="shared" si="10"/>
        <v>0</v>
      </c>
      <c r="E707" s="2134"/>
      <c r="F707" s="2134"/>
      <c r="G707" s="2134"/>
      <c r="H707" s="2134"/>
      <c r="I707" s="2134"/>
      <c r="J707" s="2134"/>
      <c r="K707" s="2655"/>
      <c r="L707" s="2121"/>
    </row>
    <row r="708" spans="1:12" ht="15.75" x14ac:dyDescent="0.25">
      <c r="A708" s="2132"/>
      <c r="B708" s="2133"/>
      <c r="C708" s="2134"/>
      <c r="D708" s="2135">
        <f t="shared" si="10"/>
        <v>0</v>
      </c>
      <c r="E708" s="2134"/>
      <c r="F708" s="2134"/>
      <c r="G708" s="2134"/>
      <c r="H708" s="2134"/>
      <c r="I708" s="2134"/>
      <c r="J708" s="2134"/>
      <c r="K708" s="2655"/>
      <c r="L708" s="2121"/>
    </row>
    <row r="709" spans="1:12" ht="15.75" x14ac:dyDescent="0.25">
      <c r="A709" s="2132"/>
      <c r="B709" s="2133"/>
      <c r="C709" s="2134"/>
      <c r="D709" s="2135">
        <f t="shared" si="10"/>
        <v>0</v>
      </c>
      <c r="E709" s="2134"/>
      <c r="F709" s="2134"/>
      <c r="G709" s="2134"/>
      <c r="H709" s="2134"/>
      <c r="I709" s="2134"/>
      <c r="J709" s="2134"/>
      <c r="K709" s="2655"/>
      <c r="L709" s="2121"/>
    </row>
    <row r="710" spans="1:12" ht="15.75" x14ac:dyDescent="0.25">
      <c r="A710" s="2132"/>
      <c r="B710" s="2133"/>
      <c r="C710" s="2134"/>
      <c r="D710" s="2135">
        <f t="shared" si="10"/>
        <v>0</v>
      </c>
      <c r="E710" s="2134"/>
      <c r="F710" s="2134"/>
      <c r="G710" s="2134"/>
      <c r="H710" s="2134"/>
      <c r="I710" s="2134"/>
      <c r="J710" s="2134"/>
      <c r="K710" s="2655"/>
      <c r="L710" s="2121"/>
    </row>
    <row r="711" spans="1:12" ht="15.75" x14ac:dyDescent="0.25">
      <c r="A711" s="2132"/>
      <c r="B711" s="2133"/>
      <c r="C711" s="2134"/>
      <c r="D711" s="2135">
        <f t="shared" si="10"/>
        <v>0</v>
      </c>
      <c r="E711" s="2134"/>
      <c r="F711" s="2134"/>
      <c r="G711" s="2134"/>
      <c r="H711" s="2134"/>
      <c r="I711" s="2134"/>
      <c r="J711" s="2134"/>
      <c r="K711" s="2655"/>
      <c r="L711" s="2121"/>
    </row>
    <row r="712" spans="1:12" ht="15.75" x14ac:dyDescent="0.25">
      <c r="A712" s="2132"/>
      <c r="B712" s="2133"/>
      <c r="C712" s="2134"/>
      <c r="D712" s="2135">
        <f t="shared" si="10"/>
        <v>0</v>
      </c>
      <c r="E712" s="2134"/>
      <c r="F712" s="2134"/>
      <c r="G712" s="2134"/>
      <c r="H712" s="2134"/>
      <c r="I712" s="2134"/>
      <c r="J712" s="2134"/>
      <c r="K712" s="2655"/>
      <c r="L712" s="2121"/>
    </row>
    <row r="713" spans="1:12" ht="15.75" x14ac:dyDescent="0.25">
      <c r="A713" s="2132"/>
      <c r="B713" s="2133"/>
      <c r="C713" s="2134"/>
      <c r="D713" s="2135">
        <f t="shared" si="10"/>
        <v>0</v>
      </c>
      <c r="E713" s="2134"/>
      <c r="F713" s="2134"/>
      <c r="G713" s="2134"/>
      <c r="H713" s="2134"/>
      <c r="I713" s="2134"/>
      <c r="J713" s="2134"/>
      <c r="K713" s="2655"/>
      <c r="L713" s="2121"/>
    </row>
    <row r="714" spans="1:12" ht="15.75" x14ac:dyDescent="0.25">
      <c r="A714" s="2132"/>
      <c r="B714" s="2133"/>
      <c r="C714" s="2134"/>
      <c r="D714" s="2135">
        <f t="shared" si="10"/>
        <v>0</v>
      </c>
      <c r="E714" s="2134"/>
      <c r="F714" s="2134"/>
      <c r="G714" s="2134"/>
      <c r="H714" s="2134"/>
      <c r="I714" s="2134"/>
      <c r="J714" s="2134"/>
      <c r="K714" s="2655"/>
      <c r="L714" s="2121"/>
    </row>
    <row r="715" spans="1:12" ht="15.75" x14ac:dyDescent="0.25">
      <c r="A715" s="2132"/>
      <c r="B715" s="2133"/>
      <c r="C715" s="2134"/>
      <c r="D715" s="2135">
        <f t="shared" ref="D715:D750" si="11">+C715*(100-E715)/100</f>
        <v>0</v>
      </c>
      <c r="E715" s="2134"/>
      <c r="F715" s="2134"/>
      <c r="G715" s="2134"/>
      <c r="H715" s="2134"/>
      <c r="I715" s="2134"/>
      <c r="J715" s="2134"/>
      <c r="K715" s="2655"/>
      <c r="L715" s="2121"/>
    </row>
    <row r="716" spans="1:12" ht="15.75" x14ac:dyDescent="0.25">
      <c r="A716" s="2132"/>
      <c r="B716" s="2133"/>
      <c r="C716" s="2134"/>
      <c r="D716" s="2135">
        <f t="shared" si="11"/>
        <v>0</v>
      </c>
      <c r="E716" s="2134"/>
      <c r="F716" s="2134"/>
      <c r="G716" s="2134"/>
      <c r="H716" s="2134"/>
      <c r="I716" s="2134"/>
      <c r="J716" s="2134"/>
      <c r="K716" s="2655"/>
      <c r="L716" s="2121"/>
    </row>
    <row r="717" spans="1:12" ht="15.75" x14ac:dyDescent="0.25">
      <c r="A717" s="2132"/>
      <c r="B717" s="2133"/>
      <c r="C717" s="2134"/>
      <c r="D717" s="2135">
        <f t="shared" si="11"/>
        <v>0</v>
      </c>
      <c r="E717" s="2134"/>
      <c r="F717" s="2134"/>
      <c r="G717" s="2134"/>
      <c r="H717" s="2134"/>
      <c r="I717" s="2134"/>
      <c r="J717" s="2134"/>
      <c r="K717" s="2655"/>
      <c r="L717" s="2121"/>
    </row>
    <row r="718" spans="1:12" ht="15.75" x14ac:dyDescent="0.25">
      <c r="A718" s="2132"/>
      <c r="B718" s="2133"/>
      <c r="C718" s="2134"/>
      <c r="D718" s="2135">
        <f t="shared" si="11"/>
        <v>0</v>
      </c>
      <c r="E718" s="2134"/>
      <c r="F718" s="2134"/>
      <c r="G718" s="2134"/>
      <c r="H718" s="2134"/>
      <c r="I718" s="2134"/>
      <c r="J718" s="2134"/>
      <c r="K718" s="2655"/>
      <c r="L718" s="2121"/>
    </row>
    <row r="719" spans="1:12" ht="15.75" x14ac:dyDescent="0.25">
      <c r="A719" s="2132"/>
      <c r="B719" s="2133"/>
      <c r="C719" s="2134"/>
      <c r="D719" s="2135">
        <f t="shared" si="11"/>
        <v>0</v>
      </c>
      <c r="E719" s="2134"/>
      <c r="F719" s="2134"/>
      <c r="G719" s="2134"/>
      <c r="H719" s="2134"/>
      <c r="I719" s="2134"/>
      <c r="J719" s="2134"/>
      <c r="K719" s="2655"/>
      <c r="L719" s="2121"/>
    </row>
    <row r="720" spans="1:12" ht="15.75" x14ac:dyDescent="0.25">
      <c r="A720" s="2132"/>
      <c r="B720" s="2133"/>
      <c r="C720" s="2134"/>
      <c r="D720" s="2135">
        <f t="shared" si="11"/>
        <v>0</v>
      </c>
      <c r="E720" s="2134"/>
      <c r="F720" s="2134"/>
      <c r="G720" s="2134"/>
      <c r="H720" s="2134"/>
      <c r="I720" s="2134"/>
      <c r="J720" s="2134"/>
      <c r="K720" s="2655"/>
      <c r="L720" s="2121"/>
    </row>
    <row r="721" spans="1:12" ht="15.75" x14ac:dyDescent="0.25">
      <c r="A721" s="2132"/>
      <c r="B721" s="2133"/>
      <c r="C721" s="2134"/>
      <c r="D721" s="2135">
        <f t="shared" si="11"/>
        <v>0</v>
      </c>
      <c r="E721" s="2134"/>
      <c r="F721" s="2134"/>
      <c r="G721" s="2134"/>
      <c r="H721" s="2134"/>
      <c r="I721" s="2134"/>
      <c r="J721" s="2134"/>
      <c r="K721" s="2655"/>
      <c r="L721" s="2121"/>
    </row>
    <row r="722" spans="1:12" ht="15.75" x14ac:dyDescent="0.25">
      <c r="A722" s="2132"/>
      <c r="B722" s="2133"/>
      <c r="C722" s="2134"/>
      <c r="D722" s="2135">
        <f t="shared" si="11"/>
        <v>0</v>
      </c>
      <c r="E722" s="2134"/>
      <c r="F722" s="2134"/>
      <c r="G722" s="2134"/>
      <c r="H722" s="2134"/>
      <c r="I722" s="2134"/>
      <c r="J722" s="2134"/>
      <c r="K722" s="2655"/>
      <c r="L722" s="2121"/>
    </row>
    <row r="723" spans="1:12" ht="15.75" x14ac:dyDescent="0.25">
      <c r="A723" s="2132"/>
      <c r="B723" s="2133"/>
      <c r="C723" s="2134"/>
      <c r="D723" s="2135">
        <f t="shared" si="11"/>
        <v>0</v>
      </c>
      <c r="E723" s="2134"/>
      <c r="F723" s="2134"/>
      <c r="G723" s="2134"/>
      <c r="H723" s="2134"/>
      <c r="I723" s="2134"/>
      <c r="J723" s="2134"/>
      <c r="K723" s="2655"/>
      <c r="L723" s="2121"/>
    </row>
    <row r="724" spans="1:12" ht="15.75" x14ac:dyDescent="0.25">
      <c r="A724" s="2132"/>
      <c r="B724" s="2133"/>
      <c r="C724" s="2134"/>
      <c r="D724" s="2135">
        <f t="shared" si="11"/>
        <v>0</v>
      </c>
      <c r="E724" s="2134"/>
      <c r="F724" s="2134"/>
      <c r="G724" s="2134"/>
      <c r="H724" s="2134"/>
      <c r="I724" s="2134"/>
      <c r="J724" s="2134"/>
      <c r="K724" s="2655"/>
      <c r="L724" s="2121"/>
    </row>
    <row r="725" spans="1:12" ht="15.75" x14ac:dyDescent="0.25">
      <c r="A725" s="2132"/>
      <c r="B725" s="2133"/>
      <c r="C725" s="2134"/>
      <c r="D725" s="2135">
        <f t="shared" si="11"/>
        <v>0</v>
      </c>
      <c r="E725" s="2134"/>
      <c r="F725" s="2134"/>
      <c r="G725" s="2134"/>
      <c r="H725" s="2134"/>
      <c r="I725" s="2134"/>
      <c r="J725" s="2134"/>
      <c r="K725" s="2655"/>
      <c r="L725" s="2121"/>
    </row>
    <row r="726" spans="1:12" ht="15.75" x14ac:dyDescent="0.25">
      <c r="A726" s="2132"/>
      <c r="B726" s="2133"/>
      <c r="C726" s="2134"/>
      <c r="D726" s="2135">
        <f t="shared" si="11"/>
        <v>0</v>
      </c>
      <c r="E726" s="2134"/>
      <c r="F726" s="2134"/>
      <c r="G726" s="2134"/>
      <c r="H726" s="2134"/>
      <c r="I726" s="2134"/>
      <c r="J726" s="2134"/>
      <c r="K726" s="2655"/>
      <c r="L726" s="2121"/>
    </row>
    <row r="727" spans="1:12" ht="15.75" x14ac:dyDescent="0.25">
      <c r="A727" s="2132"/>
      <c r="B727" s="2133"/>
      <c r="C727" s="2134"/>
      <c r="D727" s="2135">
        <f t="shared" si="11"/>
        <v>0</v>
      </c>
      <c r="E727" s="2134"/>
      <c r="F727" s="2134"/>
      <c r="G727" s="2134"/>
      <c r="H727" s="2134"/>
      <c r="I727" s="2134"/>
      <c r="J727" s="2134"/>
      <c r="K727" s="2655"/>
      <c r="L727" s="2121"/>
    </row>
    <row r="728" spans="1:12" ht="15.75" x14ac:dyDescent="0.25">
      <c r="A728" s="2132"/>
      <c r="B728" s="2133"/>
      <c r="C728" s="2134"/>
      <c r="D728" s="2135">
        <f t="shared" si="11"/>
        <v>0</v>
      </c>
      <c r="E728" s="2134"/>
      <c r="F728" s="2134"/>
      <c r="G728" s="2134"/>
      <c r="H728" s="2134"/>
      <c r="I728" s="2134"/>
      <c r="J728" s="2134"/>
      <c r="K728" s="2655"/>
      <c r="L728" s="2121"/>
    </row>
    <row r="729" spans="1:12" ht="15.75" x14ac:dyDescent="0.25">
      <c r="A729" s="2132"/>
      <c r="B729" s="2133"/>
      <c r="C729" s="2134"/>
      <c r="D729" s="2135">
        <f t="shared" si="11"/>
        <v>0</v>
      </c>
      <c r="E729" s="2134"/>
      <c r="F729" s="2134"/>
      <c r="G729" s="2134"/>
      <c r="H729" s="2134"/>
      <c r="I729" s="2134"/>
      <c r="J729" s="2134"/>
      <c r="K729" s="2655"/>
      <c r="L729" s="2121"/>
    </row>
    <row r="730" spans="1:12" ht="15.75" x14ac:dyDescent="0.25">
      <c r="A730" s="2132"/>
      <c r="B730" s="2133"/>
      <c r="C730" s="2134"/>
      <c r="D730" s="2135">
        <f t="shared" si="11"/>
        <v>0</v>
      </c>
      <c r="E730" s="2134"/>
      <c r="F730" s="2134"/>
      <c r="G730" s="2134"/>
      <c r="H730" s="2134"/>
      <c r="I730" s="2134"/>
      <c r="J730" s="2134"/>
      <c r="K730" s="2655"/>
      <c r="L730" s="2121"/>
    </row>
    <row r="731" spans="1:12" ht="15.75" x14ac:dyDescent="0.25">
      <c r="A731" s="2132"/>
      <c r="B731" s="2133"/>
      <c r="C731" s="2134"/>
      <c r="D731" s="2135">
        <f t="shared" si="11"/>
        <v>0</v>
      </c>
      <c r="E731" s="2134"/>
      <c r="F731" s="2134"/>
      <c r="G731" s="2134"/>
      <c r="H731" s="2134"/>
      <c r="I731" s="2134"/>
      <c r="J731" s="2134"/>
      <c r="K731" s="2655"/>
      <c r="L731" s="2121"/>
    </row>
    <row r="732" spans="1:12" ht="15.75" x14ac:dyDescent="0.25">
      <c r="A732" s="2132"/>
      <c r="B732" s="2133"/>
      <c r="C732" s="2134"/>
      <c r="D732" s="2135">
        <f t="shared" si="11"/>
        <v>0</v>
      </c>
      <c r="E732" s="2134"/>
      <c r="F732" s="2134"/>
      <c r="G732" s="2134"/>
      <c r="H732" s="2134"/>
      <c r="I732" s="2134"/>
      <c r="J732" s="2134"/>
      <c r="K732" s="2655"/>
      <c r="L732" s="2121"/>
    </row>
    <row r="733" spans="1:12" ht="15.75" x14ac:dyDescent="0.25">
      <c r="A733" s="2132"/>
      <c r="B733" s="2133"/>
      <c r="C733" s="2134"/>
      <c r="D733" s="2135">
        <f t="shared" si="11"/>
        <v>0</v>
      </c>
      <c r="E733" s="2134"/>
      <c r="F733" s="2134"/>
      <c r="G733" s="2134"/>
      <c r="H733" s="2134"/>
      <c r="I733" s="2134"/>
      <c r="J733" s="2134"/>
      <c r="K733" s="2655"/>
      <c r="L733" s="2121"/>
    </row>
    <row r="734" spans="1:12" ht="15.75" x14ac:dyDescent="0.25">
      <c r="A734" s="2132"/>
      <c r="B734" s="2133"/>
      <c r="C734" s="2134"/>
      <c r="D734" s="2135">
        <f t="shared" si="11"/>
        <v>0</v>
      </c>
      <c r="E734" s="2134"/>
      <c r="F734" s="2134"/>
      <c r="G734" s="2134"/>
      <c r="H734" s="2134"/>
      <c r="I734" s="2134"/>
      <c r="J734" s="2134"/>
      <c r="K734" s="2655"/>
      <c r="L734" s="2121"/>
    </row>
    <row r="735" spans="1:12" ht="15.75" x14ac:dyDescent="0.25">
      <c r="A735" s="2132"/>
      <c r="B735" s="2133"/>
      <c r="C735" s="2134"/>
      <c r="D735" s="2135">
        <f t="shared" si="11"/>
        <v>0</v>
      </c>
      <c r="E735" s="2134"/>
      <c r="F735" s="2134"/>
      <c r="G735" s="2134"/>
      <c r="H735" s="2134"/>
      <c r="I735" s="2134"/>
      <c r="J735" s="2134"/>
      <c r="K735" s="2655"/>
      <c r="L735" s="2121"/>
    </row>
    <row r="736" spans="1:12" ht="15.75" x14ac:dyDescent="0.25">
      <c r="A736" s="2132"/>
      <c r="B736" s="2133"/>
      <c r="C736" s="2134"/>
      <c r="D736" s="2135">
        <f t="shared" si="11"/>
        <v>0</v>
      </c>
      <c r="E736" s="2134"/>
      <c r="F736" s="2134"/>
      <c r="G736" s="2134"/>
      <c r="H736" s="2134"/>
      <c r="I736" s="2134"/>
      <c r="J736" s="2134"/>
      <c r="K736" s="2655"/>
      <c r="L736" s="2121"/>
    </row>
    <row r="737" spans="1:12" ht="15.75" x14ac:dyDescent="0.25">
      <c r="A737" s="2132"/>
      <c r="B737" s="2133"/>
      <c r="C737" s="2134"/>
      <c r="D737" s="2135">
        <f t="shared" si="11"/>
        <v>0</v>
      </c>
      <c r="E737" s="2134"/>
      <c r="F737" s="2134"/>
      <c r="G737" s="2134"/>
      <c r="H737" s="2134"/>
      <c r="I737" s="2134"/>
      <c r="J737" s="2134"/>
      <c r="K737" s="2655"/>
      <c r="L737" s="2121"/>
    </row>
    <row r="738" spans="1:12" ht="15.75" x14ac:dyDescent="0.25">
      <c r="A738" s="2132"/>
      <c r="B738" s="2133"/>
      <c r="C738" s="2134"/>
      <c r="D738" s="2135">
        <f t="shared" si="11"/>
        <v>0</v>
      </c>
      <c r="E738" s="2134"/>
      <c r="F738" s="2134"/>
      <c r="G738" s="2134"/>
      <c r="H738" s="2134"/>
      <c r="I738" s="2134"/>
      <c r="J738" s="2134"/>
      <c r="K738" s="2655"/>
      <c r="L738" s="2121"/>
    </row>
    <row r="739" spans="1:12" ht="15.75" x14ac:dyDescent="0.25">
      <c r="A739" s="2132"/>
      <c r="B739" s="2133"/>
      <c r="C739" s="2134"/>
      <c r="D739" s="2135">
        <f t="shared" si="11"/>
        <v>0</v>
      </c>
      <c r="E739" s="2134"/>
      <c r="F739" s="2134"/>
      <c r="G739" s="2134"/>
      <c r="H739" s="2134"/>
      <c r="I739" s="2134"/>
      <c r="J739" s="2134"/>
      <c r="K739" s="2655"/>
      <c r="L739" s="2121"/>
    </row>
    <row r="740" spans="1:12" ht="15.75" x14ac:dyDescent="0.25">
      <c r="A740" s="2132"/>
      <c r="B740" s="2133"/>
      <c r="C740" s="2134"/>
      <c r="D740" s="2135">
        <f t="shared" si="11"/>
        <v>0</v>
      </c>
      <c r="E740" s="2134"/>
      <c r="F740" s="2134"/>
      <c r="G740" s="2134"/>
      <c r="H740" s="2134"/>
      <c r="I740" s="2134"/>
      <c r="J740" s="2134"/>
      <c r="K740" s="2655"/>
      <c r="L740" s="2121"/>
    </row>
    <row r="741" spans="1:12" ht="15.75" x14ac:dyDescent="0.25">
      <c r="A741" s="2132"/>
      <c r="B741" s="2133"/>
      <c r="C741" s="2134"/>
      <c r="D741" s="2135">
        <f t="shared" si="11"/>
        <v>0</v>
      </c>
      <c r="E741" s="2134"/>
      <c r="F741" s="2134"/>
      <c r="G741" s="2134"/>
      <c r="H741" s="2134"/>
      <c r="I741" s="2134"/>
      <c r="J741" s="2134"/>
      <c r="K741" s="2655"/>
      <c r="L741" s="2121"/>
    </row>
    <row r="742" spans="1:12" ht="15.75" x14ac:dyDescent="0.25">
      <c r="A742" s="2132"/>
      <c r="B742" s="2133"/>
      <c r="C742" s="2134"/>
      <c r="D742" s="2135">
        <f t="shared" si="11"/>
        <v>0</v>
      </c>
      <c r="E742" s="2134"/>
      <c r="F742" s="2134"/>
      <c r="G742" s="2134"/>
      <c r="H742" s="2134"/>
      <c r="I742" s="2134"/>
      <c r="J742" s="2134"/>
      <c r="K742" s="2655"/>
      <c r="L742" s="2121"/>
    </row>
    <row r="743" spans="1:12" ht="15.75" x14ac:dyDescent="0.25">
      <c r="A743" s="2132"/>
      <c r="B743" s="2133"/>
      <c r="C743" s="2134"/>
      <c r="D743" s="2135">
        <f t="shared" si="11"/>
        <v>0</v>
      </c>
      <c r="E743" s="2134"/>
      <c r="F743" s="2134"/>
      <c r="G743" s="2134"/>
      <c r="H743" s="2134"/>
      <c r="I743" s="2134"/>
      <c r="J743" s="2134"/>
      <c r="K743" s="2655"/>
      <c r="L743" s="2121"/>
    </row>
    <row r="744" spans="1:12" ht="15.75" x14ac:dyDescent="0.25">
      <c r="A744" s="2132"/>
      <c r="B744" s="2133"/>
      <c r="C744" s="2134"/>
      <c r="D744" s="2135">
        <f t="shared" si="11"/>
        <v>0</v>
      </c>
      <c r="E744" s="2134"/>
      <c r="F744" s="2134"/>
      <c r="G744" s="2134"/>
      <c r="H744" s="2134"/>
      <c r="I744" s="2134"/>
      <c r="J744" s="2134"/>
      <c r="K744" s="2655"/>
      <c r="L744" s="2121"/>
    </row>
    <row r="745" spans="1:12" ht="15.75" x14ac:dyDescent="0.25">
      <c r="A745" s="2132"/>
      <c r="B745" s="2133"/>
      <c r="C745" s="2134"/>
      <c r="D745" s="2135">
        <f t="shared" si="11"/>
        <v>0</v>
      </c>
      <c r="E745" s="2134"/>
      <c r="F745" s="2134"/>
      <c r="G745" s="2134"/>
      <c r="H745" s="2134"/>
      <c r="I745" s="2134"/>
      <c r="J745" s="2134"/>
      <c r="K745" s="2655"/>
      <c r="L745" s="2121"/>
    </row>
    <row r="746" spans="1:12" ht="15.75" x14ac:dyDescent="0.25">
      <c r="A746" s="2132"/>
      <c r="B746" s="2133"/>
      <c r="C746" s="2134"/>
      <c r="D746" s="2135">
        <f t="shared" si="11"/>
        <v>0</v>
      </c>
      <c r="E746" s="2134"/>
      <c r="F746" s="2134"/>
      <c r="G746" s="2134"/>
      <c r="H746" s="2134"/>
      <c r="I746" s="2134"/>
      <c r="J746" s="2134"/>
      <c r="K746" s="2655"/>
      <c r="L746" s="2121"/>
    </row>
    <row r="747" spans="1:12" ht="15.75" x14ac:dyDescent="0.25">
      <c r="A747" s="2132"/>
      <c r="B747" s="2133"/>
      <c r="C747" s="2134"/>
      <c r="D747" s="2135">
        <f t="shared" si="11"/>
        <v>0</v>
      </c>
      <c r="E747" s="2134"/>
      <c r="F747" s="2134"/>
      <c r="G747" s="2134"/>
      <c r="H747" s="2134"/>
      <c r="I747" s="2134"/>
      <c r="J747" s="2134"/>
      <c r="K747" s="2655"/>
      <c r="L747" s="2121"/>
    </row>
    <row r="748" spans="1:12" ht="15.75" x14ac:dyDescent="0.25">
      <c r="A748" s="2132"/>
      <c r="B748" s="2133"/>
      <c r="C748" s="2134"/>
      <c r="D748" s="2135">
        <f t="shared" si="11"/>
        <v>0</v>
      </c>
      <c r="E748" s="2134"/>
      <c r="F748" s="2134"/>
      <c r="G748" s="2134"/>
      <c r="H748" s="2134"/>
      <c r="I748" s="2134"/>
      <c r="J748" s="2134"/>
      <c r="K748" s="2655"/>
      <c r="L748" s="2121"/>
    </row>
    <row r="749" spans="1:12" ht="15.75" x14ac:dyDescent="0.25">
      <c r="A749" s="2132"/>
      <c r="B749" s="2133"/>
      <c r="C749" s="2134"/>
      <c r="D749" s="2135">
        <f t="shared" si="11"/>
        <v>0</v>
      </c>
      <c r="E749" s="2134"/>
      <c r="F749" s="2134"/>
      <c r="G749" s="2134"/>
      <c r="H749" s="2134"/>
      <c r="I749" s="2134"/>
      <c r="J749" s="2134"/>
      <c r="K749" s="2655"/>
      <c r="L749" s="2121"/>
    </row>
    <row r="750" spans="1:12" ht="15.75" x14ac:dyDescent="0.25">
      <c r="A750" s="2132"/>
      <c r="B750" s="2133"/>
      <c r="C750" s="2134"/>
      <c r="D750" s="2135">
        <f t="shared" si="11"/>
        <v>0</v>
      </c>
      <c r="E750" s="2134"/>
      <c r="F750" s="2134"/>
      <c r="G750" s="2134"/>
      <c r="H750" s="2134"/>
      <c r="I750" s="2134"/>
      <c r="J750" s="2134"/>
      <c r="K750" s="2655"/>
      <c r="L750" s="2121"/>
    </row>
    <row r="751" spans="1:12" ht="15.75" x14ac:dyDescent="0.25">
      <c r="A751" s="2132"/>
      <c r="B751" s="2133"/>
      <c r="C751" s="2134"/>
      <c r="D751" s="2135">
        <f>+C751*(100-E751)/100</f>
        <v>0</v>
      </c>
      <c r="E751" s="2134"/>
      <c r="F751" s="2134"/>
      <c r="G751" s="2134"/>
      <c r="H751" s="2134"/>
      <c r="I751" s="2134"/>
      <c r="J751" s="2134"/>
      <c r="K751" s="2655"/>
      <c r="L751" s="2121"/>
    </row>
    <row r="752" spans="1:12" ht="15.75" x14ac:dyDescent="0.25">
      <c r="A752" s="2132"/>
      <c r="B752" s="2133"/>
      <c r="C752" s="2134"/>
      <c r="D752" s="2135">
        <f>+C752*(100-E752)/100</f>
        <v>0</v>
      </c>
      <c r="E752" s="2134"/>
      <c r="F752" s="2134"/>
      <c r="G752" s="2134"/>
      <c r="H752" s="2134"/>
      <c r="I752" s="2134"/>
      <c r="J752" s="2134"/>
      <c r="K752" s="2655"/>
      <c r="L752" s="2121"/>
    </row>
    <row r="753" spans="1:12" ht="15.75" x14ac:dyDescent="0.25">
      <c r="A753" s="2132"/>
      <c r="B753" s="2133"/>
      <c r="C753" s="2134"/>
      <c r="D753" s="2135">
        <f>+C753*(100-E753)/100</f>
        <v>0</v>
      </c>
      <c r="E753" s="2134"/>
      <c r="F753" s="2134"/>
      <c r="G753" s="2134"/>
      <c r="H753" s="2134"/>
      <c r="I753" s="2134"/>
      <c r="J753" s="2134"/>
      <c r="K753" s="2655"/>
      <c r="L753" s="2121"/>
    </row>
    <row r="754" spans="1:12" ht="15.75" x14ac:dyDescent="0.25">
      <c r="A754" s="2132"/>
      <c r="B754" s="2133"/>
      <c r="C754" s="2134"/>
      <c r="D754" s="2135">
        <f>+C754*(100-E754)/100</f>
        <v>0</v>
      </c>
      <c r="E754" s="2134"/>
      <c r="F754" s="2134"/>
      <c r="G754" s="2134"/>
      <c r="H754" s="2134"/>
      <c r="I754" s="2134"/>
      <c r="J754" s="2134"/>
      <c r="K754" s="2655"/>
      <c r="L754" s="2121"/>
    </row>
    <row r="755" spans="1:12" ht="15.75" x14ac:dyDescent="0.25">
      <c r="A755" s="2132"/>
      <c r="B755" s="2133"/>
      <c r="C755" s="2134"/>
      <c r="D755" s="2135">
        <f>+C755*(100-E755)/100</f>
        <v>0</v>
      </c>
      <c r="E755" s="2134"/>
      <c r="F755" s="2134"/>
      <c r="G755" s="2134"/>
      <c r="H755" s="2134"/>
      <c r="I755" s="2134"/>
      <c r="J755" s="2134"/>
      <c r="K755" s="2655"/>
      <c r="L755" s="2121"/>
    </row>
  </sheetData>
  <autoFilter ref="B6:K6"/>
  <mergeCells count="31">
    <mergeCell ref="C39:J39"/>
    <mergeCell ref="A34:A35"/>
    <mergeCell ref="C35:J35"/>
    <mergeCell ref="C36:J36"/>
    <mergeCell ref="A5:B5"/>
    <mergeCell ref="C5:F5"/>
    <mergeCell ref="G5:H5"/>
    <mergeCell ref="I5:J5"/>
    <mergeCell ref="C32:J32"/>
    <mergeCell ref="C31:J31"/>
    <mergeCell ref="A1:L1"/>
    <mergeCell ref="A2:B2"/>
    <mergeCell ref="C2:F2"/>
    <mergeCell ref="G2:H2"/>
    <mergeCell ref="I2:J2"/>
    <mergeCell ref="K2:L2"/>
    <mergeCell ref="A3:B3"/>
    <mergeCell ref="A4:B4"/>
    <mergeCell ref="C4:F4"/>
    <mergeCell ref="G4:H4"/>
    <mergeCell ref="I4:J4"/>
    <mergeCell ref="C3:F3"/>
    <mergeCell ref="G3:H3"/>
    <mergeCell ref="I3:J3"/>
    <mergeCell ref="K3:L3"/>
    <mergeCell ref="C30:J30"/>
    <mergeCell ref="C28:J28"/>
    <mergeCell ref="C15:J15"/>
    <mergeCell ref="K4:L4"/>
    <mergeCell ref="K5:L5"/>
    <mergeCell ref="C7:J7"/>
  </mergeCells>
  <pageMargins left="0.7" right="0.7" top="0.75" bottom="0.75" header="0.3" footer="0.3"/>
  <pageSetup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dimension ref="A1:X748"/>
  <sheetViews>
    <sheetView workbookViewId="0">
      <pane ySplit="6" topLeftCell="A16" activePane="bottomLeft" state="frozen"/>
      <selection pane="bottomLeft" activeCell="B28" sqref="A28:XFD28"/>
    </sheetView>
  </sheetViews>
  <sheetFormatPr defaultRowHeight="12.75" x14ac:dyDescent="0.2"/>
  <cols>
    <col min="1" max="1" width="11.28515625" style="2127" bestFit="1" customWidth="1"/>
    <col min="2" max="2" width="10.42578125" style="2127" customWidth="1"/>
    <col min="3" max="11" width="12.85546875" style="2127" customWidth="1"/>
    <col min="12" max="12" width="55.42578125" style="2127" customWidth="1"/>
    <col min="13" max="16384" width="9.140625" style="2127"/>
  </cols>
  <sheetData>
    <row r="1" spans="1:24" s="2120" customFormat="1" ht="30.75" customHeight="1" thickTop="1" x14ac:dyDescent="0.25">
      <c r="A1" s="4251" t="s">
        <v>4109</v>
      </c>
      <c r="B1" s="4252"/>
      <c r="C1" s="4252"/>
      <c r="D1" s="4252"/>
      <c r="E1" s="4252"/>
      <c r="F1" s="4252"/>
      <c r="G1" s="4252"/>
      <c r="H1" s="4252"/>
      <c r="I1" s="4252"/>
      <c r="J1" s="4252"/>
      <c r="K1" s="4252"/>
      <c r="L1" s="4253"/>
      <c r="M1" s="2127"/>
      <c r="N1" s="2127"/>
      <c r="O1" s="2127"/>
      <c r="P1" s="2127"/>
      <c r="Q1" s="2127"/>
      <c r="R1" s="2127"/>
      <c r="S1" s="2127"/>
      <c r="T1" s="2127"/>
      <c r="U1" s="2127"/>
      <c r="V1" s="2127"/>
      <c r="W1" s="2127"/>
      <c r="X1" s="2127"/>
    </row>
    <row r="2" spans="1:24" s="2123" customFormat="1" ht="20.25" customHeight="1" x14ac:dyDescent="0.25">
      <c r="A2" s="4254" t="s">
        <v>259</v>
      </c>
      <c r="B2" s="4255"/>
      <c r="C2" s="4303">
        <f>+(25+119+88)*25</f>
        <v>5800</v>
      </c>
      <c r="D2" s="4304"/>
      <c r="E2" s="4304"/>
      <c r="F2" s="4305"/>
      <c r="G2" s="4351" t="s">
        <v>4030</v>
      </c>
      <c r="H2" s="4352"/>
      <c r="I2" s="4256" t="s">
        <v>260</v>
      </c>
      <c r="J2" s="4257"/>
      <c r="K2" s="4288" t="s">
        <v>2541</v>
      </c>
      <c r="L2" s="4289"/>
      <c r="M2" s="2127"/>
      <c r="N2" s="2127"/>
      <c r="O2" s="2127"/>
      <c r="P2" s="2127"/>
      <c r="Q2" s="2127"/>
      <c r="R2" s="2127"/>
      <c r="S2" s="2127"/>
      <c r="T2" s="2127"/>
      <c r="U2" s="2127"/>
      <c r="V2" s="2127"/>
      <c r="W2" s="2127"/>
      <c r="X2" s="2127"/>
    </row>
    <row r="3" spans="1:24" s="2123" customFormat="1" ht="20.25" customHeight="1" x14ac:dyDescent="0.25">
      <c r="A3" s="4254" t="s">
        <v>261</v>
      </c>
      <c r="B3" s="4255"/>
      <c r="C3" s="4303" t="s">
        <v>4113</v>
      </c>
      <c r="D3" s="4304"/>
      <c r="E3" s="4304"/>
      <c r="F3" s="4305"/>
      <c r="G3" s="4355" t="s">
        <v>4407</v>
      </c>
      <c r="H3" s="4356"/>
      <c r="I3" s="4256" t="s">
        <v>262</v>
      </c>
      <c r="J3" s="4257"/>
      <c r="K3" s="4288" t="s">
        <v>2792</v>
      </c>
      <c r="L3" s="4289"/>
      <c r="M3" s="2127"/>
      <c r="N3" s="2127"/>
      <c r="O3" s="2127"/>
      <c r="P3" s="2127"/>
      <c r="Q3" s="2127"/>
      <c r="R3" s="2127"/>
      <c r="S3" s="2127"/>
      <c r="T3" s="2127"/>
      <c r="U3" s="2127"/>
      <c r="V3" s="2127"/>
      <c r="W3" s="2127"/>
      <c r="X3" s="2127"/>
    </row>
    <row r="4" spans="1:24" s="2123" customFormat="1" ht="20.25" customHeight="1" x14ac:dyDescent="0.25">
      <c r="A4" s="4254" t="s">
        <v>263</v>
      </c>
      <c r="B4" s="4255"/>
      <c r="C4" s="4303" t="s">
        <v>4143</v>
      </c>
      <c r="D4" s="4304"/>
      <c r="E4" s="4304"/>
      <c r="F4" s="4305"/>
      <c r="G4" s="4281"/>
      <c r="H4" s="4282"/>
      <c r="I4" s="4256" t="s">
        <v>264</v>
      </c>
      <c r="J4" s="4257"/>
      <c r="K4" s="4288" t="s">
        <v>3426</v>
      </c>
      <c r="L4" s="4289"/>
      <c r="M4" s="2127"/>
      <c r="N4" s="2127"/>
      <c r="O4" s="2127"/>
      <c r="P4" s="2127"/>
      <c r="Q4" s="2127"/>
      <c r="R4" s="2127"/>
      <c r="S4" s="2127"/>
      <c r="T4" s="2127"/>
      <c r="U4" s="2127"/>
      <c r="V4" s="2127"/>
      <c r="W4" s="2127"/>
      <c r="X4" s="2127"/>
    </row>
    <row r="5" spans="1:24" s="2123" customFormat="1" ht="84.75" customHeight="1" thickBot="1" x14ac:dyDescent="0.3">
      <c r="A5" s="4267" t="s">
        <v>265</v>
      </c>
      <c r="B5" s="4268"/>
      <c r="C5" s="4292" t="s">
        <v>4130</v>
      </c>
      <c r="D5" s="4293"/>
      <c r="E5" s="4293"/>
      <c r="F5" s="4294"/>
      <c r="G5" s="4272"/>
      <c r="H5" s="4273"/>
      <c r="I5" s="4256" t="s">
        <v>397</v>
      </c>
      <c r="J5" s="4257"/>
      <c r="K5" s="4353" t="s">
        <v>4110</v>
      </c>
      <c r="L5" s="4354"/>
      <c r="M5" s="2127"/>
      <c r="N5" s="2127"/>
      <c r="O5" s="2127"/>
      <c r="P5" s="2127"/>
      <c r="Q5" s="2127"/>
      <c r="R5" s="2127"/>
      <c r="S5" s="2127"/>
      <c r="T5" s="2127"/>
      <c r="U5" s="2127"/>
      <c r="V5" s="2127"/>
      <c r="W5" s="2127"/>
      <c r="X5" s="2127"/>
    </row>
    <row r="6" spans="1:24" s="2128" customFormat="1" ht="43.5" customHeight="1" thickTop="1" thickBot="1" x14ac:dyDescent="0.3">
      <c r="A6" s="2124" t="s">
        <v>1</v>
      </c>
      <c r="B6" s="2125" t="s">
        <v>0</v>
      </c>
      <c r="C6" s="2125" t="s">
        <v>2</v>
      </c>
      <c r="D6" s="2125" t="s">
        <v>3</v>
      </c>
      <c r="E6" s="2125" t="s">
        <v>4</v>
      </c>
      <c r="F6" s="2125" t="s">
        <v>5</v>
      </c>
      <c r="G6" s="2125" t="s">
        <v>6</v>
      </c>
      <c r="H6" s="2125" t="s">
        <v>7</v>
      </c>
      <c r="I6" s="2125" t="s">
        <v>8</v>
      </c>
      <c r="J6" s="2125" t="s">
        <v>9</v>
      </c>
      <c r="K6" s="2744" t="s">
        <v>3817</v>
      </c>
      <c r="L6" s="2126" t="s">
        <v>10</v>
      </c>
      <c r="M6" s="2127"/>
      <c r="N6" s="2127"/>
      <c r="O6" s="2127"/>
      <c r="P6" s="2127"/>
      <c r="Q6" s="2127"/>
      <c r="R6" s="2127"/>
      <c r="S6" s="2127"/>
      <c r="T6" s="2127"/>
      <c r="U6" s="2127"/>
      <c r="V6" s="2127"/>
      <c r="W6" s="2127"/>
      <c r="X6" s="2127"/>
    </row>
    <row r="7" spans="1:24" ht="126" customHeight="1" thickTop="1" x14ac:dyDescent="0.2">
      <c r="A7" s="2129">
        <v>44192</v>
      </c>
      <c r="B7" s="2130" t="s">
        <v>62</v>
      </c>
      <c r="C7" s="4274" t="s">
        <v>4144</v>
      </c>
      <c r="D7" s="4275"/>
      <c r="E7" s="4275"/>
      <c r="F7" s="4275"/>
      <c r="G7" s="4275"/>
      <c r="H7" s="4275"/>
      <c r="I7" s="4275"/>
      <c r="J7" s="4276"/>
      <c r="K7" s="2829" t="s">
        <v>2119</v>
      </c>
      <c r="L7" s="2131" t="s">
        <v>4129</v>
      </c>
    </row>
    <row r="8" spans="1:24" ht="15.75" x14ac:dyDescent="0.25">
      <c r="A8" s="2855">
        <v>44166</v>
      </c>
      <c r="B8" s="2333" t="s">
        <v>4</v>
      </c>
      <c r="C8" s="2334"/>
      <c r="D8" s="2335"/>
      <c r="E8" s="2334">
        <v>14</v>
      </c>
      <c r="F8" s="2334"/>
      <c r="G8" s="2334"/>
      <c r="H8" s="2334"/>
      <c r="I8" s="2334"/>
      <c r="J8" s="2334"/>
      <c r="K8" s="3127"/>
      <c r="L8" s="2336"/>
    </row>
    <row r="9" spans="1:24" ht="17.25" customHeight="1" x14ac:dyDescent="0.25">
      <c r="A9" s="2132">
        <v>44197</v>
      </c>
      <c r="B9" s="2133" t="s">
        <v>12</v>
      </c>
      <c r="C9" s="2135">
        <v>275</v>
      </c>
      <c r="D9" s="2135">
        <f>+C9-(E9/100*C9)</f>
        <v>261.25</v>
      </c>
      <c r="E9" s="2135">
        <v>5</v>
      </c>
      <c r="F9" s="2135" t="s">
        <v>159</v>
      </c>
      <c r="G9" s="2135">
        <v>180</v>
      </c>
      <c r="H9" s="2134"/>
      <c r="I9" s="2134"/>
      <c r="J9" s="2134"/>
      <c r="K9" s="3014"/>
      <c r="L9" s="2121" t="s">
        <v>4127</v>
      </c>
    </row>
    <row r="10" spans="1:24" ht="31.5" x14ac:dyDescent="0.25">
      <c r="A10" s="2132">
        <v>44198</v>
      </c>
      <c r="B10" s="2133" t="s">
        <v>186</v>
      </c>
      <c r="C10" s="2134"/>
      <c r="D10" s="2135">
        <f>+C10-(E10/100*C10)</f>
        <v>0</v>
      </c>
      <c r="E10" s="2134"/>
      <c r="F10" s="2134"/>
      <c r="G10" s="2134"/>
      <c r="H10" s="2134">
        <v>2010</v>
      </c>
      <c r="I10" s="2134">
        <v>92</v>
      </c>
      <c r="J10" s="2134"/>
      <c r="K10" s="3014"/>
      <c r="L10" s="2121" t="s">
        <v>4134</v>
      </c>
    </row>
    <row r="11" spans="1:24" ht="23.25" customHeight="1" x14ac:dyDescent="0.2">
      <c r="A11" s="2132">
        <v>44204</v>
      </c>
      <c r="B11" s="2133" t="s">
        <v>186</v>
      </c>
      <c r="C11" s="2134"/>
      <c r="D11" s="2135"/>
      <c r="E11" s="2134"/>
      <c r="F11" s="2134"/>
      <c r="G11" s="2134"/>
      <c r="H11" s="2134">
        <v>1985</v>
      </c>
      <c r="I11" s="2134">
        <v>100</v>
      </c>
      <c r="J11" s="2134"/>
      <c r="K11" s="3014"/>
      <c r="L11" s="2219" t="s">
        <v>4155</v>
      </c>
    </row>
    <row r="12" spans="1:24" ht="15.75" x14ac:dyDescent="0.25">
      <c r="A12" s="2132">
        <v>44215</v>
      </c>
      <c r="B12" s="2133" t="s">
        <v>14</v>
      </c>
      <c r="C12" s="4295" t="s">
        <v>1354</v>
      </c>
      <c r="D12" s="4296"/>
      <c r="E12" s="4296"/>
      <c r="F12" s="4296"/>
      <c r="G12" s="4296"/>
      <c r="H12" s="4296"/>
      <c r="I12" s="4296"/>
      <c r="J12" s="4297"/>
      <c r="K12" s="3014"/>
      <c r="L12" s="2121"/>
    </row>
    <row r="13" spans="1:24" ht="15.75" x14ac:dyDescent="0.25">
      <c r="A13" s="2132">
        <v>44225</v>
      </c>
      <c r="B13" s="2133" t="s">
        <v>186</v>
      </c>
      <c r="C13" s="2134"/>
      <c r="D13" s="2135">
        <f>+C13-(E13/100*C13)</f>
        <v>0</v>
      </c>
      <c r="E13" s="2134"/>
      <c r="F13" s="2134"/>
      <c r="G13" s="2134"/>
      <c r="H13" s="2134">
        <v>2055</v>
      </c>
      <c r="I13" s="2134">
        <v>100</v>
      </c>
      <c r="J13" s="2134"/>
      <c r="K13" s="3014"/>
      <c r="L13" s="2121" t="s">
        <v>4223</v>
      </c>
    </row>
    <row r="14" spans="1:24" ht="15.75" x14ac:dyDescent="0.25">
      <c r="A14" s="2855">
        <v>44227</v>
      </c>
      <c r="B14" s="2333" t="s">
        <v>4</v>
      </c>
      <c r="C14" s="2334"/>
      <c r="D14" s="2335"/>
      <c r="E14" s="2334">
        <v>1</v>
      </c>
      <c r="F14" s="2334"/>
      <c r="G14" s="2334"/>
      <c r="H14" s="2334"/>
      <c r="I14" s="2334"/>
      <c r="J14" s="2334"/>
      <c r="K14" s="3127"/>
      <c r="L14" s="2336"/>
    </row>
    <row r="15" spans="1:24" ht="15.75" x14ac:dyDescent="0.25">
      <c r="A15" s="2132">
        <v>44237</v>
      </c>
      <c r="B15" s="2133" t="s">
        <v>26</v>
      </c>
      <c r="C15" s="4295" t="s">
        <v>4230</v>
      </c>
      <c r="D15" s="4296"/>
      <c r="E15" s="4296"/>
      <c r="F15" s="4296"/>
      <c r="G15" s="4296"/>
      <c r="H15" s="4296"/>
      <c r="I15" s="4296"/>
      <c r="J15" s="4297"/>
      <c r="K15" s="3014"/>
      <c r="L15" s="2121"/>
    </row>
    <row r="16" spans="1:24" ht="31.5" x14ac:dyDescent="0.25">
      <c r="A16" s="2132">
        <v>44239</v>
      </c>
      <c r="B16" s="2133" t="s">
        <v>12</v>
      </c>
      <c r="C16" s="2134">
        <v>415</v>
      </c>
      <c r="D16" s="2135">
        <f t="shared" ref="D16:D70" si="0">+C16*(100-E16)/100</f>
        <v>410.85</v>
      </c>
      <c r="E16" s="2134">
        <v>1</v>
      </c>
      <c r="F16" s="2134" t="s">
        <v>159</v>
      </c>
      <c r="G16" s="2134">
        <v>142</v>
      </c>
      <c r="H16" s="2134"/>
      <c r="I16" s="2134"/>
      <c r="J16" s="2134"/>
      <c r="K16" s="3014"/>
      <c r="L16" s="2121" t="s">
        <v>4233</v>
      </c>
    </row>
    <row r="17" spans="1:12" ht="31.5" x14ac:dyDescent="0.25">
      <c r="A17" s="2132">
        <v>44240</v>
      </c>
      <c r="B17" s="2133" t="s">
        <v>12</v>
      </c>
      <c r="C17" s="2134">
        <v>390</v>
      </c>
      <c r="D17" s="2135">
        <f t="shared" si="0"/>
        <v>386.1</v>
      </c>
      <c r="E17" s="2134">
        <v>1</v>
      </c>
      <c r="F17" s="2134" t="s">
        <v>159</v>
      </c>
      <c r="G17" s="2134">
        <v>135</v>
      </c>
      <c r="H17" s="2134"/>
      <c r="I17" s="2134"/>
      <c r="J17" s="2134"/>
      <c r="K17" s="3014"/>
      <c r="L17" s="2121" t="s">
        <v>4233</v>
      </c>
    </row>
    <row r="18" spans="1:12" ht="15.75" x14ac:dyDescent="0.25">
      <c r="A18" s="2855">
        <v>44255</v>
      </c>
      <c r="B18" s="2333" t="s">
        <v>4</v>
      </c>
      <c r="C18" s="2334"/>
      <c r="D18" s="2335"/>
      <c r="E18" s="2334">
        <v>1</v>
      </c>
      <c r="F18" s="2334"/>
      <c r="G18" s="2334"/>
      <c r="H18" s="2334"/>
      <c r="I18" s="2334"/>
      <c r="J18" s="2334"/>
      <c r="K18" s="3127"/>
      <c r="L18" s="2336"/>
    </row>
    <row r="19" spans="1:12" ht="15.75" x14ac:dyDescent="0.25">
      <c r="A19" s="2855">
        <v>44285</v>
      </c>
      <c r="B19" s="2333" t="s">
        <v>4</v>
      </c>
      <c r="C19" s="2334"/>
      <c r="D19" s="2335"/>
      <c r="E19" s="2334">
        <v>1</v>
      </c>
      <c r="F19" s="2334"/>
      <c r="G19" s="2334"/>
      <c r="H19" s="2334"/>
      <c r="I19" s="2334"/>
      <c r="J19" s="2334"/>
      <c r="K19" s="3127"/>
      <c r="L19" s="2336"/>
    </row>
    <row r="20" spans="1:12" ht="15.75" x14ac:dyDescent="0.25">
      <c r="A20" s="2132">
        <v>44280</v>
      </c>
      <c r="B20" s="2133" t="s">
        <v>186</v>
      </c>
      <c r="C20" s="2134"/>
      <c r="D20" s="2135">
        <f t="shared" si="0"/>
        <v>0</v>
      </c>
      <c r="E20" s="2134"/>
      <c r="F20" s="2134"/>
      <c r="G20" s="2134"/>
      <c r="H20" s="2134">
        <v>3840</v>
      </c>
      <c r="I20" s="2134">
        <v>100</v>
      </c>
      <c r="J20" s="2134"/>
      <c r="K20" s="3014"/>
      <c r="L20" s="2121"/>
    </row>
    <row r="21" spans="1:12" ht="15.75" x14ac:dyDescent="0.25">
      <c r="A21" s="2132">
        <v>44330</v>
      </c>
      <c r="B21" s="2133" t="s">
        <v>12</v>
      </c>
      <c r="C21" s="2135">
        <v>415</v>
      </c>
      <c r="D21" s="2135">
        <f>C21*(100-E21)/100</f>
        <v>332</v>
      </c>
      <c r="E21" s="2135">
        <v>20</v>
      </c>
      <c r="F21" s="2135" t="s">
        <v>159</v>
      </c>
      <c r="G21" s="2135">
        <v>210</v>
      </c>
      <c r="H21" s="2134"/>
      <c r="I21" s="2134"/>
      <c r="J21" s="2134"/>
      <c r="K21" s="3014"/>
      <c r="L21" s="2121" t="s">
        <v>2710</v>
      </c>
    </row>
    <row r="22" spans="1:12" ht="15.75" x14ac:dyDescent="0.25">
      <c r="A22" s="2132">
        <v>44331</v>
      </c>
      <c r="B22" s="2133" t="s">
        <v>186</v>
      </c>
      <c r="C22" s="2134"/>
      <c r="D22" s="2135">
        <f t="shared" si="0"/>
        <v>0</v>
      </c>
      <c r="E22" s="2134"/>
      <c r="F22" s="2134"/>
      <c r="G22" s="2134"/>
      <c r="H22" s="2134">
        <v>3080</v>
      </c>
      <c r="I22" s="2134">
        <v>83</v>
      </c>
      <c r="J22" s="2134"/>
      <c r="K22" s="3014"/>
      <c r="L22" s="2121"/>
    </row>
    <row r="23" spans="1:12" ht="15.75" x14ac:dyDescent="0.25">
      <c r="A23" s="2132">
        <v>44347</v>
      </c>
      <c r="B23" s="2133" t="s">
        <v>186</v>
      </c>
      <c r="C23" s="2134"/>
      <c r="D23" s="2135">
        <f t="shared" si="0"/>
        <v>0</v>
      </c>
      <c r="E23" s="2134"/>
      <c r="F23" s="2134"/>
      <c r="G23" s="2134"/>
      <c r="H23" s="2134">
        <v>3070</v>
      </c>
      <c r="I23" s="2134">
        <v>96</v>
      </c>
      <c r="J23" s="2134"/>
      <c r="K23" s="3014"/>
      <c r="L23" s="2121" t="s">
        <v>40</v>
      </c>
    </row>
    <row r="24" spans="1:12" ht="15.75" x14ac:dyDescent="0.25">
      <c r="A24" s="3213">
        <v>44365</v>
      </c>
      <c r="B24" s="3214" t="s">
        <v>33</v>
      </c>
      <c r="C24" s="4330" t="s">
        <v>4432</v>
      </c>
      <c r="D24" s="4331"/>
      <c r="E24" s="4331"/>
      <c r="F24" s="4331"/>
      <c r="G24" s="4331"/>
      <c r="H24" s="4331"/>
      <c r="I24" s="4331"/>
      <c r="J24" s="4332"/>
      <c r="K24" s="3215"/>
      <c r="L24" s="3216"/>
    </row>
    <row r="25" spans="1:12" ht="15.75" x14ac:dyDescent="0.25">
      <c r="A25" s="2132">
        <v>44448</v>
      </c>
      <c r="B25" s="2133" t="s">
        <v>186</v>
      </c>
      <c r="C25" s="2134"/>
      <c r="D25" s="2135">
        <f t="shared" si="0"/>
        <v>0</v>
      </c>
      <c r="E25" s="2134"/>
      <c r="F25" s="2134"/>
      <c r="G25" s="2134"/>
      <c r="H25" s="2134">
        <v>3290</v>
      </c>
      <c r="I25" s="2134">
        <v>100</v>
      </c>
      <c r="J25" s="2134"/>
      <c r="K25" s="3014"/>
      <c r="L25" s="2121" t="s">
        <v>3304</v>
      </c>
    </row>
    <row r="26" spans="1:12" ht="31.5" x14ac:dyDescent="0.25">
      <c r="A26" s="2132">
        <v>44468</v>
      </c>
      <c r="B26" s="2133" t="s">
        <v>12</v>
      </c>
      <c r="C26" s="2134">
        <v>365</v>
      </c>
      <c r="D26" s="2135">
        <f>C26*(100-E26)/100</f>
        <v>292</v>
      </c>
      <c r="E26" s="2134">
        <v>20</v>
      </c>
      <c r="F26" s="2135" t="s">
        <v>159</v>
      </c>
      <c r="G26" s="2134">
        <v>200</v>
      </c>
      <c r="H26" s="2134"/>
      <c r="I26" s="2134"/>
      <c r="J26" s="2134"/>
      <c r="K26" s="3014"/>
      <c r="L26" s="2121" t="s">
        <v>4569</v>
      </c>
    </row>
    <row r="27" spans="1:12" ht="15.75" x14ac:dyDescent="0.25">
      <c r="A27" s="4260">
        <v>44486</v>
      </c>
      <c r="B27" s="2133" t="s">
        <v>12</v>
      </c>
      <c r="C27" s="2134">
        <v>270</v>
      </c>
      <c r="D27" s="2135">
        <f t="shared" si="0"/>
        <v>216</v>
      </c>
      <c r="E27" s="2134">
        <v>20</v>
      </c>
      <c r="F27" s="2134" t="s">
        <v>159</v>
      </c>
      <c r="G27" s="2134">
        <v>185</v>
      </c>
      <c r="H27" s="2134"/>
      <c r="I27" s="2134"/>
      <c r="J27" s="2134"/>
      <c r="K27" s="3014"/>
      <c r="L27" s="2121" t="s">
        <v>2710</v>
      </c>
    </row>
    <row r="28" spans="1:12" ht="15.75" x14ac:dyDescent="0.25">
      <c r="A28" s="4261"/>
      <c r="B28" s="2133" t="s">
        <v>14</v>
      </c>
      <c r="C28" s="4295" t="s">
        <v>3514</v>
      </c>
      <c r="D28" s="4296"/>
      <c r="E28" s="4296"/>
      <c r="F28" s="4296"/>
      <c r="G28" s="4296"/>
      <c r="H28" s="4296"/>
      <c r="I28" s="4296"/>
      <c r="J28" s="4297"/>
      <c r="K28" s="3014"/>
      <c r="L28" s="2121"/>
    </row>
    <row r="29" spans="1:12" ht="15.75" x14ac:dyDescent="0.25">
      <c r="A29" s="2132">
        <v>44488</v>
      </c>
      <c r="B29" s="2133" t="s">
        <v>12</v>
      </c>
      <c r="C29" s="2134">
        <v>410</v>
      </c>
      <c r="D29" s="2135">
        <f t="shared" si="0"/>
        <v>328</v>
      </c>
      <c r="E29" s="2134">
        <v>20</v>
      </c>
      <c r="F29" s="2134" t="s">
        <v>159</v>
      </c>
      <c r="G29" s="2134">
        <v>180</v>
      </c>
      <c r="H29" s="2134"/>
      <c r="I29" s="2134"/>
      <c r="J29" s="2134"/>
      <c r="K29" s="3014"/>
      <c r="L29" s="2121" t="s">
        <v>4585</v>
      </c>
    </row>
    <row r="30" spans="1:12" ht="15.75" x14ac:dyDescent="0.25">
      <c r="A30" s="2132"/>
      <c r="B30" s="2133"/>
      <c r="C30" s="2134"/>
      <c r="D30" s="2135">
        <f t="shared" si="0"/>
        <v>0</v>
      </c>
      <c r="E30" s="2134"/>
      <c r="F30" s="2134"/>
      <c r="G30" s="2134"/>
      <c r="H30" s="2134"/>
      <c r="I30" s="2134"/>
      <c r="J30" s="2134"/>
      <c r="K30" s="3014"/>
      <c r="L30" s="2121"/>
    </row>
    <row r="31" spans="1:12" ht="15.75" x14ac:dyDescent="0.25">
      <c r="A31" s="2132"/>
      <c r="B31" s="2133"/>
      <c r="C31" s="2134"/>
      <c r="D31" s="2135">
        <f t="shared" si="0"/>
        <v>0</v>
      </c>
      <c r="E31" s="2134"/>
      <c r="F31" s="2134"/>
      <c r="G31" s="2134"/>
      <c r="H31" s="2134"/>
      <c r="I31" s="2134"/>
      <c r="J31" s="2134"/>
      <c r="K31" s="3014"/>
      <c r="L31" s="2121"/>
    </row>
    <row r="32" spans="1:12" ht="15.75" x14ac:dyDescent="0.25">
      <c r="A32" s="2132"/>
      <c r="B32" s="2133"/>
      <c r="C32" s="2134"/>
      <c r="D32" s="2135">
        <f t="shared" si="0"/>
        <v>0</v>
      </c>
      <c r="E32" s="2134"/>
      <c r="F32" s="2134"/>
      <c r="G32" s="2134"/>
      <c r="H32" s="2134"/>
      <c r="I32" s="2134"/>
      <c r="J32" s="2134"/>
      <c r="K32" s="3014"/>
      <c r="L32" s="2121"/>
    </row>
    <row r="33" spans="1:12" ht="15.75" x14ac:dyDescent="0.25">
      <c r="A33" s="2132"/>
      <c r="B33" s="2133"/>
      <c r="C33" s="2134"/>
      <c r="D33" s="2135">
        <f t="shared" si="0"/>
        <v>0</v>
      </c>
      <c r="E33" s="2134"/>
      <c r="F33" s="2134"/>
      <c r="G33" s="2134"/>
      <c r="H33" s="2134"/>
      <c r="I33" s="2134"/>
      <c r="J33" s="2134"/>
      <c r="K33" s="3014"/>
      <c r="L33" s="2121"/>
    </row>
    <row r="34" spans="1:12" ht="15.75" x14ac:dyDescent="0.25">
      <c r="A34" s="2132"/>
      <c r="B34" s="2133"/>
      <c r="C34" s="2134"/>
      <c r="D34" s="2135">
        <f t="shared" si="0"/>
        <v>0</v>
      </c>
      <c r="E34" s="2134"/>
      <c r="F34" s="2134"/>
      <c r="G34" s="2134"/>
      <c r="H34" s="2134"/>
      <c r="I34" s="2134"/>
      <c r="J34" s="2134"/>
      <c r="K34" s="3014"/>
      <c r="L34" s="2121"/>
    </row>
    <row r="35" spans="1:12" ht="15.75" x14ac:dyDescent="0.25">
      <c r="A35" s="2132"/>
      <c r="B35" s="2133"/>
      <c r="C35" s="2134"/>
      <c r="D35" s="2135">
        <f t="shared" si="0"/>
        <v>0</v>
      </c>
      <c r="E35" s="2134"/>
      <c r="F35" s="2134"/>
      <c r="G35" s="2134"/>
      <c r="H35" s="2134"/>
      <c r="I35" s="2134"/>
      <c r="J35" s="2134"/>
      <c r="K35" s="3014"/>
      <c r="L35" s="2121"/>
    </row>
    <row r="36" spans="1:12" ht="15.75" x14ac:dyDescent="0.25">
      <c r="A36" s="2132"/>
      <c r="B36" s="2133"/>
      <c r="C36" s="2134"/>
      <c r="D36" s="2135">
        <f t="shared" si="0"/>
        <v>0</v>
      </c>
      <c r="E36" s="2134"/>
      <c r="F36" s="2134"/>
      <c r="G36" s="2134"/>
      <c r="H36" s="2134"/>
      <c r="I36" s="2134"/>
      <c r="J36" s="2134"/>
      <c r="K36" s="3014"/>
      <c r="L36" s="2121"/>
    </row>
    <row r="37" spans="1:12" ht="15.75" x14ac:dyDescent="0.25">
      <c r="A37" s="2132"/>
      <c r="B37" s="2133"/>
      <c r="C37" s="2134"/>
      <c r="D37" s="2135">
        <f t="shared" si="0"/>
        <v>0</v>
      </c>
      <c r="E37" s="2134"/>
      <c r="F37" s="2134"/>
      <c r="G37" s="2134"/>
      <c r="H37" s="2134"/>
      <c r="I37" s="2134"/>
      <c r="J37" s="2134"/>
      <c r="K37" s="3014"/>
      <c r="L37" s="2121"/>
    </row>
    <row r="38" spans="1:12" ht="15.75" x14ac:dyDescent="0.25">
      <c r="A38" s="2132"/>
      <c r="B38" s="2133"/>
      <c r="C38" s="2134"/>
      <c r="D38" s="2135">
        <f t="shared" si="0"/>
        <v>0</v>
      </c>
      <c r="E38" s="2134"/>
      <c r="F38" s="2134"/>
      <c r="G38" s="2134"/>
      <c r="H38" s="2134"/>
      <c r="I38" s="2134"/>
      <c r="J38" s="2134"/>
      <c r="K38" s="3014"/>
      <c r="L38" s="2121"/>
    </row>
    <row r="39" spans="1:12" ht="15.75" x14ac:dyDescent="0.25">
      <c r="A39" s="2132"/>
      <c r="B39" s="2133"/>
      <c r="C39" s="2134"/>
      <c r="D39" s="2135">
        <f t="shared" si="0"/>
        <v>0</v>
      </c>
      <c r="E39" s="2134"/>
      <c r="F39" s="2134"/>
      <c r="G39" s="2134"/>
      <c r="H39" s="2134"/>
      <c r="I39" s="2134"/>
      <c r="J39" s="2134"/>
      <c r="K39" s="3014"/>
      <c r="L39" s="2121"/>
    </row>
    <row r="40" spans="1:12" ht="15.75" x14ac:dyDescent="0.25">
      <c r="A40" s="2132"/>
      <c r="B40" s="2133"/>
      <c r="C40" s="2134"/>
      <c r="D40" s="2135">
        <f t="shared" si="0"/>
        <v>0</v>
      </c>
      <c r="E40" s="2134"/>
      <c r="F40" s="2134"/>
      <c r="G40" s="2134"/>
      <c r="H40" s="2134"/>
      <c r="I40" s="2134"/>
      <c r="J40" s="2134"/>
      <c r="K40" s="3014"/>
      <c r="L40" s="2121"/>
    </row>
    <row r="41" spans="1:12" ht="15.75" x14ac:dyDescent="0.25">
      <c r="A41" s="2132"/>
      <c r="B41" s="2133"/>
      <c r="C41" s="2134"/>
      <c r="D41" s="2135">
        <f t="shared" si="0"/>
        <v>0</v>
      </c>
      <c r="E41" s="2134"/>
      <c r="F41" s="2134"/>
      <c r="G41" s="2134"/>
      <c r="H41" s="2134"/>
      <c r="I41" s="2134"/>
      <c r="J41" s="2134"/>
      <c r="K41" s="3014"/>
      <c r="L41" s="2121"/>
    </row>
    <row r="42" spans="1:12" ht="15.75" x14ac:dyDescent="0.25">
      <c r="A42" s="2132"/>
      <c r="B42" s="2133"/>
      <c r="C42" s="2134"/>
      <c r="D42" s="2135">
        <f t="shared" si="0"/>
        <v>0</v>
      </c>
      <c r="E42" s="2134"/>
      <c r="F42" s="2134"/>
      <c r="G42" s="2134"/>
      <c r="H42" s="2134"/>
      <c r="I42" s="2134"/>
      <c r="J42" s="2134"/>
      <c r="K42" s="3014"/>
      <c r="L42" s="2121"/>
    </row>
    <row r="43" spans="1:12" ht="15.75" x14ac:dyDescent="0.25">
      <c r="A43" s="2132"/>
      <c r="B43" s="2133"/>
      <c r="C43" s="2134"/>
      <c r="D43" s="2135">
        <f t="shared" si="0"/>
        <v>0</v>
      </c>
      <c r="E43" s="2134"/>
      <c r="F43" s="2134"/>
      <c r="G43" s="2134"/>
      <c r="H43" s="2134"/>
      <c r="I43" s="2134"/>
      <c r="J43" s="2134"/>
      <c r="K43" s="3014"/>
      <c r="L43" s="2121"/>
    </row>
    <row r="44" spans="1:12" ht="15.75" x14ac:dyDescent="0.25">
      <c r="A44" s="2132"/>
      <c r="B44" s="2133"/>
      <c r="C44" s="2134"/>
      <c r="D44" s="2135">
        <f t="shared" si="0"/>
        <v>0</v>
      </c>
      <c r="E44" s="2134"/>
      <c r="F44" s="2134"/>
      <c r="G44" s="2134"/>
      <c r="H44" s="2134"/>
      <c r="I44" s="2134"/>
      <c r="J44" s="2134"/>
      <c r="K44" s="3014"/>
      <c r="L44" s="2121"/>
    </row>
    <row r="45" spans="1:12" ht="15.75" x14ac:dyDescent="0.25">
      <c r="A45" s="2132"/>
      <c r="B45" s="2133"/>
      <c r="C45" s="2134"/>
      <c r="D45" s="2135">
        <f t="shared" si="0"/>
        <v>0</v>
      </c>
      <c r="E45" s="2134"/>
      <c r="F45" s="2134"/>
      <c r="G45" s="2134"/>
      <c r="H45" s="2134"/>
      <c r="I45" s="2134"/>
      <c r="J45" s="2134"/>
      <c r="K45" s="3014"/>
      <c r="L45" s="2121"/>
    </row>
    <row r="46" spans="1:12" ht="15.75" x14ac:dyDescent="0.25">
      <c r="A46" s="2132"/>
      <c r="B46" s="2133"/>
      <c r="C46" s="2134"/>
      <c r="D46" s="2135">
        <f t="shared" si="0"/>
        <v>0</v>
      </c>
      <c r="E46" s="2134"/>
      <c r="F46" s="2134"/>
      <c r="G46" s="2134"/>
      <c r="H46" s="2134"/>
      <c r="I46" s="2134"/>
      <c r="J46" s="2134"/>
      <c r="K46" s="3014"/>
      <c r="L46" s="2121"/>
    </row>
    <row r="47" spans="1:12" ht="15.75" x14ac:dyDescent="0.25">
      <c r="A47" s="2132"/>
      <c r="B47" s="2133"/>
      <c r="C47" s="2134"/>
      <c r="D47" s="2135">
        <f t="shared" si="0"/>
        <v>0</v>
      </c>
      <c r="E47" s="2134"/>
      <c r="F47" s="2134"/>
      <c r="G47" s="2134"/>
      <c r="H47" s="2134"/>
      <c r="I47" s="2134"/>
      <c r="J47" s="2134"/>
      <c r="K47" s="3014"/>
      <c r="L47" s="2121"/>
    </row>
    <row r="48" spans="1:12" ht="15.75" x14ac:dyDescent="0.25">
      <c r="A48" s="2132"/>
      <c r="B48" s="2133"/>
      <c r="C48" s="2134"/>
      <c r="D48" s="2135">
        <f t="shared" si="0"/>
        <v>0</v>
      </c>
      <c r="E48" s="2134"/>
      <c r="F48" s="2134"/>
      <c r="G48" s="2134"/>
      <c r="H48" s="2134"/>
      <c r="I48" s="2134"/>
      <c r="J48" s="2134"/>
      <c r="K48" s="3014"/>
      <c r="L48" s="2121"/>
    </row>
    <row r="49" spans="1:12" ht="15.75" x14ac:dyDescent="0.25">
      <c r="A49" s="2132"/>
      <c r="B49" s="2133"/>
      <c r="C49" s="2134"/>
      <c r="D49" s="2135">
        <f t="shared" si="0"/>
        <v>0</v>
      </c>
      <c r="E49" s="2134"/>
      <c r="F49" s="2134"/>
      <c r="G49" s="2134"/>
      <c r="H49" s="2134"/>
      <c r="I49" s="2134"/>
      <c r="J49" s="2134"/>
      <c r="K49" s="3014"/>
      <c r="L49" s="2121"/>
    </row>
    <row r="50" spans="1:12" ht="15.75" x14ac:dyDescent="0.25">
      <c r="A50" s="2132"/>
      <c r="B50" s="2133"/>
      <c r="C50" s="2134"/>
      <c r="D50" s="2135">
        <f t="shared" si="0"/>
        <v>0</v>
      </c>
      <c r="E50" s="2134"/>
      <c r="F50" s="2134"/>
      <c r="G50" s="2134"/>
      <c r="H50" s="2134"/>
      <c r="I50" s="2134"/>
      <c r="J50" s="2134"/>
      <c r="K50" s="3014"/>
      <c r="L50" s="2121"/>
    </row>
    <row r="51" spans="1:12" ht="15.75" x14ac:dyDescent="0.25">
      <c r="A51" s="2132"/>
      <c r="B51" s="2133"/>
      <c r="C51" s="2134"/>
      <c r="D51" s="2135">
        <f t="shared" si="0"/>
        <v>0</v>
      </c>
      <c r="E51" s="2134"/>
      <c r="F51" s="2134"/>
      <c r="G51" s="2134"/>
      <c r="H51" s="2134"/>
      <c r="I51" s="2134"/>
      <c r="J51" s="2134"/>
      <c r="K51" s="3014"/>
      <c r="L51" s="2121"/>
    </row>
    <row r="52" spans="1:12" ht="15.75" x14ac:dyDescent="0.25">
      <c r="A52" s="2132"/>
      <c r="B52" s="2133"/>
      <c r="C52" s="2134"/>
      <c r="D52" s="2135">
        <f t="shared" si="0"/>
        <v>0</v>
      </c>
      <c r="E52" s="2134"/>
      <c r="F52" s="2134"/>
      <c r="G52" s="2134"/>
      <c r="H52" s="2134"/>
      <c r="I52" s="2134"/>
      <c r="J52" s="2134"/>
      <c r="K52" s="3014"/>
      <c r="L52" s="2121"/>
    </row>
    <row r="53" spans="1:12" ht="15.75" x14ac:dyDescent="0.25">
      <c r="A53" s="2132"/>
      <c r="B53" s="2133"/>
      <c r="C53" s="2134"/>
      <c r="D53" s="2135">
        <f t="shared" si="0"/>
        <v>0</v>
      </c>
      <c r="E53" s="2134"/>
      <c r="F53" s="2134"/>
      <c r="G53" s="2134"/>
      <c r="H53" s="2134"/>
      <c r="I53" s="2134"/>
      <c r="J53" s="2134"/>
      <c r="K53" s="3014"/>
      <c r="L53" s="2121"/>
    </row>
    <row r="54" spans="1:12" ht="15.75" x14ac:dyDescent="0.25">
      <c r="A54" s="2132"/>
      <c r="B54" s="2133"/>
      <c r="C54" s="2134"/>
      <c r="D54" s="2135">
        <f t="shared" si="0"/>
        <v>0</v>
      </c>
      <c r="E54" s="2134"/>
      <c r="F54" s="2134"/>
      <c r="G54" s="2134"/>
      <c r="H54" s="2134"/>
      <c r="I54" s="2134"/>
      <c r="J54" s="2134"/>
      <c r="K54" s="3014"/>
      <c r="L54" s="2121"/>
    </row>
    <row r="55" spans="1:12" ht="15.75" x14ac:dyDescent="0.25">
      <c r="A55" s="2132"/>
      <c r="B55" s="2133"/>
      <c r="C55" s="2134"/>
      <c r="D55" s="2135">
        <f t="shared" si="0"/>
        <v>0</v>
      </c>
      <c r="E55" s="2134"/>
      <c r="F55" s="2134"/>
      <c r="G55" s="2134"/>
      <c r="H55" s="2134"/>
      <c r="I55" s="2134"/>
      <c r="J55" s="2134"/>
      <c r="K55" s="3014"/>
      <c r="L55" s="2121"/>
    </row>
    <row r="56" spans="1:12" ht="15.75" x14ac:dyDescent="0.25">
      <c r="A56" s="2132"/>
      <c r="B56" s="2133"/>
      <c r="C56" s="2134"/>
      <c r="D56" s="2135">
        <f t="shared" si="0"/>
        <v>0</v>
      </c>
      <c r="E56" s="2134"/>
      <c r="F56" s="2134"/>
      <c r="G56" s="2134"/>
      <c r="H56" s="2134"/>
      <c r="I56" s="2134"/>
      <c r="J56" s="2134"/>
      <c r="K56" s="3014"/>
      <c r="L56" s="2121"/>
    </row>
    <row r="57" spans="1:12" ht="15.75" x14ac:dyDescent="0.25">
      <c r="A57" s="2132"/>
      <c r="B57" s="2133"/>
      <c r="C57" s="2134"/>
      <c r="D57" s="2135">
        <f t="shared" si="0"/>
        <v>0</v>
      </c>
      <c r="E57" s="2134"/>
      <c r="F57" s="2134"/>
      <c r="G57" s="2134"/>
      <c r="H57" s="2134"/>
      <c r="I57" s="2134"/>
      <c r="J57" s="2134"/>
      <c r="K57" s="3014"/>
      <c r="L57" s="2121"/>
    </row>
    <row r="58" spans="1:12" ht="15.75" x14ac:dyDescent="0.25">
      <c r="A58" s="2132"/>
      <c r="B58" s="2133"/>
      <c r="C58" s="2134"/>
      <c r="D58" s="2135">
        <f t="shared" si="0"/>
        <v>0</v>
      </c>
      <c r="E58" s="2134"/>
      <c r="F58" s="2134"/>
      <c r="G58" s="2134"/>
      <c r="H58" s="2134"/>
      <c r="I58" s="2134"/>
      <c r="J58" s="2134"/>
      <c r="K58" s="3014"/>
      <c r="L58" s="2121"/>
    </row>
    <row r="59" spans="1:12" ht="15.75" x14ac:dyDescent="0.25">
      <c r="A59" s="2132"/>
      <c r="B59" s="2133"/>
      <c r="C59" s="2134"/>
      <c r="D59" s="2135">
        <f t="shared" si="0"/>
        <v>0</v>
      </c>
      <c r="E59" s="2134"/>
      <c r="F59" s="2134"/>
      <c r="G59" s="2134"/>
      <c r="H59" s="2134"/>
      <c r="I59" s="2134"/>
      <c r="J59" s="2134"/>
      <c r="K59" s="3014"/>
      <c r="L59" s="2121"/>
    </row>
    <row r="60" spans="1:12" ht="15.75" x14ac:dyDescent="0.25">
      <c r="A60" s="2132"/>
      <c r="B60" s="2133"/>
      <c r="C60" s="2134"/>
      <c r="D60" s="2135">
        <f t="shared" si="0"/>
        <v>0</v>
      </c>
      <c r="E60" s="2134"/>
      <c r="F60" s="2134"/>
      <c r="G60" s="2134"/>
      <c r="H60" s="2134"/>
      <c r="I60" s="2134"/>
      <c r="J60" s="2134"/>
      <c r="K60" s="3014"/>
      <c r="L60" s="2121"/>
    </row>
    <row r="61" spans="1:12" ht="15.75" x14ac:dyDescent="0.25">
      <c r="A61" s="2132"/>
      <c r="B61" s="2133"/>
      <c r="C61" s="2134"/>
      <c r="D61" s="2135">
        <f t="shared" si="0"/>
        <v>0</v>
      </c>
      <c r="E61" s="2134"/>
      <c r="F61" s="2134"/>
      <c r="G61" s="2134"/>
      <c r="H61" s="2134"/>
      <c r="I61" s="2134"/>
      <c r="J61" s="2134"/>
      <c r="K61" s="3014"/>
      <c r="L61" s="2121"/>
    </row>
    <row r="62" spans="1:12" ht="15.75" x14ac:dyDescent="0.25">
      <c r="A62" s="2132"/>
      <c r="B62" s="2133"/>
      <c r="C62" s="2134"/>
      <c r="D62" s="2135">
        <f t="shared" si="0"/>
        <v>0</v>
      </c>
      <c r="E62" s="2134"/>
      <c r="F62" s="2134"/>
      <c r="G62" s="2134"/>
      <c r="H62" s="2134"/>
      <c r="I62" s="2134"/>
      <c r="J62" s="2134"/>
      <c r="K62" s="3014"/>
      <c r="L62" s="2121"/>
    </row>
    <row r="63" spans="1:12" ht="15.75" x14ac:dyDescent="0.25">
      <c r="A63" s="2132"/>
      <c r="B63" s="2133"/>
      <c r="C63" s="2134"/>
      <c r="D63" s="2135">
        <f t="shared" si="0"/>
        <v>0</v>
      </c>
      <c r="E63" s="2134"/>
      <c r="F63" s="2134"/>
      <c r="G63" s="2134"/>
      <c r="H63" s="2134"/>
      <c r="I63" s="2134"/>
      <c r="J63" s="2134"/>
      <c r="K63" s="3014"/>
      <c r="L63" s="2121"/>
    </row>
    <row r="64" spans="1:12" ht="15.75" x14ac:dyDescent="0.25">
      <c r="A64" s="2132"/>
      <c r="B64" s="2133"/>
      <c r="C64" s="2134"/>
      <c r="D64" s="2135">
        <f t="shared" si="0"/>
        <v>0</v>
      </c>
      <c r="E64" s="2134"/>
      <c r="F64" s="2134"/>
      <c r="G64" s="2134"/>
      <c r="H64" s="2134"/>
      <c r="I64" s="2134"/>
      <c r="J64" s="2134"/>
      <c r="K64" s="3014"/>
      <c r="L64" s="2121"/>
    </row>
    <row r="65" spans="1:12" ht="15.75" x14ac:dyDescent="0.25">
      <c r="A65" s="2132"/>
      <c r="B65" s="2133"/>
      <c r="C65" s="2134"/>
      <c r="D65" s="2135">
        <f t="shared" si="0"/>
        <v>0</v>
      </c>
      <c r="E65" s="2134"/>
      <c r="F65" s="2134"/>
      <c r="G65" s="2134"/>
      <c r="H65" s="2134"/>
      <c r="I65" s="2134"/>
      <c r="J65" s="2134"/>
      <c r="K65" s="3014"/>
      <c r="L65" s="2121"/>
    </row>
    <row r="66" spans="1:12" ht="15.75" x14ac:dyDescent="0.25">
      <c r="A66" s="2132"/>
      <c r="B66" s="2133"/>
      <c r="C66" s="2134"/>
      <c r="D66" s="2135">
        <f t="shared" si="0"/>
        <v>0</v>
      </c>
      <c r="E66" s="2134"/>
      <c r="F66" s="2134"/>
      <c r="G66" s="2134"/>
      <c r="H66" s="2134"/>
      <c r="I66" s="2134"/>
      <c r="J66" s="2134"/>
      <c r="K66" s="3014"/>
      <c r="L66" s="2121"/>
    </row>
    <row r="67" spans="1:12" ht="15.75" x14ac:dyDescent="0.25">
      <c r="A67" s="2132"/>
      <c r="B67" s="2133"/>
      <c r="C67" s="2134"/>
      <c r="D67" s="2135">
        <f t="shared" si="0"/>
        <v>0</v>
      </c>
      <c r="E67" s="2134"/>
      <c r="F67" s="2134"/>
      <c r="G67" s="2134"/>
      <c r="H67" s="2134"/>
      <c r="I67" s="2134"/>
      <c r="J67" s="2134"/>
      <c r="K67" s="3014"/>
      <c r="L67" s="2121"/>
    </row>
    <row r="68" spans="1:12" ht="15.75" x14ac:dyDescent="0.25">
      <c r="A68" s="2132"/>
      <c r="B68" s="2133"/>
      <c r="C68" s="2134"/>
      <c r="D68" s="2135">
        <f t="shared" si="0"/>
        <v>0</v>
      </c>
      <c r="E68" s="2134"/>
      <c r="F68" s="2134"/>
      <c r="G68" s="2134"/>
      <c r="H68" s="2134"/>
      <c r="I68" s="2134"/>
      <c r="J68" s="2134"/>
      <c r="K68" s="3014"/>
      <c r="L68" s="2121"/>
    </row>
    <row r="69" spans="1:12" ht="15.75" x14ac:dyDescent="0.25">
      <c r="A69" s="2132"/>
      <c r="B69" s="2133"/>
      <c r="C69" s="2134"/>
      <c r="D69" s="2135">
        <f t="shared" si="0"/>
        <v>0</v>
      </c>
      <c r="E69" s="2134"/>
      <c r="F69" s="2134"/>
      <c r="G69" s="2134"/>
      <c r="H69" s="2134"/>
      <c r="I69" s="2134"/>
      <c r="J69" s="2134"/>
      <c r="K69" s="3014"/>
      <c r="L69" s="2121"/>
    </row>
    <row r="70" spans="1:12" ht="15.75" x14ac:dyDescent="0.25">
      <c r="A70" s="2132"/>
      <c r="B70" s="2133"/>
      <c r="C70" s="2134"/>
      <c r="D70" s="2135">
        <f t="shared" si="0"/>
        <v>0</v>
      </c>
      <c r="E70" s="2134"/>
      <c r="F70" s="2134"/>
      <c r="G70" s="2134"/>
      <c r="H70" s="2134"/>
      <c r="I70" s="2134"/>
      <c r="J70" s="2134"/>
      <c r="K70" s="3014"/>
      <c r="L70" s="2121"/>
    </row>
    <row r="71" spans="1:12" ht="15.75" x14ac:dyDescent="0.25">
      <c r="A71" s="2132"/>
      <c r="B71" s="2133"/>
      <c r="C71" s="2134"/>
      <c r="D71" s="2135">
        <f t="shared" ref="D71:D134" si="1">+C71*(100-E71)/100</f>
        <v>0</v>
      </c>
      <c r="E71" s="2134"/>
      <c r="F71" s="2134"/>
      <c r="G71" s="2134"/>
      <c r="H71" s="2134"/>
      <c r="I71" s="2134"/>
      <c r="J71" s="2134"/>
      <c r="K71" s="3014"/>
      <c r="L71" s="2121"/>
    </row>
    <row r="72" spans="1:12" ht="15.75" x14ac:dyDescent="0.25">
      <c r="A72" s="2132"/>
      <c r="B72" s="2133"/>
      <c r="C72" s="2134"/>
      <c r="D72" s="2135">
        <f t="shared" si="1"/>
        <v>0</v>
      </c>
      <c r="E72" s="2134"/>
      <c r="F72" s="2134"/>
      <c r="G72" s="2134"/>
      <c r="H72" s="2134"/>
      <c r="I72" s="2134"/>
      <c r="J72" s="2134"/>
      <c r="K72" s="3014"/>
      <c r="L72" s="2121"/>
    </row>
    <row r="73" spans="1:12" ht="15.75" x14ac:dyDescent="0.25">
      <c r="A73" s="2132"/>
      <c r="B73" s="2133"/>
      <c r="C73" s="2134"/>
      <c r="D73" s="2135">
        <f t="shared" si="1"/>
        <v>0</v>
      </c>
      <c r="E73" s="2134"/>
      <c r="F73" s="2134"/>
      <c r="G73" s="2134"/>
      <c r="H73" s="2134"/>
      <c r="I73" s="2134"/>
      <c r="J73" s="2134"/>
      <c r="K73" s="3014"/>
      <c r="L73" s="2121"/>
    </row>
    <row r="74" spans="1:12" ht="15.75" x14ac:dyDescent="0.25">
      <c r="A74" s="2132"/>
      <c r="B74" s="2133"/>
      <c r="C74" s="2134"/>
      <c r="D74" s="2135">
        <f t="shared" si="1"/>
        <v>0</v>
      </c>
      <c r="E74" s="2134"/>
      <c r="F74" s="2134"/>
      <c r="G74" s="2134"/>
      <c r="H74" s="2134"/>
      <c r="I74" s="2134"/>
      <c r="J74" s="2134"/>
      <c r="K74" s="3014"/>
      <c r="L74" s="2121"/>
    </row>
    <row r="75" spans="1:12" ht="15.75" x14ac:dyDescent="0.25">
      <c r="A75" s="2132"/>
      <c r="B75" s="2133"/>
      <c r="C75" s="2134"/>
      <c r="D75" s="2135">
        <f t="shared" si="1"/>
        <v>0</v>
      </c>
      <c r="E75" s="2134"/>
      <c r="F75" s="2134"/>
      <c r="G75" s="2134"/>
      <c r="H75" s="2134"/>
      <c r="I75" s="2134"/>
      <c r="J75" s="2134"/>
      <c r="K75" s="3014"/>
      <c r="L75" s="2121"/>
    </row>
    <row r="76" spans="1:12" ht="15.75" x14ac:dyDescent="0.25">
      <c r="A76" s="2132"/>
      <c r="B76" s="2133"/>
      <c r="C76" s="2134"/>
      <c r="D76" s="2135">
        <f t="shared" si="1"/>
        <v>0</v>
      </c>
      <c r="E76" s="2134"/>
      <c r="F76" s="2134"/>
      <c r="G76" s="2134"/>
      <c r="H76" s="2134"/>
      <c r="I76" s="2134"/>
      <c r="J76" s="2134"/>
      <c r="K76" s="3014"/>
      <c r="L76" s="2121"/>
    </row>
    <row r="77" spans="1:12" ht="15.75" x14ac:dyDescent="0.25">
      <c r="A77" s="2132"/>
      <c r="B77" s="2133"/>
      <c r="C77" s="2134"/>
      <c r="D77" s="2135">
        <f t="shared" si="1"/>
        <v>0</v>
      </c>
      <c r="E77" s="2134"/>
      <c r="F77" s="2134"/>
      <c r="G77" s="2134"/>
      <c r="H77" s="2134"/>
      <c r="I77" s="2134"/>
      <c r="J77" s="2134"/>
      <c r="K77" s="3014"/>
      <c r="L77" s="2121"/>
    </row>
    <row r="78" spans="1:12" ht="15.75" x14ac:dyDescent="0.25">
      <c r="A78" s="2132"/>
      <c r="B78" s="2133"/>
      <c r="C78" s="2134"/>
      <c r="D78" s="2135">
        <f t="shared" si="1"/>
        <v>0</v>
      </c>
      <c r="E78" s="2134"/>
      <c r="F78" s="2134"/>
      <c r="G78" s="2134"/>
      <c r="H78" s="2134"/>
      <c r="I78" s="2134"/>
      <c r="J78" s="2134"/>
      <c r="K78" s="3014"/>
      <c r="L78" s="2121"/>
    </row>
    <row r="79" spans="1:12" ht="15.75" x14ac:dyDescent="0.25">
      <c r="A79" s="2132"/>
      <c r="B79" s="2133"/>
      <c r="C79" s="2134"/>
      <c r="D79" s="2135">
        <f t="shared" si="1"/>
        <v>0</v>
      </c>
      <c r="E79" s="2134"/>
      <c r="F79" s="2134"/>
      <c r="G79" s="2134"/>
      <c r="H79" s="2134"/>
      <c r="I79" s="2134"/>
      <c r="J79" s="2134"/>
      <c r="K79" s="3014"/>
      <c r="L79" s="2121"/>
    </row>
    <row r="80" spans="1:12" ht="15.75" x14ac:dyDescent="0.25">
      <c r="A80" s="2132"/>
      <c r="B80" s="2133"/>
      <c r="C80" s="2134"/>
      <c r="D80" s="2135">
        <f t="shared" si="1"/>
        <v>0</v>
      </c>
      <c r="E80" s="2134"/>
      <c r="F80" s="2134"/>
      <c r="G80" s="2134"/>
      <c r="H80" s="2134"/>
      <c r="I80" s="2134"/>
      <c r="J80" s="2134"/>
      <c r="K80" s="3014"/>
      <c r="L80" s="2121"/>
    </row>
    <row r="81" spans="1:12" ht="15.75" x14ac:dyDescent="0.25">
      <c r="A81" s="2132"/>
      <c r="B81" s="2133"/>
      <c r="C81" s="2134"/>
      <c r="D81" s="2135">
        <f t="shared" si="1"/>
        <v>0</v>
      </c>
      <c r="E81" s="2134"/>
      <c r="F81" s="2134"/>
      <c r="G81" s="2134"/>
      <c r="H81" s="2134"/>
      <c r="I81" s="2134"/>
      <c r="J81" s="2134"/>
      <c r="K81" s="3014"/>
      <c r="L81" s="2121"/>
    </row>
    <row r="82" spans="1:12" ht="15.75" x14ac:dyDescent="0.25">
      <c r="A82" s="2132"/>
      <c r="B82" s="2133"/>
      <c r="C82" s="2134"/>
      <c r="D82" s="2135">
        <f t="shared" si="1"/>
        <v>0</v>
      </c>
      <c r="E82" s="2134"/>
      <c r="F82" s="2134"/>
      <c r="G82" s="2134"/>
      <c r="H82" s="2134"/>
      <c r="I82" s="2134"/>
      <c r="J82" s="2134"/>
      <c r="K82" s="3014"/>
      <c r="L82" s="2121"/>
    </row>
    <row r="83" spans="1:12" ht="15.75" x14ac:dyDescent="0.25">
      <c r="A83" s="2132"/>
      <c r="B83" s="2133"/>
      <c r="C83" s="2134"/>
      <c r="D83" s="2135">
        <f t="shared" si="1"/>
        <v>0</v>
      </c>
      <c r="E83" s="2134"/>
      <c r="F83" s="2134"/>
      <c r="G83" s="2134"/>
      <c r="H83" s="2134"/>
      <c r="I83" s="2134"/>
      <c r="J83" s="2134"/>
      <c r="K83" s="3014"/>
      <c r="L83" s="2121"/>
    </row>
    <row r="84" spans="1:12" ht="15.75" x14ac:dyDescent="0.25">
      <c r="A84" s="2132"/>
      <c r="B84" s="2133"/>
      <c r="C84" s="2134"/>
      <c r="D84" s="2135">
        <f t="shared" si="1"/>
        <v>0</v>
      </c>
      <c r="E84" s="2134"/>
      <c r="F84" s="2134"/>
      <c r="G84" s="2134"/>
      <c r="H84" s="2134"/>
      <c r="I84" s="2134"/>
      <c r="J84" s="2134"/>
      <c r="K84" s="3014"/>
      <c r="L84" s="2121"/>
    </row>
    <row r="85" spans="1:12" ht="15.75" x14ac:dyDescent="0.25">
      <c r="A85" s="2132"/>
      <c r="B85" s="2133"/>
      <c r="C85" s="2134"/>
      <c r="D85" s="2135">
        <f t="shared" si="1"/>
        <v>0</v>
      </c>
      <c r="E85" s="2134"/>
      <c r="F85" s="2134"/>
      <c r="G85" s="2134"/>
      <c r="H85" s="2134"/>
      <c r="I85" s="2134"/>
      <c r="J85" s="2134"/>
      <c r="K85" s="3014"/>
      <c r="L85" s="2121"/>
    </row>
    <row r="86" spans="1:12" ht="15.75" x14ac:dyDescent="0.25">
      <c r="A86" s="2132"/>
      <c r="B86" s="2133"/>
      <c r="C86" s="2134"/>
      <c r="D86" s="2135">
        <f t="shared" si="1"/>
        <v>0</v>
      </c>
      <c r="E86" s="2134"/>
      <c r="F86" s="2134"/>
      <c r="G86" s="2134"/>
      <c r="H86" s="2134"/>
      <c r="I86" s="2134"/>
      <c r="J86" s="2134"/>
      <c r="K86" s="3014"/>
      <c r="L86" s="2121"/>
    </row>
    <row r="87" spans="1:12" ht="15.75" x14ac:dyDescent="0.25">
      <c r="A87" s="2132"/>
      <c r="B87" s="2133"/>
      <c r="C87" s="2134"/>
      <c r="D87" s="2135">
        <f t="shared" si="1"/>
        <v>0</v>
      </c>
      <c r="E87" s="2134"/>
      <c r="F87" s="2134"/>
      <c r="G87" s="2134"/>
      <c r="H87" s="2134"/>
      <c r="I87" s="2134"/>
      <c r="J87" s="2134"/>
      <c r="K87" s="3014"/>
      <c r="L87" s="2121"/>
    </row>
    <row r="88" spans="1:12" ht="15.75" x14ac:dyDescent="0.25">
      <c r="A88" s="2132"/>
      <c r="B88" s="2133"/>
      <c r="C88" s="2134"/>
      <c r="D88" s="2135">
        <f t="shared" si="1"/>
        <v>0</v>
      </c>
      <c r="E88" s="2134"/>
      <c r="F88" s="2134"/>
      <c r="G88" s="2134"/>
      <c r="H88" s="2134"/>
      <c r="I88" s="2134"/>
      <c r="J88" s="2134"/>
      <c r="K88" s="3014"/>
      <c r="L88" s="2121"/>
    </row>
    <row r="89" spans="1:12" ht="15.75" x14ac:dyDescent="0.25">
      <c r="A89" s="2132"/>
      <c r="B89" s="2133"/>
      <c r="C89" s="2134"/>
      <c r="D89" s="2135">
        <f t="shared" si="1"/>
        <v>0</v>
      </c>
      <c r="E89" s="2134"/>
      <c r="F89" s="2134"/>
      <c r="G89" s="2134"/>
      <c r="H89" s="2134"/>
      <c r="I89" s="2134"/>
      <c r="J89" s="2134"/>
      <c r="K89" s="3014"/>
      <c r="L89" s="2121"/>
    </row>
    <row r="90" spans="1:12" ht="15.75" x14ac:dyDescent="0.25">
      <c r="A90" s="2132"/>
      <c r="B90" s="2133"/>
      <c r="C90" s="2134"/>
      <c r="D90" s="2135">
        <f t="shared" si="1"/>
        <v>0</v>
      </c>
      <c r="E90" s="2134"/>
      <c r="F90" s="2134"/>
      <c r="G90" s="2134"/>
      <c r="H90" s="2134"/>
      <c r="I90" s="2134"/>
      <c r="J90" s="2134"/>
      <c r="K90" s="3014"/>
      <c r="L90" s="2121"/>
    </row>
    <row r="91" spans="1:12" ht="15.75" x14ac:dyDescent="0.25">
      <c r="A91" s="2132"/>
      <c r="B91" s="2133"/>
      <c r="C91" s="2134"/>
      <c r="D91" s="2135">
        <f t="shared" si="1"/>
        <v>0</v>
      </c>
      <c r="E91" s="2134"/>
      <c r="F91" s="2134"/>
      <c r="G91" s="2134"/>
      <c r="H91" s="2134"/>
      <c r="I91" s="2134"/>
      <c r="J91" s="2134"/>
      <c r="K91" s="3014"/>
      <c r="L91" s="2121"/>
    </row>
    <row r="92" spans="1:12" ht="15.75" x14ac:dyDescent="0.25">
      <c r="A92" s="2132"/>
      <c r="B92" s="2133"/>
      <c r="C92" s="2134"/>
      <c r="D92" s="2135">
        <f t="shared" si="1"/>
        <v>0</v>
      </c>
      <c r="E92" s="2134"/>
      <c r="F92" s="2134"/>
      <c r="G92" s="2134"/>
      <c r="H92" s="2134"/>
      <c r="I92" s="2134"/>
      <c r="J92" s="2134"/>
      <c r="K92" s="3014"/>
      <c r="L92" s="2121"/>
    </row>
    <row r="93" spans="1:12" ht="15.75" x14ac:dyDescent="0.25">
      <c r="A93" s="2132"/>
      <c r="B93" s="2133"/>
      <c r="C93" s="2134"/>
      <c r="D93" s="2135">
        <f t="shared" si="1"/>
        <v>0</v>
      </c>
      <c r="E93" s="2134"/>
      <c r="F93" s="2134"/>
      <c r="G93" s="2134"/>
      <c r="H93" s="2134"/>
      <c r="I93" s="2134"/>
      <c r="J93" s="2134"/>
      <c r="K93" s="3014"/>
      <c r="L93" s="2121"/>
    </row>
    <row r="94" spans="1:12" ht="15.75" x14ac:dyDescent="0.25">
      <c r="A94" s="2132"/>
      <c r="B94" s="2133"/>
      <c r="C94" s="2134"/>
      <c r="D94" s="2135">
        <f t="shared" si="1"/>
        <v>0</v>
      </c>
      <c r="E94" s="2134"/>
      <c r="F94" s="2134"/>
      <c r="G94" s="2134"/>
      <c r="H94" s="2134"/>
      <c r="I94" s="2134"/>
      <c r="J94" s="2134"/>
      <c r="K94" s="3014"/>
      <c r="L94" s="2121"/>
    </row>
    <row r="95" spans="1:12" ht="15.75" x14ac:dyDescent="0.25">
      <c r="A95" s="2132"/>
      <c r="B95" s="2133"/>
      <c r="C95" s="2134"/>
      <c r="D95" s="2135">
        <f t="shared" si="1"/>
        <v>0</v>
      </c>
      <c r="E95" s="2134"/>
      <c r="F95" s="2134"/>
      <c r="G95" s="2134"/>
      <c r="H95" s="2134"/>
      <c r="I95" s="2134"/>
      <c r="J95" s="2134"/>
      <c r="K95" s="3014"/>
      <c r="L95" s="2121"/>
    </row>
    <row r="96" spans="1:12" ht="15.75" x14ac:dyDescent="0.25">
      <c r="A96" s="2132"/>
      <c r="B96" s="2133"/>
      <c r="C96" s="2134"/>
      <c r="D96" s="2135">
        <f t="shared" si="1"/>
        <v>0</v>
      </c>
      <c r="E96" s="2134"/>
      <c r="F96" s="2134"/>
      <c r="G96" s="2134"/>
      <c r="H96" s="2134"/>
      <c r="I96" s="2134"/>
      <c r="J96" s="2134"/>
      <c r="K96" s="3014"/>
      <c r="L96" s="2121"/>
    </row>
    <row r="97" spans="1:12" ht="15.75" x14ac:dyDescent="0.25">
      <c r="A97" s="2132"/>
      <c r="B97" s="2133"/>
      <c r="C97" s="2134"/>
      <c r="D97" s="2135">
        <f t="shared" si="1"/>
        <v>0</v>
      </c>
      <c r="E97" s="2134"/>
      <c r="F97" s="2134"/>
      <c r="G97" s="2134"/>
      <c r="H97" s="2134"/>
      <c r="I97" s="2134"/>
      <c r="J97" s="2134"/>
      <c r="K97" s="3014"/>
      <c r="L97" s="2121"/>
    </row>
    <row r="98" spans="1:12" ht="15.75" x14ac:dyDescent="0.25">
      <c r="A98" s="2132"/>
      <c r="B98" s="2133"/>
      <c r="C98" s="2134"/>
      <c r="D98" s="2135">
        <f t="shared" si="1"/>
        <v>0</v>
      </c>
      <c r="E98" s="2134"/>
      <c r="F98" s="2134"/>
      <c r="G98" s="2134"/>
      <c r="H98" s="2134"/>
      <c r="I98" s="2134"/>
      <c r="J98" s="2134"/>
      <c r="K98" s="3014"/>
      <c r="L98" s="2121"/>
    </row>
    <row r="99" spans="1:12" ht="15.75" x14ac:dyDescent="0.25">
      <c r="A99" s="2132"/>
      <c r="B99" s="2133"/>
      <c r="C99" s="2134"/>
      <c r="D99" s="2135">
        <f t="shared" si="1"/>
        <v>0</v>
      </c>
      <c r="E99" s="2134"/>
      <c r="F99" s="2134"/>
      <c r="G99" s="2134"/>
      <c r="H99" s="2134"/>
      <c r="I99" s="2134"/>
      <c r="J99" s="2134"/>
      <c r="K99" s="3014"/>
      <c r="L99" s="2121"/>
    </row>
    <row r="100" spans="1:12" ht="15.75" x14ac:dyDescent="0.25">
      <c r="A100" s="2132"/>
      <c r="B100" s="2133"/>
      <c r="C100" s="2134"/>
      <c r="D100" s="2135">
        <f t="shared" si="1"/>
        <v>0</v>
      </c>
      <c r="E100" s="2134"/>
      <c r="F100" s="2134"/>
      <c r="G100" s="2134"/>
      <c r="H100" s="2134"/>
      <c r="I100" s="2134"/>
      <c r="J100" s="2134"/>
      <c r="K100" s="3014"/>
      <c r="L100" s="2121"/>
    </row>
    <row r="101" spans="1:12" ht="15.75" x14ac:dyDescent="0.25">
      <c r="A101" s="2132"/>
      <c r="B101" s="2133"/>
      <c r="C101" s="2134"/>
      <c r="D101" s="2135">
        <f t="shared" si="1"/>
        <v>0</v>
      </c>
      <c r="E101" s="2134"/>
      <c r="F101" s="2134"/>
      <c r="G101" s="2134"/>
      <c r="H101" s="2134"/>
      <c r="I101" s="2134"/>
      <c r="J101" s="2134"/>
      <c r="K101" s="3014"/>
      <c r="L101" s="2121"/>
    </row>
    <row r="102" spans="1:12" ht="15.75" x14ac:dyDescent="0.25">
      <c r="A102" s="2132"/>
      <c r="B102" s="2133"/>
      <c r="C102" s="2134"/>
      <c r="D102" s="2135">
        <f t="shared" si="1"/>
        <v>0</v>
      </c>
      <c r="E102" s="2134"/>
      <c r="F102" s="2134"/>
      <c r="G102" s="2134"/>
      <c r="H102" s="2134"/>
      <c r="I102" s="2134"/>
      <c r="J102" s="2134"/>
      <c r="K102" s="3014"/>
      <c r="L102" s="2121"/>
    </row>
    <row r="103" spans="1:12" ht="15.75" x14ac:dyDescent="0.25">
      <c r="A103" s="2132"/>
      <c r="B103" s="2133"/>
      <c r="C103" s="2134"/>
      <c r="D103" s="2135">
        <f t="shared" si="1"/>
        <v>0</v>
      </c>
      <c r="E103" s="2134"/>
      <c r="F103" s="2134"/>
      <c r="G103" s="2134"/>
      <c r="H103" s="2134"/>
      <c r="I103" s="2134"/>
      <c r="J103" s="2134"/>
      <c r="K103" s="3014"/>
      <c r="L103" s="2121"/>
    </row>
    <row r="104" spans="1:12" ht="15.75" x14ac:dyDescent="0.25">
      <c r="A104" s="2132"/>
      <c r="B104" s="2133"/>
      <c r="C104" s="2134"/>
      <c r="D104" s="2135">
        <f t="shared" si="1"/>
        <v>0</v>
      </c>
      <c r="E104" s="2134"/>
      <c r="F104" s="2134"/>
      <c r="G104" s="2134"/>
      <c r="H104" s="2134"/>
      <c r="I104" s="2134"/>
      <c r="J104" s="2134"/>
      <c r="K104" s="3014"/>
      <c r="L104" s="2121"/>
    </row>
    <row r="105" spans="1:12" ht="15.75" x14ac:dyDescent="0.25">
      <c r="A105" s="2132"/>
      <c r="B105" s="2133"/>
      <c r="C105" s="2134"/>
      <c r="D105" s="2135">
        <f t="shared" si="1"/>
        <v>0</v>
      </c>
      <c r="E105" s="2134"/>
      <c r="F105" s="2134"/>
      <c r="G105" s="2134"/>
      <c r="H105" s="2134"/>
      <c r="I105" s="2134"/>
      <c r="J105" s="2134"/>
      <c r="K105" s="3014"/>
      <c r="L105" s="2121"/>
    </row>
    <row r="106" spans="1:12" ht="15.75" x14ac:dyDescent="0.25">
      <c r="A106" s="2132"/>
      <c r="B106" s="2133"/>
      <c r="C106" s="2134"/>
      <c r="D106" s="2135">
        <f t="shared" si="1"/>
        <v>0</v>
      </c>
      <c r="E106" s="2134"/>
      <c r="F106" s="2134"/>
      <c r="G106" s="2134"/>
      <c r="H106" s="2134"/>
      <c r="I106" s="2134"/>
      <c r="J106" s="2134"/>
      <c r="K106" s="3014"/>
      <c r="L106" s="2121"/>
    </row>
    <row r="107" spans="1:12" ht="15.75" x14ac:dyDescent="0.25">
      <c r="A107" s="2132"/>
      <c r="B107" s="2133"/>
      <c r="C107" s="2134"/>
      <c r="D107" s="2135">
        <f t="shared" si="1"/>
        <v>0</v>
      </c>
      <c r="E107" s="2134"/>
      <c r="F107" s="2134"/>
      <c r="G107" s="2134"/>
      <c r="H107" s="2134"/>
      <c r="I107" s="2134"/>
      <c r="J107" s="2134"/>
      <c r="K107" s="3014"/>
      <c r="L107" s="2121"/>
    </row>
    <row r="108" spans="1:12" ht="15.75" x14ac:dyDescent="0.25">
      <c r="A108" s="2132"/>
      <c r="B108" s="2133"/>
      <c r="C108" s="2134"/>
      <c r="D108" s="2135">
        <f t="shared" si="1"/>
        <v>0</v>
      </c>
      <c r="E108" s="2134"/>
      <c r="F108" s="2134"/>
      <c r="G108" s="2134"/>
      <c r="H108" s="2134"/>
      <c r="I108" s="2134"/>
      <c r="J108" s="2134"/>
      <c r="K108" s="3014"/>
      <c r="L108" s="2121"/>
    </row>
    <row r="109" spans="1:12" ht="15.75" x14ac:dyDescent="0.25">
      <c r="A109" s="2132"/>
      <c r="B109" s="2133"/>
      <c r="C109" s="2134"/>
      <c r="D109" s="2135">
        <f t="shared" si="1"/>
        <v>0</v>
      </c>
      <c r="E109" s="2134"/>
      <c r="F109" s="2134"/>
      <c r="G109" s="2134"/>
      <c r="H109" s="2134"/>
      <c r="I109" s="2134"/>
      <c r="J109" s="2134"/>
      <c r="K109" s="3014"/>
      <c r="L109" s="2121"/>
    </row>
    <row r="110" spans="1:12" ht="15.75" x14ac:dyDescent="0.25">
      <c r="A110" s="2132"/>
      <c r="B110" s="2133"/>
      <c r="C110" s="2134"/>
      <c r="D110" s="2135">
        <f t="shared" si="1"/>
        <v>0</v>
      </c>
      <c r="E110" s="2134"/>
      <c r="F110" s="2134"/>
      <c r="G110" s="2134"/>
      <c r="H110" s="2134"/>
      <c r="I110" s="2134"/>
      <c r="J110" s="2134"/>
      <c r="K110" s="3014"/>
      <c r="L110" s="2121"/>
    </row>
    <row r="111" spans="1:12" ht="15.75" x14ac:dyDescent="0.25">
      <c r="A111" s="2132"/>
      <c r="B111" s="2133"/>
      <c r="C111" s="2134"/>
      <c r="D111" s="2135">
        <f t="shared" si="1"/>
        <v>0</v>
      </c>
      <c r="E111" s="2134"/>
      <c r="F111" s="2134"/>
      <c r="G111" s="2134"/>
      <c r="H111" s="2134"/>
      <c r="I111" s="2134"/>
      <c r="J111" s="2134"/>
      <c r="K111" s="3014"/>
      <c r="L111" s="2121"/>
    </row>
    <row r="112" spans="1:12" ht="15.75" x14ac:dyDescent="0.25">
      <c r="A112" s="2132"/>
      <c r="B112" s="2133"/>
      <c r="C112" s="2134"/>
      <c r="D112" s="2135">
        <f t="shared" si="1"/>
        <v>0</v>
      </c>
      <c r="E112" s="2134"/>
      <c r="F112" s="2134"/>
      <c r="G112" s="2134"/>
      <c r="H112" s="2134"/>
      <c r="I112" s="2134"/>
      <c r="J112" s="2134"/>
      <c r="K112" s="3014"/>
      <c r="L112" s="2121"/>
    </row>
    <row r="113" spans="1:12" ht="15.75" x14ac:dyDescent="0.25">
      <c r="A113" s="2132"/>
      <c r="B113" s="2133"/>
      <c r="C113" s="2134"/>
      <c r="D113" s="2135">
        <f t="shared" si="1"/>
        <v>0</v>
      </c>
      <c r="E113" s="2134"/>
      <c r="F113" s="2134"/>
      <c r="G113" s="2134"/>
      <c r="H113" s="2134"/>
      <c r="I113" s="2134"/>
      <c r="J113" s="2134"/>
      <c r="K113" s="3014"/>
      <c r="L113" s="2121"/>
    </row>
    <row r="114" spans="1:12" ht="15.75" x14ac:dyDescent="0.25">
      <c r="A114" s="2132"/>
      <c r="B114" s="2133"/>
      <c r="C114" s="2134"/>
      <c r="D114" s="2135">
        <f t="shared" si="1"/>
        <v>0</v>
      </c>
      <c r="E114" s="2134"/>
      <c r="F114" s="2134"/>
      <c r="G114" s="2134"/>
      <c r="H114" s="2134"/>
      <c r="I114" s="2134"/>
      <c r="J114" s="2134"/>
      <c r="K114" s="3014"/>
      <c r="L114" s="2121"/>
    </row>
    <row r="115" spans="1:12" ht="15.75" x14ac:dyDescent="0.25">
      <c r="A115" s="2132"/>
      <c r="B115" s="2133"/>
      <c r="C115" s="2134"/>
      <c r="D115" s="2135">
        <f t="shared" si="1"/>
        <v>0</v>
      </c>
      <c r="E115" s="2134"/>
      <c r="F115" s="2134"/>
      <c r="G115" s="2134"/>
      <c r="H115" s="2134"/>
      <c r="I115" s="2134"/>
      <c r="J115" s="2134"/>
      <c r="K115" s="3014"/>
      <c r="L115" s="2121"/>
    </row>
    <row r="116" spans="1:12" ht="15.75" x14ac:dyDescent="0.25">
      <c r="A116" s="2132"/>
      <c r="B116" s="2133"/>
      <c r="C116" s="2134"/>
      <c r="D116" s="2135">
        <f t="shared" si="1"/>
        <v>0</v>
      </c>
      <c r="E116" s="2134"/>
      <c r="F116" s="2134"/>
      <c r="G116" s="2134"/>
      <c r="H116" s="2134"/>
      <c r="I116" s="2134"/>
      <c r="J116" s="2134"/>
      <c r="K116" s="3014"/>
      <c r="L116" s="2121"/>
    </row>
    <row r="117" spans="1:12" ht="15.75" x14ac:dyDescent="0.25">
      <c r="A117" s="2132"/>
      <c r="B117" s="2133"/>
      <c r="C117" s="2134"/>
      <c r="D117" s="2135">
        <f t="shared" si="1"/>
        <v>0</v>
      </c>
      <c r="E117" s="2134"/>
      <c r="F117" s="2134"/>
      <c r="G117" s="2134"/>
      <c r="H117" s="2134"/>
      <c r="I117" s="2134"/>
      <c r="J117" s="2134"/>
      <c r="K117" s="3014"/>
      <c r="L117" s="2121"/>
    </row>
    <row r="118" spans="1:12" ht="15.75" x14ac:dyDescent="0.25">
      <c r="A118" s="2132"/>
      <c r="B118" s="2133"/>
      <c r="C118" s="2134"/>
      <c r="D118" s="2135">
        <f t="shared" si="1"/>
        <v>0</v>
      </c>
      <c r="E118" s="2134"/>
      <c r="F118" s="2134"/>
      <c r="G118" s="2134"/>
      <c r="H118" s="2134"/>
      <c r="I118" s="2134"/>
      <c r="J118" s="2134"/>
      <c r="K118" s="3014"/>
      <c r="L118" s="2121"/>
    </row>
    <row r="119" spans="1:12" ht="15.75" x14ac:dyDescent="0.25">
      <c r="A119" s="2132"/>
      <c r="B119" s="2133"/>
      <c r="C119" s="2134"/>
      <c r="D119" s="2135">
        <f t="shared" si="1"/>
        <v>0</v>
      </c>
      <c r="E119" s="2134"/>
      <c r="F119" s="2134"/>
      <c r="G119" s="2134"/>
      <c r="H119" s="2134"/>
      <c r="I119" s="2134"/>
      <c r="J119" s="2134"/>
      <c r="K119" s="3014"/>
      <c r="L119" s="2121"/>
    </row>
    <row r="120" spans="1:12" ht="15.75" x14ac:dyDescent="0.25">
      <c r="A120" s="2132"/>
      <c r="B120" s="2133"/>
      <c r="C120" s="2134"/>
      <c r="D120" s="2135">
        <f t="shared" si="1"/>
        <v>0</v>
      </c>
      <c r="E120" s="2134"/>
      <c r="F120" s="2134"/>
      <c r="G120" s="2134"/>
      <c r="H120" s="2134"/>
      <c r="I120" s="2134"/>
      <c r="J120" s="2134"/>
      <c r="K120" s="3014"/>
      <c r="L120" s="2121"/>
    </row>
    <row r="121" spans="1:12" ht="15.75" x14ac:dyDescent="0.25">
      <c r="A121" s="2132"/>
      <c r="B121" s="2133"/>
      <c r="C121" s="2134"/>
      <c r="D121" s="2135">
        <f t="shared" si="1"/>
        <v>0</v>
      </c>
      <c r="E121" s="2134"/>
      <c r="F121" s="2134"/>
      <c r="G121" s="2134"/>
      <c r="H121" s="2134"/>
      <c r="I121" s="2134"/>
      <c r="J121" s="2134"/>
      <c r="K121" s="3014"/>
      <c r="L121" s="2121"/>
    </row>
    <row r="122" spans="1:12" ht="15.75" x14ac:dyDescent="0.25">
      <c r="A122" s="2132"/>
      <c r="B122" s="2133"/>
      <c r="C122" s="2134"/>
      <c r="D122" s="2135">
        <f t="shared" si="1"/>
        <v>0</v>
      </c>
      <c r="E122" s="2134"/>
      <c r="F122" s="2134"/>
      <c r="G122" s="2134"/>
      <c r="H122" s="2134"/>
      <c r="I122" s="2134"/>
      <c r="J122" s="2134"/>
      <c r="K122" s="3014"/>
      <c r="L122" s="2121"/>
    </row>
    <row r="123" spans="1:12" ht="15.75" x14ac:dyDescent="0.25">
      <c r="A123" s="2132"/>
      <c r="B123" s="2133"/>
      <c r="C123" s="2134"/>
      <c r="D123" s="2135">
        <f t="shared" si="1"/>
        <v>0</v>
      </c>
      <c r="E123" s="2134"/>
      <c r="F123" s="2134"/>
      <c r="G123" s="2134"/>
      <c r="H123" s="2134"/>
      <c r="I123" s="2134"/>
      <c r="J123" s="2134"/>
      <c r="K123" s="3014"/>
      <c r="L123" s="2121"/>
    </row>
    <row r="124" spans="1:12" ht="15.75" x14ac:dyDescent="0.25">
      <c r="A124" s="2132"/>
      <c r="B124" s="2133"/>
      <c r="C124" s="2134"/>
      <c r="D124" s="2135">
        <f t="shared" si="1"/>
        <v>0</v>
      </c>
      <c r="E124" s="2134"/>
      <c r="F124" s="2134"/>
      <c r="G124" s="2134"/>
      <c r="H124" s="2134"/>
      <c r="I124" s="2134"/>
      <c r="J124" s="2134"/>
      <c r="K124" s="3014"/>
      <c r="L124" s="2121"/>
    </row>
    <row r="125" spans="1:12" ht="15.75" x14ac:dyDescent="0.25">
      <c r="A125" s="2132"/>
      <c r="B125" s="2133"/>
      <c r="C125" s="2134"/>
      <c r="D125" s="2135">
        <f t="shared" si="1"/>
        <v>0</v>
      </c>
      <c r="E125" s="2134"/>
      <c r="F125" s="2134"/>
      <c r="G125" s="2134"/>
      <c r="H125" s="2134"/>
      <c r="I125" s="2134"/>
      <c r="J125" s="2134"/>
      <c r="K125" s="3014"/>
      <c r="L125" s="2121"/>
    </row>
    <row r="126" spans="1:12" ht="15.75" x14ac:dyDescent="0.25">
      <c r="A126" s="2132"/>
      <c r="B126" s="2133"/>
      <c r="C126" s="2134"/>
      <c r="D126" s="2135">
        <f t="shared" si="1"/>
        <v>0</v>
      </c>
      <c r="E126" s="2134"/>
      <c r="F126" s="2134"/>
      <c r="G126" s="2134"/>
      <c r="H126" s="2134"/>
      <c r="I126" s="2134"/>
      <c r="J126" s="2134"/>
      <c r="K126" s="3014"/>
      <c r="L126" s="2121"/>
    </row>
    <row r="127" spans="1:12" ht="15.75" x14ac:dyDescent="0.25">
      <c r="A127" s="2132"/>
      <c r="B127" s="2133"/>
      <c r="C127" s="2134"/>
      <c r="D127" s="2135">
        <f t="shared" si="1"/>
        <v>0</v>
      </c>
      <c r="E127" s="2134"/>
      <c r="F127" s="2134"/>
      <c r="G127" s="2134"/>
      <c r="H127" s="2134"/>
      <c r="I127" s="2134"/>
      <c r="J127" s="2134"/>
      <c r="K127" s="3014"/>
      <c r="L127" s="2121"/>
    </row>
    <row r="128" spans="1:12" ht="15.75" x14ac:dyDescent="0.25">
      <c r="A128" s="2132"/>
      <c r="B128" s="2133"/>
      <c r="C128" s="2134"/>
      <c r="D128" s="2135">
        <f t="shared" si="1"/>
        <v>0</v>
      </c>
      <c r="E128" s="2134"/>
      <c r="F128" s="2134"/>
      <c r="G128" s="2134"/>
      <c r="H128" s="2134"/>
      <c r="I128" s="2134"/>
      <c r="J128" s="2134"/>
      <c r="K128" s="3014"/>
      <c r="L128" s="2121"/>
    </row>
    <row r="129" spans="1:12" ht="15.75" x14ac:dyDescent="0.25">
      <c r="A129" s="2132"/>
      <c r="B129" s="2133"/>
      <c r="C129" s="2134"/>
      <c r="D129" s="2135">
        <f t="shared" si="1"/>
        <v>0</v>
      </c>
      <c r="E129" s="2134"/>
      <c r="F129" s="2134"/>
      <c r="G129" s="2134"/>
      <c r="H129" s="2134"/>
      <c r="I129" s="2134"/>
      <c r="J129" s="2134"/>
      <c r="K129" s="3014"/>
      <c r="L129" s="2121"/>
    </row>
    <row r="130" spans="1:12" ht="15.75" x14ac:dyDescent="0.25">
      <c r="A130" s="2132"/>
      <c r="B130" s="2133"/>
      <c r="C130" s="2134"/>
      <c r="D130" s="2135">
        <f t="shared" si="1"/>
        <v>0</v>
      </c>
      <c r="E130" s="2134"/>
      <c r="F130" s="2134"/>
      <c r="G130" s="2134"/>
      <c r="H130" s="2134"/>
      <c r="I130" s="2134"/>
      <c r="J130" s="2134"/>
      <c r="K130" s="3014"/>
      <c r="L130" s="2121"/>
    </row>
    <row r="131" spans="1:12" ht="15.75" x14ac:dyDescent="0.25">
      <c r="A131" s="2132"/>
      <c r="B131" s="2133"/>
      <c r="C131" s="2134"/>
      <c r="D131" s="2135">
        <f t="shared" si="1"/>
        <v>0</v>
      </c>
      <c r="E131" s="2134"/>
      <c r="F131" s="2134"/>
      <c r="G131" s="2134"/>
      <c r="H131" s="2134"/>
      <c r="I131" s="2134"/>
      <c r="J131" s="2134"/>
      <c r="K131" s="3014"/>
      <c r="L131" s="2121"/>
    </row>
    <row r="132" spans="1:12" ht="15.75" x14ac:dyDescent="0.25">
      <c r="A132" s="2132"/>
      <c r="B132" s="2133"/>
      <c r="C132" s="2134"/>
      <c r="D132" s="2135">
        <f t="shared" si="1"/>
        <v>0</v>
      </c>
      <c r="E132" s="2134"/>
      <c r="F132" s="2134"/>
      <c r="G132" s="2134"/>
      <c r="H132" s="2134"/>
      <c r="I132" s="2134"/>
      <c r="J132" s="2134"/>
      <c r="K132" s="3014"/>
      <c r="L132" s="2121"/>
    </row>
    <row r="133" spans="1:12" ht="15.75" x14ac:dyDescent="0.25">
      <c r="A133" s="2132"/>
      <c r="B133" s="2133"/>
      <c r="C133" s="2134"/>
      <c r="D133" s="2135">
        <f t="shared" si="1"/>
        <v>0</v>
      </c>
      <c r="E133" s="2134"/>
      <c r="F133" s="2134"/>
      <c r="G133" s="2134"/>
      <c r="H133" s="2134"/>
      <c r="I133" s="2134"/>
      <c r="J133" s="2134"/>
      <c r="K133" s="3014"/>
      <c r="L133" s="2121"/>
    </row>
    <row r="134" spans="1:12" ht="15.75" x14ac:dyDescent="0.25">
      <c r="A134" s="2132"/>
      <c r="B134" s="2133"/>
      <c r="C134" s="2134"/>
      <c r="D134" s="2135">
        <f t="shared" si="1"/>
        <v>0</v>
      </c>
      <c r="E134" s="2134"/>
      <c r="F134" s="2134"/>
      <c r="G134" s="2134"/>
      <c r="H134" s="2134"/>
      <c r="I134" s="2134"/>
      <c r="J134" s="2134"/>
      <c r="K134" s="3014"/>
      <c r="L134" s="2121"/>
    </row>
    <row r="135" spans="1:12" ht="15.75" x14ac:dyDescent="0.25">
      <c r="A135" s="2132"/>
      <c r="B135" s="2133"/>
      <c r="C135" s="2134"/>
      <c r="D135" s="2135">
        <f t="shared" ref="D135:D198" si="2">+C135*(100-E135)/100</f>
        <v>0</v>
      </c>
      <c r="E135" s="2134"/>
      <c r="F135" s="2134"/>
      <c r="G135" s="2134"/>
      <c r="H135" s="2134"/>
      <c r="I135" s="2134"/>
      <c r="J135" s="2134"/>
      <c r="K135" s="3014"/>
      <c r="L135" s="2121"/>
    </row>
    <row r="136" spans="1:12" ht="15.75" x14ac:dyDescent="0.25">
      <c r="A136" s="2132"/>
      <c r="B136" s="2133"/>
      <c r="C136" s="2134"/>
      <c r="D136" s="2135">
        <f t="shared" si="2"/>
        <v>0</v>
      </c>
      <c r="E136" s="2134"/>
      <c r="F136" s="2134"/>
      <c r="G136" s="2134"/>
      <c r="H136" s="2134"/>
      <c r="I136" s="2134"/>
      <c r="J136" s="2134"/>
      <c r="K136" s="3014"/>
      <c r="L136" s="2121"/>
    </row>
    <row r="137" spans="1:12" ht="15.75" x14ac:dyDescent="0.25">
      <c r="A137" s="2132"/>
      <c r="B137" s="2133"/>
      <c r="C137" s="2134"/>
      <c r="D137" s="2135">
        <f t="shared" si="2"/>
        <v>0</v>
      </c>
      <c r="E137" s="2134"/>
      <c r="F137" s="2134"/>
      <c r="G137" s="2134"/>
      <c r="H137" s="2134"/>
      <c r="I137" s="2134"/>
      <c r="J137" s="2134"/>
      <c r="K137" s="3014"/>
      <c r="L137" s="2121"/>
    </row>
    <row r="138" spans="1:12" ht="15.75" x14ac:dyDescent="0.25">
      <c r="A138" s="2132"/>
      <c r="B138" s="2133"/>
      <c r="C138" s="2134"/>
      <c r="D138" s="2135">
        <f t="shared" si="2"/>
        <v>0</v>
      </c>
      <c r="E138" s="2134"/>
      <c r="F138" s="2134"/>
      <c r="G138" s="2134"/>
      <c r="H138" s="2134"/>
      <c r="I138" s="2134"/>
      <c r="J138" s="2134"/>
      <c r="K138" s="3014"/>
      <c r="L138" s="2121"/>
    </row>
    <row r="139" spans="1:12" ht="15.75" x14ac:dyDescent="0.25">
      <c r="A139" s="2132"/>
      <c r="B139" s="2133"/>
      <c r="C139" s="2134"/>
      <c r="D139" s="2135">
        <f t="shared" si="2"/>
        <v>0</v>
      </c>
      <c r="E139" s="2134"/>
      <c r="F139" s="2134"/>
      <c r="G139" s="2134"/>
      <c r="H139" s="2134"/>
      <c r="I139" s="2134"/>
      <c r="J139" s="2134"/>
      <c r="K139" s="3014"/>
      <c r="L139" s="2121"/>
    </row>
    <row r="140" spans="1:12" ht="15.75" x14ac:dyDescent="0.25">
      <c r="A140" s="2132"/>
      <c r="B140" s="2133"/>
      <c r="C140" s="2134"/>
      <c r="D140" s="2135">
        <f t="shared" si="2"/>
        <v>0</v>
      </c>
      <c r="E140" s="2134"/>
      <c r="F140" s="2134"/>
      <c r="G140" s="2134"/>
      <c r="H140" s="2134"/>
      <c r="I140" s="2134"/>
      <c r="J140" s="2134"/>
      <c r="K140" s="3014"/>
      <c r="L140" s="2121"/>
    </row>
    <row r="141" spans="1:12" ht="15.75" x14ac:dyDescent="0.25">
      <c r="A141" s="2132"/>
      <c r="B141" s="2133"/>
      <c r="C141" s="2134"/>
      <c r="D141" s="2135">
        <f t="shared" si="2"/>
        <v>0</v>
      </c>
      <c r="E141" s="2134"/>
      <c r="F141" s="2134"/>
      <c r="G141" s="2134"/>
      <c r="H141" s="2134"/>
      <c r="I141" s="2134"/>
      <c r="J141" s="2134"/>
      <c r="K141" s="3014"/>
      <c r="L141" s="2121"/>
    </row>
    <row r="142" spans="1:12" ht="15.75" x14ac:dyDescent="0.25">
      <c r="A142" s="2132"/>
      <c r="B142" s="2133"/>
      <c r="C142" s="2134"/>
      <c r="D142" s="2135">
        <f t="shared" si="2"/>
        <v>0</v>
      </c>
      <c r="E142" s="2134"/>
      <c r="F142" s="2134"/>
      <c r="G142" s="2134"/>
      <c r="H142" s="2134"/>
      <c r="I142" s="2134"/>
      <c r="J142" s="2134"/>
      <c r="K142" s="3014"/>
      <c r="L142" s="2121"/>
    </row>
    <row r="143" spans="1:12" ht="15.75" x14ac:dyDescent="0.25">
      <c r="A143" s="2132"/>
      <c r="B143" s="2133"/>
      <c r="C143" s="2134"/>
      <c r="D143" s="2135">
        <f t="shared" si="2"/>
        <v>0</v>
      </c>
      <c r="E143" s="2134"/>
      <c r="F143" s="2134"/>
      <c r="G143" s="2134"/>
      <c r="H143" s="2134"/>
      <c r="I143" s="2134"/>
      <c r="J143" s="2134"/>
      <c r="K143" s="3014"/>
      <c r="L143" s="2121"/>
    </row>
    <row r="144" spans="1:12" ht="15.75" x14ac:dyDescent="0.25">
      <c r="A144" s="2132"/>
      <c r="B144" s="2133"/>
      <c r="C144" s="2134"/>
      <c r="D144" s="2135">
        <f t="shared" si="2"/>
        <v>0</v>
      </c>
      <c r="E144" s="2134"/>
      <c r="F144" s="2134"/>
      <c r="G144" s="2134"/>
      <c r="H144" s="2134"/>
      <c r="I144" s="2134"/>
      <c r="J144" s="2134"/>
      <c r="K144" s="3014"/>
      <c r="L144" s="2121"/>
    </row>
    <row r="145" spans="1:12" ht="15.75" x14ac:dyDescent="0.25">
      <c r="A145" s="2132"/>
      <c r="B145" s="2133"/>
      <c r="C145" s="2134"/>
      <c r="D145" s="2135">
        <f t="shared" si="2"/>
        <v>0</v>
      </c>
      <c r="E145" s="2134"/>
      <c r="F145" s="2134"/>
      <c r="G145" s="2134"/>
      <c r="H145" s="2134"/>
      <c r="I145" s="2134"/>
      <c r="J145" s="2134"/>
      <c r="K145" s="3014"/>
      <c r="L145" s="2121"/>
    </row>
    <row r="146" spans="1:12" ht="15.75" x14ac:dyDescent="0.25">
      <c r="A146" s="2132"/>
      <c r="B146" s="2133"/>
      <c r="C146" s="2134"/>
      <c r="D146" s="2135">
        <f t="shared" si="2"/>
        <v>0</v>
      </c>
      <c r="E146" s="2134"/>
      <c r="F146" s="2134"/>
      <c r="G146" s="2134"/>
      <c r="H146" s="2134"/>
      <c r="I146" s="2134"/>
      <c r="J146" s="2134"/>
      <c r="K146" s="3014"/>
      <c r="L146" s="2121"/>
    </row>
    <row r="147" spans="1:12" ht="15.75" x14ac:dyDescent="0.25">
      <c r="A147" s="2132"/>
      <c r="B147" s="2133"/>
      <c r="C147" s="2134"/>
      <c r="D147" s="2135">
        <f t="shared" si="2"/>
        <v>0</v>
      </c>
      <c r="E147" s="2134"/>
      <c r="F147" s="2134"/>
      <c r="G147" s="2134"/>
      <c r="H147" s="2134"/>
      <c r="I147" s="2134"/>
      <c r="J147" s="2134"/>
      <c r="K147" s="3014"/>
      <c r="L147" s="2121"/>
    </row>
    <row r="148" spans="1:12" ht="15.75" x14ac:dyDescent="0.25">
      <c r="A148" s="2132"/>
      <c r="B148" s="2133"/>
      <c r="C148" s="2134"/>
      <c r="D148" s="2135">
        <f t="shared" si="2"/>
        <v>0</v>
      </c>
      <c r="E148" s="2134"/>
      <c r="F148" s="2134"/>
      <c r="G148" s="2134"/>
      <c r="H148" s="2134"/>
      <c r="I148" s="2134"/>
      <c r="J148" s="2134"/>
      <c r="K148" s="3014"/>
      <c r="L148" s="2121"/>
    </row>
    <row r="149" spans="1:12" ht="15.75" x14ac:dyDescent="0.25">
      <c r="A149" s="2132"/>
      <c r="B149" s="2133"/>
      <c r="C149" s="2134"/>
      <c r="D149" s="2135">
        <f t="shared" si="2"/>
        <v>0</v>
      </c>
      <c r="E149" s="2134"/>
      <c r="F149" s="2134"/>
      <c r="G149" s="2134"/>
      <c r="H149" s="2134"/>
      <c r="I149" s="2134"/>
      <c r="J149" s="2134"/>
      <c r="K149" s="3014"/>
      <c r="L149" s="2121"/>
    </row>
    <row r="150" spans="1:12" ht="15.75" x14ac:dyDescent="0.25">
      <c r="A150" s="2132"/>
      <c r="B150" s="2133"/>
      <c r="C150" s="2134"/>
      <c r="D150" s="2135">
        <f t="shared" si="2"/>
        <v>0</v>
      </c>
      <c r="E150" s="2134"/>
      <c r="F150" s="2134"/>
      <c r="G150" s="2134"/>
      <c r="H150" s="2134"/>
      <c r="I150" s="2134"/>
      <c r="J150" s="2134"/>
      <c r="K150" s="3014"/>
      <c r="L150" s="2121"/>
    </row>
    <row r="151" spans="1:12" ht="15.75" x14ac:dyDescent="0.25">
      <c r="A151" s="2132"/>
      <c r="B151" s="2133"/>
      <c r="C151" s="2134"/>
      <c r="D151" s="2135">
        <f t="shared" si="2"/>
        <v>0</v>
      </c>
      <c r="E151" s="2134"/>
      <c r="F151" s="2134"/>
      <c r="G151" s="2134"/>
      <c r="H151" s="2134"/>
      <c r="I151" s="2134"/>
      <c r="J151" s="2134"/>
      <c r="K151" s="3014"/>
      <c r="L151" s="2121"/>
    </row>
    <row r="152" spans="1:12" ht="15.75" x14ac:dyDescent="0.25">
      <c r="A152" s="2132"/>
      <c r="B152" s="2133"/>
      <c r="C152" s="2134"/>
      <c r="D152" s="2135">
        <f t="shared" si="2"/>
        <v>0</v>
      </c>
      <c r="E152" s="2134"/>
      <c r="F152" s="2134"/>
      <c r="G152" s="2134"/>
      <c r="H152" s="2134"/>
      <c r="I152" s="2134"/>
      <c r="J152" s="2134"/>
      <c r="K152" s="3014"/>
      <c r="L152" s="2121"/>
    </row>
    <row r="153" spans="1:12" ht="15.75" x14ac:dyDescent="0.25">
      <c r="A153" s="2132"/>
      <c r="B153" s="2133"/>
      <c r="C153" s="2134"/>
      <c r="D153" s="2135">
        <f t="shared" si="2"/>
        <v>0</v>
      </c>
      <c r="E153" s="2134"/>
      <c r="F153" s="2134"/>
      <c r="G153" s="2134"/>
      <c r="H153" s="2134"/>
      <c r="I153" s="2134"/>
      <c r="J153" s="2134"/>
      <c r="K153" s="3014"/>
      <c r="L153" s="2121"/>
    </row>
    <row r="154" spans="1:12" ht="15.75" x14ac:dyDescent="0.25">
      <c r="A154" s="2132"/>
      <c r="B154" s="2133"/>
      <c r="C154" s="2134"/>
      <c r="D154" s="2135">
        <f t="shared" si="2"/>
        <v>0</v>
      </c>
      <c r="E154" s="2134"/>
      <c r="F154" s="2134"/>
      <c r="G154" s="2134"/>
      <c r="H154" s="2134"/>
      <c r="I154" s="2134"/>
      <c r="J154" s="2134"/>
      <c r="K154" s="3014"/>
      <c r="L154" s="2121"/>
    </row>
    <row r="155" spans="1:12" ht="15.75" x14ac:dyDescent="0.25">
      <c r="A155" s="2132"/>
      <c r="B155" s="2133"/>
      <c r="C155" s="2134"/>
      <c r="D155" s="2135">
        <f t="shared" si="2"/>
        <v>0</v>
      </c>
      <c r="E155" s="2134"/>
      <c r="F155" s="2134"/>
      <c r="G155" s="2134"/>
      <c r="H155" s="2134"/>
      <c r="I155" s="2134"/>
      <c r="J155" s="2134"/>
      <c r="K155" s="3014"/>
      <c r="L155" s="2121"/>
    </row>
    <row r="156" spans="1:12" ht="15.75" x14ac:dyDescent="0.25">
      <c r="A156" s="2132"/>
      <c r="B156" s="2133"/>
      <c r="C156" s="2134"/>
      <c r="D156" s="2135">
        <f t="shared" si="2"/>
        <v>0</v>
      </c>
      <c r="E156" s="2134"/>
      <c r="F156" s="2134"/>
      <c r="G156" s="2134"/>
      <c r="H156" s="2134"/>
      <c r="I156" s="2134"/>
      <c r="J156" s="2134"/>
      <c r="K156" s="3014"/>
      <c r="L156" s="2121"/>
    </row>
    <row r="157" spans="1:12" ht="15.75" x14ac:dyDescent="0.25">
      <c r="A157" s="2132"/>
      <c r="B157" s="2133"/>
      <c r="C157" s="2134"/>
      <c r="D157" s="2135">
        <f t="shared" si="2"/>
        <v>0</v>
      </c>
      <c r="E157" s="2134"/>
      <c r="F157" s="2134"/>
      <c r="G157" s="2134"/>
      <c r="H157" s="2134"/>
      <c r="I157" s="2134"/>
      <c r="J157" s="2134"/>
      <c r="K157" s="3014"/>
      <c r="L157" s="2121"/>
    </row>
    <row r="158" spans="1:12" ht="15.75" x14ac:dyDescent="0.25">
      <c r="A158" s="2132"/>
      <c r="B158" s="2133"/>
      <c r="C158" s="2134"/>
      <c r="D158" s="2135">
        <f t="shared" si="2"/>
        <v>0</v>
      </c>
      <c r="E158" s="2134"/>
      <c r="F158" s="2134"/>
      <c r="G158" s="2134"/>
      <c r="H158" s="2134"/>
      <c r="I158" s="2134"/>
      <c r="J158" s="2134"/>
      <c r="K158" s="3014"/>
      <c r="L158" s="2121"/>
    </row>
    <row r="159" spans="1:12" ht="15.75" x14ac:dyDescent="0.25">
      <c r="A159" s="2132"/>
      <c r="B159" s="2133"/>
      <c r="C159" s="2134"/>
      <c r="D159" s="2135">
        <f t="shared" si="2"/>
        <v>0</v>
      </c>
      <c r="E159" s="2134"/>
      <c r="F159" s="2134"/>
      <c r="G159" s="2134"/>
      <c r="H159" s="2134"/>
      <c r="I159" s="2134"/>
      <c r="J159" s="2134"/>
      <c r="K159" s="3014"/>
      <c r="L159" s="2121"/>
    </row>
    <row r="160" spans="1:12" ht="15.75" x14ac:dyDescent="0.25">
      <c r="A160" s="2132"/>
      <c r="B160" s="2133"/>
      <c r="C160" s="2134"/>
      <c r="D160" s="2135">
        <f t="shared" si="2"/>
        <v>0</v>
      </c>
      <c r="E160" s="2134"/>
      <c r="F160" s="2134"/>
      <c r="G160" s="2134"/>
      <c r="H160" s="2134"/>
      <c r="I160" s="2134"/>
      <c r="J160" s="2134"/>
      <c r="K160" s="3014"/>
      <c r="L160" s="2121"/>
    </row>
    <row r="161" spans="1:12" ht="15.75" x14ac:dyDescent="0.25">
      <c r="A161" s="2132"/>
      <c r="B161" s="2133"/>
      <c r="C161" s="2134"/>
      <c r="D161" s="2135">
        <f t="shared" si="2"/>
        <v>0</v>
      </c>
      <c r="E161" s="2134"/>
      <c r="F161" s="2134"/>
      <c r="G161" s="2134"/>
      <c r="H161" s="2134"/>
      <c r="I161" s="2134"/>
      <c r="J161" s="2134"/>
      <c r="K161" s="3014"/>
      <c r="L161" s="2121"/>
    </row>
    <row r="162" spans="1:12" ht="15.75" x14ac:dyDescent="0.25">
      <c r="A162" s="2132"/>
      <c r="B162" s="2133"/>
      <c r="C162" s="2134"/>
      <c r="D162" s="2135">
        <f t="shared" si="2"/>
        <v>0</v>
      </c>
      <c r="E162" s="2134"/>
      <c r="F162" s="2134"/>
      <c r="G162" s="2134"/>
      <c r="H162" s="2134"/>
      <c r="I162" s="2134"/>
      <c r="J162" s="2134"/>
      <c r="K162" s="3014"/>
      <c r="L162" s="2121"/>
    </row>
    <row r="163" spans="1:12" ht="15.75" x14ac:dyDescent="0.25">
      <c r="A163" s="2132"/>
      <c r="B163" s="2133"/>
      <c r="C163" s="2134"/>
      <c r="D163" s="2135">
        <f t="shared" si="2"/>
        <v>0</v>
      </c>
      <c r="E163" s="2134"/>
      <c r="F163" s="2134"/>
      <c r="G163" s="2134"/>
      <c r="H163" s="2134"/>
      <c r="I163" s="2134"/>
      <c r="J163" s="2134"/>
      <c r="K163" s="3014"/>
      <c r="L163" s="2121"/>
    </row>
    <row r="164" spans="1:12" ht="15.75" x14ac:dyDescent="0.25">
      <c r="A164" s="2132"/>
      <c r="B164" s="2133"/>
      <c r="C164" s="2134"/>
      <c r="D164" s="2135">
        <f t="shared" si="2"/>
        <v>0</v>
      </c>
      <c r="E164" s="2134"/>
      <c r="F164" s="2134"/>
      <c r="G164" s="2134"/>
      <c r="H164" s="2134"/>
      <c r="I164" s="2134"/>
      <c r="J164" s="2134"/>
      <c r="K164" s="3014"/>
      <c r="L164" s="2121"/>
    </row>
    <row r="165" spans="1:12" ht="15.75" x14ac:dyDescent="0.25">
      <c r="A165" s="2132"/>
      <c r="B165" s="2133"/>
      <c r="C165" s="2134"/>
      <c r="D165" s="2135">
        <f t="shared" si="2"/>
        <v>0</v>
      </c>
      <c r="E165" s="2134"/>
      <c r="F165" s="2134"/>
      <c r="G165" s="2134"/>
      <c r="H165" s="2134"/>
      <c r="I165" s="2134"/>
      <c r="J165" s="2134"/>
      <c r="K165" s="3014"/>
      <c r="L165" s="2121"/>
    </row>
    <row r="166" spans="1:12" ht="15.75" x14ac:dyDescent="0.25">
      <c r="A166" s="2132"/>
      <c r="B166" s="2133"/>
      <c r="C166" s="2134"/>
      <c r="D166" s="2135">
        <f t="shared" si="2"/>
        <v>0</v>
      </c>
      <c r="E166" s="2134"/>
      <c r="F166" s="2134"/>
      <c r="G166" s="2134"/>
      <c r="H166" s="2134"/>
      <c r="I166" s="2134"/>
      <c r="J166" s="2134"/>
      <c r="K166" s="3014"/>
      <c r="L166" s="2121"/>
    </row>
    <row r="167" spans="1:12" ht="15.75" x14ac:dyDescent="0.25">
      <c r="A167" s="2132"/>
      <c r="B167" s="2133"/>
      <c r="C167" s="2134"/>
      <c r="D167" s="2135">
        <f t="shared" si="2"/>
        <v>0</v>
      </c>
      <c r="E167" s="2134"/>
      <c r="F167" s="2134"/>
      <c r="G167" s="2134"/>
      <c r="H167" s="2134"/>
      <c r="I167" s="2134"/>
      <c r="J167" s="2134"/>
      <c r="K167" s="3014"/>
      <c r="L167" s="2121"/>
    </row>
    <row r="168" spans="1:12" ht="15.75" x14ac:dyDescent="0.25">
      <c r="A168" s="2132"/>
      <c r="B168" s="2133"/>
      <c r="C168" s="2134"/>
      <c r="D168" s="2135">
        <f t="shared" si="2"/>
        <v>0</v>
      </c>
      <c r="E168" s="2134"/>
      <c r="F168" s="2134"/>
      <c r="G168" s="2134"/>
      <c r="H168" s="2134"/>
      <c r="I168" s="2134"/>
      <c r="J168" s="2134"/>
      <c r="K168" s="3014"/>
      <c r="L168" s="2121"/>
    </row>
    <row r="169" spans="1:12" ht="15.75" x14ac:dyDescent="0.25">
      <c r="A169" s="2132"/>
      <c r="B169" s="2133"/>
      <c r="C169" s="2134"/>
      <c r="D169" s="2135">
        <f t="shared" si="2"/>
        <v>0</v>
      </c>
      <c r="E169" s="2134"/>
      <c r="F169" s="2134"/>
      <c r="G169" s="2134"/>
      <c r="H169" s="2134"/>
      <c r="I169" s="2134"/>
      <c r="J169" s="2134"/>
      <c r="K169" s="3014"/>
      <c r="L169" s="2121"/>
    </row>
    <row r="170" spans="1:12" ht="15.75" x14ac:dyDescent="0.25">
      <c r="A170" s="2132"/>
      <c r="B170" s="2133"/>
      <c r="C170" s="2134"/>
      <c r="D170" s="2135">
        <f t="shared" si="2"/>
        <v>0</v>
      </c>
      <c r="E170" s="2134"/>
      <c r="F170" s="2134"/>
      <c r="G170" s="2134"/>
      <c r="H170" s="2134"/>
      <c r="I170" s="2134"/>
      <c r="J170" s="2134"/>
      <c r="K170" s="3014"/>
      <c r="L170" s="2121"/>
    </row>
    <row r="171" spans="1:12" ht="15.75" x14ac:dyDescent="0.25">
      <c r="A171" s="2132"/>
      <c r="B171" s="2133"/>
      <c r="C171" s="2134"/>
      <c r="D171" s="2135">
        <f t="shared" si="2"/>
        <v>0</v>
      </c>
      <c r="E171" s="2134"/>
      <c r="F171" s="2134"/>
      <c r="G171" s="2134"/>
      <c r="H171" s="2134"/>
      <c r="I171" s="2134"/>
      <c r="J171" s="2134"/>
      <c r="K171" s="3014"/>
      <c r="L171" s="2121"/>
    </row>
    <row r="172" spans="1:12" ht="15.75" x14ac:dyDescent="0.25">
      <c r="A172" s="2132"/>
      <c r="B172" s="2133"/>
      <c r="C172" s="2134"/>
      <c r="D172" s="2135">
        <f t="shared" si="2"/>
        <v>0</v>
      </c>
      <c r="E172" s="2134"/>
      <c r="F172" s="2134"/>
      <c r="G172" s="2134"/>
      <c r="H172" s="2134"/>
      <c r="I172" s="2134"/>
      <c r="J172" s="2134"/>
      <c r="K172" s="3014"/>
      <c r="L172" s="2121"/>
    </row>
    <row r="173" spans="1:12" ht="15.75" x14ac:dyDescent="0.25">
      <c r="A173" s="2132"/>
      <c r="B173" s="2133"/>
      <c r="C173" s="2134"/>
      <c r="D173" s="2135">
        <f t="shared" si="2"/>
        <v>0</v>
      </c>
      <c r="E173" s="2134"/>
      <c r="F173" s="2134"/>
      <c r="G173" s="2134"/>
      <c r="H173" s="2134"/>
      <c r="I173" s="2134"/>
      <c r="J173" s="2134"/>
      <c r="K173" s="3014"/>
      <c r="L173" s="2121"/>
    </row>
    <row r="174" spans="1:12" ht="15.75" x14ac:dyDescent="0.25">
      <c r="A174" s="2132"/>
      <c r="B174" s="2133"/>
      <c r="C174" s="2134"/>
      <c r="D174" s="2135">
        <f t="shared" si="2"/>
        <v>0</v>
      </c>
      <c r="E174" s="2134"/>
      <c r="F174" s="2134"/>
      <c r="G174" s="2134"/>
      <c r="H174" s="2134"/>
      <c r="I174" s="2134"/>
      <c r="J174" s="2134"/>
      <c r="K174" s="3014"/>
      <c r="L174" s="2121"/>
    </row>
    <row r="175" spans="1:12" ht="15.75" x14ac:dyDescent="0.25">
      <c r="A175" s="2132"/>
      <c r="B175" s="2133"/>
      <c r="C175" s="2134"/>
      <c r="D175" s="2135">
        <f t="shared" si="2"/>
        <v>0</v>
      </c>
      <c r="E175" s="2134"/>
      <c r="F175" s="2134"/>
      <c r="G175" s="2134"/>
      <c r="H175" s="2134"/>
      <c r="I175" s="2134"/>
      <c r="J175" s="2134"/>
      <c r="K175" s="3014"/>
      <c r="L175" s="2121"/>
    </row>
    <row r="176" spans="1:12" ht="15.75" x14ac:dyDescent="0.25">
      <c r="A176" s="2132"/>
      <c r="B176" s="2133"/>
      <c r="C176" s="2134"/>
      <c r="D176" s="2135">
        <f t="shared" si="2"/>
        <v>0</v>
      </c>
      <c r="E176" s="2134"/>
      <c r="F176" s="2134"/>
      <c r="G176" s="2134"/>
      <c r="H176" s="2134"/>
      <c r="I176" s="2134"/>
      <c r="J176" s="2134"/>
      <c r="K176" s="3014"/>
      <c r="L176" s="2121"/>
    </row>
    <row r="177" spans="1:12" ht="15.75" x14ac:dyDescent="0.25">
      <c r="A177" s="2132"/>
      <c r="B177" s="2133"/>
      <c r="C177" s="2134"/>
      <c r="D177" s="2135">
        <f t="shared" si="2"/>
        <v>0</v>
      </c>
      <c r="E177" s="2134"/>
      <c r="F177" s="2134"/>
      <c r="G177" s="2134"/>
      <c r="H177" s="2134"/>
      <c r="I177" s="2134"/>
      <c r="J177" s="2134"/>
      <c r="K177" s="3014"/>
      <c r="L177" s="2121"/>
    </row>
    <row r="178" spans="1:12" ht="15.75" x14ac:dyDescent="0.25">
      <c r="A178" s="2132"/>
      <c r="B178" s="2133"/>
      <c r="C178" s="2134"/>
      <c r="D178" s="2135">
        <f t="shared" si="2"/>
        <v>0</v>
      </c>
      <c r="E178" s="2134"/>
      <c r="F178" s="2134"/>
      <c r="G178" s="2134"/>
      <c r="H178" s="2134"/>
      <c r="I178" s="2134"/>
      <c r="J178" s="2134"/>
      <c r="K178" s="3014"/>
      <c r="L178" s="2121"/>
    </row>
    <row r="179" spans="1:12" ht="15.75" x14ac:dyDescent="0.25">
      <c r="A179" s="2132"/>
      <c r="B179" s="2133"/>
      <c r="C179" s="2134"/>
      <c r="D179" s="2135">
        <f t="shared" si="2"/>
        <v>0</v>
      </c>
      <c r="E179" s="2134"/>
      <c r="F179" s="2134"/>
      <c r="G179" s="2134"/>
      <c r="H179" s="2134"/>
      <c r="I179" s="2134"/>
      <c r="J179" s="2134"/>
      <c r="K179" s="3014"/>
      <c r="L179" s="2121"/>
    </row>
    <row r="180" spans="1:12" ht="15.75" x14ac:dyDescent="0.25">
      <c r="A180" s="2132"/>
      <c r="B180" s="2133"/>
      <c r="C180" s="2134"/>
      <c r="D180" s="2135">
        <f t="shared" si="2"/>
        <v>0</v>
      </c>
      <c r="E180" s="2134"/>
      <c r="F180" s="2134"/>
      <c r="G180" s="2134"/>
      <c r="H180" s="2134"/>
      <c r="I180" s="2134"/>
      <c r="J180" s="2134"/>
      <c r="K180" s="3014"/>
      <c r="L180" s="2121"/>
    </row>
    <row r="181" spans="1:12" ht="15.75" x14ac:dyDescent="0.25">
      <c r="A181" s="2132"/>
      <c r="B181" s="2133"/>
      <c r="C181" s="2134"/>
      <c r="D181" s="2135">
        <f t="shared" si="2"/>
        <v>0</v>
      </c>
      <c r="E181" s="2134"/>
      <c r="F181" s="2134"/>
      <c r="G181" s="2134"/>
      <c r="H181" s="2134"/>
      <c r="I181" s="2134"/>
      <c r="J181" s="2134"/>
      <c r="K181" s="3014"/>
      <c r="L181" s="2121"/>
    </row>
    <row r="182" spans="1:12" ht="15.75" x14ac:dyDescent="0.25">
      <c r="A182" s="2132"/>
      <c r="B182" s="2133"/>
      <c r="C182" s="2134"/>
      <c r="D182" s="2135">
        <f t="shared" si="2"/>
        <v>0</v>
      </c>
      <c r="E182" s="2134"/>
      <c r="F182" s="2134"/>
      <c r="G182" s="2134"/>
      <c r="H182" s="2134"/>
      <c r="I182" s="2134"/>
      <c r="J182" s="2134"/>
      <c r="K182" s="3014"/>
      <c r="L182" s="2121"/>
    </row>
    <row r="183" spans="1:12" ht="15.75" x14ac:dyDescent="0.25">
      <c r="A183" s="2132"/>
      <c r="B183" s="2133"/>
      <c r="C183" s="2134"/>
      <c r="D183" s="2135">
        <f t="shared" si="2"/>
        <v>0</v>
      </c>
      <c r="E183" s="2134"/>
      <c r="F183" s="2134"/>
      <c r="G183" s="2134"/>
      <c r="H183" s="2134"/>
      <c r="I183" s="2134"/>
      <c r="J183" s="2134"/>
      <c r="K183" s="3014"/>
      <c r="L183" s="2121"/>
    </row>
    <row r="184" spans="1:12" ht="15.75" x14ac:dyDescent="0.25">
      <c r="A184" s="2132"/>
      <c r="B184" s="2133"/>
      <c r="C184" s="2134"/>
      <c r="D184" s="2135">
        <f t="shared" si="2"/>
        <v>0</v>
      </c>
      <c r="E184" s="2134"/>
      <c r="F184" s="2134"/>
      <c r="G184" s="2134"/>
      <c r="H184" s="2134"/>
      <c r="I184" s="2134"/>
      <c r="J184" s="2134"/>
      <c r="K184" s="3014"/>
      <c r="L184" s="2121"/>
    </row>
    <row r="185" spans="1:12" ht="15.75" x14ac:dyDescent="0.25">
      <c r="A185" s="2132"/>
      <c r="B185" s="2133"/>
      <c r="C185" s="2134"/>
      <c r="D185" s="2135">
        <f t="shared" si="2"/>
        <v>0</v>
      </c>
      <c r="E185" s="2134"/>
      <c r="F185" s="2134"/>
      <c r="G185" s="2134"/>
      <c r="H185" s="2134"/>
      <c r="I185" s="2134"/>
      <c r="J185" s="2134"/>
      <c r="K185" s="3014"/>
      <c r="L185" s="2121"/>
    </row>
    <row r="186" spans="1:12" ht="15.75" x14ac:dyDescent="0.25">
      <c r="A186" s="2132"/>
      <c r="B186" s="2133"/>
      <c r="C186" s="2134"/>
      <c r="D186" s="2135">
        <f t="shared" si="2"/>
        <v>0</v>
      </c>
      <c r="E186" s="2134"/>
      <c r="F186" s="2134"/>
      <c r="G186" s="2134"/>
      <c r="H186" s="2134"/>
      <c r="I186" s="2134"/>
      <c r="J186" s="2134"/>
      <c r="K186" s="3014"/>
      <c r="L186" s="2121"/>
    </row>
    <row r="187" spans="1:12" ht="15.75" x14ac:dyDescent="0.25">
      <c r="A187" s="2132"/>
      <c r="B187" s="2133"/>
      <c r="C187" s="2134"/>
      <c r="D187" s="2135">
        <f t="shared" si="2"/>
        <v>0</v>
      </c>
      <c r="E187" s="2134"/>
      <c r="F187" s="2134"/>
      <c r="G187" s="2134"/>
      <c r="H187" s="2134"/>
      <c r="I187" s="2134"/>
      <c r="J187" s="2134"/>
      <c r="K187" s="3014"/>
      <c r="L187" s="2121"/>
    </row>
    <row r="188" spans="1:12" ht="15.75" x14ac:dyDescent="0.25">
      <c r="A188" s="2132"/>
      <c r="B188" s="2133"/>
      <c r="C188" s="2134"/>
      <c r="D188" s="2135">
        <f t="shared" si="2"/>
        <v>0</v>
      </c>
      <c r="E188" s="2134"/>
      <c r="F188" s="2134"/>
      <c r="G188" s="2134"/>
      <c r="H188" s="2134"/>
      <c r="I188" s="2134"/>
      <c r="J188" s="2134"/>
      <c r="K188" s="3014"/>
      <c r="L188" s="2121"/>
    </row>
    <row r="189" spans="1:12" ht="15.75" x14ac:dyDescent="0.25">
      <c r="A189" s="2132"/>
      <c r="B189" s="2133"/>
      <c r="C189" s="2134"/>
      <c r="D189" s="2135">
        <f t="shared" si="2"/>
        <v>0</v>
      </c>
      <c r="E189" s="2134"/>
      <c r="F189" s="2134"/>
      <c r="G189" s="2134"/>
      <c r="H189" s="2134"/>
      <c r="I189" s="2134"/>
      <c r="J189" s="2134"/>
      <c r="K189" s="3014"/>
      <c r="L189" s="2121"/>
    </row>
    <row r="190" spans="1:12" ht="15.75" x14ac:dyDescent="0.25">
      <c r="A190" s="2132"/>
      <c r="B190" s="2133"/>
      <c r="C190" s="2134"/>
      <c r="D190" s="2135">
        <f t="shared" si="2"/>
        <v>0</v>
      </c>
      <c r="E190" s="2134"/>
      <c r="F190" s="2134"/>
      <c r="G190" s="2134"/>
      <c r="H190" s="2134"/>
      <c r="I190" s="2134"/>
      <c r="J190" s="2134"/>
      <c r="K190" s="3014"/>
      <c r="L190" s="2121"/>
    </row>
    <row r="191" spans="1:12" ht="15.75" x14ac:dyDescent="0.25">
      <c r="A191" s="2132"/>
      <c r="B191" s="2133"/>
      <c r="C191" s="2134"/>
      <c r="D191" s="2135">
        <f t="shared" si="2"/>
        <v>0</v>
      </c>
      <c r="E191" s="2134"/>
      <c r="F191" s="2134"/>
      <c r="G191" s="2134"/>
      <c r="H191" s="2134"/>
      <c r="I191" s="2134"/>
      <c r="J191" s="2134"/>
      <c r="K191" s="3014"/>
      <c r="L191" s="2121"/>
    </row>
    <row r="192" spans="1:12" ht="15.75" x14ac:dyDescent="0.25">
      <c r="A192" s="2132"/>
      <c r="B192" s="2133"/>
      <c r="C192" s="2134"/>
      <c r="D192" s="2135">
        <f t="shared" si="2"/>
        <v>0</v>
      </c>
      <c r="E192" s="2134"/>
      <c r="F192" s="2134"/>
      <c r="G192" s="2134"/>
      <c r="H192" s="2134"/>
      <c r="I192" s="2134"/>
      <c r="J192" s="2134"/>
      <c r="K192" s="3014"/>
      <c r="L192" s="2121"/>
    </row>
    <row r="193" spans="1:12" ht="15.75" x14ac:dyDescent="0.25">
      <c r="A193" s="2132"/>
      <c r="B193" s="2133"/>
      <c r="C193" s="2134"/>
      <c r="D193" s="2135">
        <f t="shared" si="2"/>
        <v>0</v>
      </c>
      <c r="E193" s="2134"/>
      <c r="F193" s="2134"/>
      <c r="G193" s="2134"/>
      <c r="H193" s="2134"/>
      <c r="I193" s="2134"/>
      <c r="J193" s="2134"/>
      <c r="K193" s="3014"/>
      <c r="L193" s="2121"/>
    </row>
    <row r="194" spans="1:12" ht="15.75" x14ac:dyDescent="0.25">
      <c r="A194" s="2132"/>
      <c r="B194" s="2133"/>
      <c r="C194" s="2134"/>
      <c r="D194" s="2135">
        <f t="shared" si="2"/>
        <v>0</v>
      </c>
      <c r="E194" s="2134"/>
      <c r="F194" s="2134"/>
      <c r="G194" s="2134"/>
      <c r="H194" s="2134"/>
      <c r="I194" s="2134"/>
      <c r="J194" s="2134"/>
      <c r="K194" s="3014"/>
      <c r="L194" s="2121"/>
    </row>
    <row r="195" spans="1:12" ht="15.75" x14ac:dyDescent="0.25">
      <c r="A195" s="2132"/>
      <c r="B195" s="2133"/>
      <c r="C195" s="2134"/>
      <c r="D195" s="2135">
        <f t="shared" si="2"/>
        <v>0</v>
      </c>
      <c r="E195" s="2134"/>
      <c r="F195" s="2134"/>
      <c r="G195" s="2134"/>
      <c r="H195" s="2134"/>
      <c r="I195" s="2134"/>
      <c r="J195" s="2134"/>
      <c r="K195" s="3014"/>
      <c r="L195" s="2121"/>
    </row>
    <row r="196" spans="1:12" ht="15.75" x14ac:dyDescent="0.25">
      <c r="A196" s="2132"/>
      <c r="B196" s="2133"/>
      <c r="C196" s="2134"/>
      <c r="D196" s="2135">
        <f t="shared" si="2"/>
        <v>0</v>
      </c>
      <c r="E196" s="2134"/>
      <c r="F196" s="2134"/>
      <c r="G196" s="2134"/>
      <c r="H196" s="2134"/>
      <c r="I196" s="2134"/>
      <c r="J196" s="2134"/>
      <c r="K196" s="3014"/>
      <c r="L196" s="2121"/>
    </row>
    <row r="197" spans="1:12" ht="15.75" x14ac:dyDescent="0.25">
      <c r="A197" s="2132"/>
      <c r="B197" s="2133"/>
      <c r="C197" s="2134"/>
      <c r="D197" s="2135">
        <f t="shared" si="2"/>
        <v>0</v>
      </c>
      <c r="E197" s="2134"/>
      <c r="F197" s="2134"/>
      <c r="G197" s="2134"/>
      <c r="H197" s="2134"/>
      <c r="I197" s="2134"/>
      <c r="J197" s="2134"/>
      <c r="K197" s="3014"/>
      <c r="L197" s="2121"/>
    </row>
    <row r="198" spans="1:12" ht="15.75" x14ac:dyDescent="0.25">
      <c r="A198" s="2132"/>
      <c r="B198" s="2133"/>
      <c r="C198" s="2134"/>
      <c r="D198" s="2135">
        <f t="shared" si="2"/>
        <v>0</v>
      </c>
      <c r="E198" s="2134"/>
      <c r="F198" s="2134"/>
      <c r="G198" s="2134"/>
      <c r="H198" s="2134"/>
      <c r="I198" s="2134"/>
      <c r="J198" s="2134"/>
      <c r="K198" s="3014"/>
      <c r="L198" s="2121"/>
    </row>
    <row r="199" spans="1:12" ht="15.75" x14ac:dyDescent="0.25">
      <c r="A199" s="2132"/>
      <c r="B199" s="2133"/>
      <c r="C199" s="2134"/>
      <c r="D199" s="2135">
        <f t="shared" ref="D199:D262" si="3">+C199*(100-E199)/100</f>
        <v>0</v>
      </c>
      <c r="E199" s="2134"/>
      <c r="F199" s="2134"/>
      <c r="G199" s="2134"/>
      <c r="H199" s="2134"/>
      <c r="I199" s="2134"/>
      <c r="J199" s="2134"/>
      <c r="K199" s="3014"/>
      <c r="L199" s="2121"/>
    </row>
    <row r="200" spans="1:12" ht="15.75" x14ac:dyDescent="0.25">
      <c r="A200" s="2132"/>
      <c r="B200" s="2133"/>
      <c r="C200" s="2134"/>
      <c r="D200" s="2135">
        <f t="shared" si="3"/>
        <v>0</v>
      </c>
      <c r="E200" s="2134"/>
      <c r="F200" s="2134"/>
      <c r="G200" s="2134"/>
      <c r="H200" s="2134"/>
      <c r="I200" s="2134"/>
      <c r="J200" s="2134"/>
      <c r="K200" s="3014"/>
      <c r="L200" s="2121"/>
    </row>
    <row r="201" spans="1:12" ht="15.75" x14ac:dyDescent="0.25">
      <c r="A201" s="2132"/>
      <c r="B201" s="2133"/>
      <c r="C201" s="2134"/>
      <c r="D201" s="2135">
        <f t="shared" si="3"/>
        <v>0</v>
      </c>
      <c r="E201" s="2134"/>
      <c r="F201" s="2134"/>
      <c r="G201" s="2134"/>
      <c r="H201" s="2134"/>
      <c r="I201" s="2134"/>
      <c r="J201" s="2134"/>
      <c r="K201" s="3014"/>
      <c r="L201" s="2121"/>
    </row>
    <row r="202" spans="1:12" ht="15.75" x14ac:dyDescent="0.25">
      <c r="A202" s="2132"/>
      <c r="B202" s="2133"/>
      <c r="C202" s="2134"/>
      <c r="D202" s="2135">
        <f t="shared" si="3"/>
        <v>0</v>
      </c>
      <c r="E202" s="2134"/>
      <c r="F202" s="2134"/>
      <c r="G202" s="2134"/>
      <c r="H202" s="2134"/>
      <c r="I202" s="2134"/>
      <c r="J202" s="2134"/>
      <c r="K202" s="3014"/>
      <c r="L202" s="2121"/>
    </row>
    <row r="203" spans="1:12" ht="15.75" x14ac:dyDescent="0.25">
      <c r="A203" s="2132"/>
      <c r="B203" s="2133"/>
      <c r="C203" s="2134"/>
      <c r="D203" s="2135">
        <f t="shared" si="3"/>
        <v>0</v>
      </c>
      <c r="E203" s="2134"/>
      <c r="F203" s="2134"/>
      <c r="G203" s="2134"/>
      <c r="H203" s="2134"/>
      <c r="I203" s="2134"/>
      <c r="J203" s="2134"/>
      <c r="K203" s="3014"/>
      <c r="L203" s="2121"/>
    </row>
    <row r="204" spans="1:12" ht="15.75" x14ac:dyDescent="0.25">
      <c r="A204" s="2132"/>
      <c r="B204" s="2133"/>
      <c r="C204" s="2134"/>
      <c r="D204" s="2135">
        <f t="shared" si="3"/>
        <v>0</v>
      </c>
      <c r="E204" s="2134"/>
      <c r="F204" s="2134"/>
      <c r="G204" s="2134"/>
      <c r="H204" s="2134"/>
      <c r="I204" s="2134"/>
      <c r="J204" s="2134"/>
      <c r="K204" s="3014"/>
      <c r="L204" s="2121"/>
    </row>
    <row r="205" spans="1:12" ht="15.75" x14ac:dyDescent="0.25">
      <c r="A205" s="2132"/>
      <c r="B205" s="2133"/>
      <c r="C205" s="2134"/>
      <c r="D205" s="2135">
        <f t="shared" si="3"/>
        <v>0</v>
      </c>
      <c r="E205" s="2134"/>
      <c r="F205" s="2134"/>
      <c r="G205" s="2134"/>
      <c r="H205" s="2134"/>
      <c r="I205" s="2134"/>
      <c r="J205" s="2134"/>
      <c r="K205" s="3014"/>
      <c r="L205" s="2121"/>
    </row>
    <row r="206" spans="1:12" ht="15.75" x14ac:dyDescent="0.25">
      <c r="A206" s="2132"/>
      <c r="B206" s="2133"/>
      <c r="C206" s="2134"/>
      <c r="D206" s="2135">
        <f t="shared" si="3"/>
        <v>0</v>
      </c>
      <c r="E206" s="2134"/>
      <c r="F206" s="2134"/>
      <c r="G206" s="2134"/>
      <c r="H206" s="2134"/>
      <c r="I206" s="2134"/>
      <c r="J206" s="2134"/>
      <c r="K206" s="3014"/>
      <c r="L206" s="2121"/>
    </row>
    <row r="207" spans="1:12" ht="15.75" x14ac:dyDescent="0.25">
      <c r="A207" s="2132"/>
      <c r="B207" s="2133"/>
      <c r="C207" s="2134"/>
      <c r="D207" s="2135">
        <f t="shared" si="3"/>
        <v>0</v>
      </c>
      <c r="E207" s="2134"/>
      <c r="F207" s="2134"/>
      <c r="G207" s="2134"/>
      <c r="H207" s="2134"/>
      <c r="I207" s="2134"/>
      <c r="J207" s="2134"/>
      <c r="K207" s="3014"/>
      <c r="L207" s="2121"/>
    </row>
    <row r="208" spans="1:12" ht="15.75" x14ac:dyDescent="0.25">
      <c r="A208" s="2132"/>
      <c r="B208" s="2133"/>
      <c r="C208" s="2134"/>
      <c r="D208" s="2135">
        <f t="shared" si="3"/>
        <v>0</v>
      </c>
      <c r="E208" s="2134"/>
      <c r="F208" s="2134"/>
      <c r="G208" s="2134"/>
      <c r="H208" s="2134"/>
      <c r="I208" s="2134"/>
      <c r="J208" s="2134"/>
      <c r="K208" s="3014"/>
      <c r="L208" s="2121"/>
    </row>
    <row r="209" spans="1:12" ht="15.75" x14ac:dyDescent="0.25">
      <c r="A209" s="2132"/>
      <c r="B209" s="2133"/>
      <c r="C209" s="2134"/>
      <c r="D209" s="2135">
        <f t="shared" si="3"/>
        <v>0</v>
      </c>
      <c r="E209" s="2134"/>
      <c r="F209" s="2134"/>
      <c r="G209" s="2134"/>
      <c r="H209" s="2134"/>
      <c r="I209" s="2134"/>
      <c r="J209" s="2134"/>
      <c r="K209" s="3014"/>
      <c r="L209" s="2121"/>
    </row>
    <row r="210" spans="1:12" ht="15.75" x14ac:dyDescent="0.25">
      <c r="A210" s="2132"/>
      <c r="B210" s="2133"/>
      <c r="C210" s="2134"/>
      <c r="D210" s="2135">
        <f t="shared" si="3"/>
        <v>0</v>
      </c>
      <c r="E210" s="2134"/>
      <c r="F210" s="2134"/>
      <c r="G210" s="2134"/>
      <c r="H210" s="2134"/>
      <c r="I210" s="2134"/>
      <c r="J210" s="2134"/>
      <c r="K210" s="3014"/>
      <c r="L210" s="2121"/>
    </row>
    <row r="211" spans="1:12" ht="15.75" x14ac:dyDescent="0.25">
      <c r="A211" s="2132"/>
      <c r="B211" s="2133"/>
      <c r="C211" s="2134"/>
      <c r="D211" s="2135">
        <f t="shared" si="3"/>
        <v>0</v>
      </c>
      <c r="E211" s="2134"/>
      <c r="F211" s="2134"/>
      <c r="G211" s="2134"/>
      <c r="H211" s="2134"/>
      <c r="I211" s="2134"/>
      <c r="J211" s="2134"/>
      <c r="K211" s="3014"/>
      <c r="L211" s="2121"/>
    </row>
    <row r="212" spans="1:12" ht="15.75" x14ac:dyDescent="0.25">
      <c r="A212" s="2132"/>
      <c r="B212" s="2133"/>
      <c r="C212" s="2134"/>
      <c r="D212" s="2135">
        <f t="shared" si="3"/>
        <v>0</v>
      </c>
      <c r="E212" s="2134"/>
      <c r="F212" s="2134"/>
      <c r="G212" s="2134"/>
      <c r="H212" s="2134"/>
      <c r="I212" s="2134"/>
      <c r="J212" s="2134"/>
      <c r="K212" s="3014"/>
      <c r="L212" s="2121"/>
    </row>
    <row r="213" spans="1:12" ht="15.75" x14ac:dyDescent="0.25">
      <c r="A213" s="2132"/>
      <c r="B213" s="2133"/>
      <c r="C213" s="2134"/>
      <c r="D213" s="2135">
        <f t="shared" si="3"/>
        <v>0</v>
      </c>
      <c r="E213" s="2134"/>
      <c r="F213" s="2134"/>
      <c r="G213" s="2134"/>
      <c r="H213" s="2134"/>
      <c r="I213" s="2134"/>
      <c r="J213" s="2134"/>
      <c r="K213" s="3014"/>
      <c r="L213" s="2121"/>
    </row>
    <row r="214" spans="1:12" ht="15.75" x14ac:dyDescent="0.25">
      <c r="A214" s="2132"/>
      <c r="B214" s="2133"/>
      <c r="C214" s="2134"/>
      <c r="D214" s="2135">
        <f t="shared" si="3"/>
        <v>0</v>
      </c>
      <c r="E214" s="2134"/>
      <c r="F214" s="2134"/>
      <c r="G214" s="2134"/>
      <c r="H214" s="2134"/>
      <c r="I214" s="2134"/>
      <c r="J214" s="2134"/>
      <c r="K214" s="3014"/>
      <c r="L214" s="2121"/>
    </row>
    <row r="215" spans="1:12" ht="15.75" x14ac:dyDescent="0.25">
      <c r="A215" s="2132"/>
      <c r="B215" s="2133"/>
      <c r="C215" s="2134"/>
      <c r="D215" s="2135">
        <f t="shared" si="3"/>
        <v>0</v>
      </c>
      <c r="E215" s="2134"/>
      <c r="F215" s="2134"/>
      <c r="G215" s="2134"/>
      <c r="H215" s="2134"/>
      <c r="I215" s="2134"/>
      <c r="J215" s="2134"/>
      <c r="K215" s="3014"/>
      <c r="L215" s="2121"/>
    </row>
    <row r="216" spans="1:12" ht="15.75" x14ac:dyDescent="0.25">
      <c r="A216" s="2132"/>
      <c r="B216" s="2133"/>
      <c r="C216" s="2134"/>
      <c r="D216" s="2135">
        <f t="shared" si="3"/>
        <v>0</v>
      </c>
      <c r="E216" s="2134"/>
      <c r="F216" s="2134"/>
      <c r="G216" s="2134"/>
      <c r="H216" s="2134"/>
      <c r="I216" s="2134"/>
      <c r="J216" s="2134"/>
      <c r="K216" s="3014"/>
      <c r="L216" s="2121"/>
    </row>
    <row r="217" spans="1:12" ht="15.75" x14ac:dyDescent="0.25">
      <c r="A217" s="2132"/>
      <c r="B217" s="2133"/>
      <c r="C217" s="2134"/>
      <c r="D217" s="2135">
        <f t="shared" si="3"/>
        <v>0</v>
      </c>
      <c r="E217" s="2134"/>
      <c r="F217" s="2134"/>
      <c r="G217" s="2134"/>
      <c r="H217" s="2134"/>
      <c r="I217" s="2134"/>
      <c r="J217" s="2134"/>
      <c r="K217" s="3014"/>
      <c r="L217" s="2121"/>
    </row>
    <row r="218" spans="1:12" ht="15.75" x14ac:dyDescent="0.25">
      <c r="A218" s="2132"/>
      <c r="B218" s="2133"/>
      <c r="C218" s="2134"/>
      <c r="D218" s="2135">
        <f t="shared" si="3"/>
        <v>0</v>
      </c>
      <c r="E218" s="2134"/>
      <c r="F218" s="2134"/>
      <c r="G218" s="2134"/>
      <c r="H218" s="2134"/>
      <c r="I218" s="2134"/>
      <c r="J218" s="2134"/>
      <c r="K218" s="3014"/>
      <c r="L218" s="2121"/>
    </row>
    <row r="219" spans="1:12" ht="15.75" x14ac:dyDescent="0.25">
      <c r="A219" s="2132"/>
      <c r="B219" s="2133"/>
      <c r="C219" s="2134"/>
      <c r="D219" s="2135">
        <f t="shared" si="3"/>
        <v>0</v>
      </c>
      <c r="E219" s="2134"/>
      <c r="F219" s="2134"/>
      <c r="G219" s="2134"/>
      <c r="H219" s="2134"/>
      <c r="I219" s="2134"/>
      <c r="J219" s="2134"/>
      <c r="K219" s="3014"/>
      <c r="L219" s="2121"/>
    </row>
    <row r="220" spans="1:12" ht="15.75" x14ac:dyDescent="0.25">
      <c r="A220" s="2132"/>
      <c r="B220" s="2133"/>
      <c r="C220" s="2134"/>
      <c r="D220" s="2135">
        <f t="shared" si="3"/>
        <v>0</v>
      </c>
      <c r="E220" s="2134"/>
      <c r="F220" s="2134"/>
      <c r="G220" s="2134"/>
      <c r="H220" s="2134"/>
      <c r="I220" s="2134"/>
      <c r="J220" s="2134"/>
      <c r="K220" s="3014"/>
      <c r="L220" s="2121"/>
    </row>
    <row r="221" spans="1:12" ht="15.75" x14ac:dyDescent="0.25">
      <c r="A221" s="2132"/>
      <c r="B221" s="2133"/>
      <c r="C221" s="2134"/>
      <c r="D221" s="2135">
        <f t="shared" si="3"/>
        <v>0</v>
      </c>
      <c r="E221" s="2134"/>
      <c r="F221" s="2134"/>
      <c r="G221" s="2134"/>
      <c r="H221" s="2134"/>
      <c r="I221" s="2134"/>
      <c r="J221" s="2134"/>
      <c r="K221" s="3014"/>
      <c r="L221" s="2121"/>
    </row>
    <row r="222" spans="1:12" ht="15.75" x14ac:dyDescent="0.25">
      <c r="A222" s="2132"/>
      <c r="B222" s="2133"/>
      <c r="C222" s="2134"/>
      <c r="D222" s="2135">
        <f t="shared" si="3"/>
        <v>0</v>
      </c>
      <c r="E222" s="2134"/>
      <c r="F222" s="2134"/>
      <c r="G222" s="2134"/>
      <c r="H222" s="2134"/>
      <c r="I222" s="2134"/>
      <c r="J222" s="2134"/>
      <c r="K222" s="3014"/>
      <c r="L222" s="2121"/>
    </row>
    <row r="223" spans="1:12" ht="15.75" x14ac:dyDescent="0.25">
      <c r="A223" s="2132"/>
      <c r="B223" s="2133"/>
      <c r="C223" s="2134"/>
      <c r="D223" s="2135">
        <f t="shared" si="3"/>
        <v>0</v>
      </c>
      <c r="E223" s="2134"/>
      <c r="F223" s="2134"/>
      <c r="G223" s="2134"/>
      <c r="H223" s="2134"/>
      <c r="I223" s="2134"/>
      <c r="J223" s="2134"/>
      <c r="K223" s="3014"/>
      <c r="L223" s="2121"/>
    </row>
    <row r="224" spans="1:12" ht="15.75" x14ac:dyDescent="0.25">
      <c r="A224" s="2132"/>
      <c r="B224" s="2133"/>
      <c r="C224" s="2134"/>
      <c r="D224" s="2135">
        <f t="shared" si="3"/>
        <v>0</v>
      </c>
      <c r="E224" s="2134"/>
      <c r="F224" s="2134"/>
      <c r="G224" s="2134"/>
      <c r="H224" s="2134"/>
      <c r="I224" s="2134"/>
      <c r="J224" s="2134"/>
      <c r="K224" s="3014"/>
      <c r="L224" s="2121"/>
    </row>
    <row r="225" spans="1:12" ht="15.75" x14ac:dyDescent="0.25">
      <c r="A225" s="2132"/>
      <c r="B225" s="2133"/>
      <c r="C225" s="2134"/>
      <c r="D225" s="2135">
        <f t="shared" si="3"/>
        <v>0</v>
      </c>
      <c r="E225" s="2134"/>
      <c r="F225" s="2134"/>
      <c r="G225" s="2134"/>
      <c r="H225" s="2134"/>
      <c r="I225" s="2134"/>
      <c r="J225" s="2134"/>
      <c r="K225" s="3014"/>
      <c r="L225" s="2121"/>
    </row>
    <row r="226" spans="1:12" ht="15.75" x14ac:dyDescent="0.25">
      <c r="A226" s="2132"/>
      <c r="B226" s="2133"/>
      <c r="C226" s="2134"/>
      <c r="D226" s="2135">
        <f t="shared" si="3"/>
        <v>0</v>
      </c>
      <c r="E226" s="2134"/>
      <c r="F226" s="2134"/>
      <c r="G226" s="2134"/>
      <c r="H226" s="2134"/>
      <c r="I226" s="2134"/>
      <c r="J226" s="2134"/>
      <c r="K226" s="3014"/>
      <c r="L226" s="2121"/>
    </row>
    <row r="227" spans="1:12" ht="15.75" x14ac:dyDescent="0.25">
      <c r="A227" s="2132"/>
      <c r="B227" s="2133"/>
      <c r="C227" s="2134"/>
      <c r="D227" s="2135">
        <f t="shared" si="3"/>
        <v>0</v>
      </c>
      <c r="E227" s="2134"/>
      <c r="F227" s="2134"/>
      <c r="G227" s="2134"/>
      <c r="H227" s="2134"/>
      <c r="I227" s="2134"/>
      <c r="J227" s="2134"/>
      <c r="K227" s="3014"/>
      <c r="L227" s="2121"/>
    </row>
    <row r="228" spans="1:12" ht="15.75" x14ac:dyDescent="0.25">
      <c r="A228" s="2132"/>
      <c r="B228" s="2133"/>
      <c r="C228" s="2134"/>
      <c r="D228" s="2135">
        <f t="shared" si="3"/>
        <v>0</v>
      </c>
      <c r="E228" s="2134"/>
      <c r="F228" s="2134"/>
      <c r="G228" s="2134"/>
      <c r="H228" s="2134"/>
      <c r="I228" s="2134"/>
      <c r="J228" s="2134"/>
      <c r="K228" s="3014"/>
      <c r="L228" s="2121"/>
    </row>
    <row r="229" spans="1:12" ht="15.75" x14ac:dyDescent="0.25">
      <c r="A229" s="2132"/>
      <c r="B229" s="2133"/>
      <c r="C229" s="2134"/>
      <c r="D229" s="2135">
        <f t="shared" si="3"/>
        <v>0</v>
      </c>
      <c r="E229" s="2134"/>
      <c r="F229" s="2134"/>
      <c r="G229" s="2134"/>
      <c r="H229" s="2134"/>
      <c r="I229" s="2134"/>
      <c r="J229" s="2134"/>
      <c r="K229" s="3014"/>
      <c r="L229" s="2121"/>
    </row>
    <row r="230" spans="1:12" ht="15.75" x14ac:dyDescent="0.25">
      <c r="A230" s="2132"/>
      <c r="B230" s="2133"/>
      <c r="C230" s="2134"/>
      <c r="D230" s="2135">
        <f t="shared" si="3"/>
        <v>0</v>
      </c>
      <c r="E230" s="2134"/>
      <c r="F230" s="2134"/>
      <c r="G230" s="2134"/>
      <c r="H230" s="2134"/>
      <c r="I230" s="2134"/>
      <c r="J230" s="2134"/>
      <c r="K230" s="3014"/>
      <c r="L230" s="2121"/>
    </row>
    <row r="231" spans="1:12" ht="15.75" x14ac:dyDescent="0.25">
      <c r="A231" s="2132"/>
      <c r="B231" s="2133"/>
      <c r="C231" s="2134"/>
      <c r="D231" s="2135">
        <f t="shared" si="3"/>
        <v>0</v>
      </c>
      <c r="E231" s="2134"/>
      <c r="F231" s="2134"/>
      <c r="G231" s="2134"/>
      <c r="H231" s="2134"/>
      <c r="I231" s="2134"/>
      <c r="J231" s="2134"/>
      <c r="K231" s="3014"/>
      <c r="L231" s="2121"/>
    </row>
    <row r="232" spans="1:12" ht="15.75" x14ac:dyDescent="0.25">
      <c r="A232" s="2132"/>
      <c r="B232" s="2133"/>
      <c r="C232" s="2134"/>
      <c r="D232" s="2135">
        <f t="shared" si="3"/>
        <v>0</v>
      </c>
      <c r="E232" s="2134"/>
      <c r="F232" s="2134"/>
      <c r="G232" s="2134"/>
      <c r="H232" s="2134"/>
      <c r="I232" s="2134"/>
      <c r="J232" s="2134"/>
      <c r="K232" s="3014"/>
      <c r="L232" s="2121"/>
    </row>
    <row r="233" spans="1:12" ht="15.75" x14ac:dyDescent="0.25">
      <c r="A233" s="2132"/>
      <c r="B233" s="2133"/>
      <c r="C233" s="2134"/>
      <c r="D233" s="2135">
        <f t="shared" si="3"/>
        <v>0</v>
      </c>
      <c r="E233" s="2134"/>
      <c r="F233" s="2134"/>
      <c r="G233" s="2134"/>
      <c r="H233" s="2134"/>
      <c r="I233" s="2134"/>
      <c r="J233" s="2134"/>
      <c r="K233" s="3014"/>
      <c r="L233" s="2121"/>
    </row>
    <row r="234" spans="1:12" ht="15.75" x14ac:dyDescent="0.25">
      <c r="A234" s="2132"/>
      <c r="B234" s="2133"/>
      <c r="C234" s="2134"/>
      <c r="D234" s="2135">
        <f t="shared" si="3"/>
        <v>0</v>
      </c>
      <c r="E234" s="2134"/>
      <c r="F234" s="2134"/>
      <c r="G234" s="2134"/>
      <c r="H234" s="2134"/>
      <c r="I234" s="2134"/>
      <c r="J234" s="2134"/>
      <c r="K234" s="3014"/>
      <c r="L234" s="2121"/>
    </row>
    <row r="235" spans="1:12" ht="15.75" x14ac:dyDescent="0.25">
      <c r="A235" s="2132"/>
      <c r="B235" s="2133"/>
      <c r="C235" s="2134"/>
      <c r="D235" s="2135">
        <f t="shared" si="3"/>
        <v>0</v>
      </c>
      <c r="E235" s="2134"/>
      <c r="F235" s="2134"/>
      <c r="G235" s="2134"/>
      <c r="H235" s="2134"/>
      <c r="I235" s="2134"/>
      <c r="J235" s="2134"/>
      <c r="K235" s="3014"/>
      <c r="L235" s="2121"/>
    </row>
    <row r="236" spans="1:12" ht="15.75" x14ac:dyDescent="0.25">
      <c r="A236" s="2132"/>
      <c r="B236" s="2133"/>
      <c r="C236" s="2134"/>
      <c r="D236" s="2135">
        <f t="shared" si="3"/>
        <v>0</v>
      </c>
      <c r="E236" s="2134"/>
      <c r="F236" s="2134"/>
      <c r="G236" s="2134"/>
      <c r="H236" s="2134"/>
      <c r="I236" s="2134"/>
      <c r="J236" s="2134"/>
      <c r="K236" s="3014"/>
      <c r="L236" s="2121"/>
    </row>
    <row r="237" spans="1:12" ht="15.75" x14ac:dyDescent="0.25">
      <c r="A237" s="2132"/>
      <c r="B237" s="2133"/>
      <c r="C237" s="2134"/>
      <c r="D237" s="2135">
        <f t="shared" si="3"/>
        <v>0</v>
      </c>
      <c r="E237" s="2134"/>
      <c r="F237" s="2134"/>
      <c r="G237" s="2134"/>
      <c r="H237" s="2134"/>
      <c r="I237" s="2134"/>
      <c r="J237" s="2134"/>
      <c r="K237" s="3014"/>
      <c r="L237" s="2121"/>
    </row>
    <row r="238" spans="1:12" ht="15.75" x14ac:dyDescent="0.25">
      <c r="A238" s="2132"/>
      <c r="B238" s="2133"/>
      <c r="C238" s="2134"/>
      <c r="D238" s="2135">
        <f t="shared" si="3"/>
        <v>0</v>
      </c>
      <c r="E238" s="2134"/>
      <c r="F238" s="2134"/>
      <c r="G238" s="2134"/>
      <c r="H238" s="2134"/>
      <c r="I238" s="2134"/>
      <c r="J238" s="2134"/>
      <c r="K238" s="3014"/>
      <c r="L238" s="2121"/>
    </row>
    <row r="239" spans="1:12" ht="15.75" x14ac:dyDescent="0.25">
      <c r="A239" s="2132"/>
      <c r="B239" s="2133"/>
      <c r="C239" s="2134"/>
      <c r="D239" s="2135">
        <f t="shared" si="3"/>
        <v>0</v>
      </c>
      <c r="E239" s="2134"/>
      <c r="F239" s="2134"/>
      <c r="G239" s="2134"/>
      <c r="H239" s="2134"/>
      <c r="I239" s="2134"/>
      <c r="J239" s="2134"/>
      <c r="K239" s="3014"/>
      <c r="L239" s="2121"/>
    </row>
    <row r="240" spans="1:12" ht="15.75" x14ac:dyDescent="0.25">
      <c r="A240" s="2132"/>
      <c r="B240" s="2133"/>
      <c r="C240" s="2134"/>
      <c r="D240" s="2135">
        <f t="shared" si="3"/>
        <v>0</v>
      </c>
      <c r="E240" s="2134"/>
      <c r="F240" s="2134"/>
      <c r="G240" s="2134"/>
      <c r="H240" s="2134"/>
      <c r="I240" s="2134"/>
      <c r="J240" s="2134"/>
      <c r="K240" s="3014"/>
      <c r="L240" s="2121"/>
    </row>
    <row r="241" spans="1:12" ht="15.75" x14ac:dyDescent="0.25">
      <c r="A241" s="2132"/>
      <c r="B241" s="2133"/>
      <c r="C241" s="2134"/>
      <c r="D241" s="2135">
        <f t="shared" si="3"/>
        <v>0</v>
      </c>
      <c r="E241" s="2134"/>
      <c r="F241" s="2134"/>
      <c r="G241" s="2134"/>
      <c r="H241" s="2134"/>
      <c r="I241" s="2134"/>
      <c r="J241" s="2134"/>
      <c r="K241" s="3014"/>
      <c r="L241" s="2121"/>
    </row>
    <row r="242" spans="1:12" ht="15.75" x14ac:dyDescent="0.25">
      <c r="A242" s="2132"/>
      <c r="B242" s="2133"/>
      <c r="C242" s="2134"/>
      <c r="D242" s="2135">
        <f t="shared" si="3"/>
        <v>0</v>
      </c>
      <c r="E242" s="2134"/>
      <c r="F242" s="2134"/>
      <c r="G242" s="2134"/>
      <c r="H242" s="2134"/>
      <c r="I242" s="2134"/>
      <c r="J242" s="2134"/>
      <c r="K242" s="3014"/>
      <c r="L242" s="2121"/>
    </row>
    <row r="243" spans="1:12" ht="15.75" x14ac:dyDescent="0.25">
      <c r="A243" s="2132"/>
      <c r="B243" s="2133"/>
      <c r="C243" s="2134"/>
      <c r="D243" s="2135">
        <f t="shared" si="3"/>
        <v>0</v>
      </c>
      <c r="E243" s="2134"/>
      <c r="F243" s="2134"/>
      <c r="G243" s="2134"/>
      <c r="H243" s="2134"/>
      <c r="I243" s="2134"/>
      <c r="J243" s="2134"/>
      <c r="K243" s="3014"/>
      <c r="L243" s="2121"/>
    </row>
    <row r="244" spans="1:12" ht="15.75" x14ac:dyDescent="0.25">
      <c r="A244" s="2132"/>
      <c r="B244" s="2133"/>
      <c r="C244" s="2134"/>
      <c r="D244" s="2135">
        <f t="shared" si="3"/>
        <v>0</v>
      </c>
      <c r="E244" s="2134"/>
      <c r="F244" s="2134"/>
      <c r="G244" s="2134"/>
      <c r="H244" s="2134"/>
      <c r="I244" s="2134"/>
      <c r="J244" s="2134"/>
      <c r="K244" s="3014"/>
      <c r="L244" s="2121"/>
    </row>
    <row r="245" spans="1:12" ht="15.75" x14ac:dyDescent="0.25">
      <c r="A245" s="2132"/>
      <c r="B245" s="2133"/>
      <c r="C245" s="2134"/>
      <c r="D245" s="2135">
        <f t="shared" si="3"/>
        <v>0</v>
      </c>
      <c r="E245" s="2134"/>
      <c r="F245" s="2134"/>
      <c r="G245" s="2134"/>
      <c r="H245" s="2134"/>
      <c r="I245" s="2134"/>
      <c r="J245" s="2134"/>
      <c r="K245" s="3014"/>
      <c r="L245" s="2121"/>
    </row>
    <row r="246" spans="1:12" ht="15.75" x14ac:dyDescent="0.25">
      <c r="A246" s="2132"/>
      <c r="B246" s="2133"/>
      <c r="C246" s="2134"/>
      <c r="D246" s="2135">
        <f t="shared" si="3"/>
        <v>0</v>
      </c>
      <c r="E246" s="2134"/>
      <c r="F246" s="2134"/>
      <c r="G246" s="2134"/>
      <c r="H246" s="2134"/>
      <c r="I246" s="2134"/>
      <c r="J246" s="2134"/>
      <c r="K246" s="3014"/>
      <c r="L246" s="2121"/>
    </row>
    <row r="247" spans="1:12" ht="15.75" x14ac:dyDescent="0.25">
      <c r="A247" s="2132"/>
      <c r="B247" s="2133"/>
      <c r="C247" s="2134"/>
      <c r="D247" s="2135">
        <f t="shared" si="3"/>
        <v>0</v>
      </c>
      <c r="E247" s="2134"/>
      <c r="F247" s="2134"/>
      <c r="G247" s="2134"/>
      <c r="H247" s="2134"/>
      <c r="I247" s="2134"/>
      <c r="J247" s="2134"/>
      <c r="K247" s="3014"/>
      <c r="L247" s="2121"/>
    </row>
    <row r="248" spans="1:12" ht="15.75" x14ac:dyDescent="0.25">
      <c r="A248" s="2132"/>
      <c r="B248" s="2133"/>
      <c r="C248" s="2134"/>
      <c r="D248" s="2135">
        <f t="shared" si="3"/>
        <v>0</v>
      </c>
      <c r="E248" s="2134"/>
      <c r="F248" s="2134"/>
      <c r="G248" s="2134"/>
      <c r="H248" s="2134"/>
      <c r="I248" s="2134"/>
      <c r="J248" s="2134"/>
      <c r="K248" s="3014"/>
      <c r="L248" s="2121"/>
    </row>
    <row r="249" spans="1:12" ht="15.75" x14ac:dyDescent="0.25">
      <c r="A249" s="2132"/>
      <c r="B249" s="2133"/>
      <c r="C249" s="2134"/>
      <c r="D249" s="2135">
        <f t="shared" si="3"/>
        <v>0</v>
      </c>
      <c r="E249" s="2134"/>
      <c r="F249" s="2134"/>
      <c r="G249" s="2134"/>
      <c r="H249" s="2134"/>
      <c r="I249" s="2134"/>
      <c r="J249" s="2134"/>
      <c r="K249" s="3014"/>
      <c r="L249" s="2121"/>
    </row>
    <row r="250" spans="1:12" ht="15.75" x14ac:dyDescent="0.25">
      <c r="A250" s="2132"/>
      <c r="B250" s="2133"/>
      <c r="C250" s="2134"/>
      <c r="D250" s="2135">
        <f t="shared" si="3"/>
        <v>0</v>
      </c>
      <c r="E250" s="2134"/>
      <c r="F250" s="2134"/>
      <c r="G250" s="2134"/>
      <c r="H250" s="2134"/>
      <c r="I250" s="2134"/>
      <c r="J250" s="2134"/>
      <c r="K250" s="3014"/>
      <c r="L250" s="2121"/>
    </row>
    <row r="251" spans="1:12" ht="15.75" x14ac:dyDescent="0.25">
      <c r="A251" s="2132"/>
      <c r="B251" s="2133"/>
      <c r="C251" s="2134"/>
      <c r="D251" s="2135">
        <f t="shared" si="3"/>
        <v>0</v>
      </c>
      <c r="E251" s="2134"/>
      <c r="F251" s="2134"/>
      <c r="G251" s="2134"/>
      <c r="H251" s="2134"/>
      <c r="I251" s="2134"/>
      <c r="J251" s="2134"/>
      <c r="K251" s="3014"/>
      <c r="L251" s="2121"/>
    </row>
    <row r="252" spans="1:12" ht="15.75" x14ac:dyDescent="0.25">
      <c r="A252" s="2132"/>
      <c r="B252" s="2133"/>
      <c r="C252" s="2134"/>
      <c r="D252" s="2135">
        <f t="shared" si="3"/>
        <v>0</v>
      </c>
      <c r="E252" s="2134"/>
      <c r="F252" s="2134"/>
      <c r="G252" s="2134"/>
      <c r="H252" s="2134"/>
      <c r="I252" s="2134"/>
      <c r="J252" s="2134"/>
      <c r="K252" s="3014"/>
      <c r="L252" s="2121"/>
    </row>
    <row r="253" spans="1:12" ht="15.75" x14ac:dyDescent="0.25">
      <c r="A253" s="2132"/>
      <c r="B253" s="2133"/>
      <c r="C253" s="2134"/>
      <c r="D253" s="2135">
        <f t="shared" si="3"/>
        <v>0</v>
      </c>
      <c r="E253" s="2134"/>
      <c r="F253" s="2134"/>
      <c r="G253" s="2134"/>
      <c r="H253" s="2134"/>
      <c r="I253" s="2134"/>
      <c r="J253" s="2134"/>
      <c r="K253" s="3014"/>
      <c r="L253" s="2121"/>
    </row>
    <row r="254" spans="1:12" ht="15.75" x14ac:dyDescent="0.25">
      <c r="A254" s="2132"/>
      <c r="B254" s="2133"/>
      <c r="C254" s="2134"/>
      <c r="D254" s="2135">
        <f t="shared" si="3"/>
        <v>0</v>
      </c>
      <c r="E254" s="2134"/>
      <c r="F254" s="2134"/>
      <c r="G254" s="2134"/>
      <c r="H254" s="2134"/>
      <c r="I254" s="2134"/>
      <c r="J254" s="2134"/>
      <c r="K254" s="3014"/>
      <c r="L254" s="2121"/>
    </row>
    <row r="255" spans="1:12" ht="15.75" x14ac:dyDescent="0.25">
      <c r="A255" s="2132"/>
      <c r="B255" s="2133"/>
      <c r="C255" s="2134"/>
      <c r="D255" s="2135">
        <f t="shared" si="3"/>
        <v>0</v>
      </c>
      <c r="E255" s="2134"/>
      <c r="F255" s="2134"/>
      <c r="G255" s="2134"/>
      <c r="H255" s="2134"/>
      <c r="I255" s="2134"/>
      <c r="J255" s="2134"/>
      <c r="K255" s="3014"/>
      <c r="L255" s="2121"/>
    </row>
    <row r="256" spans="1:12" ht="15.75" x14ac:dyDescent="0.25">
      <c r="A256" s="2132"/>
      <c r="B256" s="2133"/>
      <c r="C256" s="2134"/>
      <c r="D256" s="2135">
        <f t="shared" si="3"/>
        <v>0</v>
      </c>
      <c r="E256" s="2134"/>
      <c r="F256" s="2134"/>
      <c r="G256" s="2134"/>
      <c r="H256" s="2134"/>
      <c r="I256" s="2134"/>
      <c r="J256" s="2134"/>
      <c r="K256" s="3014"/>
      <c r="L256" s="2121"/>
    </row>
    <row r="257" spans="1:12" ht="15.75" x14ac:dyDescent="0.25">
      <c r="A257" s="2132"/>
      <c r="B257" s="2133"/>
      <c r="C257" s="2134"/>
      <c r="D257" s="2135">
        <f t="shared" si="3"/>
        <v>0</v>
      </c>
      <c r="E257" s="2134"/>
      <c r="F257" s="2134"/>
      <c r="G257" s="2134"/>
      <c r="H257" s="2134"/>
      <c r="I257" s="2134"/>
      <c r="J257" s="2134"/>
      <c r="K257" s="3014"/>
      <c r="L257" s="2121"/>
    </row>
    <row r="258" spans="1:12" ht="15.75" x14ac:dyDescent="0.25">
      <c r="A258" s="2132"/>
      <c r="B258" s="2133"/>
      <c r="C258" s="2134"/>
      <c r="D258" s="2135">
        <f t="shared" si="3"/>
        <v>0</v>
      </c>
      <c r="E258" s="2134"/>
      <c r="F258" s="2134"/>
      <c r="G258" s="2134"/>
      <c r="H258" s="2134"/>
      <c r="I258" s="2134"/>
      <c r="J258" s="2134"/>
      <c r="K258" s="3014"/>
      <c r="L258" s="2121"/>
    </row>
    <row r="259" spans="1:12" ht="15.75" x14ac:dyDescent="0.25">
      <c r="A259" s="2132"/>
      <c r="B259" s="2133"/>
      <c r="C259" s="2134"/>
      <c r="D259" s="2135">
        <f t="shared" si="3"/>
        <v>0</v>
      </c>
      <c r="E259" s="2134"/>
      <c r="F259" s="2134"/>
      <c r="G259" s="2134"/>
      <c r="H259" s="2134"/>
      <c r="I259" s="2134"/>
      <c r="J259" s="2134"/>
      <c r="K259" s="3014"/>
      <c r="L259" s="2121"/>
    </row>
    <row r="260" spans="1:12" ht="15.75" x14ac:dyDescent="0.25">
      <c r="A260" s="2132"/>
      <c r="B260" s="2133"/>
      <c r="C260" s="2134"/>
      <c r="D260" s="2135">
        <f t="shared" si="3"/>
        <v>0</v>
      </c>
      <c r="E260" s="2134"/>
      <c r="F260" s="2134"/>
      <c r="G260" s="2134"/>
      <c r="H260" s="2134"/>
      <c r="I260" s="2134"/>
      <c r="J260" s="2134"/>
      <c r="K260" s="3014"/>
      <c r="L260" s="2121"/>
    </row>
    <row r="261" spans="1:12" ht="15.75" x14ac:dyDescent="0.25">
      <c r="A261" s="2132"/>
      <c r="B261" s="2133"/>
      <c r="C261" s="2134"/>
      <c r="D261" s="2135">
        <f t="shared" si="3"/>
        <v>0</v>
      </c>
      <c r="E261" s="2134"/>
      <c r="F261" s="2134"/>
      <c r="G261" s="2134"/>
      <c r="H261" s="2134"/>
      <c r="I261" s="2134"/>
      <c r="J261" s="2134"/>
      <c r="K261" s="3014"/>
      <c r="L261" s="2121"/>
    </row>
    <row r="262" spans="1:12" ht="15.75" x14ac:dyDescent="0.25">
      <c r="A262" s="2132"/>
      <c r="B262" s="2133"/>
      <c r="C262" s="2134"/>
      <c r="D262" s="2135">
        <f t="shared" si="3"/>
        <v>0</v>
      </c>
      <c r="E262" s="2134"/>
      <c r="F262" s="2134"/>
      <c r="G262" s="2134"/>
      <c r="H262" s="2134"/>
      <c r="I262" s="2134"/>
      <c r="J262" s="2134"/>
      <c r="K262" s="3014"/>
      <c r="L262" s="2121"/>
    </row>
    <row r="263" spans="1:12" ht="15.75" x14ac:dyDescent="0.25">
      <c r="A263" s="2132"/>
      <c r="B263" s="2133"/>
      <c r="C263" s="2134"/>
      <c r="D263" s="2135">
        <f t="shared" ref="D263:D326" si="4">+C263*(100-E263)/100</f>
        <v>0</v>
      </c>
      <c r="E263" s="2134"/>
      <c r="F263" s="2134"/>
      <c r="G263" s="2134"/>
      <c r="H263" s="2134"/>
      <c r="I263" s="2134"/>
      <c r="J263" s="2134"/>
      <c r="K263" s="3014"/>
      <c r="L263" s="2121"/>
    </row>
    <row r="264" spans="1:12" ht="15.75" x14ac:dyDescent="0.25">
      <c r="A264" s="2132"/>
      <c r="B264" s="2133"/>
      <c r="C264" s="2134"/>
      <c r="D264" s="2135">
        <f t="shared" si="4"/>
        <v>0</v>
      </c>
      <c r="E264" s="2134"/>
      <c r="F264" s="2134"/>
      <c r="G264" s="2134"/>
      <c r="H264" s="2134"/>
      <c r="I264" s="2134"/>
      <c r="J264" s="2134"/>
      <c r="K264" s="3014"/>
      <c r="L264" s="2121"/>
    </row>
    <row r="265" spans="1:12" ht="15.75" x14ac:dyDescent="0.25">
      <c r="A265" s="2132"/>
      <c r="B265" s="2133"/>
      <c r="C265" s="2134"/>
      <c r="D265" s="2135">
        <f t="shared" si="4"/>
        <v>0</v>
      </c>
      <c r="E265" s="2134"/>
      <c r="F265" s="2134"/>
      <c r="G265" s="2134"/>
      <c r="H265" s="2134"/>
      <c r="I265" s="2134"/>
      <c r="J265" s="2134"/>
      <c r="K265" s="3014"/>
      <c r="L265" s="2121"/>
    </row>
    <row r="266" spans="1:12" ht="15.75" x14ac:dyDescent="0.25">
      <c r="A266" s="2132"/>
      <c r="B266" s="2133"/>
      <c r="C266" s="2134"/>
      <c r="D266" s="2135">
        <f t="shared" si="4"/>
        <v>0</v>
      </c>
      <c r="E266" s="2134"/>
      <c r="F266" s="2134"/>
      <c r="G266" s="2134"/>
      <c r="H266" s="2134"/>
      <c r="I266" s="2134"/>
      <c r="J266" s="2134"/>
      <c r="K266" s="3014"/>
      <c r="L266" s="2121"/>
    </row>
    <row r="267" spans="1:12" ht="15.75" x14ac:dyDescent="0.25">
      <c r="A267" s="2132"/>
      <c r="B267" s="2133"/>
      <c r="C267" s="2134"/>
      <c r="D267" s="2135">
        <f t="shared" si="4"/>
        <v>0</v>
      </c>
      <c r="E267" s="2134"/>
      <c r="F267" s="2134"/>
      <c r="G267" s="2134"/>
      <c r="H267" s="2134"/>
      <c r="I267" s="2134"/>
      <c r="J267" s="2134"/>
      <c r="K267" s="3014"/>
      <c r="L267" s="2121"/>
    </row>
    <row r="268" spans="1:12" ht="15.75" x14ac:dyDescent="0.25">
      <c r="A268" s="2132"/>
      <c r="B268" s="2133"/>
      <c r="C268" s="2134"/>
      <c r="D268" s="2135">
        <f t="shared" si="4"/>
        <v>0</v>
      </c>
      <c r="E268" s="2134"/>
      <c r="F268" s="2134"/>
      <c r="G268" s="2134"/>
      <c r="H268" s="2134"/>
      <c r="I268" s="2134"/>
      <c r="J268" s="2134"/>
      <c r="K268" s="3014"/>
      <c r="L268" s="2121"/>
    </row>
    <row r="269" spans="1:12" ht="15.75" x14ac:dyDescent="0.25">
      <c r="A269" s="2132"/>
      <c r="B269" s="2133"/>
      <c r="C269" s="2134"/>
      <c r="D269" s="2135">
        <f t="shared" si="4"/>
        <v>0</v>
      </c>
      <c r="E269" s="2134"/>
      <c r="F269" s="2134"/>
      <c r="G269" s="2134"/>
      <c r="H269" s="2134"/>
      <c r="I269" s="2134"/>
      <c r="J269" s="2134"/>
      <c r="K269" s="3014"/>
      <c r="L269" s="2121"/>
    </row>
    <row r="270" spans="1:12" ht="15.75" x14ac:dyDescent="0.25">
      <c r="A270" s="2132"/>
      <c r="B270" s="2133"/>
      <c r="C270" s="2134"/>
      <c r="D270" s="2135">
        <f t="shared" si="4"/>
        <v>0</v>
      </c>
      <c r="E270" s="2134"/>
      <c r="F270" s="2134"/>
      <c r="G270" s="2134"/>
      <c r="H270" s="2134"/>
      <c r="I270" s="2134"/>
      <c r="J270" s="2134"/>
      <c r="K270" s="3014"/>
      <c r="L270" s="2121"/>
    </row>
    <row r="271" spans="1:12" ht="15.75" x14ac:dyDescent="0.25">
      <c r="A271" s="2132"/>
      <c r="B271" s="2133"/>
      <c r="C271" s="2134"/>
      <c r="D271" s="2135">
        <f t="shared" si="4"/>
        <v>0</v>
      </c>
      <c r="E271" s="2134"/>
      <c r="F271" s="2134"/>
      <c r="G271" s="2134"/>
      <c r="H271" s="2134"/>
      <c r="I271" s="2134"/>
      <c r="J271" s="2134"/>
      <c r="K271" s="3014"/>
      <c r="L271" s="2121"/>
    </row>
    <row r="272" spans="1:12" ht="15.75" x14ac:dyDescent="0.25">
      <c r="A272" s="2132"/>
      <c r="B272" s="2133"/>
      <c r="C272" s="2134"/>
      <c r="D272" s="2135">
        <f t="shared" si="4"/>
        <v>0</v>
      </c>
      <c r="E272" s="2134"/>
      <c r="F272" s="2134"/>
      <c r="G272" s="2134"/>
      <c r="H272" s="2134"/>
      <c r="I272" s="2134"/>
      <c r="J272" s="2134"/>
      <c r="K272" s="3014"/>
      <c r="L272" s="2121"/>
    </row>
    <row r="273" spans="1:12" ht="15.75" x14ac:dyDescent="0.25">
      <c r="A273" s="2132"/>
      <c r="B273" s="2133"/>
      <c r="C273" s="2134"/>
      <c r="D273" s="2135">
        <f t="shared" si="4"/>
        <v>0</v>
      </c>
      <c r="E273" s="2134"/>
      <c r="F273" s="2134"/>
      <c r="G273" s="2134"/>
      <c r="H273" s="2134"/>
      <c r="I273" s="2134"/>
      <c r="J273" s="2134"/>
      <c r="K273" s="3014"/>
      <c r="L273" s="2121"/>
    </row>
    <row r="274" spans="1:12" ht="15.75" x14ac:dyDescent="0.25">
      <c r="A274" s="2132"/>
      <c r="B274" s="2133"/>
      <c r="C274" s="2134"/>
      <c r="D274" s="2135">
        <f t="shared" si="4"/>
        <v>0</v>
      </c>
      <c r="E274" s="2134"/>
      <c r="F274" s="2134"/>
      <c r="G274" s="2134"/>
      <c r="H274" s="2134"/>
      <c r="I274" s="2134"/>
      <c r="J274" s="2134"/>
      <c r="K274" s="3014"/>
      <c r="L274" s="2121"/>
    </row>
    <row r="275" spans="1:12" ht="15.75" x14ac:dyDescent="0.25">
      <c r="A275" s="2132"/>
      <c r="B275" s="2133"/>
      <c r="C275" s="2134"/>
      <c r="D275" s="2135">
        <f t="shared" si="4"/>
        <v>0</v>
      </c>
      <c r="E275" s="2134"/>
      <c r="F275" s="2134"/>
      <c r="G275" s="2134"/>
      <c r="H275" s="2134"/>
      <c r="I275" s="2134"/>
      <c r="J275" s="2134"/>
      <c r="K275" s="3014"/>
      <c r="L275" s="2121"/>
    </row>
    <row r="276" spans="1:12" ht="15.75" x14ac:dyDescent="0.25">
      <c r="A276" s="2132"/>
      <c r="B276" s="2133"/>
      <c r="C276" s="2134"/>
      <c r="D276" s="2135">
        <f t="shared" si="4"/>
        <v>0</v>
      </c>
      <c r="E276" s="2134"/>
      <c r="F276" s="2134"/>
      <c r="G276" s="2134"/>
      <c r="H276" s="2134"/>
      <c r="I276" s="2134"/>
      <c r="J276" s="2134"/>
      <c r="K276" s="3014"/>
      <c r="L276" s="2121"/>
    </row>
    <row r="277" spans="1:12" ht="15.75" x14ac:dyDescent="0.25">
      <c r="A277" s="2132"/>
      <c r="B277" s="2133"/>
      <c r="C277" s="2134"/>
      <c r="D277" s="2135">
        <f t="shared" si="4"/>
        <v>0</v>
      </c>
      <c r="E277" s="2134"/>
      <c r="F277" s="2134"/>
      <c r="G277" s="2134"/>
      <c r="H277" s="2134"/>
      <c r="I277" s="2134"/>
      <c r="J277" s="2134"/>
      <c r="K277" s="3014"/>
      <c r="L277" s="2121"/>
    </row>
    <row r="278" spans="1:12" ht="15.75" x14ac:dyDescent="0.25">
      <c r="A278" s="2132"/>
      <c r="B278" s="2133"/>
      <c r="C278" s="2134"/>
      <c r="D278" s="2135">
        <f t="shared" si="4"/>
        <v>0</v>
      </c>
      <c r="E278" s="2134"/>
      <c r="F278" s="2134"/>
      <c r="G278" s="2134"/>
      <c r="H278" s="2134"/>
      <c r="I278" s="2134"/>
      <c r="J278" s="2134"/>
      <c r="K278" s="3014"/>
      <c r="L278" s="2121"/>
    </row>
    <row r="279" spans="1:12" ht="15.75" x14ac:dyDescent="0.25">
      <c r="A279" s="2132"/>
      <c r="B279" s="2133"/>
      <c r="C279" s="2134"/>
      <c r="D279" s="2135">
        <f t="shared" si="4"/>
        <v>0</v>
      </c>
      <c r="E279" s="2134"/>
      <c r="F279" s="2134"/>
      <c r="G279" s="2134"/>
      <c r="H279" s="2134"/>
      <c r="I279" s="2134"/>
      <c r="J279" s="2134"/>
      <c r="K279" s="3014"/>
      <c r="L279" s="2121"/>
    </row>
    <row r="280" spans="1:12" ht="15.75" x14ac:dyDescent="0.25">
      <c r="A280" s="2132"/>
      <c r="B280" s="2133"/>
      <c r="C280" s="2134"/>
      <c r="D280" s="2135">
        <f t="shared" si="4"/>
        <v>0</v>
      </c>
      <c r="E280" s="2134"/>
      <c r="F280" s="2134"/>
      <c r="G280" s="2134"/>
      <c r="H280" s="2134"/>
      <c r="I280" s="2134"/>
      <c r="J280" s="2134"/>
      <c r="K280" s="3014"/>
      <c r="L280" s="2121"/>
    </row>
    <row r="281" spans="1:12" ht="15.75" x14ac:dyDescent="0.25">
      <c r="A281" s="2132"/>
      <c r="B281" s="2133"/>
      <c r="C281" s="2134"/>
      <c r="D281" s="2135">
        <f t="shared" si="4"/>
        <v>0</v>
      </c>
      <c r="E281" s="2134"/>
      <c r="F281" s="2134"/>
      <c r="G281" s="2134"/>
      <c r="H281" s="2134"/>
      <c r="I281" s="2134"/>
      <c r="J281" s="2134"/>
      <c r="K281" s="3014"/>
      <c r="L281" s="2121"/>
    </row>
    <row r="282" spans="1:12" ht="15.75" x14ac:dyDescent="0.25">
      <c r="A282" s="2132"/>
      <c r="B282" s="2133"/>
      <c r="C282" s="2134"/>
      <c r="D282" s="2135">
        <f t="shared" si="4"/>
        <v>0</v>
      </c>
      <c r="E282" s="2134"/>
      <c r="F282" s="2134"/>
      <c r="G282" s="2134"/>
      <c r="H282" s="2134"/>
      <c r="I282" s="2134"/>
      <c r="J282" s="2134"/>
      <c r="K282" s="3014"/>
      <c r="L282" s="2121"/>
    </row>
    <row r="283" spans="1:12" ht="15.75" x14ac:dyDescent="0.25">
      <c r="A283" s="2132"/>
      <c r="B283" s="2133"/>
      <c r="C283" s="2134"/>
      <c r="D283" s="2135">
        <f t="shared" si="4"/>
        <v>0</v>
      </c>
      <c r="E283" s="2134"/>
      <c r="F283" s="2134"/>
      <c r="G283" s="2134"/>
      <c r="H283" s="2134"/>
      <c r="I283" s="2134"/>
      <c r="J283" s="2134"/>
      <c r="K283" s="3014"/>
      <c r="L283" s="2121"/>
    </row>
    <row r="284" spans="1:12" ht="15.75" x14ac:dyDescent="0.25">
      <c r="A284" s="2132"/>
      <c r="B284" s="2133"/>
      <c r="C284" s="2134"/>
      <c r="D284" s="2135">
        <f t="shared" si="4"/>
        <v>0</v>
      </c>
      <c r="E284" s="2134"/>
      <c r="F284" s="2134"/>
      <c r="G284" s="2134"/>
      <c r="H284" s="2134"/>
      <c r="I284" s="2134"/>
      <c r="J284" s="2134"/>
      <c r="K284" s="3014"/>
      <c r="L284" s="2121"/>
    </row>
    <row r="285" spans="1:12" ht="15.75" x14ac:dyDescent="0.25">
      <c r="A285" s="2132"/>
      <c r="B285" s="2133"/>
      <c r="C285" s="2134"/>
      <c r="D285" s="2135">
        <f t="shared" si="4"/>
        <v>0</v>
      </c>
      <c r="E285" s="2134"/>
      <c r="F285" s="2134"/>
      <c r="G285" s="2134"/>
      <c r="H285" s="2134"/>
      <c r="I285" s="2134"/>
      <c r="J285" s="2134"/>
      <c r="K285" s="3014"/>
      <c r="L285" s="2121"/>
    </row>
    <row r="286" spans="1:12" ht="15.75" x14ac:dyDescent="0.25">
      <c r="A286" s="2132"/>
      <c r="B286" s="2133"/>
      <c r="C286" s="2134"/>
      <c r="D286" s="2135">
        <f t="shared" si="4"/>
        <v>0</v>
      </c>
      <c r="E286" s="2134"/>
      <c r="F286" s="2134"/>
      <c r="G286" s="2134"/>
      <c r="H286" s="2134"/>
      <c r="I286" s="2134"/>
      <c r="J286" s="2134"/>
      <c r="K286" s="3014"/>
      <c r="L286" s="2121"/>
    </row>
    <row r="287" spans="1:12" ht="15.75" x14ac:dyDescent="0.25">
      <c r="A287" s="2132"/>
      <c r="B287" s="2133"/>
      <c r="C287" s="2134"/>
      <c r="D287" s="2135">
        <f t="shared" si="4"/>
        <v>0</v>
      </c>
      <c r="E287" s="2134"/>
      <c r="F287" s="2134"/>
      <c r="G287" s="2134"/>
      <c r="H287" s="2134"/>
      <c r="I287" s="2134"/>
      <c r="J287" s="2134"/>
      <c r="K287" s="3014"/>
      <c r="L287" s="2121"/>
    </row>
    <row r="288" spans="1:12" ht="15.75" x14ac:dyDescent="0.25">
      <c r="A288" s="2132"/>
      <c r="B288" s="2133"/>
      <c r="C288" s="2134"/>
      <c r="D288" s="2135">
        <f t="shared" si="4"/>
        <v>0</v>
      </c>
      <c r="E288" s="2134"/>
      <c r="F288" s="2134"/>
      <c r="G288" s="2134"/>
      <c r="H288" s="2134"/>
      <c r="I288" s="2134"/>
      <c r="J288" s="2134"/>
      <c r="K288" s="3014"/>
      <c r="L288" s="2121"/>
    </row>
    <row r="289" spans="1:12" ht="15.75" x14ac:dyDescent="0.25">
      <c r="A289" s="2132"/>
      <c r="B289" s="2133"/>
      <c r="C289" s="2134"/>
      <c r="D289" s="2135">
        <f t="shared" si="4"/>
        <v>0</v>
      </c>
      <c r="E289" s="2134"/>
      <c r="F289" s="2134"/>
      <c r="G289" s="2134"/>
      <c r="H289" s="2134"/>
      <c r="I289" s="2134"/>
      <c r="J289" s="2134"/>
      <c r="K289" s="3014"/>
      <c r="L289" s="2121"/>
    </row>
    <row r="290" spans="1:12" ht="15.75" x14ac:dyDescent="0.25">
      <c r="A290" s="2132"/>
      <c r="B290" s="2133"/>
      <c r="C290" s="2134"/>
      <c r="D290" s="2135">
        <f t="shared" si="4"/>
        <v>0</v>
      </c>
      <c r="E290" s="2134"/>
      <c r="F290" s="2134"/>
      <c r="G290" s="2134"/>
      <c r="H290" s="2134"/>
      <c r="I290" s="2134"/>
      <c r="J290" s="2134"/>
      <c r="K290" s="3014"/>
      <c r="L290" s="2121"/>
    </row>
    <row r="291" spans="1:12" ht="15.75" x14ac:dyDescent="0.25">
      <c r="A291" s="2132"/>
      <c r="B291" s="2133"/>
      <c r="C291" s="2134"/>
      <c r="D291" s="2135">
        <f t="shared" si="4"/>
        <v>0</v>
      </c>
      <c r="E291" s="2134"/>
      <c r="F291" s="2134"/>
      <c r="G291" s="2134"/>
      <c r="H291" s="2134"/>
      <c r="I291" s="2134"/>
      <c r="J291" s="2134"/>
      <c r="K291" s="3014"/>
      <c r="L291" s="2121"/>
    </row>
    <row r="292" spans="1:12" ht="15.75" x14ac:dyDescent="0.25">
      <c r="A292" s="2132"/>
      <c r="B292" s="2133"/>
      <c r="C292" s="2134"/>
      <c r="D292" s="2135">
        <f t="shared" si="4"/>
        <v>0</v>
      </c>
      <c r="E292" s="2134"/>
      <c r="F292" s="2134"/>
      <c r="G292" s="2134"/>
      <c r="H292" s="2134"/>
      <c r="I292" s="2134"/>
      <c r="J292" s="2134"/>
      <c r="K292" s="3014"/>
      <c r="L292" s="2121"/>
    </row>
    <row r="293" spans="1:12" ht="15.75" x14ac:dyDescent="0.25">
      <c r="A293" s="2132"/>
      <c r="B293" s="2133"/>
      <c r="C293" s="2134"/>
      <c r="D293" s="2135">
        <f t="shared" si="4"/>
        <v>0</v>
      </c>
      <c r="E293" s="2134"/>
      <c r="F293" s="2134"/>
      <c r="G293" s="2134"/>
      <c r="H293" s="2134"/>
      <c r="I293" s="2134"/>
      <c r="J293" s="2134"/>
      <c r="K293" s="3014"/>
      <c r="L293" s="2121"/>
    </row>
    <row r="294" spans="1:12" ht="15.75" x14ac:dyDescent="0.25">
      <c r="A294" s="2132"/>
      <c r="B294" s="2133"/>
      <c r="C294" s="2134"/>
      <c r="D294" s="2135">
        <f t="shared" si="4"/>
        <v>0</v>
      </c>
      <c r="E294" s="2134"/>
      <c r="F294" s="2134"/>
      <c r="G294" s="2134"/>
      <c r="H294" s="2134"/>
      <c r="I294" s="2134"/>
      <c r="J294" s="2134"/>
      <c r="K294" s="3014"/>
      <c r="L294" s="2121"/>
    </row>
    <row r="295" spans="1:12" ht="15.75" x14ac:dyDescent="0.25">
      <c r="A295" s="2132"/>
      <c r="B295" s="2133"/>
      <c r="C295" s="2134"/>
      <c r="D295" s="2135">
        <f t="shared" si="4"/>
        <v>0</v>
      </c>
      <c r="E295" s="2134"/>
      <c r="F295" s="2134"/>
      <c r="G295" s="2134"/>
      <c r="H295" s="2134"/>
      <c r="I295" s="2134"/>
      <c r="J295" s="2134"/>
      <c r="K295" s="3014"/>
      <c r="L295" s="2121"/>
    </row>
    <row r="296" spans="1:12" ht="15.75" x14ac:dyDescent="0.25">
      <c r="A296" s="2132"/>
      <c r="B296" s="2133"/>
      <c r="C296" s="2134"/>
      <c r="D296" s="2135">
        <f t="shared" si="4"/>
        <v>0</v>
      </c>
      <c r="E296" s="2134"/>
      <c r="F296" s="2134"/>
      <c r="G296" s="2134"/>
      <c r="H296" s="2134"/>
      <c r="I296" s="2134"/>
      <c r="J296" s="2134"/>
      <c r="K296" s="3014"/>
      <c r="L296" s="2121"/>
    </row>
    <row r="297" spans="1:12" ht="15.75" x14ac:dyDescent="0.25">
      <c r="A297" s="2132"/>
      <c r="B297" s="2133"/>
      <c r="C297" s="2134"/>
      <c r="D297" s="2135">
        <f t="shared" si="4"/>
        <v>0</v>
      </c>
      <c r="E297" s="2134"/>
      <c r="F297" s="2134"/>
      <c r="G297" s="2134"/>
      <c r="H297" s="2134"/>
      <c r="I297" s="2134"/>
      <c r="J297" s="2134"/>
      <c r="K297" s="3014"/>
      <c r="L297" s="2121"/>
    </row>
    <row r="298" spans="1:12" ht="15.75" x14ac:dyDescent="0.25">
      <c r="A298" s="2132"/>
      <c r="B298" s="2133"/>
      <c r="C298" s="2134"/>
      <c r="D298" s="2135">
        <f t="shared" si="4"/>
        <v>0</v>
      </c>
      <c r="E298" s="2134"/>
      <c r="F298" s="2134"/>
      <c r="G298" s="2134"/>
      <c r="H298" s="2134"/>
      <c r="I298" s="2134"/>
      <c r="J298" s="2134"/>
      <c r="K298" s="3014"/>
      <c r="L298" s="2121"/>
    </row>
    <row r="299" spans="1:12" ht="15.75" x14ac:dyDescent="0.25">
      <c r="A299" s="2132"/>
      <c r="B299" s="2133"/>
      <c r="C299" s="2134"/>
      <c r="D299" s="2135">
        <f t="shared" si="4"/>
        <v>0</v>
      </c>
      <c r="E299" s="2134"/>
      <c r="F299" s="2134"/>
      <c r="G299" s="2134"/>
      <c r="H299" s="2134"/>
      <c r="I299" s="2134"/>
      <c r="J299" s="2134"/>
      <c r="K299" s="3014"/>
      <c r="L299" s="2121"/>
    </row>
    <row r="300" spans="1:12" ht="15.75" x14ac:dyDescent="0.25">
      <c r="A300" s="2132"/>
      <c r="B300" s="2133"/>
      <c r="C300" s="2134"/>
      <c r="D300" s="2135">
        <f t="shared" si="4"/>
        <v>0</v>
      </c>
      <c r="E300" s="2134"/>
      <c r="F300" s="2134"/>
      <c r="G300" s="2134"/>
      <c r="H300" s="2134"/>
      <c r="I300" s="2134"/>
      <c r="J300" s="2134"/>
      <c r="K300" s="3014"/>
      <c r="L300" s="2121"/>
    </row>
    <row r="301" spans="1:12" ht="15.75" x14ac:dyDescent="0.25">
      <c r="A301" s="2132"/>
      <c r="B301" s="2133"/>
      <c r="C301" s="2134"/>
      <c r="D301" s="2135">
        <f t="shared" si="4"/>
        <v>0</v>
      </c>
      <c r="E301" s="2134"/>
      <c r="F301" s="2134"/>
      <c r="G301" s="2134"/>
      <c r="H301" s="2134"/>
      <c r="I301" s="2134"/>
      <c r="J301" s="2134"/>
      <c r="K301" s="3014"/>
      <c r="L301" s="2121"/>
    </row>
    <row r="302" spans="1:12" ht="15.75" x14ac:dyDescent="0.25">
      <c r="A302" s="2132"/>
      <c r="B302" s="2133"/>
      <c r="C302" s="2134"/>
      <c r="D302" s="2135">
        <f t="shared" si="4"/>
        <v>0</v>
      </c>
      <c r="E302" s="2134"/>
      <c r="F302" s="2134"/>
      <c r="G302" s="2134"/>
      <c r="H302" s="2134"/>
      <c r="I302" s="2134"/>
      <c r="J302" s="2134"/>
      <c r="K302" s="3014"/>
      <c r="L302" s="2121"/>
    </row>
    <row r="303" spans="1:12" ht="15.75" x14ac:dyDescent="0.25">
      <c r="A303" s="2132"/>
      <c r="B303" s="2133"/>
      <c r="C303" s="2134"/>
      <c r="D303" s="2135">
        <f t="shared" si="4"/>
        <v>0</v>
      </c>
      <c r="E303" s="2134"/>
      <c r="F303" s="2134"/>
      <c r="G303" s="2134"/>
      <c r="H303" s="2134"/>
      <c r="I303" s="2134"/>
      <c r="J303" s="2134"/>
      <c r="K303" s="3014"/>
      <c r="L303" s="2121"/>
    </row>
    <row r="304" spans="1:12" ht="15.75" x14ac:dyDescent="0.25">
      <c r="A304" s="2132"/>
      <c r="B304" s="2133"/>
      <c r="C304" s="2134"/>
      <c r="D304" s="2135">
        <f t="shared" si="4"/>
        <v>0</v>
      </c>
      <c r="E304" s="2134"/>
      <c r="F304" s="2134"/>
      <c r="G304" s="2134"/>
      <c r="H304" s="2134"/>
      <c r="I304" s="2134"/>
      <c r="J304" s="2134"/>
      <c r="K304" s="3014"/>
      <c r="L304" s="2121"/>
    </row>
    <row r="305" spans="1:12" ht="15.75" x14ac:dyDescent="0.25">
      <c r="A305" s="2132"/>
      <c r="B305" s="2133"/>
      <c r="C305" s="2134"/>
      <c r="D305" s="2135">
        <f t="shared" si="4"/>
        <v>0</v>
      </c>
      <c r="E305" s="2134"/>
      <c r="F305" s="2134"/>
      <c r="G305" s="2134"/>
      <c r="H305" s="2134"/>
      <c r="I305" s="2134"/>
      <c r="J305" s="2134"/>
      <c r="K305" s="3014"/>
      <c r="L305" s="2121"/>
    </row>
    <row r="306" spans="1:12" ht="15.75" x14ac:dyDescent="0.25">
      <c r="A306" s="2132"/>
      <c r="B306" s="2133"/>
      <c r="C306" s="2134"/>
      <c r="D306" s="2135">
        <f t="shared" si="4"/>
        <v>0</v>
      </c>
      <c r="E306" s="2134"/>
      <c r="F306" s="2134"/>
      <c r="G306" s="2134"/>
      <c r="H306" s="2134"/>
      <c r="I306" s="2134"/>
      <c r="J306" s="2134"/>
      <c r="K306" s="3014"/>
      <c r="L306" s="2121"/>
    </row>
    <row r="307" spans="1:12" ht="15.75" x14ac:dyDescent="0.25">
      <c r="A307" s="2132"/>
      <c r="B307" s="2133"/>
      <c r="C307" s="2134"/>
      <c r="D307" s="2135">
        <f t="shared" si="4"/>
        <v>0</v>
      </c>
      <c r="E307" s="2134"/>
      <c r="F307" s="2134"/>
      <c r="G307" s="2134"/>
      <c r="H307" s="2134"/>
      <c r="I307" s="2134"/>
      <c r="J307" s="2134"/>
      <c r="K307" s="3014"/>
      <c r="L307" s="2121"/>
    </row>
    <row r="308" spans="1:12" ht="15.75" x14ac:dyDescent="0.25">
      <c r="A308" s="2132"/>
      <c r="B308" s="2133"/>
      <c r="C308" s="2134"/>
      <c r="D308" s="2135">
        <f t="shared" si="4"/>
        <v>0</v>
      </c>
      <c r="E308" s="2134"/>
      <c r="F308" s="2134"/>
      <c r="G308" s="2134"/>
      <c r="H308" s="2134"/>
      <c r="I308" s="2134"/>
      <c r="J308" s="2134"/>
      <c r="K308" s="3014"/>
      <c r="L308" s="2121"/>
    </row>
    <row r="309" spans="1:12" ht="15.75" x14ac:dyDescent="0.25">
      <c r="A309" s="2132"/>
      <c r="B309" s="2133"/>
      <c r="C309" s="2134"/>
      <c r="D309" s="2135">
        <f t="shared" si="4"/>
        <v>0</v>
      </c>
      <c r="E309" s="2134"/>
      <c r="F309" s="2134"/>
      <c r="G309" s="2134"/>
      <c r="H309" s="2134"/>
      <c r="I309" s="2134"/>
      <c r="J309" s="2134"/>
      <c r="K309" s="3014"/>
      <c r="L309" s="2121"/>
    </row>
    <row r="310" spans="1:12" ht="15.75" x14ac:dyDescent="0.25">
      <c r="A310" s="2132"/>
      <c r="B310" s="2133"/>
      <c r="C310" s="2134"/>
      <c r="D310" s="2135">
        <f t="shared" si="4"/>
        <v>0</v>
      </c>
      <c r="E310" s="2134"/>
      <c r="F310" s="2134"/>
      <c r="G310" s="2134"/>
      <c r="H310" s="2134"/>
      <c r="I310" s="2134"/>
      <c r="J310" s="2134"/>
      <c r="K310" s="3014"/>
      <c r="L310" s="2121"/>
    </row>
    <row r="311" spans="1:12" ht="15.75" x14ac:dyDescent="0.25">
      <c r="A311" s="2132"/>
      <c r="B311" s="2133"/>
      <c r="C311" s="2134"/>
      <c r="D311" s="2135">
        <f t="shared" si="4"/>
        <v>0</v>
      </c>
      <c r="E311" s="2134"/>
      <c r="F311" s="2134"/>
      <c r="G311" s="2134"/>
      <c r="H311" s="2134"/>
      <c r="I311" s="2134"/>
      <c r="J311" s="2134"/>
      <c r="K311" s="3014"/>
      <c r="L311" s="2121"/>
    </row>
    <row r="312" spans="1:12" ht="15.75" x14ac:dyDescent="0.25">
      <c r="A312" s="2132"/>
      <c r="B312" s="2133"/>
      <c r="C312" s="2134"/>
      <c r="D312" s="2135">
        <f t="shared" si="4"/>
        <v>0</v>
      </c>
      <c r="E312" s="2134"/>
      <c r="F312" s="2134"/>
      <c r="G312" s="2134"/>
      <c r="H312" s="2134"/>
      <c r="I312" s="2134"/>
      <c r="J312" s="2134"/>
      <c r="K312" s="3014"/>
      <c r="L312" s="2121"/>
    </row>
    <row r="313" spans="1:12" ht="15.75" x14ac:dyDescent="0.25">
      <c r="A313" s="2132"/>
      <c r="B313" s="2133"/>
      <c r="C313" s="2134"/>
      <c r="D313" s="2135">
        <f t="shared" si="4"/>
        <v>0</v>
      </c>
      <c r="E313" s="2134"/>
      <c r="F313" s="2134"/>
      <c r="G313" s="2134"/>
      <c r="H313" s="2134"/>
      <c r="I313" s="2134"/>
      <c r="J313" s="2134"/>
      <c r="K313" s="3014"/>
      <c r="L313" s="2121"/>
    </row>
    <row r="314" spans="1:12" ht="15.75" x14ac:dyDescent="0.25">
      <c r="A314" s="2132"/>
      <c r="B314" s="2133"/>
      <c r="C314" s="2134"/>
      <c r="D314" s="2135">
        <f t="shared" si="4"/>
        <v>0</v>
      </c>
      <c r="E314" s="2134"/>
      <c r="F314" s="2134"/>
      <c r="G314" s="2134"/>
      <c r="H314" s="2134"/>
      <c r="I314" s="2134"/>
      <c r="J314" s="2134"/>
      <c r="K314" s="3014"/>
      <c r="L314" s="2121"/>
    </row>
    <row r="315" spans="1:12" ht="15.75" x14ac:dyDescent="0.25">
      <c r="A315" s="2132"/>
      <c r="B315" s="2133"/>
      <c r="C315" s="2134"/>
      <c r="D315" s="2135">
        <f t="shared" si="4"/>
        <v>0</v>
      </c>
      <c r="E315" s="2134"/>
      <c r="F315" s="2134"/>
      <c r="G315" s="2134"/>
      <c r="H315" s="2134"/>
      <c r="I315" s="2134"/>
      <c r="J315" s="2134"/>
      <c r="K315" s="3014"/>
      <c r="L315" s="2121"/>
    </row>
    <row r="316" spans="1:12" ht="15.75" x14ac:dyDescent="0.25">
      <c r="A316" s="2132"/>
      <c r="B316" s="2133"/>
      <c r="C316" s="2134"/>
      <c r="D316" s="2135">
        <f t="shared" si="4"/>
        <v>0</v>
      </c>
      <c r="E316" s="2134"/>
      <c r="F316" s="2134"/>
      <c r="G316" s="2134"/>
      <c r="H316" s="2134"/>
      <c r="I316" s="2134"/>
      <c r="J316" s="2134"/>
      <c r="K316" s="3014"/>
      <c r="L316" s="2121"/>
    </row>
    <row r="317" spans="1:12" ht="15.75" x14ac:dyDescent="0.25">
      <c r="A317" s="2132"/>
      <c r="B317" s="2133"/>
      <c r="C317" s="2134"/>
      <c r="D317" s="2135">
        <f t="shared" si="4"/>
        <v>0</v>
      </c>
      <c r="E317" s="2134"/>
      <c r="F317" s="2134"/>
      <c r="G317" s="2134"/>
      <c r="H317" s="2134"/>
      <c r="I317" s="2134"/>
      <c r="J317" s="2134"/>
      <c r="K317" s="3014"/>
      <c r="L317" s="2121"/>
    </row>
    <row r="318" spans="1:12" ht="15.75" x14ac:dyDescent="0.25">
      <c r="A318" s="2132"/>
      <c r="B318" s="2133"/>
      <c r="C318" s="2134"/>
      <c r="D318" s="2135">
        <f t="shared" si="4"/>
        <v>0</v>
      </c>
      <c r="E318" s="2134"/>
      <c r="F318" s="2134"/>
      <c r="G318" s="2134"/>
      <c r="H318" s="2134"/>
      <c r="I318" s="2134"/>
      <c r="J318" s="2134"/>
      <c r="K318" s="3014"/>
      <c r="L318" s="2121"/>
    </row>
    <row r="319" spans="1:12" ht="15.75" x14ac:dyDescent="0.25">
      <c r="A319" s="2132"/>
      <c r="B319" s="2133"/>
      <c r="C319" s="2134"/>
      <c r="D319" s="2135">
        <f t="shared" si="4"/>
        <v>0</v>
      </c>
      <c r="E319" s="2134"/>
      <c r="F319" s="2134"/>
      <c r="G319" s="2134"/>
      <c r="H319" s="2134"/>
      <c r="I319" s="2134"/>
      <c r="J319" s="2134"/>
      <c r="K319" s="3014"/>
      <c r="L319" s="2121"/>
    </row>
    <row r="320" spans="1:12" ht="15.75" x14ac:dyDescent="0.25">
      <c r="A320" s="2132"/>
      <c r="B320" s="2133"/>
      <c r="C320" s="2134"/>
      <c r="D320" s="2135">
        <f t="shared" si="4"/>
        <v>0</v>
      </c>
      <c r="E320" s="2134"/>
      <c r="F320" s="2134"/>
      <c r="G320" s="2134"/>
      <c r="H320" s="2134"/>
      <c r="I320" s="2134"/>
      <c r="J320" s="2134"/>
      <c r="K320" s="3014"/>
      <c r="L320" s="2121"/>
    </row>
    <row r="321" spans="1:12" ht="15.75" x14ac:dyDescent="0.25">
      <c r="A321" s="2132"/>
      <c r="B321" s="2133"/>
      <c r="C321" s="2134"/>
      <c r="D321" s="2135">
        <f t="shared" si="4"/>
        <v>0</v>
      </c>
      <c r="E321" s="2134"/>
      <c r="F321" s="2134"/>
      <c r="G321" s="2134"/>
      <c r="H321" s="2134"/>
      <c r="I321" s="2134"/>
      <c r="J321" s="2134"/>
      <c r="K321" s="3014"/>
      <c r="L321" s="2121"/>
    </row>
    <row r="322" spans="1:12" ht="15.75" x14ac:dyDescent="0.25">
      <c r="A322" s="2132"/>
      <c r="B322" s="2133"/>
      <c r="C322" s="2134"/>
      <c r="D322" s="2135">
        <f t="shared" si="4"/>
        <v>0</v>
      </c>
      <c r="E322" s="2134"/>
      <c r="F322" s="2134"/>
      <c r="G322" s="2134"/>
      <c r="H322" s="2134"/>
      <c r="I322" s="2134"/>
      <c r="J322" s="2134"/>
      <c r="K322" s="3014"/>
      <c r="L322" s="2121"/>
    </row>
    <row r="323" spans="1:12" ht="15.75" x14ac:dyDescent="0.25">
      <c r="A323" s="2132"/>
      <c r="B323" s="2133"/>
      <c r="C323" s="2134"/>
      <c r="D323" s="2135">
        <f t="shared" si="4"/>
        <v>0</v>
      </c>
      <c r="E323" s="2134"/>
      <c r="F323" s="2134"/>
      <c r="G323" s="2134"/>
      <c r="H323" s="2134"/>
      <c r="I323" s="2134"/>
      <c r="J323" s="2134"/>
      <c r="K323" s="3014"/>
      <c r="L323" s="2121"/>
    </row>
    <row r="324" spans="1:12" ht="15.75" x14ac:dyDescent="0.25">
      <c r="A324" s="2132"/>
      <c r="B324" s="2133"/>
      <c r="C324" s="2134"/>
      <c r="D324" s="2135">
        <f t="shared" si="4"/>
        <v>0</v>
      </c>
      <c r="E324" s="2134"/>
      <c r="F324" s="2134"/>
      <c r="G324" s="2134"/>
      <c r="H324" s="2134"/>
      <c r="I324" s="2134"/>
      <c r="J324" s="2134"/>
      <c r="K324" s="3014"/>
      <c r="L324" s="2121"/>
    </row>
    <row r="325" spans="1:12" ht="15.75" x14ac:dyDescent="0.25">
      <c r="A325" s="2132"/>
      <c r="B325" s="2133"/>
      <c r="C325" s="2134"/>
      <c r="D325" s="2135">
        <f t="shared" si="4"/>
        <v>0</v>
      </c>
      <c r="E325" s="2134"/>
      <c r="F325" s="2134"/>
      <c r="G325" s="2134"/>
      <c r="H325" s="2134"/>
      <c r="I325" s="2134"/>
      <c r="J325" s="2134"/>
      <c r="K325" s="3014"/>
      <c r="L325" s="2121"/>
    </row>
    <row r="326" spans="1:12" ht="15.75" x14ac:dyDescent="0.25">
      <c r="A326" s="2132"/>
      <c r="B326" s="2133"/>
      <c r="C326" s="2134"/>
      <c r="D326" s="2135">
        <f t="shared" si="4"/>
        <v>0</v>
      </c>
      <c r="E326" s="2134"/>
      <c r="F326" s="2134"/>
      <c r="G326" s="2134"/>
      <c r="H326" s="2134"/>
      <c r="I326" s="2134"/>
      <c r="J326" s="2134"/>
      <c r="K326" s="3014"/>
      <c r="L326" s="2121"/>
    </row>
    <row r="327" spans="1:12" ht="15.75" x14ac:dyDescent="0.25">
      <c r="A327" s="2132"/>
      <c r="B327" s="2133"/>
      <c r="C327" s="2134"/>
      <c r="D327" s="2135">
        <f t="shared" ref="D327:D390" si="5">+C327*(100-E327)/100</f>
        <v>0</v>
      </c>
      <c r="E327" s="2134"/>
      <c r="F327" s="2134"/>
      <c r="G327" s="2134"/>
      <c r="H327" s="2134"/>
      <c r="I327" s="2134"/>
      <c r="J327" s="2134"/>
      <c r="K327" s="3014"/>
      <c r="L327" s="2121"/>
    </row>
    <row r="328" spans="1:12" ht="15.75" x14ac:dyDescent="0.25">
      <c r="A328" s="2132"/>
      <c r="B328" s="2133"/>
      <c r="C328" s="2134"/>
      <c r="D328" s="2135">
        <f t="shared" si="5"/>
        <v>0</v>
      </c>
      <c r="E328" s="2134"/>
      <c r="F328" s="2134"/>
      <c r="G328" s="2134"/>
      <c r="H328" s="2134"/>
      <c r="I328" s="2134"/>
      <c r="J328" s="2134"/>
      <c r="K328" s="3014"/>
      <c r="L328" s="2121"/>
    </row>
    <row r="329" spans="1:12" ht="15.75" x14ac:dyDescent="0.25">
      <c r="A329" s="2132"/>
      <c r="B329" s="2133"/>
      <c r="C329" s="2134"/>
      <c r="D329" s="2135">
        <f t="shared" si="5"/>
        <v>0</v>
      </c>
      <c r="E329" s="2134"/>
      <c r="F329" s="2134"/>
      <c r="G329" s="2134"/>
      <c r="H329" s="2134"/>
      <c r="I329" s="2134"/>
      <c r="J329" s="2134"/>
      <c r="K329" s="3014"/>
      <c r="L329" s="2121"/>
    </row>
    <row r="330" spans="1:12" ht="15.75" x14ac:dyDescent="0.25">
      <c r="A330" s="2132"/>
      <c r="B330" s="2133"/>
      <c r="C330" s="2134"/>
      <c r="D330" s="2135">
        <f t="shared" si="5"/>
        <v>0</v>
      </c>
      <c r="E330" s="2134"/>
      <c r="F330" s="2134"/>
      <c r="G330" s="2134"/>
      <c r="H330" s="2134"/>
      <c r="I330" s="2134"/>
      <c r="J330" s="2134"/>
      <c r="K330" s="3014"/>
      <c r="L330" s="2121"/>
    </row>
    <row r="331" spans="1:12" ht="15.75" x14ac:dyDescent="0.25">
      <c r="A331" s="2132"/>
      <c r="B331" s="2133"/>
      <c r="C331" s="2134"/>
      <c r="D331" s="2135">
        <f t="shared" si="5"/>
        <v>0</v>
      </c>
      <c r="E331" s="2134"/>
      <c r="F331" s="2134"/>
      <c r="G331" s="2134"/>
      <c r="H331" s="2134"/>
      <c r="I331" s="2134"/>
      <c r="J331" s="2134"/>
      <c r="K331" s="3014"/>
      <c r="L331" s="2121"/>
    </row>
    <row r="332" spans="1:12" ht="15.75" x14ac:dyDescent="0.25">
      <c r="A332" s="2132"/>
      <c r="B332" s="2133"/>
      <c r="C332" s="2134"/>
      <c r="D332" s="2135">
        <f t="shared" si="5"/>
        <v>0</v>
      </c>
      <c r="E332" s="2134"/>
      <c r="F332" s="2134"/>
      <c r="G332" s="2134"/>
      <c r="H332" s="2134"/>
      <c r="I332" s="2134"/>
      <c r="J332" s="2134"/>
      <c r="K332" s="3014"/>
      <c r="L332" s="2121"/>
    </row>
    <row r="333" spans="1:12" ht="15.75" x14ac:dyDescent="0.25">
      <c r="A333" s="2132"/>
      <c r="B333" s="2133"/>
      <c r="C333" s="2134"/>
      <c r="D333" s="2135">
        <f t="shared" si="5"/>
        <v>0</v>
      </c>
      <c r="E333" s="2134"/>
      <c r="F333" s="2134"/>
      <c r="G333" s="2134"/>
      <c r="H333" s="2134"/>
      <c r="I333" s="2134"/>
      <c r="J333" s="2134"/>
      <c r="K333" s="3014"/>
      <c r="L333" s="2121"/>
    </row>
    <row r="334" spans="1:12" ht="15.75" x14ac:dyDescent="0.25">
      <c r="A334" s="2132"/>
      <c r="B334" s="2133"/>
      <c r="C334" s="2134"/>
      <c r="D334" s="2135">
        <f t="shared" si="5"/>
        <v>0</v>
      </c>
      <c r="E334" s="2134"/>
      <c r="F334" s="2134"/>
      <c r="G334" s="2134"/>
      <c r="H334" s="2134"/>
      <c r="I334" s="2134"/>
      <c r="J334" s="2134"/>
      <c r="K334" s="3014"/>
      <c r="L334" s="2121"/>
    </row>
    <row r="335" spans="1:12" ht="15.75" x14ac:dyDescent="0.25">
      <c r="A335" s="2132"/>
      <c r="B335" s="2133"/>
      <c r="C335" s="2134"/>
      <c r="D335" s="2135">
        <f t="shared" si="5"/>
        <v>0</v>
      </c>
      <c r="E335" s="2134"/>
      <c r="F335" s="2134"/>
      <c r="G335" s="2134"/>
      <c r="H335" s="2134"/>
      <c r="I335" s="2134"/>
      <c r="J335" s="2134"/>
      <c r="K335" s="3014"/>
      <c r="L335" s="2121"/>
    </row>
    <row r="336" spans="1:12" ht="15.75" x14ac:dyDescent="0.25">
      <c r="A336" s="2132"/>
      <c r="B336" s="2133"/>
      <c r="C336" s="2134"/>
      <c r="D336" s="2135">
        <f t="shared" si="5"/>
        <v>0</v>
      </c>
      <c r="E336" s="2134"/>
      <c r="F336" s="2134"/>
      <c r="G336" s="2134"/>
      <c r="H336" s="2134"/>
      <c r="I336" s="2134"/>
      <c r="J336" s="2134"/>
      <c r="K336" s="3014"/>
      <c r="L336" s="2121"/>
    </row>
    <row r="337" spans="1:12" ht="15.75" x14ac:dyDescent="0.25">
      <c r="A337" s="2132"/>
      <c r="B337" s="2133"/>
      <c r="C337" s="2134"/>
      <c r="D337" s="2135">
        <f t="shared" si="5"/>
        <v>0</v>
      </c>
      <c r="E337" s="2134"/>
      <c r="F337" s="2134"/>
      <c r="G337" s="2134"/>
      <c r="H337" s="2134"/>
      <c r="I337" s="2134"/>
      <c r="J337" s="2134"/>
      <c r="K337" s="3014"/>
      <c r="L337" s="2121"/>
    </row>
    <row r="338" spans="1:12" ht="15.75" x14ac:dyDescent="0.25">
      <c r="A338" s="2132"/>
      <c r="B338" s="2133"/>
      <c r="C338" s="2134"/>
      <c r="D338" s="2135">
        <f t="shared" si="5"/>
        <v>0</v>
      </c>
      <c r="E338" s="2134"/>
      <c r="F338" s="2134"/>
      <c r="G338" s="2134"/>
      <c r="H338" s="2134"/>
      <c r="I338" s="2134"/>
      <c r="J338" s="2134"/>
      <c r="K338" s="3014"/>
      <c r="L338" s="2121"/>
    </row>
    <row r="339" spans="1:12" ht="15.75" x14ac:dyDescent="0.25">
      <c r="A339" s="2132"/>
      <c r="B339" s="2133"/>
      <c r="C339" s="2134"/>
      <c r="D339" s="2135">
        <f t="shared" si="5"/>
        <v>0</v>
      </c>
      <c r="E339" s="2134"/>
      <c r="F339" s="2134"/>
      <c r="G339" s="2134"/>
      <c r="H339" s="2134"/>
      <c r="I339" s="2134"/>
      <c r="J339" s="2134"/>
      <c r="K339" s="3014"/>
      <c r="L339" s="2121"/>
    </row>
    <row r="340" spans="1:12" ht="15.75" x14ac:dyDescent="0.25">
      <c r="A340" s="2132"/>
      <c r="B340" s="2133"/>
      <c r="C340" s="2134"/>
      <c r="D340" s="2135">
        <f t="shared" si="5"/>
        <v>0</v>
      </c>
      <c r="E340" s="2134"/>
      <c r="F340" s="2134"/>
      <c r="G340" s="2134"/>
      <c r="H340" s="2134"/>
      <c r="I340" s="2134"/>
      <c r="J340" s="2134"/>
      <c r="K340" s="3014"/>
      <c r="L340" s="2121"/>
    </row>
    <row r="341" spans="1:12" ht="15.75" x14ac:dyDescent="0.25">
      <c r="A341" s="2132"/>
      <c r="B341" s="2133"/>
      <c r="C341" s="2134"/>
      <c r="D341" s="2135">
        <f t="shared" si="5"/>
        <v>0</v>
      </c>
      <c r="E341" s="2134"/>
      <c r="F341" s="2134"/>
      <c r="G341" s="2134"/>
      <c r="H341" s="2134"/>
      <c r="I341" s="2134"/>
      <c r="J341" s="2134"/>
      <c r="K341" s="3014"/>
      <c r="L341" s="2121"/>
    </row>
    <row r="342" spans="1:12" ht="15.75" x14ac:dyDescent="0.25">
      <c r="A342" s="2132"/>
      <c r="B342" s="2133"/>
      <c r="C342" s="2134"/>
      <c r="D342" s="2135">
        <f t="shared" si="5"/>
        <v>0</v>
      </c>
      <c r="E342" s="2134"/>
      <c r="F342" s="2134"/>
      <c r="G342" s="2134"/>
      <c r="H342" s="2134"/>
      <c r="I342" s="2134"/>
      <c r="J342" s="2134"/>
      <c r="K342" s="3014"/>
      <c r="L342" s="2121"/>
    </row>
    <row r="343" spans="1:12" ht="15.75" x14ac:dyDescent="0.25">
      <c r="A343" s="2132"/>
      <c r="B343" s="2133"/>
      <c r="C343" s="2134"/>
      <c r="D343" s="2135">
        <f t="shared" si="5"/>
        <v>0</v>
      </c>
      <c r="E343" s="2134"/>
      <c r="F343" s="2134"/>
      <c r="G343" s="2134"/>
      <c r="H343" s="2134"/>
      <c r="I343" s="2134"/>
      <c r="J343" s="2134"/>
      <c r="K343" s="3014"/>
      <c r="L343" s="2121"/>
    </row>
    <row r="344" spans="1:12" ht="15.75" x14ac:dyDescent="0.25">
      <c r="A344" s="2132"/>
      <c r="B344" s="2133"/>
      <c r="C344" s="2134"/>
      <c r="D344" s="2135">
        <f t="shared" si="5"/>
        <v>0</v>
      </c>
      <c r="E344" s="2134"/>
      <c r="F344" s="2134"/>
      <c r="G344" s="2134"/>
      <c r="H344" s="2134"/>
      <c r="I344" s="2134"/>
      <c r="J344" s="2134"/>
      <c r="K344" s="3014"/>
      <c r="L344" s="2121"/>
    </row>
    <row r="345" spans="1:12" ht="15.75" x14ac:dyDescent="0.25">
      <c r="A345" s="2132"/>
      <c r="B345" s="2133"/>
      <c r="C345" s="2134"/>
      <c r="D345" s="2135">
        <f t="shared" si="5"/>
        <v>0</v>
      </c>
      <c r="E345" s="2134"/>
      <c r="F345" s="2134"/>
      <c r="G345" s="2134"/>
      <c r="H345" s="2134"/>
      <c r="I345" s="2134"/>
      <c r="J345" s="2134"/>
      <c r="K345" s="3014"/>
      <c r="L345" s="2121"/>
    </row>
    <row r="346" spans="1:12" ht="15.75" x14ac:dyDescent="0.25">
      <c r="A346" s="2132"/>
      <c r="B346" s="2133"/>
      <c r="C346" s="2134"/>
      <c r="D346" s="2135">
        <f t="shared" si="5"/>
        <v>0</v>
      </c>
      <c r="E346" s="2134"/>
      <c r="F346" s="2134"/>
      <c r="G346" s="2134"/>
      <c r="H346" s="2134"/>
      <c r="I346" s="2134"/>
      <c r="J346" s="2134"/>
      <c r="K346" s="3014"/>
      <c r="L346" s="2121"/>
    </row>
    <row r="347" spans="1:12" ht="15.75" x14ac:dyDescent="0.25">
      <c r="A347" s="2132"/>
      <c r="B347" s="2133"/>
      <c r="C347" s="2134"/>
      <c r="D347" s="2135">
        <f t="shared" si="5"/>
        <v>0</v>
      </c>
      <c r="E347" s="2134"/>
      <c r="F347" s="2134"/>
      <c r="G347" s="2134"/>
      <c r="H347" s="2134"/>
      <c r="I347" s="2134"/>
      <c r="J347" s="2134"/>
      <c r="K347" s="3014"/>
      <c r="L347" s="2121"/>
    </row>
    <row r="348" spans="1:12" ht="15.75" x14ac:dyDescent="0.25">
      <c r="A348" s="2132"/>
      <c r="B348" s="2133"/>
      <c r="C348" s="2134"/>
      <c r="D348" s="2135">
        <f t="shared" si="5"/>
        <v>0</v>
      </c>
      <c r="E348" s="2134"/>
      <c r="F348" s="2134"/>
      <c r="G348" s="2134"/>
      <c r="H348" s="2134"/>
      <c r="I348" s="2134"/>
      <c r="J348" s="2134"/>
      <c r="K348" s="3014"/>
      <c r="L348" s="2121"/>
    </row>
    <row r="349" spans="1:12" ht="15.75" x14ac:dyDescent="0.25">
      <c r="A349" s="2132"/>
      <c r="B349" s="2133"/>
      <c r="C349" s="2134"/>
      <c r="D349" s="2135">
        <f t="shared" si="5"/>
        <v>0</v>
      </c>
      <c r="E349" s="2134"/>
      <c r="F349" s="2134"/>
      <c r="G349" s="2134"/>
      <c r="H349" s="2134"/>
      <c r="I349" s="2134"/>
      <c r="J349" s="2134"/>
      <c r="K349" s="3014"/>
      <c r="L349" s="2121"/>
    </row>
    <row r="350" spans="1:12" ht="15.75" x14ac:dyDescent="0.25">
      <c r="A350" s="2132"/>
      <c r="B350" s="2133"/>
      <c r="C350" s="2134"/>
      <c r="D350" s="2135">
        <f t="shared" si="5"/>
        <v>0</v>
      </c>
      <c r="E350" s="2134"/>
      <c r="F350" s="2134"/>
      <c r="G350" s="2134"/>
      <c r="H350" s="2134"/>
      <c r="I350" s="2134"/>
      <c r="J350" s="2134"/>
      <c r="K350" s="3014"/>
      <c r="L350" s="2121"/>
    </row>
    <row r="351" spans="1:12" ht="15.75" x14ac:dyDescent="0.25">
      <c r="A351" s="2132"/>
      <c r="B351" s="2133"/>
      <c r="C351" s="2134"/>
      <c r="D351" s="2135">
        <f t="shared" si="5"/>
        <v>0</v>
      </c>
      <c r="E351" s="2134"/>
      <c r="F351" s="2134"/>
      <c r="G351" s="2134"/>
      <c r="H351" s="2134"/>
      <c r="I351" s="2134"/>
      <c r="J351" s="2134"/>
      <c r="K351" s="3014"/>
      <c r="L351" s="2121"/>
    </row>
    <row r="352" spans="1:12" ht="15.75" x14ac:dyDescent="0.25">
      <c r="A352" s="2132"/>
      <c r="B352" s="2133"/>
      <c r="C352" s="2134"/>
      <c r="D352" s="2135">
        <f t="shared" si="5"/>
        <v>0</v>
      </c>
      <c r="E352" s="2134"/>
      <c r="F352" s="2134"/>
      <c r="G352" s="2134"/>
      <c r="H352" s="2134"/>
      <c r="I352" s="2134"/>
      <c r="J352" s="2134"/>
      <c r="K352" s="3014"/>
      <c r="L352" s="2121"/>
    </row>
    <row r="353" spans="1:12" ht="15.75" x14ac:dyDescent="0.25">
      <c r="A353" s="2132"/>
      <c r="B353" s="2133"/>
      <c r="C353" s="2134"/>
      <c r="D353" s="2135">
        <f t="shared" si="5"/>
        <v>0</v>
      </c>
      <c r="E353" s="2134"/>
      <c r="F353" s="2134"/>
      <c r="G353" s="2134"/>
      <c r="H353" s="2134"/>
      <c r="I353" s="2134"/>
      <c r="J353" s="2134"/>
      <c r="K353" s="3014"/>
      <c r="L353" s="2121"/>
    </row>
    <row r="354" spans="1:12" ht="15.75" x14ac:dyDescent="0.25">
      <c r="A354" s="2132"/>
      <c r="B354" s="2133"/>
      <c r="C354" s="2134"/>
      <c r="D354" s="2135">
        <f t="shared" si="5"/>
        <v>0</v>
      </c>
      <c r="E354" s="2134"/>
      <c r="F354" s="2134"/>
      <c r="G354" s="2134"/>
      <c r="H354" s="2134"/>
      <c r="I354" s="2134"/>
      <c r="J354" s="2134"/>
      <c r="K354" s="3014"/>
      <c r="L354" s="2121"/>
    </row>
    <row r="355" spans="1:12" ht="15.75" x14ac:dyDescent="0.25">
      <c r="A355" s="2132"/>
      <c r="B355" s="2133"/>
      <c r="C355" s="2134"/>
      <c r="D355" s="2135">
        <f t="shared" si="5"/>
        <v>0</v>
      </c>
      <c r="E355" s="2134"/>
      <c r="F355" s="2134"/>
      <c r="G355" s="2134"/>
      <c r="H355" s="2134"/>
      <c r="I355" s="2134"/>
      <c r="J355" s="2134"/>
      <c r="K355" s="3014"/>
      <c r="L355" s="2121"/>
    </row>
    <row r="356" spans="1:12" ht="15.75" x14ac:dyDescent="0.25">
      <c r="A356" s="2132"/>
      <c r="B356" s="2133"/>
      <c r="C356" s="2134"/>
      <c r="D356" s="2135">
        <f t="shared" si="5"/>
        <v>0</v>
      </c>
      <c r="E356" s="2134"/>
      <c r="F356" s="2134"/>
      <c r="G356" s="2134"/>
      <c r="H356" s="2134"/>
      <c r="I356" s="2134"/>
      <c r="J356" s="2134"/>
      <c r="K356" s="3014"/>
      <c r="L356" s="2121"/>
    </row>
    <row r="357" spans="1:12" ht="15.75" x14ac:dyDescent="0.25">
      <c r="A357" s="2132"/>
      <c r="B357" s="2133"/>
      <c r="C357" s="2134"/>
      <c r="D357" s="2135">
        <f t="shared" si="5"/>
        <v>0</v>
      </c>
      <c r="E357" s="2134"/>
      <c r="F357" s="2134"/>
      <c r="G357" s="2134"/>
      <c r="H357" s="2134"/>
      <c r="I357" s="2134"/>
      <c r="J357" s="2134"/>
      <c r="K357" s="3014"/>
      <c r="L357" s="2121"/>
    </row>
    <row r="358" spans="1:12" ht="15.75" x14ac:dyDescent="0.25">
      <c r="A358" s="2132"/>
      <c r="B358" s="2133"/>
      <c r="C358" s="2134"/>
      <c r="D358" s="2135">
        <f t="shared" si="5"/>
        <v>0</v>
      </c>
      <c r="E358" s="2134"/>
      <c r="F358" s="2134"/>
      <c r="G358" s="2134"/>
      <c r="H358" s="2134"/>
      <c r="I358" s="2134"/>
      <c r="J358" s="2134"/>
      <c r="K358" s="3014"/>
      <c r="L358" s="2121"/>
    </row>
    <row r="359" spans="1:12" ht="15.75" x14ac:dyDescent="0.25">
      <c r="A359" s="2132"/>
      <c r="B359" s="2133"/>
      <c r="C359" s="2134"/>
      <c r="D359" s="2135">
        <f t="shared" si="5"/>
        <v>0</v>
      </c>
      <c r="E359" s="2134"/>
      <c r="F359" s="2134"/>
      <c r="G359" s="2134"/>
      <c r="H359" s="2134"/>
      <c r="I359" s="2134"/>
      <c r="J359" s="2134"/>
      <c r="K359" s="3014"/>
      <c r="L359" s="2121"/>
    </row>
    <row r="360" spans="1:12" ht="15.75" x14ac:dyDescent="0.25">
      <c r="A360" s="2132"/>
      <c r="B360" s="2133"/>
      <c r="C360" s="2134"/>
      <c r="D360" s="2135">
        <f t="shared" si="5"/>
        <v>0</v>
      </c>
      <c r="E360" s="2134"/>
      <c r="F360" s="2134"/>
      <c r="G360" s="2134"/>
      <c r="H360" s="2134"/>
      <c r="I360" s="2134"/>
      <c r="J360" s="2134"/>
      <c r="K360" s="3014"/>
      <c r="L360" s="2121"/>
    </row>
    <row r="361" spans="1:12" ht="15.75" x14ac:dyDescent="0.25">
      <c r="A361" s="2132"/>
      <c r="B361" s="2133"/>
      <c r="C361" s="2134"/>
      <c r="D361" s="2135">
        <f t="shared" si="5"/>
        <v>0</v>
      </c>
      <c r="E361" s="2134"/>
      <c r="F361" s="2134"/>
      <c r="G361" s="2134"/>
      <c r="H361" s="2134"/>
      <c r="I361" s="2134"/>
      <c r="J361" s="2134"/>
      <c r="K361" s="3014"/>
      <c r="L361" s="2121"/>
    </row>
    <row r="362" spans="1:12" ht="15.75" x14ac:dyDescent="0.25">
      <c r="A362" s="2132"/>
      <c r="B362" s="2133"/>
      <c r="C362" s="2134"/>
      <c r="D362" s="2135">
        <f t="shared" si="5"/>
        <v>0</v>
      </c>
      <c r="E362" s="2134"/>
      <c r="F362" s="2134"/>
      <c r="G362" s="2134"/>
      <c r="H362" s="2134"/>
      <c r="I362" s="2134"/>
      <c r="J362" s="2134"/>
      <c r="K362" s="3014"/>
      <c r="L362" s="2121"/>
    </row>
    <row r="363" spans="1:12" ht="15.75" x14ac:dyDescent="0.25">
      <c r="A363" s="2132"/>
      <c r="B363" s="2133"/>
      <c r="C363" s="2134"/>
      <c r="D363" s="2135">
        <f t="shared" si="5"/>
        <v>0</v>
      </c>
      <c r="E363" s="2134"/>
      <c r="F363" s="2134"/>
      <c r="G363" s="2134"/>
      <c r="H363" s="2134"/>
      <c r="I363" s="2134"/>
      <c r="J363" s="2134"/>
      <c r="K363" s="3014"/>
      <c r="L363" s="2121"/>
    </row>
    <row r="364" spans="1:12" ht="15.75" x14ac:dyDescent="0.25">
      <c r="A364" s="2132"/>
      <c r="B364" s="2133"/>
      <c r="C364" s="2134"/>
      <c r="D364" s="2135">
        <f t="shared" si="5"/>
        <v>0</v>
      </c>
      <c r="E364" s="2134"/>
      <c r="F364" s="2134"/>
      <c r="G364" s="2134"/>
      <c r="H364" s="2134"/>
      <c r="I364" s="2134"/>
      <c r="J364" s="2134"/>
      <c r="K364" s="3014"/>
      <c r="L364" s="2121"/>
    </row>
    <row r="365" spans="1:12" ht="15.75" x14ac:dyDescent="0.25">
      <c r="A365" s="2132"/>
      <c r="B365" s="2133"/>
      <c r="C365" s="2134"/>
      <c r="D365" s="2135">
        <f t="shared" si="5"/>
        <v>0</v>
      </c>
      <c r="E365" s="2134"/>
      <c r="F365" s="2134"/>
      <c r="G365" s="2134"/>
      <c r="H365" s="2134"/>
      <c r="I365" s="2134"/>
      <c r="J365" s="2134"/>
      <c r="K365" s="3014"/>
      <c r="L365" s="2121"/>
    </row>
    <row r="366" spans="1:12" ht="15.75" x14ac:dyDescent="0.25">
      <c r="A366" s="2132"/>
      <c r="B366" s="2133"/>
      <c r="C366" s="2134"/>
      <c r="D366" s="2135">
        <f t="shared" si="5"/>
        <v>0</v>
      </c>
      <c r="E366" s="2134"/>
      <c r="F366" s="2134"/>
      <c r="G366" s="2134"/>
      <c r="H366" s="2134"/>
      <c r="I366" s="2134"/>
      <c r="J366" s="2134"/>
      <c r="K366" s="3014"/>
      <c r="L366" s="2121"/>
    </row>
    <row r="367" spans="1:12" ht="15.75" x14ac:dyDescent="0.25">
      <c r="A367" s="2132"/>
      <c r="B367" s="2133"/>
      <c r="C367" s="2134"/>
      <c r="D367" s="2135">
        <f t="shared" si="5"/>
        <v>0</v>
      </c>
      <c r="E367" s="2134"/>
      <c r="F367" s="2134"/>
      <c r="G367" s="2134"/>
      <c r="H367" s="2134"/>
      <c r="I367" s="2134"/>
      <c r="J367" s="2134"/>
      <c r="K367" s="3014"/>
      <c r="L367" s="2121"/>
    </row>
    <row r="368" spans="1:12" ht="15.75" x14ac:dyDescent="0.25">
      <c r="A368" s="2132"/>
      <c r="B368" s="2133"/>
      <c r="C368" s="2134"/>
      <c r="D368" s="2135">
        <f t="shared" si="5"/>
        <v>0</v>
      </c>
      <c r="E368" s="2134"/>
      <c r="F368" s="2134"/>
      <c r="G368" s="2134"/>
      <c r="H368" s="2134"/>
      <c r="I368" s="2134"/>
      <c r="J368" s="2134"/>
      <c r="K368" s="3014"/>
      <c r="L368" s="2121"/>
    </row>
    <row r="369" spans="1:12" ht="15.75" x14ac:dyDescent="0.25">
      <c r="A369" s="2132"/>
      <c r="B369" s="2133"/>
      <c r="C369" s="2134"/>
      <c r="D369" s="2135">
        <f t="shared" si="5"/>
        <v>0</v>
      </c>
      <c r="E369" s="2134"/>
      <c r="F369" s="2134"/>
      <c r="G369" s="2134"/>
      <c r="H369" s="2134"/>
      <c r="I369" s="2134"/>
      <c r="J369" s="2134"/>
      <c r="K369" s="3014"/>
      <c r="L369" s="2121"/>
    </row>
    <row r="370" spans="1:12" ht="15.75" x14ac:dyDescent="0.25">
      <c r="A370" s="2132"/>
      <c r="B370" s="2133"/>
      <c r="C370" s="2134"/>
      <c r="D370" s="2135">
        <f t="shared" si="5"/>
        <v>0</v>
      </c>
      <c r="E370" s="2134"/>
      <c r="F370" s="2134"/>
      <c r="G370" s="2134"/>
      <c r="H370" s="2134"/>
      <c r="I370" s="2134"/>
      <c r="J370" s="2134"/>
      <c r="K370" s="3014"/>
      <c r="L370" s="2121"/>
    </row>
    <row r="371" spans="1:12" ht="15.75" x14ac:dyDescent="0.25">
      <c r="A371" s="2132"/>
      <c r="B371" s="2133"/>
      <c r="C371" s="2134"/>
      <c r="D371" s="2135">
        <f t="shared" si="5"/>
        <v>0</v>
      </c>
      <c r="E371" s="2134"/>
      <c r="F371" s="2134"/>
      <c r="G371" s="2134"/>
      <c r="H371" s="2134"/>
      <c r="I371" s="2134"/>
      <c r="J371" s="2134"/>
      <c r="K371" s="3014"/>
      <c r="L371" s="2121"/>
    </row>
    <row r="372" spans="1:12" ht="15.75" x14ac:dyDescent="0.25">
      <c r="A372" s="2132"/>
      <c r="B372" s="2133"/>
      <c r="C372" s="2134"/>
      <c r="D372" s="2135">
        <f t="shared" si="5"/>
        <v>0</v>
      </c>
      <c r="E372" s="2134"/>
      <c r="F372" s="2134"/>
      <c r="G372" s="2134"/>
      <c r="H372" s="2134"/>
      <c r="I372" s="2134"/>
      <c r="J372" s="2134"/>
      <c r="K372" s="3014"/>
      <c r="L372" s="2121"/>
    </row>
    <row r="373" spans="1:12" ht="15.75" x14ac:dyDescent="0.25">
      <c r="A373" s="2132"/>
      <c r="B373" s="2133"/>
      <c r="C373" s="2134"/>
      <c r="D373" s="2135">
        <f t="shared" si="5"/>
        <v>0</v>
      </c>
      <c r="E373" s="2134"/>
      <c r="F373" s="2134"/>
      <c r="G373" s="2134"/>
      <c r="H373" s="2134"/>
      <c r="I373" s="2134"/>
      <c r="J373" s="2134"/>
      <c r="K373" s="3014"/>
      <c r="L373" s="2121"/>
    </row>
    <row r="374" spans="1:12" ht="15.75" x14ac:dyDescent="0.25">
      <c r="A374" s="2132"/>
      <c r="B374" s="2133"/>
      <c r="C374" s="2134"/>
      <c r="D374" s="2135">
        <f t="shared" si="5"/>
        <v>0</v>
      </c>
      <c r="E374" s="2134"/>
      <c r="F374" s="2134"/>
      <c r="G374" s="2134"/>
      <c r="H374" s="2134"/>
      <c r="I374" s="2134"/>
      <c r="J374" s="2134"/>
      <c r="K374" s="3014"/>
      <c r="L374" s="2121"/>
    </row>
    <row r="375" spans="1:12" ht="15.75" x14ac:dyDescent="0.25">
      <c r="A375" s="2132"/>
      <c r="B375" s="2133"/>
      <c r="C375" s="2134"/>
      <c r="D375" s="2135">
        <f t="shared" si="5"/>
        <v>0</v>
      </c>
      <c r="E375" s="2134"/>
      <c r="F375" s="2134"/>
      <c r="G375" s="2134"/>
      <c r="H375" s="2134"/>
      <c r="I375" s="2134"/>
      <c r="J375" s="2134"/>
      <c r="K375" s="3014"/>
      <c r="L375" s="2121"/>
    </row>
    <row r="376" spans="1:12" ht="15.75" x14ac:dyDescent="0.25">
      <c r="A376" s="2132"/>
      <c r="B376" s="2133"/>
      <c r="C376" s="2134"/>
      <c r="D376" s="2135">
        <f t="shared" si="5"/>
        <v>0</v>
      </c>
      <c r="E376" s="2134"/>
      <c r="F376" s="2134"/>
      <c r="G376" s="2134"/>
      <c r="H376" s="2134"/>
      <c r="I376" s="2134"/>
      <c r="J376" s="2134"/>
      <c r="K376" s="3014"/>
      <c r="L376" s="2121"/>
    </row>
    <row r="377" spans="1:12" ht="15.75" x14ac:dyDescent="0.25">
      <c r="A377" s="2132"/>
      <c r="B377" s="2133"/>
      <c r="C377" s="2134"/>
      <c r="D377" s="2135">
        <f t="shared" si="5"/>
        <v>0</v>
      </c>
      <c r="E377" s="2134"/>
      <c r="F377" s="2134"/>
      <c r="G377" s="2134"/>
      <c r="H377" s="2134"/>
      <c r="I377" s="2134"/>
      <c r="J377" s="2134"/>
      <c r="K377" s="3014"/>
      <c r="L377" s="2121"/>
    </row>
    <row r="378" spans="1:12" ht="15.75" x14ac:dyDescent="0.25">
      <c r="A378" s="2132"/>
      <c r="B378" s="2133"/>
      <c r="C378" s="2134"/>
      <c r="D378" s="2135">
        <f t="shared" si="5"/>
        <v>0</v>
      </c>
      <c r="E378" s="2134"/>
      <c r="F378" s="2134"/>
      <c r="G378" s="2134"/>
      <c r="H378" s="2134"/>
      <c r="I378" s="2134"/>
      <c r="J378" s="2134"/>
      <c r="K378" s="3014"/>
      <c r="L378" s="2121"/>
    </row>
    <row r="379" spans="1:12" ht="15.75" x14ac:dyDescent="0.25">
      <c r="A379" s="2132"/>
      <c r="B379" s="2133"/>
      <c r="C379" s="2134"/>
      <c r="D379" s="2135">
        <f t="shared" si="5"/>
        <v>0</v>
      </c>
      <c r="E379" s="2134"/>
      <c r="F379" s="2134"/>
      <c r="G379" s="2134"/>
      <c r="H379" s="2134"/>
      <c r="I379" s="2134"/>
      <c r="J379" s="2134"/>
      <c r="K379" s="3014"/>
      <c r="L379" s="2121"/>
    </row>
    <row r="380" spans="1:12" ht="15.75" x14ac:dyDescent="0.25">
      <c r="A380" s="2132"/>
      <c r="B380" s="2133"/>
      <c r="C380" s="2134"/>
      <c r="D380" s="2135">
        <f t="shared" si="5"/>
        <v>0</v>
      </c>
      <c r="E380" s="2134"/>
      <c r="F380" s="2134"/>
      <c r="G380" s="2134"/>
      <c r="H380" s="2134"/>
      <c r="I380" s="2134"/>
      <c r="J380" s="2134"/>
      <c r="K380" s="3014"/>
      <c r="L380" s="2121"/>
    </row>
    <row r="381" spans="1:12" ht="15.75" x14ac:dyDescent="0.25">
      <c r="A381" s="2132"/>
      <c r="B381" s="2133"/>
      <c r="C381" s="2134"/>
      <c r="D381" s="2135">
        <f t="shared" si="5"/>
        <v>0</v>
      </c>
      <c r="E381" s="2134"/>
      <c r="F381" s="2134"/>
      <c r="G381" s="2134"/>
      <c r="H381" s="2134"/>
      <c r="I381" s="2134"/>
      <c r="J381" s="2134"/>
      <c r="K381" s="3014"/>
      <c r="L381" s="2121"/>
    </row>
    <row r="382" spans="1:12" ht="15.75" x14ac:dyDescent="0.25">
      <c r="A382" s="2132"/>
      <c r="B382" s="2133"/>
      <c r="C382" s="2134"/>
      <c r="D382" s="2135">
        <f t="shared" si="5"/>
        <v>0</v>
      </c>
      <c r="E382" s="2134"/>
      <c r="F382" s="2134"/>
      <c r="G382" s="2134"/>
      <c r="H382" s="2134"/>
      <c r="I382" s="2134"/>
      <c r="J382" s="2134"/>
      <c r="K382" s="3014"/>
      <c r="L382" s="2121"/>
    </row>
    <row r="383" spans="1:12" ht="15.75" x14ac:dyDescent="0.25">
      <c r="A383" s="2132"/>
      <c r="B383" s="2133"/>
      <c r="C383" s="2134"/>
      <c r="D383" s="2135">
        <f t="shared" si="5"/>
        <v>0</v>
      </c>
      <c r="E383" s="2134"/>
      <c r="F383" s="2134"/>
      <c r="G383" s="2134"/>
      <c r="H383" s="2134"/>
      <c r="I383" s="2134"/>
      <c r="J383" s="2134"/>
      <c r="K383" s="3014"/>
      <c r="L383" s="2121"/>
    </row>
    <row r="384" spans="1:12" ht="15.75" x14ac:dyDescent="0.25">
      <c r="A384" s="2132"/>
      <c r="B384" s="2133"/>
      <c r="C384" s="2134"/>
      <c r="D384" s="2135">
        <f t="shared" si="5"/>
        <v>0</v>
      </c>
      <c r="E384" s="2134"/>
      <c r="F384" s="2134"/>
      <c r="G384" s="2134"/>
      <c r="H384" s="2134"/>
      <c r="I384" s="2134"/>
      <c r="J384" s="2134"/>
      <c r="K384" s="3014"/>
      <c r="L384" s="2121"/>
    </row>
    <row r="385" spans="1:12" ht="15.75" x14ac:dyDescent="0.25">
      <c r="A385" s="2132"/>
      <c r="B385" s="2133"/>
      <c r="C385" s="2134"/>
      <c r="D385" s="2135">
        <f t="shared" si="5"/>
        <v>0</v>
      </c>
      <c r="E385" s="2134"/>
      <c r="F385" s="2134"/>
      <c r="G385" s="2134"/>
      <c r="H385" s="2134"/>
      <c r="I385" s="2134"/>
      <c r="J385" s="2134"/>
      <c r="K385" s="3014"/>
      <c r="L385" s="2121"/>
    </row>
    <row r="386" spans="1:12" ht="15.75" x14ac:dyDescent="0.25">
      <c r="A386" s="2132"/>
      <c r="B386" s="2133"/>
      <c r="C386" s="2134"/>
      <c r="D386" s="2135">
        <f t="shared" si="5"/>
        <v>0</v>
      </c>
      <c r="E386" s="2134"/>
      <c r="F386" s="2134"/>
      <c r="G386" s="2134"/>
      <c r="H386" s="2134"/>
      <c r="I386" s="2134"/>
      <c r="J386" s="2134"/>
      <c r="K386" s="3014"/>
      <c r="L386" s="2121"/>
    </row>
    <row r="387" spans="1:12" ht="15.75" x14ac:dyDescent="0.25">
      <c r="A387" s="2132"/>
      <c r="B387" s="2133"/>
      <c r="C387" s="2134"/>
      <c r="D387" s="2135">
        <f t="shared" si="5"/>
        <v>0</v>
      </c>
      <c r="E387" s="2134"/>
      <c r="F387" s="2134"/>
      <c r="G387" s="2134"/>
      <c r="H387" s="2134"/>
      <c r="I387" s="2134"/>
      <c r="J387" s="2134"/>
      <c r="K387" s="3014"/>
      <c r="L387" s="2121"/>
    </row>
    <row r="388" spans="1:12" ht="15.75" x14ac:dyDescent="0.25">
      <c r="A388" s="2132"/>
      <c r="B388" s="2133"/>
      <c r="C388" s="2134"/>
      <c r="D388" s="2135">
        <f t="shared" si="5"/>
        <v>0</v>
      </c>
      <c r="E388" s="2134"/>
      <c r="F388" s="2134"/>
      <c r="G388" s="2134"/>
      <c r="H388" s="2134"/>
      <c r="I388" s="2134"/>
      <c r="J388" s="2134"/>
      <c r="K388" s="3014"/>
      <c r="L388" s="2121"/>
    </row>
    <row r="389" spans="1:12" ht="15.75" x14ac:dyDescent="0.25">
      <c r="A389" s="2132"/>
      <c r="B389" s="2133"/>
      <c r="C389" s="2134"/>
      <c r="D389" s="2135">
        <f t="shared" si="5"/>
        <v>0</v>
      </c>
      <c r="E389" s="2134"/>
      <c r="F389" s="2134"/>
      <c r="G389" s="2134"/>
      <c r="H389" s="2134"/>
      <c r="I389" s="2134"/>
      <c r="J389" s="2134"/>
      <c r="K389" s="3014"/>
      <c r="L389" s="2121"/>
    </row>
    <row r="390" spans="1:12" ht="15.75" x14ac:dyDescent="0.25">
      <c r="A390" s="2132"/>
      <c r="B390" s="2133"/>
      <c r="C390" s="2134"/>
      <c r="D390" s="2135">
        <f t="shared" si="5"/>
        <v>0</v>
      </c>
      <c r="E390" s="2134"/>
      <c r="F390" s="2134"/>
      <c r="G390" s="2134"/>
      <c r="H390" s="2134"/>
      <c r="I390" s="2134"/>
      <c r="J390" s="2134"/>
      <c r="K390" s="3014"/>
      <c r="L390" s="2121"/>
    </row>
    <row r="391" spans="1:12" ht="15.75" x14ac:dyDescent="0.25">
      <c r="A391" s="2132"/>
      <c r="B391" s="2133"/>
      <c r="C391" s="2134"/>
      <c r="D391" s="2135">
        <f t="shared" ref="D391:D454" si="6">+C391*(100-E391)/100</f>
        <v>0</v>
      </c>
      <c r="E391" s="2134"/>
      <c r="F391" s="2134"/>
      <c r="G391" s="2134"/>
      <c r="H391" s="2134"/>
      <c r="I391" s="2134"/>
      <c r="J391" s="2134"/>
      <c r="K391" s="3014"/>
      <c r="L391" s="2121"/>
    </row>
    <row r="392" spans="1:12" ht="15.75" x14ac:dyDescent="0.25">
      <c r="A392" s="2132"/>
      <c r="B392" s="2133"/>
      <c r="C392" s="2134"/>
      <c r="D392" s="2135">
        <f t="shared" si="6"/>
        <v>0</v>
      </c>
      <c r="E392" s="2134"/>
      <c r="F392" s="2134"/>
      <c r="G392" s="2134"/>
      <c r="H392" s="2134"/>
      <c r="I392" s="2134"/>
      <c r="J392" s="2134"/>
      <c r="K392" s="3014"/>
      <c r="L392" s="2121"/>
    </row>
    <row r="393" spans="1:12" ht="15.75" x14ac:dyDescent="0.25">
      <c r="A393" s="2132"/>
      <c r="B393" s="2133"/>
      <c r="C393" s="2134"/>
      <c r="D393" s="2135">
        <f t="shared" si="6"/>
        <v>0</v>
      </c>
      <c r="E393" s="2134"/>
      <c r="F393" s="2134"/>
      <c r="G393" s="2134"/>
      <c r="H393" s="2134"/>
      <c r="I393" s="2134"/>
      <c r="J393" s="2134"/>
      <c r="K393" s="3014"/>
      <c r="L393" s="2121"/>
    </row>
    <row r="394" spans="1:12" ht="15.75" x14ac:dyDescent="0.25">
      <c r="A394" s="2132"/>
      <c r="B394" s="2133"/>
      <c r="C394" s="2134"/>
      <c r="D394" s="2135">
        <f t="shared" si="6"/>
        <v>0</v>
      </c>
      <c r="E394" s="2134"/>
      <c r="F394" s="2134"/>
      <c r="G394" s="2134"/>
      <c r="H394" s="2134"/>
      <c r="I394" s="2134"/>
      <c r="J394" s="2134"/>
      <c r="K394" s="3014"/>
      <c r="L394" s="2121"/>
    </row>
    <row r="395" spans="1:12" ht="15.75" x14ac:dyDescent="0.25">
      <c r="A395" s="2132"/>
      <c r="B395" s="2133"/>
      <c r="C395" s="2134"/>
      <c r="D395" s="2135">
        <f t="shared" si="6"/>
        <v>0</v>
      </c>
      <c r="E395" s="2134"/>
      <c r="F395" s="2134"/>
      <c r="G395" s="2134"/>
      <c r="H395" s="2134"/>
      <c r="I395" s="2134"/>
      <c r="J395" s="2134"/>
      <c r="K395" s="3014"/>
      <c r="L395" s="2121"/>
    </row>
    <row r="396" spans="1:12" ht="15.75" x14ac:dyDescent="0.25">
      <c r="A396" s="2132"/>
      <c r="B396" s="2133"/>
      <c r="C396" s="2134"/>
      <c r="D396" s="2135">
        <f t="shared" si="6"/>
        <v>0</v>
      </c>
      <c r="E396" s="2134"/>
      <c r="F396" s="2134"/>
      <c r="G396" s="2134"/>
      <c r="H396" s="2134"/>
      <c r="I396" s="2134"/>
      <c r="J396" s="2134"/>
      <c r="K396" s="3014"/>
      <c r="L396" s="2121"/>
    </row>
    <row r="397" spans="1:12" ht="15.75" x14ac:dyDescent="0.25">
      <c r="A397" s="2132"/>
      <c r="B397" s="2133"/>
      <c r="C397" s="2134"/>
      <c r="D397" s="2135">
        <f t="shared" si="6"/>
        <v>0</v>
      </c>
      <c r="E397" s="2134"/>
      <c r="F397" s="2134"/>
      <c r="G397" s="2134"/>
      <c r="H397" s="2134"/>
      <c r="I397" s="2134"/>
      <c r="J397" s="2134"/>
      <c r="K397" s="3014"/>
      <c r="L397" s="2121"/>
    </row>
    <row r="398" spans="1:12" ht="15.75" x14ac:dyDescent="0.25">
      <c r="A398" s="2132"/>
      <c r="B398" s="2133"/>
      <c r="C398" s="2134"/>
      <c r="D398" s="2135">
        <f t="shared" si="6"/>
        <v>0</v>
      </c>
      <c r="E398" s="2134"/>
      <c r="F398" s="2134"/>
      <c r="G398" s="2134"/>
      <c r="H398" s="2134"/>
      <c r="I398" s="2134"/>
      <c r="J398" s="2134"/>
      <c r="K398" s="3014"/>
      <c r="L398" s="2121"/>
    </row>
    <row r="399" spans="1:12" ht="15.75" x14ac:dyDescent="0.25">
      <c r="A399" s="2132"/>
      <c r="B399" s="2133"/>
      <c r="C399" s="2134"/>
      <c r="D399" s="2135">
        <f t="shared" si="6"/>
        <v>0</v>
      </c>
      <c r="E399" s="2134"/>
      <c r="F399" s="2134"/>
      <c r="G399" s="2134"/>
      <c r="H399" s="2134"/>
      <c r="I399" s="2134"/>
      <c r="J399" s="2134"/>
      <c r="K399" s="3014"/>
      <c r="L399" s="2121"/>
    </row>
    <row r="400" spans="1:12" ht="15.75" x14ac:dyDescent="0.25">
      <c r="A400" s="2132"/>
      <c r="B400" s="2133"/>
      <c r="C400" s="2134"/>
      <c r="D400" s="2135">
        <f t="shared" si="6"/>
        <v>0</v>
      </c>
      <c r="E400" s="2134"/>
      <c r="F400" s="2134"/>
      <c r="G400" s="2134"/>
      <c r="H400" s="2134"/>
      <c r="I400" s="2134"/>
      <c r="J400" s="2134"/>
      <c r="K400" s="3014"/>
      <c r="L400" s="2121"/>
    </row>
    <row r="401" spans="1:12" ht="15.75" x14ac:dyDescent="0.25">
      <c r="A401" s="2132"/>
      <c r="B401" s="2133"/>
      <c r="C401" s="2134"/>
      <c r="D401" s="2135">
        <f t="shared" si="6"/>
        <v>0</v>
      </c>
      <c r="E401" s="2134"/>
      <c r="F401" s="2134"/>
      <c r="G401" s="2134"/>
      <c r="H401" s="2134"/>
      <c r="I401" s="2134"/>
      <c r="J401" s="2134"/>
      <c r="K401" s="3014"/>
      <c r="L401" s="2121"/>
    </row>
    <row r="402" spans="1:12" ht="15.75" x14ac:dyDescent="0.25">
      <c r="A402" s="2132"/>
      <c r="B402" s="2133"/>
      <c r="C402" s="2134"/>
      <c r="D402" s="2135">
        <f t="shared" si="6"/>
        <v>0</v>
      </c>
      <c r="E402" s="2134"/>
      <c r="F402" s="2134"/>
      <c r="G402" s="2134"/>
      <c r="H402" s="2134"/>
      <c r="I402" s="2134"/>
      <c r="J402" s="2134"/>
      <c r="K402" s="3014"/>
      <c r="L402" s="2121"/>
    </row>
    <row r="403" spans="1:12" ht="15.75" x14ac:dyDescent="0.25">
      <c r="A403" s="2132"/>
      <c r="B403" s="2133"/>
      <c r="C403" s="2134"/>
      <c r="D403" s="2135">
        <f t="shared" si="6"/>
        <v>0</v>
      </c>
      <c r="E403" s="2134"/>
      <c r="F403" s="2134"/>
      <c r="G403" s="2134"/>
      <c r="H403" s="2134"/>
      <c r="I403" s="2134"/>
      <c r="J403" s="2134"/>
      <c r="K403" s="3014"/>
      <c r="L403" s="2121"/>
    </row>
    <row r="404" spans="1:12" ht="15.75" x14ac:dyDescent="0.25">
      <c r="A404" s="2132"/>
      <c r="B404" s="2133"/>
      <c r="C404" s="2134"/>
      <c r="D404" s="2135">
        <f t="shared" si="6"/>
        <v>0</v>
      </c>
      <c r="E404" s="2134"/>
      <c r="F404" s="2134"/>
      <c r="G404" s="2134"/>
      <c r="H404" s="2134"/>
      <c r="I404" s="2134"/>
      <c r="J404" s="2134"/>
      <c r="K404" s="3014"/>
      <c r="L404" s="2121"/>
    </row>
    <row r="405" spans="1:12" ht="15.75" x14ac:dyDescent="0.25">
      <c r="A405" s="2132"/>
      <c r="B405" s="2133"/>
      <c r="C405" s="2134"/>
      <c r="D405" s="2135">
        <f t="shared" si="6"/>
        <v>0</v>
      </c>
      <c r="E405" s="2134"/>
      <c r="F405" s="2134"/>
      <c r="G405" s="2134"/>
      <c r="H405" s="2134"/>
      <c r="I405" s="2134"/>
      <c r="J405" s="2134"/>
      <c r="K405" s="3014"/>
      <c r="L405" s="2121"/>
    </row>
    <row r="406" spans="1:12" ht="15.75" x14ac:dyDescent="0.25">
      <c r="A406" s="2132"/>
      <c r="B406" s="2133"/>
      <c r="C406" s="2134"/>
      <c r="D406" s="2135">
        <f t="shared" si="6"/>
        <v>0</v>
      </c>
      <c r="E406" s="2134"/>
      <c r="F406" s="2134"/>
      <c r="G406" s="2134"/>
      <c r="H406" s="2134"/>
      <c r="I406" s="2134"/>
      <c r="J406" s="2134"/>
      <c r="K406" s="3014"/>
      <c r="L406" s="2121"/>
    </row>
    <row r="407" spans="1:12" ht="15.75" x14ac:dyDescent="0.25">
      <c r="A407" s="2132"/>
      <c r="B407" s="2133"/>
      <c r="C407" s="2134"/>
      <c r="D407" s="2135">
        <f t="shared" si="6"/>
        <v>0</v>
      </c>
      <c r="E407" s="2134"/>
      <c r="F407" s="2134"/>
      <c r="G407" s="2134"/>
      <c r="H407" s="2134"/>
      <c r="I407" s="2134"/>
      <c r="J407" s="2134"/>
      <c r="K407" s="3014"/>
      <c r="L407" s="2121"/>
    </row>
    <row r="408" spans="1:12" ht="15.75" x14ac:dyDescent="0.25">
      <c r="A408" s="2132"/>
      <c r="B408" s="2133"/>
      <c r="C408" s="2134"/>
      <c r="D408" s="2135">
        <f t="shared" si="6"/>
        <v>0</v>
      </c>
      <c r="E408" s="2134"/>
      <c r="F408" s="2134"/>
      <c r="G408" s="2134"/>
      <c r="H408" s="2134"/>
      <c r="I408" s="2134"/>
      <c r="J408" s="2134"/>
      <c r="K408" s="3014"/>
      <c r="L408" s="2121"/>
    </row>
    <row r="409" spans="1:12" ht="15.75" x14ac:dyDescent="0.25">
      <c r="A409" s="2132"/>
      <c r="B409" s="2133"/>
      <c r="C409" s="2134"/>
      <c r="D409" s="2135">
        <f t="shared" si="6"/>
        <v>0</v>
      </c>
      <c r="E409" s="2134"/>
      <c r="F409" s="2134"/>
      <c r="G409" s="2134"/>
      <c r="H409" s="2134"/>
      <c r="I409" s="2134"/>
      <c r="J409" s="2134"/>
      <c r="K409" s="3014"/>
      <c r="L409" s="2121"/>
    </row>
    <row r="410" spans="1:12" ht="15.75" x14ac:dyDescent="0.25">
      <c r="A410" s="2132"/>
      <c r="B410" s="2133"/>
      <c r="C410" s="2134"/>
      <c r="D410" s="2135">
        <f t="shared" si="6"/>
        <v>0</v>
      </c>
      <c r="E410" s="2134"/>
      <c r="F410" s="2134"/>
      <c r="G410" s="2134"/>
      <c r="H410" s="2134"/>
      <c r="I410" s="2134"/>
      <c r="J410" s="2134"/>
      <c r="K410" s="3014"/>
      <c r="L410" s="2121"/>
    </row>
    <row r="411" spans="1:12" ht="15.75" x14ac:dyDescent="0.25">
      <c r="A411" s="2132"/>
      <c r="B411" s="2133"/>
      <c r="C411" s="2134"/>
      <c r="D411" s="2135">
        <f t="shared" si="6"/>
        <v>0</v>
      </c>
      <c r="E411" s="2134"/>
      <c r="F411" s="2134"/>
      <c r="G411" s="2134"/>
      <c r="H411" s="2134"/>
      <c r="I411" s="2134"/>
      <c r="J411" s="2134"/>
      <c r="K411" s="3014"/>
      <c r="L411" s="2121"/>
    </row>
    <row r="412" spans="1:12" ht="15.75" x14ac:dyDescent="0.25">
      <c r="A412" s="2132"/>
      <c r="B412" s="2133"/>
      <c r="C412" s="2134"/>
      <c r="D412" s="2135">
        <f t="shared" si="6"/>
        <v>0</v>
      </c>
      <c r="E412" s="2134"/>
      <c r="F412" s="2134"/>
      <c r="G412" s="2134"/>
      <c r="H412" s="2134"/>
      <c r="I412" s="2134"/>
      <c r="J412" s="2134"/>
      <c r="K412" s="3014"/>
      <c r="L412" s="2121"/>
    </row>
    <row r="413" spans="1:12" ht="15.75" x14ac:dyDescent="0.25">
      <c r="A413" s="2132"/>
      <c r="B413" s="2133"/>
      <c r="C413" s="2134"/>
      <c r="D413" s="2135">
        <f t="shared" si="6"/>
        <v>0</v>
      </c>
      <c r="E413" s="2134"/>
      <c r="F413" s="2134"/>
      <c r="G413" s="2134"/>
      <c r="H413" s="2134"/>
      <c r="I413" s="2134"/>
      <c r="J413" s="2134"/>
      <c r="K413" s="3014"/>
      <c r="L413" s="2121"/>
    </row>
    <row r="414" spans="1:12" ht="15.75" x14ac:dyDescent="0.25">
      <c r="A414" s="2132"/>
      <c r="B414" s="2133"/>
      <c r="C414" s="2134"/>
      <c r="D414" s="2135">
        <f t="shared" si="6"/>
        <v>0</v>
      </c>
      <c r="E414" s="2134"/>
      <c r="F414" s="2134"/>
      <c r="G414" s="2134"/>
      <c r="H414" s="2134"/>
      <c r="I414" s="2134"/>
      <c r="J414" s="2134"/>
      <c r="K414" s="3014"/>
      <c r="L414" s="2121"/>
    </row>
    <row r="415" spans="1:12" ht="15.75" x14ac:dyDescent="0.25">
      <c r="A415" s="2132"/>
      <c r="B415" s="2133"/>
      <c r="C415" s="2134"/>
      <c r="D415" s="2135">
        <f t="shared" si="6"/>
        <v>0</v>
      </c>
      <c r="E415" s="2134"/>
      <c r="F415" s="2134"/>
      <c r="G415" s="2134"/>
      <c r="H415" s="2134"/>
      <c r="I415" s="2134"/>
      <c r="J415" s="2134"/>
      <c r="K415" s="3014"/>
      <c r="L415" s="2121"/>
    </row>
    <row r="416" spans="1:12" ht="15.75" x14ac:dyDescent="0.25">
      <c r="A416" s="2132"/>
      <c r="B416" s="2133"/>
      <c r="C416" s="2134"/>
      <c r="D416" s="2135">
        <f t="shared" si="6"/>
        <v>0</v>
      </c>
      <c r="E416" s="2134"/>
      <c r="F416" s="2134"/>
      <c r="G416" s="2134"/>
      <c r="H416" s="2134"/>
      <c r="I416" s="2134"/>
      <c r="J416" s="2134"/>
      <c r="K416" s="3014"/>
      <c r="L416" s="2121"/>
    </row>
    <row r="417" spans="1:12" ht="15.75" x14ac:dyDescent="0.25">
      <c r="A417" s="2132"/>
      <c r="B417" s="2133"/>
      <c r="C417" s="2134"/>
      <c r="D417" s="2135">
        <f t="shared" si="6"/>
        <v>0</v>
      </c>
      <c r="E417" s="2134"/>
      <c r="F417" s="2134"/>
      <c r="G417" s="2134"/>
      <c r="H417" s="2134"/>
      <c r="I417" s="2134"/>
      <c r="J417" s="2134"/>
      <c r="K417" s="3014"/>
      <c r="L417" s="2121"/>
    </row>
    <row r="418" spans="1:12" ht="15.75" x14ac:dyDescent="0.25">
      <c r="A418" s="2132"/>
      <c r="B418" s="2133"/>
      <c r="C418" s="2134"/>
      <c r="D418" s="2135">
        <f t="shared" si="6"/>
        <v>0</v>
      </c>
      <c r="E418" s="2134"/>
      <c r="F418" s="2134"/>
      <c r="G418" s="2134"/>
      <c r="H418" s="2134"/>
      <c r="I418" s="2134"/>
      <c r="J418" s="2134"/>
      <c r="K418" s="3014"/>
      <c r="L418" s="2121"/>
    </row>
    <row r="419" spans="1:12" ht="15.75" x14ac:dyDescent="0.25">
      <c r="A419" s="2132"/>
      <c r="B419" s="2133"/>
      <c r="C419" s="2134"/>
      <c r="D419" s="2135">
        <f t="shared" si="6"/>
        <v>0</v>
      </c>
      <c r="E419" s="2134"/>
      <c r="F419" s="2134"/>
      <c r="G419" s="2134"/>
      <c r="H419" s="2134"/>
      <c r="I419" s="2134"/>
      <c r="J419" s="2134"/>
      <c r="K419" s="3014"/>
      <c r="L419" s="2121"/>
    </row>
    <row r="420" spans="1:12" ht="15.75" x14ac:dyDescent="0.25">
      <c r="A420" s="2132"/>
      <c r="B420" s="2133"/>
      <c r="C420" s="2134"/>
      <c r="D420" s="2135">
        <f t="shared" si="6"/>
        <v>0</v>
      </c>
      <c r="E420" s="2134"/>
      <c r="F420" s="2134"/>
      <c r="G420" s="2134"/>
      <c r="H420" s="2134"/>
      <c r="I420" s="2134"/>
      <c r="J420" s="2134"/>
      <c r="K420" s="3014"/>
      <c r="L420" s="2121"/>
    </row>
    <row r="421" spans="1:12" ht="15.75" x14ac:dyDescent="0.25">
      <c r="A421" s="2132"/>
      <c r="B421" s="2133"/>
      <c r="C421" s="2134"/>
      <c r="D421" s="2135">
        <f t="shared" si="6"/>
        <v>0</v>
      </c>
      <c r="E421" s="2134"/>
      <c r="F421" s="2134"/>
      <c r="G421" s="2134"/>
      <c r="H421" s="2134"/>
      <c r="I421" s="2134"/>
      <c r="J421" s="2134"/>
      <c r="K421" s="3014"/>
      <c r="L421" s="2121"/>
    </row>
    <row r="422" spans="1:12" ht="15.75" x14ac:dyDescent="0.25">
      <c r="A422" s="2132"/>
      <c r="B422" s="2133"/>
      <c r="C422" s="2134"/>
      <c r="D422" s="2135">
        <f t="shared" si="6"/>
        <v>0</v>
      </c>
      <c r="E422" s="2134"/>
      <c r="F422" s="2134"/>
      <c r="G422" s="2134"/>
      <c r="H422" s="2134"/>
      <c r="I422" s="2134"/>
      <c r="J422" s="2134"/>
      <c r="K422" s="3014"/>
      <c r="L422" s="2121"/>
    </row>
    <row r="423" spans="1:12" ht="15.75" x14ac:dyDescent="0.25">
      <c r="A423" s="2132"/>
      <c r="B423" s="2133"/>
      <c r="C423" s="2134"/>
      <c r="D423" s="2135">
        <f t="shared" si="6"/>
        <v>0</v>
      </c>
      <c r="E423" s="2134"/>
      <c r="F423" s="2134"/>
      <c r="G423" s="2134"/>
      <c r="H423" s="2134"/>
      <c r="I423" s="2134"/>
      <c r="J423" s="2134"/>
      <c r="K423" s="3014"/>
      <c r="L423" s="2121"/>
    </row>
    <row r="424" spans="1:12" ht="15.75" x14ac:dyDescent="0.25">
      <c r="A424" s="2132"/>
      <c r="B424" s="2133"/>
      <c r="C424" s="2134"/>
      <c r="D424" s="2135">
        <f t="shared" si="6"/>
        <v>0</v>
      </c>
      <c r="E424" s="2134"/>
      <c r="F424" s="2134"/>
      <c r="G424" s="2134"/>
      <c r="H424" s="2134"/>
      <c r="I424" s="2134"/>
      <c r="J424" s="2134"/>
      <c r="K424" s="3014"/>
      <c r="L424" s="2121"/>
    </row>
    <row r="425" spans="1:12" ht="15.75" x14ac:dyDescent="0.25">
      <c r="A425" s="2132"/>
      <c r="B425" s="2133"/>
      <c r="C425" s="2134"/>
      <c r="D425" s="2135">
        <f t="shared" si="6"/>
        <v>0</v>
      </c>
      <c r="E425" s="2134"/>
      <c r="F425" s="2134"/>
      <c r="G425" s="2134"/>
      <c r="H425" s="2134"/>
      <c r="I425" s="2134"/>
      <c r="J425" s="2134"/>
      <c r="K425" s="3014"/>
      <c r="L425" s="2121"/>
    </row>
    <row r="426" spans="1:12" ht="15.75" x14ac:dyDescent="0.25">
      <c r="A426" s="2132"/>
      <c r="B426" s="2133"/>
      <c r="C426" s="2134"/>
      <c r="D426" s="2135">
        <f t="shared" si="6"/>
        <v>0</v>
      </c>
      <c r="E426" s="2134"/>
      <c r="F426" s="2134"/>
      <c r="G426" s="2134"/>
      <c r="H426" s="2134"/>
      <c r="I426" s="2134"/>
      <c r="J426" s="2134"/>
      <c r="K426" s="3014"/>
      <c r="L426" s="2121"/>
    </row>
    <row r="427" spans="1:12" ht="15.75" x14ac:dyDescent="0.25">
      <c r="A427" s="2132"/>
      <c r="B427" s="2133"/>
      <c r="C427" s="2134"/>
      <c r="D427" s="2135">
        <f t="shared" si="6"/>
        <v>0</v>
      </c>
      <c r="E427" s="2134"/>
      <c r="F427" s="2134"/>
      <c r="G427" s="2134"/>
      <c r="H427" s="2134"/>
      <c r="I427" s="2134"/>
      <c r="J427" s="2134"/>
      <c r="K427" s="3014"/>
      <c r="L427" s="2121"/>
    </row>
    <row r="428" spans="1:12" ht="15.75" x14ac:dyDescent="0.25">
      <c r="A428" s="2132"/>
      <c r="B428" s="2133"/>
      <c r="C428" s="2134"/>
      <c r="D428" s="2135">
        <f t="shared" si="6"/>
        <v>0</v>
      </c>
      <c r="E428" s="2134"/>
      <c r="F428" s="2134"/>
      <c r="G428" s="2134"/>
      <c r="H428" s="2134"/>
      <c r="I428" s="2134"/>
      <c r="J428" s="2134"/>
      <c r="K428" s="3014"/>
      <c r="L428" s="2121"/>
    </row>
    <row r="429" spans="1:12" ht="15.75" x14ac:dyDescent="0.25">
      <c r="A429" s="2132"/>
      <c r="B429" s="2133"/>
      <c r="C429" s="2134"/>
      <c r="D429" s="2135">
        <f t="shared" si="6"/>
        <v>0</v>
      </c>
      <c r="E429" s="2134"/>
      <c r="F429" s="2134"/>
      <c r="G429" s="2134"/>
      <c r="H429" s="2134"/>
      <c r="I429" s="2134"/>
      <c r="J429" s="2134"/>
      <c r="K429" s="3014"/>
      <c r="L429" s="2121"/>
    </row>
    <row r="430" spans="1:12" ht="15.75" x14ac:dyDescent="0.25">
      <c r="A430" s="2132"/>
      <c r="B430" s="2133"/>
      <c r="C430" s="2134"/>
      <c r="D430" s="2135">
        <f t="shared" si="6"/>
        <v>0</v>
      </c>
      <c r="E430" s="2134"/>
      <c r="F430" s="2134"/>
      <c r="G430" s="2134"/>
      <c r="H430" s="2134"/>
      <c r="I430" s="2134"/>
      <c r="J430" s="2134"/>
      <c r="K430" s="3014"/>
      <c r="L430" s="2121"/>
    </row>
    <row r="431" spans="1:12" ht="15.75" x14ac:dyDescent="0.25">
      <c r="A431" s="2132"/>
      <c r="B431" s="2133"/>
      <c r="C431" s="2134"/>
      <c r="D431" s="2135">
        <f t="shared" si="6"/>
        <v>0</v>
      </c>
      <c r="E431" s="2134"/>
      <c r="F431" s="2134"/>
      <c r="G431" s="2134"/>
      <c r="H431" s="2134"/>
      <c r="I431" s="2134"/>
      <c r="J431" s="2134"/>
      <c r="K431" s="3014"/>
      <c r="L431" s="2121"/>
    </row>
    <row r="432" spans="1:12" ht="15.75" x14ac:dyDescent="0.25">
      <c r="A432" s="2132"/>
      <c r="B432" s="2133"/>
      <c r="C432" s="2134"/>
      <c r="D432" s="2135">
        <f t="shared" si="6"/>
        <v>0</v>
      </c>
      <c r="E432" s="2134"/>
      <c r="F432" s="2134"/>
      <c r="G432" s="2134"/>
      <c r="H432" s="2134"/>
      <c r="I432" s="2134"/>
      <c r="J432" s="2134"/>
      <c r="K432" s="3014"/>
      <c r="L432" s="2121"/>
    </row>
    <row r="433" spans="1:12" ht="15.75" x14ac:dyDescent="0.25">
      <c r="A433" s="2132"/>
      <c r="B433" s="2133"/>
      <c r="C433" s="2134"/>
      <c r="D433" s="2135">
        <f t="shared" si="6"/>
        <v>0</v>
      </c>
      <c r="E433" s="2134"/>
      <c r="F433" s="2134"/>
      <c r="G433" s="2134"/>
      <c r="H433" s="2134"/>
      <c r="I433" s="2134"/>
      <c r="J433" s="2134"/>
      <c r="K433" s="3014"/>
      <c r="L433" s="2121"/>
    </row>
    <row r="434" spans="1:12" ht="15.75" x14ac:dyDescent="0.25">
      <c r="A434" s="2132"/>
      <c r="B434" s="2133"/>
      <c r="C434" s="2134"/>
      <c r="D434" s="2135">
        <f t="shared" si="6"/>
        <v>0</v>
      </c>
      <c r="E434" s="2134"/>
      <c r="F434" s="2134"/>
      <c r="G434" s="2134"/>
      <c r="H434" s="2134"/>
      <c r="I434" s="2134"/>
      <c r="J434" s="2134"/>
      <c r="K434" s="3014"/>
      <c r="L434" s="2121"/>
    </row>
    <row r="435" spans="1:12" ht="15.75" x14ac:dyDescent="0.25">
      <c r="A435" s="2132"/>
      <c r="B435" s="2133"/>
      <c r="C435" s="2134"/>
      <c r="D435" s="2135">
        <f t="shared" si="6"/>
        <v>0</v>
      </c>
      <c r="E435" s="2134"/>
      <c r="F435" s="2134"/>
      <c r="G435" s="2134"/>
      <c r="H435" s="2134"/>
      <c r="I435" s="2134"/>
      <c r="J435" s="2134"/>
      <c r="K435" s="3014"/>
      <c r="L435" s="2121"/>
    </row>
    <row r="436" spans="1:12" ht="15.75" x14ac:dyDescent="0.25">
      <c r="A436" s="2132"/>
      <c r="B436" s="2133"/>
      <c r="C436" s="2134"/>
      <c r="D436" s="2135">
        <f t="shared" si="6"/>
        <v>0</v>
      </c>
      <c r="E436" s="2134"/>
      <c r="F436" s="2134"/>
      <c r="G436" s="2134"/>
      <c r="H436" s="2134"/>
      <c r="I436" s="2134"/>
      <c r="J436" s="2134"/>
      <c r="K436" s="3014"/>
      <c r="L436" s="2121"/>
    </row>
    <row r="437" spans="1:12" ht="15.75" x14ac:dyDescent="0.25">
      <c r="A437" s="2132"/>
      <c r="B437" s="2133"/>
      <c r="C437" s="2134"/>
      <c r="D437" s="2135">
        <f t="shared" si="6"/>
        <v>0</v>
      </c>
      <c r="E437" s="2134"/>
      <c r="F437" s="2134"/>
      <c r="G437" s="2134"/>
      <c r="H437" s="2134"/>
      <c r="I437" s="2134"/>
      <c r="J437" s="2134"/>
      <c r="K437" s="3014"/>
      <c r="L437" s="2121"/>
    </row>
    <row r="438" spans="1:12" ht="15.75" x14ac:dyDescent="0.25">
      <c r="A438" s="2132"/>
      <c r="B438" s="2133"/>
      <c r="C438" s="2134"/>
      <c r="D438" s="2135">
        <f t="shared" si="6"/>
        <v>0</v>
      </c>
      <c r="E438" s="2134"/>
      <c r="F438" s="2134"/>
      <c r="G438" s="2134"/>
      <c r="H438" s="2134"/>
      <c r="I438" s="2134"/>
      <c r="J438" s="2134"/>
      <c r="K438" s="3014"/>
      <c r="L438" s="2121"/>
    </row>
    <row r="439" spans="1:12" ht="15.75" x14ac:dyDescent="0.25">
      <c r="A439" s="2132"/>
      <c r="B439" s="2133"/>
      <c r="C439" s="2134"/>
      <c r="D439" s="2135">
        <f t="shared" si="6"/>
        <v>0</v>
      </c>
      <c r="E439" s="2134"/>
      <c r="F439" s="2134"/>
      <c r="G439" s="2134"/>
      <c r="H439" s="2134"/>
      <c r="I439" s="2134"/>
      <c r="J439" s="2134"/>
      <c r="K439" s="3014"/>
      <c r="L439" s="2121"/>
    </row>
    <row r="440" spans="1:12" ht="15.75" x14ac:dyDescent="0.25">
      <c r="A440" s="2132"/>
      <c r="B440" s="2133"/>
      <c r="C440" s="2134"/>
      <c r="D440" s="2135">
        <f t="shared" si="6"/>
        <v>0</v>
      </c>
      <c r="E440" s="2134"/>
      <c r="F440" s="2134"/>
      <c r="G440" s="2134"/>
      <c r="H440" s="2134"/>
      <c r="I440" s="2134"/>
      <c r="J440" s="2134"/>
      <c r="K440" s="3014"/>
      <c r="L440" s="2121"/>
    </row>
    <row r="441" spans="1:12" ht="15.75" x14ac:dyDescent="0.25">
      <c r="A441" s="2132"/>
      <c r="B441" s="2133"/>
      <c r="C441" s="2134"/>
      <c r="D441" s="2135">
        <f t="shared" si="6"/>
        <v>0</v>
      </c>
      <c r="E441" s="2134"/>
      <c r="F441" s="2134"/>
      <c r="G441" s="2134"/>
      <c r="H441" s="2134"/>
      <c r="I441" s="2134"/>
      <c r="J441" s="2134"/>
      <c r="K441" s="3014"/>
      <c r="L441" s="2121"/>
    </row>
    <row r="442" spans="1:12" ht="15.75" x14ac:dyDescent="0.25">
      <c r="A442" s="2132"/>
      <c r="B442" s="2133"/>
      <c r="C442" s="2134"/>
      <c r="D442" s="2135">
        <f t="shared" si="6"/>
        <v>0</v>
      </c>
      <c r="E442" s="2134"/>
      <c r="F442" s="2134"/>
      <c r="G442" s="2134"/>
      <c r="H442" s="2134"/>
      <c r="I442" s="2134"/>
      <c r="J442" s="2134"/>
      <c r="K442" s="3014"/>
      <c r="L442" s="2121"/>
    </row>
    <row r="443" spans="1:12" ht="15.75" x14ac:dyDescent="0.25">
      <c r="A443" s="2132"/>
      <c r="B443" s="2133"/>
      <c r="C443" s="2134"/>
      <c r="D443" s="2135">
        <f t="shared" si="6"/>
        <v>0</v>
      </c>
      <c r="E443" s="2134"/>
      <c r="F443" s="2134"/>
      <c r="G443" s="2134"/>
      <c r="H443" s="2134"/>
      <c r="I443" s="2134"/>
      <c r="J443" s="2134"/>
      <c r="K443" s="3014"/>
      <c r="L443" s="2121"/>
    </row>
    <row r="444" spans="1:12" ht="15.75" x14ac:dyDescent="0.25">
      <c r="A444" s="2132"/>
      <c r="B444" s="2133"/>
      <c r="C444" s="2134"/>
      <c r="D444" s="2135">
        <f t="shared" si="6"/>
        <v>0</v>
      </c>
      <c r="E444" s="2134"/>
      <c r="F444" s="2134"/>
      <c r="G444" s="2134"/>
      <c r="H444" s="2134"/>
      <c r="I444" s="2134"/>
      <c r="J444" s="2134"/>
      <c r="K444" s="3014"/>
      <c r="L444" s="2121"/>
    </row>
    <row r="445" spans="1:12" ht="15.75" x14ac:dyDescent="0.25">
      <c r="A445" s="2132"/>
      <c r="B445" s="2133"/>
      <c r="C445" s="2134"/>
      <c r="D445" s="2135">
        <f t="shared" si="6"/>
        <v>0</v>
      </c>
      <c r="E445" s="2134"/>
      <c r="F445" s="2134"/>
      <c r="G445" s="2134"/>
      <c r="H445" s="2134"/>
      <c r="I445" s="2134"/>
      <c r="J445" s="2134"/>
      <c r="K445" s="3014"/>
      <c r="L445" s="2121"/>
    </row>
    <row r="446" spans="1:12" ht="15.75" x14ac:dyDescent="0.25">
      <c r="A446" s="2132"/>
      <c r="B446" s="2133"/>
      <c r="C446" s="2134"/>
      <c r="D446" s="2135">
        <f t="shared" si="6"/>
        <v>0</v>
      </c>
      <c r="E446" s="2134"/>
      <c r="F446" s="2134"/>
      <c r="G446" s="2134"/>
      <c r="H446" s="2134"/>
      <c r="I446" s="2134"/>
      <c r="J446" s="2134"/>
      <c r="K446" s="3014"/>
      <c r="L446" s="2121"/>
    </row>
    <row r="447" spans="1:12" ht="15.75" x14ac:dyDescent="0.25">
      <c r="A447" s="2132"/>
      <c r="B447" s="2133"/>
      <c r="C447" s="2134"/>
      <c r="D447" s="2135">
        <f t="shared" si="6"/>
        <v>0</v>
      </c>
      <c r="E447" s="2134"/>
      <c r="F447" s="2134"/>
      <c r="G447" s="2134"/>
      <c r="H447" s="2134"/>
      <c r="I447" s="2134"/>
      <c r="J447" s="2134"/>
      <c r="K447" s="3014"/>
      <c r="L447" s="2121"/>
    </row>
    <row r="448" spans="1:12" ht="15.75" x14ac:dyDescent="0.25">
      <c r="A448" s="2132"/>
      <c r="B448" s="2133"/>
      <c r="C448" s="2134"/>
      <c r="D448" s="2135">
        <f t="shared" si="6"/>
        <v>0</v>
      </c>
      <c r="E448" s="2134"/>
      <c r="F448" s="2134"/>
      <c r="G448" s="2134"/>
      <c r="H448" s="2134"/>
      <c r="I448" s="2134"/>
      <c r="J448" s="2134"/>
      <c r="K448" s="3014"/>
      <c r="L448" s="2121"/>
    </row>
    <row r="449" spans="1:12" ht="15.75" x14ac:dyDescent="0.25">
      <c r="A449" s="2132"/>
      <c r="B449" s="2133"/>
      <c r="C449" s="2134"/>
      <c r="D449" s="2135">
        <f t="shared" si="6"/>
        <v>0</v>
      </c>
      <c r="E449" s="2134"/>
      <c r="F449" s="2134"/>
      <c r="G449" s="2134"/>
      <c r="H449" s="2134"/>
      <c r="I449" s="2134"/>
      <c r="J449" s="2134"/>
      <c r="K449" s="3014"/>
      <c r="L449" s="2121"/>
    </row>
    <row r="450" spans="1:12" ht="15.75" x14ac:dyDescent="0.25">
      <c r="A450" s="2132"/>
      <c r="B450" s="2133"/>
      <c r="C450" s="2134"/>
      <c r="D450" s="2135">
        <f t="shared" si="6"/>
        <v>0</v>
      </c>
      <c r="E450" s="2134"/>
      <c r="F450" s="2134"/>
      <c r="G450" s="2134"/>
      <c r="H450" s="2134"/>
      <c r="I450" s="2134"/>
      <c r="J450" s="2134"/>
      <c r="K450" s="3014"/>
      <c r="L450" s="2121"/>
    </row>
    <row r="451" spans="1:12" ht="15.75" x14ac:dyDescent="0.25">
      <c r="A451" s="2132"/>
      <c r="B451" s="2133"/>
      <c r="C451" s="2134"/>
      <c r="D451" s="2135">
        <f t="shared" si="6"/>
        <v>0</v>
      </c>
      <c r="E451" s="2134"/>
      <c r="F451" s="2134"/>
      <c r="G451" s="2134"/>
      <c r="H451" s="2134"/>
      <c r="I451" s="2134"/>
      <c r="J451" s="2134"/>
      <c r="K451" s="3014"/>
      <c r="L451" s="2121"/>
    </row>
    <row r="452" spans="1:12" ht="15.75" x14ac:dyDescent="0.25">
      <c r="A452" s="2132"/>
      <c r="B452" s="2133"/>
      <c r="C452" s="2134"/>
      <c r="D452" s="2135">
        <f t="shared" si="6"/>
        <v>0</v>
      </c>
      <c r="E452" s="2134"/>
      <c r="F452" s="2134"/>
      <c r="G452" s="2134"/>
      <c r="H452" s="2134"/>
      <c r="I452" s="2134"/>
      <c r="J452" s="2134"/>
      <c r="K452" s="3014"/>
      <c r="L452" s="2121"/>
    </row>
    <row r="453" spans="1:12" ht="15.75" x14ac:dyDescent="0.25">
      <c r="A453" s="2132"/>
      <c r="B453" s="2133"/>
      <c r="C453" s="2134"/>
      <c r="D453" s="2135">
        <f t="shared" si="6"/>
        <v>0</v>
      </c>
      <c r="E453" s="2134"/>
      <c r="F453" s="2134"/>
      <c r="G453" s="2134"/>
      <c r="H453" s="2134"/>
      <c r="I453" s="2134"/>
      <c r="J453" s="2134"/>
      <c r="K453" s="3014"/>
      <c r="L453" s="2121"/>
    </row>
    <row r="454" spans="1:12" ht="15.75" x14ac:dyDescent="0.25">
      <c r="A454" s="2132"/>
      <c r="B454" s="2133"/>
      <c r="C454" s="2134"/>
      <c r="D454" s="2135">
        <f t="shared" si="6"/>
        <v>0</v>
      </c>
      <c r="E454" s="2134"/>
      <c r="F454" s="2134"/>
      <c r="G454" s="2134"/>
      <c r="H454" s="2134"/>
      <c r="I454" s="2134"/>
      <c r="J454" s="2134"/>
      <c r="K454" s="3014"/>
      <c r="L454" s="2121"/>
    </row>
    <row r="455" spans="1:12" ht="15.75" x14ac:dyDescent="0.25">
      <c r="A455" s="2132"/>
      <c r="B455" s="2133"/>
      <c r="C455" s="2134"/>
      <c r="D455" s="2135">
        <f t="shared" ref="D455:D518" si="7">+C455*(100-E455)/100</f>
        <v>0</v>
      </c>
      <c r="E455" s="2134"/>
      <c r="F455" s="2134"/>
      <c r="G455" s="2134"/>
      <c r="H455" s="2134"/>
      <c r="I455" s="2134"/>
      <c r="J455" s="2134"/>
      <c r="K455" s="3014"/>
      <c r="L455" s="2121"/>
    </row>
    <row r="456" spans="1:12" ht="15.75" x14ac:dyDescent="0.25">
      <c r="A456" s="2132"/>
      <c r="B456" s="2133"/>
      <c r="C456" s="2134"/>
      <c r="D456" s="2135">
        <f t="shared" si="7"/>
        <v>0</v>
      </c>
      <c r="E456" s="2134"/>
      <c r="F456" s="2134"/>
      <c r="G456" s="2134"/>
      <c r="H456" s="2134"/>
      <c r="I456" s="2134"/>
      <c r="J456" s="2134"/>
      <c r="K456" s="3014"/>
      <c r="L456" s="2121"/>
    </row>
    <row r="457" spans="1:12" ht="15.75" x14ac:dyDescent="0.25">
      <c r="A457" s="2132"/>
      <c r="B457" s="2133"/>
      <c r="C457" s="2134"/>
      <c r="D457" s="2135">
        <f t="shared" si="7"/>
        <v>0</v>
      </c>
      <c r="E457" s="2134"/>
      <c r="F457" s="2134"/>
      <c r="G457" s="2134"/>
      <c r="H457" s="2134"/>
      <c r="I457" s="2134"/>
      <c r="J457" s="2134"/>
      <c r="K457" s="3014"/>
      <c r="L457" s="2121"/>
    </row>
    <row r="458" spans="1:12" ht="15.75" x14ac:dyDescent="0.25">
      <c r="A458" s="2132"/>
      <c r="B458" s="2133"/>
      <c r="C458" s="2134"/>
      <c r="D458" s="2135">
        <f t="shared" si="7"/>
        <v>0</v>
      </c>
      <c r="E458" s="2134"/>
      <c r="F458" s="2134"/>
      <c r="G458" s="2134"/>
      <c r="H458" s="2134"/>
      <c r="I458" s="2134"/>
      <c r="J458" s="2134"/>
      <c r="K458" s="3014"/>
      <c r="L458" s="2121"/>
    </row>
    <row r="459" spans="1:12" ht="15.75" x14ac:dyDescent="0.25">
      <c r="A459" s="2132"/>
      <c r="B459" s="2133"/>
      <c r="C459" s="2134"/>
      <c r="D459" s="2135">
        <f t="shared" si="7"/>
        <v>0</v>
      </c>
      <c r="E459" s="2134"/>
      <c r="F459" s="2134"/>
      <c r="G459" s="2134"/>
      <c r="H459" s="2134"/>
      <c r="I459" s="2134"/>
      <c r="J459" s="2134"/>
      <c r="K459" s="3014"/>
      <c r="L459" s="2121"/>
    </row>
    <row r="460" spans="1:12" ht="15.75" x14ac:dyDescent="0.25">
      <c r="A460" s="2132"/>
      <c r="B460" s="2133"/>
      <c r="C460" s="2134"/>
      <c r="D460" s="2135">
        <f t="shared" si="7"/>
        <v>0</v>
      </c>
      <c r="E460" s="2134"/>
      <c r="F460" s="2134"/>
      <c r="G460" s="2134"/>
      <c r="H460" s="2134"/>
      <c r="I460" s="2134"/>
      <c r="J460" s="2134"/>
      <c r="K460" s="3014"/>
      <c r="L460" s="2121"/>
    </row>
    <row r="461" spans="1:12" ht="15.75" x14ac:dyDescent="0.25">
      <c r="A461" s="2132"/>
      <c r="B461" s="2133"/>
      <c r="C461" s="2134"/>
      <c r="D461" s="2135">
        <f t="shared" si="7"/>
        <v>0</v>
      </c>
      <c r="E461" s="2134"/>
      <c r="F461" s="2134"/>
      <c r="G461" s="2134"/>
      <c r="H461" s="2134"/>
      <c r="I461" s="2134"/>
      <c r="J461" s="2134"/>
      <c r="K461" s="3014"/>
      <c r="L461" s="2121"/>
    </row>
    <row r="462" spans="1:12" ht="15.75" x14ac:dyDescent="0.25">
      <c r="A462" s="2132"/>
      <c r="B462" s="2133"/>
      <c r="C462" s="2134"/>
      <c r="D462" s="2135">
        <f t="shared" si="7"/>
        <v>0</v>
      </c>
      <c r="E462" s="2134"/>
      <c r="F462" s="2134"/>
      <c r="G462" s="2134"/>
      <c r="H462" s="2134"/>
      <c r="I462" s="2134"/>
      <c r="J462" s="2134"/>
      <c r="K462" s="3014"/>
      <c r="L462" s="2121"/>
    </row>
    <row r="463" spans="1:12" ht="15.75" x14ac:dyDescent="0.25">
      <c r="A463" s="2132"/>
      <c r="B463" s="2133"/>
      <c r="C463" s="2134"/>
      <c r="D463" s="2135">
        <f t="shared" si="7"/>
        <v>0</v>
      </c>
      <c r="E463" s="2134"/>
      <c r="F463" s="2134"/>
      <c r="G463" s="2134"/>
      <c r="H463" s="2134"/>
      <c r="I463" s="2134"/>
      <c r="J463" s="2134"/>
      <c r="K463" s="3014"/>
      <c r="L463" s="2121"/>
    </row>
    <row r="464" spans="1:12" ht="15.75" x14ac:dyDescent="0.25">
      <c r="A464" s="2132"/>
      <c r="B464" s="2133"/>
      <c r="C464" s="2134"/>
      <c r="D464" s="2135">
        <f t="shared" si="7"/>
        <v>0</v>
      </c>
      <c r="E464" s="2134"/>
      <c r="F464" s="2134"/>
      <c r="G464" s="2134"/>
      <c r="H464" s="2134"/>
      <c r="I464" s="2134"/>
      <c r="J464" s="2134"/>
      <c r="K464" s="3014"/>
      <c r="L464" s="2121"/>
    </row>
    <row r="465" spans="1:12" ht="15.75" x14ac:dyDescent="0.25">
      <c r="A465" s="2132"/>
      <c r="B465" s="2133"/>
      <c r="C465" s="2134"/>
      <c r="D465" s="2135">
        <f t="shared" si="7"/>
        <v>0</v>
      </c>
      <c r="E465" s="2134"/>
      <c r="F465" s="2134"/>
      <c r="G465" s="2134"/>
      <c r="H465" s="2134"/>
      <c r="I465" s="2134"/>
      <c r="J465" s="2134"/>
      <c r="K465" s="3014"/>
      <c r="L465" s="2121"/>
    </row>
    <row r="466" spans="1:12" ht="15.75" x14ac:dyDescent="0.25">
      <c r="A466" s="2132"/>
      <c r="B466" s="2133"/>
      <c r="C466" s="2134"/>
      <c r="D466" s="2135">
        <f t="shared" si="7"/>
        <v>0</v>
      </c>
      <c r="E466" s="2134"/>
      <c r="F466" s="2134"/>
      <c r="G466" s="2134"/>
      <c r="H466" s="2134"/>
      <c r="I466" s="2134"/>
      <c r="J466" s="2134"/>
      <c r="K466" s="3014"/>
      <c r="L466" s="2121"/>
    </row>
    <row r="467" spans="1:12" ht="15.75" x14ac:dyDescent="0.25">
      <c r="A467" s="2132"/>
      <c r="B467" s="2133"/>
      <c r="C467" s="2134"/>
      <c r="D467" s="2135">
        <f t="shared" si="7"/>
        <v>0</v>
      </c>
      <c r="E467" s="2134"/>
      <c r="F467" s="2134"/>
      <c r="G467" s="2134"/>
      <c r="H467" s="2134"/>
      <c r="I467" s="2134"/>
      <c r="J467" s="2134"/>
      <c r="K467" s="3014"/>
      <c r="L467" s="2121"/>
    </row>
    <row r="468" spans="1:12" ht="15.75" x14ac:dyDescent="0.25">
      <c r="A468" s="2132"/>
      <c r="B468" s="2133"/>
      <c r="C468" s="2134"/>
      <c r="D468" s="2135">
        <f t="shared" si="7"/>
        <v>0</v>
      </c>
      <c r="E468" s="2134"/>
      <c r="F468" s="2134"/>
      <c r="G468" s="2134"/>
      <c r="H468" s="2134"/>
      <c r="I468" s="2134"/>
      <c r="J468" s="2134"/>
      <c r="K468" s="3014"/>
      <c r="L468" s="2121"/>
    </row>
    <row r="469" spans="1:12" ht="15.75" x14ac:dyDescent="0.25">
      <c r="A469" s="2132"/>
      <c r="B469" s="2133"/>
      <c r="C469" s="2134"/>
      <c r="D469" s="2135">
        <f t="shared" si="7"/>
        <v>0</v>
      </c>
      <c r="E469" s="2134"/>
      <c r="F469" s="2134"/>
      <c r="G469" s="2134"/>
      <c r="H469" s="2134"/>
      <c r="I469" s="2134"/>
      <c r="J469" s="2134"/>
      <c r="K469" s="3014"/>
      <c r="L469" s="2121"/>
    </row>
    <row r="470" spans="1:12" ht="15.75" x14ac:dyDescent="0.25">
      <c r="A470" s="2132"/>
      <c r="B470" s="2133"/>
      <c r="C470" s="2134"/>
      <c r="D470" s="2135">
        <f t="shared" si="7"/>
        <v>0</v>
      </c>
      <c r="E470" s="2134"/>
      <c r="F470" s="2134"/>
      <c r="G470" s="2134"/>
      <c r="H470" s="2134"/>
      <c r="I470" s="2134"/>
      <c r="J470" s="2134"/>
      <c r="K470" s="3014"/>
      <c r="L470" s="2121"/>
    </row>
    <row r="471" spans="1:12" ht="15.75" x14ac:dyDescent="0.25">
      <c r="A471" s="2132"/>
      <c r="B471" s="2133"/>
      <c r="C471" s="2134"/>
      <c r="D471" s="2135">
        <f t="shared" si="7"/>
        <v>0</v>
      </c>
      <c r="E471" s="2134"/>
      <c r="F471" s="2134"/>
      <c r="G471" s="2134"/>
      <c r="H471" s="2134"/>
      <c r="I471" s="2134"/>
      <c r="J471" s="2134"/>
      <c r="K471" s="3014"/>
      <c r="L471" s="2121"/>
    </row>
    <row r="472" spans="1:12" ht="15.75" x14ac:dyDescent="0.25">
      <c r="A472" s="2132"/>
      <c r="B472" s="2133"/>
      <c r="C472" s="2134"/>
      <c r="D472" s="2135">
        <f t="shared" si="7"/>
        <v>0</v>
      </c>
      <c r="E472" s="2134"/>
      <c r="F472" s="2134"/>
      <c r="G472" s="2134"/>
      <c r="H472" s="2134"/>
      <c r="I472" s="2134"/>
      <c r="J472" s="2134"/>
      <c r="K472" s="3014"/>
      <c r="L472" s="2121"/>
    </row>
    <row r="473" spans="1:12" ht="15.75" x14ac:dyDescent="0.25">
      <c r="A473" s="2132"/>
      <c r="B473" s="2133"/>
      <c r="C473" s="2134"/>
      <c r="D473" s="2135">
        <f t="shared" si="7"/>
        <v>0</v>
      </c>
      <c r="E473" s="2134"/>
      <c r="F473" s="2134"/>
      <c r="G473" s="2134"/>
      <c r="H473" s="2134"/>
      <c r="I473" s="2134"/>
      <c r="J473" s="2134"/>
      <c r="K473" s="3014"/>
      <c r="L473" s="2121"/>
    </row>
    <row r="474" spans="1:12" ht="15.75" x14ac:dyDescent="0.25">
      <c r="A474" s="2132"/>
      <c r="B474" s="2133"/>
      <c r="C474" s="2134"/>
      <c r="D474" s="2135">
        <f t="shared" si="7"/>
        <v>0</v>
      </c>
      <c r="E474" s="2134"/>
      <c r="F474" s="2134"/>
      <c r="G474" s="2134"/>
      <c r="H474" s="2134"/>
      <c r="I474" s="2134"/>
      <c r="J474" s="2134"/>
      <c r="K474" s="3014"/>
      <c r="L474" s="2121"/>
    </row>
    <row r="475" spans="1:12" ht="15.75" x14ac:dyDescent="0.25">
      <c r="A475" s="2132"/>
      <c r="B475" s="2133"/>
      <c r="C475" s="2134"/>
      <c r="D475" s="2135">
        <f t="shared" si="7"/>
        <v>0</v>
      </c>
      <c r="E475" s="2134"/>
      <c r="F475" s="2134"/>
      <c r="G475" s="2134"/>
      <c r="H475" s="2134"/>
      <c r="I475" s="2134"/>
      <c r="J475" s="2134"/>
      <c r="K475" s="3014"/>
      <c r="L475" s="2121"/>
    </row>
    <row r="476" spans="1:12" ht="15.75" x14ac:dyDescent="0.25">
      <c r="A476" s="2132"/>
      <c r="B476" s="2133"/>
      <c r="C476" s="2134"/>
      <c r="D476" s="2135">
        <f t="shared" si="7"/>
        <v>0</v>
      </c>
      <c r="E476" s="2134"/>
      <c r="F476" s="2134"/>
      <c r="G476" s="2134"/>
      <c r="H476" s="2134"/>
      <c r="I476" s="2134"/>
      <c r="J476" s="2134"/>
      <c r="K476" s="3014"/>
      <c r="L476" s="2121"/>
    </row>
    <row r="477" spans="1:12" ht="15.75" x14ac:dyDescent="0.25">
      <c r="A477" s="2132"/>
      <c r="B477" s="2133"/>
      <c r="C477" s="2134"/>
      <c r="D477" s="2135">
        <f t="shared" si="7"/>
        <v>0</v>
      </c>
      <c r="E477" s="2134"/>
      <c r="F477" s="2134"/>
      <c r="G477" s="2134"/>
      <c r="H477" s="2134"/>
      <c r="I477" s="2134"/>
      <c r="J477" s="2134"/>
      <c r="K477" s="3014"/>
      <c r="L477" s="2121"/>
    </row>
    <row r="478" spans="1:12" ht="15.75" x14ac:dyDescent="0.25">
      <c r="A478" s="2132"/>
      <c r="B478" s="2133"/>
      <c r="C478" s="2134"/>
      <c r="D478" s="2135">
        <f t="shared" si="7"/>
        <v>0</v>
      </c>
      <c r="E478" s="2134"/>
      <c r="F478" s="2134"/>
      <c r="G478" s="2134"/>
      <c r="H478" s="2134"/>
      <c r="I478" s="2134"/>
      <c r="J478" s="2134"/>
      <c r="K478" s="3014"/>
      <c r="L478" s="2121"/>
    </row>
    <row r="479" spans="1:12" ht="15.75" x14ac:dyDescent="0.25">
      <c r="A479" s="2132"/>
      <c r="B479" s="2133"/>
      <c r="C479" s="2134"/>
      <c r="D479" s="2135">
        <f t="shared" si="7"/>
        <v>0</v>
      </c>
      <c r="E479" s="2134"/>
      <c r="F479" s="2134"/>
      <c r="G479" s="2134"/>
      <c r="H479" s="2134"/>
      <c r="I479" s="2134"/>
      <c r="J479" s="2134"/>
      <c r="K479" s="3014"/>
      <c r="L479" s="2121"/>
    </row>
    <row r="480" spans="1:12" ht="15.75" x14ac:dyDescent="0.25">
      <c r="A480" s="2132"/>
      <c r="B480" s="2133"/>
      <c r="C480" s="2134"/>
      <c r="D480" s="2135">
        <f t="shared" si="7"/>
        <v>0</v>
      </c>
      <c r="E480" s="2134"/>
      <c r="F480" s="2134"/>
      <c r="G480" s="2134"/>
      <c r="H480" s="2134"/>
      <c r="I480" s="2134"/>
      <c r="J480" s="2134"/>
      <c r="K480" s="3014"/>
      <c r="L480" s="2121"/>
    </row>
    <row r="481" spans="1:12" ht="15.75" x14ac:dyDescent="0.25">
      <c r="A481" s="2132"/>
      <c r="B481" s="2133"/>
      <c r="C481" s="2134"/>
      <c r="D481" s="2135">
        <f t="shared" si="7"/>
        <v>0</v>
      </c>
      <c r="E481" s="2134"/>
      <c r="F481" s="2134"/>
      <c r="G481" s="2134"/>
      <c r="H481" s="2134"/>
      <c r="I481" s="2134"/>
      <c r="J481" s="2134"/>
      <c r="K481" s="3014"/>
      <c r="L481" s="2121"/>
    </row>
    <row r="482" spans="1:12" ht="15.75" x14ac:dyDescent="0.25">
      <c r="A482" s="2132"/>
      <c r="B482" s="2133"/>
      <c r="C482" s="2134"/>
      <c r="D482" s="2135">
        <f t="shared" si="7"/>
        <v>0</v>
      </c>
      <c r="E482" s="2134"/>
      <c r="F482" s="2134"/>
      <c r="G482" s="2134"/>
      <c r="H482" s="2134"/>
      <c r="I482" s="2134"/>
      <c r="J482" s="2134"/>
      <c r="K482" s="3014"/>
      <c r="L482" s="2121"/>
    </row>
    <row r="483" spans="1:12" ht="15.75" x14ac:dyDescent="0.25">
      <c r="A483" s="2132"/>
      <c r="B483" s="2133"/>
      <c r="C483" s="2134"/>
      <c r="D483" s="2135">
        <f t="shared" si="7"/>
        <v>0</v>
      </c>
      <c r="E483" s="2134"/>
      <c r="F483" s="2134"/>
      <c r="G483" s="2134"/>
      <c r="H483" s="2134"/>
      <c r="I483" s="2134"/>
      <c r="J483" s="2134"/>
      <c r="K483" s="3014"/>
      <c r="L483" s="2121"/>
    </row>
    <row r="484" spans="1:12" ht="15.75" x14ac:dyDescent="0.25">
      <c r="A484" s="2132"/>
      <c r="B484" s="2133"/>
      <c r="C484" s="2134"/>
      <c r="D484" s="2135">
        <f t="shared" si="7"/>
        <v>0</v>
      </c>
      <c r="E484" s="2134"/>
      <c r="F484" s="2134"/>
      <c r="G484" s="2134"/>
      <c r="H484" s="2134"/>
      <c r="I484" s="2134"/>
      <c r="J484" s="2134"/>
      <c r="K484" s="3014"/>
      <c r="L484" s="2121"/>
    </row>
    <row r="485" spans="1:12" ht="15.75" x14ac:dyDescent="0.25">
      <c r="A485" s="2132"/>
      <c r="B485" s="2133"/>
      <c r="C485" s="2134"/>
      <c r="D485" s="2135">
        <f t="shared" si="7"/>
        <v>0</v>
      </c>
      <c r="E485" s="2134"/>
      <c r="F485" s="2134"/>
      <c r="G485" s="2134"/>
      <c r="H485" s="2134"/>
      <c r="I485" s="2134"/>
      <c r="J485" s="2134"/>
      <c r="K485" s="3014"/>
      <c r="L485" s="2121"/>
    </row>
    <row r="486" spans="1:12" ht="15.75" x14ac:dyDescent="0.25">
      <c r="A486" s="2132"/>
      <c r="B486" s="2133"/>
      <c r="C486" s="2134"/>
      <c r="D486" s="2135">
        <f t="shared" si="7"/>
        <v>0</v>
      </c>
      <c r="E486" s="2134"/>
      <c r="F486" s="2134"/>
      <c r="G486" s="2134"/>
      <c r="H486" s="2134"/>
      <c r="I486" s="2134"/>
      <c r="J486" s="2134"/>
      <c r="K486" s="3014"/>
      <c r="L486" s="2121"/>
    </row>
    <row r="487" spans="1:12" ht="15.75" x14ac:dyDescent="0.25">
      <c r="A487" s="2132"/>
      <c r="B487" s="2133"/>
      <c r="C487" s="2134"/>
      <c r="D487" s="2135">
        <f t="shared" si="7"/>
        <v>0</v>
      </c>
      <c r="E487" s="2134"/>
      <c r="F487" s="2134"/>
      <c r="G487" s="2134"/>
      <c r="H487" s="2134"/>
      <c r="I487" s="2134"/>
      <c r="J487" s="2134"/>
      <c r="K487" s="3014"/>
      <c r="L487" s="2121"/>
    </row>
    <row r="488" spans="1:12" ht="15.75" x14ac:dyDescent="0.25">
      <c r="A488" s="2132"/>
      <c r="B488" s="2133"/>
      <c r="C488" s="2134"/>
      <c r="D488" s="2135">
        <f t="shared" si="7"/>
        <v>0</v>
      </c>
      <c r="E488" s="2134"/>
      <c r="F488" s="2134"/>
      <c r="G488" s="2134"/>
      <c r="H488" s="2134"/>
      <c r="I488" s="2134"/>
      <c r="J488" s="2134"/>
      <c r="K488" s="3014"/>
      <c r="L488" s="2121"/>
    </row>
    <row r="489" spans="1:12" ht="15.75" x14ac:dyDescent="0.25">
      <c r="A489" s="2132"/>
      <c r="B489" s="2133"/>
      <c r="C489" s="2134"/>
      <c r="D489" s="2135">
        <f t="shared" si="7"/>
        <v>0</v>
      </c>
      <c r="E489" s="2134"/>
      <c r="F489" s="2134"/>
      <c r="G489" s="2134"/>
      <c r="H489" s="2134"/>
      <c r="I489" s="2134"/>
      <c r="J489" s="2134"/>
      <c r="K489" s="3014"/>
      <c r="L489" s="2121"/>
    </row>
    <row r="490" spans="1:12" ht="15.75" x14ac:dyDescent="0.25">
      <c r="A490" s="2132"/>
      <c r="B490" s="2133"/>
      <c r="C490" s="2134"/>
      <c r="D490" s="2135">
        <f t="shared" si="7"/>
        <v>0</v>
      </c>
      <c r="E490" s="2134"/>
      <c r="F490" s="2134"/>
      <c r="G490" s="2134"/>
      <c r="H490" s="2134"/>
      <c r="I490" s="2134"/>
      <c r="J490" s="2134"/>
      <c r="K490" s="3014"/>
      <c r="L490" s="2121"/>
    </row>
    <row r="491" spans="1:12" ht="15.75" x14ac:dyDescent="0.25">
      <c r="A491" s="2132"/>
      <c r="B491" s="2133"/>
      <c r="C491" s="2134"/>
      <c r="D491" s="2135">
        <f t="shared" si="7"/>
        <v>0</v>
      </c>
      <c r="E491" s="2134"/>
      <c r="F491" s="2134"/>
      <c r="G491" s="2134"/>
      <c r="H491" s="2134"/>
      <c r="I491" s="2134"/>
      <c r="J491" s="2134"/>
      <c r="K491" s="3014"/>
      <c r="L491" s="2121"/>
    </row>
    <row r="492" spans="1:12" ht="15.75" x14ac:dyDescent="0.25">
      <c r="A492" s="2132"/>
      <c r="B492" s="2133"/>
      <c r="C492" s="2134"/>
      <c r="D492" s="2135">
        <f t="shared" si="7"/>
        <v>0</v>
      </c>
      <c r="E492" s="2134"/>
      <c r="F492" s="2134"/>
      <c r="G492" s="2134"/>
      <c r="H492" s="2134"/>
      <c r="I492" s="2134"/>
      <c r="J492" s="2134"/>
      <c r="K492" s="3014"/>
      <c r="L492" s="2121"/>
    </row>
    <row r="493" spans="1:12" ht="15.75" x14ac:dyDescent="0.25">
      <c r="A493" s="2132"/>
      <c r="B493" s="2133"/>
      <c r="C493" s="2134"/>
      <c r="D493" s="2135">
        <f t="shared" si="7"/>
        <v>0</v>
      </c>
      <c r="E493" s="2134"/>
      <c r="F493" s="2134"/>
      <c r="G493" s="2134"/>
      <c r="H493" s="2134"/>
      <c r="I493" s="2134"/>
      <c r="J493" s="2134"/>
      <c r="K493" s="3014"/>
      <c r="L493" s="2121"/>
    </row>
    <row r="494" spans="1:12" ht="15.75" x14ac:dyDescent="0.25">
      <c r="A494" s="2132"/>
      <c r="B494" s="2133"/>
      <c r="C494" s="2134"/>
      <c r="D494" s="2135">
        <f t="shared" si="7"/>
        <v>0</v>
      </c>
      <c r="E494" s="2134"/>
      <c r="F494" s="2134"/>
      <c r="G494" s="2134"/>
      <c r="H494" s="2134"/>
      <c r="I494" s="2134"/>
      <c r="J494" s="2134"/>
      <c r="K494" s="3014"/>
      <c r="L494" s="2121"/>
    </row>
    <row r="495" spans="1:12" ht="15.75" x14ac:dyDescent="0.25">
      <c r="A495" s="2132"/>
      <c r="B495" s="2133"/>
      <c r="C495" s="2134"/>
      <c r="D495" s="2135">
        <f t="shared" si="7"/>
        <v>0</v>
      </c>
      <c r="E495" s="2134"/>
      <c r="F495" s="2134"/>
      <c r="G495" s="2134"/>
      <c r="H495" s="2134"/>
      <c r="I495" s="2134"/>
      <c r="J495" s="2134"/>
      <c r="K495" s="3014"/>
      <c r="L495" s="2121"/>
    </row>
    <row r="496" spans="1:12" ht="15.75" x14ac:dyDescent="0.25">
      <c r="A496" s="2132"/>
      <c r="B496" s="2133"/>
      <c r="C496" s="2134"/>
      <c r="D496" s="2135">
        <f t="shared" si="7"/>
        <v>0</v>
      </c>
      <c r="E496" s="2134"/>
      <c r="F496" s="2134"/>
      <c r="G496" s="2134"/>
      <c r="H496" s="2134"/>
      <c r="I496" s="2134"/>
      <c r="J496" s="2134"/>
      <c r="K496" s="3014"/>
      <c r="L496" s="2121"/>
    </row>
    <row r="497" spans="1:12" ht="15.75" x14ac:dyDescent="0.25">
      <c r="A497" s="2132"/>
      <c r="B497" s="2133"/>
      <c r="C497" s="2134"/>
      <c r="D497" s="2135">
        <f t="shared" si="7"/>
        <v>0</v>
      </c>
      <c r="E497" s="2134"/>
      <c r="F497" s="2134"/>
      <c r="G497" s="2134"/>
      <c r="H497" s="2134"/>
      <c r="I497" s="2134"/>
      <c r="J497" s="2134"/>
      <c r="K497" s="3014"/>
      <c r="L497" s="2121"/>
    </row>
    <row r="498" spans="1:12" ht="15.75" x14ac:dyDescent="0.25">
      <c r="A498" s="2132"/>
      <c r="B498" s="2133"/>
      <c r="C498" s="2134"/>
      <c r="D498" s="2135">
        <f t="shared" si="7"/>
        <v>0</v>
      </c>
      <c r="E498" s="2134"/>
      <c r="F498" s="2134"/>
      <c r="G498" s="2134"/>
      <c r="H498" s="2134"/>
      <c r="I498" s="2134"/>
      <c r="J498" s="2134"/>
      <c r="K498" s="3014"/>
      <c r="L498" s="2121"/>
    </row>
    <row r="499" spans="1:12" ht="15.75" x14ac:dyDescent="0.25">
      <c r="A499" s="2132"/>
      <c r="B499" s="2133"/>
      <c r="C499" s="2134"/>
      <c r="D499" s="2135">
        <f t="shared" si="7"/>
        <v>0</v>
      </c>
      <c r="E499" s="2134"/>
      <c r="F499" s="2134"/>
      <c r="G499" s="2134"/>
      <c r="H499" s="2134"/>
      <c r="I499" s="2134"/>
      <c r="J499" s="2134"/>
      <c r="K499" s="3014"/>
      <c r="L499" s="2121"/>
    </row>
    <row r="500" spans="1:12" ht="15.75" x14ac:dyDescent="0.25">
      <c r="A500" s="2132"/>
      <c r="B500" s="2133"/>
      <c r="C500" s="2134"/>
      <c r="D500" s="2135">
        <f t="shared" si="7"/>
        <v>0</v>
      </c>
      <c r="E500" s="2134"/>
      <c r="F500" s="2134"/>
      <c r="G500" s="2134"/>
      <c r="H500" s="2134"/>
      <c r="I500" s="2134"/>
      <c r="J500" s="2134"/>
      <c r="K500" s="3014"/>
      <c r="L500" s="2121"/>
    </row>
    <row r="501" spans="1:12" ht="15.75" x14ac:dyDescent="0.25">
      <c r="A501" s="2132"/>
      <c r="B501" s="2133"/>
      <c r="C501" s="2134"/>
      <c r="D501" s="2135">
        <f t="shared" si="7"/>
        <v>0</v>
      </c>
      <c r="E501" s="2134"/>
      <c r="F501" s="2134"/>
      <c r="G501" s="2134"/>
      <c r="H501" s="2134"/>
      <c r="I501" s="2134"/>
      <c r="J501" s="2134"/>
      <c r="K501" s="3014"/>
      <c r="L501" s="2121"/>
    </row>
    <row r="502" spans="1:12" ht="15.75" x14ac:dyDescent="0.25">
      <c r="A502" s="2132"/>
      <c r="B502" s="2133"/>
      <c r="C502" s="2134"/>
      <c r="D502" s="2135">
        <f t="shared" si="7"/>
        <v>0</v>
      </c>
      <c r="E502" s="2134"/>
      <c r="F502" s="2134"/>
      <c r="G502" s="2134"/>
      <c r="H502" s="2134"/>
      <c r="I502" s="2134"/>
      <c r="J502" s="2134"/>
      <c r="K502" s="3014"/>
      <c r="L502" s="2121"/>
    </row>
    <row r="503" spans="1:12" ht="15.75" x14ac:dyDescent="0.25">
      <c r="A503" s="2132"/>
      <c r="B503" s="2133"/>
      <c r="C503" s="2134"/>
      <c r="D503" s="2135">
        <f t="shared" si="7"/>
        <v>0</v>
      </c>
      <c r="E503" s="2134"/>
      <c r="F503" s="2134"/>
      <c r="G503" s="2134"/>
      <c r="H503" s="2134"/>
      <c r="I503" s="2134"/>
      <c r="J503" s="2134"/>
      <c r="K503" s="3014"/>
      <c r="L503" s="2121"/>
    </row>
    <row r="504" spans="1:12" ht="15.75" x14ac:dyDescent="0.25">
      <c r="A504" s="2132"/>
      <c r="B504" s="2133"/>
      <c r="C504" s="2134"/>
      <c r="D504" s="2135">
        <f t="shared" si="7"/>
        <v>0</v>
      </c>
      <c r="E504" s="2134"/>
      <c r="F504" s="2134"/>
      <c r="G504" s="2134"/>
      <c r="H504" s="2134"/>
      <c r="I504" s="2134"/>
      <c r="J504" s="2134"/>
      <c r="K504" s="3014"/>
      <c r="L504" s="2121"/>
    </row>
    <row r="505" spans="1:12" ht="15.75" x14ac:dyDescent="0.25">
      <c r="A505" s="2132"/>
      <c r="B505" s="2133"/>
      <c r="C505" s="2134"/>
      <c r="D505" s="2135">
        <f t="shared" si="7"/>
        <v>0</v>
      </c>
      <c r="E505" s="2134"/>
      <c r="F505" s="2134"/>
      <c r="G505" s="2134"/>
      <c r="H505" s="2134"/>
      <c r="I505" s="2134"/>
      <c r="J505" s="2134"/>
      <c r="K505" s="3014"/>
      <c r="L505" s="2121"/>
    </row>
    <row r="506" spans="1:12" ht="15.75" x14ac:dyDescent="0.25">
      <c r="A506" s="2132"/>
      <c r="B506" s="2133"/>
      <c r="C506" s="2134"/>
      <c r="D506" s="2135">
        <f t="shared" si="7"/>
        <v>0</v>
      </c>
      <c r="E506" s="2134"/>
      <c r="F506" s="2134"/>
      <c r="G506" s="2134"/>
      <c r="H506" s="2134"/>
      <c r="I506" s="2134"/>
      <c r="J506" s="2134"/>
      <c r="K506" s="3014"/>
      <c r="L506" s="2121"/>
    </row>
    <row r="507" spans="1:12" ht="15.75" x14ac:dyDescent="0.25">
      <c r="A507" s="2132"/>
      <c r="B507" s="2133"/>
      <c r="C507" s="2134"/>
      <c r="D507" s="2135">
        <f t="shared" si="7"/>
        <v>0</v>
      </c>
      <c r="E507" s="2134"/>
      <c r="F507" s="2134"/>
      <c r="G507" s="2134"/>
      <c r="H507" s="2134"/>
      <c r="I507" s="2134"/>
      <c r="J507" s="2134"/>
      <c r="K507" s="3014"/>
      <c r="L507" s="2121"/>
    </row>
    <row r="508" spans="1:12" ht="15.75" x14ac:dyDescent="0.25">
      <c r="A508" s="2132"/>
      <c r="B508" s="2133"/>
      <c r="C508" s="2134"/>
      <c r="D508" s="2135">
        <f t="shared" si="7"/>
        <v>0</v>
      </c>
      <c r="E508" s="2134"/>
      <c r="F508" s="2134"/>
      <c r="G508" s="2134"/>
      <c r="H508" s="2134"/>
      <c r="I508" s="2134"/>
      <c r="J508" s="2134"/>
      <c r="K508" s="3014"/>
      <c r="L508" s="2121"/>
    </row>
    <row r="509" spans="1:12" ht="15.75" x14ac:dyDescent="0.25">
      <c r="A509" s="2132"/>
      <c r="B509" s="2133"/>
      <c r="C509" s="2134"/>
      <c r="D509" s="2135">
        <f t="shared" si="7"/>
        <v>0</v>
      </c>
      <c r="E509" s="2134"/>
      <c r="F509" s="2134"/>
      <c r="G509" s="2134"/>
      <c r="H509" s="2134"/>
      <c r="I509" s="2134"/>
      <c r="J509" s="2134"/>
      <c r="K509" s="3014"/>
      <c r="L509" s="2121"/>
    </row>
    <row r="510" spans="1:12" ht="15.75" x14ac:dyDescent="0.25">
      <c r="A510" s="2132"/>
      <c r="B510" s="2133"/>
      <c r="C510" s="2134"/>
      <c r="D510" s="2135">
        <f t="shared" si="7"/>
        <v>0</v>
      </c>
      <c r="E510" s="2134"/>
      <c r="F510" s="2134"/>
      <c r="G510" s="2134"/>
      <c r="H510" s="2134"/>
      <c r="I510" s="2134"/>
      <c r="J510" s="2134"/>
      <c r="K510" s="3014"/>
      <c r="L510" s="2121"/>
    </row>
    <row r="511" spans="1:12" ht="15.75" x14ac:dyDescent="0.25">
      <c r="A511" s="2132"/>
      <c r="B511" s="2133"/>
      <c r="C511" s="2134"/>
      <c r="D511" s="2135">
        <f t="shared" si="7"/>
        <v>0</v>
      </c>
      <c r="E511" s="2134"/>
      <c r="F511" s="2134"/>
      <c r="G511" s="2134"/>
      <c r="H511" s="2134"/>
      <c r="I511" s="2134"/>
      <c r="J511" s="2134"/>
      <c r="K511" s="3014"/>
      <c r="L511" s="2121"/>
    </row>
    <row r="512" spans="1:12" ht="15.75" x14ac:dyDescent="0.25">
      <c r="A512" s="2132"/>
      <c r="B512" s="2133"/>
      <c r="C512" s="2134"/>
      <c r="D512" s="2135">
        <f t="shared" si="7"/>
        <v>0</v>
      </c>
      <c r="E512" s="2134"/>
      <c r="F512" s="2134"/>
      <c r="G512" s="2134"/>
      <c r="H512" s="2134"/>
      <c r="I512" s="2134"/>
      <c r="J512" s="2134"/>
      <c r="K512" s="3014"/>
      <c r="L512" s="2121"/>
    </row>
    <row r="513" spans="1:12" ht="15.75" x14ac:dyDescent="0.25">
      <c r="A513" s="2132"/>
      <c r="B513" s="2133"/>
      <c r="C513" s="2134"/>
      <c r="D513" s="2135">
        <f t="shared" si="7"/>
        <v>0</v>
      </c>
      <c r="E513" s="2134"/>
      <c r="F513" s="2134"/>
      <c r="G513" s="2134"/>
      <c r="H513" s="2134"/>
      <c r="I513" s="2134"/>
      <c r="J513" s="2134"/>
      <c r="K513" s="3014"/>
      <c r="L513" s="2121"/>
    </row>
    <row r="514" spans="1:12" ht="15.75" x14ac:dyDescent="0.25">
      <c r="A514" s="2132"/>
      <c r="B514" s="2133"/>
      <c r="C514" s="2134"/>
      <c r="D514" s="2135">
        <f t="shared" si="7"/>
        <v>0</v>
      </c>
      <c r="E514" s="2134"/>
      <c r="F514" s="2134"/>
      <c r="G514" s="2134"/>
      <c r="H514" s="2134"/>
      <c r="I514" s="2134"/>
      <c r="J514" s="2134"/>
      <c r="K514" s="3014"/>
      <c r="L514" s="2121"/>
    </row>
    <row r="515" spans="1:12" ht="15.75" x14ac:dyDescent="0.25">
      <c r="A515" s="2132"/>
      <c r="B515" s="2133"/>
      <c r="C515" s="2134"/>
      <c r="D515" s="2135">
        <f t="shared" si="7"/>
        <v>0</v>
      </c>
      <c r="E515" s="2134"/>
      <c r="F515" s="2134"/>
      <c r="G515" s="2134"/>
      <c r="H515" s="2134"/>
      <c r="I515" s="2134"/>
      <c r="J515" s="2134"/>
      <c r="K515" s="3014"/>
      <c r="L515" s="2121"/>
    </row>
    <row r="516" spans="1:12" ht="15.75" x14ac:dyDescent="0.25">
      <c r="A516" s="2132"/>
      <c r="B516" s="2133"/>
      <c r="C516" s="2134"/>
      <c r="D516" s="2135">
        <f t="shared" si="7"/>
        <v>0</v>
      </c>
      <c r="E516" s="2134"/>
      <c r="F516" s="2134"/>
      <c r="G516" s="2134"/>
      <c r="H516" s="2134"/>
      <c r="I516" s="2134"/>
      <c r="J516" s="2134"/>
      <c r="K516" s="3014"/>
      <c r="L516" s="2121"/>
    </row>
    <row r="517" spans="1:12" ht="15.75" x14ac:dyDescent="0.25">
      <c r="A517" s="2132"/>
      <c r="B517" s="2133"/>
      <c r="C517" s="2134"/>
      <c r="D517" s="2135">
        <f t="shared" si="7"/>
        <v>0</v>
      </c>
      <c r="E517" s="2134"/>
      <c r="F517" s="2134"/>
      <c r="G517" s="2134"/>
      <c r="H517" s="2134"/>
      <c r="I517" s="2134"/>
      <c r="J517" s="2134"/>
      <c r="K517" s="3014"/>
      <c r="L517" s="2121"/>
    </row>
    <row r="518" spans="1:12" ht="15.75" x14ac:dyDescent="0.25">
      <c r="A518" s="2132"/>
      <c r="B518" s="2133"/>
      <c r="C518" s="2134"/>
      <c r="D518" s="2135">
        <f t="shared" si="7"/>
        <v>0</v>
      </c>
      <c r="E518" s="2134"/>
      <c r="F518" s="2134"/>
      <c r="G518" s="2134"/>
      <c r="H518" s="2134"/>
      <c r="I518" s="2134"/>
      <c r="J518" s="2134"/>
      <c r="K518" s="3014"/>
      <c r="L518" s="2121"/>
    </row>
    <row r="519" spans="1:12" ht="15.75" x14ac:dyDescent="0.25">
      <c r="A519" s="2132"/>
      <c r="B519" s="2133"/>
      <c r="C519" s="2134"/>
      <c r="D519" s="2135">
        <f t="shared" ref="D519:D582" si="8">+C519*(100-E519)/100</f>
        <v>0</v>
      </c>
      <c r="E519" s="2134"/>
      <c r="F519" s="2134"/>
      <c r="G519" s="2134"/>
      <c r="H519" s="2134"/>
      <c r="I519" s="2134"/>
      <c r="J519" s="2134"/>
      <c r="K519" s="3014"/>
      <c r="L519" s="2121"/>
    </row>
    <row r="520" spans="1:12" ht="15.75" x14ac:dyDescent="0.25">
      <c r="A520" s="2132"/>
      <c r="B520" s="2133"/>
      <c r="C520" s="2134"/>
      <c r="D520" s="2135">
        <f t="shared" si="8"/>
        <v>0</v>
      </c>
      <c r="E520" s="2134"/>
      <c r="F520" s="2134"/>
      <c r="G520" s="2134"/>
      <c r="H520" s="2134"/>
      <c r="I520" s="2134"/>
      <c r="J520" s="2134"/>
      <c r="K520" s="3014"/>
      <c r="L520" s="2121"/>
    </row>
    <row r="521" spans="1:12" ht="15.75" x14ac:dyDescent="0.25">
      <c r="A521" s="2132"/>
      <c r="B521" s="2133"/>
      <c r="C521" s="2134"/>
      <c r="D521" s="2135">
        <f t="shared" si="8"/>
        <v>0</v>
      </c>
      <c r="E521" s="2134"/>
      <c r="F521" s="2134"/>
      <c r="G521" s="2134"/>
      <c r="H521" s="2134"/>
      <c r="I521" s="2134"/>
      <c r="J521" s="2134"/>
      <c r="K521" s="3014"/>
      <c r="L521" s="2121"/>
    </row>
    <row r="522" spans="1:12" ht="15.75" x14ac:dyDescent="0.25">
      <c r="A522" s="2132"/>
      <c r="B522" s="2133"/>
      <c r="C522" s="2134"/>
      <c r="D522" s="2135">
        <f t="shared" si="8"/>
        <v>0</v>
      </c>
      <c r="E522" s="2134"/>
      <c r="F522" s="2134"/>
      <c r="G522" s="2134"/>
      <c r="H522" s="2134"/>
      <c r="I522" s="2134"/>
      <c r="J522" s="2134"/>
      <c r="K522" s="3014"/>
      <c r="L522" s="2121"/>
    </row>
    <row r="523" spans="1:12" ht="15.75" x14ac:dyDescent="0.25">
      <c r="A523" s="2132"/>
      <c r="B523" s="2133"/>
      <c r="C523" s="2134"/>
      <c r="D523" s="2135">
        <f t="shared" si="8"/>
        <v>0</v>
      </c>
      <c r="E523" s="2134"/>
      <c r="F523" s="2134"/>
      <c r="G523" s="2134"/>
      <c r="H523" s="2134"/>
      <c r="I523" s="2134"/>
      <c r="J523" s="2134"/>
      <c r="K523" s="3014"/>
      <c r="L523" s="2121"/>
    </row>
    <row r="524" spans="1:12" ht="15.75" x14ac:dyDescent="0.25">
      <c r="A524" s="2132"/>
      <c r="B524" s="2133"/>
      <c r="C524" s="2134"/>
      <c r="D524" s="2135">
        <f t="shared" si="8"/>
        <v>0</v>
      </c>
      <c r="E524" s="2134"/>
      <c r="F524" s="2134"/>
      <c r="G524" s="2134"/>
      <c r="H524" s="2134"/>
      <c r="I524" s="2134"/>
      <c r="J524" s="2134"/>
      <c r="K524" s="3014"/>
      <c r="L524" s="2121"/>
    </row>
    <row r="525" spans="1:12" ht="15.75" x14ac:dyDescent="0.25">
      <c r="A525" s="2132"/>
      <c r="B525" s="2133"/>
      <c r="C525" s="2134"/>
      <c r="D525" s="2135">
        <f t="shared" si="8"/>
        <v>0</v>
      </c>
      <c r="E525" s="2134"/>
      <c r="F525" s="2134"/>
      <c r="G525" s="2134"/>
      <c r="H525" s="2134"/>
      <c r="I525" s="2134"/>
      <c r="J525" s="2134"/>
      <c r="K525" s="3014"/>
      <c r="L525" s="2121"/>
    </row>
    <row r="526" spans="1:12" ht="15.75" x14ac:dyDescent="0.25">
      <c r="A526" s="2132"/>
      <c r="B526" s="2133"/>
      <c r="C526" s="2134"/>
      <c r="D526" s="2135">
        <f t="shared" si="8"/>
        <v>0</v>
      </c>
      <c r="E526" s="2134"/>
      <c r="F526" s="2134"/>
      <c r="G526" s="2134"/>
      <c r="H526" s="2134"/>
      <c r="I526" s="2134"/>
      <c r="J526" s="2134"/>
      <c r="K526" s="3014"/>
      <c r="L526" s="2121"/>
    </row>
    <row r="527" spans="1:12" ht="15.75" x14ac:dyDescent="0.25">
      <c r="A527" s="2132"/>
      <c r="B527" s="2133"/>
      <c r="C527" s="2134"/>
      <c r="D527" s="2135">
        <f t="shared" si="8"/>
        <v>0</v>
      </c>
      <c r="E527" s="2134"/>
      <c r="F527" s="2134"/>
      <c r="G527" s="2134"/>
      <c r="H527" s="2134"/>
      <c r="I527" s="2134"/>
      <c r="J527" s="2134"/>
      <c r="K527" s="3014"/>
      <c r="L527" s="2121"/>
    </row>
    <row r="528" spans="1:12" ht="15.75" x14ac:dyDescent="0.25">
      <c r="A528" s="2132"/>
      <c r="B528" s="2133"/>
      <c r="C528" s="2134"/>
      <c r="D528" s="2135">
        <f t="shared" si="8"/>
        <v>0</v>
      </c>
      <c r="E528" s="2134"/>
      <c r="F528" s="2134"/>
      <c r="G528" s="2134"/>
      <c r="H528" s="2134"/>
      <c r="I528" s="2134"/>
      <c r="J528" s="2134"/>
      <c r="K528" s="3014"/>
      <c r="L528" s="2121"/>
    </row>
    <row r="529" spans="1:12" ht="15.75" x14ac:dyDescent="0.25">
      <c r="A529" s="2132"/>
      <c r="B529" s="2133"/>
      <c r="C529" s="2134"/>
      <c r="D529" s="2135">
        <f t="shared" si="8"/>
        <v>0</v>
      </c>
      <c r="E529" s="2134"/>
      <c r="F529" s="2134"/>
      <c r="G529" s="2134"/>
      <c r="H529" s="2134"/>
      <c r="I529" s="2134"/>
      <c r="J529" s="2134"/>
      <c r="K529" s="3014"/>
      <c r="L529" s="2121"/>
    </row>
    <row r="530" spans="1:12" ht="15.75" x14ac:dyDescent="0.25">
      <c r="A530" s="2132"/>
      <c r="B530" s="2133"/>
      <c r="C530" s="2134"/>
      <c r="D530" s="2135">
        <f t="shared" si="8"/>
        <v>0</v>
      </c>
      <c r="E530" s="2134"/>
      <c r="F530" s="2134"/>
      <c r="G530" s="2134"/>
      <c r="H530" s="2134"/>
      <c r="I530" s="2134"/>
      <c r="J530" s="2134"/>
      <c r="K530" s="3014"/>
      <c r="L530" s="2121"/>
    </row>
    <row r="531" spans="1:12" ht="15.75" x14ac:dyDescent="0.25">
      <c r="A531" s="2132"/>
      <c r="B531" s="2133"/>
      <c r="C531" s="2134"/>
      <c r="D531" s="2135">
        <f t="shared" si="8"/>
        <v>0</v>
      </c>
      <c r="E531" s="2134"/>
      <c r="F531" s="2134"/>
      <c r="G531" s="2134"/>
      <c r="H531" s="2134"/>
      <c r="I531" s="2134"/>
      <c r="J531" s="2134"/>
      <c r="K531" s="3014"/>
      <c r="L531" s="2121"/>
    </row>
    <row r="532" spans="1:12" ht="15.75" x14ac:dyDescent="0.25">
      <c r="A532" s="2132"/>
      <c r="B532" s="2133"/>
      <c r="C532" s="2134"/>
      <c r="D532" s="2135">
        <f t="shared" si="8"/>
        <v>0</v>
      </c>
      <c r="E532" s="2134"/>
      <c r="F532" s="2134"/>
      <c r="G532" s="2134"/>
      <c r="H532" s="2134"/>
      <c r="I532" s="2134"/>
      <c r="J532" s="2134"/>
      <c r="K532" s="3014"/>
      <c r="L532" s="2121"/>
    </row>
    <row r="533" spans="1:12" ht="15.75" x14ac:dyDescent="0.25">
      <c r="A533" s="2132"/>
      <c r="B533" s="2133"/>
      <c r="C533" s="2134"/>
      <c r="D533" s="2135">
        <f t="shared" si="8"/>
        <v>0</v>
      </c>
      <c r="E533" s="2134"/>
      <c r="F533" s="2134"/>
      <c r="G533" s="2134"/>
      <c r="H533" s="2134"/>
      <c r="I533" s="2134"/>
      <c r="J533" s="2134"/>
      <c r="K533" s="3014"/>
      <c r="L533" s="2121"/>
    </row>
    <row r="534" spans="1:12" ht="15.75" x14ac:dyDescent="0.25">
      <c r="A534" s="2132"/>
      <c r="B534" s="2133"/>
      <c r="C534" s="2134"/>
      <c r="D534" s="2135">
        <f t="shared" si="8"/>
        <v>0</v>
      </c>
      <c r="E534" s="2134"/>
      <c r="F534" s="2134"/>
      <c r="G534" s="2134"/>
      <c r="H534" s="2134"/>
      <c r="I534" s="2134"/>
      <c r="J534" s="2134"/>
      <c r="K534" s="3014"/>
      <c r="L534" s="2121"/>
    </row>
    <row r="535" spans="1:12" ht="15.75" x14ac:dyDescent="0.25">
      <c r="A535" s="2132"/>
      <c r="B535" s="2133"/>
      <c r="C535" s="2134"/>
      <c r="D535" s="2135">
        <f t="shared" si="8"/>
        <v>0</v>
      </c>
      <c r="E535" s="2134"/>
      <c r="F535" s="2134"/>
      <c r="G535" s="2134"/>
      <c r="H535" s="2134"/>
      <c r="I535" s="2134"/>
      <c r="J535" s="2134"/>
      <c r="K535" s="3014"/>
      <c r="L535" s="2121"/>
    </row>
    <row r="536" spans="1:12" ht="15.75" x14ac:dyDescent="0.25">
      <c r="A536" s="2132"/>
      <c r="B536" s="2133"/>
      <c r="C536" s="2134"/>
      <c r="D536" s="2135">
        <f t="shared" si="8"/>
        <v>0</v>
      </c>
      <c r="E536" s="2134"/>
      <c r="F536" s="2134"/>
      <c r="G536" s="2134"/>
      <c r="H536" s="2134"/>
      <c r="I536" s="2134"/>
      <c r="J536" s="2134"/>
      <c r="K536" s="3014"/>
      <c r="L536" s="2121"/>
    </row>
    <row r="537" spans="1:12" ht="15.75" x14ac:dyDescent="0.25">
      <c r="A537" s="2132"/>
      <c r="B537" s="2133"/>
      <c r="C537" s="2134"/>
      <c r="D537" s="2135">
        <f t="shared" si="8"/>
        <v>0</v>
      </c>
      <c r="E537" s="2134"/>
      <c r="F537" s="2134"/>
      <c r="G537" s="2134"/>
      <c r="H537" s="2134"/>
      <c r="I537" s="2134"/>
      <c r="J537" s="2134"/>
      <c r="K537" s="3014"/>
      <c r="L537" s="2121"/>
    </row>
    <row r="538" spans="1:12" ht="15.75" x14ac:dyDescent="0.25">
      <c r="A538" s="2132"/>
      <c r="B538" s="2133"/>
      <c r="C538" s="2134"/>
      <c r="D538" s="2135">
        <f t="shared" si="8"/>
        <v>0</v>
      </c>
      <c r="E538" s="2134"/>
      <c r="F538" s="2134"/>
      <c r="G538" s="2134"/>
      <c r="H538" s="2134"/>
      <c r="I538" s="2134"/>
      <c r="J538" s="2134"/>
      <c r="K538" s="3014"/>
      <c r="L538" s="2121"/>
    </row>
    <row r="539" spans="1:12" ht="15.75" x14ac:dyDescent="0.25">
      <c r="A539" s="2132"/>
      <c r="B539" s="2133"/>
      <c r="C539" s="2134"/>
      <c r="D539" s="2135">
        <f t="shared" si="8"/>
        <v>0</v>
      </c>
      <c r="E539" s="2134"/>
      <c r="F539" s="2134"/>
      <c r="G539" s="2134"/>
      <c r="H539" s="2134"/>
      <c r="I539" s="2134"/>
      <c r="J539" s="2134"/>
      <c r="K539" s="3014"/>
      <c r="L539" s="2121"/>
    </row>
    <row r="540" spans="1:12" ht="15.75" x14ac:dyDescent="0.25">
      <c r="A540" s="2132"/>
      <c r="B540" s="2133"/>
      <c r="C540" s="2134"/>
      <c r="D540" s="2135">
        <f t="shared" si="8"/>
        <v>0</v>
      </c>
      <c r="E540" s="2134"/>
      <c r="F540" s="2134"/>
      <c r="G540" s="2134"/>
      <c r="H540" s="2134"/>
      <c r="I540" s="2134"/>
      <c r="J540" s="2134"/>
      <c r="K540" s="3014"/>
      <c r="L540" s="2121"/>
    </row>
    <row r="541" spans="1:12" ht="15.75" x14ac:dyDescent="0.25">
      <c r="A541" s="2132"/>
      <c r="B541" s="2133"/>
      <c r="C541" s="2134"/>
      <c r="D541" s="2135">
        <f t="shared" si="8"/>
        <v>0</v>
      </c>
      <c r="E541" s="2134"/>
      <c r="F541" s="2134"/>
      <c r="G541" s="2134"/>
      <c r="H541" s="2134"/>
      <c r="I541" s="2134"/>
      <c r="J541" s="2134"/>
      <c r="K541" s="3014"/>
      <c r="L541" s="2121"/>
    </row>
    <row r="542" spans="1:12" ht="15.75" x14ac:dyDescent="0.25">
      <c r="A542" s="2132"/>
      <c r="B542" s="2133"/>
      <c r="C542" s="2134"/>
      <c r="D542" s="2135">
        <f t="shared" si="8"/>
        <v>0</v>
      </c>
      <c r="E542" s="2134"/>
      <c r="F542" s="2134"/>
      <c r="G542" s="2134"/>
      <c r="H542" s="2134"/>
      <c r="I542" s="2134"/>
      <c r="J542" s="2134"/>
      <c r="K542" s="3014"/>
      <c r="L542" s="2121"/>
    </row>
    <row r="543" spans="1:12" ht="15.75" x14ac:dyDescent="0.25">
      <c r="A543" s="2132"/>
      <c r="B543" s="2133"/>
      <c r="C543" s="2134"/>
      <c r="D543" s="2135">
        <f t="shared" si="8"/>
        <v>0</v>
      </c>
      <c r="E543" s="2134"/>
      <c r="F543" s="2134"/>
      <c r="G543" s="2134"/>
      <c r="H543" s="2134"/>
      <c r="I543" s="2134"/>
      <c r="J543" s="2134"/>
      <c r="K543" s="3014"/>
      <c r="L543" s="2121"/>
    </row>
    <row r="544" spans="1:12" ht="15.75" x14ac:dyDescent="0.25">
      <c r="A544" s="2132"/>
      <c r="B544" s="2133"/>
      <c r="C544" s="2134"/>
      <c r="D544" s="2135">
        <f t="shared" si="8"/>
        <v>0</v>
      </c>
      <c r="E544" s="2134"/>
      <c r="F544" s="2134"/>
      <c r="G544" s="2134"/>
      <c r="H544" s="2134"/>
      <c r="I544" s="2134"/>
      <c r="J544" s="2134"/>
      <c r="K544" s="3014"/>
      <c r="L544" s="2121"/>
    </row>
    <row r="545" spans="1:12" ht="15.75" x14ac:dyDescent="0.25">
      <c r="A545" s="2132"/>
      <c r="B545" s="2133"/>
      <c r="C545" s="2134"/>
      <c r="D545" s="2135">
        <f t="shared" si="8"/>
        <v>0</v>
      </c>
      <c r="E545" s="2134"/>
      <c r="F545" s="2134"/>
      <c r="G545" s="2134"/>
      <c r="H545" s="2134"/>
      <c r="I545" s="2134"/>
      <c r="J545" s="2134"/>
      <c r="K545" s="3014"/>
      <c r="L545" s="2121"/>
    </row>
    <row r="546" spans="1:12" ht="15.75" x14ac:dyDescent="0.25">
      <c r="A546" s="2132"/>
      <c r="B546" s="2133"/>
      <c r="C546" s="2134"/>
      <c r="D546" s="2135">
        <f t="shared" si="8"/>
        <v>0</v>
      </c>
      <c r="E546" s="2134"/>
      <c r="F546" s="2134"/>
      <c r="G546" s="2134"/>
      <c r="H546" s="2134"/>
      <c r="I546" s="2134"/>
      <c r="J546" s="2134"/>
      <c r="K546" s="3014"/>
      <c r="L546" s="2121"/>
    </row>
    <row r="547" spans="1:12" ht="15.75" x14ac:dyDescent="0.25">
      <c r="A547" s="2132"/>
      <c r="B547" s="2133"/>
      <c r="C547" s="2134"/>
      <c r="D547" s="2135">
        <f t="shared" si="8"/>
        <v>0</v>
      </c>
      <c r="E547" s="2134"/>
      <c r="F547" s="2134"/>
      <c r="G547" s="2134"/>
      <c r="H547" s="2134"/>
      <c r="I547" s="2134"/>
      <c r="J547" s="2134"/>
      <c r="K547" s="3014"/>
      <c r="L547" s="2121"/>
    </row>
    <row r="548" spans="1:12" ht="15.75" x14ac:dyDescent="0.25">
      <c r="A548" s="2132"/>
      <c r="B548" s="2133"/>
      <c r="C548" s="2134"/>
      <c r="D548" s="2135">
        <f t="shared" si="8"/>
        <v>0</v>
      </c>
      <c r="E548" s="2134"/>
      <c r="F548" s="2134"/>
      <c r="G548" s="2134"/>
      <c r="H548" s="2134"/>
      <c r="I548" s="2134"/>
      <c r="J548" s="2134"/>
      <c r="K548" s="3014"/>
      <c r="L548" s="2121"/>
    </row>
    <row r="549" spans="1:12" ht="15.75" x14ac:dyDescent="0.25">
      <c r="A549" s="2132"/>
      <c r="B549" s="2133"/>
      <c r="C549" s="2134"/>
      <c r="D549" s="2135">
        <f t="shared" si="8"/>
        <v>0</v>
      </c>
      <c r="E549" s="2134"/>
      <c r="F549" s="2134"/>
      <c r="G549" s="2134"/>
      <c r="H549" s="2134"/>
      <c r="I549" s="2134"/>
      <c r="J549" s="2134"/>
      <c r="K549" s="3014"/>
      <c r="L549" s="2121"/>
    </row>
    <row r="550" spans="1:12" ht="15.75" x14ac:dyDescent="0.25">
      <c r="A550" s="2132"/>
      <c r="B550" s="2133"/>
      <c r="C550" s="2134"/>
      <c r="D550" s="2135">
        <f t="shared" si="8"/>
        <v>0</v>
      </c>
      <c r="E550" s="2134"/>
      <c r="F550" s="2134"/>
      <c r="G550" s="2134"/>
      <c r="H550" s="2134"/>
      <c r="I550" s="2134"/>
      <c r="J550" s="2134"/>
      <c r="K550" s="3014"/>
      <c r="L550" s="2121"/>
    </row>
    <row r="551" spans="1:12" ht="15.75" x14ac:dyDescent="0.25">
      <c r="A551" s="2132"/>
      <c r="B551" s="2133"/>
      <c r="C551" s="2134"/>
      <c r="D551" s="2135">
        <f t="shared" si="8"/>
        <v>0</v>
      </c>
      <c r="E551" s="2134"/>
      <c r="F551" s="2134"/>
      <c r="G551" s="2134"/>
      <c r="H551" s="2134"/>
      <c r="I551" s="2134"/>
      <c r="J551" s="2134"/>
      <c r="K551" s="3014"/>
      <c r="L551" s="2121"/>
    </row>
    <row r="552" spans="1:12" ht="15.75" x14ac:dyDescent="0.25">
      <c r="A552" s="2132"/>
      <c r="B552" s="2133"/>
      <c r="C552" s="2134"/>
      <c r="D552" s="2135">
        <f t="shared" si="8"/>
        <v>0</v>
      </c>
      <c r="E552" s="2134"/>
      <c r="F552" s="2134"/>
      <c r="G552" s="2134"/>
      <c r="H552" s="2134"/>
      <c r="I552" s="2134"/>
      <c r="J552" s="2134"/>
      <c r="K552" s="3014"/>
      <c r="L552" s="2121"/>
    </row>
    <row r="553" spans="1:12" ht="15.75" x14ac:dyDescent="0.25">
      <c r="A553" s="2132"/>
      <c r="B553" s="2133"/>
      <c r="C553" s="2134"/>
      <c r="D553" s="2135">
        <f t="shared" si="8"/>
        <v>0</v>
      </c>
      <c r="E553" s="2134"/>
      <c r="F553" s="2134"/>
      <c r="G553" s="2134"/>
      <c r="H553" s="2134"/>
      <c r="I553" s="2134"/>
      <c r="J553" s="2134"/>
      <c r="K553" s="3014"/>
      <c r="L553" s="2121"/>
    </row>
    <row r="554" spans="1:12" ht="15.75" x14ac:dyDescent="0.25">
      <c r="A554" s="2132"/>
      <c r="B554" s="2133"/>
      <c r="C554" s="2134"/>
      <c r="D554" s="2135">
        <f t="shared" si="8"/>
        <v>0</v>
      </c>
      <c r="E554" s="2134"/>
      <c r="F554" s="2134"/>
      <c r="G554" s="2134"/>
      <c r="H554" s="2134"/>
      <c r="I554" s="2134"/>
      <c r="J554" s="2134"/>
      <c r="K554" s="3014"/>
      <c r="L554" s="2121"/>
    </row>
    <row r="555" spans="1:12" ht="15.75" x14ac:dyDescent="0.25">
      <c r="A555" s="2132"/>
      <c r="B555" s="2133"/>
      <c r="C555" s="2134"/>
      <c r="D555" s="2135">
        <f t="shared" si="8"/>
        <v>0</v>
      </c>
      <c r="E555" s="2134"/>
      <c r="F555" s="2134"/>
      <c r="G555" s="2134"/>
      <c r="H555" s="2134"/>
      <c r="I555" s="2134"/>
      <c r="J555" s="2134"/>
      <c r="K555" s="3014"/>
      <c r="L555" s="2121"/>
    </row>
    <row r="556" spans="1:12" ht="15.75" x14ac:dyDescent="0.25">
      <c r="A556" s="2132"/>
      <c r="B556" s="2133"/>
      <c r="C556" s="2134"/>
      <c r="D556" s="2135">
        <f t="shared" si="8"/>
        <v>0</v>
      </c>
      <c r="E556" s="2134"/>
      <c r="F556" s="2134"/>
      <c r="G556" s="2134"/>
      <c r="H556" s="2134"/>
      <c r="I556" s="2134"/>
      <c r="J556" s="2134"/>
      <c r="K556" s="3014"/>
      <c r="L556" s="2121"/>
    </row>
    <row r="557" spans="1:12" ht="15.75" x14ac:dyDescent="0.25">
      <c r="A557" s="2132"/>
      <c r="B557" s="2133"/>
      <c r="C557" s="2134"/>
      <c r="D557" s="2135">
        <f t="shared" si="8"/>
        <v>0</v>
      </c>
      <c r="E557" s="2134"/>
      <c r="F557" s="2134"/>
      <c r="G557" s="2134"/>
      <c r="H557" s="2134"/>
      <c r="I557" s="2134"/>
      <c r="J557" s="2134"/>
      <c r="K557" s="3014"/>
      <c r="L557" s="2121"/>
    </row>
    <row r="558" spans="1:12" ht="15.75" x14ac:dyDescent="0.25">
      <c r="A558" s="2132"/>
      <c r="B558" s="2133"/>
      <c r="C558" s="2134"/>
      <c r="D558" s="2135">
        <f t="shared" si="8"/>
        <v>0</v>
      </c>
      <c r="E558" s="2134"/>
      <c r="F558" s="2134"/>
      <c r="G558" s="2134"/>
      <c r="H558" s="2134"/>
      <c r="I558" s="2134"/>
      <c r="J558" s="2134"/>
      <c r="K558" s="3014"/>
      <c r="L558" s="2121"/>
    </row>
    <row r="559" spans="1:12" ht="15.75" x14ac:dyDescent="0.25">
      <c r="A559" s="2132"/>
      <c r="B559" s="2133"/>
      <c r="C559" s="2134"/>
      <c r="D559" s="2135">
        <f t="shared" si="8"/>
        <v>0</v>
      </c>
      <c r="E559" s="2134"/>
      <c r="F559" s="2134"/>
      <c r="G559" s="2134"/>
      <c r="H559" s="2134"/>
      <c r="I559" s="2134"/>
      <c r="J559" s="2134"/>
      <c r="K559" s="3014"/>
      <c r="L559" s="2121"/>
    </row>
    <row r="560" spans="1:12" ht="15.75" x14ac:dyDescent="0.25">
      <c r="A560" s="2132"/>
      <c r="B560" s="2133"/>
      <c r="C560" s="2134"/>
      <c r="D560" s="2135">
        <f t="shared" si="8"/>
        <v>0</v>
      </c>
      <c r="E560" s="2134"/>
      <c r="F560" s="2134"/>
      <c r="G560" s="2134"/>
      <c r="H560" s="2134"/>
      <c r="I560" s="2134"/>
      <c r="J560" s="2134"/>
      <c r="K560" s="3014"/>
      <c r="L560" s="2121"/>
    </row>
    <row r="561" spans="1:12" ht="15.75" x14ac:dyDescent="0.25">
      <c r="A561" s="2132"/>
      <c r="B561" s="2133"/>
      <c r="C561" s="2134"/>
      <c r="D561" s="2135">
        <f t="shared" si="8"/>
        <v>0</v>
      </c>
      <c r="E561" s="2134"/>
      <c r="F561" s="2134"/>
      <c r="G561" s="2134"/>
      <c r="H561" s="2134"/>
      <c r="I561" s="2134"/>
      <c r="J561" s="2134"/>
      <c r="K561" s="3014"/>
      <c r="L561" s="2121"/>
    </row>
    <row r="562" spans="1:12" ht="15.75" x14ac:dyDescent="0.25">
      <c r="A562" s="2132"/>
      <c r="B562" s="2133"/>
      <c r="C562" s="2134"/>
      <c r="D562" s="2135">
        <f t="shared" si="8"/>
        <v>0</v>
      </c>
      <c r="E562" s="2134"/>
      <c r="F562" s="2134"/>
      <c r="G562" s="2134"/>
      <c r="H562" s="2134"/>
      <c r="I562" s="2134"/>
      <c r="J562" s="2134"/>
      <c r="K562" s="3014"/>
      <c r="L562" s="2121"/>
    </row>
    <row r="563" spans="1:12" ht="15.75" x14ac:dyDescent="0.25">
      <c r="A563" s="2132"/>
      <c r="B563" s="2133"/>
      <c r="C563" s="2134"/>
      <c r="D563" s="2135">
        <f t="shared" si="8"/>
        <v>0</v>
      </c>
      <c r="E563" s="2134"/>
      <c r="F563" s="2134"/>
      <c r="G563" s="2134"/>
      <c r="H563" s="2134"/>
      <c r="I563" s="2134"/>
      <c r="J563" s="2134"/>
      <c r="K563" s="3014"/>
      <c r="L563" s="2121"/>
    </row>
    <row r="564" spans="1:12" ht="15.75" x14ac:dyDescent="0.25">
      <c r="A564" s="2132"/>
      <c r="B564" s="2133"/>
      <c r="C564" s="2134"/>
      <c r="D564" s="2135">
        <f t="shared" si="8"/>
        <v>0</v>
      </c>
      <c r="E564" s="2134"/>
      <c r="F564" s="2134"/>
      <c r="G564" s="2134"/>
      <c r="H564" s="2134"/>
      <c r="I564" s="2134"/>
      <c r="J564" s="2134"/>
      <c r="K564" s="3014"/>
      <c r="L564" s="2121"/>
    </row>
    <row r="565" spans="1:12" ht="15.75" x14ac:dyDescent="0.25">
      <c r="A565" s="2132"/>
      <c r="B565" s="2133"/>
      <c r="C565" s="2134"/>
      <c r="D565" s="2135">
        <f t="shared" si="8"/>
        <v>0</v>
      </c>
      <c r="E565" s="2134"/>
      <c r="F565" s="2134"/>
      <c r="G565" s="2134"/>
      <c r="H565" s="2134"/>
      <c r="I565" s="2134"/>
      <c r="J565" s="2134"/>
      <c r="K565" s="3014"/>
      <c r="L565" s="2121"/>
    </row>
    <row r="566" spans="1:12" ht="15.75" x14ac:dyDescent="0.25">
      <c r="A566" s="2132"/>
      <c r="B566" s="2133"/>
      <c r="C566" s="2134"/>
      <c r="D566" s="2135">
        <f t="shared" si="8"/>
        <v>0</v>
      </c>
      <c r="E566" s="2134"/>
      <c r="F566" s="2134"/>
      <c r="G566" s="2134"/>
      <c r="H566" s="2134"/>
      <c r="I566" s="2134"/>
      <c r="J566" s="2134"/>
      <c r="K566" s="3014"/>
      <c r="L566" s="2121"/>
    </row>
    <row r="567" spans="1:12" ht="15.75" x14ac:dyDescent="0.25">
      <c r="A567" s="2132"/>
      <c r="B567" s="2133"/>
      <c r="C567" s="2134"/>
      <c r="D567" s="2135">
        <f t="shared" si="8"/>
        <v>0</v>
      </c>
      <c r="E567" s="2134"/>
      <c r="F567" s="2134"/>
      <c r="G567" s="2134"/>
      <c r="H567" s="2134"/>
      <c r="I567" s="2134"/>
      <c r="J567" s="2134"/>
      <c r="K567" s="3014"/>
      <c r="L567" s="2121"/>
    </row>
    <row r="568" spans="1:12" ht="15.75" x14ac:dyDescent="0.25">
      <c r="A568" s="2132"/>
      <c r="B568" s="2133"/>
      <c r="C568" s="2134"/>
      <c r="D568" s="2135">
        <f t="shared" si="8"/>
        <v>0</v>
      </c>
      <c r="E568" s="2134"/>
      <c r="F568" s="2134"/>
      <c r="G568" s="2134"/>
      <c r="H568" s="2134"/>
      <c r="I568" s="2134"/>
      <c r="J568" s="2134"/>
      <c r="K568" s="3014"/>
      <c r="L568" s="2121"/>
    </row>
    <row r="569" spans="1:12" ht="15.75" x14ac:dyDescent="0.25">
      <c r="A569" s="2132"/>
      <c r="B569" s="2133"/>
      <c r="C569" s="2134"/>
      <c r="D569" s="2135">
        <f t="shared" si="8"/>
        <v>0</v>
      </c>
      <c r="E569" s="2134"/>
      <c r="F569" s="2134"/>
      <c r="G569" s="2134"/>
      <c r="H569" s="2134"/>
      <c r="I569" s="2134"/>
      <c r="J569" s="2134"/>
      <c r="K569" s="3014"/>
      <c r="L569" s="2121"/>
    </row>
    <row r="570" spans="1:12" ht="15.75" x14ac:dyDescent="0.25">
      <c r="A570" s="2132"/>
      <c r="B570" s="2133"/>
      <c r="C570" s="2134"/>
      <c r="D570" s="2135">
        <f t="shared" si="8"/>
        <v>0</v>
      </c>
      <c r="E570" s="2134"/>
      <c r="F570" s="2134"/>
      <c r="G570" s="2134"/>
      <c r="H570" s="2134"/>
      <c r="I570" s="2134"/>
      <c r="J570" s="2134"/>
      <c r="K570" s="3014"/>
      <c r="L570" s="2121"/>
    </row>
    <row r="571" spans="1:12" ht="15.75" x14ac:dyDescent="0.25">
      <c r="A571" s="2132"/>
      <c r="B571" s="2133"/>
      <c r="C571" s="2134"/>
      <c r="D571" s="2135">
        <f t="shared" si="8"/>
        <v>0</v>
      </c>
      <c r="E571" s="2134"/>
      <c r="F571" s="2134"/>
      <c r="G571" s="2134"/>
      <c r="H571" s="2134"/>
      <c r="I571" s="2134"/>
      <c r="J571" s="2134"/>
      <c r="K571" s="3014"/>
      <c r="L571" s="2121"/>
    </row>
    <row r="572" spans="1:12" ht="15.75" x14ac:dyDescent="0.25">
      <c r="A572" s="2132"/>
      <c r="B572" s="2133"/>
      <c r="C572" s="2134"/>
      <c r="D572" s="2135">
        <f t="shared" si="8"/>
        <v>0</v>
      </c>
      <c r="E572" s="2134"/>
      <c r="F572" s="2134"/>
      <c r="G572" s="2134"/>
      <c r="H572" s="2134"/>
      <c r="I572" s="2134"/>
      <c r="J572" s="2134"/>
      <c r="K572" s="3014"/>
      <c r="L572" s="2121"/>
    </row>
    <row r="573" spans="1:12" ht="15.75" x14ac:dyDescent="0.25">
      <c r="A573" s="2132"/>
      <c r="B573" s="2133"/>
      <c r="C573" s="2134"/>
      <c r="D573" s="2135">
        <f t="shared" si="8"/>
        <v>0</v>
      </c>
      <c r="E573" s="2134"/>
      <c r="F573" s="2134"/>
      <c r="G573" s="2134"/>
      <c r="H573" s="2134"/>
      <c r="I573" s="2134"/>
      <c r="J573" s="2134"/>
      <c r="K573" s="3014"/>
      <c r="L573" s="2121"/>
    </row>
    <row r="574" spans="1:12" ht="15.75" x14ac:dyDescent="0.25">
      <c r="A574" s="2132"/>
      <c r="B574" s="2133"/>
      <c r="C574" s="2134"/>
      <c r="D574" s="2135">
        <f t="shared" si="8"/>
        <v>0</v>
      </c>
      <c r="E574" s="2134"/>
      <c r="F574" s="2134"/>
      <c r="G574" s="2134"/>
      <c r="H574" s="2134"/>
      <c r="I574" s="2134"/>
      <c r="J574" s="2134"/>
      <c r="K574" s="3014"/>
      <c r="L574" s="2121"/>
    </row>
    <row r="575" spans="1:12" ht="15.75" x14ac:dyDescent="0.25">
      <c r="A575" s="2132"/>
      <c r="B575" s="2133"/>
      <c r="C575" s="2134"/>
      <c r="D575" s="2135">
        <f t="shared" si="8"/>
        <v>0</v>
      </c>
      <c r="E575" s="2134"/>
      <c r="F575" s="2134"/>
      <c r="G575" s="2134"/>
      <c r="H575" s="2134"/>
      <c r="I575" s="2134"/>
      <c r="J575" s="2134"/>
      <c r="K575" s="3014"/>
      <c r="L575" s="2121"/>
    </row>
    <row r="576" spans="1:12" ht="15.75" x14ac:dyDescent="0.25">
      <c r="A576" s="2132"/>
      <c r="B576" s="2133"/>
      <c r="C576" s="2134"/>
      <c r="D576" s="2135">
        <f t="shared" si="8"/>
        <v>0</v>
      </c>
      <c r="E576" s="2134"/>
      <c r="F576" s="2134"/>
      <c r="G576" s="2134"/>
      <c r="H576" s="2134"/>
      <c r="I576" s="2134"/>
      <c r="J576" s="2134"/>
      <c r="K576" s="3014"/>
      <c r="L576" s="2121"/>
    </row>
    <row r="577" spans="1:12" ht="15.75" x14ac:dyDescent="0.25">
      <c r="A577" s="2132"/>
      <c r="B577" s="2133"/>
      <c r="C577" s="2134"/>
      <c r="D577" s="2135">
        <f t="shared" si="8"/>
        <v>0</v>
      </c>
      <c r="E577" s="2134"/>
      <c r="F577" s="2134"/>
      <c r="G577" s="2134"/>
      <c r="H577" s="2134"/>
      <c r="I577" s="2134"/>
      <c r="J577" s="2134"/>
      <c r="K577" s="3014"/>
      <c r="L577" s="2121"/>
    </row>
    <row r="578" spans="1:12" ht="15.75" x14ac:dyDescent="0.25">
      <c r="A578" s="2132"/>
      <c r="B578" s="2133"/>
      <c r="C578" s="2134"/>
      <c r="D578" s="2135">
        <f t="shared" si="8"/>
        <v>0</v>
      </c>
      <c r="E578" s="2134"/>
      <c r="F578" s="2134"/>
      <c r="G578" s="2134"/>
      <c r="H578" s="2134"/>
      <c r="I578" s="2134"/>
      <c r="J578" s="2134"/>
      <c r="K578" s="3014"/>
      <c r="L578" s="2121"/>
    </row>
    <row r="579" spans="1:12" ht="15.75" x14ac:dyDescent="0.25">
      <c r="A579" s="2132"/>
      <c r="B579" s="2133"/>
      <c r="C579" s="2134"/>
      <c r="D579" s="2135">
        <f t="shared" si="8"/>
        <v>0</v>
      </c>
      <c r="E579" s="2134"/>
      <c r="F579" s="2134"/>
      <c r="G579" s="2134"/>
      <c r="H579" s="2134"/>
      <c r="I579" s="2134"/>
      <c r="J579" s="2134"/>
      <c r="K579" s="3014"/>
      <c r="L579" s="2121"/>
    </row>
    <row r="580" spans="1:12" ht="15.75" x14ac:dyDescent="0.25">
      <c r="A580" s="2132"/>
      <c r="B580" s="2133"/>
      <c r="C580" s="2134"/>
      <c r="D580" s="2135">
        <f t="shared" si="8"/>
        <v>0</v>
      </c>
      <c r="E580" s="2134"/>
      <c r="F580" s="2134"/>
      <c r="G580" s="2134"/>
      <c r="H580" s="2134"/>
      <c r="I580" s="2134"/>
      <c r="J580" s="2134"/>
      <c r="K580" s="3014"/>
      <c r="L580" s="2121"/>
    </row>
    <row r="581" spans="1:12" ht="15.75" x14ac:dyDescent="0.25">
      <c r="A581" s="2132"/>
      <c r="B581" s="2133"/>
      <c r="C581" s="2134"/>
      <c r="D581" s="2135">
        <f t="shared" si="8"/>
        <v>0</v>
      </c>
      <c r="E581" s="2134"/>
      <c r="F581" s="2134"/>
      <c r="G581" s="2134"/>
      <c r="H581" s="2134"/>
      <c r="I581" s="2134"/>
      <c r="J581" s="2134"/>
      <c r="K581" s="3014"/>
      <c r="L581" s="2121"/>
    </row>
    <row r="582" spans="1:12" ht="15.75" x14ac:dyDescent="0.25">
      <c r="A582" s="2132"/>
      <c r="B582" s="2133"/>
      <c r="C582" s="2134"/>
      <c r="D582" s="2135">
        <f t="shared" si="8"/>
        <v>0</v>
      </c>
      <c r="E582" s="2134"/>
      <c r="F582" s="2134"/>
      <c r="G582" s="2134"/>
      <c r="H582" s="2134"/>
      <c r="I582" s="2134"/>
      <c r="J582" s="2134"/>
      <c r="K582" s="3014"/>
      <c r="L582" s="2121"/>
    </row>
    <row r="583" spans="1:12" ht="15.75" x14ac:dyDescent="0.25">
      <c r="A583" s="2132"/>
      <c r="B583" s="2133"/>
      <c r="C583" s="2134"/>
      <c r="D583" s="2135">
        <f t="shared" ref="D583:D646" si="9">+C583*(100-E583)/100</f>
        <v>0</v>
      </c>
      <c r="E583" s="2134"/>
      <c r="F583" s="2134"/>
      <c r="G583" s="2134"/>
      <c r="H583" s="2134"/>
      <c r="I583" s="2134"/>
      <c r="J583" s="2134"/>
      <c r="K583" s="3014"/>
      <c r="L583" s="2121"/>
    </row>
    <row r="584" spans="1:12" ht="15.75" x14ac:dyDescent="0.25">
      <c r="A584" s="2132"/>
      <c r="B584" s="2133"/>
      <c r="C584" s="2134"/>
      <c r="D584" s="2135">
        <f t="shared" si="9"/>
        <v>0</v>
      </c>
      <c r="E584" s="2134"/>
      <c r="F584" s="2134"/>
      <c r="G584" s="2134"/>
      <c r="H584" s="2134"/>
      <c r="I584" s="2134"/>
      <c r="J584" s="2134"/>
      <c r="K584" s="3014"/>
      <c r="L584" s="2121"/>
    </row>
    <row r="585" spans="1:12" ht="15.75" x14ac:dyDescent="0.25">
      <c r="A585" s="2132"/>
      <c r="B585" s="2133"/>
      <c r="C585" s="2134"/>
      <c r="D585" s="2135">
        <f t="shared" si="9"/>
        <v>0</v>
      </c>
      <c r="E585" s="2134"/>
      <c r="F585" s="2134"/>
      <c r="G585" s="2134"/>
      <c r="H585" s="2134"/>
      <c r="I585" s="2134"/>
      <c r="J585" s="2134"/>
      <c r="K585" s="3014"/>
      <c r="L585" s="2121"/>
    </row>
    <row r="586" spans="1:12" ht="15.75" x14ac:dyDescent="0.25">
      <c r="A586" s="2132"/>
      <c r="B586" s="2133"/>
      <c r="C586" s="2134"/>
      <c r="D586" s="2135">
        <f t="shared" si="9"/>
        <v>0</v>
      </c>
      <c r="E586" s="2134"/>
      <c r="F586" s="2134"/>
      <c r="G586" s="2134"/>
      <c r="H586" s="2134"/>
      <c r="I586" s="2134"/>
      <c r="J586" s="2134"/>
      <c r="K586" s="3014"/>
      <c r="L586" s="2121"/>
    </row>
    <row r="587" spans="1:12" ht="15.75" x14ac:dyDescent="0.25">
      <c r="A587" s="2132"/>
      <c r="B587" s="2133"/>
      <c r="C587" s="2134"/>
      <c r="D587" s="2135">
        <f t="shared" si="9"/>
        <v>0</v>
      </c>
      <c r="E587" s="2134"/>
      <c r="F587" s="2134"/>
      <c r="G587" s="2134"/>
      <c r="H587" s="2134"/>
      <c r="I587" s="2134"/>
      <c r="J587" s="2134"/>
      <c r="K587" s="3014"/>
      <c r="L587" s="2121"/>
    </row>
    <row r="588" spans="1:12" ht="15.75" x14ac:dyDescent="0.25">
      <c r="A588" s="2132"/>
      <c r="B588" s="2133"/>
      <c r="C588" s="2134"/>
      <c r="D588" s="2135">
        <f t="shared" si="9"/>
        <v>0</v>
      </c>
      <c r="E588" s="2134"/>
      <c r="F588" s="2134"/>
      <c r="G588" s="2134"/>
      <c r="H588" s="2134"/>
      <c r="I588" s="2134"/>
      <c r="J588" s="2134"/>
      <c r="K588" s="3014"/>
      <c r="L588" s="2121"/>
    </row>
    <row r="589" spans="1:12" ht="15.75" x14ac:dyDescent="0.25">
      <c r="A589" s="2132"/>
      <c r="B589" s="2133"/>
      <c r="C589" s="2134"/>
      <c r="D589" s="2135">
        <f t="shared" si="9"/>
        <v>0</v>
      </c>
      <c r="E589" s="2134"/>
      <c r="F589" s="2134"/>
      <c r="G589" s="2134"/>
      <c r="H589" s="2134"/>
      <c r="I589" s="2134"/>
      <c r="J589" s="2134"/>
      <c r="K589" s="3014"/>
      <c r="L589" s="2121"/>
    </row>
    <row r="590" spans="1:12" ht="15.75" x14ac:dyDescent="0.25">
      <c r="A590" s="2132"/>
      <c r="B590" s="2133"/>
      <c r="C590" s="2134"/>
      <c r="D590" s="2135">
        <f t="shared" si="9"/>
        <v>0</v>
      </c>
      <c r="E590" s="2134"/>
      <c r="F590" s="2134"/>
      <c r="G590" s="2134"/>
      <c r="H590" s="2134"/>
      <c r="I590" s="2134"/>
      <c r="J590" s="2134"/>
      <c r="K590" s="3014"/>
      <c r="L590" s="2121"/>
    </row>
    <row r="591" spans="1:12" ht="15.75" x14ac:dyDescent="0.25">
      <c r="A591" s="2132"/>
      <c r="B591" s="2133"/>
      <c r="C591" s="2134"/>
      <c r="D591" s="2135">
        <f t="shared" si="9"/>
        <v>0</v>
      </c>
      <c r="E591" s="2134"/>
      <c r="F591" s="2134"/>
      <c r="G591" s="2134"/>
      <c r="H591" s="2134"/>
      <c r="I591" s="2134"/>
      <c r="J591" s="2134"/>
      <c r="K591" s="3014"/>
      <c r="L591" s="2121"/>
    </row>
    <row r="592" spans="1:12" ht="15.75" x14ac:dyDescent="0.25">
      <c r="A592" s="2132"/>
      <c r="B592" s="2133"/>
      <c r="C592" s="2134"/>
      <c r="D592" s="2135">
        <f t="shared" si="9"/>
        <v>0</v>
      </c>
      <c r="E592" s="2134"/>
      <c r="F592" s="2134"/>
      <c r="G592" s="2134"/>
      <c r="H592" s="2134"/>
      <c r="I592" s="2134"/>
      <c r="J592" s="2134"/>
      <c r="K592" s="3014"/>
      <c r="L592" s="2121"/>
    </row>
    <row r="593" spans="1:12" ht="15.75" x14ac:dyDescent="0.25">
      <c r="A593" s="2132"/>
      <c r="B593" s="2133"/>
      <c r="C593" s="2134"/>
      <c r="D593" s="2135">
        <f t="shared" si="9"/>
        <v>0</v>
      </c>
      <c r="E593" s="2134"/>
      <c r="F593" s="2134"/>
      <c r="G593" s="2134"/>
      <c r="H593" s="2134"/>
      <c r="I593" s="2134"/>
      <c r="J593" s="2134"/>
      <c r="K593" s="3014"/>
      <c r="L593" s="2121"/>
    </row>
    <row r="594" spans="1:12" ht="15.75" x14ac:dyDescent="0.25">
      <c r="A594" s="2132"/>
      <c r="B594" s="2133"/>
      <c r="C594" s="2134"/>
      <c r="D594" s="2135">
        <f t="shared" si="9"/>
        <v>0</v>
      </c>
      <c r="E594" s="2134"/>
      <c r="F594" s="2134"/>
      <c r="G594" s="2134"/>
      <c r="H594" s="2134"/>
      <c r="I594" s="2134"/>
      <c r="J594" s="2134"/>
      <c r="K594" s="3014"/>
      <c r="L594" s="2121"/>
    </row>
    <row r="595" spans="1:12" ht="15.75" x14ac:dyDescent="0.25">
      <c r="A595" s="2132"/>
      <c r="B595" s="2133"/>
      <c r="C595" s="2134"/>
      <c r="D595" s="2135">
        <f t="shared" si="9"/>
        <v>0</v>
      </c>
      <c r="E595" s="2134"/>
      <c r="F595" s="2134"/>
      <c r="G595" s="2134"/>
      <c r="H595" s="2134"/>
      <c r="I595" s="2134"/>
      <c r="J595" s="2134"/>
      <c r="K595" s="3014"/>
      <c r="L595" s="2121"/>
    </row>
    <row r="596" spans="1:12" ht="15.75" x14ac:dyDescent="0.25">
      <c r="A596" s="2132"/>
      <c r="B596" s="2133"/>
      <c r="C596" s="2134"/>
      <c r="D596" s="2135">
        <f t="shared" si="9"/>
        <v>0</v>
      </c>
      <c r="E596" s="2134"/>
      <c r="F596" s="2134"/>
      <c r="G596" s="2134"/>
      <c r="H596" s="2134"/>
      <c r="I596" s="2134"/>
      <c r="J596" s="2134"/>
      <c r="K596" s="3014"/>
      <c r="L596" s="2121"/>
    </row>
    <row r="597" spans="1:12" ht="15.75" x14ac:dyDescent="0.25">
      <c r="A597" s="2132"/>
      <c r="B597" s="2133"/>
      <c r="C597" s="2134"/>
      <c r="D597" s="2135">
        <f t="shared" si="9"/>
        <v>0</v>
      </c>
      <c r="E597" s="2134"/>
      <c r="F597" s="2134"/>
      <c r="G597" s="2134"/>
      <c r="H597" s="2134"/>
      <c r="I597" s="2134"/>
      <c r="J597" s="2134"/>
      <c r="K597" s="3014"/>
      <c r="L597" s="2121"/>
    </row>
    <row r="598" spans="1:12" ht="15.75" x14ac:dyDescent="0.25">
      <c r="A598" s="2132"/>
      <c r="B598" s="2133"/>
      <c r="C598" s="2134"/>
      <c r="D598" s="2135">
        <f t="shared" si="9"/>
        <v>0</v>
      </c>
      <c r="E598" s="2134"/>
      <c r="F598" s="2134"/>
      <c r="G598" s="2134"/>
      <c r="H598" s="2134"/>
      <c r="I598" s="2134"/>
      <c r="J598" s="2134"/>
      <c r="K598" s="3014"/>
      <c r="L598" s="2121"/>
    </row>
    <row r="599" spans="1:12" ht="15.75" x14ac:dyDescent="0.25">
      <c r="A599" s="2132"/>
      <c r="B599" s="2133"/>
      <c r="C599" s="2134"/>
      <c r="D599" s="2135">
        <f t="shared" si="9"/>
        <v>0</v>
      </c>
      <c r="E599" s="2134"/>
      <c r="F599" s="2134"/>
      <c r="G599" s="2134"/>
      <c r="H599" s="2134"/>
      <c r="I599" s="2134"/>
      <c r="J599" s="2134"/>
      <c r="K599" s="3014"/>
      <c r="L599" s="2121"/>
    </row>
    <row r="600" spans="1:12" ht="15.75" x14ac:dyDescent="0.25">
      <c r="A600" s="2132"/>
      <c r="B600" s="2133"/>
      <c r="C600" s="2134"/>
      <c r="D600" s="2135">
        <f t="shared" si="9"/>
        <v>0</v>
      </c>
      <c r="E600" s="2134"/>
      <c r="F600" s="2134"/>
      <c r="G600" s="2134"/>
      <c r="H600" s="2134"/>
      <c r="I600" s="2134"/>
      <c r="J600" s="2134"/>
      <c r="K600" s="3014"/>
      <c r="L600" s="2121"/>
    </row>
    <row r="601" spans="1:12" ht="15.75" x14ac:dyDescent="0.25">
      <c r="A601" s="2132"/>
      <c r="B601" s="2133"/>
      <c r="C601" s="2134"/>
      <c r="D601" s="2135">
        <f t="shared" si="9"/>
        <v>0</v>
      </c>
      <c r="E601" s="2134"/>
      <c r="F601" s="2134"/>
      <c r="G601" s="2134"/>
      <c r="H601" s="2134"/>
      <c r="I601" s="2134"/>
      <c r="J601" s="2134"/>
      <c r="K601" s="3014"/>
      <c r="L601" s="2121"/>
    </row>
    <row r="602" spans="1:12" ht="15.75" x14ac:dyDescent="0.25">
      <c r="A602" s="2132"/>
      <c r="B602" s="2133"/>
      <c r="C602" s="2134"/>
      <c r="D602" s="2135">
        <f t="shared" si="9"/>
        <v>0</v>
      </c>
      <c r="E602" s="2134"/>
      <c r="F602" s="2134"/>
      <c r="G602" s="2134"/>
      <c r="H602" s="2134"/>
      <c r="I602" s="2134"/>
      <c r="J602" s="2134"/>
      <c r="K602" s="3014"/>
      <c r="L602" s="2121"/>
    </row>
    <row r="603" spans="1:12" ht="15.75" x14ac:dyDescent="0.25">
      <c r="A603" s="2132"/>
      <c r="B603" s="2133"/>
      <c r="C603" s="2134"/>
      <c r="D603" s="2135">
        <f t="shared" si="9"/>
        <v>0</v>
      </c>
      <c r="E603" s="2134"/>
      <c r="F603" s="2134"/>
      <c r="G603" s="2134"/>
      <c r="H603" s="2134"/>
      <c r="I603" s="2134"/>
      <c r="J603" s="2134"/>
      <c r="K603" s="3014"/>
      <c r="L603" s="2121"/>
    </row>
    <row r="604" spans="1:12" ht="15.75" x14ac:dyDescent="0.25">
      <c r="A604" s="2132"/>
      <c r="B604" s="2133"/>
      <c r="C604" s="2134"/>
      <c r="D604" s="2135">
        <f t="shared" si="9"/>
        <v>0</v>
      </c>
      <c r="E604" s="2134"/>
      <c r="F604" s="2134"/>
      <c r="G604" s="2134"/>
      <c r="H604" s="2134"/>
      <c r="I604" s="2134"/>
      <c r="J604" s="2134"/>
      <c r="K604" s="3014"/>
      <c r="L604" s="2121"/>
    </row>
    <row r="605" spans="1:12" ht="15.75" x14ac:dyDescent="0.25">
      <c r="A605" s="2132"/>
      <c r="B605" s="2133"/>
      <c r="C605" s="2134"/>
      <c r="D605" s="2135">
        <f t="shared" si="9"/>
        <v>0</v>
      </c>
      <c r="E605" s="2134"/>
      <c r="F605" s="2134"/>
      <c r="G605" s="2134"/>
      <c r="H605" s="2134"/>
      <c r="I605" s="2134"/>
      <c r="J605" s="2134"/>
      <c r="K605" s="3014"/>
      <c r="L605" s="2121"/>
    </row>
    <row r="606" spans="1:12" ht="15.75" x14ac:dyDescent="0.25">
      <c r="A606" s="2132"/>
      <c r="B606" s="2133"/>
      <c r="C606" s="2134"/>
      <c r="D606" s="2135">
        <f t="shared" si="9"/>
        <v>0</v>
      </c>
      <c r="E606" s="2134"/>
      <c r="F606" s="2134"/>
      <c r="G606" s="2134"/>
      <c r="H606" s="2134"/>
      <c r="I606" s="2134"/>
      <c r="J606" s="2134"/>
      <c r="K606" s="3014"/>
      <c r="L606" s="2121"/>
    </row>
    <row r="607" spans="1:12" ht="15.75" x14ac:dyDescent="0.25">
      <c r="A607" s="2132"/>
      <c r="B607" s="2133"/>
      <c r="C607" s="2134"/>
      <c r="D607" s="2135">
        <f t="shared" si="9"/>
        <v>0</v>
      </c>
      <c r="E607" s="2134"/>
      <c r="F607" s="2134"/>
      <c r="G607" s="2134"/>
      <c r="H607" s="2134"/>
      <c r="I607" s="2134"/>
      <c r="J607" s="2134"/>
      <c r="K607" s="3014"/>
      <c r="L607" s="2121"/>
    </row>
    <row r="608" spans="1:12" ht="15.75" x14ac:dyDescent="0.25">
      <c r="A608" s="2132"/>
      <c r="B608" s="2133"/>
      <c r="C608" s="2134"/>
      <c r="D608" s="2135">
        <f t="shared" si="9"/>
        <v>0</v>
      </c>
      <c r="E608" s="2134"/>
      <c r="F608" s="2134"/>
      <c r="G608" s="2134"/>
      <c r="H608" s="2134"/>
      <c r="I608" s="2134"/>
      <c r="J608" s="2134"/>
      <c r="K608" s="3014"/>
      <c r="L608" s="2121"/>
    </row>
    <row r="609" spans="1:12" ht="15.75" x14ac:dyDescent="0.25">
      <c r="A609" s="2132"/>
      <c r="B609" s="2133"/>
      <c r="C609" s="2134"/>
      <c r="D609" s="2135">
        <f t="shared" si="9"/>
        <v>0</v>
      </c>
      <c r="E609" s="2134"/>
      <c r="F609" s="2134"/>
      <c r="G609" s="2134"/>
      <c r="H609" s="2134"/>
      <c r="I609" s="2134"/>
      <c r="J609" s="2134"/>
      <c r="K609" s="3014"/>
      <c r="L609" s="2121"/>
    </row>
    <row r="610" spans="1:12" ht="15.75" x14ac:dyDescent="0.25">
      <c r="A610" s="2132"/>
      <c r="B610" s="2133"/>
      <c r="C610" s="2134"/>
      <c r="D610" s="2135">
        <f t="shared" si="9"/>
        <v>0</v>
      </c>
      <c r="E610" s="2134"/>
      <c r="F610" s="2134"/>
      <c r="G610" s="2134"/>
      <c r="H610" s="2134"/>
      <c r="I610" s="2134"/>
      <c r="J610" s="2134"/>
      <c r="K610" s="3014"/>
      <c r="L610" s="2121"/>
    </row>
    <row r="611" spans="1:12" ht="15.75" x14ac:dyDescent="0.25">
      <c r="A611" s="2132"/>
      <c r="B611" s="2133"/>
      <c r="C611" s="2134"/>
      <c r="D611" s="2135">
        <f t="shared" si="9"/>
        <v>0</v>
      </c>
      <c r="E611" s="2134"/>
      <c r="F611" s="2134"/>
      <c r="G611" s="2134"/>
      <c r="H611" s="2134"/>
      <c r="I611" s="2134"/>
      <c r="J611" s="2134"/>
      <c r="K611" s="3014"/>
      <c r="L611" s="2121"/>
    </row>
    <row r="612" spans="1:12" ht="15.75" x14ac:dyDescent="0.25">
      <c r="A612" s="2132"/>
      <c r="B612" s="2133"/>
      <c r="C612" s="2134"/>
      <c r="D612" s="2135">
        <f t="shared" si="9"/>
        <v>0</v>
      </c>
      <c r="E612" s="2134"/>
      <c r="F612" s="2134"/>
      <c r="G612" s="2134"/>
      <c r="H612" s="2134"/>
      <c r="I612" s="2134"/>
      <c r="J612" s="2134"/>
      <c r="K612" s="3014"/>
      <c r="L612" s="2121"/>
    </row>
    <row r="613" spans="1:12" ht="15.75" x14ac:dyDescent="0.25">
      <c r="A613" s="2132"/>
      <c r="B613" s="2133"/>
      <c r="C613" s="2134"/>
      <c r="D613" s="2135">
        <f t="shared" si="9"/>
        <v>0</v>
      </c>
      <c r="E613" s="2134"/>
      <c r="F613" s="2134"/>
      <c r="G613" s="2134"/>
      <c r="H613" s="2134"/>
      <c r="I613" s="2134"/>
      <c r="J613" s="2134"/>
      <c r="K613" s="3014"/>
      <c r="L613" s="2121"/>
    </row>
    <row r="614" spans="1:12" ht="15.75" x14ac:dyDescent="0.25">
      <c r="A614" s="2132"/>
      <c r="B614" s="2133"/>
      <c r="C614" s="2134"/>
      <c r="D614" s="2135">
        <f t="shared" si="9"/>
        <v>0</v>
      </c>
      <c r="E614" s="2134"/>
      <c r="F614" s="2134"/>
      <c r="G614" s="2134"/>
      <c r="H614" s="2134"/>
      <c r="I614" s="2134"/>
      <c r="J614" s="2134"/>
      <c r="K614" s="3014"/>
      <c r="L614" s="2121"/>
    </row>
    <row r="615" spans="1:12" ht="15.75" x14ac:dyDescent="0.25">
      <c r="A615" s="2132"/>
      <c r="B615" s="2133"/>
      <c r="C615" s="2134"/>
      <c r="D615" s="2135">
        <f t="shared" si="9"/>
        <v>0</v>
      </c>
      <c r="E615" s="2134"/>
      <c r="F615" s="2134"/>
      <c r="G615" s="2134"/>
      <c r="H615" s="2134"/>
      <c r="I615" s="2134"/>
      <c r="J615" s="2134"/>
      <c r="K615" s="3014"/>
      <c r="L615" s="2121"/>
    </row>
    <row r="616" spans="1:12" ht="15.75" x14ac:dyDescent="0.25">
      <c r="A616" s="2132"/>
      <c r="B616" s="2133"/>
      <c r="C616" s="2134"/>
      <c r="D616" s="2135">
        <f t="shared" si="9"/>
        <v>0</v>
      </c>
      <c r="E616" s="2134"/>
      <c r="F616" s="2134"/>
      <c r="G616" s="2134"/>
      <c r="H616" s="2134"/>
      <c r="I616" s="2134"/>
      <c r="J616" s="2134"/>
      <c r="K616" s="3014"/>
      <c r="L616" s="2121"/>
    </row>
    <row r="617" spans="1:12" ht="15.75" x14ac:dyDescent="0.25">
      <c r="A617" s="2132"/>
      <c r="B617" s="2133"/>
      <c r="C617" s="2134"/>
      <c r="D617" s="2135">
        <f t="shared" si="9"/>
        <v>0</v>
      </c>
      <c r="E617" s="2134"/>
      <c r="F617" s="2134"/>
      <c r="G617" s="2134"/>
      <c r="H617" s="2134"/>
      <c r="I617" s="2134"/>
      <c r="J617" s="2134"/>
      <c r="K617" s="3014"/>
      <c r="L617" s="2121"/>
    </row>
    <row r="618" spans="1:12" ht="15.75" x14ac:dyDescent="0.25">
      <c r="A618" s="2132"/>
      <c r="B618" s="2133"/>
      <c r="C618" s="2134"/>
      <c r="D618" s="2135">
        <f t="shared" si="9"/>
        <v>0</v>
      </c>
      <c r="E618" s="2134"/>
      <c r="F618" s="2134"/>
      <c r="G618" s="2134"/>
      <c r="H618" s="2134"/>
      <c r="I618" s="2134"/>
      <c r="J618" s="2134"/>
      <c r="K618" s="3014"/>
      <c r="L618" s="2121"/>
    </row>
    <row r="619" spans="1:12" ht="15.75" x14ac:dyDescent="0.25">
      <c r="A619" s="2132"/>
      <c r="B619" s="2133"/>
      <c r="C619" s="2134"/>
      <c r="D619" s="2135">
        <f t="shared" si="9"/>
        <v>0</v>
      </c>
      <c r="E619" s="2134"/>
      <c r="F619" s="2134"/>
      <c r="G619" s="2134"/>
      <c r="H619" s="2134"/>
      <c r="I619" s="2134"/>
      <c r="J619" s="2134"/>
      <c r="K619" s="3014"/>
      <c r="L619" s="2121"/>
    </row>
    <row r="620" spans="1:12" ht="15.75" x14ac:dyDescent="0.25">
      <c r="A620" s="2132"/>
      <c r="B620" s="2133"/>
      <c r="C620" s="2134"/>
      <c r="D620" s="2135">
        <f t="shared" si="9"/>
        <v>0</v>
      </c>
      <c r="E620" s="2134"/>
      <c r="F620" s="2134"/>
      <c r="G620" s="2134"/>
      <c r="H620" s="2134"/>
      <c r="I620" s="2134"/>
      <c r="J620" s="2134"/>
      <c r="K620" s="3014"/>
      <c r="L620" s="2121"/>
    </row>
    <row r="621" spans="1:12" ht="15.75" x14ac:dyDescent="0.25">
      <c r="A621" s="2132"/>
      <c r="B621" s="2133"/>
      <c r="C621" s="2134"/>
      <c r="D621" s="2135">
        <f t="shared" si="9"/>
        <v>0</v>
      </c>
      <c r="E621" s="2134"/>
      <c r="F621" s="2134"/>
      <c r="G621" s="2134"/>
      <c r="H621" s="2134"/>
      <c r="I621" s="2134"/>
      <c r="J621" s="2134"/>
      <c r="K621" s="3014"/>
      <c r="L621" s="2121"/>
    </row>
    <row r="622" spans="1:12" ht="15.75" x14ac:dyDescent="0.25">
      <c r="A622" s="2132"/>
      <c r="B622" s="2133"/>
      <c r="C622" s="2134"/>
      <c r="D622" s="2135">
        <f t="shared" si="9"/>
        <v>0</v>
      </c>
      <c r="E622" s="2134"/>
      <c r="F622" s="2134"/>
      <c r="G622" s="2134"/>
      <c r="H622" s="2134"/>
      <c r="I622" s="2134"/>
      <c r="J622" s="2134"/>
      <c r="K622" s="3014"/>
      <c r="L622" s="2121"/>
    </row>
    <row r="623" spans="1:12" ht="15.75" x14ac:dyDescent="0.25">
      <c r="A623" s="2132"/>
      <c r="B623" s="2133"/>
      <c r="C623" s="2134"/>
      <c r="D623" s="2135">
        <f t="shared" si="9"/>
        <v>0</v>
      </c>
      <c r="E623" s="2134"/>
      <c r="F623" s="2134"/>
      <c r="G623" s="2134"/>
      <c r="H623" s="2134"/>
      <c r="I623" s="2134"/>
      <c r="J623" s="2134"/>
      <c r="K623" s="3014"/>
      <c r="L623" s="2121"/>
    </row>
    <row r="624" spans="1:12" ht="15.75" x14ac:dyDescent="0.25">
      <c r="A624" s="2132"/>
      <c r="B624" s="2133"/>
      <c r="C624" s="2134"/>
      <c r="D624" s="2135">
        <f t="shared" si="9"/>
        <v>0</v>
      </c>
      <c r="E624" s="2134"/>
      <c r="F624" s="2134"/>
      <c r="G624" s="2134"/>
      <c r="H624" s="2134"/>
      <c r="I624" s="2134"/>
      <c r="J624" s="2134"/>
      <c r="K624" s="3014"/>
      <c r="L624" s="2121"/>
    </row>
    <row r="625" spans="1:12" ht="15.75" x14ac:dyDescent="0.25">
      <c r="A625" s="2132"/>
      <c r="B625" s="2133"/>
      <c r="C625" s="2134"/>
      <c r="D625" s="2135">
        <f t="shared" si="9"/>
        <v>0</v>
      </c>
      <c r="E625" s="2134"/>
      <c r="F625" s="2134"/>
      <c r="G625" s="2134"/>
      <c r="H625" s="2134"/>
      <c r="I625" s="2134"/>
      <c r="J625" s="2134"/>
      <c r="K625" s="3014"/>
      <c r="L625" s="2121"/>
    </row>
    <row r="626" spans="1:12" ht="15.75" x14ac:dyDescent="0.25">
      <c r="A626" s="2132"/>
      <c r="B626" s="2133"/>
      <c r="C626" s="2134"/>
      <c r="D626" s="2135">
        <f t="shared" si="9"/>
        <v>0</v>
      </c>
      <c r="E626" s="2134"/>
      <c r="F626" s="2134"/>
      <c r="G626" s="2134"/>
      <c r="H626" s="2134"/>
      <c r="I626" s="2134"/>
      <c r="J626" s="2134"/>
      <c r="K626" s="3014"/>
      <c r="L626" s="2121"/>
    </row>
    <row r="627" spans="1:12" ht="15.75" x14ac:dyDescent="0.25">
      <c r="A627" s="2132"/>
      <c r="B627" s="2133"/>
      <c r="C627" s="2134"/>
      <c r="D627" s="2135">
        <f t="shared" si="9"/>
        <v>0</v>
      </c>
      <c r="E627" s="2134"/>
      <c r="F627" s="2134"/>
      <c r="G627" s="2134"/>
      <c r="H627" s="2134"/>
      <c r="I627" s="2134"/>
      <c r="J627" s="2134"/>
      <c r="K627" s="3014"/>
      <c r="L627" s="2121"/>
    </row>
    <row r="628" spans="1:12" ht="15.75" x14ac:dyDescent="0.25">
      <c r="A628" s="2132"/>
      <c r="B628" s="2133"/>
      <c r="C628" s="2134"/>
      <c r="D628" s="2135">
        <f t="shared" si="9"/>
        <v>0</v>
      </c>
      <c r="E628" s="2134"/>
      <c r="F628" s="2134"/>
      <c r="G628" s="2134"/>
      <c r="H628" s="2134"/>
      <c r="I628" s="2134"/>
      <c r="J628" s="2134"/>
      <c r="K628" s="3014"/>
      <c r="L628" s="2121"/>
    </row>
    <row r="629" spans="1:12" ht="15.75" x14ac:dyDescent="0.25">
      <c r="A629" s="2132"/>
      <c r="B629" s="2133"/>
      <c r="C629" s="2134"/>
      <c r="D629" s="2135">
        <f t="shared" si="9"/>
        <v>0</v>
      </c>
      <c r="E629" s="2134"/>
      <c r="F629" s="2134"/>
      <c r="G629" s="2134"/>
      <c r="H629" s="2134"/>
      <c r="I629" s="2134"/>
      <c r="J629" s="2134"/>
      <c r="K629" s="3014"/>
      <c r="L629" s="2121"/>
    </row>
    <row r="630" spans="1:12" ht="15.75" x14ac:dyDescent="0.25">
      <c r="A630" s="2132"/>
      <c r="B630" s="2133"/>
      <c r="C630" s="2134"/>
      <c r="D630" s="2135">
        <f t="shared" si="9"/>
        <v>0</v>
      </c>
      <c r="E630" s="2134"/>
      <c r="F630" s="2134"/>
      <c r="G630" s="2134"/>
      <c r="H630" s="2134"/>
      <c r="I630" s="2134"/>
      <c r="J630" s="2134"/>
      <c r="K630" s="3014"/>
      <c r="L630" s="2121"/>
    </row>
    <row r="631" spans="1:12" ht="15.75" x14ac:dyDescent="0.25">
      <c r="A631" s="2132"/>
      <c r="B631" s="2133"/>
      <c r="C631" s="2134"/>
      <c r="D631" s="2135">
        <f t="shared" si="9"/>
        <v>0</v>
      </c>
      <c r="E631" s="2134"/>
      <c r="F631" s="2134"/>
      <c r="G631" s="2134"/>
      <c r="H631" s="2134"/>
      <c r="I631" s="2134"/>
      <c r="J631" s="2134"/>
      <c r="K631" s="3014"/>
      <c r="L631" s="2121"/>
    </row>
    <row r="632" spans="1:12" ht="15.75" x14ac:dyDescent="0.25">
      <c r="A632" s="2132"/>
      <c r="B632" s="2133"/>
      <c r="C632" s="2134"/>
      <c r="D632" s="2135">
        <f t="shared" si="9"/>
        <v>0</v>
      </c>
      <c r="E632" s="2134"/>
      <c r="F632" s="2134"/>
      <c r="G632" s="2134"/>
      <c r="H632" s="2134"/>
      <c r="I632" s="2134"/>
      <c r="J632" s="2134"/>
      <c r="K632" s="3014"/>
      <c r="L632" s="2121"/>
    </row>
    <row r="633" spans="1:12" ht="15.75" x14ac:dyDescent="0.25">
      <c r="A633" s="2132"/>
      <c r="B633" s="2133"/>
      <c r="C633" s="2134"/>
      <c r="D633" s="2135">
        <f t="shared" si="9"/>
        <v>0</v>
      </c>
      <c r="E633" s="2134"/>
      <c r="F633" s="2134"/>
      <c r="G633" s="2134"/>
      <c r="H633" s="2134"/>
      <c r="I633" s="2134"/>
      <c r="J633" s="2134"/>
      <c r="K633" s="3014"/>
      <c r="L633" s="2121"/>
    </row>
    <row r="634" spans="1:12" ht="15.75" x14ac:dyDescent="0.25">
      <c r="A634" s="2132"/>
      <c r="B634" s="2133"/>
      <c r="C634" s="2134"/>
      <c r="D634" s="2135">
        <f t="shared" si="9"/>
        <v>0</v>
      </c>
      <c r="E634" s="2134"/>
      <c r="F634" s="2134"/>
      <c r="G634" s="2134"/>
      <c r="H634" s="2134"/>
      <c r="I634" s="2134"/>
      <c r="J634" s="2134"/>
      <c r="K634" s="3014"/>
      <c r="L634" s="2121"/>
    </row>
    <row r="635" spans="1:12" ht="15.75" x14ac:dyDescent="0.25">
      <c r="A635" s="2132"/>
      <c r="B635" s="2133"/>
      <c r="C635" s="2134"/>
      <c r="D635" s="2135">
        <f t="shared" si="9"/>
        <v>0</v>
      </c>
      <c r="E635" s="2134"/>
      <c r="F635" s="2134"/>
      <c r="G635" s="2134"/>
      <c r="H635" s="2134"/>
      <c r="I635" s="2134"/>
      <c r="J635" s="2134"/>
      <c r="K635" s="3014"/>
      <c r="L635" s="2121"/>
    </row>
    <row r="636" spans="1:12" ht="15.75" x14ac:dyDescent="0.25">
      <c r="A636" s="2132"/>
      <c r="B636" s="2133"/>
      <c r="C636" s="2134"/>
      <c r="D636" s="2135">
        <f t="shared" si="9"/>
        <v>0</v>
      </c>
      <c r="E636" s="2134"/>
      <c r="F636" s="2134"/>
      <c r="G636" s="2134"/>
      <c r="H636" s="2134"/>
      <c r="I636" s="2134"/>
      <c r="J636" s="2134"/>
      <c r="K636" s="3014"/>
      <c r="L636" s="2121"/>
    </row>
    <row r="637" spans="1:12" ht="15.75" x14ac:dyDescent="0.25">
      <c r="A637" s="2132"/>
      <c r="B637" s="2133"/>
      <c r="C637" s="2134"/>
      <c r="D637" s="2135">
        <f t="shared" si="9"/>
        <v>0</v>
      </c>
      <c r="E637" s="2134"/>
      <c r="F637" s="2134"/>
      <c r="G637" s="2134"/>
      <c r="H637" s="2134"/>
      <c r="I637" s="2134"/>
      <c r="J637" s="2134"/>
      <c r="K637" s="3014"/>
      <c r="L637" s="2121"/>
    </row>
    <row r="638" spans="1:12" ht="15.75" x14ac:dyDescent="0.25">
      <c r="A638" s="2132"/>
      <c r="B638" s="2133"/>
      <c r="C638" s="2134"/>
      <c r="D638" s="2135">
        <f t="shared" si="9"/>
        <v>0</v>
      </c>
      <c r="E638" s="2134"/>
      <c r="F638" s="2134"/>
      <c r="G638" s="2134"/>
      <c r="H638" s="2134"/>
      <c r="I638" s="2134"/>
      <c r="J638" s="2134"/>
      <c r="K638" s="3014"/>
      <c r="L638" s="2121"/>
    </row>
    <row r="639" spans="1:12" ht="15.75" x14ac:dyDescent="0.25">
      <c r="A639" s="2132"/>
      <c r="B639" s="2133"/>
      <c r="C639" s="2134"/>
      <c r="D639" s="2135">
        <f t="shared" si="9"/>
        <v>0</v>
      </c>
      <c r="E639" s="2134"/>
      <c r="F639" s="2134"/>
      <c r="G639" s="2134"/>
      <c r="H639" s="2134"/>
      <c r="I639" s="2134"/>
      <c r="J639" s="2134"/>
      <c r="K639" s="3014"/>
      <c r="L639" s="2121"/>
    </row>
    <row r="640" spans="1:12" ht="15.75" x14ac:dyDescent="0.25">
      <c r="A640" s="2132"/>
      <c r="B640" s="2133"/>
      <c r="C640" s="2134"/>
      <c r="D640" s="2135">
        <f t="shared" si="9"/>
        <v>0</v>
      </c>
      <c r="E640" s="2134"/>
      <c r="F640" s="2134"/>
      <c r="G640" s="2134"/>
      <c r="H640" s="2134"/>
      <c r="I640" s="2134"/>
      <c r="J640" s="2134"/>
      <c r="K640" s="3014"/>
      <c r="L640" s="2121"/>
    </row>
    <row r="641" spans="1:12" ht="15.75" x14ac:dyDescent="0.25">
      <c r="A641" s="2132"/>
      <c r="B641" s="2133"/>
      <c r="C641" s="2134"/>
      <c r="D641" s="2135">
        <f t="shared" si="9"/>
        <v>0</v>
      </c>
      <c r="E641" s="2134"/>
      <c r="F641" s="2134"/>
      <c r="G641" s="2134"/>
      <c r="H641" s="2134"/>
      <c r="I641" s="2134"/>
      <c r="J641" s="2134"/>
      <c r="K641" s="3014"/>
      <c r="L641" s="2121"/>
    </row>
    <row r="642" spans="1:12" ht="15.75" x14ac:dyDescent="0.25">
      <c r="A642" s="2132"/>
      <c r="B642" s="2133"/>
      <c r="C642" s="2134"/>
      <c r="D642" s="2135">
        <f t="shared" si="9"/>
        <v>0</v>
      </c>
      <c r="E642" s="2134"/>
      <c r="F642" s="2134"/>
      <c r="G642" s="2134"/>
      <c r="H642" s="2134"/>
      <c r="I642" s="2134"/>
      <c r="J642" s="2134"/>
      <c r="K642" s="3014"/>
      <c r="L642" s="2121"/>
    </row>
    <row r="643" spans="1:12" ht="15.75" x14ac:dyDescent="0.25">
      <c r="A643" s="2132"/>
      <c r="B643" s="2133"/>
      <c r="C643" s="2134"/>
      <c r="D643" s="2135">
        <f t="shared" si="9"/>
        <v>0</v>
      </c>
      <c r="E643" s="2134"/>
      <c r="F643" s="2134"/>
      <c r="G643" s="2134"/>
      <c r="H643" s="2134"/>
      <c r="I643" s="2134"/>
      <c r="J643" s="2134"/>
      <c r="K643" s="3014"/>
      <c r="L643" s="2121"/>
    </row>
    <row r="644" spans="1:12" ht="15.75" x14ac:dyDescent="0.25">
      <c r="A644" s="2132"/>
      <c r="B644" s="2133"/>
      <c r="C644" s="2134"/>
      <c r="D644" s="2135">
        <f t="shared" si="9"/>
        <v>0</v>
      </c>
      <c r="E644" s="2134"/>
      <c r="F644" s="2134"/>
      <c r="G644" s="2134"/>
      <c r="H644" s="2134"/>
      <c r="I644" s="2134"/>
      <c r="J644" s="2134"/>
      <c r="K644" s="3014"/>
      <c r="L644" s="2121"/>
    </row>
    <row r="645" spans="1:12" ht="15.75" x14ac:dyDescent="0.25">
      <c r="A645" s="2132"/>
      <c r="B645" s="2133"/>
      <c r="C645" s="2134"/>
      <c r="D645" s="2135">
        <f t="shared" si="9"/>
        <v>0</v>
      </c>
      <c r="E645" s="2134"/>
      <c r="F645" s="2134"/>
      <c r="G645" s="2134"/>
      <c r="H645" s="2134"/>
      <c r="I645" s="2134"/>
      <c r="J645" s="2134"/>
      <c r="K645" s="3014"/>
      <c r="L645" s="2121"/>
    </row>
    <row r="646" spans="1:12" ht="15.75" x14ac:dyDescent="0.25">
      <c r="A646" s="2132"/>
      <c r="B646" s="2133"/>
      <c r="C646" s="2134"/>
      <c r="D646" s="2135">
        <f t="shared" si="9"/>
        <v>0</v>
      </c>
      <c r="E646" s="2134"/>
      <c r="F646" s="2134"/>
      <c r="G646" s="2134"/>
      <c r="H646" s="2134"/>
      <c r="I646" s="2134"/>
      <c r="J646" s="2134"/>
      <c r="K646" s="3014"/>
      <c r="L646" s="2121"/>
    </row>
    <row r="647" spans="1:12" ht="15.75" x14ac:dyDescent="0.25">
      <c r="A647" s="2132"/>
      <c r="B647" s="2133"/>
      <c r="C647" s="2134"/>
      <c r="D647" s="2135">
        <f t="shared" ref="D647:D710" si="10">+C647*(100-E647)/100</f>
        <v>0</v>
      </c>
      <c r="E647" s="2134"/>
      <c r="F647" s="2134"/>
      <c r="G647" s="2134"/>
      <c r="H647" s="2134"/>
      <c r="I647" s="2134"/>
      <c r="J647" s="2134"/>
      <c r="K647" s="3014"/>
      <c r="L647" s="2121"/>
    </row>
    <row r="648" spans="1:12" ht="15.75" x14ac:dyDescent="0.25">
      <c r="A648" s="2132"/>
      <c r="B648" s="2133"/>
      <c r="C648" s="2134"/>
      <c r="D648" s="2135">
        <f t="shared" si="10"/>
        <v>0</v>
      </c>
      <c r="E648" s="2134"/>
      <c r="F648" s="2134"/>
      <c r="G648" s="2134"/>
      <c r="H648" s="2134"/>
      <c r="I648" s="2134"/>
      <c r="J648" s="2134"/>
      <c r="K648" s="3014"/>
      <c r="L648" s="2121"/>
    </row>
    <row r="649" spans="1:12" ht="15.75" x14ac:dyDescent="0.25">
      <c r="A649" s="2132"/>
      <c r="B649" s="2133"/>
      <c r="C649" s="2134"/>
      <c r="D649" s="2135">
        <f t="shared" si="10"/>
        <v>0</v>
      </c>
      <c r="E649" s="2134"/>
      <c r="F649" s="2134"/>
      <c r="G649" s="2134"/>
      <c r="H649" s="2134"/>
      <c r="I649" s="2134"/>
      <c r="J649" s="2134"/>
      <c r="K649" s="3014"/>
      <c r="L649" s="2121"/>
    </row>
    <row r="650" spans="1:12" ht="15.75" x14ac:dyDescent="0.25">
      <c r="A650" s="2132"/>
      <c r="B650" s="2133"/>
      <c r="C650" s="2134"/>
      <c r="D650" s="2135">
        <f t="shared" si="10"/>
        <v>0</v>
      </c>
      <c r="E650" s="2134"/>
      <c r="F650" s="2134"/>
      <c r="G650" s="2134"/>
      <c r="H650" s="2134"/>
      <c r="I650" s="2134"/>
      <c r="J650" s="2134"/>
      <c r="K650" s="3014"/>
      <c r="L650" s="2121"/>
    </row>
    <row r="651" spans="1:12" ht="15.75" x14ac:dyDescent="0.25">
      <c r="A651" s="2132"/>
      <c r="B651" s="2133"/>
      <c r="C651" s="2134"/>
      <c r="D651" s="2135">
        <f t="shared" si="10"/>
        <v>0</v>
      </c>
      <c r="E651" s="2134"/>
      <c r="F651" s="2134"/>
      <c r="G651" s="2134"/>
      <c r="H651" s="2134"/>
      <c r="I651" s="2134"/>
      <c r="J651" s="2134"/>
      <c r="K651" s="3014"/>
      <c r="L651" s="2121"/>
    </row>
    <row r="652" spans="1:12" ht="15.75" x14ac:dyDescent="0.25">
      <c r="A652" s="2132"/>
      <c r="B652" s="2133"/>
      <c r="C652" s="2134"/>
      <c r="D652" s="2135">
        <f t="shared" si="10"/>
        <v>0</v>
      </c>
      <c r="E652" s="2134"/>
      <c r="F652" s="2134"/>
      <c r="G652" s="2134"/>
      <c r="H652" s="2134"/>
      <c r="I652" s="2134"/>
      <c r="J652" s="2134"/>
      <c r="K652" s="3014"/>
      <c r="L652" s="2121"/>
    </row>
    <row r="653" spans="1:12" ht="15.75" x14ac:dyDescent="0.25">
      <c r="A653" s="2132"/>
      <c r="B653" s="2133"/>
      <c r="C653" s="2134"/>
      <c r="D653" s="2135">
        <f t="shared" si="10"/>
        <v>0</v>
      </c>
      <c r="E653" s="2134"/>
      <c r="F653" s="2134"/>
      <c r="G653" s="2134"/>
      <c r="H653" s="2134"/>
      <c r="I653" s="2134"/>
      <c r="J653" s="2134"/>
      <c r="K653" s="3014"/>
      <c r="L653" s="2121"/>
    </row>
    <row r="654" spans="1:12" ht="15.75" x14ac:dyDescent="0.25">
      <c r="A654" s="2132"/>
      <c r="B654" s="2133"/>
      <c r="C654" s="2134"/>
      <c r="D654" s="2135">
        <f t="shared" si="10"/>
        <v>0</v>
      </c>
      <c r="E654" s="2134"/>
      <c r="F654" s="2134"/>
      <c r="G654" s="2134"/>
      <c r="H654" s="2134"/>
      <c r="I654" s="2134"/>
      <c r="J654" s="2134"/>
      <c r="K654" s="3014"/>
      <c r="L654" s="2121"/>
    </row>
    <row r="655" spans="1:12" ht="15.75" x14ac:dyDescent="0.25">
      <c r="A655" s="2132"/>
      <c r="B655" s="2133"/>
      <c r="C655" s="2134"/>
      <c r="D655" s="2135">
        <f t="shared" si="10"/>
        <v>0</v>
      </c>
      <c r="E655" s="2134"/>
      <c r="F655" s="2134"/>
      <c r="G655" s="2134"/>
      <c r="H655" s="2134"/>
      <c r="I655" s="2134"/>
      <c r="J655" s="2134"/>
      <c r="K655" s="3014"/>
      <c r="L655" s="2121"/>
    </row>
    <row r="656" spans="1:12" ht="15.75" x14ac:dyDescent="0.25">
      <c r="A656" s="2132"/>
      <c r="B656" s="2133"/>
      <c r="C656" s="2134"/>
      <c r="D656" s="2135">
        <f t="shared" si="10"/>
        <v>0</v>
      </c>
      <c r="E656" s="2134"/>
      <c r="F656" s="2134"/>
      <c r="G656" s="2134"/>
      <c r="H656" s="2134"/>
      <c r="I656" s="2134"/>
      <c r="J656" s="2134"/>
      <c r="K656" s="3014"/>
      <c r="L656" s="2121"/>
    </row>
    <row r="657" spans="1:12" ht="15.75" x14ac:dyDescent="0.25">
      <c r="A657" s="2132"/>
      <c r="B657" s="2133"/>
      <c r="C657" s="2134"/>
      <c r="D657" s="2135">
        <f t="shared" si="10"/>
        <v>0</v>
      </c>
      <c r="E657" s="2134"/>
      <c r="F657" s="2134"/>
      <c r="G657" s="2134"/>
      <c r="H657" s="2134"/>
      <c r="I657" s="2134"/>
      <c r="J657" s="2134"/>
      <c r="K657" s="3014"/>
      <c r="L657" s="2121"/>
    </row>
    <row r="658" spans="1:12" ht="15.75" x14ac:dyDescent="0.25">
      <c r="A658" s="2132"/>
      <c r="B658" s="2133"/>
      <c r="C658" s="2134"/>
      <c r="D658" s="2135">
        <f t="shared" si="10"/>
        <v>0</v>
      </c>
      <c r="E658" s="2134"/>
      <c r="F658" s="2134"/>
      <c r="G658" s="2134"/>
      <c r="H658" s="2134"/>
      <c r="I658" s="2134"/>
      <c r="J658" s="2134"/>
      <c r="K658" s="3014"/>
      <c r="L658" s="2121"/>
    </row>
    <row r="659" spans="1:12" ht="15.75" x14ac:dyDescent="0.25">
      <c r="A659" s="2132"/>
      <c r="B659" s="2133"/>
      <c r="C659" s="2134"/>
      <c r="D659" s="2135">
        <f t="shared" si="10"/>
        <v>0</v>
      </c>
      <c r="E659" s="2134"/>
      <c r="F659" s="2134"/>
      <c r="G659" s="2134"/>
      <c r="H659" s="2134"/>
      <c r="I659" s="2134"/>
      <c r="J659" s="2134"/>
      <c r="K659" s="3014"/>
      <c r="L659" s="2121"/>
    </row>
    <row r="660" spans="1:12" ht="15.75" x14ac:dyDescent="0.25">
      <c r="A660" s="2132"/>
      <c r="B660" s="2133"/>
      <c r="C660" s="2134"/>
      <c r="D660" s="2135">
        <f t="shared" si="10"/>
        <v>0</v>
      </c>
      <c r="E660" s="2134"/>
      <c r="F660" s="2134"/>
      <c r="G660" s="2134"/>
      <c r="H660" s="2134"/>
      <c r="I660" s="2134"/>
      <c r="J660" s="2134"/>
      <c r="K660" s="3014"/>
      <c r="L660" s="2121"/>
    </row>
    <row r="661" spans="1:12" ht="15.75" x14ac:dyDescent="0.25">
      <c r="A661" s="2132"/>
      <c r="B661" s="2133"/>
      <c r="C661" s="2134"/>
      <c r="D661" s="2135">
        <f t="shared" si="10"/>
        <v>0</v>
      </c>
      <c r="E661" s="2134"/>
      <c r="F661" s="2134"/>
      <c r="G661" s="2134"/>
      <c r="H661" s="2134"/>
      <c r="I661" s="2134"/>
      <c r="J661" s="2134"/>
      <c r="K661" s="3014"/>
      <c r="L661" s="2121"/>
    </row>
    <row r="662" spans="1:12" ht="15.75" x14ac:dyDescent="0.25">
      <c r="A662" s="2132"/>
      <c r="B662" s="2133"/>
      <c r="C662" s="2134"/>
      <c r="D662" s="2135">
        <f t="shared" si="10"/>
        <v>0</v>
      </c>
      <c r="E662" s="2134"/>
      <c r="F662" s="2134"/>
      <c r="G662" s="2134"/>
      <c r="H662" s="2134"/>
      <c r="I662" s="2134"/>
      <c r="J662" s="2134"/>
      <c r="K662" s="3014"/>
      <c r="L662" s="2121"/>
    </row>
    <row r="663" spans="1:12" ht="15.75" x14ac:dyDescent="0.25">
      <c r="A663" s="2132"/>
      <c r="B663" s="2133"/>
      <c r="C663" s="2134"/>
      <c r="D663" s="2135">
        <f t="shared" si="10"/>
        <v>0</v>
      </c>
      <c r="E663" s="2134"/>
      <c r="F663" s="2134"/>
      <c r="G663" s="2134"/>
      <c r="H663" s="2134"/>
      <c r="I663" s="2134"/>
      <c r="J663" s="2134"/>
      <c r="K663" s="3014"/>
      <c r="L663" s="2121"/>
    </row>
    <row r="664" spans="1:12" ht="15.75" x14ac:dyDescent="0.25">
      <c r="A664" s="2132"/>
      <c r="B664" s="2133"/>
      <c r="C664" s="2134"/>
      <c r="D664" s="2135">
        <f t="shared" si="10"/>
        <v>0</v>
      </c>
      <c r="E664" s="2134"/>
      <c r="F664" s="2134"/>
      <c r="G664" s="2134"/>
      <c r="H664" s="2134"/>
      <c r="I664" s="2134"/>
      <c r="J664" s="2134"/>
      <c r="K664" s="3014"/>
      <c r="L664" s="2121"/>
    </row>
    <row r="665" spans="1:12" ht="15.75" x14ac:dyDescent="0.25">
      <c r="A665" s="2132"/>
      <c r="B665" s="2133"/>
      <c r="C665" s="2134"/>
      <c r="D665" s="2135">
        <f t="shared" si="10"/>
        <v>0</v>
      </c>
      <c r="E665" s="2134"/>
      <c r="F665" s="2134"/>
      <c r="G665" s="2134"/>
      <c r="H665" s="2134"/>
      <c r="I665" s="2134"/>
      <c r="J665" s="2134"/>
      <c r="K665" s="3014"/>
      <c r="L665" s="2121"/>
    </row>
    <row r="666" spans="1:12" ht="15.75" x14ac:dyDescent="0.25">
      <c r="A666" s="2132"/>
      <c r="B666" s="2133"/>
      <c r="C666" s="2134"/>
      <c r="D666" s="2135">
        <f t="shared" si="10"/>
        <v>0</v>
      </c>
      <c r="E666" s="2134"/>
      <c r="F666" s="2134"/>
      <c r="G666" s="2134"/>
      <c r="H666" s="2134"/>
      <c r="I666" s="2134"/>
      <c r="J666" s="2134"/>
      <c r="K666" s="3014"/>
      <c r="L666" s="2121"/>
    </row>
    <row r="667" spans="1:12" ht="15.75" x14ac:dyDescent="0.25">
      <c r="A667" s="2132"/>
      <c r="B667" s="2133"/>
      <c r="C667" s="2134"/>
      <c r="D667" s="2135">
        <f t="shared" si="10"/>
        <v>0</v>
      </c>
      <c r="E667" s="2134"/>
      <c r="F667" s="2134"/>
      <c r="G667" s="2134"/>
      <c r="H667" s="2134"/>
      <c r="I667" s="2134"/>
      <c r="J667" s="2134"/>
      <c r="K667" s="3014"/>
      <c r="L667" s="2121"/>
    </row>
    <row r="668" spans="1:12" ht="15.75" x14ac:dyDescent="0.25">
      <c r="A668" s="2132"/>
      <c r="B668" s="2133"/>
      <c r="C668" s="2134"/>
      <c r="D668" s="2135">
        <f t="shared" si="10"/>
        <v>0</v>
      </c>
      <c r="E668" s="2134"/>
      <c r="F668" s="2134"/>
      <c r="G668" s="2134"/>
      <c r="H668" s="2134"/>
      <c r="I668" s="2134"/>
      <c r="J668" s="2134"/>
      <c r="K668" s="3014"/>
      <c r="L668" s="2121"/>
    </row>
    <row r="669" spans="1:12" ht="15.75" x14ac:dyDescent="0.25">
      <c r="A669" s="2132"/>
      <c r="B669" s="2133"/>
      <c r="C669" s="2134"/>
      <c r="D669" s="2135">
        <f t="shared" si="10"/>
        <v>0</v>
      </c>
      <c r="E669" s="2134"/>
      <c r="F669" s="2134"/>
      <c r="G669" s="2134"/>
      <c r="H669" s="2134"/>
      <c r="I669" s="2134"/>
      <c r="J669" s="2134"/>
      <c r="K669" s="3014"/>
      <c r="L669" s="2121"/>
    </row>
    <row r="670" spans="1:12" ht="15.75" x14ac:dyDescent="0.25">
      <c r="A670" s="2132"/>
      <c r="B670" s="2133"/>
      <c r="C670" s="2134"/>
      <c r="D670" s="2135">
        <f t="shared" si="10"/>
        <v>0</v>
      </c>
      <c r="E670" s="2134"/>
      <c r="F670" s="2134"/>
      <c r="G670" s="2134"/>
      <c r="H670" s="2134"/>
      <c r="I670" s="2134"/>
      <c r="J670" s="2134"/>
      <c r="K670" s="3014"/>
      <c r="L670" s="2121"/>
    </row>
    <row r="671" spans="1:12" ht="15.75" x14ac:dyDescent="0.25">
      <c r="A671" s="2132"/>
      <c r="B671" s="2133"/>
      <c r="C671" s="2134"/>
      <c r="D671" s="2135">
        <f t="shared" si="10"/>
        <v>0</v>
      </c>
      <c r="E671" s="2134"/>
      <c r="F671" s="2134"/>
      <c r="G671" s="2134"/>
      <c r="H671" s="2134"/>
      <c r="I671" s="2134"/>
      <c r="J671" s="2134"/>
      <c r="K671" s="3014"/>
      <c r="L671" s="2121"/>
    </row>
    <row r="672" spans="1:12" ht="15.75" x14ac:dyDescent="0.25">
      <c r="A672" s="2132"/>
      <c r="B672" s="2133"/>
      <c r="C672" s="2134"/>
      <c r="D672" s="2135">
        <f t="shared" si="10"/>
        <v>0</v>
      </c>
      <c r="E672" s="2134"/>
      <c r="F672" s="2134"/>
      <c r="G672" s="2134"/>
      <c r="H672" s="2134"/>
      <c r="I672" s="2134"/>
      <c r="J672" s="2134"/>
      <c r="K672" s="3014"/>
      <c r="L672" s="2121"/>
    </row>
    <row r="673" spans="1:12" ht="15.75" x14ac:dyDescent="0.25">
      <c r="A673" s="2132"/>
      <c r="B673" s="2133"/>
      <c r="C673" s="2134"/>
      <c r="D673" s="2135">
        <f t="shared" si="10"/>
        <v>0</v>
      </c>
      <c r="E673" s="2134"/>
      <c r="F673" s="2134"/>
      <c r="G673" s="2134"/>
      <c r="H673" s="2134"/>
      <c r="I673" s="2134"/>
      <c r="J673" s="2134"/>
      <c r="K673" s="3014"/>
      <c r="L673" s="2121"/>
    </row>
    <row r="674" spans="1:12" ht="15.75" x14ac:dyDescent="0.25">
      <c r="A674" s="2132"/>
      <c r="B674" s="2133"/>
      <c r="C674" s="2134"/>
      <c r="D674" s="2135">
        <f t="shared" si="10"/>
        <v>0</v>
      </c>
      <c r="E674" s="2134"/>
      <c r="F674" s="2134"/>
      <c r="G674" s="2134"/>
      <c r="H674" s="2134"/>
      <c r="I674" s="2134"/>
      <c r="J674" s="2134"/>
      <c r="K674" s="3014"/>
      <c r="L674" s="2121"/>
    </row>
    <row r="675" spans="1:12" ht="15.75" x14ac:dyDescent="0.25">
      <c r="A675" s="2132"/>
      <c r="B675" s="2133"/>
      <c r="C675" s="2134"/>
      <c r="D675" s="2135">
        <f t="shared" si="10"/>
        <v>0</v>
      </c>
      <c r="E675" s="2134"/>
      <c r="F675" s="2134"/>
      <c r="G675" s="2134"/>
      <c r="H675" s="2134"/>
      <c r="I675" s="2134"/>
      <c r="J675" s="2134"/>
      <c r="K675" s="3014"/>
      <c r="L675" s="2121"/>
    </row>
    <row r="676" spans="1:12" ht="15.75" x14ac:dyDescent="0.25">
      <c r="A676" s="2132"/>
      <c r="B676" s="2133"/>
      <c r="C676" s="2134"/>
      <c r="D676" s="2135">
        <f t="shared" si="10"/>
        <v>0</v>
      </c>
      <c r="E676" s="2134"/>
      <c r="F676" s="2134"/>
      <c r="G676" s="2134"/>
      <c r="H676" s="2134"/>
      <c r="I676" s="2134"/>
      <c r="J676" s="2134"/>
      <c r="K676" s="3014"/>
      <c r="L676" s="2121"/>
    </row>
    <row r="677" spans="1:12" ht="15.75" x14ac:dyDescent="0.25">
      <c r="A677" s="2132"/>
      <c r="B677" s="2133"/>
      <c r="C677" s="2134"/>
      <c r="D677" s="2135">
        <f t="shared" si="10"/>
        <v>0</v>
      </c>
      <c r="E677" s="2134"/>
      <c r="F677" s="2134"/>
      <c r="G677" s="2134"/>
      <c r="H677" s="2134"/>
      <c r="I677" s="2134"/>
      <c r="J677" s="2134"/>
      <c r="K677" s="3014"/>
      <c r="L677" s="2121"/>
    </row>
    <row r="678" spans="1:12" ht="15.75" x14ac:dyDescent="0.25">
      <c r="A678" s="2132"/>
      <c r="B678" s="2133"/>
      <c r="C678" s="2134"/>
      <c r="D678" s="2135">
        <f t="shared" si="10"/>
        <v>0</v>
      </c>
      <c r="E678" s="2134"/>
      <c r="F678" s="2134"/>
      <c r="G678" s="2134"/>
      <c r="H678" s="2134"/>
      <c r="I678" s="2134"/>
      <c r="J678" s="2134"/>
      <c r="K678" s="3014"/>
      <c r="L678" s="2121"/>
    </row>
    <row r="679" spans="1:12" ht="15.75" x14ac:dyDescent="0.25">
      <c r="A679" s="2132"/>
      <c r="B679" s="2133"/>
      <c r="C679" s="2134"/>
      <c r="D679" s="2135">
        <f t="shared" si="10"/>
        <v>0</v>
      </c>
      <c r="E679" s="2134"/>
      <c r="F679" s="2134"/>
      <c r="G679" s="2134"/>
      <c r="H679" s="2134"/>
      <c r="I679" s="2134"/>
      <c r="J679" s="2134"/>
      <c r="K679" s="3014"/>
      <c r="L679" s="2121"/>
    </row>
    <row r="680" spans="1:12" ht="15.75" x14ac:dyDescent="0.25">
      <c r="A680" s="2132"/>
      <c r="B680" s="2133"/>
      <c r="C680" s="2134"/>
      <c r="D680" s="2135">
        <f t="shared" si="10"/>
        <v>0</v>
      </c>
      <c r="E680" s="2134"/>
      <c r="F680" s="2134"/>
      <c r="G680" s="2134"/>
      <c r="H680" s="2134"/>
      <c r="I680" s="2134"/>
      <c r="J680" s="2134"/>
      <c r="K680" s="3014"/>
      <c r="L680" s="2121"/>
    </row>
    <row r="681" spans="1:12" ht="15.75" x14ac:dyDescent="0.25">
      <c r="A681" s="2132"/>
      <c r="B681" s="2133"/>
      <c r="C681" s="2134"/>
      <c r="D681" s="2135">
        <f t="shared" si="10"/>
        <v>0</v>
      </c>
      <c r="E681" s="2134"/>
      <c r="F681" s="2134"/>
      <c r="G681" s="2134"/>
      <c r="H681" s="2134"/>
      <c r="I681" s="2134"/>
      <c r="J681" s="2134"/>
      <c r="K681" s="3014"/>
      <c r="L681" s="2121"/>
    </row>
    <row r="682" spans="1:12" ht="15.75" x14ac:dyDescent="0.25">
      <c r="A682" s="2132"/>
      <c r="B682" s="2133"/>
      <c r="C682" s="2134"/>
      <c r="D682" s="2135">
        <f t="shared" si="10"/>
        <v>0</v>
      </c>
      <c r="E682" s="2134"/>
      <c r="F682" s="2134"/>
      <c r="G682" s="2134"/>
      <c r="H682" s="2134"/>
      <c r="I682" s="2134"/>
      <c r="J682" s="2134"/>
      <c r="K682" s="3014"/>
      <c r="L682" s="2121"/>
    </row>
    <row r="683" spans="1:12" ht="15.75" x14ac:dyDescent="0.25">
      <c r="A683" s="2132"/>
      <c r="B683" s="2133"/>
      <c r="C683" s="2134"/>
      <c r="D683" s="2135">
        <f t="shared" si="10"/>
        <v>0</v>
      </c>
      <c r="E683" s="2134"/>
      <c r="F683" s="2134"/>
      <c r="G683" s="2134"/>
      <c r="H683" s="2134"/>
      <c r="I683" s="2134"/>
      <c r="J683" s="2134"/>
      <c r="K683" s="3014"/>
      <c r="L683" s="2121"/>
    </row>
    <row r="684" spans="1:12" ht="15.75" x14ac:dyDescent="0.25">
      <c r="A684" s="2132"/>
      <c r="B684" s="2133"/>
      <c r="C684" s="2134"/>
      <c r="D684" s="2135">
        <f t="shared" si="10"/>
        <v>0</v>
      </c>
      <c r="E684" s="2134"/>
      <c r="F684" s="2134"/>
      <c r="G684" s="2134"/>
      <c r="H684" s="2134"/>
      <c r="I684" s="2134"/>
      <c r="J684" s="2134"/>
      <c r="K684" s="3014"/>
      <c r="L684" s="2121"/>
    </row>
    <row r="685" spans="1:12" ht="15.75" x14ac:dyDescent="0.25">
      <c r="A685" s="2132"/>
      <c r="B685" s="2133"/>
      <c r="C685" s="2134"/>
      <c r="D685" s="2135">
        <f t="shared" si="10"/>
        <v>0</v>
      </c>
      <c r="E685" s="2134"/>
      <c r="F685" s="2134"/>
      <c r="G685" s="2134"/>
      <c r="H685" s="2134"/>
      <c r="I685" s="2134"/>
      <c r="J685" s="2134"/>
      <c r="K685" s="3014"/>
      <c r="L685" s="2121"/>
    </row>
    <row r="686" spans="1:12" ht="15.75" x14ac:dyDescent="0.25">
      <c r="A686" s="2132"/>
      <c r="B686" s="2133"/>
      <c r="C686" s="2134"/>
      <c r="D686" s="2135">
        <f t="shared" si="10"/>
        <v>0</v>
      </c>
      <c r="E686" s="2134"/>
      <c r="F686" s="2134"/>
      <c r="G686" s="2134"/>
      <c r="H686" s="2134"/>
      <c r="I686" s="2134"/>
      <c r="J686" s="2134"/>
      <c r="K686" s="3014"/>
      <c r="L686" s="2121"/>
    </row>
    <row r="687" spans="1:12" ht="15.75" x14ac:dyDescent="0.25">
      <c r="A687" s="2132"/>
      <c r="B687" s="2133"/>
      <c r="C687" s="2134"/>
      <c r="D687" s="2135">
        <f t="shared" si="10"/>
        <v>0</v>
      </c>
      <c r="E687" s="2134"/>
      <c r="F687" s="2134"/>
      <c r="G687" s="2134"/>
      <c r="H687" s="2134"/>
      <c r="I687" s="2134"/>
      <c r="J687" s="2134"/>
      <c r="K687" s="3014"/>
      <c r="L687" s="2121"/>
    </row>
    <row r="688" spans="1:12" ht="15.75" x14ac:dyDescent="0.25">
      <c r="A688" s="2132"/>
      <c r="B688" s="2133"/>
      <c r="C688" s="2134"/>
      <c r="D688" s="2135">
        <f t="shared" si="10"/>
        <v>0</v>
      </c>
      <c r="E688" s="2134"/>
      <c r="F688" s="2134"/>
      <c r="G688" s="2134"/>
      <c r="H688" s="2134"/>
      <c r="I688" s="2134"/>
      <c r="J688" s="2134"/>
      <c r="K688" s="3014"/>
      <c r="L688" s="2121"/>
    </row>
    <row r="689" spans="1:12" ht="15.75" x14ac:dyDescent="0.25">
      <c r="A689" s="2132"/>
      <c r="B689" s="2133"/>
      <c r="C689" s="2134"/>
      <c r="D689" s="2135">
        <f t="shared" si="10"/>
        <v>0</v>
      </c>
      <c r="E689" s="2134"/>
      <c r="F689" s="2134"/>
      <c r="G689" s="2134"/>
      <c r="H689" s="2134"/>
      <c r="I689" s="2134"/>
      <c r="J689" s="2134"/>
      <c r="K689" s="3014"/>
      <c r="L689" s="2121"/>
    </row>
    <row r="690" spans="1:12" ht="15.75" x14ac:dyDescent="0.25">
      <c r="A690" s="2132"/>
      <c r="B690" s="2133"/>
      <c r="C690" s="2134"/>
      <c r="D690" s="2135">
        <f t="shared" si="10"/>
        <v>0</v>
      </c>
      <c r="E690" s="2134"/>
      <c r="F690" s="2134"/>
      <c r="G690" s="2134"/>
      <c r="H690" s="2134"/>
      <c r="I690" s="2134"/>
      <c r="J690" s="2134"/>
      <c r="K690" s="3014"/>
      <c r="L690" s="2121"/>
    </row>
    <row r="691" spans="1:12" ht="15.75" x14ac:dyDescent="0.25">
      <c r="A691" s="2132"/>
      <c r="B691" s="2133"/>
      <c r="C691" s="2134"/>
      <c r="D691" s="2135">
        <f t="shared" si="10"/>
        <v>0</v>
      </c>
      <c r="E691" s="2134"/>
      <c r="F691" s="2134"/>
      <c r="G691" s="2134"/>
      <c r="H691" s="2134"/>
      <c r="I691" s="2134"/>
      <c r="J691" s="2134"/>
      <c r="K691" s="3014"/>
      <c r="L691" s="2121"/>
    </row>
    <row r="692" spans="1:12" ht="15.75" x14ac:dyDescent="0.25">
      <c r="A692" s="2132"/>
      <c r="B692" s="2133"/>
      <c r="C692" s="2134"/>
      <c r="D692" s="2135">
        <f t="shared" si="10"/>
        <v>0</v>
      </c>
      <c r="E692" s="2134"/>
      <c r="F692" s="2134"/>
      <c r="G692" s="2134"/>
      <c r="H692" s="2134"/>
      <c r="I692" s="2134"/>
      <c r="J692" s="2134"/>
      <c r="K692" s="3014"/>
      <c r="L692" s="2121"/>
    </row>
    <row r="693" spans="1:12" ht="15.75" x14ac:dyDescent="0.25">
      <c r="A693" s="2132"/>
      <c r="B693" s="2133"/>
      <c r="C693" s="2134"/>
      <c r="D693" s="2135">
        <f t="shared" si="10"/>
        <v>0</v>
      </c>
      <c r="E693" s="2134"/>
      <c r="F693" s="2134"/>
      <c r="G693" s="2134"/>
      <c r="H693" s="2134"/>
      <c r="I693" s="2134"/>
      <c r="J693" s="2134"/>
      <c r="K693" s="3014"/>
      <c r="L693" s="2121"/>
    </row>
    <row r="694" spans="1:12" ht="15.75" x14ac:dyDescent="0.25">
      <c r="A694" s="2132"/>
      <c r="B694" s="2133"/>
      <c r="C694" s="2134"/>
      <c r="D694" s="2135">
        <f t="shared" si="10"/>
        <v>0</v>
      </c>
      <c r="E694" s="2134"/>
      <c r="F694" s="2134"/>
      <c r="G694" s="2134"/>
      <c r="H694" s="2134"/>
      <c r="I694" s="2134"/>
      <c r="J694" s="2134"/>
      <c r="K694" s="3014"/>
      <c r="L694" s="2121"/>
    </row>
    <row r="695" spans="1:12" ht="15.75" x14ac:dyDescent="0.25">
      <c r="A695" s="2132"/>
      <c r="B695" s="2133"/>
      <c r="C695" s="2134"/>
      <c r="D695" s="2135">
        <f t="shared" si="10"/>
        <v>0</v>
      </c>
      <c r="E695" s="2134"/>
      <c r="F695" s="2134"/>
      <c r="G695" s="2134"/>
      <c r="H695" s="2134"/>
      <c r="I695" s="2134"/>
      <c r="J695" s="2134"/>
      <c r="K695" s="3014"/>
      <c r="L695" s="2121"/>
    </row>
    <row r="696" spans="1:12" ht="15.75" x14ac:dyDescent="0.25">
      <c r="A696" s="2132"/>
      <c r="B696" s="2133"/>
      <c r="C696" s="2134"/>
      <c r="D696" s="2135">
        <f t="shared" si="10"/>
        <v>0</v>
      </c>
      <c r="E696" s="2134"/>
      <c r="F696" s="2134"/>
      <c r="G696" s="2134"/>
      <c r="H696" s="2134"/>
      <c r="I696" s="2134"/>
      <c r="J696" s="2134"/>
      <c r="K696" s="3014"/>
      <c r="L696" s="2121"/>
    </row>
    <row r="697" spans="1:12" ht="15.75" x14ac:dyDescent="0.25">
      <c r="A697" s="2132"/>
      <c r="B697" s="2133"/>
      <c r="C697" s="2134"/>
      <c r="D697" s="2135">
        <f t="shared" si="10"/>
        <v>0</v>
      </c>
      <c r="E697" s="2134"/>
      <c r="F697" s="2134"/>
      <c r="G697" s="2134"/>
      <c r="H697" s="2134"/>
      <c r="I697" s="2134"/>
      <c r="J697" s="2134"/>
      <c r="K697" s="3014"/>
      <c r="L697" s="2121"/>
    </row>
    <row r="698" spans="1:12" ht="15.75" x14ac:dyDescent="0.25">
      <c r="A698" s="2132"/>
      <c r="B698" s="2133"/>
      <c r="C698" s="2134"/>
      <c r="D698" s="2135">
        <f t="shared" si="10"/>
        <v>0</v>
      </c>
      <c r="E698" s="2134"/>
      <c r="F698" s="2134"/>
      <c r="G698" s="2134"/>
      <c r="H698" s="2134"/>
      <c r="I698" s="2134"/>
      <c r="J698" s="2134"/>
      <c r="K698" s="3014"/>
      <c r="L698" s="2121"/>
    </row>
    <row r="699" spans="1:12" ht="15.75" x14ac:dyDescent="0.25">
      <c r="A699" s="2132"/>
      <c r="B699" s="2133"/>
      <c r="C699" s="2134"/>
      <c r="D699" s="2135">
        <f t="shared" si="10"/>
        <v>0</v>
      </c>
      <c r="E699" s="2134"/>
      <c r="F699" s="2134"/>
      <c r="G699" s="2134"/>
      <c r="H699" s="2134"/>
      <c r="I699" s="2134"/>
      <c r="J699" s="2134"/>
      <c r="K699" s="3014"/>
      <c r="L699" s="2121"/>
    </row>
    <row r="700" spans="1:12" ht="15.75" x14ac:dyDescent="0.25">
      <c r="A700" s="2132"/>
      <c r="B700" s="2133"/>
      <c r="C700" s="2134"/>
      <c r="D700" s="2135">
        <f t="shared" si="10"/>
        <v>0</v>
      </c>
      <c r="E700" s="2134"/>
      <c r="F700" s="2134"/>
      <c r="G700" s="2134"/>
      <c r="H700" s="2134"/>
      <c r="I700" s="2134"/>
      <c r="J700" s="2134"/>
      <c r="K700" s="3014"/>
      <c r="L700" s="2121"/>
    </row>
    <row r="701" spans="1:12" ht="15.75" x14ac:dyDescent="0.25">
      <c r="A701" s="2132"/>
      <c r="B701" s="2133"/>
      <c r="C701" s="2134"/>
      <c r="D701" s="2135">
        <f t="shared" si="10"/>
        <v>0</v>
      </c>
      <c r="E701" s="2134"/>
      <c r="F701" s="2134"/>
      <c r="G701" s="2134"/>
      <c r="H701" s="2134"/>
      <c r="I701" s="2134"/>
      <c r="J701" s="2134"/>
      <c r="K701" s="3014"/>
      <c r="L701" s="2121"/>
    </row>
    <row r="702" spans="1:12" ht="15.75" x14ac:dyDescent="0.25">
      <c r="A702" s="2132"/>
      <c r="B702" s="2133"/>
      <c r="C702" s="2134"/>
      <c r="D702" s="2135">
        <f t="shared" si="10"/>
        <v>0</v>
      </c>
      <c r="E702" s="2134"/>
      <c r="F702" s="2134"/>
      <c r="G702" s="2134"/>
      <c r="H702" s="2134"/>
      <c r="I702" s="2134"/>
      <c r="J702" s="2134"/>
      <c r="K702" s="3014"/>
      <c r="L702" s="2121"/>
    </row>
    <row r="703" spans="1:12" ht="15.75" x14ac:dyDescent="0.25">
      <c r="A703" s="2132"/>
      <c r="B703" s="2133"/>
      <c r="C703" s="2134"/>
      <c r="D703" s="2135">
        <f t="shared" si="10"/>
        <v>0</v>
      </c>
      <c r="E703" s="2134"/>
      <c r="F703" s="2134"/>
      <c r="G703" s="2134"/>
      <c r="H703" s="2134"/>
      <c r="I703" s="2134"/>
      <c r="J703" s="2134"/>
      <c r="K703" s="3014"/>
      <c r="L703" s="2121"/>
    </row>
    <row r="704" spans="1:12" ht="15.75" x14ac:dyDescent="0.25">
      <c r="A704" s="2132"/>
      <c r="B704" s="2133"/>
      <c r="C704" s="2134"/>
      <c r="D704" s="2135">
        <f t="shared" si="10"/>
        <v>0</v>
      </c>
      <c r="E704" s="2134"/>
      <c r="F704" s="2134"/>
      <c r="G704" s="2134"/>
      <c r="H704" s="2134"/>
      <c r="I704" s="2134"/>
      <c r="J704" s="2134"/>
      <c r="K704" s="3014"/>
      <c r="L704" s="2121"/>
    </row>
    <row r="705" spans="1:12" ht="15.75" x14ac:dyDescent="0.25">
      <c r="A705" s="2132"/>
      <c r="B705" s="2133"/>
      <c r="C705" s="2134"/>
      <c r="D705" s="2135">
        <f t="shared" si="10"/>
        <v>0</v>
      </c>
      <c r="E705" s="2134"/>
      <c r="F705" s="2134"/>
      <c r="G705" s="2134"/>
      <c r="H705" s="2134"/>
      <c r="I705" s="2134"/>
      <c r="J705" s="2134"/>
      <c r="K705" s="3014"/>
      <c r="L705" s="2121"/>
    </row>
    <row r="706" spans="1:12" ht="15.75" x14ac:dyDescent="0.25">
      <c r="A706" s="2132"/>
      <c r="B706" s="2133"/>
      <c r="C706" s="2134"/>
      <c r="D706" s="2135">
        <f t="shared" si="10"/>
        <v>0</v>
      </c>
      <c r="E706" s="2134"/>
      <c r="F706" s="2134"/>
      <c r="G706" s="2134"/>
      <c r="H706" s="2134"/>
      <c r="I706" s="2134"/>
      <c r="J706" s="2134"/>
      <c r="K706" s="3014"/>
      <c r="L706" s="2121"/>
    </row>
    <row r="707" spans="1:12" ht="15.75" x14ac:dyDescent="0.25">
      <c r="A707" s="2132"/>
      <c r="B707" s="2133"/>
      <c r="C707" s="2134"/>
      <c r="D707" s="2135">
        <f t="shared" si="10"/>
        <v>0</v>
      </c>
      <c r="E707" s="2134"/>
      <c r="F707" s="2134"/>
      <c r="G707" s="2134"/>
      <c r="H707" s="2134"/>
      <c r="I707" s="2134"/>
      <c r="J707" s="2134"/>
      <c r="K707" s="3014"/>
      <c r="L707" s="2121"/>
    </row>
    <row r="708" spans="1:12" ht="15.75" x14ac:dyDescent="0.25">
      <c r="A708" s="2132"/>
      <c r="B708" s="2133"/>
      <c r="C708" s="2134"/>
      <c r="D708" s="2135">
        <f t="shared" si="10"/>
        <v>0</v>
      </c>
      <c r="E708" s="2134"/>
      <c r="F708" s="2134"/>
      <c r="G708" s="2134"/>
      <c r="H708" s="2134"/>
      <c r="I708" s="2134"/>
      <c r="J708" s="2134"/>
      <c r="K708" s="3014"/>
      <c r="L708" s="2121"/>
    </row>
    <row r="709" spans="1:12" ht="15.75" x14ac:dyDescent="0.25">
      <c r="A709" s="2132"/>
      <c r="B709" s="2133"/>
      <c r="C709" s="2134"/>
      <c r="D709" s="2135">
        <f t="shared" si="10"/>
        <v>0</v>
      </c>
      <c r="E709" s="2134"/>
      <c r="F709" s="2134"/>
      <c r="G709" s="2134"/>
      <c r="H709" s="2134"/>
      <c r="I709" s="2134"/>
      <c r="J709" s="2134"/>
      <c r="K709" s="3014"/>
      <c r="L709" s="2121"/>
    </row>
    <row r="710" spans="1:12" ht="15.75" x14ac:dyDescent="0.25">
      <c r="A710" s="2132"/>
      <c r="B710" s="2133"/>
      <c r="C710" s="2134"/>
      <c r="D710" s="2135">
        <f t="shared" si="10"/>
        <v>0</v>
      </c>
      <c r="E710" s="2134"/>
      <c r="F710" s="2134"/>
      <c r="G710" s="2134"/>
      <c r="H710" s="2134"/>
      <c r="I710" s="2134"/>
      <c r="J710" s="2134"/>
      <c r="K710" s="3014"/>
      <c r="L710" s="2121"/>
    </row>
    <row r="711" spans="1:12" ht="15.75" x14ac:dyDescent="0.25">
      <c r="A711" s="2132"/>
      <c r="B711" s="2133"/>
      <c r="C711" s="2134"/>
      <c r="D711" s="2135">
        <f t="shared" ref="D711:D743" si="11">+C711*(100-E711)/100</f>
        <v>0</v>
      </c>
      <c r="E711" s="2134"/>
      <c r="F711" s="2134"/>
      <c r="G711" s="2134"/>
      <c r="H711" s="2134"/>
      <c r="I711" s="2134"/>
      <c r="J711" s="2134"/>
      <c r="K711" s="3014"/>
      <c r="L711" s="2121"/>
    </row>
    <row r="712" spans="1:12" ht="15.75" x14ac:dyDescent="0.25">
      <c r="A712" s="2132"/>
      <c r="B712" s="2133"/>
      <c r="C712" s="2134"/>
      <c r="D712" s="2135">
        <f t="shared" si="11"/>
        <v>0</v>
      </c>
      <c r="E712" s="2134"/>
      <c r="F712" s="2134"/>
      <c r="G712" s="2134"/>
      <c r="H712" s="2134"/>
      <c r="I712" s="2134"/>
      <c r="J712" s="2134"/>
      <c r="K712" s="3014"/>
      <c r="L712" s="2121"/>
    </row>
    <row r="713" spans="1:12" ht="15.75" x14ac:dyDescent="0.25">
      <c r="A713" s="2132"/>
      <c r="B713" s="2133"/>
      <c r="C713" s="2134"/>
      <c r="D713" s="2135">
        <f t="shared" si="11"/>
        <v>0</v>
      </c>
      <c r="E713" s="2134"/>
      <c r="F713" s="2134"/>
      <c r="G713" s="2134"/>
      <c r="H713" s="2134"/>
      <c r="I713" s="2134"/>
      <c r="J713" s="2134"/>
      <c r="K713" s="3014"/>
      <c r="L713" s="2121"/>
    </row>
    <row r="714" spans="1:12" ht="15.75" x14ac:dyDescent="0.25">
      <c r="A714" s="2132"/>
      <c r="B714" s="2133"/>
      <c r="C714" s="2134"/>
      <c r="D714" s="2135">
        <f t="shared" si="11"/>
        <v>0</v>
      </c>
      <c r="E714" s="2134"/>
      <c r="F714" s="2134"/>
      <c r="G714" s="2134"/>
      <c r="H714" s="2134"/>
      <c r="I714" s="2134"/>
      <c r="J714" s="2134"/>
      <c r="K714" s="3014"/>
      <c r="L714" s="2121"/>
    </row>
    <row r="715" spans="1:12" ht="15.75" x14ac:dyDescent="0.25">
      <c r="A715" s="2132"/>
      <c r="B715" s="2133"/>
      <c r="C715" s="2134"/>
      <c r="D715" s="2135">
        <f t="shared" si="11"/>
        <v>0</v>
      </c>
      <c r="E715" s="2134"/>
      <c r="F715" s="2134"/>
      <c r="G715" s="2134"/>
      <c r="H715" s="2134"/>
      <c r="I715" s="2134"/>
      <c r="J715" s="2134"/>
      <c r="K715" s="3014"/>
      <c r="L715" s="2121"/>
    </row>
    <row r="716" spans="1:12" ht="15.75" x14ac:dyDescent="0.25">
      <c r="A716" s="2132"/>
      <c r="B716" s="2133"/>
      <c r="C716" s="2134"/>
      <c r="D716" s="2135">
        <f t="shared" si="11"/>
        <v>0</v>
      </c>
      <c r="E716" s="2134"/>
      <c r="F716" s="2134"/>
      <c r="G716" s="2134"/>
      <c r="H716" s="2134"/>
      <c r="I716" s="2134"/>
      <c r="J716" s="2134"/>
      <c r="K716" s="3014"/>
      <c r="L716" s="2121"/>
    </row>
    <row r="717" spans="1:12" ht="15.75" x14ac:dyDescent="0.25">
      <c r="A717" s="2132"/>
      <c r="B717" s="2133"/>
      <c r="C717" s="2134"/>
      <c r="D717" s="2135">
        <f t="shared" si="11"/>
        <v>0</v>
      </c>
      <c r="E717" s="2134"/>
      <c r="F717" s="2134"/>
      <c r="G717" s="2134"/>
      <c r="H717" s="2134"/>
      <c r="I717" s="2134"/>
      <c r="J717" s="2134"/>
      <c r="K717" s="3014"/>
      <c r="L717" s="2121"/>
    </row>
    <row r="718" spans="1:12" ht="15.75" x14ac:dyDescent="0.25">
      <c r="A718" s="2132"/>
      <c r="B718" s="2133"/>
      <c r="C718" s="2134"/>
      <c r="D718" s="2135">
        <f t="shared" si="11"/>
        <v>0</v>
      </c>
      <c r="E718" s="2134"/>
      <c r="F718" s="2134"/>
      <c r="G718" s="2134"/>
      <c r="H718" s="2134"/>
      <c r="I718" s="2134"/>
      <c r="J718" s="2134"/>
      <c r="K718" s="3014"/>
      <c r="L718" s="2121"/>
    </row>
    <row r="719" spans="1:12" ht="15.75" x14ac:dyDescent="0.25">
      <c r="A719" s="2132"/>
      <c r="B719" s="2133"/>
      <c r="C719" s="2134"/>
      <c r="D719" s="2135">
        <f t="shared" si="11"/>
        <v>0</v>
      </c>
      <c r="E719" s="2134"/>
      <c r="F719" s="2134"/>
      <c r="G719" s="2134"/>
      <c r="H719" s="2134"/>
      <c r="I719" s="2134"/>
      <c r="J719" s="2134"/>
      <c r="K719" s="3014"/>
      <c r="L719" s="2121"/>
    </row>
    <row r="720" spans="1:12" ht="15.75" x14ac:dyDescent="0.25">
      <c r="A720" s="2132"/>
      <c r="B720" s="2133"/>
      <c r="C720" s="2134"/>
      <c r="D720" s="2135">
        <f t="shared" si="11"/>
        <v>0</v>
      </c>
      <c r="E720" s="2134"/>
      <c r="F720" s="2134"/>
      <c r="G720" s="2134"/>
      <c r="H720" s="2134"/>
      <c r="I720" s="2134"/>
      <c r="J720" s="2134"/>
      <c r="K720" s="3014"/>
      <c r="L720" s="2121"/>
    </row>
    <row r="721" spans="1:12" ht="15.75" x14ac:dyDescent="0.25">
      <c r="A721" s="2132"/>
      <c r="B721" s="2133"/>
      <c r="C721" s="2134"/>
      <c r="D721" s="2135">
        <f t="shared" si="11"/>
        <v>0</v>
      </c>
      <c r="E721" s="2134"/>
      <c r="F721" s="2134"/>
      <c r="G721" s="2134"/>
      <c r="H721" s="2134"/>
      <c r="I721" s="2134"/>
      <c r="J721" s="2134"/>
      <c r="K721" s="3014"/>
      <c r="L721" s="2121"/>
    </row>
    <row r="722" spans="1:12" ht="15.75" x14ac:dyDescent="0.25">
      <c r="A722" s="2132"/>
      <c r="B722" s="2133"/>
      <c r="C722" s="2134"/>
      <c r="D722" s="2135">
        <f t="shared" si="11"/>
        <v>0</v>
      </c>
      <c r="E722" s="2134"/>
      <c r="F722" s="2134"/>
      <c r="G722" s="2134"/>
      <c r="H722" s="2134"/>
      <c r="I722" s="2134"/>
      <c r="J722" s="2134"/>
      <c r="K722" s="3014"/>
      <c r="L722" s="2121"/>
    </row>
    <row r="723" spans="1:12" ht="15.75" x14ac:dyDescent="0.25">
      <c r="A723" s="2132"/>
      <c r="B723" s="2133"/>
      <c r="C723" s="2134"/>
      <c r="D723" s="2135">
        <f t="shared" si="11"/>
        <v>0</v>
      </c>
      <c r="E723" s="2134"/>
      <c r="F723" s="2134"/>
      <c r="G723" s="2134"/>
      <c r="H723" s="2134"/>
      <c r="I723" s="2134"/>
      <c r="J723" s="2134"/>
      <c r="K723" s="3014"/>
      <c r="L723" s="2121"/>
    </row>
    <row r="724" spans="1:12" ht="15.75" x14ac:dyDescent="0.25">
      <c r="A724" s="2132"/>
      <c r="B724" s="2133"/>
      <c r="C724" s="2134"/>
      <c r="D724" s="2135">
        <f t="shared" si="11"/>
        <v>0</v>
      </c>
      <c r="E724" s="2134"/>
      <c r="F724" s="2134"/>
      <c r="G724" s="2134"/>
      <c r="H724" s="2134"/>
      <c r="I724" s="2134"/>
      <c r="J724" s="2134"/>
      <c r="K724" s="3014"/>
      <c r="L724" s="2121"/>
    </row>
    <row r="725" spans="1:12" ht="15.75" x14ac:dyDescent="0.25">
      <c r="A725" s="2132"/>
      <c r="B725" s="2133"/>
      <c r="C725" s="2134"/>
      <c r="D725" s="2135">
        <f t="shared" si="11"/>
        <v>0</v>
      </c>
      <c r="E725" s="2134"/>
      <c r="F725" s="2134"/>
      <c r="G725" s="2134"/>
      <c r="H725" s="2134"/>
      <c r="I725" s="2134"/>
      <c r="J725" s="2134"/>
      <c r="K725" s="3014"/>
      <c r="L725" s="2121"/>
    </row>
    <row r="726" spans="1:12" ht="15.75" x14ac:dyDescent="0.25">
      <c r="A726" s="2132"/>
      <c r="B726" s="2133"/>
      <c r="C726" s="2134"/>
      <c r="D726" s="2135">
        <f t="shared" si="11"/>
        <v>0</v>
      </c>
      <c r="E726" s="2134"/>
      <c r="F726" s="2134"/>
      <c r="G726" s="2134"/>
      <c r="H726" s="2134"/>
      <c r="I726" s="2134"/>
      <c r="J726" s="2134"/>
      <c r="K726" s="3014"/>
      <c r="L726" s="2121"/>
    </row>
    <row r="727" spans="1:12" ht="15.75" x14ac:dyDescent="0.25">
      <c r="A727" s="2132"/>
      <c r="B727" s="2133"/>
      <c r="C727" s="2134"/>
      <c r="D727" s="2135">
        <f t="shared" si="11"/>
        <v>0</v>
      </c>
      <c r="E727" s="2134"/>
      <c r="F727" s="2134"/>
      <c r="G727" s="2134"/>
      <c r="H727" s="2134"/>
      <c r="I727" s="2134"/>
      <c r="J727" s="2134"/>
      <c r="K727" s="3014"/>
      <c r="L727" s="2121"/>
    </row>
    <row r="728" spans="1:12" ht="15.75" x14ac:dyDescent="0.25">
      <c r="A728" s="2132"/>
      <c r="B728" s="2133"/>
      <c r="C728" s="2134"/>
      <c r="D728" s="2135">
        <f t="shared" si="11"/>
        <v>0</v>
      </c>
      <c r="E728" s="2134"/>
      <c r="F728" s="2134"/>
      <c r="G728" s="2134"/>
      <c r="H728" s="2134"/>
      <c r="I728" s="2134"/>
      <c r="J728" s="2134"/>
      <c r="K728" s="3014"/>
      <c r="L728" s="2121"/>
    </row>
    <row r="729" spans="1:12" ht="15.75" x14ac:dyDescent="0.25">
      <c r="A729" s="2132"/>
      <c r="B729" s="2133"/>
      <c r="C729" s="2134"/>
      <c r="D729" s="2135">
        <f t="shared" si="11"/>
        <v>0</v>
      </c>
      <c r="E729" s="2134"/>
      <c r="F729" s="2134"/>
      <c r="G729" s="2134"/>
      <c r="H729" s="2134"/>
      <c r="I729" s="2134"/>
      <c r="J729" s="2134"/>
      <c r="K729" s="3014"/>
      <c r="L729" s="2121"/>
    </row>
    <row r="730" spans="1:12" ht="15.75" x14ac:dyDescent="0.25">
      <c r="A730" s="2132"/>
      <c r="B730" s="2133"/>
      <c r="C730" s="2134"/>
      <c r="D730" s="2135">
        <f t="shared" si="11"/>
        <v>0</v>
      </c>
      <c r="E730" s="2134"/>
      <c r="F730" s="2134"/>
      <c r="G730" s="2134"/>
      <c r="H730" s="2134"/>
      <c r="I730" s="2134"/>
      <c r="J730" s="2134"/>
      <c r="K730" s="3014"/>
      <c r="L730" s="2121"/>
    </row>
    <row r="731" spans="1:12" ht="15.75" x14ac:dyDescent="0.25">
      <c r="A731" s="2132"/>
      <c r="B731" s="2133"/>
      <c r="C731" s="2134"/>
      <c r="D731" s="2135">
        <f t="shared" si="11"/>
        <v>0</v>
      </c>
      <c r="E731" s="2134"/>
      <c r="F731" s="2134"/>
      <c r="G731" s="2134"/>
      <c r="H731" s="2134"/>
      <c r="I731" s="2134"/>
      <c r="J731" s="2134"/>
      <c r="K731" s="3014"/>
      <c r="L731" s="2121"/>
    </row>
    <row r="732" spans="1:12" ht="15.75" x14ac:dyDescent="0.25">
      <c r="A732" s="2132"/>
      <c r="B732" s="2133"/>
      <c r="C732" s="2134"/>
      <c r="D732" s="2135">
        <f t="shared" si="11"/>
        <v>0</v>
      </c>
      <c r="E732" s="2134"/>
      <c r="F732" s="2134"/>
      <c r="G732" s="2134"/>
      <c r="H732" s="2134"/>
      <c r="I732" s="2134"/>
      <c r="J732" s="2134"/>
      <c r="K732" s="3014"/>
      <c r="L732" s="2121"/>
    </row>
    <row r="733" spans="1:12" ht="15.75" x14ac:dyDescent="0.25">
      <c r="A733" s="2132"/>
      <c r="B733" s="2133"/>
      <c r="C733" s="2134"/>
      <c r="D733" s="2135">
        <f t="shared" si="11"/>
        <v>0</v>
      </c>
      <c r="E733" s="2134"/>
      <c r="F733" s="2134"/>
      <c r="G733" s="2134"/>
      <c r="H733" s="2134"/>
      <c r="I733" s="2134"/>
      <c r="J733" s="2134"/>
      <c r="K733" s="3014"/>
      <c r="L733" s="2121"/>
    </row>
    <row r="734" spans="1:12" ht="15.75" x14ac:dyDescent="0.25">
      <c r="A734" s="2132"/>
      <c r="B734" s="2133"/>
      <c r="C734" s="2134"/>
      <c r="D734" s="2135">
        <f t="shared" si="11"/>
        <v>0</v>
      </c>
      <c r="E734" s="2134"/>
      <c r="F734" s="2134"/>
      <c r="G734" s="2134"/>
      <c r="H734" s="2134"/>
      <c r="I734" s="2134"/>
      <c r="J734" s="2134"/>
      <c r="K734" s="3014"/>
      <c r="L734" s="2121"/>
    </row>
    <row r="735" spans="1:12" ht="15.75" x14ac:dyDescent="0.25">
      <c r="A735" s="2132"/>
      <c r="B735" s="2133"/>
      <c r="C735" s="2134"/>
      <c r="D735" s="2135">
        <f t="shared" si="11"/>
        <v>0</v>
      </c>
      <c r="E735" s="2134"/>
      <c r="F735" s="2134"/>
      <c r="G735" s="2134"/>
      <c r="H735" s="2134"/>
      <c r="I735" s="2134"/>
      <c r="J735" s="2134"/>
      <c r="K735" s="3014"/>
      <c r="L735" s="2121"/>
    </row>
    <row r="736" spans="1:12" ht="15.75" x14ac:dyDescent="0.25">
      <c r="A736" s="2132"/>
      <c r="B736" s="2133"/>
      <c r="C736" s="2134"/>
      <c r="D736" s="2135">
        <f t="shared" si="11"/>
        <v>0</v>
      </c>
      <c r="E736" s="2134"/>
      <c r="F736" s="2134"/>
      <c r="G736" s="2134"/>
      <c r="H736" s="2134"/>
      <c r="I736" s="2134"/>
      <c r="J736" s="2134"/>
      <c r="K736" s="3014"/>
      <c r="L736" s="2121"/>
    </row>
    <row r="737" spans="1:12" ht="15.75" x14ac:dyDescent="0.25">
      <c r="A737" s="2132"/>
      <c r="B737" s="2133"/>
      <c r="C737" s="2134"/>
      <c r="D737" s="2135">
        <f t="shared" si="11"/>
        <v>0</v>
      </c>
      <c r="E737" s="2134"/>
      <c r="F737" s="2134"/>
      <c r="G737" s="2134"/>
      <c r="H737" s="2134"/>
      <c r="I737" s="2134"/>
      <c r="J737" s="2134"/>
      <c r="K737" s="3014"/>
      <c r="L737" s="2121"/>
    </row>
    <row r="738" spans="1:12" ht="15.75" x14ac:dyDescent="0.25">
      <c r="A738" s="2132"/>
      <c r="B738" s="2133"/>
      <c r="C738" s="2134"/>
      <c r="D738" s="2135">
        <f t="shared" si="11"/>
        <v>0</v>
      </c>
      <c r="E738" s="2134"/>
      <c r="F738" s="2134"/>
      <c r="G738" s="2134"/>
      <c r="H738" s="2134"/>
      <c r="I738" s="2134"/>
      <c r="J738" s="2134"/>
      <c r="K738" s="3014"/>
      <c r="L738" s="2121"/>
    </row>
    <row r="739" spans="1:12" ht="15.75" x14ac:dyDescent="0.25">
      <c r="A739" s="2132"/>
      <c r="B739" s="2133"/>
      <c r="C739" s="2134"/>
      <c r="D739" s="2135">
        <f t="shared" si="11"/>
        <v>0</v>
      </c>
      <c r="E739" s="2134"/>
      <c r="F739" s="2134"/>
      <c r="G739" s="2134"/>
      <c r="H739" s="2134"/>
      <c r="I739" s="2134"/>
      <c r="J739" s="2134"/>
      <c r="K739" s="3014"/>
      <c r="L739" s="2121"/>
    </row>
    <row r="740" spans="1:12" ht="15.75" x14ac:dyDescent="0.25">
      <c r="A740" s="2132"/>
      <c r="B740" s="2133"/>
      <c r="C740" s="2134"/>
      <c r="D740" s="2135">
        <f t="shared" si="11"/>
        <v>0</v>
      </c>
      <c r="E740" s="2134"/>
      <c r="F740" s="2134"/>
      <c r="G740" s="2134"/>
      <c r="H740" s="2134"/>
      <c r="I740" s="2134"/>
      <c r="J740" s="2134"/>
      <c r="K740" s="3014"/>
      <c r="L740" s="2121"/>
    </row>
    <row r="741" spans="1:12" ht="15.75" x14ac:dyDescent="0.25">
      <c r="A741" s="2132"/>
      <c r="B741" s="2133"/>
      <c r="C741" s="2134"/>
      <c r="D741" s="2135">
        <f t="shared" si="11"/>
        <v>0</v>
      </c>
      <c r="E741" s="2134"/>
      <c r="F741" s="2134"/>
      <c r="G741" s="2134"/>
      <c r="H741" s="2134"/>
      <c r="I741" s="2134"/>
      <c r="J741" s="2134"/>
      <c r="K741" s="3014"/>
      <c r="L741" s="2121"/>
    </row>
    <row r="742" spans="1:12" ht="15.75" x14ac:dyDescent="0.25">
      <c r="A742" s="2132"/>
      <c r="B742" s="2133"/>
      <c r="C742" s="2134"/>
      <c r="D742" s="2135">
        <f t="shared" si="11"/>
        <v>0</v>
      </c>
      <c r="E742" s="2134"/>
      <c r="F742" s="2134"/>
      <c r="G742" s="2134"/>
      <c r="H742" s="2134"/>
      <c r="I742" s="2134"/>
      <c r="J742" s="2134"/>
      <c r="K742" s="3014"/>
      <c r="L742" s="2121"/>
    </row>
    <row r="743" spans="1:12" ht="15.75" x14ac:dyDescent="0.25">
      <c r="A743" s="2132"/>
      <c r="B743" s="2133"/>
      <c r="C743" s="2134"/>
      <c r="D743" s="2135">
        <f t="shared" si="11"/>
        <v>0</v>
      </c>
      <c r="E743" s="2134"/>
      <c r="F743" s="2134"/>
      <c r="G743" s="2134"/>
      <c r="H743" s="2134"/>
      <c r="I743" s="2134"/>
      <c r="J743" s="2134"/>
      <c r="K743" s="3014"/>
      <c r="L743" s="2121"/>
    </row>
    <row r="744" spans="1:12" ht="15.75" x14ac:dyDescent="0.25">
      <c r="A744" s="2132"/>
      <c r="B744" s="2133"/>
      <c r="C744" s="2134"/>
      <c r="D744" s="2135">
        <f>+C744*(100-E744)/100</f>
        <v>0</v>
      </c>
      <c r="E744" s="2134"/>
      <c r="F744" s="2134"/>
      <c r="G744" s="2134"/>
      <c r="H744" s="2134"/>
      <c r="I744" s="2134"/>
      <c r="J744" s="2134"/>
      <c r="K744" s="3014"/>
      <c r="L744" s="2121"/>
    </row>
    <row r="745" spans="1:12" ht="15.75" x14ac:dyDescent="0.25">
      <c r="A745" s="2132"/>
      <c r="B745" s="2133"/>
      <c r="C745" s="2134"/>
      <c r="D745" s="2135">
        <f>+C745*(100-E745)/100</f>
        <v>0</v>
      </c>
      <c r="E745" s="2134"/>
      <c r="F745" s="2134"/>
      <c r="G745" s="2134"/>
      <c r="H745" s="2134"/>
      <c r="I745" s="2134"/>
      <c r="J745" s="2134"/>
      <c r="K745" s="3014"/>
      <c r="L745" s="2121"/>
    </row>
    <row r="746" spans="1:12" ht="15.75" x14ac:dyDescent="0.25">
      <c r="A746" s="2132"/>
      <c r="B746" s="2133"/>
      <c r="C746" s="2134"/>
      <c r="D746" s="2135">
        <f>+C746*(100-E746)/100</f>
        <v>0</v>
      </c>
      <c r="E746" s="2134"/>
      <c r="F746" s="2134"/>
      <c r="G746" s="2134"/>
      <c r="H746" s="2134"/>
      <c r="I746" s="2134"/>
      <c r="J746" s="2134"/>
      <c r="K746" s="3014"/>
      <c r="L746" s="2121"/>
    </row>
    <row r="747" spans="1:12" ht="15.75" x14ac:dyDescent="0.25">
      <c r="A747" s="2132"/>
      <c r="B747" s="2133"/>
      <c r="C747" s="2134"/>
      <c r="D747" s="2135">
        <f>+C747*(100-E747)/100</f>
        <v>0</v>
      </c>
      <c r="E747" s="2134"/>
      <c r="F747" s="2134"/>
      <c r="G747" s="2134"/>
      <c r="H747" s="2134"/>
      <c r="I747" s="2134"/>
      <c r="J747" s="2134"/>
      <c r="K747" s="3014"/>
      <c r="L747" s="2121"/>
    </row>
    <row r="748" spans="1:12" ht="15.75" x14ac:dyDescent="0.25">
      <c r="A748" s="2132"/>
      <c r="B748" s="2133"/>
      <c r="C748" s="2134"/>
      <c r="D748" s="2135">
        <f>+C748*(100-E748)/100</f>
        <v>0</v>
      </c>
      <c r="E748" s="2134"/>
      <c r="F748" s="2134"/>
      <c r="G748" s="2134"/>
      <c r="H748" s="2134"/>
      <c r="I748" s="2134"/>
      <c r="J748" s="2134"/>
      <c r="K748" s="3014"/>
      <c r="L748" s="2121"/>
    </row>
  </sheetData>
  <mergeCells count="27">
    <mergeCell ref="K5:L5"/>
    <mergeCell ref="C7:J7"/>
    <mergeCell ref="A3:B3"/>
    <mergeCell ref="C3:F3"/>
    <mergeCell ref="G3:H3"/>
    <mergeCell ref="I3:J3"/>
    <mergeCell ref="A5:B5"/>
    <mergeCell ref="K3:L3"/>
    <mergeCell ref="A4:B4"/>
    <mergeCell ref="C4:F4"/>
    <mergeCell ref="G4:H4"/>
    <mergeCell ref="I4:J4"/>
    <mergeCell ref="K4:L4"/>
    <mergeCell ref="A1:L1"/>
    <mergeCell ref="A2:B2"/>
    <mergeCell ref="C2:F2"/>
    <mergeCell ref="G2:H2"/>
    <mergeCell ref="I2:J2"/>
    <mergeCell ref="K2:L2"/>
    <mergeCell ref="A27:A28"/>
    <mergeCell ref="C28:J28"/>
    <mergeCell ref="C5:F5"/>
    <mergeCell ref="G5:H5"/>
    <mergeCell ref="I5:J5"/>
    <mergeCell ref="C24:J24"/>
    <mergeCell ref="C15:J15"/>
    <mergeCell ref="C12:J12"/>
  </mergeCells>
  <pageMargins left="0.7" right="0.7" top="0.75" bottom="0.75" header="0.3" footer="0.3"/>
  <pageSetup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2"/>
  <dimension ref="A1:X744"/>
  <sheetViews>
    <sheetView workbookViewId="0">
      <pane ySplit="6" topLeftCell="A7" activePane="bottomLeft" state="frozen"/>
      <selection pane="bottomLeft" activeCell="E12" sqref="E12"/>
    </sheetView>
  </sheetViews>
  <sheetFormatPr defaultRowHeight="12.75" x14ac:dyDescent="0.2"/>
  <cols>
    <col min="1" max="1" width="11.28515625" style="2127" bestFit="1" customWidth="1"/>
    <col min="2" max="2" width="10.42578125" style="2127" customWidth="1"/>
    <col min="3" max="10" width="12.85546875" style="2127" customWidth="1"/>
    <col min="11" max="11" width="12.85546875" style="3103" customWidth="1"/>
    <col min="12" max="12" width="55.42578125" style="3103" customWidth="1"/>
    <col min="13" max="16384" width="9.140625" style="2127"/>
  </cols>
  <sheetData>
    <row r="1" spans="1:24" s="2120" customFormat="1" ht="30.75" customHeight="1" thickTop="1" x14ac:dyDescent="0.25">
      <c r="A1" s="4251" t="s">
        <v>4250</v>
      </c>
      <c r="B1" s="4252"/>
      <c r="C1" s="4252"/>
      <c r="D1" s="4252"/>
      <c r="E1" s="4252"/>
      <c r="F1" s="4252"/>
      <c r="G1" s="4252"/>
      <c r="H1" s="4252"/>
      <c r="I1" s="4252"/>
      <c r="J1" s="4252"/>
      <c r="K1" s="4252"/>
      <c r="L1" s="4253"/>
      <c r="M1" s="2127"/>
      <c r="N1" s="2127"/>
      <c r="O1" s="2127"/>
      <c r="P1" s="2127"/>
      <c r="Q1" s="2127"/>
      <c r="R1" s="2127"/>
      <c r="S1" s="2127"/>
      <c r="T1" s="2127"/>
      <c r="U1" s="2127"/>
      <c r="V1" s="2127"/>
      <c r="W1" s="2127"/>
      <c r="X1" s="2127"/>
    </row>
    <row r="2" spans="1:24" s="2123" customFormat="1" ht="20.25" customHeight="1" x14ac:dyDescent="0.25">
      <c r="A2" s="4254" t="s">
        <v>259</v>
      </c>
      <c r="B2" s="4255"/>
      <c r="C2" s="4090">
        <f>+(97+116+25)*25</f>
        <v>5950</v>
      </c>
      <c r="D2" s="4091"/>
      <c r="E2" s="4091"/>
      <c r="F2" s="4092"/>
      <c r="G2" s="4360"/>
      <c r="H2" s="4361"/>
      <c r="I2" s="4256" t="s">
        <v>260</v>
      </c>
      <c r="J2" s="4257"/>
      <c r="K2" s="4258" t="s">
        <v>2528</v>
      </c>
      <c r="L2" s="4259"/>
      <c r="M2" s="2127"/>
      <c r="N2" s="2127"/>
      <c r="O2" s="2127"/>
      <c r="P2" s="2127"/>
      <c r="Q2" s="2127"/>
      <c r="R2" s="2127"/>
      <c r="S2" s="2127"/>
      <c r="T2" s="2127"/>
      <c r="U2" s="2127"/>
      <c r="V2" s="2127"/>
      <c r="W2" s="2127"/>
      <c r="X2" s="2127"/>
    </row>
    <row r="3" spans="1:24" s="2123" customFormat="1" ht="20.25" customHeight="1" x14ac:dyDescent="0.25">
      <c r="A3" s="4254" t="s">
        <v>261</v>
      </c>
      <c r="B3" s="4255"/>
      <c r="C3" s="4090" t="s">
        <v>272</v>
      </c>
      <c r="D3" s="4091"/>
      <c r="E3" s="4091"/>
      <c r="F3" s="4092"/>
      <c r="G3" s="4360"/>
      <c r="H3" s="4361"/>
      <c r="I3" s="4256" t="s">
        <v>262</v>
      </c>
      <c r="J3" s="4257"/>
      <c r="K3" s="4258" t="s">
        <v>1674</v>
      </c>
      <c r="L3" s="4259"/>
      <c r="M3" s="2127"/>
      <c r="N3" s="2127"/>
      <c r="O3" s="2127"/>
      <c r="P3" s="2127"/>
      <c r="Q3" s="2127"/>
      <c r="R3" s="2127"/>
      <c r="S3" s="2127"/>
      <c r="T3" s="2127"/>
      <c r="U3" s="2127"/>
      <c r="V3" s="2127"/>
      <c r="W3" s="2127"/>
      <c r="X3" s="2127"/>
    </row>
    <row r="4" spans="1:24" s="2123" customFormat="1" ht="20.25" customHeight="1" x14ac:dyDescent="0.25">
      <c r="A4" s="4254" t="s">
        <v>263</v>
      </c>
      <c r="B4" s="4255"/>
      <c r="C4" s="4090" t="s">
        <v>4265</v>
      </c>
      <c r="D4" s="4091"/>
      <c r="E4" s="4091"/>
      <c r="F4" s="4092"/>
      <c r="G4" s="4364"/>
      <c r="H4" s="4365"/>
      <c r="I4" s="4256" t="s">
        <v>264</v>
      </c>
      <c r="J4" s="4257"/>
      <c r="K4" s="4258" t="s">
        <v>4274</v>
      </c>
      <c r="L4" s="4259"/>
      <c r="M4" s="2127"/>
      <c r="N4" s="2127"/>
      <c r="O4" s="2127"/>
      <c r="P4" s="2127"/>
      <c r="Q4" s="2127"/>
      <c r="R4" s="2127"/>
      <c r="S4" s="2127"/>
      <c r="T4" s="2127"/>
      <c r="U4" s="2127"/>
      <c r="V4" s="2127"/>
      <c r="W4" s="2127"/>
      <c r="X4" s="2127"/>
    </row>
    <row r="5" spans="1:24" s="2123" customFormat="1" ht="54.75" customHeight="1" thickBot="1" x14ac:dyDescent="0.3">
      <c r="A5" s="4267" t="s">
        <v>265</v>
      </c>
      <c r="B5" s="4268"/>
      <c r="C5" s="4269" t="s">
        <v>4254</v>
      </c>
      <c r="D5" s="4270"/>
      <c r="E5" s="4270"/>
      <c r="F5" s="4271"/>
      <c r="G5" s="4362"/>
      <c r="H5" s="4363"/>
      <c r="I5" s="4256" t="s">
        <v>397</v>
      </c>
      <c r="J5" s="4257"/>
      <c r="K5" s="4357" t="s">
        <v>4272</v>
      </c>
      <c r="L5" s="4358"/>
      <c r="M5" s="2127"/>
      <c r="N5" s="2127"/>
      <c r="O5" s="2127"/>
      <c r="P5" s="2127"/>
      <c r="Q5" s="2127"/>
      <c r="R5" s="2127"/>
      <c r="S5" s="2127"/>
      <c r="T5" s="2127"/>
      <c r="U5" s="2127"/>
      <c r="V5" s="2127"/>
      <c r="W5" s="2127"/>
      <c r="X5" s="2127"/>
    </row>
    <row r="6" spans="1:24" s="2128" customFormat="1" ht="43.5" customHeight="1" thickTop="1" thickBot="1" x14ac:dyDescent="0.3">
      <c r="A6" s="2124" t="s">
        <v>1</v>
      </c>
      <c r="B6" s="2125" t="s">
        <v>0</v>
      </c>
      <c r="C6" s="2125" t="s">
        <v>2</v>
      </c>
      <c r="D6" s="2125" t="s">
        <v>3</v>
      </c>
      <c r="E6" s="2125" t="s">
        <v>4</v>
      </c>
      <c r="F6" s="2125" t="s">
        <v>5</v>
      </c>
      <c r="G6" s="2125" t="s">
        <v>6</v>
      </c>
      <c r="H6" s="2125" t="s">
        <v>7</v>
      </c>
      <c r="I6" s="2125" t="s">
        <v>8</v>
      </c>
      <c r="J6" s="2125" t="s">
        <v>9</v>
      </c>
      <c r="K6" s="2744" t="s">
        <v>3817</v>
      </c>
      <c r="L6" s="2126" t="s">
        <v>10</v>
      </c>
      <c r="M6" s="2127"/>
      <c r="N6" s="2127"/>
      <c r="O6" s="2127"/>
      <c r="P6" s="2127"/>
      <c r="Q6" s="2127"/>
      <c r="R6" s="2127"/>
      <c r="S6" s="2127"/>
      <c r="T6" s="2127"/>
      <c r="U6" s="2127"/>
      <c r="V6" s="2127"/>
      <c r="W6" s="2127"/>
      <c r="X6" s="2127"/>
    </row>
    <row r="7" spans="1:24" ht="76.5" customHeight="1" thickTop="1" x14ac:dyDescent="0.2">
      <c r="A7" s="2129">
        <v>44256</v>
      </c>
      <c r="B7" s="2130" t="s">
        <v>62</v>
      </c>
      <c r="C7" s="4359" t="s">
        <v>4273</v>
      </c>
      <c r="D7" s="4275"/>
      <c r="E7" s="4275"/>
      <c r="F7" s="4275"/>
      <c r="G7" s="4275"/>
      <c r="H7" s="4275"/>
      <c r="I7" s="4275"/>
      <c r="J7" s="4276"/>
      <c r="K7" s="3108" t="s">
        <v>2121</v>
      </c>
      <c r="L7" s="2131" t="s">
        <v>4275</v>
      </c>
    </row>
    <row r="8" spans="1:24" ht="15.75" x14ac:dyDescent="0.2">
      <c r="A8" s="2132">
        <v>44265</v>
      </c>
      <c r="B8" s="2133" t="s">
        <v>12</v>
      </c>
      <c r="C8" s="2135">
        <v>180</v>
      </c>
      <c r="D8" s="2135">
        <f>+C8-(E8*C8/100)</f>
        <v>172.8</v>
      </c>
      <c r="E8" s="2135">
        <v>4</v>
      </c>
      <c r="F8" s="2135" t="s">
        <v>159</v>
      </c>
      <c r="G8" s="2135">
        <v>120</v>
      </c>
      <c r="H8" s="2134"/>
      <c r="I8" s="2134"/>
      <c r="J8" s="2134"/>
      <c r="K8" s="3100"/>
      <c r="L8" s="2219" t="s">
        <v>4269</v>
      </c>
    </row>
    <row r="9" spans="1:24" ht="15.75" x14ac:dyDescent="0.25">
      <c r="A9" s="2855">
        <v>44285</v>
      </c>
      <c r="B9" s="2333" t="s">
        <v>4</v>
      </c>
      <c r="C9" s="2334"/>
      <c r="D9" s="2335"/>
      <c r="E9" s="2334">
        <v>1</v>
      </c>
      <c r="F9" s="2334"/>
      <c r="G9" s="2334"/>
      <c r="H9" s="2334"/>
      <c r="I9" s="2334"/>
      <c r="J9" s="2334"/>
      <c r="K9" s="3127"/>
      <c r="L9" s="2336"/>
    </row>
    <row r="10" spans="1:24" ht="15.75" x14ac:dyDescent="0.2">
      <c r="A10" s="2270">
        <v>44288</v>
      </c>
      <c r="B10" s="2194" t="s">
        <v>186</v>
      </c>
      <c r="C10" s="2195"/>
      <c r="D10" s="2196" t="s">
        <v>301</v>
      </c>
      <c r="E10" s="2195" t="s">
        <v>301</v>
      </c>
      <c r="F10" s="2195"/>
      <c r="G10" s="2195"/>
      <c r="H10" s="2195">
        <v>5500</v>
      </c>
      <c r="I10" s="2195">
        <v>100</v>
      </c>
      <c r="J10" s="2195"/>
      <c r="K10" s="2745"/>
      <c r="L10" s="3211"/>
    </row>
    <row r="11" spans="1:24" ht="15.75" x14ac:dyDescent="0.2">
      <c r="A11" s="2132">
        <v>44345</v>
      </c>
      <c r="B11" s="2133" t="s">
        <v>186</v>
      </c>
      <c r="C11" s="2134"/>
      <c r="D11" s="2135" t="s">
        <v>301</v>
      </c>
      <c r="E11" s="2134"/>
      <c r="F11" s="2134"/>
      <c r="G11" s="2134"/>
      <c r="H11" s="2134">
        <v>5190</v>
      </c>
      <c r="I11" s="2134">
        <v>100</v>
      </c>
      <c r="J11" s="2134"/>
      <c r="K11" s="3100"/>
      <c r="L11" s="2219" t="s">
        <v>40</v>
      </c>
    </row>
    <row r="12" spans="1:24" ht="15.75" x14ac:dyDescent="0.2">
      <c r="A12" s="2132">
        <v>44362</v>
      </c>
      <c r="B12" s="2133" t="s">
        <v>12</v>
      </c>
      <c r="C12" s="2134">
        <v>170</v>
      </c>
      <c r="D12" s="2135">
        <f t="shared" ref="D12:D75" si="0">+C12*(100-E12)/100</f>
        <v>158.1</v>
      </c>
      <c r="E12" s="2134">
        <v>7</v>
      </c>
      <c r="F12" s="2134" t="s">
        <v>159</v>
      </c>
      <c r="G12" s="2134">
        <v>70</v>
      </c>
      <c r="H12" s="2134"/>
      <c r="I12" s="2134"/>
      <c r="J12" s="2134"/>
      <c r="K12" s="3100"/>
      <c r="L12" s="2219" t="s">
        <v>22</v>
      </c>
    </row>
    <row r="13" spans="1:24" ht="15.75" x14ac:dyDescent="0.2">
      <c r="A13" s="2132">
        <v>44371</v>
      </c>
      <c r="B13" s="2133" t="s">
        <v>186</v>
      </c>
      <c r="C13" s="2134"/>
      <c r="D13" s="2135" t="s">
        <v>301</v>
      </c>
      <c r="E13" s="2134"/>
      <c r="F13" s="2134"/>
      <c r="G13" s="2134"/>
      <c r="H13" s="2134">
        <v>5155</v>
      </c>
      <c r="I13" s="2134">
        <v>100</v>
      </c>
      <c r="J13" s="2134"/>
      <c r="K13" s="3100"/>
      <c r="L13" s="2219"/>
    </row>
    <row r="14" spans="1:24" ht="15.75" x14ac:dyDescent="0.2">
      <c r="A14" s="2270">
        <v>44516</v>
      </c>
      <c r="B14" s="2194" t="s">
        <v>12</v>
      </c>
      <c r="C14" s="2195">
        <v>130</v>
      </c>
      <c r="D14" s="2196">
        <f t="shared" si="0"/>
        <v>117</v>
      </c>
      <c r="E14" s="2195">
        <v>10</v>
      </c>
      <c r="F14" s="2195" t="s">
        <v>159</v>
      </c>
      <c r="G14" s="2195">
        <v>95</v>
      </c>
      <c r="H14" s="2195"/>
      <c r="I14" s="2195"/>
      <c r="J14" s="2195"/>
      <c r="K14" s="2745"/>
      <c r="L14" s="3211" t="s">
        <v>2710</v>
      </c>
    </row>
    <row r="15" spans="1:24" ht="15.75" x14ac:dyDescent="0.2">
      <c r="A15" s="2270">
        <v>44517</v>
      </c>
      <c r="B15" s="2194" t="s">
        <v>186</v>
      </c>
      <c r="C15" s="2195" t="s">
        <v>301</v>
      </c>
      <c r="D15" s="2196" t="s">
        <v>301</v>
      </c>
      <c r="E15" s="2195" t="s">
        <v>301</v>
      </c>
      <c r="F15" s="2195"/>
      <c r="G15" s="2195"/>
      <c r="H15" s="2195">
        <v>4750</v>
      </c>
      <c r="I15" s="2195">
        <v>100</v>
      </c>
      <c r="J15" s="2195"/>
      <c r="K15" s="2745"/>
      <c r="L15" s="3211" t="s">
        <v>4625</v>
      </c>
    </row>
    <row r="16" spans="1:24" ht="15.75" x14ac:dyDescent="0.2">
      <c r="A16" s="2132"/>
      <c r="B16" s="2133"/>
      <c r="C16" s="2134"/>
      <c r="D16" s="2135">
        <f t="shared" si="0"/>
        <v>0</v>
      </c>
      <c r="E16" s="2134"/>
      <c r="F16" s="2134"/>
      <c r="G16" s="2134"/>
      <c r="H16" s="2134"/>
      <c r="I16" s="2134"/>
      <c r="J16" s="2134"/>
      <c r="K16" s="3100"/>
      <c r="L16" s="2219"/>
    </row>
    <row r="17" spans="1:12" ht="15.75" x14ac:dyDescent="0.2">
      <c r="A17" s="2132"/>
      <c r="B17" s="2133"/>
      <c r="C17" s="2134"/>
      <c r="D17" s="2135">
        <f t="shared" si="0"/>
        <v>0</v>
      </c>
      <c r="E17" s="2134"/>
      <c r="F17" s="2134"/>
      <c r="G17" s="2134"/>
      <c r="H17" s="2134"/>
      <c r="I17" s="2134"/>
      <c r="J17" s="2134"/>
      <c r="K17" s="3100"/>
      <c r="L17" s="2219"/>
    </row>
    <row r="18" spans="1:12" ht="15.75" x14ac:dyDescent="0.2">
      <c r="A18" s="2132"/>
      <c r="B18" s="2133"/>
      <c r="C18" s="2134"/>
      <c r="D18" s="2135">
        <f t="shared" si="0"/>
        <v>0</v>
      </c>
      <c r="E18" s="2134"/>
      <c r="F18" s="2134"/>
      <c r="G18" s="2134"/>
      <c r="H18" s="2134"/>
      <c r="I18" s="2134"/>
      <c r="J18" s="2134"/>
      <c r="K18" s="3100"/>
      <c r="L18" s="2219"/>
    </row>
    <row r="19" spans="1:12" ht="15.75" x14ac:dyDescent="0.2">
      <c r="A19" s="2132"/>
      <c r="B19" s="2133"/>
      <c r="C19" s="2134"/>
      <c r="D19" s="2135">
        <f t="shared" si="0"/>
        <v>0</v>
      </c>
      <c r="E19" s="2134"/>
      <c r="F19" s="2134"/>
      <c r="G19" s="2134"/>
      <c r="H19" s="2134"/>
      <c r="I19" s="2134"/>
      <c r="J19" s="2134"/>
      <c r="K19" s="3100"/>
      <c r="L19" s="2219"/>
    </row>
    <row r="20" spans="1:12" ht="15.75" x14ac:dyDescent="0.2">
      <c r="A20" s="2132"/>
      <c r="B20" s="2133"/>
      <c r="C20" s="2134"/>
      <c r="D20" s="2135">
        <f t="shared" si="0"/>
        <v>0</v>
      </c>
      <c r="E20" s="2134"/>
      <c r="F20" s="2134"/>
      <c r="G20" s="2134"/>
      <c r="H20" s="2134"/>
      <c r="I20" s="2134"/>
      <c r="J20" s="2134"/>
      <c r="K20" s="3100"/>
      <c r="L20" s="2219"/>
    </row>
    <row r="21" spans="1:12" ht="15.75" x14ac:dyDescent="0.2">
      <c r="A21" s="2132"/>
      <c r="B21" s="2133"/>
      <c r="C21" s="2134"/>
      <c r="D21" s="2135">
        <f t="shared" si="0"/>
        <v>0</v>
      </c>
      <c r="E21" s="2134"/>
      <c r="F21" s="2134"/>
      <c r="G21" s="2134"/>
      <c r="H21" s="2134"/>
      <c r="I21" s="2134"/>
      <c r="J21" s="2134"/>
      <c r="K21" s="3100"/>
      <c r="L21" s="2219"/>
    </row>
    <row r="22" spans="1:12" ht="15.75" x14ac:dyDescent="0.2">
      <c r="A22" s="2132"/>
      <c r="B22" s="2133"/>
      <c r="C22" s="2134"/>
      <c r="D22" s="2135">
        <f t="shared" si="0"/>
        <v>0</v>
      </c>
      <c r="E22" s="2134"/>
      <c r="F22" s="2134"/>
      <c r="G22" s="2134"/>
      <c r="H22" s="2134"/>
      <c r="I22" s="2134"/>
      <c r="J22" s="2134"/>
      <c r="K22" s="3100"/>
      <c r="L22" s="2219"/>
    </row>
    <row r="23" spans="1:12" ht="15.75" x14ac:dyDescent="0.2">
      <c r="A23" s="2132"/>
      <c r="B23" s="2133"/>
      <c r="C23" s="2134"/>
      <c r="D23" s="2135">
        <f t="shared" si="0"/>
        <v>0</v>
      </c>
      <c r="E23" s="2134"/>
      <c r="F23" s="2134"/>
      <c r="G23" s="2134"/>
      <c r="H23" s="2134"/>
      <c r="I23" s="2134"/>
      <c r="J23" s="2134"/>
      <c r="K23" s="3100"/>
      <c r="L23" s="2219"/>
    </row>
    <row r="24" spans="1:12" ht="15.75" x14ac:dyDescent="0.2">
      <c r="A24" s="2132"/>
      <c r="B24" s="2133"/>
      <c r="C24" s="2134"/>
      <c r="D24" s="2135">
        <f t="shared" si="0"/>
        <v>0</v>
      </c>
      <c r="E24" s="2134"/>
      <c r="F24" s="2134"/>
      <c r="G24" s="2134"/>
      <c r="H24" s="2134"/>
      <c r="I24" s="2134"/>
      <c r="J24" s="2134"/>
      <c r="K24" s="3100"/>
      <c r="L24" s="2219"/>
    </row>
    <row r="25" spans="1:12" ht="15.75" x14ac:dyDescent="0.2">
      <c r="A25" s="2132"/>
      <c r="B25" s="2133"/>
      <c r="C25" s="2134"/>
      <c r="D25" s="2135">
        <f t="shared" si="0"/>
        <v>0</v>
      </c>
      <c r="E25" s="2134"/>
      <c r="F25" s="2134"/>
      <c r="G25" s="2134"/>
      <c r="H25" s="2134"/>
      <c r="I25" s="2134"/>
      <c r="J25" s="2134"/>
      <c r="K25" s="3100"/>
      <c r="L25" s="2219"/>
    </row>
    <row r="26" spans="1:12" ht="15.75" x14ac:dyDescent="0.2">
      <c r="A26" s="2132"/>
      <c r="B26" s="2133"/>
      <c r="C26" s="2134"/>
      <c r="D26" s="2135">
        <f t="shared" si="0"/>
        <v>0</v>
      </c>
      <c r="E26" s="2134"/>
      <c r="F26" s="2134"/>
      <c r="G26" s="2134"/>
      <c r="H26" s="2134"/>
      <c r="I26" s="2134"/>
      <c r="J26" s="2134"/>
      <c r="K26" s="3100"/>
      <c r="L26" s="2219"/>
    </row>
    <row r="27" spans="1:12" ht="15.75" x14ac:dyDescent="0.2">
      <c r="A27" s="2132"/>
      <c r="B27" s="2133"/>
      <c r="C27" s="2134"/>
      <c r="D27" s="2135">
        <f t="shared" si="0"/>
        <v>0</v>
      </c>
      <c r="E27" s="2134"/>
      <c r="F27" s="2134"/>
      <c r="G27" s="2134"/>
      <c r="H27" s="2134"/>
      <c r="I27" s="2134"/>
      <c r="J27" s="2134"/>
      <c r="K27" s="3100"/>
      <c r="L27" s="2219"/>
    </row>
    <row r="28" spans="1:12" ht="15.75" x14ac:dyDescent="0.2">
      <c r="A28" s="2132"/>
      <c r="B28" s="2133"/>
      <c r="C28" s="2134"/>
      <c r="D28" s="2135">
        <f t="shared" si="0"/>
        <v>0</v>
      </c>
      <c r="E28" s="2134"/>
      <c r="F28" s="2134"/>
      <c r="G28" s="2134"/>
      <c r="H28" s="2134"/>
      <c r="I28" s="2134"/>
      <c r="J28" s="2134"/>
      <c r="K28" s="3100"/>
      <c r="L28" s="2219"/>
    </row>
    <row r="29" spans="1:12" ht="15.75" x14ac:dyDescent="0.2">
      <c r="A29" s="2132"/>
      <c r="B29" s="2133"/>
      <c r="C29" s="2134"/>
      <c r="D29" s="2135">
        <f t="shared" si="0"/>
        <v>0</v>
      </c>
      <c r="E29" s="2134"/>
      <c r="F29" s="2134"/>
      <c r="G29" s="2134"/>
      <c r="H29" s="2134"/>
      <c r="I29" s="2134"/>
      <c r="J29" s="2134"/>
      <c r="K29" s="3100"/>
      <c r="L29" s="2219"/>
    </row>
    <row r="30" spans="1:12" ht="15.75" x14ac:dyDescent="0.2">
      <c r="A30" s="2132"/>
      <c r="B30" s="2133"/>
      <c r="C30" s="2134"/>
      <c r="D30" s="2135">
        <f t="shared" si="0"/>
        <v>0</v>
      </c>
      <c r="E30" s="2134"/>
      <c r="F30" s="2134"/>
      <c r="G30" s="2134"/>
      <c r="H30" s="2134"/>
      <c r="I30" s="2134"/>
      <c r="J30" s="2134"/>
      <c r="K30" s="3100"/>
      <c r="L30" s="2219"/>
    </row>
    <row r="31" spans="1:12" ht="15.75" x14ac:dyDescent="0.2">
      <c r="A31" s="2132"/>
      <c r="B31" s="2133"/>
      <c r="C31" s="2134"/>
      <c r="D31" s="2135">
        <f t="shared" si="0"/>
        <v>0</v>
      </c>
      <c r="E31" s="2134"/>
      <c r="F31" s="2134"/>
      <c r="G31" s="2134"/>
      <c r="H31" s="2134"/>
      <c r="I31" s="2134"/>
      <c r="J31" s="2134"/>
      <c r="K31" s="3100"/>
      <c r="L31" s="2219"/>
    </row>
    <row r="32" spans="1:12" ht="15.75" x14ac:dyDescent="0.2">
      <c r="A32" s="2132"/>
      <c r="B32" s="2133"/>
      <c r="C32" s="2134"/>
      <c r="D32" s="2135">
        <f t="shared" si="0"/>
        <v>0</v>
      </c>
      <c r="E32" s="2134"/>
      <c r="F32" s="2134"/>
      <c r="G32" s="2134"/>
      <c r="H32" s="2134"/>
      <c r="I32" s="2134"/>
      <c r="J32" s="2134"/>
      <c r="K32" s="3100"/>
      <c r="L32" s="2219"/>
    </row>
    <row r="33" spans="1:12" ht="15.75" x14ac:dyDescent="0.2">
      <c r="A33" s="2132"/>
      <c r="B33" s="2133"/>
      <c r="C33" s="2134"/>
      <c r="D33" s="2135">
        <f t="shared" si="0"/>
        <v>0</v>
      </c>
      <c r="E33" s="2134"/>
      <c r="F33" s="2134"/>
      <c r="G33" s="2134"/>
      <c r="H33" s="2134"/>
      <c r="I33" s="2134"/>
      <c r="J33" s="2134"/>
      <c r="K33" s="3100"/>
      <c r="L33" s="2219"/>
    </row>
    <row r="34" spans="1:12" ht="15.75" x14ac:dyDescent="0.2">
      <c r="A34" s="2132"/>
      <c r="B34" s="2133"/>
      <c r="C34" s="2134"/>
      <c r="D34" s="2135">
        <f t="shared" si="0"/>
        <v>0</v>
      </c>
      <c r="E34" s="2134"/>
      <c r="F34" s="2134"/>
      <c r="G34" s="2134"/>
      <c r="H34" s="2134"/>
      <c r="I34" s="2134"/>
      <c r="J34" s="2134"/>
      <c r="K34" s="3100"/>
      <c r="L34" s="2219"/>
    </row>
    <row r="35" spans="1:12" ht="15.75" x14ac:dyDescent="0.2">
      <c r="A35" s="2132"/>
      <c r="B35" s="2133"/>
      <c r="C35" s="2134"/>
      <c r="D35" s="2135">
        <f t="shared" si="0"/>
        <v>0</v>
      </c>
      <c r="E35" s="2134"/>
      <c r="F35" s="2134"/>
      <c r="G35" s="2134"/>
      <c r="H35" s="2134"/>
      <c r="I35" s="2134"/>
      <c r="J35" s="2134"/>
      <c r="K35" s="3100"/>
      <c r="L35" s="2219"/>
    </row>
    <row r="36" spans="1:12" ht="15.75" x14ac:dyDescent="0.2">
      <c r="A36" s="2132"/>
      <c r="B36" s="2133"/>
      <c r="C36" s="2134"/>
      <c r="D36" s="2135">
        <f t="shared" si="0"/>
        <v>0</v>
      </c>
      <c r="E36" s="2134"/>
      <c r="F36" s="2134"/>
      <c r="G36" s="2134"/>
      <c r="H36" s="2134"/>
      <c r="I36" s="2134"/>
      <c r="J36" s="2134"/>
      <c r="K36" s="3100"/>
      <c r="L36" s="2219"/>
    </row>
    <row r="37" spans="1:12" ht="15.75" x14ac:dyDescent="0.2">
      <c r="A37" s="2132"/>
      <c r="B37" s="2133"/>
      <c r="C37" s="2134"/>
      <c r="D37" s="2135">
        <f t="shared" si="0"/>
        <v>0</v>
      </c>
      <c r="E37" s="2134"/>
      <c r="F37" s="2134"/>
      <c r="G37" s="2134"/>
      <c r="H37" s="2134"/>
      <c r="I37" s="2134"/>
      <c r="J37" s="2134"/>
      <c r="K37" s="3100"/>
      <c r="L37" s="2219"/>
    </row>
    <row r="38" spans="1:12" ht="15.75" x14ac:dyDescent="0.2">
      <c r="A38" s="2132"/>
      <c r="B38" s="2133"/>
      <c r="C38" s="2134"/>
      <c r="D38" s="2135">
        <f t="shared" si="0"/>
        <v>0</v>
      </c>
      <c r="E38" s="2134"/>
      <c r="F38" s="2134"/>
      <c r="G38" s="2134"/>
      <c r="H38" s="2134"/>
      <c r="I38" s="2134"/>
      <c r="J38" s="2134"/>
      <c r="K38" s="3100"/>
      <c r="L38" s="2219"/>
    </row>
    <row r="39" spans="1:12" ht="15.75" x14ac:dyDescent="0.2">
      <c r="A39" s="2132"/>
      <c r="B39" s="2133"/>
      <c r="C39" s="2134"/>
      <c r="D39" s="2135">
        <f t="shared" si="0"/>
        <v>0</v>
      </c>
      <c r="E39" s="2134"/>
      <c r="F39" s="2134"/>
      <c r="G39" s="2134"/>
      <c r="H39" s="2134"/>
      <c r="I39" s="2134"/>
      <c r="J39" s="2134"/>
      <c r="K39" s="3100"/>
      <c r="L39" s="2219"/>
    </row>
    <row r="40" spans="1:12" ht="15.75" x14ac:dyDescent="0.2">
      <c r="A40" s="2132"/>
      <c r="B40" s="2133"/>
      <c r="C40" s="2134"/>
      <c r="D40" s="2135">
        <f t="shared" si="0"/>
        <v>0</v>
      </c>
      <c r="E40" s="2134"/>
      <c r="F40" s="2134"/>
      <c r="G40" s="2134"/>
      <c r="H40" s="2134"/>
      <c r="I40" s="2134"/>
      <c r="J40" s="2134"/>
      <c r="K40" s="3100"/>
      <c r="L40" s="2219"/>
    </row>
    <row r="41" spans="1:12" ht="15.75" x14ac:dyDescent="0.2">
      <c r="A41" s="2132"/>
      <c r="B41" s="2133"/>
      <c r="C41" s="2134"/>
      <c r="D41" s="2135">
        <f t="shared" si="0"/>
        <v>0</v>
      </c>
      <c r="E41" s="2134"/>
      <c r="F41" s="2134"/>
      <c r="G41" s="2134"/>
      <c r="H41" s="2134"/>
      <c r="I41" s="2134"/>
      <c r="J41" s="2134"/>
      <c r="K41" s="3100"/>
      <c r="L41" s="2219"/>
    </row>
    <row r="42" spans="1:12" ht="15.75" x14ac:dyDescent="0.2">
      <c r="A42" s="2132"/>
      <c r="B42" s="2133"/>
      <c r="C42" s="2134"/>
      <c r="D42" s="2135">
        <f t="shared" si="0"/>
        <v>0</v>
      </c>
      <c r="E42" s="2134"/>
      <c r="F42" s="2134"/>
      <c r="G42" s="2134"/>
      <c r="H42" s="2134"/>
      <c r="I42" s="2134"/>
      <c r="J42" s="2134"/>
      <c r="K42" s="3100"/>
      <c r="L42" s="2219"/>
    </row>
    <row r="43" spans="1:12" ht="15.75" x14ac:dyDescent="0.2">
      <c r="A43" s="2132"/>
      <c r="B43" s="2133"/>
      <c r="C43" s="2134"/>
      <c r="D43" s="2135">
        <f t="shared" si="0"/>
        <v>0</v>
      </c>
      <c r="E43" s="2134"/>
      <c r="F43" s="2134"/>
      <c r="G43" s="2134"/>
      <c r="H43" s="2134"/>
      <c r="I43" s="2134"/>
      <c r="J43" s="2134"/>
      <c r="K43" s="3100"/>
      <c r="L43" s="2219"/>
    </row>
    <row r="44" spans="1:12" ht="15.75" x14ac:dyDescent="0.2">
      <c r="A44" s="2132"/>
      <c r="B44" s="2133"/>
      <c r="C44" s="2134"/>
      <c r="D44" s="2135">
        <f t="shared" si="0"/>
        <v>0</v>
      </c>
      <c r="E44" s="2134"/>
      <c r="F44" s="2134"/>
      <c r="G44" s="2134"/>
      <c r="H44" s="2134"/>
      <c r="I44" s="2134"/>
      <c r="J44" s="2134"/>
      <c r="K44" s="3100"/>
      <c r="L44" s="2219"/>
    </row>
    <row r="45" spans="1:12" ht="15.75" x14ac:dyDescent="0.2">
      <c r="A45" s="2132"/>
      <c r="B45" s="2133"/>
      <c r="C45" s="2134"/>
      <c r="D45" s="2135">
        <f t="shared" si="0"/>
        <v>0</v>
      </c>
      <c r="E45" s="2134"/>
      <c r="F45" s="2134"/>
      <c r="G45" s="2134"/>
      <c r="H45" s="2134"/>
      <c r="I45" s="2134"/>
      <c r="J45" s="2134"/>
      <c r="K45" s="3100"/>
      <c r="L45" s="2219"/>
    </row>
    <row r="46" spans="1:12" ht="15.75" x14ac:dyDescent="0.2">
      <c r="A46" s="2132"/>
      <c r="B46" s="2133"/>
      <c r="C46" s="2134"/>
      <c r="D46" s="2135">
        <f t="shared" si="0"/>
        <v>0</v>
      </c>
      <c r="E46" s="2134"/>
      <c r="F46" s="2134"/>
      <c r="G46" s="2134"/>
      <c r="H46" s="2134"/>
      <c r="I46" s="2134"/>
      <c r="J46" s="2134"/>
      <c r="K46" s="3100"/>
      <c r="L46" s="2219"/>
    </row>
    <row r="47" spans="1:12" ht="15.75" x14ac:dyDescent="0.2">
      <c r="A47" s="2132"/>
      <c r="B47" s="2133"/>
      <c r="C47" s="2134"/>
      <c r="D47" s="2135">
        <f t="shared" si="0"/>
        <v>0</v>
      </c>
      <c r="E47" s="2134"/>
      <c r="F47" s="2134"/>
      <c r="G47" s="2134"/>
      <c r="H47" s="2134"/>
      <c r="I47" s="2134"/>
      <c r="J47" s="2134"/>
      <c r="K47" s="3100"/>
      <c r="L47" s="2219"/>
    </row>
    <row r="48" spans="1:12" ht="15.75" x14ac:dyDescent="0.2">
      <c r="A48" s="2132"/>
      <c r="B48" s="2133"/>
      <c r="C48" s="2134"/>
      <c r="D48" s="2135">
        <f t="shared" si="0"/>
        <v>0</v>
      </c>
      <c r="E48" s="2134"/>
      <c r="F48" s="2134"/>
      <c r="G48" s="2134"/>
      <c r="H48" s="2134"/>
      <c r="I48" s="2134"/>
      <c r="J48" s="2134"/>
      <c r="K48" s="3100"/>
      <c r="L48" s="2219"/>
    </row>
    <row r="49" spans="1:12" ht="15.75" x14ac:dyDescent="0.2">
      <c r="A49" s="2132"/>
      <c r="B49" s="2133"/>
      <c r="C49" s="2134"/>
      <c r="D49" s="2135">
        <f t="shared" si="0"/>
        <v>0</v>
      </c>
      <c r="E49" s="2134"/>
      <c r="F49" s="2134"/>
      <c r="G49" s="2134"/>
      <c r="H49" s="2134"/>
      <c r="I49" s="2134"/>
      <c r="J49" s="2134"/>
      <c r="K49" s="3100"/>
      <c r="L49" s="2219"/>
    </row>
    <row r="50" spans="1:12" ht="15.75" x14ac:dyDescent="0.2">
      <c r="A50" s="2132"/>
      <c r="B50" s="2133"/>
      <c r="C50" s="2134"/>
      <c r="D50" s="2135">
        <f t="shared" si="0"/>
        <v>0</v>
      </c>
      <c r="E50" s="2134"/>
      <c r="F50" s="2134"/>
      <c r="G50" s="2134"/>
      <c r="H50" s="2134"/>
      <c r="I50" s="2134"/>
      <c r="J50" s="2134"/>
      <c r="K50" s="3100"/>
      <c r="L50" s="2219"/>
    </row>
    <row r="51" spans="1:12" ht="15.75" x14ac:dyDescent="0.2">
      <c r="A51" s="2132"/>
      <c r="B51" s="2133"/>
      <c r="C51" s="2134"/>
      <c r="D51" s="2135">
        <f t="shared" si="0"/>
        <v>0</v>
      </c>
      <c r="E51" s="2134"/>
      <c r="F51" s="2134"/>
      <c r="G51" s="2134"/>
      <c r="H51" s="2134"/>
      <c r="I51" s="2134"/>
      <c r="J51" s="2134"/>
      <c r="K51" s="3100"/>
      <c r="L51" s="2219"/>
    </row>
    <row r="52" spans="1:12" ht="15.75" x14ac:dyDescent="0.2">
      <c r="A52" s="2132"/>
      <c r="B52" s="2133"/>
      <c r="C52" s="2134"/>
      <c r="D52" s="2135">
        <f t="shared" si="0"/>
        <v>0</v>
      </c>
      <c r="E52" s="2134"/>
      <c r="F52" s="2134"/>
      <c r="G52" s="2134"/>
      <c r="H52" s="2134"/>
      <c r="I52" s="2134"/>
      <c r="J52" s="2134"/>
      <c r="K52" s="3100"/>
      <c r="L52" s="2219"/>
    </row>
    <row r="53" spans="1:12" ht="15.75" x14ac:dyDescent="0.2">
      <c r="A53" s="2132"/>
      <c r="B53" s="2133"/>
      <c r="C53" s="2134"/>
      <c r="D53" s="2135">
        <f t="shared" si="0"/>
        <v>0</v>
      </c>
      <c r="E53" s="2134"/>
      <c r="F53" s="2134"/>
      <c r="G53" s="2134"/>
      <c r="H53" s="2134"/>
      <c r="I53" s="2134"/>
      <c r="J53" s="2134"/>
      <c r="K53" s="3100"/>
      <c r="L53" s="2219"/>
    </row>
    <row r="54" spans="1:12" ht="15.75" x14ac:dyDescent="0.2">
      <c r="A54" s="2132"/>
      <c r="B54" s="2133"/>
      <c r="C54" s="2134"/>
      <c r="D54" s="2135">
        <f t="shared" si="0"/>
        <v>0</v>
      </c>
      <c r="E54" s="2134"/>
      <c r="F54" s="2134"/>
      <c r="G54" s="2134"/>
      <c r="H54" s="2134"/>
      <c r="I54" s="2134"/>
      <c r="J54" s="2134"/>
      <c r="K54" s="3100"/>
      <c r="L54" s="2219"/>
    </row>
    <row r="55" spans="1:12" ht="15.75" x14ac:dyDescent="0.2">
      <c r="A55" s="2132"/>
      <c r="B55" s="2133"/>
      <c r="C55" s="2134"/>
      <c r="D55" s="2135">
        <f t="shared" si="0"/>
        <v>0</v>
      </c>
      <c r="E55" s="2134"/>
      <c r="F55" s="2134"/>
      <c r="G55" s="2134"/>
      <c r="H55" s="2134"/>
      <c r="I55" s="2134"/>
      <c r="J55" s="2134"/>
      <c r="K55" s="3100"/>
      <c r="L55" s="2219"/>
    </row>
    <row r="56" spans="1:12" ht="15.75" x14ac:dyDescent="0.2">
      <c r="A56" s="2132"/>
      <c r="B56" s="2133"/>
      <c r="C56" s="2134"/>
      <c r="D56" s="2135">
        <f t="shared" si="0"/>
        <v>0</v>
      </c>
      <c r="E56" s="2134"/>
      <c r="F56" s="2134"/>
      <c r="G56" s="2134"/>
      <c r="H56" s="2134"/>
      <c r="I56" s="2134"/>
      <c r="J56" s="2134"/>
      <c r="K56" s="3100"/>
      <c r="L56" s="2219"/>
    </row>
    <row r="57" spans="1:12" ht="15.75" x14ac:dyDescent="0.2">
      <c r="A57" s="2132"/>
      <c r="B57" s="2133"/>
      <c r="C57" s="2134"/>
      <c r="D57" s="2135">
        <f t="shared" si="0"/>
        <v>0</v>
      </c>
      <c r="E57" s="2134"/>
      <c r="F57" s="2134"/>
      <c r="G57" s="2134"/>
      <c r="H57" s="2134"/>
      <c r="I57" s="2134"/>
      <c r="J57" s="2134"/>
      <c r="K57" s="3100"/>
      <c r="L57" s="2219"/>
    </row>
    <row r="58" spans="1:12" ht="15.75" x14ac:dyDescent="0.2">
      <c r="A58" s="2132"/>
      <c r="B58" s="2133"/>
      <c r="C58" s="2134"/>
      <c r="D58" s="2135">
        <f t="shared" si="0"/>
        <v>0</v>
      </c>
      <c r="E58" s="2134"/>
      <c r="F58" s="2134"/>
      <c r="G58" s="2134"/>
      <c r="H58" s="2134"/>
      <c r="I58" s="2134"/>
      <c r="J58" s="2134"/>
      <c r="K58" s="3100"/>
      <c r="L58" s="2219"/>
    </row>
    <row r="59" spans="1:12" ht="15.75" x14ac:dyDescent="0.2">
      <c r="A59" s="2132"/>
      <c r="B59" s="2133"/>
      <c r="C59" s="2134"/>
      <c r="D59" s="2135">
        <f t="shared" si="0"/>
        <v>0</v>
      </c>
      <c r="E59" s="2134"/>
      <c r="F59" s="2134"/>
      <c r="G59" s="2134"/>
      <c r="H59" s="2134"/>
      <c r="I59" s="2134"/>
      <c r="J59" s="2134"/>
      <c r="K59" s="3100"/>
      <c r="L59" s="2219"/>
    </row>
    <row r="60" spans="1:12" ht="15.75" x14ac:dyDescent="0.2">
      <c r="A60" s="2132"/>
      <c r="B60" s="2133"/>
      <c r="C60" s="2134"/>
      <c r="D60" s="2135">
        <f t="shared" si="0"/>
        <v>0</v>
      </c>
      <c r="E60" s="2134"/>
      <c r="F60" s="2134"/>
      <c r="G60" s="2134"/>
      <c r="H60" s="2134"/>
      <c r="I60" s="2134"/>
      <c r="J60" s="2134"/>
      <c r="K60" s="3100"/>
      <c r="L60" s="2219"/>
    </row>
    <row r="61" spans="1:12" ht="15.75" x14ac:dyDescent="0.2">
      <c r="A61" s="2132"/>
      <c r="B61" s="2133"/>
      <c r="C61" s="2134"/>
      <c r="D61" s="2135">
        <f t="shared" si="0"/>
        <v>0</v>
      </c>
      <c r="E61" s="2134"/>
      <c r="F61" s="2134"/>
      <c r="G61" s="2134"/>
      <c r="H61" s="2134"/>
      <c r="I61" s="2134"/>
      <c r="J61" s="2134"/>
      <c r="K61" s="3100"/>
      <c r="L61" s="2219"/>
    </row>
    <row r="62" spans="1:12" ht="15.75" x14ac:dyDescent="0.2">
      <c r="A62" s="2132"/>
      <c r="B62" s="2133"/>
      <c r="C62" s="2134"/>
      <c r="D62" s="2135">
        <f t="shared" si="0"/>
        <v>0</v>
      </c>
      <c r="E62" s="2134"/>
      <c r="F62" s="2134"/>
      <c r="G62" s="2134"/>
      <c r="H62" s="2134"/>
      <c r="I62" s="2134"/>
      <c r="J62" s="2134"/>
      <c r="K62" s="3100"/>
      <c r="L62" s="2219"/>
    </row>
    <row r="63" spans="1:12" ht="15.75" x14ac:dyDescent="0.2">
      <c r="A63" s="2132"/>
      <c r="B63" s="2133"/>
      <c r="C63" s="2134"/>
      <c r="D63" s="2135">
        <f t="shared" si="0"/>
        <v>0</v>
      </c>
      <c r="E63" s="2134"/>
      <c r="F63" s="2134"/>
      <c r="G63" s="2134"/>
      <c r="H63" s="2134"/>
      <c r="I63" s="2134"/>
      <c r="J63" s="2134"/>
      <c r="K63" s="3100"/>
      <c r="L63" s="2219"/>
    </row>
    <row r="64" spans="1:12" ht="15.75" x14ac:dyDescent="0.2">
      <c r="A64" s="2132"/>
      <c r="B64" s="2133"/>
      <c r="C64" s="2134"/>
      <c r="D64" s="2135">
        <f t="shared" si="0"/>
        <v>0</v>
      </c>
      <c r="E64" s="2134"/>
      <c r="F64" s="2134"/>
      <c r="G64" s="2134"/>
      <c r="H64" s="2134"/>
      <c r="I64" s="2134"/>
      <c r="J64" s="2134"/>
      <c r="K64" s="3100"/>
      <c r="L64" s="2219"/>
    </row>
    <row r="65" spans="1:12" ht="15.75" x14ac:dyDescent="0.2">
      <c r="A65" s="2132"/>
      <c r="B65" s="2133"/>
      <c r="C65" s="2134"/>
      <c r="D65" s="2135">
        <f t="shared" si="0"/>
        <v>0</v>
      </c>
      <c r="E65" s="2134"/>
      <c r="F65" s="2134"/>
      <c r="G65" s="2134"/>
      <c r="H65" s="2134"/>
      <c r="I65" s="2134"/>
      <c r="J65" s="2134"/>
      <c r="K65" s="3100"/>
      <c r="L65" s="2219"/>
    </row>
    <row r="66" spans="1:12" ht="15.75" x14ac:dyDescent="0.2">
      <c r="A66" s="2132"/>
      <c r="B66" s="2133"/>
      <c r="C66" s="2134"/>
      <c r="D66" s="2135">
        <f t="shared" si="0"/>
        <v>0</v>
      </c>
      <c r="E66" s="2134"/>
      <c r="F66" s="2134"/>
      <c r="G66" s="2134"/>
      <c r="H66" s="2134"/>
      <c r="I66" s="2134"/>
      <c r="J66" s="2134"/>
      <c r="K66" s="3100"/>
      <c r="L66" s="2219"/>
    </row>
    <row r="67" spans="1:12" ht="15.75" x14ac:dyDescent="0.2">
      <c r="A67" s="2132"/>
      <c r="B67" s="2133"/>
      <c r="C67" s="2134"/>
      <c r="D67" s="2135">
        <f t="shared" si="0"/>
        <v>0</v>
      </c>
      <c r="E67" s="2134"/>
      <c r="F67" s="2134"/>
      <c r="G67" s="2134"/>
      <c r="H67" s="2134"/>
      <c r="I67" s="2134"/>
      <c r="J67" s="2134"/>
      <c r="K67" s="3100"/>
      <c r="L67" s="2219"/>
    </row>
    <row r="68" spans="1:12" ht="15.75" x14ac:dyDescent="0.2">
      <c r="A68" s="2132"/>
      <c r="B68" s="2133"/>
      <c r="C68" s="2134"/>
      <c r="D68" s="2135">
        <f t="shared" si="0"/>
        <v>0</v>
      </c>
      <c r="E68" s="2134"/>
      <c r="F68" s="2134"/>
      <c r="G68" s="2134"/>
      <c r="H68" s="2134"/>
      <c r="I68" s="2134"/>
      <c r="J68" s="2134"/>
      <c r="K68" s="3100"/>
      <c r="L68" s="2219"/>
    </row>
    <row r="69" spans="1:12" ht="15.75" x14ac:dyDescent="0.2">
      <c r="A69" s="2132"/>
      <c r="B69" s="2133"/>
      <c r="C69" s="2134"/>
      <c r="D69" s="2135">
        <f t="shared" si="0"/>
        <v>0</v>
      </c>
      <c r="E69" s="2134"/>
      <c r="F69" s="2134"/>
      <c r="G69" s="2134"/>
      <c r="H69" s="2134"/>
      <c r="I69" s="2134"/>
      <c r="J69" s="2134"/>
      <c r="K69" s="3100"/>
      <c r="L69" s="2219"/>
    </row>
    <row r="70" spans="1:12" ht="15.75" x14ac:dyDescent="0.2">
      <c r="A70" s="2132"/>
      <c r="B70" s="2133"/>
      <c r="C70" s="2134"/>
      <c r="D70" s="2135">
        <f t="shared" si="0"/>
        <v>0</v>
      </c>
      <c r="E70" s="2134"/>
      <c r="F70" s="2134"/>
      <c r="G70" s="2134"/>
      <c r="H70" s="2134"/>
      <c r="I70" s="2134"/>
      <c r="J70" s="2134"/>
      <c r="K70" s="3100"/>
      <c r="L70" s="2219"/>
    </row>
    <row r="71" spans="1:12" ht="15.75" x14ac:dyDescent="0.2">
      <c r="A71" s="2132"/>
      <c r="B71" s="2133"/>
      <c r="C71" s="2134"/>
      <c r="D71" s="2135">
        <f t="shared" si="0"/>
        <v>0</v>
      </c>
      <c r="E71" s="2134"/>
      <c r="F71" s="2134"/>
      <c r="G71" s="2134"/>
      <c r="H71" s="2134"/>
      <c r="I71" s="2134"/>
      <c r="J71" s="2134"/>
      <c r="K71" s="3100"/>
      <c r="L71" s="2219"/>
    </row>
    <row r="72" spans="1:12" ht="15.75" x14ac:dyDescent="0.2">
      <c r="A72" s="2132"/>
      <c r="B72" s="2133"/>
      <c r="C72" s="2134"/>
      <c r="D72" s="2135">
        <f t="shared" si="0"/>
        <v>0</v>
      </c>
      <c r="E72" s="2134"/>
      <c r="F72" s="2134"/>
      <c r="G72" s="2134"/>
      <c r="H72" s="2134"/>
      <c r="I72" s="2134"/>
      <c r="J72" s="2134"/>
      <c r="K72" s="3100"/>
      <c r="L72" s="2219"/>
    </row>
    <row r="73" spans="1:12" ht="15.75" x14ac:dyDescent="0.2">
      <c r="A73" s="2132"/>
      <c r="B73" s="2133"/>
      <c r="C73" s="2134"/>
      <c r="D73" s="2135">
        <f t="shared" si="0"/>
        <v>0</v>
      </c>
      <c r="E73" s="2134"/>
      <c r="F73" s="2134"/>
      <c r="G73" s="2134"/>
      <c r="H73" s="2134"/>
      <c r="I73" s="2134"/>
      <c r="J73" s="2134"/>
      <c r="K73" s="3100"/>
      <c r="L73" s="2219"/>
    </row>
    <row r="74" spans="1:12" ht="15.75" x14ac:dyDescent="0.2">
      <c r="A74" s="2132"/>
      <c r="B74" s="2133"/>
      <c r="C74" s="2134"/>
      <c r="D74" s="2135">
        <f t="shared" si="0"/>
        <v>0</v>
      </c>
      <c r="E74" s="2134"/>
      <c r="F74" s="2134"/>
      <c r="G74" s="2134"/>
      <c r="H74" s="2134"/>
      <c r="I74" s="2134"/>
      <c r="J74" s="2134"/>
      <c r="K74" s="3100"/>
      <c r="L74" s="2219"/>
    </row>
    <row r="75" spans="1:12" ht="15.75" x14ac:dyDescent="0.2">
      <c r="A75" s="2132"/>
      <c r="B75" s="2133"/>
      <c r="C75" s="2134"/>
      <c r="D75" s="2135">
        <f t="shared" si="0"/>
        <v>0</v>
      </c>
      <c r="E75" s="2134"/>
      <c r="F75" s="2134"/>
      <c r="G75" s="2134"/>
      <c r="H75" s="2134"/>
      <c r="I75" s="2134"/>
      <c r="J75" s="2134"/>
      <c r="K75" s="3100"/>
      <c r="L75" s="2219"/>
    </row>
    <row r="76" spans="1:12" ht="15.75" x14ac:dyDescent="0.2">
      <c r="A76" s="2132"/>
      <c r="B76" s="2133"/>
      <c r="C76" s="2134"/>
      <c r="D76" s="2135">
        <f t="shared" ref="D76:D139" si="1">+C76*(100-E76)/100</f>
        <v>0</v>
      </c>
      <c r="E76" s="2134"/>
      <c r="F76" s="2134"/>
      <c r="G76" s="2134"/>
      <c r="H76" s="2134"/>
      <c r="I76" s="2134"/>
      <c r="J76" s="2134"/>
      <c r="K76" s="3100"/>
      <c r="L76" s="2219"/>
    </row>
    <row r="77" spans="1:12" ht="15.75" x14ac:dyDescent="0.2">
      <c r="A77" s="2132"/>
      <c r="B77" s="2133"/>
      <c r="C77" s="2134"/>
      <c r="D77" s="2135">
        <f t="shared" si="1"/>
        <v>0</v>
      </c>
      <c r="E77" s="2134"/>
      <c r="F77" s="2134"/>
      <c r="G77" s="2134"/>
      <c r="H77" s="2134"/>
      <c r="I77" s="2134"/>
      <c r="J77" s="2134"/>
      <c r="K77" s="3100"/>
      <c r="L77" s="2219"/>
    </row>
    <row r="78" spans="1:12" ht="15.75" x14ac:dyDescent="0.2">
      <c r="A78" s="2132"/>
      <c r="B78" s="2133"/>
      <c r="C78" s="2134"/>
      <c r="D78" s="2135">
        <f t="shared" si="1"/>
        <v>0</v>
      </c>
      <c r="E78" s="2134"/>
      <c r="F78" s="2134"/>
      <c r="G78" s="2134"/>
      <c r="H78" s="2134"/>
      <c r="I78" s="2134"/>
      <c r="J78" s="2134"/>
      <c r="K78" s="3100"/>
      <c r="L78" s="2219"/>
    </row>
    <row r="79" spans="1:12" ht="15.75" x14ac:dyDescent="0.2">
      <c r="A79" s="2132"/>
      <c r="B79" s="2133"/>
      <c r="C79" s="2134"/>
      <c r="D79" s="2135">
        <f t="shared" si="1"/>
        <v>0</v>
      </c>
      <c r="E79" s="2134"/>
      <c r="F79" s="2134"/>
      <c r="G79" s="2134"/>
      <c r="H79" s="2134"/>
      <c r="I79" s="2134"/>
      <c r="J79" s="2134"/>
      <c r="K79" s="3100"/>
      <c r="L79" s="2219"/>
    </row>
    <row r="80" spans="1:12" ht="15.75" x14ac:dyDescent="0.2">
      <c r="A80" s="2132"/>
      <c r="B80" s="2133"/>
      <c r="C80" s="2134"/>
      <c r="D80" s="2135">
        <f t="shared" si="1"/>
        <v>0</v>
      </c>
      <c r="E80" s="2134"/>
      <c r="F80" s="2134"/>
      <c r="G80" s="2134"/>
      <c r="H80" s="2134"/>
      <c r="I80" s="2134"/>
      <c r="J80" s="2134"/>
      <c r="K80" s="3100"/>
      <c r="L80" s="2219"/>
    </row>
    <row r="81" spans="1:12" ht="15.75" x14ac:dyDescent="0.2">
      <c r="A81" s="2132"/>
      <c r="B81" s="2133"/>
      <c r="C81" s="2134"/>
      <c r="D81" s="2135">
        <f t="shared" si="1"/>
        <v>0</v>
      </c>
      <c r="E81" s="2134"/>
      <c r="F81" s="2134"/>
      <c r="G81" s="2134"/>
      <c r="H81" s="2134"/>
      <c r="I81" s="2134"/>
      <c r="J81" s="2134"/>
      <c r="K81" s="3100"/>
      <c r="L81" s="2219"/>
    </row>
    <row r="82" spans="1:12" ht="15.75" x14ac:dyDescent="0.2">
      <c r="A82" s="2132"/>
      <c r="B82" s="2133"/>
      <c r="C82" s="2134"/>
      <c r="D82" s="2135">
        <f t="shared" si="1"/>
        <v>0</v>
      </c>
      <c r="E82" s="2134"/>
      <c r="F82" s="2134"/>
      <c r="G82" s="2134"/>
      <c r="H82" s="2134"/>
      <c r="I82" s="2134"/>
      <c r="J82" s="2134"/>
      <c r="K82" s="3100"/>
      <c r="L82" s="2219"/>
    </row>
    <row r="83" spans="1:12" ht="15.75" x14ac:dyDescent="0.2">
      <c r="A83" s="2132"/>
      <c r="B83" s="2133"/>
      <c r="C83" s="2134"/>
      <c r="D83" s="2135">
        <f t="shared" si="1"/>
        <v>0</v>
      </c>
      <c r="E83" s="2134"/>
      <c r="F83" s="2134"/>
      <c r="G83" s="2134"/>
      <c r="H83" s="2134"/>
      <c r="I83" s="2134"/>
      <c r="J83" s="2134"/>
      <c r="K83" s="3100"/>
      <c r="L83" s="2219"/>
    </row>
    <row r="84" spans="1:12" ht="15.75" x14ac:dyDescent="0.2">
      <c r="A84" s="2132"/>
      <c r="B84" s="2133"/>
      <c r="C84" s="2134"/>
      <c r="D84" s="2135">
        <f t="shared" si="1"/>
        <v>0</v>
      </c>
      <c r="E84" s="2134"/>
      <c r="F84" s="2134"/>
      <c r="G84" s="2134"/>
      <c r="H84" s="2134"/>
      <c r="I84" s="2134"/>
      <c r="J84" s="2134"/>
      <c r="K84" s="3100"/>
      <c r="L84" s="2219"/>
    </row>
    <row r="85" spans="1:12" ht="15.75" x14ac:dyDescent="0.2">
      <c r="A85" s="2132"/>
      <c r="B85" s="2133"/>
      <c r="C85" s="2134"/>
      <c r="D85" s="2135">
        <f t="shared" si="1"/>
        <v>0</v>
      </c>
      <c r="E85" s="2134"/>
      <c r="F85" s="2134"/>
      <c r="G85" s="2134"/>
      <c r="H85" s="2134"/>
      <c r="I85" s="2134"/>
      <c r="J85" s="2134"/>
      <c r="K85" s="3100"/>
      <c r="L85" s="2219"/>
    </row>
    <row r="86" spans="1:12" ht="15.75" x14ac:dyDescent="0.2">
      <c r="A86" s="2132"/>
      <c r="B86" s="2133"/>
      <c r="C86" s="2134"/>
      <c r="D86" s="2135">
        <f t="shared" si="1"/>
        <v>0</v>
      </c>
      <c r="E86" s="2134"/>
      <c r="F86" s="2134"/>
      <c r="G86" s="2134"/>
      <c r="H86" s="2134"/>
      <c r="I86" s="2134"/>
      <c r="J86" s="2134"/>
      <c r="K86" s="3100"/>
      <c r="L86" s="2219"/>
    </row>
    <row r="87" spans="1:12" ht="15.75" x14ac:dyDescent="0.2">
      <c r="A87" s="2132"/>
      <c r="B87" s="2133"/>
      <c r="C87" s="2134"/>
      <c r="D87" s="2135">
        <f t="shared" si="1"/>
        <v>0</v>
      </c>
      <c r="E87" s="2134"/>
      <c r="F87" s="2134"/>
      <c r="G87" s="2134"/>
      <c r="H87" s="2134"/>
      <c r="I87" s="2134"/>
      <c r="J87" s="2134"/>
      <c r="K87" s="3100"/>
      <c r="L87" s="2219"/>
    </row>
    <row r="88" spans="1:12" ht="15.75" x14ac:dyDescent="0.2">
      <c r="A88" s="2132"/>
      <c r="B88" s="2133"/>
      <c r="C88" s="2134"/>
      <c r="D88" s="2135">
        <f t="shared" si="1"/>
        <v>0</v>
      </c>
      <c r="E88" s="2134"/>
      <c r="F88" s="2134"/>
      <c r="G88" s="2134"/>
      <c r="H88" s="2134"/>
      <c r="I88" s="2134"/>
      <c r="J88" s="2134"/>
      <c r="K88" s="3100"/>
      <c r="L88" s="2219"/>
    </row>
    <row r="89" spans="1:12" ht="15.75" x14ac:dyDescent="0.2">
      <c r="A89" s="2132"/>
      <c r="B89" s="2133"/>
      <c r="C89" s="2134"/>
      <c r="D89" s="2135">
        <f t="shared" si="1"/>
        <v>0</v>
      </c>
      <c r="E89" s="2134"/>
      <c r="F89" s="2134"/>
      <c r="G89" s="2134"/>
      <c r="H89" s="2134"/>
      <c r="I89" s="2134"/>
      <c r="J89" s="2134"/>
      <c r="K89" s="3100"/>
      <c r="L89" s="2219"/>
    </row>
    <row r="90" spans="1:12" ht="15.75" x14ac:dyDescent="0.2">
      <c r="A90" s="2132"/>
      <c r="B90" s="2133"/>
      <c r="C90" s="2134"/>
      <c r="D90" s="2135">
        <f t="shared" si="1"/>
        <v>0</v>
      </c>
      <c r="E90" s="2134"/>
      <c r="F90" s="2134"/>
      <c r="G90" s="2134"/>
      <c r="H90" s="2134"/>
      <c r="I90" s="2134"/>
      <c r="J90" s="2134"/>
      <c r="K90" s="3100"/>
      <c r="L90" s="2219"/>
    </row>
    <row r="91" spans="1:12" ht="15.75" x14ac:dyDescent="0.2">
      <c r="A91" s="2132"/>
      <c r="B91" s="2133"/>
      <c r="C91" s="2134"/>
      <c r="D91" s="2135">
        <f t="shared" si="1"/>
        <v>0</v>
      </c>
      <c r="E91" s="2134"/>
      <c r="F91" s="2134"/>
      <c r="G91" s="2134"/>
      <c r="H91" s="2134"/>
      <c r="I91" s="2134"/>
      <c r="J91" s="2134"/>
      <c r="K91" s="3100"/>
      <c r="L91" s="2219"/>
    </row>
    <row r="92" spans="1:12" ht="15.75" x14ac:dyDescent="0.2">
      <c r="A92" s="2132"/>
      <c r="B92" s="2133"/>
      <c r="C92" s="2134"/>
      <c r="D92" s="2135">
        <f t="shared" si="1"/>
        <v>0</v>
      </c>
      <c r="E92" s="2134"/>
      <c r="F92" s="2134"/>
      <c r="G92" s="2134"/>
      <c r="H92" s="2134"/>
      <c r="I92" s="2134"/>
      <c r="J92" s="2134"/>
      <c r="K92" s="3100"/>
      <c r="L92" s="2219"/>
    </row>
    <row r="93" spans="1:12" ht="15.75" x14ac:dyDescent="0.2">
      <c r="A93" s="2132"/>
      <c r="B93" s="2133"/>
      <c r="C93" s="2134"/>
      <c r="D93" s="2135">
        <f t="shared" si="1"/>
        <v>0</v>
      </c>
      <c r="E93" s="2134"/>
      <c r="F93" s="2134"/>
      <c r="G93" s="2134"/>
      <c r="H93" s="2134"/>
      <c r="I93" s="2134"/>
      <c r="J93" s="2134"/>
      <c r="K93" s="3100"/>
      <c r="L93" s="2219"/>
    </row>
    <row r="94" spans="1:12" ht="15.75" x14ac:dyDescent="0.2">
      <c r="A94" s="2132"/>
      <c r="B94" s="2133"/>
      <c r="C94" s="2134"/>
      <c r="D94" s="2135">
        <f t="shared" si="1"/>
        <v>0</v>
      </c>
      <c r="E94" s="2134"/>
      <c r="F94" s="2134"/>
      <c r="G94" s="2134"/>
      <c r="H94" s="2134"/>
      <c r="I94" s="2134"/>
      <c r="J94" s="2134"/>
      <c r="K94" s="3100"/>
      <c r="L94" s="2219"/>
    </row>
    <row r="95" spans="1:12" ht="15.75" x14ac:dyDescent="0.2">
      <c r="A95" s="2132"/>
      <c r="B95" s="2133"/>
      <c r="C95" s="2134"/>
      <c r="D95" s="2135">
        <f t="shared" si="1"/>
        <v>0</v>
      </c>
      <c r="E95" s="2134"/>
      <c r="F95" s="2134"/>
      <c r="G95" s="2134"/>
      <c r="H95" s="2134"/>
      <c r="I95" s="2134"/>
      <c r="J95" s="2134"/>
      <c r="K95" s="3100"/>
      <c r="L95" s="2219"/>
    </row>
    <row r="96" spans="1:12" ht="15.75" x14ac:dyDescent="0.2">
      <c r="A96" s="2132"/>
      <c r="B96" s="2133"/>
      <c r="C96" s="2134"/>
      <c r="D96" s="2135">
        <f t="shared" si="1"/>
        <v>0</v>
      </c>
      <c r="E96" s="2134"/>
      <c r="F96" s="2134"/>
      <c r="G96" s="2134"/>
      <c r="H96" s="2134"/>
      <c r="I96" s="2134"/>
      <c r="J96" s="2134"/>
      <c r="K96" s="3100"/>
      <c r="L96" s="2219"/>
    </row>
    <row r="97" spans="1:12" ht="15.75" x14ac:dyDescent="0.2">
      <c r="A97" s="2132"/>
      <c r="B97" s="2133"/>
      <c r="C97" s="2134"/>
      <c r="D97" s="2135">
        <f t="shared" si="1"/>
        <v>0</v>
      </c>
      <c r="E97" s="2134"/>
      <c r="F97" s="2134"/>
      <c r="G97" s="2134"/>
      <c r="H97" s="2134"/>
      <c r="I97" s="2134"/>
      <c r="J97" s="2134"/>
      <c r="K97" s="3100"/>
      <c r="L97" s="2219"/>
    </row>
    <row r="98" spans="1:12" ht="15.75" x14ac:dyDescent="0.2">
      <c r="A98" s="2132"/>
      <c r="B98" s="2133"/>
      <c r="C98" s="2134"/>
      <c r="D98" s="2135">
        <f t="shared" si="1"/>
        <v>0</v>
      </c>
      <c r="E98" s="2134"/>
      <c r="F98" s="2134"/>
      <c r="G98" s="2134"/>
      <c r="H98" s="2134"/>
      <c r="I98" s="2134"/>
      <c r="J98" s="2134"/>
      <c r="K98" s="3100"/>
      <c r="L98" s="2219"/>
    </row>
    <row r="99" spans="1:12" ht="15.75" x14ac:dyDescent="0.2">
      <c r="A99" s="2132"/>
      <c r="B99" s="2133"/>
      <c r="C99" s="2134"/>
      <c r="D99" s="2135">
        <f t="shared" si="1"/>
        <v>0</v>
      </c>
      <c r="E99" s="2134"/>
      <c r="F99" s="2134"/>
      <c r="G99" s="2134"/>
      <c r="H99" s="2134"/>
      <c r="I99" s="2134"/>
      <c r="J99" s="2134"/>
      <c r="K99" s="3100"/>
      <c r="L99" s="2219"/>
    </row>
    <row r="100" spans="1:12" ht="15.75" x14ac:dyDescent="0.2">
      <c r="A100" s="2132"/>
      <c r="B100" s="2133"/>
      <c r="C100" s="2134"/>
      <c r="D100" s="2135">
        <f t="shared" si="1"/>
        <v>0</v>
      </c>
      <c r="E100" s="2134"/>
      <c r="F100" s="2134"/>
      <c r="G100" s="2134"/>
      <c r="H100" s="2134"/>
      <c r="I100" s="2134"/>
      <c r="J100" s="2134"/>
      <c r="K100" s="3100"/>
      <c r="L100" s="2219"/>
    </row>
    <row r="101" spans="1:12" ht="15.75" x14ac:dyDescent="0.2">
      <c r="A101" s="2132"/>
      <c r="B101" s="2133"/>
      <c r="C101" s="2134"/>
      <c r="D101" s="2135">
        <f t="shared" si="1"/>
        <v>0</v>
      </c>
      <c r="E101" s="2134"/>
      <c r="F101" s="2134"/>
      <c r="G101" s="2134"/>
      <c r="H101" s="2134"/>
      <c r="I101" s="2134"/>
      <c r="J101" s="2134"/>
      <c r="K101" s="3100"/>
      <c r="L101" s="2219"/>
    </row>
    <row r="102" spans="1:12" ht="15.75" x14ac:dyDescent="0.2">
      <c r="A102" s="2132"/>
      <c r="B102" s="2133"/>
      <c r="C102" s="2134"/>
      <c r="D102" s="2135">
        <f t="shared" si="1"/>
        <v>0</v>
      </c>
      <c r="E102" s="2134"/>
      <c r="F102" s="2134"/>
      <c r="G102" s="2134"/>
      <c r="H102" s="2134"/>
      <c r="I102" s="2134"/>
      <c r="J102" s="2134"/>
      <c r="K102" s="3100"/>
      <c r="L102" s="2219"/>
    </row>
    <row r="103" spans="1:12" ht="15.75" x14ac:dyDescent="0.2">
      <c r="A103" s="2132"/>
      <c r="B103" s="2133"/>
      <c r="C103" s="2134"/>
      <c r="D103" s="2135">
        <f t="shared" si="1"/>
        <v>0</v>
      </c>
      <c r="E103" s="2134"/>
      <c r="F103" s="2134"/>
      <c r="G103" s="2134"/>
      <c r="H103" s="2134"/>
      <c r="I103" s="2134"/>
      <c r="J103" s="2134"/>
      <c r="K103" s="3100"/>
      <c r="L103" s="2219"/>
    </row>
    <row r="104" spans="1:12" ht="15.75" x14ac:dyDescent="0.2">
      <c r="A104" s="2132"/>
      <c r="B104" s="2133"/>
      <c r="C104" s="2134"/>
      <c r="D104" s="2135">
        <f t="shared" si="1"/>
        <v>0</v>
      </c>
      <c r="E104" s="2134"/>
      <c r="F104" s="2134"/>
      <c r="G104" s="2134"/>
      <c r="H104" s="2134"/>
      <c r="I104" s="2134"/>
      <c r="J104" s="2134"/>
      <c r="K104" s="3100"/>
      <c r="L104" s="2219"/>
    </row>
    <row r="105" spans="1:12" ht="15.75" x14ac:dyDescent="0.2">
      <c r="A105" s="2132"/>
      <c r="B105" s="2133"/>
      <c r="C105" s="2134"/>
      <c r="D105" s="2135">
        <f t="shared" si="1"/>
        <v>0</v>
      </c>
      <c r="E105" s="2134"/>
      <c r="F105" s="2134"/>
      <c r="G105" s="2134"/>
      <c r="H105" s="2134"/>
      <c r="I105" s="2134"/>
      <c r="J105" s="2134"/>
      <c r="K105" s="3100"/>
      <c r="L105" s="2219"/>
    </row>
    <row r="106" spans="1:12" ht="15.75" x14ac:dyDescent="0.2">
      <c r="A106" s="2132"/>
      <c r="B106" s="2133"/>
      <c r="C106" s="2134"/>
      <c r="D106" s="2135">
        <f t="shared" si="1"/>
        <v>0</v>
      </c>
      <c r="E106" s="2134"/>
      <c r="F106" s="2134"/>
      <c r="G106" s="2134"/>
      <c r="H106" s="2134"/>
      <c r="I106" s="2134"/>
      <c r="J106" s="2134"/>
      <c r="K106" s="3100"/>
      <c r="L106" s="2219"/>
    </row>
    <row r="107" spans="1:12" ht="15.75" x14ac:dyDescent="0.2">
      <c r="A107" s="2132"/>
      <c r="B107" s="2133"/>
      <c r="C107" s="2134"/>
      <c r="D107" s="2135">
        <f t="shared" si="1"/>
        <v>0</v>
      </c>
      <c r="E107" s="2134"/>
      <c r="F107" s="2134"/>
      <c r="G107" s="2134"/>
      <c r="H107" s="2134"/>
      <c r="I107" s="2134"/>
      <c r="J107" s="2134"/>
      <c r="K107" s="3100"/>
      <c r="L107" s="2219"/>
    </row>
    <row r="108" spans="1:12" ht="15.75" x14ac:dyDescent="0.2">
      <c r="A108" s="2132"/>
      <c r="B108" s="2133"/>
      <c r="C108" s="2134"/>
      <c r="D108" s="2135">
        <f t="shared" si="1"/>
        <v>0</v>
      </c>
      <c r="E108" s="2134"/>
      <c r="F108" s="2134"/>
      <c r="G108" s="2134"/>
      <c r="H108" s="2134"/>
      <c r="I108" s="2134"/>
      <c r="J108" s="2134"/>
      <c r="K108" s="3100"/>
      <c r="L108" s="2219"/>
    </row>
    <row r="109" spans="1:12" ht="15.75" x14ac:dyDescent="0.2">
      <c r="A109" s="2132"/>
      <c r="B109" s="2133"/>
      <c r="C109" s="2134"/>
      <c r="D109" s="2135">
        <f t="shared" si="1"/>
        <v>0</v>
      </c>
      <c r="E109" s="2134"/>
      <c r="F109" s="2134"/>
      <c r="G109" s="2134"/>
      <c r="H109" s="2134"/>
      <c r="I109" s="2134"/>
      <c r="J109" s="2134"/>
      <c r="K109" s="3100"/>
      <c r="L109" s="2219"/>
    </row>
    <row r="110" spans="1:12" ht="15.75" x14ac:dyDescent="0.2">
      <c r="A110" s="2132"/>
      <c r="B110" s="2133"/>
      <c r="C110" s="2134"/>
      <c r="D110" s="2135">
        <f t="shared" si="1"/>
        <v>0</v>
      </c>
      <c r="E110" s="2134"/>
      <c r="F110" s="2134"/>
      <c r="G110" s="2134"/>
      <c r="H110" s="2134"/>
      <c r="I110" s="2134"/>
      <c r="J110" s="2134"/>
      <c r="K110" s="3100"/>
      <c r="L110" s="2219"/>
    </row>
    <row r="111" spans="1:12" ht="15.75" x14ac:dyDescent="0.2">
      <c r="A111" s="2132"/>
      <c r="B111" s="2133"/>
      <c r="C111" s="2134"/>
      <c r="D111" s="2135">
        <f t="shared" si="1"/>
        <v>0</v>
      </c>
      <c r="E111" s="2134"/>
      <c r="F111" s="2134"/>
      <c r="G111" s="2134"/>
      <c r="H111" s="2134"/>
      <c r="I111" s="2134"/>
      <c r="J111" s="2134"/>
      <c r="K111" s="3100"/>
      <c r="L111" s="2219"/>
    </row>
    <row r="112" spans="1:12" ht="15.75" x14ac:dyDescent="0.2">
      <c r="A112" s="2132"/>
      <c r="B112" s="2133"/>
      <c r="C112" s="2134"/>
      <c r="D112" s="2135">
        <f t="shared" si="1"/>
        <v>0</v>
      </c>
      <c r="E112" s="2134"/>
      <c r="F112" s="2134"/>
      <c r="G112" s="2134"/>
      <c r="H112" s="2134"/>
      <c r="I112" s="2134"/>
      <c r="J112" s="2134"/>
      <c r="K112" s="3100"/>
      <c r="L112" s="2219"/>
    </row>
    <row r="113" spans="1:12" ht="15.75" x14ac:dyDescent="0.2">
      <c r="A113" s="2132"/>
      <c r="B113" s="2133"/>
      <c r="C113" s="2134"/>
      <c r="D113" s="2135">
        <f t="shared" si="1"/>
        <v>0</v>
      </c>
      <c r="E113" s="2134"/>
      <c r="F113" s="2134"/>
      <c r="G113" s="2134"/>
      <c r="H113" s="2134"/>
      <c r="I113" s="2134"/>
      <c r="J113" s="2134"/>
      <c r="K113" s="3100"/>
      <c r="L113" s="2219"/>
    </row>
    <row r="114" spans="1:12" ht="15.75" x14ac:dyDescent="0.2">
      <c r="A114" s="2132"/>
      <c r="B114" s="2133"/>
      <c r="C114" s="2134"/>
      <c r="D114" s="2135">
        <f t="shared" si="1"/>
        <v>0</v>
      </c>
      <c r="E114" s="2134"/>
      <c r="F114" s="2134"/>
      <c r="G114" s="2134"/>
      <c r="H114" s="2134"/>
      <c r="I114" s="2134"/>
      <c r="J114" s="2134"/>
      <c r="K114" s="3100"/>
      <c r="L114" s="2219"/>
    </row>
    <row r="115" spans="1:12" ht="15.75" x14ac:dyDescent="0.2">
      <c r="A115" s="2132"/>
      <c r="B115" s="2133"/>
      <c r="C115" s="2134"/>
      <c r="D115" s="2135">
        <f t="shared" si="1"/>
        <v>0</v>
      </c>
      <c r="E115" s="2134"/>
      <c r="F115" s="2134"/>
      <c r="G115" s="2134"/>
      <c r="H115" s="2134"/>
      <c r="I115" s="2134"/>
      <c r="J115" s="2134"/>
      <c r="K115" s="3100"/>
      <c r="L115" s="2219"/>
    </row>
    <row r="116" spans="1:12" ht="15.75" x14ac:dyDescent="0.2">
      <c r="A116" s="2132"/>
      <c r="B116" s="2133"/>
      <c r="C116" s="2134"/>
      <c r="D116" s="2135">
        <f t="shared" si="1"/>
        <v>0</v>
      </c>
      <c r="E116" s="2134"/>
      <c r="F116" s="2134"/>
      <c r="G116" s="2134"/>
      <c r="H116" s="2134"/>
      <c r="I116" s="2134"/>
      <c r="J116" s="2134"/>
      <c r="K116" s="3100"/>
      <c r="L116" s="2219"/>
    </row>
    <row r="117" spans="1:12" ht="15.75" x14ac:dyDescent="0.2">
      <c r="A117" s="2132"/>
      <c r="B117" s="2133"/>
      <c r="C117" s="2134"/>
      <c r="D117" s="2135">
        <f t="shared" si="1"/>
        <v>0</v>
      </c>
      <c r="E117" s="2134"/>
      <c r="F117" s="2134"/>
      <c r="G117" s="2134"/>
      <c r="H117" s="2134"/>
      <c r="I117" s="2134"/>
      <c r="J117" s="2134"/>
      <c r="K117" s="3100"/>
      <c r="L117" s="2219"/>
    </row>
    <row r="118" spans="1:12" ht="15.75" x14ac:dyDescent="0.2">
      <c r="A118" s="2132"/>
      <c r="B118" s="2133"/>
      <c r="C118" s="2134"/>
      <c r="D118" s="2135">
        <f t="shared" si="1"/>
        <v>0</v>
      </c>
      <c r="E118" s="2134"/>
      <c r="F118" s="2134"/>
      <c r="G118" s="2134"/>
      <c r="H118" s="2134"/>
      <c r="I118" s="2134"/>
      <c r="J118" s="2134"/>
      <c r="K118" s="3100"/>
      <c r="L118" s="2219"/>
    </row>
    <row r="119" spans="1:12" ht="15.75" x14ac:dyDescent="0.2">
      <c r="A119" s="2132"/>
      <c r="B119" s="2133"/>
      <c r="C119" s="2134"/>
      <c r="D119" s="2135">
        <f t="shared" si="1"/>
        <v>0</v>
      </c>
      <c r="E119" s="2134"/>
      <c r="F119" s="2134"/>
      <c r="G119" s="2134"/>
      <c r="H119" s="2134"/>
      <c r="I119" s="2134"/>
      <c r="J119" s="2134"/>
      <c r="K119" s="3100"/>
      <c r="L119" s="2219"/>
    </row>
    <row r="120" spans="1:12" ht="15.75" x14ac:dyDescent="0.2">
      <c r="A120" s="2132"/>
      <c r="B120" s="2133"/>
      <c r="C120" s="2134"/>
      <c r="D120" s="2135">
        <f t="shared" si="1"/>
        <v>0</v>
      </c>
      <c r="E120" s="2134"/>
      <c r="F120" s="2134"/>
      <c r="G120" s="2134"/>
      <c r="H120" s="2134"/>
      <c r="I120" s="2134"/>
      <c r="J120" s="2134"/>
      <c r="K120" s="3100"/>
      <c r="L120" s="2219"/>
    </row>
    <row r="121" spans="1:12" ht="15.75" x14ac:dyDescent="0.2">
      <c r="A121" s="2132"/>
      <c r="B121" s="2133"/>
      <c r="C121" s="2134"/>
      <c r="D121" s="2135">
        <f t="shared" si="1"/>
        <v>0</v>
      </c>
      <c r="E121" s="2134"/>
      <c r="F121" s="2134"/>
      <c r="G121" s="2134"/>
      <c r="H121" s="2134"/>
      <c r="I121" s="2134"/>
      <c r="J121" s="2134"/>
      <c r="K121" s="3100"/>
      <c r="L121" s="2219"/>
    </row>
    <row r="122" spans="1:12" ht="15.75" x14ac:dyDescent="0.2">
      <c r="A122" s="2132"/>
      <c r="B122" s="2133"/>
      <c r="C122" s="2134"/>
      <c r="D122" s="2135">
        <f t="shared" si="1"/>
        <v>0</v>
      </c>
      <c r="E122" s="2134"/>
      <c r="F122" s="2134"/>
      <c r="G122" s="2134"/>
      <c r="H122" s="2134"/>
      <c r="I122" s="2134"/>
      <c r="J122" s="2134"/>
      <c r="K122" s="3100"/>
      <c r="L122" s="2219"/>
    </row>
    <row r="123" spans="1:12" ht="15.75" x14ac:dyDescent="0.2">
      <c r="A123" s="2132"/>
      <c r="B123" s="2133"/>
      <c r="C123" s="2134"/>
      <c r="D123" s="2135">
        <f t="shared" si="1"/>
        <v>0</v>
      </c>
      <c r="E123" s="2134"/>
      <c r="F123" s="2134"/>
      <c r="G123" s="2134"/>
      <c r="H123" s="2134"/>
      <c r="I123" s="2134"/>
      <c r="J123" s="2134"/>
      <c r="K123" s="3100"/>
      <c r="L123" s="2219"/>
    </row>
    <row r="124" spans="1:12" ht="15.75" x14ac:dyDescent="0.2">
      <c r="A124" s="2132"/>
      <c r="B124" s="2133"/>
      <c r="C124" s="2134"/>
      <c r="D124" s="2135">
        <f t="shared" si="1"/>
        <v>0</v>
      </c>
      <c r="E124" s="2134"/>
      <c r="F124" s="2134"/>
      <c r="G124" s="2134"/>
      <c r="H124" s="2134"/>
      <c r="I124" s="2134"/>
      <c r="J124" s="2134"/>
      <c r="K124" s="3100"/>
      <c r="L124" s="2219"/>
    </row>
    <row r="125" spans="1:12" ht="15.75" x14ac:dyDescent="0.2">
      <c r="A125" s="2132"/>
      <c r="B125" s="2133"/>
      <c r="C125" s="2134"/>
      <c r="D125" s="2135">
        <f t="shared" si="1"/>
        <v>0</v>
      </c>
      <c r="E125" s="2134"/>
      <c r="F125" s="2134"/>
      <c r="G125" s="2134"/>
      <c r="H125" s="2134"/>
      <c r="I125" s="2134"/>
      <c r="J125" s="2134"/>
      <c r="K125" s="3100"/>
      <c r="L125" s="2219"/>
    </row>
    <row r="126" spans="1:12" ht="15.75" x14ac:dyDescent="0.2">
      <c r="A126" s="2132"/>
      <c r="B126" s="2133"/>
      <c r="C126" s="2134"/>
      <c r="D126" s="2135">
        <f t="shared" si="1"/>
        <v>0</v>
      </c>
      <c r="E126" s="2134"/>
      <c r="F126" s="2134"/>
      <c r="G126" s="2134"/>
      <c r="H126" s="2134"/>
      <c r="I126" s="2134"/>
      <c r="J126" s="2134"/>
      <c r="K126" s="3100"/>
      <c r="L126" s="2219"/>
    </row>
    <row r="127" spans="1:12" ht="15.75" x14ac:dyDescent="0.2">
      <c r="A127" s="2132"/>
      <c r="B127" s="2133"/>
      <c r="C127" s="2134"/>
      <c r="D127" s="2135">
        <f t="shared" si="1"/>
        <v>0</v>
      </c>
      <c r="E127" s="2134"/>
      <c r="F127" s="2134"/>
      <c r="G127" s="2134"/>
      <c r="H127" s="2134"/>
      <c r="I127" s="2134"/>
      <c r="J127" s="2134"/>
      <c r="K127" s="3100"/>
      <c r="L127" s="2219"/>
    </row>
    <row r="128" spans="1:12" ht="15.75" x14ac:dyDescent="0.2">
      <c r="A128" s="2132"/>
      <c r="B128" s="2133"/>
      <c r="C128" s="2134"/>
      <c r="D128" s="2135">
        <f t="shared" si="1"/>
        <v>0</v>
      </c>
      <c r="E128" s="2134"/>
      <c r="F128" s="2134"/>
      <c r="G128" s="2134"/>
      <c r="H128" s="2134"/>
      <c r="I128" s="2134"/>
      <c r="J128" s="2134"/>
      <c r="K128" s="3100"/>
      <c r="L128" s="2219"/>
    </row>
    <row r="129" spans="1:12" ht="15.75" x14ac:dyDescent="0.2">
      <c r="A129" s="2132"/>
      <c r="B129" s="2133"/>
      <c r="C129" s="2134"/>
      <c r="D129" s="2135">
        <f t="shared" si="1"/>
        <v>0</v>
      </c>
      <c r="E129" s="2134"/>
      <c r="F129" s="2134"/>
      <c r="G129" s="2134"/>
      <c r="H129" s="2134"/>
      <c r="I129" s="2134"/>
      <c r="J129" s="2134"/>
      <c r="K129" s="3100"/>
      <c r="L129" s="2219"/>
    </row>
    <row r="130" spans="1:12" ht="15.75" x14ac:dyDescent="0.2">
      <c r="A130" s="2132"/>
      <c r="B130" s="2133"/>
      <c r="C130" s="2134"/>
      <c r="D130" s="2135">
        <f t="shared" si="1"/>
        <v>0</v>
      </c>
      <c r="E130" s="2134"/>
      <c r="F130" s="2134"/>
      <c r="G130" s="2134"/>
      <c r="H130" s="2134"/>
      <c r="I130" s="2134"/>
      <c r="J130" s="2134"/>
      <c r="K130" s="3100"/>
      <c r="L130" s="2219"/>
    </row>
    <row r="131" spans="1:12" ht="15.75" x14ac:dyDescent="0.2">
      <c r="A131" s="2132"/>
      <c r="B131" s="2133"/>
      <c r="C131" s="2134"/>
      <c r="D131" s="2135">
        <f t="shared" si="1"/>
        <v>0</v>
      </c>
      <c r="E131" s="2134"/>
      <c r="F131" s="2134"/>
      <c r="G131" s="2134"/>
      <c r="H131" s="2134"/>
      <c r="I131" s="2134"/>
      <c r="J131" s="2134"/>
      <c r="K131" s="3100"/>
      <c r="L131" s="2219"/>
    </row>
    <row r="132" spans="1:12" ht="15.75" x14ac:dyDescent="0.2">
      <c r="A132" s="2132"/>
      <c r="B132" s="2133"/>
      <c r="C132" s="2134"/>
      <c r="D132" s="2135">
        <f t="shared" si="1"/>
        <v>0</v>
      </c>
      <c r="E132" s="2134"/>
      <c r="F132" s="2134"/>
      <c r="G132" s="2134"/>
      <c r="H132" s="2134"/>
      <c r="I132" s="2134"/>
      <c r="J132" s="2134"/>
      <c r="K132" s="3100"/>
      <c r="L132" s="2219"/>
    </row>
    <row r="133" spans="1:12" ht="15.75" x14ac:dyDescent="0.2">
      <c r="A133" s="2132"/>
      <c r="B133" s="2133"/>
      <c r="C133" s="2134"/>
      <c r="D133" s="2135">
        <f t="shared" si="1"/>
        <v>0</v>
      </c>
      <c r="E133" s="2134"/>
      <c r="F133" s="2134"/>
      <c r="G133" s="2134"/>
      <c r="H133" s="2134"/>
      <c r="I133" s="2134"/>
      <c r="J133" s="2134"/>
      <c r="K133" s="3100"/>
      <c r="L133" s="2219"/>
    </row>
    <row r="134" spans="1:12" ht="15.75" x14ac:dyDescent="0.2">
      <c r="A134" s="2132"/>
      <c r="B134" s="2133"/>
      <c r="C134" s="2134"/>
      <c r="D134" s="2135">
        <f t="shared" si="1"/>
        <v>0</v>
      </c>
      <c r="E134" s="2134"/>
      <c r="F134" s="2134"/>
      <c r="G134" s="2134"/>
      <c r="H134" s="2134"/>
      <c r="I134" s="2134"/>
      <c r="J134" s="2134"/>
      <c r="K134" s="3100"/>
      <c r="L134" s="2219"/>
    </row>
    <row r="135" spans="1:12" ht="15.75" x14ac:dyDescent="0.2">
      <c r="A135" s="2132"/>
      <c r="B135" s="2133"/>
      <c r="C135" s="2134"/>
      <c r="D135" s="2135">
        <f t="shared" si="1"/>
        <v>0</v>
      </c>
      <c r="E135" s="2134"/>
      <c r="F135" s="2134"/>
      <c r="G135" s="2134"/>
      <c r="H135" s="2134"/>
      <c r="I135" s="2134"/>
      <c r="J135" s="2134"/>
      <c r="K135" s="3100"/>
      <c r="L135" s="2219"/>
    </row>
    <row r="136" spans="1:12" ht="15.75" x14ac:dyDescent="0.2">
      <c r="A136" s="2132"/>
      <c r="B136" s="2133"/>
      <c r="C136" s="2134"/>
      <c r="D136" s="2135">
        <f t="shared" si="1"/>
        <v>0</v>
      </c>
      <c r="E136" s="2134"/>
      <c r="F136" s="2134"/>
      <c r="G136" s="2134"/>
      <c r="H136" s="2134"/>
      <c r="I136" s="2134"/>
      <c r="J136" s="2134"/>
      <c r="K136" s="3100"/>
      <c r="L136" s="2219"/>
    </row>
    <row r="137" spans="1:12" ht="15.75" x14ac:dyDescent="0.2">
      <c r="A137" s="2132"/>
      <c r="B137" s="2133"/>
      <c r="C137" s="2134"/>
      <c r="D137" s="2135">
        <f t="shared" si="1"/>
        <v>0</v>
      </c>
      <c r="E137" s="2134"/>
      <c r="F137" s="2134"/>
      <c r="G137" s="2134"/>
      <c r="H137" s="2134"/>
      <c r="I137" s="2134"/>
      <c r="J137" s="2134"/>
      <c r="K137" s="3100"/>
      <c r="L137" s="2219"/>
    </row>
    <row r="138" spans="1:12" ht="15.75" x14ac:dyDescent="0.2">
      <c r="A138" s="2132"/>
      <c r="B138" s="2133"/>
      <c r="C138" s="2134"/>
      <c r="D138" s="2135">
        <f t="shared" si="1"/>
        <v>0</v>
      </c>
      <c r="E138" s="2134"/>
      <c r="F138" s="2134"/>
      <c r="G138" s="2134"/>
      <c r="H138" s="2134"/>
      <c r="I138" s="2134"/>
      <c r="J138" s="2134"/>
      <c r="K138" s="3100"/>
      <c r="L138" s="2219"/>
    </row>
    <row r="139" spans="1:12" ht="15.75" x14ac:dyDescent="0.2">
      <c r="A139" s="2132"/>
      <c r="B139" s="2133"/>
      <c r="C139" s="2134"/>
      <c r="D139" s="2135">
        <f t="shared" si="1"/>
        <v>0</v>
      </c>
      <c r="E139" s="2134"/>
      <c r="F139" s="2134"/>
      <c r="G139" s="2134"/>
      <c r="H139" s="2134"/>
      <c r="I139" s="2134"/>
      <c r="J139" s="2134"/>
      <c r="K139" s="3100"/>
      <c r="L139" s="2219"/>
    </row>
    <row r="140" spans="1:12" ht="15.75" x14ac:dyDescent="0.2">
      <c r="A140" s="2132"/>
      <c r="B140" s="2133"/>
      <c r="C140" s="2134"/>
      <c r="D140" s="2135">
        <f t="shared" ref="D140:D203" si="2">+C140*(100-E140)/100</f>
        <v>0</v>
      </c>
      <c r="E140" s="2134"/>
      <c r="F140" s="2134"/>
      <c r="G140" s="2134"/>
      <c r="H140" s="2134"/>
      <c r="I140" s="2134"/>
      <c r="J140" s="2134"/>
      <c r="K140" s="3100"/>
      <c r="L140" s="2219"/>
    </row>
    <row r="141" spans="1:12" ht="15.75" x14ac:dyDescent="0.2">
      <c r="A141" s="2132"/>
      <c r="B141" s="2133"/>
      <c r="C141" s="2134"/>
      <c r="D141" s="2135">
        <f t="shared" si="2"/>
        <v>0</v>
      </c>
      <c r="E141" s="2134"/>
      <c r="F141" s="2134"/>
      <c r="G141" s="2134"/>
      <c r="H141" s="2134"/>
      <c r="I141" s="2134"/>
      <c r="J141" s="2134"/>
      <c r="K141" s="3100"/>
      <c r="L141" s="2219"/>
    </row>
    <row r="142" spans="1:12" ht="15.75" x14ac:dyDescent="0.2">
      <c r="A142" s="2132"/>
      <c r="B142" s="2133"/>
      <c r="C142" s="2134"/>
      <c r="D142" s="2135">
        <f t="shared" si="2"/>
        <v>0</v>
      </c>
      <c r="E142" s="2134"/>
      <c r="F142" s="2134"/>
      <c r="G142" s="2134"/>
      <c r="H142" s="2134"/>
      <c r="I142" s="2134"/>
      <c r="J142" s="2134"/>
      <c r="K142" s="3100"/>
      <c r="L142" s="2219"/>
    </row>
    <row r="143" spans="1:12" ht="15.75" x14ac:dyDescent="0.2">
      <c r="A143" s="2132"/>
      <c r="B143" s="2133"/>
      <c r="C143" s="2134"/>
      <c r="D143" s="2135">
        <f t="shared" si="2"/>
        <v>0</v>
      </c>
      <c r="E143" s="2134"/>
      <c r="F143" s="2134"/>
      <c r="G143" s="2134"/>
      <c r="H143" s="2134"/>
      <c r="I143" s="2134"/>
      <c r="J143" s="2134"/>
      <c r="K143" s="3100"/>
      <c r="L143" s="2219"/>
    </row>
    <row r="144" spans="1:12" ht="15.75" x14ac:dyDescent="0.2">
      <c r="A144" s="2132"/>
      <c r="B144" s="2133"/>
      <c r="C144" s="2134"/>
      <c r="D144" s="2135">
        <f t="shared" si="2"/>
        <v>0</v>
      </c>
      <c r="E144" s="2134"/>
      <c r="F144" s="2134"/>
      <c r="G144" s="2134"/>
      <c r="H144" s="2134"/>
      <c r="I144" s="2134"/>
      <c r="J144" s="2134"/>
      <c r="K144" s="3100"/>
      <c r="L144" s="2219"/>
    </row>
    <row r="145" spans="1:12" ht="15.75" x14ac:dyDescent="0.2">
      <c r="A145" s="2132"/>
      <c r="B145" s="2133"/>
      <c r="C145" s="2134"/>
      <c r="D145" s="2135">
        <f t="shared" si="2"/>
        <v>0</v>
      </c>
      <c r="E145" s="2134"/>
      <c r="F145" s="2134"/>
      <c r="G145" s="2134"/>
      <c r="H145" s="2134"/>
      <c r="I145" s="2134"/>
      <c r="J145" s="2134"/>
      <c r="K145" s="3100"/>
      <c r="L145" s="2219"/>
    </row>
    <row r="146" spans="1:12" ht="15.75" x14ac:dyDescent="0.2">
      <c r="A146" s="2132"/>
      <c r="B146" s="2133"/>
      <c r="C146" s="2134"/>
      <c r="D146" s="2135">
        <f t="shared" si="2"/>
        <v>0</v>
      </c>
      <c r="E146" s="2134"/>
      <c r="F146" s="2134"/>
      <c r="G146" s="2134"/>
      <c r="H146" s="2134"/>
      <c r="I146" s="2134"/>
      <c r="J146" s="2134"/>
      <c r="K146" s="3100"/>
      <c r="L146" s="2219"/>
    </row>
    <row r="147" spans="1:12" ht="15.75" x14ac:dyDescent="0.2">
      <c r="A147" s="2132"/>
      <c r="B147" s="2133"/>
      <c r="C147" s="2134"/>
      <c r="D147" s="2135">
        <f t="shared" si="2"/>
        <v>0</v>
      </c>
      <c r="E147" s="2134"/>
      <c r="F147" s="2134"/>
      <c r="G147" s="2134"/>
      <c r="H147" s="2134"/>
      <c r="I147" s="2134"/>
      <c r="J147" s="2134"/>
      <c r="K147" s="3100"/>
      <c r="L147" s="2219"/>
    </row>
    <row r="148" spans="1:12" ht="15.75" x14ac:dyDescent="0.2">
      <c r="A148" s="2132"/>
      <c r="B148" s="2133"/>
      <c r="C148" s="2134"/>
      <c r="D148" s="2135">
        <f t="shared" si="2"/>
        <v>0</v>
      </c>
      <c r="E148" s="2134"/>
      <c r="F148" s="2134"/>
      <c r="G148" s="2134"/>
      <c r="H148" s="2134"/>
      <c r="I148" s="2134"/>
      <c r="J148" s="2134"/>
      <c r="K148" s="3100"/>
      <c r="L148" s="2219"/>
    </row>
    <row r="149" spans="1:12" ht="15.75" x14ac:dyDescent="0.2">
      <c r="A149" s="2132"/>
      <c r="B149" s="2133"/>
      <c r="C149" s="2134"/>
      <c r="D149" s="2135">
        <f t="shared" si="2"/>
        <v>0</v>
      </c>
      <c r="E149" s="2134"/>
      <c r="F149" s="2134"/>
      <c r="G149" s="2134"/>
      <c r="H149" s="2134"/>
      <c r="I149" s="2134"/>
      <c r="J149" s="2134"/>
      <c r="K149" s="3100"/>
      <c r="L149" s="2219"/>
    </row>
    <row r="150" spans="1:12" ht="15.75" x14ac:dyDescent="0.2">
      <c r="A150" s="2132"/>
      <c r="B150" s="2133"/>
      <c r="C150" s="2134"/>
      <c r="D150" s="2135">
        <f t="shared" si="2"/>
        <v>0</v>
      </c>
      <c r="E150" s="2134"/>
      <c r="F150" s="2134"/>
      <c r="G150" s="2134"/>
      <c r="H150" s="2134"/>
      <c r="I150" s="2134"/>
      <c r="J150" s="2134"/>
      <c r="K150" s="3100"/>
      <c r="L150" s="2219"/>
    </row>
    <row r="151" spans="1:12" ht="15.75" x14ac:dyDescent="0.2">
      <c r="A151" s="2132"/>
      <c r="B151" s="2133"/>
      <c r="C151" s="2134"/>
      <c r="D151" s="2135">
        <f t="shared" si="2"/>
        <v>0</v>
      </c>
      <c r="E151" s="2134"/>
      <c r="F151" s="2134"/>
      <c r="G151" s="2134"/>
      <c r="H151" s="2134"/>
      <c r="I151" s="2134"/>
      <c r="J151" s="2134"/>
      <c r="K151" s="3100"/>
      <c r="L151" s="2219"/>
    </row>
    <row r="152" spans="1:12" ht="15.75" x14ac:dyDescent="0.2">
      <c r="A152" s="2132"/>
      <c r="B152" s="2133"/>
      <c r="C152" s="2134"/>
      <c r="D152" s="2135">
        <f t="shared" si="2"/>
        <v>0</v>
      </c>
      <c r="E152" s="2134"/>
      <c r="F152" s="2134"/>
      <c r="G152" s="2134"/>
      <c r="H152" s="2134"/>
      <c r="I152" s="2134"/>
      <c r="J152" s="2134"/>
      <c r="K152" s="3100"/>
      <c r="L152" s="2219"/>
    </row>
    <row r="153" spans="1:12" ht="15.75" x14ac:dyDescent="0.2">
      <c r="A153" s="2132"/>
      <c r="B153" s="2133"/>
      <c r="C153" s="2134"/>
      <c r="D153" s="2135">
        <f t="shared" si="2"/>
        <v>0</v>
      </c>
      <c r="E153" s="2134"/>
      <c r="F153" s="2134"/>
      <c r="G153" s="2134"/>
      <c r="H153" s="2134"/>
      <c r="I153" s="2134"/>
      <c r="J153" s="2134"/>
      <c r="K153" s="3100"/>
      <c r="L153" s="2219"/>
    </row>
    <row r="154" spans="1:12" ht="15.75" x14ac:dyDescent="0.2">
      <c r="A154" s="2132"/>
      <c r="B154" s="2133"/>
      <c r="C154" s="2134"/>
      <c r="D154" s="2135">
        <f t="shared" si="2"/>
        <v>0</v>
      </c>
      <c r="E154" s="2134"/>
      <c r="F154" s="2134"/>
      <c r="G154" s="2134"/>
      <c r="H154" s="2134"/>
      <c r="I154" s="2134"/>
      <c r="J154" s="2134"/>
      <c r="K154" s="3100"/>
      <c r="L154" s="2219"/>
    </row>
    <row r="155" spans="1:12" ht="15.75" x14ac:dyDescent="0.2">
      <c r="A155" s="2132"/>
      <c r="B155" s="2133"/>
      <c r="C155" s="2134"/>
      <c r="D155" s="2135">
        <f t="shared" si="2"/>
        <v>0</v>
      </c>
      <c r="E155" s="2134"/>
      <c r="F155" s="2134"/>
      <c r="G155" s="2134"/>
      <c r="H155" s="2134"/>
      <c r="I155" s="2134"/>
      <c r="J155" s="2134"/>
      <c r="K155" s="3100"/>
      <c r="L155" s="2219"/>
    </row>
    <row r="156" spans="1:12" ht="15.75" x14ac:dyDescent="0.2">
      <c r="A156" s="2132"/>
      <c r="B156" s="2133"/>
      <c r="C156" s="2134"/>
      <c r="D156" s="2135">
        <f t="shared" si="2"/>
        <v>0</v>
      </c>
      <c r="E156" s="2134"/>
      <c r="F156" s="2134"/>
      <c r="G156" s="2134"/>
      <c r="H156" s="2134"/>
      <c r="I156" s="2134"/>
      <c r="J156" s="2134"/>
      <c r="K156" s="3100"/>
      <c r="L156" s="2219"/>
    </row>
    <row r="157" spans="1:12" ht="15.75" x14ac:dyDescent="0.2">
      <c r="A157" s="2132"/>
      <c r="B157" s="2133"/>
      <c r="C157" s="2134"/>
      <c r="D157" s="2135">
        <f t="shared" si="2"/>
        <v>0</v>
      </c>
      <c r="E157" s="2134"/>
      <c r="F157" s="2134"/>
      <c r="G157" s="2134"/>
      <c r="H157" s="2134"/>
      <c r="I157" s="2134"/>
      <c r="J157" s="2134"/>
      <c r="K157" s="3100"/>
      <c r="L157" s="2219"/>
    </row>
    <row r="158" spans="1:12" ht="15.75" x14ac:dyDescent="0.2">
      <c r="A158" s="2132"/>
      <c r="B158" s="2133"/>
      <c r="C158" s="2134"/>
      <c r="D158" s="2135">
        <f t="shared" si="2"/>
        <v>0</v>
      </c>
      <c r="E158" s="2134"/>
      <c r="F158" s="2134"/>
      <c r="G158" s="2134"/>
      <c r="H158" s="2134"/>
      <c r="I158" s="2134"/>
      <c r="J158" s="2134"/>
      <c r="K158" s="3100"/>
      <c r="L158" s="2219"/>
    </row>
    <row r="159" spans="1:12" ht="15.75" x14ac:dyDescent="0.2">
      <c r="A159" s="2132"/>
      <c r="B159" s="2133"/>
      <c r="C159" s="2134"/>
      <c r="D159" s="2135">
        <f t="shared" si="2"/>
        <v>0</v>
      </c>
      <c r="E159" s="2134"/>
      <c r="F159" s="2134"/>
      <c r="G159" s="2134"/>
      <c r="H159" s="2134"/>
      <c r="I159" s="2134"/>
      <c r="J159" s="2134"/>
      <c r="K159" s="3100"/>
      <c r="L159" s="2219"/>
    </row>
    <row r="160" spans="1:12" ht="15.75" x14ac:dyDescent="0.2">
      <c r="A160" s="2132"/>
      <c r="B160" s="2133"/>
      <c r="C160" s="2134"/>
      <c r="D160" s="2135">
        <f t="shared" si="2"/>
        <v>0</v>
      </c>
      <c r="E160" s="2134"/>
      <c r="F160" s="2134"/>
      <c r="G160" s="2134"/>
      <c r="H160" s="2134"/>
      <c r="I160" s="2134"/>
      <c r="J160" s="2134"/>
      <c r="K160" s="3100"/>
      <c r="L160" s="2219"/>
    </row>
    <row r="161" spans="1:12" ht="15.75" x14ac:dyDescent="0.2">
      <c r="A161" s="2132"/>
      <c r="B161" s="2133"/>
      <c r="C161" s="2134"/>
      <c r="D161" s="2135">
        <f t="shared" si="2"/>
        <v>0</v>
      </c>
      <c r="E161" s="2134"/>
      <c r="F161" s="2134"/>
      <c r="G161" s="2134"/>
      <c r="H161" s="2134"/>
      <c r="I161" s="2134"/>
      <c r="J161" s="2134"/>
      <c r="K161" s="3100"/>
      <c r="L161" s="2219"/>
    </row>
    <row r="162" spans="1:12" ht="15.75" x14ac:dyDescent="0.2">
      <c r="A162" s="2132"/>
      <c r="B162" s="2133"/>
      <c r="C162" s="2134"/>
      <c r="D162" s="2135">
        <f t="shared" si="2"/>
        <v>0</v>
      </c>
      <c r="E162" s="2134"/>
      <c r="F162" s="2134"/>
      <c r="G162" s="2134"/>
      <c r="H162" s="2134"/>
      <c r="I162" s="2134"/>
      <c r="J162" s="2134"/>
      <c r="K162" s="3100"/>
      <c r="L162" s="2219"/>
    </row>
    <row r="163" spans="1:12" ht="15.75" x14ac:dyDescent="0.2">
      <c r="A163" s="2132"/>
      <c r="B163" s="2133"/>
      <c r="C163" s="2134"/>
      <c r="D163" s="2135">
        <f t="shared" si="2"/>
        <v>0</v>
      </c>
      <c r="E163" s="2134"/>
      <c r="F163" s="2134"/>
      <c r="G163" s="2134"/>
      <c r="H163" s="2134"/>
      <c r="I163" s="2134"/>
      <c r="J163" s="2134"/>
      <c r="K163" s="3100"/>
      <c r="L163" s="2219"/>
    </row>
    <row r="164" spans="1:12" ht="15.75" x14ac:dyDescent="0.2">
      <c r="A164" s="2132"/>
      <c r="B164" s="2133"/>
      <c r="C164" s="2134"/>
      <c r="D164" s="2135">
        <f t="shared" si="2"/>
        <v>0</v>
      </c>
      <c r="E164" s="2134"/>
      <c r="F164" s="2134"/>
      <c r="G164" s="2134"/>
      <c r="H164" s="2134"/>
      <c r="I164" s="2134"/>
      <c r="J164" s="2134"/>
      <c r="K164" s="3100"/>
      <c r="L164" s="2219"/>
    </row>
    <row r="165" spans="1:12" ht="15.75" x14ac:dyDescent="0.2">
      <c r="A165" s="2132"/>
      <c r="B165" s="2133"/>
      <c r="C165" s="2134"/>
      <c r="D165" s="2135">
        <f t="shared" si="2"/>
        <v>0</v>
      </c>
      <c r="E165" s="2134"/>
      <c r="F165" s="2134"/>
      <c r="G165" s="2134"/>
      <c r="H165" s="2134"/>
      <c r="I165" s="2134"/>
      <c r="J165" s="2134"/>
      <c r="K165" s="3100"/>
      <c r="L165" s="2219"/>
    </row>
    <row r="166" spans="1:12" ht="15.75" x14ac:dyDescent="0.2">
      <c r="A166" s="2132"/>
      <c r="B166" s="2133"/>
      <c r="C166" s="2134"/>
      <c r="D166" s="2135">
        <f t="shared" si="2"/>
        <v>0</v>
      </c>
      <c r="E166" s="2134"/>
      <c r="F166" s="2134"/>
      <c r="G166" s="2134"/>
      <c r="H166" s="2134"/>
      <c r="I166" s="2134"/>
      <c r="J166" s="2134"/>
      <c r="K166" s="3100"/>
      <c r="L166" s="2219"/>
    </row>
    <row r="167" spans="1:12" ht="15.75" x14ac:dyDescent="0.2">
      <c r="A167" s="2132"/>
      <c r="B167" s="2133"/>
      <c r="C167" s="2134"/>
      <c r="D167" s="2135">
        <f t="shared" si="2"/>
        <v>0</v>
      </c>
      <c r="E167" s="2134"/>
      <c r="F167" s="2134"/>
      <c r="G167" s="2134"/>
      <c r="H167" s="2134"/>
      <c r="I167" s="2134"/>
      <c r="J167" s="2134"/>
      <c r="K167" s="3100"/>
      <c r="L167" s="2219"/>
    </row>
    <row r="168" spans="1:12" ht="15.75" x14ac:dyDescent="0.2">
      <c r="A168" s="2132"/>
      <c r="B168" s="2133"/>
      <c r="C168" s="2134"/>
      <c r="D168" s="2135">
        <f t="shared" si="2"/>
        <v>0</v>
      </c>
      <c r="E168" s="2134"/>
      <c r="F168" s="2134"/>
      <c r="G168" s="2134"/>
      <c r="H168" s="2134"/>
      <c r="I168" s="2134"/>
      <c r="J168" s="2134"/>
      <c r="K168" s="3100"/>
      <c r="L168" s="2219"/>
    </row>
    <row r="169" spans="1:12" ht="15.75" x14ac:dyDescent="0.2">
      <c r="A169" s="2132"/>
      <c r="B169" s="2133"/>
      <c r="C169" s="2134"/>
      <c r="D169" s="2135">
        <f t="shared" si="2"/>
        <v>0</v>
      </c>
      <c r="E169" s="2134"/>
      <c r="F169" s="2134"/>
      <c r="G169" s="2134"/>
      <c r="H169" s="2134"/>
      <c r="I169" s="2134"/>
      <c r="J169" s="2134"/>
      <c r="K169" s="3100"/>
      <c r="L169" s="2219"/>
    </row>
    <row r="170" spans="1:12" ht="15.75" x14ac:dyDescent="0.2">
      <c r="A170" s="2132"/>
      <c r="B170" s="2133"/>
      <c r="C170" s="2134"/>
      <c r="D170" s="2135">
        <f t="shared" si="2"/>
        <v>0</v>
      </c>
      <c r="E170" s="2134"/>
      <c r="F170" s="2134"/>
      <c r="G170" s="2134"/>
      <c r="H170" s="2134"/>
      <c r="I170" s="2134"/>
      <c r="J170" s="2134"/>
      <c r="K170" s="3100"/>
      <c r="L170" s="2219"/>
    </row>
    <row r="171" spans="1:12" ht="15.75" x14ac:dyDescent="0.2">
      <c r="A171" s="2132"/>
      <c r="B171" s="2133"/>
      <c r="C171" s="2134"/>
      <c r="D171" s="2135">
        <f t="shared" si="2"/>
        <v>0</v>
      </c>
      <c r="E171" s="2134"/>
      <c r="F171" s="2134"/>
      <c r="G171" s="2134"/>
      <c r="H171" s="2134"/>
      <c r="I171" s="2134"/>
      <c r="J171" s="2134"/>
      <c r="K171" s="3100"/>
      <c r="L171" s="2219"/>
    </row>
    <row r="172" spans="1:12" ht="15.75" x14ac:dyDescent="0.2">
      <c r="A172" s="2132"/>
      <c r="B172" s="2133"/>
      <c r="C172" s="2134"/>
      <c r="D172" s="2135">
        <f t="shared" si="2"/>
        <v>0</v>
      </c>
      <c r="E172" s="2134"/>
      <c r="F172" s="2134"/>
      <c r="G172" s="2134"/>
      <c r="H172" s="2134"/>
      <c r="I172" s="2134"/>
      <c r="J172" s="2134"/>
      <c r="K172" s="3100"/>
      <c r="L172" s="2219"/>
    </row>
    <row r="173" spans="1:12" ht="15.75" x14ac:dyDescent="0.2">
      <c r="A173" s="2132"/>
      <c r="B173" s="2133"/>
      <c r="C173" s="2134"/>
      <c r="D173" s="2135">
        <f t="shared" si="2"/>
        <v>0</v>
      </c>
      <c r="E173" s="2134"/>
      <c r="F173" s="2134"/>
      <c r="G173" s="2134"/>
      <c r="H173" s="2134"/>
      <c r="I173" s="2134"/>
      <c r="J173" s="2134"/>
      <c r="K173" s="3100"/>
      <c r="L173" s="2219"/>
    </row>
    <row r="174" spans="1:12" ht="15.75" x14ac:dyDescent="0.2">
      <c r="A174" s="2132"/>
      <c r="B174" s="2133"/>
      <c r="C174" s="2134"/>
      <c r="D174" s="2135">
        <f t="shared" si="2"/>
        <v>0</v>
      </c>
      <c r="E174" s="2134"/>
      <c r="F174" s="2134"/>
      <c r="G174" s="2134"/>
      <c r="H174" s="2134"/>
      <c r="I174" s="2134"/>
      <c r="J174" s="2134"/>
      <c r="K174" s="3100"/>
      <c r="L174" s="2219"/>
    </row>
    <row r="175" spans="1:12" ht="15.75" x14ac:dyDescent="0.2">
      <c r="A175" s="2132"/>
      <c r="B175" s="2133"/>
      <c r="C175" s="2134"/>
      <c r="D175" s="2135">
        <f t="shared" si="2"/>
        <v>0</v>
      </c>
      <c r="E175" s="2134"/>
      <c r="F175" s="2134"/>
      <c r="G175" s="2134"/>
      <c r="H175" s="2134"/>
      <c r="I175" s="2134"/>
      <c r="J175" s="2134"/>
      <c r="K175" s="3100"/>
      <c r="L175" s="2219"/>
    </row>
    <row r="176" spans="1:12" ht="15.75" x14ac:dyDescent="0.2">
      <c r="A176" s="2132"/>
      <c r="B176" s="2133"/>
      <c r="C176" s="2134"/>
      <c r="D176" s="2135">
        <f t="shared" si="2"/>
        <v>0</v>
      </c>
      <c r="E176" s="2134"/>
      <c r="F176" s="2134"/>
      <c r="G176" s="2134"/>
      <c r="H176" s="2134"/>
      <c r="I176" s="2134"/>
      <c r="J176" s="2134"/>
      <c r="K176" s="3100"/>
      <c r="L176" s="2219"/>
    </row>
    <row r="177" spans="1:12" ht="15.75" x14ac:dyDescent="0.2">
      <c r="A177" s="2132"/>
      <c r="B177" s="2133"/>
      <c r="C177" s="2134"/>
      <c r="D177" s="2135">
        <f t="shared" si="2"/>
        <v>0</v>
      </c>
      <c r="E177" s="2134"/>
      <c r="F177" s="2134"/>
      <c r="G177" s="2134"/>
      <c r="H177" s="2134"/>
      <c r="I177" s="2134"/>
      <c r="J177" s="2134"/>
      <c r="K177" s="3100"/>
      <c r="L177" s="2219"/>
    </row>
    <row r="178" spans="1:12" ht="15.75" x14ac:dyDescent="0.2">
      <c r="A178" s="2132"/>
      <c r="B178" s="2133"/>
      <c r="C178" s="2134"/>
      <c r="D178" s="2135">
        <f t="shared" si="2"/>
        <v>0</v>
      </c>
      <c r="E178" s="2134"/>
      <c r="F178" s="2134"/>
      <c r="G178" s="2134"/>
      <c r="H178" s="2134"/>
      <c r="I178" s="2134"/>
      <c r="J178" s="2134"/>
      <c r="K178" s="3100"/>
      <c r="L178" s="2219"/>
    </row>
    <row r="179" spans="1:12" ht="15.75" x14ac:dyDescent="0.2">
      <c r="A179" s="2132"/>
      <c r="B179" s="2133"/>
      <c r="C179" s="2134"/>
      <c r="D179" s="2135">
        <f t="shared" si="2"/>
        <v>0</v>
      </c>
      <c r="E179" s="2134"/>
      <c r="F179" s="2134"/>
      <c r="G179" s="2134"/>
      <c r="H179" s="2134"/>
      <c r="I179" s="2134"/>
      <c r="J179" s="2134"/>
      <c r="K179" s="3100"/>
      <c r="L179" s="2219"/>
    </row>
    <row r="180" spans="1:12" ht="15.75" x14ac:dyDescent="0.2">
      <c r="A180" s="2132"/>
      <c r="B180" s="2133"/>
      <c r="C180" s="2134"/>
      <c r="D180" s="2135">
        <f t="shared" si="2"/>
        <v>0</v>
      </c>
      <c r="E180" s="2134"/>
      <c r="F180" s="2134"/>
      <c r="G180" s="2134"/>
      <c r="H180" s="2134"/>
      <c r="I180" s="2134"/>
      <c r="J180" s="2134"/>
      <c r="K180" s="3100"/>
      <c r="L180" s="2219"/>
    </row>
    <row r="181" spans="1:12" ht="15.75" x14ac:dyDescent="0.2">
      <c r="A181" s="2132"/>
      <c r="B181" s="2133"/>
      <c r="C181" s="2134"/>
      <c r="D181" s="2135">
        <f t="shared" si="2"/>
        <v>0</v>
      </c>
      <c r="E181" s="2134"/>
      <c r="F181" s="2134"/>
      <c r="G181" s="2134"/>
      <c r="H181" s="2134"/>
      <c r="I181" s="2134"/>
      <c r="J181" s="2134"/>
      <c r="K181" s="3100"/>
      <c r="L181" s="2219"/>
    </row>
    <row r="182" spans="1:12" ht="15.75" x14ac:dyDescent="0.2">
      <c r="A182" s="2132"/>
      <c r="B182" s="2133"/>
      <c r="C182" s="2134"/>
      <c r="D182" s="2135">
        <f t="shared" si="2"/>
        <v>0</v>
      </c>
      <c r="E182" s="2134"/>
      <c r="F182" s="2134"/>
      <c r="G182" s="2134"/>
      <c r="H182" s="2134"/>
      <c r="I182" s="2134"/>
      <c r="J182" s="2134"/>
      <c r="K182" s="3100"/>
      <c r="L182" s="2219"/>
    </row>
    <row r="183" spans="1:12" ht="15.75" x14ac:dyDescent="0.2">
      <c r="A183" s="2132"/>
      <c r="B183" s="2133"/>
      <c r="C183" s="2134"/>
      <c r="D183" s="2135">
        <f t="shared" si="2"/>
        <v>0</v>
      </c>
      <c r="E183" s="2134"/>
      <c r="F183" s="2134"/>
      <c r="G183" s="2134"/>
      <c r="H183" s="2134"/>
      <c r="I183" s="2134"/>
      <c r="J183" s="2134"/>
      <c r="K183" s="3100"/>
      <c r="L183" s="2219"/>
    </row>
    <row r="184" spans="1:12" ht="15.75" x14ac:dyDescent="0.2">
      <c r="A184" s="2132"/>
      <c r="B184" s="2133"/>
      <c r="C184" s="2134"/>
      <c r="D184" s="2135">
        <f t="shared" si="2"/>
        <v>0</v>
      </c>
      <c r="E184" s="2134"/>
      <c r="F184" s="2134"/>
      <c r="G184" s="2134"/>
      <c r="H184" s="2134"/>
      <c r="I184" s="2134"/>
      <c r="J184" s="2134"/>
      <c r="K184" s="3100"/>
      <c r="L184" s="2219"/>
    </row>
    <row r="185" spans="1:12" ht="15.75" x14ac:dyDescent="0.2">
      <c r="A185" s="2132"/>
      <c r="B185" s="2133"/>
      <c r="C185" s="2134"/>
      <c r="D185" s="2135">
        <f t="shared" si="2"/>
        <v>0</v>
      </c>
      <c r="E185" s="2134"/>
      <c r="F185" s="2134"/>
      <c r="G185" s="2134"/>
      <c r="H185" s="2134"/>
      <c r="I185" s="2134"/>
      <c r="J185" s="2134"/>
      <c r="K185" s="3100"/>
      <c r="L185" s="2219"/>
    </row>
    <row r="186" spans="1:12" ht="15.75" x14ac:dyDescent="0.2">
      <c r="A186" s="2132"/>
      <c r="B186" s="2133"/>
      <c r="C186" s="2134"/>
      <c r="D186" s="2135">
        <f t="shared" si="2"/>
        <v>0</v>
      </c>
      <c r="E186" s="2134"/>
      <c r="F186" s="2134"/>
      <c r="G186" s="2134"/>
      <c r="H186" s="2134"/>
      <c r="I186" s="2134"/>
      <c r="J186" s="2134"/>
      <c r="K186" s="3100"/>
      <c r="L186" s="2219"/>
    </row>
    <row r="187" spans="1:12" ht="15.75" x14ac:dyDescent="0.2">
      <c r="A187" s="2132"/>
      <c r="B187" s="2133"/>
      <c r="C187" s="2134"/>
      <c r="D187" s="2135">
        <f t="shared" si="2"/>
        <v>0</v>
      </c>
      <c r="E187" s="2134"/>
      <c r="F187" s="2134"/>
      <c r="G187" s="2134"/>
      <c r="H187" s="2134"/>
      <c r="I187" s="2134"/>
      <c r="J187" s="2134"/>
      <c r="K187" s="3100"/>
      <c r="L187" s="2219"/>
    </row>
    <row r="188" spans="1:12" ht="15.75" x14ac:dyDescent="0.2">
      <c r="A188" s="2132"/>
      <c r="B188" s="2133"/>
      <c r="C188" s="2134"/>
      <c r="D188" s="2135">
        <f t="shared" si="2"/>
        <v>0</v>
      </c>
      <c r="E188" s="2134"/>
      <c r="F188" s="2134"/>
      <c r="G188" s="2134"/>
      <c r="H188" s="2134"/>
      <c r="I188" s="2134"/>
      <c r="J188" s="2134"/>
      <c r="K188" s="3100"/>
      <c r="L188" s="2219"/>
    </row>
    <row r="189" spans="1:12" ht="15.75" x14ac:dyDescent="0.2">
      <c r="A189" s="2132"/>
      <c r="B189" s="2133"/>
      <c r="C189" s="2134"/>
      <c r="D189" s="2135">
        <f t="shared" si="2"/>
        <v>0</v>
      </c>
      <c r="E189" s="2134"/>
      <c r="F189" s="2134"/>
      <c r="G189" s="2134"/>
      <c r="H189" s="2134"/>
      <c r="I189" s="2134"/>
      <c r="J189" s="2134"/>
      <c r="K189" s="3100"/>
      <c r="L189" s="2219"/>
    </row>
    <row r="190" spans="1:12" ht="15.75" x14ac:dyDescent="0.2">
      <c r="A190" s="2132"/>
      <c r="B190" s="2133"/>
      <c r="C190" s="2134"/>
      <c r="D190" s="2135">
        <f t="shared" si="2"/>
        <v>0</v>
      </c>
      <c r="E190" s="2134"/>
      <c r="F190" s="2134"/>
      <c r="G190" s="2134"/>
      <c r="H190" s="2134"/>
      <c r="I190" s="2134"/>
      <c r="J190" s="2134"/>
      <c r="K190" s="3100"/>
      <c r="L190" s="2219"/>
    </row>
    <row r="191" spans="1:12" ht="15.75" x14ac:dyDescent="0.2">
      <c r="A191" s="2132"/>
      <c r="B191" s="2133"/>
      <c r="C191" s="2134"/>
      <c r="D191" s="2135">
        <f t="shared" si="2"/>
        <v>0</v>
      </c>
      <c r="E191" s="2134"/>
      <c r="F191" s="2134"/>
      <c r="G191" s="2134"/>
      <c r="H191" s="2134"/>
      <c r="I191" s="2134"/>
      <c r="J191" s="2134"/>
      <c r="K191" s="3100"/>
      <c r="L191" s="2219"/>
    </row>
    <row r="192" spans="1:12" ht="15.75" x14ac:dyDescent="0.2">
      <c r="A192" s="2132"/>
      <c r="B192" s="2133"/>
      <c r="C192" s="2134"/>
      <c r="D192" s="2135">
        <f t="shared" si="2"/>
        <v>0</v>
      </c>
      <c r="E192" s="2134"/>
      <c r="F192" s="2134"/>
      <c r="G192" s="2134"/>
      <c r="H192" s="2134"/>
      <c r="I192" s="2134"/>
      <c r="J192" s="2134"/>
      <c r="K192" s="3100"/>
      <c r="L192" s="2219"/>
    </row>
    <row r="193" spans="1:12" ht="15.75" x14ac:dyDescent="0.2">
      <c r="A193" s="2132"/>
      <c r="B193" s="2133"/>
      <c r="C193" s="2134"/>
      <c r="D193" s="2135">
        <f t="shared" si="2"/>
        <v>0</v>
      </c>
      <c r="E193" s="2134"/>
      <c r="F193" s="2134"/>
      <c r="G193" s="2134"/>
      <c r="H193" s="2134"/>
      <c r="I193" s="2134"/>
      <c r="J193" s="2134"/>
      <c r="K193" s="3100"/>
      <c r="L193" s="2219"/>
    </row>
    <row r="194" spans="1:12" ht="15.75" x14ac:dyDescent="0.2">
      <c r="A194" s="2132"/>
      <c r="B194" s="2133"/>
      <c r="C194" s="2134"/>
      <c r="D194" s="2135">
        <f t="shared" si="2"/>
        <v>0</v>
      </c>
      <c r="E194" s="2134"/>
      <c r="F194" s="2134"/>
      <c r="G194" s="2134"/>
      <c r="H194" s="2134"/>
      <c r="I194" s="2134"/>
      <c r="J194" s="2134"/>
      <c r="K194" s="3100"/>
      <c r="L194" s="2219"/>
    </row>
    <row r="195" spans="1:12" ht="15.75" x14ac:dyDescent="0.2">
      <c r="A195" s="2132"/>
      <c r="B195" s="2133"/>
      <c r="C195" s="2134"/>
      <c r="D195" s="2135">
        <f t="shared" si="2"/>
        <v>0</v>
      </c>
      <c r="E195" s="2134"/>
      <c r="F195" s="2134"/>
      <c r="G195" s="2134"/>
      <c r="H195" s="2134"/>
      <c r="I195" s="2134"/>
      <c r="J195" s="2134"/>
      <c r="K195" s="3100"/>
      <c r="L195" s="2219"/>
    </row>
    <row r="196" spans="1:12" ht="15.75" x14ac:dyDescent="0.2">
      <c r="A196" s="2132"/>
      <c r="B196" s="2133"/>
      <c r="C196" s="2134"/>
      <c r="D196" s="2135">
        <f t="shared" si="2"/>
        <v>0</v>
      </c>
      <c r="E196" s="2134"/>
      <c r="F196" s="2134"/>
      <c r="G196" s="2134"/>
      <c r="H196" s="2134"/>
      <c r="I196" s="2134"/>
      <c r="J196" s="2134"/>
      <c r="K196" s="3100"/>
      <c r="L196" s="2219"/>
    </row>
    <row r="197" spans="1:12" ht="15.75" x14ac:dyDescent="0.2">
      <c r="A197" s="2132"/>
      <c r="B197" s="2133"/>
      <c r="C197" s="2134"/>
      <c r="D197" s="2135">
        <f t="shared" si="2"/>
        <v>0</v>
      </c>
      <c r="E197" s="2134"/>
      <c r="F197" s="2134"/>
      <c r="G197" s="2134"/>
      <c r="H197" s="2134"/>
      <c r="I197" s="2134"/>
      <c r="J197" s="2134"/>
      <c r="K197" s="3100"/>
      <c r="L197" s="2219"/>
    </row>
    <row r="198" spans="1:12" ht="15.75" x14ac:dyDescent="0.2">
      <c r="A198" s="2132"/>
      <c r="B198" s="2133"/>
      <c r="C198" s="2134"/>
      <c r="D198" s="2135">
        <f t="shared" si="2"/>
        <v>0</v>
      </c>
      <c r="E198" s="2134"/>
      <c r="F198" s="2134"/>
      <c r="G198" s="2134"/>
      <c r="H198" s="2134"/>
      <c r="I198" s="2134"/>
      <c r="J198" s="2134"/>
      <c r="K198" s="3100"/>
      <c r="L198" s="2219"/>
    </row>
    <row r="199" spans="1:12" ht="15.75" x14ac:dyDescent="0.2">
      <c r="A199" s="2132"/>
      <c r="B199" s="2133"/>
      <c r="C199" s="2134"/>
      <c r="D199" s="2135">
        <f t="shared" si="2"/>
        <v>0</v>
      </c>
      <c r="E199" s="2134"/>
      <c r="F199" s="2134"/>
      <c r="G199" s="2134"/>
      <c r="H199" s="2134"/>
      <c r="I199" s="2134"/>
      <c r="J199" s="2134"/>
      <c r="K199" s="3100"/>
      <c r="L199" s="2219"/>
    </row>
    <row r="200" spans="1:12" ht="15.75" x14ac:dyDescent="0.2">
      <c r="A200" s="2132"/>
      <c r="B200" s="2133"/>
      <c r="C200" s="2134"/>
      <c r="D200" s="2135">
        <f t="shared" si="2"/>
        <v>0</v>
      </c>
      <c r="E200" s="2134"/>
      <c r="F200" s="2134"/>
      <c r="G200" s="2134"/>
      <c r="H200" s="2134"/>
      <c r="I200" s="2134"/>
      <c r="J200" s="2134"/>
      <c r="K200" s="3100"/>
      <c r="L200" s="2219"/>
    </row>
    <row r="201" spans="1:12" ht="15.75" x14ac:dyDescent="0.2">
      <c r="A201" s="2132"/>
      <c r="B201" s="2133"/>
      <c r="C201" s="2134"/>
      <c r="D201" s="2135">
        <f t="shared" si="2"/>
        <v>0</v>
      </c>
      <c r="E201" s="2134"/>
      <c r="F201" s="2134"/>
      <c r="G201" s="2134"/>
      <c r="H201" s="2134"/>
      <c r="I201" s="2134"/>
      <c r="J201" s="2134"/>
      <c r="K201" s="3100"/>
      <c r="L201" s="2219"/>
    </row>
    <row r="202" spans="1:12" ht="15.75" x14ac:dyDescent="0.2">
      <c r="A202" s="2132"/>
      <c r="B202" s="2133"/>
      <c r="C202" s="2134"/>
      <c r="D202" s="2135">
        <f t="shared" si="2"/>
        <v>0</v>
      </c>
      <c r="E202" s="2134"/>
      <c r="F202" s="2134"/>
      <c r="G202" s="2134"/>
      <c r="H202" s="2134"/>
      <c r="I202" s="2134"/>
      <c r="J202" s="2134"/>
      <c r="K202" s="3100"/>
      <c r="L202" s="2219"/>
    </row>
    <row r="203" spans="1:12" ht="15.75" x14ac:dyDescent="0.2">
      <c r="A203" s="2132"/>
      <c r="B203" s="2133"/>
      <c r="C203" s="2134"/>
      <c r="D203" s="2135">
        <f t="shared" si="2"/>
        <v>0</v>
      </c>
      <c r="E203" s="2134"/>
      <c r="F203" s="2134"/>
      <c r="G203" s="2134"/>
      <c r="H203" s="2134"/>
      <c r="I203" s="2134"/>
      <c r="J203" s="2134"/>
      <c r="K203" s="3100"/>
      <c r="L203" s="2219"/>
    </row>
    <row r="204" spans="1:12" ht="15.75" x14ac:dyDescent="0.2">
      <c r="A204" s="2132"/>
      <c r="B204" s="2133"/>
      <c r="C204" s="2134"/>
      <c r="D204" s="2135">
        <f t="shared" ref="D204:D267" si="3">+C204*(100-E204)/100</f>
        <v>0</v>
      </c>
      <c r="E204" s="2134"/>
      <c r="F204" s="2134"/>
      <c r="G204" s="2134"/>
      <c r="H204" s="2134"/>
      <c r="I204" s="2134"/>
      <c r="J204" s="2134"/>
      <c r="K204" s="3100"/>
      <c r="L204" s="2219"/>
    </row>
    <row r="205" spans="1:12" ht="15.75" x14ac:dyDescent="0.2">
      <c r="A205" s="2132"/>
      <c r="B205" s="2133"/>
      <c r="C205" s="2134"/>
      <c r="D205" s="2135">
        <f t="shared" si="3"/>
        <v>0</v>
      </c>
      <c r="E205" s="2134"/>
      <c r="F205" s="2134"/>
      <c r="G205" s="2134"/>
      <c r="H205" s="2134"/>
      <c r="I205" s="2134"/>
      <c r="J205" s="2134"/>
      <c r="K205" s="3100"/>
      <c r="L205" s="2219"/>
    </row>
    <row r="206" spans="1:12" ht="15.75" x14ac:dyDescent="0.2">
      <c r="A206" s="2132"/>
      <c r="B206" s="2133"/>
      <c r="C206" s="2134"/>
      <c r="D206" s="2135">
        <f t="shared" si="3"/>
        <v>0</v>
      </c>
      <c r="E206" s="2134"/>
      <c r="F206" s="2134"/>
      <c r="G206" s="2134"/>
      <c r="H206" s="2134"/>
      <c r="I206" s="2134"/>
      <c r="J206" s="2134"/>
      <c r="K206" s="3100"/>
      <c r="L206" s="2219"/>
    </row>
    <row r="207" spans="1:12" ht="15.75" x14ac:dyDescent="0.2">
      <c r="A207" s="2132"/>
      <c r="B207" s="2133"/>
      <c r="C207" s="2134"/>
      <c r="D207" s="2135">
        <f t="shared" si="3"/>
        <v>0</v>
      </c>
      <c r="E207" s="2134"/>
      <c r="F207" s="2134"/>
      <c r="G207" s="2134"/>
      <c r="H207" s="2134"/>
      <c r="I207" s="2134"/>
      <c r="J207" s="2134"/>
      <c r="K207" s="3100"/>
      <c r="L207" s="2219"/>
    </row>
    <row r="208" spans="1:12" ht="15.75" x14ac:dyDescent="0.2">
      <c r="A208" s="2132"/>
      <c r="B208" s="2133"/>
      <c r="C208" s="2134"/>
      <c r="D208" s="2135">
        <f t="shared" si="3"/>
        <v>0</v>
      </c>
      <c r="E208" s="2134"/>
      <c r="F208" s="2134"/>
      <c r="G208" s="2134"/>
      <c r="H208" s="2134"/>
      <c r="I208" s="2134"/>
      <c r="J208" s="2134"/>
      <c r="K208" s="3100"/>
      <c r="L208" s="2219"/>
    </row>
    <row r="209" spans="1:12" ht="15.75" x14ac:dyDescent="0.2">
      <c r="A209" s="2132"/>
      <c r="B209" s="2133"/>
      <c r="C209" s="2134"/>
      <c r="D209" s="2135">
        <f t="shared" si="3"/>
        <v>0</v>
      </c>
      <c r="E209" s="2134"/>
      <c r="F209" s="2134"/>
      <c r="G209" s="2134"/>
      <c r="H209" s="2134"/>
      <c r="I209" s="2134"/>
      <c r="J209" s="2134"/>
      <c r="K209" s="3100"/>
      <c r="L209" s="2219"/>
    </row>
    <row r="210" spans="1:12" ht="15.75" x14ac:dyDescent="0.2">
      <c r="A210" s="2132"/>
      <c r="B210" s="2133"/>
      <c r="C210" s="2134"/>
      <c r="D210" s="2135">
        <f t="shared" si="3"/>
        <v>0</v>
      </c>
      <c r="E210" s="2134"/>
      <c r="F210" s="2134"/>
      <c r="G210" s="2134"/>
      <c r="H210" s="2134"/>
      <c r="I210" s="2134"/>
      <c r="J210" s="2134"/>
      <c r="K210" s="3100"/>
      <c r="L210" s="2219"/>
    </row>
    <row r="211" spans="1:12" ht="15.75" x14ac:dyDescent="0.2">
      <c r="A211" s="2132"/>
      <c r="B211" s="2133"/>
      <c r="C211" s="2134"/>
      <c r="D211" s="2135">
        <f t="shared" si="3"/>
        <v>0</v>
      </c>
      <c r="E211" s="2134"/>
      <c r="F211" s="2134"/>
      <c r="G211" s="2134"/>
      <c r="H211" s="2134"/>
      <c r="I211" s="2134"/>
      <c r="J211" s="2134"/>
      <c r="K211" s="3100"/>
      <c r="L211" s="2219"/>
    </row>
    <row r="212" spans="1:12" ht="15.75" x14ac:dyDescent="0.2">
      <c r="A212" s="2132"/>
      <c r="B212" s="2133"/>
      <c r="C212" s="2134"/>
      <c r="D212" s="2135">
        <f t="shared" si="3"/>
        <v>0</v>
      </c>
      <c r="E212" s="2134"/>
      <c r="F212" s="2134"/>
      <c r="G212" s="2134"/>
      <c r="H212" s="2134"/>
      <c r="I212" s="2134"/>
      <c r="J212" s="2134"/>
      <c r="K212" s="3100"/>
      <c r="L212" s="2219"/>
    </row>
    <row r="213" spans="1:12" ht="15.75" x14ac:dyDescent="0.2">
      <c r="A213" s="2132"/>
      <c r="B213" s="2133"/>
      <c r="C213" s="2134"/>
      <c r="D213" s="2135">
        <f t="shared" si="3"/>
        <v>0</v>
      </c>
      <c r="E213" s="2134"/>
      <c r="F213" s="2134"/>
      <c r="G213" s="2134"/>
      <c r="H213" s="2134"/>
      <c r="I213" s="2134"/>
      <c r="J213" s="2134"/>
      <c r="K213" s="3100"/>
      <c r="L213" s="2219"/>
    </row>
    <row r="214" spans="1:12" ht="15.75" x14ac:dyDescent="0.2">
      <c r="A214" s="2132"/>
      <c r="B214" s="2133"/>
      <c r="C214" s="2134"/>
      <c r="D214" s="2135">
        <f t="shared" si="3"/>
        <v>0</v>
      </c>
      <c r="E214" s="2134"/>
      <c r="F214" s="2134"/>
      <c r="G214" s="2134"/>
      <c r="H214" s="2134"/>
      <c r="I214" s="2134"/>
      <c r="J214" s="2134"/>
      <c r="K214" s="3100"/>
      <c r="L214" s="2219"/>
    </row>
    <row r="215" spans="1:12" ht="15.75" x14ac:dyDescent="0.2">
      <c r="A215" s="2132"/>
      <c r="B215" s="2133"/>
      <c r="C215" s="2134"/>
      <c r="D215" s="2135">
        <f t="shared" si="3"/>
        <v>0</v>
      </c>
      <c r="E215" s="2134"/>
      <c r="F215" s="2134"/>
      <c r="G215" s="2134"/>
      <c r="H215" s="2134"/>
      <c r="I215" s="2134"/>
      <c r="J215" s="2134"/>
      <c r="K215" s="3100"/>
      <c r="L215" s="2219"/>
    </row>
    <row r="216" spans="1:12" ht="15.75" x14ac:dyDescent="0.2">
      <c r="A216" s="2132"/>
      <c r="B216" s="2133"/>
      <c r="C216" s="2134"/>
      <c r="D216" s="2135">
        <f t="shared" si="3"/>
        <v>0</v>
      </c>
      <c r="E216" s="2134"/>
      <c r="F216" s="2134"/>
      <c r="G216" s="2134"/>
      <c r="H216" s="2134"/>
      <c r="I216" s="2134"/>
      <c r="J216" s="2134"/>
      <c r="K216" s="3100"/>
      <c r="L216" s="2219"/>
    </row>
    <row r="217" spans="1:12" ht="15.75" x14ac:dyDescent="0.2">
      <c r="A217" s="2132"/>
      <c r="B217" s="2133"/>
      <c r="C217" s="2134"/>
      <c r="D217" s="2135">
        <f t="shared" si="3"/>
        <v>0</v>
      </c>
      <c r="E217" s="2134"/>
      <c r="F217" s="2134"/>
      <c r="G217" s="2134"/>
      <c r="H217" s="2134"/>
      <c r="I217" s="2134"/>
      <c r="J217" s="2134"/>
      <c r="K217" s="3100"/>
      <c r="L217" s="2219"/>
    </row>
    <row r="218" spans="1:12" ht="15.75" x14ac:dyDescent="0.2">
      <c r="A218" s="2132"/>
      <c r="B218" s="2133"/>
      <c r="C218" s="2134"/>
      <c r="D218" s="2135">
        <f t="shared" si="3"/>
        <v>0</v>
      </c>
      <c r="E218" s="2134"/>
      <c r="F218" s="2134"/>
      <c r="G218" s="2134"/>
      <c r="H218" s="2134"/>
      <c r="I218" s="2134"/>
      <c r="J218" s="2134"/>
      <c r="K218" s="3100"/>
      <c r="L218" s="2219"/>
    </row>
    <row r="219" spans="1:12" ht="15.75" x14ac:dyDescent="0.2">
      <c r="A219" s="2132"/>
      <c r="B219" s="2133"/>
      <c r="C219" s="2134"/>
      <c r="D219" s="2135">
        <f t="shared" si="3"/>
        <v>0</v>
      </c>
      <c r="E219" s="2134"/>
      <c r="F219" s="2134"/>
      <c r="G219" s="2134"/>
      <c r="H219" s="2134"/>
      <c r="I219" s="2134"/>
      <c r="J219" s="2134"/>
      <c r="K219" s="3100"/>
      <c r="L219" s="2219"/>
    </row>
    <row r="220" spans="1:12" ht="15.75" x14ac:dyDescent="0.2">
      <c r="A220" s="2132"/>
      <c r="B220" s="2133"/>
      <c r="C220" s="2134"/>
      <c r="D220" s="2135">
        <f t="shared" si="3"/>
        <v>0</v>
      </c>
      <c r="E220" s="2134"/>
      <c r="F220" s="2134"/>
      <c r="G220" s="2134"/>
      <c r="H220" s="2134"/>
      <c r="I220" s="2134"/>
      <c r="J220" s="2134"/>
      <c r="K220" s="3100"/>
      <c r="L220" s="2219"/>
    </row>
    <row r="221" spans="1:12" ht="15.75" x14ac:dyDescent="0.2">
      <c r="A221" s="2132"/>
      <c r="B221" s="2133"/>
      <c r="C221" s="2134"/>
      <c r="D221" s="2135">
        <f t="shared" si="3"/>
        <v>0</v>
      </c>
      <c r="E221" s="2134"/>
      <c r="F221" s="2134"/>
      <c r="G221" s="2134"/>
      <c r="H221" s="2134"/>
      <c r="I221" s="2134"/>
      <c r="J221" s="2134"/>
      <c r="K221" s="3100"/>
      <c r="L221" s="2219"/>
    </row>
    <row r="222" spans="1:12" ht="15.75" x14ac:dyDescent="0.2">
      <c r="A222" s="2132"/>
      <c r="B222" s="2133"/>
      <c r="C222" s="2134"/>
      <c r="D222" s="2135">
        <f t="shared" si="3"/>
        <v>0</v>
      </c>
      <c r="E222" s="2134"/>
      <c r="F222" s="2134"/>
      <c r="G222" s="2134"/>
      <c r="H222" s="2134"/>
      <c r="I222" s="2134"/>
      <c r="J222" s="2134"/>
      <c r="K222" s="3100"/>
      <c r="L222" s="2219"/>
    </row>
    <row r="223" spans="1:12" ht="15.75" x14ac:dyDescent="0.2">
      <c r="A223" s="2132"/>
      <c r="B223" s="2133"/>
      <c r="C223" s="2134"/>
      <c r="D223" s="2135">
        <f t="shared" si="3"/>
        <v>0</v>
      </c>
      <c r="E223" s="2134"/>
      <c r="F223" s="2134"/>
      <c r="G223" s="2134"/>
      <c r="H223" s="2134"/>
      <c r="I223" s="2134"/>
      <c r="J223" s="2134"/>
      <c r="K223" s="3100"/>
      <c r="L223" s="2219"/>
    </row>
    <row r="224" spans="1:12" ht="15.75" x14ac:dyDescent="0.2">
      <c r="A224" s="2132"/>
      <c r="B224" s="2133"/>
      <c r="C224" s="2134"/>
      <c r="D224" s="2135">
        <f t="shared" si="3"/>
        <v>0</v>
      </c>
      <c r="E224" s="2134"/>
      <c r="F224" s="2134"/>
      <c r="G224" s="2134"/>
      <c r="H224" s="2134"/>
      <c r="I224" s="2134"/>
      <c r="J224" s="2134"/>
      <c r="K224" s="3100"/>
      <c r="L224" s="2219"/>
    </row>
    <row r="225" spans="1:12" ht="15.75" x14ac:dyDescent="0.2">
      <c r="A225" s="2132"/>
      <c r="B225" s="2133"/>
      <c r="C225" s="2134"/>
      <c r="D225" s="2135">
        <f t="shared" si="3"/>
        <v>0</v>
      </c>
      <c r="E225" s="2134"/>
      <c r="F225" s="2134"/>
      <c r="G225" s="2134"/>
      <c r="H225" s="2134"/>
      <c r="I225" s="2134"/>
      <c r="J225" s="2134"/>
      <c r="K225" s="3100"/>
      <c r="L225" s="2219"/>
    </row>
    <row r="226" spans="1:12" ht="15.75" x14ac:dyDescent="0.2">
      <c r="A226" s="2132"/>
      <c r="B226" s="2133"/>
      <c r="C226" s="2134"/>
      <c r="D226" s="2135">
        <f t="shared" si="3"/>
        <v>0</v>
      </c>
      <c r="E226" s="2134"/>
      <c r="F226" s="2134"/>
      <c r="G226" s="2134"/>
      <c r="H226" s="2134"/>
      <c r="I226" s="2134"/>
      <c r="J226" s="2134"/>
      <c r="K226" s="3100"/>
      <c r="L226" s="2219"/>
    </row>
    <row r="227" spans="1:12" ht="15.75" x14ac:dyDescent="0.2">
      <c r="A227" s="2132"/>
      <c r="B227" s="2133"/>
      <c r="C227" s="2134"/>
      <c r="D227" s="2135">
        <f t="shared" si="3"/>
        <v>0</v>
      </c>
      <c r="E227" s="2134"/>
      <c r="F227" s="2134"/>
      <c r="G227" s="2134"/>
      <c r="H227" s="2134"/>
      <c r="I227" s="2134"/>
      <c r="J227" s="2134"/>
      <c r="K227" s="3100"/>
      <c r="L227" s="2219"/>
    </row>
    <row r="228" spans="1:12" ht="15.75" x14ac:dyDescent="0.2">
      <c r="A228" s="2132"/>
      <c r="B228" s="2133"/>
      <c r="C228" s="2134"/>
      <c r="D228" s="2135">
        <f t="shared" si="3"/>
        <v>0</v>
      </c>
      <c r="E228" s="2134"/>
      <c r="F228" s="2134"/>
      <c r="G228" s="2134"/>
      <c r="H228" s="2134"/>
      <c r="I228" s="2134"/>
      <c r="J228" s="2134"/>
      <c r="K228" s="3100"/>
      <c r="L228" s="2219"/>
    </row>
    <row r="229" spans="1:12" ht="15.75" x14ac:dyDescent="0.2">
      <c r="A229" s="2132"/>
      <c r="B229" s="2133"/>
      <c r="C229" s="2134"/>
      <c r="D229" s="2135">
        <f t="shared" si="3"/>
        <v>0</v>
      </c>
      <c r="E229" s="2134"/>
      <c r="F229" s="2134"/>
      <c r="G229" s="2134"/>
      <c r="H229" s="2134"/>
      <c r="I229" s="2134"/>
      <c r="J229" s="2134"/>
      <c r="K229" s="3100"/>
      <c r="L229" s="2219"/>
    </row>
    <row r="230" spans="1:12" ht="15.75" x14ac:dyDescent="0.2">
      <c r="A230" s="2132"/>
      <c r="B230" s="2133"/>
      <c r="C230" s="2134"/>
      <c r="D230" s="2135">
        <f t="shared" si="3"/>
        <v>0</v>
      </c>
      <c r="E230" s="2134"/>
      <c r="F230" s="2134"/>
      <c r="G230" s="2134"/>
      <c r="H230" s="2134"/>
      <c r="I230" s="2134"/>
      <c r="J230" s="2134"/>
      <c r="K230" s="3100"/>
      <c r="L230" s="2219"/>
    </row>
    <row r="231" spans="1:12" ht="15.75" x14ac:dyDescent="0.2">
      <c r="A231" s="2132"/>
      <c r="B231" s="2133"/>
      <c r="C231" s="2134"/>
      <c r="D231" s="2135">
        <f t="shared" si="3"/>
        <v>0</v>
      </c>
      <c r="E231" s="2134"/>
      <c r="F231" s="2134"/>
      <c r="G231" s="2134"/>
      <c r="H231" s="2134"/>
      <c r="I231" s="2134"/>
      <c r="J231" s="2134"/>
      <c r="K231" s="3100"/>
      <c r="L231" s="2219"/>
    </row>
    <row r="232" spans="1:12" ht="15.75" x14ac:dyDescent="0.2">
      <c r="A232" s="2132"/>
      <c r="B232" s="2133"/>
      <c r="C232" s="2134"/>
      <c r="D232" s="2135">
        <f t="shared" si="3"/>
        <v>0</v>
      </c>
      <c r="E232" s="2134"/>
      <c r="F232" s="2134"/>
      <c r="G232" s="2134"/>
      <c r="H232" s="2134"/>
      <c r="I232" s="2134"/>
      <c r="J232" s="2134"/>
      <c r="K232" s="3100"/>
      <c r="L232" s="2219"/>
    </row>
    <row r="233" spans="1:12" ht="15.75" x14ac:dyDescent="0.2">
      <c r="A233" s="2132"/>
      <c r="B233" s="2133"/>
      <c r="C233" s="2134"/>
      <c r="D233" s="2135">
        <f t="shared" si="3"/>
        <v>0</v>
      </c>
      <c r="E233" s="2134"/>
      <c r="F233" s="2134"/>
      <c r="G233" s="2134"/>
      <c r="H233" s="2134"/>
      <c r="I233" s="2134"/>
      <c r="J233" s="2134"/>
      <c r="K233" s="3100"/>
      <c r="L233" s="2219"/>
    </row>
    <row r="234" spans="1:12" ht="15.75" x14ac:dyDescent="0.2">
      <c r="A234" s="2132"/>
      <c r="B234" s="2133"/>
      <c r="C234" s="2134"/>
      <c r="D234" s="2135">
        <f t="shared" si="3"/>
        <v>0</v>
      </c>
      <c r="E234" s="2134"/>
      <c r="F234" s="2134"/>
      <c r="G234" s="2134"/>
      <c r="H234" s="2134"/>
      <c r="I234" s="2134"/>
      <c r="J234" s="2134"/>
      <c r="K234" s="3100"/>
      <c r="L234" s="2219"/>
    </row>
    <row r="235" spans="1:12" ht="15.75" x14ac:dyDescent="0.2">
      <c r="A235" s="2132"/>
      <c r="B235" s="2133"/>
      <c r="C235" s="2134"/>
      <c r="D235" s="2135">
        <f t="shared" si="3"/>
        <v>0</v>
      </c>
      <c r="E235" s="2134"/>
      <c r="F235" s="2134"/>
      <c r="G235" s="2134"/>
      <c r="H235" s="2134"/>
      <c r="I235" s="2134"/>
      <c r="J235" s="2134"/>
      <c r="K235" s="3100"/>
      <c r="L235" s="2219"/>
    </row>
    <row r="236" spans="1:12" ht="15.75" x14ac:dyDescent="0.2">
      <c r="A236" s="2132"/>
      <c r="B236" s="2133"/>
      <c r="C236" s="2134"/>
      <c r="D236" s="2135">
        <f t="shared" si="3"/>
        <v>0</v>
      </c>
      <c r="E236" s="2134"/>
      <c r="F236" s="2134"/>
      <c r="G236" s="2134"/>
      <c r="H236" s="2134"/>
      <c r="I236" s="2134"/>
      <c r="J236" s="2134"/>
      <c r="K236" s="3100"/>
      <c r="L236" s="2219"/>
    </row>
    <row r="237" spans="1:12" ht="15.75" x14ac:dyDescent="0.2">
      <c r="A237" s="2132"/>
      <c r="B237" s="2133"/>
      <c r="C237" s="2134"/>
      <c r="D237" s="2135">
        <f t="shared" si="3"/>
        <v>0</v>
      </c>
      <c r="E237" s="2134"/>
      <c r="F237" s="2134"/>
      <c r="G237" s="2134"/>
      <c r="H237" s="2134"/>
      <c r="I237" s="2134"/>
      <c r="J237" s="2134"/>
      <c r="K237" s="3100"/>
      <c r="L237" s="2219"/>
    </row>
    <row r="238" spans="1:12" ht="15.75" x14ac:dyDescent="0.2">
      <c r="A238" s="2132"/>
      <c r="B238" s="2133"/>
      <c r="C238" s="2134"/>
      <c r="D238" s="2135">
        <f t="shared" si="3"/>
        <v>0</v>
      </c>
      <c r="E238" s="2134"/>
      <c r="F238" s="2134"/>
      <c r="G238" s="2134"/>
      <c r="H238" s="2134"/>
      <c r="I238" s="2134"/>
      <c r="J238" s="2134"/>
      <c r="K238" s="3100"/>
      <c r="L238" s="2219"/>
    </row>
    <row r="239" spans="1:12" ht="15.75" x14ac:dyDescent="0.2">
      <c r="A239" s="2132"/>
      <c r="B239" s="2133"/>
      <c r="C239" s="2134"/>
      <c r="D239" s="2135">
        <f t="shared" si="3"/>
        <v>0</v>
      </c>
      <c r="E239" s="2134"/>
      <c r="F239" s="2134"/>
      <c r="G239" s="2134"/>
      <c r="H239" s="2134"/>
      <c r="I239" s="2134"/>
      <c r="J239" s="2134"/>
      <c r="K239" s="3100"/>
      <c r="L239" s="2219"/>
    </row>
    <row r="240" spans="1:12" ht="15.75" x14ac:dyDescent="0.2">
      <c r="A240" s="2132"/>
      <c r="B240" s="2133"/>
      <c r="C240" s="2134"/>
      <c r="D240" s="2135">
        <f t="shared" si="3"/>
        <v>0</v>
      </c>
      <c r="E240" s="2134"/>
      <c r="F240" s="2134"/>
      <c r="G240" s="2134"/>
      <c r="H240" s="2134"/>
      <c r="I240" s="2134"/>
      <c r="J240" s="2134"/>
      <c r="K240" s="3100"/>
      <c r="L240" s="2219"/>
    </row>
    <row r="241" spans="1:12" ht="15.75" x14ac:dyDescent="0.2">
      <c r="A241" s="2132"/>
      <c r="B241" s="2133"/>
      <c r="C241" s="2134"/>
      <c r="D241" s="2135">
        <f t="shared" si="3"/>
        <v>0</v>
      </c>
      <c r="E241" s="2134"/>
      <c r="F241" s="2134"/>
      <c r="G241" s="2134"/>
      <c r="H241" s="2134"/>
      <c r="I241" s="2134"/>
      <c r="J241" s="2134"/>
      <c r="K241" s="3100"/>
      <c r="L241" s="2219"/>
    </row>
    <row r="242" spans="1:12" ht="15.75" x14ac:dyDescent="0.2">
      <c r="A242" s="2132"/>
      <c r="B242" s="2133"/>
      <c r="C242" s="2134"/>
      <c r="D242" s="2135">
        <f t="shared" si="3"/>
        <v>0</v>
      </c>
      <c r="E242" s="2134"/>
      <c r="F242" s="2134"/>
      <c r="G242" s="2134"/>
      <c r="H242" s="2134"/>
      <c r="I242" s="2134"/>
      <c r="J242" s="2134"/>
      <c r="K242" s="3100"/>
      <c r="L242" s="2219"/>
    </row>
    <row r="243" spans="1:12" ht="15.75" x14ac:dyDescent="0.2">
      <c r="A243" s="2132"/>
      <c r="B243" s="2133"/>
      <c r="C243" s="2134"/>
      <c r="D243" s="2135">
        <f t="shared" si="3"/>
        <v>0</v>
      </c>
      <c r="E243" s="2134"/>
      <c r="F243" s="2134"/>
      <c r="G243" s="2134"/>
      <c r="H243" s="2134"/>
      <c r="I243" s="2134"/>
      <c r="J243" s="2134"/>
      <c r="K243" s="3100"/>
      <c r="L243" s="2219"/>
    </row>
    <row r="244" spans="1:12" ht="15.75" x14ac:dyDescent="0.2">
      <c r="A244" s="2132"/>
      <c r="B244" s="2133"/>
      <c r="C244" s="2134"/>
      <c r="D244" s="2135">
        <f t="shared" si="3"/>
        <v>0</v>
      </c>
      <c r="E244" s="2134"/>
      <c r="F244" s="2134"/>
      <c r="G244" s="2134"/>
      <c r="H244" s="2134"/>
      <c r="I244" s="2134"/>
      <c r="J244" s="2134"/>
      <c r="K244" s="3100"/>
      <c r="L244" s="2219"/>
    </row>
    <row r="245" spans="1:12" ht="15.75" x14ac:dyDescent="0.2">
      <c r="A245" s="2132"/>
      <c r="B245" s="2133"/>
      <c r="C245" s="2134"/>
      <c r="D245" s="2135">
        <f t="shared" si="3"/>
        <v>0</v>
      </c>
      <c r="E245" s="2134"/>
      <c r="F245" s="2134"/>
      <c r="G245" s="2134"/>
      <c r="H245" s="2134"/>
      <c r="I245" s="2134"/>
      <c r="J245" s="2134"/>
      <c r="K245" s="3100"/>
      <c r="L245" s="2219"/>
    </row>
    <row r="246" spans="1:12" ht="15.75" x14ac:dyDescent="0.2">
      <c r="A246" s="2132"/>
      <c r="B246" s="2133"/>
      <c r="C246" s="2134"/>
      <c r="D246" s="2135">
        <f t="shared" si="3"/>
        <v>0</v>
      </c>
      <c r="E246" s="2134"/>
      <c r="F246" s="2134"/>
      <c r="G246" s="2134"/>
      <c r="H246" s="2134"/>
      <c r="I246" s="2134"/>
      <c r="J246" s="2134"/>
      <c r="K246" s="3100"/>
      <c r="L246" s="2219"/>
    </row>
    <row r="247" spans="1:12" ht="15.75" x14ac:dyDescent="0.2">
      <c r="A247" s="2132"/>
      <c r="B247" s="2133"/>
      <c r="C247" s="2134"/>
      <c r="D247" s="2135">
        <f t="shared" si="3"/>
        <v>0</v>
      </c>
      <c r="E247" s="2134"/>
      <c r="F247" s="2134"/>
      <c r="G247" s="2134"/>
      <c r="H247" s="2134"/>
      <c r="I247" s="2134"/>
      <c r="J247" s="2134"/>
      <c r="K247" s="3100"/>
      <c r="L247" s="2219"/>
    </row>
    <row r="248" spans="1:12" ht="15.75" x14ac:dyDescent="0.2">
      <c r="A248" s="2132"/>
      <c r="B248" s="2133"/>
      <c r="C248" s="2134"/>
      <c r="D248" s="2135">
        <f t="shared" si="3"/>
        <v>0</v>
      </c>
      <c r="E248" s="2134"/>
      <c r="F248" s="2134"/>
      <c r="G248" s="2134"/>
      <c r="H248" s="2134"/>
      <c r="I248" s="2134"/>
      <c r="J248" s="2134"/>
      <c r="K248" s="3100"/>
      <c r="L248" s="2219"/>
    </row>
    <row r="249" spans="1:12" ht="15.75" x14ac:dyDescent="0.2">
      <c r="A249" s="2132"/>
      <c r="B249" s="2133"/>
      <c r="C249" s="2134"/>
      <c r="D249" s="2135">
        <f t="shared" si="3"/>
        <v>0</v>
      </c>
      <c r="E249" s="2134"/>
      <c r="F249" s="2134"/>
      <c r="G249" s="2134"/>
      <c r="H249" s="2134"/>
      <c r="I249" s="2134"/>
      <c r="J249" s="2134"/>
      <c r="K249" s="3100"/>
      <c r="L249" s="2219"/>
    </row>
    <row r="250" spans="1:12" ht="15.75" x14ac:dyDescent="0.2">
      <c r="A250" s="2132"/>
      <c r="B250" s="2133"/>
      <c r="C250" s="2134"/>
      <c r="D250" s="2135">
        <f t="shared" si="3"/>
        <v>0</v>
      </c>
      <c r="E250" s="2134"/>
      <c r="F250" s="2134"/>
      <c r="G250" s="2134"/>
      <c r="H250" s="2134"/>
      <c r="I250" s="2134"/>
      <c r="J250" s="2134"/>
      <c r="K250" s="3100"/>
      <c r="L250" s="2219"/>
    </row>
    <row r="251" spans="1:12" ht="15.75" x14ac:dyDescent="0.2">
      <c r="A251" s="2132"/>
      <c r="B251" s="2133"/>
      <c r="C251" s="2134"/>
      <c r="D251" s="2135">
        <f t="shared" si="3"/>
        <v>0</v>
      </c>
      <c r="E251" s="2134"/>
      <c r="F251" s="2134"/>
      <c r="G251" s="2134"/>
      <c r="H251" s="2134"/>
      <c r="I251" s="2134"/>
      <c r="J251" s="2134"/>
      <c r="K251" s="3100"/>
      <c r="L251" s="2219"/>
    </row>
    <row r="252" spans="1:12" ht="15.75" x14ac:dyDescent="0.2">
      <c r="A252" s="2132"/>
      <c r="B252" s="2133"/>
      <c r="C252" s="2134"/>
      <c r="D252" s="2135">
        <f t="shared" si="3"/>
        <v>0</v>
      </c>
      <c r="E252" s="2134"/>
      <c r="F252" s="2134"/>
      <c r="G252" s="2134"/>
      <c r="H252" s="2134"/>
      <c r="I252" s="2134"/>
      <c r="J252" s="2134"/>
      <c r="K252" s="3100"/>
      <c r="L252" s="2219"/>
    </row>
    <row r="253" spans="1:12" ht="15.75" x14ac:dyDescent="0.2">
      <c r="A253" s="2132"/>
      <c r="B253" s="2133"/>
      <c r="C253" s="2134"/>
      <c r="D253" s="2135">
        <f t="shared" si="3"/>
        <v>0</v>
      </c>
      <c r="E253" s="2134"/>
      <c r="F253" s="2134"/>
      <c r="G253" s="2134"/>
      <c r="H253" s="2134"/>
      <c r="I253" s="2134"/>
      <c r="J253" s="2134"/>
      <c r="K253" s="3100"/>
      <c r="L253" s="2219"/>
    </row>
    <row r="254" spans="1:12" ht="15.75" x14ac:dyDescent="0.2">
      <c r="A254" s="2132"/>
      <c r="B254" s="2133"/>
      <c r="C254" s="2134"/>
      <c r="D254" s="2135">
        <f t="shared" si="3"/>
        <v>0</v>
      </c>
      <c r="E254" s="2134"/>
      <c r="F254" s="2134"/>
      <c r="G254" s="2134"/>
      <c r="H254" s="2134"/>
      <c r="I254" s="2134"/>
      <c r="J254" s="2134"/>
      <c r="K254" s="3100"/>
      <c r="L254" s="2219"/>
    </row>
    <row r="255" spans="1:12" ht="15.75" x14ac:dyDescent="0.2">
      <c r="A255" s="2132"/>
      <c r="B255" s="2133"/>
      <c r="C255" s="2134"/>
      <c r="D255" s="2135">
        <f t="shared" si="3"/>
        <v>0</v>
      </c>
      <c r="E255" s="2134"/>
      <c r="F255" s="2134"/>
      <c r="G255" s="2134"/>
      <c r="H255" s="2134"/>
      <c r="I255" s="2134"/>
      <c r="J255" s="2134"/>
      <c r="K255" s="3100"/>
      <c r="L255" s="2219"/>
    </row>
    <row r="256" spans="1:12" ht="15.75" x14ac:dyDescent="0.2">
      <c r="A256" s="2132"/>
      <c r="B256" s="2133"/>
      <c r="C256" s="2134"/>
      <c r="D256" s="2135">
        <f t="shared" si="3"/>
        <v>0</v>
      </c>
      <c r="E256" s="2134"/>
      <c r="F256" s="2134"/>
      <c r="G256" s="2134"/>
      <c r="H256" s="2134"/>
      <c r="I256" s="2134"/>
      <c r="J256" s="2134"/>
      <c r="K256" s="3100"/>
      <c r="L256" s="2219"/>
    </row>
    <row r="257" spans="1:12" ht="15.75" x14ac:dyDescent="0.2">
      <c r="A257" s="2132"/>
      <c r="B257" s="2133"/>
      <c r="C257" s="2134"/>
      <c r="D257" s="2135">
        <f t="shared" si="3"/>
        <v>0</v>
      </c>
      <c r="E257" s="2134"/>
      <c r="F257" s="2134"/>
      <c r="G257" s="2134"/>
      <c r="H257" s="2134"/>
      <c r="I257" s="2134"/>
      <c r="J257" s="2134"/>
      <c r="K257" s="3100"/>
      <c r="L257" s="2219"/>
    </row>
    <row r="258" spans="1:12" ht="15.75" x14ac:dyDescent="0.2">
      <c r="A258" s="2132"/>
      <c r="B258" s="2133"/>
      <c r="C258" s="2134"/>
      <c r="D258" s="2135">
        <f t="shared" si="3"/>
        <v>0</v>
      </c>
      <c r="E258" s="2134"/>
      <c r="F258" s="2134"/>
      <c r="G258" s="2134"/>
      <c r="H258" s="2134"/>
      <c r="I258" s="2134"/>
      <c r="J258" s="2134"/>
      <c r="K258" s="3100"/>
      <c r="L258" s="2219"/>
    </row>
    <row r="259" spans="1:12" ht="15.75" x14ac:dyDescent="0.2">
      <c r="A259" s="2132"/>
      <c r="B259" s="2133"/>
      <c r="C259" s="2134"/>
      <c r="D259" s="2135">
        <f t="shared" si="3"/>
        <v>0</v>
      </c>
      <c r="E259" s="2134"/>
      <c r="F259" s="2134"/>
      <c r="G259" s="2134"/>
      <c r="H259" s="2134"/>
      <c r="I259" s="2134"/>
      <c r="J259" s="2134"/>
      <c r="K259" s="3100"/>
      <c r="L259" s="2219"/>
    </row>
    <row r="260" spans="1:12" ht="15.75" x14ac:dyDescent="0.2">
      <c r="A260" s="2132"/>
      <c r="B260" s="2133"/>
      <c r="C260" s="2134"/>
      <c r="D260" s="2135">
        <f t="shared" si="3"/>
        <v>0</v>
      </c>
      <c r="E260" s="2134"/>
      <c r="F260" s="2134"/>
      <c r="G260" s="2134"/>
      <c r="H260" s="2134"/>
      <c r="I260" s="2134"/>
      <c r="J260" s="2134"/>
      <c r="K260" s="3100"/>
      <c r="L260" s="2219"/>
    </row>
    <row r="261" spans="1:12" ht="15.75" x14ac:dyDescent="0.2">
      <c r="A261" s="2132"/>
      <c r="B261" s="2133"/>
      <c r="C261" s="2134"/>
      <c r="D261" s="2135">
        <f t="shared" si="3"/>
        <v>0</v>
      </c>
      <c r="E261" s="2134"/>
      <c r="F261" s="2134"/>
      <c r="G261" s="2134"/>
      <c r="H261" s="2134"/>
      <c r="I261" s="2134"/>
      <c r="J261" s="2134"/>
      <c r="K261" s="3100"/>
      <c r="L261" s="2219"/>
    </row>
    <row r="262" spans="1:12" ht="15.75" x14ac:dyDescent="0.2">
      <c r="A262" s="2132"/>
      <c r="B262" s="2133"/>
      <c r="C262" s="2134"/>
      <c r="D262" s="2135">
        <f t="shared" si="3"/>
        <v>0</v>
      </c>
      <c r="E262" s="2134"/>
      <c r="F262" s="2134"/>
      <c r="G262" s="2134"/>
      <c r="H262" s="2134"/>
      <c r="I262" s="2134"/>
      <c r="J262" s="2134"/>
      <c r="K262" s="3100"/>
      <c r="L262" s="2219"/>
    </row>
    <row r="263" spans="1:12" ht="15.75" x14ac:dyDescent="0.2">
      <c r="A263" s="2132"/>
      <c r="B263" s="2133"/>
      <c r="C263" s="2134"/>
      <c r="D263" s="2135">
        <f t="shared" si="3"/>
        <v>0</v>
      </c>
      <c r="E263" s="2134"/>
      <c r="F263" s="2134"/>
      <c r="G263" s="2134"/>
      <c r="H263" s="2134"/>
      <c r="I263" s="2134"/>
      <c r="J263" s="2134"/>
      <c r="K263" s="3100"/>
      <c r="L263" s="2219"/>
    </row>
    <row r="264" spans="1:12" ht="15.75" x14ac:dyDescent="0.2">
      <c r="A264" s="2132"/>
      <c r="B264" s="2133"/>
      <c r="C264" s="2134"/>
      <c r="D264" s="2135">
        <f t="shared" si="3"/>
        <v>0</v>
      </c>
      <c r="E264" s="2134"/>
      <c r="F264" s="2134"/>
      <c r="G264" s="2134"/>
      <c r="H264" s="2134"/>
      <c r="I264" s="2134"/>
      <c r="J264" s="2134"/>
      <c r="K264" s="3100"/>
      <c r="L264" s="2219"/>
    </row>
    <row r="265" spans="1:12" ht="15.75" x14ac:dyDescent="0.2">
      <c r="A265" s="2132"/>
      <c r="B265" s="2133"/>
      <c r="C265" s="2134"/>
      <c r="D265" s="2135">
        <f t="shared" si="3"/>
        <v>0</v>
      </c>
      <c r="E265" s="2134"/>
      <c r="F265" s="2134"/>
      <c r="G265" s="2134"/>
      <c r="H265" s="2134"/>
      <c r="I265" s="2134"/>
      <c r="J265" s="2134"/>
      <c r="K265" s="3100"/>
      <c r="L265" s="2219"/>
    </row>
    <row r="266" spans="1:12" ht="15.75" x14ac:dyDescent="0.2">
      <c r="A266" s="2132"/>
      <c r="B266" s="2133"/>
      <c r="C266" s="2134"/>
      <c r="D266" s="2135">
        <f t="shared" si="3"/>
        <v>0</v>
      </c>
      <c r="E266" s="2134"/>
      <c r="F266" s="2134"/>
      <c r="G266" s="2134"/>
      <c r="H266" s="2134"/>
      <c r="I266" s="2134"/>
      <c r="J266" s="2134"/>
      <c r="K266" s="3100"/>
      <c r="L266" s="2219"/>
    </row>
    <row r="267" spans="1:12" ht="15.75" x14ac:dyDescent="0.2">
      <c r="A267" s="2132"/>
      <c r="B267" s="2133"/>
      <c r="C267" s="2134"/>
      <c r="D267" s="2135">
        <f t="shared" si="3"/>
        <v>0</v>
      </c>
      <c r="E267" s="2134"/>
      <c r="F267" s="2134"/>
      <c r="G267" s="2134"/>
      <c r="H267" s="2134"/>
      <c r="I267" s="2134"/>
      <c r="J267" s="2134"/>
      <c r="K267" s="3100"/>
      <c r="L267" s="2219"/>
    </row>
    <row r="268" spans="1:12" ht="15.75" x14ac:dyDescent="0.2">
      <c r="A268" s="2132"/>
      <c r="B268" s="2133"/>
      <c r="C268" s="2134"/>
      <c r="D268" s="2135">
        <f t="shared" ref="D268:D331" si="4">+C268*(100-E268)/100</f>
        <v>0</v>
      </c>
      <c r="E268" s="2134"/>
      <c r="F268" s="2134"/>
      <c r="G268" s="2134"/>
      <c r="H268" s="2134"/>
      <c r="I268" s="2134"/>
      <c r="J268" s="2134"/>
      <c r="K268" s="3100"/>
      <c r="L268" s="2219"/>
    </row>
    <row r="269" spans="1:12" ht="15.75" x14ac:dyDescent="0.2">
      <c r="A269" s="2132"/>
      <c r="B269" s="2133"/>
      <c r="C269" s="2134"/>
      <c r="D269" s="2135">
        <f t="shared" si="4"/>
        <v>0</v>
      </c>
      <c r="E269" s="2134"/>
      <c r="F269" s="2134"/>
      <c r="G269" s="2134"/>
      <c r="H269" s="2134"/>
      <c r="I269" s="2134"/>
      <c r="J269" s="2134"/>
      <c r="K269" s="3100"/>
      <c r="L269" s="2219"/>
    </row>
    <row r="270" spans="1:12" ht="15.75" x14ac:dyDescent="0.2">
      <c r="A270" s="2132"/>
      <c r="B270" s="2133"/>
      <c r="C270" s="2134"/>
      <c r="D270" s="2135">
        <f t="shared" si="4"/>
        <v>0</v>
      </c>
      <c r="E270" s="2134"/>
      <c r="F270" s="2134"/>
      <c r="G270" s="2134"/>
      <c r="H270" s="2134"/>
      <c r="I270" s="2134"/>
      <c r="J270" s="2134"/>
      <c r="K270" s="3100"/>
      <c r="L270" s="2219"/>
    </row>
    <row r="271" spans="1:12" ht="15.75" x14ac:dyDescent="0.2">
      <c r="A271" s="2132"/>
      <c r="B271" s="2133"/>
      <c r="C271" s="2134"/>
      <c r="D271" s="2135">
        <f t="shared" si="4"/>
        <v>0</v>
      </c>
      <c r="E271" s="2134"/>
      <c r="F271" s="2134"/>
      <c r="G271" s="2134"/>
      <c r="H271" s="2134"/>
      <c r="I271" s="2134"/>
      <c r="J271" s="2134"/>
      <c r="K271" s="3100"/>
      <c r="L271" s="2219"/>
    </row>
    <row r="272" spans="1:12" ht="15.75" x14ac:dyDescent="0.2">
      <c r="A272" s="2132"/>
      <c r="B272" s="2133"/>
      <c r="C272" s="2134"/>
      <c r="D272" s="2135">
        <f t="shared" si="4"/>
        <v>0</v>
      </c>
      <c r="E272" s="2134"/>
      <c r="F272" s="2134"/>
      <c r="G272" s="2134"/>
      <c r="H272" s="2134"/>
      <c r="I272" s="2134"/>
      <c r="J272" s="2134"/>
      <c r="K272" s="3100"/>
      <c r="L272" s="2219"/>
    </row>
    <row r="273" spans="1:12" ht="15.75" x14ac:dyDescent="0.2">
      <c r="A273" s="2132"/>
      <c r="B273" s="2133"/>
      <c r="C273" s="2134"/>
      <c r="D273" s="2135">
        <f t="shared" si="4"/>
        <v>0</v>
      </c>
      <c r="E273" s="2134"/>
      <c r="F273" s="2134"/>
      <c r="G273" s="2134"/>
      <c r="H273" s="2134"/>
      <c r="I273" s="2134"/>
      <c r="J273" s="2134"/>
      <c r="K273" s="3100"/>
      <c r="L273" s="2219"/>
    </row>
    <row r="274" spans="1:12" ht="15.75" x14ac:dyDescent="0.2">
      <c r="A274" s="2132"/>
      <c r="B274" s="2133"/>
      <c r="C274" s="2134"/>
      <c r="D274" s="2135">
        <f t="shared" si="4"/>
        <v>0</v>
      </c>
      <c r="E274" s="2134"/>
      <c r="F274" s="2134"/>
      <c r="G274" s="2134"/>
      <c r="H274" s="2134"/>
      <c r="I274" s="2134"/>
      <c r="J274" s="2134"/>
      <c r="K274" s="3100"/>
      <c r="L274" s="2219"/>
    </row>
    <row r="275" spans="1:12" ht="15.75" x14ac:dyDescent="0.2">
      <c r="A275" s="2132"/>
      <c r="B275" s="2133"/>
      <c r="C275" s="2134"/>
      <c r="D275" s="2135">
        <f t="shared" si="4"/>
        <v>0</v>
      </c>
      <c r="E275" s="2134"/>
      <c r="F275" s="2134"/>
      <c r="G275" s="2134"/>
      <c r="H275" s="2134"/>
      <c r="I275" s="2134"/>
      <c r="J275" s="2134"/>
      <c r="K275" s="3100"/>
      <c r="L275" s="2219"/>
    </row>
    <row r="276" spans="1:12" ht="15.75" x14ac:dyDescent="0.2">
      <c r="A276" s="2132"/>
      <c r="B276" s="2133"/>
      <c r="C276" s="2134"/>
      <c r="D276" s="2135">
        <f t="shared" si="4"/>
        <v>0</v>
      </c>
      <c r="E276" s="2134"/>
      <c r="F276" s="2134"/>
      <c r="G276" s="2134"/>
      <c r="H276" s="2134"/>
      <c r="I276" s="2134"/>
      <c r="J276" s="2134"/>
      <c r="K276" s="3100"/>
      <c r="L276" s="2219"/>
    </row>
    <row r="277" spans="1:12" ht="15.75" x14ac:dyDescent="0.2">
      <c r="A277" s="2132"/>
      <c r="B277" s="2133"/>
      <c r="C277" s="2134"/>
      <c r="D277" s="2135">
        <f t="shared" si="4"/>
        <v>0</v>
      </c>
      <c r="E277" s="2134"/>
      <c r="F277" s="2134"/>
      <c r="G277" s="2134"/>
      <c r="H277" s="2134"/>
      <c r="I277" s="2134"/>
      <c r="J277" s="2134"/>
      <c r="K277" s="3100"/>
      <c r="L277" s="2219"/>
    </row>
    <row r="278" spans="1:12" ht="15.75" x14ac:dyDescent="0.2">
      <c r="A278" s="2132"/>
      <c r="B278" s="2133"/>
      <c r="C278" s="2134"/>
      <c r="D278" s="2135">
        <f t="shared" si="4"/>
        <v>0</v>
      </c>
      <c r="E278" s="2134"/>
      <c r="F278" s="2134"/>
      <c r="G278" s="2134"/>
      <c r="H278" s="2134"/>
      <c r="I278" s="2134"/>
      <c r="J278" s="2134"/>
      <c r="K278" s="3100"/>
      <c r="L278" s="2219"/>
    </row>
    <row r="279" spans="1:12" ht="15.75" x14ac:dyDescent="0.2">
      <c r="A279" s="2132"/>
      <c r="B279" s="2133"/>
      <c r="C279" s="2134"/>
      <c r="D279" s="2135">
        <f t="shared" si="4"/>
        <v>0</v>
      </c>
      <c r="E279" s="2134"/>
      <c r="F279" s="2134"/>
      <c r="G279" s="2134"/>
      <c r="H279" s="2134"/>
      <c r="I279" s="2134"/>
      <c r="J279" s="2134"/>
      <c r="K279" s="3100"/>
      <c r="L279" s="2219"/>
    </row>
    <row r="280" spans="1:12" ht="15.75" x14ac:dyDescent="0.2">
      <c r="A280" s="2132"/>
      <c r="B280" s="2133"/>
      <c r="C280" s="2134"/>
      <c r="D280" s="2135">
        <f t="shared" si="4"/>
        <v>0</v>
      </c>
      <c r="E280" s="2134"/>
      <c r="F280" s="2134"/>
      <c r="G280" s="2134"/>
      <c r="H280" s="2134"/>
      <c r="I280" s="2134"/>
      <c r="J280" s="2134"/>
      <c r="K280" s="3100"/>
      <c r="L280" s="2219"/>
    </row>
    <row r="281" spans="1:12" ht="15.75" x14ac:dyDescent="0.2">
      <c r="A281" s="2132"/>
      <c r="B281" s="2133"/>
      <c r="C281" s="2134"/>
      <c r="D281" s="2135">
        <f t="shared" si="4"/>
        <v>0</v>
      </c>
      <c r="E281" s="2134"/>
      <c r="F281" s="2134"/>
      <c r="G281" s="2134"/>
      <c r="H281" s="2134"/>
      <c r="I281" s="2134"/>
      <c r="J281" s="2134"/>
      <c r="K281" s="3100"/>
      <c r="L281" s="2219"/>
    </row>
    <row r="282" spans="1:12" ht="15.75" x14ac:dyDescent="0.2">
      <c r="A282" s="2132"/>
      <c r="B282" s="2133"/>
      <c r="C282" s="2134"/>
      <c r="D282" s="2135">
        <f t="shared" si="4"/>
        <v>0</v>
      </c>
      <c r="E282" s="2134"/>
      <c r="F282" s="2134"/>
      <c r="G282" s="2134"/>
      <c r="H282" s="2134"/>
      <c r="I282" s="2134"/>
      <c r="J282" s="2134"/>
      <c r="K282" s="3100"/>
      <c r="L282" s="2219"/>
    </row>
    <row r="283" spans="1:12" ht="15.75" x14ac:dyDescent="0.2">
      <c r="A283" s="2132"/>
      <c r="B283" s="2133"/>
      <c r="C283" s="2134"/>
      <c r="D283" s="2135">
        <f t="shared" si="4"/>
        <v>0</v>
      </c>
      <c r="E283" s="2134"/>
      <c r="F283" s="2134"/>
      <c r="G283" s="2134"/>
      <c r="H283" s="2134"/>
      <c r="I283" s="2134"/>
      <c r="J283" s="2134"/>
      <c r="K283" s="3100"/>
      <c r="L283" s="2219"/>
    </row>
    <row r="284" spans="1:12" ht="15.75" x14ac:dyDescent="0.2">
      <c r="A284" s="2132"/>
      <c r="B284" s="2133"/>
      <c r="C284" s="2134"/>
      <c r="D284" s="2135">
        <f t="shared" si="4"/>
        <v>0</v>
      </c>
      <c r="E284" s="2134"/>
      <c r="F284" s="2134"/>
      <c r="G284" s="2134"/>
      <c r="H284" s="2134"/>
      <c r="I284" s="2134"/>
      <c r="J284" s="2134"/>
      <c r="K284" s="3100"/>
      <c r="L284" s="2219"/>
    </row>
    <row r="285" spans="1:12" ht="15.75" x14ac:dyDescent="0.2">
      <c r="A285" s="2132"/>
      <c r="B285" s="2133"/>
      <c r="C285" s="2134"/>
      <c r="D285" s="2135">
        <f t="shared" si="4"/>
        <v>0</v>
      </c>
      <c r="E285" s="2134"/>
      <c r="F285" s="2134"/>
      <c r="G285" s="2134"/>
      <c r="H285" s="2134"/>
      <c r="I285" s="2134"/>
      <c r="J285" s="2134"/>
      <c r="K285" s="3100"/>
      <c r="L285" s="2219"/>
    </row>
    <row r="286" spans="1:12" ht="15.75" x14ac:dyDescent="0.2">
      <c r="A286" s="2132"/>
      <c r="B286" s="2133"/>
      <c r="C286" s="2134"/>
      <c r="D286" s="2135">
        <f t="shared" si="4"/>
        <v>0</v>
      </c>
      <c r="E286" s="2134"/>
      <c r="F286" s="2134"/>
      <c r="G286" s="2134"/>
      <c r="H286" s="2134"/>
      <c r="I286" s="2134"/>
      <c r="J286" s="2134"/>
      <c r="K286" s="3100"/>
      <c r="L286" s="2219"/>
    </row>
    <row r="287" spans="1:12" ht="15.75" x14ac:dyDescent="0.2">
      <c r="A287" s="2132"/>
      <c r="B287" s="2133"/>
      <c r="C287" s="2134"/>
      <c r="D287" s="2135">
        <f t="shared" si="4"/>
        <v>0</v>
      </c>
      <c r="E287" s="2134"/>
      <c r="F287" s="2134"/>
      <c r="G287" s="2134"/>
      <c r="H287" s="2134"/>
      <c r="I287" s="2134"/>
      <c r="J287" s="2134"/>
      <c r="K287" s="3100"/>
      <c r="L287" s="2219"/>
    </row>
    <row r="288" spans="1:12" ht="15.75" x14ac:dyDescent="0.2">
      <c r="A288" s="2132"/>
      <c r="B288" s="2133"/>
      <c r="C288" s="2134"/>
      <c r="D288" s="2135">
        <f t="shared" si="4"/>
        <v>0</v>
      </c>
      <c r="E288" s="2134"/>
      <c r="F288" s="2134"/>
      <c r="G288" s="2134"/>
      <c r="H288" s="2134"/>
      <c r="I288" s="2134"/>
      <c r="J288" s="2134"/>
      <c r="K288" s="3100"/>
      <c r="L288" s="2219"/>
    </row>
    <row r="289" spans="1:12" ht="15.75" x14ac:dyDescent="0.2">
      <c r="A289" s="2132"/>
      <c r="B289" s="2133"/>
      <c r="C289" s="2134"/>
      <c r="D289" s="2135">
        <f t="shared" si="4"/>
        <v>0</v>
      </c>
      <c r="E289" s="2134"/>
      <c r="F289" s="2134"/>
      <c r="G289" s="2134"/>
      <c r="H289" s="2134"/>
      <c r="I289" s="2134"/>
      <c r="J289" s="2134"/>
      <c r="K289" s="3100"/>
      <c r="L289" s="2219"/>
    </row>
    <row r="290" spans="1:12" ht="15.75" x14ac:dyDescent="0.2">
      <c r="A290" s="2132"/>
      <c r="B290" s="2133"/>
      <c r="C290" s="2134"/>
      <c r="D290" s="2135">
        <f t="shared" si="4"/>
        <v>0</v>
      </c>
      <c r="E290" s="2134"/>
      <c r="F290" s="2134"/>
      <c r="G290" s="2134"/>
      <c r="H290" s="2134"/>
      <c r="I290" s="2134"/>
      <c r="J290" s="2134"/>
      <c r="K290" s="3100"/>
      <c r="L290" s="2219"/>
    </row>
    <row r="291" spans="1:12" ht="15.75" x14ac:dyDescent="0.2">
      <c r="A291" s="2132"/>
      <c r="B291" s="2133"/>
      <c r="C291" s="2134"/>
      <c r="D291" s="2135">
        <f t="shared" si="4"/>
        <v>0</v>
      </c>
      <c r="E291" s="2134"/>
      <c r="F291" s="2134"/>
      <c r="G291" s="2134"/>
      <c r="H291" s="2134"/>
      <c r="I291" s="2134"/>
      <c r="J291" s="2134"/>
      <c r="K291" s="3100"/>
      <c r="L291" s="2219"/>
    </row>
    <row r="292" spans="1:12" ht="15.75" x14ac:dyDescent="0.2">
      <c r="A292" s="2132"/>
      <c r="B292" s="2133"/>
      <c r="C292" s="2134"/>
      <c r="D292" s="2135">
        <f t="shared" si="4"/>
        <v>0</v>
      </c>
      <c r="E292" s="2134"/>
      <c r="F292" s="2134"/>
      <c r="G292" s="2134"/>
      <c r="H292" s="2134"/>
      <c r="I292" s="2134"/>
      <c r="J292" s="2134"/>
      <c r="K292" s="3100"/>
      <c r="L292" s="2219"/>
    </row>
    <row r="293" spans="1:12" ht="15.75" x14ac:dyDescent="0.2">
      <c r="A293" s="2132"/>
      <c r="B293" s="2133"/>
      <c r="C293" s="2134"/>
      <c r="D293" s="2135">
        <f t="shared" si="4"/>
        <v>0</v>
      </c>
      <c r="E293" s="2134"/>
      <c r="F293" s="2134"/>
      <c r="G293" s="2134"/>
      <c r="H293" s="2134"/>
      <c r="I293" s="2134"/>
      <c r="J293" s="2134"/>
      <c r="K293" s="3100"/>
      <c r="L293" s="2219"/>
    </row>
    <row r="294" spans="1:12" ht="15.75" x14ac:dyDescent="0.2">
      <c r="A294" s="2132"/>
      <c r="B294" s="2133"/>
      <c r="C294" s="2134"/>
      <c r="D294" s="2135">
        <f t="shared" si="4"/>
        <v>0</v>
      </c>
      <c r="E294" s="2134"/>
      <c r="F294" s="2134"/>
      <c r="G294" s="2134"/>
      <c r="H294" s="2134"/>
      <c r="I294" s="2134"/>
      <c r="J294" s="2134"/>
      <c r="K294" s="3100"/>
      <c r="L294" s="2219"/>
    </row>
    <row r="295" spans="1:12" ht="15.75" x14ac:dyDescent="0.2">
      <c r="A295" s="2132"/>
      <c r="B295" s="2133"/>
      <c r="C295" s="2134"/>
      <c r="D295" s="2135">
        <f t="shared" si="4"/>
        <v>0</v>
      </c>
      <c r="E295" s="2134"/>
      <c r="F295" s="2134"/>
      <c r="G295" s="2134"/>
      <c r="H295" s="2134"/>
      <c r="I295" s="2134"/>
      <c r="J295" s="2134"/>
      <c r="K295" s="3100"/>
      <c r="L295" s="2219"/>
    </row>
    <row r="296" spans="1:12" ht="15.75" x14ac:dyDescent="0.2">
      <c r="A296" s="2132"/>
      <c r="B296" s="2133"/>
      <c r="C296" s="2134"/>
      <c r="D296" s="2135">
        <f t="shared" si="4"/>
        <v>0</v>
      </c>
      <c r="E296" s="2134"/>
      <c r="F296" s="2134"/>
      <c r="G296" s="2134"/>
      <c r="H296" s="2134"/>
      <c r="I296" s="2134"/>
      <c r="J296" s="2134"/>
      <c r="K296" s="3100"/>
      <c r="L296" s="2219"/>
    </row>
    <row r="297" spans="1:12" ht="15.75" x14ac:dyDescent="0.2">
      <c r="A297" s="2132"/>
      <c r="B297" s="2133"/>
      <c r="C297" s="2134"/>
      <c r="D297" s="2135">
        <f t="shared" si="4"/>
        <v>0</v>
      </c>
      <c r="E297" s="2134"/>
      <c r="F297" s="2134"/>
      <c r="G297" s="2134"/>
      <c r="H297" s="2134"/>
      <c r="I297" s="2134"/>
      <c r="J297" s="2134"/>
      <c r="K297" s="3100"/>
      <c r="L297" s="2219"/>
    </row>
    <row r="298" spans="1:12" ht="15.75" x14ac:dyDescent="0.2">
      <c r="A298" s="2132"/>
      <c r="B298" s="2133"/>
      <c r="C298" s="2134"/>
      <c r="D298" s="2135">
        <f t="shared" si="4"/>
        <v>0</v>
      </c>
      <c r="E298" s="2134"/>
      <c r="F298" s="2134"/>
      <c r="G298" s="2134"/>
      <c r="H298" s="2134"/>
      <c r="I298" s="2134"/>
      <c r="J298" s="2134"/>
      <c r="K298" s="3100"/>
      <c r="L298" s="2219"/>
    </row>
    <row r="299" spans="1:12" ht="15.75" x14ac:dyDescent="0.2">
      <c r="A299" s="2132"/>
      <c r="B299" s="2133"/>
      <c r="C299" s="2134"/>
      <c r="D299" s="2135">
        <f t="shared" si="4"/>
        <v>0</v>
      </c>
      <c r="E299" s="2134"/>
      <c r="F299" s="2134"/>
      <c r="G299" s="2134"/>
      <c r="H299" s="2134"/>
      <c r="I299" s="2134"/>
      <c r="J299" s="2134"/>
      <c r="K299" s="3100"/>
      <c r="L299" s="2219"/>
    </row>
    <row r="300" spans="1:12" ht="15.75" x14ac:dyDescent="0.2">
      <c r="A300" s="2132"/>
      <c r="B300" s="2133"/>
      <c r="C300" s="2134"/>
      <c r="D300" s="2135">
        <f t="shared" si="4"/>
        <v>0</v>
      </c>
      <c r="E300" s="2134"/>
      <c r="F300" s="2134"/>
      <c r="G300" s="2134"/>
      <c r="H300" s="2134"/>
      <c r="I300" s="2134"/>
      <c r="J300" s="2134"/>
      <c r="K300" s="3100"/>
      <c r="L300" s="2219"/>
    </row>
    <row r="301" spans="1:12" ht="15.75" x14ac:dyDescent="0.2">
      <c r="A301" s="2132"/>
      <c r="B301" s="2133"/>
      <c r="C301" s="2134"/>
      <c r="D301" s="2135">
        <f t="shared" si="4"/>
        <v>0</v>
      </c>
      <c r="E301" s="2134"/>
      <c r="F301" s="2134"/>
      <c r="G301" s="2134"/>
      <c r="H301" s="2134"/>
      <c r="I301" s="2134"/>
      <c r="J301" s="2134"/>
      <c r="K301" s="3100"/>
      <c r="L301" s="2219"/>
    </row>
    <row r="302" spans="1:12" ht="15.75" x14ac:dyDescent="0.2">
      <c r="A302" s="2132"/>
      <c r="B302" s="2133"/>
      <c r="C302" s="2134"/>
      <c r="D302" s="2135">
        <f t="shared" si="4"/>
        <v>0</v>
      </c>
      <c r="E302" s="2134"/>
      <c r="F302" s="2134"/>
      <c r="G302" s="2134"/>
      <c r="H302" s="2134"/>
      <c r="I302" s="2134"/>
      <c r="J302" s="2134"/>
      <c r="K302" s="3100"/>
      <c r="L302" s="2219"/>
    </row>
    <row r="303" spans="1:12" ht="15.75" x14ac:dyDescent="0.2">
      <c r="A303" s="2132"/>
      <c r="B303" s="2133"/>
      <c r="C303" s="2134"/>
      <c r="D303" s="2135">
        <f t="shared" si="4"/>
        <v>0</v>
      </c>
      <c r="E303" s="2134"/>
      <c r="F303" s="2134"/>
      <c r="G303" s="2134"/>
      <c r="H303" s="2134"/>
      <c r="I303" s="2134"/>
      <c r="J303" s="2134"/>
      <c r="K303" s="3100"/>
      <c r="L303" s="2219"/>
    </row>
    <row r="304" spans="1:12" ht="15.75" x14ac:dyDescent="0.2">
      <c r="A304" s="2132"/>
      <c r="B304" s="2133"/>
      <c r="C304" s="2134"/>
      <c r="D304" s="2135">
        <f t="shared" si="4"/>
        <v>0</v>
      </c>
      <c r="E304" s="2134"/>
      <c r="F304" s="2134"/>
      <c r="G304" s="2134"/>
      <c r="H304" s="2134"/>
      <c r="I304" s="2134"/>
      <c r="J304" s="2134"/>
      <c r="K304" s="3100"/>
      <c r="L304" s="2219"/>
    </row>
    <row r="305" spans="1:12" ht="15.75" x14ac:dyDescent="0.2">
      <c r="A305" s="2132"/>
      <c r="B305" s="2133"/>
      <c r="C305" s="2134"/>
      <c r="D305" s="2135">
        <f t="shared" si="4"/>
        <v>0</v>
      </c>
      <c r="E305" s="2134"/>
      <c r="F305" s="2134"/>
      <c r="G305" s="2134"/>
      <c r="H305" s="2134"/>
      <c r="I305" s="2134"/>
      <c r="J305" s="2134"/>
      <c r="K305" s="3100"/>
      <c r="L305" s="2219"/>
    </row>
    <row r="306" spans="1:12" ht="15.75" x14ac:dyDescent="0.2">
      <c r="A306" s="2132"/>
      <c r="B306" s="2133"/>
      <c r="C306" s="2134"/>
      <c r="D306" s="2135">
        <f t="shared" si="4"/>
        <v>0</v>
      </c>
      <c r="E306" s="2134"/>
      <c r="F306" s="2134"/>
      <c r="G306" s="2134"/>
      <c r="H306" s="2134"/>
      <c r="I306" s="2134"/>
      <c r="J306" s="2134"/>
      <c r="K306" s="3100"/>
      <c r="L306" s="2219"/>
    </row>
    <row r="307" spans="1:12" ht="15.75" x14ac:dyDescent="0.2">
      <c r="A307" s="2132"/>
      <c r="B307" s="2133"/>
      <c r="C307" s="2134"/>
      <c r="D307" s="2135">
        <f t="shared" si="4"/>
        <v>0</v>
      </c>
      <c r="E307" s="2134"/>
      <c r="F307" s="2134"/>
      <c r="G307" s="2134"/>
      <c r="H307" s="2134"/>
      <c r="I307" s="2134"/>
      <c r="J307" s="2134"/>
      <c r="K307" s="3100"/>
      <c r="L307" s="2219"/>
    </row>
    <row r="308" spans="1:12" ht="15.75" x14ac:dyDescent="0.2">
      <c r="A308" s="2132"/>
      <c r="B308" s="2133"/>
      <c r="C308" s="2134"/>
      <c r="D308" s="2135">
        <f t="shared" si="4"/>
        <v>0</v>
      </c>
      <c r="E308" s="2134"/>
      <c r="F308" s="2134"/>
      <c r="G308" s="2134"/>
      <c r="H308" s="2134"/>
      <c r="I308" s="2134"/>
      <c r="J308" s="2134"/>
      <c r="K308" s="3100"/>
      <c r="L308" s="2219"/>
    </row>
    <row r="309" spans="1:12" ht="15.75" x14ac:dyDescent="0.2">
      <c r="A309" s="2132"/>
      <c r="B309" s="2133"/>
      <c r="C309" s="2134"/>
      <c r="D309" s="2135">
        <f t="shared" si="4"/>
        <v>0</v>
      </c>
      <c r="E309" s="2134"/>
      <c r="F309" s="2134"/>
      <c r="G309" s="2134"/>
      <c r="H309" s="2134"/>
      <c r="I309" s="2134"/>
      <c r="J309" s="2134"/>
      <c r="K309" s="3100"/>
      <c r="L309" s="2219"/>
    </row>
    <row r="310" spans="1:12" ht="15.75" x14ac:dyDescent="0.2">
      <c r="A310" s="2132"/>
      <c r="B310" s="2133"/>
      <c r="C310" s="2134"/>
      <c r="D310" s="2135">
        <f t="shared" si="4"/>
        <v>0</v>
      </c>
      <c r="E310" s="2134"/>
      <c r="F310" s="2134"/>
      <c r="G310" s="2134"/>
      <c r="H310" s="2134"/>
      <c r="I310" s="2134"/>
      <c r="J310" s="2134"/>
      <c r="K310" s="3100"/>
      <c r="L310" s="2219"/>
    </row>
    <row r="311" spans="1:12" ht="15.75" x14ac:dyDescent="0.2">
      <c r="A311" s="2132"/>
      <c r="B311" s="2133"/>
      <c r="C311" s="2134"/>
      <c r="D311" s="2135">
        <f t="shared" si="4"/>
        <v>0</v>
      </c>
      <c r="E311" s="2134"/>
      <c r="F311" s="2134"/>
      <c r="G311" s="2134"/>
      <c r="H311" s="2134"/>
      <c r="I311" s="2134"/>
      <c r="J311" s="2134"/>
      <c r="K311" s="3100"/>
      <c r="L311" s="2219"/>
    </row>
    <row r="312" spans="1:12" ht="15.75" x14ac:dyDescent="0.2">
      <c r="A312" s="2132"/>
      <c r="B312" s="2133"/>
      <c r="C312" s="2134"/>
      <c r="D312" s="2135">
        <f t="shared" si="4"/>
        <v>0</v>
      </c>
      <c r="E312" s="2134"/>
      <c r="F312" s="2134"/>
      <c r="G312" s="2134"/>
      <c r="H312" s="2134"/>
      <c r="I312" s="2134"/>
      <c r="J312" s="2134"/>
      <c r="K312" s="3100"/>
      <c r="L312" s="2219"/>
    </row>
    <row r="313" spans="1:12" ht="15.75" x14ac:dyDescent="0.2">
      <c r="A313" s="2132"/>
      <c r="B313" s="2133"/>
      <c r="C313" s="2134"/>
      <c r="D313" s="2135">
        <f t="shared" si="4"/>
        <v>0</v>
      </c>
      <c r="E313" s="2134"/>
      <c r="F313" s="2134"/>
      <c r="G313" s="2134"/>
      <c r="H313" s="2134"/>
      <c r="I313" s="2134"/>
      <c r="J313" s="2134"/>
      <c r="K313" s="3100"/>
      <c r="L313" s="2219"/>
    </row>
    <row r="314" spans="1:12" ht="15.75" x14ac:dyDescent="0.2">
      <c r="A314" s="2132"/>
      <c r="B314" s="2133"/>
      <c r="C314" s="2134"/>
      <c r="D314" s="2135">
        <f t="shared" si="4"/>
        <v>0</v>
      </c>
      <c r="E314" s="2134"/>
      <c r="F314" s="2134"/>
      <c r="G314" s="2134"/>
      <c r="H314" s="2134"/>
      <c r="I314" s="2134"/>
      <c r="J314" s="2134"/>
      <c r="K314" s="3100"/>
      <c r="L314" s="2219"/>
    </row>
    <row r="315" spans="1:12" ht="15.75" x14ac:dyDescent="0.2">
      <c r="A315" s="2132"/>
      <c r="B315" s="2133"/>
      <c r="C315" s="2134"/>
      <c r="D315" s="2135">
        <f t="shared" si="4"/>
        <v>0</v>
      </c>
      <c r="E315" s="2134"/>
      <c r="F315" s="2134"/>
      <c r="G315" s="2134"/>
      <c r="H315" s="2134"/>
      <c r="I315" s="2134"/>
      <c r="J315" s="2134"/>
      <c r="K315" s="3100"/>
      <c r="L315" s="2219"/>
    </row>
    <row r="316" spans="1:12" ht="15.75" x14ac:dyDescent="0.2">
      <c r="A316" s="2132"/>
      <c r="B316" s="2133"/>
      <c r="C316" s="2134"/>
      <c r="D316" s="2135">
        <f t="shared" si="4"/>
        <v>0</v>
      </c>
      <c r="E316" s="2134"/>
      <c r="F316" s="2134"/>
      <c r="G316" s="2134"/>
      <c r="H316" s="2134"/>
      <c r="I316" s="2134"/>
      <c r="J316" s="2134"/>
      <c r="K316" s="3100"/>
      <c r="L316" s="2219"/>
    </row>
    <row r="317" spans="1:12" ht="15.75" x14ac:dyDescent="0.2">
      <c r="A317" s="2132"/>
      <c r="B317" s="2133"/>
      <c r="C317" s="2134"/>
      <c r="D317" s="2135">
        <f t="shared" si="4"/>
        <v>0</v>
      </c>
      <c r="E317" s="2134"/>
      <c r="F317" s="2134"/>
      <c r="G317" s="2134"/>
      <c r="H317" s="2134"/>
      <c r="I317" s="2134"/>
      <c r="J317" s="2134"/>
      <c r="K317" s="3100"/>
      <c r="L317" s="2219"/>
    </row>
    <row r="318" spans="1:12" ht="15.75" x14ac:dyDescent="0.2">
      <c r="A318" s="2132"/>
      <c r="B318" s="2133"/>
      <c r="C318" s="2134"/>
      <c r="D318" s="2135">
        <f t="shared" si="4"/>
        <v>0</v>
      </c>
      <c r="E318" s="2134"/>
      <c r="F318" s="2134"/>
      <c r="G318" s="2134"/>
      <c r="H318" s="2134"/>
      <c r="I318" s="2134"/>
      <c r="J318" s="2134"/>
      <c r="K318" s="3100"/>
      <c r="L318" s="2219"/>
    </row>
    <row r="319" spans="1:12" ht="15.75" x14ac:dyDescent="0.2">
      <c r="A319" s="2132"/>
      <c r="B319" s="2133"/>
      <c r="C319" s="2134"/>
      <c r="D319" s="2135">
        <f t="shared" si="4"/>
        <v>0</v>
      </c>
      <c r="E319" s="2134"/>
      <c r="F319" s="2134"/>
      <c r="G319" s="2134"/>
      <c r="H319" s="2134"/>
      <c r="I319" s="2134"/>
      <c r="J319" s="2134"/>
      <c r="K319" s="3100"/>
      <c r="L319" s="2219"/>
    </row>
    <row r="320" spans="1:12" ht="15.75" x14ac:dyDescent="0.2">
      <c r="A320" s="2132"/>
      <c r="B320" s="2133"/>
      <c r="C320" s="2134"/>
      <c r="D320" s="2135">
        <f t="shared" si="4"/>
        <v>0</v>
      </c>
      <c r="E320" s="2134"/>
      <c r="F320" s="2134"/>
      <c r="G320" s="2134"/>
      <c r="H320" s="2134"/>
      <c r="I320" s="2134"/>
      <c r="J320" s="2134"/>
      <c r="K320" s="3100"/>
      <c r="L320" s="2219"/>
    </row>
    <row r="321" spans="1:12" ht="15.75" x14ac:dyDescent="0.2">
      <c r="A321" s="2132"/>
      <c r="B321" s="2133"/>
      <c r="C321" s="2134"/>
      <c r="D321" s="2135">
        <f t="shared" si="4"/>
        <v>0</v>
      </c>
      <c r="E321" s="2134"/>
      <c r="F321" s="2134"/>
      <c r="G321" s="2134"/>
      <c r="H321" s="2134"/>
      <c r="I321" s="2134"/>
      <c r="J321" s="2134"/>
      <c r="K321" s="3100"/>
      <c r="L321" s="2219"/>
    </row>
    <row r="322" spans="1:12" ht="15.75" x14ac:dyDescent="0.2">
      <c r="A322" s="2132"/>
      <c r="B322" s="2133"/>
      <c r="C322" s="2134"/>
      <c r="D322" s="2135">
        <f t="shared" si="4"/>
        <v>0</v>
      </c>
      <c r="E322" s="2134"/>
      <c r="F322" s="2134"/>
      <c r="G322" s="2134"/>
      <c r="H322" s="2134"/>
      <c r="I322" s="2134"/>
      <c r="J322" s="2134"/>
      <c r="K322" s="3100"/>
      <c r="L322" s="2219"/>
    </row>
    <row r="323" spans="1:12" ht="15.75" x14ac:dyDescent="0.2">
      <c r="A323" s="2132"/>
      <c r="B323" s="2133"/>
      <c r="C323" s="2134"/>
      <c r="D323" s="2135">
        <f t="shared" si="4"/>
        <v>0</v>
      </c>
      <c r="E323" s="2134"/>
      <c r="F323" s="2134"/>
      <c r="G323" s="2134"/>
      <c r="H323" s="2134"/>
      <c r="I323" s="2134"/>
      <c r="J323" s="2134"/>
      <c r="K323" s="3100"/>
      <c r="L323" s="2219"/>
    </row>
    <row r="324" spans="1:12" ht="15.75" x14ac:dyDescent="0.2">
      <c r="A324" s="2132"/>
      <c r="B324" s="2133"/>
      <c r="C324" s="2134"/>
      <c r="D324" s="2135">
        <f t="shared" si="4"/>
        <v>0</v>
      </c>
      <c r="E324" s="2134"/>
      <c r="F324" s="2134"/>
      <c r="G324" s="2134"/>
      <c r="H324" s="2134"/>
      <c r="I324" s="2134"/>
      <c r="J324" s="2134"/>
      <c r="K324" s="3100"/>
      <c r="L324" s="2219"/>
    </row>
    <row r="325" spans="1:12" ht="15.75" x14ac:dyDescent="0.2">
      <c r="A325" s="2132"/>
      <c r="B325" s="2133"/>
      <c r="C325" s="2134"/>
      <c r="D325" s="2135">
        <f t="shared" si="4"/>
        <v>0</v>
      </c>
      <c r="E325" s="2134"/>
      <c r="F325" s="2134"/>
      <c r="G325" s="2134"/>
      <c r="H325" s="2134"/>
      <c r="I325" s="2134"/>
      <c r="J325" s="2134"/>
      <c r="K325" s="3100"/>
      <c r="L325" s="2219"/>
    </row>
    <row r="326" spans="1:12" ht="15.75" x14ac:dyDescent="0.2">
      <c r="A326" s="2132"/>
      <c r="B326" s="2133"/>
      <c r="C326" s="2134"/>
      <c r="D326" s="2135">
        <f t="shared" si="4"/>
        <v>0</v>
      </c>
      <c r="E326" s="2134"/>
      <c r="F326" s="2134"/>
      <c r="G326" s="2134"/>
      <c r="H326" s="2134"/>
      <c r="I326" s="2134"/>
      <c r="J326" s="2134"/>
      <c r="K326" s="3100"/>
      <c r="L326" s="2219"/>
    </row>
    <row r="327" spans="1:12" ht="15.75" x14ac:dyDescent="0.2">
      <c r="A327" s="2132"/>
      <c r="B327" s="2133"/>
      <c r="C327" s="2134"/>
      <c r="D327" s="2135">
        <f t="shared" si="4"/>
        <v>0</v>
      </c>
      <c r="E327" s="2134"/>
      <c r="F327" s="2134"/>
      <c r="G327" s="2134"/>
      <c r="H327" s="2134"/>
      <c r="I327" s="2134"/>
      <c r="J327" s="2134"/>
      <c r="K327" s="3100"/>
      <c r="L327" s="2219"/>
    </row>
    <row r="328" spans="1:12" ht="15.75" x14ac:dyDescent="0.2">
      <c r="A328" s="2132"/>
      <c r="B328" s="2133"/>
      <c r="C328" s="2134"/>
      <c r="D328" s="2135">
        <f t="shared" si="4"/>
        <v>0</v>
      </c>
      <c r="E328" s="2134"/>
      <c r="F328" s="2134"/>
      <c r="G328" s="2134"/>
      <c r="H328" s="2134"/>
      <c r="I328" s="2134"/>
      <c r="J328" s="2134"/>
      <c r="K328" s="3100"/>
      <c r="L328" s="2219"/>
    </row>
    <row r="329" spans="1:12" ht="15.75" x14ac:dyDescent="0.2">
      <c r="A329" s="2132"/>
      <c r="B329" s="2133"/>
      <c r="C329" s="2134"/>
      <c r="D329" s="2135">
        <f t="shared" si="4"/>
        <v>0</v>
      </c>
      <c r="E329" s="2134"/>
      <c r="F329" s="2134"/>
      <c r="G329" s="2134"/>
      <c r="H329" s="2134"/>
      <c r="I329" s="2134"/>
      <c r="J329" s="2134"/>
      <c r="K329" s="3100"/>
      <c r="L329" s="2219"/>
    </row>
    <row r="330" spans="1:12" ht="15.75" x14ac:dyDescent="0.2">
      <c r="A330" s="2132"/>
      <c r="B330" s="2133"/>
      <c r="C330" s="2134"/>
      <c r="D330" s="2135">
        <f t="shared" si="4"/>
        <v>0</v>
      </c>
      <c r="E330" s="2134"/>
      <c r="F330" s="2134"/>
      <c r="G330" s="2134"/>
      <c r="H330" s="2134"/>
      <c r="I330" s="2134"/>
      <c r="J330" s="2134"/>
      <c r="K330" s="3100"/>
      <c r="L330" s="2219"/>
    </row>
    <row r="331" spans="1:12" ht="15.75" x14ac:dyDescent="0.2">
      <c r="A331" s="2132"/>
      <c r="B331" s="2133"/>
      <c r="C331" s="2134"/>
      <c r="D331" s="2135">
        <f t="shared" si="4"/>
        <v>0</v>
      </c>
      <c r="E331" s="2134"/>
      <c r="F331" s="2134"/>
      <c r="G331" s="2134"/>
      <c r="H331" s="2134"/>
      <c r="I331" s="2134"/>
      <c r="J331" s="2134"/>
      <c r="K331" s="3100"/>
      <c r="L331" s="2219"/>
    </row>
    <row r="332" spans="1:12" ht="15.75" x14ac:dyDescent="0.2">
      <c r="A332" s="2132"/>
      <c r="B332" s="2133"/>
      <c r="C332" s="2134"/>
      <c r="D332" s="2135">
        <f t="shared" ref="D332:D395" si="5">+C332*(100-E332)/100</f>
        <v>0</v>
      </c>
      <c r="E332" s="2134"/>
      <c r="F332" s="2134"/>
      <c r="G332" s="2134"/>
      <c r="H332" s="2134"/>
      <c r="I332" s="2134"/>
      <c r="J332" s="2134"/>
      <c r="K332" s="3100"/>
      <c r="L332" s="2219"/>
    </row>
    <row r="333" spans="1:12" ht="15.75" x14ac:dyDescent="0.2">
      <c r="A333" s="2132"/>
      <c r="B333" s="2133"/>
      <c r="C333" s="2134"/>
      <c r="D333" s="2135">
        <f t="shared" si="5"/>
        <v>0</v>
      </c>
      <c r="E333" s="2134"/>
      <c r="F333" s="2134"/>
      <c r="G333" s="2134"/>
      <c r="H333" s="2134"/>
      <c r="I333" s="2134"/>
      <c r="J333" s="2134"/>
      <c r="K333" s="3100"/>
      <c r="L333" s="2219"/>
    </row>
    <row r="334" spans="1:12" ht="15.75" x14ac:dyDescent="0.2">
      <c r="A334" s="2132"/>
      <c r="B334" s="2133"/>
      <c r="C334" s="2134"/>
      <c r="D334" s="2135">
        <f t="shared" si="5"/>
        <v>0</v>
      </c>
      <c r="E334" s="2134"/>
      <c r="F334" s="2134"/>
      <c r="G334" s="2134"/>
      <c r="H334" s="2134"/>
      <c r="I334" s="2134"/>
      <c r="J334" s="2134"/>
      <c r="K334" s="3100"/>
      <c r="L334" s="2219"/>
    </row>
    <row r="335" spans="1:12" ht="15.75" x14ac:dyDescent="0.2">
      <c r="A335" s="2132"/>
      <c r="B335" s="2133"/>
      <c r="C335" s="2134"/>
      <c r="D335" s="2135">
        <f t="shared" si="5"/>
        <v>0</v>
      </c>
      <c r="E335" s="2134"/>
      <c r="F335" s="2134"/>
      <c r="G335" s="2134"/>
      <c r="H335" s="2134"/>
      <c r="I335" s="2134"/>
      <c r="J335" s="2134"/>
      <c r="K335" s="3100"/>
      <c r="L335" s="2219"/>
    </row>
    <row r="336" spans="1:12" ht="15.75" x14ac:dyDescent="0.2">
      <c r="A336" s="2132"/>
      <c r="B336" s="2133"/>
      <c r="C336" s="2134"/>
      <c r="D336" s="2135">
        <f t="shared" si="5"/>
        <v>0</v>
      </c>
      <c r="E336" s="2134"/>
      <c r="F336" s="2134"/>
      <c r="G336" s="2134"/>
      <c r="H336" s="2134"/>
      <c r="I336" s="2134"/>
      <c r="J336" s="2134"/>
      <c r="K336" s="3100"/>
      <c r="L336" s="2219"/>
    </row>
    <row r="337" spans="1:12" ht="15.75" x14ac:dyDescent="0.2">
      <c r="A337" s="2132"/>
      <c r="B337" s="2133"/>
      <c r="C337" s="2134"/>
      <c r="D337" s="2135">
        <f t="shared" si="5"/>
        <v>0</v>
      </c>
      <c r="E337" s="2134"/>
      <c r="F337" s="2134"/>
      <c r="G337" s="2134"/>
      <c r="H337" s="2134"/>
      <c r="I337" s="2134"/>
      <c r="J337" s="2134"/>
      <c r="K337" s="3100"/>
      <c r="L337" s="2219"/>
    </row>
    <row r="338" spans="1:12" ht="15.75" x14ac:dyDescent="0.2">
      <c r="A338" s="2132"/>
      <c r="B338" s="2133"/>
      <c r="C338" s="2134"/>
      <c r="D338" s="2135">
        <f t="shared" si="5"/>
        <v>0</v>
      </c>
      <c r="E338" s="2134"/>
      <c r="F338" s="2134"/>
      <c r="G338" s="2134"/>
      <c r="H338" s="2134"/>
      <c r="I338" s="2134"/>
      <c r="J338" s="2134"/>
      <c r="K338" s="3100"/>
      <c r="L338" s="2219"/>
    </row>
    <row r="339" spans="1:12" ht="15.75" x14ac:dyDescent="0.2">
      <c r="A339" s="2132"/>
      <c r="B339" s="2133"/>
      <c r="C339" s="2134"/>
      <c r="D339" s="2135">
        <f t="shared" si="5"/>
        <v>0</v>
      </c>
      <c r="E339" s="2134"/>
      <c r="F339" s="2134"/>
      <c r="G339" s="2134"/>
      <c r="H339" s="2134"/>
      <c r="I339" s="2134"/>
      <c r="J339" s="2134"/>
      <c r="K339" s="3100"/>
      <c r="L339" s="2219"/>
    </row>
    <row r="340" spans="1:12" ht="15.75" x14ac:dyDescent="0.2">
      <c r="A340" s="2132"/>
      <c r="B340" s="2133"/>
      <c r="C340" s="2134"/>
      <c r="D340" s="2135">
        <f t="shared" si="5"/>
        <v>0</v>
      </c>
      <c r="E340" s="2134"/>
      <c r="F340" s="2134"/>
      <c r="G340" s="2134"/>
      <c r="H340" s="2134"/>
      <c r="I340" s="2134"/>
      <c r="J340" s="2134"/>
      <c r="K340" s="3100"/>
      <c r="L340" s="2219"/>
    </row>
    <row r="341" spans="1:12" ht="15.75" x14ac:dyDescent="0.2">
      <c r="A341" s="2132"/>
      <c r="B341" s="2133"/>
      <c r="C341" s="2134"/>
      <c r="D341" s="2135">
        <f t="shared" si="5"/>
        <v>0</v>
      </c>
      <c r="E341" s="2134"/>
      <c r="F341" s="2134"/>
      <c r="G341" s="2134"/>
      <c r="H341" s="2134"/>
      <c r="I341" s="2134"/>
      <c r="J341" s="2134"/>
      <c r="K341" s="3100"/>
      <c r="L341" s="2219"/>
    </row>
    <row r="342" spans="1:12" ht="15.75" x14ac:dyDescent="0.2">
      <c r="A342" s="2132"/>
      <c r="B342" s="2133"/>
      <c r="C342" s="2134"/>
      <c r="D342" s="2135">
        <f t="shared" si="5"/>
        <v>0</v>
      </c>
      <c r="E342" s="2134"/>
      <c r="F342" s="2134"/>
      <c r="G342" s="2134"/>
      <c r="H342" s="2134"/>
      <c r="I342" s="2134"/>
      <c r="J342" s="2134"/>
      <c r="K342" s="3100"/>
      <c r="L342" s="2219"/>
    </row>
    <row r="343" spans="1:12" ht="15.75" x14ac:dyDescent="0.2">
      <c r="A343" s="2132"/>
      <c r="B343" s="2133"/>
      <c r="C343" s="2134"/>
      <c r="D343" s="2135">
        <f t="shared" si="5"/>
        <v>0</v>
      </c>
      <c r="E343" s="2134"/>
      <c r="F343" s="2134"/>
      <c r="G343" s="2134"/>
      <c r="H343" s="2134"/>
      <c r="I343" s="2134"/>
      <c r="J343" s="2134"/>
      <c r="K343" s="3100"/>
      <c r="L343" s="2219"/>
    </row>
    <row r="344" spans="1:12" ht="15.75" x14ac:dyDescent="0.2">
      <c r="A344" s="2132"/>
      <c r="B344" s="2133"/>
      <c r="C344" s="2134"/>
      <c r="D344" s="2135">
        <f t="shared" si="5"/>
        <v>0</v>
      </c>
      <c r="E344" s="2134"/>
      <c r="F344" s="2134"/>
      <c r="G344" s="2134"/>
      <c r="H344" s="2134"/>
      <c r="I344" s="2134"/>
      <c r="J344" s="2134"/>
      <c r="K344" s="3100"/>
      <c r="L344" s="2219"/>
    </row>
    <row r="345" spans="1:12" ht="15.75" x14ac:dyDescent="0.2">
      <c r="A345" s="2132"/>
      <c r="B345" s="2133"/>
      <c r="C345" s="2134"/>
      <c r="D345" s="2135">
        <f t="shared" si="5"/>
        <v>0</v>
      </c>
      <c r="E345" s="2134"/>
      <c r="F345" s="2134"/>
      <c r="G345" s="2134"/>
      <c r="H345" s="2134"/>
      <c r="I345" s="2134"/>
      <c r="J345" s="2134"/>
      <c r="K345" s="3100"/>
      <c r="L345" s="2219"/>
    </row>
    <row r="346" spans="1:12" ht="15.75" x14ac:dyDescent="0.2">
      <c r="A346" s="2132"/>
      <c r="B346" s="2133"/>
      <c r="C346" s="2134"/>
      <c r="D346" s="2135">
        <f t="shared" si="5"/>
        <v>0</v>
      </c>
      <c r="E346" s="2134"/>
      <c r="F346" s="2134"/>
      <c r="G346" s="2134"/>
      <c r="H346" s="2134"/>
      <c r="I346" s="2134"/>
      <c r="J346" s="2134"/>
      <c r="K346" s="3100"/>
      <c r="L346" s="2219"/>
    </row>
    <row r="347" spans="1:12" ht="15.75" x14ac:dyDescent="0.2">
      <c r="A347" s="2132"/>
      <c r="B347" s="2133"/>
      <c r="C347" s="2134"/>
      <c r="D347" s="2135">
        <f t="shared" si="5"/>
        <v>0</v>
      </c>
      <c r="E347" s="2134"/>
      <c r="F347" s="2134"/>
      <c r="G347" s="2134"/>
      <c r="H347" s="2134"/>
      <c r="I347" s="2134"/>
      <c r="J347" s="2134"/>
      <c r="K347" s="3100"/>
      <c r="L347" s="2219"/>
    </row>
    <row r="348" spans="1:12" ht="15.75" x14ac:dyDescent="0.2">
      <c r="A348" s="2132"/>
      <c r="B348" s="2133"/>
      <c r="C348" s="2134"/>
      <c r="D348" s="2135">
        <f t="shared" si="5"/>
        <v>0</v>
      </c>
      <c r="E348" s="2134"/>
      <c r="F348" s="2134"/>
      <c r="G348" s="2134"/>
      <c r="H348" s="2134"/>
      <c r="I348" s="2134"/>
      <c r="J348" s="2134"/>
      <c r="K348" s="3100"/>
      <c r="L348" s="2219"/>
    </row>
    <row r="349" spans="1:12" ht="15.75" x14ac:dyDescent="0.2">
      <c r="A349" s="2132"/>
      <c r="B349" s="2133"/>
      <c r="C349" s="2134"/>
      <c r="D349" s="2135">
        <f t="shared" si="5"/>
        <v>0</v>
      </c>
      <c r="E349" s="2134"/>
      <c r="F349" s="2134"/>
      <c r="G349" s="2134"/>
      <c r="H349" s="2134"/>
      <c r="I349" s="2134"/>
      <c r="J349" s="2134"/>
      <c r="K349" s="3100"/>
      <c r="L349" s="2219"/>
    </row>
    <row r="350" spans="1:12" ht="15.75" x14ac:dyDescent="0.2">
      <c r="A350" s="2132"/>
      <c r="B350" s="2133"/>
      <c r="C350" s="2134"/>
      <c r="D350" s="2135">
        <f t="shared" si="5"/>
        <v>0</v>
      </c>
      <c r="E350" s="2134"/>
      <c r="F350" s="2134"/>
      <c r="G350" s="2134"/>
      <c r="H350" s="2134"/>
      <c r="I350" s="2134"/>
      <c r="J350" s="2134"/>
      <c r="K350" s="3100"/>
      <c r="L350" s="2219"/>
    </row>
    <row r="351" spans="1:12" ht="15.75" x14ac:dyDescent="0.2">
      <c r="A351" s="2132"/>
      <c r="B351" s="2133"/>
      <c r="C351" s="2134"/>
      <c r="D351" s="2135">
        <f t="shared" si="5"/>
        <v>0</v>
      </c>
      <c r="E351" s="2134"/>
      <c r="F351" s="2134"/>
      <c r="G351" s="2134"/>
      <c r="H351" s="2134"/>
      <c r="I351" s="2134"/>
      <c r="J351" s="2134"/>
      <c r="K351" s="3100"/>
      <c r="L351" s="2219"/>
    </row>
    <row r="352" spans="1:12" ht="15.75" x14ac:dyDescent="0.2">
      <c r="A352" s="2132"/>
      <c r="B352" s="2133"/>
      <c r="C352" s="2134"/>
      <c r="D352" s="2135">
        <f t="shared" si="5"/>
        <v>0</v>
      </c>
      <c r="E352" s="2134"/>
      <c r="F352" s="2134"/>
      <c r="G352" s="2134"/>
      <c r="H352" s="2134"/>
      <c r="I352" s="2134"/>
      <c r="J352" s="2134"/>
      <c r="K352" s="3100"/>
      <c r="L352" s="2219"/>
    </row>
    <row r="353" spans="1:12" ht="15.75" x14ac:dyDescent="0.2">
      <c r="A353" s="2132"/>
      <c r="B353" s="2133"/>
      <c r="C353" s="2134"/>
      <c r="D353" s="2135">
        <f t="shared" si="5"/>
        <v>0</v>
      </c>
      <c r="E353" s="2134"/>
      <c r="F353" s="2134"/>
      <c r="G353" s="2134"/>
      <c r="H353" s="2134"/>
      <c r="I353" s="2134"/>
      <c r="J353" s="2134"/>
      <c r="K353" s="3100"/>
      <c r="L353" s="2219"/>
    </row>
    <row r="354" spans="1:12" ht="15.75" x14ac:dyDescent="0.2">
      <c r="A354" s="2132"/>
      <c r="B354" s="2133"/>
      <c r="C354" s="2134"/>
      <c r="D354" s="2135">
        <f t="shared" si="5"/>
        <v>0</v>
      </c>
      <c r="E354" s="2134"/>
      <c r="F354" s="2134"/>
      <c r="G354" s="2134"/>
      <c r="H354" s="2134"/>
      <c r="I354" s="2134"/>
      <c r="J354" s="2134"/>
      <c r="K354" s="3100"/>
      <c r="L354" s="2219"/>
    </row>
    <row r="355" spans="1:12" ht="15.75" x14ac:dyDescent="0.2">
      <c r="A355" s="2132"/>
      <c r="B355" s="2133"/>
      <c r="C355" s="2134"/>
      <c r="D355" s="2135">
        <f t="shared" si="5"/>
        <v>0</v>
      </c>
      <c r="E355" s="2134"/>
      <c r="F355" s="2134"/>
      <c r="G355" s="2134"/>
      <c r="H355" s="2134"/>
      <c r="I355" s="2134"/>
      <c r="J355" s="2134"/>
      <c r="K355" s="3100"/>
      <c r="L355" s="2219"/>
    </row>
    <row r="356" spans="1:12" ht="15.75" x14ac:dyDescent="0.2">
      <c r="A356" s="2132"/>
      <c r="B356" s="2133"/>
      <c r="C356" s="2134"/>
      <c r="D356" s="2135">
        <f t="shared" si="5"/>
        <v>0</v>
      </c>
      <c r="E356" s="2134"/>
      <c r="F356" s="2134"/>
      <c r="G356" s="2134"/>
      <c r="H356" s="2134"/>
      <c r="I356" s="2134"/>
      <c r="J356" s="2134"/>
      <c r="K356" s="3100"/>
      <c r="L356" s="2219"/>
    </row>
    <row r="357" spans="1:12" ht="15.75" x14ac:dyDescent="0.2">
      <c r="A357" s="2132"/>
      <c r="B357" s="2133"/>
      <c r="C357" s="2134"/>
      <c r="D357" s="2135">
        <f t="shared" si="5"/>
        <v>0</v>
      </c>
      <c r="E357" s="2134"/>
      <c r="F357" s="2134"/>
      <c r="G357" s="2134"/>
      <c r="H357" s="2134"/>
      <c r="I357" s="2134"/>
      <c r="J357" s="2134"/>
      <c r="K357" s="3100"/>
      <c r="L357" s="2219"/>
    </row>
    <row r="358" spans="1:12" ht="15.75" x14ac:dyDescent="0.2">
      <c r="A358" s="2132"/>
      <c r="B358" s="2133"/>
      <c r="C358" s="2134"/>
      <c r="D358" s="2135">
        <f t="shared" si="5"/>
        <v>0</v>
      </c>
      <c r="E358" s="2134"/>
      <c r="F358" s="2134"/>
      <c r="G358" s="2134"/>
      <c r="H358" s="2134"/>
      <c r="I358" s="2134"/>
      <c r="J358" s="2134"/>
      <c r="K358" s="3100"/>
      <c r="L358" s="2219"/>
    </row>
    <row r="359" spans="1:12" ht="15.75" x14ac:dyDescent="0.2">
      <c r="A359" s="2132"/>
      <c r="B359" s="2133"/>
      <c r="C359" s="2134"/>
      <c r="D359" s="2135">
        <f t="shared" si="5"/>
        <v>0</v>
      </c>
      <c r="E359" s="2134"/>
      <c r="F359" s="2134"/>
      <c r="G359" s="2134"/>
      <c r="H359" s="2134"/>
      <c r="I359" s="2134"/>
      <c r="J359" s="2134"/>
      <c r="K359" s="3100"/>
      <c r="L359" s="2219"/>
    </row>
    <row r="360" spans="1:12" ht="15.75" x14ac:dyDescent="0.2">
      <c r="A360" s="2132"/>
      <c r="B360" s="2133"/>
      <c r="C360" s="2134"/>
      <c r="D360" s="2135">
        <f t="shared" si="5"/>
        <v>0</v>
      </c>
      <c r="E360" s="2134"/>
      <c r="F360" s="2134"/>
      <c r="G360" s="2134"/>
      <c r="H360" s="2134"/>
      <c r="I360" s="2134"/>
      <c r="J360" s="2134"/>
      <c r="K360" s="3100"/>
      <c r="L360" s="2219"/>
    </row>
    <row r="361" spans="1:12" ht="15.75" x14ac:dyDescent="0.2">
      <c r="A361" s="2132"/>
      <c r="B361" s="2133"/>
      <c r="C361" s="2134"/>
      <c r="D361" s="2135">
        <f t="shared" si="5"/>
        <v>0</v>
      </c>
      <c r="E361" s="2134"/>
      <c r="F361" s="2134"/>
      <c r="G361" s="2134"/>
      <c r="H361" s="2134"/>
      <c r="I361" s="2134"/>
      <c r="J361" s="2134"/>
      <c r="K361" s="3100"/>
      <c r="L361" s="2219"/>
    </row>
    <row r="362" spans="1:12" ht="15.75" x14ac:dyDescent="0.2">
      <c r="A362" s="2132"/>
      <c r="B362" s="2133"/>
      <c r="C362" s="2134"/>
      <c r="D362" s="2135">
        <f t="shared" si="5"/>
        <v>0</v>
      </c>
      <c r="E362" s="2134"/>
      <c r="F362" s="2134"/>
      <c r="G362" s="2134"/>
      <c r="H362" s="2134"/>
      <c r="I362" s="2134"/>
      <c r="J362" s="2134"/>
      <c r="K362" s="3100"/>
      <c r="L362" s="2219"/>
    </row>
    <row r="363" spans="1:12" ht="15.75" x14ac:dyDescent="0.2">
      <c r="A363" s="2132"/>
      <c r="B363" s="2133"/>
      <c r="C363" s="2134"/>
      <c r="D363" s="2135">
        <f t="shared" si="5"/>
        <v>0</v>
      </c>
      <c r="E363" s="2134"/>
      <c r="F363" s="2134"/>
      <c r="G363" s="2134"/>
      <c r="H363" s="2134"/>
      <c r="I363" s="2134"/>
      <c r="J363" s="2134"/>
      <c r="K363" s="3100"/>
      <c r="L363" s="2219"/>
    </row>
    <row r="364" spans="1:12" ht="15.75" x14ac:dyDescent="0.2">
      <c r="A364" s="2132"/>
      <c r="B364" s="2133"/>
      <c r="C364" s="2134"/>
      <c r="D364" s="2135">
        <f t="shared" si="5"/>
        <v>0</v>
      </c>
      <c r="E364" s="2134"/>
      <c r="F364" s="2134"/>
      <c r="G364" s="2134"/>
      <c r="H364" s="2134"/>
      <c r="I364" s="2134"/>
      <c r="J364" s="2134"/>
      <c r="K364" s="3100"/>
      <c r="L364" s="2219"/>
    </row>
    <row r="365" spans="1:12" ht="15.75" x14ac:dyDescent="0.2">
      <c r="A365" s="2132"/>
      <c r="B365" s="2133"/>
      <c r="C365" s="2134"/>
      <c r="D365" s="2135">
        <f t="shared" si="5"/>
        <v>0</v>
      </c>
      <c r="E365" s="2134"/>
      <c r="F365" s="2134"/>
      <c r="G365" s="2134"/>
      <c r="H365" s="2134"/>
      <c r="I365" s="2134"/>
      <c r="J365" s="2134"/>
      <c r="K365" s="3100"/>
      <c r="L365" s="2219"/>
    </row>
    <row r="366" spans="1:12" ht="15.75" x14ac:dyDescent="0.2">
      <c r="A366" s="2132"/>
      <c r="B366" s="2133"/>
      <c r="C366" s="2134"/>
      <c r="D366" s="2135">
        <f t="shared" si="5"/>
        <v>0</v>
      </c>
      <c r="E366" s="2134"/>
      <c r="F366" s="2134"/>
      <c r="G366" s="2134"/>
      <c r="H366" s="2134"/>
      <c r="I366" s="2134"/>
      <c r="J366" s="2134"/>
      <c r="K366" s="3100"/>
      <c r="L366" s="2219"/>
    </row>
    <row r="367" spans="1:12" ht="15.75" x14ac:dyDescent="0.2">
      <c r="A367" s="2132"/>
      <c r="B367" s="2133"/>
      <c r="C367" s="2134"/>
      <c r="D367" s="2135">
        <f t="shared" si="5"/>
        <v>0</v>
      </c>
      <c r="E367" s="2134"/>
      <c r="F367" s="2134"/>
      <c r="G367" s="2134"/>
      <c r="H367" s="2134"/>
      <c r="I367" s="2134"/>
      <c r="J367" s="2134"/>
      <c r="K367" s="3100"/>
      <c r="L367" s="2219"/>
    </row>
    <row r="368" spans="1:12" ht="15.75" x14ac:dyDescent="0.2">
      <c r="A368" s="2132"/>
      <c r="B368" s="2133"/>
      <c r="C368" s="2134"/>
      <c r="D368" s="2135">
        <f t="shared" si="5"/>
        <v>0</v>
      </c>
      <c r="E368" s="2134"/>
      <c r="F368" s="2134"/>
      <c r="G368" s="2134"/>
      <c r="H368" s="2134"/>
      <c r="I368" s="2134"/>
      <c r="J368" s="2134"/>
      <c r="K368" s="3100"/>
      <c r="L368" s="2219"/>
    </row>
    <row r="369" spans="1:12" ht="15.75" x14ac:dyDescent="0.2">
      <c r="A369" s="2132"/>
      <c r="B369" s="2133"/>
      <c r="C369" s="2134"/>
      <c r="D369" s="2135">
        <f t="shared" si="5"/>
        <v>0</v>
      </c>
      <c r="E369" s="2134"/>
      <c r="F369" s="2134"/>
      <c r="G369" s="2134"/>
      <c r="H369" s="2134"/>
      <c r="I369" s="2134"/>
      <c r="J369" s="2134"/>
      <c r="K369" s="3100"/>
      <c r="L369" s="2219"/>
    </row>
    <row r="370" spans="1:12" ht="15.75" x14ac:dyDescent="0.2">
      <c r="A370" s="2132"/>
      <c r="B370" s="2133"/>
      <c r="C370" s="2134"/>
      <c r="D370" s="2135">
        <f t="shared" si="5"/>
        <v>0</v>
      </c>
      <c r="E370" s="2134"/>
      <c r="F370" s="2134"/>
      <c r="G370" s="2134"/>
      <c r="H370" s="2134"/>
      <c r="I370" s="2134"/>
      <c r="J370" s="2134"/>
      <c r="K370" s="3100"/>
      <c r="L370" s="2219"/>
    </row>
    <row r="371" spans="1:12" ht="15.75" x14ac:dyDescent="0.2">
      <c r="A371" s="2132"/>
      <c r="B371" s="2133"/>
      <c r="C371" s="2134"/>
      <c r="D371" s="2135">
        <f t="shared" si="5"/>
        <v>0</v>
      </c>
      <c r="E371" s="2134"/>
      <c r="F371" s="2134"/>
      <c r="G371" s="2134"/>
      <c r="H371" s="2134"/>
      <c r="I371" s="2134"/>
      <c r="J371" s="2134"/>
      <c r="K371" s="3100"/>
      <c r="L371" s="2219"/>
    </row>
    <row r="372" spans="1:12" ht="15.75" x14ac:dyDescent="0.2">
      <c r="A372" s="2132"/>
      <c r="B372" s="2133"/>
      <c r="C372" s="2134"/>
      <c r="D372" s="2135">
        <f t="shared" si="5"/>
        <v>0</v>
      </c>
      <c r="E372" s="2134"/>
      <c r="F372" s="2134"/>
      <c r="G372" s="2134"/>
      <c r="H372" s="2134"/>
      <c r="I372" s="2134"/>
      <c r="J372" s="2134"/>
      <c r="K372" s="3100"/>
      <c r="L372" s="2219"/>
    </row>
    <row r="373" spans="1:12" ht="15.75" x14ac:dyDescent="0.2">
      <c r="A373" s="2132"/>
      <c r="B373" s="2133"/>
      <c r="C373" s="2134"/>
      <c r="D373" s="2135">
        <f t="shared" si="5"/>
        <v>0</v>
      </c>
      <c r="E373" s="2134"/>
      <c r="F373" s="2134"/>
      <c r="G373" s="2134"/>
      <c r="H373" s="2134"/>
      <c r="I373" s="2134"/>
      <c r="J373" s="2134"/>
      <c r="K373" s="3100"/>
      <c r="L373" s="2219"/>
    </row>
    <row r="374" spans="1:12" ht="15.75" x14ac:dyDescent="0.2">
      <c r="A374" s="2132"/>
      <c r="B374" s="2133"/>
      <c r="C374" s="2134"/>
      <c r="D374" s="2135">
        <f t="shared" si="5"/>
        <v>0</v>
      </c>
      <c r="E374" s="2134"/>
      <c r="F374" s="2134"/>
      <c r="G374" s="2134"/>
      <c r="H374" s="2134"/>
      <c r="I374" s="2134"/>
      <c r="J374" s="2134"/>
      <c r="K374" s="3100"/>
      <c r="L374" s="2219"/>
    </row>
    <row r="375" spans="1:12" ht="15.75" x14ac:dyDescent="0.2">
      <c r="A375" s="2132"/>
      <c r="B375" s="2133"/>
      <c r="C375" s="2134"/>
      <c r="D375" s="2135">
        <f t="shared" si="5"/>
        <v>0</v>
      </c>
      <c r="E375" s="2134"/>
      <c r="F375" s="2134"/>
      <c r="G375" s="2134"/>
      <c r="H375" s="2134"/>
      <c r="I375" s="2134"/>
      <c r="J375" s="2134"/>
      <c r="K375" s="3100"/>
      <c r="L375" s="2219"/>
    </row>
    <row r="376" spans="1:12" ht="15.75" x14ac:dyDescent="0.2">
      <c r="A376" s="2132"/>
      <c r="B376" s="2133"/>
      <c r="C376" s="2134"/>
      <c r="D376" s="2135">
        <f t="shared" si="5"/>
        <v>0</v>
      </c>
      <c r="E376" s="2134"/>
      <c r="F376" s="2134"/>
      <c r="G376" s="2134"/>
      <c r="H376" s="2134"/>
      <c r="I376" s="2134"/>
      <c r="J376" s="2134"/>
      <c r="K376" s="3100"/>
      <c r="L376" s="2219"/>
    </row>
    <row r="377" spans="1:12" ht="15.75" x14ac:dyDescent="0.2">
      <c r="A377" s="2132"/>
      <c r="B377" s="2133"/>
      <c r="C377" s="2134"/>
      <c r="D377" s="2135">
        <f t="shared" si="5"/>
        <v>0</v>
      </c>
      <c r="E377" s="2134"/>
      <c r="F377" s="2134"/>
      <c r="G377" s="2134"/>
      <c r="H377" s="2134"/>
      <c r="I377" s="2134"/>
      <c r="J377" s="2134"/>
      <c r="K377" s="3100"/>
      <c r="L377" s="2219"/>
    </row>
    <row r="378" spans="1:12" ht="15.75" x14ac:dyDescent="0.2">
      <c r="A378" s="2132"/>
      <c r="B378" s="2133"/>
      <c r="C378" s="2134"/>
      <c r="D378" s="2135">
        <f t="shared" si="5"/>
        <v>0</v>
      </c>
      <c r="E378" s="2134"/>
      <c r="F378" s="2134"/>
      <c r="G378" s="2134"/>
      <c r="H378" s="2134"/>
      <c r="I378" s="2134"/>
      <c r="J378" s="2134"/>
      <c r="K378" s="3100"/>
      <c r="L378" s="2219"/>
    </row>
    <row r="379" spans="1:12" ht="15.75" x14ac:dyDescent="0.2">
      <c r="A379" s="2132"/>
      <c r="B379" s="2133"/>
      <c r="C379" s="2134"/>
      <c r="D379" s="2135">
        <f t="shared" si="5"/>
        <v>0</v>
      </c>
      <c r="E379" s="2134"/>
      <c r="F379" s="2134"/>
      <c r="G379" s="2134"/>
      <c r="H379" s="2134"/>
      <c r="I379" s="2134"/>
      <c r="J379" s="2134"/>
      <c r="K379" s="3100"/>
      <c r="L379" s="2219"/>
    </row>
    <row r="380" spans="1:12" ht="15.75" x14ac:dyDescent="0.2">
      <c r="A380" s="2132"/>
      <c r="B380" s="2133"/>
      <c r="C380" s="2134"/>
      <c r="D380" s="2135">
        <f t="shared" si="5"/>
        <v>0</v>
      </c>
      <c r="E380" s="2134"/>
      <c r="F380" s="2134"/>
      <c r="G380" s="2134"/>
      <c r="H380" s="2134"/>
      <c r="I380" s="2134"/>
      <c r="J380" s="2134"/>
      <c r="K380" s="3100"/>
      <c r="L380" s="2219"/>
    </row>
    <row r="381" spans="1:12" ht="15.75" x14ac:dyDescent="0.2">
      <c r="A381" s="2132"/>
      <c r="B381" s="2133"/>
      <c r="C381" s="2134"/>
      <c r="D381" s="2135">
        <f t="shared" si="5"/>
        <v>0</v>
      </c>
      <c r="E381" s="2134"/>
      <c r="F381" s="2134"/>
      <c r="G381" s="2134"/>
      <c r="H381" s="2134"/>
      <c r="I381" s="2134"/>
      <c r="J381" s="2134"/>
      <c r="K381" s="3100"/>
      <c r="L381" s="2219"/>
    </row>
    <row r="382" spans="1:12" ht="15.75" x14ac:dyDescent="0.2">
      <c r="A382" s="2132"/>
      <c r="B382" s="2133"/>
      <c r="C382" s="2134"/>
      <c r="D382" s="2135">
        <f t="shared" si="5"/>
        <v>0</v>
      </c>
      <c r="E382" s="2134"/>
      <c r="F382" s="2134"/>
      <c r="G382" s="2134"/>
      <c r="H382" s="2134"/>
      <c r="I382" s="2134"/>
      <c r="J382" s="2134"/>
      <c r="K382" s="3100"/>
      <c r="L382" s="2219"/>
    </row>
    <row r="383" spans="1:12" ht="15.75" x14ac:dyDescent="0.2">
      <c r="A383" s="2132"/>
      <c r="B383" s="2133"/>
      <c r="C383" s="2134"/>
      <c r="D383" s="2135">
        <f t="shared" si="5"/>
        <v>0</v>
      </c>
      <c r="E383" s="2134"/>
      <c r="F383" s="2134"/>
      <c r="G383" s="2134"/>
      <c r="H383" s="2134"/>
      <c r="I383" s="2134"/>
      <c r="J383" s="2134"/>
      <c r="K383" s="3100"/>
      <c r="L383" s="2219"/>
    </row>
    <row r="384" spans="1:12" ht="15.75" x14ac:dyDescent="0.2">
      <c r="A384" s="2132"/>
      <c r="B384" s="2133"/>
      <c r="C384" s="2134"/>
      <c r="D384" s="2135">
        <f t="shared" si="5"/>
        <v>0</v>
      </c>
      <c r="E384" s="2134"/>
      <c r="F384" s="2134"/>
      <c r="G384" s="2134"/>
      <c r="H384" s="2134"/>
      <c r="I384" s="2134"/>
      <c r="J384" s="2134"/>
      <c r="K384" s="3100"/>
      <c r="L384" s="2219"/>
    </row>
    <row r="385" spans="1:12" ht="15.75" x14ac:dyDescent="0.2">
      <c r="A385" s="2132"/>
      <c r="B385" s="2133"/>
      <c r="C385" s="2134"/>
      <c r="D385" s="2135">
        <f t="shared" si="5"/>
        <v>0</v>
      </c>
      <c r="E385" s="2134"/>
      <c r="F385" s="2134"/>
      <c r="G385" s="2134"/>
      <c r="H385" s="2134"/>
      <c r="I385" s="2134"/>
      <c r="J385" s="2134"/>
      <c r="K385" s="3100"/>
      <c r="L385" s="2219"/>
    </row>
    <row r="386" spans="1:12" ht="15.75" x14ac:dyDescent="0.2">
      <c r="A386" s="2132"/>
      <c r="B386" s="2133"/>
      <c r="C386" s="2134"/>
      <c r="D386" s="2135">
        <f t="shared" si="5"/>
        <v>0</v>
      </c>
      <c r="E386" s="2134"/>
      <c r="F386" s="2134"/>
      <c r="G386" s="2134"/>
      <c r="H386" s="2134"/>
      <c r="I386" s="2134"/>
      <c r="J386" s="2134"/>
      <c r="K386" s="3100"/>
      <c r="L386" s="2219"/>
    </row>
    <row r="387" spans="1:12" ht="15.75" x14ac:dyDescent="0.2">
      <c r="A387" s="2132"/>
      <c r="B387" s="2133"/>
      <c r="C387" s="2134"/>
      <c r="D387" s="2135">
        <f t="shared" si="5"/>
        <v>0</v>
      </c>
      <c r="E387" s="2134"/>
      <c r="F387" s="2134"/>
      <c r="G387" s="2134"/>
      <c r="H387" s="2134"/>
      <c r="I387" s="2134"/>
      <c r="J387" s="2134"/>
      <c r="K387" s="3100"/>
      <c r="L387" s="2219"/>
    </row>
    <row r="388" spans="1:12" ht="15.75" x14ac:dyDescent="0.2">
      <c r="A388" s="2132"/>
      <c r="B388" s="2133"/>
      <c r="C388" s="2134"/>
      <c r="D388" s="2135">
        <f t="shared" si="5"/>
        <v>0</v>
      </c>
      <c r="E388" s="2134"/>
      <c r="F388" s="2134"/>
      <c r="G388" s="2134"/>
      <c r="H388" s="2134"/>
      <c r="I388" s="2134"/>
      <c r="J388" s="2134"/>
      <c r="K388" s="3100"/>
      <c r="L388" s="2219"/>
    </row>
    <row r="389" spans="1:12" ht="15.75" x14ac:dyDescent="0.2">
      <c r="A389" s="2132"/>
      <c r="B389" s="2133"/>
      <c r="C389" s="2134"/>
      <c r="D389" s="2135">
        <f t="shared" si="5"/>
        <v>0</v>
      </c>
      <c r="E389" s="2134"/>
      <c r="F389" s="2134"/>
      <c r="G389" s="2134"/>
      <c r="H389" s="2134"/>
      <c r="I389" s="2134"/>
      <c r="J389" s="2134"/>
      <c r="K389" s="3100"/>
      <c r="L389" s="2219"/>
    </row>
    <row r="390" spans="1:12" ht="15.75" x14ac:dyDescent="0.2">
      <c r="A390" s="2132"/>
      <c r="B390" s="2133"/>
      <c r="C390" s="2134"/>
      <c r="D390" s="2135">
        <f t="shared" si="5"/>
        <v>0</v>
      </c>
      <c r="E390" s="2134"/>
      <c r="F390" s="2134"/>
      <c r="G390" s="2134"/>
      <c r="H390" s="2134"/>
      <c r="I390" s="2134"/>
      <c r="J390" s="2134"/>
      <c r="K390" s="3100"/>
      <c r="L390" s="2219"/>
    </row>
    <row r="391" spans="1:12" ht="15.75" x14ac:dyDescent="0.2">
      <c r="A391" s="2132"/>
      <c r="B391" s="2133"/>
      <c r="C391" s="2134"/>
      <c r="D391" s="2135">
        <f t="shared" si="5"/>
        <v>0</v>
      </c>
      <c r="E391" s="2134"/>
      <c r="F391" s="2134"/>
      <c r="G391" s="2134"/>
      <c r="H391" s="2134"/>
      <c r="I391" s="2134"/>
      <c r="J391" s="2134"/>
      <c r="K391" s="3100"/>
      <c r="L391" s="2219"/>
    </row>
    <row r="392" spans="1:12" ht="15.75" x14ac:dyDescent="0.2">
      <c r="A392" s="2132"/>
      <c r="B392" s="2133"/>
      <c r="C392" s="2134"/>
      <c r="D392" s="2135">
        <f t="shared" si="5"/>
        <v>0</v>
      </c>
      <c r="E392" s="2134"/>
      <c r="F392" s="2134"/>
      <c r="G392" s="2134"/>
      <c r="H392" s="2134"/>
      <c r="I392" s="2134"/>
      <c r="J392" s="2134"/>
      <c r="K392" s="3100"/>
      <c r="L392" s="2219"/>
    </row>
    <row r="393" spans="1:12" ht="15.75" x14ac:dyDescent="0.2">
      <c r="A393" s="2132"/>
      <c r="B393" s="2133"/>
      <c r="C393" s="2134"/>
      <c r="D393" s="2135">
        <f t="shared" si="5"/>
        <v>0</v>
      </c>
      <c r="E393" s="2134"/>
      <c r="F393" s="2134"/>
      <c r="G393" s="2134"/>
      <c r="H393" s="2134"/>
      <c r="I393" s="2134"/>
      <c r="J393" s="2134"/>
      <c r="K393" s="3100"/>
      <c r="L393" s="2219"/>
    </row>
    <row r="394" spans="1:12" ht="15.75" x14ac:dyDescent="0.2">
      <c r="A394" s="2132"/>
      <c r="B394" s="2133"/>
      <c r="C394" s="2134"/>
      <c r="D394" s="2135">
        <f t="shared" si="5"/>
        <v>0</v>
      </c>
      <c r="E394" s="2134"/>
      <c r="F394" s="2134"/>
      <c r="G394" s="2134"/>
      <c r="H394" s="2134"/>
      <c r="I394" s="2134"/>
      <c r="J394" s="2134"/>
      <c r="K394" s="3100"/>
      <c r="L394" s="2219"/>
    </row>
    <row r="395" spans="1:12" ht="15.75" x14ac:dyDescent="0.2">
      <c r="A395" s="2132"/>
      <c r="B395" s="2133"/>
      <c r="C395" s="2134"/>
      <c r="D395" s="2135">
        <f t="shared" si="5"/>
        <v>0</v>
      </c>
      <c r="E395" s="2134"/>
      <c r="F395" s="2134"/>
      <c r="G395" s="2134"/>
      <c r="H395" s="2134"/>
      <c r="I395" s="2134"/>
      <c r="J395" s="2134"/>
      <c r="K395" s="3100"/>
      <c r="L395" s="2219"/>
    </row>
    <row r="396" spans="1:12" ht="15.75" x14ac:dyDescent="0.2">
      <c r="A396" s="2132"/>
      <c r="B396" s="2133"/>
      <c r="C396" s="2134"/>
      <c r="D396" s="2135">
        <f t="shared" ref="D396:D459" si="6">+C396*(100-E396)/100</f>
        <v>0</v>
      </c>
      <c r="E396" s="2134"/>
      <c r="F396" s="2134"/>
      <c r="G396" s="2134"/>
      <c r="H396" s="2134"/>
      <c r="I396" s="2134"/>
      <c r="J396" s="2134"/>
      <c r="K396" s="3100"/>
      <c r="L396" s="2219"/>
    </row>
    <row r="397" spans="1:12" ht="15.75" x14ac:dyDescent="0.2">
      <c r="A397" s="2132"/>
      <c r="B397" s="2133"/>
      <c r="C397" s="2134"/>
      <c r="D397" s="2135">
        <f t="shared" si="6"/>
        <v>0</v>
      </c>
      <c r="E397" s="2134"/>
      <c r="F397" s="2134"/>
      <c r="G397" s="2134"/>
      <c r="H397" s="2134"/>
      <c r="I397" s="2134"/>
      <c r="J397" s="2134"/>
      <c r="K397" s="3100"/>
      <c r="L397" s="2219"/>
    </row>
    <row r="398" spans="1:12" ht="15.75" x14ac:dyDescent="0.2">
      <c r="A398" s="2132"/>
      <c r="B398" s="2133"/>
      <c r="C398" s="2134"/>
      <c r="D398" s="2135">
        <f t="shared" si="6"/>
        <v>0</v>
      </c>
      <c r="E398" s="2134"/>
      <c r="F398" s="2134"/>
      <c r="G398" s="2134"/>
      <c r="H398" s="2134"/>
      <c r="I398" s="2134"/>
      <c r="J398" s="2134"/>
      <c r="K398" s="3100"/>
      <c r="L398" s="2219"/>
    </row>
    <row r="399" spans="1:12" ht="15.75" x14ac:dyDescent="0.2">
      <c r="A399" s="2132"/>
      <c r="B399" s="2133"/>
      <c r="C399" s="2134"/>
      <c r="D399" s="2135">
        <f t="shared" si="6"/>
        <v>0</v>
      </c>
      <c r="E399" s="2134"/>
      <c r="F399" s="2134"/>
      <c r="G399" s="2134"/>
      <c r="H399" s="2134"/>
      <c r="I399" s="2134"/>
      <c r="J399" s="2134"/>
      <c r="K399" s="3100"/>
      <c r="L399" s="2219"/>
    </row>
    <row r="400" spans="1:12" ht="15.75" x14ac:dyDescent="0.2">
      <c r="A400" s="2132"/>
      <c r="B400" s="2133"/>
      <c r="C400" s="2134"/>
      <c r="D400" s="2135">
        <f t="shared" si="6"/>
        <v>0</v>
      </c>
      <c r="E400" s="2134"/>
      <c r="F400" s="2134"/>
      <c r="G400" s="2134"/>
      <c r="H400" s="2134"/>
      <c r="I400" s="2134"/>
      <c r="J400" s="2134"/>
      <c r="K400" s="3100"/>
      <c r="L400" s="2219"/>
    </row>
    <row r="401" spans="1:12" ht="15.75" x14ac:dyDescent="0.2">
      <c r="A401" s="2132"/>
      <c r="B401" s="2133"/>
      <c r="C401" s="2134"/>
      <c r="D401" s="2135">
        <f t="shared" si="6"/>
        <v>0</v>
      </c>
      <c r="E401" s="2134"/>
      <c r="F401" s="2134"/>
      <c r="G401" s="2134"/>
      <c r="H401" s="2134"/>
      <c r="I401" s="2134"/>
      <c r="J401" s="2134"/>
      <c r="K401" s="3100"/>
      <c r="L401" s="2219"/>
    </row>
    <row r="402" spans="1:12" ht="15.75" x14ac:dyDescent="0.2">
      <c r="A402" s="2132"/>
      <c r="B402" s="2133"/>
      <c r="C402" s="2134"/>
      <c r="D402" s="2135">
        <f t="shared" si="6"/>
        <v>0</v>
      </c>
      <c r="E402" s="2134"/>
      <c r="F402" s="2134"/>
      <c r="G402" s="2134"/>
      <c r="H402" s="2134"/>
      <c r="I402" s="2134"/>
      <c r="J402" s="2134"/>
      <c r="K402" s="3100"/>
      <c r="L402" s="2219"/>
    </row>
    <row r="403" spans="1:12" ht="15.75" x14ac:dyDescent="0.2">
      <c r="A403" s="2132"/>
      <c r="B403" s="2133"/>
      <c r="C403" s="2134"/>
      <c r="D403" s="2135">
        <f t="shared" si="6"/>
        <v>0</v>
      </c>
      <c r="E403" s="2134"/>
      <c r="F403" s="2134"/>
      <c r="G403" s="2134"/>
      <c r="H403" s="2134"/>
      <c r="I403" s="2134"/>
      <c r="J403" s="2134"/>
      <c r="K403" s="3100"/>
      <c r="L403" s="2219"/>
    </row>
    <row r="404" spans="1:12" ht="15.75" x14ac:dyDescent="0.2">
      <c r="A404" s="2132"/>
      <c r="B404" s="2133"/>
      <c r="C404" s="2134"/>
      <c r="D404" s="2135">
        <f t="shared" si="6"/>
        <v>0</v>
      </c>
      <c r="E404" s="2134"/>
      <c r="F404" s="2134"/>
      <c r="G404" s="2134"/>
      <c r="H404" s="2134"/>
      <c r="I404" s="2134"/>
      <c r="J404" s="2134"/>
      <c r="K404" s="3100"/>
      <c r="L404" s="2219"/>
    </row>
    <row r="405" spans="1:12" ht="15.75" x14ac:dyDescent="0.2">
      <c r="A405" s="2132"/>
      <c r="B405" s="2133"/>
      <c r="C405" s="2134"/>
      <c r="D405" s="2135">
        <f t="shared" si="6"/>
        <v>0</v>
      </c>
      <c r="E405" s="2134"/>
      <c r="F405" s="2134"/>
      <c r="G405" s="2134"/>
      <c r="H405" s="2134"/>
      <c r="I405" s="2134"/>
      <c r="J405" s="2134"/>
      <c r="K405" s="3100"/>
      <c r="L405" s="2219"/>
    </row>
    <row r="406" spans="1:12" ht="15.75" x14ac:dyDescent="0.2">
      <c r="A406" s="2132"/>
      <c r="B406" s="2133"/>
      <c r="C406" s="2134"/>
      <c r="D406" s="2135">
        <f t="shared" si="6"/>
        <v>0</v>
      </c>
      <c r="E406" s="2134"/>
      <c r="F406" s="2134"/>
      <c r="G406" s="2134"/>
      <c r="H406" s="2134"/>
      <c r="I406" s="2134"/>
      <c r="J406" s="2134"/>
      <c r="K406" s="3100"/>
      <c r="L406" s="2219"/>
    </row>
    <row r="407" spans="1:12" ht="15.75" x14ac:dyDescent="0.2">
      <c r="A407" s="2132"/>
      <c r="B407" s="2133"/>
      <c r="C407" s="2134"/>
      <c r="D407" s="2135">
        <f t="shared" si="6"/>
        <v>0</v>
      </c>
      <c r="E407" s="2134"/>
      <c r="F407" s="2134"/>
      <c r="G407" s="2134"/>
      <c r="H407" s="2134"/>
      <c r="I407" s="2134"/>
      <c r="J407" s="2134"/>
      <c r="K407" s="3100"/>
      <c r="L407" s="2219"/>
    </row>
    <row r="408" spans="1:12" ht="15.75" x14ac:dyDescent="0.2">
      <c r="A408" s="2132"/>
      <c r="B408" s="2133"/>
      <c r="C408" s="2134"/>
      <c r="D408" s="2135">
        <f t="shared" si="6"/>
        <v>0</v>
      </c>
      <c r="E408" s="2134"/>
      <c r="F408" s="2134"/>
      <c r="G408" s="2134"/>
      <c r="H408" s="2134"/>
      <c r="I408" s="2134"/>
      <c r="J408" s="2134"/>
      <c r="K408" s="3100"/>
      <c r="L408" s="2219"/>
    </row>
    <row r="409" spans="1:12" ht="15.75" x14ac:dyDescent="0.2">
      <c r="A409" s="2132"/>
      <c r="B409" s="2133"/>
      <c r="C409" s="2134"/>
      <c r="D409" s="2135">
        <f t="shared" si="6"/>
        <v>0</v>
      </c>
      <c r="E409" s="2134"/>
      <c r="F409" s="2134"/>
      <c r="G409" s="2134"/>
      <c r="H409" s="2134"/>
      <c r="I409" s="2134"/>
      <c r="J409" s="2134"/>
      <c r="K409" s="3100"/>
      <c r="L409" s="2219"/>
    </row>
    <row r="410" spans="1:12" ht="15.75" x14ac:dyDescent="0.2">
      <c r="A410" s="2132"/>
      <c r="B410" s="2133"/>
      <c r="C410" s="2134"/>
      <c r="D410" s="2135">
        <f t="shared" si="6"/>
        <v>0</v>
      </c>
      <c r="E410" s="2134"/>
      <c r="F410" s="2134"/>
      <c r="G410" s="2134"/>
      <c r="H410" s="2134"/>
      <c r="I410" s="2134"/>
      <c r="J410" s="2134"/>
      <c r="K410" s="3100"/>
      <c r="L410" s="2219"/>
    </row>
    <row r="411" spans="1:12" ht="15.75" x14ac:dyDescent="0.2">
      <c r="A411" s="2132"/>
      <c r="B411" s="2133"/>
      <c r="C411" s="2134"/>
      <c r="D411" s="2135">
        <f t="shared" si="6"/>
        <v>0</v>
      </c>
      <c r="E411" s="2134"/>
      <c r="F411" s="2134"/>
      <c r="G411" s="2134"/>
      <c r="H411" s="2134"/>
      <c r="I411" s="2134"/>
      <c r="J411" s="2134"/>
      <c r="K411" s="3100"/>
      <c r="L411" s="2219"/>
    </row>
    <row r="412" spans="1:12" ht="15.75" x14ac:dyDescent="0.2">
      <c r="A412" s="2132"/>
      <c r="B412" s="2133"/>
      <c r="C412" s="2134"/>
      <c r="D412" s="2135">
        <f t="shared" si="6"/>
        <v>0</v>
      </c>
      <c r="E412" s="2134"/>
      <c r="F412" s="2134"/>
      <c r="G412" s="2134"/>
      <c r="H412" s="2134"/>
      <c r="I412" s="2134"/>
      <c r="J412" s="2134"/>
      <c r="K412" s="3100"/>
      <c r="L412" s="2219"/>
    </row>
    <row r="413" spans="1:12" ht="15.75" x14ac:dyDescent="0.2">
      <c r="A413" s="2132"/>
      <c r="B413" s="2133"/>
      <c r="C413" s="2134"/>
      <c r="D413" s="2135">
        <f t="shared" si="6"/>
        <v>0</v>
      </c>
      <c r="E413" s="2134"/>
      <c r="F413" s="2134"/>
      <c r="G413" s="2134"/>
      <c r="H413" s="2134"/>
      <c r="I413" s="2134"/>
      <c r="J413" s="2134"/>
      <c r="K413" s="3100"/>
      <c r="L413" s="2219"/>
    </row>
    <row r="414" spans="1:12" ht="15.75" x14ac:dyDescent="0.2">
      <c r="A414" s="2132"/>
      <c r="B414" s="2133"/>
      <c r="C414" s="2134"/>
      <c r="D414" s="2135">
        <f t="shared" si="6"/>
        <v>0</v>
      </c>
      <c r="E414" s="2134"/>
      <c r="F414" s="2134"/>
      <c r="G414" s="2134"/>
      <c r="H414" s="2134"/>
      <c r="I414" s="2134"/>
      <c r="J414" s="2134"/>
      <c r="K414" s="3100"/>
      <c r="L414" s="2219"/>
    </row>
    <row r="415" spans="1:12" ht="15.75" x14ac:dyDescent="0.2">
      <c r="A415" s="2132"/>
      <c r="B415" s="2133"/>
      <c r="C415" s="2134"/>
      <c r="D415" s="2135">
        <f t="shared" si="6"/>
        <v>0</v>
      </c>
      <c r="E415" s="2134"/>
      <c r="F415" s="2134"/>
      <c r="G415" s="2134"/>
      <c r="H415" s="2134"/>
      <c r="I415" s="2134"/>
      <c r="J415" s="2134"/>
      <c r="K415" s="3100"/>
      <c r="L415" s="2219"/>
    </row>
    <row r="416" spans="1:12" ht="15.75" x14ac:dyDescent="0.2">
      <c r="A416" s="2132"/>
      <c r="B416" s="2133"/>
      <c r="C416" s="2134"/>
      <c r="D416" s="2135">
        <f t="shared" si="6"/>
        <v>0</v>
      </c>
      <c r="E416" s="2134"/>
      <c r="F416" s="2134"/>
      <c r="G416" s="2134"/>
      <c r="H416" s="2134"/>
      <c r="I416" s="2134"/>
      <c r="J416" s="2134"/>
      <c r="K416" s="3100"/>
      <c r="L416" s="2219"/>
    </row>
    <row r="417" spans="1:12" ht="15.75" x14ac:dyDescent="0.2">
      <c r="A417" s="2132"/>
      <c r="B417" s="2133"/>
      <c r="C417" s="2134"/>
      <c r="D417" s="2135">
        <f t="shared" si="6"/>
        <v>0</v>
      </c>
      <c r="E417" s="2134"/>
      <c r="F417" s="2134"/>
      <c r="G417" s="2134"/>
      <c r="H417" s="2134"/>
      <c r="I417" s="2134"/>
      <c r="J417" s="2134"/>
      <c r="K417" s="3100"/>
      <c r="L417" s="2219"/>
    </row>
    <row r="418" spans="1:12" ht="15.75" x14ac:dyDescent="0.2">
      <c r="A418" s="2132"/>
      <c r="B418" s="2133"/>
      <c r="C418" s="2134"/>
      <c r="D418" s="2135">
        <f t="shared" si="6"/>
        <v>0</v>
      </c>
      <c r="E418" s="2134"/>
      <c r="F418" s="2134"/>
      <c r="G418" s="2134"/>
      <c r="H418" s="2134"/>
      <c r="I418" s="2134"/>
      <c r="J418" s="2134"/>
      <c r="K418" s="3100"/>
      <c r="L418" s="2219"/>
    </row>
    <row r="419" spans="1:12" ht="15.75" x14ac:dyDescent="0.2">
      <c r="A419" s="2132"/>
      <c r="B419" s="2133"/>
      <c r="C419" s="2134"/>
      <c r="D419" s="2135">
        <f t="shared" si="6"/>
        <v>0</v>
      </c>
      <c r="E419" s="2134"/>
      <c r="F419" s="2134"/>
      <c r="G419" s="2134"/>
      <c r="H419" s="2134"/>
      <c r="I419" s="2134"/>
      <c r="J419" s="2134"/>
      <c r="K419" s="3100"/>
      <c r="L419" s="2219"/>
    </row>
    <row r="420" spans="1:12" ht="15.75" x14ac:dyDescent="0.2">
      <c r="A420" s="2132"/>
      <c r="B420" s="2133"/>
      <c r="C420" s="2134"/>
      <c r="D420" s="2135">
        <f t="shared" si="6"/>
        <v>0</v>
      </c>
      <c r="E420" s="2134"/>
      <c r="F420" s="2134"/>
      <c r="G420" s="2134"/>
      <c r="H420" s="2134"/>
      <c r="I420" s="2134"/>
      <c r="J420" s="2134"/>
      <c r="K420" s="3100"/>
      <c r="L420" s="2219"/>
    </row>
    <row r="421" spans="1:12" ht="15.75" x14ac:dyDescent="0.2">
      <c r="A421" s="2132"/>
      <c r="B421" s="2133"/>
      <c r="C421" s="2134"/>
      <c r="D421" s="2135">
        <f t="shared" si="6"/>
        <v>0</v>
      </c>
      <c r="E421" s="2134"/>
      <c r="F421" s="2134"/>
      <c r="G421" s="2134"/>
      <c r="H421" s="2134"/>
      <c r="I421" s="2134"/>
      <c r="J421" s="2134"/>
      <c r="K421" s="3100"/>
      <c r="L421" s="2219"/>
    </row>
    <row r="422" spans="1:12" ht="15.75" x14ac:dyDescent="0.2">
      <c r="A422" s="2132"/>
      <c r="B422" s="2133"/>
      <c r="C422" s="2134"/>
      <c r="D422" s="2135">
        <f t="shared" si="6"/>
        <v>0</v>
      </c>
      <c r="E422" s="2134"/>
      <c r="F422" s="2134"/>
      <c r="G422" s="2134"/>
      <c r="H422" s="2134"/>
      <c r="I422" s="2134"/>
      <c r="J422" s="2134"/>
      <c r="K422" s="3100"/>
      <c r="L422" s="2219"/>
    </row>
    <row r="423" spans="1:12" ht="15.75" x14ac:dyDescent="0.2">
      <c r="A423" s="2132"/>
      <c r="B423" s="2133"/>
      <c r="C423" s="2134"/>
      <c r="D423" s="2135">
        <f t="shared" si="6"/>
        <v>0</v>
      </c>
      <c r="E423" s="2134"/>
      <c r="F423" s="2134"/>
      <c r="G423" s="2134"/>
      <c r="H423" s="2134"/>
      <c r="I423" s="2134"/>
      <c r="J423" s="2134"/>
      <c r="K423" s="3100"/>
      <c r="L423" s="2219"/>
    </row>
    <row r="424" spans="1:12" ht="15.75" x14ac:dyDescent="0.2">
      <c r="A424" s="2132"/>
      <c r="B424" s="2133"/>
      <c r="C424" s="2134"/>
      <c r="D424" s="2135">
        <f t="shared" si="6"/>
        <v>0</v>
      </c>
      <c r="E424" s="2134"/>
      <c r="F424" s="2134"/>
      <c r="G424" s="2134"/>
      <c r="H424" s="2134"/>
      <c r="I424" s="2134"/>
      <c r="J424" s="2134"/>
      <c r="K424" s="3100"/>
      <c r="L424" s="2219"/>
    </row>
    <row r="425" spans="1:12" ht="15.75" x14ac:dyDescent="0.2">
      <c r="A425" s="2132"/>
      <c r="B425" s="2133"/>
      <c r="C425" s="2134"/>
      <c r="D425" s="2135">
        <f t="shared" si="6"/>
        <v>0</v>
      </c>
      <c r="E425" s="2134"/>
      <c r="F425" s="2134"/>
      <c r="G425" s="2134"/>
      <c r="H425" s="2134"/>
      <c r="I425" s="2134"/>
      <c r="J425" s="2134"/>
      <c r="K425" s="3100"/>
      <c r="L425" s="2219"/>
    </row>
    <row r="426" spans="1:12" ht="15.75" x14ac:dyDescent="0.2">
      <c r="A426" s="2132"/>
      <c r="B426" s="2133"/>
      <c r="C426" s="2134"/>
      <c r="D426" s="2135">
        <f t="shared" si="6"/>
        <v>0</v>
      </c>
      <c r="E426" s="2134"/>
      <c r="F426" s="2134"/>
      <c r="G426" s="2134"/>
      <c r="H426" s="2134"/>
      <c r="I426" s="2134"/>
      <c r="J426" s="2134"/>
      <c r="K426" s="3100"/>
      <c r="L426" s="2219"/>
    </row>
    <row r="427" spans="1:12" ht="15.75" x14ac:dyDescent="0.2">
      <c r="A427" s="2132"/>
      <c r="B427" s="2133"/>
      <c r="C427" s="2134"/>
      <c r="D427" s="2135">
        <f t="shared" si="6"/>
        <v>0</v>
      </c>
      <c r="E427" s="2134"/>
      <c r="F427" s="2134"/>
      <c r="G427" s="2134"/>
      <c r="H427" s="2134"/>
      <c r="I427" s="2134"/>
      <c r="J427" s="2134"/>
      <c r="K427" s="3100"/>
      <c r="L427" s="2219"/>
    </row>
    <row r="428" spans="1:12" ht="15.75" x14ac:dyDescent="0.2">
      <c r="A428" s="2132"/>
      <c r="B428" s="2133"/>
      <c r="C428" s="2134"/>
      <c r="D428" s="2135">
        <f t="shared" si="6"/>
        <v>0</v>
      </c>
      <c r="E428" s="2134"/>
      <c r="F428" s="2134"/>
      <c r="G428" s="2134"/>
      <c r="H428" s="2134"/>
      <c r="I428" s="2134"/>
      <c r="J428" s="2134"/>
      <c r="K428" s="3100"/>
      <c r="L428" s="2219"/>
    </row>
    <row r="429" spans="1:12" ht="15.75" x14ac:dyDescent="0.2">
      <c r="A429" s="2132"/>
      <c r="B429" s="2133"/>
      <c r="C429" s="2134"/>
      <c r="D429" s="2135">
        <f t="shared" si="6"/>
        <v>0</v>
      </c>
      <c r="E429" s="2134"/>
      <c r="F429" s="2134"/>
      <c r="G429" s="2134"/>
      <c r="H429" s="2134"/>
      <c r="I429" s="2134"/>
      <c r="J429" s="2134"/>
      <c r="K429" s="3100"/>
      <c r="L429" s="2219"/>
    </row>
    <row r="430" spans="1:12" ht="15.75" x14ac:dyDescent="0.2">
      <c r="A430" s="2132"/>
      <c r="B430" s="2133"/>
      <c r="C430" s="2134"/>
      <c r="D430" s="2135">
        <f t="shared" si="6"/>
        <v>0</v>
      </c>
      <c r="E430" s="2134"/>
      <c r="F430" s="2134"/>
      <c r="G430" s="2134"/>
      <c r="H430" s="2134"/>
      <c r="I430" s="2134"/>
      <c r="J430" s="2134"/>
      <c r="K430" s="3100"/>
      <c r="L430" s="2219"/>
    </row>
    <row r="431" spans="1:12" ht="15.75" x14ac:dyDescent="0.2">
      <c r="A431" s="2132"/>
      <c r="B431" s="2133"/>
      <c r="C431" s="2134"/>
      <c r="D431" s="2135">
        <f t="shared" si="6"/>
        <v>0</v>
      </c>
      <c r="E431" s="2134"/>
      <c r="F431" s="2134"/>
      <c r="G431" s="2134"/>
      <c r="H431" s="2134"/>
      <c r="I431" s="2134"/>
      <c r="J431" s="2134"/>
      <c r="K431" s="3100"/>
      <c r="L431" s="2219"/>
    </row>
    <row r="432" spans="1:12" ht="15.75" x14ac:dyDescent="0.2">
      <c r="A432" s="2132"/>
      <c r="B432" s="2133"/>
      <c r="C432" s="2134"/>
      <c r="D432" s="2135">
        <f t="shared" si="6"/>
        <v>0</v>
      </c>
      <c r="E432" s="2134"/>
      <c r="F432" s="2134"/>
      <c r="G432" s="2134"/>
      <c r="H432" s="2134"/>
      <c r="I432" s="2134"/>
      <c r="J432" s="2134"/>
      <c r="K432" s="3100"/>
      <c r="L432" s="2219"/>
    </row>
    <row r="433" spans="1:12" ht="15.75" x14ac:dyDescent="0.2">
      <c r="A433" s="2132"/>
      <c r="B433" s="2133"/>
      <c r="C433" s="2134"/>
      <c r="D433" s="2135">
        <f t="shared" si="6"/>
        <v>0</v>
      </c>
      <c r="E433" s="2134"/>
      <c r="F433" s="2134"/>
      <c r="G433" s="2134"/>
      <c r="H433" s="2134"/>
      <c r="I433" s="2134"/>
      <c r="J433" s="2134"/>
      <c r="K433" s="3100"/>
      <c r="L433" s="2219"/>
    </row>
    <row r="434" spans="1:12" ht="15.75" x14ac:dyDescent="0.2">
      <c r="A434" s="2132"/>
      <c r="B434" s="2133"/>
      <c r="C434" s="2134"/>
      <c r="D434" s="2135">
        <f t="shared" si="6"/>
        <v>0</v>
      </c>
      <c r="E434" s="2134"/>
      <c r="F434" s="2134"/>
      <c r="G434" s="2134"/>
      <c r="H434" s="2134"/>
      <c r="I434" s="2134"/>
      <c r="J434" s="2134"/>
      <c r="K434" s="3100"/>
      <c r="L434" s="2219"/>
    </row>
    <row r="435" spans="1:12" ht="15.75" x14ac:dyDescent="0.2">
      <c r="A435" s="2132"/>
      <c r="B435" s="2133"/>
      <c r="C435" s="2134"/>
      <c r="D435" s="2135">
        <f t="shared" si="6"/>
        <v>0</v>
      </c>
      <c r="E435" s="2134"/>
      <c r="F435" s="2134"/>
      <c r="G435" s="2134"/>
      <c r="H435" s="2134"/>
      <c r="I435" s="2134"/>
      <c r="J435" s="2134"/>
      <c r="K435" s="3100"/>
      <c r="L435" s="2219"/>
    </row>
    <row r="436" spans="1:12" ht="15.75" x14ac:dyDescent="0.2">
      <c r="A436" s="2132"/>
      <c r="B436" s="2133"/>
      <c r="C436" s="2134"/>
      <c r="D436" s="2135">
        <f t="shared" si="6"/>
        <v>0</v>
      </c>
      <c r="E436" s="2134"/>
      <c r="F436" s="2134"/>
      <c r="G436" s="2134"/>
      <c r="H436" s="2134"/>
      <c r="I436" s="2134"/>
      <c r="J436" s="2134"/>
      <c r="K436" s="3100"/>
      <c r="L436" s="2219"/>
    </row>
    <row r="437" spans="1:12" ht="15.75" x14ac:dyDescent="0.2">
      <c r="A437" s="2132"/>
      <c r="B437" s="2133"/>
      <c r="C437" s="2134"/>
      <c r="D437" s="2135">
        <f t="shared" si="6"/>
        <v>0</v>
      </c>
      <c r="E437" s="2134"/>
      <c r="F437" s="2134"/>
      <c r="G437" s="2134"/>
      <c r="H437" s="2134"/>
      <c r="I437" s="2134"/>
      <c r="J437" s="2134"/>
      <c r="K437" s="3100"/>
      <c r="L437" s="2219"/>
    </row>
    <row r="438" spans="1:12" ht="15.75" x14ac:dyDescent="0.2">
      <c r="A438" s="2132"/>
      <c r="B438" s="2133"/>
      <c r="C438" s="2134"/>
      <c r="D438" s="2135">
        <f t="shared" si="6"/>
        <v>0</v>
      </c>
      <c r="E438" s="2134"/>
      <c r="F438" s="2134"/>
      <c r="G438" s="2134"/>
      <c r="H438" s="2134"/>
      <c r="I438" s="2134"/>
      <c r="J438" s="2134"/>
      <c r="K438" s="3100"/>
      <c r="L438" s="2219"/>
    </row>
    <row r="439" spans="1:12" ht="15.75" x14ac:dyDescent="0.2">
      <c r="A439" s="2132"/>
      <c r="B439" s="2133"/>
      <c r="C439" s="2134"/>
      <c r="D439" s="2135">
        <f t="shared" si="6"/>
        <v>0</v>
      </c>
      <c r="E439" s="2134"/>
      <c r="F439" s="2134"/>
      <c r="G439" s="2134"/>
      <c r="H439" s="2134"/>
      <c r="I439" s="2134"/>
      <c r="J439" s="2134"/>
      <c r="K439" s="3100"/>
      <c r="L439" s="2219"/>
    </row>
    <row r="440" spans="1:12" ht="15.75" x14ac:dyDescent="0.2">
      <c r="A440" s="2132"/>
      <c r="B440" s="2133"/>
      <c r="C440" s="2134"/>
      <c r="D440" s="2135">
        <f t="shared" si="6"/>
        <v>0</v>
      </c>
      <c r="E440" s="2134"/>
      <c r="F440" s="2134"/>
      <c r="G440" s="2134"/>
      <c r="H440" s="2134"/>
      <c r="I440" s="2134"/>
      <c r="J440" s="2134"/>
      <c r="K440" s="3100"/>
      <c r="L440" s="2219"/>
    </row>
    <row r="441" spans="1:12" ht="15.75" x14ac:dyDescent="0.2">
      <c r="A441" s="2132"/>
      <c r="B441" s="2133"/>
      <c r="C441" s="2134"/>
      <c r="D441" s="2135">
        <f t="shared" si="6"/>
        <v>0</v>
      </c>
      <c r="E441" s="2134"/>
      <c r="F441" s="2134"/>
      <c r="G441" s="2134"/>
      <c r="H441" s="2134"/>
      <c r="I441" s="2134"/>
      <c r="J441" s="2134"/>
      <c r="K441" s="3100"/>
      <c r="L441" s="2219"/>
    </row>
    <row r="442" spans="1:12" ht="15.75" x14ac:dyDescent="0.2">
      <c r="A442" s="2132"/>
      <c r="B442" s="2133"/>
      <c r="C442" s="2134"/>
      <c r="D442" s="2135">
        <f t="shared" si="6"/>
        <v>0</v>
      </c>
      <c r="E442" s="2134"/>
      <c r="F442" s="2134"/>
      <c r="G442" s="2134"/>
      <c r="H442" s="2134"/>
      <c r="I442" s="2134"/>
      <c r="J442" s="2134"/>
      <c r="K442" s="3100"/>
      <c r="L442" s="2219"/>
    </row>
    <row r="443" spans="1:12" ht="15.75" x14ac:dyDescent="0.2">
      <c r="A443" s="2132"/>
      <c r="B443" s="2133"/>
      <c r="C443" s="2134"/>
      <c r="D443" s="2135">
        <f t="shared" si="6"/>
        <v>0</v>
      </c>
      <c r="E443" s="2134"/>
      <c r="F443" s="2134"/>
      <c r="G443" s="2134"/>
      <c r="H443" s="2134"/>
      <c r="I443" s="2134"/>
      <c r="J443" s="2134"/>
      <c r="K443" s="3100"/>
      <c r="L443" s="2219"/>
    </row>
    <row r="444" spans="1:12" ht="15.75" x14ac:dyDescent="0.2">
      <c r="A444" s="2132"/>
      <c r="B444" s="2133"/>
      <c r="C444" s="2134"/>
      <c r="D444" s="2135">
        <f t="shared" si="6"/>
        <v>0</v>
      </c>
      <c r="E444" s="2134"/>
      <c r="F444" s="2134"/>
      <c r="G444" s="2134"/>
      <c r="H444" s="2134"/>
      <c r="I444" s="2134"/>
      <c r="J444" s="2134"/>
      <c r="K444" s="3100"/>
      <c r="L444" s="2219"/>
    </row>
    <row r="445" spans="1:12" ht="15.75" x14ac:dyDescent="0.2">
      <c r="A445" s="2132"/>
      <c r="B445" s="2133"/>
      <c r="C445" s="2134"/>
      <c r="D445" s="2135">
        <f t="shared" si="6"/>
        <v>0</v>
      </c>
      <c r="E445" s="2134"/>
      <c r="F445" s="2134"/>
      <c r="G445" s="2134"/>
      <c r="H445" s="2134"/>
      <c r="I445" s="2134"/>
      <c r="J445" s="2134"/>
      <c r="K445" s="3100"/>
      <c r="L445" s="2219"/>
    </row>
    <row r="446" spans="1:12" ht="15.75" x14ac:dyDescent="0.2">
      <c r="A446" s="2132"/>
      <c r="B446" s="2133"/>
      <c r="C446" s="2134"/>
      <c r="D446" s="2135">
        <f t="shared" si="6"/>
        <v>0</v>
      </c>
      <c r="E446" s="2134"/>
      <c r="F446" s="2134"/>
      <c r="G446" s="2134"/>
      <c r="H446" s="2134"/>
      <c r="I446" s="2134"/>
      <c r="J446" s="2134"/>
      <c r="K446" s="3100"/>
      <c r="L446" s="2219"/>
    </row>
    <row r="447" spans="1:12" ht="15.75" x14ac:dyDescent="0.2">
      <c r="A447" s="2132"/>
      <c r="B447" s="2133"/>
      <c r="C447" s="2134"/>
      <c r="D447" s="2135">
        <f t="shared" si="6"/>
        <v>0</v>
      </c>
      <c r="E447" s="2134"/>
      <c r="F447" s="2134"/>
      <c r="G447" s="2134"/>
      <c r="H447" s="2134"/>
      <c r="I447" s="2134"/>
      <c r="J447" s="2134"/>
      <c r="K447" s="3100"/>
      <c r="L447" s="2219"/>
    </row>
    <row r="448" spans="1:12" ht="15.75" x14ac:dyDescent="0.2">
      <c r="A448" s="2132"/>
      <c r="B448" s="2133"/>
      <c r="C448" s="2134"/>
      <c r="D448" s="2135">
        <f t="shared" si="6"/>
        <v>0</v>
      </c>
      <c r="E448" s="2134"/>
      <c r="F448" s="2134"/>
      <c r="G448" s="2134"/>
      <c r="H448" s="2134"/>
      <c r="I448" s="2134"/>
      <c r="J448" s="2134"/>
      <c r="K448" s="3100"/>
      <c r="L448" s="2219"/>
    </row>
    <row r="449" spans="1:12" ht="15.75" x14ac:dyDescent="0.2">
      <c r="A449" s="2132"/>
      <c r="B449" s="2133"/>
      <c r="C449" s="2134"/>
      <c r="D449" s="2135">
        <f t="shared" si="6"/>
        <v>0</v>
      </c>
      <c r="E449" s="2134"/>
      <c r="F449" s="2134"/>
      <c r="G449" s="2134"/>
      <c r="H449" s="2134"/>
      <c r="I449" s="2134"/>
      <c r="J449" s="2134"/>
      <c r="K449" s="3100"/>
      <c r="L449" s="2219"/>
    </row>
    <row r="450" spans="1:12" ht="15.75" x14ac:dyDescent="0.2">
      <c r="A450" s="2132"/>
      <c r="B450" s="2133"/>
      <c r="C450" s="2134"/>
      <c r="D450" s="2135">
        <f t="shared" si="6"/>
        <v>0</v>
      </c>
      <c r="E450" s="2134"/>
      <c r="F450" s="2134"/>
      <c r="G450" s="2134"/>
      <c r="H450" s="2134"/>
      <c r="I450" s="2134"/>
      <c r="J450" s="2134"/>
      <c r="K450" s="3100"/>
      <c r="L450" s="2219"/>
    </row>
    <row r="451" spans="1:12" ht="15.75" x14ac:dyDescent="0.2">
      <c r="A451" s="2132"/>
      <c r="B451" s="2133"/>
      <c r="C451" s="2134"/>
      <c r="D451" s="2135">
        <f t="shared" si="6"/>
        <v>0</v>
      </c>
      <c r="E451" s="2134"/>
      <c r="F451" s="2134"/>
      <c r="G451" s="2134"/>
      <c r="H451" s="2134"/>
      <c r="I451" s="2134"/>
      <c r="J451" s="2134"/>
      <c r="K451" s="3100"/>
      <c r="L451" s="2219"/>
    </row>
    <row r="452" spans="1:12" ht="15.75" x14ac:dyDescent="0.2">
      <c r="A452" s="2132"/>
      <c r="B452" s="2133"/>
      <c r="C452" s="2134"/>
      <c r="D452" s="2135">
        <f t="shared" si="6"/>
        <v>0</v>
      </c>
      <c r="E452" s="2134"/>
      <c r="F452" s="2134"/>
      <c r="G452" s="2134"/>
      <c r="H452" s="2134"/>
      <c r="I452" s="2134"/>
      <c r="J452" s="2134"/>
      <c r="K452" s="3100"/>
      <c r="L452" s="2219"/>
    </row>
    <row r="453" spans="1:12" ht="15.75" x14ac:dyDescent="0.2">
      <c r="A453" s="2132"/>
      <c r="B453" s="2133"/>
      <c r="C453" s="2134"/>
      <c r="D453" s="2135">
        <f t="shared" si="6"/>
        <v>0</v>
      </c>
      <c r="E453" s="2134"/>
      <c r="F453" s="2134"/>
      <c r="G453" s="2134"/>
      <c r="H453" s="2134"/>
      <c r="I453" s="2134"/>
      <c r="J453" s="2134"/>
      <c r="K453" s="3100"/>
      <c r="L453" s="2219"/>
    </row>
    <row r="454" spans="1:12" ht="15.75" x14ac:dyDescent="0.2">
      <c r="A454" s="2132"/>
      <c r="B454" s="2133"/>
      <c r="C454" s="2134"/>
      <c r="D454" s="2135">
        <f t="shared" si="6"/>
        <v>0</v>
      </c>
      <c r="E454" s="2134"/>
      <c r="F454" s="2134"/>
      <c r="G454" s="2134"/>
      <c r="H454" s="2134"/>
      <c r="I454" s="2134"/>
      <c r="J454" s="2134"/>
      <c r="K454" s="3100"/>
      <c r="L454" s="2219"/>
    </row>
    <row r="455" spans="1:12" ht="15.75" x14ac:dyDescent="0.2">
      <c r="A455" s="2132"/>
      <c r="B455" s="2133"/>
      <c r="C455" s="2134"/>
      <c r="D455" s="2135">
        <f t="shared" si="6"/>
        <v>0</v>
      </c>
      <c r="E455" s="2134"/>
      <c r="F455" s="2134"/>
      <c r="G455" s="2134"/>
      <c r="H455" s="2134"/>
      <c r="I455" s="2134"/>
      <c r="J455" s="2134"/>
      <c r="K455" s="3100"/>
      <c r="L455" s="2219"/>
    </row>
    <row r="456" spans="1:12" ht="15.75" x14ac:dyDescent="0.2">
      <c r="A456" s="2132"/>
      <c r="B456" s="2133"/>
      <c r="C456" s="2134"/>
      <c r="D456" s="2135">
        <f t="shared" si="6"/>
        <v>0</v>
      </c>
      <c r="E456" s="2134"/>
      <c r="F456" s="2134"/>
      <c r="G456" s="2134"/>
      <c r="H456" s="2134"/>
      <c r="I456" s="2134"/>
      <c r="J456" s="2134"/>
      <c r="K456" s="3100"/>
      <c r="L456" s="2219"/>
    </row>
    <row r="457" spans="1:12" ht="15.75" x14ac:dyDescent="0.2">
      <c r="A457" s="2132"/>
      <c r="B457" s="2133"/>
      <c r="C457" s="2134"/>
      <c r="D457" s="2135">
        <f t="shared" si="6"/>
        <v>0</v>
      </c>
      <c r="E457" s="2134"/>
      <c r="F457" s="2134"/>
      <c r="G457" s="2134"/>
      <c r="H457" s="2134"/>
      <c r="I457" s="2134"/>
      <c r="J457" s="2134"/>
      <c r="K457" s="3100"/>
      <c r="L457" s="2219"/>
    </row>
    <row r="458" spans="1:12" ht="15.75" x14ac:dyDescent="0.2">
      <c r="A458" s="2132"/>
      <c r="B458" s="2133"/>
      <c r="C458" s="2134"/>
      <c r="D458" s="2135">
        <f t="shared" si="6"/>
        <v>0</v>
      </c>
      <c r="E458" s="2134"/>
      <c r="F458" s="2134"/>
      <c r="G458" s="2134"/>
      <c r="H458" s="2134"/>
      <c r="I458" s="2134"/>
      <c r="J458" s="2134"/>
      <c r="K458" s="3100"/>
      <c r="L458" s="2219"/>
    </row>
    <row r="459" spans="1:12" ht="15.75" x14ac:dyDescent="0.2">
      <c r="A459" s="2132"/>
      <c r="B459" s="2133"/>
      <c r="C459" s="2134"/>
      <c r="D459" s="2135">
        <f t="shared" si="6"/>
        <v>0</v>
      </c>
      <c r="E459" s="2134"/>
      <c r="F459" s="2134"/>
      <c r="G459" s="2134"/>
      <c r="H459" s="2134"/>
      <c r="I459" s="2134"/>
      <c r="J459" s="2134"/>
      <c r="K459" s="3100"/>
      <c r="L459" s="2219"/>
    </row>
    <row r="460" spans="1:12" ht="15.75" x14ac:dyDescent="0.2">
      <c r="A460" s="2132"/>
      <c r="B460" s="2133"/>
      <c r="C460" s="2134"/>
      <c r="D460" s="2135">
        <f t="shared" ref="D460:D523" si="7">+C460*(100-E460)/100</f>
        <v>0</v>
      </c>
      <c r="E460" s="2134"/>
      <c r="F460" s="2134"/>
      <c r="G460" s="2134"/>
      <c r="H460" s="2134"/>
      <c r="I460" s="2134"/>
      <c r="J460" s="2134"/>
      <c r="K460" s="3100"/>
      <c r="L460" s="2219"/>
    </row>
    <row r="461" spans="1:12" ht="15.75" x14ac:dyDescent="0.2">
      <c r="A461" s="2132"/>
      <c r="B461" s="2133"/>
      <c r="C461" s="2134"/>
      <c r="D461" s="2135">
        <f t="shared" si="7"/>
        <v>0</v>
      </c>
      <c r="E461" s="2134"/>
      <c r="F461" s="2134"/>
      <c r="G461" s="2134"/>
      <c r="H461" s="2134"/>
      <c r="I461" s="2134"/>
      <c r="J461" s="2134"/>
      <c r="K461" s="3100"/>
      <c r="L461" s="2219"/>
    </row>
    <row r="462" spans="1:12" ht="15.75" x14ac:dyDescent="0.2">
      <c r="A462" s="2132"/>
      <c r="B462" s="2133"/>
      <c r="C462" s="2134"/>
      <c r="D462" s="2135">
        <f t="shared" si="7"/>
        <v>0</v>
      </c>
      <c r="E462" s="2134"/>
      <c r="F462" s="2134"/>
      <c r="G462" s="2134"/>
      <c r="H462" s="2134"/>
      <c r="I462" s="2134"/>
      <c r="J462" s="2134"/>
      <c r="K462" s="3100"/>
      <c r="L462" s="2219"/>
    </row>
    <row r="463" spans="1:12" ht="15.75" x14ac:dyDescent="0.2">
      <c r="A463" s="2132"/>
      <c r="B463" s="2133"/>
      <c r="C463" s="2134"/>
      <c r="D463" s="2135">
        <f t="shared" si="7"/>
        <v>0</v>
      </c>
      <c r="E463" s="2134"/>
      <c r="F463" s="2134"/>
      <c r="G463" s="2134"/>
      <c r="H463" s="2134"/>
      <c r="I463" s="2134"/>
      <c r="J463" s="2134"/>
      <c r="K463" s="3100"/>
      <c r="L463" s="2219"/>
    </row>
    <row r="464" spans="1:12" ht="15.75" x14ac:dyDescent="0.2">
      <c r="A464" s="2132"/>
      <c r="B464" s="2133"/>
      <c r="C464" s="2134"/>
      <c r="D464" s="2135">
        <f t="shared" si="7"/>
        <v>0</v>
      </c>
      <c r="E464" s="2134"/>
      <c r="F464" s="2134"/>
      <c r="G464" s="2134"/>
      <c r="H464" s="2134"/>
      <c r="I464" s="2134"/>
      <c r="J464" s="2134"/>
      <c r="K464" s="3100"/>
      <c r="L464" s="2219"/>
    </row>
    <row r="465" spans="1:12" ht="15.75" x14ac:dyDescent="0.2">
      <c r="A465" s="2132"/>
      <c r="B465" s="2133"/>
      <c r="C465" s="2134"/>
      <c r="D465" s="2135">
        <f t="shared" si="7"/>
        <v>0</v>
      </c>
      <c r="E465" s="2134"/>
      <c r="F465" s="2134"/>
      <c r="G465" s="2134"/>
      <c r="H465" s="2134"/>
      <c r="I465" s="2134"/>
      <c r="J465" s="2134"/>
      <c r="K465" s="3100"/>
      <c r="L465" s="2219"/>
    </row>
    <row r="466" spans="1:12" ht="15.75" x14ac:dyDescent="0.2">
      <c r="A466" s="2132"/>
      <c r="B466" s="2133"/>
      <c r="C466" s="2134"/>
      <c r="D466" s="2135">
        <f t="shared" si="7"/>
        <v>0</v>
      </c>
      <c r="E466" s="2134"/>
      <c r="F466" s="2134"/>
      <c r="G466" s="2134"/>
      <c r="H466" s="2134"/>
      <c r="I466" s="2134"/>
      <c r="J466" s="2134"/>
      <c r="K466" s="3100"/>
      <c r="L466" s="2219"/>
    </row>
    <row r="467" spans="1:12" ht="15.75" x14ac:dyDescent="0.2">
      <c r="A467" s="2132"/>
      <c r="B467" s="2133"/>
      <c r="C467" s="2134"/>
      <c r="D467" s="2135">
        <f t="shared" si="7"/>
        <v>0</v>
      </c>
      <c r="E467" s="2134"/>
      <c r="F467" s="2134"/>
      <c r="G467" s="2134"/>
      <c r="H467" s="2134"/>
      <c r="I467" s="2134"/>
      <c r="J467" s="2134"/>
      <c r="K467" s="3100"/>
      <c r="L467" s="2219"/>
    </row>
    <row r="468" spans="1:12" ht="15.75" x14ac:dyDescent="0.2">
      <c r="A468" s="2132"/>
      <c r="B468" s="2133"/>
      <c r="C468" s="2134"/>
      <c r="D468" s="2135">
        <f t="shared" si="7"/>
        <v>0</v>
      </c>
      <c r="E468" s="2134"/>
      <c r="F468" s="2134"/>
      <c r="G468" s="2134"/>
      <c r="H468" s="2134"/>
      <c r="I468" s="2134"/>
      <c r="J468" s="2134"/>
      <c r="K468" s="3100"/>
      <c r="L468" s="2219"/>
    </row>
    <row r="469" spans="1:12" ht="15.75" x14ac:dyDescent="0.2">
      <c r="A469" s="2132"/>
      <c r="B469" s="2133"/>
      <c r="C469" s="2134"/>
      <c r="D469" s="2135">
        <f t="shared" si="7"/>
        <v>0</v>
      </c>
      <c r="E469" s="2134"/>
      <c r="F469" s="2134"/>
      <c r="G469" s="2134"/>
      <c r="H469" s="2134"/>
      <c r="I469" s="2134"/>
      <c r="J469" s="2134"/>
      <c r="K469" s="3100"/>
      <c r="L469" s="2219"/>
    </row>
    <row r="470" spans="1:12" ht="15.75" x14ac:dyDescent="0.2">
      <c r="A470" s="2132"/>
      <c r="B470" s="2133"/>
      <c r="C470" s="2134"/>
      <c r="D470" s="2135">
        <f t="shared" si="7"/>
        <v>0</v>
      </c>
      <c r="E470" s="2134"/>
      <c r="F470" s="2134"/>
      <c r="G470" s="2134"/>
      <c r="H470" s="2134"/>
      <c r="I470" s="2134"/>
      <c r="J470" s="2134"/>
      <c r="K470" s="3100"/>
      <c r="L470" s="2219"/>
    </row>
    <row r="471" spans="1:12" ht="15.75" x14ac:dyDescent="0.2">
      <c r="A471" s="2132"/>
      <c r="B471" s="2133"/>
      <c r="C471" s="2134"/>
      <c r="D471" s="2135">
        <f t="shared" si="7"/>
        <v>0</v>
      </c>
      <c r="E471" s="2134"/>
      <c r="F471" s="2134"/>
      <c r="G471" s="2134"/>
      <c r="H471" s="2134"/>
      <c r="I471" s="2134"/>
      <c r="J471" s="2134"/>
      <c r="K471" s="3100"/>
      <c r="L471" s="2219"/>
    </row>
    <row r="472" spans="1:12" ht="15.75" x14ac:dyDescent="0.2">
      <c r="A472" s="2132"/>
      <c r="B472" s="2133"/>
      <c r="C472" s="2134"/>
      <c r="D472" s="2135">
        <f t="shared" si="7"/>
        <v>0</v>
      </c>
      <c r="E472" s="2134"/>
      <c r="F472" s="2134"/>
      <c r="G472" s="2134"/>
      <c r="H472" s="2134"/>
      <c r="I472" s="2134"/>
      <c r="J472" s="2134"/>
      <c r="K472" s="3100"/>
      <c r="L472" s="2219"/>
    </row>
    <row r="473" spans="1:12" ht="15.75" x14ac:dyDescent="0.2">
      <c r="A473" s="2132"/>
      <c r="B473" s="2133"/>
      <c r="C473" s="2134"/>
      <c r="D473" s="2135">
        <f t="shared" si="7"/>
        <v>0</v>
      </c>
      <c r="E473" s="2134"/>
      <c r="F473" s="2134"/>
      <c r="G473" s="2134"/>
      <c r="H473" s="2134"/>
      <c r="I473" s="2134"/>
      <c r="J473" s="2134"/>
      <c r="K473" s="3100"/>
      <c r="L473" s="2219"/>
    </row>
    <row r="474" spans="1:12" ht="15.75" x14ac:dyDescent="0.2">
      <c r="A474" s="2132"/>
      <c r="B474" s="2133"/>
      <c r="C474" s="2134"/>
      <c r="D474" s="2135">
        <f t="shared" si="7"/>
        <v>0</v>
      </c>
      <c r="E474" s="2134"/>
      <c r="F474" s="2134"/>
      <c r="G474" s="2134"/>
      <c r="H474" s="2134"/>
      <c r="I474" s="2134"/>
      <c r="J474" s="2134"/>
      <c r="K474" s="3100"/>
      <c r="L474" s="2219"/>
    </row>
    <row r="475" spans="1:12" ht="15.75" x14ac:dyDescent="0.2">
      <c r="A475" s="2132"/>
      <c r="B475" s="2133"/>
      <c r="C475" s="2134"/>
      <c r="D475" s="2135">
        <f t="shared" si="7"/>
        <v>0</v>
      </c>
      <c r="E475" s="2134"/>
      <c r="F475" s="2134"/>
      <c r="G475" s="2134"/>
      <c r="H475" s="2134"/>
      <c r="I475" s="2134"/>
      <c r="J475" s="2134"/>
      <c r="K475" s="3100"/>
      <c r="L475" s="2219"/>
    </row>
    <row r="476" spans="1:12" ht="15.75" x14ac:dyDescent="0.2">
      <c r="A476" s="2132"/>
      <c r="B476" s="2133"/>
      <c r="C476" s="2134"/>
      <c r="D476" s="2135">
        <f t="shared" si="7"/>
        <v>0</v>
      </c>
      <c r="E476" s="2134"/>
      <c r="F476" s="2134"/>
      <c r="G476" s="2134"/>
      <c r="H476" s="2134"/>
      <c r="I476" s="2134"/>
      <c r="J476" s="2134"/>
      <c r="K476" s="3100"/>
      <c r="L476" s="2219"/>
    </row>
    <row r="477" spans="1:12" ht="15.75" x14ac:dyDescent="0.2">
      <c r="A477" s="2132"/>
      <c r="B477" s="2133"/>
      <c r="C477" s="2134"/>
      <c r="D477" s="2135">
        <f t="shared" si="7"/>
        <v>0</v>
      </c>
      <c r="E477" s="2134"/>
      <c r="F477" s="2134"/>
      <c r="G477" s="2134"/>
      <c r="H477" s="2134"/>
      <c r="I477" s="2134"/>
      <c r="J477" s="2134"/>
      <c r="K477" s="3100"/>
      <c r="L477" s="2219"/>
    </row>
    <row r="478" spans="1:12" ht="15.75" x14ac:dyDescent="0.2">
      <c r="A478" s="2132"/>
      <c r="B478" s="2133"/>
      <c r="C478" s="2134"/>
      <c r="D478" s="2135">
        <f t="shared" si="7"/>
        <v>0</v>
      </c>
      <c r="E478" s="2134"/>
      <c r="F478" s="2134"/>
      <c r="G478" s="2134"/>
      <c r="H478" s="2134"/>
      <c r="I478" s="2134"/>
      <c r="J478" s="2134"/>
      <c r="K478" s="3100"/>
      <c r="L478" s="2219"/>
    </row>
    <row r="479" spans="1:12" ht="15.75" x14ac:dyDescent="0.2">
      <c r="A479" s="2132"/>
      <c r="B479" s="2133"/>
      <c r="C479" s="2134"/>
      <c r="D479" s="2135">
        <f t="shared" si="7"/>
        <v>0</v>
      </c>
      <c r="E479" s="2134"/>
      <c r="F479" s="2134"/>
      <c r="G479" s="2134"/>
      <c r="H479" s="2134"/>
      <c r="I479" s="2134"/>
      <c r="J479" s="2134"/>
      <c r="K479" s="3100"/>
      <c r="L479" s="2219"/>
    </row>
    <row r="480" spans="1:12" ht="15.75" x14ac:dyDescent="0.2">
      <c r="A480" s="2132"/>
      <c r="B480" s="2133"/>
      <c r="C480" s="2134"/>
      <c r="D480" s="2135">
        <f t="shared" si="7"/>
        <v>0</v>
      </c>
      <c r="E480" s="2134"/>
      <c r="F480" s="2134"/>
      <c r="G480" s="2134"/>
      <c r="H480" s="2134"/>
      <c r="I480" s="2134"/>
      <c r="J480" s="2134"/>
      <c r="K480" s="3100"/>
      <c r="L480" s="2219"/>
    </row>
    <row r="481" spans="1:12" ht="15.75" x14ac:dyDescent="0.2">
      <c r="A481" s="2132"/>
      <c r="B481" s="2133"/>
      <c r="C481" s="2134"/>
      <c r="D481" s="2135">
        <f t="shared" si="7"/>
        <v>0</v>
      </c>
      <c r="E481" s="2134"/>
      <c r="F481" s="2134"/>
      <c r="G481" s="2134"/>
      <c r="H481" s="2134"/>
      <c r="I481" s="2134"/>
      <c r="J481" s="2134"/>
      <c r="K481" s="3100"/>
      <c r="L481" s="2219"/>
    </row>
    <row r="482" spans="1:12" ht="15.75" x14ac:dyDescent="0.2">
      <c r="A482" s="2132"/>
      <c r="B482" s="2133"/>
      <c r="C482" s="2134"/>
      <c r="D482" s="2135">
        <f t="shared" si="7"/>
        <v>0</v>
      </c>
      <c r="E482" s="2134"/>
      <c r="F482" s="2134"/>
      <c r="G482" s="2134"/>
      <c r="H482" s="2134"/>
      <c r="I482" s="2134"/>
      <c r="J482" s="2134"/>
      <c r="K482" s="3100"/>
      <c r="L482" s="2219"/>
    </row>
    <row r="483" spans="1:12" ht="15.75" x14ac:dyDescent="0.2">
      <c r="A483" s="2132"/>
      <c r="B483" s="2133"/>
      <c r="C483" s="2134"/>
      <c r="D483" s="2135">
        <f t="shared" si="7"/>
        <v>0</v>
      </c>
      <c r="E483" s="2134"/>
      <c r="F483" s="2134"/>
      <c r="G483" s="2134"/>
      <c r="H483" s="2134"/>
      <c r="I483" s="2134"/>
      <c r="J483" s="2134"/>
      <c r="K483" s="3100"/>
      <c r="L483" s="2219"/>
    </row>
    <row r="484" spans="1:12" ht="15.75" x14ac:dyDescent="0.2">
      <c r="A484" s="2132"/>
      <c r="B484" s="2133"/>
      <c r="C484" s="2134"/>
      <c r="D484" s="2135">
        <f t="shared" si="7"/>
        <v>0</v>
      </c>
      <c r="E484" s="2134"/>
      <c r="F484" s="2134"/>
      <c r="G484" s="2134"/>
      <c r="H484" s="2134"/>
      <c r="I484" s="2134"/>
      <c r="J484" s="2134"/>
      <c r="K484" s="3100"/>
      <c r="L484" s="2219"/>
    </row>
    <row r="485" spans="1:12" ht="15.75" x14ac:dyDescent="0.2">
      <c r="A485" s="2132"/>
      <c r="B485" s="2133"/>
      <c r="C485" s="2134"/>
      <c r="D485" s="2135">
        <f t="shared" si="7"/>
        <v>0</v>
      </c>
      <c r="E485" s="2134"/>
      <c r="F485" s="2134"/>
      <c r="G485" s="2134"/>
      <c r="H485" s="2134"/>
      <c r="I485" s="2134"/>
      <c r="J485" s="2134"/>
      <c r="K485" s="3100"/>
      <c r="L485" s="2219"/>
    </row>
    <row r="486" spans="1:12" ht="15.75" x14ac:dyDescent="0.2">
      <c r="A486" s="2132"/>
      <c r="B486" s="2133"/>
      <c r="C486" s="2134"/>
      <c r="D486" s="2135">
        <f t="shared" si="7"/>
        <v>0</v>
      </c>
      <c r="E486" s="2134"/>
      <c r="F486" s="2134"/>
      <c r="G486" s="2134"/>
      <c r="H486" s="2134"/>
      <c r="I486" s="2134"/>
      <c r="J486" s="2134"/>
      <c r="K486" s="3100"/>
      <c r="L486" s="2219"/>
    </row>
    <row r="487" spans="1:12" ht="15.75" x14ac:dyDescent="0.2">
      <c r="A487" s="2132"/>
      <c r="B487" s="2133"/>
      <c r="C487" s="2134"/>
      <c r="D487" s="2135">
        <f t="shared" si="7"/>
        <v>0</v>
      </c>
      <c r="E487" s="2134"/>
      <c r="F487" s="2134"/>
      <c r="G487" s="2134"/>
      <c r="H487" s="2134"/>
      <c r="I487" s="2134"/>
      <c r="J487" s="2134"/>
      <c r="K487" s="3100"/>
      <c r="L487" s="2219"/>
    </row>
    <row r="488" spans="1:12" ht="15.75" x14ac:dyDescent="0.2">
      <c r="A488" s="2132"/>
      <c r="B488" s="2133"/>
      <c r="C488" s="2134"/>
      <c r="D488" s="2135">
        <f t="shared" si="7"/>
        <v>0</v>
      </c>
      <c r="E488" s="2134"/>
      <c r="F488" s="2134"/>
      <c r="G488" s="2134"/>
      <c r="H488" s="2134"/>
      <c r="I488" s="2134"/>
      <c r="J488" s="2134"/>
      <c r="K488" s="3100"/>
      <c r="L488" s="2219"/>
    </row>
    <row r="489" spans="1:12" ht="15.75" x14ac:dyDescent="0.2">
      <c r="A489" s="2132"/>
      <c r="B489" s="2133"/>
      <c r="C489" s="2134"/>
      <c r="D489" s="2135">
        <f t="shared" si="7"/>
        <v>0</v>
      </c>
      <c r="E489" s="2134"/>
      <c r="F489" s="2134"/>
      <c r="G489" s="2134"/>
      <c r="H489" s="2134"/>
      <c r="I489" s="2134"/>
      <c r="J489" s="2134"/>
      <c r="K489" s="3100"/>
      <c r="L489" s="2219"/>
    </row>
    <row r="490" spans="1:12" ht="15.75" x14ac:dyDescent="0.2">
      <c r="A490" s="2132"/>
      <c r="B490" s="2133"/>
      <c r="C490" s="2134"/>
      <c r="D490" s="2135">
        <f t="shared" si="7"/>
        <v>0</v>
      </c>
      <c r="E490" s="2134"/>
      <c r="F490" s="2134"/>
      <c r="G490" s="2134"/>
      <c r="H490" s="2134"/>
      <c r="I490" s="2134"/>
      <c r="J490" s="2134"/>
      <c r="K490" s="3100"/>
      <c r="L490" s="2219"/>
    </row>
    <row r="491" spans="1:12" ht="15.75" x14ac:dyDescent="0.2">
      <c r="A491" s="2132"/>
      <c r="B491" s="2133"/>
      <c r="C491" s="2134"/>
      <c r="D491" s="2135">
        <f t="shared" si="7"/>
        <v>0</v>
      </c>
      <c r="E491" s="2134"/>
      <c r="F491" s="2134"/>
      <c r="G491" s="2134"/>
      <c r="H491" s="2134"/>
      <c r="I491" s="2134"/>
      <c r="J491" s="2134"/>
      <c r="K491" s="3100"/>
      <c r="L491" s="2219"/>
    </row>
    <row r="492" spans="1:12" ht="15.75" x14ac:dyDescent="0.2">
      <c r="A492" s="2132"/>
      <c r="B492" s="2133"/>
      <c r="C492" s="2134"/>
      <c r="D492" s="2135">
        <f t="shared" si="7"/>
        <v>0</v>
      </c>
      <c r="E492" s="2134"/>
      <c r="F492" s="2134"/>
      <c r="G492" s="2134"/>
      <c r="H492" s="2134"/>
      <c r="I492" s="2134"/>
      <c r="J492" s="2134"/>
      <c r="K492" s="3100"/>
      <c r="L492" s="2219"/>
    </row>
    <row r="493" spans="1:12" ht="15.75" x14ac:dyDescent="0.2">
      <c r="A493" s="2132"/>
      <c r="B493" s="2133"/>
      <c r="C493" s="2134"/>
      <c r="D493" s="2135">
        <f t="shared" si="7"/>
        <v>0</v>
      </c>
      <c r="E493" s="2134"/>
      <c r="F493" s="2134"/>
      <c r="G493" s="2134"/>
      <c r="H493" s="2134"/>
      <c r="I493" s="2134"/>
      <c r="J493" s="2134"/>
      <c r="K493" s="3100"/>
      <c r="L493" s="2219"/>
    </row>
    <row r="494" spans="1:12" ht="15.75" x14ac:dyDescent="0.2">
      <c r="A494" s="2132"/>
      <c r="B494" s="2133"/>
      <c r="C494" s="2134"/>
      <c r="D494" s="2135">
        <f t="shared" si="7"/>
        <v>0</v>
      </c>
      <c r="E494" s="2134"/>
      <c r="F494" s="2134"/>
      <c r="G494" s="2134"/>
      <c r="H494" s="2134"/>
      <c r="I494" s="2134"/>
      <c r="J494" s="2134"/>
      <c r="K494" s="3100"/>
      <c r="L494" s="2219"/>
    </row>
    <row r="495" spans="1:12" ht="15.75" x14ac:dyDescent="0.2">
      <c r="A495" s="2132"/>
      <c r="B495" s="2133"/>
      <c r="C495" s="2134"/>
      <c r="D495" s="2135">
        <f t="shared" si="7"/>
        <v>0</v>
      </c>
      <c r="E495" s="2134"/>
      <c r="F495" s="2134"/>
      <c r="G495" s="2134"/>
      <c r="H495" s="2134"/>
      <c r="I495" s="2134"/>
      <c r="J495" s="2134"/>
      <c r="K495" s="3100"/>
      <c r="L495" s="2219"/>
    </row>
    <row r="496" spans="1:12" ht="15.75" x14ac:dyDescent="0.2">
      <c r="A496" s="2132"/>
      <c r="B496" s="2133"/>
      <c r="C496" s="2134"/>
      <c r="D496" s="2135">
        <f t="shared" si="7"/>
        <v>0</v>
      </c>
      <c r="E496" s="2134"/>
      <c r="F496" s="2134"/>
      <c r="G496" s="2134"/>
      <c r="H496" s="2134"/>
      <c r="I496" s="2134"/>
      <c r="J496" s="2134"/>
      <c r="K496" s="3100"/>
      <c r="L496" s="2219"/>
    </row>
    <row r="497" spans="1:12" ht="15.75" x14ac:dyDescent="0.2">
      <c r="A497" s="2132"/>
      <c r="B497" s="2133"/>
      <c r="C497" s="2134"/>
      <c r="D497" s="2135">
        <f t="shared" si="7"/>
        <v>0</v>
      </c>
      <c r="E497" s="2134"/>
      <c r="F497" s="2134"/>
      <c r="G497" s="2134"/>
      <c r="H497" s="2134"/>
      <c r="I497" s="2134"/>
      <c r="J497" s="2134"/>
      <c r="K497" s="3100"/>
      <c r="L497" s="2219"/>
    </row>
    <row r="498" spans="1:12" ht="15.75" x14ac:dyDescent="0.2">
      <c r="A498" s="2132"/>
      <c r="B498" s="2133"/>
      <c r="C498" s="2134"/>
      <c r="D498" s="2135">
        <f t="shared" si="7"/>
        <v>0</v>
      </c>
      <c r="E498" s="2134"/>
      <c r="F498" s="2134"/>
      <c r="G498" s="2134"/>
      <c r="H498" s="2134"/>
      <c r="I498" s="2134"/>
      <c r="J498" s="2134"/>
      <c r="K498" s="3100"/>
      <c r="L498" s="2219"/>
    </row>
    <row r="499" spans="1:12" ht="15.75" x14ac:dyDescent="0.2">
      <c r="A499" s="2132"/>
      <c r="B499" s="2133"/>
      <c r="C499" s="2134"/>
      <c r="D499" s="2135">
        <f t="shared" si="7"/>
        <v>0</v>
      </c>
      <c r="E499" s="2134"/>
      <c r="F499" s="2134"/>
      <c r="G499" s="2134"/>
      <c r="H499" s="2134"/>
      <c r="I499" s="2134"/>
      <c r="J499" s="2134"/>
      <c r="K499" s="3100"/>
      <c r="L499" s="2219"/>
    </row>
    <row r="500" spans="1:12" ht="15.75" x14ac:dyDescent="0.2">
      <c r="A500" s="2132"/>
      <c r="B500" s="2133"/>
      <c r="C500" s="2134"/>
      <c r="D500" s="2135">
        <f t="shared" si="7"/>
        <v>0</v>
      </c>
      <c r="E500" s="2134"/>
      <c r="F500" s="2134"/>
      <c r="G500" s="2134"/>
      <c r="H500" s="2134"/>
      <c r="I500" s="2134"/>
      <c r="J500" s="2134"/>
      <c r="K500" s="3100"/>
      <c r="L500" s="2219"/>
    </row>
    <row r="501" spans="1:12" ht="15.75" x14ac:dyDescent="0.2">
      <c r="A501" s="2132"/>
      <c r="B501" s="2133"/>
      <c r="C501" s="2134"/>
      <c r="D501" s="2135">
        <f t="shared" si="7"/>
        <v>0</v>
      </c>
      <c r="E501" s="2134"/>
      <c r="F501" s="2134"/>
      <c r="G501" s="2134"/>
      <c r="H501" s="2134"/>
      <c r="I501" s="2134"/>
      <c r="J501" s="2134"/>
      <c r="K501" s="3100"/>
      <c r="L501" s="2219"/>
    </row>
    <row r="502" spans="1:12" ht="15.75" x14ac:dyDescent="0.2">
      <c r="A502" s="2132"/>
      <c r="B502" s="2133"/>
      <c r="C502" s="2134"/>
      <c r="D502" s="2135">
        <f t="shared" si="7"/>
        <v>0</v>
      </c>
      <c r="E502" s="2134"/>
      <c r="F502" s="2134"/>
      <c r="G502" s="2134"/>
      <c r="H502" s="2134"/>
      <c r="I502" s="2134"/>
      <c r="J502" s="2134"/>
      <c r="K502" s="3100"/>
      <c r="L502" s="2219"/>
    </row>
    <row r="503" spans="1:12" ht="15.75" x14ac:dyDescent="0.2">
      <c r="A503" s="2132"/>
      <c r="B503" s="2133"/>
      <c r="C503" s="2134"/>
      <c r="D503" s="2135">
        <f t="shared" si="7"/>
        <v>0</v>
      </c>
      <c r="E503" s="2134"/>
      <c r="F503" s="2134"/>
      <c r="G503" s="2134"/>
      <c r="H503" s="2134"/>
      <c r="I503" s="2134"/>
      <c r="J503" s="2134"/>
      <c r="K503" s="3100"/>
      <c r="L503" s="2219"/>
    </row>
    <row r="504" spans="1:12" ht="15.75" x14ac:dyDescent="0.2">
      <c r="A504" s="2132"/>
      <c r="B504" s="2133"/>
      <c r="C504" s="2134"/>
      <c r="D504" s="2135">
        <f t="shared" si="7"/>
        <v>0</v>
      </c>
      <c r="E504" s="2134"/>
      <c r="F504" s="2134"/>
      <c r="G504" s="2134"/>
      <c r="H504" s="2134"/>
      <c r="I504" s="2134"/>
      <c r="J504" s="2134"/>
      <c r="K504" s="3100"/>
      <c r="L504" s="2219"/>
    </row>
    <row r="505" spans="1:12" ht="15.75" x14ac:dyDescent="0.2">
      <c r="A505" s="2132"/>
      <c r="B505" s="2133"/>
      <c r="C505" s="2134"/>
      <c r="D505" s="2135">
        <f t="shared" si="7"/>
        <v>0</v>
      </c>
      <c r="E505" s="2134"/>
      <c r="F505" s="2134"/>
      <c r="G505" s="2134"/>
      <c r="H505" s="2134"/>
      <c r="I505" s="2134"/>
      <c r="J505" s="2134"/>
      <c r="K505" s="3100"/>
      <c r="L505" s="2219"/>
    </row>
    <row r="506" spans="1:12" ht="15.75" x14ac:dyDescent="0.2">
      <c r="A506" s="2132"/>
      <c r="B506" s="2133"/>
      <c r="C506" s="2134"/>
      <c r="D506" s="2135">
        <f t="shared" si="7"/>
        <v>0</v>
      </c>
      <c r="E506" s="2134"/>
      <c r="F506" s="2134"/>
      <c r="G506" s="2134"/>
      <c r="H506" s="2134"/>
      <c r="I506" s="2134"/>
      <c r="J506" s="2134"/>
      <c r="K506" s="3100"/>
      <c r="L506" s="2219"/>
    </row>
    <row r="507" spans="1:12" ht="15.75" x14ac:dyDescent="0.2">
      <c r="A507" s="2132"/>
      <c r="B507" s="2133"/>
      <c r="C507" s="2134"/>
      <c r="D507" s="2135">
        <f t="shared" si="7"/>
        <v>0</v>
      </c>
      <c r="E507" s="2134"/>
      <c r="F507" s="2134"/>
      <c r="G507" s="2134"/>
      <c r="H507" s="2134"/>
      <c r="I507" s="2134"/>
      <c r="J507" s="2134"/>
      <c r="K507" s="3100"/>
      <c r="L507" s="2219"/>
    </row>
    <row r="508" spans="1:12" ht="15.75" x14ac:dyDescent="0.2">
      <c r="A508" s="2132"/>
      <c r="B508" s="2133"/>
      <c r="C508" s="2134"/>
      <c r="D508" s="2135">
        <f t="shared" si="7"/>
        <v>0</v>
      </c>
      <c r="E508" s="2134"/>
      <c r="F508" s="2134"/>
      <c r="G508" s="2134"/>
      <c r="H508" s="2134"/>
      <c r="I508" s="2134"/>
      <c r="J508" s="2134"/>
      <c r="K508" s="3100"/>
      <c r="L508" s="2219"/>
    </row>
    <row r="509" spans="1:12" ht="15.75" x14ac:dyDescent="0.2">
      <c r="A509" s="2132"/>
      <c r="B509" s="2133"/>
      <c r="C509" s="2134"/>
      <c r="D509" s="2135">
        <f t="shared" si="7"/>
        <v>0</v>
      </c>
      <c r="E509" s="2134"/>
      <c r="F509" s="2134"/>
      <c r="G509" s="2134"/>
      <c r="H509" s="2134"/>
      <c r="I509" s="2134"/>
      <c r="J509" s="2134"/>
      <c r="K509" s="3100"/>
      <c r="L509" s="2219"/>
    </row>
    <row r="510" spans="1:12" ht="15.75" x14ac:dyDescent="0.2">
      <c r="A510" s="2132"/>
      <c r="B510" s="2133"/>
      <c r="C510" s="2134"/>
      <c r="D510" s="2135">
        <f t="shared" si="7"/>
        <v>0</v>
      </c>
      <c r="E510" s="2134"/>
      <c r="F510" s="2134"/>
      <c r="G510" s="2134"/>
      <c r="H510" s="2134"/>
      <c r="I510" s="2134"/>
      <c r="J510" s="2134"/>
      <c r="K510" s="3100"/>
      <c r="L510" s="2219"/>
    </row>
    <row r="511" spans="1:12" ht="15.75" x14ac:dyDescent="0.2">
      <c r="A511" s="2132"/>
      <c r="B511" s="2133"/>
      <c r="C511" s="2134"/>
      <c r="D511" s="2135">
        <f t="shared" si="7"/>
        <v>0</v>
      </c>
      <c r="E511" s="2134"/>
      <c r="F511" s="2134"/>
      <c r="G511" s="2134"/>
      <c r="H511" s="2134"/>
      <c r="I511" s="2134"/>
      <c r="J511" s="2134"/>
      <c r="K511" s="3100"/>
      <c r="L511" s="2219"/>
    </row>
    <row r="512" spans="1:12" ht="15.75" x14ac:dyDescent="0.2">
      <c r="A512" s="2132"/>
      <c r="B512" s="2133"/>
      <c r="C512" s="2134"/>
      <c r="D512" s="2135">
        <f t="shared" si="7"/>
        <v>0</v>
      </c>
      <c r="E512" s="2134"/>
      <c r="F512" s="2134"/>
      <c r="G512" s="2134"/>
      <c r="H512" s="2134"/>
      <c r="I512" s="2134"/>
      <c r="J512" s="2134"/>
      <c r="K512" s="3100"/>
      <c r="L512" s="2219"/>
    </row>
    <row r="513" spans="1:12" ht="15.75" x14ac:dyDescent="0.2">
      <c r="A513" s="2132"/>
      <c r="B513" s="2133"/>
      <c r="C513" s="2134"/>
      <c r="D513" s="2135">
        <f t="shared" si="7"/>
        <v>0</v>
      </c>
      <c r="E513" s="2134"/>
      <c r="F513" s="2134"/>
      <c r="G513" s="2134"/>
      <c r="H513" s="2134"/>
      <c r="I513" s="2134"/>
      <c r="J513" s="2134"/>
      <c r="K513" s="3100"/>
      <c r="L513" s="2219"/>
    </row>
    <row r="514" spans="1:12" ht="15.75" x14ac:dyDescent="0.2">
      <c r="A514" s="2132"/>
      <c r="B514" s="2133"/>
      <c r="C514" s="2134"/>
      <c r="D514" s="2135">
        <f t="shared" si="7"/>
        <v>0</v>
      </c>
      <c r="E514" s="2134"/>
      <c r="F514" s="2134"/>
      <c r="G514" s="2134"/>
      <c r="H514" s="2134"/>
      <c r="I514" s="2134"/>
      <c r="J514" s="2134"/>
      <c r="K514" s="3100"/>
      <c r="L514" s="2219"/>
    </row>
    <row r="515" spans="1:12" ht="15.75" x14ac:dyDescent="0.2">
      <c r="A515" s="2132"/>
      <c r="B515" s="2133"/>
      <c r="C515" s="2134"/>
      <c r="D515" s="2135">
        <f t="shared" si="7"/>
        <v>0</v>
      </c>
      <c r="E515" s="2134"/>
      <c r="F515" s="2134"/>
      <c r="G515" s="2134"/>
      <c r="H515" s="2134"/>
      <c r="I515" s="2134"/>
      <c r="J515" s="2134"/>
      <c r="K515" s="3100"/>
      <c r="L515" s="2219"/>
    </row>
    <row r="516" spans="1:12" ht="15.75" x14ac:dyDescent="0.2">
      <c r="A516" s="2132"/>
      <c r="B516" s="2133"/>
      <c r="C516" s="2134"/>
      <c r="D516" s="2135">
        <f t="shared" si="7"/>
        <v>0</v>
      </c>
      <c r="E516" s="2134"/>
      <c r="F516" s="2134"/>
      <c r="G516" s="2134"/>
      <c r="H516" s="2134"/>
      <c r="I516" s="2134"/>
      <c r="J516" s="2134"/>
      <c r="K516" s="3100"/>
      <c r="L516" s="2219"/>
    </row>
    <row r="517" spans="1:12" ht="15.75" x14ac:dyDescent="0.2">
      <c r="A517" s="2132"/>
      <c r="B517" s="2133"/>
      <c r="C517" s="2134"/>
      <c r="D517" s="2135">
        <f t="shared" si="7"/>
        <v>0</v>
      </c>
      <c r="E517" s="2134"/>
      <c r="F517" s="2134"/>
      <c r="G517" s="2134"/>
      <c r="H517" s="2134"/>
      <c r="I517" s="2134"/>
      <c r="J517" s="2134"/>
      <c r="K517" s="3100"/>
      <c r="L517" s="2219"/>
    </row>
    <row r="518" spans="1:12" ht="15.75" x14ac:dyDescent="0.2">
      <c r="A518" s="2132"/>
      <c r="B518" s="2133"/>
      <c r="C518" s="2134"/>
      <c r="D518" s="2135">
        <f t="shared" si="7"/>
        <v>0</v>
      </c>
      <c r="E518" s="2134"/>
      <c r="F518" s="2134"/>
      <c r="G518" s="2134"/>
      <c r="H518" s="2134"/>
      <c r="I518" s="2134"/>
      <c r="J518" s="2134"/>
      <c r="K518" s="3100"/>
      <c r="L518" s="2219"/>
    </row>
    <row r="519" spans="1:12" ht="15.75" x14ac:dyDescent="0.2">
      <c r="A519" s="2132"/>
      <c r="B519" s="2133"/>
      <c r="C519" s="2134"/>
      <c r="D519" s="2135">
        <f t="shared" si="7"/>
        <v>0</v>
      </c>
      <c r="E519" s="2134"/>
      <c r="F519" s="2134"/>
      <c r="G519" s="2134"/>
      <c r="H519" s="2134"/>
      <c r="I519" s="2134"/>
      <c r="J519" s="2134"/>
      <c r="K519" s="3100"/>
      <c r="L519" s="2219"/>
    </row>
    <row r="520" spans="1:12" ht="15.75" x14ac:dyDescent="0.2">
      <c r="A520" s="2132"/>
      <c r="B520" s="2133"/>
      <c r="C520" s="2134"/>
      <c r="D520" s="2135">
        <f t="shared" si="7"/>
        <v>0</v>
      </c>
      <c r="E520" s="2134"/>
      <c r="F520" s="2134"/>
      <c r="G520" s="2134"/>
      <c r="H520" s="2134"/>
      <c r="I520" s="2134"/>
      <c r="J520" s="2134"/>
      <c r="K520" s="3100"/>
      <c r="L520" s="2219"/>
    </row>
    <row r="521" spans="1:12" ht="15.75" x14ac:dyDescent="0.2">
      <c r="A521" s="2132"/>
      <c r="B521" s="2133"/>
      <c r="C521" s="2134"/>
      <c r="D521" s="2135">
        <f t="shared" si="7"/>
        <v>0</v>
      </c>
      <c r="E521" s="2134"/>
      <c r="F521" s="2134"/>
      <c r="G521" s="2134"/>
      <c r="H521" s="2134"/>
      <c r="I521" s="2134"/>
      <c r="J521" s="2134"/>
      <c r="K521" s="3100"/>
      <c r="L521" s="2219"/>
    </row>
    <row r="522" spans="1:12" ht="15.75" x14ac:dyDescent="0.2">
      <c r="A522" s="2132"/>
      <c r="B522" s="2133"/>
      <c r="C522" s="2134"/>
      <c r="D522" s="2135">
        <f t="shared" si="7"/>
        <v>0</v>
      </c>
      <c r="E522" s="2134"/>
      <c r="F522" s="2134"/>
      <c r="G522" s="2134"/>
      <c r="H522" s="2134"/>
      <c r="I522" s="2134"/>
      <c r="J522" s="2134"/>
      <c r="K522" s="3100"/>
      <c r="L522" s="2219"/>
    </row>
    <row r="523" spans="1:12" ht="15.75" x14ac:dyDescent="0.2">
      <c r="A523" s="2132"/>
      <c r="B523" s="2133"/>
      <c r="C523" s="2134"/>
      <c r="D523" s="2135">
        <f t="shared" si="7"/>
        <v>0</v>
      </c>
      <c r="E523" s="2134"/>
      <c r="F523" s="2134"/>
      <c r="G523" s="2134"/>
      <c r="H523" s="2134"/>
      <c r="I523" s="2134"/>
      <c r="J523" s="2134"/>
      <c r="K523" s="3100"/>
      <c r="L523" s="2219"/>
    </row>
    <row r="524" spans="1:12" ht="15.75" x14ac:dyDescent="0.2">
      <c r="A524" s="2132"/>
      <c r="B524" s="2133"/>
      <c r="C524" s="2134"/>
      <c r="D524" s="2135">
        <f t="shared" ref="D524:D587" si="8">+C524*(100-E524)/100</f>
        <v>0</v>
      </c>
      <c r="E524" s="2134"/>
      <c r="F524" s="2134"/>
      <c r="G524" s="2134"/>
      <c r="H524" s="2134"/>
      <c r="I524" s="2134"/>
      <c r="J524" s="2134"/>
      <c r="K524" s="3100"/>
      <c r="L524" s="2219"/>
    </row>
    <row r="525" spans="1:12" ht="15.75" x14ac:dyDescent="0.2">
      <c r="A525" s="2132"/>
      <c r="B525" s="2133"/>
      <c r="C525" s="2134"/>
      <c r="D525" s="2135">
        <f t="shared" si="8"/>
        <v>0</v>
      </c>
      <c r="E525" s="2134"/>
      <c r="F525" s="2134"/>
      <c r="G525" s="2134"/>
      <c r="H525" s="2134"/>
      <c r="I525" s="2134"/>
      <c r="J525" s="2134"/>
      <c r="K525" s="3100"/>
      <c r="L525" s="2219"/>
    </row>
    <row r="526" spans="1:12" ht="15.75" x14ac:dyDescent="0.2">
      <c r="A526" s="2132"/>
      <c r="B526" s="2133"/>
      <c r="C526" s="2134"/>
      <c r="D526" s="2135">
        <f t="shared" si="8"/>
        <v>0</v>
      </c>
      <c r="E526" s="2134"/>
      <c r="F526" s="2134"/>
      <c r="G526" s="2134"/>
      <c r="H526" s="2134"/>
      <c r="I526" s="2134"/>
      <c r="J526" s="2134"/>
      <c r="K526" s="3100"/>
      <c r="L526" s="2219"/>
    </row>
    <row r="527" spans="1:12" ht="15.75" x14ac:dyDescent="0.2">
      <c r="A527" s="2132"/>
      <c r="B527" s="2133"/>
      <c r="C527" s="2134"/>
      <c r="D527" s="2135">
        <f t="shared" si="8"/>
        <v>0</v>
      </c>
      <c r="E527" s="2134"/>
      <c r="F527" s="2134"/>
      <c r="G527" s="2134"/>
      <c r="H527" s="2134"/>
      <c r="I527" s="2134"/>
      <c r="J527" s="2134"/>
      <c r="K527" s="3100"/>
      <c r="L527" s="2219"/>
    </row>
    <row r="528" spans="1:12" ht="15.75" x14ac:dyDescent="0.2">
      <c r="A528" s="2132"/>
      <c r="B528" s="2133"/>
      <c r="C528" s="2134"/>
      <c r="D528" s="2135">
        <f t="shared" si="8"/>
        <v>0</v>
      </c>
      <c r="E528" s="2134"/>
      <c r="F528" s="2134"/>
      <c r="G528" s="2134"/>
      <c r="H528" s="2134"/>
      <c r="I528" s="2134"/>
      <c r="J528" s="2134"/>
      <c r="K528" s="3100"/>
      <c r="L528" s="2219"/>
    </row>
    <row r="529" spans="1:12" ht="15.75" x14ac:dyDescent="0.2">
      <c r="A529" s="2132"/>
      <c r="B529" s="2133"/>
      <c r="C529" s="2134"/>
      <c r="D529" s="2135">
        <f t="shared" si="8"/>
        <v>0</v>
      </c>
      <c r="E529" s="2134"/>
      <c r="F529" s="2134"/>
      <c r="G529" s="2134"/>
      <c r="H529" s="2134"/>
      <c r="I529" s="2134"/>
      <c r="J529" s="2134"/>
      <c r="K529" s="3100"/>
      <c r="L529" s="2219"/>
    </row>
    <row r="530" spans="1:12" ht="15.75" x14ac:dyDescent="0.2">
      <c r="A530" s="2132"/>
      <c r="B530" s="2133"/>
      <c r="C530" s="2134"/>
      <c r="D530" s="2135">
        <f t="shared" si="8"/>
        <v>0</v>
      </c>
      <c r="E530" s="2134"/>
      <c r="F530" s="2134"/>
      <c r="G530" s="2134"/>
      <c r="H530" s="2134"/>
      <c r="I530" s="2134"/>
      <c r="J530" s="2134"/>
      <c r="K530" s="3100"/>
      <c r="L530" s="2219"/>
    </row>
    <row r="531" spans="1:12" ht="15.75" x14ac:dyDescent="0.2">
      <c r="A531" s="2132"/>
      <c r="B531" s="2133"/>
      <c r="C531" s="2134"/>
      <c r="D531" s="2135">
        <f t="shared" si="8"/>
        <v>0</v>
      </c>
      <c r="E531" s="2134"/>
      <c r="F531" s="2134"/>
      <c r="G531" s="2134"/>
      <c r="H531" s="2134"/>
      <c r="I531" s="2134"/>
      <c r="J531" s="2134"/>
      <c r="K531" s="3100"/>
      <c r="L531" s="2219"/>
    </row>
    <row r="532" spans="1:12" ht="15.75" x14ac:dyDescent="0.2">
      <c r="A532" s="2132"/>
      <c r="B532" s="2133"/>
      <c r="C532" s="2134"/>
      <c r="D532" s="2135">
        <f t="shared" si="8"/>
        <v>0</v>
      </c>
      <c r="E532" s="2134"/>
      <c r="F532" s="2134"/>
      <c r="G532" s="2134"/>
      <c r="H532" s="2134"/>
      <c r="I532" s="2134"/>
      <c r="J532" s="2134"/>
      <c r="K532" s="3100"/>
      <c r="L532" s="2219"/>
    </row>
    <row r="533" spans="1:12" ht="15.75" x14ac:dyDescent="0.2">
      <c r="A533" s="2132"/>
      <c r="B533" s="2133"/>
      <c r="C533" s="2134"/>
      <c r="D533" s="2135">
        <f t="shared" si="8"/>
        <v>0</v>
      </c>
      <c r="E533" s="2134"/>
      <c r="F533" s="2134"/>
      <c r="G533" s="2134"/>
      <c r="H533" s="2134"/>
      <c r="I533" s="2134"/>
      <c r="J533" s="2134"/>
      <c r="K533" s="3100"/>
      <c r="L533" s="2219"/>
    </row>
    <row r="534" spans="1:12" ht="15.75" x14ac:dyDescent="0.2">
      <c r="A534" s="2132"/>
      <c r="B534" s="2133"/>
      <c r="C534" s="2134"/>
      <c r="D534" s="2135">
        <f t="shared" si="8"/>
        <v>0</v>
      </c>
      <c r="E534" s="2134"/>
      <c r="F534" s="2134"/>
      <c r="G534" s="2134"/>
      <c r="H534" s="2134"/>
      <c r="I534" s="2134"/>
      <c r="J534" s="2134"/>
      <c r="K534" s="3100"/>
      <c r="L534" s="2219"/>
    </row>
    <row r="535" spans="1:12" ht="15.75" x14ac:dyDescent="0.2">
      <c r="A535" s="2132"/>
      <c r="B535" s="2133"/>
      <c r="C535" s="2134"/>
      <c r="D535" s="2135">
        <f t="shared" si="8"/>
        <v>0</v>
      </c>
      <c r="E535" s="2134"/>
      <c r="F535" s="2134"/>
      <c r="G535" s="2134"/>
      <c r="H535" s="2134"/>
      <c r="I535" s="2134"/>
      <c r="J535" s="2134"/>
      <c r="K535" s="3100"/>
      <c r="L535" s="2219"/>
    </row>
    <row r="536" spans="1:12" ht="15.75" x14ac:dyDescent="0.2">
      <c r="A536" s="2132"/>
      <c r="B536" s="2133"/>
      <c r="C536" s="2134"/>
      <c r="D536" s="2135">
        <f t="shared" si="8"/>
        <v>0</v>
      </c>
      <c r="E536" s="2134"/>
      <c r="F536" s="2134"/>
      <c r="G536" s="2134"/>
      <c r="H536" s="2134"/>
      <c r="I536" s="2134"/>
      <c r="J536" s="2134"/>
      <c r="K536" s="3100"/>
      <c r="L536" s="2219"/>
    </row>
    <row r="537" spans="1:12" ht="15.75" x14ac:dyDescent="0.2">
      <c r="A537" s="2132"/>
      <c r="B537" s="2133"/>
      <c r="C537" s="2134"/>
      <c r="D537" s="2135">
        <f t="shared" si="8"/>
        <v>0</v>
      </c>
      <c r="E537" s="2134"/>
      <c r="F537" s="2134"/>
      <c r="G537" s="2134"/>
      <c r="H537" s="2134"/>
      <c r="I537" s="2134"/>
      <c r="J537" s="2134"/>
      <c r="K537" s="3100"/>
      <c r="L537" s="2219"/>
    </row>
    <row r="538" spans="1:12" ht="15.75" x14ac:dyDescent="0.2">
      <c r="A538" s="2132"/>
      <c r="B538" s="2133"/>
      <c r="C538" s="2134"/>
      <c r="D538" s="2135">
        <f t="shared" si="8"/>
        <v>0</v>
      </c>
      <c r="E538" s="2134"/>
      <c r="F538" s="2134"/>
      <c r="G538" s="2134"/>
      <c r="H538" s="2134"/>
      <c r="I538" s="2134"/>
      <c r="J538" s="2134"/>
      <c r="K538" s="3100"/>
      <c r="L538" s="2219"/>
    </row>
    <row r="539" spans="1:12" ht="15.75" x14ac:dyDescent="0.2">
      <c r="A539" s="2132"/>
      <c r="B539" s="2133"/>
      <c r="C539" s="2134"/>
      <c r="D539" s="2135">
        <f t="shared" si="8"/>
        <v>0</v>
      </c>
      <c r="E539" s="2134"/>
      <c r="F539" s="2134"/>
      <c r="G539" s="2134"/>
      <c r="H539" s="2134"/>
      <c r="I539" s="2134"/>
      <c r="J539" s="2134"/>
      <c r="K539" s="3100"/>
      <c r="L539" s="2219"/>
    </row>
    <row r="540" spans="1:12" ht="15.75" x14ac:dyDescent="0.2">
      <c r="A540" s="2132"/>
      <c r="B540" s="2133"/>
      <c r="C540" s="2134"/>
      <c r="D540" s="2135">
        <f t="shared" si="8"/>
        <v>0</v>
      </c>
      <c r="E540" s="2134"/>
      <c r="F540" s="2134"/>
      <c r="G540" s="2134"/>
      <c r="H540" s="2134"/>
      <c r="I540" s="2134"/>
      <c r="J540" s="2134"/>
      <c r="K540" s="3100"/>
      <c r="L540" s="2219"/>
    </row>
    <row r="541" spans="1:12" ht="15.75" x14ac:dyDescent="0.2">
      <c r="A541" s="2132"/>
      <c r="B541" s="2133"/>
      <c r="C541" s="2134"/>
      <c r="D541" s="2135">
        <f t="shared" si="8"/>
        <v>0</v>
      </c>
      <c r="E541" s="2134"/>
      <c r="F541" s="2134"/>
      <c r="G541" s="2134"/>
      <c r="H541" s="2134"/>
      <c r="I541" s="2134"/>
      <c r="J541" s="2134"/>
      <c r="K541" s="3100"/>
      <c r="L541" s="2219"/>
    </row>
    <row r="542" spans="1:12" ht="15.75" x14ac:dyDescent="0.2">
      <c r="A542" s="2132"/>
      <c r="B542" s="2133"/>
      <c r="C542" s="2134"/>
      <c r="D542" s="2135">
        <f t="shared" si="8"/>
        <v>0</v>
      </c>
      <c r="E542" s="2134"/>
      <c r="F542" s="2134"/>
      <c r="G542" s="2134"/>
      <c r="H542" s="2134"/>
      <c r="I542" s="2134"/>
      <c r="J542" s="2134"/>
      <c r="K542" s="3100"/>
      <c r="L542" s="2219"/>
    </row>
    <row r="543" spans="1:12" ht="15.75" x14ac:dyDescent="0.2">
      <c r="A543" s="2132"/>
      <c r="B543" s="2133"/>
      <c r="C543" s="2134"/>
      <c r="D543" s="2135">
        <f t="shared" si="8"/>
        <v>0</v>
      </c>
      <c r="E543" s="2134"/>
      <c r="F543" s="2134"/>
      <c r="G543" s="2134"/>
      <c r="H543" s="2134"/>
      <c r="I543" s="2134"/>
      <c r="J543" s="2134"/>
      <c r="K543" s="3100"/>
      <c r="L543" s="2219"/>
    </row>
    <row r="544" spans="1:12" ht="15.75" x14ac:dyDescent="0.2">
      <c r="A544" s="2132"/>
      <c r="B544" s="2133"/>
      <c r="C544" s="2134"/>
      <c r="D544" s="2135">
        <f t="shared" si="8"/>
        <v>0</v>
      </c>
      <c r="E544" s="2134"/>
      <c r="F544" s="2134"/>
      <c r="G544" s="2134"/>
      <c r="H544" s="2134"/>
      <c r="I544" s="2134"/>
      <c r="J544" s="2134"/>
      <c r="K544" s="3100"/>
      <c r="L544" s="2219"/>
    </row>
    <row r="545" spans="1:12" ht="15.75" x14ac:dyDescent="0.2">
      <c r="A545" s="2132"/>
      <c r="B545" s="2133"/>
      <c r="C545" s="2134"/>
      <c r="D545" s="2135">
        <f t="shared" si="8"/>
        <v>0</v>
      </c>
      <c r="E545" s="2134"/>
      <c r="F545" s="2134"/>
      <c r="G545" s="2134"/>
      <c r="H545" s="2134"/>
      <c r="I545" s="2134"/>
      <c r="J545" s="2134"/>
      <c r="K545" s="3100"/>
      <c r="L545" s="2219"/>
    </row>
    <row r="546" spans="1:12" ht="15.75" x14ac:dyDescent="0.2">
      <c r="A546" s="2132"/>
      <c r="B546" s="2133"/>
      <c r="C546" s="2134"/>
      <c r="D546" s="2135">
        <f t="shared" si="8"/>
        <v>0</v>
      </c>
      <c r="E546" s="2134"/>
      <c r="F546" s="2134"/>
      <c r="G546" s="2134"/>
      <c r="H546" s="2134"/>
      <c r="I546" s="2134"/>
      <c r="J546" s="2134"/>
      <c r="K546" s="3100"/>
      <c r="L546" s="2219"/>
    </row>
    <row r="547" spans="1:12" ht="15.75" x14ac:dyDescent="0.2">
      <c r="A547" s="2132"/>
      <c r="B547" s="2133"/>
      <c r="C547" s="2134"/>
      <c r="D547" s="2135">
        <f t="shared" si="8"/>
        <v>0</v>
      </c>
      <c r="E547" s="2134"/>
      <c r="F547" s="2134"/>
      <c r="G547" s="2134"/>
      <c r="H547" s="2134"/>
      <c r="I547" s="2134"/>
      <c r="J547" s="2134"/>
      <c r="K547" s="3100"/>
      <c r="L547" s="2219"/>
    </row>
    <row r="548" spans="1:12" ht="15.75" x14ac:dyDescent="0.2">
      <c r="A548" s="2132"/>
      <c r="B548" s="2133"/>
      <c r="C548" s="2134"/>
      <c r="D548" s="2135">
        <f t="shared" si="8"/>
        <v>0</v>
      </c>
      <c r="E548" s="2134"/>
      <c r="F548" s="2134"/>
      <c r="G548" s="2134"/>
      <c r="H548" s="2134"/>
      <c r="I548" s="2134"/>
      <c r="J548" s="2134"/>
      <c r="K548" s="3100"/>
      <c r="L548" s="2219"/>
    </row>
    <row r="549" spans="1:12" ht="15.75" x14ac:dyDescent="0.2">
      <c r="A549" s="2132"/>
      <c r="B549" s="2133"/>
      <c r="C549" s="2134"/>
      <c r="D549" s="2135">
        <f t="shared" si="8"/>
        <v>0</v>
      </c>
      <c r="E549" s="2134"/>
      <c r="F549" s="2134"/>
      <c r="G549" s="2134"/>
      <c r="H549" s="2134"/>
      <c r="I549" s="2134"/>
      <c r="J549" s="2134"/>
      <c r="K549" s="3100"/>
      <c r="L549" s="2219"/>
    </row>
    <row r="550" spans="1:12" ht="15.75" x14ac:dyDescent="0.2">
      <c r="A550" s="2132"/>
      <c r="B550" s="2133"/>
      <c r="C550" s="2134"/>
      <c r="D550" s="2135">
        <f t="shared" si="8"/>
        <v>0</v>
      </c>
      <c r="E550" s="2134"/>
      <c r="F550" s="2134"/>
      <c r="G550" s="2134"/>
      <c r="H550" s="2134"/>
      <c r="I550" s="2134"/>
      <c r="J550" s="2134"/>
      <c r="K550" s="3100"/>
      <c r="L550" s="2219"/>
    </row>
    <row r="551" spans="1:12" ht="15.75" x14ac:dyDescent="0.2">
      <c r="A551" s="2132"/>
      <c r="B551" s="2133"/>
      <c r="C551" s="2134"/>
      <c r="D551" s="2135">
        <f t="shared" si="8"/>
        <v>0</v>
      </c>
      <c r="E551" s="2134"/>
      <c r="F551" s="2134"/>
      <c r="G551" s="2134"/>
      <c r="H551" s="2134"/>
      <c r="I551" s="2134"/>
      <c r="J551" s="2134"/>
      <c r="K551" s="3100"/>
      <c r="L551" s="2219"/>
    </row>
    <row r="552" spans="1:12" ht="15.75" x14ac:dyDescent="0.2">
      <c r="A552" s="2132"/>
      <c r="B552" s="2133"/>
      <c r="C552" s="2134"/>
      <c r="D552" s="2135">
        <f t="shared" si="8"/>
        <v>0</v>
      </c>
      <c r="E552" s="2134"/>
      <c r="F552" s="2134"/>
      <c r="G552" s="2134"/>
      <c r="H552" s="2134"/>
      <c r="I552" s="2134"/>
      <c r="J552" s="2134"/>
      <c r="K552" s="3100"/>
      <c r="L552" s="2219"/>
    </row>
    <row r="553" spans="1:12" ht="15.75" x14ac:dyDescent="0.2">
      <c r="A553" s="2132"/>
      <c r="B553" s="2133"/>
      <c r="C553" s="2134"/>
      <c r="D553" s="2135">
        <f t="shared" si="8"/>
        <v>0</v>
      </c>
      <c r="E553" s="2134"/>
      <c r="F553" s="2134"/>
      <c r="G553" s="2134"/>
      <c r="H553" s="2134"/>
      <c r="I553" s="2134"/>
      <c r="J553" s="2134"/>
      <c r="K553" s="3100"/>
      <c r="L553" s="2219"/>
    </row>
    <row r="554" spans="1:12" ht="15.75" x14ac:dyDescent="0.2">
      <c r="A554" s="2132"/>
      <c r="B554" s="2133"/>
      <c r="C554" s="2134"/>
      <c r="D554" s="2135">
        <f t="shared" si="8"/>
        <v>0</v>
      </c>
      <c r="E554" s="2134"/>
      <c r="F554" s="2134"/>
      <c r="G554" s="2134"/>
      <c r="H554" s="2134"/>
      <c r="I554" s="2134"/>
      <c r="J554" s="2134"/>
      <c r="K554" s="3100"/>
      <c r="L554" s="2219"/>
    </row>
    <row r="555" spans="1:12" ht="15.75" x14ac:dyDescent="0.2">
      <c r="A555" s="2132"/>
      <c r="B555" s="2133"/>
      <c r="C555" s="2134"/>
      <c r="D555" s="2135">
        <f t="shared" si="8"/>
        <v>0</v>
      </c>
      <c r="E555" s="2134"/>
      <c r="F555" s="2134"/>
      <c r="G555" s="2134"/>
      <c r="H555" s="2134"/>
      <c r="I555" s="2134"/>
      <c r="J555" s="2134"/>
      <c r="K555" s="3100"/>
      <c r="L555" s="2219"/>
    </row>
    <row r="556" spans="1:12" ht="15.75" x14ac:dyDescent="0.2">
      <c r="A556" s="2132"/>
      <c r="B556" s="2133"/>
      <c r="C556" s="2134"/>
      <c r="D556" s="2135">
        <f t="shared" si="8"/>
        <v>0</v>
      </c>
      <c r="E556" s="2134"/>
      <c r="F556" s="2134"/>
      <c r="G556" s="2134"/>
      <c r="H556" s="2134"/>
      <c r="I556" s="2134"/>
      <c r="J556" s="2134"/>
      <c r="K556" s="3100"/>
      <c r="L556" s="2219"/>
    </row>
    <row r="557" spans="1:12" ht="15.75" x14ac:dyDescent="0.2">
      <c r="A557" s="2132"/>
      <c r="B557" s="2133"/>
      <c r="C557" s="2134"/>
      <c r="D557" s="2135">
        <f t="shared" si="8"/>
        <v>0</v>
      </c>
      <c r="E557" s="2134"/>
      <c r="F557" s="2134"/>
      <c r="G557" s="2134"/>
      <c r="H557" s="2134"/>
      <c r="I557" s="2134"/>
      <c r="J557" s="2134"/>
      <c r="K557" s="3100"/>
      <c r="L557" s="2219"/>
    </row>
    <row r="558" spans="1:12" ht="15.75" x14ac:dyDescent="0.2">
      <c r="A558" s="2132"/>
      <c r="B558" s="2133"/>
      <c r="C558" s="2134"/>
      <c r="D558" s="2135">
        <f t="shared" si="8"/>
        <v>0</v>
      </c>
      <c r="E558" s="2134"/>
      <c r="F558" s="2134"/>
      <c r="G558" s="2134"/>
      <c r="H558" s="2134"/>
      <c r="I558" s="2134"/>
      <c r="J558" s="2134"/>
      <c r="K558" s="3100"/>
      <c r="L558" s="2219"/>
    </row>
    <row r="559" spans="1:12" ht="15.75" x14ac:dyDescent="0.2">
      <c r="A559" s="2132"/>
      <c r="B559" s="2133"/>
      <c r="C559" s="2134"/>
      <c r="D559" s="2135">
        <f t="shared" si="8"/>
        <v>0</v>
      </c>
      <c r="E559" s="2134"/>
      <c r="F559" s="2134"/>
      <c r="G559" s="2134"/>
      <c r="H559" s="2134"/>
      <c r="I559" s="2134"/>
      <c r="J559" s="2134"/>
      <c r="K559" s="3100"/>
      <c r="L559" s="2219"/>
    </row>
    <row r="560" spans="1:12" ht="15.75" x14ac:dyDescent="0.2">
      <c r="A560" s="2132"/>
      <c r="B560" s="2133"/>
      <c r="C560" s="2134"/>
      <c r="D560" s="2135">
        <f t="shared" si="8"/>
        <v>0</v>
      </c>
      <c r="E560" s="2134"/>
      <c r="F560" s="2134"/>
      <c r="G560" s="2134"/>
      <c r="H560" s="2134"/>
      <c r="I560" s="2134"/>
      <c r="J560" s="2134"/>
      <c r="K560" s="3100"/>
      <c r="L560" s="2219"/>
    </row>
    <row r="561" spans="1:12" ht="15.75" x14ac:dyDescent="0.2">
      <c r="A561" s="2132"/>
      <c r="B561" s="2133"/>
      <c r="C561" s="2134"/>
      <c r="D561" s="2135">
        <f t="shared" si="8"/>
        <v>0</v>
      </c>
      <c r="E561" s="2134"/>
      <c r="F561" s="2134"/>
      <c r="G561" s="2134"/>
      <c r="H561" s="2134"/>
      <c r="I561" s="2134"/>
      <c r="J561" s="2134"/>
      <c r="K561" s="3100"/>
      <c r="L561" s="2219"/>
    </row>
    <row r="562" spans="1:12" ht="15.75" x14ac:dyDescent="0.2">
      <c r="A562" s="2132"/>
      <c r="B562" s="2133"/>
      <c r="C562" s="2134"/>
      <c r="D562" s="2135">
        <f t="shared" si="8"/>
        <v>0</v>
      </c>
      <c r="E562" s="2134"/>
      <c r="F562" s="2134"/>
      <c r="G562" s="2134"/>
      <c r="H562" s="2134"/>
      <c r="I562" s="2134"/>
      <c r="J562" s="2134"/>
      <c r="K562" s="3100"/>
      <c r="L562" s="2219"/>
    </row>
    <row r="563" spans="1:12" ht="15.75" x14ac:dyDescent="0.2">
      <c r="A563" s="2132"/>
      <c r="B563" s="2133"/>
      <c r="C563" s="2134"/>
      <c r="D563" s="2135">
        <f t="shared" si="8"/>
        <v>0</v>
      </c>
      <c r="E563" s="2134"/>
      <c r="F563" s="2134"/>
      <c r="G563" s="2134"/>
      <c r="H563" s="2134"/>
      <c r="I563" s="2134"/>
      <c r="J563" s="2134"/>
      <c r="K563" s="3100"/>
      <c r="L563" s="2219"/>
    </row>
    <row r="564" spans="1:12" ht="15.75" x14ac:dyDescent="0.2">
      <c r="A564" s="2132"/>
      <c r="B564" s="2133"/>
      <c r="C564" s="2134"/>
      <c r="D564" s="2135">
        <f t="shared" si="8"/>
        <v>0</v>
      </c>
      <c r="E564" s="2134"/>
      <c r="F564" s="2134"/>
      <c r="G564" s="2134"/>
      <c r="H564" s="2134"/>
      <c r="I564" s="2134"/>
      <c r="J564" s="2134"/>
      <c r="K564" s="3100"/>
      <c r="L564" s="2219"/>
    </row>
    <row r="565" spans="1:12" ht="15.75" x14ac:dyDescent="0.2">
      <c r="A565" s="2132"/>
      <c r="B565" s="2133"/>
      <c r="C565" s="2134"/>
      <c r="D565" s="2135">
        <f t="shared" si="8"/>
        <v>0</v>
      </c>
      <c r="E565" s="2134"/>
      <c r="F565" s="2134"/>
      <c r="G565" s="2134"/>
      <c r="H565" s="2134"/>
      <c r="I565" s="2134"/>
      <c r="J565" s="2134"/>
      <c r="K565" s="3100"/>
      <c r="L565" s="2219"/>
    </row>
    <row r="566" spans="1:12" ht="15.75" x14ac:dyDescent="0.2">
      <c r="A566" s="2132"/>
      <c r="B566" s="2133"/>
      <c r="C566" s="2134"/>
      <c r="D566" s="2135">
        <f t="shared" si="8"/>
        <v>0</v>
      </c>
      <c r="E566" s="2134"/>
      <c r="F566" s="2134"/>
      <c r="G566" s="2134"/>
      <c r="H566" s="2134"/>
      <c r="I566" s="2134"/>
      <c r="J566" s="2134"/>
      <c r="K566" s="3100"/>
      <c r="L566" s="2219"/>
    </row>
    <row r="567" spans="1:12" ht="15.75" x14ac:dyDescent="0.2">
      <c r="A567" s="2132"/>
      <c r="B567" s="2133"/>
      <c r="C567" s="2134"/>
      <c r="D567" s="2135">
        <f t="shared" si="8"/>
        <v>0</v>
      </c>
      <c r="E567" s="2134"/>
      <c r="F567" s="2134"/>
      <c r="G567" s="2134"/>
      <c r="H567" s="2134"/>
      <c r="I567" s="2134"/>
      <c r="J567" s="2134"/>
      <c r="K567" s="3100"/>
      <c r="L567" s="2219"/>
    </row>
    <row r="568" spans="1:12" ht="15.75" x14ac:dyDescent="0.2">
      <c r="A568" s="2132"/>
      <c r="B568" s="2133"/>
      <c r="C568" s="2134"/>
      <c r="D568" s="2135">
        <f t="shared" si="8"/>
        <v>0</v>
      </c>
      <c r="E568" s="2134"/>
      <c r="F568" s="2134"/>
      <c r="G568" s="2134"/>
      <c r="H568" s="2134"/>
      <c r="I568" s="2134"/>
      <c r="J568" s="2134"/>
      <c r="K568" s="3100"/>
      <c r="L568" s="2219"/>
    </row>
    <row r="569" spans="1:12" ht="15.75" x14ac:dyDescent="0.2">
      <c r="A569" s="2132"/>
      <c r="B569" s="2133"/>
      <c r="C569" s="2134"/>
      <c r="D569" s="2135">
        <f t="shared" si="8"/>
        <v>0</v>
      </c>
      <c r="E569" s="2134"/>
      <c r="F569" s="2134"/>
      <c r="G569" s="2134"/>
      <c r="H569" s="2134"/>
      <c r="I569" s="2134"/>
      <c r="J569" s="2134"/>
      <c r="K569" s="3100"/>
      <c r="L569" s="2219"/>
    </row>
    <row r="570" spans="1:12" ht="15.75" x14ac:dyDescent="0.2">
      <c r="A570" s="2132"/>
      <c r="B570" s="2133"/>
      <c r="C570" s="2134"/>
      <c r="D570" s="2135">
        <f t="shared" si="8"/>
        <v>0</v>
      </c>
      <c r="E570" s="2134"/>
      <c r="F570" s="2134"/>
      <c r="G570" s="2134"/>
      <c r="H570" s="2134"/>
      <c r="I570" s="2134"/>
      <c r="J570" s="2134"/>
      <c r="K570" s="3100"/>
      <c r="L570" s="2219"/>
    </row>
    <row r="571" spans="1:12" ht="15.75" x14ac:dyDescent="0.2">
      <c r="A571" s="2132"/>
      <c r="B571" s="2133"/>
      <c r="C571" s="2134"/>
      <c r="D571" s="2135">
        <f t="shared" si="8"/>
        <v>0</v>
      </c>
      <c r="E571" s="2134"/>
      <c r="F571" s="2134"/>
      <c r="G571" s="2134"/>
      <c r="H571" s="2134"/>
      <c r="I571" s="2134"/>
      <c r="J571" s="2134"/>
      <c r="K571" s="3100"/>
      <c r="L571" s="2219"/>
    </row>
    <row r="572" spans="1:12" ht="15.75" x14ac:dyDescent="0.2">
      <c r="A572" s="2132"/>
      <c r="B572" s="2133"/>
      <c r="C572" s="2134"/>
      <c r="D572" s="2135">
        <f t="shared" si="8"/>
        <v>0</v>
      </c>
      <c r="E572" s="2134"/>
      <c r="F572" s="2134"/>
      <c r="G572" s="2134"/>
      <c r="H572" s="2134"/>
      <c r="I572" s="2134"/>
      <c r="J572" s="2134"/>
      <c r="K572" s="3100"/>
      <c r="L572" s="2219"/>
    </row>
    <row r="573" spans="1:12" ht="15.75" x14ac:dyDescent="0.2">
      <c r="A573" s="2132"/>
      <c r="B573" s="2133"/>
      <c r="C573" s="2134"/>
      <c r="D573" s="2135">
        <f t="shared" si="8"/>
        <v>0</v>
      </c>
      <c r="E573" s="2134"/>
      <c r="F573" s="2134"/>
      <c r="G573" s="2134"/>
      <c r="H573" s="2134"/>
      <c r="I573" s="2134"/>
      <c r="J573" s="2134"/>
      <c r="K573" s="3100"/>
      <c r="L573" s="2219"/>
    </row>
    <row r="574" spans="1:12" ht="15.75" x14ac:dyDescent="0.2">
      <c r="A574" s="2132"/>
      <c r="B574" s="2133"/>
      <c r="C574" s="2134"/>
      <c r="D574" s="2135">
        <f t="shared" si="8"/>
        <v>0</v>
      </c>
      <c r="E574" s="2134"/>
      <c r="F574" s="2134"/>
      <c r="G574" s="2134"/>
      <c r="H574" s="2134"/>
      <c r="I574" s="2134"/>
      <c r="J574" s="2134"/>
      <c r="K574" s="3100"/>
      <c r="L574" s="2219"/>
    </row>
    <row r="575" spans="1:12" ht="15.75" x14ac:dyDescent="0.2">
      <c r="A575" s="2132"/>
      <c r="B575" s="2133"/>
      <c r="C575" s="2134"/>
      <c r="D575" s="2135">
        <f t="shared" si="8"/>
        <v>0</v>
      </c>
      <c r="E575" s="2134"/>
      <c r="F575" s="2134"/>
      <c r="G575" s="2134"/>
      <c r="H575" s="2134"/>
      <c r="I575" s="2134"/>
      <c r="J575" s="2134"/>
      <c r="K575" s="3100"/>
      <c r="L575" s="2219"/>
    </row>
    <row r="576" spans="1:12" ht="15.75" x14ac:dyDescent="0.2">
      <c r="A576" s="2132"/>
      <c r="B576" s="2133"/>
      <c r="C576" s="2134"/>
      <c r="D576" s="2135">
        <f t="shared" si="8"/>
        <v>0</v>
      </c>
      <c r="E576" s="2134"/>
      <c r="F576" s="2134"/>
      <c r="G576" s="2134"/>
      <c r="H576" s="2134"/>
      <c r="I576" s="2134"/>
      <c r="J576" s="2134"/>
      <c r="K576" s="3100"/>
      <c r="L576" s="2219"/>
    </row>
    <row r="577" spans="1:12" ht="15.75" x14ac:dyDescent="0.2">
      <c r="A577" s="2132"/>
      <c r="B577" s="2133"/>
      <c r="C577" s="2134"/>
      <c r="D577" s="2135">
        <f t="shared" si="8"/>
        <v>0</v>
      </c>
      <c r="E577" s="2134"/>
      <c r="F577" s="2134"/>
      <c r="G577" s="2134"/>
      <c r="H577" s="2134"/>
      <c r="I577" s="2134"/>
      <c r="J577" s="2134"/>
      <c r="K577" s="3100"/>
      <c r="L577" s="2219"/>
    </row>
    <row r="578" spans="1:12" ht="15.75" x14ac:dyDescent="0.2">
      <c r="A578" s="2132"/>
      <c r="B578" s="2133"/>
      <c r="C578" s="2134"/>
      <c r="D578" s="2135">
        <f t="shared" si="8"/>
        <v>0</v>
      </c>
      <c r="E578" s="2134"/>
      <c r="F578" s="2134"/>
      <c r="G578" s="2134"/>
      <c r="H578" s="2134"/>
      <c r="I578" s="2134"/>
      <c r="J578" s="2134"/>
      <c r="K578" s="3100"/>
      <c r="L578" s="2219"/>
    </row>
    <row r="579" spans="1:12" ht="15.75" x14ac:dyDescent="0.2">
      <c r="A579" s="2132"/>
      <c r="B579" s="2133"/>
      <c r="C579" s="2134"/>
      <c r="D579" s="2135">
        <f t="shared" si="8"/>
        <v>0</v>
      </c>
      <c r="E579" s="2134"/>
      <c r="F579" s="2134"/>
      <c r="G579" s="2134"/>
      <c r="H579" s="2134"/>
      <c r="I579" s="2134"/>
      <c r="J579" s="2134"/>
      <c r="K579" s="3100"/>
      <c r="L579" s="2219"/>
    </row>
    <row r="580" spans="1:12" ht="15.75" x14ac:dyDescent="0.2">
      <c r="A580" s="2132"/>
      <c r="B580" s="2133"/>
      <c r="C580" s="2134"/>
      <c r="D580" s="2135">
        <f t="shared" si="8"/>
        <v>0</v>
      </c>
      <c r="E580" s="2134"/>
      <c r="F580" s="2134"/>
      <c r="G580" s="2134"/>
      <c r="H580" s="2134"/>
      <c r="I580" s="2134"/>
      <c r="J580" s="2134"/>
      <c r="K580" s="3100"/>
      <c r="L580" s="2219"/>
    </row>
    <row r="581" spans="1:12" ht="15.75" x14ac:dyDescent="0.2">
      <c r="A581" s="2132"/>
      <c r="B581" s="2133"/>
      <c r="C581" s="2134"/>
      <c r="D581" s="2135">
        <f t="shared" si="8"/>
        <v>0</v>
      </c>
      <c r="E581" s="2134"/>
      <c r="F581" s="2134"/>
      <c r="G581" s="2134"/>
      <c r="H581" s="2134"/>
      <c r="I581" s="2134"/>
      <c r="J581" s="2134"/>
      <c r="K581" s="3100"/>
      <c r="L581" s="2219"/>
    </row>
    <row r="582" spans="1:12" ht="15.75" x14ac:dyDescent="0.2">
      <c r="A582" s="2132"/>
      <c r="B582" s="2133"/>
      <c r="C582" s="2134"/>
      <c r="D582" s="2135">
        <f t="shared" si="8"/>
        <v>0</v>
      </c>
      <c r="E582" s="2134"/>
      <c r="F582" s="2134"/>
      <c r="G582" s="2134"/>
      <c r="H582" s="2134"/>
      <c r="I582" s="2134"/>
      <c r="J582" s="2134"/>
      <c r="K582" s="3100"/>
      <c r="L582" s="2219"/>
    </row>
    <row r="583" spans="1:12" ht="15.75" x14ac:dyDescent="0.2">
      <c r="A583" s="2132"/>
      <c r="B583" s="2133"/>
      <c r="C583" s="2134"/>
      <c r="D583" s="2135">
        <f t="shared" si="8"/>
        <v>0</v>
      </c>
      <c r="E583" s="2134"/>
      <c r="F583" s="2134"/>
      <c r="G583" s="2134"/>
      <c r="H583" s="2134"/>
      <c r="I583" s="2134"/>
      <c r="J583" s="2134"/>
      <c r="K583" s="3100"/>
      <c r="L583" s="2219"/>
    </row>
    <row r="584" spans="1:12" ht="15.75" x14ac:dyDescent="0.2">
      <c r="A584" s="2132"/>
      <c r="B584" s="2133"/>
      <c r="C584" s="2134"/>
      <c r="D584" s="2135">
        <f t="shared" si="8"/>
        <v>0</v>
      </c>
      <c r="E584" s="2134"/>
      <c r="F584" s="2134"/>
      <c r="G584" s="2134"/>
      <c r="H584" s="2134"/>
      <c r="I584" s="2134"/>
      <c r="J584" s="2134"/>
      <c r="K584" s="3100"/>
      <c r="L584" s="2219"/>
    </row>
    <row r="585" spans="1:12" ht="15.75" x14ac:dyDescent="0.2">
      <c r="A585" s="2132"/>
      <c r="B585" s="2133"/>
      <c r="C585" s="2134"/>
      <c r="D585" s="2135">
        <f t="shared" si="8"/>
        <v>0</v>
      </c>
      <c r="E585" s="2134"/>
      <c r="F585" s="2134"/>
      <c r="G585" s="2134"/>
      <c r="H585" s="2134"/>
      <c r="I585" s="2134"/>
      <c r="J585" s="2134"/>
      <c r="K585" s="3100"/>
      <c r="L585" s="2219"/>
    </row>
    <row r="586" spans="1:12" ht="15.75" x14ac:dyDescent="0.2">
      <c r="A586" s="2132"/>
      <c r="B586" s="2133"/>
      <c r="C586" s="2134"/>
      <c r="D586" s="2135">
        <f t="shared" si="8"/>
        <v>0</v>
      </c>
      <c r="E586" s="2134"/>
      <c r="F586" s="2134"/>
      <c r="G586" s="2134"/>
      <c r="H586" s="2134"/>
      <c r="I586" s="2134"/>
      <c r="J586" s="2134"/>
      <c r="K586" s="3100"/>
      <c r="L586" s="2219"/>
    </row>
    <row r="587" spans="1:12" ht="15.75" x14ac:dyDescent="0.2">
      <c r="A587" s="2132"/>
      <c r="B587" s="2133"/>
      <c r="C587" s="2134"/>
      <c r="D587" s="2135">
        <f t="shared" si="8"/>
        <v>0</v>
      </c>
      <c r="E587" s="2134"/>
      <c r="F587" s="2134"/>
      <c r="G587" s="2134"/>
      <c r="H587" s="2134"/>
      <c r="I587" s="2134"/>
      <c r="J587" s="2134"/>
      <c r="K587" s="3100"/>
      <c r="L587" s="2219"/>
    </row>
    <row r="588" spans="1:12" ht="15.75" x14ac:dyDescent="0.2">
      <c r="A588" s="2132"/>
      <c r="B588" s="2133"/>
      <c r="C588" s="2134"/>
      <c r="D588" s="2135">
        <f t="shared" ref="D588:D651" si="9">+C588*(100-E588)/100</f>
        <v>0</v>
      </c>
      <c r="E588" s="2134"/>
      <c r="F588" s="2134"/>
      <c r="G588" s="2134"/>
      <c r="H588" s="2134"/>
      <c r="I588" s="2134"/>
      <c r="J588" s="2134"/>
      <c r="K588" s="3100"/>
      <c r="L588" s="2219"/>
    </row>
    <row r="589" spans="1:12" ht="15.75" x14ac:dyDescent="0.2">
      <c r="A589" s="2132"/>
      <c r="B589" s="2133"/>
      <c r="C589" s="2134"/>
      <c r="D589" s="2135">
        <f t="shared" si="9"/>
        <v>0</v>
      </c>
      <c r="E589" s="2134"/>
      <c r="F589" s="2134"/>
      <c r="G589" s="2134"/>
      <c r="H589" s="2134"/>
      <c r="I589" s="2134"/>
      <c r="J589" s="2134"/>
      <c r="K589" s="3100"/>
      <c r="L589" s="2219"/>
    </row>
    <row r="590" spans="1:12" ht="15.75" x14ac:dyDescent="0.2">
      <c r="A590" s="2132"/>
      <c r="B590" s="2133"/>
      <c r="C590" s="2134"/>
      <c r="D590" s="2135">
        <f t="shared" si="9"/>
        <v>0</v>
      </c>
      <c r="E590" s="2134"/>
      <c r="F590" s="2134"/>
      <c r="G590" s="2134"/>
      <c r="H590" s="2134"/>
      <c r="I590" s="2134"/>
      <c r="J590" s="2134"/>
      <c r="K590" s="3100"/>
      <c r="L590" s="2219"/>
    </row>
    <row r="591" spans="1:12" ht="15.75" x14ac:dyDescent="0.2">
      <c r="A591" s="2132"/>
      <c r="B591" s="2133"/>
      <c r="C591" s="2134"/>
      <c r="D591" s="2135">
        <f t="shared" si="9"/>
        <v>0</v>
      </c>
      <c r="E591" s="2134"/>
      <c r="F591" s="2134"/>
      <c r="G591" s="2134"/>
      <c r="H591" s="2134"/>
      <c r="I591" s="2134"/>
      <c r="J591" s="2134"/>
      <c r="K591" s="3100"/>
      <c r="L591" s="2219"/>
    </row>
    <row r="592" spans="1:12" ht="15.75" x14ac:dyDescent="0.2">
      <c r="A592" s="2132"/>
      <c r="B592" s="2133"/>
      <c r="C592" s="2134"/>
      <c r="D592" s="2135">
        <f t="shared" si="9"/>
        <v>0</v>
      </c>
      <c r="E592" s="2134"/>
      <c r="F592" s="2134"/>
      <c r="G592" s="2134"/>
      <c r="H592" s="2134"/>
      <c r="I592" s="2134"/>
      <c r="J592" s="2134"/>
      <c r="K592" s="3100"/>
      <c r="L592" s="2219"/>
    </row>
    <row r="593" spans="1:12" ht="15.75" x14ac:dyDescent="0.2">
      <c r="A593" s="2132"/>
      <c r="B593" s="2133"/>
      <c r="C593" s="2134"/>
      <c r="D593" s="2135">
        <f t="shared" si="9"/>
        <v>0</v>
      </c>
      <c r="E593" s="2134"/>
      <c r="F593" s="2134"/>
      <c r="G593" s="2134"/>
      <c r="H593" s="2134"/>
      <c r="I593" s="2134"/>
      <c r="J593" s="2134"/>
      <c r="K593" s="3100"/>
      <c r="L593" s="2219"/>
    </row>
    <row r="594" spans="1:12" ht="15.75" x14ac:dyDescent="0.2">
      <c r="A594" s="2132"/>
      <c r="B594" s="2133"/>
      <c r="C594" s="2134"/>
      <c r="D594" s="2135">
        <f t="shared" si="9"/>
        <v>0</v>
      </c>
      <c r="E594" s="2134"/>
      <c r="F594" s="2134"/>
      <c r="G594" s="2134"/>
      <c r="H594" s="2134"/>
      <c r="I594" s="2134"/>
      <c r="J594" s="2134"/>
      <c r="K594" s="3100"/>
      <c r="L594" s="2219"/>
    </row>
    <row r="595" spans="1:12" ht="15.75" x14ac:dyDescent="0.2">
      <c r="A595" s="2132"/>
      <c r="B595" s="2133"/>
      <c r="C595" s="2134"/>
      <c r="D595" s="2135">
        <f t="shared" si="9"/>
        <v>0</v>
      </c>
      <c r="E595" s="2134"/>
      <c r="F595" s="2134"/>
      <c r="G595" s="2134"/>
      <c r="H595" s="2134"/>
      <c r="I595" s="2134"/>
      <c r="J595" s="2134"/>
      <c r="K595" s="3100"/>
      <c r="L595" s="2219"/>
    </row>
    <row r="596" spans="1:12" ht="15.75" x14ac:dyDescent="0.2">
      <c r="A596" s="2132"/>
      <c r="B596" s="2133"/>
      <c r="C596" s="2134"/>
      <c r="D596" s="2135">
        <f t="shared" si="9"/>
        <v>0</v>
      </c>
      <c r="E596" s="2134"/>
      <c r="F596" s="2134"/>
      <c r="G596" s="2134"/>
      <c r="H596" s="2134"/>
      <c r="I596" s="2134"/>
      <c r="J596" s="2134"/>
      <c r="K596" s="3100"/>
      <c r="L596" s="2219"/>
    </row>
    <row r="597" spans="1:12" ht="15.75" x14ac:dyDescent="0.2">
      <c r="A597" s="2132"/>
      <c r="B597" s="2133"/>
      <c r="C597" s="2134"/>
      <c r="D597" s="2135">
        <f t="shared" si="9"/>
        <v>0</v>
      </c>
      <c r="E597" s="2134"/>
      <c r="F597" s="2134"/>
      <c r="G597" s="2134"/>
      <c r="H597" s="2134"/>
      <c r="I597" s="2134"/>
      <c r="J597" s="2134"/>
      <c r="K597" s="3100"/>
      <c r="L597" s="2219"/>
    </row>
    <row r="598" spans="1:12" ht="15.75" x14ac:dyDescent="0.2">
      <c r="A598" s="2132"/>
      <c r="B598" s="2133"/>
      <c r="C598" s="2134"/>
      <c r="D598" s="2135">
        <f t="shared" si="9"/>
        <v>0</v>
      </c>
      <c r="E598" s="2134"/>
      <c r="F598" s="2134"/>
      <c r="G598" s="2134"/>
      <c r="H598" s="2134"/>
      <c r="I598" s="2134"/>
      <c r="J598" s="2134"/>
      <c r="K598" s="3100"/>
      <c r="L598" s="2219"/>
    </row>
    <row r="599" spans="1:12" ht="15.75" x14ac:dyDescent="0.2">
      <c r="A599" s="2132"/>
      <c r="B599" s="2133"/>
      <c r="C599" s="2134"/>
      <c r="D599" s="2135">
        <f t="shared" si="9"/>
        <v>0</v>
      </c>
      <c r="E599" s="2134"/>
      <c r="F599" s="2134"/>
      <c r="G599" s="2134"/>
      <c r="H599" s="2134"/>
      <c r="I599" s="2134"/>
      <c r="J599" s="2134"/>
      <c r="K599" s="3100"/>
      <c r="L599" s="2219"/>
    </row>
    <row r="600" spans="1:12" ht="15.75" x14ac:dyDescent="0.2">
      <c r="A600" s="2132"/>
      <c r="B600" s="2133"/>
      <c r="C600" s="2134"/>
      <c r="D600" s="2135">
        <f t="shared" si="9"/>
        <v>0</v>
      </c>
      <c r="E600" s="2134"/>
      <c r="F600" s="2134"/>
      <c r="G600" s="2134"/>
      <c r="H600" s="2134"/>
      <c r="I600" s="2134"/>
      <c r="J600" s="2134"/>
      <c r="K600" s="3100"/>
      <c r="L600" s="2219"/>
    </row>
    <row r="601" spans="1:12" ht="15.75" x14ac:dyDescent="0.2">
      <c r="A601" s="2132"/>
      <c r="B601" s="2133"/>
      <c r="C601" s="2134"/>
      <c r="D601" s="2135">
        <f t="shared" si="9"/>
        <v>0</v>
      </c>
      <c r="E601" s="2134"/>
      <c r="F601" s="2134"/>
      <c r="G601" s="2134"/>
      <c r="H601" s="2134"/>
      <c r="I601" s="2134"/>
      <c r="J601" s="2134"/>
      <c r="K601" s="3100"/>
      <c r="L601" s="2219"/>
    </row>
    <row r="602" spans="1:12" ht="15.75" x14ac:dyDescent="0.2">
      <c r="A602" s="2132"/>
      <c r="B602" s="2133"/>
      <c r="C602" s="2134"/>
      <c r="D602" s="2135">
        <f t="shared" si="9"/>
        <v>0</v>
      </c>
      <c r="E602" s="2134"/>
      <c r="F602" s="2134"/>
      <c r="G602" s="2134"/>
      <c r="H602" s="2134"/>
      <c r="I602" s="2134"/>
      <c r="J602" s="2134"/>
      <c r="K602" s="3100"/>
      <c r="L602" s="2219"/>
    </row>
    <row r="603" spans="1:12" ht="15.75" x14ac:dyDescent="0.2">
      <c r="A603" s="2132"/>
      <c r="B603" s="2133"/>
      <c r="C603" s="2134"/>
      <c r="D603" s="2135">
        <f t="shared" si="9"/>
        <v>0</v>
      </c>
      <c r="E603" s="2134"/>
      <c r="F603" s="2134"/>
      <c r="G603" s="2134"/>
      <c r="H603" s="2134"/>
      <c r="I603" s="2134"/>
      <c r="J603" s="2134"/>
      <c r="K603" s="3100"/>
      <c r="L603" s="2219"/>
    </row>
    <row r="604" spans="1:12" ht="15.75" x14ac:dyDescent="0.2">
      <c r="A604" s="2132"/>
      <c r="B604" s="2133"/>
      <c r="C604" s="2134"/>
      <c r="D604" s="2135">
        <f t="shared" si="9"/>
        <v>0</v>
      </c>
      <c r="E604" s="2134"/>
      <c r="F604" s="2134"/>
      <c r="G604" s="2134"/>
      <c r="H604" s="2134"/>
      <c r="I604" s="2134"/>
      <c r="J604" s="2134"/>
      <c r="K604" s="3100"/>
      <c r="L604" s="2219"/>
    </row>
    <row r="605" spans="1:12" ht="15.75" x14ac:dyDescent="0.2">
      <c r="A605" s="2132"/>
      <c r="B605" s="2133"/>
      <c r="C605" s="2134"/>
      <c r="D605" s="2135">
        <f t="shared" si="9"/>
        <v>0</v>
      </c>
      <c r="E605" s="2134"/>
      <c r="F605" s="2134"/>
      <c r="G605" s="2134"/>
      <c r="H605" s="2134"/>
      <c r="I605" s="2134"/>
      <c r="J605" s="2134"/>
      <c r="K605" s="3100"/>
      <c r="L605" s="2219"/>
    </row>
    <row r="606" spans="1:12" ht="15.75" x14ac:dyDescent="0.2">
      <c r="A606" s="2132"/>
      <c r="B606" s="2133"/>
      <c r="C606" s="2134"/>
      <c r="D606" s="2135">
        <f t="shared" si="9"/>
        <v>0</v>
      </c>
      <c r="E606" s="2134"/>
      <c r="F606" s="2134"/>
      <c r="G606" s="2134"/>
      <c r="H606" s="2134"/>
      <c r="I606" s="2134"/>
      <c r="J606" s="2134"/>
      <c r="K606" s="3100"/>
      <c r="L606" s="2219"/>
    </row>
    <row r="607" spans="1:12" ht="15.75" x14ac:dyDescent="0.2">
      <c r="A607" s="2132"/>
      <c r="B607" s="2133"/>
      <c r="C607" s="2134"/>
      <c r="D607" s="2135">
        <f t="shared" si="9"/>
        <v>0</v>
      </c>
      <c r="E607" s="2134"/>
      <c r="F607" s="2134"/>
      <c r="G607" s="2134"/>
      <c r="H607" s="2134"/>
      <c r="I607" s="2134"/>
      <c r="J607" s="2134"/>
      <c r="K607" s="3100"/>
      <c r="L607" s="2219"/>
    </row>
    <row r="608" spans="1:12" ht="15.75" x14ac:dyDescent="0.2">
      <c r="A608" s="2132"/>
      <c r="B608" s="2133"/>
      <c r="C608" s="2134"/>
      <c r="D608" s="2135">
        <f t="shared" si="9"/>
        <v>0</v>
      </c>
      <c r="E608" s="2134"/>
      <c r="F608" s="2134"/>
      <c r="G608" s="2134"/>
      <c r="H608" s="2134"/>
      <c r="I608" s="2134"/>
      <c r="J608" s="2134"/>
      <c r="K608" s="3100"/>
      <c r="L608" s="2219"/>
    </row>
    <row r="609" spans="1:12" ht="15.75" x14ac:dyDescent="0.2">
      <c r="A609" s="2132"/>
      <c r="B609" s="2133"/>
      <c r="C609" s="2134"/>
      <c r="D609" s="2135">
        <f t="shared" si="9"/>
        <v>0</v>
      </c>
      <c r="E609" s="2134"/>
      <c r="F609" s="2134"/>
      <c r="G609" s="2134"/>
      <c r="H609" s="2134"/>
      <c r="I609" s="2134"/>
      <c r="J609" s="2134"/>
      <c r="K609" s="3100"/>
      <c r="L609" s="2219"/>
    </row>
    <row r="610" spans="1:12" ht="15.75" x14ac:dyDescent="0.2">
      <c r="A610" s="2132"/>
      <c r="B610" s="2133"/>
      <c r="C610" s="2134"/>
      <c r="D610" s="2135">
        <f t="shared" si="9"/>
        <v>0</v>
      </c>
      <c r="E610" s="2134"/>
      <c r="F610" s="2134"/>
      <c r="G610" s="2134"/>
      <c r="H610" s="2134"/>
      <c r="I610" s="2134"/>
      <c r="J610" s="2134"/>
      <c r="K610" s="3100"/>
      <c r="L610" s="2219"/>
    </row>
    <row r="611" spans="1:12" ht="15.75" x14ac:dyDescent="0.2">
      <c r="A611" s="2132"/>
      <c r="B611" s="2133"/>
      <c r="C611" s="2134"/>
      <c r="D611" s="2135">
        <f t="shared" si="9"/>
        <v>0</v>
      </c>
      <c r="E611" s="2134"/>
      <c r="F611" s="2134"/>
      <c r="G611" s="2134"/>
      <c r="H611" s="2134"/>
      <c r="I611" s="2134"/>
      <c r="J611" s="2134"/>
      <c r="K611" s="3100"/>
      <c r="L611" s="2219"/>
    </row>
    <row r="612" spans="1:12" ht="15.75" x14ac:dyDescent="0.2">
      <c r="A612" s="2132"/>
      <c r="B612" s="2133"/>
      <c r="C612" s="2134"/>
      <c r="D612" s="2135">
        <f t="shared" si="9"/>
        <v>0</v>
      </c>
      <c r="E612" s="2134"/>
      <c r="F612" s="2134"/>
      <c r="G612" s="2134"/>
      <c r="H612" s="2134"/>
      <c r="I612" s="2134"/>
      <c r="J612" s="2134"/>
      <c r="K612" s="3100"/>
      <c r="L612" s="2219"/>
    </row>
    <row r="613" spans="1:12" ht="15.75" x14ac:dyDescent="0.2">
      <c r="A613" s="2132"/>
      <c r="B613" s="2133"/>
      <c r="C613" s="2134"/>
      <c r="D613" s="2135">
        <f t="shared" si="9"/>
        <v>0</v>
      </c>
      <c r="E613" s="2134"/>
      <c r="F613" s="2134"/>
      <c r="G613" s="2134"/>
      <c r="H613" s="2134"/>
      <c r="I613" s="2134"/>
      <c r="J613" s="2134"/>
      <c r="K613" s="3100"/>
      <c r="L613" s="2219"/>
    </row>
    <row r="614" spans="1:12" ht="15.75" x14ac:dyDescent="0.2">
      <c r="A614" s="2132"/>
      <c r="B614" s="2133"/>
      <c r="C614" s="2134"/>
      <c r="D614" s="2135">
        <f t="shared" si="9"/>
        <v>0</v>
      </c>
      <c r="E614" s="2134"/>
      <c r="F614" s="2134"/>
      <c r="G614" s="2134"/>
      <c r="H614" s="2134"/>
      <c r="I614" s="2134"/>
      <c r="J614" s="2134"/>
      <c r="K614" s="3100"/>
      <c r="L614" s="2219"/>
    </row>
    <row r="615" spans="1:12" ht="15.75" x14ac:dyDescent="0.2">
      <c r="A615" s="2132"/>
      <c r="B615" s="2133"/>
      <c r="C615" s="2134"/>
      <c r="D615" s="2135">
        <f t="shared" si="9"/>
        <v>0</v>
      </c>
      <c r="E615" s="2134"/>
      <c r="F615" s="2134"/>
      <c r="G615" s="2134"/>
      <c r="H615" s="2134"/>
      <c r="I615" s="2134"/>
      <c r="J615" s="2134"/>
      <c r="K615" s="3100"/>
      <c r="L615" s="2219"/>
    </row>
    <row r="616" spans="1:12" ht="15.75" x14ac:dyDescent="0.2">
      <c r="A616" s="2132"/>
      <c r="B616" s="2133"/>
      <c r="C616" s="2134"/>
      <c r="D616" s="2135">
        <f t="shared" si="9"/>
        <v>0</v>
      </c>
      <c r="E616" s="2134"/>
      <c r="F616" s="2134"/>
      <c r="G616" s="2134"/>
      <c r="H616" s="2134"/>
      <c r="I616" s="2134"/>
      <c r="J616" s="2134"/>
      <c r="K616" s="3100"/>
      <c r="L616" s="2219"/>
    </row>
    <row r="617" spans="1:12" ht="15.75" x14ac:dyDescent="0.2">
      <c r="A617" s="2132"/>
      <c r="B617" s="2133"/>
      <c r="C617" s="2134"/>
      <c r="D617" s="2135">
        <f t="shared" si="9"/>
        <v>0</v>
      </c>
      <c r="E617" s="2134"/>
      <c r="F617" s="2134"/>
      <c r="G617" s="2134"/>
      <c r="H617" s="2134"/>
      <c r="I617" s="2134"/>
      <c r="J617" s="2134"/>
      <c r="K617" s="3100"/>
      <c r="L617" s="2219"/>
    </row>
    <row r="618" spans="1:12" ht="15.75" x14ac:dyDescent="0.2">
      <c r="A618" s="2132"/>
      <c r="B618" s="2133"/>
      <c r="C618" s="2134"/>
      <c r="D618" s="2135">
        <f t="shared" si="9"/>
        <v>0</v>
      </c>
      <c r="E618" s="2134"/>
      <c r="F618" s="2134"/>
      <c r="G618" s="2134"/>
      <c r="H618" s="2134"/>
      <c r="I618" s="2134"/>
      <c r="J618" s="2134"/>
      <c r="K618" s="3100"/>
      <c r="L618" s="2219"/>
    </row>
    <row r="619" spans="1:12" ht="15.75" x14ac:dyDescent="0.2">
      <c r="A619" s="2132"/>
      <c r="B619" s="2133"/>
      <c r="C619" s="2134"/>
      <c r="D619" s="2135">
        <f t="shared" si="9"/>
        <v>0</v>
      </c>
      <c r="E619" s="2134"/>
      <c r="F619" s="2134"/>
      <c r="G619" s="2134"/>
      <c r="H619" s="2134"/>
      <c r="I619" s="2134"/>
      <c r="J619" s="2134"/>
      <c r="K619" s="3100"/>
      <c r="L619" s="2219"/>
    </row>
    <row r="620" spans="1:12" ht="15.75" x14ac:dyDescent="0.2">
      <c r="A620" s="2132"/>
      <c r="B620" s="2133"/>
      <c r="C620" s="2134"/>
      <c r="D620" s="2135">
        <f t="shared" si="9"/>
        <v>0</v>
      </c>
      <c r="E620" s="2134"/>
      <c r="F620" s="2134"/>
      <c r="G620" s="2134"/>
      <c r="H620" s="2134"/>
      <c r="I620" s="2134"/>
      <c r="J620" s="2134"/>
      <c r="K620" s="3100"/>
      <c r="L620" s="2219"/>
    </row>
    <row r="621" spans="1:12" ht="15.75" x14ac:dyDescent="0.2">
      <c r="A621" s="2132"/>
      <c r="B621" s="2133"/>
      <c r="C621" s="2134"/>
      <c r="D621" s="2135">
        <f t="shared" si="9"/>
        <v>0</v>
      </c>
      <c r="E621" s="2134"/>
      <c r="F621" s="2134"/>
      <c r="G621" s="2134"/>
      <c r="H621" s="2134"/>
      <c r="I621" s="2134"/>
      <c r="J621" s="2134"/>
      <c r="K621" s="3100"/>
      <c r="L621" s="2219"/>
    </row>
    <row r="622" spans="1:12" ht="15.75" x14ac:dyDescent="0.2">
      <c r="A622" s="2132"/>
      <c r="B622" s="2133"/>
      <c r="C622" s="2134"/>
      <c r="D622" s="2135">
        <f t="shared" si="9"/>
        <v>0</v>
      </c>
      <c r="E622" s="2134"/>
      <c r="F622" s="2134"/>
      <c r="G622" s="2134"/>
      <c r="H622" s="2134"/>
      <c r="I622" s="2134"/>
      <c r="J622" s="2134"/>
      <c r="K622" s="3100"/>
      <c r="L622" s="2219"/>
    </row>
    <row r="623" spans="1:12" ht="15.75" x14ac:dyDescent="0.2">
      <c r="A623" s="2132"/>
      <c r="B623" s="2133"/>
      <c r="C623" s="2134"/>
      <c r="D623" s="2135">
        <f t="shared" si="9"/>
        <v>0</v>
      </c>
      <c r="E623" s="2134"/>
      <c r="F623" s="2134"/>
      <c r="G623" s="2134"/>
      <c r="H623" s="2134"/>
      <c r="I623" s="2134"/>
      <c r="J623" s="2134"/>
      <c r="K623" s="3100"/>
      <c r="L623" s="2219"/>
    </row>
    <row r="624" spans="1:12" ht="15.75" x14ac:dyDescent="0.2">
      <c r="A624" s="2132"/>
      <c r="B624" s="2133"/>
      <c r="C624" s="2134"/>
      <c r="D624" s="2135">
        <f t="shared" si="9"/>
        <v>0</v>
      </c>
      <c r="E624" s="2134"/>
      <c r="F624" s="2134"/>
      <c r="G624" s="2134"/>
      <c r="H624" s="2134"/>
      <c r="I624" s="2134"/>
      <c r="J624" s="2134"/>
      <c r="K624" s="3100"/>
      <c r="L624" s="2219"/>
    </row>
    <row r="625" spans="1:12" ht="15.75" x14ac:dyDescent="0.2">
      <c r="A625" s="2132"/>
      <c r="B625" s="2133"/>
      <c r="C625" s="2134"/>
      <c r="D625" s="2135">
        <f t="shared" si="9"/>
        <v>0</v>
      </c>
      <c r="E625" s="2134"/>
      <c r="F625" s="2134"/>
      <c r="G625" s="2134"/>
      <c r="H625" s="2134"/>
      <c r="I625" s="2134"/>
      <c r="J625" s="2134"/>
      <c r="K625" s="3100"/>
      <c r="L625" s="2219"/>
    </row>
    <row r="626" spans="1:12" ht="15.75" x14ac:dyDescent="0.2">
      <c r="A626" s="2132"/>
      <c r="B626" s="2133"/>
      <c r="C626" s="2134"/>
      <c r="D626" s="2135">
        <f t="shared" si="9"/>
        <v>0</v>
      </c>
      <c r="E626" s="2134"/>
      <c r="F626" s="2134"/>
      <c r="G626" s="2134"/>
      <c r="H626" s="2134"/>
      <c r="I626" s="2134"/>
      <c r="J626" s="2134"/>
      <c r="K626" s="3100"/>
      <c r="L626" s="2219"/>
    </row>
    <row r="627" spans="1:12" ht="15.75" x14ac:dyDescent="0.2">
      <c r="A627" s="2132"/>
      <c r="B627" s="2133"/>
      <c r="C627" s="2134"/>
      <c r="D627" s="2135">
        <f t="shared" si="9"/>
        <v>0</v>
      </c>
      <c r="E627" s="2134"/>
      <c r="F627" s="2134"/>
      <c r="G627" s="2134"/>
      <c r="H627" s="2134"/>
      <c r="I627" s="2134"/>
      <c r="J627" s="2134"/>
      <c r="K627" s="3100"/>
      <c r="L627" s="2219"/>
    </row>
    <row r="628" spans="1:12" ht="15.75" x14ac:dyDescent="0.2">
      <c r="A628" s="2132"/>
      <c r="B628" s="2133"/>
      <c r="C628" s="2134"/>
      <c r="D628" s="2135">
        <f t="shared" si="9"/>
        <v>0</v>
      </c>
      <c r="E628" s="2134"/>
      <c r="F628" s="2134"/>
      <c r="G628" s="2134"/>
      <c r="H628" s="2134"/>
      <c r="I628" s="2134"/>
      <c r="J628" s="2134"/>
      <c r="K628" s="3100"/>
      <c r="L628" s="2219"/>
    </row>
    <row r="629" spans="1:12" ht="15.75" x14ac:dyDescent="0.2">
      <c r="A629" s="2132"/>
      <c r="B629" s="2133"/>
      <c r="C629" s="2134"/>
      <c r="D629" s="2135">
        <f t="shared" si="9"/>
        <v>0</v>
      </c>
      <c r="E629" s="2134"/>
      <c r="F629" s="2134"/>
      <c r="G629" s="2134"/>
      <c r="H629" s="2134"/>
      <c r="I629" s="2134"/>
      <c r="J629" s="2134"/>
      <c r="K629" s="3100"/>
      <c r="L629" s="2219"/>
    </row>
    <row r="630" spans="1:12" ht="15.75" x14ac:dyDescent="0.2">
      <c r="A630" s="2132"/>
      <c r="B630" s="2133"/>
      <c r="C630" s="2134"/>
      <c r="D630" s="2135">
        <f t="shared" si="9"/>
        <v>0</v>
      </c>
      <c r="E630" s="2134"/>
      <c r="F630" s="2134"/>
      <c r="G630" s="2134"/>
      <c r="H630" s="2134"/>
      <c r="I630" s="2134"/>
      <c r="J630" s="2134"/>
      <c r="K630" s="3100"/>
      <c r="L630" s="2219"/>
    </row>
    <row r="631" spans="1:12" ht="15.75" x14ac:dyDescent="0.2">
      <c r="A631" s="2132"/>
      <c r="B631" s="2133"/>
      <c r="C631" s="2134"/>
      <c r="D631" s="2135">
        <f t="shared" si="9"/>
        <v>0</v>
      </c>
      <c r="E631" s="2134"/>
      <c r="F631" s="2134"/>
      <c r="G631" s="2134"/>
      <c r="H631" s="2134"/>
      <c r="I631" s="2134"/>
      <c r="J631" s="2134"/>
      <c r="K631" s="3100"/>
      <c r="L631" s="2219"/>
    </row>
    <row r="632" spans="1:12" ht="15.75" x14ac:dyDescent="0.2">
      <c r="A632" s="2132"/>
      <c r="B632" s="2133"/>
      <c r="C632" s="2134"/>
      <c r="D632" s="2135">
        <f t="shared" si="9"/>
        <v>0</v>
      </c>
      <c r="E632" s="2134"/>
      <c r="F632" s="2134"/>
      <c r="G632" s="2134"/>
      <c r="H632" s="2134"/>
      <c r="I632" s="2134"/>
      <c r="J632" s="2134"/>
      <c r="K632" s="3100"/>
      <c r="L632" s="2219"/>
    </row>
    <row r="633" spans="1:12" ht="15.75" x14ac:dyDescent="0.2">
      <c r="A633" s="2132"/>
      <c r="B633" s="2133"/>
      <c r="C633" s="2134"/>
      <c r="D633" s="2135">
        <f t="shared" si="9"/>
        <v>0</v>
      </c>
      <c r="E633" s="2134"/>
      <c r="F633" s="2134"/>
      <c r="G633" s="2134"/>
      <c r="H633" s="2134"/>
      <c r="I633" s="2134"/>
      <c r="J633" s="2134"/>
      <c r="K633" s="3100"/>
      <c r="L633" s="2219"/>
    </row>
    <row r="634" spans="1:12" ht="15.75" x14ac:dyDescent="0.2">
      <c r="A634" s="2132"/>
      <c r="B634" s="2133"/>
      <c r="C634" s="2134"/>
      <c r="D634" s="2135">
        <f t="shared" si="9"/>
        <v>0</v>
      </c>
      <c r="E634" s="2134"/>
      <c r="F634" s="2134"/>
      <c r="G634" s="2134"/>
      <c r="H634" s="2134"/>
      <c r="I634" s="2134"/>
      <c r="J634" s="2134"/>
      <c r="K634" s="3100"/>
      <c r="L634" s="2219"/>
    </row>
    <row r="635" spans="1:12" ht="15.75" x14ac:dyDescent="0.2">
      <c r="A635" s="2132"/>
      <c r="B635" s="2133"/>
      <c r="C635" s="2134"/>
      <c r="D635" s="2135">
        <f t="shared" si="9"/>
        <v>0</v>
      </c>
      <c r="E635" s="2134"/>
      <c r="F635" s="2134"/>
      <c r="G635" s="2134"/>
      <c r="H635" s="2134"/>
      <c r="I635" s="2134"/>
      <c r="J635" s="2134"/>
      <c r="K635" s="3100"/>
      <c r="L635" s="2219"/>
    </row>
    <row r="636" spans="1:12" ht="15.75" x14ac:dyDescent="0.2">
      <c r="A636" s="2132"/>
      <c r="B636" s="2133"/>
      <c r="C636" s="2134"/>
      <c r="D636" s="2135">
        <f t="shared" si="9"/>
        <v>0</v>
      </c>
      <c r="E636" s="2134"/>
      <c r="F636" s="2134"/>
      <c r="G636" s="2134"/>
      <c r="H636" s="2134"/>
      <c r="I636" s="2134"/>
      <c r="J636" s="2134"/>
      <c r="K636" s="3100"/>
      <c r="L636" s="2219"/>
    </row>
    <row r="637" spans="1:12" ht="15.75" x14ac:dyDescent="0.2">
      <c r="A637" s="2132"/>
      <c r="B637" s="2133"/>
      <c r="C637" s="2134"/>
      <c r="D637" s="2135">
        <f t="shared" si="9"/>
        <v>0</v>
      </c>
      <c r="E637" s="2134"/>
      <c r="F637" s="2134"/>
      <c r="G637" s="2134"/>
      <c r="H637" s="2134"/>
      <c r="I637" s="2134"/>
      <c r="J637" s="2134"/>
      <c r="K637" s="3100"/>
      <c r="L637" s="2219"/>
    </row>
    <row r="638" spans="1:12" ht="15.75" x14ac:dyDescent="0.2">
      <c r="A638" s="2132"/>
      <c r="B638" s="2133"/>
      <c r="C638" s="2134"/>
      <c r="D638" s="2135">
        <f t="shared" si="9"/>
        <v>0</v>
      </c>
      <c r="E638" s="2134"/>
      <c r="F638" s="2134"/>
      <c r="G638" s="2134"/>
      <c r="H638" s="2134"/>
      <c r="I638" s="2134"/>
      <c r="J638" s="2134"/>
      <c r="K638" s="3100"/>
      <c r="L638" s="2219"/>
    </row>
    <row r="639" spans="1:12" ht="15.75" x14ac:dyDescent="0.2">
      <c r="A639" s="2132"/>
      <c r="B639" s="2133"/>
      <c r="C639" s="2134"/>
      <c r="D639" s="2135">
        <f t="shared" si="9"/>
        <v>0</v>
      </c>
      <c r="E639" s="2134"/>
      <c r="F639" s="2134"/>
      <c r="G639" s="2134"/>
      <c r="H639" s="2134"/>
      <c r="I639" s="2134"/>
      <c r="J639" s="2134"/>
      <c r="K639" s="3100"/>
      <c r="L639" s="2219"/>
    </row>
    <row r="640" spans="1:12" ht="15.75" x14ac:dyDescent="0.2">
      <c r="A640" s="2132"/>
      <c r="B640" s="2133"/>
      <c r="C640" s="2134"/>
      <c r="D640" s="2135">
        <f t="shared" si="9"/>
        <v>0</v>
      </c>
      <c r="E640" s="2134"/>
      <c r="F640" s="2134"/>
      <c r="G640" s="2134"/>
      <c r="H640" s="2134"/>
      <c r="I640" s="2134"/>
      <c r="J640" s="2134"/>
      <c r="K640" s="3100"/>
      <c r="L640" s="2219"/>
    </row>
    <row r="641" spans="1:12" ht="15.75" x14ac:dyDescent="0.2">
      <c r="A641" s="2132"/>
      <c r="B641" s="2133"/>
      <c r="C641" s="2134"/>
      <c r="D641" s="2135">
        <f t="shared" si="9"/>
        <v>0</v>
      </c>
      <c r="E641" s="2134"/>
      <c r="F641" s="2134"/>
      <c r="G641" s="2134"/>
      <c r="H641" s="2134"/>
      <c r="I641" s="2134"/>
      <c r="J641" s="2134"/>
      <c r="K641" s="3100"/>
      <c r="L641" s="2219"/>
    </row>
    <row r="642" spans="1:12" ht="15.75" x14ac:dyDescent="0.2">
      <c r="A642" s="2132"/>
      <c r="B642" s="2133"/>
      <c r="C642" s="2134"/>
      <c r="D642" s="2135">
        <f t="shared" si="9"/>
        <v>0</v>
      </c>
      <c r="E642" s="2134"/>
      <c r="F642" s="2134"/>
      <c r="G642" s="2134"/>
      <c r="H642" s="2134"/>
      <c r="I642" s="2134"/>
      <c r="J642" s="2134"/>
      <c r="K642" s="3100"/>
      <c r="L642" s="2219"/>
    </row>
    <row r="643" spans="1:12" ht="15.75" x14ac:dyDescent="0.2">
      <c r="A643" s="2132"/>
      <c r="B643" s="2133"/>
      <c r="C643" s="2134"/>
      <c r="D643" s="2135">
        <f t="shared" si="9"/>
        <v>0</v>
      </c>
      <c r="E643" s="2134"/>
      <c r="F643" s="2134"/>
      <c r="G643" s="2134"/>
      <c r="H643" s="2134"/>
      <c r="I643" s="2134"/>
      <c r="J643" s="2134"/>
      <c r="K643" s="3100"/>
      <c r="L643" s="2219"/>
    </row>
    <row r="644" spans="1:12" ht="15.75" x14ac:dyDescent="0.2">
      <c r="A644" s="2132"/>
      <c r="B644" s="2133"/>
      <c r="C644" s="2134"/>
      <c r="D644" s="2135">
        <f t="shared" si="9"/>
        <v>0</v>
      </c>
      <c r="E644" s="2134"/>
      <c r="F644" s="2134"/>
      <c r="G644" s="2134"/>
      <c r="H644" s="2134"/>
      <c r="I644" s="2134"/>
      <c r="J644" s="2134"/>
      <c r="K644" s="3100"/>
      <c r="L644" s="2219"/>
    </row>
    <row r="645" spans="1:12" ht="15.75" x14ac:dyDescent="0.2">
      <c r="A645" s="2132"/>
      <c r="B645" s="2133"/>
      <c r="C645" s="2134"/>
      <c r="D645" s="2135">
        <f t="shared" si="9"/>
        <v>0</v>
      </c>
      <c r="E645" s="2134"/>
      <c r="F645" s="2134"/>
      <c r="G645" s="2134"/>
      <c r="H645" s="2134"/>
      <c r="I645" s="2134"/>
      <c r="J645" s="2134"/>
      <c r="K645" s="3100"/>
      <c r="L645" s="2219"/>
    </row>
    <row r="646" spans="1:12" ht="15.75" x14ac:dyDescent="0.2">
      <c r="A646" s="2132"/>
      <c r="B646" s="2133"/>
      <c r="C646" s="2134"/>
      <c r="D646" s="2135">
        <f t="shared" si="9"/>
        <v>0</v>
      </c>
      <c r="E646" s="2134"/>
      <c r="F646" s="2134"/>
      <c r="G646" s="2134"/>
      <c r="H646" s="2134"/>
      <c r="I646" s="2134"/>
      <c r="J646" s="2134"/>
      <c r="K646" s="3100"/>
      <c r="L646" s="2219"/>
    </row>
    <row r="647" spans="1:12" ht="15.75" x14ac:dyDescent="0.2">
      <c r="A647" s="2132"/>
      <c r="B647" s="2133"/>
      <c r="C647" s="2134"/>
      <c r="D647" s="2135">
        <f t="shared" si="9"/>
        <v>0</v>
      </c>
      <c r="E647" s="2134"/>
      <c r="F647" s="2134"/>
      <c r="G647" s="2134"/>
      <c r="H647" s="2134"/>
      <c r="I647" s="2134"/>
      <c r="J647" s="2134"/>
      <c r="K647" s="3100"/>
      <c r="L647" s="2219"/>
    </row>
    <row r="648" spans="1:12" ht="15.75" x14ac:dyDescent="0.2">
      <c r="A648" s="2132"/>
      <c r="B648" s="2133"/>
      <c r="C648" s="2134"/>
      <c r="D648" s="2135">
        <f t="shared" si="9"/>
        <v>0</v>
      </c>
      <c r="E648" s="2134"/>
      <c r="F648" s="2134"/>
      <c r="G648" s="2134"/>
      <c r="H648" s="2134"/>
      <c r="I648" s="2134"/>
      <c r="J648" s="2134"/>
      <c r="K648" s="3100"/>
      <c r="L648" s="2219"/>
    </row>
    <row r="649" spans="1:12" ht="15.75" x14ac:dyDescent="0.2">
      <c r="A649" s="2132"/>
      <c r="B649" s="2133"/>
      <c r="C649" s="2134"/>
      <c r="D649" s="2135">
        <f t="shared" si="9"/>
        <v>0</v>
      </c>
      <c r="E649" s="2134"/>
      <c r="F649" s="2134"/>
      <c r="G649" s="2134"/>
      <c r="H649" s="2134"/>
      <c r="I649" s="2134"/>
      <c r="J649" s="2134"/>
      <c r="K649" s="3100"/>
      <c r="L649" s="2219"/>
    </row>
    <row r="650" spans="1:12" ht="15.75" x14ac:dyDescent="0.2">
      <c r="A650" s="2132"/>
      <c r="B650" s="2133"/>
      <c r="C650" s="2134"/>
      <c r="D650" s="2135">
        <f t="shared" si="9"/>
        <v>0</v>
      </c>
      <c r="E650" s="2134"/>
      <c r="F650" s="2134"/>
      <c r="G650" s="2134"/>
      <c r="H650" s="2134"/>
      <c r="I650" s="2134"/>
      <c r="J650" s="2134"/>
      <c r="K650" s="3100"/>
      <c r="L650" s="2219"/>
    </row>
    <row r="651" spans="1:12" ht="15.75" x14ac:dyDescent="0.2">
      <c r="A651" s="2132"/>
      <c r="B651" s="2133"/>
      <c r="C651" s="2134"/>
      <c r="D651" s="2135">
        <f t="shared" si="9"/>
        <v>0</v>
      </c>
      <c r="E651" s="2134"/>
      <c r="F651" s="2134"/>
      <c r="G651" s="2134"/>
      <c r="H651" s="2134"/>
      <c r="I651" s="2134"/>
      <c r="J651" s="2134"/>
      <c r="K651" s="3100"/>
      <c r="L651" s="2219"/>
    </row>
    <row r="652" spans="1:12" ht="15.75" x14ac:dyDescent="0.2">
      <c r="A652" s="2132"/>
      <c r="B652" s="2133"/>
      <c r="C652" s="2134"/>
      <c r="D652" s="2135">
        <f t="shared" ref="D652:D715" si="10">+C652*(100-E652)/100</f>
        <v>0</v>
      </c>
      <c r="E652" s="2134"/>
      <c r="F652" s="2134"/>
      <c r="G652" s="2134"/>
      <c r="H652" s="2134"/>
      <c r="I652" s="2134"/>
      <c r="J652" s="2134"/>
      <c r="K652" s="3100"/>
      <c r="L652" s="2219"/>
    </row>
    <row r="653" spans="1:12" ht="15.75" x14ac:dyDescent="0.2">
      <c r="A653" s="2132"/>
      <c r="B653" s="2133"/>
      <c r="C653" s="2134"/>
      <c r="D653" s="2135">
        <f t="shared" si="10"/>
        <v>0</v>
      </c>
      <c r="E653" s="2134"/>
      <c r="F653" s="2134"/>
      <c r="G653" s="2134"/>
      <c r="H653" s="2134"/>
      <c r="I653" s="2134"/>
      <c r="J653" s="2134"/>
      <c r="K653" s="3100"/>
      <c r="L653" s="2219"/>
    </row>
    <row r="654" spans="1:12" ht="15.75" x14ac:dyDescent="0.2">
      <c r="A654" s="2132"/>
      <c r="B654" s="2133"/>
      <c r="C654" s="2134"/>
      <c r="D654" s="2135">
        <f t="shared" si="10"/>
        <v>0</v>
      </c>
      <c r="E654" s="2134"/>
      <c r="F654" s="2134"/>
      <c r="G654" s="2134"/>
      <c r="H654" s="2134"/>
      <c r="I654" s="2134"/>
      <c r="J654" s="2134"/>
      <c r="K654" s="3100"/>
      <c r="L654" s="2219"/>
    </row>
    <row r="655" spans="1:12" ht="15.75" x14ac:dyDescent="0.2">
      <c r="A655" s="2132"/>
      <c r="B655" s="2133"/>
      <c r="C655" s="2134"/>
      <c r="D655" s="2135">
        <f t="shared" si="10"/>
        <v>0</v>
      </c>
      <c r="E655" s="2134"/>
      <c r="F655" s="2134"/>
      <c r="G655" s="2134"/>
      <c r="H655" s="2134"/>
      <c r="I655" s="2134"/>
      <c r="J655" s="2134"/>
      <c r="K655" s="3100"/>
      <c r="L655" s="2219"/>
    </row>
    <row r="656" spans="1:12" ht="15.75" x14ac:dyDescent="0.2">
      <c r="A656" s="2132"/>
      <c r="B656" s="2133"/>
      <c r="C656" s="2134"/>
      <c r="D656" s="2135">
        <f t="shared" si="10"/>
        <v>0</v>
      </c>
      <c r="E656" s="2134"/>
      <c r="F656" s="2134"/>
      <c r="G656" s="2134"/>
      <c r="H656" s="2134"/>
      <c r="I656" s="2134"/>
      <c r="J656" s="2134"/>
      <c r="K656" s="3100"/>
      <c r="L656" s="2219"/>
    </row>
    <row r="657" spans="1:12" ht="15.75" x14ac:dyDescent="0.2">
      <c r="A657" s="2132"/>
      <c r="B657" s="2133"/>
      <c r="C657" s="2134"/>
      <c r="D657" s="2135">
        <f t="shared" si="10"/>
        <v>0</v>
      </c>
      <c r="E657" s="2134"/>
      <c r="F657" s="2134"/>
      <c r="G657" s="2134"/>
      <c r="H657" s="2134"/>
      <c r="I657" s="2134"/>
      <c r="J657" s="2134"/>
      <c r="K657" s="3100"/>
      <c r="L657" s="2219"/>
    </row>
    <row r="658" spans="1:12" ht="15.75" x14ac:dyDescent="0.2">
      <c r="A658" s="2132"/>
      <c r="B658" s="2133"/>
      <c r="C658" s="2134"/>
      <c r="D658" s="2135">
        <f t="shared" si="10"/>
        <v>0</v>
      </c>
      <c r="E658" s="2134"/>
      <c r="F658" s="2134"/>
      <c r="G658" s="2134"/>
      <c r="H658" s="2134"/>
      <c r="I658" s="2134"/>
      <c r="J658" s="2134"/>
      <c r="K658" s="3100"/>
      <c r="L658" s="2219"/>
    </row>
    <row r="659" spans="1:12" ht="15.75" x14ac:dyDescent="0.2">
      <c r="A659" s="2132"/>
      <c r="B659" s="2133"/>
      <c r="C659" s="2134"/>
      <c r="D659" s="2135">
        <f t="shared" si="10"/>
        <v>0</v>
      </c>
      <c r="E659" s="2134"/>
      <c r="F659" s="2134"/>
      <c r="G659" s="2134"/>
      <c r="H659" s="2134"/>
      <c r="I659" s="2134"/>
      <c r="J659" s="2134"/>
      <c r="K659" s="3100"/>
      <c r="L659" s="2219"/>
    </row>
    <row r="660" spans="1:12" ht="15.75" x14ac:dyDescent="0.2">
      <c r="A660" s="2132"/>
      <c r="B660" s="2133"/>
      <c r="C660" s="2134"/>
      <c r="D660" s="2135">
        <f t="shared" si="10"/>
        <v>0</v>
      </c>
      <c r="E660" s="2134"/>
      <c r="F660" s="2134"/>
      <c r="G660" s="2134"/>
      <c r="H660" s="2134"/>
      <c r="I660" s="2134"/>
      <c r="J660" s="2134"/>
      <c r="K660" s="3100"/>
      <c r="L660" s="2219"/>
    </row>
    <row r="661" spans="1:12" ht="15.75" x14ac:dyDescent="0.2">
      <c r="A661" s="2132"/>
      <c r="B661" s="2133"/>
      <c r="C661" s="2134"/>
      <c r="D661" s="2135">
        <f t="shared" si="10"/>
        <v>0</v>
      </c>
      <c r="E661" s="2134"/>
      <c r="F661" s="2134"/>
      <c r="G661" s="2134"/>
      <c r="H661" s="2134"/>
      <c r="I661" s="2134"/>
      <c r="J661" s="2134"/>
      <c r="K661" s="3100"/>
      <c r="L661" s="2219"/>
    </row>
    <row r="662" spans="1:12" ht="15.75" x14ac:dyDescent="0.2">
      <c r="A662" s="2132"/>
      <c r="B662" s="2133"/>
      <c r="C662" s="2134"/>
      <c r="D662" s="2135">
        <f t="shared" si="10"/>
        <v>0</v>
      </c>
      <c r="E662" s="2134"/>
      <c r="F662" s="2134"/>
      <c r="G662" s="2134"/>
      <c r="H662" s="2134"/>
      <c r="I662" s="2134"/>
      <c r="J662" s="2134"/>
      <c r="K662" s="3100"/>
      <c r="L662" s="2219"/>
    </row>
    <row r="663" spans="1:12" ht="15.75" x14ac:dyDescent="0.2">
      <c r="A663" s="2132"/>
      <c r="B663" s="2133"/>
      <c r="C663" s="2134"/>
      <c r="D663" s="2135">
        <f t="shared" si="10"/>
        <v>0</v>
      </c>
      <c r="E663" s="2134"/>
      <c r="F663" s="2134"/>
      <c r="G663" s="2134"/>
      <c r="H663" s="2134"/>
      <c r="I663" s="2134"/>
      <c r="J663" s="2134"/>
      <c r="K663" s="3100"/>
      <c r="L663" s="2219"/>
    </row>
    <row r="664" spans="1:12" ht="15.75" x14ac:dyDescent="0.2">
      <c r="A664" s="2132"/>
      <c r="B664" s="2133"/>
      <c r="C664" s="2134"/>
      <c r="D664" s="2135">
        <f t="shared" si="10"/>
        <v>0</v>
      </c>
      <c r="E664" s="2134"/>
      <c r="F664" s="2134"/>
      <c r="G664" s="2134"/>
      <c r="H664" s="2134"/>
      <c r="I664" s="2134"/>
      <c r="J664" s="2134"/>
      <c r="K664" s="3100"/>
      <c r="L664" s="2219"/>
    </row>
    <row r="665" spans="1:12" ht="15.75" x14ac:dyDescent="0.2">
      <c r="A665" s="2132"/>
      <c r="B665" s="2133"/>
      <c r="C665" s="2134"/>
      <c r="D665" s="2135">
        <f t="shared" si="10"/>
        <v>0</v>
      </c>
      <c r="E665" s="2134"/>
      <c r="F665" s="2134"/>
      <c r="G665" s="2134"/>
      <c r="H665" s="2134"/>
      <c r="I665" s="2134"/>
      <c r="J665" s="2134"/>
      <c r="K665" s="3100"/>
      <c r="L665" s="2219"/>
    </row>
    <row r="666" spans="1:12" ht="15.75" x14ac:dyDescent="0.2">
      <c r="A666" s="2132"/>
      <c r="B666" s="2133"/>
      <c r="C666" s="2134"/>
      <c r="D666" s="2135">
        <f t="shared" si="10"/>
        <v>0</v>
      </c>
      <c r="E666" s="2134"/>
      <c r="F666" s="2134"/>
      <c r="G666" s="2134"/>
      <c r="H666" s="2134"/>
      <c r="I666" s="2134"/>
      <c r="J666" s="2134"/>
      <c r="K666" s="3100"/>
      <c r="L666" s="2219"/>
    </row>
    <row r="667" spans="1:12" ht="15.75" x14ac:dyDescent="0.2">
      <c r="A667" s="2132"/>
      <c r="B667" s="2133"/>
      <c r="C667" s="2134"/>
      <c r="D667" s="2135">
        <f t="shared" si="10"/>
        <v>0</v>
      </c>
      <c r="E667" s="2134"/>
      <c r="F667" s="2134"/>
      <c r="G667" s="2134"/>
      <c r="H667" s="2134"/>
      <c r="I667" s="2134"/>
      <c r="J667" s="2134"/>
      <c r="K667" s="3100"/>
      <c r="L667" s="2219"/>
    </row>
    <row r="668" spans="1:12" ht="15.75" x14ac:dyDescent="0.2">
      <c r="A668" s="2132"/>
      <c r="B668" s="2133"/>
      <c r="C668" s="2134"/>
      <c r="D668" s="2135">
        <f t="shared" si="10"/>
        <v>0</v>
      </c>
      <c r="E668" s="2134"/>
      <c r="F668" s="2134"/>
      <c r="G668" s="2134"/>
      <c r="H668" s="2134"/>
      <c r="I668" s="2134"/>
      <c r="J668" s="2134"/>
      <c r="K668" s="3100"/>
      <c r="L668" s="2219"/>
    </row>
    <row r="669" spans="1:12" ht="15.75" x14ac:dyDescent="0.2">
      <c r="A669" s="2132"/>
      <c r="B669" s="2133"/>
      <c r="C669" s="2134"/>
      <c r="D669" s="2135">
        <f t="shared" si="10"/>
        <v>0</v>
      </c>
      <c r="E669" s="2134"/>
      <c r="F669" s="2134"/>
      <c r="G669" s="2134"/>
      <c r="H669" s="2134"/>
      <c r="I669" s="2134"/>
      <c r="J669" s="2134"/>
      <c r="K669" s="3100"/>
      <c r="L669" s="2219"/>
    </row>
    <row r="670" spans="1:12" ht="15.75" x14ac:dyDescent="0.2">
      <c r="A670" s="2132"/>
      <c r="B670" s="2133"/>
      <c r="C670" s="2134"/>
      <c r="D670" s="2135">
        <f t="shared" si="10"/>
        <v>0</v>
      </c>
      <c r="E670" s="2134"/>
      <c r="F670" s="2134"/>
      <c r="G670" s="2134"/>
      <c r="H670" s="2134"/>
      <c r="I670" s="2134"/>
      <c r="J670" s="2134"/>
      <c r="K670" s="3100"/>
      <c r="L670" s="2219"/>
    </row>
    <row r="671" spans="1:12" ht="15.75" x14ac:dyDescent="0.2">
      <c r="A671" s="2132"/>
      <c r="B671" s="2133"/>
      <c r="C671" s="2134"/>
      <c r="D671" s="2135">
        <f t="shared" si="10"/>
        <v>0</v>
      </c>
      <c r="E671" s="2134"/>
      <c r="F671" s="2134"/>
      <c r="G671" s="2134"/>
      <c r="H671" s="2134"/>
      <c r="I671" s="2134"/>
      <c r="J671" s="2134"/>
      <c r="K671" s="3100"/>
      <c r="L671" s="2219"/>
    </row>
    <row r="672" spans="1:12" ht="15.75" x14ac:dyDescent="0.2">
      <c r="A672" s="2132"/>
      <c r="B672" s="2133"/>
      <c r="C672" s="2134"/>
      <c r="D672" s="2135">
        <f t="shared" si="10"/>
        <v>0</v>
      </c>
      <c r="E672" s="2134"/>
      <c r="F672" s="2134"/>
      <c r="G672" s="2134"/>
      <c r="H672" s="2134"/>
      <c r="I672" s="2134"/>
      <c r="J672" s="2134"/>
      <c r="K672" s="3100"/>
      <c r="L672" s="2219"/>
    </row>
    <row r="673" spans="1:12" ht="15.75" x14ac:dyDescent="0.2">
      <c r="A673" s="2132"/>
      <c r="B673" s="2133"/>
      <c r="C673" s="2134"/>
      <c r="D673" s="2135">
        <f t="shared" si="10"/>
        <v>0</v>
      </c>
      <c r="E673" s="2134"/>
      <c r="F673" s="2134"/>
      <c r="G673" s="2134"/>
      <c r="H673" s="2134"/>
      <c r="I673" s="2134"/>
      <c r="J673" s="2134"/>
      <c r="K673" s="3100"/>
      <c r="L673" s="2219"/>
    </row>
    <row r="674" spans="1:12" ht="15.75" x14ac:dyDescent="0.2">
      <c r="A674" s="2132"/>
      <c r="B674" s="2133"/>
      <c r="C674" s="2134"/>
      <c r="D674" s="2135">
        <f t="shared" si="10"/>
        <v>0</v>
      </c>
      <c r="E674" s="2134"/>
      <c r="F674" s="2134"/>
      <c r="G674" s="2134"/>
      <c r="H674" s="2134"/>
      <c r="I674" s="2134"/>
      <c r="J674" s="2134"/>
      <c r="K674" s="3100"/>
      <c r="L674" s="2219"/>
    </row>
    <row r="675" spans="1:12" ht="15.75" x14ac:dyDescent="0.2">
      <c r="A675" s="2132"/>
      <c r="B675" s="2133"/>
      <c r="C675" s="2134"/>
      <c r="D675" s="2135">
        <f t="shared" si="10"/>
        <v>0</v>
      </c>
      <c r="E675" s="2134"/>
      <c r="F675" s="2134"/>
      <c r="G675" s="2134"/>
      <c r="H675" s="2134"/>
      <c r="I675" s="2134"/>
      <c r="J675" s="2134"/>
      <c r="K675" s="3100"/>
      <c r="L675" s="2219"/>
    </row>
    <row r="676" spans="1:12" ht="15.75" x14ac:dyDescent="0.2">
      <c r="A676" s="2132"/>
      <c r="B676" s="2133"/>
      <c r="C676" s="2134"/>
      <c r="D676" s="2135">
        <f t="shared" si="10"/>
        <v>0</v>
      </c>
      <c r="E676" s="2134"/>
      <c r="F676" s="2134"/>
      <c r="G676" s="2134"/>
      <c r="H676" s="2134"/>
      <c r="I676" s="2134"/>
      <c r="J676" s="2134"/>
      <c r="K676" s="3100"/>
      <c r="L676" s="2219"/>
    </row>
    <row r="677" spans="1:12" ht="15.75" x14ac:dyDescent="0.2">
      <c r="A677" s="2132"/>
      <c r="B677" s="2133"/>
      <c r="C677" s="2134"/>
      <c r="D677" s="2135">
        <f t="shared" si="10"/>
        <v>0</v>
      </c>
      <c r="E677" s="2134"/>
      <c r="F677" s="2134"/>
      <c r="G677" s="2134"/>
      <c r="H677" s="2134"/>
      <c r="I677" s="2134"/>
      <c r="J677" s="2134"/>
      <c r="K677" s="3100"/>
      <c r="L677" s="2219"/>
    </row>
    <row r="678" spans="1:12" ht="15.75" x14ac:dyDescent="0.2">
      <c r="A678" s="2132"/>
      <c r="B678" s="2133"/>
      <c r="C678" s="2134"/>
      <c r="D678" s="2135">
        <f t="shared" si="10"/>
        <v>0</v>
      </c>
      <c r="E678" s="2134"/>
      <c r="F678" s="2134"/>
      <c r="G678" s="2134"/>
      <c r="H678" s="2134"/>
      <c r="I678" s="2134"/>
      <c r="J678" s="2134"/>
      <c r="K678" s="3100"/>
      <c r="L678" s="2219"/>
    </row>
    <row r="679" spans="1:12" ht="15.75" x14ac:dyDescent="0.2">
      <c r="A679" s="2132"/>
      <c r="B679" s="2133"/>
      <c r="C679" s="2134"/>
      <c r="D679" s="2135">
        <f t="shared" si="10"/>
        <v>0</v>
      </c>
      <c r="E679" s="2134"/>
      <c r="F679" s="2134"/>
      <c r="G679" s="2134"/>
      <c r="H679" s="2134"/>
      <c r="I679" s="2134"/>
      <c r="J679" s="2134"/>
      <c r="K679" s="3100"/>
      <c r="L679" s="2219"/>
    </row>
    <row r="680" spans="1:12" ht="15.75" x14ac:dyDescent="0.2">
      <c r="A680" s="2132"/>
      <c r="B680" s="2133"/>
      <c r="C680" s="2134"/>
      <c r="D680" s="2135">
        <f t="shared" si="10"/>
        <v>0</v>
      </c>
      <c r="E680" s="2134"/>
      <c r="F680" s="2134"/>
      <c r="G680" s="2134"/>
      <c r="H680" s="2134"/>
      <c r="I680" s="2134"/>
      <c r="J680" s="2134"/>
      <c r="K680" s="3100"/>
      <c r="L680" s="2219"/>
    </row>
    <row r="681" spans="1:12" ht="15.75" x14ac:dyDescent="0.2">
      <c r="A681" s="2132"/>
      <c r="B681" s="2133"/>
      <c r="C681" s="2134"/>
      <c r="D681" s="2135">
        <f t="shared" si="10"/>
        <v>0</v>
      </c>
      <c r="E681" s="2134"/>
      <c r="F681" s="2134"/>
      <c r="G681" s="2134"/>
      <c r="H681" s="2134"/>
      <c r="I681" s="2134"/>
      <c r="J681" s="2134"/>
      <c r="K681" s="3100"/>
      <c r="L681" s="2219"/>
    </row>
    <row r="682" spans="1:12" ht="15.75" x14ac:dyDescent="0.2">
      <c r="A682" s="2132"/>
      <c r="B682" s="2133"/>
      <c r="C682" s="2134"/>
      <c r="D682" s="2135">
        <f t="shared" si="10"/>
        <v>0</v>
      </c>
      <c r="E682" s="2134"/>
      <c r="F682" s="2134"/>
      <c r="G682" s="2134"/>
      <c r="H682" s="2134"/>
      <c r="I682" s="2134"/>
      <c r="J682" s="2134"/>
      <c r="K682" s="3100"/>
      <c r="L682" s="2219"/>
    </row>
    <row r="683" spans="1:12" ht="15.75" x14ac:dyDescent="0.2">
      <c r="A683" s="2132"/>
      <c r="B683" s="2133"/>
      <c r="C683" s="2134"/>
      <c r="D683" s="2135">
        <f t="shared" si="10"/>
        <v>0</v>
      </c>
      <c r="E683" s="2134"/>
      <c r="F683" s="2134"/>
      <c r="G683" s="2134"/>
      <c r="H683" s="2134"/>
      <c r="I683" s="2134"/>
      <c r="J683" s="2134"/>
      <c r="K683" s="3100"/>
      <c r="L683" s="2219"/>
    </row>
    <row r="684" spans="1:12" ht="15.75" x14ac:dyDescent="0.2">
      <c r="A684" s="2132"/>
      <c r="B684" s="2133"/>
      <c r="C684" s="2134"/>
      <c r="D684" s="2135">
        <f t="shared" si="10"/>
        <v>0</v>
      </c>
      <c r="E684" s="2134"/>
      <c r="F684" s="2134"/>
      <c r="G684" s="2134"/>
      <c r="H684" s="2134"/>
      <c r="I684" s="2134"/>
      <c r="J684" s="2134"/>
      <c r="K684" s="3100"/>
      <c r="L684" s="2219"/>
    </row>
    <row r="685" spans="1:12" ht="15.75" x14ac:dyDescent="0.2">
      <c r="A685" s="2132"/>
      <c r="B685" s="2133"/>
      <c r="C685" s="2134"/>
      <c r="D685" s="2135">
        <f t="shared" si="10"/>
        <v>0</v>
      </c>
      <c r="E685" s="2134"/>
      <c r="F685" s="2134"/>
      <c r="G685" s="2134"/>
      <c r="H685" s="2134"/>
      <c r="I685" s="2134"/>
      <c r="J685" s="2134"/>
      <c r="K685" s="3100"/>
      <c r="L685" s="2219"/>
    </row>
    <row r="686" spans="1:12" ht="15.75" x14ac:dyDescent="0.2">
      <c r="A686" s="2132"/>
      <c r="B686" s="2133"/>
      <c r="C686" s="2134"/>
      <c r="D686" s="2135">
        <f t="shared" si="10"/>
        <v>0</v>
      </c>
      <c r="E686" s="2134"/>
      <c r="F686" s="2134"/>
      <c r="G686" s="2134"/>
      <c r="H686" s="2134"/>
      <c r="I686" s="2134"/>
      <c r="J686" s="2134"/>
      <c r="K686" s="3100"/>
      <c r="L686" s="2219"/>
    </row>
    <row r="687" spans="1:12" ht="15.75" x14ac:dyDescent="0.2">
      <c r="A687" s="2132"/>
      <c r="B687" s="2133"/>
      <c r="C687" s="2134"/>
      <c r="D687" s="2135">
        <f t="shared" si="10"/>
        <v>0</v>
      </c>
      <c r="E687" s="2134"/>
      <c r="F687" s="2134"/>
      <c r="G687" s="2134"/>
      <c r="H687" s="2134"/>
      <c r="I687" s="2134"/>
      <c r="J687" s="2134"/>
      <c r="K687" s="3100"/>
      <c r="L687" s="2219"/>
    </row>
    <row r="688" spans="1:12" ht="15.75" x14ac:dyDescent="0.2">
      <c r="A688" s="2132"/>
      <c r="B688" s="2133"/>
      <c r="C688" s="2134"/>
      <c r="D688" s="2135">
        <f t="shared" si="10"/>
        <v>0</v>
      </c>
      <c r="E688" s="2134"/>
      <c r="F688" s="2134"/>
      <c r="G688" s="2134"/>
      <c r="H688" s="2134"/>
      <c r="I688" s="2134"/>
      <c r="J688" s="2134"/>
      <c r="K688" s="3100"/>
      <c r="L688" s="2219"/>
    </row>
    <row r="689" spans="1:12" ht="15.75" x14ac:dyDescent="0.2">
      <c r="A689" s="2132"/>
      <c r="B689" s="2133"/>
      <c r="C689" s="2134"/>
      <c r="D689" s="2135">
        <f t="shared" si="10"/>
        <v>0</v>
      </c>
      <c r="E689" s="2134"/>
      <c r="F689" s="2134"/>
      <c r="G689" s="2134"/>
      <c r="H689" s="2134"/>
      <c r="I689" s="2134"/>
      <c r="J689" s="2134"/>
      <c r="K689" s="3100"/>
      <c r="L689" s="2219"/>
    </row>
    <row r="690" spans="1:12" ht="15.75" x14ac:dyDescent="0.2">
      <c r="A690" s="2132"/>
      <c r="B690" s="2133"/>
      <c r="C690" s="2134"/>
      <c r="D690" s="2135">
        <f t="shared" si="10"/>
        <v>0</v>
      </c>
      <c r="E690" s="2134"/>
      <c r="F690" s="2134"/>
      <c r="G690" s="2134"/>
      <c r="H690" s="2134"/>
      <c r="I690" s="2134"/>
      <c r="J690" s="2134"/>
      <c r="K690" s="3100"/>
      <c r="L690" s="2219"/>
    </row>
    <row r="691" spans="1:12" ht="15.75" x14ac:dyDescent="0.2">
      <c r="A691" s="2132"/>
      <c r="B691" s="2133"/>
      <c r="C691" s="2134"/>
      <c r="D691" s="2135">
        <f t="shared" si="10"/>
        <v>0</v>
      </c>
      <c r="E691" s="2134"/>
      <c r="F691" s="2134"/>
      <c r="G691" s="2134"/>
      <c r="H691" s="2134"/>
      <c r="I691" s="2134"/>
      <c r="J691" s="2134"/>
      <c r="K691" s="3100"/>
      <c r="L691" s="2219"/>
    </row>
    <row r="692" spans="1:12" ht="15.75" x14ac:dyDescent="0.2">
      <c r="A692" s="2132"/>
      <c r="B692" s="2133"/>
      <c r="C692" s="2134"/>
      <c r="D692" s="2135">
        <f t="shared" si="10"/>
        <v>0</v>
      </c>
      <c r="E692" s="2134"/>
      <c r="F692" s="2134"/>
      <c r="G692" s="2134"/>
      <c r="H692" s="2134"/>
      <c r="I692" s="2134"/>
      <c r="J692" s="2134"/>
      <c r="K692" s="3100"/>
      <c r="L692" s="2219"/>
    </row>
    <row r="693" spans="1:12" ht="15.75" x14ac:dyDescent="0.2">
      <c r="A693" s="2132"/>
      <c r="B693" s="2133"/>
      <c r="C693" s="2134"/>
      <c r="D693" s="2135">
        <f t="shared" si="10"/>
        <v>0</v>
      </c>
      <c r="E693" s="2134"/>
      <c r="F693" s="2134"/>
      <c r="G693" s="2134"/>
      <c r="H693" s="2134"/>
      <c r="I693" s="2134"/>
      <c r="J693" s="2134"/>
      <c r="K693" s="3100"/>
      <c r="L693" s="2219"/>
    </row>
    <row r="694" spans="1:12" ht="15.75" x14ac:dyDescent="0.2">
      <c r="A694" s="2132"/>
      <c r="B694" s="2133"/>
      <c r="C694" s="2134"/>
      <c r="D694" s="2135">
        <f t="shared" si="10"/>
        <v>0</v>
      </c>
      <c r="E694" s="2134"/>
      <c r="F694" s="2134"/>
      <c r="G694" s="2134"/>
      <c r="H694" s="2134"/>
      <c r="I694" s="2134"/>
      <c r="J694" s="2134"/>
      <c r="K694" s="3100"/>
      <c r="L694" s="2219"/>
    </row>
    <row r="695" spans="1:12" ht="15.75" x14ac:dyDescent="0.2">
      <c r="A695" s="2132"/>
      <c r="B695" s="2133"/>
      <c r="C695" s="2134"/>
      <c r="D695" s="2135">
        <f t="shared" si="10"/>
        <v>0</v>
      </c>
      <c r="E695" s="2134"/>
      <c r="F695" s="2134"/>
      <c r="G695" s="2134"/>
      <c r="H695" s="2134"/>
      <c r="I695" s="2134"/>
      <c r="J695" s="2134"/>
      <c r="K695" s="3100"/>
      <c r="L695" s="2219"/>
    </row>
    <row r="696" spans="1:12" ht="15.75" x14ac:dyDescent="0.2">
      <c r="A696" s="2132"/>
      <c r="B696" s="2133"/>
      <c r="C696" s="2134"/>
      <c r="D696" s="2135">
        <f t="shared" si="10"/>
        <v>0</v>
      </c>
      <c r="E696" s="2134"/>
      <c r="F696" s="2134"/>
      <c r="G696" s="2134"/>
      <c r="H696" s="2134"/>
      <c r="I696" s="2134"/>
      <c r="J696" s="2134"/>
      <c r="K696" s="3100"/>
      <c r="L696" s="2219"/>
    </row>
    <row r="697" spans="1:12" ht="15.75" x14ac:dyDescent="0.2">
      <c r="A697" s="2132"/>
      <c r="B697" s="2133"/>
      <c r="C697" s="2134"/>
      <c r="D697" s="2135">
        <f t="shared" si="10"/>
        <v>0</v>
      </c>
      <c r="E697" s="2134"/>
      <c r="F697" s="2134"/>
      <c r="G697" s="2134"/>
      <c r="H697" s="2134"/>
      <c r="I697" s="2134"/>
      <c r="J697" s="2134"/>
      <c r="K697" s="3100"/>
      <c r="L697" s="2219"/>
    </row>
    <row r="698" spans="1:12" ht="15.75" x14ac:dyDescent="0.2">
      <c r="A698" s="2132"/>
      <c r="B698" s="2133"/>
      <c r="C698" s="2134"/>
      <c r="D698" s="2135">
        <f t="shared" si="10"/>
        <v>0</v>
      </c>
      <c r="E698" s="2134"/>
      <c r="F698" s="2134"/>
      <c r="G698" s="2134"/>
      <c r="H698" s="2134"/>
      <c r="I698" s="2134"/>
      <c r="J698" s="2134"/>
      <c r="K698" s="3100"/>
      <c r="L698" s="2219"/>
    </row>
    <row r="699" spans="1:12" ht="15.75" x14ac:dyDescent="0.2">
      <c r="A699" s="2132"/>
      <c r="B699" s="2133"/>
      <c r="C699" s="2134"/>
      <c r="D699" s="2135">
        <f t="shared" si="10"/>
        <v>0</v>
      </c>
      <c r="E699" s="2134"/>
      <c r="F699" s="2134"/>
      <c r="G699" s="2134"/>
      <c r="H699" s="2134"/>
      <c r="I699" s="2134"/>
      <c r="J699" s="2134"/>
      <c r="K699" s="3100"/>
      <c r="L699" s="2219"/>
    </row>
    <row r="700" spans="1:12" ht="15.75" x14ac:dyDescent="0.2">
      <c r="A700" s="2132"/>
      <c r="B700" s="2133"/>
      <c r="C700" s="2134"/>
      <c r="D700" s="2135">
        <f t="shared" si="10"/>
        <v>0</v>
      </c>
      <c r="E700" s="2134"/>
      <c r="F700" s="2134"/>
      <c r="G700" s="2134"/>
      <c r="H700" s="2134"/>
      <c r="I700" s="2134"/>
      <c r="J700" s="2134"/>
      <c r="K700" s="3100"/>
      <c r="L700" s="2219"/>
    </row>
    <row r="701" spans="1:12" ht="15.75" x14ac:dyDescent="0.2">
      <c r="A701" s="2132"/>
      <c r="B701" s="2133"/>
      <c r="C701" s="2134"/>
      <c r="D701" s="2135">
        <f t="shared" si="10"/>
        <v>0</v>
      </c>
      <c r="E701" s="2134"/>
      <c r="F701" s="2134"/>
      <c r="G701" s="2134"/>
      <c r="H701" s="2134"/>
      <c r="I701" s="2134"/>
      <c r="J701" s="2134"/>
      <c r="K701" s="3100"/>
      <c r="L701" s="2219"/>
    </row>
    <row r="702" spans="1:12" ht="15.75" x14ac:dyDescent="0.2">
      <c r="A702" s="2132"/>
      <c r="B702" s="2133"/>
      <c r="C702" s="2134"/>
      <c r="D702" s="2135">
        <f t="shared" si="10"/>
        <v>0</v>
      </c>
      <c r="E702" s="2134"/>
      <c r="F702" s="2134"/>
      <c r="G702" s="2134"/>
      <c r="H702" s="2134"/>
      <c r="I702" s="2134"/>
      <c r="J702" s="2134"/>
      <c r="K702" s="3100"/>
      <c r="L702" s="2219"/>
    </row>
    <row r="703" spans="1:12" ht="15.75" x14ac:dyDescent="0.2">
      <c r="A703" s="2132"/>
      <c r="B703" s="2133"/>
      <c r="C703" s="2134"/>
      <c r="D703" s="2135">
        <f t="shared" si="10"/>
        <v>0</v>
      </c>
      <c r="E703" s="2134"/>
      <c r="F703" s="2134"/>
      <c r="G703" s="2134"/>
      <c r="H703" s="2134"/>
      <c r="I703" s="2134"/>
      <c r="J703" s="2134"/>
      <c r="K703" s="3100"/>
      <c r="L703" s="2219"/>
    </row>
    <row r="704" spans="1:12" ht="15.75" x14ac:dyDescent="0.2">
      <c r="A704" s="2132"/>
      <c r="B704" s="2133"/>
      <c r="C704" s="2134"/>
      <c r="D704" s="2135">
        <f t="shared" si="10"/>
        <v>0</v>
      </c>
      <c r="E704" s="2134"/>
      <c r="F704" s="2134"/>
      <c r="G704" s="2134"/>
      <c r="H704" s="2134"/>
      <c r="I704" s="2134"/>
      <c r="J704" s="2134"/>
      <c r="K704" s="3100"/>
      <c r="L704" s="2219"/>
    </row>
    <row r="705" spans="1:12" ht="15.75" x14ac:dyDescent="0.2">
      <c r="A705" s="2132"/>
      <c r="B705" s="2133"/>
      <c r="C705" s="2134"/>
      <c r="D705" s="2135">
        <f t="shared" si="10"/>
        <v>0</v>
      </c>
      <c r="E705" s="2134"/>
      <c r="F705" s="2134"/>
      <c r="G705" s="2134"/>
      <c r="H705" s="2134"/>
      <c r="I705" s="2134"/>
      <c r="J705" s="2134"/>
      <c r="K705" s="3100"/>
      <c r="L705" s="2219"/>
    </row>
    <row r="706" spans="1:12" ht="15.75" x14ac:dyDescent="0.2">
      <c r="A706" s="2132"/>
      <c r="B706" s="2133"/>
      <c r="C706" s="2134"/>
      <c r="D706" s="2135">
        <f t="shared" si="10"/>
        <v>0</v>
      </c>
      <c r="E706" s="2134"/>
      <c r="F706" s="2134"/>
      <c r="G706" s="2134"/>
      <c r="H706" s="2134"/>
      <c r="I706" s="2134"/>
      <c r="J706" s="2134"/>
      <c r="K706" s="3100"/>
      <c r="L706" s="2219"/>
    </row>
    <row r="707" spans="1:12" ht="15.75" x14ac:dyDescent="0.2">
      <c r="A707" s="2132"/>
      <c r="B707" s="2133"/>
      <c r="C707" s="2134"/>
      <c r="D707" s="2135">
        <f t="shared" si="10"/>
        <v>0</v>
      </c>
      <c r="E707" s="2134"/>
      <c r="F707" s="2134"/>
      <c r="G707" s="2134"/>
      <c r="H707" s="2134"/>
      <c r="I707" s="2134"/>
      <c r="J707" s="2134"/>
      <c r="K707" s="3100"/>
      <c r="L707" s="2219"/>
    </row>
    <row r="708" spans="1:12" ht="15.75" x14ac:dyDescent="0.2">
      <c r="A708" s="2132"/>
      <c r="B708" s="2133"/>
      <c r="C708" s="2134"/>
      <c r="D708" s="2135">
        <f t="shared" si="10"/>
        <v>0</v>
      </c>
      <c r="E708" s="2134"/>
      <c r="F708" s="2134"/>
      <c r="G708" s="2134"/>
      <c r="H708" s="2134"/>
      <c r="I708" s="2134"/>
      <c r="J708" s="2134"/>
      <c r="K708" s="3100"/>
      <c r="L708" s="2219"/>
    </row>
    <row r="709" spans="1:12" ht="15.75" x14ac:dyDescent="0.2">
      <c r="A709" s="2132"/>
      <c r="B709" s="2133"/>
      <c r="C709" s="2134"/>
      <c r="D709" s="2135">
        <f t="shared" si="10"/>
        <v>0</v>
      </c>
      <c r="E709" s="2134"/>
      <c r="F709" s="2134"/>
      <c r="G709" s="2134"/>
      <c r="H709" s="2134"/>
      <c r="I709" s="2134"/>
      <c r="J709" s="2134"/>
      <c r="K709" s="3100"/>
      <c r="L709" s="2219"/>
    </row>
    <row r="710" spans="1:12" ht="15.75" x14ac:dyDescent="0.2">
      <c r="A710" s="2132"/>
      <c r="B710" s="2133"/>
      <c r="C710" s="2134"/>
      <c r="D710" s="2135">
        <f t="shared" si="10"/>
        <v>0</v>
      </c>
      <c r="E710" s="2134"/>
      <c r="F710" s="2134"/>
      <c r="G710" s="2134"/>
      <c r="H710" s="2134"/>
      <c r="I710" s="2134"/>
      <c r="J710" s="2134"/>
      <c r="K710" s="3100"/>
      <c r="L710" s="2219"/>
    </row>
    <row r="711" spans="1:12" ht="15.75" x14ac:dyDescent="0.2">
      <c r="A711" s="2132"/>
      <c r="B711" s="2133"/>
      <c r="C711" s="2134"/>
      <c r="D711" s="2135">
        <f t="shared" si="10"/>
        <v>0</v>
      </c>
      <c r="E711" s="2134"/>
      <c r="F711" s="2134"/>
      <c r="G711" s="2134"/>
      <c r="H711" s="2134"/>
      <c r="I711" s="2134"/>
      <c r="J711" s="2134"/>
      <c r="K711" s="3100"/>
      <c r="L711" s="2219"/>
    </row>
    <row r="712" spans="1:12" ht="15.75" x14ac:dyDescent="0.2">
      <c r="A712" s="2132"/>
      <c r="B712" s="2133"/>
      <c r="C712" s="2134"/>
      <c r="D712" s="2135">
        <f t="shared" si="10"/>
        <v>0</v>
      </c>
      <c r="E712" s="2134"/>
      <c r="F712" s="2134"/>
      <c r="G712" s="2134"/>
      <c r="H712" s="2134"/>
      <c r="I712" s="2134"/>
      <c r="J712" s="2134"/>
      <c r="K712" s="3100"/>
      <c r="L712" s="2219"/>
    </row>
    <row r="713" spans="1:12" ht="15.75" x14ac:dyDescent="0.2">
      <c r="A713" s="2132"/>
      <c r="B713" s="2133"/>
      <c r="C713" s="2134"/>
      <c r="D713" s="2135">
        <f t="shared" si="10"/>
        <v>0</v>
      </c>
      <c r="E713" s="2134"/>
      <c r="F713" s="2134"/>
      <c r="G713" s="2134"/>
      <c r="H713" s="2134"/>
      <c r="I713" s="2134"/>
      <c r="J713" s="2134"/>
      <c r="K713" s="3100"/>
      <c r="L713" s="2219"/>
    </row>
    <row r="714" spans="1:12" ht="15.75" x14ac:dyDescent="0.2">
      <c r="A714" s="2132"/>
      <c r="B714" s="2133"/>
      <c r="C714" s="2134"/>
      <c r="D714" s="2135">
        <f t="shared" si="10"/>
        <v>0</v>
      </c>
      <c r="E714" s="2134"/>
      <c r="F714" s="2134"/>
      <c r="G714" s="2134"/>
      <c r="H714" s="2134"/>
      <c r="I714" s="2134"/>
      <c r="J714" s="2134"/>
      <c r="K714" s="3100"/>
      <c r="L714" s="2219"/>
    </row>
    <row r="715" spans="1:12" ht="15.75" x14ac:dyDescent="0.2">
      <c r="A715" s="2132"/>
      <c r="B715" s="2133"/>
      <c r="C715" s="2134"/>
      <c r="D715" s="2135">
        <f t="shared" si="10"/>
        <v>0</v>
      </c>
      <c r="E715" s="2134"/>
      <c r="F715" s="2134"/>
      <c r="G715" s="2134"/>
      <c r="H715" s="2134"/>
      <c r="I715" s="2134"/>
      <c r="J715" s="2134"/>
      <c r="K715" s="3100"/>
      <c r="L715" s="2219"/>
    </row>
    <row r="716" spans="1:12" ht="15.75" x14ac:dyDescent="0.2">
      <c r="A716" s="2132"/>
      <c r="B716" s="2133"/>
      <c r="C716" s="2134"/>
      <c r="D716" s="2135">
        <f t="shared" ref="D716:D739" si="11">+C716*(100-E716)/100</f>
        <v>0</v>
      </c>
      <c r="E716" s="2134"/>
      <c r="F716" s="2134"/>
      <c r="G716" s="2134"/>
      <c r="H716" s="2134"/>
      <c r="I716" s="2134"/>
      <c r="J716" s="2134"/>
      <c r="K716" s="3100"/>
      <c r="L716" s="2219"/>
    </row>
    <row r="717" spans="1:12" ht="15.75" x14ac:dyDescent="0.2">
      <c r="A717" s="2132"/>
      <c r="B717" s="2133"/>
      <c r="C717" s="2134"/>
      <c r="D717" s="2135">
        <f t="shared" si="11"/>
        <v>0</v>
      </c>
      <c r="E717" s="2134"/>
      <c r="F717" s="2134"/>
      <c r="G717" s="2134"/>
      <c r="H717" s="2134"/>
      <c r="I717" s="2134"/>
      <c r="J717" s="2134"/>
      <c r="K717" s="3100"/>
      <c r="L717" s="2219"/>
    </row>
    <row r="718" spans="1:12" ht="15.75" x14ac:dyDescent="0.2">
      <c r="A718" s="2132"/>
      <c r="B718" s="2133"/>
      <c r="C718" s="2134"/>
      <c r="D718" s="2135">
        <f t="shared" si="11"/>
        <v>0</v>
      </c>
      <c r="E718" s="2134"/>
      <c r="F718" s="2134"/>
      <c r="G718" s="2134"/>
      <c r="H718" s="2134"/>
      <c r="I718" s="2134"/>
      <c r="J718" s="2134"/>
      <c r="K718" s="3100"/>
      <c r="L718" s="2219"/>
    </row>
    <row r="719" spans="1:12" ht="15.75" x14ac:dyDescent="0.2">
      <c r="A719" s="2132"/>
      <c r="B719" s="2133"/>
      <c r="C719" s="2134"/>
      <c r="D719" s="2135">
        <f t="shared" si="11"/>
        <v>0</v>
      </c>
      <c r="E719" s="2134"/>
      <c r="F719" s="2134"/>
      <c r="G719" s="2134"/>
      <c r="H719" s="2134"/>
      <c r="I719" s="2134"/>
      <c r="J719" s="2134"/>
      <c r="K719" s="3100"/>
      <c r="L719" s="2219"/>
    </row>
    <row r="720" spans="1:12" ht="15.75" x14ac:dyDescent="0.2">
      <c r="A720" s="2132"/>
      <c r="B720" s="2133"/>
      <c r="C720" s="2134"/>
      <c r="D720" s="2135">
        <f t="shared" si="11"/>
        <v>0</v>
      </c>
      <c r="E720" s="2134"/>
      <c r="F720" s="2134"/>
      <c r="G720" s="2134"/>
      <c r="H720" s="2134"/>
      <c r="I720" s="2134"/>
      <c r="J720" s="2134"/>
      <c r="K720" s="3100"/>
      <c r="L720" s="2219"/>
    </row>
    <row r="721" spans="1:12" ht="15.75" x14ac:dyDescent="0.2">
      <c r="A721" s="2132"/>
      <c r="B721" s="2133"/>
      <c r="C721" s="2134"/>
      <c r="D721" s="2135">
        <f t="shared" si="11"/>
        <v>0</v>
      </c>
      <c r="E721" s="2134"/>
      <c r="F721" s="2134"/>
      <c r="G721" s="2134"/>
      <c r="H721" s="2134"/>
      <c r="I721" s="2134"/>
      <c r="J721" s="2134"/>
      <c r="K721" s="3100"/>
      <c r="L721" s="2219"/>
    </row>
    <row r="722" spans="1:12" ht="15.75" x14ac:dyDescent="0.2">
      <c r="A722" s="2132"/>
      <c r="B722" s="2133"/>
      <c r="C722" s="2134"/>
      <c r="D722" s="2135">
        <f t="shared" si="11"/>
        <v>0</v>
      </c>
      <c r="E722" s="2134"/>
      <c r="F722" s="2134"/>
      <c r="G722" s="2134"/>
      <c r="H722" s="2134"/>
      <c r="I722" s="2134"/>
      <c r="J722" s="2134"/>
      <c r="K722" s="3100"/>
      <c r="L722" s="2219"/>
    </row>
    <row r="723" spans="1:12" ht="15.75" x14ac:dyDescent="0.2">
      <c r="A723" s="2132"/>
      <c r="B723" s="2133"/>
      <c r="C723" s="2134"/>
      <c r="D723" s="2135">
        <f t="shared" si="11"/>
        <v>0</v>
      </c>
      <c r="E723" s="2134"/>
      <c r="F723" s="2134"/>
      <c r="G723" s="2134"/>
      <c r="H723" s="2134"/>
      <c r="I723" s="2134"/>
      <c r="J723" s="2134"/>
      <c r="K723" s="3100"/>
      <c r="L723" s="2219"/>
    </row>
    <row r="724" spans="1:12" ht="15.75" x14ac:dyDescent="0.2">
      <c r="A724" s="2132"/>
      <c r="B724" s="2133"/>
      <c r="C724" s="2134"/>
      <c r="D724" s="2135">
        <f t="shared" si="11"/>
        <v>0</v>
      </c>
      <c r="E724" s="2134"/>
      <c r="F724" s="2134"/>
      <c r="G724" s="2134"/>
      <c r="H724" s="2134"/>
      <c r="I724" s="2134"/>
      <c r="J724" s="2134"/>
      <c r="K724" s="3100"/>
      <c r="L724" s="2219"/>
    </row>
    <row r="725" spans="1:12" ht="15.75" x14ac:dyDescent="0.2">
      <c r="A725" s="2132"/>
      <c r="B725" s="2133"/>
      <c r="C725" s="2134"/>
      <c r="D725" s="2135">
        <f t="shared" si="11"/>
        <v>0</v>
      </c>
      <c r="E725" s="2134"/>
      <c r="F725" s="2134"/>
      <c r="G725" s="2134"/>
      <c r="H725" s="2134"/>
      <c r="I725" s="2134"/>
      <c r="J725" s="2134"/>
      <c r="K725" s="3100"/>
      <c r="L725" s="2219"/>
    </row>
    <row r="726" spans="1:12" ht="15.75" x14ac:dyDescent="0.2">
      <c r="A726" s="2132"/>
      <c r="B726" s="2133"/>
      <c r="C726" s="2134"/>
      <c r="D726" s="2135">
        <f t="shared" si="11"/>
        <v>0</v>
      </c>
      <c r="E726" s="2134"/>
      <c r="F726" s="2134"/>
      <c r="G726" s="2134"/>
      <c r="H726" s="2134"/>
      <c r="I726" s="2134"/>
      <c r="J726" s="2134"/>
      <c r="K726" s="3100"/>
      <c r="L726" s="2219"/>
    </row>
    <row r="727" spans="1:12" ht="15.75" x14ac:dyDescent="0.2">
      <c r="A727" s="2132"/>
      <c r="B727" s="2133"/>
      <c r="C727" s="2134"/>
      <c r="D727" s="2135">
        <f t="shared" si="11"/>
        <v>0</v>
      </c>
      <c r="E727" s="2134"/>
      <c r="F727" s="2134"/>
      <c r="G727" s="2134"/>
      <c r="H727" s="2134"/>
      <c r="I727" s="2134"/>
      <c r="J727" s="2134"/>
      <c r="K727" s="3100"/>
      <c r="L727" s="2219"/>
    </row>
    <row r="728" spans="1:12" ht="15.75" x14ac:dyDescent="0.2">
      <c r="A728" s="2132"/>
      <c r="B728" s="2133"/>
      <c r="C728" s="2134"/>
      <c r="D728" s="2135">
        <f t="shared" si="11"/>
        <v>0</v>
      </c>
      <c r="E728" s="2134"/>
      <c r="F728" s="2134"/>
      <c r="G728" s="2134"/>
      <c r="H728" s="2134"/>
      <c r="I728" s="2134"/>
      <c r="J728" s="2134"/>
      <c r="K728" s="3100"/>
      <c r="L728" s="2219"/>
    </row>
    <row r="729" spans="1:12" ht="15.75" x14ac:dyDescent="0.2">
      <c r="A729" s="2132"/>
      <c r="B729" s="2133"/>
      <c r="C729" s="2134"/>
      <c r="D729" s="2135">
        <f t="shared" si="11"/>
        <v>0</v>
      </c>
      <c r="E729" s="2134"/>
      <c r="F729" s="2134"/>
      <c r="G729" s="2134"/>
      <c r="H729" s="2134"/>
      <c r="I729" s="2134"/>
      <c r="J729" s="2134"/>
      <c r="K729" s="3100"/>
      <c r="L729" s="2219"/>
    </row>
    <row r="730" spans="1:12" ht="15.75" x14ac:dyDescent="0.2">
      <c r="A730" s="2132"/>
      <c r="B730" s="2133"/>
      <c r="C730" s="2134"/>
      <c r="D730" s="2135">
        <f t="shared" si="11"/>
        <v>0</v>
      </c>
      <c r="E730" s="2134"/>
      <c r="F730" s="2134"/>
      <c r="G730" s="2134"/>
      <c r="H730" s="2134"/>
      <c r="I730" s="2134"/>
      <c r="J730" s="2134"/>
      <c r="K730" s="3100"/>
      <c r="L730" s="2219"/>
    </row>
    <row r="731" spans="1:12" ht="15.75" x14ac:dyDescent="0.2">
      <c r="A731" s="2132"/>
      <c r="B731" s="2133"/>
      <c r="C731" s="2134"/>
      <c r="D731" s="2135">
        <f t="shared" si="11"/>
        <v>0</v>
      </c>
      <c r="E731" s="2134"/>
      <c r="F731" s="2134"/>
      <c r="G731" s="2134"/>
      <c r="H731" s="2134"/>
      <c r="I731" s="2134"/>
      <c r="J731" s="2134"/>
      <c r="K731" s="3100"/>
      <c r="L731" s="2219"/>
    </row>
    <row r="732" spans="1:12" ht="15.75" x14ac:dyDescent="0.2">
      <c r="A732" s="2132"/>
      <c r="B732" s="2133"/>
      <c r="C732" s="2134"/>
      <c r="D732" s="2135">
        <f t="shared" si="11"/>
        <v>0</v>
      </c>
      <c r="E732" s="2134"/>
      <c r="F732" s="2134"/>
      <c r="G732" s="2134"/>
      <c r="H732" s="2134"/>
      <c r="I732" s="2134"/>
      <c r="J732" s="2134"/>
      <c r="K732" s="3100"/>
      <c r="L732" s="2219"/>
    </row>
    <row r="733" spans="1:12" ht="15.75" x14ac:dyDescent="0.2">
      <c r="A733" s="2132"/>
      <c r="B733" s="2133"/>
      <c r="C733" s="2134"/>
      <c r="D733" s="2135">
        <f t="shared" si="11"/>
        <v>0</v>
      </c>
      <c r="E733" s="2134"/>
      <c r="F733" s="2134"/>
      <c r="G733" s="2134"/>
      <c r="H733" s="2134"/>
      <c r="I733" s="2134"/>
      <c r="J733" s="2134"/>
      <c r="K733" s="3100"/>
      <c r="L733" s="2219"/>
    </row>
    <row r="734" spans="1:12" ht="15.75" x14ac:dyDescent="0.2">
      <c r="A734" s="2132"/>
      <c r="B734" s="2133"/>
      <c r="C734" s="2134"/>
      <c r="D734" s="2135">
        <f t="shared" si="11"/>
        <v>0</v>
      </c>
      <c r="E734" s="2134"/>
      <c r="F734" s="2134"/>
      <c r="G734" s="2134"/>
      <c r="H734" s="2134"/>
      <c r="I734" s="2134"/>
      <c r="J734" s="2134"/>
      <c r="K734" s="3100"/>
      <c r="L734" s="2219"/>
    </row>
    <row r="735" spans="1:12" ht="15.75" x14ac:dyDescent="0.2">
      <c r="A735" s="2132"/>
      <c r="B735" s="2133"/>
      <c r="C735" s="2134"/>
      <c r="D735" s="2135">
        <f t="shared" si="11"/>
        <v>0</v>
      </c>
      <c r="E735" s="2134"/>
      <c r="F735" s="2134"/>
      <c r="G735" s="2134"/>
      <c r="H735" s="2134"/>
      <c r="I735" s="2134"/>
      <c r="J735" s="2134"/>
      <c r="K735" s="3100"/>
      <c r="L735" s="2219"/>
    </row>
    <row r="736" spans="1:12" ht="15.75" x14ac:dyDescent="0.2">
      <c r="A736" s="2132"/>
      <c r="B736" s="2133"/>
      <c r="C736" s="2134"/>
      <c r="D736" s="2135">
        <f t="shared" si="11"/>
        <v>0</v>
      </c>
      <c r="E736" s="2134"/>
      <c r="F736" s="2134"/>
      <c r="G736" s="2134"/>
      <c r="H736" s="2134"/>
      <c r="I736" s="2134"/>
      <c r="J736" s="2134"/>
      <c r="K736" s="3100"/>
      <c r="L736" s="2219"/>
    </row>
    <row r="737" spans="1:12" ht="15.75" x14ac:dyDescent="0.2">
      <c r="A737" s="2132"/>
      <c r="B737" s="2133"/>
      <c r="C737" s="2134"/>
      <c r="D737" s="2135">
        <f t="shared" si="11"/>
        <v>0</v>
      </c>
      <c r="E737" s="2134"/>
      <c r="F737" s="2134"/>
      <c r="G737" s="2134"/>
      <c r="H737" s="2134"/>
      <c r="I737" s="2134"/>
      <c r="J737" s="2134"/>
      <c r="K737" s="3100"/>
      <c r="L737" s="2219"/>
    </row>
    <row r="738" spans="1:12" ht="15.75" x14ac:dyDescent="0.2">
      <c r="A738" s="2132"/>
      <c r="B738" s="2133"/>
      <c r="C738" s="2134"/>
      <c r="D738" s="2135">
        <f t="shared" si="11"/>
        <v>0</v>
      </c>
      <c r="E738" s="2134"/>
      <c r="F738" s="2134"/>
      <c r="G738" s="2134"/>
      <c r="H738" s="2134"/>
      <c r="I738" s="2134"/>
      <c r="J738" s="2134"/>
      <c r="K738" s="3100"/>
      <c r="L738" s="2219"/>
    </row>
    <row r="739" spans="1:12" ht="15.75" x14ac:dyDescent="0.2">
      <c r="A739" s="2132"/>
      <c r="B739" s="2133"/>
      <c r="C739" s="2134"/>
      <c r="D739" s="2135">
        <f t="shared" si="11"/>
        <v>0</v>
      </c>
      <c r="E739" s="2134"/>
      <c r="F739" s="2134"/>
      <c r="G739" s="2134"/>
      <c r="H739" s="2134"/>
      <c r="I739" s="2134"/>
      <c r="J739" s="2134"/>
      <c r="K739" s="3100"/>
      <c r="L739" s="2219"/>
    </row>
    <row r="740" spans="1:12" ht="15.75" x14ac:dyDescent="0.2">
      <c r="A740" s="2132"/>
      <c r="B740" s="2133"/>
      <c r="C740" s="2134"/>
      <c r="D740" s="2135">
        <f>+C740*(100-E740)/100</f>
        <v>0</v>
      </c>
      <c r="E740" s="2134"/>
      <c r="F740" s="2134"/>
      <c r="G740" s="2134"/>
      <c r="H740" s="2134"/>
      <c r="I740" s="2134"/>
      <c r="J740" s="2134"/>
      <c r="K740" s="3100"/>
      <c r="L740" s="2219"/>
    </row>
    <row r="741" spans="1:12" ht="15.75" x14ac:dyDescent="0.2">
      <c r="A741" s="2132"/>
      <c r="B741" s="2133"/>
      <c r="C741" s="2134"/>
      <c r="D741" s="2135">
        <f>+C741*(100-E741)/100</f>
        <v>0</v>
      </c>
      <c r="E741" s="2134"/>
      <c r="F741" s="2134"/>
      <c r="G741" s="2134"/>
      <c r="H741" s="2134"/>
      <c r="I741" s="2134"/>
      <c r="J741" s="2134"/>
      <c r="K741" s="3100"/>
      <c r="L741" s="2219"/>
    </row>
    <row r="742" spans="1:12" ht="15.75" x14ac:dyDescent="0.2">
      <c r="A742" s="2132"/>
      <c r="B742" s="2133"/>
      <c r="C742" s="2134"/>
      <c r="D742" s="2135">
        <f>+C742*(100-E742)/100</f>
        <v>0</v>
      </c>
      <c r="E742" s="2134"/>
      <c r="F742" s="2134"/>
      <c r="G742" s="2134"/>
      <c r="H742" s="2134"/>
      <c r="I742" s="2134"/>
      <c r="J742" s="2134"/>
      <c r="K742" s="3100"/>
      <c r="L742" s="2219"/>
    </row>
    <row r="743" spans="1:12" ht="15.75" x14ac:dyDescent="0.2">
      <c r="A743" s="2132"/>
      <c r="B743" s="2133"/>
      <c r="C743" s="2134"/>
      <c r="D743" s="2135">
        <f>+C743*(100-E743)/100</f>
        <v>0</v>
      </c>
      <c r="E743" s="2134"/>
      <c r="F743" s="2134"/>
      <c r="G743" s="2134"/>
      <c r="H743" s="2134"/>
      <c r="I743" s="2134"/>
      <c r="J743" s="2134"/>
      <c r="K743" s="3100"/>
      <c r="L743" s="2219"/>
    </row>
    <row r="744" spans="1:12" ht="15.75" x14ac:dyDescent="0.2">
      <c r="A744" s="2132"/>
      <c r="B744" s="2133"/>
      <c r="C744" s="2134"/>
      <c r="D744" s="2135">
        <f>+C744*(100-E744)/100</f>
        <v>0</v>
      </c>
      <c r="E744" s="2134"/>
      <c r="F744" s="2134"/>
      <c r="G744" s="2134"/>
      <c r="H744" s="2134"/>
      <c r="I744" s="2134"/>
      <c r="J744" s="2134"/>
      <c r="K744" s="3100"/>
      <c r="L744" s="2219"/>
    </row>
  </sheetData>
  <mergeCells count="22">
    <mergeCell ref="A1:L1"/>
    <mergeCell ref="A2:B2"/>
    <mergeCell ref="C2:F2"/>
    <mergeCell ref="G2:H2"/>
    <mergeCell ref="I2:J2"/>
    <mergeCell ref="K2:L2"/>
    <mergeCell ref="K5:L5"/>
    <mergeCell ref="C7:J7"/>
    <mergeCell ref="A3:B3"/>
    <mergeCell ref="C3:F3"/>
    <mergeCell ref="G3:H3"/>
    <mergeCell ref="I3:J3"/>
    <mergeCell ref="A5:B5"/>
    <mergeCell ref="C5:F5"/>
    <mergeCell ref="G5:H5"/>
    <mergeCell ref="I5:J5"/>
    <mergeCell ref="K3:L3"/>
    <mergeCell ref="A4:B4"/>
    <mergeCell ref="C4:F4"/>
    <mergeCell ref="G4:H4"/>
    <mergeCell ref="I4:J4"/>
    <mergeCell ref="K4:L4"/>
  </mergeCells>
  <pageMargins left="0.7" right="0.7" top="0.75" bottom="0.75" header="0.3" footer="0.3"/>
  <pageSetup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3"/>
  <dimension ref="A1:X745"/>
  <sheetViews>
    <sheetView workbookViewId="0">
      <pane ySplit="6" topLeftCell="A8" activePane="bottomLeft" state="frozen"/>
      <selection pane="bottomLeft" activeCell="A19" sqref="A19:XFD19"/>
    </sheetView>
  </sheetViews>
  <sheetFormatPr defaultRowHeight="12.75" x14ac:dyDescent="0.2"/>
  <cols>
    <col min="1" max="1" width="11.28515625" style="2127" bestFit="1" customWidth="1"/>
    <col min="2" max="2" width="10.42578125" style="2127" customWidth="1"/>
    <col min="3" max="11" width="12.85546875" style="2127" customWidth="1"/>
    <col min="12" max="12" width="55.42578125" style="2127" customWidth="1"/>
    <col min="13" max="16384" width="9.140625" style="2127"/>
  </cols>
  <sheetData>
    <row r="1" spans="1:24" s="2120" customFormat="1" ht="30.75" customHeight="1" thickTop="1" x14ac:dyDescent="0.25">
      <c r="A1" s="4251" t="s">
        <v>4174</v>
      </c>
      <c r="B1" s="4252"/>
      <c r="C1" s="4252"/>
      <c r="D1" s="4252"/>
      <c r="E1" s="4252"/>
      <c r="F1" s="4252"/>
      <c r="G1" s="4252"/>
      <c r="H1" s="4252"/>
      <c r="I1" s="4252"/>
      <c r="J1" s="4252"/>
      <c r="K1" s="4252"/>
      <c r="L1" s="4253"/>
      <c r="M1" s="2127"/>
      <c r="N1" s="2127"/>
      <c r="O1" s="2127"/>
      <c r="P1" s="2127"/>
      <c r="Q1" s="2127"/>
      <c r="R1" s="2127"/>
      <c r="S1" s="2127"/>
      <c r="T1" s="2127"/>
      <c r="U1" s="2127"/>
      <c r="V1" s="2127"/>
      <c r="W1" s="2127"/>
      <c r="X1" s="2127"/>
    </row>
    <row r="2" spans="1:24" s="2123" customFormat="1" ht="20.25" customHeight="1" x14ac:dyDescent="0.25">
      <c r="A2" s="4254" t="s">
        <v>259</v>
      </c>
      <c r="B2" s="4255"/>
      <c r="C2" s="4303">
        <f>+(25+125+83)*25</f>
        <v>5825</v>
      </c>
      <c r="D2" s="4304"/>
      <c r="E2" s="4304"/>
      <c r="F2" s="4305"/>
      <c r="G2" s="4306"/>
      <c r="H2" s="4307"/>
      <c r="I2" s="4256" t="s">
        <v>260</v>
      </c>
      <c r="J2" s="4257"/>
      <c r="K2" s="4288" t="s">
        <v>499</v>
      </c>
      <c r="L2" s="4289"/>
      <c r="M2" s="2127"/>
      <c r="N2" s="2127"/>
      <c r="O2" s="2127"/>
      <c r="P2" s="2127"/>
      <c r="Q2" s="2127"/>
      <c r="R2" s="2127"/>
      <c r="S2" s="2127"/>
      <c r="T2" s="2127"/>
      <c r="U2" s="2127"/>
      <c r="V2" s="2127"/>
      <c r="W2" s="2127"/>
      <c r="X2" s="2127"/>
    </row>
    <row r="3" spans="1:24" s="2123" customFormat="1" ht="20.25" customHeight="1" x14ac:dyDescent="0.25">
      <c r="A3" s="4254" t="s">
        <v>261</v>
      </c>
      <c r="B3" s="4255"/>
      <c r="C3" s="4303" t="s">
        <v>4191</v>
      </c>
      <c r="D3" s="4304"/>
      <c r="E3" s="4304"/>
      <c r="F3" s="4305"/>
      <c r="G3" s="4306"/>
      <c r="H3" s="4307"/>
      <c r="I3" s="4256" t="s">
        <v>262</v>
      </c>
      <c r="J3" s="4257"/>
      <c r="K3" s="4288" t="s">
        <v>3398</v>
      </c>
      <c r="L3" s="4289"/>
      <c r="M3" s="2127"/>
      <c r="N3" s="2127"/>
      <c r="O3" s="2127"/>
      <c r="P3" s="2127"/>
      <c r="Q3" s="2127"/>
      <c r="R3" s="2127"/>
      <c r="S3" s="2127"/>
      <c r="T3" s="2127"/>
      <c r="U3" s="2127"/>
      <c r="V3" s="2127"/>
      <c r="W3" s="2127"/>
      <c r="X3" s="2127"/>
    </row>
    <row r="4" spans="1:24" s="2123" customFormat="1" ht="20.25" customHeight="1" x14ac:dyDescent="0.25">
      <c r="A4" s="4254" t="s">
        <v>263</v>
      </c>
      <c r="B4" s="4255"/>
      <c r="C4" s="4303" t="s">
        <v>4195</v>
      </c>
      <c r="D4" s="4304"/>
      <c r="E4" s="4304"/>
      <c r="F4" s="4305"/>
      <c r="G4" s="4281"/>
      <c r="H4" s="4282"/>
      <c r="I4" s="4256" t="s">
        <v>264</v>
      </c>
      <c r="J4" s="4257"/>
      <c r="K4" s="4288" t="s">
        <v>2985</v>
      </c>
      <c r="L4" s="4289"/>
      <c r="M4" s="2127"/>
      <c r="N4" s="2127"/>
      <c r="O4" s="2127"/>
      <c r="P4" s="2127"/>
      <c r="Q4" s="2127"/>
      <c r="R4" s="2127"/>
      <c r="S4" s="2127"/>
      <c r="T4" s="2127"/>
      <c r="U4" s="2127"/>
      <c r="V4" s="2127"/>
      <c r="W4" s="2127"/>
      <c r="X4" s="2127"/>
    </row>
    <row r="5" spans="1:24" s="2123" customFormat="1" ht="54.75" customHeight="1" thickBot="1" x14ac:dyDescent="0.3">
      <c r="A5" s="4267" t="s">
        <v>265</v>
      </c>
      <c r="B5" s="4268"/>
      <c r="C5" s="4292" t="s">
        <v>3438</v>
      </c>
      <c r="D5" s="4293"/>
      <c r="E5" s="4293"/>
      <c r="F5" s="4294"/>
      <c r="G5" s="4272"/>
      <c r="H5" s="4273"/>
      <c r="I5" s="4256" t="s">
        <v>397</v>
      </c>
      <c r="J5" s="4257"/>
      <c r="K5" s="4353" t="s">
        <v>4173</v>
      </c>
      <c r="L5" s="4354"/>
      <c r="M5" s="2127"/>
      <c r="N5" s="2127"/>
      <c r="O5" s="2127"/>
      <c r="P5" s="2127"/>
      <c r="Q5" s="2127"/>
      <c r="R5" s="2127"/>
      <c r="S5" s="2127"/>
      <c r="T5" s="2127"/>
      <c r="U5" s="2127"/>
      <c r="V5" s="2127"/>
      <c r="W5" s="2127"/>
      <c r="X5" s="2127"/>
    </row>
    <row r="6" spans="1:24" s="2128" customFormat="1" ht="43.5" customHeight="1" thickTop="1" thickBot="1" x14ac:dyDescent="0.3">
      <c r="A6" s="2124" t="s">
        <v>1</v>
      </c>
      <c r="B6" s="2125" t="s">
        <v>0</v>
      </c>
      <c r="C6" s="2125" t="s">
        <v>2</v>
      </c>
      <c r="D6" s="2125" t="s">
        <v>3</v>
      </c>
      <c r="E6" s="2125" t="s">
        <v>4</v>
      </c>
      <c r="F6" s="2125" t="s">
        <v>5</v>
      </c>
      <c r="G6" s="2125" t="s">
        <v>6</v>
      </c>
      <c r="H6" s="2125" t="s">
        <v>7</v>
      </c>
      <c r="I6" s="2125" t="s">
        <v>8</v>
      </c>
      <c r="J6" s="2125" t="s">
        <v>9</v>
      </c>
      <c r="K6" s="2744" t="s">
        <v>3817</v>
      </c>
      <c r="L6" s="2126" t="s">
        <v>10</v>
      </c>
      <c r="M6" s="2127"/>
      <c r="N6" s="2127"/>
      <c r="O6" s="2127"/>
      <c r="P6" s="2127"/>
      <c r="Q6" s="2127"/>
      <c r="R6" s="2127"/>
      <c r="S6" s="2127"/>
      <c r="T6" s="2127"/>
      <c r="U6" s="2127"/>
      <c r="V6" s="2127"/>
      <c r="W6" s="2127"/>
      <c r="X6" s="2127"/>
    </row>
    <row r="7" spans="1:24" ht="126" customHeight="1" thickTop="1" x14ac:dyDescent="0.2">
      <c r="A7" s="2129">
        <v>44215</v>
      </c>
      <c r="B7" s="2130" t="s">
        <v>62</v>
      </c>
      <c r="C7" s="4359" t="s">
        <v>4196</v>
      </c>
      <c r="D7" s="4275"/>
      <c r="E7" s="4275"/>
      <c r="F7" s="4275"/>
      <c r="G7" s="4275"/>
      <c r="H7" s="4275"/>
      <c r="I7" s="4275"/>
      <c r="J7" s="4276"/>
      <c r="K7" s="2829" t="s">
        <v>2134</v>
      </c>
      <c r="L7" s="2131" t="s">
        <v>4186</v>
      </c>
    </row>
    <row r="8" spans="1:24" ht="15.75" x14ac:dyDescent="0.25">
      <c r="A8" s="2132">
        <v>44222</v>
      </c>
      <c r="B8" s="2133" t="s">
        <v>12</v>
      </c>
      <c r="C8" s="2135">
        <v>170</v>
      </c>
      <c r="D8" s="2135">
        <f>+C8-(E8/100*C8)</f>
        <v>144.5</v>
      </c>
      <c r="E8" s="2135">
        <v>15</v>
      </c>
      <c r="F8" s="2135" t="s">
        <v>159</v>
      </c>
      <c r="G8" s="2135">
        <v>100</v>
      </c>
      <c r="H8" s="2134" t="s">
        <v>301</v>
      </c>
      <c r="I8" s="2134"/>
      <c r="J8" s="2134"/>
      <c r="K8" s="3044"/>
      <c r="L8" s="2121" t="s">
        <v>4213</v>
      </c>
    </row>
    <row r="9" spans="1:24" ht="15.75" x14ac:dyDescent="0.25">
      <c r="A9" s="2132">
        <v>44223</v>
      </c>
      <c r="B9" s="2133" t="s">
        <v>186</v>
      </c>
      <c r="C9" s="2134"/>
      <c r="D9" s="2135" t="s">
        <v>301</v>
      </c>
      <c r="E9" s="2134"/>
      <c r="F9" s="2134"/>
      <c r="G9" s="2134"/>
      <c r="H9" s="2134">
        <v>3025</v>
      </c>
      <c r="I9" s="2134">
        <v>100</v>
      </c>
      <c r="J9" s="2134"/>
      <c r="K9" s="3044"/>
      <c r="L9" s="2121" t="s">
        <v>40</v>
      </c>
    </row>
    <row r="10" spans="1:24" ht="15.75" x14ac:dyDescent="0.25">
      <c r="A10" s="2855">
        <v>44227</v>
      </c>
      <c r="B10" s="2333" t="s">
        <v>4</v>
      </c>
      <c r="C10" s="2334"/>
      <c r="D10" s="2335"/>
      <c r="E10" s="2334">
        <v>11</v>
      </c>
      <c r="F10" s="2334"/>
      <c r="G10" s="2334"/>
      <c r="H10" s="2334"/>
      <c r="I10" s="2334"/>
      <c r="J10" s="2334"/>
      <c r="K10" s="3127"/>
      <c r="L10" s="2336"/>
    </row>
    <row r="11" spans="1:24" ht="15.75" x14ac:dyDescent="0.25">
      <c r="A11" s="2132">
        <v>44229</v>
      </c>
      <c r="B11" s="2133" t="s">
        <v>186</v>
      </c>
      <c r="C11" s="2134"/>
      <c r="D11" s="2135" t="s">
        <v>301</v>
      </c>
      <c r="E11" s="2134"/>
      <c r="F11" s="2134"/>
      <c r="G11" s="2134"/>
      <c r="H11" s="2134">
        <v>3725</v>
      </c>
      <c r="I11" s="2134">
        <v>100</v>
      </c>
      <c r="J11" s="2134"/>
      <c r="K11" s="3044"/>
      <c r="L11" s="2121" t="s">
        <v>40</v>
      </c>
    </row>
    <row r="12" spans="1:24" ht="15.75" x14ac:dyDescent="0.25">
      <c r="A12" s="2855">
        <v>44255</v>
      </c>
      <c r="B12" s="2333" t="s">
        <v>4</v>
      </c>
      <c r="C12" s="2334"/>
      <c r="D12" s="2335"/>
      <c r="E12" s="2334">
        <v>28</v>
      </c>
      <c r="F12" s="2334"/>
      <c r="G12" s="2334"/>
      <c r="H12" s="2334"/>
      <c r="I12" s="2334"/>
      <c r="J12" s="2334"/>
      <c r="K12" s="3127"/>
      <c r="L12" s="2336"/>
    </row>
    <row r="13" spans="1:24" ht="15.75" x14ac:dyDescent="0.25">
      <c r="A13" s="2132">
        <v>44260</v>
      </c>
      <c r="B13" s="2133" t="s">
        <v>186</v>
      </c>
      <c r="C13" s="2134"/>
      <c r="D13" s="2135" t="s">
        <v>301</v>
      </c>
      <c r="E13" s="2134"/>
      <c r="F13" s="2134"/>
      <c r="G13" s="2134"/>
      <c r="H13" s="2134">
        <v>5060</v>
      </c>
      <c r="I13" s="2134">
        <v>100</v>
      </c>
      <c r="J13" s="2134"/>
      <c r="K13" s="3044"/>
      <c r="L13" s="2121"/>
    </row>
    <row r="14" spans="1:24" ht="15.75" x14ac:dyDescent="0.25">
      <c r="A14" s="2132">
        <v>44262</v>
      </c>
      <c r="B14" s="2133" t="s">
        <v>12</v>
      </c>
      <c r="C14" s="2134">
        <v>185</v>
      </c>
      <c r="D14" s="2135">
        <f t="shared" ref="D14:D73" si="0">+C14*(100-E14)/100</f>
        <v>129.5</v>
      </c>
      <c r="E14" s="2134">
        <v>30</v>
      </c>
      <c r="F14" s="2134" t="s">
        <v>159</v>
      </c>
      <c r="G14" s="2134">
        <v>110</v>
      </c>
      <c r="H14" s="2134"/>
      <c r="I14" s="2134"/>
      <c r="J14" s="2134"/>
      <c r="K14" s="3044"/>
      <c r="L14" s="2121" t="s">
        <v>4256</v>
      </c>
    </row>
    <row r="15" spans="1:24" ht="15.75" x14ac:dyDescent="0.25">
      <c r="A15" s="2855">
        <v>44226</v>
      </c>
      <c r="B15" s="2333" t="s">
        <v>4</v>
      </c>
      <c r="C15" s="2334"/>
      <c r="D15" s="2335"/>
      <c r="E15" s="2334">
        <v>30</v>
      </c>
      <c r="F15" s="2334"/>
      <c r="G15" s="2334"/>
      <c r="H15" s="2334"/>
      <c r="I15" s="2334"/>
      <c r="J15" s="2334"/>
      <c r="K15" s="3127"/>
      <c r="L15" s="2336"/>
    </row>
    <row r="16" spans="1:24" s="1657" customFormat="1" ht="15.75" x14ac:dyDescent="0.25">
      <c r="A16" s="3193">
        <v>44348</v>
      </c>
      <c r="B16" s="268" t="s">
        <v>186</v>
      </c>
      <c r="C16" s="3194"/>
      <c r="D16" s="258"/>
      <c r="E16" s="3194"/>
      <c r="F16" s="3194"/>
      <c r="G16" s="3194"/>
      <c r="H16" s="3194">
        <v>5670</v>
      </c>
      <c r="I16" s="3194">
        <v>89</v>
      </c>
      <c r="J16" s="3194"/>
      <c r="K16" s="3192"/>
      <c r="L16" s="124" t="s">
        <v>4384</v>
      </c>
    </row>
    <row r="17" spans="1:12" ht="15.75" x14ac:dyDescent="0.25">
      <c r="A17" s="2132">
        <v>44357</v>
      </c>
      <c r="B17" s="2133" t="s">
        <v>12</v>
      </c>
      <c r="C17" s="2134">
        <v>80</v>
      </c>
      <c r="D17" s="2135">
        <f t="shared" si="0"/>
        <v>54.4</v>
      </c>
      <c r="E17" s="2134">
        <v>32</v>
      </c>
      <c r="F17" s="2134" t="s">
        <v>159</v>
      </c>
      <c r="G17" s="2134">
        <v>100</v>
      </c>
      <c r="H17" s="2134"/>
      <c r="I17" s="2134"/>
      <c r="J17" s="2134"/>
      <c r="K17" s="3044"/>
      <c r="L17" s="2121" t="s">
        <v>2710</v>
      </c>
    </row>
    <row r="18" spans="1:12" ht="15.75" x14ac:dyDescent="0.25">
      <c r="A18" s="2132">
        <v>44444</v>
      </c>
      <c r="B18" s="2133" t="s">
        <v>186</v>
      </c>
      <c r="C18" s="2134"/>
      <c r="D18" s="2135">
        <f t="shared" si="0"/>
        <v>0</v>
      </c>
      <c r="E18" s="2134"/>
      <c r="F18" s="2134"/>
      <c r="G18" s="2134"/>
      <c r="H18" s="2135">
        <v>5810</v>
      </c>
      <c r="I18" s="2135">
        <v>100</v>
      </c>
      <c r="J18" s="2134"/>
      <c r="K18" s="3044"/>
      <c r="L18" s="2121" t="s">
        <v>4521</v>
      </c>
    </row>
    <row r="19" spans="1:12" ht="15.75" x14ac:dyDescent="0.25">
      <c r="A19" s="2132">
        <v>44465</v>
      </c>
      <c r="B19" s="2133" t="s">
        <v>12</v>
      </c>
      <c r="C19" s="2134">
        <v>81</v>
      </c>
      <c r="D19" s="2135">
        <f>C19*(100-E19)/100</f>
        <v>48.6</v>
      </c>
      <c r="E19" s="2134">
        <v>40</v>
      </c>
      <c r="F19" s="2135" t="s">
        <v>159</v>
      </c>
      <c r="G19" s="2134">
        <v>80</v>
      </c>
      <c r="H19" s="2134"/>
      <c r="I19" s="2134"/>
      <c r="J19" s="2134"/>
      <c r="K19" s="3044"/>
      <c r="L19" s="2121" t="s">
        <v>4557</v>
      </c>
    </row>
    <row r="20" spans="1:12" ht="15.75" x14ac:dyDescent="0.25">
      <c r="A20" s="2132"/>
      <c r="B20" s="2133"/>
      <c r="C20" s="2134"/>
      <c r="D20" s="2135">
        <f t="shared" si="0"/>
        <v>0</v>
      </c>
      <c r="E20" s="2134"/>
      <c r="F20" s="2134"/>
      <c r="G20" s="2134"/>
      <c r="H20" s="2134"/>
      <c r="I20" s="2134"/>
      <c r="J20" s="2134"/>
      <c r="K20" s="3044"/>
      <c r="L20" s="2121"/>
    </row>
    <row r="21" spans="1:12" ht="15.75" x14ac:dyDescent="0.25">
      <c r="A21" s="2132"/>
      <c r="B21" s="2133"/>
      <c r="C21" s="2134"/>
      <c r="D21" s="2135">
        <f t="shared" si="0"/>
        <v>0</v>
      </c>
      <c r="E21" s="2134"/>
      <c r="F21" s="2134"/>
      <c r="G21" s="2134"/>
      <c r="H21" s="2134"/>
      <c r="I21" s="2134"/>
      <c r="J21" s="2134"/>
      <c r="K21" s="3044"/>
      <c r="L21" s="2121"/>
    </row>
    <row r="22" spans="1:12" ht="15.75" x14ac:dyDescent="0.25">
      <c r="A22" s="2132"/>
      <c r="B22" s="2133"/>
      <c r="C22" s="2134"/>
      <c r="D22" s="2135">
        <f t="shared" si="0"/>
        <v>0</v>
      </c>
      <c r="E22" s="2134"/>
      <c r="F22" s="2134"/>
      <c r="G22" s="2134"/>
      <c r="H22" s="2134"/>
      <c r="I22" s="2134"/>
      <c r="J22" s="2134"/>
      <c r="K22" s="3044"/>
      <c r="L22" s="2121"/>
    </row>
    <row r="23" spans="1:12" ht="15.75" x14ac:dyDescent="0.25">
      <c r="A23" s="2132"/>
      <c r="B23" s="2133"/>
      <c r="C23" s="2134"/>
      <c r="D23" s="2135">
        <f t="shared" si="0"/>
        <v>0</v>
      </c>
      <c r="E23" s="2134"/>
      <c r="F23" s="2134"/>
      <c r="G23" s="2134"/>
      <c r="H23" s="2134"/>
      <c r="I23" s="2134"/>
      <c r="J23" s="2134"/>
      <c r="K23" s="3044"/>
      <c r="L23" s="2121"/>
    </row>
    <row r="24" spans="1:12" ht="15.75" x14ac:dyDescent="0.25">
      <c r="A24" s="2132"/>
      <c r="B24" s="2133"/>
      <c r="C24" s="2134"/>
      <c r="D24" s="2135">
        <f t="shared" si="0"/>
        <v>0</v>
      </c>
      <c r="E24" s="2134"/>
      <c r="F24" s="2134"/>
      <c r="G24" s="2134"/>
      <c r="H24" s="2134"/>
      <c r="I24" s="2134"/>
      <c r="J24" s="2134"/>
      <c r="K24" s="3044"/>
      <c r="L24" s="2121"/>
    </row>
    <row r="25" spans="1:12" ht="15.75" x14ac:dyDescent="0.25">
      <c r="A25" s="2132"/>
      <c r="B25" s="2133"/>
      <c r="C25" s="2134"/>
      <c r="D25" s="2135">
        <f t="shared" si="0"/>
        <v>0</v>
      </c>
      <c r="E25" s="2134"/>
      <c r="F25" s="2134"/>
      <c r="G25" s="2134"/>
      <c r="H25" s="2134"/>
      <c r="I25" s="2134"/>
      <c r="J25" s="2134"/>
      <c r="K25" s="3044"/>
      <c r="L25" s="2121"/>
    </row>
    <row r="26" spans="1:12" ht="15.75" x14ac:dyDescent="0.25">
      <c r="A26" s="2132"/>
      <c r="B26" s="2133"/>
      <c r="C26" s="2134"/>
      <c r="D26" s="2135">
        <f t="shared" si="0"/>
        <v>0</v>
      </c>
      <c r="E26" s="2134"/>
      <c r="F26" s="2134"/>
      <c r="G26" s="2134"/>
      <c r="H26" s="2134"/>
      <c r="I26" s="2134"/>
      <c r="J26" s="2134"/>
      <c r="K26" s="3044"/>
      <c r="L26" s="2121"/>
    </row>
    <row r="27" spans="1:12" ht="15.75" x14ac:dyDescent="0.25">
      <c r="A27" s="2132"/>
      <c r="B27" s="2133"/>
      <c r="C27" s="2134"/>
      <c r="D27" s="2135">
        <f t="shared" si="0"/>
        <v>0</v>
      </c>
      <c r="E27" s="2134"/>
      <c r="F27" s="2134"/>
      <c r="G27" s="2134"/>
      <c r="H27" s="2134"/>
      <c r="I27" s="2134"/>
      <c r="J27" s="2134"/>
      <c r="K27" s="3044"/>
      <c r="L27" s="2121"/>
    </row>
    <row r="28" spans="1:12" ht="15.75" x14ac:dyDescent="0.25">
      <c r="A28" s="2132"/>
      <c r="B28" s="2133"/>
      <c r="C28" s="2134"/>
      <c r="D28" s="2135">
        <f t="shared" si="0"/>
        <v>0</v>
      </c>
      <c r="E28" s="2134"/>
      <c r="F28" s="2134"/>
      <c r="G28" s="2134"/>
      <c r="H28" s="2134"/>
      <c r="I28" s="2134"/>
      <c r="J28" s="2134"/>
      <c r="K28" s="3044"/>
      <c r="L28" s="2121"/>
    </row>
    <row r="29" spans="1:12" ht="15.75" x14ac:dyDescent="0.25">
      <c r="A29" s="2132"/>
      <c r="B29" s="2133"/>
      <c r="C29" s="2134"/>
      <c r="D29" s="2135">
        <f t="shared" si="0"/>
        <v>0</v>
      </c>
      <c r="E29" s="2134"/>
      <c r="F29" s="2134"/>
      <c r="G29" s="2134"/>
      <c r="H29" s="2134"/>
      <c r="I29" s="2134"/>
      <c r="J29" s="2134"/>
      <c r="K29" s="3044"/>
      <c r="L29" s="2121"/>
    </row>
    <row r="30" spans="1:12" ht="15.75" x14ac:dyDescent="0.25">
      <c r="A30" s="2132"/>
      <c r="B30" s="2133"/>
      <c r="C30" s="2134"/>
      <c r="D30" s="2135">
        <f t="shared" si="0"/>
        <v>0</v>
      </c>
      <c r="E30" s="2134"/>
      <c r="F30" s="2134"/>
      <c r="G30" s="2134"/>
      <c r="H30" s="2134"/>
      <c r="I30" s="2134"/>
      <c r="J30" s="2134"/>
      <c r="K30" s="3044"/>
      <c r="L30" s="2121"/>
    </row>
    <row r="31" spans="1:12" ht="15.75" x14ac:dyDescent="0.25">
      <c r="A31" s="2132"/>
      <c r="B31" s="2133"/>
      <c r="C31" s="2134"/>
      <c r="D31" s="2135">
        <f t="shared" si="0"/>
        <v>0</v>
      </c>
      <c r="E31" s="2134"/>
      <c r="F31" s="2134"/>
      <c r="G31" s="2134"/>
      <c r="H31" s="2134"/>
      <c r="I31" s="2134"/>
      <c r="J31" s="2134"/>
      <c r="K31" s="3044"/>
      <c r="L31" s="2121"/>
    </row>
    <row r="32" spans="1:12" ht="15.75" x14ac:dyDescent="0.25">
      <c r="A32" s="2132"/>
      <c r="B32" s="2133"/>
      <c r="C32" s="2134"/>
      <c r="D32" s="2135">
        <f t="shared" si="0"/>
        <v>0</v>
      </c>
      <c r="E32" s="2134"/>
      <c r="F32" s="2134"/>
      <c r="G32" s="2134"/>
      <c r="H32" s="2134"/>
      <c r="I32" s="2134"/>
      <c r="J32" s="2134"/>
      <c r="K32" s="3044"/>
      <c r="L32" s="2121"/>
    </row>
    <row r="33" spans="1:12" ht="15.75" x14ac:dyDescent="0.25">
      <c r="A33" s="2132"/>
      <c r="B33" s="2133"/>
      <c r="C33" s="2134"/>
      <c r="D33" s="2135">
        <f t="shared" si="0"/>
        <v>0</v>
      </c>
      <c r="E33" s="2134"/>
      <c r="F33" s="2134"/>
      <c r="G33" s="2134"/>
      <c r="H33" s="2134"/>
      <c r="I33" s="2134"/>
      <c r="J33" s="2134"/>
      <c r="K33" s="3044"/>
      <c r="L33" s="2121"/>
    </row>
    <row r="34" spans="1:12" ht="15.75" x14ac:dyDescent="0.25">
      <c r="A34" s="2132"/>
      <c r="B34" s="2133"/>
      <c r="C34" s="2134"/>
      <c r="D34" s="2135">
        <f t="shared" si="0"/>
        <v>0</v>
      </c>
      <c r="E34" s="2134"/>
      <c r="F34" s="2134"/>
      <c r="G34" s="2134"/>
      <c r="H34" s="2134"/>
      <c r="I34" s="2134"/>
      <c r="J34" s="2134"/>
      <c r="K34" s="3044"/>
      <c r="L34" s="2121"/>
    </row>
    <row r="35" spans="1:12" ht="15.75" x14ac:dyDescent="0.25">
      <c r="A35" s="2132"/>
      <c r="B35" s="2133"/>
      <c r="C35" s="2134"/>
      <c r="D35" s="2135">
        <f t="shared" si="0"/>
        <v>0</v>
      </c>
      <c r="E35" s="2134"/>
      <c r="F35" s="2134"/>
      <c r="G35" s="2134"/>
      <c r="H35" s="2134"/>
      <c r="I35" s="2134"/>
      <c r="J35" s="2134"/>
      <c r="K35" s="3044"/>
      <c r="L35" s="2121"/>
    </row>
    <row r="36" spans="1:12" ht="15.75" x14ac:dyDescent="0.25">
      <c r="A36" s="2132"/>
      <c r="B36" s="2133"/>
      <c r="C36" s="2134"/>
      <c r="D36" s="2135">
        <f t="shared" si="0"/>
        <v>0</v>
      </c>
      <c r="E36" s="2134"/>
      <c r="F36" s="2134"/>
      <c r="G36" s="2134"/>
      <c r="H36" s="2134"/>
      <c r="I36" s="2134"/>
      <c r="J36" s="2134"/>
      <c r="K36" s="3044"/>
      <c r="L36" s="2121"/>
    </row>
    <row r="37" spans="1:12" ht="15.75" x14ac:dyDescent="0.25">
      <c r="A37" s="2132"/>
      <c r="B37" s="2133"/>
      <c r="C37" s="2134"/>
      <c r="D37" s="2135">
        <f t="shared" si="0"/>
        <v>0</v>
      </c>
      <c r="E37" s="2134"/>
      <c r="F37" s="2134"/>
      <c r="G37" s="2134"/>
      <c r="H37" s="2134"/>
      <c r="I37" s="2134"/>
      <c r="J37" s="2134"/>
      <c r="K37" s="3044"/>
      <c r="L37" s="2121"/>
    </row>
    <row r="38" spans="1:12" ht="15.75" x14ac:dyDescent="0.25">
      <c r="A38" s="2132"/>
      <c r="B38" s="2133"/>
      <c r="C38" s="2134"/>
      <c r="D38" s="2135">
        <f t="shared" si="0"/>
        <v>0</v>
      </c>
      <c r="E38" s="2134"/>
      <c r="F38" s="2134"/>
      <c r="G38" s="2134"/>
      <c r="H38" s="2134"/>
      <c r="I38" s="2134"/>
      <c r="J38" s="2134"/>
      <c r="K38" s="3044"/>
      <c r="L38" s="2121"/>
    </row>
    <row r="39" spans="1:12" ht="15.75" x14ac:dyDescent="0.25">
      <c r="A39" s="2132"/>
      <c r="B39" s="2133"/>
      <c r="C39" s="2134"/>
      <c r="D39" s="2135">
        <f t="shared" si="0"/>
        <v>0</v>
      </c>
      <c r="E39" s="2134"/>
      <c r="F39" s="2134"/>
      <c r="G39" s="2134"/>
      <c r="H39" s="2134"/>
      <c r="I39" s="2134"/>
      <c r="J39" s="2134"/>
      <c r="K39" s="3044"/>
      <c r="L39" s="2121"/>
    </row>
    <row r="40" spans="1:12" ht="15.75" x14ac:dyDescent="0.25">
      <c r="A40" s="2132"/>
      <c r="B40" s="2133"/>
      <c r="C40" s="2134"/>
      <c r="D40" s="2135">
        <f t="shared" si="0"/>
        <v>0</v>
      </c>
      <c r="E40" s="2134"/>
      <c r="F40" s="2134"/>
      <c r="G40" s="2134"/>
      <c r="H40" s="2134"/>
      <c r="I40" s="2134"/>
      <c r="J40" s="2134"/>
      <c r="K40" s="3044"/>
      <c r="L40" s="2121"/>
    </row>
    <row r="41" spans="1:12" ht="15.75" x14ac:dyDescent="0.25">
      <c r="A41" s="2132"/>
      <c r="B41" s="2133"/>
      <c r="C41" s="2134"/>
      <c r="D41" s="2135">
        <f t="shared" si="0"/>
        <v>0</v>
      </c>
      <c r="E41" s="2134"/>
      <c r="F41" s="2134"/>
      <c r="G41" s="2134"/>
      <c r="H41" s="2134"/>
      <c r="I41" s="2134"/>
      <c r="J41" s="2134"/>
      <c r="K41" s="3044"/>
      <c r="L41" s="2121"/>
    </row>
    <row r="42" spans="1:12" ht="15.75" x14ac:dyDescent="0.25">
      <c r="A42" s="2132"/>
      <c r="B42" s="2133"/>
      <c r="C42" s="2134"/>
      <c r="D42" s="2135">
        <f t="shared" si="0"/>
        <v>0</v>
      </c>
      <c r="E42" s="2134"/>
      <c r="F42" s="2134"/>
      <c r="G42" s="2134"/>
      <c r="H42" s="2134"/>
      <c r="I42" s="2134"/>
      <c r="J42" s="2134"/>
      <c r="K42" s="3044"/>
      <c r="L42" s="2121"/>
    </row>
    <row r="43" spans="1:12" ht="15.75" x14ac:dyDescent="0.25">
      <c r="A43" s="2132"/>
      <c r="B43" s="2133"/>
      <c r="C43" s="2134"/>
      <c r="D43" s="2135">
        <f t="shared" si="0"/>
        <v>0</v>
      </c>
      <c r="E43" s="2134"/>
      <c r="F43" s="2134"/>
      <c r="G43" s="2134"/>
      <c r="H43" s="2134"/>
      <c r="I43" s="2134"/>
      <c r="J43" s="2134"/>
      <c r="K43" s="3044"/>
      <c r="L43" s="2121"/>
    </row>
    <row r="44" spans="1:12" ht="15.75" x14ac:dyDescent="0.25">
      <c r="A44" s="2132"/>
      <c r="B44" s="2133"/>
      <c r="C44" s="2134"/>
      <c r="D44" s="2135">
        <f t="shared" si="0"/>
        <v>0</v>
      </c>
      <c r="E44" s="2134"/>
      <c r="F44" s="2134"/>
      <c r="G44" s="2134"/>
      <c r="H44" s="2134"/>
      <c r="I44" s="2134"/>
      <c r="J44" s="2134"/>
      <c r="K44" s="3044"/>
      <c r="L44" s="2121"/>
    </row>
    <row r="45" spans="1:12" ht="15.75" x14ac:dyDescent="0.25">
      <c r="A45" s="2132"/>
      <c r="B45" s="2133"/>
      <c r="C45" s="2134"/>
      <c r="D45" s="2135">
        <f t="shared" si="0"/>
        <v>0</v>
      </c>
      <c r="E45" s="2134"/>
      <c r="F45" s="2134"/>
      <c r="G45" s="2134"/>
      <c r="H45" s="2134"/>
      <c r="I45" s="2134"/>
      <c r="J45" s="2134"/>
      <c r="K45" s="3044"/>
      <c r="L45" s="2121"/>
    </row>
    <row r="46" spans="1:12" ht="15.75" x14ac:dyDescent="0.25">
      <c r="A46" s="2132"/>
      <c r="B46" s="2133"/>
      <c r="C46" s="2134"/>
      <c r="D46" s="2135">
        <f t="shared" si="0"/>
        <v>0</v>
      </c>
      <c r="E46" s="2134"/>
      <c r="F46" s="2134"/>
      <c r="G46" s="2134"/>
      <c r="H46" s="2134"/>
      <c r="I46" s="2134"/>
      <c r="J46" s="2134"/>
      <c r="K46" s="3044"/>
      <c r="L46" s="2121"/>
    </row>
    <row r="47" spans="1:12" ht="15.75" x14ac:dyDescent="0.25">
      <c r="A47" s="2132"/>
      <c r="B47" s="2133"/>
      <c r="C47" s="2134"/>
      <c r="D47" s="2135">
        <f t="shared" si="0"/>
        <v>0</v>
      </c>
      <c r="E47" s="2134"/>
      <c r="F47" s="2134"/>
      <c r="G47" s="2134"/>
      <c r="H47" s="2134"/>
      <c r="I47" s="2134"/>
      <c r="J47" s="2134"/>
      <c r="K47" s="3044"/>
      <c r="L47" s="2121"/>
    </row>
    <row r="48" spans="1:12" ht="15.75" x14ac:dyDescent="0.25">
      <c r="A48" s="2132"/>
      <c r="B48" s="2133"/>
      <c r="C48" s="2134"/>
      <c r="D48" s="2135">
        <f t="shared" si="0"/>
        <v>0</v>
      </c>
      <c r="E48" s="2134"/>
      <c r="F48" s="2134"/>
      <c r="G48" s="2134"/>
      <c r="H48" s="2134"/>
      <c r="I48" s="2134"/>
      <c r="J48" s="2134"/>
      <c r="K48" s="3044"/>
      <c r="L48" s="2121"/>
    </row>
    <row r="49" spans="1:12" ht="15.75" x14ac:dyDescent="0.25">
      <c r="A49" s="2132"/>
      <c r="B49" s="2133"/>
      <c r="C49" s="2134"/>
      <c r="D49" s="2135">
        <f t="shared" si="0"/>
        <v>0</v>
      </c>
      <c r="E49" s="2134"/>
      <c r="F49" s="2134"/>
      <c r="G49" s="2134"/>
      <c r="H49" s="2134"/>
      <c r="I49" s="2134"/>
      <c r="J49" s="2134"/>
      <c r="K49" s="3044"/>
      <c r="L49" s="2121"/>
    </row>
    <row r="50" spans="1:12" ht="15.75" x14ac:dyDescent="0.25">
      <c r="A50" s="2132"/>
      <c r="B50" s="2133"/>
      <c r="C50" s="2134"/>
      <c r="D50" s="2135">
        <f t="shared" si="0"/>
        <v>0</v>
      </c>
      <c r="E50" s="2134"/>
      <c r="F50" s="2134"/>
      <c r="G50" s="2134"/>
      <c r="H50" s="2134"/>
      <c r="I50" s="2134"/>
      <c r="J50" s="2134"/>
      <c r="K50" s="3044"/>
      <c r="L50" s="2121"/>
    </row>
    <row r="51" spans="1:12" ht="15.75" x14ac:dyDescent="0.25">
      <c r="A51" s="2132"/>
      <c r="B51" s="2133"/>
      <c r="C51" s="2134"/>
      <c r="D51" s="2135">
        <f t="shared" si="0"/>
        <v>0</v>
      </c>
      <c r="E51" s="2134"/>
      <c r="F51" s="2134"/>
      <c r="G51" s="2134"/>
      <c r="H51" s="2134"/>
      <c r="I51" s="2134"/>
      <c r="J51" s="2134"/>
      <c r="K51" s="3044"/>
      <c r="L51" s="2121"/>
    </row>
    <row r="52" spans="1:12" ht="15.75" x14ac:dyDescent="0.25">
      <c r="A52" s="2132"/>
      <c r="B52" s="2133"/>
      <c r="C52" s="2134"/>
      <c r="D52" s="2135">
        <f t="shared" si="0"/>
        <v>0</v>
      </c>
      <c r="E52" s="2134"/>
      <c r="F52" s="2134"/>
      <c r="G52" s="2134"/>
      <c r="H52" s="2134"/>
      <c r="I52" s="2134"/>
      <c r="J52" s="2134"/>
      <c r="K52" s="3044"/>
      <c r="L52" s="2121"/>
    </row>
    <row r="53" spans="1:12" ht="15.75" x14ac:dyDescent="0.25">
      <c r="A53" s="2132"/>
      <c r="B53" s="2133"/>
      <c r="C53" s="2134"/>
      <c r="D53" s="2135">
        <f t="shared" si="0"/>
        <v>0</v>
      </c>
      <c r="E53" s="2134"/>
      <c r="F53" s="2134"/>
      <c r="G53" s="2134"/>
      <c r="H53" s="2134"/>
      <c r="I53" s="2134"/>
      <c r="J53" s="2134"/>
      <c r="K53" s="3044"/>
      <c r="L53" s="2121"/>
    </row>
    <row r="54" spans="1:12" ht="15.75" x14ac:dyDescent="0.25">
      <c r="A54" s="2132"/>
      <c r="B54" s="2133"/>
      <c r="C54" s="2134"/>
      <c r="D54" s="2135">
        <f t="shared" si="0"/>
        <v>0</v>
      </c>
      <c r="E54" s="2134"/>
      <c r="F54" s="2134"/>
      <c r="G54" s="2134"/>
      <c r="H54" s="2134"/>
      <c r="I54" s="2134"/>
      <c r="J54" s="2134"/>
      <c r="K54" s="3044"/>
      <c r="L54" s="2121"/>
    </row>
    <row r="55" spans="1:12" ht="15.75" x14ac:dyDescent="0.25">
      <c r="A55" s="2132"/>
      <c r="B55" s="2133"/>
      <c r="C55" s="2134"/>
      <c r="D55" s="2135">
        <f t="shared" si="0"/>
        <v>0</v>
      </c>
      <c r="E55" s="2134"/>
      <c r="F55" s="2134"/>
      <c r="G55" s="2134"/>
      <c r="H55" s="2134"/>
      <c r="I55" s="2134"/>
      <c r="J55" s="2134"/>
      <c r="K55" s="3044"/>
      <c r="L55" s="2121"/>
    </row>
    <row r="56" spans="1:12" ht="15.75" x14ac:dyDescent="0.25">
      <c r="A56" s="2132"/>
      <c r="B56" s="2133"/>
      <c r="C56" s="2134"/>
      <c r="D56" s="2135">
        <f t="shared" si="0"/>
        <v>0</v>
      </c>
      <c r="E56" s="2134"/>
      <c r="F56" s="2134"/>
      <c r="G56" s="2134"/>
      <c r="H56" s="2134"/>
      <c r="I56" s="2134"/>
      <c r="J56" s="2134"/>
      <c r="K56" s="3044"/>
      <c r="L56" s="2121"/>
    </row>
    <row r="57" spans="1:12" ht="15.75" x14ac:dyDescent="0.25">
      <c r="A57" s="2132"/>
      <c r="B57" s="2133"/>
      <c r="C57" s="2134"/>
      <c r="D57" s="2135">
        <f t="shared" si="0"/>
        <v>0</v>
      </c>
      <c r="E57" s="2134"/>
      <c r="F57" s="2134"/>
      <c r="G57" s="2134"/>
      <c r="H57" s="2134"/>
      <c r="I57" s="2134"/>
      <c r="J57" s="2134"/>
      <c r="K57" s="3044"/>
      <c r="L57" s="2121"/>
    </row>
    <row r="58" spans="1:12" ht="15.75" x14ac:dyDescent="0.25">
      <c r="A58" s="2132"/>
      <c r="B58" s="2133"/>
      <c r="C58" s="2134"/>
      <c r="D58" s="2135">
        <f t="shared" si="0"/>
        <v>0</v>
      </c>
      <c r="E58" s="2134"/>
      <c r="F58" s="2134"/>
      <c r="G58" s="2134"/>
      <c r="H58" s="2134"/>
      <c r="I58" s="2134"/>
      <c r="J58" s="2134"/>
      <c r="K58" s="3044"/>
      <c r="L58" s="2121"/>
    </row>
    <row r="59" spans="1:12" ht="15.75" x14ac:dyDescent="0.25">
      <c r="A59" s="2132"/>
      <c r="B59" s="2133"/>
      <c r="C59" s="2134"/>
      <c r="D59" s="2135">
        <f t="shared" si="0"/>
        <v>0</v>
      </c>
      <c r="E59" s="2134"/>
      <c r="F59" s="2134"/>
      <c r="G59" s="2134"/>
      <c r="H59" s="2134"/>
      <c r="I59" s="2134"/>
      <c r="J59" s="2134"/>
      <c r="K59" s="3044"/>
      <c r="L59" s="2121"/>
    </row>
    <row r="60" spans="1:12" ht="15.75" x14ac:dyDescent="0.25">
      <c r="A60" s="2132"/>
      <c r="B60" s="2133"/>
      <c r="C60" s="2134"/>
      <c r="D60" s="2135">
        <f t="shared" si="0"/>
        <v>0</v>
      </c>
      <c r="E60" s="2134"/>
      <c r="F60" s="2134"/>
      <c r="G60" s="2134"/>
      <c r="H60" s="2134"/>
      <c r="I60" s="2134"/>
      <c r="J60" s="2134"/>
      <c r="K60" s="3044"/>
      <c r="L60" s="2121"/>
    </row>
    <row r="61" spans="1:12" ht="15.75" x14ac:dyDescent="0.25">
      <c r="A61" s="2132"/>
      <c r="B61" s="2133"/>
      <c r="C61" s="2134"/>
      <c r="D61" s="2135">
        <f t="shared" si="0"/>
        <v>0</v>
      </c>
      <c r="E61" s="2134"/>
      <c r="F61" s="2134"/>
      <c r="G61" s="2134"/>
      <c r="H61" s="2134"/>
      <c r="I61" s="2134"/>
      <c r="J61" s="2134"/>
      <c r="K61" s="3044"/>
      <c r="L61" s="2121"/>
    </row>
    <row r="62" spans="1:12" ht="15.75" x14ac:dyDescent="0.25">
      <c r="A62" s="2132"/>
      <c r="B62" s="2133"/>
      <c r="C62" s="2134"/>
      <c r="D62" s="2135">
        <f t="shared" si="0"/>
        <v>0</v>
      </c>
      <c r="E62" s="2134"/>
      <c r="F62" s="2134"/>
      <c r="G62" s="2134"/>
      <c r="H62" s="2134"/>
      <c r="I62" s="2134"/>
      <c r="J62" s="2134"/>
      <c r="K62" s="3044"/>
      <c r="L62" s="2121"/>
    </row>
    <row r="63" spans="1:12" ht="15.75" x14ac:dyDescent="0.25">
      <c r="A63" s="2132"/>
      <c r="B63" s="2133"/>
      <c r="C63" s="2134"/>
      <c r="D63" s="2135">
        <f t="shared" si="0"/>
        <v>0</v>
      </c>
      <c r="E63" s="2134"/>
      <c r="F63" s="2134"/>
      <c r="G63" s="2134"/>
      <c r="H63" s="2134"/>
      <c r="I63" s="2134"/>
      <c r="J63" s="2134"/>
      <c r="K63" s="3044"/>
      <c r="L63" s="2121"/>
    </row>
    <row r="64" spans="1:12" ht="15.75" x14ac:dyDescent="0.25">
      <c r="A64" s="2132"/>
      <c r="B64" s="2133"/>
      <c r="C64" s="2134"/>
      <c r="D64" s="2135">
        <f t="shared" si="0"/>
        <v>0</v>
      </c>
      <c r="E64" s="2134"/>
      <c r="F64" s="2134"/>
      <c r="G64" s="2134"/>
      <c r="H64" s="2134"/>
      <c r="I64" s="2134"/>
      <c r="J64" s="2134"/>
      <c r="K64" s="3044"/>
      <c r="L64" s="2121"/>
    </row>
    <row r="65" spans="1:12" ht="15.75" x14ac:dyDescent="0.25">
      <c r="A65" s="2132"/>
      <c r="B65" s="2133"/>
      <c r="C65" s="2134"/>
      <c r="D65" s="2135">
        <f t="shared" si="0"/>
        <v>0</v>
      </c>
      <c r="E65" s="2134"/>
      <c r="F65" s="2134"/>
      <c r="G65" s="2134"/>
      <c r="H65" s="2134"/>
      <c r="I65" s="2134"/>
      <c r="J65" s="2134"/>
      <c r="K65" s="3044"/>
      <c r="L65" s="2121"/>
    </row>
    <row r="66" spans="1:12" ht="15.75" x14ac:dyDescent="0.25">
      <c r="A66" s="2132"/>
      <c r="B66" s="2133"/>
      <c r="C66" s="2134"/>
      <c r="D66" s="2135">
        <f t="shared" si="0"/>
        <v>0</v>
      </c>
      <c r="E66" s="2134"/>
      <c r="F66" s="2134"/>
      <c r="G66" s="2134"/>
      <c r="H66" s="2134"/>
      <c r="I66" s="2134"/>
      <c r="J66" s="2134"/>
      <c r="K66" s="3044"/>
      <c r="L66" s="2121"/>
    </row>
    <row r="67" spans="1:12" ht="15.75" x14ac:dyDescent="0.25">
      <c r="A67" s="2132"/>
      <c r="B67" s="2133"/>
      <c r="C67" s="2134"/>
      <c r="D67" s="2135">
        <f t="shared" si="0"/>
        <v>0</v>
      </c>
      <c r="E67" s="2134"/>
      <c r="F67" s="2134"/>
      <c r="G67" s="2134"/>
      <c r="H67" s="2134"/>
      <c r="I67" s="2134"/>
      <c r="J67" s="2134"/>
      <c r="K67" s="3044"/>
      <c r="L67" s="2121"/>
    </row>
    <row r="68" spans="1:12" ht="15.75" x14ac:dyDescent="0.25">
      <c r="A68" s="2132"/>
      <c r="B68" s="2133"/>
      <c r="C68" s="2134"/>
      <c r="D68" s="2135">
        <f t="shared" si="0"/>
        <v>0</v>
      </c>
      <c r="E68" s="2134"/>
      <c r="F68" s="2134"/>
      <c r="G68" s="2134"/>
      <c r="H68" s="2134"/>
      <c r="I68" s="2134"/>
      <c r="J68" s="2134"/>
      <c r="K68" s="3044"/>
      <c r="L68" s="2121"/>
    </row>
    <row r="69" spans="1:12" ht="15.75" x14ac:dyDescent="0.25">
      <c r="A69" s="2132"/>
      <c r="B69" s="2133"/>
      <c r="C69" s="2134"/>
      <c r="D69" s="2135">
        <f t="shared" si="0"/>
        <v>0</v>
      </c>
      <c r="E69" s="2134"/>
      <c r="F69" s="2134"/>
      <c r="G69" s="2134"/>
      <c r="H69" s="2134"/>
      <c r="I69" s="2134"/>
      <c r="J69" s="2134"/>
      <c r="K69" s="3044"/>
      <c r="L69" s="2121"/>
    </row>
    <row r="70" spans="1:12" ht="15.75" x14ac:dyDescent="0.25">
      <c r="A70" s="2132"/>
      <c r="B70" s="2133"/>
      <c r="C70" s="2134"/>
      <c r="D70" s="2135">
        <f t="shared" si="0"/>
        <v>0</v>
      </c>
      <c r="E70" s="2134"/>
      <c r="F70" s="2134"/>
      <c r="G70" s="2134"/>
      <c r="H70" s="2134"/>
      <c r="I70" s="2134"/>
      <c r="J70" s="2134"/>
      <c r="K70" s="3044"/>
      <c r="L70" s="2121"/>
    </row>
    <row r="71" spans="1:12" ht="15.75" x14ac:dyDescent="0.25">
      <c r="A71" s="2132"/>
      <c r="B71" s="2133"/>
      <c r="C71" s="2134"/>
      <c r="D71" s="2135">
        <f t="shared" si="0"/>
        <v>0</v>
      </c>
      <c r="E71" s="2134"/>
      <c r="F71" s="2134"/>
      <c r="G71" s="2134"/>
      <c r="H71" s="2134"/>
      <c r="I71" s="2134"/>
      <c r="J71" s="2134"/>
      <c r="K71" s="3044"/>
      <c r="L71" s="2121"/>
    </row>
    <row r="72" spans="1:12" ht="15.75" x14ac:dyDescent="0.25">
      <c r="A72" s="2132"/>
      <c r="B72" s="2133"/>
      <c r="C72" s="2134"/>
      <c r="D72" s="2135">
        <f t="shared" si="0"/>
        <v>0</v>
      </c>
      <c r="E72" s="2134"/>
      <c r="F72" s="2134"/>
      <c r="G72" s="2134"/>
      <c r="H72" s="2134"/>
      <c r="I72" s="2134"/>
      <c r="J72" s="2134"/>
      <c r="K72" s="3044"/>
      <c r="L72" s="2121"/>
    </row>
    <row r="73" spans="1:12" ht="15.75" x14ac:dyDescent="0.25">
      <c r="A73" s="2132"/>
      <c r="B73" s="2133"/>
      <c r="C73" s="2134"/>
      <c r="D73" s="2135">
        <f t="shared" si="0"/>
        <v>0</v>
      </c>
      <c r="E73" s="2134"/>
      <c r="F73" s="2134"/>
      <c r="G73" s="2134"/>
      <c r="H73" s="2134"/>
      <c r="I73" s="2134"/>
      <c r="J73" s="2134"/>
      <c r="K73" s="3044"/>
      <c r="L73" s="2121"/>
    </row>
    <row r="74" spans="1:12" ht="15.75" x14ac:dyDescent="0.25">
      <c r="A74" s="2132"/>
      <c r="B74" s="2133"/>
      <c r="C74" s="2134"/>
      <c r="D74" s="2135">
        <f t="shared" ref="D74:D137" si="1">+C74*(100-E74)/100</f>
        <v>0</v>
      </c>
      <c r="E74" s="2134"/>
      <c r="F74" s="2134"/>
      <c r="G74" s="2134"/>
      <c r="H74" s="2134"/>
      <c r="I74" s="2134"/>
      <c r="J74" s="2134"/>
      <c r="K74" s="3044"/>
      <c r="L74" s="2121"/>
    </row>
    <row r="75" spans="1:12" ht="15.75" x14ac:dyDescent="0.25">
      <c r="A75" s="2132"/>
      <c r="B75" s="2133"/>
      <c r="C75" s="2134"/>
      <c r="D75" s="2135">
        <f t="shared" si="1"/>
        <v>0</v>
      </c>
      <c r="E75" s="2134"/>
      <c r="F75" s="2134"/>
      <c r="G75" s="2134"/>
      <c r="H75" s="2134"/>
      <c r="I75" s="2134"/>
      <c r="J75" s="2134"/>
      <c r="K75" s="3044"/>
      <c r="L75" s="2121"/>
    </row>
    <row r="76" spans="1:12" ht="15.75" x14ac:dyDescent="0.25">
      <c r="A76" s="2132"/>
      <c r="B76" s="2133"/>
      <c r="C76" s="2134"/>
      <c r="D76" s="2135">
        <f t="shared" si="1"/>
        <v>0</v>
      </c>
      <c r="E76" s="2134"/>
      <c r="F76" s="2134"/>
      <c r="G76" s="2134"/>
      <c r="H76" s="2134"/>
      <c r="I76" s="2134"/>
      <c r="J76" s="2134"/>
      <c r="K76" s="3044"/>
      <c r="L76" s="2121"/>
    </row>
    <row r="77" spans="1:12" ht="15.75" x14ac:dyDescent="0.25">
      <c r="A77" s="2132"/>
      <c r="B77" s="2133"/>
      <c r="C77" s="2134"/>
      <c r="D77" s="2135">
        <f t="shared" si="1"/>
        <v>0</v>
      </c>
      <c r="E77" s="2134"/>
      <c r="F77" s="2134"/>
      <c r="G77" s="2134"/>
      <c r="H77" s="2134"/>
      <c r="I77" s="2134"/>
      <c r="J77" s="2134"/>
      <c r="K77" s="3044"/>
      <c r="L77" s="2121"/>
    </row>
    <row r="78" spans="1:12" ht="15.75" x14ac:dyDescent="0.25">
      <c r="A78" s="2132"/>
      <c r="B78" s="2133"/>
      <c r="C78" s="2134"/>
      <c r="D78" s="2135">
        <f t="shared" si="1"/>
        <v>0</v>
      </c>
      <c r="E78" s="2134"/>
      <c r="F78" s="2134"/>
      <c r="G78" s="2134"/>
      <c r="H78" s="2134"/>
      <c r="I78" s="2134"/>
      <c r="J78" s="2134"/>
      <c r="K78" s="3044"/>
      <c r="L78" s="2121"/>
    </row>
    <row r="79" spans="1:12" ht="15.75" x14ac:dyDescent="0.25">
      <c r="A79" s="2132"/>
      <c r="B79" s="2133"/>
      <c r="C79" s="2134"/>
      <c r="D79" s="2135">
        <f t="shared" si="1"/>
        <v>0</v>
      </c>
      <c r="E79" s="2134"/>
      <c r="F79" s="2134"/>
      <c r="G79" s="2134"/>
      <c r="H79" s="2134"/>
      <c r="I79" s="2134"/>
      <c r="J79" s="2134"/>
      <c r="K79" s="3044"/>
      <c r="L79" s="2121"/>
    </row>
    <row r="80" spans="1:12" ht="15.75" x14ac:dyDescent="0.25">
      <c r="A80" s="2132"/>
      <c r="B80" s="2133"/>
      <c r="C80" s="2134"/>
      <c r="D80" s="2135">
        <f t="shared" si="1"/>
        <v>0</v>
      </c>
      <c r="E80" s="2134"/>
      <c r="F80" s="2134"/>
      <c r="G80" s="2134"/>
      <c r="H80" s="2134"/>
      <c r="I80" s="2134"/>
      <c r="J80" s="2134"/>
      <c r="K80" s="3044"/>
      <c r="L80" s="2121"/>
    </row>
    <row r="81" spans="1:12" ht="15.75" x14ac:dyDescent="0.25">
      <c r="A81" s="2132"/>
      <c r="B81" s="2133"/>
      <c r="C81" s="2134"/>
      <c r="D81" s="2135">
        <f t="shared" si="1"/>
        <v>0</v>
      </c>
      <c r="E81" s="2134"/>
      <c r="F81" s="2134"/>
      <c r="G81" s="2134"/>
      <c r="H81" s="2134"/>
      <c r="I81" s="2134"/>
      <c r="J81" s="2134"/>
      <c r="K81" s="3044"/>
      <c r="L81" s="2121"/>
    </row>
    <row r="82" spans="1:12" ht="15.75" x14ac:dyDescent="0.25">
      <c r="A82" s="2132"/>
      <c r="B82" s="2133"/>
      <c r="C82" s="2134"/>
      <c r="D82" s="2135">
        <f t="shared" si="1"/>
        <v>0</v>
      </c>
      <c r="E82" s="2134"/>
      <c r="F82" s="2134"/>
      <c r="G82" s="2134"/>
      <c r="H82" s="2134"/>
      <c r="I82" s="2134"/>
      <c r="J82" s="2134"/>
      <c r="K82" s="3044"/>
      <c r="L82" s="2121"/>
    </row>
    <row r="83" spans="1:12" ht="15.75" x14ac:dyDescent="0.25">
      <c r="A83" s="2132"/>
      <c r="B83" s="2133"/>
      <c r="C83" s="2134"/>
      <c r="D83" s="2135">
        <f t="shared" si="1"/>
        <v>0</v>
      </c>
      <c r="E83" s="2134"/>
      <c r="F83" s="2134"/>
      <c r="G83" s="2134"/>
      <c r="H83" s="2134"/>
      <c r="I83" s="2134"/>
      <c r="J83" s="2134"/>
      <c r="K83" s="3044"/>
      <c r="L83" s="2121"/>
    </row>
    <row r="84" spans="1:12" ht="15.75" x14ac:dyDescent="0.25">
      <c r="A84" s="2132"/>
      <c r="B84" s="2133"/>
      <c r="C84" s="2134"/>
      <c r="D84" s="2135">
        <f t="shared" si="1"/>
        <v>0</v>
      </c>
      <c r="E84" s="2134"/>
      <c r="F84" s="2134"/>
      <c r="G84" s="2134"/>
      <c r="H84" s="2134"/>
      <c r="I84" s="2134"/>
      <c r="J84" s="2134"/>
      <c r="K84" s="3044"/>
      <c r="L84" s="2121"/>
    </row>
    <row r="85" spans="1:12" ht="15.75" x14ac:dyDescent="0.25">
      <c r="A85" s="2132"/>
      <c r="B85" s="2133"/>
      <c r="C85" s="2134"/>
      <c r="D85" s="2135">
        <f t="shared" si="1"/>
        <v>0</v>
      </c>
      <c r="E85" s="2134"/>
      <c r="F85" s="2134"/>
      <c r="G85" s="2134"/>
      <c r="H85" s="2134"/>
      <c r="I85" s="2134"/>
      <c r="J85" s="2134"/>
      <c r="K85" s="3044"/>
      <c r="L85" s="2121"/>
    </row>
    <row r="86" spans="1:12" ht="15.75" x14ac:dyDescent="0.25">
      <c r="A86" s="2132"/>
      <c r="B86" s="2133"/>
      <c r="C86" s="2134"/>
      <c r="D86" s="2135">
        <f t="shared" si="1"/>
        <v>0</v>
      </c>
      <c r="E86" s="2134"/>
      <c r="F86" s="2134"/>
      <c r="G86" s="2134"/>
      <c r="H86" s="2134"/>
      <c r="I86" s="2134"/>
      <c r="J86" s="2134"/>
      <c r="K86" s="3044"/>
      <c r="L86" s="2121"/>
    </row>
    <row r="87" spans="1:12" ht="15.75" x14ac:dyDescent="0.25">
      <c r="A87" s="2132"/>
      <c r="B87" s="2133"/>
      <c r="C87" s="2134"/>
      <c r="D87" s="2135">
        <f t="shared" si="1"/>
        <v>0</v>
      </c>
      <c r="E87" s="2134"/>
      <c r="F87" s="2134"/>
      <c r="G87" s="2134"/>
      <c r="H87" s="2134"/>
      <c r="I87" s="2134"/>
      <c r="J87" s="2134"/>
      <c r="K87" s="3044"/>
      <c r="L87" s="2121"/>
    </row>
    <row r="88" spans="1:12" ht="15.75" x14ac:dyDescent="0.25">
      <c r="A88" s="2132"/>
      <c r="B88" s="2133"/>
      <c r="C88" s="2134"/>
      <c r="D88" s="2135">
        <f t="shared" si="1"/>
        <v>0</v>
      </c>
      <c r="E88" s="2134"/>
      <c r="F88" s="2134"/>
      <c r="G88" s="2134"/>
      <c r="H88" s="2134"/>
      <c r="I88" s="2134"/>
      <c r="J88" s="2134"/>
      <c r="K88" s="3044"/>
      <c r="L88" s="2121"/>
    </row>
    <row r="89" spans="1:12" ht="15.75" x14ac:dyDescent="0.25">
      <c r="A89" s="2132"/>
      <c r="B89" s="2133"/>
      <c r="C89" s="2134"/>
      <c r="D89" s="2135">
        <f t="shared" si="1"/>
        <v>0</v>
      </c>
      <c r="E89" s="2134"/>
      <c r="F89" s="2134"/>
      <c r="G89" s="2134"/>
      <c r="H89" s="2134"/>
      <c r="I89" s="2134"/>
      <c r="J89" s="2134"/>
      <c r="K89" s="3044"/>
      <c r="L89" s="2121"/>
    </row>
    <row r="90" spans="1:12" ht="15.75" x14ac:dyDescent="0.25">
      <c r="A90" s="2132"/>
      <c r="B90" s="2133"/>
      <c r="C90" s="2134"/>
      <c r="D90" s="2135">
        <f t="shared" si="1"/>
        <v>0</v>
      </c>
      <c r="E90" s="2134"/>
      <c r="F90" s="2134"/>
      <c r="G90" s="2134"/>
      <c r="H90" s="2134"/>
      <c r="I90" s="2134"/>
      <c r="J90" s="2134"/>
      <c r="K90" s="3044"/>
      <c r="L90" s="2121"/>
    </row>
    <row r="91" spans="1:12" ht="15.75" x14ac:dyDescent="0.25">
      <c r="A91" s="2132"/>
      <c r="B91" s="2133"/>
      <c r="C91" s="2134"/>
      <c r="D91" s="2135">
        <f t="shared" si="1"/>
        <v>0</v>
      </c>
      <c r="E91" s="2134"/>
      <c r="F91" s="2134"/>
      <c r="G91" s="2134"/>
      <c r="H91" s="2134"/>
      <c r="I91" s="2134"/>
      <c r="J91" s="2134"/>
      <c r="K91" s="3044"/>
      <c r="L91" s="2121"/>
    </row>
    <row r="92" spans="1:12" ht="15.75" x14ac:dyDescent="0.25">
      <c r="A92" s="2132"/>
      <c r="B92" s="2133"/>
      <c r="C92" s="2134"/>
      <c r="D92" s="2135">
        <f t="shared" si="1"/>
        <v>0</v>
      </c>
      <c r="E92" s="2134"/>
      <c r="F92" s="2134"/>
      <c r="G92" s="2134"/>
      <c r="H92" s="2134"/>
      <c r="I92" s="2134"/>
      <c r="J92" s="2134"/>
      <c r="K92" s="3044"/>
      <c r="L92" s="2121"/>
    </row>
    <row r="93" spans="1:12" ht="15.75" x14ac:dyDescent="0.25">
      <c r="A93" s="2132"/>
      <c r="B93" s="2133"/>
      <c r="C93" s="2134"/>
      <c r="D93" s="2135">
        <f t="shared" si="1"/>
        <v>0</v>
      </c>
      <c r="E93" s="2134"/>
      <c r="F93" s="2134"/>
      <c r="G93" s="2134"/>
      <c r="H93" s="2134"/>
      <c r="I93" s="2134"/>
      <c r="J93" s="2134"/>
      <c r="K93" s="3044"/>
      <c r="L93" s="2121"/>
    </row>
    <row r="94" spans="1:12" ht="15.75" x14ac:dyDescent="0.25">
      <c r="A94" s="2132"/>
      <c r="B94" s="2133"/>
      <c r="C94" s="2134"/>
      <c r="D94" s="2135">
        <f t="shared" si="1"/>
        <v>0</v>
      </c>
      <c r="E94" s="2134"/>
      <c r="F94" s="2134"/>
      <c r="G94" s="2134"/>
      <c r="H94" s="2134"/>
      <c r="I94" s="2134"/>
      <c r="J94" s="2134"/>
      <c r="K94" s="3044"/>
      <c r="L94" s="2121"/>
    </row>
    <row r="95" spans="1:12" ht="15.75" x14ac:dyDescent="0.25">
      <c r="A95" s="2132"/>
      <c r="B95" s="2133"/>
      <c r="C95" s="2134"/>
      <c r="D95" s="2135">
        <f t="shared" si="1"/>
        <v>0</v>
      </c>
      <c r="E95" s="2134"/>
      <c r="F95" s="2134"/>
      <c r="G95" s="2134"/>
      <c r="H95" s="2134"/>
      <c r="I95" s="2134"/>
      <c r="J95" s="2134"/>
      <c r="K95" s="3044"/>
      <c r="L95" s="2121"/>
    </row>
    <row r="96" spans="1:12" ht="15.75" x14ac:dyDescent="0.25">
      <c r="A96" s="2132"/>
      <c r="B96" s="2133"/>
      <c r="C96" s="2134"/>
      <c r="D96" s="2135">
        <f t="shared" si="1"/>
        <v>0</v>
      </c>
      <c r="E96" s="2134"/>
      <c r="F96" s="2134"/>
      <c r="G96" s="2134"/>
      <c r="H96" s="2134"/>
      <c r="I96" s="2134"/>
      <c r="J96" s="2134"/>
      <c r="K96" s="3044"/>
      <c r="L96" s="2121"/>
    </row>
    <row r="97" spans="1:12" ht="15.75" x14ac:dyDescent="0.25">
      <c r="A97" s="2132"/>
      <c r="B97" s="2133"/>
      <c r="C97" s="2134"/>
      <c r="D97" s="2135">
        <f t="shared" si="1"/>
        <v>0</v>
      </c>
      <c r="E97" s="2134"/>
      <c r="F97" s="2134"/>
      <c r="G97" s="2134"/>
      <c r="H97" s="2134"/>
      <c r="I97" s="2134"/>
      <c r="J97" s="2134"/>
      <c r="K97" s="3044"/>
      <c r="L97" s="2121"/>
    </row>
    <row r="98" spans="1:12" ht="15.75" x14ac:dyDescent="0.25">
      <c r="A98" s="2132"/>
      <c r="B98" s="2133"/>
      <c r="C98" s="2134"/>
      <c r="D98" s="2135">
        <f t="shared" si="1"/>
        <v>0</v>
      </c>
      <c r="E98" s="2134"/>
      <c r="F98" s="2134"/>
      <c r="G98" s="2134"/>
      <c r="H98" s="2134"/>
      <c r="I98" s="2134"/>
      <c r="J98" s="2134"/>
      <c r="K98" s="3044"/>
      <c r="L98" s="2121"/>
    </row>
    <row r="99" spans="1:12" ht="15.75" x14ac:dyDescent="0.25">
      <c r="A99" s="2132"/>
      <c r="B99" s="2133"/>
      <c r="C99" s="2134"/>
      <c r="D99" s="2135">
        <f t="shared" si="1"/>
        <v>0</v>
      </c>
      <c r="E99" s="2134"/>
      <c r="F99" s="2134"/>
      <c r="G99" s="2134"/>
      <c r="H99" s="2134"/>
      <c r="I99" s="2134"/>
      <c r="J99" s="2134"/>
      <c r="K99" s="3044"/>
      <c r="L99" s="2121"/>
    </row>
    <row r="100" spans="1:12" ht="15.75" x14ac:dyDescent="0.25">
      <c r="A100" s="2132"/>
      <c r="B100" s="2133"/>
      <c r="C100" s="2134"/>
      <c r="D100" s="2135">
        <f t="shared" si="1"/>
        <v>0</v>
      </c>
      <c r="E100" s="2134"/>
      <c r="F100" s="2134"/>
      <c r="G100" s="2134"/>
      <c r="H100" s="2134"/>
      <c r="I100" s="2134"/>
      <c r="J100" s="2134"/>
      <c r="K100" s="3044"/>
      <c r="L100" s="2121"/>
    </row>
    <row r="101" spans="1:12" ht="15.75" x14ac:dyDescent="0.25">
      <c r="A101" s="2132"/>
      <c r="B101" s="2133"/>
      <c r="C101" s="2134"/>
      <c r="D101" s="2135">
        <f t="shared" si="1"/>
        <v>0</v>
      </c>
      <c r="E101" s="2134"/>
      <c r="F101" s="2134"/>
      <c r="G101" s="2134"/>
      <c r="H101" s="2134"/>
      <c r="I101" s="2134"/>
      <c r="J101" s="2134"/>
      <c r="K101" s="3044"/>
      <c r="L101" s="2121"/>
    </row>
    <row r="102" spans="1:12" ht="15.75" x14ac:dyDescent="0.25">
      <c r="A102" s="2132"/>
      <c r="B102" s="2133"/>
      <c r="C102" s="2134"/>
      <c r="D102" s="2135">
        <f t="shared" si="1"/>
        <v>0</v>
      </c>
      <c r="E102" s="2134"/>
      <c r="F102" s="2134"/>
      <c r="G102" s="2134"/>
      <c r="H102" s="2134"/>
      <c r="I102" s="2134"/>
      <c r="J102" s="2134"/>
      <c r="K102" s="3044"/>
      <c r="L102" s="2121"/>
    </row>
    <row r="103" spans="1:12" ht="15.75" x14ac:dyDescent="0.25">
      <c r="A103" s="2132"/>
      <c r="B103" s="2133"/>
      <c r="C103" s="2134"/>
      <c r="D103" s="2135">
        <f t="shared" si="1"/>
        <v>0</v>
      </c>
      <c r="E103" s="2134"/>
      <c r="F103" s="2134"/>
      <c r="G103" s="2134"/>
      <c r="H103" s="2134"/>
      <c r="I103" s="2134"/>
      <c r="J103" s="2134"/>
      <c r="K103" s="3044"/>
      <c r="L103" s="2121"/>
    </row>
    <row r="104" spans="1:12" ht="15.75" x14ac:dyDescent="0.25">
      <c r="A104" s="2132"/>
      <c r="B104" s="2133"/>
      <c r="C104" s="2134"/>
      <c r="D104" s="2135">
        <f t="shared" si="1"/>
        <v>0</v>
      </c>
      <c r="E104" s="2134"/>
      <c r="F104" s="2134"/>
      <c r="G104" s="2134"/>
      <c r="H104" s="2134"/>
      <c r="I104" s="2134"/>
      <c r="J104" s="2134"/>
      <c r="K104" s="3044"/>
      <c r="L104" s="2121"/>
    </row>
    <row r="105" spans="1:12" ht="15.75" x14ac:dyDescent="0.25">
      <c r="A105" s="2132"/>
      <c r="B105" s="2133"/>
      <c r="C105" s="2134"/>
      <c r="D105" s="2135">
        <f t="shared" si="1"/>
        <v>0</v>
      </c>
      <c r="E105" s="2134"/>
      <c r="F105" s="2134"/>
      <c r="G105" s="2134"/>
      <c r="H105" s="2134"/>
      <c r="I105" s="2134"/>
      <c r="J105" s="2134"/>
      <c r="K105" s="3044"/>
      <c r="L105" s="2121"/>
    </row>
    <row r="106" spans="1:12" ht="15.75" x14ac:dyDescent="0.25">
      <c r="A106" s="2132"/>
      <c r="B106" s="2133"/>
      <c r="C106" s="2134"/>
      <c r="D106" s="2135">
        <f t="shared" si="1"/>
        <v>0</v>
      </c>
      <c r="E106" s="2134"/>
      <c r="F106" s="2134"/>
      <c r="G106" s="2134"/>
      <c r="H106" s="2134"/>
      <c r="I106" s="2134"/>
      <c r="J106" s="2134"/>
      <c r="K106" s="3044"/>
      <c r="L106" s="2121"/>
    </row>
    <row r="107" spans="1:12" ht="15.75" x14ac:dyDescent="0.25">
      <c r="A107" s="2132"/>
      <c r="B107" s="2133"/>
      <c r="C107" s="2134"/>
      <c r="D107" s="2135">
        <f t="shared" si="1"/>
        <v>0</v>
      </c>
      <c r="E107" s="2134"/>
      <c r="F107" s="2134"/>
      <c r="G107" s="2134"/>
      <c r="H107" s="2134"/>
      <c r="I107" s="2134"/>
      <c r="J107" s="2134"/>
      <c r="K107" s="3044"/>
      <c r="L107" s="2121"/>
    </row>
    <row r="108" spans="1:12" ht="15.75" x14ac:dyDescent="0.25">
      <c r="A108" s="2132"/>
      <c r="B108" s="2133"/>
      <c r="C108" s="2134"/>
      <c r="D108" s="2135">
        <f t="shared" si="1"/>
        <v>0</v>
      </c>
      <c r="E108" s="2134"/>
      <c r="F108" s="2134"/>
      <c r="G108" s="2134"/>
      <c r="H108" s="2134"/>
      <c r="I108" s="2134"/>
      <c r="J108" s="2134"/>
      <c r="K108" s="3044"/>
      <c r="L108" s="2121"/>
    </row>
    <row r="109" spans="1:12" ht="15.75" x14ac:dyDescent="0.25">
      <c r="A109" s="2132"/>
      <c r="B109" s="2133"/>
      <c r="C109" s="2134"/>
      <c r="D109" s="2135">
        <f t="shared" si="1"/>
        <v>0</v>
      </c>
      <c r="E109" s="2134"/>
      <c r="F109" s="2134"/>
      <c r="G109" s="2134"/>
      <c r="H109" s="2134"/>
      <c r="I109" s="2134"/>
      <c r="J109" s="2134"/>
      <c r="K109" s="3044"/>
      <c r="L109" s="2121"/>
    </row>
    <row r="110" spans="1:12" ht="15.75" x14ac:dyDescent="0.25">
      <c r="A110" s="2132"/>
      <c r="B110" s="2133"/>
      <c r="C110" s="2134"/>
      <c r="D110" s="2135">
        <f t="shared" si="1"/>
        <v>0</v>
      </c>
      <c r="E110" s="2134"/>
      <c r="F110" s="2134"/>
      <c r="G110" s="2134"/>
      <c r="H110" s="2134"/>
      <c r="I110" s="2134"/>
      <c r="J110" s="2134"/>
      <c r="K110" s="3044"/>
      <c r="L110" s="2121"/>
    </row>
    <row r="111" spans="1:12" ht="15.75" x14ac:dyDescent="0.25">
      <c r="A111" s="2132"/>
      <c r="B111" s="2133"/>
      <c r="C111" s="2134"/>
      <c r="D111" s="2135">
        <f t="shared" si="1"/>
        <v>0</v>
      </c>
      <c r="E111" s="2134"/>
      <c r="F111" s="2134"/>
      <c r="G111" s="2134"/>
      <c r="H111" s="2134"/>
      <c r="I111" s="2134"/>
      <c r="J111" s="2134"/>
      <c r="K111" s="3044"/>
      <c r="L111" s="2121"/>
    </row>
    <row r="112" spans="1:12" ht="15.75" x14ac:dyDescent="0.25">
      <c r="A112" s="2132"/>
      <c r="B112" s="2133"/>
      <c r="C112" s="2134"/>
      <c r="D112" s="2135">
        <f t="shared" si="1"/>
        <v>0</v>
      </c>
      <c r="E112" s="2134"/>
      <c r="F112" s="2134"/>
      <c r="G112" s="2134"/>
      <c r="H112" s="2134"/>
      <c r="I112" s="2134"/>
      <c r="J112" s="2134"/>
      <c r="K112" s="3044"/>
      <c r="L112" s="2121"/>
    </row>
    <row r="113" spans="1:12" ht="15.75" x14ac:dyDescent="0.25">
      <c r="A113" s="2132"/>
      <c r="B113" s="2133"/>
      <c r="C113" s="2134"/>
      <c r="D113" s="2135">
        <f t="shared" si="1"/>
        <v>0</v>
      </c>
      <c r="E113" s="2134"/>
      <c r="F113" s="2134"/>
      <c r="G113" s="2134"/>
      <c r="H113" s="2134"/>
      <c r="I113" s="2134"/>
      <c r="J113" s="2134"/>
      <c r="K113" s="3044"/>
      <c r="L113" s="2121"/>
    </row>
    <row r="114" spans="1:12" ht="15.75" x14ac:dyDescent="0.25">
      <c r="A114" s="2132"/>
      <c r="B114" s="2133"/>
      <c r="C114" s="2134"/>
      <c r="D114" s="2135">
        <f t="shared" si="1"/>
        <v>0</v>
      </c>
      <c r="E114" s="2134"/>
      <c r="F114" s="2134"/>
      <c r="G114" s="2134"/>
      <c r="H114" s="2134"/>
      <c r="I114" s="2134"/>
      <c r="J114" s="2134"/>
      <c r="K114" s="3044"/>
      <c r="L114" s="2121"/>
    </row>
    <row r="115" spans="1:12" ht="15.75" x14ac:dyDescent="0.25">
      <c r="A115" s="2132"/>
      <c r="B115" s="2133"/>
      <c r="C115" s="2134"/>
      <c r="D115" s="2135">
        <f t="shared" si="1"/>
        <v>0</v>
      </c>
      <c r="E115" s="2134"/>
      <c r="F115" s="2134"/>
      <c r="G115" s="2134"/>
      <c r="H115" s="2134"/>
      <c r="I115" s="2134"/>
      <c r="J115" s="2134"/>
      <c r="K115" s="3044"/>
      <c r="L115" s="2121"/>
    </row>
    <row r="116" spans="1:12" ht="15.75" x14ac:dyDescent="0.25">
      <c r="A116" s="2132"/>
      <c r="B116" s="2133"/>
      <c r="C116" s="2134"/>
      <c r="D116" s="2135">
        <f t="shared" si="1"/>
        <v>0</v>
      </c>
      <c r="E116" s="2134"/>
      <c r="F116" s="2134"/>
      <c r="G116" s="2134"/>
      <c r="H116" s="2134"/>
      <c r="I116" s="2134"/>
      <c r="J116" s="2134"/>
      <c r="K116" s="3044"/>
      <c r="L116" s="2121"/>
    </row>
    <row r="117" spans="1:12" ht="15.75" x14ac:dyDescent="0.25">
      <c r="A117" s="2132"/>
      <c r="B117" s="2133"/>
      <c r="C117" s="2134"/>
      <c r="D117" s="2135">
        <f t="shared" si="1"/>
        <v>0</v>
      </c>
      <c r="E117" s="2134"/>
      <c r="F117" s="2134"/>
      <c r="G117" s="2134"/>
      <c r="H117" s="2134"/>
      <c r="I117" s="2134"/>
      <c r="J117" s="2134"/>
      <c r="K117" s="3044"/>
      <c r="L117" s="2121"/>
    </row>
    <row r="118" spans="1:12" ht="15.75" x14ac:dyDescent="0.25">
      <c r="A118" s="2132"/>
      <c r="B118" s="2133"/>
      <c r="C118" s="2134"/>
      <c r="D118" s="2135">
        <f t="shared" si="1"/>
        <v>0</v>
      </c>
      <c r="E118" s="2134"/>
      <c r="F118" s="2134"/>
      <c r="G118" s="2134"/>
      <c r="H118" s="2134"/>
      <c r="I118" s="2134"/>
      <c r="J118" s="2134"/>
      <c r="K118" s="3044"/>
      <c r="L118" s="2121"/>
    </row>
    <row r="119" spans="1:12" ht="15.75" x14ac:dyDescent="0.25">
      <c r="A119" s="2132"/>
      <c r="B119" s="2133"/>
      <c r="C119" s="2134"/>
      <c r="D119" s="2135">
        <f t="shared" si="1"/>
        <v>0</v>
      </c>
      <c r="E119" s="2134"/>
      <c r="F119" s="2134"/>
      <c r="G119" s="2134"/>
      <c r="H119" s="2134"/>
      <c r="I119" s="2134"/>
      <c r="J119" s="2134"/>
      <c r="K119" s="3044"/>
      <c r="L119" s="2121"/>
    </row>
    <row r="120" spans="1:12" ht="15.75" x14ac:dyDescent="0.25">
      <c r="A120" s="2132"/>
      <c r="B120" s="2133"/>
      <c r="C120" s="2134"/>
      <c r="D120" s="2135">
        <f t="shared" si="1"/>
        <v>0</v>
      </c>
      <c r="E120" s="2134"/>
      <c r="F120" s="2134"/>
      <c r="G120" s="2134"/>
      <c r="H120" s="2134"/>
      <c r="I120" s="2134"/>
      <c r="J120" s="2134"/>
      <c r="K120" s="3044"/>
      <c r="L120" s="2121"/>
    </row>
    <row r="121" spans="1:12" ht="15.75" x14ac:dyDescent="0.25">
      <c r="A121" s="2132"/>
      <c r="B121" s="2133"/>
      <c r="C121" s="2134"/>
      <c r="D121" s="2135">
        <f t="shared" si="1"/>
        <v>0</v>
      </c>
      <c r="E121" s="2134"/>
      <c r="F121" s="2134"/>
      <c r="G121" s="2134"/>
      <c r="H121" s="2134"/>
      <c r="I121" s="2134"/>
      <c r="J121" s="2134"/>
      <c r="K121" s="3044"/>
      <c r="L121" s="2121"/>
    </row>
    <row r="122" spans="1:12" ht="15.75" x14ac:dyDescent="0.25">
      <c r="A122" s="2132"/>
      <c r="B122" s="2133"/>
      <c r="C122" s="2134"/>
      <c r="D122" s="2135">
        <f t="shared" si="1"/>
        <v>0</v>
      </c>
      <c r="E122" s="2134"/>
      <c r="F122" s="2134"/>
      <c r="G122" s="2134"/>
      <c r="H122" s="2134"/>
      <c r="I122" s="2134"/>
      <c r="J122" s="2134"/>
      <c r="K122" s="3044"/>
      <c r="L122" s="2121"/>
    </row>
    <row r="123" spans="1:12" ht="15.75" x14ac:dyDescent="0.25">
      <c r="A123" s="2132"/>
      <c r="B123" s="2133"/>
      <c r="C123" s="2134"/>
      <c r="D123" s="2135">
        <f t="shared" si="1"/>
        <v>0</v>
      </c>
      <c r="E123" s="2134"/>
      <c r="F123" s="2134"/>
      <c r="G123" s="2134"/>
      <c r="H123" s="2134"/>
      <c r="I123" s="2134"/>
      <c r="J123" s="2134"/>
      <c r="K123" s="3044"/>
      <c r="L123" s="2121"/>
    </row>
    <row r="124" spans="1:12" ht="15.75" x14ac:dyDescent="0.25">
      <c r="A124" s="2132"/>
      <c r="B124" s="2133"/>
      <c r="C124" s="2134"/>
      <c r="D124" s="2135">
        <f t="shared" si="1"/>
        <v>0</v>
      </c>
      <c r="E124" s="2134"/>
      <c r="F124" s="2134"/>
      <c r="G124" s="2134"/>
      <c r="H124" s="2134"/>
      <c r="I124" s="2134"/>
      <c r="J124" s="2134"/>
      <c r="K124" s="3044"/>
      <c r="L124" s="2121"/>
    </row>
    <row r="125" spans="1:12" ht="15.75" x14ac:dyDescent="0.25">
      <c r="A125" s="2132"/>
      <c r="B125" s="2133"/>
      <c r="C125" s="2134"/>
      <c r="D125" s="2135">
        <f t="shared" si="1"/>
        <v>0</v>
      </c>
      <c r="E125" s="2134"/>
      <c r="F125" s="2134"/>
      <c r="G125" s="2134"/>
      <c r="H125" s="2134"/>
      <c r="I125" s="2134"/>
      <c r="J125" s="2134"/>
      <c r="K125" s="3044"/>
      <c r="L125" s="2121"/>
    </row>
    <row r="126" spans="1:12" ht="15.75" x14ac:dyDescent="0.25">
      <c r="A126" s="2132"/>
      <c r="B126" s="2133"/>
      <c r="C126" s="2134"/>
      <c r="D126" s="2135">
        <f t="shared" si="1"/>
        <v>0</v>
      </c>
      <c r="E126" s="2134"/>
      <c r="F126" s="2134"/>
      <c r="G126" s="2134"/>
      <c r="H126" s="2134"/>
      <c r="I126" s="2134"/>
      <c r="J126" s="2134"/>
      <c r="K126" s="3044"/>
      <c r="L126" s="2121"/>
    </row>
    <row r="127" spans="1:12" ht="15.75" x14ac:dyDescent="0.25">
      <c r="A127" s="2132"/>
      <c r="B127" s="2133"/>
      <c r="C127" s="2134"/>
      <c r="D127" s="2135">
        <f t="shared" si="1"/>
        <v>0</v>
      </c>
      <c r="E127" s="2134"/>
      <c r="F127" s="2134"/>
      <c r="G127" s="2134"/>
      <c r="H127" s="2134"/>
      <c r="I127" s="2134"/>
      <c r="J127" s="2134"/>
      <c r="K127" s="3044"/>
      <c r="L127" s="2121"/>
    </row>
    <row r="128" spans="1:12" ht="15.75" x14ac:dyDescent="0.25">
      <c r="A128" s="2132"/>
      <c r="B128" s="2133"/>
      <c r="C128" s="2134"/>
      <c r="D128" s="2135">
        <f t="shared" si="1"/>
        <v>0</v>
      </c>
      <c r="E128" s="2134"/>
      <c r="F128" s="2134"/>
      <c r="G128" s="2134"/>
      <c r="H128" s="2134"/>
      <c r="I128" s="2134"/>
      <c r="J128" s="2134"/>
      <c r="K128" s="3044"/>
      <c r="L128" s="2121"/>
    </row>
    <row r="129" spans="1:12" ht="15.75" x14ac:dyDescent="0.25">
      <c r="A129" s="2132"/>
      <c r="B129" s="2133"/>
      <c r="C129" s="2134"/>
      <c r="D129" s="2135">
        <f t="shared" si="1"/>
        <v>0</v>
      </c>
      <c r="E129" s="2134"/>
      <c r="F129" s="2134"/>
      <c r="G129" s="2134"/>
      <c r="H129" s="2134"/>
      <c r="I129" s="2134"/>
      <c r="J129" s="2134"/>
      <c r="K129" s="3044"/>
      <c r="L129" s="2121"/>
    </row>
    <row r="130" spans="1:12" ht="15.75" x14ac:dyDescent="0.25">
      <c r="A130" s="2132"/>
      <c r="B130" s="2133"/>
      <c r="C130" s="2134"/>
      <c r="D130" s="2135">
        <f t="shared" si="1"/>
        <v>0</v>
      </c>
      <c r="E130" s="2134"/>
      <c r="F130" s="2134"/>
      <c r="G130" s="2134"/>
      <c r="H130" s="2134"/>
      <c r="I130" s="2134"/>
      <c r="J130" s="2134"/>
      <c r="K130" s="3044"/>
      <c r="L130" s="2121"/>
    </row>
    <row r="131" spans="1:12" ht="15.75" x14ac:dyDescent="0.25">
      <c r="A131" s="2132"/>
      <c r="B131" s="2133"/>
      <c r="C131" s="2134"/>
      <c r="D131" s="2135">
        <f t="shared" si="1"/>
        <v>0</v>
      </c>
      <c r="E131" s="2134"/>
      <c r="F131" s="2134"/>
      <c r="G131" s="2134"/>
      <c r="H131" s="2134"/>
      <c r="I131" s="2134"/>
      <c r="J131" s="2134"/>
      <c r="K131" s="3044"/>
      <c r="L131" s="2121"/>
    </row>
    <row r="132" spans="1:12" ht="15.75" x14ac:dyDescent="0.25">
      <c r="A132" s="2132"/>
      <c r="B132" s="2133"/>
      <c r="C132" s="2134"/>
      <c r="D132" s="2135">
        <f t="shared" si="1"/>
        <v>0</v>
      </c>
      <c r="E132" s="2134"/>
      <c r="F132" s="2134"/>
      <c r="G132" s="2134"/>
      <c r="H132" s="2134"/>
      <c r="I132" s="2134"/>
      <c r="J132" s="2134"/>
      <c r="K132" s="3044"/>
      <c r="L132" s="2121"/>
    </row>
    <row r="133" spans="1:12" ht="15.75" x14ac:dyDescent="0.25">
      <c r="A133" s="2132"/>
      <c r="B133" s="2133"/>
      <c r="C133" s="2134"/>
      <c r="D133" s="2135">
        <f t="shared" si="1"/>
        <v>0</v>
      </c>
      <c r="E133" s="2134"/>
      <c r="F133" s="2134"/>
      <c r="G133" s="2134"/>
      <c r="H133" s="2134"/>
      <c r="I133" s="2134"/>
      <c r="J133" s="2134"/>
      <c r="K133" s="3044"/>
      <c r="L133" s="2121"/>
    </row>
    <row r="134" spans="1:12" ht="15.75" x14ac:dyDescent="0.25">
      <c r="A134" s="2132"/>
      <c r="B134" s="2133"/>
      <c r="C134" s="2134"/>
      <c r="D134" s="2135">
        <f t="shared" si="1"/>
        <v>0</v>
      </c>
      <c r="E134" s="2134"/>
      <c r="F134" s="2134"/>
      <c r="G134" s="2134"/>
      <c r="H134" s="2134"/>
      <c r="I134" s="2134"/>
      <c r="J134" s="2134"/>
      <c r="K134" s="3044"/>
      <c r="L134" s="2121"/>
    </row>
    <row r="135" spans="1:12" ht="15.75" x14ac:dyDescent="0.25">
      <c r="A135" s="2132"/>
      <c r="B135" s="2133"/>
      <c r="C135" s="2134"/>
      <c r="D135" s="2135">
        <f t="shared" si="1"/>
        <v>0</v>
      </c>
      <c r="E135" s="2134"/>
      <c r="F135" s="2134"/>
      <c r="G135" s="2134"/>
      <c r="H135" s="2134"/>
      <c r="I135" s="2134"/>
      <c r="J135" s="2134"/>
      <c r="K135" s="3044"/>
      <c r="L135" s="2121"/>
    </row>
    <row r="136" spans="1:12" ht="15.75" x14ac:dyDescent="0.25">
      <c r="A136" s="2132"/>
      <c r="B136" s="2133"/>
      <c r="C136" s="2134"/>
      <c r="D136" s="2135">
        <f t="shared" si="1"/>
        <v>0</v>
      </c>
      <c r="E136" s="2134"/>
      <c r="F136" s="2134"/>
      <c r="G136" s="2134"/>
      <c r="H136" s="2134"/>
      <c r="I136" s="2134"/>
      <c r="J136" s="2134"/>
      <c r="K136" s="3044"/>
      <c r="L136" s="2121"/>
    </row>
    <row r="137" spans="1:12" ht="15.75" x14ac:dyDescent="0.25">
      <c r="A137" s="2132"/>
      <c r="B137" s="2133"/>
      <c r="C137" s="2134"/>
      <c r="D137" s="2135">
        <f t="shared" si="1"/>
        <v>0</v>
      </c>
      <c r="E137" s="2134"/>
      <c r="F137" s="2134"/>
      <c r="G137" s="2134"/>
      <c r="H137" s="2134"/>
      <c r="I137" s="2134"/>
      <c r="J137" s="2134"/>
      <c r="K137" s="3044"/>
      <c r="L137" s="2121"/>
    </row>
    <row r="138" spans="1:12" ht="15.75" x14ac:dyDescent="0.25">
      <c r="A138" s="2132"/>
      <c r="B138" s="2133"/>
      <c r="C138" s="2134"/>
      <c r="D138" s="2135">
        <f t="shared" ref="D138:D201" si="2">+C138*(100-E138)/100</f>
        <v>0</v>
      </c>
      <c r="E138" s="2134"/>
      <c r="F138" s="2134"/>
      <c r="G138" s="2134"/>
      <c r="H138" s="2134"/>
      <c r="I138" s="2134"/>
      <c r="J138" s="2134"/>
      <c r="K138" s="3044"/>
      <c r="L138" s="2121"/>
    </row>
    <row r="139" spans="1:12" ht="15.75" x14ac:dyDescent="0.25">
      <c r="A139" s="2132"/>
      <c r="B139" s="2133"/>
      <c r="C139" s="2134"/>
      <c r="D139" s="2135">
        <f t="shared" si="2"/>
        <v>0</v>
      </c>
      <c r="E139" s="2134"/>
      <c r="F139" s="2134"/>
      <c r="G139" s="2134"/>
      <c r="H139" s="2134"/>
      <c r="I139" s="2134"/>
      <c r="J139" s="2134"/>
      <c r="K139" s="3044"/>
      <c r="L139" s="2121"/>
    </row>
    <row r="140" spans="1:12" ht="15.75" x14ac:dyDescent="0.25">
      <c r="A140" s="2132"/>
      <c r="B140" s="2133"/>
      <c r="C140" s="2134"/>
      <c r="D140" s="2135">
        <f t="shared" si="2"/>
        <v>0</v>
      </c>
      <c r="E140" s="2134"/>
      <c r="F140" s="2134"/>
      <c r="G140" s="2134"/>
      <c r="H140" s="2134"/>
      <c r="I140" s="2134"/>
      <c r="J140" s="2134"/>
      <c r="K140" s="3044"/>
      <c r="L140" s="2121"/>
    </row>
    <row r="141" spans="1:12" ht="15.75" x14ac:dyDescent="0.25">
      <c r="A141" s="2132"/>
      <c r="B141" s="2133"/>
      <c r="C141" s="2134"/>
      <c r="D141" s="2135">
        <f t="shared" si="2"/>
        <v>0</v>
      </c>
      <c r="E141" s="2134"/>
      <c r="F141" s="2134"/>
      <c r="G141" s="2134"/>
      <c r="H141" s="2134"/>
      <c r="I141" s="2134"/>
      <c r="J141" s="2134"/>
      <c r="K141" s="3044"/>
      <c r="L141" s="2121"/>
    </row>
    <row r="142" spans="1:12" ht="15.75" x14ac:dyDescent="0.25">
      <c r="A142" s="2132"/>
      <c r="B142" s="2133"/>
      <c r="C142" s="2134"/>
      <c r="D142" s="2135">
        <f t="shared" si="2"/>
        <v>0</v>
      </c>
      <c r="E142" s="2134"/>
      <c r="F142" s="2134"/>
      <c r="G142" s="2134"/>
      <c r="H142" s="2134"/>
      <c r="I142" s="2134"/>
      <c r="J142" s="2134"/>
      <c r="K142" s="3044"/>
      <c r="L142" s="2121"/>
    </row>
    <row r="143" spans="1:12" ht="15.75" x14ac:dyDescent="0.25">
      <c r="A143" s="2132"/>
      <c r="B143" s="2133"/>
      <c r="C143" s="2134"/>
      <c r="D143" s="2135">
        <f t="shared" si="2"/>
        <v>0</v>
      </c>
      <c r="E143" s="2134"/>
      <c r="F143" s="2134"/>
      <c r="G143" s="2134"/>
      <c r="H143" s="2134"/>
      <c r="I143" s="2134"/>
      <c r="J143" s="2134"/>
      <c r="K143" s="3044"/>
      <c r="L143" s="2121"/>
    </row>
    <row r="144" spans="1:12" ht="15.75" x14ac:dyDescent="0.25">
      <c r="A144" s="2132"/>
      <c r="B144" s="2133"/>
      <c r="C144" s="2134"/>
      <c r="D144" s="2135">
        <f t="shared" si="2"/>
        <v>0</v>
      </c>
      <c r="E144" s="2134"/>
      <c r="F144" s="2134"/>
      <c r="G144" s="2134"/>
      <c r="H144" s="2134"/>
      <c r="I144" s="2134"/>
      <c r="J144" s="2134"/>
      <c r="K144" s="3044"/>
      <c r="L144" s="2121"/>
    </row>
    <row r="145" spans="1:12" ht="15.75" x14ac:dyDescent="0.25">
      <c r="A145" s="2132"/>
      <c r="B145" s="2133"/>
      <c r="C145" s="2134"/>
      <c r="D145" s="2135">
        <f t="shared" si="2"/>
        <v>0</v>
      </c>
      <c r="E145" s="2134"/>
      <c r="F145" s="2134"/>
      <c r="G145" s="2134"/>
      <c r="H145" s="2134"/>
      <c r="I145" s="2134"/>
      <c r="J145" s="2134"/>
      <c r="K145" s="3044"/>
      <c r="L145" s="2121"/>
    </row>
    <row r="146" spans="1:12" ht="15.75" x14ac:dyDescent="0.25">
      <c r="A146" s="2132"/>
      <c r="B146" s="2133"/>
      <c r="C146" s="2134"/>
      <c r="D146" s="2135">
        <f t="shared" si="2"/>
        <v>0</v>
      </c>
      <c r="E146" s="2134"/>
      <c r="F146" s="2134"/>
      <c r="G146" s="2134"/>
      <c r="H146" s="2134"/>
      <c r="I146" s="2134"/>
      <c r="J146" s="2134"/>
      <c r="K146" s="3044"/>
      <c r="L146" s="2121"/>
    </row>
    <row r="147" spans="1:12" ht="15.75" x14ac:dyDescent="0.25">
      <c r="A147" s="2132"/>
      <c r="B147" s="2133"/>
      <c r="C147" s="2134"/>
      <c r="D147" s="2135">
        <f t="shared" si="2"/>
        <v>0</v>
      </c>
      <c r="E147" s="2134"/>
      <c r="F147" s="2134"/>
      <c r="G147" s="2134"/>
      <c r="H147" s="2134"/>
      <c r="I147" s="2134"/>
      <c r="J147" s="2134"/>
      <c r="K147" s="3044"/>
      <c r="L147" s="2121"/>
    </row>
    <row r="148" spans="1:12" ht="15.75" x14ac:dyDescent="0.25">
      <c r="A148" s="2132"/>
      <c r="B148" s="2133"/>
      <c r="C148" s="2134"/>
      <c r="D148" s="2135">
        <f t="shared" si="2"/>
        <v>0</v>
      </c>
      <c r="E148" s="2134"/>
      <c r="F148" s="2134"/>
      <c r="G148" s="2134"/>
      <c r="H148" s="2134"/>
      <c r="I148" s="2134"/>
      <c r="J148" s="2134"/>
      <c r="K148" s="3044"/>
      <c r="L148" s="2121"/>
    </row>
    <row r="149" spans="1:12" ht="15.75" x14ac:dyDescent="0.25">
      <c r="A149" s="2132"/>
      <c r="B149" s="2133"/>
      <c r="C149" s="2134"/>
      <c r="D149" s="2135">
        <f t="shared" si="2"/>
        <v>0</v>
      </c>
      <c r="E149" s="2134"/>
      <c r="F149" s="2134"/>
      <c r="G149" s="2134"/>
      <c r="H149" s="2134"/>
      <c r="I149" s="2134"/>
      <c r="J149" s="2134"/>
      <c r="K149" s="3044"/>
      <c r="L149" s="2121"/>
    </row>
    <row r="150" spans="1:12" ht="15.75" x14ac:dyDescent="0.25">
      <c r="A150" s="2132"/>
      <c r="B150" s="2133"/>
      <c r="C150" s="2134"/>
      <c r="D150" s="2135">
        <f t="shared" si="2"/>
        <v>0</v>
      </c>
      <c r="E150" s="2134"/>
      <c r="F150" s="2134"/>
      <c r="G150" s="2134"/>
      <c r="H150" s="2134"/>
      <c r="I150" s="2134"/>
      <c r="J150" s="2134"/>
      <c r="K150" s="3044"/>
      <c r="L150" s="2121"/>
    </row>
    <row r="151" spans="1:12" ht="15.75" x14ac:dyDescent="0.25">
      <c r="A151" s="2132"/>
      <c r="B151" s="2133"/>
      <c r="C151" s="2134"/>
      <c r="D151" s="2135">
        <f t="shared" si="2"/>
        <v>0</v>
      </c>
      <c r="E151" s="2134"/>
      <c r="F151" s="2134"/>
      <c r="G151" s="2134"/>
      <c r="H151" s="2134"/>
      <c r="I151" s="2134"/>
      <c r="J151" s="2134"/>
      <c r="K151" s="3044"/>
      <c r="L151" s="2121"/>
    </row>
    <row r="152" spans="1:12" ht="15.75" x14ac:dyDescent="0.25">
      <c r="A152" s="2132"/>
      <c r="B152" s="2133"/>
      <c r="C152" s="2134"/>
      <c r="D152" s="2135">
        <f t="shared" si="2"/>
        <v>0</v>
      </c>
      <c r="E152" s="2134"/>
      <c r="F152" s="2134"/>
      <c r="G152" s="2134"/>
      <c r="H152" s="2134"/>
      <c r="I152" s="2134"/>
      <c r="J152" s="2134"/>
      <c r="K152" s="3044"/>
      <c r="L152" s="2121"/>
    </row>
    <row r="153" spans="1:12" ht="15.75" x14ac:dyDescent="0.25">
      <c r="A153" s="2132"/>
      <c r="B153" s="2133"/>
      <c r="C153" s="2134"/>
      <c r="D153" s="2135">
        <f t="shared" si="2"/>
        <v>0</v>
      </c>
      <c r="E153" s="2134"/>
      <c r="F153" s="2134"/>
      <c r="G153" s="2134"/>
      <c r="H153" s="2134"/>
      <c r="I153" s="2134"/>
      <c r="J153" s="2134"/>
      <c r="K153" s="3044"/>
      <c r="L153" s="2121"/>
    </row>
    <row r="154" spans="1:12" ht="15.75" x14ac:dyDescent="0.25">
      <c r="A154" s="2132"/>
      <c r="B154" s="2133"/>
      <c r="C154" s="2134"/>
      <c r="D154" s="2135">
        <f t="shared" si="2"/>
        <v>0</v>
      </c>
      <c r="E154" s="2134"/>
      <c r="F154" s="2134"/>
      <c r="G154" s="2134"/>
      <c r="H154" s="2134"/>
      <c r="I154" s="2134"/>
      <c r="J154" s="2134"/>
      <c r="K154" s="3044"/>
      <c r="L154" s="2121"/>
    </row>
    <row r="155" spans="1:12" ht="15.75" x14ac:dyDescent="0.25">
      <c r="A155" s="2132"/>
      <c r="B155" s="2133"/>
      <c r="C155" s="2134"/>
      <c r="D155" s="2135">
        <f t="shared" si="2"/>
        <v>0</v>
      </c>
      <c r="E155" s="2134"/>
      <c r="F155" s="2134"/>
      <c r="G155" s="2134"/>
      <c r="H155" s="2134"/>
      <c r="I155" s="2134"/>
      <c r="J155" s="2134"/>
      <c r="K155" s="3044"/>
      <c r="L155" s="2121"/>
    </row>
    <row r="156" spans="1:12" ht="15.75" x14ac:dyDescent="0.25">
      <c r="A156" s="2132"/>
      <c r="B156" s="2133"/>
      <c r="C156" s="2134"/>
      <c r="D156" s="2135">
        <f t="shared" si="2"/>
        <v>0</v>
      </c>
      <c r="E156" s="2134"/>
      <c r="F156" s="2134"/>
      <c r="G156" s="2134"/>
      <c r="H156" s="2134"/>
      <c r="I156" s="2134"/>
      <c r="J156" s="2134"/>
      <c r="K156" s="3044"/>
      <c r="L156" s="2121"/>
    </row>
    <row r="157" spans="1:12" ht="15.75" x14ac:dyDescent="0.25">
      <c r="A157" s="2132"/>
      <c r="B157" s="2133"/>
      <c r="C157" s="2134"/>
      <c r="D157" s="2135">
        <f t="shared" si="2"/>
        <v>0</v>
      </c>
      <c r="E157" s="2134"/>
      <c r="F157" s="2134"/>
      <c r="G157" s="2134"/>
      <c r="H157" s="2134"/>
      <c r="I157" s="2134"/>
      <c r="J157" s="2134"/>
      <c r="K157" s="3044"/>
      <c r="L157" s="2121"/>
    </row>
    <row r="158" spans="1:12" ht="15.75" x14ac:dyDescent="0.25">
      <c r="A158" s="2132"/>
      <c r="B158" s="2133"/>
      <c r="C158" s="2134"/>
      <c r="D158" s="2135">
        <f t="shared" si="2"/>
        <v>0</v>
      </c>
      <c r="E158" s="2134"/>
      <c r="F158" s="2134"/>
      <c r="G158" s="2134"/>
      <c r="H158" s="2134"/>
      <c r="I158" s="2134"/>
      <c r="J158" s="2134"/>
      <c r="K158" s="3044"/>
      <c r="L158" s="2121"/>
    </row>
    <row r="159" spans="1:12" ht="15.75" x14ac:dyDescent="0.25">
      <c r="A159" s="2132"/>
      <c r="B159" s="2133"/>
      <c r="C159" s="2134"/>
      <c r="D159" s="2135">
        <f t="shared" si="2"/>
        <v>0</v>
      </c>
      <c r="E159" s="2134"/>
      <c r="F159" s="2134"/>
      <c r="G159" s="2134"/>
      <c r="H159" s="2134"/>
      <c r="I159" s="2134"/>
      <c r="J159" s="2134"/>
      <c r="K159" s="3044"/>
      <c r="L159" s="2121"/>
    </row>
    <row r="160" spans="1:12" ht="15.75" x14ac:dyDescent="0.25">
      <c r="A160" s="2132"/>
      <c r="B160" s="2133"/>
      <c r="C160" s="2134"/>
      <c r="D160" s="2135">
        <f t="shared" si="2"/>
        <v>0</v>
      </c>
      <c r="E160" s="2134"/>
      <c r="F160" s="2134"/>
      <c r="G160" s="2134"/>
      <c r="H160" s="2134"/>
      <c r="I160" s="2134"/>
      <c r="J160" s="2134"/>
      <c r="K160" s="3044"/>
      <c r="L160" s="2121"/>
    </row>
    <row r="161" spans="1:12" ht="15.75" x14ac:dyDescent="0.25">
      <c r="A161" s="2132"/>
      <c r="B161" s="2133"/>
      <c r="C161" s="2134"/>
      <c r="D161" s="2135">
        <f t="shared" si="2"/>
        <v>0</v>
      </c>
      <c r="E161" s="2134"/>
      <c r="F161" s="2134"/>
      <c r="G161" s="2134"/>
      <c r="H161" s="2134"/>
      <c r="I161" s="2134"/>
      <c r="J161" s="2134"/>
      <c r="K161" s="3044"/>
      <c r="L161" s="2121"/>
    </row>
    <row r="162" spans="1:12" ht="15.75" x14ac:dyDescent="0.25">
      <c r="A162" s="2132"/>
      <c r="B162" s="2133"/>
      <c r="C162" s="2134"/>
      <c r="D162" s="2135">
        <f t="shared" si="2"/>
        <v>0</v>
      </c>
      <c r="E162" s="2134"/>
      <c r="F162" s="2134"/>
      <c r="G162" s="2134"/>
      <c r="H162" s="2134"/>
      <c r="I162" s="2134"/>
      <c r="J162" s="2134"/>
      <c r="K162" s="3044"/>
      <c r="L162" s="2121"/>
    </row>
    <row r="163" spans="1:12" ht="15.75" x14ac:dyDescent="0.25">
      <c r="A163" s="2132"/>
      <c r="B163" s="2133"/>
      <c r="C163" s="2134"/>
      <c r="D163" s="2135">
        <f t="shared" si="2"/>
        <v>0</v>
      </c>
      <c r="E163" s="2134"/>
      <c r="F163" s="2134"/>
      <c r="G163" s="2134"/>
      <c r="H163" s="2134"/>
      <c r="I163" s="2134"/>
      <c r="J163" s="2134"/>
      <c r="K163" s="3044"/>
      <c r="L163" s="2121"/>
    </row>
    <row r="164" spans="1:12" ht="15.75" x14ac:dyDescent="0.25">
      <c r="A164" s="2132"/>
      <c r="B164" s="2133"/>
      <c r="C164" s="2134"/>
      <c r="D164" s="2135">
        <f t="shared" si="2"/>
        <v>0</v>
      </c>
      <c r="E164" s="2134"/>
      <c r="F164" s="2134"/>
      <c r="G164" s="2134"/>
      <c r="H164" s="2134"/>
      <c r="I164" s="2134"/>
      <c r="J164" s="2134"/>
      <c r="K164" s="3044"/>
      <c r="L164" s="2121"/>
    </row>
    <row r="165" spans="1:12" ht="15.75" x14ac:dyDescent="0.25">
      <c r="A165" s="2132"/>
      <c r="B165" s="2133"/>
      <c r="C165" s="2134"/>
      <c r="D165" s="2135">
        <f t="shared" si="2"/>
        <v>0</v>
      </c>
      <c r="E165" s="2134"/>
      <c r="F165" s="2134"/>
      <c r="G165" s="2134"/>
      <c r="H165" s="2134"/>
      <c r="I165" s="2134"/>
      <c r="J165" s="2134"/>
      <c r="K165" s="3044"/>
      <c r="L165" s="2121"/>
    </row>
    <row r="166" spans="1:12" ht="15.75" x14ac:dyDescent="0.25">
      <c r="A166" s="2132"/>
      <c r="B166" s="2133"/>
      <c r="C166" s="2134"/>
      <c r="D166" s="2135">
        <f t="shared" si="2"/>
        <v>0</v>
      </c>
      <c r="E166" s="2134"/>
      <c r="F166" s="2134"/>
      <c r="G166" s="2134"/>
      <c r="H166" s="2134"/>
      <c r="I166" s="2134"/>
      <c r="J166" s="2134"/>
      <c r="K166" s="3044"/>
      <c r="L166" s="2121"/>
    </row>
    <row r="167" spans="1:12" ht="15.75" x14ac:dyDescent="0.25">
      <c r="A167" s="2132"/>
      <c r="B167" s="2133"/>
      <c r="C167" s="2134"/>
      <c r="D167" s="2135">
        <f t="shared" si="2"/>
        <v>0</v>
      </c>
      <c r="E167" s="2134"/>
      <c r="F167" s="2134"/>
      <c r="G167" s="2134"/>
      <c r="H167" s="2134"/>
      <c r="I167" s="2134"/>
      <c r="J167" s="2134"/>
      <c r="K167" s="3044"/>
      <c r="L167" s="2121"/>
    </row>
    <row r="168" spans="1:12" ht="15.75" x14ac:dyDescent="0.25">
      <c r="A168" s="2132"/>
      <c r="B168" s="2133"/>
      <c r="C168" s="2134"/>
      <c r="D168" s="2135">
        <f t="shared" si="2"/>
        <v>0</v>
      </c>
      <c r="E168" s="2134"/>
      <c r="F168" s="2134"/>
      <c r="G168" s="2134"/>
      <c r="H168" s="2134"/>
      <c r="I168" s="2134"/>
      <c r="J168" s="2134"/>
      <c r="K168" s="3044"/>
      <c r="L168" s="2121"/>
    </row>
    <row r="169" spans="1:12" ht="15.75" x14ac:dyDescent="0.25">
      <c r="A169" s="2132"/>
      <c r="B169" s="2133"/>
      <c r="C169" s="2134"/>
      <c r="D169" s="2135">
        <f t="shared" si="2"/>
        <v>0</v>
      </c>
      <c r="E169" s="2134"/>
      <c r="F169" s="2134"/>
      <c r="G169" s="2134"/>
      <c r="H169" s="2134"/>
      <c r="I169" s="2134"/>
      <c r="J169" s="2134"/>
      <c r="K169" s="3044"/>
      <c r="L169" s="2121"/>
    </row>
    <row r="170" spans="1:12" ht="15.75" x14ac:dyDescent="0.25">
      <c r="A170" s="2132"/>
      <c r="B170" s="2133"/>
      <c r="C170" s="2134"/>
      <c r="D170" s="2135">
        <f t="shared" si="2"/>
        <v>0</v>
      </c>
      <c r="E170" s="2134"/>
      <c r="F170" s="2134"/>
      <c r="G170" s="2134"/>
      <c r="H170" s="2134"/>
      <c r="I170" s="2134"/>
      <c r="J170" s="2134"/>
      <c r="K170" s="3044"/>
      <c r="L170" s="2121"/>
    </row>
    <row r="171" spans="1:12" ht="15.75" x14ac:dyDescent="0.25">
      <c r="A171" s="2132"/>
      <c r="B171" s="2133"/>
      <c r="C171" s="2134"/>
      <c r="D171" s="2135">
        <f t="shared" si="2"/>
        <v>0</v>
      </c>
      <c r="E171" s="2134"/>
      <c r="F171" s="2134"/>
      <c r="G171" s="2134"/>
      <c r="H171" s="2134"/>
      <c r="I171" s="2134"/>
      <c r="J171" s="2134"/>
      <c r="K171" s="3044"/>
      <c r="L171" s="2121"/>
    </row>
    <row r="172" spans="1:12" ht="15.75" x14ac:dyDescent="0.25">
      <c r="A172" s="2132"/>
      <c r="B172" s="2133"/>
      <c r="C172" s="2134"/>
      <c r="D172" s="2135">
        <f t="shared" si="2"/>
        <v>0</v>
      </c>
      <c r="E172" s="2134"/>
      <c r="F172" s="2134"/>
      <c r="G172" s="2134"/>
      <c r="H172" s="2134"/>
      <c r="I172" s="2134"/>
      <c r="J172" s="2134"/>
      <c r="K172" s="3044"/>
      <c r="L172" s="2121"/>
    </row>
    <row r="173" spans="1:12" ht="15.75" x14ac:dyDescent="0.25">
      <c r="A173" s="2132"/>
      <c r="B173" s="2133"/>
      <c r="C173" s="2134"/>
      <c r="D173" s="2135">
        <f t="shared" si="2"/>
        <v>0</v>
      </c>
      <c r="E173" s="2134"/>
      <c r="F173" s="2134"/>
      <c r="G173" s="2134"/>
      <c r="H173" s="2134"/>
      <c r="I173" s="2134"/>
      <c r="J173" s="2134"/>
      <c r="K173" s="3044"/>
      <c r="L173" s="2121"/>
    </row>
    <row r="174" spans="1:12" ht="15.75" x14ac:dyDescent="0.25">
      <c r="A174" s="2132"/>
      <c r="B174" s="2133"/>
      <c r="C174" s="2134"/>
      <c r="D174" s="2135">
        <f t="shared" si="2"/>
        <v>0</v>
      </c>
      <c r="E174" s="2134"/>
      <c r="F174" s="2134"/>
      <c r="G174" s="2134"/>
      <c r="H174" s="2134"/>
      <c r="I174" s="2134"/>
      <c r="J174" s="2134"/>
      <c r="K174" s="3044"/>
      <c r="L174" s="2121"/>
    </row>
    <row r="175" spans="1:12" ht="15.75" x14ac:dyDescent="0.25">
      <c r="A175" s="2132"/>
      <c r="B175" s="2133"/>
      <c r="C175" s="2134"/>
      <c r="D175" s="2135">
        <f t="shared" si="2"/>
        <v>0</v>
      </c>
      <c r="E175" s="2134"/>
      <c r="F175" s="2134"/>
      <c r="G175" s="2134"/>
      <c r="H175" s="2134"/>
      <c r="I175" s="2134"/>
      <c r="J175" s="2134"/>
      <c r="K175" s="3044"/>
      <c r="L175" s="2121"/>
    </row>
    <row r="176" spans="1:12" ht="15.75" x14ac:dyDescent="0.25">
      <c r="A176" s="2132"/>
      <c r="B176" s="2133"/>
      <c r="C176" s="2134"/>
      <c r="D176" s="2135">
        <f t="shared" si="2"/>
        <v>0</v>
      </c>
      <c r="E176" s="2134"/>
      <c r="F176" s="2134"/>
      <c r="G176" s="2134"/>
      <c r="H176" s="2134"/>
      <c r="I176" s="2134"/>
      <c r="J176" s="2134"/>
      <c r="K176" s="3044"/>
      <c r="L176" s="2121"/>
    </row>
    <row r="177" spans="1:12" ht="15.75" x14ac:dyDescent="0.25">
      <c r="A177" s="2132"/>
      <c r="B177" s="2133"/>
      <c r="C177" s="2134"/>
      <c r="D177" s="2135">
        <f t="shared" si="2"/>
        <v>0</v>
      </c>
      <c r="E177" s="2134"/>
      <c r="F177" s="2134"/>
      <c r="G177" s="2134"/>
      <c r="H177" s="2134"/>
      <c r="I177" s="2134"/>
      <c r="J177" s="2134"/>
      <c r="K177" s="3044"/>
      <c r="L177" s="2121"/>
    </row>
    <row r="178" spans="1:12" ht="15.75" x14ac:dyDescent="0.25">
      <c r="A178" s="2132"/>
      <c r="B178" s="2133"/>
      <c r="C178" s="2134"/>
      <c r="D178" s="2135">
        <f t="shared" si="2"/>
        <v>0</v>
      </c>
      <c r="E178" s="2134"/>
      <c r="F178" s="2134"/>
      <c r="G178" s="2134"/>
      <c r="H178" s="2134"/>
      <c r="I178" s="2134"/>
      <c r="J178" s="2134"/>
      <c r="K178" s="3044"/>
      <c r="L178" s="2121"/>
    </row>
    <row r="179" spans="1:12" ht="15.75" x14ac:dyDescent="0.25">
      <c r="A179" s="2132"/>
      <c r="B179" s="2133"/>
      <c r="C179" s="2134"/>
      <c r="D179" s="2135">
        <f t="shared" si="2"/>
        <v>0</v>
      </c>
      <c r="E179" s="2134"/>
      <c r="F179" s="2134"/>
      <c r="G179" s="2134"/>
      <c r="H179" s="2134"/>
      <c r="I179" s="2134"/>
      <c r="J179" s="2134"/>
      <c r="K179" s="3044"/>
      <c r="L179" s="2121"/>
    </row>
    <row r="180" spans="1:12" ht="15.75" x14ac:dyDescent="0.25">
      <c r="A180" s="2132"/>
      <c r="B180" s="2133"/>
      <c r="C180" s="2134"/>
      <c r="D180" s="2135">
        <f t="shared" si="2"/>
        <v>0</v>
      </c>
      <c r="E180" s="2134"/>
      <c r="F180" s="2134"/>
      <c r="G180" s="2134"/>
      <c r="H180" s="2134"/>
      <c r="I180" s="2134"/>
      <c r="J180" s="2134"/>
      <c r="K180" s="3044"/>
      <c r="L180" s="2121"/>
    </row>
    <row r="181" spans="1:12" ht="15.75" x14ac:dyDescent="0.25">
      <c r="A181" s="2132"/>
      <c r="B181" s="2133"/>
      <c r="C181" s="2134"/>
      <c r="D181" s="2135">
        <f t="shared" si="2"/>
        <v>0</v>
      </c>
      <c r="E181" s="2134"/>
      <c r="F181" s="2134"/>
      <c r="G181" s="2134"/>
      <c r="H181" s="2134"/>
      <c r="I181" s="2134"/>
      <c r="J181" s="2134"/>
      <c r="K181" s="3044"/>
      <c r="L181" s="2121"/>
    </row>
    <row r="182" spans="1:12" ht="15.75" x14ac:dyDescent="0.25">
      <c r="A182" s="2132"/>
      <c r="B182" s="2133"/>
      <c r="C182" s="2134"/>
      <c r="D182" s="2135">
        <f t="shared" si="2"/>
        <v>0</v>
      </c>
      <c r="E182" s="2134"/>
      <c r="F182" s="2134"/>
      <c r="G182" s="2134"/>
      <c r="H182" s="2134"/>
      <c r="I182" s="2134"/>
      <c r="J182" s="2134"/>
      <c r="K182" s="3044"/>
      <c r="L182" s="2121"/>
    </row>
    <row r="183" spans="1:12" ht="15.75" x14ac:dyDescent="0.25">
      <c r="A183" s="2132"/>
      <c r="B183" s="2133"/>
      <c r="C183" s="2134"/>
      <c r="D183" s="2135">
        <f t="shared" si="2"/>
        <v>0</v>
      </c>
      <c r="E183" s="2134"/>
      <c r="F183" s="2134"/>
      <c r="G183" s="2134"/>
      <c r="H183" s="2134"/>
      <c r="I183" s="2134"/>
      <c r="J183" s="2134"/>
      <c r="K183" s="3044"/>
      <c r="L183" s="2121"/>
    </row>
    <row r="184" spans="1:12" ht="15.75" x14ac:dyDescent="0.25">
      <c r="A184" s="2132"/>
      <c r="B184" s="2133"/>
      <c r="C184" s="2134"/>
      <c r="D184" s="2135">
        <f t="shared" si="2"/>
        <v>0</v>
      </c>
      <c r="E184" s="2134"/>
      <c r="F184" s="2134"/>
      <c r="G184" s="2134"/>
      <c r="H184" s="2134"/>
      <c r="I184" s="2134"/>
      <c r="J184" s="2134"/>
      <c r="K184" s="3044"/>
      <c r="L184" s="2121"/>
    </row>
    <row r="185" spans="1:12" ht="15.75" x14ac:dyDescent="0.25">
      <c r="A185" s="2132"/>
      <c r="B185" s="2133"/>
      <c r="C185" s="2134"/>
      <c r="D185" s="2135">
        <f t="shared" si="2"/>
        <v>0</v>
      </c>
      <c r="E185" s="2134"/>
      <c r="F185" s="2134"/>
      <c r="G185" s="2134"/>
      <c r="H185" s="2134"/>
      <c r="I185" s="2134"/>
      <c r="J185" s="2134"/>
      <c r="K185" s="3044"/>
      <c r="L185" s="2121"/>
    </row>
    <row r="186" spans="1:12" ht="15.75" x14ac:dyDescent="0.25">
      <c r="A186" s="2132"/>
      <c r="B186" s="2133"/>
      <c r="C186" s="2134"/>
      <c r="D186" s="2135">
        <f t="shared" si="2"/>
        <v>0</v>
      </c>
      <c r="E186" s="2134"/>
      <c r="F186" s="2134"/>
      <c r="G186" s="2134"/>
      <c r="H186" s="2134"/>
      <c r="I186" s="2134"/>
      <c r="J186" s="2134"/>
      <c r="K186" s="3044"/>
      <c r="L186" s="2121"/>
    </row>
    <row r="187" spans="1:12" ht="15.75" x14ac:dyDescent="0.25">
      <c r="A187" s="2132"/>
      <c r="B187" s="2133"/>
      <c r="C187" s="2134"/>
      <c r="D187" s="2135">
        <f t="shared" si="2"/>
        <v>0</v>
      </c>
      <c r="E187" s="2134"/>
      <c r="F187" s="2134"/>
      <c r="G187" s="2134"/>
      <c r="H187" s="2134"/>
      <c r="I187" s="2134"/>
      <c r="J187" s="2134"/>
      <c r="K187" s="3044"/>
      <c r="L187" s="2121"/>
    </row>
    <row r="188" spans="1:12" ht="15.75" x14ac:dyDescent="0.25">
      <c r="A188" s="2132"/>
      <c r="B188" s="2133"/>
      <c r="C188" s="2134"/>
      <c r="D188" s="2135">
        <f t="shared" si="2"/>
        <v>0</v>
      </c>
      <c r="E188" s="2134"/>
      <c r="F188" s="2134"/>
      <c r="G188" s="2134"/>
      <c r="H188" s="2134"/>
      <c r="I188" s="2134"/>
      <c r="J188" s="2134"/>
      <c r="K188" s="3044"/>
      <c r="L188" s="2121"/>
    </row>
    <row r="189" spans="1:12" ht="15.75" x14ac:dyDescent="0.25">
      <c r="A189" s="2132"/>
      <c r="B189" s="2133"/>
      <c r="C189" s="2134"/>
      <c r="D189" s="2135">
        <f t="shared" si="2"/>
        <v>0</v>
      </c>
      <c r="E189" s="2134"/>
      <c r="F189" s="2134"/>
      <c r="G189" s="2134"/>
      <c r="H189" s="2134"/>
      <c r="I189" s="2134"/>
      <c r="J189" s="2134"/>
      <c r="K189" s="3044"/>
      <c r="L189" s="2121"/>
    </row>
    <row r="190" spans="1:12" ht="15.75" x14ac:dyDescent="0.25">
      <c r="A190" s="2132"/>
      <c r="B190" s="2133"/>
      <c r="C190" s="2134"/>
      <c r="D190" s="2135">
        <f t="shared" si="2"/>
        <v>0</v>
      </c>
      <c r="E190" s="2134"/>
      <c r="F190" s="2134"/>
      <c r="G190" s="2134"/>
      <c r="H190" s="2134"/>
      <c r="I190" s="2134"/>
      <c r="J190" s="2134"/>
      <c r="K190" s="3044"/>
      <c r="L190" s="2121"/>
    </row>
    <row r="191" spans="1:12" ht="15.75" x14ac:dyDescent="0.25">
      <c r="A191" s="2132"/>
      <c r="B191" s="2133"/>
      <c r="C191" s="2134"/>
      <c r="D191" s="2135">
        <f t="shared" si="2"/>
        <v>0</v>
      </c>
      <c r="E191" s="2134"/>
      <c r="F191" s="2134"/>
      <c r="G191" s="2134"/>
      <c r="H191" s="2134"/>
      <c r="I191" s="2134"/>
      <c r="J191" s="2134"/>
      <c r="K191" s="3044"/>
      <c r="L191" s="2121"/>
    </row>
    <row r="192" spans="1:12" ht="15.75" x14ac:dyDescent="0.25">
      <c r="A192" s="2132"/>
      <c r="B192" s="2133"/>
      <c r="C192" s="2134"/>
      <c r="D192" s="2135">
        <f t="shared" si="2"/>
        <v>0</v>
      </c>
      <c r="E192" s="2134"/>
      <c r="F192" s="2134"/>
      <c r="G192" s="2134"/>
      <c r="H192" s="2134"/>
      <c r="I192" s="2134"/>
      <c r="J192" s="2134"/>
      <c r="K192" s="3044"/>
      <c r="L192" s="2121"/>
    </row>
    <row r="193" spans="1:12" ht="15.75" x14ac:dyDescent="0.25">
      <c r="A193" s="2132"/>
      <c r="B193" s="2133"/>
      <c r="C193" s="2134"/>
      <c r="D193" s="2135">
        <f t="shared" si="2"/>
        <v>0</v>
      </c>
      <c r="E193" s="2134"/>
      <c r="F193" s="2134"/>
      <c r="G193" s="2134"/>
      <c r="H193" s="2134"/>
      <c r="I193" s="2134"/>
      <c r="J193" s="2134"/>
      <c r="K193" s="3044"/>
      <c r="L193" s="2121"/>
    </row>
    <row r="194" spans="1:12" ht="15.75" x14ac:dyDescent="0.25">
      <c r="A194" s="2132"/>
      <c r="B194" s="2133"/>
      <c r="C194" s="2134"/>
      <c r="D194" s="2135">
        <f t="shared" si="2"/>
        <v>0</v>
      </c>
      <c r="E194" s="2134"/>
      <c r="F194" s="2134"/>
      <c r="G194" s="2134"/>
      <c r="H194" s="2134"/>
      <c r="I194" s="2134"/>
      <c r="J194" s="2134"/>
      <c r="K194" s="3044"/>
      <c r="L194" s="2121"/>
    </row>
    <row r="195" spans="1:12" ht="15.75" x14ac:dyDescent="0.25">
      <c r="A195" s="2132"/>
      <c r="B195" s="2133"/>
      <c r="C195" s="2134"/>
      <c r="D195" s="2135">
        <f t="shared" si="2"/>
        <v>0</v>
      </c>
      <c r="E195" s="2134"/>
      <c r="F195" s="2134"/>
      <c r="G195" s="2134"/>
      <c r="H195" s="2134"/>
      <c r="I195" s="2134"/>
      <c r="J195" s="2134"/>
      <c r="K195" s="3044"/>
      <c r="L195" s="2121"/>
    </row>
    <row r="196" spans="1:12" ht="15.75" x14ac:dyDescent="0.25">
      <c r="A196" s="2132"/>
      <c r="B196" s="2133"/>
      <c r="C196" s="2134"/>
      <c r="D196" s="2135">
        <f t="shared" si="2"/>
        <v>0</v>
      </c>
      <c r="E196" s="2134"/>
      <c r="F196" s="2134"/>
      <c r="G196" s="2134"/>
      <c r="H196" s="2134"/>
      <c r="I196" s="2134"/>
      <c r="J196" s="2134"/>
      <c r="K196" s="3044"/>
      <c r="L196" s="2121"/>
    </row>
    <row r="197" spans="1:12" ht="15.75" x14ac:dyDescent="0.25">
      <c r="A197" s="2132"/>
      <c r="B197" s="2133"/>
      <c r="C197" s="2134"/>
      <c r="D197" s="2135">
        <f t="shared" si="2"/>
        <v>0</v>
      </c>
      <c r="E197" s="2134"/>
      <c r="F197" s="2134"/>
      <c r="G197" s="2134"/>
      <c r="H197" s="2134"/>
      <c r="I197" s="2134"/>
      <c r="J197" s="2134"/>
      <c r="K197" s="3044"/>
      <c r="L197" s="2121"/>
    </row>
    <row r="198" spans="1:12" ht="15.75" x14ac:dyDescent="0.25">
      <c r="A198" s="2132"/>
      <c r="B198" s="2133"/>
      <c r="C198" s="2134"/>
      <c r="D198" s="2135">
        <f t="shared" si="2"/>
        <v>0</v>
      </c>
      <c r="E198" s="2134"/>
      <c r="F198" s="2134"/>
      <c r="G198" s="2134"/>
      <c r="H198" s="2134"/>
      <c r="I198" s="2134"/>
      <c r="J198" s="2134"/>
      <c r="K198" s="3044"/>
      <c r="L198" s="2121"/>
    </row>
    <row r="199" spans="1:12" ht="15.75" x14ac:dyDescent="0.25">
      <c r="A199" s="2132"/>
      <c r="B199" s="2133"/>
      <c r="C199" s="2134"/>
      <c r="D199" s="2135">
        <f t="shared" si="2"/>
        <v>0</v>
      </c>
      <c r="E199" s="2134"/>
      <c r="F199" s="2134"/>
      <c r="G199" s="2134"/>
      <c r="H199" s="2134"/>
      <c r="I199" s="2134"/>
      <c r="J199" s="2134"/>
      <c r="K199" s="3044"/>
      <c r="L199" s="2121"/>
    </row>
    <row r="200" spans="1:12" ht="15.75" x14ac:dyDescent="0.25">
      <c r="A200" s="2132"/>
      <c r="B200" s="2133"/>
      <c r="C200" s="2134"/>
      <c r="D200" s="2135">
        <f t="shared" si="2"/>
        <v>0</v>
      </c>
      <c r="E200" s="2134"/>
      <c r="F200" s="2134"/>
      <c r="G200" s="2134"/>
      <c r="H200" s="2134"/>
      <c r="I200" s="2134"/>
      <c r="J200" s="2134"/>
      <c r="K200" s="3044"/>
      <c r="L200" s="2121"/>
    </row>
    <row r="201" spans="1:12" ht="15.75" x14ac:dyDescent="0.25">
      <c r="A201" s="2132"/>
      <c r="B201" s="2133"/>
      <c r="C201" s="2134"/>
      <c r="D201" s="2135">
        <f t="shared" si="2"/>
        <v>0</v>
      </c>
      <c r="E201" s="2134"/>
      <c r="F201" s="2134"/>
      <c r="G201" s="2134"/>
      <c r="H201" s="2134"/>
      <c r="I201" s="2134"/>
      <c r="J201" s="2134"/>
      <c r="K201" s="3044"/>
      <c r="L201" s="2121"/>
    </row>
    <row r="202" spans="1:12" ht="15.75" x14ac:dyDescent="0.25">
      <c r="A202" s="2132"/>
      <c r="B202" s="2133"/>
      <c r="C202" s="2134"/>
      <c r="D202" s="2135">
        <f t="shared" ref="D202:D265" si="3">+C202*(100-E202)/100</f>
        <v>0</v>
      </c>
      <c r="E202" s="2134"/>
      <c r="F202" s="2134"/>
      <c r="G202" s="2134"/>
      <c r="H202" s="2134"/>
      <c r="I202" s="2134"/>
      <c r="J202" s="2134"/>
      <c r="K202" s="3044"/>
      <c r="L202" s="2121"/>
    </row>
    <row r="203" spans="1:12" ht="15.75" x14ac:dyDescent="0.25">
      <c r="A203" s="2132"/>
      <c r="B203" s="2133"/>
      <c r="C203" s="2134"/>
      <c r="D203" s="2135">
        <f t="shared" si="3"/>
        <v>0</v>
      </c>
      <c r="E203" s="2134"/>
      <c r="F203" s="2134"/>
      <c r="G203" s="2134"/>
      <c r="H203" s="2134"/>
      <c r="I203" s="2134"/>
      <c r="J203" s="2134"/>
      <c r="K203" s="3044"/>
      <c r="L203" s="2121"/>
    </row>
    <row r="204" spans="1:12" ht="15.75" x14ac:dyDescent="0.25">
      <c r="A204" s="2132"/>
      <c r="B204" s="2133"/>
      <c r="C204" s="2134"/>
      <c r="D204" s="2135">
        <f t="shared" si="3"/>
        <v>0</v>
      </c>
      <c r="E204" s="2134"/>
      <c r="F204" s="2134"/>
      <c r="G204" s="2134"/>
      <c r="H204" s="2134"/>
      <c r="I204" s="2134"/>
      <c r="J204" s="2134"/>
      <c r="K204" s="3044"/>
      <c r="L204" s="2121"/>
    </row>
    <row r="205" spans="1:12" ht="15.75" x14ac:dyDescent="0.25">
      <c r="A205" s="2132"/>
      <c r="B205" s="2133"/>
      <c r="C205" s="2134"/>
      <c r="D205" s="2135">
        <f t="shared" si="3"/>
        <v>0</v>
      </c>
      <c r="E205" s="2134"/>
      <c r="F205" s="2134"/>
      <c r="G205" s="2134"/>
      <c r="H205" s="2134"/>
      <c r="I205" s="2134"/>
      <c r="J205" s="2134"/>
      <c r="K205" s="3044"/>
      <c r="L205" s="2121"/>
    </row>
    <row r="206" spans="1:12" ht="15.75" x14ac:dyDescent="0.25">
      <c r="A206" s="2132"/>
      <c r="B206" s="2133"/>
      <c r="C206" s="2134"/>
      <c r="D206" s="2135">
        <f t="shared" si="3"/>
        <v>0</v>
      </c>
      <c r="E206" s="2134"/>
      <c r="F206" s="2134"/>
      <c r="G206" s="2134"/>
      <c r="H206" s="2134"/>
      <c r="I206" s="2134"/>
      <c r="J206" s="2134"/>
      <c r="K206" s="3044"/>
      <c r="L206" s="2121"/>
    </row>
    <row r="207" spans="1:12" ht="15.75" x14ac:dyDescent="0.25">
      <c r="A207" s="2132"/>
      <c r="B207" s="2133"/>
      <c r="C207" s="2134"/>
      <c r="D207" s="2135">
        <f t="shared" si="3"/>
        <v>0</v>
      </c>
      <c r="E207" s="2134"/>
      <c r="F207" s="2134"/>
      <c r="G207" s="2134"/>
      <c r="H207" s="2134"/>
      <c r="I207" s="2134"/>
      <c r="J207" s="2134"/>
      <c r="K207" s="3044"/>
      <c r="L207" s="2121"/>
    </row>
    <row r="208" spans="1:12" ht="15.75" x14ac:dyDescent="0.25">
      <c r="A208" s="2132"/>
      <c r="B208" s="2133"/>
      <c r="C208" s="2134"/>
      <c r="D208" s="2135">
        <f t="shared" si="3"/>
        <v>0</v>
      </c>
      <c r="E208" s="2134"/>
      <c r="F208" s="2134"/>
      <c r="G208" s="2134"/>
      <c r="H208" s="2134"/>
      <c r="I208" s="2134"/>
      <c r="J208" s="2134"/>
      <c r="K208" s="3044"/>
      <c r="L208" s="2121"/>
    </row>
    <row r="209" spans="1:12" ht="15.75" x14ac:dyDescent="0.25">
      <c r="A209" s="2132"/>
      <c r="B209" s="2133"/>
      <c r="C209" s="2134"/>
      <c r="D209" s="2135">
        <f t="shared" si="3"/>
        <v>0</v>
      </c>
      <c r="E209" s="2134"/>
      <c r="F209" s="2134"/>
      <c r="G209" s="2134"/>
      <c r="H209" s="2134"/>
      <c r="I209" s="2134"/>
      <c r="J209" s="2134"/>
      <c r="K209" s="3044"/>
      <c r="L209" s="2121"/>
    </row>
    <row r="210" spans="1:12" ht="15.75" x14ac:dyDescent="0.25">
      <c r="A210" s="2132"/>
      <c r="B210" s="2133"/>
      <c r="C210" s="2134"/>
      <c r="D210" s="2135">
        <f t="shared" si="3"/>
        <v>0</v>
      </c>
      <c r="E210" s="2134"/>
      <c r="F210" s="2134"/>
      <c r="G210" s="2134"/>
      <c r="H210" s="2134"/>
      <c r="I210" s="2134"/>
      <c r="J210" s="2134"/>
      <c r="K210" s="3044"/>
      <c r="L210" s="2121"/>
    </row>
    <row r="211" spans="1:12" ht="15.75" x14ac:dyDescent="0.25">
      <c r="A211" s="2132"/>
      <c r="B211" s="2133"/>
      <c r="C211" s="2134"/>
      <c r="D211" s="2135">
        <f t="shared" si="3"/>
        <v>0</v>
      </c>
      <c r="E211" s="2134"/>
      <c r="F211" s="2134"/>
      <c r="G211" s="2134"/>
      <c r="H211" s="2134"/>
      <c r="I211" s="2134"/>
      <c r="J211" s="2134"/>
      <c r="K211" s="3044"/>
      <c r="L211" s="2121"/>
    </row>
    <row r="212" spans="1:12" ht="15.75" x14ac:dyDescent="0.25">
      <c r="A212" s="2132"/>
      <c r="B212" s="2133"/>
      <c r="C212" s="2134"/>
      <c r="D212" s="2135">
        <f t="shared" si="3"/>
        <v>0</v>
      </c>
      <c r="E212" s="2134"/>
      <c r="F212" s="2134"/>
      <c r="G212" s="2134"/>
      <c r="H212" s="2134"/>
      <c r="I212" s="2134"/>
      <c r="J212" s="2134"/>
      <c r="K212" s="3044"/>
      <c r="L212" s="2121"/>
    </row>
    <row r="213" spans="1:12" ht="15.75" x14ac:dyDescent="0.25">
      <c r="A213" s="2132"/>
      <c r="B213" s="2133"/>
      <c r="C213" s="2134"/>
      <c r="D213" s="2135">
        <f t="shared" si="3"/>
        <v>0</v>
      </c>
      <c r="E213" s="2134"/>
      <c r="F213" s="2134"/>
      <c r="G213" s="2134"/>
      <c r="H213" s="2134"/>
      <c r="I213" s="2134"/>
      <c r="J213" s="2134"/>
      <c r="K213" s="3044"/>
      <c r="L213" s="2121"/>
    </row>
    <row r="214" spans="1:12" ht="15.75" x14ac:dyDescent="0.25">
      <c r="A214" s="2132"/>
      <c r="B214" s="2133"/>
      <c r="C214" s="2134"/>
      <c r="D214" s="2135">
        <f t="shared" si="3"/>
        <v>0</v>
      </c>
      <c r="E214" s="2134"/>
      <c r="F214" s="2134"/>
      <c r="G214" s="2134"/>
      <c r="H214" s="2134"/>
      <c r="I214" s="2134"/>
      <c r="J214" s="2134"/>
      <c r="K214" s="3044"/>
      <c r="L214" s="2121"/>
    </row>
    <row r="215" spans="1:12" ht="15.75" x14ac:dyDescent="0.25">
      <c r="A215" s="2132"/>
      <c r="B215" s="2133"/>
      <c r="C215" s="2134"/>
      <c r="D215" s="2135">
        <f t="shared" si="3"/>
        <v>0</v>
      </c>
      <c r="E215" s="2134"/>
      <c r="F215" s="2134"/>
      <c r="G215" s="2134"/>
      <c r="H215" s="2134"/>
      <c r="I215" s="2134"/>
      <c r="J215" s="2134"/>
      <c r="K215" s="3044"/>
      <c r="L215" s="2121"/>
    </row>
    <row r="216" spans="1:12" ht="15.75" x14ac:dyDescent="0.25">
      <c r="A216" s="2132"/>
      <c r="B216" s="2133"/>
      <c r="C216" s="2134"/>
      <c r="D216" s="2135">
        <f t="shared" si="3"/>
        <v>0</v>
      </c>
      <c r="E216" s="2134"/>
      <c r="F216" s="2134"/>
      <c r="G216" s="2134"/>
      <c r="H216" s="2134"/>
      <c r="I216" s="2134"/>
      <c r="J216" s="2134"/>
      <c r="K216" s="3044"/>
      <c r="L216" s="2121"/>
    </row>
    <row r="217" spans="1:12" ht="15.75" x14ac:dyDescent="0.25">
      <c r="A217" s="2132"/>
      <c r="B217" s="2133"/>
      <c r="C217" s="2134"/>
      <c r="D217" s="2135">
        <f t="shared" si="3"/>
        <v>0</v>
      </c>
      <c r="E217" s="2134"/>
      <c r="F217" s="2134"/>
      <c r="G217" s="2134"/>
      <c r="H217" s="2134"/>
      <c r="I217" s="2134"/>
      <c r="J217" s="2134"/>
      <c r="K217" s="3044"/>
      <c r="L217" s="2121"/>
    </row>
    <row r="218" spans="1:12" ht="15.75" x14ac:dyDescent="0.25">
      <c r="A218" s="2132"/>
      <c r="B218" s="2133"/>
      <c r="C218" s="2134"/>
      <c r="D218" s="2135">
        <f t="shared" si="3"/>
        <v>0</v>
      </c>
      <c r="E218" s="2134"/>
      <c r="F218" s="2134"/>
      <c r="G218" s="2134"/>
      <c r="H218" s="2134"/>
      <c r="I218" s="2134"/>
      <c r="J218" s="2134"/>
      <c r="K218" s="3044"/>
      <c r="L218" s="2121"/>
    </row>
    <row r="219" spans="1:12" ht="15.75" x14ac:dyDescent="0.25">
      <c r="A219" s="2132"/>
      <c r="B219" s="2133"/>
      <c r="C219" s="2134"/>
      <c r="D219" s="2135">
        <f t="shared" si="3"/>
        <v>0</v>
      </c>
      <c r="E219" s="2134"/>
      <c r="F219" s="2134"/>
      <c r="G219" s="2134"/>
      <c r="H219" s="2134"/>
      <c r="I219" s="2134"/>
      <c r="J219" s="2134"/>
      <c r="K219" s="3044"/>
      <c r="L219" s="2121"/>
    </row>
    <row r="220" spans="1:12" ht="15.75" x14ac:dyDescent="0.25">
      <c r="A220" s="2132"/>
      <c r="B220" s="2133"/>
      <c r="C220" s="2134"/>
      <c r="D220" s="2135">
        <f t="shared" si="3"/>
        <v>0</v>
      </c>
      <c r="E220" s="2134"/>
      <c r="F220" s="2134"/>
      <c r="G220" s="2134"/>
      <c r="H220" s="2134"/>
      <c r="I220" s="2134"/>
      <c r="J220" s="2134"/>
      <c r="K220" s="3044"/>
      <c r="L220" s="2121"/>
    </row>
    <row r="221" spans="1:12" ht="15.75" x14ac:dyDescent="0.25">
      <c r="A221" s="2132"/>
      <c r="B221" s="2133"/>
      <c r="C221" s="2134"/>
      <c r="D221" s="2135">
        <f t="shared" si="3"/>
        <v>0</v>
      </c>
      <c r="E221" s="2134"/>
      <c r="F221" s="2134"/>
      <c r="G221" s="2134"/>
      <c r="H221" s="2134"/>
      <c r="I221" s="2134"/>
      <c r="J221" s="2134"/>
      <c r="K221" s="3044"/>
      <c r="L221" s="2121"/>
    </row>
    <row r="222" spans="1:12" ht="15.75" x14ac:dyDescent="0.25">
      <c r="A222" s="2132"/>
      <c r="B222" s="2133"/>
      <c r="C222" s="2134"/>
      <c r="D222" s="2135">
        <f t="shared" si="3"/>
        <v>0</v>
      </c>
      <c r="E222" s="2134"/>
      <c r="F222" s="2134"/>
      <c r="G222" s="2134"/>
      <c r="H222" s="2134"/>
      <c r="I222" s="2134"/>
      <c r="J222" s="2134"/>
      <c r="K222" s="3044"/>
      <c r="L222" s="2121"/>
    </row>
    <row r="223" spans="1:12" ht="15.75" x14ac:dyDescent="0.25">
      <c r="A223" s="2132"/>
      <c r="B223" s="2133"/>
      <c r="C223" s="2134"/>
      <c r="D223" s="2135">
        <f t="shared" si="3"/>
        <v>0</v>
      </c>
      <c r="E223" s="2134"/>
      <c r="F223" s="2134"/>
      <c r="G223" s="2134"/>
      <c r="H223" s="2134"/>
      <c r="I223" s="2134"/>
      <c r="J223" s="2134"/>
      <c r="K223" s="3044"/>
      <c r="L223" s="2121"/>
    </row>
    <row r="224" spans="1:12" ht="15.75" x14ac:dyDescent="0.25">
      <c r="A224" s="2132"/>
      <c r="B224" s="2133"/>
      <c r="C224" s="2134"/>
      <c r="D224" s="2135">
        <f t="shared" si="3"/>
        <v>0</v>
      </c>
      <c r="E224" s="2134"/>
      <c r="F224" s="2134"/>
      <c r="G224" s="2134"/>
      <c r="H224" s="2134"/>
      <c r="I224" s="2134"/>
      <c r="J224" s="2134"/>
      <c r="K224" s="3044"/>
      <c r="L224" s="2121"/>
    </row>
    <row r="225" spans="1:12" ht="15.75" x14ac:dyDescent="0.25">
      <c r="A225" s="2132"/>
      <c r="B225" s="2133"/>
      <c r="C225" s="2134"/>
      <c r="D225" s="2135">
        <f t="shared" si="3"/>
        <v>0</v>
      </c>
      <c r="E225" s="2134"/>
      <c r="F225" s="2134"/>
      <c r="G225" s="2134"/>
      <c r="H225" s="2134"/>
      <c r="I225" s="2134"/>
      <c r="J225" s="2134"/>
      <c r="K225" s="3044"/>
      <c r="L225" s="2121"/>
    </row>
    <row r="226" spans="1:12" ht="15.75" x14ac:dyDescent="0.25">
      <c r="A226" s="2132"/>
      <c r="B226" s="2133"/>
      <c r="C226" s="2134"/>
      <c r="D226" s="2135">
        <f t="shared" si="3"/>
        <v>0</v>
      </c>
      <c r="E226" s="2134"/>
      <c r="F226" s="2134"/>
      <c r="G226" s="2134"/>
      <c r="H226" s="2134"/>
      <c r="I226" s="2134"/>
      <c r="J226" s="2134"/>
      <c r="K226" s="3044"/>
      <c r="L226" s="2121"/>
    </row>
    <row r="227" spans="1:12" ht="15.75" x14ac:dyDescent="0.25">
      <c r="A227" s="2132"/>
      <c r="B227" s="2133"/>
      <c r="C227" s="2134"/>
      <c r="D227" s="2135">
        <f t="shared" si="3"/>
        <v>0</v>
      </c>
      <c r="E227" s="2134"/>
      <c r="F227" s="2134"/>
      <c r="G227" s="2134"/>
      <c r="H227" s="2134"/>
      <c r="I227" s="2134"/>
      <c r="J227" s="2134"/>
      <c r="K227" s="3044"/>
      <c r="L227" s="2121"/>
    </row>
    <row r="228" spans="1:12" ht="15.75" x14ac:dyDescent="0.25">
      <c r="A228" s="2132"/>
      <c r="B228" s="2133"/>
      <c r="C228" s="2134"/>
      <c r="D228" s="2135">
        <f t="shared" si="3"/>
        <v>0</v>
      </c>
      <c r="E228" s="2134"/>
      <c r="F228" s="2134"/>
      <c r="G228" s="2134"/>
      <c r="H228" s="2134"/>
      <c r="I228" s="2134"/>
      <c r="J228" s="2134"/>
      <c r="K228" s="3044"/>
      <c r="L228" s="2121"/>
    </row>
    <row r="229" spans="1:12" ht="15.75" x14ac:dyDescent="0.25">
      <c r="A229" s="2132"/>
      <c r="B229" s="2133"/>
      <c r="C229" s="2134"/>
      <c r="D229" s="2135">
        <f t="shared" si="3"/>
        <v>0</v>
      </c>
      <c r="E229" s="2134"/>
      <c r="F229" s="2134"/>
      <c r="G229" s="2134"/>
      <c r="H229" s="2134"/>
      <c r="I229" s="2134"/>
      <c r="J229" s="2134"/>
      <c r="K229" s="3044"/>
      <c r="L229" s="2121"/>
    </row>
    <row r="230" spans="1:12" ht="15.75" x14ac:dyDescent="0.25">
      <c r="A230" s="2132"/>
      <c r="B230" s="2133"/>
      <c r="C230" s="2134"/>
      <c r="D230" s="2135">
        <f t="shared" si="3"/>
        <v>0</v>
      </c>
      <c r="E230" s="2134"/>
      <c r="F230" s="2134"/>
      <c r="G230" s="2134"/>
      <c r="H230" s="2134"/>
      <c r="I230" s="2134"/>
      <c r="J230" s="2134"/>
      <c r="K230" s="3044"/>
      <c r="L230" s="2121"/>
    </row>
    <row r="231" spans="1:12" ht="15.75" x14ac:dyDescent="0.25">
      <c r="A231" s="2132"/>
      <c r="B231" s="2133"/>
      <c r="C231" s="2134"/>
      <c r="D231" s="2135">
        <f t="shared" si="3"/>
        <v>0</v>
      </c>
      <c r="E231" s="2134"/>
      <c r="F231" s="2134"/>
      <c r="G231" s="2134"/>
      <c r="H231" s="2134"/>
      <c r="I231" s="2134"/>
      <c r="J231" s="2134"/>
      <c r="K231" s="3044"/>
      <c r="L231" s="2121"/>
    </row>
    <row r="232" spans="1:12" ht="15.75" x14ac:dyDescent="0.25">
      <c r="A232" s="2132"/>
      <c r="B232" s="2133"/>
      <c r="C232" s="2134"/>
      <c r="D232" s="2135">
        <f t="shared" si="3"/>
        <v>0</v>
      </c>
      <c r="E232" s="2134"/>
      <c r="F232" s="2134"/>
      <c r="G232" s="2134"/>
      <c r="H232" s="2134"/>
      <c r="I232" s="2134"/>
      <c r="J232" s="2134"/>
      <c r="K232" s="3044"/>
      <c r="L232" s="2121"/>
    </row>
    <row r="233" spans="1:12" ht="15.75" x14ac:dyDescent="0.25">
      <c r="A233" s="2132"/>
      <c r="B233" s="2133"/>
      <c r="C233" s="2134"/>
      <c r="D233" s="2135">
        <f t="shared" si="3"/>
        <v>0</v>
      </c>
      <c r="E233" s="2134"/>
      <c r="F233" s="2134"/>
      <c r="G233" s="2134"/>
      <c r="H233" s="2134"/>
      <c r="I233" s="2134"/>
      <c r="J233" s="2134"/>
      <c r="K233" s="3044"/>
      <c r="L233" s="2121"/>
    </row>
    <row r="234" spans="1:12" ht="15.75" x14ac:dyDescent="0.25">
      <c r="A234" s="2132"/>
      <c r="B234" s="2133"/>
      <c r="C234" s="2134"/>
      <c r="D234" s="2135">
        <f t="shared" si="3"/>
        <v>0</v>
      </c>
      <c r="E234" s="2134"/>
      <c r="F234" s="2134"/>
      <c r="G234" s="2134"/>
      <c r="H234" s="2134"/>
      <c r="I234" s="2134"/>
      <c r="J234" s="2134"/>
      <c r="K234" s="3044"/>
      <c r="L234" s="2121"/>
    </row>
    <row r="235" spans="1:12" ht="15.75" x14ac:dyDescent="0.25">
      <c r="A235" s="2132"/>
      <c r="B235" s="2133"/>
      <c r="C235" s="2134"/>
      <c r="D235" s="2135">
        <f t="shared" si="3"/>
        <v>0</v>
      </c>
      <c r="E235" s="2134"/>
      <c r="F235" s="2134"/>
      <c r="G235" s="2134"/>
      <c r="H235" s="2134"/>
      <c r="I235" s="2134"/>
      <c r="J235" s="2134"/>
      <c r="K235" s="3044"/>
      <c r="L235" s="2121"/>
    </row>
    <row r="236" spans="1:12" ht="15.75" x14ac:dyDescent="0.25">
      <c r="A236" s="2132"/>
      <c r="B236" s="2133"/>
      <c r="C236" s="2134"/>
      <c r="D236" s="2135">
        <f t="shared" si="3"/>
        <v>0</v>
      </c>
      <c r="E236" s="2134"/>
      <c r="F236" s="2134"/>
      <c r="G236" s="2134"/>
      <c r="H236" s="2134"/>
      <c r="I236" s="2134"/>
      <c r="J236" s="2134"/>
      <c r="K236" s="3044"/>
      <c r="L236" s="2121"/>
    </row>
    <row r="237" spans="1:12" ht="15.75" x14ac:dyDescent="0.25">
      <c r="A237" s="2132"/>
      <c r="B237" s="2133"/>
      <c r="C237" s="2134"/>
      <c r="D237" s="2135">
        <f t="shared" si="3"/>
        <v>0</v>
      </c>
      <c r="E237" s="2134"/>
      <c r="F237" s="2134"/>
      <c r="G237" s="2134"/>
      <c r="H237" s="2134"/>
      <c r="I237" s="2134"/>
      <c r="J237" s="2134"/>
      <c r="K237" s="3044"/>
      <c r="L237" s="2121"/>
    </row>
    <row r="238" spans="1:12" ht="15.75" x14ac:dyDescent="0.25">
      <c r="A238" s="2132"/>
      <c r="B238" s="2133"/>
      <c r="C238" s="2134"/>
      <c r="D238" s="2135">
        <f t="shared" si="3"/>
        <v>0</v>
      </c>
      <c r="E238" s="2134"/>
      <c r="F238" s="2134"/>
      <c r="G238" s="2134"/>
      <c r="H238" s="2134"/>
      <c r="I238" s="2134"/>
      <c r="J238" s="2134"/>
      <c r="K238" s="3044"/>
      <c r="L238" s="2121"/>
    </row>
    <row r="239" spans="1:12" ht="15.75" x14ac:dyDescent="0.25">
      <c r="A239" s="2132"/>
      <c r="B239" s="2133"/>
      <c r="C239" s="2134"/>
      <c r="D239" s="2135">
        <f t="shared" si="3"/>
        <v>0</v>
      </c>
      <c r="E239" s="2134"/>
      <c r="F239" s="2134"/>
      <c r="G239" s="2134"/>
      <c r="H239" s="2134"/>
      <c r="I239" s="2134"/>
      <c r="J239" s="2134"/>
      <c r="K239" s="3044"/>
      <c r="L239" s="2121"/>
    </row>
    <row r="240" spans="1:12" ht="15.75" x14ac:dyDescent="0.25">
      <c r="A240" s="2132"/>
      <c r="B240" s="2133"/>
      <c r="C240" s="2134"/>
      <c r="D240" s="2135">
        <f t="shared" si="3"/>
        <v>0</v>
      </c>
      <c r="E240" s="2134"/>
      <c r="F240" s="2134"/>
      <c r="G240" s="2134"/>
      <c r="H240" s="2134"/>
      <c r="I240" s="2134"/>
      <c r="J240" s="2134"/>
      <c r="K240" s="3044"/>
      <c r="L240" s="2121"/>
    </row>
    <row r="241" spans="1:12" ht="15.75" x14ac:dyDescent="0.25">
      <c r="A241" s="2132"/>
      <c r="B241" s="2133"/>
      <c r="C241" s="2134"/>
      <c r="D241" s="2135">
        <f t="shared" si="3"/>
        <v>0</v>
      </c>
      <c r="E241" s="2134"/>
      <c r="F241" s="2134"/>
      <c r="G241" s="2134"/>
      <c r="H241" s="2134"/>
      <c r="I241" s="2134"/>
      <c r="J241" s="2134"/>
      <c r="K241" s="3044"/>
      <c r="L241" s="2121"/>
    </row>
    <row r="242" spans="1:12" ht="15.75" x14ac:dyDescent="0.25">
      <c r="A242" s="2132"/>
      <c r="B242" s="2133"/>
      <c r="C242" s="2134"/>
      <c r="D242" s="2135">
        <f t="shared" si="3"/>
        <v>0</v>
      </c>
      <c r="E242" s="2134"/>
      <c r="F242" s="2134"/>
      <c r="G242" s="2134"/>
      <c r="H242" s="2134"/>
      <c r="I242" s="2134"/>
      <c r="J242" s="2134"/>
      <c r="K242" s="3044"/>
      <c r="L242" s="2121"/>
    </row>
    <row r="243" spans="1:12" ht="15.75" x14ac:dyDescent="0.25">
      <c r="A243" s="2132"/>
      <c r="B243" s="2133"/>
      <c r="C243" s="2134"/>
      <c r="D243" s="2135">
        <f t="shared" si="3"/>
        <v>0</v>
      </c>
      <c r="E243" s="2134"/>
      <c r="F243" s="2134"/>
      <c r="G243" s="2134"/>
      <c r="H243" s="2134"/>
      <c r="I243" s="2134"/>
      <c r="J243" s="2134"/>
      <c r="K243" s="3044"/>
      <c r="L243" s="2121"/>
    </row>
    <row r="244" spans="1:12" ht="15.75" x14ac:dyDescent="0.25">
      <c r="A244" s="2132"/>
      <c r="B244" s="2133"/>
      <c r="C244" s="2134"/>
      <c r="D244" s="2135">
        <f t="shared" si="3"/>
        <v>0</v>
      </c>
      <c r="E244" s="2134"/>
      <c r="F244" s="2134"/>
      <c r="G244" s="2134"/>
      <c r="H244" s="2134"/>
      <c r="I244" s="2134"/>
      <c r="J244" s="2134"/>
      <c r="K244" s="3044"/>
      <c r="L244" s="2121"/>
    </row>
    <row r="245" spans="1:12" ht="15.75" x14ac:dyDescent="0.25">
      <c r="A245" s="2132"/>
      <c r="B245" s="2133"/>
      <c r="C245" s="2134"/>
      <c r="D245" s="2135">
        <f t="shared" si="3"/>
        <v>0</v>
      </c>
      <c r="E245" s="2134"/>
      <c r="F245" s="2134"/>
      <c r="G245" s="2134"/>
      <c r="H245" s="2134"/>
      <c r="I245" s="2134"/>
      <c r="J245" s="2134"/>
      <c r="K245" s="3044"/>
      <c r="L245" s="2121"/>
    </row>
    <row r="246" spans="1:12" ht="15.75" x14ac:dyDescent="0.25">
      <c r="A246" s="2132"/>
      <c r="B246" s="2133"/>
      <c r="C246" s="2134"/>
      <c r="D246" s="2135">
        <f t="shared" si="3"/>
        <v>0</v>
      </c>
      <c r="E246" s="2134"/>
      <c r="F246" s="2134"/>
      <c r="G246" s="2134"/>
      <c r="H246" s="2134"/>
      <c r="I246" s="2134"/>
      <c r="J246" s="2134"/>
      <c r="K246" s="3044"/>
      <c r="L246" s="2121"/>
    </row>
    <row r="247" spans="1:12" ht="15.75" x14ac:dyDescent="0.25">
      <c r="A247" s="2132"/>
      <c r="B247" s="2133"/>
      <c r="C247" s="2134"/>
      <c r="D247" s="2135">
        <f t="shared" si="3"/>
        <v>0</v>
      </c>
      <c r="E247" s="2134"/>
      <c r="F247" s="2134"/>
      <c r="G247" s="2134"/>
      <c r="H247" s="2134"/>
      <c r="I247" s="2134"/>
      <c r="J247" s="2134"/>
      <c r="K247" s="3044"/>
      <c r="L247" s="2121"/>
    </row>
    <row r="248" spans="1:12" ht="15.75" x14ac:dyDescent="0.25">
      <c r="A248" s="2132"/>
      <c r="B248" s="2133"/>
      <c r="C248" s="2134"/>
      <c r="D248" s="2135">
        <f t="shared" si="3"/>
        <v>0</v>
      </c>
      <c r="E248" s="2134"/>
      <c r="F248" s="2134"/>
      <c r="G248" s="2134"/>
      <c r="H248" s="2134"/>
      <c r="I248" s="2134"/>
      <c r="J248" s="2134"/>
      <c r="K248" s="3044"/>
      <c r="L248" s="2121"/>
    </row>
    <row r="249" spans="1:12" ht="15.75" x14ac:dyDescent="0.25">
      <c r="A249" s="2132"/>
      <c r="B249" s="2133"/>
      <c r="C249" s="2134"/>
      <c r="D249" s="2135">
        <f t="shared" si="3"/>
        <v>0</v>
      </c>
      <c r="E249" s="2134"/>
      <c r="F249" s="2134"/>
      <c r="G249" s="2134"/>
      <c r="H249" s="2134"/>
      <c r="I249" s="2134"/>
      <c r="J249" s="2134"/>
      <c r="K249" s="3044"/>
      <c r="L249" s="2121"/>
    </row>
    <row r="250" spans="1:12" ht="15.75" x14ac:dyDescent="0.25">
      <c r="A250" s="2132"/>
      <c r="B250" s="2133"/>
      <c r="C250" s="2134"/>
      <c r="D250" s="2135">
        <f t="shared" si="3"/>
        <v>0</v>
      </c>
      <c r="E250" s="2134"/>
      <c r="F250" s="2134"/>
      <c r="G250" s="2134"/>
      <c r="H250" s="2134"/>
      <c r="I250" s="2134"/>
      <c r="J250" s="2134"/>
      <c r="K250" s="3044"/>
      <c r="L250" s="2121"/>
    </row>
    <row r="251" spans="1:12" ht="15.75" x14ac:dyDescent="0.25">
      <c r="A251" s="2132"/>
      <c r="B251" s="2133"/>
      <c r="C251" s="2134"/>
      <c r="D251" s="2135">
        <f t="shared" si="3"/>
        <v>0</v>
      </c>
      <c r="E251" s="2134"/>
      <c r="F251" s="2134"/>
      <c r="G251" s="2134"/>
      <c r="H251" s="2134"/>
      <c r="I251" s="2134"/>
      <c r="J251" s="2134"/>
      <c r="K251" s="3044"/>
      <c r="L251" s="2121"/>
    </row>
    <row r="252" spans="1:12" ht="15.75" x14ac:dyDescent="0.25">
      <c r="A252" s="2132"/>
      <c r="B252" s="2133"/>
      <c r="C252" s="2134"/>
      <c r="D252" s="2135">
        <f t="shared" si="3"/>
        <v>0</v>
      </c>
      <c r="E252" s="2134"/>
      <c r="F252" s="2134"/>
      <c r="G252" s="2134"/>
      <c r="H252" s="2134"/>
      <c r="I252" s="2134"/>
      <c r="J252" s="2134"/>
      <c r="K252" s="3044"/>
      <c r="L252" s="2121"/>
    </row>
    <row r="253" spans="1:12" ht="15.75" x14ac:dyDescent="0.25">
      <c r="A253" s="2132"/>
      <c r="B253" s="2133"/>
      <c r="C253" s="2134"/>
      <c r="D253" s="2135">
        <f t="shared" si="3"/>
        <v>0</v>
      </c>
      <c r="E253" s="2134"/>
      <c r="F253" s="2134"/>
      <c r="G253" s="2134"/>
      <c r="H253" s="2134"/>
      <c r="I253" s="2134"/>
      <c r="J253" s="2134"/>
      <c r="K253" s="3044"/>
      <c r="L253" s="2121"/>
    </row>
    <row r="254" spans="1:12" ht="15.75" x14ac:dyDescent="0.25">
      <c r="A254" s="2132"/>
      <c r="B254" s="2133"/>
      <c r="C254" s="2134"/>
      <c r="D254" s="2135">
        <f t="shared" si="3"/>
        <v>0</v>
      </c>
      <c r="E254" s="2134"/>
      <c r="F254" s="2134"/>
      <c r="G254" s="2134"/>
      <c r="H254" s="2134"/>
      <c r="I254" s="2134"/>
      <c r="J254" s="2134"/>
      <c r="K254" s="3044"/>
      <c r="L254" s="2121"/>
    </row>
    <row r="255" spans="1:12" ht="15.75" x14ac:dyDescent="0.25">
      <c r="A255" s="2132"/>
      <c r="B255" s="2133"/>
      <c r="C255" s="2134"/>
      <c r="D255" s="2135">
        <f t="shared" si="3"/>
        <v>0</v>
      </c>
      <c r="E255" s="2134"/>
      <c r="F255" s="2134"/>
      <c r="G255" s="2134"/>
      <c r="H255" s="2134"/>
      <c r="I255" s="2134"/>
      <c r="J255" s="2134"/>
      <c r="K255" s="3044"/>
      <c r="L255" s="2121"/>
    </row>
    <row r="256" spans="1:12" ht="15.75" x14ac:dyDescent="0.25">
      <c r="A256" s="2132"/>
      <c r="B256" s="2133"/>
      <c r="C256" s="2134"/>
      <c r="D256" s="2135">
        <f t="shared" si="3"/>
        <v>0</v>
      </c>
      <c r="E256" s="2134"/>
      <c r="F256" s="2134"/>
      <c r="G256" s="2134"/>
      <c r="H256" s="2134"/>
      <c r="I256" s="2134"/>
      <c r="J256" s="2134"/>
      <c r="K256" s="3044"/>
      <c r="L256" s="2121"/>
    </row>
    <row r="257" spans="1:12" ht="15.75" x14ac:dyDescent="0.25">
      <c r="A257" s="2132"/>
      <c r="B257" s="2133"/>
      <c r="C257" s="2134"/>
      <c r="D257" s="2135">
        <f t="shared" si="3"/>
        <v>0</v>
      </c>
      <c r="E257" s="2134"/>
      <c r="F257" s="2134"/>
      <c r="G257" s="2134"/>
      <c r="H257" s="2134"/>
      <c r="I257" s="2134"/>
      <c r="J257" s="2134"/>
      <c r="K257" s="3044"/>
      <c r="L257" s="2121"/>
    </row>
    <row r="258" spans="1:12" ht="15.75" x14ac:dyDescent="0.25">
      <c r="A258" s="2132"/>
      <c r="B258" s="2133"/>
      <c r="C258" s="2134"/>
      <c r="D258" s="2135">
        <f t="shared" si="3"/>
        <v>0</v>
      </c>
      <c r="E258" s="2134"/>
      <c r="F258" s="2134"/>
      <c r="G258" s="2134"/>
      <c r="H258" s="2134"/>
      <c r="I258" s="2134"/>
      <c r="J258" s="2134"/>
      <c r="K258" s="3044"/>
      <c r="L258" s="2121"/>
    </row>
    <row r="259" spans="1:12" ht="15.75" x14ac:dyDescent="0.25">
      <c r="A259" s="2132"/>
      <c r="B259" s="2133"/>
      <c r="C259" s="2134"/>
      <c r="D259" s="2135">
        <f t="shared" si="3"/>
        <v>0</v>
      </c>
      <c r="E259" s="2134"/>
      <c r="F259" s="2134"/>
      <c r="G259" s="2134"/>
      <c r="H259" s="2134"/>
      <c r="I259" s="2134"/>
      <c r="J259" s="2134"/>
      <c r="K259" s="3044"/>
      <c r="L259" s="2121"/>
    </row>
    <row r="260" spans="1:12" ht="15.75" x14ac:dyDescent="0.25">
      <c r="A260" s="2132"/>
      <c r="B260" s="2133"/>
      <c r="C260" s="2134"/>
      <c r="D260" s="2135">
        <f t="shared" si="3"/>
        <v>0</v>
      </c>
      <c r="E260" s="2134"/>
      <c r="F260" s="2134"/>
      <c r="G260" s="2134"/>
      <c r="H260" s="2134"/>
      <c r="I260" s="2134"/>
      <c r="J260" s="2134"/>
      <c r="K260" s="3044"/>
      <c r="L260" s="2121"/>
    </row>
    <row r="261" spans="1:12" ht="15.75" x14ac:dyDescent="0.25">
      <c r="A261" s="2132"/>
      <c r="B261" s="2133"/>
      <c r="C261" s="2134"/>
      <c r="D261" s="2135">
        <f t="shared" si="3"/>
        <v>0</v>
      </c>
      <c r="E261" s="2134"/>
      <c r="F261" s="2134"/>
      <c r="G261" s="2134"/>
      <c r="H261" s="2134"/>
      <c r="I261" s="2134"/>
      <c r="J261" s="2134"/>
      <c r="K261" s="3044"/>
      <c r="L261" s="2121"/>
    </row>
    <row r="262" spans="1:12" ht="15.75" x14ac:dyDescent="0.25">
      <c r="A262" s="2132"/>
      <c r="B262" s="2133"/>
      <c r="C262" s="2134"/>
      <c r="D262" s="2135">
        <f t="shared" si="3"/>
        <v>0</v>
      </c>
      <c r="E262" s="2134"/>
      <c r="F262" s="2134"/>
      <c r="G262" s="2134"/>
      <c r="H262" s="2134"/>
      <c r="I262" s="2134"/>
      <c r="J262" s="2134"/>
      <c r="K262" s="3044"/>
      <c r="L262" s="2121"/>
    </row>
    <row r="263" spans="1:12" ht="15.75" x14ac:dyDescent="0.25">
      <c r="A263" s="2132"/>
      <c r="B263" s="2133"/>
      <c r="C263" s="2134"/>
      <c r="D263" s="2135">
        <f t="shared" si="3"/>
        <v>0</v>
      </c>
      <c r="E263" s="2134"/>
      <c r="F263" s="2134"/>
      <c r="G263" s="2134"/>
      <c r="H263" s="2134"/>
      <c r="I263" s="2134"/>
      <c r="J263" s="2134"/>
      <c r="K263" s="3044"/>
      <c r="L263" s="2121"/>
    </row>
    <row r="264" spans="1:12" ht="15.75" x14ac:dyDescent="0.25">
      <c r="A264" s="2132"/>
      <c r="B264" s="2133"/>
      <c r="C264" s="2134"/>
      <c r="D264" s="2135">
        <f t="shared" si="3"/>
        <v>0</v>
      </c>
      <c r="E264" s="2134"/>
      <c r="F264" s="2134"/>
      <c r="G264" s="2134"/>
      <c r="H264" s="2134"/>
      <c r="I264" s="2134"/>
      <c r="J264" s="2134"/>
      <c r="K264" s="3044"/>
      <c r="L264" s="2121"/>
    </row>
    <row r="265" spans="1:12" ht="15.75" x14ac:dyDescent="0.25">
      <c r="A265" s="2132"/>
      <c r="B265" s="2133"/>
      <c r="C265" s="2134"/>
      <c r="D265" s="2135">
        <f t="shared" si="3"/>
        <v>0</v>
      </c>
      <c r="E265" s="2134"/>
      <c r="F265" s="2134"/>
      <c r="G265" s="2134"/>
      <c r="H265" s="2134"/>
      <c r="I265" s="2134"/>
      <c r="J265" s="2134"/>
      <c r="K265" s="3044"/>
      <c r="L265" s="2121"/>
    </row>
    <row r="266" spans="1:12" ht="15.75" x14ac:dyDescent="0.25">
      <c r="A266" s="2132"/>
      <c r="B266" s="2133"/>
      <c r="C266" s="2134"/>
      <c r="D266" s="2135">
        <f t="shared" ref="D266:D329" si="4">+C266*(100-E266)/100</f>
        <v>0</v>
      </c>
      <c r="E266" s="2134"/>
      <c r="F266" s="2134"/>
      <c r="G266" s="2134"/>
      <c r="H266" s="2134"/>
      <c r="I266" s="2134"/>
      <c r="J266" s="2134"/>
      <c r="K266" s="3044"/>
      <c r="L266" s="2121"/>
    </row>
    <row r="267" spans="1:12" ht="15.75" x14ac:dyDescent="0.25">
      <c r="A267" s="2132"/>
      <c r="B267" s="2133"/>
      <c r="C267" s="2134"/>
      <c r="D267" s="2135">
        <f t="shared" si="4"/>
        <v>0</v>
      </c>
      <c r="E267" s="2134"/>
      <c r="F267" s="2134"/>
      <c r="G267" s="2134"/>
      <c r="H267" s="2134"/>
      <c r="I267" s="2134"/>
      <c r="J267" s="2134"/>
      <c r="K267" s="3044"/>
      <c r="L267" s="2121"/>
    </row>
    <row r="268" spans="1:12" ht="15.75" x14ac:dyDescent="0.25">
      <c r="A268" s="2132"/>
      <c r="B268" s="2133"/>
      <c r="C268" s="2134"/>
      <c r="D268" s="2135">
        <f t="shared" si="4"/>
        <v>0</v>
      </c>
      <c r="E268" s="2134"/>
      <c r="F268" s="2134"/>
      <c r="G268" s="2134"/>
      <c r="H268" s="2134"/>
      <c r="I268" s="2134"/>
      <c r="J268" s="2134"/>
      <c r="K268" s="3044"/>
      <c r="L268" s="2121"/>
    </row>
    <row r="269" spans="1:12" ht="15.75" x14ac:dyDescent="0.25">
      <c r="A269" s="2132"/>
      <c r="B269" s="2133"/>
      <c r="C269" s="2134"/>
      <c r="D269" s="2135">
        <f t="shared" si="4"/>
        <v>0</v>
      </c>
      <c r="E269" s="2134"/>
      <c r="F269" s="2134"/>
      <c r="G269" s="2134"/>
      <c r="H269" s="2134"/>
      <c r="I269" s="2134"/>
      <c r="J269" s="2134"/>
      <c r="K269" s="3044"/>
      <c r="L269" s="2121"/>
    </row>
    <row r="270" spans="1:12" ht="15.75" x14ac:dyDescent="0.25">
      <c r="A270" s="2132"/>
      <c r="B270" s="2133"/>
      <c r="C270" s="2134"/>
      <c r="D270" s="2135">
        <f t="shared" si="4"/>
        <v>0</v>
      </c>
      <c r="E270" s="2134"/>
      <c r="F270" s="2134"/>
      <c r="G270" s="2134"/>
      <c r="H270" s="2134"/>
      <c r="I270" s="2134"/>
      <c r="J270" s="2134"/>
      <c r="K270" s="3044"/>
      <c r="L270" s="2121"/>
    </row>
    <row r="271" spans="1:12" ht="15.75" x14ac:dyDescent="0.25">
      <c r="A271" s="2132"/>
      <c r="B271" s="2133"/>
      <c r="C271" s="2134"/>
      <c r="D271" s="2135">
        <f t="shared" si="4"/>
        <v>0</v>
      </c>
      <c r="E271" s="2134"/>
      <c r="F271" s="2134"/>
      <c r="G271" s="2134"/>
      <c r="H271" s="2134"/>
      <c r="I271" s="2134"/>
      <c r="J271" s="2134"/>
      <c r="K271" s="3044"/>
      <c r="L271" s="2121"/>
    </row>
    <row r="272" spans="1:12" ht="15.75" x14ac:dyDescent="0.25">
      <c r="A272" s="2132"/>
      <c r="B272" s="2133"/>
      <c r="C272" s="2134"/>
      <c r="D272" s="2135">
        <f t="shared" si="4"/>
        <v>0</v>
      </c>
      <c r="E272" s="2134"/>
      <c r="F272" s="2134"/>
      <c r="G272" s="2134"/>
      <c r="H272" s="2134"/>
      <c r="I272" s="2134"/>
      <c r="J272" s="2134"/>
      <c r="K272" s="3044"/>
      <c r="L272" s="2121"/>
    </row>
    <row r="273" spans="1:12" ht="15.75" x14ac:dyDescent="0.25">
      <c r="A273" s="2132"/>
      <c r="B273" s="2133"/>
      <c r="C273" s="2134"/>
      <c r="D273" s="2135">
        <f t="shared" si="4"/>
        <v>0</v>
      </c>
      <c r="E273" s="2134"/>
      <c r="F273" s="2134"/>
      <c r="G273" s="2134"/>
      <c r="H273" s="2134"/>
      <c r="I273" s="2134"/>
      <c r="J273" s="2134"/>
      <c r="K273" s="3044"/>
      <c r="L273" s="2121"/>
    </row>
    <row r="274" spans="1:12" ht="15.75" x14ac:dyDescent="0.25">
      <c r="A274" s="2132"/>
      <c r="B274" s="2133"/>
      <c r="C274" s="2134"/>
      <c r="D274" s="2135">
        <f t="shared" si="4"/>
        <v>0</v>
      </c>
      <c r="E274" s="2134"/>
      <c r="F274" s="2134"/>
      <c r="G274" s="2134"/>
      <c r="H274" s="2134"/>
      <c r="I274" s="2134"/>
      <c r="J274" s="2134"/>
      <c r="K274" s="3044"/>
      <c r="L274" s="2121"/>
    </row>
    <row r="275" spans="1:12" ht="15.75" x14ac:dyDescent="0.25">
      <c r="A275" s="2132"/>
      <c r="B275" s="2133"/>
      <c r="C275" s="2134"/>
      <c r="D275" s="2135">
        <f t="shared" si="4"/>
        <v>0</v>
      </c>
      <c r="E275" s="2134"/>
      <c r="F275" s="2134"/>
      <c r="G275" s="2134"/>
      <c r="H275" s="2134"/>
      <c r="I275" s="2134"/>
      <c r="J275" s="2134"/>
      <c r="K275" s="3044"/>
      <c r="L275" s="2121"/>
    </row>
    <row r="276" spans="1:12" ht="15.75" x14ac:dyDescent="0.25">
      <c r="A276" s="2132"/>
      <c r="B276" s="2133"/>
      <c r="C276" s="2134"/>
      <c r="D276" s="2135">
        <f t="shared" si="4"/>
        <v>0</v>
      </c>
      <c r="E276" s="2134"/>
      <c r="F276" s="2134"/>
      <c r="G276" s="2134"/>
      <c r="H276" s="2134"/>
      <c r="I276" s="2134"/>
      <c r="J276" s="2134"/>
      <c r="K276" s="3044"/>
      <c r="L276" s="2121"/>
    </row>
    <row r="277" spans="1:12" ht="15.75" x14ac:dyDescent="0.25">
      <c r="A277" s="2132"/>
      <c r="B277" s="2133"/>
      <c r="C277" s="2134"/>
      <c r="D277" s="2135">
        <f t="shared" si="4"/>
        <v>0</v>
      </c>
      <c r="E277" s="2134"/>
      <c r="F277" s="2134"/>
      <c r="G277" s="2134"/>
      <c r="H277" s="2134"/>
      <c r="I277" s="2134"/>
      <c r="J277" s="2134"/>
      <c r="K277" s="3044"/>
      <c r="L277" s="2121"/>
    </row>
    <row r="278" spans="1:12" ht="15.75" x14ac:dyDescent="0.25">
      <c r="A278" s="2132"/>
      <c r="B278" s="2133"/>
      <c r="C278" s="2134"/>
      <c r="D278" s="2135">
        <f t="shared" si="4"/>
        <v>0</v>
      </c>
      <c r="E278" s="2134"/>
      <c r="F278" s="2134"/>
      <c r="G278" s="2134"/>
      <c r="H278" s="2134"/>
      <c r="I278" s="2134"/>
      <c r="J278" s="2134"/>
      <c r="K278" s="3044"/>
      <c r="L278" s="2121"/>
    </row>
    <row r="279" spans="1:12" ht="15.75" x14ac:dyDescent="0.25">
      <c r="A279" s="2132"/>
      <c r="B279" s="2133"/>
      <c r="C279" s="2134"/>
      <c r="D279" s="2135">
        <f t="shared" si="4"/>
        <v>0</v>
      </c>
      <c r="E279" s="2134"/>
      <c r="F279" s="2134"/>
      <c r="G279" s="2134"/>
      <c r="H279" s="2134"/>
      <c r="I279" s="2134"/>
      <c r="J279" s="2134"/>
      <c r="K279" s="3044"/>
      <c r="L279" s="2121"/>
    </row>
    <row r="280" spans="1:12" ht="15.75" x14ac:dyDescent="0.25">
      <c r="A280" s="2132"/>
      <c r="B280" s="2133"/>
      <c r="C280" s="2134"/>
      <c r="D280" s="2135">
        <f t="shared" si="4"/>
        <v>0</v>
      </c>
      <c r="E280" s="2134"/>
      <c r="F280" s="2134"/>
      <c r="G280" s="2134"/>
      <c r="H280" s="2134"/>
      <c r="I280" s="2134"/>
      <c r="J280" s="2134"/>
      <c r="K280" s="3044"/>
      <c r="L280" s="2121"/>
    </row>
    <row r="281" spans="1:12" ht="15.75" x14ac:dyDescent="0.25">
      <c r="A281" s="2132"/>
      <c r="B281" s="2133"/>
      <c r="C281" s="2134"/>
      <c r="D281" s="2135">
        <f t="shared" si="4"/>
        <v>0</v>
      </c>
      <c r="E281" s="2134"/>
      <c r="F281" s="2134"/>
      <c r="G281" s="2134"/>
      <c r="H281" s="2134"/>
      <c r="I281" s="2134"/>
      <c r="J281" s="2134"/>
      <c r="K281" s="3044"/>
      <c r="L281" s="2121"/>
    </row>
    <row r="282" spans="1:12" ht="15.75" x14ac:dyDescent="0.25">
      <c r="A282" s="2132"/>
      <c r="B282" s="2133"/>
      <c r="C282" s="2134"/>
      <c r="D282" s="2135">
        <f t="shared" si="4"/>
        <v>0</v>
      </c>
      <c r="E282" s="2134"/>
      <c r="F282" s="2134"/>
      <c r="G282" s="2134"/>
      <c r="H282" s="2134"/>
      <c r="I282" s="2134"/>
      <c r="J282" s="2134"/>
      <c r="K282" s="3044"/>
      <c r="L282" s="2121"/>
    </row>
    <row r="283" spans="1:12" ht="15.75" x14ac:dyDescent="0.25">
      <c r="A283" s="2132"/>
      <c r="B283" s="2133"/>
      <c r="C283" s="2134"/>
      <c r="D283" s="2135">
        <f t="shared" si="4"/>
        <v>0</v>
      </c>
      <c r="E283" s="2134"/>
      <c r="F283" s="2134"/>
      <c r="G283" s="2134"/>
      <c r="H283" s="2134"/>
      <c r="I283" s="2134"/>
      <c r="J283" s="2134"/>
      <c r="K283" s="3044"/>
      <c r="L283" s="2121"/>
    </row>
    <row r="284" spans="1:12" ht="15.75" x14ac:dyDescent="0.25">
      <c r="A284" s="2132"/>
      <c r="B284" s="2133"/>
      <c r="C284" s="2134"/>
      <c r="D284" s="2135">
        <f t="shared" si="4"/>
        <v>0</v>
      </c>
      <c r="E284" s="2134"/>
      <c r="F284" s="2134"/>
      <c r="G284" s="2134"/>
      <c r="H284" s="2134"/>
      <c r="I284" s="2134"/>
      <c r="J284" s="2134"/>
      <c r="K284" s="3044"/>
      <c r="L284" s="2121"/>
    </row>
    <row r="285" spans="1:12" ht="15.75" x14ac:dyDescent="0.25">
      <c r="A285" s="2132"/>
      <c r="B285" s="2133"/>
      <c r="C285" s="2134"/>
      <c r="D285" s="2135">
        <f t="shared" si="4"/>
        <v>0</v>
      </c>
      <c r="E285" s="2134"/>
      <c r="F285" s="2134"/>
      <c r="G285" s="2134"/>
      <c r="H285" s="2134"/>
      <c r="I285" s="2134"/>
      <c r="J285" s="2134"/>
      <c r="K285" s="3044"/>
      <c r="L285" s="2121"/>
    </row>
    <row r="286" spans="1:12" ht="15.75" x14ac:dyDescent="0.25">
      <c r="A286" s="2132"/>
      <c r="B286" s="2133"/>
      <c r="C286" s="2134"/>
      <c r="D286" s="2135">
        <f t="shared" si="4"/>
        <v>0</v>
      </c>
      <c r="E286" s="2134"/>
      <c r="F286" s="2134"/>
      <c r="G286" s="2134"/>
      <c r="H286" s="2134"/>
      <c r="I286" s="2134"/>
      <c r="J286" s="2134"/>
      <c r="K286" s="3044"/>
      <c r="L286" s="2121"/>
    </row>
    <row r="287" spans="1:12" ht="15.75" x14ac:dyDescent="0.25">
      <c r="A287" s="2132"/>
      <c r="B287" s="2133"/>
      <c r="C287" s="2134"/>
      <c r="D287" s="2135">
        <f t="shared" si="4"/>
        <v>0</v>
      </c>
      <c r="E287" s="2134"/>
      <c r="F287" s="2134"/>
      <c r="G287" s="2134"/>
      <c r="H287" s="2134"/>
      <c r="I287" s="2134"/>
      <c r="J287" s="2134"/>
      <c r="K287" s="3044"/>
      <c r="L287" s="2121"/>
    </row>
    <row r="288" spans="1:12" ht="15.75" x14ac:dyDescent="0.25">
      <c r="A288" s="2132"/>
      <c r="B288" s="2133"/>
      <c r="C288" s="2134"/>
      <c r="D288" s="2135">
        <f t="shared" si="4"/>
        <v>0</v>
      </c>
      <c r="E288" s="2134"/>
      <c r="F288" s="2134"/>
      <c r="G288" s="2134"/>
      <c r="H288" s="2134"/>
      <c r="I288" s="2134"/>
      <c r="J288" s="2134"/>
      <c r="K288" s="3044"/>
      <c r="L288" s="2121"/>
    </row>
    <row r="289" spans="1:12" ht="15.75" x14ac:dyDescent="0.25">
      <c r="A289" s="2132"/>
      <c r="B289" s="2133"/>
      <c r="C289" s="2134"/>
      <c r="D289" s="2135">
        <f t="shared" si="4"/>
        <v>0</v>
      </c>
      <c r="E289" s="2134"/>
      <c r="F289" s="2134"/>
      <c r="G289" s="2134"/>
      <c r="H289" s="2134"/>
      <c r="I289" s="2134"/>
      <c r="J289" s="2134"/>
      <c r="K289" s="3044"/>
      <c r="L289" s="2121"/>
    </row>
    <row r="290" spans="1:12" ht="15.75" x14ac:dyDescent="0.25">
      <c r="A290" s="2132"/>
      <c r="B290" s="2133"/>
      <c r="C290" s="2134"/>
      <c r="D290" s="2135">
        <f t="shared" si="4"/>
        <v>0</v>
      </c>
      <c r="E290" s="2134"/>
      <c r="F290" s="2134"/>
      <c r="G290" s="2134"/>
      <c r="H290" s="2134"/>
      <c r="I290" s="2134"/>
      <c r="J290" s="2134"/>
      <c r="K290" s="3044"/>
      <c r="L290" s="2121"/>
    </row>
    <row r="291" spans="1:12" ht="15.75" x14ac:dyDescent="0.25">
      <c r="A291" s="2132"/>
      <c r="B291" s="2133"/>
      <c r="C291" s="2134"/>
      <c r="D291" s="2135">
        <f t="shared" si="4"/>
        <v>0</v>
      </c>
      <c r="E291" s="2134"/>
      <c r="F291" s="2134"/>
      <c r="G291" s="2134"/>
      <c r="H291" s="2134"/>
      <c r="I291" s="2134"/>
      <c r="J291" s="2134"/>
      <c r="K291" s="3044"/>
      <c r="L291" s="2121"/>
    </row>
    <row r="292" spans="1:12" ht="15.75" x14ac:dyDescent="0.25">
      <c r="A292" s="2132"/>
      <c r="B292" s="2133"/>
      <c r="C292" s="2134"/>
      <c r="D292" s="2135">
        <f t="shared" si="4"/>
        <v>0</v>
      </c>
      <c r="E292" s="2134"/>
      <c r="F292" s="2134"/>
      <c r="G292" s="2134"/>
      <c r="H292" s="2134"/>
      <c r="I292" s="2134"/>
      <c r="J292" s="2134"/>
      <c r="K292" s="3044"/>
      <c r="L292" s="2121"/>
    </row>
    <row r="293" spans="1:12" ht="15.75" x14ac:dyDescent="0.25">
      <c r="A293" s="2132"/>
      <c r="B293" s="2133"/>
      <c r="C293" s="2134"/>
      <c r="D293" s="2135">
        <f t="shared" si="4"/>
        <v>0</v>
      </c>
      <c r="E293" s="2134"/>
      <c r="F293" s="2134"/>
      <c r="G293" s="2134"/>
      <c r="H293" s="2134"/>
      <c r="I293" s="2134"/>
      <c r="J293" s="2134"/>
      <c r="K293" s="3044"/>
      <c r="L293" s="2121"/>
    </row>
    <row r="294" spans="1:12" ht="15.75" x14ac:dyDescent="0.25">
      <c r="A294" s="2132"/>
      <c r="B294" s="2133"/>
      <c r="C294" s="2134"/>
      <c r="D294" s="2135">
        <f t="shared" si="4"/>
        <v>0</v>
      </c>
      <c r="E294" s="2134"/>
      <c r="F294" s="2134"/>
      <c r="G294" s="2134"/>
      <c r="H294" s="2134"/>
      <c r="I294" s="2134"/>
      <c r="J294" s="2134"/>
      <c r="K294" s="3044"/>
      <c r="L294" s="2121"/>
    </row>
    <row r="295" spans="1:12" ht="15.75" x14ac:dyDescent="0.25">
      <c r="A295" s="2132"/>
      <c r="B295" s="2133"/>
      <c r="C295" s="2134"/>
      <c r="D295" s="2135">
        <f t="shared" si="4"/>
        <v>0</v>
      </c>
      <c r="E295" s="2134"/>
      <c r="F295" s="2134"/>
      <c r="G295" s="2134"/>
      <c r="H295" s="2134"/>
      <c r="I295" s="2134"/>
      <c r="J295" s="2134"/>
      <c r="K295" s="3044"/>
      <c r="L295" s="2121"/>
    </row>
    <row r="296" spans="1:12" ht="15.75" x14ac:dyDescent="0.25">
      <c r="A296" s="2132"/>
      <c r="B296" s="2133"/>
      <c r="C296" s="2134"/>
      <c r="D296" s="2135">
        <f t="shared" si="4"/>
        <v>0</v>
      </c>
      <c r="E296" s="2134"/>
      <c r="F296" s="2134"/>
      <c r="G296" s="2134"/>
      <c r="H296" s="2134"/>
      <c r="I296" s="2134"/>
      <c r="J296" s="2134"/>
      <c r="K296" s="3044"/>
      <c r="L296" s="2121"/>
    </row>
    <row r="297" spans="1:12" ht="15.75" x14ac:dyDescent="0.25">
      <c r="A297" s="2132"/>
      <c r="B297" s="2133"/>
      <c r="C297" s="2134"/>
      <c r="D297" s="2135">
        <f t="shared" si="4"/>
        <v>0</v>
      </c>
      <c r="E297" s="2134"/>
      <c r="F297" s="2134"/>
      <c r="G297" s="2134"/>
      <c r="H297" s="2134"/>
      <c r="I297" s="2134"/>
      <c r="J297" s="2134"/>
      <c r="K297" s="3044"/>
      <c r="L297" s="2121"/>
    </row>
    <row r="298" spans="1:12" ht="15.75" x14ac:dyDescent="0.25">
      <c r="A298" s="2132"/>
      <c r="B298" s="2133"/>
      <c r="C298" s="2134"/>
      <c r="D298" s="2135">
        <f t="shared" si="4"/>
        <v>0</v>
      </c>
      <c r="E298" s="2134"/>
      <c r="F298" s="2134"/>
      <c r="G298" s="2134"/>
      <c r="H298" s="2134"/>
      <c r="I298" s="2134"/>
      <c r="J298" s="2134"/>
      <c r="K298" s="3044"/>
      <c r="L298" s="2121"/>
    </row>
    <row r="299" spans="1:12" ht="15.75" x14ac:dyDescent="0.25">
      <c r="A299" s="2132"/>
      <c r="B299" s="2133"/>
      <c r="C299" s="2134"/>
      <c r="D299" s="2135">
        <f t="shared" si="4"/>
        <v>0</v>
      </c>
      <c r="E299" s="2134"/>
      <c r="F299" s="2134"/>
      <c r="G299" s="2134"/>
      <c r="H299" s="2134"/>
      <c r="I299" s="2134"/>
      <c r="J299" s="2134"/>
      <c r="K299" s="3044"/>
      <c r="L299" s="2121"/>
    </row>
    <row r="300" spans="1:12" ht="15.75" x14ac:dyDescent="0.25">
      <c r="A300" s="2132"/>
      <c r="B300" s="2133"/>
      <c r="C300" s="2134"/>
      <c r="D300" s="2135">
        <f t="shared" si="4"/>
        <v>0</v>
      </c>
      <c r="E300" s="2134"/>
      <c r="F300" s="2134"/>
      <c r="G300" s="2134"/>
      <c r="H300" s="2134"/>
      <c r="I300" s="2134"/>
      <c r="J300" s="2134"/>
      <c r="K300" s="3044"/>
      <c r="L300" s="2121"/>
    </row>
    <row r="301" spans="1:12" ht="15.75" x14ac:dyDescent="0.25">
      <c r="A301" s="2132"/>
      <c r="B301" s="2133"/>
      <c r="C301" s="2134"/>
      <c r="D301" s="2135">
        <f t="shared" si="4"/>
        <v>0</v>
      </c>
      <c r="E301" s="2134"/>
      <c r="F301" s="2134"/>
      <c r="G301" s="2134"/>
      <c r="H301" s="2134"/>
      <c r="I301" s="2134"/>
      <c r="J301" s="2134"/>
      <c r="K301" s="3044"/>
      <c r="L301" s="2121"/>
    </row>
    <row r="302" spans="1:12" ht="15.75" x14ac:dyDescent="0.25">
      <c r="A302" s="2132"/>
      <c r="B302" s="2133"/>
      <c r="C302" s="2134"/>
      <c r="D302" s="2135">
        <f t="shared" si="4"/>
        <v>0</v>
      </c>
      <c r="E302" s="2134"/>
      <c r="F302" s="2134"/>
      <c r="G302" s="2134"/>
      <c r="H302" s="2134"/>
      <c r="I302" s="2134"/>
      <c r="J302" s="2134"/>
      <c r="K302" s="3044"/>
      <c r="L302" s="2121"/>
    </row>
    <row r="303" spans="1:12" ht="15.75" x14ac:dyDescent="0.25">
      <c r="A303" s="2132"/>
      <c r="B303" s="2133"/>
      <c r="C303" s="2134"/>
      <c r="D303" s="2135">
        <f t="shared" si="4"/>
        <v>0</v>
      </c>
      <c r="E303" s="2134"/>
      <c r="F303" s="2134"/>
      <c r="G303" s="2134"/>
      <c r="H303" s="2134"/>
      <c r="I303" s="2134"/>
      <c r="J303" s="2134"/>
      <c r="K303" s="3044"/>
      <c r="L303" s="2121"/>
    </row>
    <row r="304" spans="1:12" ht="15.75" x14ac:dyDescent="0.25">
      <c r="A304" s="2132"/>
      <c r="B304" s="2133"/>
      <c r="C304" s="2134"/>
      <c r="D304" s="2135">
        <f t="shared" si="4"/>
        <v>0</v>
      </c>
      <c r="E304" s="2134"/>
      <c r="F304" s="2134"/>
      <c r="G304" s="2134"/>
      <c r="H304" s="2134"/>
      <c r="I304" s="2134"/>
      <c r="J304" s="2134"/>
      <c r="K304" s="3044"/>
      <c r="L304" s="2121"/>
    </row>
    <row r="305" spans="1:12" ht="15.75" x14ac:dyDescent="0.25">
      <c r="A305" s="2132"/>
      <c r="B305" s="2133"/>
      <c r="C305" s="2134"/>
      <c r="D305" s="2135">
        <f t="shared" si="4"/>
        <v>0</v>
      </c>
      <c r="E305" s="2134"/>
      <c r="F305" s="2134"/>
      <c r="G305" s="2134"/>
      <c r="H305" s="2134"/>
      <c r="I305" s="2134"/>
      <c r="J305" s="2134"/>
      <c r="K305" s="3044"/>
      <c r="L305" s="2121"/>
    </row>
    <row r="306" spans="1:12" ht="15.75" x14ac:dyDescent="0.25">
      <c r="A306" s="2132"/>
      <c r="B306" s="2133"/>
      <c r="C306" s="2134"/>
      <c r="D306" s="2135">
        <f t="shared" si="4"/>
        <v>0</v>
      </c>
      <c r="E306" s="2134"/>
      <c r="F306" s="2134"/>
      <c r="G306" s="2134"/>
      <c r="H306" s="2134"/>
      <c r="I306" s="2134"/>
      <c r="J306" s="2134"/>
      <c r="K306" s="3044"/>
      <c r="L306" s="2121"/>
    </row>
    <row r="307" spans="1:12" ht="15.75" x14ac:dyDescent="0.25">
      <c r="A307" s="2132"/>
      <c r="B307" s="2133"/>
      <c r="C307" s="2134"/>
      <c r="D307" s="2135">
        <f t="shared" si="4"/>
        <v>0</v>
      </c>
      <c r="E307" s="2134"/>
      <c r="F307" s="2134"/>
      <c r="G307" s="2134"/>
      <c r="H307" s="2134"/>
      <c r="I307" s="2134"/>
      <c r="J307" s="2134"/>
      <c r="K307" s="3044"/>
      <c r="L307" s="2121"/>
    </row>
    <row r="308" spans="1:12" ht="15.75" x14ac:dyDescent="0.25">
      <c r="A308" s="2132"/>
      <c r="B308" s="2133"/>
      <c r="C308" s="2134"/>
      <c r="D308" s="2135">
        <f t="shared" si="4"/>
        <v>0</v>
      </c>
      <c r="E308" s="2134"/>
      <c r="F308" s="2134"/>
      <c r="G308" s="2134"/>
      <c r="H308" s="2134"/>
      <c r="I308" s="2134"/>
      <c r="J308" s="2134"/>
      <c r="K308" s="3044"/>
      <c r="L308" s="2121"/>
    </row>
    <row r="309" spans="1:12" ht="15.75" x14ac:dyDescent="0.25">
      <c r="A309" s="2132"/>
      <c r="B309" s="2133"/>
      <c r="C309" s="2134"/>
      <c r="D309" s="2135">
        <f t="shared" si="4"/>
        <v>0</v>
      </c>
      <c r="E309" s="2134"/>
      <c r="F309" s="2134"/>
      <c r="G309" s="2134"/>
      <c r="H309" s="2134"/>
      <c r="I309" s="2134"/>
      <c r="J309" s="2134"/>
      <c r="K309" s="3044"/>
      <c r="L309" s="2121"/>
    </row>
    <row r="310" spans="1:12" ht="15.75" x14ac:dyDescent="0.25">
      <c r="A310" s="2132"/>
      <c r="B310" s="2133"/>
      <c r="C310" s="2134"/>
      <c r="D310" s="2135">
        <f t="shared" si="4"/>
        <v>0</v>
      </c>
      <c r="E310" s="2134"/>
      <c r="F310" s="2134"/>
      <c r="G310" s="2134"/>
      <c r="H310" s="2134"/>
      <c r="I310" s="2134"/>
      <c r="J310" s="2134"/>
      <c r="K310" s="3044"/>
      <c r="L310" s="2121"/>
    </row>
    <row r="311" spans="1:12" ht="15.75" x14ac:dyDescent="0.25">
      <c r="A311" s="2132"/>
      <c r="B311" s="2133"/>
      <c r="C311" s="2134"/>
      <c r="D311" s="2135">
        <f t="shared" si="4"/>
        <v>0</v>
      </c>
      <c r="E311" s="2134"/>
      <c r="F311" s="2134"/>
      <c r="G311" s="2134"/>
      <c r="H311" s="2134"/>
      <c r="I311" s="2134"/>
      <c r="J311" s="2134"/>
      <c r="K311" s="3044"/>
      <c r="L311" s="2121"/>
    </row>
    <row r="312" spans="1:12" ht="15.75" x14ac:dyDescent="0.25">
      <c r="A312" s="2132"/>
      <c r="B312" s="2133"/>
      <c r="C312" s="2134"/>
      <c r="D312" s="2135">
        <f t="shared" si="4"/>
        <v>0</v>
      </c>
      <c r="E312" s="2134"/>
      <c r="F312" s="2134"/>
      <c r="G312" s="2134"/>
      <c r="H312" s="2134"/>
      <c r="I312" s="2134"/>
      <c r="J312" s="2134"/>
      <c r="K312" s="3044"/>
      <c r="L312" s="2121"/>
    </row>
    <row r="313" spans="1:12" ht="15.75" x14ac:dyDescent="0.25">
      <c r="A313" s="2132"/>
      <c r="B313" s="2133"/>
      <c r="C313" s="2134"/>
      <c r="D313" s="2135">
        <f t="shared" si="4"/>
        <v>0</v>
      </c>
      <c r="E313" s="2134"/>
      <c r="F313" s="2134"/>
      <c r="G313" s="2134"/>
      <c r="H313" s="2134"/>
      <c r="I313" s="2134"/>
      <c r="J313" s="2134"/>
      <c r="K313" s="3044"/>
      <c r="L313" s="2121"/>
    </row>
    <row r="314" spans="1:12" ht="15.75" x14ac:dyDescent="0.25">
      <c r="A314" s="2132"/>
      <c r="B314" s="2133"/>
      <c r="C314" s="2134"/>
      <c r="D314" s="2135">
        <f t="shared" si="4"/>
        <v>0</v>
      </c>
      <c r="E314" s="2134"/>
      <c r="F314" s="2134"/>
      <c r="G314" s="2134"/>
      <c r="H314" s="2134"/>
      <c r="I314" s="2134"/>
      <c r="J314" s="2134"/>
      <c r="K314" s="3044"/>
      <c r="L314" s="2121"/>
    </row>
    <row r="315" spans="1:12" ht="15.75" x14ac:dyDescent="0.25">
      <c r="A315" s="2132"/>
      <c r="B315" s="2133"/>
      <c r="C315" s="2134"/>
      <c r="D315" s="2135">
        <f t="shared" si="4"/>
        <v>0</v>
      </c>
      <c r="E315" s="2134"/>
      <c r="F315" s="2134"/>
      <c r="G315" s="2134"/>
      <c r="H315" s="2134"/>
      <c r="I315" s="2134"/>
      <c r="J315" s="2134"/>
      <c r="K315" s="3044"/>
      <c r="L315" s="2121"/>
    </row>
    <row r="316" spans="1:12" ht="15.75" x14ac:dyDescent="0.25">
      <c r="A316" s="2132"/>
      <c r="B316" s="2133"/>
      <c r="C316" s="2134"/>
      <c r="D316" s="2135">
        <f t="shared" si="4"/>
        <v>0</v>
      </c>
      <c r="E316" s="2134"/>
      <c r="F316" s="2134"/>
      <c r="G316" s="2134"/>
      <c r="H316" s="2134"/>
      <c r="I316" s="2134"/>
      <c r="J316" s="2134"/>
      <c r="K316" s="3044"/>
      <c r="L316" s="2121"/>
    </row>
    <row r="317" spans="1:12" ht="15.75" x14ac:dyDescent="0.25">
      <c r="A317" s="2132"/>
      <c r="B317" s="2133"/>
      <c r="C317" s="2134"/>
      <c r="D317" s="2135">
        <f t="shared" si="4"/>
        <v>0</v>
      </c>
      <c r="E317" s="2134"/>
      <c r="F317" s="2134"/>
      <c r="G317" s="2134"/>
      <c r="H317" s="2134"/>
      <c r="I317" s="2134"/>
      <c r="J317" s="2134"/>
      <c r="K317" s="3044"/>
      <c r="L317" s="2121"/>
    </row>
    <row r="318" spans="1:12" ht="15.75" x14ac:dyDescent="0.25">
      <c r="A318" s="2132"/>
      <c r="B318" s="2133"/>
      <c r="C318" s="2134"/>
      <c r="D318" s="2135">
        <f t="shared" si="4"/>
        <v>0</v>
      </c>
      <c r="E318" s="2134"/>
      <c r="F318" s="2134"/>
      <c r="G318" s="2134"/>
      <c r="H318" s="2134"/>
      <c r="I318" s="2134"/>
      <c r="J318" s="2134"/>
      <c r="K318" s="3044"/>
      <c r="L318" s="2121"/>
    </row>
    <row r="319" spans="1:12" ht="15.75" x14ac:dyDescent="0.25">
      <c r="A319" s="2132"/>
      <c r="B319" s="2133"/>
      <c r="C319" s="2134"/>
      <c r="D319" s="2135">
        <f t="shared" si="4"/>
        <v>0</v>
      </c>
      <c r="E319" s="2134"/>
      <c r="F319" s="2134"/>
      <c r="G319" s="2134"/>
      <c r="H319" s="2134"/>
      <c r="I319" s="2134"/>
      <c r="J319" s="2134"/>
      <c r="K319" s="3044"/>
      <c r="L319" s="2121"/>
    </row>
    <row r="320" spans="1:12" ht="15.75" x14ac:dyDescent="0.25">
      <c r="A320" s="2132"/>
      <c r="B320" s="2133"/>
      <c r="C320" s="2134"/>
      <c r="D320" s="2135">
        <f t="shared" si="4"/>
        <v>0</v>
      </c>
      <c r="E320" s="2134"/>
      <c r="F320" s="2134"/>
      <c r="G320" s="2134"/>
      <c r="H320" s="2134"/>
      <c r="I320" s="2134"/>
      <c r="J320" s="2134"/>
      <c r="K320" s="3044"/>
      <c r="L320" s="2121"/>
    </row>
    <row r="321" spans="1:12" ht="15.75" x14ac:dyDescent="0.25">
      <c r="A321" s="2132"/>
      <c r="B321" s="2133"/>
      <c r="C321" s="2134"/>
      <c r="D321" s="2135">
        <f t="shared" si="4"/>
        <v>0</v>
      </c>
      <c r="E321" s="2134"/>
      <c r="F321" s="2134"/>
      <c r="G321" s="2134"/>
      <c r="H321" s="2134"/>
      <c r="I321" s="2134"/>
      <c r="J321" s="2134"/>
      <c r="K321" s="3044"/>
      <c r="L321" s="2121"/>
    </row>
    <row r="322" spans="1:12" ht="15.75" x14ac:dyDescent="0.25">
      <c r="A322" s="2132"/>
      <c r="B322" s="2133"/>
      <c r="C322" s="2134"/>
      <c r="D322" s="2135">
        <f t="shared" si="4"/>
        <v>0</v>
      </c>
      <c r="E322" s="2134"/>
      <c r="F322" s="2134"/>
      <c r="G322" s="2134"/>
      <c r="H322" s="2134"/>
      <c r="I322" s="2134"/>
      <c r="J322" s="2134"/>
      <c r="K322" s="3044"/>
      <c r="L322" s="2121"/>
    </row>
    <row r="323" spans="1:12" ht="15.75" x14ac:dyDescent="0.25">
      <c r="A323" s="2132"/>
      <c r="B323" s="2133"/>
      <c r="C323" s="2134"/>
      <c r="D323" s="2135">
        <f t="shared" si="4"/>
        <v>0</v>
      </c>
      <c r="E323" s="2134"/>
      <c r="F323" s="2134"/>
      <c r="G323" s="2134"/>
      <c r="H323" s="2134"/>
      <c r="I323" s="2134"/>
      <c r="J323" s="2134"/>
      <c r="K323" s="3044"/>
      <c r="L323" s="2121"/>
    </row>
    <row r="324" spans="1:12" ht="15.75" x14ac:dyDescent="0.25">
      <c r="A324" s="2132"/>
      <c r="B324" s="2133"/>
      <c r="C324" s="2134"/>
      <c r="D324" s="2135">
        <f t="shared" si="4"/>
        <v>0</v>
      </c>
      <c r="E324" s="2134"/>
      <c r="F324" s="2134"/>
      <c r="G324" s="2134"/>
      <c r="H324" s="2134"/>
      <c r="I324" s="2134"/>
      <c r="J324" s="2134"/>
      <c r="K324" s="3044"/>
      <c r="L324" s="2121"/>
    </row>
    <row r="325" spans="1:12" ht="15.75" x14ac:dyDescent="0.25">
      <c r="A325" s="2132"/>
      <c r="B325" s="2133"/>
      <c r="C325" s="2134"/>
      <c r="D325" s="2135">
        <f t="shared" si="4"/>
        <v>0</v>
      </c>
      <c r="E325" s="2134"/>
      <c r="F325" s="2134"/>
      <c r="G325" s="2134"/>
      <c r="H325" s="2134"/>
      <c r="I325" s="2134"/>
      <c r="J325" s="2134"/>
      <c r="K325" s="3044"/>
      <c r="L325" s="2121"/>
    </row>
    <row r="326" spans="1:12" ht="15.75" x14ac:dyDescent="0.25">
      <c r="A326" s="2132"/>
      <c r="B326" s="2133"/>
      <c r="C326" s="2134"/>
      <c r="D326" s="2135">
        <f t="shared" si="4"/>
        <v>0</v>
      </c>
      <c r="E326" s="2134"/>
      <c r="F326" s="2134"/>
      <c r="G326" s="2134"/>
      <c r="H326" s="2134"/>
      <c r="I326" s="2134"/>
      <c r="J326" s="2134"/>
      <c r="K326" s="3044"/>
      <c r="L326" s="2121"/>
    </row>
    <row r="327" spans="1:12" ht="15.75" x14ac:dyDescent="0.25">
      <c r="A327" s="2132"/>
      <c r="B327" s="2133"/>
      <c r="C327" s="2134"/>
      <c r="D327" s="2135">
        <f t="shared" si="4"/>
        <v>0</v>
      </c>
      <c r="E327" s="2134"/>
      <c r="F327" s="2134"/>
      <c r="G327" s="2134"/>
      <c r="H327" s="2134"/>
      <c r="I327" s="2134"/>
      <c r="J327" s="2134"/>
      <c r="K327" s="3044"/>
      <c r="L327" s="2121"/>
    </row>
    <row r="328" spans="1:12" ht="15.75" x14ac:dyDescent="0.25">
      <c r="A328" s="2132"/>
      <c r="B328" s="2133"/>
      <c r="C328" s="2134"/>
      <c r="D328" s="2135">
        <f t="shared" si="4"/>
        <v>0</v>
      </c>
      <c r="E328" s="2134"/>
      <c r="F328" s="2134"/>
      <c r="G328" s="2134"/>
      <c r="H328" s="2134"/>
      <c r="I328" s="2134"/>
      <c r="J328" s="2134"/>
      <c r="K328" s="3044"/>
      <c r="L328" s="2121"/>
    </row>
    <row r="329" spans="1:12" ht="15.75" x14ac:dyDescent="0.25">
      <c r="A329" s="2132"/>
      <c r="B329" s="2133"/>
      <c r="C329" s="2134"/>
      <c r="D329" s="2135">
        <f t="shared" si="4"/>
        <v>0</v>
      </c>
      <c r="E329" s="2134"/>
      <c r="F329" s="2134"/>
      <c r="G329" s="2134"/>
      <c r="H329" s="2134"/>
      <c r="I329" s="2134"/>
      <c r="J329" s="2134"/>
      <c r="K329" s="3044"/>
      <c r="L329" s="2121"/>
    </row>
    <row r="330" spans="1:12" ht="15.75" x14ac:dyDescent="0.25">
      <c r="A330" s="2132"/>
      <c r="B330" s="2133"/>
      <c r="C330" s="2134"/>
      <c r="D330" s="2135">
        <f t="shared" ref="D330:D393" si="5">+C330*(100-E330)/100</f>
        <v>0</v>
      </c>
      <c r="E330" s="2134"/>
      <c r="F330" s="2134"/>
      <c r="G330" s="2134"/>
      <c r="H330" s="2134"/>
      <c r="I330" s="2134"/>
      <c r="J330" s="2134"/>
      <c r="K330" s="3044"/>
      <c r="L330" s="2121"/>
    </row>
    <row r="331" spans="1:12" ht="15.75" x14ac:dyDescent="0.25">
      <c r="A331" s="2132"/>
      <c r="B331" s="2133"/>
      <c r="C331" s="2134"/>
      <c r="D331" s="2135">
        <f t="shared" si="5"/>
        <v>0</v>
      </c>
      <c r="E331" s="2134"/>
      <c r="F331" s="2134"/>
      <c r="G331" s="2134"/>
      <c r="H331" s="2134"/>
      <c r="I331" s="2134"/>
      <c r="J331" s="2134"/>
      <c r="K331" s="3044"/>
      <c r="L331" s="2121"/>
    </row>
    <row r="332" spans="1:12" ht="15.75" x14ac:dyDescent="0.25">
      <c r="A332" s="2132"/>
      <c r="B332" s="2133"/>
      <c r="C332" s="2134"/>
      <c r="D332" s="2135">
        <f t="shared" si="5"/>
        <v>0</v>
      </c>
      <c r="E332" s="2134"/>
      <c r="F332" s="2134"/>
      <c r="G332" s="2134"/>
      <c r="H332" s="2134"/>
      <c r="I332" s="2134"/>
      <c r="J332" s="2134"/>
      <c r="K332" s="3044"/>
      <c r="L332" s="2121"/>
    </row>
    <row r="333" spans="1:12" ht="15.75" x14ac:dyDescent="0.25">
      <c r="A333" s="2132"/>
      <c r="B333" s="2133"/>
      <c r="C333" s="2134"/>
      <c r="D333" s="2135">
        <f t="shared" si="5"/>
        <v>0</v>
      </c>
      <c r="E333" s="2134"/>
      <c r="F333" s="2134"/>
      <c r="G333" s="2134"/>
      <c r="H333" s="2134"/>
      <c r="I333" s="2134"/>
      <c r="J333" s="2134"/>
      <c r="K333" s="3044"/>
      <c r="L333" s="2121"/>
    </row>
    <row r="334" spans="1:12" ht="15.75" x14ac:dyDescent="0.25">
      <c r="A334" s="2132"/>
      <c r="B334" s="2133"/>
      <c r="C334" s="2134"/>
      <c r="D334" s="2135">
        <f t="shared" si="5"/>
        <v>0</v>
      </c>
      <c r="E334" s="2134"/>
      <c r="F334" s="2134"/>
      <c r="G334" s="2134"/>
      <c r="H334" s="2134"/>
      <c r="I334" s="2134"/>
      <c r="J334" s="2134"/>
      <c r="K334" s="3044"/>
      <c r="L334" s="2121"/>
    </row>
    <row r="335" spans="1:12" ht="15.75" x14ac:dyDescent="0.25">
      <c r="A335" s="2132"/>
      <c r="B335" s="2133"/>
      <c r="C335" s="2134"/>
      <c r="D335" s="2135">
        <f t="shared" si="5"/>
        <v>0</v>
      </c>
      <c r="E335" s="2134"/>
      <c r="F335" s="2134"/>
      <c r="G335" s="2134"/>
      <c r="H335" s="2134"/>
      <c r="I335" s="2134"/>
      <c r="J335" s="2134"/>
      <c r="K335" s="3044"/>
      <c r="L335" s="2121"/>
    </row>
    <row r="336" spans="1:12" ht="15.75" x14ac:dyDescent="0.25">
      <c r="A336" s="2132"/>
      <c r="B336" s="2133"/>
      <c r="C336" s="2134"/>
      <c r="D336" s="2135">
        <f t="shared" si="5"/>
        <v>0</v>
      </c>
      <c r="E336" s="2134"/>
      <c r="F336" s="2134"/>
      <c r="G336" s="2134"/>
      <c r="H336" s="2134"/>
      <c r="I336" s="2134"/>
      <c r="J336" s="2134"/>
      <c r="K336" s="3044"/>
      <c r="L336" s="2121"/>
    </row>
    <row r="337" spans="1:12" ht="15.75" x14ac:dyDescent="0.25">
      <c r="A337" s="2132"/>
      <c r="B337" s="2133"/>
      <c r="C337" s="2134"/>
      <c r="D337" s="2135">
        <f t="shared" si="5"/>
        <v>0</v>
      </c>
      <c r="E337" s="2134"/>
      <c r="F337" s="2134"/>
      <c r="G337" s="2134"/>
      <c r="H337" s="2134"/>
      <c r="I337" s="2134"/>
      <c r="J337" s="2134"/>
      <c r="K337" s="3044"/>
      <c r="L337" s="2121"/>
    </row>
    <row r="338" spans="1:12" ht="15.75" x14ac:dyDescent="0.25">
      <c r="A338" s="2132"/>
      <c r="B338" s="2133"/>
      <c r="C338" s="2134"/>
      <c r="D338" s="2135">
        <f t="shared" si="5"/>
        <v>0</v>
      </c>
      <c r="E338" s="2134"/>
      <c r="F338" s="2134"/>
      <c r="G338" s="2134"/>
      <c r="H338" s="2134"/>
      <c r="I338" s="2134"/>
      <c r="J338" s="2134"/>
      <c r="K338" s="3044"/>
      <c r="L338" s="2121"/>
    </row>
    <row r="339" spans="1:12" ht="15.75" x14ac:dyDescent="0.25">
      <c r="A339" s="2132"/>
      <c r="B339" s="2133"/>
      <c r="C339" s="2134"/>
      <c r="D339" s="2135">
        <f t="shared" si="5"/>
        <v>0</v>
      </c>
      <c r="E339" s="2134"/>
      <c r="F339" s="2134"/>
      <c r="G339" s="2134"/>
      <c r="H339" s="2134"/>
      <c r="I339" s="2134"/>
      <c r="J339" s="2134"/>
      <c r="K339" s="3044"/>
      <c r="L339" s="2121"/>
    </row>
    <row r="340" spans="1:12" ht="15.75" x14ac:dyDescent="0.25">
      <c r="A340" s="2132"/>
      <c r="B340" s="2133"/>
      <c r="C340" s="2134"/>
      <c r="D340" s="2135">
        <f t="shared" si="5"/>
        <v>0</v>
      </c>
      <c r="E340" s="2134"/>
      <c r="F340" s="2134"/>
      <c r="G340" s="2134"/>
      <c r="H340" s="2134"/>
      <c r="I340" s="2134"/>
      <c r="J340" s="2134"/>
      <c r="K340" s="3044"/>
      <c r="L340" s="2121"/>
    </row>
    <row r="341" spans="1:12" ht="15.75" x14ac:dyDescent="0.25">
      <c r="A341" s="2132"/>
      <c r="B341" s="2133"/>
      <c r="C341" s="2134"/>
      <c r="D341" s="2135">
        <f t="shared" si="5"/>
        <v>0</v>
      </c>
      <c r="E341" s="2134"/>
      <c r="F341" s="2134"/>
      <c r="G341" s="2134"/>
      <c r="H341" s="2134"/>
      <c r="I341" s="2134"/>
      <c r="J341" s="2134"/>
      <c r="K341" s="3044"/>
      <c r="L341" s="2121"/>
    </row>
    <row r="342" spans="1:12" ht="15.75" x14ac:dyDescent="0.25">
      <c r="A342" s="2132"/>
      <c r="B342" s="2133"/>
      <c r="C342" s="2134"/>
      <c r="D342" s="2135">
        <f t="shared" si="5"/>
        <v>0</v>
      </c>
      <c r="E342" s="2134"/>
      <c r="F342" s="2134"/>
      <c r="G342" s="2134"/>
      <c r="H342" s="2134"/>
      <c r="I342" s="2134"/>
      <c r="J342" s="2134"/>
      <c r="K342" s="3044"/>
      <c r="L342" s="2121"/>
    </row>
    <row r="343" spans="1:12" ht="15.75" x14ac:dyDescent="0.25">
      <c r="A343" s="2132"/>
      <c r="B343" s="2133"/>
      <c r="C343" s="2134"/>
      <c r="D343" s="2135">
        <f t="shared" si="5"/>
        <v>0</v>
      </c>
      <c r="E343" s="2134"/>
      <c r="F343" s="2134"/>
      <c r="G343" s="2134"/>
      <c r="H343" s="2134"/>
      <c r="I343" s="2134"/>
      <c r="J343" s="2134"/>
      <c r="K343" s="3044"/>
      <c r="L343" s="2121"/>
    </row>
    <row r="344" spans="1:12" ht="15.75" x14ac:dyDescent="0.25">
      <c r="A344" s="2132"/>
      <c r="B344" s="2133"/>
      <c r="C344" s="2134"/>
      <c r="D344" s="2135">
        <f t="shared" si="5"/>
        <v>0</v>
      </c>
      <c r="E344" s="2134"/>
      <c r="F344" s="2134"/>
      <c r="G344" s="2134"/>
      <c r="H344" s="2134"/>
      <c r="I344" s="2134"/>
      <c r="J344" s="2134"/>
      <c r="K344" s="3044"/>
      <c r="L344" s="2121"/>
    </row>
    <row r="345" spans="1:12" ht="15.75" x14ac:dyDescent="0.25">
      <c r="A345" s="2132"/>
      <c r="B345" s="2133"/>
      <c r="C345" s="2134"/>
      <c r="D345" s="2135">
        <f t="shared" si="5"/>
        <v>0</v>
      </c>
      <c r="E345" s="2134"/>
      <c r="F345" s="2134"/>
      <c r="G345" s="2134"/>
      <c r="H345" s="2134"/>
      <c r="I345" s="2134"/>
      <c r="J345" s="2134"/>
      <c r="K345" s="3044"/>
      <c r="L345" s="2121"/>
    </row>
    <row r="346" spans="1:12" ht="15.75" x14ac:dyDescent="0.25">
      <c r="A346" s="2132"/>
      <c r="B346" s="2133"/>
      <c r="C346" s="2134"/>
      <c r="D346" s="2135">
        <f t="shared" si="5"/>
        <v>0</v>
      </c>
      <c r="E346" s="2134"/>
      <c r="F346" s="2134"/>
      <c r="G346" s="2134"/>
      <c r="H346" s="2134"/>
      <c r="I346" s="2134"/>
      <c r="J346" s="2134"/>
      <c r="K346" s="3044"/>
      <c r="L346" s="2121"/>
    </row>
    <row r="347" spans="1:12" ht="15.75" x14ac:dyDescent="0.25">
      <c r="A347" s="2132"/>
      <c r="B347" s="2133"/>
      <c r="C347" s="2134"/>
      <c r="D347" s="2135">
        <f t="shared" si="5"/>
        <v>0</v>
      </c>
      <c r="E347" s="2134"/>
      <c r="F347" s="2134"/>
      <c r="G347" s="2134"/>
      <c r="H347" s="2134"/>
      <c r="I347" s="2134"/>
      <c r="J347" s="2134"/>
      <c r="K347" s="3044"/>
      <c r="L347" s="2121"/>
    </row>
    <row r="348" spans="1:12" ht="15.75" x14ac:dyDescent="0.25">
      <c r="A348" s="2132"/>
      <c r="B348" s="2133"/>
      <c r="C348" s="2134"/>
      <c r="D348" s="2135">
        <f t="shared" si="5"/>
        <v>0</v>
      </c>
      <c r="E348" s="2134"/>
      <c r="F348" s="2134"/>
      <c r="G348" s="2134"/>
      <c r="H348" s="2134"/>
      <c r="I348" s="2134"/>
      <c r="J348" s="2134"/>
      <c r="K348" s="3044"/>
      <c r="L348" s="2121"/>
    </row>
    <row r="349" spans="1:12" ht="15.75" x14ac:dyDescent="0.25">
      <c r="A349" s="2132"/>
      <c r="B349" s="2133"/>
      <c r="C349" s="2134"/>
      <c r="D349" s="2135">
        <f t="shared" si="5"/>
        <v>0</v>
      </c>
      <c r="E349" s="2134"/>
      <c r="F349" s="2134"/>
      <c r="G349" s="2134"/>
      <c r="H349" s="2134"/>
      <c r="I349" s="2134"/>
      <c r="J349" s="2134"/>
      <c r="K349" s="3044"/>
      <c r="L349" s="2121"/>
    </row>
    <row r="350" spans="1:12" ht="15.75" x14ac:dyDescent="0.25">
      <c r="A350" s="2132"/>
      <c r="B350" s="2133"/>
      <c r="C350" s="2134"/>
      <c r="D350" s="2135">
        <f t="shared" si="5"/>
        <v>0</v>
      </c>
      <c r="E350" s="2134"/>
      <c r="F350" s="2134"/>
      <c r="G350" s="2134"/>
      <c r="H350" s="2134"/>
      <c r="I350" s="2134"/>
      <c r="J350" s="2134"/>
      <c r="K350" s="3044"/>
      <c r="L350" s="2121"/>
    </row>
    <row r="351" spans="1:12" ht="15.75" x14ac:dyDescent="0.25">
      <c r="A351" s="2132"/>
      <c r="B351" s="2133"/>
      <c r="C351" s="2134"/>
      <c r="D351" s="2135">
        <f t="shared" si="5"/>
        <v>0</v>
      </c>
      <c r="E351" s="2134"/>
      <c r="F351" s="2134"/>
      <c r="G351" s="2134"/>
      <c r="H351" s="2134"/>
      <c r="I351" s="2134"/>
      <c r="J351" s="2134"/>
      <c r="K351" s="3044"/>
      <c r="L351" s="2121"/>
    </row>
    <row r="352" spans="1:12" ht="15.75" x14ac:dyDescent="0.25">
      <c r="A352" s="2132"/>
      <c r="B352" s="2133"/>
      <c r="C352" s="2134"/>
      <c r="D352" s="2135">
        <f t="shared" si="5"/>
        <v>0</v>
      </c>
      <c r="E352" s="2134"/>
      <c r="F352" s="2134"/>
      <c r="G352" s="2134"/>
      <c r="H352" s="2134"/>
      <c r="I352" s="2134"/>
      <c r="J352" s="2134"/>
      <c r="K352" s="3044"/>
      <c r="L352" s="2121"/>
    </row>
    <row r="353" spans="1:12" ht="15.75" x14ac:dyDescent="0.25">
      <c r="A353" s="2132"/>
      <c r="B353" s="2133"/>
      <c r="C353" s="2134"/>
      <c r="D353" s="2135">
        <f t="shared" si="5"/>
        <v>0</v>
      </c>
      <c r="E353" s="2134"/>
      <c r="F353" s="2134"/>
      <c r="G353" s="2134"/>
      <c r="H353" s="2134"/>
      <c r="I353" s="2134"/>
      <c r="J353" s="2134"/>
      <c r="K353" s="3044"/>
      <c r="L353" s="2121"/>
    </row>
    <row r="354" spans="1:12" ht="15.75" x14ac:dyDescent="0.25">
      <c r="A354" s="2132"/>
      <c r="B354" s="2133"/>
      <c r="C354" s="2134"/>
      <c r="D354" s="2135">
        <f t="shared" si="5"/>
        <v>0</v>
      </c>
      <c r="E354" s="2134"/>
      <c r="F354" s="2134"/>
      <c r="G354" s="2134"/>
      <c r="H354" s="2134"/>
      <c r="I354" s="2134"/>
      <c r="J354" s="2134"/>
      <c r="K354" s="3044"/>
      <c r="L354" s="2121"/>
    </row>
    <row r="355" spans="1:12" ht="15.75" x14ac:dyDescent="0.25">
      <c r="A355" s="2132"/>
      <c r="B355" s="2133"/>
      <c r="C355" s="2134"/>
      <c r="D355" s="2135">
        <f t="shared" si="5"/>
        <v>0</v>
      </c>
      <c r="E355" s="2134"/>
      <c r="F355" s="2134"/>
      <c r="G355" s="2134"/>
      <c r="H355" s="2134"/>
      <c r="I355" s="2134"/>
      <c r="J355" s="2134"/>
      <c r="K355" s="3044"/>
      <c r="L355" s="2121"/>
    </row>
    <row r="356" spans="1:12" ht="15.75" x14ac:dyDescent="0.25">
      <c r="A356" s="2132"/>
      <c r="B356" s="2133"/>
      <c r="C356" s="2134"/>
      <c r="D356" s="2135">
        <f t="shared" si="5"/>
        <v>0</v>
      </c>
      <c r="E356" s="2134"/>
      <c r="F356" s="2134"/>
      <c r="G356" s="2134"/>
      <c r="H356" s="2134"/>
      <c r="I356" s="2134"/>
      <c r="J356" s="2134"/>
      <c r="K356" s="3044"/>
      <c r="L356" s="2121"/>
    </row>
    <row r="357" spans="1:12" ht="15.75" x14ac:dyDescent="0.25">
      <c r="A357" s="2132"/>
      <c r="B357" s="2133"/>
      <c r="C357" s="2134"/>
      <c r="D357" s="2135">
        <f t="shared" si="5"/>
        <v>0</v>
      </c>
      <c r="E357" s="2134"/>
      <c r="F357" s="2134"/>
      <c r="G357" s="2134"/>
      <c r="H357" s="2134"/>
      <c r="I357" s="2134"/>
      <c r="J357" s="2134"/>
      <c r="K357" s="3044"/>
      <c r="L357" s="2121"/>
    </row>
    <row r="358" spans="1:12" ht="15.75" x14ac:dyDescent="0.25">
      <c r="A358" s="2132"/>
      <c r="B358" s="2133"/>
      <c r="C358" s="2134"/>
      <c r="D358" s="2135">
        <f t="shared" si="5"/>
        <v>0</v>
      </c>
      <c r="E358" s="2134"/>
      <c r="F358" s="2134"/>
      <c r="G358" s="2134"/>
      <c r="H358" s="2134"/>
      <c r="I358" s="2134"/>
      <c r="J358" s="2134"/>
      <c r="K358" s="3044"/>
      <c r="L358" s="2121"/>
    </row>
    <row r="359" spans="1:12" ht="15.75" x14ac:dyDescent="0.25">
      <c r="A359" s="2132"/>
      <c r="B359" s="2133"/>
      <c r="C359" s="2134"/>
      <c r="D359" s="2135">
        <f t="shared" si="5"/>
        <v>0</v>
      </c>
      <c r="E359" s="2134"/>
      <c r="F359" s="2134"/>
      <c r="G359" s="2134"/>
      <c r="H359" s="2134"/>
      <c r="I359" s="2134"/>
      <c r="J359" s="2134"/>
      <c r="K359" s="3044"/>
      <c r="L359" s="2121"/>
    </row>
    <row r="360" spans="1:12" ht="15.75" x14ac:dyDescent="0.25">
      <c r="A360" s="2132"/>
      <c r="B360" s="2133"/>
      <c r="C360" s="2134"/>
      <c r="D360" s="2135">
        <f t="shared" si="5"/>
        <v>0</v>
      </c>
      <c r="E360" s="2134"/>
      <c r="F360" s="2134"/>
      <c r="G360" s="2134"/>
      <c r="H360" s="2134"/>
      <c r="I360" s="2134"/>
      <c r="J360" s="2134"/>
      <c r="K360" s="3044"/>
      <c r="L360" s="2121"/>
    </row>
    <row r="361" spans="1:12" ht="15.75" x14ac:dyDescent="0.25">
      <c r="A361" s="2132"/>
      <c r="B361" s="2133"/>
      <c r="C361" s="2134"/>
      <c r="D361" s="2135">
        <f t="shared" si="5"/>
        <v>0</v>
      </c>
      <c r="E361" s="2134"/>
      <c r="F361" s="2134"/>
      <c r="G361" s="2134"/>
      <c r="H361" s="2134"/>
      <c r="I361" s="2134"/>
      <c r="J361" s="2134"/>
      <c r="K361" s="3044"/>
      <c r="L361" s="2121"/>
    </row>
    <row r="362" spans="1:12" ht="15.75" x14ac:dyDescent="0.25">
      <c r="A362" s="2132"/>
      <c r="B362" s="2133"/>
      <c r="C362" s="2134"/>
      <c r="D362" s="2135">
        <f t="shared" si="5"/>
        <v>0</v>
      </c>
      <c r="E362" s="2134"/>
      <c r="F362" s="2134"/>
      <c r="G362" s="2134"/>
      <c r="H362" s="2134"/>
      <c r="I362" s="2134"/>
      <c r="J362" s="2134"/>
      <c r="K362" s="3044"/>
      <c r="L362" s="2121"/>
    </row>
    <row r="363" spans="1:12" ht="15.75" x14ac:dyDescent="0.25">
      <c r="A363" s="2132"/>
      <c r="B363" s="2133"/>
      <c r="C363" s="2134"/>
      <c r="D363" s="2135">
        <f t="shared" si="5"/>
        <v>0</v>
      </c>
      <c r="E363" s="2134"/>
      <c r="F363" s="2134"/>
      <c r="G363" s="2134"/>
      <c r="H363" s="2134"/>
      <c r="I363" s="2134"/>
      <c r="J363" s="2134"/>
      <c r="K363" s="3044"/>
      <c r="L363" s="2121"/>
    </row>
    <row r="364" spans="1:12" ht="15.75" x14ac:dyDescent="0.25">
      <c r="A364" s="2132"/>
      <c r="B364" s="2133"/>
      <c r="C364" s="2134"/>
      <c r="D364" s="2135">
        <f t="shared" si="5"/>
        <v>0</v>
      </c>
      <c r="E364" s="2134"/>
      <c r="F364" s="2134"/>
      <c r="G364" s="2134"/>
      <c r="H364" s="2134"/>
      <c r="I364" s="2134"/>
      <c r="J364" s="2134"/>
      <c r="K364" s="3044"/>
      <c r="L364" s="2121"/>
    </row>
    <row r="365" spans="1:12" ht="15.75" x14ac:dyDescent="0.25">
      <c r="A365" s="2132"/>
      <c r="B365" s="2133"/>
      <c r="C365" s="2134"/>
      <c r="D365" s="2135">
        <f t="shared" si="5"/>
        <v>0</v>
      </c>
      <c r="E365" s="2134"/>
      <c r="F365" s="2134"/>
      <c r="G365" s="2134"/>
      <c r="H365" s="2134"/>
      <c r="I365" s="2134"/>
      <c r="J365" s="2134"/>
      <c r="K365" s="3044"/>
      <c r="L365" s="2121"/>
    </row>
    <row r="366" spans="1:12" ht="15.75" x14ac:dyDescent="0.25">
      <c r="A366" s="2132"/>
      <c r="B366" s="2133"/>
      <c r="C366" s="2134"/>
      <c r="D366" s="2135">
        <f t="shared" si="5"/>
        <v>0</v>
      </c>
      <c r="E366" s="2134"/>
      <c r="F366" s="2134"/>
      <c r="G366" s="2134"/>
      <c r="H366" s="2134"/>
      <c r="I366" s="2134"/>
      <c r="J366" s="2134"/>
      <c r="K366" s="3044"/>
      <c r="L366" s="2121"/>
    </row>
    <row r="367" spans="1:12" ht="15.75" x14ac:dyDescent="0.25">
      <c r="A367" s="2132"/>
      <c r="B367" s="2133"/>
      <c r="C367" s="2134"/>
      <c r="D367" s="2135">
        <f t="shared" si="5"/>
        <v>0</v>
      </c>
      <c r="E367" s="2134"/>
      <c r="F367" s="2134"/>
      <c r="G367" s="2134"/>
      <c r="H367" s="2134"/>
      <c r="I367" s="2134"/>
      <c r="J367" s="2134"/>
      <c r="K367" s="3044"/>
      <c r="L367" s="2121"/>
    </row>
    <row r="368" spans="1:12" ht="15.75" x14ac:dyDescent="0.25">
      <c r="A368" s="2132"/>
      <c r="B368" s="2133"/>
      <c r="C368" s="2134"/>
      <c r="D368" s="2135">
        <f t="shared" si="5"/>
        <v>0</v>
      </c>
      <c r="E368" s="2134"/>
      <c r="F368" s="2134"/>
      <c r="G368" s="2134"/>
      <c r="H368" s="2134"/>
      <c r="I368" s="2134"/>
      <c r="J368" s="2134"/>
      <c r="K368" s="3044"/>
      <c r="L368" s="2121"/>
    </row>
    <row r="369" spans="1:12" ht="15.75" x14ac:dyDescent="0.25">
      <c r="A369" s="2132"/>
      <c r="B369" s="2133"/>
      <c r="C369" s="2134"/>
      <c r="D369" s="2135">
        <f t="shared" si="5"/>
        <v>0</v>
      </c>
      <c r="E369" s="2134"/>
      <c r="F369" s="2134"/>
      <c r="G369" s="2134"/>
      <c r="H369" s="2134"/>
      <c r="I369" s="2134"/>
      <c r="J369" s="2134"/>
      <c r="K369" s="3044"/>
      <c r="L369" s="2121"/>
    </row>
    <row r="370" spans="1:12" ht="15.75" x14ac:dyDescent="0.25">
      <c r="A370" s="2132"/>
      <c r="B370" s="2133"/>
      <c r="C370" s="2134"/>
      <c r="D370" s="2135">
        <f t="shared" si="5"/>
        <v>0</v>
      </c>
      <c r="E370" s="2134"/>
      <c r="F370" s="2134"/>
      <c r="G370" s="2134"/>
      <c r="H370" s="2134"/>
      <c r="I370" s="2134"/>
      <c r="J370" s="2134"/>
      <c r="K370" s="3044"/>
      <c r="L370" s="2121"/>
    </row>
    <row r="371" spans="1:12" ht="15.75" x14ac:dyDescent="0.25">
      <c r="A371" s="2132"/>
      <c r="B371" s="2133"/>
      <c r="C371" s="2134"/>
      <c r="D371" s="2135">
        <f t="shared" si="5"/>
        <v>0</v>
      </c>
      <c r="E371" s="2134"/>
      <c r="F371" s="2134"/>
      <c r="G371" s="2134"/>
      <c r="H371" s="2134"/>
      <c r="I371" s="2134"/>
      <c r="J371" s="2134"/>
      <c r="K371" s="3044"/>
      <c r="L371" s="2121"/>
    </row>
    <row r="372" spans="1:12" ht="15.75" x14ac:dyDescent="0.25">
      <c r="A372" s="2132"/>
      <c r="B372" s="2133"/>
      <c r="C372" s="2134"/>
      <c r="D372" s="2135">
        <f t="shared" si="5"/>
        <v>0</v>
      </c>
      <c r="E372" s="2134"/>
      <c r="F372" s="2134"/>
      <c r="G372" s="2134"/>
      <c r="H372" s="2134"/>
      <c r="I372" s="2134"/>
      <c r="J372" s="2134"/>
      <c r="K372" s="3044"/>
      <c r="L372" s="2121"/>
    </row>
    <row r="373" spans="1:12" ht="15.75" x14ac:dyDescent="0.25">
      <c r="A373" s="2132"/>
      <c r="B373" s="2133"/>
      <c r="C373" s="2134"/>
      <c r="D373" s="2135">
        <f t="shared" si="5"/>
        <v>0</v>
      </c>
      <c r="E373" s="2134"/>
      <c r="F373" s="2134"/>
      <c r="G373" s="2134"/>
      <c r="H373" s="2134"/>
      <c r="I373" s="2134"/>
      <c r="J373" s="2134"/>
      <c r="K373" s="3044"/>
      <c r="L373" s="2121"/>
    </row>
    <row r="374" spans="1:12" ht="15.75" x14ac:dyDescent="0.25">
      <c r="A374" s="2132"/>
      <c r="B374" s="2133"/>
      <c r="C374" s="2134"/>
      <c r="D374" s="2135">
        <f t="shared" si="5"/>
        <v>0</v>
      </c>
      <c r="E374" s="2134"/>
      <c r="F374" s="2134"/>
      <c r="G374" s="2134"/>
      <c r="H374" s="2134"/>
      <c r="I374" s="2134"/>
      <c r="J374" s="2134"/>
      <c r="K374" s="3044"/>
      <c r="L374" s="2121"/>
    </row>
    <row r="375" spans="1:12" ht="15.75" x14ac:dyDescent="0.25">
      <c r="A375" s="2132"/>
      <c r="B375" s="2133"/>
      <c r="C375" s="2134"/>
      <c r="D375" s="2135">
        <f t="shared" si="5"/>
        <v>0</v>
      </c>
      <c r="E375" s="2134"/>
      <c r="F375" s="2134"/>
      <c r="G375" s="2134"/>
      <c r="H375" s="2134"/>
      <c r="I375" s="2134"/>
      <c r="J375" s="2134"/>
      <c r="K375" s="3044"/>
      <c r="L375" s="2121"/>
    </row>
    <row r="376" spans="1:12" ht="15.75" x14ac:dyDescent="0.25">
      <c r="A376" s="2132"/>
      <c r="B376" s="2133"/>
      <c r="C376" s="2134"/>
      <c r="D376" s="2135">
        <f t="shared" si="5"/>
        <v>0</v>
      </c>
      <c r="E376" s="2134"/>
      <c r="F376" s="2134"/>
      <c r="G376" s="2134"/>
      <c r="H376" s="2134"/>
      <c r="I376" s="2134"/>
      <c r="J376" s="2134"/>
      <c r="K376" s="3044"/>
      <c r="L376" s="2121"/>
    </row>
    <row r="377" spans="1:12" ht="15.75" x14ac:dyDescent="0.25">
      <c r="A377" s="2132"/>
      <c r="B377" s="2133"/>
      <c r="C377" s="2134"/>
      <c r="D377" s="2135">
        <f t="shared" si="5"/>
        <v>0</v>
      </c>
      <c r="E377" s="2134"/>
      <c r="F377" s="2134"/>
      <c r="G377" s="2134"/>
      <c r="H377" s="2134"/>
      <c r="I377" s="2134"/>
      <c r="J377" s="2134"/>
      <c r="K377" s="3044"/>
      <c r="L377" s="2121"/>
    </row>
    <row r="378" spans="1:12" ht="15.75" x14ac:dyDescent="0.25">
      <c r="A378" s="2132"/>
      <c r="B378" s="2133"/>
      <c r="C378" s="2134"/>
      <c r="D378" s="2135">
        <f t="shared" si="5"/>
        <v>0</v>
      </c>
      <c r="E378" s="2134"/>
      <c r="F378" s="2134"/>
      <c r="G378" s="2134"/>
      <c r="H378" s="2134"/>
      <c r="I378" s="2134"/>
      <c r="J378" s="2134"/>
      <c r="K378" s="3044"/>
      <c r="L378" s="2121"/>
    </row>
    <row r="379" spans="1:12" ht="15.75" x14ac:dyDescent="0.25">
      <c r="A379" s="2132"/>
      <c r="B379" s="2133"/>
      <c r="C379" s="2134"/>
      <c r="D379" s="2135">
        <f t="shared" si="5"/>
        <v>0</v>
      </c>
      <c r="E379" s="2134"/>
      <c r="F379" s="2134"/>
      <c r="G379" s="2134"/>
      <c r="H379" s="2134"/>
      <c r="I379" s="2134"/>
      <c r="J379" s="2134"/>
      <c r="K379" s="3044"/>
      <c r="L379" s="2121"/>
    </row>
    <row r="380" spans="1:12" ht="15.75" x14ac:dyDescent="0.25">
      <c r="A380" s="2132"/>
      <c r="B380" s="2133"/>
      <c r="C380" s="2134"/>
      <c r="D380" s="2135">
        <f t="shared" si="5"/>
        <v>0</v>
      </c>
      <c r="E380" s="2134"/>
      <c r="F380" s="2134"/>
      <c r="G380" s="2134"/>
      <c r="H380" s="2134"/>
      <c r="I380" s="2134"/>
      <c r="J380" s="2134"/>
      <c r="K380" s="3044"/>
      <c r="L380" s="2121"/>
    </row>
    <row r="381" spans="1:12" ht="15.75" x14ac:dyDescent="0.25">
      <c r="A381" s="2132"/>
      <c r="B381" s="2133"/>
      <c r="C381" s="2134"/>
      <c r="D381" s="2135">
        <f t="shared" si="5"/>
        <v>0</v>
      </c>
      <c r="E381" s="2134"/>
      <c r="F381" s="2134"/>
      <c r="G381" s="2134"/>
      <c r="H381" s="2134"/>
      <c r="I381" s="2134"/>
      <c r="J381" s="2134"/>
      <c r="K381" s="3044"/>
      <c r="L381" s="2121"/>
    </row>
    <row r="382" spans="1:12" ht="15.75" x14ac:dyDescent="0.25">
      <c r="A382" s="2132"/>
      <c r="B382" s="2133"/>
      <c r="C382" s="2134"/>
      <c r="D382" s="2135">
        <f t="shared" si="5"/>
        <v>0</v>
      </c>
      <c r="E382" s="2134"/>
      <c r="F382" s="2134"/>
      <c r="G382" s="2134"/>
      <c r="H382" s="2134"/>
      <c r="I382" s="2134"/>
      <c r="J382" s="2134"/>
      <c r="K382" s="3044"/>
      <c r="L382" s="2121"/>
    </row>
    <row r="383" spans="1:12" ht="15.75" x14ac:dyDescent="0.25">
      <c r="A383" s="2132"/>
      <c r="B383" s="2133"/>
      <c r="C383" s="2134"/>
      <c r="D383" s="2135">
        <f t="shared" si="5"/>
        <v>0</v>
      </c>
      <c r="E383" s="2134"/>
      <c r="F383" s="2134"/>
      <c r="G383" s="2134"/>
      <c r="H383" s="2134"/>
      <c r="I383" s="2134"/>
      <c r="J383" s="2134"/>
      <c r="K383" s="3044"/>
      <c r="L383" s="2121"/>
    </row>
    <row r="384" spans="1:12" ht="15.75" x14ac:dyDescent="0.25">
      <c r="A384" s="2132"/>
      <c r="B384" s="2133"/>
      <c r="C384" s="2134"/>
      <c r="D384" s="2135">
        <f t="shared" si="5"/>
        <v>0</v>
      </c>
      <c r="E384" s="2134"/>
      <c r="F384" s="2134"/>
      <c r="G384" s="2134"/>
      <c r="H384" s="2134"/>
      <c r="I384" s="2134"/>
      <c r="J384" s="2134"/>
      <c r="K384" s="3044"/>
      <c r="L384" s="2121"/>
    </row>
    <row r="385" spans="1:12" ht="15.75" x14ac:dyDescent="0.25">
      <c r="A385" s="2132"/>
      <c r="B385" s="2133"/>
      <c r="C385" s="2134"/>
      <c r="D385" s="2135">
        <f t="shared" si="5"/>
        <v>0</v>
      </c>
      <c r="E385" s="2134"/>
      <c r="F385" s="2134"/>
      <c r="G385" s="2134"/>
      <c r="H385" s="2134"/>
      <c r="I385" s="2134"/>
      <c r="J385" s="2134"/>
      <c r="K385" s="3044"/>
      <c r="L385" s="2121"/>
    </row>
    <row r="386" spans="1:12" ht="15.75" x14ac:dyDescent="0.25">
      <c r="A386" s="2132"/>
      <c r="B386" s="2133"/>
      <c r="C386" s="2134"/>
      <c r="D386" s="2135">
        <f t="shared" si="5"/>
        <v>0</v>
      </c>
      <c r="E386" s="2134"/>
      <c r="F386" s="2134"/>
      <c r="G386" s="2134"/>
      <c r="H386" s="2134"/>
      <c r="I386" s="2134"/>
      <c r="J386" s="2134"/>
      <c r="K386" s="3044"/>
      <c r="L386" s="2121"/>
    </row>
    <row r="387" spans="1:12" ht="15.75" x14ac:dyDescent="0.25">
      <c r="A387" s="2132"/>
      <c r="B387" s="2133"/>
      <c r="C387" s="2134"/>
      <c r="D387" s="2135">
        <f t="shared" si="5"/>
        <v>0</v>
      </c>
      <c r="E387" s="2134"/>
      <c r="F387" s="2134"/>
      <c r="G387" s="2134"/>
      <c r="H387" s="2134"/>
      <c r="I387" s="2134"/>
      <c r="J387" s="2134"/>
      <c r="K387" s="3044"/>
      <c r="L387" s="2121"/>
    </row>
    <row r="388" spans="1:12" ht="15.75" x14ac:dyDescent="0.25">
      <c r="A388" s="2132"/>
      <c r="B388" s="2133"/>
      <c r="C388" s="2134"/>
      <c r="D388" s="2135">
        <f t="shared" si="5"/>
        <v>0</v>
      </c>
      <c r="E388" s="2134"/>
      <c r="F388" s="2134"/>
      <c r="G388" s="2134"/>
      <c r="H388" s="2134"/>
      <c r="I388" s="2134"/>
      <c r="J388" s="2134"/>
      <c r="K388" s="3044"/>
      <c r="L388" s="2121"/>
    </row>
    <row r="389" spans="1:12" ht="15.75" x14ac:dyDescent="0.25">
      <c r="A389" s="2132"/>
      <c r="B389" s="2133"/>
      <c r="C389" s="2134"/>
      <c r="D389" s="2135">
        <f t="shared" si="5"/>
        <v>0</v>
      </c>
      <c r="E389" s="2134"/>
      <c r="F389" s="2134"/>
      <c r="G389" s="2134"/>
      <c r="H389" s="2134"/>
      <c r="I389" s="2134"/>
      <c r="J389" s="2134"/>
      <c r="K389" s="3044"/>
      <c r="L389" s="2121"/>
    </row>
    <row r="390" spans="1:12" ht="15.75" x14ac:dyDescent="0.25">
      <c r="A390" s="2132"/>
      <c r="B390" s="2133"/>
      <c r="C390" s="2134"/>
      <c r="D390" s="2135">
        <f t="shared" si="5"/>
        <v>0</v>
      </c>
      <c r="E390" s="2134"/>
      <c r="F390" s="2134"/>
      <c r="G390" s="2134"/>
      <c r="H390" s="2134"/>
      <c r="I390" s="2134"/>
      <c r="J390" s="2134"/>
      <c r="K390" s="3044"/>
      <c r="L390" s="2121"/>
    </row>
    <row r="391" spans="1:12" ht="15.75" x14ac:dyDescent="0.25">
      <c r="A391" s="2132"/>
      <c r="B391" s="2133"/>
      <c r="C391" s="2134"/>
      <c r="D391" s="2135">
        <f t="shared" si="5"/>
        <v>0</v>
      </c>
      <c r="E391" s="2134"/>
      <c r="F391" s="2134"/>
      <c r="G391" s="2134"/>
      <c r="H391" s="2134"/>
      <c r="I391" s="2134"/>
      <c r="J391" s="2134"/>
      <c r="K391" s="3044"/>
      <c r="L391" s="2121"/>
    </row>
    <row r="392" spans="1:12" ht="15.75" x14ac:dyDescent="0.25">
      <c r="A392" s="2132"/>
      <c r="B392" s="2133"/>
      <c r="C392" s="2134"/>
      <c r="D392" s="2135">
        <f t="shared" si="5"/>
        <v>0</v>
      </c>
      <c r="E392" s="2134"/>
      <c r="F392" s="2134"/>
      <c r="G392" s="2134"/>
      <c r="H392" s="2134"/>
      <c r="I392" s="2134"/>
      <c r="J392" s="2134"/>
      <c r="K392" s="3044"/>
      <c r="L392" s="2121"/>
    </row>
    <row r="393" spans="1:12" ht="15.75" x14ac:dyDescent="0.25">
      <c r="A393" s="2132"/>
      <c r="B393" s="2133"/>
      <c r="C393" s="2134"/>
      <c r="D393" s="2135">
        <f t="shared" si="5"/>
        <v>0</v>
      </c>
      <c r="E393" s="2134"/>
      <c r="F393" s="2134"/>
      <c r="G393" s="2134"/>
      <c r="H393" s="2134"/>
      <c r="I393" s="2134"/>
      <c r="J393" s="2134"/>
      <c r="K393" s="3044"/>
      <c r="L393" s="2121"/>
    </row>
    <row r="394" spans="1:12" ht="15.75" x14ac:dyDescent="0.25">
      <c r="A394" s="2132"/>
      <c r="B394" s="2133"/>
      <c r="C394" s="2134"/>
      <c r="D394" s="2135">
        <f t="shared" ref="D394:D457" si="6">+C394*(100-E394)/100</f>
        <v>0</v>
      </c>
      <c r="E394" s="2134"/>
      <c r="F394" s="2134"/>
      <c r="G394" s="2134"/>
      <c r="H394" s="2134"/>
      <c r="I394" s="2134"/>
      <c r="J394" s="2134"/>
      <c r="K394" s="3044"/>
      <c r="L394" s="2121"/>
    </row>
    <row r="395" spans="1:12" ht="15.75" x14ac:dyDescent="0.25">
      <c r="A395" s="2132"/>
      <c r="B395" s="2133"/>
      <c r="C395" s="2134"/>
      <c r="D395" s="2135">
        <f t="shared" si="6"/>
        <v>0</v>
      </c>
      <c r="E395" s="2134"/>
      <c r="F395" s="2134"/>
      <c r="G395" s="2134"/>
      <c r="H395" s="2134"/>
      <c r="I395" s="2134"/>
      <c r="J395" s="2134"/>
      <c r="K395" s="3044"/>
      <c r="L395" s="2121"/>
    </row>
    <row r="396" spans="1:12" ht="15.75" x14ac:dyDescent="0.25">
      <c r="A396" s="2132"/>
      <c r="B396" s="2133"/>
      <c r="C396" s="2134"/>
      <c r="D396" s="2135">
        <f t="shared" si="6"/>
        <v>0</v>
      </c>
      <c r="E396" s="2134"/>
      <c r="F396" s="2134"/>
      <c r="G396" s="2134"/>
      <c r="H396" s="2134"/>
      <c r="I396" s="2134"/>
      <c r="J396" s="2134"/>
      <c r="K396" s="3044"/>
      <c r="L396" s="2121"/>
    </row>
    <row r="397" spans="1:12" ht="15.75" x14ac:dyDescent="0.25">
      <c r="A397" s="2132"/>
      <c r="B397" s="2133"/>
      <c r="C397" s="2134"/>
      <c r="D397" s="2135">
        <f t="shared" si="6"/>
        <v>0</v>
      </c>
      <c r="E397" s="2134"/>
      <c r="F397" s="2134"/>
      <c r="G397" s="2134"/>
      <c r="H397" s="2134"/>
      <c r="I397" s="2134"/>
      <c r="J397" s="2134"/>
      <c r="K397" s="3044"/>
      <c r="L397" s="2121"/>
    </row>
    <row r="398" spans="1:12" ht="15.75" x14ac:dyDescent="0.25">
      <c r="A398" s="2132"/>
      <c r="B398" s="2133"/>
      <c r="C398" s="2134"/>
      <c r="D398" s="2135">
        <f t="shared" si="6"/>
        <v>0</v>
      </c>
      <c r="E398" s="2134"/>
      <c r="F398" s="2134"/>
      <c r="G398" s="2134"/>
      <c r="H398" s="2134"/>
      <c r="I398" s="2134"/>
      <c r="J398" s="2134"/>
      <c r="K398" s="3044"/>
      <c r="L398" s="2121"/>
    </row>
    <row r="399" spans="1:12" ht="15.75" x14ac:dyDescent="0.25">
      <c r="A399" s="2132"/>
      <c r="B399" s="2133"/>
      <c r="C399" s="2134"/>
      <c r="D399" s="2135">
        <f t="shared" si="6"/>
        <v>0</v>
      </c>
      <c r="E399" s="2134"/>
      <c r="F399" s="2134"/>
      <c r="G399" s="2134"/>
      <c r="H399" s="2134"/>
      <c r="I399" s="2134"/>
      <c r="J399" s="2134"/>
      <c r="K399" s="3044"/>
      <c r="L399" s="2121"/>
    </row>
    <row r="400" spans="1:12" ht="15.75" x14ac:dyDescent="0.25">
      <c r="A400" s="2132"/>
      <c r="B400" s="2133"/>
      <c r="C400" s="2134"/>
      <c r="D400" s="2135">
        <f t="shared" si="6"/>
        <v>0</v>
      </c>
      <c r="E400" s="2134"/>
      <c r="F400" s="2134"/>
      <c r="G400" s="2134"/>
      <c r="H400" s="2134"/>
      <c r="I400" s="2134"/>
      <c r="J400" s="2134"/>
      <c r="K400" s="3044"/>
      <c r="L400" s="2121"/>
    </row>
    <row r="401" spans="1:12" ht="15.75" x14ac:dyDescent="0.25">
      <c r="A401" s="2132"/>
      <c r="B401" s="2133"/>
      <c r="C401" s="2134"/>
      <c r="D401" s="2135">
        <f t="shared" si="6"/>
        <v>0</v>
      </c>
      <c r="E401" s="2134"/>
      <c r="F401" s="2134"/>
      <c r="G401" s="2134"/>
      <c r="H401" s="2134"/>
      <c r="I401" s="2134"/>
      <c r="J401" s="2134"/>
      <c r="K401" s="3044"/>
      <c r="L401" s="2121"/>
    </row>
    <row r="402" spans="1:12" ht="15.75" x14ac:dyDescent="0.25">
      <c r="A402" s="2132"/>
      <c r="B402" s="2133"/>
      <c r="C402" s="2134"/>
      <c r="D402" s="2135">
        <f t="shared" si="6"/>
        <v>0</v>
      </c>
      <c r="E402" s="2134"/>
      <c r="F402" s="2134"/>
      <c r="G402" s="2134"/>
      <c r="H402" s="2134"/>
      <c r="I402" s="2134"/>
      <c r="J402" s="2134"/>
      <c r="K402" s="3044"/>
      <c r="L402" s="2121"/>
    </row>
    <row r="403" spans="1:12" ht="15.75" x14ac:dyDescent="0.25">
      <c r="A403" s="2132"/>
      <c r="B403" s="2133"/>
      <c r="C403" s="2134"/>
      <c r="D403" s="2135">
        <f t="shared" si="6"/>
        <v>0</v>
      </c>
      <c r="E403" s="2134"/>
      <c r="F403" s="2134"/>
      <c r="G403" s="2134"/>
      <c r="H403" s="2134"/>
      <c r="I403" s="2134"/>
      <c r="J403" s="2134"/>
      <c r="K403" s="3044"/>
      <c r="L403" s="2121"/>
    </row>
    <row r="404" spans="1:12" ht="15.75" x14ac:dyDescent="0.25">
      <c r="A404" s="2132"/>
      <c r="B404" s="2133"/>
      <c r="C404" s="2134"/>
      <c r="D404" s="2135">
        <f t="shared" si="6"/>
        <v>0</v>
      </c>
      <c r="E404" s="2134"/>
      <c r="F404" s="2134"/>
      <c r="G404" s="2134"/>
      <c r="H404" s="2134"/>
      <c r="I404" s="2134"/>
      <c r="J404" s="2134"/>
      <c r="K404" s="3044"/>
      <c r="L404" s="2121"/>
    </row>
    <row r="405" spans="1:12" ht="15.75" x14ac:dyDescent="0.25">
      <c r="A405" s="2132"/>
      <c r="B405" s="2133"/>
      <c r="C405" s="2134"/>
      <c r="D405" s="2135">
        <f t="shared" si="6"/>
        <v>0</v>
      </c>
      <c r="E405" s="2134"/>
      <c r="F405" s="2134"/>
      <c r="G405" s="2134"/>
      <c r="H405" s="2134"/>
      <c r="I405" s="2134"/>
      <c r="J405" s="2134"/>
      <c r="K405" s="3044"/>
      <c r="L405" s="2121"/>
    </row>
    <row r="406" spans="1:12" ht="15.75" x14ac:dyDescent="0.25">
      <c r="A406" s="2132"/>
      <c r="B406" s="2133"/>
      <c r="C406" s="2134"/>
      <c r="D406" s="2135">
        <f t="shared" si="6"/>
        <v>0</v>
      </c>
      <c r="E406" s="2134"/>
      <c r="F406" s="2134"/>
      <c r="G406" s="2134"/>
      <c r="H406" s="2134"/>
      <c r="I406" s="2134"/>
      <c r="J406" s="2134"/>
      <c r="K406" s="3044"/>
      <c r="L406" s="2121"/>
    </row>
    <row r="407" spans="1:12" ht="15.75" x14ac:dyDescent="0.25">
      <c r="A407" s="2132"/>
      <c r="B407" s="2133"/>
      <c r="C407" s="2134"/>
      <c r="D407" s="2135">
        <f t="shared" si="6"/>
        <v>0</v>
      </c>
      <c r="E407" s="2134"/>
      <c r="F407" s="2134"/>
      <c r="G407" s="2134"/>
      <c r="H407" s="2134"/>
      <c r="I407" s="2134"/>
      <c r="J407" s="2134"/>
      <c r="K407" s="3044"/>
      <c r="L407" s="2121"/>
    </row>
    <row r="408" spans="1:12" ht="15.75" x14ac:dyDescent="0.25">
      <c r="A408" s="2132"/>
      <c r="B408" s="2133"/>
      <c r="C408" s="2134"/>
      <c r="D408" s="2135">
        <f t="shared" si="6"/>
        <v>0</v>
      </c>
      <c r="E408" s="2134"/>
      <c r="F408" s="2134"/>
      <c r="G408" s="2134"/>
      <c r="H408" s="2134"/>
      <c r="I408" s="2134"/>
      <c r="J408" s="2134"/>
      <c r="K408" s="3044"/>
      <c r="L408" s="2121"/>
    </row>
    <row r="409" spans="1:12" ht="15.75" x14ac:dyDescent="0.25">
      <c r="A409" s="2132"/>
      <c r="B409" s="2133"/>
      <c r="C409" s="2134"/>
      <c r="D409" s="2135">
        <f t="shared" si="6"/>
        <v>0</v>
      </c>
      <c r="E409" s="2134"/>
      <c r="F409" s="2134"/>
      <c r="G409" s="2134"/>
      <c r="H409" s="2134"/>
      <c r="I409" s="2134"/>
      <c r="J409" s="2134"/>
      <c r="K409" s="3044"/>
      <c r="L409" s="2121"/>
    </row>
    <row r="410" spans="1:12" ht="15.75" x14ac:dyDescent="0.25">
      <c r="A410" s="2132"/>
      <c r="B410" s="2133"/>
      <c r="C410" s="2134"/>
      <c r="D410" s="2135">
        <f t="shared" si="6"/>
        <v>0</v>
      </c>
      <c r="E410" s="2134"/>
      <c r="F410" s="2134"/>
      <c r="G410" s="2134"/>
      <c r="H410" s="2134"/>
      <c r="I410" s="2134"/>
      <c r="J410" s="2134"/>
      <c r="K410" s="3044"/>
      <c r="L410" s="2121"/>
    </row>
    <row r="411" spans="1:12" ht="15.75" x14ac:dyDescent="0.25">
      <c r="A411" s="2132"/>
      <c r="B411" s="2133"/>
      <c r="C411" s="2134"/>
      <c r="D411" s="2135">
        <f t="shared" si="6"/>
        <v>0</v>
      </c>
      <c r="E411" s="2134"/>
      <c r="F411" s="2134"/>
      <c r="G411" s="2134"/>
      <c r="H411" s="2134"/>
      <c r="I411" s="2134"/>
      <c r="J411" s="2134"/>
      <c r="K411" s="3044"/>
      <c r="L411" s="2121"/>
    </row>
    <row r="412" spans="1:12" ht="15.75" x14ac:dyDescent="0.25">
      <c r="A412" s="2132"/>
      <c r="B412" s="2133"/>
      <c r="C412" s="2134"/>
      <c r="D412" s="2135">
        <f t="shared" si="6"/>
        <v>0</v>
      </c>
      <c r="E412" s="2134"/>
      <c r="F412" s="2134"/>
      <c r="G412" s="2134"/>
      <c r="H412" s="2134"/>
      <c r="I412" s="2134"/>
      <c r="J412" s="2134"/>
      <c r="K412" s="3044"/>
      <c r="L412" s="2121"/>
    </row>
    <row r="413" spans="1:12" ht="15.75" x14ac:dyDescent="0.25">
      <c r="A413" s="2132"/>
      <c r="B413" s="2133"/>
      <c r="C413" s="2134"/>
      <c r="D413" s="2135">
        <f t="shared" si="6"/>
        <v>0</v>
      </c>
      <c r="E413" s="2134"/>
      <c r="F413" s="2134"/>
      <c r="G413" s="2134"/>
      <c r="H413" s="2134"/>
      <c r="I413" s="2134"/>
      <c r="J413" s="2134"/>
      <c r="K413" s="3044"/>
      <c r="L413" s="2121"/>
    </row>
    <row r="414" spans="1:12" ht="15.75" x14ac:dyDescent="0.25">
      <c r="A414" s="2132"/>
      <c r="B414" s="2133"/>
      <c r="C414" s="2134"/>
      <c r="D414" s="2135">
        <f t="shared" si="6"/>
        <v>0</v>
      </c>
      <c r="E414" s="2134"/>
      <c r="F414" s="2134"/>
      <c r="G414" s="2134"/>
      <c r="H414" s="2134"/>
      <c r="I414" s="2134"/>
      <c r="J414" s="2134"/>
      <c r="K414" s="3044"/>
      <c r="L414" s="2121"/>
    </row>
    <row r="415" spans="1:12" ht="15.75" x14ac:dyDescent="0.25">
      <c r="A415" s="2132"/>
      <c r="B415" s="2133"/>
      <c r="C415" s="2134"/>
      <c r="D415" s="2135">
        <f t="shared" si="6"/>
        <v>0</v>
      </c>
      <c r="E415" s="2134"/>
      <c r="F415" s="2134"/>
      <c r="G415" s="2134"/>
      <c r="H415" s="2134"/>
      <c r="I415" s="2134"/>
      <c r="J415" s="2134"/>
      <c r="K415" s="3044"/>
      <c r="L415" s="2121"/>
    </row>
    <row r="416" spans="1:12" ht="15.75" x14ac:dyDescent="0.25">
      <c r="A416" s="2132"/>
      <c r="B416" s="2133"/>
      <c r="C416" s="2134"/>
      <c r="D416" s="2135">
        <f t="shared" si="6"/>
        <v>0</v>
      </c>
      <c r="E416" s="2134"/>
      <c r="F416" s="2134"/>
      <c r="G416" s="2134"/>
      <c r="H416" s="2134"/>
      <c r="I416" s="2134"/>
      <c r="J416" s="2134"/>
      <c r="K416" s="3044"/>
      <c r="L416" s="2121"/>
    </row>
    <row r="417" spans="1:12" ht="15.75" x14ac:dyDescent="0.25">
      <c r="A417" s="2132"/>
      <c r="B417" s="2133"/>
      <c r="C417" s="2134"/>
      <c r="D417" s="2135">
        <f t="shared" si="6"/>
        <v>0</v>
      </c>
      <c r="E417" s="2134"/>
      <c r="F417" s="2134"/>
      <c r="G417" s="2134"/>
      <c r="H417" s="2134"/>
      <c r="I417" s="2134"/>
      <c r="J417" s="2134"/>
      <c r="K417" s="3044"/>
      <c r="L417" s="2121"/>
    </row>
    <row r="418" spans="1:12" ht="15.75" x14ac:dyDescent="0.25">
      <c r="A418" s="2132"/>
      <c r="B418" s="2133"/>
      <c r="C418" s="2134"/>
      <c r="D418" s="2135">
        <f t="shared" si="6"/>
        <v>0</v>
      </c>
      <c r="E418" s="2134"/>
      <c r="F418" s="2134"/>
      <c r="G418" s="2134"/>
      <c r="H418" s="2134"/>
      <c r="I418" s="2134"/>
      <c r="J418" s="2134"/>
      <c r="K418" s="3044"/>
      <c r="L418" s="2121"/>
    </row>
    <row r="419" spans="1:12" ht="15.75" x14ac:dyDescent="0.25">
      <c r="A419" s="2132"/>
      <c r="B419" s="2133"/>
      <c r="C419" s="2134"/>
      <c r="D419" s="2135">
        <f t="shared" si="6"/>
        <v>0</v>
      </c>
      <c r="E419" s="2134"/>
      <c r="F419" s="2134"/>
      <c r="G419" s="2134"/>
      <c r="H419" s="2134"/>
      <c r="I419" s="2134"/>
      <c r="J419" s="2134"/>
      <c r="K419" s="3044"/>
      <c r="L419" s="2121"/>
    </row>
    <row r="420" spans="1:12" ht="15.75" x14ac:dyDescent="0.25">
      <c r="A420" s="2132"/>
      <c r="B420" s="2133"/>
      <c r="C420" s="2134"/>
      <c r="D420" s="2135">
        <f t="shared" si="6"/>
        <v>0</v>
      </c>
      <c r="E420" s="2134"/>
      <c r="F420" s="2134"/>
      <c r="G420" s="2134"/>
      <c r="H420" s="2134"/>
      <c r="I420" s="2134"/>
      <c r="J420" s="2134"/>
      <c r="K420" s="3044"/>
      <c r="L420" s="2121"/>
    </row>
    <row r="421" spans="1:12" ht="15.75" x14ac:dyDescent="0.25">
      <c r="A421" s="2132"/>
      <c r="B421" s="2133"/>
      <c r="C421" s="2134"/>
      <c r="D421" s="2135">
        <f t="shared" si="6"/>
        <v>0</v>
      </c>
      <c r="E421" s="2134"/>
      <c r="F421" s="2134"/>
      <c r="G421" s="2134"/>
      <c r="H421" s="2134"/>
      <c r="I421" s="2134"/>
      <c r="J421" s="2134"/>
      <c r="K421" s="3044"/>
      <c r="L421" s="2121"/>
    </row>
    <row r="422" spans="1:12" ht="15.75" x14ac:dyDescent="0.25">
      <c r="A422" s="2132"/>
      <c r="B422" s="2133"/>
      <c r="C422" s="2134"/>
      <c r="D422" s="2135">
        <f t="shared" si="6"/>
        <v>0</v>
      </c>
      <c r="E422" s="2134"/>
      <c r="F422" s="2134"/>
      <c r="G422" s="2134"/>
      <c r="H422" s="2134"/>
      <c r="I422" s="2134"/>
      <c r="J422" s="2134"/>
      <c r="K422" s="3044"/>
      <c r="L422" s="2121"/>
    </row>
    <row r="423" spans="1:12" ht="15.75" x14ac:dyDescent="0.25">
      <c r="A423" s="2132"/>
      <c r="B423" s="2133"/>
      <c r="C423" s="2134"/>
      <c r="D423" s="2135">
        <f t="shared" si="6"/>
        <v>0</v>
      </c>
      <c r="E423" s="2134"/>
      <c r="F423" s="2134"/>
      <c r="G423" s="2134"/>
      <c r="H423" s="2134"/>
      <c r="I423" s="2134"/>
      <c r="J423" s="2134"/>
      <c r="K423" s="3044"/>
      <c r="L423" s="2121"/>
    </row>
    <row r="424" spans="1:12" ht="15.75" x14ac:dyDescent="0.25">
      <c r="A424" s="2132"/>
      <c r="B424" s="2133"/>
      <c r="C424" s="2134"/>
      <c r="D424" s="2135">
        <f t="shared" si="6"/>
        <v>0</v>
      </c>
      <c r="E424" s="2134"/>
      <c r="F424" s="2134"/>
      <c r="G424" s="2134"/>
      <c r="H424" s="2134"/>
      <c r="I424" s="2134"/>
      <c r="J424" s="2134"/>
      <c r="K424" s="3044"/>
      <c r="L424" s="2121"/>
    </row>
    <row r="425" spans="1:12" ht="15.75" x14ac:dyDescent="0.25">
      <c r="A425" s="2132"/>
      <c r="B425" s="2133"/>
      <c r="C425" s="2134"/>
      <c r="D425" s="2135">
        <f t="shared" si="6"/>
        <v>0</v>
      </c>
      <c r="E425" s="2134"/>
      <c r="F425" s="2134"/>
      <c r="G425" s="2134"/>
      <c r="H425" s="2134"/>
      <c r="I425" s="2134"/>
      <c r="J425" s="2134"/>
      <c r="K425" s="3044"/>
      <c r="L425" s="2121"/>
    </row>
    <row r="426" spans="1:12" ht="15.75" x14ac:dyDescent="0.25">
      <c r="A426" s="2132"/>
      <c r="B426" s="2133"/>
      <c r="C426" s="2134"/>
      <c r="D426" s="2135">
        <f t="shared" si="6"/>
        <v>0</v>
      </c>
      <c r="E426" s="2134"/>
      <c r="F426" s="2134"/>
      <c r="G426" s="2134"/>
      <c r="H426" s="2134"/>
      <c r="I426" s="2134"/>
      <c r="J426" s="2134"/>
      <c r="K426" s="3044"/>
      <c r="L426" s="2121"/>
    </row>
    <row r="427" spans="1:12" ht="15.75" x14ac:dyDescent="0.25">
      <c r="A427" s="2132"/>
      <c r="B427" s="2133"/>
      <c r="C427" s="2134"/>
      <c r="D427" s="2135">
        <f t="shared" si="6"/>
        <v>0</v>
      </c>
      <c r="E427" s="2134"/>
      <c r="F427" s="2134"/>
      <c r="G427" s="2134"/>
      <c r="H427" s="2134"/>
      <c r="I427" s="2134"/>
      <c r="J427" s="2134"/>
      <c r="K427" s="3044"/>
      <c r="L427" s="2121"/>
    </row>
    <row r="428" spans="1:12" ht="15.75" x14ac:dyDescent="0.25">
      <c r="A428" s="2132"/>
      <c r="B428" s="2133"/>
      <c r="C428" s="2134"/>
      <c r="D428" s="2135">
        <f t="shared" si="6"/>
        <v>0</v>
      </c>
      <c r="E428" s="2134"/>
      <c r="F428" s="2134"/>
      <c r="G428" s="2134"/>
      <c r="H428" s="2134"/>
      <c r="I428" s="2134"/>
      <c r="J428" s="2134"/>
      <c r="K428" s="3044"/>
      <c r="L428" s="2121"/>
    </row>
    <row r="429" spans="1:12" ht="15.75" x14ac:dyDescent="0.25">
      <c r="A429" s="2132"/>
      <c r="B429" s="2133"/>
      <c r="C429" s="2134"/>
      <c r="D429" s="2135">
        <f t="shared" si="6"/>
        <v>0</v>
      </c>
      <c r="E429" s="2134"/>
      <c r="F429" s="2134"/>
      <c r="G429" s="2134"/>
      <c r="H429" s="2134"/>
      <c r="I429" s="2134"/>
      <c r="J429" s="2134"/>
      <c r="K429" s="3044"/>
      <c r="L429" s="2121"/>
    </row>
    <row r="430" spans="1:12" ht="15.75" x14ac:dyDescent="0.25">
      <c r="A430" s="2132"/>
      <c r="B430" s="2133"/>
      <c r="C430" s="2134"/>
      <c r="D430" s="2135">
        <f t="shared" si="6"/>
        <v>0</v>
      </c>
      <c r="E430" s="2134"/>
      <c r="F430" s="2134"/>
      <c r="G430" s="2134"/>
      <c r="H430" s="2134"/>
      <c r="I430" s="2134"/>
      <c r="J430" s="2134"/>
      <c r="K430" s="3044"/>
      <c r="L430" s="2121"/>
    </row>
    <row r="431" spans="1:12" ht="15.75" x14ac:dyDescent="0.25">
      <c r="A431" s="2132"/>
      <c r="B431" s="2133"/>
      <c r="C431" s="2134"/>
      <c r="D431" s="2135">
        <f t="shared" si="6"/>
        <v>0</v>
      </c>
      <c r="E431" s="2134"/>
      <c r="F431" s="2134"/>
      <c r="G431" s="2134"/>
      <c r="H431" s="2134"/>
      <c r="I431" s="2134"/>
      <c r="J431" s="2134"/>
      <c r="K431" s="3044"/>
      <c r="L431" s="2121"/>
    </row>
    <row r="432" spans="1:12" ht="15.75" x14ac:dyDescent="0.25">
      <c r="A432" s="2132"/>
      <c r="B432" s="2133"/>
      <c r="C432" s="2134"/>
      <c r="D432" s="2135">
        <f t="shared" si="6"/>
        <v>0</v>
      </c>
      <c r="E432" s="2134"/>
      <c r="F432" s="2134"/>
      <c r="G432" s="2134"/>
      <c r="H432" s="2134"/>
      <c r="I432" s="2134"/>
      <c r="J432" s="2134"/>
      <c r="K432" s="3044"/>
      <c r="L432" s="2121"/>
    </row>
    <row r="433" spans="1:12" ht="15.75" x14ac:dyDescent="0.25">
      <c r="A433" s="2132"/>
      <c r="B433" s="2133"/>
      <c r="C433" s="2134"/>
      <c r="D433" s="2135">
        <f t="shared" si="6"/>
        <v>0</v>
      </c>
      <c r="E433" s="2134"/>
      <c r="F433" s="2134"/>
      <c r="G433" s="2134"/>
      <c r="H433" s="2134"/>
      <c r="I433" s="2134"/>
      <c r="J433" s="2134"/>
      <c r="K433" s="3044"/>
      <c r="L433" s="2121"/>
    </row>
    <row r="434" spans="1:12" ht="15.75" x14ac:dyDescent="0.25">
      <c r="A434" s="2132"/>
      <c r="B434" s="2133"/>
      <c r="C434" s="2134"/>
      <c r="D434" s="2135">
        <f t="shared" si="6"/>
        <v>0</v>
      </c>
      <c r="E434" s="2134"/>
      <c r="F434" s="2134"/>
      <c r="G434" s="2134"/>
      <c r="H434" s="2134"/>
      <c r="I434" s="2134"/>
      <c r="J434" s="2134"/>
      <c r="K434" s="3044"/>
      <c r="L434" s="2121"/>
    </row>
    <row r="435" spans="1:12" ht="15.75" x14ac:dyDescent="0.25">
      <c r="A435" s="2132"/>
      <c r="B435" s="2133"/>
      <c r="C435" s="2134"/>
      <c r="D435" s="2135">
        <f t="shared" si="6"/>
        <v>0</v>
      </c>
      <c r="E435" s="2134"/>
      <c r="F435" s="2134"/>
      <c r="G435" s="2134"/>
      <c r="H435" s="2134"/>
      <c r="I435" s="2134"/>
      <c r="J435" s="2134"/>
      <c r="K435" s="3044"/>
      <c r="L435" s="2121"/>
    </row>
    <row r="436" spans="1:12" ht="15.75" x14ac:dyDescent="0.25">
      <c r="A436" s="2132"/>
      <c r="B436" s="2133"/>
      <c r="C436" s="2134"/>
      <c r="D436" s="2135">
        <f t="shared" si="6"/>
        <v>0</v>
      </c>
      <c r="E436" s="2134"/>
      <c r="F436" s="2134"/>
      <c r="G436" s="2134"/>
      <c r="H436" s="2134"/>
      <c r="I436" s="2134"/>
      <c r="J436" s="2134"/>
      <c r="K436" s="3044"/>
      <c r="L436" s="2121"/>
    </row>
    <row r="437" spans="1:12" ht="15.75" x14ac:dyDescent="0.25">
      <c r="A437" s="2132"/>
      <c r="B437" s="2133"/>
      <c r="C437" s="2134"/>
      <c r="D437" s="2135">
        <f t="shared" si="6"/>
        <v>0</v>
      </c>
      <c r="E437" s="2134"/>
      <c r="F437" s="2134"/>
      <c r="G437" s="2134"/>
      <c r="H437" s="2134"/>
      <c r="I437" s="2134"/>
      <c r="J437" s="2134"/>
      <c r="K437" s="3044"/>
      <c r="L437" s="2121"/>
    </row>
    <row r="438" spans="1:12" ht="15.75" x14ac:dyDescent="0.25">
      <c r="A438" s="2132"/>
      <c r="B438" s="2133"/>
      <c r="C438" s="2134"/>
      <c r="D438" s="2135">
        <f t="shared" si="6"/>
        <v>0</v>
      </c>
      <c r="E438" s="2134"/>
      <c r="F438" s="2134"/>
      <c r="G438" s="2134"/>
      <c r="H438" s="2134"/>
      <c r="I438" s="2134"/>
      <c r="J438" s="2134"/>
      <c r="K438" s="3044"/>
      <c r="L438" s="2121"/>
    </row>
    <row r="439" spans="1:12" ht="15.75" x14ac:dyDescent="0.25">
      <c r="A439" s="2132"/>
      <c r="B439" s="2133"/>
      <c r="C439" s="2134"/>
      <c r="D439" s="2135">
        <f t="shared" si="6"/>
        <v>0</v>
      </c>
      <c r="E439" s="2134"/>
      <c r="F439" s="2134"/>
      <c r="G439" s="2134"/>
      <c r="H439" s="2134"/>
      <c r="I439" s="2134"/>
      <c r="J439" s="2134"/>
      <c r="K439" s="3044"/>
      <c r="L439" s="2121"/>
    </row>
    <row r="440" spans="1:12" ht="15.75" x14ac:dyDescent="0.25">
      <c r="A440" s="2132"/>
      <c r="B440" s="2133"/>
      <c r="C440" s="2134"/>
      <c r="D440" s="2135">
        <f t="shared" si="6"/>
        <v>0</v>
      </c>
      <c r="E440" s="2134"/>
      <c r="F440" s="2134"/>
      <c r="G440" s="2134"/>
      <c r="H440" s="2134"/>
      <c r="I440" s="2134"/>
      <c r="J440" s="2134"/>
      <c r="K440" s="3044"/>
      <c r="L440" s="2121"/>
    </row>
    <row r="441" spans="1:12" ht="15.75" x14ac:dyDescent="0.25">
      <c r="A441" s="2132"/>
      <c r="B441" s="2133"/>
      <c r="C441" s="2134"/>
      <c r="D441" s="2135">
        <f t="shared" si="6"/>
        <v>0</v>
      </c>
      <c r="E441" s="2134"/>
      <c r="F441" s="2134"/>
      <c r="G441" s="2134"/>
      <c r="H441" s="2134"/>
      <c r="I441" s="2134"/>
      <c r="J441" s="2134"/>
      <c r="K441" s="3044"/>
      <c r="L441" s="2121"/>
    </row>
    <row r="442" spans="1:12" ht="15.75" x14ac:dyDescent="0.25">
      <c r="A442" s="2132"/>
      <c r="B442" s="2133"/>
      <c r="C442" s="2134"/>
      <c r="D442" s="2135">
        <f t="shared" si="6"/>
        <v>0</v>
      </c>
      <c r="E442" s="2134"/>
      <c r="F442" s="2134"/>
      <c r="G442" s="2134"/>
      <c r="H442" s="2134"/>
      <c r="I442" s="2134"/>
      <c r="J442" s="2134"/>
      <c r="K442" s="3044"/>
      <c r="L442" s="2121"/>
    </row>
    <row r="443" spans="1:12" ht="15.75" x14ac:dyDescent="0.25">
      <c r="A443" s="2132"/>
      <c r="B443" s="2133"/>
      <c r="C443" s="2134"/>
      <c r="D443" s="2135">
        <f t="shared" si="6"/>
        <v>0</v>
      </c>
      <c r="E443" s="2134"/>
      <c r="F443" s="2134"/>
      <c r="G443" s="2134"/>
      <c r="H443" s="2134"/>
      <c r="I443" s="2134"/>
      <c r="J443" s="2134"/>
      <c r="K443" s="3044"/>
      <c r="L443" s="2121"/>
    </row>
    <row r="444" spans="1:12" ht="15.75" x14ac:dyDescent="0.25">
      <c r="A444" s="2132"/>
      <c r="B444" s="2133"/>
      <c r="C444" s="2134"/>
      <c r="D444" s="2135">
        <f t="shared" si="6"/>
        <v>0</v>
      </c>
      <c r="E444" s="2134"/>
      <c r="F444" s="2134"/>
      <c r="G444" s="2134"/>
      <c r="H444" s="2134"/>
      <c r="I444" s="2134"/>
      <c r="J444" s="2134"/>
      <c r="K444" s="3044"/>
      <c r="L444" s="2121"/>
    </row>
    <row r="445" spans="1:12" ht="15.75" x14ac:dyDescent="0.25">
      <c r="A445" s="2132"/>
      <c r="B445" s="2133"/>
      <c r="C445" s="2134"/>
      <c r="D445" s="2135">
        <f t="shared" si="6"/>
        <v>0</v>
      </c>
      <c r="E445" s="2134"/>
      <c r="F445" s="2134"/>
      <c r="G445" s="2134"/>
      <c r="H445" s="2134"/>
      <c r="I445" s="2134"/>
      <c r="J445" s="2134"/>
      <c r="K445" s="3044"/>
      <c r="L445" s="2121"/>
    </row>
    <row r="446" spans="1:12" ht="15.75" x14ac:dyDescent="0.25">
      <c r="A446" s="2132"/>
      <c r="B446" s="2133"/>
      <c r="C446" s="2134"/>
      <c r="D446" s="2135">
        <f t="shared" si="6"/>
        <v>0</v>
      </c>
      <c r="E446" s="2134"/>
      <c r="F446" s="2134"/>
      <c r="G446" s="2134"/>
      <c r="H446" s="2134"/>
      <c r="I446" s="2134"/>
      <c r="J446" s="2134"/>
      <c r="K446" s="3044"/>
      <c r="L446" s="2121"/>
    </row>
    <row r="447" spans="1:12" ht="15.75" x14ac:dyDescent="0.25">
      <c r="A447" s="2132"/>
      <c r="B447" s="2133"/>
      <c r="C447" s="2134"/>
      <c r="D447" s="2135">
        <f t="shared" si="6"/>
        <v>0</v>
      </c>
      <c r="E447" s="2134"/>
      <c r="F447" s="2134"/>
      <c r="G447" s="2134"/>
      <c r="H447" s="2134"/>
      <c r="I447" s="2134"/>
      <c r="J447" s="2134"/>
      <c r="K447" s="3044"/>
      <c r="L447" s="2121"/>
    </row>
    <row r="448" spans="1:12" ht="15.75" x14ac:dyDescent="0.25">
      <c r="A448" s="2132"/>
      <c r="B448" s="2133"/>
      <c r="C448" s="2134"/>
      <c r="D448" s="2135">
        <f t="shared" si="6"/>
        <v>0</v>
      </c>
      <c r="E448" s="2134"/>
      <c r="F448" s="2134"/>
      <c r="G448" s="2134"/>
      <c r="H448" s="2134"/>
      <c r="I448" s="2134"/>
      <c r="J448" s="2134"/>
      <c r="K448" s="3044"/>
      <c r="L448" s="2121"/>
    </row>
    <row r="449" spans="1:12" ht="15.75" x14ac:dyDescent="0.25">
      <c r="A449" s="2132"/>
      <c r="B449" s="2133"/>
      <c r="C449" s="2134"/>
      <c r="D449" s="2135">
        <f t="shared" si="6"/>
        <v>0</v>
      </c>
      <c r="E449" s="2134"/>
      <c r="F449" s="2134"/>
      <c r="G449" s="2134"/>
      <c r="H449" s="2134"/>
      <c r="I449" s="2134"/>
      <c r="J449" s="2134"/>
      <c r="K449" s="3044"/>
      <c r="L449" s="2121"/>
    </row>
    <row r="450" spans="1:12" ht="15.75" x14ac:dyDescent="0.25">
      <c r="A450" s="2132"/>
      <c r="B450" s="2133"/>
      <c r="C450" s="2134"/>
      <c r="D450" s="2135">
        <f t="shared" si="6"/>
        <v>0</v>
      </c>
      <c r="E450" s="2134"/>
      <c r="F450" s="2134"/>
      <c r="G450" s="2134"/>
      <c r="H450" s="2134"/>
      <c r="I450" s="2134"/>
      <c r="J450" s="2134"/>
      <c r="K450" s="3044"/>
      <c r="L450" s="2121"/>
    </row>
    <row r="451" spans="1:12" ht="15.75" x14ac:dyDescent="0.25">
      <c r="A451" s="2132"/>
      <c r="B451" s="2133"/>
      <c r="C451" s="2134"/>
      <c r="D451" s="2135">
        <f t="shared" si="6"/>
        <v>0</v>
      </c>
      <c r="E451" s="2134"/>
      <c r="F451" s="2134"/>
      <c r="G451" s="2134"/>
      <c r="H451" s="2134"/>
      <c r="I451" s="2134"/>
      <c r="J451" s="2134"/>
      <c r="K451" s="3044"/>
      <c r="L451" s="2121"/>
    </row>
    <row r="452" spans="1:12" ht="15.75" x14ac:dyDescent="0.25">
      <c r="A452" s="2132"/>
      <c r="B452" s="2133"/>
      <c r="C452" s="2134"/>
      <c r="D452" s="2135">
        <f t="shared" si="6"/>
        <v>0</v>
      </c>
      <c r="E452" s="2134"/>
      <c r="F452" s="2134"/>
      <c r="G452" s="2134"/>
      <c r="H452" s="2134"/>
      <c r="I452" s="2134"/>
      <c r="J452" s="2134"/>
      <c r="K452" s="3044"/>
      <c r="L452" s="2121"/>
    </row>
    <row r="453" spans="1:12" ht="15.75" x14ac:dyDescent="0.25">
      <c r="A453" s="2132"/>
      <c r="B453" s="2133"/>
      <c r="C453" s="2134"/>
      <c r="D453" s="2135">
        <f t="shared" si="6"/>
        <v>0</v>
      </c>
      <c r="E453" s="2134"/>
      <c r="F453" s="2134"/>
      <c r="G453" s="2134"/>
      <c r="H453" s="2134"/>
      <c r="I453" s="2134"/>
      <c r="J453" s="2134"/>
      <c r="K453" s="3044"/>
      <c r="L453" s="2121"/>
    </row>
    <row r="454" spans="1:12" ht="15.75" x14ac:dyDescent="0.25">
      <c r="A454" s="2132"/>
      <c r="B454" s="2133"/>
      <c r="C454" s="2134"/>
      <c r="D454" s="2135">
        <f t="shared" si="6"/>
        <v>0</v>
      </c>
      <c r="E454" s="2134"/>
      <c r="F454" s="2134"/>
      <c r="G454" s="2134"/>
      <c r="H454" s="2134"/>
      <c r="I454" s="2134"/>
      <c r="J454" s="2134"/>
      <c r="K454" s="3044"/>
      <c r="L454" s="2121"/>
    </row>
    <row r="455" spans="1:12" ht="15.75" x14ac:dyDescent="0.25">
      <c r="A455" s="2132"/>
      <c r="B455" s="2133"/>
      <c r="C455" s="2134"/>
      <c r="D455" s="2135">
        <f t="shared" si="6"/>
        <v>0</v>
      </c>
      <c r="E455" s="2134"/>
      <c r="F455" s="2134"/>
      <c r="G455" s="2134"/>
      <c r="H455" s="2134"/>
      <c r="I455" s="2134"/>
      <c r="J455" s="2134"/>
      <c r="K455" s="3044"/>
      <c r="L455" s="2121"/>
    </row>
    <row r="456" spans="1:12" ht="15.75" x14ac:dyDescent="0.25">
      <c r="A456" s="2132"/>
      <c r="B456" s="2133"/>
      <c r="C456" s="2134"/>
      <c r="D456" s="2135">
        <f t="shared" si="6"/>
        <v>0</v>
      </c>
      <c r="E456" s="2134"/>
      <c r="F456" s="2134"/>
      <c r="G456" s="2134"/>
      <c r="H456" s="2134"/>
      <c r="I456" s="2134"/>
      <c r="J456" s="2134"/>
      <c r="K456" s="3044"/>
      <c r="L456" s="2121"/>
    </row>
    <row r="457" spans="1:12" ht="15.75" x14ac:dyDescent="0.25">
      <c r="A457" s="2132"/>
      <c r="B457" s="2133"/>
      <c r="C457" s="2134"/>
      <c r="D457" s="2135">
        <f t="shared" si="6"/>
        <v>0</v>
      </c>
      <c r="E457" s="2134"/>
      <c r="F457" s="2134"/>
      <c r="G457" s="2134"/>
      <c r="H457" s="2134"/>
      <c r="I457" s="2134"/>
      <c r="J457" s="2134"/>
      <c r="K457" s="3044"/>
      <c r="L457" s="2121"/>
    </row>
    <row r="458" spans="1:12" ht="15.75" x14ac:dyDescent="0.25">
      <c r="A458" s="2132"/>
      <c r="B458" s="2133"/>
      <c r="C458" s="2134"/>
      <c r="D458" s="2135">
        <f t="shared" ref="D458:D521" si="7">+C458*(100-E458)/100</f>
        <v>0</v>
      </c>
      <c r="E458" s="2134"/>
      <c r="F458" s="2134"/>
      <c r="G458" s="2134"/>
      <c r="H458" s="2134"/>
      <c r="I458" s="2134"/>
      <c r="J458" s="2134"/>
      <c r="K458" s="3044"/>
      <c r="L458" s="2121"/>
    </row>
    <row r="459" spans="1:12" ht="15.75" x14ac:dyDescent="0.25">
      <c r="A459" s="2132"/>
      <c r="B459" s="2133"/>
      <c r="C459" s="2134"/>
      <c r="D459" s="2135">
        <f t="shared" si="7"/>
        <v>0</v>
      </c>
      <c r="E459" s="2134"/>
      <c r="F459" s="2134"/>
      <c r="G459" s="2134"/>
      <c r="H459" s="2134"/>
      <c r="I459" s="2134"/>
      <c r="J459" s="2134"/>
      <c r="K459" s="3044"/>
      <c r="L459" s="2121"/>
    </row>
    <row r="460" spans="1:12" ht="15.75" x14ac:dyDescent="0.25">
      <c r="A460" s="2132"/>
      <c r="B460" s="2133"/>
      <c r="C460" s="2134"/>
      <c r="D460" s="2135">
        <f t="shared" si="7"/>
        <v>0</v>
      </c>
      <c r="E460" s="2134"/>
      <c r="F460" s="2134"/>
      <c r="G460" s="2134"/>
      <c r="H460" s="2134"/>
      <c r="I460" s="2134"/>
      <c r="J460" s="2134"/>
      <c r="K460" s="3044"/>
      <c r="L460" s="2121"/>
    </row>
    <row r="461" spans="1:12" ht="15.75" x14ac:dyDescent="0.25">
      <c r="A461" s="2132"/>
      <c r="B461" s="2133"/>
      <c r="C461" s="2134"/>
      <c r="D461" s="2135">
        <f t="shared" si="7"/>
        <v>0</v>
      </c>
      <c r="E461" s="2134"/>
      <c r="F461" s="2134"/>
      <c r="G461" s="2134"/>
      <c r="H461" s="2134"/>
      <c r="I461" s="2134"/>
      <c r="J461" s="2134"/>
      <c r="K461" s="3044"/>
      <c r="L461" s="2121"/>
    </row>
    <row r="462" spans="1:12" ht="15.75" x14ac:dyDescent="0.25">
      <c r="A462" s="2132"/>
      <c r="B462" s="2133"/>
      <c r="C462" s="2134"/>
      <c r="D462" s="2135">
        <f t="shared" si="7"/>
        <v>0</v>
      </c>
      <c r="E462" s="2134"/>
      <c r="F462" s="2134"/>
      <c r="G462" s="2134"/>
      <c r="H462" s="2134"/>
      <c r="I462" s="2134"/>
      <c r="J462" s="2134"/>
      <c r="K462" s="3044"/>
      <c r="L462" s="2121"/>
    </row>
    <row r="463" spans="1:12" ht="15.75" x14ac:dyDescent="0.25">
      <c r="A463" s="2132"/>
      <c r="B463" s="2133"/>
      <c r="C463" s="2134"/>
      <c r="D463" s="2135">
        <f t="shared" si="7"/>
        <v>0</v>
      </c>
      <c r="E463" s="2134"/>
      <c r="F463" s="2134"/>
      <c r="G463" s="2134"/>
      <c r="H463" s="2134"/>
      <c r="I463" s="2134"/>
      <c r="J463" s="2134"/>
      <c r="K463" s="3044"/>
      <c r="L463" s="2121"/>
    </row>
    <row r="464" spans="1:12" ht="15.75" x14ac:dyDescent="0.25">
      <c r="A464" s="2132"/>
      <c r="B464" s="2133"/>
      <c r="C464" s="2134"/>
      <c r="D464" s="2135">
        <f t="shared" si="7"/>
        <v>0</v>
      </c>
      <c r="E464" s="2134"/>
      <c r="F464" s="2134"/>
      <c r="G464" s="2134"/>
      <c r="H464" s="2134"/>
      <c r="I464" s="2134"/>
      <c r="J464" s="2134"/>
      <c r="K464" s="3044"/>
      <c r="L464" s="2121"/>
    </row>
    <row r="465" spans="1:12" ht="15.75" x14ac:dyDescent="0.25">
      <c r="A465" s="2132"/>
      <c r="B465" s="2133"/>
      <c r="C465" s="2134"/>
      <c r="D465" s="2135">
        <f t="shared" si="7"/>
        <v>0</v>
      </c>
      <c r="E465" s="2134"/>
      <c r="F465" s="2134"/>
      <c r="G465" s="2134"/>
      <c r="H465" s="2134"/>
      <c r="I465" s="2134"/>
      <c r="J465" s="2134"/>
      <c r="K465" s="3044"/>
      <c r="L465" s="2121"/>
    </row>
    <row r="466" spans="1:12" ht="15.75" x14ac:dyDescent="0.25">
      <c r="A466" s="2132"/>
      <c r="B466" s="2133"/>
      <c r="C466" s="2134"/>
      <c r="D466" s="2135">
        <f t="shared" si="7"/>
        <v>0</v>
      </c>
      <c r="E466" s="2134"/>
      <c r="F466" s="2134"/>
      <c r="G466" s="2134"/>
      <c r="H466" s="2134"/>
      <c r="I466" s="2134"/>
      <c r="J466" s="2134"/>
      <c r="K466" s="3044"/>
      <c r="L466" s="2121"/>
    </row>
    <row r="467" spans="1:12" ht="15.75" x14ac:dyDescent="0.25">
      <c r="A467" s="2132"/>
      <c r="B467" s="2133"/>
      <c r="C467" s="2134"/>
      <c r="D467" s="2135">
        <f t="shared" si="7"/>
        <v>0</v>
      </c>
      <c r="E467" s="2134"/>
      <c r="F467" s="2134"/>
      <c r="G467" s="2134"/>
      <c r="H467" s="2134"/>
      <c r="I467" s="2134"/>
      <c r="J467" s="2134"/>
      <c r="K467" s="3044"/>
      <c r="L467" s="2121"/>
    </row>
    <row r="468" spans="1:12" ht="15.75" x14ac:dyDescent="0.25">
      <c r="A468" s="2132"/>
      <c r="B468" s="2133"/>
      <c r="C468" s="2134"/>
      <c r="D468" s="2135">
        <f t="shared" si="7"/>
        <v>0</v>
      </c>
      <c r="E468" s="2134"/>
      <c r="F468" s="2134"/>
      <c r="G468" s="2134"/>
      <c r="H468" s="2134"/>
      <c r="I468" s="2134"/>
      <c r="J468" s="2134"/>
      <c r="K468" s="3044"/>
      <c r="L468" s="2121"/>
    </row>
    <row r="469" spans="1:12" ht="15.75" x14ac:dyDescent="0.25">
      <c r="A469" s="2132"/>
      <c r="B469" s="2133"/>
      <c r="C469" s="2134"/>
      <c r="D469" s="2135">
        <f t="shared" si="7"/>
        <v>0</v>
      </c>
      <c r="E469" s="2134"/>
      <c r="F469" s="2134"/>
      <c r="G469" s="2134"/>
      <c r="H469" s="2134"/>
      <c r="I469" s="2134"/>
      <c r="J469" s="2134"/>
      <c r="K469" s="3044"/>
      <c r="L469" s="2121"/>
    </row>
    <row r="470" spans="1:12" ht="15.75" x14ac:dyDescent="0.25">
      <c r="A470" s="2132"/>
      <c r="B470" s="2133"/>
      <c r="C470" s="2134"/>
      <c r="D470" s="2135">
        <f t="shared" si="7"/>
        <v>0</v>
      </c>
      <c r="E470" s="2134"/>
      <c r="F470" s="2134"/>
      <c r="G470" s="2134"/>
      <c r="H470" s="2134"/>
      <c r="I470" s="2134"/>
      <c r="J470" s="2134"/>
      <c r="K470" s="3044"/>
      <c r="L470" s="2121"/>
    </row>
    <row r="471" spans="1:12" ht="15.75" x14ac:dyDescent="0.25">
      <c r="A471" s="2132"/>
      <c r="B471" s="2133"/>
      <c r="C471" s="2134"/>
      <c r="D471" s="2135">
        <f t="shared" si="7"/>
        <v>0</v>
      </c>
      <c r="E471" s="2134"/>
      <c r="F471" s="2134"/>
      <c r="G471" s="2134"/>
      <c r="H471" s="2134"/>
      <c r="I471" s="2134"/>
      <c r="J471" s="2134"/>
      <c r="K471" s="3044"/>
      <c r="L471" s="2121"/>
    </row>
    <row r="472" spans="1:12" ht="15.75" x14ac:dyDescent="0.25">
      <c r="A472" s="2132"/>
      <c r="B472" s="2133"/>
      <c r="C472" s="2134"/>
      <c r="D472" s="2135">
        <f t="shared" si="7"/>
        <v>0</v>
      </c>
      <c r="E472" s="2134"/>
      <c r="F472" s="2134"/>
      <c r="G472" s="2134"/>
      <c r="H472" s="2134"/>
      <c r="I472" s="2134"/>
      <c r="J472" s="2134"/>
      <c r="K472" s="3044"/>
      <c r="L472" s="2121"/>
    </row>
    <row r="473" spans="1:12" ht="15.75" x14ac:dyDescent="0.25">
      <c r="A473" s="2132"/>
      <c r="B473" s="2133"/>
      <c r="C473" s="2134"/>
      <c r="D473" s="2135">
        <f t="shared" si="7"/>
        <v>0</v>
      </c>
      <c r="E473" s="2134"/>
      <c r="F473" s="2134"/>
      <c r="G473" s="2134"/>
      <c r="H473" s="2134"/>
      <c r="I473" s="2134"/>
      <c r="J473" s="2134"/>
      <c r="K473" s="3044"/>
      <c r="L473" s="2121"/>
    </row>
    <row r="474" spans="1:12" ht="15.75" x14ac:dyDescent="0.25">
      <c r="A474" s="2132"/>
      <c r="B474" s="2133"/>
      <c r="C474" s="2134"/>
      <c r="D474" s="2135">
        <f t="shared" si="7"/>
        <v>0</v>
      </c>
      <c r="E474" s="2134"/>
      <c r="F474" s="2134"/>
      <c r="G474" s="2134"/>
      <c r="H474" s="2134"/>
      <c r="I474" s="2134"/>
      <c r="J474" s="2134"/>
      <c r="K474" s="3044"/>
      <c r="L474" s="2121"/>
    </row>
    <row r="475" spans="1:12" ht="15.75" x14ac:dyDescent="0.25">
      <c r="A475" s="2132"/>
      <c r="B475" s="2133"/>
      <c r="C475" s="2134"/>
      <c r="D475" s="2135">
        <f t="shared" si="7"/>
        <v>0</v>
      </c>
      <c r="E475" s="2134"/>
      <c r="F475" s="2134"/>
      <c r="G475" s="2134"/>
      <c r="H475" s="2134"/>
      <c r="I475" s="2134"/>
      <c r="J475" s="2134"/>
      <c r="K475" s="3044"/>
      <c r="L475" s="2121"/>
    </row>
    <row r="476" spans="1:12" ht="15.75" x14ac:dyDescent="0.25">
      <c r="A476" s="2132"/>
      <c r="B476" s="2133"/>
      <c r="C476" s="2134"/>
      <c r="D476" s="2135">
        <f t="shared" si="7"/>
        <v>0</v>
      </c>
      <c r="E476" s="2134"/>
      <c r="F476" s="2134"/>
      <c r="G476" s="2134"/>
      <c r="H476" s="2134"/>
      <c r="I476" s="2134"/>
      <c r="J476" s="2134"/>
      <c r="K476" s="3044"/>
      <c r="L476" s="2121"/>
    </row>
    <row r="477" spans="1:12" ht="15.75" x14ac:dyDescent="0.25">
      <c r="A477" s="2132"/>
      <c r="B477" s="2133"/>
      <c r="C477" s="2134"/>
      <c r="D477" s="2135">
        <f t="shared" si="7"/>
        <v>0</v>
      </c>
      <c r="E477" s="2134"/>
      <c r="F477" s="2134"/>
      <c r="G477" s="2134"/>
      <c r="H477" s="2134"/>
      <c r="I477" s="2134"/>
      <c r="J477" s="2134"/>
      <c r="K477" s="3044"/>
      <c r="L477" s="2121"/>
    </row>
    <row r="478" spans="1:12" ht="15.75" x14ac:dyDescent="0.25">
      <c r="A478" s="2132"/>
      <c r="B478" s="2133"/>
      <c r="C478" s="2134"/>
      <c r="D478" s="2135">
        <f t="shared" si="7"/>
        <v>0</v>
      </c>
      <c r="E478" s="2134"/>
      <c r="F478" s="2134"/>
      <c r="G478" s="2134"/>
      <c r="H478" s="2134"/>
      <c r="I478" s="2134"/>
      <c r="J478" s="2134"/>
      <c r="K478" s="3044"/>
      <c r="L478" s="2121"/>
    </row>
    <row r="479" spans="1:12" ht="15.75" x14ac:dyDescent="0.25">
      <c r="A479" s="2132"/>
      <c r="B479" s="2133"/>
      <c r="C479" s="2134"/>
      <c r="D479" s="2135">
        <f t="shared" si="7"/>
        <v>0</v>
      </c>
      <c r="E479" s="2134"/>
      <c r="F479" s="2134"/>
      <c r="G479" s="2134"/>
      <c r="H479" s="2134"/>
      <c r="I479" s="2134"/>
      <c r="J479" s="2134"/>
      <c r="K479" s="3044"/>
      <c r="L479" s="2121"/>
    </row>
    <row r="480" spans="1:12" ht="15.75" x14ac:dyDescent="0.25">
      <c r="A480" s="2132"/>
      <c r="B480" s="2133"/>
      <c r="C480" s="2134"/>
      <c r="D480" s="2135">
        <f t="shared" si="7"/>
        <v>0</v>
      </c>
      <c r="E480" s="2134"/>
      <c r="F480" s="2134"/>
      <c r="G480" s="2134"/>
      <c r="H480" s="2134"/>
      <c r="I480" s="2134"/>
      <c r="J480" s="2134"/>
      <c r="K480" s="3044"/>
      <c r="L480" s="2121"/>
    </row>
    <row r="481" spans="1:12" ht="15.75" x14ac:dyDescent="0.25">
      <c r="A481" s="2132"/>
      <c r="B481" s="2133"/>
      <c r="C481" s="2134"/>
      <c r="D481" s="2135">
        <f t="shared" si="7"/>
        <v>0</v>
      </c>
      <c r="E481" s="2134"/>
      <c r="F481" s="2134"/>
      <c r="G481" s="2134"/>
      <c r="H481" s="2134"/>
      <c r="I481" s="2134"/>
      <c r="J481" s="2134"/>
      <c r="K481" s="3044"/>
      <c r="L481" s="2121"/>
    </row>
    <row r="482" spans="1:12" ht="15.75" x14ac:dyDescent="0.25">
      <c r="A482" s="2132"/>
      <c r="B482" s="2133"/>
      <c r="C482" s="2134"/>
      <c r="D482" s="2135">
        <f t="shared" si="7"/>
        <v>0</v>
      </c>
      <c r="E482" s="2134"/>
      <c r="F482" s="2134"/>
      <c r="G482" s="2134"/>
      <c r="H482" s="2134"/>
      <c r="I482" s="2134"/>
      <c r="J482" s="2134"/>
      <c r="K482" s="3044"/>
      <c r="L482" s="2121"/>
    </row>
    <row r="483" spans="1:12" ht="15.75" x14ac:dyDescent="0.25">
      <c r="A483" s="2132"/>
      <c r="B483" s="2133"/>
      <c r="C483" s="2134"/>
      <c r="D483" s="2135">
        <f t="shared" si="7"/>
        <v>0</v>
      </c>
      <c r="E483" s="2134"/>
      <c r="F483" s="2134"/>
      <c r="G483" s="2134"/>
      <c r="H483" s="2134"/>
      <c r="I483" s="2134"/>
      <c r="J483" s="2134"/>
      <c r="K483" s="3044"/>
      <c r="L483" s="2121"/>
    </row>
    <row r="484" spans="1:12" ht="15.75" x14ac:dyDescent="0.25">
      <c r="A484" s="2132"/>
      <c r="B484" s="2133"/>
      <c r="C484" s="2134"/>
      <c r="D484" s="2135">
        <f t="shared" si="7"/>
        <v>0</v>
      </c>
      <c r="E484" s="2134"/>
      <c r="F484" s="2134"/>
      <c r="G484" s="2134"/>
      <c r="H484" s="2134"/>
      <c r="I484" s="2134"/>
      <c r="J484" s="2134"/>
      <c r="K484" s="3044"/>
      <c r="L484" s="2121"/>
    </row>
    <row r="485" spans="1:12" ht="15.75" x14ac:dyDescent="0.25">
      <c r="A485" s="2132"/>
      <c r="B485" s="2133"/>
      <c r="C485" s="2134"/>
      <c r="D485" s="2135">
        <f t="shared" si="7"/>
        <v>0</v>
      </c>
      <c r="E485" s="2134"/>
      <c r="F485" s="2134"/>
      <c r="G485" s="2134"/>
      <c r="H485" s="2134"/>
      <c r="I485" s="2134"/>
      <c r="J485" s="2134"/>
      <c r="K485" s="3044"/>
      <c r="L485" s="2121"/>
    </row>
    <row r="486" spans="1:12" ht="15.75" x14ac:dyDescent="0.25">
      <c r="A486" s="2132"/>
      <c r="B486" s="2133"/>
      <c r="C486" s="2134"/>
      <c r="D486" s="2135">
        <f t="shared" si="7"/>
        <v>0</v>
      </c>
      <c r="E486" s="2134"/>
      <c r="F486" s="2134"/>
      <c r="G486" s="2134"/>
      <c r="H486" s="2134"/>
      <c r="I486" s="2134"/>
      <c r="J486" s="2134"/>
      <c r="K486" s="3044"/>
      <c r="L486" s="2121"/>
    </row>
    <row r="487" spans="1:12" ht="15.75" x14ac:dyDescent="0.25">
      <c r="A487" s="2132"/>
      <c r="B487" s="2133"/>
      <c r="C487" s="2134"/>
      <c r="D487" s="2135">
        <f t="shared" si="7"/>
        <v>0</v>
      </c>
      <c r="E487" s="2134"/>
      <c r="F487" s="2134"/>
      <c r="G487" s="2134"/>
      <c r="H487" s="2134"/>
      <c r="I487" s="2134"/>
      <c r="J487" s="2134"/>
      <c r="K487" s="3044"/>
      <c r="L487" s="2121"/>
    </row>
    <row r="488" spans="1:12" ht="15.75" x14ac:dyDescent="0.25">
      <c r="A488" s="2132"/>
      <c r="B488" s="2133"/>
      <c r="C488" s="2134"/>
      <c r="D488" s="2135">
        <f t="shared" si="7"/>
        <v>0</v>
      </c>
      <c r="E488" s="2134"/>
      <c r="F488" s="2134"/>
      <c r="G488" s="2134"/>
      <c r="H488" s="2134"/>
      <c r="I488" s="2134"/>
      <c r="J488" s="2134"/>
      <c r="K488" s="3044"/>
      <c r="L488" s="2121"/>
    </row>
    <row r="489" spans="1:12" ht="15.75" x14ac:dyDescent="0.25">
      <c r="A489" s="2132"/>
      <c r="B489" s="2133"/>
      <c r="C489" s="2134"/>
      <c r="D489" s="2135">
        <f t="shared" si="7"/>
        <v>0</v>
      </c>
      <c r="E489" s="2134"/>
      <c r="F489" s="2134"/>
      <c r="G489" s="2134"/>
      <c r="H489" s="2134"/>
      <c r="I489" s="2134"/>
      <c r="J489" s="2134"/>
      <c r="K489" s="3044"/>
      <c r="L489" s="2121"/>
    </row>
    <row r="490" spans="1:12" ht="15.75" x14ac:dyDescent="0.25">
      <c r="A490" s="2132"/>
      <c r="B490" s="2133"/>
      <c r="C490" s="2134"/>
      <c r="D490" s="2135">
        <f t="shared" si="7"/>
        <v>0</v>
      </c>
      <c r="E490" s="2134"/>
      <c r="F490" s="2134"/>
      <c r="G490" s="2134"/>
      <c r="H490" s="2134"/>
      <c r="I490" s="2134"/>
      <c r="J490" s="2134"/>
      <c r="K490" s="3044"/>
      <c r="L490" s="2121"/>
    </row>
    <row r="491" spans="1:12" ht="15.75" x14ac:dyDescent="0.25">
      <c r="A491" s="2132"/>
      <c r="B491" s="2133"/>
      <c r="C491" s="2134"/>
      <c r="D491" s="2135">
        <f t="shared" si="7"/>
        <v>0</v>
      </c>
      <c r="E491" s="2134"/>
      <c r="F491" s="2134"/>
      <c r="G491" s="2134"/>
      <c r="H491" s="2134"/>
      <c r="I491" s="2134"/>
      <c r="J491" s="2134"/>
      <c r="K491" s="3044"/>
      <c r="L491" s="2121"/>
    </row>
    <row r="492" spans="1:12" ht="15.75" x14ac:dyDescent="0.25">
      <c r="A492" s="2132"/>
      <c r="B492" s="2133"/>
      <c r="C492" s="2134"/>
      <c r="D492" s="2135">
        <f t="shared" si="7"/>
        <v>0</v>
      </c>
      <c r="E492" s="2134"/>
      <c r="F492" s="2134"/>
      <c r="G492" s="2134"/>
      <c r="H492" s="2134"/>
      <c r="I492" s="2134"/>
      <c r="J492" s="2134"/>
      <c r="K492" s="3044"/>
      <c r="L492" s="2121"/>
    </row>
    <row r="493" spans="1:12" ht="15.75" x14ac:dyDescent="0.25">
      <c r="A493" s="2132"/>
      <c r="B493" s="2133"/>
      <c r="C493" s="2134"/>
      <c r="D493" s="2135">
        <f t="shared" si="7"/>
        <v>0</v>
      </c>
      <c r="E493" s="2134"/>
      <c r="F493" s="2134"/>
      <c r="G493" s="2134"/>
      <c r="H493" s="2134"/>
      <c r="I493" s="2134"/>
      <c r="J493" s="2134"/>
      <c r="K493" s="3044"/>
      <c r="L493" s="2121"/>
    </row>
    <row r="494" spans="1:12" ht="15.75" x14ac:dyDescent="0.25">
      <c r="A494" s="2132"/>
      <c r="B494" s="2133"/>
      <c r="C494" s="2134"/>
      <c r="D494" s="2135">
        <f t="shared" si="7"/>
        <v>0</v>
      </c>
      <c r="E494" s="2134"/>
      <c r="F494" s="2134"/>
      <c r="G494" s="2134"/>
      <c r="H494" s="2134"/>
      <c r="I494" s="2134"/>
      <c r="J494" s="2134"/>
      <c r="K494" s="3044"/>
      <c r="L494" s="2121"/>
    </row>
    <row r="495" spans="1:12" ht="15.75" x14ac:dyDescent="0.25">
      <c r="A495" s="2132"/>
      <c r="B495" s="2133"/>
      <c r="C495" s="2134"/>
      <c r="D495" s="2135">
        <f t="shared" si="7"/>
        <v>0</v>
      </c>
      <c r="E495" s="2134"/>
      <c r="F495" s="2134"/>
      <c r="G495" s="2134"/>
      <c r="H495" s="2134"/>
      <c r="I495" s="2134"/>
      <c r="J495" s="2134"/>
      <c r="K495" s="3044"/>
      <c r="L495" s="2121"/>
    </row>
    <row r="496" spans="1:12" ht="15.75" x14ac:dyDescent="0.25">
      <c r="A496" s="2132"/>
      <c r="B496" s="2133"/>
      <c r="C496" s="2134"/>
      <c r="D496" s="2135">
        <f t="shared" si="7"/>
        <v>0</v>
      </c>
      <c r="E496" s="2134"/>
      <c r="F496" s="2134"/>
      <c r="G496" s="2134"/>
      <c r="H496" s="2134"/>
      <c r="I496" s="2134"/>
      <c r="J496" s="2134"/>
      <c r="K496" s="3044"/>
      <c r="L496" s="2121"/>
    </row>
    <row r="497" spans="1:12" ht="15.75" x14ac:dyDescent="0.25">
      <c r="A497" s="2132"/>
      <c r="B497" s="2133"/>
      <c r="C497" s="2134"/>
      <c r="D497" s="2135">
        <f t="shared" si="7"/>
        <v>0</v>
      </c>
      <c r="E497" s="2134"/>
      <c r="F497" s="2134"/>
      <c r="G497" s="2134"/>
      <c r="H497" s="2134"/>
      <c r="I497" s="2134"/>
      <c r="J497" s="2134"/>
      <c r="K497" s="3044"/>
      <c r="L497" s="2121"/>
    </row>
    <row r="498" spans="1:12" ht="15.75" x14ac:dyDescent="0.25">
      <c r="A498" s="2132"/>
      <c r="B498" s="2133"/>
      <c r="C498" s="2134"/>
      <c r="D498" s="2135">
        <f t="shared" si="7"/>
        <v>0</v>
      </c>
      <c r="E498" s="2134"/>
      <c r="F498" s="2134"/>
      <c r="G498" s="2134"/>
      <c r="H498" s="2134"/>
      <c r="I498" s="2134"/>
      <c r="J498" s="2134"/>
      <c r="K498" s="3044"/>
      <c r="L498" s="2121"/>
    </row>
    <row r="499" spans="1:12" ht="15.75" x14ac:dyDescent="0.25">
      <c r="A499" s="2132"/>
      <c r="B499" s="2133"/>
      <c r="C499" s="2134"/>
      <c r="D499" s="2135">
        <f t="shared" si="7"/>
        <v>0</v>
      </c>
      <c r="E499" s="2134"/>
      <c r="F499" s="2134"/>
      <c r="G499" s="2134"/>
      <c r="H499" s="2134"/>
      <c r="I499" s="2134"/>
      <c r="J499" s="2134"/>
      <c r="K499" s="3044"/>
      <c r="L499" s="2121"/>
    </row>
    <row r="500" spans="1:12" ht="15.75" x14ac:dyDescent="0.25">
      <c r="A500" s="2132"/>
      <c r="B500" s="2133"/>
      <c r="C500" s="2134"/>
      <c r="D500" s="2135">
        <f t="shared" si="7"/>
        <v>0</v>
      </c>
      <c r="E500" s="2134"/>
      <c r="F500" s="2134"/>
      <c r="G500" s="2134"/>
      <c r="H500" s="2134"/>
      <c r="I500" s="2134"/>
      <c r="J500" s="2134"/>
      <c r="K500" s="3044"/>
      <c r="L500" s="2121"/>
    </row>
    <row r="501" spans="1:12" ht="15.75" x14ac:dyDescent="0.25">
      <c r="A501" s="2132"/>
      <c r="B501" s="2133"/>
      <c r="C501" s="2134"/>
      <c r="D501" s="2135">
        <f t="shared" si="7"/>
        <v>0</v>
      </c>
      <c r="E501" s="2134"/>
      <c r="F501" s="2134"/>
      <c r="G501" s="2134"/>
      <c r="H501" s="2134"/>
      <c r="I501" s="2134"/>
      <c r="J501" s="2134"/>
      <c r="K501" s="3044"/>
      <c r="L501" s="2121"/>
    </row>
    <row r="502" spans="1:12" ht="15.75" x14ac:dyDescent="0.25">
      <c r="A502" s="2132"/>
      <c r="B502" s="2133"/>
      <c r="C502" s="2134"/>
      <c r="D502" s="2135">
        <f t="shared" si="7"/>
        <v>0</v>
      </c>
      <c r="E502" s="2134"/>
      <c r="F502" s="2134"/>
      <c r="G502" s="2134"/>
      <c r="H502" s="2134"/>
      <c r="I502" s="2134"/>
      <c r="J502" s="2134"/>
      <c r="K502" s="3044"/>
      <c r="L502" s="2121"/>
    </row>
    <row r="503" spans="1:12" ht="15.75" x14ac:dyDescent="0.25">
      <c r="A503" s="2132"/>
      <c r="B503" s="2133"/>
      <c r="C503" s="2134"/>
      <c r="D503" s="2135">
        <f t="shared" si="7"/>
        <v>0</v>
      </c>
      <c r="E503" s="2134"/>
      <c r="F503" s="2134"/>
      <c r="G503" s="2134"/>
      <c r="H503" s="2134"/>
      <c r="I503" s="2134"/>
      <c r="J503" s="2134"/>
      <c r="K503" s="3044"/>
      <c r="L503" s="2121"/>
    </row>
    <row r="504" spans="1:12" ht="15.75" x14ac:dyDescent="0.25">
      <c r="A504" s="2132"/>
      <c r="B504" s="2133"/>
      <c r="C504" s="2134"/>
      <c r="D504" s="2135">
        <f t="shared" si="7"/>
        <v>0</v>
      </c>
      <c r="E504" s="2134"/>
      <c r="F504" s="2134"/>
      <c r="G504" s="2134"/>
      <c r="H504" s="2134"/>
      <c r="I504" s="2134"/>
      <c r="J504" s="2134"/>
      <c r="K504" s="3044"/>
      <c r="L504" s="2121"/>
    </row>
    <row r="505" spans="1:12" ht="15.75" x14ac:dyDescent="0.25">
      <c r="A505" s="2132"/>
      <c r="B505" s="2133"/>
      <c r="C505" s="2134"/>
      <c r="D505" s="2135">
        <f t="shared" si="7"/>
        <v>0</v>
      </c>
      <c r="E505" s="2134"/>
      <c r="F505" s="2134"/>
      <c r="G505" s="2134"/>
      <c r="H505" s="2134"/>
      <c r="I505" s="2134"/>
      <c r="J505" s="2134"/>
      <c r="K505" s="3044"/>
      <c r="L505" s="2121"/>
    </row>
    <row r="506" spans="1:12" ht="15.75" x14ac:dyDescent="0.25">
      <c r="A506" s="2132"/>
      <c r="B506" s="2133"/>
      <c r="C506" s="2134"/>
      <c r="D506" s="2135">
        <f t="shared" si="7"/>
        <v>0</v>
      </c>
      <c r="E506" s="2134"/>
      <c r="F506" s="2134"/>
      <c r="G506" s="2134"/>
      <c r="H506" s="2134"/>
      <c r="I506" s="2134"/>
      <c r="J506" s="2134"/>
      <c r="K506" s="3044"/>
      <c r="L506" s="2121"/>
    </row>
    <row r="507" spans="1:12" ht="15.75" x14ac:dyDescent="0.25">
      <c r="A507" s="2132"/>
      <c r="B507" s="2133"/>
      <c r="C507" s="2134"/>
      <c r="D507" s="2135">
        <f t="shared" si="7"/>
        <v>0</v>
      </c>
      <c r="E507" s="2134"/>
      <c r="F507" s="2134"/>
      <c r="G507" s="2134"/>
      <c r="H507" s="2134"/>
      <c r="I507" s="2134"/>
      <c r="J507" s="2134"/>
      <c r="K507" s="3044"/>
      <c r="L507" s="2121"/>
    </row>
    <row r="508" spans="1:12" ht="15.75" x14ac:dyDescent="0.25">
      <c r="A508" s="2132"/>
      <c r="B508" s="2133"/>
      <c r="C508" s="2134"/>
      <c r="D508" s="2135">
        <f t="shared" si="7"/>
        <v>0</v>
      </c>
      <c r="E508" s="2134"/>
      <c r="F508" s="2134"/>
      <c r="G508" s="2134"/>
      <c r="H508" s="2134"/>
      <c r="I508" s="2134"/>
      <c r="J508" s="2134"/>
      <c r="K508" s="3044"/>
      <c r="L508" s="2121"/>
    </row>
    <row r="509" spans="1:12" ht="15.75" x14ac:dyDescent="0.25">
      <c r="A509" s="2132"/>
      <c r="B509" s="2133"/>
      <c r="C509" s="2134"/>
      <c r="D509" s="2135">
        <f t="shared" si="7"/>
        <v>0</v>
      </c>
      <c r="E509" s="2134"/>
      <c r="F509" s="2134"/>
      <c r="G509" s="2134"/>
      <c r="H509" s="2134"/>
      <c r="I509" s="2134"/>
      <c r="J509" s="2134"/>
      <c r="K509" s="3044"/>
      <c r="L509" s="2121"/>
    </row>
    <row r="510" spans="1:12" ht="15.75" x14ac:dyDescent="0.25">
      <c r="A510" s="2132"/>
      <c r="B510" s="2133"/>
      <c r="C510" s="2134"/>
      <c r="D510" s="2135">
        <f t="shared" si="7"/>
        <v>0</v>
      </c>
      <c r="E510" s="2134"/>
      <c r="F510" s="2134"/>
      <c r="G510" s="2134"/>
      <c r="H510" s="2134"/>
      <c r="I510" s="2134"/>
      <c r="J510" s="2134"/>
      <c r="K510" s="3044"/>
      <c r="L510" s="2121"/>
    </row>
    <row r="511" spans="1:12" ht="15.75" x14ac:dyDescent="0.25">
      <c r="A511" s="2132"/>
      <c r="B511" s="2133"/>
      <c r="C511" s="2134"/>
      <c r="D511" s="2135">
        <f t="shared" si="7"/>
        <v>0</v>
      </c>
      <c r="E511" s="2134"/>
      <c r="F511" s="2134"/>
      <c r="G511" s="2134"/>
      <c r="H511" s="2134"/>
      <c r="I511" s="2134"/>
      <c r="J511" s="2134"/>
      <c r="K511" s="3044"/>
      <c r="L511" s="2121"/>
    </row>
    <row r="512" spans="1:12" ht="15.75" x14ac:dyDescent="0.25">
      <c r="A512" s="2132"/>
      <c r="B512" s="2133"/>
      <c r="C512" s="2134"/>
      <c r="D512" s="2135">
        <f t="shared" si="7"/>
        <v>0</v>
      </c>
      <c r="E512" s="2134"/>
      <c r="F512" s="2134"/>
      <c r="G512" s="2134"/>
      <c r="H512" s="2134"/>
      <c r="I512" s="2134"/>
      <c r="J512" s="2134"/>
      <c r="K512" s="3044"/>
      <c r="L512" s="2121"/>
    </row>
    <row r="513" spans="1:12" ht="15.75" x14ac:dyDescent="0.25">
      <c r="A513" s="2132"/>
      <c r="B513" s="2133"/>
      <c r="C513" s="2134"/>
      <c r="D513" s="2135">
        <f t="shared" si="7"/>
        <v>0</v>
      </c>
      <c r="E513" s="2134"/>
      <c r="F513" s="2134"/>
      <c r="G513" s="2134"/>
      <c r="H513" s="2134"/>
      <c r="I513" s="2134"/>
      <c r="J513" s="2134"/>
      <c r="K513" s="3044"/>
      <c r="L513" s="2121"/>
    </row>
    <row r="514" spans="1:12" ht="15.75" x14ac:dyDescent="0.25">
      <c r="A514" s="2132"/>
      <c r="B514" s="2133"/>
      <c r="C514" s="2134"/>
      <c r="D514" s="2135">
        <f t="shared" si="7"/>
        <v>0</v>
      </c>
      <c r="E514" s="2134"/>
      <c r="F514" s="2134"/>
      <c r="G514" s="2134"/>
      <c r="H514" s="2134"/>
      <c r="I514" s="2134"/>
      <c r="J514" s="2134"/>
      <c r="K514" s="3044"/>
      <c r="L514" s="2121"/>
    </row>
    <row r="515" spans="1:12" ht="15.75" x14ac:dyDescent="0.25">
      <c r="A515" s="2132"/>
      <c r="B515" s="2133"/>
      <c r="C515" s="2134"/>
      <c r="D515" s="2135">
        <f t="shared" si="7"/>
        <v>0</v>
      </c>
      <c r="E515" s="2134"/>
      <c r="F515" s="2134"/>
      <c r="G515" s="2134"/>
      <c r="H515" s="2134"/>
      <c r="I515" s="2134"/>
      <c r="J515" s="2134"/>
      <c r="K515" s="3044"/>
      <c r="L515" s="2121"/>
    </row>
    <row r="516" spans="1:12" ht="15.75" x14ac:dyDescent="0.25">
      <c r="A516" s="2132"/>
      <c r="B516" s="2133"/>
      <c r="C516" s="2134"/>
      <c r="D516" s="2135">
        <f t="shared" si="7"/>
        <v>0</v>
      </c>
      <c r="E516" s="2134"/>
      <c r="F516" s="2134"/>
      <c r="G516" s="2134"/>
      <c r="H516" s="2134"/>
      <c r="I516" s="2134"/>
      <c r="J516" s="2134"/>
      <c r="K516" s="3044"/>
      <c r="L516" s="2121"/>
    </row>
    <row r="517" spans="1:12" ht="15.75" x14ac:dyDescent="0.25">
      <c r="A517" s="2132"/>
      <c r="B517" s="2133"/>
      <c r="C517" s="2134"/>
      <c r="D517" s="2135">
        <f t="shared" si="7"/>
        <v>0</v>
      </c>
      <c r="E517" s="2134"/>
      <c r="F517" s="2134"/>
      <c r="G517" s="2134"/>
      <c r="H517" s="2134"/>
      <c r="I517" s="2134"/>
      <c r="J517" s="2134"/>
      <c r="K517" s="3044"/>
      <c r="L517" s="2121"/>
    </row>
    <row r="518" spans="1:12" ht="15.75" x14ac:dyDescent="0.25">
      <c r="A518" s="2132"/>
      <c r="B518" s="2133"/>
      <c r="C518" s="2134"/>
      <c r="D518" s="2135">
        <f t="shared" si="7"/>
        <v>0</v>
      </c>
      <c r="E518" s="2134"/>
      <c r="F518" s="2134"/>
      <c r="G518" s="2134"/>
      <c r="H518" s="2134"/>
      <c r="I518" s="2134"/>
      <c r="J518" s="2134"/>
      <c r="K518" s="3044"/>
      <c r="L518" s="2121"/>
    </row>
    <row r="519" spans="1:12" ht="15.75" x14ac:dyDescent="0.25">
      <c r="A519" s="2132"/>
      <c r="B519" s="2133"/>
      <c r="C519" s="2134"/>
      <c r="D519" s="2135">
        <f t="shared" si="7"/>
        <v>0</v>
      </c>
      <c r="E519" s="2134"/>
      <c r="F519" s="2134"/>
      <c r="G519" s="2134"/>
      <c r="H519" s="2134"/>
      <c r="I519" s="2134"/>
      <c r="J519" s="2134"/>
      <c r="K519" s="3044"/>
      <c r="L519" s="2121"/>
    </row>
    <row r="520" spans="1:12" ht="15.75" x14ac:dyDescent="0.25">
      <c r="A520" s="2132"/>
      <c r="B520" s="2133"/>
      <c r="C520" s="2134"/>
      <c r="D520" s="2135">
        <f t="shared" si="7"/>
        <v>0</v>
      </c>
      <c r="E520" s="2134"/>
      <c r="F520" s="2134"/>
      <c r="G520" s="2134"/>
      <c r="H520" s="2134"/>
      <c r="I520" s="2134"/>
      <c r="J520" s="2134"/>
      <c r="K520" s="3044"/>
      <c r="L520" s="2121"/>
    </row>
    <row r="521" spans="1:12" ht="15.75" x14ac:dyDescent="0.25">
      <c r="A521" s="2132"/>
      <c r="B521" s="2133"/>
      <c r="C521" s="2134"/>
      <c r="D521" s="2135">
        <f t="shared" si="7"/>
        <v>0</v>
      </c>
      <c r="E521" s="2134"/>
      <c r="F521" s="2134"/>
      <c r="G521" s="2134"/>
      <c r="H521" s="2134"/>
      <c r="I521" s="2134"/>
      <c r="J521" s="2134"/>
      <c r="K521" s="3044"/>
      <c r="L521" s="2121"/>
    </row>
    <row r="522" spans="1:12" ht="15.75" x14ac:dyDescent="0.25">
      <c r="A522" s="2132"/>
      <c r="B522" s="2133"/>
      <c r="C522" s="2134"/>
      <c r="D522" s="2135">
        <f t="shared" ref="D522:D585" si="8">+C522*(100-E522)/100</f>
        <v>0</v>
      </c>
      <c r="E522" s="2134"/>
      <c r="F522" s="2134"/>
      <c r="G522" s="2134"/>
      <c r="H522" s="2134"/>
      <c r="I522" s="2134"/>
      <c r="J522" s="2134"/>
      <c r="K522" s="3044"/>
      <c r="L522" s="2121"/>
    </row>
    <row r="523" spans="1:12" ht="15.75" x14ac:dyDescent="0.25">
      <c r="A523" s="2132"/>
      <c r="B523" s="2133"/>
      <c r="C523" s="2134"/>
      <c r="D523" s="2135">
        <f t="shared" si="8"/>
        <v>0</v>
      </c>
      <c r="E523" s="2134"/>
      <c r="F523" s="2134"/>
      <c r="G523" s="2134"/>
      <c r="H523" s="2134"/>
      <c r="I523" s="2134"/>
      <c r="J523" s="2134"/>
      <c r="K523" s="3044"/>
      <c r="L523" s="2121"/>
    </row>
    <row r="524" spans="1:12" ht="15.75" x14ac:dyDescent="0.25">
      <c r="A524" s="2132"/>
      <c r="B524" s="2133"/>
      <c r="C524" s="2134"/>
      <c r="D524" s="2135">
        <f t="shared" si="8"/>
        <v>0</v>
      </c>
      <c r="E524" s="2134"/>
      <c r="F524" s="2134"/>
      <c r="G524" s="2134"/>
      <c r="H524" s="2134"/>
      <c r="I524" s="2134"/>
      <c r="J524" s="2134"/>
      <c r="K524" s="3044"/>
      <c r="L524" s="2121"/>
    </row>
    <row r="525" spans="1:12" ht="15.75" x14ac:dyDescent="0.25">
      <c r="A525" s="2132"/>
      <c r="B525" s="2133"/>
      <c r="C525" s="2134"/>
      <c r="D525" s="2135">
        <f t="shared" si="8"/>
        <v>0</v>
      </c>
      <c r="E525" s="2134"/>
      <c r="F525" s="2134"/>
      <c r="G525" s="2134"/>
      <c r="H525" s="2134"/>
      <c r="I525" s="2134"/>
      <c r="J525" s="2134"/>
      <c r="K525" s="3044"/>
      <c r="L525" s="2121"/>
    </row>
    <row r="526" spans="1:12" ht="15.75" x14ac:dyDescent="0.25">
      <c r="A526" s="2132"/>
      <c r="B526" s="2133"/>
      <c r="C526" s="2134"/>
      <c r="D526" s="2135">
        <f t="shared" si="8"/>
        <v>0</v>
      </c>
      <c r="E526" s="2134"/>
      <c r="F526" s="2134"/>
      <c r="G526" s="2134"/>
      <c r="H526" s="2134"/>
      <c r="I526" s="2134"/>
      <c r="J526" s="2134"/>
      <c r="K526" s="3044"/>
      <c r="L526" s="2121"/>
    </row>
    <row r="527" spans="1:12" ht="15.75" x14ac:dyDescent="0.25">
      <c r="A527" s="2132"/>
      <c r="B527" s="2133"/>
      <c r="C527" s="2134"/>
      <c r="D527" s="2135">
        <f t="shared" si="8"/>
        <v>0</v>
      </c>
      <c r="E527" s="2134"/>
      <c r="F527" s="2134"/>
      <c r="G527" s="2134"/>
      <c r="H527" s="2134"/>
      <c r="I527" s="2134"/>
      <c r="J527" s="2134"/>
      <c r="K527" s="3044"/>
      <c r="L527" s="2121"/>
    </row>
    <row r="528" spans="1:12" ht="15.75" x14ac:dyDescent="0.25">
      <c r="A528" s="2132"/>
      <c r="B528" s="2133"/>
      <c r="C528" s="2134"/>
      <c r="D528" s="2135">
        <f t="shared" si="8"/>
        <v>0</v>
      </c>
      <c r="E528" s="2134"/>
      <c r="F528" s="2134"/>
      <c r="G528" s="2134"/>
      <c r="H528" s="2134"/>
      <c r="I528" s="2134"/>
      <c r="J528" s="2134"/>
      <c r="K528" s="3044"/>
      <c r="L528" s="2121"/>
    </row>
    <row r="529" spans="1:12" ht="15.75" x14ac:dyDescent="0.25">
      <c r="A529" s="2132"/>
      <c r="B529" s="2133"/>
      <c r="C529" s="2134"/>
      <c r="D529" s="2135">
        <f t="shared" si="8"/>
        <v>0</v>
      </c>
      <c r="E529" s="2134"/>
      <c r="F529" s="2134"/>
      <c r="G529" s="2134"/>
      <c r="H529" s="2134"/>
      <c r="I529" s="2134"/>
      <c r="J529" s="2134"/>
      <c r="K529" s="3044"/>
      <c r="L529" s="2121"/>
    </row>
    <row r="530" spans="1:12" ht="15.75" x14ac:dyDescent="0.25">
      <c r="A530" s="2132"/>
      <c r="B530" s="2133"/>
      <c r="C530" s="2134"/>
      <c r="D530" s="2135">
        <f t="shared" si="8"/>
        <v>0</v>
      </c>
      <c r="E530" s="2134"/>
      <c r="F530" s="2134"/>
      <c r="G530" s="2134"/>
      <c r="H530" s="2134"/>
      <c r="I530" s="2134"/>
      <c r="J530" s="2134"/>
      <c r="K530" s="3044"/>
      <c r="L530" s="2121"/>
    </row>
    <row r="531" spans="1:12" ht="15.75" x14ac:dyDescent="0.25">
      <c r="A531" s="2132"/>
      <c r="B531" s="2133"/>
      <c r="C531" s="2134"/>
      <c r="D531" s="2135">
        <f t="shared" si="8"/>
        <v>0</v>
      </c>
      <c r="E531" s="2134"/>
      <c r="F531" s="2134"/>
      <c r="G531" s="2134"/>
      <c r="H531" s="2134"/>
      <c r="I531" s="2134"/>
      <c r="J531" s="2134"/>
      <c r="K531" s="3044"/>
      <c r="L531" s="2121"/>
    </row>
    <row r="532" spans="1:12" ht="15.75" x14ac:dyDescent="0.25">
      <c r="A532" s="2132"/>
      <c r="B532" s="2133"/>
      <c r="C532" s="2134"/>
      <c r="D532" s="2135">
        <f t="shared" si="8"/>
        <v>0</v>
      </c>
      <c r="E532" s="2134"/>
      <c r="F532" s="2134"/>
      <c r="G532" s="2134"/>
      <c r="H532" s="2134"/>
      <c r="I532" s="2134"/>
      <c r="J532" s="2134"/>
      <c r="K532" s="3044"/>
      <c r="L532" s="2121"/>
    </row>
    <row r="533" spans="1:12" ht="15.75" x14ac:dyDescent="0.25">
      <c r="A533" s="2132"/>
      <c r="B533" s="2133"/>
      <c r="C533" s="2134"/>
      <c r="D533" s="2135">
        <f t="shared" si="8"/>
        <v>0</v>
      </c>
      <c r="E533" s="2134"/>
      <c r="F533" s="2134"/>
      <c r="G533" s="2134"/>
      <c r="H533" s="2134"/>
      <c r="I533" s="2134"/>
      <c r="J533" s="2134"/>
      <c r="K533" s="3044"/>
      <c r="L533" s="2121"/>
    </row>
    <row r="534" spans="1:12" ht="15.75" x14ac:dyDescent="0.25">
      <c r="A534" s="2132"/>
      <c r="B534" s="2133"/>
      <c r="C534" s="2134"/>
      <c r="D534" s="2135">
        <f t="shared" si="8"/>
        <v>0</v>
      </c>
      <c r="E534" s="2134"/>
      <c r="F534" s="2134"/>
      <c r="G534" s="2134"/>
      <c r="H534" s="2134"/>
      <c r="I534" s="2134"/>
      <c r="J534" s="2134"/>
      <c r="K534" s="3044"/>
      <c r="L534" s="2121"/>
    </row>
    <row r="535" spans="1:12" ht="15.75" x14ac:dyDescent="0.25">
      <c r="A535" s="2132"/>
      <c r="B535" s="2133"/>
      <c r="C535" s="2134"/>
      <c r="D535" s="2135">
        <f t="shared" si="8"/>
        <v>0</v>
      </c>
      <c r="E535" s="2134"/>
      <c r="F535" s="2134"/>
      <c r="G535" s="2134"/>
      <c r="H535" s="2134"/>
      <c r="I535" s="2134"/>
      <c r="J535" s="2134"/>
      <c r="K535" s="3044"/>
      <c r="L535" s="2121"/>
    </row>
    <row r="536" spans="1:12" ht="15.75" x14ac:dyDescent="0.25">
      <c r="A536" s="2132"/>
      <c r="B536" s="2133"/>
      <c r="C536" s="2134"/>
      <c r="D536" s="2135">
        <f t="shared" si="8"/>
        <v>0</v>
      </c>
      <c r="E536" s="2134"/>
      <c r="F536" s="2134"/>
      <c r="G536" s="2134"/>
      <c r="H536" s="2134"/>
      <c r="I536" s="2134"/>
      <c r="J536" s="2134"/>
      <c r="K536" s="3044"/>
      <c r="L536" s="2121"/>
    </row>
    <row r="537" spans="1:12" ht="15.75" x14ac:dyDescent="0.25">
      <c r="A537" s="2132"/>
      <c r="B537" s="2133"/>
      <c r="C537" s="2134"/>
      <c r="D537" s="2135">
        <f t="shared" si="8"/>
        <v>0</v>
      </c>
      <c r="E537" s="2134"/>
      <c r="F537" s="2134"/>
      <c r="G537" s="2134"/>
      <c r="H537" s="2134"/>
      <c r="I537" s="2134"/>
      <c r="J537" s="2134"/>
      <c r="K537" s="3044"/>
      <c r="L537" s="2121"/>
    </row>
    <row r="538" spans="1:12" ht="15.75" x14ac:dyDescent="0.25">
      <c r="A538" s="2132"/>
      <c r="B538" s="2133"/>
      <c r="C538" s="2134"/>
      <c r="D538" s="2135">
        <f t="shared" si="8"/>
        <v>0</v>
      </c>
      <c r="E538" s="2134"/>
      <c r="F538" s="2134"/>
      <c r="G538" s="2134"/>
      <c r="H538" s="2134"/>
      <c r="I538" s="2134"/>
      <c r="J538" s="2134"/>
      <c r="K538" s="3044"/>
      <c r="L538" s="2121"/>
    </row>
    <row r="539" spans="1:12" ht="15.75" x14ac:dyDescent="0.25">
      <c r="A539" s="2132"/>
      <c r="B539" s="2133"/>
      <c r="C539" s="2134"/>
      <c r="D539" s="2135">
        <f t="shared" si="8"/>
        <v>0</v>
      </c>
      <c r="E539" s="2134"/>
      <c r="F539" s="2134"/>
      <c r="G539" s="2134"/>
      <c r="H539" s="2134"/>
      <c r="I539" s="2134"/>
      <c r="J539" s="2134"/>
      <c r="K539" s="3044"/>
      <c r="L539" s="2121"/>
    </row>
    <row r="540" spans="1:12" ht="15.75" x14ac:dyDescent="0.25">
      <c r="A540" s="2132"/>
      <c r="B540" s="2133"/>
      <c r="C540" s="2134"/>
      <c r="D540" s="2135">
        <f t="shared" si="8"/>
        <v>0</v>
      </c>
      <c r="E540" s="2134"/>
      <c r="F540" s="2134"/>
      <c r="G540" s="2134"/>
      <c r="H540" s="2134"/>
      <c r="I540" s="2134"/>
      <c r="J540" s="2134"/>
      <c r="K540" s="3044"/>
      <c r="L540" s="2121"/>
    </row>
    <row r="541" spans="1:12" ht="15.75" x14ac:dyDescent="0.25">
      <c r="A541" s="2132"/>
      <c r="B541" s="2133"/>
      <c r="C541" s="2134"/>
      <c r="D541" s="2135">
        <f t="shared" si="8"/>
        <v>0</v>
      </c>
      <c r="E541" s="2134"/>
      <c r="F541" s="2134"/>
      <c r="G541" s="2134"/>
      <c r="H541" s="2134"/>
      <c r="I541" s="2134"/>
      <c r="J541" s="2134"/>
      <c r="K541" s="3044"/>
      <c r="L541" s="2121"/>
    </row>
    <row r="542" spans="1:12" ht="15.75" x14ac:dyDescent="0.25">
      <c r="A542" s="2132"/>
      <c r="B542" s="2133"/>
      <c r="C542" s="2134"/>
      <c r="D542" s="2135">
        <f t="shared" si="8"/>
        <v>0</v>
      </c>
      <c r="E542" s="2134"/>
      <c r="F542" s="2134"/>
      <c r="G542" s="2134"/>
      <c r="H542" s="2134"/>
      <c r="I542" s="2134"/>
      <c r="J542" s="2134"/>
      <c r="K542" s="3044"/>
      <c r="L542" s="2121"/>
    </row>
    <row r="543" spans="1:12" ht="15.75" x14ac:dyDescent="0.25">
      <c r="A543" s="2132"/>
      <c r="B543" s="2133"/>
      <c r="C543" s="2134"/>
      <c r="D543" s="2135">
        <f t="shared" si="8"/>
        <v>0</v>
      </c>
      <c r="E543" s="2134"/>
      <c r="F543" s="2134"/>
      <c r="G543" s="2134"/>
      <c r="H543" s="2134"/>
      <c r="I543" s="2134"/>
      <c r="J543" s="2134"/>
      <c r="K543" s="3044"/>
      <c r="L543" s="2121"/>
    </row>
    <row r="544" spans="1:12" ht="15.75" x14ac:dyDescent="0.25">
      <c r="A544" s="2132"/>
      <c r="B544" s="2133"/>
      <c r="C544" s="2134"/>
      <c r="D544" s="2135">
        <f t="shared" si="8"/>
        <v>0</v>
      </c>
      <c r="E544" s="2134"/>
      <c r="F544" s="2134"/>
      <c r="G544" s="2134"/>
      <c r="H544" s="2134"/>
      <c r="I544" s="2134"/>
      <c r="J544" s="2134"/>
      <c r="K544" s="3044"/>
      <c r="L544" s="2121"/>
    </row>
    <row r="545" spans="1:12" ht="15.75" x14ac:dyDescent="0.25">
      <c r="A545" s="2132"/>
      <c r="B545" s="2133"/>
      <c r="C545" s="2134"/>
      <c r="D545" s="2135">
        <f t="shared" si="8"/>
        <v>0</v>
      </c>
      <c r="E545" s="2134"/>
      <c r="F545" s="2134"/>
      <c r="G545" s="2134"/>
      <c r="H545" s="2134"/>
      <c r="I545" s="2134"/>
      <c r="J545" s="2134"/>
      <c r="K545" s="3044"/>
      <c r="L545" s="2121"/>
    </row>
    <row r="546" spans="1:12" ht="15.75" x14ac:dyDescent="0.25">
      <c r="A546" s="2132"/>
      <c r="B546" s="2133"/>
      <c r="C546" s="2134"/>
      <c r="D546" s="2135">
        <f t="shared" si="8"/>
        <v>0</v>
      </c>
      <c r="E546" s="2134"/>
      <c r="F546" s="2134"/>
      <c r="G546" s="2134"/>
      <c r="H546" s="2134"/>
      <c r="I546" s="2134"/>
      <c r="J546" s="2134"/>
      <c r="K546" s="3044"/>
      <c r="L546" s="2121"/>
    </row>
    <row r="547" spans="1:12" ht="15.75" x14ac:dyDescent="0.25">
      <c r="A547" s="2132"/>
      <c r="B547" s="2133"/>
      <c r="C547" s="2134"/>
      <c r="D547" s="2135">
        <f t="shared" si="8"/>
        <v>0</v>
      </c>
      <c r="E547" s="2134"/>
      <c r="F547" s="2134"/>
      <c r="G547" s="2134"/>
      <c r="H547" s="2134"/>
      <c r="I547" s="2134"/>
      <c r="J547" s="2134"/>
      <c r="K547" s="3044"/>
      <c r="L547" s="2121"/>
    </row>
    <row r="548" spans="1:12" ht="15.75" x14ac:dyDescent="0.25">
      <c r="A548" s="2132"/>
      <c r="B548" s="2133"/>
      <c r="C548" s="2134"/>
      <c r="D548" s="2135">
        <f t="shared" si="8"/>
        <v>0</v>
      </c>
      <c r="E548" s="2134"/>
      <c r="F548" s="2134"/>
      <c r="G548" s="2134"/>
      <c r="H548" s="2134"/>
      <c r="I548" s="2134"/>
      <c r="J548" s="2134"/>
      <c r="K548" s="3044"/>
      <c r="L548" s="2121"/>
    </row>
    <row r="549" spans="1:12" ht="15.75" x14ac:dyDescent="0.25">
      <c r="A549" s="2132"/>
      <c r="B549" s="2133"/>
      <c r="C549" s="2134"/>
      <c r="D549" s="2135">
        <f t="shared" si="8"/>
        <v>0</v>
      </c>
      <c r="E549" s="2134"/>
      <c r="F549" s="2134"/>
      <c r="G549" s="2134"/>
      <c r="H549" s="2134"/>
      <c r="I549" s="2134"/>
      <c r="J549" s="2134"/>
      <c r="K549" s="3044"/>
      <c r="L549" s="2121"/>
    </row>
    <row r="550" spans="1:12" ht="15.75" x14ac:dyDescent="0.25">
      <c r="A550" s="2132"/>
      <c r="B550" s="2133"/>
      <c r="C550" s="2134"/>
      <c r="D550" s="2135">
        <f t="shared" si="8"/>
        <v>0</v>
      </c>
      <c r="E550" s="2134"/>
      <c r="F550" s="2134"/>
      <c r="G550" s="2134"/>
      <c r="H550" s="2134"/>
      <c r="I550" s="2134"/>
      <c r="J550" s="2134"/>
      <c r="K550" s="3044"/>
      <c r="L550" s="2121"/>
    </row>
    <row r="551" spans="1:12" ht="15.75" x14ac:dyDescent="0.25">
      <c r="A551" s="2132"/>
      <c r="B551" s="2133"/>
      <c r="C551" s="2134"/>
      <c r="D551" s="2135">
        <f t="shared" si="8"/>
        <v>0</v>
      </c>
      <c r="E551" s="2134"/>
      <c r="F551" s="2134"/>
      <c r="G551" s="2134"/>
      <c r="H551" s="2134"/>
      <c r="I551" s="2134"/>
      <c r="J551" s="2134"/>
      <c r="K551" s="3044"/>
      <c r="L551" s="2121"/>
    </row>
    <row r="552" spans="1:12" ht="15.75" x14ac:dyDescent="0.25">
      <c r="A552" s="2132"/>
      <c r="B552" s="2133"/>
      <c r="C552" s="2134"/>
      <c r="D552" s="2135">
        <f t="shared" si="8"/>
        <v>0</v>
      </c>
      <c r="E552" s="2134"/>
      <c r="F552" s="2134"/>
      <c r="G552" s="2134"/>
      <c r="H552" s="2134"/>
      <c r="I552" s="2134"/>
      <c r="J552" s="2134"/>
      <c r="K552" s="3044"/>
      <c r="L552" s="2121"/>
    </row>
    <row r="553" spans="1:12" ht="15.75" x14ac:dyDescent="0.25">
      <c r="A553" s="2132"/>
      <c r="B553" s="2133"/>
      <c r="C553" s="2134"/>
      <c r="D553" s="2135">
        <f t="shared" si="8"/>
        <v>0</v>
      </c>
      <c r="E553" s="2134"/>
      <c r="F553" s="2134"/>
      <c r="G553" s="2134"/>
      <c r="H553" s="2134"/>
      <c r="I553" s="2134"/>
      <c r="J553" s="2134"/>
      <c r="K553" s="3044"/>
      <c r="L553" s="2121"/>
    </row>
    <row r="554" spans="1:12" ht="15.75" x14ac:dyDescent="0.25">
      <c r="A554" s="2132"/>
      <c r="B554" s="2133"/>
      <c r="C554" s="2134"/>
      <c r="D554" s="2135">
        <f t="shared" si="8"/>
        <v>0</v>
      </c>
      <c r="E554" s="2134"/>
      <c r="F554" s="2134"/>
      <c r="G554" s="2134"/>
      <c r="H554" s="2134"/>
      <c r="I554" s="2134"/>
      <c r="J554" s="2134"/>
      <c r="K554" s="3044"/>
      <c r="L554" s="2121"/>
    </row>
    <row r="555" spans="1:12" ht="15.75" x14ac:dyDescent="0.25">
      <c r="A555" s="2132"/>
      <c r="B555" s="2133"/>
      <c r="C555" s="2134"/>
      <c r="D555" s="2135">
        <f t="shared" si="8"/>
        <v>0</v>
      </c>
      <c r="E555" s="2134"/>
      <c r="F555" s="2134"/>
      <c r="G555" s="2134"/>
      <c r="H555" s="2134"/>
      <c r="I555" s="2134"/>
      <c r="J555" s="2134"/>
      <c r="K555" s="3044"/>
      <c r="L555" s="2121"/>
    </row>
    <row r="556" spans="1:12" ht="15.75" x14ac:dyDescent="0.25">
      <c r="A556" s="2132"/>
      <c r="B556" s="2133"/>
      <c r="C556" s="2134"/>
      <c r="D556" s="2135">
        <f t="shared" si="8"/>
        <v>0</v>
      </c>
      <c r="E556" s="2134"/>
      <c r="F556" s="2134"/>
      <c r="G556" s="2134"/>
      <c r="H556" s="2134"/>
      <c r="I556" s="2134"/>
      <c r="J556" s="2134"/>
      <c r="K556" s="3044"/>
      <c r="L556" s="2121"/>
    </row>
    <row r="557" spans="1:12" ht="15.75" x14ac:dyDescent="0.25">
      <c r="A557" s="2132"/>
      <c r="B557" s="2133"/>
      <c r="C557" s="2134"/>
      <c r="D557" s="2135">
        <f t="shared" si="8"/>
        <v>0</v>
      </c>
      <c r="E557" s="2134"/>
      <c r="F557" s="2134"/>
      <c r="G557" s="2134"/>
      <c r="H557" s="2134"/>
      <c r="I557" s="2134"/>
      <c r="J557" s="2134"/>
      <c r="K557" s="3044"/>
      <c r="L557" s="2121"/>
    </row>
    <row r="558" spans="1:12" ht="15.75" x14ac:dyDescent="0.25">
      <c r="A558" s="2132"/>
      <c r="B558" s="2133"/>
      <c r="C558" s="2134"/>
      <c r="D558" s="2135">
        <f t="shared" si="8"/>
        <v>0</v>
      </c>
      <c r="E558" s="2134"/>
      <c r="F558" s="2134"/>
      <c r="G558" s="2134"/>
      <c r="H558" s="2134"/>
      <c r="I558" s="2134"/>
      <c r="J558" s="2134"/>
      <c r="K558" s="3044"/>
      <c r="L558" s="2121"/>
    </row>
    <row r="559" spans="1:12" ht="15.75" x14ac:dyDescent="0.25">
      <c r="A559" s="2132"/>
      <c r="B559" s="2133"/>
      <c r="C559" s="2134"/>
      <c r="D559" s="2135">
        <f t="shared" si="8"/>
        <v>0</v>
      </c>
      <c r="E559" s="2134"/>
      <c r="F559" s="2134"/>
      <c r="G559" s="2134"/>
      <c r="H559" s="2134"/>
      <c r="I559" s="2134"/>
      <c r="J559" s="2134"/>
      <c r="K559" s="3044"/>
      <c r="L559" s="2121"/>
    </row>
    <row r="560" spans="1:12" ht="15.75" x14ac:dyDescent="0.25">
      <c r="A560" s="2132"/>
      <c r="B560" s="2133"/>
      <c r="C560" s="2134"/>
      <c r="D560" s="2135">
        <f t="shared" si="8"/>
        <v>0</v>
      </c>
      <c r="E560" s="2134"/>
      <c r="F560" s="2134"/>
      <c r="G560" s="2134"/>
      <c r="H560" s="2134"/>
      <c r="I560" s="2134"/>
      <c r="J560" s="2134"/>
      <c r="K560" s="3044"/>
      <c r="L560" s="2121"/>
    </row>
    <row r="561" spans="1:12" ht="15.75" x14ac:dyDescent="0.25">
      <c r="A561" s="2132"/>
      <c r="B561" s="2133"/>
      <c r="C561" s="2134"/>
      <c r="D561" s="2135">
        <f t="shared" si="8"/>
        <v>0</v>
      </c>
      <c r="E561" s="2134"/>
      <c r="F561" s="2134"/>
      <c r="G561" s="2134"/>
      <c r="H561" s="2134"/>
      <c r="I561" s="2134"/>
      <c r="J561" s="2134"/>
      <c r="K561" s="3044"/>
      <c r="L561" s="2121"/>
    </row>
    <row r="562" spans="1:12" ht="15.75" x14ac:dyDescent="0.25">
      <c r="A562" s="2132"/>
      <c r="B562" s="2133"/>
      <c r="C562" s="2134"/>
      <c r="D562" s="2135">
        <f t="shared" si="8"/>
        <v>0</v>
      </c>
      <c r="E562" s="2134"/>
      <c r="F562" s="2134"/>
      <c r="G562" s="2134"/>
      <c r="H562" s="2134"/>
      <c r="I562" s="2134"/>
      <c r="J562" s="2134"/>
      <c r="K562" s="3044"/>
      <c r="L562" s="2121"/>
    </row>
    <row r="563" spans="1:12" ht="15.75" x14ac:dyDescent="0.25">
      <c r="A563" s="2132"/>
      <c r="B563" s="2133"/>
      <c r="C563" s="2134"/>
      <c r="D563" s="2135">
        <f t="shared" si="8"/>
        <v>0</v>
      </c>
      <c r="E563" s="2134"/>
      <c r="F563" s="2134"/>
      <c r="G563" s="2134"/>
      <c r="H563" s="2134"/>
      <c r="I563" s="2134"/>
      <c r="J563" s="2134"/>
      <c r="K563" s="3044"/>
      <c r="L563" s="2121"/>
    </row>
    <row r="564" spans="1:12" ht="15.75" x14ac:dyDescent="0.25">
      <c r="A564" s="2132"/>
      <c r="B564" s="2133"/>
      <c r="C564" s="2134"/>
      <c r="D564" s="2135">
        <f t="shared" si="8"/>
        <v>0</v>
      </c>
      <c r="E564" s="2134"/>
      <c r="F564" s="2134"/>
      <c r="G564" s="2134"/>
      <c r="H564" s="2134"/>
      <c r="I564" s="2134"/>
      <c r="J564" s="2134"/>
      <c r="K564" s="3044"/>
      <c r="L564" s="2121"/>
    </row>
    <row r="565" spans="1:12" ht="15.75" x14ac:dyDescent="0.25">
      <c r="A565" s="2132"/>
      <c r="B565" s="2133"/>
      <c r="C565" s="2134"/>
      <c r="D565" s="2135">
        <f t="shared" si="8"/>
        <v>0</v>
      </c>
      <c r="E565" s="2134"/>
      <c r="F565" s="2134"/>
      <c r="G565" s="2134"/>
      <c r="H565" s="2134"/>
      <c r="I565" s="2134"/>
      <c r="J565" s="2134"/>
      <c r="K565" s="3044"/>
      <c r="L565" s="2121"/>
    </row>
    <row r="566" spans="1:12" ht="15.75" x14ac:dyDescent="0.25">
      <c r="A566" s="2132"/>
      <c r="B566" s="2133"/>
      <c r="C566" s="2134"/>
      <c r="D566" s="2135">
        <f t="shared" si="8"/>
        <v>0</v>
      </c>
      <c r="E566" s="2134"/>
      <c r="F566" s="2134"/>
      <c r="G566" s="2134"/>
      <c r="H566" s="2134"/>
      <c r="I566" s="2134"/>
      <c r="J566" s="2134"/>
      <c r="K566" s="3044"/>
      <c r="L566" s="2121"/>
    </row>
    <row r="567" spans="1:12" ht="15.75" x14ac:dyDescent="0.25">
      <c r="A567" s="2132"/>
      <c r="B567" s="2133"/>
      <c r="C567" s="2134"/>
      <c r="D567" s="2135">
        <f t="shared" si="8"/>
        <v>0</v>
      </c>
      <c r="E567" s="2134"/>
      <c r="F567" s="2134"/>
      <c r="G567" s="2134"/>
      <c r="H567" s="2134"/>
      <c r="I567" s="2134"/>
      <c r="J567" s="2134"/>
      <c r="K567" s="3044"/>
      <c r="L567" s="2121"/>
    </row>
    <row r="568" spans="1:12" ht="15.75" x14ac:dyDescent="0.25">
      <c r="A568" s="2132"/>
      <c r="B568" s="2133"/>
      <c r="C568" s="2134"/>
      <c r="D568" s="2135">
        <f t="shared" si="8"/>
        <v>0</v>
      </c>
      <c r="E568" s="2134"/>
      <c r="F568" s="2134"/>
      <c r="G568" s="2134"/>
      <c r="H568" s="2134"/>
      <c r="I568" s="2134"/>
      <c r="J568" s="2134"/>
      <c r="K568" s="3044"/>
      <c r="L568" s="2121"/>
    </row>
    <row r="569" spans="1:12" ht="15.75" x14ac:dyDescent="0.25">
      <c r="A569" s="2132"/>
      <c r="B569" s="2133"/>
      <c r="C569" s="2134"/>
      <c r="D569" s="2135">
        <f t="shared" si="8"/>
        <v>0</v>
      </c>
      <c r="E569" s="2134"/>
      <c r="F569" s="2134"/>
      <c r="G569" s="2134"/>
      <c r="H569" s="2134"/>
      <c r="I569" s="2134"/>
      <c r="J569" s="2134"/>
      <c r="K569" s="3044"/>
      <c r="L569" s="2121"/>
    </row>
    <row r="570" spans="1:12" ht="15.75" x14ac:dyDescent="0.25">
      <c r="A570" s="2132"/>
      <c r="B570" s="2133"/>
      <c r="C570" s="2134"/>
      <c r="D570" s="2135">
        <f t="shared" si="8"/>
        <v>0</v>
      </c>
      <c r="E570" s="2134"/>
      <c r="F570" s="2134"/>
      <c r="G570" s="2134"/>
      <c r="H570" s="2134"/>
      <c r="I570" s="2134"/>
      <c r="J570" s="2134"/>
      <c r="K570" s="3044"/>
      <c r="L570" s="2121"/>
    </row>
    <row r="571" spans="1:12" ht="15.75" x14ac:dyDescent="0.25">
      <c r="A571" s="2132"/>
      <c r="B571" s="2133"/>
      <c r="C571" s="2134"/>
      <c r="D571" s="2135">
        <f t="shared" si="8"/>
        <v>0</v>
      </c>
      <c r="E571" s="2134"/>
      <c r="F571" s="2134"/>
      <c r="G571" s="2134"/>
      <c r="H571" s="2134"/>
      <c r="I571" s="2134"/>
      <c r="J571" s="2134"/>
      <c r="K571" s="3044"/>
      <c r="L571" s="2121"/>
    </row>
    <row r="572" spans="1:12" ht="15.75" x14ac:dyDescent="0.25">
      <c r="A572" s="2132"/>
      <c r="B572" s="2133"/>
      <c r="C572" s="2134"/>
      <c r="D572" s="2135">
        <f t="shared" si="8"/>
        <v>0</v>
      </c>
      <c r="E572" s="2134"/>
      <c r="F572" s="2134"/>
      <c r="G572" s="2134"/>
      <c r="H572" s="2134"/>
      <c r="I572" s="2134"/>
      <c r="J572" s="2134"/>
      <c r="K572" s="3044"/>
      <c r="L572" s="2121"/>
    </row>
    <row r="573" spans="1:12" ht="15.75" x14ac:dyDescent="0.25">
      <c r="A573" s="2132"/>
      <c r="B573" s="2133"/>
      <c r="C573" s="2134"/>
      <c r="D573" s="2135">
        <f t="shared" si="8"/>
        <v>0</v>
      </c>
      <c r="E573" s="2134"/>
      <c r="F573" s="2134"/>
      <c r="G573" s="2134"/>
      <c r="H573" s="2134"/>
      <c r="I573" s="2134"/>
      <c r="J573" s="2134"/>
      <c r="K573" s="3044"/>
      <c r="L573" s="2121"/>
    </row>
    <row r="574" spans="1:12" ht="15.75" x14ac:dyDescent="0.25">
      <c r="A574" s="2132"/>
      <c r="B574" s="2133"/>
      <c r="C574" s="2134"/>
      <c r="D574" s="2135">
        <f t="shared" si="8"/>
        <v>0</v>
      </c>
      <c r="E574" s="2134"/>
      <c r="F574" s="2134"/>
      <c r="G574" s="2134"/>
      <c r="H574" s="2134"/>
      <c r="I574" s="2134"/>
      <c r="J574" s="2134"/>
      <c r="K574" s="3044"/>
      <c r="L574" s="2121"/>
    </row>
    <row r="575" spans="1:12" ht="15.75" x14ac:dyDescent="0.25">
      <c r="A575" s="2132"/>
      <c r="B575" s="2133"/>
      <c r="C575" s="2134"/>
      <c r="D575" s="2135">
        <f t="shared" si="8"/>
        <v>0</v>
      </c>
      <c r="E575" s="2134"/>
      <c r="F575" s="2134"/>
      <c r="G575" s="2134"/>
      <c r="H575" s="2134"/>
      <c r="I575" s="2134"/>
      <c r="J575" s="2134"/>
      <c r="K575" s="3044"/>
      <c r="L575" s="2121"/>
    </row>
    <row r="576" spans="1:12" ht="15.75" x14ac:dyDescent="0.25">
      <c r="A576" s="2132"/>
      <c r="B576" s="2133"/>
      <c r="C576" s="2134"/>
      <c r="D576" s="2135">
        <f t="shared" si="8"/>
        <v>0</v>
      </c>
      <c r="E576" s="2134"/>
      <c r="F576" s="2134"/>
      <c r="G576" s="2134"/>
      <c r="H576" s="2134"/>
      <c r="I576" s="2134"/>
      <c r="J576" s="2134"/>
      <c r="K576" s="3044"/>
      <c r="L576" s="2121"/>
    </row>
    <row r="577" spans="1:12" ht="15.75" x14ac:dyDescent="0.25">
      <c r="A577" s="2132"/>
      <c r="B577" s="2133"/>
      <c r="C577" s="2134"/>
      <c r="D577" s="2135">
        <f t="shared" si="8"/>
        <v>0</v>
      </c>
      <c r="E577" s="2134"/>
      <c r="F577" s="2134"/>
      <c r="G577" s="2134"/>
      <c r="H577" s="2134"/>
      <c r="I577" s="2134"/>
      <c r="J577" s="2134"/>
      <c r="K577" s="3044"/>
      <c r="L577" s="2121"/>
    </row>
    <row r="578" spans="1:12" ht="15.75" x14ac:dyDescent="0.25">
      <c r="A578" s="2132"/>
      <c r="B578" s="2133"/>
      <c r="C578" s="2134"/>
      <c r="D578" s="2135">
        <f t="shared" si="8"/>
        <v>0</v>
      </c>
      <c r="E578" s="2134"/>
      <c r="F578" s="2134"/>
      <c r="G578" s="2134"/>
      <c r="H578" s="2134"/>
      <c r="I578" s="2134"/>
      <c r="J578" s="2134"/>
      <c r="K578" s="3044"/>
      <c r="L578" s="2121"/>
    </row>
    <row r="579" spans="1:12" ht="15.75" x14ac:dyDescent="0.25">
      <c r="A579" s="2132"/>
      <c r="B579" s="2133"/>
      <c r="C579" s="2134"/>
      <c r="D579" s="2135">
        <f t="shared" si="8"/>
        <v>0</v>
      </c>
      <c r="E579" s="2134"/>
      <c r="F579" s="2134"/>
      <c r="G579" s="2134"/>
      <c r="H579" s="2134"/>
      <c r="I579" s="2134"/>
      <c r="J579" s="2134"/>
      <c r="K579" s="3044"/>
      <c r="L579" s="2121"/>
    </row>
    <row r="580" spans="1:12" ht="15.75" x14ac:dyDescent="0.25">
      <c r="A580" s="2132"/>
      <c r="B580" s="2133"/>
      <c r="C580" s="2134"/>
      <c r="D580" s="2135">
        <f t="shared" si="8"/>
        <v>0</v>
      </c>
      <c r="E580" s="2134"/>
      <c r="F580" s="2134"/>
      <c r="G580" s="2134"/>
      <c r="H580" s="2134"/>
      <c r="I580" s="2134"/>
      <c r="J580" s="2134"/>
      <c r="K580" s="3044"/>
      <c r="L580" s="2121"/>
    </row>
    <row r="581" spans="1:12" ht="15.75" x14ac:dyDescent="0.25">
      <c r="A581" s="2132"/>
      <c r="B581" s="2133"/>
      <c r="C581" s="2134"/>
      <c r="D581" s="2135">
        <f t="shared" si="8"/>
        <v>0</v>
      </c>
      <c r="E581" s="2134"/>
      <c r="F581" s="2134"/>
      <c r="G581" s="2134"/>
      <c r="H581" s="2134"/>
      <c r="I581" s="2134"/>
      <c r="J581" s="2134"/>
      <c r="K581" s="3044"/>
      <c r="L581" s="2121"/>
    </row>
    <row r="582" spans="1:12" ht="15.75" x14ac:dyDescent="0.25">
      <c r="A582" s="2132"/>
      <c r="B582" s="2133"/>
      <c r="C582" s="2134"/>
      <c r="D582" s="2135">
        <f t="shared" si="8"/>
        <v>0</v>
      </c>
      <c r="E582" s="2134"/>
      <c r="F582" s="2134"/>
      <c r="G582" s="2134"/>
      <c r="H582" s="2134"/>
      <c r="I582" s="2134"/>
      <c r="J582" s="2134"/>
      <c r="K582" s="3044"/>
      <c r="L582" s="2121"/>
    </row>
    <row r="583" spans="1:12" ht="15.75" x14ac:dyDescent="0.25">
      <c r="A583" s="2132"/>
      <c r="B583" s="2133"/>
      <c r="C583" s="2134"/>
      <c r="D583" s="2135">
        <f t="shared" si="8"/>
        <v>0</v>
      </c>
      <c r="E583" s="2134"/>
      <c r="F583" s="2134"/>
      <c r="G583" s="2134"/>
      <c r="H583" s="2134"/>
      <c r="I583" s="2134"/>
      <c r="J583" s="2134"/>
      <c r="K583" s="3044"/>
      <c r="L583" s="2121"/>
    </row>
    <row r="584" spans="1:12" ht="15.75" x14ac:dyDescent="0.25">
      <c r="A584" s="2132"/>
      <c r="B584" s="2133"/>
      <c r="C584" s="2134"/>
      <c r="D584" s="2135">
        <f t="shared" si="8"/>
        <v>0</v>
      </c>
      <c r="E584" s="2134"/>
      <c r="F584" s="2134"/>
      <c r="G584" s="2134"/>
      <c r="H584" s="2134"/>
      <c r="I584" s="2134"/>
      <c r="J584" s="2134"/>
      <c r="K584" s="3044"/>
      <c r="L584" s="2121"/>
    </row>
    <row r="585" spans="1:12" ht="15.75" x14ac:dyDescent="0.25">
      <c r="A585" s="2132"/>
      <c r="B585" s="2133"/>
      <c r="C585" s="2134"/>
      <c r="D585" s="2135">
        <f t="shared" si="8"/>
        <v>0</v>
      </c>
      <c r="E585" s="2134"/>
      <c r="F585" s="2134"/>
      <c r="G585" s="2134"/>
      <c r="H585" s="2134"/>
      <c r="I585" s="2134"/>
      <c r="J585" s="2134"/>
      <c r="K585" s="3044"/>
      <c r="L585" s="2121"/>
    </row>
    <row r="586" spans="1:12" ht="15.75" x14ac:dyDescent="0.25">
      <c r="A586" s="2132"/>
      <c r="B586" s="2133"/>
      <c r="C586" s="2134"/>
      <c r="D586" s="2135">
        <f t="shared" ref="D586:D649" si="9">+C586*(100-E586)/100</f>
        <v>0</v>
      </c>
      <c r="E586" s="2134"/>
      <c r="F586" s="2134"/>
      <c r="G586" s="2134"/>
      <c r="H586" s="2134"/>
      <c r="I586" s="2134"/>
      <c r="J586" s="2134"/>
      <c r="K586" s="3044"/>
      <c r="L586" s="2121"/>
    </row>
    <row r="587" spans="1:12" ht="15.75" x14ac:dyDescent="0.25">
      <c r="A587" s="2132"/>
      <c r="B587" s="2133"/>
      <c r="C587" s="2134"/>
      <c r="D587" s="2135">
        <f t="shared" si="9"/>
        <v>0</v>
      </c>
      <c r="E587" s="2134"/>
      <c r="F587" s="2134"/>
      <c r="G587" s="2134"/>
      <c r="H587" s="2134"/>
      <c r="I587" s="2134"/>
      <c r="J587" s="2134"/>
      <c r="K587" s="3044"/>
      <c r="L587" s="2121"/>
    </row>
    <row r="588" spans="1:12" ht="15.75" x14ac:dyDescent="0.25">
      <c r="A588" s="2132"/>
      <c r="B588" s="2133"/>
      <c r="C588" s="2134"/>
      <c r="D588" s="2135">
        <f t="shared" si="9"/>
        <v>0</v>
      </c>
      <c r="E588" s="2134"/>
      <c r="F588" s="2134"/>
      <c r="G588" s="2134"/>
      <c r="H588" s="2134"/>
      <c r="I588" s="2134"/>
      <c r="J588" s="2134"/>
      <c r="K588" s="3044"/>
      <c r="L588" s="2121"/>
    </row>
    <row r="589" spans="1:12" ht="15.75" x14ac:dyDescent="0.25">
      <c r="A589" s="2132"/>
      <c r="B589" s="2133"/>
      <c r="C589" s="2134"/>
      <c r="D589" s="2135">
        <f t="shared" si="9"/>
        <v>0</v>
      </c>
      <c r="E589" s="2134"/>
      <c r="F589" s="2134"/>
      <c r="G589" s="2134"/>
      <c r="H589" s="2134"/>
      <c r="I589" s="2134"/>
      <c r="J589" s="2134"/>
      <c r="K589" s="3044"/>
      <c r="L589" s="2121"/>
    </row>
    <row r="590" spans="1:12" ht="15.75" x14ac:dyDescent="0.25">
      <c r="A590" s="2132"/>
      <c r="B590" s="2133"/>
      <c r="C590" s="2134"/>
      <c r="D590" s="2135">
        <f t="shared" si="9"/>
        <v>0</v>
      </c>
      <c r="E590" s="2134"/>
      <c r="F590" s="2134"/>
      <c r="G590" s="2134"/>
      <c r="H590" s="2134"/>
      <c r="I590" s="2134"/>
      <c r="J590" s="2134"/>
      <c r="K590" s="3044"/>
      <c r="L590" s="2121"/>
    </row>
    <row r="591" spans="1:12" ht="15.75" x14ac:dyDescent="0.25">
      <c r="A591" s="2132"/>
      <c r="B591" s="2133"/>
      <c r="C591" s="2134"/>
      <c r="D591" s="2135">
        <f t="shared" si="9"/>
        <v>0</v>
      </c>
      <c r="E591" s="2134"/>
      <c r="F591" s="2134"/>
      <c r="G591" s="2134"/>
      <c r="H591" s="2134"/>
      <c r="I591" s="2134"/>
      <c r="J591" s="2134"/>
      <c r="K591" s="3044"/>
      <c r="L591" s="2121"/>
    </row>
    <row r="592" spans="1:12" ht="15.75" x14ac:dyDescent="0.25">
      <c r="A592" s="2132"/>
      <c r="B592" s="2133"/>
      <c r="C592" s="2134"/>
      <c r="D592" s="2135">
        <f t="shared" si="9"/>
        <v>0</v>
      </c>
      <c r="E592" s="2134"/>
      <c r="F592" s="2134"/>
      <c r="G592" s="2134"/>
      <c r="H592" s="2134"/>
      <c r="I592" s="2134"/>
      <c r="J592" s="2134"/>
      <c r="K592" s="3044"/>
      <c r="L592" s="2121"/>
    </row>
    <row r="593" spans="1:12" ht="15.75" x14ac:dyDescent="0.25">
      <c r="A593" s="2132"/>
      <c r="B593" s="2133"/>
      <c r="C593" s="2134"/>
      <c r="D593" s="2135">
        <f t="shared" si="9"/>
        <v>0</v>
      </c>
      <c r="E593" s="2134"/>
      <c r="F593" s="2134"/>
      <c r="G593" s="2134"/>
      <c r="H593" s="2134"/>
      <c r="I593" s="2134"/>
      <c r="J593" s="2134"/>
      <c r="K593" s="3044"/>
      <c r="L593" s="2121"/>
    </row>
    <row r="594" spans="1:12" ht="15.75" x14ac:dyDescent="0.25">
      <c r="A594" s="2132"/>
      <c r="B594" s="2133"/>
      <c r="C594" s="2134"/>
      <c r="D594" s="2135">
        <f t="shared" si="9"/>
        <v>0</v>
      </c>
      <c r="E594" s="2134"/>
      <c r="F594" s="2134"/>
      <c r="G594" s="2134"/>
      <c r="H594" s="2134"/>
      <c r="I594" s="2134"/>
      <c r="J594" s="2134"/>
      <c r="K594" s="3044"/>
      <c r="L594" s="2121"/>
    </row>
    <row r="595" spans="1:12" ht="15.75" x14ac:dyDescent="0.25">
      <c r="A595" s="2132"/>
      <c r="B595" s="2133"/>
      <c r="C595" s="2134"/>
      <c r="D595" s="2135">
        <f t="shared" si="9"/>
        <v>0</v>
      </c>
      <c r="E595" s="2134"/>
      <c r="F595" s="2134"/>
      <c r="G595" s="2134"/>
      <c r="H595" s="2134"/>
      <c r="I595" s="2134"/>
      <c r="J595" s="2134"/>
      <c r="K595" s="3044"/>
      <c r="L595" s="2121"/>
    </row>
    <row r="596" spans="1:12" ht="15.75" x14ac:dyDescent="0.25">
      <c r="A596" s="2132"/>
      <c r="B596" s="2133"/>
      <c r="C596" s="2134"/>
      <c r="D596" s="2135">
        <f t="shared" si="9"/>
        <v>0</v>
      </c>
      <c r="E596" s="2134"/>
      <c r="F596" s="2134"/>
      <c r="G596" s="2134"/>
      <c r="H596" s="2134"/>
      <c r="I596" s="2134"/>
      <c r="J596" s="2134"/>
      <c r="K596" s="3044"/>
      <c r="L596" s="2121"/>
    </row>
    <row r="597" spans="1:12" ht="15.75" x14ac:dyDescent="0.25">
      <c r="A597" s="2132"/>
      <c r="B597" s="2133"/>
      <c r="C597" s="2134"/>
      <c r="D597" s="2135">
        <f t="shared" si="9"/>
        <v>0</v>
      </c>
      <c r="E597" s="2134"/>
      <c r="F597" s="2134"/>
      <c r="G597" s="2134"/>
      <c r="H597" s="2134"/>
      <c r="I597" s="2134"/>
      <c r="J597" s="2134"/>
      <c r="K597" s="3044"/>
      <c r="L597" s="2121"/>
    </row>
    <row r="598" spans="1:12" ht="15.75" x14ac:dyDescent="0.25">
      <c r="A598" s="2132"/>
      <c r="B598" s="2133"/>
      <c r="C598" s="2134"/>
      <c r="D598" s="2135">
        <f t="shared" si="9"/>
        <v>0</v>
      </c>
      <c r="E598" s="2134"/>
      <c r="F598" s="2134"/>
      <c r="G598" s="2134"/>
      <c r="H598" s="2134"/>
      <c r="I598" s="2134"/>
      <c r="J598" s="2134"/>
      <c r="K598" s="3044"/>
      <c r="L598" s="2121"/>
    </row>
    <row r="599" spans="1:12" ht="15.75" x14ac:dyDescent="0.25">
      <c r="A599" s="2132"/>
      <c r="B599" s="2133"/>
      <c r="C599" s="2134"/>
      <c r="D599" s="2135">
        <f t="shared" si="9"/>
        <v>0</v>
      </c>
      <c r="E599" s="2134"/>
      <c r="F599" s="2134"/>
      <c r="G599" s="2134"/>
      <c r="H599" s="2134"/>
      <c r="I599" s="2134"/>
      <c r="J599" s="2134"/>
      <c r="K599" s="3044"/>
      <c r="L599" s="2121"/>
    </row>
    <row r="600" spans="1:12" ht="15.75" x14ac:dyDescent="0.25">
      <c r="A600" s="2132"/>
      <c r="B600" s="2133"/>
      <c r="C600" s="2134"/>
      <c r="D600" s="2135">
        <f t="shared" si="9"/>
        <v>0</v>
      </c>
      <c r="E600" s="2134"/>
      <c r="F600" s="2134"/>
      <c r="G600" s="2134"/>
      <c r="H600" s="2134"/>
      <c r="I600" s="2134"/>
      <c r="J600" s="2134"/>
      <c r="K600" s="3044"/>
      <c r="L600" s="2121"/>
    </row>
    <row r="601" spans="1:12" ht="15.75" x14ac:dyDescent="0.25">
      <c r="A601" s="2132"/>
      <c r="B601" s="2133"/>
      <c r="C601" s="2134"/>
      <c r="D601" s="2135">
        <f t="shared" si="9"/>
        <v>0</v>
      </c>
      <c r="E601" s="2134"/>
      <c r="F601" s="2134"/>
      <c r="G601" s="2134"/>
      <c r="H601" s="2134"/>
      <c r="I601" s="2134"/>
      <c r="J601" s="2134"/>
      <c r="K601" s="3044"/>
      <c r="L601" s="2121"/>
    </row>
    <row r="602" spans="1:12" ht="15.75" x14ac:dyDescent="0.25">
      <c r="A602" s="2132"/>
      <c r="B602" s="2133"/>
      <c r="C602" s="2134"/>
      <c r="D602" s="2135">
        <f t="shared" si="9"/>
        <v>0</v>
      </c>
      <c r="E602" s="2134"/>
      <c r="F602" s="2134"/>
      <c r="G602" s="2134"/>
      <c r="H602" s="2134"/>
      <c r="I602" s="2134"/>
      <c r="J602" s="2134"/>
      <c r="K602" s="3044"/>
      <c r="L602" s="2121"/>
    </row>
    <row r="603" spans="1:12" ht="15.75" x14ac:dyDescent="0.25">
      <c r="A603" s="2132"/>
      <c r="B603" s="2133"/>
      <c r="C603" s="2134"/>
      <c r="D603" s="2135">
        <f t="shared" si="9"/>
        <v>0</v>
      </c>
      <c r="E603" s="2134"/>
      <c r="F603" s="2134"/>
      <c r="G603" s="2134"/>
      <c r="H603" s="2134"/>
      <c r="I603" s="2134"/>
      <c r="J603" s="2134"/>
      <c r="K603" s="3044"/>
      <c r="L603" s="2121"/>
    </row>
    <row r="604" spans="1:12" ht="15.75" x14ac:dyDescent="0.25">
      <c r="A604" s="2132"/>
      <c r="B604" s="2133"/>
      <c r="C604" s="2134"/>
      <c r="D604" s="2135">
        <f t="shared" si="9"/>
        <v>0</v>
      </c>
      <c r="E604" s="2134"/>
      <c r="F604" s="2134"/>
      <c r="G604" s="2134"/>
      <c r="H604" s="2134"/>
      <c r="I604" s="2134"/>
      <c r="J604" s="2134"/>
      <c r="K604" s="3044"/>
      <c r="L604" s="2121"/>
    </row>
    <row r="605" spans="1:12" ht="15.75" x14ac:dyDescent="0.25">
      <c r="A605" s="2132"/>
      <c r="B605" s="2133"/>
      <c r="C605" s="2134"/>
      <c r="D605" s="2135">
        <f t="shared" si="9"/>
        <v>0</v>
      </c>
      <c r="E605" s="2134"/>
      <c r="F605" s="2134"/>
      <c r="G605" s="2134"/>
      <c r="H605" s="2134"/>
      <c r="I605" s="2134"/>
      <c r="J605" s="2134"/>
      <c r="K605" s="3044"/>
      <c r="L605" s="2121"/>
    </row>
    <row r="606" spans="1:12" ht="15.75" x14ac:dyDescent="0.25">
      <c r="A606" s="2132"/>
      <c r="B606" s="2133"/>
      <c r="C606" s="2134"/>
      <c r="D606" s="2135">
        <f t="shared" si="9"/>
        <v>0</v>
      </c>
      <c r="E606" s="2134"/>
      <c r="F606" s="2134"/>
      <c r="G606" s="2134"/>
      <c r="H606" s="2134"/>
      <c r="I606" s="2134"/>
      <c r="J606" s="2134"/>
      <c r="K606" s="3044"/>
      <c r="L606" s="2121"/>
    </row>
    <row r="607" spans="1:12" ht="15.75" x14ac:dyDescent="0.25">
      <c r="A607" s="2132"/>
      <c r="B607" s="2133"/>
      <c r="C607" s="2134"/>
      <c r="D607" s="2135">
        <f t="shared" si="9"/>
        <v>0</v>
      </c>
      <c r="E607" s="2134"/>
      <c r="F607" s="2134"/>
      <c r="G607" s="2134"/>
      <c r="H607" s="2134"/>
      <c r="I607" s="2134"/>
      <c r="J607" s="2134"/>
      <c r="K607" s="3044"/>
      <c r="L607" s="2121"/>
    </row>
    <row r="608" spans="1:12" ht="15.75" x14ac:dyDescent="0.25">
      <c r="A608" s="2132"/>
      <c r="B608" s="2133"/>
      <c r="C608" s="2134"/>
      <c r="D608" s="2135">
        <f t="shared" si="9"/>
        <v>0</v>
      </c>
      <c r="E608" s="2134"/>
      <c r="F608" s="2134"/>
      <c r="G608" s="2134"/>
      <c r="H608" s="2134"/>
      <c r="I608" s="2134"/>
      <c r="J608" s="2134"/>
      <c r="K608" s="3044"/>
      <c r="L608" s="2121"/>
    </row>
    <row r="609" spans="1:12" ht="15.75" x14ac:dyDescent="0.25">
      <c r="A609" s="2132"/>
      <c r="B609" s="2133"/>
      <c r="C609" s="2134"/>
      <c r="D609" s="2135">
        <f t="shared" si="9"/>
        <v>0</v>
      </c>
      <c r="E609" s="2134"/>
      <c r="F609" s="2134"/>
      <c r="G609" s="2134"/>
      <c r="H609" s="2134"/>
      <c r="I609" s="2134"/>
      <c r="J609" s="2134"/>
      <c r="K609" s="3044"/>
      <c r="L609" s="2121"/>
    </row>
    <row r="610" spans="1:12" ht="15.75" x14ac:dyDescent="0.25">
      <c r="A610" s="2132"/>
      <c r="B610" s="2133"/>
      <c r="C610" s="2134"/>
      <c r="D610" s="2135">
        <f t="shared" si="9"/>
        <v>0</v>
      </c>
      <c r="E610" s="2134"/>
      <c r="F610" s="2134"/>
      <c r="G610" s="2134"/>
      <c r="H610" s="2134"/>
      <c r="I610" s="2134"/>
      <c r="J610" s="2134"/>
      <c r="K610" s="3044"/>
      <c r="L610" s="2121"/>
    </row>
    <row r="611" spans="1:12" ht="15.75" x14ac:dyDescent="0.25">
      <c r="A611" s="2132"/>
      <c r="B611" s="2133"/>
      <c r="C611" s="2134"/>
      <c r="D611" s="2135">
        <f t="shared" si="9"/>
        <v>0</v>
      </c>
      <c r="E611" s="2134"/>
      <c r="F611" s="2134"/>
      <c r="G611" s="2134"/>
      <c r="H611" s="2134"/>
      <c r="I611" s="2134"/>
      <c r="J611" s="2134"/>
      <c r="K611" s="3044"/>
      <c r="L611" s="2121"/>
    </row>
    <row r="612" spans="1:12" ht="15.75" x14ac:dyDescent="0.25">
      <c r="A612" s="2132"/>
      <c r="B612" s="2133"/>
      <c r="C612" s="2134"/>
      <c r="D612" s="2135">
        <f t="shared" si="9"/>
        <v>0</v>
      </c>
      <c r="E612" s="2134"/>
      <c r="F612" s="2134"/>
      <c r="G612" s="2134"/>
      <c r="H612" s="2134"/>
      <c r="I612" s="2134"/>
      <c r="J612" s="2134"/>
      <c r="K612" s="3044"/>
      <c r="L612" s="2121"/>
    </row>
    <row r="613" spans="1:12" ht="15.75" x14ac:dyDescent="0.25">
      <c r="A613" s="2132"/>
      <c r="B613" s="2133"/>
      <c r="C613" s="2134"/>
      <c r="D613" s="2135">
        <f t="shared" si="9"/>
        <v>0</v>
      </c>
      <c r="E613" s="2134"/>
      <c r="F613" s="2134"/>
      <c r="G613" s="2134"/>
      <c r="H613" s="2134"/>
      <c r="I613" s="2134"/>
      <c r="J613" s="2134"/>
      <c r="K613" s="3044"/>
      <c r="L613" s="2121"/>
    </row>
    <row r="614" spans="1:12" ht="15.75" x14ac:dyDescent="0.25">
      <c r="A614" s="2132"/>
      <c r="B614" s="2133"/>
      <c r="C614" s="2134"/>
      <c r="D614" s="2135">
        <f t="shared" si="9"/>
        <v>0</v>
      </c>
      <c r="E614" s="2134"/>
      <c r="F614" s="2134"/>
      <c r="G614" s="2134"/>
      <c r="H614" s="2134"/>
      <c r="I614" s="2134"/>
      <c r="J614" s="2134"/>
      <c r="K614" s="3044"/>
      <c r="L614" s="2121"/>
    </row>
    <row r="615" spans="1:12" ht="15.75" x14ac:dyDescent="0.25">
      <c r="A615" s="2132"/>
      <c r="B615" s="2133"/>
      <c r="C615" s="2134"/>
      <c r="D615" s="2135">
        <f t="shared" si="9"/>
        <v>0</v>
      </c>
      <c r="E615" s="2134"/>
      <c r="F615" s="2134"/>
      <c r="G615" s="2134"/>
      <c r="H615" s="2134"/>
      <c r="I615" s="2134"/>
      <c r="J615" s="2134"/>
      <c r="K615" s="3044"/>
      <c r="L615" s="2121"/>
    </row>
    <row r="616" spans="1:12" ht="15.75" x14ac:dyDescent="0.25">
      <c r="A616" s="2132"/>
      <c r="B616" s="2133"/>
      <c r="C616" s="2134"/>
      <c r="D616" s="2135">
        <f t="shared" si="9"/>
        <v>0</v>
      </c>
      <c r="E616" s="2134"/>
      <c r="F616" s="2134"/>
      <c r="G616" s="2134"/>
      <c r="H616" s="2134"/>
      <c r="I616" s="2134"/>
      <c r="J616" s="2134"/>
      <c r="K616" s="3044"/>
      <c r="L616" s="2121"/>
    </row>
    <row r="617" spans="1:12" ht="15.75" x14ac:dyDescent="0.25">
      <c r="A617" s="2132"/>
      <c r="B617" s="2133"/>
      <c r="C617" s="2134"/>
      <c r="D617" s="2135">
        <f t="shared" si="9"/>
        <v>0</v>
      </c>
      <c r="E617" s="2134"/>
      <c r="F617" s="2134"/>
      <c r="G617" s="2134"/>
      <c r="H617" s="2134"/>
      <c r="I617" s="2134"/>
      <c r="J617" s="2134"/>
      <c r="K617" s="3044"/>
      <c r="L617" s="2121"/>
    </row>
    <row r="618" spans="1:12" ht="15.75" x14ac:dyDescent="0.25">
      <c r="A618" s="2132"/>
      <c r="B618" s="2133"/>
      <c r="C618" s="2134"/>
      <c r="D618" s="2135">
        <f t="shared" si="9"/>
        <v>0</v>
      </c>
      <c r="E618" s="2134"/>
      <c r="F618" s="2134"/>
      <c r="G618" s="2134"/>
      <c r="H618" s="2134"/>
      <c r="I618" s="2134"/>
      <c r="J618" s="2134"/>
      <c r="K618" s="3044"/>
      <c r="L618" s="2121"/>
    </row>
    <row r="619" spans="1:12" ht="15.75" x14ac:dyDescent="0.25">
      <c r="A619" s="2132"/>
      <c r="B619" s="2133"/>
      <c r="C619" s="2134"/>
      <c r="D619" s="2135">
        <f t="shared" si="9"/>
        <v>0</v>
      </c>
      <c r="E619" s="2134"/>
      <c r="F619" s="2134"/>
      <c r="G619" s="2134"/>
      <c r="H619" s="2134"/>
      <c r="I619" s="2134"/>
      <c r="J619" s="2134"/>
      <c r="K619" s="3044"/>
      <c r="L619" s="2121"/>
    </row>
    <row r="620" spans="1:12" ht="15.75" x14ac:dyDescent="0.25">
      <c r="A620" s="2132"/>
      <c r="B620" s="2133"/>
      <c r="C620" s="2134"/>
      <c r="D620" s="2135">
        <f t="shared" si="9"/>
        <v>0</v>
      </c>
      <c r="E620" s="2134"/>
      <c r="F620" s="2134"/>
      <c r="G620" s="2134"/>
      <c r="H620" s="2134"/>
      <c r="I620" s="2134"/>
      <c r="J620" s="2134"/>
      <c r="K620" s="3044"/>
      <c r="L620" s="2121"/>
    </row>
    <row r="621" spans="1:12" ht="15.75" x14ac:dyDescent="0.25">
      <c r="A621" s="2132"/>
      <c r="B621" s="2133"/>
      <c r="C621" s="2134"/>
      <c r="D621" s="2135">
        <f t="shared" si="9"/>
        <v>0</v>
      </c>
      <c r="E621" s="2134"/>
      <c r="F621" s="2134"/>
      <c r="G621" s="2134"/>
      <c r="H621" s="2134"/>
      <c r="I621" s="2134"/>
      <c r="J621" s="2134"/>
      <c r="K621" s="3044"/>
      <c r="L621" s="2121"/>
    </row>
    <row r="622" spans="1:12" ht="15.75" x14ac:dyDescent="0.25">
      <c r="A622" s="2132"/>
      <c r="B622" s="2133"/>
      <c r="C622" s="2134"/>
      <c r="D622" s="2135">
        <f t="shared" si="9"/>
        <v>0</v>
      </c>
      <c r="E622" s="2134"/>
      <c r="F622" s="2134"/>
      <c r="G622" s="2134"/>
      <c r="H622" s="2134"/>
      <c r="I622" s="2134"/>
      <c r="J622" s="2134"/>
      <c r="K622" s="3044"/>
      <c r="L622" s="2121"/>
    </row>
    <row r="623" spans="1:12" ht="15.75" x14ac:dyDescent="0.25">
      <c r="A623" s="2132"/>
      <c r="B623" s="2133"/>
      <c r="C623" s="2134"/>
      <c r="D623" s="2135">
        <f t="shared" si="9"/>
        <v>0</v>
      </c>
      <c r="E623" s="2134"/>
      <c r="F623" s="2134"/>
      <c r="G623" s="2134"/>
      <c r="H623" s="2134"/>
      <c r="I623" s="2134"/>
      <c r="J623" s="2134"/>
      <c r="K623" s="3044"/>
      <c r="L623" s="2121"/>
    </row>
    <row r="624" spans="1:12" ht="15.75" x14ac:dyDescent="0.25">
      <c r="A624" s="2132"/>
      <c r="B624" s="2133"/>
      <c r="C624" s="2134"/>
      <c r="D624" s="2135">
        <f t="shared" si="9"/>
        <v>0</v>
      </c>
      <c r="E624" s="2134"/>
      <c r="F624" s="2134"/>
      <c r="G624" s="2134"/>
      <c r="H624" s="2134"/>
      <c r="I624" s="2134"/>
      <c r="J624" s="2134"/>
      <c r="K624" s="3044"/>
      <c r="L624" s="2121"/>
    </row>
    <row r="625" spans="1:12" ht="15.75" x14ac:dyDescent="0.25">
      <c r="A625" s="2132"/>
      <c r="B625" s="2133"/>
      <c r="C625" s="2134"/>
      <c r="D625" s="2135">
        <f t="shared" si="9"/>
        <v>0</v>
      </c>
      <c r="E625" s="2134"/>
      <c r="F625" s="2134"/>
      <c r="G625" s="2134"/>
      <c r="H625" s="2134"/>
      <c r="I625" s="2134"/>
      <c r="J625" s="2134"/>
      <c r="K625" s="3044"/>
      <c r="L625" s="2121"/>
    </row>
    <row r="626" spans="1:12" ht="15.75" x14ac:dyDescent="0.25">
      <c r="A626" s="2132"/>
      <c r="B626" s="2133"/>
      <c r="C626" s="2134"/>
      <c r="D626" s="2135">
        <f t="shared" si="9"/>
        <v>0</v>
      </c>
      <c r="E626" s="2134"/>
      <c r="F626" s="2134"/>
      <c r="G626" s="2134"/>
      <c r="H626" s="2134"/>
      <c r="I626" s="2134"/>
      <c r="J626" s="2134"/>
      <c r="K626" s="3044"/>
      <c r="L626" s="2121"/>
    </row>
    <row r="627" spans="1:12" ht="15.75" x14ac:dyDescent="0.25">
      <c r="A627" s="2132"/>
      <c r="B627" s="2133"/>
      <c r="C627" s="2134"/>
      <c r="D627" s="2135">
        <f t="shared" si="9"/>
        <v>0</v>
      </c>
      <c r="E627" s="2134"/>
      <c r="F627" s="2134"/>
      <c r="G627" s="2134"/>
      <c r="H627" s="2134"/>
      <c r="I627" s="2134"/>
      <c r="J627" s="2134"/>
      <c r="K627" s="3044"/>
      <c r="L627" s="2121"/>
    </row>
    <row r="628" spans="1:12" ht="15.75" x14ac:dyDescent="0.25">
      <c r="A628" s="2132"/>
      <c r="B628" s="2133"/>
      <c r="C628" s="2134"/>
      <c r="D628" s="2135">
        <f t="shared" si="9"/>
        <v>0</v>
      </c>
      <c r="E628" s="2134"/>
      <c r="F628" s="2134"/>
      <c r="G628" s="2134"/>
      <c r="H628" s="2134"/>
      <c r="I628" s="2134"/>
      <c r="J628" s="2134"/>
      <c r="K628" s="3044"/>
      <c r="L628" s="2121"/>
    </row>
    <row r="629" spans="1:12" ht="15.75" x14ac:dyDescent="0.25">
      <c r="A629" s="2132"/>
      <c r="B629" s="2133"/>
      <c r="C629" s="2134"/>
      <c r="D629" s="2135">
        <f t="shared" si="9"/>
        <v>0</v>
      </c>
      <c r="E629" s="2134"/>
      <c r="F629" s="2134"/>
      <c r="G629" s="2134"/>
      <c r="H629" s="2134"/>
      <c r="I629" s="2134"/>
      <c r="J629" s="2134"/>
      <c r="K629" s="3044"/>
      <c r="L629" s="2121"/>
    </row>
    <row r="630" spans="1:12" ht="15.75" x14ac:dyDescent="0.25">
      <c r="A630" s="2132"/>
      <c r="B630" s="2133"/>
      <c r="C630" s="2134"/>
      <c r="D630" s="2135">
        <f t="shared" si="9"/>
        <v>0</v>
      </c>
      <c r="E630" s="2134"/>
      <c r="F630" s="2134"/>
      <c r="G630" s="2134"/>
      <c r="H630" s="2134"/>
      <c r="I630" s="2134"/>
      <c r="J630" s="2134"/>
      <c r="K630" s="3044"/>
      <c r="L630" s="2121"/>
    </row>
    <row r="631" spans="1:12" ht="15.75" x14ac:dyDescent="0.25">
      <c r="A631" s="2132"/>
      <c r="B631" s="2133"/>
      <c r="C631" s="2134"/>
      <c r="D631" s="2135">
        <f t="shared" si="9"/>
        <v>0</v>
      </c>
      <c r="E631" s="2134"/>
      <c r="F631" s="2134"/>
      <c r="G631" s="2134"/>
      <c r="H631" s="2134"/>
      <c r="I631" s="2134"/>
      <c r="J631" s="2134"/>
      <c r="K631" s="3044"/>
      <c r="L631" s="2121"/>
    </row>
    <row r="632" spans="1:12" ht="15.75" x14ac:dyDescent="0.25">
      <c r="A632" s="2132"/>
      <c r="B632" s="2133"/>
      <c r="C632" s="2134"/>
      <c r="D632" s="2135">
        <f t="shared" si="9"/>
        <v>0</v>
      </c>
      <c r="E632" s="2134"/>
      <c r="F632" s="2134"/>
      <c r="G632" s="2134"/>
      <c r="H632" s="2134"/>
      <c r="I632" s="2134"/>
      <c r="J632" s="2134"/>
      <c r="K632" s="3044"/>
      <c r="L632" s="2121"/>
    </row>
    <row r="633" spans="1:12" ht="15.75" x14ac:dyDescent="0.25">
      <c r="A633" s="2132"/>
      <c r="B633" s="2133"/>
      <c r="C633" s="2134"/>
      <c r="D633" s="2135">
        <f t="shared" si="9"/>
        <v>0</v>
      </c>
      <c r="E633" s="2134"/>
      <c r="F633" s="2134"/>
      <c r="G633" s="2134"/>
      <c r="H633" s="2134"/>
      <c r="I633" s="2134"/>
      <c r="J633" s="2134"/>
      <c r="K633" s="3044"/>
      <c r="L633" s="2121"/>
    </row>
    <row r="634" spans="1:12" ht="15.75" x14ac:dyDescent="0.25">
      <c r="A634" s="2132"/>
      <c r="B634" s="2133"/>
      <c r="C634" s="2134"/>
      <c r="D634" s="2135">
        <f t="shared" si="9"/>
        <v>0</v>
      </c>
      <c r="E634" s="2134"/>
      <c r="F634" s="2134"/>
      <c r="G634" s="2134"/>
      <c r="H634" s="2134"/>
      <c r="I634" s="2134"/>
      <c r="J634" s="2134"/>
      <c r="K634" s="3044"/>
      <c r="L634" s="2121"/>
    </row>
    <row r="635" spans="1:12" ht="15.75" x14ac:dyDescent="0.25">
      <c r="A635" s="2132"/>
      <c r="B635" s="2133"/>
      <c r="C635" s="2134"/>
      <c r="D635" s="2135">
        <f t="shared" si="9"/>
        <v>0</v>
      </c>
      <c r="E635" s="2134"/>
      <c r="F635" s="2134"/>
      <c r="G635" s="2134"/>
      <c r="H635" s="2134"/>
      <c r="I635" s="2134"/>
      <c r="J635" s="2134"/>
      <c r="K635" s="3044"/>
      <c r="L635" s="2121"/>
    </row>
    <row r="636" spans="1:12" ht="15.75" x14ac:dyDescent="0.25">
      <c r="A636" s="2132"/>
      <c r="B636" s="2133"/>
      <c r="C636" s="2134"/>
      <c r="D636" s="2135">
        <f t="shared" si="9"/>
        <v>0</v>
      </c>
      <c r="E636" s="2134"/>
      <c r="F636" s="2134"/>
      <c r="G636" s="2134"/>
      <c r="H636" s="2134"/>
      <c r="I636" s="2134"/>
      <c r="J636" s="2134"/>
      <c r="K636" s="3044"/>
      <c r="L636" s="2121"/>
    </row>
    <row r="637" spans="1:12" ht="15.75" x14ac:dyDescent="0.25">
      <c r="A637" s="2132"/>
      <c r="B637" s="2133"/>
      <c r="C637" s="2134"/>
      <c r="D637" s="2135">
        <f t="shared" si="9"/>
        <v>0</v>
      </c>
      <c r="E637" s="2134"/>
      <c r="F637" s="2134"/>
      <c r="G637" s="2134"/>
      <c r="H637" s="2134"/>
      <c r="I637" s="2134"/>
      <c r="J637" s="2134"/>
      <c r="K637" s="3044"/>
      <c r="L637" s="2121"/>
    </row>
    <row r="638" spans="1:12" ht="15.75" x14ac:dyDescent="0.25">
      <c r="A638" s="2132"/>
      <c r="B638" s="2133"/>
      <c r="C638" s="2134"/>
      <c r="D638" s="2135">
        <f t="shared" si="9"/>
        <v>0</v>
      </c>
      <c r="E638" s="2134"/>
      <c r="F638" s="2134"/>
      <c r="G638" s="2134"/>
      <c r="H638" s="2134"/>
      <c r="I638" s="2134"/>
      <c r="J638" s="2134"/>
      <c r="K638" s="3044"/>
      <c r="L638" s="2121"/>
    </row>
    <row r="639" spans="1:12" ht="15.75" x14ac:dyDescent="0.25">
      <c r="A639" s="2132"/>
      <c r="B639" s="2133"/>
      <c r="C639" s="2134"/>
      <c r="D639" s="2135">
        <f t="shared" si="9"/>
        <v>0</v>
      </c>
      <c r="E639" s="2134"/>
      <c r="F639" s="2134"/>
      <c r="G639" s="2134"/>
      <c r="H639" s="2134"/>
      <c r="I639" s="2134"/>
      <c r="J639" s="2134"/>
      <c r="K639" s="3044"/>
      <c r="L639" s="2121"/>
    </row>
    <row r="640" spans="1:12" ht="15.75" x14ac:dyDescent="0.25">
      <c r="A640" s="2132"/>
      <c r="B640" s="2133"/>
      <c r="C640" s="2134"/>
      <c r="D640" s="2135">
        <f t="shared" si="9"/>
        <v>0</v>
      </c>
      <c r="E640" s="2134"/>
      <c r="F640" s="2134"/>
      <c r="G640" s="2134"/>
      <c r="H640" s="2134"/>
      <c r="I640" s="2134"/>
      <c r="J640" s="2134"/>
      <c r="K640" s="3044"/>
      <c r="L640" s="2121"/>
    </row>
    <row r="641" spans="1:12" ht="15.75" x14ac:dyDescent="0.25">
      <c r="A641" s="2132"/>
      <c r="B641" s="2133"/>
      <c r="C641" s="2134"/>
      <c r="D641" s="2135">
        <f t="shared" si="9"/>
        <v>0</v>
      </c>
      <c r="E641" s="2134"/>
      <c r="F641" s="2134"/>
      <c r="G641" s="2134"/>
      <c r="H641" s="2134"/>
      <c r="I641" s="2134"/>
      <c r="J641" s="2134"/>
      <c r="K641" s="3044"/>
      <c r="L641" s="2121"/>
    </row>
    <row r="642" spans="1:12" ht="15.75" x14ac:dyDescent="0.25">
      <c r="A642" s="2132"/>
      <c r="B642" s="2133"/>
      <c r="C642" s="2134"/>
      <c r="D642" s="2135">
        <f t="shared" si="9"/>
        <v>0</v>
      </c>
      <c r="E642" s="2134"/>
      <c r="F642" s="2134"/>
      <c r="G642" s="2134"/>
      <c r="H642" s="2134"/>
      <c r="I642" s="2134"/>
      <c r="J642" s="2134"/>
      <c r="K642" s="3044"/>
      <c r="L642" s="2121"/>
    </row>
    <row r="643" spans="1:12" ht="15.75" x14ac:dyDescent="0.25">
      <c r="A643" s="2132"/>
      <c r="B643" s="2133"/>
      <c r="C643" s="2134"/>
      <c r="D643" s="2135">
        <f t="shared" si="9"/>
        <v>0</v>
      </c>
      <c r="E643" s="2134"/>
      <c r="F643" s="2134"/>
      <c r="G643" s="2134"/>
      <c r="H643" s="2134"/>
      <c r="I643" s="2134"/>
      <c r="J643" s="2134"/>
      <c r="K643" s="3044"/>
      <c r="L643" s="2121"/>
    </row>
    <row r="644" spans="1:12" ht="15.75" x14ac:dyDescent="0.25">
      <c r="A644" s="2132"/>
      <c r="B644" s="2133"/>
      <c r="C644" s="2134"/>
      <c r="D644" s="2135">
        <f t="shared" si="9"/>
        <v>0</v>
      </c>
      <c r="E644" s="2134"/>
      <c r="F644" s="2134"/>
      <c r="G644" s="2134"/>
      <c r="H644" s="2134"/>
      <c r="I644" s="2134"/>
      <c r="J644" s="2134"/>
      <c r="K644" s="3044"/>
      <c r="L644" s="2121"/>
    </row>
    <row r="645" spans="1:12" ht="15.75" x14ac:dyDescent="0.25">
      <c r="A645" s="2132"/>
      <c r="B645" s="2133"/>
      <c r="C645" s="2134"/>
      <c r="D645" s="2135">
        <f t="shared" si="9"/>
        <v>0</v>
      </c>
      <c r="E645" s="2134"/>
      <c r="F645" s="2134"/>
      <c r="G645" s="2134"/>
      <c r="H645" s="2134"/>
      <c r="I645" s="2134"/>
      <c r="J645" s="2134"/>
      <c r="K645" s="3044"/>
      <c r="L645" s="2121"/>
    </row>
    <row r="646" spans="1:12" ht="15.75" x14ac:dyDescent="0.25">
      <c r="A646" s="2132"/>
      <c r="B646" s="2133"/>
      <c r="C646" s="2134"/>
      <c r="D646" s="2135">
        <f t="shared" si="9"/>
        <v>0</v>
      </c>
      <c r="E646" s="2134"/>
      <c r="F646" s="2134"/>
      <c r="G646" s="2134"/>
      <c r="H646" s="2134"/>
      <c r="I646" s="2134"/>
      <c r="J646" s="2134"/>
      <c r="K646" s="3044"/>
      <c r="L646" s="2121"/>
    </row>
    <row r="647" spans="1:12" ht="15.75" x14ac:dyDescent="0.25">
      <c r="A647" s="2132"/>
      <c r="B647" s="2133"/>
      <c r="C647" s="2134"/>
      <c r="D647" s="2135">
        <f t="shared" si="9"/>
        <v>0</v>
      </c>
      <c r="E647" s="2134"/>
      <c r="F647" s="2134"/>
      <c r="G647" s="2134"/>
      <c r="H647" s="2134"/>
      <c r="I647" s="2134"/>
      <c r="J647" s="2134"/>
      <c r="K647" s="3044"/>
      <c r="L647" s="2121"/>
    </row>
    <row r="648" spans="1:12" ht="15.75" x14ac:dyDescent="0.25">
      <c r="A648" s="2132"/>
      <c r="B648" s="2133"/>
      <c r="C648" s="2134"/>
      <c r="D648" s="2135">
        <f t="shared" si="9"/>
        <v>0</v>
      </c>
      <c r="E648" s="2134"/>
      <c r="F648" s="2134"/>
      <c r="G648" s="2134"/>
      <c r="H648" s="2134"/>
      <c r="I648" s="2134"/>
      <c r="J648" s="2134"/>
      <c r="K648" s="3044"/>
      <c r="L648" s="2121"/>
    </row>
    <row r="649" spans="1:12" ht="15.75" x14ac:dyDescent="0.25">
      <c r="A649" s="2132"/>
      <c r="B649" s="2133"/>
      <c r="C649" s="2134"/>
      <c r="D649" s="2135">
        <f t="shared" si="9"/>
        <v>0</v>
      </c>
      <c r="E649" s="2134"/>
      <c r="F649" s="2134"/>
      <c r="G649" s="2134"/>
      <c r="H649" s="2134"/>
      <c r="I649" s="2134"/>
      <c r="J649" s="2134"/>
      <c r="K649" s="3044"/>
      <c r="L649" s="2121"/>
    </row>
    <row r="650" spans="1:12" ht="15.75" x14ac:dyDescent="0.25">
      <c r="A650" s="2132"/>
      <c r="B650" s="2133"/>
      <c r="C650" s="2134"/>
      <c r="D650" s="2135">
        <f t="shared" ref="D650:D713" si="10">+C650*(100-E650)/100</f>
        <v>0</v>
      </c>
      <c r="E650" s="2134"/>
      <c r="F650" s="2134"/>
      <c r="G650" s="2134"/>
      <c r="H650" s="2134"/>
      <c r="I650" s="2134"/>
      <c r="J650" s="2134"/>
      <c r="K650" s="3044"/>
      <c r="L650" s="2121"/>
    </row>
    <row r="651" spans="1:12" ht="15.75" x14ac:dyDescent="0.25">
      <c r="A651" s="2132"/>
      <c r="B651" s="2133"/>
      <c r="C651" s="2134"/>
      <c r="D651" s="2135">
        <f t="shared" si="10"/>
        <v>0</v>
      </c>
      <c r="E651" s="2134"/>
      <c r="F651" s="2134"/>
      <c r="G651" s="2134"/>
      <c r="H651" s="2134"/>
      <c r="I651" s="2134"/>
      <c r="J651" s="2134"/>
      <c r="K651" s="3044"/>
      <c r="L651" s="2121"/>
    </row>
    <row r="652" spans="1:12" ht="15.75" x14ac:dyDescent="0.25">
      <c r="A652" s="2132"/>
      <c r="B652" s="2133"/>
      <c r="C652" s="2134"/>
      <c r="D652" s="2135">
        <f t="shared" si="10"/>
        <v>0</v>
      </c>
      <c r="E652" s="2134"/>
      <c r="F652" s="2134"/>
      <c r="G652" s="2134"/>
      <c r="H652" s="2134"/>
      <c r="I652" s="2134"/>
      <c r="J652" s="2134"/>
      <c r="K652" s="3044"/>
      <c r="L652" s="2121"/>
    </row>
    <row r="653" spans="1:12" ht="15.75" x14ac:dyDescent="0.25">
      <c r="A653" s="2132"/>
      <c r="B653" s="2133"/>
      <c r="C653" s="2134"/>
      <c r="D653" s="2135">
        <f t="shared" si="10"/>
        <v>0</v>
      </c>
      <c r="E653" s="2134"/>
      <c r="F653" s="2134"/>
      <c r="G653" s="2134"/>
      <c r="H653" s="2134"/>
      <c r="I653" s="2134"/>
      <c r="J653" s="2134"/>
      <c r="K653" s="3044"/>
      <c r="L653" s="2121"/>
    </row>
    <row r="654" spans="1:12" ht="15.75" x14ac:dyDescent="0.25">
      <c r="A654" s="2132"/>
      <c r="B654" s="2133"/>
      <c r="C654" s="2134"/>
      <c r="D654" s="2135">
        <f t="shared" si="10"/>
        <v>0</v>
      </c>
      <c r="E654" s="2134"/>
      <c r="F654" s="2134"/>
      <c r="G654" s="2134"/>
      <c r="H654" s="2134"/>
      <c r="I654" s="2134"/>
      <c r="J654" s="2134"/>
      <c r="K654" s="3044"/>
      <c r="L654" s="2121"/>
    </row>
    <row r="655" spans="1:12" ht="15.75" x14ac:dyDescent="0.25">
      <c r="A655" s="2132"/>
      <c r="B655" s="2133"/>
      <c r="C655" s="2134"/>
      <c r="D655" s="2135">
        <f t="shared" si="10"/>
        <v>0</v>
      </c>
      <c r="E655" s="2134"/>
      <c r="F655" s="2134"/>
      <c r="G655" s="2134"/>
      <c r="H655" s="2134"/>
      <c r="I655" s="2134"/>
      <c r="J655" s="2134"/>
      <c r="K655" s="3044"/>
      <c r="L655" s="2121"/>
    </row>
    <row r="656" spans="1:12" ht="15.75" x14ac:dyDescent="0.25">
      <c r="A656" s="2132"/>
      <c r="B656" s="2133"/>
      <c r="C656" s="2134"/>
      <c r="D656" s="2135">
        <f t="shared" si="10"/>
        <v>0</v>
      </c>
      <c r="E656" s="2134"/>
      <c r="F656" s="2134"/>
      <c r="G656" s="2134"/>
      <c r="H656" s="2134"/>
      <c r="I656" s="2134"/>
      <c r="J656" s="2134"/>
      <c r="K656" s="3044"/>
      <c r="L656" s="2121"/>
    </row>
    <row r="657" spans="1:12" ht="15.75" x14ac:dyDescent="0.25">
      <c r="A657" s="2132"/>
      <c r="B657" s="2133"/>
      <c r="C657" s="2134"/>
      <c r="D657" s="2135">
        <f t="shared" si="10"/>
        <v>0</v>
      </c>
      <c r="E657" s="2134"/>
      <c r="F657" s="2134"/>
      <c r="G657" s="2134"/>
      <c r="H657" s="2134"/>
      <c r="I657" s="2134"/>
      <c r="J657" s="2134"/>
      <c r="K657" s="3044"/>
      <c r="L657" s="2121"/>
    </row>
    <row r="658" spans="1:12" ht="15.75" x14ac:dyDescent="0.25">
      <c r="A658" s="2132"/>
      <c r="B658" s="2133"/>
      <c r="C658" s="2134"/>
      <c r="D658" s="2135">
        <f t="shared" si="10"/>
        <v>0</v>
      </c>
      <c r="E658" s="2134"/>
      <c r="F658" s="2134"/>
      <c r="G658" s="2134"/>
      <c r="H658" s="2134"/>
      <c r="I658" s="2134"/>
      <c r="J658" s="2134"/>
      <c r="K658" s="3044"/>
      <c r="L658" s="2121"/>
    </row>
    <row r="659" spans="1:12" ht="15.75" x14ac:dyDescent="0.25">
      <c r="A659" s="2132"/>
      <c r="B659" s="2133"/>
      <c r="C659" s="2134"/>
      <c r="D659" s="2135">
        <f t="shared" si="10"/>
        <v>0</v>
      </c>
      <c r="E659" s="2134"/>
      <c r="F659" s="2134"/>
      <c r="G659" s="2134"/>
      <c r="H659" s="2134"/>
      <c r="I659" s="2134"/>
      <c r="J659" s="2134"/>
      <c r="K659" s="3044"/>
      <c r="L659" s="2121"/>
    </row>
    <row r="660" spans="1:12" ht="15.75" x14ac:dyDescent="0.25">
      <c r="A660" s="2132"/>
      <c r="B660" s="2133"/>
      <c r="C660" s="2134"/>
      <c r="D660" s="2135">
        <f t="shared" si="10"/>
        <v>0</v>
      </c>
      <c r="E660" s="2134"/>
      <c r="F660" s="2134"/>
      <c r="G660" s="2134"/>
      <c r="H660" s="2134"/>
      <c r="I660" s="2134"/>
      <c r="J660" s="2134"/>
      <c r="K660" s="3044"/>
      <c r="L660" s="2121"/>
    </row>
    <row r="661" spans="1:12" ht="15.75" x14ac:dyDescent="0.25">
      <c r="A661" s="2132"/>
      <c r="B661" s="2133"/>
      <c r="C661" s="2134"/>
      <c r="D661" s="2135">
        <f t="shared" si="10"/>
        <v>0</v>
      </c>
      <c r="E661" s="2134"/>
      <c r="F661" s="2134"/>
      <c r="G661" s="2134"/>
      <c r="H661" s="2134"/>
      <c r="I661" s="2134"/>
      <c r="J661" s="2134"/>
      <c r="K661" s="3044"/>
      <c r="L661" s="2121"/>
    </row>
    <row r="662" spans="1:12" ht="15.75" x14ac:dyDescent="0.25">
      <c r="A662" s="2132"/>
      <c r="B662" s="2133"/>
      <c r="C662" s="2134"/>
      <c r="D662" s="2135">
        <f t="shared" si="10"/>
        <v>0</v>
      </c>
      <c r="E662" s="2134"/>
      <c r="F662" s="2134"/>
      <c r="G662" s="2134"/>
      <c r="H662" s="2134"/>
      <c r="I662" s="2134"/>
      <c r="J662" s="2134"/>
      <c r="K662" s="3044"/>
      <c r="L662" s="2121"/>
    </row>
    <row r="663" spans="1:12" ht="15.75" x14ac:dyDescent="0.25">
      <c r="A663" s="2132"/>
      <c r="B663" s="2133"/>
      <c r="C663" s="2134"/>
      <c r="D663" s="2135">
        <f t="shared" si="10"/>
        <v>0</v>
      </c>
      <c r="E663" s="2134"/>
      <c r="F663" s="2134"/>
      <c r="G663" s="2134"/>
      <c r="H663" s="2134"/>
      <c r="I663" s="2134"/>
      <c r="J663" s="2134"/>
      <c r="K663" s="3044"/>
      <c r="L663" s="2121"/>
    </row>
    <row r="664" spans="1:12" ht="15.75" x14ac:dyDescent="0.25">
      <c r="A664" s="2132"/>
      <c r="B664" s="2133"/>
      <c r="C664" s="2134"/>
      <c r="D664" s="2135">
        <f t="shared" si="10"/>
        <v>0</v>
      </c>
      <c r="E664" s="2134"/>
      <c r="F664" s="2134"/>
      <c r="G664" s="2134"/>
      <c r="H664" s="2134"/>
      <c r="I664" s="2134"/>
      <c r="J664" s="2134"/>
      <c r="K664" s="3044"/>
      <c r="L664" s="2121"/>
    </row>
    <row r="665" spans="1:12" ht="15.75" x14ac:dyDescent="0.25">
      <c r="A665" s="2132"/>
      <c r="B665" s="2133"/>
      <c r="C665" s="2134"/>
      <c r="D665" s="2135">
        <f t="shared" si="10"/>
        <v>0</v>
      </c>
      <c r="E665" s="2134"/>
      <c r="F665" s="2134"/>
      <c r="G665" s="2134"/>
      <c r="H665" s="2134"/>
      <c r="I665" s="2134"/>
      <c r="J665" s="2134"/>
      <c r="K665" s="3044"/>
      <c r="L665" s="2121"/>
    </row>
    <row r="666" spans="1:12" ht="15.75" x14ac:dyDescent="0.25">
      <c r="A666" s="2132"/>
      <c r="B666" s="2133"/>
      <c r="C666" s="2134"/>
      <c r="D666" s="2135">
        <f t="shared" si="10"/>
        <v>0</v>
      </c>
      <c r="E666" s="2134"/>
      <c r="F666" s="2134"/>
      <c r="G666" s="2134"/>
      <c r="H666" s="2134"/>
      <c r="I666" s="2134"/>
      <c r="J666" s="2134"/>
      <c r="K666" s="3044"/>
      <c r="L666" s="2121"/>
    </row>
    <row r="667" spans="1:12" ht="15.75" x14ac:dyDescent="0.25">
      <c r="A667" s="2132"/>
      <c r="B667" s="2133"/>
      <c r="C667" s="2134"/>
      <c r="D667" s="2135">
        <f t="shared" si="10"/>
        <v>0</v>
      </c>
      <c r="E667" s="2134"/>
      <c r="F667" s="2134"/>
      <c r="G667" s="2134"/>
      <c r="H667" s="2134"/>
      <c r="I667" s="2134"/>
      <c r="J667" s="2134"/>
      <c r="K667" s="3044"/>
      <c r="L667" s="2121"/>
    </row>
    <row r="668" spans="1:12" ht="15.75" x14ac:dyDescent="0.25">
      <c r="A668" s="2132"/>
      <c r="B668" s="2133"/>
      <c r="C668" s="2134"/>
      <c r="D668" s="2135">
        <f t="shared" si="10"/>
        <v>0</v>
      </c>
      <c r="E668" s="2134"/>
      <c r="F668" s="2134"/>
      <c r="G668" s="2134"/>
      <c r="H668" s="2134"/>
      <c r="I668" s="2134"/>
      <c r="J668" s="2134"/>
      <c r="K668" s="3044"/>
      <c r="L668" s="2121"/>
    </row>
    <row r="669" spans="1:12" ht="15.75" x14ac:dyDescent="0.25">
      <c r="A669" s="2132"/>
      <c r="B669" s="2133"/>
      <c r="C669" s="2134"/>
      <c r="D669" s="2135">
        <f t="shared" si="10"/>
        <v>0</v>
      </c>
      <c r="E669" s="2134"/>
      <c r="F669" s="2134"/>
      <c r="G669" s="2134"/>
      <c r="H669" s="2134"/>
      <c r="I669" s="2134"/>
      <c r="J669" s="2134"/>
      <c r="K669" s="3044"/>
      <c r="L669" s="2121"/>
    </row>
    <row r="670" spans="1:12" ht="15.75" x14ac:dyDescent="0.25">
      <c r="A670" s="2132"/>
      <c r="B670" s="2133"/>
      <c r="C670" s="2134"/>
      <c r="D670" s="2135">
        <f t="shared" si="10"/>
        <v>0</v>
      </c>
      <c r="E670" s="2134"/>
      <c r="F670" s="2134"/>
      <c r="G670" s="2134"/>
      <c r="H670" s="2134"/>
      <c r="I670" s="2134"/>
      <c r="J670" s="2134"/>
      <c r="K670" s="3044"/>
      <c r="L670" s="2121"/>
    </row>
    <row r="671" spans="1:12" ht="15.75" x14ac:dyDescent="0.25">
      <c r="A671" s="2132"/>
      <c r="B671" s="2133"/>
      <c r="C671" s="2134"/>
      <c r="D671" s="2135">
        <f t="shared" si="10"/>
        <v>0</v>
      </c>
      <c r="E671" s="2134"/>
      <c r="F671" s="2134"/>
      <c r="G671" s="2134"/>
      <c r="H671" s="2134"/>
      <c r="I671" s="2134"/>
      <c r="J671" s="2134"/>
      <c r="K671" s="3044"/>
      <c r="L671" s="2121"/>
    </row>
    <row r="672" spans="1:12" ht="15.75" x14ac:dyDescent="0.25">
      <c r="A672" s="2132"/>
      <c r="B672" s="2133"/>
      <c r="C672" s="2134"/>
      <c r="D672" s="2135">
        <f t="shared" si="10"/>
        <v>0</v>
      </c>
      <c r="E672" s="2134"/>
      <c r="F672" s="2134"/>
      <c r="G672" s="2134"/>
      <c r="H672" s="2134"/>
      <c r="I672" s="2134"/>
      <c r="J672" s="2134"/>
      <c r="K672" s="3044"/>
      <c r="L672" s="2121"/>
    </row>
    <row r="673" spans="1:12" ht="15.75" x14ac:dyDescent="0.25">
      <c r="A673" s="2132"/>
      <c r="B673" s="2133"/>
      <c r="C673" s="2134"/>
      <c r="D673" s="2135">
        <f t="shared" si="10"/>
        <v>0</v>
      </c>
      <c r="E673" s="2134"/>
      <c r="F673" s="2134"/>
      <c r="G673" s="2134"/>
      <c r="H673" s="2134"/>
      <c r="I673" s="2134"/>
      <c r="J673" s="2134"/>
      <c r="K673" s="3044"/>
      <c r="L673" s="2121"/>
    </row>
    <row r="674" spans="1:12" ht="15.75" x14ac:dyDescent="0.25">
      <c r="A674" s="2132"/>
      <c r="B674" s="2133"/>
      <c r="C674" s="2134"/>
      <c r="D674" s="2135">
        <f t="shared" si="10"/>
        <v>0</v>
      </c>
      <c r="E674" s="2134"/>
      <c r="F674" s="2134"/>
      <c r="G674" s="2134"/>
      <c r="H674" s="2134"/>
      <c r="I674" s="2134"/>
      <c r="J674" s="2134"/>
      <c r="K674" s="3044"/>
      <c r="L674" s="2121"/>
    </row>
    <row r="675" spans="1:12" ht="15.75" x14ac:dyDescent="0.25">
      <c r="A675" s="2132"/>
      <c r="B675" s="2133"/>
      <c r="C675" s="2134"/>
      <c r="D675" s="2135">
        <f t="shared" si="10"/>
        <v>0</v>
      </c>
      <c r="E675" s="2134"/>
      <c r="F675" s="2134"/>
      <c r="G675" s="2134"/>
      <c r="H675" s="2134"/>
      <c r="I675" s="2134"/>
      <c r="J675" s="2134"/>
      <c r="K675" s="3044"/>
      <c r="L675" s="2121"/>
    </row>
    <row r="676" spans="1:12" ht="15.75" x14ac:dyDescent="0.25">
      <c r="A676" s="2132"/>
      <c r="B676" s="2133"/>
      <c r="C676" s="2134"/>
      <c r="D676" s="2135">
        <f t="shared" si="10"/>
        <v>0</v>
      </c>
      <c r="E676" s="2134"/>
      <c r="F676" s="2134"/>
      <c r="G676" s="2134"/>
      <c r="H676" s="2134"/>
      <c r="I676" s="2134"/>
      <c r="J676" s="2134"/>
      <c r="K676" s="3044"/>
      <c r="L676" s="2121"/>
    </row>
    <row r="677" spans="1:12" ht="15.75" x14ac:dyDescent="0.25">
      <c r="A677" s="2132"/>
      <c r="B677" s="2133"/>
      <c r="C677" s="2134"/>
      <c r="D677" s="2135">
        <f t="shared" si="10"/>
        <v>0</v>
      </c>
      <c r="E677" s="2134"/>
      <c r="F677" s="2134"/>
      <c r="G677" s="2134"/>
      <c r="H677" s="2134"/>
      <c r="I677" s="2134"/>
      <c r="J677" s="2134"/>
      <c r="K677" s="3044"/>
      <c r="L677" s="2121"/>
    </row>
    <row r="678" spans="1:12" ht="15.75" x14ac:dyDescent="0.25">
      <c r="A678" s="2132"/>
      <c r="B678" s="2133"/>
      <c r="C678" s="2134"/>
      <c r="D678" s="2135">
        <f t="shared" si="10"/>
        <v>0</v>
      </c>
      <c r="E678" s="2134"/>
      <c r="F678" s="2134"/>
      <c r="G678" s="2134"/>
      <c r="H678" s="2134"/>
      <c r="I678" s="2134"/>
      <c r="J678" s="2134"/>
      <c r="K678" s="3044"/>
      <c r="L678" s="2121"/>
    </row>
    <row r="679" spans="1:12" ht="15.75" x14ac:dyDescent="0.25">
      <c r="A679" s="2132"/>
      <c r="B679" s="2133"/>
      <c r="C679" s="2134"/>
      <c r="D679" s="2135">
        <f t="shared" si="10"/>
        <v>0</v>
      </c>
      <c r="E679" s="2134"/>
      <c r="F679" s="2134"/>
      <c r="G679" s="2134"/>
      <c r="H679" s="2134"/>
      <c r="I679" s="2134"/>
      <c r="J679" s="2134"/>
      <c r="K679" s="3044"/>
      <c r="L679" s="2121"/>
    </row>
    <row r="680" spans="1:12" ht="15.75" x14ac:dyDescent="0.25">
      <c r="A680" s="2132"/>
      <c r="B680" s="2133"/>
      <c r="C680" s="2134"/>
      <c r="D680" s="2135">
        <f t="shared" si="10"/>
        <v>0</v>
      </c>
      <c r="E680" s="2134"/>
      <c r="F680" s="2134"/>
      <c r="G680" s="2134"/>
      <c r="H680" s="2134"/>
      <c r="I680" s="2134"/>
      <c r="J680" s="2134"/>
      <c r="K680" s="3044"/>
      <c r="L680" s="2121"/>
    </row>
    <row r="681" spans="1:12" ht="15.75" x14ac:dyDescent="0.25">
      <c r="A681" s="2132"/>
      <c r="B681" s="2133"/>
      <c r="C681" s="2134"/>
      <c r="D681" s="2135">
        <f t="shared" si="10"/>
        <v>0</v>
      </c>
      <c r="E681" s="2134"/>
      <c r="F681" s="2134"/>
      <c r="G681" s="2134"/>
      <c r="H681" s="2134"/>
      <c r="I681" s="2134"/>
      <c r="J681" s="2134"/>
      <c r="K681" s="3044"/>
      <c r="L681" s="2121"/>
    </row>
    <row r="682" spans="1:12" ht="15.75" x14ac:dyDescent="0.25">
      <c r="A682" s="2132"/>
      <c r="B682" s="2133"/>
      <c r="C682" s="2134"/>
      <c r="D682" s="2135">
        <f t="shared" si="10"/>
        <v>0</v>
      </c>
      <c r="E682" s="2134"/>
      <c r="F682" s="2134"/>
      <c r="G682" s="2134"/>
      <c r="H682" s="2134"/>
      <c r="I682" s="2134"/>
      <c r="J682" s="2134"/>
      <c r="K682" s="3044"/>
      <c r="L682" s="2121"/>
    </row>
    <row r="683" spans="1:12" ht="15.75" x14ac:dyDescent="0.25">
      <c r="A683" s="2132"/>
      <c r="B683" s="2133"/>
      <c r="C683" s="2134"/>
      <c r="D683" s="2135">
        <f t="shared" si="10"/>
        <v>0</v>
      </c>
      <c r="E683" s="2134"/>
      <c r="F683" s="2134"/>
      <c r="G683" s="2134"/>
      <c r="H683" s="2134"/>
      <c r="I683" s="2134"/>
      <c r="J683" s="2134"/>
      <c r="K683" s="3044"/>
      <c r="L683" s="2121"/>
    </row>
    <row r="684" spans="1:12" ht="15.75" x14ac:dyDescent="0.25">
      <c r="A684" s="2132"/>
      <c r="B684" s="2133"/>
      <c r="C684" s="2134"/>
      <c r="D684" s="2135">
        <f t="shared" si="10"/>
        <v>0</v>
      </c>
      <c r="E684" s="2134"/>
      <c r="F684" s="2134"/>
      <c r="G684" s="2134"/>
      <c r="H684" s="2134"/>
      <c r="I684" s="2134"/>
      <c r="J684" s="2134"/>
      <c r="K684" s="3044"/>
      <c r="L684" s="2121"/>
    </row>
    <row r="685" spans="1:12" ht="15.75" x14ac:dyDescent="0.25">
      <c r="A685" s="2132"/>
      <c r="B685" s="2133"/>
      <c r="C685" s="2134"/>
      <c r="D685" s="2135">
        <f t="shared" si="10"/>
        <v>0</v>
      </c>
      <c r="E685" s="2134"/>
      <c r="F685" s="2134"/>
      <c r="G685" s="2134"/>
      <c r="H685" s="2134"/>
      <c r="I685" s="2134"/>
      <c r="J685" s="2134"/>
      <c r="K685" s="3044"/>
      <c r="L685" s="2121"/>
    </row>
    <row r="686" spans="1:12" ht="15.75" x14ac:dyDescent="0.25">
      <c r="A686" s="2132"/>
      <c r="B686" s="2133"/>
      <c r="C686" s="2134"/>
      <c r="D686" s="2135">
        <f t="shared" si="10"/>
        <v>0</v>
      </c>
      <c r="E686" s="2134"/>
      <c r="F686" s="2134"/>
      <c r="G686" s="2134"/>
      <c r="H686" s="2134"/>
      <c r="I686" s="2134"/>
      <c r="J686" s="2134"/>
      <c r="K686" s="3044"/>
      <c r="L686" s="2121"/>
    </row>
    <row r="687" spans="1:12" ht="15.75" x14ac:dyDescent="0.25">
      <c r="A687" s="2132"/>
      <c r="B687" s="2133"/>
      <c r="C687" s="2134"/>
      <c r="D687" s="2135">
        <f t="shared" si="10"/>
        <v>0</v>
      </c>
      <c r="E687" s="2134"/>
      <c r="F687" s="2134"/>
      <c r="G687" s="2134"/>
      <c r="H687" s="2134"/>
      <c r="I687" s="2134"/>
      <c r="J687" s="2134"/>
      <c r="K687" s="3044"/>
      <c r="L687" s="2121"/>
    </row>
    <row r="688" spans="1:12" ht="15.75" x14ac:dyDescent="0.25">
      <c r="A688" s="2132"/>
      <c r="B688" s="2133"/>
      <c r="C688" s="2134"/>
      <c r="D688" s="2135">
        <f t="shared" si="10"/>
        <v>0</v>
      </c>
      <c r="E688" s="2134"/>
      <c r="F688" s="2134"/>
      <c r="G688" s="2134"/>
      <c r="H688" s="2134"/>
      <c r="I688" s="2134"/>
      <c r="J688" s="2134"/>
      <c r="K688" s="3044"/>
      <c r="L688" s="2121"/>
    </row>
    <row r="689" spans="1:12" ht="15.75" x14ac:dyDescent="0.25">
      <c r="A689" s="2132"/>
      <c r="B689" s="2133"/>
      <c r="C689" s="2134"/>
      <c r="D689" s="2135">
        <f t="shared" si="10"/>
        <v>0</v>
      </c>
      <c r="E689" s="2134"/>
      <c r="F689" s="2134"/>
      <c r="G689" s="2134"/>
      <c r="H689" s="2134"/>
      <c r="I689" s="2134"/>
      <c r="J689" s="2134"/>
      <c r="K689" s="3044"/>
      <c r="L689" s="2121"/>
    </row>
    <row r="690" spans="1:12" ht="15.75" x14ac:dyDescent="0.25">
      <c r="A690" s="2132"/>
      <c r="B690" s="2133"/>
      <c r="C690" s="2134"/>
      <c r="D690" s="2135">
        <f t="shared" si="10"/>
        <v>0</v>
      </c>
      <c r="E690" s="2134"/>
      <c r="F690" s="2134"/>
      <c r="G690" s="2134"/>
      <c r="H690" s="2134"/>
      <c r="I690" s="2134"/>
      <c r="J690" s="2134"/>
      <c r="K690" s="3044"/>
      <c r="L690" s="2121"/>
    </row>
    <row r="691" spans="1:12" ht="15.75" x14ac:dyDescent="0.25">
      <c r="A691" s="2132"/>
      <c r="B691" s="2133"/>
      <c r="C691" s="2134"/>
      <c r="D691" s="2135">
        <f t="shared" si="10"/>
        <v>0</v>
      </c>
      <c r="E691" s="2134"/>
      <c r="F691" s="2134"/>
      <c r="G691" s="2134"/>
      <c r="H691" s="2134"/>
      <c r="I691" s="2134"/>
      <c r="J691" s="2134"/>
      <c r="K691" s="3044"/>
      <c r="L691" s="2121"/>
    </row>
    <row r="692" spans="1:12" ht="15.75" x14ac:dyDescent="0.25">
      <c r="A692" s="2132"/>
      <c r="B692" s="2133"/>
      <c r="C692" s="2134"/>
      <c r="D692" s="2135">
        <f t="shared" si="10"/>
        <v>0</v>
      </c>
      <c r="E692" s="2134"/>
      <c r="F692" s="2134"/>
      <c r="G692" s="2134"/>
      <c r="H692" s="2134"/>
      <c r="I692" s="2134"/>
      <c r="J692" s="2134"/>
      <c r="K692" s="3044"/>
      <c r="L692" s="2121"/>
    </row>
    <row r="693" spans="1:12" ht="15.75" x14ac:dyDescent="0.25">
      <c r="A693" s="2132"/>
      <c r="B693" s="2133"/>
      <c r="C693" s="2134"/>
      <c r="D693" s="2135">
        <f t="shared" si="10"/>
        <v>0</v>
      </c>
      <c r="E693" s="2134"/>
      <c r="F693" s="2134"/>
      <c r="G693" s="2134"/>
      <c r="H693" s="2134"/>
      <c r="I693" s="2134"/>
      <c r="J693" s="2134"/>
      <c r="K693" s="3044"/>
      <c r="L693" s="2121"/>
    </row>
    <row r="694" spans="1:12" ht="15.75" x14ac:dyDescent="0.25">
      <c r="A694" s="2132"/>
      <c r="B694" s="2133"/>
      <c r="C694" s="2134"/>
      <c r="D694" s="2135">
        <f t="shared" si="10"/>
        <v>0</v>
      </c>
      <c r="E694" s="2134"/>
      <c r="F694" s="2134"/>
      <c r="G694" s="2134"/>
      <c r="H694" s="2134"/>
      <c r="I694" s="2134"/>
      <c r="J694" s="2134"/>
      <c r="K694" s="3044"/>
      <c r="L694" s="2121"/>
    </row>
    <row r="695" spans="1:12" ht="15.75" x14ac:dyDescent="0.25">
      <c r="A695" s="2132"/>
      <c r="B695" s="2133"/>
      <c r="C695" s="2134"/>
      <c r="D695" s="2135">
        <f t="shared" si="10"/>
        <v>0</v>
      </c>
      <c r="E695" s="2134"/>
      <c r="F695" s="2134"/>
      <c r="G695" s="2134"/>
      <c r="H695" s="2134"/>
      <c r="I695" s="2134"/>
      <c r="J695" s="2134"/>
      <c r="K695" s="3044"/>
      <c r="L695" s="2121"/>
    </row>
    <row r="696" spans="1:12" ht="15.75" x14ac:dyDescent="0.25">
      <c r="A696" s="2132"/>
      <c r="B696" s="2133"/>
      <c r="C696" s="2134"/>
      <c r="D696" s="2135">
        <f t="shared" si="10"/>
        <v>0</v>
      </c>
      <c r="E696" s="2134"/>
      <c r="F696" s="2134"/>
      <c r="G696" s="2134"/>
      <c r="H696" s="2134"/>
      <c r="I696" s="2134"/>
      <c r="J696" s="2134"/>
      <c r="K696" s="3044"/>
      <c r="L696" s="2121"/>
    </row>
    <row r="697" spans="1:12" ht="15.75" x14ac:dyDescent="0.25">
      <c r="A697" s="2132"/>
      <c r="B697" s="2133"/>
      <c r="C697" s="2134"/>
      <c r="D697" s="2135">
        <f t="shared" si="10"/>
        <v>0</v>
      </c>
      <c r="E697" s="2134"/>
      <c r="F697" s="2134"/>
      <c r="G697" s="2134"/>
      <c r="H697" s="2134"/>
      <c r="I697" s="2134"/>
      <c r="J697" s="2134"/>
      <c r="K697" s="3044"/>
      <c r="L697" s="2121"/>
    </row>
    <row r="698" spans="1:12" ht="15.75" x14ac:dyDescent="0.25">
      <c r="A698" s="2132"/>
      <c r="B698" s="2133"/>
      <c r="C698" s="2134"/>
      <c r="D698" s="2135">
        <f t="shared" si="10"/>
        <v>0</v>
      </c>
      <c r="E698" s="2134"/>
      <c r="F698" s="2134"/>
      <c r="G698" s="2134"/>
      <c r="H698" s="2134"/>
      <c r="I698" s="2134"/>
      <c r="J698" s="2134"/>
      <c r="K698" s="3044"/>
      <c r="L698" s="2121"/>
    </row>
    <row r="699" spans="1:12" ht="15.75" x14ac:dyDescent="0.25">
      <c r="A699" s="2132"/>
      <c r="B699" s="2133"/>
      <c r="C699" s="2134"/>
      <c r="D699" s="2135">
        <f t="shared" si="10"/>
        <v>0</v>
      </c>
      <c r="E699" s="2134"/>
      <c r="F699" s="2134"/>
      <c r="G699" s="2134"/>
      <c r="H699" s="2134"/>
      <c r="I699" s="2134"/>
      <c r="J699" s="2134"/>
      <c r="K699" s="3044"/>
      <c r="L699" s="2121"/>
    </row>
    <row r="700" spans="1:12" ht="15.75" x14ac:dyDescent="0.25">
      <c r="A700" s="2132"/>
      <c r="B700" s="2133"/>
      <c r="C700" s="2134"/>
      <c r="D700" s="2135">
        <f t="shared" si="10"/>
        <v>0</v>
      </c>
      <c r="E700" s="2134"/>
      <c r="F700" s="2134"/>
      <c r="G700" s="2134"/>
      <c r="H700" s="2134"/>
      <c r="I700" s="2134"/>
      <c r="J700" s="2134"/>
      <c r="K700" s="3044"/>
      <c r="L700" s="2121"/>
    </row>
    <row r="701" spans="1:12" ht="15.75" x14ac:dyDescent="0.25">
      <c r="A701" s="2132"/>
      <c r="B701" s="2133"/>
      <c r="C701" s="2134"/>
      <c r="D701" s="2135">
        <f t="shared" si="10"/>
        <v>0</v>
      </c>
      <c r="E701" s="2134"/>
      <c r="F701" s="2134"/>
      <c r="G701" s="2134"/>
      <c r="H701" s="2134"/>
      <c r="I701" s="2134"/>
      <c r="J701" s="2134"/>
      <c r="K701" s="3044"/>
      <c r="L701" s="2121"/>
    </row>
    <row r="702" spans="1:12" ht="15.75" x14ac:dyDescent="0.25">
      <c r="A702" s="2132"/>
      <c r="B702" s="2133"/>
      <c r="C702" s="2134"/>
      <c r="D702" s="2135">
        <f t="shared" si="10"/>
        <v>0</v>
      </c>
      <c r="E702" s="2134"/>
      <c r="F702" s="2134"/>
      <c r="G702" s="2134"/>
      <c r="H702" s="2134"/>
      <c r="I702" s="2134"/>
      <c r="J702" s="2134"/>
      <c r="K702" s="3044"/>
      <c r="L702" s="2121"/>
    </row>
    <row r="703" spans="1:12" ht="15.75" x14ac:dyDescent="0.25">
      <c r="A703" s="2132"/>
      <c r="B703" s="2133"/>
      <c r="C703" s="2134"/>
      <c r="D703" s="2135">
        <f t="shared" si="10"/>
        <v>0</v>
      </c>
      <c r="E703" s="2134"/>
      <c r="F703" s="2134"/>
      <c r="G703" s="2134"/>
      <c r="H703" s="2134"/>
      <c r="I703" s="2134"/>
      <c r="J703" s="2134"/>
      <c r="K703" s="3044"/>
      <c r="L703" s="2121"/>
    </row>
    <row r="704" spans="1:12" ht="15.75" x14ac:dyDescent="0.25">
      <c r="A704" s="2132"/>
      <c r="B704" s="2133"/>
      <c r="C704" s="2134"/>
      <c r="D704" s="2135">
        <f t="shared" si="10"/>
        <v>0</v>
      </c>
      <c r="E704" s="2134"/>
      <c r="F704" s="2134"/>
      <c r="G704" s="2134"/>
      <c r="H704" s="2134"/>
      <c r="I704" s="2134"/>
      <c r="J704" s="2134"/>
      <c r="K704" s="3044"/>
      <c r="L704" s="2121"/>
    </row>
    <row r="705" spans="1:12" ht="15.75" x14ac:dyDescent="0.25">
      <c r="A705" s="2132"/>
      <c r="B705" s="2133"/>
      <c r="C705" s="2134"/>
      <c r="D705" s="2135">
        <f t="shared" si="10"/>
        <v>0</v>
      </c>
      <c r="E705" s="2134"/>
      <c r="F705" s="2134"/>
      <c r="G705" s="2134"/>
      <c r="H705" s="2134"/>
      <c r="I705" s="2134"/>
      <c r="J705" s="2134"/>
      <c r="K705" s="3044"/>
      <c r="L705" s="2121"/>
    </row>
    <row r="706" spans="1:12" ht="15.75" x14ac:dyDescent="0.25">
      <c r="A706" s="2132"/>
      <c r="B706" s="2133"/>
      <c r="C706" s="2134"/>
      <c r="D706" s="2135">
        <f t="shared" si="10"/>
        <v>0</v>
      </c>
      <c r="E706" s="2134"/>
      <c r="F706" s="2134"/>
      <c r="G706" s="2134"/>
      <c r="H706" s="2134"/>
      <c r="I706" s="2134"/>
      <c r="J706" s="2134"/>
      <c r="K706" s="3044"/>
      <c r="L706" s="2121"/>
    </row>
    <row r="707" spans="1:12" ht="15.75" x14ac:dyDescent="0.25">
      <c r="A707" s="2132"/>
      <c r="B707" s="2133"/>
      <c r="C707" s="2134"/>
      <c r="D707" s="2135">
        <f t="shared" si="10"/>
        <v>0</v>
      </c>
      <c r="E707" s="2134"/>
      <c r="F707" s="2134"/>
      <c r="G707" s="2134"/>
      <c r="H707" s="2134"/>
      <c r="I707" s="2134"/>
      <c r="J707" s="2134"/>
      <c r="K707" s="3044"/>
      <c r="L707" s="2121"/>
    </row>
    <row r="708" spans="1:12" ht="15.75" x14ac:dyDescent="0.25">
      <c r="A708" s="2132"/>
      <c r="B708" s="2133"/>
      <c r="C708" s="2134"/>
      <c r="D708" s="2135">
        <f t="shared" si="10"/>
        <v>0</v>
      </c>
      <c r="E708" s="2134"/>
      <c r="F708" s="2134"/>
      <c r="G708" s="2134"/>
      <c r="H708" s="2134"/>
      <c r="I708" s="2134"/>
      <c r="J708" s="2134"/>
      <c r="K708" s="3044"/>
      <c r="L708" s="2121"/>
    </row>
    <row r="709" spans="1:12" ht="15.75" x14ac:dyDescent="0.25">
      <c r="A709" s="2132"/>
      <c r="B709" s="2133"/>
      <c r="C709" s="2134"/>
      <c r="D709" s="2135">
        <f t="shared" si="10"/>
        <v>0</v>
      </c>
      <c r="E709" s="2134"/>
      <c r="F709" s="2134"/>
      <c r="G709" s="2134"/>
      <c r="H709" s="2134"/>
      <c r="I709" s="2134"/>
      <c r="J709" s="2134"/>
      <c r="K709" s="3044"/>
      <c r="L709" s="2121"/>
    </row>
    <row r="710" spans="1:12" ht="15.75" x14ac:dyDescent="0.25">
      <c r="A710" s="2132"/>
      <c r="B710" s="2133"/>
      <c r="C710" s="2134"/>
      <c r="D710" s="2135">
        <f t="shared" si="10"/>
        <v>0</v>
      </c>
      <c r="E710" s="2134"/>
      <c r="F710" s="2134"/>
      <c r="G710" s="2134"/>
      <c r="H710" s="2134"/>
      <c r="I710" s="2134"/>
      <c r="J710" s="2134"/>
      <c r="K710" s="3044"/>
      <c r="L710" s="2121"/>
    </row>
    <row r="711" spans="1:12" ht="15.75" x14ac:dyDescent="0.25">
      <c r="A711" s="2132"/>
      <c r="B711" s="2133"/>
      <c r="C711" s="2134"/>
      <c r="D711" s="2135">
        <f t="shared" si="10"/>
        <v>0</v>
      </c>
      <c r="E711" s="2134"/>
      <c r="F711" s="2134"/>
      <c r="G711" s="2134"/>
      <c r="H711" s="2134"/>
      <c r="I711" s="2134"/>
      <c r="J711" s="2134"/>
      <c r="K711" s="3044"/>
      <c r="L711" s="2121"/>
    </row>
    <row r="712" spans="1:12" ht="15.75" x14ac:dyDescent="0.25">
      <c r="A712" s="2132"/>
      <c r="B712" s="2133"/>
      <c r="C712" s="2134"/>
      <c r="D712" s="2135">
        <f t="shared" si="10"/>
        <v>0</v>
      </c>
      <c r="E712" s="2134"/>
      <c r="F712" s="2134"/>
      <c r="G712" s="2134"/>
      <c r="H712" s="2134"/>
      <c r="I712" s="2134"/>
      <c r="J712" s="2134"/>
      <c r="K712" s="3044"/>
      <c r="L712" s="2121"/>
    </row>
    <row r="713" spans="1:12" ht="15.75" x14ac:dyDescent="0.25">
      <c r="A713" s="2132"/>
      <c r="B713" s="2133"/>
      <c r="C713" s="2134"/>
      <c r="D713" s="2135">
        <f t="shared" si="10"/>
        <v>0</v>
      </c>
      <c r="E713" s="2134"/>
      <c r="F713" s="2134"/>
      <c r="G713" s="2134"/>
      <c r="H713" s="2134"/>
      <c r="I713" s="2134"/>
      <c r="J713" s="2134"/>
      <c r="K713" s="3044"/>
      <c r="L713" s="2121"/>
    </row>
    <row r="714" spans="1:12" ht="15.75" x14ac:dyDescent="0.25">
      <c r="A714" s="2132"/>
      <c r="B714" s="2133"/>
      <c r="C714" s="2134"/>
      <c r="D714" s="2135">
        <f t="shared" ref="D714:D740" si="11">+C714*(100-E714)/100</f>
        <v>0</v>
      </c>
      <c r="E714" s="2134"/>
      <c r="F714" s="2134"/>
      <c r="G714" s="2134"/>
      <c r="H714" s="2134"/>
      <c r="I714" s="2134"/>
      <c r="J714" s="2134"/>
      <c r="K714" s="3044"/>
      <c r="L714" s="2121"/>
    </row>
    <row r="715" spans="1:12" ht="15.75" x14ac:dyDescent="0.25">
      <c r="A715" s="2132"/>
      <c r="B715" s="2133"/>
      <c r="C715" s="2134"/>
      <c r="D715" s="2135">
        <f t="shared" si="11"/>
        <v>0</v>
      </c>
      <c r="E715" s="2134"/>
      <c r="F715" s="2134"/>
      <c r="G715" s="2134"/>
      <c r="H715" s="2134"/>
      <c r="I715" s="2134"/>
      <c r="J715" s="2134"/>
      <c r="K715" s="3044"/>
      <c r="L715" s="2121"/>
    </row>
    <row r="716" spans="1:12" ht="15.75" x14ac:dyDescent="0.25">
      <c r="A716" s="2132"/>
      <c r="B716" s="2133"/>
      <c r="C716" s="2134"/>
      <c r="D716" s="2135">
        <f t="shared" si="11"/>
        <v>0</v>
      </c>
      <c r="E716" s="2134"/>
      <c r="F716" s="2134"/>
      <c r="G716" s="2134"/>
      <c r="H716" s="2134"/>
      <c r="I716" s="2134"/>
      <c r="J716" s="2134"/>
      <c r="K716" s="3044"/>
      <c r="L716" s="2121"/>
    </row>
    <row r="717" spans="1:12" ht="15.75" x14ac:dyDescent="0.25">
      <c r="A717" s="2132"/>
      <c r="B717" s="2133"/>
      <c r="C717" s="2134"/>
      <c r="D717" s="2135">
        <f t="shared" si="11"/>
        <v>0</v>
      </c>
      <c r="E717" s="2134"/>
      <c r="F717" s="2134"/>
      <c r="G717" s="2134"/>
      <c r="H717" s="2134"/>
      <c r="I717" s="2134"/>
      <c r="J717" s="2134"/>
      <c r="K717" s="3044"/>
      <c r="L717" s="2121"/>
    </row>
    <row r="718" spans="1:12" ht="15.75" x14ac:dyDescent="0.25">
      <c r="A718" s="2132"/>
      <c r="B718" s="2133"/>
      <c r="C718" s="2134"/>
      <c r="D718" s="2135">
        <f t="shared" si="11"/>
        <v>0</v>
      </c>
      <c r="E718" s="2134"/>
      <c r="F718" s="2134"/>
      <c r="G718" s="2134"/>
      <c r="H718" s="2134"/>
      <c r="I718" s="2134"/>
      <c r="J718" s="2134"/>
      <c r="K718" s="3044"/>
      <c r="L718" s="2121"/>
    </row>
    <row r="719" spans="1:12" ht="15.75" x14ac:dyDescent="0.25">
      <c r="A719" s="2132"/>
      <c r="B719" s="2133"/>
      <c r="C719" s="2134"/>
      <c r="D719" s="2135">
        <f t="shared" si="11"/>
        <v>0</v>
      </c>
      <c r="E719" s="2134"/>
      <c r="F719" s="2134"/>
      <c r="G719" s="2134"/>
      <c r="H719" s="2134"/>
      <c r="I719" s="2134"/>
      <c r="J719" s="2134"/>
      <c r="K719" s="3044"/>
      <c r="L719" s="2121"/>
    </row>
    <row r="720" spans="1:12" ht="15.75" x14ac:dyDescent="0.25">
      <c r="A720" s="2132"/>
      <c r="B720" s="2133"/>
      <c r="C720" s="2134"/>
      <c r="D720" s="2135">
        <f t="shared" si="11"/>
        <v>0</v>
      </c>
      <c r="E720" s="2134"/>
      <c r="F720" s="2134"/>
      <c r="G720" s="2134"/>
      <c r="H720" s="2134"/>
      <c r="I720" s="2134"/>
      <c r="J720" s="2134"/>
      <c r="K720" s="3044"/>
      <c r="L720" s="2121"/>
    </row>
    <row r="721" spans="1:12" ht="15.75" x14ac:dyDescent="0.25">
      <c r="A721" s="2132"/>
      <c r="B721" s="2133"/>
      <c r="C721" s="2134"/>
      <c r="D721" s="2135">
        <f t="shared" si="11"/>
        <v>0</v>
      </c>
      <c r="E721" s="2134"/>
      <c r="F721" s="2134"/>
      <c r="G721" s="2134"/>
      <c r="H721" s="2134"/>
      <c r="I721" s="2134"/>
      <c r="J721" s="2134"/>
      <c r="K721" s="3044"/>
      <c r="L721" s="2121"/>
    </row>
    <row r="722" spans="1:12" ht="15.75" x14ac:dyDescent="0.25">
      <c r="A722" s="2132"/>
      <c r="B722" s="2133"/>
      <c r="C722" s="2134"/>
      <c r="D722" s="2135">
        <f t="shared" si="11"/>
        <v>0</v>
      </c>
      <c r="E722" s="2134"/>
      <c r="F722" s="2134"/>
      <c r="G722" s="2134"/>
      <c r="H722" s="2134"/>
      <c r="I722" s="2134"/>
      <c r="J722" s="2134"/>
      <c r="K722" s="3044"/>
      <c r="L722" s="2121"/>
    </row>
    <row r="723" spans="1:12" ht="15.75" x14ac:dyDescent="0.25">
      <c r="A723" s="2132"/>
      <c r="B723" s="2133"/>
      <c r="C723" s="2134"/>
      <c r="D723" s="2135">
        <f t="shared" si="11"/>
        <v>0</v>
      </c>
      <c r="E723" s="2134"/>
      <c r="F723" s="2134"/>
      <c r="G723" s="2134"/>
      <c r="H723" s="2134"/>
      <c r="I723" s="2134"/>
      <c r="J723" s="2134"/>
      <c r="K723" s="3044"/>
      <c r="L723" s="2121"/>
    </row>
    <row r="724" spans="1:12" ht="15.75" x14ac:dyDescent="0.25">
      <c r="A724" s="2132"/>
      <c r="B724" s="2133"/>
      <c r="C724" s="2134"/>
      <c r="D724" s="2135">
        <f t="shared" si="11"/>
        <v>0</v>
      </c>
      <c r="E724" s="2134"/>
      <c r="F724" s="2134"/>
      <c r="G724" s="2134"/>
      <c r="H724" s="2134"/>
      <c r="I724" s="2134"/>
      <c r="J724" s="2134"/>
      <c r="K724" s="3044"/>
      <c r="L724" s="2121"/>
    </row>
    <row r="725" spans="1:12" ht="15.75" x14ac:dyDescent="0.25">
      <c r="A725" s="2132"/>
      <c r="B725" s="2133"/>
      <c r="C725" s="2134"/>
      <c r="D725" s="2135">
        <f t="shared" si="11"/>
        <v>0</v>
      </c>
      <c r="E725" s="2134"/>
      <c r="F725" s="2134"/>
      <c r="G725" s="2134"/>
      <c r="H725" s="2134"/>
      <c r="I725" s="2134"/>
      <c r="J725" s="2134"/>
      <c r="K725" s="3044"/>
      <c r="L725" s="2121"/>
    </row>
    <row r="726" spans="1:12" ht="15.75" x14ac:dyDescent="0.25">
      <c r="A726" s="2132"/>
      <c r="B726" s="2133"/>
      <c r="C726" s="2134"/>
      <c r="D726" s="2135">
        <f t="shared" si="11"/>
        <v>0</v>
      </c>
      <c r="E726" s="2134"/>
      <c r="F726" s="2134"/>
      <c r="G726" s="2134"/>
      <c r="H726" s="2134"/>
      <c r="I726" s="2134"/>
      <c r="J726" s="2134"/>
      <c r="K726" s="3044"/>
      <c r="L726" s="2121"/>
    </row>
    <row r="727" spans="1:12" ht="15.75" x14ac:dyDescent="0.25">
      <c r="A727" s="2132"/>
      <c r="B727" s="2133"/>
      <c r="C727" s="2134"/>
      <c r="D727" s="2135">
        <f t="shared" si="11"/>
        <v>0</v>
      </c>
      <c r="E727" s="2134"/>
      <c r="F727" s="2134"/>
      <c r="G727" s="2134"/>
      <c r="H727" s="2134"/>
      <c r="I727" s="2134"/>
      <c r="J727" s="2134"/>
      <c r="K727" s="3044"/>
      <c r="L727" s="2121"/>
    </row>
    <row r="728" spans="1:12" ht="15.75" x14ac:dyDescent="0.25">
      <c r="A728" s="2132"/>
      <c r="B728" s="2133"/>
      <c r="C728" s="2134"/>
      <c r="D728" s="2135">
        <f t="shared" si="11"/>
        <v>0</v>
      </c>
      <c r="E728" s="2134"/>
      <c r="F728" s="2134"/>
      <c r="G728" s="2134"/>
      <c r="H728" s="2134"/>
      <c r="I728" s="2134"/>
      <c r="J728" s="2134"/>
      <c r="K728" s="3044"/>
      <c r="L728" s="2121"/>
    </row>
    <row r="729" spans="1:12" ht="15.75" x14ac:dyDescent="0.25">
      <c r="A729" s="2132"/>
      <c r="B729" s="2133"/>
      <c r="C729" s="2134"/>
      <c r="D729" s="2135">
        <f t="shared" si="11"/>
        <v>0</v>
      </c>
      <c r="E729" s="2134"/>
      <c r="F729" s="2134"/>
      <c r="G729" s="2134"/>
      <c r="H729" s="2134"/>
      <c r="I729" s="2134"/>
      <c r="J729" s="2134"/>
      <c r="K729" s="3044"/>
      <c r="L729" s="2121"/>
    </row>
    <row r="730" spans="1:12" ht="15.75" x14ac:dyDescent="0.25">
      <c r="A730" s="2132"/>
      <c r="B730" s="2133"/>
      <c r="C730" s="2134"/>
      <c r="D730" s="2135">
        <f t="shared" si="11"/>
        <v>0</v>
      </c>
      <c r="E730" s="2134"/>
      <c r="F730" s="2134"/>
      <c r="G730" s="2134"/>
      <c r="H730" s="2134"/>
      <c r="I730" s="2134"/>
      <c r="J730" s="2134"/>
      <c r="K730" s="3044"/>
      <c r="L730" s="2121"/>
    </row>
    <row r="731" spans="1:12" ht="15.75" x14ac:dyDescent="0.25">
      <c r="A731" s="2132"/>
      <c r="B731" s="2133"/>
      <c r="C731" s="2134"/>
      <c r="D731" s="2135">
        <f t="shared" si="11"/>
        <v>0</v>
      </c>
      <c r="E731" s="2134"/>
      <c r="F731" s="2134"/>
      <c r="G731" s="2134"/>
      <c r="H731" s="2134"/>
      <c r="I731" s="2134"/>
      <c r="J731" s="2134"/>
      <c r="K731" s="3044"/>
      <c r="L731" s="2121"/>
    </row>
    <row r="732" spans="1:12" ht="15.75" x14ac:dyDescent="0.25">
      <c r="A732" s="2132"/>
      <c r="B732" s="2133"/>
      <c r="C732" s="2134"/>
      <c r="D732" s="2135">
        <f t="shared" si="11"/>
        <v>0</v>
      </c>
      <c r="E732" s="2134"/>
      <c r="F732" s="2134"/>
      <c r="G732" s="2134"/>
      <c r="H732" s="2134"/>
      <c r="I732" s="2134"/>
      <c r="J732" s="2134"/>
      <c r="K732" s="3044"/>
      <c r="L732" s="2121"/>
    </row>
    <row r="733" spans="1:12" ht="15.75" x14ac:dyDescent="0.25">
      <c r="A733" s="2132"/>
      <c r="B733" s="2133"/>
      <c r="C733" s="2134"/>
      <c r="D733" s="2135">
        <f t="shared" si="11"/>
        <v>0</v>
      </c>
      <c r="E733" s="2134"/>
      <c r="F733" s="2134"/>
      <c r="G733" s="2134"/>
      <c r="H733" s="2134"/>
      <c r="I733" s="2134"/>
      <c r="J733" s="2134"/>
      <c r="K733" s="3044"/>
      <c r="L733" s="2121"/>
    </row>
    <row r="734" spans="1:12" ht="15.75" x14ac:dyDescent="0.25">
      <c r="A734" s="2132"/>
      <c r="B734" s="2133"/>
      <c r="C734" s="2134"/>
      <c r="D734" s="2135">
        <f t="shared" si="11"/>
        <v>0</v>
      </c>
      <c r="E734" s="2134"/>
      <c r="F734" s="2134"/>
      <c r="G734" s="2134"/>
      <c r="H734" s="2134"/>
      <c r="I734" s="2134"/>
      <c r="J734" s="2134"/>
      <c r="K734" s="3044"/>
      <c r="L734" s="2121"/>
    </row>
    <row r="735" spans="1:12" ht="15.75" x14ac:dyDescent="0.25">
      <c r="A735" s="2132"/>
      <c r="B735" s="2133"/>
      <c r="C735" s="2134"/>
      <c r="D735" s="2135">
        <f t="shared" si="11"/>
        <v>0</v>
      </c>
      <c r="E735" s="2134"/>
      <c r="F735" s="2134"/>
      <c r="G735" s="2134"/>
      <c r="H735" s="2134"/>
      <c r="I735" s="2134"/>
      <c r="J735" s="2134"/>
      <c r="K735" s="3044"/>
      <c r="L735" s="2121"/>
    </row>
    <row r="736" spans="1:12" ht="15.75" x14ac:dyDescent="0.25">
      <c r="A736" s="2132"/>
      <c r="B736" s="2133"/>
      <c r="C736" s="2134"/>
      <c r="D736" s="2135">
        <f t="shared" si="11"/>
        <v>0</v>
      </c>
      <c r="E736" s="2134"/>
      <c r="F736" s="2134"/>
      <c r="G736" s="2134"/>
      <c r="H736" s="2134"/>
      <c r="I736" s="2134"/>
      <c r="J736" s="2134"/>
      <c r="K736" s="3044"/>
      <c r="L736" s="2121"/>
    </row>
    <row r="737" spans="1:12" ht="15.75" x14ac:dyDescent="0.25">
      <c r="A737" s="2132"/>
      <c r="B737" s="2133"/>
      <c r="C737" s="2134"/>
      <c r="D737" s="2135">
        <f t="shared" si="11"/>
        <v>0</v>
      </c>
      <c r="E737" s="2134"/>
      <c r="F737" s="2134"/>
      <c r="G737" s="2134"/>
      <c r="H737" s="2134"/>
      <c r="I737" s="2134"/>
      <c r="J737" s="2134"/>
      <c r="K737" s="3044"/>
      <c r="L737" s="2121"/>
    </row>
    <row r="738" spans="1:12" ht="15.75" x14ac:dyDescent="0.25">
      <c r="A738" s="2132"/>
      <c r="B738" s="2133"/>
      <c r="C738" s="2134"/>
      <c r="D738" s="2135">
        <f t="shared" si="11"/>
        <v>0</v>
      </c>
      <c r="E738" s="2134"/>
      <c r="F738" s="2134"/>
      <c r="G738" s="2134"/>
      <c r="H738" s="2134"/>
      <c r="I738" s="2134"/>
      <c r="J738" s="2134"/>
      <c r="K738" s="3044"/>
      <c r="L738" s="2121"/>
    </row>
    <row r="739" spans="1:12" ht="15.75" x14ac:dyDescent="0.25">
      <c r="A739" s="2132"/>
      <c r="B739" s="2133"/>
      <c r="C739" s="2134"/>
      <c r="D739" s="2135">
        <f t="shared" si="11"/>
        <v>0</v>
      </c>
      <c r="E739" s="2134"/>
      <c r="F739" s="2134"/>
      <c r="G739" s="2134"/>
      <c r="H739" s="2134"/>
      <c r="I739" s="2134"/>
      <c r="J739" s="2134"/>
      <c r="K739" s="3044"/>
      <c r="L739" s="2121"/>
    </row>
    <row r="740" spans="1:12" ht="15.75" x14ac:dyDescent="0.25">
      <c r="A740" s="2132"/>
      <c r="B740" s="2133"/>
      <c r="C740" s="2134"/>
      <c r="D740" s="2135">
        <f t="shared" si="11"/>
        <v>0</v>
      </c>
      <c r="E740" s="2134"/>
      <c r="F740" s="2134"/>
      <c r="G740" s="2134"/>
      <c r="H740" s="2134"/>
      <c r="I740" s="2134"/>
      <c r="J740" s="2134"/>
      <c r="K740" s="3044"/>
      <c r="L740" s="2121"/>
    </row>
    <row r="741" spans="1:12" ht="15.75" x14ac:dyDescent="0.25">
      <c r="A741" s="2132"/>
      <c r="B741" s="2133"/>
      <c r="C741" s="2134"/>
      <c r="D741" s="2135">
        <f>+C741*(100-E741)/100</f>
        <v>0</v>
      </c>
      <c r="E741" s="2134"/>
      <c r="F741" s="2134"/>
      <c r="G741" s="2134"/>
      <c r="H741" s="2134"/>
      <c r="I741" s="2134"/>
      <c r="J741" s="2134"/>
      <c r="K741" s="3044"/>
      <c r="L741" s="2121"/>
    </row>
    <row r="742" spans="1:12" ht="15.75" x14ac:dyDescent="0.25">
      <c r="A742" s="2132"/>
      <c r="B742" s="2133"/>
      <c r="C742" s="2134"/>
      <c r="D742" s="2135">
        <f>+C742*(100-E742)/100</f>
        <v>0</v>
      </c>
      <c r="E742" s="2134"/>
      <c r="F742" s="2134"/>
      <c r="G742" s="2134"/>
      <c r="H742" s="2134"/>
      <c r="I742" s="2134"/>
      <c r="J742" s="2134"/>
      <c r="K742" s="3044"/>
      <c r="L742" s="2121"/>
    </row>
    <row r="743" spans="1:12" ht="15.75" x14ac:dyDescent="0.25">
      <c r="A743" s="2132"/>
      <c r="B743" s="2133"/>
      <c r="C743" s="2134"/>
      <c r="D743" s="2135">
        <f>+C743*(100-E743)/100</f>
        <v>0</v>
      </c>
      <c r="E743" s="2134"/>
      <c r="F743" s="2134"/>
      <c r="G743" s="2134"/>
      <c r="H743" s="2134"/>
      <c r="I743" s="2134"/>
      <c r="J743" s="2134"/>
      <c r="K743" s="3044"/>
      <c r="L743" s="2121"/>
    </row>
    <row r="744" spans="1:12" ht="15.75" x14ac:dyDescent="0.25">
      <c r="A744" s="2132"/>
      <c r="B744" s="2133"/>
      <c r="C744" s="2134"/>
      <c r="D744" s="2135">
        <f>+C744*(100-E744)/100</f>
        <v>0</v>
      </c>
      <c r="E744" s="2134"/>
      <c r="F744" s="2134"/>
      <c r="G744" s="2134"/>
      <c r="H744" s="2134"/>
      <c r="I744" s="2134"/>
      <c r="J744" s="2134"/>
      <c r="K744" s="3044"/>
      <c r="L744" s="2121"/>
    </row>
    <row r="745" spans="1:12" ht="15.75" x14ac:dyDescent="0.25">
      <c r="A745" s="2132"/>
      <c r="B745" s="2133"/>
      <c r="C745" s="2134"/>
      <c r="D745" s="2135">
        <f>+C745*(100-E745)/100</f>
        <v>0</v>
      </c>
      <c r="E745" s="2134"/>
      <c r="F745" s="2134"/>
      <c r="G745" s="2134"/>
      <c r="H745" s="2134"/>
      <c r="I745" s="2134"/>
      <c r="J745" s="2134"/>
      <c r="K745" s="3044"/>
      <c r="L745" s="2121"/>
    </row>
  </sheetData>
  <mergeCells count="22">
    <mergeCell ref="A1:L1"/>
    <mergeCell ref="A2:B2"/>
    <mergeCell ref="C2:F2"/>
    <mergeCell ref="G2:H2"/>
    <mergeCell ref="I2:J2"/>
    <mergeCell ref="K2:L2"/>
    <mergeCell ref="K5:L5"/>
    <mergeCell ref="C7:J7"/>
    <mergeCell ref="A3:B3"/>
    <mergeCell ref="C3:F3"/>
    <mergeCell ref="G3:H3"/>
    <mergeCell ref="I3:J3"/>
    <mergeCell ref="A5:B5"/>
    <mergeCell ref="C5:F5"/>
    <mergeCell ref="G5:H5"/>
    <mergeCell ref="I5:J5"/>
    <mergeCell ref="K3:L3"/>
    <mergeCell ref="A4:B4"/>
    <mergeCell ref="C4:F4"/>
    <mergeCell ref="G4:H4"/>
    <mergeCell ref="I4:J4"/>
    <mergeCell ref="K4:L4"/>
  </mergeCells>
  <pageMargins left="0.7" right="0.7" top="0.75" bottom="0.75" header="0.3" footer="0.3"/>
  <pageSetup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dimension ref="A1:X743"/>
  <sheetViews>
    <sheetView workbookViewId="0">
      <pane ySplit="7" topLeftCell="A8" activePane="bottomLeft" state="frozen"/>
      <selection pane="bottomLeft" activeCell="F20" sqref="F20"/>
    </sheetView>
  </sheetViews>
  <sheetFormatPr defaultRowHeight="12.75" x14ac:dyDescent="0.2"/>
  <cols>
    <col min="1" max="1" width="11.28515625" style="2127" bestFit="1" customWidth="1"/>
    <col min="2" max="2" width="10.42578125" style="2127" customWidth="1"/>
    <col min="3" max="10" width="12.85546875" style="2127" customWidth="1"/>
    <col min="11" max="11" width="12.85546875" style="3103" customWidth="1"/>
    <col min="12" max="12" width="55.42578125" style="3103" customWidth="1"/>
    <col min="13" max="16384" width="9.140625" style="2127"/>
  </cols>
  <sheetData>
    <row r="1" spans="1:24" s="2120" customFormat="1" ht="30.75" customHeight="1" thickTop="1" x14ac:dyDescent="0.25">
      <c r="A1" s="4251" t="s">
        <v>4284</v>
      </c>
      <c r="B1" s="4252"/>
      <c r="C1" s="4252"/>
      <c r="D1" s="4252"/>
      <c r="E1" s="4252"/>
      <c r="F1" s="4252"/>
      <c r="G1" s="4252"/>
      <c r="H1" s="4252"/>
      <c r="I1" s="4252"/>
      <c r="J1" s="4252"/>
      <c r="K1" s="4252"/>
      <c r="L1" s="4253"/>
      <c r="M1" s="2127"/>
      <c r="N1" s="2127"/>
      <c r="O1" s="2127"/>
      <c r="P1" s="2127"/>
      <c r="Q1" s="2127"/>
      <c r="R1" s="2127"/>
      <c r="S1" s="2127"/>
      <c r="T1" s="2127"/>
      <c r="U1" s="2127"/>
      <c r="V1" s="2127"/>
      <c r="W1" s="2127"/>
      <c r="X1" s="2127"/>
    </row>
    <row r="2" spans="1:24" s="2123" customFormat="1" ht="20.25" customHeight="1" x14ac:dyDescent="0.25">
      <c r="A2" s="4254" t="s">
        <v>259</v>
      </c>
      <c r="B2" s="4255"/>
      <c r="C2" s="4090">
        <f>+(25+120+88)*25</f>
        <v>5825</v>
      </c>
      <c r="D2" s="4091"/>
      <c r="E2" s="4091"/>
      <c r="F2" s="4092"/>
      <c r="G2" s="4360"/>
      <c r="H2" s="4361"/>
      <c r="I2" s="4256" t="s">
        <v>260</v>
      </c>
      <c r="J2" s="4257"/>
      <c r="K2" s="4258" t="s">
        <v>499</v>
      </c>
      <c r="L2" s="4259"/>
      <c r="M2" s="2127"/>
      <c r="N2" s="2127"/>
      <c r="O2" s="2127"/>
      <c r="P2" s="2127"/>
      <c r="Q2" s="2127"/>
      <c r="R2" s="2127"/>
      <c r="S2" s="2127"/>
      <c r="T2" s="2127"/>
      <c r="U2" s="2127"/>
      <c r="V2" s="2127"/>
      <c r="W2" s="2127"/>
      <c r="X2" s="2127"/>
    </row>
    <row r="3" spans="1:24" s="2123" customFormat="1" ht="20.25" customHeight="1" x14ac:dyDescent="0.25">
      <c r="A3" s="4254" t="s">
        <v>261</v>
      </c>
      <c r="B3" s="4255"/>
      <c r="C3" s="4090" t="s">
        <v>4288</v>
      </c>
      <c r="D3" s="4091"/>
      <c r="E3" s="4091"/>
      <c r="F3" s="4092"/>
      <c r="G3" s="4360"/>
      <c r="H3" s="4361"/>
      <c r="I3" s="4256" t="s">
        <v>262</v>
      </c>
      <c r="J3" s="4257"/>
      <c r="K3" s="4258" t="s">
        <v>1674</v>
      </c>
      <c r="L3" s="4259"/>
      <c r="M3" s="2127"/>
      <c r="N3" s="2127"/>
      <c r="O3" s="2127"/>
      <c r="P3" s="2127"/>
      <c r="Q3" s="2127"/>
      <c r="R3" s="2127"/>
      <c r="S3" s="2127"/>
      <c r="T3" s="2127"/>
      <c r="U3" s="2127"/>
      <c r="V3" s="2127"/>
      <c r="W3" s="2127"/>
      <c r="X3" s="2127"/>
    </row>
    <row r="4" spans="1:24" s="2123" customFormat="1" ht="20.25" customHeight="1" x14ac:dyDescent="0.25">
      <c r="A4" s="4254" t="s">
        <v>263</v>
      </c>
      <c r="B4" s="4255"/>
      <c r="C4" s="4090" t="s">
        <v>4063</v>
      </c>
      <c r="D4" s="4091"/>
      <c r="E4" s="4091"/>
      <c r="F4" s="4092"/>
      <c r="G4" s="4364"/>
      <c r="H4" s="4365"/>
      <c r="I4" s="4256" t="s">
        <v>264</v>
      </c>
      <c r="J4" s="4257"/>
      <c r="K4" s="4258" t="s">
        <v>2985</v>
      </c>
      <c r="L4" s="4259"/>
      <c r="M4" s="2127"/>
      <c r="N4" s="2127"/>
      <c r="O4" s="2127"/>
      <c r="P4" s="2127"/>
      <c r="Q4" s="2127"/>
      <c r="R4" s="2127"/>
      <c r="S4" s="2127"/>
      <c r="T4" s="2127"/>
      <c r="U4" s="2127"/>
      <c r="V4" s="2127"/>
      <c r="W4" s="2127"/>
      <c r="X4" s="2127"/>
    </row>
    <row r="5" spans="1:24" s="2123" customFormat="1" ht="21.75" customHeight="1" x14ac:dyDescent="0.25">
      <c r="A5" s="4376" t="s">
        <v>265</v>
      </c>
      <c r="B5" s="4377"/>
      <c r="C5" s="4380" t="s">
        <v>4287</v>
      </c>
      <c r="D5" s="4381"/>
      <c r="E5" s="4381"/>
      <c r="F5" s="4382"/>
      <c r="G5" s="4366"/>
      <c r="H5" s="4367"/>
      <c r="I5" s="4372" t="s">
        <v>397</v>
      </c>
      <c r="J5" s="4373"/>
      <c r="K5" s="4370" t="s">
        <v>4285</v>
      </c>
      <c r="L5" s="4371"/>
      <c r="M5" s="2127"/>
      <c r="N5" s="2127"/>
      <c r="O5" s="2127"/>
      <c r="P5" s="2127"/>
      <c r="Q5" s="2127"/>
      <c r="R5" s="2127"/>
      <c r="S5" s="2127"/>
      <c r="T5" s="2127"/>
      <c r="U5" s="2127"/>
      <c r="V5" s="2127"/>
      <c r="W5" s="2127"/>
      <c r="X5" s="2127"/>
    </row>
    <row r="6" spans="1:24" s="3119" customFormat="1" ht="24" customHeight="1" thickBot="1" x14ac:dyDescent="0.3">
      <c r="A6" s="4378"/>
      <c r="B6" s="4379"/>
      <c r="C6" s="4383"/>
      <c r="D6" s="4384"/>
      <c r="E6" s="4384"/>
      <c r="F6" s="4385"/>
      <c r="G6" s="4368"/>
      <c r="H6" s="4369"/>
      <c r="I6" s="4374"/>
      <c r="J6" s="4375"/>
      <c r="K6" s="4370" t="s">
        <v>4286</v>
      </c>
      <c r="L6" s="4371"/>
      <c r="M6" s="2127"/>
      <c r="N6" s="2127"/>
      <c r="O6" s="2127"/>
      <c r="P6" s="2127"/>
      <c r="Q6" s="2127"/>
      <c r="R6" s="2127"/>
      <c r="S6" s="2127"/>
      <c r="T6" s="2127"/>
      <c r="U6" s="2127"/>
      <c r="V6" s="2127"/>
      <c r="W6" s="2127"/>
      <c r="X6" s="2127"/>
    </row>
    <row r="7" spans="1:24" s="2128" customFormat="1" ht="43.5" customHeight="1" thickTop="1" thickBot="1" x14ac:dyDescent="0.3">
      <c r="A7" s="2124" t="s">
        <v>1</v>
      </c>
      <c r="B7" s="2125" t="s">
        <v>0</v>
      </c>
      <c r="C7" s="2125" t="s">
        <v>2</v>
      </c>
      <c r="D7" s="2125" t="s">
        <v>3</v>
      </c>
      <c r="E7" s="2125" t="s">
        <v>4</v>
      </c>
      <c r="F7" s="2125" t="s">
        <v>5</v>
      </c>
      <c r="G7" s="2125" t="s">
        <v>6</v>
      </c>
      <c r="H7" s="2125" t="s">
        <v>7</v>
      </c>
      <c r="I7" s="2125" t="s">
        <v>8</v>
      </c>
      <c r="J7" s="2125" t="s">
        <v>9</v>
      </c>
      <c r="K7" s="2744" t="s">
        <v>3817</v>
      </c>
      <c r="L7" s="2126" t="s">
        <v>10</v>
      </c>
      <c r="M7" s="2127"/>
      <c r="N7" s="2127"/>
      <c r="O7" s="2127"/>
      <c r="P7" s="2127"/>
      <c r="Q7" s="2127"/>
      <c r="R7" s="2127"/>
      <c r="S7" s="2127"/>
      <c r="T7" s="2127"/>
      <c r="U7" s="2127"/>
      <c r="V7" s="2127"/>
      <c r="W7" s="2127"/>
      <c r="X7" s="2127"/>
    </row>
    <row r="8" spans="1:24" ht="105.75" customHeight="1" thickTop="1" x14ac:dyDescent="0.2">
      <c r="A8" s="2129">
        <v>44273</v>
      </c>
      <c r="B8" s="2130" t="s">
        <v>62</v>
      </c>
      <c r="C8" s="4359" t="s">
        <v>4349</v>
      </c>
      <c r="D8" s="4275"/>
      <c r="E8" s="4275"/>
      <c r="F8" s="4275"/>
      <c r="G8" s="4275"/>
      <c r="H8" s="4275"/>
      <c r="I8" s="4275"/>
      <c r="J8" s="4276"/>
      <c r="K8" s="3108" t="s">
        <v>2119</v>
      </c>
      <c r="L8" s="3118" t="s">
        <v>4302</v>
      </c>
    </row>
    <row r="9" spans="1:24" ht="15.75" x14ac:dyDescent="0.2">
      <c r="A9" s="4260">
        <v>44288</v>
      </c>
      <c r="B9" s="2133" t="s">
        <v>12</v>
      </c>
      <c r="C9" s="2134">
        <v>145</v>
      </c>
      <c r="D9" s="2135">
        <f t="shared" ref="D9:D72" si="0">+C9*(100-E9)/100</f>
        <v>137.75</v>
      </c>
      <c r="E9" s="2134">
        <v>5</v>
      </c>
      <c r="F9" s="2134" t="s">
        <v>159</v>
      </c>
      <c r="G9" s="2134">
        <v>135</v>
      </c>
      <c r="H9" s="2134"/>
      <c r="I9" s="2134"/>
      <c r="J9" s="2134"/>
      <c r="K9" s="3116"/>
      <c r="L9" s="2219" t="s">
        <v>22</v>
      </c>
    </row>
    <row r="10" spans="1:24" ht="15.75" x14ac:dyDescent="0.2">
      <c r="A10" s="4261"/>
      <c r="B10" s="2133" t="s">
        <v>186</v>
      </c>
      <c r="C10" s="2134"/>
      <c r="D10" s="2135" t="s">
        <v>301</v>
      </c>
      <c r="E10" s="2134"/>
      <c r="F10" s="2134"/>
      <c r="G10" s="2134"/>
      <c r="H10" s="2134">
        <v>5230</v>
      </c>
      <c r="I10" s="2134">
        <v>86</v>
      </c>
      <c r="J10" s="2134"/>
      <c r="K10" s="3116"/>
      <c r="L10" s="2219"/>
    </row>
    <row r="11" spans="1:24" ht="15.75" x14ac:dyDescent="0.2">
      <c r="A11" s="2132">
        <v>44302</v>
      </c>
      <c r="B11" s="2133" t="s">
        <v>186</v>
      </c>
      <c r="C11" s="2134"/>
      <c r="D11" s="2135">
        <f t="shared" si="0"/>
        <v>0</v>
      </c>
      <c r="E11" s="2134"/>
      <c r="F11" s="2134"/>
      <c r="G11" s="2134"/>
      <c r="H11" s="2134">
        <v>5710</v>
      </c>
      <c r="I11" s="2134">
        <v>100</v>
      </c>
      <c r="J11" s="2134"/>
      <c r="K11" s="3116"/>
      <c r="L11" s="2219"/>
    </row>
    <row r="12" spans="1:24" ht="15.75" x14ac:dyDescent="0.2">
      <c r="A12" s="2931">
        <v>44330</v>
      </c>
      <c r="B12" s="2932" t="s">
        <v>12</v>
      </c>
      <c r="C12" s="2934">
        <v>70</v>
      </c>
      <c r="D12" s="2934">
        <f>C12*(100-E12)/100</f>
        <v>66.5</v>
      </c>
      <c r="E12" s="2934">
        <v>5</v>
      </c>
      <c r="F12" s="2934" t="s">
        <v>159</v>
      </c>
      <c r="G12" s="2934">
        <v>220</v>
      </c>
      <c r="H12" s="2933"/>
      <c r="I12" s="2933"/>
      <c r="J12" s="2933"/>
      <c r="K12" s="2935"/>
      <c r="L12" s="3181" t="s">
        <v>2768</v>
      </c>
    </row>
    <row r="13" spans="1:24" ht="15.75" x14ac:dyDescent="0.2">
      <c r="A13" s="2132">
        <v>44331</v>
      </c>
      <c r="B13" s="2133" t="s">
        <v>186</v>
      </c>
      <c r="C13" s="2134"/>
      <c r="D13" s="2135">
        <f t="shared" si="0"/>
        <v>0</v>
      </c>
      <c r="E13" s="2134"/>
      <c r="F13" s="2134"/>
      <c r="G13" s="2134"/>
      <c r="H13" s="2134">
        <v>5710</v>
      </c>
      <c r="I13" s="2134">
        <v>100</v>
      </c>
      <c r="J13" s="2134"/>
      <c r="K13" s="3116"/>
      <c r="L13" s="2219" t="s">
        <v>4350</v>
      </c>
    </row>
    <row r="14" spans="1:24" ht="15.75" x14ac:dyDescent="0.2">
      <c r="A14" s="2931">
        <v>44345</v>
      </c>
      <c r="B14" s="2932" t="s">
        <v>186</v>
      </c>
      <c r="C14" s="2933"/>
      <c r="D14" s="2934" t="s">
        <v>301</v>
      </c>
      <c r="E14" s="2933"/>
      <c r="F14" s="2933"/>
      <c r="G14" s="2933"/>
      <c r="H14" s="2933">
        <v>5555</v>
      </c>
      <c r="I14" s="2933">
        <v>100</v>
      </c>
      <c r="J14" s="2933"/>
      <c r="K14" s="2935"/>
      <c r="L14" s="3181" t="s">
        <v>4387</v>
      </c>
    </row>
    <row r="15" spans="1:24" ht="15.75" x14ac:dyDescent="0.2">
      <c r="A15" s="2132">
        <v>44371</v>
      </c>
      <c r="B15" s="2133" t="s">
        <v>186</v>
      </c>
      <c r="C15" s="2134"/>
      <c r="D15" s="2135" t="s">
        <v>301</v>
      </c>
      <c r="E15" s="2134"/>
      <c r="F15" s="2134"/>
      <c r="G15" s="2134"/>
      <c r="H15" s="2134">
        <v>5560</v>
      </c>
      <c r="I15" s="2134">
        <v>93</v>
      </c>
      <c r="J15" s="2134"/>
      <c r="K15" s="3116"/>
      <c r="L15" s="2219"/>
    </row>
    <row r="16" spans="1:24" ht="15.75" x14ac:dyDescent="0.2">
      <c r="A16" s="2132">
        <v>44444</v>
      </c>
      <c r="B16" s="2133" t="s">
        <v>186</v>
      </c>
      <c r="C16" s="2134"/>
      <c r="D16" s="2135">
        <f t="shared" si="0"/>
        <v>0</v>
      </c>
      <c r="E16" s="2134"/>
      <c r="F16" s="2134"/>
      <c r="G16" s="2134"/>
      <c r="H16" s="2135">
        <v>5265</v>
      </c>
      <c r="I16" s="2135">
        <v>100</v>
      </c>
      <c r="J16" s="2134"/>
      <c r="K16" s="3116"/>
      <c r="L16" s="2219" t="s">
        <v>207</v>
      </c>
    </row>
    <row r="17" spans="1:12" ht="15.75" x14ac:dyDescent="0.2">
      <c r="A17" s="2132">
        <v>44447</v>
      </c>
      <c r="B17" s="2133" t="s">
        <v>14</v>
      </c>
      <c r="C17" s="4264" t="s">
        <v>407</v>
      </c>
      <c r="D17" s="4265"/>
      <c r="E17" s="4265"/>
      <c r="F17" s="4265"/>
      <c r="G17" s="4265"/>
      <c r="H17" s="4265"/>
      <c r="I17" s="4265"/>
      <c r="J17" s="4266"/>
      <c r="K17" s="3116"/>
      <c r="L17" s="2219"/>
    </row>
    <row r="18" spans="1:12" ht="31.5" x14ac:dyDescent="0.2">
      <c r="A18" s="2132">
        <v>44448</v>
      </c>
      <c r="B18" s="2133" t="s">
        <v>186</v>
      </c>
      <c r="C18" s="2134"/>
      <c r="D18" s="2135">
        <f t="shared" si="0"/>
        <v>0</v>
      </c>
      <c r="E18" s="2134"/>
      <c r="F18" s="2134"/>
      <c r="G18" s="2134"/>
      <c r="H18" s="2134">
        <v>5890</v>
      </c>
      <c r="I18" s="2134">
        <v>100</v>
      </c>
      <c r="J18" s="2134"/>
      <c r="K18" s="3116"/>
      <c r="L18" s="2219" t="s">
        <v>4534</v>
      </c>
    </row>
    <row r="19" spans="1:12" ht="15.75" x14ac:dyDescent="0.2">
      <c r="A19" s="2132">
        <v>44449</v>
      </c>
      <c r="B19" s="2133" t="s">
        <v>26</v>
      </c>
      <c r="C19" s="4090" t="s">
        <v>4535</v>
      </c>
      <c r="D19" s="4091"/>
      <c r="E19" s="4091"/>
      <c r="F19" s="4091"/>
      <c r="G19" s="4091"/>
      <c r="H19" s="4091"/>
      <c r="I19" s="4091"/>
      <c r="J19" s="4092"/>
      <c r="K19" s="3116"/>
      <c r="L19" s="2219"/>
    </row>
    <row r="20" spans="1:12" ht="15.75" x14ac:dyDescent="0.2">
      <c r="A20" s="2132">
        <v>44452</v>
      </c>
      <c r="B20" s="2133" t="s">
        <v>186</v>
      </c>
      <c r="C20" s="2134"/>
      <c r="D20" s="2135" t="s">
        <v>301</v>
      </c>
      <c r="E20" s="2134"/>
      <c r="F20" s="2134"/>
      <c r="G20" s="2134"/>
      <c r="H20" s="2134">
        <v>5825</v>
      </c>
      <c r="I20" s="2134">
        <v>100</v>
      </c>
      <c r="J20" s="2134"/>
      <c r="K20" s="3116"/>
      <c r="L20" s="2219" t="s">
        <v>4542</v>
      </c>
    </row>
    <row r="21" spans="1:12" ht="15.75" x14ac:dyDescent="0.2">
      <c r="A21" s="2132"/>
      <c r="B21" s="2133"/>
      <c r="C21" s="2134"/>
      <c r="D21" s="2135">
        <f t="shared" si="0"/>
        <v>0</v>
      </c>
      <c r="E21" s="2134"/>
      <c r="F21" s="2134"/>
      <c r="G21" s="2134"/>
      <c r="H21" s="2134"/>
      <c r="I21" s="2134"/>
      <c r="J21" s="2134"/>
      <c r="K21" s="3116"/>
      <c r="L21" s="2219"/>
    </row>
    <row r="22" spans="1:12" ht="15.75" x14ac:dyDescent="0.2">
      <c r="A22" s="2132"/>
      <c r="B22" s="2133"/>
      <c r="C22" s="2134"/>
      <c r="D22" s="2135">
        <f t="shared" si="0"/>
        <v>0</v>
      </c>
      <c r="E22" s="2134"/>
      <c r="F22" s="2134"/>
      <c r="G22" s="2134"/>
      <c r="H22" s="2134"/>
      <c r="I22" s="2134"/>
      <c r="J22" s="2134"/>
      <c r="K22" s="3116"/>
      <c r="L22" s="2219"/>
    </row>
    <row r="23" spans="1:12" ht="15.75" x14ac:dyDescent="0.2">
      <c r="A23" s="2132"/>
      <c r="B23" s="2133"/>
      <c r="C23" s="2134"/>
      <c r="D23" s="2135">
        <f t="shared" si="0"/>
        <v>0</v>
      </c>
      <c r="E23" s="2134"/>
      <c r="F23" s="2134"/>
      <c r="G23" s="2134"/>
      <c r="H23" s="2134"/>
      <c r="I23" s="2134"/>
      <c r="J23" s="2134"/>
      <c r="K23" s="3116"/>
      <c r="L23" s="2219"/>
    </row>
    <row r="24" spans="1:12" ht="15.75" x14ac:dyDescent="0.2">
      <c r="A24" s="2132"/>
      <c r="B24" s="2133"/>
      <c r="C24" s="2134"/>
      <c r="D24" s="2135">
        <f t="shared" si="0"/>
        <v>0</v>
      </c>
      <c r="E24" s="2134"/>
      <c r="F24" s="2134"/>
      <c r="G24" s="2134"/>
      <c r="H24" s="2134"/>
      <c r="I24" s="2134"/>
      <c r="J24" s="2134"/>
      <c r="K24" s="3116"/>
      <c r="L24" s="2219"/>
    </row>
    <row r="25" spans="1:12" ht="15.75" x14ac:dyDescent="0.2">
      <c r="A25" s="2132"/>
      <c r="B25" s="2133"/>
      <c r="C25" s="2134"/>
      <c r="D25" s="2135">
        <f t="shared" si="0"/>
        <v>0</v>
      </c>
      <c r="E25" s="2134"/>
      <c r="F25" s="2134"/>
      <c r="G25" s="2134"/>
      <c r="H25" s="2134"/>
      <c r="I25" s="2134"/>
      <c r="J25" s="2134"/>
      <c r="K25" s="3116"/>
      <c r="L25" s="2219"/>
    </row>
    <row r="26" spans="1:12" ht="15.75" x14ac:dyDescent="0.2">
      <c r="A26" s="2132"/>
      <c r="B26" s="2133"/>
      <c r="C26" s="2134"/>
      <c r="D26" s="2135">
        <f t="shared" si="0"/>
        <v>0</v>
      </c>
      <c r="E26" s="2134"/>
      <c r="F26" s="2134"/>
      <c r="G26" s="2134"/>
      <c r="H26" s="2134"/>
      <c r="I26" s="2134"/>
      <c r="J26" s="2134"/>
      <c r="K26" s="3116"/>
      <c r="L26" s="2219"/>
    </row>
    <row r="27" spans="1:12" ht="15.75" x14ac:dyDescent="0.2">
      <c r="A27" s="2132"/>
      <c r="B27" s="2133"/>
      <c r="C27" s="2134"/>
      <c r="D27" s="2135">
        <f t="shared" si="0"/>
        <v>0</v>
      </c>
      <c r="E27" s="2134"/>
      <c r="F27" s="2134"/>
      <c r="G27" s="2134"/>
      <c r="H27" s="2134"/>
      <c r="I27" s="2134"/>
      <c r="J27" s="2134"/>
      <c r="K27" s="3116"/>
      <c r="L27" s="2219"/>
    </row>
    <row r="28" spans="1:12" ht="15.75" x14ac:dyDescent="0.2">
      <c r="A28" s="2132"/>
      <c r="B28" s="2133"/>
      <c r="C28" s="2134"/>
      <c r="D28" s="2135">
        <f t="shared" si="0"/>
        <v>0</v>
      </c>
      <c r="E28" s="2134"/>
      <c r="F28" s="2134"/>
      <c r="G28" s="2134"/>
      <c r="H28" s="2134"/>
      <c r="I28" s="2134"/>
      <c r="J28" s="2134"/>
      <c r="K28" s="3116"/>
      <c r="L28" s="2219"/>
    </row>
    <row r="29" spans="1:12" ht="15.75" x14ac:dyDescent="0.2">
      <c r="A29" s="2132"/>
      <c r="B29" s="2133"/>
      <c r="C29" s="2134"/>
      <c r="D29" s="2135">
        <f t="shared" si="0"/>
        <v>0</v>
      </c>
      <c r="E29" s="2134"/>
      <c r="F29" s="2134"/>
      <c r="G29" s="2134"/>
      <c r="H29" s="2134"/>
      <c r="I29" s="2134"/>
      <c r="J29" s="2134"/>
      <c r="K29" s="3116"/>
      <c r="L29" s="2219"/>
    </row>
    <row r="30" spans="1:12" ht="15.75" x14ac:dyDescent="0.2">
      <c r="A30" s="2132"/>
      <c r="B30" s="2133"/>
      <c r="C30" s="2134"/>
      <c r="D30" s="2135">
        <f t="shared" si="0"/>
        <v>0</v>
      </c>
      <c r="E30" s="2134"/>
      <c r="F30" s="2134"/>
      <c r="G30" s="2134"/>
      <c r="H30" s="2134"/>
      <c r="I30" s="2134"/>
      <c r="J30" s="2134"/>
      <c r="K30" s="3116"/>
      <c r="L30" s="2219"/>
    </row>
    <row r="31" spans="1:12" ht="15.75" x14ac:dyDescent="0.2">
      <c r="A31" s="2132"/>
      <c r="B31" s="2133"/>
      <c r="C31" s="2134"/>
      <c r="D31" s="2135">
        <f t="shared" si="0"/>
        <v>0</v>
      </c>
      <c r="E31" s="2134"/>
      <c r="F31" s="2134"/>
      <c r="G31" s="2134"/>
      <c r="H31" s="2134"/>
      <c r="I31" s="2134"/>
      <c r="J31" s="2134"/>
      <c r="K31" s="3116"/>
      <c r="L31" s="2219"/>
    </row>
    <row r="32" spans="1:12" ht="15.75" x14ac:dyDescent="0.2">
      <c r="A32" s="2132"/>
      <c r="B32" s="2133"/>
      <c r="C32" s="2134"/>
      <c r="D32" s="2135">
        <f t="shared" si="0"/>
        <v>0</v>
      </c>
      <c r="E32" s="2134"/>
      <c r="F32" s="2134"/>
      <c r="G32" s="2134"/>
      <c r="H32" s="2134"/>
      <c r="I32" s="2134"/>
      <c r="J32" s="2134"/>
      <c r="K32" s="3116"/>
      <c r="L32" s="2219"/>
    </row>
    <row r="33" spans="1:12" ht="15.75" x14ac:dyDescent="0.2">
      <c r="A33" s="2132"/>
      <c r="B33" s="2133"/>
      <c r="C33" s="2134"/>
      <c r="D33" s="2135">
        <f t="shared" si="0"/>
        <v>0</v>
      </c>
      <c r="E33" s="2134"/>
      <c r="F33" s="2134"/>
      <c r="G33" s="2134"/>
      <c r="H33" s="2134"/>
      <c r="I33" s="2134"/>
      <c r="J33" s="2134"/>
      <c r="K33" s="3116"/>
      <c r="L33" s="2219"/>
    </row>
    <row r="34" spans="1:12" ht="15.75" x14ac:dyDescent="0.2">
      <c r="A34" s="2132"/>
      <c r="B34" s="2133"/>
      <c r="C34" s="2134"/>
      <c r="D34" s="2135">
        <f t="shared" si="0"/>
        <v>0</v>
      </c>
      <c r="E34" s="2134"/>
      <c r="F34" s="2134"/>
      <c r="G34" s="2134"/>
      <c r="H34" s="2134"/>
      <c r="I34" s="2134"/>
      <c r="J34" s="2134"/>
      <c r="K34" s="3116"/>
      <c r="L34" s="2219"/>
    </row>
    <row r="35" spans="1:12" ht="15.75" x14ac:dyDescent="0.2">
      <c r="A35" s="2132"/>
      <c r="B35" s="2133"/>
      <c r="C35" s="2134"/>
      <c r="D35" s="2135">
        <f t="shared" si="0"/>
        <v>0</v>
      </c>
      <c r="E35" s="2134"/>
      <c r="F35" s="2134"/>
      <c r="G35" s="2134"/>
      <c r="H35" s="2134"/>
      <c r="I35" s="2134"/>
      <c r="J35" s="2134"/>
      <c r="K35" s="3116"/>
      <c r="L35" s="2219"/>
    </row>
    <row r="36" spans="1:12" ht="15.75" x14ac:dyDescent="0.2">
      <c r="A36" s="2132"/>
      <c r="B36" s="2133"/>
      <c r="C36" s="2134"/>
      <c r="D36" s="2135">
        <f t="shared" si="0"/>
        <v>0</v>
      </c>
      <c r="E36" s="2134"/>
      <c r="F36" s="2134"/>
      <c r="G36" s="2134"/>
      <c r="H36" s="2134"/>
      <c r="I36" s="2134"/>
      <c r="J36" s="2134"/>
      <c r="K36" s="3116"/>
      <c r="L36" s="2219"/>
    </row>
    <row r="37" spans="1:12" ht="15.75" x14ac:dyDescent="0.2">
      <c r="A37" s="2132"/>
      <c r="B37" s="2133"/>
      <c r="C37" s="2134"/>
      <c r="D37" s="2135">
        <f t="shared" si="0"/>
        <v>0</v>
      </c>
      <c r="E37" s="2134"/>
      <c r="F37" s="2134"/>
      <c r="G37" s="2134"/>
      <c r="H37" s="2134"/>
      <c r="I37" s="2134"/>
      <c r="J37" s="2134"/>
      <c r="K37" s="3116"/>
      <c r="L37" s="2219"/>
    </row>
    <row r="38" spans="1:12" ht="15.75" x14ac:dyDescent="0.2">
      <c r="A38" s="2132"/>
      <c r="B38" s="2133"/>
      <c r="C38" s="2134"/>
      <c r="D38" s="2135">
        <f t="shared" si="0"/>
        <v>0</v>
      </c>
      <c r="E38" s="2134"/>
      <c r="F38" s="2134"/>
      <c r="G38" s="2134"/>
      <c r="H38" s="2134"/>
      <c r="I38" s="2134"/>
      <c r="J38" s="2134"/>
      <c r="K38" s="3116"/>
      <c r="L38" s="2219"/>
    </row>
    <row r="39" spans="1:12" ht="15.75" x14ac:dyDescent="0.2">
      <c r="A39" s="2132"/>
      <c r="B39" s="2133"/>
      <c r="C39" s="2134"/>
      <c r="D39" s="2135">
        <f t="shared" si="0"/>
        <v>0</v>
      </c>
      <c r="E39" s="2134"/>
      <c r="F39" s="2134"/>
      <c r="G39" s="2134"/>
      <c r="H39" s="2134"/>
      <c r="I39" s="2134"/>
      <c r="J39" s="2134"/>
      <c r="K39" s="3116"/>
      <c r="L39" s="2219"/>
    </row>
    <row r="40" spans="1:12" ht="15.75" x14ac:dyDescent="0.2">
      <c r="A40" s="2132"/>
      <c r="B40" s="2133"/>
      <c r="C40" s="2134"/>
      <c r="D40" s="2135">
        <f t="shared" si="0"/>
        <v>0</v>
      </c>
      <c r="E40" s="2134"/>
      <c r="F40" s="2134"/>
      <c r="G40" s="2134"/>
      <c r="H40" s="2134"/>
      <c r="I40" s="2134"/>
      <c r="J40" s="2134"/>
      <c r="K40" s="3116"/>
      <c r="L40" s="2219"/>
    </row>
    <row r="41" spans="1:12" ht="15.75" x14ac:dyDescent="0.2">
      <c r="A41" s="2132"/>
      <c r="B41" s="2133"/>
      <c r="C41" s="2134"/>
      <c r="D41" s="2135">
        <f t="shared" si="0"/>
        <v>0</v>
      </c>
      <c r="E41" s="2134"/>
      <c r="F41" s="2134"/>
      <c r="G41" s="2134"/>
      <c r="H41" s="2134"/>
      <c r="I41" s="2134"/>
      <c r="J41" s="2134"/>
      <c r="K41" s="3116"/>
      <c r="L41" s="2219"/>
    </row>
    <row r="42" spans="1:12" ht="15.75" x14ac:dyDescent="0.2">
      <c r="A42" s="2132"/>
      <c r="B42" s="2133"/>
      <c r="C42" s="2134"/>
      <c r="D42" s="2135">
        <f t="shared" si="0"/>
        <v>0</v>
      </c>
      <c r="E42" s="2134"/>
      <c r="F42" s="2134"/>
      <c r="G42" s="2134"/>
      <c r="H42" s="2134"/>
      <c r="I42" s="2134"/>
      <c r="J42" s="2134"/>
      <c r="K42" s="3116"/>
      <c r="L42" s="2219"/>
    </row>
    <row r="43" spans="1:12" ht="15.75" x14ac:dyDescent="0.2">
      <c r="A43" s="2132"/>
      <c r="B43" s="2133"/>
      <c r="C43" s="2134"/>
      <c r="D43" s="2135">
        <f t="shared" si="0"/>
        <v>0</v>
      </c>
      <c r="E43" s="2134"/>
      <c r="F43" s="2134"/>
      <c r="G43" s="2134"/>
      <c r="H43" s="2134"/>
      <c r="I43" s="2134"/>
      <c r="J43" s="2134"/>
      <c r="K43" s="3116"/>
      <c r="L43" s="2219"/>
    </row>
    <row r="44" spans="1:12" ht="15.75" x14ac:dyDescent="0.2">
      <c r="A44" s="2132"/>
      <c r="B44" s="2133"/>
      <c r="C44" s="2134"/>
      <c r="D44" s="2135">
        <f t="shared" si="0"/>
        <v>0</v>
      </c>
      <c r="E44" s="2134"/>
      <c r="F44" s="2134"/>
      <c r="G44" s="2134"/>
      <c r="H44" s="2134"/>
      <c r="I44" s="2134"/>
      <c r="J44" s="2134"/>
      <c r="K44" s="3116"/>
      <c r="L44" s="2219"/>
    </row>
    <row r="45" spans="1:12" ht="15.75" x14ac:dyDescent="0.2">
      <c r="A45" s="2132"/>
      <c r="B45" s="2133"/>
      <c r="C45" s="2134"/>
      <c r="D45" s="2135">
        <f t="shared" si="0"/>
        <v>0</v>
      </c>
      <c r="E45" s="2134"/>
      <c r="F45" s="2134"/>
      <c r="G45" s="2134"/>
      <c r="H45" s="2134"/>
      <c r="I45" s="2134"/>
      <c r="J45" s="2134"/>
      <c r="K45" s="3116"/>
      <c r="L45" s="2219"/>
    </row>
    <row r="46" spans="1:12" ht="15.75" x14ac:dyDescent="0.2">
      <c r="A46" s="2132"/>
      <c r="B46" s="2133"/>
      <c r="C46" s="2134"/>
      <c r="D46" s="2135">
        <f t="shared" si="0"/>
        <v>0</v>
      </c>
      <c r="E46" s="2134"/>
      <c r="F46" s="2134"/>
      <c r="G46" s="2134"/>
      <c r="H46" s="2134"/>
      <c r="I46" s="2134"/>
      <c r="J46" s="2134"/>
      <c r="K46" s="3116"/>
      <c r="L46" s="2219"/>
    </row>
    <row r="47" spans="1:12" ht="15.75" x14ac:dyDescent="0.2">
      <c r="A47" s="2132"/>
      <c r="B47" s="2133"/>
      <c r="C47" s="2134"/>
      <c r="D47" s="2135">
        <f t="shared" si="0"/>
        <v>0</v>
      </c>
      <c r="E47" s="2134"/>
      <c r="F47" s="2134"/>
      <c r="G47" s="2134"/>
      <c r="H47" s="2134"/>
      <c r="I47" s="2134"/>
      <c r="J47" s="2134"/>
      <c r="K47" s="3116"/>
      <c r="L47" s="2219"/>
    </row>
    <row r="48" spans="1:12" ht="15.75" x14ac:dyDescent="0.2">
      <c r="A48" s="2132"/>
      <c r="B48" s="2133"/>
      <c r="C48" s="2134"/>
      <c r="D48" s="2135">
        <f t="shared" si="0"/>
        <v>0</v>
      </c>
      <c r="E48" s="2134"/>
      <c r="F48" s="2134"/>
      <c r="G48" s="2134"/>
      <c r="H48" s="2134"/>
      <c r="I48" s="2134"/>
      <c r="J48" s="2134"/>
      <c r="K48" s="3116"/>
      <c r="L48" s="2219"/>
    </row>
    <row r="49" spans="1:12" ht="15.75" x14ac:dyDescent="0.2">
      <c r="A49" s="2132"/>
      <c r="B49" s="2133"/>
      <c r="C49" s="2134"/>
      <c r="D49" s="2135">
        <f t="shared" si="0"/>
        <v>0</v>
      </c>
      <c r="E49" s="2134"/>
      <c r="F49" s="2134"/>
      <c r="G49" s="2134"/>
      <c r="H49" s="2134"/>
      <c r="I49" s="2134"/>
      <c r="J49" s="2134"/>
      <c r="K49" s="3116"/>
      <c r="L49" s="2219"/>
    </row>
    <row r="50" spans="1:12" ht="15.75" x14ac:dyDescent="0.2">
      <c r="A50" s="2132"/>
      <c r="B50" s="2133"/>
      <c r="C50" s="2134"/>
      <c r="D50" s="2135">
        <f t="shared" si="0"/>
        <v>0</v>
      </c>
      <c r="E50" s="2134"/>
      <c r="F50" s="2134"/>
      <c r="G50" s="2134"/>
      <c r="H50" s="2134"/>
      <c r="I50" s="2134"/>
      <c r="J50" s="2134"/>
      <c r="K50" s="3116"/>
      <c r="L50" s="2219"/>
    </row>
    <row r="51" spans="1:12" ht="15.75" x14ac:dyDescent="0.2">
      <c r="A51" s="2132"/>
      <c r="B51" s="2133"/>
      <c r="C51" s="2134"/>
      <c r="D51" s="2135">
        <f t="shared" si="0"/>
        <v>0</v>
      </c>
      <c r="E51" s="2134"/>
      <c r="F51" s="2134"/>
      <c r="G51" s="2134"/>
      <c r="H51" s="2134"/>
      <c r="I51" s="2134"/>
      <c r="J51" s="2134"/>
      <c r="K51" s="3116"/>
      <c r="L51" s="2219"/>
    </row>
    <row r="52" spans="1:12" ht="15.75" x14ac:dyDescent="0.2">
      <c r="A52" s="2132"/>
      <c r="B52" s="2133"/>
      <c r="C52" s="2134"/>
      <c r="D52" s="2135">
        <f t="shared" si="0"/>
        <v>0</v>
      </c>
      <c r="E52" s="2134"/>
      <c r="F52" s="2134"/>
      <c r="G52" s="2134"/>
      <c r="H52" s="2134"/>
      <c r="I52" s="2134"/>
      <c r="J52" s="2134"/>
      <c r="K52" s="3116"/>
      <c r="L52" s="2219"/>
    </row>
    <row r="53" spans="1:12" ht="15.75" x14ac:dyDescent="0.2">
      <c r="A53" s="2132"/>
      <c r="B53" s="2133"/>
      <c r="C53" s="2134"/>
      <c r="D53" s="2135">
        <f t="shared" si="0"/>
        <v>0</v>
      </c>
      <c r="E53" s="2134"/>
      <c r="F53" s="2134"/>
      <c r="G53" s="2134"/>
      <c r="H53" s="2134"/>
      <c r="I53" s="2134"/>
      <c r="J53" s="2134"/>
      <c r="K53" s="3116"/>
      <c r="L53" s="2219"/>
    </row>
    <row r="54" spans="1:12" ht="15.75" x14ac:dyDescent="0.2">
      <c r="A54" s="2132"/>
      <c r="B54" s="2133"/>
      <c r="C54" s="2134"/>
      <c r="D54" s="2135">
        <f t="shared" si="0"/>
        <v>0</v>
      </c>
      <c r="E54" s="2134"/>
      <c r="F54" s="2134"/>
      <c r="G54" s="2134"/>
      <c r="H54" s="2134"/>
      <c r="I54" s="2134"/>
      <c r="J54" s="2134"/>
      <c r="K54" s="3116"/>
      <c r="L54" s="2219"/>
    </row>
    <row r="55" spans="1:12" ht="15.75" x14ac:dyDescent="0.2">
      <c r="A55" s="2132"/>
      <c r="B55" s="2133"/>
      <c r="C55" s="2134"/>
      <c r="D55" s="2135">
        <f t="shared" si="0"/>
        <v>0</v>
      </c>
      <c r="E55" s="2134"/>
      <c r="F55" s="2134"/>
      <c r="G55" s="2134"/>
      <c r="H55" s="2134"/>
      <c r="I55" s="2134"/>
      <c r="J55" s="2134"/>
      <c r="K55" s="3116"/>
      <c r="L55" s="2219"/>
    </row>
    <row r="56" spans="1:12" ht="15.75" x14ac:dyDescent="0.2">
      <c r="A56" s="2132"/>
      <c r="B56" s="2133"/>
      <c r="C56" s="2134"/>
      <c r="D56" s="2135">
        <f t="shared" si="0"/>
        <v>0</v>
      </c>
      <c r="E56" s="2134"/>
      <c r="F56" s="2134"/>
      <c r="G56" s="2134"/>
      <c r="H56" s="2134"/>
      <c r="I56" s="2134"/>
      <c r="J56" s="2134"/>
      <c r="K56" s="3116"/>
      <c r="L56" s="2219"/>
    </row>
    <row r="57" spans="1:12" ht="15.75" x14ac:dyDescent="0.2">
      <c r="A57" s="2132"/>
      <c r="B57" s="2133"/>
      <c r="C57" s="2134"/>
      <c r="D57" s="2135">
        <f t="shared" si="0"/>
        <v>0</v>
      </c>
      <c r="E57" s="2134"/>
      <c r="F57" s="2134"/>
      <c r="G57" s="2134"/>
      <c r="H57" s="2134"/>
      <c r="I57" s="2134"/>
      <c r="J57" s="2134"/>
      <c r="K57" s="3116"/>
      <c r="L57" s="2219"/>
    </row>
    <row r="58" spans="1:12" ht="15.75" x14ac:dyDescent="0.2">
      <c r="A58" s="2132"/>
      <c r="B58" s="2133"/>
      <c r="C58" s="2134"/>
      <c r="D58" s="2135">
        <f t="shared" si="0"/>
        <v>0</v>
      </c>
      <c r="E58" s="2134"/>
      <c r="F58" s="2134"/>
      <c r="G58" s="2134"/>
      <c r="H58" s="2134"/>
      <c r="I58" s="2134"/>
      <c r="J58" s="2134"/>
      <c r="K58" s="3116"/>
      <c r="L58" s="2219"/>
    </row>
    <row r="59" spans="1:12" ht="15.75" x14ac:dyDescent="0.2">
      <c r="A59" s="2132"/>
      <c r="B59" s="2133"/>
      <c r="C59" s="2134"/>
      <c r="D59" s="2135">
        <f t="shared" si="0"/>
        <v>0</v>
      </c>
      <c r="E59" s="2134"/>
      <c r="F59" s="2134"/>
      <c r="G59" s="2134"/>
      <c r="H59" s="2134"/>
      <c r="I59" s="2134"/>
      <c r="J59" s="2134"/>
      <c r="K59" s="3116"/>
      <c r="L59" s="2219"/>
    </row>
    <row r="60" spans="1:12" ht="15.75" x14ac:dyDescent="0.2">
      <c r="A60" s="2132"/>
      <c r="B60" s="2133"/>
      <c r="C60" s="2134"/>
      <c r="D60" s="2135">
        <f t="shared" si="0"/>
        <v>0</v>
      </c>
      <c r="E60" s="2134"/>
      <c r="F60" s="2134"/>
      <c r="G60" s="2134"/>
      <c r="H60" s="2134"/>
      <c r="I60" s="2134"/>
      <c r="J60" s="2134"/>
      <c r="K60" s="3116"/>
      <c r="L60" s="2219"/>
    </row>
    <row r="61" spans="1:12" ht="15.75" x14ac:dyDescent="0.2">
      <c r="A61" s="2132"/>
      <c r="B61" s="2133"/>
      <c r="C61" s="2134"/>
      <c r="D61" s="2135">
        <f t="shared" si="0"/>
        <v>0</v>
      </c>
      <c r="E61" s="2134"/>
      <c r="F61" s="2134"/>
      <c r="G61" s="2134"/>
      <c r="H61" s="2134"/>
      <c r="I61" s="2134"/>
      <c r="J61" s="2134"/>
      <c r="K61" s="3116"/>
      <c r="L61" s="2219"/>
    </row>
    <row r="62" spans="1:12" ht="15.75" x14ac:dyDescent="0.2">
      <c r="A62" s="2132"/>
      <c r="B62" s="2133"/>
      <c r="C62" s="2134"/>
      <c r="D62" s="2135">
        <f t="shared" si="0"/>
        <v>0</v>
      </c>
      <c r="E62" s="2134"/>
      <c r="F62" s="2134"/>
      <c r="G62" s="2134"/>
      <c r="H62" s="2134"/>
      <c r="I62" s="2134"/>
      <c r="J62" s="2134"/>
      <c r="K62" s="3116"/>
      <c r="L62" s="2219"/>
    </row>
    <row r="63" spans="1:12" ht="15.75" x14ac:dyDescent="0.2">
      <c r="A63" s="2132"/>
      <c r="B63" s="2133"/>
      <c r="C63" s="2134"/>
      <c r="D63" s="2135">
        <f t="shared" si="0"/>
        <v>0</v>
      </c>
      <c r="E63" s="2134"/>
      <c r="F63" s="2134"/>
      <c r="G63" s="2134"/>
      <c r="H63" s="2134"/>
      <c r="I63" s="2134"/>
      <c r="J63" s="2134"/>
      <c r="K63" s="3116"/>
      <c r="L63" s="2219"/>
    </row>
    <row r="64" spans="1:12" ht="15.75" x14ac:dyDescent="0.2">
      <c r="A64" s="2132"/>
      <c r="B64" s="2133"/>
      <c r="C64" s="2134"/>
      <c r="D64" s="2135">
        <f t="shared" si="0"/>
        <v>0</v>
      </c>
      <c r="E64" s="2134"/>
      <c r="F64" s="2134"/>
      <c r="G64" s="2134"/>
      <c r="H64" s="2134"/>
      <c r="I64" s="2134"/>
      <c r="J64" s="2134"/>
      <c r="K64" s="3116"/>
      <c r="L64" s="2219"/>
    </row>
    <row r="65" spans="1:12" ht="15.75" x14ac:dyDescent="0.2">
      <c r="A65" s="2132"/>
      <c r="B65" s="2133"/>
      <c r="C65" s="2134"/>
      <c r="D65" s="2135">
        <f t="shared" si="0"/>
        <v>0</v>
      </c>
      <c r="E65" s="2134"/>
      <c r="F65" s="2134"/>
      <c r="G65" s="2134"/>
      <c r="H65" s="2134"/>
      <c r="I65" s="2134"/>
      <c r="J65" s="2134"/>
      <c r="K65" s="3116"/>
      <c r="L65" s="2219"/>
    </row>
    <row r="66" spans="1:12" ht="15.75" x14ac:dyDescent="0.2">
      <c r="A66" s="2132"/>
      <c r="B66" s="2133"/>
      <c r="C66" s="2134"/>
      <c r="D66" s="2135">
        <f t="shared" si="0"/>
        <v>0</v>
      </c>
      <c r="E66" s="2134"/>
      <c r="F66" s="2134"/>
      <c r="G66" s="2134"/>
      <c r="H66" s="2134"/>
      <c r="I66" s="2134"/>
      <c r="J66" s="2134"/>
      <c r="K66" s="3116"/>
      <c r="L66" s="2219"/>
    </row>
    <row r="67" spans="1:12" ht="15.75" x14ac:dyDescent="0.2">
      <c r="A67" s="2132"/>
      <c r="B67" s="2133"/>
      <c r="C67" s="2134"/>
      <c r="D67" s="2135">
        <f t="shared" si="0"/>
        <v>0</v>
      </c>
      <c r="E67" s="2134"/>
      <c r="F67" s="2134"/>
      <c r="G67" s="2134"/>
      <c r="H67" s="2134"/>
      <c r="I67" s="2134"/>
      <c r="J67" s="2134"/>
      <c r="K67" s="3116"/>
      <c r="L67" s="2219"/>
    </row>
    <row r="68" spans="1:12" ht="15.75" x14ac:dyDescent="0.2">
      <c r="A68" s="2132"/>
      <c r="B68" s="2133"/>
      <c r="C68" s="2134"/>
      <c r="D68" s="2135">
        <f t="shared" si="0"/>
        <v>0</v>
      </c>
      <c r="E68" s="2134"/>
      <c r="F68" s="2134"/>
      <c r="G68" s="2134"/>
      <c r="H68" s="2134"/>
      <c r="I68" s="2134"/>
      <c r="J68" s="2134"/>
      <c r="K68" s="3116"/>
      <c r="L68" s="2219"/>
    </row>
    <row r="69" spans="1:12" ht="15.75" x14ac:dyDescent="0.2">
      <c r="A69" s="2132"/>
      <c r="B69" s="2133"/>
      <c r="C69" s="2134"/>
      <c r="D69" s="2135">
        <f t="shared" si="0"/>
        <v>0</v>
      </c>
      <c r="E69" s="2134"/>
      <c r="F69" s="2134"/>
      <c r="G69" s="2134"/>
      <c r="H69" s="2134"/>
      <c r="I69" s="2134"/>
      <c r="J69" s="2134"/>
      <c r="K69" s="3116"/>
      <c r="L69" s="2219"/>
    </row>
    <row r="70" spans="1:12" ht="15.75" x14ac:dyDescent="0.2">
      <c r="A70" s="2132"/>
      <c r="B70" s="2133"/>
      <c r="C70" s="2134"/>
      <c r="D70" s="2135">
        <f t="shared" si="0"/>
        <v>0</v>
      </c>
      <c r="E70" s="2134"/>
      <c r="F70" s="2134"/>
      <c r="G70" s="2134"/>
      <c r="H70" s="2134"/>
      <c r="I70" s="2134"/>
      <c r="J70" s="2134"/>
      <c r="K70" s="3116"/>
      <c r="L70" s="2219"/>
    </row>
    <row r="71" spans="1:12" ht="15.75" x14ac:dyDescent="0.2">
      <c r="A71" s="2132"/>
      <c r="B71" s="2133"/>
      <c r="C71" s="2134"/>
      <c r="D71" s="2135">
        <f t="shared" si="0"/>
        <v>0</v>
      </c>
      <c r="E71" s="2134"/>
      <c r="F71" s="2134"/>
      <c r="G71" s="2134"/>
      <c r="H71" s="2134"/>
      <c r="I71" s="2134"/>
      <c r="J71" s="2134"/>
      <c r="K71" s="3116"/>
      <c r="L71" s="2219"/>
    </row>
    <row r="72" spans="1:12" ht="15.75" x14ac:dyDescent="0.2">
      <c r="A72" s="2132"/>
      <c r="B72" s="2133"/>
      <c r="C72" s="2134"/>
      <c r="D72" s="2135">
        <f t="shared" si="0"/>
        <v>0</v>
      </c>
      <c r="E72" s="2134"/>
      <c r="F72" s="2134"/>
      <c r="G72" s="2134"/>
      <c r="H72" s="2134"/>
      <c r="I72" s="2134"/>
      <c r="J72" s="2134"/>
      <c r="K72" s="3116"/>
      <c r="L72" s="2219"/>
    </row>
    <row r="73" spans="1:12" ht="15.75" x14ac:dyDescent="0.2">
      <c r="A73" s="2132"/>
      <c r="B73" s="2133"/>
      <c r="C73" s="2134"/>
      <c r="D73" s="2135">
        <f t="shared" ref="D73:D136" si="1">+C73*(100-E73)/100</f>
        <v>0</v>
      </c>
      <c r="E73" s="2134"/>
      <c r="F73" s="2134"/>
      <c r="G73" s="2134"/>
      <c r="H73" s="2134"/>
      <c r="I73" s="2134"/>
      <c r="J73" s="2134"/>
      <c r="K73" s="3116"/>
      <c r="L73" s="2219"/>
    </row>
    <row r="74" spans="1:12" ht="15.75" x14ac:dyDescent="0.2">
      <c r="A74" s="2132"/>
      <c r="B74" s="2133"/>
      <c r="C74" s="2134"/>
      <c r="D74" s="2135">
        <f t="shared" si="1"/>
        <v>0</v>
      </c>
      <c r="E74" s="2134"/>
      <c r="F74" s="2134"/>
      <c r="G74" s="2134"/>
      <c r="H74" s="2134"/>
      <c r="I74" s="2134"/>
      <c r="J74" s="2134"/>
      <c r="K74" s="3116"/>
      <c r="L74" s="2219"/>
    </row>
    <row r="75" spans="1:12" ht="15.75" x14ac:dyDescent="0.2">
      <c r="A75" s="2132"/>
      <c r="B75" s="2133"/>
      <c r="C75" s="2134"/>
      <c r="D75" s="2135">
        <f t="shared" si="1"/>
        <v>0</v>
      </c>
      <c r="E75" s="2134"/>
      <c r="F75" s="2134"/>
      <c r="G75" s="2134"/>
      <c r="H75" s="2134"/>
      <c r="I75" s="2134"/>
      <c r="J75" s="2134"/>
      <c r="K75" s="3116"/>
      <c r="L75" s="2219"/>
    </row>
    <row r="76" spans="1:12" ht="15.75" x14ac:dyDescent="0.2">
      <c r="A76" s="2132"/>
      <c r="B76" s="2133"/>
      <c r="C76" s="2134"/>
      <c r="D76" s="2135">
        <f t="shared" si="1"/>
        <v>0</v>
      </c>
      <c r="E76" s="2134"/>
      <c r="F76" s="2134"/>
      <c r="G76" s="2134"/>
      <c r="H76" s="2134"/>
      <c r="I76" s="2134"/>
      <c r="J76" s="2134"/>
      <c r="K76" s="3116"/>
      <c r="L76" s="2219"/>
    </row>
    <row r="77" spans="1:12" ht="15.75" x14ac:dyDescent="0.2">
      <c r="A77" s="2132"/>
      <c r="B77" s="2133"/>
      <c r="C77" s="2134"/>
      <c r="D77" s="2135">
        <f t="shared" si="1"/>
        <v>0</v>
      </c>
      <c r="E77" s="2134"/>
      <c r="F77" s="2134"/>
      <c r="G77" s="2134"/>
      <c r="H77" s="2134"/>
      <c r="I77" s="2134"/>
      <c r="J77" s="2134"/>
      <c r="K77" s="3116"/>
      <c r="L77" s="2219"/>
    </row>
    <row r="78" spans="1:12" ht="15.75" x14ac:dyDescent="0.2">
      <c r="A78" s="2132"/>
      <c r="B78" s="2133"/>
      <c r="C78" s="2134"/>
      <c r="D78" s="2135">
        <f t="shared" si="1"/>
        <v>0</v>
      </c>
      <c r="E78" s="2134"/>
      <c r="F78" s="2134"/>
      <c r="G78" s="2134"/>
      <c r="H78" s="2134"/>
      <c r="I78" s="2134"/>
      <c r="J78" s="2134"/>
      <c r="K78" s="3116"/>
      <c r="L78" s="2219"/>
    </row>
    <row r="79" spans="1:12" ht="15.75" x14ac:dyDescent="0.2">
      <c r="A79" s="2132"/>
      <c r="B79" s="2133"/>
      <c r="C79" s="2134"/>
      <c r="D79" s="2135">
        <f t="shared" si="1"/>
        <v>0</v>
      </c>
      <c r="E79" s="2134"/>
      <c r="F79" s="2134"/>
      <c r="G79" s="2134"/>
      <c r="H79" s="2134"/>
      <c r="I79" s="2134"/>
      <c r="J79" s="2134"/>
      <c r="K79" s="3116"/>
      <c r="L79" s="2219"/>
    </row>
    <row r="80" spans="1:12" ht="15.75" x14ac:dyDescent="0.2">
      <c r="A80" s="2132"/>
      <c r="B80" s="2133"/>
      <c r="C80" s="2134"/>
      <c r="D80" s="2135">
        <f t="shared" si="1"/>
        <v>0</v>
      </c>
      <c r="E80" s="2134"/>
      <c r="F80" s="2134"/>
      <c r="G80" s="2134"/>
      <c r="H80" s="2134"/>
      <c r="I80" s="2134"/>
      <c r="J80" s="2134"/>
      <c r="K80" s="3116"/>
      <c r="L80" s="2219"/>
    </row>
    <row r="81" spans="1:12" ht="15.75" x14ac:dyDescent="0.2">
      <c r="A81" s="2132"/>
      <c r="B81" s="2133"/>
      <c r="C81" s="2134"/>
      <c r="D81" s="2135">
        <f t="shared" si="1"/>
        <v>0</v>
      </c>
      <c r="E81" s="2134"/>
      <c r="F81" s="2134"/>
      <c r="G81" s="2134"/>
      <c r="H81" s="2134"/>
      <c r="I81" s="2134"/>
      <c r="J81" s="2134"/>
      <c r="K81" s="3116"/>
      <c r="L81" s="2219"/>
    </row>
    <row r="82" spans="1:12" ht="15.75" x14ac:dyDescent="0.2">
      <c r="A82" s="2132"/>
      <c r="B82" s="2133"/>
      <c r="C82" s="2134"/>
      <c r="D82" s="2135">
        <f t="shared" si="1"/>
        <v>0</v>
      </c>
      <c r="E82" s="2134"/>
      <c r="F82" s="2134"/>
      <c r="G82" s="2134"/>
      <c r="H82" s="2134"/>
      <c r="I82" s="2134"/>
      <c r="J82" s="2134"/>
      <c r="K82" s="3116"/>
      <c r="L82" s="2219"/>
    </row>
    <row r="83" spans="1:12" ht="15.75" x14ac:dyDescent="0.2">
      <c r="A83" s="2132"/>
      <c r="B83" s="2133"/>
      <c r="C83" s="2134"/>
      <c r="D83" s="2135">
        <f t="shared" si="1"/>
        <v>0</v>
      </c>
      <c r="E83" s="2134"/>
      <c r="F83" s="2134"/>
      <c r="G83" s="2134"/>
      <c r="H83" s="2134"/>
      <c r="I83" s="2134"/>
      <c r="J83" s="2134"/>
      <c r="K83" s="3116"/>
      <c r="L83" s="2219"/>
    </row>
    <row r="84" spans="1:12" ht="15.75" x14ac:dyDescent="0.2">
      <c r="A84" s="2132"/>
      <c r="B84" s="2133"/>
      <c r="C84" s="2134"/>
      <c r="D84" s="2135">
        <f t="shared" si="1"/>
        <v>0</v>
      </c>
      <c r="E84" s="2134"/>
      <c r="F84" s="2134"/>
      <c r="G84" s="2134"/>
      <c r="H84" s="2134"/>
      <c r="I84" s="2134"/>
      <c r="J84" s="2134"/>
      <c r="K84" s="3116"/>
      <c r="L84" s="2219"/>
    </row>
    <row r="85" spans="1:12" ht="15.75" x14ac:dyDescent="0.2">
      <c r="A85" s="2132"/>
      <c r="B85" s="2133"/>
      <c r="C85" s="2134"/>
      <c r="D85" s="2135">
        <f t="shared" si="1"/>
        <v>0</v>
      </c>
      <c r="E85" s="2134"/>
      <c r="F85" s="2134"/>
      <c r="G85" s="2134"/>
      <c r="H85" s="2134"/>
      <c r="I85" s="2134"/>
      <c r="J85" s="2134"/>
      <c r="K85" s="3116"/>
      <c r="L85" s="2219"/>
    </row>
    <row r="86" spans="1:12" ht="15.75" x14ac:dyDescent="0.2">
      <c r="A86" s="2132"/>
      <c r="B86" s="2133"/>
      <c r="C86" s="2134"/>
      <c r="D86" s="2135">
        <f t="shared" si="1"/>
        <v>0</v>
      </c>
      <c r="E86" s="2134"/>
      <c r="F86" s="2134"/>
      <c r="G86" s="2134"/>
      <c r="H86" s="2134"/>
      <c r="I86" s="2134"/>
      <c r="J86" s="2134"/>
      <c r="K86" s="3116"/>
      <c r="L86" s="2219"/>
    </row>
    <row r="87" spans="1:12" ht="15.75" x14ac:dyDescent="0.2">
      <c r="A87" s="2132"/>
      <c r="B87" s="2133"/>
      <c r="C87" s="2134"/>
      <c r="D87" s="2135">
        <f t="shared" si="1"/>
        <v>0</v>
      </c>
      <c r="E87" s="2134"/>
      <c r="F87" s="2134"/>
      <c r="G87" s="2134"/>
      <c r="H87" s="2134"/>
      <c r="I87" s="2134"/>
      <c r="J87" s="2134"/>
      <c r="K87" s="3116"/>
      <c r="L87" s="2219"/>
    </row>
    <row r="88" spans="1:12" ht="15.75" x14ac:dyDescent="0.2">
      <c r="A88" s="2132"/>
      <c r="B88" s="2133"/>
      <c r="C88" s="2134"/>
      <c r="D88" s="2135">
        <f t="shared" si="1"/>
        <v>0</v>
      </c>
      <c r="E88" s="2134"/>
      <c r="F88" s="2134"/>
      <c r="G88" s="2134"/>
      <c r="H88" s="2134"/>
      <c r="I88" s="2134"/>
      <c r="J88" s="2134"/>
      <c r="K88" s="3116"/>
      <c r="L88" s="2219"/>
    </row>
    <row r="89" spans="1:12" ht="15.75" x14ac:dyDescent="0.2">
      <c r="A89" s="2132"/>
      <c r="B89" s="2133"/>
      <c r="C89" s="2134"/>
      <c r="D89" s="2135">
        <f t="shared" si="1"/>
        <v>0</v>
      </c>
      <c r="E89" s="2134"/>
      <c r="F89" s="2134"/>
      <c r="G89" s="2134"/>
      <c r="H89" s="2134"/>
      <c r="I89" s="2134"/>
      <c r="J89" s="2134"/>
      <c r="K89" s="3116"/>
      <c r="L89" s="2219"/>
    </row>
    <row r="90" spans="1:12" ht="15.75" x14ac:dyDescent="0.2">
      <c r="A90" s="2132"/>
      <c r="B90" s="2133"/>
      <c r="C90" s="2134"/>
      <c r="D90" s="2135">
        <f t="shared" si="1"/>
        <v>0</v>
      </c>
      <c r="E90" s="2134"/>
      <c r="F90" s="2134"/>
      <c r="G90" s="2134"/>
      <c r="H90" s="2134"/>
      <c r="I90" s="2134"/>
      <c r="J90" s="2134"/>
      <c r="K90" s="3116"/>
      <c r="L90" s="2219"/>
    </row>
    <row r="91" spans="1:12" ht="15.75" x14ac:dyDescent="0.2">
      <c r="A91" s="2132"/>
      <c r="B91" s="2133"/>
      <c r="C91" s="2134"/>
      <c r="D91" s="2135">
        <f t="shared" si="1"/>
        <v>0</v>
      </c>
      <c r="E91" s="2134"/>
      <c r="F91" s="2134"/>
      <c r="G91" s="2134"/>
      <c r="H91" s="2134"/>
      <c r="I91" s="2134"/>
      <c r="J91" s="2134"/>
      <c r="K91" s="3116"/>
      <c r="L91" s="2219"/>
    </row>
    <row r="92" spans="1:12" ht="15.75" x14ac:dyDescent="0.2">
      <c r="A92" s="2132"/>
      <c r="B92" s="2133"/>
      <c r="C92" s="2134"/>
      <c r="D92" s="2135">
        <f t="shared" si="1"/>
        <v>0</v>
      </c>
      <c r="E92" s="2134"/>
      <c r="F92" s="2134"/>
      <c r="G92" s="2134"/>
      <c r="H92" s="2134"/>
      <c r="I92" s="2134"/>
      <c r="J92" s="2134"/>
      <c r="K92" s="3116"/>
      <c r="L92" s="2219"/>
    </row>
    <row r="93" spans="1:12" ht="15.75" x14ac:dyDescent="0.2">
      <c r="A93" s="2132"/>
      <c r="B93" s="2133"/>
      <c r="C93" s="2134"/>
      <c r="D93" s="2135">
        <f t="shared" si="1"/>
        <v>0</v>
      </c>
      <c r="E93" s="2134"/>
      <c r="F93" s="2134"/>
      <c r="G93" s="2134"/>
      <c r="H93" s="2134"/>
      <c r="I93" s="2134"/>
      <c r="J93" s="2134"/>
      <c r="K93" s="3116"/>
      <c r="L93" s="2219"/>
    </row>
    <row r="94" spans="1:12" ht="15.75" x14ac:dyDescent="0.2">
      <c r="A94" s="2132"/>
      <c r="B94" s="2133"/>
      <c r="C94" s="2134"/>
      <c r="D94" s="2135">
        <f t="shared" si="1"/>
        <v>0</v>
      </c>
      <c r="E94" s="2134"/>
      <c r="F94" s="2134"/>
      <c r="G94" s="2134"/>
      <c r="H94" s="2134"/>
      <c r="I94" s="2134"/>
      <c r="J94" s="2134"/>
      <c r="K94" s="3116"/>
      <c r="L94" s="2219"/>
    </row>
    <row r="95" spans="1:12" ht="15.75" x14ac:dyDescent="0.2">
      <c r="A95" s="2132"/>
      <c r="B95" s="2133"/>
      <c r="C95" s="2134"/>
      <c r="D95" s="2135">
        <f t="shared" si="1"/>
        <v>0</v>
      </c>
      <c r="E95" s="2134"/>
      <c r="F95" s="2134"/>
      <c r="G95" s="2134"/>
      <c r="H95" s="2134"/>
      <c r="I95" s="2134"/>
      <c r="J95" s="2134"/>
      <c r="K95" s="3116"/>
      <c r="L95" s="2219"/>
    </row>
    <row r="96" spans="1:12" ht="15.75" x14ac:dyDescent="0.2">
      <c r="A96" s="2132"/>
      <c r="B96" s="2133"/>
      <c r="C96" s="2134"/>
      <c r="D96" s="2135">
        <f t="shared" si="1"/>
        <v>0</v>
      </c>
      <c r="E96" s="2134"/>
      <c r="F96" s="2134"/>
      <c r="G96" s="2134"/>
      <c r="H96" s="2134"/>
      <c r="I96" s="2134"/>
      <c r="J96" s="2134"/>
      <c r="K96" s="3116"/>
      <c r="L96" s="2219"/>
    </row>
    <row r="97" spans="1:12" ht="15.75" x14ac:dyDescent="0.2">
      <c r="A97" s="2132"/>
      <c r="B97" s="2133"/>
      <c r="C97" s="2134"/>
      <c r="D97" s="2135">
        <f t="shared" si="1"/>
        <v>0</v>
      </c>
      <c r="E97" s="2134"/>
      <c r="F97" s="2134"/>
      <c r="G97" s="2134"/>
      <c r="H97" s="2134"/>
      <c r="I97" s="2134"/>
      <c r="J97" s="2134"/>
      <c r="K97" s="3116"/>
      <c r="L97" s="2219"/>
    </row>
    <row r="98" spans="1:12" ht="15.75" x14ac:dyDescent="0.2">
      <c r="A98" s="2132"/>
      <c r="B98" s="2133"/>
      <c r="C98" s="2134"/>
      <c r="D98" s="2135">
        <f t="shared" si="1"/>
        <v>0</v>
      </c>
      <c r="E98" s="2134"/>
      <c r="F98" s="2134"/>
      <c r="G98" s="2134"/>
      <c r="H98" s="2134"/>
      <c r="I98" s="2134"/>
      <c r="J98" s="2134"/>
      <c r="K98" s="3116"/>
      <c r="L98" s="2219"/>
    </row>
    <row r="99" spans="1:12" ht="15.75" x14ac:dyDescent="0.2">
      <c r="A99" s="2132"/>
      <c r="B99" s="2133"/>
      <c r="C99" s="2134"/>
      <c r="D99" s="2135">
        <f t="shared" si="1"/>
        <v>0</v>
      </c>
      <c r="E99" s="2134"/>
      <c r="F99" s="2134"/>
      <c r="G99" s="2134"/>
      <c r="H99" s="2134"/>
      <c r="I99" s="2134"/>
      <c r="J99" s="2134"/>
      <c r="K99" s="3116"/>
      <c r="L99" s="2219"/>
    </row>
    <row r="100" spans="1:12" ht="15.75" x14ac:dyDescent="0.2">
      <c r="A100" s="2132"/>
      <c r="B100" s="2133"/>
      <c r="C100" s="2134"/>
      <c r="D100" s="2135">
        <f t="shared" si="1"/>
        <v>0</v>
      </c>
      <c r="E100" s="2134"/>
      <c r="F100" s="2134"/>
      <c r="G100" s="2134"/>
      <c r="H100" s="2134"/>
      <c r="I100" s="2134"/>
      <c r="J100" s="2134"/>
      <c r="K100" s="3116"/>
      <c r="L100" s="2219"/>
    </row>
    <row r="101" spans="1:12" ht="15.75" x14ac:dyDescent="0.2">
      <c r="A101" s="2132"/>
      <c r="B101" s="2133"/>
      <c r="C101" s="2134"/>
      <c r="D101" s="2135">
        <f t="shared" si="1"/>
        <v>0</v>
      </c>
      <c r="E101" s="2134"/>
      <c r="F101" s="2134"/>
      <c r="G101" s="2134"/>
      <c r="H101" s="2134"/>
      <c r="I101" s="2134"/>
      <c r="J101" s="2134"/>
      <c r="K101" s="3116"/>
      <c r="L101" s="2219"/>
    </row>
    <row r="102" spans="1:12" ht="15.75" x14ac:dyDescent="0.2">
      <c r="A102" s="2132"/>
      <c r="B102" s="2133"/>
      <c r="C102" s="2134"/>
      <c r="D102" s="2135">
        <f t="shared" si="1"/>
        <v>0</v>
      </c>
      <c r="E102" s="2134"/>
      <c r="F102" s="2134"/>
      <c r="G102" s="2134"/>
      <c r="H102" s="2134"/>
      <c r="I102" s="2134"/>
      <c r="J102" s="2134"/>
      <c r="K102" s="3116"/>
      <c r="L102" s="2219"/>
    </row>
    <row r="103" spans="1:12" ht="15.75" x14ac:dyDescent="0.2">
      <c r="A103" s="2132"/>
      <c r="B103" s="2133"/>
      <c r="C103" s="2134"/>
      <c r="D103" s="2135">
        <f t="shared" si="1"/>
        <v>0</v>
      </c>
      <c r="E103" s="2134"/>
      <c r="F103" s="2134"/>
      <c r="G103" s="2134"/>
      <c r="H103" s="2134"/>
      <c r="I103" s="2134"/>
      <c r="J103" s="2134"/>
      <c r="K103" s="3116"/>
      <c r="L103" s="2219"/>
    </row>
    <row r="104" spans="1:12" ht="15.75" x14ac:dyDescent="0.2">
      <c r="A104" s="2132"/>
      <c r="B104" s="2133"/>
      <c r="C104" s="2134"/>
      <c r="D104" s="2135">
        <f t="shared" si="1"/>
        <v>0</v>
      </c>
      <c r="E104" s="2134"/>
      <c r="F104" s="2134"/>
      <c r="G104" s="2134"/>
      <c r="H104" s="2134"/>
      <c r="I104" s="2134"/>
      <c r="J104" s="2134"/>
      <c r="K104" s="3116"/>
      <c r="L104" s="2219"/>
    </row>
    <row r="105" spans="1:12" ht="15.75" x14ac:dyDescent="0.2">
      <c r="A105" s="2132"/>
      <c r="B105" s="2133"/>
      <c r="C105" s="2134"/>
      <c r="D105" s="2135">
        <f t="shared" si="1"/>
        <v>0</v>
      </c>
      <c r="E105" s="2134"/>
      <c r="F105" s="2134"/>
      <c r="G105" s="2134"/>
      <c r="H105" s="2134"/>
      <c r="I105" s="2134"/>
      <c r="J105" s="2134"/>
      <c r="K105" s="3116"/>
      <c r="L105" s="2219"/>
    </row>
    <row r="106" spans="1:12" ht="15.75" x14ac:dyDescent="0.2">
      <c r="A106" s="2132"/>
      <c r="B106" s="2133"/>
      <c r="C106" s="2134"/>
      <c r="D106" s="2135">
        <f t="shared" si="1"/>
        <v>0</v>
      </c>
      <c r="E106" s="2134"/>
      <c r="F106" s="2134"/>
      <c r="G106" s="2134"/>
      <c r="H106" s="2134"/>
      <c r="I106" s="2134"/>
      <c r="J106" s="2134"/>
      <c r="K106" s="3116"/>
      <c r="L106" s="2219"/>
    </row>
    <row r="107" spans="1:12" ht="15.75" x14ac:dyDescent="0.2">
      <c r="A107" s="2132"/>
      <c r="B107" s="2133"/>
      <c r="C107" s="2134"/>
      <c r="D107" s="2135">
        <f t="shared" si="1"/>
        <v>0</v>
      </c>
      <c r="E107" s="2134"/>
      <c r="F107" s="2134"/>
      <c r="G107" s="2134"/>
      <c r="H107" s="2134"/>
      <c r="I107" s="2134"/>
      <c r="J107" s="2134"/>
      <c r="K107" s="3116"/>
      <c r="L107" s="2219"/>
    </row>
    <row r="108" spans="1:12" ht="15.75" x14ac:dyDescent="0.2">
      <c r="A108" s="2132"/>
      <c r="B108" s="2133"/>
      <c r="C108" s="2134"/>
      <c r="D108" s="2135">
        <f t="shared" si="1"/>
        <v>0</v>
      </c>
      <c r="E108" s="2134"/>
      <c r="F108" s="2134"/>
      <c r="G108" s="2134"/>
      <c r="H108" s="2134"/>
      <c r="I108" s="2134"/>
      <c r="J108" s="2134"/>
      <c r="K108" s="3116"/>
      <c r="L108" s="2219"/>
    </row>
    <row r="109" spans="1:12" ht="15.75" x14ac:dyDescent="0.2">
      <c r="A109" s="2132"/>
      <c r="B109" s="2133"/>
      <c r="C109" s="2134"/>
      <c r="D109" s="2135">
        <f t="shared" si="1"/>
        <v>0</v>
      </c>
      <c r="E109" s="2134"/>
      <c r="F109" s="2134"/>
      <c r="G109" s="2134"/>
      <c r="H109" s="2134"/>
      <c r="I109" s="2134"/>
      <c r="J109" s="2134"/>
      <c r="K109" s="3116"/>
      <c r="L109" s="2219"/>
    </row>
    <row r="110" spans="1:12" ht="15.75" x14ac:dyDescent="0.2">
      <c r="A110" s="2132"/>
      <c r="B110" s="2133"/>
      <c r="C110" s="2134"/>
      <c r="D110" s="2135">
        <f t="shared" si="1"/>
        <v>0</v>
      </c>
      <c r="E110" s="2134"/>
      <c r="F110" s="2134"/>
      <c r="G110" s="2134"/>
      <c r="H110" s="2134"/>
      <c r="I110" s="2134"/>
      <c r="J110" s="2134"/>
      <c r="K110" s="3116"/>
      <c r="L110" s="2219"/>
    </row>
    <row r="111" spans="1:12" ht="15.75" x14ac:dyDescent="0.2">
      <c r="A111" s="2132"/>
      <c r="B111" s="2133"/>
      <c r="C111" s="2134"/>
      <c r="D111" s="2135">
        <f t="shared" si="1"/>
        <v>0</v>
      </c>
      <c r="E111" s="2134"/>
      <c r="F111" s="2134"/>
      <c r="G111" s="2134"/>
      <c r="H111" s="2134"/>
      <c r="I111" s="2134"/>
      <c r="J111" s="2134"/>
      <c r="K111" s="3116"/>
      <c r="L111" s="2219"/>
    </row>
    <row r="112" spans="1:12" ht="15.75" x14ac:dyDescent="0.2">
      <c r="A112" s="2132"/>
      <c r="B112" s="2133"/>
      <c r="C112" s="2134"/>
      <c r="D112" s="2135">
        <f t="shared" si="1"/>
        <v>0</v>
      </c>
      <c r="E112" s="2134"/>
      <c r="F112" s="2134"/>
      <c r="G112" s="2134"/>
      <c r="H112" s="2134"/>
      <c r="I112" s="2134"/>
      <c r="J112" s="2134"/>
      <c r="K112" s="3116"/>
      <c r="L112" s="2219"/>
    </row>
    <row r="113" spans="1:12" ht="15.75" x14ac:dyDescent="0.2">
      <c r="A113" s="2132"/>
      <c r="B113" s="2133"/>
      <c r="C113" s="2134"/>
      <c r="D113" s="2135">
        <f t="shared" si="1"/>
        <v>0</v>
      </c>
      <c r="E113" s="2134"/>
      <c r="F113" s="2134"/>
      <c r="G113" s="2134"/>
      <c r="H113" s="2134"/>
      <c r="I113" s="2134"/>
      <c r="J113" s="2134"/>
      <c r="K113" s="3116"/>
      <c r="L113" s="2219"/>
    </row>
    <row r="114" spans="1:12" ht="15.75" x14ac:dyDescent="0.2">
      <c r="A114" s="2132"/>
      <c r="B114" s="2133"/>
      <c r="C114" s="2134"/>
      <c r="D114" s="2135">
        <f t="shared" si="1"/>
        <v>0</v>
      </c>
      <c r="E114" s="2134"/>
      <c r="F114" s="2134"/>
      <c r="G114" s="2134"/>
      <c r="H114" s="2134"/>
      <c r="I114" s="2134"/>
      <c r="J114" s="2134"/>
      <c r="K114" s="3116"/>
      <c r="L114" s="2219"/>
    </row>
    <row r="115" spans="1:12" ht="15.75" x14ac:dyDescent="0.2">
      <c r="A115" s="2132"/>
      <c r="B115" s="2133"/>
      <c r="C115" s="2134"/>
      <c r="D115" s="2135">
        <f t="shared" si="1"/>
        <v>0</v>
      </c>
      <c r="E115" s="2134"/>
      <c r="F115" s="2134"/>
      <c r="G115" s="2134"/>
      <c r="H115" s="2134"/>
      <c r="I115" s="2134"/>
      <c r="J115" s="2134"/>
      <c r="K115" s="3116"/>
      <c r="L115" s="2219"/>
    </row>
    <row r="116" spans="1:12" ht="15.75" x14ac:dyDescent="0.2">
      <c r="A116" s="2132"/>
      <c r="B116" s="2133"/>
      <c r="C116" s="2134"/>
      <c r="D116" s="2135">
        <f t="shared" si="1"/>
        <v>0</v>
      </c>
      <c r="E116" s="2134"/>
      <c r="F116" s="2134"/>
      <c r="G116" s="2134"/>
      <c r="H116" s="2134"/>
      <c r="I116" s="2134"/>
      <c r="J116" s="2134"/>
      <c r="K116" s="3116"/>
      <c r="L116" s="2219"/>
    </row>
    <row r="117" spans="1:12" ht="15.75" x14ac:dyDescent="0.2">
      <c r="A117" s="2132"/>
      <c r="B117" s="2133"/>
      <c r="C117" s="2134"/>
      <c r="D117" s="2135">
        <f t="shared" si="1"/>
        <v>0</v>
      </c>
      <c r="E117" s="2134"/>
      <c r="F117" s="2134"/>
      <c r="G117" s="2134"/>
      <c r="H117" s="2134"/>
      <c r="I117" s="2134"/>
      <c r="J117" s="2134"/>
      <c r="K117" s="3116"/>
      <c r="L117" s="2219"/>
    </row>
    <row r="118" spans="1:12" ht="15.75" x14ac:dyDescent="0.2">
      <c r="A118" s="2132"/>
      <c r="B118" s="2133"/>
      <c r="C118" s="2134"/>
      <c r="D118" s="2135">
        <f t="shared" si="1"/>
        <v>0</v>
      </c>
      <c r="E118" s="2134"/>
      <c r="F118" s="2134"/>
      <c r="G118" s="2134"/>
      <c r="H118" s="2134"/>
      <c r="I118" s="2134"/>
      <c r="J118" s="2134"/>
      <c r="K118" s="3116"/>
      <c r="L118" s="2219"/>
    </row>
    <row r="119" spans="1:12" ht="15.75" x14ac:dyDescent="0.2">
      <c r="A119" s="2132"/>
      <c r="B119" s="2133"/>
      <c r="C119" s="2134"/>
      <c r="D119" s="2135">
        <f t="shared" si="1"/>
        <v>0</v>
      </c>
      <c r="E119" s="2134"/>
      <c r="F119" s="2134"/>
      <c r="G119" s="2134"/>
      <c r="H119" s="2134"/>
      <c r="I119" s="2134"/>
      <c r="J119" s="2134"/>
      <c r="K119" s="3116"/>
      <c r="L119" s="2219"/>
    </row>
    <row r="120" spans="1:12" ht="15.75" x14ac:dyDescent="0.2">
      <c r="A120" s="2132"/>
      <c r="B120" s="2133"/>
      <c r="C120" s="2134"/>
      <c r="D120" s="2135">
        <f t="shared" si="1"/>
        <v>0</v>
      </c>
      <c r="E120" s="2134"/>
      <c r="F120" s="2134"/>
      <c r="G120" s="2134"/>
      <c r="H120" s="2134"/>
      <c r="I120" s="2134"/>
      <c r="J120" s="2134"/>
      <c r="K120" s="3116"/>
      <c r="L120" s="2219"/>
    </row>
    <row r="121" spans="1:12" ht="15.75" x14ac:dyDescent="0.2">
      <c r="A121" s="2132"/>
      <c r="B121" s="2133"/>
      <c r="C121" s="2134"/>
      <c r="D121" s="2135">
        <f t="shared" si="1"/>
        <v>0</v>
      </c>
      <c r="E121" s="2134"/>
      <c r="F121" s="2134"/>
      <c r="G121" s="2134"/>
      <c r="H121" s="2134"/>
      <c r="I121" s="2134"/>
      <c r="J121" s="2134"/>
      <c r="K121" s="3116"/>
      <c r="L121" s="2219"/>
    </row>
    <row r="122" spans="1:12" ht="15.75" x14ac:dyDescent="0.2">
      <c r="A122" s="2132"/>
      <c r="B122" s="2133"/>
      <c r="C122" s="2134"/>
      <c r="D122" s="2135">
        <f t="shared" si="1"/>
        <v>0</v>
      </c>
      <c r="E122" s="2134"/>
      <c r="F122" s="2134"/>
      <c r="G122" s="2134"/>
      <c r="H122" s="2134"/>
      <c r="I122" s="2134"/>
      <c r="J122" s="2134"/>
      <c r="K122" s="3116"/>
      <c r="L122" s="2219"/>
    </row>
    <row r="123" spans="1:12" ht="15.75" x14ac:dyDescent="0.2">
      <c r="A123" s="2132"/>
      <c r="B123" s="2133"/>
      <c r="C123" s="2134"/>
      <c r="D123" s="2135">
        <f t="shared" si="1"/>
        <v>0</v>
      </c>
      <c r="E123" s="2134"/>
      <c r="F123" s="2134"/>
      <c r="G123" s="2134"/>
      <c r="H123" s="2134"/>
      <c r="I123" s="2134"/>
      <c r="J123" s="2134"/>
      <c r="K123" s="3116"/>
      <c r="L123" s="2219"/>
    </row>
    <row r="124" spans="1:12" ht="15.75" x14ac:dyDescent="0.2">
      <c r="A124" s="2132"/>
      <c r="B124" s="2133"/>
      <c r="C124" s="2134"/>
      <c r="D124" s="2135">
        <f t="shared" si="1"/>
        <v>0</v>
      </c>
      <c r="E124" s="2134"/>
      <c r="F124" s="2134"/>
      <c r="G124" s="2134"/>
      <c r="H124" s="2134"/>
      <c r="I124" s="2134"/>
      <c r="J124" s="2134"/>
      <c r="K124" s="3116"/>
      <c r="L124" s="2219"/>
    </row>
    <row r="125" spans="1:12" ht="15.75" x14ac:dyDescent="0.2">
      <c r="A125" s="2132"/>
      <c r="B125" s="2133"/>
      <c r="C125" s="2134"/>
      <c r="D125" s="2135">
        <f t="shared" si="1"/>
        <v>0</v>
      </c>
      <c r="E125" s="2134"/>
      <c r="F125" s="2134"/>
      <c r="G125" s="2134"/>
      <c r="H125" s="2134"/>
      <c r="I125" s="2134"/>
      <c r="J125" s="2134"/>
      <c r="K125" s="3116"/>
      <c r="L125" s="2219"/>
    </row>
    <row r="126" spans="1:12" ht="15.75" x14ac:dyDescent="0.2">
      <c r="A126" s="2132"/>
      <c r="B126" s="2133"/>
      <c r="C126" s="2134"/>
      <c r="D126" s="2135">
        <f t="shared" si="1"/>
        <v>0</v>
      </c>
      <c r="E126" s="2134"/>
      <c r="F126" s="2134"/>
      <c r="G126" s="2134"/>
      <c r="H126" s="2134"/>
      <c r="I126" s="2134"/>
      <c r="J126" s="2134"/>
      <c r="K126" s="3116"/>
      <c r="L126" s="2219"/>
    </row>
    <row r="127" spans="1:12" ht="15.75" x14ac:dyDescent="0.2">
      <c r="A127" s="2132"/>
      <c r="B127" s="2133"/>
      <c r="C127" s="2134"/>
      <c r="D127" s="2135">
        <f t="shared" si="1"/>
        <v>0</v>
      </c>
      <c r="E127" s="2134"/>
      <c r="F127" s="2134"/>
      <c r="G127" s="2134"/>
      <c r="H127" s="2134"/>
      <c r="I127" s="2134"/>
      <c r="J127" s="2134"/>
      <c r="K127" s="3116"/>
      <c r="L127" s="2219"/>
    </row>
    <row r="128" spans="1:12" ht="15.75" x14ac:dyDescent="0.2">
      <c r="A128" s="2132"/>
      <c r="B128" s="2133"/>
      <c r="C128" s="2134"/>
      <c r="D128" s="2135">
        <f t="shared" si="1"/>
        <v>0</v>
      </c>
      <c r="E128" s="2134"/>
      <c r="F128" s="2134"/>
      <c r="G128" s="2134"/>
      <c r="H128" s="2134"/>
      <c r="I128" s="2134"/>
      <c r="J128" s="2134"/>
      <c r="K128" s="3116"/>
      <c r="L128" s="2219"/>
    </row>
    <row r="129" spans="1:12" ht="15.75" x14ac:dyDescent="0.2">
      <c r="A129" s="2132"/>
      <c r="B129" s="2133"/>
      <c r="C129" s="2134"/>
      <c r="D129" s="2135">
        <f t="shared" si="1"/>
        <v>0</v>
      </c>
      <c r="E129" s="2134"/>
      <c r="F129" s="2134"/>
      <c r="G129" s="2134"/>
      <c r="H129" s="2134"/>
      <c r="I129" s="2134"/>
      <c r="J129" s="2134"/>
      <c r="K129" s="3116"/>
      <c r="L129" s="2219"/>
    </row>
    <row r="130" spans="1:12" ht="15.75" x14ac:dyDescent="0.2">
      <c r="A130" s="2132"/>
      <c r="B130" s="2133"/>
      <c r="C130" s="2134"/>
      <c r="D130" s="2135">
        <f t="shared" si="1"/>
        <v>0</v>
      </c>
      <c r="E130" s="2134"/>
      <c r="F130" s="2134"/>
      <c r="G130" s="2134"/>
      <c r="H130" s="2134"/>
      <c r="I130" s="2134"/>
      <c r="J130" s="2134"/>
      <c r="K130" s="3116"/>
      <c r="L130" s="2219"/>
    </row>
    <row r="131" spans="1:12" ht="15.75" x14ac:dyDescent="0.2">
      <c r="A131" s="2132"/>
      <c r="B131" s="2133"/>
      <c r="C131" s="2134"/>
      <c r="D131" s="2135">
        <f t="shared" si="1"/>
        <v>0</v>
      </c>
      <c r="E131" s="2134"/>
      <c r="F131" s="2134"/>
      <c r="G131" s="2134"/>
      <c r="H131" s="2134"/>
      <c r="I131" s="2134"/>
      <c r="J131" s="2134"/>
      <c r="K131" s="3116"/>
      <c r="L131" s="2219"/>
    </row>
    <row r="132" spans="1:12" ht="15.75" x14ac:dyDescent="0.2">
      <c r="A132" s="2132"/>
      <c r="B132" s="2133"/>
      <c r="C132" s="2134"/>
      <c r="D132" s="2135">
        <f t="shared" si="1"/>
        <v>0</v>
      </c>
      <c r="E132" s="2134"/>
      <c r="F132" s="2134"/>
      <c r="G132" s="2134"/>
      <c r="H132" s="2134"/>
      <c r="I132" s="2134"/>
      <c r="J132" s="2134"/>
      <c r="K132" s="3116"/>
      <c r="L132" s="2219"/>
    </row>
    <row r="133" spans="1:12" ht="15.75" x14ac:dyDescent="0.2">
      <c r="A133" s="2132"/>
      <c r="B133" s="2133"/>
      <c r="C133" s="2134"/>
      <c r="D133" s="2135">
        <f t="shared" si="1"/>
        <v>0</v>
      </c>
      <c r="E133" s="2134"/>
      <c r="F133" s="2134"/>
      <c r="G133" s="2134"/>
      <c r="H133" s="2134"/>
      <c r="I133" s="2134"/>
      <c r="J133" s="2134"/>
      <c r="K133" s="3116"/>
      <c r="L133" s="2219"/>
    </row>
    <row r="134" spans="1:12" ht="15.75" x14ac:dyDescent="0.2">
      <c r="A134" s="2132"/>
      <c r="B134" s="2133"/>
      <c r="C134" s="2134"/>
      <c r="D134" s="2135">
        <f t="shared" si="1"/>
        <v>0</v>
      </c>
      <c r="E134" s="2134"/>
      <c r="F134" s="2134"/>
      <c r="G134" s="2134"/>
      <c r="H134" s="2134"/>
      <c r="I134" s="2134"/>
      <c r="J134" s="2134"/>
      <c r="K134" s="3116"/>
      <c r="L134" s="2219"/>
    </row>
    <row r="135" spans="1:12" ht="15.75" x14ac:dyDescent="0.2">
      <c r="A135" s="2132"/>
      <c r="B135" s="2133"/>
      <c r="C135" s="2134"/>
      <c r="D135" s="2135">
        <f t="shared" si="1"/>
        <v>0</v>
      </c>
      <c r="E135" s="2134"/>
      <c r="F135" s="2134"/>
      <c r="G135" s="2134"/>
      <c r="H135" s="2134"/>
      <c r="I135" s="2134"/>
      <c r="J135" s="2134"/>
      <c r="K135" s="3116"/>
      <c r="L135" s="2219"/>
    </row>
    <row r="136" spans="1:12" ht="15.75" x14ac:dyDescent="0.2">
      <c r="A136" s="2132"/>
      <c r="B136" s="2133"/>
      <c r="C136" s="2134"/>
      <c r="D136" s="2135">
        <f t="shared" si="1"/>
        <v>0</v>
      </c>
      <c r="E136" s="2134"/>
      <c r="F136" s="2134"/>
      <c r="G136" s="2134"/>
      <c r="H136" s="2134"/>
      <c r="I136" s="2134"/>
      <c r="J136" s="2134"/>
      <c r="K136" s="3116"/>
      <c r="L136" s="2219"/>
    </row>
    <row r="137" spans="1:12" ht="15.75" x14ac:dyDescent="0.2">
      <c r="A137" s="2132"/>
      <c r="B137" s="2133"/>
      <c r="C137" s="2134"/>
      <c r="D137" s="2135">
        <f t="shared" ref="D137:D200" si="2">+C137*(100-E137)/100</f>
        <v>0</v>
      </c>
      <c r="E137" s="2134"/>
      <c r="F137" s="2134"/>
      <c r="G137" s="2134"/>
      <c r="H137" s="2134"/>
      <c r="I137" s="2134"/>
      <c r="J137" s="2134"/>
      <c r="K137" s="3116"/>
      <c r="L137" s="2219"/>
    </row>
    <row r="138" spans="1:12" ht="15.75" x14ac:dyDescent="0.2">
      <c r="A138" s="2132"/>
      <c r="B138" s="2133"/>
      <c r="C138" s="2134"/>
      <c r="D138" s="2135">
        <f t="shared" si="2"/>
        <v>0</v>
      </c>
      <c r="E138" s="2134"/>
      <c r="F138" s="2134"/>
      <c r="G138" s="2134"/>
      <c r="H138" s="2134"/>
      <c r="I138" s="2134"/>
      <c r="J138" s="2134"/>
      <c r="K138" s="3116"/>
      <c r="L138" s="2219"/>
    </row>
    <row r="139" spans="1:12" ht="15.75" x14ac:dyDescent="0.2">
      <c r="A139" s="2132"/>
      <c r="B139" s="2133"/>
      <c r="C139" s="2134"/>
      <c r="D139" s="2135">
        <f t="shared" si="2"/>
        <v>0</v>
      </c>
      <c r="E139" s="2134"/>
      <c r="F139" s="2134"/>
      <c r="G139" s="2134"/>
      <c r="H139" s="2134"/>
      <c r="I139" s="2134"/>
      <c r="J139" s="2134"/>
      <c r="K139" s="3116"/>
      <c r="L139" s="2219"/>
    </row>
    <row r="140" spans="1:12" ht="15.75" x14ac:dyDescent="0.2">
      <c r="A140" s="2132"/>
      <c r="B140" s="2133"/>
      <c r="C140" s="2134"/>
      <c r="D140" s="2135">
        <f t="shared" si="2"/>
        <v>0</v>
      </c>
      <c r="E140" s="2134"/>
      <c r="F140" s="2134"/>
      <c r="G140" s="2134"/>
      <c r="H140" s="2134"/>
      <c r="I140" s="2134"/>
      <c r="J140" s="2134"/>
      <c r="K140" s="3116"/>
      <c r="L140" s="2219"/>
    </row>
    <row r="141" spans="1:12" ht="15.75" x14ac:dyDescent="0.2">
      <c r="A141" s="2132"/>
      <c r="B141" s="2133"/>
      <c r="C141" s="2134"/>
      <c r="D141" s="2135">
        <f t="shared" si="2"/>
        <v>0</v>
      </c>
      <c r="E141" s="2134"/>
      <c r="F141" s="2134"/>
      <c r="G141" s="2134"/>
      <c r="H141" s="2134"/>
      <c r="I141" s="2134"/>
      <c r="J141" s="2134"/>
      <c r="K141" s="3116"/>
      <c r="L141" s="2219"/>
    </row>
    <row r="142" spans="1:12" ht="15.75" x14ac:dyDescent="0.2">
      <c r="A142" s="2132"/>
      <c r="B142" s="2133"/>
      <c r="C142" s="2134"/>
      <c r="D142" s="2135">
        <f t="shared" si="2"/>
        <v>0</v>
      </c>
      <c r="E142" s="2134"/>
      <c r="F142" s="2134"/>
      <c r="G142" s="2134"/>
      <c r="H142" s="2134"/>
      <c r="I142" s="2134"/>
      <c r="J142" s="2134"/>
      <c r="K142" s="3116"/>
      <c r="L142" s="2219"/>
    </row>
    <row r="143" spans="1:12" ht="15.75" x14ac:dyDescent="0.2">
      <c r="A143" s="2132"/>
      <c r="B143" s="2133"/>
      <c r="C143" s="2134"/>
      <c r="D143" s="2135">
        <f t="shared" si="2"/>
        <v>0</v>
      </c>
      <c r="E143" s="2134"/>
      <c r="F143" s="2134"/>
      <c r="G143" s="2134"/>
      <c r="H143" s="2134"/>
      <c r="I143" s="2134"/>
      <c r="J143" s="2134"/>
      <c r="K143" s="3116"/>
      <c r="L143" s="2219"/>
    </row>
    <row r="144" spans="1:12" ht="15.75" x14ac:dyDescent="0.2">
      <c r="A144" s="2132"/>
      <c r="B144" s="2133"/>
      <c r="C144" s="2134"/>
      <c r="D144" s="2135">
        <f t="shared" si="2"/>
        <v>0</v>
      </c>
      <c r="E144" s="2134"/>
      <c r="F144" s="2134"/>
      <c r="G144" s="2134"/>
      <c r="H144" s="2134"/>
      <c r="I144" s="2134"/>
      <c r="J144" s="2134"/>
      <c r="K144" s="3116"/>
      <c r="L144" s="2219"/>
    </row>
    <row r="145" spans="1:12" ht="15.75" x14ac:dyDescent="0.2">
      <c r="A145" s="2132"/>
      <c r="B145" s="2133"/>
      <c r="C145" s="2134"/>
      <c r="D145" s="2135">
        <f t="shared" si="2"/>
        <v>0</v>
      </c>
      <c r="E145" s="2134"/>
      <c r="F145" s="2134"/>
      <c r="G145" s="2134"/>
      <c r="H145" s="2134"/>
      <c r="I145" s="2134"/>
      <c r="J145" s="2134"/>
      <c r="K145" s="3116"/>
      <c r="L145" s="2219"/>
    </row>
    <row r="146" spans="1:12" ht="15.75" x14ac:dyDescent="0.2">
      <c r="A146" s="2132"/>
      <c r="B146" s="2133"/>
      <c r="C146" s="2134"/>
      <c r="D146" s="2135">
        <f t="shared" si="2"/>
        <v>0</v>
      </c>
      <c r="E146" s="2134"/>
      <c r="F146" s="2134"/>
      <c r="G146" s="2134"/>
      <c r="H146" s="2134"/>
      <c r="I146" s="2134"/>
      <c r="J146" s="2134"/>
      <c r="K146" s="3116"/>
      <c r="L146" s="2219"/>
    </row>
    <row r="147" spans="1:12" ht="15.75" x14ac:dyDescent="0.2">
      <c r="A147" s="2132"/>
      <c r="B147" s="2133"/>
      <c r="C147" s="2134"/>
      <c r="D147" s="2135">
        <f t="shared" si="2"/>
        <v>0</v>
      </c>
      <c r="E147" s="2134"/>
      <c r="F147" s="2134"/>
      <c r="G147" s="2134"/>
      <c r="H147" s="2134"/>
      <c r="I147" s="2134"/>
      <c r="J147" s="2134"/>
      <c r="K147" s="3116"/>
      <c r="L147" s="2219"/>
    </row>
    <row r="148" spans="1:12" ht="15.75" x14ac:dyDescent="0.2">
      <c r="A148" s="2132"/>
      <c r="B148" s="2133"/>
      <c r="C148" s="2134"/>
      <c r="D148" s="2135">
        <f t="shared" si="2"/>
        <v>0</v>
      </c>
      <c r="E148" s="2134"/>
      <c r="F148" s="2134"/>
      <c r="G148" s="2134"/>
      <c r="H148" s="2134"/>
      <c r="I148" s="2134"/>
      <c r="J148" s="2134"/>
      <c r="K148" s="3116"/>
      <c r="L148" s="2219"/>
    </row>
    <row r="149" spans="1:12" ht="15.75" x14ac:dyDescent="0.2">
      <c r="A149" s="2132"/>
      <c r="B149" s="2133"/>
      <c r="C149" s="2134"/>
      <c r="D149" s="2135">
        <f t="shared" si="2"/>
        <v>0</v>
      </c>
      <c r="E149" s="2134"/>
      <c r="F149" s="2134"/>
      <c r="G149" s="2134"/>
      <c r="H149" s="2134"/>
      <c r="I149" s="2134"/>
      <c r="J149" s="2134"/>
      <c r="K149" s="3116"/>
      <c r="L149" s="2219"/>
    </row>
    <row r="150" spans="1:12" ht="15.75" x14ac:dyDescent="0.2">
      <c r="A150" s="2132"/>
      <c r="B150" s="2133"/>
      <c r="C150" s="2134"/>
      <c r="D150" s="2135">
        <f t="shared" si="2"/>
        <v>0</v>
      </c>
      <c r="E150" s="2134"/>
      <c r="F150" s="2134"/>
      <c r="G150" s="2134"/>
      <c r="H150" s="2134"/>
      <c r="I150" s="2134"/>
      <c r="J150" s="2134"/>
      <c r="K150" s="3116"/>
      <c r="L150" s="2219"/>
    </row>
    <row r="151" spans="1:12" ht="15.75" x14ac:dyDescent="0.2">
      <c r="A151" s="2132"/>
      <c r="B151" s="2133"/>
      <c r="C151" s="2134"/>
      <c r="D151" s="2135">
        <f t="shared" si="2"/>
        <v>0</v>
      </c>
      <c r="E151" s="2134"/>
      <c r="F151" s="2134"/>
      <c r="G151" s="2134"/>
      <c r="H151" s="2134"/>
      <c r="I151" s="2134"/>
      <c r="J151" s="2134"/>
      <c r="K151" s="3116"/>
      <c r="L151" s="2219"/>
    </row>
    <row r="152" spans="1:12" ht="15.75" x14ac:dyDescent="0.2">
      <c r="A152" s="2132"/>
      <c r="B152" s="2133"/>
      <c r="C152" s="2134"/>
      <c r="D152" s="2135">
        <f t="shared" si="2"/>
        <v>0</v>
      </c>
      <c r="E152" s="2134"/>
      <c r="F152" s="2134"/>
      <c r="G152" s="2134"/>
      <c r="H152" s="2134"/>
      <c r="I152" s="2134"/>
      <c r="J152" s="2134"/>
      <c r="K152" s="3116"/>
      <c r="L152" s="2219"/>
    </row>
    <row r="153" spans="1:12" ht="15.75" x14ac:dyDescent="0.2">
      <c r="A153" s="2132"/>
      <c r="B153" s="2133"/>
      <c r="C153" s="2134"/>
      <c r="D153" s="2135">
        <f t="shared" si="2"/>
        <v>0</v>
      </c>
      <c r="E153" s="2134"/>
      <c r="F153" s="2134"/>
      <c r="G153" s="2134"/>
      <c r="H153" s="2134"/>
      <c r="I153" s="2134"/>
      <c r="J153" s="2134"/>
      <c r="K153" s="3116"/>
      <c r="L153" s="2219"/>
    </row>
    <row r="154" spans="1:12" ht="15.75" x14ac:dyDescent="0.2">
      <c r="A154" s="2132"/>
      <c r="B154" s="2133"/>
      <c r="C154" s="2134"/>
      <c r="D154" s="2135">
        <f t="shared" si="2"/>
        <v>0</v>
      </c>
      <c r="E154" s="2134"/>
      <c r="F154" s="2134"/>
      <c r="G154" s="2134"/>
      <c r="H154" s="2134"/>
      <c r="I154" s="2134"/>
      <c r="J154" s="2134"/>
      <c r="K154" s="3116"/>
      <c r="L154" s="2219"/>
    </row>
    <row r="155" spans="1:12" ht="15.75" x14ac:dyDescent="0.2">
      <c r="A155" s="2132"/>
      <c r="B155" s="2133"/>
      <c r="C155" s="2134"/>
      <c r="D155" s="2135">
        <f t="shared" si="2"/>
        <v>0</v>
      </c>
      <c r="E155" s="2134"/>
      <c r="F155" s="2134"/>
      <c r="G155" s="2134"/>
      <c r="H155" s="2134"/>
      <c r="I155" s="2134"/>
      <c r="J155" s="2134"/>
      <c r="K155" s="3116"/>
      <c r="L155" s="2219"/>
    </row>
    <row r="156" spans="1:12" ht="15.75" x14ac:dyDescent="0.2">
      <c r="A156" s="2132"/>
      <c r="B156" s="2133"/>
      <c r="C156" s="2134"/>
      <c r="D156" s="2135">
        <f t="shared" si="2"/>
        <v>0</v>
      </c>
      <c r="E156" s="2134"/>
      <c r="F156" s="2134"/>
      <c r="G156" s="2134"/>
      <c r="H156" s="2134"/>
      <c r="I156" s="2134"/>
      <c r="J156" s="2134"/>
      <c r="K156" s="3116"/>
      <c r="L156" s="2219"/>
    </row>
    <row r="157" spans="1:12" ht="15.75" x14ac:dyDescent="0.2">
      <c r="A157" s="2132"/>
      <c r="B157" s="2133"/>
      <c r="C157" s="2134"/>
      <c r="D157" s="2135">
        <f t="shared" si="2"/>
        <v>0</v>
      </c>
      <c r="E157" s="2134"/>
      <c r="F157" s="2134"/>
      <c r="G157" s="2134"/>
      <c r="H157" s="2134"/>
      <c r="I157" s="2134"/>
      <c r="J157" s="2134"/>
      <c r="K157" s="3116"/>
      <c r="L157" s="2219"/>
    </row>
    <row r="158" spans="1:12" ht="15.75" x14ac:dyDescent="0.2">
      <c r="A158" s="2132"/>
      <c r="B158" s="2133"/>
      <c r="C158" s="2134"/>
      <c r="D158" s="2135">
        <f t="shared" si="2"/>
        <v>0</v>
      </c>
      <c r="E158" s="2134"/>
      <c r="F158" s="2134"/>
      <c r="G158" s="2134"/>
      <c r="H158" s="2134"/>
      <c r="I158" s="2134"/>
      <c r="J158" s="2134"/>
      <c r="K158" s="3116"/>
      <c r="L158" s="2219"/>
    </row>
    <row r="159" spans="1:12" ht="15.75" x14ac:dyDescent="0.2">
      <c r="A159" s="2132"/>
      <c r="B159" s="2133"/>
      <c r="C159" s="2134"/>
      <c r="D159" s="2135">
        <f t="shared" si="2"/>
        <v>0</v>
      </c>
      <c r="E159" s="2134"/>
      <c r="F159" s="2134"/>
      <c r="G159" s="2134"/>
      <c r="H159" s="2134"/>
      <c r="I159" s="2134"/>
      <c r="J159" s="2134"/>
      <c r="K159" s="3116"/>
      <c r="L159" s="2219"/>
    </row>
    <row r="160" spans="1:12" ht="15.75" x14ac:dyDescent="0.2">
      <c r="A160" s="2132"/>
      <c r="B160" s="2133"/>
      <c r="C160" s="2134"/>
      <c r="D160" s="2135">
        <f t="shared" si="2"/>
        <v>0</v>
      </c>
      <c r="E160" s="2134"/>
      <c r="F160" s="2134"/>
      <c r="G160" s="2134"/>
      <c r="H160" s="2134"/>
      <c r="I160" s="2134"/>
      <c r="J160" s="2134"/>
      <c r="K160" s="3116"/>
      <c r="L160" s="2219"/>
    </row>
    <row r="161" spans="1:12" ht="15.75" x14ac:dyDescent="0.2">
      <c r="A161" s="2132"/>
      <c r="B161" s="2133"/>
      <c r="C161" s="2134"/>
      <c r="D161" s="2135">
        <f t="shared" si="2"/>
        <v>0</v>
      </c>
      <c r="E161" s="2134"/>
      <c r="F161" s="2134"/>
      <c r="G161" s="2134"/>
      <c r="H161" s="2134"/>
      <c r="I161" s="2134"/>
      <c r="J161" s="2134"/>
      <c r="K161" s="3116"/>
      <c r="L161" s="2219"/>
    </row>
    <row r="162" spans="1:12" ht="15.75" x14ac:dyDescent="0.2">
      <c r="A162" s="2132"/>
      <c r="B162" s="2133"/>
      <c r="C162" s="2134"/>
      <c r="D162" s="2135">
        <f t="shared" si="2"/>
        <v>0</v>
      </c>
      <c r="E162" s="2134"/>
      <c r="F162" s="2134"/>
      <c r="G162" s="2134"/>
      <c r="H162" s="2134"/>
      <c r="I162" s="2134"/>
      <c r="J162" s="2134"/>
      <c r="K162" s="3116"/>
      <c r="L162" s="2219"/>
    </row>
    <row r="163" spans="1:12" ht="15.75" x14ac:dyDescent="0.2">
      <c r="A163" s="2132"/>
      <c r="B163" s="2133"/>
      <c r="C163" s="2134"/>
      <c r="D163" s="2135">
        <f t="shared" si="2"/>
        <v>0</v>
      </c>
      <c r="E163" s="2134"/>
      <c r="F163" s="2134"/>
      <c r="G163" s="2134"/>
      <c r="H163" s="2134"/>
      <c r="I163" s="2134"/>
      <c r="J163" s="2134"/>
      <c r="K163" s="3116"/>
      <c r="L163" s="2219"/>
    </row>
    <row r="164" spans="1:12" ht="15.75" x14ac:dyDescent="0.2">
      <c r="A164" s="2132"/>
      <c r="B164" s="2133"/>
      <c r="C164" s="2134"/>
      <c r="D164" s="2135">
        <f t="shared" si="2"/>
        <v>0</v>
      </c>
      <c r="E164" s="2134"/>
      <c r="F164" s="2134"/>
      <c r="G164" s="2134"/>
      <c r="H164" s="2134"/>
      <c r="I164" s="2134"/>
      <c r="J164" s="2134"/>
      <c r="K164" s="3116"/>
      <c r="L164" s="2219"/>
    </row>
    <row r="165" spans="1:12" ht="15.75" x14ac:dyDescent="0.2">
      <c r="A165" s="2132"/>
      <c r="B165" s="2133"/>
      <c r="C165" s="2134"/>
      <c r="D165" s="2135">
        <f t="shared" si="2"/>
        <v>0</v>
      </c>
      <c r="E165" s="2134"/>
      <c r="F165" s="2134"/>
      <c r="G165" s="2134"/>
      <c r="H165" s="2134"/>
      <c r="I165" s="2134"/>
      <c r="J165" s="2134"/>
      <c r="K165" s="3116"/>
      <c r="L165" s="2219"/>
    </row>
    <row r="166" spans="1:12" ht="15.75" x14ac:dyDescent="0.2">
      <c r="A166" s="2132"/>
      <c r="B166" s="2133"/>
      <c r="C166" s="2134"/>
      <c r="D166" s="2135">
        <f t="shared" si="2"/>
        <v>0</v>
      </c>
      <c r="E166" s="2134"/>
      <c r="F166" s="2134"/>
      <c r="G166" s="2134"/>
      <c r="H166" s="2134"/>
      <c r="I166" s="2134"/>
      <c r="J166" s="2134"/>
      <c r="K166" s="3116"/>
      <c r="L166" s="2219"/>
    </row>
    <row r="167" spans="1:12" ht="15.75" x14ac:dyDescent="0.2">
      <c r="A167" s="2132"/>
      <c r="B167" s="2133"/>
      <c r="C167" s="2134"/>
      <c r="D167" s="2135">
        <f t="shared" si="2"/>
        <v>0</v>
      </c>
      <c r="E167" s="2134"/>
      <c r="F167" s="2134"/>
      <c r="G167" s="2134"/>
      <c r="H167" s="2134"/>
      <c r="I167" s="2134"/>
      <c r="J167" s="2134"/>
      <c r="K167" s="3116"/>
      <c r="L167" s="2219"/>
    </row>
    <row r="168" spans="1:12" ht="15.75" x14ac:dyDescent="0.2">
      <c r="A168" s="2132"/>
      <c r="B168" s="2133"/>
      <c r="C168" s="2134"/>
      <c r="D168" s="2135">
        <f t="shared" si="2"/>
        <v>0</v>
      </c>
      <c r="E168" s="2134"/>
      <c r="F168" s="2134"/>
      <c r="G168" s="2134"/>
      <c r="H168" s="2134"/>
      <c r="I168" s="2134"/>
      <c r="J168" s="2134"/>
      <c r="K168" s="3116"/>
      <c r="L168" s="2219"/>
    </row>
    <row r="169" spans="1:12" ht="15.75" x14ac:dyDescent="0.2">
      <c r="A169" s="2132"/>
      <c r="B169" s="2133"/>
      <c r="C169" s="2134"/>
      <c r="D169" s="2135">
        <f t="shared" si="2"/>
        <v>0</v>
      </c>
      <c r="E169" s="2134"/>
      <c r="F169" s="2134"/>
      <c r="G169" s="2134"/>
      <c r="H169" s="2134"/>
      <c r="I169" s="2134"/>
      <c r="J169" s="2134"/>
      <c r="K169" s="3116"/>
      <c r="L169" s="2219"/>
    </row>
    <row r="170" spans="1:12" ht="15.75" x14ac:dyDescent="0.2">
      <c r="A170" s="2132"/>
      <c r="B170" s="2133"/>
      <c r="C170" s="2134"/>
      <c r="D170" s="2135">
        <f t="shared" si="2"/>
        <v>0</v>
      </c>
      <c r="E170" s="2134"/>
      <c r="F170" s="2134"/>
      <c r="G170" s="2134"/>
      <c r="H170" s="2134"/>
      <c r="I170" s="2134"/>
      <c r="J170" s="2134"/>
      <c r="K170" s="3116"/>
      <c r="L170" s="2219"/>
    </row>
    <row r="171" spans="1:12" ht="15.75" x14ac:dyDescent="0.2">
      <c r="A171" s="2132"/>
      <c r="B171" s="2133"/>
      <c r="C171" s="2134"/>
      <c r="D171" s="2135">
        <f t="shared" si="2"/>
        <v>0</v>
      </c>
      <c r="E171" s="2134"/>
      <c r="F171" s="2134"/>
      <c r="G171" s="2134"/>
      <c r="H171" s="2134"/>
      <c r="I171" s="2134"/>
      <c r="J171" s="2134"/>
      <c r="K171" s="3116"/>
      <c r="L171" s="2219"/>
    </row>
    <row r="172" spans="1:12" ht="15.75" x14ac:dyDescent="0.2">
      <c r="A172" s="2132"/>
      <c r="B172" s="2133"/>
      <c r="C172" s="2134"/>
      <c r="D172" s="2135">
        <f t="shared" si="2"/>
        <v>0</v>
      </c>
      <c r="E172" s="2134"/>
      <c r="F172" s="2134"/>
      <c r="G172" s="2134"/>
      <c r="H172" s="2134"/>
      <c r="I172" s="2134"/>
      <c r="J172" s="2134"/>
      <c r="K172" s="3116"/>
      <c r="L172" s="2219"/>
    </row>
    <row r="173" spans="1:12" ht="15.75" x14ac:dyDescent="0.2">
      <c r="A173" s="2132"/>
      <c r="B173" s="2133"/>
      <c r="C173" s="2134"/>
      <c r="D173" s="2135">
        <f t="shared" si="2"/>
        <v>0</v>
      </c>
      <c r="E173" s="2134"/>
      <c r="F173" s="2134"/>
      <c r="G173" s="2134"/>
      <c r="H173" s="2134"/>
      <c r="I173" s="2134"/>
      <c r="J173" s="2134"/>
      <c r="K173" s="3116"/>
      <c r="L173" s="2219"/>
    </row>
    <row r="174" spans="1:12" ht="15.75" x14ac:dyDescent="0.2">
      <c r="A174" s="2132"/>
      <c r="B174" s="2133"/>
      <c r="C174" s="2134"/>
      <c r="D174" s="2135">
        <f t="shared" si="2"/>
        <v>0</v>
      </c>
      <c r="E174" s="2134"/>
      <c r="F174" s="2134"/>
      <c r="G174" s="2134"/>
      <c r="H174" s="2134"/>
      <c r="I174" s="2134"/>
      <c r="J174" s="2134"/>
      <c r="K174" s="3116"/>
      <c r="L174" s="2219"/>
    </row>
    <row r="175" spans="1:12" ht="15.75" x14ac:dyDescent="0.2">
      <c r="A175" s="2132"/>
      <c r="B175" s="2133"/>
      <c r="C175" s="2134"/>
      <c r="D175" s="2135">
        <f t="shared" si="2"/>
        <v>0</v>
      </c>
      <c r="E175" s="2134"/>
      <c r="F175" s="2134"/>
      <c r="G175" s="2134"/>
      <c r="H175" s="2134"/>
      <c r="I175" s="2134"/>
      <c r="J175" s="2134"/>
      <c r="K175" s="3116"/>
      <c r="L175" s="2219"/>
    </row>
    <row r="176" spans="1:12" ht="15.75" x14ac:dyDescent="0.2">
      <c r="A176" s="2132"/>
      <c r="B176" s="2133"/>
      <c r="C176" s="2134"/>
      <c r="D176" s="2135">
        <f t="shared" si="2"/>
        <v>0</v>
      </c>
      <c r="E176" s="2134"/>
      <c r="F176" s="2134"/>
      <c r="G176" s="2134"/>
      <c r="H176" s="2134"/>
      <c r="I176" s="2134"/>
      <c r="J176" s="2134"/>
      <c r="K176" s="3116"/>
      <c r="L176" s="2219"/>
    </row>
    <row r="177" spans="1:12" ht="15.75" x14ac:dyDescent="0.2">
      <c r="A177" s="2132"/>
      <c r="B177" s="2133"/>
      <c r="C177" s="2134"/>
      <c r="D177" s="2135">
        <f t="shared" si="2"/>
        <v>0</v>
      </c>
      <c r="E177" s="2134"/>
      <c r="F177" s="2134"/>
      <c r="G177" s="2134"/>
      <c r="H177" s="2134"/>
      <c r="I177" s="2134"/>
      <c r="J177" s="2134"/>
      <c r="K177" s="3116"/>
      <c r="L177" s="2219"/>
    </row>
    <row r="178" spans="1:12" ht="15.75" x14ac:dyDescent="0.2">
      <c r="A178" s="2132"/>
      <c r="B178" s="2133"/>
      <c r="C178" s="2134"/>
      <c r="D178" s="2135">
        <f t="shared" si="2"/>
        <v>0</v>
      </c>
      <c r="E178" s="2134"/>
      <c r="F178" s="2134"/>
      <c r="G178" s="2134"/>
      <c r="H178" s="2134"/>
      <c r="I178" s="2134"/>
      <c r="J178" s="2134"/>
      <c r="K178" s="3116"/>
      <c r="L178" s="2219"/>
    </row>
    <row r="179" spans="1:12" ht="15.75" x14ac:dyDescent="0.2">
      <c r="A179" s="2132"/>
      <c r="B179" s="2133"/>
      <c r="C179" s="2134"/>
      <c r="D179" s="2135">
        <f t="shared" si="2"/>
        <v>0</v>
      </c>
      <c r="E179" s="2134"/>
      <c r="F179" s="2134"/>
      <c r="G179" s="2134"/>
      <c r="H179" s="2134"/>
      <c r="I179" s="2134"/>
      <c r="J179" s="2134"/>
      <c r="K179" s="3116"/>
      <c r="L179" s="2219"/>
    </row>
    <row r="180" spans="1:12" ht="15.75" x14ac:dyDescent="0.2">
      <c r="A180" s="2132"/>
      <c r="B180" s="2133"/>
      <c r="C180" s="2134"/>
      <c r="D180" s="2135">
        <f t="shared" si="2"/>
        <v>0</v>
      </c>
      <c r="E180" s="2134"/>
      <c r="F180" s="2134"/>
      <c r="G180" s="2134"/>
      <c r="H180" s="2134"/>
      <c r="I180" s="2134"/>
      <c r="J180" s="2134"/>
      <c r="K180" s="3116"/>
      <c r="L180" s="2219"/>
    </row>
    <row r="181" spans="1:12" ht="15.75" x14ac:dyDescent="0.2">
      <c r="A181" s="2132"/>
      <c r="B181" s="2133"/>
      <c r="C181" s="2134"/>
      <c r="D181" s="2135">
        <f t="shared" si="2"/>
        <v>0</v>
      </c>
      <c r="E181" s="2134"/>
      <c r="F181" s="2134"/>
      <c r="G181" s="2134"/>
      <c r="H181" s="2134"/>
      <c r="I181" s="2134"/>
      <c r="J181" s="2134"/>
      <c r="K181" s="3116"/>
      <c r="L181" s="2219"/>
    </row>
    <row r="182" spans="1:12" ht="15.75" x14ac:dyDescent="0.2">
      <c r="A182" s="2132"/>
      <c r="B182" s="2133"/>
      <c r="C182" s="2134"/>
      <c r="D182" s="2135">
        <f t="shared" si="2"/>
        <v>0</v>
      </c>
      <c r="E182" s="2134"/>
      <c r="F182" s="2134"/>
      <c r="G182" s="2134"/>
      <c r="H182" s="2134"/>
      <c r="I182" s="2134"/>
      <c r="J182" s="2134"/>
      <c r="K182" s="3116"/>
      <c r="L182" s="2219"/>
    </row>
    <row r="183" spans="1:12" ht="15.75" x14ac:dyDescent="0.2">
      <c r="A183" s="2132"/>
      <c r="B183" s="2133"/>
      <c r="C183" s="2134"/>
      <c r="D183" s="2135">
        <f t="shared" si="2"/>
        <v>0</v>
      </c>
      <c r="E183" s="2134"/>
      <c r="F183" s="2134"/>
      <c r="G183" s="2134"/>
      <c r="H183" s="2134"/>
      <c r="I183" s="2134"/>
      <c r="J183" s="2134"/>
      <c r="K183" s="3116"/>
      <c r="L183" s="2219"/>
    </row>
    <row r="184" spans="1:12" ht="15.75" x14ac:dyDescent="0.2">
      <c r="A184" s="2132"/>
      <c r="B184" s="2133"/>
      <c r="C184" s="2134"/>
      <c r="D184" s="2135">
        <f t="shared" si="2"/>
        <v>0</v>
      </c>
      <c r="E184" s="2134"/>
      <c r="F184" s="2134"/>
      <c r="G184" s="2134"/>
      <c r="H184" s="2134"/>
      <c r="I184" s="2134"/>
      <c r="J184" s="2134"/>
      <c r="K184" s="3116"/>
      <c r="L184" s="2219"/>
    </row>
    <row r="185" spans="1:12" ht="15.75" x14ac:dyDescent="0.2">
      <c r="A185" s="2132"/>
      <c r="B185" s="2133"/>
      <c r="C185" s="2134"/>
      <c r="D185" s="2135">
        <f t="shared" si="2"/>
        <v>0</v>
      </c>
      <c r="E185" s="2134"/>
      <c r="F185" s="2134"/>
      <c r="G185" s="2134"/>
      <c r="H185" s="2134"/>
      <c r="I185" s="2134"/>
      <c r="J185" s="2134"/>
      <c r="K185" s="3116"/>
      <c r="L185" s="2219"/>
    </row>
    <row r="186" spans="1:12" ht="15.75" x14ac:dyDescent="0.2">
      <c r="A186" s="2132"/>
      <c r="B186" s="2133"/>
      <c r="C186" s="2134"/>
      <c r="D186" s="2135">
        <f t="shared" si="2"/>
        <v>0</v>
      </c>
      <c r="E186" s="2134"/>
      <c r="F186" s="2134"/>
      <c r="G186" s="2134"/>
      <c r="H186" s="2134"/>
      <c r="I186" s="2134"/>
      <c r="J186" s="2134"/>
      <c r="K186" s="3116"/>
      <c r="L186" s="2219"/>
    </row>
    <row r="187" spans="1:12" ht="15.75" x14ac:dyDescent="0.2">
      <c r="A187" s="2132"/>
      <c r="B187" s="2133"/>
      <c r="C187" s="2134"/>
      <c r="D187" s="2135">
        <f t="shared" si="2"/>
        <v>0</v>
      </c>
      <c r="E187" s="2134"/>
      <c r="F187" s="2134"/>
      <c r="G187" s="2134"/>
      <c r="H187" s="2134"/>
      <c r="I187" s="2134"/>
      <c r="J187" s="2134"/>
      <c r="K187" s="3116"/>
      <c r="L187" s="2219"/>
    </row>
    <row r="188" spans="1:12" ht="15.75" x14ac:dyDescent="0.2">
      <c r="A188" s="2132"/>
      <c r="B188" s="2133"/>
      <c r="C188" s="2134"/>
      <c r="D188" s="2135">
        <f t="shared" si="2"/>
        <v>0</v>
      </c>
      <c r="E188" s="2134"/>
      <c r="F188" s="2134"/>
      <c r="G188" s="2134"/>
      <c r="H188" s="2134"/>
      <c r="I188" s="2134"/>
      <c r="J188" s="2134"/>
      <c r="K188" s="3116"/>
      <c r="L188" s="2219"/>
    </row>
    <row r="189" spans="1:12" ht="15.75" x14ac:dyDescent="0.2">
      <c r="A189" s="2132"/>
      <c r="B189" s="2133"/>
      <c r="C189" s="2134"/>
      <c r="D189" s="2135">
        <f t="shared" si="2"/>
        <v>0</v>
      </c>
      <c r="E189" s="2134"/>
      <c r="F189" s="2134"/>
      <c r="G189" s="2134"/>
      <c r="H189" s="2134"/>
      <c r="I189" s="2134"/>
      <c r="J189" s="2134"/>
      <c r="K189" s="3116"/>
      <c r="L189" s="2219"/>
    </row>
    <row r="190" spans="1:12" ht="15.75" x14ac:dyDescent="0.2">
      <c r="A190" s="2132"/>
      <c r="B190" s="2133"/>
      <c r="C190" s="2134"/>
      <c r="D190" s="2135">
        <f t="shared" si="2"/>
        <v>0</v>
      </c>
      <c r="E190" s="2134"/>
      <c r="F190" s="2134"/>
      <c r="G190" s="2134"/>
      <c r="H190" s="2134"/>
      <c r="I190" s="2134"/>
      <c r="J190" s="2134"/>
      <c r="K190" s="3116"/>
      <c r="L190" s="2219"/>
    </row>
    <row r="191" spans="1:12" ht="15.75" x14ac:dyDescent="0.2">
      <c r="A191" s="2132"/>
      <c r="B191" s="2133"/>
      <c r="C191" s="2134"/>
      <c r="D191" s="2135">
        <f t="shared" si="2"/>
        <v>0</v>
      </c>
      <c r="E191" s="2134"/>
      <c r="F191" s="2134"/>
      <c r="G191" s="2134"/>
      <c r="H191" s="2134"/>
      <c r="I191" s="2134"/>
      <c r="J191" s="2134"/>
      <c r="K191" s="3116"/>
      <c r="L191" s="2219"/>
    </row>
    <row r="192" spans="1:12" ht="15.75" x14ac:dyDescent="0.2">
      <c r="A192" s="2132"/>
      <c r="B192" s="2133"/>
      <c r="C192" s="2134"/>
      <c r="D192" s="2135">
        <f t="shared" si="2"/>
        <v>0</v>
      </c>
      <c r="E192" s="2134"/>
      <c r="F192" s="2134"/>
      <c r="G192" s="2134"/>
      <c r="H192" s="2134"/>
      <c r="I192" s="2134"/>
      <c r="J192" s="2134"/>
      <c r="K192" s="3116"/>
      <c r="L192" s="2219"/>
    </row>
    <row r="193" spans="1:12" ht="15.75" x14ac:dyDescent="0.2">
      <c r="A193" s="2132"/>
      <c r="B193" s="2133"/>
      <c r="C193" s="2134"/>
      <c r="D193" s="2135">
        <f t="shared" si="2"/>
        <v>0</v>
      </c>
      <c r="E193" s="2134"/>
      <c r="F193" s="2134"/>
      <c r="G193" s="2134"/>
      <c r="H193" s="2134"/>
      <c r="I193" s="2134"/>
      <c r="J193" s="2134"/>
      <c r="K193" s="3116"/>
      <c r="L193" s="2219"/>
    </row>
    <row r="194" spans="1:12" ht="15.75" x14ac:dyDescent="0.2">
      <c r="A194" s="2132"/>
      <c r="B194" s="2133"/>
      <c r="C194" s="2134"/>
      <c r="D194" s="2135">
        <f t="shared" si="2"/>
        <v>0</v>
      </c>
      <c r="E194" s="2134"/>
      <c r="F194" s="2134"/>
      <c r="G194" s="2134"/>
      <c r="H194" s="2134"/>
      <c r="I194" s="2134"/>
      <c r="J194" s="2134"/>
      <c r="K194" s="3116"/>
      <c r="L194" s="2219"/>
    </row>
    <row r="195" spans="1:12" ht="15.75" x14ac:dyDescent="0.2">
      <c r="A195" s="2132"/>
      <c r="B195" s="2133"/>
      <c r="C195" s="2134"/>
      <c r="D195" s="2135">
        <f t="shared" si="2"/>
        <v>0</v>
      </c>
      <c r="E195" s="2134"/>
      <c r="F195" s="2134"/>
      <c r="G195" s="2134"/>
      <c r="H195" s="2134"/>
      <c r="I195" s="2134"/>
      <c r="J195" s="2134"/>
      <c r="K195" s="3116"/>
      <c r="L195" s="2219"/>
    </row>
    <row r="196" spans="1:12" ht="15.75" x14ac:dyDescent="0.2">
      <c r="A196" s="2132"/>
      <c r="B196" s="2133"/>
      <c r="C196" s="2134"/>
      <c r="D196" s="2135">
        <f t="shared" si="2"/>
        <v>0</v>
      </c>
      <c r="E196" s="2134"/>
      <c r="F196" s="2134"/>
      <c r="G196" s="2134"/>
      <c r="H196" s="2134"/>
      <c r="I196" s="2134"/>
      <c r="J196" s="2134"/>
      <c r="K196" s="3116"/>
      <c r="L196" s="2219"/>
    </row>
    <row r="197" spans="1:12" ht="15.75" x14ac:dyDescent="0.2">
      <c r="A197" s="2132"/>
      <c r="B197" s="2133"/>
      <c r="C197" s="2134"/>
      <c r="D197" s="2135">
        <f t="shared" si="2"/>
        <v>0</v>
      </c>
      <c r="E197" s="2134"/>
      <c r="F197" s="2134"/>
      <c r="G197" s="2134"/>
      <c r="H197" s="2134"/>
      <c r="I197" s="2134"/>
      <c r="J197" s="2134"/>
      <c r="K197" s="3116"/>
      <c r="L197" s="2219"/>
    </row>
    <row r="198" spans="1:12" ht="15.75" x14ac:dyDescent="0.2">
      <c r="A198" s="2132"/>
      <c r="B198" s="2133"/>
      <c r="C198" s="2134"/>
      <c r="D198" s="2135">
        <f t="shared" si="2"/>
        <v>0</v>
      </c>
      <c r="E198" s="2134"/>
      <c r="F198" s="2134"/>
      <c r="G198" s="2134"/>
      <c r="H198" s="2134"/>
      <c r="I198" s="2134"/>
      <c r="J198" s="2134"/>
      <c r="K198" s="3116"/>
      <c r="L198" s="2219"/>
    </row>
    <row r="199" spans="1:12" ht="15.75" x14ac:dyDescent="0.2">
      <c r="A199" s="2132"/>
      <c r="B199" s="2133"/>
      <c r="C199" s="2134"/>
      <c r="D199" s="2135">
        <f t="shared" si="2"/>
        <v>0</v>
      </c>
      <c r="E199" s="2134"/>
      <c r="F199" s="2134"/>
      <c r="G199" s="2134"/>
      <c r="H199" s="2134"/>
      <c r="I199" s="2134"/>
      <c r="J199" s="2134"/>
      <c r="K199" s="3116"/>
      <c r="L199" s="2219"/>
    </row>
    <row r="200" spans="1:12" ht="15.75" x14ac:dyDescent="0.2">
      <c r="A200" s="2132"/>
      <c r="B200" s="2133"/>
      <c r="C200" s="2134"/>
      <c r="D200" s="2135">
        <f t="shared" si="2"/>
        <v>0</v>
      </c>
      <c r="E200" s="2134"/>
      <c r="F200" s="2134"/>
      <c r="G200" s="2134"/>
      <c r="H200" s="2134"/>
      <c r="I200" s="2134"/>
      <c r="J200" s="2134"/>
      <c r="K200" s="3116"/>
      <c r="L200" s="2219"/>
    </row>
    <row r="201" spans="1:12" ht="15.75" x14ac:dyDescent="0.2">
      <c r="A201" s="2132"/>
      <c r="B201" s="2133"/>
      <c r="C201" s="2134"/>
      <c r="D201" s="2135">
        <f t="shared" ref="D201:D264" si="3">+C201*(100-E201)/100</f>
        <v>0</v>
      </c>
      <c r="E201" s="2134"/>
      <c r="F201" s="2134"/>
      <c r="G201" s="2134"/>
      <c r="H201" s="2134"/>
      <c r="I201" s="2134"/>
      <c r="J201" s="2134"/>
      <c r="K201" s="3116"/>
      <c r="L201" s="2219"/>
    </row>
    <row r="202" spans="1:12" ht="15.75" x14ac:dyDescent="0.2">
      <c r="A202" s="2132"/>
      <c r="B202" s="2133"/>
      <c r="C202" s="2134"/>
      <c r="D202" s="2135">
        <f t="shared" si="3"/>
        <v>0</v>
      </c>
      <c r="E202" s="2134"/>
      <c r="F202" s="2134"/>
      <c r="G202" s="2134"/>
      <c r="H202" s="2134"/>
      <c r="I202" s="2134"/>
      <c r="J202" s="2134"/>
      <c r="K202" s="3116"/>
      <c r="L202" s="2219"/>
    </row>
    <row r="203" spans="1:12" ht="15.75" x14ac:dyDescent="0.2">
      <c r="A203" s="2132"/>
      <c r="B203" s="2133"/>
      <c r="C203" s="2134"/>
      <c r="D203" s="2135">
        <f t="shared" si="3"/>
        <v>0</v>
      </c>
      <c r="E203" s="2134"/>
      <c r="F203" s="2134"/>
      <c r="G203" s="2134"/>
      <c r="H203" s="2134"/>
      <c r="I203" s="2134"/>
      <c r="J203" s="2134"/>
      <c r="K203" s="3116"/>
      <c r="L203" s="2219"/>
    </row>
    <row r="204" spans="1:12" ht="15.75" x14ac:dyDescent="0.2">
      <c r="A204" s="2132"/>
      <c r="B204" s="2133"/>
      <c r="C204" s="2134"/>
      <c r="D204" s="2135">
        <f t="shared" si="3"/>
        <v>0</v>
      </c>
      <c r="E204" s="2134"/>
      <c r="F204" s="2134"/>
      <c r="G204" s="2134"/>
      <c r="H204" s="2134"/>
      <c r="I204" s="2134"/>
      <c r="J204" s="2134"/>
      <c r="K204" s="3116"/>
      <c r="L204" s="2219"/>
    </row>
    <row r="205" spans="1:12" ht="15.75" x14ac:dyDescent="0.2">
      <c r="A205" s="2132"/>
      <c r="B205" s="2133"/>
      <c r="C205" s="2134"/>
      <c r="D205" s="2135">
        <f t="shared" si="3"/>
        <v>0</v>
      </c>
      <c r="E205" s="2134"/>
      <c r="F205" s="2134"/>
      <c r="G205" s="2134"/>
      <c r="H205" s="2134"/>
      <c r="I205" s="2134"/>
      <c r="J205" s="2134"/>
      <c r="K205" s="3116"/>
      <c r="L205" s="2219"/>
    </row>
    <row r="206" spans="1:12" ht="15.75" x14ac:dyDescent="0.2">
      <c r="A206" s="2132"/>
      <c r="B206" s="2133"/>
      <c r="C206" s="2134"/>
      <c r="D206" s="2135">
        <f t="shared" si="3"/>
        <v>0</v>
      </c>
      <c r="E206" s="2134"/>
      <c r="F206" s="2134"/>
      <c r="G206" s="2134"/>
      <c r="H206" s="2134"/>
      <c r="I206" s="2134"/>
      <c r="J206" s="2134"/>
      <c r="K206" s="3116"/>
      <c r="L206" s="2219"/>
    </row>
    <row r="207" spans="1:12" ht="15.75" x14ac:dyDescent="0.2">
      <c r="A207" s="2132"/>
      <c r="B207" s="2133"/>
      <c r="C207" s="2134"/>
      <c r="D207" s="2135">
        <f t="shared" si="3"/>
        <v>0</v>
      </c>
      <c r="E207" s="2134"/>
      <c r="F207" s="2134"/>
      <c r="G207" s="2134"/>
      <c r="H207" s="2134"/>
      <c r="I207" s="2134"/>
      <c r="J207" s="2134"/>
      <c r="K207" s="3116"/>
      <c r="L207" s="2219"/>
    </row>
    <row r="208" spans="1:12" ht="15.75" x14ac:dyDescent="0.2">
      <c r="A208" s="2132"/>
      <c r="B208" s="2133"/>
      <c r="C208" s="2134"/>
      <c r="D208" s="2135">
        <f t="shared" si="3"/>
        <v>0</v>
      </c>
      <c r="E208" s="2134"/>
      <c r="F208" s="2134"/>
      <c r="G208" s="2134"/>
      <c r="H208" s="2134"/>
      <c r="I208" s="2134"/>
      <c r="J208" s="2134"/>
      <c r="K208" s="3116"/>
      <c r="L208" s="2219"/>
    </row>
    <row r="209" spans="1:12" ht="15.75" x14ac:dyDescent="0.2">
      <c r="A209" s="2132"/>
      <c r="B209" s="2133"/>
      <c r="C209" s="2134"/>
      <c r="D209" s="2135">
        <f t="shared" si="3"/>
        <v>0</v>
      </c>
      <c r="E209" s="2134"/>
      <c r="F209" s="2134"/>
      <c r="G209" s="2134"/>
      <c r="H209" s="2134"/>
      <c r="I209" s="2134"/>
      <c r="J209" s="2134"/>
      <c r="K209" s="3116"/>
      <c r="L209" s="2219"/>
    </row>
    <row r="210" spans="1:12" ht="15.75" x14ac:dyDescent="0.2">
      <c r="A210" s="2132"/>
      <c r="B210" s="2133"/>
      <c r="C210" s="2134"/>
      <c r="D210" s="2135">
        <f t="shared" si="3"/>
        <v>0</v>
      </c>
      <c r="E210" s="2134"/>
      <c r="F210" s="2134"/>
      <c r="G210" s="2134"/>
      <c r="H210" s="2134"/>
      <c r="I210" s="2134"/>
      <c r="J210" s="2134"/>
      <c r="K210" s="3116"/>
      <c r="L210" s="2219"/>
    </row>
    <row r="211" spans="1:12" ht="15.75" x14ac:dyDescent="0.2">
      <c r="A211" s="2132"/>
      <c r="B211" s="2133"/>
      <c r="C211" s="2134"/>
      <c r="D211" s="2135">
        <f t="shared" si="3"/>
        <v>0</v>
      </c>
      <c r="E211" s="2134"/>
      <c r="F211" s="2134"/>
      <c r="G211" s="2134"/>
      <c r="H211" s="2134"/>
      <c r="I211" s="2134"/>
      <c r="J211" s="2134"/>
      <c r="K211" s="3116"/>
      <c r="L211" s="2219"/>
    </row>
    <row r="212" spans="1:12" ht="15.75" x14ac:dyDescent="0.2">
      <c r="A212" s="2132"/>
      <c r="B212" s="2133"/>
      <c r="C212" s="2134"/>
      <c r="D212" s="2135">
        <f t="shared" si="3"/>
        <v>0</v>
      </c>
      <c r="E212" s="2134"/>
      <c r="F212" s="2134"/>
      <c r="G212" s="2134"/>
      <c r="H212" s="2134"/>
      <c r="I212" s="2134"/>
      <c r="J212" s="2134"/>
      <c r="K212" s="3116"/>
      <c r="L212" s="2219"/>
    </row>
    <row r="213" spans="1:12" ht="15.75" x14ac:dyDescent="0.2">
      <c r="A213" s="2132"/>
      <c r="B213" s="2133"/>
      <c r="C213" s="2134"/>
      <c r="D213" s="2135">
        <f t="shared" si="3"/>
        <v>0</v>
      </c>
      <c r="E213" s="2134"/>
      <c r="F213" s="2134"/>
      <c r="G213" s="2134"/>
      <c r="H213" s="2134"/>
      <c r="I213" s="2134"/>
      <c r="J213" s="2134"/>
      <c r="K213" s="3116"/>
      <c r="L213" s="2219"/>
    </row>
    <row r="214" spans="1:12" ht="15.75" x14ac:dyDescent="0.2">
      <c r="A214" s="2132"/>
      <c r="B214" s="2133"/>
      <c r="C214" s="2134"/>
      <c r="D214" s="2135">
        <f t="shared" si="3"/>
        <v>0</v>
      </c>
      <c r="E214" s="2134"/>
      <c r="F214" s="2134"/>
      <c r="G214" s="2134"/>
      <c r="H214" s="2134"/>
      <c r="I214" s="2134"/>
      <c r="J214" s="2134"/>
      <c r="K214" s="3116"/>
      <c r="L214" s="2219"/>
    </row>
    <row r="215" spans="1:12" ht="15.75" x14ac:dyDescent="0.2">
      <c r="A215" s="2132"/>
      <c r="B215" s="2133"/>
      <c r="C215" s="2134"/>
      <c r="D215" s="2135">
        <f t="shared" si="3"/>
        <v>0</v>
      </c>
      <c r="E215" s="2134"/>
      <c r="F215" s="2134"/>
      <c r="G215" s="2134"/>
      <c r="H215" s="2134"/>
      <c r="I215" s="2134"/>
      <c r="J215" s="2134"/>
      <c r="K215" s="3116"/>
      <c r="L215" s="2219"/>
    </row>
    <row r="216" spans="1:12" ht="15.75" x14ac:dyDescent="0.2">
      <c r="A216" s="2132"/>
      <c r="B216" s="2133"/>
      <c r="C216" s="2134"/>
      <c r="D216" s="2135">
        <f t="shared" si="3"/>
        <v>0</v>
      </c>
      <c r="E216" s="2134"/>
      <c r="F216" s="2134"/>
      <c r="G216" s="2134"/>
      <c r="H216" s="2134"/>
      <c r="I216" s="2134"/>
      <c r="J216" s="2134"/>
      <c r="K216" s="3116"/>
      <c r="L216" s="2219"/>
    </row>
    <row r="217" spans="1:12" ht="15.75" x14ac:dyDescent="0.2">
      <c r="A217" s="2132"/>
      <c r="B217" s="2133"/>
      <c r="C217" s="2134"/>
      <c r="D217" s="2135">
        <f t="shared" si="3"/>
        <v>0</v>
      </c>
      <c r="E217" s="2134"/>
      <c r="F217" s="2134"/>
      <c r="G217" s="2134"/>
      <c r="H217" s="2134"/>
      <c r="I217" s="2134"/>
      <c r="J217" s="2134"/>
      <c r="K217" s="3116"/>
      <c r="L217" s="2219"/>
    </row>
    <row r="218" spans="1:12" ht="15.75" x14ac:dyDescent="0.2">
      <c r="A218" s="2132"/>
      <c r="B218" s="2133"/>
      <c r="C218" s="2134"/>
      <c r="D218" s="2135">
        <f t="shared" si="3"/>
        <v>0</v>
      </c>
      <c r="E218" s="2134"/>
      <c r="F218" s="2134"/>
      <c r="G218" s="2134"/>
      <c r="H218" s="2134"/>
      <c r="I218" s="2134"/>
      <c r="J218" s="2134"/>
      <c r="K218" s="3116"/>
      <c r="L218" s="2219"/>
    </row>
    <row r="219" spans="1:12" ht="15.75" x14ac:dyDescent="0.2">
      <c r="A219" s="2132"/>
      <c r="B219" s="2133"/>
      <c r="C219" s="2134"/>
      <c r="D219" s="2135">
        <f t="shared" si="3"/>
        <v>0</v>
      </c>
      <c r="E219" s="2134"/>
      <c r="F219" s="2134"/>
      <c r="G219" s="2134"/>
      <c r="H219" s="2134"/>
      <c r="I219" s="2134"/>
      <c r="J219" s="2134"/>
      <c r="K219" s="3116"/>
      <c r="L219" s="2219"/>
    </row>
    <row r="220" spans="1:12" ht="15.75" x14ac:dyDescent="0.2">
      <c r="A220" s="2132"/>
      <c r="B220" s="2133"/>
      <c r="C220" s="2134"/>
      <c r="D220" s="2135">
        <f t="shared" si="3"/>
        <v>0</v>
      </c>
      <c r="E220" s="2134"/>
      <c r="F220" s="2134"/>
      <c r="G220" s="2134"/>
      <c r="H220" s="2134"/>
      <c r="I220" s="2134"/>
      <c r="J220" s="2134"/>
      <c r="K220" s="3116"/>
      <c r="L220" s="2219"/>
    </row>
    <row r="221" spans="1:12" ht="15.75" x14ac:dyDescent="0.2">
      <c r="A221" s="2132"/>
      <c r="B221" s="2133"/>
      <c r="C221" s="2134"/>
      <c r="D221" s="2135">
        <f t="shared" si="3"/>
        <v>0</v>
      </c>
      <c r="E221" s="2134"/>
      <c r="F221" s="2134"/>
      <c r="G221" s="2134"/>
      <c r="H221" s="2134"/>
      <c r="I221" s="2134"/>
      <c r="J221" s="2134"/>
      <c r="K221" s="3116"/>
      <c r="L221" s="2219"/>
    </row>
    <row r="222" spans="1:12" ht="15.75" x14ac:dyDescent="0.2">
      <c r="A222" s="2132"/>
      <c r="B222" s="2133"/>
      <c r="C222" s="2134"/>
      <c r="D222" s="2135">
        <f t="shared" si="3"/>
        <v>0</v>
      </c>
      <c r="E222" s="2134"/>
      <c r="F222" s="2134"/>
      <c r="G222" s="2134"/>
      <c r="H222" s="2134"/>
      <c r="I222" s="2134"/>
      <c r="J222" s="2134"/>
      <c r="K222" s="3116"/>
      <c r="L222" s="2219"/>
    </row>
    <row r="223" spans="1:12" ht="15.75" x14ac:dyDescent="0.2">
      <c r="A223" s="2132"/>
      <c r="B223" s="2133"/>
      <c r="C223" s="2134"/>
      <c r="D223" s="2135">
        <f t="shared" si="3"/>
        <v>0</v>
      </c>
      <c r="E223" s="2134"/>
      <c r="F223" s="2134"/>
      <c r="G223" s="2134"/>
      <c r="H223" s="2134"/>
      <c r="I223" s="2134"/>
      <c r="J223" s="2134"/>
      <c r="K223" s="3116"/>
      <c r="L223" s="2219"/>
    </row>
    <row r="224" spans="1:12" ht="15.75" x14ac:dyDescent="0.2">
      <c r="A224" s="2132"/>
      <c r="B224" s="2133"/>
      <c r="C224" s="2134"/>
      <c r="D224" s="2135">
        <f t="shared" si="3"/>
        <v>0</v>
      </c>
      <c r="E224" s="2134"/>
      <c r="F224" s="2134"/>
      <c r="G224" s="2134"/>
      <c r="H224" s="2134"/>
      <c r="I224" s="2134"/>
      <c r="J224" s="2134"/>
      <c r="K224" s="3116"/>
      <c r="L224" s="2219"/>
    </row>
    <row r="225" spans="1:12" ht="15.75" x14ac:dyDescent="0.2">
      <c r="A225" s="2132"/>
      <c r="B225" s="2133"/>
      <c r="C225" s="2134"/>
      <c r="D225" s="2135">
        <f t="shared" si="3"/>
        <v>0</v>
      </c>
      <c r="E225" s="2134"/>
      <c r="F225" s="2134"/>
      <c r="G225" s="2134"/>
      <c r="H225" s="2134"/>
      <c r="I225" s="2134"/>
      <c r="J225" s="2134"/>
      <c r="K225" s="3116"/>
      <c r="L225" s="2219"/>
    </row>
    <row r="226" spans="1:12" ht="15.75" x14ac:dyDescent="0.2">
      <c r="A226" s="2132"/>
      <c r="B226" s="2133"/>
      <c r="C226" s="2134"/>
      <c r="D226" s="2135">
        <f t="shared" si="3"/>
        <v>0</v>
      </c>
      <c r="E226" s="2134"/>
      <c r="F226" s="2134"/>
      <c r="G226" s="2134"/>
      <c r="H226" s="2134"/>
      <c r="I226" s="2134"/>
      <c r="J226" s="2134"/>
      <c r="K226" s="3116"/>
      <c r="L226" s="2219"/>
    </row>
    <row r="227" spans="1:12" ht="15.75" x14ac:dyDescent="0.2">
      <c r="A227" s="2132"/>
      <c r="B227" s="2133"/>
      <c r="C227" s="2134"/>
      <c r="D227" s="2135">
        <f t="shared" si="3"/>
        <v>0</v>
      </c>
      <c r="E227" s="2134"/>
      <c r="F227" s="2134"/>
      <c r="G227" s="2134"/>
      <c r="H227" s="2134"/>
      <c r="I227" s="2134"/>
      <c r="J227" s="2134"/>
      <c r="K227" s="3116"/>
      <c r="L227" s="2219"/>
    </row>
    <row r="228" spans="1:12" ht="15.75" x14ac:dyDescent="0.2">
      <c r="A228" s="2132"/>
      <c r="B228" s="2133"/>
      <c r="C228" s="2134"/>
      <c r="D228" s="2135">
        <f t="shared" si="3"/>
        <v>0</v>
      </c>
      <c r="E228" s="2134"/>
      <c r="F228" s="2134"/>
      <c r="G228" s="2134"/>
      <c r="H228" s="2134"/>
      <c r="I228" s="2134"/>
      <c r="J228" s="2134"/>
      <c r="K228" s="3116"/>
      <c r="L228" s="2219"/>
    </row>
    <row r="229" spans="1:12" ht="15.75" x14ac:dyDescent="0.2">
      <c r="A229" s="2132"/>
      <c r="B229" s="2133"/>
      <c r="C229" s="2134"/>
      <c r="D229" s="2135">
        <f t="shared" si="3"/>
        <v>0</v>
      </c>
      <c r="E229" s="2134"/>
      <c r="F229" s="2134"/>
      <c r="G229" s="2134"/>
      <c r="H229" s="2134"/>
      <c r="I229" s="2134"/>
      <c r="J229" s="2134"/>
      <c r="K229" s="3116"/>
      <c r="L229" s="2219"/>
    </row>
    <row r="230" spans="1:12" ht="15.75" x14ac:dyDescent="0.2">
      <c r="A230" s="2132"/>
      <c r="B230" s="2133"/>
      <c r="C230" s="2134"/>
      <c r="D230" s="2135">
        <f t="shared" si="3"/>
        <v>0</v>
      </c>
      <c r="E230" s="2134"/>
      <c r="F230" s="2134"/>
      <c r="G230" s="2134"/>
      <c r="H230" s="2134"/>
      <c r="I230" s="2134"/>
      <c r="J230" s="2134"/>
      <c r="K230" s="3116"/>
      <c r="L230" s="2219"/>
    </row>
    <row r="231" spans="1:12" ht="15.75" x14ac:dyDescent="0.2">
      <c r="A231" s="2132"/>
      <c r="B231" s="2133"/>
      <c r="C231" s="2134"/>
      <c r="D231" s="2135">
        <f t="shared" si="3"/>
        <v>0</v>
      </c>
      <c r="E231" s="2134"/>
      <c r="F231" s="2134"/>
      <c r="G231" s="2134"/>
      <c r="H231" s="2134"/>
      <c r="I231" s="2134"/>
      <c r="J231" s="2134"/>
      <c r="K231" s="3116"/>
      <c r="L231" s="2219"/>
    </row>
    <row r="232" spans="1:12" ht="15.75" x14ac:dyDescent="0.2">
      <c r="A232" s="2132"/>
      <c r="B232" s="2133"/>
      <c r="C232" s="2134"/>
      <c r="D232" s="2135">
        <f t="shared" si="3"/>
        <v>0</v>
      </c>
      <c r="E232" s="2134"/>
      <c r="F232" s="2134"/>
      <c r="G232" s="2134"/>
      <c r="H232" s="2134"/>
      <c r="I232" s="2134"/>
      <c r="J232" s="2134"/>
      <c r="K232" s="3116"/>
      <c r="L232" s="2219"/>
    </row>
    <row r="233" spans="1:12" ht="15.75" x14ac:dyDescent="0.2">
      <c r="A233" s="2132"/>
      <c r="B233" s="2133"/>
      <c r="C233" s="2134"/>
      <c r="D233" s="2135">
        <f t="shared" si="3"/>
        <v>0</v>
      </c>
      <c r="E233" s="2134"/>
      <c r="F233" s="2134"/>
      <c r="G233" s="2134"/>
      <c r="H233" s="2134"/>
      <c r="I233" s="2134"/>
      <c r="J233" s="2134"/>
      <c r="K233" s="3116"/>
      <c r="L233" s="2219"/>
    </row>
    <row r="234" spans="1:12" ht="15.75" x14ac:dyDescent="0.2">
      <c r="A234" s="2132"/>
      <c r="B234" s="2133"/>
      <c r="C234" s="2134"/>
      <c r="D234" s="2135">
        <f t="shared" si="3"/>
        <v>0</v>
      </c>
      <c r="E234" s="2134"/>
      <c r="F234" s="2134"/>
      <c r="G234" s="2134"/>
      <c r="H234" s="2134"/>
      <c r="I234" s="2134"/>
      <c r="J234" s="2134"/>
      <c r="K234" s="3116"/>
      <c r="L234" s="2219"/>
    </row>
    <row r="235" spans="1:12" ht="15.75" x14ac:dyDescent="0.2">
      <c r="A235" s="2132"/>
      <c r="B235" s="2133"/>
      <c r="C235" s="2134"/>
      <c r="D235" s="2135">
        <f t="shared" si="3"/>
        <v>0</v>
      </c>
      <c r="E235" s="2134"/>
      <c r="F235" s="2134"/>
      <c r="G235" s="2134"/>
      <c r="H235" s="2134"/>
      <c r="I235" s="2134"/>
      <c r="J235" s="2134"/>
      <c r="K235" s="3116"/>
      <c r="L235" s="2219"/>
    </row>
    <row r="236" spans="1:12" ht="15.75" x14ac:dyDescent="0.2">
      <c r="A236" s="2132"/>
      <c r="B236" s="2133"/>
      <c r="C236" s="2134"/>
      <c r="D236" s="2135">
        <f t="shared" si="3"/>
        <v>0</v>
      </c>
      <c r="E236" s="2134"/>
      <c r="F236" s="2134"/>
      <c r="G236" s="2134"/>
      <c r="H236" s="2134"/>
      <c r="I236" s="2134"/>
      <c r="J236" s="2134"/>
      <c r="K236" s="3116"/>
      <c r="L236" s="2219"/>
    </row>
    <row r="237" spans="1:12" ht="15.75" x14ac:dyDescent="0.2">
      <c r="A237" s="2132"/>
      <c r="B237" s="2133"/>
      <c r="C237" s="2134"/>
      <c r="D237" s="2135">
        <f t="shared" si="3"/>
        <v>0</v>
      </c>
      <c r="E237" s="2134"/>
      <c r="F237" s="2134"/>
      <c r="G237" s="2134"/>
      <c r="H237" s="2134"/>
      <c r="I237" s="2134"/>
      <c r="J237" s="2134"/>
      <c r="K237" s="3116"/>
      <c r="L237" s="2219"/>
    </row>
    <row r="238" spans="1:12" ht="15.75" x14ac:dyDescent="0.2">
      <c r="A238" s="2132"/>
      <c r="B238" s="2133"/>
      <c r="C238" s="2134"/>
      <c r="D238" s="2135">
        <f t="shared" si="3"/>
        <v>0</v>
      </c>
      <c r="E238" s="2134"/>
      <c r="F238" s="2134"/>
      <c r="G238" s="2134"/>
      <c r="H238" s="2134"/>
      <c r="I238" s="2134"/>
      <c r="J238" s="2134"/>
      <c r="K238" s="3116"/>
      <c r="L238" s="2219"/>
    </row>
    <row r="239" spans="1:12" ht="15.75" x14ac:dyDescent="0.2">
      <c r="A239" s="2132"/>
      <c r="B239" s="2133"/>
      <c r="C239" s="2134"/>
      <c r="D239" s="2135">
        <f t="shared" si="3"/>
        <v>0</v>
      </c>
      <c r="E239" s="2134"/>
      <c r="F239" s="2134"/>
      <c r="G239" s="2134"/>
      <c r="H239" s="2134"/>
      <c r="I239" s="2134"/>
      <c r="J239" s="2134"/>
      <c r="K239" s="3116"/>
      <c r="L239" s="2219"/>
    </row>
    <row r="240" spans="1:12" ht="15.75" x14ac:dyDescent="0.2">
      <c r="A240" s="2132"/>
      <c r="B240" s="2133"/>
      <c r="C240" s="2134"/>
      <c r="D240" s="2135">
        <f t="shared" si="3"/>
        <v>0</v>
      </c>
      <c r="E240" s="2134"/>
      <c r="F240" s="2134"/>
      <c r="G240" s="2134"/>
      <c r="H240" s="2134"/>
      <c r="I240" s="2134"/>
      <c r="J240" s="2134"/>
      <c r="K240" s="3116"/>
      <c r="L240" s="2219"/>
    </row>
    <row r="241" spans="1:12" ht="15.75" x14ac:dyDescent="0.2">
      <c r="A241" s="2132"/>
      <c r="B241" s="2133"/>
      <c r="C241" s="2134"/>
      <c r="D241" s="2135">
        <f t="shared" si="3"/>
        <v>0</v>
      </c>
      <c r="E241" s="2134"/>
      <c r="F241" s="2134"/>
      <c r="G241" s="2134"/>
      <c r="H241" s="2134"/>
      <c r="I241" s="2134"/>
      <c r="J241" s="2134"/>
      <c r="K241" s="3116"/>
      <c r="L241" s="2219"/>
    </row>
    <row r="242" spans="1:12" ht="15.75" x14ac:dyDescent="0.2">
      <c r="A242" s="2132"/>
      <c r="B242" s="2133"/>
      <c r="C242" s="2134"/>
      <c r="D242" s="2135">
        <f t="shared" si="3"/>
        <v>0</v>
      </c>
      <c r="E242" s="2134"/>
      <c r="F242" s="2134"/>
      <c r="G242" s="2134"/>
      <c r="H242" s="2134"/>
      <c r="I242" s="2134"/>
      <c r="J242" s="2134"/>
      <c r="K242" s="3116"/>
      <c r="L242" s="2219"/>
    </row>
    <row r="243" spans="1:12" ht="15.75" x14ac:dyDescent="0.2">
      <c r="A243" s="2132"/>
      <c r="B243" s="2133"/>
      <c r="C243" s="2134"/>
      <c r="D243" s="2135">
        <f t="shared" si="3"/>
        <v>0</v>
      </c>
      <c r="E243" s="2134"/>
      <c r="F243" s="2134"/>
      <c r="G243" s="2134"/>
      <c r="H243" s="2134"/>
      <c r="I243" s="2134"/>
      <c r="J243" s="2134"/>
      <c r="K243" s="3116"/>
      <c r="L243" s="2219"/>
    </row>
    <row r="244" spans="1:12" ht="15.75" x14ac:dyDescent="0.2">
      <c r="A244" s="2132"/>
      <c r="B244" s="2133"/>
      <c r="C244" s="2134"/>
      <c r="D244" s="2135">
        <f t="shared" si="3"/>
        <v>0</v>
      </c>
      <c r="E244" s="2134"/>
      <c r="F244" s="2134"/>
      <c r="G244" s="2134"/>
      <c r="H244" s="2134"/>
      <c r="I244" s="2134"/>
      <c r="J244" s="2134"/>
      <c r="K244" s="3116"/>
      <c r="L244" s="2219"/>
    </row>
    <row r="245" spans="1:12" ht="15.75" x14ac:dyDescent="0.2">
      <c r="A245" s="2132"/>
      <c r="B245" s="2133"/>
      <c r="C245" s="2134"/>
      <c r="D245" s="2135">
        <f t="shared" si="3"/>
        <v>0</v>
      </c>
      <c r="E245" s="2134"/>
      <c r="F245" s="2134"/>
      <c r="G245" s="2134"/>
      <c r="H245" s="2134"/>
      <c r="I245" s="2134"/>
      <c r="J245" s="2134"/>
      <c r="K245" s="3116"/>
      <c r="L245" s="2219"/>
    </row>
    <row r="246" spans="1:12" ht="15.75" x14ac:dyDescent="0.2">
      <c r="A246" s="2132"/>
      <c r="B246" s="2133"/>
      <c r="C246" s="2134"/>
      <c r="D246" s="2135">
        <f t="shared" si="3"/>
        <v>0</v>
      </c>
      <c r="E246" s="2134"/>
      <c r="F246" s="2134"/>
      <c r="G246" s="2134"/>
      <c r="H246" s="2134"/>
      <c r="I246" s="2134"/>
      <c r="J246" s="2134"/>
      <c r="K246" s="3116"/>
      <c r="L246" s="2219"/>
    </row>
    <row r="247" spans="1:12" ht="15.75" x14ac:dyDescent="0.2">
      <c r="A247" s="2132"/>
      <c r="B247" s="2133"/>
      <c r="C247" s="2134"/>
      <c r="D247" s="2135">
        <f t="shared" si="3"/>
        <v>0</v>
      </c>
      <c r="E247" s="2134"/>
      <c r="F247" s="2134"/>
      <c r="G247" s="2134"/>
      <c r="H247" s="2134"/>
      <c r="I247" s="2134"/>
      <c r="J247" s="2134"/>
      <c r="K247" s="3116"/>
      <c r="L247" s="2219"/>
    </row>
    <row r="248" spans="1:12" ht="15.75" x14ac:dyDescent="0.2">
      <c r="A248" s="2132"/>
      <c r="B248" s="2133"/>
      <c r="C248" s="2134"/>
      <c r="D248" s="2135">
        <f t="shared" si="3"/>
        <v>0</v>
      </c>
      <c r="E248" s="2134"/>
      <c r="F248" s="2134"/>
      <c r="G248" s="2134"/>
      <c r="H248" s="2134"/>
      <c r="I248" s="2134"/>
      <c r="J248" s="2134"/>
      <c r="K248" s="3116"/>
      <c r="L248" s="2219"/>
    </row>
    <row r="249" spans="1:12" ht="15.75" x14ac:dyDescent="0.2">
      <c r="A249" s="2132"/>
      <c r="B249" s="2133"/>
      <c r="C249" s="2134"/>
      <c r="D249" s="2135">
        <f t="shared" si="3"/>
        <v>0</v>
      </c>
      <c r="E249" s="2134"/>
      <c r="F249" s="2134"/>
      <c r="G249" s="2134"/>
      <c r="H249" s="2134"/>
      <c r="I249" s="2134"/>
      <c r="J249" s="2134"/>
      <c r="K249" s="3116"/>
      <c r="L249" s="2219"/>
    </row>
    <row r="250" spans="1:12" ht="15.75" x14ac:dyDescent="0.2">
      <c r="A250" s="2132"/>
      <c r="B250" s="2133"/>
      <c r="C250" s="2134"/>
      <c r="D250" s="2135">
        <f t="shared" si="3"/>
        <v>0</v>
      </c>
      <c r="E250" s="2134"/>
      <c r="F250" s="2134"/>
      <c r="G250" s="2134"/>
      <c r="H250" s="2134"/>
      <c r="I250" s="2134"/>
      <c r="J250" s="2134"/>
      <c r="K250" s="3116"/>
      <c r="L250" s="2219"/>
    </row>
    <row r="251" spans="1:12" ht="15.75" x14ac:dyDescent="0.2">
      <c r="A251" s="2132"/>
      <c r="B251" s="2133"/>
      <c r="C251" s="2134"/>
      <c r="D251" s="2135">
        <f t="shared" si="3"/>
        <v>0</v>
      </c>
      <c r="E251" s="2134"/>
      <c r="F251" s="2134"/>
      <c r="G251" s="2134"/>
      <c r="H251" s="2134"/>
      <c r="I251" s="2134"/>
      <c r="J251" s="2134"/>
      <c r="K251" s="3116"/>
      <c r="L251" s="2219"/>
    </row>
    <row r="252" spans="1:12" ht="15.75" x14ac:dyDescent="0.2">
      <c r="A252" s="2132"/>
      <c r="B252" s="2133"/>
      <c r="C252" s="2134"/>
      <c r="D252" s="2135">
        <f t="shared" si="3"/>
        <v>0</v>
      </c>
      <c r="E252" s="2134"/>
      <c r="F252" s="2134"/>
      <c r="G252" s="2134"/>
      <c r="H252" s="2134"/>
      <c r="I252" s="2134"/>
      <c r="J252" s="2134"/>
      <c r="K252" s="3116"/>
      <c r="L252" s="2219"/>
    </row>
    <row r="253" spans="1:12" ht="15.75" x14ac:dyDescent="0.2">
      <c r="A253" s="2132"/>
      <c r="B253" s="2133"/>
      <c r="C253" s="2134"/>
      <c r="D253" s="2135">
        <f t="shared" si="3"/>
        <v>0</v>
      </c>
      <c r="E253" s="2134"/>
      <c r="F253" s="2134"/>
      <c r="G253" s="2134"/>
      <c r="H253" s="2134"/>
      <c r="I253" s="2134"/>
      <c r="J253" s="2134"/>
      <c r="K253" s="3116"/>
      <c r="L253" s="2219"/>
    </row>
    <row r="254" spans="1:12" ht="15.75" x14ac:dyDescent="0.2">
      <c r="A254" s="2132"/>
      <c r="B254" s="2133"/>
      <c r="C254" s="2134"/>
      <c r="D254" s="2135">
        <f t="shared" si="3"/>
        <v>0</v>
      </c>
      <c r="E254" s="2134"/>
      <c r="F254" s="2134"/>
      <c r="G254" s="2134"/>
      <c r="H254" s="2134"/>
      <c r="I254" s="2134"/>
      <c r="J254" s="2134"/>
      <c r="K254" s="3116"/>
      <c r="L254" s="2219"/>
    </row>
    <row r="255" spans="1:12" ht="15.75" x14ac:dyDescent="0.2">
      <c r="A255" s="2132"/>
      <c r="B255" s="2133"/>
      <c r="C255" s="2134"/>
      <c r="D255" s="2135">
        <f t="shared" si="3"/>
        <v>0</v>
      </c>
      <c r="E255" s="2134"/>
      <c r="F255" s="2134"/>
      <c r="G255" s="2134"/>
      <c r="H255" s="2134"/>
      <c r="I255" s="2134"/>
      <c r="J255" s="2134"/>
      <c r="K255" s="3116"/>
      <c r="L255" s="2219"/>
    </row>
    <row r="256" spans="1:12" ht="15.75" x14ac:dyDescent="0.2">
      <c r="A256" s="2132"/>
      <c r="B256" s="2133"/>
      <c r="C256" s="2134"/>
      <c r="D256" s="2135">
        <f t="shared" si="3"/>
        <v>0</v>
      </c>
      <c r="E256" s="2134"/>
      <c r="F256" s="2134"/>
      <c r="G256" s="2134"/>
      <c r="H256" s="2134"/>
      <c r="I256" s="2134"/>
      <c r="J256" s="2134"/>
      <c r="K256" s="3116"/>
      <c r="L256" s="2219"/>
    </row>
    <row r="257" spans="1:12" ht="15.75" x14ac:dyDescent="0.2">
      <c r="A257" s="2132"/>
      <c r="B257" s="2133"/>
      <c r="C257" s="2134"/>
      <c r="D257" s="2135">
        <f t="shared" si="3"/>
        <v>0</v>
      </c>
      <c r="E257" s="2134"/>
      <c r="F257" s="2134"/>
      <c r="G257" s="2134"/>
      <c r="H257" s="2134"/>
      <c r="I257" s="2134"/>
      <c r="J257" s="2134"/>
      <c r="K257" s="3116"/>
      <c r="L257" s="2219"/>
    </row>
    <row r="258" spans="1:12" ht="15.75" x14ac:dyDescent="0.2">
      <c r="A258" s="2132"/>
      <c r="B258" s="2133"/>
      <c r="C258" s="2134"/>
      <c r="D258" s="2135">
        <f t="shared" si="3"/>
        <v>0</v>
      </c>
      <c r="E258" s="2134"/>
      <c r="F258" s="2134"/>
      <c r="G258" s="2134"/>
      <c r="H258" s="2134"/>
      <c r="I258" s="2134"/>
      <c r="J258" s="2134"/>
      <c r="K258" s="3116"/>
      <c r="L258" s="2219"/>
    </row>
    <row r="259" spans="1:12" ht="15.75" x14ac:dyDescent="0.2">
      <c r="A259" s="2132"/>
      <c r="B259" s="2133"/>
      <c r="C259" s="2134"/>
      <c r="D259" s="2135">
        <f t="shared" si="3"/>
        <v>0</v>
      </c>
      <c r="E259" s="2134"/>
      <c r="F259" s="2134"/>
      <c r="G259" s="2134"/>
      <c r="H259" s="2134"/>
      <c r="I259" s="2134"/>
      <c r="J259" s="2134"/>
      <c r="K259" s="3116"/>
      <c r="L259" s="2219"/>
    </row>
    <row r="260" spans="1:12" ht="15.75" x14ac:dyDescent="0.2">
      <c r="A260" s="2132"/>
      <c r="B260" s="2133"/>
      <c r="C260" s="2134"/>
      <c r="D260" s="2135">
        <f t="shared" si="3"/>
        <v>0</v>
      </c>
      <c r="E260" s="2134"/>
      <c r="F260" s="2134"/>
      <c r="G260" s="2134"/>
      <c r="H260" s="2134"/>
      <c r="I260" s="2134"/>
      <c r="J260" s="2134"/>
      <c r="K260" s="3116"/>
      <c r="L260" s="2219"/>
    </row>
    <row r="261" spans="1:12" ht="15.75" x14ac:dyDescent="0.2">
      <c r="A261" s="2132"/>
      <c r="B261" s="2133"/>
      <c r="C261" s="2134"/>
      <c r="D261" s="2135">
        <f t="shared" si="3"/>
        <v>0</v>
      </c>
      <c r="E261" s="2134"/>
      <c r="F261" s="2134"/>
      <c r="G261" s="2134"/>
      <c r="H261" s="2134"/>
      <c r="I261" s="2134"/>
      <c r="J261" s="2134"/>
      <c r="K261" s="3116"/>
      <c r="L261" s="2219"/>
    </row>
    <row r="262" spans="1:12" ht="15.75" x14ac:dyDescent="0.2">
      <c r="A262" s="2132"/>
      <c r="B262" s="2133"/>
      <c r="C262" s="2134"/>
      <c r="D262" s="2135">
        <f t="shared" si="3"/>
        <v>0</v>
      </c>
      <c r="E262" s="2134"/>
      <c r="F262" s="2134"/>
      <c r="G262" s="2134"/>
      <c r="H262" s="2134"/>
      <c r="I262" s="2134"/>
      <c r="J262" s="2134"/>
      <c r="K262" s="3116"/>
      <c r="L262" s="2219"/>
    </row>
    <row r="263" spans="1:12" ht="15.75" x14ac:dyDescent="0.2">
      <c r="A263" s="2132"/>
      <c r="B263" s="2133"/>
      <c r="C263" s="2134"/>
      <c r="D263" s="2135">
        <f t="shared" si="3"/>
        <v>0</v>
      </c>
      <c r="E263" s="2134"/>
      <c r="F263" s="2134"/>
      <c r="G263" s="2134"/>
      <c r="H263" s="2134"/>
      <c r="I263" s="2134"/>
      <c r="J263" s="2134"/>
      <c r="K263" s="3116"/>
      <c r="L263" s="2219"/>
    </row>
    <row r="264" spans="1:12" ht="15.75" x14ac:dyDescent="0.2">
      <c r="A264" s="2132"/>
      <c r="B264" s="2133"/>
      <c r="C264" s="2134"/>
      <c r="D264" s="2135">
        <f t="shared" si="3"/>
        <v>0</v>
      </c>
      <c r="E264" s="2134"/>
      <c r="F264" s="2134"/>
      <c r="G264" s="2134"/>
      <c r="H264" s="2134"/>
      <c r="I264" s="2134"/>
      <c r="J264" s="2134"/>
      <c r="K264" s="3116"/>
      <c r="L264" s="2219"/>
    </row>
    <row r="265" spans="1:12" ht="15.75" x14ac:dyDescent="0.2">
      <c r="A265" s="2132"/>
      <c r="B265" s="2133"/>
      <c r="C265" s="2134"/>
      <c r="D265" s="2135">
        <f t="shared" ref="D265:D328" si="4">+C265*(100-E265)/100</f>
        <v>0</v>
      </c>
      <c r="E265" s="2134"/>
      <c r="F265" s="2134"/>
      <c r="G265" s="2134"/>
      <c r="H265" s="2134"/>
      <c r="I265" s="2134"/>
      <c r="J265" s="2134"/>
      <c r="K265" s="3116"/>
      <c r="L265" s="2219"/>
    </row>
    <row r="266" spans="1:12" ht="15.75" x14ac:dyDescent="0.2">
      <c r="A266" s="2132"/>
      <c r="B266" s="2133"/>
      <c r="C266" s="2134"/>
      <c r="D266" s="2135">
        <f t="shared" si="4"/>
        <v>0</v>
      </c>
      <c r="E266" s="2134"/>
      <c r="F266" s="2134"/>
      <c r="G266" s="2134"/>
      <c r="H266" s="2134"/>
      <c r="I266" s="2134"/>
      <c r="J266" s="2134"/>
      <c r="K266" s="3116"/>
      <c r="L266" s="2219"/>
    </row>
    <row r="267" spans="1:12" ht="15.75" x14ac:dyDescent="0.2">
      <c r="A267" s="2132"/>
      <c r="B267" s="2133"/>
      <c r="C267" s="2134"/>
      <c r="D267" s="2135">
        <f t="shared" si="4"/>
        <v>0</v>
      </c>
      <c r="E267" s="2134"/>
      <c r="F267" s="2134"/>
      <c r="G267" s="2134"/>
      <c r="H267" s="2134"/>
      <c r="I267" s="2134"/>
      <c r="J267" s="2134"/>
      <c r="K267" s="3116"/>
      <c r="L267" s="2219"/>
    </row>
    <row r="268" spans="1:12" ht="15.75" x14ac:dyDescent="0.2">
      <c r="A268" s="2132"/>
      <c r="B268" s="2133"/>
      <c r="C268" s="2134"/>
      <c r="D268" s="2135">
        <f t="shared" si="4"/>
        <v>0</v>
      </c>
      <c r="E268" s="2134"/>
      <c r="F268" s="2134"/>
      <c r="G268" s="2134"/>
      <c r="H268" s="2134"/>
      <c r="I268" s="2134"/>
      <c r="J268" s="2134"/>
      <c r="K268" s="3116"/>
      <c r="L268" s="2219"/>
    </row>
    <row r="269" spans="1:12" ht="15.75" x14ac:dyDescent="0.2">
      <c r="A269" s="2132"/>
      <c r="B269" s="2133"/>
      <c r="C269" s="2134"/>
      <c r="D269" s="2135">
        <f t="shared" si="4"/>
        <v>0</v>
      </c>
      <c r="E269" s="2134"/>
      <c r="F269" s="2134"/>
      <c r="G269" s="2134"/>
      <c r="H269" s="2134"/>
      <c r="I269" s="2134"/>
      <c r="J269" s="2134"/>
      <c r="K269" s="3116"/>
      <c r="L269" s="2219"/>
    </row>
    <row r="270" spans="1:12" ht="15.75" x14ac:dyDescent="0.2">
      <c r="A270" s="2132"/>
      <c r="B270" s="2133"/>
      <c r="C270" s="2134"/>
      <c r="D270" s="2135">
        <f t="shared" si="4"/>
        <v>0</v>
      </c>
      <c r="E270" s="2134"/>
      <c r="F270" s="2134"/>
      <c r="G270" s="2134"/>
      <c r="H270" s="2134"/>
      <c r="I270" s="2134"/>
      <c r="J270" s="2134"/>
      <c r="K270" s="3116"/>
      <c r="L270" s="2219"/>
    </row>
    <row r="271" spans="1:12" ht="15.75" x14ac:dyDescent="0.2">
      <c r="A271" s="2132"/>
      <c r="B271" s="2133"/>
      <c r="C271" s="2134"/>
      <c r="D271" s="2135">
        <f t="shared" si="4"/>
        <v>0</v>
      </c>
      <c r="E271" s="2134"/>
      <c r="F271" s="2134"/>
      <c r="G271" s="2134"/>
      <c r="H271" s="2134"/>
      <c r="I271" s="2134"/>
      <c r="J271" s="2134"/>
      <c r="K271" s="3116"/>
      <c r="L271" s="2219"/>
    </row>
    <row r="272" spans="1:12" ht="15.75" x14ac:dyDescent="0.2">
      <c r="A272" s="2132"/>
      <c r="B272" s="2133"/>
      <c r="C272" s="2134"/>
      <c r="D272" s="2135">
        <f t="shared" si="4"/>
        <v>0</v>
      </c>
      <c r="E272" s="2134"/>
      <c r="F272" s="2134"/>
      <c r="G272" s="2134"/>
      <c r="H272" s="2134"/>
      <c r="I272" s="2134"/>
      <c r="J272" s="2134"/>
      <c r="K272" s="3116"/>
      <c r="L272" s="2219"/>
    </row>
    <row r="273" spans="1:12" ht="15.75" x14ac:dyDescent="0.2">
      <c r="A273" s="2132"/>
      <c r="B273" s="2133"/>
      <c r="C273" s="2134"/>
      <c r="D273" s="2135">
        <f t="shared" si="4"/>
        <v>0</v>
      </c>
      <c r="E273" s="2134"/>
      <c r="F273" s="2134"/>
      <c r="G273" s="2134"/>
      <c r="H273" s="2134"/>
      <c r="I273" s="2134"/>
      <c r="J273" s="2134"/>
      <c r="K273" s="3116"/>
      <c r="L273" s="2219"/>
    </row>
    <row r="274" spans="1:12" ht="15.75" x14ac:dyDescent="0.2">
      <c r="A274" s="2132"/>
      <c r="B274" s="2133"/>
      <c r="C274" s="2134"/>
      <c r="D274" s="2135">
        <f t="shared" si="4"/>
        <v>0</v>
      </c>
      <c r="E274" s="2134"/>
      <c r="F274" s="2134"/>
      <c r="G274" s="2134"/>
      <c r="H274" s="2134"/>
      <c r="I274" s="2134"/>
      <c r="J274" s="2134"/>
      <c r="K274" s="3116"/>
      <c r="L274" s="2219"/>
    </row>
    <row r="275" spans="1:12" ht="15.75" x14ac:dyDescent="0.2">
      <c r="A275" s="2132"/>
      <c r="B275" s="2133"/>
      <c r="C275" s="2134"/>
      <c r="D275" s="2135">
        <f t="shared" si="4"/>
        <v>0</v>
      </c>
      <c r="E275" s="2134"/>
      <c r="F275" s="2134"/>
      <c r="G275" s="2134"/>
      <c r="H275" s="2134"/>
      <c r="I275" s="2134"/>
      <c r="J275" s="2134"/>
      <c r="K275" s="3116"/>
      <c r="L275" s="2219"/>
    </row>
    <row r="276" spans="1:12" ht="15.75" x14ac:dyDescent="0.2">
      <c r="A276" s="2132"/>
      <c r="B276" s="2133"/>
      <c r="C276" s="2134"/>
      <c r="D276" s="2135">
        <f t="shared" si="4"/>
        <v>0</v>
      </c>
      <c r="E276" s="2134"/>
      <c r="F276" s="2134"/>
      <c r="G276" s="2134"/>
      <c r="H276" s="2134"/>
      <c r="I276" s="2134"/>
      <c r="J276" s="2134"/>
      <c r="K276" s="3116"/>
      <c r="L276" s="2219"/>
    </row>
    <row r="277" spans="1:12" ht="15.75" x14ac:dyDescent="0.2">
      <c r="A277" s="2132"/>
      <c r="B277" s="2133"/>
      <c r="C277" s="2134"/>
      <c r="D277" s="2135">
        <f t="shared" si="4"/>
        <v>0</v>
      </c>
      <c r="E277" s="2134"/>
      <c r="F277" s="2134"/>
      <c r="G277" s="2134"/>
      <c r="H277" s="2134"/>
      <c r="I277" s="2134"/>
      <c r="J277" s="2134"/>
      <c r="K277" s="3116"/>
      <c r="L277" s="2219"/>
    </row>
    <row r="278" spans="1:12" ht="15.75" x14ac:dyDescent="0.2">
      <c r="A278" s="2132"/>
      <c r="B278" s="2133"/>
      <c r="C278" s="2134"/>
      <c r="D278" s="2135">
        <f t="shared" si="4"/>
        <v>0</v>
      </c>
      <c r="E278" s="2134"/>
      <c r="F278" s="2134"/>
      <c r="G278" s="2134"/>
      <c r="H278" s="2134"/>
      <c r="I278" s="2134"/>
      <c r="J278" s="2134"/>
      <c r="K278" s="3116"/>
      <c r="L278" s="2219"/>
    </row>
    <row r="279" spans="1:12" ht="15.75" x14ac:dyDescent="0.2">
      <c r="A279" s="2132"/>
      <c r="B279" s="2133"/>
      <c r="C279" s="2134"/>
      <c r="D279" s="2135">
        <f t="shared" si="4"/>
        <v>0</v>
      </c>
      <c r="E279" s="2134"/>
      <c r="F279" s="2134"/>
      <c r="G279" s="2134"/>
      <c r="H279" s="2134"/>
      <c r="I279" s="2134"/>
      <c r="J279" s="2134"/>
      <c r="K279" s="3116"/>
      <c r="L279" s="2219"/>
    </row>
    <row r="280" spans="1:12" ht="15.75" x14ac:dyDescent="0.2">
      <c r="A280" s="2132"/>
      <c r="B280" s="2133"/>
      <c r="C280" s="2134"/>
      <c r="D280" s="2135">
        <f t="shared" si="4"/>
        <v>0</v>
      </c>
      <c r="E280" s="2134"/>
      <c r="F280" s="2134"/>
      <c r="G280" s="2134"/>
      <c r="H280" s="2134"/>
      <c r="I280" s="2134"/>
      <c r="J280" s="2134"/>
      <c r="K280" s="3116"/>
      <c r="L280" s="2219"/>
    </row>
    <row r="281" spans="1:12" ht="15.75" x14ac:dyDescent="0.2">
      <c r="A281" s="2132"/>
      <c r="B281" s="2133"/>
      <c r="C281" s="2134"/>
      <c r="D281" s="2135">
        <f t="shared" si="4"/>
        <v>0</v>
      </c>
      <c r="E281" s="2134"/>
      <c r="F281" s="2134"/>
      <c r="G281" s="2134"/>
      <c r="H281" s="2134"/>
      <c r="I281" s="2134"/>
      <c r="J281" s="2134"/>
      <c r="K281" s="3116"/>
      <c r="L281" s="2219"/>
    </row>
    <row r="282" spans="1:12" ht="15.75" x14ac:dyDescent="0.2">
      <c r="A282" s="2132"/>
      <c r="B282" s="2133"/>
      <c r="C282" s="2134"/>
      <c r="D282" s="2135">
        <f t="shared" si="4"/>
        <v>0</v>
      </c>
      <c r="E282" s="2134"/>
      <c r="F282" s="2134"/>
      <c r="G282" s="2134"/>
      <c r="H282" s="2134"/>
      <c r="I282" s="2134"/>
      <c r="J282" s="2134"/>
      <c r="K282" s="3116"/>
      <c r="L282" s="2219"/>
    </row>
    <row r="283" spans="1:12" ht="15.75" x14ac:dyDescent="0.2">
      <c r="A283" s="2132"/>
      <c r="B283" s="2133"/>
      <c r="C283" s="2134"/>
      <c r="D283" s="2135">
        <f t="shared" si="4"/>
        <v>0</v>
      </c>
      <c r="E283" s="2134"/>
      <c r="F283" s="2134"/>
      <c r="G283" s="2134"/>
      <c r="H283" s="2134"/>
      <c r="I283" s="2134"/>
      <c r="J283" s="2134"/>
      <c r="K283" s="3116"/>
      <c r="L283" s="2219"/>
    </row>
    <row r="284" spans="1:12" ht="15.75" x14ac:dyDescent="0.2">
      <c r="A284" s="2132"/>
      <c r="B284" s="2133"/>
      <c r="C284" s="2134"/>
      <c r="D284" s="2135">
        <f t="shared" si="4"/>
        <v>0</v>
      </c>
      <c r="E284" s="2134"/>
      <c r="F284" s="2134"/>
      <c r="G284" s="2134"/>
      <c r="H284" s="2134"/>
      <c r="I284" s="2134"/>
      <c r="J284" s="2134"/>
      <c r="K284" s="3116"/>
      <c r="L284" s="2219"/>
    </row>
    <row r="285" spans="1:12" ht="15.75" x14ac:dyDescent="0.2">
      <c r="A285" s="2132"/>
      <c r="B285" s="2133"/>
      <c r="C285" s="2134"/>
      <c r="D285" s="2135">
        <f t="shared" si="4"/>
        <v>0</v>
      </c>
      <c r="E285" s="2134"/>
      <c r="F285" s="2134"/>
      <c r="G285" s="2134"/>
      <c r="H285" s="2134"/>
      <c r="I285" s="2134"/>
      <c r="J285" s="2134"/>
      <c r="K285" s="3116"/>
      <c r="L285" s="2219"/>
    </row>
    <row r="286" spans="1:12" ht="15.75" x14ac:dyDescent="0.2">
      <c r="A286" s="2132"/>
      <c r="B286" s="2133"/>
      <c r="C286" s="2134"/>
      <c r="D286" s="2135">
        <f t="shared" si="4"/>
        <v>0</v>
      </c>
      <c r="E286" s="2134"/>
      <c r="F286" s="2134"/>
      <c r="G286" s="2134"/>
      <c r="H286" s="2134"/>
      <c r="I286" s="2134"/>
      <c r="J286" s="2134"/>
      <c r="K286" s="3116"/>
      <c r="L286" s="2219"/>
    </row>
    <row r="287" spans="1:12" ht="15.75" x14ac:dyDescent="0.2">
      <c r="A287" s="2132"/>
      <c r="B287" s="2133"/>
      <c r="C287" s="2134"/>
      <c r="D287" s="2135">
        <f t="shared" si="4"/>
        <v>0</v>
      </c>
      <c r="E287" s="2134"/>
      <c r="F287" s="2134"/>
      <c r="G287" s="2134"/>
      <c r="H287" s="2134"/>
      <c r="I287" s="2134"/>
      <c r="J287" s="2134"/>
      <c r="K287" s="3116"/>
      <c r="L287" s="2219"/>
    </row>
    <row r="288" spans="1:12" ht="15.75" x14ac:dyDescent="0.2">
      <c r="A288" s="2132"/>
      <c r="B288" s="2133"/>
      <c r="C288" s="2134"/>
      <c r="D288" s="2135">
        <f t="shared" si="4"/>
        <v>0</v>
      </c>
      <c r="E288" s="2134"/>
      <c r="F288" s="2134"/>
      <c r="G288" s="2134"/>
      <c r="H288" s="2134"/>
      <c r="I288" s="2134"/>
      <c r="J288" s="2134"/>
      <c r="K288" s="3116"/>
      <c r="L288" s="2219"/>
    </row>
    <row r="289" spans="1:12" ht="15.75" x14ac:dyDescent="0.2">
      <c r="A289" s="2132"/>
      <c r="B289" s="2133"/>
      <c r="C289" s="2134"/>
      <c r="D289" s="2135">
        <f t="shared" si="4"/>
        <v>0</v>
      </c>
      <c r="E289" s="2134"/>
      <c r="F289" s="2134"/>
      <c r="G289" s="2134"/>
      <c r="H289" s="2134"/>
      <c r="I289" s="2134"/>
      <c r="J289" s="2134"/>
      <c r="K289" s="3116"/>
      <c r="L289" s="2219"/>
    </row>
    <row r="290" spans="1:12" ht="15.75" x14ac:dyDescent="0.2">
      <c r="A290" s="2132"/>
      <c r="B290" s="2133"/>
      <c r="C290" s="2134"/>
      <c r="D290" s="2135">
        <f t="shared" si="4"/>
        <v>0</v>
      </c>
      <c r="E290" s="2134"/>
      <c r="F290" s="2134"/>
      <c r="G290" s="2134"/>
      <c r="H290" s="2134"/>
      <c r="I290" s="2134"/>
      <c r="J290" s="2134"/>
      <c r="K290" s="3116"/>
      <c r="L290" s="2219"/>
    </row>
    <row r="291" spans="1:12" ht="15.75" x14ac:dyDescent="0.2">
      <c r="A291" s="2132"/>
      <c r="B291" s="2133"/>
      <c r="C291" s="2134"/>
      <c r="D291" s="2135">
        <f t="shared" si="4"/>
        <v>0</v>
      </c>
      <c r="E291" s="2134"/>
      <c r="F291" s="2134"/>
      <c r="G291" s="2134"/>
      <c r="H291" s="2134"/>
      <c r="I291" s="2134"/>
      <c r="J291" s="2134"/>
      <c r="K291" s="3116"/>
      <c r="L291" s="2219"/>
    </row>
    <row r="292" spans="1:12" ht="15.75" x14ac:dyDescent="0.2">
      <c r="A292" s="2132"/>
      <c r="B292" s="2133"/>
      <c r="C292" s="2134"/>
      <c r="D292" s="2135">
        <f t="shared" si="4"/>
        <v>0</v>
      </c>
      <c r="E292" s="2134"/>
      <c r="F292" s="2134"/>
      <c r="G292" s="2134"/>
      <c r="H292" s="2134"/>
      <c r="I292" s="2134"/>
      <c r="J292" s="2134"/>
      <c r="K292" s="3116"/>
      <c r="L292" s="2219"/>
    </row>
    <row r="293" spans="1:12" ht="15.75" x14ac:dyDescent="0.2">
      <c r="A293" s="2132"/>
      <c r="B293" s="2133"/>
      <c r="C293" s="2134"/>
      <c r="D293" s="2135">
        <f t="shared" si="4"/>
        <v>0</v>
      </c>
      <c r="E293" s="2134"/>
      <c r="F293" s="2134"/>
      <c r="G293" s="2134"/>
      <c r="H293" s="2134"/>
      <c r="I293" s="2134"/>
      <c r="J293" s="2134"/>
      <c r="K293" s="3116"/>
      <c r="L293" s="2219"/>
    </row>
    <row r="294" spans="1:12" ht="15.75" x14ac:dyDescent="0.2">
      <c r="A294" s="2132"/>
      <c r="B294" s="2133"/>
      <c r="C294" s="2134"/>
      <c r="D294" s="2135">
        <f t="shared" si="4"/>
        <v>0</v>
      </c>
      <c r="E294" s="2134"/>
      <c r="F294" s="2134"/>
      <c r="G294" s="2134"/>
      <c r="H294" s="2134"/>
      <c r="I294" s="2134"/>
      <c r="J294" s="2134"/>
      <c r="K294" s="3116"/>
      <c r="L294" s="2219"/>
    </row>
    <row r="295" spans="1:12" ht="15.75" x14ac:dyDescent="0.2">
      <c r="A295" s="2132"/>
      <c r="B295" s="2133"/>
      <c r="C295" s="2134"/>
      <c r="D295" s="2135">
        <f t="shared" si="4"/>
        <v>0</v>
      </c>
      <c r="E295" s="2134"/>
      <c r="F295" s="2134"/>
      <c r="G295" s="2134"/>
      <c r="H295" s="2134"/>
      <c r="I295" s="2134"/>
      <c r="J295" s="2134"/>
      <c r="K295" s="3116"/>
      <c r="L295" s="2219"/>
    </row>
    <row r="296" spans="1:12" ht="15.75" x14ac:dyDescent="0.2">
      <c r="A296" s="2132"/>
      <c r="B296" s="2133"/>
      <c r="C296" s="2134"/>
      <c r="D296" s="2135">
        <f t="shared" si="4"/>
        <v>0</v>
      </c>
      <c r="E296" s="2134"/>
      <c r="F296" s="2134"/>
      <c r="G296" s="2134"/>
      <c r="H296" s="2134"/>
      <c r="I296" s="2134"/>
      <c r="J296" s="2134"/>
      <c r="K296" s="3116"/>
      <c r="L296" s="2219"/>
    </row>
    <row r="297" spans="1:12" ht="15.75" x14ac:dyDescent="0.2">
      <c r="A297" s="2132"/>
      <c r="B297" s="2133"/>
      <c r="C297" s="2134"/>
      <c r="D297" s="2135">
        <f t="shared" si="4"/>
        <v>0</v>
      </c>
      <c r="E297" s="2134"/>
      <c r="F297" s="2134"/>
      <c r="G297" s="2134"/>
      <c r="H297" s="2134"/>
      <c r="I297" s="2134"/>
      <c r="J297" s="2134"/>
      <c r="K297" s="3116"/>
      <c r="L297" s="2219"/>
    </row>
    <row r="298" spans="1:12" ht="15.75" x14ac:dyDescent="0.2">
      <c r="A298" s="2132"/>
      <c r="B298" s="2133"/>
      <c r="C298" s="2134"/>
      <c r="D298" s="2135">
        <f t="shared" si="4"/>
        <v>0</v>
      </c>
      <c r="E298" s="2134"/>
      <c r="F298" s="2134"/>
      <c r="G298" s="2134"/>
      <c r="H298" s="2134"/>
      <c r="I298" s="2134"/>
      <c r="J298" s="2134"/>
      <c r="K298" s="3116"/>
      <c r="L298" s="2219"/>
    </row>
    <row r="299" spans="1:12" ht="15.75" x14ac:dyDescent="0.2">
      <c r="A299" s="2132"/>
      <c r="B299" s="2133"/>
      <c r="C299" s="2134"/>
      <c r="D299" s="2135">
        <f t="shared" si="4"/>
        <v>0</v>
      </c>
      <c r="E299" s="2134"/>
      <c r="F299" s="2134"/>
      <c r="G299" s="2134"/>
      <c r="H299" s="2134"/>
      <c r="I299" s="2134"/>
      <c r="J299" s="2134"/>
      <c r="K299" s="3116"/>
      <c r="L299" s="2219"/>
    </row>
    <row r="300" spans="1:12" ht="15.75" x14ac:dyDescent="0.2">
      <c r="A300" s="2132"/>
      <c r="B300" s="2133"/>
      <c r="C300" s="2134"/>
      <c r="D300" s="2135">
        <f t="shared" si="4"/>
        <v>0</v>
      </c>
      <c r="E300" s="2134"/>
      <c r="F300" s="2134"/>
      <c r="G300" s="2134"/>
      <c r="H300" s="2134"/>
      <c r="I300" s="2134"/>
      <c r="J300" s="2134"/>
      <c r="K300" s="3116"/>
      <c r="L300" s="2219"/>
    </row>
    <row r="301" spans="1:12" ht="15.75" x14ac:dyDescent="0.2">
      <c r="A301" s="2132"/>
      <c r="B301" s="2133"/>
      <c r="C301" s="2134"/>
      <c r="D301" s="2135">
        <f t="shared" si="4"/>
        <v>0</v>
      </c>
      <c r="E301" s="2134"/>
      <c r="F301" s="2134"/>
      <c r="G301" s="2134"/>
      <c r="H301" s="2134"/>
      <c r="I301" s="2134"/>
      <c r="J301" s="2134"/>
      <c r="K301" s="3116"/>
      <c r="L301" s="2219"/>
    </row>
    <row r="302" spans="1:12" ht="15.75" x14ac:dyDescent="0.2">
      <c r="A302" s="2132"/>
      <c r="B302" s="2133"/>
      <c r="C302" s="2134"/>
      <c r="D302" s="2135">
        <f t="shared" si="4"/>
        <v>0</v>
      </c>
      <c r="E302" s="2134"/>
      <c r="F302" s="2134"/>
      <c r="G302" s="2134"/>
      <c r="H302" s="2134"/>
      <c r="I302" s="2134"/>
      <c r="J302" s="2134"/>
      <c r="K302" s="3116"/>
      <c r="L302" s="2219"/>
    </row>
    <row r="303" spans="1:12" ht="15.75" x14ac:dyDescent="0.2">
      <c r="A303" s="2132"/>
      <c r="B303" s="2133"/>
      <c r="C303" s="2134"/>
      <c r="D303" s="2135">
        <f t="shared" si="4"/>
        <v>0</v>
      </c>
      <c r="E303" s="2134"/>
      <c r="F303" s="2134"/>
      <c r="G303" s="2134"/>
      <c r="H303" s="2134"/>
      <c r="I303" s="2134"/>
      <c r="J303" s="2134"/>
      <c r="K303" s="3116"/>
      <c r="L303" s="2219"/>
    </row>
    <row r="304" spans="1:12" ht="15.75" x14ac:dyDescent="0.2">
      <c r="A304" s="2132"/>
      <c r="B304" s="2133"/>
      <c r="C304" s="2134"/>
      <c r="D304" s="2135">
        <f t="shared" si="4"/>
        <v>0</v>
      </c>
      <c r="E304" s="2134"/>
      <c r="F304" s="2134"/>
      <c r="G304" s="2134"/>
      <c r="H304" s="2134"/>
      <c r="I304" s="2134"/>
      <c r="J304" s="2134"/>
      <c r="K304" s="3116"/>
      <c r="L304" s="2219"/>
    </row>
    <row r="305" spans="1:12" ht="15.75" x14ac:dyDescent="0.2">
      <c r="A305" s="2132"/>
      <c r="B305" s="2133"/>
      <c r="C305" s="2134"/>
      <c r="D305" s="2135">
        <f t="shared" si="4"/>
        <v>0</v>
      </c>
      <c r="E305" s="2134"/>
      <c r="F305" s="2134"/>
      <c r="G305" s="2134"/>
      <c r="H305" s="2134"/>
      <c r="I305" s="2134"/>
      <c r="J305" s="2134"/>
      <c r="K305" s="3116"/>
      <c r="L305" s="2219"/>
    </row>
    <row r="306" spans="1:12" ht="15.75" x14ac:dyDescent="0.2">
      <c r="A306" s="2132"/>
      <c r="B306" s="2133"/>
      <c r="C306" s="2134"/>
      <c r="D306" s="2135">
        <f t="shared" si="4"/>
        <v>0</v>
      </c>
      <c r="E306" s="2134"/>
      <c r="F306" s="2134"/>
      <c r="G306" s="2134"/>
      <c r="H306" s="2134"/>
      <c r="I306" s="2134"/>
      <c r="J306" s="2134"/>
      <c r="K306" s="3116"/>
      <c r="L306" s="2219"/>
    </row>
    <row r="307" spans="1:12" ht="15.75" x14ac:dyDescent="0.2">
      <c r="A307" s="2132"/>
      <c r="B307" s="2133"/>
      <c r="C307" s="2134"/>
      <c r="D307" s="2135">
        <f t="shared" si="4"/>
        <v>0</v>
      </c>
      <c r="E307" s="2134"/>
      <c r="F307" s="2134"/>
      <c r="G307" s="2134"/>
      <c r="H307" s="2134"/>
      <c r="I307" s="2134"/>
      <c r="J307" s="2134"/>
      <c r="K307" s="3116"/>
      <c r="L307" s="2219"/>
    </row>
    <row r="308" spans="1:12" ht="15.75" x14ac:dyDescent="0.2">
      <c r="A308" s="2132"/>
      <c r="B308" s="2133"/>
      <c r="C308" s="2134"/>
      <c r="D308" s="2135">
        <f t="shared" si="4"/>
        <v>0</v>
      </c>
      <c r="E308" s="2134"/>
      <c r="F308" s="2134"/>
      <c r="G308" s="2134"/>
      <c r="H308" s="2134"/>
      <c r="I308" s="2134"/>
      <c r="J308" s="2134"/>
      <c r="K308" s="3116"/>
      <c r="L308" s="2219"/>
    </row>
    <row r="309" spans="1:12" ht="15.75" x14ac:dyDescent="0.2">
      <c r="A309" s="2132"/>
      <c r="B309" s="2133"/>
      <c r="C309" s="2134"/>
      <c r="D309" s="2135">
        <f t="shared" si="4"/>
        <v>0</v>
      </c>
      <c r="E309" s="2134"/>
      <c r="F309" s="2134"/>
      <c r="G309" s="2134"/>
      <c r="H309" s="2134"/>
      <c r="I309" s="2134"/>
      <c r="J309" s="2134"/>
      <c r="K309" s="3116"/>
      <c r="L309" s="2219"/>
    </row>
    <row r="310" spans="1:12" ht="15.75" x14ac:dyDescent="0.2">
      <c r="A310" s="2132"/>
      <c r="B310" s="2133"/>
      <c r="C310" s="2134"/>
      <c r="D310" s="2135">
        <f t="shared" si="4"/>
        <v>0</v>
      </c>
      <c r="E310" s="2134"/>
      <c r="F310" s="2134"/>
      <c r="G310" s="2134"/>
      <c r="H310" s="2134"/>
      <c r="I310" s="2134"/>
      <c r="J310" s="2134"/>
      <c r="K310" s="3116"/>
      <c r="L310" s="2219"/>
    </row>
    <row r="311" spans="1:12" ht="15.75" x14ac:dyDescent="0.2">
      <c r="A311" s="2132"/>
      <c r="B311" s="2133"/>
      <c r="C311" s="2134"/>
      <c r="D311" s="2135">
        <f t="shared" si="4"/>
        <v>0</v>
      </c>
      <c r="E311" s="2134"/>
      <c r="F311" s="2134"/>
      <c r="G311" s="2134"/>
      <c r="H311" s="2134"/>
      <c r="I311" s="2134"/>
      <c r="J311" s="2134"/>
      <c r="K311" s="3116"/>
      <c r="L311" s="2219"/>
    </row>
    <row r="312" spans="1:12" ht="15.75" x14ac:dyDescent="0.2">
      <c r="A312" s="2132"/>
      <c r="B312" s="2133"/>
      <c r="C312" s="2134"/>
      <c r="D312" s="2135">
        <f t="shared" si="4"/>
        <v>0</v>
      </c>
      <c r="E312" s="2134"/>
      <c r="F312" s="2134"/>
      <c r="G312" s="2134"/>
      <c r="H312" s="2134"/>
      <c r="I312" s="2134"/>
      <c r="J312" s="2134"/>
      <c r="K312" s="3116"/>
      <c r="L312" s="2219"/>
    </row>
    <row r="313" spans="1:12" ht="15.75" x14ac:dyDescent="0.2">
      <c r="A313" s="2132"/>
      <c r="B313" s="2133"/>
      <c r="C313" s="2134"/>
      <c r="D313" s="2135">
        <f t="shared" si="4"/>
        <v>0</v>
      </c>
      <c r="E313" s="2134"/>
      <c r="F313" s="2134"/>
      <c r="G313" s="2134"/>
      <c r="H313" s="2134"/>
      <c r="I313" s="2134"/>
      <c r="J313" s="2134"/>
      <c r="K313" s="3116"/>
      <c r="L313" s="2219"/>
    </row>
    <row r="314" spans="1:12" ht="15.75" x14ac:dyDescent="0.2">
      <c r="A314" s="2132"/>
      <c r="B314" s="2133"/>
      <c r="C314" s="2134"/>
      <c r="D314" s="2135">
        <f t="shared" si="4"/>
        <v>0</v>
      </c>
      <c r="E314" s="2134"/>
      <c r="F314" s="2134"/>
      <c r="G314" s="2134"/>
      <c r="H314" s="2134"/>
      <c r="I314" s="2134"/>
      <c r="J314" s="2134"/>
      <c r="K314" s="3116"/>
      <c r="L314" s="2219"/>
    </row>
    <row r="315" spans="1:12" ht="15.75" x14ac:dyDescent="0.2">
      <c r="A315" s="2132"/>
      <c r="B315" s="2133"/>
      <c r="C315" s="2134"/>
      <c r="D315" s="2135">
        <f t="shared" si="4"/>
        <v>0</v>
      </c>
      <c r="E315" s="2134"/>
      <c r="F315" s="2134"/>
      <c r="G315" s="2134"/>
      <c r="H315" s="2134"/>
      <c r="I315" s="2134"/>
      <c r="J315" s="2134"/>
      <c r="K315" s="3116"/>
      <c r="L315" s="2219"/>
    </row>
    <row r="316" spans="1:12" ht="15.75" x14ac:dyDescent="0.2">
      <c r="A316" s="2132"/>
      <c r="B316" s="2133"/>
      <c r="C316" s="2134"/>
      <c r="D316" s="2135">
        <f t="shared" si="4"/>
        <v>0</v>
      </c>
      <c r="E316" s="2134"/>
      <c r="F316" s="2134"/>
      <c r="G316" s="2134"/>
      <c r="H316" s="2134"/>
      <c r="I316" s="2134"/>
      <c r="J316" s="2134"/>
      <c r="K316" s="3116"/>
      <c r="L316" s="2219"/>
    </row>
    <row r="317" spans="1:12" ht="15.75" x14ac:dyDescent="0.2">
      <c r="A317" s="2132"/>
      <c r="B317" s="2133"/>
      <c r="C317" s="2134"/>
      <c r="D317" s="2135">
        <f t="shared" si="4"/>
        <v>0</v>
      </c>
      <c r="E317" s="2134"/>
      <c r="F317" s="2134"/>
      <c r="G317" s="2134"/>
      <c r="H317" s="2134"/>
      <c r="I317" s="2134"/>
      <c r="J317" s="2134"/>
      <c r="K317" s="3116"/>
      <c r="L317" s="2219"/>
    </row>
    <row r="318" spans="1:12" ht="15.75" x14ac:dyDescent="0.2">
      <c r="A318" s="2132"/>
      <c r="B318" s="2133"/>
      <c r="C318" s="2134"/>
      <c r="D318" s="2135">
        <f t="shared" si="4"/>
        <v>0</v>
      </c>
      <c r="E318" s="2134"/>
      <c r="F318" s="2134"/>
      <c r="G318" s="2134"/>
      <c r="H318" s="2134"/>
      <c r="I318" s="2134"/>
      <c r="J318" s="2134"/>
      <c r="K318" s="3116"/>
      <c r="L318" s="2219"/>
    </row>
    <row r="319" spans="1:12" ht="15.75" x14ac:dyDescent="0.2">
      <c r="A319" s="2132"/>
      <c r="B319" s="2133"/>
      <c r="C319" s="2134"/>
      <c r="D319" s="2135">
        <f t="shared" si="4"/>
        <v>0</v>
      </c>
      <c r="E319" s="2134"/>
      <c r="F319" s="2134"/>
      <c r="G319" s="2134"/>
      <c r="H319" s="2134"/>
      <c r="I319" s="2134"/>
      <c r="J319" s="2134"/>
      <c r="K319" s="3116"/>
      <c r="L319" s="2219"/>
    </row>
    <row r="320" spans="1:12" ht="15.75" x14ac:dyDescent="0.2">
      <c r="A320" s="2132"/>
      <c r="B320" s="2133"/>
      <c r="C320" s="2134"/>
      <c r="D320" s="2135">
        <f t="shared" si="4"/>
        <v>0</v>
      </c>
      <c r="E320" s="2134"/>
      <c r="F320" s="2134"/>
      <c r="G320" s="2134"/>
      <c r="H320" s="2134"/>
      <c r="I320" s="2134"/>
      <c r="J320" s="2134"/>
      <c r="K320" s="3116"/>
      <c r="L320" s="2219"/>
    </row>
    <row r="321" spans="1:12" ht="15.75" x14ac:dyDescent="0.2">
      <c r="A321" s="2132"/>
      <c r="B321" s="2133"/>
      <c r="C321" s="2134"/>
      <c r="D321" s="2135">
        <f t="shared" si="4"/>
        <v>0</v>
      </c>
      <c r="E321" s="2134"/>
      <c r="F321" s="2134"/>
      <c r="G321" s="2134"/>
      <c r="H321" s="2134"/>
      <c r="I321" s="2134"/>
      <c r="J321" s="2134"/>
      <c r="K321" s="3116"/>
      <c r="L321" s="2219"/>
    </row>
    <row r="322" spans="1:12" ht="15.75" x14ac:dyDescent="0.2">
      <c r="A322" s="2132"/>
      <c r="B322" s="2133"/>
      <c r="C322" s="2134"/>
      <c r="D322" s="2135">
        <f t="shared" si="4"/>
        <v>0</v>
      </c>
      <c r="E322" s="2134"/>
      <c r="F322" s="2134"/>
      <c r="G322" s="2134"/>
      <c r="H322" s="2134"/>
      <c r="I322" s="2134"/>
      <c r="J322" s="2134"/>
      <c r="K322" s="3116"/>
      <c r="L322" s="2219"/>
    </row>
    <row r="323" spans="1:12" ht="15.75" x14ac:dyDescent="0.2">
      <c r="A323" s="2132"/>
      <c r="B323" s="2133"/>
      <c r="C323" s="2134"/>
      <c r="D323" s="2135">
        <f t="shared" si="4"/>
        <v>0</v>
      </c>
      <c r="E323" s="2134"/>
      <c r="F323" s="2134"/>
      <c r="G323" s="2134"/>
      <c r="H323" s="2134"/>
      <c r="I323" s="2134"/>
      <c r="J323" s="2134"/>
      <c r="K323" s="3116"/>
      <c r="L323" s="2219"/>
    </row>
    <row r="324" spans="1:12" ht="15.75" x14ac:dyDescent="0.2">
      <c r="A324" s="2132"/>
      <c r="B324" s="2133"/>
      <c r="C324" s="2134"/>
      <c r="D324" s="2135">
        <f t="shared" si="4"/>
        <v>0</v>
      </c>
      <c r="E324" s="2134"/>
      <c r="F324" s="2134"/>
      <c r="G324" s="2134"/>
      <c r="H324" s="2134"/>
      <c r="I324" s="2134"/>
      <c r="J324" s="2134"/>
      <c r="K324" s="3116"/>
      <c r="L324" s="2219"/>
    </row>
    <row r="325" spans="1:12" ht="15.75" x14ac:dyDescent="0.2">
      <c r="A325" s="2132"/>
      <c r="B325" s="2133"/>
      <c r="C325" s="2134"/>
      <c r="D325" s="2135">
        <f t="shared" si="4"/>
        <v>0</v>
      </c>
      <c r="E325" s="2134"/>
      <c r="F325" s="2134"/>
      <c r="G325" s="2134"/>
      <c r="H325" s="2134"/>
      <c r="I325" s="2134"/>
      <c r="J325" s="2134"/>
      <c r="K325" s="3116"/>
      <c r="L325" s="2219"/>
    </row>
    <row r="326" spans="1:12" ht="15.75" x14ac:dyDescent="0.2">
      <c r="A326" s="2132"/>
      <c r="B326" s="2133"/>
      <c r="C326" s="2134"/>
      <c r="D326" s="2135">
        <f t="shared" si="4"/>
        <v>0</v>
      </c>
      <c r="E326" s="2134"/>
      <c r="F326" s="2134"/>
      <c r="G326" s="2134"/>
      <c r="H326" s="2134"/>
      <c r="I326" s="2134"/>
      <c r="J326" s="2134"/>
      <c r="K326" s="3116"/>
      <c r="L326" s="2219"/>
    </row>
    <row r="327" spans="1:12" ht="15.75" x14ac:dyDescent="0.2">
      <c r="A327" s="2132"/>
      <c r="B327" s="2133"/>
      <c r="C327" s="2134"/>
      <c r="D327" s="2135">
        <f t="shared" si="4"/>
        <v>0</v>
      </c>
      <c r="E327" s="2134"/>
      <c r="F327" s="2134"/>
      <c r="G327" s="2134"/>
      <c r="H327" s="2134"/>
      <c r="I327" s="2134"/>
      <c r="J327" s="2134"/>
      <c r="K327" s="3116"/>
      <c r="L327" s="2219"/>
    </row>
    <row r="328" spans="1:12" ht="15.75" x14ac:dyDescent="0.2">
      <c r="A328" s="2132"/>
      <c r="B328" s="2133"/>
      <c r="C328" s="2134"/>
      <c r="D328" s="2135">
        <f t="shared" si="4"/>
        <v>0</v>
      </c>
      <c r="E328" s="2134"/>
      <c r="F328" s="2134"/>
      <c r="G328" s="2134"/>
      <c r="H328" s="2134"/>
      <c r="I328" s="2134"/>
      <c r="J328" s="2134"/>
      <c r="K328" s="3116"/>
      <c r="L328" s="2219"/>
    </row>
    <row r="329" spans="1:12" ht="15.75" x14ac:dyDescent="0.2">
      <c r="A329" s="2132"/>
      <c r="B329" s="2133"/>
      <c r="C329" s="2134"/>
      <c r="D329" s="2135">
        <f t="shared" ref="D329:D392" si="5">+C329*(100-E329)/100</f>
        <v>0</v>
      </c>
      <c r="E329" s="2134"/>
      <c r="F329" s="2134"/>
      <c r="G329" s="2134"/>
      <c r="H329" s="2134"/>
      <c r="I329" s="2134"/>
      <c r="J329" s="2134"/>
      <c r="K329" s="3116"/>
      <c r="L329" s="2219"/>
    </row>
    <row r="330" spans="1:12" ht="15.75" x14ac:dyDescent="0.2">
      <c r="A330" s="2132"/>
      <c r="B330" s="2133"/>
      <c r="C330" s="2134"/>
      <c r="D330" s="2135">
        <f t="shared" si="5"/>
        <v>0</v>
      </c>
      <c r="E330" s="2134"/>
      <c r="F330" s="2134"/>
      <c r="G330" s="2134"/>
      <c r="H330" s="2134"/>
      <c r="I330" s="2134"/>
      <c r="J330" s="2134"/>
      <c r="K330" s="3116"/>
      <c r="L330" s="2219"/>
    </row>
    <row r="331" spans="1:12" ht="15.75" x14ac:dyDescent="0.2">
      <c r="A331" s="2132"/>
      <c r="B331" s="2133"/>
      <c r="C331" s="2134"/>
      <c r="D331" s="2135">
        <f t="shared" si="5"/>
        <v>0</v>
      </c>
      <c r="E331" s="2134"/>
      <c r="F331" s="2134"/>
      <c r="G331" s="2134"/>
      <c r="H331" s="2134"/>
      <c r="I331" s="2134"/>
      <c r="J331" s="2134"/>
      <c r="K331" s="3116"/>
      <c r="L331" s="2219"/>
    </row>
    <row r="332" spans="1:12" ht="15.75" x14ac:dyDescent="0.2">
      <c r="A332" s="2132"/>
      <c r="B332" s="2133"/>
      <c r="C332" s="2134"/>
      <c r="D332" s="2135">
        <f t="shared" si="5"/>
        <v>0</v>
      </c>
      <c r="E332" s="2134"/>
      <c r="F332" s="2134"/>
      <c r="G332" s="2134"/>
      <c r="H332" s="2134"/>
      <c r="I332" s="2134"/>
      <c r="J332" s="2134"/>
      <c r="K332" s="3116"/>
      <c r="L332" s="2219"/>
    </row>
    <row r="333" spans="1:12" ht="15.75" x14ac:dyDescent="0.2">
      <c r="A333" s="2132"/>
      <c r="B333" s="2133"/>
      <c r="C333" s="2134"/>
      <c r="D333" s="2135">
        <f t="shared" si="5"/>
        <v>0</v>
      </c>
      <c r="E333" s="2134"/>
      <c r="F333" s="2134"/>
      <c r="G333" s="2134"/>
      <c r="H333" s="2134"/>
      <c r="I333" s="2134"/>
      <c r="J333" s="2134"/>
      <c r="K333" s="3116"/>
      <c r="L333" s="2219"/>
    </row>
    <row r="334" spans="1:12" ht="15.75" x14ac:dyDescent="0.2">
      <c r="A334" s="2132"/>
      <c r="B334" s="2133"/>
      <c r="C334" s="2134"/>
      <c r="D334" s="2135">
        <f t="shared" si="5"/>
        <v>0</v>
      </c>
      <c r="E334" s="2134"/>
      <c r="F334" s="2134"/>
      <c r="G334" s="2134"/>
      <c r="H334" s="2134"/>
      <c r="I334" s="2134"/>
      <c r="J334" s="2134"/>
      <c r="K334" s="3116"/>
      <c r="L334" s="2219"/>
    </row>
    <row r="335" spans="1:12" ht="15.75" x14ac:dyDescent="0.2">
      <c r="A335" s="2132"/>
      <c r="B335" s="2133"/>
      <c r="C335" s="2134"/>
      <c r="D335" s="2135">
        <f t="shared" si="5"/>
        <v>0</v>
      </c>
      <c r="E335" s="2134"/>
      <c r="F335" s="2134"/>
      <c r="G335" s="2134"/>
      <c r="H335" s="2134"/>
      <c r="I335" s="2134"/>
      <c r="J335" s="2134"/>
      <c r="K335" s="3116"/>
      <c r="L335" s="2219"/>
    </row>
    <row r="336" spans="1:12" ht="15.75" x14ac:dyDescent="0.2">
      <c r="A336" s="2132"/>
      <c r="B336" s="2133"/>
      <c r="C336" s="2134"/>
      <c r="D336" s="2135">
        <f t="shared" si="5"/>
        <v>0</v>
      </c>
      <c r="E336" s="2134"/>
      <c r="F336" s="2134"/>
      <c r="G336" s="2134"/>
      <c r="H336" s="2134"/>
      <c r="I336" s="2134"/>
      <c r="J336" s="2134"/>
      <c r="K336" s="3116"/>
      <c r="L336" s="2219"/>
    </row>
    <row r="337" spans="1:12" ht="15.75" x14ac:dyDescent="0.2">
      <c r="A337" s="2132"/>
      <c r="B337" s="2133"/>
      <c r="C337" s="2134"/>
      <c r="D337" s="2135">
        <f t="shared" si="5"/>
        <v>0</v>
      </c>
      <c r="E337" s="2134"/>
      <c r="F337" s="2134"/>
      <c r="G337" s="2134"/>
      <c r="H337" s="2134"/>
      <c r="I337" s="2134"/>
      <c r="J337" s="2134"/>
      <c r="K337" s="3116"/>
      <c r="L337" s="2219"/>
    </row>
    <row r="338" spans="1:12" ht="15.75" x14ac:dyDescent="0.2">
      <c r="A338" s="2132"/>
      <c r="B338" s="2133"/>
      <c r="C338" s="2134"/>
      <c r="D338" s="2135">
        <f t="shared" si="5"/>
        <v>0</v>
      </c>
      <c r="E338" s="2134"/>
      <c r="F338" s="2134"/>
      <c r="G338" s="2134"/>
      <c r="H338" s="2134"/>
      <c r="I338" s="2134"/>
      <c r="J338" s="2134"/>
      <c r="K338" s="3116"/>
      <c r="L338" s="2219"/>
    </row>
    <row r="339" spans="1:12" ht="15.75" x14ac:dyDescent="0.2">
      <c r="A339" s="2132"/>
      <c r="B339" s="2133"/>
      <c r="C339" s="2134"/>
      <c r="D339" s="2135">
        <f t="shared" si="5"/>
        <v>0</v>
      </c>
      <c r="E339" s="2134"/>
      <c r="F339" s="2134"/>
      <c r="G339" s="2134"/>
      <c r="H339" s="2134"/>
      <c r="I339" s="2134"/>
      <c r="J339" s="2134"/>
      <c r="K339" s="3116"/>
      <c r="L339" s="2219"/>
    </row>
    <row r="340" spans="1:12" ht="15.75" x14ac:dyDescent="0.2">
      <c r="A340" s="2132"/>
      <c r="B340" s="2133"/>
      <c r="C340" s="2134"/>
      <c r="D340" s="2135">
        <f t="shared" si="5"/>
        <v>0</v>
      </c>
      <c r="E340" s="2134"/>
      <c r="F340" s="2134"/>
      <c r="G340" s="2134"/>
      <c r="H340" s="2134"/>
      <c r="I340" s="2134"/>
      <c r="J340" s="2134"/>
      <c r="K340" s="3116"/>
      <c r="L340" s="2219"/>
    </row>
    <row r="341" spans="1:12" ht="15.75" x14ac:dyDescent="0.2">
      <c r="A341" s="2132"/>
      <c r="B341" s="2133"/>
      <c r="C341" s="2134"/>
      <c r="D341" s="2135">
        <f t="shared" si="5"/>
        <v>0</v>
      </c>
      <c r="E341" s="2134"/>
      <c r="F341" s="2134"/>
      <c r="G341" s="2134"/>
      <c r="H341" s="2134"/>
      <c r="I341" s="2134"/>
      <c r="J341" s="2134"/>
      <c r="K341" s="3116"/>
      <c r="L341" s="2219"/>
    </row>
    <row r="342" spans="1:12" ht="15.75" x14ac:dyDescent="0.2">
      <c r="A342" s="2132"/>
      <c r="B342" s="2133"/>
      <c r="C342" s="2134"/>
      <c r="D342" s="2135">
        <f t="shared" si="5"/>
        <v>0</v>
      </c>
      <c r="E342" s="2134"/>
      <c r="F342" s="2134"/>
      <c r="G342" s="2134"/>
      <c r="H342" s="2134"/>
      <c r="I342" s="2134"/>
      <c r="J342" s="2134"/>
      <c r="K342" s="3116"/>
      <c r="L342" s="2219"/>
    </row>
    <row r="343" spans="1:12" ht="15.75" x14ac:dyDescent="0.2">
      <c r="A343" s="2132"/>
      <c r="B343" s="2133"/>
      <c r="C343" s="2134"/>
      <c r="D343" s="2135">
        <f t="shared" si="5"/>
        <v>0</v>
      </c>
      <c r="E343" s="2134"/>
      <c r="F343" s="2134"/>
      <c r="G343" s="2134"/>
      <c r="H343" s="2134"/>
      <c r="I343" s="2134"/>
      <c r="J343" s="2134"/>
      <c r="K343" s="3116"/>
      <c r="L343" s="2219"/>
    </row>
    <row r="344" spans="1:12" ht="15.75" x14ac:dyDescent="0.2">
      <c r="A344" s="2132"/>
      <c r="B344" s="2133"/>
      <c r="C344" s="2134"/>
      <c r="D344" s="2135">
        <f t="shared" si="5"/>
        <v>0</v>
      </c>
      <c r="E344" s="2134"/>
      <c r="F344" s="2134"/>
      <c r="G344" s="2134"/>
      <c r="H344" s="2134"/>
      <c r="I344" s="2134"/>
      <c r="J344" s="2134"/>
      <c r="K344" s="3116"/>
      <c r="L344" s="2219"/>
    </row>
    <row r="345" spans="1:12" ht="15.75" x14ac:dyDescent="0.2">
      <c r="A345" s="2132"/>
      <c r="B345" s="2133"/>
      <c r="C345" s="2134"/>
      <c r="D345" s="2135">
        <f t="shared" si="5"/>
        <v>0</v>
      </c>
      <c r="E345" s="2134"/>
      <c r="F345" s="2134"/>
      <c r="G345" s="2134"/>
      <c r="H345" s="2134"/>
      <c r="I345" s="2134"/>
      <c r="J345" s="2134"/>
      <c r="K345" s="3116"/>
      <c r="L345" s="2219"/>
    </row>
    <row r="346" spans="1:12" ht="15.75" x14ac:dyDescent="0.2">
      <c r="A346" s="2132"/>
      <c r="B346" s="2133"/>
      <c r="C346" s="2134"/>
      <c r="D346" s="2135">
        <f t="shared" si="5"/>
        <v>0</v>
      </c>
      <c r="E346" s="2134"/>
      <c r="F346" s="2134"/>
      <c r="G346" s="2134"/>
      <c r="H346" s="2134"/>
      <c r="I346" s="2134"/>
      <c r="J346" s="2134"/>
      <c r="K346" s="3116"/>
      <c r="L346" s="2219"/>
    </row>
    <row r="347" spans="1:12" ht="15.75" x14ac:dyDescent="0.2">
      <c r="A347" s="2132"/>
      <c r="B347" s="2133"/>
      <c r="C347" s="2134"/>
      <c r="D347" s="2135">
        <f t="shared" si="5"/>
        <v>0</v>
      </c>
      <c r="E347" s="2134"/>
      <c r="F347" s="2134"/>
      <c r="G347" s="2134"/>
      <c r="H347" s="2134"/>
      <c r="I347" s="2134"/>
      <c r="J347" s="2134"/>
      <c r="K347" s="3116"/>
      <c r="L347" s="2219"/>
    </row>
    <row r="348" spans="1:12" ht="15.75" x14ac:dyDescent="0.2">
      <c r="A348" s="2132"/>
      <c r="B348" s="2133"/>
      <c r="C348" s="2134"/>
      <c r="D348" s="2135">
        <f t="shared" si="5"/>
        <v>0</v>
      </c>
      <c r="E348" s="2134"/>
      <c r="F348" s="2134"/>
      <c r="G348" s="2134"/>
      <c r="H348" s="2134"/>
      <c r="I348" s="2134"/>
      <c r="J348" s="2134"/>
      <c r="K348" s="3116"/>
      <c r="L348" s="2219"/>
    </row>
    <row r="349" spans="1:12" ht="15.75" x14ac:dyDescent="0.2">
      <c r="A349" s="2132"/>
      <c r="B349" s="2133"/>
      <c r="C349" s="2134"/>
      <c r="D349" s="2135">
        <f t="shared" si="5"/>
        <v>0</v>
      </c>
      <c r="E349" s="2134"/>
      <c r="F349" s="2134"/>
      <c r="G349" s="2134"/>
      <c r="H349" s="2134"/>
      <c r="I349" s="2134"/>
      <c r="J349" s="2134"/>
      <c r="K349" s="3116"/>
      <c r="L349" s="2219"/>
    </row>
    <row r="350" spans="1:12" ht="15.75" x14ac:dyDescent="0.2">
      <c r="A350" s="2132"/>
      <c r="B350" s="2133"/>
      <c r="C350" s="2134"/>
      <c r="D350" s="2135">
        <f t="shared" si="5"/>
        <v>0</v>
      </c>
      <c r="E350" s="2134"/>
      <c r="F350" s="2134"/>
      <c r="G350" s="2134"/>
      <c r="H350" s="2134"/>
      <c r="I350" s="2134"/>
      <c r="J350" s="2134"/>
      <c r="K350" s="3116"/>
      <c r="L350" s="2219"/>
    </row>
    <row r="351" spans="1:12" ht="15.75" x14ac:dyDescent="0.2">
      <c r="A351" s="2132"/>
      <c r="B351" s="2133"/>
      <c r="C351" s="2134"/>
      <c r="D351" s="2135">
        <f t="shared" si="5"/>
        <v>0</v>
      </c>
      <c r="E351" s="2134"/>
      <c r="F351" s="2134"/>
      <c r="G351" s="2134"/>
      <c r="H351" s="2134"/>
      <c r="I351" s="2134"/>
      <c r="J351" s="2134"/>
      <c r="K351" s="3116"/>
      <c r="L351" s="2219"/>
    </row>
    <row r="352" spans="1:12" ht="15.75" x14ac:dyDescent="0.2">
      <c r="A352" s="2132"/>
      <c r="B352" s="2133"/>
      <c r="C352" s="2134"/>
      <c r="D352" s="2135">
        <f t="shared" si="5"/>
        <v>0</v>
      </c>
      <c r="E352" s="2134"/>
      <c r="F352" s="2134"/>
      <c r="G352" s="2134"/>
      <c r="H352" s="2134"/>
      <c r="I352" s="2134"/>
      <c r="J352" s="2134"/>
      <c r="K352" s="3116"/>
      <c r="L352" s="2219"/>
    </row>
    <row r="353" spans="1:12" ht="15.75" x14ac:dyDescent="0.2">
      <c r="A353" s="2132"/>
      <c r="B353" s="2133"/>
      <c r="C353" s="2134"/>
      <c r="D353" s="2135">
        <f t="shared" si="5"/>
        <v>0</v>
      </c>
      <c r="E353" s="2134"/>
      <c r="F353" s="2134"/>
      <c r="G353" s="2134"/>
      <c r="H353" s="2134"/>
      <c r="I353" s="2134"/>
      <c r="J353" s="2134"/>
      <c r="K353" s="3116"/>
      <c r="L353" s="2219"/>
    </row>
    <row r="354" spans="1:12" ht="15.75" x14ac:dyDescent="0.2">
      <c r="A354" s="2132"/>
      <c r="B354" s="2133"/>
      <c r="C354" s="2134"/>
      <c r="D354" s="2135">
        <f t="shared" si="5"/>
        <v>0</v>
      </c>
      <c r="E354" s="2134"/>
      <c r="F354" s="2134"/>
      <c r="G354" s="2134"/>
      <c r="H354" s="2134"/>
      <c r="I354" s="2134"/>
      <c r="J354" s="2134"/>
      <c r="K354" s="3116"/>
      <c r="L354" s="2219"/>
    </row>
    <row r="355" spans="1:12" ht="15.75" x14ac:dyDescent="0.2">
      <c r="A355" s="2132"/>
      <c r="B355" s="2133"/>
      <c r="C355" s="2134"/>
      <c r="D355" s="2135">
        <f t="shared" si="5"/>
        <v>0</v>
      </c>
      <c r="E355" s="2134"/>
      <c r="F355" s="2134"/>
      <c r="G355" s="2134"/>
      <c r="H355" s="2134"/>
      <c r="I355" s="2134"/>
      <c r="J355" s="2134"/>
      <c r="K355" s="3116"/>
      <c r="L355" s="2219"/>
    </row>
    <row r="356" spans="1:12" ht="15.75" x14ac:dyDescent="0.2">
      <c r="A356" s="2132"/>
      <c r="B356" s="2133"/>
      <c r="C356" s="2134"/>
      <c r="D356" s="2135">
        <f t="shared" si="5"/>
        <v>0</v>
      </c>
      <c r="E356" s="2134"/>
      <c r="F356" s="2134"/>
      <c r="G356" s="2134"/>
      <c r="H356" s="2134"/>
      <c r="I356" s="2134"/>
      <c r="J356" s="2134"/>
      <c r="K356" s="3116"/>
      <c r="L356" s="2219"/>
    </row>
    <row r="357" spans="1:12" ht="15.75" x14ac:dyDescent="0.2">
      <c r="A357" s="2132"/>
      <c r="B357" s="2133"/>
      <c r="C357" s="2134"/>
      <c r="D357" s="2135">
        <f t="shared" si="5"/>
        <v>0</v>
      </c>
      <c r="E357" s="2134"/>
      <c r="F357" s="2134"/>
      <c r="G357" s="2134"/>
      <c r="H357" s="2134"/>
      <c r="I357" s="2134"/>
      <c r="J357" s="2134"/>
      <c r="K357" s="3116"/>
      <c r="L357" s="2219"/>
    </row>
    <row r="358" spans="1:12" ht="15.75" x14ac:dyDescent="0.2">
      <c r="A358" s="2132"/>
      <c r="B358" s="2133"/>
      <c r="C358" s="2134"/>
      <c r="D358" s="2135">
        <f t="shared" si="5"/>
        <v>0</v>
      </c>
      <c r="E358" s="2134"/>
      <c r="F358" s="2134"/>
      <c r="G358" s="2134"/>
      <c r="H358" s="2134"/>
      <c r="I358" s="2134"/>
      <c r="J358" s="2134"/>
      <c r="K358" s="3116"/>
      <c r="L358" s="2219"/>
    </row>
    <row r="359" spans="1:12" ht="15.75" x14ac:dyDescent="0.2">
      <c r="A359" s="2132"/>
      <c r="B359" s="2133"/>
      <c r="C359" s="2134"/>
      <c r="D359" s="2135">
        <f t="shared" si="5"/>
        <v>0</v>
      </c>
      <c r="E359" s="2134"/>
      <c r="F359" s="2134"/>
      <c r="G359" s="2134"/>
      <c r="H359" s="2134"/>
      <c r="I359" s="2134"/>
      <c r="J359" s="2134"/>
      <c r="K359" s="3116"/>
      <c r="L359" s="2219"/>
    </row>
    <row r="360" spans="1:12" ht="15.75" x14ac:dyDescent="0.2">
      <c r="A360" s="2132"/>
      <c r="B360" s="2133"/>
      <c r="C360" s="2134"/>
      <c r="D360" s="2135">
        <f t="shared" si="5"/>
        <v>0</v>
      </c>
      <c r="E360" s="2134"/>
      <c r="F360" s="2134"/>
      <c r="G360" s="2134"/>
      <c r="H360" s="2134"/>
      <c r="I360" s="2134"/>
      <c r="J360" s="2134"/>
      <c r="K360" s="3116"/>
      <c r="L360" s="2219"/>
    </row>
    <row r="361" spans="1:12" ht="15.75" x14ac:dyDescent="0.2">
      <c r="A361" s="2132"/>
      <c r="B361" s="2133"/>
      <c r="C361" s="2134"/>
      <c r="D361" s="2135">
        <f t="shared" si="5"/>
        <v>0</v>
      </c>
      <c r="E361" s="2134"/>
      <c r="F361" s="2134"/>
      <c r="G361" s="2134"/>
      <c r="H361" s="2134"/>
      <c r="I361" s="2134"/>
      <c r="J361" s="2134"/>
      <c r="K361" s="3116"/>
      <c r="L361" s="2219"/>
    </row>
    <row r="362" spans="1:12" ht="15.75" x14ac:dyDescent="0.2">
      <c r="A362" s="2132"/>
      <c r="B362" s="2133"/>
      <c r="C362" s="2134"/>
      <c r="D362" s="2135">
        <f t="shared" si="5"/>
        <v>0</v>
      </c>
      <c r="E362" s="2134"/>
      <c r="F362" s="2134"/>
      <c r="G362" s="2134"/>
      <c r="H362" s="2134"/>
      <c r="I362" s="2134"/>
      <c r="J362" s="2134"/>
      <c r="K362" s="3116"/>
      <c r="L362" s="2219"/>
    </row>
    <row r="363" spans="1:12" ht="15.75" x14ac:dyDescent="0.2">
      <c r="A363" s="2132"/>
      <c r="B363" s="2133"/>
      <c r="C363" s="2134"/>
      <c r="D363" s="2135">
        <f t="shared" si="5"/>
        <v>0</v>
      </c>
      <c r="E363" s="2134"/>
      <c r="F363" s="2134"/>
      <c r="G363" s="2134"/>
      <c r="H363" s="2134"/>
      <c r="I363" s="2134"/>
      <c r="J363" s="2134"/>
      <c r="K363" s="3116"/>
      <c r="L363" s="2219"/>
    </row>
    <row r="364" spans="1:12" ht="15.75" x14ac:dyDescent="0.2">
      <c r="A364" s="2132"/>
      <c r="B364" s="2133"/>
      <c r="C364" s="2134"/>
      <c r="D364" s="2135">
        <f t="shared" si="5"/>
        <v>0</v>
      </c>
      <c r="E364" s="2134"/>
      <c r="F364" s="2134"/>
      <c r="G364" s="2134"/>
      <c r="H364" s="2134"/>
      <c r="I364" s="2134"/>
      <c r="J364" s="2134"/>
      <c r="K364" s="3116"/>
      <c r="L364" s="2219"/>
    </row>
    <row r="365" spans="1:12" ht="15.75" x14ac:dyDescent="0.2">
      <c r="A365" s="2132"/>
      <c r="B365" s="2133"/>
      <c r="C365" s="2134"/>
      <c r="D365" s="2135">
        <f t="shared" si="5"/>
        <v>0</v>
      </c>
      <c r="E365" s="2134"/>
      <c r="F365" s="2134"/>
      <c r="G365" s="2134"/>
      <c r="H365" s="2134"/>
      <c r="I365" s="2134"/>
      <c r="J365" s="2134"/>
      <c r="K365" s="3116"/>
      <c r="L365" s="2219"/>
    </row>
    <row r="366" spans="1:12" ht="15.75" x14ac:dyDescent="0.2">
      <c r="A366" s="2132"/>
      <c r="B366" s="2133"/>
      <c r="C366" s="2134"/>
      <c r="D366" s="2135">
        <f t="shared" si="5"/>
        <v>0</v>
      </c>
      <c r="E366" s="2134"/>
      <c r="F366" s="2134"/>
      <c r="G366" s="2134"/>
      <c r="H366" s="2134"/>
      <c r="I366" s="2134"/>
      <c r="J366" s="2134"/>
      <c r="K366" s="3116"/>
      <c r="L366" s="2219"/>
    </row>
    <row r="367" spans="1:12" ht="15.75" x14ac:dyDescent="0.2">
      <c r="A367" s="2132"/>
      <c r="B367" s="2133"/>
      <c r="C367" s="2134"/>
      <c r="D367" s="2135">
        <f t="shared" si="5"/>
        <v>0</v>
      </c>
      <c r="E367" s="2134"/>
      <c r="F367" s="2134"/>
      <c r="G367" s="2134"/>
      <c r="H367" s="2134"/>
      <c r="I367" s="2134"/>
      <c r="J367" s="2134"/>
      <c r="K367" s="3116"/>
      <c r="L367" s="2219"/>
    </row>
    <row r="368" spans="1:12" ht="15.75" x14ac:dyDescent="0.2">
      <c r="A368" s="2132"/>
      <c r="B368" s="2133"/>
      <c r="C368" s="2134"/>
      <c r="D368" s="2135">
        <f t="shared" si="5"/>
        <v>0</v>
      </c>
      <c r="E368" s="2134"/>
      <c r="F368" s="2134"/>
      <c r="G368" s="2134"/>
      <c r="H368" s="2134"/>
      <c r="I368" s="2134"/>
      <c r="J368" s="2134"/>
      <c r="K368" s="3116"/>
      <c r="L368" s="2219"/>
    </row>
    <row r="369" spans="1:12" ht="15.75" x14ac:dyDescent="0.2">
      <c r="A369" s="2132"/>
      <c r="B369" s="2133"/>
      <c r="C369" s="2134"/>
      <c r="D369" s="2135">
        <f t="shared" si="5"/>
        <v>0</v>
      </c>
      <c r="E369" s="2134"/>
      <c r="F369" s="2134"/>
      <c r="G369" s="2134"/>
      <c r="H369" s="2134"/>
      <c r="I369" s="2134"/>
      <c r="J369" s="2134"/>
      <c r="K369" s="3116"/>
      <c r="L369" s="2219"/>
    </row>
    <row r="370" spans="1:12" ht="15.75" x14ac:dyDescent="0.2">
      <c r="A370" s="2132"/>
      <c r="B370" s="2133"/>
      <c r="C370" s="2134"/>
      <c r="D370" s="2135">
        <f t="shared" si="5"/>
        <v>0</v>
      </c>
      <c r="E370" s="2134"/>
      <c r="F370" s="2134"/>
      <c r="G370" s="2134"/>
      <c r="H370" s="2134"/>
      <c r="I370" s="2134"/>
      <c r="J370" s="2134"/>
      <c r="K370" s="3116"/>
      <c r="L370" s="2219"/>
    </row>
    <row r="371" spans="1:12" ht="15.75" x14ac:dyDescent="0.2">
      <c r="A371" s="2132"/>
      <c r="B371" s="2133"/>
      <c r="C371" s="2134"/>
      <c r="D371" s="2135">
        <f t="shared" si="5"/>
        <v>0</v>
      </c>
      <c r="E371" s="2134"/>
      <c r="F371" s="2134"/>
      <c r="G371" s="2134"/>
      <c r="H371" s="2134"/>
      <c r="I371" s="2134"/>
      <c r="J371" s="2134"/>
      <c r="K371" s="3116"/>
      <c r="L371" s="2219"/>
    </row>
    <row r="372" spans="1:12" ht="15.75" x14ac:dyDescent="0.2">
      <c r="A372" s="2132"/>
      <c r="B372" s="2133"/>
      <c r="C372" s="2134"/>
      <c r="D372" s="2135">
        <f t="shared" si="5"/>
        <v>0</v>
      </c>
      <c r="E372" s="2134"/>
      <c r="F372" s="2134"/>
      <c r="G372" s="2134"/>
      <c r="H372" s="2134"/>
      <c r="I372" s="2134"/>
      <c r="J372" s="2134"/>
      <c r="K372" s="3116"/>
      <c r="L372" s="2219"/>
    </row>
    <row r="373" spans="1:12" ht="15.75" x14ac:dyDescent="0.2">
      <c r="A373" s="2132"/>
      <c r="B373" s="2133"/>
      <c r="C373" s="2134"/>
      <c r="D373" s="2135">
        <f t="shared" si="5"/>
        <v>0</v>
      </c>
      <c r="E373" s="2134"/>
      <c r="F373" s="2134"/>
      <c r="G373" s="2134"/>
      <c r="H373" s="2134"/>
      <c r="I373" s="2134"/>
      <c r="J373" s="2134"/>
      <c r="K373" s="3116"/>
      <c r="L373" s="2219"/>
    </row>
    <row r="374" spans="1:12" ht="15.75" x14ac:dyDescent="0.2">
      <c r="A374" s="2132"/>
      <c r="B374" s="2133"/>
      <c r="C374" s="2134"/>
      <c r="D374" s="2135">
        <f t="shared" si="5"/>
        <v>0</v>
      </c>
      <c r="E374" s="2134"/>
      <c r="F374" s="2134"/>
      <c r="G374" s="2134"/>
      <c r="H374" s="2134"/>
      <c r="I374" s="2134"/>
      <c r="J374" s="2134"/>
      <c r="K374" s="3116"/>
      <c r="L374" s="2219"/>
    </row>
    <row r="375" spans="1:12" ht="15.75" x14ac:dyDescent="0.2">
      <c r="A375" s="2132"/>
      <c r="B375" s="2133"/>
      <c r="C375" s="2134"/>
      <c r="D375" s="2135">
        <f t="shared" si="5"/>
        <v>0</v>
      </c>
      <c r="E375" s="2134"/>
      <c r="F375" s="2134"/>
      <c r="G375" s="2134"/>
      <c r="H375" s="2134"/>
      <c r="I375" s="2134"/>
      <c r="J375" s="2134"/>
      <c r="K375" s="3116"/>
      <c r="L375" s="2219"/>
    </row>
    <row r="376" spans="1:12" ht="15.75" x14ac:dyDescent="0.2">
      <c r="A376" s="2132"/>
      <c r="B376" s="2133"/>
      <c r="C376" s="2134"/>
      <c r="D376" s="2135">
        <f t="shared" si="5"/>
        <v>0</v>
      </c>
      <c r="E376" s="2134"/>
      <c r="F376" s="2134"/>
      <c r="G376" s="2134"/>
      <c r="H376" s="2134"/>
      <c r="I376" s="2134"/>
      <c r="J376" s="2134"/>
      <c r="K376" s="3116"/>
      <c r="L376" s="2219"/>
    </row>
    <row r="377" spans="1:12" ht="15.75" x14ac:dyDescent="0.2">
      <c r="A377" s="2132"/>
      <c r="B377" s="2133"/>
      <c r="C377" s="2134"/>
      <c r="D377" s="2135">
        <f t="shared" si="5"/>
        <v>0</v>
      </c>
      <c r="E377" s="2134"/>
      <c r="F377" s="2134"/>
      <c r="G377" s="2134"/>
      <c r="H377" s="2134"/>
      <c r="I377" s="2134"/>
      <c r="J377" s="2134"/>
      <c r="K377" s="3116"/>
      <c r="L377" s="2219"/>
    </row>
    <row r="378" spans="1:12" ht="15.75" x14ac:dyDescent="0.2">
      <c r="A378" s="2132"/>
      <c r="B378" s="2133"/>
      <c r="C378" s="2134"/>
      <c r="D378" s="2135">
        <f t="shared" si="5"/>
        <v>0</v>
      </c>
      <c r="E378" s="2134"/>
      <c r="F378" s="2134"/>
      <c r="G378" s="2134"/>
      <c r="H378" s="2134"/>
      <c r="I378" s="2134"/>
      <c r="J378" s="2134"/>
      <c r="K378" s="3116"/>
      <c r="L378" s="2219"/>
    </row>
    <row r="379" spans="1:12" ht="15.75" x14ac:dyDescent="0.2">
      <c r="A379" s="2132"/>
      <c r="B379" s="2133"/>
      <c r="C379" s="2134"/>
      <c r="D379" s="2135">
        <f t="shared" si="5"/>
        <v>0</v>
      </c>
      <c r="E379" s="2134"/>
      <c r="F379" s="2134"/>
      <c r="G379" s="2134"/>
      <c r="H379" s="2134"/>
      <c r="I379" s="2134"/>
      <c r="J379" s="2134"/>
      <c r="K379" s="3116"/>
      <c r="L379" s="2219"/>
    </row>
    <row r="380" spans="1:12" ht="15.75" x14ac:dyDescent="0.2">
      <c r="A380" s="2132"/>
      <c r="B380" s="2133"/>
      <c r="C380" s="2134"/>
      <c r="D380" s="2135">
        <f t="shared" si="5"/>
        <v>0</v>
      </c>
      <c r="E380" s="2134"/>
      <c r="F380" s="2134"/>
      <c r="G380" s="2134"/>
      <c r="H380" s="2134"/>
      <c r="I380" s="2134"/>
      <c r="J380" s="2134"/>
      <c r="K380" s="3116"/>
      <c r="L380" s="2219"/>
    </row>
    <row r="381" spans="1:12" ht="15.75" x14ac:dyDescent="0.2">
      <c r="A381" s="2132"/>
      <c r="B381" s="2133"/>
      <c r="C381" s="2134"/>
      <c r="D381" s="2135">
        <f t="shared" si="5"/>
        <v>0</v>
      </c>
      <c r="E381" s="2134"/>
      <c r="F381" s="2134"/>
      <c r="G381" s="2134"/>
      <c r="H381" s="2134"/>
      <c r="I381" s="2134"/>
      <c r="J381" s="2134"/>
      <c r="K381" s="3116"/>
      <c r="L381" s="2219"/>
    </row>
    <row r="382" spans="1:12" ht="15.75" x14ac:dyDescent="0.2">
      <c r="A382" s="2132"/>
      <c r="B382" s="2133"/>
      <c r="C382" s="2134"/>
      <c r="D382" s="2135">
        <f t="shared" si="5"/>
        <v>0</v>
      </c>
      <c r="E382" s="2134"/>
      <c r="F382" s="2134"/>
      <c r="G382" s="2134"/>
      <c r="H382" s="2134"/>
      <c r="I382" s="2134"/>
      <c r="J382" s="2134"/>
      <c r="K382" s="3116"/>
      <c r="L382" s="2219"/>
    </row>
    <row r="383" spans="1:12" ht="15.75" x14ac:dyDescent="0.2">
      <c r="A383" s="2132"/>
      <c r="B383" s="2133"/>
      <c r="C383" s="2134"/>
      <c r="D383" s="2135">
        <f t="shared" si="5"/>
        <v>0</v>
      </c>
      <c r="E383" s="2134"/>
      <c r="F383" s="2134"/>
      <c r="G383" s="2134"/>
      <c r="H383" s="2134"/>
      <c r="I383" s="2134"/>
      <c r="J383" s="2134"/>
      <c r="K383" s="3116"/>
      <c r="L383" s="2219"/>
    </row>
    <row r="384" spans="1:12" ht="15.75" x14ac:dyDescent="0.2">
      <c r="A384" s="2132"/>
      <c r="B384" s="2133"/>
      <c r="C384" s="2134"/>
      <c r="D384" s="2135">
        <f t="shared" si="5"/>
        <v>0</v>
      </c>
      <c r="E384" s="2134"/>
      <c r="F384" s="2134"/>
      <c r="G384" s="2134"/>
      <c r="H384" s="2134"/>
      <c r="I384" s="2134"/>
      <c r="J384" s="2134"/>
      <c r="K384" s="3116"/>
      <c r="L384" s="2219"/>
    </row>
    <row r="385" spans="1:12" ht="15.75" x14ac:dyDescent="0.2">
      <c r="A385" s="2132"/>
      <c r="B385" s="2133"/>
      <c r="C385" s="2134"/>
      <c r="D385" s="2135">
        <f t="shared" si="5"/>
        <v>0</v>
      </c>
      <c r="E385" s="2134"/>
      <c r="F385" s="2134"/>
      <c r="G385" s="2134"/>
      <c r="H385" s="2134"/>
      <c r="I385" s="2134"/>
      <c r="J385" s="2134"/>
      <c r="K385" s="3116"/>
      <c r="L385" s="2219"/>
    </row>
    <row r="386" spans="1:12" ht="15.75" x14ac:dyDescent="0.2">
      <c r="A386" s="2132"/>
      <c r="B386" s="2133"/>
      <c r="C386" s="2134"/>
      <c r="D386" s="2135">
        <f t="shared" si="5"/>
        <v>0</v>
      </c>
      <c r="E386" s="2134"/>
      <c r="F386" s="2134"/>
      <c r="G386" s="2134"/>
      <c r="H386" s="2134"/>
      <c r="I386" s="2134"/>
      <c r="J386" s="2134"/>
      <c r="K386" s="3116"/>
      <c r="L386" s="2219"/>
    </row>
    <row r="387" spans="1:12" ht="15.75" x14ac:dyDescent="0.2">
      <c r="A387" s="2132"/>
      <c r="B387" s="2133"/>
      <c r="C387" s="2134"/>
      <c r="D387" s="2135">
        <f t="shared" si="5"/>
        <v>0</v>
      </c>
      <c r="E387" s="2134"/>
      <c r="F387" s="2134"/>
      <c r="G387" s="2134"/>
      <c r="H387" s="2134"/>
      <c r="I387" s="2134"/>
      <c r="J387" s="2134"/>
      <c r="K387" s="3116"/>
      <c r="L387" s="2219"/>
    </row>
    <row r="388" spans="1:12" ht="15.75" x14ac:dyDescent="0.2">
      <c r="A388" s="2132"/>
      <c r="B388" s="2133"/>
      <c r="C388" s="2134"/>
      <c r="D388" s="2135">
        <f t="shared" si="5"/>
        <v>0</v>
      </c>
      <c r="E388" s="2134"/>
      <c r="F388" s="2134"/>
      <c r="G388" s="2134"/>
      <c r="H388" s="2134"/>
      <c r="I388" s="2134"/>
      <c r="J388" s="2134"/>
      <c r="K388" s="3116"/>
      <c r="L388" s="2219"/>
    </row>
    <row r="389" spans="1:12" ht="15.75" x14ac:dyDescent="0.2">
      <c r="A389" s="2132"/>
      <c r="B389" s="2133"/>
      <c r="C389" s="2134"/>
      <c r="D389" s="2135">
        <f t="shared" si="5"/>
        <v>0</v>
      </c>
      <c r="E389" s="2134"/>
      <c r="F389" s="2134"/>
      <c r="G389" s="2134"/>
      <c r="H389" s="2134"/>
      <c r="I389" s="2134"/>
      <c r="J389" s="2134"/>
      <c r="K389" s="3116"/>
      <c r="L389" s="2219"/>
    </row>
    <row r="390" spans="1:12" ht="15.75" x14ac:dyDescent="0.2">
      <c r="A390" s="2132"/>
      <c r="B390" s="2133"/>
      <c r="C390" s="2134"/>
      <c r="D390" s="2135">
        <f t="shared" si="5"/>
        <v>0</v>
      </c>
      <c r="E390" s="2134"/>
      <c r="F390" s="2134"/>
      <c r="G390" s="2134"/>
      <c r="H390" s="2134"/>
      <c r="I390" s="2134"/>
      <c r="J390" s="2134"/>
      <c r="K390" s="3116"/>
      <c r="L390" s="2219"/>
    </row>
    <row r="391" spans="1:12" ht="15.75" x14ac:dyDescent="0.2">
      <c r="A391" s="2132"/>
      <c r="B391" s="2133"/>
      <c r="C391" s="2134"/>
      <c r="D391" s="2135">
        <f t="shared" si="5"/>
        <v>0</v>
      </c>
      <c r="E391" s="2134"/>
      <c r="F391" s="2134"/>
      <c r="G391" s="2134"/>
      <c r="H391" s="2134"/>
      <c r="I391" s="2134"/>
      <c r="J391" s="2134"/>
      <c r="K391" s="3116"/>
      <c r="L391" s="2219"/>
    </row>
    <row r="392" spans="1:12" ht="15.75" x14ac:dyDescent="0.2">
      <c r="A392" s="2132"/>
      <c r="B392" s="2133"/>
      <c r="C392" s="2134"/>
      <c r="D392" s="2135">
        <f t="shared" si="5"/>
        <v>0</v>
      </c>
      <c r="E392" s="2134"/>
      <c r="F392" s="2134"/>
      <c r="G392" s="2134"/>
      <c r="H392" s="2134"/>
      <c r="I392" s="2134"/>
      <c r="J392" s="2134"/>
      <c r="K392" s="3116"/>
      <c r="L392" s="2219"/>
    </row>
    <row r="393" spans="1:12" ht="15.75" x14ac:dyDescent="0.2">
      <c r="A393" s="2132"/>
      <c r="B393" s="2133"/>
      <c r="C393" s="2134"/>
      <c r="D393" s="2135">
        <f t="shared" ref="D393:D456" si="6">+C393*(100-E393)/100</f>
        <v>0</v>
      </c>
      <c r="E393" s="2134"/>
      <c r="F393" s="2134"/>
      <c r="G393" s="2134"/>
      <c r="H393" s="2134"/>
      <c r="I393" s="2134"/>
      <c r="J393" s="2134"/>
      <c r="K393" s="3116"/>
      <c r="L393" s="2219"/>
    </row>
    <row r="394" spans="1:12" ht="15.75" x14ac:dyDescent="0.2">
      <c r="A394" s="2132"/>
      <c r="B394" s="2133"/>
      <c r="C394" s="2134"/>
      <c r="D394" s="2135">
        <f t="shared" si="6"/>
        <v>0</v>
      </c>
      <c r="E394" s="2134"/>
      <c r="F394" s="2134"/>
      <c r="G394" s="2134"/>
      <c r="H394" s="2134"/>
      <c r="I394" s="2134"/>
      <c r="J394" s="2134"/>
      <c r="K394" s="3116"/>
      <c r="L394" s="2219"/>
    </row>
    <row r="395" spans="1:12" ht="15.75" x14ac:dyDescent="0.2">
      <c r="A395" s="2132"/>
      <c r="B395" s="2133"/>
      <c r="C395" s="2134"/>
      <c r="D395" s="2135">
        <f t="shared" si="6"/>
        <v>0</v>
      </c>
      <c r="E395" s="2134"/>
      <c r="F395" s="2134"/>
      <c r="G395" s="2134"/>
      <c r="H395" s="2134"/>
      <c r="I395" s="2134"/>
      <c r="J395" s="2134"/>
      <c r="K395" s="3116"/>
      <c r="L395" s="2219"/>
    </row>
    <row r="396" spans="1:12" ht="15.75" x14ac:dyDescent="0.2">
      <c r="A396" s="2132"/>
      <c r="B396" s="2133"/>
      <c r="C396" s="2134"/>
      <c r="D396" s="2135">
        <f t="shared" si="6"/>
        <v>0</v>
      </c>
      <c r="E396" s="2134"/>
      <c r="F396" s="2134"/>
      <c r="G396" s="2134"/>
      <c r="H396" s="2134"/>
      <c r="I396" s="2134"/>
      <c r="J396" s="2134"/>
      <c r="K396" s="3116"/>
      <c r="L396" s="2219"/>
    </row>
    <row r="397" spans="1:12" ht="15.75" x14ac:dyDescent="0.2">
      <c r="A397" s="2132"/>
      <c r="B397" s="2133"/>
      <c r="C397" s="2134"/>
      <c r="D397" s="2135">
        <f t="shared" si="6"/>
        <v>0</v>
      </c>
      <c r="E397" s="2134"/>
      <c r="F397" s="2134"/>
      <c r="G397" s="2134"/>
      <c r="H397" s="2134"/>
      <c r="I397" s="2134"/>
      <c r="J397" s="2134"/>
      <c r="K397" s="3116"/>
      <c r="L397" s="2219"/>
    </row>
    <row r="398" spans="1:12" ht="15.75" x14ac:dyDescent="0.2">
      <c r="A398" s="2132"/>
      <c r="B398" s="2133"/>
      <c r="C398" s="2134"/>
      <c r="D398" s="2135">
        <f t="shared" si="6"/>
        <v>0</v>
      </c>
      <c r="E398" s="2134"/>
      <c r="F398" s="2134"/>
      <c r="G398" s="2134"/>
      <c r="H398" s="2134"/>
      <c r="I398" s="2134"/>
      <c r="J398" s="2134"/>
      <c r="K398" s="3116"/>
      <c r="L398" s="2219"/>
    </row>
    <row r="399" spans="1:12" ht="15.75" x14ac:dyDescent="0.2">
      <c r="A399" s="2132"/>
      <c r="B399" s="2133"/>
      <c r="C399" s="2134"/>
      <c r="D399" s="2135">
        <f t="shared" si="6"/>
        <v>0</v>
      </c>
      <c r="E399" s="2134"/>
      <c r="F399" s="2134"/>
      <c r="G399" s="2134"/>
      <c r="H399" s="2134"/>
      <c r="I399" s="2134"/>
      <c r="J399" s="2134"/>
      <c r="K399" s="3116"/>
      <c r="L399" s="2219"/>
    </row>
    <row r="400" spans="1:12" ht="15.75" x14ac:dyDescent="0.2">
      <c r="A400" s="2132"/>
      <c r="B400" s="2133"/>
      <c r="C400" s="2134"/>
      <c r="D400" s="2135">
        <f t="shared" si="6"/>
        <v>0</v>
      </c>
      <c r="E400" s="2134"/>
      <c r="F400" s="2134"/>
      <c r="G400" s="2134"/>
      <c r="H400" s="2134"/>
      <c r="I400" s="2134"/>
      <c r="J400" s="2134"/>
      <c r="K400" s="3116"/>
      <c r="L400" s="2219"/>
    </row>
    <row r="401" spans="1:12" ht="15.75" x14ac:dyDescent="0.2">
      <c r="A401" s="2132"/>
      <c r="B401" s="2133"/>
      <c r="C401" s="2134"/>
      <c r="D401" s="2135">
        <f t="shared" si="6"/>
        <v>0</v>
      </c>
      <c r="E401" s="2134"/>
      <c r="F401" s="2134"/>
      <c r="G401" s="2134"/>
      <c r="H401" s="2134"/>
      <c r="I401" s="2134"/>
      <c r="J401" s="2134"/>
      <c r="K401" s="3116"/>
      <c r="L401" s="2219"/>
    </row>
    <row r="402" spans="1:12" ht="15.75" x14ac:dyDescent="0.2">
      <c r="A402" s="2132"/>
      <c r="B402" s="2133"/>
      <c r="C402" s="2134"/>
      <c r="D402" s="2135">
        <f t="shared" si="6"/>
        <v>0</v>
      </c>
      <c r="E402" s="2134"/>
      <c r="F402" s="2134"/>
      <c r="G402" s="2134"/>
      <c r="H402" s="2134"/>
      <c r="I402" s="2134"/>
      <c r="J402" s="2134"/>
      <c r="K402" s="3116"/>
      <c r="L402" s="2219"/>
    </row>
    <row r="403" spans="1:12" ht="15.75" x14ac:dyDescent="0.2">
      <c r="A403" s="2132"/>
      <c r="B403" s="2133"/>
      <c r="C403" s="2134"/>
      <c r="D403" s="2135">
        <f t="shared" si="6"/>
        <v>0</v>
      </c>
      <c r="E403" s="2134"/>
      <c r="F403" s="2134"/>
      <c r="G403" s="2134"/>
      <c r="H403" s="2134"/>
      <c r="I403" s="2134"/>
      <c r="J403" s="2134"/>
      <c r="K403" s="3116"/>
      <c r="L403" s="2219"/>
    </row>
    <row r="404" spans="1:12" ht="15.75" x14ac:dyDescent="0.2">
      <c r="A404" s="2132"/>
      <c r="B404" s="2133"/>
      <c r="C404" s="2134"/>
      <c r="D404" s="2135">
        <f t="shared" si="6"/>
        <v>0</v>
      </c>
      <c r="E404" s="2134"/>
      <c r="F404" s="2134"/>
      <c r="G404" s="2134"/>
      <c r="H404" s="2134"/>
      <c r="I404" s="2134"/>
      <c r="J404" s="2134"/>
      <c r="K404" s="3116"/>
      <c r="L404" s="2219"/>
    </row>
    <row r="405" spans="1:12" ht="15.75" x14ac:dyDescent="0.2">
      <c r="A405" s="2132"/>
      <c r="B405" s="2133"/>
      <c r="C405" s="2134"/>
      <c r="D405" s="2135">
        <f t="shared" si="6"/>
        <v>0</v>
      </c>
      <c r="E405" s="2134"/>
      <c r="F405" s="2134"/>
      <c r="G405" s="2134"/>
      <c r="H405" s="2134"/>
      <c r="I405" s="2134"/>
      <c r="J405" s="2134"/>
      <c r="K405" s="3116"/>
      <c r="L405" s="2219"/>
    </row>
    <row r="406" spans="1:12" ht="15.75" x14ac:dyDescent="0.2">
      <c r="A406" s="2132"/>
      <c r="B406" s="2133"/>
      <c r="C406" s="2134"/>
      <c r="D406" s="2135">
        <f t="shared" si="6"/>
        <v>0</v>
      </c>
      <c r="E406" s="2134"/>
      <c r="F406" s="2134"/>
      <c r="G406" s="2134"/>
      <c r="H406" s="2134"/>
      <c r="I406" s="2134"/>
      <c r="J406" s="2134"/>
      <c r="K406" s="3116"/>
      <c r="L406" s="2219"/>
    </row>
    <row r="407" spans="1:12" ht="15.75" x14ac:dyDescent="0.2">
      <c r="A407" s="2132"/>
      <c r="B407" s="2133"/>
      <c r="C407" s="2134"/>
      <c r="D407" s="2135">
        <f t="shared" si="6"/>
        <v>0</v>
      </c>
      <c r="E407" s="2134"/>
      <c r="F407" s="2134"/>
      <c r="G407" s="2134"/>
      <c r="H407" s="2134"/>
      <c r="I407" s="2134"/>
      <c r="J407" s="2134"/>
      <c r="K407" s="3116"/>
      <c r="L407" s="2219"/>
    </row>
    <row r="408" spans="1:12" ht="15.75" x14ac:dyDescent="0.2">
      <c r="A408" s="2132"/>
      <c r="B408" s="2133"/>
      <c r="C408" s="2134"/>
      <c r="D408" s="2135">
        <f t="shared" si="6"/>
        <v>0</v>
      </c>
      <c r="E408" s="2134"/>
      <c r="F408" s="2134"/>
      <c r="G408" s="2134"/>
      <c r="H408" s="2134"/>
      <c r="I408" s="2134"/>
      <c r="J408" s="2134"/>
      <c r="K408" s="3116"/>
      <c r="L408" s="2219"/>
    </row>
    <row r="409" spans="1:12" ht="15.75" x14ac:dyDescent="0.2">
      <c r="A409" s="2132"/>
      <c r="B409" s="2133"/>
      <c r="C409" s="2134"/>
      <c r="D409" s="2135">
        <f t="shared" si="6"/>
        <v>0</v>
      </c>
      <c r="E409" s="2134"/>
      <c r="F409" s="2134"/>
      <c r="G409" s="2134"/>
      <c r="H409" s="2134"/>
      <c r="I409" s="2134"/>
      <c r="J409" s="2134"/>
      <c r="K409" s="3116"/>
      <c r="L409" s="2219"/>
    </row>
    <row r="410" spans="1:12" ht="15.75" x14ac:dyDescent="0.2">
      <c r="A410" s="2132"/>
      <c r="B410" s="2133"/>
      <c r="C410" s="2134"/>
      <c r="D410" s="2135">
        <f t="shared" si="6"/>
        <v>0</v>
      </c>
      <c r="E410" s="2134"/>
      <c r="F410" s="2134"/>
      <c r="G410" s="2134"/>
      <c r="H410" s="2134"/>
      <c r="I410" s="2134"/>
      <c r="J410" s="2134"/>
      <c r="K410" s="3116"/>
      <c r="L410" s="2219"/>
    </row>
    <row r="411" spans="1:12" ht="15.75" x14ac:dyDescent="0.2">
      <c r="A411" s="2132"/>
      <c r="B411" s="2133"/>
      <c r="C411" s="2134"/>
      <c r="D411" s="2135">
        <f t="shared" si="6"/>
        <v>0</v>
      </c>
      <c r="E411" s="2134"/>
      <c r="F411" s="2134"/>
      <c r="G411" s="2134"/>
      <c r="H411" s="2134"/>
      <c r="I411" s="2134"/>
      <c r="J411" s="2134"/>
      <c r="K411" s="3116"/>
      <c r="L411" s="2219"/>
    </row>
    <row r="412" spans="1:12" ht="15.75" x14ac:dyDescent="0.2">
      <c r="A412" s="2132"/>
      <c r="B412" s="2133"/>
      <c r="C412" s="2134"/>
      <c r="D412" s="2135">
        <f t="shared" si="6"/>
        <v>0</v>
      </c>
      <c r="E412" s="2134"/>
      <c r="F412" s="2134"/>
      <c r="G412" s="2134"/>
      <c r="H412" s="2134"/>
      <c r="I412" s="2134"/>
      <c r="J412" s="2134"/>
      <c r="K412" s="3116"/>
      <c r="L412" s="2219"/>
    </row>
    <row r="413" spans="1:12" ht="15.75" x14ac:dyDescent="0.2">
      <c r="A413" s="2132"/>
      <c r="B413" s="2133"/>
      <c r="C413" s="2134"/>
      <c r="D413" s="2135">
        <f t="shared" si="6"/>
        <v>0</v>
      </c>
      <c r="E413" s="2134"/>
      <c r="F413" s="2134"/>
      <c r="G413" s="2134"/>
      <c r="H413" s="2134"/>
      <c r="I413" s="2134"/>
      <c r="J413" s="2134"/>
      <c r="K413" s="3116"/>
      <c r="L413" s="2219"/>
    </row>
    <row r="414" spans="1:12" ht="15.75" x14ac:dyDescent="0.2">
      <c r="A414" s="2132"/>
      <c r="B414" s="2133"/>
      <c r="C414" s="2134"/>
      <c r="D414" s="2135">
        <f t="shared" si="6"/>
        <v>0</v>
      </c>
      <c r="E414" s="2134"/>
      <c r="F414" s="2134"/>
      <c r="G414" s="2134"/>
      <c r="H414" s="2134"/>
      <c r="I414" s="2134"/>
      <c r="J414" s="2134"/>
      <c r="K414" s="3116"/>
      <c r="L414" s="2219"/>
    </row>
    <row r="415" spans="1:12" ht="15.75" x14ac:dyDescent="0.2">
      <c r="A415" s="2132"/>
      <c r="B415" s="2133"/>
      <c r="C415" s="2134"/>
      <c r="D415" s="2135">
        <f t="shared" si="6"/>
        <v>0</v>
      </c>
      <c r="E415" s="2134"/>
      <c r="F415" s="2134"/>
      <c r="G415" s="2134"/>
      <c r="H415" s="2134"/>
      <c r="I415" s="2134"/>
      <c r="J415" s="2134"/>
      <c r="K415" s="3116"/>
      <c r="L415" s="2219"/>
    </row>
    <row r="416" spans="1:12" ht="15.75" x14ac:dyDescent="0.2">
      <c r="A416" s="2132"/>
      <c r="B416" s="2133"/>
      <c r="C416" s="2134"/>
      <c r="D416" s="2135">
        <f t="shared" si="6"/>
        <v>0</v>
      </c>
      <c r="E416" s="2134"/>
      <c r="F416" s="2134"/>
      <c r="G416" s="2134"/>
      <c r="H416" s="2134"/>
      <c r="I416" s="2134"/>
      <c r="J416" s="2134"/>
      <c r="K416" s="3116"/>
      <c r="L416" s="2219"/>
    </row>
    <row r="417" spans="1:12" ht="15.75" x14ac:dyDescent="0.2">
      <c r="A417" s="2132"/>
      <c r="B417" s="2133"/>
      <c r="C417" s="2134"/>
      <c r="D417" s="2135">
        <f t="shared" si="6"/>
        <v>0</v>
      </c>
      <c r="E417" s="2134"/>
      <c r="F417" s="2134"/>
      <c r="G417" s="2134"/>
      <c r="H417" s="2134"/>
      <c r="I417" s="2134"/>
      <c r="J417" s="2134"/>
      <c r="K417" s="3116"/>
      <c r="L417" s="2219"/>
    </row>
    <row r="418" spans="1:12" ht="15.75" x14ac:dyDescent="0.2">
      <c r="A418" s="2132"/>
      <c r="B418" s="2133"/>
      <c r="C418" s="2134"/>
      <c r="D418" s="2135">
        <f t="shared" si="6"/>
        <v>0</v>
      </c>
      <c r="E418" s="2134"/>
      <c r="F418" s="2134"/>
      <c r="G418" s="2134"/>
      <c r="H418" s="2134"/>
      <c r="I418" s="2134"/>
      <c r="J418" s="2134"/>
      <c r="K418" s="3116"/>
      <c r="L418" s="2219"/>
    </row>
    <row r="419" spans="1:12" ht="15.75" x14ac:dyDescent="0.2">
      <c r="A419" s="2132"/>
      <c r="B419" s="2133"/>
      <c r="C419" s="2134"/>
      <c r="D419" s="2135">
        <f t="shared" si="6"/>
        <v>0</v>
      </c>
      <c r="E419" s="2134"/>
      <c r="F419" s="2134"/>
      <c r="G419" s="2134"/>
      <c r="H419" s="2134"/>
      <c r="I419" s="2134"/>
      <c r="J419" s="2134"/>
      <c r="K419" s="3116"/>
      <c r="L419" s="2219"/>
    </row>
    <row r="420" spans="1:12" ht="15.75" x14ac:dyDescent="0.2">
      <c r="A420" s="2132"/>
      <c r="B420" s="2133"/>
      <c r="C420" s="2134"/>
      <c r="D420" s="2135">
        <f t="shared" si="6"/>
        <v>0</v>
      </c>
      <c r="E420" s="2134"/>
      <c r="F420" s="2134"/>
      <c r="G420" s="2134"/>
      <c r="H420" s="2134"/>
      <c r="I420" s="2134"/>
      <c r="J420" s="2134"/>
      <c r="K420" s="3116"/>
      <c r="L420" s="2219"/>
    </row>
    <row r="421" spans="1:12" ht="15.75" x14ac:dyDescent="0.2">
      <c r="A421" s="2132"/>
      <c r="B421" s="2133"/>
      <c r="C421" s="2134"/>
      <c r="D421" s="2135">
        <f t="shared" si="6"/>
        <v>0</v>
      </c>
      <c r="E421" s="2134"/>
      <c r="F421" s="2134"/>
      <c r="G421" s="2134"/>
      <c r="H421" s="2134"/>
      <c r="I421" s="2134"/>
      <c r="J421" s="2134"/>
      <c r="K421" s="3116"/>
      <c r="L421" s="2219"/>
    </row>
    <row r="422" spans="1:12" ht="15.75" x14ac:dyDescent="0.2">
      <c r="A422" s="2132"/>
      <c r="B422" s="2133"/>
      <c r="C422" s="2134"/>
      <c r="D422" s="2135">
        <f t="shared" si="6"/>
        <v>0</v>
      </c>
      <c r="E422" s="2134"/>
      <c r="F422" s="2134"/>
      <c r="G422" s="2134"/>
      <c r="H422" s="2134"/>
      <c r="I422" s="2134"/>
      <c r="J422" s="2134"/>
      <c r="K422" s="3116"/>
      <c r="L422" s="2219"/>
    </row>
    <row r="423" spans="1:12" ht="15.75" x14ac:dyDescent="0.2">
      <c r="A423" s="2132"/>
      <c r="B423" s="2133"/>
      <c r="C423" s="2134"/>
      <c r="D423" s="2135">
        <f t="shared" si="6"/>
        <v>0</v>
      </c>
      <c r="E423" s="2134"/>
      <c r="F423" s="2134"/>
      <c r="G423" s="2134"/>
      <c r="H423" s="2134"/>
      <c r="I423" s="2134"/>
      <c r="J423" s="2134"/>
      <c r="K423" s="3116"/>
      <c r="L423" s="2219"/>
    </row>
    <row r="424" spans="1:12" ht="15.75" x14ac:dyDescent="0.2">
      <c r="A424" s="2132"/>
      <c r="B424" s="2133"/>
      <c r="C424" s="2134"/>
      <c r="D424" s="2135">
        <f t="shared" si="6"/>
        <v>0</v>
      </c>
      <c r="E424" s="2134"/>
      <c r="F424" s="2134"/>
      <c r="G424" s="2134"/>
      <c r="H424" s="2134"/>
      <c r="I424" s="2134"/>
      <c r="J424" s="2134"/>
      <c r="K424" s="3116"/>
      <c r="L424" s="2219"/>
    </row>
    <row r="425" spans="1:12" ht="15.75" x14ac:dyDescent="0.2">
      <c r="A425" s="2132"/>
      <c r="B425" s="2133"/>
      <c r="C425" s="2134"/>
      <c r="D425" s="2135">
        <f t="shared" si="6"/>
        <v>0</v>
      </c>
      <c r="E425" s="2134"/>
      <c r="F425" s="2134"/>
      <c r="G425" s="2134"/>
      <c r="H425" s="2134"/>
      <c r="I425" s="2134"/>
      <c r="J425" s="2134"/>
      <c r="K425" s="3116"/>
      <c r="L425" s="2219"/>
    </row>
    <row r="426" spans="1:12" ht="15.75" x14ac:dyDescent="0.2">
      <c r="A426" s="2132"/>
      <c r="B426" s="2133"/>
      <c r="C426" s="2134"/>
      <c r="D426" s="2135">
        <f t="shared" si="6"/>
        <v>0</v>
      </c>
      <c r="E426" s="2134"/>
      <c r="F426" s="2134"/>
      <c r="G426" s="2134"/>
      <c r="H426" s="2134"/>
      <c r="I426" s="2134"/>
      <c r="J426" s="2134"/>
      <c r="K426" s="3116"/>
      <c r="L426" s="2219"/>
    </row>
    <row r="427" spans="1:12" ht="15.75" x14ac:dyDescent="0.2">
      <c r="A427" s="2132"/>
      <c r="B427" s="2133"/>
      <c r="C427" s="2134"/>
      <c r="D427" s="2135">
        <f t="shared" si="6"/>
        <v>0</v>
      </c>
      <c r="E427" s="2134"/>
      <c r="F427" s="2134"/>
      <c r="G427" s="2134"/>
      <c r="H427" s="2134"/>
      <c r="I427" s="2134"/>
      <c r="J427" s="2134"/>
      <c r="K427" s="3116"/>
      <c r="L427" s="2219"/>
    </row>
    <row r="428" spans="1:12" ht="15.75" x14ac:dyDescent="0.2">
      <c r="A428" s="2132"/>
      <c r="B428" s="2133"/>
      <c r="C428" s="2134"/>
      <c r="D428" s="2135">
        <f t="shared" si="6"/>
        <v>0</v>
      </c>
      <c r="E428" s="2134"/>
      <c r="F428" s="2134"/>
      <c r="G428" s="2134"/>
      <c r="H428" s="2134"/>
      <c r="I428" s="2134"/>
      <c r="J428" s="2134"/>
      <c r="K428" s="3116"/>
      <c r="L428" s="2219"/>
    </row>
    <row r="429" spans="1:12" ht="15.75" x14ac:dyDescent="0.2">
      <c r="A429" s="2132"/>
      <c r="B429" s="2133"/>
      <c r="C429" s="2134"/>
      <c r="D429" s="2135">
        <f t="shared" si="6"/>
        <v>0</v>
      </c>
      <c r="E429" s="2134"/>
      <c r="F429" s="2134"/>
      <c r="G429" s="2134"/>
      <c r="H429" s="2134"/>
      <c r="I429" s="2134"/>
      <c r="J429" s="2134"/>
      <c r="K429" s="3116"/>
      <c r="L429" s="2219"/>
    </row>
    <row r="430" spans="1:12" ht="15.75" x14ac:dyDescent="0.2">
      <c r="A430" s="2132"/>
      <c r="B430" s="2133"/>
      <c r="C430" s="2134"/>
      <c r="D430" s="2135">
        <f t="shared" si="6"/>
        <v>0</v>
      </c>
      <c r="E430" s="2134"/>
      <c r="F430" s="2134"/>
      <c r="G430" s="2134"/>
      <c r="H430" s="2134"/>
      <c r="I430" s="2134"/>
      <c r="J430" s="2134"/>
      <c r="K430" s="3116"/>
      <c r="L430" s="2219"/>
    </row>
    <row r="431" spans="1:12" ht="15.75" x14ac:dyDescent="0.2">
      <c r="A431" s="2132"/>
      <c r="B431" s="2133"/>
      <c r="C431" s="2134"/>
      <c r="D431" s="2135">
        <f t="shared" si="6"/>
        <v>0</v>
      </c>
      <c r="E431" s="2134"/>
      <c r="F431" s="2134"/>
      <c r="G431" s="2134"/>
      <c r="H431" s="2134"/>
      <c r="I431" s="2134"/>
      <c r="J431" s="2134"/>
      <c r="K431" s="3116"/>
      <c r="L431" s="2219"/>
    </row>
    <row r="432" spans="1:12" ht="15.75" x14ac:dyDescent="0.2">
      <c r="A432" s="2132"/>
      <c r="B432" s="2133"/>
      <c r="C432" s="2134"/>
      <c r="D432" s="2135">
        <f t="shared" si="6"/>
        <v>0</v>
      </c>
      <c r="E432" s="2134"/>
      <c r="F432" s="2134"/>
      <c r="G432" s="2134"/>
      <c r="H432" s="2134"/>
      <c r="I432" s="2134"/>
      <c r="J432" s="2134"/>
      <c r="K432" s="3116"/>
      <c r="L432" s="2219"/>
    </row>
    <row r="433" spans="1:12" ht="15.75" x14ac:dyDescent="0.2">
      <c r="A433" s="2132"/>
      <c r="B433" s="2133"/>
      <c r="C433" s="2134"/>
      <c r="D433" s="2135">
        <f t="shared" si="6"/>
        <v>0</v>
      </c>
      <c r="E433" s="2134"/>
      <c r="F433" s="2134"/>
      <c r="G433" s="2134"/>
      <c r="H433" s="2134"/>
      <c r="I433" s="2134"/>
      <c r="J433" s="2134"/>
      <c r="K433" s="3116"/>
      <c r="L433" s="2219"/>
    </row>
    <row r="434" spans="1:12" ht="15.75" x14ac:dyDescent="0.2">
      <c r="A434" s="2132"/>
      <c r="B434" s="2133"/>
      <c r="C434" s="2134"/>
      <c r="D434" s="2135">
        <f t="shared" si="6"/>
        <v>0</v>
      </c>
      <c r="E434" s="2134"/>
      <c r="F434" s="2134"/>
      <c r="G434" s="2134"/>
      <c r="H434" s="2134"/>
      <c r="I434" s="2134"/>
      <c r="J434" s="2134"/>
      <c r="K434" s="3116"/>
      <c r="L434" s="2219"/>
    </row>
    <row r="435" spans="1:12" ht="15.75" x14ac:dyDescent="0.2">
      <c r="A435" s="2132"/>
      <c r="B435" s="2133"/>
      <c r="C435" s="2134"/>
      <c r="D435" s="2135">
        <f t="shared" si="6"/>
        <v>0</v>
      </c>
      <c r="E435" s="2134"/>
      <c r="F435" s="2134"/>
      <c r="G435" s="2134"/>
      <c r="H435" s="2134"/>
      <c r="I435" s="2134"/>
      <c r="J435" s="2134"/>
      <c r="K435" s="3116"/>
      <c r="L435" s="2219"/>
    </row>
    <row r="436" spans="1:12" ht="15.75" x14ac:dyDescent="0.2">
      <c r="A436" s="2132"/>
      <c r="B436" s="2133"/>
      <c r="C436" s="2134"/>
      <c r="D436" s="2135">
        <f t="shared" si="6"/>
        <v>0</v>
      </c>
      <c r="E436" s="2134"/>
      <c r="F436" s="2134"/>
      <c r="G436" s="2134"/>
      <c r="H436" s="2134"/>
      <c r="I436" s="2134"/>
      <c r="J436" s="2134"/>
      <c r="K436" s="3116"/>
      <c r="L436" s="2219"/>
    </row>
    <row r="437" spans="1:12" ht="15.75" x14ac:dyDescent="0.2">
      <c r="A437" s="2132"/>
      <c r="B437" s="2133"/>
      <c r="C437" s="2134"/>
      <c r="D437" s="2135">
        <f t="shared" si="6"/>
        <v>0</v>
      </c>
      <c r="E437" s="2134"/>
      <c r="F437" s="2134"/>
      <c r="G437" s="2134"/>
      <c r="H437" s="2134"/>
      <c r="I437" s="2134"/>
      <c r="J437" s="2134"/>
      <c r="K437" s="3116"/>
      <c r="L437" s="2219"/>
    </row>
    <row r="438" spans="1:12" ht="15.75" x14ac:dyDescent="0.2">
      <c r="A438" s="2132"/>
      <c r="B438" s="2133"/>
      <c r="C438" s="2134"/>
      <c r="D438" s="2135">
        <f t="shared" si="6"/>
        <v>0</v>
      </c>
      <c r="E438" s="2134"/>
      <c r="F438" s="2134"/>
      <c r="G438" s="2134"/>
      <c r="H438" s="2134"/>
      <c r="I438" s="2134"/>
      <c r="J438" s="2134"/>
      <c r="K438" s="3116"/>
      <c r="L438" s="2219"/>
    </row>
    <row r="439" spans="1:12" ht="15.75" x14ac:dyDescent="0.2">
      <c r="A439" s="2132"/>
      <c r="B439" s="2133"/>
      <c r="C439" s="2134"/>
      <c r="D439" s="2135">
        <f t="shared" si="6"/>
        <v>0</v>
      </c>
      <c r="E439" s="2134"/>
      <c r="F439" s="2134"/>
      <c r="G439" s="2134"/>
      <c r="H439" s="2134"/>
      <c r="I439" s="2134"/>
      <c r="J439" s="2134"/>
      <c r="K439" s="3116"/>
      <c r="L439" s="2219"/>
    </row>
    <row r="440" spans="1:12" ht="15.75" x14ac:dyDescent="0.2">
      <c r="A440" s="2132"/>
      <c r="B440" s="2133"/>
      <c r="C440" s="2134"/>
      <c r="D440" s="2135">
        <f t="shared" si="6"/>
        <v>0</v>
      </c>
      <c r="E440" s="2134"/>
      <c r="F440" s="2134"/>
      <c r="G440" s="2134"/>
      <c r="H440" s="2134"/>
      <c r="I440" s="2134"/>
      <c r="J440" s="2134"/>
      <c r="K440" s="3116"/>
      <c r="L440" s="2219"/>
    </row>
    <row r="441" spans="1:12" ht="15.75" x14ac:dyDescent="0.2">
      <c r="A441" s="2132"/>
      <c r="B441" s="2133"/>
      <c r="C441" s="2134"/>
      <c r="D441" s="2135">
        <f t="shared" si="6"/>
        <v>0</v>
      </c>
      <c r="E441" s="2134"/>
      <c r="F441" s="2134"/>
      <c r="G441" s="2134"/>
      <c r="H441" s="2134"/>
      <c r="I441" s="2134"/>
      <c r="J441" s="2134"/>
      <c r="K441" s="3116"/>
      <c r="L441" s="2219"/>
    </row>
    <row r="442" spans="1:12" ht="15.75" x14ac:dyDescent="0.2">
      <c r="A442" s="2132"/>
      <c r="B442" s="2133"/>
      <c r="C442" s="2134"/>
      <c r="D442" s="2135">
        <f t="shared" si="6"/>
        <v>0</v>
      </c>
      <c r="E442" s="2134"/>
      <c r="F442" s="2134"/>
      <c r="G442" s="2134"/>
      <c r="H442" s="2134"/>
      <c r="I442" s="2134"/>
      <c r="J442" s="2134"/>
      <c r="K442" s="3116"/>
      <c r="L442" s="2219"/>
    </row>
    <row r="443" spans="1:12" ht="15.75" x14ac:dyDescent="0.2">
      <c r="A443" s="2132"/>
      <c r="B443" s="2133"/>
      <c r="C443" s="2134"/>
      <c r="D443" s="2135">
        <f t="shared" si="6"/>
        <v>0</v>
      </c>
      <c r="E443" s="2134"/>
      <c r="F443" s="2134"/>
      <c r="G443" s="2134"/>
      <c r="H443" s="2134"/>
      <c r="I443" s="2134"/>
      <c r="J443" s="2134"/>
      <c r="K443" s="3116"/>
      <c r="L443" s="2219"/>
    </row>
    <row r="444" spans="1:12" ht="15.75" x14ac:dyDescent="0.2">
      <c r="A444" s="2132"/>
      <c r="B444" s="2133"/>
      <c r="C444" s="2134"/>
      <c r="D444" s="2135">
        <f t="shared" si="6"/>
        <v>0</v>
      </c>
      <c r="E444" s="2134"/>
      <c r="F444" s="2134"/>
      <c r="G444" s="2134"/>
      <c r="H444" s="2134"/>
      <c r="I444" s="2134"/>
      <c r="J444" s="2134"/>
      <c r="K444" s="3116"/>
      <c r="L444" s="2219"/>
    </row>
    <row r="445" spans="1:12" ht="15.75" x14ac:dyDescent="0.2">
      <c r="A445" s="2132"/>
      <c r="B445" s="2133"/>
      <c r="C445" s="2134"/>
      <c r="D445" s="2135">
        <f t="shared" si="6"/>
        <v>0</v>
      </c>
      <c r="E445" s="2134"/>
      <c r="F445" s="2134"/>
      <c r="G445" s="2134"/>
      <c r="H445" s="2134"/>
      <c r="I445" s="2134"/>
      <c r="J445" s="2134"/>
      <c r="K445" s="3116"/>
      <c r="L445" s="2219"/>
    </row>
    <row r="446" spans="1:12" ht="15.75" x14ac:dyDescent="0.2">
      <c r="A446" s="2132"/>
      <c r="B446" s="2133"/>
      <c r="C446" s="2134"/>
      <c r="D446" s="2135">
        <f t="shared" si="6"/>
        <v>0</v>
      </c>
      <c r="E446" s="2134"/>
      <c r="F446" s="2134"/>
      <c r="G446" s="2134"/>
      <c r="H446" s="2134"/>
      <c r="I446" s="2134"/>
      <c r="J446" s="2134"/>
      <c r="K446" s="3116"/>
      <c r="L446" s="2219"/>
    </row>
    <row r="447" spans="1:12" ht="15.75" x14ac:dyDescent="0.2">
      <c r="A447" s="2132"/>
      <c r="B447" s="2133"/>
      <c r="C447" s="2134"/>
      <c r="D447" s="2135">
        <f t="shared" si="6"/>
        <v>0</v>
      </c>
      <c r="E447" s="2134"/>
      <c r="F447" s="2134"/>
      <c r="G447" s="2134"/>
      <c r="H447" s="2134"/>
      <c r="I447" s="2134"/>
      <c r="J447" s="2134"/>
      <c r="K447" s="3116"/>
      <c r="L447" s="2219"/>
    </row>
    <row r="448" spans="1:12" ht="15.75" x14ac:dyDescent="0.2">
      <c r="A448" s="2132"/>
      <c r="B448" s="2133"/>
      <c r="C448" s="2134"/>
      <c r="D448" s="2135">
        <f t="shared" si="6"/>
        <v>0</v>
      </c>
      <c r="E448" s="2134"/>
      <c r="F448" s="2134"/>
      <c r="G448" s="2134"/>
      <c r="H448" s="2134"/>
      <c r="I448" s="2134"/>
      <c r="J448" s="2134"/>
      <c r="K448" s="3116"/>
      <c r="L448" s="2219"/>
    </row>
    <row r="449" spans="1:12" ht="15.75" x14ac:dyDescent="0.2">
      <c r="A449" s="2132"/>
      <c r="B449" s="2133"/>
      <c r="C449" s="2134"/>
      <c r="D449" s="2135">
        <f t="shared" si="6"/>
        <v>0</v>
      </c>
      <c r="E449" s="2134"/>
      <c r="F449" s="2134"/>
      <c r="G449" s="2134"/>
      <c r="H449" s="2134"/>
      <c r="I449" s="2134"/>
      <c r="J449" s="2134"/>
      <c r="K449" s="3116"/>
      <c r="L449" s="2219"/>
    </row>
    <row r="450" spans="1:12" ht="15.75" x14ac:dyDescent="0.2">
      <c r="A450" s="2132"/>
      <c r="B450" s="2133"/>
      <c r="C450" s="2134"/>
      <c r="D450" s="2135">
        <f t="shared" si="6"/>
        <v>0</v>
      </c>
      <c r="E450" s="2134"/>
      <c r="F450" s="2134"/>
      <c r="G450" s="2134"/>
      <c r="H450" s="2134"/>
      <c r="I450" s="2134"/>
      <c r="J450" s="2134"/>
      <c r="K450" s="3116"/>
      <c r="L450" s="2219"/>
    </row>
    <row r="451" spans="1:12" ht="15.75" x14ac:dyDescent="0.2">
      <c r="A451" s="2132"/>
      <c r="B451" s="2133"/>
      <c r="C451" s="2134"/>
      <c r="D451" s="2135">
        <f t="shared" si="6"/>
        <v>0</v>
      </c>
      <c r="E451" s="2134"/>
      <c r="F451" s="2134"/>
      <c r="G451" s="2134"/>
      <c r="H451" s="2134"/>
      <c r="I451" s="2134"/>
      <c r="J451" s="2134"/>
      <c r="K451" s="3116"/>
      <c r="L451" s="2219"/>
    </row>
    <row r="452" spans="1:12" ht="15.75" x14ac:dyDescent="0.2">
      <c r="A452" s="2132"/>
      <c r="B452" s="2133"/>
      <c r="C452" s="2134"/>
      <c r="D452" s="2135">
        <f t="shared" si="6"/>
        <v>0</v>
      </c>
      <c r="E452" s="2134"/>
      <c r="F452" s="2134"/>
      <c r="G452" s="2134"/>
      <c r="H452" s="2134"/>
      <c r="I452" s="2134"/>
      <c r="J452" s="2134"/>
      <c r="K452" s="3116"/>
      <c r="L452" s="2219"/>
    </row>
    <row r="453" spans="1:12" ht="15.75" x14ac:dyDescent="0.2">
      <c r="A453" s="2132"/>
      <c r="B453" s="2133"/>
      <c r="C453" s="2134"/>
      <c r="D453" s="2135">
        <f t="shared" si="6"/>
        <v>0</v>
      </c>
      <c r="E453" s="2134"/>
      <c r="F453" s="2134"/>
      <c r="G453" s="2134"/>
      <c r="H453" s="2134"/>
      <c r="I453" s="2134"/>
      <c r="J453" s="2134"/>
      <c r="K453" s="3116"/>
      <c r="L453" s="2219"/>
    </row>
    <row r="454" spans="1:12" ht="15.75" x14ac:dyDescent="0.2">
      <c r="A454" s="2132"/>
      <c r="B454" s="2133"/>
      <c r="C454" s="2134"/>
      <c r="D454" s="2135">
        <f t="shared" si="6"/>
        <v>0</v>
      </c>
      <c r="E454" s="2134"/>
      <c r="F454" s="2134"/>
      <c r="G454" s="2134"/>
      <c r="H454" s="2134"/>
      <c r="I454" s="2134"/>
      <c r="J454" s="2134"/>
      <c r="K454" s="3116"/>
      <c r="L454" s="2219"/>
    </row>
    <row r="455" spans="1:12" ht="15.75" x14ac:dyDescent="0.2">
      <c r="A455" s="2132"/>
      <c r="B455" s="2133"/>
      <c r="C455" s="2134"/>
      <c r="D455" s="2135">
        <f t="shared" si="6"/>
        <v>0</v>
      </c>
      <c r="E455" s="2134"/>
      <c r="F455" s="2134"/>
      <c r="G455" s="2134"/>
      <c r="H455" s="2134"/>
      <c r="I455" s="2134"/>
      <c r="J455" s="2134"/>
      <c r="K455" s="3116"/>
      <c r="L455" s="2219"/>
    </row>
    <row r="456" spans="1:12" ht="15.75" x14ac:dyDescent="0.2">
      <c r="A456" s="2132"/>
      <c r="B456" s="2133"/>
      <c r="C456" s="2134"/>
      <c r="D456" s="2135">
        <f t="shared" si="6"/>
        <v>0</v>
      </c>
      <c r="E456" s="2134"/>
      <c r="F456" s="2134"/>
      <c r="G456" s="2134"/>
      <c r="H456" s="2134"/>
      <c r="I456" s="2134"/>
      <c r="J456" s="2134"/>
      <c r="K456" s="3116"/>
      <c r="L456" s="2219"/>
    </row>
    <row r="457" spans="1:12" ht="15.75" x14ac:dyDescent="0.2">
      <c r="A457" s="2132"/>
      <c r="B457" s="2133"/>
      <c r="C457" s="2134"/>
      <c r="D457" s="2135">
        <f t="shared" ref="D457:D520" si="7">+C457*(100-E457)/100</f>
        <v>0</v>
      </c>
      <c r="E457" s="2134"/>
      <c r="F457" s="2134"/>
      <c r="G457" s="2134"/>
      <c r="H457" s="2134"/>
      <c r="I457" s="2134"/>
      <c r="J457" s="2134"/>
      <c r="K457" s="3116"/>
      <c r="L457" s="2219"/>
    </row>
    <row r="458" spans="1:12" ht="15.75" x14ac:dyDescent="0.2">
      <c r="A458" s="2132"/>
      <c r="B458" s="2133"/>
      <c r="C458" s="2134"/>
      <c r="D458" s="2135">
        <f t="shared" si="7"/>
        <v>0</v>
      </c>
      <c r="E458" s="2134"/>
      <c r="F458" s="2134"/>
      <c r="G458" s="2134"/>
      <c r="H458" s="2134"/>
      <c r="I458" s="2134"/>
      <c r="J458" s="2134"/>
      <c r="K458" s="3116"/>
      <c r="L458" s="2219"/>
    </row>
    <row r="459" spans="1:12" ht="15.75" x14ac:dyDescent="0.2">
      <c r="A459" s="2132"/>
      <c r="B459" s="2133"/>
      <c r="C459" s="2134"/>
      <c r="D459" s="2135">
        <f t="shared" si="7"/>
        <v>0</v>
      </c>
      <c r="E459" s="2134"/>
      <c r="F459" s="2134"/>
      <c r="G459" s="2134"/>
      <c r="H459" s="2134"/>
      <c r="I459" s="2134"/>
      <c r="J459" s="2134"/>
      <c r="K459" s="3116"/>
      <c r="L459" s="2219"/>
    </row>
    <row r="460" spans="1:12" ht="15.75" x14ac:dyDescent="0.2">
      <c r="A460" s="2132"/>
      <c r="B460" s="2133"/>
      <c r="C460" s="2134"/>
      <c r="D460" s="2135">
        <f t="shared" si="7"/>
        <v>0</v>
      </c>
      <c r="E460" s="2134"/>
      <c r="F460" s="2134"/>
      <c r="G460" s="2134"/>
      <c r="H460" s="2134"/>
      <c r="I460" s="2134"/>
      <c r="J460" s="2134"/>
      <c r="K460" s="3116"/>
      <c r="L460" s="2219"/>
    </row>
    <row r="461" spans="1:12" ht="15.75" x14ac:dyDescent="0.2">
      <c r="A461" s="2132"/>
      <c r="B461" s="2133"/>
      <c r="C461" s="2134"/>
      <c r="D461" s="2135">
        <f t="shared" si="7"/>
        <v>0</v>
      </c>
      <c r="E461" s="2134"/>
      <c r="F461" s="2134"/>
      <c r="G461" s="2134"/>
      <c r="H461" s="2134"/>
      <c r="I461" s="2134"/>
      <c r="J461" s="2134"/>
      <c r="K461" s="3116"/>
      <c r="L461" s="2219"/>
    </row>
    <row r="462" spans="1:12" ht="15.75" x14ac:dyDescent="0.2">
      <c r="A462" s="2132"/>
      <c r="B462" s="2133"/>
      <c r="C462" s="2134"/>
      <c r="D462" s="2135">
        <f t="shared" si="7"/>
        <v>0</v>
      </c>
      <c r="E462" s="2134"/>
      <c r="F462" s="2134"/>
      <c r="G462" s="2134"/>
      <c r="H462" s="2134"/>
      <c r="I462" s="2134"/>
      <c r="J462" s="2134"/>
      <c r="K462" s="3116"/>
      <c r="L462" s="2219"/>
    </row>
    <row r="463" spans="1:12" ht="15.75" x14ac:dyDescent="0.2">
      <c r="A463" s="2132"/>
      <c r="B463" s="2133"/>
      <c r="C463" s="2134"/>
      <c r="D463" s="2135">
        <f t="shared" si="7"/>
        <v>0</v>
      </c>
      <c r="E463" s="2134"/>
      <c r="F463" s="2134"/>
      <c r="G463" s="2134"/>
      <c r="H463" s="2134"/>
      <c r="I463" s="2134"/>
      <c r="J463" s="2134"/>
      <c r="K463" s="3116"/>
      <c r="L463" s="2219"/>
    </row>
    <row r="464" spans="1:12" ht="15.75" x14ac:dyDescent="0.2">
      <c r="A464" s="2132"/>
      <c r="B464" s="2133"/>
      <c r="C464" s="2134"/>
      <c r="D464" s="2135">
        <f t="shared" si="7"/>
        <v>0</v>
      </c>
      <c r="E464" s="2134"/>
      <c r="F464" s="2134"/>
      <c r="G464" s="2134"/>
      <c r="H464" s="2134"/>
      <c r="I464" s="2134"/>
      <c r="J464" s="2134"/>
      <c r="K464" s="3116"/>
      <c r="L464" s="2219"/>
    </row>
    <row r="465" spans="1:12" ht="15.75" x14ac:dyDescent="0.2">
      <c r="A465" s="2132"/>
      <c r="B465" s="2133"/>
      <c r="C465" s="2134"/>
      <c r="D465" s="2135">
        <f t="shared" si="7"/>
        <v>0</v>
      </c>
      <c r="E465" s="2134"/>
      <c r="F465" s="2134"/>
      <c r="G465" s="2134"/>
      <c r="H465" s="2134"/>
      <c r="I465" s="2134"/>
      <c r="J465" s="2134"/>
      <c r="K465" s="3116"/>
      <c r="L465" s="2219"/>
    </row>
    <row r="466" spans="1:12" ht="15.75" x14ac:dyDescent="0.2">
      <c r="A466" s="2132"/>
      <c r="B466" s="2133"/>
      <c r="C466" s="2134"/>
      <c r="D466" s="2135">
        <f t="shared" si="7"/>
        <v>0</v>
      </c>
      <c r="E466" s="2134"/>
      <c r="F466" s="2134"/>
      <c r="G466" s="2134"/>
      <c r="H466" s="2134"/>
      <c r="I466" s="2134"/>
      <c r="J466" s="2134"/>
      <c r="K466" s="3116"/>
      <c r="L466" s="2219"/>
    </row>
    <row r="467" spans="1:12" ht="15.75" x14ac:dyDescent="0.2">
      <c r="A467" s="2132"/>
      <c r="B467" s="2133"/>
      <c r="C467" s="2134"/>
      <c r="D467" s="2135">
        <f t="shared" si="7"/>
        <v>0</v>
      </c>
      <c r="E467" s="2134"/>
      <c r="F467" s="2134"/>
      <c r="G467" s="2134"/>
      <c r="H467" s="2134"/>
      <c r="I467" s="2134"/>
      <c r="J467" s="2134"/>
      <c r="K467" s="3116"/>
      <c r="L467" s="2219"/>
    </row>
    <row r="468" spans="1:12" ht="15.75" x14ac:dyDescent="0.2">
      <c r="A468" s="2132"/>
      <c r="B468" s="2133"/>
      <c r="C468" s="2134"/>
      <c r="D468" s="2135">
        <f t="shared" si="7"/>
        <v>0</v>
      </c>
      <c r="E468" s="2134"/>
      <c r="F468" s="2134"/>
      <c r="G468" s="2134"/>
      <c r="H468" s="2134"/>
      <c r="I468" s="2134"/>
      <c r="J468" s="2134"/>
      <c r="K468" s="3116"/>
      <c r="L468" s="2219"/>
    </row>
    <row r="469" spans="1:12" ht="15.75" x14ac:dyDescent="0.2">
      <c r="A469" s="2132"/>
      <c r="B469" s="2133"/>
      <c r="C469" s="2134"/>
      <c r="D469" s="2135">
        <f t="shared" si="7"/>
        <v>0</v>
      </c>
      <c r="E469" s="2134"/>
      <c r="F469" s="2134"/>
      <c r="G469" s="2134"/>
      <c r="H469" s="2134"/>
      <c r="I469" s="2134"/>
      <c r="J469" s="2134"/>
      <c r="K469" s="3116"/>
      <c r="L469" s="2219"/>
    </row>
    <row r="470" spans="1:12" ht="15.75" x14ac:dyDescent="0.2">
      <c r="A470" s="2132"/>
      <c r="B470" s="2133"/>
      <c r="C470" s="2134"/>
      <c r="D470" s="2135">
        <f t="shared" si="7"/>
        <v>0</v>
      </c>
      <c r="E470" s="2134"/>
      <c r="F470" s="2134"/>
      <c r="G470" s="2134"/>
      <c r="H470" s="2134"/>
      <c r="I470" s="2134"/>
      <c r="J470" s="2134"/>
      <c r="K470" s="3116"/>
      <c r="L470" s="2219"/>
    </row>
    <row r="471" spans="1:12" ht="15.75" x14ac:dyDescent="0.2">
      <c r="A471" s="2132"/>
      <c r="B471" s="2133"/>
      <c r="C471" s="2134"/>
      <c r="D471" s="2135">
        <f t="shared" si="7"/>
        <v>0</v>
      </c>
      <c r="E471" s="2134"/>
      <c r="F471" s="2134"/>
      <c r="G471" s="2134"/>
      <c r="H471" s="2134"/>
      <c r="I471" s="2134"/>
      <c r="J471" s="2134"/>
      <c r="K471" s="3116"/>
      <c r="L471" s="2219"/>
    </row>
    <row r="472" spans="1:12" ht="15.75" x14ac:dyDescent="0.2">
      <c r="A472" s="2132"/>
      <c r="B472" s="2133"/>
      <c r="C472" s="2134"/>
      <c r="D472" s="2135">
        <f t="shared" si="7"/>
        <v>0</v>
      </c>
      <c r="E472" s="2134"/>
      <c r="F472" s="2134"/>
      <c r="G472" s="2134"/>
      <c r="H472" s="2134"/>
      <c r="I472" s="2134"/>
      <c r="J472" s="2134"/>
      <c r="K472" s="3116"/>
      <c r="L472" s="2219"/>
    </row>
    <row r="473" spans="1:12" ht="15.75" x14ac:dyDescent="0.2">
      <c r="A473" s="2132"/>
      <c r="B473" s="2133"/>
      <c r="C473" s="2134"/>
      <c r="D473" s="2135">
        <f t="shared" si="7"/>
        <v>0</v>
      </c>
      <c r="E473" s="2134"/>
      <c r="F473" s="2134"/>
      <c r="G473" s="2134"/>
      <c r="H473" s="2134"/>
      <c r="I473" s="2134"/>
      <c r="J473" s="2134"/>
      <c r="K473" s="3116"/>
      <c r="L473" s="2219"/>
    </row>
    <row r="474" spans="1:12" ht="15.75" x14ac:dyDescent="0.2">
      <c r="A474" s="2132"/>
      <c r="B474" s="2133"/>
      <c r="C474" s="2134"/>
      <c r="D474" s="2135">
        <f t="shared" si="7"/>
        <v>0</v>
      </c>
      <c r="E474" s="2134"/>
      <c r="F474" s="2134"/>
      <c r="G474" s="2134"/>
      <c r="H474" s="2134"/>
      <c r="I474" s="2134"/>
      <c r="J474" s="2134"/>
      <c r="K474" s="3116"/>
      <c r="L474" s="2219"/>
    </row>
    <row r="475" spans="1:12" ht="15.75" x14ac:dyDescent="0.2">
      <c r="A475" s="2132"/>
      <c r="B475" s="2133"/>
      <c r="C475" s="2134"/>
      <c r="D475" s="2135">
        <f t="shared" si="7"/>
        <v>0</v>
      </c>
      <c r="E475" s="2134"/>
      <c r="F475" s="2134"/>
      <c r="G475" s="2134"/>
      <c r="H475" s="2134"/>
      <c r="I475" s="2134"/>
      <c r="J475" s="2134"/>
      <c r="K475" s="3116"/>
      <c r="L475" s="2219"/>
    </row>
    <row r="476" spans="1:12" ht="15.75" x14ac:dyDescent="0.2">
      <c r="A476" s="2132"/>
      <c r="B476" s="2133"/>
      <c r="C476" s="2134"/>
      <c r="D476" s="2135">
        <f t="shared" si="7"/>
        <v>0</v>
      </c>
      <c r="E476" s="2134"/>
      <c r="F476" s="2134"/>
      <c r="G476" s="2134"/>
      <c r="H476" s="2134"/>
      <c r="I476" s="2134"/>
      <c r="J476" s="2134"/>
      <c r="K476" s="3116"/>
      <c r="L476" s="2219"/>
    </row>
    <row r="477" spans="1:12" ht="15.75" x14ac:dyDescent="0.2">
      <c r="A477" s="2132"/>
      <c r="B477" s="2133"/>
      <c r="C477" s="2134"/>
      <c r="D477" s="2135">
        <f t="shared" si="7"/>
        <v>0</v>
      </c>
      <c r="E477" s="2134"/>
      <c r="F477" s="2134"/>
      <c r="G477" s="2134"/>
      <c r="H477" s="2134"/>
      <c r="I477" s="2134"/>
      <c r="J477" s="2134"/>
      <c r="K477" s="3116"/>
      <c r="L477" s="2219"/>
    </row>
    <row r="478" spans="1:12" ht="15.75" x14ac:dyDescent="0.2">
      <c r="A478" s="2132"/>
      <c r="B478" s="2133"/>
      <c r="C478" s="2134"/>
      <c r="D478" s="2135">
        <f t="shared" si="7"/>
        <v>0</v>
      </c>
      <c r="E478" s="2134"/>
      <c r="F478" s="2134"/>
      <c r="G478" s="2134"/>
      <c r="H478" s="2134"/>
      <c r="I478" s="2134"/>
      <c r="J478" s="2134"/>
      <c r="K478" s="3116"/>
      <c r="L478" s="2219"/>
    </row>
    <row r="479" spans="1:12" ht="15.75" x14ac:dyDescent="0.2">
      <c r="A479" s="2132"/>
      <c r="B479" s="2133"/>
      <c r="C479" s="2134"/>
      <c r="D479" s="2135">
        <f t="shared" si="7"/>
        <v>0</v>
      </c>
      <c r="E479" s="2134"/>
      <c r="F479" s="2134"/>
      <c r="G479" s="2134"/>
      <c r="H479" s="2134"/>
      <c r="I479" s="2134"/>
      <c r="J479" s="2134"/>
      <c r="K479" s="3116"/>
      <c r="L479" s="2219"/>
    </row>
    <row r="480" spans="1:12" ht="15.75" x14ac:dyDescent="0.2">
      <c r="A480" s="2132"/>
      <c r="B480" s="2133"/>
      <c r="C480" s="2134"/>
      <c r="D480" s="2135">
        <f t="shared" si="7"/>
        <v>0</v>
      </c>
      <c r="E480" s="2134"/>
      <c r="F480" s="2134"/>
      <c r="G480" s="2134"/>
      <c r="H480" s="2134"/>
      <c r="I480" s="2134"/>
      <c r="J480" s="2134"/>
      <c r="K480" s="3116"/>
      <c r="L480" s="2219"/>
    </row>
    <row r="481" spans="1:12" ht="15.75" x14ac:dyDescent="0.2">
      <c r="A481" s="2132"/>
      <c r="B481" s="2133"/>
      <c r="C481" s="2134"/>
      <c r="D481" s="2135">
        <f t="shared" si="7"/>
        <v>0</v>
      </c>
      <c r="E481" s="2134"/>
      <c r="F481" s="2134"/>
      <c r="G481" s="2134"/>
      <c r="H481" s="2134"/>
      <c r="I481" s="2134"/>
      <c r="J481" s="2134"/>
      <c r="K481" s="3116"/>
      <c r="L481" s="2219"/>
    </row>
    <row r="482" spans="1:12" ht="15.75" x14ac:dyDescent="0.2">
      <c r="A482" s="2132"/>
      <c r="B482" s="2133"/>
      <c r="C482" s="2134"/>
      <c r="D482" s="2135">
        <f t="shared" si="7"/>
        <v>0</v>
      </c>
      <c r="E482" s="2134"/>
      <c r="F482" s="2134"/>
      <c r="G482" s="2134"/>
      <c r="H482" s="2134"/>
      <c r="I482" s="2134"/>
      <c r="J482" s="2134"/>
      <c r="K482" s="3116"/>
      <c r="L482" s="2219"/>
    </row>
    <row r="483" spans="1:12" ht="15.75" x14ac:dyDescent="0.2">
      <c r="A483" s="2132"/>
      <c r="B483" s="2133"/>
      <c r="C483" s="2134"/>
      <c r="D483" s="2135">
        <f t="shared" si="7"/>
        <v>0</v>
      </c>
      <c r="E483" s="2134"/>
      <c r="F483" s="2134"/>
      <c r="G483" s="2134"/>
      <c r="H483" s="2134"/>
      <c r="I483" s="2134"/>
      <c r="J483" s="2134"/>
      <c r="K483" s="3116"/>
      <c r="L483" s="2219"/>
    </row>
    <row r="484" spans="1:12" ht="15.75" x14ac:dyDescent="0.2">
      <c r="A484" s="2132"/>
      <c r="B484" s="2133"/>
      <c r="C484" s="2134"/>
      <c r="D484" s="2135">
        <f t="shared" si="7"/>
        <v>0</v>
      </c>
      <c r="E484" s="2134"/>
      <c r="F484" s="2134"/>
      <c r="G484" s="2134"/>
      <c r="H484" s="2134"/>
      <c r="I484" s="2134"/>
      <c r="J484" s="2134"/>
      <c r="K484" s="3116"/>
      <c r="L484" s="2219"/>
    </row>
    <row r="485" spans="1:12" ht="15.75" x14ac:dyDescent="0.2">
      <c r="A485" s="2132"/>
      <c r="B485" s="2133"/>
      <c r="C485" s="2134"/>
      <c r="D485" s="2135">
        <f t="shared" si="7"/>
        <v>0</v>
      </c>
      <c r="E485" s="2134"/>
      <c r="F485" s="2134"/>
      <c r="G485" s="2134"/>
      <c r="H485" s="2134"/>
      <c r="I485" s="2134"/>
      <c r="J485" s="2134"/>
      <c r="K485" s="3116"/>
      <c r="L485" s="2219"/>
    </row>
    <row r="486" spans="1:12" ht="15.75" x14ac:dyDescent="0.2">
      <c r="A486" s="2132"/>
      <c r="B486" s="2133"/>
      <c r="C486" s="2134"/>
      <c r="D486" s="2135">
        <f t="shared" si="7"/>
        <v>0</v>
      </c>
      <c r="E486" s="2134"/>
      <c r="F486" s="2134"/>
      <c r="G486" s="2134"/>
      <c r="H486" s="2134"/>
      <c r="I486" s="2134"/>
      <c r="J486" s="2134"/>
      <c r="K486" s="3116"/>
      <c r="L486" s="2219"/>
    </row>
    <row r="487" spans="1:12" ht="15.75" x14ac:dyDescent="0.2">
      <c r="A487" s="2132"/>
      <c r="B487" s="2133"/>
      <c r="C487" s="2134"/>
      <c r="D487" s="2135">
        <f t="shared" si="7"/>
        <v>0</v>
      </c>
      <c r="E487" s="2134"/>
      <c r="F487" s="2134"/>
      <c r="G487" s="2134"/>
      <c r="H487" s="2134"/>
      <c r="I487" s="2134"/>
      <c r="J487" s="2134"/>
      <c r="K487" s="3116"/>
      <c r="L487" s="2219"/>
    </row>
    <row r="488" spans="1:12" ht="15.75" x14ac:dyDescent="0.2">
      <c r="A488" s="2132"/>
      <c r="B488" s="2133"/>
      <c r="C488" s="2134"/>
      <c r="D488" s="2135">
        <f t="shared" si="7"/>
        <v>0</v>
      </c>
      <c r="E488" s="2134"/>
      <c r="F488" s="2134"/>
      <c r="G488" s="2134"/>
      <c r="H488" s="2134"/>
      <c r="I488" s="2134"/>
      <c r="J488" s="2134"/>
      <c r="K488" s="3116"/>
      <c r="L488" s="2219"/>
    </row>
    <row r="489" spans="1:12" ht="15.75" x14ac:dyDescent="0.2">
      <c r="A489" s="2132"/>
      <c r="B489" s="2133"/>
      <c r="C489" s="2134"/>
      <c r="D489" s="2135">
        <f t="shared" si="7"/>
        <v>0</v>
      </c>
      <c r="E489" s="2134"/>
      <c r="F489" s="2134"/>
      <c r="G489" s="2134"/>
      <c r="H489" s="2134"/>
      <c r="I489" s="2134"/>
      <c r="J489" s="2134"/>
      <c r="K489" s="3116"/>
      <c r="L489" s="2219"/>
    </row>
    <row r="490" spans="1:12" ht="15.75" x14ac:dyDescent="0.2">
      <c r="A490" s="2132"/>
      <c r="B490" s="2133"/>
      <c r="C490" s="2134"/>
      <c r="D490" s="2135">
        <f t="shared" si="7"/>
        <v>0</v>
      </c>
      <c r="E490" s="2134"/>
      <c r="F490" s="2134"/>
      <c r="G490" s="2134"/>
      <c r="H490" s="2134"/>
      <c r="I490" s="2134"/>
      <c r="J490" s="2134"/>
      <c r="K490" s="3116"/>
      <c r="L490" s="2219"/>
    </row>
    <row r="491" spans="1:12" ht="15.75" x14ac:dyDescent="0.2">
      <c r="A491" s="2132"/>
      <c r="B491" s="2133"/>
      <c r="C491" s="2134"/>
      <c r="D491" s="2135">
        <f t="shared" si="7"/>
        <v>0</v>
      </c>
      <c r="E491" s="2134"/>
      <c r="F491" s="2134"/>
      <c r="G491" s="2134"/>
      <c r="H491" s="2134"/>
      <c r="I491" s="2134"/>
      <c r="J491" s="2134"/>
      <c r="K491" s="3116"/>
      <c r="L491" s="2219"/>
    </row>
    <row r="492" spans="1:12" ht="15.75" x14ac:dyDescent="0.2">
      <c r="A492" s="2132"/>
      <c r="B492" s="2133"/>
      <c r="C492" s="2134"/>
      <c r="D492" s="2135">
        <f t="shared" si="7"/>
        <v>0</v>
      </c>
      <c r="E492" s="2134"/>
      <c r="F492" s="2134"/>
      <c r="G492" s="2134"/>
      <c r="H492" s="2134"/>
      <c r="I492" s="2134"/>
      <c r="J492" s="2134"/>
      <c r="K492" s="3116"/>
      <c r="L492" s="2219"/>
    </row>
    <row r="493" spans="1:12" ht="15.75" x14ac:dyDescent="0.2">
      <c r="A493" s="2132"/>
      <c r="B493" s="2133"/>
      <c r="C493" s="2134"/>
      <c r="D493" s="2135">
        <f t="shared" si="7"/>
        <v>0</v>
      </c>
      <c r="E493" s="2134"/>
      <c r="F493" s="2134"/>
      <c r="G493" s="2134"/>
      <c r="H493" s="2134"/>
      <c r="I493" s="2134"/>
      <c r="J493" s="2134"/>
      <c r="K493" s="3116"/>
      <c r="L493" s="2219"/>
    </row>
    <row r="494" spans="1:12" ht="15.75" x14ac:dyDescent="0.2">
      <c r="A494" s="2132"/>
      <c r="B494" s="2133"/>
      <c r="C494" s="2134"/>
      <c r="D494" s="2135">
        <f t="shared" si="7"/>
        <v>0</v>
      </c>
      <c r="E494" s="2134"/>
      <c r="F494" s="2134"/>
      <c r="G494" s="2134"/>
      <c r="H494" s="2134"/>
      <c r="I494" s="2134"/>
      <c r="J494" s="2134"/>
      <c r="K494" s="3116"/>
      <c r="L494" s="2219"/>
    </row>
    <row r="495" spans="1:12" ht="15.75" x14ac:dyDescent="0.2">
      <c r="A495" s="2132"/>
      <c r="B495" s="2133"/>
      <c r="C495" s="2134"/>
      <c r="D495" s="2135">
        <f t="shared" si="7"/>
        <v>0</v>
      </c>
      <c r="E495" s="2134"/>
      <c r="F495" s="2134"/>
      <c r="G495" s="2134"/>
      <c r="H495" s="2134"/>
      <c r="I495" s="2134"/>
      <c r="J495" s="2134"/>
      <c r="K495" s="3116"/>
      <c r="L495" s="2219"/>
    </row>
    <row r="496" spans="1:12" ht="15.75" x14ac:dyDescent="0.2">
      <c r="A496" s="2132"/>
      <c r="B496" s="2133"/>
      <c r="C496" s="2134"/>
      <c r="D496" s="2135">
        <f t="shared" si="7"/>
        <v>0</v>
      </c>
      <c r="E496" s="2134"/>
      <c r="F496" s="2134"/>
      <c r="G496" s="2134"/>
      <c r="H496" s="2134"/>
      <c r="I496" s="2134"/>
      <c r="J496" s="2134"/>
      <c r="K496" s="3116"/>
      <c r="L496" s="2219"/>
    </row>
    <row r="497" spans="1:12" ht="15.75" x14ac:dyDescent="0.2">
      <c r="A497" s="2132"/>
      <c r="B497" s="2133"/>
      <c r="C497" s="2134"/>
      <c r="D497" s="2135">
        <f t="shared" si="7"/>
        <v>0</v>
      </c>
      <c r="E497" s="2134"/>
      <c r="F497" s="2134"/>
      <c r="G497" s="2134"/>
      <c r="H497" s="2134"/>
      <c r="I497" s="2134"/>
      <c r="J497" s="2134"/>
      <c r="K497" s="3116"/>
      <c r="L497" s="2219"/>
    </row>
    <row r="498" spans="1:12" ht="15.75" x14ac:dyDescent="0.2">
      <c r="A498" s="2132"/>
      <c r="B498" s="2133"/>
      <c r="C498" s="2134"/>
      <c r="D498" s="2135">
        <f t="shared" si="7"/>
        <v>0</v>
      </c>
      <c r="E498" s="2134"/>
      <c r="F498" s="2134"/>
      <c r="G498" s="2134"/>
      <c r="H498" s="2134"/>
      <c r="I498" s="2134"/>
      <c r="J498" s="2134"/>
      <c r="K498" s="3116"/>
      <c r="L498" s="2219"/>
    </row>
    <row r="499" spans="1:12" ht="15.75" x14ac:dyDescent="0.2">
      <c r="A499" s="2132"/>
      <c r="B499" s="2133"/>
      <c r="C499" s="2134"/>
      <c r="D499" s="2135">
        <f t="shared" si="7"/>
        <v>0</v>
      </c>
      <c r="E499" s="2134"/>
      <c r="F499" s="2134"/>
      <c r="G499" s="2134"/>
      <c r="H499" s="2134"/>
      <c r="I499" s="2134"/>
      <c r="J499" s="2134"/>
      <c r="K499" s="3116"/>
      <c r="L499" s="2219"/>
    </row>
    <row r="500" spans="1:12" ht="15.75" x14ac:dyDescent="0.2">
      <c r="A500" s="2132"/>
      <c r="B500" s="2133"/>
      <c r="C500" s="2134"/>
      <c r="D500" s="2135">
        <f t="shared" si="7"/>
        <v>0</v>
      </c>
      <c r="E500" s="2134"/>
      <c r="F500" s="2134"/>
      <c r="G500" s="2134"/>
      <c r="H500" s="2134"/>
      <c r="I500" s="2134"/>
      <c r="J500" s="2134"/>
      <c r="K500" s="3116"/>
      <c r="L500" s="2219"/>
    </row>
    <row r="501" spans="1:12" ht="15.75" x14ac:dyDescent="0.2">
      <c r="A501" s="2132"/>
      <c r="B501" s="2133"/>
      <c r="C501" s="2134"/>
      <c r="D501" s="2135">
        <f t="shared" si="7"/>
        <v>0</v>
      </c>
      <c r="E501" s="2134"/>
      <c r="F501" s="2134"/>
      <c r="G501" s="2134"/>
      <c r="H501" s="2134"/>
      <c r="I501" s="2134"/>
      <c r="J501" s="2134"/>
      <c r="K501" s="3116"/>
      <c r="L501" s="2219"/>
    </row>
    <row r="502" spans="1:12" ht="15.75" x14ac:dyDescent="0.2">
      <c r="A502" s="2132"/>
      <c r="B502" s="2133"/>
      <c r="C502" s="2134"/>
      <c r="D502" s="2135">
        <f t="shared" si="7"/>
        <v>0</v>
      </c>
      <c r="E502" s="2134"/>
      <c r="F502" s="2134"/>
      <c r="G502" s="2134"/>
      <c r="H502" s="2134"/>
      <c r="I502" s="2134"/>
      <c r="J502" s="2134"/>
      <c r="K502" s="3116"/>
      <c r="L502" s="2219"/>
    </row>
    <row r="503" spans="1:12" ht="15.75" x14ac:dyDescent="0.2">
      <c r="A503" s="2132"/>
      <c r="B503" s="2133"/>
      <c r="C503" s="2134"/>
      <c r="D503" s="2135">
        <f t="shared" si="7"/>
        <v>0</v>
      </c>
      <c r="E503" s="2134"/>
      <c r="F503" s="2134"/>
      <c r="G503" s="2134"/>
      <c r="H503" s="2134"/>
      <c r="I503" s="2134"/>
      <c r="J503" s="2134"/>
      <c r="K503" s="3116"/>
      <c r="L503" s="2219"/>
    </row>
    <row r="504" spans="1:12" ht="15.75" x14ac:dyDescent="0.2">
      <c r="A504" s="2132"/>
      <c r="B504" s="2133"/>
      <c r="C504" s="2134"/>
      <c r="D504" s="2135">
        <f t="shared" si="7"/>
        <v>0</v>
      </c>
      <c r="E504" s="2134"/>
      <c r="F504" s="2134"/>
      <c r="G504" s="2134"/>
      <c r="H504" s="2134"/>
      <c r="I504" s="2134"/>
      <c r="J504" s="2134"/>
      <c r="K504" s="3116"/>
      <c r="L504" s="2219"/>
    </row>
    <row r="505" spans="1:12" ht="15.75" x14ac:dyDescent="0.2">
      <c r="A505" s="2132"/>
      <c r="B505" s="2133"/>
      <c r="C505" s="2134"/>
      <c r="D505" s="2135">
        <f t="shared" si="7"/>
        <v>0</v>
      </c>
      <c r="E505" s="2134"/>
      <c r="F505" s="2134"/>
      <c r="G505" s="2134"/>
      <c r="H505" s="2134"/>
      <c r="I505" s="2134"/>
      <c r="J505" s="2134"/>
      <c r="K505" s="3116"/>
      <c r="L505" s="2219"/>
    </row>
    <row r="506" spans="1:12" ht="15.75" x14ac:dyDescent="0.2">
      <c r="A506" s="2132"/>
      <c r="B506" s="2133"/>
      <c r="C506" s="2134"/>
      <c r="D506" s="2135">
        <f t="shared" si="7"/>
        <v>0</v>
      </c>
      <c r="E506" s="2134"/>
      <c r="F506" s="2134"/>
      <c r="G506" s="2134"/>
      <c r="H506" s="2134"/>
      <c r="I506" s="2134"/>
      <c r="J506" s="2134"/>
      <c r="K506" s="3116"/>
      <c r="L506" s="2219"/>
    </row>
    <row r="507" spans="1:12" ht="15.75" x14ac:dyDescent="0.2">
      <c r="A507" s="2132"/>
      <c r="B507" s="2133"/>
      <c r="C507" s="2134"/>
      <c r="D507" s="2135">
        <f t="shared" si="7"/>
        <v>0</v>
      </c>
      <c r="E507" s="2134"/>
      <c r="F507" s="2134"/>
      <c r="G507" s="2134"/>
      <c r="H507" s="2134"/>
      <c r="I507" s="2134"/>
      <c r="J507" s="2134"/>
      <c r="K507" s="3116"/>
      <c r="L507" s="2219"/>
    </row>
    <row r="508" spans="1:12" ht="15.75" x14ac:dyDescent="0.2">
      <c r="A508" s="2132"/>
      <c r="B508" s="2133"/>
      <c r="C508" s="2134"/>
      <c r="D508" s="2135">
        <f t="shared" si="7"/>
        <v>0</v>
      </c>
      <c r="E508" s="2134"/>
      <c r="F508" s="2134"/>
      <c r="G508" s="2134"/>
      <c r="H508" s="2134"/>
      <c r="I508" s="2134"/>
      <c r="J508" s="2134"/>
      <c r="K508" s="3116"/>
      <c r="L508" s="2219"/>
    </row>
    <row r="509" spans="1:12" ht="15.75" x14ac:dyDescent="0.2">
      <c r="A509" s="2132"/>
      <c r="B509" s="2133"/>
      <c r="C509" s="2134"/>
      <c r="D509" s="2135">
        <f t="shared" si="7"/>
        <v>0</v>
      </c>
      <c r="E509" s="2134"/>
      <c r="F509" s="2134"/>
      <c r="G509" s="2134"/>
      <c r="H509" s="2134"/>
      <c r="I509" s="2134"/>
      <c r="J509" s="2134"/>
      <c r="K509" s="3116"/>
      <c r="L509" s="2219"/>
    </row>
    <row r="510" spans="1:12" ht="15.75" x14ac:dyDescent="0.2">
      <c r="A510" s="2132"/>
      <c r="B510" s="2133"/>
      <c r="C510" s="2134"/>
      <c r="D510" s="2135">
        <f t="shared" si="7"/>
        <v>0</v>
      </c>
      <c r="E510" s="2134"/>
      <c r="F510" s="2134"/>
      <c r="G510" s="2134"/>
      <c r="H510" s="2134"/>
      <c r="I510" s="2134"/>
      <c r="J510" s="2134"/>
      <c r="K510" s="3116"/>
      <c r="L510" s="2219"/>
    </row>
    <row r="511" spans="1:12" ht="15.75" x14ac:dyDescent="0.2">
      <c r="A511" s="2132"/>
      <c r="B511" s="2133"/>
      <c r="C511" s="2134"/>
      <c r="D511" s="2135">
        <f t="shared" si="7"/>
        <v>0</v>
      </c>
      <c r="E511" s="2134"/>
      <c r="F511" s="2134"/>
      <c r="G511" s="2134"/>
      <c r="H511" s="2134"/>
      <c r="I511" s="2134"/>
      <c r="J511" s="2134"/>
      <c r="K511" s="3116"/>
      <c r="L511" s="2219"/>
    </row>
    <row r="512" spans="1:12" ht="15.75" x14ac:dyDescent="0.2">
      <c r="A512" s="2132"/>
      <c r="B512" s="2133"/>
      <c r="C512" s="2134"/>
      <c r="D512" s="2135">
        <f t="shared" si="7"/>
        <v>0</v>
      </c>
      <c r="E512" s="2134"/>
      <c r="F512" s="2134"/>
      <c r="G512" s="2134"/>
      <c r="H512" s="2134"/>
      <c r="I512" s="2134"/>
      <c r="J512" s="2134"/>
      <c r="K512" s="3116"/>
      <c r="L512" s="2219"/>
    </row>
    <row r="513" spans="1:12" ht="15.75" x14ac:dyDescent="0.2">
      <c r="A513" s="2132"/>
      <c r="B513" s="2133"/>
      <c r="C513" s="2134"/>
      <c r="D513" s="2135">
        <f t="shared" si="7"/>
        <v>0</v>
      </c>
      <c r="E513" s="2134"/>
      <c r="F513" s="2134"/>
      <c r="G513" s="2134"/>
      <c r="H513" s="2134"/>
      <c r="I513" s="2134"/>
      <c r="J513" s="2134"/>
      <c r="K513" s="3116"/>
      <c r="L513" s="2219"/>
    </row>
    <row r="514" spans="1:12" ht="15.75" x14ac:dyDescent="0.2">
      <c r="A514" s="2132"/>
      <c r="B514" s="2133"/>
      <c r="C514" s="2134"/>
      <c r="D514" s="2135">
        <f t="shared" si="7"/>
        <v>0</v>
      </c>
      <c r="E514" s="2134"/>
      <c r="F514" s="2134"/>
      <c r="G514" s="2134"/>
      <c r="H514" s="2134"/>
      <c r="I514" s="2134"/>
      <c r="J514" s="2134"/>
      <c r="K514" s="3116"/>
      <c r="L514" s="2219"/>
    </row>
    <row r="515" spans="1:12" ht="15.75" x14ac:dyDescent="0.2">
      <c r="A515" s="2132"/>
      <c r="B515" s="2133"/>
      <c r="C515" s="2134"/>
      <c r="D515" s="2135">
        <f t="shared" si="7"/>
        <v>0</v>
      </c>
      <c r="E515" s="2134"/>
      <c r="F515" s="2134"/>
      <c r="G515" s="2134"/>
      <c r="H515" s="2134"/>
      <c r="I515" s="2134"/>
      <c r="J515" s="2134"/>
      <c r="K515" s="3116"/>
      <c r="L515" s="2219"/>
    </row>
    <row r="516" spans="1:12" ht="15.75" x14ac:dyDescent="0.2">
      <c r="A516" s="2132"/>
      <c r="B516" s="2133"/>
      <c r="C516" s="2134"/>
      <c r="D516" s="2135">
        <f t="shared" si="7"/>
        <v>0</v>
      </c>
      <c r="E516" s="2134"/>
      <c r="F516" s="2134"/>
      <c r="G516" s="2134"/>
      <c r="H516" s="2134"/>
      <c r="I516" s="2134"/>
      <c r="J516" s="2134"/>
      <c r="K516" s="3116"/>
      <c r="L516" s="2219"/>
    </row>
    <row r="517" spans="1:12" ht="15.75" x14ac:dyDescent="0.2">
      <c r="A517" s="2132"/>
      <c r="B517" s="2133"/>
      <c r="C517" s="2134"/>
      <c r="D517" s="2135">
        <f t="shared" si="7"/>
        <v>0</v>
      </c>
      <c r="E517" s="2134"/>
      <c r="F517" s="2134"/>
      <c r="G517" s="2134"/>
      <c r="H517" s="2134"/>
      <c r="I517" s="2134"/>
      <c r="J517" s="2134"/>
      <c r="K517" s="3116"/>
      <c r="L517" s="2219"/>
    </row>
    <row r="518" spans="1:12" ht="15.75" x14ac:dyDescent="0.2">
      <c r="A518" s="2132"/>
      <c r="B518" s="2133"/>
      <c r="C518" s="2134"/>
      <c r="D518" s="2135">
        <f t="shared" si="7"/>
        <v>0</v>
      </c>
      <c r="E518" s="2134"/>
      <c r="F518" s="2134"/>
      <c r="G518" s="2134"/>
      <c r="H518" s="2134"/>
      <c r="I518" s="2134"/>
      <c r="J518" s="2134"/>
      <c r="K518" s="3116"/>
      <c r="L518" s="2219"/>
    </row>
    <row r="519" spans="1:12" ht="15.75" x14ac:dyDescent="0.2">
      <c r="A519" s="2132"/>
      <c r="B519" s="2133"/>
      <c r="C519" s="2134"/>
      <c r="D519" s="2135">
        <f t="shared" si="7"/>
        <v>0</v>
      </c>
      <c r="E519" s="2134"/>
      <c r="F519" s="2134"/>
      <c r="G519" s="2134"/>
      <c r="H519" s="2134"/>
      <c r="I519" s="2134"/>
      <c r="J519" s="2134"/>
      <c r="K519" s="3116"/>
      <c r="L519" s="2219"/>
    </row>
    <row r="520" spans="1:12" ht="15.75" x14ac:dyDescent="0.2">
      <c r="A520" s="2132"/>
      <c r="B520" s="2133"/>
      <c r="C520" s="2134"/>
      <c r="D520" s="2135">
        <f t="shared" si="7"/>
        <v>0</v>
      </c>
      <c r="E520" s="2134"/>
      <c r="F520" s="2134"/>
      <c r="G520" s="2134"/>
      <c r="H520" s="2134"/>
      <c r="I520" s="2134"/>
      <c r="J520" s="2134"/>
      <c r="K520" s="3116"/>
      <c r="L520" s="2219"/>
    </row>
    <row r="521" spans="1:12" ht="15.75" x14ac:dyDescent="0.2">
      <c r="A521" s="2132"/>
      <c r="B521" s="2133"/>
      <c r="C521" s="2134"/>
      <c r="D521" s="2135">
        <f t="shared" ref="D521:D584" si="8">+C521*(100-E521)/100</f>
        <v>0</v>
      </c>
      <c r="E521" s="2134"/>
      <c r="F521" s="2134"/>
      <c r="G521" s="2134"/>
      <c r="H521" s="2134"/>
      <c r="I521" s="2134"/>
      <c r="J521" s="2134"/>
      <c r="K521" s="3116"/>
      <c r="L521" s="2219"/>
    </row>
    <row r="522" spans="1:12" ht="15.75" x14ac:dyDescent="0.2">
      <c r="A522" s="2132"/>
      <c r="B522" s="2133"/>
      <c r="C522" s="2134"/>
      <c r="D522" s="2135">
        <f t="shared" si="8"/>
        <v>0</v>
      </c>
      <c r="E522" s="2134"/>
      <c r="F522" s="2134"/>
      <c r="G522" s="2134"/>
      <c r="H522" s="2134"/>
      <c r="I522" s="2134"/>
      <c r="J522" s="2134"/>
      <c r="K522" s="3116"/>
      <c r="L522" s="2219"/>
    </row>
    <row r="523" spans="1:12" ht="15.75" x14ac:dyDescent="0.2">
      <c r="A523" s="2132"/>
      <c r="B523" s="2133"/>
      <c r="C523" s="2134"/>
      <c r="D523" s="2135">
        <f t="shared" si="8"/>
        <v>0</v>
      </c>
      <c r="E523" s="2134"/>
      <c r="F523" s="2134"/>
      <c r="G523" s="2134"/>
      <c r="H523" s="2134"/>
      <c r="I523" s="2134"/>
      <c r="J523" s="2134"/>
      <c r="K523" s="3116"/>
      <c r="L523" s="2219"/>
    </row>
    <row r="524" spans="1:12" ht="15.75" x14ac:dyDescent="0.2">
      <c r="A524" s="2132"/>
      <c r="B524" s="2133"/>
      <c r="C524" s="2134"/>
      <c r="D524" s="2135">
        <f t="shared" si="8"/>
        <v>0</v>
      </c>
      <c r="E524" s="2134"/>
      <c r="F524" s="2134"/>
      <c r="G524" s="2134"/>
      <c r="H524" s="2134"/>
      <c r="I524" s="2134"/>
      <c r="J524" s="2134"/>
      <c r="K524" s="3116"/>
      <c r="L524" s="2219"/>
    </row>
    <row r="525" spans="1:12" ht="15.75" x14ac:dyDescent="0.2">
      <c r="A525" s="2132"/>
      <c r="B525" s="2133"/>
      <c r="C525" s="2134"/>
      <c r="D525" s="2135">
        <f t="shared" si="8"/>
        <v>0</v>
      </c>
      <c r="E525" s="2134"/>
      <c r="F525" s="2134"/>
      <c r="G525" s="2134"/>
      <c r="H525" s="2134"/>
      <c r="I525" s="2134"/>
      <c r="J525" s="2134"/>
      <c r="K525" s="3116"/>
      <c r="L525" s="2219"/>
    </row>
    <row r="526" spans="1:12" ht="15.75" x14ac:dyDescent="0.2">
      <c r="A526" s="2132"/>
      <c r="B526" s="2133"/>
      <c r="C526" s="2134"/>
      <c r="D526" s="2135">
        <f t="shared" si="8"/>
        <v>0</v>
      </c>
      <c r="E526" s="2134"/>
      <c r="F526" s="2134"/>
      <c r="G526" s="2134"/>
      <c r="H526" s="2134"/>
      <c r="I526" s="2134"/>
      <c r="J526" s="2134"/>
      <c r="K526" s="3116"/>
      <c r="L526" s="2219"/>
    </row>
    <row r="527" spans="1:12" ht="15.75" x14ac:dyDescent="0.2">
      <c r="A527" s="2132"/>
      <c r="B527" s="2133"/>
      <c r="C527" s="2134"/>
      <c r="D527" s="2135">
        <f t="shared" si="8"/>
        <v>0</v>
      </c>
      <c r="E527" s="2134"/>
      <c r="F527" s="2134"/>
      <c r="G527" s="2134"/>
      <c r="H527" s="2134"/>
      <c r="I527" s="2134"/>
      <c r="J527" s="2134"/>
      <c r="K527" s="3116"/>
      <c r="L527" s="2219"/>
    </row>
    <row r="528" spans="1:12" ht="15.75" x14ac:dyDescent="0.2">
      <c r="A528" s="2132"/>
      <c r="B528" s="2133"/>
      <c r="C528" s="2134"/>
      <c r="D528" s="2135">
        <f t="shared" si="8"/>
        <v>0</v>
      </c>
      <c r="E528" s="2134"/>
      <c r="F528" s="2134"/>
      <c r="G528" s="2134"/>
      <c r="H528" s="2134"/>
      <c r="I528" s="2134"/>
      <c r="J528" s="2134"/>
      <c r="K528" s="3116"/>
      <c r="L528" s="2219"/>
    </row>
    <row r="529" spans="1:12" ht="15.75" x14ac:dyDescent="0.2">
      <c r="A529" s="2132"/>
      <c r="B529" s="2133"/>
      <c r="C529" s="2134"/>
      <c r="D529" s="2135">
        <f t="shared" si="8"/>
        <v>0</v>
      </c>
      <c r="E529" s="2134"/>
      <c r="F529" s="2134"/>
      <c r="G529" s="2134"/>
      <c r="H529" s="2134"/>
      <c r="I529" s="2134"/>
      <c r="J529" s="2134"/>
      <c r="K529" s="3116"/>
      <c r="L529" s="2219"/>
    </row>
    <row r="530" spans="1:12" ht="15.75" x14ac:dyDescent="0.2">
      <c r="A530" s="2132"/>
      <c r="B530" s="2133"/>
      <c r="C530" s="2134"/>
      <c r="D530" s="2135">
        <f t="shared" si="8"/>
        <v>0</v>
      </c>
      <c r="E530" s="2134"/>
      <c r="F530" s="2134"/>
      <c r="G530" s="2134"/>
      <c r="H530" s="2134"/>
      <c r="I530" s="2134"/>
      <c r="J530" s="2134"/>
      <c r="K530" s="3116"/>
      <c r="L530" s="2219"/>
    </row>
    <row r="531" spans="1:12" ht="15.75" x14ac:dyDescent="0.2">
      <c r="A531" s="2132"/>
      <c r="B531" s="2133"/>
      <c r="C531" s="2134"/>
      <c r="D531" s="2135">
        <f t="shared" si="8"/>
        <v>0</v>
      </c>
      <c r="E531" s="2134"/>
      <c r="F531" s="2134"/>
      <c r="G531" s="2134"/>
      <c r="H531" s="2134"/>
      <c r="I531" s="2134"/>
      <c r="J531" s="2134"/>
      <c r="K531" s="3116"/>
      <c r="L531" s="2219"/>
    </row>
    <row r="532" spans="1:12" ht="15.75" x14ac:dyDescent="0.2">
      <c r="A532" s="2132"/>
      <c r="B532" s="2133"/>
      <c r="C532" s="2134"/>
      <c r="D532" s="2135">
        <f t="shared" si="8"/>
        <v>0</v>
      </c>
      <c r="E532" s="2134"/>
      <c r="F532" s="2134"/>
      <c r="G532" s="2134"/>
      <c r="H532" s="2134"/>
      <c r="I532" s="2134"/>
      <c r="J532" s="2134"/>
      <c r="K532" s="3116"/>
      <c r="L532" s="2219"/>
    </row>
    <row r="533" spans="1:12" ht="15.75" x14ac:dyDescent="0.2">
      <c r="A533" s="2132"/>
      <c r="B533" s="2133"/>
      <c r="C533" s="2134"/>
      <c r="D533" s="2135">
        <f t="shared" si="8"/>
        <v>0</v>
      </c>
      <c r="E533" s="2134"/>
      <c r="F533" s="2134"/>
      <c r="G533" s="2134"/>
      <c r="H533" s="2134"/>
      <c r="I533" s="2134"/>
      <c r="J533" s="2134"/>
      <c r="K533" s="3116"/>
      <c r="L533" s="2219"/>
    </row>
    <row r="534" spans="1:12" ht="15.75" x14ac:dyDescent="0.2">
      <c r="A534" s="2132"/>
      <c r="B534" s="2133"/>
      <c r="C534" s="2134"/>
      <c r="D534" s="2135">
        <f t="shared" si="8"/>
        <v>0</v>
      </c>
      <c r="E534" s="2134"/>
      <c r="F534" s="2134"/>
      <c r="G534" s="2134"/>
      <c r="H534" s="2134"/>
      <c r="I534" s="2134"/>
      <c r="J534" s="2134"/>
      <c r="K534" s="3116"/>
      <c r="L534" s="2219"/>
    </row>
    <row r="535" spans="1:12" ht="15.75" x14ac:dyDescent="0.2">
      <c r="A535" s="2132"/>
      <c r="B535" s="2133"/>
      <c r="C535" s="2134"/>
      <c r="D535" s="2135">
        <f t="shared" si="8"/>
        <v>0</v>
      </c>
      <c r="E535" s="2134"/>
      <c r="F535" s="2134"/>
      <c r="G535" s="2134"/>
      <c r="H535" s="2134"/>
      <c r="I535" s="2134"/>
      <c r="J535" s="2134"/>
      <c r="K535" s="3116"/>
      <c r="L535" s="2219"/>
    </row>
    <row r="536" spans="1:12" ht="15.75" x14ac:dyDescent="0.2">
      <c r="A536" s="2132"/>
      <c r="B536" s="2133"/>
      <c r="C536" s="2134"/>
      <c r="D536" s="2135">
        <f t="shared" si="8"/>
        <v>0</v>
      </c>
      <c r="E536" s="2134"/>
      <c r="F536" s="2134"/>
      <c r="G536" s="2134"/>
      <c r="H536" s="2134"/>
      <c r="I536" s="2134"/>
      <c r="J536" s="2134"/>
      <c r="K536" s="3116"/>
      <c r="L536" s="2219"/>
    </row>
    <row r="537" spans="1:12" ht="15.75" x14ac:dyDescent="0.2">
      <c r="A537" s="2132"/>
      <c r="B537" s="2133"/>
      <c r="C537" s="2134"/>
      <c r="D537" s="2135">
        <f t="shared" si="8"/>
        <v>0</v>
      </c>
      <c r="E537" s="2134"/>
      <c r="F537" s="2134"/>
      <c r="G537" s="2134"/>
      <c r="H537" s="2134"/>
      <c r="I537" s="2134"/>
      <c r="J537" s="2134"/>
      <c r="K537" s="3116"/>
      <c r="L537" s="2219"/>
    </row>
    <row r="538" spans="1:12" ht="15.75" x14ac:dyDescent="0.2">
      <c r="A538" s="2132"/>
      <c r="B538" s="2133"/>
      <c r="C538" s="2134"/>
      <c r="D538" s="2135">
        <f t="shared" si="8"/>
        <v>0</v>
      </c>
      <c r="E538" s="2134"/>
      <c r="F538" s="2134"/>
      <c r="G538" s="2134"/>
      <c r="H538" s="2134"/>
      <c r="I538" s="2134"/>
      <c r="J538" s="2134"/>
      <c r="K538" s="3116"/>
      <c r="L538" s="2219"/>
    </row>
    <row r="539" spans="1:12" ht="15.75" x14ac:dyDescent="0.2">
      <c r="A539" s="2132"/>
      <c r="B539" s="2133"/>
      <c r="C539" s="2134"/>
      <c r="D539" s="2135">
        <f t="shared" si="8"/>
        <v>0</v>
      </c>
      <c r="E539" s="2134"/>
      <c r="F539" s="2134"/>
      <c r="G539" s="2134"/>
      <c r="H539" s="2134"/>
      <c r="I539" s="2134"/>
      <c r="J539" s="2134"/>
      <c r="K539" s="3116"/>
      <c r="L539" s="2219"/>
    </row>
    <row r="540" spans="1:12" ht="15.75" x14ac:dyDescent="0.2">
      <c r="A540" s="2132"/>
      <c r="B540" s="2133"/>
      <c r="C540" s="2134"/>
      <c r="D540" s="2135">
        <f t="shared" si="8"/>
        <v>0</v>
      </c>
      <c r="E540" s="2134"/>
      <c r="F540" s="2134"/>
      <c r="G540" s="2134"/>
      <c r="H540" s="2134"/>
      <c r="I540" s="2134"/>
      <c r="J540" s="2134"/>
      <c r="K540" s="3116"/>
      <c r="L540" s="2219"/>
    </row>
    <row r="541" spans="1:12" ht="15.75" x14ac:dyDescent="0.2">
      <c r="A541" s="2132"/>
      <c r="B541" s="2133"/>
      <c r="C541" s="2134"/>
      <c r="D541" s="2135">
        <f t="shared" si="8"/>
        <v>0</v>
      </c>
      <c r="E541" s="2134"/>
      <c r="F541" s="2134"/>
      <c r="G541" s="2134"/>
      <c r="H541" s="2134"/>
      <c r="I541" s="2134"/>
      <c r="J541" s="2134"/>
      <c r="K541" s="3116"/>
      <c r="L541" s="2219"/>
    </row>
    <row r="542" spans="1:12" ht="15.75" x14ac:dyDescent="0.2">
      <c r="A542" s="2132"/>
      <c r="B542" s="2133"/>
      <c r="C542" s="2134"/>
      <c r="D542" s="2135">
        <f t="shared" si="8"/>
        <v>0</v>
      </c>
      <c r="E542" s="2134"/>
      <c r="F542" s="2134"/>
      <c r="G542" s="2134"/>
      <c r="H542" s="2134"/>
      <c r="I542" s="2134"/>
      <c r="J542" s="2134"/>
      <c r="K542" s="3116"/>
      <c r="L542" s="2219"/>
    </row>
    <row r="543" spans="1:12" ht="15.75" x14ac:dyDescent="0.2">
      <c r="A543" s="2132"/>
      <c r="B543" s="2133"/>
      <c r="C543" s="2134"/>
      <c r="D543" s="2135">
        <f t="shared" si="8"/>
        <v>0</v>
      </c>
      <c r="E543" s="2134"/>
      <c r="F543" s="2134"/>
      <c r="G543" s="2134"/>
      <c r="H543" s="2134"/>
      <c r="I543" s="2134"/>
      <c r="J543" s="2134"/>
      <c r="K543" s="3116"/>
      <c r="L543" s="2219"/>
    </row>
    <row r="544" spans="1:12" ht="15.75" x14ac:dyDescent="0.2">
      <c r="A544" s="2132"/>
      <c r="B544" s="2133"/>
      <c r="C544" s="2134"/>
      <c r="D544" s="2135">
        <f t="shared" si="8"/>
        <v>0</v>
      </c>
      <c r="E544" s="2134"/>
      <c r="F544" s="2134"/>
      <c r="G544" s="2134"/>
      <c r="H544" s="2134"/>
      <c r="I544" s="2134"/>
      <c r="J544" s="2134"/>
      <c r="K544" s="3116"/>
      <c r="L544" s="2219"/>
    </row>
    <row r="545" spans="1:12" ht="15.75" x14ac:dyDescent="0.2">
      <c r="A545" s="2132"/>
      <c r="B545" s="2133"/>
      <c r="C545" s="2134"/>
      <c r="D545" s="2135">
        <f t="shared" si="8"/>
        <v>0</v>
      </c>
      <c r="E545" s="2134"/>
      <c r="F545" s="2134"/>
      <c r="G545" s="2134"/>
      <c r="H545" s="2134"/>
      <c r="I545" s="2134"/>
      <c r="J545" s="2134"/>
      <c r="K545" s="3116"/>
      <c r="L545" s="2219"/>
    </row>
    <row r="546" spans="1:12" ht="15.75" x14ac:dyDescent="0.2">
      <c r="A546" s="2132"/>
      <c r="B546" s="2133"/>
      <c r="C546" s="2134"/>
      <c r="D546" s="2135">
        <f t="shared" si="8"/>
        <v>0</v>
      </c>
      <c r="E546" s="2134"/>
      <c r="F546" s="2134"/>
      <c r="G546" s="2134"/>
      <c r="H546" s="2134"/>
      <c r="I546" s="2134"/>
      <c r="J546" s="2134"/>
      <c r="K546" s="3116"/>
      <c r="L546" s="2219"/>
    </row>
    <row r="547" spans="1:12" ht="15.75" x14ac:dyDescent="0.2">
      <c r="A547" s="2132"/>
      <c r="B547" s="2133"/>
      <c r="C547" s="2134"/>
      <c r="D547" s="2135">
        <f t="shared" si="8"/>
        <v>0</v>
      </c>
      <c r="E547" s="2134"/>
      <c r="F547" s="2134"/>
      <c r="G547" s="2134"/>
      <c r="H547" s="2134"/>
      <c r="I547" s="2134"/>
      <c r="J547" s="2134"/>
      <c r="K547" s="3116"/>
      <c r="L547" s="2219"/>
    </row>
    <row r="548" spans="1:12" ht="15.75" x14ac:dyDescent="0.2">
      <c r="A548" s="2132"/>
      <c r="B548" s="2133"/>
      <c r="C548" s="2134"/>
      <c r="D548" s="2135">
        <f t="shared" si="8"/>
        <v>0</v>
      </c>
      <c r="E548" s="2134"/>
      <c r="F548" s="2134"/>
      <c r="G548" s="2134"/>
      <c r="H548" s="2134"/>
      <c r="I548" s="2134"/>
      <c r="J548" s="2134"/>
      <c r="K548" s="3116"/>
      <c r="L548" s="2219"/>
    </row>
    <row r="549" spans="1:12" ht="15.75" x14ac:dyDescent="0.2">
      <c r="A549" s="2132"/>
      <c r="B549" s="2133"/>
      <c r="C549" s="2134"/>
      <c r="D549" s="2135">
        <f t="shared" si="8"/>
        <v>0</v>
      </c>
      <c r="E549" s="2134"/>
      <c r="F549" s="2134"/>
      <c r="G549" s="2134"/>
      <c r="H549" s="2134"/>
      <c r="I549" s="2134"/>
      <c r="J549" s="2134"/>
      <c r="K549" s="3116"/>
      <c r="L549" s="2219"/>
    </row>
    <row r="550" spans="1:12" ht="15.75" x14ac:dyDescent="0.2">
      <c r="A550" s="2132"/>
      <c r="B550" s="2133"/>
      <c r="C550" s="2134"/>
      <c r="D550" s="2135">
        <f t="shared" si="8"/>
        <v>0</v>
      </c>
      <c r="E550" s="2134"/>
      <c r="F550" s="2134"/>
      <c r="G550" s="2134"/>
      <c r="H550" s="2134"/>
      <c r="I550" s="2134"/>
      <c r="J550" s="2134"/>
      <c r="K550" s="3116"/>
      <c r="L550" s="2219"/>
    </row>
    <row r="551" spans="1:12" ht="15.75" x14ac:dyDescent="0.2">
      <c r="A551" s="2132"/>
      <c r="B551" s="2133"/>
      <c r="C551" s="2134"/>
      <c r="D551" s="2135">
        <f t="shared" si="8"/>
        <v>0</v>
      </c>
      <c r="E551" s="2134"/>
      <c r="F551" s="2134"/>
      <c r="G551" s="2134"/>
      <c r="H551" s="2134"/>
      <c r="I551" s="2134"/>
      <c r="J551" s="2134"/>
      <c r="K551" s="3116"/>
      <c r="L551" s="2219"/>
    </row>
    <row r="552" spans="1:12" ht="15.75" x14ac:dyDescent="0.2">
      <c r="A552" s="2132"/>
      <c r="B552" s="2133"/>
      <c r="C552" s="2134"/>
      <c r="D552" s="2135">
        <f t="shared" si="8"/>
        <v>0</v>
      </c>
      <c r="E552" s="2134"/>
      <c r="F552" s="2134"/>
      <c r="G552" s="2134"/>
      <c r="H552" s="2134"/>
      <c r="I552" s="2134"/>
      <c r="J552" s="2134"/>
      <c r="K552" s="3116"/>
      <c r="L552" s="2219"/>
    </row>
    <row r="553" spans="1:12" ht="15.75" x14ac:dyDescent="0.2">
      <c r="A553" s="2132"/>
      <c r="B553" s="2133"/>
      <c r="C553" s="2134"/>
      <c r="D553" s="2135">
        <f t="shared" si="8"/>
        <v>0</v>
      </c>
      <c r="E553" s="2134"/>
      <c r="F553" s="2134"/>
      <c r="G553" s="2134"/>
      <c r="H553" s="2134"/>
      <c r="I553" s="2134"/>
      <c r="J553" s="2134"/>
      <c r="K553" s="3116"/>
      <c r="L553" s="2219"/>
    </row>
    <row r="554" spans="1:12" ht="15.75" x14ac:dyDescent="0.2">
      <c r="A554" s="2132"/>
      <c r="B554" s="2133"/>
      <c r="C554" s="2134"/>
      <c r="D554" s="2135">
        <f t="shared" si="8"/>
        <v>0</v>
      </c>
      <c r="E554" s="2134"/>
      <c r="F554" s="2134"/>
      <c r="G554" s="2134"/>
      <c r="H554" s="2134"/>
      <c r="I554" s="2134"/>
      <c r="J554" s="2134"/>
      <c r="K554" s="3116"/>
      <c r="L554" s="2219"/>
    </row>
    <row r="555" spans="1:12" ht="15.75" x14ac:dyDescent="0.2">
      <c r="A555" s="2132"/>
      <c r="B555" s="2133"/>
      <c r="C555" s="2134"/>
      <c r="D555" s="2135">
        <f t="shared" si="8"/>
        <v>0</v>
      </c>
      <c r="E555" s="2134"/>
      <c r="F555" s="2134"/>
      <c r="G555" s="2134"/>
      <c r="H555" s="2134"/>
      <c r="I555" s="2134"/>
      <c r="J555" s="2134"/>
      <c r="K555" s="3116"/>
      <c r="L555" s="2219"/>
    </row>
    <row r="556" spans="1:12" ht="15.75" x14ac:dyDescent="0.2">
      <c r="A556" s="2132"/>
      <c r="B556" s="2133"/>
      <c r="C556" s="2134"/>
      <c r="D556" s="2135">
        <f t="shared" si="8"/>
        <v>0</v>
      </c>
      <c r="E556" s="2134"/>
      <c r="F556" s="2134"/>
      <c r="G556" s="2134"/>
      <c r="H556" s="2134"/>
      <c r="I556" s="2134"/>
      <c r="J556" s="2134"/>
      <c r="K556" s="3116"/>
      <c r="L556" s="2219"/>
    </row>
    <row r="557" spans="1:12" ht="15.75" x14ac:dyDescent="0.2">
      <c r="A557" s="2132"/>
      <c r="B557" s="2133"/>
      <c r="C557" s="2134"/>
      <c r="D557" s="2135">
        <f t="shared" si="8"/>
        <v>0</v>
      </c>
      <c r="E557" s="2134"/>
      <c r="F557" s="2134"/>
      <c r="G557" s="2134"/>
      <c r="H557" s="2134"/>
      <c r="I557" s="2134"/>
      <c r="J557" s="2134"/>
      <c r="K557" s="3116"/>
      <c r="L557" s="2219"/>
    </row>
    <row r="558" spans="1:12" ht="15.75" x14ac:dyDescent="0.2">
      <c r="A558" s="2132"/>
      <c r="B558" s="2133"/>
      <c r="C558" s="2134"/>
      <c r="D558" s="2135">
        <f t="shared" si="8"/>
        <v>0</v>
      </c>
      <c r="E558" s="2134"/>
      <c r="F558" s="2134"/>
      <c r="G558" s="2134"/>
      <c r="H558" s="2134"/>
      <c r="I558" s="2134"/>
      <c r="J558" s="2134"/>
      <c r="K558" s="3116"/>
      <c r="L558" s="2219"/>
    </row>
    <row r="559" spans="1:12" ht="15.75" x14ac:dyDescent="0.2">
      <c r="A559" s="2132"/>
      <c r="B559" s="2133"/>
      <c r="C559" s="2134"/>
      <c r="D559" s="2135">
        <f t="shared" si="8"/>
        <v>0</v>
      </c>
      <c r="E559" s="2134"/>
      <c r="F559" s="2134"/>
      <c r="G559" s="2134"/>
      <c r="H559" s="2134"/>
      <c r="I559" s="2134"/>
      <c r="J559" s="2134"/>
      <c r="K559" s="3116"/>
      <c r="L559" s="2219"/>
    </row>
    <row r="560" spans="1:12" ht="15.75" x14ac:dyDescent="0.2">
      <c r="A560" s="2132"/>
      <c r="B560" s="2133"/>
      <c r="C560" s="2134"/>
      <c r="D560" s="2135">
        <f t="shared" si="8"/>
        <v>0</v>
      </c>
      <c r="E560" s="2134"/>
      <c r="F560" s="2134"/>
      <c r="G560" s="2134"/>
      <c r="H560" s="2134"/>
      <c r="I560" s="2134"/>
      <c r="J560" s="2134"/>
      <c r="K560" s="3116"/>
      <c r="L560" s="2219"/>
    </row>
    <row r="561" spans="1:12" ht="15.75" x14ac:dyDescent="0.2">
      <c r="A561" s="2132"/>
      <c r="B561" s="2133"/>
      <c r="C561" s="2134"/>
      <c r="D561" s="2135">
        <f t="shared" si="8"/>
        <v>0</v>
      </c>
      <c r="E561" s="2134"/>
      <c r="F561" s="2134"/>
      <c r="G561" s="2134"/>
      <c r="H561" s="2134"/>
      <c r="I561" s="2134"/>
      <c r="J561" s="2134"/>
      <c r="K561" s="3116"/>
      <c r="L561" s="2219"/>
    </row>
    <row r="562" spans="1:12" ht="15.75" x14ac:dyDescent="0.2">
      <c r="A562" s="2132"/>
      <c r="B562" s="2133"/>
      <c r="C562" s="2134"/>
      <c r="D562" s="2135">
        <f t="shared" si="8"/>
        <v>0</v>
      </c>
      <c r="E562" s="2134"/>
      <c r="F562" s="2134"/>
      <c r="G562" s="2134"/>
      <c r="H562" s="2134"/>
      <c r="I562" s="2134"/>
      <c r="J562" s="2134"/>
      <c r="K562" s="3116"/>
      <c r="L562" s="2219"/>
    </row>
    <row r="563" spans="1:12" ht="15.75" x14ac:dyDescent="0.2">
      <c r="A563" s="2132"/>
      <c r="B563" s="2133"/>
      <c r="C563" s="2134"/>
      <c r="D563" s="2135">
        <f t="shared" si="8"/>
        <v>0</v>
      </c>
      <c r="E563" s="2134"/>
      <c r="F563" s="2134"/>
      <c r="G563" s="2134"/>
      <c r="H563" s="2134"/>
      <c r="I563" s="2134"/>
      <c r="J563" s="2134"/>
      <c r="K563" s="3116"/>
      <c r="L563" s="2219"/>
    </row>
    <row r="564" spans="1:12" ht="15.75" x14ac:dyDescent="0.2">
      <c r="A564" s="2132"/>
      <c r="B564" s="2133"/>
      <c r="C564" s="2134"/>
      <c r="D564" s="2135">
        <f t="shared" si="8"/>
        <v>0</v>
      </c>
      <c r="E564" s="2134"/>
      <c r="F564" s="2134"/>
      <c r="G564" s="2134"/>
      <c r="H564" s="2134"/>
      <c r="I564" s="2134"/>
      <c r="J564" s="2134"/>
      <c r="K564" s="3116"/>
      <c r="L564" s="2219"/>
    </row>
    <row r="565" spans="1:12" ht="15.75" x14ac:dyDescent="0.2">
      <c r="A565" s="2132"/>
      <c r="B565" s="2133"/>
      <c r="C565" s="2134"/>
      <c r="D565" s="2135">
        <f t="shared" si="8"/>
        <v>0</v>
      </c>
      <c r="E565" s="2134"/>
      <c r="F565" s="2134"/>
      <c r="G565" s="2134"/>
      <c r="H565" s="2134"/>
      <c r="I565" s="2134"/>
      <c r="J565" s="2134"/>
      <c r="K565" s="3116"/>
      <c r="L565" s="2219"/>
    </row>
    <row r="566" spans="1:12" ht="15.75" x14ac:dyDescent="0.2">
      <c r="A566" s="2132"/>
      <c r="B566" s="2133"/>
      <c r="C566" s="2134"/>
      <c r="D566" s="2135">
        <f t="shared" si="8"/>
        <v>0</v>
      </c>
      <c r="E566" s="2134"/>
      <c r="F566" s="2134"/>
      <c r="G566" s="2134"/>
      <c r="H566" s="2134"/>
      <c r="I566" s="2134"/>
      <c r="J566" s="2134"/>
      <c r="K566" s="3116"/>
      <c r="L566" s="2219"/>
    </row>
    <row r="567" spans="1:12" ht="15.75" x14ac:dyDescent="0.2">
      <c r="A567" s="2132"/>
      <c r="B567" s="2133"/>
      <c r="C567" s="2134"/>
      <c r="D567" s="2135">
        <f t="shared" si="8"/>
        <v>0</v>
      </c>
      <c r="E567" s="2134"/>
      <c r="F567" s="2134"/>
      <c r="G567" s="2134"/>
      <c r="H567" s="2134"/>
      <c r="I567" s="2134"/>
      <c r="J567" s="2134"/>
      <c r="K567" s="3116"/>
      <c r="L567" s="2219"/>
    </row>
    <row r="568" spans="1:12" ht="15.75" x14ac:dyDescent="0.2">
      <c r="A568" s="2132"/>
      <c r="B568" s="2133"/>
      <c r="C568" s="2134"/>
      <c r="D568" s="2135">
        <f t="shared" si="8"/>
        <v>0</v>
      </c>
      <c r="E568" s="2134"/>
      <c r="F568" s="2134"/>
      <c r="G568" s="2134"/>
      <c r="H568" s="2134"/>
      <c r="I568" s="2134"/>
      <c r="J568" s="2134"/>
      <c r="K568" s="3116"/>
      <c r="L568" s="2219"/>
    </row>
    <row r="569" spans="1:12" ht="15.75" x14ac:dyDescent="0.2">
      <c r="A569" s="2132"/>
      <c r="B569" s="2133"/>
      <c r="C569" s="2134"/>
      <c r="D569" s="2135">
        <f t="shared" si="8"/>
        <v>0</v>
      </c>
      <c r="E569" s="2134"/>
      <c r="F569" s="2134"/>
      <c r="G569" s="2134"/>
      <c r="H569" s="2134"/>
      <c r="I569" s="2134"/>
      <c r="J569" s="2134"/>
      <c r="K569" s="3116"/>
      <c r="L569" s="2219"/>
    </row>
    <row r="570" spans="1:12" ht="15.75" x14ac:dyDescent="0.2">
      <c r="A570" s="2132"/>
      <c r="B570" s="2133"/>
      <c r="C570" s="2134"/>
      <c r="D570" s="2135">
        <f t="shared" si="8"/>
        <v>0</v>
      </c>
      <c r="E570" s="2134"/>
      <c r="F570" s="2134"/>
      <c r="G570" s="2134"/>
      <c r="H570" s="2134"/>
      <c r="I570" s="2134"/>
      <c r="J570" s="2134"/>
      <c r="K570" s="3116"/>
      <c r="L570" s="2219"/>
    </row>
    <row r="571" spans="1:12" ht="15.75" x14ac:dyDescent="0.2">
      <c r="A571" s="2132"/>
      <c r="B571" s="2133"/>
      <c r="C571" s="2134"/>
      <c r="D571" s="2135">
        <f t="shared" si="8"/>
        <v>0</v>
      </c>
      <c r="E571" s="2134"/>
      <c r="F571" s="2134"/>
      <c r="G571" s="2134"/>
      <c r="H571" s="2134"/>
      <c r="I571" s="2134"/>
      <c r="J571" s="2134"/>
      <c r="K571" s="3116"/>
      <c r="L571" s="2219"/>
    </row>
    <row r="572" spans="1:12" ht="15.75" x14ac:dyDescent="0.2">
      <c r="A572" s="2132"/>
      <c r="B572" s="2133"/>
      <c r="C572" s="2134"/>
      <c r="D572" s="2135">
        <f t="shared" si="8"/>
        <v>0</v>
      </c>
      <c r="E572" s="2134"/>
      <c r="F572" s="2134"/>
      <c r="G572" s="2134"/>
      <c r="H572" s="2134"/>
      <c r="I572" s="2134"/>
      <c r="J572" s="2134"/>
      <c r="K572" s="3116"/>
      <c r="L572" s="2219"/>
    </row>
    <row r="573" spans="1:12" ht="15.75" x14ac:dyDescent="0.2">
      <c r="A573" s="2132"/>
      <c r="B573" s="2133"/>
      <c r="C573" s="2134"/>
      <c r="D573" s="2135">
        <f t="shared" si="8"/>
        <v>0</v>
      </c>
      <c r="E573" s="2134"/>
      <c r="F573" s="2134"/>
      <c r="G573" s="2134"/>
      <c r="H573" s="2134"/>
      <c r="I573" s="2134"/>
      <c r="J573" s="2134"/>
      <c r="K573" s="3116"/>
      <c r="L573" s="2219"/>
    </row>
    <row r="574" spans="1:12" ht="15.75" x14ac:dyDescent="0.2">
      <c r="A574" s="2132"/>
      <c r="B574" s="2133"/>
      <c r="C574" s="2134"/>
      <c r="D574" s="2135">
        <f t="shared" si="8"/>
        <v>0</v>
      </c>
      <c r="E574" s="2134"/>
      <c r="F574" s="2134"/>
      <c r="G574" s="2134"/>
      <c r="H574" s="2134"/>
      <c r="I574" s="2134"/>
      <c r="J574" s="2134"/>
      <c r="K574" s="3116"/>
      <c r="L574" s="2219"/>
    </row>
    <row r="575" spans="1:12" ht="15.75" x14ac:dyDescent="0.2">
      <c r="A575" s="2132"/>
      <c r="B575" s="2133"/>
      <c r="C575" s="2134"/>
      <c r="D575" s="2135">
        <f t="shared" si="8"/>
        <v>0</v>
      </c>
      <c r="E575" s="2134"/>
      <c r="F575" s="2134"/>
      <c r="G575" s="2134"/>
      <c r="H575" s="2134"/>
      <c r="I575" s="2134"/>
      <c r="J575" s="2134"/>
      <c r="K575" s="3116"/>
      <c r="L575" s="2219"/>
    </row>
    <row r="576" spans="1:12" ht="15.75" x14ac:dyDescent="0.2">
      <c r="A576" s="2132"/>
      <c r="B576" s="2133"/>
      <c r="C576" s="2134"/>
      <c r="D576" s="2135">
        <f t="shared" si="8"/>
        <v>0</v>
      </c>
      <c r="E576" s="2134"/>
      <c r="F576" s="2134"/>
      <c r="G576" s="2134"/>
      <c r="H576" s="2134"/>
      <c r="I576" s="2134"/>
      <c r="J576" s="2134"/>
      <c r="K576" s="3116"/>
      <c r="L576" s="2219"/>
    </row>
    <row r="577" spans="1:12" ht="15.75" x14ac:dyDescent="0.2">
      <c r="A577" s="2132"/>
      <c r="B577" s="2133"/>
      <c r="C577" s="2134"/>
      <c r="D577" s="2135">
        <f t="shared" si="8"/>
        <v>0</v>
      </c>
      <c r="E577" s="2134"/>
      <c r="F577" s="2134"/>
      <c r="G577" s="2134"/>
      <c r="H577" s="2134"/>
      <c r="I577" s="2134"/>
      <c r="J577" s="2134"/>
      <c r="K577" s="3116"/>
      <c r="L577" s="2219"/>
    </row>
    <row r="578" spans="1:12" ht="15.75" x14ac:dyDescent="0.2">
      <c r="A578" s="2132"/>
      <c r="B578" s="2133"/>
      <c r="C578" s="2134"/>
      <c r="D578" s="2135">
        <f t="shared" si="8"/>
        <v>0</v>
      </c>
      <c r="E578" s="2134"/>
      <c r="F578" s="2134"/>
      <c r="G578" s="2134"/>
      <c r="H578" s="2134"/>
      <c r="I578" s="2134"/>
      <c r="J578" s="2134"/>
      <c r="K578" s="3116"/>
      <c r="L578" s="2219"/>
    </row>
    <row r="579" spans="1:12" ht="15.75" x14ac:dyDescent="0.2">
      <c r="A579" s="2132"/>
      <c r="B579" s="2133"/>
      <c r="C579" s="2134"/>
      <c r="D579" s="2135">
        <f t="shared" si="8"/>
        <v>0</v>
      </c>
      <c r="E579" s="2134"/>
      <c r="F579" s="2134"/>
      <c r="G579" s="2134"/>
      <c r="H579" s="2134"/>
      <c r="I579" s="2134"/>
      <c r="J579" s="2134"/>
      <c r="K579" s="3116"/>
      <c r="L579" s="2219"/>
    </row>
    <row r="580" spans="1:12" ht="15.75" x14ac:dyDescent="0.2">
      <c r="A580" s="2132"/>
      <c r="B580" s="2133"/>
      <c r="C580" s="2134"/>
      <c r="D580" s="2135">
        <f t="shared" si="8"/>
        <v>0</v>
      </c>
      <c r="E580" s="2134"/>
      <c r="F580" s="2134"/>
      <c r="G580" s="2134"/>
      <c r="H580" s="2134"/>
      <c r="I580" s="2134"/>
      <c r="J580" s="2134"/>
      <c r="K580" s="3116"/>
      <c r="L580" s="2219"/>
    </row>
    <row r="581" spans="1:12" ht="15.75" x14ac:dyDescent="0.2">
      <c r="A581" s="2132"/>
      <c r="B581" s="2133"/>
      <c r="C581" s="2134"/>
      <c r="D581" s="2135">
        <f t="shared" si="8"/>
        <v>0</v>
      </c>
      <c r="E581" s="2134"/>
      <c r="F581" s="2134"/>
      <c r="G581" s="2134"/>
      <c r="H581" s="2134"/>
      <c r="I581" s="2134"/>
      <c r="J581" s="2134"/>
      <c r="K581" s="3116"/>
      <c r="L581" s="2219"/>
    </row>
    <row r="582" spans="1:12" ht="15.75" x14ac:dyDescent="0.2">
      <c r="A582" s="2132"/>
      <c r="B582" s="2133"/>
      <c r="C582" s="2134"/>
      <c r="D582" s="2135">
        <f t="shared" si="8"/>
        <v>0</v>
      </c>
      <c r="E582" s="2134"/>
      <c r="F582" s="2134"/>
      <c r="G582" s="2134"/>
      <c r="H582" s="2134"/>
      <c r="I582" s="2134"/>
      <c r="J582" s="2134"/>
      <c r="K582" s="3116"/>
      <c r="L582" s="2219"/>
    </row>
    <row r="583" spans="1:12" ht="15.75" x14ac:dyDescent="0.2">
      <c r="A583" s="2132"/>
      <c r="B583" s="2133"/>
      <c r="C583" s="2134"/>
      <c r="D583" s="2135">
        <f t="shared" si="8"/>
        <v>0</v>
      </c>
      <c r="E583" s="2134"/>
      <c r="F583" s="2134"/>
      <c r="G583" s="2134"/>
      <c r="H583" s="2134"/>
      <c r="I583" s="2134"/>
      <c r="J583" s="2134"/>
      <c r="K583" s="3116"/>
      <c r="L583" s="2219"/>
    </row>
    <row r="584" spans="1:12" ht="15.75" x14ac:dyDescent="0.2">
      <c r="A584" s="2132"/>
      <c r="B584" s="2133"/>
      <c r="C584" s="2134"/>
      <c r="D584" s="2135">
        <f t="shared" si="8"/>
        <v>0</v>
      </c>
      <c r="E584" s="2134"/>
      <c r="F584" s="2134"/>
      <c r="G584" s="2134"/>
      <c r="H584" s="2134"/>
      <c r="I584" s="2134"/>
      <c r="J584" s="2134"/>
      <c r="K584" s="3116"/>
      <c r="L584" s="2219"/>
    </row>
    <row r="585" spans="1:12" ht="15.75" x14ac:dyDescent="0.2">
      <c r="A585" s="2132"/>
      <c r="B585" s="2133"/>
      <c r="C585" s="2134"/>
      <c r="D585" s="2135">
        <f t="shared" ref="D585:D648" si="9">+C585*(100-E585)/100</f>
        <v>0</v>
      </c>
      <c r="E585" s="2134"/>
      <c r="F585" s="2134"/>
      <c r="G585" s="2134"/>
      <c r="H585" s="2134"/>
      <c r="I585" s="2134"/>
      <c r="J585" s="2134"/>
      <c r="K585" s="3116"/>
      <c r="L585" s="2219"/>
    </row>
    <row r="586" spans="1:12" ht="15.75" x14ac:dyDescent="0.2">
      <c r="A586" s="2132"/>
      <c r="B586" s="2133"/>
      <c r="C586" s="2134"/>
      <c r="D586" s="2135">
        <f t="shared" si="9"/>
        <v>0</v>
      </c>
      <c r="E586" s="2134"/>
      <c r="F586" s="2134"/>
      <c r="G586" s="2134"/>
      <c r="H586" s="2134"/>
      <c r="I586" s="2134"/>
      <c r="J586" s="2134"/>
      <c r="K586" s="3116"/>
      <c r="L586" s="2219"/>
    </row>
    <row r="587" spans="1:12" ht="15.75" x14ac:dyDescent="0.2">
      <c r="A587" s="2132"/>
      <c r="B587" s="2133"/>
      <c r="C587" s="2134"/>
      <c r="D587" s="2135">
        <f t="shared" si="9"/>
        <v>0</v>
      </c>
      <c r="E587" s="2134"/>
      <c r="F587" s="2134"/>
      <c r="G587" s="2134"/>
      <c r="H587" s="2134"/>
      <c r="I587" s="2134"/>
      <c r="J587" s="2134"/>
      <c r="K587" s="3116"/>
      <c r="L587" s="2219"/>
    </row>
    <row r="588" spans="1:12" ht="15.75" x14ac:dyDescent="0.2">
      <c r="A588" s="2132"/>
      <c r="B588" s="2133"/>
      <c r="C588" s="2134"/>
      <c r="D588" s="2135">
        <f t="shared" si="9"/>
        <v>0</v>
      </c>
      <c r="E588" s="2134"/>
      <c r="F588" s="2134"/>
      <c r="G588" s="2134"/>
      <c r="H588" s="2134"/>
      <c r="I588" s="2134"/>
      <c r="J588" s="2134"/>
      <c r="K588" s="3116"/>
      <c r="L588" s="2219"/>
    </row>
    <row r="589" spans="1:12" ht="15.75" x14ac:dyDescent="0.2">
      <c r="A589" s="2132"/>
      <c r="B589" s="2133"/>
      <c r="C589" s="2134"/>
      <c r="D589" s="2135">
        <f t="shared" si="9"/>
        <v>0</v>
      </c>
      <c r="E589" s="2134"/>
      <c r="F589" s="2134"/>
      <c r="G589" s="2134"/>
      <c r="H589" s="2134"/>
      <c r="I589" s="2134"/>
      <c r="J589" s="2134"/>
      <c r="K589" s="3116"/>
      <c r="L589" s="2219"/>
    </row>
    <row r="590" spans="1:12" ht="15.75" x14ac:dyDescent="0.2">
      <c r="A590" s="2132"/>
      <c r="B590" s="2133"/>
      <c r="C590" s="2134"/>
      <c r="D590" s="2135">
        <f t="shared" si="9"/>
        <v>0</v>
      </c>
      <c r="E590" s="2134"/>
      <c r="F590" s="2134"/>
      <c r="G590" s="2134"/>
      <c r="H590" s="2134"/>
      <c r="I590" s="2134"/>
      <c r="J590" s="2134"/>
      <c r="K590" s="3116"/>
      <c r="L590" s="2219"/>
    </row>
    <row r="591" spans="1:12" ht="15.75" x14ac:dyDescent="0.2">
      <c r="A591" s="2132"/>
      <c r="B591" s="2133"/>
      <c r="C591" s="2134"/>
      <c r="D591" s="2135">
        <f t="shared" si="9"/>
        <v>0</v>
      </c>
      <c r="E591" s="2134"/>
      <c r="F591" s="2134"/>
      <c r="G591" s="2134"/>
      <c r="H591" s="2134"/>
      <c r="I591" s="2134"/>
      <c r="J591" s="2134"/>
      <c r="K591" s="3116"/>
      <c r="L591" s="2219"/>
    </row>
    <row r="592" spans="1:12" ht="15.75" x14ac:dyDescent="0.2">
      <c r="A592" s="2132"/>
      <c r="B592" s="2133"/>
      <c r="C592" s="2134"/>
      <c r="D592" s="2135">
        <f t="shared" si="9"/>
        <v>0</v>
      </c>
      <c r="E592" s="2134"/>
      <c r="F592" s="2134"/>
      <c r="G592" s="2134"/>
      <c r="H592" s="2134"/>
      <c r="I592" s="2134"/>
      <c r="J592" s="2134"/>
      <c r="K592" s="3116"/>
      <c r="L592" s="2219"/>
    </row>
    <row r="593" spans="1:12" ht="15.75" x14ac:dyDescent="0.2">
      <c r="A593" s="2132"/>
      <c r="B593" s="2133"/>
      <c r="C593" s="2134"/>
      <c r="D593" s="2135">
        <f t="shared" si="9"/>
        <v>0</v>
      </c>
      <c r="E593" s="2134"/>
      <c r="F593" s="2134"/>
      <c r="G593" s="2134"/>
      <c r="H593" s="2134"/>
      <c r="I593" s="2134"/>
      <c r="J593" s="2134"/>
      <c r="K593" s="3116"/>
      <c r="L593" s="2219"/>
    </row>
    <row r="594" spans="1:12" ht="15.75" x14ac:dyDescent="0.2">
      <c r="A594" s="2132"/>
      <c r="B594" s="2133"/>
      <c r="C594" s="2134"/>
      <c r="D594" s="2135">
        <f t="shared" si="9"/>
        <v>0</v>
      </c>
      <c r="E594" s="2134"/>
      <c r="F594" s="2134"/>
      <c r="G594" s="2134"/>
      <c r="H594" s="2134"/>
      <c r="I594" s="2134"/>
      <c r="J594" s="2134"/>
      <c r="K594" s="3116"/>
      <c r="L594" s="2219"/>
    </row>
    <row r="595" spans="1:12" ht="15.75" x14ac:dyDescent="0.2">
      <c r="A595" s="2132"/>
      <c r="B595" s="2133"/>
      <c r="C595" s="2134"/>
      <c r="D595" s="2135">
        <f t="shared" si="9"/>
        <v>0</v>
      </c>
      <c r="E595" s="2134"/>
      <c r="F595" s="2134"/>
      <c r="G595" s="2134"/>
      <c r="H595" s="2134"/>
      <c r="I595" s="2134"/>
      <c r="J595" s="2134"/>
      <c r="K595" s="3116"/>
      <c r="L595" s="2219"/>
    </row>
    <row r="596" spans="1:12" ht="15.75" x14ac:dyDescent="0.2">
      <c r="A596" s="2132"/>
      <c r="B596" s="2133"/>
      <c r="C596" s="2134"/>
      <c r="D596" s="2135">
        <f t="shared" si="9"/>
        <v>0</v>
      </c>
      <c r="E596" s="2134"/>
      <c r="F596" s="2134"/>
      <c r="G596" s="2134"/>
      <c r="H596" s="2134"/>
      <c r="I596" s="2134"/>
      <c r="J596" s="2134"/>
      <c r="K596" s="3116"/>
      <c r="L596" s="2219"/>
    </row>
    <row r="597" spans="1:12" ht="15.75" x14ac:dyDescent="0.2">
      <c r="A597" s="2132"/>
      <c r="B597" s="2133"/>
      <c r="C597" s="2134"/>
      <c r="D597" s="2135">
        <f t="shared" si="9"/>
        <v>0</v>
      </c>
      <c r="E597" s="2134"/>
      <c r="F597" s="2134"/>
      <c r="G597" s="2134"/>
      <c r="H597" s="2134"/>
      <c r="I597" s="2134"/>
      <c r="J597" s="2134"/>
      <c r="K597" s="3116"/>
      <c r="L597" s="2219"/>
    </row>
    <row r="598" spans="1:12" ht="15.75" x14ac:dyDescent="0.2">
      <c r="A598" s="2132"/>
      <c r="B598" s="2133"/>
      <c r="C598" s="2134"/>
      <c r="D598" s="2135">
        <f t="shared" si="9"/>
        <v>0</v>
      </c>
      <c r="E598" s="2134"/>
      <c r="F598" s="2134"/>
      <c r="G598" s="2134"/>
      <c r="H598" s="2134"/>
      <c r="I598" s="2134"/>
      <c r="J598" s="2134"/>
      <c r="K598" s="3116"/>
      <c r="L598" s="2219"/>
    </row>
    <row r="599" spans="1:12" ht="15.75" x14ac:dyDescent="0.2">
      <c r="A599" s="2132"/>
      <c r="B599" s="2133"/>
      <c r="C599" s="2134"/>
      <c r="D599" s="2135">
        <f t="shared" si="9"/>
        <v>0</v>
      </c>
      <c r="E599" s="2134"/>
      <c r="F599" s="2134"/>
      <c r="G599" s="2134"/>
      <c r="H599" s="2134"/>
      <c r="I599" s="2134"/>
      <c r="J599" s="2134"/>
      <c r="K599" s="3116"/>
      <c r="L599" s="2219"/>
    </row>
    <row r="600" spans="1:12" ht="15.75" x14ac:dyDescent="0.2">
      <c r="A600" s="2132"/>
      <c r="B600" s="2133"/>
      <c r="C600" s="2134"/>
      <c r="D600" s="2135">
        <f t="shared" si="9"/>
        <v>0</v>
      </c>
      <c r="E600" s="2134"/>
      <c r="F600" s="2134"/>
      <c r="G600" s="2134"/>
      <c r="H600" s="2134"/>
      <c r="I600" s="2134"/>
      <c r="J600" s="2134"/>
      <c r="K600" s="3116"/>
      <c r="L600" s="2219"/>
    </row>
    <row r="601" spans="1:12" ht="15.75" x14ac:dyDescent="0.2">
      <c r="A601" s="2132"/>
      <c r="B601" s="2133"/>
      <c r="C601" s="2134"/>
      <c r="D601" s="2135">
        <f t="shared" si="9"/>
        <v>0</v>
      </c>
      <c r="E601" s="2134"/>
      <c r="F601" s="2134"/>
      <c r="G601" s="2134"/>
      <c r="H601" s="2134"/>
      <c r="I601" s="2134"/>
      <c r="J601" s="2134"/>
      <c r="K601" s="3116"/>
      <c r="L601" s="2219"/>
    </row>
    <row r="602" spans="1:12" ht="15.75" x14ac:dyDescent="0.2">
      <c r="A602" s="2132"/>
      <c r="B602" s="2133"/>
      <c r="C602" s="2134"/>
      <c r="D602" s="2135">
        <f t="shared" si="9"/>
        <v>0</v>
      </c>
      <c r="E602" s="2134"/>
      <c r="F602" s="2134"/>
      <c r="G602" s="2134"/>
      <c r="H602" s="2134"/>
      <c r="I602" s="2134"/>
      <c r="J602" s="2134"/>
      <c r="K602" s="3116"/>
      <c r="L602" s="2219"/>
    </row>
    <row r="603" spans="1:12" ht="15.75" x14ac:dyDescent="0.2">
      <c r="A603" s="2132"/>
      <c r="B603" s="2133"/>
      <c r="C603" s="2134"/>
      <c r="D603" s="2135">
        <f t="shared" si="9"/>
        <v>0</v>
      </c>
      <c r="E603" s="2134"/>
      <c r="F603" s="2134"/>
      <c r="G603" s="2134"/>
      <c r="H603" s="2134"/>
      <c r="I603" s="2134"/>
      <c r="J603" s="2134"/>
      <c r="K603" s="3116"/>
      <c r="L603" s="2219"/>
    </row>
    <row r="604" spans="1:12" ht="15.75" x14ac:dyDescent="0.2">
      <c r="A604" s="2132"/>
      <c r="B604" s="2133"/>
      <c r="C604" s="2134"/>
      <c r="D604" s="2135">
        <f t="shared" si="9"/>
        <v>0</v>
      </c>
      <c r="E604" s="2134"/>
      <c r="F604" s="2134"/>
      <c r="G604" s="2134"/>
      <c r="H604" s="2134"/>
      <c r="I604" s="2134"/>
      <c r="J604" s="2134"/>
      <c r="K604" s="3116"/>
      <c r="L604" s="2219"/>
    </row>
    <row r="605" spans="1:12" ht="15.75" x14ac:dyDescent="0.2">
      <c r="A605" s="2132"/>
      <c r="B605" s="2133"/>
      <c r="C605" s="2134"/>
      <c r="D605" s="2135">
        <f t="shared" si="9"/>
        <v>0</v>
      </c>
      <c r="E605" s="2134"/>
      <c r="F605" s="2134"/>
      <c r="G605" s="2134"/>
      <c r="H605" s="2134"/>
      <c r="I605" s="2134"/>
      <c r="J605" s="2134"/>
      <c r="K605" s="3116"/>
      <c r="L605" s="2219"/>
    </row>
    <row r="606" spans="1:12" ht="15.75" x14ac:dyDescent="0.2">
      <c r="A606" s="2132"/>
      <c r="B606" s="2133"/>
      <c r="C606" s="2134"/>
      <c r="D606" s="2135">
        <f t="shared" si="9"/>
        <v>0</v>
      </c>
      <c r="E606" s="2134"/>
      <c r="F606" s="2134"/>
      <c r="G606" s="2134"/>
      <c r="H606" s="2134"/>
      <c r="I606" s="2134"/>
      <c r="J606" s="2134"/>
      <c r="K606" s="3116"/>
      <c r="L606" s="2219"/>
    </row>
    <row r="607" spans="1:12" ht="15.75" x14ac:dyDescent="0.2">
      <c r="A607" s="2132"/>
      <c r="B607" s="2133"/>
      <c r="C607" s="2134"/>
      <c r="D607" s="2135">
        <f t="shared" si="9"/>
        <v>0</v>
      </c>
      <c r="E607" s="2134"/>
      <c r="F607" s="2134"/>
      <c r="G607" s="2134"/>
      <c r="H607" s="2134"/>
      <c r="I607" s="2134"/>
      <c r="J607" s="2134"/>
      <c r="K607" s="3116"/>
      <c r="L607" s="2219"/>
    </row>
    <row r="608" spans="1:12" ht="15.75" x14ac:dyDescent="0.2">
      <c r="A608" s="2132"/>
      <c r="B608" s="2133"/>
      <c r="C608" s="2134"/>
      <c r="D608" s="2135">
        <f t="shared" si="9"/>
        <v>0</v>
      </c>
      <c r="E608" s="2134"/>
      <c r="F608" s="2134"/>
      <c r="G608" s="2134"/>
      <c r="H608" s="2134"/>
      <c r="I608" s="2134"/>
      <c r="J608" s="2134"/>
      <c r="K608" s="3116"/>
      <c r="L608" s="2219"/>
    </row>
    <row r="609" spans="1:12" ht="15.75" x14ac:dyDescent="0.2">
      <c r="A609" s="2132"/>
      <c r="B609" s="2133"/>
      <c r="C609" s="2134"/>
      <c r="D609" s="2135">
        <f t="shared" si="9"/>
        <v>0</v>
      </c>
      <c r="E609" s="2134"/>
      <c r="F609" s="2134"/>
      <c r="G609" s="2134"/>
      <c r="H609" s="2134"/>
      <c r="I609" s="2134"/>
      <c r="J609" s="2134"/>
      <c r="K609" s="3116"/>
      <c r="L609" s="2219"/>
    </row>
    <row r="610" spans="1:12" ht="15.75" x14ac:dyDescent="0.2">
      <c r="A610" s="2132"/>
      <c r="B610" s="2133"/>
      <c r="C610" s="2134"/>
      <c r="D610" s="2135">
        <f t="shared" si="9"/>
        <v>0</v>
      </c>
      <c r="E610" s="2134"/>
      <c r="F610" s="2134"/>
      <c r="G610" s="2134"/>
      <c r="H610" s="2134"/>
      <c r="I610" s="2134"/>
      <c r="J610" s="2134"/>
      <c r="K610" s="3116"/>
      <c r="L610" s="2219"/>
    </row>
    <row r="611" spans="1:12" ht="15.75" x14ac:dyDescent="0.2">
      <c r="A611" s="2132"/>
      <c r="B611" s="2133"/>
      <c r="C611" s="2134"/>
      <c r="D611" s="2135">
        <f t="shared" si="9"/>
        <v>0</v>
      </c>
      <c r="E611" s="2134"/>
      <c r="F611" s="2134"/>
      <c r="G611" s="2134"/>
      <c r="H611" s="2134"/>
      <c r="I611" s="2134"/>
      <c r="J611" s="2134"/>
      <c r="K611" s="3116"/>
      <c r="L611" s="2219"/>
    </row>
    <row r="612" spans="1:12" ht="15.75" x14ac:dyDescent="0.2">
      <c r="A612" s="2132"/>
      <c r="B612" s="2133"/>
      <c r="C612" s="2134"/>
      <c r="D612" s="2135">
        <f t="shared" si="9"/>
        <v>0</v>
      </c>
      <c r="E612" s="2134"/>
      <c r="F612" s="2134"/>
      <c r="G612" s="2134"/>
      <c r="H612" s="2134"/>
      <c r="I612" s="2134"/>
      <c r="J612" s="2134"/>
      <c r="K612" s="3116"/>
      <c r="L612" s="2219"/>
    </row>
    <row r="613" spans="1:12" ht="15.75" x14ac:dyDescent="0.2">
      <c r="A613" s="2132"/>
      <c r="B613" s="2133"/>
      <c r="C613" s="2134"/>
      <c r="D613" s="2135">
        <f t="shared" si="9"/>
        <v>0</v>
      </c>
      <c r="E613" s="2134"/>
      <c r="F613" s="2134"/>
      <c r="G613" s="2134"/>
      <c r="H613" s="2134"/>
      <c r="I613" s="2134"/>
      <c r="J613" s="2134"/>
      <c r="K613" s="3116"/>
      <c r="L613" s="2219"/>
    </row>
    <row r="614" spans="1:12" ht="15.75" x14ac:dyDescent="0.2">
      <c r="A614" s="2132"/>
      <c r="B614" s="2133"/>
      <c r="C614" s="2134"/>
      <c r="D614" s="2135">
        <f t="shared" si="9"/>
        <v>0</v>
      </c>
      <c r="E614" s="2134"/>
      <c r="F614" s="2134"/>
      <c r="G614" s="2134"/>
      <c r="H614" s="2134"/>
      <c r="I614" s="2134"/>
      <c r="J614" s="2134"/>
      <c r="K614" s="3116"/>
      <c r="L614" s="2219"/>
    </row>
    <row r="615" spans="1:12" ht="15.75" x14ac:dyDescent="0.2">
      <c r="A615" s="2132"/>
      <c r="B615" s="2133"/>
      <c r="C615" s="2134"/>
      <c r="D615" s="2135">
        <f t="shared" si="9"/>
        <v>0</v>
      </c>
      <c r="E615" s="2134"/>
      <c r="F615" s="2134"/>
      <c r="G615" s="2134"/>
      <c r="H615" s="2134"/>
      <c r="I615" s="2134"/>
      <c r="J615" s="2134"/>
      <c r="K615" s="3116"/>
      <c r="L615" s="2219"/>
    </row>
    <row r="616" spans="1:12" ht="15.75" x14ac:dyDescent="0.2">
      <c r="A616" s="2132"/>
      <c r="B616" s="2133"/>
      <c r="C616" s="2134"/>
      <c r="D616" s="2135">
        <f t="shared" si="9"/>
        <v>0</v>
      </c>
      <c r="E616" s="2134"/>
      <c r="F616" s="2134"/>
      <c r="G616" s="2134"/>
      <c r="H616" s="2134"/>
      <c r="I616" s="2134"/>
      <c r="J616" s="2134"/>
      <c r="K616" s="3116"/>
      <c r="L616" s="2219"/>
    </row>
    <row r="617" spans="1:12" ht="15.75" x14ac:dyDescent="0.2">
      <c r="A617" s="2132"/>
      <c r="B617" s="2133"/>
      <c r="C617" s="2134"/>
      <c r="D617" s="2135">
        <f t="shared" si="9"/>
        <v>0</v>
      </c>
      <c r="E617" s="2134"/>
      <c r="F617" s="2134"/>
      <c r="G617" s="2134"/>
      <c r="H617" s="2134"/>
      <c r="I617" s="2134"/>
      <c r="J617" s="2134"/>
      <c r="K617" s="3116"/>
      <c r="L617" s="2219"/>
    </row>
    <row r="618" spans="1:12" ht="15.75" x14ac:dyDescent="0.2">
      <c r="A618" s="2132"/>
      <c r="B618" s="2133"/>
      <c r="C618" s="2134"/>
      <c r="D618" s="2135">
        <f t="shared" si="9"/>
        <v>0</v>
      </c>
      <c r="E618" s="2134"/>
      <c r="F618" s="2134"/>
      <c r="G618" s="2134"/>
      <c r="H618" s="2134"/>
      <c r="I618" s="2134"/>
      <c r="J618" s="2134"/>
      <c r="K618" s="3116"/>
      <c r="L618" s="2219"/>
    </row>
    <row r="619" spans="1:12" ht="15.75" x14ac:dyDescent="0.2">
      <c r="A619" s="2132"/>
      <c r="B619" s="2133"/>
      <c r="C619" s="2134"/>
      <c r="D619" s="2135">
        <f t="shared" si="9"/>
        <v>0</v>
      </c>
      <c r="E619" s="2134"/>
      <c r="F619" s="2134"/>
      <c r="G619" s="2134"/>
      <c r="H619" s="2134"/>
      <c r="I619" s="2134"/>
      <c r="J619" s="2134"/>
      <c r="K619" s="3116"/>
      <c r="L619" s="2219"/>
    </row>
    <row r="620" spans="1:12" ht="15.75" x14ac:dyDescent="0.2">
      <c r="A620" s="2132"/>
      <c r="B620" s="2133"/>
      <c r="C620" s="2134"/>
      <c r="D620" s="2135">
        <f t="shared" si="9"/>
        <v>0</v>
      </c>
      <c r="E620" s="2134"/>
      <c r="F620" s="2134"/>
      <c r="G620" s="2134"/>
      <c r="H620" s="2134"/>
      <c r="I620" s="2134"/>
      <c r="J620" s="2134"/>
      <c r="K620" s="3116"/>
      <c r="L620" s="2219"/>
    </row>
    <row r="621" spans="1:12" ht="15.75" x14ac:dyDescent="0.2">
      <c r="A621" s="2132"/>
      <c r="B621" s="2133"/>
      <c r="C621" s="2134"/>
      <c r="D621" s="2135">
        <f t="shared" si="9"/>
        <v>0</v>
      </c>
      <c r="E621" s="2134"/>
      <c r="F621" s="2134"/>
      <c r="G621" s="2134"/>
      <c r="H621" s="2134"/>
      <c r="I621" s="2134"/>
      <c r="J621" s="2134"/>
      <c r="K621" s="3116"/>
      <c r="L621" s="2219"/>
    </row>
    <row r="622" spans="1:12" ht="15.75" x14ac:dyDescent="0.2">
      <c r="A622" s="2132"/>
      <c r="B622" s="2133"/>
      <c r="C622" s="2134"/>
      <c r="D622" s="2135">
        <f t="shared" si="9"/>
        <v>0</v>
      </c>
      <c r="E622" s="2134"/>
      <c r="F622" s="2134"/>
      <c r="G622" s="2134"/>
      <c r="H622" s="2134"/>
      <c r="I622" s="2134"/>
      <c r="J622" s="2134"/>
      <c r="K622" s="3116"/>
      <c r="L622" s="2219"/>
    </row>
    <row r="623" spans="1:12" ht="15.75" x14ac:dyDescent="0.2">
      <c r="A623" s="2132"/>
      <c r="B623" s="2133"/>
      <c r="C623" s="2134"/>
      <c r="D623" s="2135">
        <f t="shared" si="9"/>
        <v>0</v>
      </c>
      <c r="E623" s="2134"/>
      <c r="F623" s="2134"/>
      <c r="G623" s="2134"/>
      <c r="H623" s="2134"/>
      <c r="I623" s="2134"/>
      <c r="J623" s="2134"/>
      <c r="K623" s="3116"/>
      <c r="L623" s="2219"/>
    </row>
    <row r="624" spans="1:12" ht="15.75" x14ac:dyDescent="0.2">
      <c r="A624" s="2132"/>
      <c r="B624" s="2133"/>
      <c r="C624" s="2134"/>
      <c r="D624" s="2135">
        <f t="shared" si="9"/>
        <v>0</v>
      </c>
      <c r="E624" s="2134"/>
      <c r="F624" s="2134"/>
      <c r="G624" s="2134"/>
      <c r="H624" s="2134"/>
      <c r="I624" s="2134"/>
      <c r="J624" s="2134"/>
      <c r="K624" s="3116"/>
      <c r="L624" s="2219"/>
    </row>
    <row r="625" spans="1:12" ht="15.75" x14ac:dyDescent="0.2">
      <c r="A625" s="2132"/>
      <c r="B625" s="2133"/>
      <c r="C625" s="2134"/>
      <c r="D625" s="2135">
        <f t="shared" si="9"/>
        <v>0</v>
      </c>
      <c r="E625" s="2134"/>
      <c r="F625" s="2134"/>
      <c r="G625" s="2134"/>
      <c r="H625" s="2134"/>
      <c r="I625" s="2134"/>
      <c r="J625" s="2134"/>
      <c r="K625" s="3116"/>
      <c r="L625" s="2219"/>
    </row>
    <row r="626" spans="1:12" ht="15.75" x14ac:dyDescent="0.2">
      <c r="A626" s="2132"/>
      <c r="B626" s="2133"/>
      <c r="C626" s="2134"/>
      <c r="D626" s="2135">
        <f t="shared" si="9"/>
        <v>0</v>
      </c>
      <c r="E626" s="2134"/>
      <c r="F626" s="2134"/>
      <c r="G626" s="2134"/>
      <c r="H626" s="2134"/>
      <c r="I626" s="2134"/>
      <c r="J626" s="2134"/>
      <c r="K626" s="3116"/>
      <c r="L626" s="2219"/>
    </row>
    <row r="627" spans="1:12" ht="15.75" x14ac:dyDescent="0.2">
      <c r="A627" s="2132"/>
      <c r="B627" s="2133"/>
      <c r="C627" s="2134"/>
      <c r="D627" s="2135">
        <f t="shared" si="9"/>
        <v>0</v>
      </c>
      <c r="E627" s="2134"/>
      <c r="F627" s="2134"/>
      <c r="G627" s="2134"/>
      <c r="H627" s="2134"/>
      <c r="I627" s="2134"/>
      <c r="J627" s="2134"/>
      <c r="K627" s="3116"/>
      <c r="L627" s="2219"/>
    </row>
    <row r="628" spans="1:12" ht="15.75" x14ac:dyDescent="0.2">
      <c r="A628" s="2132"/>
      <c r="B628" s="2133"/>
      <c r="C628" s="2134"/>
      <c r="D628" s="2135">
        <f t="shared" si="9"/>
        <v>0</v>
      </c>
      <c r="E628" s="2134"/>
      <c r="F628" s="2134"/>
      <c r="G628" s="2134"/>
      <c r="H628" s="2134"/>
      <c r="I628" s="2134"/>
      <c r="J628" s="2134"/>
      <c r="K628" s="3116"/>
      <c r="L628" s="2219"/>
    </row>
    <row r="629" spans="1:12" ht="15.75" x14ac:dyDescent="0.2">
      <c r="A629" s="2132"/>
      <c r="B629" s="2133"/>
      <c r="C629" s="2134"/>
      <c r="D629" s="2135">
        <f t="shared" si="9"/>
        <v>0</v>
      </c>
      <c r="E629" s="2134"/>
      <c r="F629" s="2134"/>
      <c r="G629" s="2134"/>
      <c r="H629" s="2134"/>
      <c r="I629" s="2134"/>
      <c r="J629" s="2134"/>
      <c r="K629" s="3116"/>
      <c r="L629" s="2219"/>
    </row>
    <row r="630" spans="1:12" ht="15.75" x14ac:dyDescent="0.2">
      <c r="A630" s="2132"/>
      <c r="B630" s="2133"/>
      <c r="C630" s="2134"/>
      <c r="D630" s="2135">
        <f t="shared" si="9"/>
        <v>0</v>
      </c>
      <c r="E630" s="2134"/>
      <c r="F630" s="2134"/>
      <c r="G630" s="2134"/>
      <c r="H630" s="2134"/>
      <c r="I630" s="2134"/>
      <c r="J630" s="2134"/>
      <c r="K630" s="3116"/>
      <c r="L630" s="2219"/>
    </row>
    <row r="631" spans="1:12" ht="15.75" x14ac:dyDescent="0.2">
      <c r="A631" s="2132"/>
      <c r="B631" s="2133"/>
      <c r="C631" s="2134"/>
      <c r="D631" s="2135">
        <f t="shared" si="9"/>
        <v>0</v>
      </c>
      <c r="E631" s="2134"/>
      <c r="F631" s="2134"/>
      <c r="G631" s="2134"/>
      <c r="H631" s="2134"/>
      <c r="I631" s="2134"/>
      <c r="J631" s="2134"/>
      <c r="K631" s="3116"/>
      <c r="L631" s="2219"/>
    </row>
    <row r="632" spans="1:12" ht="15.75" x14ac:dyDescent="0.2">
      <c r="A632" s="2132"/>
      <c r="B632" s="2133"/>
      <c r="C632" s="2134"/>
      <c r="D632" s="2135">
        <f t="shared" si="9"/>
        <v>0</v>
      </c>
      <c r="E632" s="2134"/>
      <c r="F632" s="2134"/>
      <c r="G632" s="2134"/>
      <c r="H632" s="2134"/>
      <c r="I632" s="2134"/>
      <c r="J632" s="2134"/>
      <c r="K632" s="3116"/>
      <c r="L632" s="2219"/>
    </row>
    <row r="633" spans="1:12" ht="15.75" x14ac:dyDescent="0.2">
      <c r="A633" s="2132"/>
      <c r="B633" s="2133"/>
      <c r="C633" s="2134"/>
      <c r="D633" s="2135">
        <f t="shared" si="9"/>
        <v>0</v>
      </c>
      <c r="E633" s="2134"/>
      <c r="F633" s="2134"/>
      <c r="G633" s="2134"/>
      <c r="H633" s="2134"/>
      <c r="I633" s="2134"/>
      <c r="J633" s="2134"/>
      <c r="K633" s="3116"/>
      <c r="L633" s="2219"/>
    </row>
    <row r="634" spans="1:12" ht="15.75" x14ac:dyDescent="0.2">
      <c r="A634" s="2132"/>
      <c r="B634" s="2133"/>
      <c r="C634" s="2134"/>
      <c r="D634" s="2135">
        <f t="shared" si="9"/>
        <v>0</v>
      </c>
      <c r="E634" s="2134"/>
      <c r="F634" s="2134"/>
      <c r="G634" s="2134"/>
      <c r="H634" s="2134"/>
      <c r="I634" s="2134"/>
      <c r="J634" s="2134"/>
      <c r="K634" s="3116"/>
      <c r="L634" s="2219"/>
    </row>
    <row r="635" spans="1:12" ht="15.75" x14ac:dyDescent="0.2">
      <c r="A635" s="2132"/>
      <c r="B635" s="2133"/>
      <c r="C635" s="2134"/>
      <c r="D635" s="2135">
        <f t="shared" si="9"/>
        <v>0</v>
      </c>
      <c r="E635" s="2134"/>
      <c r="F635" s="2134"/>
      <c r="G635" s="2134"/>
      <c r="H635" s="2134"/>
      <c r="I635" s="2134"/>
      <c r="J635" s="2134"/>
      <c r="K635" s="3116"/>
      <c r="L635" s="2219"/>
    </row>
    <row r="636" spans="1:12" ht="15.75" x14ac:dyDescent="0.2">
      <c r="A636" s="2132"/>
      <c r="B636" s="2133"/>
      <c r="C636" s="2134"/>
      <c r="D636" s="2135">
        <f t="shared" si="9"/>
        <v>0</v>
      </c>
      <c r="E636" s="2134"/>
      <c r="F636" s="2134"/>
      <c r="G636" s="2134"/>
      <c r="H636" s="2134"/>
      <c r="I636" s="2134"/>
      <c r="J636" s="2134"/>
      <c r="K636" s="3116"/>
      <c r="L636" s="2219"/>
    </row>
    <row r="637" spans="1:12" ht="15.75" x14ac:dyDescent="0.2">
      <c r="A637" s="2132"/>
      <c r="B637" s="2133"/>
      <c r="C637" s="2134"/>
      <c r="D637" s="2135">
        <f t="shared" si="9"/>
        <v>0</v>
      </c>
      <c r="E637" s="2134"/>
      <c r="F637" s="2134"/>
      <c r="G637" s="2134"/>
      <c r="H637" s="2134"/>
      <c r="I637" s="2134"/>
      <c r="J637" s="2134"/>
      <c r="K637" s="3116"/>
      <c r="L637" s="2219"/>
    </row>
    <row r="638" spans="1:12" ht="15.75" x14ac:dyDescent="0.2">
      <c r="A638" s="2132"/>
      <c r="B638" s="2133"/>
      <c r="C638" s="2134"/>
      <c r="D638" s="2135">
        <f t="shared" si="9"/>
        <v>0</v>
      </c>
      <c r="E638" s="2134"/>
      <c r="F638" s="2134"/>
      <c r="G638" s="2134"/>
      <c r="H638" s="2134"/>
      <c r="I638" s="2134"/>
      <c r="J638" s="2134"/>
      <c r="K638" s="3116"/>
      <c r="L638" s="2219"/>
    </row>
    <row r="639" spans="1:12" ht="15.75" x14ac:dyDescent="0.2">
      <c r="A639" s="2132"/>
      <c r="B639" s="2133"/>
      <c r="C639" s="2134"/>
      <c r="D639" s="2135">
        <f t="shared" si="9"/>
        <v>0</v>
      </c>
      <c r="E639" s="2134"/>
      <c r="F639" s="2134"/>
      <c r="G639" s="2134"/>
      <c r="H639" s="2134"/>
      <c r="I639" s="2134"/>
      <c r="J639" s="2134"/>
      <c r="K639" s="3116"/>
      <c r="L639" s="2219"/>
    </row>
    <row r="640" spans="1:12" ht="15.75" x14ac:dyDescent="0.2">
      <c r="A640" s="2132"/>
      <c r="B640" s="2133"/>
      <c r="C640" s="2134"/>
      <c r="D640" s="2135">
        <f t="shared" si="9"/>
        <v>0</v>
      </c>
      <c r="E640" s="2134"/>
      <c r="F640" s="2134"/>
      <c r="G640" s="2134"/>
      <c r="H640" s="2134"/>
      <c r="I640" s="2134"/>
      <c r="J640" s="2134"/>
      <c r="K640" s="3116"/>
      <c r="L640" s="2219"/>
    </row>
    <row r="641" spans="1:12" ht="15.75" x14ac:dyDescent="0.2">
      <c r="A641" s="2132"/>
      <c r="B641" s="2133"/>
      <c r="C641" s="2134"/>
      <c r="D641" s="2135">
        <f t="shared" si="9"/>
        <v>0</v>
      </c>
      <c r="E641" s="2134"/>
      <c r="F641" s="2134"/>
      <c r="G641" s="2134"/>
      <c r="H641" s="2134"/>
      <c r="I641" s="2134"/>
      <c r="J641" s="2134"/>
      <c r="K641" s="3116"/>
      <c r="L641" s="2219"/>
    </row>
    <row r="642" spans="1:12" ht="15.75" x14ac:dyDescent="0.2">
      <c r="A642" s="2132"/>
      <c r="B642" s="2133"/>
      <c r="C642" s="2134"/>
      <c r="D642" s="2135">
        <f t="shared" si="9"/>
        <v>0</v>
      </c>
      <c r="E642" s="2134"/>
      <c r="F642" s="2134"/>
      <c r="G642" s="2134"/>
      <c r="H642" s="2134"/>
      <c r="I642" s="2134"/>
      <c r="J642" s="2134"/>
      <c r="K642" s="3116"/>
      <c r="L642" s="2219"/>
    </row>
    <row r="643" spans="1:12" ht="15.75" x14ac:dyDescent="0.2">
      <c r="A643" s="2132"/>
      <c r="B643" s="2133"/>
      <c r="C643" s="2134"/>
      <c r="D643" s="2135">
        <f t="shared" si="9"/>
        <v>0</v>
      </c>
      <c r="E643" s="2134"/>
      <c r="F643" s="2134"/>
      <c r="G643" s="2134"/>
      <c r="H643" s="2134"/>
      <c r="I643" s="2134"/>
      <c r="J643" s="2134"/>
      <c r="K643" s="3116"/>
      <c r="L643" s="2219"/>
    </row>
    <row r="644" spans="1:12" ht="15.75" x14ac:dyDescent="0.2">
      <c r="A644" s="2132"/>
      <c r="B644" s="2133"/>
      <c r="C644" s="2134"/>
      <c r="D644" s="2135">
        <f t="shared" si="9"/>
        <v>0</v>
      </c>
      <c r="E644" s="2134"/>
      <c r="F644" s="2134"/>
      <c r="G644" s="2134"/>
      <c r="H644" s="2134"/>
      <c r="I644" s="2134"/>
      <c r="J644" s="2134"/>
      <c r="K644" s="3116"/>
      <c r="L644" s="2219"/>
    </row>
    <row r="645" spans="1:12" ht="15.75" x14ac:dyDescent="0.2">
      <c r="A645" s="2132"/>
      <c r="B645" s="2133"/>
      <c r="C645" s="2134"/>
      <c r="D645" s="2135">
        <f t="shared" si="9"/>
        <v>0</v>
      </c>
      <c r="E645" s="2134"/>
      <c r="F645" s="2134"/>
      <c r="G645" s="2134"/>
      <c r="H645" s="2134"/>
      <c r="I645" s="2134"/>
      <c r="J645" s="2134"/>
      <c r="K645" s="3116"/>
      <c r="L645" s="2219"/>
    </row>
    <row r="646" spans="1:12" ht="15.75" x14ac:dyDescent="0.2">
      <c r="A646" s="2132"/>
      <c r="B646" s="2133"/>
      <c r="C646" s="2134"/>
      <c r="D646" s="2135">
        <f t="shared" si="9"/>
        <v>0</v>
      </c>
      <c r="E646" s="2134"/>
      <c r="F646" s="2134"/>
      <c r="G646" s="2134"/>
      <c r="H646" s="2134"/>
      <c r="I646" s="2134"/>
      <c r="J646" s="2134"/>
      <c r="K646" s="3116"/>
      <c r="L646" s="2219"/>
    </row>
    <row r="647" spans="1:12" ht="15.75" x14ac:dyDescent="0.2">
      <c r="A647" s="2132"/>
      <c r="B647" s="2133"/>
      <c r="C647" s="2134"/>
      <c r="D647" s="2135">
        <f t="shared" si="9"/>
        <v>0</v>
      </c>
      <c r="E647" s="2134"/>
      <c r="F647" s="2134"/>
      <c r="G647" s="2134"/>
      <c r="H647" s="2134"/>
      <c r="I647" s="2134"/>
      <c r="J647" s="2134"/>
      <c r="K647" s="3116"/>
      <c r="L647" s="2219"/>
    </row>
    <row r="648" spans="1:12" ht="15.75" x14ac:dyDescent="0.2">
      <c r="A648" s="2132"/>
      <c r="B648" s="2133"/>
      <c r="C648" s="2134"/>
      <c r="D648" s="2135">
        <f t="shared" si="9"/>
        <v>0</v>
      </c>
      <c r="E648" s="2134"/>
      <c r="F648" s="2134"/>
      <c r="G648" s="2134"/>
      <c r="H648" s="2134"/>
      <c r="I648" s="2134"/>
      <c r="J648" s="2134"/>
      <c r="K648" s="3116"/>
      <c r="L648" s="2219"/>
    </row>
    <row r="649" spans="1:12" ht="15.75" x14ac:dyDescent="0.2">
      <c r="A649" s="2132"/>
      <c r="B649" s="2133"/>
      <c r="C649" s="2134"/>
      <c r="D649" s="2135">
        <f t="shared" ref="D649:D712" si="10">+C649*(100-E649)/100</f>
        <v>0</v>
      </c>
      <c r="E649" s="2134"/>
      <c r="F649" s="2134"/>
      <c r="G649" s="2134"/>
      <c r="H649" s="2134"/>
      <c r="I649" s="2134"/>
      <c r="J649" s="2134"/>
      <c r="K649" s="3116"/>
      <c r="L649" s="2219"/>
    </row>
    <row r="650" spans="1:12" ht="15.75" x14ac:dyDescent="0.2">
      <c r="A650" s="2132"/>
      <c r="B650" s="2133"/>
      <c r="C650" s="2134"/>
      <c r="D650" s="2135">
        <f t="shared" si="10"/>
        <v>0</v>
      </c>
      <c r="E650" s="2134"/>
      <c r="F650" s="2134"/>
      <c r="G650" s="2134"/>
      <c r="H650" s="2134"/>
      <c r="I650" s="2134"/>
      <c r="J650" s="2134"/>
      <c r="K650" s="3116"/>
      <c r="L650" s="2219"/>
    </row>
    <row r="651" spans="1:12" ht="15.75" x14ac:dyDescent="0.2">
      <c r="A651" s="2132"/>
      <c r="B651" s="2133"/>
      <c r="C651" s="2134"/>
      <c r="D651" s="2135">
        <f t="shared" si="10"/>
        <v>0</v>
      </c>
      <c r="E651" s="2134"/>
      <c r="F651" s="2134"/>
      <c r="G651" s="2134"/>
      <c r="H651" s="2134"/>
      <c r="I651" s="2134"/>
      <c r="J651" s="2134"/>
      <c r="K651" s="3116"/>
      <c r="L651" s="2219"/>
    </row>
    <row r="652" spans="1:12" ht="15.75" x14ac:dyDescent="0.2">
      <c r="A652" s="2132"/>
      <c r="B652" s="2133"/>
      <c r="C652" s="2134"/>
      <c r="D652" s="2135">
        <f t="shared" si="10"/>
        <v>0</v>
      </c>
      <c r="E652" s="2134"/>
      <c r="F652" s="2134"/>
      <c r="G652" s="2134"/>
      <c r="H652" s="2134"/>
      <c r="I652" s="2134"/>
      <c r="J652" s="2134"/>
      <c r="K652" s="3116"/>
      <c r="L652" s="2219"/>
    </row>
    <row r="653" spans="1:12" ht="15.75" x14ac:dyDescent="0.2">
      <c r="A653" s="2132"/>
      <c r="B653" s="2133"/>
      <c r="C653" s="2134"/>
      <c r="D653" s="2135">
        <f t="shared" si="10"/>
        <v>0</v>
      </c>
      <c r="E653" s="2134"/>
      <c r="F653" s="2134"/>
      <c r="G653" s="2134"/>
      <c r="H653" s="2134"/>
      <c r="I653" s="2134"/>
      <c r="J653" s="2134"/>
      <c r="K653" s="3116"/>
      <c r="L653" s="2219"/>
    </row>
    <row r="654" spans="1:12" ht="15.75" x14ac:dyDescent="0.2">
      <c r="A654" s="2132"/>
      <c r="B654" s="2133"/>
      <c r="C654" s="2134"/>
      <c r="D654" s="2135">
        <f t="shared" si="10"/>
        <v>0</v>
      </c>
      <c r="E654" s="2134"/>
      <c r="F654" s="2134"/>
      <c r="G654" s="2134"/>
      <c r="H654" s="2134"/>
      <c r="I654" s="2134"/>
      <c r="J654" s="2134"/>
      <c r="K654" s="3116"/>
      <c r="L654" s="2219"/>
    </row>
    <row r="655" spans="1:12" ht="15.75" x14ac:dyDescent="0.2">
      <c r="A655" s="2132"/>
      <c r="B655" s="2133"/>
      <c r="C655" s="2134"/>
      <c r="D655" s="2135">
        <f t="shared" si="10"/>
        <v>0</v>
      </c>
      <c r="E655" s="2134"/>
      <c r="F655" s="2134"/>
      <c r="G655" s="2134"/>
      <c r="H655" s="2134"/>
      <c r="I655" s="2134"/>
      <c r="J655" s="2134"/>
      <c r="K655" s="3116"/>
      <c r="L655" s="2219"/>
    </row>
    <row r="656" spans="1:12" ht="15.75" x14ac:dyDescent="0.2">
      <c r="A656" s="2132"/>
      <c r="B656" s="2133"/>
      <c r="C656" s="2134"/>
      <c r="D656" s="2135">
        <f t="shared" si="10"/>
        <v>0</v>
      </c>
      <c r="E656" s="2134"/>
      <c r="F656" s="2134"/>
      <c r="G656" s="2134"/>
      <c r="H656" s="2134"/>
      <c r="I656" s="2134"/>
      <c r="J656" s="2134"/>
      <c r="K656" s="3116"/>
      <c r="L656" s="2219"/>
    </row>
    <row r="657" spans="1:12" ht="15.75" x14ac:dyDescent="0.2">
      <c r="A657" s="2132"/>
      <c r="B657" s="2133"/>
      <c r="C657" s="2134"/>
      <c r="D657" s="2135">
        <f t="shared" si="10"/>
        <v>0</v>
      </c>
      <c r="E657" s="2134"/>
      <c r="F657" s="2134"/>
      <c r="G657" s="2134"/>
      <c r="H657" s="2134"/>
      <c r="I657" s="2134"/>
      <c r="J657" s="2134"/>
      <c r="K657" s="3116"/>
      <c r="L657" s="2219"/>
    </row>
    <row r="658" spans="1:12" ht="15.75" x14ac:dyDescent="0.2">
      <c r="A658" s="2132"/>
      <c r="B658" s="2133"/>
      <c r="C658" s="2134"/>
      <c r="D658" s="2135">
        <f t="shared" si="10"/>
        <v>0</v>
      </c>
      <c r="E658" s="2134"/>
      <c r="F658" s="2134"/>
      <c r="G658" s="2134"/>
      <c r="H658" s="2134"/>
      <c r="I658" s="2134"/>
      <c r="J658" s="2134"/>
      <c r="K658" s="3116"/>
      <c r="L658" s="2219"/>
    </row>
    <row r="659" spans="1:12" ht="15.75" x14ac:dyDescent="0.2">
      <c r="A659" s="2132"/>
      <c r="B659" s="2133"/>
      <c r="C659" s="2134"/>
      <c r="D659" s="2135">
        <f t="shared" si="10"/>
        <v>0</v>
      </c>
      <c r="E659" s="2134"/>
      <c r="F659" s="2134"/>
      <c r="G659" s="2134"/>
      <c r="H659" s="2134"/>
      <c r="I659" s="2134"/>
      <c r="J659" s="2134"/>
      <c r="K659" s="3116"/>
      <c r="L659" s="2219"/>
    </row>
    <row r="660" spans="1:12" ht="15.75" x14ac:dyDescent="0.2">
      <c r="A660" s="2132"/>
      <c r="B660" s="2133"/>
      <c r="C660" s="2134"/>
      <c r="D660" s="2135">
        <f t="shared" si="10"/>
        <v>0</v>
      </c>
      <c r="E660" s="2134"/>
      <c r="F660" s="2134"/>
      <c r="G660" s="2134"/>
      <c r="H660" s="2134"/>
      <c r="I660" s="2134"/>
      <c r="J660" s="2134"/>
      <c r="K660" s="3116"/>
      <c r="L660" s="2219"/>
    </row>
    <row r="661" spans="1:12" ht="15.75" x14ac:dyDescent="0.2">
      <c r="A661" s="2132"/>
      <c r="B661" s="2133"/>
      <c r="C661" s="2134"/>
      <c r="D661" s="2135">
        <f t="shared" si="10"/>
        <v>0</v>
      </c>
      <c r="E661" s="2134"/>
      <c r="F661" s="2134"/>
      <c r="G661" s="2134"/>
      <c r="H661" s="2134"/>
      <c r="I661" s="2134"/>
      <c r="J661" s="2134"/>
      <c r="K661" s="3116"/>
      <c r="L661" s="2219"/>
    </row>
    <row r="662" spans="1:12" ht="15.75" x14ac:dyDescent="0.2">
      <c r="A662" s="2132"/>
      <c r="B662" s="2133"/>
      <c r="C662" s="2134"/>
      <c r="D662" s="2135">
        <f t="shared" si="10"/>
        <v>0</v>
      </c>
      <c r="E662" s="2134"/>
      <c r="F662" s="2134"/>
      <c r="G662" s="2134"/>
      <c r="H662" s="2134"/>
      <c r="I662" s="2134"/>
      <c r="J662" s="2134"/>
      <c r="K662" s="3116"/>
      <c r="L662" s="2219"/>
    </row>
    <row r="663" spans="1:12" ht="15.75" x14ac:dyDescent="0.2">
      <c r="A663" s="2132"/>
      <c r="B663" s="2133"/>
      <c r="C663" s="2134"/>
      <c r="D663" s="2135">
        <f t="shared" si="10"/>
        <v>0</v>
      </c>
      <c r="E663" s="2134"/>
      <c r="F663" s="2134"/>
      <c r="G663" s="2134"/>
      <c r="H663" s="2134"/>
      <c r="I663" s="2134"/>
      <c r="J663" s="2134"/>
      <c r="K663" s="3116"/>
      <c r="L663" s="2219"/>
    </row>
    <row r="664" spans="1:12" ht="15.75" x14ac:dyDescent="0.2">
      <c r="A664" s="2132"/>
      <c r="B664" s="2133"/>
      <c r="C664" s="2134"/>
      <c r="D664" s="2135">
        <f t="shared" si="10"/>
        <v>0</v>
      </c>
      <c r="E664" s="2134"/>
      <c r="F664" s="2134"/>
      <c r="G664" s="2134"/>
      <c r="H664" s="2134"/>
      <c r="I664" s="2134"/>
      <c r="J664" s="2134"/>
      <c r="K664" s="3116"/>
      <c r="L664" s="2219"/>
    </row>
    <row r="665" spans="1:12" ht="15.75" x14ac:dyDescent="0.2">
      <c r="A665" s="2132"/>
      <c r="B665" s="2133"/>
      <c r="C665" s="2134"/>
      <c r="D665" s="2135">
        <f t="shared" si="10"/>
        <v>0</v>
      </c>
      <c r="E665" s="2134"/>
      <c r="F665" s="2134"/>
      <c r="G665" s="2134"/>
      <c r="H665" s="2134"/>
      <c r="I665" s="2134"/>
      <c r="J665" s="2134"/>
      <c r="K665" s="3116"/>
      <c r="L665" s="2219"/>
    </row>
    <row r="666" spans="1:12" ht="15.75" x14ac:dyDescent="0.2">
      <c r="A666" s="2132"/>
      <c r="B666" s="2133"/>
      <c r="C666" s="2134"/>
      <c r="D666" s="2135">
        <f t="shared" si="10"/>
        <v>0</v>
      </c>
      <c r="E666" s="2134"/>
      <c r="F666" s="2134"/>
      <c r="G666" s="2134"/>
      <c r="H666" s="2134"/>
      <c r="I666" s="2134"/>
      <c r="J666" s="2134"/>
      <c r="K666" s="3116"/>
      <c r="L666" s="2219"/>
    </row>
    <row r="667" spans="1:12" ht="15.75" x14ac:dyDescent="0.2">
      <c r="A667" s="2132"/>
      <c r="B667" s="2133"/>
      <c r="C667" s="2134"/>
      <c r="D667" s="2135">
        <f t="shared" si="10"/>
        <v>0</v>
      </c>
      <c r="E667" s="2134"/>
      <c r="F667" s="2134"/>
      <c r="G667" s="2134"/>
      <c r="H667" s="2134"/>
      <c r="I667" s="2134"/>
      <c r="J667" s="2134"/>
      <c r="K667" s="3116"/>
      <c r="L667" s="2219"/>
    </row>
    <row r="668" spans="1:12" ht="15.75" x14ac:dyDescent="0.2">
      <c r="A668" s="2132"/>
      <c r="B668" s="2133"/>
      <c r="C668" s="2134"/>
      <c r="D668" s="2135">
        <f t="shared" si="10"/>
        <v>0</v>
      </c>
      <c r="E668" s="2134"/>
      <c r="F668" s="2134"/>
      <c r="G668" s="2134"/>
      <c r="H668" s="2134"/>
      <c r="I668" s="2134"/>
      <c r="J668" s="2134"/>
      <c r="K668" s="3116"/>
      <c r="L668" s="2219"/>
    </row>
    <row r="669" spans="1:12" ht="15.75" x14ac:dyDescent="0.2">
      <c r="A669" s="2132"/>
      <c r="B669" s="2133"/>
      <c r="C669" s="2134"/>
      <c r="D669" s="2135">
        <f t="shared" si="10"/>
        <v>0</v>
      </c>
      <c r="E669" s="2134"/>
      <c r="F669" s="2134"/>
      <c r="G669" s="2134"/>
      <c r="H669" s="2134"/>
      <c r="I669" s="2134"/>
      <c r="J669" s="2134"/>
      <c r="K669" s="3116"/>
      <c r="L669" s="2219"/>
    </row>
    <row r="670" spans="1:12" ht="15.75" x14ac:dyDescent="0.2">
      <c r="A670" s="2132"/>
      <c r="B670" s="2133"/>
      <c r="C670" s="2134"/>
      <c r="D670" s="2135">
        <f t="shared" si="10"/>
        <v>0</v>
      </c>
      <c r="E670" s="2134"/>
      <c r="F670" s="2134"/>
      <c r="G670" s="2134"/>
      <c r="H670" s="2134"/>
      <c r="I670" s="2134"/>
      <c r="J670" s="2134"/>
      <c r="K670" s="3116"/>
      <c r="L670" s="2219"/>
    </row>
    <row r="671" spans="1:12" ht="15.75" x14ac:dyDescent="0.2">
      <c r="A671" s="2132"/>
      <c r="B671" s="2133"/>
      <c r="C671" s="2134"/>
      <c r="D671" s="2135">
        <f t="shared" si="10"/>
        <v>0</v>
      </c>
      <c r="E671" s="2134"/>
      <c r="F671" s="2134"/>
      <c r="G671" s="2134"/>
      <c r="H671" s="2134"/>
      <c r="I671" s="2134"/>
      <c r="J671" s="2134"/>
      <c r="K671" s="3116"/>
      <c r="L671" s="2219"/>
    </row>
    <row r="672" spans="1:12" ht="15.75" x14ac:dyDescent="0.2">
      <c r="A672" s="2132"/>
      <c r="B672" s="2133"/>
      <c r="C672" s="2134"/>
      <c r="D672" s="2135">
        <f t="shared" si="10"/>
        <v>0</v>
      </c>
      <c r="E672" s="2134"/>
      <c r="F672" s="2134"/>
      <c r="G672" s="2134"/>
      <c r="H672" s="2134"/>
      <c r="I672" s="2134"/>
      <c r="J672" s="2134"/>
      <c r="K672" s="3116"/>
      <c r="L672" s="2219"/>
    </row>
    <row r="673" spans="1:12" ht="15.75" x14ac:dyDescent="0.2">
      <c r="A673" s="2132"/>
      <c r="B673" s="2133"/>
      <c r="C673" s="2134"/>
      <c r="D673" s="2135">
        <f t="shared" si="10"/>
        <v>0</v>
      </c>
      <c r="E673" s="2134"/>
      <c r="F673" s="2134"/>
      <c r="G673" s="2134"/>
      <c r="H673" s="2134"/>
      <c r="I673" s="2134"/>
      <c r="J673" s="2134"/>
      <c r="K673" s="3116"/>
      <c r="L673" s="2219"/>
    </row>
    <row r="674" spans="1:12" ht="15.75" x14ac:dyDescent="0.2">
      <c r="A674" s="2132"/>
      <c r="B674" s="2133"/>
      <c r="C674" s="2134"/>
      <c r="D674" s="2135">
        <f t="shared" si="10"/>
        <v>0</v>
      </c>
      <c r="E674" s="2134"/>
      <c r="F674" s="2134"/>
      <c r="G674" s="2134"/>
      <c r="H674" s="2134"/>
      <c r="I674" s="2134"/>
      <c r="J674" s="2134"/>
      <c r="K674" s="3116"/>
      <c r="L674" s="2219"/>
    </row>
    <row r="675" spans="1:12" ht="15.75" x14ac:dyDescent="0.2">
      <c r="A675" s="2132"/>
      <c r="B675" s="2133"/>
      <c r="C675" s="2134"/>
      <c r="D675" s="2135">
        <f t="shared" si="10"/>
        <v>0</v>
      </c>
      <c r="E675" s="2134"/>
      <c r="F675" s="2134"/>
      <c r="G675" s="2134"/>
      <c r="H675" s="2134"/>
      <c r="I675" s="2134"/>
      <c r="J675" s="2134"/>
      <c r="K675" s="3116"/>
      <c r="L675" s="2219"/>
    </row>
    <row r="676" spans="1:12" ht="15.75" x14ac:dyDescent="0.2">
      <c r="A676" s="2132"/>
      <c r="B676" s="2133"/>
      <c r="C676" s="2134"/>
      <c r="D676" s="2135">
        <f t="shared" si="10"/>
        <v>0</v>
      </c>
      <c r="E676" s="2134"/>
      <c r="F676" s="2134"/>
      <c r="G676" s="2134"/>
      <c r="H676" s="2134"/>
      <c r="I676" s="2134"/>
      <c r="J676" s="2134"/>
      <c r="K676" s="3116"/>
      <c r="L676" s="2219"/>
    </row>
    <row r="677" spans="1:12" ht="15.75" x14ac:dyDescent="0.2">
      <c r="A677" s="2132"/>
      <c r="B677" s="2133"/>
      <c r="C677" s="2134"/>
      <c r="D677" s="2135">
        <f t="shared" si="10"/>
        <v>0</v>
      </c>
      <c r="E677" s="2134"/>
      <c r="F677" s="2134"/>
      <c r="G677" s="2134"/>
      <c r="H677" s="2134"/>
      <c r="I677" s="2134"/>
      <c r="J677" s="2134"/>
      <c r="K677" s="3116"/>
      <c r="L677" s="2219"/>
    </row>
    <row r="678" spans="1:12" ht="15.75" x14ac:dyDescent="0.2">
      <c r="A678" s="2132"/>
      <c r="B678" s="2133"/>
      <c r="C678" s="2134"/>
      <c r="D678" s="2135">
        <f t="shared" si="10"/>
        <v>0</v>
      </c>
      <c r="E678" s="2134"/>
      <c r="F678" s="2134"/>
      <c r="G678" s="2134"/>
      <c r="H678" s="2134"/>
      <c r="I678" s="2134"/>
      <c r="J678" s="2134"/>
      <c r="K678" s="3116"/>
      <c r="L678" s="2219"/>
    </row>
    <row r="679" spans="1:12" ht="15.75" x14ac:dyDescent="0.2">
      <c r="A679" s="2132"/>
      <c r="B679" s="2133"/>
      <c r="C679" s="2134"/>
      <c r="D679" s="2135">
        <f t="shared" si="10"/>
        <v>0</v>
      </c>
      <c r="E679" s="2134"/>
      <c r="F679" s="2134"/>
      <c r="G679" s="2134"/>
      <c r="H679" s="2134"/>
      <c r="I679" s="2134"/>
      <c r="J679" s="2134"/>
      <c r="K679" s="3116"/>
      <c r="L679" s="2219"/>
    </row>
    <row r="680" spans="1:12" ht="15.75" x14ac:dyDescent="0.2">
      <c r="A680" s="2132"/>
      <c r="B680" s="2133"/>
      <c r="C680" s="2134"/>
      <c r="D680" s="2135">
        <f t="shared" si="10"/>
        <v>0</v>
      </c>
      <c r="E680" s="2134"/>
      <c r="F680" s="2134"/>
      <c r="G680" s="2134"/>
      <c r="H680" s="2134"/>
      <c r="I680" s="2134"/>
      <c r="J680" s="2134"/>
      <c r="K680" s="3116"/>
      <c r="L680" s="2219"/>
    </row>
    <row r="681" spans="1:12" ht="15.75" x14ac:dyDescent="0.2">
      <c r="A681" s="2132"/>
      <c r="B681" s="2133"/>
      <c r="C681" s="2134"/>
      <c r="D681" s="2135">
        <f t="shared" si="10"/>
        <v>0</v>
      </c>
      <c r="E681" s="2134"/>
      <c r="F681" s="2134"/>
      <c r="G681" s="2134"/>
      <c r="H681" s="2134"/>
      <c r="I681" s="2134"/>
      <c r="J681" s="2134"/>
      <c r="K681" s="3116"/>
      <c r="L681" s="2219"/>
    </row>
    <row r="682" spans="1:12" ht="15.75" x14ac:dyDescent="0.2">
      <c r="A682" s="2132"/>
      <c r="B682" s="2133"/>
      <c r="C682" s="2134"/>
      <c r="D682" s="2135">
        <f t="shared" si="10"/>
        <v>0</v>
      </c>
      <c r="E682" s="2134"/>
      <c r="F682" s="2134"/>
      <c r="G682" s="2134"/>
      <c r="H682" s="2134"/>
      <c r="I682" s="2134"/>
      <c r="J682" s="2134"/>
      <c r="K682" s="3116"/>
      <c r="L682" s="2219"/>
    </row>
    <row r="683" spans="1:12" ht="15.75" x14ac:dyDescent="0.2">
      <c r="A683" s="2132"/>
      <c r="B683" s="2133"/>
      <c r="C683" s="2134"/>
      <c r="D683" s="2135">
        <f t="shared" si="10"/>
        <v>0</v>
      </c>
      <c r="E683" s="2134"/>
      <c r="F683" s="2134"/>
      <c r="G683" s="2134"/>
      <c r="H683" s="2134"/>
      <c r="I683" s="2134"/>
      <c r="J683" s="2134"/>
      <c r="K683" s="3116"/>
      <c r="L683" s="2219"/>
    </row>
    <row r="684" spans="1:12" ht="15.75" x14ac:dyDescent="0.2">
      <c r="A684" s="2132"/>
      <c r="B684" s="2133"/>
      <c r="C684" s="2134"/>
      <c r="D684" s="2135">
        <f t="shared" si="10"/>
        <v>0</v>
      </c>
      <c r="E684" s="2134"/>
      <c r="F684" s="2134"/>
      <c r="G684" s="2134"/>
      <c r="H684" s="2134"/>
      <c r="I684" s="2134"/>
      <c r="J684" s="2134"/>
      <c r="K684" s="3116"/>
      <c r="L684" s="2219"/>
    </row>
    <row r="685" spans="1:12" ht="15.75" x14ac:dyDescent="0.2">
      <c r="A685" s="2132"/>
      <c r="B685" s="2133"/>
      <c r="C685" s="2134"/>
      <c r="D685" s="2135">
        <f t="shared" si="10"/>
        <v>0</v>
      </c>
      <c r="E685" s="2134"/>
      <c r="F685" s="2134"/>
      <c r="G685" s="2134"/>
      <c r="H685" s="2134"/>
      <c r="I685" s="2134"/>
      <c r="J685" s="2134"/>
      <c r="K685" s="3116"/>
      <c r="L685" s="2219"/>
    </row>
    <row r="686" spans="1:12" ht="15.75" x14ac:dyDescent="0.2">
      <c r="A686" s="2132"/>
      <c r="B686" s="2133"/>
      <c r="C686" s="2134"/>
      <c r="D686" s="2135">
        <f t="shared" si="10"/>
        <v>0</v>
      </c>
      <c r="E686" s="2134"/>
      <c r="F686" s="2134"/>
      <c r="G686" s="2134"/>
      <c r="H686" s="2134"/>
      <c r="I686" s="2134"/>
      <c r="J686" s="2134"/>
      <c r="K686" s="3116"/>
      <c r="L686" s="2219"/>
    </row>
    <row r="687" spans="1:12" ht="15.75" x14ac:dyDescent="0.2">
      <c r="A687" s="2132"/>
      <c r="B687" s="2133"/>
      <c r="C687" s="2134"/>
      <c r="D687" s="2135">
        <f t="shared" si="10"/>
        <v>0</v>
      </c>
      <c r="E687" s="2134"/>
      <c r="F687" s="2134"/>
      <c r="G687" s="2134"/>
      <c r="H687" s="2134"/>
      <c r="I687" s="2134"/>
      <c r="J687" s="2134"/>
      <c r="K687" s="3116"/>
      <c r="L687" s="2219"/>
    </row>
    <row r="688" spans="1:12" ht="15.75" x14ac:dyDescent="0.2">
      <c r="A688" s="2132"/>
      <c r="B688" s="2133"/>
      <c r="C688" s="2134"/>
      <c r="D688" s="2135">
        <f t="shared" si="10"/>
        <v>0</v>
      </c>
      <c r="E688" s="2134"/>
      <c r="F688" s="2134"/>
      <c r="G688" s="2134"/>
      <c r="H688" s="2134"/>
      <c r="I688" s="2134"/>
      <c r="J688" s="2134"/>
      <c r="K688" s="3116"/>
      <c r="L688" s="2219"/>
    </row>
    <row r="689" spans="1:12" ht="15.75" x14ac:dyDescent="0.2">
      <c r="A689" s="2132"/>
      <c r="B689" s="2133"/>
      <c r="C689" s="2134"/>
      <c r="D689" s="2135">
        <f t="shared" si="10"/>
        <v>0</v>
      </c>
      <c r="E689" s="2134"/>
      <c r="F689" s="2134"/>
      <c r="G689" s="2134"/>
      <c r="H689" s="2134"/>
      <c r="I689" s="2134"/>
      <c r="J689" s="2134"/>
      <c r="K689" s="3116"/>
      <c r="L689" s="2219"/>
    </row>
    <row r="690" spans="1:12" ht="15.75" x14ac:dyDescent="0.2">
      <c r="A690" s="2132"/>
      <c r="B690" s="2133"/>
      <c r="C690" s="2134"/>
      <c r="D690" s="2135">
        <f t="shared" si="10"/>
        <v>0</v>
      </c>
      <c r="E690" s="2134"/>
      <c r="F690" s="2134"/>
      <c r="G690" s="2134"/>
      <c r="H690" s="2134"/>
      <c r="I690" s="2134"/>
      <c r="J690" s="2134"/>
      <c r="K690" s="3116"/>
      <c r="L690" s="2219"/>
    </row>
    <row r="691" spans="1:12" ht="15.75" x14ac:dyDescent="0.2">
      <c r="A691" s="2132"/>
      <c r="B691" s="2133"/>
      <c r="C691" s="2134"/>
      <c r="D691" s="2135">
        <f t="shared" si="10"/>
        <v>0</v>
      </c>
      <c r="E691" s="2134"/>
      <c r="F691" s="2134"/>
      <c r="G691" s="2134"/>
      <c r="H691" s="2134"/>
      <c r="I691" s="2134"/>
      <c r="J691" s="2134"/>
      <c r="K691" s="3116"/>
      <c r="L691" s="2219"/>
    </row>
    <row r="692" spans="1:12" ht="15.75" x14ac:dyDescent="0.2">
      <c r="A692" s="2132"/>
      <c r="B692" s="2133"/>
      <c r="C692" s="2134"/>
      <c r="D692" s="2135">
        <f t="shared" si="10"/>
        <v>0</v>
      </c>
      <c r="E692" s="2134"/>
      <c r="F692" s="2134"/>
      <c r="G692" s="2134"/>
      <c r="H692" s="2134"/>
      <c r="I692" s="2134"/>
      <c r="J692" s="2134"/>
      <c r="K692" s="3116"/>
      <c r="L692" s="2219"/>
    </row>
    <row r="693" spans="1:12" ht="15.75" x14ac:dyDescent="0.2">
      <c r="A693" s="2132"/>
      <c r="B693" s="2133"/>
      <c r="C693" s="2134"/>
      <c r="D693" s="2135">
        <f t="shared" si="10"/>
        <v>0</v>
      </c>
      <c r="E693" s="2134"/>
      <c r="F693" s="2134"/>
      <c r="G693" s="2134"/>
      <c r="H693" s="2134"/>
      <c r="I693" s="2134"/>
      <c r="J693" s="2134"/>
      <c r="K693" s="3116"/>
      <c r="L693" s="2219"/>
    </row>
    <row r="694" spans="1:12" ht="15.75" x14ac:dyDescent="0.2">
      <c r="A694" s="2132"/>
      <c r="B694" s="2133"/>
      <c r="C694" s="2134"/>
      <c r="D694" s="2135">
        <f t="shared" si="10"/>
        <v>0</v>
      </c>
      <c r="E694" s="2134"/>
      <c r="F694" s="2134"/>
      <c r="G694" s="2134"/>
      <c r="H694" s="2134"/>
      <c r="I694" s="2134"/>
      <c r="J694" s="2134"/>
      <c r="K694" s="3116"/>
      <c r="L694" s="2219"/>
    </row>
    <row r="695" spans="1:12" ht="15.75" x14ac:dyDescent="0.2">
      <c r="A695" s="2132"/>
      <c r="B695" s="2133"/>
      <c r="C695" s="2134"/>
      <c r="D695" s="2135">
        <f t="shared" si="10"/>
        <v>0</v>
      </c>
      <c r="E695" s="2134"/>
      <c r="F695" s="2134"/>
      <c r="G695" s="2134"/>
      <c r="H695" s="2134"/>
      <c r="I695" s="2134"/>
      <c r="J695" s="2134"/>
      <c r="K695" s="3116"/>
      <c r="L695" s="2219"/>
    </row>
    <row r="696" spans="1:12" ht="15.75" x14ac:dyDescent="0.2">
      <c r="A696" s="2132"/>
      <c r="B696" s="2133"/>
      <c r="C696" s="2134"/>
      <c r="D696" s="2135">
        <f t="shared" si="10"/>
        <v>0</v>
      </c>
      <c r="E696" s="2134"/>
      <c r="F696" s="2134"/>
      <c r="G696" s="2134"/>
      <c r="H696" s="2134"/>
      <c r="I696" s="2134"/>
      <c r="J696" s="2134"/>
      <c r="K696" s="3116"/>
      <c r="L696" s="2219"/>
    </row>
    <row r="697" spans="1:12" ht="15.75" x14ac:dyDescent="0.2">
      <c r="A697" s="2132"/>
      <c r="B697" s="2133"/>
      <c r="C697" s="2134"/>
      <c r="D697" s="2135">
        <f t="shared" si="10"/>
        <v>0</v>
      </c>
      <c r="E697" s="2134"/>
      <c r="F697" s="2134"/>
      <c r="G697" s="2134"/>
      <c r="H697" s="2134"/>
      <c r="I697" s="2134"/>
      <c r="J697" s="2134"/>
      <c r="K697" s="3116"/>
      <c r="L697" s="2219"/>
    </row>
    <row r="698" spans="1:12" ht="15.75" x14ac:dyDescent="0.2">
      <c r="A698" s="2132"/>
      <c r="B698" s="2133"/>
      <c r="C698" s="2134"/>
      <c r="D698" s="2135">
        <f t="shared" si="10"/>
        <v>0</v>
      </c>
      <c r="E698" s="2134"/>
      <c r="F698" s="2134"/>
      <c r="G698" s="2134"/>
      <c r="H698" s="2134"/>
      <c r="I698" s="2134"/>
      <c r="J698" s="2134"/>
      <c r="K698" s="3116"/>
      <c r="L698" s="2219"/>
    </row>
    <row r="699" spans="1:12" ht="15.75" x14ac:dyDescent="0.2">
      <c r="A699" s="2132"/>
      <c r="B699" s="2133"/>
      <c r="C699" s="2134"/>
      <c r="D699" s="2135">
        <f t="shared" si="10"/>
        <v>0</v>
      </c>
      <c r="E699" s="2134"/>
      <c r="F699" s="2134"/>
      <c r="G699" s="2134"/>
      <c r="H699" s="2134"/>
      <c r="I699" s="2134"/>
      <c r="J699" s="2134"/>
      <c r="K699" s="3116"/>
      <c r="L699" s="2219"/>
    </row>
    <row r="700" spans="1:12" ht="15.75" x14ac:dyDescent="0.2">
      <c r="A700" s="2132"/>
      <c r="B700" s="2133"/>
      <c r="C700" s="2134"/>
      <c r="D700" s="2135">
        <f t="shared" si="10"/>
        <v>0</v>
      </c>
      <c r="E700" s="2134"/>
      <c r="F700" s="2134"/>
      <c r="G700" s="2134"/>
      <c r="H700" s="2134"/>
      <c r="I700" s="2134"/>
      <c r="J700" s="2134"/>
      <c r="K700" s="3116"/>
      <c r="L700" s="2219"/>
    </row>
    <row r="701" spans="1:12" ht="15.75" x14ac:dyDescent="0.2">
      <c r="A701" s="2132"/>
      <c r="B701" s="2133"/>
      <c r="C701" s="2134"/>
      <c r="D701" s="2135">
        <f t="shared" si="10"/>
        <v>0</v>
      </c>
      <c r="E701" s="2134"/>
      <c r="F701" s="2134"/>
      <c r="G701" s="2134"/>
      <c r="H701" s="2134"/>
      <c r="I701" s="2134"/>
      <c r="J701" s="2134"/>
      <c r="K701" s="3116"/>
      <c r="L701" s="2219"/>
    </row>
    <row r="702" spans="1:12" ht="15.75" x14ac:dyDescent="0.2">
      <c r="A702" s="2132"/>
      <c r="B702" s="2133"/>
      <c r="C702" s="2134"/>
      <c r="D702" s="2135">
        <f t="shared" si="10"/>
        <v>0</v>
      </c>
      <c r="E702" s="2134"/>
      <c r="F702" s="2134"/>
      <c r="G702" s="2134"/>
      <c r="H702" s="2134"/>
      <c r="I702" s="2134"/>
      <c r="J702" s="2134"/>
      <c r="K702" s="3116"/>
      <c r="L702" s="2219"/>
    </row>
    <row r="703" spans="1:12" ht="15.75" x14ac:dyDescent="0.2">
      <c r="A703" s="2132"/>
      <c r="B703" s="2133"/>
      <c r="C703" s="2134"/>
      <c r="D703" s="2135">
        <f t="shared" si="10"/>
        <v>0</v>
      </c>
      <c r="E703" s="2134"/>
      <c r="F703" s="2134"/>
      <c r="G703" s="2134"/>
      <c r="H703" s="2134"/>
      <c r="I703" s="2134"/>
      <c r="J703" s="2134"/>
      <c r="K703" s="3116"/>
      <c r="L703" s="2219"/>
    </row>
    <row r="704" spans="1:12" ht="15.75" x14ac:dyDescent="0.2">
      <c r="A704" s="2132"/>
      <c r="B704" s="2133"/>
      <c r="C704" s="2134"/>
      <c r="D704" s="2135">
        <f t="shared" si="10"/>
        <v>0</v>
      </c>
      <c r="E704" s="2134"/>
      <c r="F704" s="2134"/>
      <c r="G704" s="2134"/>
      <c r="H704" s="2134"/>
      <c r="I704" s="2134"/>
      <c r="J704" s="2134"/>
      <c r="K704" s="3116"/>
      <c r="L704" s="2219"/>
    </row>
    <row r="705" spans="1:12" ht="15.75" x14ac:dyDescent="0.2">
      <c r="A705" s="2132"/>
      <c r="B705" s="2133"/>
      <c r="C705" s="2134"/>
      <c r="D705" s="2135">
        <f t="shared" si="10"/>
        <v>0</v>
      </c>
      <c r="E705" s="2134"/>
      <c r="F705" s="2134"/>
      <c r="G705" s="2134"/>
      <c r="H705" s="2134"/>
      <c r="I705" s="2134"/>
      <c r="J705" s="2134"/>
      <c r="K705" s="3116"/>
      <c r="L705" s="2219"/>
    </row>
    <row r="706" spans="1:12" ht="15.75" x14ac:dyDescent="0.2">
      <c r="A706" s="2132"/>
      <c r="B706" s="2133"/>
      <c r="C706" s="2134"/>
      <c r="D706" s="2135">
        <f t="shared" si="10"/>
        <v>0</v>
      </c>
      <c r="E706" s="2134"/>
      <c r="F706" s="2134"/>
      <c r="G706" s="2134"/>
      <c r="H706" s="2134"/>
      <c r="I706" s="2134"/>
      <c r="J706" s="2134"/>
      <c r="K706" s="3116"/>
      <c r="L706" s="2219"/>
    </row>
    <row r="707" spans="1:12" ht="15.75" x14ac:dyDescent="0.2">
      <c r="A707" s="2132"/>
      <c r="B707" s="2133"/>
      <c r="C707" s="2134"/>
      <c r="D707" s="2135">
        <f t="shared" si="10"/>
        <v>0</v>
      </c>
      <c r="E707" s="2134"/>
      <c r="F707" s="2134"/>
      <c r="G707" s="2134"/>
      <c r="H707" s="2134"/>
      <c r="I707" s="2134"/>
      <c r="J707" s="2134"/>
      <c r="K707" s="3116"/>
      <c r="L707" s="2219"/>
    </row>
    <row r="708" spans="1:12" ht="15.75" x14ac:dyDescent="0.2">
      <c r="A708" s="2132"/>
      <c r="B708" s="2133"/>
      <c r="C708" s="2134"/>
      <c r="D708" s="2135">
        <f t="shared" si="10"/>
        <v>0</v>
      </c>
      <c r="E708" s="2134"/>
      <c r="F708" s="2134"/>
      <c r="G708" s="2134"/>
      <c r="H708" s="2134"/>
      <c r="I708" s="2134"/>
      <c r="J708" s="2134"/>
      <c r="K708" s="3116"/>
      <c r="L708" s="2219"/>
    </row>
    <row r="709" spans="1:12" ht="15.75" x14ac:dyDescent="0.2">
      <c r="A709" s="2132"/>
      <c r="B709" s="2133"/>
      <c r="C709" s="2134"/>
      <c r="D709" s="2135">
        <f t="shared" si="10"/>
        <v>0</v>
      </c>
      <c r="E709" s="2134"/>
      <c r="F709" s="2134"/>
      <c r="G709" s="2134"/>
      <c r="H709" s="2134"/>
      <c r="I709" s="2134"/>
      <c r="J709" s="2134"/>
      <c r="K709" s="3116"/>
      <c r="L709" s="2219"/>
    </row>
    <row r="710" spans="1:12" ht="15.75" x14ac:dyDescent="0.2">
      <c r="A710" s="2132"/>
      <c r="B710" s="2133"/>
      <c r="C710" s="2134"/>
      <c r="D710" s="2135">
        <f t="shared" si="10"/>
        <v>0</v>
      </c>
      <c r="E710" s="2134"/>
      <c r="F710" s="2134"/>
      <c r="G710" s="2134"/>
      <c r="H710" s="2134"/>
      <c r="I710" s="2134"/>
      <c r="J710" s="2134"/>
      <c r="K710" s="3116"/>
      <c r="L710" s="2219"/>
    </row>
    <row r="711" spans="1:12" ht="15.75" x14ac:dyDescent="0.2">
      <c r="A711" s="2132"/>
      <c r="B711" s="2133"/>
      <c r="C711" s="2134"/>
      <c r="D711" s="2135">
        <f t="shared" si="10"/>
        <v>0</v>
      </c>
      <c r="E711" s="2134"/>
      <c r="F711" s="2134"/>
      <c r="G711" s="2134"/>
      <c r="H711" s="2134"/>
      <c r="I711" s="2134"/>
      <c r="J711" s="2134"/>
      <c r="K711" s="3116"/>
      <c r="L711" s="2219"/>
    </row>
    <row r="712" spans="1:12" ht="15.75" x14ac:dyDescent="0.2">
      <c r="A712" s="2132"/>
      <c r="B712" s="2133"/>
      <c r="C712" s="2134"/>
      <c r="D712" s="2135">
        <f t="shared" si="10"/>
        <v>0</v>
      </c>
      <c r="E712" s="2134"/>
      <c r="F712" s="2134"/>
      <c r="G712" s="2134"/>
      <c r="H712" s="2134"/>
      <c r="I712" s="2134"/>
      <c r="J712" s="2134"/>
      <c r="K712" s="3116"/>
      <c r="L712" s="2219"/>
    </row>
    <row r="713" spans="1:12" ht="15.75" x14ac:dyDescent="0.2">
      <c r="A713" s="2132"/>
      <c r="B713" s="2133"/>
      <c r="C713" s="2134"/>
      <c r="D713" s="2135">
        <f t="shared" ref="D713:D738" si="11">+C713*(100-E713)/100</f>
        <v>0</v>
      </c>
      <c r="E713" s="2134"/>
      <c r="F713" s="2134"/>
      <c r="G713" s="2134"/>
      <c r="H713" s="2134"/>
      <c r="I713" s="2134"/>
      <c r="J713" s="2134"/>
      <c r="K713" s="3116"/>
      <c r="L713" s="2219"/>
    </row>
    <row r="714" spans="1:12" ht="15.75" x14ac:dyDescent="0.2">
      <c r="A714" s="2132"/>
      <c r="B714" s="2133"/>
      <c r="C714" s="2134"/>
      <c r="D714" s="2135">
        <f t="shared" si="11"/>
        <v>0</v>
      </c>
      <c r="E714" s="2134"/>
      <c r="F714" s="2134"/>
      <c r="G714" s="2134"/>
      <c r="H714" s="2134"/>
      <c r="I714" s="2134"/>
      <c r="J714" s="2134"/>
      <c r="K714" s="3116"/>
      <c r="L714" s="2219"/>
    </row>
    <row r="715" spans="1:12" ht="15.75" x14ac:dyDescent="0.2">
      <c r="A715" s="2132"/>
      <c r="B715" s="2133"/>
      <c r="C715" s="2134"/>
      <c r="D715" s="2135">
        <f t="shared" si="11"/>
        <v>0</v>
      </c>
      <c r="E715" s="2134"/>
      <c r="F715" s="2134"/>
      <c r="G715" s="2134"/>
      <c r="H715" s="2134"/>
      <c r="I715" s="2134"/>
      <c r="J715" s="2134"/>
      <c r="K715" s="3116"/>
      <c r="L715" s="2219"/>
    </row>
    <row r="716" spans="1:12" ht="15.75" x14ac:dyDescent="0.2">
      <c r="A716" s="2132"/>
      <c r="B716" s="2133"/>
      <c r="C716" s="2134"/>
      <c r="D716" s="2135">
        <f t="shared" si="11"/>
        <v>0</v>
      </c>
      <c r="E716" s="2134"/>
      <c r="F716" s="2134"/>
      <c r="G716" s="2134"/>
      <c r="H716" s="2134"/>
      <c r="I716" s="2134"/>
      <c r="J716" s="2134"/>
      <c r="K716" s="3116"/>
      <c r="L716" s="2219"/>
    </row>
    <row r="717" spans="1:12" ht="15.75" x14ac:dyDescent="0.2">
      <c r="A717" s="2132"/>
      <c r="B717" s="2133"/>
      <c r="C717" s="2134"/>
      <c r="D717" s="2135">
        <f t="shared" si="11"/>
        <v>0</v>
      </c>
      <c r="E717" s="2134"/>
      <c r="F717" s="2134"/>
      <c r="G717" s="2134"/>
      <c r="H717" s="2134"/>
      <c r="I717" s="2134"/>
      <c r="J717" s="2134"/>
      <c r="K717" s="3116"/>
      <c r="L717" s="2219"/>
    </row>
    <row r="718" spans="1:12" ht="15.75" x14ac:dyDescent="0.2">
      <c r="A718" s="2132"/>
      <c r="B718" s="2133"/>
      <c r="C718" s="2134"/>
      <c r="D718" s="2135">
        <f t="shared" si="11"/>
        <v>0</v>
      </c>
      <c r="E718" s="2134"/>
      <c r="F718" s="2134"/>
      <c r="G718" s="2134"/>
      <c r="H718" s="2134"/>
      <c r="I718" s="2134"/>
      <c r="J718" s="2134"/>
      <c r="K718" s="3116"/>
      <c r="L718" s="2219"/>
    </row>
    <row r="719" spans="1:12" ht="15.75" x14ac:dyDescent="0.2">
      <c r="A719" s="2132"/>
      <c r="B719" s="2133"/>
      <c r="C719" s="2134"/>
      <c r="D719" s="2135">
        <f t="shared" si="11"/>
        <v>0</v>
      </c>
      <c r="E719" s="2134"/>
      <c r="F719" s="2134"/>
      <c r="G719" s="2134"/>
      <c r="H719" s="2134"/>
      <c r="I719" s="2134"/>
      <c r="J719" s="2134"/>
      <c r="K719" s="3116"/>
      <c r="L719" s="2219"/>
    </row>
    <row r="720" spans="1:12" ht="15.75" x14ac:dyDescent="0.2">
      <c r="A720" s="2132"/>
      <c r="B720" s="2133"/>
      <c r="C720" s="2134"/>
      <c r="D720" s="2135">
        <f t="shared" si="11"/>
        <v>0</v>
      </c>
      <c r="E720" s="2134"/>
      <c r="F720" s="2134"/>
      <c r="G720" s="2134"/>
      <c r="H720" s="2134"/>
      <c r="I720" s="2134"/>
      <c r="J720" s="2134"/>
      <c r="K720" s="3116"/>
      <c r="L720" s="2219"/>
    </row>
    <row r="721" spans="1:12" ht="15.75" x14ac:dyDescent="0.2">
      <c r="A721" s="2132"/>
      <c r="B721" s="2133"/>
      <c r="C721" s="2134"/>
      <c r="D721" s="2135">
        <f t="shared" si="11"/>
        <v>0</v>
      </c>
      <c r="E721" s="2134"/>
      <c r="F721" s="2134"/>
      <c r="G721" s="2134"/>
      <c r="H721" s="2134"/>
      <c r="I721" s="2134"/>
      <c r="J721" s="2134"/>
      <c r="K721" s="3116"/>
      <c r="L721" s="2219"/>
    </row>
    <row r="722" spans="1:12" ht="15.75" x14ac:dyDescent="0.2">
      <c r="A722" s="2132"/>
      <c r="B722" s="2133"/>
      <c r="C722" s="2134"/>
      <c r="D722" s="2135">
        <f t="shared" si="11"/>
        <v>0</v>
      </c>
      <c r="E722" s="2134"/>
      <c r="F722" s="2134"/>
      <c r="G722" s="2134"/>
      <c r="H722" s="2134"/>
      <c r="I722" s="2134"/>
      <c r="J722" s="2134"/>
      <c r="K722" s="3116"/>
      <c r="L722" s="2219"/>
    </row>
    <row r="723" spans="1:12" ht="15.75" x14ac:dyDescent="0.2">
      <c r="A723" s="2132"/>
      <c r="B723" s="2133"/>
      <c r="C723" s="2134"/>
      <c r="D723" s="2135">
        <f t="shared" si="11"/>
        <v>0</v>
      </c>
      <c r="E723" s="2134"/>
      <c r="F723" s="2134"/>
      <c r="G723" s="2134"/>
      <c r="H723" s="2134"/>
      <c r="I723" s="2134"/>
      <c r="J723" s="2134"/>
      <c r="K723" s="3116"/>
      <c r="L723" s="2219"/>
    </row>
    <row r="724" spans="1:12" ht="15.75" x14ac:dyDescent="0.2">
      <c r="A724" s="2132"/>
      <c r="B724" s="2133"/>
      <c r="C724" s="2134"/>
      <c r="D724" s="2135">
        <f t="shared" si="11"/>
        <v>0</v>
      </c>
      <c r="E724" s="2134"/>
      <c r="F724" s="2134"/>
      <c r="G724" s="2134"/>
      <c r="H724" s="2134"/>
      <c r="I724" s="2134"/>
      <c r="J724" s="2134"/>
      <c r="K724" s="3116"/>
      <c r="L724" s="2219"/>
    </row>
    <row r="725" spans="1:12" ht="15.75" x14ac:dyDescent="0.2">
      <c r="A725" s="2132"/>
      <c r="B725" s="2133"/>
      <c r="C725" s="2134"/>
      <c r="D725" s="2135">
        <f t="shared" si="11"/>
        <v>0</v>
      </c>
      <c r="E725" s="2134"/>
      <c r="F725" s="2134"/>
      <c r="G725" s="2134"/>
      <c r="H725" s="2134"/>
      <c r="I725" s="2134"/>
      <c r="J725" s="2134"/>
      <c r="K725" s="3116"/>
      <c r="L725" s="2219"/>
    </row>
    <row r="726" spans="1:12" ht="15.75" x14ac:dyDescent="0.2">
      <c r="A726" s="2132"/>
      <c r="B726" s="2133"/>
      <c r="C726" s="2134"/>
      <c r="D726" s="2135">
        <f t="shared" si="11"/>
        <v>0</v>
      </c>
      <c r="E726" s="2134"/>
      <c r="F726" s="2134"/>
      <c r="G726" s="2134"/>
      <c r="H726" s="2134"/>
      <c r="I726" s="2134"/>
      <c r="J726" s="2134"/>
      <c r="K726" s="3116"/>
      <c r="L726" s="2219"/>
    </row>
    <row r="727" spans="1:12" ht="15.75" x14ac:dyDescent="0.2">
      <c r="A727" s="2132"/>
      <c r="B727" s="2133"/>
      <c r="C727" s="2134"/>
      <c r="D727" s="2135">
        <f t="shared" si="11"/>
        <v>0</v>
      </c>
      <c r="E727" s="2134"/>
      <c r="F727" s="2134"/>
      <c r="G727" s="2134"/>
      <c r="H727" s="2134"/>
      <c r="I727" s="2134"/>
      <c r="J727" s="2134"/>
      <c r="K727" s="3116"/>
      <c r="L727" s="2219"/>
    </row>
    <row r="728" spans="1:12" ht="15.75" x14ac:dyDescent="0.2">
      <c r="A728" s="2132"/>
      <c r="B728" s="2133"/>
      <c r="C728" s="2134"/>
      <c r="D728" s="2135">
        <f t="shared" si="11"/>
        <v>0</v>
      </c>
      <c r="E728" s="2134"/>
      <c r="F728" s="2134"/>
      <c r="G728" s="2134"/>
      <c r="H728" s="2134"/>
      <c r="I728" s="2134"/>
      <c r="J728" s="2134"/>
      <c r="K728" s="3116"/>
      <c r="L728" s="2219"/>
    </row>
    <row r="729" spans="1:12" ht="15.75" x14ac:dyDescent="0.2">
      <c r="A729" s="2132"/>
      <c r="B729" s="2133"/>
      <c r="C729" s="2134"/>
      <c r="D729" s="2135">
        <f t="shared" si="11"/>
        <v>0</v>
      </c>
      <c r="E729" s="2134"/>
      <c r="F729" s="2134"/>
      <c r="G729" s="2134"/>
      <c r="H729" s="2134"/>
      <c r="I729" s="2134"/>
      <c r="J729" s="2134"/>
      <c r="K729" s="3116"/>
      <c r="L729" s="2219"/>
    </row>
    <row r="730" spans="1:12" ht="15.75" x14ac:dyDescent="0.2">
      <c r="A730" s="2132"/>
      <c r="B730" s="2133"/>
      <c r="C730" s="2134"/>
      <c r="D730" s="2135">
        <f t="shared" si="11"/>
        <v>0</v>
      </c>
      <c r="E730" s="2134"/>
      <c r="F730" s="2134"/>
      <c r="G730" s="2134"/>
      <c r="H730" s="2134"/>
      <c r="I730" s="2134"/>
      <c r="J730" s="2134"/>
      <c r="K730" s="3116"/>
      <c r="L730" s="2219"/>
    </row>
    <row r="731" spans="1:12" ht="15.75" x14ac:dyDescent="0.2">
      <c r="A731" s="2132"/>
      <c r="B731" s="2133"/>
      <c r="C731" s="2134"/>
      <c r="D731" s="2135">
        <f t="shared" si="11"/>
        <v>0</v>
      </c>
      <c r="E731" s="2134"/>
      <c r="F731" s="2134"/>
      <c r="G731" s="2134"/>
      <c r="H731" s="2134"/>
      <c r="I731" s="2134"/>
      <c r="J731" s="2134"/>
      <c r="K731" s="3116"/>
      <c r="L731" s="2219"/>
    </row>
    <row r="732" spans="1:12" ht="15.75" x14ac:dyDescent="0.2">
      <c r="A732" s="2132"/>
      <c r="B732" s="2133"/>
      <c r="C732" s="2134"/>
      <c r="D732" s="2135">
        <f t="shared" si="11"/>
        <v>0</v>
      </c>
      <c r="E732" s="2134"/>
      <c r="F732" s="2134"/>
      <c r="G732" s="2134"/>
      <c r="H732" s="2134"/>
      <c r="I732" s="2134"/>
      <c r="J732" s="2134"/>
      <c r="K732" s="3116"/>
      <c r="L732" s="2219"/>
    </row>
    <row r="733" spans="1:12" ht="15.75" x14ac:dyDescent="0.2">
      <c r="A733" s="2132"/>
      <c r="B733" s="2133"/>
      <c r="C733" s="2134"/>
      <c r="D733" s="2135">
        <f t="shared" si="11"/>
        <v>0</v>
      </c>
      <c r="E733" s="2134"/>
      <c r="F733" s="2134"/>
      <c r="G733" s="2134"/>
      <c r="H733" s="2134"/>
      <c r="I733" s="2134"/>
      <c r="J733" s="2134"/>
      <c r="K733" s="3116"/>
      <c r="L733" s="2219"/>
    </row>
    <row r="734" spans="1:12" ht="15.75" x14ac:dyDescent="0.2">
      <c r="A734" s="2132"/>
      <c r="B734" s="2133"/>
      <c r="C734" s="2134"/>
      <c r="D734" s="2135">
        <f t="shared" si="11"/>
        <v>0</v>
      </c>
      <c r="E734" s="2134"/>
      <c r="F734" s="2134"/>
      <c r="G734" s="2134"/>
      <c r="H734" s="2134"/>
      <c r="I734" s="2134"/>
      <c r="J734" s="2134"/>
      <c r="K734" s="3116"/>
      <c r="L734" s="2219"/>
    </row>
    <row r="735" spans="1:12" ht="15.75" x14ac:dyDescent="0.2">
      <c r="A735" s="2132"/>
      <c r="B735" s="2133"/>
      <c r="C735" s="2134"/>
      <c r="D735" s="2135">
        <f t="shared" si="11"/>
        <v>0</v>
      </c>
      <c r="E735" s="2134"/>
      <c r="F735" s="2134"/>
      <c r="G735" s="2134"/>
      <c r="H735" s="2134"/>
      <c r="I735" s="2134"/>
      <c r="J735" s="2134"/>
      <c r="K735" s="3116"/>
      <c r="L735" s="2219"/>
    </row>
    <row r="736" spans="1:12" ht="15.75" x14ac:dyDescent="0.2">
      <c r="A736" s="2132"/>
      <c r="B736" s="2133"/>
      <c r="C736" s="2134"/>
      <c r="D736" s="2135">
        <f t="shared" si="11"/>
        <v>0</v>
      </c>
      <c r="E736" s="2134"/>
      <c r="F736" s="2134"/>
      <c r="G736" s="2134"/>
      <c r="H736" s="2134"/>
      <c r="I736" s="2134"/>
      <c r="J736" s="2134"/>
      <c r="K736" s="3116"/>
      <c r="L736" s="2219"/>
    </row>
    <row r="737" spans="1:12" ht="15.75" x14ac:dyDescent="0.2">
      <c r="A737" s="2132"/>
      <c r="B737" s="2133"/>
      <c r="C737" s="2134"/>
      <c r="D737" s="2135">
        <f t="shared" si="11"/>
        <v>0</v>
      </c>
      <c r="E737" s="2134"/>
      <c r="F737" s="2134"/>
      <c r="G737" s="2134"/>
      <c r="H737" s="2134"/>
      <c r="I737" s="2134"/>
      <c r="J737" s="2134"/>
      <c r="K737" s="3116"/>
      <c r="L737" s="2219"/>
    </row>
    <row r="738" spans="1:12" ht="15.75" x14ac:dyDescent="0.2">
      <c r="A738" s="2132"/>
      <c r="B738" s="2133"/>
      <c r="C738" s="2134"/>
      <c r="D738" s="2135">
        <f t="shared" si="11"/>
        <v>0</v>
      </c>
      <c r="E738" s="2134"/>
      <c r="F738" s="2134"/>
      <c r="G738" s="2134"/>
      <c r="H738" s="2134"/>
      <c r="I738" s="2134"/>
      <c r="J738" s="2134"/>
      <c r="K738" s="3116"/>
      <c r="L738" s="2219"/>
    </row>
    <row r="739" spans="1:12" ht="15.75" x14ac:dyDescent="0.2">
      <c r="A739" s="2132"/>
      <c r="B739" s="2133"/>
      <c r="C739" s="2134"/>
      <c r="D739" s="2135">
        <f>+C739*(100-E739)/100</f>
        <v>0</v>
      </c>
      <c r="E739" s="2134"/>
      <c r="F739" s="2134"/>
      <c r="G739" s="2134"/>
      <c r="H739" s="2134"/>
      <c r="I739" s="2134"/>
      <c r="J739" s="2134"/>
      <c r="K739" s="3116"/>
      <c r="L739" s="2219"/>
    </row>
    <row r="740" spans="1:12" ht="15.75" x14ac:dyDescent="0.2">
      <c r="A740" s="2132"/>
      <c r="B740" s="2133"/>
      <c r="C740" s="2134"/>
      <c r="D740" s="2135">
        <f>+C740*(100-E740)/100</f>
        <v>0</v>
      </c>
      <c r="E740" s="2134"/>
      <c r="F740" s="2134"/>
      <c r="G740" s="2134"/>
      <c r="H740" s="2134"/>
      <c r="I740" s="2134"/>
      <c r="J740" s="2134"/>
      <c r="K740" s="3116"/>
      <c r="L740" s="2219"/>
    </row>
    <row r="741" spans="1:12" ht="15.75" x14ac:dyDescent="0.2">
      <c r="A741" s="2132"/>
      <c r="B741" s="2133"/>
      <c r="C741" s="2134"/>
      <c r="D741" s="2135">
        <f>+C741*(100-E741)/100</f>
        <v>0</v>
      </c>
      <c r="E741" s="2134"/>
      <c r="F741" s="2134"/>
      <c r="G741" s="2134"/>
      <c r="H741" s="2134"/>
      <c r="I741" s="2134"/>
      <c r="J741" s="2134"/>
      <c r="K741" s="3116"/>
      <c r="L741" s="2219"/>
    </row>
    <row r="742" spans="1:12" ht="15.75" x14ac:dyDescent="0.2">
      <c r="A742" s="2132"/>
      <c r="B742" s="2133"/>
      <c r="C742" s="2134"/>
      <c r="D742" s="2135">
        <f>+C742*(100-E742)/100</f>
        <v>0</v>
      </c>
      <c r="E742" s="2134"/>
      <c r="F742" s="2134"/>
      <c r="G742" s="2134"/>
      <c r="H742" s="2134"/>
      <c r="I742" s="2134"/>
      <c r="J742" s="2134"/>
      <c r="K742" s="3116"/>
      <c r="L742" s="2219"/>
    </row>
    <row r="743" spans="1:12" ht="15.75" x14ac:dyDescent="0.2">
      <c r="A743" s="2132"/>
      <c r="B743" s="2133"/>
      <c r="C743" s="2134"/>
      <c r="D743" s="2135">
        <f>+C743*(100-E743)/100</f>
        <v>0</v>
      </c>
      <c r="E743" s="2134"/>
      <c r="F743" s="2134"/>
      <c r="G743" s="2134"/>
      <c r="H743" s="2134"/>
      <c r="I743" s="2134"/>
      <c r="J743" s="2134"/>
      <c r="K743" s="3116"/>
      <c r="L743" s="2219"/>
    </row>
  </sheetData>
  <mergeCells count="26">
    <mergeCell ref="C19:J19"/>
    <mergeCell ref="C17:J17"/>
    <mergeCell ref="C5:F6"/>
    <mergeCell ref="K5:L5"/>
    <mergeCell ref="A1:L1"/>
    <mergeCell ref="A2:B2"/>
    <mergeCell ref="C2:F2"/>
    <mergeCell ref="G2:H2"/>
    <mergeCell ref="I2:J2"/>
    <mergeCell ref="K2:L2"/>
    <mergeCell ref="A9:A10"/>
    <mergeCell ref="K3:L3"/>
    <mergeCell ref="A4:B4"/>
    <mergeCell ref="C4:F4"/>
    <mergeCell ref="G4:H4"/>
    <mergeCell ref="I4:J4"/>
    <mergeCell ref="K4:L4"/>
    <mergeCell ref="K6:L6"/>
    <mergeCell ref="I5:J6"/>
    <mergeCell ref="A5:B6"/>
    <mergeCell ref="C8:J8"/>
    <mergeCell ref="A3:B3"/>
    <mergeCell ref="C3:F3"/>
    <mergeCell ref="G3:H3"/>
    <mergeCell ref="I3:J3"/>
    <mergeCell ref="G5:H6"/>
  </mergeCells>
  <pageMargins left="0.7" right="0.7" top="0.75" bottom="0.75" header="0.3" footer="0.3"/>
  <pageSetup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5"/>
  <dimension ref="A1:X741"/>
  <sheetViews>
    <sheetView workbookViewId="0">
      <pane ySplit="7" topLeftCell="A8" activePane="bottomLeft" state="frozen"/>
      <selection pane="bottomLeft" activeCell="I17" sqref="I17"/>
    </sheetView>
  </sheetViews>
  <sheetFormatPr defaultRowHeight="12.75" x14ac:dyDescent="0.2"/>
  <cols>
    <col min="1" max="1" width="11.28515625" style="2127" bestFit="1" customWidth="1"/>
    <col min="2" max="2" width="10.42578125" style="2127" customWidth="1"/>
    <col min="3" max="10" width="12.85546875" style="2127" customWidth="1"/>
    <col min="11" max="11" width="12.85546875" style="3103" customWidth="1"/>
    <col min="12" max="12" width="55.42578125" style="3103" customWidth="1"/>
    <col min="13" max="16384" width="9.140625" style="2127"/>
  </cols>
  <sheetData>
    <row r="1" spans="1:24" s="2120" customFormat="1" ht="30.75" customHeight="1" thickTop="1" x14ac:dyDescent="0.25">
      <c r="A1" s="4251" t="s">
        <v>4296</v>
      </c>
      <c r="B1" s="4252"/>
      <c r="C1" s="4252"/>
      <c r="D1" s="4252"/>
      <c r="E1" s="4252"/>
      <c r="F1" s="4252"/>
      <c r="G1" s="4252"/>
      <c r="H1" s="4252"/>
      <c r="I1" s="4252"/>
      <c r="J1" s="4252"/>
      <c r="K1" s="4252"/>
      <c r="L1" s="4253"/>
      <c r="M1" s="2127"/>
      <c r="N1" s="2127"/>
      <c r="O1" s="2127"/>
      <c r="P1" s="2127"/>
      <c r="Q1" s="2127"/>
      <c r="R1" s="2127"/>
      <c r="S1" s="2127"/>
      <c r="T1" s="2127"/>
      <c r="U1" s="2127"/>
      <c r="V1" s="2127"/>
      <c r="W1" s="2127"/>
      <c r="X1" s="2127"/>
    </row>
    <row r="2" spans="1:24" s="2123" customFormat="1" ht="20.25" customHeight="1" x14ac:dyDescent="0.25">
      <c r="A2" s="4254" t="s">
        <v>259</v>
      </c>
      <c r="B2" s="4255"/>
      <c r="C2" s="4090">
        <f>+(25+116+96)*25</f>
        <v>5925</v>
      </c>
      <c r="D2" s="4091"/>
      <c r="E2" s="4091"/>
      <c r="F2" s="4092"/>
      <c r="G2" s="4351" t="s">
        <v>4030</v>
      </c>
      <c r="H2" s="4352"/>
      <c r="I2" s="4256" t="s">
        <v>260</v>
      </c>
      <c r="J2" s="4257"/>
      <c r="K2" s="4258" t="s">
        <v>499</v>
      </c>
      <c r="L2" s="4259"/>
      <c r="M2" s="2127"/>
      <c r="N2" s="2127"/>
      <c r="O2" s="2127"/>
      <c r="P2" s="2127"/>
      <c r="Q2" s="2127"/>
      <c r="R2" s="2127"/>
      <c r="S2" s="2127"/>
      <c r="T2" s="2127"/>
      <c r="U2" s="2127"/>
      <c r="V2" s="2127"/>
      <c r="W2" s="2127"/>
      <c r="X2" s="2127"/>
    </row>
    <row r="3" spans="1:24" s="2123" customFormat="1" ht="20.25" customHeight="1" x14ac:dyDescent="0.25">
      <c r="A3" s="4254" t="s">
        <v>261</v>
      </c>
      <c r="B3" s="4255"/>
      <c r="C3" s="4090" t="s">
        <v>279</v>
      </c>
      <c r="D3" s="4091"/>
      <c r="E3" s="4091"/>
      <c r="F3" s="4092"/>
      <c r="G3" s="4360"/>
      <c r="H3" s="4361"/>
      <c r="I3" s="4256" t="s">
        <v>262</v>
      </c>
      <c r="J3" s="4257"/>
      <c r="K3" s="4258" t="s">
        <v>1674</v>
      </c>
      <c r="L3" s="4259"/>
      <c r="M3" s="2127"/>
      <c r="N3" s="2127"/>
      <c r="O3" s="2127"/>
      <c r="P3" s="2127"/>
      <c r="Q3" s="2127"/>
      <c r="R3" s="2127"/>
      <c r="S3" s="2127"/>
      <c r="T3" s="2127"/>
      <c r="U3" s="2127"/>
      <c r="V3" s="2127"/>
      <c r="W3" s="2127"/>
      <c r="X3" s="2127"/>
    </row>
    <row r="4" spans="1:24" s="2123" customFormat="1" ht="20.25" customHeight="1" x14ac:dyDescent="0.25">
      <c r="A4" s="4254" t="s">
        <v>263</v>
      </c>
      <c r="B4" s="4255"/>
      <c r="C4" s="4090" t="s">
        <v>4304</v>
      </c>
      <c r="D4" s="4091"/>
      <c r="E4" s="4091"/>
      <c r="F4" s="4092"/>
      <c r="G4" s="4364"/>
      <c r="H4" s="4365"/>
      <c r="I4" s="4256" t="s">
        <v>264</v>
      </c>
      <c r="J4" s="4257"/>
      <c r="K4" s="4258" t="s">
        <v>2985</v>
      </c>
      <c r="L4" s="4259"/>
      <c r="M4" s="2127"/>
      <c r="N4" s="2127"/>
      <c r="O4" s="2127"/>
      <c r="P4" s="2127"/>
      <c r="Q4" s="2127"/>
      <c r="R4" s="2127"/>
      <c r="S4" s="2127"/>
      <c r="T4" s="2127"/>
      <c r="U4" s="2127"/>
      <c r="V4" s="2127"/>
      <c r="W4" s="2127"/>
      <c r="X4" s="2127"/>
    </row>
    <row r="5" spans="1:24" s="2123" customFormat="1" ht="45" customHeight="1" x14ac:dyDescent="0.25">
      <c r="A5" s="4376" t="s">
        <v>265</v>
      </c>
      <c r="B5" s="4377"/>
      <c r="C5" s="4380" t="s">
        <v>4300</v>
      </c>
      <c r="D5" s="4381"/>
      <c r="E5" s="4381"/>
      <c r="F5" s="4382"/>
      <c r="G5" s="4366"/>
      <c r="H5" s="4367"/>
      <c r="I5" s="4372" t="s">
        <v>397</v>
      </c>
      <c r="J5" s="4373"/>
      <c r="K5" s="4386" t="s">
        <v>4301</v>
      </c>
      <c r="L5" s="4387"/>
      <c r="M5" s="2127"/>
      <c r="N5" s="2127"/>
      <c r="O5" s="2127"/>
      <c r="P5" s="2127"/>
      <c r="Q5" s="2127"/>
      <c r="R5" s="2127"/>
      <c r="S5" s="2127"/>
      <c r="T5" s="2127"/>
      <c r="U5" s="2127"/>
      <c r="V5" s="2127"/>
      <c r="W5" s="2127"/>
      <c r="X5" s="2127"/>
    </row>
    <row r="6" spans="1:24" s="3119" customFormat="1" ht="45" customHeight="1" thickBot="1" x14ac:dyDescent="0.3">
      <c r="A6" s="4378"/>
      <c r="B6" s="4379"/>
      <c r="C6" s="4383"/>
      <c r="D6" s="4384"/>
      <c r="E6" s="4384"/>
      <c r="F6" s="4385"/>
      <c r="G6" s="4368"/>
      <c r="H6" s="4369"/>
      <c r="I6" s="4374"/>
      <c r="J6" s="4375"/>
      <c r="K6" s="4388"/>
      <c r="L6" s="4389"/>
      <c r="M6" s="2127"/>
      <c r="N6" s="2127"/>
      <c r="O6" s="2127"/>
      <c r="P6" s="2127"/>
      <c r="Q6" s="2127"/>
      <c r="R6" s="2127"/>
      <c r="S6" s="2127"/>
      <c r="T6" s="2127"/>
      <c r="U6" s="2127"/>
      <c r="V6" s="2127"/>
      <c r="W6" s="2127"/>
      <c r="X6" s="2127"/>
    </row>
    <row r="7" spans="1:24" s="2128" customFormat="1" ht="43.5" customHeight="1" thickTop="1" thickBot="1" x14ac:dyDescent="0.3">
      <c r="A7" s="2124" t="s">
        <v>1</v>
      </c>
      <c r="B7" s="2125" t="s">
        <v>0</v>
      </c>
      <c r="C7" s="2125" t="s">
        <v>2</v>
      </c>
      <c r="D7" s="2125" t="s">
        <v>3</v>
      </c>
      <c r="E7" s="2125" t="s">
        <v>4</v>
      </c>
      <c r="F7" s="2125" t="s">
        <v>5</v>
      </c>
      <c r="G7" s="2125" t="s">
        <v>6</v>
      </c>
      <c r="H7" s="2125" t="s">
        <v>7</v>
      </c>
      <c r="I7" s="2125" t="s">
        <v>8</v>
      </c>
      <c r="J7" s="2125" t="s">
        <v>9</v>
      </c>
      <c r="K7" s="2744" t="s">
        <v>3817</v>
      </c>
      <c r="L7" s="2126" t="s">
        <v>10</v>
      </c>
      <c r="M7" s="2127"/>
      <c r="N7" s="2127"/>
      <c r="O7" s="2127"/>
      <c r="P7" s="2127"/>
      <c r="Q7" s="2127"/>
      <c r="R7" s="2127"/>
      <c r="S7" s="2127"/>
      <c r="T7" s="2127"/>
      <c r="U7" s="2127"/>
      <c r="V7" s="2127"/>
      <c r="W7" s="2127"/>
      <c r="X7" s="2127"/>
    </row>
    <row r="8" spans="1:24" ht="121.5" customHeight="1" thickTop="1" x14ac:dyDescent="0.2">
      <c r="A8" s="2129">
        <v>44273</v>
      </c>
      <c r="B8" s="2130" t="s">
        <v>62</v>
      </c>
      <c r="C8" s="4359" t="s">
        <v>4303</v>
      </c>
      <c r="D8" s="4275"/>
      <c r="E8" s="4275"/>
      <c r="F8" s="4275"/>
      <c r="G8" s="4275"/>
      <c r="H8" s="4275"/>
      <c r="I8" s="4275"/>
      <c r="J8" s="4276"/>
      <c r="K8" s="3108" t="s">
        <v>4299</v>
      </c>
      <c r="L8" s="3118" t="s">
        <v>4299</v>
      </c>
    </row>
    <row r="9" spans="1:24" ht="15.75" x14ac:dyDescent="0.2">
      <c r="A9" s="2132">
        <v>44297</v>
      </c>
      <c r="B9" s="2133" t="s">
        <v>12</v>
      </c>
      <c r="C9" s="2134">
        <v>147</v>
      </c>
      <c r="D9" s="2135">
        <f>+C9-(E9*C9/100)</f>
        <v>111.72</v>
      </c>
      <c r="E9" s="2134">
        <v>24</v>
      </c>
      <c r="F9" s="2134" t="s">
        <v>159</v>
      </c>
      <c r="G9" s="2134">
        <v>110</v>
      </c>
      <c r="H9" s="2134"/>
      <c r="I9" s="2134"/>
      <c r="J9" s="2134"/>
      <c r="K9" s="3131"/>
      <c r="L9" s="2219" t="s">
        <v>22</v>
      </c>
    </row>
    <row r="10" spans="1:24" ht="15.75" x14ac:dyDescent="0.2">
      <c r="A10" s="2132">
        <v>44345</v>
      </c>
      <c r="B10" s="2133" t="s">
        <v>186</v>
      </c>
      <c r="C10" s="2134"/>
      <c r="D10" s="2135" t="s">
        <v>301</v>
      </c>
      <c r="E10" s="2134" t="s">
        <v>301</v>
      </c>
      <c r="F10" s="2134"/>
      <c r="G10" s="2134"/>
      <c r="H10" s="2134">
        <v>4860</v>
      </c>
      <c r="I10" s="2134">
        <v>82</v>
      </c>
      <c r="J10" s="2134"/>
      <c r="K10" s="3131"/>
      <c r="L10" s="2219" t="s">
        <v>40</v>
      </c>
    </row>
    <row r="11" spans="1:24" ht="15.75" x14ac:dyDescent="0.2">
      <c r="A11" s="2132">
        <v>44360</v>
      </c>
      <c r="B11" s="2133" t="s">
        <v>12</v>
      </c>
      <c r="C11" s="2134">
        <v>145</v>
      </c>
      <c r="D11" s="2135">
        <f t="shared" ref="D11:D70" si="0">+C11*(100-E11)/100</f>
        <v>137.75</v>
      </c>
      <c r="E11" s="2134">
        <v>5</v>
      </c>
      <c r="F11" s="2134" t="s">
        <v>159</v>
      </c>
      <c r="G11" s="2134">
        <v>75</v>
      </c>
      <c r="H11" s="2134"/>
      <c r="I11" s="2134"/>
      <c r="J11" s="2134"/>
      <c r="K11" s="3131"/>
      <c r="L11" s="2219" t="s">
        <v>2710</v>
      </c>
    </row>
    <row r="12" spans="1:24" ht="15.75" x14ac:dyDescent="0.2">
      <c r="A12" s="2132">
        <v>44361</v>
      </c>
      <c r="B12" s="2133" t="s">
        <v>186</v>
      </c>
      <c r="C12" s="2134"/>
      <c r="D12" s="2135"/>
      <c r="E12" s="2134"/>
      <c r="F12" s="2134"/>
      <c r="G12" s="2134"/>
      <c r="H12" s="2134">
        <v>4945</v>
      </c>
      <c r="I12" s="2134">
        <v>96</v>
      </c>
      <c r="J12" s="2134"/>
      <c r="K12" s="3131"/>
      <c r="L12" s="2219" t="s">
        <v>40</v>
      </c>
    </row>
    <row r="13" spans="1:24" ht="15.75" x14ac:dyDescent="0.2">
      <c r="A13" s="2132">
        <v>44371</v>
      </c>
      <c r="B13" s="2133" t="s">
        <v>186</v>
      </c>
      <c r="C13" s="2134"/>
      <c r="D13" s="2135" t="s">
        <v>301</v>
      </c>
      <c r="E13" s="2134"/>
      <c r="F13" s="2134"/>
      <c r="G13" s="2134"/>
      <c r="H13" s="2134">
        <v>5080</v>
      </c>
      <c r="I13" s="2134">
        <v>97</v>
      </c>
      <c r="J13" s="2134"/>
      <c r="K13" s="3131"/>
      <c r="L13" s="2219"/>
    </row>
    <row r="14" spans="1:24" ht="15.75" x14ac:dyDescent="0.2">
      <c r="A14" s="2132">
        <v>44434</v>
      </c>
      <c r="B14" s="2133" t="s">
        <v>186</v>
      </c>
      <c r="C14" s="2134"/>
      <c r="D14" s="2135" t="s">
        <v>301</v>
      </c>
      <c r="E14" s="2134"/>
      <c r="F14" s="2134"/>
      <c r="G14" s="2134"/>
      <c r="H14" s="2134">
        <v>5340</v>
      </c>
      <c r="I14" s="2134">
        <v>100</v>
      </c>
      <c r="J14" s="2134"/>
      <c r="K14" s="3131"/>
      <c r="L14" s="2219" t="s">
        <v>40</v>
      </c>
    </row>
    <row r="15" spans="1:24" ht="31.5" x14ac:dyDescent="0.2">
      <c r="A15" s="2270">
        <v>44464</v>
      </c>
      <c r="B15" s="2194" t="s">
        <v>12</v>
      </c>
      <c r="C15" s="2195">
        <v>28</v>
      </c>
      <c r="D15" s="2196">
        <f>C15*(100-E15)/100</f>
        <v>23.8</v>
      </c>
      <c r="E15" s="2195">
        <v>15</v>
      </c>
      <c r="F15" s="2195" t="s">
        <v>159</v>
      </c>
      <c r="G15" s="2195">
        <v>80</v>
      </c>
      <c r="H15" s="2195"/>
      <c r="I15" s="2195"/>
      <c r="J15" s="2195"/>
      <c r="K15" s="2745"/>
      <c r="L15" s="3211" t="s">
        <v>4572</v>
      </c>
    </row>
    <row r="16" spans="1:24" ht="15.75" x14ac:dyDescent="0.2">
      <c r="A16" s="2132">
        <v>44465</v>
      </c>
      <c r="B16" s="2133" t="s">
        <v>14</v>
      </c>
      <c r="C16" s="4264" t="s">
        <v>407</v>
      </c>
      <c r="D16" s="4265"/>
      <c r="E16" s="4265"/>
      <c r="F16" s="4265"/>
      <c r="G16" s="4265"/>
      <c r="H16" s="4265"/>
      <c r="I16" s="4265"/>
      <c r="J16" s="4266"/>
      <c r="K16" s="3131"/>
      <c r="L16" s="2219"/>
    </row>
    <row r="17" spans="1:12" ht="18.75" customHeight="1" x14ac:dyDescent="0.25">
      <c r="A17" s="2132">
        <v>44507</v>
      </c>
      <c r="B17" s="268" t="s">
        <v>12</v>
      </c>
      <c r="C17" s="3413">
        <v>155</v>
      </c>
      <c r="D17" s="258">
        <f>+C17*(100-E17)/100</f>
        <v>131.75</v>
      </c>
      <c r="E17" s="3413">
        <v>15</v>
      </c>
      <c r="F17" s="3413" t="s">
        <v>159</v>
      </c>
      <c r="G17" s="3413">
        <v>85</v>
      </c>
      <c r="H17" s="3413"/>
      <c r="I17" s="3413"/>
      <c r="J17" s="3413"/>
      <c r="K17" s="3408"/>
      <c r="L17" s="234" t="s">
        <v>4557</v>
      </c>
    </row>
    <row r="18" spans="1:12" ht="15.75" x14ac:dyDescent="0.2">
      <c r="A18" s="2132"/>
      <c r="B18" s="2133"/>
      <c r="C18" s="2134"/>
      <c r="D18" s="2135">
        <f t="shared" si="0"/>
        <v>0</v>
      </c>
      <c r="E18" s="2134"/>
      <c r="F18" s="2134"/>
      <c r="G18" s="2134"/>
      <c r="H18" s="2134"/>
      <c r="I18" s="2134"/>
      <c r="J18" s="2134"/>
      <c r="K18" s="3131"/>
      <c r="L18" s="2219"/>
    </row>
    <row r="19" spans="1:12" ht="15.75" x14ac:dyDescent="0.2">
      <c r="A19" s="2132"/>
      <c r="B19" s="2133"/>
      <c r="C19" s="2134"/>
      <c r="D19" s="2135">
        <f t="shared" si="0"/>
        <v>0</v>
      </c>
      <c r="E19" s="2134"/>
      <c r="F19" s="2134"/>
      <c r="G19" s="2134"/>
      <c r="H19" s="2134"/>
      <c r="I19" s="2134"/>
      <c r="J19" s="2134"/>
      <c r="K19" s="3131"/>
      <c r="L19" s="2219"/>
    </row>
    <row r="20" spans="1:12" ht="15.75" x14ac:dyDescent="0.2">
      <c r="A20" s="2132"/>
      <c r="B20" s="2133"/>
      <c r="C20" s="2134"/>
      <c r="D20" s="2135">
        <f t="shared" si="0"/>
        <v>0</v>
      </c>
      <c r="E20" s="2134"/>
      <c r="F20" s="2134"/>
      <c r="G20" s="2134"/>
      <c r="H20" s="2134"/>
      <c r="I20" s="2134"/>
      <c r="J20" s="2134"/>
      <c r="K20" s="3131"/>
      <c r="L20" s="2219"/>
    </row>
    <row r="21" spans="1:12" ht="15.75" x14ac:dyDescent="0.2">
      <c r="A21" s="2132"/>
      <c r="B21" s="2133"/>
      <c r="C21" s="2134"/>
      <c r="D21" s="2135">
        <f t="shared" si="0"/>
        <v>0</v>
      </c>
      <c r="E21" s="2134"/>
      <c r="F21" s="2134"/>
      <c r="G21" s="2134"/>
      <c r="H21" s="2134"/>
      <c r="I21" s="2134"/>
      <c r="J21" s="2134"/>
      <c r="K21" s="3131"/>
      <c r="L21" s="2219"/>
    </row>
    <row r="22" spans="1:12" ht="15.75" x14ac:dyDescent="0.2">
      <c r="A22" s="2132"/>
      <c r="B22" s="2133"/>
      <c r="C22" s="2134"/>
      <c r="D22" s="2135">
        <f t="shared" si="0"/>
        <v>0</v>
      </c>
      <c r="E22" s="2134"/>
      <c r="F22" s="2134"/>
      <c r="G22" s="2134"/>
      <c r="H22" s="2134"/>
      <c r="I22" s="2134"/>
      <c r="J22" s="2134"/>
      <c r="K22" s="3131"/>
      <c r="L22" s="2219"/>
    </row>
    <row r="23" spans="1:12" ht="15.75" x14ac:dyDescent="0.2">
      <c r="A23" s="2132"/>
      <c r="B23" s="2133"/>
      <c r="C23" s="2134"/>
      <c r="D23" s="2135">
        <f t="shared" si="0"/>
        <v>0</v>
      </c>
      <c r="E23" s="2134"/>
      <c r="F23" s="2134"/>
      <c r="G23" s="2134"/>
      <c r="H23" s="2134"/>
      <c r="I23" s="2134"/>
      <c r="J23" s="2134"/>
      <c r="K23" s="3131"/>
      <c r="L23" s="2219"/>
    </row>
    <row r="24" spans="1:12" ht="15.75" x14ac:dyDescent="0.2">
      <c r="A24" s="2132"/>
      <c r="B24" s="2133"/>
      <c r="C24" s="2134"/>
      <c r="D24" s="2135">
        <f t="shared" si="0"/>
        <v>0</v>
      </c>
      <c r="E24" s="2134"/>
      <c r="F24" s="2134"/>
      <c r="G24" s="2134"/>
      <c r="H24" s="2134"/>
      <c r="I24" s="2134"/>
      <c r="J24" s="2134"/>
      <c r="K24" s="3131"/>
      <c r="L24" s="2219"/>
    </row>
    <row r="25" spans="1:12" ht="15.75" x14ac:dyDescent="0.2">
      <c r="A25" s="2132"/>
      <c r="B25" s="2133"/>
      <c r="C25" s="2134"/>
      <c r="D25" s="2135">
        <f t="shared" si="0"/>
        <v>0</v>
      </c>
      <c r="E25" s="2134"/>
      <c r="F25" s="2134"/>
      <c r="G25" s="2134"/>
      <c r="H25" s="2134"/>
      <c r="I25" s="2134"/>
      <c r="J25" s="2134"/>
      <c r="K25" s="3131"/>
      <c r="L25" s="2219"/>
    </row>
    <row r="26" spans="1:12" ht="15.75" x14ac:dyDescent="0.2">
      <c r="A26" s="2132"/>
      <c r="B26" s="2133"/>
      <c r="C26" s="2134"/>
      <c r="D26" s="2135">
        <f t="shared" si="0"/>
        <v>0</v>
      </c>
      <c r="E26" s="2134"/>
      <c r="F26" s="2134"/>
      <c r="G26" s="2134"/>
      <c r="H26" s="2134"/>
      <c r="I26" s="2134"/>
      <c r="J26" s="2134"/>
      <c r="K26" s="3131"/>
      <c r="L26" s="2219"/>
    </row>
    <row r="27" spans="1:12" ht="15.75" x14ac:dyDescent="0.2">
      <c r="A27" s="2132"/>
      <c r="B27" s="2133"/>
      <c r="C27" s="2134"/>
      <c r="D27" s="2135">
        <f t="shared" si="0"/>
        <v>0</v>
      </c>
      <c r="E27" s="2134"/>
      <c r="F27" s="2134"/>
      <c r="G27" s="2134"/>
      <c r="H27" s="2134"/>
      <c r="I27" s="2134"/>
      <c r="J27" s="2134"/>
      <c r="K27" s="3131"/>
      <c r="L27" s="2219"/>
    </row>
    <row r="28" spans="1:12" ht="15.75" x14ac:dyDescent="0.2">
      <c r="A28" s="2132"/>
      <c r="B28" s="2133"/>
      <c r="C28" s="2134"/>
      <c r="D28" s="2135">
        <f t="shared" si="0"/>
        <v>0</v>
      </c>
      <c r="E28" s="2134"/>
      <c r="F28" s="2134"/>
      <c r="G28" s="2134"/>
      <c r="H28" s="2134"/>
      <c r="I28" s="2134"/>
      <c r="J28" s="2134"/>
      <c r="K28" s="3131"/>
      <c r="L28" s="2219"/>
    </row>
    <row r="29" spans="1:12" ht="15.75" x14ac:dyDescent="0.2">
      <c r="A29" s="2132"/>
      <c r="B29" s="2133"/>
      <c r="C29" s="2134"/>
      <c r="D29" s="2135">
        <f t="shared" si="0"/>
        <v>0</v>
      </c>
      <c r="E29" s="2134"/>
      <c r="F29" s="2134"/>
      <c r="G29" s="2134"/>
      <c r="H29" s="2134"/>
      <c r="I29" s="2134"/>
      <c r="J29" s="2134"/>
      <c r="K29" s="3131"/>
      <c r="L29" s="2219"/>
    </row>
    <row r="30" spans="1:12" ht="15.75" x14ac:dyDescent="0.2">
      <c r="A30" s="2132"/>
      <c r="B30" s="2133"/>
      <c r="C30" s="2134"/>
      <c r="D30" s="2135">
        <f t="shared" si="0"/>
        <v>0</v>
      </c>
      <c r="E30" s="2134"/>
      <c r="F30" s="2134"/>
      <c r="G30" s="2134"/>
      <c r="H30" s="2134"/>
      <c r="I30" s="2134"/>
      <c r="J30" s="2134"/>
      <c r="K30" s="3131"/>
      <c r="L30" s="2219"/>
    </row>
    <row r="31" spans="1:12" ht="15.75" x14ac:dyDescent="0.2">
      <c r="A31" s="2132"/>
      <c r="B31" s="2133"/>
      <c r="C31" s="2134"/>
      <c r="D31" s="2135">
        <f t="shared" si="0"/>
        <v>0</v>
      </c>
      <c r="E31" s="2134"/>
      <c r="F31" s="2134"/>
      <c r="G31" s="2134"/>
      <c r="H31" s="2134"/>
      <c r="I31" s="2134"/>
      <c r="J31" s="2134"/>
      <c r="K31" s="3131"/>
      <c r="L31" s="2219"/>
    </row>
    <row r="32" spans="1:12" ht="15.75" x14ac:dyDescent="0.2">
      <c r="A32" s="2132"/>
      <c r="B32" s="2133"/>
      <c r="C32" s="2134"/>
      <c r="D32" s="2135">
        <f t="shared" si="0"/>
        <v>0</v>
      </c>
      <c r="E32" s="2134"/>
      <c r="F32" s="2134"/>
      <c r="G32" s="2134"/>
      <c r="H32" s="2134"/>
      <c r="I32" s="2134"/>
      <c r="J32" s="2134"/>
      <c r="K32" s="3131"/>
      <c r="L32" s="2219"/>
    </row>
    <row r="33" spans="1:12" ht="15.75" x14ac:dyDescent="0.2">
      <c r="A33" s="2132"/>
      <c r="B33" s="2133"/>
      <c r="C33" s="2134"/>
      <c r="D33" s="2135">
        <f t="shared" si="0"/>
        <v>0</v>
      </c>
      <c r="E33" s="2134"/>
      <c r="F33" s="2134"/>
      <c r="G33" s="2134"/>
      <c r="H33" s="2134"/>
      <c r="I33" s="2134"/>
      <c r="J33" s="2134"/>
      <c r="K33" s="3131"/>
      <c r="L33" s="2219"/>
    </row>
    <row r="34" spans="1:12" ht="15.75" x14ac:dyDescent="0.2">
      <c r="A34" s="2132"/>
      <c r="B34" s="2133"/>
      <c r="C34" s="2134"/>
      <c r="D34" s="2135">
        <f t="shared" si="0"/>
        <v>0</v>
      </c>
      <c r="E34" s="2134"/>
      <c r="F34" s="2134"/>
      <c r="G34" s="2134"/>
      <c r="H34" s="2134"/>
      <c r="I34" s="2134"/>
      <c r="J34" s="2134"/>
      <c r="K34" s="3131"/>
      <c r="L34" s="2219"/>
    </row>
    <row r="35" spans="1:12" ht="15.75" x14ac:dyDescent="0.2">
      <c r="A35" s="2132"/>
      <c r="B35" s="2133"/>
      <c r="C35" s="2134"/>
      <c r="D35" s="2135">
        <f t="shared" si="0"/>
        <v>0</v>
      </c>
      <c r="E35" s="2134"/>
      <c r="F35" s="2134"/>
      <c r="G35" s="2134"/>
      <c r="H35" s="2134"/>
      <c r="I35" s="2134"/>
      <c r="J35" s="2134"/>
      <c r="K35" s="3131"/>
      <c r="L35" s="2219"/>
    </row>
    <row r="36" spans="1:12" ht="15.75" x14ac:dyDescent="0.2">
      <c r="A36" s="2132"/>
      <c r="B36" s="2133"/>
      <c r="C36" s="2134"/>
      <c r="D36" s="2135">
        <f t="shared" si="0"/>
        <v>0</v>
      </c>
      <c r="E36" s="2134"/>
      <c r="F36" s="2134"/>
      <c r="G36" s="2134"/>
      <c r="H36" s="2134"/>
      <c r="I36" s="2134"/>
      <c r="J36" s="2134"/>
      <c r="K36" s="3131"/>
      <c r="L36" s="2219"/>
    </row>
    <row r="37" spans="1:12" ht="15.75" x14ac:dyDescent="0.2">
      <c r="A37" s="2132"/>
      <c r="B37" s="2133"/>
      <c r="C37" s="2134"/>
      <c r="D37" s="2135">
        <f t="shared" si="0"/>
        <v>0</v>
      </c>
      <c r="E37" s="2134"/>
      <c r="F37" s="2134"/>
      <c r="G37" s="2134"/>
      <c r="H37" s="2134"/>
      <c r="I37" s="2134"/>
      <c r="J37" s="2134"/>
      <c r="K37" s="3131"/>
      <c r="L37" s="2219"/>
    </row>
    <row r="38" spans="1:12" ht="15.75" x14ac:dyDescent="0.2">
      <c r="A38" s="2132"/>
      <c r="B38" s="2133"/>
      <c r="C38" s="2134"/>
      <c r="D38" s="2135">
        <f t="shared" si="0"/>
        <v>0</v>
      </c>
      <c r="E38" s="2134"/>
      <c r="F38" s="2134"/>
      <c r="G38" s="2134"/>
      <c r="H38" s="2134"/>
      <c r="I38" s="2134"/>
      <c r="J38" s="2134"/>
      <c r="K38" s="3131"/>
      <c r="L38" s="2219"/>
    </row>
    <row r="39" spans="1:12" ht="15.75" x14ac:dyDescent="0.2">
      <c r="A39" s="2132"/>
      <c r="B39" s="2133"/>
      <c r="C39" s="2134"/>
      <c r="D39" s="2135">
        <f t="shared" si="0"/>
        <v>0</v>
      </c>
      <c r="E39" s="2134"/>
      <c r="F39" s="2134"/>
      <c r="G39" s="2134"/>
      <c r="H39" s="2134"/>
      <c r="I39" s="2134"/>
      <c r="J39" s="2134"/>
      <c r="K39" s="3131"/>
      <c r="L39" s="2219"/>
    </row>
    <row r="40" spans="1:12" ht="15.75" x14ac:dyDescent="0.2">
      <c r="A40" s="2132"/>
      <c r="B40" s="2133"/>
      <c r="C40" s="2134"/>
      <c r="D40" s="2135">
        <f t="shared" si="0"/>
        <v>0</v>
      </c>
      <c r="E40" s="2134"/>
      <c r="F40" s="2134"/>
      <c r="G40" s="2134"/>
      <c r="H40" s="2134"/>
      <c r="I40" s="2134"/>
      <c r="J40" s="2134"/>
      <c r="K40" s="3131"/>
      <c r="L40" s="2219"/>
    </row>
    <row r="41" spans="1:12" ht="15.75" x14ac:dyDescent="0.2">
      <c r="A41" s="2132"/>
      <c r="B41" s="2133"/>
      <c r="C41" s="2134"/>
      <c r="D41" s="2135">
        <f t="shared" si="0"/>
        <v>0</v>
      </c>
      <c r="E41" s="2134"/>
      <c r="F41" s="2134"/>
      <c r="G41" s="2134"/>
      <c r="H41" s="2134"/>
      <c r="I41" s="2134"/>
      <c r="J41" s="2134"/>
      <c r="K41" s="3131"/>
      <c r="L41" s="2219"/>
    </row>
    <row r="42" spans="1:12" ht="15.75" x14ac:dyDescent="0.2">
      <c r="A42" s="2132"/>
      <c r="B42" s="2133"/>
      <c r="C42" s="2134"/>
      <c r="D42" s="2135">
        <f t="shared" si="0"/>
        <v>0</v>
      </c>
      <c r="E42" s="2134"/>
      <c r="F42" s="2134"/>
      <c r="G42" s="2134"/>
      <c r="H42" s="2134"/>
      <c r="I42" s="2134"/>
      <c r="J42" s="2134"/>
      <c r="K42" s="3131"/>
      <c r="L42" s="2219"/>
    </row>
    <row r="43" spans="1:12" ht="15.75" x14ac:dyDescent="0.2">
      <c r="A43" s="2132"/>
      <c r="B43" s="2133"/>
      <c r="C43" s="2134"/>
      <c r="D43" s="2135">
        <f t="shared" si="0"/>
        <v>0</v>
      </c>
      <c r="E43" s="2134"/>
      <c r="F43" s="2134"/>
      <c r="G43" s="2134"/>
      <c r="H43" s="2134"/>
      <c r="I43" s="2134"/>
      <c r="J43" s="2134"/>
      <c r="K43" s="3131"/>
      <c r="L43" s="2219"/>
    </row>
    <row r="44" spans="1:12" ht="15.75" x14ac:dyDescent="0.2">
      <c r="A44" s="2132"/>
      <c r="B44" s="2133"/>
      <c r="C44" s="2134"/>
      <c r="D44" s="2135">
        <f t="shared" si="0"/>
        <v>0</v>
      </c>
      <c r="E44" s="2134"/>
      <c r="F44" s="2134"/>
      <c r="G44" s="2134"/>
      <c r="H44" s="2134"/>
      <c r="I44" s="2134"/>
      <c r="J44" s="2134"/>
      <c r="K44" s="3131"/>
      <c r="L44" s="2219"/>
    </row>
    <row r="45" spans="1:12" ht="15.75" x14ac:dyDescent="0.2">
      <c r="A45" s="2132"/>
      <c r="B45" s="2133"/>
      <c r="C45" s="2134"/>
      <c r="D45" s="2135">
        <f t="shared" si="0"/>
        <v>0</v>
      </c>
      <c r="E45" s="2134"/>
      <c r="F45" s="2134"/>
      <c r="G45" s="2134"/>
      <c r="H45" s="2134"/>
      <c r="I45" s="2134"/>
      <c r="J45" s="2134"/>
      <c r="K45" s="3131"/>
      <c r="L45" s="2219"/>
    </row>
    <row r="46" spans="1:12" ht="15.75" x14ac:dyDescent="0.2">
      <c r="A46" s="2132"/>
      <c r="B46" s="2133"/>
      <c r="C46" s="2134"/>
      <c r="D46" s="2135">
        <f t="shared" si="0"/>
        <v>0</v>
      </c>
      <c r="E46" s="2134"/>
      <c r="F46" s="2134"/>
      <c r="G46" s="2134"/>
      <c r="H46" s="2134"/>
      <c r="I46" s="2134"/>
      <c r="J46" s="2134"/>
      <c r="K46" s="3131"/>
      <c r="L46" s="2219"/>
    </row>
    <row r="47" spans="1:12" ht="15.75" x14ac:dyDescent="0.2">
      <c r="A47" s="2132"/>
      <c r="B47" s="2133"/>
      <c r="C47" s="2134"/>
      <c r="D47" s="2135">
        <f t="shared" si="0"/>
        <v>0</v>
      </c>
      <c r="E47" s="2134"/>
      <c r="F47" s="2134"/>
      <c r="G47" s="2134"/>
      <c r="H47" s="2134"/>
      <c r="I47" s="2134"/>
      <c r="J47" s="2134"/>
      <c r="K47" s="3131"/>
      <c r="L47" s="2219"/>
    </row>
    <row r="48" spans="1:12" ht="15.75" x14ac:dyDescent="0.2">
      <c r="A48" s="2132"/>
      <c r="B48" s="2133"/>
      <c r="C48" s="2134"/>
      <c r="D48" s="2135">
        <f t="shared" si="0"/>
        <v>0</v>
      </c>
      <c r="E48" s="2134"/>
      <c r="F48" s="2134"/>
      <c r="G48" s="2134"/>
      <c r="H48" s="2134"/>
      <c r="I48" s="2134"/>
      <c r="J48" s="2134"/>
      <c r="K48" s="3131"/>
      <c r="L48" s="2219"/>
    </row>
    <row r="49" spans="1:12" ht="15.75" x14ac:dyDescent="0.2">
      <c r="A49" s="2132"/>
      <c r="B49" s="2133"/>
      <c r="C49" s="2134"/>
      <c r="D49" s="2135">
        <f t="shared" si="0"/>
        <v>0</v>
      </c>
      <c r="E49" s="2134"/>
      <c r="F49" s="2134"/>
      <c r="G49" s="2134"/>
      <c r="H49" s="2134"/>
      <c r="I49" s="2134"/>
      <c r="J49" s="2134"/>
      <c r="K49" s="3131"/>
      <c r="L49" s="2219"/>
    </row>
    <row r="50" spans="1:12" ht="15.75" x14ac:dyDescent="0.2">
      <c r="A50" s="2132"/>
      <c r="B50" s="2133"/>
      <c r="C50" s="2134"/>
      <c r="D50" s="2135">
        <f t="shared" si="0"/>
        <v>0</v>
      </c>
      <c r="E50" s="2134"/>
      <c r="F50" s="2134"/>
      <c r="G50" s="2134"/>
      <c r="H50" s="2134"/>
      <c r="I50" s="2134"/>
      <c r="J50" s="2134"/>
      <c r="K50" s="3131"/>
      <c r="L50" s="2219"/>
    </row>
    <row r="51" spans="1:12" ht="15.75" x14ac:dyDescent="0.2">
      <c r="A51" s="2132"/>
      <c r="B51" s="2133"/>
      <c r="C51" s="2134"/>
      <c r="D51" s="2135">
        <f t="shared" si="0"/>
        <v>0</v>
      </c>
      <c r="E51" s="2134"/>
      <c r="F51" s="2134"/>
      <c r="G51" s="2134"/>
      <c r="H51" s="2134"/>
      <c r="I51" s="2134"/>
      <c r="J51" s="2134"/>
      <c r="K51" s="3131"/>
      <c r="L51" s="2219"/>
    </row>
    <row r="52" spans="1:12" ht="15.75" x14ac:dyDescent="0.2">
      <c r="A52" s="2132"/>
      <c r="B52" s="2133"/>
      <c r="C52" s="2134"/>
      <c r="D52" s="2135">
        <f t="shared" si="0"/>
        <v>0</v>
      </c>
      <c r="E52" s="2134"/>
      <c r="F52" s="2134"/>
      <c r="G52" s="2134"/>
      <c r="H52" s="2134"/>
      <c r="I52" s="2134"/>
      <c r="J52" s="2134"/>
      <c r="K52" s="3131"/>
      <c r="L52" s="2219"/>
    </row>
    <row r="53" spans="1:12" ht="15.75" x14ac:dyDescent="0.2">
      <c r="A53" s="2132"/>
      <c r="B53" s="2133"/>
      <c r="C53" s="2134"/>
      <c r="D53" s="2135">
        <f t="shared" si="0"/>
        <v>0</v>
      </c>
      <c r="E53" s="2134"/>
      <c r="F53" s="2134"/>
      <c r="G53" s="2134"/>
      <c r="H53" s="2134"/>
      <c r="I53" s="2134"/>
      <c r="J53" s="2134"/>
      <c r="K53" s="3131"/>
      <c r="L53" s="2219"/>
    </row>
    <row r="54" spans="1:12" ht="15.75" x14ac:dyDescent="0.2">
      <c r="A54" s="2132"/>
      <c r="B54" s="2133"/>
      <c r="C54" s="2134"/>
      <c r="D54" s="2135">
        <f t="shared" si="0"/>
        <v>0</v>
      </c>
      <c r="E54" s="2134"/>
      <c r="F54" s="2134"/>
      <c r="G54" s="2134"/>
      <c r="H54" s="2134"/>
      <c r="I54" s="2134"/>
      <c r="J54" s="2134"/>
      <c r="K54" s="3131"/>
      <c r="L54" s="2219"/>
    </row>
    <row r="55" spans="1:12" ht="15.75" x14ac:dyDescent="0.2">
      <c r="A55" s="2132"/>
      <c r="B55" s="2133"/>
      <c r="C55" s="2134"/>
      <c r="D55" s="2135">
        <f t="shared" si="0"/>
        <v>0</v>
      </c>
      <c r="E55" s="2134"/>
      <c r="F55" s="2134"/>
      <c r="G55" s="2134"/>
      <c r="H55" s="2134"/>
      <c r="I55" s="2134"/>
      <c r="J55" s="2134"/>
      <c r="K55" s="3131"/>
      <c r="L55" s="2219"/>
    </row>
    <row r="56" spans="1:12" ht="15.75" x14ac:dyDescent="0.2">
      <c r="A56" s="2132"/>
      <c r="B56" s="2133"/>
      <c r="C56" s="2134"/>
      <c r="D56" s="2135">
        <f t="shared" si="0"/>
        <v>0</v>
      </c>
      <c r="E56" s="2134"/>
      <c r="F56" s="2134"/>
      <c r="G56" s="2134"/>
      <c r="H56" s="2134"/>
      <c r="I56" s="2134"/>
      <c r="J56" s="2134"/>
      <c r="K56" s="3131"/>
      <c r="L56" s="2219"/>
    </row>
    <row r="57" spans="1:12" ht="15.75" x14ac:dyDescent="0.2">
      <c r="A57" s="2132"/>
      <c r="B57" s="2133"/>
      <c r="C57" s="2134"/>
      <c r="D57" s="2135">
        <f t="shared" si="0"/>
        <v>0</v>
      </c>
      <c r="E57" s="2134"/>
      <c r="F57" s="2134"/>
      <c r="G57" s="2134"/>
      <c r="H57" s="2134"/>
      <c r="I57" s="2134"/>
      <c r="J57" s="2134"/>
      <c r="K57" s="3131"/>
      <c r="L57" s="2219"/>
    </row>
    <row r="58" spans="1:12" ht="15.75" x14ac:dyDescent="0.2">
      <c r="A58" s="2132"/>
      <c r="B58" s="2133"/>
      <c r="C58" s="2134"/>
      <c r="D58" s="2135">
        <f t="shared" si="0"/>
        <v>0</v>
      </c>
      <c r="E58" s="2134"/>
      <c r="F58" s="2134"/>
      <c r="G58" s="2134"/>
      <c r="H58" s="2134"/>
      <c r="I58" s="2134"/>
      <c r="J58" s="2134"/>
      <c r="K58" s="3131"/>
      <c r="L58" s="2219"/>
    </row>
    <row r="59" spans="1:12" ht="15.75" x14ac:dyDescent="0.2">
      <c r="A59" s="2132"/>
      <c r="B59" s="2133"/>
      <c r="C59" s="2134"/>
      <c r="D59" s="2135">
        <f t="shared" si="0"/>
        <v>0</v>
      </c>
      <c r="E59" s="2134"/>
      <c r="F59" s="2134"/>
      <c r="G59" s="2134"/>
      <c r="H59" s="2134"/>
      <c r="I59" s="2134"/>
      <c r="J59" s="2134"/>
      <c r="K59" s="3131"/>
      <c r="L59" s="2219"/>
    </row>
    <row r="60" spans="1:12" ht="15.75" x14ac:dyDescent="0.2">
      <c r="A60" s="2132"/>
      <c r="B60" s="2133"/>
      <c r="C60" s="2134"/>
      <c r="D60" s="2135">
        <f t="shared" si="0"/>
        <v>0</v>
      </c>
      <c r="E60" s="2134"/>
      <c r="F60" s="2134"/>
      <c r="G60" s="2134"/>
      <c r="H60" s="2134"/>
      <c r="I60" s="2134"/>
      <c r="J60" s="2134"/>
      <c r="K60" s="3131"/>
      <c r="L60" s="2219"/>
    </row>
    <row r="61" spans="1:12" ht="15.75" x14ac:dyDescent="0.2">
      <c r="A61" s="2132"/>
      <c r="B61" s="2133"/>
      <c r="C61" s="2134"/>
      <c r="D61" s="2135">
        <f t="shared" si="0"/>
        <v>0</v>
      </c>
      <c r="E61" s="2134"/>
      <c r="F61" s="2134"/>
      <c r="G61" s="2134"/>
      <c r="H61" s="2134"/>
      <c r="I61" s="2134"/>
      <c r="J61" s="2134"/>
      <c r="K61" s="3131"/>
      <c r="L61" s="2219"/>
    </row>
    <row r="62" spans="1:12" ht="15.75" x14ac:dyDescent="0.2">
      <c r="A62" s="2132"/>
      <c r="B62" s="2133"/>
      <c r="C62" s="2134"/>
      <c r="D62" s="2135">
        <f t="shared" si="0"/>
        <v>0</v>
      </c>
      <c r="E62" s="2134"/>
      <c r="F62" s="2134"/>
      <c r="G62" s="2134"/>
      <c r="H62" s="2134"/>
      <c r="I62" s="2134"/>
      <c r="J62" s="2134"/>
      <c r="K62" s="3131"/>
      <c r="L62" s="2219"/>
    </row>
    <row r="63" spans="1:12" ht="15.75" x14ac:dyDescent="0.2">
      <c r="A63" s="2132"/>
      <c r="B63" s="2133"/>
      <c r="C63" s="2134"/>
      <c r="D63" s="2135">
        <f t="shared" si="0"/>
        <v>0</v>
      </c>
      <c r="E63" s="2134"/>
      <c r="F63" s="2134"/>
      <c r="G63" s="2134"/>
      <c r="H63" s="2134"/>
      <c r="I63" s="2134"/>
      <c r="J63" s="2134"/>
      <c r="K63" s="3131"/>
      <c r="L63" s="2219"/>
    </row>
    <row r="64" spans="1:12" ht="15.75" x14ac:dyDescent="0.2">
      <c r="A64" s="2132"/>
      <c r="B64" s="2133"/>
      <c r="C64" s="2134"/>
      <c r="D64" s="2135">
        <f t="shared" si="0"/>
        <v>0</v>
      </c>
      <c r="E64" s="2134"/>
      <c r="F64" s="2134"/>
      <c r="G64" s="2134"/>
      <c r="H64" s="2134"/>
      <c r="I64" s="2134"/>
      <c r="J64" s="2134"/>
      <c r="K64" s="3131"/>
      <c r="L64" s="2219"/>
    </row>
    <row r="65" spans="1:12" ht="15.75" x14ac:dyDescent="0.2">
      <c r="A65" s="2132"/>
      <c r="B65" s="2133"/>
      <c r="C65" s="2134"/>
      <c r="D65" s="2135">
        <f t="shared" si="0"/>
        <v>0</v>
      </c>
      <c r="E65" s="2134"/>
      <c r="F65" s="2134"/>
      <c r="G65" s="2134"/>
      <c r="H65" s="2134"/>
      <c r="I65" s="2134"/>
      <c r="J65" s="2134"/>
      <c r="K65" s="3131"/>
      <c r="L65" s="2219"/>
    </row>
    <row r="66" spans="1:12" ht="15.75" x14ac:dyDescent="0.2">
      <c r="A66" s="2132"/>
      <c r="B66" s="2133"/>
      <c r="C66" s="2134"/>
      <c r="D66" s="2135">
        <f t="shared" si="0"/>
        <v>0</v>
      </c>
      <c r="E66" s="2134"/>
      <c r="F66" s="2134"/>
      <c r="G66" s="2134"/>
      <c r="H66" s="2134"/>
      <c r="I66" s="2134"/>
      <c r="J66" s="2134"/>
      <c r="K66" s="3131"/>
      <c r="L66" s="2219"/>
    </row>
    <row r="67" spans="1:12" ht="15.75" x14ac:dyDescent="0.2">
      <c r="A67" s="2132"/>
      <c r="B67" s="2133"/>
      <c r="C67" s="2134"/>
      <c r="D67" s="2135">
        <f t="shared" si="0"/>
        <v>0</v>
      </c>
      <c r="E67" s="2134"/>
      <c r="F67" s="2134"/>
      <c r="G67" s="2134"/>
      <c r="H67" s="2134"/>
      <c r="I67" s="2134"/>
      <c r="J67" s="2134"/>
      <c r="K67" s="3131"/>
      <c r="L67" s="2219"/>
    </row>
    <row r="68" spans="1:12" ht="15.75" x14ac:dyDescent="0.2">
      <c r="A68" s="2132"/>
      <c r="B68" s="2133"/>
      <c r="C68" s="2134"/>
      <c r="D68" s="2135">
        <f t="shared" si="0"/>
        <v>0</v>
      </c>
      <c r="E68" s="2134"/>
      <c r="F68" s="2134"/>
      <c r="G68" s="2134"/>
      <c r="H68" s="2134"/>
      <c r="I68" s="2134"/>
      <c r="J68" s="2134"/>
      <c r="K68" s="3131"/>
      <c r="L68" s="2219"/>
    </row>
    <row r="69" spans="1:12" ht="15.75" x14ac:dyDescent="0.2">
      <c r="A69" s="2132"/>
      <c r="B69" s="2133"/>
      <c r="C69" s="2134"/>
      <c r="D69" s="2135">
        <f t="shared" si="0"/>
        <v>0</v>
      </c>
      <c r="E69" s="2134"/>
      <c r="F69" s="2134"/>
      <c r="G69" s="2134"/>
      <c r="H69" s="2134"/>
      <c r="I69" s="2134"/>
      <c r="J69" s="2134"/>
      <c r="K69" s="3131"/>
      <c r="L69" s="2219"/>
    </row>
    <row r="70" spans="1:12" ht="15.75" x14ac:dyDescent="0.2">
      <c r="A70" s="2132"/>
      <c r="B70" s="2133"/>
      <c r="C70" s="2134"/>
      <c r="D70" s="2135">
        <f t="shared" si="0"/>
        <v>0</v>
      </c>
      <c r="E70" s="2134"/>
      <c r="F70" s="2134"/>
      <c r="G70" s="2134"/>
      <c r="H70" s="2134"/>
      <c r="I70" s="2134"/>
      <c r="J70" s="2134"/>
      <c r="K70" s="3131"/>
      <c r="L70" s="2219"/>
    </row>
    <row r="71" spans="1:12" ht="15.75" x14ac:dyDescent="0.2">
      <c r="A71" s="2132"/>
      <c r="B71" s="2133"/>
      <c r="C71" s="2134"/>
      <c r="D71" s="2135">
        <f t="shared" ref="D71:D134" si="1">+C71*(100-E71)/100</f>
        <v>0</v>
      </c>
      <c r="E71" s="2134"/>
      <c r="F71" s="2134"/>
      <c r="G71" s="2134"/>
      <c r="H71" s="2134"/>
      <c r="I71" s="2134"/>
      <c r="J71" s="2134"/>
      <c r="K71" s="3131"/>
      <c r="L71" s="2219"/>
    </row>
    <row r="72" spans="1:12" ht="15.75" x14ac:dyDescent="0.2">
      <c r="A72" s="2132"/>
      <c r="B72" s="2133"/>
      <c r="C72" s="2134"/>
      <c r="D72" s="2135">
        <f t="shared" si="1"/>
        <v>0</v>
      </c>
      <c r="E72" s="2134"/>
      <c r="F72" s="2134"/>
      <c r="G72" s="2134"/>
      <c r="H72" s="2134"/>
      <c r="I72" s="2134"/>
      <c r="J72" s="2134"/>
      <c r="K72" s="3131"/>
      <c r="L72" s="2219"/>
    </row>
    <row r="73" spans="1:12" ht="15.75" x14ac:dyDescent="0.2">
      <c r="A73" s="2132"/>
      <c r="B73" s="2133"/>
      <c r="C73" s="2134"/>
      <c r="D73" s="2135">
        <f t="shared" si="1"/>
        <v>0</v>
      </c>
      <c r="E73" s="2134"/>
      <c r="F73" s="2134"/>
      <c r="G73" s="2134"/>
      <c r="H73" s="2134"/>
      <c r="I73" s="2134"/>
      <c r="J73" s="2134"/>
      <c r="K73" s="3131"/>
      <c r="L73" s="2219"/>
    </row>
    <row r="74" spans="1:12" ht="15.75" x14ac:dyDescent="0.2">
      <c r="A74" s="2132"/>
      <c r="B74" s="2133"/>
      <c r="C74" s="2134"/>
      <c r="D74" s="2135">
        <f t="shared" si="1"/>
        <v>0</v>
      </c>
      <c r="E74" s="2134"/>
      <c r="F74" s="2134"/>
      <c r="G74" s="2134"/>
      <c r="H74" s="2134"/>
      <c r="I74" s="2134"/>
      <c r="J74" s="2134"/>
      <c r="K74" s="3131"/>
      <c r="L74" s="2219"/>
    </row>
    <row r="75" spans="1:12" ht="15.75" x14ac:dyDescent="0.2">
      <c r="A75" s="2132"/>
      <c r="B75" s="2133"/>
      <c r="C75" s="2134"/>
      <c r="D75" s="2135">
        <f t="shared" si="1"/>
        <v>0</v>
      </c>
      <c r="E75" s="2134"/>
      <c r="F75" s="2134"/>
      <c r="G75" s="2134"/>
      <c r="H75" s="2134"/>
      <c r="I75" s="2134"/>
      <c r="J75" s="2134"/>
      <c r="K75" s="3131"/>
      <c r="L75" s="2219"/>
    </row>
    <row r="76" spans="1:12" ht="15.75" x14ac:dyDescent="0.2">
      <c r="A76" s="2132"/>
      <c r="B76" s="2133"/>
      <c r="C76" s="2134"/>
      <c r="D76" s="2135">
        <f t="shared" si="1"/>
        <v>0</v>
      </c>
      <c r="E76" s="2134"/>
      <c r="F76" s="2134"/>
      <c r="G76" s="2134"/>
      <c r="H76" s="2134"/>
      <c r="I76" s="2134"/>
      <c r="J76" s="2134"/>
      <c r="K76" s="3131"/>
      <c r="L76" s="2219"/>
    </row>
    <row r="77" spans="1:12" ht="15.75" x14ac:dyDescent="0.2">
      <c r="A77" s="2132"/>
      <c r="B77" s="2133"/>
      <c r="C77" s="2134"/>
      <c r="D77" s="2135">
        <f t="shared" si="1"/>
        <v>0</v>
      </c>
      <c r="E77" s="2134"/>
      <c r="F77" s="2134"/>
      <c r="G77" s="2134"/>
      <c r="H77" s="2134"/>
      <c r="I77" s="2134"/>
      <c r="J77" s="2134"/>
      <c r="K77" s="3131"/>
      <c r="L77" s="2219"/>
    </row>
    <row r="78" spans="1:12" ht="15.75" x14ac:dyDescent="0.2">
      <c r="A78" s="2132"/>
      <c r="B78" s="2133"/>
      <c r="C78" s="2134"/>
      <c r="D78" s="2135">
        <f t="shared" si="1"/>
        <v>0</v>
      </c>
      <c r="E78" s="2134"/>
      <c r="F78" s="2134"/>
      <c r="G78" s="2134"/>
      <c r="H78" s="2134"/>
      <c r="I78" s="2134"/>
      <c r="J78" s="2134"/>
      <c r="K78" s="3131"/>
      <c r="L78" s="2219"/>
    </row>
    <row r="79" spans="1:12" ht="15.75" x14ac:dyDescent="0.2">
      <c r="A79" s="2132"/>
      <c r="B79" s="2133"/>
      <c r="C79" s="2134"/>
      <c r="D79" s="2135">
        <f t="shared" si="1"/>
        <v>0</v>
      </c>
      <c r="E79" s="2134"/>
      <c r="F79" s="2134"/>
      <c r="G79" s="2134"/>
      <c r="H79" s="2134"/>
      <c r="I79" s="2134"/>
      <c r="J79" s="2134"/>
      <c r="K79" s="3131"/>
      <c r="L79" s="2219"/>
    </row>
    <row r="80" spans="1:12" ht="15.75" x14ac:dyDescent="0.2">
      <c r="A80" s="2132"/>
      <c r="B80" s="2133"/>
      <c r="C80" s="2134"/>
      <c r="D80" s="2135">
        <f t="shared" si="1"/>
        <v>0</v>
      </c>
      <c r="E80" s="2134"/>
      <c r="F80" s="2134"/>
      <c r="G80" s="2134"/>
      <c r="H80" s="2134"/>
      <c r="I80" s="2134"/>
      <c r="J80" s="2134"/>
      <c r="K80" s="3131"/>
      <c r="L80" s="2219"/>
    </row>
    <row r="81" spans="1:12" ht="15.75" x14ac:dyDescent="0.2">
      <c r="A81" s="2132"/>
      <c r="B81" s="2133"/>
      <c r="C81" s="2134"/>
      <c r="D81" s="2135">
        <f t="shared" si="1"/>
        <v>0</v>
      </c>
      <c r="E81" s="2134"/>
      <c r="F81" s="2134"/>
      <c r="G81" s="2134"/>
      <c r="H81" s="2134"/>
      <c r="I81" s="2134"/>
      <c r="J81" s="2134"/>
      <c r="K81" s="3131"/>
      <c r="L81" s="2219"/>
    </row>
    <row r="82" spans="1:12" ht="15.75" x14ac:dyDescent="0.2">
      <c r="A82" s="2132"/>
      <c r="B82" s="2133"/>
      <c r="C82" s="2134"/>
      <c r="D82" s="2135">
        <f t="shared" si="1"/>
        <v>0</v>
      </c>
      <c r="E82" s="2134"/>
      <c r="F82" s="2134"/>
      <c r="G82" s="2134"/>
      <c r="H82" s="2134"/>
      <c r="I82" s="2134"/>
      <c r="J82" s="2134"/>
      <c r="K82" s="3131"/>
      <c r="L82" s="2219"/>
    </row>
    <row r="83" spans="1:12" ht="15.75" x14ac:dyDescent="0.2">
      <c r="A83" s="2132"/>
      <c r="B83" s="2133"/>
      <c r="C83" s="2134"/>
      <c r="D83" s="2135">
        <f t="shared" si="1"/>
        <v>0</v>
      </c>
      <c r="E83" s="2134"/>
      <c r="F83" s="2134"/>
      <c r="G83" s="2134"/>
      <c r="H83" s="2134"/>
      <c r="I83" s="2134"/>
      <c r="J83" s="2134"/>
      <c r="K83" s="3131"/>
      <c r="L83" s="2219"/>
    </row>
    <row r="84" spans="1:12" ht="15.75" x14ac:dyDescent="0.2">
      <c r="A84" s="2132"/>
      <c r="B84" s="2133"/>
      <c r="C84" s="2134"/>
      <c r="D84" s="2135">
        <f t="shared" si="1"/>
        <v>0</v>
      </c>
      <c r="E84" s="2134"/>
      <c r="F84" s="2134"/>
      <c r="G84" s="2134"/>
      <c r="H84" s="2134"/>
      <c r="I84" s="2134"/>
      <c r="J84" s="2134"/>
      <c r="K84" s="3131"/>
      <c r="L84" s="2219"/>
    </row>
    <row r="85" spans="1:12" ht="15.75" x14ac:dyDescent="0.2">
      <c r="A85" s="2132"/>
      <c r="B85" s="2133"/>
      <c r="C85" s="2134"/>
      <c r="D85" s="2135">
        <f t="shared" si="1"/>
        <v>0</v>
      </c>
      <c r="E85" s="2134"/>
      <c r="F85" s="2134"/>
      <c r="G85" s="2134"/>
      <c r="H85" s="2134"/>
      <c r="I85" s="2134"/>
      <c r="J85" s="2134"/>
      <c r="K85" s="3131"/>
      <c r="L85" s="2219"/>
    </row>
    <row r="86" spans="1:12" ht="15.75" x14ac:dyDescent="0.2">
      <c r="A86" s="2132"/>
      <c r="B86" s="2133"/>
      <c r="C86" s="2134"/>
      <c r="D86" s="2135">
        <f t="shared" si="1"/>
        <v>0</v>
      </c>
      <c r="E86" s="2134"/>
      <c r="F86" s="2134"/>
      <c r="G86" s="2134"/>
      <c r="H86" s="2134"/>
      <c r="I86" s="2134"/>
      <c r="J86" s="2134"/>
      <c r="K86" s="3131"/>
      <c r="L86" s="2219"/>
    </row>
    <row r="87" spans="1:12" ht="15.75" x14ac:dyDescent="0.2">
      <c r="A87" s="2132"/>
      <c r="B87" s="2133"/>
      <c r="C87" s="2134"/>
      <c r="D87" s="2135">
        <f t="shared" si="1"/>
        <v>0</v>
      </c>
      <c r="E87" s="2134"/>
      <c r="F87" s="2134"/>
      <c r="G87" s="2134"/>
      <c r="H87" s="2134"/>
      <c r="I87" s="2134"/>
      <c r="J87" s="2134"/>
      <c r="K87" s="3131"/>
      <c r="L87" s="2219"/>
    </row>
    <row r="88" spans="1:12" ht="15.75" x14ac:dyDescent="0.2">
      <c r="A88" s="2132"/>
      <c r="B88" s="2133"/>
      <c r="C88" s="2134"/>
      <c r="D88" s="2135">
        <f t="shared" si="1"/>
        <v>0</v>
      </c>
      <c r="E88" s="2134"/>
      <c r="F88" s="2134"/>
      <c r="G88" s="2134"/>
      <c r="H88" s="2134"/>
      <c r="I88" s="2134"/>
      <c r="J88" s="2134"/>
      <c r="K88" s="3131"/>
      <c r="L88" s="2219"/>
    </row>
    <row r="89" spans="1:12" ht="15.75" x14ac:dyDescent="0.2">
      <c r="A89" s="2132"/>
      <c r="B89" s="2133"/>
      <c r="C89" s="2134"/>
      <c r="D89" s="2135">
        <f t="shared" si="1"/>
        <v>0</v>
      </c>
      <c r="E89" s="2134"/>
      <c r="F89" s="2134"/>
      <c r="G89" s="2134"/>
      <c r="H89" s="2134"/>
      <c r="I89" s="2134"/>
      <c r="J89" s="2134"/>
      <c r="K89" s="3131"/>
      <c r="L89" s="2219"/>
    </row>
    <row r="90" spans="1:12" ht="15.75" x14ac:dyDescent="0.2">
      <c r="A90" s="2132"/>
      <c r="B90" s="2133"/>
      <c r="C90" s="2134"/>
      <c r="D90" s="2135">
        <f t="shared" si="1"/>
        <v>0</v>
      </c>
      <c r="E90" s="2134"/>
      <c r="F90" s="2134"/>
      <c r="G90" s="2134"/>
      <c r="H90" s="2134"/>
      <c r="I90" s="2134"/>
      <c r="J90" s="2134"/>
      <c r="K90" s="3131"/>
      <c r="L90" s="2219"/>
    </row>
    <row r="91" spans="1:12" ht="15.75" x14ac:dyDescent="0.2">
      <c r="A91" s="2132"/>
      <c r="B91" s="2133"/>
      <c r="C91" s="2134"/>
      <c r="D91" s="2135">
        <f t="shared" si="1"/>
        <v>0</v>
      </c>
      <c r="E91" s="2134"/>
      <c r="F91" s="2134"/>
      <c r="G91" s="2134"/>
      <c r="H91" s="2134"/>
      <c r="I91" s="2134"/>
      <c r="J91" s="2134"/>
      <c r="K91" s="3131"/>
      <c r="L91" s="2219"/>
    </row>
    <row r="92" spans="1:12" ht="15.75" x14ac:dyDescent="0.2">
      <c r="A92" s="2132"/>
      <c r="B92" s="2133"/>
      <c r="C92" s="2134"/>
      <c r="D92" s="2135">
        <f t="shared" si="1"/>
        <v>0</v>
      </c>
      <c r="E92" s="2134"/>
      <c r="F92" s="2134"/>
      <c r="G92" s="2134"/>
      <c r="H92" s="2134"/>
      <c r="I92" s="2134"/>
      <c r="J92" s="2134"/>
      <c r="K92" s="3131"/>
      <c r="L92" s="2219"/>
    </row>
    <row r="93" spans="1:12" ht="15.75" x14ac:dyDescent="0.2">
      <c r="A93" s="2132"/>
      <c r="B93" s="2133"/>
      <c r="C93" s="2134"/>
      <c r="D93" s="2135">
        <f t="shared" si="1"/>
        <v>0</v>
      </c>
      <c r="E93" s="2134"/>
      <c r="F93" s="2134"/>
      <c r="G93" s="2134"/>
      <c r="H93" s="2134"/>
      <c r="I93" s="2134"/>
      <c r="J93" s="2134"/>
      <c r="K93" s="3131"/>
      <c r="L93" s="2219"/>
    </row>
    <row r="94" spans="1:12" ht="15.75" x14ac:dyDescent="0.2">
      <c r="A94" s="2132"/>
      <c r="B94" s="2133"/>
      <c r="C94" s="2134"/>
      <c r="D94" s="2135">
        <f t="shared" si="1"/>
        <v>0</v>
      </c>
      <c r="E94" s="2134"/>
      <c r="F94" s="2134"/>
      <c r="G94" s="2134"/>
      <c r="H94" s="2134"/>
      <c r="I94" s="2134"/>
      <c r="J94" s="2134"/>
      <c r="K94" s="3131"/>
      <c r="L94" s="2219"/>
    </row>
    <row r="95" spans="1:12" ht="15.75" x14ac:dyDescent="0.2">
      <c r="A95" s="2132"/>
      <c r="B95" s="2133"/>
      <c r="C95" s="2134"/>
      <c r="D95" s="2135">
        <f t="shared" si="1"/>
        <v>0</v>
      </c>
      <c r="E95" s="2134"/>
      <c r="F95" s="2134"/>
      <c r="G95" s="2134"/>
      <c r="H95" s="2134"/>
      <c r="I95" s="2134"/>
      <c r="J95" s="2134"/>
      <c r="K95" s="3131"/>
      <c r="L95" s="2219"/>
    </row>
    <row r="96" spans="1:12" ht="15.75" x14ac:dyDescent="0.2">
      <c r="A96" s="2132"/>
      <c r="B96" s="2133"/>
      <c r="C96" s="2134"/>
      <c r="D96" s="2135">
        <f t="shared" si="1"/>
        <v>0</v>
      </c>
      <c r="E96" s="2134"/>
      <c r="F96" s="2134"/>
      <c r="G96" s="2134"/>
      <c r="H96" s="2134"/>
      <c r="I96" s="2134"/>
      <c r="J96" s="2134"/>
      <c r="K96" s="3131"/>
      <c r="L96" s="2219"/>
    </row>
    <row r="97" spans="1:12" ht="15.75" x14ac:dyDescent="0.2">
      <c r="A97" s="2132"/>
      <c r="B97" s="2133"/>
      <c r="C97" s="2134"/>
      <c r="D97" s="2135">
        <f t="shared" si="1"/>
        <v>0</v>
      </c>
      <c r="E97" s="2134"/>
      <c r="F97" s="2134"/>
      <c r="G97" s="2134"/>
      <c r="H97" s="2134"/>
      <c r="I97" s="2134"/>
      <c r="J97" s="2134"/>
      <c r="K97" s="3131"/>
      <c r="L97" s="2219"/>
    </row>
    <row r="98" spans="1:12" ht="15.75" x14ac:dyDescent="0.2">
      <c r="A98" s="2132"/>
      <c r="B98" s="2133"/>
      <c r="C98" s="2134"/>
      <c r="D98" s="2135">
        <f t="shared" si="1"/>
        <v>0</v>
      </c>
      <c r="E98" s="2134"/>
      <c r="F98" s="2134"/>
      <c r="G98" s="2134"/>
      <c r="H98" s="2134"/>
      <c r="I98" s="2134"/>
      <c r="J98" s="2134"/>
      <c r="K98" s="3131"/>
      <c r="L98" s="2219"/>
    </row>
    <row r="99" spans="1:12" ht="15.75" x14ac:dyDescent="0.2">
      <c r="A99" s="2132"/>
      <c r="B99" s="2133"/>
      <c r="C99" s="2134"/>
      <c r="D99" s="2135">
        <f t="shared" si="1"/>
        <v>0</v>
      </c>
      <c r="E99" s="2134"/>
      <c r="F99" s="2134"/>
      <c r="G99" s="2134"/>
      <c r="H99" s="2134"/>
      <c r="I99" s="2134"/>
      <c r="J99" s="2134"/>
      <c r="K99" s="3131"/>
      <c r="L99" s="2219"/>
    </row>
    <row r="100" spans="1:12" ht="15.75" x14ac:dyDescent="0.2">
      <c r="A100" s="2132"/>
      <c r="B100" s="2133"/>
      <c r="C100" s="2134"/>
      <c r="D100" s="2135">
        <f t="shared" si="1"/>
        <v>0</v>
      </c>
      <c r="E100" s="2134"/>
      <c r="F100" s="2134"/>
      <c r="G100" s="2134"/>
      <c r="H100" s="2134"/>
      <c r="I100" s="2134"/>
      <c r="J100" s="2134"/>
      <c r="K100" s="3131"/>
      <c r="L100" s="2219"/>
    </row>
    <row r="101" spans="1:12" ht="15.75" x14ac:dyDescent="0.2">
      <c r="A101" s="2132"/>
      <c r="B101" s="2133"/>
      <c r="C101" s="2134"/>
      <c r="D101" s="2135">
        <f t="shared" si="1"/>
        <v>0</v>
      </c>
      <c r="E101" s="2134"/>
      <c r="F101" s="2134"/>
      <c r="G101" s="2134"/>
      <c r="H101" s="2134"/>
      <c r="I101" s="2134"/>
      <c r="J101" s="2134"/>
      <c r="K101" s="3131"/>
      <c r="L101" s="2219"/>
    </row>
    <row r="102" spans="1:12" ht="15.75" x14ac:dyDescent="0.2">
      <c r="A102" s="2132"/>
      <c r="B102" s="2133"/>
      <c r="C102" s="2134"/>
      <c r="D102" s="2135">
        <f t="shared" si="1"/>
        <v>0</v>
      </c>
      <c r="E102" s="2134"/>
      <c r="F102" s="2134"/>
      <c r="G102" s="2134"/>
      <c r="H102" s="2134"/>
      <c r="I102" s="2134"/>
      <c r="J102" s="2134"/>
      <c r="K102" s="3131"/>
      <c r="L102" s="2219"/>
    </row>
    <row r="103" spans="1:12" ht="15.75" x14ac:dyDescent="0.2">
      <c r="A103" s="2132"/>
      <c r="B103" s="2133"/>
      <c r="C103" s="2134"/>
      <c r="D103" s="2135">
        <f t="shared" si="1"/>
        <v>0</v>
      </c>
      <c r="E103" s="2134"/>
      <c r="F103" s="2134"/>
      <c r="G103" s="2134"/>
      <c r="H103" s="2134"/>
      <c r="I103" s="2134"/>
      <c r="J103" s="2134"/>
      <c r="K103" s="3131"/>
      <c r="L103" s="2219"/>
    </row>
    <row r="104" spans="1:12" ht="15.75" x14ac:dyDescent="0.2">
      <c r="A104" s="2132"/>
      <c r="B104" s="2133"/>
      <c r="C104" s="2134"/>
      <c r="D104" s="2135">
        <f t="shared" si="1"/>
        <v>0</v>
      </c>
      <c r="E104" s="2134"/>
      <c r="F104" s="2134"/>
      <c r="G104" s="2134"/>
      <c r="H104" s="2134"/>
      <c r="I104" s="2134"/>
      <c r="J104" s="2134"/>
      <c r="K104" s="3131"/>
      <c r="L104" s="2219"/>
    </row>
    <row r="105" spans="1:12" ht="15.75" x14ac:dyDescent="0.2">
      <c r="A105" s="2132"/>
      <c r="B105" s="2133"/>
      <c r="C105" s="2134"/>
      <c r="D105" s="2135">
        <f t="shared" si="1"/>
        <v>0</v>
      </c>
      <c r="E105" s="2134"/>
      <c r="F105" s="2134"/>
      <c r="G105" s="2134"/>
      <c r="H105" s="2134"/>
      <c r="I105" s="2134"/>
      <c r="J105" s="2134"/>
      <c r="K105" s="3131"/>
      <c r="L105" s="2219"/>
    </row>
    <row r="106" spans="1:12" ht="15.75" x14ac:dyDescent="0.2">
      <c r="A106" s="2132"/>
      <c r="B106" s="2133"/>
      <c r="C106" s="2134"/>
      <c r="D106" s="2135">
        <f t="shared" si="1"/>
        <v>0</v>
      </c>
      <c r="E106" s="2134"/>
      <c r="F106" s="2134"/>
      <c r="G106" s="2134"/>
      <c r="H106" s="2134"/>
      <c r="I106" s="2134"/>
      <c r="J106" s="2134"/>
      <c r="K106" s="3131"/>
      <c r="L106" s="2219"/>
    </row>
    <row r="107" spans="1:12" ht="15.75" x14ac:dyDescent="0.2">
      <c r="A107" s="2132"/>
      <c r="B107" s="2133"/>
      <c r="C107" s="2134"/>
      <c r="D107" s="2135">
        <f t="shared" si="1"/>
        <v>0</v>
      </c>
      <c r="E107" s="2134"/>
      <c r="F107" s="2134"/>
      <c r="G107" s="2134"/>
      <c r="H107" s="2134"/>
      <c r="I107" s="2134"/>
      <c r="J107" s="2134"/>
      <c r="K107" s="3131"/>
      <c r="L107" s="2219"/>
    </row>
    <row r="108" spans="1:12" ht="15.75" x14ac:dyDescent="0.2">
      <c r="A108" s="2132"/>
      <c r="B108" s="2133"/>
      <c r="C108" s="2134"/>
      <c r="D108" s="2135">
        <f t="shared" si="1"/>
        <v>0</v>
      </c>
      <c r="E108" s="2134"/>
      <c r="F108" s="2134"/>
      <c r="G108" s="2134"/>
      <c r="H108" s="2134"/>
      <c r="I108" s="2134"/>
      <c r="J108" s="2134"/>
      <c r="K108" s="3131"/>
      <c r="L108" s="2219"/>
    </row>
    <row r="109" spans="1:12" ht="15.75" x14ac:dyDescent="0.2">
      <c r="A109" s="2132"/>
      <c r="B109" s="2133"/>
      <c r="C109" s="2134"/>
      <c r="D109" s="2135">
        <f t="shared" si="1"/>
        <v>0</v>
      </c>
      <c r="E109" s="2134"/>
      <c r="F109" s="2134"/>
      <c r="G109" s="2134"/>
      <c r="H109" s="2134"/>
      <c r="I109" s="2134"/>
      <c r="J109" s="2134"/>
      <c r="K109" s="3131"/>
      <c r="L109" s="2219"/>
    </row>
    <row r="110" spans="1:12" ht="15.75" x14ac:dyDescent="0.2">
      <c r="A110" s="2132"/>
      <c r="B110" s="2133"/>
      <c r="C110" s="2134"/>
      <c r="D110" s="2135">
        <f t="shared" si="1"/>
        <v>0</v>
      </c>
      <c r="E110" s="2134"/>
      <c r="F110" s="2134"/>
      <c r="G110" s="2134"/>
      <c r="H110" s="2134"/>
      <c r="I110" s="2134"/>
      <c r="J110" s="2134"/>
      <c r="K110" s="3131"/>
      <c r="L110" s="2219"/>
    </row>
    <row r="111" spans="1:12" ht="15.75" x14ac:dyDescent="0.2">
      <c r="A111" s="2132"/>
      <c r="B111" s="2133"/>
      <c r="C111" s="2134"/>
      <c r="D111" s="2135">
        <f t="shared" si="1"/>
        <v>0</v>
      </c>
      <c r="E111" s="2134"/>
      <c r="F111" s="2134"/>
      <c r="G111" s="2134"/>
      <c r="H111" s="2134"/>
      <c r="I111" s="2134"/>
      <c r="J111" s="2134"/>
      <c r="K111" s="3131"/>
      <c r="L111" s="2219"/>
    </row>
    <row r="112" spans="1:12" ht="15.75" x14ac:dyDescent="0.2">
      <c r="A112" s="2132"/>
      <c r="B112" s="2133"/>
      <c r="C112" s="2134"/>
      <c r="D112" s="2135">
        <f t="shared" si="1"/>
        <v>0</v>
      </c>
      <c r="E112" s="2134"/>
      <c r="F112" s="2134"/>
      <c r="G112" s="2134"/>
      <c r="H112" s="2134"/>
      <c r="I112" s="2134"/>
      <c r="J112" s="2134"/>
      <c r="K112" s="3131"/>
      <c r="L112" s="2219"/>
    </row>
    <row r="113" spans="1:12" ht="15.75" x14ac:dyDescent="0.2">
      <c r="A113" s="2132"/>
      <c r="B113" s="2133"/>
      <c r="C113" s="2134"/>
      <c r="D113" s="2135">
        <f t="shared" si="1"/>
        <v>0</v>
      </c>
      <c r="E113" s="2134"/>
      <c r="F113" s="2134"/>
      <c r="G113" s="2134"/>
      <c r="H113" s="2134"/>
      <c r="I113" s="2134"/>
      <c r="J113" s="2134"/>
      <c r="K113" s="3131"/>
      <c r="L113" s="2219"/>
    </row>
    <row r="114" spans="1:12" ht="15.75" x14ac:dyDescent="0.2">
      <c r="A114" s="2132"/>
      <c r="B114" s="2133"/>
      <c r="C114" s="2134"/>
      <c r="D114" s="2135">
        <f t="shared" si="1"/>
        <v>0</v>
      </c>
      <c r="E114" s="2134"/>
      <c r="F114" s="2134"/>
      <c r="G114" s="2134"/>
      <c r="H114" s="2134"/>
      <c r="I114" s="2134"/>
      <c r="J114" s="2134"/>
      <c r="K114" s="3131"/>
      <c r="L114" s="2219"/>
    </row>
    <row r="115" spans="1:12" ht="15.75" x14ac:dyDescent="0.2">
      <c r="A115" s="2132"/>
      <c r="B115" s="2133"/>
      <c r="C115" s="2134"/>
      <c r="D115" s="2135">
        <f t="shared" si="1"/>
        <v>0</v>
      </c>
      <c r="E115" s="2134"/>
      <c r="F115" s="2134"/>
      <c r="G115" s="2134"/>
      <c r="H115" s="2134"/>
      <c r="I115" s="2134"/>
      <c r="J115" s="2134"/>
      <c r="K115" s="3131"/>
      <c r="L115" s="2219"/>
    </row>
    <row r="116" spans="1:12" ht="15.75" x14ac:dyDescent="0.2">
      <c r="A116" s="2132"/>
      <c r="B116" s="2133"/>
      <c r="C116" s="2134"/>
      <c r="D116" s="2135">
        <f t="shared" si="1"/>
        <v>0</v>
      </c>
      <c r="E116" s="2134"/>
      <c r="F116" s="2134"/>
      <c r="G116" s="2134"/>
      <c r="H116" s="2134"/>
      <c r="I116" s="2134"/>
      <c r="J116" s="2134"/>
      <c r="K116" s="3131"/>
      <c r="L116" s="2219"/>
    </row>
    <row r="117" spans="1:12" ht="15.75" x14ac:dyDescent="0.2">
      <c r="A117" s="2132"/>
      <c r="B117" s="2133"/>
      <c r="C117" s="2134"/>
      <c r="D117" s="2135">
        <f t="shared" si="1"/>
        <v>0</v>
      </c>
      <c r="E117" s="2134"/>
      <c r="F117" s="2134"/>
      <c r="G117" s="2134"/>
      <c r="H117" s="2134"/>
      <c r="I117" s="2134"/>
      <c r="J117" s="2134"/>
      <c r="K117" s="3131"/>
      <c r="L117" s="2219"/>
    </row>
    <row r="118" spans="1:12" ht="15.75" x14ac:dyDescent="0.2">
      <c r="A118" s="2132"/>
      <c r="B118" s="2133"/>
      <c r="C118" s="2134"/>
      <c r="D118" s="2135">
        <f t="shared" si="1"/>
        <v>0</v>
      </c>
      <c r="E118" s="2134"/>
      <c r="F118" s="2134"/>
      <c r="G118" s="2134"/>
      <c r="H118" s="2134"/>
      <c r="I118" s="2134"/>
      <c r="J118" s="2134"/>
      <c r="K118" s="3131"/>
      <c r="L118" s="2219"/>
    </row>
    <row r="119" spans="1:12" ht="15.75" x14ac:dyDescent="0.2">
      <c r="A119" s="2132"/>
      <c r="B119" s="2133"/>
      <c r="C119" s="2134"/>
      <c r="D119" s="2135">
        <f t="shared" si="1"/>
        <v>0</v>
      </c>
      <c r="E119" s="2134"/>
      <c r="F119" s="2134"/>
      <c r="G119" s="2134"/>
      <c r="H119" s="2134"/>
      <c r="I119" s="2134"/>
      <c r="J119" s="2134"/>
      <c r="K119" s="3131"/>
      <c r="L119" s="2219"/>
    </row>
    <row r="120" spans="1:12" ht="15.75" x14ac:dyDescent="0.2">
      <c r="A120" s="2132"/>
      <c r="B120" s="2133"/>
      <c r="C120" s="2134"/>
      <c r="D120" s="2135">
        <f t="shared" si="1"/>
        <v>0</v>
      </c>
      <c r="E120" s="2134"/>
      <c r="F120" s="2134"/>
      <c r="G120" s="2134"/>
      <c r="H120" s="2134"/>
      <c r="I120" s="2134"/>
      <c r="J120" s="2134"/>
      <c r="K120" s="3131"/>
      <c r="L120" s="2219"/>
    </row>
    <row r="121" spans="1:12" ht="15.75" x14ac:dyDescent="0.2">
      <c r="A121" s="2132"/>
      <c r="B121" s="2133"/>
      <c r="C121" s="2134"/>
      <c r="D121" s="2135">
        <f t="shared" si="1"/>
        <v>0</v>
      </c>
      <c r="E121" s="2134"/>
      <c r="F121" s="2134"/>
      <c r="G121" s="2134"/>
      <c r="H121" s="2134"/>
      <c r="I121" s="2134"/>
      <c r="J121" s="2134"/>
      <c r="K121" s="3131"/>
      <c r="L121" s="2219"/>
    </row>
    <row r="122" spans="1:12" ht="15.75" x14ac:dyDescent="0.2">
      <c r="A122" s="2132"/>
      <c r="B122" s="2133"/>
      <c r="C122" s="2134"/>
      <c r="D122" s="2135">
        <f t="shared" si="1"/>
        <v>0</v>
      </c>
      <c r="E122" s="2134"/>
      <c r="F122" s="2134"/>
      <c r="G122" s="2134"/>
      <c r="H122" s="2134"/>
      <c r="I122" s="2134"/>
      <c r="J122" s="2134"/>
      <c r="K122" s="3131"/>
      <c r="L122" s="2219"/>
    </row>
    <row r="123" spans="1:12" ht="15.75" x14ac:dyDescent="0.2">
      <c r="A123" s="2132"/>
      <c r="B123" s="2133"/>
      <c r="C123" s="2134"/>
      <c r="D123" s="2135">
        <f t="shared" si="1"/>
        <v>0</v>
      </c>
      <c r="E123" s="2134"/>
      <c r="F123" s="2134"/>
      <c r="G123" s="2134"/>
      <c r="H123" s="2134"/>
      <c r="I123" s="2134"/>
      <c r="J123" s="2134"/>
      <c r="K123" s="3131"/>
      <c r="L123" s="2219"/>
    </row>
    <row r="124" spans="1:12" ht="15.75" x14ac:dyDescent="0.2">
      <c r="A124" s="2132"/>
      <c r="B124" s="2133"/>
      <c r="C124" s="2134"/>
      <c r="D124" s="2135">
        <f t="shared" si="1"/>
        <v>0</v>
      </c>
      <c r="E124" s="2134"/>
      <c r="F124" s="2134"/>
      <c r="G124" s="2134"/>
      <c r="H124" s="2134"/>
      <c r="I124" s="2134"/>
      <c r="J124" s="2134"/>
      <c r="K124" s="3131"/>
      <c r="L124" s="2219"/>
    </row>
    <row r="125" spans="1:12" ht="15.75" x14ac:dyDescent="0.2">
      <c r="A125" s="2132"/>
      <c r="B125" s="2133"/>
      <c r="C125" s="2134"/>
      <c r="D125" s="2135">
        <f t="shared" si="1"/>
        <v>0</v>
      </c>
      <c r="E125" s="2134"/>
      <c r="F125" s="2134"/>
      <c r="G125" s="2134"/>
      <c r="H125" s="2134"/>
      <c r="I125" s="2134"/>
      <c r="J125" s="2134"/>
      <c r="K125" s="3131"/>
      <c r="L125" s="2219"/>
    </row>
    <row r="126" spans="1:12" ht="15.75" x14ac:dyDescent="0.2">
      <c r="A126" s="2132"/>
      <c r="B126" s="2133"/>
      <c r="C126" s="2134"/>
      <c r="D126" s="2135">
        <f t="shared" si="1"/>
        <v>0</v>
      </c>
      <c r="E126" s="2134"/>
      <c r="F126" s="2134"/>
      <c r="G126" s="2134"/>
      <c r="H126" s="2134"/>
      <c r="I126" s="2134"/>
      <c r="J126" s="2134"/>
      <c r="K126" s="3131"/>
      <c r="L126" s="2219"/>
    </row>
    <row r="127" spans="1:12" ht="15.75" x14ac:dyDescent="0.2">
      <c r="A127" s="2132"/>
      <c r="B127" s="2133"/>
      <c r="C127" s="2134"/>
      <c r="D127" s="2135">
        <f t="shared" si="1"/>
        <v>0</v>
      </c>
      <c r="E127" s="2134"/>
      <c r="F127" s="2134"/>
      <c r="G127" s="2134"/>
      <c r="H127" s="2134"/>
      <c r="I127" s="2134"/>
      <c r="J127" s="2134"/>
      <c r="K127" s="3131"/>
      <c r="L127" s="2219"/>
    </row>
    <row r="128" spans="1:12" ht="15.75" x14ac:dyDescent="0.2">
      <c r="A128" s="2132"/>
      <c r="B128" s="2133"/>
      <c r="C128" s="2134"/>
      <c r="D128" s="2135">
        <f t="shared" si="1"/>
        <v>0</v>
      </c>
      <c r="E128" s="2134"/>
      <c r="F128" s="2134"/>
      <c r="G128" s="2134"/>
      <c r="H128" s="2134"/>
      <c r="I128" s="2134"/>
      <c r="J128" s="2134"/>
      <c r="K128" s="3131"/>
      <c r="L128" s="2219"/>
    </row>
    <row r="129" spans="1:12" ht="15.75" x14ac:dyDescent="0.2">
      <c r="A129" s="2132"/>
      <c r="B129" s="2133"/>
      <c r="C129" s="2134"/>
      <c r="D129" s="2135">
        <f t="shared" si="1"/>
        <v>0</v>
      </c>
      <c r="E129" s="2134"/>
      <c r="F129" s="2134"/>
      <c r="G129" s="2134"/>
      <c r="H129" s="2134"/>
      <c r="I129" s="2134"/>
      <c r="J129" s="2134"/>
      <c r="K129" s="3131"/>
      <c r="L129" s="2219"/>
    </row>
    <row r="130" spans="1:12" ht="15.75" x14ac:dyDescent="0.2">
      <c r="A130" s="2132"/>
      <c r="B130" s="2133"/>
      <c r="C130" s="2134"/>
      <c r="D130" s="2135">
        <f t="shared" si="1"/>
        <v>0</v>
      </c>
      <c r="E130" s="2134"/>
      <c r="F130" s="2134"/>
      <c r="G130" s="2134"/>
      <c r="H130" s="2134"/>
      <c r="I130" s="2134"/>
      <c r="J130" s="2134"/>
      <c r="K130" s="3131"/>
      <c r="L130" s="2219"/>
    </row>
    <row r="131" spans="1:12" ht="15.75" x14ac:dyDescent="0.2">
      <c r="A131" s="2132"/>
      <c r="B131" s="2133"/>
      <c r="C131" s="2134"/>
      <c r="D131" s="2135">
        <f t="shared" si="1"/>
        <v>0</v>
      </c>
      <c r="E131" s="2134"/>
      <c r="F131" s="2134"/>
      <c r="G131" s="2134"/>
      <c r="H131" s="2134"/>
      <c r="I131" s="2134"/>
      <c r="J131" s="2134"/>
      <c r="K131" s="3131"/>
      <c r="L131" s="2219"/>
    </row>
    <row r="132" spans="1:12" ht="15.75" x14ac:dyDescent="0.2">
      <c r="A132" s="2132"/>
      <c r="B132" s="2133"/>
      <c r="C132" s="2134"/>
      <c r="D132" s="2135">
        <f t="shared" si="1"/>
        <v>0</v>
      </c>
      <c r="E132" s="2134"/>
      <c r="F132" s="2134"/>
      <c r="G132" s="2134"/>
      <c r="H132" s="2134"/>
      <c r="I132" s="2134"/>
      <c r="J132" s="2134"/>
      <c r="K132" s="3131"/>
      <c r="L132" s="2219"/>
    </row>
    <row r="133" spans="1:12" ht="15.75" x14ac:dyDescent="0.2">
      <c r="A133" s="2132"/>
      <c r="B133" s="2133"/>
      <c r="C133" s="2134"/>
      <c r="D133" s="2135">
        <f t="shared" si="1"/>
        <v>0</v>
      </c>
      <c r="E133" s="2134"/>
      <c r="F133" s="2134"/>
      <c r="G133" s="2134"/>
      <c r="H133" s="2134"/>
      <c r="I133" s="2134"/>
      <c r="J133" s="2134"/>
      <c r="K133" s="3131"/>
      <c r="L133" s="2219"/>
    </row>
    <row r="134" spans="1:12" ht="15.75" x14ac:dyDescent="0.2">
      <c r="A134" s="2132"/>
      <c r="B134" s="2133"/>
      <c r="C134" s="2134"/>
      <c r="D134" s="2135">
        <f t="shared" si="1"/>
        <v>0</v>
      </c>
      <c r="E134" s="2134"/>
      <c r="F134" s="2134"/>
      <c r="G134" s="2134"/>
      <c r="H134" s="2134"/>
      <c r="I134" s="2134"/>
      <c r="J134" s="2134"/>
      <c r="K134" s="3131"/>
      <c r="L134" s="2219"/>
    </row>
    <row r="135" spans="1:12" ht="15.75" x14ac:dyDescent="0.2">
      <c r="A135" s="2132"/>
      <c r="B135" s="2133"/>
      <c r="C135" s="2134"/>
      <c r="D135" s="2135">
        <f t="shared" ref="D135:D198" si="2">+C135*(100-E135)/100</f>
        <v>0</v>
      </c>
      <c r="E135" s="2134"/>
      <c r="F135" s="2134"/>
      <c r="G135" s="2134"/>
      <c r="H135" s="2134"/>
      <c r="I135" s="2134"/>
      <c r="J135" s="2134"/>
      <c r="K135" s="3131"/>
      <c r="L135" s="2219"/>
    </row>
    <row r="136" spans="1:12" ht="15.75" x14ac:dyDescent="0.2">
      <c r="A136" s="2132"/>
      <c r="B136" s="2133"/>
      <c r="C136" s="2134"/>
      <c r="D136" s="2135">
        <f t="shared" si="2"/>
        <v>0</v>
      </c>
      <c r="E136" s="2134"/>
      <c r="F136" s="2134"/>
      <c r="G136" s="2134"/>
      <c r="H136" s="2134"/>
      <c r="I136" s="2134"/>
      <c r="J136" s="2134"/>
      <c r="K136" s="3131"/>
      <c r="L136" s="2219"/>
    </row>
    <row r="137" spans="1:12" ht="15.75" x14ac:dyDescent="0.2">
      <c r="A137" s="2132"/>
      <c r="B137" s="2133"/>
      <c r="C137" s="2134"/>
      <c r="D137" s="2135">
        <f t="shared" si="2"/>
        <v>0</v>
      </c>
      <c r="E137" s="2134"/>
      <c r="F137" s="2134"/>
      <c r="G137" s="2134"/>
      <c r="H137" s="2134"/>
      <c r="I137" s="2134"/>
      <c r="J137" s="2134"/>
      <c r="K137" s="3131"/>
      <c r="L137" s="2219"/>
    </row>
    <row r="138" spans="1:12" ht="15.75" x14ac:dyDescent="0.2">
      <c r="A138" s="2132"/>
      <c r="B138" s="2133"/>
      <c r="C138" s="2134"/>
      <c r="D138" s="2135">
        <f t="shared" si="2"/>
        <v>0</v>
      </c>
      <c r="E138" s="2134"/>
      <c r="F138" s="2134"/>
      <c r="G138" s="2134"/>
      <c r="H138" s="2134"/>
      <c r="I138" s="2134"/>
      <c r="J138" s="2134"/>
      <c r="K138" s="3131"/>
      <c r="L138" s="2219"/>
    </row>
    <row r="139" spans="1:12" ht="15.75" x14ac:dyDescent="0.2">
      <c r="A139" s="2132"/>
      <c r="B139" s="2133"/>
      <c r="C139" s="2134"/>
      <c r="D139" s="2135">
        <f t="shared" si="2"/>
        <v>0</v>
      </c>
      <c r="E139" s="2134"/>
      <c r="F139" s="2134"/>
      <c r="G139" s="2134"/>
      <c r="H139" s="2134"/>
      <c r="I139" s="2134"/>
      <c r="J139" s="2134"/>
      <c r="K139" s="3131"/>
      <c r="L139" s="2219"/>
    </row>
    <row r="140" spans="1:12" ht="15.75" x14ac:dyDescent="0.2">
      <c r="A140" s="2132"/>
      <c r="B140" s="2133"/>
      <c r="C140" s="2134"/>
      <c r="D140" s="2135">
        <f t="shared" si="2"/>
        <v>0</v>
      </c>
      <c r="E140" s="2134"/>
      <c r="F140" s="2134"/>
      <c r="G140" s="2134"/>
      <c r="H140" s="2134"/>
      <c r="I140" s="2134"/>
      <c r="J140" s="2134"/>
      <c r="K140" s="3131"/>
      <c r="L140" s="2219"/>
    </row>
    <row r="141" spans="1:12" ht="15.75" x14ac:dyDescent="0.2">
      <c r="A141" s="2132"/>
      <c r="B141" s="2133"/>
      <c r="C141" s="2134"/>
      <c r="D141" s="2135">
        <f t="shared" si="2"/>
        <v>0</v>
      </c>
      <c r="E141" s="2134"/>
      <c r="F141" s="2134"/>
      <c r="G141" s="2134"/>
      <c r="H141" s="2134"/>
      <c r="I141" s="2134"/>
      <c r="J141" s="2134"/>
      <c r="K141" s="3131"/>
      <c r="L141" s="2219"/>
    </row>
    <row r="142" spans="1:12" ht="15.75" x14ac:dyDescent="0.2">
      <c r="A142" s="2132"/>
      <c r="B142" s="2133"/>
      <c r="C142" s="2134"/>
      <c r="D142" s="2135">
        <f t="shared" si="2"/>
        <v>0</v>
      </c>
      <c r="E142" s="2134"/>
      <c r="F142" s="2134"/>
      <c r="G142" s="2134"/>
      <c r="H142" s="2134"/>
      <c r="I142" s="2134"/>
      <c r="J142" s="2134"/>
      <c r="K142" s="3131"/>
      <c r="L142" s="2219"/>
    </row>
    <row r="143" spans="1:12" ht="15.75" x14ac:dyDescent="0.2">
      <c r="A143" s="2132"/>
      <c r="B143" s="2133"/>
      <c r="C143" s="2134"/>
      <c r="D143" s="2135">
        <f t="shared" si="2"/>
        <v>0</v>
      </c>
      <c r="E143" s="2134"/>
      <c r="F143" s="2134"/>
      <c r="G143" s="2134"/>
      <c r="H143" s="2134"/>
      <c r="I143" s="2134"/>
      <c r="J143" s="2134"/>
      <c r="K143" s="3131"/>
      <c r="L143" s="2219"/>
    </row>
    <row r="144" spans="1:12" ht="15.75" x14ac:dyDescent="0.2">
      <c r="A144" s="2132"/>
      <c r="B144" s="2133"/>
      <c r="C144" s="2134"/>
      <c r="D144" s="2135">
        <f t="shared" si="2"/>
        <v>0</v>
      </c>
      <c r="E144" s="2134"/>
      <c r="F144" s="2134"/>
      <c r="G144" s="2134"/>
      <c r="H144" s="2134"/>
      <c r="I144" s="2134"/>
      <c r="J144" s="2134"/>
      <c r="K144" s="3131"/>
      <c r="L144" s="2219"/>
    </row>
    <row r="145" spans="1:12" ht="15.75" x14ac:dyDescent="0.2">
      <c r="A145" s="2132"/>
      <c r="B145" s="2133"/>
      <c r="C145" s="2134"/>
      <c r="D145" s="2135">
        <f t="shared" si="2"/>
        <v>0</v>
      </c>
      <c r="E145" s="2134"/>
      <c r="F145" s="2134"/>
      <c r="G145" s="2134"/>
      <c r="H145" s="2134"/>
      <c r="I145" s="2134"/>
      <c r="J145" s="2134"/>
      <c r="K145" s="3131"/>
      <c r="L145" s="2219"/>
    </row>
    <row r="146" spans="1:12" ht="15.75" x14ac:dyDescent="0.2">
      <c r="A146" s="2132"/>
      <c r="B146" s="2133"/>
      <c r="C146" s="2134"/>
      <c r="D146" s="2135">
        <f t="shared" si="2"/>
        <v>0</v>
      </c>
      <c r="E146" s="2134"/>
      <c r="F146" s="2134"/>
      <c r="G146" s="2134"/>
      <c r="H146" s="2134"/>
      <c r="I146" s="2134"/>
      <c r="J146" s="2134"/>
      <c r="K146" s="3131"/>
      <c r="L146" s="2219"/>
    </row>
    <row r="147" spans="1:12" ht="15.75" x14ac:dyDescent="0.2">
      <c r="A147" s="2132"/>
      <c r="B147" s="2133"/>
      <c r="C147" s="2134"/>
      <c r="D147" s="2135">
        <f t="shared" si="2"/>
        <v>0</v>
      </c>
      <c r="E147" s="2134"/>
      <c r="F147" s="2134"/>
      <c r="G147" s="2134"/>
      <c r="H147" s="2134"/>
      <c r="I147" s="2134"/>
      <c r="J147" s="2134"/>
      <c r="K147" s="3131"/>
      <c r="L147" s="2219"/>
    </row>
    <row r="148" spans="1:12" ht="15.75" x14ac:dyDescent="0.2">
      <c r="A148" s="2132"/>
      <c r="B148" s="2133"/>
      <c r="C148" s="2134"/>
      <c r="D148" s="2135">
        <f t="shared" si="2"/>
        <v>0</v>
      </c>
      <c r="E148" s="2134"/>
      <c r="F148" s="2134"/>
      <c r="G148" s="2134"/>
      <c r="H148" s="2134"/>
      <c r="I148" s="2134"/>
      <c r="J148" s="2134"/>
      <c r="K148" s="3131"/>
      <c r="L148" s="2219"/>
    </row>
    <row r="149" spans="1:12" ht="15.75" x14ac:dyDescent="0.2">
      <c r="A149" s="2132"/>
      <c r="B149" s="2133"/>
      <c r="C149" s="2134"/>
      <c r="D149" s="2135">
        <f t="shared" si="2"/>
        <v>0</v>
      </c>
      <c r="E149" s="2134"/>
      <c r="F149" s="2134"/>
      <c r="G149" s="2134"/>
      <c r="H149" s="2134"/>
      <c r="I149" s="2134"/>
      <c r="J149" s="2134"/>
      <c r="K149" s="3131"/>
      <c r="L149" s="2219"/>
    </row>
    <row r="150" spans="1:12" ht="15.75" x14ac:dyDescent="0.2">
      <c r="A150" s="2132"/>
      <c r="B150" s="2133"/>
      <c r="C150" s="2134"/>
      <c r="D150" s="2135">
        <f t="shared" si="2"/>
        <v>0</v>
      </c>
      <c r="E150" s="2134"/>
      <c r="F150" s="2134"/>
      <c r="G150" s="2134"/>
      <c r="H150" s="2134"/>
      <c r="I150" s="2134"/>
      <c r="J150" s="2134"/>
      <c r="K150" s="3131"/>
      <c r="L150" s="2219"/>
    </row>
    <row r="151" spans="1:12" ht="15.75" x14ac:dyDescent="0.2">
      <c r="A151" s="2132"/>
      <c r="B151" s="2133"/>
      <c r="C151" s="2134"/>
      <c r="D151" s="2135">
        <f t="shared" si="2"/>
        <v>0</v>
      </c>
      <c r="E151" s="2134"/>
      <c r="F151" s="2134"/>
      <c r="G151" s="2134"/>
      <c r="H151" s="2134"/>
      <c r="I151" s="2134"/>
      <c r="J151" s="2134"/>
      <c r="K151" s="3131"/>
      <c r="L151" s="2219"/>
    </row>
    <row r="152" spans="1:12" ht="15.75" x14ac:dyDescent="0.2">
      <c r="A152" s="2132"/>
      <c r="B152" s="2133"/>
      <c r="C152" s="2134"/>
      <c r="D152" s="2135">
        <f t="shared" si="2"/>
        <v>0</v>
      </c>
      <c r="E152" s="2134"/>
      <c r="F152" s="2134"/>
      <c r="G152" s="2134"/>
      <c r="H152" s="2134"/>
      <c r="I152" s="2134"/>
      <c r="J152" s="2134"/>
      <c r="K152" s="3131"/>
      <c r="L152" s="2219"/>
    </row>
    <row r="153" spans="1:12" ht="15.75" x14ac:dyDescent="0.2">
      <c r="A153" s="2132"/>
      <c r="B153" s="2133"/>
      <c r="C153" s="2134"/>
      <c r="D153" s="2135">
        <f t="shared" si="2"/>
        <v>0</v>
      </c>
      <c r="E153" s="2134"/>
      <c r="F153" s="2134"/>
      <c r="G153" s="2134"/>
      <c r="H153" s="2134"/>
      <c r="I153" s="2134"/>
      <c r="J153" s="2134"/>
      <c r="K153" s="3131"/>
      <c r="L153" s="2219"/>
    </row>
    <row r="154" spans="1:12" ht="15.75" x14ac:dyDescent="0.2">
      <c r="A154" s="2132"/>
      <c r="B154" s="2133"/>
      <c r="C154" s="2134"/>
      <c r="D154" s="2135">
        <f t="shared" si="2"/>
        <v>0</v>
      </c>
      <c r="E154" s="2134"/>
      <c r="F154" s="2134"/>
      <c r="G154" s="2134"/>
      <c r="H154" s="2134"/>
      <c r="I154" s="2134"/>
      <c r="J154" s="2134"/>
      <c r="K154" s="3131"/>
      <c r="L154" s="2219"/>
    </row>
    <row r="155" spans="1:12" ht="15.75" x14ac:dyDescent="0.2">
      <c r="A155" s="2132"/>
      <c r="B155" s="2133"/>
      <c r="C155" s="2134"/>
      <c r="D155" s="2135">
        <f t="shared" si="2"/>
        <v>0</v>
      </c>
      <c r="E155" s="2134"/>
      <c r="F155" s="2134"/>
      <c r="G155" s="2134"/>
      <c r="H155" s="2134"/>
      <c r="I155" s="2134"/>
      <c r="J155" s="2134"/>
      <c r="K155" s="3131"/>
      <c r="L155" s="2219"/>
    </row>
    <row r="156" spans="1:12" ht="15.75" x14ac:dyDescent="0.2">
      <c r="A156" s="2132"/>
      <c r="B156" s="2133"/>
      <c r="C156" s="2134"/>
      <c r="D156" s="2135">
        <f t="shared" si="2"/>
        <v>0</v>
      </c>
      <c r="E156" s="2134"/>
      <c r="F156" s="2134"/>
      <c r="G156" s="2134"/>
      <c r="H156" s="2134"/>
      <c r="I156" s="2134"/>
      <c r="J156" s="2134"/>
      <c r="K156" s="3131"/>
      <c r="L156" s="2219"/>
    </row>
    <row r="157" spans="1:12" ht="15.75" x14ac:dyDescent="0.2">
      <c r="A157" s="2132"/>
      <c r="B157" s="2133"/>
      <c r="C157" s="2134"/>
      <c r="D157" s="2135">
        <f t="shared" si="2"/>
        <v>0</v>
      </c>
      <c r="E157" s="2134"/>
      <c r="F157" s="2134"/>
      <c r="G157" s="2134"/>
      <c r="H157" s="2134"/>
      <c r="I157" s="2134"/>
      <c r="J157" s="2134"/>
      <c r="K157" s="3131"/>
      <c r="L157" s="2219"/>
    </row>
    <row r="158" spans="1:12" ht="15.75" x14ac:dyDescent="0.2">
      <c r="A158" s="2132"/>
      <c r="B158" s="2133"/>
      <c r="C158" s="2134"/>
      <c r="D158" s="2135">
        <f t="shared" si="2"/>
        <v>0</v>
      </c>
      <c r="E158" s="2134"/>
      <c r="F158" s="2134"/>
      <c r="G158" s="2134"/>
      <c r="H158" s="2134"/>
      <c r="I158" s="2134"/>
      <c r="J158" s="2134"/>
      <c r="K158" s="3131"/>
      <c r="L158" s="2219"/>
    </row>
    <row r="159" spans="1:12" ht="15.75" x14ac:dyDescent="0.2">
      <c r="A159" s="2132"/>
      <c r="B159" s="2133"/>
      <c r="C159" s="2134"/>
      <c r="D159" s="2135">
        <f t="shared" si="2"/>
        <v>0</v>
      </c>
      <c r="E159" s="2134"/>
      <c r="F159" s="2134"/>
      <c r="G159" s="2134"/>
      <c r="H159" s="2134"/>
      <c r="I159" s="2134"/>
      <c r="J159" s="2134"/>
      <c r="K159" s="3131"/>
      <c r="L159" s="2219"/>
    </row>
    <row r="160" spans="1:12" ht="15.75" x14ac:dyDescent="0.2">
      <c r="A160" s="2132"/>
      <c r="B160" s="2133"/>
      <c r="C160" s="2134"/>
      <c r="D160" s="2135">
        <f t="shared" si="2"/>
        <v>0</v>
      </c>
      <c r="E160" s="2134"/>
      <c r="F160" s="2134"/>
      <c r="G160" s="2134"/>
      <c r="H160" s="2134"/>
      <c r="I160" s="2134"/>
      <c r="J160" s="2134"/>
      <c r="K160" s="3131"/>
      <c r="L160" s="2219"/>
    </row>
    <row r="161" spans="1:12" ht="15.75" x14ac:dyDescent="0.2">
      <c r="A161" s="2132"/>
      <c r="B161" s="2133"/>
      <c r="C161" s="2134"/>
      <c r="D161" s="2135">
        <f t="shared" si="2"/>
        <v>0</v>
      </c>
      <c r="E161" s="2134"/>
      <c r="F161" s="2134"/>
      <c r="G161" s="2134"/>
      <c r="H161" s="2134"/>
      <c r="I161" s="2134"/>
      <c r="J161" s="2134"/>
      <c r="K161" s="3131"/>
      <c r="L161" s="2219"/>
    </row>
    <row r="162" spans="1:12" ht="15.75" x14ac:dyDescent="0.2">
      <c r="A162" s="2132"/>
      <c r="B162" s="2133"/>
      <c r="C162" s="2134"/>
      <c r="D162" s="2135">
        <f t="shared" si="2"/>
        <v>0</v>
      </c>
      <c r="E162" s="2134"/>
      <c r="F162" s="2134"/>
      <c r="G162" s="2134"/>
      <c r="H162" s="2134"/>
      <c r="I162" s="2134"/>
      <c r="J162" s="2134"/>
      <c r="K162" s="3131"/>
      <c r="L162" s="2219"/>
    </row>
    <row r="163" spans="1:12" ht="15.75" x14ac:dyDescent="0.2">
      <c r="A163" s="2132"/>
      <c r="B163" s="2133"/>
      <c r="C163" s="2134"/>
      <c r="D163" s="2135">
        <f t="shared" si="2"/>
        <v>0</v>
      </c>
      <c r="E163" s="2134"/>
      <c r="F163" s="2134"/>
      <c r="G163" s="2134"/>
      <c r="H163" s="2134"/>
      <c r="I163" s="2134"/>
      <c r="J163" s="2134"/>
      <c r="K163" s="3131"/>
      <c r="L163" s="2219"/>
    </row>
    <row r="164" spans="1:12" ht="15.75" x14ac:dyDescent="0.2">
      <c r="A164" s="2132"/>
      <c r="B164" s="2133"/>
      <c r="C164" s="2134"/>
      <c r="D164" s="2135">
        <f t="shared" si="2"/>
        <v>0</v>
      </c>
      <c r="E164" s="2134"/>
      <c r="F164" s="2134"/>
      <c r="G164" s="2134"/>
      <c r="H164" s="2134"/>
      <c r="I164" s="2134"/>
      <c r="J164" s="2134"/>
      <c r="K164" s="3131"/>
      <c r="L164" s="2219"/>
    </row>
    <row r="165" spans="1:12" ht="15.75" x14ac:dyDescent="0.2">
      <c r="A165" s="2132"/>
      <c r="B165" s="2133"/>
      <c r="C165" s="2134"/>
      <c r="D165" s="2135">
        <f t="shared" si="2"/>
        <v>0</v>
      </c>
      <c r="E165" s="2134"/>
      <c r="F165" s="2134"/>
      <c r="G165" s="2134"/>
      <c r="H165" s="2134"/>
      <c r="I165" s="2134"/>
      <c r="J165" s="2134"/>
      <c r="K165" s="3131"/>
      <c r="L165" s="2219"/>
    </row>
    <row r="166" spans="1:12" ht="15.75" x14ac:dyDescent="0.2">
      <c r="A166" s="2132"/>
      <c r="B166" s="2133"/>
      <c r="C166" s="2134"/>
      <c r="D166" s="2135">
        <f t="shared" si="2"/>
        <v>0</v>
      </c>
      <c r="E166" s="2134"/>
      <c r="F166" s="2134"/>
      <c r="G166" s="2134"/>
      <c r="H166" s="2134"/>
      <c r="I166" s="2134"/>
      <c r="J166" s="2134"/>
      <c r="K166" s="3131"/>
      <c r="L166" s="2219"/>
    </row>
    <row r="167" spans="1:12" ht="15.75" x14ac:dyDescent="0.2">
      <c r="A167" s="2132"/>
      <c r="B167" s="2133"/>
      <c r="C167" s="2134"/>
      <c r="D167" s="2135">
        <f t="shared" si="2"/>
        <v>0</v>
      </c>
      <c r="E167" s="2134"/>
      <c r="F167" s="2134"/>
      <c r="G167" s="2134"/>
      <c r="H167" s="2134"/>
      <c r="I167" s="2134"/>
      <c r="J167" s="2134"/>
      <c r="K167" s="3131"/>
      <c r="L167" s="2219"/>
    </row>
    <row r="168" spans="1:12" ht="15.75" x14ac:dyDescent="0.2">
      <c r="A168" s="2132"/>
      <c r="B168" s="2133"/>
      <c r="C168" s="2134"/>
      <c r="D168" s="2135">
        <f t="shared" si="2"/>
        <v>0</v>
      </c>
      <c r="E168" s="2134"/>
      <c r="F168" s="2134"/>
      <c r="G168" s="2134"/>
      <c r="H168" s="2134"/>
      <c r="I168" s="2134"/>
      <c r="J168" s="2134"/>
      <c r="K168" s="3131"/>
      <c r="L168" s="2219"/>
    </row>
    <row r="169" spans="1:12" ht="15.75" x14ac:dyDescent="0.2">
      <c r="A169" s="2132"/>
      <c r="B169" s="2133"/>
      <c r="C169" s="2134"/>
      <c r="D169" s="2135">
        <f t="shared" si="2"/>
        <v>0</v>
      </c>
      <c r="E169" s="2134"/>
      <c r="F169" s="2134"/>
      <c r="G169" s="2134"/>
      <c r="H169" s="2134"/>
      <c r="I169" s="2134"/>
      <c r="J169" s="2134"/>
      <c r="K169" s="3131"/>
      <c r="L169" s="2219"/>
    </row>
    <row r="170" spans="1:12" ht="15.75" x14ac:dyDescent="0.2">
      <c r="A170" s="2132"/>
      <c r="B170" s="2133"/>
      <c r="C170" s="2134"/>
      <c r="D170" s="2135">
        <f t="shared" si="2"/>
        <v>0</v>
      </c>
      <c r="E170" s="2134"/>
      <c r="F170" s="2134"/>
      <c r="G170" s="2134"/>
      <c r="H170" s="2134"/>
      <c r="I170" s="2134"/>
      <c r="J170" s="2134"/>
      <c r="K170" s="3131"/>
      <c r="L170" s="2219"/>
    </row>
    <row r="171" spans="1:12" ht="15.75" x14ac:dyDescent="0.2">
      <c r="A171" s="2132"/>
      <c r="B171" s="2133"/>
      <c r="C171" s="2134"/>
      <c r="D171" s="2135">
        <f t="shared" si="2"/>
        <v>0</v>
      </c>
      <c r="E171" s="2134"/>
      <c r="F171" s="2134"/>
      <c r="G171" s="2134"/>
      <c r="H171" s="2134"/>
      <c r="I171" s="2134"/>
      <c r="J171" s="2134"/>
      <c r="K171" s="3131"/>
      <c r="L171" s="2219"/>
    </row>
    <row r="172" spans="1:12" ht="15.75" x14ac:dyDescent="0.2">
      <c r="A172" s="2132"/>
      <c r="B172" s="2133"/>
      <c r="C172" s="2134"/>
      <c r="D172" s="2135">
        <f t="shared" si="2"/>
        <v>0</v>
      </c>
      <c r="E172" s="2134"/>
      <c r="F172" s="2134"/>
      <c r="G172" s="2134"/>
      <c r="H172" s="2134"/>
      <c r="I172" s="2134"/>
      <c r="J172" s="2134"/>
      <c r="K172" s="3131"/>
      <c r="L172" s="2219"/>
    </row>
    <row r="173" spans="1:12" ht="15.75" x14ac:dyDescent="0.2">
      <c r="A173" s="2132"/>
      <c r="B173" s="2133"/>
      <c r="C173" s="2134"/>
      <c r="D173" s="2135">
        <f t="shared" si="2"/>
        <v>0</v>
      </c>
      <c r="E173" s="2134"/>
      <c r="F173" s="2134"/>
      <c r="G173" s="2134"/>
      <c r="H173" s="2134"/>
      <c r="I173" s="2134"/>
      <c r="J173" s="2134"/>
      <c r="K173" s="3131"/>
      <c r="L173" s="2219"/>
    </row>
    <row r="174" spans="1:12" ht="15.75" x14ac:dyDescent="0.2">
      <c r="A174" s="2132"/>
      <c r="B174" s="2133"/>
      <c r="C174" s="2134"/>
      <c r="D174" s="2135">
        <f t="shared" si="2"/>
        <v>0</v>
      </c>
      <c r="E174" s="2134"/>
      <c r="F174" s="2134"/>
      <c r="G174" s="2134"/>
      <c r="H174" s="2134"/>
      <c r="I174" s="2134"/>
      <c r="J174" s="2134"/>
      <c r="K174" s="3131"/>
      <c r="L174" s="2219"/>
    </row>
    <row r="175" spans="1:12" ht="15.75" x14ac:dyDescent="0.2">
      <c r="A175" s="2132"/>
      <c r="B175" s="2133"/>
      <c r="C175" s="2134"/>
      <c r="D175" s="2135">
        <f t="shared" si="2"/>
        <v>0</v>
      </c>
      <c r="E175" s="2134"/>
      <c r="F175" s="2134"/>
      <c r="G175" s="2134"/>
      <c r="H175" s="2134"/>
      <c r="I175" s="2134"/>
      <c r="J175" s="2134"/>
      <c r="K175" s="3131"/>
      <c r="L175" s="2219"/>
    </row>
    <row r="176" spans="1:12" ht="15.75" x14ac:dyDescent="0.2">
      <c r="A176" s="2132"/>
      <c r="B176" s="2133"/>
      <c r="C176" s="2134"/>
      <c r="D176" s="2135">
        <f t="shared" si="2"/>
        <v>0</v>
      </c>
      <c r="E176" s="2134"/>
      <c r="F176" s="2134"/>
      <c r="G176" s="2134"/>
      <c r="H176" s="2134"/>
      <c r="I176" s="2134"/>
      <c r="J176" s="2134"/>
      <c r="K176" s="3131"/>
      <c r="L176" s="2219"/>
    </row>
    <row r="177" spans="1:12" ht="15.75" x14ac:dyDescent="0.2">
      <c r="A177" s="2132"/>
      <c r="B177" s="2133"/>
      <c r="C177" s="2134"/>
      <c r="D177" s="2135">
        <f t="shared" si="2"/>
        <v>0</v>
      </c>
      <c r="E177" s="2134"/>
      <c r="F177" s="2134"/>
      <c r="G177" s="2134"/>
      <c r="H177" s="2134"/>
      <c r="I177" s="2134"/>
      <c r="J177" s="2134"/>
      <c r="K177" s="3131"/>
      <c r="L177" s="2219"/>
    </row>
    <row r="178" spans="1:12" ht="15.75" x14ac:dyDescent="0.2">
      <c r="A178" s="2132"/>
      <c r="B178" s="2133"/>
      <c r="C178" s="2134"/>
      <c r="D178" s="2135">
        <f t="shared" si="2"/>
        <v>0</v>
      </c>
      <c r="E178" s="2134"/>
      <c r="F178" s="2134"/>
      <c r="G178" s="2134"/>
      <c r="H178" s="2134"/>
      <c r="I178" s="2134"/>
      <c r="J178" s="2134"/>
      <c r="K178" s="3131"/>
      <c r="L178" s="2219"/>
    </row>
    <row r="179" spans="1:12" ht="15.75" x14ac:dyDescent="0.2">
      <c r="A179" s="2132"/>
      <c r="B179" s="2133"/>
      <c r="C179" s="2134"/>
      <c r="D179" s="2135">
        <f t="shared" si="2"/>
        <v>0</v>
      </c>
      <c r="E179" s="2134"/>
      <c r="F179" s="2134"/>
      <c r="G179" s="2134"/>
      <c r="H179" s="2134"/>
      <c r="I179" s="2134"/>
      <c r="J179" s="2134"/>
      <c r="K179" s="3131"/>
      <c r="L179" s="2219"/>
    </row>
    <row r="180" spans="1:12" ht="15.75" x14ac:dyDescent="0.2">
      <c r="A180" s="2132"/>
      <c r="B180" s="2133"/>
      <c r="C180" s="2134"/>
      <c r="D180" s="2135">
        <f t="shared" si="2"/>
        <v>0</v>
      </c>
      <c r="E180" s="2134"/>
      <c r="F180" s="2134"/>
      <c r="G180" s="2134"/>
      <c r="H180" s="2134"/>
      <c r="I180" s="2134"/>
      <c r="J180" s="2134"/>
      <c r="K180" s="3131"/>
      <c r="L180" s="2219"/>
    </row>
    <row r="181" spans="1:12" ht="15.75" x14ac:dyDescent="0.2">
      <c r="A181" s="2132"/>
      <c r="B181" s="2133"/>
      <c r="C181" s="2134"/>
      <c r="D181" s="2135">
        <f t="shared" si="2"/>
        <v>0</v>
      </c>
      <c r="E181" s="2134"/>
      <c r="F181" s="2134"/>
      <c r="G181" s="2134"/>
      <c r="H181" s="2134"/>
      <c r="I181" s="2134"/>
      <c r="J181" s="2134"/>
      <c r="K181" s="3131"/>
      <c r="L181" s="2219"/>
    </row>
    <row r="182" spans="1:12" ht="15.75" x14ac:dyDescent="0.2">
      <c r="A182" s="2132"/>
      <c r="B182" s="2133"/>
      <c r="C182" s="2134"/>
      <c r="D182" s="2135">
        <f t="shared" si="2"/>
        <v>0</v>
      </c>
      <c r="E182" s="2134"/>
      <c r="F182" s="2134"/>
      <c r="G182" s="2134"/>
      <c r="H182" s="2134"/>
      <c r="I182" s="2134"/>
      <c r="J182" s="2134"/>
      <c r="K182" s="3131"/>
      <c r="L182" s="2219"/>
    </row>
    <row r="183" spans="1:12" ht="15.75" x14ac:dyDescent="0.2">
      <c r="A183" s="2132"/>
      <c r="B183" s="2133"/>
      <c r="C183" s="2134"/>
      <c r="D183" s="2135">
        <f t="shared" si="2"/>
        <v>0</v>
      </c>
      <c r="E183" s="2134"/>
      <c r="F183" s="2134"/>
      <c r="G183" s="2134"/>
      <c r="H183" s="2134"/>
      <c r="I183" s="2134"/>
      <c r="J183" s="2134"/>
      <c r="K183" s="3131"/>
      <c r="L183" s="2219"/>
    </row>
    <row r="184" spans="1:12" ht="15.75" x14ac:dyDescent="0.2">
      <c r="A184" s="2132"/>
      <c r="B184" s="2133"/>
      <c r="C184" s="2134"/>
      <c r="D184" s="2135">
        <f t="shared" si="2"/>
        <v>0</v>
      </c>
      <c r="E184" s="2134"/>
      <c r="F184" s="2134"/>
      <c r="G184" s="2134"/>
      <c r="H184" s="2134"/>
      <c r="I184" s="2134"/>
      <c r="J184" s="2134"/>
      <c r="K184" s="3131"/>
      <c r="L184" s="2219"/>
    </row>
    <row r="185" spans="1:12" ht="15.75" x14ac:dyDescent="0.2">
      <c r="A185" s="2132"/>
      <c r="B185" s="2133"/>
      <c r="C185" s="2134"/>
      <c r="D185" s="2135">
        <f t="shared" si="2"/>
        <v>0</v>
      </c>
      <c r="E185" s="2134"/>
      <c r="F185" s="2134"/>
      <c r="G185" s="2134"/>
      <c r="H185" s="2134"/>
      <c r="I185" s="2134"/>
      <c r="J185" s="2134"/>
      <c r="K185" s="3131"/>
      <c r="L185" s="2219"/>
    </row>
    <row r="186" spans="1:12" ht="15.75" x14ac:dyDescent="0.2">
      <c r="A186" s="2132"/>
      <c r="B186" s="2133"/>
      <c r="C186" s="2134"/>
      <c r="D186" s="2135">
        <f t="shared" si="2"/>
        <v>0</v>
      </c>
      <c r="E186" s="2134"/>
      <c r="F186" s="2134"/>
      <c r="G186" s="2134"/>
      <c r="H186" s="2134"/>
      <c r="I186" s="2134"/>
      <c r="J186" s="2134"/>
      <c r="K186" s="3131"/>
      <c r="L186" s="2219"/>
    </row>
    <row r="187" spans="1:12" ht="15.75" x14ac:dyDescent="0.2">
      <c r="A187" s="2132"/>
      <c r="B187" s="2133"/>
      <c r="C187" s="2134"/>
      <c r="D187" s="2135">
        <f t="shared" si="2"/>
        <v>0</v>
      </c>
      <c r="E187" s="2134"/>
      <c r="F187" s="2134"/>
      <c r="G187" s="2134"/>
      <c r="H187" s="2134"/>
      <c r="I187" s="2134"/>
      <c r="J187" s="2134"/>
      <c r="K187" s="3131"/>
      <c r="L187" s="2219"/>
    </row>
    <row r="188" spans="1:12" ht="15.75" x14ac:dyDescent="0.2">
      <c r="A188" s="2132"/>
      <c r="B188" s="2133"/>
      <c r="C188" s="2134"/>
      <c r="D188" s="2135">
        <f t="shared" si="2"/>
        <v>0</v>
      </c>
      <c r="E188" s="2134"/>
      <c r="F188" s="2134"/>
      <c r="G188" s="2134"/>
      <c r="H188" s="2134"/>
      <c r="I188" s="2134"/>
      <c r="J188" s="2134"/>
      <c r="K188" s="3131"/>
      <c r="L188" s="2219"/>
    </row>
    <row r="189" spans="1:12" ht="15.75" x14ac:dyDescent="0.2">
      <c r="A189" s="2132"/>
      <c r="B189" s="2133"/>
      <c r="C189" s="2134"/>
      <c r="D189" s="2135">
        <f t="shared" si="2"/>
        <v>0</v>
      </c>
      <c r="E189" s="2134"/>
      <c r="F189" s="2134"/>
      <c r="G189" s="2134"/>
      <c r="H189" s="2134"/>
      <c r="I189" s="2134"/>
      <c r="J189" s="2134"/>
      <c r="K189" s="3131"/>
      <c r="L189" s="2219"/>
    </row>
    <row r="190" spans="1:12" ht="15.75" x14ac:dyDescent="0.2">
      <c r="A190" s="2132"/>
      <c r="B190" s="2133"/>
      <c r="C190" s="2134"/>
      <c r="D190" s="2135">
        <f t="shared" si="2"/>
        <v>0</v>
      </c>
      <c r="E190" s="2134"/>
      <c r="F190" s="2134"/>
      <c r="G190" s="2134"/>
      <c r="H190" s="2134"/>
      <c r="I190" s="2134"/>
      <c r="J190" s="2134"/>
      <c r="K190" s="3131"/>
      <c r="L190" s="2219"/>
    </row>
    <row r="191" spans="1:12" ht="15.75" x14ac:dyDescent="0.2">
      <c r="A191" s="2132"/>
      <c r="B191" s="2133"/>
      <c r="C191" s="2134"/>
      <c r="D191" s="2135">
        <f t="shared" si="2"/>
        <v>0</v>
      </c>
      <c r="E191" s="2134"/>
      <c r="F191" s="2134"/>
      <c r="G191" s="2134"/>
      <c r="H191" s="2134"/>
      <c r="I191" s="2134"/>
      <c r="J191" s="2134"/>
      <c r="K191" s="3131"/>
      <c r="L191" s="2219"/>
    </row>
    <row r="192" spans="1:12" ht="15.75" x14ac:dyDescent="0.2">
      <c r="A192" s="2132"/>
      <c r="B192" s="2133"/>
      <c r="C192" s="2134"/>
      <c r="D192" s="2135">
        <f t="shared" si="2"/>
        <v>0</v>
      </c>
      <c r="E192" s="2134"/>
      <c r="F192" s="2134"/>
      <c r="G192" s="2134"/>
      <c r="H192" s="2134"/>
      <c r="I192" s="2134"/>
      <c r="J192" s="2134"/>
      <c r="K192" s="3131"/>
      <c r="L192" s="2219"/>
    </row>
    <row r="193" spans="1:12" ht="15.75" x14ac:dyDescent="0.2">
      <c r="A193" s="2132"/>
      <c r="B193" s="2133"/>
      <c r="C193" s="2134"/>
      <c r="D193" s="2135">
        <f t="shared" si="2"/>
        <v>0</v>
      </c>
      <c r="E193" s="2134"/>
      <c r="F193" s="2134"/>
      <c r="G193" s="2134"/>
      <c r="H193" s="2134"/>
      <c r="I193" s="2134"/>
      <c r="J193" s="2134"/>
      <c r="K193" s="3131"/>
      <c r="L193" s="2219"/>
    </row>
    <row r="194" spans="1:12" ht="15.75" x14ac:dyDescent="0.2">
      <c r="A194" s="2132"/>
      <c r="B194" s="2133"/>
      <c r="C194" s="2134"/>
      <c r="D194" s="2135">
        <f t="shared" si="2"/>
        <v>0</v>
      </c>
      <c r="E194" s="2134"/>
      <c r="F194" s="2134"/>
      <c r="G194" s="2134"/>
      <c r="H194" s="2134"/>
      <c r="I194" s="2134"/>
      <c r="J194" s="2134"/>
      <c r="K194" s="3131"/>
      <c r="L194" s="2219"/>
    </row>
    <row r="195" spans="1:12" ht="15.75" x14ac:dyDescent="0.2">
      <c r="A195" s="2132"/>
      <c r="B195" s="2133"/>
      <c r="C195" s="2134"/>
      <c r="D195" s="2135">
        <f t="shared" si="2"/>
        <v>0</v>
      </c>
      <c r="E195" s="2134"/>
      <c r="F195" s="2134"/>
      <c r="G195" s="2134"/>
      <c r="H195" s="2134"/>
      <c r="I195" s="2134"/>
      <c r="J195" s="2134"/>
      <c r="K195" s="3131"/>
      <c r="L195" s="2219"/>
    </row>
    <row r="196" spans="1:12" ht="15.75" x14ac:dyDescent="0.2">
      <c r="A196" s="2132"/>
      <c r="B196" s="2133"/>
      <c r="C196" s="2134"/>
      <c r="D196" s="2135">
        <f t="shared" si="2"/>
        <v>0</v>
      </c>
      <c r="E196" s="2134"/>
      <c r="F196" s="2134"/>
      <c r="G196" s="2134"/>
      <c r="H196" s="2134"/>
      <c r="I196" s="2134"/>
      <c r="J196" s="2134"/>
      <c r="K196" s="3131"/>
      <c r="L196" s="2219"/>
    </row>
    <row r="197" spans="1:12" ht="15.75" x14ac:dyDescent="0.2">
      <c r="A197" s="2132"/>
      <c r="B197" s="2133"/>
      <c r="C197" s="2134"/>
      <c r="D197" s="2135">
        <f t="shared" si="2"/>
        <v>0</v>
      </c>
      <c r="E197" s="2134"/>
      <c r="F197" s="2134"/>
      <c r="G197" s="2134"/>
      <c r="H197" s="2134"/>
      <c r="I197" s="2134"/>
      <c r="J197" s="2134"/>
      <c r="K197" s="3131"/>
      <c r="L197" s="2219"/>
    </row>
    <row r="198" spans="1:12" ht="15.75" x14ac:dyDescent="0.2">
      <c r="A198" s="2132"/>
      <c r="B198" s="2133"/>
      <c r="C198" s="2134"/>
      <c r="D198" s="2135">
        <f t="shared" si="2"/>
        <v>0</v>
      </c>
      <c r="E198" s="2134"/>
      <c r="F198" s="2134"/>
      <c r="G198" s="2134"/>
      <c r="H198" s="2134"/>
      <c r="I198" s="2134"/>
      <c r="J198" s="2134"/>
      <c r="K198" s="3131"/>
      <c r="L198" s="2219"/>
    </row>
    <row r="199" spans="1:12" ht="15.75" x14ac:dyDescent="0.2">
      <c r="A199" s="2132"/>
      <c r="B199" s="2133"/>
      <c r="C199" s="2134"/>
      <c r="D199" s="2135">
        <f t="shared" ref="D199:D262" si="3">+C199*(100-E199)/100</f>
        <v>0</v>
      </c>
      <c r="E199" s="2134"/>
      <c r="F199" s="2134"/>
      <c r="G199" s="2134"/>
      <c r="H199" s="2134"/>
      <c r="I199" s="2134"/>
      <c r="J199" s="2134"/>
      <c r="K199" s="3131"/>
      <c r="L199" s="2219"/>
    </row>
    <row r="200" spans="1:12" ht="15.75" x14ac:dyDescent="0.2">
      <c r="A200" s="2132"/>
      <c r="B200" s="2133"/>
      <c r="C200" s="2134"/>
      <c r="D200" s="2135">
        <f t="shared" si="3"/>
        <v>0</v>
      </c>
      <c r="E200" s="2134"/>
      <c r="F200" s="2134"/>
      <c r="G200" s="2134"/>
      <c r="H200" s="2134"/>
      <c r="I200" s="2134"/>
      <c r="J200" s="2134"/>
      <c r="K200" s="3131"/>
      <c r="L200" s="2219"/>
    </row>
    <row r="201" spans="1:12" ht="15.75" x14ac:dyDescent="0.2">
      <c r="A201" s="2132"/>
      <c r="B201" s="2133"/>
      <c r="C201" s="2134"/>
      <c r="D201" s="2135">
        <f t="shared" si="3"/>
        <v>0</v>
      </c>
      <c r="E201" s="2134"/>
      <c r="F201" s="2134"/>
      <c r="G201" s="2134"/>
      <c r="H201" s="2134"/>
      <c r="I201" s="2134"/>
      <c r="J201" s="2134"/>
      <c r="K201" s="3131"/>
      <c r="L201" s="2219"/>
    </row>
    <row r="202" spans="1:12" ht="15.75" x14ac:dyDescent="0.2">
      <c r="A202" s="2132"/>
      <c r="B202" s="2133"/>
      <c r="C202" s="2134"/>
      <c r="D202" s="2135">
        <f t="shared" si="3"/>
        <v>0</v>
      </c>
      <c r="E202" s="2134"/>
      <c r="F202" s="2134"/>
      <c r="G202" s="2134"/>
      <c r="H202" s="2134"/>
      <c r="I202" s="2134"/>
      <c r="J202" s="2134"/>
      <c r="K202" s="3131"/>
      <c r="L202" s="2219"/>
    </row>
    <row r="203" spans="1:12" ht="15.75" x14ac:dyDescent="0.2">
      <c r="A203" s="2132"/>
      <c r="B203" s="2133"/>
      <c r="C203" s="2134"/>
      <c r="D203" s="2135">
        <f t="shared" si="3"/>
        <v>0</v>
      </c>
      <c r="E203" s="2134"/>
      <c r="F203" s="2134"/>
      <c r="G203" s="2134"/>
      <c r="H203" s="2134"/>
      <c r="I203" s="2134"/>
      <c r="J203" s="2134"/>
      <c r="K203" s="3131"/>
      <c r="L203" s="2219"/>
    </row>
    <row r="204" spans="1:12" ht="15.75" x14ac:dyDescent="0.2">
      <c r="A204" s="2132"/>
      <c r="B204" s="2133"/>
      <c r="C204" s="2134"/>
      <c r="D204" s="2135">
        <f t="shared" si="3"/>
        <v>0</v>
      </c>
      <c r="E204" s="2134"/>
      <c r="F204" s="2134"/>
      <c r="G204" s="2134"/>
      <c r="H204" s="2134"/>
      <c r="I204" s="2134"/>
      <c r="J204" s="2134"/>
      <c r="K204" s="3131"/>
      <c r="L204" s="2219"/>
    </row>
    <row r="205" spans="1:12" ht="15.75" x14ac:dyDescent="0.2">
      <c r="A205" s="2132"/>
      <c r="B205" s="2133"/>
      <c r="C205" s="2134"/>
      <c r="D205" s="2135">
        <f t="shared" si="3"/>
        <v>0</v>
      </c>
      <c r="E205" s="2134"/>
      <c r="F205" s="2134"/>
      <c r="G205" s="2134"/>
      <c r="H205" s="2134"/>
      <c r="I205" s="2134"/>
      <c r="J205" s="2134"/>
      <c r="K205" s="3131"/>
      <c r="L205" s="2219"/>
    </row>
    <row r="206" spans="1:12" ht="15.75" x14ac:dyDescent="0.2">
      <c r="A206" s="2132"/>
      <c r="B206" s="2133"/>
      <c r="C206" s="2134"/>
      <c r="D206" s="2135">
        <f t="shared" si="3"/>
        <v>0</v>
      </c>
      <c r="E206" s="2134"/>
      <c r="F206" s="2134"/>
      <c r="G206" s="2134"/>
      <c r="H206" s="2134"/>
      <c r="I206" s="2134"/>
      <c r="J206" s="2134"/>
      <c r="K206" s="3131"/>
      <c r="L206" s="2219"/>
    </row>
    <row r="207" spans="1:12" ht="15.75" x14ac:dyDescent="0.2">
      <c r="A207" s="2132"/>
      <c r="B207" s="2133"/>
      <c r="C207" s="2134"/>
      <c r="D207" s="2135">
        <f t="shared" si="3"/>
        <v>0</v>
      </c>
      <c r="E207" s="2134"/>
      <c r="F207" s="2134"/>
      <c r="G207" s="2134"/>
      <c r="H207" s="2134"/>
      <c r="I207" s="2134"/>
      <c r="J207" s="2134"/>
      <c r="K207" s="3131"/>
      <c r="L207" s="2219"/>
    </row>
    <row r="208" spans="1:12" ht="15.75" x14ac:dyDescent="0.2">
      <c r="A208" s="2132"/>
      <c r="B208" s="2133"/>
      <c r="C208" s="2134"/>
      <c r="D208" s="2135">
        <f t="shared" si="3"/>
        <v>0</v>
      </c>
      <c r="E208" s="2134"/>
      <c r="F208" s="2134"/>
      <c r="G208" s="2134"/>
      <c r="H208" s="2134"/>
      <c r="I208" s="2134"/>
      <c r="J208" s="2134"/>
      <c r="K208" s="3131"/>
      <c r="L208" s="2219"/>
    </row>
    <row r="209" spans="1:12" ht="15.75" x14ac:dyDescent="0.2">
      <c r="A209" s="2132"/>
      <c r="B209" s="2133"/>
      <c r="C209" s="2134"/>
      <c r="D209" s="2135">
        <f t="shared" si="3"/>
        <v>0</v>
      </c>
      <c r="E209" s="2134"/>
      <c r="F209" s="2134"/>
      <c r="G209" s="2134"/>
      <c r="H209" s="2134"/>
      <c r="I209" s="2134"/>
      <c r="J209" s="2134"/>
      <c r="K209" s="3131"/>
      <c r="L209" s="2219"/>
    </row>
    <row r="210" spans="1:12" ht="15.75" x14ac:dyDescent="0.2">
      <c r="A210" s="2132"/>
      <c r="B210" s="2133"/>
      <c r="C210" s="2134"/>
      <c r="D210" s="2135">
        <f t="shared" si="3"/>
        <v>0</v>
      </c>
      <c r="E210" s="2134"/>
      <c r="F210" s="2134"/>
      <c r="G210" s="2134"/>
      <c r="H210" s="2134"/>
      <c r="I210" s="2134"/>
      <c r="J210" s="2134"/>
      <c r="K210" s="3131"/>
      <c r="L210" s="2219"/>
    </row>
    <row r="211" spans="1:12" ht="15.75" x14ac:dyDescent="0.2">
      <c r="A211" s="2132"/>
      <c r="B211" s="2133"/>
      <c r="C211" s="2134"/>
      <c r="D211" s="2135">
        <f t="shared" si="3"/>
        <v>0</v>
      </c>
      <c r="E211" s="2134"/>
      <c r="F211" s="2134"/>
      <c r="G211" s="2134"/>
      <c r="H211" s="2134"/>
      <c r="I211" s="2134"/>
      <c r="J211" s="2134"/>
      <c r="K211" s="3131"/>
      <c r="L211" s="2219"/>
    </row>
    <row r="212" spans="1:12" ht="15.75" x14ac:dyDescent="0.2">
      <c r="A212" s="2132"/>
      <c r="B212" s="2133"/>
      <c r="C212" s="2134"/>
      <c r="D212" s="2135">
        <f t="shared" si="3"/>
        <v>0</v>
      </c>
      <c r="E212" s="2134"/>
      <c r="F212" s="2134"/>
      <c r="G212" s="2134"/>
      <c r="H212" s="2134"/>
      <c r="I212" s="2134"/>
      <c r="J212" s="2134"/>
      <c r="K212" s="3131"/>
      <c r="L212" s="2219"/>
    </row>
    <row r="213" spans="1:12" ht="15.75" x14ac:dyDescent="0.2">
      <c r="A213" s="2132"/>
      <c r="B213" s="2133"/>
      <c r="C213" s="2134"/>
      <c r="D213" s="2135">
        <f t="shared" si="3"/>
        <v>0</v>
      </c>
      <c r="E213" s="2134"/>
      <c r="F213" s="2134"/>
      <c r="G213" s="2134"/>
      <c r="H213" s="2134"/>
      <c r="I213" s="2134"/>
      <c r="J213" s="2134"/>
      <c r="K213" s="3131"/>
      <c r="L213" s="2219"/>
    </row>
    <row r="214" spans="1:12" ht="15.75" x14ac:dyDescent="0.2">
      <c r="A214" s="2132"/>
      <c r="B214" s="2133"/>
      <c r="C214" s="2134"/>
      <c r="D214" s="2135">
        <f t="shared" si="3"/>
        <v>0</v>
      </c>
      <c r="E214" s="2134"/>
      <c r="F214" s="2134"/>
      <c r="G214" s="2134"/>
      <c r="H214" s="2134"/>
      <c r="I214" s="2134"/>
      <c r="J214" s="2134"/>
      <c r="K214" s="3131"/>
      <c r="L214" s="2219"/>
    </row>
    <row r="215" spans="1:12" ht="15.75" x14ac:dyDescent="0.2">
      <c r="A215" s="2132"/>
      <c r="B215" s="2133"/>
      <c r="C215" s="2134"/>
      <c r="D215" s="2135">
        <f t="shared" si="3"/>
        <v>0</v>
      </c>
      <c r="E215" s="2134"/>
      <c r="F215" s="2134"/>
      <c r="G215" s="2134"/>
      <c r="H215" s="2134"/>
      <c r="I215" s="2134"/>
      <c r="J215" s="2134"/>
      <c r="K215" s="3131"/>
      <c r="L215" s="2219"/>
    </row>
    <row r="216" spans="1:12" ht="15.75" x14ac:dyDescent="0.2">
      <c r="A216" s="2132"/>
      <c r="B216" s="2133"/>
      <c r="C216" s="2134"/>
      <c r="D216" s="2135">
        <f t="shared" si="3"/>
        <v>0</v>
      </c>
      <c r="E216" s="2134"/>
      <c r="F216" s="2134"/>
      <c r="G216" s="2134"/>
      <c r="H216" s="2134"/>
      <c r="I216" s="2134"/>
      <c r="J216" s="2134"/>
      <c r="K216" s="3131"/>
      <c r="L216" s="2219"/>
    </row>
    <row r="217" spans="1:12" ht="15.75" x14ac:dyDescent="0.2">
      <c r="A217" s="2132"/>
      <c r="B217" s="2133"/>
      <c r="C217" s="2134"/>
      <c r="D217" s="2135">
        <f t="shared" si="3"/>
        <v>0</v>
      </c>
      <c r="E217" s="2134"/>
      <c r="F217" s="2134"/>
      <c r="G217" s="2134"/>
      <c r="H217" s="2134"/>
      <c r="I217" s="2134"/>
      <c r="J217" s="2134"/>
      <c r="K217" s="3131"/>
      <c r="L217" s="2219"/>
    </row>
    <row r="218" spans="1:12" ht="15.75" x14ac:dyDescent="0.2">
      <c r="A218" s="2132"/>
      <c r="B218" s="2133"/>
      <c r="C218" s="2134"/>
      <c r="D218" s="2135">
        <f t="shared" si="3"/>
        <v>0</v>
      </c>
      <c r="E218" s="2134"/>
      <c r="F218" s="2134"/>
      <c r="G218" s="2134"/>
      <c r="H218" s="2134"/>
      <c r="I218" s="2134"/>
      <c r="J218" s="2134"/>
      <c r="K218" s="3131"/>
      <c r="L218" s="2219"/>
    </row>
    <row r="219" spans="1:12" ht="15.75" x14ac:dyDescent="0.2">
      <c r="A219" s="2132"/>
      <c r="B219" s="2133"/>
      <c r="C219" s="2134"/>
      <c r="D219" s="2135">
        <f t="shared" si="3"/>
        <v>0</v>
      </c>
      <c r="E219" s="2134"/>
      <c r="F219" s="2134"/>
      <c r="G219" s="2134"/>
      <c r="H219" s="2134"/>
      <c r="I219" s="2134"/>
      <c r="J219" s="2134"/>
      <c r="K219" s="3131"/>
      <c r="L219" s="2219"/>
    </row>
    <row r="220" spans="1:12" ht="15.75" x14ac:dyDescent="0.2">
      <c r="A220" s="2132"/>
      <c r="B220" s="2133"/>
      <c r="C220" s="2134"/>
      <c r="D220" s="2135">
        <f t="shared" si="3"/>
        <v>0</v>
      </c>
      <c r="E220" s="2134"/>
      <c r="F220" s="2134"/>
      <c r="G220" s="2134"/>
      <c r="H220" s="2134"/>
      <c r="I220" s="2134"/>
      <c r="J220" s="2134"/>
      <c r="K220" s="3131"/>
      <c r="L220" s="2219"/>
    </row>
    <row r="221" spans="1:12" ht="15.75" x14ac:dyDescent="0.2">
      <c r="A221" s="2132"/>
      <c r="B221" s="2133"/>
      <c r="C221" s="2134"/>
      <c r="D221" s="2135">
        <f t="shared" si="3"/>
        <v>0</v>
      </c>
      <c r="E221" s="2134"/>
      <c r="F221" s="2134"/>
      <c r="G221" s="2134"/>
      <c r="H221" s="2134"/>
      <c r="I221" s="2134"/>
      <c r="J221" s="2134"/>
      <c r="K221" s="3131"/>
      <c r="L221" s="2219"/>
    </row>
    <row r="222" spans="1:12" ht="15.75" x14ac:dyDescent="0.2">
      <c r="A222" s="2132"/>
      <c r="B222" s="2133"/>
      <c r="C222" s="2134"/>
      <c r="D222" s="2135">
        <f t="shared" si="3"/>
        <v>0</v>
      </c>
      <c r="E222" s="2134"/>
      <c r="F222" s="2134"/>
      <c r="G222" s="2134"/>
      <c r="H222" s="2134"/>
      <c r="I222" s="2134"/>
      <c r="J222" s="2134"/>
      <c r="K222" s="3131"/>
      <c r="L222" s="2219"/>
    </row>
    <row r="223" spans="1:12" ht="15.75" x14ac:dyDescent="0.2">
      <c r="A223" s="2132"/>
      <c r="B223" s="2133"/>
      <c r="C223" s="2134"/>
      <c r="D223" s="2135">
        <f t="shared" si="3"/>
        <v>0</v>
      </c>
      <c r="E223" s="2134"/>
      <c r="F223" s="2134"/>
      <c r="G223" s="2134"/>
      <c r="H223" s="2134"/>
      <c r="I223" s="2134"/>
      <c r="J223" s="2134"/>
      <c r="K223" s="3131"/>
      <c r="L223" s="2219"/>
    </row>
    <row r="224" spans="1:12" ht="15.75" x14ac:dyDescent="0.2">
      <c r="A224" s="2132"/>
      <c r="B224" s="2133"/>
      <c r="C224" s="2134"/>
      <c r="D224" s="2135">
        <f t="shared" si="3"/>
        <v>0</v>
      </c>
      <c r="E224" s="2134"/>
      <c r="F224" s="2134"/>
      <c r="G224" s="2134"/>
      <c r="H224" s="2134"/>
      <c r="I224" s="2134"/>
      <c r="J224" s="2134"/>
      <c r="K224" s="3131"/>
      <c r="L224" s="2219"/>
    </row>
    <row r="225" spans="1:12" ht="15.75" x14ac:dyDescent="0.2">
      <c r="A225" s="2132"/>
      <c r="B225" s="2133"/>
      <c r="C225" s="2134"/>
      <c r="D225" s="2135">
        <f t="shared" si="3"/>
        <v>0</v>
      </c>
      <c r="E225" s="2134"/>
      <c r="F225" s="2134"/>
      <c r="G225" s="2134"/>
      <c r="H225" s="2134"/>
      <c r="I225" s="2134"/>
      <c r="J225" s="2134"/>
      <c r="K225" s="3131"/>
      <c r="L225" s="2219"/>
    </row>
    <row r="226" spans="1:12" ht="15.75" x14ac:dyDescent="0.2">
      <c r="A226" s="2132"/>
      <c r="B226" s="2133"/>
      <c r="C226" s="2134"/>
      <c r="D226" s="2135">
        <f t="shared" si="3"/>
        <v>0</v>
      </c>
      <c r="E226" s="2134"/>
      <c r="F226" s="2134"/>
      <c r="G226" s="2134"/>
      <c r="H226" s="2134"/>
      <c r="I226" s="2134"/>
      <c r="J226" s="2134"/>
      <c r="K226" s="3131"/>
      <c r="L226" s="2219"/>
    </row>
    <row r="227" spans="1:12" ht="15.75" x14ac:dyDescent="0.2">
      <c r="A227" s="2132"/>
      <c r="B227" s="2133"/>
      <c r="C227" s="2134"/>
      <c r="D227" s="2135">
        <f t="shared" si="3"/>
        <v>0</v>
      </c>
      <c r="E227" s="2134"/>
      <c r="F227" s="2134"/>
      <c r="G227" s="2134"/>
      <c r="H227" s="2134"/>
      <c r="I227" s="2134"/>
      <c r="J227" s="2134"/>
      <c r="K227" s="3131"/>
      <c r="L227" s="2219"/>
    </row>
    <row r="228" spans="1:12" ht="15.75" x14ac:dyDescent="0.2">
      <c r="A228" s="2132"/>
      <c r="B228" s="2133"/>
      <c r="C228" s="2134"/>
      <c r="D228" s="2135">
        <f t="shared" si="3"/>
        <v>0</v>
      </c>
      <c r="E228" s="2134"/>
      <c r="F228" s="2134"/>
      <c r="G228" s="2134"/>
      <c r="H228" s="2134"/>
      <c r="I228" s="2134"/>
      <c r="J228" s="2134"/>
      <c r="K228" s="3131"/>
      <c r="L228" s="2219"/>
    </row>
    <row r="229" spans="1:12" ht="15.75" x14ac:dyDescent="0.2">
      <c r="A229" s="2132"/>
      <c r="B229" s="2133"/>
      <c r="C229" s="2134"/>
      <c r="D229" s="2135">
        <f t="shared" si="3"/>
        <v>0</v>
      </c>
      <c r="E229" s="2134"/>
      <c r="F229" s="2134"/>
      <c r="G229" s="2134"/>
      <c r="H229" s="2134"/>
      <c r="I229" s="2134"/>
      <c r="J229" s="2134"/>
      <c r="K229" s="3131"/>
      <c r="L229" s="2219"/>
    </row>
    <row r="230" spans="1:12" ht="15.75" x14ac:dyDescent="0.2">
      <c r="A230" s="2132"/>
      <c r="B230" s="2133"/>
      <c r="C230" s="2134"/>
      <c r="D230" s="2135">
        <f t="shared" si="3"/>
        <v>0</v>
      </c>
      <c r="E230" s="2134"/>
      <c r="F230" s="2134"/>
      <c r="G230" s="2134"/>
      <c r="H230" s="2134"/>
      <c r="I230" s="2134"/>
      <c r="J230" s="2134"/>
      <c r="K230" s="3131"/>
      <c r="L230" s="2219"/>
    </row>
    <row r="231" spans="1:12" ht="15.75" x14ac:dyDescent="0.2">
      <c r="A231" s="2132"/>
      <c r="B231" s="2133"/>
      <c r="C231" s="2134"/>
      <c r="D231" s="2135">
        <f t="shared" si="3"/>
        <v>0</v>
      </c>
      <c r="E231" s="2134"/>
      <c r="F231" s="2134"/>
      <c r="G231" s="2134"/>
      <c r="H231" s="2134"/>
      <c r="I231" s="2134"/>
      <c r="J231" s="2134"/>
      <c r="K231" s="3131"/>
      <c r="L231" s="2219"/>
    </row>
    <row r="232" spans="1:12" ht="15.75" x14ac:dyDescent="0.2">
      <c r="A232" s="2132"/>
      <c r="B232" s="2133"/>
      <c r="C232" s="2134"/>
      <c r="D232" s="2135">
        <f t="shared" si="3"/>
        <v>0</v>
      </c>
      <c r="E232" s="2134"/>
      <c r="F232" s="2134"/>
      <c r="G232" s="2134"/>
      <c r="H232" s="2134"/>
      <c r="I232" s="2134"/>
      <c r="J232" s="2134"/>
      <c r="K232" s="3131"/>
      <c r="L232" s="2219"/>
    </row>
    <row r="233" spans="1:12" ht="15.75" x14ac:dyDescent="0.2">
      <c r="A233" s="2132"/>
      <c r="B233" s="2133"/>
      <c r="C233" s="2134"/>
      <c r="D233" s="2135">
        <f t="shared" si="3"/>
        <v>0</v>
      </c>
      <c r="E233" s="2134"/>
      <c r="F233" s="2134"/>
      <c r="G233" s="2134"/>
      <c r="H233" s="2134"/>
      <c r="I233" s="2134"/>
      <c r="J233" s="2134"/>
      <c r="K233" s="3131"/>
      <c r="L233" s="2219"/>
    </row>
    <row r="234" spans="1:12" ht="15.75" x14ac:dyDescent="0.2">
      <c r="A234" s="2132"/>
      <c r="B234" s="2133"/>
      <c r="C234" s="2134"/>
      <c r="D234" s="2135">
        <f t="shared" si="3"/>
        <v>0</v>
      </c>
      <c r="E234" s="2134"/>
      <c r="F234" s="2134"/>
      <c r="G234" s="2134"/>
      <c r="H234" s="2134"/>
      <c r="I234" s="2134"/>
      <c r="J234" s="2134"/>
      <c r="K234" s="3131"/>
      <c r="L234" s="2219"/>
    </row>
    <row r="235" spans="1:12" ht="15.75" x14ac:dyDescent="0.2">
      <c r="A235" s="2132"/>
      <c r="B235" s="2133"/>
      <c r="C235" s="2134"/>
      <c r="D235" s="2135">
        <f t="shared" si="3"/>
        <v>0</v>
      </c>
      <c r="E235" s="2134"/>
      <c r="F235" s="2134"/>
      <c r="G235" s="2134"/>
      <c r="H235" s="2134"/>
      <c r="I235" s="2134"/>
      <c r="J235" s="2134"/>
      <c r="K235" s="3131"/>
      <c r="L235" s="2219"/>
    </row>
    <row r="236" spans="1:12" ht="15.75" x14ac:dyDescent="0.2">
      <c r="A236" s="2132"/>
      <c r="B236" s="2133"/>
      <c r="C236" s="2134"/>
      <c r="D236" s="2135">
        <f t="shared" si="3"/>
        <v>0</v>
      </c>
      <c r="E236" s="2134"/>
      <c r="F236" s="2134"/>
      <c r="G236" s="2134"/>
      <c r="H236" s="2134"/>
      <c r="I236" s="2134"/>
      <c r="J236" s="2134"/>
      <c r="K236" s="3131"/>
      <c r="L236" s="2219"/>
    </row>
    <row r="237" spans="1:12" ht="15.75" x14ac:dyDescent="0.2">
      <c r="A237" s="2132"/>
      <c r="B237" s="2133"/>
      <c r="C237" s="2134"/>
      <c r="D237" s="2135">
        <f t="shared" si="3"/>
        <v>0</v>
      </c>
      <c r="E237" s="2134"/>
      <c r="F237" s="2134"/>
      <c r="G237" s="2134"/>
      <c r="H237" s="2134"/>
      <c r="I237" s="2134"/>
      <c r="J237" s="2134"/>
      <c r="K237" s="3131"/>
      <c r="L237" s="2219"/>
    </row>
    <row r="238" spans="1:12" ht="15.75" x14ac:dyDescent="0.2">
      <c r="A238" s="2132"/>
      <c r="B238" s="2133"/>
      <c r="C238" s="2134"/>
      <c r="D238" s="2135">
        <f t="shared" si="3"/>
        <v>0</v>
      </c>
      <c r="E238" s="2134"/>
      <c r="F238" s="2134"/>
      <c r="G238" s="2134"/>
      <c r="H238" s="2134"/>
      <c r="I238" s="2134"/>
      <c r="J238" s="2134"/>
      <c r="K238" s="3131"/>
      <c r="L238" s="2219"/>
    </row>
    <row r="239" spans="1:12" ht="15.75" x14ac:dyDescent="0.2">
      <c r="A239" s="2132"/>
      <c r="B239" s="2133"/>
      <c r="C239" s="2134"/>
      <c r="D239" s="2135">
        <f t="shared" si="3"/>
        <v>0</v>
      </c>
      <c r="E239" s="2134"/>
      <c r="F239" s="2134"/>
      <c r="G239" s="2134"/>
      <c r="H239" s="2134"/>
      <c r="I239" s="2134"/>
      <c r="J239" s="2134"/>
      <c r="K239" s="3131"/>
      <c r="L239" s="2219"/>
    </row>
    <row r="240" spans="1:12" ht="15.75" x14ac:dyDescent="0.2">
      <c r="A240" s="2132"/>
      <c r="B240" s="2133"/>
      <c r="C240" s="2134"/>
      <c r="D240" s="2135">
        <f t="shared" si="3"/>
        <v>0</v>
      </c>
      <c r="E240" s="2134"/>
      <c r="F240" s="2134"/>
      <c r="G240" s="2134"/>
      <c r="H240" s="2134"/>
      <c r="I240" s="2134"/>
      <c r="J240" s="2134"/>
      <c r="K240" s="3131"/>
      <c r="L240" s="2219"/>
    </row>
    <row r="241" spans="1:12" ht="15.75" x14ac:dyDescent="0.2">
      <c r="A241" s="2132"/>
      <c r="B241" s="2133"/>
      <c r="C241" s="2134"/>
      <c r="D241" s="2135">
        <f t="shared" si="3"/>
        <v>0</v>
      </c>
      <c r="E241" s="2134"/>
      <c r="F241" s="2134"/>
      <c r="G241" s="2134"/>
      <c r="H241" s="2134"/>
      <c r="I241" s="2134"/>
      <c r="J241" s="2134"/>
      <c r="K241" s="3131"/>
      <c r="L241" s="2219"/>
    </row>
    <row r="242" spans="1:12" ht="15.75" x14ac:dyDescent="0.2">
      <c r="A242" s="2132"/>
      <c r="B242" s="2133"/>
      <c r="C242" s="2134"/>
      <c r="D242" s="2135">
        <f t="shared" si="3"/>
        <v>0</v>
      </c>
      <c r="E242" s="2134"/>
      <c r="F242" s="2134"/>
      <c r="G242" s="2134"/>
      <c r="H242" s="2134"/>
      <c r="I242" s="2134"/>
      <c r="J242" s="2134"/>
      <c r="K242" s="3131"/>
      <c r="L242" s="2219"/>
    </row>
    <row r="243" spans="1:12" ht="15.75" x14ac:dyDescent="0.2">
      <c r="A243" s="2132"/>
      <c r="B243" s="2133"/>
      <c r="C243" s="2134"/>
      <c r="D243" s="2135">
        <f t="shared" si="3"/>
        <v>0</v>
      </c>
      <c r="E243" s="2134"/>
      <c r="F243" s="2134"/>
      <c r="G243" s="2134"/>
      <c r="H243" s="2134"/>
      <c r="I243" s="2134"/>
      <c r="J243" s="2134"/>
      <c r="K243" s="3131"/>
      <c r="L243" s="2219"/>
    </row>
    <row r="244" spans="1:12" ht="15.75" x14ac:dyDescent="0.2">
      <c r="A244" s="2132"/>
      <c r="B244" s="2133"/>
      <c r="C244" s="2134"/>
      <c r="D244" s="2135">
        <f t="shared" si="3"/>
        <v>0</v>
      </c>
      <c r="E244" s="2134"/>
      <c r="F244" s="2134"/>
      <c r="G244" s="2134"/>
      <c r="H244" s="2134"/>
      <c r="I244" s="2134"/>
      <c r="J244" s="2134"/>
      <c r="K244" s="3131"/>
      <c r="L244" s="2219"/>
    </row>
    <row r="245" spans="1:12" ht="15.75" x14ac:dyDescent="0.2">
      <c r="A245" s="2132"/>
      <c r="B245" s="2133"/>
      <c r="C245" s="2134"/>
      <c r="D245" s="2135">
        <f t="shared" si="3"/>
        <v>0</v>
      </c>
      <c r="E245" s="2134"/>
      <c r="F245" s="2134"/>
      <c r="G245" s="2134"/>
      <c r="H245" s="2134"/>
      <c r="I245" s="2134"/>
      <c r="J245" s="2134"/>
      <c r="K245" s="3131"/>
      <c r="L245" s="2219"/>
    </row>
    <row r="246" spans="1:12" ht="15.75" x14ac:dyDescent="0.2">
      <c r="A246" s="2132"/>
      <c r="B246" s="2133"/>
      <c r="C246" s="2134"/>
      <c r="D246" s="2135">
        <f t="shared" si="3"/>
        <v>0</v>
      </c>
      <c r="E246" s="2134"/>
      <c r="F246" s="2134"/>
      <c r="G246" s="2134"/>
      <c r="H246" s="2134"/>
      <c r="I246" s="2134"/>
      <c r="J246" s="2134"/>
      <c r="K246" s="3131"/>
      <c r="L246" s="2219"/>
    </row>
    <row r="247" spans="1:12" ht="15.75" x14ac:dyDescent="0.2">
      <c r="A247" s="2132"/>
      <c r="B247" s="2133"/>
      <c r="C247" s="2134"/>
      <c r="D247" s="2135">
        <f t="shared" si="3"/>
        <v>0</v>
      </c>
      <c r="E247" s="2134"/>
      <c r="F247" s="2134"/>
      <c r="G247" s="2134"/>
      <c r="H247" s="2134"/>
      <c r="I247" s="2134"/>
      <c r="J247" s="2134"/>
      <c r="K247" s="3131"/>
      <c r="L247" s="2219"/>
    </row>
    <row r="248" spans="1:12" ht="15.75" x14ac:dyDescent="0.2">
      <c r="A248" s="2132"/>
      <c r="B248" s="2133"/>
      <c r="C248" s="2134"/>
      <c r="D248" s="2135">
        <f t="shared" si="3"/>
        <v>0</v>
      </c>
      <c r="E248" s="2134"/>
      <c r="F248" s="2134"/>
      <c r="G248" s="2134"/>
      <c r="H248" s="2134"/>
      <c r="I248" s="2134"/>
      <c r="J248" s="2134"/>
      <c r="K248" s="3131"/>
      <c r="L248" s="2219"/>
    </row>
    <row r="249" spans="1:12" ht="15.75" x14ac:dyDescent="0.2">
      <c r="A249" s="2132"/>
      <c r="B249" s="2133"/>
      <c r="C249" s="2134"/>
      <c r="D249" s="2135">
        <f t="shared" si="3"/>
        <v>0</v>
      </c>
      <c r="E249" s="2134"/>
      <c r="F249" s="2134"/>
      <c r="G249" s="2134"/>
      <c r="H249" s="2134"/>
      <c r="I249" s="2134"/>
      <c r="J249" s="2134"/>
      <c r="K249" s="3131"/>
      <c r="L249" s="2219"/>
    </row>
    <row r="250" spans="1:12" ht="15.75" x14ac:dyDescent="0.2">
      <c r="A250" s="2132"/>
      <c r="B250" s="2133"/>
      <c r="C250" s="2134"/>
      <c r="D250" s="2135">
        <f t="shared" si="3"/>
        <v>0</v>
      </c>
      <c r="E250" s="2134"/>
      <c r="F250" s="2134"/>
      <c r="G250" s="2134"/>
      <c r="H250" s="2134"/>
      <c r="I250" s="2134"/>
      <c r="J250" s="2134"/>
      <c r="K250" s="3131"/>
      <c r="L250" s="2219"/>
    </row>
    <row r="251" spans="1:12" ht="15.75" x14ac:dyDescent="0.2">
      <c r="A251" s="2132"/>
      <c r="B251" s="2133"/>
      <c r="C251" s="2134"/>
      <c r="D251" s="2135">
        <f t="shared" si="3"/>
        <v>0</v>
      </c>
      <c r="E251" s="2134"/>
      <c r="F251" s="2134"/>
      <c r="G251" s="2134"/>
      <c r="H251" s="2134"/>
      <c r="I251" s="2134"/>
      <c r="J251" s="2134"/>
      <c r="K251" s="3131"/>
      <c r="L251" s="2219"/>
    </row>
    <row r="252" spans="1:12" ht="15.75" x14ac:dyDescent="0.2">
      <c r="A252" s="2132"/>
      <c r="B252" s="2133"/>
      <c r="C252" s="2134"/>
      <c r="D252" s="2135">
        <f t="shared" si="3"/>
        <v>0</v>
      </c>
      <c r="E252" s="2134"/>
      <c r="F252" s="2134"/>
      <c r="G252" s="2134"/>
      <c r="H252" s="2134"/>
      <c r="I252" s="2134"/>
      <c r="J252" s="2134"/>
      <c r="K252" s="3131"/>
      <c r="L252" s="2219"/>
    </row>
    <row r="253" spans="1:12" ht="15.75" x14ac:dyDescent="0.2">
      <c r="A253" s="2132"/>
      <c r="B253" s="2133"/>
      <c r="C253" s="2134"/>
      <c r="D253" s="2135">
        <f t="shared" si="3"/>
        <v>0</v>
      </c>
      <c r="E253" s="2134"/>
      <c r="F253" s="2134"/>
      <c r="G253" s="2134"/>
      <c r="H253" s="2134"/>
      <c r="I253" s="2134"/>
      <c r="J253" s="2134"/>
      <c r="K253" s="3131"/>
      <c r="L253" s="2219"/>
    </row>
    <row r="254" spans="1:12" ht="15.75" x14ac:dyDescent="0.2">
      <c r="A254" s="2132"/>
      <c r="B254" s="2133"/>
      <c r="C254" s="2134"/>
      <c r="D254" s="2135">
        <f t="shared" si="3"/>
        <v>0</v>
      </c>
      <c r="E254" s="2134"/>
      <c r="F254" s="2134"/>
      <c r="G254" s="2134"/>
      <c r="H254" s="2134"/>
      <c r="I254" s="2134"/>
      <c r="J254" s="2134"/>
      <c r="K254" s="3131"/>
      <c r="L254" s="2219"/>
    </row>
    <row r="255" spans="1:12" ht="15.75" x14ac:dyDescent="0.2">
      <c r="A255" s="2132"/>
      <c r="B255" s="2133"/>
      <c r="C255" s="2134"/>
      <c r="D255" s="2135">
        <f t="shared" si="3"/>
        <v>0</v>
      </c>
      <c r="E255" s="2134"/>
      <c r="F255" s="2134"/>
      <c r="G255" s="2134"/>
      <c r="H255" s="2134"/>
      <c r="I255" s="2134"/>
      <c r="J255" s="2134"/>
      <c r="K255" s="3131"/>
      <c r="L255" s="2219"/>
    </row>
    <row r="256" spans="1:12" ht="15.75" x14ac:dyDescent="0.2">
      <c r="A256" s="2132"/>
      <c r="B256" s="2133"/>
      <c r="C256" s="2134"/>
      <c r="D256" s="2135">
        <f t="shared" si="3"/>
        <v>0</v>
      </c>
      <c r="E256" s="2134"/>
      <c r="F256" s="2134"/>
      <c r="G256" s="2134"/>
      <c r="H256" s="2134"/>
      <c r="I256" s="2134"/>
      <c r="J256" s="2134"/>
      <c r="K256" s="3131"/>
      <c r="L256" s="2219"/>
    </row>
    <row r="257" spans="1:12" ht="15.75" x14ac:dyDescent="0.2">
      <c r="A257" s="2132"/>
      <c r="B257" s="2133"/>
      <c r="C257" s="2134"/>
      <c r="D257" s="2135">
        <f t="shared" si="3"/>
        <v>0</v>
      </c>
      <c r="E257" s="2134"/>
      <c r="F257" s="2134"/>
      <c r="G257" s="2134"/>
      <c r="H257" s="2134"/>
      <c r="I257" s="2134"/>
      <c r="J257" s="2134"/>
      <c r="K257" s="3131"/>
      <c r="L257" s="2219"/>
    </row>
    <row r="258" spans="1:12" ht="15.75" x14ac:dyDescent="0.2">
      <c r="A258" s="2132"/>
      <c r="B258" s="2133"/>
      <c r="C258" s="2134"/>
      <c r="D258" s="2135">
        <f t="shared" si="3"/>
        <v>0</v>
      </c>
      <c r="E258" s="2134"/>
      <c r="F258" s="2134"/>
      <c r="G258" s="2134"/>
      <c r="H258" s="2134"/>
      <c r="I258" s="2134"/>
      <c r="J258" s="2134"/>
      <c r="K258" s="3131"/>
      <c r="L258" s="2219"/>
    </row>
    <row r="259" spans="1:12" ht="15.75" x14ac:dyDescent="0.2">
      <c r="A259" s="2132"/>
      <c r="B259" s="2133"/>
      <c r="C259" s="2134"/>
      <c r="D259" s="2135">
        <f t="shared" si="3"/>
        <v>0</v>
      </c>
      <c r="E259" s="2134"/>
      <c r="F259" s="2134"/>
      <c r="G259" s="2134"/>
      <c r="H259" s="2134"/>
      <c r="I259" s="2134"/>
      <c r="J259" s="2134"/>
      <c r="K259" s="3131"/>
      <c r="L259" s="2219"/>
    </row>
    <row r="260" spans="1:12" ht="15.75" x14ac:dyDescent="0.2">
      <c r="A260" s="2132"/>
      <c r="B260" s="2133"/>
      <c r="C260" s="2134"/>
      <c r="D260" s="2135">
        <f t="shared" si="3"/>
        <v>0</v>
      </c>
      <c r="E260" s="2134"/>
      <c r="F260" s="2134"/>
      <c r="G260" s="2134"/>
      <c r="H260" s="2134"/>
      <c r="I260" s="2134"/>
      <c r="J260" s="2134"/>
      <c r="K260" s="3131"/>
      <c r="L260" s="2219"/>
    </row>
    <row r="261" spans="1:12" ht="15.75" x14ac:dyDescent="0.2">
      <c r="A261" s="2132"/>
      <c r="B261" s="2133"/>
      <c r="C261" s="2134"/>
      <c r="D261" s="2135">
        <f t="shared" si="3"/>
        <v>0</v>
      </c>
      <c r="E261" s="2134"/>
      <c r="F261" s="2134"/>
      <c r="G261" s="2134"/>
      <c r="H261" s="2134"/>
      <c r="I261" s="2134"/>
      <c r="J261" s="2134"/>
      <c r="K261" s="3131"/>
      <c r="L261" s="2219"/>
    </row>
    <row r="262" spans="1:12" ht="15.75" x14ac:dyDescent="0.2">
      <c r="A262" s="2132"/>
      <c r="B262" s="2133"/>
      <c r="C262" s="2134"/>
      <c r="D262" s="2135">
        <f t="shared" si="3"/>
        <v>0</v>
      </c>
      <c r="E262" s="2134"/>
      <c r="F262" s="2134"/>
      <c r="G262" s="2134"/>
      <c r="H262" s="2134"/>
      <c r="I262" s="2134"/>
      <c r="J262" s="2134"/>
      <c r="K262" s="3131"/>
      <c r="L262" s="2219"/>
    </row>
    <row r="263" spans="1:12" ht="15.75" x14ac:dyDescent="0.2">
      <c r="A263" s="2132"/>
      <c r="B263" s="2133"/>
      <c r="C263" s="2134"/>
      <c r="D263" s="2135">
        <f t="shared" ref="D263:D326" si="4">+C263*(100-E263)/100</f>
        <v>0</v>
      </c>
      <c r="E263" s="2134"/>
      <c r="F263" s="2134"/>
      <c r="G263" s="2134"/>
      <c r="H263" s="2134"/>
      <c r="I263" s="2134"/>
      <c r="J263" s="2134"/>
      <c r="K263" s="3131"/>
      <c r="L263" s="2219"/>
    </row>
    <row r="264" spans="1:12" ht="15.75" x14ac:dyDescent="0.2">
      <c r="A264" s="2132"/>
      <c r="B264" s="2133"/>
      <c r="C264" s="2134"/>
      <c r="D264" s="2135">
        <f t="shared" si="4"/>
        <v>0</v>
      </c>
      <c r="E264" s="2134"/>
      <c r="F264" s="2134"/>
      <c r="G264" s="2134"/>
      <c r="H264" s="2134"/>
      <c r="I264" s="2134"/>
      <c r="J264" s="2134"/>
      <c r="K264" s="3131"/>
      <c r="L264" s="2219"/>
    </row>
    <row r="265" spans="1:12" ht="15.75" x14ac:dyDescent="0.2">
      <c r="A265" s="2132"/>
      <c r="B265" s="2133"/>
      <c r="C265" s="2134"/>
      <c r="D265" s="2135">
        <f t="shared" si="4"/>
        <v>0</v>
      </c>
      <c r="E265" s="2134"/>
      <c r="F265" s="2134"/>
      <c r="G265" s="2134"/>
      <c r="H265" s="2134"/>
      <c r="I265" s="2134"/>
      <c r="J265" s="2134"/>
      <c r="K265" s="3131"/>
      <c r="L265" s="2219"/>
    </row>
    <row r="266" spans="1:12" ht="15.75" x14ac:dyDescent="0.2">
      <c r="A266" s="2132"/>
      <c r="B266" s="2133"/>
      <c r="C266" s="2134"/>
      <c r="D266" s="2135">
        <f t="shared" si="4"/>
        <v>0</v>
      </c>
      <c r="E266" s="2134"/>
      <c r="F266" s="2134"/>
      <c r="G266" s="2134"/>
      <c r="H266" s="2134"/>
      <c r="I266" s="2134"/>
      <c r="J266" s="2134"/>
      <c r="K266" s="3131"/>
      <c r="L266" s="2219"/>
    </row>
    <row r="267" spans="1:12" ht="15.75" x14ac:dyDescent="0.2">
      <c r="A267" s="2132"/>
      <c r="B267" s="2133"/>
      <c r="C267" s="2134"/>
      <c r="D267" s="2135">
        <f t="shared" si="4"/>
        <v>0</v>
      </c>
      <c r="E267" s="2134"/>
      <c r="F267" s="2134"/>
      <c r="G267" s="2134"/>
      <c r="H267" s="2134"/>
      <c r="I267" s="2134"/>
      <c r="J267" s="2134"/>
      <c r="K267" s="3131"/>
      <c r="L267" s="2219"/>
    </row>
    <row r="268" spans="1:12" ht="15.75" x14ac:dyDescent="0.2">
      <c r="A268" s="2132"/>
      <c r="B268" s="2133"/>
      <c r="C268" s="2134"/>
      <c r="D268" s="2135">
        <f t="shared" si="4"/>
        <v>0</v>
      </c>
      <c r="E268" s="2134"/>
      <c r="F268" s="2134"/>
      <c r="G268" s="2134"/>
      <c r="H268" s="2134"/>
      <c r="I268" s="2134"/>
      <c r="J268" s="2134"/>
      <c r="K268" s="3131"/>
      <c r="L268" s="2219"/>
    </row>
    <row r="269" spans="1:12" ht="15.75" x14ac:dyDescent="0.2">
      <c r="A269" s="2132"/>
      <c r="B269" s="2133"/>
      <c r="C269" s="2134"/>
      <c r="D269" s="2135">
        <f t="shared" si="4"/>
        <v>0</v>
      </c>
      <c r="E269" s="2134"/>
      <c r="F269" s="2134"/>
      <c r="G269" s="2134"/>
      <c r="H269" s="2134"/>
      <c r="I269" s="2134"/>
      <c r="J269" s="2134"/>
      <c r="K269" s="3131"/>
      <c r="L269" s="2219"/>
    </row>
    <row r="270" spans="1:12" ht="15.75" x14ac:dyDescent="0.2">
      <c r="A270" s="2132"/>
      <c r="B270" s="2133"/>
      <c r="C270" s="2134"/>
      <c r="D270" s="2135">
        <f t="shared" si="4"/>
        <v>0</v>
      </c>
      <c r="E270" s="2134"/>
      <c r="F270" s="2134"/>
      <c r="G270" s="2134"/>
      <c r="H270" s="2134"/>
      <c r="I270" s="2134"/>
      <c r="J270" s="2134"/>
      <c r="K270" s="3131"/>
      <c r="L270" s="2219"/>
    </row>
    <row r="271" spans="1:12" ht="15.75" x14ac:dyDescent="0.2">
      <c r="A271" s="2132"/>
      <c r="B271" s="2133"/>
      <c r="C271" s="2134"/>
      <c r="D271" s="2135">
        <f t="shared" si="4"/>
        <v>0</v>
      </c>
      <c r="E271" s="2134"/>
      <c r="F271" s="2134"/>
      <c r="G271" s="2134"/>
      <c r="H271" s="2134"/>
      <c r="I271" s="2134"/>
      <c r="J271" s="2134"/>
      <c r="K271" s="3131"/>
      <c r="L271" s="2219"/>
    </row>
    <row r="272" spans="1:12" ht="15.75" x14ac:dyDescent="0.2">
      <c r="A272" s="2132"/>
      <c r="B272" s="2133"/>
      <c r="C272" s="2134"/>
      <c r="D272" s="2135">
        <f t="shared" si="4"/>
        <v>0</v>
      </c>
      <c r="E272" s="2134"/>
      <c r="F272" s="2134"/>
      <c r="G272" s="2134"/>
      <c r="H272" s="2134"/>
      <c r="I272" s="2134"/>
      <c r="J272" s="2134"/>
      <c r="K272" s="3131"/>
      <c r="L272" s="2219"/>
    </row>
    <row r="273" spans="1:12" ht="15.75" x14ac:dyDescent="0.2">
      <c r="A273" s="2132"/>
      <c r="B273" s="2133"/>
      <c r="C273" s="2134"/>
      <c r="D273" s="2135">
        <f t="shared" si="4"/>
        <v>0</v>
      </c>
      <c r="E273" s="2134"/>
      <c r="F273" s="2134"/>
      <c r="G273" s="2134"/>
      <c r="H273" s="2134"/>
      <c r="I273" s="2134"/>
      <c r="J273" s="2134"/>
      <c r="K273" s="3131"/>
      <c r="L273" s="2219"/>
    </row>
    <row r="274" spans="1:12" ht="15.75" x14ac:dyDescent="0.2">
      <c r="A274" s="2132"/>
      <c r="B274" s="2133"/>
      <c r="C274" s="2134"/>
      <c r="D274" s="2135">
        <f t="shared" si="4"/>
        <v>0</v>
      </c>
      <c r="E274" s="2134"/>
      <c r="F274" s="2134"/>
      <c r="G274" s="2134"/>
      <c r="H274" s="2134"/>
      <c r="I274" s="2134"/>
      <c r="J274" s="2134"/>
      <c r="K274" s="3131"/>
      <c r="L274" s="2219"/>
    </row>
    <row r="275" spans="1:12" ht="15.75" x14ac:dyDescent="0.2">
      <c r="A275" s="2132"/>
      <c r="B275" s="2133"/>
      <c r="C275" s="2134"/>
      <c r="D275" s="2135">
        <f t="shared" si="4"/>
        <v>0</v>
      </c>
      <c r="E275" s="2134"/>
      <c r="F275" s="2134"/>
      <c r="G275" s="2134"/>
      <c r="H275" s="2134"/>
      <c r="I275" s="2134"/>
      <c r="J275" s="2134"/>
      <c r="K275" s="3131"/>
      <c r="L275" s="2219"/>
    </row>
    <row r="276" spans="1:12" ht="15.75" x14ac:dyDescent="0.2">
      <c r="A276" s="2132"/>
      <c r="B276" s="2133"/>
      <c r="C276" s="2134"/>
      <c r="D276" s="2135">
        <f t="shared" si="4"/>
        <v>0</v>
      </c>
      <c r="E276" s="2134"/>
      <c r="F276" s="2134"/>
      <c r="G276" s="2134"/>
      <c r="H276" s="2134"/>
      <c r="I276" s="2134"/>
      <c r="J276" s="2134"/>
      <c r="K276" s="3131"/>
      <c r="L276" s="2219"/>
    </row>
    <row r="277" spans="1:12" ht="15.75" x14ac:dyDescent="0.2">
      <c r="A277" s="2132"/>
      <c r="B277" s="2133"/>
      <c r="C277" s="2134"/>
      <c r="D277" s="2135">
        <f t="shared" si="4"/>
        <v>0</v>
      </c>
      <c r="E277" s="2134"/>
      <c r="F277" s="2134"/>
      <c r="G277" s="2134"/>
      <c r="H277" s="2134"/>
      <c r="I277" s="2134"/>
      <c r="J277" s="2134"/>
      <c r="K277" s="3131"/>
      <c r="L277" s="2219"/>
    </row>
    <row r="278" spans="1:12" ht="15.75" x14ac:dyDescent="0.2">
      <c r="A278" s="2132"/>
      <c r="B278" s="2133"/>
      <c r="C278" s="2134"/>
      <c r="D278" s="2135">
        <f t="shared" si="4"/>
        <v>0</v>
      </c>
      <c r="E278" s="2134"/>
      <c r="F278" s="2134"/>
      <c r="G278" s="2134"/>
      <c r="H278" s="2134"/>
      <c r="I278" s="2134"/>
      <c r="J278" s="2134"/>
      <c r="K278" s="3131"/>
      <c r="L278" s="2219"/>
    </row>
    <row r="279" spans="1:12" ht="15.75" x14ac:dyDescent="0.2">
      <c r="A279" s="2132"/>
      <c r="B279" s="2133"/>
      <c r="C279" s="2134"/>
      <c r="D279" s="2135">
        <f t="shared" si="4"/>
        <v>0</v>
      </c>
      <c r="E279" s="2134"/>
      <c r="F279" s="2134"/>
      <c r="G279" s="2134"/>
      <c r="H279" s="2134"/>
      <c r="I279" s="2134"/>
      <c r="J279" s="2134"/>
      <c r="K279" s="3131"/>
      <c r="L279" s="2219"/>
    </row>
    <row r="280" spans="1:12" ht="15.75" x14ac:dyDescent="0.2">
      <c r="A280" s="2132"/>
      <c r="B280" s="2133"/>
      <c r="C280" s="2134"/>
      <c r="D280" s="2135">
        <f t="shared" si="4"/>
        <v>0</v>
      </c>
      <c r="E280" s="2134"/>
      <c r="F280" s="2134"/>
      <c r="G280" s="2134"/>
      <c r="H280" s="2134"/>
      <c r="I280" s="2134"/>
      <c r="J280" s="2134"/>
      <c r="K280" s="3131"/>
      <c r="L280" s="2219"/>
    </row>
    <row r="281" spans="1:12" ht="15.75" x14ac:dyDescent="0.2">
      <c r="A281" s="2132"/>
      <c r="B281" s="2133"/>
      <c r="C281" s="2134"/>
      <c r="D281" s="2135">
        <f t="shared" si="4"/>
        <v>0</v>
      </c>
      <c r="E281" s="2134"/>
      <c r="F281" s="2134"/>
      <c r="G281" s="2134"/>
      <c r="H281" s="2134"/>
      <c r="I281" s="2134"/>
      <c r="J281" s="2134"/>
      <c r="K281" s="3131"/>
      <c r="L281" s="2219"/>
    </row>
    <row r="282" spans="1:12" ht="15.75" x14ac:dyDescent="0.2">
      <c r="A282" s="2132"/>
      <c r="B282" s="2133"/>
      <c r="C282" s="2134"/>
      <c r="D282" s="2135">
        <f t="shared" si="4"/>
        <v>0</v>
      </c>
      <c r="E282" s="2134"/>
      <c r="F282" s="2134"/>
      <c r="G282" s="2134"/>
      <c r="H282" s="2134"/>
      <c r="I282" s="2134"/>
      <c r="J282" s="2134"/>
      <c r="K282" s="3131"/>
      <c r="L282" s="2219"/>
    </row>
    <row r="283" spans="1:12" ht="15.75" x14ac:dyDescent="0.2">
      <c r="A283" s="2132"/>
      <c r="B283" s="2133"/>
      <c r="C283" s="2134"/>
      <c r="D283" s="2135">
        <f t="shared" si="4"/>
        <v>0</v>
      </c>
      <c r="E283" s="2134"/>
      <c r="F283" s="2134"/>
      <c r="G283" s="2134"/>
      <c r="H283" s="2134"/>
      <c r="I283" s="2134"/>
      <c r="J283" s="2134"/>
      <c r="K283" s="3131"/>
      <c r="L283" s="2219"/>
    </row>
    <row r="284" spans="1:12" ht="15.75" x14ac:dyDescent="0.2">
      <c r="A284" s="2132"/>
      <c r="B284" s="2133"/>
      <c r="C284" s="2134"/>
      <c r="D284" s="2135">
        <f t="shared" si="4"/>
        <v>0</v>
      </c>
      <c r="E284" s="2134"/>
      <c r="F284" s="2134"/>
      <c r="G284" s="2134"/>
      <c r="H284" s="2134"/>
      <c r="I284" s="2134"/>
      <c r="J284" s="2134"/>
      <c r="K284" s="3131"/>
      <c r="L284" s="2219"/>
    </row>
    <row r="285" spans="1:12" ht="15.75" x14ac:dyDescent="0.2">
      <c r="A285" s="2132"/>
      <c r="B285" s="2133"/>
      <c r="C285" s="2134"/>
      <c r="D285" s="2135">
        <f t="shared" si="4"/>
        <v>0</v>
      </c>
      <c r="E285" s="2134"/>
      <c r="F285" s="2134"/>
      <c r="G285" s="2134"/>
      <c r="H285" s="2134"/>
      <c r="I285" s="2134"/>
      <c r="J285" s="2134"/>
      <c r="K285" s="3131"/>
      <c r="L285" s="2219"/>
    </row>
    <row r="286" spans="1:12" ht="15.75" x14ac:dyDescent="0.2">
      <c r="A286" s="2132"/>
      <c r="B286" s="2133"/>
      <c r="C286" s="2134"/>
      <c r="D286" s="2135">
        <f t="shared" si="4"/>
        <v>0</v>
      </c>
      <c r="E286" s="2134"/>
      <c r="F286" s="2134"/>
      <c r="G286" s="2134"/>
      <c r="H286" s="2134"/>
      <c r="I286" s="2134"/>
      <c r="J286" s="2134"/>
      <c r="K286" s="3131"/>
      <c r="L286" s="2219"/>
    </row>
    <row r="287" spans="1:12" ht="15.75" x14ac:dyDescent="0.2">
      <c r="A287" s="2132"/>
      <c r="B287" s="2133"/>
      <c r="C287" s="2134"/>
      <c r="D287" s="2135">
        <f t="shared" si="4"/>
        <v>0</v>
      </c>
      <c r="E287" s="2134"/>
      <c r="F287" s="2134"/>
      <c r="G287" s="2134"/>
      <c r="H287" s="2134"/>
      <c r="I287" s="2134"/>
      <c r="J287" s="2134"/>
      <c r="K287" s="3131"/>
      <c r="L287" s="2219"/>
    </row>
    <row r="288" spans="1:12" ht="15.75" x14ac:dyDescent="0.2">
      <c r="A288" s="2132"/>
      <c r="B288" s="2133"/>
      <c r="C288" s="2134"/>
      <c r="D288" s="2135">
        <f t="shared" si="4"/>
        <v>0</v>
      </c>
      <c r="E288" s="2134"/>
      <c r="F288" s="2134"/>
      <c r="G288" s="2134"/>
      <c r="H288" s="2134"/>
      <c r="I288" s="2134"/>
      <c r="J288" s="2134"/>
      <c r="K288" s="3131"/>
      <c r="L288" s="2219"/>
    </row>
    <row r="289" spans="1:12" ht="15.75" x14ac:dyDescent="0.2">
      <c r="A289" s="2132"/>
      <c r="B289" s="2133"/>
      <c r="C289" s="2134"/>
      <c r="D289" s="2135">
        <f t="shared" si="4"/>
        <v>0</v>
      </c>
      <c r="E289" s="2134"/>
      <c r="F289" s="2134"/>
      <c r="G289" s="2134"/>
      <c r="H289" s="2134"/>
      <c r="I289" s="2134"/>
      <c r="J289" s="2134"/>
      <c r="K289" s="3131"/>
      <c r="L289" s="2219"/>
    </row>
    <row r="290" spans="1:12" ht="15.75" x14ac:dyDescent="0.2">
      <c r="A290" s="2132"/>
      <c r="B290" s="2133"/>
      <c r="C290" s="2134"/>
      <c r="D290" s="2135">
        <f t="shared" si="4"/>
        <v>0</v>
      </c>
      <c r="E290" s="2134"/>
      <c r="F290" s="2134"/>
      <c r="G290" s="2134"/>
      <c r="H290" s="2134"/>
      <c r="I290" s="2134"/>
      <c r="J290" s="2134"/>
      <c r="K290" s="3131"/>
      <c r="L290" s="2219"/>
    </row>
    <row r="291" spans="1:12" ht="15.75" x14ac:dyDescent="0.2">
      <c r="A291" s="2132"/>
      <c r="B291" s="2133"/>
      <c r="C291" s="2134"/>
      <c r="D291" s="2135">
        <f t="shared" si="4"/>
        <v>0</v>
      </c>
      <c r="E291" s="2134"/>
      <c r="F291" s="2134"/>
      <c r="G291" s="2134"/>
      <c r="H291" s="2134"/>
      <c r="I291" s="2134"/>
      <c r="J291" s="2134"/>
      <c r="K291" s="3131"/>
      <c r="L291" s="2219"/>
    </row>
    <row r="292" spans="1:12" ht="15.75" x14ac:dyDescent="0.2">
      <c r="A292" s="2132"/>
      <c r="B292" s="2133"/>
      <c r="C292" s="2134"/>
      <c r="D292" s="2135">
        <f t="shared" si="4"/>
        <v>0</v>
      </c>
      <c r="E292" s="2134"/>
      <c r="F292" s="2134"/>
      <c r="G292" s="2134"/>
      <c r="H292" s="2134"/>
      <c r="I292" s="2134"/>
      <c r="J292" s="2134"/>
      <c r="K292" s="3131"/>
      <c r="L292" s="2219"/>
    </row>
    <row r="293" spans="1:12" ht="15.75" x14ac:dyDescent="0.2">
      <c r="A293" s="2132"/>
      <c r="B293" s="2133"/>
      <c r="C293" s="2134"/>
      <c r="D293" s="2135">
        <f t="shared" si="4"/>
        <v>0</v>
      </c>
      <c r="E293" s="2134"/>
      <c r="F293" s="2134"/>
      <c r="G293" s="2134"/>
      <c r="H293" s="2134"/>
      <c r="I293" s="2134"/>
      <c r="J293" s="2134"/>
      <c r="K293" s="3131"/>
      <c r="L293" s="2219"/>
    </row>
    <row r="294" spans="1:12" ht="15.75" x14ac:dyDescent="0.2">
      <c r="A294" s="2132"/>
      <c r="B294" s="2133"/>
      <c r="C294" s="2134"/>
      <c r="D294" s="2135">
        <f t="shared" si="4"/>
        <v>0</v>
      </c>
      <c r="E294" s="2134"/>
      <c r="F294" s="2134"/>
      <c r="G294" s="2134"/>
      <c r="H294" s="2134"/>
      <c r="I294" s="2134"/>
      <c r="J294" s="2134"/>
      <c r="K294" s="3131"/>
      <c r="L294" s="2219"/>
    </row>
    <row r="295" spans="1:12" ht="15.75" x14ac:dyDescent="0.2">
      <c r="A295" s="2132"/>
      <c r="B295" s="2133"/>
      <c r="C295" s="2134"/>
      <c r="D295" s="2135">
        <f t="shared" si="4"/>
        <v>0</v>
      </c>
      <c r="E295" s="2134"/>
      <c r="F295" s="2134"/>
      <c r="G295" s="2134"/>
      <c r="H295" s="2134"/>
      <c r="I295" s="2134"/>
      <c r="J295" s="2134"/>
      <c r="K295" s="3131"/>
      <c r="L295" s="2219"/>
    </row>
    <row r="296" spans="1:12" ht="15.75" x14ac:dyDescent="0.2">
      <c r="A296" s="2132"/>
      <c r="B296" s="2133"/>
      <c r="C296" s="2134"/>
      <c r="D296" s="2135">
        <f t="shared" si="4"/>
        <v>0</v>
      </c>
      <c r="E296" s="2134"/>
      <c r="F296" s="2134"/>
      <c r="G296" s="2134"/>
      <c r="H296" s="2134"/>
      <c r="I296" s="2134"/>
      <c r="J296" s="2134"/>
      <c r="K296" s="3131"/>
      <c r="L296" s="2219"/>
    </row>
    <row r="297" spans="1:12" ht="15.75" x14ac:dyDescent="0.2">
      <c r="A297" s="2132"/>
      <c r="B297" s="2133"/>
      <c r="C297" s="2134"/>
      <c r="D297" s="2135">
        <f t="shared" si="4"/>
        <v>0</v>
      </c>
      <c r="E297" s="2134"/>
      <c r="F297" s="2134"/>
      <c r="G297" s="2134"/>
      <c r="H297" s="2134"/>
      <c r="I297" s="2134"/>
      <c r="J297" s="2134"/>
      <c r="K297" s="3131"/>
      <c r="L297" s="2219"/>
    </row>
    <row r="298" spans="1:12" ht="15.75" x14ac:dyDescent="0.2">
      <c r="A298" s="2132"/>
      <c r="B298" s="2133"/>
      <c r="C298" s="2134"/>
      <c r="D298" s="2135">
        <f t="shared" si="4"/>
        <v>0</v>
      </c>
      <c r="E298" s="2134"/>
      <c r="F298" s="2134"/>
      <c r="G298" s="2134"/>
      <c r="H298" s="2134"/>
      <c r="I298" s="2134"/>
      <c r="J298" s="2134"/>
      <c r="K298" s="3131"/>
      <c r="L298" s="2219"/>
    </row>
    <row r="299" spans="1:12" ht="15.75" x14ac:dyDescent="0.2">
      <c r="A299" s="2132"/>
      <c r="B299" s="2133"/>
      <c r="C299" s="2134"/>
      <c r="D299" s="2135">
        <f t="shared" si="4"/>
        <v>0</v>
      </c>
      <c r="E299" s="2134"/>
      <c r="F299" s="2134"/>
      <c r="G299" s="2134"/>
      <c r="H299" s="2134"/>
      <c r="I299" s="2134"/>
      <c r="J299" s="2134"/>
      <c r="K299" s="3131"/>
      <c r="L299" s="2219"/>
    </row>
    <row r="300" spans="1:12" ht="15.75" x14ac:dyDescent="0.2">
      <c r="A300" s="2132"/>
      <c r="B300" s="2133"/>
      <c r="C300" s="2134"/>
      <c r="D300" s="2135">
        <f t="shared" si="4"/>
        <v>0</v>
      </c>
      <c r="E300" s="2134"/>
      <c r="F300" s="2134"/>
      <c r="G300" s="2134"/>
      <c r="H300" s="2134"/>
      <c r="I300" s="2134"/>
      <c r="J300" s="2134"/>
      <c r="K300" s="3131"/>
      <c r="L300" s="2219"/>
    </row>
    <row r="301" spans="1:12" ht="15.75" x14ac:dyDescent="0.2">
      <c r="A301" s="2132"/>
      <c r="B301" s="2133"/>
      <c r="C301" s="2134"/>
      <c r="D301" s="2135">
        <f t="shared" si="4"/>
        <v>0</v>
      </c>
      <c r="E301" s="2134"/>
      <c r="F301" s="2134"/>
      <c r="G301" s="2134"/>
      <c r="H301" s="2134"/>
      <c r="I301" s="2134"/>
      <c r="J301" s="2134"/>
      <c r="K301" s="3131"/>
      <c r="L301" s="2219"/>
    </row>
    <row r="302" spans="1:12" ht="15.75" x14ac:dyDescent="0.2">
      <c r="A302" s="2132"/>
      <c r="B302" s="2133"/>
      <c r="C302" s="2134"/>
      <c r="D302" s="2135">
        <f t="shared" si="4"/>
        <v>0</v>
      </c>
      <c r="E302" s="2134"/>
      <c r="F302" s="2134"/>
      <c r="G302" s="2134"/>
      <c r="H302" s="2134"/>
      <c r="I302" s="2134"/>
      <c r="J302" s="2134"/>
      <c r="K302" s="3131"/>
      <c r="L302" s="2219"/>
    </row>
    <row r="303" spans="1:12" ht="15.75" x14ac:dyDescent="0.2">
      <c r="A303" s="2132"/>
      <c r="B303" s="2133"/>
      <c r="C303" s="2134"/>
      <c r="D303" s="2135">
        <f t="shared" si="4"/>
        <v>0</v>
      </c>
      <c r="E303" s="2134"/>
      <c r="F303" s="2134"/>
      <c r="G303" s="2134"/>
      <c r="H303" s="2134"/>
      <c r="I303" s="2134"/>
      <c r="J303" s="2134"/>
      <c r="K303" s="3131"/>
      <c r="L303" s="2219"/>
    </row>
    <row r="304" spans="1:12" ht="15.75" x14ac:dyDescent="0.2">
      <c r="A304" s="2132"/>
      <c r="B304" s="2133"/>
      <c r="C304" s="2134"/>
      <c r="D304" s="2135">
        <f t="shared" si="4"/>
        <v>0</v>
      </c>
      <c r="E304" s="2134"/>
      <c r="F304" s="2134"/>
      <c r="G304" s="2134"/>
      <c r="H304" s="2134"/>
      <c r="I304" s="2134"/>
      <c r="J304" s="2134"/>
      <c r="K304" s="3131"/>
      <c r="L304" s="2219"/>
    </row>
    <row r="305" spans="1:12" ht="15.75" x14ac:dyDescent="0.2">
      <c r="A305" s="2132"/>
      <c r="B305" s="2133"/>
      <c r="C305" s="2134"/>
      <c r="D305" s="2135">
        <f t="shared" si="4"/>
        <v>0</v>
      </c>
      <c r="E305" s="2134"/>
      <c r="F305" s="2134"/>
      <c r="G305" s="2134"/>
      <c r="H305" s="2134"/>
      <c r="I305" s="2134"/>
      <c r="J305" s="2134"/>
      <c r="K305" s="3131"/>
      <c r="L305" s="2219"/>
    </row>
    <row r="306" spans="1:12" ht="15.75" x14ac:dyDescent="0.2">
      <c r="A306" s="2132"/>
      <c r="B306" s="2133"/>
      <c r="C306" s="2134"/>
      <c r="D306" s="2135">
        <f t="shared" si="4"/>
        <v>0</v>
      </c>
      <c r="E306" s="2134"/>
      <c r="F306" s="2134"/>
      <c r="G306" s="2134"/>
      <c r="H306" s="2134"/>
      <c r="I306" s="2134"/>
      <c r="J306" s="2134"/>
      <c r="K306" s="3131"/>
      <c r="L306" s="2219"/>
    </row>
    <row r="307" spans="1:12" ht="15.75" x14ac:dyDescent="0.2">
      <c r="A307" s="2132"/>
      <c r="B307" s="2133"/>
      <c r="C307" s="2134"/>
      <c r="D307" s="2135">
        <f t="shared" si="4"/>
        <v>0</v>
      </c>
      <c r="E307" s="2134"/>
      <c r="F307" s="2134"/>
      <c r="G307" s="2134"/>
      <c r="H307" s="2134"/>
      <c r="I307" s="2134"/>
      <c r="J307" s="2134"/>
      <c r="K307" s="3131"/>
      <c r="L307" s="2219"/>
    </row>
    <row r="308" spans="1:12" ht="15.75" x14ac:dyDescent="0.2">
      <c r="A308" s="2132"/>
      <c r="B308" s="2133"/>
      <c r="C308" s="2134"/>
      <c r="D308" s="2135">
        <f t="shared" si="4"/>
        <v>0</v>
      </c>
      <c r="E308" s="2134"/>
      <c r="F308" s="2134"/>
      <c r="G308" s="2134"/>
      <c r="H308" s="2134"/>
      <c r="I308" s="2134"/>
      <c r="J308" s="2134"/>
      <c r="K308" s="3131"/>
      <c r="L308" s="2219"/>
    </row>
    <row r="309" spans="1:12" ht="15.75" x14ac:dyDescent="0.2">
      <c r="A309" s="2132"/>
      <c r="B309" s="2133"/>
      <c r="C309" s="2134"/>
      <c r="D309" s="2135">
        <f t="shared" si="4"/>
        <v>0</v>
      </c>
      <c r="E309" s="2134"/>
      <c r="F309" s="2134"/>
      <c r="G309" s="2134"/>
      <c r="H309" s="2134"/>
      <c r="I309" s="2134"/>
      <c r="J309" s="2134"/>
      <c r="K309" s="3131"/>
      <c r="L309" s="2219"/>
    </row>
    <row r="310" spans="1:12" ht="15.75" x14ac:dyDescent="0.2">
      <c r="A310" s="2132"/>
      <c r="B310" s="2133"/>
      <c r="C310" s="2134"/>
      <c r="D310" s="2135">
        <f t="shared" si="4"/>
        <v>0</v>
      </c>
      <c r="E310" s="2134"/>
      <c r="F310" s="2134"/>
      <c r="G310" s="2134"/>
      <c r="H310" s="2134"/>
      <c r="I310" s="2134"/>
      <c r="J310" s="2134"/>
      <c r="K310" s="3131"/>
      <c r="L310" s="2219"/>
    </row>
    <row r="311" spans="1:12" ht="15.75" x14ac:dyDescent="0.2">
      <c r="A311" s="2132"/>
      <c r="B311" s="2133"/>
      <c r="C311" s="2134"/>
      <c r="D311" s="2135">
        <f t="shared" si="4"/>
        <v>0</v>
      </c>
      <c r="E311" s="2134"/>
      <c r="F311" s="2134"/>
      <c r="G311" s="2134"/>
      <c r="H311" s="2134"/>
      <c r="I311" s="2134"/>
      <c r="J311" s="2134"/>
      <c r="K311" s="3131"/>
      <c r="L311" s="2219"/>
    </row>
    <row r="312" spans="1:12" ht="15.75" x14ac:dyDescent="0.2">
      <c r="A312" s="2132"/>
      <c r="B312" s="2133"/>
      <c r="C312" s="2134"/>
      <c r="D312" s="2135">
        <f t="shared" si="4"/>
        <v>0</v>
      </c>
      <c r="E312" s="2134"/>
      <c r="F312" s="2134"/>
      <c r="G312" s="2134"/>
      <c r="H312" s="2134"/>
      <c r="I312" s="2134"/>
      <c r="J312" s="2134"/>
      <c r="K312" s="3131"/>
      <c r="L312" s="2219"/>
    </row>
    <row r="313" spans="1:12" ht="15.75" x14ac:dyDescent="0.2">
      <c r="A313" s="2132"/>
      <c r="B313" s="2133"/>
      <c r="C313" s="2134"/>
      <c r="D313" s="2135">
        <f t="shared" si="4"/>
        <v>0</v>
      </c>
      <c r="E313" s="2134"/>
      <c r="F313" s="2134"/>
      <c r="G313" s="2134"/>
      <c r="H313" s="2134"/>
      <c r="I313" s="2134"/>
      <c r="J313" s="2134"/>
      <c r="K313" s="3131"/>
      <c r="L313" s="2219"/>
    </row>
    <row r="314" spans="1:12" ht="15.75" x14ac:dyDescent="0.2">
      <c r="A314" s="2132"/>
      <c r="B314" s="2133"/>
      <c r="C314" s="2134"/>
      <c r="D314" s="2135">
        <f t="shared" si="4"/>
        <v>0</v>
      </c>
      <c r="E314" s="2134"/>
      <c r="F314" s="2134"/>
      <c r="G314" s="2134"/>
      <c r="H314" s="2134"/>
      <c r="I314" s="2134"/>
      <c r="J314" s="2134"/>
      <c r="K314" s="3131"/>
      <c r="L314" s="2219"/>
    </row>
    <row r="315" spans="1:12" ht="15.75" x14ac:dyDescent="0.2">
      <c r="A315" s="2132"/>
      <c r="B315" s="2133"/>
      <c r="C315" s="2134"/>
      <c r="D315" s="2135">
        <f t="shared" si="4"/>
        <v>0</v>
      </c>
      <c r="E315" s="2134"/>
      <c r="F315" s="2134"/>
      <c r="G315" s="2134"/>
      <c r="H315" s="2134"/>
      <c r="I315" s="2134"/>
      <c r="J315" s="2134"/>
      <c r="K315" s="3131"/>
      <c r="L315" s="2219"/>
    </row>
    <row r="316" spans="1:12" ht="15.75" x14ac:dyDescent="0.2">
      <c r="A316" s="2132"/>
      <c r="B316" s="2133"/>
      <c r="C316" s="2134"/>
      <c r="D316" s="2135">
        <f t="shared" si="4"/>
        <v>0</v>
      </c>
      <c r="E316" s="2134"/>
      <c r="F316" s="2134"/>
      <c r="G316" s="2134"/>
      <c r="H316" s="2134"/>
      <c r="I316" s="2134"/>
      <c r="J316" s="2134"/>
      <c r="K316" s="3131"/>
      <c r="L316" s="2219"/>
    </row>
    <row r="317" spans="1:12" ht="15.75" x14ac:dyDescent="0.2">
      <c r="A317" s="2132"/>
      <c r="B317" s="2133"/>
      <c r="C317" s="2134"/>
      <c r="D317" s="2135">
        <f t="shared" si="4"/>
        <v>0</v>
      </c>
      <c r="E317" s="2134"/>
      <c r="F317" s="2134"/>
      <c r="G317" s="2134"/>
      <c r="H317" s="2134"/>
      <c r="I317" s="2134"/>
      <c r="J317" s="2134"/>
      <c r="K317" s="3131"/>
      <c r="L317" s="2219"/>
    </row>
    <row r="318" spans="1:12" ht="15.75" x14ac:dyDescent="0.2">
      <c r="A318" s="2132"/>
      <c r="B318" s="2133"/>
      <c r="C318" s="2134"/>
      <c r="D318" s="2135">
        <f t="shared" si="4"/>
        <v>0</v>
      </c>
      <c r="E318" s="2134"/>
      <c r="F318" s="2134"/>
      <c r="G318" s="2134"/>
      <c r="H318" s="2134"/>
      <c r="I318" s="2134"/>
      <c r="J318" s="2134"/>
      <c r="K318" s="3131"/>
      <c r="L318" s="2219"/>
    </row>
    <row r="319" spans="1:12" ht="15.75" x14ac:dyDescent="0.2">
      <c r="A319" s="2132"/>
      <c r="B319" s="2133"/>
      <c r="C319" s="2134"/>
      <c r="D319" s="2135">
        <f t="shared" si="4"/>
        <v>0</v>
      </c>
      <c r="E319" s="2134"/>
      <c r="F319" s="2134"/>
      <c r="G319" s="2134"/>
      <c r="H319" s="2134"/>
      <c r="I319" s="2134"/>
      <c r="J319" s="2134"/>
      <c r="K319" s="3131"/>
      <c r="L319" s="2219"/>
    </row>
    <row r="320" spans="1:12" ht="15.75" x14ac:dyDescent="0.2">
      <c r="A320" s="2132"/>
      <c r="B320" s="2133"/>
      <c r="C320" s="2134"/>
      <c r="D320" s="2135">
        <f t="shared" si="4"/>
        <v>0</v>
      </c>
      <c r="E320" s="2134"/>
      <c r="F320" s="2134"/>
      <c r="G320" s="2134"/>
      <c r="H320" s="2134"/>
      <c r="I320" s="2134"/>
      <c r="J320" s="2134"/>
      <c r="K320" s="3131"/>
      <c r="L320" s="2219"/>
    </row>
    <row r="321" spans="1:12" ht="15.75" x14ac:dyDescent="0.2">
      <c r="A321" s="2132"/>
      <c r="B321" s="2133"/>
      <c r="C321" s="2134"/>
      <c r="D321" s="2135">
        <f t="shared" si="4"/>
        <v>0</v>
      </c>
      <c r="E321" s="2134"/>
      <c r="F321" s="2134"/>
      <c r="G321" s="2134"/>
      <c r="H321" s="2134"/>
      <c r="I321" s="2134"/>
      <c r="J321" s="2134"/>
      <c r="K321" s="3131"/>
      <c r="L321" s="2219"/>
    </row>
    <row r="322" spans="1:12" ht="15.75" x14ac:dyDescent="0.2">
      <c r="A322" s="2132"/>
      <c r="B322" s="2133"/>
      <c r="C322" s="2134"/>
      <c r="D322" s="2135">
        <f t="shared" si="4"/>
        <v>0</v>
      </c>
      <c r="E322" s="2134"/>
      <c r="F322" s="2134"/>
      <c r="G322" s="2134"/>
      <c r="H322" s="2134"/>
      <c r="I322" s="2134"/>
      <c r="J322" s="2134"/>
      <c r="K322" s="3131"/>
      <c r="L322" s="2219"/>
    </row>
    <row r="323" spans="1:12" ht="15.75" x14ac:dyDescent="0.2">
      <c r="A323" s="2132"/>
      <c r="B323" s="2133"/>
      <c r="C323" s="2134"/>
      <c r="D323" s="2135">
        <f t="shared" si="4"/>
        <v>0</v>
      </c>
      <c r="E323" s="2134"/>
      <c r="F323" s="2134"/>
      <c r="G323" s="2134"/>
      <c r="H323" s="2134"/>
      <c r="I323" s="2134"/>
      <c r="J323" s="2134"/>
      <c r="K323" s="3131"/>
      <c r="L323" s="2219"/>
    </row>
    <row r="324" spans="1:12" ht="15.75" x14ac:dyDescent="0.2">
      <c r="A324" s="2132"/>
      <c r="B324" s="2133"/>
      <c r="C324" s="2134"/>
      <c r="D324" s="2135">
        <f t="shared" si="4"/>
        <v>0</v>
      </c>
      <c r="E324" s="2134"/>
      <c r="F324" s="2134"/>
      <c r="G324" s="2134"/>
      <c r="H324" s="2134"/>
      <c r="I324" s="2134"/>
      <c r="J324" s="2134"/>
      <c r="K324" s="3131"/>
      <c r="L324" s="2219"/>
    </row>
    <row r="325" spans="1:12" ht="15.75" x14ac:dyDescent="0.2">
      <c r="A325" s="2132"/>
      <c r="B325" s="2133"/>
      <c r="C325" s="2134"/>
      <c r="D325" s="2135">
        <f t="shared" si="4"/>
        <v>0</v>
      </c>
      <c r="E325" s="2134"/>
      <c r="F325" s="2134"/>
      <c r="G325" s="2134"/>
      <c r="H325" s="2134"/>
      <c r="I325" s="2134"/>
      <c r="J325" s="2134"/>
      <c r="K325" s="3131"/>
      <c r="L325" s="2219"/>
    </row>
    <row r="326" spans="1:12" ht="15.75" x14ac:dyDescent="0.2">
      <c r="A326" s="2132"/>
      <c r="B326" s="2133"/>
      <c r="C326" s="2134"/>
      <c r="D326" s="2135">
        <f t="shared" si="4"/>
        <v>0</v>
      </c>
      <c r="E326" s="2134"/>
      <c r="F326" s="2134"/>
      <c r="G326" s="2134"/>
      <c r="H326" s="2134"/>
      <c r="I326" s="2134"/>
      <c r="J326" s="2134"/>
      <c r="K326" s="3131"/>
      <c r="L326" s="2219"/>
    </row>
    <row r="327" spans="1:12" ht="15.75" x14ac:dyDescent="0.2">
      <c r="A327" s="2132"/>
      <c r="B327" s="2133"/>
      <c r="C327" s="2134"/>
      <c r="D327" s="2135">
        <f t="shared" ref="D327:D390" si="5">+C327*(100-E327)/100</f>
        <v>0</v>
      </c>
      <c r="E327" s="2134"/>
      <c r="F327" s="2134"/>
      <c r="G327" s="2134"/>
      <c r="H327" s="2134"/>
      <c r="I327" s="2134"/>
      <c r="J327" s="2134"/>
      <c r="K327" s="3131"/>
      <c r="L327" s="2219"/>
    </row>
    <row r="328" spans="1:12" ht="15.75" x14ac:dyDescent="0.2">
      <c r="A328" s="2132"/>
      <c r="B328" s="2133"/>
      <c r="C328" s="2134"/>
      <c r="D328" s="2135">
        <f t="shared" si="5"/>
        <v>0</v>
      </c>
      <c r="E328" s="2134"/>
      <c r="F328" s="2134"/>
      <c r="G328" s="2134"/>
      <c r="H328" s="2134"/>
      <c r="I328" s="2134"/>
      <c r="J328" s="2134"/>
      <c r="K328" s="3131"/>
      <c r="L328" s="2219"/>
    </row>
    <row r="329" spans="1:12" ht="15.75" x14ac:dyDescent="0.2">
      <c r="A329" s="2132"/>
      <c r="B329" s="2133"/>
      <c r="C329" s="2134"/>
      <c r="D329" s="2135">
        <f t="shared" si="5"/>
        <v>0</v>
      </c>
      <c r="E329" s="2134"/>
      <c r="F329" s="2134"/>
      <c r="G329" s="2134"/>
      <c r="H329" s="2134"/>
      <c r="I329" s="2134"/>
      <c r="J329" s="2134"/>
      <c r="K329" s="3131"/>
      <c r="L329" s="2219"/>
    </row>
    <row r="330" spans="1:12" ht="15.75" x14ac:dyDescent="0.2">
      <c r="A330" s="2132"/>
      <c r="B330" s="2133"/>
      <c r="C330" s="2134"/>
      <c r="D330" s="2135">
        <f t="shared" si="5"/>
        <v>0</v>
      </c>
      <c r="E330" s="2134"/>
      <c r="F330" s="2134"/>
      <c r="G330" s="2134"/>
      <c r="H330" s="2134"/>
      <c r="I330" s="2134"/>
      <c r="J330" s="2134"/>
      <c r="K330" s="3131"/>
      <c r="L330" s="2219"/>
    </row>
    <row r="331" spans="1:12" ht="15.75" x14ac:dyDescent="0.2">
      <c r="A331" s="2132"/>
      <c r="B331" s="2133"/>
      <c r="C331" s="2134"/>
      <c r="D331" s="2135">
        <f t="shared" si="5"/>
        <v>0</v>
      </c>
      <c r="E331" s="2134"/>
      <c r="F331" s="2134"/>
      <c r="G331" s="2134"/>
      <c r="H331" s="2134"/>
      <c r="I331" s="2134"/>
      <c r="J331" s="2134"/>
      <c r="K331" s="3131"/>
      <c r="L331" s="2219"/>
    </row>
    <row r="332" spans="1:12" ht="15.75" x14ac:dyDescent="0.2">
      <c r="A332" s="2132"/>
      <c r="B332" s="2133"/>
      <c r="C332" s="2134"/>
      <c r="D332" s="2135">
        <f t="shared" si="5"/>
        <v>0</v>
      </c>
      <c r="E332" s="2134"/>
      <c r="F332" s="2134"/>
      <c r="G332" s="2134"/>
      <c r="H332" s="2134"/>
      <c r="I332" s="2134"/>
      <c r="J332" s="2134"/>
      <c r="K332" s="3131"/>
      <c r="L332" s="2219"/>
    </row>
    <row r="333" spans="1:12" ht="15.75" x14ac:dyDescent="0.2">
      <c r="A333" s="2132"/>
      <c r="B333" s="2133"/>
      <c r="C333" s="2134"/>
      <c r="D333" s="2135">
        <f t="shared" si="5"/>
        <v>0</v>
      </c>
      <c r="E333" s="2134"/>
      <c r="F333" s="2134"/>
      <c r="G333" s="2134"/>
      <c r="H333" s="2134"/>
      <c r="I333" s="2134"/>
      <c r="J333" s="2134"/>
      <c r="K333" s="3131"/>
      <c r="L333" s="2219"/>
    </row>
    <row r="334" spans="1:12" ht="15.75" x14ac:dyDescent="0.2">
      <c r="A334" s="2132"/>
      <c r="B334" s="2133"/>
      <c r="C334" s="2134"/>
      <c r="D334" s="2135">
        <f t="shared" si="5"/>
        <v>0</v>
      </c>
      <c r="E334" s="2134"/>
      <c r="F334" s="2134"/>
      <c r="G334" s="2134"/>
      <c r="H334" s="2134"/>
      <c r="I334" s="2134"/>
      <c r="J334" s="2134"/>
      <c r="K334" s="3131"/>
      <c r="L334" s="2219"/>
    </row>
    <row r="335" spans="1:12" ht="15.75" x14ac:dyDescent="0.2">
      <c r="A335" s="2132"/>
      <c r="B335" s="2133"/>
      <c r="C335" s="2134"/>
      <c r="D335" s="2135">
        <f t="shared" si="5"/>
        <v>0</v>
      </c>
      <c r="E335" s="2134"/>
      <c r="F335" s="2134"/>
      <c r="G335" s="2134"/>
      <c r="H335" s="2134"/>
      <c r="I335" s="2134"/>
      <c r="J335" s="2134"/>
      <c r="K335" s="3131"/>
      <c r="L335" s="2219"/>
    </row>
    <row r="336" spans="1:12" ht="15.75" x14ac:dyDescent="0.2">
      <c r="A336" s="2132"/>
      <c r="B336" s="2133"/>
      <c r="C336" s="2134"/>
      <c r="D336" s="2135">
        <f t="shared" si="5"/>
        <v>0</v>
      </c>
      <c r="E336" s="2134"/>
      <c r="F336" s="2134"/>
      <c r="G336" s="2134"/>
      <c r="H336" s="2134"/>
      <c r="I336" s="2134"/>
      <c r="J336" s="2134"/>
      <c r="K336" s="3131"/>
      <c r="L336" s="2219"/>
    </row>
    <row r="337" spans="1:12" ht="15.75" x14ac:dyDescent="0.2">
      <c r="A337" s="2132"/>
      <c r="B337" s="2133"/>
      <c r="C337" s="2134"/>
      <c r="D337" s="2135">
        <f t="shared" si="5"/>
        <v>0</v>
      </c>
      <c r="E337" s="2134"/>
      <c r="F337" s="2134"/>
      <c r="G337" s="2134"/>
      <c r="H337" s="2134"/>
      <c r="I337" s="2134"/>
      <c r="J337" s="2134"/>
      <c r="K337" s="3131"/>
      <c r="L337" s="2219"/>
    </row>
    <row r="338" spans="1:12" ht="15.75" x14ac:dyDescent="0.2">
      <c r="A338" s="2132"/>
      <c r="B338" s="2133"/>
      <c r="C338" s="2134"/>
      <c r="D338" s="2135">
        <f t="shared" si="5"/>
        <v>0</v>
      </c>
      <c r="E338" s="2134"/>
      <c r="F338" s="2134"/>
      <c r="G338" s="2134"/>
      <c r="H338" s="2134"/>
      <c r="I338" s="2134"/>
      <c r="J338" s="2134"/>
      <c r="K338" s="3131"/>
      <c r="L338" s="2219"/>
    </row>
    <row r="339" spans="1:12" ht="15.75" x14ac:dyDescent="0.2">
      <c r="A339" s="2132"/>
      <c r="B339" s="2133"/>
      <c r="C339" s="2134"/>
      <c r="D339" s="2135">
        <f t="shared" si="5"/>
        <v>0</v>
      </c>
      <c r="E339" s="2134"/>
      <c r="F339" s="2134"/>
      <c r="G339" s="2134"/>
      <c r="H339" s="2134"/>
      <c r="I339" s="2134"/>
      <c r="J339" s="2134"/>
      <c r="K339" s="3131"/>
      <c r="L339" s="2219"/>
    </row>
    <row r="340" spans="1:12" ht="15.75" x14ac:dyDescent="0.2">
      <c r="A340" s="2132"/>
      <c r="B340" s="2133"/>
      <c r="C340" s="2134"/>
      <c r="D340" s="2135">
        <f t="shared" si="5"/>
        <v>0</v>
      </c>
      <c r="E340" s="2134"/>
      <c r="F340" s="2134"/>
      <c r="G340" s="2134"/>
      <c r="H340" s="2134"/>
      <c r="I340" s="2134"/>
      <c r="J340" s="2134"/>
      <c r="K340" s="3131"/>
      <c r="L340" s="2219"/>
    </row>
    <row r="341" spans="1:12" ht="15.75" x14ac:dyDescent="0.2">
      <c r="A341" s="2132"/>
      <c r="B341" s="2133"/>
      <c r="C341" s="2134"/>
      <c r="D341" s="2135">
        <f t="shared" si="5"/>
        <v>0</v>
      </c>
      <c r="E341" s="2134"/>
      <c r="F341" s="2134"/>
      <c r="G341" s="2134"/>
      <c r="H341" s="2134"/>
      <c r="I341" s="2134"/>
      <c r="J341" s="2134"/>
      <c r="K341" s="3131"/>
      <c r="L341" s="2219"/>
    </row>
    <row r="342" spans="1:12" ht="15.75" x14ac:dyDescent="0.2">
      <c r="A342" s="2132"/>
      <c r="B342" s="2133"/>
      <c r="C342" s="2134"/>
      <c r="D342" s="2135">
        <f t="shared" si="5"/>
        <v>0</v>
      </c>
      <c r="E342" s="2134"/>
      <c r="F342" s="2134"/>
      <c r="G342" s="2134"/>
      <c r="H342" s="2134"/>
      <c r="I342" s="2134"/>
      <c r="J342" s="2134"/>
      <c r="K342" s="3131"/>
      <c r="L342" s="2219"/>
    </row>
    <row r="343" spans="1:12" ht="15.75" x14ac:dyDescent="0.2">
      <c r="A343" s="2132"/>
      <c r="B343" s="2133"/>
      <c r="C343" s="2134"/>
      <c r="D343" s="2135">
        <f t="shared" si="5"/>
        <v>0</v>
      </c>
      <c r="E343" s="2134"/>
      <c r="F343" s="2134"/>
      <c r="G343" s="2134"/>
      <c r="H343" s="2134"/>
      <c r="I343" s="2134"/>
      <c r="J343" s="2134"/>
      <c r="K343" s="3131"/>
      <c r="L343" s="2219"/>
    </row>
    <row r="344" spans="1:12" ht="15.75" x14ac:dyDescent="0.2">
      <c r="A344" s="2132"/>
      <c r="B344" s="2133"/>
      <c r="C344" s="2134"/>
      <c r="D344" s="2135">
        <f t="shared" si="5"/>
        <v>0</v>
      </c>
      <c r="E344" s="2134"/>
      <c r="F344" s="2134"/>
      <c r="G344" s="2134"/>
      <c r="H344" s="2134"/>
      <c r="I344" s="2134"/>
      <c r="J344" s="2134"/>
      <c r="K344" s="3131"/>
      <c r="L344" s="2219"/>
    </row>
    <row r="345" spans="1:12" ht="15.75" x14ac:dyDescent="0.2">
      <c r="A345" s="2132"/>
      <c r="B345" s="2133"/>
      <c r="C345" s="2134"/>
      <c r="D345" s="2135">
        <f t="shared" si="5"/>
        <v>0</v>
      </c>
      <c r="E345" s="2134"/>
      <c r="F345" s="2134"/>
      <c r="G345" s="2134"/>
      <c r="H345" s="2134"/>
      <c r="I345" s="2134"/>
      <c r="J345" s="2134"/>
      <c r="K345" s="3131"/>
      <c r="L345" s="2219"/>
    </row>
    <row r="346" spans="1:12" ht="15.75" x14ac:dyDescent="0.2">
      <c r="A346" s="2132"/>
      <c r="B346" s="2133"/>
      <c r="C346" s="2134"/>
      <c r="D346" s="2135">
        <f t="shared" si="5"/>
        <v>0</v>
      </c>
      <c r="E346" s="2134"/>
      <c r="F346" s="2134"/>
      <c r="G346" s="2134"/>
      <c r="H346" s="2134"/>
      <c r="I346" s="2134"/>
      <c r="J346" s="2134"/>
      <c r="K346" s="3131"/>
      <c r="L346" s="2219"/>
    </row>
    <row r="347" spans="1:12" ht="15.75" x14ac:dyDescent="0.2">
      <c r="A347" s="2132"/>
      <c r="B347" s="2133"/>
      <c r="C347" s="2134"/>
      <c r="D347" s="2135">
        <f t="shared" si="5"/>
        <v>0</v>
      </c>
      <c r="E347" s="2134"/>
      <c r="F347" s="2134"/>
      <c r="G347" s="2134"/>
      <c r="H347" s="2134"/>
      <c r="I347" s="2134"/>
      <c r="J347" s="2134"/>
      <c r="K347" s="3131"/>
      <c r="L347" s="2219"/>
    </row>
    <row r="348" spans="1:12" ht="15.75" x14ac:dyDescent="0.2">
      <c r="A348" s="2132"/>
      <c r="B348" s="2133"/>
      <c r="C348" s="2134"/>
      <c r="D348" s="2135">
        <f t="shared" si="5"/>
        <v>0</v>
      </c>
      <c r="E348" s="2134"/>
      <c r="F348" s="2134"/>
      <c r="G348" s="2134"/>
      <c r="H348" s="2134"/>
      <c r="I348" s="2134"/>
      <c r="J348" s="2134"/>
      <c r="K348" s="3131"/>
      <c r="L348" s="2219"/>
    </row>
    <row r="349" spans="1:12" ht="15.75" x14ac:dyDescent="0.2">
      <c r="A349" s="2132"/>
      <c r="B349" s="2133"/>
      <c r="C349" s="2134"/>
      <c r="D349" s="2135">
        <f t="shared" si="5"/>
        <v>0</v>
      </c>
      <c r="E349" s="2134"/>
      <c r="F349" s="2134"/>
      <c r="G349" s="2134"/>
      <c r="H349" s="2134"/>
      <c r="I349" s="2134"/>
      <c r="J349" s="2134"/>
      <c r="K349" s="3131"/>
      <c r="L349" s="2219"/>
    </row>
    <row r="350" spans="1:12" ht="15.75" x14ac:dyDescent="0.2">
      <c r="A350" s="2132"/>
      <c r="B350" s="2133"/>
      <c r="C350" s="2134"/>
      <c r="D350" s="2135">
        <f t="shared" si="5"/>
        <v>0</v>
      </c>
      <c r="E350" s="2134"/>
      <c r="F350" s="2134"/>
      <c r="G350" s="2134"/>
      <c r="H350" s="2134"/>
      <c r="I350" s="2134"/>
      <c r="J350" s="2134"/>
      <c r="K350" s="3131"/>
      <c r="L350" s="2219"/>
    </row>
    <row r="351" spans="1:12" ht="15.75" x14ac:dyDescent="0.2">
      <c r="A351" s="2132"/>
      <c r="B351" s="2133"/>
      <c r="C351" s="2134"/>
      <c r="D351" s="2135">
        <f t="shared" si="5"/>
        <v>0</v>
      </c>
      <c r="E351" s="2134"/>
      <c r="F351" s="2134"/>
      <c r="G351" s="2134"/>
      <c r="H351" s="2134"/>
      <c r="I351" s="2134"/>
      <c r="J351" s="2134"/>
      <c r="K351" s="3131"/>
      <c r="L351" s="2219"/>
    </row>
    <row r="352" spans="1:12" ht="15.75" x14ac:dyDescent="0.2">
      <c r="A352" s="2132"/>
      <c r="B352" s="2133"/>
      <c r="C352" s="2134"/>
      <c r="D352" s="2135">
        <f t="shared" si="5"/>
        <v>0</v>
      </c>
      <c r="E352" s="2134"/>
      <c r="F352" s="2134"/>
      <c r="G352" s="2134"/>
      <c r="H352" s="2134"/>
      <c r="I352" s="2134"/>
      <c r="J352" s="2134"/>
      <c r="K352" s="3131"/>
      <c r="L352" s="2219"/>
    </row>
    <row r="353" spans="1:12" ht="15.75" x14ac:dyDescent="0.2">
      <c r="A353" s="2132"/>
      <c r="B353" s="2133"/>
      <c r="C353" s="2134"/>
      <c r="D353" s="2135">
        <f t="shared" si="5"/>
        <v>0</v>
      </c>
      <c r="E353" s="2134"/>
      <c r="F353" s="2134"/>
      <c r="G353" s="2134"/>
      <c r="H353" s="2134"/>
      <c r="I353" s="2134"/>
      <c r="J353" s="2134"/>
      <c r="K353" s="3131"/>
      <c r="L353" s="2219"/>
    </row>
    <row r="354" spans="1:12" ht="15.75" x14ac:dyDescent="0.2">
      <c r="A354" s="2132"/>
      <c r="B354" s="2133"/>
      <c r="C354" s="2134"/>
      <c r="D354" s="2135">
        <f t="shared" si="5"/>
        <v>0</v>
      </c>
      <c r="E354" s="2134"/>
      <c r="F354" s="2134"/>
      <c r="G354" s="2134"/>
      <c r="H354" s="2134"/>
      <c r="I354" s="2134"/>
      <c r="J354" s="2134"/>
      <c r="K354" s="3131"/>
      <c r="L354" s="2219"/>
    </row>
    <row r="355" spans="1:12" ht="15.75" x14ac:dyDescent="0.2">
      <c r="A355" s="2132"/>
      <c r="B355" s="2133"/>
      <c r="C355" s="2134"/>
      <c r="D355" s="2135">
        <f t="shared" si="5"/>
        <v>0</v>
      </c>
      <c r="E355" s="2134"/>
      <c r="F355" s="2134"/>
      <c r="G355" s="2134"/>
      <c r="H355" s="2134"/>
      <c r="I355" s="2134"/>
      <c r="J355" s="2134"/>
      <c r="K355" s="3131"/>
      <c r="L355" s="2219"/>
    </row>
    <row r="356" spans="1:12" ht="15.75" x14ac:dyDescent="0.2">
      <c r="A356" s="2132"/>
      <c r="B356" s="2133"/>
      <c r="C356" s="2134"/>
      <c r="D356" s="2135">
        <f t="shared" si="5"/>
        <v>0</v>
      </c>
      <c r="E356" s="2134"/>
      <c r="F356" s="2134"/>
      <c r="G356" s="2134"/>
      <c r="H356" s="2134"/>
      <c r="I356" s="2134"/>
      <c r="J356" s="2134"/>
      <c r="K356" s="3131"/>
      <c r="L356" s="2219"/>
    </row>
    <row r="357" spans="1:12" ht="15.75" x14ac:dyDescent="0.2">
      <c r="A357" s="2132"/>
      <c r="B357" s="2133"/>
      <c r="C357" s="2134"/>
      <c r="D357" s="2135">
        <f t="shared" si="5"/>
        <v>0</v>
      </c>
      <c r="E357" s="2134"/>
      <c r="F357" s="2134"/>
      <c r="G357" s="2134"/>
      <c r="H357" s="2134"/>
      <c r="I357" s="2134"/>
      <c r="J357" s="2134"/>
      <c r="K357" s="3131"/>
      <c r="L357" s="2219"/>
    </row>
    <row r="358" spans="1:12" ht="15.75" x14ac:dyDescent="0.2">
      <c r="A358" s="2132"/>
      <c r="B358" s="2133"/>
      <c r="C358" s="2134"/>
      <c r="D358" s="2135">
        <f t="shared" si="5"/>
        <v>0</v>
      </c>
      <c r="E358" s="2134"/>
      <c r="F358" s="2134"/>
      <c r="G358" s="2134"/>
      <c r="H358" s="2134"/>
      <c r="I358" s="2134"/>
      <c r="J358" s="2134"/>
      <c r="K358" s="3131"/>
      <c r="L358" s="2219"/>
    </row>
    <row r="359" spans="1:12" ht="15.75" x14ac:dyDescent="0.2">
      <c r="A359" s="2132"/>
      <c r="B359" s="2133"/>
      <c r="C359" s="2134"/>
      <c r="D359" s="2135">
        <f t="shared" si="5"/>
        <v>0</v>
      </c>
      <c r="E359" s="2134"/>
      <c r="F359" s="2134"/>
      <c r="G359" s="2134"/>
      <c r="H359" s="2134"/>
      <c r="I359" s="2134"/>
      <c r="J359" s="2134"/>
      <c r="K359" s="3131"/>
      <c r="L359" s="2219"/>
    </row>
    <row r="360" spans="1:12" ht="15.75" x14ac:dyDescent="0.2">
      <c r="A360" s="2132"/>
      <c r="B360" s="2133"/>
      <c r="C360" s="2134"/>
      <c r="D360" s="2135">
        <f t="shared" si="5"/>
        <v>0</v>
      </c>
      <c r="E360" s="2134"/>
      <c r="F360" s="2134"/>
      <c r="G360" s="2134"/>
      <c r="H360" s="2134"/>
      <c r="I360" s="2134"/>
      <c r="J360" s="2134"/>
      <c r="K360" s="3131"/>
      <c r="L360" s="2219"/>
    </row>
    <row r="361" spans="1:12" ht="15.75" x14ac:dyDescent="0.2">
      <c r="A361" s="2132"/>
      <c r="B361" s="2133"/>
      <c r="C361" s="2134"/>
      <c r="D361" s="2135">
        <f t="shared" si="5"/>
        <v>0</v>
      </c>
      <c r="E361" s="2134"/>
      <c r="F361" s="2134"/>
      <c r="G361" s="2134"/>
      <c r="H361" s="2134"/>
      <c r="I361" s="2134"/>
      <c r="J361" s="2134"/>
      <c r="K361" s="3131"/>
      <c r="L361" s="2219"/>
    </row>
    <row r="362" spans="1:12" ht="15.75" x14ac:dyDescent="0.2">
      <c r="A362" s="2132"/>
      <c r="B362" s="2133"/>
      <c r="C362" s="2134"/>
      <c r="D362" s="2135">
        <f t="shared" si="5"/>
        <v>0</v>
      </c>
      <c r="E362" s="2134"/>
      <c r="F362" s="2134"/>
      <c r="G362" s="2134"/>
      <c r="H362" s="2134"/>
      <c r="I362" s="2134"/>
      <c r="J362" s="2134"/>
      <c r="K362" s="3131"/>
      <c r="L362" s="2219"/>
    </row>
    <row r="363" spans="1:12" ht="15.75" x14ac:dyDescent="0.2">
      <c r="A363" s="2132"/>
      <c r="B363" s="2133"/>
      <c r="C363" s="2134"/>
      <c r="D363" s="2135">
        <f t="shared" si="5"/>
        <v>0</v>
      </c>
      <c r="E363" s="2134"/>
      <c r="F363" s="2134"/>
      <c r="G363" s="2134"/>
      <c r="H363" s="2134"/>
      <c r="I363" s="2134"/>
      <c r="J363" s="2134"/>
      <c r="K363" s="3131"/>
      <c r="L363" s="2219"/>
    </row>
    <row r="364" spans="1:12" ht="15.75" x14ac:dyDescent="0.2">
      <c r="A364" s="2132"/>
      <c r="B364" s="2133"/>
      <c r="C364" s="2134"/>
      <c r="D364" s="2135">
        <f t="shared" si="5"/>
        <v>0</v>
      </c>
      <c r="E364" s="2134"/>
      <c r="F364" s="2134"/>
      <c r="G364" s="2134"/>
      <c r="H364" s="2134"/>
      <c r="I364" s="2134"/>
      <c r="J364" s="2134"/>
      <c r="K364" s="3131"/>
      <c r="L364" s="2219"/>
    </row>
    <row r="365" spans="1:12" ht="15.75" x14ac:dyDescent="0.2">
      <c r="A365" s="2132"/>
      <c r="B365" s="2133"/>
      <c r="C365" s="2134"/>
      <c r="D365" s="2135">
        <f t="shared" si="5"/>
        <v>0</v>
      </c>
      <c r="E365" s="2134"/>
      <c r="F365" s="2134"/>
      <c r="G365" s="2134"/>
      <c r="H365" s="2134"/>
      <c r="I365" s="2134"/>
      <c r="J365" s="2134"/>
      <c r="K365" s="3131"/>
      <c r="L365" s="2219"/>
    </row>
    <row r="366" spans="1:12" ht="15.75" x14ac:dyDescent="0.2">
      <c r="A366" s="2132"/>
      <c r="B366" s="2133"/>
      <c r="C366" s="2134"/>
      <c r="D366" s="2135">
        <f t="shared" si="5"/>
        <v>0</v>
      </c>
      <c r="E366" s="2134"/>
      <c r="F366" s="2134"/>
      <c r="G366" s="2134"/>
      <c r="H366" s="2134"/>
      <c r="I366" s="2134"/>
      <c r="J366" s="2134"/>
      <c r="K366" s="3131"/>
      <c r="L366" s="2219"/>
    </row>
    <row r="367" spans="1:12" ht="15.75" x14ac:dyDescent="0.2">
      <c r="A367" s="2132"/>
      <c r="B367" s="2133"/>
      <c r="C367" s="2134"/>
      <c r="D367" s="2135">
        <f t="shared" si="5"/>
        <v>0</v>
      </c>
      <c r="E367" s="2134"/>
      <c r="F367" s="2134"/>
      <c r="G367" s="2134"/>
      <c r="H367" s="2134"/>
      <c r="I367" s="2134"/>
      <c r="J367" s="2134"/>
      <c r="K367" s="3131"/>
      <c r="L367" s="2219"/>
    </row>
    <row r="368" spans="1:12" ht="15.75" x14ac:dyDescent="0.2">
      <c r="A368" s="2132"/>
      <c r="B368" s="2133"/>
      <c r="C368" s="2134"/>
      <c r="D368" s="2135">
        <f t="shared" si="5"/>
        <v>0</v>
      </c>
      <c r="E368" s="2134"/>
      <c r="F368" s="2134"/>
      <c r="G368" s="2134"/>
      <c r="H368" s="2134"/>
      <c r="I368" s="2134"/>
      <c r="J368" s="2134"/>
      <c r="K368" s="3131"/>
      <c r="L368" s="2219"/>
    </row>
    <row r="369" spans="1:12" ht="15.75" x14ac:dyDescent="0.2">
      <c r="A369" s="2132"/>
      <c r="B369" s="2133"/>
      <c r="C369" s="2134"/>
      <c r="D369" s="2135">
        <f t="shared" si="5"/>
        <v>0</v>
      </c>
      <c r="E369" s="2134"/>
      <c r="F369" s="2134"/>
      <c r="G369" s="2134"/>
      <c r="H369" s="2134"/>
      <c r="I369" s="2134"/>
      <c r="J369" s="2134"/>
      <c r="K369" s="3131"/>
      <c r="L369" s="2219"/>
    </row>
    <row r="370" spans="1:12" ht="15.75" x14ac:dyDescent="0.2">
      <c r="A370" s="2132"/>
      <c r="B370" s="2133"/>
      <c r="C370" s="2134"/>
      <c r="D370" s="2135">
        <f t="shared" si="5"/>
        <v>0</v>
      </c>
      <c r="E370" s="2134"/>
      <c r="F370" s="2134"/>
      <c r="G370" s="2134"/>
      <c r="H370" s="2134"/>
      <c r="I370" s="2134"/>
      <c r="J370" s="2134"/>
      <c r="K370" s="3131"/>
      <c r="L370" s="2219"/>
    </row>
    <row r="371" spans="1:12" ht="15.75" x14ac:dyDescent="0.2">
      <c r="A371" s="2132"/>
      <c r="B371" s="2133"/>
      <c r="C371" s="2134"/>
      <c r="D371" s="2135">
        <f t="shared" si="5"/>
        <v>0</v>
      </c>
      <c r="E371" s="2134"/>
      <c r="F371" s="2134"/>
      <c r="G371" s="2134"/>
      <c r="H371" s="2134"/>
      <c r="I371" s="2134"/>
      <c r="J371" s="2134"/>
      <c r="K371" s="3131"/>
      <c r="L371" s="2219"/>
    </row>
    <row r="372" spans="1:12" ht="15.75" x14ac:dyDescent="0.2">
      <c r="A372" s="2132"/>
      <c r="B372" s="2133"/>
      <c r="C372" s="2134"/>
      <c r="D372" s="2135">
        <f t="shared" si="5"/>
        <v>0</v>
      </c>
      <c r="E372" s="2134"/>
      <c r="F372" s="2134"/>
      <c r="G372" s="2134"/>
      <c r="H372" s="2134"/>
      <c r="I372" s="2134"/>
      <c r="J372" s="2134"/>
      <c r="K372" s="3131"/>
      <c r="L372" s="2219"/>
    </row>
    <row r="373" spans="1:12" ht="15.75" x14ac:dyDescent="0.2">
      <c r="A373" s="2132"/>
      <c r="B373" s="2133"/>
      <c r="C373" s="2134"/>
      <c r="D373" s="2135">
        <f t="shared" si="5"/>
        <v>0</v>
      </c>
      <c r="E373" s="2134"/>
      <c r="F373" s="2134"/>
      <c r="G373" s="2134"/>
      <c r="H373" s="2134"/>
      <c r="I373" s="2134"/>
      <c r="J373" s="2134"/>
      <c r="K373" s="3131"/>
      <c r="L373" s="2219"/>
    </row>
    <row r="374" spans="1:12" ht="15.75" x14ac:dyDescent="0.2">
      <c r="A374" s="2132"/>
      <c r="B374" s="2133"/>
      <c r="C374" s="2134"/>
      <c r="D374" s="2135">
        <f t="shared" si="5"/>
        <v>0</v>
      </c>
      <c r="E374" s="2134"/>
      <c r="F374" s="2134"/>
      <c r="G374" s="2134"/>
      <c r="H374" s="2134"/>
      <c r="I374" s="2134"/>
      <c r="J374" s="2134"/>
      <c r="K374" s="3131"/>
      <c r="L374" s="2219"/>
    </row>
    <row r="375" spans="1:12" ht="15.75" x14ac:dyDescent="0.2">
      <c r="A375" s="2132"/>
      <c r="B375" s="2133"/>
      <c r="C375" s="2134"/>
      <c r="D375" s="2135">
        <f t="shared" si="5"/>
        <v>0</v>
      </c>
      <c r="E375" s="2134"/>
      <c r="F375" s="2134"/>
      <c r="G375" s="2134"/>
      <c r="H375" s="2134"/>
      <c r="I375" s="2134"/>
      <c r="J375" s="2134"/>
      <c r="K375" s="3131"/>
      <c r="L375" s="2219"/>
    </row>
    <row r="376" spans="1:12" ht="15.75" x14ac:dyDescent="0.2">
      <c r="A376" s="2132"/>
      <c r="B376" s="2133"/>
      <c r="C376" s="2134"/>
      <c r="D376" s="2135">
        <f t="shared" si="5"/>
        <v>0</v>
      </c>
      <c r="E376" s="2134"/>
      <c r="F376" s="2134"/>
      <c r="G376" s="2134"/>
      <c r="H376" s="2134"/>
      <c r="I376" s="2134"/>
      <c r="J376" s="2134"/>
      <c r="K376" s="3131"/>
      <c r="L376" s="2219"/>
    </row>
    <row r="377" spans="1:12" ht="15.75" x14ac:dyDescent="0.2">
      <c r="A377" s="2132"/>
      <c r="B377" s="2133"/>
      <c r="C377" s="2134"/>
      <c r="D377" s="2135">
        <f t="shared" si="5"/>
        <v>0</v>
      </c>
      <c r="E377" s="2134"/>
      <c r="F377" s="2134"/>
      <c r="G377" s="2134"/>
      <c r="H377" s="2134"/>
      <c r="I377" s="2134"/>
      <c r="J377" s="2134"/>
      <c r="K377" s="3131"/>
      <c r="L377" s="2219"/>
    </row>
    <row r="378" spans="1:12" ht="15.75" x14ac:dyDescent="0.2">
      <c r="A378" s="2132"/>
      <c r="B378" s="2133"/>
      <c r="C378" s="2134"/>
      <c r="D378" s="2135">
        <f t="shared" si="5"/>
        <v>0</v>
      </c>
      <c r="E378" s="2134"/>
      <c r="F378" s="2134"/>
      <c r="G378" s="2134"/>
      <c r="H378" s="2134"/>
      <c r="I378" s="2134"/>
      <c r="J378" s="2134"/>
      <c r="K378" s="3131"/>
      <c r="L378" s="2219"/>
    </row>
    <row r="379" spans="1:12" ht="15.75" x14ac:dyDescent="0.2">
      <c r="A379" s="2132"/>
      <c r="B379" s="2133"/>
      <c r="C379" s="2134"/>
      <c r="D379" s="2135">
        <f t="shared" si="5"/>
        <v>0</v>
      </c>
      <c r="E379" s="2134"/>
      <c r="F379" s="2134"/>
      <c r="G379" s="2134"/>
      <c r="H379" s="2134"/>
      <c r="I379" s="2134"/>
      <c r="J379" s="2134"/>
      <c r="K379" s="3131"/>
      <c r="L379" s="2219"/>
    </row>
    <row r="380" spans="1:12" ht="15.75" x14ac:dyDescent="0.2">
      <c r="A380" s="2132"/>
      <c r="B380" s="2133"/>
      <c r="C380" s="2134"/>
      <c r="D380" s="2135">
        <f t="shared" si="5"/>
        <v>0</v>
      </c>
      <c r="E380" s="2134"/>
      <c r="F380" s="2134"/>
      <c r="G380" s="2134"/>
      <c r="H380" s="2134"/>
      <c r="I380" s="2134"/>
      <c r="J380" s="2134"/>
      <c r="K380" s="3131"/>
      <c r="L380" s="2219"/>
    </row>
    <row r="381" spans="1:12" ht="15.75" x14ac:dyDescent="0.2">
      <c r="A381" s="2132"/>
      <c r="B381" s="2133"/>
      <c r="C381" s="2134"/>
      <c r="D381" s="2135">
        <f t="shared" si="5"/>
        <v>0</v>
      </c>
      <c r="E381" s="2134"/>
      <c r="F381" s="2134"/>
      <c r="G381" s="2134"/>
      <c r="H381" s="2134"/>
      <c r="I381" s="2134"/>
      <c r="J381" s="2134"/>
      <c r="K381" s="3131"/>
      <c r="L381" s="2219"/>
    </row>
    <row r="382" spans="1:12" ht="15.75" x14ac:dyDescent="0.2">
      <c r="A382" s="2132"/>
      <c r="B382" s="2133"/>
      <c r="C382" s="2134"/>
      <c r="D382" s="2135">
        <f t="shared" si="5"/>
        <v>0</v>
      </c>
      <c r="E382" s="2134"/>
      <c r="F382" s="2134"/>
      <c r="G382" s="2134"/>
      <c r="H382" s="2134"/>
      <c r="I382" s="2134"/>
      <c r="J382" s="2134"/>
      <c r="K382" s="3131"/>
      <c r="L382" s="2219"/>
    </row>
    <row r="383" spans="1:12" ht="15.75" x14ac:dyDescent="0.2">
      <c r="A383" s="2132"/>
      <c r="B383" s="2133"/>
      <c r="C383" s="2134"/>
      <c r="D383" s="2135">
        <f t="shared" si="5"/>
        <v>0</v>
      </c>
      <c r="E383" s="2134"/>
      <c r="F383" s="2134"/>
      <c r="G383" s="2134"/>
      <c r="H383" s="2134"/>
      <c r="I383" s="2134"/>
      <c r="J383" s="2134"/>
      <c r="K383" s="3131"/>
      <c r="L383" s="2219"/>
    </row>
    <row r="384" spans="1:12" ht="15.75" x14ac:dyDescent="0.2">
      <c r="A384" s="2132"/>
      <c r="B384" s="2133"/>
      <c r="C384" s="2134"/>
      <c r="D384" s="2135">
        <f t="shared" si="5"/>
        <v>0</v>
      </c>
      <c r="E384" s="2134"/>
      <c r="F384" s="2134"/>
      <c r="G384" s="2134"/>
      <c r="H384" s="2134"/>
      <c r="I384" s="2134"/>
      <c r="J384" s="2134"/>
      <c r="K384" s="3131"/>
      <c r="L384" s="2219"/>
    </row>
    <row r="385" spans="1:12" ht="15.75" x14ac:dyDescent="0.2">
      <c r="A385" s="2132"/>
      <c r="B385" s="2133"/>
      <c r="C385" s="2134"/>
      <c r="D385" s="2135">
        <f t="shared" si="5"/>
        <v>0</v>
      </c>
      <c r="E385" s="2134"/>
      <c r="F385" s="2134"/>
      <c r="G385" s="2134"/>
      <c r="H385" s="2134"/>
      <c r="I385" s="2134"/>
      <c r="J385" s="2134"/>
      <c r="K385" s="3131"/>
      <c r="L385" s="2219"/>
    </row>
    <row r="386" spans="1:12" ht="15.75" x14ac:dyDescent="0.2">
      <c r="A386" s="2132"/>
      <c r="B386" s="2133"/>
      <c r="C386" s="2134"/>
      <c r="D386" s="2135">
        <f t="shared" si="5"/>
        <v>0</v>
      </c>
      <c r="E386" s="2134"/>
      <c r="F386" s="2134"/>
      <c r="G386" s="2134"/>
      <c r="H386" s="2134"/>
      <c r="I386" s="2134"/>
      <c r="J386" s="2134"/>
      <c r="K386" s="3131"/>
      <c r="L386" s="2219"/>
    </row>
    <row r="387" spans="1:12" ht="15.75" x14ac:dyDescent="0.2">
      <c r="A387" s="2132"/>
      <c r="B387" s="2133"/>
      <c r="C387" s="2134"/>
      <c r="D387" s="2135">
        <f t="shared" si="5"/>
        <v>0</v>
      </c>
      <c r="E387" s="2134"/>
      <c r="F387" s="2134"/>
      <c r="G387" s="2134"/>
      <c r="H387" s="2134"/>
      <c r="I387" s="2134"/>
      <c r="J387" s="2134"/>
      <c r="K387" s="3131"/>
      <c r="L387" s="2219"/>
    </row>
    <row r="388" spans="1:12" ht="15.75" x14ac:dyDescent="0.2">
      <c r="A388" s="2132"/>
      <c r="B388" s="2133"/>
      <c r="C388" s="2134"/>
      <c r="D388" s="2135">
        <f t="shared" si="5"/>
        <v>0</v>
      </c>
      <c r="E388" s="2134"/>
      <c r="F388" s="2134"/>
      <c r="G388" s="2134"/>
      <c r="H388" s="2134"/>
      <c r="I388" s="2134"/>
      <c r="J388" s="2134"/>
      <c r="K388" s="3131"/>
      <c r="L388" s="2219"/>
    </row>
    <row r="389" spans="1:12" ht="15.75" x14ac:dyDescent="0.2">
      <c r="A389" s="2132"/>
      <c r="B389" s="2133"/>
      <c r="C389" s="2134"/>
      <c r="D389" s="2135">
        <f t="shared" si="5"/>
        <v>0</v>
      </c>
      <c r="E389" s="2134"/>
      <c r="F389" s="2134"/>
      <c r="G389" s="2134"/>
      <c r="H389" s="2134"/>
      <c r="I389" s="2134"/>
      <c r="J389" s="2134"/>
      <c r="K389" s="3131"/>
      <c r="L389" s="2219"/>
    </row>
    <row r="390" spans="1:12" ht="15.75" x14ac:dyDescent="0.2">
      <c r="A390" s="2132"/>
      <c r="B390" s="2133"/>
      <c r="C390" s="2134"/>
      <c r="D390" s="2135">
        <f t="shared" si="5"/>
        <v>0</v>
      </c>
      <c r="E390" s="2134"/>
      <c r="F390" s="2134"/>
      <c r="G390" s="2134"/>
      <c r="H390" s="2134"/>
      <c r="I390" s="2134"/>
      <c r="J390" s="2134"/>
      <c r="K390" s="3131"/>
      <c r="L390" s="2219"/>
    </row>
    <row r="391" spans="1:12" ht="15.75" x14ac:dyDescent="0.2">
      <c r="A391" s="2132"/>
      <c r="B391" s="2133"/>
      <c r="C391" s="2134"/>
      <c r="D391" s="2135">
        <f t="shared" ref="D391:D454" si="6">+C391*(100-E391)/100</f>
        <v>0</v>
      </c>
      <c r="E391" s="2134"/>
      <c r="F391" s="2134"/>
      <c r="G391" s="2134"/>
      <c r="H391" s="2134"/>
      <c r="I391" s="2134"/>
      <c r="J391" s="2134"/>
      <c r="K391" s="3131"/>
      <c r="L391" s="2219"/>
    </row>
    <row r="392" spans="1:12" ht="15.75" x14ac:dyDescent="0.2">
      <c r="A392" s="2132"/>
      <c r="B392" s="2133"/>
      <c r="C392" s="2134"/>
      <c r="D392" s="2135">
        <f t="shared" si="6"/>
        <v>0</v>
      </c>
      <c r="E392" s="2134"/>
      <c r="F392" s="2134"/>
      <c r="G392" s="2134"/>
      <c r="H392" s="2134"/>
      <c r="I392" s="2134"/>
      <c r="J392" s="2134"/>
      <c r="K392" s="3131"/>
      <c r="L392" s="2219"/>
    </row>
    <row r="393" spans="1:12" ht="15.75" x14ac:dyDescent="0.2">
      <c r="A393" s="2132"/>
      <c r="B393" s="2133"/>
      <c r="C393" s="2134"/>
      <c r="D393" s="2135">
        <f t="shared" si="6"/>
        <v>0</v>
      </c>
      <c r="E393" s="2134"/>
      <c r="F393" s="2134"/>
      <c r="G393" s="2134"/>
      <c r="H393" s="2134"/>
      <c r="I393" s="2134"/>
      <c r="J393" s="2134"/>
      <c r="K393" s="3131"/>
      <c r="L393" s="2219"/>
    </row>
    <row r="394" spans="1:12" ht="15.75" x14ac:dyDescent="0.2">
      <c r="A394" s="2132"/>
      <c r="B394" s="2133"/>
      <c r="C394" s="2134"/>
      <c r="D394" s="2135">
        <f t="shared" si="6"/>
        <v>0</v>
      </c>
      <c r="E394" s="2134"/>
      <c r="F394" s="2134"/>
      <c r="G394" s="2134"/>
      <c r="H394" s="2134"/>
      <c r="I394" s="2134"/>
      <c r="J394" s="2134"/>
      <c r="K394" s="3131"/>
      <c r="L394" s="2219"/>
    </row>
    <row r="395" spans="1:12" ht="15.75" x14ac:dyDescent="0.2">
      <c r="A395" s="2132"/>
      <c r="B395" s="2133"/>
      <c r="C395" s="2134"/>
      <c r="D395" s="2135">
        <f t="shared" si="6"/>
        <v>0</v>
      </c>
      <c r="E395" s="2134"/>
      <c r="F395" s="2134"/>
      <c r="G395" s="2134"/>
      <c r="H395" s="2134"/>
      <c r="I395" s="2134"/>
      <c r="J395" s="2134"/>
      <c r="K395" s="3131"/>
      <c r="L395" s="2219"/>
    </row>
    <row r="396" spans="1:12" ht="15.75" x14ac:dyDescent="0.2">
      <c r="A396" s="2132"/>
      <c r="B396" s="2133"/>
      <c r="C396" s="2134"/>
      <c r="D396" s="2135">
        <f t="shared" si="6"/>
        <v>0</v>
      </c>
      <c r="E396" s="2134"/>
      <c r="F396" s="2134"/>
      <c r="G396" s="2134"/>
      <c r="H396" s="2134"/>
      <c r="I396" s="2134"/>
      <c r="J396" s="2134"/>
      <c r="K396" s="3131"/>
      <c r="L396" s="2219"/>
    </row>
    <row r="397" spans="1:12" ht="15.75" x14ac:dyDescent="0.2">
      <c r="A397" s="2132"/>
      <c r="B397" s="2133"/>
      <c r="C397" s="2134"/>
      <c r="D397" s="2135">
        <f t="shared" si="6"/>
        <v>0</v>
      </c>
      <c r="E397" s="2134"/>
      <c r="F397" s="2134"/>
      <c r="G397" s="2134"/>
      <c r="H397" s="2134"/>
      <c r="I397" s="2134"/>
      <c r="J397" s="2134"/>
      <c r="K397" s="3131"/>
      <c r="L397" s="2219"/>
    </row>
    <row r="398" spans="1:12" ht="15.75" x14ac:dyDescent="0.2">
      <c r="A398" s="2132"/>
      <c r="B398" s="2133"/>
      <c r="C398" s="2134"/>
      <c r="D398" s="2135">
        <f t="shared" si="6"/>
        <v>0</v>
      </c>
      <c r="E398" s="2134"/>
      <c r="F398" s="2134"/>
      <c r="G398" s="2134"/>
      <c r="H398" s="2134"/>
      <c r="I398" s="2134"/>
      <c r="J398" s="2134"/>
      <c r="K398" s="3131"/>
      <c r="L398" s="2219"/>
    </row>
    <row r="399" spans="1:12" ht="15.75" x14ac:dyDescent="0.2">
      <c r="A399" s="2132"/>
      <c r="B399" s="2133"/>
      <c r="C399" s="2134"/>
      <c r="D399" s="2135">
        <f t="shared" si="6"/>
        <v>0</v>
      </c>
      <c r="E399" s="2134"/>
      <c r="F399" s="2134"/>
      <c r="G399" s="2134"/>
      <c r="H399" s="2134"/>
      <c r="I399" s="2134"/>
      <c r="J399" s="2134"/>
      <c r="K399" s="3131"/>
      <c r="L399" s="2219"/>
    </row>
    <row r="400" spans="1:12" ht="15.75" x14ac:dyDescent="0.2">
      <c r="A400" s="2132"/>
      <c r="B400" s="2133"/>
      <c r="C400" s="2134"/>
      <c r="D400" s="2135">
        <f t="shared" si="6"/>
        <v>0</v>
      </c>
      <c r="E400" s="2134"/>
      <c r="F400" s="2134"/>
      <c r="G400" s="2134"/>
      <c r="H400" s="2134"/>
      <c r="I400" s="2134"/>
      <c r="J400" s="2134"/>
      <c r="K400" s="3131"/>
      <c r="L400" s="2219"/>
    </row>
    <row r="401" spans="1:12" ht="15.75" x14ac:dyDescent="0.2">
      <c r="A401" s="2132"/>
      <c r="B401" s="2133"/>
      <c r="C401" s="2134"/>
      <c r="D401" s="2135">
        <f t="shared" si="6"/>
        <v>0</v>
      </c>
      <c r="E401" s="2134"/>
      <c r="F401" s="2134"/>
      <c r="G401" s="2134"/>
      <c r="H401" s="2134"/>
      <c r="I401" s="2134"/>
      <c r="J401" s="2134"/>
      <c r="K401" s="3131"/>
      <c r="L401" s="2219"/>
    </row>
    <row r="402" spans="1:12" ht="15.75" x14ac:dyDescent="0.2">
      <c r="A402" s="2132"/>
      <c r="B402" s="2133"/>
      <c r="C402" s="2134"/>
      <c r="D402" s="2135">
        <f t="shared" si="6"/>
        <v>0</v>
      </c>
      <c r="E402" s="2134"/>
      <c r="F402" s="2134"/>
      <c r="G402" s="2134"/>
      <c r="H402" s="2134"/>
      <c r="I402" s="2134"/>
      <c r="J402" s="2134"/>
      <c r="K402" s="3131"/>
      <c r="L402" s="2219"/>
    </row>
    <row r="403" spans="1:12" ht="15.75" x14ac:dyDescent="0.2">
      <c r="A403" s="2132"/>
      <c r="B403" s="2133"/>
      <c r="C403" s="2134"/>
      <c r="D403" s="2135">
        <f t="shared" si="6"/>
        <v>0</v>
      </c>
      <c r="E403" s="2134"/>
      <c r="F403" s="2134"/>
      <c r="G403" s="2134"/>
      <c r="H403" s="2134"/>
      <c r="I403" s="2134"/>
      <c r="J403" s="2134"/>
      <c r="K403" s="3131"/>
      <c r="L403" s="2219"/>
    </row>
    <row r="404" spans="1:12" ht="15.75" x14ac:dyDescent="0.2">
      <c r="A404" s="2132"/>
      <c r="B404" s="2133"/>
      <c r="C404" s="2134"/>
      <c r="D404" s="2135">
        <f t="shared" si="6"/>
        <v>0</v>
      </c>
      <c r="E404" s="2134"/>
      <c r="F404" s="2134"/>
      <c r="G404" s="2134"/>
      <c r="H404" s="2134"/>
      <c r="I404" s="2134"/>
      <c r="J404" s="2134"/>
      <c r="K404" s="3131"/>
      <c r="L404" s="2219"/>
    </row>
    <row r="405" spans="1:12" ht="15.75" x14ac:dyDescent="0.2">
      <c r="A405" s="2132"/>
      <c r="B405" s="2133"/>
      <c r="C405" s="2134"/>
      <c r="D405" s="2135">
        <f t="shared" si="6"/>
        <v>0</v>
      </c>
      <c r="E405" s="2134"/>
      <c r="F405" s="2134"/>
      <c r="G405" s="2134"/>
      <c r="H405" s="2134"/>
      <c r="I405" s="2134"/>
      <c r="J405" s="2134"/>
      <c r="K405" s="3131"/>
      <c r="L405" s="2219"/>
    </row>
    <row r="406" spans="1:12" ht="15.75" x14ac:dyDescent="0.2">
      <c r="A406" s="2132"/>
      <c r="B406" s="2133"/>
      <c r="C406" s="2134"/>
      <c r="D406" s="2135">
        <f t="shared" si="6"/>
        <v>0</v>
      </c>
      <c r="E406" s="2134"/>
      <c r="F406" s="2134"/>
      <c r="G406" s="2134"/>
      <c r="H406" s="2134"/>
      <c r="I406" s="2134"/>
      <c r="J406" s="2134"/>
      <c r="K406" s="3131"/>
      <c r="L406" s="2219"/>
    </row>
    <row r="407" spans="1:12" ht="15.75" x14ac:dyDescent="0.2">
      <c r="A407" s="2132"/>
      <c r="B407" s="2133"/>
      <c r="C407" s="2134"/>
      <c r="D407" s="2135">
        <f t="shared" si="6"/>
        <v>0</v>
      </c>
      <c r="E407" s="2134"/>
      <c r="F407" s="2134"/>
      <c r="G407" s="2134"/>
      <c r="H407" s="2134"/>
      <c r="I407" s="2134"/>
      <c r="J407" s="2134"/>
      <c r="K407" s="3131"/>
      <c r="L407" s="2219"/>
    </row>
    <row r="408" spans="1:12" ht="15.75" x14ac:dyDescent="0.2">
      <c r="A408" s="2132"/>
      <c r="B408" s="2133"/>
      <c r="C408" s="2134"/>
      <c r="D408" s="2135">
        <f t="shared" si="6"/>
        <v>0</v>
      </c>
      <c r="E408" s="2134"/>
      <c r="F408" s="2134"/>
      <c r="G408" s="2134"/>
      <c r="H408" s="2134"/>
      <c r="I408" s="2134"/>
      <c r="J408" s="2134"/>
      <c r="K408" s="3131"/>
      <c r="L408" s="2219"/>
    </row>
    <row r="409" spans="1:12" ht="15.75" x14ac:dyDescent="0.2">
      <c r="A409" s="2132"/>
      <c r="B409" s="2133"/>
      <c r="C409" s="2134"/>
      <c r="D409" s="2135">
        <f t="shared" si="6"/>
        <v>0</v>
      </c>
      <c r="E409" s="2134"/>
      <c r="F409" s="2134"/>
      <c r="G409" s="2134"/>
      <c r="H409" s="2134"/>
      <c r="I409" s="2134"/>
      <c r="J409" s="2134"/>
      <c r="K409" s="3131"/>
      <c r="L409" s="2219"/>
    </row>
    <row r="410" spans="1:12" ht="15.75" x14ac:dyDescent="0.2">
      <c r="A410" s="2132"/>
      <c r="B410" s="2133"/>
      <c r="C410" s="2134"/>
      <c r="D410" s="2135">
        <f t="shared" si="6"/>
        <v>0</v>
      </c>
      <c r="E410" s="2134"/>
      <c r="F410" s="2134"/>
      <c r="G410" s="2134"/>
      <c r="H410" s="2134"/>
      <c r="I410" s="2134"/>
      <c r="J410" s="2134"/>
      <c r="K410" s="3131"/>
      <c r="L410" s="2219"/>
    </row>
    <row r="411" spans="1:12" ht="15.75" x14ac:dyDescent="0.2">
      <c r="A411" s="2132"/>
      <c r="B411" s="2133"/>
      <c r="C411" s="2134"/>
      <c r="D411" s="2135">
        <f t="shared" si="6"/>
        <v>0</v>
      </c>
      <c r="E411" s="2134"/>
      <c r="F411" s="2134"/>
      <c r="G411" s="2134"/>
      <c r="H411" s="2134"/>
      <c r="I411" s="2134"/>
      <c r="J411" s="2134"/>
      <c r="K411" s="3131"/>
      <c r="L411" s="2219"/>
    </row>
    <row r="412" spans="1:12" ht="15.75" x14ac:dyDescent="0.2">
      <c r="A412" s="2132"/>
      <c r="B412" s="2133"/>
      <c r="C412" s="2134"/>
      <c r="D412" s="2135">
        <f t="shared" si="6"/>
        <v>0</v>
      </c>
      <c r="E412" s="2134"/>
      <c r="F412" s="2134"/>
      <c r="G412" s="2134"/>
      <c r="H412" s="2134"/>
      <c r="I412" s="2134"/>
      <c r="J412" s="2134"/>
      <c r="K412" s="3131"/>
      <c r="L412" s="2219"/>
    </row>
    <row r="413" spans="1:12" ht="15.75" x14ac:dyDescent="0.2">
      <c r="A413" s="2132"/>
      <c r="B413" s="2133"/>
      <c r="C413" s="2134"/>
      <c r="D413" s="2135">
        <f t="shared" si="6"/>
        <v>0</v>
      </c>
      <c r="E413" s="2134"/>
      <c r="F413" s="2134"/>
      <c r="G413" s="2134"/>
      <c r="H413" s="2134"/>
      <c r="I413" s="2134"/>
      <c r="J413" s="2134"/>
      <c r="K413" s="3131"/>
      <c r="L413" s="2219"/>
    </row>
    <row r="414" spans="1:12" ht="15.75" x14ac:dyDescent="0.2">
      <c r="A414" s="2132"/>
      <c r="B414" s="2133"/>
      <c r="C414" s="2134"/>
      <c r="D414" s="2135">
        <f t="shared" si="6"/>
        <v>0</v>
      </c>
      <c r="E414" s="2134"/>
      <c r="F414" s="2134"/>
      <c r="G414" s="2134"/>
      <c r="H414" s="2134"/>
      <c r="I414" s="2134"/>
      <c r="J414" s="2134"/>
      <c r="K414" s="3131"/>
      <c r="L414" s="2219"/>
    </row>
    <row r="415" spans="1:12" ht="15.75" x14ac:dyDescent="0.2">
      <c r="A415" s="2132"/>
      <c r="B415" s="2133"/>
      <c r="C415" s="2134"/>
      <c r="D415" s="2135">
        <f t="shared" si="6"/>
        <v>0</v>
      </c>
      <c r="E415" s="2134"/>
      <c r="F415" s="2134"/>
      <c r="G415" s="2134"/>
      <c r="H415" s="2134"/>
      <c r="I415" s="2134"/>
      <c r="J415" s="2134"/>
      <c r="K415" s="3131"/>
      <c r="L415" s="2219"/>
    </row>
    <row r="416" spans="1:12" ht="15.75" x14ac:dyDescent="0.2">
      <c r="A416" s="2132"/>
      <c r="B416" s="2133"/>
      <c r="C416" s="2134"/>
      <c r="D416" s="2135">
        <f t="shared" si="6"/>
        <v>0</v>
      </c>
      <c r="E416" s="2134"/>
      <c r="F416" s="2134"/>
      <c r="G416" s="2134"/>
      <c r="H416" s="2134"/>
      <c r="I416" s="2134"/>
      <c r="J416" s="2134"/>
      <c r="K416" s="3131"/>
      <c r="L416" s="2219"/>
    </row>
    <row r="417" spans="1:12" ht="15.75" x14ac:dyDescent="0.2">
      <c r="A417" s="2132"/>
      <c r="B417" s="2133"/>
      <c r="C417" s="2134"/>
      <c r="D417" s="2135">
        <f t="shared" si="6"/>
        <v>0</v>
      </c>
      <c r="E417" s="2134"/>
      <c r="F417" s="2134"/>
      <c r="G417" s="2134"/>
      <c r="H417" s="2134"/>
      <c r="I417" s="2134"/>
      <c r="J417" s="2134"/>
      <c r="K417" s="3131"/>
      <c r="L417" s="2219"/>
    </row>
    <row r="418" spans="1:12" ht="15.75" x14ac:dyDescent="0.2">
      <c r="A418" s="2132"/>
      <c r="B418" s="2133"/>
      <c r="C418" s="2134"/>
      <c r="D418" s="2135">
        <f t="shared" si="6"/>
        <v>0</v>
      </c>
      <c r="E418" s="2134"/>
      <c r="F418" s="2134"/>
      <c r="G418" s="2134"/>
      <c r="H418" s="2134"/>
      <c r="I418" s="2134"/>
      <c r="J418" s="2134"/>
      <c r="K418" s="3131"/>
      <c r="L418" s="2219"/>
    </row>
    <row r="419" spans="1:12" ht="15.75" x14ac:dyDescent="0.2">
      <c r="A419" s="2132"/>
      <c r="B419" s="2133"/>
      <c r="C419" s="2134"/>
      <c r="D419" s="2135">
        <f t="shared" si="6"/>
        <v>0</v>
      </c>
      <c r="E419" s="2134"/>
      <c r="F419" s="2134"/>
      <c r="G419" s="2134"/>
      <c r="H419" s="2134"/>
      <c r="I419" s="2134"/>
      <c r="J419" s="2134"/>
      <c r="K419" s="3131"/>
      <c r="L419" s="2219"/>
    </row>
    <row r="420" spans="1:12" ht="15.75" x14ac:dyDescent="0.2">
      <c r="A420" s="2132"/>
      <c r="B420" s="2133"/>
      <c r="C420" s="2134"/>
      <c r="D420" s="2135">
        <f t="shared" si="6"/>
        <v>0</v>
      </c>
      <c r="E420" s="2134"/>
      <c r="F420" s="2134"/>
      <c r="G420" s="2134"/>
      <c r="H420" s="2134"/>
      <c r="I420" s="2134"/>
      <c r="J420" s="2134"/>
      <c r="K420" s="3131"/>
      <c r="L420" s="2219"/>
    </row>
    <row r="421" spans="1:12" ht="15.75" x14ac:dyDescent="0.2">
      <c r="A421" s="2132"/>
      <c r="B421" s="2133"/>
      <c r="C421" s="2134"/>
      <c r="D421" s="2135">
        <f t="shared" si="6"/>
        <v>0</v>
      </c>
      <c r="E421" s="2134"/>
      <c r="F421" s="2134"/>
      <c r="G421" s="2134"/>
      <c r="H421" s="2134"/>
      <c r="I421" s="2134"/>
      <c r="J421" s="2134"/>
      <c r="K421" s="3131"/>
      <c r="L421" s="2219"/>
    </row>
    <row r="422" spans="1:12" ht="15.75" x14ac:dyDescent="0.2">
      <c r="A422" s="2132"/>
      <c r="B422" s="2133"/>
      <c r="C422" s="2134"/>
      <c r="D422" s="2135">
        <f t="shared" si="6"/>
        <v>0</v>
      </c>
      <c r="E422" s="2134"/>
      <c r="F422" s="2134"/>
      <c r="G422" s="2134"/>
      <c r="H422" s="2134"/>
      <c r="I422" s="2134"/>
      <c r="J422" s="2134"/>
      <c r="K422" s="3131"/>
      <c r="L422" s="2219"/>
    </row>
    <row r="423" spans="1:12" ht="15.75" x14ac:dyDescent="0.2">
      <c r="A423" s="2132"/>
      <c r="B423" s="2133"/>
      <c r="C423" s="2134"/>
      <c r="D423" s="2135">
        <f t="shared" si="6"/>
        <v>0</v>
      </c>
      <c r="E423" s="2134"/>
      <c r="F423" s="2134"/>
      <c r="G423" s="2134"/>
      <c r="H423" s="2134"/>
      <c r="I423" s="2134"/>
      <c r="J423" s="2134"/>
      <c r="K423" s="3131"/>
      <c r="L423" s="2219"/>
    </row>
    <row r="424" spans="1:12" ht="15.75" x14ac:dyDescent="0.2">
      <c r="A424" s="2132"/>
      <c r="B424" s="2133"/>
      <c r="C424" s="2134"/>
      <c r="D424" s="2135">
        <f t="shared" si="6"/>
        <v>0</v>
      </c>
      <c r="E424" s="2134"/>
      <c r="F424" s="2134"/>
      <c r="G424" s="2134"/>
      <c r="H424" s="2134"/>
      <c r="I424" s="2134"/>
      <c r="J424" s="2134"/>
      <c r="K424" s="3131"/>
      <c r="L424" s="2219"/>
    </row>
    <row r="425" spans="1:12" ht="15.75" x14ac:dyDescent="0.2">
      <c r="A425" s="2132"/>
      <c r="B425" s="2133"/>
      <c r="C425" s="2134"/>
      <c r="D425" s="2135">
        <f t="shared" si="6"/>
        <v>0</v>
      </c>
      <c r="E425" s="2134"/>
      <c r="F425" s="2134"/>
      <c r="G425" s="2134"/>
      <c r="H425" s="2134"/>
      <c r="I425" s="2134"/>
      <c r="J425" s="2134"/>
      <c r="K425" s="3131"/>
      <c r="L425" s="2219"/>
    </row>
    <row r="426" spans="1:12" ht="15.75" x14ac:dyDescent="0.2">
      <c r="A426" s="2132"/>
      <c r="B426" s="2133"/>
      <c r="C426" s="2134"/>
      <c r="D426" s="2135">
        <f t="shared" si="6"/>
        <v>0</v>
      </c>
      <c r="E426" s="2134"/>
      <c r="F426" s="2134"/>
      <c r="G426" s="2134"/>
      <c r="H426" s="2134"/>
      <c r="I426" s="2134"/>
      <c r="J426" s="2134"/>
      <c r="K426" s="3131"/>
      <c r="L426" s="2219"/>
    </row>
    <row r="427" spans="1:12" ht="15.75" x14ac:dyDescent="0.2">
      <c r="A427" s="2132"/>
      <c r="B427" s="2133"/>
      <c r="C427" s="2134"/>
      <c r="D427" s="2135">
        <f t="shared" si="6"/>
        <v>0</v>
      </c>
      <c r="E427" s="2134"/>
      <c r="F427" s="2134"/>
      <c r="G427" s="2134"/>
      <c r="H427" s="2134"/>
      <c r="I427" s="2134"/>
      <c r="J427" s="2134"/>
      <c r="K427" s="3131"/>
      <c r="L427" s="2219"/>
    </row>
    <row r="428" spans="1:12" ht="15.75" x14ac:dyDescent="0.2">
      <c r="A428" s="2132"/>
      <c r="B428" s="2133"/>
      <c r="C428" s="2134"/>
      <c r="D428" s="2135">
        <f t="shared" si="6"/>
        <v>0</v>
      </c>
      <c r="E428" s="2134"/>
      <c r="F428" s="2134"/>
      <c r="G428" s="2134"/>
      <c r="H428" s="2134"/>
      <c r="I428" s="2134"/>
      <c r="J428" s="2134"/>
      <c r="K428" s="3131"/>
      <c r="L428" s="2219"/>
    </row>
    <row r="429" spans="1:12" ht="15.75" x14ac:dyDescent="0.2">
      <c r="A429" s="2132"/>
      <c r="B429" s="2133"/>
      <c r="C429" s="2134"/>
      <c r="D429" s="2135">
        <f t="shared" si="6"/>
        <v>0</v>
      </c>
      <c r="E429" s="2134"/>
      <c r="F429" s="2134"/>
      <c r="G429" s="2134"/>
      <c r="H429" s="2134"/>
      <c r="I429" s="2134"/>
      <c r="J429" s="2134"/>
      <c r="K429" s="3131"/>
      <c r="L429" s="2219"/>
    </row>
    <row r="430" spans="1:12" ht="15.75" x14ac:dyDescent="0.2">
      <c r="A430" s="2132"/>
      <c r="B430" s="2133"/>
      <c r="C430" s="2134"/>
      <c r="D430" s="2135">
        <f t="shared" si="6"/>
        <v>0</v>
      </c>
      <c r="E430" s="2134"/>
      <c r="F430" s="2134"/>
      <c r="G430" s="2134"/>
      <c r="H430" s="2134"/>
      <c r="I430" s="2134"/>
      <c r="J430" s="2134"/>
      <c r="K430" s="3131"/>
      <c r="L430" s="2219"/>
    </row>
    <row r="431" spans="1:12" ht="15.75" x14ac:dyDescent="0.2">
      <c r="A431" s="2132"/>
      <c r="B431" s="2133"/>
      <c r="C431" s="2134"/>
      <c r="D431" s="2135">
        <f t="shared" si="6"/>
        <v>0</v>
      </c>
      <c r="E431" s="2134"/>
      <c r="F431" s="2134"/>
      <c r="G431" s="2134"/>
      <c r="H431" s="2134"/>
      <c r="I431" s="2134"/>
      <c r="J431" s="2134"/>
      <c r="K431" s="3131"/>
      <c r="L431" s="2219"/>
    </row>
    <row r="432" spans="1:12" ht="15.75" x14ac:dyDescent="0.2">
      <c r="A432" s="2132"/>
      <c r="B432" s="2133"/>
      <c r="C432" s="2134"/>
      <c r="D432" s="2135">
        <f t="shared" si="6"/>
        <v>0</v>
      </c>
      <c r="E432" s="2134"/>
      <c r="F432" s="2134"/>
      <c r="G432" s="2134"/>
      <c r="H432" s="2134"/>
      <c r="I432" s="2134"/>
      <c r="J432" s="2134"/>
      <c r="K432" s="3131"/>
      <c r="L432" s="2219"/>
    </row>
    <row r="433" spans="1:12" ht="15.75" x14ac:dyDescent="0.2">
      <c r="A433" s="2132"/>
      <c r="B433" s="2133"/>
      <c r="C433" s="2134"/>
      <c r="D433" s="2135">
        <f t="shared" si="6"/>
        <v>0</v>
      </c>
      <c r="E433" s="2134"/>
      <c r="F433" s="2134"/>
      <c r="G433" s="2134"/>
      <c r="H433" s="2134"/>
      <c r="I433" s="2134"/>
      <c r="J433" s="2134"/>
      <c r="K433" s="3131"/>
      <c r="L433" s="2219"/>
    </row>
    <row r="434" spans="1:12" ht="15.75" x14ac:dyDescent="0.2">
      <c r="A434" s="2132"/>
      <c r="B434" s="2133"/>
      <c r="C434" s="2134"/>
      <c r="D434" s="2135">
        <f t="shared" si="6"/>
        <v>0</v>
      </c>
      <c r="E434" s="2134"/>
      <c r="F434" s="2134"/>
      <c r="G434" s="2134"/>
      <c r="H434" s="2134"/>
      <c r="I434" s="2134"/>
      <c r="J434" s="2134"/>
      <c r="K434" s="3131"/>
      <c r="L434" s="2219"/>
    </row>
    <row r="435" spans="1:12" ht="15.75" x14ac:dyDescent="0.2">
      <c r="A435" s="2132"/>
      <c r="B435" s="2133"/>
      <c r="C435" s="2134"/>
      <c r="D435" s="2135">
        <f t="shared" si="6"/>
        <v>0</v>
      </c>
      <c r="E435" s="2134"/>
      <c r="F435" s="2134"/>
      <c r="G435" s="2134"/>
      <c r="H435" s="2134"/>
      <c r="I435" s="2134"/>
      <c r="J435" s="2134"/>
      <c r="K435" s="3131"/>
      <c r="L435" s="2219"/>
    </row>
    <row r="436" spans="1:12" ht="15.75" x14ac:dyDescent="0.2">
      <c r="A436" s="2132"/>
      <c r="B436" s="2133"/>
      <c r="C436" s="2134"/>
      <c r="D436" s="2135">
        <f t="shared" si="6"/>
        <v>0</v>
      </c>
      <c r="E436" s="2134"/>
      <c r="F436" s="2134"/>
      <c r="G436" s="2134"/>
      <c r="H436" s="2134"/>
      <c r="I436" s="2134"/>
      <c r="J436" s="2134"/>
      <c r="K436" s="3131"/>
      <c r="L436" s="2219"/>
    </row>
    <row r="437" spans="1:12" ht="15.75" x14ac:dyDescent="0.2">
      <c r="A437" s="2132"/>
      <c r="B437" s="2133"/>
      <c r="C437" s="2134"/>
      <c r="D437" s="2135">
        <f t="shared" si="6"/>
        <v>0</v>
      </c>
      <c r="E437" s="2134"/>
      <c r="F437" s="2134"/>
      <c r="G437" s="2134"/>
      <c r="H437" s="2134"/>
      <c r="I437" s="2134"/>
      <c r="J437" s="2134"/>
      <c r="K437" s="3131"/>
      <c r="L437" s="2219"/>
    </row>
    <row r="438" spans="1:12" ht="15.75" x14ac:dyDescent="0.2">
      <c r="A438" s="2132"/>
      <c r="B438" s="2133"/>
      <c r="C438" s="2134"/>
      <c r="D438" s="2135">
        <f t="shared" si="6"/>
        <v>0</v>
      </c>
      <c r="E438" s="2134"/>
      <c r="F438" s="2134"/>
      <c r="G438" s="2134"/>
      <c r="H438" s="2134"/>
      <c r="I438" s="2134"/>
      <c r="J438" s="2134"/>
      <c r="K438" s="3131"/>
      <c r="L438" s="2219"/>
    </row>
    <row r="439" spans="1:12" ht="15.75" x14ac:dyDescent="0.2">
      <c r="A439" s="2132"/>
      <c r="B439" s="2133"/>
      <c r="C439" s="2134"/>
      <c r="D439" s="2135">
        <f t="shared" si="6"/>
        <v>0</v>
      </c>
      <c r="E439" s="2134"/>
      <c r="F439" s="2134"/>
      <c r="G439" s="2134"/>
      <c r="H439" s="2134"/>
      <c r="I439" s="2134"/>
      <c r="J439" s="2134"/>
      <c r="K439" s="3131"/>
      <c r="L439" s="2219"/>
    </row>
    <row r="440" spans="1:12" ht="15.75" x14ac:dyDescent="0.2">
      <c r="A440" s="2132"/>
      <c r="B440" s="2133"/>
      <c r="C440" s="2134"/>
      <c r="D440" s="2135">
        <f t="shared" si="6"/>
        <v>0</v>
      </c>
      <c r="E440" s="2134"/>
      <c r="F440" s="2134"/>
      <c r="G440" s="2134"/>
      <c r="H440" s="2134"/>
      <c r="I440" s="2134"/>
      <c r="J440" s="2134"/>
      <c r="K440" s="3131"/>
      <c r="L440" s="2219"/>
    </row>
    <row r="441" spans="1:12" ht="15.75" x14ac:dyDescent="0.2">
      <c r="A441" s="2132"/>
      <c r="B441" s="2133"/>
      <c r="C441" s="2134"/>
      <c r="D441" s="2135">
        <f t="shared" si="6"/>
        <v>0</v>
      </c>
      <c r="E441" s="2134"/>
      <c r="F441" s="2134"/>
      <c r="G441" s="2134"/>
      <c r="H441" s="2134"/>
      <c r="I441" s="2134"/>
      <c r="J441" s="2134"/>
      <c r="K441" s="3131"/>
      <c r="L441" s="2219"/>
    </row>
    <row r="442" spans="1:12" ht="15.75" x14ac:dyDescent="0.2">
      <c r="A442" s="2132"/>
      <c r="B442" s="2133"/>
      <c r="C442" s="2134"/>
      <c r="D442" s="2135">
        <f t="shared" si="6"/>
        <v>0</v>
      </c>
      <c r="E442" s="2134"/>
      <c r="F442" s="2134"/>
      <c r="G442" s="2134"/>
      <c r="H442" s="2134"/>
      <c r="I442" s="2134"/>
      <c r="J442" s="2134"/>
      <c r="K442" s="3131"/>
      <c r="L442" s="2219"/>
    </row>
    <row r="443" spans="1:12" ht="15.75" x14ac:dyDescent="0.2">
      <c r="A443" s="2132"/>
      <c r="B443" s="2133"/>
      <c r="C443" s="2134"/>
      <c r="D443" s="2135">
        <f t="shared" si="6"/>
        <v>0</v>
      </c>
      <c r="E443" s="2134"/>
      <c r="F443" s="2134"/>
      <c r="G443" s="2134"/>
      <c r="H443" s="2134"/>
      <c r="I443" s="2134"/>
      <c r="J443" s="2134"/>
      <c r="K443" s="3131"/>
      <c r="L443" s="2219"/>
    </row>
    <row r="444" spans="1:12" ht="15.75" x14ac:dyDescent="0.2">
      <c r="A444" s="2132"/>
      <c r="B444" s="2133"/>
      <c r="C444" s="2134"/>
      <c r="D444" s="2135">
        <f t="shared" si="6"/>
        <v>0</v>
      </c>
      <c r="E444" s="2134"/>
      <c r="F444" s="2134"/>
      <c r="G444" s="2134"/>
      <c r="H444" s="2134"/>
      <c r="I444" s="2134"/>
      <c r="J444" s="2134"/>
      <c r="K444" s="3131"/>
      <c r="L444" s="2219"/>
    </row>
    <row r="445" spans="1:12" ht="15.75" x14ac:dyDescent="0.2">
      <c r="A445" s="2132"/>
      <c r="B445" s="2133"/>
      <c r="C445" s="2134"/>
      <c r="D445" s="2135">
        <f t="shared" si="6"/>
        <v>0</v>
      </c>
      <c r="E445" s="2134"/>
      <c r="F445" s="2134"/>
      <c r="G445" s="2134"/>
      <c r="H445" s="2134"/>
      <c r="I445" s="2134"/>
      <c r="J445" s="2134"/>
      <c r="K445" s="3131"/>
      <c r="L445" s="2219"/>
    </row>
    <row r="446" spans="1:12" ht="15.75" x14ac:dyDescent="0.2">
      <c r="A446" s="2132"/>
      <c r="B446" s="2133"/>
      <c r="C446" s="2134"/>
      <c r="D446" s="2135">
        <f t="shared" si="6"/>
        <v>0</v>
      </c>
      <c r="E446" s="2134"/>
      <c r="F446" s="2134"/>
      <c r="G446" s="2134"/>
      <c r="H446" s="2134"/>
      <c r="I446" s="2134"/>
      <c r="J446" s="2134"/>
      <c r="K446" s="3131"/>
      <c r="L446" s="2219"/>
    </row>
    <row r="447" spans="1:12" ht="15.75" x14ac:dyDescent="0.2">
      <c r="A447" s="2132"/>
      <c r="B447" s="2133"/>
      <c r="C447" s="2134"/>
      <c r="D447" s="2135">
        <f t="shared" si="6"/>
        <v>0</v>
      </c>
      <c r="E447" s="2134"/>
      <c r="F447" s="2134"/>
      <c r="G447" s="2134"/>
      <c r="H447" s="2134"/>
      <c r="I447" s="2134"/>
      <c r="J447" s="2134"/>
      <c r="K447" s="3131"/>
      <c r="L447" s="2219"/>
    </row>
    <row r="448" spans="1:12" ht="15.75" x14ac:dyDescent="0.2">
      <c r="A448" s="2132"/>
      <c r="B448" s="2133"/>
      <c r="C448" s="2134"/>
      <c r="D448" s="2135">
        <f t="shared" si="6"/>
        <v>0</v>
      </c>
      <c r="E448" s="2134"/>
      <c r="F448" s="2134"/>
      <c r="G448" s="2134"/>
      <c r="H448" s="2134"/>
      <c r="I448" s="2134"/>
      <c r="J448" s="2134"/>
      <c r="K448" s="3131"/>
      <c r="L448" s="2219"/>
    </row>
    <row r="449" spans="1:12" ht="15.75" x14ac:dyDescent="0.2">
      <c r="A449" s="2132"/>
      <c r="B449" s="2133"/>
      <c r="C449" s="2134"/>
      <c r="D449" s="2135">
        <f t="shared" si="6"/>
        <v>0</v>
      </c>
      <c r="E449" s="2134"/>
      <c r="F449" s="2134"/>
      <c r="G449" s="2134"/>
      <c r="H449" s="2134"/>
      <c r="I449" s="2134"/>
      <c r="J449" s="2134"/>
      <c r="K449" s="3131"/>
      <c r="L449" s="2219"/>
    </row>
    <row r="450" spans="1:12" ht="15.75" x14ac:dyDescent="0.2">
      <c r="A450" s="2132"/>
      <c r="B450" s="2133"/>
      <c r="C450" s="2134"/>
      <c r="D450" s="2135">
        <f t="shared" si="6"/>
        <v>0</v>
      </c>
      <c r="E450" s="2134"/>
      <c r="F450" s="2134"/>
      <c r="G450" s="2134"/>
      <c r="H450" s="2134"/>
      <c r="I450" s="2134"/>
      <c r="J450" s="2134"/>
      <c r="K450" s="3131"/>
      <c r="L450" s="2219"/>
    </row>
    <row r="451" spans="1:12" ht="15.75" x14ac:dyDescent="0.2">
      <c r="A451" s="2132"/>
      <c r="B451" s="2133"/>
      <c r="C451" s="2134"/>
      <c r="D451" s="2135">
        <f t="shared" si="6"/>
        <v>0</v>
      </c>
      <c r="E451" s="2134"/>
      <c r="F451" s="2134"/>
      <c r="G451" s="2134"/>
      <c r="H451" s="2134"/>
      <c r="I451" s="2134"/>
      <c r="J451" s="2134"/>
      <c r="K451" s="3131"/>
      <c r="L451" s="2219"/>
    </row>
    <row r="452" spans="1:12" ht="15.75" x14ac:dyDescent="0.2">
      <c r="A452" s="2132"/>
      <c r="B452" s="2133"/>
      <c r="C452" s="2134"/>
      <c r="D452" s="2135">
        <f t="shared" si="6"/>
        <v>0</v>
      </c>
      <c r="E452" s="2134"/>
      <c r="F452" s="2134"/>
      <c r="G452" s="2134"/>
      <c r="H452" s="2134"/>
      <c r="I452" s="2134"/>
      <c r="J452" s="2134"/>
      <c r="K452" s="3131"/>
      <c r="L452" s="2219"/>
    </row>
    <row r="453" spans="1:12" ht="15.75" x14ac:dyDescent="0.2">
      <c r="A453" s="2132"/>
      <c r="B453" s="2133"/>
      <c r="C453" s="2134"/>
      <c r="D453" s="2135">
        <f t="shared" si="6"/>
        <v>0</v>
      </c>
      <c r="E453" s="2134"/>
      <c r="F453" s="2134"/>
      <c r="G453" s="2134"/>
      <c r="H453" s="2134"/>
      <c r="I453" s="2134"/>
      <c r="J453" s="2134"/>
      <c r="K453" s="3131"/>
      <c r="L453" s="2219"/>
    </row>
    <row r="454" spans="1:12" ht="15.75" x14ac:dyDescent="0.2">
      <c r="A454" s="2132"/>
      <c r="B454" s="2133"/>
      <c r="C454" s="2134"/>
      <c r="D454" s="2135">
        <f t="shared" si="6"/>
        <v>0</v>
      </c>
      <c r="E454" s="2134"/>
      <c r="F454" s="2134"/>
      <c r="G454" s="2134"/>
      <c r="H454" s="2134"/>
      <c r="I454" s="2134"/>
      <c r="J454" s="2134"/>
      <c r="K454" s="3131"/>
      <c r="L454" s="2219"/>
    </row>
    <row r="455" spans="1:12" ht="15.75" x14ac:dyDescent="0.2">
      <c r="A455" s="2132"/>
      <c r="B455" s="2133"/>
      <c r="C455" s="2134"/>
      <c r="D455" s="2135">
        <f t="shared" ref="D455:D518" si="7">+C455*(100-E455)/100</f>
        <v>0</v>
      </c>
      <c r="E455" s="2134"/>
      <c r="F455" s="2134"/>
      <c r="G455" s="2134"/>
      <c r="H455" s="2134"/>
      <c r="I455" s="2134"/>
      <c r="J455" s="2134"/>
      <c r="K455" s="3131"/>
      <c r="L455" s="2219"/>
    </row>
    <row r="456" spans="1:12" ht="15.75" x14ac:dyDescent="0.2">
      <c r="A456" s="2132"/>
      <c r="B456" s="2133"/>
      <c r="C456" s="2134"/>
      <c r="D456" s="2135">
        <f t="shared" si="7"/>
        <v>0</v>
      </c>
      <c r="E456" s="2134"/>
      <c r="F456" s="2134"/>
      <c r="G456" s="2134"/>
      <c r="H456" s="2134"/>
      <c r="I456" s="2134"/>
      <c r="J456" s="2134"/>
      <c r="K456" s="3131"/>
      <c r="L456" s="2219"/>
    </row>
    <row r="457" spans="1:12" ht="15.75" x14ac:dyDescent="0.2">
      <c r="A457" s="2132"/>
      <c r="B457" s="2133"/>
      <c r="C457" s="2134"/>
      <c r="D457" s="2135">
        <f t="shared" si="7"/>
        <v>0</v>
      </c>
      <c r="E457" s="2134"/>
      <c r="F457" s="2134"/>
      <c r="G457" s="2134"/>
      <c r="H457" s="2134"/>
      <c r="I457" s="2134"/>
      <c r="J457" s="2134"/>
      <c r="K457" s="3131"/>
      <c r="L457" s="2219"/>
    </row>
    <row r="458" spans="1:12" ht="15.75" x14ac:dyDescent="0.2">
      <c r="A458" s="2132"/>
      <c r="B458" s="2133"/>
      <c r="C458" s="2134"/>
      <c r="D458" s="2135">
        <f t="shared" si="7"/>
        <v>0</v>
      </c>
      <c r="E458" s="2134"/>
      <c r="F458" s="2134"/>
      <c r="G458" s="2134"/>
      <c r="H458" s="2134"/>
      <c r="I458" s="2134"/>
      <c r="J458" s="2134"/>
      <c r="K458" s="3131"/>
      <c r="L458" s="2219"/>
    </row>
    <row r="459" spans="1:12" ht="15.75" x14ac:dyDescent="0.2">
      <c r="A459" s="2132"/>
      <c r="B459" s="2133"/>
      <c r="C459" s="2134"/>
      <c r="D459" s="2135">
        <f t="shared" si="7"/>
        <v>0</v>
      </c>
      <c r="E459" s="2134"/>
      <c r="F459" s="2134"/>
      <c r="G459" s="2134"/>
      <c r="H459" s="2134"/>
      <c r="I459" s="2134"/>
      <c r="J459" s="2134"/>
      <c r="K459" s="3131"/>
      <c r="L459" s="2219"/>
    </row>
    <row r="460" spans="1:12" ht="15.75" x14ac:dyDescent="0.2">
      <c r="A460" s="2132"/>
      <c r="B460" s="2133"/>
      <c r="C460" s="2134"/>
      <c r="D460" s="2135">
        <f t="shared" si="7"/>
        <v>0</v>
      </c>
      <c r="E460" s="2134"/>
      <c r="F460" s="2134"/>
      <c r="G460" s="2134"/>
      <c r="H460" s="2134"/>
      <c r="I460" s="2134"/>
      <c r="J460" s="2134"/>
      <c r="K460" s="3131"/>
      <c r="L460" s="2219"/>
    </row>
    <row r="461" spans="1:12" ht="15.75" x14ac:dyDescent="0.2">
      <c r="A461" s="2132"/>
      <c r="B461" s="2133"/>
      <c r="C461" s="2134"/>
      <c r="D461" s="2135">
        <f t="shared" si="7"/>
        <v>0</v>
      </c>
      <c r="E461" s="2134"/>
      <c r="F461" s="2134"/>
      <c r="G461" s="2134"/>
      <c r="H461" s="2134"/>
      <c r="I461" s="2134"/>
      <c r="J461" s="2134"/>
      <c r="K461" s="3131"/>
      <c r="L461" s="2219"/>
    </row>
    <row r="462" spans="1:12" ht="15.75" x14ac:dyDescent="0.2">
      <c r="A462" s="2132"/>
      <c r="B462" s="2133"/>
      <c r="C462" s="2134"/>
      <c r="D462" s="2135">
        <f t="shared" si="7"/>
        <v>0</v>
      </c>
      <c r="E462" s="2134"/>
      <c r="F462" s="2134"/>
      <c r="G462" s="2134"/>
      <c r="H462" s="2134"/>
      <c r="I462" s="2134"/>
      <c r="J462" s="2134"/>
      <c r="K462" s="3131"/>
      <c r="L462" s="2219"/>
    </row>
    <row r="463" spans="1:12" ht="15.75" x14ac:dyDescent="0.2">
      <c r="A463" s="2132"/>
      <c r="B463" s="2133"/>
      <c r="C463" s="2134"/>
      <c r="D463" s="2135">
        <f t="shared" si="7"/>
        <v>0</v>
      </c>
      <c r="E463" s="2134"/>
      <c r="F463" s="2134"/>
      <c r="G463" s="2134"/>
      <c r="H463" s="2134"/>
      <c r="I463" s="2134"/>
      <c r="J463" s="2134"/>
      <c r="K463" s="3131"/>
      <c r="L463" s="2219"/>
    </row>
    <row r="464" spans="1:12" ht="15.75" x14ac:dyDescent="0.2">
      <c r="A464" s="2132"/>
      <c r="B464" s="2133"/>
      <c r="C464" s="2134"/>
      <c r="D464" s="2135">
        <f t="shared" si="7"/>
        <v>0</v>
      </c>
      <c r="E464" s="2134"/>
      <c r="F464" s="2134"/>
      <c r="G464" s="2134"/>
      <c r="H464" s="2134"/>
      <c r="I464" s="2134"/>
      <c r="J464" s="2134"/>
      <c r="K464" s="3131"/>
      <c r="L464" s="2219"/>
    </row>
    <row r="465" spans="1:12" ht="15.75" x14ac:dyDescent="0.2">
      <c r="A465" s="2132"/>
      <c r="B465" s="2133"/>
      <c r="C465" s="2134"/>
      <c r="D465" s="2135">
        <f t="shared" si="7"/>
        <v>0</v>
      </c>
      <c r="E465" s="2134"/>
      <c r="F465" s="2134"/>
      <c r="G465" s="2134"/>
      <c r="H465" s="2134"/>
      <c r="I465" s="2134"/>
      <c r="J465" s="2134"/>
      <c r="K465" s="3131"/>
      <c r="L465" s="2219"/>
    </row>
    <row r="466" spans="1:12" ht="15.75" x14ac:dyDescent="0.2">
      <c r="A466" s="2132"/>
      <c r="B466" s="2133"/>
      <c r="C466" s="2134"/>
      <c r="D466" s="2135">
        <f t="shared" si="7"/>
        <v>0</v>
      </c>
      <c r="E466" s="2134"/>
      <c r="F466" s="2134"/>
      <c r="G466" s="2134"/>
      <c r="H466" s="2134"/>
      <c r="I466" s="2134"/>
      <c r="J466" s="2134"/>
      <c r="K466" s="3131"/>
      <c r="L466" s="2219"/>
    </row>
    <row r="467" spans="1:12" ht="15.75" x14ac:dyDescent="0.2">
      <c r="A467" s="2132"/>
      <c r="B467" s="2133"/>
      <c r="C467" s="2134"/>
      <c r="D467" s="2135">
        <f t="shared" si="7"/>
        <v>0</v>
      </c>
      <c r="E467" s="2134"/>
      <c r="F467" s="2134"/>
      <c r="G467" s="2134"/>
      <c r="H467" s="2134"/>
      <c r="I467" s="2134"/>
      <c r="J467" s="2134"/>
      <c r="K467" s="3131"/>
      <c r="L467" s="2219"/>
    </row>
    <row r="468" spans="1:12" ht="15.75" x14ac:dyDescent="0.2">
      <c r="A468" s="2132"/>
      <c r="B468" s="2133"/>
      <c r="C468" s="2134"/>
      <c r="D468" s="2135">
        <f t="shared" si="7"/>
        <v>0</v>
      </c>
      <c r="E468" s="2134"/>
      <c r="F468" s="2134"/>
      <c r="G468" s="2134"/>
      <c r="H468" s="2134"/>
      <c r="I468" s="2134"/>
      <c r="J468" s="2134"/>
      <c r="K468" s="3131"/>
      <c r="L468" s="2219"/>
    </row>
    <row r="469" spans="1:12" ht="15.75" x14ac:dyDescent="0.2">
      <c r="A469" s="2132"/>
      <c r="B469" s="2133"/>
      <c r="C469" s="2134"/>
      <c r="D469" s="2135">
        <f t="shared" si="7"/>
        <v>0</v>
      </c>
      <c r="E469" s="2134"/>
      <c r="F469" s="2134"/>
      <c r="G469" s="2134"/>
      <c r="H469" s="2134"/>
      <c r="I469" s="2134"/>
      <c r="J469" s="2134"/>
      <c r="K469" s="3131"/>
      <c r="L469" s="2219"/>
    </row>
    <row r="470" spans="1:12" ht="15.75" x14ac:dyDescent="0.2">
      <c r="A470" s="2132"/>
      <c r="B470" s="2133"/>
      <c r="C470" s="2134"/>
      <c r="D470" s="2135">
        <f t="shared" si="7"/>
        <v>0</v>
      </c>
      <c r="E470" s="2134"/>
      <c r="F470" s="2134"/>
      <c r="G470" s="2134"/>
      <c r="H470" s="2134"/>
      <c r="I470" s="2134"/>
      <c r="J470" s="2134"/>
      <c r="K470" s="3131"/>
      <c r="L470" s="2219"/>
    </row>
    <row r="471" spans="1:12" ht="15.75" x14ac:dyDescent="0.2">
      <c r="A471" s="2132"/>
      <c r="B471" s="2133"/>
      <c r="C471" s="2134"/>
      <c r="D471" s="2135">
        <f t="shared" si="7"/>
        <v>0</v>
      </c>
      <c r="E471" s="2134"/>
      <c r="F471" s="2134"/>
      <c r="G471" s="2134"/>
      <c r="H471" s="2134"/>
      <c r="I471" s="2134"/>
      <c r="J471" s="2134"/>
      <c r="K471" s="3131"/>
      <c r="L471" s="2219"/>
    </row>
    <row r="472" spans="1:12" ht="15.75" x14ac:dyDescent="0.2">
      <c r="A472" s="2132"/>
      <c r="B472" s="2133"/>
      <c r="C472" s="2134"/>
      <c r="D472" s="2135">
        <f t="shared" si="7"/>
        <v>0</v>
      </c>
      <c r="E472" s="2134"/>
      <c r="F472" s="2134"/>
      <c r="G472" s="2134"/>
      <c r="H472" s="2134"/>
      <c r="I472" s="2134"/>
      <c r="J472" s="2134"/>
      <c r="K472" s="3131"/>
      <c r="L472" s="2219"/>
    </row>
    <row r="473" spans="1:12" ht="15.75" x14ac:dyDescent="0.2">
      <c r="A473" s="2132"/>
      <c r="B473" s="2133"/>
      <c r="C473" s="2134"/>
      <c r="D473" s="2135">
        <f t="shared" si="7"/>
        <v>0</v>
      </c>
      <c r="E473" s="2134"/>
      <c r="F473" s="2134"/>
      <c r="G473" s="2134"/>
      <c r="H473" s="2134"/>
      <c r="I473" s="2134"/>
      <c r="J473" s="2134"/>
      <c r="K473" s="3131"/>
      <c r="L473" s="2219"/>
    </row>
    <row r="474" spans="1:12" ht="15.75" x14ac:dyDescent="0.2">
      <c r="A474" s="2132"/>
      <c r="B474" s="2133"/>
      <c r="C474" s="2134"/>
      <c r="D474" s="2135">
        <f t="shared" si="7"/>
        <v>0</v>
      </c>
      <c r="E474" s="2134"/>
      <c r="F474" s="2134"/>
      <c r="G474" s="2134"/>
      <c r="H474" s="2134"/>
      <c r="I474" s="2134"/>
      <c r="J474" s="2134"/>
      <c r="K474" s="3131"/>
      <c r="L474" s="2219"/>
    </row>
    <row r="475" spans="1:12" ht="15.75" x14ac:dyDescent="0.2">
      <c r="A475" s="2132"/>
      <c r="B475" s="2133"/>
      <c r="C475" s="2134"/>
      <c r="D475" s="2135">
        <f t="shared" si="7"/>
        <v>0</v>
      </c>
      <c r="E475" s="2134"/>
      <c r="F475" s="2134"/>
      <c r="G475" s="2134"/>
      <c r="H475" s="2134"/>
      <c r="I475" s="2134"/>
      <c r="J475" s="2134"/>
      <c r="K475" s="3131"/>
      <c r="L475" s="2219"/>
    </row>
    <row r="476" spans="1:12" ht="15.75" x14ac:dyDescent="0.2">
      <c r="A476" s="2132"/>
      <c r="B476" s="2133"/>
      <c r="C476" s="2134"/>
      <c r="D476" s="2135">
        <f t="shared" si="7"/>
        <v>0</v>
      </c>
      <c r="E476" s="2134"/>
      <c r="F476" s="2134"/>
      <c r="G476" s="2134"/>
      <c r="H476" s="2134"/>
      <c r="I476" s="2134"/>
      <c r="J476" s="2134"/>
      <c r="K476" s="3131"/>
      <c r="L476" s="2219"/>
    </row>
    <row r="477" spans="1:12" ht="15.75" x14ac:dyDescent="0.2">
      <c r="A477" s="2132"/>
      <c r="B477" s="2133"/>
      <c r="C477" s="2134"/>
      <c r="D477" s="2135">
        <f t="shared" si="7"/>
        <v>0</v>
      </c>
      <c r="E477" s="2134"/>
      <c r="F477" s="2134"/>
      <c r="G477" s="2134"/>
      <c r="H477" s="2134"/>
      <c r="I477" s="2134"/>
      <c r="J477" s="2134"/>
      <c r="K477" s="3131"/>
      <c r="L477" s="2219"/>
    </row>
    <row r="478" spans="1:12" ht="15.75" x14ac:dyDescent="0.2">
      <c r="A478" s="2132"/>
      <c r="B478" s="2133"/>
      <c r="C478" s="2134"/>
      <c r="D478" s="2135">
        <f t="shared" si="7"/>
        <v>0</v>
      </c>
      <c r="E478" s="2134"/>
      <c r="F478" s="2134"/>
      <c r="G478" s="2134"/>
      <c r="H478" s="2134"/>
      <c r="I478" s="2134"/>
      <c r="J478" s="2134"/>
      <c r="K478" s="3131"/>
      <c r="L478" s="2219"/>
    </row>
    <row r="479" spans="1:12" ht="15.75" x14ac:dyDescent="0.2">
      <c r="A479" s="2132"/>
      <c r="B479" s="2133"/>
      <c r="C479" s="2134"/>
      <c r="D479" s="2135">
        <f t="shared" si="7"/>
        <v>0</v>
      </c>
      <c r="E479" s="2134"/>
      <c r="F479" s="2134"/>
      <c r="G479" s="2134"/>
      <c r="H479" s="2134"/>
      <c r="I479" s="2134"/>
      <c r="J479" s="2134"/>
      <c r="K479" s="3131"/>
      <c r="L479" s="2219"/>
    </row>
    <row r="480" spans="1:12" ht="15.75" x14ac:dyDescent="0.2">
      <c r="A480" s="2132"/>
      <c r="B480" s="2133"/>
      <c r="C480" s="2134"/>
      <c r="D480" s="2135">
        <f t="shared" si="7"/>
        <v>0</v>
      </c>
      <c r="E480" s="2134"/>
      <c r="F480" s="2134"/>
      <c r="G480" s="2134"/>
      <c r="H480" s="2134"/>
      <c r="I480" s="2134"/>
      <c r="J480" s="2134"/>
      <c r="K480" s="3131"/>
      <c r="L480" s="2219"/>
    </row>
    <row r="481" spans="1:12" ht="15.75" x14ac:dyDescent="0.2">
      <c r="A481" s="2132"/>
      <c r="B481" s="2133"/>
      <c r="C481" s="2134"/>
      <c r="D481" s="2135">
        <f t="shared" si="7"/>
        <v>0</v>
      </c>
      <c r="E481" s="2134"/>
      <c r="F481" s="2134"/>
      <c r="G481" s="2134"/>
      <c r="H481" s="2134"/>
      <c r="I481" s="2134"/>
      <c r="J481" s="2134"/>
      <c r="K481" s="3131"/>
      <c r="L481" s="2219"/>
    </row>
    <row r="482" spans="1:12" ht="15.75" x14ac:dyDescent="0.2">
      <c r="A482" s="2132"/>
      <c r="B482" s="2133"/>
      <c r="C482" s="2134"/>
      <c r="D482" s="2135">
        <f t="shared" si="7"/>
        <v>0</v>
      </c>
      <c r="E482" s="2134"/>
      <c r="F482" s="2134"/>
      <c r="G482" s="2134"/>
      <c r="H482" s="2134"/>
      <c r="I482" s="2134"/>
      <c r="J482" s="2134"/>
      <c r="K482" s="3131"/>
      <c r="L482" s="2219"/>
    </row>
    <row r="483" spans="1:12" ht="15.75" x14ac:dyDescent="0.2">
      <c r="A483" s="2132"/>
      <c r="B483" s="2133"/>
      <c r="C483" s="2134"/>
      <c r="D483" s="2135">
        <f t="shared" si="7"/>
        <v>0</v>
      </c>
      <c r="E483" s="2134"/>
      <c r="F483" s="2134"/>
      <c r="G483" s="2134"/>
      <c r="H483" s="2134"/>
      <c r="I483" s="2134"/>
      <c r="J483" s="2134"/>
      <c r="K483" s="3131"/>
      <c r="L483" s="2219"/>
    </row>
    <row r="484" spans="1:12" ht="15.75" x14ac:dyDescent="0.2">
      <c r="A484" s="2132"/>
      <c r="B484" s="2133"/>
      <c r="C484" s="2134"/>
      <c r="D484" s="2135">
        <f t="shared" si="7"/>
        <v>0</v>
      </c>
      <c r="E484" s="2134"/>
      <c r="F484" s="2134"/>
      <c r="G484" s="2134"/>
      <c r="H484" s="2134"/>
      <c r="I484" s="2134"/>
      <c r="J484" s="2134"/>
      <c r="K484" s="3131"/>
      <c r="L484" s="2219"/>
    </row>
    <row r="485" spans="1:12" ht="15.75" x14ac:dyDescent="0.2">
      <c r="A485" s="2132"/>
      <c r="B485" s="2133"/>
      <c r="C485" s="2134"/>
      <c r="D485" s="2135">
        <f t="shared" si="7"/>
        <v>0</v>
      </c>
      <c r="E485" s="2134"/>
      <c r="F485" s="2134"/>
      <c r="G485" s="2134"/>
      <c r="H485" s="2134"/>
      <c r="I485" s="2134"/>
      <c r="J485" s="2134"/>
      <c r="K485" s="3131"/>
      <c r="L485" s="2219"/>
    </row>
    <row r="486" spans="1:12" ht="15.75" x14ac:dyDescent="0.2">
      <c r="A486" s="2132"/>
      <c r="B486" s="2133"/>
      <c r="C486" s="2134"/>
      <c r="D486" s="2135">
        <f t="shared" si="7"/>
        <v>0</v>
      </c>
      <c r="E486" s="2134"/>
      <c r="F486" s="2134"/>
      <c r="G486" s="2134"/>
      <c r="H486" s="2134"/>
      <c r="I486" s="2134"/>
      <c r="J486" s="2134"/>
      <c r="K486" s="3131"/>
      <c r="L486" s="2219"/>
    </row>
    <row r="487" spans="1:12" ht="15.75" x14ac:dyDescent="0.2">
      <c r="A487" s="2132"/>
      <c r="B487" s="2133"/>
      <c r="C487" s="2134"/>
      <c r="D487" s="2135">
        <f t="shared" si="7"/>
        <v>0</v>
      </c>
      <c r="E487" s="2134"/>
      <c r="F487" s="2134"/>
      <c r="G487" s="2134"/>
      <c r="H487" s="2134"/>
      <c r="I487" s="2134"/>
      <c r="J487" s="2134"/>
      <c r="K487" s="3131"/>
      <c r="L487" s="2219"/>
    </row>
    <row r="488" spans="1:12" ht="15.75" x14ac:dyDescent="0.2">
      <c r="A488" s="2132"/>
      <c r="B488" s="2133"/>
      <c r="C488" s="2134"/>
      <c r="D488" s="2135">
        <f t="shared" si="7"/>
        <v>0</v>
      </c>
      <c r="E488" s="2134"/>
      <c r="F488" s="2134"/>
      <c r="G488" s="2134"/>
      <c r="H488" s="2134"/>
      <c r="I488" s="2134"/>
      <c r="J488" s="2134"/>
      <c r="K488" s="3131"/>
      <c r="L488" s="2219"/>
    </row>
    <row r="489" spans="1:12" ht="15.75" x14ac:dyDescent="0.2">
      <c r="A489" s="2132"/>
      <c r="B489" s="2133"/>
      <c r="C489" s="2134"/>
      <c r="D489" s="2135">
        <f t="shared" si="7"/>
        <v>0</v>
      </c>
      <c r="E489" s="2134"/>
      <c r="F489" s="2134"/>
      <c r="G489" s="2134"/>
      <c r="H489" s="2134"/>
      <c r="I489" s="2134"/>
      <c r="J489" s="2134"/>
      <c r="K489" s="3131"/>
      <c r="L489" s="2219"/>
    </row>
    <row r="490" spans="1:12" ht="15.75" x14ac:dyDescent="0.2">
      <c r="A490" s="2132"/>
      <c r="B490" s="2133"/>
      <c r="C490" s="2134"/>
      <c r="D490" s="2135">
        <f t="shared" si="7"/>
        <v>0</v>
      </c>
      <c r="E490" s="2134"/>
      <c r="F490" s="2134"/>
      <c r="G490" s="2134"/>
      <c r="H490" s="2134"/>
      <c r="I490" s="2134"/>
      <c r="J490" s="2134"/>
      <c r="K490" s="3131"/>
      <c r="L490" s="2219"/>
    </row>
    <row r="491" spans="1:12" ht="15.75" x14ac:dyDescent="0.2">
      <c r="A491" s="2132"/>
      <c r="B491" s="2133"/>
      <c r="C491" s="2134"/>
      <c r="D491" s="2135">
        <f t="shared" si="7"/>
        <v>0</v>
      </c>
      <c r="E491" s="2134"/>
      <c r="F491" s="2134"/>
      <c r="G491" s="2134"/>
      <c r="H491" s="2134"/>
      <c r="I491" s="2134"/>
      <c r="J491" s="2134"/>
      <c r="K491" s="3131"/>
      <c r="L491" s="2219"/>
    </row>
    <row r="492" spans="1:12" ht="15.75" x14ac:dyDescent="0.2">
      <c r="A492" s="2132"/>
      <c r="B492" s="2133"/>
      <c r="C492" s="2134"/>
      <c r="D492" s="2135">
        <f t="shared" si="7"/>
        <v>0</v>
      </c>
      <c r="E492" s="2134"/>
      <c r="F492" s="2134"/>
      <c r="G492" s="2134"/>
      <c r="H492" s="2134"/>
      <c r="I492" s="2134"/>
      <c r="J492" s="2134"/>
      <c r="K492" s="3131"/>
      <c r="L492" s="2219"/>
    </row>
    <row r="493" spans="1:12" ht="15.75" x14ac:dyDescent="0.2">
      <c r="A493" s="2132"/>
      <c r="B493" s="2133"/>
      <c r="C493" s="2134"/>
      <c r="D493" s="2135">
        <f t="shared" si="7"/>
        <v>0</v>
      </c>
      <c r="E493" s="2134"/>
      <c r="F493" s="2134"/>
      <c r="G493" s="2134"/>
      <c r="H493" s="2134"/>
      <c r="I493" s="2134"/>
      <c r="J493" s="2134"/>
      <c r="K493" s="3131"/>
      <c r="L493" s="2219"/>
    </row>
    <row r="494" spans="1:12" ht="15.75" x14ac:dyDescent="0.2">
      <c r="A494" s="2132"/>
      <c r="B494" s="2133"/>
      <c r="C494" s="2134"/>
      <c r="D494" s="2135">
        <f t="shared" si="7"/>
        <v>0</v>
      </c>
      <c r="E494" s="2134"/>
      <c r="F494" s="2134"/>
      <c r="G494" s="2134"/>
      <c r="H494" s="2134"/>
      <c r="I494" s="2134"/>
      <c r="J494" s="2134"/>
      <c r="K494" s="3131"/>
      <c r="L494" s="2219"/>
    </row>
    <row r="495" spans="1:12" ht="15.75" x14ac:dyDescent="0.2">
      <c r="A495" s="2132"/>
      <c r="B495" s="2133"/>
      <c r="C495" s="2134"/>
      <c r="D495" s="2135">
        <f t="shared" si="7"/>
        <v>0</v>
      </c>
      <c r="E495" s="2134"/>
      <c r="F495" s="2134"/>
      <c r="G495" s="2134"/>
      <c r="H495" s="2134"/>
      <c r="I495" s="2134"/>
      <c r="J495" s="2134"/>
      <c r="K495" s="3131"/>
      <c r="L495" s="2219"/>
    </row>
    <row r="496" spans="1:12" ht="15.75" x14ac:dyDescent="0.2">
      <c r="A496" s="2132"/>
      <c r="B496" s="2133"/>
      <c r="C496" s="2134"/>
      <c r="D496" s="2135">
        <f t="shared" si="7"/>
        <v>0</v>
      </c>
      <c r="E496" s="2134"/>
      <c r="F496" s="2134"/>
      <c r="G496" s="2134"/>
      <c r="H496" s="2134"/>
      <c r="I496" s="2134"/>
      <c r="J496" s="2134"/>
      <c r="K496" s="3131"/>
      <c r="L496" s="2219"/>
    </row>
    <row r="497" spans="1:12" ht="15.75" x14ac:dyDescent="0.2">
      <c r="A497" s="2132"/>
      <c r="B497" s="2133"/>
      <c r="C497" s="2134"/>
      <c r="D497" s="2135">
        <f t="shared" si="7"/>
        <v>0</v>
      </c>
      <c r="E497" s="2134"/>
      <c r="F497" s="2134"/>
      <c r="G497" s="2134"/>
      <c r="H497" s="2134"/>
      <c r="I497" s="2134"/>
      <c r="J497" s="2134"/>
      <c r="K497" s="3131"/>
      <c r="L497" s="2219"/>
    </row>
    <row r="498" spans="1:12" ht="15.75" x14ac:dyDescent="0.2">
      <c r="A498" s="2132"/>
      <c r="B498" s="2133"/>
      <c r="C498" s="2134"/>
      <c r="D498" s="2135">
        <f t="shared" si="7"/>
        <v>0</v>
      </c>
      <c r="E498" s="2134"/>
      <c r="F498" s="2134"/>
      <c r="G498" s="2134"/>
      <c r="H498" s="2134"/>
      <c r="I498" s="2134"/>
      <c r="J498" s="2134"/>
      <c r="K498" s="3131"/>
      <c r="L498" s="2219"/>
    </row>
    <row r="499" spans="1:12" ht="15.75" x14ac:dyDescent="0.2">
      <c r="A499" s="2132"/>
      <c r="B499" s="2133"/>
      <c r="C499" s="2134"/>
      <c r="D499" s="2135">
        <f t="shared" si="7"/>
        <v>0</v>
      </c>
      <c r="E499" s="2134"/>
      <c r="F499" s="2134"/>
      <c r="G499" s="2134"/>
      <c r="H499" s="2134"/>
      <c r="I499" s="2134"/>
      <c r="J499" s="2134"/>
      <c r="K499" s="3131"/>
      <c r="L499" s="2219"/>
    </row>
    <row r="500" spans="1:12" ht="15.75" x14ac:dyDescent="0.2">
      <c r="A500" s="2132"/>
      <c r="B500" s="2133"/>
      <c r="C500" s="2134"/>
      <c r="D500" s="2135">
        <f t="shared" si="7"/>
        <v>0</v>
      </c>
      <c r="E500" s="2134"/>
      <c r="F500" s="2134"/>
      <c r="G500" s="2134"/>
      <c r="H500" s="2134"/>
      <c r="I500" s="2134"/>
      <c r="J500" s="2134"/>
      <c r="K500" s="3131"/>
      <c r="L500" s="2219"/>
    </row>
    <row r="501" spans="1:12" ht="15.75" x14ac:dyDescent="0.2">
      <c r="A501" s="2132"/>
      <c r="B501" s="2133"/>
      <c r="C501" s="2134"/>
      <c r="D501" s="2135">
        <f t="shared" si="7"/>
        <v>0</v>
      </c>
      <c r="E501" s="2134"/>
      <c r="F501" s="2134"/>
      <c r="G501" s="2134"/>
      <c r="H501" s="2134"/>
      <c r="I501" s="2134"/>
      <c r="J501" s="2134"/>
      <c r="K501" s="3131"/>
      <c r="L501" s="2219"/>
    </row>
    <row r="502" spans="1:12" ht="15.75" x14ac:dyDescent="0.2">
      <c r="A502" s="2132"/>
      <c r="B502" s="2133"/>
      <c r="C502" s="2134"/>
      <c r="D502" s="2135">
        <f t="shared" si="7"/>
        <v>0</v>
      </c>
      <c r="E502" s="2134"/>
      <c r="F502" s="2134"/>
      <c r="G502" s="2134"/>
      <c r="H502" s="2134"/>
      <c r="I502" s="2134"/>
      <c r="J502" s="2134"/>
      <c r="K502" s="3131"/>
      <c r="L502" s="2219"/>
    </row>
    <row r="503" spans="1:12" ht="15.75" x14ac:dyDescent="0.2">
      <c r="A503" s="2132"/>
      <c r="B503" s="2133"/>
      <c r="C503" s="2134"/>
      <c r="D503" s="2135">
        <f t="shared" si="7"/>
        <v>0</v>
      </c>
      <c r="E503" s="2134"/>
      <c r="F503" s="2134"/>
      <c r="G503" s="2134"/>
      <c r="H503" s="2134"/>
      <c r="I503" s="2134"/>
      <c r="J503" s="2134"/>
      <c r="K503" s="3131"/>
      <c r="L503" s="2219"/>
    </row>
    <row r="504" spans="1:12" ht="15.75" x14ac:dyDescent="0.2">
      <c r="A504" s="2132"/>
      <c r="B504" s="2133"/>
      <c r="C504" s="2134"/>
      <c r="D504" s="2135">
        <f t="shared" si="7"/>
        <v>0</v>
      </c>
      <c r="E504" s="2134"/>
      <c r="F504" s="2134"/>
      <c r="G504" s="2134"/>
      <c r="H504" s="2134"/>
      <c r="I504" s="2134"/>
      <c r="J504" s="2134"/>
      <c r="K504" s="3131"/>
      <c r="L504" s="2219"/>
    </row>
    <row r="505" spans="1:12" ht="15.75" x14ac:dyDescent="0.2">
      <c r="A505" s="2132"/>
      <c r="B505" s="2133"/>
      <c r="C505" s="2134"/>
      <c r="D505" s="2135">
        <f t="shared" si="7"/>
        <v>0</v>
      </c>
      <c r="E505" s="2134"/>
      <c r="F505" s="2134"/>
      <c r="G505" s="2134"/>
      <c r="H505" s="2134"/>
      <c r="I505" s="2134"/>
      <c r="J505" s="2134"/>
      <c r="K505" s="3131"/>
      <c r="L505" s="2219"/>
    </row>
    <row r="506" spans="1:12" ht="15.75" x14ac:dyDescent="0.2">
      <c r="A506" s="2132"/>
      <c r="B506" s="2133"/>
      <c r="C506" s="2134"/>
      <c r="D506" s="2135">
        <f t="shared" si="7"/>
        <v>0</v>
      </c>
      <c r="E506" s="2134"/>
      <c r="F506" s="2134"/>
      <c r="G506" s="2134"/>
      <c r="H506" s="2134"/>
      <c r="I506" s="2134"/>
      <c r="J506" s="2134"/>
      <c r="K506" s="3131"/>
      <c r="L506" s="2219"/>
    </row>
    <row r="507" spans="1:12" ht="15.75" x14ac:dyDescent="0.2">
      <c r="A507" s="2132"/>
      <c r="B507" s="2133"/>
      <c r="C507" s="2134"/>
      <c r="D507" s="2135">
        <f t="shared" si="7"/>
        <v>0</v>
      </c>
      <c r="E507" s="2134"/>
      <c r="F507" s="2134"/>
      <c r="G507" s="2134"/>
      <c r="H507" s="2134"/>
      <c r="I507" s="2134"/>
      <c r="J507" s="2134"/>
      <c r="K507" s="3131"/>
      <c r="L507" s="2219"/>
    </row>
    <row r="508" spans="1:12" ht="15.75" x14ac:dyDescent="0.2">
      <c r="A508" s="2132"/>
      <c r="B508" s="2133"/>
      <c r="C508" s="2134"/>
      <c r="D508" s="2135">
        <f t="shared" si="7"/>
        <v>0</v>
      </c>
      <c r="E508" s="2134"/>
      <c r="F508" s="2134"/>
      <c r="G508" s="2134"/>
      <c r="H508" s="2134"/>
      <c r="I508" s="2134"/>
      <c r="J508" s="2134"/>
      <c r="K508" s="3131"/>
      <c r="L508" s="2219"/>
    </row>
    <row r="509" spans="1:12" ht="15.75" x14ac:dyDescent="0.2">
      <c r="A509" s="2132"/>
      <c r="B509" s="2133"/>
      <c r="C509" s="2134"/>
      <c r="D509" s="2135">
        <f t="shared" si="7"/>
        <v>0</v>
      </c>
      <c r="E509" s="2134"/>
      <c r="F509" s="2134"/>
      <c r="G509" s="2134"/>
      <c r="H509" s="2134"/>
      <c r="I509" s="2134"/>
      <c r="J509" s="2134"/>
      <c r="K509" s="3131"/>
      <c r="L509" s="2219"/>
    </row>
    <row r="510" spans="1:12" ht="15.75" x14ac:dyDescent="0.2">
      <c r="A510" s="2132"/>
      <c r="B510" s="2133"/>
      <c r="C510" s="2134"/>
      <c r="D510" s="2135">
        <f t="shared" si="7"/>
        <v>0</v>
      </c>
      <c r="E510" s="2134"/>
      <c r="F510" s="2134"/>
      <c r="G510" s="2134"/>
      <c r="H510" s="2134"/>
      <c r="I510" s="2134"/>
      <c r="J510" s="2134"/>
      <c r="K510" s="3131"/>
      <c r="L510" s="2219"/>
    </row>
    <row r="511" spans="1:12" ht="15.75" x14ac:dyDescent="0.2">
      <c r="A511" s="2132"/>
      <c r="B511" s="2133"/>
      <c r="C511" s="2134"/>
      <c r="D511" s="2135">
        <f t="shared" si="7"/>
        <v>0</v>
      </c>
      <c r="E511" s="2134"/>
      <c r="F511" s="2134"/>
      <c r="G511" s="2134"/>
      <c r="H511" s="2134"/>
      <c r="I511" s="2134"/>
      <c r="J511" s="2134"/>
      <c r="K511" s="3131"/>
      <c r="L511" s="2219"/>
    </row>
    <row r="512" spans="1:12" ht="15.75" x14ac:dyDescent="0.2">
      <c r="A512" s="2132"/>
      <c r="B512" s="2133"/>
      <c r="C512" s="2134"/>
      <c r="D512" s="2135">
        <f t="shared" si="7"/>
        <v>0</v>
      </c>
      <c r="E512" s="2134"/>
      <c r="F512" s="2134"/>
      <c r="G512" s="2134"/>
      <c r="H512" s="2134"/>
      <c r="I512" s="2134"/>
      <c r="J512" s="2134"/>
      <c r="K512" s="3131"/>
      <c r="L512" s="2219"/>
    </row>
    <row r="513" spans="1:12" ht="15.75" x14ac:dyDescent="0.2">
      <c r="A513" s="2132"/>
      <c r="B513" s="2133"/>
      <c r="C513" s="2134"/>
      <c r="D513" s="2135">
        <f t="shared" si="7"/>
        <v>0</v>
      </c>
      <c r="E513" s="2134"/>
      <c r="F513" s="2134"/>
      <c r="G513" s="2134"/>
      <c r="H513" s="2134"/>
      <c r="I513" s="2134"/>
      <c r="J513" s="2134"/>
      <c r="K513" s="3131"/>
      <c r="L513" s="2219"/>
    </row>
    <row r="514" spans="1:12" ht="15.75" x14ac:dyDescent="0.2">
      <c r="A514" s="2132"/>
      <c r="B514" s="2133"/>
      <c r="C514" s="2134"/>
      <c r="D514" s="2135">
        <f t="shared" si="7"/>
        <v>0</v>
      </c>
      <c r="E514" s="2134"/>
      <c r="F514" s="2134"/>
      <c r="G514" s="2134"/>
      <c r="H514" s="2134"/>
      <c r="I514" s="2134"/>
      <c r="J514" s="2134"/>
      <c r="K514" s="3131"/>
      <c r="L514" s="2219"/>
    </row>
    <row r="515" spans="1:12" ht="15.75" x14ac:dyDescent="0.2">
      <c r="A515" s="2132"/>
      <c r="B515" s="2133"/>
      <c r="C515" s="2134"/>
      <c r="D515" s="2135">
        <f t="shared" si="7"/>
        <v>0</v>
      </c>
      <c r="E515" s="2134"/>
      <c r="F515" s="2134"/>
      <c r="G515" s="2134"/>
      <c r="H515" s="2134"/>
      <c r="I515" s="2134"/>
      <c r="J515" s="2134"/>
      <c r="K515" s="3131"/>
      <c r="L515" s="2219"/>
    </row>
    <row r="516" spans="1:12" ht="15.75" x14ac:dyDescent="0.2">
      <c r="A516" s="2132"/>
      <c r="B516" s="2133"/>
      <c r="C516" s="2134"/>
      <c r="D516" s="2135">
        <f t="shared" si="7"/>
        <v>0</v>
      </c>
      <c r="E516" s="2134"/>
      <c r="F516" s="2134"/>
      <c r="G516" s="2134"/>
      <c r="H516" s="2134"/>
      <c r="I516" s="2134"/>
      <c r="J516" s="2134"/>
      <c r="K516" s="3131"/>
      <c r="L516" s="2219"/>
    </row>
    <row r="517" spans="1:12" ht="15.75" x14ac:dyDescent="0.2">
      <c r="A517" s="2132"/>
      <c r="B517" s="2133"/>
      <c r="C517" s="2134"/>
      <c r="D517" s="2135">
        <f t="shared" si="7"/>
        <v>0</v>
      </c>
      <c r="E517" s="2134"/>
      <c r="F517" s="2134"/>
      <c r="G517" s="2134"/>
      <c r="H517" s="2134"/>
      <c r="I517" s="2134"/>
      <c r="J517" s="2134"/>
      <c r="K517" s="3131"/>
      <c r="L517" s="2219"/>
    </row>
    <row r="518" spans="1:12" ht="15.75" x14ac:dyDescent="0.2">
      <c r="A518" s="2132"/>
      <c r="B518" s="2133"/>
      <c r="C518" s="2134"/>
      <c r="D518" s="2135">
        <f t="shared" si="7"/>
        <v>0</v>
      </c>
      <c r="E518" s="2134"/>
      <c r="F518" s="2134"/>
      <c r="G518" s="2134"/>
      <c r="H518" s="2134"/>
      <c r="I518" s="2134"/>
      <c r="J518" s="2134"/>
      <c r="K518" s="3131"/>
      <c r="L518" s="2219"/>
    </row>
    <row r="519" spans="1:12" ht="15.75" x14ac:dyDescent="0.2">
      <c r="A519" s="2132"/>
      <c r="B519" s="2133"/>
      <c r="C519" s="2134"/>
      <c r="D519" s="2135">
        <f t="shared" ref="D519:D582" si="8">+C519*(100-E519)/100</f>
        <v>0</v>
      </c>
      <c r="E519" s="2134"/>
      <c r="F519" s="2134"/>
      <c r="G519" s="2134"/>
      <c r="H519" s="2134"/>
      <c r="I519" s="2134"/>
      <c r="J519" s="2134"/>
      <c r="K519" s="3131"/>
      <c r="L519" s="2219"/>
    </row>
    <row r="520" spans="1:12" ht="15.75" x14ac:dyDescent="0.2">
      <c r="A520" s="2132"/>
      <c r="B520" s="2133"/>
      <c r="C520" s="2134"/>
      <c r="D520" s="2135">
        <f t="shared" si="8"/>
        <v>0</v>
      </c>
      <c r="E520" s="2134"/>
      <c r="F520" s="2134"/>
      <c r="G520" s="2134"/>
      <c r="H520" s="2134"/>
      <c r="I520" s="2134"/>
      <c r="J520" s="2134"/>
      <c r="K520" s="3131"/>
      <c r="L520" s="2219"/>
    </row>
    <row r="521" spans="1:12" ht="15.75" x14ac:dyDescent="0.2">
      <c r="A521" s="2132"/>
      <c r="B521" s="2133"/>
      <c r="C521" s="2134"/>
      <c r="D521" s="2135">
        <f t="shared" si="8"/>
        <v>0</v>
      </c>
      <c r="E521" s="2134"/>
      <c r="F521" s="2134"/>
      <c r="G521" s="2134"/>
      <c r="H521" s="2134"/>
      <c r="I521" s="2134"/>
      <c r="J521" s="2134"/>
      <c r="K521" s="3131"/>
      <c r="L521" s="2219"/>
    </row>
    <row r="522" spans="1:12" ht="15.75" x14ac:dyDescent="0.2">
      <c r="A522" s="2132"/>
      <c r="B522" s="2133"/>
      <c r="C522" s="2134"/>
      <c r="D522" s="2135">
        <f t="shared" si="8"/>
        <v>0</v>
      </c>
      <c r="E522" s="2134"/>
      <c r="F522" s="2134"/>
      <c r="G522" s="2134"/>
      <c r="H522" s="2134"/>
      <c r="I522" s="2134"/>
      <c r="J522" s="2134"/>
      <c r="K522" s="3131"/>
      <c r="L522" s="2219"/>
    </row>
    <row r="523" spans="1:12" ht="15.75" x14ac:dyDescent="0.2">
      <c r="A523" s="2132"/>
      <c r="B523" s="2133"/>
      <c r="C523" s="2134"/>
      <c r="D523" s="2135">
        <f t="shared" si="8"/>
        <v>0</v>
      </c>
      <c r="E523" s="2134"/>
      <c r="F523" s="2134"/>
      <c r="G523" s="2134"/>
      <c r="H523" s="2134"/>
      <c r="I523" s="2134"/>
      <c r="J523" s="2134"/>
      <c r="K523" s="3131"/>
      <c r="L523" s="2219"/>
    </row>
    <row r="524" spans="1:12" ht="15.75" x14ac:dyDescent="0.2">
      <c r="A524" s="2132"/>
      <c r="B524" s="2133"/>
      <c r="C524" s="2134"/>
      <c r="D524" s="2135">
        <f t="shared" si="8"/>
        <v>0</v>
      </c>
      <c r="E524" s="2134"/>
      <c r="F524" s="2134"/>
      <c r="G524" s="2134"/>
      <c r="H524" s="2134"/>
      <c r="I524" s="2134"/>
      <c r="J524" s="2134"/>
      <c r="K524" s="3131"/>
      <c r="L524" s="2219"/>
    </row>
    <row r="525" spans="1:12" ht="15.75" x14ac:dyDescent="0.2">
      <c r="A525" s="2132"/>
      <c r="B525" s="2133"/>
      <c r="C525" s="2134"/>
      <c r="D525" s="2135">
        <f t="shared" si="8"/>
        <v>0</v>
      </c>
      <c r="E525" s="2134"/>
      <c r="F525" s="2134"/>
      <c r="G525" s="2134"/>
      <c r="H525" s="2134"/>
      <c r="I525" s="2134"/>
      <c r="J525" s="2134"/>
      <c r="K525" s="3131"/>
      <c r="L525" s="2219"/>
    </row>
    <row r="526" spans="1:12" ht="15.75" x14ac:dyDescent="0.2">
      <c r="A526" s="2132"/>
      <c r="B526" s="2133"/>
      <c r="C526" s="2134"/>
      <c r="D526" s="2135">
        <f t="shared" si="8"/>
        <v>0</v>
      </c>
      <c r="E526" s="2134"/>
      <c r="F526" s="2134"/>
      <c r="G526" s="2134"/>
      <c r="H526" s="2134"/>
      <c r="I526" s="2134"/>
      <c r="J526" s="2134"/>
      <c r="K526" s="3131"/>
      <c r="L526" s="2219"/>
    </row>
    <row r="527" spans="1:12" ht="15.75" x14ac:dyDescent="0.2">
      <c r="A527" s="2132"/>
      <c r="B527" s="2133"/>
      <c r="C527" s="2134"/>
      <c r="D527" s="2135">
        <f t="shared" si="8"/>
        <v>0</v>
      </c>
      <c r="E527" s="2134"/>
      <c r="F527" s="2134"/>
      <c r="G527" s="2134"/>
      <c r="H527" s="2134"/>
      <c r="I527" s="2134"/>
      <c r="J527" s="2134"/>
      <c r="K527" s="3131"/>
      <c r="L527" s="2219"/>
    </row>
    <row r="528" spans="1:12" ht="15.75" x14ac:dyDescent="0.2">
      <c r="A528" s="2132"/>
      <c r="B528" s="2133"/>
      <c r="C528" s="2134"/>
      <c r="D528" s="2135">
        <f t="shared" si="8"/>
        <v>0</v>
      </c>
      <c r="E528" s="2134"/>
      <c r="F528" s="2134"/>
      <c r="G528" s="2134"/>
      <c r="H528" s="2134"/>
      <c r="I528" s="2134"/>
      <c r="J528" s="2134"/>
      <c r="K528" s="3131"/>
      <c r="L528" s="2219"/>
    </row>
    <row r="529" spans="1:12" ht="15.75" x14ac:dyDescent="0.2">
      <c r="A529" s="2132"/>
      <c r="B529" s="2133"/>
      <c r="C529" s="2134"/>
      <c r="D529" s="2135">
        <f t="shared" si="8"/>
        <v>0</v>
      </c>
      <c r="E529" s="2134"/>
      <c r="F529" s="2134"/>
      <c r="G529" s="2134"/>
      <c r="H529" s="2134"/>
      <c r="I529" s="2134"/>
      <c r="J529" s="2134"/>
      <c r="K529" s="3131"/>
      <c r="L529" s="2219"/>
    </row>
    <row r="530" spans="1:12" ht="15.75" x14ac:dyDescent="0.2">
      <c r="A530" s="2132"/>
      <c r="B530" s="2133"/>
      <c r="C530" s="2134"/>
      <c r="D530" s="2135">
        <f t="shared" si="8"/>
        <v>0</v>
      </c>
      <c r="E530" s="2134"/>
      <c r="F530" s="2134"/>
      <c r="G530" s="2134"/>
      <c r="H530" s="2134"/>
      <c r="I530" s="2134"/>
      <c r="J530" s="2134"/>
      <c r="K530" s="3131"/>
      <c r="L530" s="2219"/>
    </row>
    <row r="531" spans="1:12" ht="15.75" x14ac:dyDescent="0.2">
      <c r="A531" s="2132"/>
      <c r="B531" s="2133"/>
      <c r="C531" s="2134"/>
      <c r="D531" s="2135">
        <f t="shared" si="8"/>
        <v>0</v>
      </c>
      <c r="E531" s="2134"/>
      <c r="F531" s="2134"/>
      <c r="G531" s="2134"/>
      <c r="H531" s="2134"/>
      <c r="I531" s="2134"/>
      <c r="J531" s="2134"/>
      <c r="K531" s="3131"/>
      <c r="L531" s="2219"/>
    </row>
    <row r="532" spans="1:12" ht="15.75" x14ac:dyDescent="0.2">
      <c r="A532" s="2132"/>
      <c r="B532" s="2133"/>
      <c r="C532" s="2134"/>
      <c r="D532" s="2135">
        <f t="shared" si="8"/>
        <v>0</v>
      </c>
      <c r="E532" s="2134"/>
      <c r="F532" s="2134"/>
      <c r="G532" s="2134"/>
      <c r="H532" s="2134"/>
      <c r="I532" s="2134"/>
      <c r="J532" s="2134"/>
      <c r="K532" s="3131"/>
      <c r="L532" s="2219"/>
    </row>
    <row r="533" spans="1:12" ht="15.75" x14ac:dyDescent="0.2">
      <c r="A533" s="2132"/>
      <c r="B533" s="2133"/>
      <c r="C533" s="2134"/>
      <c r="D533" s="2135">
        <f t="shared" si="8"/>
        <v>0</v>
      </c>
      <c r="E533" s="2134"/>
      <c r="F533" s="2134"/>
      <c r="G533" s="2134"/>
      <c r="H533" s="2134"/>
      <c r="I533" s="2134"/>
      <c r="J533" s="2134"/>
      <c r="K533" s="3131"/>
      <c r="L533" s="2219"/>
    </row>
    <row r="534" spans="1:12" ht="15.75" x14ac:dyDescent="0.2">
      <c r="A534" s="2132"/>
      <c r="B534" s="2133"/>
      <c r="C534" s="2134"/>
      <c r="D534" s="2135">
        <f t="shared" si="8"/>
        <v>0</v>
      </c>
      <c r="E534" s="2134"/>
      <c r="F534" s="2134"/>
      <c r="G534" s="2134"/>
      <c r="H534" s="2134"/>
      <c r="I534" s="2134"/>
      <c r="J534" s="2134"/>
      <c r="K534" s="3131"/>
      <c r="L534" s="2219"/>
    </row>
    <row r="535" spans="1:12" ht="15.75" x14ac:dyDescent="0.2">
      <c r="A535" s="2132"/>
      <c r="B535" s="2133"/>
      <c r="C535" s="2134"/>
      <c r="D535" s="2135">
        <f t="shared" si="8"/>
        <v>0</v>
      </c>
      <c r="E535" s="2134"/>
      <c r="F535" s="2134"/>
      <c r="G535" s="2134"/>
      <c r="H535" s="2134"/>
      <c r="I535" s="2134"/>
      <c r="J535" s="2134"/>
      <c r="K535" s="3131"/>
      <c r="L535" s="2219"/>
    </row>
    <row r="536" spans="1:12" ht="15.75" x14ac:dyDescent="0.2">
      <c r="A536" s="2132"/>
      <c r="B536" s="2133"/>
      <c r="C536" s="2134"/>
      <c r="D536" s="2135">
        <f t="shared" si="8"/>
        <v>0</v>
      </c>
      <c r="E536" s="2134"/>
      <c r="F536" s="2134"/>
      <c r="G536" s="2134"/>
      <c r="H536" s="2134"/>
      <c r="I536" s="2134"/>
      <c r="J536" s="2134"/>
      <c r="K536" s="3131"/>
      <c r="L536" s="2219"/>
    </row>
    <row r="537" spans="1:12" ht="15.75" x14ac:dyDescent="0.2">
      <c r="A537" s="2132"/>
      <c r="B537" s="2133"/>
      <c r="C537" s="2134"/>
      <c r="D537" s="2135">
        <f t="shared" si="8"/>
        <v>0</v>
      </c>
      <c r="E537" s="2134"/>
      <c r="F537" s="2134"/>
      <c r="G537" s="2134"/>
      <c r="H537" s="2134"/>
      <c r="I537" s="2134"/>
      <c r="J537" s="2134"/>
      <c r="K537" s="3131"/>
      <c r="L537" s="2219"/>
    </row>
    <row r="538" spans="1:12" ht="15.75" x14ac:dyDescent="0.2">
      <c r="A538" s="2132"/>
      <c r="B538" s="2133"/>
      <c r="C538" s="2134"/>
      <c r="D538" s="2135">
        <f t="shared" si="8"/>
        <v>0</v>
      </c>
      <c r="E538" s="2134"/>
      <c r="F538" s="2134"/>
      <c r="G538" s="2134"/>
      <c r="H538" s="2134"/>
      <c r="I538" s="2134"/>
      <c r="J538" s="2134"/>
      <c r="K538" s="3131"/>
      <c r="L538" s="2219"/>
    </row>
    <row r="539" spans="1:12" ht="15.75" x14ac:dyDescent="0.2">
      <c r="A539" s="2132"/>
      <c r="B539" s="2133"/>
      <c r="C539" s="2134"/>
      <c r="D539" s="2135">
        <f t="shared" si="8"/>
        <v>0</v>
      </c>
      <c r="E539" s="2134"/>
      <c r="F539" s="2134"/>
      <c r="G539" s="2134"/>
      <c r="H539" s="2134"/>
      <c r="I539" s="2134"/>
      <c r="J539" s="2134"/>
      <c r="K539" s="3131"/>
      <c r="L539" s="2219"/>
    </row>
    <row r="540" spans="1:12" ht="15.75" x14ac:dyDescent="0.2">
      <c r="A540" s="2132"/>
      <c r="B540" s="2133"/>
      <c r="C540" s="2134"/>
      <c r="D540" s="2135">
        <f t="shared" si="8"/>
        <v>0</v>
      </c>
      <c r="E540" s="2134"/>
      <c r="F540" s="2134"/>
      <c r="G540" s="2134"/>
      <c r="H540" s="2134"/>
      <c r="I540" s="2134"/>
      <c r="J540" s="2134"/>
      <c r="K540" s="3131"/>
      <c r="L540" s="2219"/>
    </row>
    <row r="541" spans="1:12" ht="15.75" x14ac:dyDescent="0.2">
      <c r="A541" s="2132"/>
      <c r="B541" s="2133"/>
      <c r="C541" s="2134"/>
      <c r="D541" s="2135">
        <f t="shared" si="8"/>
        <v>0</v>
      </c>
      <c r="E541" s="2134"/>
      <c r="F541" s="2134"/>
      <c r="G541" s="2134"/>
      <c r="H541" s="2134"/>
      <c r="I541" s="2134"/>
      <c r="J541" s="2134"/>
      <c r="K541" s="3131"/>
      <c r="L541" s="2219"/>
    </row>
    <row r="542" spans="1:12" ht="15.75" x14ac:dyDescent="0.2">
      <c r="A542" s="2132"/>
      <c r="B542" s="2133"/>
      <c r="C542" s="2134"/>
      <c r="D542" s="2135">
        <f t="shared" si="8"/>
        <v>0</v>
      </c>
      <c r="E542" s="2134"/>
      <c r="F542" s="2134"/>
      <c r="G542" s="2134"/>
      <c r="H542" s="2134"/>
      <c r="I542" s="2134"/>
      <c r="J542" s="2134"/>
      <c r="K542" s="3131"/>
      <c r="L542" s="2219"/>
    </row>
    <row r="543" spans="1:12" ht="15.75" x14ac:dyDescent="0.2">
      <c r="A543" s="2132"/>
      <c r="B543" s="2133"/>
      <c r="C543" s="2134"/>
      <c r="D543" s="2135">
        <f t="shared" si="8"/>
        <v>0</v>
      </c>
      <c r="E543" s="2134"/>
      <c r="F543" s="2134"/>
      <c r="G543" s="2134"/>
      <c r="H543" s="2134"/>
      <c r="I543" s="2134"/>
      <c r="J543" s="2134"/>
      <c r="K543" s="3131"/>
      <c r="L543" s="2219"/>
    </row>
    <row r="544" spans="1:12" ht="15.75" x14ac:dyDescent="0.2">
      <c r="A544" s="2132"/>
      <c r="B544" s="2133"/>
      <c r="C544" s="2134"/>
      <c r="D544" s="2135">
        <f t="shared" si="8"/>
        <v>0</v>
      </c>
      <c r="E544" s="2134"/>
      <c r="F544" s="2134"/>
      <c r="G544" s="2134"/>
      <c r="H544" s="2134"/>
      <c r="I544" s="2134"/>
      <c r="J544" s="2134"/>
      <c r="K544" s="3131"/>
      <c r="L544" s="2219"/>
    </row>
    <row r="545" spans="1:12" ht="15.75" x14ac:dyDescent="0.2">
      <c r="A545" s="2132"/>
      <c r="B545" s="2133"/>
      <c r="C545" s="2134"/>
      <c r="D545" s="2135">
        <f t="shared" si="8"/>
        <v>0</v>
      </c>
      <c r="E545" s="2134"/>
      <c r="F545" s="2134"/>
      <c r="G545" s="2134"/>
      <c r="H545" s="2134"/>
      <c r="I545" s="2134"/>
      <c r="J545" s="2134"/>
      <c r="K545" s="3131"/>
      <c r="L545" s="2219"/>
    </row>
    <row r="546" spans="1:12" ht="15.75" x14ac:dyDescent="0.2">
      <c r="A546" s="2132"/>
      <c r="B546" s="2133"/>
      <c r="C546" s="2134"/>
      <c r="D546" s="2135">
        <f t="shared" si="8"/>
        <v>0</v>
      </c>
      <c r="E546" s="2134"/>
      <c r="F546" s="2134"/>
      <c r="G546" s="2134"/>
      <c r="H546" s="2134"/>
      <c r="I546" s="2134"/>
      <c r="J546" s="2134"/>
      <c r="K546" s="3131"/>
      <c r="L546" s="2219"/>
    </row>
    <row r="547" spans="1:12" ht="15.75" x14ac:dyDescent="0.2">
      <c r="A547" s="2132"/>
      <c r="B547" s="2133"/>
      <c r="C547" s="2134"/>
      <c r="D547" s="2135">
        <f t="shared" si="8"/>
        <v>0</v>
      </c>
      <c r="E547" s="2134"/>
      <c r="F547" s="2134"/>
      <c r="G547" s="2134"/>
      <c r="H547" s="2134"/>
      <c r="I547" s="2134"/>
      <c r="J547" s="2134"/>
      <c r="K547" s="3131"/>
      <c r="L547" s="2219"/>
    </row>
    <row r="548" spans="1:12" ht="15.75" x14ac:dyDescent="0.2">
      <c r="A548" s="2132"/>
      <c r="B548" s="2133"/>
      <c r="C548" s="2134"/>
      <c r="D548" s="2135">
        <f t="shared" si="8"/>
        <v>0</v>
      </c>
      <c r="E548" s="2134"/>
      <c r="F548" s="2134"/>
      <c r="G548" s="2134"/>
      <c r="H548" s="2134"/>
      <c r="I548" s="2134"/>
      <c r="J548" s="2134"/>
      <c r="K548" s="3131"/>
      <c r="L548" s="2219"/>
    </row>
    <row r="549" spans="1:12" ht="15.75" x14ac:dyDescent="0.2">
      <c r="A549" s="2132"/>
      <c r="B549" s="2133"/>
      <c r="C549" s="2134"/>
      <c r="D549" s="2135">
        <f t="shared" si="8"/>
        <v>0</v>
      </c>
      <c r="E549" s="2134"/>
      <c r="F549" s="2134"/>
      <c r="G549" s="2134"/>
      <c r="H549" s="2134"/>
      <c r="I549" s="2134"/>
      <c r="J549" s="2134"/>
      <c r="K549" s="3131"/>
      <c r="L549" s="2219"/>
    </row>
    <row r="550" spans="1:12" ht="15.75" x14ac:dyDescent="0.2">
      <c r="A550" s="2132"/>
      <c r="B550" s="2133"/>
      <c r="C550" s="2134"/>
      <c r="D550" s="2135">
        <f t="shared" si="8"/>
        <v>0</v>
      </c>
      <c r="E550" s="2134"/>
      <c r="F550" s="2134"/>
      <c r="G550" s="2134"/>
      <c r="H550" s="2134"/>
      <c r="I550" s="2134"/>
      <c r="J550" s="2134"/>
      <c r="K550" s="3131"/>
      <c r="L550" s="2219"/>
    </row>
    <row r="551" spans="1:12" ht="15.75" x14ac:dyDescent="0.2">
      <c r="A551" s="2132"/>
      <c r="B551" s="2133"/>
      <c r="C551" s="2134"/>
      <c r="D551" s="2135">
        <f t="shared" si="8"/>
        <v>0</v>
      </c>
      <c r="E551" s="2134"/>
      <c r="F551" s="2134"/>
      <c r="G551" s="2134"/>
      <c r="H551" s="2134"/>
      <c r="I551" s="2134"/>
      <c r="J551" s="2134"/>
      <c r="K551" s="3131"/>
      <c r="L551" s="2219"/>
    </row>
    <row r="552" spans="1:12" ht="15.75" x14ac:dyDescent="0.2">
      <c r="A552" s="2132"/>
      <c r="B552" s="2133"/>
      <c r="C552" s="2134"/>
      <c r="D552" s="2135">
        <f t="shared" si="8"/>
        <v>0</v>
      </c>
      <c r="E552" s="2134"/>
      <c r="F552" s="2134"/>
      <c r="G552" s="2134"/>
      <c r="H552" s="2134"/>
      <c r="I552" s="2134"/>
      <c r="J552" s="2134"/>
      <c r="K552" s="3131"/>
      <c r="L552" s="2219"/>
    </row>
    <row r="553" spans="1:12" ht="15.75" x14ac:dyDescent="0.2">
      <c r="A553" s="2132"/>
      <c r="B553" s="2133"/>
      <c r="C553" s="2134"/>
      <c r="D553" s="2135">
        <f t="shared" si="8"/>
        <v>0</v>
      </c>
      <c r="E553" s="2134"/>
      <c r="F553" s="2134"/>
      <c r="G553" s="2134"/>
      <c r="H553" s="2134"/>
      <c r="I553" s="2134"/>
      <c r="J553" s="2134"/>
      <c r="K553" s="3131"/>
      <c r="L553" s="2219"/>
    </row>
    <row r="554" spans="1:12" ht="15.75" x14ac:dyDescent="0.2">
      <c r="A554" s="2132"/>
      <c r="B554" s="2133"/>
      <c r="C554" s="2134"/>
      <c r="D554" s="2135">
        <f t="shared" si="8"/>
        <v>0</v>
      </c>
      <c r="E554" s="2134"/>
      <c r="F554" s="2134"/>
      <c r="G554" s="2134"/>
      <c r="H554" s="2134"/>
      <c r="I554" s="2134"/>
      <c r="J554" s="2134"/>
      <c r="K554" s="3131"/>
      <c r="L554" s="2219"/>
    </row>
    <row r="555" spans="1:12" ht="15.75" x14ac:dyDescent="0.2">
      <c r="A555" s="2132"/>
      <c r="B555" s="2133"/>
      <c r="C555" s="2134"/>
      <c r="D555" s="2135">
        <f t="shared" si="8"/>
        <v>0</v>
      </c>
      <c r="E555" s="2134"/>
      <c r="F555" s="2134"/>
      <c r="G555" s="2134"/>
      <c r="H555" s="2134"/>
      <c r="I555" s="2134"/>
      <c r="J555" s="2134"/>
      <c r="K555" s="3131"/>
      <c r="L555" s="2219"/>
    </row>
    <row r="556" spans="1:12" ht="15.75" x14ac:dyDescent="0.2">
      <c r="A556" s="2132"/>
      <c r="B556" s="2133"/>
      <c r="C556" s="2134"/>
      <c r="D556" s="2135">
        <f t="shared" si="8"/>
        <v>0</v>
      </c>
      <c r="E556" s="2134"/>
      <c r="F556" s="2134"/>
      <c r="G556" s="2134"/>
      <c r="H556" s="2134"/>
      <c r="I556" s="2134"/>
      <c r="J556" s="2134"/>
      <c r="K556" s="3131"/>
      <c r="L556" s="2219"/>
    </row>
    <row r="557" spans="1:12" ht="15.75" x14ac:dyDescent="0.2">
      <c r="A557" s="2132"/>
      <c r="B557" s="2133"/>
      <c r="C557" s="2134"/>
      <c r="D557" s="2135">
        <f t="shared" si="8"/>
        <v>0</v>
      </c>
      <c r="E557" s="2134"/>
      <c r="F557" s="2134"/>
      <c r="G557" s="2134"/>
      <c r="H557" s="2134"/>
      <c r="I557" s="2134"/>
      <c r="J557" s="2134"/>
      <c r="K557" s="3131"/>
      <c r="L557" s="2219"/>
    </row>
    <row r="558" spans="1:12" ht="15.75" x14ac:dyDescent="0.2">
      <c r="A558" s="2132"/>
      <c r="B558" s="2133"/>
      <c r="C558" s="2134"/>
      <c r="D558" s="2135">
        <f t="shared" si="8"/>
        <v>0</v>
      </c>
      <c r="E558" s="2134"/>
      <c r="F558" s="2134"/>
      <c r="G558" s="2134"/>
      <c r="H558" s="2134"/>
      <c r="I558" s="2134"/>
      <c r="J558" s="2134"/>
      <c r="K558" s="3131"/>
      <c r="L558" s="2219"/>
    </row>
    <row r="559" spans="1:12" ht="15.75" x14ac:dyDescent="0.2">
      <c r="A559" s="2132"/>
      <c r="B559" s="2133"/>
      <c r="C559" s="2134"/>
      <c r="D559" s="2135">
        <f t="shared" si="8"/>
        <v>0</v>
      </c>
      <c r="E559" s="2134"/>
      <c r="F559" s="2134"/>
      <c r="G559" s="2134"/>
      <c r="H559" s="2134"/>
      <c r="I559" s="2134"/>
      <c r="J559" s="2134"/>
      <c r="K559" s="3131"/>
      <c r="L559" s="2219"/>
    </row>
    <row r="560" spans="1:12" ht="15.75" x14ac:dyDescent="0.2">
      <c r="A560" s="2132"/>
      <c r="B560" s="2133"/>
      <c r="C560" s="2134"/>
      <c r="D560" s="2135">
        <f t="shared" si="8"/>
        <v>0</v>
      </c>
      <c r="E560" s="2134"/>
      <c r="F560" s="2134"/>
      <c r="G560" s="2134"/>
      <c r="H560" s="2134"/>
      <c r="I560" s="2134"/>
      <c r="J560" s="2134"/>
      <c r="K560" s="3131"/>
      <c r="L560" s="2219"/>
    </row>
    <row r="561" spans="1:12" ht="15.75" x14ac:dyDescent="0.2">
      <c r="A561" s="2132"/>
      <c r="B561" s="2133"/>
      <c r="C561" s="2134"/>
      <c r="D561" s="2135">
        <f t="shared" si="8"/>
        <v>0</v>
      </c>
      <c r="E561" s="2134"/>
      <c r="F561" s="2134"/>
      <c r="G561" s="2134"/>
      <c r="H561" s="2134"/>
      <c r="I561" s="2134"/>
      <c r="J561" s="2134"/>
      <c r="K561" s="3131"/>
      <c r="L561" s="2219"/>
    </row>
    <row r="562" spans="1:12" ht="15.75" x14ac:dyDescent="0.2">
      <c r="A562" s="2132"/>
      <c r="B562" s="2133"/>
      <c r="C562" s="2134"/>
      <c r="D562" s="2135">
        <f t="shared" si="8"/>
        <v>0</v>
      </c>
      <c r="E562" s="2134"/>
      <c r="F562" s="2134"/>
      <c r="G562" s="2134"/>
      <c r="H562" s="2134"/>
      <c r="I562" s="2134"/>
      <c r="J562" s="2134"/>
      <c r="K562" s="3131"/>
      <c r="L562" s="2219"/>
    </row>
    <row r="563" spans="1:12" ht="15.75" x14ac:dyDescent="0.2">
      <c r="A563" s="2132"/>
      <c r="B563" s="2133"/>
      <c r="C563" s="2134"/>
      <c r="D563" s="2135">
        <f t="shared" si="8"/>
        <v>0</v>
      </c>
      <c r="E563" s="2134"/>
      <c r="F563" s="2134"/>
      <c r="G563" s="2134"/>
      <c r="H563" s="2134"/>
      <c r="I563" s="2134"/>
      <c r="J563" s="2134"/>
      <c r="K563" s="3131"/>
      <c r="L563" s="2219"/>
    </row>
    <row r="564" spans="1:12" ht="15.75" x14ac:dyDescent="0.2">
      <c r="A564" s="2132"/>
      <c r="B564" s="2133"/>
      <c r="C564" s="2134"/>
      <c r="D564" s="2135">
        <f t="shared" si="8"/>
        <v>0</v>
      </c>
      <c r="E564" s="2134"/>
      <c r="F564" s="2134"/>
      <c r="G564" s="2134"/>
      <c r="H564" s="2134"/>
      <c r="I564" s="2134"/>
      <c r="J564" s="2134"/>
      <c r="K564" s="3131"/>
      <c r="L564" s="2219"/>
    </row>
    <row r="565" spans="1:12" ht="15.75" x14ac:dyDescent="0.2">
      <c r="A565" s="2132"/>
      <c r="B565" s="2133"/>
      <c r="C565" s="2134"/>
      <c r="D565" s="2135">
        <f t="shared" si="8"/>
        <v>0</v>
      </c>
      <c r="E565" s="2134"/>
      <c r="F565" s="2134"/>
      <c r="G565" s="2134"/>
      <c r="H565" s="2134"/>
      <c r="I565" s="2134"/>
      <c r="J565" s="2134"/>
      <c r="K565" s="3131"/>
      <c r="L565" s="2219"/>
    </row>
    <row r="566" spans="1:12" ht="15.75" x14ac:dyDescent="0.2">
      <c r="A566" s="2132"/>
      <c r="B566" s="2133"/>
      <c r="C566" s="2134"/>
      <c r="D566" s="2135">
        <f t="shared" si="8"/>
        <v>0</v>
      </c>
      <c r="E566" s="2134"/>
      <c r="F566" s="2134"/>
      <c r="G566" s="2134"/>
      <c r="H566" s="2134"/>
      <c r="I566" s="2134"/>
      <c r="J566" s="2134"/>
      <c r="K566" s="3131"/>
      <c r="L566" s="2219"/>
    </row>
    <row r="567" spans="1:12" ht="15.75" x14ac:dyDescent="0.2">
      <c r="A567" s="2132"/>
      <c r="B567" s="2133"/>
      <c r="C567" s="2134"/>
      <c r="D567" s="2135">
        <f t="shared" si="8"/>
        <v>0</v>
      </c>
      <c r="E567" s="2134"/>
      <c r="F567" s="2134"/>
      <c r="G567" s="2134"/>
      <c r="H567" s="2134"/>
      <c r="I567" s="2134"/>
      <c r="J567" s="2134"/>
      <c r="K567" s="3131"/>
      <c r="L567" s="2219"/>
    </row>
    <row r="568" spans="1:12" ht="15.75" x14ac:dyDescent="0.2">
      <c r="A568" s="2132"/>
      <c r="B568" s="2133"/>
      <c r="C568" s="2134"/>
      <c r="D568" s="2135">
        <f t="shared" si="8"/>
        <v>0</v>
      </c>
      <c r="E568" s="2134"/>
      <c r="F568" s="2134"/>
      <c r="G568" s="2134"/>
      <c r="H568" s="2134"/>
      <c r="I568" s="2134"/>
      <c r="J568" s="2134"/>
      <c r="K568" s="3131"/>
      <c r="L568" s="2219"/>
    </row>
    <row r="569" spans="1:12" ht="15.75" x14ac:dyDescent="0.2">
      <c r="A569" s="2132"/>
      <c r="B569" s="2133"/>
      <c r="C569" s="2134"/>
      <c r="D569" s="2135">
        <f t="shared" si="8"/>
        <v>0</v>
      </c>
      <c r="E569" s="2134"/>
      <c r="F569" s="2134"/>
      <c r="G569" s="2134"/>
      <c r="H569" s="2134"/>
      <c r="I569" s="2134"/>
      <c r="J569" s="2134"/>
      <c r="K569" s="3131"/>
      <c r="L569" s="2219"/>
    </row>
    <row r="570" spans="1:12" ht="15.75" x14ac:dyDescent="0.2">
      <c r="A570" s="2132"/>
      <c r="B570" s="2133"/>
      <c r="C570" s="2134"/>
      <c r="D570" s="2135">
        <f t="shared" si="8"/>
        <v>0</v>
      </c>
      <c r="E570" s="2134"/>
      <c r="F570" s="2134"/>
      <c r="G570" s="2134"/>
      <c r="H570" s="2134"/>
      <c r="I570" s="2134"/>
      <c r="J570" s="2134"/>
      <c r="K570" s="3131"/>
      <c r="L570" s="2219"/>
    </row>
    <row r="571" spans="1:12" ht="15.75" x14ac:dyDescent="0.2">
      <c r="A571" s="2132"/>
      <c r="B571" s="2133"/>
      <c r="C571" s="2134"/>
      <c r="D571" s="2135">
        <f t="shared" si="8"/>
        <v>0</v>
      </c>
      <c r="E571" s="2134"/>
      <c r="F571" s="2134"/>
      <c r="G571" s="2134"/>
      <c r="H571" s="2134"/>
      <c r="I571" s="2134"/>
      <c r="J571" s="2134"/>
      <c r="K571" s="3131"/>
      <c r="L571" s="2219"/>
    </row>
    <row r="572" spans="1:12" ht="15.75" x14ac:dyDescent="0.2">
      <c r="A572" s="2132"/>
      <c r="B572" s="2133"/>
      <c r="C572" s="2134"/>
      <c r="D572" s="2135">
        <f t="shared" si="8"/>
        <v>0</v>
      </c>
      <c r="E572" s="2134"/>
      <c r="F572" s="2134"/>
      <c r="G572" s="2134"/>
      <c r="H572" s="2134"/>
      <c r="I572" s="2134"/>
      <c r="J572" s="2134"/>
      <c r="K572" s="3131"/>
      <c r="L572" s="2219"/>
    </row>
    <row r="573" spans="1:12" ht="15.75" x14ac:dyDescent="0.2">
      <c r="A573" s="2132"/>
      <c r="B573" s="2133"/>
      <c r="C573" s="2134"/>
      <c r="D573" s="2135">
        <f t="shared" si="8"/>
        <v>0</v>
      </c>
      <c r="E573" s="2134"/>
      <c r="F573" s="2134"/>
      <c r="G573" s="2134"/>
      <c r="H573" s="2134"/>
      <c r="I573" s="2134"/>
      <c r="J573" s="2134"/>
      <c r="K573" s="3131"/>
      <c r="L573" s="2219"/>
    </row>
    <row r="574" spans="1:12" ht="15.75" x14ac:dyDescent="0.2">
      <c r="A574" s="2132"/>
      <c r="B574" s="2133"/>
      <c r="C574" s="2134"/>
      <c r="D574" s="2135">
        <f t="shared" si="8"/>
        <v>0</v>
      </c>
      <c r="E574" s="2134"/>
      <c r="F574" s="2134"/>
      <c r="G574" s="2134"/>
      <c r="H574" s="2134"/>
      <c r="I574" s="2134"/>
      <c r="J574" s="2134"/>
      <c r="K574" s="3131"/>
      <c r="L574" s="2219"/>
    </row>
    <row r="575" spans="1:12" ht="15.75" x14ac:dyDescent="0.2">
      <c r="A575" s="2132"/>
      <c r="B575" s="2133"/>
      <c r="C575" s="2134"/>
      <c r="D575" s="2135">
        <f t="shared" si="8"/>
        <v>0</v>
      </c>
      <c r="E575" s="2134"/>
      <c r="F575" s="2134"/>
      <c r="G575" s="2134"/>
      <c r="H575" s="2134"/>
      <c r="I575" s="2134"/>
      <c r="J575" s="2134"/>
      <c r="K575" s="3131"/>
      <c r="L575" s="2219"/>
    </row>
    <row r="576" spans="1:12" ht="15.75" x14ac:dyDescent="0.2">
      <c r="A576" s="2132"/>
      <c r="B576" s="2133"/>
      <c r="C576" s="2134"/>
      <c r="D576" s="2135">
        <f t="shared" si="8"/>
        <v>0</v>
      </c>
      <c r="E576" s="2134"/>
      <c r="F576" s="2134"/>
      <c r="G576" s="2134"/>
      <c r="H576" s="2134"/>
      <c r="I576" s="2134"/>
      <c r="J576" s="2134"/>
      <c r="K576" s="3131"/>
      <c r="L576" s="2219"/>
    </row>
    <row r="577" spans="1:12" ht="15.75" x14ac:dyDescent="0.2">
      <c r="A577" s="2132"/>
      <c r="B577" s="2133"/>
      <c r="C577" s="2134"/>
      <c r="D577" s="2135">
        <f t="shared" si="8"/>
        <v>0</v>
      </c>
      <c r="E577" s="2134"/>
      <c r="F577" s="2134"/>
      <c r="G577" s="2134"/>
      <c r="H577" s="2134"/>
      <c r="I577" s="2134"/>
      <c r="J577" s="2134"/>
      <c r="K577" s="3131"/>
      <c r="L577" s="2219"/>
    </row>
    <row r="578" spans="1:12" ht="15.75" x14ac:dyDescent="0.2">
      <c r="A578" s="2132"/>
      <c r="B578" s="2133"/>
      <c r="C578" s="2134"/>
      <c r="D578" s="2135">
        <f t="shared" si="8"/>
        <v>0</v>
      </c>
      <c r="E578" s="2134"/>
      <c r="F578" s="2134"/>
      <c r="G578" s="2134"/>
      <c r="H578" s="2134"/>
      <c r="I578" s="2134"/>
      <c r="J578" s="2134"/>
      <c r="K578" s="3131"/>
      <c r="L578" s="2219"/>
    </row>
    <row r="579" spans="1:12" ht="15.75" x14ac:dyDescent="0.2">
      <c r="A579" s="2132"/>
      <c r="B579" s="2133"/>
      <c r="C579" s="2134"/>
      <c r="D579" s="2135">
        <f t="shared" si="8"/>
        <v>0</v>
      </c>
      <c r="E579" s="2134"/>
      <c r="F579" s="2134"/>
      <c r="G579" s="2134"/>
      <c r="H579" s="2134"/>
      <c r="I579" s="2134"/>
      <c r="J579" s="2134"/>
      <c r="K579" s="3131"/>
      <c r="L579" s="2219"/>
    </row>
    <row r="580" spans="1:12" ht="15.75" x14ac:dyDescent="0.2">
      <c r="A580" s="2132"/>
      <c r="B580" s="2133"/>
      <c r="C580" s="2134"/>
      <c r="D580" s="2135">
        <f t="shared" si="8"/>
        <v>0</v>
      </c>
      <c r="E580" s="2134"/>
      <c r="F580" s="2134"/>
      <c r="G580" s="2134"/>
      <c r="H580" s="2134"/>
      <c r="I580" s="2134"/>
      <c r="J580" s="2134"/>
      <c r="K580" s="3131"/>
      <c r="L580" s="2219"/>
    </row>
    <row r="581" spans="1:12" ht="15.75" x14ac:dyDescent="0.2">
      <c r="A581" s="2132"/>
      <c r="B581" s="2133"/>
      <c r="C581" s="2134"/>
      <c r="D581" s="2135">
        <f t="shared" si="8"/>
        <v>0</v>
      </c>
      <c r="E581" s="2134"/>
      <c r="F581" s="2134"/>
      <c r="G581" s="2134"/>
      <c r="H581" s="2134"/>
      <c r="I581" s="2134"/>
      <c r="J581" s="2134"/>
      <c r="K581" s="3131"/>
      <c r="L581" s="2219"/>
    </row>
    <row r="582" spans="1:12" ht="15.75" x14ac:dyDescent="0.2">
      <c r="A582" s="2132"/>
      <c r="B582" s="2133"/>
      <c r="C582" s="2134"/>
      <c r="D582" s="2135">
        <f t="shared" si="8"/>
        <v>0</v>
      </c>
      <c r="E582" s="2134"/>
      <c r="F582" s="2134"/>
      <c r="G582" s="2134"/>
      <c r="H582" s="2134"/>
      <c r="I582" s="2134"/>
      <c r="J582" s="2134"/>
      <c r="K582" s="3131"/>
      <c r="L582" s="2219"/>
    </row>
    <row r="583" spans="1:12" ht="15.75" x14ac:dyDescent="0.2">
      <c r="A583" s="2132"/>
      <c r="B583" s="2133"/>
      <c r="C583" s="2134"/>
      <c r="D583" s="2135">
        <f t="shared" ref="D583:D646" si="9">+C583*(100-E583)/100</f>
        <v>0</v>
      </c>
      <c r="E583" s="2134"/>
      <c r="F583" s="2134"/>
      <c r="G583" s="2134"/>
      <c r="H583" s="2134"/>
      <c r="I583" s="2134"/>
      <c r="J583" s="2134"/>
      <c r="K583" s="3131"/>
      <c r="L583" s="2219"/>
    </row>
    <row r="584" spans="1:12" ht="15.75" x14ac:dyDescent="0.2">
      <c r="A584" s="2132"/>
      <c r="B584" s="2133"/>
      <c r="C584" s="2134"/>
      <c r="D584" s="2135">
        <f t="shared" si="9"/>
        <v>0</v>
      </c>
      <c r="E584" s="2134"/>
      <c r="F584" s="2134"/>
      <c r="G584" s="2134"/>
      <c r="H584" s="2134"/>
      <c r="I584" s="2134"/>
      <c r="J584" s="2134"/>
      <c r="K584" s="3131"/>
      <c r="L584" s="2219"/>
    </row>
    <row r="585" spans="1:12" ht="15.75" x14ac:dyDescent="0.2">
      <c r="A585" s="2132"/>
      <c r="B585" s="2133"/>
      <c r="C585" s="2134"/>
      <c r="D585" s="2135">
        <f t="shared" si="9"/>
        <v>0</v>
      </c>
      <c r="E585" s="2134"/>
      <c r="F585" s="2134"/>
      <c r="G585" s="2134"/>
      <c r="H585" s="2134"/>
      <c r="I585" s="2134"/>
      <c r="J585" s="2134"/>
      <c r="K585" s="3131"/>
      <c r="L585" s="2219"/>
    </row>
    <row r="586" spans="1:12" ht="15.75" x14ac:dyDescent="0.2">
      <c r="A586" s="2132"/>
      <c r="B586" s="2133"/>
      <c r="C586" s="2134"/>
      <c r="D586" s="2135">
        <f t="shared" si="9"/>
        <v>0</v>
      </c>
      <c r="E586" s="2134"/>
      <c r="F586" s="2134"/>
      <c r="G586" s="2134"/>
      <c r="H586" s="2134"/>
      <c r="I586" s="2134"/>
      <c r="J586" s="2134"/>
      <c r="K586" s="3131"/>
      <c r="L586" s="2219"/>
    </row>
    <row r="587" spans="1:12" ht="15.75" x14ac:dyDescent="0.2">
      <c r="A587" s="2132"/>
      <c r="B587" s="2133"/>
      <c r="C587" s="2134"/>
      <c r="D587" s="2135">
        <f t="shared" si="9"/>
        <v>0</v>
      </c>
      <c r="E587" s="2134"/>
      <c r="F587" s="2134"/>
      <c r="G587" s="2134"/>
      <c r="H587" s="2134"/>
      <c r="I587" s="2134"/>
      <c r="J587" s="2134"/>
      <c r="K587" s="3131"/>
      <c r="L587" s="2219"/>
    </row>
    <row r="588" spans="1:12" ht="15.75" x14ac:dyDescent="0.2">
      <c r="A588" s="2132"/>
      <c r="B588" s="2133"/>
      <c r="C588" s="2134"/>
      <c r="D588" s="2135">
        <f t="shared" si="9"/>
        <v>0</v>
      </c>
      <c r="E588" s="2134"/>
      <c r="F588" s="2134"/>
      <c r="G588" s="2134"/>
      <c r="H588" s="2134"/>
      <c r="I588" s="2134"/>
      <c r="J588" s="2134"/>
      <c r="K588" s="3131"/>
      <c r="L588" s="2219"/>
    </row>
    <row r="589" spans="1:12" ht="15.75" x14ac:dyDescent="0.2">
      <c r="A589" s="2132"/>
      <c r="B589" s="2133"/>
      <c r="C589" s="2134"/>
      <c r="D589" s="2135">
        <f t="shared" si="9"/>
        <v>0</v>
      </c>
      <c r="E589" s="2134"/>
      <c r="F589" s="2134"/>
      <c r="G589" s="2134"/>
      <c r="H589" s="2134"/>
      <c r="I589" s="2134"/>
      <c r="J589" s="2134"/>
      <c r="K589" s="3131"/>
      <c r="L589" s="2219"/>
    </row>
    <row r="590" spans="1:12" ht="15.75" x14ac:dyDescent="0.2">
      <c r="A590" s="2132"/>
      <c r="B590" s="2133"/>
      <c r="C590" s="2134"/>
      <c r="D590" s="2135">
        <f t="shared" si="9"/>
        <v>0</v>
      </c>
      <c r="E590" s="2134"/>
      <c r="F590" s="2134"/>
      <c r="G590" s="2134"/>
      <c r="H590" s="2134"/>
      <c r="I590" s="2134"/>
      <c r="J590" s="2134"/>
      <c r="K590" s="3131"/>
      <c r="L590" s="2219"/>
    </row>
    <row r="591" spans="1:12" ht="15.75" x14ac:dyDescent="0.2">
      <c r="A591" s="2132"/>
      <c r="B591" s="2133"/>
      <c r="C591" s="2134"/>
      <c r="D591" s="2135">
        <f t="shared" si="9"/>
        <v>0</v>
      </c>
      <c r="E591" s="2134"/>
      <c r="F591" s="2134"/>
      <c r="G591" s="2134"/>
      <c r="H591" s="2134"/>
      <c r="I591" s="2134"/>
      <c r="J591" s="2134"/>
      <c r="K591" s="3131"/>
      <c r="L591" s="2219"/>
    </row>
    <row r="592" spans="1:12" ht="15.75" x14ac:dyDescent="0.2">
      <c r="A592" s="2132"/>
      <c r="B592" s="2133"/>
      <c r="C592" s="2134"/>
      <c r="D592" s="2135">
        <f t="shared" si="9"/>
        <v>0</v>
      </c>
      <c r="E592" s="2134"/>
      <c r="F592" s="2134"/>
      <c r="G592" s="2134"/>
      <c r="H592" s="2134"/>
      <c r="I592" s="2134"/>
      <c r="J592" s="2134"/>
      <c r="K592" s="3131"/>
      <c r="L592" s="2219"/>
    </row>
    <row r="593" spans="1:12" ht="15.75" x14ac:dyDescent="0.2">
      <c r="A593" s="2132"/>
      <c r="B593" s="2133"/>
      <c r="C593" s="2134"/>
      <c r="D593" s="2135">
        <f t="shared" si="9"/>
        <v>0</v>
      </c>
      <c r="E593" s="2134"/>
      <c r="F593" s="2134"/>
      <c r="G593" s="2134"/>
      <c r="H593" s="2134"/>
      <c r="I593" s="2134"/>
      <c r="J593" s="2134"/>
      <c r="K593" s="3131"/>
      <c r="L593" s="2219"/>
    </row>
    <row r="594" spans="1:12" ht="15.75" x14ac:dyDescent="0.2">
      <c r="A594" s="2132"/>
      <c r="B594" s="2133"/>
      <c r="C594" s="2134"/>
      <c r="D594" s="2135">
        <f t="shared" si="9"/>
        <v>0</v>
      </c>
      <c r="E594" s="2134"/>
      <c r="F594" s="2134"/>
      <c r="G594" s="2134"/>
      <c r="H594" s="2134"/>
      <c r="I594" s="2134"/>
      <c r="J594" s="2134"/>
      <c r="K594" s="3131"/>
      <c r="L594" s="2219"/>
    </row>
    <row r="595" spans="1:12" ht="15.75" x14ac:dyDescent="0.2">
      <c r="A595" s="2132"/>
      <c r="B595" s="2133"/>
      <c r="C595" s="2134"/>
      <c r="D595" s="2135">
        <f t="shared" si="9"/>
        <v>0</v>
      </c>
      <c r="E595" s="2134"/>
      <c r="F595" s="2134"/>
      <c r="G595" s="2134"/>
      <c r="H595" s="2134"/>
      <c r="I595" s="2134"/>
      <c r="J595" s="2134"/>
      <c r="K595" s="3131"/>
      <c r="L595" s="2219"/>
    </row>
    <row r="596" spans="1:12" ht="15.75" x14ac:dyDescent="0.2">
      <c r="A596" s="2132"/>
      <c r="B596" s="2133"/>
      <c r="C596" s="2134"/>
      <c r="D596" s="2135">
        <f t="shared" si="9"/>
        <v>0</v>
      </c>
      <c r="E596" s="2134"/>
      <c r="F596" s="2134"/>
      <c r="G596" s="2134"/>
      <c r="H596" s="2134"/>
      <c r="I596" s="2134"/>
      <c r="J596" s="2134"/>
      <c r="K596" s="3131"/>
      <c r="L596" s="2219"/>
    </row>
    <row r="597" spans="1:12" ht="15.75" x14ac:dyDescent="0.2">
      <c r="A597" s="2132"/>
      <c r="B597" s="2133"/>
      <c r="C597" s="2134"/>
      <c r="D597" s="2135">
        <f t="shared" si="9"/>
        <v>0</v>
      </c>
      <c r="E597" s="2134"/>
      <c r="F597" s="2134"/>
      <c r="G597" s="2134"/>
      <c r="H597" s="2134"/>
      <c r="I597" s="2134"/>
      <c r="J597" s="2134"/>
      <c r="K597" s="3131"/>
      <c r="L597" s="2219"/>
    </row>
    <row r="598" spans="1:12" ht="15.75" x14ac:dyDescent="0.2">
      <c r="A598" s="2132"/>
      <c r="B598" s="2133"/>
      <c r="C598" s="2134"/>
      <c r="D598" s="2135">
        <f t="shared" si="9"/>
        <v>0</v>
      </c>
      <c r="E598" s="2134"/>
      <c r="F598" s="2134"/>
      <c r="G598" s="2134"/>
      <c r="H598" s="2134"/>
      <c r="I598" s="2134"/>
      <c r="J598" s="2134"/>
      <c r="K598" s="3131"/>
      <c r="L598" s="2219"/>
    </row>
    <row r="599" spans="1:12" ht="15.75" x14ac:dyDescent="0.2">
      <c r="A599" s="2132"/>
      <c r="B599" s="2133"/>
      <c r="C599" s="2134"/>
      <c r="D599" s="2135">
        <f t="shared" si="9"/>
        <v>0</v>
      </c>
      <c r="E599" s="2134"/>
      <c r="F599" s="2134"/>
      <c r="G599" s="2134"/>
      <c r="H599" s="2134"/>
      <c r="I599" s="2134"/>
      <c r="J599" s="2134"/>
      <c r="K599" s="3131"/>
      <c r="L599" s="2219"/>
    </row>
    <row r="600" spans="1:12" ht="15.75" x14ac:dyDescent="0.2">
      <c r="A600" s="2132"/>
      <c r="B600" s="2133"/>
      <c r="C600" s="2134"/>
      <c r="D600" s="2135">
        <f t="shared" si="9"/>
        <v>0</v>
      </c>
      <c r="E600" s="2134"/>
      <c r="F600" s="2134"/>
      <c r="G600" s="2134"/>
      <c r="H600" s="2134"/>
      <c r="I600" s="2134"/>
      <c r="J600" s="2134"/>
      <c r="K600" s="3131"/>
      <c r="L600" s="2219"/>
    </row>
    <row r="601" spans="1:12" ht="15.75" x14ac:dyDescent="0.2">
      <c r="A601" s="2132"/>
      <c r="B601" s="2133"/>
      <c r="C601" s="2134"/>
      <c r="D601" s="2135">
        <f t="shared" si="9"/>
        <v>0</v>
      </c>
      <c r="E601" s="2134"/>
      <c r="F601" s="2134"/>
      <c r="G601" s="2134"/>
      <c r="H601" s="2134"/>
      <c r="I601" s="2134"/>
      <c r="J601" s="2134"/>
      <c r="K601" s="3131"/>
      <c r="L601" s="2219"/>
    </row>
    <row r="602" spans="1:12" ht="15.75" x14ac:dyDescent="0.2">
      <c r="A602" s="2132"/>
      <c r="B602" s="2133"/>
      <c r="C602" s="2134"/>
      <c r="D602" s="2135">
        <f t="shared" si="9"/>
        <v>0</v>
      </c>
      <c r="E602" s="2134"/>
      <c r="F602" s="2134"/>
      <c r="G602" s="2134"/>
      <c r="H602" s="2134"/>
      <c r="I602" s="2134"/>
      <c r="J602" s="2134"/>
      <c r="K602" s="3131"/>
      <c r="L602" s="2219"/>
    </row>
    <row r="603" spans="1:12" ht="15.75" x14ac:dyDescent="0.2">
      <c r="A603" s="2132"/>
      <c r="B603" s="2133"/>
      <c r="C603" s="2134"/>
      <c r="D603" s="2135">
        <f t="shared" si="9"/>
        <v>0</v>
      </c>
      <c r="E603" s="2134"/>
      <c r="F603" s="2134"/>
      <c r="G603" s="2134"/>
      <c r="H603" s="2134"/>
      <c r="I603" s="2134"/>
      <c r="J603" s="2134"/>
      <c r="K603" s="3131"/>
      <c r="L603" s="2219"/>
    </row>
    <row r="604" spans="1:12" ht="15.75" x14ac:dyDescent="0.2">
      <c r="A604" s="2132"/>
      <c r="B604" s="2133"/>
      <c r="C604" s="2134"/>
      <c r="D604" s="2135">
        <f t="shared" si="9"/>
        <v>0</v>
      </c>
      <c r="E604" s="2134"/>
      <c r="F604" s="2134"/>
      <c r="G604" s="2134"/>
      <c r="H604" s="2134"/>
      <c r="I604" s="2134"/>
      <c r="J604" s="2134"/>
      <c r="K604" s="3131"/>
      <c r="L604" s="2219"/>
    </row>
    <row r="605" spans="1:12" ht="15.75" x14ac:dyDescent="0.2">
      <c r="A605" s="2132"/>
      <c r="B605" s="2133"/>
      <c r="C605" s="2134"/>
      <c r="D605" s="2135">
        <f t="shared" si="9"/>
        <v>0</v>
      </c>
      <c r="E605" s="2134"/>
      <c r="F605" s="2134"/>
      <c r="G605" s="2134"/>
      <c r="H605" s="2134"/>
      <c r="I605" s="2134"/>
      <c r="J605" s="2134"/>
      <c r="K605" s="3131"/>
      <c r="L605" s="2219"/>
    </row>
    <row r="606" spans="1:12" ht="15.75" x14ac:dyDescent="0.2">
      <c r="A606" s="2132"/>
      <c r="B606" s="2133"/>
      <c r="C606" s="2134"/>
      <c r="D606" s="2135">
        <f t="shared" si="9"/>
        <v>0</v>
      </c>
      <c r="E606" s="2134"/>
      <c r="F606" s="2134"/>
      <c r="G606" s="2134"/>
      <c r="H606" s="2134"/>
      <c r="I606" s="2134"/>
      <c r="J606" s="2134"/>
      <c r="K606" s="3131"/>
      <c r="L606" s="2219"/>
    </row>
    <row r="607" spans="1:12" ht="15.75" x14ac:dyDescent="0.2">
      <c r="A607" s="2132"/>
      <c r="B607" s="2133"/>
      <c r="C607" s="2134"/>
      <c r="D607" s="2135">
        <f t="shared" si="9"/>
        <v>0</v>
      </c>
      <c r="E607" s="2134"/>
      <c r="F607" s="2134"/>
      <c r="G607" s="2134"/>
      <c r="H607" s="2134"/>
      <c r="I607" s="2134"/>
      <c r="J607" s="2134"/>
      <c r="K607" s="3131"/>
      <c r="L607" s="2219"/>
    </row>
    <row r="608" spans="1:12" ht="15.75" x14ac:dyDescent="0.2">
      <c r="A608" s="2132"/>
      <c r="B608" s="2133"/>
      <c r="C608" s="2134"/>
      <c r="D608" s="2135">
        <f t="shared" si="9"/>
        <v>0</v>
      </c>
      <c r="E608" s="2134"/>
      <c r="F608" s="2134"/>
      <c r="G608" s="2134"/>
      <c r="H608" s="2134"/>
      <c r="I608" s="2134"/>
      <c r="J608" s="2134"/>
      <c r="K608" s="3131"/>
      <c r="L608" s="2219"/>
    </row>
    <row r="609" spans="1:12" ht="15.75" x14ac:dyDescent="0.2">
      <c r="A609" s="2132"/>
      <c r="B609" s="2133"/>
      <c r="C609" s="2134"/>
      <c r="D609" s="2135">
        <f t="shared" si="9"/>
        <v>0</v>
      </c>
      <c r="E609" s="2134"/>
      <c r="F609" s="2134"/>
      <c r="G609" s="2134"/>
      <c r="H609" s="2134"/>
      <c r="I609" s="2134"/>
      <c r="J609" s="2134"/>
      <c r="K609" s="3131"/>
      <c r="L609" s="2219"/>
    </row>
    <row r="610" spans="1:12" ht="15.75" x14ac:dyDescent="0.2">
      <c r="A610" s="2132"/>
      <c r="B610" s="2133"/>
      <c r="C610" s="2134"/>
      <c r="D610" s="2135">
        <f t="shared" si="9"/>
        <v>0</v>
      </c>
      <c r="E610" s="2134"/>
      <c r="F610" s="2134"/>
      <c r="G610" s="2134"/>
      <c r="H610" s="2134"/>
      <c r="I610" s="2134"/>
      <c r="J610" s="2134"/>
      <c r="K610" s="3131"/>
      <c r="L610" s="2219"/>
    </row>
    <row r="611" spans="1:12" ht="15.75" x14ac:dyDescent="0.2">
      <c r="A611" s="2132"/>
      <c r="B611" s="2133"/>
      <c r="C611" s="2134"/>
      <c r="D611" s="2135">
        <f t="shared" si="9"/>
        <v>0</v>
      </c>
      <c r="E611" s="2134"/>
      <c r="F611" s="2134"/>
      <c r="G611" s="2134"/>
      <c r="H611" s="2134"/>
      <c r="I611" s="2134"/>
      <c r="J611" s="2134"/>
      <c r="K611" s="3131"/>
      <c r="L611" s="2219"/>
    </row>
    <row r="612" spans="1:12" ht="15.75" x14ac:dyDescent="0.2">
      <c r="A612" s="2132"/>
      <c r="B612" s="2133"/>
      <c r="C612" s="2134"/>
      <c r="D612" s="2135">
        <f t="shared" si="9"/>
        <v>0</v>
      </c>
      <c r="E612" s="2134"/>
      <c r="F612" s="2134"/>
      <c r="G612" s="2134"/>
      <c r="H612" s="2134"/>
      <c r="I612" s="2134"/>
      <c r="J612" s="2134"/>
      <c r="K612" s="3131"/>
      <c r="L612" s="2219"/>
    </row>
    <row r="613" spans="1:12" ht="15.75" x14ac:dyDescent="0.2">
      <c r="A613" s="2132"/>
      <c r="B613" s="2133"/>
      <c r="C613" s="2134"/>
      <c r="D613" s="2135">
        <f t="shared" si="9"/>
        <v>0</v>
      </c>
      <c r="E613" s="2134"/>
      <c r="F613" s="2134"/>
      <c r="G613" s="2134"/>
      <c r="H613" s="2134"/>
      <c r="I613" s="2134"/>
      <c r="J613" s="2134"/>
      <c r="K613" s="3131"/>
      <c r="L613" s="2219"/>
    </row>
    <row r="614" spans="1:12" ht="15.75" x14ac:dyDescent="0.2">
      <c r="A614" s="2132"/>
      <c r="B614" s="2133"/>
      <c r="C614" s="2134"/>
      <c r="D614" s="2135">
        <f t="shared" si="9"/>
        <v>0</v>
      </c>
      <c r="E614" s="2134"/>
      <c r="F614" s="2134"/>
      <c r="G614" s="2134"/>
      <c r="H614" s="2134"/>
      <c r="I614" s="2134"/>
      <c r="J614" s="2134"/>
      <c r="K614" s="3131"/>
      <c r="L614" s="2219"/>
    </row>
    <row r="615" spans="1:12" ht="15.75" x14ac:dyDescent="0.2">
      <c r="A615" s="2132"/>
      <c r="B615" s="2133"/>
      <c r="C615" s="2134"/>
      <c r="D615" s="2135">
        <f t="shared" si="9"/>
        <v>0</v>
      </c>
      <c r="E615" s="2134"/>
      <c r="F615" s="2134"/>
      <c r="G615" s="2134"/>
      <c r="H615" s="2134"/>
      <c r="I615" s="2134"/>
      <c r="J615" s="2134"/>
      <c r="K615" s="3131"/>
      <c r="L615" s="2219"/>
    </row>
    <row r="616" spans="1:12" ht="15.75" x14ac:dyDescent="0.2">
      <c r="A616" s="2132"/>
      <c r="B616" s="2133"/>
      <c r="C616" s="2134"/>
      <c r="D616" s="2135">
        <f t="shared" si="9"/>
        <v>0</v>
      </c>
      <c r="E616" s="2134"/>
      <c r="F616" s="2134"/>
      <c r="G616" s="2134"/>
      <c r="H616" s="2134"/>
      <c r="I616" s="2134"/>
      <c r="J616" s="2134"/>
      <c r="K616" s="3131"/>
      <c r="L616" s="2219"/>
    </row>
    <row r="617" spans="1:12" ht="15.75" x14ac:dyDescent="0.2">
      <c r="A617" s="2132"/>
      <c r="B617" s="2133"/>
      <c r="C617" s="2134"/>
      <c r="D617" s="2135">
        <f t="shared" si="9"/>
        <v>0</v>
      </c>
      <c r="E617" s="2134"/>
      <c r="F617" s="2134"/>
      <c r="G617" s="2134"/>
      <c r="H617" s="2134"/>
      <c r="I617" s="2134"/>
      <c r="J617" s="2134"/>
      <c r="K617" s="3131"/>
      <c r="L617" s="2219"/>
    </row>
    <row r="618" spans="1:12" ht="15.75" x14ac:dyDescent="0.2">
      <c r="A618" s="2132"/>
      <c r="B618" s="2133"/>
      <c r="C618" s="2134"/>
      <c r="D618" s="2135">
        <f t="shared" si="9"/>
        <v>0</v>
      </c>
      <c r="E618" s="2134"/>
      <c r="F618" s="2134"/>
      <c r="G618" s="2134"/>
      <c r="H618" s="2134"/>
      <c r="I618" s="2134"/>
      <c r="J618" s="2134"/>
      <c r="K618" s="3131"/>
      <c r="L618" s="2219"/>
    </row>
    <row r="619" spans="1:12" ht="15.75" x14ac:dyDescent="0.2">
      <c r="A619" s="2132"/>
      <c r="B619" s="2133"/>
      <c r="C619" s="2134"/>
      <c r="D619" s="2135">
        <f t="shared" si="9"/>
        <v>0</v>
      </c>
      <c r="E619" s="2134"/>
      <c r="F619" s="2134"/>
      <c r="G619" s="2134"/>
      <c r="H619" s="2134"/>
      <c r="I619" s="2134"/>
      <c r="J619" s="2134"/>
      <c r="K619" s="3131"/>
      <c r="L619" s="2219"/>
    </row>
    <row r="620" spans="1:12" ht="15.75" x14ac:dyDescent="0.2">
      <c r="A620" s="2132"/>
      <c r="B620" s="2133"/>
      <c r="C620" s="2134"/>
      <c r="D620" s="2135">
        <f t="shared" si="9"/>
        <v>0</v>
      </c>
      <c r="E620" s="2134"/>
      <c r="F620" s="2134"/>
      <c r="G620" s="2134"/>
      <c r="H620" s="2134"/>
      <c r="I620" s="2134"/>
      <c r="J620" s="2134"/>
      <c r="K620" s="3131"/>
      <c r="L620" s="2219"/>
    </row>
    <row r="621" spans="1:12" ht="15.75" x14ac:dyDescent="0.2">
      <c r="A621" s="2132"/>
      <c r="B621" s="2133"/>
      <c r="C621" s="2134"/>
      <c r="D621" s="2135">
        <f t="shared" si="9"/>
        <v>0</v>
      </c>
      <c r="E621" s="2134"/>
      <c r="F621" s="2134"/>
      <c r="G621" s="2134"/>
      <c r="H621" s="2134"/>
      <c r="I621" s="2134"/>
      <c r="J621" s="2134"/>
      <c r="K621" s="3131"/>
      <c r="L621" s="2219"/>
    </row>
    <row r="622" spans="1:12" ht="15.75" x14ac:dyDescent="0.2">
      <c r="A622" s="2132"/>
      <c r="B622" s="2133"/>
      <c r="C622" s="2134"/>
      <c r="D622" s="2135">
        <f t="shared" si="9"/>
        <v>0</v>
      </c>
      <c r="E622" s="2134"/>
      <c r="F622" s="2134"/>
      <c r="G622" s="2134"/>
      <c r="H622" s="2134"/>
      <c r="I622" s="2134"/>
      <c r="J622" s="2134"/>
      <c r="K622" s="3131"/>
      <c r="L622" s="2219"/>
    </row>
    <row r="623" spans="1:12" ht="15.75" x14ac:dyDescent="0.2">
      <c r="A623" s="2132"/>
      <c r="B623" s="2133"/>
      <c r="C623" s="2134"/>
      <c r="D623" s="2135">
        <f t="shared" si="9"/>
        <v>0</v>
      </c>
      <c r="E623" s="2134"/>
      <c r="F623" s="2134"/>
      <c r="G623" s="2134"/>
      <c r="H623" s="2134"/>
      <c r="I623" s="2134"/>
      <c r="J623" s="2134"/>
      <c r="K623" s="3131"/>
      <c r="L623" s="2219"/>
    </row>
    <row r="624" spans="1:12" ht="15.75" x14ac:dyDescent="0.2">
      <c r="A624" s="2132"/>
      <c r="B624" s="2133"/>
      <c r="C624" s="2134"/>
      <c r="D624" s="2135">
        <f t="shared" si="9"/>
        <v>0</v>
      </c>
      <c r="E624" s="2134"/>
      <c r="F624" s="2134"/>
      <c r="G624" s="2134"/>
      <c r="H624" s="2134"/>
      <c r="I624" s="2134"/>
      <c r="J624" s="2134"/>
      <c r="K624" s="3131"/>
      <c r="L624" s="2219"/>
    </row>
    <row r="625" spans="1:12" ht="15.75" x14ac:dyDescent="0.2">
      <c r="A625" s="2132"/>
      <c r="B625" s="2133"/>
      <c r="C625" s="2134"/>
      <c r="D625" s="2135">
        <f t="shared" si="9"/>
        <v>0</v>
      </c>
      <c r="E625" s="2134"/>
      <c r="F625" s="2134"/>
      <c r="G625" s="2134"/>
      <c r="H625" s="2134"/>
      <c r="I625" s="2134"/>
      <c r="J625" s="2134"/>
      <c r="K625" s="3131"/>
      <c r="L625" s="2219"/>
    </row>
    <row r="626" spans="1:12" ht="15.75" x14ac:dyDescent="0.2">
      <c r="A626" s="2132"/>
      <c r="B626" s="2133"/>
      <c r="C626" s="2134"/>
      <c r="D626" s="2135">
        <f t="shared" si="9"/>
        <v>0</v>
      </c>
      <c r="E626" s="2134"/>
      <c r="F626" s="2134"/>
      <c r="G626" s="2134"/>
      <c r="H626" s="2134"/>
      <c r="I626" s="2134"/>
      <c r="J626" s="2134"/>
      <c r="K626" s="3131"/>
      <c r="L626" s="2219"/>
    </row>
    <row r="627" spans="1:12" ht="15.75" x14ac:dyDescent="0.2">
      <c r="A627" s="2132"/>
      <c r="B627" s="2133"/>
      <c r="C627" s="2134"/>
      <c r="D627" s="2135">
        <f t="shared" si="9"/>
        <v>0</v>
      </c>
      <c r="E627" s="2134"/>
      <c r="F627" s="2134"/>
      <c r="G627" s="2134"/>
      <c r="H627" s="2134"/>
      <c r="I627" s="2134"/>
      <c r="J627" s="2134"/>
      <c r="K627" s="3131"/>
      <c r="L627" s="2219"/>
    </row>
    <row r="628" spans="1:12" ht="15.75" x14ac:dyDescent="0.2">
      <c r="A628" s="2132"/>
      <c r="B628" s="2133"/>
      <c r="C628" s="2134"/>
      <c r="D628" s="2135">
        <f t="shared" si="9"/>
        <v>0</v>
      </c>
      <c r="E628" s="2134"/>
      <c r="F628" s="2134"/>
      <c r="G628" s="2134"/>
      <c r="H628" s="2134"/>
      <c r="I628" s="2134"/>
      <c r="J628" s="2134"/>
      <c r="K628" s="3131"/>
      <c r="L628" s="2219"/>
    </row>
    <row r="629" spans="1:12" ht="15.75" x14ac:dyDescent="0.2">
      <c r="A629" s="2132"/>
      <c r="B629" s="2133"/>
      <c r="C629" s="2134"/>
      <c r="D629" s="2135">
        <f t="shared" si="9"/>
        <v>0</v>
      </c>
      <c r="E629" s="2134"/>
      <c r="F629" s="2134"/>
      <c r="G629" s="2134"/>
      <c r="H629" s="2134"/>
      <c r="I629" s="2134"/>
      <c r="J629" s="2134"/>
      <c r="K629" s="3131"/>
      <c r="L629" s="2219"/>
    </row>
    <row r="630" spans="1:12" ht="15.75" x14ac:dyDescent="0.2">
      <c r="A630" s="2132"/>
      <c r="B630" s="2133"/>
      <c r="C630" s="2134"/>
      <c r="D630" s="2135">
        <f t="shared" si="9"/>
        <v>0</v>
      </c>
      <c r="E630" s="2134"/>
      <c r="F630" s="2134"/>
      <c r="G630" s="2134"/>
      <c r="H630" s="2134"/>
      <c r="I630" s="2134"/>
      <c r="J630" s="2134"/>
      <c r="K630" s="3131"/>
      <c r="L630" s="2219"/>
    </row>
    <row r="631" spans="1:12" ht="15.75" x14ac:dyDescent="0.2">
      <c r="A631" s="2132"/>
      <c r="B631" s="2133"/>
      <c r="C631" s="2134"/>
      <c r="D631" s="2135">
        <f t="shared" si="9"/>
        <v>0</v>
      </c>
      <c r="E631" s="2134"/>
      <c r="F631" s="2134"/>
      <c r="G631" s="2134"/>
      <c r="H631" s="2134"/>
      <c r="I631" s="2134"/>
      <c r="J631" s="2134"/>
      <c r="K631" s="3131"/>
      <c r="L631" s="2219"/>
    </row>
    <row r="632" spans="1:12" ht="15.75" x14ac:dyDescent="0.2">
      <c r="A632" s="2132"/>
      <c r="B632" s="2133"/>
      <c r="C632" s="2134"/>
      <c r="D632" s="2135">
        <f t="shared" si="9"/>
        <v>0</v>
      </c>
      <c r="E632" s="2134"/>
      <c r="F632" s="2134"/>
      <c r="G632" s="2134"/>
      <c r="H632" s="2134"/>
      <c r="I632" s="2134"/>
      <c r="J632" s="2134"/>
      <c r="K632" s="3131"/>
      <c r="L632" s="2219"/>
    </row>
    <row r="633" spans="1:12" ht="15.75" x14ac:dyDescent="0.2">
      <c r="A633" s="2132"/>
      <c r="B633" s="2133"/>
      <c r="C633" s="2134"/>
      <c r="D633" s="2135">
        <f t="shared" si="9"/>
        <v>0</v>
      </c>
      <c r="E633" s="2134"/>
      <c r="F633" s="2134"/>
      <c r="G633" s="2134"/>
      <c r="H633" s="2134"/>
      <c r="I633" s="2134"/>
      <c r="J633" s="2134"/>
      <c r="K633" s="3131"/>
      <c r="L633" s="2219"/>
    </row>
    <row r="634" spans="1:12" ht="15.75" x14ac:dyDescent="0.2">
      <c r="A634" s="2132"/>
      <c r="B634" s="2133"/>
      <c r="C634" s="2134"/>
      <c r="D634" s="2135">
        <f t="shared" si="9"/>
        <v>0</v>
      </c>
      <c r="E634" s="2134"/>
      <c r="F634" s="2134"/>
      <c r="G634" s="2134"/>
      <c r="H634" s="2134"/>
      <c r="I634" s="2134"/>
      <c r="J634" s="2134"/>
      <c r="K634" s="3131"/>
      <c r="L634" s="2219"/>
    </row>
    <row r="635" spans="1:12" ht="15.75" x14ac:dyDescent="0.2">
      <c r="A635" s="2132"/>
      <c r="B635" s="2133"/>
      <c r="C635" s="2134"/>
      <c r="D635" s="2135">
        <f t="shared" si="9"/>
        <v>0</v>
      </c>
      <c r="E635" s="2134"/>
      <c r="F635" s="2134"/>
      <c r="G635" s="2134"/>
      <c r="H635" s="2134"/>
      <c r="I635" s="2134"/>
      <c r="J635" s="2134"/>
      <c r="K635" s="3131"/>
      <c r="L635" s="2219"/>
    </row>
    <row r="636" spans="1:12" ht="15.75" x14ac:dyDescent="0.2">
      <c r="A636" s="2132"/>
      <c r="B636" s="2133"/>
      <c r="C636" s="2134"/>
      <c r="D636" s="2135">
        <f t="shared" si="9"/>
        <v>0</v>
      </c>
      <c r="E636" s="2134"/>
      <c r="F636" s="2134"/>
      <c r="G636" s="2134"/>
      <c r="H636" s="2134"/>
      <c r="I636" s="2134"/>
      <c r="J636" s="2134"/>
      <c r="K636" s="3131"/>
      <c r="L636" s="2219"/>
    </row>
    <row r="637" spans="1:12" ht="15.75" x14ac:dyDescent="0.2">
      <c r="A637" s="2132"/>
      <c r="B637" s="2133"/>
      <c r="C637" s="2134"/>
      <c r="D637" s="2135">
        <f t="shared" si="9"/>
        <v>0</v>
      </c>
      <c r="E637" s="2134"/>
      <c r="F637" s="2134"/>
      <c r="G637" s="2134"/>
      <c r="H637" s="2134"/>
      <c r="I637" s="2134"/>
      <c r="J637" s="2134"/>
      <c r="K637" s="3131"/>
      <c r="L637" s="2219"/>
    </row>
    <row r="638" spans="1:12" ht="15.75" x14ac:dyDescent="0.2">
      <c r="A638" s="2132"/>
      <c r="B638" s="2133"/>
      <c r="C638" s="2134"/>
      <c r="D638" s="2135">
        <f t="shared" si="9"/>
        <v>0</v>
      </c>
      <c r="E638" s="2134"/>
      <c r="F638" s="2134"/>
      <c r="G638" s="2134"/>
      <c r="H638" s="2134"/>
      <c r="I638" s="2134"/>
      <c r="J638" s="2134"/>
      <c r="K638" s="3131"/>
      <c r="L638" s="2219"/>
    </row>
    <row r="639" spans="1:12" ht="15.75" x14ac:dyDescent="0.2">
      <c r="A639" s="2132"/>
      <c r="B639" s="2133"/>
      <c r="C639" s="2134"/>
      <c r="D639" s="2135">
        <f t="shared" si="9"/>
        <v>0</v>
      </c>
      <c r="E639" s="2134"/>
      <c r="F639" s="2134"/>
      <c r="G639" s="2134"/>
      <c r="H639" s="2134"/>
      <c r="I639" s="2134"/>
      <c r="J639" s="2134"/>
      <c r="K639" s="3131"/>
      <c r="L639" s="2219"/>
    </row>
    <row r="640" spans="1:12" ht="15.75" x14ac:dyDescent="0.2">
      <c r="A640" s="2132"/>
      <c r="B640" s="2133"/>
      <c r="C640" s="2134"/>
      <c r="D640" s="2135">
        <f t="shared" si="9"/>
        <v>0</v>
      </c>
      <c r="E640" s="2134"/>
      <c r="F640" s="2134"/>
      <c r="G640" s="2134"/>
      <c r="H640" s="2134"/>
      <c r="I640" s="2134"/>
      <c r="J640" s="2134"/>
      <c r="K640" s="3131"/>
      <c r="L640" s="2219"/>
    </row>
    <row r="641" spans="1:12" ht="15.75" x14ac:dyDescent="0.2">
      <c r="A641" s="2132"/>
      <c r="B641" s="2133"/>
      <c r="C641" s="2134"/>
      <c r="D641" s="2135">
        <f t="shared" si="9"/>
        <v>0</v>
      </c>
      <c r="E641" s="2134"/>
      <c r="F641" s="2134"/>
      <c r="G641" s="2134"/>
      <c r="H641" s="2134"/>
      <c r="I641" s="2134"/>
      <c r="J641" s="2134"/>
      <c r="K641" s="3131"/>
      <c r="L641" s="2219"/>
    </row>
    <row r="642" spans="1:12" ht="15.75" x14ac:dyDescent="0.2">
      <c r="A642" s="2132"/>
      <c r="B642" s="2133"/>
      <c r="C642" s="2134"/>
      <c r="D642" s="2135">
        <f t="shared" si="9"/>
        <v>0</v>
      </c>
      <c r="E642" s="2134"/>
      <c r="F642" s="2134"/>
      <c r="G642" s="2134"/>
      <c r="H642" s="2134"/>
      <c r="I642" s="2134"/>
      <c r="J642" s="2134"/>
      <c r="K642" s="3131"/>
      <c r="L642" s="2219"/>
    </row>
    <row r="643" spans="1:12" ht="15.75" x14ac:dyDescent="0.2">
      <c r="A643" s="2132"/>
      <c r="B643" s="2133"/>
      <c r="C643" s="2134"/>
      <c r="D643" s="2135">
        <f t="shared" si="9"/>
        <v>0</v>
      </c>
      <c r="E643" s="2134"/>
      <c r="F643" s="2134"/>
      <c r="G643" s="2134"/>
      <c r="H643" s="2134"/>
      <c r="I643" s="2134"/>
      <c r="J643" s="2134"/>
      <c r="K643" s="3131"/>
      <c r="L643" s="2219"/>
    </row>
    <row r="644" spans="1:12" ht="15.75" x14ac:dyDescent="0.2">
      <c r="A644" s="2132"/>
      <c r="B644" s="2133"/>
      <c r="C644" s="2134"/>
      <c r="D644" s="2135">
        <f t="shared" si="9"/>
        <v>0</v>
      </c>
      <c r="E644" s="2134"/>
      <c r="F644" s="2134"/>
      <c r="G644" s="2134"/>
      <c r="H644" s="2134"/>
      <c r="I644" s="2134"/>
      <c r="J644" s="2134"/>
      <c r="K644" s="3131"/>
      <c r="L644" s="2219"/>
    </row>
    <row r="645" spans="1:12" ht="15.75" x14ac:dyDescent="0.2">
      <c r="A645" s="2132"/>
      <c r="B645" s="2133"/>
      <c r="C645" s="2134"/>
      <c r="D645" s="2135">
        <f t="shared" si="9"/>
        <v>0</v>
      </c>
      <c r="E645" s="2134"/>
      <c r="F645" s="2134"/>
      <c r="G645" s="2134"/>
      <c r="H645" s="2134"/>
      <c r="I645" s="2134"/>
      <c r="J645" s="2134"/>
      <c r="K645" s="3131"/>
      <c r="L645" s="2219"/>
    </row>
    <row r="646" spans="1:12" ht="15.75" x14ac:dyDescent="0.2">
      <c r="A646" s="2132"/>
      <c r="B646" s="2133"/>
      <c r="C646" s="2134"/>
      <c r="D646" s="2135">
        <f t="shared" si="9"/>
        <v>0</v>
      </c>
      <c r="E646" s="2134"/>
      <c r="F646" s="2134"/>
      <c r="G646" s="2134"/>
      <c r="H646" s="2134"/>
      <c r="I646" s="2134"/>
      <c r="J646" s="2134"/>
      <c r="K646" s="3131"/>
      <c r="L646" s="2219"/>
    </row>
    <row r="647" spans="1:12" ht="15.75" x14ac:dyDescent="0.2">
      <c r="A647" s="2132"/>
      <c r="B647" s="2133"/>
      <c r="C647" s="2134"/>
      <c r="D647" s="2135">
        <f t="shared" ref="D647:D710" si="10">+C647*(100-E647)/100</f>
        <v>0</v>
      </c>
      <c r="E647" s="2134"/>
      <c r="F647" s="2134"/>
      <c r="G647" s="2134"/>
      <c r="H647" s="2134"/>
      <c r="I647" s="2134"/>
      <c r="J647" s="2134"/>
      <c r="K647" s="3131"/>
      <c r="L647" s="2219"/>
    </row>
    <row r="648" spans="1:12" ht="15.75" x14ac:dyDescent="0.2">
      <c r="A648" s="2132"/>
      <c r="B648" s="2133"/>
      <c r="C648" s="2134"/>
      <c r="D648" s="2135">
        <f t="shared" si="10"/>
        <v>0</v>
      </c>
      <c r="E648" s="2134"/>
      <c r="F648" s="2134"/>
      <c r="G648" s="2134"/>
      <c r="H648" s="2134"/>
      <c r="I648" s="2134"/>
      <c r="J648" s="2134"/>
      <c r="K648" s="3131"/>
      <c r="L648" s="2219"/>
    </row>
    <row r="649" spans="1:12" ht="15.75" x14ac:dyDescent="0.2">
      <c r="A649" s="2132"/>
      <c r="B649" s="2133"/>
      <c r="C649" s="2134"/>
      <c r="D649" s="2135">
        <f t="shared" si="10"/>
        <v>0</v>
      </c>
      <c r="E649" s="2134"/>
      <c r="F649" s="2134"/>
      <c r="G649" s="2134"/>
      <c r="H649" s="2134"/>
      <c r="I649" s="2134"/>
      <c r="J649" s="2134"/>
      <c r="K649" s="3131"/>
      <c r="L649" s="2219"/>
    </row>
    <row r="650" spans="1:12" ht="15.75" x14ac:dyDescent="0.2">
      <c r="A650" s="2132"/>
      <c r="B650" s="2133"/>
      <c r="C650" s="2134"/>
      <c r="D650" s="2135">
        <f t="shared" si="10"/>
        <v>0</v>
      </c>
      <c r="E650" s="2134"/>
      <c r="F650" s="2134"/>
      <c r="G650" s="2134"/>
      <c r="H650" s="2134"/>
      <c r="I650" s="2134"/>
      <c r="J650" s="2134"/>
      <c r="K650" s="3131"/>
      <c r="L650" s="2219"/>
    </row>
    <row r="651" spans="1:12" ht="15.75" x14ac:dyDescent="0.2">
      <c r="A651" s="2132"/>
      <c r="B651" s="2133"/>
      <c r="C651" s="2134"/>
      <c r="D651" s="2135">
        <f t="shared" si="10"/>
        <v>0</v>
      </c>
      <c r="E651" s="2134"/>
      <c r="F651" s="2134"/>
      <c r="G651" s="2134"/>
      <c r="H651" s="2134"/>
      <c r="I651" s="2134"/>
      <c r="J651" s="2134"/>
      <c r="K651" s="3131"/>
      <c r="L651" s="2219"/>
    </row>
    <row r="652" spans="1:12" ht="15.75" x14ac:dyDescent="0.2">
      <c r="A652" s="2132"/>
      <c r="B652" s="2133"/>
      <c r="C652" s="2134"/>
      <c r="D652" s="2135">
        <f t="shared" si="10"/>
        <v>0</v>
      </c>
      <c r="E652" s="2134"/>
      <c r="F652" s="2134"/>
      <c r="G652" s="2134"/>
      <c r="H652" s="2134"/>
      <c r="I652" s="2134"/>
      <c r="J652" s="2134"/>
      <c r="K652" s="3131"/>
      <c r="L652" s="2219"/>
    </row>
    <row r="653" spans="1:12" ht="15.75" x14ac:dyDescent="0.2">
      <c r="A653" s="2132"/>
      <c r="B653" s="2133"/>
      <c r="C653" s="2134"/>
      <c r="D653" s="2135">
        <f t="shared" si="10"/>
        <v>0</v>
      </c>
      <c r="E653" s="2134"/>
      <c r="F653" s="2134"/>
      <c r="G653" s="2134"/>
      <c r="H653" s="2134"/>
      <c r="I653" s="2134"/>
      <c r="J653" s="2134"/>
      <c r="K653" s="3131"/>
      <c r="L653" s="2219"/>
    </row>
    <row r="654" spans="1:12" ht="15.75" x14ac:dyDescent="0.2">
      <c r="A654" s="2132"/>
      <c r="B654" s="2133"/>
      <c r="C654" s="2134"/>
      <c r="D654" s="2135">
        <f t="shared" si="10"/>
        <v>0</v>
      </c>
      <c r="E654" s="2134"/>
      <c r="F654" s="2134"/>
      <c r="G654" s="2134"/>
      <c r="H654" s="2134"/>
      <c r="I654" s="2134"/>
      <c r="J654" s="2134"/>
      <c r="K654" s="3131"/>
      <c r="L654" s="2219"/>
    </row>
    <row r="655" spans="1:12" ht="15.75" x14ac:dyDescent="0.2">
      <c r="A655" s="2132"/>
      <c r="B655" s="2133"/>
      <c r="C655" s="2134"/>
      <c r="D655" s="2135">
        <f t="shared" si="10"/>
        <v>0</v>
      </c>
      <c r="E655" s="2134"/>
      <c r="F655" s="2134"/>
      <c r="G655" s="2134"/>
      <c r="H655" s="2134"/>
      <c r="I655" s="2134"/>
      <c r="J655" s="2134"/>
      <c r="K655" s="3131"/>
      <c r="L655" s="2219"/>
    </row>
    <row r="656" spans="1:12" ht="15.75" x14ac:dyDescent="0.2">
      <c r="A656" s="2132"/>
      <c r="B656" s="2133"/>
      <c r="C656" s="2134"/>
      <c r="D656" s="2135">
        <f t="shared" si="10"/>
        <v>0</v>
      </c>
      <c r="E656" s="2134"/>
      <c r="F656" s="2134"/>
      <c r="G656" s="2134"/>
      <c r="H656" s="2134"/>
      <c r="I656" s="2134"/>
      <c r="J656" s="2134"/>
      <c r="K656" s="3131"/>
      <c r="L656" s="2219"/>
    </row>
    <row r="657" spans="1:12" ht="15.75" x14ac:dyDescent="0.2">
      <c r="A657" s="2132"/>
      <c r="B657" s="2133"/>
      <c r="C657" s="2134"/>
      <c r="D657" s="2135">
        <f t="shared" si="10"/>
        <v>0</v>
      </c>
      <c r="E657" s="2134"/>
      <c r="F657" s="2134"/>
      <c r="G657" s="2134"/>
      <c r="H657" s="2134"/>
      <c r="I657" s="2134"/>
      <c r="J657" s="2134"/>
      <c r="K657" s="3131"/>
      <c r="L657" s="2219"/>
    </row>
    <row r="658" spans="1:12" ht="15.75" x14ac:dyDescent="0.2">
      <c r="A658" s="2132"/>
      <c r="B658" s="2133"/>
      <c r="C658" s="2134"/>
      <c r="D658" s="2135">
        <f t="shared" si="10"/>
        <v>0</v>
      </c>
      <c r="E658" s="2134"/>
      <c r="F658" s="2134"/>
      <c r="G658" s="2134"/>
      <c r="H658" s="2134"/>
      <c r="I658" s="2134"/>
      <c r="J658" s="2134"/>
      <c r="K658" s="3131"/>
      <c r="L658" s="2219"/>
    </row>
    <row r="659" spans="1:12" ht="15.75" x14ac:dyDescent="0.2">
      <c r="A659" s="2132"/>
      <c r="B659" s="2133"/>
      <c r="C659" s="2134"/>
      <c r="D659" s="2135">
        <f t="shared" si="10"/>
        <v>0</v>
      </c>
      <c r="E659" s="2134"/>
      <c r="F659" s="2134"/>
      <c r="G659" s="2134"/>
      <c r="H659" s="2134"/>
      <c r="I659" s="2134"/>
      <c r="J659" s="2134"/>
      <c r="K659" s="3131"/>
      <c r="L659" s="2219"/>
    </row>
    <row r="660" spans="1:12" ht="15.75" x14ac:dyDescent="0.2">
      <c r="A660" s="2132"/>
      <c r="B660" s="2133"/>
      <c r="C660" s="2134"/>
      <c r="D660" s="2135">
        <f t="shared" si="10"/>
        <v>0</v>
      </c>
      <c r="E660" s="2134"/>
      <c r="F660" s="2134"/>
      <c r="G660" s="2134"/>
      <c r="H660" s="2134"/>
      <c r="I660" s="2134"/>
      <c r="J660" s="2134"/>
      <c r="K660" s="3131"/>
      <c r="L660" s="2219"/>
    </row>
    <row r="661" spans="1:12" ht="15.75" x14ac:dyDescent="0.2">
      <c r="A661" s="2132"/>
      <c r="B661" s="2133"/>
      <c r="C661" s="2134"/>
      <c r="D661" s="2135">
        <f t="shared" si="10"/>
        <v>0</v>
      </c>
      <c r="E661" s="2134"/>
      <c r="F661" s="2134"/>
      <c r="G661" s="2134"/>
      <c r="H661" s="2134"/>
      <c r="I661" s="2134"/>
      <c r="J661" s="2134"/>
      <c r="K661" s="3131"/>
      <c r="L661" s="2219"/>
    </row>
    <row r="662" spans="1:12" ht="15.75" x14ac:dyDescent="0.2">
      <c r="A662" s="2132"/>
      <c r="B662" s="2133"/>
      <c r="C662" s="2134"/>
      <c r="D662" s="2135">
        <f t="shared" si="10"/>
        <v>0</v>
      </c>
      <c r="E662" s="2134"/>
      <c r="F662" s="2134"/>
      <c r="G662" s="2134"/>
      <c r="H662" s="2134"/>
      <c r="I662" s="2134"/>
      <c r="J662" s="2134"/>
      <c r="K662" s="3131"/>
      <c r="L662" s="2219"/>
    </row>
    <row r="663" spans="1:12" ht="15.75" x14ac:dyDescent="0.2">
      <c r="A663" s="2132"/>
      <c r="B663" s="2133"/>
      <c r="C663" s="2134"/>
      <c r="D663" s="2135">
        <f t="shared" si="10"/>
        <v>0</v>
      </c>
      <c r="E663" s="2134"/>
      <c r="F663" s="2134"/>
      <c r="G663" s="2134"/>
      <c r="H663" s="2134"/>
      <c r="I663" s="2134"/>
      <c r="J663" s="2134"/>
      <c r="K663" s="3131"/>
      <c r="L663" s="2219"/>
    </row>
    <row r="664" spans="1:12" ht="15.75" x14ac:dyDescent="0.2">
      <c r="A664" s="2132"/>
      <c r="B664" s="2133"/>
      <c r="C664" s="2134"/>
      <c r="D664" s="2135">
        <f t="shared" si="10"/>
        <v>0</v>
      </c>
      <c r="E664" s="2134"/>
      <c r="F664" s="2134"/>
      <c r="G664" s="2134"/>
      <c r="H664" s="2134"/>
      <c r="I664" s="2134"/>
      <c r="J664" s="2134"/>
      <c r="K664" s="3131"/>
      <c r="L664" s="2219"/>
    </row>
    <row r="665" spans="1:12" ht="15.75" x14ac:dyDescent="0.2">
      <c r="A665" s="2132"/>
      <c r="B665" s="2133"/>
      <c r="C665" s="2134"/>
      <c r="D665" s="2135">
        <f t="shared" si="10"/>
        <v>0</v>
      </c>
      <c r="E665" s="2134"/>
      <c r="F665" s="2134"/>
      <c r="G665" s="2134"/>
      <c r="H665" s="2134"/>
      <c r="I665" s="2134"/>
      <c r="J665" s="2134"/>
      <c r="K665" s="3131"/>
      <c r="L665" s="2219"/>
    </row>
    <row r="666" spans="1:12" ht="15.75" x14ac:dyDescent="0.2">
      <c r="A666" s="2132"/>
      <c r="B666" s="2133"/>
      <c r="C666" s="2134"/>
      <c r="D666" s="2135">
        <f t="shared" si="10"/>
        <v>0</v>
      </c>
      <c r="E666" s="2134"/>
      <c r="F666" s="2134"/>
      <c r="G666" s="2134"/>
      <c r="H666" s="2134"/>
      <c r="I666" s="2134"/>
      <c r="J666" s="2134"/>
      <c r="K666" s="3131"/>
      <c r="L666" s="2219"/>
    </row>
    <row r="667" spans="1:12" ht="15.75" x14ac:dyDescent="0.2">
      <c r="A667" s="2132"/>
      <c r="B667" s="2133"/>
      <c r="C667" s="2134"/>
      <c r="D667" s="2135">
        <f t="shared" si="10"/>
        <v>0</v>
      </c>
      <c r="E667" s="2134"/>
      <c r="F667" s="2134"/>
      <c r="G667" s="2134"/>
      <c r="H667" s="2134"/>
      <c r="I667" s="2134"/>
      <c r="J667" s="2134"/>
      <c r="K667" s="3131"/>
      <c r="L667" s="2219"/>
    </row>
    <row r="668" spans="1:12" ht="15.75" x14ac:dyDescent="0.2">
      <c r="A668" s="2132"/>
      <c r="B668" s="2133"/>
      <c r="C668" s="2134"/>
      <c r="D668" s="2135">
        <f t="shared" si="10"/>
        <v>0</v>
      </c>
      <c r="E668" s="2134"/>
      <c r="F668" s="2134"/>
      <c r="G668" s="2134"/>
      <c r="H668" s="2134"/>
      <c r="I668" s="2134"/>
      <c r="J668" s="2134"/>
      <c r="K668" s="3131"/>
      <c r="L668" s="2219"/>
    </row>
    <row r="669" spans="1:12" ht="15.75" x14ac:dyDescent="0.2">
      <c r="A669" s="2132"/>
      <c r="B669" s="2133"/>
      <c r="C669" s="2134"/>
      <c r="D669" s="2135">
        <f t="shared" si="10"/>
        <v>0</v>
      </c>
      <c r="E669" s="2134"/>
      <c r="F669" s="2134"/>
      <c r="G669" s="2134"/>
      <c r="H669" s="2134"/>
      <c r="I669" s="2134"/>
      <c r="J669" s="2134"/>
      <c r="K669" s="3131"/>
      <c r="L669" s="2219"/>
    </row>
    <row r="670" spans="1:12" ht="15.75" x14ac:dyDescent="0.2">
      <c r="A670" s="2132"/>
      <c r="B670" s="2133"/>
      <c r="C670" s="2134"/>
      <c r="D670" s="2135">
        <f t="shared" si="10"/>
        <v>0</v>
      </c>
      <c r="E670" s="2134"/>
      <c r="F670" s="2134"/>
      <c r="G670" s="2134"/>
      <c r="H670" s="2134"/>
      <c r="I670" s="2134"/>
      <c r="J670" s="2134"/>
      <c r="K670" s="3131"/>
      <c r="L670" s="2219"/>
    </row>
    <row r="671" spans="1:12" ht="15.75" x14ac:dyDescent="0.2">
      <c r="A671" s="2132"/>
      <c r="B671" s="2133"/>
      <c r="C671" s="2134"/>
      <c r="D671" s="2135">
        <f t="shared" si="10"/>
        <v>0</v>
      </c>
      <c r="E671" s="2134"/>
      <c r="F671" s="2134"/>
      <c r="G671" s="2134"/>
      <c r="H671" s="2134"/>
      <c r="I671" s="2134"/>
      <c r="J671" s="2134"/>
      <c r="K671" s="3131"/>
      <c r="L671" s="2219"/>
    </row>
    <row r="672" spans="1:12" ht="15.75" x14ac:dyDescent="0.2">
      <c r="A672" s="2132"/>
      <c r="B672" s="2133"/>
      <c r="C672" s="2134"/>
      <c r="D672" s="2135">
        <f t="shared" si="10"/>
        <v>0</v>
      </c>
      <c r="E672" s="2134"/>
      <c r="F672" s="2134"/>
      <c r="G672" s="2134"/>
      <c r="H672" s="2134"/>
      <c r="I672" s="2134"/>
      <c r="J672" s="2134"/>
      <c r="K672" s="3131"/>
      <c r="L672" s="2219"/>
    </row>
    <row r="673" spans="1:12" ht="15.75" x14ac:dyDescent="0.2">
      <c r="A673" s="2132"/>
      <c r="B673" s="2133"/>
      <c r="C673" s="2134"/>
      <c r="D673" s="2135">
        <f t="shared" si="10"/>
        <v>0</v>
      </c>
      <c r="E673" s="2134"/>
      <c r="F673" s="2134"/>
      <c r="G673" s="2134"/>
      <c r="H673" s="2134"/>
      <c r="I673" s="2134"/>
      <c r="J673" s="2134"/>
      <c r="K673" s="3131"/>
      <c r="L673" s="2219"/>
    </row>
    <row r="674" spans="1:12" ht="15.75" x14ac:dyDescent="0.2">
      <c r="A674" s="2132"/>
      <c r="B674" s="2133"/>
      <c r="C674" s="2134"/>
      <c r="D674" s="2135">
        <f t="shared" si="10"/>
        <v>0</v>
      </c>
      <c r="E674" s="2134"/>
      <c r="F674" s="2134"/>
      <c r="G674" s="2134"/>
      <c r="H674" s="2134"/>
      <c r="I674" s="2134"/>
      <c r="J674" s="2134"/>
      <c r="K674" s="3131"/>
      <c r="L674" s="2219"/>
    </row>
    <row r="675" spans="1:12" ht="15.75" x14ac:dyDescent="0.2">
      <c r="A675" s="2132"/>
      <c r="B675" s="2133"/>
      <c r="C675" s="2134"/>
      <c r="D675" s="2135">
        <f t="shared" si="10"/>
        <v>0</v>
      </c>
      <c r="E675" s="2134"/>
      <c r="F675" s="2134"/>
      <c r="G675" s="2134"/>
      <c r="H675" s="2134"/>
      <c r="I675" s="2134"/>
      <c r="J675" s="2134"/>
      <c r="K675" s="3131"/>
      <c r="L675" s="2219"/>
    </row>
    <row r="676" spans="1:12" ht="15.75" x14ac:dyDescent="0.2">
      <c r="A676" s="2132"/>
      <c r="B676" s="2133"/>
      <c r="C676" s="2134"/>
      <c r="D676" s="2135">
        <f t="shared" si="10"/>
        <v>0</v>
      </c>
      <c r="E676" s="2134"/>
      <c r="F676" s="2134"/>
      <c r="G676" s="2134"/>
      <c r="H676" s="2134"/>
      <c r="I676" s="2134"/>
      <c r="J676" s="2134"/>
      <c r="K676" s="3131"/>
      <c r="L676" s="2219"/>
    </row>
    <row r="677" spans="1:12" ht="15.75" x14ac:dyDescent="0.2">
      <c r="A677" s="2132"/>
      <c r="B677" s="2133"/>
      <c r="C677" s="2134"/>
      <c r="D677" s="2135">
        <f t="shared" si="10"/>
        <v>0</v>
      </c>
      <c r="E677" s="2134"/>
      <c r="F677" s="2134"/>
      <c r="G677" s="2134"/>
      <c r="H677" s="2134"/>
      <c r="I677" s="2134"/>
      <c r="J677" s="2134"/>
      <c r="K677" s="3131"/>
      <c r="L677" s="2219"/>
    </row>
    <row r="678" spans="1:12" ht="15.75" x14ac:dyDescent="0.2">
      <c r="A678" s="2132"/>
      <c r="B678" s="2133"/>
      <c r="C678" s="2134"/>
      <c r="D678" s="2135">
        <f t="shared" si="10"/>
        <v>0</v>
      </c>
      <c r="E678" s="2134"/>
      <c r="F678" s="2134"/>
      <c r="G678" s="2134"/>
      <c r="H678" s="2134"/>
      <c r="I678" s="2134"/>
      <c r="J678" s="2134"/>
      <c r="K678" s="3131"/>
      <c r="L678" s="2219"/>
    </row>
    <row r="679" spans="1:12" ht="15.75" x14ac:dyDescent="0.2">
      <c r="A679" s="2132"/>
      <c r="B679" s="2133"/>
      <c r="C679" s="2134"/>
      <c r="D679" s="2135">
        <f t="shared" si="10"/>
        <v>0</v>
      </c>
      <c r="E679" s="2134"/>
      <c r="F679" s="2134"/>
      <c r="G679" s="2134"/>
      <c r="H679" s="2134"/>
      <c r="I679" s="2134"/>
      <c r="J679" s="2134"/>
      <c r="K679" s="3131"/>
      <c r="L679" s="2219"/>
    </row>
    <row r="680" spans="1:12" ht="15.75" x14ac:dyDescent="0.2">
      <c r="A680" s="2132"/>
      <c r="B680" s="2133"/>
      <c r="C680" s="2134"/>
      <c r="D680" s="2135">
        <f t="shared" si="10"/>
        <v>0</v>
      </c>
      <c r="E680" s="2134"/>
      <c r="F680" s="2134"/>
      <c r="G680" s="2134"/>
      <c r="H680" s="2134"/>
      <c r="I680" s="2134"/>
      <c r="J680" s="2134"/>
      <c r="K680" s="3131"/>
      <c r="L680" s="2219"/>
    </row>
    <row r="681" spans="1:12" ht="15.75" x14ac:dyDescent="0.2">
      <c r="A681" s="2132"/>
      <c r="B681" s="2133"/>
      <c r="C681" s="2134"/>
      <c r="D681" s="2135">
        <f t="shared" si="10"/>
        <v>0</v>
      </c>
      <c r="E681" s="2134"/>
      <c r="F681" s="2134"/>
      <c r="G681" s="2134"/>
      <c r="H681" s="2134"/>
      <c r="I681" s="2134"/>
      <c r="J681" s="2134"/>
      <c r="K681" s="3131"/>
      <c r="L681" s="2219"/>
    </row>
    <row r="682" spans="1:12" ht="15.75" x14ac:dyDescent="0.2">
      <c r="A682" s="2132"/>
      <c r="B682" s="2133"/>
      <c r="C682" s="2134"/>
      <c r="D682" s="2135">
        <f t="shared" si="10"/>
        <v>0</v>
      </c>
      <c r="E682" s="2134"/>
      <c r="F682" s="2134"/>
      <c r="G682" s="2134"/>
      <c r="H682" s="2134"/>
      <c r="I682" s="2134"/>
      <c r="J682" s="2134"/>
      <c r="K682" s="3131"/>
      <c r="L682" s="2219"/>
    </row>
    <row r="683" spans="1:12" ht="15.75" x14ac:dyDescent="0.2">
      <c r="A683" s="2132"/>
      <c r="B683" s="2133"/>
      <c r="C683" s="2134"/>
      <c r="D683" s="2135">
        <f t="shared" si="10"/>
        <v>0</v>
      </c>
      <c r="E683" s="2134"/>
      <c r="F683" s="2134"/>
      <c r="G683" s="2134"/>
      <c r="H683" s="2134"/>
      <c r="I683" s="2134"/>
      <c r="J683" s="2134"/>
      <c r="K683" s="3131"/>
      <c r="L683" s="2219"/>
    </row>
    <row r="684" spans="1:12" ht="15.75" x14ac:dyDescent="0.2">
      <c r="A684" s="2132"/>
      <c r="B684" s="2133"/>
      <c r="C684" s="2134"/>
      <c r="D684" s="2135">
        <f t="shared" si="10"/>
        <v>0</v>
      </c>
      <c r="E684" s="2134"/>
      <c r="F684" s="2134"/>
      <c r="G684" s="2134"/>
      <c r="H684" s="2134"/>
      <c r="I684" s="2134"/>
      <c r="J684" s="2134"/>
      <c r="K684" s="3131"/>
      <c r="L684" s="2219"/>
    </row>
    <row r="685" spans="1:12" ht="15.75" x14ac:dyDescent="0.2">
      <c r="A685" s="2132"/>
      <c r="B685" s="2133"/>
      <c r="C685" s="2134"/>
      <c r="D685" s="2135">
        <f t="shared" si="10"/>
        <v>0</v>
      </c>
      <c r="E685" s="2134"/>
      <c r="F685" s="2134"/>
      <c r="G685" s="2134"/>
      <c r="H685" s="2134"/>
      <c r="I685" s="2134"/>
      <c r="J685" s="2134"/>
      <c r="K685" s="3131"/>
      <c r="L685" s="2219"/>
    </row>
    <row r="686" spans="1:12" ht="15.75" x14ac:dyDescent="0.2">
      <c r="A686" s="2132"/>
      <c r="B686" s="2133"/>
      <c r="C686" s="2134"/>
      <c r="D686" s="2135">
        <f t="shared" si="10"/>
        <v>0</v>
      </c>
      <c r="E686" s="2134"/>
      <c r="F686" s="2134"/>
      <c r="G686" s="2134"/>
      <c r="H686" s="2134"/>
      <c r="I686" s="2134"/>
      <c r="J686" s="2134"/>
      <c r="K686" s="3131"/>
      <c r="L686" s="2219"/>
    </row>
    <row r="687" spans="1:12" ht="15.75" x14ac:dyDescent="0.2">
      <c r="A687" s="2132"/>
      <c r="B687" s="2133"/>
      <c r="C687" s="2134"/>
      <c r="D687" s="2135">
        <f t="shared" si="10"/>
        <v>0</v>
      </c>
      <c r="E687" s="2134"/>
      <c r="F687" s="2134"/>
      <c r="G687" s="2134"/>
      <c r="H687" s="2134"/>
      <c r="I687" s="2134"/>
      <c r="J687" s="2134"/>
      <c r="K687" s="3131"/>
      <c r="L687" s="2219"/>
    </row>
    <row r="688" spans="1:12" ht="15.75" x14ac:dyDescent="0.2">
      <c r="A688" s="2132"/>
      <c r="B688" s="2133"/>
      <c r="C688" s="2134"/>
      <c r="D688" s="2135">
        <f t="shared" si="10"/>
        <v>0</v>
      </c>
      <c r="E688" s="2134"/>
      <c r="F688" s="2134"/>
      <c r="G688" s="2134"/>
      <c r="H688" s="2134"/>
      <c r="I688" s="2134"/>
      <c r="J688" s="2134"/>
      <c r="K688" s="3131"/>
      <c r="L688" s="2219"/>
    </row>
    <row r="689" spans="1:12" ht="15.75" x14ac:dyDescent="0.2">
      <c r="A689" s="2132"/>
      <c r="B689" s="2133"/>
      <c r="C689" s="2134"/>
      <c r="D689" s="2135">
        <f t="shared" si="10"/>
        <v>0</v>
      </c>
      <c r="E689" s="2134"/>
      <c r="F689" s="2134"/>
      <c r="G689" s="2134"/>
      <c r="H689" s="2134"/>
      <c r="I689" s="2134"/>
      <c r="J689" s="2134"/>
      <c r="K689" s="3131"/>
      <c r="L689" s="2219"/>
    </row>
    <row r="690" spans="1:12" ht="15.75" x14ac:dyDescent="0.2">
      <c r="A690" s="2132"/>
      <c r="B690" s="2133"/>
      <c r="C690" s="2134"/>
      <c r="D690" s="2135">
        <f t="shared" si="10"/>
        <v>0</v>
      </c>
      <c r="E690" s="2134"/>
      <c r="F690" s="2134"/>
      <c r="G690" s="2134"/>
      <c r="H690" s="2134"/>
      <c r="I690" s="2134"/>
      <c r="J690" s="2134"/>
      <c r="K690" s="3131"/>
      <c r="L690" s="2219"/>
    </row>
    <row r="691" spans="1:12" ht="15.75" x14ac:dyDescent="0.2">
      <c r="A691" s="2132"/>
      <c r="B691" s="2133"/>
      <c r="C691" s="2134"/>
      <c r="D691" s="2135">
        <f t="shared" si="10"/>
        <v>0</v>
      </c>
      <c r="E691" s="2134"/>
      <c r="F691" s="2134"/>
      <c r="G691" s="2134"/>
      <c r="H691" s="2134"/>
      <c r="I691" s="2134"/>
      <c r="J691" s="2134"/>
      <c r="K691" s="3131"/>
      <c r="L691" s="2219"/>
    </row>
    <row r="692" spans="1:12" ht="15.75" x14ac:dyDescent="0.2">
      <c r="A692" s="2132"/>
      <c r="B692" s="2133"/>
      <c r="C692" s="2134"/>
      <c r="D692" s="2135">
        <f t="shared" si="10"/>
        <v>0</v>
      </c>
      <c r="E692" s="2134"/>
      <c r="F692" s="2134"/>
      <c r="G692" s="2134"/>
      <c r="H692" s="2134"/>
      <c r="I692" s="2134"/>
      <c r="J692" s="2134"/>
      <c r="K692" s="3131"/>
      <c r="L692" s="2219"/>
    </row>
    <row r="693" spans="1:12" ht="15.75" x14ac:dyDescent="0.2">
      <c r="A693" s="2132"/>
      <c r="B693" s="2133"/>
      <c r="C693" s="2134"/>
      <c r="D693" s="2135">
        <f t="shared" si="10"/>
        <v>0</v>
      </c>
      <c r="E693" s="2134"/>
      <c r="F693" s="2134"/>
      <c r="G693" s="2134"/>
      <c r="H693" s="2134"/>
      <c r="I693" s="2134"/>
      <c r="J693" s="2134"/>
      <c r="K693" s="3131"/>
      <c r="L693" s="2219"/>
    </row>
    <row r="694" spans="1:12" ht="15.75" x14ac:dyDescent="0.2">
      <c r="A694" s="2132"/>
      <c r="B694" s="2133"/>
      <c r="C694" s="2134"/>
      <c r="D694" s="2135">
        <f t="shared" si="10"/>
        <v>0</v>
      </c>
      <c r="E694" s="2134"/>
      <c r="F694" s="2134"/>
      <c r="G694" s="2134"/>
      <c r="H694" s="2134"/>
      <c r="I694" s="2134"/>
      <c r="J694" s="2134"/>
      <c r="K694" s="3131"/>
      <c r="L694" s="2219"/>
    </row>
    <row r="695" spans="1:12" ht="15.75" x14ac:dyDescent="0.2">
      <c r="A695" s="2132"/>
      <c r="B695" s="2133"/>
      <c r="C695" s="2134"/>
      <c r="D695" s="2135">
        <f t="shared" si="10"/>
        <v>0</v>
      </c>
      <c r="E695" s="2134"/>
      <c r="F695" s="2134"/>
      <c r="G695" s="2134"/>
      <c r="H695" s="2134"/>
      <c r="I695" s="2134"/>
      <c r="J695" s="2134"/>
      <c r="K695" s="3131"/>
      <c r="L695" s="2219"/>
    </row>
    <row r="696" spans="1:12" ht="15.75" x14ac:dyDescent="0.2">
      <c r="A696" s="2132"/>
      <c r="B696" s="2133"/>
      <c r="C696" s="2134"/>
      <c r="D696" s="2135">
        <f t="shared" si="10"/>
        <v>0</v>
      </c>
      <c r="E696" s="2134"/>
      <c r="F696" s="2134"/>
      <c r="G696" s="2134"/>
      <c r="H696" s="2134"/>
      <c r="I696" s="2134"/>
      <c r="J696" s="2134"/>
      <c r="K696" s="3131"/>
      <c r="L696" s="2219"/>
    </row>
    <row r="697" spans="1:12" ht="15.75" x14ac:dyDescent="0.2">
      <c r="A697" s="2132"/>
      <c r="B697" s="2133"/>
      <c r="C697" s="2134"/>
      <c r="D697" s="2135">
        <f t="shared" si="10"/>
        <v>0</v>
      </c>
      <c r="E697" s="2134"/>
      <c r="F697" s="2134"/>
      <c r="G697" s="2134"/>
      <c r="H697" s="2134"/>
      <c r="I697" s="2134"/>
      <c r="J697" s="2134"/>
      <c r="K697" s="3131"/>
      <c r="L697" s="2219"/>
    </row>
    <row r="698" spans="1:12" ht="15.75" x14ac:dyDescent="0.2">
      <c r="A698" s="2132"/>
      <c r="B698" s="2133"/>
      <c r="C698" s="2134"/>
      <c r="D698" s="2135">
        <f t="shared" si="10"/>
        <v>0</v>
      </c>
      <c r="E698" s="2134"/>
      <c r="F698" s="2134"/>
      <c r="G698" s="2134"/>
      <c r="H698" s="2134"/>
      <c r="I698" s="2134"/>
      <c r="J698" s="2134"/>
      <c r="K698" s="3131"/>
      <c r="L698" s="2219"/>
    </row>
    <row r="699" spans="1:12" ht="15.75" x14ac:dyDescent="0.2">
      <c r="A699" s="2132"/>
      <c r="B699" s="2133"/>
      <c r="C699" s="2134"/>
      <c r="D699" s="2135">
        <f t="shared" si="10"/>
        <v>0</v>
      </c>
      <c r="E699" s="2134"/>
      <c r="F699" s="2134"/>
      <c r="G699" s="2134"/>
      <c r="H699" s="2134"/>
      <c r="I699" s="2134"/>
      <c r="J699" s="2134"/>
      <c r="K699" s="3131"/>
      <c r="L699" s="2219"/>
    </row>
    <row r="700" spans="1:12" ht="15.75" x14ac:dyDescent="0.2">
      <c r="A700" s="2132"/>
      <c r="B700" s="2133"/>
      <c r="C700" s="2134"/>
      <c r="D700" s="2135">
        <f t="shared" si="10"/>
        <v>0</v>
      </c>
      <c r="E700" s="2134"/>
      <c r="F700" s="2134"/>
      <c r="G700" s="2134"/>
      <c r="H700" s="2134"/>
      <c r="I700" s="2134"/>
      <c r="J700" s="2134"/>
      <c r="K700" s="3131"/>
      <c r="L700" s="2219"/>
    </row>
    <row r="701" spans="1:12" ht="15.75" x14ac:dyDescent="0.2">
      <c r="A701" s="2132"/>
      <c r="B701" s="2133"/>
      <c r="C701" s="2134"/>
      <c r="D701" s="2135">
        <f t="shared" si="10"/>
        <v>0</v>
      </c>
      <c r="E701" s="2134"/>
      <c r="F701" s="2134"/>
      <c r="G701" s="2134"/>
      <c r="H701" s="2134"/>
      <c r="I701" s="2134"/>
      <c r="J701" s="2134"/>
      <c r="K701" s="3131"/>
      <c r="L701" s="2219"/>
    </row>
    <row r="702" spans="1:12" ht="15.75" x14ac:dyDescent="0.2">
      <c r="A702" s="2132"/>
      <c r="B702" s="2133"/>
      <c r="C702" s="2134"/>
      <c r="D702" s="2135">
        <f t="shared" si="10"/>
        <v>0</v>
      </c>
      <c r="E702" s="2134"/>
      <c r="F702" s="2134"/>
      <c r="G702" s="2134"/>
      <c r="H702" s="2134"/>
      <c r="I702" s="2134"/>
      <c r="J702" s="2134"/>
      <c r="K702" s="3131"/>
      <c r="L702" s="2219"/>
    </row>
    <row r="703" spans="1:12" ht="15.75" x14ac:dyDescent="0.2">
      <c r="A703" s="2132"/>
      <c r="B703" s="2133"/>
      <c r="C703" s="2134"/>
      <c r="D703" s="2135">
        <f t="shared" si="10"/>
        <v>0</v>
      </c>
      <c r="E703" s="2134"/>
      <c r="F703" s="2134"/>
      <c r="G703" s="2134"/>
      <c r="H703" s="2134"/>
      <c r="I703" s="2134"/>
      <c r="J703" s="2134"/>
      <c r="K703" s="3131"/>
      <c r="L703" s="2219"/>
    </row>
    <row r="704" spans="1:12" ht="15.75" x14ac:dyDescent="0.2">
      <c r="A704" s="2132"/>
      <c r="B704" s="2133"/>
      <c r="C704" s="2134"/>
      <c r="D704" s="2135">
        <f t="shared" si="10"/>
        <v>0</v>
      </c>
      <c r="E704" s="2134"/>
      <c r="F704" s="2134"/>
      <c r="G704" s="2134"/>
      <c r="H704" s="2134"/>
      <c r="I704" s="2134"/>
      <c r="J704" s="2134"/>
      <c r="K704" s="3131"/>
      <c r="L704" s="2219"/>
    </row>
    <row r="705" spans="1:12" ht="15.75" x14ac:dyDescent="0.2">
      <c r="A705" s="2132"/>
      <c r="B705" s="2133"/>
      <c r="C705" s="2134"/>
      <c r="D705" s="2135">
        <f t="shared" si="10"/>
        <v>0</v>
      </c>
      <c r="E705" s="2134"/>
      <c r="F705" s="2134"/>
      <c r="G705" s="2134"/>
      <c r="H705" s="2134"/>
      <c r="I705" s="2134"/>
      <c r="J705" s="2134"/>
      <c r="K705" s="3131"/>
      <c r="L705" s="2219"/>
    </row>
    <row r="706" spans="1:12" ht="15.75" x14ac:dyDescent="0.2">
      <c r="A706" s="2132"/>
      <c r="B706" s="2133"/>
      <c r="C706" s="2134"/>
      <c r="D706" s="2135">
        <f t="shared" si="10"/>
        <v>0</v>
      </c>
      <c r="E706" s="2134"/>
      <c r="F706" s="2134"/>
      <c r="G706" s="2134"/>
      <c r="H706" s="2134"/>
      <c r="I706" s="2134"/>
      <c r="J706" s="2134"/>
      <c r="K706" s="3131"/>
      <c r="L706" s="2219"/>
    </row>
    <row r="707" spans="1:12" ht="15.75" x14ac:dyDescent="0.2">
      <c r="A707" s="2132"/>
      <c r="B707" s="2133"/>
      <c r="C707" s="2134"/>
      <c r="D707" s="2135">
        <f t="shared" si="10"/>
        <v>0</v>
      </c>
      <c r="E707" s="2134"/>
      <c r="F707" s="2134"/>
      <c r="G707" s="2134"/>
      <c r="H707" s="2134"/>
      <c r="I707" s="2134"/>
      <c r="J707" s="2134"/>
      <c r="K707" s="3131"/>
      <c r="L707" s="2219"/>
    </row>
    <row r="708" spans="1:12" ht="15.75" x14ac:dyDescent="0.2">
      <c r="A708" s="2132"/>
      <c r="B708" s="2133"/>
      <c r="C708" s="2134"/>
      <c r="D708" s="2135">
        <f t="shared" si="10"/>
        <v>0</v>
      </c>
      <c r="E708" s="2134"/>
      <c r="F708" s="2134"/>
      <c r="G708" s="2134"/>
      <c r="H708" s="2134"/>
      <c r="I708" s="2134"/>
      <c r="J708" s="2134"/>
      <c r="K708" s="3131"/>
      <c r="L708" s="2219"/>
    </row>
    <row r="709" spans="1:12" ht="15.75" x14ac:dyDescent="0.2">
      <c r="A709" s="2132"/>
      <c r="B709" s="2133"/>
      <c r="C709" s="2134"/>
      <c r="D709" s="2135">
        <f t="shared" si="10"/>
        <v>0</v>
      </c>
      <c r="E709" s="2134"/>
      <c r="F709" s="2134"/>
      <c r="G709" s="2134"/>
      <c r="H709" s="2134"/>
      <c r="I709" s="2134"/>
      <c r="J709" s="2134"/>
      <c r="K709" s="3131"/>
      <c r="L709" s="2219"/>
    </row>
    <row r="710" spans="1:12" ht="15.75" x14ac:dyDescent="0.2">
      <c r="A710" s="2132"/>
      <c r="B710" s="2133"/>
      <c r="C710" s="2134"/>
      <c r="D710" s="2135">
        <f t="shared" si="10"/>
        <v>0</v>
      </c>
      <c r="E710" s="2134"/>
      <c r="F710" s="2134"/>
      <c r="G710" s="2134"/>
      <c r="H710" s="2134"/>
      <c r="I710" s="2134"/>
      <c r="J710" s="2134"/>
      <c r="K710" s="3131"/>
      <c r="L710" s="2219"/>
    </row>
    <row r="711" spans="1:12" ht="15.75" x14ac:dyDescent="0.2">
      <c r="A711" s="2132"/>
      <c r="B711" s="2133"/>
      <c r="C711" s="2134"/>
      <c r="D711" s="2135">
        <f t="shared" ref="D711:D736" si="11">+C711*(100-E711)/100</f>
        <v>0</v>
      </c>
      <c r="E711" s="2134"/>
      <c r="F711" s="2134"/>
      <c r="G711" s="2134"/>
      <c r="H711" s="2134"/>
      <c r="I711" s="2134"/>
      <c r="J711" s="2134"/>
      <c r="K711" s="3131"/>
      <c r="L711" s="2219"/>
    </row>
    <row r="712" spans="1:12" ht="15.75" x14ac:dyDescent="0.2">
      <c r="A712" s="2132"/>
      <c r="B712" s="2133"/>
      <c r="C712" s="2134"/>
      <c r="D712" s="2135">
        <f t="shared" si="11"/>
        <v>0</v>
      </c>
      <c r="E712" s="2134"/>
      <c r="F712" s="2134"/>
      <c r="G712" s="2134"/>
      <c r="H712" s="2134"/>
      <c r="I712" s="2134"/>
      <c r="J712" s="2134"/>
      <c r="K712" s="3131"/>
      <c r="L712" s="2219"/>
    </row>
    <row r="713" spans="1:12" ht="15.75" x14ac:dyDescent="0.2">
      <c r="A713" s="2132"/>
      <c r="B713" s="2133"/>
      <c r="C713" s="2134"/>
      <c r="D713" s="2135">
        <f t="shared" si="11"/>
        <v>0</v>
      </c>
      <c r="E713" s="2134"/>
      <c r="F713" s="2134"/>
      <c r="G713" s="2134"/>
      <c r="H713" s="2134"/>
      <c r="I713" s="2134"/>
      <c r="J713" s="2134"/>
      <c r="K713" s="3131"/>
      <c r="L713" s="2219"/>
    </row>
    <row r="714" spans="1:12" ht="15.75" x14ac:dyDescent="0.2">
      <c r="A714" s="2132"/>
      <c r="B714" s="2133"/>
      <c r="C714" s="2134"/>
      <c r="D714" s="2135">
        <f t="shared" si="11"/>
        <v>0</v>
      </c>
      <c r="E714" s="2134"/>
      <c r="F714" s="2134"/>
      <c r="G714" s="2134"/>
      <c r="H714" s="2134"/>
      <c r="I714" s="2134"/>
      <c r="J714" s="2134"/>
      <c r="K714" s="3131"/>
      <c r="L714" s="2219"/>
    </row>
    <row r="715" spans="1:12" ht="15.75" x14ac:dyDescent="0.2">
      <c r="A715" s="2132"/>
      <c r="B715" s="2133"/>
      <c r="C715" s="2134"/>
      <c r="D715" s="2135">
        <f t="shared" si="11"/>
        <v>0</v>
      </c>
      <c r="E715" s="2134"/>
      <c r="F715" s="2134"/>
      <c r="G715" s="2134"/>
      <c r="H715" s="2134"/>
      <c r="I715" s="2134"/>
      <c r="J715" s="2134"/>
      <c r="K715" s="3131"/>
      <c r="L715" s="2219"/>
    </row>
    <row r="716" spans="1:12" ht="15.75" x14ac:dyDescent="0.2">
      <c r="A716" s="2132"/>
      <c r="B716" s="2133"/>
      <c r="C716" s="2134"/>
      <c r="D716" s="2135">
        <f t="shared" si="11"/>
        <v>0</v>
      </c>
      <c r="E716" s="2134"/>
      <c r="F716" s="2134"/>
      <c r="G716" s="2134"/>
      <c r="H716" s="2134"/>
      <c r="I716" s="2134"/>
      <c r="J716" s="2134"/>
      <c r="K716" s="3131"/>
      <c r="L716" s="2219"/>
    </row>
    <row r="717" spans="1:12" ht="15.75" x14ac:dyDescent="0.2">
      <c r="A717" s="2132"/>
      <c r="B717" s="2133"/>
      <c r="C717" s="2134"/>
      <c r="D717" s="2135">
        <f t="shared" si="11"/>
        <v>0</v>
      </c>
      <c r="E717" s="2134"/>
      <c r="F717" s="2134"/>
      <c r="G717" s="2134"/>
      <c r="H717" s="2134"/>
      <c r="I717" s="2134"/>
      <c r="J717" s="2134"/>
      <c r="K717" s="3131"/>
      <c r="L717" s="2219"/>
    </row>
    <row r="718" spans="1:12" ht="15.75" x14ac:dyDescent="0.2">
      <c r="A718" s="2132"/>
      <c r="B718" s="2133"/>
      <c r="C718" s="2134"/>
      <c r="D718" s="2135">
        <f t="shared" si="11"/>
        <v>0</v>
      </c>
      <c r="E718" s="2134"/>
      <c r="F718" s="2134"/>
      <c r="G718" s="2134"/>
      <c r="H718" s="2134"/>
      <c r="I718" s="2134"/>
      <c r="J718" s="2134"/>
      <c r="K718" s="3131"/>
      <c r="L718" s="2219"/>
    </row>
    <row r="719" spans="1:12" ht="15.75" x14ac:dyDescent="0.2">
      <c r="A719" s="2132"/>
      <c r="B719" s="2133"/>
      <c r="C719" s="2134"/>
      <c r="D719" s="2135">
        <f t="shared" si="11"/>
        <v>0</v>
      </c>
      <c r="E719" s="2134"/>
      <c r="F719" s="2134"/>
      <c r="G719" s="2134"/>
      <c r="H719" s="2134"/>
      <c r="I719" s="2134"/>
      <c r="J719" s="2134"/>
      <c r="K719" s="3131"/>
      <c r="L719" s="2219"/>
    </row>
    <row r="720" spans="1:12" ht="15.75" x14ac:dyDescent="0.2">
      <c r="A720" s="2132"/>
      <c r="B720" s="2133"/>
      <c r="C720" s="2134"/>
      <c r="D720" s="2135">
        <f t="shared" si="11"/>
        <v>0</v>
      </c>
      <c r="E720" s="2134"/>
      <c r="F720" s="2134"/>
      <c r="G720" s="2134"/>
      <c r="H720" s="2134"/>
      <c r="I720" s="2134"/>
      <c r="J720" s="2134"/>
      <c r="K720" s="3131"/>
      <c r="L720" s="2219"/>
    </row>
    <row r="721" spans="1:12" ht="15.75" x14ac:dyDescent="0.2">
      <c r="A721" s="2132"/>
      <c r="B721" s="2133"/>
      <c r="C721" s="2134"/>
      <c r="D721" s="2135">
        <f t="shared" si="11"/>
        <v>0</v>
      </c>
      <c r="E721" s="2134"/>
      <c r="F721" s="2134"/>
      <c r="G721" s="2134"/>
      <c r="H721" s="2134"/>
      <c r="I721" s="2134"/>
      <c r="J721" s="2134"/>
      <c r="K721" s="3131"/>
      <c r="L721" s="2219"/>
    </row>
    <row r="722" spans="1:12" ht="15.75" x14ac:dyDescent="0.2">
      <c r="A722" s="2132"/>
      <c r="B722" s="2133"/>
      <c r="C722" s="2134"/>
      <c r="D722" s="2135">
        <f t="shared" si="11"/>
        <v>0</v>
      </c>
      <c r="E722" s="2134"/>
      <c r="F722" s="2134"/>
      <c r="G722" s="2134"/>
      <c r="H722" s="2134"/>
      <c r="I722" s="2134"/>
      <c r="J722" s="2134"/>
      <c r="K722" s="3131"/>
      <c r="L722" s="2219"/>
    </row>
    <row r="723" spans="1:12" ht="15.75" x14ac:dyDescent="0.2">
      <c r="A723" s="2132"/>
      <c r="B723" s="2133"/>
      <c r="C723" s="2134"/>
      <c r="D723" s="2135">
        <f t="shared" si="11"/>
        <v>0</v>
      </c>
      <c r="E723" s="2134"/>
      <c r="F723" s="2134"/>
      <c r="G723" s="2134"/>
      <c r="H723" s="2134"/>
      <c r="I723" s="2134"/>
      <c r="J723" s="2134"/>
      <c r="K723" s="3131"/>
      <c r="L723" s="2219"/>
    </row>
    <row r="724" spans="1:12" ht="15.75" x14ac:dyDescent="0.2">
      <c r="A724" s="2132"/>
      <c r="B724" s="2133"/>
      <c r="C724" s="2134"/>
      <c r="D724" s="2135">
        <f t="shared" si="11"/>
        <v>0</v>
      </c>
      <c r="E724" s="2134"/>
      <c r="F724" s="2134"/>
      <c r="G724" s="2134"/>
      <c r="H724" s="2134"/>
      <c r="I724" s="2134"/>
      <c r="J724" s="2134"/>
      <c r="K724" s="3131"/>
      <c r="L724" s="2219"/>
    </row>
    <row r="725" spans="1:12" ht="15.75" x14ac:dyDescent="0.2">
      <c r="A725" s="2132"/>
      <c r="B725" s="2133"/>
      <c r="C725" s="2134"/>
      <c r="D725" s="2135">
        <f t="shared" si="11"/>
        <v>0</v>
      </c>
      <c r="E725" s="2134"/>
      <c r="F725" s="2134"/>
      <c r="G725" s="2134"/>
      <c r="H725" s="2134"/>
      <c r="I725" s="2134"/>
      <c r="J725" s="2134"/>
      <c r="K725" s="3131"/>
      <c r="L725" s="2219"/>
    </row>
    <row r="726" spans="1:12" ht="15.75" x14ac:dyDescent="0.2">
      <c r="A726" s="2132"/>
      <c r="B726" s="2133"/>
      <c r="C726" s="2134"/>
      <c r="D726" s="2135">
        <f t="shared" si="11"/>
        <v>0</v>
      </c>
      <c r="E726" s="2134"/>
      <c r="F726" s="2134"/>
      <c r="G726" s="2134"/>
      <c r="H726" s="2134"/>
      <c r="I726" s="2134"/>
      <c r="J726" s="2134"/>
      <c r="K726" s="3131"/>
      <c r="L726" s="2219"/>
    </row>
    <row r="727" spans="1:12" ht="15.75" x14ac:dyDescent="0.2">
      <c r="A727" s="2132"/>
      <c r="B727" s="2133"/>
      <c r="C727" s="2134"/>
      <c r="D727" s="2135">
        <f t="shared" si="11"/>
        <v>0</v>
      </c>
      <c r="E727" s="2134"/>
      <c r="F727" s="2134"/>
      <c r="G727" s="2134"/>
      <c r="H727" s="2134"/>
      <c r="I727" s="2134"/>
      <c r="J727" s="2134"/>
      <c r="K727" s="3131"/>
      <c r="L727" s="2219"/>
    </row>
    <row r="728" spans="1:12" ht="15.75" x14ac:dyDescent="0.2">
      <c r="A728" s="2132"/>
      <c r="B728" s="2133"/>
      <c r="C728" s="2134"/>
      <c r="D728" s="2135">
        <f t="shared" si="11"/>
        <v>0</v>
      </c>
      <c r="E728" s="2134"/>
      <c r="F728" s="2134"/>
      <c r="G728" s="2134"/>
      <c r="H728" s="2134"/>
      <c r="I728" s="2134"/>
      <c r="J728" s="2134"/>
      <c r="K728" s="3131"/>
      <c r="L728" s="2219"/>
    </row>
    <row r="729" spans="1:12" ht="15.75" x14ac:dyDescent="0.2">
      <c r="A729" s="2132"/>
      <c r="B729" s="2133"/>
      <c r="C729" s="2134"/>
      <c r="D729" s="2135">
        <f t="shared" si="11"/>
        <v>0</v>
      </c>
      <c r="E729" s="2134"/>
      <c r="F729" s="2134"/>
      <c r="G729" s="2134"/>
      <c r="H729" s="2134"/>
      <c r="I729" s="2134"/>
      <c r="J729" s="2134"/>
      <c r="K729" s="3131"/>
      <c r="L729" s="2219"/>
    </row>
    <row r="730" spans="1:12" ht="15.75" x14ac:dyDescent="0.2">
      <c r="A730" s="2132"/>
      <c r="B730" s="2133"/>
      <c r="C730" s="2134"/>
      <c r="D730" s="2135">
        <f t="shared" si="11"/>
        <v>0</v>
      </c>
      <c r="E730" s="2134"/>
      <c r="F730" s="2134"/>
      <c r="G730" s="2134"/>
      <c r="H730" s="2134"/>
      <c r="I730" s="2134"/>
      <c r="J730" s="2134"/>
      <c r="K730" s="3131"/>
      <c r="L730" s="2219"/>
    </row>
    <row r="731" spans="1:12" ht="15.75" x14ac:dyDescent="0.2">
      <c r="A731" s="2132"/>
      <c r="B731" s="2133"/>
      <c r="C731" s="2134"/>
      <c r="D731" s="2135">
        <f t="shared" si="11"/>
        <v>0</v>
      </c>
      <c r="E731" s="2134"/>
      <c r="F731" s="2134"/>
      <c r="G731" s="2134"/>
      <c r="H731" s="2134"/>
      <c r="I731" s="2134"/>
      <c r="J731" s="2134"/>
      <c r="K731" s="3131"/>
      <c r="L731" s="2219"/>
    </row>
    <row r="732" spans="1:12" ht="15.75" x14ac:dyDescent="0.2">
      <c r="A732" s="2132"/>
      <c r="B732" s="2133"/>
      <c r="C732" s="2134"/>
      <c r="D732" s="2135">
        <f t="shared" si="11"/>
        <v>0</v>
      </c>
      <c r="E732" s="2134"/>
      <c r="F732" s="2134"/>
      <c r="G732" s="2134"/>
      <c r="H732" s="2134"/>
      <c r="I732" s="2134"/>
      <c r="J732" s="2134"/>
      <c r="K732" s="3131"/>
      <c r="L732" s="2219"/>
    </row>
    <row r="733" spans="1:12" ht="15.75" x14ac:dyDescent="0.2">
      <c r="A733" s="2132"/>
      <c r="B733" s="2133"/>
      <c r="C733" s="2134"/>
      <c r="D733" s="2135">
        <f t="shared" si="11"/>
        <v>0</v>
      </c>
      <c r="E733" s="2134"/>
      <c r="F733" s="2134"/>
      <c r="G733" s="2134"/>
      <c r="H733" s="2134"/>
      <c r="I733" s="2134"/>
      <c r="J733" s="2134"/>
      <c r="K733" s="3131"/>
      <c r="L733" s="2219"/>
    </row>
    <row r="734" spans="1:12" ht="15.75" x14ac:dyDescent="0.2">
      <c r="A734" s="2132"/>
      <c r="B734" s="2133"/>
      <c r="C734" s="2134"/>
      <c r="D734" s="2135">
        <f t="shared" si="11"/>
        <v>0</v>
      </c>
      <c r="E734" s="2134"/>
      <c r="F734" s="2134"/>
      <c r="G734" s="2134"/>
      <c r="H734" s="2134"/>
      <c r="I734" s="2134"/>
      <c r="J734" s="2134"/>
      <c r="K734" s="3131"/>
      <c r="L734" s="2219"/>
    </row>
    <row r="735" spans="1:12" ht="15.75" x14ac:dyDescent="0.2">
      <c r="A735" s="2132"/>
      <c r="B735" s="2133"/>
      <c r="C735" s="2134"/>
      <c r="D735" s="2135">
        <f t="shared" si="11"/>
        <v>0</v>
      </c>
      <c r="E735" s="2134"/>
      <c r="F735" s="2134"/>
      <c r="G735" s="2134"/>
      <c r="H735" s="2134"/>
      <c r="I735" s="2134"/>
      <c r="J735" s="2134"/>
      <c r="K735" s="3131"/>
      <c r="L735" s="2219"/>
    </row>
    <row r="736" spans="1:12" ht="15.75" x14ac:dyDescent="0.2">
      <c r="A736" s="2132"/>
      <c r="B736" s="2133"/>
      <c r="C736" s="2134"/>
      <c r="D736" s="2135">
        <f t="shared" si="11"/>
        <v>0</v>
      </c>
      <c r="E736" s="2134"/>
      <c r="F736" s="2134"/>
      <c r="G736" s="2134"/>
      <c r="H736" s="2134"/>
      <c r="I736" s="2134"/>
      <c r="J736" s="2134"/>
      <c r="K736" s="3131"/>
      <c r="L736" s="2219"/>
    </row>
    <row r="737" spans="1:12" ht="15.75" x14ac:dyDescent="0.2">
      <c r="A737" s="2132"/>
      <c r="B737" s="2133"/>
      <c r="C737" s="2134"/>
      <c r="D737" s="2135">
        <f>+C737*(100-E737)/100</f>
        <v>0</v>
      </c>
      <c r="E737" s="2134"/>
      <c r="F737" s="2134"/>
      <c r="G737" s="2134"/>
      <c r="H737" s="2134"/>
      <c r="I737" s="2134"/>
      <c r="J737" s="2134"/>
      <c r="K737" s="3131"/>
      <c r="L737" s="2219"/>
    </row>
    <row r="738" spans="1:12" ht="15.75" x14ac:dyDescent="0.2">
      <c r="A738" s="2132"/>
      <c r="B738" s="2133"/>
      <c r="C738" s="2134"/>
      <c r="D738" s="2135">
        <f>+C738*(100-E738)/100</f>
        <v>0</v>
      </c>
      <c r="E738" s="2134"/>
      <c r="F738" s="2134"/>
      <c r="G738" s="2134"/>
      <c r="H738" s="2134"/>
      <c r="I738" s="2134"/>
      <c r="J738" s="2134"/>
      <c r="K738" s="3131"/>
      <c r="L738" s="2219"/>
    </row>
    <row r="739" spans="1:12" ht="15.75" x14ac:dyDescent="0.2">
      <c r="A739" s="2132"/>
      <c r="B739" s="2133"/>
      <c r="C739" s="2134"/>
      <c r="D739" s="2135">
        <f>+C739*(100-E739)/100</f>
        <v>0</v>
      </c>
      <c r="E739" s="2134"/>
      <c r="F739" s="2134"/>
      <c r="G739" s="2134"/>
      <c r="H739" s="2134"/>
      <c r="I739" s="2134"/>
      <c r="J739" s="2134"/>
      <c r="K739" s="3131"/>
      <c r="L739" s="2219"/>
    </row>
    <row r="740" spans="1:12" ht="15.75" x14ac:dyDescent="0.2">
      <c r="A740" s="2132"/>
      <c r="B740" s="2133"/>
      <c r="C740" s="2134"/>
      <c r="D740" s="2135">
        <f>+C740*(100-E740)/100</f>
        <v>0</v>
      </c>
      <c r="E740" s="2134"/>
      <c r="F740" s="2134"/>
      <c r="G740" s="2134"/>
      <c r="H740" s="2134"/>
      <c r="I740" s="2134"/>
      <c r="J740" s="2134"/>
      <c r="K740" s="3131"/>
      <c r="L740" s="2219"/>
    </row>
    <row r="741" spans="1:12" ht="15.75" x14ac:dyDescent="0.2">
      <c r="A741" s="2132"/>
      <c r="B741" s="2133"/>
      <c r="C741" s="2134"/>
      <c r="D741" s="2135">
        <f>+C741*(100-E741)/100</f>
        <v>0</v>
      </c>
      <c r="E741" s="2134"/>
      <c r="F741" s="2134"/>
      <c r="G741" s="2134"/>
      <c r="H741" s="2134"/>
      <c r="I741" s="2134"/>
      <c r="J741" s="2134"/>
      <c r="K741" s="3131"/>
      <c r="L741" s="2219"/>
    </row>
  </sheetData>
  <mergeCells count="23">
    <mergeCell ref="A1:L1"/>
    <mergeCell ref="A2:B2"/>
    <mergeCell ref="C2:F2"/>
    <mergeCell ref="G2:H2"/>
    <mergeCell ref="I2:J2"/>
    <mergeCell ref="K2:L2"/>
    <mergeCell ref="A3:B3"/>
    <mergeCell ref="C3:F3"/>
    <mergeCell ref="G3:H3"/>
    <mergeCell ref="I3:J3"/>
    <mergeCell ref="K3:L3"/>
    <mergeCell ref="A4:B4"/>
    <mergeCell ref="C4:F4"/>
    <mergeCell ref="G4:H4"/>
    <mergeCell ref="I4:J4"/>
    <mergeCell ref="K4:L4"/>
    <mergeCell ref="C16:J16"/>
    <mergeCell ref="K5:L6"/>
    <mergeCell ref="C8:J8"/>
    <mergeCell ref="A5:B6"/>
    <mergeCell ref="C5:F6"/>
    <mergeCell ref="G5:H6"/>
    <mergeCell ref="I5:J6"/>
  </mergeCells>
  <pageMargins left="0.7" right="0.7" top="0.75" bottom="0.75" header="0.3" footer="0.3"/>
  <pageSetup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tabColor rgb="FFFFFF00"/>
  </sheetPr>
  <dimension ref="A1:M164"/>
  <sheetViews>
    <sheetView workbookViewId="0">
      <pane ySplit="6" topLeftCell="A130" activePane="bottomLeft" state="frozen"/>
      <selection activeCell="C163" sqref="C163:J163"/>
      <selection pane="bottomLeft" activeCell="I148" sqref="I148"/>
    </sheetView>
  </sheetViews>
  <sheetFormatPr defaultRowHeight="15.75" x14ac:dyDescent="0.25"/>
  <cols>
    <col min="1" max="1" width="11" style="24" customWidth="1"/>
    <col min="2" max="6" width="10.140625" style="23" customWidth="1"/>
    <col min="7" max="10" width="13.5703125" style="23" customWidth="1"/>
    <col min="11" max="11" width="13.5703125" style="2453" customWidth="1"/>
    <col min="12" max="12" width="46" style="3" customWidth="1"/>
    <col min="13" max="16384" width="9.140625" style="10"/>
  </cols>
  <sheetData>
    <row r="1" spans="1:13" s="2" customFormat="1" ht="30.75" customHeight="1" thickTop="1" x14ac:dyDescent="0.25">
      <c r="A1" s="4026" t="s">
        <v>561</v>
      </c>
      <c r="B1" s="4027"/>
      <c r="C1" s="4027"/>
      <c r="D1" s="4027"/>
      <c r="E1" s="4027"/>
      <c r="F1" s="4027"/>
      <c r="G1" s="4027"/>
      <c r="H1" s="4027"/>
      <c r="I1" s="4027"/>
      <c r="J1" s="4027"/>
      <c r="K1" s="4027"/>
      <c r="L1" s="4028"/>
      <c r="M1" s="1"/>
    </row>
    <row r="2" spans="1:13" s="5" customFormat="1" ht="20.25" customHeight="1" x14ac:dyDescent="0.25">
      <c r="A2" s="3463" t="s">
        <v>259</v>
      </c>
      <c r="B2" s="3464"/>
      <c r="C2" s="3445">
        <f>(55+124+25)*25</f>
        <v>5100</v>
      </c>
      <c r="D2" s="3446"/>
      <c r="E2" s="3446"/>
      <c r="F2" s="3447"/>
      <c r="G2" s="3461"/>
      <c r="H2" s="3462"/>
      <c r="I2" s="3437" t="s">
        <v>260</v>
      </c>
      <c r="J2" s="3438"/>
      <c r="K2" s="3500" t="s">
        <v>273</v>
      </c>
      <c r="L2" s="3501"/>
      <c r="M2" s="4"/>
    </row>
    <row r="3" spans="1:13" s="5" customFormat="1" ht="20.25" customHeight="1" x14ac:dyDescent="0.25">
      <c r="A3" s="3463" t="s">
        <v>261</v>
      </c>
      <c r="B3" s="3464"/>
      <c r="C3" s="3445" t="s">
        <v>266</v>
      </c>
      <c r="D3" s="3446"/>
      <c r="E3" s="3446"/>
      <c r="F3" s="3447"/>
      <c r="G3" s="3498" t="s">
        <v>1746</v>
      </c>
      <c r="H3" s="3499"/>
      <c r="I3" s="3437" t="s">
        <v>262</v>
      </c>
      <c r="J3" s="3438"/>
      <c r="K3" s="3500" t="s">
        <v>277</v>
      </c>
      <c r="L3" s="3501"/>
      <c r="M3" s="4"/>
    </row>
    <row r="4" spans="1:13" s="5" customFormat="1" ht="20.25" customHeight="1" x14ac:dyDescent="0.25">
      <c r="A4" s="3463" t="s">
        <v>263</v>
      </c>
      <c r="B4" s="3464"/>
      <c r="C4" s="3445" t="s">
        <v>2557</v>
      </c>
      <c r="D4" s="3446"/>
      <c r="E4" s="3446"/>
      <c r="F4" s="3447"/>
      <c r="G4" s="3498"/>
      <c r="H4" s="3499"/>
      <c r="I4" s="3437" t="s">
        <v>264</v>
      </c>
      <c r="J4" s="3438"/>
      <c r="K4" s="3500" t="s">
        <v>3234</v>
      </c>
      <c r="L4" s="3501"/>
      <c r="M4" s="4"/>
    </row>
    <row r="5" spans="1:13" s="5" customFormat="1" ht="20.25" customHeight="1" thickBot="1" x14ac:dyDescent="0.3">
      <c r="A5" s="3448" t="s">
        <v>265</v>
      </c>
      <c r="B5" s="3449"/>
      <c r="C5" s="3450" t="s">
        <v>3235</v>
      </c>
      <c r="D5" s="3451"/>
      <c r="E5" s="3451"/>
      <c r="F5" s="3452"/>
      <c r="G5" s="3547"/>
      <c r="H5" s="3548"/>
      <c r="I5" s="3437" t="s">
        <v>397</v>
      </c>
      <c r="J5" s="3438"/>
      <c r="K5" s="3591" t="s">
        <v>520</v>
      </c>
      <c r="L5" s="3592"/>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3" ht="54.75" customHeight="1" thickTop="1" x14ac:dyDescent="0.25">
      <c r="A7" s="19">
        <v>40617</v>
      </c>
      <c r="B7" s="20" t="s">
        <v>62</v>
      </c>
      <c r="C7" s="3867" t="s">
        <v>3597</v>
      </c>
      <c r="D7" s="3867"/>
      <c r="E7" s="3867"/>
      <c r="F7" s="3867"/>
      <c r="G7" s="3867"/>
      <c r="H7" s="3867"/>
      <c r="I7" s="3867"/>
      <c r="J7" s="3867"/>
      <c r="K7" s="2590" t="s">
        <v>1908</v>
      </c>
      <c r="L7" s="1024" t="s">
        <v>1908</v>
      </c>
    </row>
    <row r="8" spans="1:13" ht="21.75" customHeight="1" x14ac:dyDescent="0.25">
      <c r="A8" s="3484">
        <v>40620</v>
      </c>
      <c r="B8" s="11" t="s">
        <v>14</v>
      </c>
      <c r="C8" s="3439" t="s">
        <v>63</v>
      </c>
      <c r="D8" s="3439"/>
      <c r="E8" s="3439"/>
      <c r="F8" s="3439"/>
      <c r="G8" s="3439"/>
      <c r="H8" s="3439"/>
      <c r="I8" s="3439"/>
      <c r="J8" s="3439"/>
      <c r="K8" s="2459"/>
    </row>
    <row r="9" spans="1:13" ht="20.100000000000001" customHeight="1" x14ac:dyDescent="0.25">
      <c r="A9" s="3484"/>
      <c r="B9" s="11" t="s">
        <v>186</v>
      </c>
      <c r="C9" s="11"/>
      <c r="D9" s="11"/>
      <c r="E9" s="11"/>
      <c r="F9" s="11"/>
      <c r="G9" s="11"/>
      <c r="H9" s="23">
        <v>2180</v>
      </c>
      <c r="I9" s="23">
        <v>100</v>
      </c>
      <c r="J9" s="11"/>
      <c r="K9" s="2675"/>
      <c r="L9" s="3" t="s">
        <v>58</v>
      </c>
    </row>
    <row r="10" spans="1:13" ht="20.100000000000001" customHeight="1" x14ac:dyDescent="0.25">
      <c r="A10" s="22">
        <v>40621</v>
      </c>
      <c r="B10" s="11" t="s">
        <v>26</v>
      </c>
      <c r="C10" s="3439" t="s">
        <v>64</v>
      </c>
      <c r="D10" s="3439"/>
      <c r="E10" s="3439"/>
      <c r="F10" s="3439"/>
      <c r="G10" s="3439"/>
      <c r="H10" s="3439"/>
      <c r="I10" s="3439"/>
      <c r="J10" s="3439"/>
      <c r="K10" s="2459"/>
    </row>
    <row r="11" spans="1:13" ht="20.100000000000001" customHeight="1" x14ac:dyDescent="0.25">
      <c r="A11" s="3484">
        <v>40624</v>
      </c>
      <c r="B11" s="11" t="s">
        <v>12</v>
      </c>
      <c r="C11" s="23">
        <v>320</v>
      </c>
      <c r="D11" s="23">
        <v>317</v>
      </c>
      <c r="E11" s="23">
        <v>1</v>
      </c>
      <c r="G11" s="23">
        <v>80</v>
      </c>
      <c r="L11" s="3" t="s">
        <v>22</v>
      </c>
    </row>
    <row r="12" spans="1:13" ht="20.100000000000001" customHeight="1" x14ac:dyDescent="0.25">
      <c r="A12" s="3484"/>
      <c r="B12" s="11" t="s">
        <v>186</v>
      </c>
      <c r="H12" s="23">
        <v>2530</v>
      </c>
      <c r="I12" s="23">
        <v>100</v>
      </c>
      <c r="L12" s="3" t="s">
        <v>40</v>
      </c>
    </row>
    <row r="13" spans="1:13" ht="20.100000000000001" customHeight="1" x14ac:dyDescent="0.25">
      <c r="A13" s="22">
        <v>40628</v>
      </c>
      <c r="B13" s="11" t="s">
        <v>186</v>
      </c>
      <c r="H13" s="23">
        <v>2755</v>
      </c>
      <c r="I13" s="23">
        <v>100</v>
      </c>
      <c r="L13" s="3" t="s">
        <v>40</v>
      </c>
    </row>
    <row r="14" spans="1:13" ht="20.25" customHeight="1" x14ac:dyDescent="0.25">
      <c r="A14" s="3484">
        <v>40632</v>
      </c>
      <c r="B14" s="11" t="s">
        <v>12</v>
      </c>
      <c r="C14" s="23">
        <v>334</v>
      </c>
      <c r="D14" s="23">
        <v>331</v>
      </c>
      <c r="E14" s="23">
        <v>1</v>
      </c>
      <c r="G14" s="23">
        <v>80</v>
      </c>
      <c r="L14" s="3" t="s">
        <v>22</v>
      </c>
    </row>
    <row r="15" spans="1:13" ht="20.100000000000001" customHeight="1" x14ac:dyDescent="0.25">
      <c r="A15" s="3484"/>
      <c r="B15" s="11" t="s">
        <v>186</v>
      </c>
      <c r="H15" s="23">
        <v>2875</v>
      </c>
      <c r="I15" s="23">
        <v>100</v>
      </c>
      <c r="L15" s="3" t="s">
        <v>40</v>
      </c>
    </row>
    <row r="16" spans="1:13" ht="20.100000000000001" customHeight="1" x14ac:dyDescent="0.25">
      <c r="A16" s="22">
        <v>40641</v>
      </c>
      <c r="B16" s="11" t="s">
        <v>186</v>
      </c>
      <c r="H16" s="23">
        <v>2850</v>
      </c>
      <c r="I16" s="23">
        <v>100</v>
      </c>
      <c r="L16" s="3" t="s">
        <v>40</v>
      </c>
    </row>
    <row r="17" spans="1:12" ht="20.100000000000001" customHeight="1" x14ac:dyDescent="0.25">
      <c r="A17" s="22">
        <v>40646</v>
      </c>
      <c r="B17" s="11" t="s">
        <v>186</v>
      </c>
      <c r="H17" s="23">
        <v>3120</v>
      </c>
      <c r="I17" s="23">
        <v>100</v>
      </c>
      <c r="L17" s="3" t="s">
        <v>87</v>
      </c>
    </row>
    <row r="18" spans="1:12" ht="20.100000000000001" customHeight="1" x14ac:dyDescent="0.25">
      <c r="A18" s="22">
        <v>40650</v>
      </c>
      <c r="B18" s="11" t="s">
        <v>186</v>
      </c>
      <c r="H18" s="23">
        <v>3245</v>
      </c>
      <c r="I18" s="23">
        <v>100</v>
      </c>
      <c r="L18" s="3" t="s">
        <v>87</v>
      </c>
    </row>
    <row r="19" spans="1:12" ht="20.100000000000001" customHeight="1" x14ac:dyDescent="0.25">
      <c r="A19" s="22">
        <v>40653</v>
      </c>
      <c r="B19" s="11" t="s">
        <v>12</v>
      </c>
      <c r="C19" s="23">
        <v>300</v>
      </c>
      <c r="D19" s="23">
        <v>294</v>
      </c>
      <c r="E19" s="23">
        <v>2</v>
      </c>
      <c r="F19" s="23">
        <v>1.5</v>
      </c>
      <c r="G19" s="23">
        <v>72</v>
      </c>
      <c r="L19" s="3" t="s">
        <v>25</v>
      </c>
    </row>
    <row r="20" spans="1:12" ht="20.100000000000001" customHeight="1" x14ac:dyDescent="0.25">
      <c r="A20" s="22">
        <v>40677</v>
      </c>
      <c r="B20" s="11" t="s">
        <v>12</v>
      </c>
      <c r="C20" s="23">
        <v>328</v>
      </c>
      <c r="D20" s="23">
        <v>325</v>
      </c>
      <c r="E20" s="23">
        <v>1</v>
      </c>
      <c r="G20" s="23">
        <v>70</v>
      </c>
      <c r="L20" s="3" t="s">
        <v>25</v>
      </c>
    </row>
    <row r="21" spans="1:12" ht="20.100000000000001" customHeight="1" x14ac:dyDescent="0.25">
      <c r="A21" s="22">
        <v>40713</v>
      </c>
      <c r="B21" s="11" t="s">
        <v>12</v>
      </c>
      <c r="C21" s="23">
        <v>285</v>
      </c>
      <c r="D21" s="23">
        <v>282</v>
      </c>
      <c r="E21" s="23">
        <v>1</v>
      </c>
      <c r="G21" s="23">
        <v>65</v>
      </c>
      <c r="L21" s="3" t="s">
        <v>22</v>
      </c>
    </row>
    <row r="22" spans="1:12" ht="20.100000000000001" customHeight="1" x14ac:dyDescent="0.25">
      <c r="A22" s="22">
        <v>40730</v>
      </c>
      <c r="B22" s="11" t="s">
        <v>186</v>
      </c>
      <c r="H22" s="23">
        <v>3770</v>
      </c>
      <c r="I22" s="23">
        <v>100</v>
      </c>
      <c r="L22" s="3" t="s">
        <v>40</v>
      </c>
    </row>
    <row r="23" spans="1:12" ht="20.100000000000001" customHeight="1" x14ac:dyDescent="0.25">
      <c r="A23" s="22">
        <v>40740</v>
      </c>
      <c r="B23" s="11" t="s">
        <v>186</v>
      </c>
      <c r="H23" s="23">
        <v>3755</v>
      </c>
      <c r="I23" s="23">
        <v>89</v>
      </c>
      <c r="L23" s="3" t="s">
        <v>40</v>
      </c>
    </row>
    <row r="24" spans="1:12" ht="20.100000000000001" customHeight="1" x14ac:dyDescent="0.25">
      <c r="A24" s="3459">
        <v>40774</v>
      </c>
      <c r="B24" s="37" t="s">
        <v>12</v>
      </c>
      <c r="C24" s="90">
        <v>130</v>
      </c>
      <c r="D24" s="90">
        <v>129</v>
      </c>
      <c r="E24" s="90">
        <v>1</v>
      </c>
      <c r="F24" s="90" t="s">
        <v>159</v>
      </c>
      <c r="G24" s="90">
        <v>45</v>
      </c>
      <c r="H24" s="90"/>
      <c r="I24" s="90"/>
      <c r="J24" s="90"/>
      <c r="K24" s="2523"/>
      <c r="L24" s="38" t="s">
        <v>642</v>
      </c>
    </row>
    <row r="25" spans="1:12" ht="20.100000000000001" customHeight="1" x14ac:dyDescent="0.25">
      <c r="A25" s="3460"/>
      <c r="B25" s="11" t="s">
        <v>14</v>
      </c>
      <c r="C25" s="3445" t="s">
        <v>168</v>
      </c>
      <c r="D25" s="3446"/>
      <c r="E25" s="3446"/>
      <c r="F25" s="3446"/>
      <c r="G25" s="3446"/>
      <c r="H25" s="3446"/>
      <c r="I25" s="3446"/>
      <c r="J25" s="3447"/>
      <c r="K25" s="2454"/>
    </row>
    <row r="26" spans="1:12" ht="20.100000000000001" customHeight="1" x14ac:dyDescent="0.25">
      <c r="A26" s="22">
        <v>40778</v>
      </c>
      <c r="B26" s="11" t="s">
        <v>12</v>
      </c>
      <c r="C26" s="23">
        <v>230</v>
      </c>
      <c r="D26" s="23">
        <v>228</v>
      </c>
      <c r="E26" s="23">
        <v>1</v>
      </c>
      <c r="F26" s="23" t="s">
        <v>159</v>
      </c>
      <c r="G26" s="23">
        <v>35</v>
      </c>
      <c r="L26" s="3" t="s">
        <v>643</v>
      </c>
    </row>
    <row r="27" spans="1:12" ht="20.100000000000001" customHeight="1" x14ac:dyDescent="0.25">
      <c r="A27" s="36">
        <v>40796</v>
      </c>
      <c r="B27" s="37" t="s">
        <v>12</v>
      </c>
      <c r="C27" s="90">
        <v>335</v>
      </c>
      <c r="D27" s="90">
        <v>332</v>
      </c>
      <c r="E27" s="90">
        <v>1</v>
      </c>
      <c r="F27" s="90" t="s">
        <v>159</v>
      </c>
      <c r="G27" s="90">
        <v>90</v>
      </c>
      <c r="H27" s="90"/>
      <c r="I27" s="90"/>
      <c r="J27" s="90"/>
      <c r="K27" s="2523"/>
      <c r="L27" s="38" t="s">
        <v>644</v>
      </c>
    </row>
    <row r="28" spans="1:12" x14ac:dyDescent="0.25">
      <c r="A28" s="22">
        <v>40797</v>
      </c>
      <c r="B28" s="11" t="s">
        <v>186</v>
      </c>
      <c r="H28" s="23">
        <v>4060</v>
      </c>
      <c r="I28" s="23">
        <v>92</v>
      </c>
      <c r="L28" s="3" t="s">
        <v>40</v>
      </c>
    </row>
    <row r="29" spans="1:12" ht="20.100000000000001" customHeight="1" x14ac:dyDescent="0.25">
      <c r="A29" s="22">
        <v>40804</v>
      </c>
      <c r="B29" s="11" t="s">
        <v>12</v>
      </c>
      <c r="C29" s="23">
        <v>250</v>
      </c>
      <c r="D29" s="23">
        <v>248</v>
      </c>
      <c r="E29" s="23">
        <v>1</v>
      </c>
      <c r="F29" s="23" t="s">
        <v>159</v>
      </c>
      <c r="G29" s="23">
        <v>90</v>
      </c>
      <c r="L29" s="3" t="s">
        <v>22</v>
      </c>
    </row>
    <row r="30" spans="1:12" ht="16.5" thickBot="1" x14ac:dyDescent="0.3">
      <c r="A30" s="28">
        <v>40887</v>
      </c>
      <c r="B30" s="12" t="s">
        <v>16</v>
      </c>
      <c r="C30" s="3637" t="s">
        <v>645</v>
      </c>
      <c r="D30" s="3638"/>
      <c r="E30" s="3638"/>
      <c r="F30" s="3638"/>
      <c r="G30" s="3638"/>
      <c r="H30" s="3638"/>
      <c r="I30" s="3638"/>
      <c r="J30" s="3639"/>
      <c r="K30" s="2535"/>
      <c r="L30" s="13"/>
    </row>
    <row r="31" spans="1:12" ht="16.5" thickTop="1" x14ac:dyDescent="0.25">
      <c r="A31" s="39">
        <v>40917</v>
      </c>
      <c r="B31" s="40" t="s">
        <v>16</v>
      </c>
      <c r="C31" s="3530" t="s">
        <v>646</v>
      </c>
      <c r="D31" s="3531"/>
      <c r="E31" s="3531"/>
      <c r="F31" s="3531"/>
      <c r="G31" s="3531"/>
      <c r="H31" s="3531"/>
      <c r="I31" s="3531"/>
      <c r="J31" s="3532"/>
      <c r="K31" s="2497"/>
      <c r="L31" s="41"/>
    </row>
    <row r="32" spans="1:12" ht="33" customHeight="1" x14ac:dyDescent="0.25">
      <c r="A32" s="22">
        <v>40931</v>
      </c>
      <c r="B32" s="11" t="s">
        <v>16</v>
      </c>
      <c r="C32" s="3456" t="s">
        <v>647</v>
      </c>
      <c r="D32" s="3446"/>
      <c r="E32" s="3446"/>
      <c r="F32" s="3446"/>
      <c r="G32" s="3446"/>
      <c r="H32" s="3446"/>
      <c r="I32" s="3446"/>
      <c r="J32" s="3447"/>
      <c r="K32" s="2454"/>
    </row>
    <row r="33" spans="1:12" ht="19.5" customHeight="1" x14ac:dyDescent="0.25">
      <c r="A33" s="22">
        <v>40933</v>
      </c>
      <c r="B33" s="11" t="s">
        <v>186</v>
      </c>
      <c r="L33" s="32" t="s">
        <v>40</v>
      </c>
    </row>
    <row r="34" spans="1:12" ht="41.25" customHeight="1" x14ac:dyDescent="0.25">
      <c r="A34" s="3459">
        <v>40963</v>
      </c>
      <c r="B34" s="11" t="s">
        <v>16</v>
      </c>
      <c r="C34" s="3456" t="s">
        <v>648</v>
      </c>
      <c r="D34" s="3457"/>
      <c r="E34" s="3457"/>
      <c r="F34" s="3457"/>
      <c r="G34" s="3457"/>
      <c r="H34" s="3457"/>
      <c r="I34" s="3457"/>
      <c r="J34" s="3458"/>
      <c r="K34" s="2460"/>
    </row>
    <row r="35" spans="1:12" ht="20.100000000000001" customHeight="1" x14ac:dyDescent="0.25">
      <c r="A35" s="3460"/>
      <c r="B35" s="11" t="s">
        <v>26</v>
      </c>
      <c r="C35" s="3445" t="s">
        <v>195</v>
      </c>
      <c r="D35" s="3446"/>
      <c r="E35" s="3446"/>
      <c r="F35" s="3446"/>
      <c r="G35" s="3446"/>
      <c r="H35" s="3446"/>
      <c r="I35" s="3446"/>
      <c r="J35" s="3447"/>
      <c r="K35" s="2454"/>
    </row>
    <row r="36" spans="1:12" x14ac:dyDescent="0.25">
      <c r="A36" s="36">
        <v>40964</v>
      </c>
      <c r="B36" s="37" t="s">
        <v>190</v>
      </c>
      <c r="C36" s="3493" t="s">
        <v>191</v>
      </c>
      <c r="D36" s="3494"/>
      <c r="E36" s="3494"/>
      <c r="F36" s="3494"/>
      <c r="G36" s="3494"/>
      <c r="H36" s="3494"/>
      <c r="I36" s="3494"/>
      <c r="J36" s="3495"/>
      <c r="K36" s="2482"/>
      <c r="L36" s="50"/>
    </row>
    <row r="37" spans="1:12" ht="20.100000000000001" customHeight="1" x14ac:dyDescent="0.25">
      <c r="A37" s="22">
        <v>40965</v>
      </c>
      <c r="B37" s="11" t="s">
        <v>186</v>
      </c>
      <c r="H37" s="23">
        <v>5140</v>
      </c>
      <c r="I37" s="23">
        <v>100</v>
      </c>
      <c r="L37" s="3" t="s">
        <v>40</v>
      </c>
    </row>
    <row r="38" spans="1:12" ht="20.100000000000001" customHeight="1" x14ac:dyDescent="0.25">
      <c r="A38" s="22">
        <v>40998</v>
      </c>
      <c r="B38" s="11" t="s">
        <v>186</v>
      </c>
      <c r="C38" s="11"/>
      <c r="D38" s="11"/>
      <c r="E38" s="11"/>
      <c r="F38" s="11"/>
      <c r="G38" s="11"/>
      <c r="H38" s="23">
        <v>5400</v>
      </c>
      <c r="L38" s="3" t="s">
        <v>649</v>
      </c>
    </row>
    <row r="39" spans="1:12" ht="21" customHeight="1" x14ac:dyDescent="0.25">
      <c r="A39" s="22">
        <v>41043</v>
      </c>
      <c r="B39" s="11" t="s">
        <v>14</v>
      </c>
      <c r="C39" s="3470" t="s">
        <v>224</v>
      </c>
      <c r="D39" s="3471"/>
      <c r="E39" s="3471"/>
      <c r="F39" s="3471"/>
      <c r="G39" s="3471"/>
      <c r="H39" s="3471"/>
      <c r="I39" s="3471"/>
      <c r="J39" s="3472"/>
      <c r="K39" s="2462"/>
    </row>
    <row r="40" spans="1:12" x14ac:dyDescent="0.25">
      <c r="A40" s="22">
        <v>41088</v>
      </c>
      <c r="B40" s="11" t="s">
        <v>496</v>
      </c>
      <c r="C40" s="3470" t="s">
        <v>137</v>
      </c>
      <c r="D40" s="3471"/>
      <c r="E40" s="3471"/>
      <c r="F40" s="3471"/>
      <c r="G40" s="3471"/>
      <c r="H40" s="3471"/>
      <c r="I40" s="3471"/>
      <c r="J40" s="3472"/>
      <c r="K40" s="2462"/>
    </row>
    <row r="41" spans="1:12" ht="20.100000000000001" customHeight="1" x14ac:dyDescent="0.25">
      <c r="A41" s="22">
        <v>41114</v>
      </c>
      <c r="B41" s="11" t="s">
        <v>14</v>
      </c>
      <c r="C41" s="3470" t="s">
        <v>224</v>
      </c>
      <c r="D41" s="3471"/>
      <c r="E41" s="3471"/>
      <c r="F41" s="3471"/>
      <c r="G41" s="3471"/>
      <c r="H41" s="3471"/>
      <c r="I41" s="3471"/>
      <c r="J41" s="3472"/>
      <c r="K41" s="2462"/>
    </row>
    <row r="42" spans="1:12" ht="33" customHeight="1" x14ac:dyDescent="0.25">
      <c r="A42" s="36">
        <v>41130</v>
      </c>
      <c r="B42" s="37" t="s">
        <v>12</v>
      </c>
      <c r="C42" s="113">
        <v>225</v>
      </c>
      <c r="D42" s="113">
        <f>+C42*(100-E42)/100</f>
        <v>180</v>
      </c>
      <c r="E42" s="113">
        <v>20</v>
      </c>
      <c r="F42" s="113"/>
      <c r="G42" s="113">
        <v>100</v>
      </c>
      <c r="H42" s="113"/>
      <c r="I42" s="113"/>
      <c r="J42" s="113"/>
      <c r="K42" s="113"/>
      <c r="L42" s="122" t="s">
        <v>251</v>
      </c>
    </row>
    <row r="43" spans="1:12" ht="21.75" customHeight="1" x14ac:dyDescent="0.25">
      <c r="A43" s="22">
        <v>41173</v>
      </c>
      <c r="B43" s="11" t="s">
        <v>14</v>
      </c>
      <c r="C43" s="3476" t="s">
        <v>248</v>
      </c>
      <c r="D43" s="3478"/>
      <c r="E43" s="3478"/>
      <c r="F43" s="3478"/>
      <c r="G43" s="3478"/>
      <c r="H43" s="3478"/>
      <c r="I43" s="3478"/>
      <c r="J43" s="3477"/>
      <c r="K43" s="2469"/>
    </row>
    <row r="44" spans="1:12" ht="20.100000000000001" customHeight="1" x14ac:dyDescent="0.25">
      <c r="A44" s="22">
        <v>41191</v>
      </c>
      <c r="B44" s="11" t="s">
        <v>14</v>
      </c>
      <c r="C44" s="3476" t="s">
        <v>248</v>
      </c>
      <c r="D44" s="3478"/>
      <c r="E44" s="3478"/>
      <c r="F44" s="3478"/>
      <c r="G44" s="3478"/>
      <c r="H44" s="3478"/>
      <c r="I44" s="3478"/>
      <c r="J44" s="3477"/>
      <c r="K44" s="2469"/>
    </row>
    <row r="45" spans="1:12" ht="20.25" customHeight="1" thickBot="1" x14ac:dyDescent="0.3">
      <c r="A45" s="33">
        <v>41217</v>
      </c>
      <c r="B45" s="34" t="s">
        <v>496</v>
      </c>
      <c r="C45" s="3490" t="s">
        <v>137</v>
      </c>
      <c r="D45" s="3491"/>
      <c r="E45" s="3491"/>
      <c r="F45" s="3491"/>
      <c r="G45" s="3491"/>
      <c r="H45" s="3491"/>
      <c r="I45" s="3491"/>
      <c r="J45" s="3492"/>
      <c r="K45" s="2478"/>
      <c r="L45" s="35"/>
    </row>
    <row r="46" spans="1:12" ht="16.5" thickTop="1" x14ac:dyDescent="0.25">
      <c r="A46" s="45">
        <v>41281</v>
      </c>
      <c r="B46" s="46" t="s">
        <v>186</v>
      </c>
      <c r="C46" s="119"/>
      <c r="D46" s="119"/>
      <c r="E46" s="119"/>
      <c r="F46" s="119"/>
      <c r="G46" s="119"/>
      <c r="H46" s="119">
        <v>4515</v>
      </c>
      <c r="I46" s="119">
        <v>100</v>
      </c>
      <c r="J46" s="119"/>
      <c r="K46" s="2749"/>
      <c r="L46" s="47" t="s">
        <v>298</v>
      </c>
    </row>
    <row r="47" spans="1:12" ht="20.100000000000001" customHeight="1" x14ac:dyDescent="0.25">
      <c r="A47" s="36">
        <v>41284</v>
      </c>
      <c r="B47" s="37" t="s">
        <v>12</v>
      </c>
      <c r="C47" s="113">
        <v>140</v>
      </c>
      <c r="D47" s="113">
        <f>+C47*(100-E47)/100</f>
        <v>105</v>
      </c>
      <c r="E47" s="113">
        <v>25</v>
      </c>
      <c r="F47" s="113"/>
      <c r="G47" s="113">
        <v>80</v>
      </c>
      <c r="H47" s="113"/>
      <c r="I47" s="113"/>
      <c r="J47" s="113"/>
      <c r="K47" s="2480"/>
      <c r="L47" s="38" t="s">
        <v>650</v>
      </c>
    </row>
    <row r="48" spans="1:12" x14ac:dyDescent="0.25">
      <c r="A48" s="22">
        <v>41293</v>
      </c>
      <c r="B48" s="11" t="s">
        <v>14</v>
      </c>
      <c r="C48" s="3470" t="s">
        <v>172</v>
      </c>
      <c r="D48" s="3471"/>
      <c r="E48" s="3471"/>
      <c r="F48" s="3471"/>
      <c r="G48" s="3471"/>
      <c r="H48" s="3471"/>
      <c r="I48" s="3471"/>
      <c r="J48" s="3472"/>
      <c r="K48" s="2462"/>
    </row>
    <row r="49" spans="1:12" x14ac:dyDescent="0.25">
      <c r="A49" s="22">
        <v>41301</v>
      </c>
      <c r="B49" s="11" t="s">
        <v>186</v>
      </c>
      <c r="C49" s="110"/>
      <c r="D49" s="110"/>
      <c r="E49" s="110"/>
      <c r="F49" s="110"/>
      <c r="G49" s="110"/>
      <c r="H49" s="110">
        <v>5445</v>
      </c>
      <c r="I49" s="110">
        <v>100</v>
      </c>
      <c r="J49" s="110"/>
      <c r="K49" s="2461"/>
      <c r="L49" s="3" t="s">
        <v>307</v>
      </c>
    </row>
    <row r="50" spans="1:12" x14ac:dyDescent="0.25">
      <c r="A50" s="22">
        <v>41337</v>
      </c>
      <c r="B50" s="11" t="s">
        <v>496</v>
      </c>
      <c r="C50" s="3470" t="s">
        <v>137</v>
      </c>
      <c r="D50" s="3471"/>
      <c r="E50" s="3471"/>
      <c r="F50" s="3471"/>
      <c r="G50" s="3471"/>
      <c r="H50" s="3471"/>
      <c r="I50" s="3471"/>
      <c r="J50" s="3472"/>
      <c r="K50" s="2462"/>
    </row>
    <row r="51" spans="1:12" ht="30.75" customHeight="1" x14ac:dyDescent="0.25">
      <c r="A51" s="22">
        <v>41360</v>
      </c>
      <c r="B51" s="11" t="s">
        <v>16</v>
      </c>
      <c r="C51" s="3476" t="s">
        <v>651</v>
      </c>
      <c r="D51" s="3478"/>
      <c r="E51" s="3478"/>
      <c r="F51" s="3478"/>
      <c r="G51" s="3478"/>
      <c r="H51" s="3478"/>
      <c r="I51" s="3478"/>
      <c r="J51" s="3477"/>
      <c r="K51" s="2469"/>
    </row>
    <row r="52" spans="1:12" x14ac:dyDescent="0.25">
      <c r="A52" s="22">
        <v>41371</v>
      </c>
      <c r="B52" s="11" t="s">
        <v>12</v>
      </c>
      <c r="C52" s="110">
        <v>285</v>
      </c>
      <c r="D52" s="110">
        <f>+C52*(100-E52)/100</f>
        <v>213.75</v>
      </c>
      <c r="E52" s="110">
        <v>25</v>
      </c>
      <c r="F52" s="110"/>
      <c r="G52" s="110">
        <v>80</v>
      </c>
      <c r="H52" s="110"/>
      <c r="I52" s="110"/>
      <c r="J52" s="110"/>
      <c r="K52" s="2461"/>
      <c r="L52" s="3" t="s">
        <v>296</v>
      </c>
    </row>
    <row r="53" spans="1:12" ht="33.75" customHeight="1" x14ac:dyDescent="0.25">
      <c r="A53" s="22">
        <v>41398</v>
      </c>
      <c r="B53" s="11" t="s">
        <v>14</v>
      </c>
      <c r="C53" s="3476" t="s">
        <v>325</v>
      </c>
      <c r="D53" s="3478"/>
      <c r="E53" s="3478"/>
      <c r="F53" s="3478"/>
      <c r="G53" s="3478"/>
      <c r="H53" s="3478"/>
      <c r="I53" s="3478"/>
      <c r="J53" s="3477"/>
      <c r="K53" s="2469"/>
    </row>
    <row r="54" spans="1:12" ht="41.25" customHeight="1" x14ac:dyDescent="0.25">
      <c r="A54" s="22">
        <v>41403</v>
      </c>
      <c r="B54" s="420" t="s">
        <v>31</v>
      </c>
      <c r="C54" s="3476" t="s">
        <v>652</v>
      </c>
      <c r="D54" s="3478"/>
      <c r="E54" s="3478"/>
      <c r="F54" s="3478"/>
      <c r="G54" s="3478"/>
      <c r="H54" s="3478"/>
      <c r="I54" s="3478"/>
      <c r="J54" s="3477"/>
      <c r="K54" s="2469"/>
      <c r="L54" s="1024" t="s">
        <v>1908</v>
      </c>
    </row>
    <row r="55" spans="1:12" ht="20.25" customHeight="1" x14ac:dyDescent="0.25">
      <c r="A55" s="3459">
        <v>41423</v>
      </c>
      <c r="B55" s="11" t="s">
        <v>372</v>
      </c>
      <c r="C55" s="3476" t="s">
        <v>378</v>
      </c>
      <c r="D55" s="3478"/>
      <c r="E55" s="3478"/>
      <c r="F55" s="3478"/>
      <c r="G55" s="3478"/>
      <c r="H55" s="3478"/>
      <c r="I55" s="3478"/>
      <c r="J55" s="3477"/>
      <c r="K55" s="2469"/>
    </row>
    <row r="56" spans="1:12" ht="29.25" customHeight="1" x14ac:dyDescent="0.25">
      <c r="A56" s="3460"/>
      <c r="B56" s="11" t="s">
        <v>4</v>
      </c>
      <c r="C56" s="3476" t="s">
        <v>3598</v>
      </c>
      <c r="D56" s="3478"/>
      <c r="E56" s="3478"/>
      <c r="F56" s="3478"/>
      <c r="G56" s="3478"/>
      <c r="H56" s="3478"/>
      <c r="I56" s="3478"/>
      <c r="J56" s="3477"/>
      <c r="K56" s="2469"/>
    </row>
    <row r="57" spans="1:12" x14ac:dyDescent="0.25">
      <c r="A57" s="22">
        <v>41427</v>
      </c>
      <c r="B57" s="11" t="s">
        <v>12</v>
      </c>
      <c r="C57" s="110">
        <v>245</v>
      </c>
      <c r="D57" s="110">
        <f>+C57*(100-E57)/100</f>
        <v>183.75</v>
      </c>
      <c r="E57" s="110">
        <v>25</v>
      </c>
      <c r="F57" s="110"/>
      <c r="G57" s="110">
        <v>80</v>
      </c>
      <c r="H57" s="110"/>
      <c r="I57" s="110"/>
      <c r="J57" s="110"/>
      <c r="K57" s="2461"/>
      <c r="L57" s="3" t="s">
        <v>653</v>
      </c>
    </row>
    <row r="58" spans="1:12" ht="20.100000000000001" customHeight="1" x14ac:dyDescent="0.25">
      <c r="A58" s="22">
        <v>41519</v>
      </c>
      <c r="B58" s="11" t="s">
        <v>14</v>
      </c>
      <c r="C58" s="3476" t="s">
        <v>248</v>
      </c>
      <c r="D58" s="3478"/>
      <c r="E58" s="3478"/>
      <c r="F58" s="3478"/>
      <c r="G58" s="3478"/>
      <c r="H58" s="3478"/>
      <c r="I58" s="3478"/>
      <c r="J58" s="3477"/>
      <c r="K58" s="2469"/>
    </row>
    <row r="59" spans="1:12" ht="20.100000000000001" customHeight="1" x14ac:dyDescent="0.25">
      <c r="A59" s="51">
        <v>41532</v>
      </c>
      <c r="B59" s="11" t="s">
        <v>372</v>
      </c>
      <c r="C59" s="3476" t="s">
        <v>355</v>
      </c>
      <c r="D59" s="3478"/>
      <c r="E59" s="3478"/>
      <c r="F59" s="3478"/>
      <c r="G59" s="3478"/>
      <c r="H59" s="3478"/>
      <c r="I59" s="3478"/>
      <c r="J59" s="3477"/>
      <c r="K59" s="2469"/>
    </row>
    <row r="60" spans="1:12" ht="20.100000000000001" customHeight="1" x14ac:dyDescent="0.25">
      <c r="A60" s="3459">
        <v>41543</v>
      </c>
      <c r="B60" s="11" t="s">
        <v>372</v>
      </c>
      <c r="C60" s="3476" t="s">
        <v>379</v>
      </c>
      <c r="D60" s="3478"/>
      <c r="E60" s="3478"/>
      <c r="F60" s="3478"/>
      <c r="G60" s="3478"/>
      <c r="H60" s="3478"/>
      <c r="I60" s="3478"/>
      <c r="J60" s="3477"/>
      <c r="K60" s="2469"/>
    </row>
    <row r="61" spans="1:12" ht="20.100000000000001" customHeight="1" x14ac:dyDescent="0.25">
      <c r="A61" s="3460"/>
      <c r="B61" s="11" t="s">
        <v>4</v>
      </c>
      <c r="C61" s="3476" t="s">
        <v>3599</v>
      </c>
      <c r="D61" s="3478"/>
      <c r="E61" s="3478"/>
      <c r="F61" s="3478"/>
      <c r="G61" s="3478"/>
      <c r="H61" s="3478"/>
      <c r="I61" s="3478"/>
      <c r="J61" s="3477"/>
      <c r="K61" s="2469"/>
    </row>
    <row r="62" spans="1:12" ht="20.100000000000001" customHeight="1" x14ac:dyDescent="0.25">
      <c r="A62" s="51">
        <v>41545</v>
      </c>
      <c r="B62" s="11" t="s">
        <v>186</v>
      </c>
      <c r="C62" s="110"/>
      <c r="D62" s="110"/>
      <c r="E62" s="110"/>
      <c r="F62" s="110"/>
      <c r="G62" s="110"/>
      <c r="H62" s="110">
        <v>5218</v>
      </c>
      <c r="I62" s="110">
        <v>71</v>
      </c>
      <c r="J62" s="110"/>
      <c r="K62" s="2461"/>
      <c r="L62" s="3" t="s">
        <v>343</v>
      </c>
    </row>
    <row r="63" spans="1:12" ht="20.100000000000001" customHeight="1" x14ac:dyDescent="0.25">
      <c r="A63" s="22">
        <v>41554</v>
      </c>
      <c r="B63" s="11" t="s">
        <v>12</v>
      </c>
      <c r="C63" s="110">
        <v>240</v>
      </c>
      <c r="D63" s="110">
        <f>+C63*(100-E63)/100</f>
        <v>132</v>
      </c>
      <c r="E63" s="110">
        <v>45</v>
      </c>
      <c r="F63" s="110"/>
      <c r="G63" s="110">
        <v>85</v>
      </c>
      <c r="H63" s="110"/>
      <c r="I63" s="110"/>
      <c r="J63" s="110"/>
      <c r="K63" s="2461"/>
      <c r="L63" s="3" t="s">
        <v>654</v>
      </c>
    </row>
    <row r="64" spans="1:12" ht="20.100000000000001" customHeight="1" x14ac:dyDescent="0.25">
      <c r="A64" s="22">
        <v>41578</v>
      </c>
      <c r="B64" s="11" t="s">
        <v>372</v>
      </c>
      <c r="C64" s="3476" t="s">
        <v>356</v>
      </c>
      <c r="D64" s="3478"/>
      <c r="E64" s="3478"/>
      <c r="F64" s="3478"/>
      <c r="G64" s="3478"/>
      <c r="H64" s="3478"/>
      <c r="I64" s="3478"/>
      <c r="J64" s="3477"/>
      <c r="K64" s="2469"/>
    </row>
    <row r="65" spans="1:12" ht="20.100000000000001" customHeight="1" thickBot="1" x14ac:dyDescent="0.3">
      <c r="A65" s="28">
        <v>41582</v>
      </c>
      <c r="B65" s="12" t="s">
        <v>14</v>
      </c>
      <c r="C65" s="3540" t="s">
        <v>655</v>
      </c>
      <c r="D65" s="3541"/>
      <c r="E65" s="3541"/>
      <c r="F65" s="3541"/>
      <c r="G65" s="3541"/>
      <c r="H65" s="3541"/>
      <c r="I65" s="3541"/>
      <c r="J65" s="3542"/>
      <c r="K65" s="2502"/>
      <c r="L65" s="13"/>
    </row>
    <row r="66" spans="1:12" ht="20.100000000000001" customHeight="1" thickTop="1" x14ac:dyDescent="0.25">
      <c r="A66" s="52">
        <v>41640</v>
      </c>
      <c r="B66" s="53" t="s">
        <v>4</v>
      </c>
      <c r="C66" s="4392" t="s">
        <v>3600</v>
      </c>
      <c r="D66" s="4393"/>
      <c r="E66" s="4393"/>
      <c r="F66" s="4393"/>
      <c r="G66" s="4393"/>
      <c r="H66" s="4393"/>
      <c r="I66" s="4393"/>
      <c r="J66" s="4394"/>
      <c r="K66" s="2663"/>
      <c r="L66" s="54"/>
    </row>
    <row r="67" spans="1:12" x14ac:dyDescent="0.25">
      <c r="A67" s="22">
        <v>41653</v>
      </c>
      <c r="B67" s="11" t="s">
        <v>186</v>
      </c>
      <c r="D67" s="110"/>
      <c r="H67" s="23">
        <v>5235</v>
      </c>
      <c r="I67" s="23">
        <v>100</v>
      </c>
      <c r="L67" s="3" t="s">
        <v>656</v>
      </c>
    </row>
    <row r="68" spans="1:12" ht="20.100000000000001" customHeight="1" x14ac:dyDescent="0.25">
      <c r="A68" s="22">
        <v>41661</v>
      </c>
      <c r="B68" s="11" t="s">
        <v>12</v>
      </c>
      <c r="C68" s="110">
        <v>235</v>
      </c>
      <c r="D68" s="110">
        <f>+C68*(100-E68)/100</f>
        <v>188</v>
      </c>
      <c r="E68" s="110">
        <v>20</v>
      </c>
      <c r="F68" s="110"/>
      <c r="G68" s="110">
        <v>80</v>
      </c>
      <c r="H68" s="110"/>
      <c r="I68" s="110"/>
      <c r="J68" s="110"/>
      <c r="K68" s="2461"/>
      <c r="L68" s="3" t="s">
        <v>348</v>
      </c>
    </row>
    <row r="69" spans="1:12" ht="36" customHeight="1" x14ac:dyDescent="0.25">
      <c r="A69" s="22">
        <v>41685</v>
      </c>
      <c r="B69" s="11" t="s">
        <v>14</v>
      </c>
      <c r="C69" s="3476" t="s">
        <v>1202</v>
      </c>
      <c r="D69" s="3478"/>
      <c r="E69" s="3478"/>
      <c r="F69" s="3478"/>
      <c r="G69" s="3478"/>
      <c r="H69" s="3478"/>
      <c r="I69" s="3478"/>
      <c r="J69" s="3477"/>
      <c r="K69" s="2469"/>
    </row>
    <row r="70" spans="1:12" ht="31.5" x14ac:dyDescent="0.25">
      <c r="A70" s="22">
        <v>41718</v>
      </c>
      <c r="B70" s="11" t="s">
        <v>186</v>
      </c>
      <c r="C70" s="110"/>
      <c r="D70" s="110"/>
      <c r="E70" s="110"/>
      <c r="F70" s="110"/>
      <c r="G70" s="110"/>
      <c r="H70" s="113">
        <v>5145</v>
      </c>
      <c r="I70" s="113">
        <v>100</v>
      </c>
      <c r="J70" s="110"/>
      <c r="K70" s="2461"/>
      <c r="L70" s="3" t="s">
        <v>657</v>
      </c>
    </row>
    <row r="71" spans="1:12" ht="31.5" x14ac:dyDescent="0.25">
      <c r="A71" s="36">
        <v>41766</v>
      </c>
      <c r="B71" s="37" t="s">
        <v>12</v>
      </c>
      <c r="C71" s="123">
        <v>195</v>
      </c>
      <c r="D71" s="123">
        <f>+C71*(100-E71)/100</f>
        <v>156</v>
      </c>
      <c r="E71" s="123">
        <v>20</v>
      </c>
      <c r="F71" s="123"/>
      <c r="G71" s="123">
        <v>80</v>
      </c>
      <c r="H71" s="123"/>
      <c r="I71" s="123"/>
      <c r="J71" s="123"/>
      <c r="K71" s="2514"/>
      <c r="L71" s="38" t="s">
        <v>503</v>
      </c>
    </row>
    <row r="72" spans="1:12" ht="36" customHeight="1" x14ac:dyDescent="0.25">
      <c r="A72" s="22">
        <v>41770</v>
      </c>
      <c r="B72" s="11" t="s">
        <v>16</v>
      </c>
      <c r="C72" s="3512" t="s">
        <v>1203</v>
      </c>
      <c r="D72" s="3478"/>
      <c r="E72" s="3478"/>
      <c r="F72" s="3478"/>
      <c r="G72" s="3478"/>
      <c r="H72" s="3478"/>
      <c r="I72" s="3478"/>
      <c r="J72" s="3477"/>
      <c r="K72" s="2469"/>
    </row>
    <row r="73" spans="1:12" ht="34.5" customHeight="1" x14ac:dyDescent="0.25">
      <c r="A73" s="22">
        <v>41774</v>
      </c>
      <c r="B73" s="11" t="s">
        <v>14</v>
      </c>
      <c r="C73" s="3476" t="s">
        <v>658</v>
      </c>
      <c r="D73" s="3478"/>
      <c r="E73" s="3478"/>
      <c r="F73" s="3478"/>
      <c r="G73" s="3478"/>
      <c r="H73" s="3478"/>
      <c r="I73" s="3478"/>
      <c r="J73" s="3477"/>
      <c r="K73" s="2469"/>
      <c r="L73" s="124"/>
    </row>
    <row r="74" spans="1:12" ht="20.25" customHeight="1" x14ac:dyDescent="0.25">
      <c r="A74" s="22">
        <v>41884</v>
      </c>
      <c r="B74" s="11" t="s">
        <v>186</v>
      </c>
      <c r="D74" s="108"/>
      <c r="H74" s="23">
        <v>5165</v>
      </c>
      <c r="I74" s="23">
        <v>94</v>
      </c>
      <c r="L74" s="32" t="s">
        <v>659</v>
      </c>
    </row>
    <row r="75" spans="1:12" ht="45.75" customHeight="1" x14ac:dyDescent="0.25">
      <c r="A75" s="22">
        <v>41911</v>
      </c>
      <c r="B75" s="11" t="s">
        <v>496</v>
      </c>
      <c r="C75" s="3476" t="s">
        <v>660</v>
      </c>
      <c r="D75" s="3478"/>
      <c r="E75" s="3478"/>
      <c r="F75" s="3478"/>
      <c r="G75" s="3478"/>
      <c r="H75" s="3478"/>
      <c r="I75" s="3478"/>
      <c r="J75" s="3477"/>
      <c r="K75" s="2469"/>
      <c r="L75" s="124"/>
    </row>
    <row r="76" spans="1:12" ht="35.25" customHeight="1" x14ac:dyDescent="0.25">
      <c r="A76" s="36">
        <v>41929</v>
      </c>
      <c r="B76" s="37" t="s">
        <v>12</v>
      </c>
      <c r="C76" s="90">
        <v>130</v>
      </c>
      <c r="D76" s="123">
        <f>+C76*(100-E76)/100</f>
        <v>104</v>
      </c>
      <c r="E76" s="90">
        <v>20</v>
      </c>
      <c r="F76" s="90"/>
      <c r="G76" s="90">
        <v>60</v>
      </c>
      <c r="H76" s="90"/>
      <c r="I76" s="90"/>
      <c r="J76" s="90"/>
      <c r="K76" s="2523"/>
      <c r="L76" s="125" t="s">
        <v>504</v>
      </c>
    </row>
    <row r="77" spans="1:12" ht="22.5" customHeight="1" x14ac:dyDescent="0.25">
      <c r="A77" s="22">
        <v>41932</v>
      </c>
      <c r="B77" s="11" t="s">
        <v>14</v>
      </c>
      <c r="C77" s="3470" t="s">
        <v>507</v>
      </c>
      <c r="D77" s="3471"/>
      <c r="E77" s="3471"/>
      <c r="F77" s="3471"/>
      <c r="G77" s="3471"/>
      <c r="H77" s="3471"/>
      <c r="I77" s="3471"/>
      <c r="J77" s="3472"/>
      <c r="K77" s="2462"/>
      <c r="L77" s="124"/>
    </row>
    <row r="78" spans="1:12" ht="20.100000000000001" customHeight="1" x14ac:dyDescent="0.25">
      <c r="A78" s="22">
        <v>41938</v>
      </c>
      <c r="B78" s="11" t="s">
        <v>14</v>
      </c>
      <c r="C78" s="3470" t="s">
        <v>661</v>
      </c>
      <c r="D78" s="3471"/>
      <c r="E78" s="3471"/>
      <c r="F78" s="3471"/>
      <c r="G78" s="3471"/>
      <c r="H78" s="3471"/>
      <c r="I78" s="3471"/>
      <c r="J78" s="3472"/>
      <c r="K78" s="2462"/>
      <c r="L78" s="124"/>
    </row>
    <row r="79" spans="1:12" ht="57" customHeight="1" x14ac:dyDescent="0.25">
      <c r="A79" s="22">
        <v>41947</v>
      </c>
      <c r="B79" s="420" t="s">
        <v>31</v>
      </c>
      <c r="C79" s="3884" t="s">
        <v>1384</v>
      </c>
      <c r="D79" s="3478"/>
      <c r="E79" s="3478"/>
      <c r="F79" s="3478"/>
      <c r="G79" s="3478"/>
      <c r="H79" s="3478"/>
      <c r="I79" s="3478"/>
      <c r="J79" s="3477"/>
      <c r="K79" s="2469"/>
      <c r="L79" s="1024" t="s">
        <v>1908</v>
      </c>
    </row>
    <row r="80" spans="1:12" ht="24" customHeight="1" x14ac:dyDescent="0.25">
      <c r="A80" s="245">
        <v>42343</v>
      </c>
      <c r="B80" s="12" t="s">
        <v>372</v>
      </c>
      <c r="C80" s="3884" t="s">
        <v>1325</v>
      </c>
      <c r="D80" s="4390"/>
      <c r="E80" s="4390"/>
      <c r="F80" s="4390"/>
      <c r="G80" s="4390"/>
      <c r="H80" s="4390"/>
      <c r="I80" s="4390"/>
      <c r="J80" s="4391"/>
      <c r="K80" s="2750"/>
      <c r="L80" s="248"/>
    </row>
    <row r="81" spans="1:12" ht="27.75" customHeight="1" thickBot="1" x14ac:dyDescent="0.3">
      <c r="A81" s="28">
        <v>41980</v>
      </c>
      <c r="B81" s="12" t="s">
        <v>12</v>
      </c>
      <c r="C81" s="252">
        <v>255</v>
      </c>
      <c r="D81" s="253">
        <f>+C81*(100-E81)/100</f>
        <v>178.5</v>
      </c>
      <c r="E81" s="252">
        <v>30</v>
      </c>
      <c r="F81" s="252"/>
      <c r="G81" s="252">
        <v>80</v>
      </c>
      <c r="H81" s="252"/>
      <c r="I81" s="252"/>
      <c r="J81" s="252"/>
      <c r="K81" s="2483"/>
      <c r="L81" s="185" t="s">
        <v>662</v>
      </c>
    </row>
    <row r="82" spans="1:12" ht="22.5" customHeight="1" thickTop="1" x14ac:dyDescent="0.25">
      <c r="A82" s="39">
        <v>42028</v>
      </c>
      <c r="B82" s="40" t="s">
        <v>186</v>
      </c>
      <c r="C82" s="254"/>
      <c r="D82" s="255"/>
      <c r="E82" s="254"/>
      <c r="F82" s="254"/>
      <c r="G82" s="254"/>
      <c r="H82" s="254">
        <v>5505</v>
      </c>
      <c r="I82" s="254">
        <v>95</v>
      </c>
      <c r="J82" s="254"/>
      <c r="K82" s="2551"/>
      <c r="L82" s="41" t="s">
        <v>628</v>
      </c>
    </row>
    <row r="83" spans="1:12" ht="15.75" customHeight="1" x14ac:dyDescent="0.25">
      <c r="A83" s="22">
        <v>42059</v>
      </c>
      <c r="B83" s="11" t="s">
        <v>496</v>
      </c>
      <c r="C83" s="3473" t="s">
        <v>557</v>
      </c>
      <c r="D83" s="3474"/>
      <c r="E83" s="3474"/>
      <c r="F83" s="3474"/>
      <c r="G83" s="3474"/>
      <c r="H83" s="3474"/>
      <c r="I83" s="3474"/>
      <c r="J83" s="3475"/>
      <c r="K83" s="2465"/>
      <c r="L83" s="124"/>
    </row>
    <row r="84" spans="1:12" ht="15.75" customHeight="1" x14ac:dyDescent="0.25">
      <c r="A84" s="246">
        <v>42104</v>
      </c>
      <c r="B84" s="247" t="s">
        <v>372</v>
      </c>
      <c r="C84" s="3473" t="s">
        <v>1326</v>
      </c>
      <c r="D84" s="3474"/>
      <c r="E84" s="3474"/>
      <c r="F84" s="3474"/>
      <c r="G84" s="3474"/>
      <c r="H84" s="3474"/>
      <c r="I84" s="3474"/>
      <c r="J84" s="3475"/>
      <c r="K84" s="2465"/>
      <c r="L84" s="124"/>
    </row>
    <row r="85" spans="1:12" x14ac:dyDescent="0.25">
      <c r="A85" s="59">
        <v>42119</v>
      </c>
      <c r="B85" s="60" t="s">
        <v>12</v>
      </c>
      <c r="C85" s="329">
        <v>170</v>
      </c>
      <c r="D85" s="233">
        <f>+C85*(100-E85)/100</f>
        <v>119</v>
      </c>
      <c r="E85" s="329">
        <v>30</v>
      </c>
      <c r="F85" s="329"/>
      <c r="G85" s="329">
        <v>50</v>
      </c>
      <c r="H85" s="329"/>
      <c r="I85" s="329"/>
      <c r="J85" s="329"/>
      <c r="K85" s="2566"/>
      <c r="L85" s="155" t="s">
        <v>348</v>
      </c>
    </row>
    <row r="86" spans="1:12" ht="20.100000000000001" customHeight="1" x14ac:dyDescent="0.25">
      <c r="A86" s="22">
        <v>42122</v>
      </c>
      <c r="B86" s="250" t="s">
        <v>496</v>
      </c>
      <c r="C86" s="3473" t="s">
        <v>137</v>
      </c>
      <c r="D86" s="3474"/>
      <c r="E86" s="3474"/>
      <c r="F86" s="3474"/>
      <c r="G86" s="3474"/>
      <c r="H86" s="3474"/>
      <c r="I86" s="3474"/>
      <c r="J86" s="3475"/>
      <c r="K86" s="2491"/>
      <c r="L86" s="128"/>
    </row>
    <row r="87" spans="1:12" ht="20.100000000000001" customHeight="1" x14ac:dyDescent="0.25">
      <c r="A87" s="22">
        <v>42134</v>
      </c>
      <c r="B87" s="273" t="s">
        <v>186</v>
      </c>
      <c r="C87" s="232"/>
      <c r="D87" s="251"/>
      <c r="E87" s="232"/>
      <c r="F87" s="232"/>
      <c r="G87" s="232"/>
      <c r="H87" s="3614" t="s">
        <v>238</v>
      </c>
      <c r="I87" s="3615"/>
      <c r="J87" s="232"/>
      <c r="K87" s="2471"/>
      <c r="L87" s="3" t="s">
        <v>1345</v>
      </c>
    </row>
    <row r="88" spans="1:12" ht="15.75" customHeight="1" x14ac:dyDescent="0.25">
      <c r="A88" s="283">
        <v>42142</v>
      </c>
      <c r="B88" s="284" t="s">
        <v>14</v>
      </c>
      <c r="C88" s="3473" t="s">
        <v>1354</v>
      </c>
      <c r="D88" s="3474"/>
      <c r="E88" s="3474"/>
      <c r="F88" s="3474"/>
      <c r="G88" s="3474"/>
      <c r="H88" s="3474"/>
      <c r="I88" s="3474"/>
      <c r="J88" s="3475"/>
      <c r="K88" s="2465"/>
      <c r="L88" s="124"/>
    </row>
    <row r="89" spans="1:12" ht="20.100000000000001" customHeight="1" x14ac:dyDescent="0.25">
      <c r="A89" s="22">
        <v>42158</v>
      </c>
      <c r="B89" s="338" t="s">
        <v>496</v>
      </c>
      <c r="C89" s="3473" t="s">
        <v>137</v>
      </c>
      <c r="D89" s="3474"/>
      <c r="E89" s="3474"/>
      <c r="F89" s="3474"/>
      <c r="G89" s="3474"/>
      <c r="H89" s="3474"/>
      <c r="I89" s="3474"/>
      <c r="J89" s="3475"/>
      <c r="K89" s="2465"/>
      <c r="L89" s="124"/>
    </row>
    <row r="90" spans="1:12" ht="20.100000000000001" customHeight="1" x14ac:dyDescent="0.25">
      <c r="A90" s="3459">
        <v>42165</v>
      </c>
      <c r="B90" s="344" t="s">
        <v>372</v>
      </c>
      <c r="C90" s="3473" t="s">
        <v>1383</v>
      </c>
      <c r="D90" s="3474"/>
      <c r="E90" s="3474"/>
      <c r="F90" s="3474"/>
      <c r="G90" s="3474"/>
      <c r="H90" s="3474"/>
      <c r="I90" s="3474"/>
      <c r="J90" s="3475"/>
      <c r="K90" s="2465"/>
      <c r="L90" s="124"/>
    </row>
    <row r="91" spans="1:12" ht="20.100000000000001" customHeight="1" x14ac:dyDescent="0.25">
      <c r="A91" s="3460"/>
      <c r="B91" s="357" t="s">
        <v>12</v>
      </c>
      <c r="C91" s="256">
        <v>150</v>
      </c>
      <c r="D91" s="257">
        <f>+C91*(100-E91)/100</f>
        <v>105</v>
      </c>
      <c r="E91" s="256">
        <v>30</v>
      </c>
      <c r="F91" s="256"/>
      <c r="G91" s="256">
        <v>61</v>
      </c>
      <c r="H91" s="256"/>
      <c r="I91" s="256"/>
      <c r="J91" s="256"/>
      <c r="K91" s="2550"/>
      <c r="L91" s="358" t="s">
        <v>2020</v>
      </c>
    </row>
    <row r="92" spans="1:12" ht="20.100000000000001" customHeight="1" x14ac:dyDescent="0.25">
      <c r="A92" s="22">
        <v>42197</v>
      </c>
      <c r="B92" s="392" t="s">
        <v>186</v>
      </c>
      <c r="C92" s="256"/>
      <c r="D92" s="257"/>
      <c r="E92" s="256"/>
      <c r="F92" s="256"/>
      <c r="G92" s="256"/>
      <c r="H92" s="3693" t="s">
        <v>238</v>
      </c>
      <c r="I92" s="3744"/>
      <c r="J92" s="3694"/>
      <c r="K92" s="2568"/>
      <c r="L92" s="125" t="s">
        <v>1409</v>
      </c>
    </row>
    <row r="93" spans="1:12" ht="20.100000000000001" customHeight="1" x14ac:dyDescent="0.25">
      <c r="A93" s="22">
        <v>42201</v>
      </c>
      <c r="B93" s="395" t="s">
        <v>14</v>
      </c>
      <c r="C93" s="3473" t="s">
        <v>172</v>
      </c>
      <c r="D93" s="3474"/>
      <c r="E93" s="3474"/>
      <c r="F93" s="3474"/>
      <c r="G93" s="3474"/>
      <c r="H93" s="3474"/>
      <c r="I93" s="3474"/>
      <c r="J93" s="3475"/>
      <c r="K93" s="2465"/>
      <c r="L93" s="124"/>
    </row>
    <row r="94" spans="1:12" ht="44.25" customHeight="1" x14ac:dyDescent="0.25">
      <c r="A94" s="22">
        <v>42288</v>
      </c>
      <c r="B94" s="473" t="s">
        <v>14</v>
      </c>
      <c r="C94" s="3473" t="s">
        <v>1469</v>
      </c>
      <c r="D94" s="3474"/>
      <c r="E94" s="3474"/>
      <c r="F94" s="3474"/>
      <c r="G94" s="3474"/>
      <c r="H94" s="3514"/>
      <c r="I94" s="3514"/>
      <c r="J94" s="3475"/>
      <c r="K94" s="2465"/>
      <c r="L94" s="124"/>
    </row>
    <row r="95" spans="1:12" ht="20.100000000000001" customHeight="1" x14ac:dyDescent="0.25">
      <c r="A95" s="484">
        <v>42308</v>
      </c>
      <c r="B95" s="488" t="s">
        <v>186</v>
      </c>
      <c r="C95" s="110"/>
      <c r="D95" s="110"/>
      <c r="E95" s="110"/>
      <c r="F95" s="110"/>
      <c r="G95" s="110"/>
      <c r="H95" s="489">
        <v>5330</v>
      </c>
      <c r="I95" s="489">
        <v>100</v>
      </c>
      <c r="J95" s="110"/>
      <c r="K95" s="2461"/>
      <c r="L95" s="3" t="s">
        <v>1479</v>
      </c>
    </row>
    <row r="96" spans="1:12" x14ac:dyDescent="0.25">
      <c r="A96" s="541">
        <v>42335</v>
      </c>
      <c r="B96" s="540" t="s">
        <v>12</v>
      </c>
      <c r="C96" s="256">
        <v>105</v>
      </c>
      <c r="D96" s="257">
        <f>+C96*(100-E96)/100</f>
        <v>73.5</v>
      </c>
      <c r="E96" s="256">
        <v>30</v>
      </c>
      <c r="F96" s="256"/>
      <c r="G96" s="256">
        <v>50</v>
      </c>
      <c r="H96" s="256"/>
      <c r="I96" s="256"/>
      <c r="J96" s="256"/>
      <c r="K96" s="2550"/>
      <c r="L96" s="38" t="s">
        <v>1526</v>
      </c>
    </row>
    <row r="97" spans="1:12" ht="51.75" customHeight="1" x14ac:dyDescent="0.25">
      <c r="A97" s="22">
        <v>42431</v>
      </c>
      <c r="B97" s="638" t="s">
        <v>496</v>
      </c>
      <c r="C97" s="3473" t="s">
        <v>1641</v>
      </c>
      <c r="D97" s="3474"/>
      <c r="E97" s="3474"/>
      <c r="F97" s="3474"/>
      <c r="G97" s="3474"/>
      <c r="H97" s="3474"/>
      <c r="I97" s="3474"/>
      <c r="J97" s="3475"/>
      <c r="K97" s="2465"/>
      <c r="L97" s="124"/>
    </row>
    <row r="98" spans="1:12" ht="20.25" customHeight="1" x14ac:dyDescent="0.25">
      <c r="A98" s="805">
        <v>42439</v>
      </c>
      <c r="B98" s="804" t="s">
        <v>12</v>
      </c>
      <c r="C98" s="256">
        <v>110</v>
      </c>
      <c r="D98" s="257">
        <f>+C98*(100-E98)/100</f>
        <v>77</v>
      </c>
      <c r="E98" s="256">
        <v>30</v>
      </c>
      <c r="F98" s="256"/>
      <c r="G98" s="256">
        <v>55</v>
      </c>
      <c r="H98" s="256"/>
      <c r="I98" s="256"/>
      <c r="J98" s="256"/>
      <c r="K98" s="2550"/>
      <c r="L98" s="125" t="s">
        <v>1642</v>
      </c>
    </row>
    <row r="99" spans="1:12" x14ac:dyDescent="0.25">
      <c r="A99" s="22">
        <v>42470</v>
      </c>
      <c r="B99" s="676" t="s">
        <v>496</v>
      </c>
      <c r="C99" s="3473" t="s">
        <v>137</v>
      </c>
      <c r="D99" s="3474"/>
      <c r="E99" s="3474"/>
      <c r="F99" s="3474"/>
      <c r="G99" s="3474"/>
      <c r="H99" s="3474"/>
      <c r="I99" s="3474"/>
      <c r="J99" s="3475"/>
      <c r="K99" s="2465"/>
      <c r="L99" s="124"/>
    </row>
    <row r="100" spans="1:12" x14ac:dyDescent="0.25">
      <c r="A100" s="22">
        <v>42588</v>
      </c>
      <c r="B100" s="11" t="s">
        <v>186</v>
      </c>
      <c r="C100" s="232"/>
      <c r="D100" s="251"/>
      <c r="E100" s="232"/>
      <c r="F100" s="232"/>
      <c r="G100" s="232"/>
      <c r="H100" s="3482" t="s">
        <v>1837</v>
      </c>
      <c r="I100" s="3505"/>
      <c r="J100" s="3483"/>
      <c r="K100" s="2485"/>
      <c r="L100" s="3" t="s">
        <v>1838</v>
      </c>
    </row>
    <row r="101" spans="1:12" ht="43.5" customHeight="1" x14ac:dyDescent="0.25">
      <c r="A101" s="22">
        <v>42607</v>
      </c>
      <c r="B101" s="799" t="s">
        <v>14</v>
      </c>
      <c r="C101" s="3473" t="s">
        <v>1851</v>
      </c>
      <c r="D101" s="3474"/>
      <c r="E101" s="3474"/>
      <c r="F101" s="3474"/>
      <c r="G101" s="3474"/>
      <c r="H101" s="3474"/>
      <c r="I101" s="3474"/>
      <c r="J101" s="3475"/>
      <c r="K101" s="2465"/>
      <c r="L101" s="124"/>
    </row>
    <row r="102" spans="1:12" ht="20.100000000000001" customHeight="1" x14ac:dyDescent="0.25">
      <c r="A102" s="808">
        <v>42622</v>
      </c>
      <c r="B102" s="807" t="s">
        <v>12</v>
      </c>
      <c r="C102" s="256">
        <v>90</v>
      </c>
      <c r="D102" s="257">
        <f>+C102*(100-E102)/100</f>
        <v>54</v>
      </c>
      <c r="E102" s="256">
        <v>40</v>
      </c>
      <c r="F102" s="256"/>
      <c r="G102" s="256">
        <v>55</v>
      </c>
      <c r="H102" s="3693"/>
      <c r="I102" s="3744"/>
      <c r="J102" s="3694"/>
      <c r="K102" s="2568"/>
      <c r="L102" s="38" t="s">
        <v>1863</v>
      </c>
    </row>
    <row r="103" spans="1:12" ht="20.100000000000001" customHeight="1" x14ac:dyDescent="0.25">
      <c r="A103" s="856">
        <v>42647</v>
      </c>
      <c r="B103" s="825" t="s">
        <v>14</v>
      </c>
      <c r="C103" s="3473" t="s">
        <v>1900</v>
      </c>
      <c r="D103" s="3474"/>
      <c r="E103" s="3474"/>
      <c r="F103" s="3474"/>
      <c r="G103" s="3474"/>
      <c r="H103" s="3474"/>
      <c r="I103" s="3474"/>
      <c r="J103" s="3475"/>
      <c r="K103" s="2465"/>
    </row>
    <row r="104" spans="1:12" ht="63.75" customHeight="1" thickBot="1" x14ac:dyDescent="0.3">
      <c r="A104" s="33">
        <v>42725</v>
      </c>
      <c r="B104" s="34" t="s">
        <v>31</v>
      </c>
      <c r="C104" s="3509" t="s">
        <v>2208</v>
      </c>
      <c r="D104" s="3510"/>
      <c r="E104" s="3510"/>
      <c r="F104" s="3510"/>
      <c r="G104" s="3510"/>
      <c r="H104" s="3510"/>
      <c r="I104" s="3510"/>
      <c r="J104" s="3511"/>
      <c r="K104" s="2489"/>
      <c r="L104" s="1028" t="s">
        <v>1908</v>
      </c>
    </row>
    <row r="105" spans="1:12" ht="16.5" thickTop="1" x14ac:dyDescent="0.25">
      <c r="A105" s="946">
        <v>42744</v>
      </c>
      <c r="B105" s="952" t="s">
        <v>12</v>
      </c>
      <c r="C105" s="323">
        <v>195</v>
      </c>
      <c r="D105" s="955">
        <f>+C105*(100-E105)/100</f>
        <v>117</v>
      </c>
      <c r="E105" s="323">
        <v>40</v>
      </c>
      <c r="F105" s="323"/>
      <c r="G105" s="323">
        <v>70</v>
      </c>
      <c r="H105" s="954"/>
      <c r="I105" s="954"/>
      <c r="J105" s="954"/>
      <c r="K105" s="2622"/>
      <c r="L105" s="154" t="s">
        <v>2018</v>
      </c>
    </row>
    <row r="106" spans="1:12" x14ac:dyDescent="0.25">
      <c r="A106" s="22">
        <v>42798</v>
      </c>
      <c r="B106" s="947" t="s">
        <v>186</v>
      </c>
      <c r="C106" s="232"/>
      <c r="D106" s="251"/>
      <c r="E106" s="232"/>
      <c r="F106" s="232"/>
      <c r="G106" s="232"/>
      <c r="H106" s="3482" t="s">
        <v>1837</v>
      </c>
      <c r="I106" s="3505"/>
      <c r="J106" s="3483"/>
      <c r="K106" s="2485"/>
      <c r="L106" s="124" t="s">
        <v>2064</v>
      </c>
    </row>
    <row r="107" spans="1:12" x14ac:dyDescent="0.25">
      <c r="A107" s="22">
        <v>42826</v>
      </c>
      <c r="B107" s="1053" t="s">
        <v>496</v>
      </c>
      <c r="C107" s="3473" t="s">
        <v>2148</v>
      </c>
      <c r="D107" s="3474"/>
      <c r="E107" s="3474"/>
      <c r="F107" s="3474"/>
      <c r="G107" s="3474"/>
      <c r="H107" s="3474"/>
      <c r="I107" s="3474"/>
      <c r="J107" s="3475"/>
      <c r="K107" s="2465"/>
      <c r="L107" s="124"/>
    </row>
    <row r="108" spans="1:12" ht="20.100000000000001" customHeight="1" x14ac:dyDescent="0.25">
      <c r="A108" s="22">
        <v>42829</v>
      </c>
      <c r="B108" s="1053" t="s">
        <v>26</v>
      </c>
      <c r="C108" s="3473" t="s">
        <v>2149</v>
      </c>
      <c r="D108" s="3474"/>
      <c r="E108" s="3474"/>
      <c r="F108" s="3474"/>
      <c r="G108" s="3474"/>
      <c r="H108" s="3474"/>
      <c r="I108" s="3474"/>
      <c r="J108" s="3475"/>
      <c r="K108" s="2465"/>
      <c r="L108" s="124"/>
    </row>
    <row r="109" spans="1:12" ht="38.25" customHeight="1" x14ac:dyDescent="0.25">
      <c r="A109" s="22">
        <v>42893</v>
      </c>
      <c r="B109" s="11" t="s">
        <v>14</v>
      </c>
      <c r="C109" s="3473" t="s">
        <v>2209</v>
      </c>
      <c r="D109" s="3474"/>
      <c r="E109" s="3474"/>
      <c r="F109" s="3474"/>
      <c r="G109" s="3474"/>
      <c r="H109" s="3474"/>
      <c r="I109" s="3474"/>
      <c r="J109" s="3475"/>
      <c r="K109" s="2465"/>
      <c r="L109" s="1179" t="s">
        <v>1638</v>
      </c>
    </row>
    <row r="110" spans="1:12" x14ac:dyDescent="0.25">
      <c r="A110" s="22">
        <v>42896</v>
      </c>
      <c r="B110" s="11" t="s">
        <v>12</v>
      </c>
      <c r="C110" s="232">
        <v>150</v>
      </c>
      <c r="D110" s="251">
        <f>+C110*(100-E110)/100</f>
        <v>82.5</v>
      </c>
      <c r="E110" s="232">
        <v>45</v>
      </c>
      <c r="F110" s="232"/>
      <c r="G110" s="232">
        <v>80</v>
      </c>
      <c r="H110" s="232"/>
      <c r="I110" s="232"/>
      <c r="J110" s="232"/>
      <c r="K110" s="2471"/>
      <c r="L110" s="124" t="s">
        <v>22</v>
      </c>
    </row>
    <row r="111" spans="1:12" ht="37.5" customHeight="1" x14ac:dyDescent="0.25">
      <c r="A111" s="22">
        <v>42938</v>
      </c>
      <c r="B111" s="1222" t="s">
        <v>14</v>
      </c>
      <c r="C111" s="3473" t="s">
        <v>2255</v>
      </c>
      <c r="D111" s="3474"/>
      <c r="E111" s="3474"/>
      <c r="F111" s="3474"/>
      <c r="G111" s="3474"/>
      <c r="H111" s="3474"/>
      <c r="I111" s="3474"/>
      <c r="J111" s="3475"/>
      <c r="K111" s="2465"/>
      <c r="L111" s="124"/>
    </row>
    <row r="112" spans="1:12" ht="20.100000000000001" customHeight="1" thickBot="1" x14ac:dyDescent="0.3">
      <c r="A112" s="1443">
        <v>43079</v>
      </c>
      <c r="B112" s="1451" t="s">
        <v>186</v>
      </c>
      <c r="C112" s="331"/>
      <c r="D112" s="331">
        <f>+C112*(100-E112)/100</f>
        <v>0</v>
      </c>
      <c r="E112" s="331"/>
      <c r="F112" s="331"/>
      <c r="G112" s="331"/>
      <c r="H112" s="3502" t="s">
        <v>1837</v>
      </c>
      <c r="I112" s="3845"/>
      <c r="J112" s="3503"/>
      <c r="K112" s="2581"/>
      <c r="L112" s="128" t="s">
        <v>2391</v>
      </c>
    </row>
    <row r="113" spans="1:12" ht="20.100000000000001" customHeight="1" thickTop="1" x14ac:dyDescent="0.25">
      <c r="A113" s="39">
        <v>43124</v>
      </c>
      <c r="B113" s="40" t="s">
        <v>496</v>
      </c>
      <c r="C113" s="3595" t="s">
        <v>2443</v>
      </c>
      <c r="D113" s="3596"/>
      <c r="E113" s="3596"/>
      <c r="F113" s="3596"/>
      <c r="G113" s="3596"/>
      <c r="H113" s="3596"/>
      <c r="I113" s="3596"/>
      <c r="J113" s="3597"/>
      <c r="K113" s="2522"/>
      <c r="L113" s="140"/>
    </row>
    <row r="114" spans="1:12" ht="36" customHeight="1" x14ac:dyDescent="0.25">
      <c r="A114" s="22">
        <v>43126</v>
      </c>
      <c r="B114" s="11" t="s">
        <v>14</v>
      </c>
      <c r="C114" s="3473" t="s">
        <v>2444</v>
      </c>
      <c r="D114" s="3474"/>
      <c r="E114" s="3474"/>
      <c r="F114" s="3474"/>
      <c r="G114" s="3474"/>
      <c r="H114" s="3474"/>
      <c r="I114" s="3474"/>
      <c r="J114" s="3475"/>
      <c r="K114" s="2465"/>
      <c r="L114" s="124"/>
    </row>
    <row r="115" spans="1:12" x14ac:dyDescent="0.25">
      <c r="A115" s="22">
        <v>43128</v>
      </c>
      <c r="B115" s="11" t="s">
        <v>186</v>
      </c>
      <c r="C115" s="232"/>
      <c r="D115" s="251">
        <f t="shared" ref="D115:D158" si="0">+C115*(100-E115)/100</f>
        <v>0</v>
      </c>
      <c r="E115" s="232"/>
      <c r="F115" s="232"/>
      <c r="G115" s="232"/>
      <c r="H115" s="232">
        <v>5150</v>
      </c>
      <c r="I115" s="232">
        <v>91</v>
      </c>
      <c r="J115" s="232"/>
      <c r="K115" s="2471"/>
      <c r="L115" s="124"/>
    </row>
    <row r="116" spans="1:12" x14ac:dyDescent="0.25">
      <c r="A116" s="22">
        <v>43130</v>
      </c>
      <c r="B116" s="11" t="s">
        <v>12</v>
      </c>
      <c r="C116" s="232">
        <v>145</v>
      </c>
      <c r="D116" s="251">
        <f t="shared" si="0"/>
        <v>87</v>
      </c>
      <c r="E116" s="232">
        <v>40</v>
      </c>
      <c r="F116" s="232"/>
      <c r="G116" s="232">
        <v>85</v>
      </c>
      <c r="H116" s="232"/>
      <c r="I116" s="232"/>
      <c r="J116" s="232"/>
      <c r="K116" s="2471"/>
      <c r="L116" s="124" t="s">
        <v>2450</v>
      </c>
    </row>
    <row r="117" spans="1:12" ht="50.25" customHeight="1" x14ac:dyDescent="0.25">
      <c r="A117" s="22">
        <v>43144</v>
      </c>
      <c r="B117" s="11" t="s">
        <v>16</v>
      </c>
      <c r="C117" s="3473" t="s">
        <v>2470</v>
      </c>
      <c r="D117" s="3474"/>
      <c r="E117" s="3474"/>
      <c r="F117" s="3474"/>
      <c r="G117" s="3474"/>
      <c r="H117" s="3474"/>
      <c r="I117" s="3474"/>
      <c r="J117" s="3475"/>
      <c r="K117" s="2465"/>
      <c r="L117" s="124"/>
    </row>
    <row r="118" spans="1:12" ht="18" customHeight="1" x14ac:dyDescent="0.25">
      <c r="A118" s="1552">
        <v>43195</v>
      </c>
      <c r="B118" s="1553" t="s">
        <v>33</v>
      </c>
      <c r="C118" s="3473" t="s">
        <v>2556</v>
      </c>
      <c r="D118" s="3474"/>
      <c r="E118" s="3474"/>
      <c r="F118" s="3474"/>
      <c r="G118" s="3474"/>
      <c r="H118" s="3474"/>
      <c r="I118" s="3474"/>
      <c r="J118" s="3475"/>
      <c r="K118" s="2465"/>
      <c r="L118" s="124"/>
    </row>
    <row r="119" spans="1:12" ht="69.75" customHeight="1" x14ac:dyDescent="0.25">
      <c r="A119" s="1254">
        <v>43198</v>
      </c>
      <c r="B119" s="1255" t="s">
        <v>31</v>
      </c>
      <c r="C119" s="3583" t="s">
        <v>2562</v>
      </c>
      <c r="D119" s="3584"/>
      <c r="E119" s="3584"/>
      <c r="F119" s="3584"/>
      <c r="G119" s="3584"/>
      <c r="H119" s="3584"/>
      <c r="I119" s="3584"/>
      <c r="J119" s="3585"/>
      <c r="K119" s="2518"/>
      <c r="L119" s="1306" t="s">
        <v>1908</v>
      </c>
    </row>
    <row r="120" spans="1:12" x14ac:dyDescent="0.25">
      <c r="A120" s="22">
        <v>43207</v>
      </c>
      <c r="B120" s="11" t="s">
        <v>12</v>
      </c>
      <c r="C120" s="232">
        <v>155</v>
      </c>
      <c r="D120" s="251">
        <f t="shared" si="0"/>
        <v>71.3</v>
      </c>
      <c r="E120" s="232">
        <v>54</v>
      </c>
      <c r="F120" s="232"/>
      <c r="G120" s="232">
        <v>75</v>
      </c>
      <c r="H120" s="232"/>
      <c r="I120" s="232"/>
      <c r="J120" s="232"/>
      <c r="K120" s="2471"/>
      <c r="L120" s="124" t="s">
        <v>2018</v>
      </c>
    </row>
    <row r="121" spans="1:12" ht="20.100000000000001" customHeight="1" x14ac:dyDescent="0.25">
      <c r="A121" s="22">
        <v>43250</v>
      </c>
      <c r="B121" s="11" t="s">
        <v>14</v>
      </c>
      <c r="C121" s="3473" t="s">
        <v>2603</v>
      </c>
      <c r="D121" s="3474"/>
      <c r="E121" s="3474"/>
      <c r="F121" s="3474"/>
      <c r="G121" s="3474"/>
      <c r="H121" s="3474"/>
      <c r="I121" s="3474"/>
      <c r="J121" s="3475"/>
      <c r="K121" s="2465"/>
      <c r="L121" s="124"/>
    </row>
    <row r="122" spans="1:12" ht="20.100000000000001" customHeight="1" x14ac:dyDescent="0.25">
      <c r="A122" s="1638">
        <v>43301</v>
      </c>
      <c r="B122" s="1639" t="s">
        <v>186</v>
      </c>
      <c r="C122" s="232"/>
      <c r="D122" s="251"/>
      <c r="E122" s="232"/>
      <c r="F122" s="232"/>
      <c r="G122" s="232"/>
      <c r="H122" s="232">
        <v>5180</v>
      </c>
      <c r="I122" s="232">
        <v>95</v>
      </c>
      <c r="J122" s="232"/>
      <c r="K122" s="2471"/>
      <c r="L122" s="124"/>
    </row>
    <row r="123" spans="1:12" ht="20.100000000000001" customHeight="1" x14ac:dyDescent="0.25">
      <c r="A123" s="22">
        <v>43327</v>
      </c>
      <c r="B123" s="11" t="s">
        <v>12</v>
      </c>
      <c r="C123" s="232">
        <v>130</v>
      </c>
      <c r="D123" s="251">
        <f t="shared" si="0"/>
        <v>52</v>
      </c>
      <c r="E123" s="232">
        <v>60</v>
      </c>
      <c r="F123" s="232" t="s">
        <v>159</v>
      </c>
      <c r="G123" s="232">
        <v>60</v>
      </c>
      <c r="H123" s="232"/>
      <c r="I123" s="232"/>
      <c r="J123" s="232"/>
      <c r="K123" s="2471"/>
      <c r="L123" s="124" t="s">
        <v>2668</v>
      </c>
    </row>
    <row r="124" spans="1:12" ht="20.100000000000001" customHeight="1" x14ac:dyDescent="0.25">
      <c r="A124" s="22">
        <v>43379</v>
      </c>
      <c r="B124" s="11" t="s">
        <v>186</v>
      </c>
      <c r="C124" s="251"/>
      <c r="D124" s="251"/>
      <c r="E124" s="251"/>
      <c r="F124" s="251"/>
      <c r="G124" s="251"/>
      <c r="H124" s="251">
        <v>5360</v>
      </c>
      <c r="I124" s="251">
        <v>100</v>
      </c>
      <c r="J124" s="232"/>
      <c r="K124" s="2471"/>
      <c r="L124" s="124"/>
    </row>
    <row r="125" spans="1:12" x14ac:dyDescent="0.25">
      <c r="A125" s="22">
        <v>43398</v>
      </c>
      <c r="B125" s="11" t="s">
        <v>12</v>
      </c>
      <c r="C125" s="232">
        <v>160</v>
      </c>
      <c r="D125" s="251">
        <f t="shared" si="0"/>
        <v>64</v>
      </c>
      <c r="E125" s="232">
        <v>60</v>
      </c>
      <c r="F125" s="232"/>
      <c r="G125" s="232">
        <v>75</v>
      </c>
      <c r="H125" s="232"/>
      <c r="I125" s="232"/>
      <c r="J125" s="232"/>
      <c r="K125" s="2471"/>
      <c r="L125" s="124" t="s">
        <v>2710</v>
      </c>
    </row>
    <row r="126" spans="1:12" ht="20.100000000000001" customHeight="1" thickBot="1" x14ac:dyDescent="0.3">
      <c r="A126" s="33">
        <v>43413</v>
      </c>
      <c r="B126" s="34" t="s">
        <v>186</v>
      </c>
      <c r="C126" s="1853"/>
      <c r="D126" s="1851"/>
      <c r="E126" s="1853"/>
      <c r="F126" s="1853"/>
      <c r="G126" s="1853"/>
      <c r="H126" s="1853">
        <v>5335</v>
      </c>
      <c r="I126" s="1853">
        <v>100</v>
      </c>
      <c r="J126" s="1853"/>
      <c r="K126" s="2565"/>
      <c r="L126" s="144" t="s">
        <v>40</v>
      </c>
    </row>
    <row r="127" spans="1:12" ht="20.100000000000001" customHeight="1" thickTop="1" x14ac:dyDescent="0.25">
      <c r="A127" s="1850">
        <v>43471</v>
      </c>
      <c r="B127" s="1852" t="s">
        <v>12</v>
      </c>
      <c r="C127" s="323">
        <v>160</v>
      </c>
      <c r="D127" s="1854">
        <f t="shared" si="0"/>
        <v>64</v>
      </c>
      <c r="E127" s="323">
        <v>60</v>
      </c>
      <c r="F127" s="323"/>
      <c r="G127" s="323">
        <v>80</v>
      </c>
      <c r="H127" s="323"/>
      <c r="I127" s="323"/>
      <c r="J127" s="323"/>
      <c r="K127" s="2622"/>
      <c r="L127" s="154" t="s">
        <v>2710</v>
      </c>
    </row>
    <row r="128" spans="1:12" ht="20.100000000000001" customHeight="1" x14ac:dyDescent="0.25">
      <c r="A128" s="22">
        <v>43485</v>
      </c>
      <c r="B128" s="11" t="s">
        <v>496</v>
      </c>
      <c r="C128" s="3666" t="s">
        <v>2931</v>
      </c>
      <c r="D128" s="3667"/>
      <c r="E128" s="3667"/>
      <c r="F128" s="3667"/>
      <c r="G128" s="3667"/>
      <c r="H128" s="3667"/>
      <c r="I128" s="3667"/>
      <c r="J128" s="3668"/>
      <c r="K128" s="2547"/>
      <c r="L128" s="124"/>
    </row>
    <row r="129" spans="1:12" ht="20.100000000000001" customHeight="1" x14ac:dyDescent="0.25">
      <c r="A129" s="22">
        <v>43570</v>
      </c>
      <c r="B129" s="11" t="s">
        <v>186</v>
      </c>
      <c r="C129" s="258"/>
      <c r="D129" s="1637"/>
      <c r="E129" s="258"/>
      <c r="F129" s="258"/>
      <c r="G129" s="258"/>
      <c r="H129" s="258" t="s">
        <v>1837</v>
      </c>
      <c r="I129" s="258"/>
      <c r="J129" s="258"/>
      <c r="K129" s="2546"/>
      <c r="L129" s="124" t="s">
        <v>40</v>
      </c>
    </row>
    <row r="130" spans="1:12" ht="20.100000000000001" customHeight="1" x14ac:dyDescent="0.25">
      <c r="A130" s="22">
        <v>43573</v>
      </c>
      <c r="B130" s="11" t="s">
        <v>14</v>
      </c>
      <c r="C130" s="3473" t="s">
        <v>3006</v>
      </c>
      <c r="D130" s="3474"/>
      <c r="E130" s="3474"/>
      <c r="F130" s="3474"/>
      <c r="G130" s="3474"/>
      <c r="H130" s="3474"/>
      <c r="I130" s="3474"/>
      <c r="J130" s="3475"/>
      <c r="K130" s="2465"/>
      <c r="L130" s="124"/>
    </row>
    <row r="131" spans="1:12" ht="20.100000000000001" customHeight="1" x14ac:dyDescent="0.25">
      <c r="A131" s="22">
        <v>43579</v>
      </c>
      <c r="B131" s="11" t="s">
        <v>12</v>
      </c>
      <c r="C131" s="258">
        <v>155</v>
      </c>
      <c r="D131" s="1637">
        <f t="shared" si="0"/>
        <v>31</v>
      </c>
      <c r="E131" s="258">
        <v>80</v>
      </c>
      <c r="F131" s="258" t="s">
        <v>159</v>
      </c>
      <c r="G131" s="258">
        <v>100</v>
      </c>
      <c r="H131" s="258"/>
      <c r="I131" s="258"/>
      <c r="J131" s="258"/>
      <c r="K131" s="2546"/>
      <c r="L131" s="124" t="s">
        <v>3025</v>
      </c>
    </row>
    <row r="132" spans="1:12" ht="39" customHeight="1" x14ac:dyDescent="0.25">
      <c r="A132" s="22">
        <v>43607</v>
      </c>
      <c r="B132" s="11" t="s">
        <v>14</v>
      </c>
      <c r="C132" s="3473" t="s">
        <v>3068</v>
      </c>
      <c r="D132" s="3474"/>
      <c r="E132" s="3474"/>
      <c r="F132" s="3474"/>
      <c r="G132" s="3474"/>
      <c r="H132" s="3474"/>
      <c r="I132" s="3474"/>
      <c r="J132" s="3475"/>
      <c r="K132" s="2465"/>
      <c r="L132" s="124"/>
    </row>
    <row r="133" spans="1:12" ht="33" customHeight="1" x14ac:dyDescent="0.25">
      <c r="A133" s="22">
        <v>43713</v>
      </c>
      <c r="B133" s="11" t="s">
        <v>14</v>
      </c>
      <c r="C133" s="3473" t="s">
        <v>3184</v>
      </c>
      <c r="D133" s="3474"/>
      <c r="E133" s="3474"/>
      <c r="F133" s="3474"/>
      <c r="G133" s="3474"/>
      <c r="H133" s="3474"/>
      <c r="I133" s="3474"/>
      <c r="J133" s="3475"/>
      <c r="K133" s="2465"/>
      <c r="L133" s="124"/>
    </row>
    <row r="134" spans="1:12" x14ac:dyDescent="0.25">
      <c r="A134" s="22">
        <v>43726</v>
      </c>
      <c r="B134" s="2082" t="s">
        <v>12</v>
      </c>
      <c r="C134" s="258">
        <v>170</v>
      </c>
      <c r="D134" s="1637">
        <f t="shared" si="0"/>
        <v>39.1</v>
      </c>
      <c r="E134" s="258">
        <v>77</v>
      </c>
      <c r="F134" s="258"/>
      <c r="G134" s="258">
        <v>75</v>
      </c>
      <c r="H134" s="258"/>
      <c r="I134" s="258"/>
      <c r="J134" s="258"/>
      <c r="K134" s="2546"/>
      <c r="L134" s="124" t="s">
        <v>3190</v>
      </c>
    </row>
    <row r="135" spans="1:12" ht="49.5" customHeight="1" x14ac:dyDescent="0.25">
      <c r="A135" s="22">
        <v>43739</v>
      </c>
      <c r="B135" s="11" t="s">
        <v>14</v>
      </c>
      <c r="C135" s="3473" t="s">
        <v>3222</v>
      </c>
      <c r="D135" s="3474"/>
      <c r="E135" s="3474"/>
      <c r="F135" s="3474"/>
      <c r="G135" s="3474"/>
      <c r="H135" s="3474"/>
      <c r="I135" s="3474"/>
      <c r="J135" s="3475"/>
      <c r="K135" s="2465"/>
      <c r="L135" s="158" t="s">
        <v>3157</v>
      </c>
    </row>
    <row r="136" spans="1:12" ht="37.5" customHeight="1" x14ac:dyDescent="0.25">
      <c r="A136" s="22">
        <v>43743</v>
      </c>
      <c r="B136" s="11" t="s">
        <v>14</v>
      </c>
      <c r="C136" s="3473" t="s">
        <v>3231</v>
      </c>
      <c r="D136" s="3474"/>
      <c r="E136" s="3474"/>
      <c r="F136" s="3474"/>
      <c r="G136" s="3474"/>
      <c r="H136" s="3474"/>
      <c r="I136" s="3474"/>
      <c r="J136" s="3475"/>
      <c r="K136" s="2465"/>
      <c r="L136" s="158" t="s">
        <v>3226</v>
      </c>
    </row>
    <row r="137" spans="1:12" ht="35.25" customHeight="1" x14ac:dyDescent="0.25">
      <c r="A137" s="22">
        <v>43749</v>
      </c>
      <c r="B137" s="11" t="s">
        <v>14</v>
      </c>
      <c r="C137" s="3473" t="s">
        <v>3236</v>
      </c>
      <c r="D137" s="3474"/>
      <c r="E137" s="3474"/>
      <c r="F137" s="3474"/>
      <c r="G137" s="3474"/>
      <c r="H137" s="3474"/>
      <c r="I137" s="3474"/>
      <c r="J137" s="3475"/>
      <c r="K137" s="2465"/>
      <c r="L137" s="158" t="s">
        <v>3237</v>
      </c>
    </row>
    <row r="138" spans="1:12" x14ac:dyDescent="0.25">
      <c r="A138" s="22">
        <v>43761</v>
      </c>
      <c r="B138" s="11" t="s">
        <v>14</v>
      </c>
      <c r="C138" s="3473" t="s">
        <v>546</v>
      </c>
      <c r="D138" s="3474"/>
      <c r="E138" s="3474"/>
      <c r="F138" s="3474"/>
      <c r="G138" s="3474"/>
      <c r="H138" s="3474"/>
      <c r="I138" s="3474"/>
      <c r="J138" s="3475"/>
      <c r="K138" s="2465"/>
      <c r="L138" s="124"/>
    </row>
    <row r="139" spans="1:12" s="493" customFormat="1" ht="25.5" customHeight="1" x14ac:dyDescent="0.25">
      <c r="A139" s="202">
        <v>43770</v>
      </c>
      <c r="B139" s="203" t="s">
        <v>14</v>
      </c>
      <c r="C139" s="4149" t="s">
        <v>3433</v>
      </c>
      <c r="D139" s="4150"/>
      <c r="E139" s="4150"/>
      <c r="F139" s="4150"/>
      <c r="G139" s="4150"/>
      <c r="H139" s="4150"/>
      <c r="I139" s="4150"/>
      <c r="J139" s="4151"/>
      <c r="K139" s="2646"/>
      <c r="L139" s="492"/>
    </row>
    <row r="140" spans="1:12" x14ac:dyDescent="0.25">
      <c r="A140" s="22">
        <v>43985</v>
      </c>
      <c r="B140" s="11" t="s">
        <v>33</v>
      </c>
      <c r="C140" s="4149" t="s">
        <v>3681</v>
      </c>
      <c r="D140" s="4150"/>
      <c r="E140" s="4150"/>
      <c r="F140" s="4150"/>
      <c r="G140" s="4150"/>
      <c r="H140" s="4150"/>
      <c r="I140" s="4150"/>
      <c r="J140" s="4151"/>
      <c r="K140" s="2645"/>
      <c r="L140" s="124"/>
    </row>
    <row r="141" spans="1:12" x14ac:dyDescent="0.25">
      <c r="A141" s="22"/>
      <c r="B141" s="11"/>
      <c r="C141" s="258"/>
      <c r="D141" s="1637">
        <f t="shared" si="0"/>
        <v>0</v>
      </c>
      <c r="E141" s="258"/>
      <c r="F141" s="258"/>
      <c r="G141" s="258"/>
      <c r="H141" s="258"/>
      <c r="I141" s="258"/>
      <c r="J141" s="258"/>
      <c r="K141" s="2546"/>
      <c r="L141" s="124"/>
    </row>
    <row r="142" spans="1:12" x14ac:dyDescent="0.25">
      <c r="A142" s="22"/>
      <c r="B142" s="11"/>
      <c r="C142" s="258"/>
      <c r="D142" s="1637">
        <f t="shared" si="0"/>
        <v>0</v>
      </c>
      <c r="E142" s="258"/>
      <c r="F142" s="258"/>
      <c r="G142" s="258"/>
      <c r="H142" s="258"/>
      <c r="I142" s="258"/>
      <c r="J142" s="258"/>
      <c r="K142" s="2546"/>
      <c r="L142" s="124"/>
    </row>
    <row r="143" spans="1:12" x14ac:dyDescent="0.25">
      <c r="A143" s="22"/>
      <c r="B143" s="11"/>
      <c r="C143" s="258"/>
      <c r="D143" s="1637">
        <f t="shared" si="0"/>
        <v>0</v>
      </c>
      <c r="E143" s="258"/>
      <c r="F143" s="258"/>
      <c r="G143" s="258"/>
      <c r="H143" s="258"/>
      <c r="I143" s="258"/>
      <c r="J143" s="258"/>
      <c r="K143" s="2546"/>
      <c r="L143" s="124"/>
    </row>
    <row r="144" spans="1:12" x14ac:dyDescent="0.25">
      <c r="A144" s="22"/>
      <c r="B144" s="11"/>
      <c r="C144" s="110"/>
      <c r="D144" s="1637">
        <f t="shared" si="0"/>
        <v>0</v>
      </c>
      <c r="E144" s="110"/>
      <c r="F144" s="110"/>
      <c r="G144" s="110"/>
      <c r="H144" s="110"/>
      <c r="I144" s="110"/>
      <c r="J144" s="110"/>
      <c r="K144" s="2461"/>
      <c r="L144" s="124"/>
    </row>
    <row r="145" spans="1:12" x14ac:dyDescent="0.25">
      <c r="A145" s="22"/>
      <c r="B145" s="11"/>
      <c r="C145" s="110"/>
      <c r="D145" s="1637">
        <f t="shared" si="0"/>
        <v>0</v>
      </c>
      <c r="E145" s="110"/>
      <c r="F145" s="110"/>
      <c r="G145" s="110"/>
      <c r="H145" s="110"/>
      <c r="I145" s="110"/>
      <c r="J145" s="110"/>
      <c r="K145" s="2461"/>
      <c r="L145" s="124"/>
    </row>
    <row r="146" spans="1:12" x14ac:dyDescent="0.25">
      <c r="A146" s="22"/>
      <c r="B146" s="11"/>
      <c r="C146" s="110"/>
      <c r="D146" s="1637">
        <f t="shared" si="0"/>
        <v>0</v>
      </c>
      <c r="E146" s="110"/>
      <c r="F146" s="110"/>
      <c r="G146" s="110"/>
      <c r="H146" s="110"/>
      <c r="I146" s="110"/>
      <c r="J146" s="110"/>
      <c r="K146" s="2461"/>
      <c r="L146" s="124"/>
    </row>
    <row r="147" spans="1:12" x14ac:dyDescent="0.25">
      <c r="A147" s="22"/>
      <c r="B147" s="11"/>
      <c r="C147" s="110"/>
      <c r="D147" s="1637">
        <f t="shared" si="0"/>
        <v>0</v>
      </c>
      <c r="E147" s="110"/>
      <c r="F147" s="110"/>
      <c r="G147" s="110"/>
      <c r="H147" s="110"/>
      <c r="I147" s="110"/>
      <c r="J147" s="110"/>
      <c r="K147" s="2461"/>
      <c r="L147" s="124"/>
    </row>
    <row r="148" spans="1:12" x14ac:dyDescent="0.25">
      <c r="A148" s="22"/>
      <c r="B148" s="11"/>
      <c r="C148" s="110"/>
      <c r="D148" s="1637">
        <f t="shared" si="0"/>
        <v>0</v>
      </c>
      <c r="E148" s="110"/>
      <c r="F148" s="110"/>
      <c r="G148" s="110"/>
      <c r="H148" s="110"/>
      <c r="I148" s="110"/>
      <c r="J148" s="110"/>
      <c r="K148" s="2461"/>
      <c r="L148" s="124"/>
    </row>
    <row r="149" spans="1:12" x14ac:dyDescent="0.25">
      <c r="A149" s="22"/>
      <c r="B149" s="11"/>
      <c r="C149" s="110"/>
      <c r="D149" s="1637">
        <f t="shared" si="0"/>
        <v>0</v>
      </c>
      <c r="E149" s="110"/>
      <c r="F149" s="110"/>
      <c r="G149" s="110"/>
      <c r="H149" s="110"/>
      <c r="I149" s="110"/>
      <c r="J149" s="110"/>
      <c r="K149" s="2461"/>
      <c r="L149" s="124"/>
    </row>
    <row r="150" spans="1:12" x14ac:dyDescent="0.25">
      <c r="A150" s="22"/>
      <c r="B150" s="11"/>
      <c r="C150" s="110"/>
      <c r="D150" s="1637">
        <f t="shared" si="0"/>
        <v>0</v>
      </c>
      <c r="E150" s="110"/>
      <c r="F150" s="110"/>
      <c r="G150" s="110"/>
      <c r="H150" s="110"/>
      <c r="I150" s="110"/>
      <c r="J150" s="110"/>
      <c r="K150" s="2461"/>
      <c r="L150" s="124"/>
    </row>
    <row r="151" spans="1:12" x14ac:dyDescent="0.25">
      <c r="A151" s="22"/>
      <c r="B151" s="11"/>
      <c r="C151" s="110"/>
      <c r="D151" s="1637">
        <f t="shared" si="0"/>
        <v>0</v>
      </c>
      <c r="E151" s="110"/>
      <c r="F151" s="110"/>
      <c r="G151" s="110"/>
      <c r="H151" s="110"/>
      <c r="I151" s="110"/>
      <c r="J151" s="110"/>
      <c r="K151" s="2461"/>
      <c r="L151" s="124"/>
    </row>
    <row r="152" spans="1:12" x14ac:dyDescent="0.25">
      <c r="A152" s="22"/>
      <c r="B152" s="11"/>
      <c r="C152" s="110"/>
      <c r="D152" s="1637">
        <f t="shared" si="0"/>
        <v>0</v>
      </c>
      <c r="E152" s="110"/>
      <c r="F152" s="110"/>
      <c r="G152" s="110"/>
      <c r="H152" s="110"/>
      <c r="I152" s="110"/>
      <c r="J152" s="110"/>
      <c r="K152" s="2461"/>
      <c r="L152" s="124"/>
    </row>
    <row r="153" spans="1:12" x14ac:dyDescent="0.25">
      <c r="A153" s="22"/>
      <c r="B153" s="11"/>
      <c r="C153" s="110"/>
      <c r="D153" s="1637">
        <f t="shared" si="0"/>
        <v>0</v>
      </c>
      <c r="E153" s="110"/>
      <c r="F153" s="110"/>
      <c r="G153" s="110"/>
      <c r="H153" s="110"/>
      <c r="I153" s="110"/>
      <c r="J153" s="110"/>
      <c r="K153" s="2461"/>
      <c r="L153" s="124"/>
    </row>
    <row r="154" spans="1:12" x14ac:dyDescent="0.25">
      <c r="A154" s="22"/>
      <c r="B154" s="11"/>
      <c r="C154" s="110"/>
      <c r="D154" s="1637">
        <f t="shared" si="0"/>
        <v>0</v>
      </c>
      <c r="E154" s="110"/>
      <c r="F154" s="110"/>
      <c r="G154" s="110"/>
      <c r="H154" s="110"/>
      <c r="I154" s="110"/>
      <c r="J154" s="110"/>
      <c r="K154" s="2461"/>
      <c r="L154" s="124"/>
    </row>
    <row r="155" spans="1:12" x14ac:dyDescent="0.25">
      <c r="A155" s="22"/>
      <c r="B155" s="11"/>
      <c r="C155" s="110"/>
      <c r="D155" s="1637">
        <f t="shared" si="0"/>
        <v>0</v>
      </c>
      <c r="E155" s="110"/>
      <c r="F155" s="110"/>
      <c r="G155" s="110"/>
      <c r="H155" s="110"/>
      <c r="I155" s="110"/>
      <c r="J155" s="110"/>
      <c r="K155" s="2461"/>
      <c r="L155" s="124"/>
    </row>
    <row r="156" spans="1:12" x14ac:dyDescent="0.25">
      <c r="A156" s="22"/>
      <c r="B156" s="11"/>
      <c r="C156" s="110"/>
      <c r="D156" s="1637">
        <f t="shared" si="0"/>
        <v>0</v>
      </c>
      <c r="E156" s="110"/>
      <c r="F156" s="110"/>
      <c r="G156" s="110"/>
      <c r="H156" s="110"/>
      <c r="I156" s="110"/>
      <c r="J156" s="110"/>
      <c r="K156" s="2461"/>
      <c r="L156" s="124"/>
    </row>
    <row r="157" spans="1:12" x14ac:dyDescent="0.25">
      <c r="A157" s="22"/>
      <c r="B157" s="11"/>
      <c r="C157" s="110"/>
      <c r="D157" s="1637">
        <f t="shared" si="0"/>
        <v>0</v>
      </c>
      <c r="E157" s="110"/>
      <c r="F157" s="110"/>
      <c r="G157" s="110"/>
      <c r="H157" s="110"/>
      <c r="I157" s="110"/>
      <c r="J157" s="110"/>
      <c r="K157" s="2461"/>
      <c r="L157" s="124"/>
    </row>
    <row r="158" spans="1:12" x14ac:dyDescent="0.25">
      <c r="A158" s="22"/>
      <c r="B158" s="11"/>
      <c r="C158" s="110"/>
      <c r="D158" s="1637">
        <f t="shared" si="0"/>
        <v>0</v>
      </c>
      <c r="E158" s="110"/>
      <c r="F158" s="110"/>
      <c r="G158" s="110"/>
      <c r="H158" s="110"/>
      <c r="I158" s="110"/>
      <c r="J158" s="110"/>
      <c r="K158" s="2461"/>
      <c r="L158" s="124"/>
    </row>
    <row r="159" spans="1:12" x14ac:dyDescent="0.25">
      <c r="A159" s="22"/>
      <c r="B159" s="11"/>
      <c r="C159" s="110"/>
      <c r="D159" s="110"/>
      <c r="E159" s="110"/>
      <c r="F159" s="110"/>
      <c r="G159" s="110"/>
      <c r="H159" s="110"/>
      <c r="I159" s="110"/>
      <c r="J159" s="110"/>
      <c r="K159" s="2461"/>
      <c r="L159" s="124"/>
    </row>
    <row r="160" spans="1:12" x14ac:dyDescent="0.25">
      <c r="A160" s="22"/>
      <c r="B160" s="11"/>
      <c r="C160" s="110"/>
      <c r="D160" s="110"/>
      <c r="E160" s="110"/>
      <c r="F160" s="110"/>
      <c r="G160" s="110"/>
      <c r="H160" s="110"/>
      <c r="I160" s="110"/>
      <c r="J160" s="110"/>
      <c r="K160" s="2461"/>
      <c r="L160" s="124"/>
    </row>
    <row r="161" spans="1:12" x14ac:dyDescent="0.25">
      <c r="A161" s="22"/>
      <c r="B161" s="11"/>
      <c r="C161" s="110"/>
      <c r="D161" s="110"/>
      <c r="E161" s="110"/>
      <c r="F161" s="110"/>
      <c r="G161" s="110"/>
      <c r="H161" s="110"/>
      <c r="I161" s="110"/>
      <c r="J161" s="110"/>
      <c r="K161" s="2461"/>
      <c r="L161" s="124"/>
    </row>
    <row r="162" spans="1:12" x14ac:dyDescent="0.25">
      <c r="A162" s="22"/>
      <c r="B162" s="11"/>
      <c r="C162" s="110"/>
      <c r="D162" s="110"/>
      <c r="E162" s="110"/>
      <c r="F162" s="110"/>
      <c r="G162" s="110"/>
      <c r="H162" s="110"/>
      <c r="I162" s="110"/>
      <c r="J162" s="110"/>
      <c r="K162" s="2461"/>
      <c r="L162" s="124"/>
    </row>
    <row r="163" spans="1:12" x14ac:dyDescent="0.25">
      <c r="A163" s="22"/>
      <c r="L163" s="124"/>
    </row>
    <row r="164" spans="1:12" x14ac:dyDescent="0.25">
      <c r="A164" s="22"/>
      <c r="L164" s="124"/>
    </row>
  </sheetData>
  <autoFilter ref="B6:K6"/>
  <customSheetViews>
    <customSheetView guid="{A61807DE-1A9F-4D9E-AA9C-2C2A4B8D3195}" showAutoFilter="1">
      <pane ySplit="6" topLeftCell="A100" activePane="bottomLeft" state="frozen"/>
      <selection pane="bottomLeft" activeCell="J110" sqref="J110"/>
      <pageMargins left="0.7" right="0.7" top="0.75" bottom="0.75" header="0.3" footer="0.3"/>
      <autoFilter ref="B6:B178"/>
    </customSheetView>
    <customSheetView guid="{C5727CAE-36E7-4F5C-A23D-3D3BFC529126}" showAutoFilter="1">
      <pane ySplit="6" topLeftCell="A100" activePane="bottomLeft" state="frozen"/>
      <selection pane="bottomLeft" activeCell="J110" sqref="J110"/>
      <pageMargins left="0.7" right="0.7" top="0.75" bottom="0.75" header="0.3" footer="0.3"/>
      <autoFilter ref="B6:B178"/>
    </customSheetView>
    <customSheetView guid="{DA733677-58EB-43A1-AB08-BCD2B2774334}" showAutoFilter="1">
      <pane ySplit="6" topLeftCell="A100" activePane="bottomLeft" state="frozen"/>
      <selection pane="bottomLeft" activeCell="J110" sqref="J110"/>
      <pageMargins left="0.7" right="0.7" top="0.75" bottom="0.75" header="0.3" footer="0.3"/>
      <autoFilter ref="B6:B178"/>
    </customSheetView>
  </customSheetViews>
  <mergeCells count="104">
    <mergeCell ref="C138:J138"/>
    <mergeCell ref="C136:J136"/>
    <mergeCell ref="C135:J135"/>
    <mergeCell ref="C130:J130"/>
    <mergeCell ref="C128:J128"/>
    <mergeCell ref="C137:J137"/>
    <mergeCell ref="C113:J113"/>
    <mergeCell ref="C114:J114"/>
    <mergeCell ref="H112:J112"/>
    <mergeCell ref="C111:J111"/>
    <mergeCell ref="C119:J119"/>
    <mergeCell ref="C117:J117"/>
    <mergeCell ref="C118:J118"/>
    <mergeCell ref="C121:J121"/>
    <mergeCell ref="C133:J133"/>
    <mergeCell ref="C132:J132"/>
    <mergeCell ref="C107:J107"/>
    <mergeCell ref="C108:J108"/>
    <mergeCell ref="C104:J104"/>
    <mergeCell ref="C103:J103"/>
    <mergeCell ref="H102:J102"/>
    <mergeCell ref="C101:J101"/>
    <mergeCell ref="C94:J94"/>
    <mergeCell ref="C97:J97"/>
    <mergeCell ref="C93:J93"/>
    <mergeCell ref="H100:J100"/>
    <mergeCell ref="C99:J99"/>
    <mergeCell ref="A1:L1"/>
    <mergeCell ref="A2:B2"/>
    <mergeCell ref="C2:F2"/>
    <mergeCell ref="G2:H2"/>
    <mergeCell ref="I2:J2"/>
    <mergeCell ref="A8:A9"/>
    <mergeCell ref="C10:J10"/>
    <mergeCell ref="C3:F3"/>
    <mergeCell ref="I3:J3"/>
    <mergeCell ref="A3:B3"/>
    <mergeCell ref="I4:J4"/>
    <mergeCell ref="C4:F4"/>
    <mergeCell ref="A4:B4"/>
    <mergeCell ref="C7:J7"/>
    <mergeCell ref="A5:B5"/>
    <mergeCell ref="C5:F5"/>
    <mergeCell ref="K2:L2"/>
    <mergeCell ref="K3:L3"/>
    <mergeCell ref="K4:L4"/>
    <mergeCell ref="K5:L5"/>
    <mergeCell ref="H92:J92"/>
    <mergeCell ref="C25:J25"/>
    <mergeCell ref="C75:J75"/>
    <mergeCell ref="C72:J72"/>
    <mergeCell ref="C73:J73"/>
    <mergeCell ref="A34:A35"/>
    <mergeCell ref="C34:J34"/>
    <mergeCell ref="C35:J35"/>
    <mergeCell ref="A55:A56"/>
    <mergeCell ref="C64:J64"/>
    <mergeCell ref="C60:J60"/>
    <mergeCell ref="A60:A61"/>
    <mergeCell ref="C55:J55"/>
    <mergeCell ref="C58:J58"/>
    <mergeCell ref="C61:J61"/>
    <mergeCell ref="C56:J56"/>
    <mergeCell ref="C41:J41"/>
    <mergeCell ref="A90:A91"/>
    <mergeCell ref="C90:J90"/>
    <mergeCell ref="C44:J44"/>
    <mergeCell ref="C51:J51"/>
    <mergeCell ref="C45:J45"/>
    <mergeCell ref="C53:J53"/>
    <mergeCell ref="C65:J65"/>
    <mergeCell ref="C59:J59"/>
    <mergeCell ref="C48:J48"/>
    <mergeCell ref="A24:A25"/>
    <mergeCell ref="C8:J8"/>
    <mergeCell ref="C30:J30"/>
    <mergeCell ref="C39:J39"/>
    <mergeCell ref="C54:J54"/>
    <mergeCell ref="A11:A12"/>
    <mergeCell ref="A14:A15"/>
    <mergeCell ref="C140:J140"/>
    <mergeCell ref="C139:J139"/>
    <mergeCell ref="G3:H5"/>
    <mergeCell ref="H106:J106"/>
    <mergeCell ref="C109:J109"/>
    <mergeCell ref="C83:J83"/>
    <mergeCell ref="C86:J86"/>
    <mergeCell ref="C80:J80"/>
    <mergeCell ref="C89:J89"/>
    <mergeCell ref="C88:J88"/>
    <mergeCell ref="H87:I87"/>
    <mergeCell ref="C84:J84"/>
    <mergeCell ref="C69:J69"/>
    <mergeCell ref="C31:J31"/>
    <mergeCell ref="C32:J32"/>
    <mergeCell ref="C50:J50"/>
    <mergeCell ref="C78:J78"/>
    <mergeCell ref="C79:J79"/>
    <mergeCell ref="C77:J77"/>
    <mergeCell ref="I5:J5"/>
    <mergeCell ref="C36:J36"/>
    <mergeCell ref="C66:J66"/>
    <mergeCell ref="C40:J40"/>
    <mergeCell ref="C43:J43"/>
  </mergeCells>
  <hyperlinks>
    <hyperlink ref="B79" r:id="rId1"/>
    <hyperlink ref="B54" r:id="rId2"/>
  </hyperlink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tabColor rgb="FFFF0000"/>
  </sheetPr>
  <dimension ref="A1:M159"/>
  <sheetViews>
    <sheetView workbookViewId="0">
      <pane ySplit="6" topLeftCell="A34" activePane="bottomLeft" state="frozen"/>
      <selection activeCell="C163" sqref="C163:J163"/>
      <selection pane="bottomLeft" activeCell="K54" sqref="K54"/>
    </sheetView>
  </sheetViews>
  <sheetFormatPr defaultRowHeight="15.75" x14ac:dyDescent="0.25"/>
  <cols>
    <col min="1" max="1" width="11" style="24" customWidth="1"/>
    <col min="2" max="10" width="10.140625" style="23" customWidth="1"/>
    <col min="11" max="11" width="10.140625" style="2453" customWidth="1"/>
    <col min="12" max="12" width="43.85546875" style="3" customWidth="1"/>
    <col min="13" max="16384" width="9.140625" style="10"/>
  </cols>
  <sheetData>
    <row r="1" spans="1:13" s="2" customFormat="1" ht="30.75" customHeight="1" thickTop="1" x14ac:dyDescent="0.25">
      <c r="A1" s="3562" t="s">
        <v>560</v>
      </c>
      <c r="B1" s="3563"/>
      <c r="C1" s="3563"/>
      <c r="D1" s="3563"/>
      <c r="E1" s="3563"/>
      <c r="F1" s="3563"/>
      <c r="G1" s="3563"/>
      <c r="H1" s="3563"/>
      <c r="I1" s="3563"/>
      <c r="J1" s="3563"/>
      <c r="K1" s="3563"/>
      <c r="L1" s="3564"/>
      <c r="M1" s="1"/>
    </row>
    <row r="2" spans="1:13" s="5" customFormat="1" ht="20.25" customHeight="1" x14ac:dyDescent="0.25">
      <c r="A2" s="3463" t="s">
        <v>259</v>
      </c>
      <c r="B2" s="3464"/>
      <c r="C2" s="3445"/>
      <c r="D2" s="3446"/>
      <c r="E2" s="3446"/>
      <c r="F2" s="3447"/>
      <c r="G2" s="3461"/>
      <c r="H2" s="3462"/>
      <c r="I2" s="3437" t="s">
        <v>260</v>
      </c>
      <c r="J2" s="3438"/>
      <c r="K2" s="3434"/>
      <c r="L2" s="3435"/>
      <c r="M2" s="4"/>
    </row>
    <row r="3" spans="1:13" s="5" customFormat="1" ht="20.25" customHeight="1" x14ac:dyDescent="0.25">
      <c r="A3" s="3463" t="s">
        <v>261</v>
      </c>
      <c r="B3" s="3464"/>
      <c r="C3" s="3445"/>
      <c r="D3" s="3446"/>
      <c r="E3" s="3446"/>
      <c r="F3" s="3447"/>
      <c r="G3" s="3440" t="s">
        <v>383</v>
      </c>
      <c r="H3" s="3441"/>
      <c r="I3" s="3437" t="s">
        <v>262</v>
      </c>
      <c r="J3" s="3438"/>
      <c r="K3" s="3434"/>
      <c r="L3" s="3435"/>
      <c r="M3" s="4"/>
    </row>
    <row r="4" spans="1:13" s="5" customFormat="1" ht="20.25" customHeight="1" x14ac:dyDescent="0.25">
      <c r="A4" s="3463" t="s">
        <v>263</v>
      </c>
      <c r="B4" s="3464"/>
      <c r="C4" s="3445"/>
      <c r="D4" s="3446"/>
      <c r="E4" s="3446"/>
      <c r="F4" s="3447"/>
      <c r="G4" s="3440"/>
      <c r="H4" s="3441"/>
      <c r="I4" s="3437" t="s">
        <v>264</v>
      </c>
      <c r="J4" s="3438"/>
      <c r="K4" s="3434"/>
      <c r="L4" s="3435"/>
      <c r="M4" s="4"/>
    </row>
    <row r="5" spans="1:13" s="5" customFormat="1" ht="20.25" customHeight="1" thickBot="1" x14ac:dyDescent="0.3">
      <c r="A5" s="3448" t="s">
        <v>265</v>
      </c>
      <c r="B5" s="3449"/>
      <c r="C5" s="3450"/>
      <c r="D5" s="3451"/>
      <c r="E5" s="3451"/>
      <c r="F5" s="3452"/>
      <c r="G5" s="48"/>
      <c r="H5" s="49"/>
      <c r="I5" s="3437" t="s">
        <v>397</v>
      </c>
      <c r="J5" s="3438"/>
      <c r="K5" s="3762" t="s">
        <v>2197</v>
      </c>
      <c r="L5" s="3763"/>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3" ht="63.75" customHeight="1" thickTop="1" x14ac:dyDescent="0.25">
      <c r="A7" s="19">
        <v>40736</v>
      </c>
      <c r="B7" s="20" t="s">
        <v>62</v>
      </c>
      <c r="C7" s="3867" t="s">
        <v>630</v>
      </c>
      <c r="D7" s="3867"/>
      <c r="E7" s="3867"/>
      <c r="F7" s="3867"/>
      <c r="G7" s="3867"/>
      <c r="H7" s="3867"/>
      <c r="I7" s="3867"/>
      <c r="J7" s="3867"/>
      <c r="K7" s="2797" t="s">
        <v>1908</v>
      </c>
      <c r="L7" s="21"/>
    </row>
    <row r="8" spans="1:13" ht="21.75" customHeight="1" x14ac:dyDescent="0.25">
      <c r="A8" s="22">
        <v>40740</v>
      </c>
      <c r="B8" s="11" t="s">
        <v>186</v>
      </c>
      <c r="C8" s="109"/>
      <c r="D8" s="109"/>
      <c r="E8" s="109"/>
      <c r="F8" s="109"/>
      <c r="G8" s="109"/>
      <c r="H8" s="109">
        <v>4760</v>
      </c>
      <c r="I8" s="109">
        <v>96</v>
      </c>
      <c r="J8" s="109"/>
      <c r="K8" s="2459"/>
      <c r="L8" s="3" t="s">
        <v>155</v>
      </c>
    </row>
    <row r="9" spans="1:13" ht="21.75" customHeight="1" x14ac:dyDescent="0.25">
      <c r="A9" s="22">
        <v>40741</v>
      </c>
      <c r="B9" s="11" t="s">
        <v>186</v>
      </c>
      <c r="C9" s="109"/>
      <c r="D9" s="109"/>
      <c r="E9" s="109"/>
      <c r="F9" s="109"/>
      <c r="G9" s="109"/>
      <c r="H9" s="23">
        <v>5480</v>
      </c>
      <c r="I9" s="23">
        <v>78</v>
      </c>
      <c r="J9" s="109"/>
      <c r="K9" s="2459"/>
      <c r="L9" s="3" t="s">
        <v>143</v>
      </c>
    </row>
    <row r="10" spans="1:13" ht="21.75" customHeight="1" x14ac:dyDescent="0.25">
      <c r="A10" s="22">
        <v>40742</v>
      </c>
      <c r="B10" s="11" t="s">
        <v>4</v>
      </c>
      <c r="C10" s="3439" t="s">
        <v>3601</v>
      </c>
      <c r="D10" s="3439"/>
      <c r="E10" s="3439"/>
      <c r="F10" s="3439"/>
      <c r="G10" s="3439"/>
      <c r="H10" s="3439"/>
      <c r="I10" s="3439"/>
      <c r="J10" s="3439"/>
      <c r="K10" s="2459"/>
    </row>
    <row r="11" spans="1:13" ht="20.100000000000001" customHeight="1" x14ac:dyDescent="0.25">
      <c r="A11" s="3484">
        <v>40743</v>
      </c>
      <c r="B11" s="11" t="s">
        <v>12</v>
      </c>
      <c r="C11" s="23">
        <v>140</v>
      </c>
      <c r="D11" s="23">
        <v>139</v>
      </c>
      <c r="E11" s="23">
        <v>1</v>
      </c>
      <c r="G11" s="23">
        <v>60</v>
      </c>
      <c r="J11" s="11"/>
      <c r="K11" s="2675"/>
      <c r="L11" s="3" t="s">
        <v>22</v>
      </c>
    </row>
    <row r="12" spans="1:13" ht="20.100000000000001" customHeight="1" x14ac:dyDescent="0.25">
      <c r="A12" s="3484"/>
      <c r="B12" s="11" t="s">
        <v>186</v>
      </c>
      <c r="H12" s="109">
        <v>5475</v>
      </c>
      <c r="I12" s="109">
        <v>86</v>
      </c>
      <c r="J12" s="109"/>
      <c r="K12" s="2459"/>
      <c r="L12" s="3" t="s">
        <v>145</v>
      </c>
    </row>
    <row r="13" spans="1:13" ht="20.100000000000001" customHeight="1" x14ac:dyDescent="0.25">
      <c r="A13" s="22">
        <v>40751</v>
      </c>
      <c r="B13" s="11" t="s">
        <v>26</v>
      </c>
      <c r="C13" s="3489" t="s">
        <v>161</v>
      </c>
      <c r="D13" s="3489"/>
      <c r="E13" s="3489"/>
      <c r="F13" s="3489"/>
      <c r="G13" s="3489"/>
      <c r="H13" s="3489"/>
      <c r="I13" s="3489"/>
      <c r="J13" s="3489"/>
    </row>
    <row r="14" spans="1:13" ht="20.100000000000001" customHeight="1" x14ac:dyDescent="0.25">
      <c r="A14" s="22">
        <v>40753</v>
      </c>
      <c r="B14" s="11" t="s">
        <v>186</v>
      </c>
      <c r="H14" s="23">
        <v>5470</v>
      </c>
      <c r="I14" s="23">
        <v>100</v>
      </c>
      <c r="L14" s="3" t="s">
        <v>631</v>
      </c>
    </row>
    <row r="15" spans="1:13" ht="20.100000000000001" customHeight="1" x14ac:dyDescent="0.25">
      <c r="A15" s="22">
        <v>40759</v>
      </c>
      <c r="B15" s="11" t="s">
        <v>12</v>
      </c>
      <c r="C15" s="23">
        <v>135</v>
      </c>
      <c r="D15" s="23">
        <v>134</v>
      </c>
      <c r="E15" s="23">
        <v>1</v>
      </c>
      <c r="F15" s="23" t="s">
        <v>159</v>
      </c>
      <c r="G15" s="23">
        <v>70</v>
      </c>
      <c r="L15" s="3" t="s">
        <v>22</v>
      </c>
    </row>
    <row r="16" spans="1:13" ht="20.100000000000001" customHeight="1" x14ac:dyDescent="0.25">
      <c r="A16" s="22">
        <v>40775</v>
      </c>
      <c r="B16" s="11" t="s">
        <v>12</v>
      </c>
      <c r="C16" s="23">
        <v>115</v>
      </c>
      <c r="D16" s="23">
        <v>114</v>
      </c>
      <c r="E16" s="23">
        <v>1</v>
      </c>
      <c r="F16" s="23" t="s">
        <v>159</v>
      </c>
      <c r="G16" s="23">
        <v>70</v>
      </c>
      <c r="L16" s="3" t="s">
        <v>22</v>
      </c>
    </row>
    <row r="17" spans="1:12" ht="20.25" customHeight="1" thickBot="1" x14ac:dyDescent="0.3">
      <c r="A17" s="28">
        <v>40797</v>
      </c>
      <c r="B17" s="12" t="s">
        <v>12</v>
      </c>
      <c r="C17" s="116"/>
      <c r="D17" s="116"/>
      <c r="E17" s="116"/>
      <c r="F17" s="116"/>
      <c r="G17" s="116"/>
      <c r="H17" s="116">
        <v>5495</v>
      </c>
      <c r="I17" s="116">
        <v>81</v>
      </c>
      <c r="J17" s="116"/>
      <c r="K17" s="2534"/>
      <c r="L17" s="13" t="s">
        <v>632</v>
      </c>
    </row>
    <row r="18" spans="1:12" ht="20.100000000000001" customHeight="1" thickTop="1" x14ac:dyDescent="0.25">
      <c r="A18" s="29">
        <v>40964</v>
      </c>
      <c r="B18" s="30" t="s">
        <v>190</v>
      </c>
      <c r="C18" s="3577" t="s">
        <v>191</v>
      </c>
      <c r="D18" s="3718"/>
      <c r="E18" s="3718"/>
      <c r="F18" s="3718"/>
      <c r="G18" s="3718"/>
      <c r="H18" s="3718"/>
      <c r="I18" s="3718"/>
      <c r="J18" s="3578"/>
      <c r="K18" s="2516"/>
      <c r="L18" s="43"/>
    </row>
    <row r="19" spans="1:12" ht="20.100000000000001" customHeight="1" x14ac:dyDescent="0.25">
      <c r="A19" s="22">
        <v>41001</v>
      </c>
      <c r="B19" s="11" t="s">
        <v>186</v>
      </c>
      <c r="H19" s="23">
        <v>5620</v>
      </c>
      <c r="I19" s="23">
        <v>100</v>
      </c>
      <c r="L19" s="32" t="s">
        <v>633</v>
      </c>
    </row>
    <row r="20" spans="1:12" ht="20.100000000000001" customHeight="1" x14ac:dyDescent="0.25">
      <c r="A20" s="22">
        <v>41039</v>
      </c>
      <c r="B20" s="11" t="s">
        <v>14</v>
      </c>
      <c r="C20" s="3445" t="s">
        <v>634</v>
      </c>
      <c r="D20" s="3446"/>
      <c r="E20" s="3446"/>
      <c r="F20" s="3446"/>
      <c r="G20" s="3446"/>
      <c r="H20" s="3446"/>
      <c r="I20" s="3446"/>
      <c r="J20" s="3447"/>
      <c r="K20" s="2454"/>
    </row>
    <row r="21" spans="1:12" ht="20.100000000000001" customHeight="1" thickBot="1" x14ac:dyDescent="0.3">
      <c r="A21" s="33">
        <v>41198</v>
      </c>
      <c r="B21" s="34" t="s">
        <v>186</v>
      </c>
      <c r="C21" s="117"/>
      <c r="D21" s="118"/>
      <c r="E21" s="117"/>
      <c r="F21" s="117"/>
      <c r="G21" s="117"/>
      <c r="H21" s="117">
        <v>5675</v>
      </c>
      <c r="I21" s="117">
        <v>74</v>
      </c>
      <c r="J21" s="117"/>
      <c r="K21" s="2456"/>
      <c r="L21" s="44" t="s">
        <v>635</v>
      </c>
    </row>
    <row r="22" spans="1:12" ht="20.100000000000001" customHeight="1" thickTop="1" x14ac:dyDescent="0.25">
      <c r="A22" s="45">
        <v>41285</v>
      </c>
      <c r="B22" s="46" t="s">
        <v>12</v>
      </c>
      <c r="C22" s="112">
        <v>35</v>
      </c>
      <c r="D22" s="119">
        <f t="shared" ref="D22:D84" si="0">+C22*(100-E22)/100</f>
        <v>34.65</v>
      </c>
      <c r="E22" s="112">
        <v>1</v>
      </c>
      <c r="F22" s="112"/>
      <c r="G22" s="112">
        <v>80</v>
      </c>
      <c r="H22" s="112"/>
      <c r="I22" s="112"/>
      <c r="J22" s="112"/>
      <c r="K22" s="2674"/>
      <c r="L22" s="47" t="s">
        <v>302</v>
      </c>
    </row>
    <row r="23" spans="1:12" ht="20.100000000000001" customHeight="1" x14ac:dyDescent="0.25">
      <c r="A23" s="22">
        <v>41286</v>
      </c>
      <c r="B23" s="11" t="s">
        <v>14</v>
      </c>
      <c r="C23" s="3470" t="s">
        <v>636</v>
      </c>
      <c r="D23" s="3471"/>
      <c r="E23" s="3471"/>
      <c r="F23" s="3471"/>
      <c r="G23" s="3471"/>
      <c r="H23" s="3471"/>
      <c r="I23" s="3471"/>
      <c r="J23" s="3472"/>
      <c r="K23" s="2462"/>
    </row>
    <row r="24" spans="1:12" ht="20.100000000000001" customHeight="1" x14ac:dyDescent="0.25">
      <c r="A24" s="22">
        <v>41301</v>
      </c>
      <c r="B24" s="11" t="s">
        <v>186</v>
      </c>
      <c r="D24" s="110"/>
      <c r="H24" s="3445" t="s">
        <v>306</v>
      </c>
      <c r="I24" s="3446"/>
      <c r="J24" s="3447"/>
      <c r="K24" s="2454"/>
      <c r="L24" s="32" t="s">
        <v>637</v>
      </c>
    </row>
    <row r="25" spans="1:12" ht="20.100000000000001" customHeight="1" x14ac:dyDescent="0.25">
      <c r="A25" s="22">
        <v>41372</v>
      </c>
      <c r="B25" s="11" t="s">
        <v>12</v>
      </c>
      <c r="C25" s="23">
        <v>30</v>
      </c>
      <c r="D25" s="110">
        <f t="shared" si="0"/>
        <v>29.7</v>
      </c>
      <c r="E25" s="23">
        <v>1</v>
      </c>
      <c r="G25" s="23">
        <v>70</v>
      </c>
      <c r="L25" s="3" t="s">
        <v>22</v>
      </c>
    </row>
    <row r="26" spans="1:12" ht="20.100000000000001" customHeight="1" x14ac:dyDescent="0.25">
      <c r="A26" s="22">
        <v>41536</v>
      </c>
      <c r="B26" s="11" t="s">
        <v>14</v>
      </c>
      <c r="C26" s="3470" t="s">
        <v>638</v>
      </c>
      <c r="D26" s="3471"/>
      <c r="E26" s="3471"/>
      <c r="F26" s="3471"/>
      <c r="G26" s="3471"/>
      <c r="H26" s="3471"/>
      <c r="I26" s="3471"/>
      <c r="J26" s="3472"/>
      <c r="K26" s="2462"/>
    </row>
    <row r="27" spans="1:12" ht="20.100000000000001" customHeight="1" x14ac:dyDescent="0.25">
      <c r="A27" s="22">
        <v>41543</v>
      </c>
      <c r="B27" s="11" t="s">
        <v>14</v>
      </c>
      <c r="C27" s="3470" t="s">
        <v>639</v>
      </c>
      <c r="D27" s="3471"/>
      <c r="E27" s="3471"/>
      <c r="F27" s="3471"/>
      <c r="G27" s="3471"/>
      <c r="H27" s="3471"/>
      <c r="I27" s="3471"/>
      <c r="J27" s="3472"/>
      <c r="K27" s="2462"/>
    </row>
    <row r="28" spans="1:12" ht="20.100000000000001" customHeight="1" x14ac:dyDescent="0.25">
      <c r="A28" s="3635">
        <v>41555</v>
      </c>
      <c r="B28" s="37" t="s">
        <v>12</v>
      </c>
      <c r="C28" s="90">
        <v>10</v>
      </c>
      <c r="D28" s="113">
        <f t="shared" si="0"/>
        <v>9.9</v>
      </c>
      <c r="E28" s="90">
        <v>1</v>
      </c>
      <c r="F28" s="90"/>
      <c r="G28" s="90">
        <v>80</v>
      </c>
      <c r="H28" s="90"/>
      <c r="I28" s="90"/>
      <c r="J28" s="90"/>
      <c r="K28" s="2523"/>
      <c r="L28" s="38" t="s">
        <v>22</v>
      </c>
    </row>
    <row r="29" spans="1:12" ht="20.100000000000001" customHeight="1" x14ac:dyDescent="0.25">
      <c r="A29" s="3636"/>
      <c r="B29" s="37" t="s">
        <v>186</v>
      </c>
      <c r="C29" s="90"/>
      <c r="D29" s="113"/>
      <c r="E29" s="90"/>
      <c r="F29" s="90"/>
      <c r="G29" s="90"/>
      <c r="H29" s="90">
        <v>5360</v>
      </c>
      <c r="I29" s="90">
        <v>82</v>
      </c>
      <c r="J29" s="90"/>
      <c r="K29" s="2523"/>
      <c r="L29" s="38" t="s">
        <v>640</v>
      </c>
    </row>
    <row r="30" spans="1:12" ht="16.5" thickBot="1" x14ac:dyDescent="0.3">
      <c r="A30" s="28">
        <v>41557</v>
      </c>
      <c r="B30" s="12" t="s">
        <v>33</v>
      </c>
      <c r="C30" s="3519" t="s">
        <v>382</v>
      </c>
      <c r="D30" s="3520"/>
      <c r="E30" s="3520"/>
      <c r="F30" s="3520"/>
      <c r="G30" s="3520"/>
      <c r="H30" s="3520"/>
      <c r="I30" s="3520"/>
      <c r="J30" s="3521"/>
      <c r="K30" s="2494"/>
      <c r="L30" s="13"/>
    </row>
    <row r="31" spans="1:12" ht="20.100000000000001" customHeight="1" thickTop="1" x14ac:dyDescent="0.25">
      <c r="A31" s="29">
        <v>41662</v>
      </c>
      <c r="B31" s="30" t="s">
        <v>12</v>
      </c>
      <c r="C31" s="120">
        <v>55</v>
      </c>
      <c r="D31" s="121">
        <f t="shared" si="0"/>
        <v>54.45</v>
      </c>
      <c r="E31" s="120">
        <v>1</v>
      </c>
      <c r="F31" s="120"/>
      <c r="G31" s="120">
        <v>85</v>
      </c>
      <c r="H31" s="120" t="s">
        <v>301</v>
      </c>
      <c r="I31" s="120"/>
      <c r="J31" s="120"/>
      <c r="K31" s="2687"/>
      <c r="L31" s="31" t="s">
        <v>310</v>
      </c>
    </row>
    <row r="32" spans="1:12" x14ac:dyDescent="0.25">
      <c r="A32" s="22">
        <v>41884</v>
      </c>
      <c r="B32" s="11" t="s">
        <v>186</v>
      </c>
      <c r="C32" s="108"/>
      <c r="D32" s="108"/>
      <c r="E32" s="108"/>
      <c r="F32" s="108"/>
      <c r="G32" s="108"/>
      <c r="H32" s="108">
        <v>5665</v>
      </c>
      <c r="I32" s="108">
        <v>100</v>
      </c>
      <c r="J32" s="108"/>
      <c r="K32" s="2467"/>
      <c r="L32" s="32" t="s">
        <v>641</v>
      </c>
    </row>
    <row r="33" spans="1:12" x14ac:dyDescent="0.25">
      <c r="A33" s="22">
        <v>41905</v>
      </c>
      <c r="B33" s="11" t="s">
        <v>14</v>
      </c>
      <c r="C33" s="3470" t="s">
        <v>494</v>
      </c>
      <c r="D33" s="3471"/>
      <c r="E33" s="3471"/>
      <c r="F33" s="3471"/>
      <c r="G33" s="3471"/>
      <c r="H33" s="3471"/>
      <c r="I33" s="3471"/>
      <c r="J33" s="3472"/>
      <c r="K33" s="2462"/>
    </row>
    <row r="34" spans="1:12" ht="20.100000000000001" customHeight="1" thickBot="1" x14ac:dyDescent="0.3">
      <c r="A34" s="22">
        <v>41929</v>
      </c>
      <c r="B34" s="11" t="s">
        <v>12</v>
      </c>
      <c r="C34" s="23">
        <v>35</v>
      </c>
      <c r="D34" s="108">
        <f t="shared" si="0"/>
        <v>34.65</v>
      </c>
      <c r="E34" s="23">
        <v>1</v>
      </c>
      <c r="G34" s="23">
        <v>60</v>
      </c>
      <c r="K34" s="2534"/>
      <c r="L34" s="13" t="s">
        <v>505</v>
      </c>
    </row>
    <row r="35" spans="1:12" ht="16.5" thickTop="1" x14ac:dyDescent="0.25">
      <c r="A35" s="39">
        <v>42013</v>
      </c>
      <c r="B35" s="40" t="s">
        <v>530</v>
      </c>
      <c r="C35" s="3530" t="s">
        <v>531</v>
      </c>
      <c r="D35" s="3531"/>
      <c r="E35" s="3531"/>
      <c r="F35" s="3531"/>
      <c r="G35" s="3531"/>
      <c r="H35" s="3531"/>
      <c r="I35" s="3531"/>
      <c r="J35" s="3532"/>
      <c r="K35" s="2497"/>
      <c r="L35" s="41"/>
    </row>
    <row r="36" spans="1:12" x14ac:dyDescent="0.25">
      <c r="A36" s="191">
        <v>42051</v>
      </c>
      <c r="B36" s="20" t="s">
        <v>186</v>
      </c>
      <c r="C36" s="194"/>
      <c r="D36" s="195"/>
      <c r="E36" s="195"/>
      <c r="F36" s="195"/>
      <c r="G36" s="195"/>
      <c r="H36" s="195"/>
      <c r="I36" s="195"/>
      <c r="J36" s="196"/>
      <c r="K36" s="2666"/>
      <c r="L36" s="32" t="s">
        <v>628</v>
      </c>
    </row>
    <row r="37" spans="1:12" ht="20.100000000000001" customHeight="1" x14ac:dyDescent="0.25">
      <c r="A37" s="22">
        <v>42059</v>
      </c>
      <c r="B37" s="11" t="s">
        <v>14</v>
      </c>
      <c r="C37" s="3476" t="s">
        <v>1297</v>
      </c>
      <c r="D37" s="3478"/>
      <c r="E37" s="3478"/>
      <c r="F37" s="3478"/>
      <c r="G37" s="3478"/>
      <c r="H37" s="3478"/>
      <c r="I37" s="3478"/>
      <c r="J37" s="3477"/>
      <c r="K37" s="2469"/>
    </row>
    <row r="38" spans="1:12" ht="20.100000000000001" customHeight="1" x14ac:dyDescent="0.25">
      <c r="A38" s="22">
        <v>42166</v>
      </c>
      <c r="B38" s="356" t="s">
        <v>12</v>
      </c>
      <c r="C38" s="23">
        <v>35</v>
      </c>
      <c r="D38" s="108">
        <f t="shared" si="0"/>
        <v>32.9</v>
      </c>
      <c r="E38" s="23">
        <v>6</v>
      </c>
      <c r="G38" s="23">
        <v>56</v>
      </c>
      <c r="L38" s="3" t="s">
        <v>1386</v>
      </c>
    </row>
    <row r="39" spans="1:12" ht="20.100000000000001" customHeight="1" x14ac:dyDescent="0.25">
      <c r="A39" s="484">
        <v>42308</v>
      </c>
      <c r="B39" s="488" t="s">
        <v>186</v>
      </c>
      <c r="C39" s="110"/>
      <c r="D39" s="110"/>
      <c r="E39" s="110"/>
      <c r="F39" s="110"/>
      <c r="G39" s="110"/>
      <c r="H39" s="489">
        <v>5770</v>
      </c>
      <c r="I39" s="489">
        <v>100</v>
      </c>
      <c r="J39" s="110"/>
      <c r="K39" s="2461"/>
      <c r="L39" s="3" t="s">
        <v>1480</v>
      </c>
    </row>
    <row r="40" spans="1:12" ht="20.100000000000001" customHeight="1" x14ac:dyDescent="0.25">
      <c r="A40" s="22">
        <v>42396</v>
      </c>
      <c r="B40" s="609" t="s">
        <v>14</v>
      </c>
      <c r="C40" s="3476" t="s">
        <v>494</v>
      </c>
      <c r="D40" s="3478"/>
      <c r="E40" s="3478"/>
      <c r="F40" s="3478"/>
      <c r="G40" s="3478"/>
      <c r="H40" s="3478"/>
      <c r="I40" s="3478"/>
      <c r="J40" s="3477"/>
      <c r="K40" s="2469"/>
    </row>
    <row r="41" spans="1:12" ht="20.100000000000001" customHeight="1" x14ac:dyDescent="0.25">
      <c r="A41" s="22">
        <v>42398</v>
      </c>
      <c r="B41" s="610" t="s">
        <v>12</v>
      </c>
      <c r="C41" s="23">
        <v>15</v>
      </c>
      <c r="D41" s="108">
        <f t="shared" si="0"/>
        <v>14.25</v>
      </c>
      <c r="E41" s="23">
        <v>5</v>
      </c>
      <c r="G41" s="23">
        <v>55</v>
      </c>
      <c r="L41" s="3" t="s">
        <v>1589</v>
      </c>
    </row>
    <row r="42" spans="1:12" x14ac:dyDescent="0.25">
      <c r="A42" s="689">
        <v>42487</v>
      </c>
      <c r="B42" s="690" t="s">
        <v>14</v>
      </c>
      <c r="C42" s="4149" t="s">
        <v>1705</v>
      </c>
      <c r="D42" s="4150"/>
      <c r="E42" s="4150"/>
      <c r="F42" s="4150"/>
      <c r="G42" s="4150"/>
      <c r="H42" s="4150"/>
      <c r="I42" s="4150"/>
      <c r="J42" s="4151"/>
      <c r="K42" s="2645"/>
    </row>
    <row r="43" spans="1:12" x14ac:dyDescent="0.25">
      <c r="A43" s="22">
        <v>42560</v>
      </c>
      <c r="B43" s="756" t="s">
        <v>33</v>
      </c>
      <c r="C43" s="3473" t="s">
        <v>1783</v>
      </c>
      <c r="D43" s="3474"/>
      <c r="E43" s="3474"/>
      <c r="F43" s="3474"/>
      <c r="G43" s="3474"/>
      <c r="H43" s="3474"/>
      <c r="I43" s="3474"/>
      <c r="J43" s="3475"/>
      <c r="K43" s="2465"/>
    </row>
    <row r="44" spans="1:12" ht="20.100000000000001" customHeight="1" x14ac:dyDescent="0.25">
      <c r="A44" s="3459">
        <v>42582</v>
      </c>
      <c r="B44" s="11" t="s">
        <v>186</v>
      </c>
      <c r="D44" s="108"/>
      <c r="H44" s="777"/>
      <c r="I44" s="777"/>
      <c r="J44" s="777">
        <v>4025</v>
      </c>
      <c r="K44" s="2471"/>
      <c r="L44" s="32" t="s">
        <v>1660</v>
      </c>
    </row>
    <row r="45" spans="1:12" ht="20.100000000000001" customHeight="1" x14ac:dyDescent="0.25">
      <c r="A45" s="3654"/>
      <c r="B45" s="11" t="s">
        <v>96</v>
      </c>
      <c r="C45" s="4395" t="s">
        <v>2918</v>
      </c>
      <c r="D45" s="3557"/>
      <c r="E45" s="3557"/>
      <c r="F45" s="3557"/>
      <c r="G45" s="3557"/>
      <c r="H45" s="3557"/>
      <c r="I45" s="3557"/>
      <c r="J45" s="3558"/>
      <c r="K45" s="2504"/>
    </row>
    <row r="46" spans="1:12" ht="20.100000000000001" customHeight="1" thickBot="1" x14ac:dyDescent="0.3">
      <c r="A46" s="3654"/>
      <c r="B46" s="1878" t="s">
        <v>26</v>
      </c>
      <c r="C46" s="3616" t="s">
        <v>2187</v>
      </c>
      <c r="D46" s="3617"/>
      <c r="E46" s="3617"/>
      <c r="F46" s="3617"/>
      <c r="G46" s="3617"/>
      <c r="H46" s="3617"/>
      <c r="I46" s="3617"/>
      <c r="J46" s="3618"/>
      <c r="K46" s="2526"/>
      <c r="L46" s="13"/>
    </row>
    <row r="47" spans="1:12" ht="20.100000000000001" customHeight="1" thickTop="1" thickBot="1" x14ac:dyDescent="0.3">
      <c r="A47" s="86">
        <v>43019</v>
      </c>
      <c r="B47" s="87" t="s">
        <v>33</v>
      </c>
      <c r="C47" s="3651" t="s">
        <v>2308</v>
      </c>
      <c r="D47" s="3652"/>
      <c r="E47" s="3652"/>
      <c r="F47" s="3652"/>
      <c r="G47" s="3652"/>
      <c r="H47" s="3652"/>
      <c r="I47" s="3652"/>
      <c r="J47" s="3653"/>
      <c r="K47" s="2542"/>
      <c r="L47" s="88"/>
    </row>
    <row r="48" spans="1:12" ht="20.100000000000001" customHeight="1" thickTop="1" x14ac:dyDescent="0.25">
      <c r="A48" s="1864"/>
      <c r="B48" s="1879"/>
      <c r="C48" s="1880"/>
      <c r="D48" s="1870">
        <f t="shared" si="0"/>
        <v>0</v>
      </c>
      <c r="E48" s="1880"/>
      <c r="F48" s="1880"/>
      <c r="G48" s="1880"/>
      <c r="H48" s="1880"/>
      <c r="I48" s="1880"/>
      <c r="J48" s="1880"/>
      <c r="K48" s="2665"/>
      <c r="L48" s="21"/>
    </row>
    <row r="49" spans="1:4" x14ac:dyDescent="0.25">
      <c r="A49" s="22"/>
      <c r="B49" s="11"/>
      <c r="D49" s="108">
        <f t="shared" si="0"/>
        <v>0</v>
      </c>
    </row>
    <row r="50" spans="1:4" ht="20.100000000000001" customHeight="1" x14ac:dyDescent="0.25">
      <c r="A50" s="22"/>
      <c r="B50" s="11"/>
      <c r="D50" s="108">
        <f t="shared" si="0"/>
        <v>0</v>
      </c>
    </row>
    <row r="51" spans="1:4" x14ac:dyDescent="0.25">
      <c r="A51" s="22"/>
      <c r="B51" s="11"/>
      <c r="D51" s="108">
        <f t="shared" si="0"/>
        <v>0</v>
      </c>
    </row>
    <row r="52" spans="1:4" x14ac:dyDescent="0.25">
      <c r="A52" s="22"/>
      <c r="B52" s="11"/>
      <c r="D52" s="108">
        <f t="shared" si="0"/>
        <v>0</v>
      </c>
    </row>
    <row r="53" spans="1:4" x14ac:dyDescent="0.25">
      <c r="A53" s="22"/>
      <c r="B53" s="11"/>
      <c r="D53" s="108">
        <f t="shared" si="0"/>
        <v>0</v>
      </c>
    </row>
    <row r="54" spans="1:4" x14ac:dyDescent="0.25">
      <c r="A54" s="22"/>
      <c r="B54" s="11"/>
      <c r="D54" s="108">
        <f t="shared" si="0"/>
        <v>0</v>
      </c>
    </row>
    <row r="55" spans="1:4" x14ac:dyDescent="0.25">
      <c r="A55" s="22"/>
      <c r="B55" s="11"/>
      <c r="D55" s="108">
        <f t="shared" si="0"/>
        <v>0</v>
      </c>
    </row>
    <row r="56" spans="1:4" ht="20.100000000000001" customHeight="1" x14ac:dyDescent="0.25">
      <c r="A56" s="22"/>
      <c r="B56" s="11"/>
      <c r="D56" s="108">
        <f t="shared" si="0"/>
        <v>0</v>
      </c>
    </row>
    <row r="57" spans="1:4" ht="29.25" customHeight="1" x14ac:dyDescent="0.25">
      <c r="A57" s="22"/>
      <c r="B57" s="11"/>
      <c r="D57" s="108">
        <f t="shared" si="0"/>
        <v>0</v>
      </c>
    </row>
    <row r="58" spans="1:4" x14ac:dyDescent="0.25">
      <c r="A58" s="22"/>
      <c r="B58" s="11"/>
      <c r="D58" s="108">
        <f t="shared" si="0"/>
        <v>0</v>
      </c>
    </row>
    <row r="59" spans="1:4" ht="20.100000000000001" customHeight="1" x14ac:dyDescent="0.25">
      <c r="A59" s="22"/>
      <c r="B59" s="11"/>
      <c r="D59" s="108">
        <f t="shared" si="0"/>
        <v>0</v>
      </c>
    </row>
    <row r="60" spans="1:4" ht="20.100000000000001" customHeight="1" x14ac:dyDescent="0.25">
      <c r="A60" s="22"/>
      <c r="B60" s="11"/>
      <c r="D60" s="108">
        <f t="shared" si="0"/>
        <v>0</v>
      </c>
    </row>
    <row r="61" spans="1:4" ht="20.100000000000001" customHeight="1" x14ac:dyDescent="0.25">
      <c r="A61" s="22"/>
      <c r="B61" s="11"/>
      <c r="D61" s="108">
        <f t="shared" si="0"/>
        <v>0</v>
      </c>
    </row>
    <row r="62" spans="1:4" ht="20.100000000000001" customHeight="1" x14ac:dyDescent="0.25">
      <c r="A62" s="22"/>
      <c r="B62" s="11"/>
      <c r="D62" s="108">
        <f t="shared" si="0"/>
        <v>0</v>
      </c>
    </row>
    <row r="63" spans="1:4" ht="20.100000000000001" customHeight="1" x14ac:dyDescent="0.25">
      <c r="A63" s="22"/>
      <c r="B63" s="11"/>
      <c r="D63" s="108">
        <f t="shared" si="0"/>
        <v>0</v>
      </c>
    </row>
    <row r="64" spans="1:4" ht="20.100000000000001" customHeight="1" x14ac:dyDescent="0.25">
      <c r="A64" s="22"/>
      <c r="B64" s="11"/>
      <c r="D64" s="108">
        <f t="shared" si="0"/>
        <v>0</v>
      </c>
    </row>
    <row r="65" spans="1:4" x14ac:dyDescent="0.25">
      <c r="A65" s="22"/>
      <c r="B65" s="11"/>
      <c r="D65" s="108">
        <f t="shared" si="0"/>
        <v>0</v>
      </c>
    </row>
    <row r="66" spans="1:4" ht="20.100000000000001" customHeight="1" x14ac:dyDescent="0.25">
      <c r="A66" s="22"/>
      <c r="B66" s="11"/>
      <c r="D66" s="108">
        <f t="shared" si="0"/>
        <v>0</v>
      </c>
    </row>
    <row r="67" spans="1:4" ht="20.100000000000001" customHeight="1" x14ac:dyDescent="0.25">
      <c r="A67" s="22"/>
      <c r="B67" s="11"/>
      <c r="D67" s="108">
        <f t="shared" si="0"/>
        <v>0</v>
      </c>
    </row>
    <row r="68" spans="1:4" x14ac:dyDescent="0.25">
      <c r="A68" s="22"/>
      <c r="B68" s="11"/>
      <c r="D68" s="108">
        <f t="shared" si="0"/>
        <v>0</v>
      </c>
    </row>
    <row r="69" spans="1:4" x14ac:dyDescent="0.25">
      <c r="A69" s="22"/>
      <c r="B69" s="11"/>
      <c r="D69" s="108">
        <f t="shared" si="0"/>
        <v>0</v>
      </c>
    </row>
    <row r="70" spans="1:4" x14ac:dyDescent="0.25">
      <c r="A70" s="22"/>
      <c r="B70" s="11"/>
      <c r="D70" s="108">
        <f t="shared" si="0"/>
        <v>0</v>
      </c>
    </row>
    <row r="71" spans="1:4" x14ac:dyDescent="0.25">
      <c r="A71" s="22"/>
      <c r="B71" s="11"/>
      <c r="D71" s="108">
        <f t="shared" si="0"/>
        <v>0</v>
      </c>
    </row>
    <row r="72" spans="1:4" x14ac:dyDescent="0.25">
      <c r="A72" s="22"/>
      <c r="B72" s="11"/>
      <c r="D72" s="108">
        <f t="shared" si="0"/>
        <v>0</v>
      </c>
    </row>
    <row r="73" spans="1:4" x14ac:dyDescent="0.25">
      <c r="A73" s="22"/>
      <c r="B73" s="11"/>
      <c r="D73" s="108">
        <f t="shared" si="0"/>
        <v>0</v>
      </c>
    </row>
    <row r="74" spans="1:4" ht="20.100000000000001" customHeight="1" x14ac:dyDescent="0.25">
      <c r="A74" s="22"/>
      <c r="B74" s="11"/>
      <c r="D74" s="108">
        <f t="shared" si="0"/>
        <v>0</v>
      </c>
    </row>
    <row r="75" spans="1:4" x14ac:dyDescent="0.25">
      <c r="A75" s="22"/>
      <c r="B75" s="11"/>
      <c r="D75" s="108">
        <f t="shared" si="0"/>
        <v>0</v>
      </c>
    </row>
    <row r="76" spans="1:4" ht="20.100000000000001" customHeight="1" x14ac:dyDescent="0.25">
      <c r="A76" s="22"/>
      <c r="B76" s="11"/>
      <c r="D76" s="108">
        <f t="shared" si="0"/>
        <v>0</v>
      </c>
    </row>
    <row r="77" spans="1:4" x14ac:dyDescent="0.25">
      <c r="A77" s="22"/>
      <c r="B77" s="11"/>
      <c r="D77" s="108">
        <f t="shared" si="0"/>
        <v>0</v>
      </c>
    </row>
    <row r="78" spans="1:4" x14ac:dyDescent="0.25">
      <c r="A78" s="22"/>
      <c r="B78" s="11"/>
      <c r="D78" s="108">
        <f t="shared" si="0"/>
        <v>0</v>
      </c>
    </row>
    <row r="79" spans="1:4" x14ac:dyDescent="0.25">
      <c r="A79" s="22"/>
      <c r="B79" s="11"/>
      <c r="D79" s="108">
        <f t="shared" si="0"/>
        <v>0</v>
      </c>
    </row>
    <row r="80" spans="1:4" x14ac:dyDescent="0.25">
      <c r="A80" s="22"/>
      <c r="B80" s="11"/>
      <c r="D80" s="108">
        <f t="shared" si="0"/>
        <v>0</v>
      </c>
    </row>
    <row r="81" spans="1:11" x14ac:dyDescent="0.25">
      <c r="A81" s="22"/>
      <c r="B81" s="11"/>
      <c r="D81" s="108">
        <f t="shared" si="0"/>
        <v>0</v>
      </c>
    </row>
    <row r="82" spans="1:11" ht="20.100000000000001" customHeight="1" x14ac:dyDescent="0.25">
      <c r="A82" s="22"/>
      <c r="B82" s="11"/>
      <c r="D82" s="108">
        <f t="shared" si="0"/>
        <v>0</v>
      </c>
    </row>
    <row r="83" spans="1:11" ht="20.100000000000001" customHeight="1" x14ac:dyDescent="0.25">
      <c r="A83" s="22"/>
      <c r="B83" s="11"/>
      <c r="C83" s="108"/>
      <c r="D83" s="108">
        <f t="shared" si="0"/>
        <v>0</v>
      </c>
      <c r="E83" s="108"/>
      <c r="F83" s="108"/>
      <c r="G83" s="108"/>
      <c r="H83" s="108"/>
      <c r="I83" s="108"/>
    </row>
    <row r="84" spans="1:11" ht="20.100000000000001" customHeight="1" x14ac:dyDescent="0.25">
      <c r="A84" s="22"/>
      <c r="B84" s="11"/>
      <c r="D84" s="108">
        <f t="shared" si="0"/>
        <v>0</v>
      </c>
    </row>
    <row r="85" spans="1:11" ht="20.100000000000001" customHeight="1" x14ac:dyDescent="0.25">
      <c r="A85" s="22"/>
      <c r="B85" s="11"/>
      <c r="D85" s="108">
        <f t="shared" ref="D85:D148" si="1">+C85*(100-E85)/100</f>
        <v>0</v>
      </c>
    </row>
    <row r="86" spans="1:11" ht="20.100000000000001" customHeight="1" x14ac:dyDescent="0.25">
      <c r="A86" s="22"/>
      <c r="B86" s="11"/>
      <c r="D86" s="108">
        <f t="shared" si="1"/>
        <v>0</v>
      </c>
    </row>
    <row r="87" spans="1:11" ht="20.100000000000001" customHeight="1" x14ac:dyDescent="0.25">
      <c r="A87" s="22"/>
      <c r="B87" s="11"/>
      <c r="C87" s="108"/>
      <c r="D87" s="108">
        <f t="shared" si="1"/>
        <v>0</v>
      </c>
      <c r="E87" s="108"/>
      <c r="F87" s="108"/>
      <c r="G87" s="108"/>
      <c r="H87" s="108"/>
      <c r="I87" s="108"/>
      <c r="J87" s="108"/>
      <c r="K87" s="2467"/>
    </row>
    <row r="88" spans="1:11" ht="20.100000000000001" customHeight="1" x14ac:dyDescent="0.25">
      <c r="A88" s="22"/>
      <c r="B88" s="11"/>
      <c r="D88" s="108">
        <f t="shared" si="1"/>
        <v>0</v>
      </c>
    </row>
    <row r="89" spans="1:11" ht="20.100000000000001" customHeight="1" x14ac:dyDescent="0.25">
      <c r="A89" s="22"/>
      <c r="B89" s="11"/>
      <c r="D89" s="108">
        <f t="shared" si="1"/>
        <v>0</v>
      </c>
    </row>
    <row r="90" spans="1:11" x14ac:dyDescent="0.25">
      <c r="A90" s="22"/>
      <c r="B90" s="11"/>
      <c r="D90" s="108">
        <f t="shared" si="1"/>
        <v>0</v>
      </c>
    </row>
    <row r="91" spans="1:11" ht="20.100000000000001" customHeight="1" x14ac:dyDescent="0.25">
      <c r="A91" s="22"/>
      <c r="B91" s="11"/>
      <c r="D91" s="108">
        <f t="shared" si="1"/>
        <v>0</v>
      </c>
    </row>
    <row r="92" spans="1:11" x14ac:dyDescent="0.25">
      <c r="A92" s="22"/>
      <c r="B92" s="11"/>
      <c r="D92" s="108">
        <f t="shared" si="1"/>
        <v>0</v>
      </c>
    </row>
    <row r="93" spans="1:11" ht="20.100000000000001" customHeight="1" x14ac:dyDescent="0.25">
      <c r="A93" s="22"/>
      <c r="B93" s="11"/>
      <c r="D93" s="108">
        <f t="shared" si="1"/>
        <v>0</v>
      </c>
    </row>
    <row r="94" spans="1:11" x14ac:dyDescent="0.25">
      <c r="A94" s="22"/>
      <c r="B94" s="11"/>
      <c r="D94" s="108">
        <f t="shared" si="1"/>
        <v>0</v>
      </c>
    </row>
    <row r="95" spans="1:11" x14ac:dyDescent="0.25">
      <c r="A95" s="22"/>
      <c r="B95" s="11"/>
      <c r="D95" s="108">
        <f t="shared" si="1"/>
        <v>0</v>
      </c>
    </row>
    <row r="96" spans="1:11" x14ac:dyDescent="0.25">
      <c r="A96" s="22"/>
      <c r="B96" s="11"/>
      <c r="D96" s="108">
        <f t="shared" si="1"/>
        <v>0</v>
      </c>
    </row>
    <row r="97" spans="1:4" ht="20.100000000000001" customHeight="1" x14ac:dyDescent="0.25">
      <c r="A97" s="22"/>
      <c r="B97" s="11"/>
      <c r="D97" s="108">
        <f t="shared" si="1"/>
        <v>0</v>
      </c>
    </row>
    <row r="98" spans="1:4" ht="20.100000000000001" customHeight="1" x14ac:dyDescent="0.25">
      <c r="A98" s="22"/>
      <c r="B98" s="11"/>
      <c r="D98" s="108">
        <f t="shared" si="1"/>
        <v>0</v>
      </c>
    </row>
    <row r="99" spans="1:4" ht="20.100000000000001" customHeight="1" x14ac:dyDescent="0.25">
      <c r="A99" s="22"/>
      <c r="B99" s="11"/>
      <c r="D99" s="108">
        <f t="shared" si="1"/>
        <v>0</v>
      </c>
    </row>
    <row r="100" spans="1:4" ht="20.100000000000001" customHeight="1" x14ac:dyDescent="0.25">
      <c r="A100" s="22"/>
      <c r="B100" s="11"/>
      <c r="D100" s="108">
        <f t="shared" si="1"/>
        <v>0</v>
      </c>
    </row>
    <row r="101" spans="1:4" x14ac:dyDescent="0.25">
      <c r="A101" s="22"/>
      <c r="B101" s="11"/>
      <c r="D101" s="108">
        <f t="shared" si="1"/>
        <v>0</v>
      </c>
    </row>
    <row r="102" spans="1:4" x14ac:dyDescent="0.25">
      <c r="A102" s="22"/>
      <c r="B102" s="11"/>
      <c r="D102" s="108">
        <f t="shared" si="1"/>
        <v>0</v>
      </c>
    </row>
    <row r="103" spans="1:4" x14ac:dyDescent="0.25">
      <c r="A103" s="22"/>
      <c r="B103" s="11"/>
      <c r="D103" s="108">
        <f t="shared" si="1"/>
        <v>0</v>
      </c>
    </row>
    <row r="104" spans="1:4" ht="20.100000000000001" customHeight="1" x14ac:dyDescent="0.25">
      <c r="A104" s="22"/>
      <c r="B104" s="11"/>
      <c r="D104" s="108">
        <f t="shared" si="1"/>
        <v>0</v>
      </c>
    </row>
    <row r="105" spans="1:4" x14ac:dyDescent="0.25">
      <c r="A105" s="22"/>
      <c r="B105" s="11"/>
      <c r="D105" s="108">
        <f t="shared" si="1"/>
        <v>0</v>
      </c>
    </row>
    <row r="106" spans="1:4" x14ac:dyDescent="0.25">
      <c r="A106" s="22"/>
      <c r="B106" s="11"/>
      <c r="D106" s="108">
        <f t="shared" si="1"/>
        <v>0</v>
      </c>
    </row>
    <row r="107" spans="1:4" x14ac:dyDescent="0.25">
      <c r="A107" s="22"/>
      <c r="B107" s="11"/>
      <c r="D107" s="108">
        <f t="shared" si="1"/>
        <v>0</v>
      </c>
    </row>
    <row r="108" spans="1:4" ht="20.100000000000001" customHeight="1" x14ac:dyDescent="0.25">
      <c r="A108" s="22"/>
      <c r="B108" s="11"/>
      <c r="D108" s="108">
        <f t="shared" si="1"/>
        <v>0</v>
      </c>
    </row>
    <row r="109" spans="1:4" ht="20.100000000000001" customHeight="1" x14ac:dyDescent="0.25">
      <c r="A109" s="22"/>
      <c r="B109" s="11"/>
      <c r="D109" s="108">
        <f t="shared" si="1"/>
        <v>0</v>
      </c>
    </row>
    <row r="110" spans="1:4" x14ac:dyDescent="0.25">
      <c r="A110" s="22"/>
      <c r="B110" s="11"/>
      <c r="D110" s="108">
        <f t="shared" si="1"/>
        <v>0</v>
      </c>
    </row>
    <row r="111" spans="1:4" x14ac:dyDescent="0.25">
      <c r="A111" s="22"/>
      <c r="B111" s="11"/>
      <c r="D111" s="108">
        <f t="shared" si="1"/>
        <v>0</v>
      </c>
    </row>
    <row r="112" spans="1:4" x14ac:dyDescent="0.25">
      <c r="A112" s="22"/>
      <c r="B112" s="11"/>
      <c r="D112" s="108">
        <f t="shared" si="1"/>
        <v>0</v>
      </c>
    </row>
    <row r="113" spans="1:4" x14ac:dyDescent="0.25">
      <c r="A113" s="22"/>
      <c r="B113" s="11"/>
      <c r="D113" s="108">
        <f t="shared" si="1"/>
        <v>0</v>
      </c>
    </row>
    <row r="114" spans="1:4" x14ac:dyDescent="0.25">
      <c r="A114" s="22"/>
      <c r="B114" s="11"/>
      <c r="D114" s="108">
        <f t="shared" si="1"/>
        <v>0</v>
      </c>
    </row>
    <row r="115" spans="1:4" x14ac:dyDescent="0.25">
      <c r="A115" s="22"/>
      <c r="B115" s="11"/>
      <c r="D115" s="108">
        <f t="shared" si="1"/>
        <v>0</v>
      </c>
    </row>
    <row r="116" spans="1:4" ht="20.100000000000001" customHeight="1" x14ac:dyDescent="0.25">
      <c r="A116" s="22"/>
      <c r="B116" s="11"/>
      <c r="D116" s="108">
        <f t="shared" si="1"/>
        <v>0</v>
      </c>
    </row>
    <row r="117" spans="1:4" ht="20.100000000000001" customHeight="1" x14ac:dyDescent="0.25">
      <c r="A117" s="22"/>
      <c r="B117" s="11"/>
      <c r="D117" s="108">
        <f t="shared" si="1"/>
        <v>0</v>
      </c>
    </row>
    <row r="118" spans="1:4" ht="20.100000000000001" customHeight="1" x14ac:dyDescent="0.25">
      <c r="A118" s="22"/>
      <c r="B118" s="11"/>
      <c r="D118" s="108">
        <f t="shared" si="1"/>
        <v>0</v>
      </c>
    </row>
    <row r="119" spans="1:4" ht="20.100000000000001" customHeight="1" x14ac:dyDescent="0.25">
      <c r="A119" s="22"/>
      <c r="B119" s="11"/>
      <c r="D119" s="108">
        <f t="shared" si="1"/>
        <v>0</v>
      </c>
    </row>
    <row r="120" spans="1:4" x14ac:dyDescent="0.25">
      <c r="A120" s="22"/>
      <c r="B120" s="11"/>
      <c r="D120" s="108">
        <f t="shared" si="1"/>
        <v>0</v>
      </c>
    </row>
    <row r="121" spans="1:4" ht="20.100000000000001" customHeight="1" x14ac:dyDescent="0.25">
      <c r="A121" s="22"/>
      <c r="B121" s="11"/>
      <c r="D121" s="108">
        <f t="shared" si="1"/>
        <v>0</v>
      </c>
    </row>
    <row r="122" spans="1:4" ht="20.100000000000001" customHeight="1" x14ac:dyDescent="0.25">
      <c r="A122" s="22"/>
      <c r="B122" s="11"/>
      <c r="D122" s="108">
        <f t="shared" si="1"/>
        <v>0</v>
      </c>
    </row>
    <row r="123" spans="1:4" ht="20.100000000000001" customHeight="1" x14ac:dyDescent="0.25">
      <c r="A123" s="22"/>
      <c r="B123" s="11"/>
      <c r="D123" s="108">
        <f t="shared" si="1"/>
        <v>0</v>
      </c>
    </row>
    <row r="124" spans="1:4" ht="20.100000000000001" customHeight="1" x14ac:dyDescent="0.25">
      <c r="A124" s="22"/>
      <c r="B124" s="11"/>
      <c r="D124" s="108">
        <f t="shared" si="1"/>
        <v>0</v>
      </c>
    </row>
    <row r="125" spans="1:4" ht="20.100000000000001" customHeight="1" x14ac:dyDescent="0.25">
      <c r="A125" s="22"/>
      <c r="B125" s="11"/>
      <c r="D125" s="108">
        <f t="shared" si="1"/>
        <v>0</v>
      </c>
    </row>
    <row r="126" spans="1:4" ht="20.100000000000001" customHeight="1" x14ac:dyDescent="0.25">
      <c r="A126" s="22"/>
      <c r="B126" s="11"/>
      <c r="D126" s="108">
        <f t="shared" si="1"/>
        <v>0</v>
      </c>
    </row>
    <row r="127" spans="1:4" ht="20.100000000000001" customHeight="1" x14ac:dyDescent="0.25">
      <c r="A127" s="22"/>
      <c r="B127" s="11"/>
      <c r="D127" s="108">
        <f t="shared" si="1"/>
        <v>0</v>
      </c>
    </row>
    <row r="128" spans="1:4" ht="20.100000000000001" customHeight="1" x14ac:dyDescent="0.25">
      <c r="A128" s="22"/>
      <c r="B128" s="11"/>
      <c r="D128" s="108">
        <f t="shared" si="1"/>
        <v>0</v>
      </c>
    </row>
    <row r="129" spans="1:11" x14ac:dyDescent="0.25">
      <c r="A129" s="22"/>
      <c r="B129" s="11"/>
      <c r="D129" s="108">
        <f t="shared" si="1"/>
        <v>0</v>
      </c>
    </row>
    <row r="130" spans="1:11" ht="20.100000000000001" customHeight="1" x14ac:dyDescent="0.25">
      <c r="A130" s="22"/>
      <c r="B130" s="11"/>
      <c r="D130" s="108">
        <f t="shared" si="1"/>
        <v>0</v>
      </c>
    </row>
    <row r="131" spans="1:11" x14ac:dyDescent="0.25">
      <c r="A131" s="22"/>
      <c r="B131" s="11"/>
      <c r="D131" s="108">
        <f t="shared" si="1"/>
        <v>0</v>
      </c>
    </row>
    <row r="132" spans="1:11" x14ac:dyDescent="0.25">
      <c r="A132" s="22"/>
      <c r="B132" s="11"/>
      <c r="D132" s="108">
        <f t="shared" si="1"/>
        <v>0</v>
      </c>
    </row>
    <row r="133" spans="1:11" x14ac:dyDescent="0.25">
      <c r="A133" s="22"/>
      <c r="B133" s="11"/>
      <c r="D133" s="108">
        <f t="shared" si="1"/>
        <v>0</v>
      </c>
    </row>
    <row r="134" spans="1:11" x14ac:dyDescent="0.25">
      <c r="A134" s="22"/>
      <c r="B134" s="11"/>
      <c r="D134" s="108">
        <f t="shared" si="1"/>
        <v>0</v>
      </c>
    </row>
    <row r="135" spans="1:11" x14ac:dyDescent="0.25">
      <c r="A135" s="22"/>
      <c r="B135" s="11"/>
      <c r="D135" s="108">
        <f t="shared" si="1"/>
        <v>0</v>
      </c>
    </row>
    <row r="136" spans="1:11" x14ac:dyDescent="0.25">
      <c r="A136" s="22"/>
      <c r="B136" s="11"/>
      <c r="D136" s="108">
        <f t="shared" si="1"/>
        <v>0</v>
      </c>
    </row>
    <row r="137" spans="1:11" x14ac:dyDescent="0.25">
      <c r="A137" s="22"/>
      <c r="B137" s="11"/>
      <c r="C137" s="108"/>
      <c r="D137" s="108">
        <f t="shared" si="1"/>
        <v>0</v>
      </c>
      <c r="E137" s="108"/>
      <c r="F137" s="108"/>
      <c r="G137" s="108"/>
      <c r="H137" s="108"/>
      <c r="I137" s="108"/>
    </row>
    <row r="138" spans="1:11" x14ac:dyDescent="0.25">
      <c r="A138" s="22"/>
      <c r="B138" s="11"/>
      <c r="D138" s="108">
        <f t="shared" si="1"/>
        <v>0</v>
      </c>
    </row>
    <row r="139" spans="1:11" x14ac:dyDescent="0.25">
      <c r="A139" s="22"/>
      <c r="B139" s="11"/>
      <c r="D139" s="108">
        <f t="shared" si="1"/>
        <v>0</v>
      </c>
    </row>
    <row r="140" spans="1:11" x14ac:dyDescent="0.25">
      <c r="A140" s="22"/>
      <c r="B140" s="11"/>
      <c r="D140" s="108">
        <f t="shared" si="1"/>
        <v>0</v>
      </c>
    </row>
    <row r="141" spans="1:11" x14ac:dyDescent="0.25">
      <c r="A141" s="22"/>
      <c r="B141" s="11"/>
      <c r="C141" s="108"/>
      <c r="D141" s="108">
        <f t="shared" si="1"/>
        <v>0</v>
      </c>
      <c r="E141" s="108"/>
      <c r="F141" s="108"/>
      <c r="G141" s="108"/>
      <c r="H141" s="108"/>
      <c r="I141" s="108"/>
      <c r="J141" s="108"/>
      <c r="K141" s="2467"/>
    </row>
    <row r="142" spans="1:11" x14ac:dyDescent="0.25">
      <c r="A142" s="22"/>
      <c r="B142" s="11"/>
      <c r="D142" s="108">
        <f t="shared" si="1"/>
        <v>0</v>
      </c>
    </row>
    <row r="143" spans="1:11" x14ac:dyDescent="0.25">
      <c r="A143" s="22"/>
      <c r="B143" s="11"/>
      <c r="D143" s="108">
        <f t="shared" si="1"/>
        <v>0</v>
      </c>
    </row>
    <row r="144" spans="1:11" x14ac:dyDescent="0.25">
      <c r="A144" s="22"/>
      <c r="B144" s="11"/>
      <c r="D144" s="108">
        <f t="shared" si="1"/>
        <v>0</v>
      </c>
    </row>
    <row r="145" spans="1:4" x14ac:dyDescent="0.25">
      <c r="A145" s="22"/>
      <c r="B145" s="11"/>
      <c r="D145" s="108">
        <f t="shared" si="1"/>
        <v>0</v>
      </c>
    </row>
    <row r="146" spans="1:4" x14ac:dyDescent="0.25">
      <c r="A146" s="22"/>
      <c r="B146" s="11"/>
      <c r="D146" s="108">
        <f t="shared" si="1"/>
        <v>0</v>
      </c>
    </row>
    <row r="147" spans="1:4" x14ac:dyDescent="0.25">
      <c r="A147" s="22"/>
      <c r="B147" s="11"/>
      <c r="D147" s="108">
        <f t="shared" si="1"/>
        <v>0</v>
      </c>
    </row>
    <row r="148" spans="1:4" x14ac:dyDescent="0.25">
      <c r="A148" s="22"/>
      <c r="B148" s="11"/>
      <c r="D148" s="108">
        <f t="shared" si="1"/>
        <v>0</v>
      </c>
    </row>
    <row r="149" spans="1:4" x14ac:dyDescent="0.25">
      <c r="A149" s="22"/>
      <c r="B149" s="11"/>
      <c r="D149" s="108">
        <f t="shared" ref="D149:D157" si="2">+C149*(100-E149)/100</f>
        <v>0</v>
      </c>
    </row>
    <row r="150" spans="1:4" x14ac:dyDescent="0.25">
      <c r="A150" s="22"/>
      <c r="B150" s="11"/>
      <c r="D150" s="108">
        <f t="shared" si="2"/>
        <v>0</v>
      </c>
    </row>
    <row r="151" spans="1:4" x14ac:dyDescent="0.25">
      <c r="A151" s="22"/>
      <c r="B151" s="11"/>
      <c r="D151" s="108">
        <f t="shared" si="2"/>
        <v>0</v>
      </c>
    </row>
    <row r="152" spans="1:4" x14ac:dyDescent="0.25">
      <c r="A152" s="22"/>
      <c r="B152" s="11"/>
      <c r="D152" s="108">
        <f t="shared" si="2"/>
        <v>0</v>
      </c>
    </row>
    <row r="153" spans="1:4" x14ac:dyDescent="0.25">
      <c r="A153" s="22"/>
      <c r="B153" s="11"/>
      <c r="D153" s="108">
        <f t="shared" si="2"/>
        <v>0</v>
      </c>
    </row>
    <row r="154" spans="1:4" x14ac:dyDescent="0.25">
      <c r="A154" s="22"/>
      <c r="B154" s="11"/>
      <c r="D154" s="108">
        <f t="shared" si="2"/>
        <v>0</v>
      </c>
    </row>
    <row r="155" spans="1:4" x14ac:dyDescent="0.25">
      <c r="A155" s="22"/>
      <c r="B155" s="11"/>
      <c r="D155" s="108">
        <f t="shared" si="2"/>
        <v>0</v>
      </c>
    </row>
    <row r="156" spans="1:4" x14ac:dyDescent="0.25">
      <c r="A156" s="22"/>
      <c r="B156" s="11"/>
      <c r="D156" s="108">
        <f t="shared" si="2"/>
        <v>0</v>
      </c>
    </row>
    <row r="157" spans="1:4" x14ac:dyDescent="0.25">
      <c r="A157" s="22"/>
      <c r="B157" s="11"/>
      <c r="D157" s="108">
        <f t="shared" si="2"/>
        <v>0</v>
      </c>
    </row>
    <row r="158" spans="1:4" x14ac:dyDescent="0.25">
      <c r="A158" s="22"/>
    </row>
    <row r="159" spans="1:4" x14ac:dyDescent="0.25">
      <c r="A159" s="22"/>
    </row>
  </sheetData>
  <autoFilter ref="B6:K6"/>
  <customSheetViews>
    <customSheetView guid="{A61807DE-1A9F-4D9E-AA9C-2C2A4B8D3195}" showAutoFilter="1">
      <pane ySplit="6" topLeftCell="A41" activePane="bottomLeft" state="frozen"/>
      <selection pane="bottomLeft" activeCell="H39" sqref="H39:I39"/>
      <pageMargins left="0.7" right="0.7" top="0.75" bottom="0.75" header="0.3" footer="0.3"/>
      <pageSetup paperSize="9" orientation="portrait" r:id="rId1"/>
      <autoFilter ref="B6:B159"/>
    </customSheetView>
    <customSheetView guid="{C5727CAE-36E7-4F5C-A23D-3D3BFC529126}" showAutoFilter="1">
      <pane ySplit="6" topLeftCell="A41" activePane="bottomLeft" state="frozen"/>
      <selection pane="bottomLeft" activeCell="H39" sqref="H39:I39"/>
      <pageMargins left="0.7" right="0.7" top="0.75" bottom="0.75" header="0.3" footer="0.3"/>
      <pageSetup paperSize="9" orientation="portrait" r:id="rId2"/>
      <autoFilter ref="B6:B159"/>
    </customSheetView>
    <customSheetView guid="{DA733677-58EB-43A1-AB08-BCD2B2774334}" showAutoFilter="1">
      <pane ySplit="6" topLeftCell="A41" activePane="bottomLeft" state="frozen"/>
      <selection pane="bottomLeft" activeCell="H39" sqref="H39:I39"/>
      <pageMargins left="0.7" right="0.7" top="0.75" bottom="0.75" header="0.3" footer="0.3"/>
      <pageSetup paperSize="9" orientation="portrait" r:id="rId3"/>
      <autoFilter ref="B6:B159"/>
    </customSheetView>
  </customSheetViews>
  <mergeCells count="41">
    <mergeCell ref="A44:A46"/>
    <mergeCell ref="C46:J46"/>
    <mergeCell ref="C13:J13"/>
    <mergeCell ref="C26:J26"/>
    <mergeCell ref="C5:F5"/>
    <mergeCell ref="H24:J24"/>
    <mergeCell ref="C18:J18"/>
    <mergeCell ref="C43:J43"/>
    <mergeCell ref="C42:J42"/>
    <mergeCell ref="C33:J33"/>
    <mergeCell ref="C37:J37"/>
    <mergeCell ref="C35:J35"/>
    <mergeCell ref="C40:J40"/>
    <mergeCell ref="A28:A29"/>
    <mergeCell ref="C20:J20"/>
    <mergeCell ref="A11:A12"/>
    <mergeCell ref="K2:L2"/>
    <mergeCell ref="K3:L3"/>
    <mergeCell ref="K4:L4"/>
    <mergeCell ref="K5:L5"/>
    <mergeCell ref="A1:L1"/>
    <mergeCell ref="A2:B2"/>
    <mergeCell ref="C2:F2"/>
    <mergeCell ref="G2:H2"/>
    <mergeCell ref="I2:J2"/>
    <mergeCell ref="A3:B3"/>
    <mergeCell ref="C3:F3"/>
    <mergeCell ref="A4:B4"/>
    <mergeCell ref="A5:B5"/>
    <mergeCell ref="C47:J47"/>
    <mergeCell ref="C45:J45"/>
    <mergeCell ref="C7:J7"/>
    <mergeCell ref="G3:H4"/>
    <mergeCell ref="C4:F4"/>
    <mergeCell ref="I4:J4"/>
    <mergeCell ref="I3:J3"/>
    <mergeCell ref="C30:J30"/>
    <mergeCell ref="C27:J27"/>
    <mergeCell ref="C23:J23"/>
    <mergeCell ref="C10:J10"/>
    <mergeCell ref="I5:J5"/>
  </mergeCells>
  <pageMargins left="0.7" right="0.7" top="0.75" bottom="0.75" header="0.3" footer="0.3"/>
  <pageSetup paperSize="9" orientation="portrait" r:id="rId4"/>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rgb="FFFFFF00"/>
  </sheetPr>
  <dimension ref="A1:W163"/>
  <sheetViews>
    <sheetView workbookViewId="0">
      <pane ySplit="6" topLeftCell="A114" activePane="bottomLeft" state="frozen"/>
      <selection activeCell="C163" sqref="C163:J163"/>
      <selection pane="bottomLeft" activeCell="F114" sqref="F114"/>
    </sheetView>
  </sheetViews>
  <sheetFormatPr defaultRowHeight="15.75" x14ac:dyDescent="0.25"/>
  <cols>
    <col min="1" max="1" width="11.7109375" style="24" customWidth="1"/>
    <col min="2" max="8" width="10.140625" style="23" customWidth="1"/>
    <col min="9" max="9" width="12.42578125" style="23" customWidth="1"/>
    <col min="10" max="10" width="10.42578125" style="23" customWidth="1"/>
    <col min="11" max="11" width="10.42578125" style="2453" customWidth="1"/>
    <col min="12" max="12" width="48.85546875" style="3" customWidth="1"/>
    <col min="13" max="16384" width="9.140625" style="10"/>
  </cols>
  <sheetData>
    <row r="1" spans="1:23" s="2" customFormat="1" ht="30.75" customHeight="1" thickTop="1" thickBot="1" x14ac:dyDescent="0.3">
      <c r="A1" s="4396" t="s">
        <v>559</v>
      </c>
      <c r="B1" s="4397"/>
      <c r="C1" s="4397"/>
      <c r="D1" s="4397"/>
      <c r="E1" s="4397"/>
      <c r="F1" s="4397"/>
      <c r="G1" s="4397"/>
      <c r="H1" s="4397"/>
      <c r="I1" s="4397"/>
      <c r="J1" s="4397"/>
      <c r="K1" s="4397"/>
      <c r="L1" s="4398"/>
      <c r="M1" s="10"/>
      <c r="N1" s="10"/>
      <c r="O1" s="10"/>
      <c r="P1" s="10"/>
      <c r="Q1" s="10"/>
      <c r="R1" s="10"/>
      <c r="S1" s="10"/>
      <c r="T1" s="10"/>
      <c r="U1" s="10"/>
      <c r="V1" s="10"/>
      <c r="W1" s="10"/>
    </row>
    <row r="2" spans="1:23" s="5" customFormat="1" ht="20.25" customHeight="1" thickTop="1" x14ac:dyDescent="0.25">
      <c r="A2" s="4399" t="s">
        <v>259</v>
      </c>
      <c r="B2" s="4400"/>
      <c r="C2" s="4401">
        <f>+(57+119+30)*25</f>
        <v>5150</v>
      </c>
      <c r="D2" s="4402"/>
      <c r="E2" s="4402"/>
      <c r="F2" s="4403"/>
      <c r="G2" s="3571" t="s">
        <v>4030</v>
      </c>
      <c r="H2" s="3572"/>
      <c r="I2" s="4404" t="s">
        <v>260</v>
      </c>
      <c r="J2" s="4405"/>
      <c r="K2" s="4406" t="s">
        <v>267</v>
      </c>
      <c r="L2" s="4407"/>
      <c r="M2" s="10"/>
      <c r="N2" s="10"/>
      <c r="O2" s="10"/>
      <c r="P2" s="10"/>
      <c r="Q2" s="10"/>
      <c r="R2" s="10"/>
      <c r="S2" s="10"/>
      <c r="T2" s="10"/>
      <c r="U2" s="10"/>
      <c r="V2" s="10"/>
      <c r="W2" s="10"/>
    </row>
    <row r="3" spans="1:23" s="5" customFormat="1" ht="20.25" customHeight="1" x14ac:dyDescent="0.25">
      <c r="A3" s="3463" t="s">
        <v>261</v>
      </c>
      <c r="B3" s="3464"/>
      <c r="C3" s="3445" t="s">
        <v>283</v>
      </c>
      <c r="D3" s="3446"/>
      <c r="E3" s="3446"/>
      <c r="F3" s="3447"/>
      <c r="G3" s="3440"/>
      <c r="H3" s="3441"/>
      <c r="I3" s="3437" t="s">
        <v>262</v>
      </c>
      <c r="J3" s="3438"/>
      <c r="K3" s="3569" t="s">
        <v>284</v>
      </c>
      <c r="L3" s="3570"/>
      <c r="M3" s="10"/>
      <c r="N3" s="10"/>
      <c r="O3" s="10"/>
      <c r="P3" s="10"/>
      <c r="Q3" s="10"/>
      <c r="R3" s="10"/>
      <c r="S3" s="10"/>
      <c r="T3" s="10"/>
      <c r="U3" s="10"/>
      <c r="V3" s="10"/>
      <c r="W3" s="10"/>
    </row>
    <row r="4" spans="1:23" s="5" customFormat="1" ht="20.25" customHeight="1" x14ac:dyDescent="0.25">
      <c r="A4" s="3463" t="s">
        <v>263</v>
      </c>
      <c r="B4" s="3464"/>
      <c r="C4" s="3445" t="s">
        <v>2431</v>
      </c>
      <c r="D4" s="3446"/>
      <c r="E4" s="3446"/>
      <c r="F4" s="3447"/>
      <c r="G4" s="3461"/>
      <c r="H4" s="3462"/>
      <c r="I4" s="3437" t="s">
        <v>264</v>
      </c>
      <c r="J4" s="3438"/>
      <c r="K4" s="3569" t="s">
        <v>3649</v>
      </c>
      <c r="L4" s="3570"/>
      <c r="M4" s="10"/>
      <c r="N4" s="10"/>
      <c r="O4" s="10"/>
      <c r="P4" s="10"/>
      <c r="Q4" s="10"/>
      <c r="R4" s="10"/>
      <c r="S4" s="10"/>
      <c r="T4" s="10"/>
      <c r="U4" s="10"/>
      <c r="V4" s="10"/>
      <c r="W4" s="10"/>
    </row>
    <row r="5" spans="1:23" s="5" customFormat="1" ht="39.75" customHeight="1" thickBot="1" x14ac:dyDescent="0.3">
      <c r="A5" s="3448" t="s">
        <v>265</v>
      </c>
      <c r="B5" s="3449"/>
      <c r="C5" s="3450" t="s">
        <v>3977</v>
      </c>
      <c r="D5" s="3451"/>
      <c r="E5" s="3451"/>
      <c r="F5" s="3452"/>
      <c r="G5" s="3721" t="s">
        <v>2407</v>
      </c>
      <c r="H5" s="3722"/>
      <c r="I5" s="3437" t="s">
        <v>397</v>
      </c>
      <c r="J5" s="3438"/>
      <c r="K5" s="3933" t="s">
        <v>2447</v>
      </c>
      <c r="L5" s="3934"/>
      <c r="M5" s="10"/>
      <c r="N5" s="10"/>
      <c r="O5" s="10"/>
      <c r="P5" s="10"/>
      <c r="Q5" s="10"/>
      <c r="R5" s="10"/>
      <c r="S5" s="10"/>
      <c r="T5" s="10"/>
      <c r="U5" s="10"/>
      <c r="V5" s="10"/>
      <c r="W5" s="10"/>
    </row>
    <row r="6" spans="1:23"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23" ht="66" customHeight="1" thickTop="1" x14ac:dyDescent="0.25">
      <c r="A7" s="19">
        <v>40757</v>
      </c>
      <c r="B7" s="20" t="s">
        <v>62</v>
      </c>
      <c r="C7" s="3867" t="s">
        <v>611</v>
      </c>
      <c r="D7" s="3867"/>
      <c r="E7" s="3867"/>
      <c r="F7" s="3867"/>
      <c r="G7" s="3867"/>
      <c r="H7" s="3867"/>
      <c r="I7" s="3867"/>
      <c r="J7" s="3867"/>
      <c r="K7" s="2797" t="s">
        <v>1908</v>
      </c>
      <c r="L7" s="1024" t="s">
        <v>1908</v>
      </c>
    </row>
    <row r="8" spans="1:23" ht="18" customHeight="1" x14ac:dyDescent="0.25">
      <c r="A8" s="19">
        <v>40759</v>
      </c>
      <c r="B8" s="20" t="s">
        <v>4</v>
      </c>
      <c r="C8" s="3456" t="s">
        <v>164</v>
      </c>
      <c r="D8" s="3457"/>
      <c r="E8" s="3457"/>
      <c r="F8" s="3457"/>
      <c r="G8" s="3457"/>
      <c r="H8" s="3457"/>
      <c r="I8" s="3457"/>
      <c r="J8" s="3458"/>
      <c r="K8" s="2591"/>
      <c r="L8" s="21"/>
    </row>
    <row r="9" spans="1:23" ht="19.5" customHeight="1" x14ac:dyDescent="0.25">
      <c r="A9" s="22">
        <v>40760</v>
      </c>
      <c r="B9" s="11" t="s">
        <v>12</v>
      </c>
      <c r="C9" s="109">
        <v>265</v>
      </c>
      <c r="D9" s="109">
        <v>233</v>
      </c>
      <c r="E9" s="109">
        <v>12</v>
      </c>
      <c r="F9" s="109" t="s">
        <v>159</v>
      </c>
      <c r="G9" s="109">
        <v>70</v>
      </c>
      <c r="H9" s="109"/>
      <c r="I9" s="109"/>
      <c r="J9" s="109"/>
      <c r="K9" s="2459"/>
      <c r="L9" s="3" t="s">
        <v>22</v>
      </c>
    </row>
    <row r="10" spans="1:23" ht="21.75" customHeight="1" x14ac:dyDescent="0.25">
      <c r="A10" s="22">
        <v>40761</v>
      </c>
      <c r="B10" s="11" t="s">
        <v>186</v>
      </c>
      <c r="C10" s="109"/>
      <c r="D10" s="109"/>
      <c r="E10" s="109"/>
      <c r="F10" s="109"/>
      <c r="G10" s="109"/>
      <c r="H10" s="109">
        <v>1780</v>
      </c>
      <c r="I10" s="109">
        <v>100</v>
      </c>
      <c r="J10" s="109"/>
      <c r="K10" s="2459"/>
      <c r="L10" s="3" t="s">
        <v>40</v>
      </c>
    </row>
    <row r="11" spans="1:23" ht="21.75" customHeight="1" x14ac:dyDescent="0.25">
      <c r="A11" s="22">
        <v>40774</v>
      </c>
      <c r="B11" s="11" t="s">
        <v>12</v>
      </c>
      <c r="C11" s="109">
        <v>230</v>
      </c>
      <c r="D11" s="109">
        <v>184</v>
      </c>
      <c r="E11" s="109">
        <v>20</v>
      </c>
      <c r="F11" s="109" t="s">
        <v>159</v>
      </c>
      <c r="G11" s="109">
        <v>80</v>
      </c>
      <c r="J11" s="109"/>
      <c r="K11" s="2459"/>
      <c r="L11" s="3" t="s">
        <v>22</v>
      </c>
    </row>
    <row r="12" spans="1:23" ht="21.75" customHeight="1" x14ac:dyDescent="0.25">
      <c r="A12" s="22">
        <v>40797</v>
      </c>
      <c r="B12" s="11" t="s">
        <v>186</v>
      </c>
      <c r="H12" s="23">
        <v>3150</v>
      </c>
      <c r="I12" s="23">
        <v>91</v>
      </c>
      <c r="L12" s="3" t="s">
        <v>612</v>
      </c>
    </row>
    <row r="13" spans="1:23" s="5" customFormat="1" ht="21.75" customHeight="1" x14ac:dyDescent="0.25">
      <c r="A13" s="22">
        <v>40799</v>
      </c>
      <c r="B13" s="11" t="s">
        <v>26</v>
      </c>
      <c r="C13" s="3445" t="s">
        <v>176</v>
      </c>
      <c r="D13" s="3446"/>
      <c r="E13" s="3446"/>
      <c r="F13" s="3446"/>
      <c r="G13" s="3446"/>
      <c r="H13" s="3446"/>
      <c r="I13" s="3446"/>
      <c r="J13" s="3447"/>
      <c r="K13" s="2454"/>
      <c r="L13" s="3"/>
      <c r="M13" s="10"/>
      <c r="N13" s="10"/>
      <c r="O13" s="10"/>
      <c r="P13" s="10"/>
      <c r="Q13" s="10"/>
      <c r="R13" s="10"/>
      <c r="S13" s="10"/>
      <c r="T13" s="10"/>
      <c r="U13" s="10"/>
      <c r="V13" s="10"/>
      <c r="W13" s="10"/>
    </row>
    <row r="14" spans="1:23" ht="20.100000000000001" customHeight="1" x14ac:dyDescent="0.25">
      <c r="A14" s="22">
        <v>40816</v>
      </c>
      <c r="B14" s="11" t="s">
        <v>186</v>
      </c>
      <c r="H14" s="23">
        <v>3745</v>
      </c>
      <c r="I14" s="23">
        <v>100</v>
      </c>
      <c r="L14" s="3" t="s">
        <v>613</v>
      </c>
    </row>
    <row r="15" spans="1:23" ht="20.100000000000001" customHeight="1" thickBot="1" x14ac:dyDescent="0.3">
      <c r="A15" s="28">
        <v>40843</v>
      </c>
      <c r="B15" s="12" t="s">
        <v>14</v>
      </c>
      <c r="C15" s="3637" t="s">
        <v>614</v>
      </c>
      <c r="D15" s="3638"/>
      <c r="E15" s="3638"/>
      <c r="F15" s="3638"/>
      <c r="G15" s="3638"/>
      <c r="H15" s="3638"/>
      <c r="I15" s="3638"/>
      <c r="J15" s="3639"/>
      <c r="K15" s="2535"/>
      <c r="L15" s="13"/>
    </row>
    <row r="16" spans="1:23" ht="20.100000000000001" customHeight="1" thickTop="1" x14ac:dyDescent="0.25">
      <c r="A16" s="29">
        <v>40964</v>
      </c>
      <c r="B16" s="30" t="s">
        <v>190</v>
      </c>
      <c r="C16" s="3577" t="s">
        <v>191</v>
      </c>
      <c r="D16" s="3718"/>
      <c r="E16" s="3718"/>
      <c r="F16" s="3718"/>
      <c r="G16" s="3718"/>
      <c r="H16" s="3718"/>
      <c r="I16" s="3718"/>
      <c r="J16" s="3578"/>
      <c r="K16" s="2554"/>
      <c r="L16" s="31"/>
    </row>
    <row r="17" spans="1:12" ht="20.100000000000001" customHeight="1" x14ac:dyDescent="0.25">
      <c r="A17" s="22">
        <v>41001</v>
      </c>
      <c r="B17" s="11" t="s">
        <v>186</v>
      </c>
      <c r="H17" s="23">
        <v>4940</v>
      </c>
      <c r="I17" s="23">
        <v>69</v>
      </c>
      <c r="L17" s="32" t="s">
        <v>40</v>
      </c>
    </row>
    <row r="18" spans="1:12" ht="20.25" customHeight="1" x14ac:dyDescent="0.25">
      <c r="A18" s="22">
        <v>41087</v>
      </c>
      <c r="B18" s="11" t="s">
        <v>14</v>
      </c>
      <c r="C18" s="3470" t="s">
        <v>235</v>
      </c>
      <c r="D18" s="3471"/>
      <c r="E18" s="3471"/>
      <c r="F18" s="3471"/>
      <c r="G18" s="3471"/>
      <c r="H18" s="3471"/>
      <c r="I18" s="3471"/>
      <c r="J18" s="3472"/>
      <c r="K18" s="2462"/>
    </row>
    <row r="19" spans="1:12" ht="20.100000000000001" customHeight="1" x14ac:dyDescent="0.25">
      <c r="A19" s="22">
        <v>41198</v>
      </c>
      <c r="B19" s="11" t="s">
        <v>186</v>
      </c>
      <c r="D19" s="110"/>
      <c r="H19" s="23">
        <v>5095</v>
      </c>
      <c r="I19" s="23">
        <v>74</v>
      </c>
      <c r="L19" s="32" t="s">
        <v>615</v>
      </c>
    </row>
    <row r="20" spans="1:12" ht="20.100000000000001" customHeight="1" x14ac:dyDescent="0.25">
      <c r="A20" s="22">
        <v>41212</v>
      </c>
      <c r="B20" s="11" t="s">
        <v>16</v>
      </c>
      <c r="C20" s="3470" t="s">
        <v>616</v>
      </c>
      <c r="D20" s="3471"/>
      <c r="E20" s="3471"/>
      <c r="F20" s="3471"/>
      <c r="G20" s="3471"/>
      <c r="H20" s="3471"/>
      <c r="I20" s="3471"/>
      <c r="J20" s="3472"/>
      <c r="K20" s="2462"/>
    </row>
    <row r="21" spans="1:12" ht="20.100000000000001" customHeight="1" x14ac:dyDescent="0.25">
      <c r="A21" s="22">
        <v>41219</v>
      </c>
      <c r="B21" s="11" t="s">
        <v>16</v>
      </c>
      <c r="C21" s="3470" t="s">
        <v>617</v>
      </c>
      <c r="D21" s="3471"/>
      <c r="E21" s="3471"/>
      <c r="F21" s="3471"/>
      <c r="G21" s="3471"/>
      <c r="H21" s="3471"/>
      <c r="I21" s="3471"/>
      <c r="J21" s="3472"/>
      <c r="K21" s="2462"/>
    </row>
    <row r="22" spans="1:12" ht="37.5" customHeight="1" x14ac:dyDescent="0.25">
      <c r="A22" s="22">
        <v>41225</v>
      </c>
      <c r="B22" s="11" t="s">
        <v>16</v>
      </c>
      <c r="C22" s="3476" t="s">
        <v>618</v>
      </c>
      <c r="D22" s="3478"/>
      <c r="E22" s="3478"/>
      <c r="F22" s="3478"/>
      <c r="G22" s="3478"/>
      <c r="H22" s="3478"/>
      <c r="I22" s="3478"/>
      <c r="J22" s="3477"/>
      <c r="K22" s="2469"/>
    </row>
    <row r="23" spans="1:12" ht="30" customHeight="1" x14ac:dyDescent="0.25">
      <c r="A23" s="22">
        <v>41247</v>
      </c>
      <c r="B23" s="11" t="s">
        <v>14</v>
      </c>
      <c r="C23" s="3470" t="s">
        <v>203</v>
      </c>
      <c r="D23" s="3471"/>
      <c r="E23" s="3471"/>
      <c r="F23" s="3471"/>
      <c r="G23" s="3471"/>
      <c r="H23" s="3471"/>
      <c r="I23" s="3471"/>
      <c r="J23" s="3472"/>
      <c r="K23" s="2462"/>
    </row>
    <row r="24" spans="1:12" ht="34.5" customHeight="1" x14ac:dyDescent="0.25">
      <c r="A24" s="22">
        <v>41266</v>
      </c>
      <c r="B24" s="11" t="s">
        <v>16</v>
      </c>
      <c r="C24" s="3476" t="s">
        <v>619</v>
      </c>
      <c r="D24" s="3478"/>
      <c r="E24" s="3478"/>
      <c r="F24" s="3478"/>
      <c r="G24" s="3478"/>
      <c r="H24" s="3478"/>
      <c r="I24" s="3478"/>
      <c r="J24" s="3477"/>
      <c r="K24" s="2469"/>
    </row>
    <row r="25" spans="1:12" ht="31.5" customHeight="1" x14ac:dyDescent="0.25">
      <c r="A25" s="22">
        <v>41270</v>
      </c>
      <c r="B25" s="11" t="s">
        <v>16</v>
      </c>
      <c r="C25" s="3476" t="s">
        <v>620</v>
      </c>
      <c r="D25" s="3478"/>
      <c r="E25" s="3478"/>
      <c r="F25" s="3478"/>
      <c r="G25" s="3478"/>
      <c r="H25" s="3478"/>
      <c r="I25" s="3478"/>
      <c r="J25" s="3477"/>
      <c r="K25" s="2469"/>
    </row>
    <row r="26" spans="1:12" ht="20.100000000000001" customHeight="1" thickBot="1" x14ac:dyDescent="0.3">
      <c r="A26" s="33">
        <v>41272</v>
      </c>
      <c r="B26" s="34" t="s">
        <v>26</v>
      </c>
      <c r="C26" s="3490" t="s">
        <v>2141</v>
      </c>
      <c r="D26" s="3491"/>
      <c r="E26" s="3491"/>
      <c r="F26" s="3491"/>
      <c r="G26" s="3491"/>
      <c r="H26" s="3491"/>
      <c r="I26" s="3491"/>
      <c r="J26" s="3492"/>
      <c r="K26" s="2478"/>
      <c r="L26" s="35"/>
    </row>
    <row r="27" spans="1:12" ht="20.100000000000001" customHeight="1" thickTop="1" x14ac:dyDescent="0.25">
      <c r="A27" s="19">
        <v>41281</v>
      </c>
      <c r="B27" s="20" t="s">
        <v>186</v>
      </c>
      <c r="C27" s="106"/>
      <c r="D27" s="111"/>
      <c r="E27" s="106"/>
      <c r="F27" s="106"/>
      <c r="G27" s="106"/>
      <c r="H27" s="112">
        <v>5570</v>
      </c>
      <c r="I27" s="112">
        <v>100</v>
      </c>
      <c r="J27" s="106"/>
      <c r="K27" s="2665"/>
      <c r="L27" s="3" t="s">
        <v>621</v>
      </c>
    </row>
    <row r="28" spans="1:12" ht="20.100000000000001" customHeight="1" x14ac:dyDescent="0.25">
      <c r="A28" s="22">
        <v>41286</v>
      </c>
      <c r="B28" s="11" t="s">
        <v>12</v>
      </c>
      <c r="C28" s="23">
        <v>205</v>
      </c>
      <c r="D28" s="110">
        <f>+C28*(100-E28)/100</f>
        <v>164</v>
      </c>
      <c r="E28" s="23">
        <v>20</v>
      </c>
      <c r="G28" s="23">
        <v>80</v>
      </c>
      <c r="L28" s="3" t="s">
        <v>308</v>
      </c>
    </row>
    <row r="29" spans="1:12" ht="20.100000000000001" customHeight="1" x14ac:dyDescent="0.25">
      <c r="A29" s="22">
        <v>41400</v>
      </c>
      <c r="B29" s="11" t="s">
        <v>14</v>
      </c>
      <c r="C29" s="3470" t="s">
        <v>203</v>
      </c>
      <c r="D29" s="3471"/>
      <c r="E29" s="3471"/>
      <c r="F29" s="3471"/>
      <c r="G29" s="3471"/>
      <c r="H29" s="3471"/>
      <c r="I29" s="3471"/>
      <c r="J29" s="3472"/>
      <c r="K29" s="2462"/>
    </row>
    <row r="30" spans="1:12" ht="20.100000000000001" customHeight="1" x14ac:dyDescent="0.25">
      <c r="A30" s="22">
        <v>41428</v>
      </c>
      <c r="B30" s="11" t="s">
        <v>12</v>
      </c>
      <c r="C30" s="23">
        <v>200</v>
      </c>
      <c r="D30" s="110">
        <f>+C30*(100-E30)/100</f>
        <v>160</v>
      </c>
      <c r="E30" s="23">
        <v>20</v>
      </c>
      <c r="G30" s="23">
        <v>70</v>
      </c>
      <c r="L30" s="3" t="s">
        <v>22</v>
      </c>
    </row>
    <row r="31" spans="1:12" ht="20.100000000000001" customHeight="1" x14ac:dyDescent="0.25">
      <c r="A31" s="22">
        <v>41532</v>
      </c>
      <c r="B31" s="11" t="s">
        <v>372</v>
      </c>
      <c r="C31" s="3445" t="s">
        <v>387</v>
      </c>
      <c r="D31" s="3446"/>
      <c r="E31" s="3446"/>
      <c r="F31" s="3446"/>
      <c r="G31" s="3446"/>
      <c r="H31" s="3446"/>
      <c r="I31" s="3446"/>
      <c r="J31" s="3447"/>
      <c r="K31" s="2454"/>
    </row>
    <row r="32" spans="1:12" ht="20.100000000000001" customHeight="1" x14ac:dyDescent="0.25">
      <c r="A32" s="36">
        <v>41543</v>
      </c>
      <c r="B32" s="37" t="s">
        <v>186</v>
      </c>
      <c r="C32" s="90"/>
      <c r="D32" s="113">
        <f>+C32*(100-E32)/100</f>
        <v>0</v>
      </c>
      <c r="E32" s="90"/>
      <c r="F32" s="90"/>
      <c r="G32" s="90"/>
      <c r="H32" s="90">
        <v>4825</v>
      </c>
      <c r="I32" s="90">
        <v>73</v>
      </c>
      <c r="J32" s="90"/>
      <c r="K32" s="2523"/>
      <c r="L32" s="38" t="s">
        <v>13</v>
      </c>
    </row>
    <row r="33" spans="1:12" x14ac:dyDescent="0.25">
      <c r="A33" s="36">
        <v>41555</v>
      </c>
      <c r="B33" s="37" t="s">
        <v>12</v>
      </c>
      <c r="C33" s="90">
        <v>135</v>
      </c>
      <c r="D33" s="113">
        <f>+C33*(100-E33)/100</f>
        <v>108</v>
      </c>
      <c r="E33" s="90">
        <v>20</v>
      </c>
      <c r="F33" s="90"/>
      <c r="G33" s="90">
        <v>85</v>
      </c>
      <c r="H33" s="90"/>
      <c r="I33" s="90"/>
      <c r="J33" s="90"/>
      <c r="K33" s="2523"/>
      <c r="L33" s="38" t="s">
        <v>622</v>
      </c>
    </row>
    <row r="34" spans="1:12" ht="20.100000000000001" customHeight="1" x14ac:dyDescent="0.25">
      <c r="A34" s="22">
        <v>41555</v>
      </c>
      <c r="B34" s="11" t="s">
        <v>14</v>
      </c>
      <c r="C34" s="3470" t="s">
        <v>172</v>
      </c>
      <c r="D34" s="3471"/>
      <c r="E34" s="3471"/>
      <c r="F34" s="3471"/>
      <c r="G34" s="3471"/>
      <c r="H34" s="3471"/>
      <c r="I34" s="3471"/>
      <c r="J34" s="3472"/>
      <c r="K34" s="2462"/>
    </row>
    <row r="35" spans="1:12" ht="16.5" thickBot="1" x14ac:dyDescent="0.3">
      <c r="A35" s="28">
        <v>41609</v>
      </c>
      <c r="B35" s="12" t="s">
        <v>372</v>
      </c>
      <c r="C35" s="3637" t="s">
        <v>388</v>
      </c>
      <c r="D35" s="3638"/>
      <c r="E35" s="3638"/>
      <c r="F35" s="3638"/>
      <c r="G35" s="3638"/>
      <c r="H35" s="3638"/>
      <c r="I35" s="3638"/>
      <c r="J35" s="3639"/>
      <c r="K35" s="2535"/>
      <c r="L35" s="13"/>
    </row>
    <row r="36" spans="1:12" ht="16.5" thickTop="1" x14ac:dyDescent="0.25">
      <c r="A36" s="39">
        <v>41646</v>
      </c>
      <c r="B36" s="40" t="s">
        <v>186</v>
      </c>
      <c r="C36" s="105"/>
      <c r="D36" s="114"/>
      <c r="E36" s="105"/>
      <c r="F36" s="105"/>
      <c r="G36" s="105"/>
      <c r="H36" s="105">
        <v>5035</v>
      </c>
      <c r="I36" s="105">
        <v>83</v>
      </c>
      <c r="J36" s="105"/>
      <c r="K36" s="2496"/>
      <c r="L36" s="41" t="s">
        <v>623</v>
      </c>
    </row>
    <row r="37" spans="1:12" ht="20.100000000000001" customHeight="1" x14ac:dyDescent="0.25">
      <c r="A37" s="22">
        <v>41662</v>
      </c>
      <c r="B37" s="11" t="s">
        <v>12</v>
      </c>
      <c r="C37" s="23">
        <v>140</v>
      </c>
      <c r="D37" s="110">
        <f>+C37*(100-E37)/100</f>
        <v>112</v>
      </c>
      <c r="E37" s="23">
        <v>20</v>
      </c>
      <c r="G37" s="23">
        <v>85</v>
      </c>
      <c r="L37" s="3" t="s">
        <v>624</v>
      </c>
    </row>
    <row r="38" spans="1:12" ht="30.75" customHeight="1" x14ac:dyDescent="0.25">
      <c r="A38" s="22">
        <v>41714</v>
      </c>
      <c r="B38" s="11" t="s">
        <v>16</v>
      </c>
      <c r="C38" s="3476" t="s">
        <v>625</v>
      </c>
      <c r="D38" s="3478"/>
      <c r="E38" s="3478"/>
      <c r="F38" s="3478"/>
      <c r="G38" s="3478"/>
      <c r="H38" s="3478"/>
      <c r="I38" s="3478"/>
      <c r="J38" s="3477"/>
      <c r="K38" s="2469"/>
    </row>
    <row r="39" spans="1:12" ht="20.100000000000001" customHeight="1" x14ac:dyDescent="0.25">
      <c r="A39" s="22">
        <v>41718</v>
      </c>
      <c r="B39" s="11" t="s">
        <v>4</v>
      </c>
      <c r="C39" s="3476" t="s">
        <v>414</v>
      </c>
      <c r="D39" s="3478"/>
      <c r="E39" s="3478"/>
      <c r="F39" s="3478"/>
      <c r="G39" s="3478"/>
      <c r="H39" s="3478"/>
      <c r="I39" s="3478"/>
      <c r="J39" s="3477"/>
      <c r="K39" s="2469"/>
    </row>
    <row r="40" spans="1:12" ht="20.100000000000001" customHeight="1" x14ac:dyDescent="0.25">
      <c r="A40" s="22">
        <v>41809</v>
      </c>
      <c r="B40" s="11" t="s">
        <v>186</v>
      </c>
      <c r="C40" s="108"/>
      <c r="D40" s="108"/>
      <c r="E40" s="108"/>
      <c r="F40" s="108"/>
      <c r="G40" s="108"/>
      <c r="H40" s="3476" t="s">
        <v>459</v>
      </c>
      <c r="I40" s="3478"/>
      <c r="J40" s="3477"/>
      <c r="K40" s="2469"/>
      <c r="L40" s="3" t="s">
        <v>626</v>
      </c>
    </row>
    <row r="41" spans="1:12" x14ac:dyDescent="0.25">
      <c r="A41" s="22">
        <v>41884</v>
      </c>
      <c r="B41" s="11" t="s">
        <v>186</v>
      </c>
      <c r="C41" s="108"/>
      <c r="D41" s="108"/>
      <c r="E41" s="108"/>
      <c r="F41" s="108"/>
      <c r="G41" s="108"/>
      <c r="H41" s="108">
        <v>5460</v>
      </c>
      <c r="I41" s="108">
        <v>92</v>
      </c>
      <c r="J41" s="108"/>
      <c r="K41" s="2467"/>
      <c r="L41" s="32" t="s">
        <v>627</v>
      </c>
    </row>
    <row r="42" spans="1:12" ht="20.100000000000001" customHeight="1" x14ac:dyDescent="0.25">
      <c r="A42" s="22">
        <v>41926</v>
      </c>
      <c r="B42" s="11" t="s">
        <v>16</v>
      </c>
      <c r="C42" s="3476" t="s">
        <v>1200</v>
      </c>
      <c r="D42" s="3478"/>
      <c r="E42" s="3478"/>
      <c r="F42" s="3478"/>
      <c r="G42" s="3478"/>
      <c r="H42" s="3478"/>
      <c r="I42" s="3478"/>
      <c r="J42" s="3477"/>
      <c r="K42" s="2469"/>
    </row>
    <row r="43" spans="1:12" ht="20.100000000000001" customHeight="1" x14ac:dyDescent="0.25">
      <c r="A43" s="22">
        <v>41930</v>
      </c>
      <c r="B43" s="11" t="s">
        <v>12</v>
      </c>
      <c r="C43" s="23">
        <v>125</v>
      </c>
      <c r="D43" s="108">
        <f>+C43*(100-E43)/100</f>
        <v>100</v>
      </c>
      <c r="E43" s="23">
        <v>20</v>
      </c>
      <c r="G43" s="23">
        <v>60</v>
      </c>
      <c r="L43" s="3" t="s">
        <v>1328</v>
      </c>
    </row>
    <row r="44" spans="1:12" ht="16.5" thickBot="1" x14ac:dyDescent="0.3">
      <c r="A44" s="28">
        <v>41948</v>
      </c>
      <c r="B44" s="12" t="s">
        <v>14</v>
      </c>
      <c r="C44" s="3540" t="s">
        <v>15</v>
      </c>
      <c r="D44" s="3541"/>
      <c r="E44" s="3541"/>
      <c r="F44" s="3541"/>
      <c r="G44" s="3541"/>
      <c r="H44" s="3541"/>
      <c r="I44" s="3541"/>
      <c r="J44" s="3542"/>
      <c r="K44" s="2502"/>
      <c r="L44" s="13"/>
    </row>
    <row r="45" spans="1:12" ht="16.5" thickTop="1" x14ac:dyDescent="0.25">
      <c r="A45" s="39">
        <v>42028</v>
      </c>
      <c r="B45" s="40" t="s">
        <v>186</v>
      </c>
      <c r="C45" s="105"/>
      <c r="D45" s="115"/>
      <c r="E45" s="105"/>
      <c r="F45" s="105"/>
      <c r="G45" s="105"/>
      <c r="H45" s="105">
        <v>5215</v>
      </c>
      <c r="I45" s="105">
        <v>78</v>
      </c>
      <c r="J45" s="105"/>
      <c r="K45" s="2496"/>
      <c r="L45" s="41" t="s">
        <v>628</v>
      </c>
    </row>
    <row r="46" spans="1:12" ht="20.100000000000001" customHeight="1" x14ac:dyDescent="0.25">
      <c r="A46" s="22">
        <v>42038</v>
      </c>
      <c r="B46" s="11" t="s">
        <v>14</v>
      </c>
      <c r="C46" s="3445" t="s">
        <v>629</v>
      </c>
      <c r="D46" s="3446"/>
      <c r="E46" s="3446"/>
      <c r="F46" s="3446"/>
      <c r="G46" s="3446"/>
      <c r="H46" s="3446"/>
      <c r="I46" s="3446"/>
      <c r="J46" s="3447"/>
      <c r="K46" s="2454"/>
    </row>
    <row r="47" spans="1:12" ht="32.25" customHeight="1" x14ac:dyDescent="0.25">
      <c r="A47" s="22">
        <v>42045</v>
      </c>
      <c r="B47" s="11" t="s">
        <v>16</v>
      </c>
      <c r="C47" s="3476" t="s">
        <v>1201</v>
      </c>
      <c r="D47" s="3478"/>
      <c r="E47" s="3478"/>
      <c r="F47" s="3478"/>
      <c r="G47" s="3478"/>
      <c r="H47" s="3478"/>
      <c r="I47" s="3478"/>
      <c r="J47" s="3477"/>
      <c r="K47" s="2469"/>
    </row>
    <row r="48" spans="1:12" ht="20.100000000000001" customHeight="1" x14ac:dyDescent="0.25">
      <c r="A48" s="22">
        <v>42119</v>
      </c>
      <c r="B48" s="247" t="s">
        <v>12</v>
      </c>
      <c r="C48" s="23">
        <v>135</v>
      </c>
      <c r="D48" s="108">
        <f>+C48*(100-E48)/100</f>
        <v>114.75</v>
      </c>
      <c r="E48" s="23">
        <v>15</v>
      </c>
      <c r="G48" s="23">
        <v>50</v>
      </c>
      <c r="L48" s="3" t="s">
        <v>1327</v>
      </c>
    </row>
    <row r="49" spans="1:12" ht="32.25" customHeight="1" x14ac:dyDescent="0.25">
      <c r="A49" s="22">
        <v>42130</v>
      </c>
      <c r="B49" s="264" t="s">
        <v>16</v>
      </c>
      <c r="C49" s="3456" t="s">
        <v>1347</v>
      </c>
      <c r="D49" s="3457"/>
      <c r="E49" s="3457"/>
      <c r="F49" s="3457"/>
      <c r="G49" s="3457"/>
      <c r="H49" s="3457"/>
      <c r="I49" s="3457"/>
      <c r="J49" s="3458"/>
      <c r="K49" s="2460"/>
    </row>
    <row r="50" spans="1:12" ht="30.75" customHeight="1" x14ac:dyDescent="0.25">
      <c r="A50" s="270">
        <v>42134</v>
      </c>
      <c r="B50" s="273" t="s">
        <v>186</v>
      </c>
      <c r="C50" s="232"/>
      <c r="D50" s="271"/>
      <c r="E50" s="232"/>
      <c r="F50" s="232"/>
      <c r="G50" s="232"/>
      <c r="H50" s="3614" t="s">
        <v>238</v>
      </c>
      <c r="I50" s="3615"/>
      <c r="J50" s="232"/>
      <c r="K50" s="2471"/>
      <c r="L50" s="3" t="s">
        <v>1346</v>
      </c>
    </row>
    <row r="51" spans="1:12" x14ac:dyDescent="0.25">
      <c r="A51" s="22">
        <v>42166</v>
      </c>
      <c r="B51" s="356" t="s">
        <v>12</v>
      </c>
      <c r="C51" s="23">
        <v>120</v>
      </c>
      <c r="D51" s="108">
        <f>+C51*(100-E51)/100</f>
        <v>102</v>
      </c>
      <c r="E51" s="23">
        <v>15</v>
      </c>
      <c r="G51" s="23">
        <v>60</v>
      </c>
      <c r="L51" s="3" t="s">
        <v>1386</v>
      </c>
    </row>
    <row r="52" spans="1:12" ht="20.100000000000001" customHeight="1" x14ac:dyDescent="0.25">
      <c r="A52" s="22">
        <v>42222</v>
      </c>
      <c r="B52" s="415" t="s">
        <v>16</v>
      </c>
      <c r="C52" s="3456" t="s">
        <v>1429</v>
      </c>
      <c r="D52" s="3457"/>
      <c r="E52" s="3457"/>
      <c r="F52" s="3457"/>
      <c r="G52" s="3457"/>
      <c r="H52" s="3457"/>
      <c r="I52" s="3457"/>
      <c r="J52" s="3458"/>
      <c r="K52" s="2460"/>
    </row>
    <row r="53" spans="1:12" ht="33" customHeight="1" x14ac:dyDescent="0.25">
      <c r="A53" s="484">
        <v>42308</v>
      </c>
      <c r="B53" s="488" t="s">
        <v>186</v>
      </c>
      <c r="C53" s="110"/>
      <c r="D53" s="110"/>
      <c r="E53" s="110"/>
      <c r="F53" s="110"/>
      <c r="G53" s="110"/>
      <c r="H53" s="3614" t="s">
        <v>238</v>
      </c>
      <c r="I53" s="3615"/>
      <c r="J53" s="110"/>
      <c r="K53" s="2461"/>
      <c r="L53" s="3" t="s">
        <v>1481</v>
      </c>
    </row>
    <row r="54" spans="1:12" x14ac:dyDescent="0.25">
      <c r="A54" s="22">
        <v>42335</v>
      </c>
      <c r="B54" s="539" t="s">
        <v>12</v>
      </c>
      <c r="C54" s="23">
        <v>100</v>
      </c>
      <c r="D54" s="108">
        <f>+C54*(100-E54)/100</f>
        <v>85</v>
      </c>
      <c r="E54" s="23">
        <v>15</v>
      </c>
      <c r="G54" s="23">
        <v>65</v>
      </c>
      <c r="L54" s="3" t="s">
        <v>1527</v>
      </c>
    </row>
    <row r="55" spans="1:12" x14ac:dyDescent="0.25">
      <c r="A55" s="715">
        <v>42530</v>
      </c>
      <c r="B55" s="714" t="s">
        <v>12</v>
      </c>
      <c r="C55" s="716">
        <v>70</v>
      </c>
      <c r="D55" s="713">
        <f>+C55*(100-E55)/100</f>
        <v>52.5</v>
      </c>
      <c r="E55" s="716">
        <v>25</v>
      </c>
      <c r="F55" s="716"/>
      <c r="G55" s="716">
        <v>55</v>
      </c>
      <c r="H55" s="716"/>
      <c r="I55" s="716"/>
      <c r="J55" s="716"/>
      <c r="K55" s="2523"/>
      <c r="L55" s="38" t="s">
        <v>1726</v>
      </c>
    </row>
    <row r="56" spans="1:12" ht="29.25" customHeight="1" x14ac:dyDescent="0.25">
      <c r="A56" s="22">
        <v>42582</v>
      </c>
      <c r="B56" s="11" t="s">
        <v>186</v>
      </c>
      <c r="D56" s="108"/>
      <c r="H56" s="3614" t="s">
        <v>238</v>
      </c>
      <c r="I56" s="3615"/>
      <c r="L56" s="32" t="s">
        <v>1810</v>
      </c>
    </row>
    <row r="57" spans="1:12" x14ac:dyDescent="0.25">
      <c r="A57" s="22">
        <v>42590</v>
      </c>
      <c r="B57" s="783" t="s">
        <v>16</v>
      </c>
      <c r="C57" s="3476" t="s">
        <v>1832</v>
      </c>
      <c r="D57" s="3478"/>
      <c r="E57" s="3478"/>
      <c r="F57" s="3478"/>
      <c r="G57" s="3478"/>
      <c r="H57" s="3478"/>
      <c r="I57" s="3478"/>
      <c r="J57" s="3477"/>
      <c r="K57" s="2469"/>
    </row>
    <row r="58" spans="1:12" ht="20.100000000000001" customHeight="1" x14ac:dyDescent="0.25">
      <c r="A58" s="22">
        <v>42622</v>
      </c>
      <c r="B58" s="11" t="s">
        <v>12</v>
      </c>
      <c r="C58" s="23">
        <v>80</v>
      </c>
      <c r="D58" s="108">
        <f>+C58*(100-E58)/100</f>
        <v>60</v>
      </c>
      <c r="E58" s="23">
        <v>25</v>
      </c>
      <c r="G58" s="23">
        <v>50</v>
      </c>
      <c r="L58" s="3" t="s">
        <v>1864</v>
      </c>
    </row>
    <row r="59" spans="1:12" ht="56.25" customHeight="1" x14ac:dyDescent="0.25">
      <c r="A59" s="22">
        <v>42616</v>
      </c>
      <c r="B59" s="810" t="s">
        <v>16</v>
      </c>
      <c r="C59" s="3476" t="s">
        <v>1881</v>
      </c>
      <c r="D59" s="3478"/>
      <c r="E59" s="3478"/>
      <c r="F59" s="3478"/>
      <c r="G59" s="3478"/>
      <c r="H59" s="3478"/>
      <c r="I59" s="3478"/>
      <c r="J59" s="3477"/>
      <c r="K59" s="2469"/>
    </row>
    <row r="60" spans="1:12" ht="36.75" customHeight="1" x14ac:dyDescent="0.25">
      <c r="A60" s="22">
        <v>42638</v>
      </c>
      <c r="B60" s="835" t="s">
        <v>14</v>
      </c>
      <c r="C60" s="3476" t="s">
        <v>1893</v>
      </c>
      <c r="D60" s="3478"/>
      <c r="E60" s="3478"/>
      <c r="F60" s="3478"/>
      <c r="G60" s="3478"/>
      <c r="H60" s="3478"/>
      <c r="I60" s="3478"/>
      <c r="J60" s="3477"/>
      <c r="K60" s="2469"/>
    </row>
    <row r="61" spans="1:12" ht="50.25" customHeight="1" x14ac:dyDescent="0.25">
      <c r="A61" s="22">
        <v>42654</v>
      </c>
      <c r="B61" s="833" t="s">
        <v>14</v>
      </c>
      <c r="C61" s="3473" t="s">
        <v>1899</v>
      </c>
      <c r="D61" s="3474"/>
      <c r="E61" s="3474"/>
      <c r="F61" s="3474"/>
      <c r="G61" s="3474"/>
      <c r="H61" s="3474"/>
      <c r="I61" s="3474"/>
      <c r="J61" s="3475"/>
      <c r="K61" s="2465"/>
    </row>
    <row r="62" spans="1:12" ht="20.100000000000001" customHeight="1" x14ac:dyDescent="0.25">
      <c r="A62" s="22">
        <v>42701</v>
      </c>
      <c r="B62" s="872" t="s">
        <v>33</v>
      </c>
      <c r="C62" s="3473" t="s">
        <v>1984</v>
      </c>
      <c r="D62" s="3474"/>
      <c r="E62" s="3474"/>
      <c r="F62" s="3474"/>
      <c r="G62" s="3474"/>
      <c r="H62" s="3474"/>
      <c r="I62" s="3474"/>
      <c r="J62" s="3475"/>
      <c r="K62" s="2465"/>
    </row>
    <row r="63" spans="1:12" ht="84.75" customHeight="1" thickBot="1" x14ac:dyDescent="0.3">
      <c r="A63" s="33">
        <v>42722</v>
      </c>
      <c r="B63" s="34" t="s">
        <v>31</v>
      </c>
      <c r="C63" s="3509" t="s">
        <v>2435</v>
      </c>
      <c r="D63" s="3510"/>
      <c r="E63" s="3510"/>
      <c r="F63" s="3510"/>
      <c r="G63" s="3510"/>
      <c r="H63" s="3510"/>
      <c r="I63" s="3510"/>
      <c r="J63" s="3511"/>
      <c r="K63" s="2833" t="s">
        <v>3831</v>
      </c>
      <c r="L63" s="1028" t="s">
        <v>2123</v>
      </c>
    </row>
    <row r="64" spans="1:12" ht="20.100000000000001" customHeight="1" thickTop="1" x14ac:dyDescent="0.25">
      <c r="A64" s="3654">
        <v>42744</v>
      </c>
      <c r="B64" s="952" t="s">
        <v>12</v>
      </c>
      <c r="C64" s="323">
        <v>115</v>
      </c>
      <c r="D64" s="955">
        <f>+C64*(100-E64)/100</f>
        <v>28.75</v>
      </c>
      <c r="E64" s="323">
        <v>75</v>
      </c>
      <c r="F64" s="323"/>
      <c r="G64" s="323">
        <v>70</v>
      </c>
      <c r="H64" s="323"/>
      <c r="I64" s="323"/>
      <c r="J64" s="323"/>
      <c r="K64" s="2622"/>
      <c r="L64" s="21" t="s">
        <v>2019</v>
      </c>
    </row>
    <row r="65" spans="1:12" ht="20.100000000000001" customHeight="1" x14ac:dyDescent="0.25">
      <c r="A65" s="3460"/>
      <c r="B65" s="894" t="s">
        <v>4</v>
      </c>
      <c r="C65" s="3482" t="s">
        <v>2030</v>
      </c>
      <c r="D65" s="3505"/>
      <c r="E65" s="3505"/>
      <c r="F65" s="3505"/>
      <c r="G65" s="3505"/>
      <c r="H65" s="3505"/>
      <c r="I65" s="3505"/>
      <c r="J65" s="3483"/>
      <c r="K65" s="2485"/>
    </row>
    <row r="66" spans="1:12" ht="34.5" customHeight="1" x14ac:dyDescent="0.25">
      <c r="A66" s="892">
        <v>42750</v>
      </c>
      <c r="B66" s="11" t="s">
        <v>23</v>
      </c>
      <c r="C66" s="3614" t="s">
        <v>2029</v>
      </c>
      <c r="D66" s="3733"/>
      <c r="E66" s="3733"/>
      <c r="F66" s="3733"/>
      <c r="G66" s="3733"/>
      <c r="H66" s="3733"/>
      <c r="I66" s="3733"/>
      <c r="J66" s="3615"/>
      <c r="K66" s="2807" t="s">
        <v>1908</v>
      </c>
      <c r="L66" s="1024" t="s">
        <v>1908</v>
      </c>
    </row>
    <row r="67" spans="1:12" ht="27" customHeight="1" x14ac:dyDescent="0.25">
      <c r="A67" s="22">
        <v>42765</v>
      </c>
      <c r="B67" s="902" t="s">
        <v>12</v>
      </c>
      <c r="C67" s="877">
        <v>120</v>
      </c>
      <c r="D67" s="876">
        <f>+C67*(100-E67)/100</f>
        <v>72</v>
      </c>
      <c r="E67" s="877">
        <v>40</v>
      </c>
      <c r="F67" s="877"/>
      <c r="G67" s="877">
        <v>75</v>
      </c>
      <c r="H67" s="877"/>
      <c r="I67" s="877"/>
      <c r="J67" s="877"/>
      <c r="K67" s="2471"/>
      <c r="L67" s="3" t="s">
        <v>2035</v>
      </c>
    </row>
    <row r="68" spans="1:12" ht="27" customHeight="1" x14ac:dyDescent="0.25">
      <c r="A68" s="22">
        <v>42798</v>
      </c>
      <c r="B68" s="947" t="s">
        <v>186</v>
      </c>
      <c r="C68" s="877"/>
      <c r="D68" s="876"/>
      <c r="E68" s="877"/>
      <c r="F68" s="877"/>
      <c r="G68" s="877"/>
      <c r="H68" s="877">
        <v>5585</v>
      </c>
      <c r="I68" s="877">
        <v>59</v>
      </c>
      <c r="J68" s="877"/>
      <c r="K68" s="2471"/>
      <c r="L68" s="3" t="s">
        <v>2063</v>
      </c>
    </row>
    <row r="69" spans="1:12" ht="19.5" customHeight="1" x14ac:dyDescent="0.25">
      <c r="A69" s="22">
        <v>42817</v>
      </c>
      <c r="B69" s="1035" t="s">
        <v>14</v>
      </c>
      <c r="C69" s="3473" t="s">
        <v>15</v>
      </c>
      <c r="D69" s="3474"/>
      <c r="E69" s="3474"/>
      <c r="F69" s="3474"/>
      <c r="G69" s="3474"/>
      <c r="H69" s="3474"/>
      <c r="I69" s="3474"/>
      <c r="J69" s="3475"/>
      <c r="K69" s="2465"/>
    </row>
    <row r="70" spans="1:12" ht="20.100000000000001" customHeight="1" x14ac:dyDescent="0.25">
      <c r="A70" s="22">
        <v>42821</v>
      </c>
      <c r="B70" s="11" t="s">
        <v>14</v>
      </c>
      <c r="C70" s="3473" t="s">
        <v>15</v>
      </c>
      <c r="D70" s="3474"/>
      <c r="E70" s="3474"/>
      <c r="F70" s="3474"/>
      <c r="G70" s="3474"/>
      <c r="H70" s="3474"/>
      <c r="I70" s="3474"/>
      <c r="J70" s="3475"/>
      <c r="K70" s="2465"/>
    </row>
    <row r="71" spans="1:12" x14ac:dyDescent="0.25">
      <c r="A71" s="22">
        <v>42836</v>
      </c>
      <c r="B71" s="11" t="s">
        <v>14</v>
      </c>
      <c r="C71" s="3473" t="s">
        <v>85</v>
      </c>
      <c r="D71" s="3474"/>
      <c r="E71" s="3474"/>
      <c r="F71" s="3474"/>
      <c r="G71" s="3474"/>
      <c r="H71" s="3474"/>
      <c r="I71" s="3474"/>
      <c r="J71" s="3475"/>
      <c r="K71" s="2465"/>
    </row>
    <row r="72" spans="1:12" x14ac:dyDescent="0.25">
      <c r="A72" s="22">
        <v>42887</v>
      </c>
      <c r="B72" s="1160" t="s">
        <v>14</v>
      </c>
      <c r="C72" s="3473" t="s">
        <v>15</v>
      </c>
      <c r="D72" s="3474"/>
      <c r="E72" s="3474"/>
      <c r="F72" s="3474"/>
      <c r="G72" s="3474"/>
      <c r="H72" s="3474"/>
      <c r="I72" s="3474"/>
      <c r="J72" s="3475"/>
      <c r="K72" s="2465"/>
    </row>
    <row r="73" spans="1:12" x14ac:dyDescent="0.25">
      <c r="A73" s="1182">
        <v>42897</v>
      </c>
      <c r="B73" s="1183" t="s">
        <v>14</v>
      </c>
      <c r="C73" s="3473" t="s">
        <v>85</v>
      </c>
      <c r="D73" s="3474"/>
      <c r="E73" s="3474"/>
      <c r="F73" s="3474"/>
      <c r="G73" s="3474"/>
      <c r="H73" s="3474"/>
      <c r="I73" s="3474"/>
      <c r="J73" s="3475"/>
      <c r="K73" s="2465"/>
    </row>
    <row r="74" spans="1:12" x14ac:dyDescent="0.25">
      <c r="A74" s="22">
        <v>42898</v>
      </c>
      <c r="B74" s="11" t="s">
        <v>12</v>
      </c>
      <c r="C74" s="877">
        <v>140</v>
      </c>
      <c r="D74" s="876">
        <f>+C74*(100-E74)/100</f>
        <v>77</v>
      </c>
      <c r="E74" s="877">
        <v>45</v>
      </c>
      <c r="F74" s="877"/>
      <c r="G74" s="877">
        <v>75</v>
      </c>
      <c r="H74" s="877"/>
      <c r="I74" s="877"/>
      <c r="J74" s="877"/>
      <c r="K74" s="2471"/>
      <c r="L74" s="3" t="s">
        <v>22</v>
      </c>
    </row>
    <row r="75" spans="1:12" x14ac:dyDescent="0.25">
      <c r="A75" s="22">
        <v>42921</v>
      </c>
      <c r="B75" s="11" t="s">
        <v>14</v>
      </c>
      <c r="C75" s="3473" t="s">
        <v>85</v>
      </c>
      <c r="D75" s="3474"/>
      <c r="E75" s="3474"/>
      <c r="F75" s="3474"/>
      <c r="G75" s="3474"/>
      <c r="H75" s="3474"/>
      <c r="I75" s="3474"/>
      <c r="J75" s="3475"/>
      <c r="K75" s="2465"/>
    </row>
    <row r="76" spans="1:12" x14ac:dyDescent="0.25">
      <c r="A76" s="22">
        <v>42925</v>
      </c>
      <c r="B76" s="1207" t="s">
        <v>14</v>
      </c>
      <c r="C76" s="3482" t="s">
        <v>85</v>
      </c>
      <c r="D76" s="3505"/>
      <c r="E76" s="3505"/>
      <c r="F76" s="3505"/>
      <c r="G76" s="3505"/>
      <c r="H76" s="3505"/>
      <c r="I76" s="3505"/>
      <c r="J76" s="3483"/>
      <c r="K76" s="2485"/>
    </row>
    <row r="77" spans="1:12" ht="20.100000000000001" customHeight="1" x14ac:dyDescent="0.25">
      <c r="A77" s="22">
        <v>42928</v>
      </c>
      <c r="B77" s="1207" t="s">
        <v>14</v>
      </c>
      <c r="C77" s="3473" t="s">
        <v>85</v>
      </c>
      <c r="D77" s="3474"/>
      <c r="E77" s="3474"/>
      <c r="F77" s="3474"/>
      <c r="G77" s="3474"/>
      <c r="H77" s="3474"/>
      <c r="I77" s="3474"/>
      <c r="J77" s="3475"/>
      <c r="K77" s="2465"/>
    </row>
    <row r="78" spans="1:12" x14ac:dyDescent="0.25">
      <c r="A78" s="22">
        <v>42933</v>
      </c>
      <c r="B78" s="11" t="s">
        <v>14</v>
      </c>
      <c r="C78" s="3473" t="s">
        <v>15</v>
      </c>
      <c r="D78" s="3474"/>
      <c r="E78" s="3474"/>
      <c r="F78" s="3474"/>
      <c r="G78" s="3474"/>
      <c r="H78" s="3474"/>
      <c r="I78" s="3474"/>
      <c r="J78" s="3475"/>
      <c r="K78" s="2465"/>
    </row>
    <row r="79" spans="1:12" ht="20.100000000000001" customHeight="1" thickBot="1" x14ac:dyDescent="0.3">
      <c r="A79" s="1443">
        <v>43079</v>
      </c>
      <c r="B79" s="1451" t="s">
        <v>186</v>
      </c>
      <c r="C79" s="331"/>
      <c r="D79" s="331">
        <f>+C79*(100-E79)/100</f>
        <v>0</v>
      </c>
      <c r="E79" s="331"/>
      <c r="F79" s="331"/>
      <c r="G79" s="331"/>
      <c r="H79" s="252">
        <v>5650</v>
      </c>
      <c r="I79" s="252">
        <v>100</v>
      </c>
      <c r="J79" s="252"/>
      <c r="K79" s="2483"/>
      <c r="L79" s="128" t="s">
        <v>40</v>
      </c>
    </row>
    <row r="80" spans="1:12" ht="74.25" customHeight="1" thickTop="1" x14ac:dyDescent="0.25">
      <c r="A80" s="39">
        <v>43120</v>
      </c>
      <c r="B80" s="40" t="s">
        <v>14</v>
      </c>
      <c r="C80" s="3595" t="s">
        <v>2446</v>
      </c>
      <c r="D80" s="3596"/>
      <c r="E80" s="3596"/>
      <c r="F80" s="3596"/>
      <c r="G80" s="3596"/>
      <c r="H80" s="3596"/>
      <c r="I80" s="3596"/>
      <c r="J80" s="3597"/>
      <c r="K80" s="2522"/>
      <c r="L80" s="41"/>
    </row>
    <row r="81" spans="1:12" x14ac:dyDescent="0.25">
      <c r="A81" s="22">
        <v>43127</v>
      </c>
      <c r="B81" s="11" t="s">
        <v>186</v>
      </c>
      <c r="C81" s="877"/>
      <c r="D81" s="893">
        <f>+C81*(100-E81)/100</f>
        <v>0</v>
      </c>
      <c r="E81" s="877"/>
      <c r="F81" s="877"/>
      <c r="G81" s="877"/>
      <c r="H81" s="877">
        <v>5600</v>
      </c>
      <c r="I81" s="877">
        <v>96</v>
      </c>
      <c r="J81" s="877"/>
      <c r="K81" s="2471"/>
      <c r="L81" s="3" t="s">
        <v>2454</v>
      </c>
    </row>
    <row r="82" spans="1:12" ht="83.25" customHeight="1" x14ac:dyDescent="0.25">
      <c r="A82" s="1254">
        <v>43130</v>
      </c>
      <c r="B82" s="1255" t="s">
        <v>31</v>
      </c>
      <c r="C82" s="3583" t="s">
        <v>2456</v>
      </c>
      <c r="D82" s="3584"/>
      <c r="E82" s="3584"/>
      <c r="F82" s="3584"/>
      <c r="G82" s="3584"/>
      <c r="H82" s="3584"/>
      <c r="I82" s="3584"/>
      <c r="J82" s="3585"/>
      <c r="K82" s="2518"/>
      <c r="L82" s="1309" t="s">
        <v>2473</v>
      </c>
    </row>
    <row r="83" spans="1:12" x14ac:dyDescent="0.25">
      <c r="A83" s="22">
        <v>43164</v>
      </c>
      <c r="B83" s="11" t="s">
        <v>12</v>
      </c>
      <c r="C83" s="877">
        <v>85</v>
      </c>
      <c r="D83" s="893">
        <f t="shared" ref="D83:D147" si="0">+C83*(100-E83)/100</f>
        <v>51</v>
      </c>
      <c r="E83" s="877">
        <v>40</v>
      </c>
      <c r="F83" s="877"/>
      <c r="G83" s="877">
        <v>100</v>
      </c>
      <c r="H83" s="877"/>
      <c r="I83" s="877"/>
      <c r="J83" s="877"/>
      <c r="K83" s="2471"/>
      <c r="L83" s="3" t="s">
        <v>2097</v>
      </c>
    </row>
    <row r="84" spans="1:12" x14ac:dyDescent="0.25">
      <c r="A84" s="1506">
        <v>43165</v>
      </c>
      <c r="B84" s="11" t="s">
        <v>186</v>
      </c>
      <c r="C84" s="877"/>
      <c r="D84" s="893"/>
      <c r="E84" s="877"/>
      <c r="F84" s="877"/>
      <c r="G84" s="877"/>
      <c r="H84" s="877"/>
      <c r="I84" s="877"/>
      <c r="J84" s="877"/>
      <c r="K84" s="2471"/>
      <c r="L84" s="3" t="s">
        <v>2497</v>
      </c>
    </row>
    <row r="85" spans="1:12" x14ac:dyDescent="0.25">
      <c r="A85" s="22">
        <v>43252</v>
      </c>
      <c r="B85" s="11" t="s">
        <v>14</v>
      </c>
      <c r="C85" s="3473" t="s">
        <v>2603</v>
      </c>
      <c r="D85" s="3474"/>
      <c r="E85" s="3474"/>
      <c r="F85" s="3474"/>
      <c r="G85" s="3474"/>
      <c r="H85" s="3474"/>
      <c r="I85" s="3474"/>
      <c r="J85" s="3475"/>
      <c r="K85" s="2465"/>
    </row>
    <row r="86" spans="1:12" ht="20.100000000000001" customHeight="1" x14ac:dyDescent="0.25">
      <c r="A86" s="22">
        <v>43254</v>
      </c>
      <c r="B86" s="11" t="s">
        <v>14</v>
      </c>
      <c r="C86" s="3473" t="s">
        <v>85</v>
      </c>
      <c r="D86" s="3474"/>
      <c r="E86" s="3474"/>
      <c r="F86" s="3474"/>
      <c r="G86" s="3474"/>
      <c r="H86" s="3474"/>
      <c r="I86" s="3474"/>
      <c r="J86" s="3475"/>
      <c r="K86" s="2465"/>
    </row>
    <row r="87" spans="1:12" ht="20.100000000000001" customHeight="1" x14ac:dyDescent="0.25">
      <c r="A87" s="1638">
        <v>43301</v>
      </c>
      <c r="B87" s="1639" t="s">
        <v>186</v>
      </c>
      <c r="C87" s="877"/>
      <c r="D87" s="893"/>
      <c r="E87" s="877"/>
      <c r="F87" s="877"/>
      <c r="G87" s="877"/>
      <c r="H87" s="877">
        <v>4890</v>
      </c>
      <c r="I87" s="877">
        <v>70</v>
      </c>
      <c r="J87" s="877"/>
      <c r="K87" s="2471"/>
    </row>
    <row r="88" spans="1:12" ht="20.100000000000001" customHeight="1" x14ac:dyDescent="0.25">
      <c r="A88" s="1690">
        <v>43327</v>
      </c>
      <c r="B88" s="1691" t="s">
        <v>12</v>
      </c>
      <c r="C88" s="877">
        <v>95</v>
      </c>
      <c r="D88" s="893">
        <f t="shared" si="0"/>
        <v>66.5</v>
      </c>
      <c r="E88" s="877">
        <v>30</v>
      </c>
      <c r="F88" s="877" t="s">
        <v>159</v>
      </c>
      <c r="G88" s="877">
        <v>60</v>
      </c>
      <c r="H88" s="877"/>
      <c r="I88" s="877"/>
      <c r="J88" s="877"/>
      <c r="K88" s="2471"/>
      <c r="L88" s="3" t="s">
        <v>2668</v>
      </c>
    </row>
    <row r="89" spans="1:12" ht="20.100000000000001" customHeight="1" x14ac:dyDescent="0.25">
      <c r="A89" s="22">
        <v>43339</v>
      </c>
      <c r="B89" s="11" t="s">
        <v>14</v>
      </c>
      <c r="C89" s="3473" t="s">
        <v>85</v>
      </c>
      <c r="D89" s="3474"/>
      <c r="E89" s="3474"/>
      <c r="F89" s="3474"/>
      <c r="G89" s="3474"/>
      <c r="H89" s="3474"/>
      <c r="I89" s="3474"/>
      <c r="J89" s="3475"/>
      <c r="K89" s="2465"/>
    </row>
    <row r="90" spans="1:12" ht="20.100000000000001" customHeight="1" x14ac:dyDescent="0.25">
      <c r="A90" s="1735">
        <v>43379</v>
      </c>
      <c r="B90" s="1736" t="s">
        <v>186</v>
      </c>
      <c r="C90" s="877"/>
      <c r="D90" s="893"/>
      <c r="E90" s="877"/>
      <c r="F90" s="877"/>
      <c r="G90" s="877"/>
      <c r="H90" s="877">
        <v>5365</v>
      </c>
      <c r="I90" s="877">
        <v>100</v>
      </c>
      <c r="J90" s="877"/>
      <c r="K90" s="2471"/>
    </row>
    <row r="91" spans="1:12" ht="20.100000000000001" customHeight="1" x14ac:dyDescent="0.25">
      <c r="A91" s="22">
        <v>43398</v>
      </c>
      <c r="B91" s="11" t="s">
        <v>12</v>
      </c>
      <c r="C91" s="877">
        <v>90</v>
      </c>
      <c r="D91" s="893">
        <f t="shared" si="0"/>
        <v>63</v>
      </c>
      <c r="E91" s="877">
        <v>30</v>
      </c>
      <c r="F91" s="877"/>
      <c r="G91" s="877">
        <v>75</v>
      </c>
      <c r="H91" s="877"/>
      <c r="I91" s="877"/>
      <c r="J91" s="877"/>
      <c r="K91" s="2471"/>
      <c r="L91" s="3" t="s">
        <v>2710</v>
      </c>
    </row>
    <row r="92" spans="1:12" ht="20.100000000000001" customHeight="1" x14ac:dyDescent="0.25">
      <c r="A92" s="1787">
        <v>43413</v>
      </c>
      <c r="B92" s="1788" t="s">
        <v>186</v>
      </c>
      <c r="C92" s="877"/>
      <c r="D92" s="893"/>
      <c r="E92" s="877"/>
      <c r="F92" s="877"/>
      <c r="G92" s="877"/>
      <c r="H92" s="877">
        <v>5390</v>
      </c>
      <c r="I92" s="877">
        <v>100</v>
      </c>
      <c r="J92" s="877"/>
      <c r="K92" s="2471"/>
      <c r="L92" s="3" t="s">
        <v>40</v>
      </c>
    </row>
    <row r="93" spans="1:12" ht="45" customHeight="1" x14ac:dyDescent="0.25">
      <c r="A93" s="22">
        <v>43442</v>
      </c>
      <c r="B93" s="11" t="s">
        <v>14</v>
      </c>
      <c r="C93" s="3614" t="s">
        <v>2887</v>
      </c>
      <c r="D93" s="3733"/>
      <c r="E93" s="3733"/>
      <c r="F93" s="3733"/>
      <c r="G93" s="3733"/>
      <c r="H93" s="3733"/>
      <c r="I93" s="3733"/>
      <c r="J93" s="3615"/>
      <c r="K93" s="2563"/>
    </row>
    <row r="94" spans="1:12" ht="61.5" customHeight="1" thickBot="1" x14ac:dyDescent="0.3">
      <c r="A94" s="1462">
        <v>43462</v>
      </c>
      <c r="B94" s="1463" t="s">
        <v>31</v>
      </c>
      <c r="C94" s="3938" t="s">
        <v>2907</v>
      </c>
      <c r="D94" s="3939"/>
      <c r="E94" s="3939"/>
      <c r="F94" s="3939"/>
      <c r="G94" s="3939"/>
      <c r="H94" s="3939"/>
      <c r="I94" s="3939"/>
      <c r="J94" s="3940"/>
      <c r="K94" s="2605"/>
      <c r="L94" s="1891" t="s">
        <v>2906</v>
      </c>
    </row>
    <row r="95" spans="1:12" ht="16.5" thickTop="1" x14ac:dyDescent="0.25">
      <c r="A95" s="39">
        <v>43470</v>
      </c>
      <c r="B95" s="40" t="s">
        <v>12</v>
      </c>
      <c r="C95" s="254">
        <v>105</v>
      </c>
      <c r="D95" s="1872">
        <f t="shared" si="0"/>
        <v>73.5</v>
      </c>
      <c r="E95" s="254">
        <v>30</v>
      </c>
      <c r="F95" s="254"/>
      <c r="G95" s="254">
        <v>80</v>
      </c>
      <c r="H95" s="254"/>
      <c r="I95" s="254"/>
      <c r="J95" s="254"/>
      <c r="K95" s="2551"/>
      <c r="L95" s="41" t="s">
        <v>2710</v>
      </c>
    </row>
    <row r="96" spans="1:12" ht="20.100000000000001" customHeight="1" x14ac:dyDescent="0.25">
      <c r="A96" s="22">
        <v>43481</v>
      </c>
      <c r="B96" s="11" t="s">
        <v>14</v>
      </c>
      <c r="C96" s="3482" t="s">
        <v>414</v>
      </c>
      <c r="D96" s="3505"/>
      <c r="E96" s="3505"/>
      <c r="F96" s="3505"/>
      <c r="G96" s="3505"/>
      <c r="H96" s="3505"/>
      <c r="I96" s="3505"/>
      <c r="J96" s="3483"/>
      <c r="K96" s="2485"/>
    </row>
    <row r="97" spans="1:12" x14ac:dyDescent="0.25">
      <c r="A97" s="22">
        <v>43527</v>
      </c>
      <c r="B97" s="11" t="s">
        <v>14</v>
      </c>
      <c r="C97" s="3473" t="s">
        <v>15</v>
      </c>
      <c r="D97" s="3474"/>
      <c r="E97" s="3474"/>
      <c r="F97" s="3474"/>
      <c r="G97" s="3474"/>
      <c r="H97" s="3474"/>
      <c r="I97" s="3474"/>
      <c r="J97" s="3475"/>
      <c r="K97" s="2465"/>
    </row>
    <row r="98" spans="1:12" x14ac:dyDescent="0.25">
      <c r="A98" s="22">
        <v>43570</v>
      </c>
      <c r="B98" s="11" t="s">
        <v>186</v>
      </c>
      <c r="C98" s="877"/>
      <c r="D98" s="1689"/>
      <c r="E98" s="877"/>
      <c r="F98" s="877"/>
      <c r="G98" s="877"/>
      <c r="H98" s="877" t="s">
        <v>238</v>
      </c>
      <c r="I98" s="877"/>
      <c r="J98" s="877"/>
      <c r="K98" s="2471"/>
      <c r="L98" s="3" t="s">
        <v>3004</v>
      </c>
    </row>
    <row r="99" spans="1:12" x14ac:dyDescent="0.25">
      <c r="A99" s="22">
        <v>43579</v>
      </c>
      <c r="B99" s="11" t="s">
        <v>12</v>
      </c>
      <c r="C99" s="877">
        <v>100</v>
      </c>
      <c r="D99" s="1689">
        <f t="shared" si="0"/>
        <v>70</v>
      </c>
      <c r="E99" s="877">
        <v>30</v>
      </c>
      <c r="F99" s="877" t="s">
        <v>159</v>
      </c>
      <c r="G99" s="877">
        <v>100</v>
      </c>
      <c r="H99" s="877"/>
      <c r="I99" s="877"/>
      <c r="J99" s="877"/>
      <c r="K99" s="2471"/>
      <c r="L99" s="3" t="s">
        <v>3025</v>
      </c>
    </row>
    <row r="100" spans="1:12" ht="20.100000000000001" customHeight="1" x14ac:dyDescent="0.25">
      <c r="A100" s="22">
        <v>43641</v>
      </c>
      <c r="B100" s="11" t="s">
        <v>12</v>
      </c>
      <c r="C100" s="877">
        <v>110</v>
      </c>
      <c r="D100" s="1689">
        <f t="shared" si="0"/>
        <v>77</v>
      </c>
      <c r="E100" s="877">
        <v>30</v>
      </c>
      <c r="F100" s="877"/>
      <c r="G100" s="877">
        <v>90</v>
      </c>
      <c r="H100" s="877"/>
      <c r="I100" s="877"/>
      <c r="J100" s="877"/>
      <c r="K100" s="2471"/>
      <c r="L100" s="3" t="s">
        <v>3025</v>
      </c>
    </row>
    <row r="101" spans="1:12" ht="20.100000000000001" customHeight="1" x14ac:dyDescent="0.25">
      <c r="A101" s="22">
        <v>43740</v>
      </c>
      <c r="B101" s="11" t="s">
        <v>14</v>
      </c>
      <c r="C101" s="3473" t="s">
        <v>3192</v>
      </c>
      <c r="D101" s="3474"/>
      <c r="E101" s="3474"/>
      <c r="F101" s="3474"/>
      <c r="G101" s="3474"/>
      <c r="H101" s="3474"/>
      <c r="I101" s="3474"/>
      <c r="J101" s="3475"/>
      <c r="K101" s="2465"/>
    </row>
    <row r="102" spans="1:12" ht="20.100000000000001" customHeight="1" x14ac:dyDescent="0.25">
      <c r="A102" s="22">
        <v>43810</v>
      </c>
      <c r="B102" s="11" t="s">
        <v>12</v>
      </c>
      <c r="C102" s="877">
        <v>100</v>
      </c>
      <c r="D102" s="1689">
        <f t="shared" si="0"/>
        <v>60</v>
      </c>
      <c r="E102" s="877">
        <v>40</v>
      </c>
      <c r="F102" s="877" t="s">
        <v>159</v>
      </c>
      <c r="G102" s="877">
        <v>75</v>
      </c>
      <c r="H102" s="877"/>
      <c r="I102" s="877"/>
      <c r="J102" s="877"/>
      <c r="K102" s="2471"/>
      <c r="L102" s="3" t="s">
        <v>2710</v>
      </c>
    </row>
    <row r="103" spans="1:12" ht="24" customHeight="1" x14ac:dyDescent="0.25">
      <c r="A103" s="22">
        <v>43830</v>
      </c>
      <c r="B103" s="11" t="s">
        <v>186</v>
      </c>
      <c r="C103" s="877"/>
      <c r="D103" s="1689"/>
      <c r="E103" s="877"/>
      <c r="F103" s="877"/>
      <c r="G103" s="877"/>
      <c r="H103" s="3614" t="s">
        <v>1564</v>
      </c>
      <c r="I103" s="3615"/>
      <c r="J103" s="877"/>
      <c r="K103" s="2471"/>
      <c r="L103" s="32" t="s">
        <v>3377</v>
      </c>
    </row>
    <row r="104" spans="1:12" ht="19.5" customHeight="1" x14ac:dyDescent="0.25">
      <c r="A104" s="22">
        <v>43835</v>
      </c>
      <c r="B104" s="11" t="s">
        <v>12</v>
      </c>
      <c r="C104" s="877">
        <v>95</v>
      </c>
      <c r="D104" s="1689">
        <f t="shared" si="0"/>
        <v>52.25</v>
      </c>
      <c r="E104" s="877">
        <v>45</v>
      </c>
      <c r="F104" s="877" t="s">
        <v>159</v>
      </c>
      <c r="G104" s="877">
        <v>75</v>
      </c>
      <c r="H104" s="877"/>
      <c r="I104" s="877"/>
      <c r="J104" s="877"/>
      <c r="K104" s="2471"/>
      <c r="L104" s="3" t="s">
        <v>2710</v>
      </c>
    </row>
    <row r="105" spans="1:12" customFormat="1" ht="20.25" customHeight="1" x14ac:dyDescent="0.2">
      <c r="A105" s="1093">
        <v>43836</v>
      </c>
      <c r="B105" s="1094" t="s">
        <v>14</v>
      </c>
      <c r="C105" s="3506" t="s">
        <v>3400</v>
      </c>
      <c r="D105" s="3507"/>
      <c r="E105" s="3507"/>
      <c r="F105" s="3507"/>
      <c r="G105" s="3507"/>
      <c r="H105" s="3507"/>
      <c r="I105" s="3507"/>
      <c r="J105" s="3508"/>
      <c r="K105" s="2486"/>
      <c r="L105" s="1723"/>
    </row>
    <row r="106" spans="1:12" s="375" customFormat="1" ht="20.100000000000001" customHeight="1" x14ac:dyDescent="0.2">
      <c r="A106" s="2339">
        <v>43945</v>
      </c>
      <c r="B106" s="2340" t="s">
        <v>12</v>
      </c>
      <c r="C106" s="258">
        <v>125</v>
      </c>
      <c r="D106" s="2338">
        <v>75</v>
      </c>
      <c r="E106" s="258">
        <v>40</v>
      </c>
      <c r="F106" s="258" t="s">
        <v>159</v>
      </c>
      <c r="G106" s="258">
        <v>65</v>
      </c>
      <c r="H106" s="2341"/>
      <c r="I106" s="2341"/>
      <c r="J106" s="2341"/>
      <c r="K106" s="2471"/>
      <c r="L106" s="32" t="s">
        <v>3603</v>
      </c>
    </row>
    <row r="107" spans="1:12" x14ac:dyDescent="0.25">
      <c r="A107" s="2410">
        <v>43920</v>
      </c>
      <c r="B107" s="2306" t="s">
        <v>4</v>
      </c>
      <c r="C107" s="2311"/>
      <c r="D107" s="2307"/>
      <c r="E107" s="2311">
        <v>40</v>
      </c>
      <c r="F107" s="2311"/>
      <c r="G107" s="2311"/>
      <c r="H107" s="2311"/>
      <c r="I107" s="2311"/>
      <c r="J107" s="2311"/>
      <c r="K107" s="2602"/>
      <c r="L107" s="2308"/>
    </row>
    <row r="108" spans="1:12" x14ac:dyDescent="0.25">
      <c r="A108" s="2410">
        <v>43951</v>
      </c>
      <c r="B108" s="2306" t="s">
        <v>4</v>
      </c>
      <c r="C108" s="2311"/>
      <c r="D108" s="2307"/>
      <c r="E108" s="2311">
        <v>40</v>
      </c>
      <c r="F108" s="2311"/>
      <c r="G108" s="2311"/>
      <c r="H108" s="2311"/>
      <c r="I108" s="2311"/>
      <c r="J108" s="2311"/>
      <c r="K108" s="2602"/>
      <c r="L108" s="2308"/>
    </row>
    <row r="109" spans="1:12" ht="46.5" customHeight="1" x14ac:dyDescent="0.25">
      <c r="A109" s="22">
        <v>43976</v>
      </c>
      <c r="B109" s="11" t="s">
        <v>14</v>
      </c>
      <c r="C109" s="3614" t="s">
        <v>3648</v>
      </c>
      <c r="D109" s="3733"/>
      <c r="E109" s="3733"/>
      <c r="F109" s="3733"/>
      <c r="G109" s="3733"/>
      <c r="H109" s="3733"/>
      <c r="I109" s="3733"/>
      <c r="J109" s="3615"/>
      <c r="K109" s="2563"/>
      <c r="L109" s="1662" t="s">
        <v>2812</v>
      </c>
    </row>
    <row r="110" spans="1:12" x14ac:dyDescent="0.25">
      <c r="A110" s="2410">
        <v>43981</v>
      </c>
      <c r="B110" s="2306" t="s">
        <v>4</v>
      </c>
      <c r="C110" s="2311"/>
      <c r="D110" s="2307"/>
      <c r="E110" s="2311">
        <v>40</v>
      </c>
      <c r="F110" s="2311"/>
      <c r="G110" s="2311"/>
      <c r="H110" s="2311"/>
      <c r="I110" s="2311"/>
      <c r="J110" s="2311"/>
      <c r="K110" s="2602"/>
      <c r="L110" s="2308"/>
    </row>
    <row r="111" spans="1:12" ht="20.100000000000001" customHeight="1" x14ac:dyDescent="0.25">
      <c r="A111" s="2410">
        <v>44012</v>
      </c>
      <c r="B111" s="2306" t="s">
        <v>4</v>
      </c>
      <c r="C111" s="2311"/>
      <c r="D111" s="2307"/>
      <c r="E111" s="2311">
        <v>40</v>
      </c>
      <c r="F111" s="2311"/>
      <c r="G111" s="2311"/>
      <c r="H111" s="2311"/>
      <c r="I111" s="2311"/>
      <c r="J111" s="2311"/>
      <c r="K111" s="2602"/>
      <c r="L111" s="2308"/>
    </row>
    <row r="112" spans="1:12" ht="20.100000000000001" customHeight="1" x14ac:dyDescent="0.25">
      <c r="A112" s="2410">
        <v>44042</v>
      </c>
      <c r="B112" s="2306" t="s">
        <v>4</v>
      </c>
      <c r="C112" s="2311"/>
      <c r="D112" s="2307"/>
      <c r="E112" s="2311">
        <v>45</v>
      </c>
      <c r="F112" s="2311"/>
      <c r="G112" s="2311"/>
      <c r="H112" s="2311"/>
      <c r="I112" s="2311"/>
      <c r="J112" s="2311"/>
      <c r="K112" s="2852"/>
      <c r="L112" s="2308"/>
    </row>
    <row r="113" spans="1:12" x14ac:dyDescent="0.25">
      <c r="A113" s="22">
        <v>44045</v>
      </c>
      <c r="B113" s="11" t="s">
        <v>12</v>
      </c>
      <c r="C113" s="877">
        <v>110</v>
      </c>
      <c r="D113" s="1689">
        <f t="shared" si="0"/>
        <v>60.5</v>
      </c>
      <c r="E113" s="877">
        <v>45</v>
      </c>
      <c r="F113" s="877" t="s">
        <v>159</v>
      </c>
      <c r="G113" s="877">
        <v>55</v>
      </c>
      <c r="H113" s="877"/>
      <c r="I113" s="877"/>
      <c r="J113" s="877"/>
      <c r="K113" s="2471"/>
      <c r="L113" s="3" t="s">
        <v>3763</v>
      </c>
    </row>
    <row r="114" spans="1:12" x14ac:dyDescent="0.25">
      <c r="A114" s="22">
        <v>44073</v>
      </c>
      <c r="B114" s="11" t="s">
        <v>186</v>
      </c>
      <c r="C114" s="877"/>
      <c r="D114" s="1689" t="s">
        <v>301</v>
      </c>
      <c r="E114" s="877"/>
      <c r="F114" s="877"/>
      <c r="G114" s="877"/>
      <c r="H114" s="877">
        <v>5120</v>
      </c>
      <c r="I114" s="877">
        <v>100</v>
      </c>
      <c r="J114" s="877"/>
      <c r="K114" s="2471"/>
      <c r="L114" s="3" t="s">
        <v>3905</v>
      </c>
    </row>
    <row r="115" spans="1:12" x14ac:dyDescent="0.25">
      <c r="A115" s="2410">
        <v>44073</v>
      </c>
      <c r="B115" s="2306" t="s">
        <v>4</v>
      </c>
      <c r="C115" s="2311"/>
      <c r="D115" s="2307"/>
      <c r="E115" s="2311">
        <v>45</v>
      </c>
      <c r="F115" s="2311"/>
      <c r="G115" s="2311"/>
      <c r="H115" s="2311"/>
      <c r="I115" s="2311"/>
      <c r="J115" s="2311"/>
      <c r="K115" s="2885"/>
      <c r="L115" s="2308"/>
    </row>
    <row r="116" spans="1:12" ht="40.5" customHeight="1" x14ac:dyDescent="0.25">
      <c r="A116" s="22">
        <v>44097</v>
      </c>
      <c r="B116" s="11" t="s">
        <v>14</v>
      </c>
      <c r="C116" s="3473" t="s">
        <v>3964</v>
      </c>
      <c r="D116" s="3474"/>
      <c r="E116" s="3474"/>
      <c r="F116" s="3474"/>
      <c r="G116" s="3474"/>
      <c r="H116" s="3474"/>
      <c r="I116" s="3474"/>
      <c r="J116" s="3475"/>
      <c r="K116" s="2471"/>
      <c r="L116" s="1662" t="s">
        <v>2979</v>
      </c>
    </row>
    <row r="117" spans="1:12" ht="33" customHeight="1" x14ac:dyDescent="0.25">
      <c r="A117" s="22">
        <v>44116</v>
      </c>
      <c r="B117" s="11" t="s">
        <v>14</v>
      </c>
      <c r="C117" s="3473" t="s">
        <v>3978</v>
      </c>
      <c r="D117" s="3474"/>
      <c r="E117" s="3474"/>
      <c r="F117" s="3474"/>
      <c r="G117" s="3474"/>
      <c r="H117" s="3474"/>
      <c r="I117" s="3474"/>
      <c r="J117" s="3475"/>
      <c r="K117" s="2471"/>
      <c r="L117" s="1662" t="s">
        <v>3979</v>
      </c>
    </row>
    <row r="118" spans="1:12" x14ac:dyDescent="0.25">
      <c r="A118" s="22">
        <v>44345</v>
      </c>
      <c r="B118" s="11" t="s">
        <v>33</v>
      </c>
      <c r="C118" s="3473" t="s">
        <v>4395</v>
      </c>
      <c r="D118" s="3474"/>
      <c r="E118" s="3474"/>
      <c r="F118" s="3474"/>
      <c r="G118" s="3474"/>
      <c r="H118" s="3474"/>
      <c r="I118" s="3474"/>
      <c r="J118" s="3475"/>
      <c r="K118" s="2471"/>
    </row>
    <row r="119" spans="1:12" ht="20.100000000000001" customHeight="1" x14ac:dyDescent="0.25">
      <c r="A119" s="22"/>
      <c r="B119" s="11"/>
      <c r="C119" s="877"/>
      <c r="D119" s="1689">
        <f t="shared" si="0"/>
        <v>0</v>
      </c>
      <c r="E119" s="877"/>
      <c r="F119" s="877"/>
      <c r="G119" s="877"/>
      <c r="H119" s="877"/>
      <c r="I119" s="877"/>
      <c r="J119" s="877"/>
      <c r="K119" s="2471"/>
    </row>
    <row r="120" spans="1:12" ht="20.100000000000001" customHeight="1" x14ac:dyDescent="0.25">
      <c r="A120" s="22"/>
      <c r="B120" s="11"/>
      <c r="C120" s="877"/>
      <c r="D120" s="1689">
        <f t="shared" si="0"/>
        <v>0</v>
      </c>
      <c r="E120" s="877"/>
      <c r="F120" s="877"/>
      <c r="G120" s="877"/>
      <c r="H120" s="877"/>
      <c r="I120" s="877"/>
      <c r="J120" s="877"/>
      <c r="K120" s="2471"/>
    </row>
    <row r="121" spans="1:12" ht="20.100000000000001" customHeight="1" x14ac:dyDescent="0.25">
      <c r="A121" s="22"/>
      <c r="B121" s="11"/>
      <c r="C121" s="877"/>
      <c r="D121" s="1689">
        <f t="shared" si="0"/>
        <v>0</v>
      </c>
      <c r="E121" s="877"/>
      <c r="F121" s="877"/>
      <c r="G121" s="877"/>
      <c r="H121" s="877"/>
      <c r="I121" s="877"/>
      <c r="J121" s="877"/>
      <c r="K121" s="2471"/>
    </row>
    <row r="122" spans="1:12" ht="20.100000000000001" customHeight="1" x14ac:dyDescent="0.25">
      <c r="A122" s="22"/>
      <c r="B122" s="11"/>
      <c r="C122" s="877"/>
      <c r="D122" s="1689">
        <f t="shared" si="0"/>
        <v>0</v>
      </c>
      <c r="E122" s="877"/>
      <c r="F122" s="877"/>
      <c r="G122" s="877"/>
      <c r="H122" s="877"/>
      <c r="I122" s="877"/>
      <c r="J122" s="877"/>
      <c r="K122" s="2471"/>
    </row>
    <row r="123" spans="1:12" x14ac:dyDescent="0.25">
      <c r="A123" s="22"/>
      <c r="B123" s="11"/>
      <c r="C123" s="877"/>
      <c r="D123" s="1689">
        <f t="shared" si="0"/>
        <v>0</v>
      </c>
      <c r="E123" s="877"/>
      <c r="F123" s="877"/>
      <c r="G123" s="877"/>
      <c r="H123" s="877"/>
      <c r="I123" s="877"/>
      <c r="J123" s="877"/>
      <c r="K123" s="2471"/>
    </row>
    <row r="124" spans="1:12" ht="20.100000000000001" customHeight="1" x14ac:dyDescent="0.25">
      <c r="A124" s="22"/>
      <c r="B124" s="11"/>
      <c r="C124" s="877"/>
      <c r="D124" s="1689">
        <f t="shared" si="0"/>
        <v>0</v>
      </c>
      <c r="E124" s="877"/>
      <c r="F124" s="877"/>
      <c r="G124" s="877"/>
      <c r="H124" s="877"/>
      <c r="I124" s="877"/>
      <c r="J124" s="877"/>
      <c r="K124" s="2471"/>
    </row>
    <row r="125" spans="1:12" ht="20.100000000000001" customHeight="1" x14ac:dyDescent="0.25">
      <c r="A125" s="22"/>
      <c r="B125" s="11"/>
      <c r="C125" s="877"/>
      <c r="D125" s="1689">
        <f t="shared" si="0"/>
        <v>0</v>
      </c>
      <c r="E125" s="877"/>
      <c r="F125" s="877"/>
      <c r="G125" s="877"/>
      <c r="H125" s="877"/>
      <c r="I125" s="877"/>
      <c r="J125" s="877"/>
      <c r="K125" s="2471"/>
    </row>
    <row r="126" spans="1:12" ht="20.100000000000001" customHeight="1" x14ac:dyDescent="0.25">
      <c r="A126" s="22"/>
      <c r="B126" s="11"/>
      <c r="C126" s="877"/>
      <c r="D126" s="1689">
        <f t="shared" si="0"/>
        <v>0</v>
      </c>
      <c r="E126" s="877"/>
      <c r="F126" s="877"/>
      <c r="G126" s="877"/>
      <c r="H126" s="877"/>
      <c r="I126" s="877"/>
      <c r="J126" s="877"/>
      <c r="K126" s="2471"/>
    </row>
    <row r="127" spans="1:12" ht="20.100000000000001" customHeight="1" x14ac:dyDescent="0.25">
      <c r="A127" s="22"/>
      <c r="B127" s="11"/>
      <c r="C127" s="877"/>
      <c r="D127" s="1689">
        <f t="shared" si="0"/>
        <v>0</v>
      </c>
      <c r="E127" s="877"/>
      <c r="F127" s="877"/>
      <c r="G127" s="877"/>
      <c r="H127" s="877"/>
      <c r="I127" s="877"/>
      <c r="J127" s="877"/>
      <c r="K127" s="2471"/>
    </row>
    <row r="128" spans="1:12" ht="20.100000000000001" customHeight="1" x14ac:dyDescent="0.25">
      <c r="A128" s="22"/>
      <c r="B128" s="11"/>
      <c r="C128" s="877"/>
      <c r="D128" s="1689">
        <f t="shared" si="0"/>
        <v>0</v>
      </c>
      <c r="E128" s="877"/>
      <c r="F128" s="877"/>
      <c r="G128" s="877"/>
      <c r="H128" s="877"/>
      <c r="I128" s="877"/>
      <c r="J128" s="877"/>
      <c r="K128" s="2471"/>
    </row>
    <row r="129" spans="1:11" ht="20.100000000000001" customHeight="1" x14ac:dyDescent="0.25">
      <c r="A129" s="22"/>
      <c r="B129" s="11"/>
      <c r="C129" s="877"/>
      <c r="D129" s="1689">
        <f t="shared" si="0"/>
        <v>0</v>
      </c>
      <c r="E129" s="877"/>
      <c r="F129" s="877"/>
      <c r="G129" s="877"/>
      <c r="H129" s="877"/>
      <c r="I129" s="877"/>
      <c r="J129" s="877"/>
      <c r="K129" s="2471"/>
    </row>
    <row r="130" spans="1:11" ht="20.100000000000001" customHeight="1" x14ac:dyDescent="0.25">
      <c r="A130" s="22"/>
      <c r="B130" s="11"/>
      <c r="C130" s="877"/>
      <c r="D130" s="1689">
        <f t="shared" si="0"/>
        <v>0</v>
      </c>
      <c r="E130" s="877"/>
      <c r="F130" s="877"/>
      <c r="G130" s="877"/>
      <c r="H130" s="877"/>
      <c r="I130" s="877"/>
      <c r="J130" s="877"/>
      <c r="K130" s="2471"/>
    </row>
    <row r="131" spans="1:11" ht="20.100000000000001" customHeight="1" x14ac:dyDescent="0.25">
      <c r="A131" s="22"/>
      <c r="B131" s="11"/>
      <c r="C131" s="877"/>
      <c r="D131" s="1689">
        <f t="shared" si="0"/>
        <v>0</v>
      </c>
      <c r="E131" s="877"/>
      <c r="F131" s="877"/>
      <c r="G131" s="877"/>
      <c r="H131" s="877"/>
      <c r="I131" s="877"/>
      <c r="J131" s="877"/>
      <c r="K131" s="2471"/>
    </row>
    <row r="132" spans="1:11" x14ac:dyDescent="0.25">
      <c r="A132" s="22"/>
      <c r="B132" s="11"/>
      <c r="C132" s="877"/>
      <c r="D132" s="1689">
        <f t="shared" si="0"/>
        <v>0</v>
      </c>
      <c r="E132" s="877"/>
      <c r="F132" s="877"/>
      <c r="G132" s="877"/>
      <c r="H132" s="877"/>
      <c r="I132" s="877"/>
      <c r="J132" s="877"/>
      <c r="K132" s="2471"/>
    </row>
    <row r="133" spans="1:11" ht="20.100000000000001" customHeight="1" x14ac:dyDescent="0.25">
      <c r="A133" s="22"/>
      <c r="B133" s="11"/>
      <c r="C133" s="877"/>
      <c r="D133" s="1689">
        <f t="shared" si="0"/>
        <v>0</v>
      </c>
      <c r="E133" s="877"/>
      <c r="F133" s="877"/>
      <c r="G133" s="877"/>
      <c r="H133" s="877"/>
      <c r="I133" s="877"/>
      <c r="J133" s="877"/>
      <c r="K133" s="2471"/>
    </row>
    <row r="134" spans="1:11" x14ac:dyDescent="0.25">
      <c r="A134" s="22"/>
      <c r="B134" s="11"/>
      <c r="C134" s="877"/>
      <c r="D134" s="1689">
        <f t="shared" si="0"/>
        <v>0</v>
      </c>
      <c r="E134" s="877"/>
      <c r="F134" s="877"/>
      <c r="G134" s="877"/>
      <c r="H134" s="877"/>
      <c r="I134" s="877"/>
      <c r="J134" s="877"/>
      <c r="K134" s="2471"/>
    </row>
    <row r="135" spans="1:11" x14ac:dyDescent="0.25">
      <c r="A135" s="22"/>
      <c r="B135" s="11"/>
      <c r="C135" s="877"/>
      <c r="D135" s="1689">
        <f t="shared" si="0"/>
        <v>0</v>
      </c>
      <c r="E135" s="877"/>
      <c r="F135" s="877"/>
      <c r="G135" s="877"/>
      <c r="H135" s="877"/>
      <c r="I135" s="877"/>
      <c r="J135" s="877"/>
      <c r="K135" s="2471"/>
    </row>
    <row r="136" spans="1:11" x14ac:dyDescent="0.25">
      <c r="A136" s="22"/>
      <c r="B136" s="11"/>
      <c r="C136" s="877"/>
      <c r="D136" s="1689">
        <f t="shared" si="0"/>
        <v>0</v>
      </c>
      <c r="E136" s="877"/>
      <c r="F136" s="877"/>
      <c r="G136" s="877"/>
      <c r="H136" s="877"/>
      <c r="I136" s="877"/>
      <c r="J136" s="877"/>
      <c r="K136" s="2471"/>
    </row>
    <row r="137" spans="1:11" x14ac:dyDescent="0.25">
      <c r="A137" s="22"/>
      <c r="C137" s="877"/>
      <c r="D137" s="1689">
        <f t="shared" si="0"/>
        <v>0</v>
      </c>
      <c r="E137" s="877"/>
      <c r="F137" s="877"/>
      <c r="G137" s="877"/>
      <c r="H137" s="877"/>
      <c r="I137" s="877"/>
      <c r="J137" s="877"/>
      <c r="K137" s="2471"/>
    </row>
    <row r="138" spans="1:11" x14ac:dyDescent="0.25">
      <c r="A138" s="22"/>
      <c r="C138" s="877"/>
      <c r="D138" s="1689">
        <f t="shared" si="0"/>
        <v>0</v>
      </c>
      <c r="E138" s="877"/>
      <c r="F138" s="877"/>
      <c r="G138" s="877"/>
      <c r="H138" s="877"/>
      <c r="I138" s="877"/>
      <c r="J138" s="877"/>
      <c r="K138" s="2471"/>
    </row>
    <row r="139" spans="1:11" x14ac:dyDescent="0.25">
      <c r="A139" s="22"/>
      <c r="C139" s="877"/>
      <c r="D139" s="1689">
        <f t="shared" si="0"/>
        <v>0</v>
      </c>
      <c r="E139" s="877"/>
      <c r="F139" s="877"/>
      <c r="G139" s="877"/>
      <c r="H139" s="877"/>
      <c r="I139" s="877"/>
      <c r="J139" s="877"/>
      <c r="K139" s="2471"/>
    </row>
    <row r="140" spans="1:11" x14ac:dyDescent="0.25">
      <c r="A140" s="22"/>
      <c r="C140" s="877"/>
      <c r="D140" s="1689">
        <f t="shared" si="0"/>
        <v>0</v>
      </c>
      <c r="E140" s="877"/>
      <c r="F140" s="877"/>
      <c r="G140" s="877"/>
      <c r="H140" s="877"/>
      <c r="I140" s="877"/>
      <c r="J140" s="877"/>
      <c r="K140" s="2471"/>
    </row>
    <row r="141" spans="1:11" x14ac:dyDescent="0.25">
      <c r="A141" s="22"/>
      <c r="C141" s="877"/>
      <c r="D141" s="1689">
        <f t="shared" si="0"/>
        <v>0</v>
      </c>
      <c r="E141" s="877"/>
      <c r="F141" s="877"/>
      <c r="G141" s="877"/>
      <c r="H141" s="877"/>
      <c r="I141" s="877"/>
      <c r="J141" s="877"/>
      <c r="K141" s="2471"/>
    </row>
    <row r="142" spans="1:11" x14ac:dyDescent="0.25">
      <c r="A142" s="22"/>
      <c r="C142" s="877"/>
      <c r="D142" s="1689">
        <f t="shared" si="0"/>
        <v>0</v>
      </c>
      <c r="E142" s="877"/>
      <c r="F142" s="877"/>
      <c r="G142" s="877"/>
      <c r="H142" s="877"/>
      <c r="I142" s="877"/>
      <c r="J142" s="877"/>
      <c r="K142" s="2471"/>
    </row>
    <row r="143" spans="1:11" x14ac:dyDescent="0.25">
      <c r="A143" s="22"/>
      <c r="C143" s="877"/>
      <c r="D143" s="1689">
        <f t="shared" si="0"/>
        <v>0</v>
      </c>
      <c r="E143" s="877"/>
      <c r="F143" s="877"/>
      <c r="G143" s="877"/>
      <c r="H143" s="877"/>
      <c r="I143" s="877"/>
      <c r="J143" s="877"/>
      <c r="K143" s="2471"/>
    </row>
    <row r="144" spans="1:11" x14ac:dyDescent="0.25">
      <c r="A144" s="22"/>
      <c r="C144" s="877"/>
      <c r="D144" s="1689">
        <f t="shared" si="0"/>
        <v>0</v>
      </c>
      <c r="E144" s="877"/>
      <c r="F144" s="877"/>
      <c r="G144" s="877"/>
      <c r="H144" s="877"/>
      <c r="I144" s="877"/>
      <c r="J144" s="877"/>
      <c r="K144" s="2471"/>
    </row>
    <row r="145" spans="1:11" x14ac:dyDescent="0.25">
      <c r="A145" s="22"/>
      <c r="C145" s="877"/>
      <c r="D145" s="1689">
        <f t="shared" si="0"/>
        <v>0</v>
      </c>
      <c r="E145" s="877"/>
      <c r="F145" s="877"/>
      <c r="G145" s="877"/>
      <c r="H145" s="877"/>
      <c r="I145" s="877"/>
      <c r="J145" s="877"/>
      <c r="K145" s="2471"/>
    </row>
    <row r="146" spans="1:11" x14ac:dyDescent="0.25">
      <c r="A146" s="22"/>
      <c r="C146" s="877"/>
      <c r="D146" s="1689">
        <f t="shared" si="0"/>
        <v>0</v>
      </c>
      <c r="E146" s="877"/>
      <c r="F146" s="877"/>
      <c r="G146" s="877"/>
      <c r="H146" s="877"/>
      <c r="I146" s="877"/>
      <c r="J146" s="877"/>
      <c r="K146" s="2471"/>
    </row>
    <row r="147" spans="1:11" x14ac:dyDescent="0.25">
      <c r="A147" s="22"/>
      <c r="C147" s="877"/>
      <c r="D147" s="1689">
        <f t="shared" si="0"/>
        <v>0</v>
      </c>
      <c r="E147" s="877"/>
      <c r="F147" s="877"/>
      <c r="G147" s="877"/>
      <c r="H147" s="877"/>
      <c r="I147" s="877"/>
      <c r="J147" s="877"/>
      <c r="K147" s="2471"/>
    </row>
    <row r="148" spans="1:11" x14ac:dyDescent="0.25">
      <c r="A148" s="22"/>
      <c r="C148" s="877"/>
      <c r="D148" s="1689">
        <f t="shared" ref="D148:D155" si="1">+C148*(100-E148)/100</f>
        <v>0</v>
      </c>
      <c r="E148" s="877"/>
      <c r="F148" s="877"/>
      <c r="G148" s="877"/>
      <c r="H148" s="877"/>
      <c r="I148" s="877"/>
      <c r="J148" s="877"/>
      <c r="K148" s="2471"/>
    </row>
    <row r="149" spans="1:11" x14ac:dyDescent="0.25">
      <c r="A149" s="22"/>
      <c r="C149" s="877"/>
      <c r="D149" s="1689">
        <f t="shared" si="1"/>
        <v>0</v>
      </c>
      <c r="E149" s="877"/>
      <c r="F149" s="877"/>
      <c r="G149" s="877"/>
      <c r="H149" s="877"/>
      <c r="I149" s="877"/>
      <c r="J149" s="877"/>
      <c r="K149" s="2471"/>
    </row>
    <row r="150" spans="1:11" x14ac:dyDescent="0.25">
      <c r="A150" s="22"/>
      <c r="C150" s="877"/>
      <c r="D150" s="1689">
        <f t="shared" si="1"/>
        <v>0</v>
      </c>
      <c r="E150" s="877"/>
      <c r="F150" s="877"/>
      <c r="G150" s="877"/>
      <c r="H150" s="877"/>
      <c r="I150" s="877"/>
      <c r="J150" s="877"/>
      <c r="K150" s="2471"/>
    </row>
    <row r="151" spans="1:11" x14ac:dyDescent="0.25">
      <c r="A151" s="22"/>
      <c r="C151" s="877"/>
      <c r="D151" s="1689">
        <f t="shared" si="1"/>
        <v>0</v>
      </c>
      <c r="E151" s="877"/>
      <c r="F151" s="877"/>
      <c r="G151" s="877"/>
      <c r="H151" s="877"/>
      <c r="I151" s="877"/>
      <c r="J151" s="877"/>
      <c r="K151" s="2471"/>
    </row>
    <row r="152" spans="1:11" x14ac:dyDescent="0.25">
      <c r="A152" s="22"/>
      <c r="C152" s="877"/>
      <c r="D152" s="1689">
        <f t="shared" si="1"/>
        <v>0</v>
      </c>
      <c r="E152" s="877"/>
      <c r="F152" s="877"/>
      <c r="G152" s="877"/>
      <c r="H152" s="877"/>
      <c r="I152" s="877"/>
      <c r="J152" s="877"/>
      <c r="K152" s="2471"/>
    </row>
    <row r="153" spans="1:11" x14ac:dyDescent="0.25">
      <c r="A153" s="22"/>
      <c r="C153" s="877"/>
      <c r="D153" s="1689">
        <f t="shared" si="1"/>
        <v>0</v>
      </c>
      <c r="E153" s="877"/>
      <c r="F153" s="877"/>
      <c r="G153" s="877"/>
      <c r="H153" s="877"/>
      <c r="I153" s="877"/>
      <c r="J153" s="877"/>
      <c r="K153" s="2471"/>
    </row>
    <row r="154" spans="1:11" x14ac:dyDescent="0.25">
      <c r="A154" s="22"/>
      <c r="C154" s="877"/>
      <c r="D154" s="1689">
        <f t="shared" si="1"/>
        <v>0</v>
      </c>
      <c r="E154" s="877"/>
      <c r="F154" s="877"/>
      <c r="G154" s="877"/>
      <c r="H154" s="877"/>
      <c r="I154" s="877"/>
      <c r="J154" s="877"/>
      <c r="K154" s="2471"/>
    </row>
    <row r="155" spans="1:11" x14ac:dyDescent="0.25">
      <c r="A155" s="22"/>
      <c r="C155" s="877"/>
      <c r="D155" s="1689">
        <f t="shared" si="1"/>
        <v>0</v>
      </c>
      <c r="E155" s="877"/>
      <c r="F155" s="877"/>
      <c r="G155" s="877"/>
      <c r="H155" s="877"/>
      <c r="I155" s="877"/>
      <c r="J155" s="877"/>
      <c r="K155" s="2471"/>
    </row>
    <row r="156" spans="1:11" x14ac:dyDescent="0.25">
      <c r="A156" s="22"/>
      <c r="C156" s="877"/>
      <c r="D156" s="877"/>
      <c r="E156" s="877"/>
      <c r="F156" s="877"/>
      <c r="G156" s="877"/>
      <c r="H156" s="877"/>
      <c r="I156" s="877"/>
      <c r="J156" s="877"/>
      <c r="K156" s="2471"/>
    </row>
    <row r="157" spans="1:11" x14ac:dyDescent="0.25">
      <c r="A157" s="22"/>
      <c r="C157" s="877"/>
      <c r="D157" s="877"/>
      <c r="E157" s="877"/>
      <c r="F157" s="877"/>
      <c r="G157" s="877"/>
      <c r="H157" s="877"/>
      <c r="I157" s="877"/>
      <c r="J157" s="877"/>
      <c r="K157" s="2471"/>
    </row>
    <row r="158" spans="1:11" x14ac:dyDescent="0.25">
      <c r="A158" s="22"/>
    </row>
    <row r="159" spans="1:11" x14ac:dyDescent="0.25">
      <c r="A159" s="22"/>
    </row>
    <row r="160" spans="1:11" x14ac:dyDescent="0.25">
      <c r="A160" s="22"/>
    </row>
    <row r="161" spans="1:1" x14ac:dyDescent="0.25">
      <c r="A161" s="22"/>
    </row>
    <row r="162" spans="1:1" x14ac:dyDescent="0.25">
      <c r="A162" s="22"/>
    </row>
    <row r="163" spans="1:1" x14ac:dyDescent="0.25">
      <c r="A163" s="22"/>
    </row>
  </sheetData>
  <autoFilter ref="B6:K6"/>
  <customSheetViews>
    <customSheetView guid="{A61807DE-1A9F-4D9E-AA9C-2C2A4B8D3195}" showAutoFilter="1">
      <pane ySplit="6" topLeftCell="A63" activePane="bottomLeft" state="frozen"/>
      <selection pane="bottomLeft" activeCell="P68" sqref="P68"/>
      <pageMargins left="0.7" right="0.7" top="0.75" bottom="0.75" header="0.3" footer="0.3"/>
      <pageSetup orientation="portrait" r:id="rId1"/>
      <autoFilter ref="B6:B177"/>
    </customSheetView>
    <customSheetView guid="{C5727CAE-36E7-4F5C-A23D-3D3BFC529126}" showAutoFilter="1">
      <pane ySplit="6" topLeftCell="A63" activePane="bottomLeft" state="frozen"/>
      <selection pane="bottomLeft" activeCell="P68" sqref="P68"/>
      <pageMargins left="0.7" right="0.7" top="0.75" bottom="0.75" header="0.3" footer="0.3"/>
      <pageSetup orientation="portrait" r:id="rId2"/>
      <autoFilter ref="B6:B177"/>
    </customSheetView>
    <customSheetView guid="{DA733677-58EB-43A1-AB08-BCD2B2774334}" showAutoFilter="1">
      <pane ySplit="6" topLeftCell="A63" activePane="bottomLeft" state="frozen"/>
      <selection pane="bottomLeft" activeCell="P68" sqref="P68"/>
      <pageMargins left="0.7" right="0.7" top="0.75" bottom="0.75" header="0.3" footer="0.3"/>
      <pageSetup orientation="portrait" r:id="rId3"/>
      <autoFilter ref="B6:B177"/>
    </customSheetView>
  </customSheetViews>
  <mergeCells count="84">
    <mergeCell ref="C117:J117"/>
    <mergeCell ref="C116:J116"/>
    <mergeCell ref="C109:J109"/>
    <mergeCell ref="C101:J101"/>
    <mergeCell ref="C85:J85"/>
    <mergeCell ref="C82:J82"/>
    <mergeCell ref="C96:J96"/>
    <mergeCell ref="C94:J94"/>
    <mergeCell ref="C93:J93"/>
    <mergeCell ref="C89:J89"/>
    <mergeCell ref="C86:J86"/>
    <mergeCell ref="C66:J66"/>
    <mergeCell ref="C80:J80"/>
    <mergeCell ref="C69:J69"/>
    <mergeCell ref="C70:J70"/>
    <mergeCell ref="C78:J78"/>
    <mergeCell ref="C75:J75"/>
    <mergeCell ref="C73:J73"/>
    <mergeCell ref="C76:J76"/>
    <mergeCell ref="C77:J77"/>
    <mergeCell ref="C72:J72"/>
    <mergeCell ref="C31:J31"/>
    <mergeCell ref="C38:J38"/>
    <mergeCell ref="C47:J47"/>
    <mergeCell ref="C46:J46"/>
    <mergeCell ref="C44:J44"/>
    <mergeCell ref="C29:J29"/>
    <mergeCell ref="C18:J18"/>
    <mergeCell ref="C24:J24"/>
    <mergeCell ref="C23:J23"/>
    <mergeCell ref="C21:J21"/>
    <mergeCell ref="C20:J20"/>
    <mergeCell ref="A1:L1"/>
    <mergeCell ref="A2:B2"/>
    <mergeCell ref="C2:F2"/>
    <mergeCell ref="G2:H2"/>
    <mergeCell ref="I2:J2"/>
    <mergeCell ref="K2:L2"/>
    <mergeCell ref="G3:H3"/>
    <mergeCell ref="I3:J3"/>
    <mergeCell ref="A3:B3"/>
    <mergeCell ref="C3:F3"/>
    <mergeCell ref="G5:H5"/>
    <mergeCell ref="A4:B4"/>
    <mergeCell ref="C4:F4"/>
    <mergeCell ref="I4:J4"/>
    <mergeCell ref="G4:H4"/>
    <mergeCell ref="A5:B5"/>
    <mergeCell ref="C5:F5"/>
    <mergeCell ref="I5:J5"/>
    <mergeCell ref="C7:J7"/>
    <mergeCell ref="C8:J8"/>
    <mergeCell ref="C26:J26"/>
    <mergeCell ref="C25:J25"/>
    <mergeCell ref="C13:J13"/>
    <mergeCell ref="C15:J15"/>
    <mergeCell ref="C16:J16"/>
    <mergeCell ref="C22:J22"/>
    <mergeCell ref="H53:I53"/>
    <mergeCell ref="C49:J49"/>
    <mergeCell ref="A64:A65"/>
    <mergeCell ref="C65:J65"/>
    <mergeCell ref="C61:J61"/>
    <mergeCell ref="C63:J63"/>
    <mergeCell ref="C62:J62"/>
    <mergeCell ref="C57:J57"/>
    <mergeCell ref="C59:J59"/>
    <mergeCell ref="C60:J60"/>
    <mergeCell ref="C118:J118"/>
    <mergeCell ref="K3:L3"/>
    <mergeCell ref="K4:L4"/>
    <mergeCell ref="K5:L5"/>
    <mergeCell ref="C105:J105"/>
    <mergeCell ref="H103:I103"/>
    <mergeCell ref="C97:J97"/>
    <mergeCell ref="C71:J71"/>
    <mergeCell ref="C34:J34"/>
    <mergeCell ref="C35:J35"/>
    <mergeCell ref="H40:J40"/>
    <mergeCell ref="H50:I50"/>
    <mergeCell ref="H56:I56"/>
    <mergeCell ref="C52:J52"/>
    <mergeCell ref="C42:J42"/>
    <mergeCell ref="C39:J39"/>
  </mergeCells>
  <pageMargins left="0.7" right="0.7" top="0.75" bottom="0.75" header="0.3" footer="0.3"/>
  <pageSetup orientation="portrait" r:id="rId4"/>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tabColor rgb="FFFF0000"/>
  </sheetPr>
  <dimension ref="A1:M229"/>
  <sheetViews>
    <sheetView workbookViewId="0">
      <pane ySplit="6" topLeftCell="A7" activePane="bottomLeft" state="frozen"/>
      <selection activeCell="C163" sqref="C163:J163"/>
      <selection pane="bottomLeft" activeCell="C84" sqref="C84:J84"/>
    </sheetView>
  </sheetViews>
  <sheetFormatPr defaultRowHeight="15.75" x14ac:dyDescent="0.25"/>
  <cols>
    <col min="1" max="1" width="11" style="24" customWidth="1"/>
    <col min="2" max="9" width="10.140625" style="23" customWidth="1"/>
    <col min="10" max="10" width="11.7109375" style="23" customWidth="1"/>
    <col min="11" max="11" width="11.7109375" style="2453" customWidth="1"/>
    <col min="12" max="12" width="43.85546875" style="3" customWidth="1"/>
    <col min="13" max="16384" width="9.140625" style="10"/>
  </cols>
  <sheetData>
    <row r="1" spans="1:13" s="2" customFormat="1" ht="30.75" customHeight="1" thickTop="1" x14ac:dyDescent="0.25">
      <c r="A1" s="3853" t="s">
        <v>565</v>
      </c>
      <c r="B1" s="3854"/>
      <c r="C1" s="3854"/>
      <c r="D1" s="3854"/>
      <c r="E1" s="3854"/>
      <c r="F1" s="3854"/>
      <c r="G1" s="3854"/>
      <c r="H1" s="3854"/>
      <c r="I1" s="3854"/>
      <c r="J1" s="3854"/>
      <c r="K1" s="3854"/>
      <c r="L1" s="3855"/>
      <c r="M1" s="1"/>
    </row>
    <row r="2" spans="1:13" s="5" customFormat="1" ht="20.25" customHeight="1" x14ac:dyDescent="0.25">
      <c r="A2" s="3463" t="s">
        <v>259</v>
      </c>
      <c r="B2" s="3464"/>
      <c r="C2" s="3445">
        <f>230*25</f>
        <v>5750</v>
      </c>
      <c r="D2" s="3446"/>
      <c r="E2" s="3446"/>
      <c r="F2" s="3447"/>
      <c r="G2" s="3461"/>
      <c r="H2" s="3462"/>
      <c r="I2" s="3437" t="s">
        <v>260</v>
      </c>
      <c r="J2" s="3438"/>
      <c r="K2" s="3569" t="s">
        <v>499</v>
      </c>
      <c r="L2" s="3570"/>
      <c r="M2" s="4"/>
    </row>
    <row r="3" spans="1:13" s="5" customFormat="1" ht="20.25" customHeight="1" x14ac:dyDescent="0.25">
      <c r="A3" s="3463" t="s">
        <v>261</v>
      </c>
      <c r="B3" s="3464"/>
      <c r="C3" s="3445" t="s">
        <v>2771</v>
      </c>
      <c r="D3" s="3446"/>
      <c r="E3" s="3446"/>
      <c r="F3" s="3447"/>
      <c r="G3" s="3440" t="s">
        <v>383</v>
      </c>
      <c r="H3" s="3441"/>
      <c r="I3" s="3437" t="s">
        <v>262</v>
      </c>
      <c r="J3" s="3438"/>
      <c r="K3" s="3569" t="s">
        <v>2772</v>
      </c>
      <c r="L3" s="3570"/>
      <c r="M3" s="4"/>
    </row>
    <row r="4" spans="1:13" s="5" customFormat="1" ht="20.25" customHeight="1" x14ac:dyDescent="0.25">
      <c r="A4" s="3463" t="s">
        <v>263</v>
      </c>
      <c r="B4" s="3464"/>
      <c r="C4" s="3445" t="s">
        <v>1555</v>
      </c>
      <c r="D4" s="3446"/>
      <c r="E4" s="3446"/>
      <c r="F4" s="3447"/>
      <c r="G4" s="3440"/>
      <c r="H4" s="3441"/>
      <c r="I4" s="3437" t="s">
        <v>264</v>
      </c>
      <c r="J4" s="3438"/>
      <c r="K4" s="3569" t="s">
        <v>2455</v>
      </c>
      <c r="L4" s="3570"/>
      <c r="M4" s="4"/>
    </row>
    <row r="5" spans="1:13" s="5" customFormat="1" ht="33.75" customHeight="1" thickBot="1" x14ac:dyDescent="0.3">
      <c r="A5" s="3448" t="s">
        <v>265</v>
      </c>
      <c r="B5" s="3449"/>
      <c r="C5" s="3450" t="s">
        <v>2935</v>
      </c>
      <c r="D5" s="3451"/>
      <c r="E5" s="3451"/>
      <c r="F5" s="3452"/>
      <c r="G5" s="3547" t="s">
        <v>2685</v>
      </c>
      <c r="H5" s="3548"/>
      <c r="I5" s="3437" t="s">
        <v>2186</v>
      </c>
      <c r="J5" s="3438"/>
      <c r="K5" s="4408" t="s">
        <v>3459</v>
      </c>
      <c r="L5" s="4409"/>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3" ht="75" customHeight="1" thickTop="1" x14ac:dyDescent="0.25">
      <c r="A7" s="19">
        <v>40924</v>
      </c>
      <c r="B7" s="20" t="s">
        <v>62</v>
      </c>
      <c r="C7" s="3867" t="s">
        <v>681</v>
      </c>
      <c r="D7" s="3867"/>
      <c r="E7" s="3867"/>
      <c r="F7" s="3867"/>
      <c r="G7" s="3867"/>
      <c r="H7" s="3867"/>
      <c r="I7" s="3867"/>
      <c r="J7" s="3867"/>
      <c r="K7" s="2798" t="s">
        <v>1910</v>
      </c>
      <c r="L7" s="1024" t="s">
        <v>1910</v>
      </c>
    </row>
    <row r="8" spans="1:13" ht="20.100000000000001" customHeight="1" x14ac:dyDescent="0.25">
      <c r="A8" s="22">
        <v>40929</v>
      </c>
      <c r="B8" s="11" t="s">
        <v>12</v>
      </c>
      <c r="C8" s="258">
        <v>270</v>
      </c>
      <c r="D8" s="258">
        <f>+C8*(100-E8)/100</f>
        <v>270</v>
      </c>
      <c r="E8" s="258">
        <v>0</v>
      </c>
      <c r="F8" s="258" t="s">
        <v>159</v>
      </c>
      <c r="G8" s="258">
        <v>105</v>
      </c>
      <c r="H8" s="258"/>
      <c r="I8" s="258"/>
      <c r="J8" s="258"/>
      <c r="K8" s="258"/>
      <c r="L8" s="110" t="s">
        <v>22</v>
      </c>
    </row>
    <row r="9" spans="1:13" ht="20.100000000000001" customHeight="1" x14ac:dyDescent="0.25">
      <c r="A9" s="22">
        <v>40930</v>
      </c>
      <c r="B9" s="11" t="s">
        <v>186</v>
      </c>
      <c r="C9" s="258"/>
      <c r="D9" s="258"/>
      <c r="E9" s="258"/>
      <c r="F9" s="258"/>
      <c r="G9" s="258"/>
      <c r="H9" s="258">
        <v>5200</v>
      </c>
      <c r="I9" s="258">
        <v>90</v>
      </c>
      <c r="J9" s="258"/>
      <c r="K9" s="258"/>
      <c r="L9" s="110" t="s">
        <v>40</v>
      </c>
    </row>
    <row r="10" spans="1:13" ht="20.100000000000001" customHeight="1" x14ac:dyDescent="0.25">
      <c r="A10" s="22">
        <v>40951</v>
      </c>
      <c r="B10" s="11" t="s">
        <v>186</v>
      </c>
      <c r="C10" s="258"/>
      <c r="D10" s="258"/>
      <c r="E10" s="258"/>
      <c r="F10" s="258"/>
      <c r="G10" s="258"/>
      <c r="H10" s="258">
        <v>5300</v>
      </c>
      <c r="I10" s="258">
        <v>100</v>
      </c>
      <c r="J10" s="258"/>
      <c r="K10" s="258"/>
      <c r="L10" s="110" t="s">
        <v>682</v>
      </c>
    </row>
    <row r="11" spans="1:13" ht="20.100000000000001" customHeight="1" x14ac:dyDescent="0.25">
      <c r="A11" s="22">
        <v>40953</v>
      </c>
      <c r="B11" s="11" t="s">
        <v>12</v>
      </c>
      <c r="C11" s="258">
        <v>220</v>
      </c>
      <c r="D11" s="258">
        <f>+C11*(100-E11)/100</f>
        <v>220</v>
      </c>
      <c r="E11" s="258">
        <v>0</v>
      </c>
      <c r="F11" s="258" t="s">
        <v>159</v>
      </c>
      <c r="G11" s="258">
        <v>100</v>
      </c>
      <c r="H11" s="258"/>
      <c r="I11" s="258"/>
      <c r="J11" s="258"/>
      <c r="K11" s="258"/>
      <c r="L11" s="110" t="s">
        <v>193</v>
      </c>
    </row>
    <row r="12" spans="1:13" ht="20.100000000000001" customHeight="1" x14ac:dyDescent="0.25">
      <c r="A12" s="22">
        <v>40953</v>
      </c>
      <c r="B12" s="11" t="s">
        <v>186</v>
      </c>
      <c r="C12" s="258"/>
      <c r="D12" s="258"/>
      <c r="E12" s="258"/>
      <c r="F12" s="258"/>
      <c r="G12" s="258"/>
      <c r="H12" s="258">
        <v>5400</v>
      </c>
      <c r="I12" s="258"/>
      <c r="J12" s="258"/>
      <c r="K12" s="258"/>
      <c r="L12" s="110" t="s">
        <v>682</v>
      </c>
    </row>
    <row r="13" spans="1:13" ht="20.100000000000001" customHeight="1" x14ac:dyDescent="0.25">
      <c r="A13" s="36">
        <v>40962</v>
      </c>
      <c r="B13" s="37" t="s">
        <v>190</v>
      </c>
      <c r="C13" s="3842" t="s">
        <v>191</v>
      </c>
      <c r="D13" s="3843"/>
      <c r="E13" s="3843"/>
      <c r="F13" s="3843"/>
      <c r="G13" s="3843"/>
      <c r="H13" s="3843"/>
      <c r="I13" s="3843"/>
      <c r="J13" s="3844"/>
      <c r="K13" s="2584"/>
      <c r="L13" s="50"/>
    </row>
    <row r="14" spans="1:13" ht="20.100000000000001" customHeight="1" x14ac:dyDescent="0.25">
      <c r="A14" s="22">
        <v>40992</v>
      </c>
      <c r="B14" s="11" t="s">
        <v>186</v>
      </c>
      <c r="C14" s="258"/>
      <c r="D14" s="258"/>
      <c r="E14" s="258"/>
      <c r="F14" s="258"/>
      <c r="G14" s="258"/>
      <c r="H14" s="258"/>
      <c r="I14" s="258"/>
      <c r="J14" s="258"/>
      <c r="K14" s="258"/>
      <c r="L14" s="110" t="s">
        <v>683</v>
      </c>
    </row>
    <row r="15" spans="1:13" ht="20.100000000000001" customHeight="1" x14ac:dyDescent="0.25">
      <c r="A15" s="3459">
        <v>41005</v>
      </c>
      <c r="B15" s="11" t="s">
        <v>12</v>
      </c>
      <c r="C15" s="258">
        <v>120</v>
      </c>
      <c r="D15" s="258">
        <f>+C15*(100-E15)/100</f>
        <v>120</v>
      </c>
      <c r="E15" s="258">
        <v>0</v>
      </c>
      <c r="F15" s="258" t="s">
        <v>159</v>
      </c>
      <c r="G15" s="258">
        <v>100</v>
      </c>
      <c r="H15" s="258"/>
      <c r="I15" s="258"/>
      <c r="J15" s="258"/>
      <c r="K15" s="258"/>
      <c r="L15" s="110" t="s">
        <v>684</v>
      </c>
    </row>
    <row r="16" spans="1:13" ht="20.100000000000001" customHeight="1" x14ac:dyDescent="0.25">
      <c r="A16" s="3460"/>
      <c r="B16" s="37" t="s">
        <v>186</v>
      </c>
      <c r="C16" s="325"/>
      <c r="D16" s="325"/>
      <c r="E16" s="325"/>
      <c r="F16" s="325"/>
      <c r="G16" s="325"/>
      <c r="H16" s="325">
        <v>5245</v>
      </c>
      <c r="I16" s="325">
        <v>80</v>
      </c>
      <c r="J16" s="325"/>
      <c r="K16" s="325"/>
      <c r="L16" s="113" t="s">
        <v>685</v>
      </c>
    </row>
    <row r="17" spans="1:12" ht="20.100000000000001" customHeight="1" x14ac:dyDescent="0.25">
      <c r="A17" s="22">
        <v>41118</v>
      </c>
      <c r="B17" s="11" t="s">
        <v>186</v>
      </c>
      <c r="C17" s="258"/>
      <c r="D17" s="258"/>
      <c r="E17" s="258"/>
      <c r="F17" s="258"/>
      <c r="G17" s="258"/>
      <c r="H17" s="258"/>
      <c r="I17" s="258"/>
      <c r="J17" s="258"/>
      <c r="K17" s="258"/>
      <c r="L17" s="110" t="s">
        <v>686</v>
      </c>
    </row>
    <row r="18" spans="1:12" ht="20.25" customHeight="1" x14ac:dyDescent="0.25">
      <c r="A18" s="22">
        <v>41196</v>
      </c>
      <c r="B18" s="11" t="s">
        <v>186</v>
      </c>
      <c r="C18" s="258"/>
      <c r="D18" s="258"/>
      <c r="E18" s="258"/>
      <c r="F18" s="258"/>
      <c r="G18" s="258"/>
      <c r="H18" s="258">
        <v>5615</v>
      </c>
      <c r="I18" s="258">
        <v>80</v>
      </c>
      <c r="J18" s="258"/>
      <c r="K18" s="258"/>
      <c r="L18" s="110" t="s">
        <v>687</v>
      </c>
    </row>
    <row r="19" spans="1:12" ht="20.100000000000001" customHeight="1" thickBot="1" x14ac:dyDescent="0.3">
      <c r="A19" s="33">
        <v>41269</v>
      </c>
      <c r="B19" s="34" t="s">
        <v>12</v>
      </c>
      <c r="C19" s="327">
        <v>90</v>
      </c>
      <c r="D19" s="327">
        <f>+C19*(100-E19)/100</f>
        <v>90</v>
      </c>
      <c r="E19" s="327">
        <v>0</v>
      </c>
      <c r="F19" s="327"/>
      <c r="G19" s="327">
        <v>80</v>
      </c>
      <c r="H19" s="327"/>
      <c r="I19" s="327"/>
      <c r="J19" s="327"/>
      <c r="K19" s="327"/>
      <c r="L19" s="118" t="s">
        <v>22</v>
      </c>
    </row>
    <row r="20" spans="1:12" ht="20.100000000000001" customHeight="1" thickTop="1" x14ac:dyDescent="0.25">
      <c r="A20" s="19">
        <v>41283</v>
      </c>
      <c r="B20" s="20" t="s">
        <v>186</v>
      </c>
      <c r="C20" s="328"/>
      <c r="D20" s="328"/>
      <c r="E20" s="328"/>
      <c r="F20" s="328"/>
      <c r="G20" s="328"/>
      <c r="H20" s="328">
        <v>5545</v>
      </c>
      <c r="I20" s="328">
        <v>100</v>
      </c>
      <c r="J20" s="328"/>
      <c r="K20" s="328"/>
      <c r="L20" s="110" t="s">
        <v>687</v>
      </c>
    </row>
    <row r="21" spans="1:12" ht="20.100000000000001" customHeight="1" x14ac:dyDescent="0.25">
      <c r="A21" s="22">
        <v>41434</v>
      </c>
      <c r="B21" s="11" t="s">
        <v>14</v>
      </c>
      <c r="C21" s="3666" t="s">
        <v>85</v>
      </c>
      <c r="D21" s="3667"/>
      <c r="E21" s="3667"/>
      <c r="F21" s="3667"/>
      <c r="G21" s="3667"/>
      <c r="H21" s="3667"/>
      <c r="I21" s="3667"/>
      <c r="J21" s="3668"/>
      <c r="K21" s="2548"/>
      <c r="L21" s="110"/>
    </row>
    <row r="22" spans="1:12" ht="20.100000000000001" customHeight="1" x14ac:dyDescent="0.25">
      <c r="A22" s="22">
        <v>41449</v>
      </c>
      <c r="B22" s="11" t="s">
        <v>14</v>
      </c>
      <c r="C22" s="3989" t="s">
        <v>1401</v>
      </c>
      <c r="D22" s="3471"/>
      <c r="E22" s="3471"/>
      <c r="F22" s="3471"/>
      <c r="G22" s="3471"/>
      <c r="H22" s="3471"/>
      <c r="I22" s="3471"/>
      <c r="J22" s="3472"/>
      <c r="K22" s="2463"/>
      <c r="L22" s="110"/>
    </row>
    <row r="23" spans="1:12" ht="20.100000000000001" customHeight="1" x14ac:dyDescent="0.25">
      <c r="A23" s="22">
        <v>41458</v>
      </c>
      <c r="B23" s="11" t="s">
        <v>14</v>
      </c>
      <c r="C23" s="3666" t="s">
        <v>15</v>
      </c>
      <c r="D23" s="3667"/>
      <c r="E23" s="3667"/>
      <c r="F23" s="3667"/>
      <c r="G23" s="3667"/>
      <c r="H23" s="3667"/>
      <c r="I23" s="3667"/>
      <c r="J23" s="3668"/>
      <c r="K23" s="2548"/>
      <c r="L23" s="110"/>
    </row>
    <row r="24" spans="1:12" ht="20.100000000000001" customHeight="1" x14ac:dyDescent="0.25">
      <c r="A24" s="22">
        <v>41487</v>
      </c>
      <c r="B24" s="11" t="s">
        <v>372</v>
      </c>
      <c r="C24" s="3666" t="s">
        <v>403</v>
      </c>
      <c r="D24" s="3667"/>
      <c r="E24" s="3667"/>
      <c r="F24" s="3667"/>
      <c r="G24" s="3667"/>
      <c r="H24" s="3667"/>
      <c r="I24" s="3667"/>
      <c r="J24" s="3668"/>
      <c r="K24" s="2548"/>
      <c r="L24" s="110"/>
    </row>
    <row r="25" spans="1:12" ht="20.100000000000001" customHeight="1" x14ac:dyDescent="0.25">
      <c r="A25" s="59">
        <v>41495</v>
      </c>
      <c r="B25" s="60" t="s">
        <v>12</v>
      </c>
      <c r="C25" s="330">
        <v>60</v>
      </c>
      <c r="D25" s="330">
        <f>+C25*(100-E25)/100</f>
        <v>59.4</v>
      </c>
      <c r="E25" s="330">
        <v>1</v>
      </c>
      <c r="F25" s="330"/>
      <c r="G25" s="330">
        <v>150</v>
      </c>
      <c r="H25" s="330"/>
      <c r="I25" s="330"/>
      <c r="J25" s="330"/>
      <c r="K25" s="330"/>
      <c r="L25" s="135" t="s">
        <v>24</v>
      </c>
    </row>
    <row r="26" spans="1:12" ht="20.100000000000001" customHeight="1" x14ac:dyDescent="0.25">
      <c r="A26" s="22">
        <v>41497</v>
      </c>
      <c r="B26" s="11" t="s">
        <v>186</v>
      </c>
      <c r="C26" s="258"/>
      <c r="D26" s="258"/>
      <c r="E26" s="258"/>
      <c r="F26" s="258"/>
      <c r="G26" s="258"/>
      <c r="H26" s="3666" t="s">
        <v>334</v>
      </c>
      <c r="I26" s="3668"/>
      <c r="J26" s="258"/>
      <c r="K26" s="258"/>
      <c r="L26" s="110" t="s">
        <v>688</v>
      </c>
    </row>
    <row r="27" spans="1:12" ht="20.100000000000001" customHeight="1" x14ac:dyDescent="0.25">
      <c r="A27" s="22">
        <v>41551</v>
      </c>
      <c r="B27" s="11" t="s">
        <v>186</v>
      </c>
      <c r="C27" s="377"/>
      <c r="D27" s="258"/>
      <c r="E27" s="377"/>
      <c r="F27" s="377"/>
      <c r="G27" s="377"/>
      <c r="H27" s="377">
        <v>5615</v>
      </c>
      <c r="I27" s="377">
        <v>81</v>
      </c>
      <c r="J27" s="377"/>
      <c r="K27" s="2471"/>
      <c r="L27" s="3" t="s">
        <v>689</v>
      </c>
    </row>
    <row r="28" spans="1:12" ht="20.100000000000001" customHeight="1" x14ac:dyDescent="0.25">
      <c r="A28" s="22">
        <v>41557</v>
      </c>
      <c r="B28" s="11"/>
      <c r="C28" s="3666" t="s">
        <v>380</v>
      </c>
      <c r="D28" s="3667"/>
      <c r="E28" s="3667"/>
      <c r="F28" s="3667"/>
      <c r="G28" s="3667"/>
      <c r="H28" s="3667"/>
      <c r="I28" s="3667"/>
      <c r="J28" s="3668"/>
      <c r="K28" s="2547"/>
    </row>
    <row r="29" spans="1:12" ht="20.100000000000001" customHeight="1" x14ac:dyDescent="0.25">
      <c r="A29" s="22">
        <v>41571</v>
      </c>
      <c r="B29" s="11" t="s">
        <v>26</v>
      </c>
      <c r="C29" s="3989" t="s">
        <v>1402</v>
      </c>
      <c r="D29" s="4410"/>
      <c r="E29" s="4410"/>
      <c r="F29" s="4410"/>
      <c r="G29" s="4410"/>
      <c r="H29" s="4410"/>
      <c r="I29" s="4410"/>
      <c r="J29" s="4411"/>
      <c r="K29" s="2667"/>
    </row>
    <row r="30" spans="1:12" ht="20.100000000000001" customHeight="1" thickBot="1" x14ac:dyDescent="0.3">
      <c r="A30" s="28">
        <v>41610</v>
      </c>
      <c r="B30" s="12" t="s">
        <v>14</v>
      </c>
      <c r="C30" s="4042" t="s">
        <v>85</v>
      </c>
      <c r="D30" s="4043"/>
      <c r="E30" s="4043"/>
      <c r="F30" s="4043"/>
      <c r="G30" s="4043"/>
      <c r="H30" s="4043"/>
      <c r="I30" s="4043"/>
      <c r="J30" s="4044"/>
      <c r="K30" s="2632"/>
      <c r="L30" s="13"/>
    </row>
    <row r="31" spans="1:12" ht="20.100000000000001" customHeight="1" thickTop="1" x14ac:dyDescent="0.25">
      <c r="A31" s="29">
        <v>41654</v>
      </c>
      <c r="B31" s="30" t="s">
        <v>186</v>
      </c>
      <c r="C31" s="334"/>
      <c r="D31" s="380"/>
      <c r="E31" s="334"/>
      <c r="F31" s="334"/>
      <c r="G31" s="334"/>
      <c r="H31" s="334">
        <v>4920</v>
      </c>
      <c r="I31" s="334">
        <v>100</v>
      </c>
      <c r="J31" s="334"/>
      <c r="K31" s="2577"/>
      <c r="L31" s="31" t="s">
        <v>256</v>
      </c>
    </row>
    <row r="32" spans="1:12" ht="20.100000000000001" customHeight="1" x14ac:dyDescent="0.25">
      <c r="A32" s="22">
        <v>41678</v>
      </c>
      <c r="B32" s="11" t="s">
        <v>14</v>
      </c>
      <c r="C32" s="3666" t="s">
        <v>407</v>
      </c>
      <c r="D32" s="3667"/>
      <c r="E32" s="3667"/>
      <c r="F32" s="3667"/>
      <c r="G32" s="3667"/>
      <c r="H32" s="3667"/>
      <c r="I32" s="3667"/>
      <c r="J32" s="3668"/>
      <c r="K32" s="2547"/>
    </row>
    <row r="33" spans="1:12" ht="20.100000000000001" customHeight="1" x14ac:dyDescent="0.25">
      <c r="A33" s="22">
        <v>41698</v>
      </c>
      <c r="B33" s="11" t="s">
        <v>12</v>
      </c>
      <c r="C33" s="376">
        <v>65</v>
      </c>
      <c r="D33" s="376">
        <f>+C33*(100-E33)/100</f>
        <v>64.349999999999994</v>
      </c>
      <c r="E33" s="376">
        <v>1</v>
      </c>
      <c r="F33" s="376"/>
      <c r="G33" s="376">
        <v>75</v>
      </c>
      <c r="H33" s="376"/>
      <c r="I33" s="376"/>
      <c r="J33" s="376"/>
      <c r="K33" s="2464"/>
      <c r="L33" s="3" t="s">
        <v>690</v>
      </c>
    </row>
    <row r="34" spans="1:12" ht="20.100000000000001" customHeight="1" x14ac:dyDescent="0.25">
      <c r="A34" s="59">
        <v>41871</v>
      </c>
      <c r="B34" s="60" t="s">
        <v>186</v>
      </c>
      <c r="C34" s="329"/>
      <c r="D34" s="233"/>
      <c r="E34" s="329"/>
      <c r="F34" s="329"/>
      <c r="G34" s="329"/>
      <c r="H34" s="329">
        <v>5360</v>
      </c>
      <c r="I34" s="329">
        <v>100</v>
      </c>
      <c r="J34" s="329"/>
      <c r="K34" s="329"/>
      <c r="L34" s="135" t="s">
        <v>691</v>
      </c>
    </row>
    <row r="35" spans="1:12" ht="20.100000000000001" customHeight="1" x14ac:dyDescent="0.25">
      <c r="A35" s="62">
        <v>41937</v>
      </c>
      <c r="B35" s="63" t="s">
        <v>12</v>
      </c>
      <c r="C35" s="381">
        <v>40</v>
      </c>
      <c r="D35" s="382">
        <f>+C35*(100-E35)/100</f>
        <v>39.6</v>
      </c>
      <c r="E35" s="381">
        <v>1</v>
      </c>
      <c r="F35" s="381"/>
      <c r="G35" s="381">
        <v>75</v>
      </c>
      <c r="H35" s="381"/>
      <c r="I35" s="381"/>
      <c r="J35" s="381"/>
      <c r="K35" s="2693"/>
      <c r="L35" s="64" t="s">
        <v>310</v>
      </c>
    </row>
    <row r="36" spans="1:12" ht="20.100000000000001" customHeight="1" thickBot="1" x14ac:dyDescent="0.3">
      <c r="A36" s="33">
        <v>41957</v>
      </c>
      <c r="B36" s="34" t="s">
        <v>186</v>
      </c>
      <c r="C36" s="378"/>
      <c r="D36" s="383"/>
      <c r="E36" s="378"/>
      <c r="F36" s="378"/>
      <c r="G36" s="378"/>
      <c r="H36" s="378">
        <v>5310</v>
      </c>
      <c r="I36" s="378">
        <v>100</v>
      </c>
      <c r="J36" s="378"/>
      <c r="K36" s="2582"/>
      <c r="L36" s="139" t="s">
        <v>692</v>
      </c>
    </row>
    <row r="37" spans="1:12" ht="20.100000000000001" customHeight="1" thickTop="1" x14ac:dyDescent="0.25">
      <c r="A37" s="19">
        <v>42040</v>
      </c>
      <c r="B37" s="20" t="s">
        <v>14</v>
      </c>
      <c r="C37" s="3485" t="s">
        <v>693</v>
      </c>
      <c r="D37" s="3504"/>
      <c r="E37" s="3504"/>
      <c r="F37" s="3504"/>
      <c r="G37" s="3504"/>
      <c r="H37" s="3504"/>
      <c r="I37" s="3504"/>
      <c r="J37" s="3486"/>
      <c r="K37" s="2512"/>
      <c r="L37" s="21"/>
    </row>
    <row r="38" spans="1:12" ht="20.100000000000001" customHeight="1" x14ac:dyDescent="0.25">
      <c r="A38" s="22">
        <v>42051</v>
      </c>
      <c r="B38" s="11" t="s">
        <v>186</v>
      </c>
      <c r="C38" s="377"/>
      <c r="D38" s="376"/>
      <c r="E38" s="377"/>
      <c r="F38" s="377"/>
      <c r="G38" s="377"/>
      <c r="H38" s="377">
        <v>5465</v>
      </c>
      <c r="I38" s="377"/>
      <c r="J38" s="377"/>
      <c r="K38" s="2580"/>
      <c r="L38" s="135" t="s">
        <v>694</v>
      </c>
    </row>
    <row r="39" spans="1:12" ht="20.100000000000001" customHeight="1" x14ac:dyDescent="0.25">
      <c r="A39" s="22">
        <v>42058</v>
      </c>
      <c r="B39" s="11" t="s">
        <v>14</v>
      </c>
      <c r="C39" s="3473" t="s">
        <v>553</v>
      </c>
      <c r="D39" s="3474"/>
      <c r="E39" s="3474"/>
      <c r="F39" s="3474"/>
      <c r="G39" s="3474"/>
      <c r="H39" s="3474"/>
      <c r="I39" s="3474"/>
      <c r="J39" s="3475"/>
      <c r="K39" s="2465"/>
    </row>
    <row r="40" spans="1:12" ht="20.100000000000001" customHeight="1" x14ac:dyDescent="0.25">
      <c r="A40" s="374">
        <v>42064</v>
      </c>
      <c r="B40" s="373" t="s">
        <v>12</v>
      </c>
      <c r="C40" s="256">
        <v>35</v>
      </c>
      <c r="D40" s="257">
        <f>+C40*(100-E40)/100</f>
        <v>34.65</v>
      </c>
      <c r="E40" s="256">
        <v>1</v>
      </c>
      <c r="F40" s="256"/>
      <c r="G40" s="256">
        <v>80</v>
      </c>
      <c r="H40" s="256"/>
      <c r="I40" s="256"/>
      <c r="J40" s="256"/>
      <c r="K40" s="2550"/>
      <c r="L40" s="38" t="s">
        <v>310</v>
      </c>
    </row>
    <row r="41" spans="1:12" ht="20.100000000000001" customHeight="1" x14ac:dyDescent="0.25">
      <c r="A41" s="59">
        <v>42145</v>
      </c>
      <c r="B41" s="60" t="s">
        <v>186</v>
      </c>
      <c r="C41" s="329"/>
      <c r="D41" s="233"/>
      <c r="E41" s="329"/>
      <c r="F41" s="329"/>
      <c r="G41" s="329"/>
      <c r="H41" s="329">
        <v>5360</v>
      </c>
      <c r="I41" s="329">
        <v>100</v>
      </c>
      <c r="J41" s="329"/>
      <c r="K41" s="2566"/>
      <c r="L41" s="61" t="s">
        <v>1363</v>
      </c>
    </row>
    <row r="42" spans="1:12" ht="20.100000000000001" customHeight="1" x14ac:dyDescent="0.25">
      <c r="A42" s="22">
        <v>42181</v>
      </c>
      <c r="B42" s="372" t="s">
        <v>12</v>
      </c>
      <c r="C42" s="377">
        <v>65</v>
      </c>
      <c r="D42" s="376">
        <f>+C42*(100-E42)/100</f>
        <v>64.349999999999994</v>
      </c>
      <c r="E42" s="377">
        <v>1</v>
      </c>
      <c r="F42" s="377"/>
      <c r="G42" s="377">
        <v>75</v>
      </c>
      <c r="H42" s="377"/>
      <c r="I42" s="377"/>
      <c r="J42" s="377"/>
      <c r="K42" s="2471"/>
      <c r="L42" s="3" t="s">
        <v>1399</v>
      </c>
    </row>
    <row r="43" spans="1:12" ht="20.100000000000001" customHeight="1" x14ac:dyDescent="0.25">
      <c r="A43" s="484">
        <v>42311</v>
      </c>
      <c r="B43" s="488" t="s">
        <v>186</v>
      </c>
      <c r="C43" s="485"/>
      <c r="D43" s="486"/>
      <c r="E43" s="485"/>
      <c r="F43" s="485"/>
      <c r="G43" s="485"/>
      <c r="H43" s="329">
        <v>5255</v>
      </c>
      <c r="I43" s="329">
        <v>100</v>
      </c>
      <c r="J43" s="329"/>
      <c r="K43" s="2566"/>
      <c r="L43" s="61" t="s">
        <v>1489</v>
      </c>
    </row>
    <row r="44" spans="1:12" ht="20.100000000000001" customHeight="1" x14ac:dyDescent="0.25">
      <c r="A44" s="59">
        <v>42323</v>
      </c>
      <c r="B44" s="60" t="s">
        <v>12</v>
      </c>
      <c r="C44" s="329">
        <v>45</v>
      </c>
      <c r="D44" s="233">
        <f>+C44*(100-E44)/100</f>
        <v>44.55</v>
      </c>
      <c r="E44" s="329">
        <v>1</v>
      </c>
      <c r="F44" s="329"/>
      <c r="G44" s="329">
        <v>80</v>
      </c>
      <c r="H44" s="329"/>
      <c r="I44" s="329"/>
      <c r="J44" s="329"/>
      <c r="K44" s="2566"/>
      <c r="L44" s="61" t="s">
        <v>1497</v>
      </c>
    </row>
    <row r="45" spans="1:12" ht="20.100000000000001" customHeight="1" x14ac:dyDescent="0.25">
      <c r="A45" s="658">
        <v>42453</v>
      </c>
      <c r="B45" s="657" t="s">
        <v>12</v>
      </c>
      <c r="C45" s="256">
        <v>35</v>
      </c>
      <c r="D45" s="257">
        <f>+C45*(100-E45)/100</f>
        <v>34.65</v>
      </c>
      <c r="E45" s="256">
        <v>1</v>
      </c>
      <c r="F45" s="256"/>
      <c r="G45" s="256">
        <v>40</v>
      </c>
      <c r="H45" s="256"/>
      <c r="I45" s="256"/>
      <c r="J45" s="256"/>
      <c r="K45" s="2550"/>
      <c r="L45" s="38" t="s">
        <v>18</v>
      </c>
    </row>
    <row r="46" spans="1:12" ht="20.100000000000001" customHeight="1" x14ac:dyDescent="0.25">
      <c r="A46" s="684">
        <v>42464</v>
      </c>
      <c r="B46" s="683" t="s">
        <v>12</v>
      </c>
      <c r="C46" s="256">
        <v>90</v>
      </c>
      <c r="D46" s="257">
        <f>+C46*(100-E46)/100</f>
        <v>89.1</v>
      </c>
      <c r="E46" s="256">
        <v>1</v>
      </c>
      <c r="F46" s="256"/>
      <c r="G46" s="256">
        <v>90</v>
      </c>
      <c r="H46" s="256"/>
      <c r="I46" s="256"/>
      <c r="J46" s="256"/>
      <c r="K46" s="2550"/>
      <c r="L46" s="38" t="s">
        <v>22</v>
      </c>
    </row>
    <row r="47" spans="1:12" x14ac:dyDescent="0.25">
      <c r="A47" s="665">
        <v>42466</v>
      </c>
      <c r="B47" s="666" t="s">
        <v>186</v>
      </c>
      <c r="C47" s="258"/>
      <c r="D47" s="258"/>
      <c r="E47" s="258"/>
      <c r="F47" s="258"/>
      <c r="G47" s="258"/>
      <c r="H47" s="258">
        <v>5275</v>
      </c>
      <c r="I47" s="258">
        <v>100</v>
      </c>
      <c r="J47" s="258"/>
      <c r="K47" s="2546"/>
      <c r="L47" s="61" t="s">
        <v>1665</v>
      </c>
    </row>
    <row r="48" spans="1:12" ht="20.100000000000001" customHeight="1" x14ac:dyDescent="0.25">
      <c r="A48" s="684">
        <v>42475</v>
      </c>
      <c r="B48" s="683" t="s">
        <v>12</v>
      </c>
      <c r="C48" s="256">
        <v>85</v>
      </c>
      <c r="D48" s="257">
        <f>+C48*(100-E48)/100</f>
        <v>84.15</v>
      </c>
      <c r="E48" s="256">
        <v>1</v>
      </c>
      <c r="F48" s="256"/>
      <c r="G48" s="256">
        <v>75</v>
      </c>
      <c r="H48" s="256"/>
      <c r="I48" s="256"/>
      <c r="J48" s="256"/>
      <c r="K48" s="2550"/>
      <c r="L48" s="38" t="s">
        <v>22</v>
      </c>
    </row>
    <row r="49" spans="1:12" ht="20.100000000000001" customHeight="1" x14ac:dyDescent="0.25">
      <c r="A49" s="59">
        <v>42476</v>
      </c>
      <c r="B49" s="60" t="s">
        <v>12</v>
      </c>
      <c r="C49" s="329">
        <v>40</v>
      </c>
      <c r="D49" s="233">
        <f>+C49*(100-E49)/100</f>
        <v>39.6</v>
      </c>
      <c r="E49" s="329">
        <v>1</v>
      </c>
      <c r="F49" s="329"/>
      <c r="G49" s="329">
        <v>75</v>
      </c>
      <c r="H49" s="329"/>
      <c r="I49" s="329"/>
      <c r="J49" s="329"/>
      <c r="K49" s="2566"/>
      <c r="L49" s="61" t="s">
        <v>177</v>
      </c>
    </row>
    <row r="50" spans="1:12" ht="20.100000000000001" customHeight="1" thickBot="1" x14ac:dyDescent="0.3">
      <c r="A50" s="941">
        <v>42678</v>
      </c>
      <c r="B50" s="942" t="s">
        <v>12</v>
      </c>
      <c r="C50" s="943">
        <v>75</v>
      </c>
      <c r="D50" s="944">
        <f>+C50*(100-E50)/100</f>
        <v>74.25</v>
      </c>
      <c r="E50" s="943">
        <v>1</v>
      </c>
      <c r="F50" s="943"/>
      <c r="G50" s="943">
        <v>85</v>
      </c>
      <c r="H50" s="943"/>
      <c r="I50" s="943"/>
      <c r="J50" s="943"/>
      <c r="K50" s="2751"/>
      <c r="L50" s="945" t="s">
        <v>1953</v>
      </c>
    </row>
    <row r="51" spans="1:12" ht="20.100000000000001" customHeight="1" thickTop="1" x14ac:dyDescent="0.25">
      <c r="A51" s="929">
        <v>42790</v>
      </c>
      <c r="B51" s="931" t="s">
        <v>12</v>
      </c>
      <c r="C51" s="323">
        <v>90</v>
      </c>
      <c r="D51" s="940">
        <f>+C51*(100-E51)/100</f>
        <v>89.1</v>
      </c>
      <c r="E51" s="323">
        <v>1</v>
      </c>
      <c r="F51" s="323"/>
      <c r="G51" s="323">
        <v>100</v>
      </c>
      <c r="H51" s="323"/>
      <c r="I51" s="323"/>
      <c r="J51" s="323"/>
      <c r="K51" s="2622"/>
      <c r="L51" s="21" t="s">
        <v>22</v>
      </c>
    </row>
    <row r="52" spans="1:12" ht="20.100000000000001" customHeight="1" x14ac:dyDescent="0.25">
      <c r="A52" s="22">
        <v>42806</v>
      </c>
      <c r="B52" s="998" t="s">
        <v>186</v>
      </c>
      <c r="C52" s="377"/>
      <c r="D52" s="376"/>
      <c r="E52" s="377"/>
      <c r="F52" s="377"/>
      <c r="G52" s="377"/>
      <c r="H52" s="377">
        <v>5150</v>
      </c>
      <c r="I52" s="377">
        <v>100</v>
      </c>
      <c r="J52" s="377"/>
      <c r="K52" s="2471"/>
      <c r="L52" s="3" t="s">
        <v>207</v>
      </c>
    </row>
    <row r="53" spans="1:12" ht="20.100000000000001" customHeight="1" x14ac:dyDescent="0.25">
      <c r="A53" s="22">
        <v>42875</v>
      </c>
      <c r="B53" s="1151" t="s">
        <v>186</v>
      </c>
      <c r="C53" s="377"/>
      <c r="D53" s="376"/>
      <c r="E53" s="377"/>
      <c r="F53" s="377"/>
      <c r="G53" s="377"/>
      <c r="H53" s="377">
        <v>5090</v>
      </c>
      <c r="I53" s="377">
        <v>100</v>
      </c>
      <c r="J53" s="377"/>
      <c r="K53" s="2471"/>
      <c r="L53" s="3" t="s">
        <v>40</v>
      </c>
    </row>
    <row r="54" spans="1:12" ht="20.100000000000001" customHeight="1" x14ac:dyDescent="0.25">
      <c r="A54" s="22">
        <v>43031</v>
      </c>
      <c r="B54" s="1304" t="s">
        <v>12</v>
      </c>
      <c r="C54" s="377">
        <v>60</v>
      </c>
      <c r="D54" s="376">
        <f>+C54*(100-E54)/100</f>
        <v>55.2</v>
      </c>
      <c r="E54" s="377">
        <v>8</v>
      </c>
      <c r="F54" s="377"/>
      <c r="G54" s="377">
        <v>110</v>
      </c>
      <c r="H54" s="377"/>
      <c r="I54" s="377"/>
      <c r="J54" s="377"/>
      <c r="K54" s="2471"/>
      <c r="L54" s="3" t="s">
        <v>22</v>
      </c>
    </row>
    <row r="55" spans="1:12" ht="17.25" customHeight="1" x14ac:dyDescent="0.25">
      <c r="A55" s="1518">
        <v>43179</v>
      </c>
      <c r="B55" s="1519" t="s">
        <v>12</v>
      </c>
      <c r="C55" s="1520">
        <v>85</v>
      </c>
      <c r="D55" s="1517">
        <f>+C55*(100-E55)/100</f>
        <v>84.15</v>
      </c>
      <c r="E55" s="1520">
        <v>1</v>
      </c>
      <c r="F55" s="1520"/>
      <c r="G55" s="1520">
        <v>125</v>
      </c>
      <c r="H55" s="1520"/>
      <c r="I55" s="1520"/>
      <c r="J55" s="1520"/>
      <c r="K55" s="2471"/>
      <c r="L55" s="3" t="s">
        <v>2097</v>
      </c>
    </row>
    <row r="56" spans="1:12" ht="19.5" customHeight="1" x14ac:dyDescent="0.25">
      <c r="A56" s="1606">
        <v>43269</v>
      </c>
      <c r="B56" s="1607" t="s">
        <v>12</v>
      </c>
      <c r="C56" s="377">
        <v>80</v>
      </c>
      <c r="D56" s="376">
        <f>+C56*(100-E56)/100</f>
        <v>79.2</v>
      </c>
      <c r="E56" s="377">
        <v>1</v>
      </c>
      <c r="F56" s="377"/>
      <c r="G56" s="377">
        <v>120</v>
      </c>
      <c r="H56" s="377"/>
      <c r="I56" s="377"/>
      <c r="J56" s="377"/>
      <c r="K56" s="2471"/>
      <c r="L56" s="3" t="s">
        <v>2621</v>
      </c>
    </row>
    <row r="57" spans="1:12" ht="20.100000000000001" customHeight="1" x14ac:dyDescent="0.25">
      <c r="A57" s="1738">
        <v>43378</v>
      </c>
      <c r="B57" s="1737" t="s">
        <v>12</v>
      </c>
      <c r="C57" s="256">
        <v>50</v>
      </c>
      <c r="D57" s="1740">
        <f>+C57*(100-E57)/100</f>
        <v>44</v>
      </c>
      <c r="E57" s="256">
        <v>12</v>
      </c>
      <c r="F57" s="256"/>
      <c r="G57" s="256">
        <v>115</v>
      </c>
      <c r="H57" s="256"/>
      <c r="I57" s="256"/>
      <c r="J57" s="256"/>
      <c r="K57" s="2550"/>
      <c r="L57" s="38" t="s">
        <v>2621</v>
      </c>
    </row>
    <row r="58" spans="1:12" ht="20.100000000000001" customHeight="1" x14ac:dyDescent="0.25">
      <c r="A58" s="22">
        <v>43380</v>
      </c>
      <c r="B58" s="11" t="s">
        <v>186</v>
      </c>
      <c r="C58" s="377"/>
      <c r="D58" s="376"/>
      <c r="E58" s="377"/>
      <c r="F58" s="377"/>
      <c r="G58" s="377"/>
      <c r="H58" s="377">
        <v>5435</v>
      </c>
      <c r="I58" s="377">
        <v>100</v>
      </c>
      <c r="J58" s="377"/>
      <c r="K58" s="2471"/>
    </row>
    <row r="59" spans="1:12" ht="58.5" customHeight="1" x14ac:dyDescent="0.25">
      <c r="A59" s="22">
        <v>43385</v>
      </c>
      <c r="B59" s="11" t="s">
        <v>16</v>
      </c>
      <c r="C59" s="3614" t="s">
        <v>2776</v>
      </c>
      <c r="D59" s="3733"/>
      <c r="E59" s="3733"/>
      <c r="F59" s="3733"/>
      <c r="G59" s="3733"/>
      <c r="H59" s="3733"/>
      <c r="I59" s="3733"/>
      <c r="J59" s="3615"/>
      <c r="K59" s="2563"/>
    </row>
    <row r="60" spans="1:12" ht="20.100000000000001" customHeight="1" x14ac:dyDescent="0.25">
      <c r="A60" s="22">
        <v>43404</v>
      </c>
      <c r="B60" s="11" t="s">
        <v>12</v>
      </c>
      <c r="C60" s="377">
        <v>94</v>
      </c>
      <c r="D60" s="376">
        <f>+C60*(100-E60)/100</f>
        <v>93.06</v>
      </c>
      <c r="E60" s="377">
        <v>1</v>
      </c>
      <c r="F60" s="377"/>
      <c r="G60" s="377">
        <v>120</v>
      </c>
      <c r="H60" s="377"/>
      <c r="I60" s="377"/>
      <c r="J60" s="377"/>
      <c r="K60" s="2471"/>
      <c r="L60" s="3" t="s">
        <v>2097</v>
      </c>
    </row>
    <row r="61" spans="1:12" ht="20.100000000000001" customHeight="1" thickBot="1" x14ac:dyDescent="0.3">
      <c r="A61" s="33">
        <v>43423</v>
      </c>
      <c r="B61" s="34" t="s">
        <v>186</v>
      </c>
      <c r="C61" s="1819"/>
      <c r="D61" s="1817"/>
      <c r="E61" s="1819"/>
      <c r="F61" s="1819"/>
      <c r="G61" s="1819"/>
      <c r="H61" s="1819">
        <v>5300</v>
      </c>
      <c r="I61" s="1819">
        <v>100</v>
      </c>
      <c r="J61" s="1819"/>
      <c r="K61" s="2565"/>
      <c r="L61" s="35" t="s">
        <v>2819</v>
      </c>
    </row>
    <row r="62" spans="1:12" ht="34.5" customHeight="1" thickTop="1" x14ac:dyDescent="0.25">
      <c r="A62" s="1816">
        <v>43468</v>
      </c>
      <c r="B62" s="1818" t="s">
        <v>14</v>
      </c>
      <c r="C62" s="4015" t="s">
        <v>2916</v>
      </c>
      <c r="D62" s="4016"/>
      <c r="E62" s="4016"/>
      <c r="F62" s="4016"/>
      <c r="G62" s="4016"/>
      <c r="H62" s="4016"/>
      <c r="I62" s="4016"/>
      <c r="J62" s="4017"/>
      <c r="K62" s="2625"/>
      <c r="L62" s="21"/>
    </row>
    <row r="63" spans="1:12" ht="66.75" customHeight="1" x14ac:dyDescent="0.25">
      <c r="A63" s="1296">
        <v>43486</v>
      </c>
      <c r="B63" s="1297" t="s">
        <v>31</v>
      </c>
      <c r="C63" s="3801" t="s">
        <v>2948</v>
      </c>
      <c r="D63" s="4199"/>
      <c r="E63" s="4199"/>
      <c r="F63" s="4199"/>
      <c r="G63" s="4199"/>
      <c r="H63" s="4199"/>
      <c r="I63" s="4199"/>
      <c r="J63" s="4200"/>
      <c r="K63" s="2544"/>
      <c r="L63" s="1550" t="s">
        <v>1910</v>
      </c>
    </row>
    <row r="64" spans="1:12" ht="18" customHeight="1" x14ac:dyDescent="0.25">
      <c r="A64" s="22">
        <v>43505</v>
      </c>
      <c r="B64" s="11" t="s">
        <v>14</v>
      </c>
      <c r="C64" s="3482" t="s">
        <v>2947</v>
      </c>
      <c r="D64" s="3505"/>
      <c r="E64" s="3505"/>
      <c r="F64" s="3505"/>
      <c r="G64" s="3505"/>
      <c r="H64" s="3505"/>
      <c r="I64" s="3505"/>
      <c r="J64" s="3483"/>
      <c r="K64" s="2485"/>
    </row>
    <row r="65" spans="1:12" ht="20.100000000000001" customHeight="1" x14ac:dyDescent="0.25">
      <c r="A65" s="22">
        <v>43513</v>
      </c>
      <c r="B65" s="11" t="s">
        <v>12</v>
      </c>
      <c r="C65" s="377">
        <v>65</v>
      </c>
      <c r="D65" s="376">
        <f>+C65*(100-E65)/100</f>
        <v>64.349999999999994</v>
      </c>
      <c r="E65" s="377">
        <v>1</v>
      </c>
      <c r="F65" s="377"/>
      <c r="G65" s="377">
        <v>120</v>
      </c>
      <c r="H65" s="377"/>
      <c r="I65" s="377"/>
      <c r="J65" s="377"/>
      <c r="K65" s="2471"/>
      <c r="L65" s="3" t="s">
        <v>2951</v>
      </c>
    </row>
    <row r="66" spans="1:12" ht="20.100000000000001" customHeight="1" x14ac:dyDescent="0.25">
      <c r="A66" s="22">
        <v>43521</v>
      </c>
      <c r="B66" s="11" t="s">
        <v>12</v>
      </c>
      <c r="C66" s="377">
        <v>85</v>
      </c>
      <c r="D66" s="376">
        <f>+C66*(100-E66)/100</f>
        <v>84.15</v>
      </c>
      <c r="E66" s="377">
        <v>1</v>
      </c>
      <c r="F66" s="377"/>
      <c r="G66" s="377">
        <v>110</v>
      </c>
      <c r="H66" s="377"/>
      <c r="I66" s="377"/>
      <c r="J66" s="377"/>
      <c r="K66" s="2471"/>
      <c r="L66" s="3" t="s">
        <v>22</v>
      </c>
    </row>
    <row r="67" spans="1:12" ht="20.100000000000001" customHeight="1" x14ac:dyDescent="0.25">
      <c r="A67" s="22">
        <v>43576</v>
      </c>
      <c r="B67" s="11" t="s">
        <v>186</v>
      </c>
      <c r="C67" s="377"/>
      <c r="D67" s="376"/>
      <c r="E67" s="377"/>
      <c r="F67" s="377"/>
      <c r="G67" s="377"/>
      <c r="H67" s="377">
        <v>5275</v>
      </c>
      <c r="I67" s="377">
        <v>100</v>
      </c>
      <c r="J67" s="377"/>
      <c r="K67" s="2471"/>
      <c r="L67" s="3" t="s">
        <v>3020</v>
      </c>
    </row>
    <row r="68" spans="1:12" ht="20.100000000000001" customHeight="1" x14ac:dyDescent="0.25">
      <c r="A68" s="2099">
        <v>43578</v>
      </c>
      <c r="B68" s="2098" t="s">
        <v>12</v>
      </c>
      <c r="C68" s="256">
        <v>40</v>
      </c>
      <c r="D68" s="2100">
        <f>+C68*(100-E68)/100</f>
        <v>39.6</v>
      </c>
      <c r="E68" s="256">
        <v>1</v>
      </c>
      <c r="F68" s="256"/>
      <c r="G68" s="256">
        <v>140</v>
      </c>
      <c r="H68" s="256"/>
      <c r="I68" s="256"/>
      <c r="J68" s="256"/>
      <c r="K68" s="2550"/>
      <c r="L68" s="38" t="s">
        <v>1608</v>
      </c>
    </row>
    <row r="69" spans="1:12" ht="20.100000000000001" customHeight="1" x14ac:dyDescent="0.25">
      <c r="A69" s="22">
        <v>43581</v>
      </c>
      <c r="B69" s="11" t="s">
        <v>14</v>
      </c>
      <c r="C69" s="3666" t="s">
        <v>243</v>
      </c>
      <c r="D69" s="3667"/>
      <c r="E69" s="3667"/>
      <c r="F69" s="3667"/>
      <c r="G69" s="3667"/>
      <c r="H69" s="3667"/>
      <c r="I69" s="3667"/>
      <c r="J69" s="3668"/>
      <c r="K69" s="2547"/>
    </row>
    <row r="70" spans="1:12" ht="20.100000000000001" customHeight="1" x14ac:dyDescent="0.25">
      <c r="A70" s="22">
        <v>43608</v>
      </c>
      <c r="B70" s="11" t="s">
        <v>14</v>
      </c>
      <c r="C70" s="3482" t="s">
        <v>2947</v>
      </c>
      <c r="D70" s="3505"/>
      <c r="E70" s="3505"/>
      <c r="F70" s="3505"/>
      <c r="G70" s="3505"/>
      <c r="H70" s="3505"/>
      <c r="I70" s="3505"/>
      <c r="J70" s="3483"/>
      <c r="K70" s="2485"/>
    </row>
    <row r="71" spans="1:12" ht="20.100000000000001" customHeight="1" x14ac:dyDescent="0.25">
      <c r="A71" s="22">
        <v>43736</v>
      </c>
      <c r="B71" s="11" t="s">
        <v>12</v>
      </c>
      <c r="C71" s="377">
        <v>55</v>
      </c>
      <c r="D71" s="376">
        <f>+C71*(100-E71)/100</f>
        <v>53.9</v>
      </c>
      <c r="E71" s="377">
        <v>2</v>
      </c>
      <c r="F71" s="377"/>
      <c r="G71" s="377">
        <v>133</v>
      </c>
      <c r="H71" s="377"/>
      <c r="I71" s="377"/>
      <c r="J71" s="377"/>
      <c r="K71" s="2471"/>
      <c r="L71" s="3" t="s">
        <v>2524</v>
      </c>
    </row>
    <row r="72" spans="1:12" ht="20.100000000000001" customHeight="1" x14ac:dyDescent="0.25">
      <c r="A72" s="22">
        <v>43816</v>
      </c>
      <c r="B72" s="11" t="s">
        <v>186</v>
      </c>
      <c r="C72" s="377"/>
      <c r="D72" s="376"/>
      <c r="E72" s="377"/>
      <c r="F72" s="377"/>
      <c r="G72" s="377"/>
      <c r="H72" s="377">
        <v>5220</v>
      </c>
      <c r="I72" s="377">
        <v>100</v>
      </c>
      <c r="J72" s="377"/>
      <c r="K72" s="2471"/>
      <c r="L72" s="3" t="s">
        <v>3318</v>
      </c>
    </row>
    <row r="73" spans="1:12" ht="20.100000000000001" customHeight="1" x14ac:dyDescent="0.25">
      <c r="A73" s="22">
        <v>43825</v>
      </c>
      <c r="B73" s="11" t="s">
        <v>12</v>
      </c>
      <c r="C73" s="377">
        <v>60</v>
      </c>
      <c r="D73" s="376">
        <f>+C73*(100-E73)/100</f>
        <v>58.8</v>
      </c>
      <c r="E73" s="377">
        <v>2</v>
      </c>
      <c r="F73" s="377"/>
      <c r="G73" s="377">
        <v>100</v>
      </c>
      <c r="H73" s="377"/>
      <c r="I73" s="377"/>
      <c r="J73" s="377"/>
      <c r="K73" s="2471"/>
      <c r="L73" s="3" t="s">
        <v>2524</v>
      </c>
    </row>
    <row r="74" spans="1:12" ht="174" customHeight="1" x14ac:dyDescent="0.25">
      <c r="A74" s="1254">
        <v>43888</v>
      </c>
      <c r="B74" s="1255" t="s">
        <v>23</v>
      </c>
      <c r="C74" s="3659" t="s">
        <v>3457</v>
      </c>
      <c r="D74" s="3739"/>
      <c r="E74" s="3739"/>
      <c r="F74" s="3739"/>
      <c r="G74" s="3739"/>
      <c r="H74" s="3739"/>
      <c r="I74" s="3739"/>
      <c r="J74" s="3740"/>
      <c r="K74" s="2828" t="s">
        <v>2072</v>
      </c>
      <c r="L74" s="2276" t="s">
        <v>3458</v>
      </c>
    </row>
    <row r="75" spans="1:12" ht="20.100000000000001" customHeight="1" x14ac:dyDescent="0.25">
      <c r="A75" s="22">
        <v>43895</v>
      </c>
      <c r="B75" s="11" t="s">
        <v>12</v>
      </c>
      <c r="C75" s="377">
        <v>80</v>
      </c>
      <c r="D75" s="2279">
        <f t="shared" ref="D75:D138" si="0">+C75*(100-E75)/100</f>
        <v>12</v>
      </c>
      <c r="E75" s="377">
        <v>85</v>
      </c>
      <c r="F75" s="377" t="s">
        <v>159</v>
      </c>
      <c r="G75" s="377">
        <v>140</v>
      </c>
      <c r="H75" s="377"/>
      <c r="I75" s="377"/>
      <c r="J75" s="377"/>
      <c r="K75" s="2471"/>
      <c r="L75" s="3" t="s">
        <v>2222</v>
      </c>
    </row>
    <row r="76" spans="1:12" ht="20.100000000000001" customHeight="1" x14ac:dyDescent="0.25">
      <c r="A76" s="22">
        <v>43899</v>
      </c>
      <c r="B76" s="11" t="s">
        <v>186</v>
      </c>
      <c r="C76" s="377"/>
      <c r="D76" s="376" t="s">
        <v>301</v>
      </c>
      <c r="E76" s="377"/>
      <c r="F76" s="377"/>
      <c r="G76" s="377"/>
      <c r="H76" s="377">
        <v>3980</v>
      </c>
      <c r="I76" s="377">
        <v>88</v>
      </c>
      <c r="J76" s="377"/>
      <c r="K76" s="2471"/>
      <c r="L76" s="3" t="s">
        <v>40</v>
      </c>
    </row>
    <row r="77" spans="1:12" ht="20.100000000000001" customHeight="1" x14ac:dyDescent="0.25">
      <c r="A77" s="2410">
        <v>43920</v>
      </c>
      <c r="B77" s="2306" t="s">
        <v>4</v>
      </c>
      <c r="C77" s="2311"/>
      <c r="D77" s="2307"/>
      <c r="E77" s="2311">
        <v>75</v>
      </c>
      <c r="F77" s="2311"/>
      <c r="G77" s="2311"/>
      <c r="H77" s="2311"/>
      <c r="I77" s="2311"/>
      <c r="J77" s="2311"/>
      <c r="K77" s="2602"/>
      <c r="L77" s="2308"/>
    </row>
    <row r="78" spans="1:12" ht="20.100000000000001" customHeight="1" x14ac:dyDescent="0.25">
      <c r="A78" s="2410">
        <v>43951</v>
      </c>
      <c r="B78" s="2306" t="s">
        <v>4</v>
      </c>
      <c r="C78" s="2311"/>
      <c r="D78" s="2307"/>
      <c r="E78" s="2311">
        <v>80</v>
      </c>
      <c r="F78" s="2311"/>
      <c r="G78" s="2311"/>
      <c r="H78" s="2311"/>
      <c r="I78" s="2311"/>
      <c r="J78" s="2311"/>
      <c r="K78" s="2602"/>
      <c r="L78" s="2308"/>
    </row>
    <row r="79" spans="1:12" ht="20.100000000000001" customHeight="1" x14ac:dyDescent="0.25">
      <c r="A79" s="2410">
        <v>43981</v>
      </c>
      <c r="B79" s="2306" t="s">
        <v>4</v>
      </c>
      <c r="C79" s="2311"/>
      <c r="D79" s="2307"/>
      <c r="E79" s="256">
        <v>99</v>
      </c>
      <c r="F79" s="2311"/>
      <c r="G79" s="2311"/>
      <c r="H79" s="2311"/>
      <c r="I79" s="2311"/>
      <c r="J79" s="2311"/>
      <c r="K79" s="2602"/>
      <c r="L79" s="2308"/>
    </row>
    <row r="80" spans="1:12" ht="20.100000000000001" customHeight="1" x14ac:dyDescent="0.25">
      <c r="A80" s="2410">
        <v>44012</v>
      </c>
      <c r="B80" s="2306" t="s">
        <v>4</v>
      </c>
      <c r="C80" s="2311"/>
      <c r="D80" s="2307"/>
      <c r="E80" s="256">
        <v>99</v>
      </c>
      <c r="F80" s="2311"/>
      <c r="G80" s="2311"/>
      <c r="H80" s="2311"/>
      <c r="I80" s="2311"/>
      <c r="J80" s="2311"/>
      <c r="K80" s="2602"/>
      <c r="L80" s="2308"/>
    </row>
    <row r="81" spans="1:12" ht="20.100000000000001" customHeight="1" x14ac:dyDescent="0.25">
      <c r="A81" s="2410">
        <v>44042</v>
      </c>
      <c r="B81" s="2306" t="s">
        <v>4</v>
      </c>
      <c r="C81" s="2311"/>
      <c r="D81" s="2307"/>
      <c r="E81" s="2311">
        <v>85</v>
      </c>
      <c r="F81" s="2311"/>
      <c r="G81" s="2311"/>
      <c r="H81" s="2311"/>
      <c r="I81" s="2311"/>
      <c r="J81" s="2311"/>
      <c r="K81" s="2852"/>
      <c r="L81" s="2308"/>
    </row>
    <row r="82" spans="1:12" ht="20.100000000000001" customHeight="1" x14ac:dyDescent="0.25">
      <c r="A82" s="22">
        <v>44053</v>
      </c>
      <c r="B82" s="11" t="s">
        <v>186</v>
      </c>
      <c r="C82" s="377"/>
      <c r="D82" s="376">
        <f t="shared" si="0"/>
        <v>0</v>
      </c>
      <c r="E82" s="377"/>
      <c r="F82" s="377"/>
      <c r="G82" s="377"/>
      <c r="H82" s="377">
        <v>4030</v>
      </c>
      <c r="I82" s="377">
        <v>100</v>
      </c>
      <c r="J82" s="377"/>
      <c r="K82" s="2471"/>
      <c r="L82" s="32" t="s">
        <v>40</v>
      </c>
    </row>
    <row r="83" spans="1:12" ht="20.100000000000001" customHeight="1" x14ac:dyDescent="0.25">
      <c r="A83" s="2410">
        <v>44073</v>
      </c>
      <c r="B83" s="2306" t="s">
        <v>4</v>
      </c>
      <c r="C83" s="2311"/>
      <c r="D83" s="2307"/>
      <c r="E83" s="2311">
        <v>85</v>
      </c>
      <c r="F83" s="2311"/>
      <c r="G83" s="2311"/>
      <c r="H83" s="2311"/>
      <c r="I83" s="2311"/>
      <c r="J83" s="2311"/>
      <c r="K83" s="2885"/>
      <c r="L83" s="2308"/>
    </row>
    <row r="84" spans="1:12" ht="20.100000000000001" customHeight="1" x14ac:dyDescent="0.25">
      <c r="A84" s="22">
        <v>44145</v>
      </c>
      <c r="B84" s="11" t="s">
        <v>33</v>
      </c>
      <c r="C84" s="3473" t="s">
        <v>4032</v>
      </c>
      <c r="D84" s="3474"/>
      <c r="E84" s="3474"/>
      <c r="F84" s="3474"/>
      <c r="G84" s="3474"/>
      <c r="H84" s="3474"/>
      <c r="I84" s="3474"/>
      <c r="J84" s="3475"/>
      <c r="K84" s="2471"/>
    </row>
    <row r="85" spans="1:12" ht="20.100000000000001" customHeight="1" x14ac:dyDescent="0.25">
      <c r="A85" s="22"/>
      <c r="B85" s="11"/>
      <c r="C85" s="377"/>
      <c r="D85" s="376">
        <f t="shared" si="0"/>
        <v>0</v>
      </c>
      <c r="E85" s="377"/>
      <c r="F85" s="377"/>
      <c r="G85" s="377"/>
      <c r="H85" s="377"/>
      <c r="I85" s="377"/>
      <c r="J85" s="377"/>
      <c r="K85" s="2471"/>
    </row>
    <row r="86" spans="1:12" ht="20.100000000000001" customHeight="1" x14ac:dyDescent="0.25">
      <c r="A86" s="22"/>
      <c r="B86" s="11"/>
      <c r="C86" s="377"/>
      <c r="D86" s="376">
        <f t="shared" si="0"/>
        <v>0</v>
      </c>
      <c r="E86" s="377"/>
      <c r="F86" s="377"/>
      <c r="G86" s="377"/>
      <c r="H86" s="377"/>
      <c r="I86" s="377"/>
      <c r="J86" s="377"/>
      <c r="K86" s="2471"/>
    </row>
    <row r="87" spans="1:12" ht="20.100000000000001" customHeight="1" x14ac:dyDescent="0.25">
      <c r="A87" s="22"/>
      <c r="B87" s="11"/>
      <c r="C87" s="377"/>
      <c r="D87" s="376">
        <f t="shared" si="0"/>
        <v>0</v>
      </c>
      <c r="E87" s="377"/>
      <c r="F87" s="377"/>
      <c r="G87" s="377"/>
      <c r="H87" s="377"/>
      <c r="I87" s="377"/>
      <c r="J87" s="377"/>
      <c r="K87" s="2471"/>
    </row>
    <row r="88" spans="1:12" ht="20.100000000000001" customHeight="1" x14ac:dyDescent="0.25">
      <c r="A88" s="22"/>
      <c r="B88" s="11"/>
      <c r="C88" s="377"/>
      <c r="D88" s="376">
        <f t="shared" si="0"/>
        <v>0</v>
      </c>
      <c r="E88" s="377"/>
      <c r="F88" s="377"/>
      <c r="G88" s="377"/>
      <c r="H88" s="377"/>
      <c r="I88" s="377"/>
      <c r="J88" s="377"/>
      <c r="K88" s="2471"/>
    </row>
    <row r="89" spans="1:12" ht="20.100000000000001" customHeight="1" x14ac:dyDescent="0.25">
      <c r="A89" s="22"/>
      <c r="B89" s="11"/>
      <c r="C89" s="377"/>
      <c r="D89" s="376">
        <f t="shared" si="0"/>
        <v>0</v>
      </c>
      <c r="E89" s="377"/>
      <c r="F89" s="377"/>
      <c r="G89" s="377"/>
      <c r="H89" s="377"/>
      <c r="I89" s="377"/>
      <c r="J89" s="377"/>
      <c r="K89" s="2471"/>
    </row>
    <row r="90" spans="1:12" ht="20.100000000000001" customHeight="1" x14ac:dyDescent="0.25">
      <c r="A90" s="22"/>
      <c r="B90" s="11"/>
      <c r="C90" s="377"/>
      <c r="D90" s="376">
        <f t="shared" si="0"/>
        <v>0</v>
      </c>
      <c r="E90" s="377"/>
      <c r="F90" s="377"/>
      <c r="G90" s="377"/>
      <c r="H90" s="377"/>
      <c r="I90" s="377"/>
      <c r="J90" s="377"/>
      <c r="K90" s="2471"/>
    </row>
    <row r="91" spans="1:12" ht="20.100000000000001" customHeight="1" x14ac:dyDescent="0.25">
      <c r="A91" s="22"/>
      <c r="B91" s="11"/>
      <c r="C91" s="377"/>
      <c r="D91" s="376">
        <f t="shared" si="0"/>
        <v>0</v>
      </c>
      <c r="E91" s="377"/>
      <c r="F91" s="377"/>
      <c r="G91" s="377"/>
      <c r="H91" s="377"/>
      <c r="I91" s="377"/>
      <c r="J91" s="377"/>
      <c r="K91" s="2471"/>
    </row>
    <row r="92" spans="1:12" ht="20.100000000000001" customHeight="1" x14ac:dyDescent="0.25">
      <c r="A92" s="22"/>
      <c r="B92" s="11"/>
      <c r="C92" s="377"/>
      <c r="D92" s="376">
        <f t="shared" si="0"/>
        <v>0</v>
      </c>
      <c r="E92" s="377"/>
      <c r="F92" s="377"/>
      <c r="G92" s="377"/>
      <c r="H92" s="377"/>
      <c r="I92" s="377"/>
      <c r="J92" s="377"/>
      <c r="K92" s="2471"/>
    </row>
    <row r="93" spans="1:12" ht="20.100000000000001" customHeight="1" x14ac:dyDescent="0.25">
      <c r="A93" s="22"/>
      <c r="B93" s="11"/>
      <c r="C93" s="377"/>
      <c r="D93" s="376">
        <f t="shared" si="0"/>
        <v>0</v>
      </c>
      <c r="E93" s="377"/>
      <c r="F93" s="377"/>
      <c r="G93" s="377"/>
      <c r="H93" s="377"/>
      <c r="I93" s="377"/>
      <c r="J93" s="377"/>
      <c r="K93" s="2471"/>
    </row>
    <row r="94" spans="1:12" ht="20.100000000000001" customHeight="1" x14ac:dyDescent="0.25">
      <c r="A94" s="22"/>
      <c r="B94" s="11"/>
      <c r="C94" s="377"/>
      <c r="D94" s="376">
        <f t="shared" si="0"/>
        <v>0</v>
      </c>
      <c r="E94" s="377"/>
      <c r="F94" s="377"/>
      <c r="G94" s="377"/>
      <c r="H94" s="377"/>
      <c r="I94" s="377"/>
      <c r="J94" s="377"/>
      <c r="K94" s="2471"/>
    </row>
    <row r="95" spans="1:12" ht="20.100000000000001" customHeight="1" x14ac:dyDescent="0.25">
      <c r="A95" s="22"/>
      <c r="B95" s="11"/>
      <c r="C95" s="377"/>
      <c r="D95" s="376">
        <f t="shared" si="0"/>
        <v>0</v>
      </c>
      <c r="E95" s="377"/>
      <c r="F95" s="377"/>
      <c r="G95" s="377"/>
      <c r="H95" s="377"/>
      <c r="I95" s="377"/>
      <c r="J95" s="377"/>
      <c r="K95" s="2471"/>
    </row>
    <row r="96" spans="1:12" ht="20.100000000000001" customHeight="1" x14ac:dyDescent="0.25">
      <c r="A96" s="22"/>
      <c r="B96" s="11"/>
      <c r="C96" s="377"/>
      <c r="D96" s="376">
        <f t="shared" si="0"/>
        <v>0</v>
      </c>
      <c r="E96" s="377"/>
      <c r="F96" s="377"/>
      <c r="G96" s="377"/>
      <c r="H96" s="377"/>
      <c r="I96" s="377"/>
      <c r="J96" s="377"/>
      <c r="K96" s="2471"/>
    </row>
    <row r="97" spans="1:11" ht="20.100000000000001" customHeight="1" x14ac:dyDescent="0.25">
      <c r="A97" s="22"/>
      <c r="B97" s="11"/>
      <c r="C97" s="377"/>
      <c r="D97" s="376">
        <f t="shared" si="0"/>
        <v>0</v>
      </c>
      <c r="E97" s="377"/>
      <c r="F97" s="377"/>
      <c r="G97" s="377"/>
      <c r="H97" s="377"/>
      <c r="I97" s="377"/>
      <c r="J97" s="377"/>
      <c r="K97" s="2471"/>
    </row>
    <row r="98" spans="1:11" ht="20.100000000000001" customHeight="1" x14ac:dyDescent="0.25">
      <c r="A98" s="22"/>
      <c r="B98" s="11"/>
      <c r="C98" s="377"/>
      <c r="D98" s="376">
        <f t="shared" si="0"/>
        <v>0</v>
      </c>
      <c r="E98" s="377"/>
      <c r="F98" s="377"/>
      <c r="G98" s="377"/>
      <c r="H98" s="377"/>
      <c r="I98" s="377"/>
      <c r="J98" s="377"/>
      <c r="K98" s="2471"/>
    </row>
    <row r="99" spans="1:11" ht="20.100000000000001" customHeight="1" x14ac:dyDescent="0.25">
      <c r="A99" s="22"/>
      <c r="B99" s="11"/>
      <c r="C99" s="377"/>
      <c r="D99" s="376">
        <f t="shared" si="0"/>
        <v>0</v>
      </c>
      <c r="E99" s="377"/>
      <c r="F99" s="377"/>
      <c r="G99" s="377"/>
      <c r="H99" s="377"/>
      <c r="I99" s="377"/>
      <c r="J99" s="377"/>
      <c r="K99" s="2471"/>
    </row>
    <row r="100" spans="1:11" ht="20.100000000000001" customHeight="1" x14ac:dyDescent="0.25">
      <c r="A100" s="22"/>
      <c r="B100" s="11"/>
      <c r="C100" s="377"/>
      <c r="D100" s="376">
        <f t="shared" si="0"/>
        <v>0</v>
      </c>
      <c r="E100" s="377"/>
      <c r="F100" s="377"/>
      <c r="G100" s="377"/>
      <c r="H100" s="377"/>
      <c r="I100" s="377"/>
      <c r="J100" s="377"/>
      <c r="K100" s="2471"/>
    </row>
    <row r="101" spans="1:11" ht="20.100000000000001" customHeight="1" x14ac:dyDescent="0.25">
      <c r="A101" s="22"/>
      <c r="B101" s="11"/>
      <c r="C101" s="377"/>
      <c r="D101" s="376">
        <f t="shared" si="0"/>
        <v>0</v>
      </c>
      <c r="E101" s="377"/>
      <c r="F101" s="377"/>
      <c r="G101" s="377"/>
      <c r="H101" s="377"/>
      <c r="I101" s="377"/>
      <c r="J101" s="377"/>
      <c r="K101" s="2471"/>
    </row>
    <row r="102" spans="1:11" ht="20.100000000000001" customHeight="1" x14ac:dyDescent="0.25">
      <c r="A102" s="22"/>
      <c r="B102" s="11"/>
      <c r="C102" s="377"/>
      <c r="D102" s="376">
        <f t="shared" si="0"/>
        <v>0</v>
      </c>
      <c r="E102" s="377"/>
      <c r="F102" s="377"/>
      <c r="G102" s="377"/>
      <c r="H102" s="377"/>
      <c r="I102" s="377"/>
      <c r="J102" s="377"/>
      <c r="K102" s="2471"/>
    </row>
    <row r="103" spans="1:11" ht="20.100000000000001" customHeight="1" x14ac:dyDescent="0.25">
      <c r="A103" s="22"/>
      <c r="B103" s="11"/>
      <c r="C103" s="377"/>
      <c r="D103" s="376">
        <f t="shared" si="0"/>
        <v>0</v>
      </c>
      <c r="E103" s="377"/>
      <c r="F103" s="377"/>
      <c r="G103" s="377"/>
      <c r="H103" s="377"/>
      <c r="I103" s="377"/>
      <c r="J103" s="377"/>
      <c r="K103" s="2471"/>
    </row>
    <row r="104" spans="1:11" ht="20.100000000000001" customHeight="1" x14ac:dyDescent="0.25">
      <c r="A104" s="22"/>
      <c r="B104" s="11"/>
      <c r="C104" s="377"/>
      <c r="D104" s="376">
        <f t="shared" si="0"/>
        <v>0</v>
      </c>
      <c r="E104" s="377"/>
      <c r="F104" s="377"/>
      <c r="G104" s="377"/>
      <c r="H104" s="377"/>
      <c r="I104" s="377"/>
      <c r="J104" s="377"/>
      <c r="K104" s="2471"/>
    </row>
    <row r="105" spans="1:11" ht="20.100000000000001" customHeight="1" x14ac:dyDescent="0.25">
      <c r="A105" s="22"/>
      <c r="B105" s="11"/>
      <c r="C105" s="377"/>
      <c r="D105" s="376">
        <f t="shared" si="0"/>
        <v>0</v>
      </c>
      <c r="E105" s="377"/>
      <c r="F105" s="377"/>
      <c r="G105" s="377"/>
      <c r="H105" s="377"/>
      <c r="I105" s="377"/>
      <c r="J105" s="377"/>
      <c r="K105" s="2471"/>
    </row>
    <row r="106" spans="1:11" ht="20.100000000000001" customHeight="1" x14ac:dyDescent="0.25">
      <c r="A106" s="22"/>
      <c r="B106" s="11"/>
      <c r="C106" s="377"/>
      <c r="D106" s="376">
        <f t="shared" si="0"/>
        <v>0</v>
      </c>
      <c r="E106" s="377"/>
      <c r="F106" s="377"/>
      <c r="G106" s="377"/>
      <c r="H106" s="377"/>
      <c r="I106" s="377"/>
      <c r="J106" s="377"/>
      <c r="K106" s="2471"/>
    </row>
    <row r="107" spans="1:11" ht="20.100000000000001" customHeight="1" x14ac:dyDescent="0.25">
      <c r="A107" s="22"/>
      <c r="B107" s="11"/>
      <c r="C107" s="377"/>
      <c r="D107" s="376">
        <f t="shared" si="0"/>
        <v>0</v>
      </c>
      <c r="E107" s="377"/>
      <c r="F107" s="377"/>
      <c r="G107" s="377"/>
      <c r="H107" s="377"/>
      <c r="I107" s="377"/>
      <c r="J107" s="377"/>
      <c r="K107" s="2471"/>
    </row>
    <row r="108" spans="1:11" ht="20.100000000000001" customHeight="1" x14ac:dyDescent="0.25">
      <c r="A108" s="22"/>
      <c r="B108" s="11"/>
      <c r="C108" s="377"/>
      <c r="D108" s="376">
        <f t="shared" si="0"/>
        <v>0</v>
      </c>
      <c r="E108" s="377"/>
      <c r="F108" s="377"/>
      <c r="G108" s="377"/>
      <c r="H108" s="377"/>
      <c r="I108" s="377"/>
      <c r="J108" s="377"/>
      <c r="K108" s="2471"/>
    </row>
    <row r="109" spans="1:11" ht="20.100000000000001" customHeight="1" x14ac:dyDescent="0.25">
      <c r="A109" s="22"/>
      <c r="B109" s="11"/>
      <c r="C109" s="377"/>
      <c r="D109" s="376">
        <f t="shared" si="0"/>
        <v>0</v>
      </c>
      <c r="E109" s="377"/>
      <c r="F109" s="377"/>
      <c r="G109" s="377"/>
      <c r="H109" s="377"/>
      <c r="I109" s="377"/>
      <c r="J109" s="377"/>
      <c r="K109" s="2471"/>
    </row>
    <row r="110" spans="1:11" ht="20.100000000000001" customHeight="1" x14ac:dyDescent="0.25">
      <c r="A110" s="22"/>
      <c r="B110" s="11"/>
      <c r="C110" s="377"/>
      <c r="D110" s="376">
        <f t="shared" si="0"/>
        <v>0</v>
      </c>
      <c r="E110" s="377"/>
      <c r="F110" s="377"/>
      <c r="G110" s="377"/>
      <c r="H110" s="377"/>
      <c r="I110" s="377"/>
      <c r="J110" s="377"/>
      <c r="K110" s="2471"/>
    </row>
    <row r="111" spans="1:11" ht="20.100000000000001" customHeight="1" x14ac:dyDescent="0.25">
      <c r="A111" s="22"/>
      <c r="B111" s="11"/>
      <c r="C111" s="377"/>
      <c r="D111" s="376">
        <f t="shared" si="0"/>
        <v>0</v>
      </c>
      <c r="E111" s="377"/>
      <c r="F111" s="377"/>
      <c r="G111" s="377"/>
      <c r="H111" s="377"/>
      <c r="I111" s="377"/>
      <c r="J111" s="377"/>
      <c r="K111" s="2471"/>
    </row>
    <row r="112" spans="1:11" ht="20.100000000000001" customHeight="1" x14ac:dyDescent="0.25">
      <c r="A112" s="22"/>
      <c r="B112" s="11"/>
      <c r="C112" s="377"/>
      <c r="D112" s="376">
        <f t="shared" si="0"/>
        <v>0</v>
      </c>
      <c r="E112" s="377"/>
      <c r="F112" s="377"/>
      <c r="G112" s="377"/>
      <c r="H112" s="377"/>
      <c r="I112" s="377"/>
      <c r="J112" s="377"/>
      <c r="K112" s="2471"/>
    </row>
    <row r="113" spans="1:11" ht="20.100000000000001" customHeight="1" x14ac:dyDescent="0.25">
      <c r="A113" s="22"/>
      <c r="B113" s="11"/>
      <c r="C113" s="377"/>
      <c r="D113" s="376">
        <f t="shared" si="0"/>
        <v>0</v>
      </c>
      <c r="E113" s="377"/>
      <c r="F113" s="377"/>
      <c r="G113" s="377"/>
      <c r="H113" s="377"/>
      <c r="I113" s="377"/>
      <c r="J113" s="377"/>
      <c r="K113" s="2471"/>
    </row>
    <row r="114" spans="1:11" ht="20.100000000000001" customHeight="1" x14ac:dyDescent="0.25">
      <c r="A114" s="22"/>
      <c r="B114" s="11"/>
      <c r="C114" s="377"/>
      <c r="D114" s="376">
        <f t="shared" si="0"/>
        <v>0</v>
      </c>
      <c r="E114" s="377"/>
      <c r="F114" s="377"/>
      <c r="G114" s="377"/>
      <c r="H114" s="377"/>
      <c r="I114" s="377"/>
      <c r="J114" s="377"/>
      <c r="K114" s="2471"/>
    </row>
    <row r="115" spans="1:11" ht="20.100000000000001" customHeight="1" x14ac:dyDescent="0.25">
      <c r="A115" s="22"/>
      <c r="B115" s="11"/>
      <c r="C115" s="377"/>
      <c r="D115" s="376">
        <f t="shared" si="0"/>
        <v>0</v>
      </c>
      <c r="E115" s="377"/>
      <c r="F115" s="377"/>
      <c r="G115" s="377"/>
      <c r="H115" s="377"/>
      <c r="I115" s="377"/>
      <c r="J115" s="377"/>
      <c r="K115" s="2471"/>
    </row>
    <row r="116" spans="1:11" ht="20.100000000000001" customHeight="1" x14ac:dyDescent="0.25">
      <c r="A116" s="22"/>
      <c r="B116" s="11"/>
      <c r="C116" s="377"/>
      <c r="D116" s="376">
        <f t="shared" si="0"/>
        <v>0</v>
      </c>
      <c r="E116" s="377"/>
      <c r="F116" s="377"/>
      <c r="G116" s="377"/>
      <c r="H116" s="377"/>
      <c r="I116" s="377"/>
      <c r="J116" s="377"/>
      <c r="K116" s="2471"/>
    </row>
    <row r="117" spans="1:11" ht="20.100000000000001" customHeight="1" x14ac:dyDescent="0.25">
      <c r="A117" s="22"/>
      <c r="B117" s="11"/>
      <c r="C117" s="376"/>
      <c r="D117" s="376">
        <f t="shared" si="0"/>
        <v>0</v>
      </c>
      <c r="E117" s="376"/>
      <c r="F117" s="376"/>
      <c r="G117" s="376"/>
      <c r="H117" s="376"/>
      <c r="I117" s="376"/>
      <c r="J117" s="376"/>
      <c r="K117" s="2464"/>
    </row>
    <row r="118" spans="1:11" ht="20.100000000000001" customHeight="1" x14ac:dyDescent="0.25">
      <c r="A118" s="22"/>
      <c r="B118" s="11"/>
      <c r="C118" s="377"/>
      <c r="D118" s="376">
        <f t="shared" si="0"/>
        <v>0</v>
      </c>
      <c r="E118" s="377"/>
      <c r="F118" s="377"/>
      <c r="G118" s="377"/>
      <c r="H118" s="377"/>
      <c r="I118" s="377"/>
      <c r="J118" s="377"/>
      <c r="K118" s="2471"/>
    </row>
    <row r="119" spans="1:11" ht="20.100000000000001" customHeight="1" x14ac:dyDescent="0.25">
      <c r="A119" s="22"/>
      <c r="B119" s="11"/>
      <c r="C119" s="377"/>
      <c r="D119" s="376">
        <f t="shared" si="0"/>
        <v>0</v>
      </c>
      <c r="E119" s="377"/>
      <c r="F119" s="377"/>
      <c r="G119" s="377"/>
      <c r="H119" s="377"/>
      <c r="I119" s="377"/>
      <c r="J119" s="377"/>
      <c r="K119" s="2471"/>
    </row>
    <row r="120" spans="1:11" ht="20.100000000000001" customHeight="1" x14ac:dyDescent="0.25">
      <c r="A120" s="22"/>
      <c r="B120" s="11"/>
      <c r="C120" s="377"/>
      <c r="D120" s="376">
        <f t="shared" si="0"/>
        <v>0</v>
      </c>
      <c r="E120" s="377"/>
      <c r="F120" s="377"/>
      <c r="G120" s="377"/>
      <c r="H120" s="377"/>
      <c r="I120" s="377"/>
      <c r="J120" s="377"/>
      <c r="K120" s="2471"/>
    </row>
    <row r="121" spans="1:11" ht="20.100000000000001" customHeight="1" x14ac:dyDescent="0.25">
      <c r="A121" s="22"/>
      <c r="B121" s="11"/>
      <c r="C121" s="377"/>
      <c r="D121" s="376">
        <f t="shared" si="0"/>
        <v>0</v>
      </c>
      <c r="E121" s="377"/>
      <c r="F121" s="377"/>
      <c r="G121" s="377"/>
      <c r="H121" s="377"/>
      <c r="I121" s="377"/>
      <c r="J121" s="377"/>
      <c r="K121" s="2471"/>
    </row>
    <row r="122" spans="1:11" ht="20.100000000000001" customHeight="1" x14ac:dyDescent="0.25">
      <c r="A122" s="22"/>
      <c r="B122" s="11"/>
      <c r="C122" s="377"/>
      <c r="D122" s="376">
        <f t="shared" si="0"/>
        <v>0</v>
      </c>
      <c r="E122" s="377"/>
      <c r="F122" s="377"/>
      <c r="G122" s="377"/>
      <c r="H122" s="377"/>
      <c r="I122" s="377"/>
      <c r="J122" s="377"/>
      <c r="K122" s="2471"/>
    </row>
    <row r="123" spans="1:11" ht="20.100000000000001" customHeight="1" x14ac:dyDescent="0.25">
      <c r="A123" s="22"/>
      <c r="B123" s="11"/>
      <c r="C123" s="377"/>
      <c r="D123" s="376">
        <f t="shared" si="0"/>
        <v>0</v>
      </c>
      <c r="E123" s="377"/>
      <c r="F123" s="377"/>
      <c r="G123" s="377"/>
      <c r="H123" s="377"/>
      <c r="I123" s="377"/>
      <c r="J123" s="377"/>
      <c r="K123" s="2471"/>
    </row>
    <row r="124" spans="1:11" ht="20.100000000000001" customHeight="1" x14ac:dyDescent="0.25">
      <c r="A124" s="22"/>
      <c r="B124" s="11"/>
      <c r="C124" s="377"/>
      <c r="D124" s="376">
        <f t="shared" si="0"/>
        <v>0</v>
      </c>
      <c r="E124" s="377"/>
      <c r="F124" s="377"/>
      <c r="G124" s="377"/>
      <c r="H124" s="377"/>
      <c r="I124" s="377"/>
      <c r="J124" s="377"/>
      <c r="K124" s="2471"/>
    </row>
    <row r="125" spans="1:11" ht="20.100000000000001" customHeight="1" x14ac:dyDescent="0.25">
      <c r="A125" s="22"/>
      <c r="B125" s="11"/>
      <c r="C125" s="377"/>
      <c r="D125" s="376">
        <f t="shared" si="0"/>
        <v>0</v>
      </c>
      <c r="E125" s="377"/>
      <c r="F125" s="377"/>
      <c r="G125" s="377"/>
      <c r="H125" s="377"/>
      <c r="I125" s="377"/>
      <c r="J125" s="377"/>
      <c r="K125" s="2471"/>
    </row>
    <row r="126" spans="1:11" ht="20.100000000000001" customHeight="1" x14ac:dyDescent="0.25">
      <c r="A126" s="22"/>
      <c r="B126" s="11"/>
      <c r="C126" s="377"/>
      <c r="D126" s="376">
        <f t="shared" si="0"/>
        <v>0</v>
      </c>
      <c r="E126" s="377"/>
      <c r="F126" s="377"/>
      <c r="G126" s="377"/>
      <c r="H126" s="377"/>
      <c r="I126" s="377"/>
      <c r="J126" s="377"/>
      <c r="K126" s="2471"/>
    </row>
    <row r="127" spans="1:11" ht="20.100000000000001" customHeight="1" x14ac:dyDescent="0.25">
      <c r="A127" s="22"/>
      <c r="B127" s="11"/>
      <c r="C127" s="377"/>
      <c r="D127" s="376">
        <f t="shared" si="0"/>
        <v>0</v>
      </c>
      <c r="E127" s="377"/>
      <c r="F127" s="377"/>
      <c r="G127" s="377"/>
      <c r="H127" s="377"/>
      <c r="I127" s="377"/>
      <c r="J127" s="377"/>
      <c r="K127" s="2471"/>
    </row>
    <row r="128" spans="1:11" ht="20.100000000000001" customHeight="1" x14ac:dyDescent="0.25">
      <c r="A128" s="22"/>
      <c r="B128" s="11"/>
      <c r="C128" s="377"/>
      <c r="D128" s="376">
        <f t="shared" si="0"/>
        <v>0</v>
      </c>
      <c r="E128" s="377"/>
      <c r="F128" s="377"/>
      <c r="G128" s="377"/>
      <c r="H128" s="377"/>
      <c r="I128" s="377"/>
      <c r="J128" s="377"/>
      <c r="K128" s="2471"/>
    </row>
    <row r="129" spans="1:11" ht="20.100000000000001" customHeight="1" x14ac:dyDescent="0.25">
      <c r="A129" s="22"/>
      <c r="B129" s="11"/>
      <c r="C129" s="377"/>
      <c r="D129" s="376">
        <f t="shared" si="0"/>
        <v>0</v>
      </c>
      <c r="E129" s="377"/>
      <c r="F129" s="377"/>
      <c r="G129" s="377"/>
      <c r="H129" s="377"/>
      <c r="I129" s="377"/>
      <c r="J129" s="377"/>
      <c r="K129" s="2471"/>
    </row>
    <row r="130" spans="1:11" ht="20.100000000000001" customHeight="1" x14ac:dyDescent="0.25">
      <c r="A130" s="22"/>
      <c r="B130" s="11"/>
      <c r="C130" s="377"/>
      <c r="D130" s="376">
        <f t="shared" si="0"/>
        <v>0</v>
      </c>
      <c r="E130" s="377"/>
      <c r="F130" s="377"/>
      <c r="G130" s="377"/>
      <c r="H130" s="377"/>
      <c r="I130" s="377"/>
      <c r="J130" s="377"/>
      <c r="K130" s="2471"/>
    </row>
    <row r="131" spans="1:11" ht="20.100000000000001" customHeight="1" x14ac:dyDescent="0.25">
      <c r="A131" s="22"/>
      <c r="B131" s="11"/>
      <c r="C131" s="377"/>
      <c r="D131" s="376">
        <f t="shared" si="0"/>
        <v>0</v>
      </c>
      <c r="E131" s="377"/>
      <c r="F131" s="377"/>
      <c r="G131" s="377"/>
      <c r="H131" s="377"/>
      <c r="I131" s="377"/>
      <c r="J131" s="377"/>
      <c r="K131" s="2471"/>
    </row>
    <row r="132" spans="1:11" ht="20.100000000000001" customHeight="1" x14ac:dyDescent="0.25">
      <c r="A132" s="22"/>
      <c r="B132" s="11"/>
      <c r="C132" s="377"/>
      <c r="D132" s="376">
        <f t="shared" si="0"/>
        <v>0</v>
      </c>
      <c r="E132" s="377"/>
      <c r="F132" s="377"/>
      <c r="G132" s="377"/>
      <c r="H132" s="377"/>
      <c r="I132" s="377"/>
      <c r="J132" s="377"/>
      <c r="K132" s="2471"/>
    </row>
    <row r="133" spans="1:11" ht="20.100000000000001" customHeight="1" x14ac:dyDescent="0.25">
      <c r="A133" s="22"/>
      <c r="B133" s="11"/>
      <c r="C133" s="377"/>
      <c r="D133" s="376">
        <f t="shared" si="0"/>
        <v>0</v>
      </c>
      <c r="E133" s="377"/>
      <c r="F133" s="377"/>
      <c r="G133" s="377"/>
      <c r="H133" s="377"/>
      <c r="I133" s="377"/>
      <c r="J133" s="377"/>
      <c r="K133" s="2471"/>
    </row>
    <row r="134" spans="1:11" ht="20.100000000000001" customHeight="1" x14ac:dyDescent="0.25">
      <c r="A134" s="22"/>
      <c r="B134" s="11"/>
      <c r="C134" s="377"/>
      <c r="D134" s="376">
        <f t="shared" si="0"/>
        <v>0</v>
      </c>
      <c r="E134" s="377"/>
      <c r="F134" s="377"/>
      <c r="G134" s="377"/>
      <c r="H134" s="377"/>
      <c r="I134" s="377"/>
      <c r="J134" s="377"/>
      <c r="K134" s="2471"/>
    </row>
    <row r="135" spans="1:11" ht="20.100000000000001" customHeight="1" x14ac:dyDescent="0.25">
      <c r="A135" s="22"/>
      <c r="B135" s="11"/>
      <c r="C135" s="377"/>
      <c r="D135" s="376">
        <f t="shared" si="0"/>
        <v>0</v>
      </c>
      <c r="E135" s="377"/>
      <c r="F135" s="377"/>
      <c r="G135" s="377"/>
      <c r="H135" s="377"/>
      <c r="I135" s="377"/>
      <c r="J135" s="377"/>
      <c r="K135" s="2471"/>
    </row>
    <row r="136" spans="1:11" ht="20.100000000000001" customHeight="1" x14ac:dyDescent="0.25">
      <c r="A136" s="22"/>
      <c r="B136" s="11"/>
      <c r="C136" s="377"/>
      <c r="D136" s="376">
        <f t="shared" si="0"/>
        <v>0</v>
      </c>
      <c r="E136" s="377"/>
      <c r="F136" s="377"/>
      <c r="G136" s="377"/>
      <c r="H136" s="377"/>
      <c r="I136" s="377"/>
      <c r="J136" s="377"/>
      <c r="K136" s="2471"/>
    </row>
    <row r="137" spans="1:11" ht="20.100000000000001" customHeight="1" x14ac:dyDescent="0.25">
      <c r="A137" s="22"/>
      <c r="B137" s="11"/>
      <c r="C137" s="377"/>
      <c r="D137" s="376">
        <f t="shared" si="0"/>
        <v>0</v>
      </c>
      <c r="E137" s="377"/>
      <c r="F137" s="377"/>
      <c r="G137" s="377"/>
      <c r="H137" s="377"/>
      <c r="I137" s="377"/>
      <c r="J137" s="377"/>
      <c r="K137" s="2471"/>
    </row>
    <row r="138" spans="1:11" ht="20.100000000000001" customHeight="1" x14ac:dyDescent="0.25">
      <c r="A138" s="22"/>
      <c r="B138" s="11"/>
      <c r="C138" s="377"/>
      <c r="D138" s="376">
        <f t="shared" si="0"/>
        <v>0</v>
      </c>
      <c r="E138" s="377"/>
      <c r="F138" s="377"/>
      <c r="G138" s="377"/>
      <c r="H138" s="377"/>
      <c r="I138" s="377"/>
      <c r="J138" s="377"/>
      <c r="K138" s="2471"/>
    </row>
    <row r="139" spans="1:11" ht="20.100000000000001" customHeight="1" x14ac:dyDescent="0.25">
      <c r="A139" s="22"/>
      <c r="B139" s="11"/>
      <c r="C139" s="377"/>
      <c r="D139" s="376">
        <f t="shared" ref="D139:D163" si="1">+C139*(100-E139)/100</f>
        <v>0</v>
      </c>
      <c r="E139" s="377"/>
      <c r="F139" s="377"/>
      <c r="G139" s="377"/>
      <c r="H139" s="377"/>
      <c r="I139" s="377"/>
      <c r="J139" s="377"/>
      <c r="K139" s="2471"/>
    </row>
    <row r="140" spans="1:11" ht="20.100000000000001" customHeight="1" x14ac:dyDescent="0.25">
      <c r="A140" s="22"/>
      <c r="B140" s="11"/>
      <c r="C140" s="377"/>
      <c r="D140" s="376">
        <f t="shared" si="1"/>
        <v>0</v>
      </c>
      <c r="E140" s="377"/>
      <c r="F140" s="377"/>
      <c r="G140" s="377"/>
      <c r="H140" s="377"/>
      <c r="I140" s="377"/>
      <c r="J140" s="377"/>
      <c r="K140" s="2471"/>
    </row>
    <row r="141" spans="1:11" ht="20.100000000000001" customHeight="1" x14ac:dyDescent="0.25">
      <c r="A141" s="22"/>
      <c r="B141" s="11"/>
      <c r="C141" s="377"/>
      <c r="D141" s="376">
        <f t="shared" si="1"/>
        <v>0</v>
      </c>
      <c r="E141" s="377"/>
      <c r="F141" s="377"/>
      <c r="G141" s="377"/>
      <c r="H141" s="377"/>
      <c r="I141" s="377"/>
      <c r="J141" s="377"/>
      <c r="K141" s="2471"/>
    </row>
    <row r="142" spans="1:11" ht="20.100000000000001" customHeight="1" x14ac:dyDescent="0.25">
      <c r="A142" s="22"/>
      <c r="B142" s="11"/>
      <c r="C142" s="377"/>
      <c r="D142" s="376">
        <f t="shared" si="1"/>
        <v>0</v>
      </c>
      <c r="E142" s="377"/>
      <c r="F142" s="377"/>
      <c r="G142" s="377"/>
      <c r="H142" s="377"/>
      <c r="I142" s="377"/>
      <c r="J142" s="377"/>
      <c r="K142" s="2471"/>
    </row>
    <row r="143" spans="1:11" ht="20.100000000000001" customHeight="1" x14ac:dyDescent="0.25">
      <c r="A143" s="22"/>
      <c r="B143" s="11"/>
      <c r="C143" s="377"/>
      <c r="D143" s="376">
        <f t="shared" si="1"/>
        <v>0</v>
      </c>
      <c r="E143" s="377"/>
      <c r="F143" s="377"/>
      <c r="G143" s="377"/>
      <c r="H143" s="377"/>
      <c r="I143" s="377"/>
      <c r="J143" s="377"/>
      <c r="K143" s="2471"/>
    </row>
    <row r="144" spans="1:11" x14ac:dyDescent="0.25">
      <c r="A144" s="22"/>
      <c r="B144" s="11"/>
      <c r="C144" s="377"/>
      <c r="D144" s="376">
        <f t="shared" si="1"/>
        <v>0</v>
      </c>
      <c r="E144" s="377"/>
      <c r="F144" s="377"/>
      <c r="G144" s="377"/>
      <c r="H144" s="377"/>
      <c r="I144" s="377"/>
      <c r="J144" s="377"/>
      <c r="K144" s="2471"/>
    </row>
    <row r="145" spans="1:11" x14ac:dyDescent="0.25">
      <c r="A145" s="22"/>
      <c r="B145" s="11"/>
      <c r="C145" s="377"/>
      <c r="D145" s="376">
        <f t="shared" si="1"/>
        <v>0</v>
      </c>
      <c r="E145" s="377"/>
      <c r="F145" s="377"/>
      <c r="G145" s="377"/>
      <c r="H145" s="377"/>
      <c r="I145" s="377"/>
      <c r="J145" s="377"/>
      <c r="K145" s="2471"/>
    </row>
    <row r="146" spans="1:11" x14ac:dyDescent="0.25">
      <c r="A146" s="22"/>
      <c r="B146" s="11"/>
      <c r="C146" s="377"/>
      <c r="D146" s="376">
        <f t="shared" si="1"/>
        <v>0</v>
      </c>
      <c r="E146" s="377"/>
      <c r="F146" s="377"/>
      <c r="G146" s="377"/>
      <c r="H146" s="377"/>
      <c r="I146" s="377"/>
      <c r="J146" s="377"/>
      <c r="K146" s="2471"/>
    </row>
    <row r="147" spans="1:11" x14ac:dyDescent="0.25">
      <c r="A147" s="22"/>
      <c r="B147" s="11"/>
      <c r="C147" s="377"/>
      <c r="D147" s="376">
        <f t="shared" si="1"/>
        <v>0</v>
      </c>
      <c r="E147" s="377"/>
      <c r="F147" s="377"/>
      <c r="G147" s="377"/>
      <c r="H147" s="377"/>
      <c r="I147" s="377"/>
      <c r="J147" s="377"/>
      <c r="K147" s="2471"/>
    </row>
    <row r="148" spans="1:11" x14ac:dyDescent="0.25">
      <c r="A148" s="22"/>
      <c r="B148" s="11"/>
      <c r="C148" s="377"/>
      <c r="D148" s="376">
        <f t="shared" si="1"/>
        <v>0</v>
      </c>
      <c r="E148" s="377"/>
      <c r="F148" s="377"/>
      <c r="G148" s="377"/>
      <c r="H148" s="377"/>
      <c r="I148" s="377"/>
      <c r="J148" s="377"/>
      <c r="K148" s="2471"/>
    </row>
    <row r="149" spans="1:11" x14ac:dyDescent="0.25">
      <c r="A149" s="22"/>
      <c r="B149" s="11"/>
      <c r="C149" s="377"/>
      <c r="D149" s="376">
        <f t="shared" si="1"/>
        <v>0</v>
      </c>
      <c r="E149" s="377"/>
      <c r="F149" s="377"/>
      <c r="G149" s="377"/>
      <c r="H149" s="377"/>
      <c r="I149" s="377"/>
      <c r="J149" s="377"/>
      <c r="K149" s="2471"/>
    </row>
    <row r="150" spans="1:11" x14ac:dyDescent="0.25">
      <c r="A150" s="22"/>
      <c r="B150" s="11"/>
      <c r="C150" s="377"/>
      <c r="D150" s="376">
        <f t="shared" si="1"/>
        <v>0</v>
      </c>
      <c r="E150" s="377"/>
      <c r="F150" s="377"/>
      <c r="G150" s="377"/>
      <c r="H150" s="377"/>
      <c r="I150" s="377"/>
      <c r="J150" s="377"/>
      <c r="K150" s="2471"/>
    </row>
    <row r="151" spans="1:11" x14ac:dyDescent="0.25">
      <c r="A151" s="22"/>
      <c r="B151" s="11"/>
      <c r="C151" s="377"/>
      <c r="D151" s="376">
        <f t="shared" si="1"/>
        <v>0</v>
      </c>
      <c r="E151" s="377"/>
      <c r="F151" s="377"/>
      <c r="G151" s="377"/>
      <c r="H151" s="377"/>
      <c r="I151" s="377"/>
      <c r="J151" s="377"/>
      <c r="K151" s="2471"/>
    </row>
    <row r="152" spans="1:11" x14ac:dyDescent="0.25">
      <c r="A152" s="22"/>
      <c r="B152" s="11"/>
      <c r="C152" s="377"/>
      <c r="D152" s="376">
        <f t="shared" si="1"/>
        <v>0</v>
      </c>
      <c r="E152" s="377"/>
      <c r="F152" s="377"/>
      <c r="G152" s="377"/>
      <c r="H152" s="377"/>
      <c r="I152" s="377"/>
      <c r="J152" s="377"/>
      <c r="K152" s="2471"/>
    </row>
    <row r="153" spans="1:11" x14ac:dyDescent="0.25">
      <c r="A153" s="22"/>
      <c r="B153" s="11"/>
      <c r="C153" s="377"/>
      <c r="D153" s="376">
        <f t="shared" si="1"/>
        <v>0</v>
      </c>
      <c r="E153" s="377"/>
      <c r="F153" s="377"/>
      <c r="G153" s="377"/>
      <c r="H153" s="377"/>
      <c r="I153" s="377"/>
      <c r="J153" s="377"/>
      <c r="K153" s="2471"/>
    </row>
    <row r="154" spans="1:11" x14ac:dyDescent="0.25">
      <c r="A154" s="22"/>
      <c r="B154" s="11"/>
      <c r="C154" s="377"/>
      <c r="D154" s="376">
        <f t="shared" si="1"/>
        <v>0</v>
      </c>
      <c r="E154" s="377"/>
      <c r="F154" s="377"/>
      <c r="G154" s="377"/>
      <c r="H154" s="377"/>
      <c r="I154" s="377"/>
      <c r="J154" s="377"/>
      <c r="K154" s="2471"/>
    </row>
    <row r="155" spans="1:11" x14ac:dyDescent="0.25">
      <c r="A155" s="22"/>
      <c r="B155" s="11"/>
      <c r="C155" s="377"/>
      <c r="D155" s="376">
        <f t="shared" si="1"/>
        <v>0</v>
      </c>
      <c r="E155" s="377"/>
      <c r="F155" s="377"/>
      <c r="G155" s="377"/>
      <c r="H155" s="377"/>
      <c r="I155" s="377"/>
      <c r="J155" s="377"/>
      <c r="K155" s="2471"/>
    </row>
    <row r="156" spans="1:11" x14ac:dyDescent="0.25">
      <c r="A156" s="22"/>
      <c r="B156" s="11"/>
      <c r="C156" s="377"/>
      <c r="D156" s="376">
        <f t="shared" si="1"/>
        <v>0</v>
      </c>
      <c r="E156" s="377"/>
      <c r="F156" s="377"/>
      <c r="G156" s="377"/>
      <c r="H156" s="377"/>
      <c r="I156" s="377"/>
      <c r="J156" s="377"/>
      <c r="K156" s="2471"/>
    </row>
    <row r="157" spans="1:11" x14ac:dyDescent="0.25">
      <c r="A157" s="22"/>
      <c r="B157" s="11"/>
      <c r="C157" s="377"/>
      <c r="D157" s="376">
        <f t="shared" si="1"/>
        <v>0</v>
      </c>
      <c r="E157" s="377"/>
      <c r="F157" s="377"/>
      <c r="G157" s="377"/>
      <c r="H157" s="377"/>
      <c r="I157" s="377"/>
      <c r="J157" s="377"/>
      <c r="K157" s="2471"/>
    </row>
    <row r="158" spans="1:11" x14ac:dyDescent="0.25">
      <c r="A158" s="22"/>
      <c r="B158" s="11"/>
      <c r="C158" s="377"/>
      <c r="D158" s="376">
        <f t="shared" si="1"/>
        <v>0</v>
      </c>
      <c r="E158" s="377"/>
      <c r="F158" s="377"/>
      <c r="G158" s="377"/>
      <c r="H158" s="377"/>
      <c r="I158" s="377"/>
      <c r="J158" s="377"/>
      <c r="K158" s="2471"/>
    </row>
    <row r="159" spans="1:11" x14ac:dyDescent="0.25">
      <c r="A159" s="22"/>
      <c r="B159" s="11"/>
      <c r="C159" s="377"/>
      <c r="D159" s="376">
        <f t="shared" si="1"/>
        <v>0</v>
      </c>
      <c r="E159" s="377"/>
      <c r="F159" s="377"/>
      <c r="G159" s="377"/>
      <c r="H159" s="377"/>
      <c r="I159" s="377"/>
      <c r="J159" s="377"/>
      <c r="K159" s="2471"/>
    </row>
    <row r="160" spans="1:11" x14ac:dyDescent="0.25">
      <c r="A160" s="22"/>
      <c r="B160" s="11"/>
      <c r="C160" s="377"/>
      <c r="D160" s="376">
        <f t="shared" si="1"/>
        <v>0</v>
      </c>
      <c r="E160" s="377"/>
      <c r="F160" s="377"/>
      <c r="G160" s="377"/>
      <c r="H160" s="377"/>
      <c r="I160" s="377"/>
      <c r="J160" s="377"/>
      <c r="K160" s="2471"/>
    </row>
    <row r="161" spans="1:11" x14ac:dyDescent="0.25">
      <c r="A161" s="22"/>
      <c r="B161" s="11"/>
      <c r="C161" s="377"/>
      <c r="D161" s="376">
        <f t="shared" si="1"/>
        <v>0</v>
      </c>
      <c r="E161" s="377"/>
      <c r="F161" s="377"/>
      <c r="G161" s="377"/>
      <c r="H161" s="377"/>
      <c r="I161" s="377"/>
      <c r="J161" s="377"/>
      <c r="K161" s="2471"/>
    </row>
    <row r="162" spans="1:11" x14ac:dyDescent="0.25">
      <c r="A162" s="22"/>
      <c r="B162" s="11"/>
      <c r="C162" s="377"/>
      <c r="D162" s="376">
        <f t="shared" si="1"/>
        <v>0</v>
      </c>
      <c r="E162" s="377"/>
      <c r="F162" s="377"/>
      <c r="G162" s="377"/>
      <c r="H162" s="377"/>
      <c r="I162" s="377"/>
      <c r="J162" s="377"/>
      <c r="K162" s="2471"/>
    </row>
    <row r="163" spans="1:11" x14ac:dyDescent="0.25">
      <c r="A163" s="22"/>
      <c r="B163" s="11"/>
      <c r="C163" s="377"/>
      <c r="D163" s="376">
        <f t="shared" si="1"/>
        <v>0</v>
      </c>
      <c r="E163" s="377"/>
      <c r="F163" s="377"/>
      <c r="G163" s="377"/>
      <c r="H163" s="377"/>
      <c r="I163" s="377"/>
      <c r="J163" s="377"/>
      <c r="K163" s="2471"/>
    </row>
    <row r="164" spans="1:11" x14ac:dyDescent="0.25">
      <c r="C164" s="377"/>
      <c r="D164" s="377"/>
      <c r="E164" s="377"/>
      <c r="F164" s="377"/>
      <c r="G164" s="377"/>
      <c r="H164" s="377"/>
      <c r="I164" s="377"/>
      <c r="J164" s="377"/>
      <c r="K164" s="2471"/>
    </row>
    <row r="165" spans="1:11" x14ac:dyDescent="0.25">
      <c r="C165" s="377"/>
      <c r="D165" s="377"/>
      <c r="E165" s="377"/>
      <c r="F165" s="377"/>
      <c r="G165" s="377"/>
      <c r="H165" s="377"/>
      <c r="I165" s="377"/>
      <c r="J165" s="377"/>
      <c r="K165" s="2471"/>
    </row>
    <row r="166" spans="1:11" x14ac:dyDescent="0.25">
      <c r="C166" s="377"/>
      <c r="D166" s="377"/>
      <c r="E166" s="377"/>
      <c r="F166" s="377"/>
      <c r="G166" s="377"/>
      <c r="H166" s="377"/>
      <c r="I166" s="377"/>
      <c r="J166" s="377"/>
      <c r="K166" s="2471"/>
    </row>
    <row r="167" spans="1:11" x14ac:dyDescent="0.25">
      <c r="C167" s="377"/>
      <c r="D167" s="377"/>
      <c r="E167" s="377"/>
      <c r="F167" s="377"/>
      <c r="G167" s="377"/>
      <c r="H167" s="377"/>
      <c r="I167" s="377"/>
      <c r="J167" s="377"/>
      <c r="K167" s="2471"/>
    </row>
    <row r="168" spans="1:11" x14ac:dyDescent="0.25">
      <c r="C168" s="377"/>
      <c r="D168" s="377"/>
      <c r="E168" s="377"/>
      <c r="F168" s="377"/>
      <c r="G168" s="377"/>
      <c r="H168" s="377"/>
      <c r="I168" s="377"/>
      <c r="J168" s="377"/>
      <c r="K168" s="2471"/>
    </row>
    <row r="169" spans="1:11" x14ac:dyDescent="0.25">
      <c r="C169" s="377"/>
      <c r="D169" s="377"/>
      <c r="E169" s="377"/>
      <c r="F169" s="377"/>
      <c r="G169" s="377"/>
      <c r="H169" s="377"/>
      <c r="I169" s="377"/>
      <c r="J169" s="377"/>
      <c r="K169" s="2471"/>
    </row>
    <row r="170" spans="1:11" x14ac:dyDescent="0.25">
      <c r="C170" s="377"/>
      <c r="D170" s="377"/>
      <c r="E170" s="377"/>
      <c r="F170" s="377"/>
      <c r="G170" s="377"/>
      <c r="H170" s="377"/>
      <c r="I170" s="377"/>
      <c r="J170" s="377"/>
      <c r="K170" s="2471"/>
    </row>
    <row r="171" spans="1:11" x14ac:dyDescent="0.25">
      <c r="C171" s="377"/>
      <c r="D171" s="377"/>
      <c r="E171" s="377"/>
      <c r="F171" s="377"/>
      <c r="G171" s="377"/>
      <c r="H171" s="377"/>
      <c r="I171" s="377"/>
      <c r="J171" s="377"/>
      <c r="K171" s="2471"/>
    </row>
    <row r="172" spans="1:11" x14ac:dyDescent="0.25">
      <c r="C172" s="377"/>
      <c r="D172" s="377"/>
      <c r="E172" s="377"/>
      <c r="F172" s="377"/>
      <c r="G172" s="377"/>
      <c r="H172" s="377"/>
      <c r="I172" s="377"/>
      <c r="J172" s="377"/>
      <c r="K172" s="2471"/>
    </row>
    <row r="173" spans="1:11" x14ac:dyDescent="0.25">
      <c r="C173" s="377"/>
      <c r="D173" s="377"/>
      <c r="E173" s="377"/>
      <c r="F173" s="377"/>
      <c r="G173" s="377"/>
      <c r="H173" s="377"/>
      <c r="I173" s="377"/>
      <c r="J173" s="377"/>
      <c r="K173" s="2471"/>
    </row>
    <row r="174" spans="1:11" x14ac:dyDescent="0.25">
      <c r="C174" s="377"/>
      <c r="D174" s="377"/>
      <c r="E174" s="377"/>
      <c r="F174" s="377"/>
      <c r="G174" s="377"/>
      <c r="H174" s="377"/>
      <c r="I174" s="377"/>
      <c r="J174" s="377"/>
      <c r="K174" s="2471"/>
    </row>
    <row r="175" spans="1:11" x14ac:dyDescent="0.25">
      <c r="C175" s="377"/>
      <c r="D175" s="377"/>
      <c r="E175" s="377"/>
      <c r="F175" s="377"/>
      <c r="G175" s="377"/>
      <c r="H175" s="377"/>
      <c r="I175" s="377"/>
      <c r="J175" s="377"/>
      <c r="K175" s="2471"/>
    </row>
    <row r="176" spans="1:11" x14ac:dyDescent="0.25">
      <c r="C176" s="377"/>
      <c r="D176" s="377"/>
      <c r="E176" s="377"/>
      <c r="F176" s="377"/>
      <c r="G176" s="377"/>
      <c r="H176" s="377"/>
      <c r="I176" s="377"/>
      <c r="J176" s="377"/>
      <c r="K176" s="2471"/>
    </row>
    <row r="177" spans="3:11" x14ac:dyDescent="0.25">
      <c r="C177" s="377"/>
      <c r="D177" s="377"/>
      <c r="E177" s="377"/>
      <c r="F177" s="377"/>
      <c r="G177" s="377"/>
      <c r="H177" s="377"/>
      <c r="I177" s="377"/>
      <c r="J177" s="377"/>
      <c r="K177" s="2471"/>
    </row>
    <row r="178" spans="3:11" x14ac:dyDescent="0.25">
      <c r="C178" s="377"/>
      <c r="D178" s="377"/>
      <c r="E178" s="377"/>
      <c r="F178" s="377"/>
      <c r="G178" s="377"/>
      <c r="H178" s="377"/>
      <c r="I178" s="377"/>
      <c r="J178" s="377"/>
      <c r="K178" s="2471"/>
    </row>
    <row r="179" spans="3:11" x14ac:dyDescent="0.25">
      <c r="C179" s="377"/>
      <c r="D179" s="377"/>
      <c r="E179" s="377"/>
      <c r="F179" s="377"/>
      <c r="G179" s="377"/>
      <c r="H179" s="377"/>
      <c r="I179" s="377"/>
      <c r="J179" s="377"/>
      <c r="K179" s="2471"/>
    </row>
    <row r="180" spans="3:11" x14ac:dyDescent="0.25">
      <c r="C180" s="377"/>
      <c r="D180" s="377"/>
      <c r="E180" s="377"/>
      <c r="F180" s="377"/>
      <c r="G180" s="377"/>
      <c r="H180" s="377"/>
      <c r="I180" s="377"/>
      <c r="J180" s="377"/>
      <c r="K180" s="2471"/>
    </row>
    <row r="181" spans="3:11" x14ac:dyDescent="0.25">
      <c r="C181" s="377"/>
      <c r="D181" s="377"/>
      <c r="E181" s="377"/>
      <c r="F181" s="377"/>
      <c r="G181" s="377"/>
      <c r="H181" s="377"/>
      <c r="I181" s="377"/>
      <c r="J181" s="377"/>
      <c r="K181" s="2471"/>
    </row>
    <row r="182" spans="3:11" x14ac:dyDescent="0.25">
      <c r="C182" s="377"/>
      <c r="D182" s="377"/>
      <c r="E182" s="377"/>
      <c r="F182" s="377"/>
      <c r="G182" s="377"/>
      <c r="H182" s="377"/>
      <c r="I182" s="377"/>
      <c r="J182" s="377"/>
      <c r="K182" s="2471"/>
    </row>
    <row r="183" spans="3:11" x14ac:dyDescent="0.25">
      <c r="C183" s="377"/>
      <c r="D183" s="377"/>
      <c r="E183" s="377"/>
      <c r="F183" s="377"/>
      <c r="G183" s="377"/>
      <c r="H183" s="377"/>
      <c r="I183" s="377"/>
      <c r="J183" s="377"/>
      <c r="K183" s="2471"/>
    </row>
    <row r="184" spans="3:11" x14ac:dyDescent="0.25">
      <c r="C184" s="377"/>
      <c r="D184" s="377"/>
      <c r="E184" s="377"/>
      <c r="F184" s="377"/>
      <c r="G184" s="377"/>
      <c r="H184" s="377"/>
      <c r="I184" s="377"/>
      <c r="J184" s="377"/>
      <c r="K184" s="2471"/>
    </row>
    <row r="185" spans="3:11" x14ac:dyDescent="0.25">
      <c r="C185" s="377"/>
      <c r="D185" s="377"/>
      <c r="E185" s="377"/>
      <c r="F185" s="377"/>
      <c r="G185" s="377"/>
      <c r="H185" s="377"/>
      <c r="I185" s="377"/>
      <c r="J185" s="377"/>
      <c r="K185" s="2471"/>
    </row>
    <row r="186" spans="3:11" x14ac:dyDescent="0.25">
      <c r="C186" s="377"/>
      <c r="D186" s="377"/>
      <c r="E186" s="377"/>
      <c r="F186" s="377"/>
      <c r="G186" s="377"/>
      <c r="H186" s="377"/>
      <c r="I186" s="377"/>
      <c r="J186" s="377"/>
      <c r="K186" s="2471"/>
    </row>
    <row r="187" spans="3:11" x14ac:dyDescent="0.25">
      <c r="C187" s="377"/>
      <c r="D187" s="377"/>
      <c r="E187" s="377"/>
      <c r="F187" s="377"/>
      <c r="G187" s="377"/>
      <c r="H187" s="377"/>
      <c r="I187" s="377"/>
      <c r="J187" s="377"/>
      <c r="K187" s="2471"/>
    </row>
    <row r="188" spans="3:11" x14ac:dyDescent="0.25">
      <c r="C188" s="377"/>
      <c r="D188" s="377"/>
      <c r="E188" s="377"/>
      <c r="F188" s="377"/>
      <c r="G188" s="377"/>
      <c r="H188" s="377"/>
      <c r="I188" s="377"/>
      <c r="J188" s="377"/>
      <c r="K188" s="2471"/>
    </row>
    <row r="189" spans="3:11" x14ac:dyDescent="0.25">
      <c r="C189" s="377"/>
      <c r="D189" s="377"/>
      <c r="E189" s="377"/>
      <c r="F189" s="377"/>
      <c r="G189" s="377"/>
      <c r="H189" s="377"/>
      <c r="I189" s="377"/>
      <c r="J189" s="377"/>
      <c r="K189" s="2471"/>
    </row>
    <row r="190" spans="3:11" x14ac:dyDescent="0.25">
      <c r="C190" s="377"/>
      <c r="D190" s="377"/>
      <c r="E190" s="377"/>
      <c r="F190" s="377"/>
      <c r="G190" s="377"/>
      <c r="H190" s="377"/>
      <c r="I190" s="377"/>
      <c r="J190" s="377"/>
      <c r="K190" s="2471"/>
    </row>
    <row r="191" spans="3:11" x14ac:dyDescent="0.25">
      <c r="C191" s="377"/>
      <c r="D191" s="377"/>
      <c r="E191" s="377"/>
      <c r="F191" s="377"/>
      <c r="G191" s="377"/>
      <c r="H191" s="377"/>
      <c r="I191" s="377"/>
      <c r="J191" s="377"/>
      <c r="K191" s="2471"/>
    </row>
    <row r="192" spans="3:11" x14ac:dyDescent="0.25">
      <c r="C192" s="377"/>
      <c r="D192" s="377"/>
      <c r="E192" s="377"/>
      <c r="F192" s="377"/>
      <c r="G192" s="377"/>
      <c r="H192" s="377"/>
      <c r="I192" s="377"/>
      <c r="J192" s="377"/>
      <c r="K192" s="2471"/>
    </row>
    <row r="193" spans="3:11" x14ac:dyDescent="0.25">
      <c r="C193" s="377"/>
      <c r="D193" s="377"/>
      <c r="E193" s="377"/>
      <c r="F193" s="377"/>
      <c r="G193" s="377"/>
      <c r="H193" s="377"/>
      <c r="I193" s="377"/>
      <c r="J193" s="377"/>
      <c r="K193" s="2471"/>
    </row>
    <row r="194" spans="3:11" x14ac:dyDescent="0.25">
      <c r="C194" s="377"/>
      <c r="D194" s="377"/>
      <c r="E194" s="377"/>
      <c r="F194" s="377"/>
      <c r="G194" s="377"/>
      <c r="H194" s="377"/>
      <c r="I194" s="377"/>
      <c r="J194" s="377"/>
      <c r="K194" s="2471"/>
    </row>
    <row r="195" spans="3:11" x14ac:dyDescent="0.25">
      <c r="C195" s="377"/>
      <c r="D195" s="377"/>
      <c r="E195" s="377"/>
      <c r="F195" s="377"/>
      <c r="G195" s="377"/>
      <c r="H195" s="377"/>
      <c r="I195" s="377"/>
      <c r="J195" s="377"/>
      <c r="K195" s="2471"/>
    </row>
    <row r="196" spans="3:11" x14ac:dyDescent="0.25">
      <c r="C196" s="377"/>
      <c r="D196" s="377"/>
      <c r="E196" s="377"/>
      <c r="F196" s="377"/>
      <c r="G196" s="377"/>
      <c r="H196" s="377"/>
      <c r="I196" s="377"/>
      <c r="J196" s="377"/>
      <c r="K196" s="2471"/>
    </row>
    <row r="197" spans="3:11" x14ac:dyDescent="0.25">
      <c r="C197" s="377"/>
      <c r="D197" s="377"/>
      <c r="E197" s="377"/>
      <c r="F197" s="377"/>
      <c r="G197" s="377"/>
      <c r="H197" s="377"/>
      <c r="I197" s="377"/>
      <c r="J197" s="377"/>
      <c r="K197" s="2471"/>
    </row>
    <row r="198" spans="3:11" x14ac:dyDescent="0.25">
      <c r="C198" s="377"/>
      <c r="D198" s="377"/>
      <c r="E198" s="377"/>
      <c r="F198" s="377"/>
      <c r="G198" s="377"/>
      <c r="H198" s="377"/>
      <c r="I198" s="377"/>
      <c r="J198" s="377"/>
      <c r="K198" s="2471"/>
    </row>
    <row r="199" spans="3:11" x14ac:dyDescent="0.25">
      <c r="C199" s="377"/>
      <c r="D199" s="377"/>
      <c r="E199" s="377"/>
      <c r="F199" s="377"/>
      <c r="G199" s="377"/>
      <c r="H199" s="377"/>
      <c r="I199" s="377"/>
      <c r="J199" s="377"/>
      <c r="K199" s="2471"/>
    </row>
    <row r="200" spans="3:11" x14ac:dyDescent="0.25">
      <c r="C200" s="377"/>
      <c r="D200" s="377"/>
      <c r="E200" s="377"/>
      <c r="F200" s="377"/>
      <c r="G200" s="377"/>
      <c r="H200" s="377"/>
      <c r="I200" s="377"/>
      <c r="J200" s="377"/>
      <c r="K200" s="2471"/>
    </row>
    <row r="201" spans="3:11" x14ac:dyDescent="0.25">
      <c r="C201" s="377"/>
      <c r="D201" s="377"/>
      <c r="E201" s="377"/>
      <c r="F201" s="377"/>
      <c r="G201" s="377"/>
      <c r="H201" s="377"/>
      <c r="I201" s="377"/>
      <c r="J201" s="377"/>
      <c r="K201" s="2471"/>
    </row>
    <row r="202" spans="3:11" x14ac:dyDescent="0.25">
      <c r="C202" s="377"/>
      <c r="D202" s="377"/>
      <c r="E202" s="377"/>
      <c r="F202" s="377"/>
      <c r="G202" s="377"/>
      <c r="H202" s="377"/>
      <c r="I202" s="377"/>
      <c r="J202" s="377"/>
      <c r="K202" s="2471"/>
    </row>
    <row r="203" spans="3:11" x14ac:dyDescent="0.25">
      <c r="C203" s="377"/>
      <c r="D203" s="377"/>
      <c r="E203" s="377"/>
      <c r="F203" s="377"/>
      <c r="G203" s="377"/>
      <c r="H203" s="377"/>
      <c r="I203" s="377"/>
      <c r="J203" s="377"/>
      <c r="K203" s="2471"/>
    </row>
    <row r="204" spans="3:11" x14ac:dyDescent="0.25">
      <c r="C204" s="377"/>
      <c r="D204" s="377"/>
      <c r="E204" s="377"/>
      <c r="F204" s="377"/>
      <c r="G204" s="377"/>
      <c r="H204" s="377"/>
      <c r="I204" s="377"/>
      <c r="J204" s="377"/>
      <c r="K204" s="2471"/>
    </row>
    <row r="205" spans="3:11" x14ac:dyDescent="0.25">
      <c r="C205" s="377"/>
      <c r="D205" s="377"/>
      <c r="E205" s="377"/>
      <c r="F205" s="377"/>
      <c r="G205" s="377"/>
      <c r="H205" s="377"/>
      <c r="I205" s="377"/>
      <c r="J205" s="377"/>
      <c r="K205" s="2471"/>
    </row>
    <row r="206" spans="3:11" x14ac:dyDescent="0.25">
      <c r="C206" s="377"/>
      <c r="D206" s="377"/>
      <c r="E206" s="377"/>
      <c r="F206" s="377"/>
      <c r="G206" s="377"/>
      <c r="H206" s="377"/>
      <c r="I206" s="377"/>
      <c r="J206" s="377"/>
      <c r="K206" s="2471"/>
    </row>
    <row r="207" spans="3:11" x14ac:dyDescent="0.25">
      <c r="C207" s="377"/>
      <c r="D207" s="377"/>
      <c r="E207" s="377"/>
      <c r="F207" s="377"/>
      <c r="G207" s="377"/>
      <c r="H207" s="377"/>
      <c r="I207" s="377"/>
      <c r="J207" s="377"/>
      <c r="K207" s="2471"/>
    </row>
    <row r="208" spans="3:11" x14ac:dyDescent="0.25">
      <c r="C208" s="377"/>
      <c r="D208" s="377"/>
      <c r="E208" s="377"/>
      <c r="F208" s="377"/>
      <c r="G208" s="377"/>
      <c r="H208" s="377"/>
      <c r="I208" s="377"/>
      <c r="J208" s="377"/>
      <c r="K208" s="2471"/>
    </row>
    <row r="209" spans="3:11" x14ac:dyDescent="0.25">
      <c r="C209" s="377"/>
      <c r="D209" s="377"/>
      <c r="E209" s="377"/>
      <c r="F209" s="377"/>
      <c r="G209" s="377"/>
      <c r="H209" s="377"/>
      <c r="I209" s="377"/>
      <c r="J209" s="377"/>
      <c r="K209" s="2471"/>
    </row>
    <row r="210" spans="3:11" x14ac:dyDescent="0.25">
      <c r="C210" s="377"/>
      <c r="D210" s="377"/>
      <c r="E210" s="377"/>
      <c r="F210" s="377"/>
      <c r="G210" s="377"/>
      <c r="H210" s="377"/>
      <c r="I210" s="377"/>
      <c r="J210" s="377"/>
      <c r="K210" s="2471"/>
    </row>
    <row r="211" spans="3:11" x14ac:dyDescent="0.25">
      <c r="C211" s="377"/>
      <c r="D211" s="377"/>
      <c r="E211" s="377"/>
      <c r="F211" s="377"/>
      <c r="G211" s="377"/>
      <c r="H211" s="377"/>
      <c r="I211" s="377"/>
      <c r="J211" s="377"/>
      <c r="K211" s="2471"/>
    </row>
    <row r="212" spans="3:11" x14ac:dyDescent="0.25">
      <c r="C212" s="377"/>
      <c r="D212" s="377"/>
      <c r="E212" s="377"/>
      <c r="F212" s="377"/>
      <c r="G212" s="377"/>
      <c r="H212" s="377"/>
      <c r="I212" s="377"/>
      <c r="J212" s="377"/>
      <c r="K212" s="2471"/>
    </row>
    <row r="213" spans="3:11" x14ac:dyDescent="0.25">
      <c r="C213" s="377"/>
      <c r="D213" s="377"/>
      <c r="E213" s="377"/>
      <c r="F213" s="377"/>
      <c r="G213" s="377"/>
      <c r="H213" s="377"/>
      <c r="I213" s="377"/>
      <c r="J213" s="377"/>
      <c r="K213" s="2471"/>
    </row>
    <row r="214" spans="3:11" x14ac:dyDescent="0.25">
      <c r="C214" s="377"/>
      <c r="D214" s="377"/>
      <c r="E214" s="377"/>
      <c r="F214" s="377"/>
      <c r="G214" s="377"/>
      <c r="H214" s="377"/>
      <c r="I214" s="377"/>
      <c r="J214" s="377"/>
      <c r="K214" s="2471"/>
    </row>
    <row r="215" spans="3:11" x14ac:dyDescent="0.25">
      <c r="C215" s="377"/>
      <c r="D215" s="377"/>
      <c r="E215" s="377"/>
      <c r="F215" s="377"/>
      <c r="G215" s="377"/>
      <c r="H215" s="377"/>
      <c r="I215" s="377"/>
      <c r="J215" s="377"/>
      <c r="K215" s="2471"/>
    </row>
    <row r="216" spans="3:11" x14ac:dyDescent="0.25">
      <c r="C216" s="377"/>
      <c r="D216" s="377"/>
      <c r="E216" s="377"/>
      <c r="F216" s="377"/>
      <c r="G216" s="377"/>
      <c r="H216" s="377"/>
      <c r="I216" s="377"/>
      <c r="J216" s="377"/>
      <c r="K216" s="2471"/>
    </row>
    <row r="217" spans="3:11" x14ac:dyDescent="0.25">
      <c r="C217" s="377"/>
      <c r="D217" s="377"/>
      <c r="E217" s="377"/>
      <c r="F217" s="377"/>
      <c r="G217" s="377"/>
      <c r="H217" s="377"/>
      <c r="I217" s="377"/>
      <c r="J217" s="377"/>
      <c r="K217" s="2471"/>
    </row>
    <row r="218" spans="3:11" x14ac:dyDescent="0.25">
      <c r="C218" s="377"/>
      <c r="D218" s="377"/>
      <c r="E218" s="377"/>
      <c r="F218" s="377"/>
      <c r="G218" s="377"/>
      <c r="H218" s="377"/>
      <c r="I218" s="377"/>
      <c r="J218" s="377"/>
      <c r="K218" s="2471"/>
    </row>
    <row r="219" spans="3:11" x14ac:dyDescent="0.25">
      <c r="C219" s="377"/>
      <c r="D219" s="377"/>
      <c r="E219" s="377"/>
      <c r="F219" s="377"/>
      <c r="G219" s="377"/>
      <c r="H219" s="377"/>
      <c r="I219" s="377"/>
      <c r="J219" s="377"/>
      <c r="K219" s="2471"/>
    </row>
    <row r="220" spans="3:11" x14ac:dyDescent="0.25">
      <c r="C220" s="377"/>
      <c r="D220" s="377"/>
      <c r="E220" s="377"/>
      <c r="F220" s="377"/>
      <c r="G220" s="377"/>
      <c r="H220" s="377"/>
      <c r="I220" s="377"/>
      <c r="J220" s="377"/>
      <c r="K220" s="2471"/>
    </row>
    <row r="221" spans="3:11" x14ac:dyDescent="0.25">
      <c r="C221" s="377"/>
      <c r="D221" s="377"/>
      <c r="E221" s="377"/>
      <c r="F221" s="377"/>
      <c r="G221" s="377"/>
      <c r="H221" s="377"/>
      <c r="I221" s="377"/>
      <c r="J221" s="377"/>
      <c r="K221" s="2471"/>
    </row>
    <row r="222" spans="3:11" x14ac:dyDescent="0.25">
      <c r="C222" s="377"/>
      <c r="D222" s="377"/>
      <c r="E222" s="377"/>
      <c r="F222" s="377"/>
      <c r="G222" s="377"/>
      <c r="H222" s="377"/>
      <c r="I222" s="377"/>
      <c r="J222" s="377"/>
      <c r="K222" s="2471"/>
    </row>
    <row r="223" spans="3:11" x14ac:dyDescent="0.25">
      <c r="C223" s="377"/>
      <c r="D223" s="377"/>
      <c r="E223" s="377"/>
      <c r="F223" s="377"/>
      <c r="G223" s="377"/>
      <c r="H223" s="377"/>
      <c r="I223" s="377"/>
      <c r="J223" s="377"/>
      <c r="K223" s="2471"/>
    </row>
    <row r="224" spans="3:11" x14ac:dyDescent="0.25">
      <c r="C224" s="377"/>
      <c r="D224" s="377"/>
      <c r="E224" s="377"/>
      <c r="F224" s="377"/>
      <c r="G224" s="377"/>
      <c r="H224" s="377"/>
      <c r="I224" s="377"/>
      <c r="J224" s="377"/>
      <c r="K224" s="2471"/>
    </row>
    <row r="225" spans="3:11" x14ac:dyDescent="0.25">
      <c r="C225" s="377"/>
      <c r="D225" s="377"/>
      <c r="E225" s="377"/>
      <c r="F225" s="377"/>
      <c r="G225" s="377"/>
      <c r="H225" s="377"/>
      <c r="I225" s="377"/>
      <c r="J225" s="377"/>
      <c r="K225" s="2471"/>
    </row>
    <row r="226" spans="3:11" x14ac:dyDescent="0.25">
      <c r="C226" s="377"/>
      <c r="D226" s="377"/>
      <c r="E226" s="377"/>
      <c r="F226" s="377"/>
      <c r="G226" s="377"/>
      <c r="H226" s="377"/>
      <c r="I226" s="377"/>
      <c r="J226" s="377"/>
      <c r="K226" s="2471"/>
    </row>
    <row r="227" spans="3:11" x14ac:dyDescent="0.25">
      <c r="C227" s="377"/>
      <c r="D227" s="377"/>
      <c r="E227" s="377"/>
      <c r="F227" s="377"/>
      <c r="G227" s="377"/>
      <c r="H227" s="377"/>
      <c r="I227" s="377"/>
      <c r="J227" s="377"/>
      <c r="K227" s="2471"/>
    </row>
    <row r="228" spans="3:11" x14ac:dyDescent="0.25">
      <c r="C228" s="377"/>
      <c r="D228" s="377"/>
      <c r="E228" s="377"/>
      <c r="F228" s="377"/>
      <c r="G228" s="377"/>
      <c r="H228" s="377"/>
      <c r="I228" s="377"/>
      <c r="J228" s="377"/>
      <c r="K228" s="2471"/>
    </row>
    <row r="229" spans="3:11" x14ac:dyDescent="0.25">
      <c r="C229" s="377"/>
      <c r="D229" s="377"/>
      <c r="E229" s="377"/>
      <c r="F229" s="377"/>
      <c r="G229" s="377"/>
      <c r="H229" s="377"/>
      <c r="I229" s="377"/>
      <c r="J229" s="377"/>
      <c r="K229" s="2471"/>
    </row>
  </sheetData>
  <autoFilter ref="B6:K6"/>
  <customSheetViews>
    <customSheetView guid="{A61807DE-1A9F-4D9E-AA9C-2C2A4B8D3195}" showAutoFilter="1">
      <pane ySplit="6" topLeftCell="A43" activePane="bottomLeft" state="frozen"/>
      <selection pane="bottomLeft" activeCell="K7" sqref="K7"/>
      <pageMargins left="0.7" right="0.7" top="0.75" bottom="0.75" header="0.3" footer="0.3"/>
      <pageSetup orientation="portrait" r:id="rId1"/>
      <autoFilter ref="B6:B167"/>
    </customSheetView>
    <customSheetView guid="{C5727CAE-36E7-4F5C-A23D-3D3BFC529126}" showAutoFilter="1">
      <pane ySplit="6" topLeftCell="A43" activePane="bottomLeft" state="frozen"/>
      <selection pane="bottomLeft" activeCell="K7" sqref="K7"/>
      <pageMargins left="0.7" right="0.7" top="0.75" bottom="0.75" header="0.3" footer="0.3"/>
      <pageSetup orientation="portrait" r:id="rId2"/>
      <autoFilter ref="B6:B167"/>
    </customSheetView>
    <customSheetView guid="{DA733677-58EB-43A1-AB08-BCD2B2774334}" showAutoFilter="1">
      <pane ySplit="6" topLeftCell="A43" activePane="bottomLeft" state="frozen"/>
      <selection pane="bottomLeft" activeCell="K7" sqref="K7"/>
      <pageMargins left="0.7" right="0.7" top="0.75" bottom="0.75" header="0.3" footer="0.3"/>
      <pageSetup orientation="portrait" r:id="rId3"/>
      <autoFilter ref="B6:B167"/>
    </customSheetView>
  </customSheetViews>
  <mergeCells count="42">
    <mergeCell ref="A1:L1"/>
    <mergeCell ref="A2:B2"/>
    <mergeCell ref="C2:F2"/>
    <mergeCell ref="G2:H2"/>
    <mergeCell ref="I2:J2"/>
    <mergeCell ref="K2:L2"/>
    <mergeCell ref="A4:B4"/>
    <mergeCell ref="I3:J3"/>
    <mergeCell ref="A3:B3"/>
    <mergeCell ref="I4:J4"/>
    <mergeCell ref="G3:H4"/>
    <mergeCell ref="C4:F4"/>
    <mergeCell ref="C3:F3"/>
    <mergeCell ref="A5:B5"/>
    <mergeCell ref="C21:J21"/>
    <mergeCell ref="C37:J37"/>
    <mergeCell ref="A15:A16"/>
    <mergeCell ref="C62:J62"/>
    <mergeCell ref="C59:J59"/>
    <mergeCell ref="C24:J24"/>
    <mergeCell ref="I5:J5"/>
    <mergeCell ref="C5:F5"/>
    <mergeCell ref="C7:J7"/>
    <mergeCell ref="C22:J22"/>
    <mergeCell ref="G5:H5"/>
    <mergeCell ref="C13:J13"/>
    <mergeCell ref="C23:J23"/>
    <mergeCell ref="C30:J30"/>
    <mergeCell ref="C32:J32"/>
    <mergeCell ref="C84:J84"/>
    <mergeCell ref="K3:L3"/>
    <mergeCell ref="K4:L4"/>
    <mergeCell ref="K5:L5"/>
    <mergeCell ref="C74:J74"/>
    <mergeCell ref="C70:J70"/>
    <mergeCell ref="C69:J69"/>
    <mergeCell ref="C63:J63"/>
    <mergeCell ref="C28:J28"/>
    <mergeCell ref="C29:J29"/>
    <mergeCell ref="H26:I26"/>
    <mergeCell ref="C64:J64"/>
    <mergeCell ref="C39:J39"/>
  </mergeCells>
  <pageMargins left="0.7" right="0.7" top="0.75" bottom="0.75" header="0.3" footer="0.3"/>
  <pageSetup orientation="portrait" r:id="rId4"/>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tabColor rgb="FFFF0000"/>
  </sheetPr>
  <dimension ref="A1:M159"/>
  <sheetViews>
    <sheetView workbookViewId="0">
      <pane ySplit="6" topLeftCell="A48" activePane="bottomLeft" state="frozen"/>
      <selection activeCell="C163" sqref="C163:J163"/>
      <selection pane="bottomLeft" activeCell="K67" sqref="K67"/>
    </sheetView>
  </sheetViews>
  <sheetFormatPr defaultRowHeight="15.75" x14ac:dyDescent="0.25"/>
  <cols>
    <col min="1" max="1" width="11" style="24" customWidth="1"/>
    <col min="2" max="9" width="10.140625" style="23" customWidth="1"/>
    <col min="10" max="10" width="11.7109375" style="23" customWidth="1"/>
    <col min="11" max="11" width="11.7109375" style="2453" customWidth="1"/>
    <col min="12" max="12" width="43.85546875" style="3" customWidth="1"/>
    <col min="13" max="16384" width="9.140625" style="10"/>
  </cols>
  <sheetData>
    <row r="1" spans="1:13" s="2" customFormat="1" ht="30.75" customHeight="1" thickTop="1" x14ac:dyDescent="0.25">
      <c r="A1" s="3465" t="s">
        <v>564</v>
      </c>
      <c r="B1" s="3466"/>
      <c r="C1" s="3466"/>
      <c r="D1" s="3466"/>
      <c r="E1" s="3466"/>
      <c r="F1" s="3466"/>
      <c r="G1" s="3466"/>
      <c r="H1" s="3466"/>
      <c r="I1" s="3466"/>
      <c r="J1" s="3466"/>
      <c r="K1" s="3466"/>
      <c r="L1" s="3467"/>
      <c r="M1" s="1"/>
    </row>
    <row r="2" spans="1:13" s="5" customFormat="1" ht="20.25" customHeight="1" x14ac:dyDescent="0.25">
      <c r="A2" s="3463" t="s">
        <v>259</v>
      </c>
      <c r="B2" s="3464"/>
      <c r="C2" s="3445"/>
      <c r="D2" s="3446"/>
      <c r="E2" s="3446"/>
      <c r="F2" s="3447"/>
      <c r="G2" s="3461"/>
      <c r="H2" s="3462"/>
      <c r="I2" s="3437" t="s">
        <v>260</v>
      </c>
      <c r="J2" s="3438"/>
      <c r="K2" s="3434"/>
      <c r="L2" s="3435"/>
      <c r="M2" s="4"/>
    </row>
    <row r="3" spans="1:13" s="5" customFormat="1" ht="20.25" customHeight="1" x14ac:dyDescent="0.25">
      <c r="A3" s="3463" t="s">
        <v>261</v>
      </c>
      <c r="B3" s="3464"/>
      <c r="C3" s="3445"/>
      <c r="D3" s="3446"/>
      <c r="E3" s="3446"/>
      <c r="F3" s="3447"/>
      <c r="G3" s="3440"/>
      <c r="H3" s="3441"/>
      <c r="I3" s="3437" t="s">
        <v>262</v>
      </c>
      <c r="J3" s="3438"/>
      <c r="K3" s="3434"/>
      <c r="L3" s="3435"/>
      <c r="M3" s="4"/>
    </row>
    <row r="4" spans="1:13" s="5" customFormat="1" ht="20.25" customHeight="1" x14ac:dyDescent="0.25">
      <c r="A4" s="3463" t="s">
        <v>263</v>
      </c>
      <c r="B4" s="3464"/>
      <c r="C4" s="3445"/>
      <c r="D4" s="3446"/>
      <c r="E4" s="3446"/>
      <c r="F4" s="3447"/>
      <c r="G4" s="3461"/>
      <c r="H4" s="3462"/>
      <c r="I4" s="3437" t="s">
        <v>264</v>
      </c>
      <c r="J4" s="3438"/>
      <c r="K4" s="3434"/>
      <c r="L4" s="3435"/>
      <c r="M4" s="4"/>
    </row>
    <row r="5" spans="1:13" s="5" customFormat="1" ht="36" customHeight="1" thickBot="1" x14ac:dyDescent="0.3">
      <c r="A5" s="3448" t="s">
        <v>265</v>
      </c>
      <c r="B5" s="3449"/>
      <c r="C5" s="3450"/>
      <c r="D5" s="3451"/>
      <c r="E5" s="3451"/>
      <c r="F5" s="3452"/>
      <c r="G5" s="48"/>
      <c r="H5" s="49"/>
      <c r="I5" s="3437" t="s">
        <v>397</v>
      </c>
      <c r="J5" s="3438"/>
      <c r="K5" s="3762" t="s">
        <v>2135</v>
      </c>
      <c r="L5" s="3763"/>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3" ht="87" customHeight="1" thickTop="1" x14ac:dyDescent="0.25">
      <c r="A7" s="19">
        <v>41075</v>
      </c>
      <c r="B7" s="20" t="s">
        <v>62</v>
      </c>
      <c r="C7" s="3648" t="s">
        <v>669</v>
      </c>
      <c r="D7" s="3649"/>
      <c r="E7" s="3649"/>
      <c r="F7" s="3649"/>
      <c r="G7" s="3649"/>
      <c r="H7" s="3649"/>
      <c r="I7" s="3649"/>
      <c r="J7" s="3650"/>
      <c r="K7" s="2834" t="s">
        <v>2134</v>
      </c>
      <c r="L7" s="1029" t="s">
        <v>2134</v>
      </c>
    </row>
    <row r="8" spans="1:13" ht="20.100000000000001" customHeight="1" x14ac:dyDescent="0.25">
      <c r="A8" s="22">
        <v>41078</v>
      </c>
      <c r="B8" s="11" t="s">
        <v>4</v>
      </c>
      <c r="C8" s="3470" t="s">
        <v>233</v>
      </c>
      <c r="D8" s="3471"/>
      <c r="E8" s="3471"/>
      <c r="F8" s="3471"/>
      <c r="G8" s="3471"/>
      <c r="H8" s="3471"/>
      <c r="I8" s="3471"/>
      <c r="J8" s="3472"/>
      <c r="K8" s="2463"/>
      <c r="L8" s="110"/>
    </row>
    <row r="9" spans="1:13" ht="20.100000000000001" customHeight="1" x14ac:dyDescent="0.25">
      <c r="A9" s="22">
        <v>41085</v>
      </c>
      <c r="B9" s="11" t="s">
        <v>96</v>
      </c>
      <c r="C9" s="3470" t="s">
        <v>234</v>
      </c>
      <c r="D9" s="3471"/>
      <c r="E9" s="3471"/>
      <c r="F9" s="3471"/>
      <c r="G9" s="3471"/>
      <c r="H9" s="3471"/>
      <c r="I9" s="3471"/>
      <c r="J9" s="3472"/>
      <c r="K9" s="2463"/>
      <c r="L9" s="110"/>
    </row>
    <row r="10" spans="1:13" ht="69" customHeight="1" x14ac:dyDescent="0.25">
      <c r="A10" s="22">
        <v>41087</v>
      </c>
      <c r="B10" s="11" t="s">
        <v>31</v>
      </c>
      <c r="C10" s="3476" t="s">
        <v>670</v>
      </c>
      <c r="D10" s="3478"/>
      <c r="E10" s="3478"/>
      <c r="F10" s="3478"/>
      <c r="G10" s="3478"/>
      <c r="H10" s="3478"/>
      <c r="I10" s="3478"/>
      <c r="J10" s="3477"/>
      <c r="K10" s="2761" t="s">
        <v>1910</v>
      </c>
      <c r="L10" s="1029" t="s">
        <v>1910</v>
      </c>
    </row>
    <row r="11" spans="1:13" ht="20.100000000000001" customHeight="1" x14ac:dyDescent="0.25">
      <c r="A11" s="22">
        <v>41105</v>
      </c>
      <c r="B11" s="11" t="s">
        <v>12</v>
      </c>
      <c r="C11" s="110">
        <v>95</v>
      </c>
      <c r="D11" s="110">
        <f>+C11*(100-E11)/100</f>
        <v>71.25</v>
      </c>
      <c r="E11" s="110">
        <v>25</v>
      </c>
      <c r="F11" s="110"/>
      <c r="G11" s="110">
        <v>95</v>
      </c>
      <c r="H11" s="110"/>
      <c r="I11" s="110"/>
      <c r="J11" s="110"/>
      <c r="K11" s="110"/>
      <c r="L11" s="110" t="s">
        <v>22</v>
      </c>
    </row>
    <row r="12" spans="1:13" ht="20.100000000000001" customHeight="1" x14ac:dyDescent="0.25">
      <c r="A12" s="22">
        <v>41107</v>
      </c>
      <c r="B12" s="11" t="s">
        <v>16</v>
      </c>
      <c r="C12" s="3470" t="s">
        <v>671</v>
      </c>
      <c r="D12" s="3471"/>
      <c r="E12" s="3471"/>
      <c r="F12" s="3471"/>
      <c r="G12" s="3471"/>
      <c r="H12" s="3471"/>
      <c r="I12" s="3471"/>
      <c r="J12" s="3472"/>
      <c r="K12" s="2463"/>
      <c r="L12" s="110"/>
    </row>
    <row r="13" spans="1:13" ht="20.100000000000001" customHeight="1" x14ac:dyDescent="0.25">
      <c r="A13" s="22">
        <v>41112</v>
      </c>
      <c r="B13" s="11" t="s">
        <v>186</v>
      </c>
      <c r="C13" s="110"/>
      <c r="D13" s="110"/>
      <c r="E13" s="110"/>
      <c r="F13" s="110"/>
      <c r="G13" s="110"/>
      <c r="H13" s="110">
        <v>5660</v>
      </c>
      <c r="I13" s="110">
        <v>78</v>
      </c>
      <c r="J13" s="110"/>
      <c r="K13" s="110"/>
      <c r="L13" s="110" t="s">
        <v>672</v>
      </c>
    </row>
    <row r="14" spans="1:13" ht="20.100000000000001" customHeight="1" x14ac:dyDescent="0.25">
      <c r="A14" s="22">
        <v>41174</v>
      </c>
      <c r="B14" s="11" t="s">
        <v>14</v>
      </c>
      <c r="C14" s="3470" t="s">
        <v>201</v>
      </c>
      <c r="D14" s="3471"/>
      <c r="E14" s="3471"/>
      <c r="F14" s="3471"/>
      <c r="G14" s="3471"/>
      <c r="H14" s="3471"/>
      <c r="I14" s="3471"/>
      <c r="J14" s="3472"/>
      <c r="K14" s="2463"/>
      <c r="L14" s="110"/>
    </row>
    <row r="15" spans="1:13" ht="20.100000000000001" customHeight="1" x14ac:dyDescent="0.25">
      <c r="A15" s="22">
        <v>41198</v>
      </c>
      <c r="B15" s="11" t="s">
        <v>12</v>
      </c>
      <c r="C15" s="110">
        <v>55</v>
      </c>
      <c r="D15" s="110">
        <f>+C15*(100-E15)/100</f>
        <v>45.1</v>
      </c>
      <c r="E15" s="110">
        <v>18</v>
      </c>
      <c r="F15" s="110"/>
      <c r="G15" s="110">
        <v>70</v>
      </c>
      <c r="H15" s="110"/>
      <c r="I15" s="110"/>
      <c r="J15" s="110"/>
      <c r="K15" s="110"/>
      <c r="L15" s="110" t="s">
        <v>22</v>
      </c>
    </row>
    <row r="16" spans="1:13" ht="20.100000000000001" customHeight="1" x14ac:dyDescent="0.25">
      <c r="A16" s="22">
        <v>41201</v>
      </c>
      <c r="B16" s="11" t="s">
        <v>186</v>
      </c>
      <c r="C16" s="110"/>
      <c r="D16" s="110"/>
      <c r="E16" s="110"/>
      <c r="F16" s="110"/>
      <c r="G16" s="110"/>
      <c r="H16" s="110">
        <v>5610</v>
      </c>
      <c r="I16" s="110">
        <v>100</v>
      </c>
      <c r="J16" s="110"/>
      <c r="K16" s="110"/>
      <c r="L16" s="110" t="s">
        <v>673</v>
      </c>
    </row>
    <row r="17" spans="1:12" ht="20.100000000000001" customHeight="1" thickBot="1" x14ac:dyDescent="0.3">
      <c r="A17" s="33">
        <v>41227</v>
      </c>
      <c r="B17" s="34" t="s">
        <v>14</v>
      </c>
      <c r="C17" s="3490" t="s">
        <v>289</v>
      </c>
      <c r="D17" s="3491"/>
      <c r="E17" s="3491"/>
      <c r="F17" s="3491"/>
      <c r="G17" s="3491"/>
      <c r="H17" s="3491"/>
      <c r="I17" s="3491"/>
      <c r="J17" s="3492"/>
      <c r="K17" s="2479"/>
      <c r="L17" s="118"/>
    </row>
    <row r="18" spans="1:12" ht="20.100000000000001" customHeight="1" thickTop="1" x14ac:dyDescent="0.25">
      <c r="A18" s="19">
        <v>41287</v>
      </c>
      <c r="B18" s="20" t="s">
        <v>14</v>
      </c>
      <c r="C18" s="3470" t="s">
        <v>674</v>
      </c>
      <c r="D18" s="3471"/>
      <c r="E18" s="3471"/>
      <c r="F18" s="3471"/>
      <c r="G18" s="3471"/>
      <c r="H18" s="3471"/>
      <c r="I18" s="3471"/>
      <c r="J18" s="3472"/>
      <c r="K18" s="2513"/>
      <c r="L18" s="111"/>
    </row>
    <row r="19" spans="1:12" ht="20.100000000000001" customHeight="1" x14ac:dyDescent="0.25">
      <c r="A19" s="22">
        <v>41300</v>
      </c>
      <c r="B19" s="11" t="s">
        <v>186</v>
      </c>
      <c r="C19" s="110"/>
      <c r="D19" s="110"/>
      <c r="E19" s="110"/>
      <c r="F19" s="110"/>
      <c r="G19" s="110"/>
      <c r="H19" s="110">
        <v>5595</v>
      </c>
      <c r="I19" s="110">
        <v>77</v>
      </c>
      <c r="J19" s="110"/>
      <c r="K19" s="110"/>
      <c r="L19" s="110" t="s">
        <v>675</v>
      </c>
    </row>
    <row r="20" spans="1:12" ht="39" customHeight="1" x14ac:dyDescent="0.25">
      <c r="A20" s="22">
        <v>41352</v>
      </c>
      <c r="B20" s="11" t="s">
        <v>14</v>
      </c>
      <c r="C20" s="3476" t="s">
        <v>317</v>
      </c>
      <c r="D20" s="3478"/>
      <c r="E20" s="3478"/>
      <c r="F20" s="3478"/>
      <c r="G20" s="3478"/>
      <c r="H20" s="3478"/>
      <c r="I20" s="3478"/>
      <c r="J20" s="3477"/>
      <c r="K20" s="2468"/>
      <c r="L20" s="110"/>
    </row>
    <row r="21" spans="1:12" ht="42.75" customHeight="1" x14ac:dyDescent="0.25">
      <c r="A21" s="22">
        <v>41370</v>
      </c>
      <c r="B21" s="420" t="s">
        <v>318</v>
      </c>
      <c r="C21" s="3476" t="s">
        <v>676</v>
      </c>
      <c r="D21" s="3478"/>
      <c r="E21" s="3478"/>
      <c r="F21" s="3478"/>
      <c r="G21" s="3478"/>
      <c r="H21" s="3478"/>
      <c r="I21" s="3478"/>
      <c r="J21" s="3477"/>
      <c r="K21" s="2508"/>
      <c r="L21" s="1029" t="s">
        <v>1910</v>
      </c>
    </row>
    <row r="22" spans="1:12" ht="20.100000000000001" customHeight="1" x14ac:dyDescent="0.25">
      <c r="A22" s="22">
        <v>41395</v>
      </c>
      <c r="B22" s="11" t="s">
        <v>12</v>
      </c>
      <c r="C22" s="110">
        <v>80</v>
      </c>
      <c r="D22" s="110">
        <f>+C22*(100-E22)/100</f>
        <v>64</v>
      </c>
      <c r="E22" s="110">
        <v>20</v>
      </c>
      <c r="F22" s="110"/>
      <c r="G22" s="110">
        <v>110</v>
      </c>
      <c r="H22" s="110"/>
      <c r="I22" s="110"/>
      <c r="J22" s="110"/>
      <c r="K22" s="110"/>
      <c r="L22" s="110" t="s">
        <v>324</v>
      </c>
    </row>
    <row r="23" spans="1:12" ht="20.100000000000001" customHeight="1" x14ac:dyDescent="0.25">
      <c r="A23" s="22">
        <v>41449</v>
      </c>
      <c r="B23" s="11" t="s">
        <v>14</v>
      </c>
      <c r="C23" s="3476" t="s">
        <v>289</v>
      </c>
      <c r="D23" s="3478"/>
      <c r="E23" s="3478"/>
      <c r="F23" s="3478"/>
      <c r="G23" s="3478"/>
      <c r="H23" s="3478"/>
      <c r="I23" s="3478"/>
      <c r="J23" s="3477"/>
      <c r="K23" s="2468"/>
      <c r="L23" s="110"/>
    </row>
    <row r="24" spans="1:12" ht="20.100000000000001" customHeight="1" thickBot="1" x14ac:dyDescent="0.3">
      <c r="A24" s="28">
        <v>41538</v>
      </c>
      <c r="B24" s="12" t="s">
        <v>186</v>
      </c>
      <c r="C24" s="129"/>
      <c r="D24" s="129"/>
      <c r="E24" s="129"/>
      <c r="F24" s="129"/>
      <c r="G24" s="129"/>
      <c r="H24" s="129">
        <v>5740</v>
      </c>
      <c r="I24" s="129">
        <v>82</v>
      </c>
      <c r="J24" s="129"/>
      <c r="K24" s="129"/>
      <c r="L24" s="129" t="s">
        <v>677</v>
      </c>
    </row>
    <row r="25" spans="1:12" ht="20.100000000000001" customHeight="1" thickTop="1" x14ac:dyDescent="0.25">
      <c r="A25" s="39">
        <v>41646</v>
      </c>
      <c r="B25" s="40" t="s">
        <v>186</v>
      </c>
      <c r="C25" s="105"/>
      <c r="D25" s="114"/>
      <c r="E25" s="105"/>
      <c r="F25" s="105"/>
      <c r="G25" s="105"/>
      <c r="H25" s="105">
        <v>5740</v>
      </c>
      <c r="I25" s="105">
        <v>100</v>
      </c>
      <c r="J25" s="105"/>
      <c r="K25" s="105"/>
      <c r="L25" s="114" t="s">
        <v>678</v>
      </c>
    </row>
    <row r="26" spans="1:12" ht="20.100000000000001" customHeight="1" x14ac:dyDescent="0.25">
      <c r="A26" s="22">
        <v>41658</v>
      </c>
      <c r="B26" s="11" t="s">
        <v>14</v>
      </c>
      <c r="C26" s="3470" t="s">
        <v>289</v>
      </c>
      <c r="D26" s="3471"/>
      <c r="E26" s="3471"/>
      <c r="F26" s="3471"/>
      <c r="G26" s="3471"/>
      <c r="H26" s="3471"/>
      <c r="I26" s="3471"/>
      <c r="J26" s="3472"/>
      <c r="K26" s="2462"/>
    </row>
    <row r="27" spans="1:12" ht="20.100000000000001" customHeight="1" x14ac:dyDescent="0.25">
      <c r="A27" s="22">
        <v>41716</v>
      </c>
      <c r="B27" s="11" t="s">
        <v>14</v>
      </c>
      <c r="C27" s="3470" t="s">
        <v>679</v>
      </c>
      <c r="D27" s="3471"/>
      <c r="E27" s="3471"/>
      <c r="F27" s="3471"/>
      <c r="G27" s="3471"/>
      <c r="H27" s="3471"/>
      <c r="I27" s="3471"/>
      <c r="J27" s="3472"/>
      <c r="K27" s="2462"/>
    </row>
    <row r="28" spans="1:12" ht="20.100000000000001" customHeight="1" x14ac:dyDescent="0.25">
      <c r="A28" s="22">
        <v>41725</v>
      </c>
      <c r="B28" s="11" t="s">
        <v>186</v>
      </c>
      <c r="D28" s="110"/>
      <c r="H28" s="23">
        <v>5742</v>
      </c>
      <c r="I28" s="23">
        <v>100</v>
      </c>
      <c r="K28" s="2476"/>
      <c r="L28" s="110" t="s">
        <v>1209</v>
      </c>
    </row>
    <row r="29" spans="1:12" ht="20.100000000000001" customHeight="1" x14ac:dyDescent="0.25">
      <c r="A29" s="22">
        <v>41727</v>
      </c>
      <c r="B29" s="11" t="s">
        <v>14</v>
      </c>
      <c r="C29" s="3470" t="s">
        <v>15</v>
      </c>
      <c r="D29" s="3471"/>
      <c r="E29" s="3471"/>
      <c r="F29" s="3471"/>
      <c r="G29" s="3471"/>
      <c r="H29" s="3471"/>
      <c r="I29" s="3471"/>
      <c r="J29" s="3472"/>
      <c r="K29" s="2462"/>
    </row>
    <row r="30" spans="1:12" ht="20.100000000000001" customHeight="1" x14ac:dyDescent="0.25">
      <c r="A30" s="22">
        <v>41734</v>
      </c>
      <c r="B30" s="11" t="s">
        <v>14</v>
      </c>
      <c r="C30" s="3470" t="s">
        <v>15</v>
      </c>
      <c r="D30" s="3471"/>
      <c r="E30" s="3471"/>
      <c r="F30" s="3471"/>
      <c r="G30" s="3471"/>
      <c r="H30" s="3471"/>
      <c r="I30" s="3471"/>
      <c r="J30" s="3472"/>
      <c r="K30" s="2462"/>
    </row>
    <row r="31" spans="1:12" ht="49.5" customHeight="1" x14ac:dyDescent="0.25">
      <c r="A31" s="22">
        <v>41738</v>
      </c>
      <c r="B31" s="11" t="s">
        <v>14</v>
      </c>
      <c r="C31" s="3476" t="s">
        <v>1210</v>
      </c>
      <c r="D31" s="3478"/>
      <c r="E31" s="3478"/>
      <c r="F31" s="3478"/>
      <c r="G31" s="3478"/>
      <c r="H31" s="3478"/>
      <c r="I31" s="3478"/>
      <c r="J31" s="3477"/>
      <c r="K31" s="2469"/>
    </row>
    <row r="32" spans="1:12" ht="53.25" customHeight="1" x14ac:dyDescent="0.25">
      <c r="A32" s="22">
        <v>41865</v>
      </c>
      <c r="B32" s="420" t="s">
        <v>31</v>
      </c>
      <c r="C32" s="4412" t="s">
        <v>1211</v>
      </c>
      <c r="D32" s="4413"/>
      <c r="E32" s="4413"/>
      <c r="F32" s="4413"/>
      <c r="G32" s="4413"/>
      <c r="H32" s="4413"/>
      <c r="I32" s="4413"/>
      <c r="J32" s="4414"/>
      <c r="K32" s="2752"/>
      <c r="L32" s="1029" t="s">
        <v>1910</v>
      </c>
    </row>
    <row r="33" spans="1:12" ht="20.100000000000001" customHeight="1" x14ac:dyDescent="0.25">
      <c r="A33" s="3459">
        <v>41876</v>
      </c>
      <c r="B33" s="11" t="s">
        <v>186</v>
      </c>
      <c r="C33" s="110"/>
      <c r="D33" s="110"/>
      <c r="E33" s="110"/>
      <c r="F33" s="110"/>
      <c r="G33" s="110"/>
      <c r="H33" s="110"/>
      <c r="I33" s="110"/>
      <c r="J33" s="110"/>
      <c r="K33" s="2461"/>
      <c r="L33" s="3" t="s">
        <v>394</v>
      </c>
    </row>
    <row r="34" spans="1:12" ht="20.100000000000001" customHeight="1" x14ac:dyDescent="0.25">
      <c r="A34" s="3460"/>
      <c r="B34" s="11" t="s">
        <v>14</v>
      </c>
      <c r="C34" s="3476" t="s">
        <v>485</v>
      </c>
      <c r="D34" s="3478"/>
      <c r="E34" s="3478"/>
      <c r="F34" s="3478"/>
      <c r="G34" s="3478"/>
      <c r="H34" s="3478"/>
      <c r="I34" s="3478"/>
      <c r="J34" s="3477"/>
      <c r="K34" s="2469"/>
    </row>
    <row r="35" spans="1:12" ht="20.100000000000001" customHeight="1" x14ac:dyDescent="0.25">
      <c r="A35" s="22">
        <v>41886</v>
      </c>
      <c r="B35" s="11" t="s">
        <v>186</v>
      </c>
      <c r="D35" s="108"/>
      <c r="H35" s="23">
        <v>5695</v>
      </c>
      <c r="I35" s="23">
        <v>100</v>
      </c>
      <c r="L35" s="38" t="s">
        <v>40</v>
      </c>
    </row>
    <row r="36" spans="1:12" ht="20.100000000000001" customHeight="1" x14ac:dyDescent="0.25">
      <c r="A36" s="22">
        <v>41948</v>
      </c>
      <c r="B36" s="11" t="s">
        <v>12</v>
      </c>
      <c r="C36" s="23">
        <v>80</v>
      </c>
      <c r="D36" s="108">
        <f>+C36*(100-E36)/100</f>
        <v>40</v>
      </c>
      <c r="E36" s="23">
        <v>50</v>
      </c>
      <c r="G36" s="23">
        <v>90</v>
      </c>
      <c r="L36" s="3" t="s">
        <v>22</v>
      </c>
    </row>
    <row r="37" spans="1:12" ht="20.100000000000001" customHeight="1" thickBot="1" x14ac:dyDescent="0.3">
      <c r="A37" s="33">
        <v>42003</v>
      </c>
      <c r="B37" s="34" t="s">
        <v>14</v>
      </c>
      <c r="C37" s="3549" t="s">
        <v>248</v>
      </c>
      <c r="D37" s="3550"/>
      <c r="E37" s="3550"/>
      <c r="F37" s="3550"/>
      <c r="G37" s="3550"/>
      <c r="H37" s="3550"/>
      <c r="I37" s="3550"/>
      <c r="J37" s="3551"/>
      <c r="K37" s="2506"/>
      <c r="L37" s="35"/>
    </row>
    <row r="38" spans="1:12" ht="20.100000000000001" customHeight="1" thickTop="1" x14ac:dyDescent="0.25">
      <c r="A38" s="19">
        <v>42041</v>
      </c>
      <c r="B38" s="20" t="s">
        <v>186</v>
      </c>
      <c r="C38" s="106"/>
      <c r="D38" s="107"/>
      <c r="E38" s="106"/>
      <c r="F38" s="106"/>
      <c r="G38" s="106"/>
      <c r="H38" s="106">
        <v>5225</v>
      </c>
      <c r="I38" s="106"/>
      <c r="J38" s="106"/>
      <c r="K38" s="2665"/>
      <c r="L38" s="21" t="s">
        <v>40</v>
      </c>
    </row>
    <row r="39" spans="1:12" ht="20.100000000000001" customHeight="1" x14ac:dyDescent="0.25">
      <c r="A39" s="22">
        <v>42052</v>
      </c>
      <c r="B39" s="11"/>
      <c r="D39" s="108"/>
      <c r="H39" s="3445" t="s">
        <v>550</v>
      </c>
      <c r="I39" s="3446"/>
      <c r="J39" s="3447"/>
      <c r="K39" s="2454"/>
      <c r="L39" s="3" t="s">
        <v>680</v>
      </c>
    </row>
    <row r="40" spans="1:12" ht="20.100000000000001" customHeight="1" x14ac:dyDescent="0.25">
      <c r="A40" s="22">
        <v>42074</v>
      </c>
      <c r="B40" s="197" t="s">
        <v>496</v>
      </c>
      <c r="C40" s="3445" t="s">
        <v>1302</v>
      </c>
      <c r="D40" s="3446"/>
      <c r="E40" s="3446"/>
      <c r="F40" s="3446"/>
      <c r="G40" s="3446"/>
      <c r="H40" s="3446"/>
      <c r="I40" s="3446"/>
      <c r="J40" s="3447"/>
      <c r="K40" s="2454"/>
    </row>
    <row r="41" spans="1:12" ht="20.100000000000001" customHeight="1" x14ac:dyDescent="0.25">
      <c r="A41" s="22">
        <v>42075</v>
      </c>
      <c r="B41" s="198" t="s">
        <v>14</v>
      </c>
      <c r="C41" s="3445" t="s">
        <v>1303</v>
      </c>
      <c r="D41" s="3446"/>
      <c r="E41" s="3446"/>
      <c r="F41" s="3446"/>
      <c r="G41" s="3446"/>
      <c r="H41" s="3446"/>
      <c r="I41" s="3446"/>
      <c r="J41" s="3447"/>
      <c r="K41" s="2454"/>
    </row>
    <row r="42" spans="1:12" ht="20.100000000000001" customHeight="1" x14ac:dyDescent="0.25">
      <c r="A42" s="22">
        <v>42145</v>
      </c>
      <c r="B42" s="297" t="s">
        <v>186</v>
      </c>
      <c r="D42" s="108"/>
      <c r="H42" s="296">
        <v>5165</v>
      </c>
      <c r="I42" s="296">
        <v>96</v>
      </c>
      <c r="L42" s="3" t="s">
        <v>40</v>
      </c>
    </row>
    <row r="43" spans="1:12" ht="64.5" customHeight="1" thickBot="1" x14ac:dyDescent="0.3">
      <c r="A43" s="1054">
        <v>42273</v>
      </c>
      <c r="B43" s="1076" t="s">
        <v>14</v>
      </c>
      <c r="C43" s="3540" t="s">
        <v>1472</v>
      </c>
      <c r="D43" s="3541"/>
      <c r="E43" s="3541"/>
      <c r="F43" s="3541"/>
      <c r="G43" s="3541"/>
      <c r="H43" s="3541"/>
      <c r="I43" s="3541"/>
      <c r="J43" s="3542"/>
      <c r="K43" s="2502"/>
      <c r="L43" s="13"/>
    </row>
    <row r="44" spans="1:12" ht="20.100000000000001" customHeight="1" thickTop="1" x14ac:dyDescent="0.25">
      <c r="A44" s="39">
        <v>42618</v>
      </c>
      <c r="B44" s="40" t="s">
        <v>26</v>
      </c>
      <c r="C44" s="3536" t="s">
        <v>1867</v>
      </c>
      <c r="D44" s="3539"/>
      <c r="E44" s="3539"/>
      <c r="F44" s="3539"/>
      <c r="G44" s="3539"/>
      <c r="H44" s="3539"/>
      <c r="I44" s="3539"/>
      <c r="J44" s="3537"/>
      <c r="K44" s="2500"/>
      <c r="L44" s="41"/>
    </row>
    <row r="45" spans="1:12" ht="66.75" customHeight="1" x14ac:dyDescent="0.25">
      <c r="A45" s="22">
        <v>42710</v>
      </c>
      <c r="B45" s="11" t="s">
        <v>31</v>
      </c>
      <c r="C45" s="3476" t="s">
        <v>1998</v>
      </c>
      <c r="D45" s="3478"/>
      <c r="E45" s="3478"/>
      <c r="F45" s="3478"/>
      <c r="G45" s="3478"/>
      <c r="H45" s="3478"/>
      <c r="I45" s="3478"/>
      <c r="J45" s="3477"/>
      <c r="K45" s="2508"/>
      <c r="L45" s="1029" t="s">
        <v>1910</v>
      </c>
    </row>
    <row r="46" spans="1:12" ht="20.100000000000001" customHeight="1" thickBot="1" x14ac:dyDescent="0.3">
      <c r="A46" s="33">
        <v>42733</v>
      </c>
      <c r="B46" s="34" t="s">
        <v>12</v>
      </c>
      <c r="C46" s="1251">
        <v>90</v>
      </c>
      <c r="D46" s="1250">
        <f>+C46*(100-E46)/100</f>
        <v>45</v>
      </c>
      <c r="E46" s="1251">
        <v>50</v>
      </c>
      <c r="F46" s="1251"/>
      <c r="G46" s="1251">
        <v>95</v>
      </c>
      <c r="H46" s="1251"/>
      <c r="I46" s="1251"/>
      <c r="J46" s="1251"/>
      <c r="K46" s="2565"/>
      <c r="L46" s="35" t="s">
        <v>22</v>
      </c>
    </row>
    <row r="47" spans="1:12" ht="39.75" customHeight="1" thickTop="1" x14ac:dyDescent="0.25">
      <c r="A47" s="946">
        <v>42771</v>
      </c>
      <c r="B47" s="952" t="s">
        <v>16</v>
      </c>
      <c r="C47" s="3966" t="s">
        <v>2039</v>
      </c>
      <c r="D47" s="3967"/>
      <c r="E47" s="3967"/>
      <c r="F47" s="3967"/>
      <c r="G47" s="3967"/>
      <c r="H47" s="3967"/>
      <c r="I47" s="3967"/>
      <c r="J47" s="3968"/>
      <c r="K47" s="2614"/>
      <c r="L47" s="21"/>
    </row>
    <row r="48" spans="1:12" ht="20.100000000000001" customHeight="1" x14ac:dyDescent="0.25">
      <c r="A48" s="22">
        <v>42776</v>
      </c>
      <c r="B48" s="11" t="s">
        <v>12</v>
      </c>
      <c r="C48" s="1252">
        <v>85</v>
      </c>
      <c r="D48" s="1249">
        <f>+C48*(100-E48)/100</f>
        <v>34</v>
      </c>
      <c r="E48" s="1252">
        <v>60</v>
      </c>
      <c r="F48" s="1252"/>
      <c r="G48" s="1252">
        <v>100</v>
      </c>
      <c r="H48" s="1252"/>
      <c r="I48" s="1252"/>
      <c r="J48" s="1252"/>
      <c r="K48" s="2471"/>
      <c r="L48" s="3" t="s">
        <v>1623</v>
      </c>
    </row>
    <row r="49" spans="1:12" ht="20.100000000000001" customHeight="1" x14ac:dyDescent="0.25">
      <c r="A49" s="3459">
        <v>42798</v>
      </c>
      <c r="B49" s="947" t="s">
        <v>4</v>
      </c>
      <c r="C49" s="3482" t="s">
        <v>2062</v>
      </c>
      <c r="D49" s="3505"/>
      <c r="E49" s="3505"/>
      <c r="F49" s="3505"/>
      <c r="G49" s="3505"/>
      <c r="H49" s="3505"/>
      <c r="I49" s="3505"/>
      <c r="J49" s="3483"/>
      <c r="K49" s="2485"/>
    </row>
    <row r="50" spans="1:12" ht="20.100000000000001" customHeight="1" x14ac:dyDescent="0.25">
      <c r="A50" s="3460"/>
      <c r="B50" s="949" t="s">
        <v>186</v>
      </c>
      <c r="C50" s="256"/>
      <c r="D50" s="257"/>
      <c r="E50" s="256"/>
      <c r="F50" s="256"/>
      <c r="G50" s="256"/>
      <c r="H50" s="256">
        <v>605</v>
      </c>
      <c r="I50" s="256">
        <v>100</v>
      </c>
      <c r="J50" s="256"/>
      <c r="K50" s="2550"/>
      <c r="L50" s="38" t="s">
        <v>40</v>
      </c>
    </row>
    <row r="51" spans="1:12" ht="20.100000000000001" customHeight="1" x14ac:dyDescent="0.25">
      <c r="A51" s="22">
        <v>42810</v>
      </c>
      <c r="B51" s="11" t="s">
        <v>12</v>
      </c>
      <c r="C51" s="1252">
        <v>95</v>
      </c>
      <c r="D51" s="1249">
        <f>+C51*(100-E51)/100</f>
        <v>19</v>
      </c>
      <c r="E51" s="1252">
        <v>80</v>
      </c>
      <c r="F51" s="1252"/>
      <c r="G51" s="1252">
        <v>90</v>
      </c>
      <c r="H51" s="1252"/>
      <c r="I51" s="1252"/>
      <c r="J51" s="1252"/>
      <c r="K51" s="2471"/>
      <c r="L51" s="3" t="s">
        <v>2097</v>
      </c>
    </row>
    <row r="52" spans="1:12" ht="20.100000000000001" customHeight="1" x14ac:dyDescent="0.25">
      <c r="A52" s="22">
        <v>42812</v>
      </c>
      <c r="B52" s="1020" t="s">
        <v>14</v>
      </c>
      <c r="C52" s="3473" t="s">
        <v>289</v>
      </c>
      <c r="D52" s="3474"/>
      <c r="E52" s="3474"/>
      <c r="F52" s="3474"/>
      <c r="G52" s="3474"/>
      <c r="H52" s="3474"/>
      <c r="I52" s="3474"/>
      <c r="J52" s="3475"/>
      <c r="K52" s="2465"/>
    </row>
    <row r="53" spans="1:12" ht="20.100000000000001" customHeight="1" x14ac:dyDescent="0.25">
      <c r="A53" s="22">
        <v>42820</v>
      </c>
      <c r="B53" s="1045" t="s">
        <v>186</v>
      </c>
      <c r="C53" s="1252"/>
      <c r="D53" s="1249"/>
      <c r="E53" s="1252"/>
      <c r="F53" s="1252"/>
      <c r="G53" s="1252"/>
      <c r="H53" s="1252"/>
      <c r="I53" s="1252"/>
      <c r="J53" s="1252">
        <v>4325</v>
      </c>
      <c r="K53" s="2471"/>
      <c r="L53" s="3" t="s">
        <v>415</v>
      </c>
    </row>
    <row r="54" spans="1:12" ht="20.100000000000001" customHeight="1" x14ac:dyDescent="0.25">
      <c r="A54" s="3459">
        <v>42838</v>
      </c>
      <c r="B54" s="11" t="s">
        <v>4</v>
      </c>
      <c r="C54" s="3473" t="s">
        <v>233</v>
      </c>
      <c r="D54" s="3474"/>
      <c r="E54" s="3474"/>
      <c r="F54" s="3474"/>
      <c r="G54" s="3474"/>
      <c r="H54" s="3474"/>
      <c r="I54" s="3474"/>
      <c r="J54" s="3475"/>
      <c r="K54" s="2465"/>
    </row>
    <row r="55" spans="1:12" ht="20.100000000000001" customHeight="1" x14ac:dyDescent="0.25">
      <c r="A55" s="3460"/>
      <c r="B55" s="11" t="s">
        <v>96</v>
      </c>
      <c r="C55" s="3556" t="s">
        <v>2919</v>
      </c>
      <c r="D55" s="3655"/>
      <c r="E55" s="3655"/>
      <c r="F55" s="3655"/>
      <c r="G55" s="3655"/>
      <c r="H55" s="3655"/>
      <c r="I55" s="3655"/>
      <c r="J55" s="3656"/>
      <c r="K55" s="2543"/>
    </row>
    <row r="56" spans="1:12" ht="20.100000000000001" customHeight="1" x14ac:dyDescent="0.25">
      <c r="A56" s="22">
        <v>42867</v>
      </c>
      <c r="B56" s="11" t="s">
        <v>26</v>
      </c>
      <c r="C56" s="3473" t="s">
        <v>2185</v>
      </c>
      <c r="D56" s="3474"/>
      <c r="E56" s="3474"/>
      <c r="F56" s="3474"/>
      <c r="G56" s="3474"/>
      <c r="H56" s="3474"/>
      <c r="I56" s="3474"/>
      <c r="J56" s="3475"/>
      <c r="K56" s="2465"/>
    </row>
    <row r="57" spans="1:12" ht="29.25" customHeight="1" x14ac:dyDescent="0.25">
      <c r="A57" s="22">
        <v>42874</v>
      </c>
      <c r="B57" s="1151" t="s">
        <v>186</v>
      </c>
      <c r="C57" s="1252"/>
      <c r="D57" s="1249"/>
      <c r="E57" s="1252"/>
      <c r="F57" s="1252"/>
      <c r="G57" s="1252"/>
      <c r="H57" s="1252"/>
      <c r="I57" s="1252"/>
      <c r="J57" s="1252">
        <v>125</v>
      </c>
      <c r="K57" s="2471"/>
      <c r="L57" s="3" t="s">
        <v>415</v>
      </c>
    </row>
    <row r="58" spans="1:12" ht="20.100000000000001" customHeight="1" thickBot="1" x14ac:dyDescent="0.3">
      <c r="A58" s="33">
        <v>43006</v>
      </c>
      <c r="B58" s="34" t="s">
        <v>14</v>
      </c>
      <c r="C58" s="3509" t="s">
        <v>2292</v>
      </c>
      <c r="D58" s="3510"/>
      <c r="E58" s="3510"/>
      <c r="F58" s="3510"/>
      <c r="G58" s="3510"/>
      <c r="H58" s="3510"/>
      <c r="I58" s="3510"/>
      <c r="J58" s="3511"/>
      <c r="K58" s="2489"/>
      <c r="L58" s="35"/>
    </row>
    <row r="59" spans="1:12" ht="20.100000000000001" customHeight="1" thickTop="1" x14ac:dyDescent="0.25">
      <c r="A59" s="1864"/>
      <c r="B59" s="1879"/>
      <c r="C59" s="323"/>
      <c r="D59" s="1885">
        <f t="shared" ref="D59:D68" si="0">+C59*(100-E59)/100</f>
        <v>0</v>
      </c>
      <c r="E59" s="323"/>
      <c r="F59" s="323"/>
      <c r="G59" s="323"/>
      <c r="H59" s="323"/>
      <c r="I59" s="323"/>
      <c r="J59" s="323"/>
      <c r="K59" s="2622"/>
      <c r="L59" s="21"/>
    </row>
    <row r="60" spans="1:12" ht="20.100000000000001" customHeight="1" x14ac:dyDescent="0.25">
      <c r="A60" s="22"/>
      <c r="B60" s="11"/>
      <c r="C60" s="1252"/>
      <c r="D60" s="1249">
        <f t="shared" si="0"/>
        <v>0</v>
      </c>
      <c r="E60" s="1252"/>
      <c r="F60" s="1252"/>
      <c r="G60" s="1252"/>
      <c r="H60" s="1252"/>
      <c r="I60" s="1252"/>
      <c r="J60" s="1252"/>
      <c r="K60" s="2471"/>
    </row>
    <row r="61" spans="1:12" ht="20.100000000000001" customHeight="1" x14ac:dyDescent="0.25">
      <c r="A61" s="22"/>
      <c r="B61" s="11"/>
      <c r="C61" s="1252"/>
      <c r="D61" s="1249">
        <f t="shared" si="0"/>
        <v>0</v>
      </c>
      <c r="E61" s="1252"/>
      <c r="F61" s="1252"/>
      <c r="G61" s="1252"/>
      <c r="H61" s="1252"/>
      <c r="I61" s="1252"/>
      <c r="J61" s="1252"/>
      <c r="K61" s="2471"/>
    </row>
    <row r="62" spans="1:12" ht="20.100000000000001" customHeight="1" x14ac:dyDescent="0.25">
      <c r="A62" s="22"/>
      <c r="B62" s="11"/>
      <c r="C62" s="1252"/>
      <c r="D62" s="1249">
        <f t="shared" si="0"/>
        <v>0</v>
      </c>
      <c r="E62" s="1252"/>
      <c r="F62" s="1252"/>
      <c r="G62" s="1252"/>
      <c r="H62" s="1252"/>
      <c r="I62" s="1252"/>
      <c r="J62" s="1252"/>
      <c r="K62" s="2471"/>
    </row>
    <row r="63" spans="1:12" ht="20.100000000000001" customHeight="1" x14ac:dyDescent="0.25">
      <c r="A63" s="22"/>
      <c r="B63" s="11"/>
      <c r="C63" s="1252"/>
      <c r="D63" s="1249">
        <f t="shared" si="0"/>
        <v>0</v>
      </c>
      <c r="E63" s="1252"/>
      <c r="F63" s="1252"/>
      <c r="G63" s="1252"/>
      <c r="H63" s="1252"/>
      <c r="I63" s="1252"/>
      <c r="J63" s="1252"/>
      <c r="K63" s="2471"/>
    </row>
    <row r="64" spans="1:12" ht="20.100000000000001" customHeight="1" x14ac:dyDescent="0.25">
      <c r="A64" s="22"/>
      <c r="B64" s="11"/>
      <c r="C64" s="1252"/>
      <c r="D64" s="1249">
        <f t="shared" si="0"/>
        <v>0</v>
      </c>
      <c r="E64" s="1252"/>
      <c r="F64" s="1252"/>
      <c r="G64" s="1252"/>
      <c r="H64" s="1252"/>
      <c r="I64" s="1252"/>
      <c r="J64" s="1252"/>
      <c r="K64" s="2471"/>
    </row>
    <row r="65" spans="1:11" ht="20.100000000000001" customHeight="1" x14ac:dyDescent="0.25">
      <c r="A65" s="22"/>
      <c r="B65" s="11"/>
      <c r="C65" s="1252"/>
      <c r="D65" s="1249">
        <f t="shared" si="0"/>
        <v>0</v>
      </c>
      <c r="E65" s="1252"/>
      <c r="F65" s="1252"/>
      <c r="G65" s="1252"/>
      <c r="H65" s="1252"/>
      <c r="I65" s="1252"/>
      <c r="J65" s="1252"/>
      <c r="K65" s="2471"/>
    </row>
    <row r="66" spans="1:11" ht="20.100000000000001" customHeight="1" x14ac:dyDescent="0.25">
      <c r="A66" s="22"/>
      <c r="B66" s="11"/>
      <c r="C66" s="1252"/>
      <c r="D66" s="1249">
        <f t="shared" si="0"/>
        <v>0</v>
      </c>
      <c r="E66" s="1252"/>
      <c r="F66" s="1252"/>
      <c r="G66" s="1252"/>
      <c r="H66" s="1252"/>
      <c r="I66" s="1252"/>
      <c r="J66" s="1252"/>
      <c r="K66" s="2471"/>
    </row>
    <row r="67" spans="1:11" ht="20.100000000000001" customHeight="1" x14ac:dyDescent="0.25">
      <c r="A67" s="22"/>
      <c r="B67" s="11"/>
      <c r="C67" s="1252"/>
      <c r="D67" s="1249">
        <f t="shared" si="0"/>
        <v>0</v>
      </c>
      <c r="E67" s="1252"/>
      <c r="F67" s="1252"/>
      <c r="G67" s="1252"/>
      <c r="H67" s="1252"/>
      <c r="I67" s="1252"/>
      <c r="J67" s="1252"/>
      <c r="K67" s="2471"/>
    </row>
    <row r="68" spans="1:11" ht="20.100000000000001" customHeight="1" x14ac:dyDescent="0.25">
      <c r="A68" s="22"/>
      <c r="B68" s="11"/>
      <c r="C68" s="1252"/>
      <c r="D68" s="1249">
        <f t="shared" si="0"/>
        <v>0</v>
      </c>
      <c r="E68" s="1252"/>
      <c r="F68" s="1252"/>
      <c r="G68" s="1252"/>
      <c r="H68" s="1252"/>
      <c r="I68" s="1252"/>
      <c r="J68" s="1252"/>
      <c r="K68" s="2471"/>
    </row>
    <row r="69" spans="1:11" ht="20.100000000000001" customHeight="1" x14ac:dyDescent="0.25">
      <c r="A69" s="22"/>
      <c r="B69" s="11"/>
      <c r="C69" s="1252"/>
      <c r="D69" s="1249">
        <f t="shared" ref="D69:D132" si="1">+C69*(100-E69)/100</f>
        <v>0</v>
      </c>
      <c r="E69" s="1252"/>
      <c r="F69" s="1252"/>
      <c r="G69" s="1252"/>
      <c r="H69" s="1252"/>
      <c r="I69" s="1252"/>
      <c r="J69" s="1252"/>
      <c r="K69" s="2471"/>
    </row>
    <row r="70" spans="1:11" ht="20.100000000000001" customHeight="1" x14ac:dyDescent="0.25">
      <c r="A70" s="22"/>
      <c r="B70" s="11"/>
      <c r="C70" s="1252"/>
      <c r="D70" s="1249">
        <f t="shared" si="1"/>
        <v>0</v>
      </c>
      <c r="E70" s="1252"/>
      <c r="F70" s="1252"/>
      <c r="G70" s="1252"/>
      <c r="H70" s="1252"/>
      <c r="I70" s="1252"/>
      <c r="J70" s="1252"/>
      <c r="K70" s="2471"/>
    </row>
    <row r="71" spans="1:11" ht="20.100000000000001" customHeight="1" x14ac:dyDescent="0.25">
      <c r="A71" s="22"/>
      <c r="B71" s="11"/>
      <c r="C71" s="1252"/>
      <c r="D71" s="1249">
        <f t="shared" si="1"/>
        <v>0</v>
      </c>
      <c r="E71" s="1252"/>
      <c r="F71" s="1252"/>
      <c r="G71" s="1252"/>
      <c r="H71" s="1252"/>
      <c r="I71" s="1252"/>
      <c r="J71" s="1252"/>
      <c r="K71" s="2471"/>
    </row>
    <row r="72" spans="1:11" ht="20.100000000000001" customHeight="1" x14ac:dyDescent="0.25">
      <c r="A72" s="22"/>
      <c r="B72" s="11"/>
      <c r="C72" s="1252"/>
      <c r="D72" s="1249">
        <f t="shared" si="1"/>
        <v>0</v>
      </c>
      <c r="E72" s="1252"/>
      <c r="F72" s="1252"/>
      <c r="G72" s="1252"/>
      <c r="H72" s="1252"/>
      <c r="I72" s="1252"/>
      <c r="J72" s="1252"/>
      <c r="K72" s="2471"/>
    </row>
    <row r="73" spans="1:11" ht="20.100000000000001" customHeight="1" x14ac:dyDescent="0.25">
      <c r="A73" s="22"/>
      <c r="B73" s="11"/>
      <c r="C73" s="1252"/>
      <c r="D73" s="1249">
        <f t="shared" si="1"/>
        <v>0</v>
      </c>
      <c r="E73" s="1252"/>
      <c r="F73" s="1252"/>
      <c r="G73" s="1252"/>
      <c r="H73" s="1252"/>
      <c r="I73" s="1252"/>
      <c r="J73" s="1252"/>
      <c r="K73" s="2471"/>
    </row>
    <row r="74" spans="1:11" ht="20.100000000000001" customHeight="1" x14ac:dyDescent="0.25">
      <c r="A74" s="22"/>
      <c r="B74" s="11"/>
      <c r="C74" s="1252"/>
      <c r="D74" s="1249">
        <f t="shared" si="1"/>
        <v>0</v>
      </c>
      <c r="E74" s="1252"/>
      <c r="F74" s="1252"/>
      <c r="G74" s="1252"/>
      <c r="H74" s="1252"/>
      <c r="I74" s="1252"/>
      <c r="J74" s="1252"/>
      <c r="K74" s="2471"/>
    </row>
    <row r="75" spans="1:11" ht="20.100000000000001" customHeight="1" x14ac:dyDescent="0.25">
      <c r="A75" s="22"/>
      <c r="B75" s="11"/>
      <c r="C75" s="1252"/>
      <c r="D75" s="1249">
        <f t="shared" si="1"/>
        <v>0</v>
      </c>
      <c r="E75" s="1252"/>
      <c r="F75" s="1252"/>
      <c r="G75" s="1252"/>
      <c r="H75" s="1252"/>
      <c r="I75" s="1252"/>
      <c r="J75" s="1252"/>
      <c r="K75" s="2471"/>
    </row>
    <row r="76" spans="1:11" ht="20.100000000000001" customHeight="1" x14ac:dyDescent="0.25">
      <c r="A76" s="22"/>
      <c r="B76" s="11"/>
      <c r="C76" s="1252"/>
      <c r="D76" s="1249">
        <f t="shared" si="1"/>
        <v>0</v>
      </c>
      <c r="E76" s="1252"/>
      <c r="F76" s="1252"/>
      <c r="G76" s="1252"/>
      <c r="H76" s="1252"/>
      <c r="I76" s="1252"/>
      <c r="J76" s="1252"/>
      <c r="K76" s="2471"/>
    </row>
    <row r="77" spans="1:11" ht="20.100000000000001" customHeight="1" x14ac:dyDescent="0.25">
      <c r="A77" s="22"/>
      <c r="B77" s="11"/>
      <c r="C77" s="1252"/>
      <c r="D77" s="1249">
        <f t="shared" si="1"/>
        <v>0</v>
      </c>
      <c r="E77" s="1252"/>
      <c r="F77" s="1252"/>
      <c r="G77" s="1252"/>
      <c r="H77" s="1252"/>
      <c r="I77" s="1252"/>
      <c r="J77" s="1252"/>
      <c r="K77" s="2471"/>
    </row>
    <row r="78" spans="1:11" ht="20.100000000000001" customHeight="1" x14ac:dyDescent="0.25">
      <c r="A78" s="22"/>
      <c r="B78" s="11"/>
      <c r="C78" s="1252"/>
      <c r="D78" s="1249">
        <f t="shared" si="1"/>
        <v>0</v>
      </c>
      <c r="E78" s="1252"/>
      <c r="F78" s="1252"/>
      <c r="G78" s="1252"/>
      <c r="H78" s="1252"/>
      <c r="I78" s="1252"/>
      <c r="J78" s="1252"/>
      <c r="K78" s="2471"/>
    </row>
    <row r="79" spans="1:11" ht="20.100000000000001" customHeight="1" x14ac:dyDescent="0.25">
      <c r="A79" s="22"/>
      <c r="B79" s="11"/>
      <c r="C79" s="1252"/>
      <c r="D79" s="1249">
        <f t="shared" si="1"/>
        <v>0</v>
      </c>
      <c r="E79" s="1252"/>
      <c r="F79" s="1252"/>
      <c r="G79" s="1252"/>
      <c r="H79" s="1252"/>
      <c r="I79" s="1252"/>
      <c r="J79" s="1252"/>
      <c r="K79" s="2471"/>
    </row>
    <row r="80" spans="1:11" ht="20.100000000000001" customHeight="1" x14ac:dyDescent="0.25">
      <c r="A80" s="22"/>
      <c r="B80" s="11"/>
      <c r="C80" s="1249"/>
      <c r="D80" s="1249">
        <f t="shared" si="1"/>
        <v>0</v>
      </c>
      <c r="E80" s="1249"/>
      <c r="F80" s="1249"/>
      <c r="G80" s="1249"/>
      <c r="H80" s="1249"/>
      <c r="I80" s="1249"/>
      <c r="J80" s="1252"/>
      <c r="K80" s="2471"/>
    </row>
    <row r="81" spans="1:11" ht="20.100000000000001" customHeight="1" x14ac:dyDescent="0.25">
      <c r="A81" s="22"/>
      <c r="B81" s="11"/>
      <c r="C81" s="1252"/>
      <c r="D81" s="1249">
        <f t="shared" si="1"/>
        <v>0</v>
      </c>
      <c r="E81" s="1252"/>
      <c r="F81" s="1252"/>
      <c r="G81" s="1252"/>
      <c r="H81" s="1252"/>
      <c r="I81" s="1252"/>
      <c r="J81" s="1252"/>
      <c r="K81" s="2471"/>
    </row>
    <row r="82" spans="1:11" ht="20.100000000000001" customHeight="1" x14ac:dyDescent="0.25">
      <c r="A82" s="22"/>
      <c r="B82" s="11"/>
      <c r="C82" s="1252"/>
      <c r="D82" s="1249">
        <f t="shared" si="1"/>
        <v>0</v>
      </c>
      <c r="E82" s="1252"/>
      <c r="F82" s="1252"/>
      <c r="G82" s="1252"/>
      <c r="H82" s="1252"/>
      <c r="I82" s="1252"/>
      <c r="J82" s="1252"/>
      <c r="K82" s="2471"/>
    </row>
    <row r="83" spans="1:11" ht="20.100000000000001" customHeight="1" x14ac:dyDescent="0.25">
      <c r="A83" s="22"/>
      <c r="B83" s="11"/>
      <c r="C83" s="1252"/>
      <c r="D83" s="1249">
        <f t="shared" si="1"/>
        <v>0</v>
      </c>
      <c r="E83" s="1252"/>
      <c r="F83" s="1252"/>
      <c r="G83" s="1252"/>
      <c r="H83" s="1252"/>
      <c r="I83" s="1252"/>
      <c r="J83" s="1252"/>
      <c r="K83" s="2471"/>
    </row>
    <row r="84" spans="1:11" ht="20.100000000000001" customHeight="1" x14ac:dyDescent="0.25">
      <c r="A84" s="22"/>
      <c r="B84" s="11"/>
      <c r="C84" s="1252"/>
      <c r="D84" s="1249">
        <f t="shared" si="1"/>
        <v>0</v>
      </c>
      <c r="E84" s="1252"/>
      <c r="F84" s="1252"/>
      <c r="G84" s="1252"/>
      <c r="H84" s="1252"/>
      <c r="I84" s="1252"/>
      <c r="J84" s="1252"/>
      <c r="K84" s="2471"/>
    </row>
    <row r="85" spans="1:11" ht="20.100000000000001" customHeight="1" x14ac:dyDescent="0.25">
      <c r="A85" s="22"/>
      <c r="B85" s="11"/>
      <c r="C85" s="1252"/>
      <c r="D85" s="1249">
        <f t="shared" si="1"/>
        <v>0</v>
      </c>
      <c r="E85" s="1252"/>
      <c r="F85" s="1252"/>
      <c r="G85" s="1252"/>
      <c r="H85" s="1252"/>
      <c r="I85" s="1252"/>
      <c r="J85" s="1252"/>
      <c r="K85" s="2471"/>
    </row>
    <row r="86" spans="1:11" ht="20.100000000000001" customHeight="1" x14ac:dyDescent="0.25">
      <c r="A86" s="22"/>
      <c r="B86" s="11"/>
      <c r="C86" s="1252"/>
      <c r="D86" s="1249">
        <f t="shared" si="1"/>
        <v>0</v>
      </c>
      <c r="E86" s="1252"/>
      <c r="F86" s="1252"/>
      <c r="G86" s="1252"/>
      <c r="H86" s="1252"/>
      <c r="I86" s="1252"/>
      <c r="J86" s="1252"/>
      <c r="K86" s="2471"/>
    </row>
    <row r="87" spans="1:11" ht="20.100000000000001" customHeight="1" x14ac:dyDescent="0.25">
      <c r="A87" s="22"/>
      <c r="B87" s="11"/>
      <c r="C87" s="1252"/>
      <c r="D87" s="1249">
        <f t="shared" si="1"/>
        <v>0</v>
      </c>
      <c r="E87" s="1252"/>
      <c r="F87" s="1252"/>
      <c r="G87" s="1252"/>
      <c r="H87" s="1252"/>
      <c r="I87" s="1252"/>
      <c r="J87" s="1252"/>
      <c r="K87" s="2471"/>
    </row>
    <row r="88" spans="1:11" ht="20.100000000000001" customHeight="1" x14ac:dyDescent="0.25">
      <c r="A88" s="22"/>
      <c r="B88" s="11"/>
      <c r="C88" s="1252"/>
      <c r="D88" s="1249">
        <f t="shared" si="1"/>
        <v>0</v>
      </c>
      <c r="E88" s="1252"/>
      <c r="F88" s="1252"/>
      <c r="G88" s="1252"/>
      <c r="H88" s="1252"/>
      <c r="I88" s="1252"/>
      <c r="J88" s="1252"/>
      <c r="K88" s="2471"/>
    </row>
    <row r="89" spans="1:11" ht="20.100000000000001" customHeight="1" x14ac:dyDescent="0.25">
      <c r="A89" s="22"/>
      <c r="B89" s="11"/>
      <c r="C89" s="1252"/>
      <c r="D89" s="1249">
        <f t="shared" si="1"/>
        <v>0</v>
      </c>
      <c r="E89" s="1252"/>
      <c r="F89" s="1252"/>
      <c r="G89" s="1252"/>
      <c r="H89" s="1252"/>
      <c r="I89" s="1252"/>
      <c r="J89" s="1252"/>
      <c r="K89" s="2471"/>
    </row>
    <row r="90" spans="1:11" ht="20.100000000000001" customHeight="1" x14ac:dyDescent="0.25">
      <c r="A90" s="22"/>
      <c r="B90" s="11"/>
      <c r="C90" s="1252"/>
      <c r="D90" s="1249">
        <f t="shared" si="1"/>
        <v>0</v>
      </c>
      <c r="E90" s="1252"/>
      <c r="F90" s="1252"/>
      <c r="G90" s="1252"/>
      <c r="H90" s="1252"/>
      <c r="I90" s="1252"/>
      <c r="J90" s="1252"/>
      <c r="K90" s="2471"/>
    </row>
    <row r="91" spans="1:11" ht="20.100000000000001" customHeight="1" x14ac:dyDescent="0.25">
      <c r="A91" s="22"/>
      <c r="B91" s="11"/>
      <c r="C91" s="1252"/>
      <c r="D91" s="1249">
        <f t="shared" si="1"/>
        <v>0</v>
      </c>
      <c r="E91" s="1252"/>
      <c r="F91" s="1252"/>
      <c r="G91" s="1252"/>
      <c r="H91" s="1252"/>
      <c r="I91" s="1252"/>
      <c r="J91" s="1252"/>
      <c r="K91" s="2471"/>
    </row>
    <row r="92" spans="1:11" ht="20.100000000000001" customHeight="1" x14ac:dyDescent="0.25">
      <c r="A92" s="22"/>
      <c r="B92" s="11"/>
      <c r="C92" s="1252"/>
      <c r="D92" s="1249">
        <f t="shared" si="1"/>
        <v>0</v>
      </c>
      <c r="E92" s="1252"/>
      <c r="F92" s="1252"/>
      <c r="G92" s="1252"/>
      <c r="H92" s="1252"/>
      <c r="I92" s="1252"/>
      <c r="J92" s="1252"/>
      <c r="K92" s="2471"/>
    </row>
    <row r="93" spans="1:11" ht="20.100000000000001" customHeight="1" x14ac:dyDescent="0.25">
      <c r="A93" s="22"/>
      <c r="B93" s="11"/>
      <c r="C93" s="1252"/>
      <c r="D93" s="1249">
        <f t="shared" si="1"/>
        <v>0</v>
      </c>
      <c r="E93" s="1252"/>
      <c r="F93" s="1252"/>
      <c r="G93" s="1252"/>
      <c r="H93" s="1252"/>
      <c r="I93" s="1252"/>
      <c r="J93" s="1252"/>
      <c r="K93" s="2471"/>
    </row>
    <row r="94" spans="1:11" ht="20.100000000000001" customHeight="1" x14ac:dyDescent="0.25">
      <c r="A94" s="22"/>
      <c r="B94" s="11"/>
      <c r="C94" s="1252"/>
      <c r="D94" s="1249">
        <f t="shared" si="1"/>
        <v>0</v>
      </c>
      <c r="E94" s="1252"/>
      <c r="F94" s="1252"/>
      <c r="G94" s="1252"/>
      <c r="H94" s="1252"/>
      <c r="I94" s="1252"/>
      <c r="J94" s="1252"/>
      <c r="K94" s="2471"/>
    </row>
    <row r="95" spans="1:11" ht="20.100000000000001" customHeight="1" x14ac:dyDescent="0.25">
      <c r="A95" s="22"/>
      <c r="B95" s="11"/>
      <c r="C95" s="1252"/>
      <c r="D95" s="1249">
        <f t="shared" si="1"/>
        <v>0</v>
      </c>
      <c r="E95" s="1252"/>
      <c r="F95" s="1252"/>
      <c r="G95" s="1252"/>
      <c r="H95" s="1252"/>
      <c r="I95" s="1252"/>
      <c r="J95" s="1252"/>
      <c r="K95" s="2471"/>
    </row>
    <row r="96" spans="1:11" ht="20.100000000000001" customHeight="1" x14ac:dyDescent="0.25">
      <c r="A96" s="22"/>
      <c r="B96" s="11"/>
      <c r="C96" s="1252"/>
      <c r="D96" s="1249">
        <f t="shared" si="1"/>
        <v>0</v>
      </c>
      <c r="E96" s="1252"/>
      <c r="F96" s="1252"/>
      <c r="G96" s="1252"/>
      <c r="H96" s="1252"/>
      <c r="I96" s="1252"/>
      <c r="J96" s="1252"/>
      <c r="K96" s="2471"/>
    </row>
    <row r="97" spans="1:11" ht="20.100000000000001" customHeight="1" x14ac:dyDescent="0.25">
      <c r="A97" s="22"/>
      <c r="B97" s="11"/>
      <c r="C97" s="1252"/>
      <c r="D97" s="1249">
        <f t="shared" si="1"/>
        <v>0</v>
      </c>
      <c r="E97" s="1252"/>
      <c r="F97" s="1252"/>
      <c r="G97" s="1252"/>
      <c r="H97" s="1252"/>
      <c r="I97" s="1252"/>
      <c r="J97" s="1252"/>
      <c r="K97" s="2471"/>
    </row>
    <row r="98" spans="1:11" ht="20.100000000000001" customHeight="1" x14ac:dyDescent="0.25">
      <c r="A98" s="22"/>
      <c r="B98" s="11"/>
      <c r="C98" s="1252"/>
      <c r="D98" s="1249">
        <f t="shared" si="1"/>
        <v>0</v>
      </c>
      <c r="E98" s="1252"/>
      <c r="F98" s="1252"/>
      <c r="G98" s="1252"/>
      <c r="H98" s="1252"/>
      <c r="I98" s="1252"/>
      <c r="J98" s="1252"/>
      <c r="K98" s="2471"/>
    </row>
    <row r="99" spans="1:11" ht="20.100000000000001" customHeight="1" x14ac:dyDescent="0.25">
      <c r="A99" s="22"/>
      <c r="B99" s="11"/>
      <c r="C99" s="1252"/>
      <c r="D99" s="1249">
        <f t="shared" si="1"/>
        <v>0</v>
      </c>
      <c r="E99" s="1252"/>
      <c r="F99" s="1252"/>
      <c r="G99" s="1252"/>
      <c r="H99" s="1252"/>
      <c r="I99" s="1252"/>
      <c r="J99" s="1252"/>
      <c r="K99" s="2471"/>
    </row>
    <row r="100" spans="1:11" ht="20.100000000000001" customHeight="1" x14ac:dyDescent="0.25">
      <c r="A100" s="22"/>
      <c r="B100" s="11"/>
      <c r="C100" s="1252"/>
      <c r="D100" s="1249">
        <f t="shared" si="1"/>
        <v>0</v>
      </c>
      <c r="E100" s="1252"/>
      <c r="F100" s="1252"/>
      <c r="G100" s="1252"/>
      <c r="H100" s="1252"/>
      <c r="I100" s="1252"/>
      <c r="J100" s="1252"/>
      <c r="K100" s="2471"/>
    </row>
    <row r="101" spans="1:11" ht="20.100000000000001" customHeight="1" x14ac:dyDescent="0.25">
      <c r="A101" s="22"/>
      <c r="B101" s="11"/>
      <c r="C101" s="1252"/>
      <c r="D101" s="1249">
        <f t="shared" si="1"/>
        <v>0</v>
      </c>
      <c r="E101" s="1252"/>
      <c r="F101" s="1252"/>
      <c r="G101" s="1252"/>
      <c r="H101" s="1252"/>
      <c r="I101" s="1252"/>
      <c r="J101" s="1252"/>
      <c r="K101" s="2471"/>
    </row>
    <row r="102" spans="1:11" ht="20.100000000000001" customHeight="1" x14ac:dyDescent="0.25">
      <c r="A102" s="22"/>
      <c r="B102" s="11"/>
      <c r="C102" s="1252"/>
      <c r="D102" s="1249">
        <f t="shared" si="1"/>
        <v>0</v>
      </c>
      <c r="E102" s="1252"/>
      <c r="F102" s="1252"/>
      <c r="G102" s="1252"/>
      <c r="H102" s="1252"/>
      <c r="I102" s="1252"/>
      <c r="J102" s="1252"/>
      <c r="K102" s="2471"/>
    </row>
    <row r="103" spans="1:11" ht="20.100000000000001" customHeight="1" x14ac:dyDescent="0.25">
      <c r="A103" s="22"/>
      <c r="B103" s="11"/>
      <c r="C103" s="1252"/>
      <c r="D103" s="1249">
        <f t="shared" si="1"/>
        <v>0</v>
      </c>
      <c r="E103" s="1252"/>
      <c r="F103" s="1252"/>
      <c r="G103" s="1252"/>
      <c r="H103" s="1252"/>
      <c r="I103" s="1252"/>
      <c r="J103" s="1252"/>
      <c r="K103" s="2471"/>
    </row>
    <row r="104" spans="1:11" ht="20.100000000000001" customHeight="1" x14ac:dyDescent="0.25">
      <c r="A104" s="22"/>
      <c r="B104" s="11"/>
      <c r="C104" s="1252"/>
      <c r="D104" s="1249">
        <f t="shared" si="1"/>
        <v>0</v>
      </c>
      <c r="E104" s="1252"/>
      <c r="F104" s="1252"/>
      <c r="G104" s="1252"/>
      <c r="H104" s="1252"/>
      <c r="I104" s="1252"/>
      <c r="J104" s="1252"/>
      <c r="K104" s="2471"/>
    </row>
    <row r="105" spans="1:11" ht="20.100000000000001" customHeight="1" x14ac:dyDescent="0.25">
      <c r="A105" s="22"/>
      <c r="B105" s="11"/>
      <c r="C105" s="1252"/>
      <c r="D105" s="1249">
        <f t="shared" si="1"/>
        <v>0</v>
      </c>
      <c r="E105" s="1252"/>
      <c r="F105" s="1252"/>
      <c r="G105" s="1252"/>
      <c r="H105" s="1252"/>
      <c r="I105" s="1252"/>
      <c r="J105" s="1252"/>
      <c r="K105" s="2471"/>
    </row>
    <row r="106" spans="1:11" ht="20.100000000000001" customHeight="1" x14ac:dyDescent="0.25">
      <c r="A106" s="22"/>
      <c r="B106" s="11"/>
      <c r="C106" s="1252"/>
      <c r="D106" s="1249">
        <f t="shared" si="1"/>
        <v>0</v>
      </c>
      <c r="E106" s="1252"/>
      <c r="F106" s="1252"/>
      <c r="G106" s="1252"/>
      <c r="H106" s="1252"/>
      <c r="I106" s="1252"/>
      <c r="J106" s="1252"/>
      <c r="K106" s="2471"/>
    </row>
    <row r="107" spans="1:11" ht="20.100000000000001" customHeight="1" x14ac:dyDescent="0.25">
      <c r="A107" s="22"/>
      <c r="B107" s="11"/>
      <c r="C107" s="1252"/>
      <c r="D107" s="1249">
        <f t="shared" si="1"/>
        <v>0</v>
      </c>
      <c r="E107" s="1252"/>
      <c r="F107" s="1252"/>
      <c r="G107" s="1252"/>
      <c r="H107" s="1252"/>
      <c r="I107" s="1252"/>
      <c r="J107" s="1252"/>
      <c r="K107" s="2471"/>
    </row>
    <row r="108" spans="1:11" ht="20.100000000000001" customHeight="1" x14ac:dyDescent="0.25">
      <c r="A108" s="22"/>
      <c r="B108" s="11"/>
      <c r="C108" s="1252"/>
      <c r="D108" s="1249">
        <f t="shared" si="1"/>
        <v>0</v>
      </c>
      <c r="E108" s="1252"/>
      <c r="F108" s="1252"/>
      <c r="G108" s="1252"/>
      <c r="H108" s="1252"/>
      <c r="I108" s="1252"/>
      <c r="J108" s="1252"/>
      <c r="K108" s="2471"/>
    </row>
    <row r="109" spans="1:11" ht="20.100000000000001" customHeight="1" x14ac:dyDescent="0.25">
      <c r="A109" s="22"/>
      <c r="B109" s="11"/>
      <c r="C109" s="1252"/>
      <c r="D109" s="1249">
        <f t="shared" si="1"/>
        <v>0</v>
      </c>
      <c r="E109" s="1252"/>
      <c r="F109" s="1252"/>
      <c r="G109" s="1252"/>
      <c r="H109" s="1252"/>
      <c r="I109" s="1252"/>
      <c r="J109" s="1252"/>
      <c r="K109" s="2471"/>
    </row>
    <row r="110" spans="1:11" ht="20.100000000000001" customHeight="1" x14ac:dyDescent="0.25">
      <c r="A110" s="22"/>
      <c r="B110" s="11"/>
      <c r="C110" s="1252"/>
      <c r="D110" s="1249">
        <f t="shared" si="1"/>
        <v>0</v>
      </c>
      <c r="E110" s="1252"/>
      <c r="F110" s="1252"/>
      <c r="G110" s="1252"/>
      <c r="H110" s="1252"/>
      <c r="I110" s="1252"/>
      <c r="J110" s="1252"/>
      <c r="K110" s="2471"/>
    </row>
    <row r="111" spans="1:11" ht="20.100000000000001" customHeight="1" x14ac:dyDescent="0.25">
      <c r="A111" s="22"/>
      <c r="B111" s="11"/>
      <c r="C111" s="1252"/>
      <c r="D111" s="1249">
        <f t="shared" si="1"/>
        <v>0</v>
      </c>
      <c r="E111" s="1252"/>
      <c r="F111" s="1252"/>
      <c r="G111" s="1252"/>
      <c r="H111" s="1252"/>
      <c r="I111" s="1252"/>
      <c r="J111" s="1252"/>
      <c r="K111" s="2471"/>
    </row>
    <row r="112" spans="1:11" ht="20.100000000000001" customHeight="1" x14ac:dyDescent="0.25">
      <c r="A112" s="22"/>
      <c r="B112" s="11"/>
      <c r="C112" s="1252"/>
      <c r="D112" s="1249">
        <f t="shared" si="1"/>
        <v>0</v>
      </c>
      <c r="E112" s="1252"/>
      <c r="F112" s="1252"/>
      <c r="G112" s="1252"/>
      <c r="H112" s="1252"/>
      <c r="I112" s="1252"/>
      <c r="J112" s="1252"/>
      <c r="K112" s="2471"/>
    </row>
    <row r="113" spans="1:11" ht="20.100000000000001" customHeight="1" x14ac:dyDescent="0.25">
      <c r="A113" s="22"/>
      <c r="B113" s="11"/>
      <c r="C113" s="1249"/>
      <c r="D113" s="1249">
        <f t="shared" si="1"/>
        <v>0</v>
      </c>
      <c r="E113" s="1249"/>
      <c r="F113" s="1249"/>
      <c r="G113" s="1249"/>
      <c r="H113" s="1249"/>
      <c r="I113" s="1249"/>
      <c r="J113" s="1249"/>
      <c r="K113" s="2464"/>
    </row>
    <row r="114" spans="1:11" ht="20.100000000000001" customHeight="1" x14ac:dyDescent="0.25">
      <c r="A114" s="22"/>
      <c r="B114" s="11"/>
      <c r="C114" s="1252"/>
      <c r="D114" s="1249">
        <f t="shared" si="1"/>
        <v>0</v>
      </c>
      <c r="E114" s="1252"/>
      <c r="F114" s="1252"/>
      <c r="G114" s="1252"/>
      <c r="H114" s="1252"/>
      <c r="I114" s="1252"/>
      <c r="J114" s="1252"/>
      <c r="K114" s="2471"/>
    </row>
    <row r="115" spans="1:11" ht="20.100000000000001" customHeight="1" x14ac:dyDescent="0.25">
      <c r="A115" s="22"/>
      <c r="B115" s="11"/>
      <c r="C115" s="1252"/>
      <c r="D115" s="1249">
        <f t="shared" si="1"/>
        <v>0</v>
      </c>
      <c r="E115" s="1252"/>
      <c r="F115" s="1252"/>
      <c r="G115" s="1252"/>
      <c r="H115" s="1252"/>
      <c r="I115" s="1252"/>
      <c r="J115" s="1252"/>
      <c r="K115" s="2471"/>
    </row>
    <row r="116" spans="1:11" ht="20.100000000000001" customHeight="1" x14ac:dyDescent="0.25">
      <c r="A116" s="22"/>
      <c r="B116" s="11"/>
      <c r="C116" s="1252"/>
      <c r="D116" s="1249">
        <f t="shared" si="1"/>
        <v>0</v>
      </c>
      <c r="E116" s="1252"/>
      <c r="F116" s="1252"/>
      <c r="G116" s="1252"/>
      <c r="H116" s="1252"/>
      <c r="I116" s="1252"/>
      <c r="J116" s="1252"/>
      <c r="K116" s="2471"/>
    </row>
    <row r="117" spans="1:11" ht="20.100000000000001" customHeight="1" x14ac:dyDescent="0.25">
      <c r="A117" s="22"/>
      <c r="B117" s="11"/>
      <c r="C117" s="1252"/>
      <c r="D117" s="1249">
        <f t="shared" si="1"/>
        <v>0</v>
      </c>
      <c r="E117" s="1252"/>
      <c r="F117" s="1252"/>
      <c r="G117" s="1252"/>
      <c r="H117" s="1252"/>
      <c r="I117" s="1252"/>
      <c r="J117" s="1252"/>
      <c r="K117" s="2471"/>
    </row>
    <row r="118" spans="1:11" ht="20.100000000000001" customHeight="1" x14ac:dyDescent="0.25">
      <c r="A118" s="22"/>
      <c r="B118" s="11"/>
      <c r="C118" s="1252"/>
      <c r="D118" s="1249">
        <f t="shared" si="1"/>
        <v>0</v>
      </c>
      <c r="E118" s="1252"/>
      <c r="F118" s="1252"/>
      <c r="G118" s="1252"/>
      <c r="H118" s="1252"/>
      <c r="I118" s="1252"/>
      <c r="J118" s="1252"/>
      <c r="K118" s="2471"/>
    </row>
    <row r="119" spans="1:11" ht="20.100000000000001" customHeight="1" x14ac:dyDescent="0.25">
      <c r="A119" s="22"/>
      <c r="B119" s="11"/>
      <c r="C119" s="1252"/>
      <c r="D119" s="1249">
        <f t="shared" si="1"/>
        <v>0</v>
      </c>
      <c r="E119" s="1252"/>
      <c r="F119" s="1252"/>
      <c r="G119" s="1252"/>
      <c r="H119" s="1252"/>
      <c r="I119" s="1252"/>
      <c r="J119" s="1252"/>
      <c r="K119" s="2471"/>
    </row>
    <row r="120" spans="1:11" ht="20.100000000000001" customHeight="1" x14ac:dyDescent="0.25">
      <c r="A120" s="22"/>
      <c r="B120" s="11"/>
      <c r="C120" s="1252"/>
      <c r="D120" s="1249">
        <f t="shared" si="1"/>
        <v>0</v>
      </c>
      <c r="E120" s="1252"/>
      <c r="F120" s="1252"/>
      <c r="G120" s="1252"/>
      <c r="H120" s="1252"/>
      <c r="I120" s="1252"/>
      <c r="J120" s="1252"/>
      <c r="K120" s="2471"/>
    </row>
    <row r="121" spans="1:11" ht="20.100000000000001" customHeight="1" x14ac:dyDescent="0.25">
      <c r="A121" s="22"/>
      <c r="B121" s="11"/>
      <c r="C121" s="1252"/>
      <c r="D121" s="1249">
        <f t="shared" si="1"/>
        <v>0</v>
      </c>
      <c r="E121" s="1252"/>
      <c r="F121" s="1252"/>
      <c r="G121" s="1252"/>
      <c r="H121" s="1252"/>
      <c r="I121" s="1252"/>
      <c r="J121" s="1252"/>
      <c r="K121" s="2471"/>
    </row>
    <row r="122" spans="1:11" ht="20.100000000000001" customHeight="1" x14ac:dyDescent="0.25">
      <c r="A122" s="22"/>
      <c r="B122" s="11"/>
      <c r="C122" s="1252"/>
      <c r="D122" s="1249">
        <f t="shared" si="1"/>
        <v>0</v>
      </c>
      <c r="E122" s="1252"/>
      <c r="F122" s="1252"/>
      <c r="G122" s="1252"/>
      <c r="H122" s="1252"/>
      <c r="I122" s="1252"/>
      <c r="J122" s="1252"/>
      <c r="K122" s="2471"/>
    </row>
    <row r="123" spans="1:11" ht="20.100000000000001" customHeight="1" x14ac:dyDescent="0.25">
      <c r="A123" s="22"/>
      <c r="B123" s="11"/>
      <c r="C123" s="1252"/>
      <c r="D123" s="1249">
        <f t="shared" si="1"/>
        <v>0</v>
      </c>
      <c r="E123" s="1252"/>
      <c r="F123" s="1252"/>
      <c r="G123" s="1252"/>
      <c r="H123" s="1252"/>
      <c r="I123" s="1252"/>
      <c r="J123" s="1252"/>
      <c r="K123" s="2471"/>
    </row>
    <row r="124" spans="1:11" ht="20.100000000000001" customHeight="1" x14ac:dyDescent="0.25">
      <c r="A124" s="22"/>
      <c r="B124" s="11"/>
      <c r="C124" s="1252"/>
      <c r="D124" s="1249">
        <f t="shared" si="1"/>
        <v>0</v>
      </c>
      <c r="E124" s="1252"/>
      <c r="F124" s="1252"/>
      <c r="G124" s="1252"/>
      <c r="H124" s="1252"/>
      <c r="I124" s="1252"/>
      <c r="J124" s="1252"/>
      <c r="K124" s="2471"/>
    </row>
    <row r="125" spans="1:11" ht="20.100000000000001" customHeight="1" x14ac:dyDescent="0.25">
      <c r="A125" s="22"/>
      <c r="B125" s="11"/>
      <c r="C125" s="1252"/>
      <c r="D125" s="1249">
        <f t="shared" si="1"/>
        <v>0</v>
      </c>
      <c r="E125" s="1252"/>
      <c r="F125" s="1252"/>
      <c r="G125" s="1252"/>
      <c r="H125" s="1252"/>
      <c r="I125" s="1252"/>
      <c r="J125" s="1252"/>
      <c r="K125" s="2471"/>
    </row>
    <row r="126" spans="1:11" ht="20.100000000000001" customHeight="1" x14ac:dyDescent="0.25">
      <c r="A126" s="22"/>
      <c r="B126" s="11"/>
      <c r="C126" s="1252"/>
      <c r="D126" s="1249">
        <f t="shared" si="1"/>
        <v>0</v>
      </c>
      <c r="E126" s="1252"/>
      <c r="F126" s="1252"/>
      <c r="G126" s="1252"/>
      <c r="H126" s="1252"/>
      <c r="I126" s="1252"/>
      <c r="J126" s="1252"/>
      <c r="K126" s="2471"/>
    </row>
    <row r="127" spans="1:11" ht="20.100000000000001" customHeight="1" x14ac:dyDescent="0.25">
      <c r="A127" s="22"/>
      <c r="B127" s="11"/>
      <c r="C127" s="1252"/>
      <c r="D127" s="1249">
        <f t="shared" si="1"/>
        <v>0</v>
      </c>
      <c r="E127" s="1252"/>
      <c r="F127" s="1252"/>
      <c r="G127" s="1252"/>
      <c r="H127" s="1252"/>
      <c r="I127" s="1252"/>
      <c r="J127" s="1252"/>
      <c r="K127" s="2471"/>
    </row>
    <row r="128" spans="1:11" ht="20.100000000000001" customHeight="1" x14ac:dyDescent="0.25">
      <c r="A128" s="22"/>
      <c r="B128" s="11"/>
      <c r="C128" s="1252"/>
      <c r="D128" s="1249">
        <f t="shared" si="1"/>
        <v>0</v>
      </c>
      <c r="E128" s="1252"/>
      <c r="F128" s="1252"/>
      <c r="G128" s="1252"/>
      <c r="H128" s="1252"/>
      <c r="I128" s="1252"/>
      <c r="J128" s="1252"/>
      <c r="K128" s="2471"/>
    </row>
    <row r="129" spans="1:11" ht="20.100000000000001" customHeight="1" x14ac:dyDescent="0.25">
      <c r="A129" s="22"/>
      <c r="B129" s="11"/>
      <c r="C129" s="1252"/>
      <c r="D129" s="1249">
        <f t="shared" si="1"/>
        <v>0</v>
      </c>
      <c r="E129" s="1252"/>
      <c r="F129" s="1252"/>
      <c r="G129" s="1252"/>
      <c r="H129" s="1252"/>
      <c r="I129" s="1252"/>
      <c r="J129" s="1252"/>
      <c r="K129" s="2471"/>
    </row>
    <row r="130" spans="1:11" ht="20.100000000000001" customHeight="1" x14ac:dyDescent="0.25">
      <c r="A130" s="22"/>
      <c r="B130" s="11"/>
      <c r="C130" s="1252"/>
      <c r="D130" s="1249">
        <f t="shared" si="1"/>
        <v>0</v>
      </c>
      <c r="E130" s="1252"/>
      <c r="F130" s="1252"/>
      <c r="G130" s="1252"/>
      <c r="H130" s="1252"/>
      <c r="I130" s="1252"/>
      <c r="J130" s="1252"/>
      <c r="K130" s="2471"/>
    </row>
    <row r="131" spans="1:11" ht="20.100000000000001" customHeight="1" x14ac:dyDescent="0.25">
      <c r="A131" s="22"/>
      <c r="B131" s="11"/>
      <c r="C131" s="1252"/>
      <c r="D131" s="1249">
        <f t="shared" si="1"/>
        <v>0</v>
      </c>
      <c r="E131" s="1252"/>
      <c r="F131" s="1252"/>
      <c r="G131" s="1252"/>
      <c r="H131" s="1252"/>
      <c r="I131" s="1252"/>
      <c r="J131" s="1252"/>
      <c r="K131" s="2471"/>
    </row>
    <row r="132" spans="1:11" ht="20.100000000000001" customHeight="1" x14ac:dyDescent="0.25">
      <c r="A132" s="22"/>
      <c r="B132" s="11"/>
      <c r="C132" s="1252"/>
      <c r="D132" s="1249">
        <f t="shared" si="1"/>
        <v>0</v>
      </c>
      <c r="E132" s="1252"/>
      <c r="F132" s="1252"/>
      <c r="G132" s="1252"/>
      <c r="H132" s="1252"/>
      <c r="I132" s="1252"/>
      <c r="J132" s="1252"/>
      <c r="K132" s="2471"/>
    </row>
    <row r="133" spans="1:11" ht="20.100000000000001" customHeight="1" x14ac:dyDescent="0.25">
      <c r="A133" s="22"/>
      <c r="B133" s="11"/>
      <c r="C133" s="1252"/>
      <c r="D133" s="1249">
        <f t="shared" ref="D133:D157" si="2">+C133*(100-E133)/100</f>
        <v>0</v>
      </c>
      <c r="E133" s="1252"/>
      <c r="F133" s="1252"/>
      <c r="G133" s="1252"/>
      <c r="H133" s="1252"/>
      <c r="I133" s="1252"/>
      <c r="J133" s="1252"/>
      <c r="K133" s="2471"/>
    </row>
    <row r="134" spans="1:11" ht="20.100000000000001" customHeight="1" x14ac:dyDescent="0.25">
      <c r="A134" s="22"/>
      <c r="B134" s="11"/>
      <c r="C134" s="1252"/>
      <c r="D134" s="1249">
        <f t="shared" si="2"/>
        <v>0</v>
      </c>
      <c r="E134" s="1252"/>
      <c r="F134" s="1252"/>
      <c r="G134" s="1252"/>
      <c r="H134" s="1252"/>
      <c r="I134" s="1252"/>
      <c r="J134" s="1252"/>
      <c r="K134" s="2471"/>
    </row>
    <row r="135" spans="1:11" ht="20.100000000000001" customHeight="1" x14ac:dyDescent="0.25">
      <c r="A135" s="22"/>
      <c r="B135" s="11"/>
      <c r="C135" s="1252"/>
      <c r="D135" s="1249">
        <f t="shared" si="2"/>
        <v>0</v>
      </c>
      <c r="E135" s="1252"/>
      <c r="F135" s="1252"/>
      <c r="G135" s="1252"/>
      <c r="H135" s="1252"/>
      <c r="I135" s="1252"/>
      <c r="J135" s="1252"/>
      <c r="K135" s="2471"/>
    </row>
    <row r="136" spans="1:11" ht="20.100000000000001" customHeight="1" x14ac:dyDescent="0.25">
      <c r="A136" s="22"/>
      <c r="B136" s="11"/>
      <c r="C136" s="1252"/>
      <c r="D136" s="1249">
        <f t="shared" si="2"/>
        <v>0</v>
      </c>
      <c r="E136" s="1252"/>
      <c r="F136" s="1252"/>
      <c r="G136" s="1252"/>
      <c r="H136" s="1252"/>
      <c r="I136" s="1252"/>
      <c r="J136" s="1252"/>
      <c r="K136" s="2471"/>
    </row>
    <row r="137" spans="1:11" ht="20.100000000000001" customHeight="1" x14ac:dyDescent="0.25">
      <c r="A137" s="22"/>
      <c r="B137" s="11"/>
      <c r="C137" s="1252"/>
      <c r="D137" s="1249">
        <f t="shared" si="2"/>
        <v>0</v>
      </c>
      <c r="E137" s="1252"/>
      <c r="F137" s="1252"/>
      <c r="G137" s="1252"/>
      <c r="H137" s="1252"/>
      <c r="I137" s="1252"/>
      <c r="J137" s="1252"/>
      <c r="K137" s="2471"/>
    </row>
    <row r="138" spans="1:11" ht="20.100000000000001" customHeight="1" x14ac:dyDescent="0.25">
      <c r="A138" s="22"/>
      <c r="B138" s="11"/>
      <c r="C138" s="1252"/>
      <c r="D138" s="1249">
        <f t="shared" si="2"/>
        <v>0</v>
      </c>
      <c r="E138" s="1252"/>
      <c r="F138" s="1252"/>
      <c r="G138" s="1252"/>
      <c r="H138" s="1252"/>
      <c r="I138" s="1252"/>
      <c r="J138" s="1252"/>
      <c r="K138" s="2471"/>
    </row>
    <row r="139" spans="1:11" x14ac:dyDescent="0.25">
      <c r="A139" s="22"/>
      <c r="B139" s="11"/>
      <c r="C139" s="1252"/>
      <c r="D139" s="1249">
        <f t="shared" si="2"/>
        <v>0</v>
      </c>
      <c r="E139" s="1252"/>
      <c r="F139" s="1252"/>
      <c r="G139" s="1252"/>
      <c r="H139" s="1252"/>
      <c r="I139" s="1252"/>
      <c r="J139" s="1252"/>
      <c r="K139" s="2471"/>
    </row>
    <row r="140" spans="1:11" x14ac:dyDescent="0.25">
      <c r="A140" s="22"/>
      <c r="B140" s="11"/>
      <c r="C140" s="1252"/>
      <c r="D140" s="1249">
        <f t="shared" si="2"/>
        <v>0</v>
      </c>
      <c r="E140" s="1252"/>
      <c r="F140" s="1252"/>
      <c r="G140" s="1252"/>
      <c r="H140" s="1252"/>
      <c r="I140" s="1252"/>
      <c r="J140" s="1252"/>
      <c r="K140" s="2471"/>
    </row>
    <row r="141" spans="1:11" x14ac:dyDescent="0.25">
      <c r="A141" s="22"/>
      <c r="B141" s="11"/>
      <c r="C141" s="1252"/>
      <c r="D141" s="1249">
        <f t="shared" si="2"/>
        <v>0</v>
      </c>
      <c r="E141" s="1252"/>
      <c r="F141" s="1252"/>
      <c r="G141" s="1252"/>
      <c r="H141" s="1252"/>
      <c r="I141" s="1252"/>
      <c r="J141" s="1252"/>
      <c r="K141" s="2471"/>
    </row>
    <row r="142" spans="1:11" x14ac:dyDescent="0.25">
      <c r="A142" s="22"/>
      <c r="B142" s="11"/>
      <c r="C142" s="1252"/>
      <c r="D142" s="1249">
        <f t="shared" si="2"/>
        <v>0</v>
      </c>
      <c r="E142" s="1252"/>
      <c r="F142" s="1252"/>
      <c r="G142" s="1252"/>
      <c r="H142" s="1252"/>
      <c r="I142" s="1252"/>
      <c r="J142" s="1252"/>
      <c r="K142" s="2471"/>
    </row>
    <row r="143" spans="1:11" x14ac:dyDescent="0.25">
      <c r="A143" s="22"/>
      <c r="B143" s="11"/>
      <c r="C143" s="1252"/>
      <c r="D143" s="1249">
        <f t="shared" si="2"/>
        <v>0</v>
      </c>
      <c r="E143" s="1252"/>
      <c r="F143" s="1252"/>
      <c r="G143" s="1252"/>
      <c r="H143" s="1252"/>
      <c r="I143" s="1252"/>
      <c r="J143" s="1252"/>
      <c r="K143" s="2471"/>
    </row>
    <row r="144" spans="1:11" x14ac:dyDescent="0.25">
      <c r="A144" s="22"/>
      <c r="B144" s="11"/>
      <c r="C144" s="1252"/>
      <c r="D144" s="1249">
        <f t="shared" si="2"/>
        <v>0</v>
      </c>
      <c r="E144" s="1252"/>
      <c r="F144" s="1252"/>
      <c r="G144" s="1252"/>
      <c r="H144" s="1252"/>
      <c r="I144" s="1252"/>
      <c r="J144" s="1252"/>
      <c r="K144" s="2471"/>
    </row>
    <row r="145" spans="1:11" x14ac:dyDescent="0.25">
      <c r="A145" s="22"/>
      <c r="B145" s="11"/>
      <c r="C145" s="1252"/>
      <c r="D145" s="1249">
        <f t="shared" si="2"/>
        <v>0</v>
      </c>
      <c r="E145" s="1252"/>
      <c r="F145" s="1252"/>
      <c r="G145" s="1252"/>
      <c r="H145" s="1252"/>
      <c r="I145" s="1252"/>
      <c r="J145" s="1252"/>
      <c r="K145" s="2471"/>
    </row>
    <row r="146" spans="1:11" x14ac:dyDescent="0.25">
      <c r="A146" s="22"/>
      <c r="B146" s="11"/>
      <c r="C146" s="1252"/>
      <c r="D146" s="1249">
        <f t="shared" si="2"/>
        <v>0</v>
      </c>
      <c r="E146" s="1252"/>
      <c r="F146" s="1252"/>
      <c r="G146" s="1252"/>
      <c r="H146" s="1252"/>
      <c r="I146" s="1252"/>
      <c r="J146" s="1252"/>
      <c r="K146" s="2471"/>
    </row>
    <row r="147" spans="1:11" x14ac:dyDescent="0.25">
      <c r="A147" s="22"/>
      <c r="B147" s="11"/>
      <c r="C147" s="1252"/>
      <c r="D147" s="1249">
        <f t="shared" si="2"/>
        <v>0</v>
      </c>
      <c r="E147" s="1252"/>
      <c r="F147" s="1252"/>
      <c r="G147" s="1252"/>
      <c r="H147" s="1252"/>
      <c r="I147" s="1252"/>
      <c r="J147" s="1252"/>
      <c r="K147" s="2471"/>
    </row>
    <row r="148" spans="1:11" x14ac:dyDescent="0.25">
      <c r="A148" s="22"/>
      <c r="B148" s="11"/>
      <c r="C148" s="1252"/>
      <c r="D148" s="1249">
        <f t="shared" si="2"/>
        <v>0</v>
      </c>
      <c r="E148" s="1252"/>
      <c r="F148" s="1252"/>
      <c r="G148" s="1252"/>
      <c r="H148" s="1252"/>
      <c r="I148" s="1252"/>
      <c r="J148" s="1252"/>
      <c r="K148" s="2471"/>
    </row>
    <row r="149" spans="1:11" x14ac:dyDescent="0.25">
      <c r="A149" s="22"/>
      <c r="B149" s="11"/>
      <c r="C149" s="1252"/>
      <c r="D149" s="1249">
        <f t="shared" si="2"/>
        <v>0</v>
      </c>
      <c r="E149" s="1252"/>
      <c r="F149" s="1252"/>
      <c r="G149" s="1252"/>
      <c r="H149" s="1252"/>
      <c r="I149" s="1252"/>
      <c r="J149" s="1252"/>
      <c r="K149" s="2471"/>
    </row>
    <row r="150" spans="1:11" x14ac:dyDescent="0.25">
      <c r="A150" s="22"/>
      <c r="B150" s="11"/>
      <c r="C150" s="1252"/>
      <c r="D150" s="1249">
        <f t="shared" si="2"/>
        <v>0</v>
      </c>
      <c r="E150" s="1252"/>
      <c r="F150" s="1252"/>
      <c r="G150" s="1252"/>
      <c r="H150" s="1252"/>
      <c r="I150" s="1252"/>
      <c r="J150" s="1252"/>
      <c r="K150" s="2471"/>
    </row>
    <row r="151" spans="1:11" x14ac:dyDescent="0.25">
      <c r="A151" s="22"/>
      <c r="B151" s="11"/>
      <c r="C151" s="1252"/>
      <c r="D151" s="1249">
        <f t="shared" si="2"/>
        <v>0</v>
      </c>
      <c r="E151" s="1252"/>
      <c r="F151" s="1252"/>
      <c r="G151" s="1252"/>
      <c r="H151" s="1252"/>
      <c r="I151" s="1252"/>
      <c r="J151" s="1252"/>
      <c r="K151" s="2471"/>
    </row>
    <row r="152" spans="1:11" x14ac:dyDescent="0.25">
      <c r="A152" s="22"/>
      <c r="B152" s="11"/>
      <c r="C152" s="1252"/>
      <c r="D152" s="1249">
        <f t="shared" si="2"/>
        <v>0</v>
      </c>
      <c r="E152" s="1252"/>
      <c r="F152" s="1252"/>
      <c r="G152" s="1252"/>
      <c r="H152" s="1252"/>
      <c r="I152" s="1252"/>
      <c r="J152" s="1252"/>
      <c r="K152" s="2471"/>
    </row>
    <row r="153" spans="1:11" x14ac:dyDescent="0.25">
      <c r="A153" s="22"/>
      <c r="B153" s="11"/>
      <c r="C153" s="1252"/>
      <c r="D153" s="1249">
        <f t="shared" si="2"/>
        <v>0</v>
      </c>
      <c r="E153" s="1252"/>
      <c r="F153" s="1252"/>
      <c r="G153" s="1252"/>
      <c r="H153" s="1252"/>
      <c r="I153" s="1252"/>
      <c r="J153" s="1252"/>
      <c r="K153" s="2471"/>
    </row>
    <row r="154" spans="1:11" x14ac:dyDescent="0.25">
      <c r="A154" s="22"/>
      <c r="B154" s="11"/>
      <c r="C154" s="1252"/>
      <c r="D154" s="1249">
        <f t="shared" si="2"/>
        <v>0</v>
      </c>
      <c r="E154" s="1252"/>
      <c r="F154" s="1252"/>
      <c r="G154" s="1252"/>
      <c r="H154" s="1252"/>
      <c r="I154" s="1252"/>
      <c r="J154" s="1252"/>
      <c r="K154" s="2471"/>
    </row>
    <row r="155" spans="1:11" x14ac:dyDescent="0.25">
      <c r="A155" s="22"/>
      <c r="B155" s="11"/>
      <c r="C155" s="1252"/>
      <c r="D155" s="1249">
        <f t="shared" si="2"/>
        <v>0</v>
      </c>
      <c r="E155" s="1252"/>
      <c r="F155" s="1252"/>
      <c r="G155" s="1252"/>
      <c r="H155" s="1252"/>
      <c r="I155" s="1252"/>
      <c r="J155" s="1252"/>
      <c r="K155" s="2471"/>
    </row>
    <row r="156" spans="1:11" x14ac:dyDescent="0.25">
      <c r="A156" s="22"/>
      <c r="B156" s="11"/>
      <c r="C156" s="1252"/>
      <c r="D156" s="1249">
        <f t="shared" si="2"/>
        <v>0</v>
      </c>
      <c r="E156" s="1252"/>
      <c r="F156" s="1252"/>
      <c r="G156" s="1252"/>
      <c r="H156" s="1252"/>
      <c r="I156" s="1252"/>
      <c r="J156" s="1252"/>
      <c r="K156" s="2471"/>
    </row>
    <row r="157" spans="1:11" x14ac:dyDescent="0.25">
      <c r="A157" s="22"/>
      <c r="B157" s="11"/>
      <c r="C157" s="1252"/>
      <c r="D157" s="1249">
        <f t="shared" si="2"/>
        <v>0</v>
      </c>
      <c r="E157" s="1252"/>
      <c r="F157" s="1252"/>
      <c r="G157" s="1252"/>
      <c r="H157" s="1252"/>
      <c r="I157" s="1252"/>
      <c r="J157" s="1252"/>
      <c r="K157" s="2471"/>
    </row>
    <row r="158" spans="1:11" x14ac:dyDescent="0.25">
      <c r="A158" s="22"/>
      <c r="B158" s="11"/>
      <c r="C158" s="1252"/>
      <c r="D158" s="1249"/>
      <c r="E158" s="1252"/>
      <c r="F158" s="1252"/>
      <c r="G158" s="1252"/>
      <c r="H158" s="1252"/>
      <c r="I158" s="1252"/>
      <c r="J158" s="1252"/>
      <c r="K158" s="2471"/>
    </row>
    <row r="159" spans="1:11" x14ac:dyDescent="0.25">
      <c r="C159" s="1252"/>
      <c r="D159" s="1252"/>
      <c r="E159" s="1252"/>
      <c r="F159" s="1252"/>
      <c r="G159" s="1252"/>
      <c r="H159" s="1252"/>
      <c r="I159" s="1252"/>
      <c r="J159" s="1252"/>
      <c r="K159" s="2471"/>
    </row>
  </sheetData>
  <autoFilter ref="B6:K6"/>
  <customSheetViews>
    <customSheetView guid="{A61807DE-1A9F-4D9E-AA9C-2C2A4B8D3195}" showAutoFilter="1">
      <pane ySplit="6" topLeftCell="A43" activePane="bottomLeft" state="frozen"/>
      <selection pane="bottomLeft" activeCell="K53" sqref="K53"/>
      <pageMargins left="0.7" right="0.7" top="0.75" bottom="0.75" header="0.3" footer="0.3"/>
      <pageSetup paperSize="9" orientation="portrait" r:id="rId1"/>
      <autoFilter ref="B6:B157"/>
    </customSheetView>
    <customSheetView guid="{C5727CAE-36E7-4F5C-A23D-3D3BFC529126}" showAutoFilter="1">
      <pane ySplit="6" topLeftCell="A43" activePane="bottomLeft" state="frozen"/>
      <selection pane="bottomLeft" activeCell="K53" sqref="K53"/>
      <pageMargins left="0.7" right="0.7" top="0.75" bottom="0.75" header="0.3" footer="0.3"/>
      <pageSetup paperSize="9" orientation="portrait" r:id="rId2"/>
      <autoFilter ref="B6:B157"/>
    </customSheetView>
    <customSheetView guid="{DA733677-58EB-43A1-AB08-BCD2B2774334}" showAutoFilter="1">
      <pane ySplit="6" topLeftCell="A43" activePane="bottomLeft" state="frozen"/>
      <selection pane="bottomLeft" activeCell="K53" sqref="K53"/>
      <pageMargins left="0.7" right="0.7" top="0.75" bottom="0.75" header="0.3" footer="0.3"/>
      <pageSetup paperSize="9" orientation="portrait" r:id="rId3"/>
      <autoFilter ref="B6:B157"/>
    </customSheetView>
  </customSheetViews>
  <mergeCells count="55">
    <mergeCell ref="C58:J58"/>
    <mergeCell ref="C56:J56"/>
    <mergeCell ref="C54:J54"/>
    <mergeCell ref="A54:A55"/>
    <mergeCell ref="C55:J55"/>
    <mergeCell ref="A49:A50"/>
    <mergeCell ref="C49:J49"/>
    <mergeCell ref="C52:J52"/>
    <mergeCell ref="C45:J45"/>
    <mergeCell ref="A5:B5"/>
    <mergeCell ref="C8:J8"/>
    <mergeCell ref="C7:J7"/>
    <mergeCell ref="I5:J5"/>
    <mergeCell ref="C26:J26"/>
    <mergeCell ref="C29:J29"/>
    <mergeCell ref="C5:F5"/>
    <mergeCell ref="C12:J12"/>
    <mergeCell ref="C10:J10"/>
    <mergeCell ref="C9:J9"/>
    <mergeCell ref="A33:A34"/>
    <mergeCell ref="C40:J40"/>
    <mergeCell ref="C47:J47"/>
    <mergeCell ref="C14:J14"/>
    <mergeCell ref="C20:J20"/>
    <mergeCell ref="C17:J17"/>
    <mergeCell ref="C18:J18"/>
    <mergeCell ref="C27:J27"/>
    <mergeCell ref="C23:J23"/>
    <mergeCell ref="C37:J37"/>
    <mergeCell ref="C30:J30"/>
    <mergeCell ref="C32:J32"/>
    <mergeCell ref="C31:J31"/>
    <mergeCell ref="C44:J44"/>
    <mergeCell ref="C43:J43"/>
    <mergeCell ref="C21:J21"/>
    <mergeCell ref="C34:J34"/>
    <mergeCell ref="C41:J41"/>
    <mergeCell ref="A1:L1"/>
    <mergeCell ref="A2:B2"/>
    <mergeCell ref="C2:F2"/>
    <mergeCell ref="G2:H2"/>
    <mergeCell ref="I2:J2"/>
    <mergeCell ref="K2:L2"/>
    <mergeCell ref="K3:L3"/>
    <mergeCell ref="K4:L4"/>
    <mergeCell ref="K5:L5"/>
    <mergeCell ref="H39:J39"/>
    <mergeCell ref="A3:B3"/>
    <mergeCell ref="I3:J3"/>
    <mergeCell ref="G3:H3"/>
    <mergeCell ref="C3:F3"/>
    <mergeCell ref="C4:F4"/>
    <mergeCell ref="G4:H4"/>
    <mergeCell ref="I4:J4"/>
    <mergeCell ref="A4:B4"/>
  </mergeCells>
  <hyperlinks>
    <hyperlink ref="B21" r:id="rId4"/>
    <hyperlink ref="B32" r:id="rId5"/>
  </hyperlinks>
  <pageMargins left="0.7" right="0.7" top="0.75" bottom="0.75" header="0.3" footer="0.3"/>
  <pageSetup paperSize="9" orientation="portrait" r:id="rId6"/>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1:X761"/>
  <sheetViews>
    <sheetView workbookViewId="0">
      <pane ySplit="6" topLeftCell="A31" activePane="bottomLeft" state="frozen"/>
      <selection activeCell="C163" sqref="C163:J163"/>
      <selection pane="bottomLeft" activeCell="E35" sqref="E35"/>
    </sheetView>
  </sheetViews>
  <sheetFormatPr defaultRowHeight="12.75" x14ac:dyDescent="0.2"/>
  <cols>
    <col min="1" max="1" width="11.28515625" style="2127" bestFit="1" customWidth="1"/>
    <col min="2" max="2" width="10.42578125" style="2127" customWidth="1"/>
    <col min="3" max="11" width="12.85546875" style="2127" customWidth="1"/>
    <col min="12" max="12" width="51" style="2127" customWidth="1"/>
    <col min="13" max="16384" width="9.140625" style="2127"/>
  </cols>
  <sheetData>
    <row r="1" spans="1:24" s="2120" customFormat="1" ht="30.75" customHeight="1" thickTop="1" x14ac:dyDescent="0.25">
      <c r="A1" s="4251" t="s">
        <v>3620</v>
      </c>
      <c r="B1" s="4252"/>
      <c r="C1" s="4252"/>
      <c r="D1" s="4252"/>
      <c r="E1" s="4252"/>
      <c r="F1" s="4252"/>
      <c r="G1" s="4252"/>
      <c r="H1" s="4252"/>
      <c r="I1" s="4252"/>
      <c r="J1" s="4252"/>
      <c r="K1" s="4252"/>
      <c r="L1" s="4253"/>
      <c r="M1" s="2127"/>
      <c r="N1" s="2127"/>
      <c r="O1" s="2127"/>
      <c r="P1" s="2127"/>
      <c r="Q1" s="2127"/>
      <c r="R1" s="2127"/>
      <c r="S1" s="2127"/>
      <c r="T1" s="2127"/>
      <c r="U1" s="2127"/>
      <c r="V1" s="2127"/>
      <c r="W1" s="2127"/>
      <c r="X1" s="2127"/>
    </row>
    <row r="2" spans="1:24" s="2123" customFormat="1" ht="20.25" customHeight="1" x14ac:dyDescent="0.25">
      <c r="A2" s="4254" t="s">
        <v>259</v>
      </c>
      <c r="B2" s="4255"/>
      <c r="C2" s="4303">
        <f>25*(25+125+59)</f>
        <v>5225</v>
      </c>
      <c r="D2" s="4304"/>
      <c r="E2" s="4304"/>
      <c r="F2" s="4305"/>
      <c r="G2" s="4421"/>
      <c r="H2" s="4422"/>
      <c r="I2" s="4256" t="s">
        <v>260</v>
      </c>
      <c r="J2" s="4257"/>
      <c r="K2" s="4415" t="s">
        <v>499</v>
      </c>
      <c r="L2" s="4416"/>
      <c r="M2" s="2127"/>
      <c r="N2" s="2127"/>
      <c r="O2" s="2127"/>
      <c r="P2" s="2127"/>
      <c r="Q2" s="2127"/>
      <c r="R2" s="2127"/>
      <c r="S2" s="2127"/>
      <c r="T2" s="2127"/>
      <c r="U2" s="2127"/>
      <c r="V2" s="2127"/>
      <c r="W2" s="2127"/>
      <c r="X2" s="2127"/>
    </row>
    <row r="3" spans="1:24" s="2123" customFormat="1" ht="20.25" customHeight="1" x14ac:dyDescent="0.25">
      <c r="A3" s="4254" t="s">
        <v>261</v>
      </c>
      <c r="B3" s="4255"/>
      <c r="C3" s="4303" t="s">
        <v>3624</v>
      </c>
      <c r="D3" s="4304"/>
      <c r="E3" s="4304"/>
      <c r="F3" s="4305"/>
      <c r="G3" s="4306"/>
      <c r="H3" s="4307"/>
      <c r="I3" s="4256" t="s">
        <v>262</v>
      </c>
      <c r="J3" s="4257"/>
      <c r="K3" s="4415" t="s">
        <v>3398</v>
      </c>
      <c r="L3" s="4416"/>
      <c r="M3" s="2127"/>
      <c r="N3" s="2127"/>
      <c r="O3" s="2127"/>
      <c r="P3" s="2127"/>
      <c r="Q3" s="2127"/>
      <c r="R3" s="2127"/>
      <c r="S3" s="2127"/>
      <c r="T3" s="2127"/>
      <c r="U3" s="2127"/>
      <c r="V3" s="2127"/>
      <c r="W3" s="2127"/>
      <c r="X3" s="2127"/>
    </row>
    <row r="4" spans="1:24" s="2123" customFormat="1" ht="20.25" customHeight="1" x14ac:dyDescent="0.25">
      <c r="A4" s="4254" t="s">
        <v>263</v>
      </c>
      <c r="B4" s="4255"/>
      <c r="C4" s="4303" t="s">
        <v>408</v>
      </c>
      <c r="D4" s="4304"/>
      <c r="E4" s="4304"/>
      <c r="F4" s="4305"/>
      <c r="G4" s="4281"/>
      <c r="H4" s="4282"/>
      <c r="I4" s="4256" t="s">
        <v>264</v>
      </c>
      <c r="J4" s="4257"/>
      <c r="K4" s="4417" t="s">
        <v>3535</v>
      </c>
      <c r="L4" s="4418"/>
      <c r="M4" s="2127"/>
      <c r="N4" s="2127"/>
      <c r="O4" s="2127"/>
      <c r="P4" s="2127"/>
      <c r="Q4" s="2127"/>
      <c r="R4" s="2127"/>
      <c r="S4" s="2127"/>
      <c r="T4" s="2127"/>
      <c r="U4" s="2127"/>
      <c r="V4" s="2127"/>
      <c r="W4" s="2127"/>
      <c r="X4" s="2127"/>
    </row>
    <row r="5" spans="1:24" s="2123" customFormat="1" ht="74.25" customHeight="1" thickBot="1" x14ac:dyDescent="0.3">
      <c r="A5" s="4267" t="s">
        <v>265</v>
      </c>
      <c r="B5" s="4268"/>
      <c r="C5" s="4292" t="s">
        <v>4575</v>
      </c>
      <c r="D5" s="4293"/>
      <c r="E5" s="4293"/>
      <c r="F5" s="4294"/>
      <c r="G5" s="4272"/>
      <c r="H5" s="4273"/>
      <c r="I5" s="4256" t="s">
        <v>397</v>
      </c>
      <c r="J5" s="4257"/>
      <c r="K5" s="4419" t="s">
        <v>3950</v>
      </c>
      <c r="L5" s="4420"/>
      <c r="M5" s="2127"/>
      <c r="N5" s="2127"/>
      <c r="O5" s="2127"/>
      <c r="P5" s="2127"/>
      <c r="Q5" s="2127"/>
      <c r="R5" s="2127"/>
      <c r="S5" s="2127"/>
      <c r="T5" s="2127"/>
      <c r="U5" s="2127"/>
      <c r="V5" s="2127"/>
      <c r="W5" s="2127"/>
      <c r="X5" s="2127"/>
    </row>
    <row r="6" spans="1:24" s="2128" customFormat="1" ht="43.5" customHeight="1" thickTop="1" thickBot="1" x14ac:dyDescent="0.3">
      <c r="A6" s="2124" t="s">
        <v>1</v>
      </c>
      <c r="B6" s="2125" t="s">
        <v>0</v>
      </c>
      <c r="C6" s="2125" t="s">
        <v>2</v>
      </c>
      <c r="D6" s="2125" t="s">
        <v>3</v>
      </c>
      <c r="E6" s="2125" t="s">
        <v>4</v>
      </c>
      <c r="F6" s="2125" t="s">
        <v>5</v>
      </c>
      <c r="G6" s="2125" t="s">
        <v>6</v>
      </c>
      <c r="H6" s="2125" t="s">
        <v>7</v>
      </c>
      <c r="I6" s="2125" t="s">
        <v>8</v>
      </c>
      <c r="J6" s="2125" t="s">
        <v>9</v>
      </c>
      <c r="K6" s="2744" t="s">
        <v>3817</v>
      </c>
      <c r="L6" s="2126" t="s">
        <v>10</v>
      </c>
      <c r="M6" s="2127"/>
      <c r="N6" s="2127"/>
      <c r="O6" s="2127"/>
      <c r="P6" s="2127"/>
      <c r="Q6" s="2127"/>
      <c r="R6" s="2127"/>
      <c r="S6" s="2127"/>
      <c r="T6" s="2127"/>
      <c r="U6" s="2127"/>
      <c r="V6" s="2127"/>
      <c r="W6" s="2127"/>
      <c r="X6" s="2127"/>
    </row>
    <row r="7" spans="1:24" ht="105.75" customHeight="1" thickTop="1" x14ac:dyDescent="0.2">
      <c r="A7" s="2129">
        <v>43960</v>
      </c>
      <c r="B7" s="2130" t="s">
        <v>62</v>
      </c>
      <c r="C7" s="4274" t="s">
        <v>3629</v>
      </c>
      <c r="D7" s="4275"/>
      <c r="E7" s="4275"/>
      <c r="F7" s="4275"/>
      <c r="G7" s="4275"/>
      <c r="H7" s="4275"/>
      <c r="I7" s="4275"/>
      <c r="J7" s="4276"/>
      <c r="K7" s="2832" t="s">
        <v>2119</v>
      </c>
      <c r="L7" s="2131" t="s">
        <v>3628</v>
      </c>
    </row>
    <row r="8" spans="1:24" ht="31.5" x14ac:dyDescent="0.25">
      <c r="A8" s="2132">
        <v>43966</v>
      </c>
      <c r="B8" s="2133" t="s">
        <v>12</v>
      </c>
      <c r="C8" s="2135">
        <v>120</v>
      </c>
      <c r="D8" s="2135">
        <v>36</v>
      </c>
      <c r="E8" s="2135">
        <v>70</v>
      </c>
      <c r="F8" s="2135" t="s">
        <v>159</v>
      </c>
      <c r="G8" s="2135">
        <v>105</v>
      </c>
      <c r="H8" s="2134"/>
      <c r="I8" s="2134"/>
      <c r="J8" s="2134"/>
      <c r="K8" s="2655"/>
      <c r="L8" s="2121" t="s">
        <v>3633</v>
      </c>
    </row>
    <row r="9" spans="1:24" ht="15.75" x14ac:dyDescent="0.25">
      <c r="A9" s="2410">
        <v>43981</v>
      </c>
      <c r="B9" s="2306" t="s">
        <v>4</v>
      </c>
      <c r="C9" s="2311"/>
      <c r="D9" s="2307"/>
      <c r="E9" s="2311">
        <v>60</v>
      </c>
      <c r="F9" s="2311"/>
      <c r="G9" s="2311"/>
      <c r="H9" s="2311"/>
      <c r="I9" s="2311"/>
      <c r="J9" s="2311"/>
      <c r="K9" s="2602"/>
      <c r="L9" s="2308"/>
    </row>
    <row r="10" spans="1:24" ht="15.75" x14ac:dyDescent="0.25">
      <c r="A10" s="2410">
        <v>44012</v>
      </c>
      <c r="B10" s="2306" t="s">
        <v>4</v>
      </c>
      <c r="C10" s="2311"/>
      <c r="D10" s="2307"/>
      <c r="E10" s="2311">
        <v>60</v>
      </c>
      <c r="F10" s="2311"/>
      <c r="G10" s="2311"/>
      <c r="H10" s="2311"/>
      <c r="I10" s="2311"/>
      <c r="J10" s="2311"/>
      <c r="K10" s="2602"/>
      <c r="L10" s="2308"/>
    </row>
    <row r="11" spans="1:24" ht="15.75" x14ac:dyDescent="0.25">
      <c r="A11" s="2132">
        <v>44018</v>
      </c>
      <c r="B11" s="2133" t="s">
        <v>186</v>
      </c>
      <c r="C11" s="2134"/>
      <c r="D11" s="2135" t="s">
        <v>301</v>
      </c>
      <c r="E11" s="2134"/>
      <c r="F11" s="2134"/>
      <c r="G11" s="2134"/>
      <c r="H11" s="2134">
        <v>1000</v>
      </c>
      <c r="I11" s="2134">
        <v>100</v>
      </c>
      <c r="J11" s="2134"/>
      <c r="K11" s="2655"/>
      <c r="L11" s="2121"/>
    </row>
    <row r="12" spans="1:24" ht="15.75" x14ac:dyDescent="0.25">
      <c r="A12" s="2410">
        <v>44042</v>
      </c>
      <c r="B12" s="2306" t="s">
        <v>4</v>
      </c>
      <c r="C12" s="2311"/>
      <c r="D12" s="2307"/>
      <c r="E12" s="2311">
        <v>63</v>
      </c>
      <c r="F12" s="2311"/>
      <c r="G12" s="2311"/>
      <c r="H12" s="2311"/>
      <c r="I12" s="2311"/>
      <c r="J12" s="2311"/>
      <c r="K12" s="2852"/>
      <c r="L12" s="2308"/>
    </row>
    <row r="13" spans="1:24" ht="15.75" x14ac:dyDescent="0.25">
      <c r="A13" s="2132">
        <v>44070</v>
      </c>
      <c r="B13" s="2133" t="s">
        <v>186</v>
      </c>
      <c r="C13" s="2134"/>
      <c r="D13" s="2135" t="s">
        <v>301</v>
      </c>
      <c r="E13" s="2134"/>
      <c r="F13" s="2134"/>
      <c r="G13" s="2134"/>
      <c r="H13" s="2134">
        <v>760</v>
      </c>
      <c r="I13" s="2134">
        <v>100</v>
      </c>
      <c r="J13" s="2134"/>
      <c r="K13" s="2655"/>
      <c r="L13" s="2121" t="s">
        <v>87</v>
      </c>
    </row>
    <row r="14" spans="1:24" ht="18.75" customHeight="1" x14ac:dyDescent="0.25">
      <c r="A14" s="2410">
        <v>44073</v>
      </c>
      <c r="B14" s="2306" t="s">
        <v>4</v>
      </c>
      <c r="C14" s="2311"/>
      <c r="D14" s="2307"/>
      <c r="E14" s="2311">
        <v>65</v>
      </c>
      <c r="F14" s="2311"/>
      <c r="G14" s="2311"/>
      <c r="H14" s="2311"/>
      <c r="I14" s="2311"/>
      <c r="J14" s="2311"/>
      <c r="K14" s="2885"/>
      <c r="L14" s="2308"/>
    </row>
    <row r="15" spans="1:24" ht="63" customHeight="1" x14ac:dyDescent="0.2">
      <c r="A15" s="2129">
        <v>44085</v>
      </c>
      <c r="B15" s="2130" t="s">
        <v>2276</v>
      </c>
      <c r="C15" s="4274" t="s">
        <v>3958</v>
      </c>
      <c r="D15" s="4301"/>
      <c r="E15" s="4301"/>
      <c r="F15" s="4301"/>
      <c r="G15" s="4301"/>
      <c r="H15" s="4301"/>
      <c r="I15" s="4301"/>
      <c r="J15" s="4302"/>
      <c r="K15" s="2858" t="s">
        <v>1908</v>
      </c>
      <c r="L15" s="2877" t="s">
        <v>3919</v>
      </c>
    </row>
    <row r="16" spans="1:24" ht="31.5" x14ac:dyDescent="0.25">
      <c r="A16" s="4260">
        <v>44090</v>
      </c>
      <c r="B16" s="2133" t="s">
        <v>12</v>
      </c>
      <c r="C16" s="2134">
        <v>15</v>
      </c>
      <c r="D16" s="2135">
        <f>+C16-(E16/100*C16)</f>
        <v>14.85</v>
      </c>
      <c r="E16" s="2134">
        <v>1</v>
      </c>
      <c r="F16" s="2134" t="s">
        <v>159</v>
      </c>
      <c r="G16" s="2134">
        <v>30</v>
      </c>
      <c r="H16" s="2134"/>
      <c r="I16" s="2134"/>
      <c r="J16" s="2134"/>
      <c r="K16" s="2655"/>
      <c r="L16" s="2121" t="s">
        <v>3927</v>
      </c>
    </row>
    <row r="17" spans="1:12" ht="15.75" x14ac:dyDescent="0.25">
      <c r="A17" s="4261"/>
      <c r="B17" s="2133" t="s">
        <v>186</v>
      </c>
      <c r="C17" s="2134"/>
      <c r="D17" s="2135" t="s">
        <v>301</v>
      </c>
      <c r="E17" s="2134"/>
      <c r="F17" s="2134"/>
      <c r="G17" s="2134"/>
      <c r="H17" s="2134">
        <v>5850</v>
      </c>
      <c r="I17" s="2134">
        <v>100</v>
      </c>
      <c r="J17" s="2134"/>
      <c r="K17" s="2655"/>
      <c r="L17" s="2121" t="s">
        <v>3928</v>
      </c>
    </row>
    <row r="18" spans="1:12" ht="15.75" x14ac:dyDescent="0.25">
      <c r="A18" s="2132">
        <v>44091</v>
      </c>
      <c r="B18" s="2133" t="s">
        <v>186</v>
      </c>
      <c r="C18" s="2134"/>
      <c r="D18" s="2135" t="s">
        <v>301</v>
      </c>
      <c r="E18" s="2134"/>
      <c r="F18" s="2134"/>
      <c r="G18" s="2134"/>
      <c r="H18" s="2134">
        <v>5850</v>
      </c>
      <c r="I18" s="2134">
        <v>100</v>
      </c>
      <c r="J18" s="2134"/>
      <c r="K18" s="2655"/>
      <c r="L18" s="2121"/>
    </row>
    <row r="19" spans="1:12" ht="15.75" x14ac:dyDescent="0.25">
      <c r="A19" s="2132">
        <v>44095</v>
      </c>
      <c r="B19" s="2133" t="s">
        <v>186</v>
      </c>
      <c r="C19" s="2134"/>
      <c r="D19" s="2135" t="s">
        <v>301</v>
      </c>
      <c r="E19" s="2134"/>
      <c r="F19" s="2134"/>
      <c r="G19" s="2134"/>
      <c r="H19" s="2134"/>
      <c r="I19" s="2134"/>
      <c r="J19" s="2134">
        <v>5135</v>
      </c>
      <c r="K19" s="2655"/>
      <c r="L19" s="2121"/>
    </row>
    <row r="20" spans="1:12" ht="52.5" customHeight="1" x14ac:dyDescent="0.2">
      <c r="A20" s="2129">
        <v>44098</v>
      </c>
      <c r="B20" s="2130" t="s">
        <v>2276</v>
      </c>
      <c r="C20" s="4274" t="s">
        <v>3949</v>
      </c>
      <c r="D20" s="4301"/>
      <c r="E20" s="4301"/>
      <c r="F20" s="4301"/>
      <c r="G20" s="4301"/>
      <c r="H20" s="4301"/>
      <c r="I20" s="4301"/>
      <c r="J20" s="4302"/>
      <c r="K20" s="2899" t="s">
        <v>3943</v>
      </c>
      <c r="L20" s="2900" t="s">
        <v>3944</v>
      </c>
    </row>
    <row r="21" spans="1:12" ht="31.5" x14ac:dyDescent="0.25">
      <c r="A21" s="2132">
        <v>44104</v>
      </c>
      <c r="B21" s="2133" t="s">
        <v>12</v>
      </c>
      <c r="C21" s="2134">
        <v>267</v>
      </c>
      <c r="D21" s="2135">
        <f t="shared" ref="D21:D79" si="0">+C21*(100-E21)/100</f>
        <v>26.7</v>
      </c>
      <c r="E21" s="2134">
        <v>90</v>
      </c>
      <c r="F21" s="2134" t="s">
        <v>159</v>
      </c>
      <c r="G21" s="2134">
        <v>115</v>
      </c>
      <c r="H21" s="2134"/>
      <c r="I21" s="2134"/>
      <c r="J21" s="2134"/>
      <c r="K21" s="2655"/>
      <c r="L21" s="2121" t="s">
        <v>3952</v>
      </c>
    </row>
    <row r="22" spans="1:12" ht="18.75" customHeight="1" x14ac:dyDescent="0.25">
      <c r="A22" s="2410">
        <v>44104</v>
      </c>
      <c r="B22" s="2306" t="s">
        <v>4</v>
      </c>
      <c r="C22" s="2311"/>
      <c r="D22" s="2307"/>
      <c r="E22" s="2311">
        <v>90</v>
      </c>
      <c r="F22" s="2311"/>
      <c r="G22" s="2311"/>
      <c r="H22" s="2311"/>
      <c r="I22" s="2311"/>
      <c r="J22" s="2311"/>
      <c r="K22" s="3126"/>
      <c r="L22" s="2308"/>
    </row>
    <row r="23" spans="1:12" ht="18.75" customHeight="1" x14ac:dyDescent="0.25">
      <c r="A23" s="2410">
        <v>44134</v>
      </c>
      <c r="B23" s="2306" t="s">
        <v>4</v>
      </c>
      <c r="C23" s="2311"/>
      <c r="D23" s="2307"/>
      <c r="E23" s="2311">
        <v>90</v>
      </c>
      <c r="F23" s="2311"/>
      <c r="G23" s="2311"/>
      <c r="H23" s="2311"/>
      <c r="I23" s="2311"/>
      <c r="J23" s="2311"/>
      <c r="K23" s="3126"/>
      <c r="L23" s="2308"/>
    </row>
    <row r="24" spans="1:12" ht="18.75" customHeight="1" x14ac:dyDescent="0.25">
      <c r="A24" s="2410">
        <v>44165</v>
      </c>
      <c r="B24" s="2306" t="s">
        <v>4</v>
      </c>
      <c r="C24" s="2311"/>
      <c r="D24" s="2307"/>
      <c r="E24" s="2311">
        <v>90</v>
      </c>
      <c r="F24" s="2311"/>
      <c r="G24" s="2311"/>
      <c r="H24" s="2311"/>
      <c r="I24" s="2311"/>
      <c r="J24" s="2311"/>
      <c r="K24" s="3126"/>
      <c r="L24" s="2308"/>
    </row>
    <row r="25" spans="1:12" ht="18.75" customHeight="1" x14ac:dyDescent="0.25">
      <c r="A25" s="2410">
        <v>44195</v>
      </c>
      <c r="B25" s="2306" t="s">
        <v>4</v>
      </c>
      <c r="C25" s="2311"/>
      <c r="D25" s="2307"/>
      <c r="E25" s="2311">
        <v>90</v>
      </c>
      <c r="F25" s="2311"/>
      <c r="G25" s="2311"/>
      <c r="H25" s="2311"/>
      <c r="I25" s="2311"/>
      <c r="J25" s="2311"/>
      <c r="K25" s="3126"/>
      <c r="L25" s="2308"/>
    </row>
    <row r="26" spans="1:12" ht="15.75" x14ac:dyDescent="0.25">
      <c r="A26" s="2132">
        <v>44205</v>
      </c>
      <c r="B26" s="2133" t="s">
        <v>186</v>
      </c>
      <c r="C26" s="2134"/>
      <c r="D26" s="2135" t="s">
        <v>301</v>
      </c>
      <c r="E26" s="2134"/>
      <c r="F26" s="2134"/>
      <c r="G26" s="2134"/>
      <c r="H26" s="2134">
        <v>1450</v>
      </c>
      <c r="I26" s="2134">
        <v>100</v>
      </c>
      <c r="J26" s="2134"/>
      <c r="K26" s="2655"/>
      <c r="L26" s="2121" t="s">
        <v>40</v>
      </c>
    </row>
    <row r="27" spans="1:12" ht="18.75" customHeight="1" x14ac:dyDescent="0.25">
      <c r="A27" s="2410">
        <v>44227</v>
      </c>
      <c r="B27" s="2306" t="s">
        <v>4</v>
      </c>
      <c r="C27" s="2311"/>
      <c r="D27" s="2307"/>
      <c r="E27" s="2311">
        <v>90</v>
      </c>
      <c r="F27" s="2311"/>
      <c r="G27" s="2311"/>
      <c r="H27" s="2311"/>
      <c r="I27" s="2311"/>
      <c r="J27" s="2311"/>
      <c r="K27" s="3126"/>
      <c r="L27" s="2308"/>
    </row>
    <row r="28" spans="1:12" ht="15.75" x14ac:dyDescent="0.25">
      <c r="A28" s="2132">
        <v>44237</v>
      </c>
      <c r="B28" s="2133" t="s">
        <v>12</v>
      </c>
      <c r="C28" s="2134">
        <v>315</v>
      </c>
      <c r="D28" s="2135">
        <f t="shared" si="0"/>
        <v>12.6</v>
      </c>
      <c r="E28" s="2134">
        <v>96</v>
      </c>
      <c r="F28" s="2134" t="s">
        <v>159</v>
      </c>
      <c r="G28" s="2134">
        <v>120</v>
      </c>
      <c r="H28" s="2134"/>
      <c r="I28" s="2134"/>
      <c r="J28" s="2134"/>
      <c r="K28" s="2655"/>
      <c r="L28" s="2121" t="s">
        <v>2668</v>
      </c>
    </row>
    <row r="29" spans="1:12" ht="18.75" customHeight="1" x14ac:dyDescent="0.25">
      <c r="A29" s="2410">
        <v>44255</v>
      </c>
      <c r="B29" s="2306" t="s">
        <v>4</v>
      </c>
      <c r="C29" s="2311"/>
      <c r="D29" s="2307"/>
      <c r="E29" s="2311">
        <v>96</v>
      </c>
      <c r="F29" s="2311"/>
      <c r="G29" s="2311"/>
      <c r="H29" s="2311"/>
      <c r="I29" s="2311"/>
      <c r="J29" s="2311"/>
      <c r="K29" s="3126"/>
      <c r="L29" s="2308"/>
    </row>
    <row r="30" spans="1:12" ht="18.75" customHeight="1" x14ac:dyDescent="0.25">
      <c r="A30" s="2410">
        <v>44285</v>
      </c>
      <c r="B30" s="2306" t="s">
        <v>4</v>
      </c>
      <c r="C30" s="2311"/>
      <c r="D30" s="2307"/>
      <c r="E30" s="2311">
        <v>96</v>
      </c>
      <c r="F30" s="2311"/>
      <c r="G30" s="2311"/>
      <c r="H30" s="2311"/>
      <c r="I30" s="2311"/>
      <c r="J30" s="2311"/>
      <c r="K30" s="3126"/>
      <c r="L30" s="2308"/>
    </row>
    <row r="31" spans="1:12" ht="35.25" customHeight="1" x14ac:dyDescent="0.2">
      <c r="A31" s="3189">
        <v>44348</v>
      </c>
      <c r="B31" s="3190" t="s">
        <v>14</v>
      </c>
      <c r="C31" s="3473" t="s">
        <v>4438</v>
      </c>
      <c r="D31" s="3474"/>
      <c r="E31" s="3474"/>
      <c r="F31" s="3474"/>
      <c r="G31" s="3474"/>
      <c r="H31" s="3474"/>
      <c r="I31" s="3474"/>
      <c r="J31" s="3475"/>
      <c r="K31" s="2655"/>
      <c r="L31" s="3202" t="s">
        <v>4393</v>
      </c>
    </row>
    <row r="32" spans="1:12" ht="15.75" x14ac:dyDescent="0.25">
      <c r="A32" s="2132">
        <v>44365</v>
      </c>
      <c r="B32" s="2133" t="s">
        <v>186</v>
      </c>
      <c r="C32" s="2134"/>
      <c r="D32" s="2135"/>
      <c r="E32" s="2134"/>
      <c r="F32" s="2134"/>
      <c r="G32" s="2134"/>
      <c r="H32" s="2134">
        <v>1990</v>
      </c>
      <c r="I32" s="2134">
        <v>100</v>
      </c>
      <c r="J32" s="2134"/>
      <c r="K32" s="2655"/>
      <c r="L32" s="2121" t="s">
        <v>40</v>
      </c>
    </row>
    <row r="33" spans="1:12" ht="15.75" x14ac:dyDescent="0.25">
      <c r="A33" s="2270">
        <v>44437</v>
      </c>
      <c r="B33" s="2194" t="s">
        <v>186</v>
      </c>
      <c r="C33" s="2195"/>
      <c r="D33" s="2196">
        <f t="shared" si="0"/>
        <v>0</v>
      </c>
      <c r="E33" s="2195"/>
      <c r="F33" s="2195"/>
      <c r="G33" s="2195"/>
      <c r="H33" s="2195">
        <v>1410</v>
      </c>
      <c r="I33" s="2195">
        <v>100</v>
      </c>
      <c r="J33" s="2195"/>
      <c r="K33" s="2745"/>
      <c r="L33" s="2271" t="s">
        <v>4509</v>
      </c>
    </row>
    <row r="34" spans="1:12" ht="42.75" customHeight="1" x14ac:dyDescent="0.2">
      <c r="A34" s="2132">
        <v>44468</v>
      </c>
      <c r="B34" s="2133" t="s">
        <v>14</v>
      </c>
      <c r="C34" s="4295" t="s">
        <v>4574</v>
      </c>
      <c r="D34" s="4296"/>
      <c r="E34" s="4296"/>
      <c r="F34" s="4296"/>
      <c r="G34" s="4296"/>
      <c r="H34" s="4296"/>
      <c r="I34" s="4296"/>
      <c r="J34" s="4297"/>
      <c r="K34" s="2655"/>
      <c r="L34" s="3202" t="s">
        <v>4573</v>
      </c>
    </row>
    <row r="35" spans="1:12" ht="15.75" x14ac:dyDescent="0.25">
      <c r="A35" s="2132"/>
      <c r="B35" s="2133"/>
      <c r="C35" s="2134"/>
      <c r="D35" s="2135">
        <f t="shared" si="0"/>
        <v>0</v>
      </c>
      <c r="E35" s="2134"/>
      <c r="F35" s="2134"/>
      <c r="G35" s="2134"/>
      <c r="H35" s="2134"/>
      <c r="I35" s="2134"/>
      <c r="J35" s="2134"/>
      <c r="K35" s="2655"/>
      <c r="L35" s="2121"/>
    </row>
    <row r="36" spans="1:12" ht="15.75" x14ac:dyDescent="0.25">
      <c r="A36" s="2132"/>
      <c r="B36" s="2133"/>
      <c r="C36" s="2134"/>
      <c r="D36" s="2135">
        <f t="shared" si="0"/>
        <v>0</v>
      </c>
      <c r="E36" s="2134"/>
      <c r="F36" s="2134"/>
      <c r="G36" s="2134"/>
      <c r="H36" s="2134"/>
      <c r="I36" s="2134"/>
      <c r="J36" s="2134"/>
      <c r="K36" s="2655"/>
      <c r="L36" s="2121"/>
    </row>
    <row r="37" spans="1:12" ht="15.75" x14ac:dyDescent="0.25">
      <c r="A37" s="2132"/>
      <c r="B37" s="2133"/>
      <c r="C37" s="2134"/>
      <c r="D37" s="2135">
        <f t="shared" si="0"/>
        <v>0</v>
      </c>
      <c r="E37" s="2134"/>
      <c r="F37" s="2134"/>
      <c r="G37" s="2134"/>
      <c r="H37" s="2134"/>
      <c r="I37" s="2134"/>
      <c r="J37" s="2134"/>
      <c r="K37" s="2655"/>
      <c r="L37" s="2121"/>
    </row>
    <row r="38" spans="1:12" ht="15.75" x14ac:dyDescent="0.25">
      <c r="A38" s="2132"/>
      <c r="B38" s="2133"/>
      <c r="C38" s="2134"/>
      <c r="D38" s="2135">
        <f t="shared" si="0"/>
        <v>0</v>
      </c>
      <c r="E38" s="2134"/>
      <c r="F38" s="2134"/>
      <c r="G38" s="2134"/>
      <c r="H38" s="2134"/>
      <c r="I38" s="2134"/>
      <c r="J38" s="2134"/>
      <c r="K38" s="2655"/>
      <c r="L38" s="2121"/>
    </row>
    <row r="39" spans="1:12" ht="15.75" x14ac:dyDescent="0.25">
      <c r="A39" s="2132"/>
      <c r="B39" s="2133"/>
      <c r="C39" s="2134"/>
      <c r="D39" s="2135">
        <f t="shared" si="0"/>
        <v>0</v>
      </c>
      <c r="E39" s="2134"/>
      <c r="F39" s="2134"/>
      <c r="G39" s="2134"/>
      <c r="H39" s="2134"/>
      <c r="I39" s="2134"/>
      <c r="J39" s="2134"/>
      <c r="K39" s="2655"/>
      <c r="L39" s="2121"/>
    </row>
    <row r="40" spans="1:12" ht="15.75" x14ac:dyDescent="0.25">
      <c r="A40" s="2132"/>
      <c r="B40" s="2133"/>
      <c r="C40" s="2134"/>
      <c r="D40" s="2135">
        <f t="shared" si="0"/>
        <v>0</v>
      </c>
      <c r="E40" s="2134"/>
      <c r="F40" s="2134"/>
      <c r="G40" s="2134"/>
      <c r="H40" s="2134"/>
      <c r="I40" s="2134"/>
      <c r="J40" s="2134"/>
      <c r="K40" s="2655"/>
      <c r="L40" s="2121"/>
    </row>
    <row r="41" spans="1:12" ht="15.75" x14ac:dyDescent="0.25">
      <c r="A41" s="2132"/>
      <c r="B41" s="2133"/>
      <c r="C41" s="2134"/>
      <c r="D41" s="2135">
        <f t="shared" si="0"/>
        <v>0</v>
      </c>
      <c r="E41" s="2134"/>
      <c r="F41" s="2134"/>
      <c r="G41" s="2134"/>
      <c r="H41" s="2134"/>
      <c r="I41" s="2134"/>
      <c r="J41" s="2134"/>
      <c r="K41" s="2655"/>
      <c r="L41" s="2121"/>
    </row>
    <row r="42" spans="1:12" ht="15.75" x14ac:dyDescent="0.25">
      <c r="A42" s="2132"/>
      <c r="B42" s="2133"/>
      <c r="C42" s="2134"/>
      <c r="D42" s="2135">
        <f t="shared" si="0"/>
        <v>0</v>
      </c>
      <c r="E42" s="2134"/>
      <c r="F42" s="2134"/>
      <c r="G42" s="2134"/>
      <c r="H42" s="2134"/>
      <c r="I42" s="2134"/>
      <c r="J42" s="2134"/>
      <c r="K42" s="2655"/>
      <c r="L42" s="2121"/>
    </row>
    <row r="43" spans="1:12" ht="15.75" x14ac:dyDescent="0.25">
      <c r="A43" s="2132"/>
      <c r="B43" s="2133"/>
      <c r="C43" s="2134"/>
      <c r="D43" s="2135">
        <f t="shared" si="0"/>
        <v>0</v>
      </c>
      <c r="E43" s="2134"/>
      <c r="F43" s="2134"/>
      <c r="G43" s="2134"/>
      <c r="H43" s="2134"/>
      <c r="I43" s="2134"/>
      <c r="J43" s="2134"/>
      <c r="K43" s="2655"/>
      <c r="L43" s="2121"/>
    </row>
    <row r="44" spans="1:12" ht="15.75" x14ac:dyDescent="0.25">
      <c r="A44" s="2132"/>
      <c r="B44" s="2133"/>
      <c r="C44" s="2134"/>
      <c r="D44" s="2135">
        <f t="shared" si="0"/>
        <v>0</v>
      </c>
      <c r="E44" s="2134"/>
      <c r="F44" s="2134"/>
      <c r="G44" s="2134"/>
      <c r="H44" s="2134"/>
      <c r="I44" s="2134"/>
      <c r="J44" s="2134"/>
      <c r="K44" s="2655"/>
      <c r="L44" s="2121"/>
    </row>
    <row r="45" spans="1:12" ht="15.75" x14ac:dyDescent="0.25">
      <c r="A45" s="2132"/>
      <c r="B45" s="2133"/>
      <c r="C45" s="2134"/>
      <c r="D45" s="2135">
        <f t="shared" si="0"/>
        <v>0</v>
      </c>
      <c r="E45" s="2134"/>
      <c r="F45" s="2134"/>
      <c r="G45" s="2134"/>
      <c r="H45" s="2134"/>
      <c r="I45" s="2134"/>
      <c r="J45" s="2134"/>
      <c r="K45" s="2655"/>
      <c r="L45" s="2121"/>
    </row>
    <row r="46" spans="1:12" ht="15.75" x14ac:dyDescent="0.25">
      <c r="A46" s="2132"/>
      <c r="B46" s="2133"/>
      <c r="C46" s="2134"/>
      <c r="D46" s="2135">
        <f t="shared" si="0"/>
        <v>0</v>
      </c>
      <c r="E46" s="2134"/>
      <c r="F46" s="2134"/>
      <c r="G46" s="2134"/>
      <c r="H46" s="2134"/>
      <c r="I46" s="2134"/>
      <c r="J46" s="2134"/>
      <c r="K46" s="2655"/>
      <c r="L46" s="2121"/>
    </row>
    <row r="47" spans="1:12" ht="15.75" x14ac:dyDescent="0.25">
      <c r="A47" s="2132"/>
      <c r="B47" s="2133"/>
      <c r="C47" s="2134"/>
      <c r="D47" s="2135">
        <f t="shared" si="0"/>
        <v>0</v>
      </c>
      <c r="E47" s="2134"/>
      <c r="F47" s="2134"/>
      <c r="G47" s="2134"/>
      <c r="H47" s="2134"/>
      <c r="I47" s="2134"/>
      <c r="J47" s="2134"/>
      <c r="K47" s="2655"/>
      <c r="L47" s="2121"/>
    </row>
    <row r="48" spans="1:12" ht="15.75" x14ac:dyDescent="0.25">
      <c r="A48" s="2132"/>
      <c r="B48" s="2133"/>
      <c r="C48" s="2134"/>
      <c r="D48" s="2135">
        <f t="shared" si="0"/>
        <v>0</v>
      </c>
      <c r="E48" s="2134"/>
      <c r="F48" s="2134"/>
      <c r="G48" s="2134"/>
      <c r="H48" s="2134"/>
      <c r="I48" s="2134"/>
      <c r="J48" s="2134"/>
      <c r="K48" s="2655"/>
      <c r="L48" s="2121"/>
    </row>
    <row r="49" spans="1:12" ht="15.75" x14ac:dyDescent="0.25">
      <c r="A49" s="2132"/>
      <c r="B49" s="2133"/>
      <c r="C49" s="2134"/>
      <c r="D49" s="2135">
        <f t="shared" si="0"/>
        <v>0</v>
      </c>
      <c r="E49" s="2134"/>
      <c r="F49" s="2134"/>
      <c r="G49" s="2134"/>
      <c r="H49" s="2134"/>
      <c r="I49" s="2134"/>
      <c r="J49" s="2134"/>
      <c r="K49" s="2655"/>
      <c r="L49" s="2121"/>
    </row>
    <row r="50" spans="1:12" ht="15.75" x14ac:dyDescent="0.25">
      <c r="A50" s="2132"/>
      <c r="B50" s="2133"/>
      <c r="C50" s="2134"/>
      <c r="D50" s="2135">
        <f t="shared" si="0"/>
        <v>0</v>
      </c>
      <c r="E50" s="2134"/>
      <c r="F50" s="2134"/>
      <c r="G50" s="2134"/>
      <c r="H50" s="2134"/>
      <c r="I50" s="2134"/>
      <c r="J50" s="2134"/>
      <c r="K50" s="2655"/>
      <c r="L50" s="2121"/>
    </row>
    <row r="51" spans="1:12" ht="15.75" x14ac:dyDescent="0.25">
      <c r="A51" s="2132"/>
      <c r="B51" s="2133"/>
      <c r="C51" s="2134"/>
      <c r="D51" s="2135">
        <f t="shared" si="0"/>
        <v>0</v>
      </c>
      <c r="E51" s="2134"/>
      <c r="F51" s="2134"/>
      <c r="G51" s="2134"/>
      <c r="H51" s="2134"/>
      <c r="I51" s="2134"/>
      <c r="J51" s="2134"/>
      <c r="K51" s="2655"/>
      <c r="L51" s="2121"/>
    </row>
    <row r="52" spans="1:12" ht="15.75" x14ac:dyDescent="0.25">
      <c r="A52" s="2132"/>
      <c r="B52" s="2133"/>
      <c r="C52" s="2134"/>
      <c r="D52" s="2135">
        <f t="shared" si="0"/>
        <v>0</v>
      </c>
      <c r="E52" s="2134"/>
      <c r="F52" s="2134"/>
      <c r="G52" s="2134"/>
      <c r="H52" s="2134"/>
      <c r="I52" s="2134"/>
      <c r="J52" s="2134"/>
      <c r="K52" s="2655"/>
      <c r="L52" s="2121"/>
    </row>
    <row r="53" spans="1:12" ht="15.75" x14ac:dyDescent="0.25">
      <c r="A53" s="2132"/>
      <c r="B53" s="2133"/>
      <c r="C53" s="2134"/>
      <c r="D53" s="2135">
        <f t="shared" si="0"/>
        <v>0</v>
      </c>
      <c r="E53" s="2134"/>
      <c r="F53" s="2134"/>
      <c r="G53" s="2134"/>
      <c r="H53" s="2134"/>
      <c r="I53" s="2134"/>
      <c r="J53" s="2134"/>
      <c r="K53" s="2655"/>
      <c r="L53" s="2121"/>
    </row>
    <row r="54" spans="1:12" ht="15.75" x14ac:dyDescent="0.25">
      <c r="A54" s="2132"/>
      <c r="B54" s="2133"/>
      <c r="C54" s="2134"/>
      <c r="D54" s="2135">
        <f t="shared" si="0"/>
        <v>0</v>
      </c>
      <c r="E54" s="2134"/>
      <c r="F54" s="2134"/>
      <c r="G54" s="2134"/>
      <c r="H54" s="2134"/>
      <c r="I54" s="2134"/>
      <c r="J54" s="2134"/>
      <c r="K54" s="2655"/>
      <c r="L54" s="2121"/>
    </row>
    <row r="55" spans="1:12" ht="15.75" x14ac:dyDescent="0.25">
      <c r="A55" s="2132"/>
      <c r="B55" s="2133"/>
      <c r="C55" s="2134"/>
      <c r="D55" s="2135">
        <f t="shared" si="0"/>
        <v>0</v>
      </c>
      <c r="E55" s="2134"/>
      <c r="F55" s="2134"/>
      <c r="G55" s="2134"/>
      <c r="H55" s="2134"/>
      <c r="I55" s="2134"/>
      <c r="J55" s="2134"/>
      <c r="K55" s="2655"/>
      <c r="L55" s="2121"/>
    </row>
    <row r="56" spans="1:12" ht="15.75" x14ac:dyDescent="0.25">
      <c r="A56" s="2132"/>
      <c r="B56" s="2133"/>
      <c r="C56" s="2134"/>
      <c r="D56" s="2135">
        <f t="shared" si="0"/>
        <v>0</v>
      </c>
      <c r="E56" s="2134"/>
      <c r="F56" s="2134"/>
      <c r="G56" s="2134"/>
      <c r="H56" s="2134"/>
      <c r="I56" s="2134"/>
      <c r="J56" s="2134"/>
      <c r="K56" s="2655"/>
      <c r="L56" s="2121"/>
    </row>
    <row r="57" spans="1:12" ht="15.75" x14ac:dyDescent="0.25">
      <c r="A57" s="2132"/>
      <c r="B57" s="2133"/>
      <c r="C57" s="2134"/>
      <c r="D57" s="2135">
        <f t="shared" si="0"/>
        <v>0</v>
      </c>
      <c r="E57" s="2134"/>
      <c r="F57" s="2134"/>
      <c r="G57" s="2134"/>
      <c r="H57" s="2134"/>
      <c r="I57" s="2134"/>
      <c r="J57" s="2134"/>
      <c r="K57" s="2655"/>
      <c r="L57" s="2121"/>
    </row>
    <row r="58" spans="1:12" ht="15.75" x14ac:dyDescent="0.25">
      <c r="A58" s="2132"/>
      <c r="B58" s="2133"/>
      <c r="C58" s="2134"/>
      <c r="D58" s="2135">
        <f t="shared" si="0"/>
        <v>0</v>
      </c>
      <c r="E58" s="2134"/>
      <c r="F58" s="2134"/>
      <c r="G58" s="2134"/>
      <c r="H58" s="2134"/>
      <c r="I58" s="2134"/>
      <c r="J58" s="2134"/>
      <c r="K58" s="2655"/>
      <c r="L58" s="2121"/>
    </row>
    <row r="59" spans="1:12" ht="15.75" x14ac:dyDescent="0.25">
      <c r="A59" s="2132"/>
      <c r="B59" s="2133"/>
      <c r="C59" s="2134"/>
      <c r="D59" s="2135">
        <f t="shared" si="0"/>
        <v>0</v>
      </c>
      <c r="E59" s="2134"/>
      <c r="F59" s="2134"/>
      <c r="G59" s="2134"/>
      <c r="H59" s="2134"/>
      <c r="I59" s="2134"/>
      <c r="J59" s="2134"/>
      <c r="K59" s="2655"/>
      <c r="L59" s="2121"/>
    </row>
    <row r="60" spans="1:12" ht="15.75" x14ac:dyDescent="0.25">
      <c r="A60" s="2132"/>
      <c r="B60" s="2133"/>
      <c r="C60" s="2134"/>
      <c r="D60" s="2135">
        <f t="shared" si="0"/>
        <v>0</v>
      </c>
      <c r="E60" s="2134"/>
      <c r="F60" s="2134"/>
      <c r="G60" s="2134"/>
      <c r="H60" s="2134"/>
      <c r="I60" s="2134"/>
      <c r="J60" s="2134"/>
      <c r="K60" s="2655"/>
      <c r="L60" s="2121"/>
    </row>
    <row r="61" spans="1:12" ht="15.75" x14ac:dyDescent="0.25">
      <c r="A61" s="2132"/>
      <c r="B61" s="2133"/>
      <c r="C61" s="2134"/>
      <c r="D61" s="2135">
        <f t="shared" si="0"/>
        <v>0</v>
      </c>
      <c r="E61" s="2134"/>
      <c r="F61" s="2134"/>
      <c r="G61" s="2134"/>
      <c r="H61" s="2134"/>
      <c r="I61" s="2134"/>
      <c r="J61" s="2134"/>
      <c r="K61" s="2655"/>
      <c r="L61" s="2121"/>
    </row>
    <row r="62" spans="1:12" ht="15.75" x14ac:dyDescent="0.25">
      <c r="A62" s="2132"/>
      <c r="B62" s="2133"/>
      <c r="C62" s="2134"/>
      <c r="D62" s="2135">
        <f t="shared" si="0"/>
        <v>0</v>
      </c>
      <c r="E62" s="2134"/>
      <c r="F62" s="2134"/>
      <c r="G62" s="2134"/>
      <c r="H62" s="2134"/>
      <c r="I62" s="2134"/>
      <c r="J62" s="2134"/>
      <c r="K62" s="2655"/>
      <c r="L62" s="2121"/>
    </row>
    <row r="63" spans="1:12" ht="15.75" x14ac:dyDescent="0.25">
      <c r="A63" s="2132"/>
      <c r="B63" s="2133"/>
      <c r="C63" s="2134"/>
      <c r="D63" s="2135">
        <f t="shared" si="0"/>
        <v>0</v>
      </c>
      <c r="E63" s="2134"/>
      <c r="F63" s="2134"/>
      <c r="G63" s="2134"/>
      <c r="H63" s="2134"/>
      <c r="I63" s="2134"/>
      <c r="J63" s="2134"/>
      <c r="K63" s="2655"/>
      <c r="L63" s="2121"/>
    </row>
    <row r="64" spans="1:12" ht="15.75" x14ac:dyDescent="0.25">
      <c r="A64" s="2132"/>
      <c r="B64" s="2133"/>
      <c r="C64" s="2134"/>
      <c r="D64" s="2135">
        <f t="shared" si="0"/>
        <v>0</v>
      </c>
      <c r="E64" s="2134"/>
      <c r="F64" s="2134"/>
      <c r="G64" s="2134"/>
      <c r="H64" s="2134"/>
      <c r="I64" s="2134"/>
      <c r="J64" s="2134"/>
      <c r="K64" s="2655"/>
      <c r="L64" s="2121"/>
    </row>
    <row r="65" spans="1:12" ht="15.75" x14ac:dyDescent="0.25">
      <c r="A65" s="2132"/>
      <c r="B65" s="2133"/>
      <c r="C65" s="2134"/>
      <c r="D65" s="2135">
        <f t="shared" si="0"/>
        <v>0</v>
      </c>
      <c r="E65" s="2134"/>
      <c r="F65" s="2134"/>
      <c r="G65" s="2134"/>
      <c r="H65" s="2134"/>
      <c r="I65" s="2134"/>
      <c r="J65" s="2134"/>
      <c r="K65" s="2655"/>
      <c r="L65" s="2121"/>
    </row>
    <row r="66" spans="1:12" ht="15.75" x14ac:dyDescent="0.25">
      <c r="A66" s="2132"/>
      <c r="B66" s="2133"/>
      <c r="C66" s="2134"/>
      <c r="D66" s="2135">
        <f t="shared" si="0"/>
        <v>0</v>
      </c>
      <c r="E66" s="2134"/>
      <c r="F66" s="2134"/>
      <c r="G66" s="2134"/>
      <c r="H66" s="2134"/>
      <c r="I66" s="2134"/>
      <c r="J66" s="2134"/>
      <c r="K66" s="2655"/>
      <c r="L66" s="2121"/>
    </row>
    <row r="67" spans="1:12" ht="15.75" x14ac:dyDescent="0.25">
      <c r="A67" s="2132"/>
      <c r="B67" s="2133"/>
      <c r="C67" s="2134"/>
      <c r="D67" s="2135">
        <f t="shared" si="0"/>
        <v>0</v>
      </c>
      <c r="E67" s="2134"/>
      <c r="F67" s="2134"/>
      <c r="G67" s="2134"/>
      <c r="H67" s="2134"/>
      <c r="I67" s="2134"/>
      <c r="J67" s="2134"/>
      <c r="K67" s="2655"/>
      <c r="L67" s="2121"/>
    </row>
    <row r="68" spans="1:12" ht="15.75" x14ac:dyDescent="0.25">
      <c r="A68" s="2132"/>
      <c r="B68" s="2133"/>
      <c r="C68" s="2134"/>
      <c r="D68" s="2135">
        <f t="shared" si="0"/>
        <v>0</v>
      </c>
      <c r="E68" s="2134"/>
      <c r="F68" s="2134"/>
      <c r="G68" s="2134"/>
      <c r="H68" s="2134"/>
      <c r="I68" s="2134"/>
      <c r="J68" s="2134"/>
      <c r="K68" s="2655"/>
      <c r="L68" s="2121"/>
    </row>
    <row r="69" spans="1:12" ht="15.75" x14ac:dyDescent="0.25">
      <c r="A69" s="2132"/>
      <c r="B69" s="2133"/>
      <c r="C69" s="2134"/>
      <c r="D69" s="2135">
        <f t="shared" si="0"/>
        <v>0</v>
      </c>
      <c r="E69" s="2134"/>
      <c r="F69" s="2134"/>
      <c r="G69" s="2134"/>
      <c r="H69" s="2134"/>
      <c r="I69" s="2134"/>
      <c r="J69" s="2134"/>
      <c r="K69" s="2655"/>
      <c r="L69" s="2121"/>
    </row>
    <row r="70" spans="1:12" ht="15.75" x14ac:dyDescent="0.25">
      <c r="A70" s="2132"/>
      <c r="B70" s="2133"/>
      <c r="C70" s="2134"/>
      <c r="D70" s="2135">
        <f t="shared" si="0"/>
        <v>0</v>
      </c>
      <c r="E70" s="2134"/>
      <c r="F70" s="2134"/>
      <c r="G70" s="2134"/>
      <c r="H70" s="2134"/>
      <c r="I70" s="2134"/>
      <c r="J70" s="2134"/>
      <c r="K70" s="2655"/>
      <c r="L70" s="2121"/>
    </row>
    <row r="71" spans="1:12" ht="15.75" x14ac:dyDescent="0.25">
      <c r="A71" s="2132"/>
      <c r="B71" s="2133"/>
      <c r="C71" s="2134"/>
      <c r="D71" s="2135">
        <f t="shared" si="0"/>
        <v>0</v>
      </c>
      <c r="E71" s="2134"/>
      <c r="F71" s="2134"/>
      <c r="G71" s="2134"/>
      <c r="H71" s="2134"/>
      <c r="I71" s="2134"/>
      <c r="J71" s="2134"/>
      <c r="K71" s="2655"/>
      <c r="L71" s="2121"/>
    </row>
    <row r="72" spans="1:12" ht="15.75" x14ac:dyDescent="0.25">
      <c r="A72" s="2132"/>
      <c r="B72" s="2133"/>
      <c r="C72" s="2134"/>
      <c r="D72" s="2135">
        <f t="shared" si="0"/>
        <v>0</v>
      </c>
      <c r="E72" s="2134"/>
      <c r="F72" s="2134"/>
      <c r="G72" s="2134"/>
      <c r="H72" s="2134"/>
      <c r="I72" s="2134"/>
      <c r="J72" s="2134"/>
      <c r="K72" s="2655"/>
      <c r="L72" s="2121"/>
    </row>
    <row r="73" spans="1:12" ht="15.75" x14ac:dyDescent="0.25">
      <c r="A73" s="2132"/>
      <c r="B73" s="2133"/>
      <c r="C73" s="2134"/>
      <c r="D73" s="2135">
        <f t="shared" si="0"/>
        <v>0</v>
      </c>
      <c r="E73" s="2134"/>
      <c r="F73" s="2134"/>
      <c r="G73" s="2134"/>
      <c r="H73" s="2134"/>
      <c r="I73" s="2134"/>
      <c r="J73" s="2134"/>
      <c r="K73" s="2655"/>
      <c r="L73" s="2121"/>
    </row>
    <row r="74" spans="1:12" ht="15.75" x14ac:dyDescent="0.25">
      <c r="A74" s="2132"/>
      <c r="B74" s="2133"/>
      <c r="C74" s="2134"/>
      <c r="D74" s="2135">
        <f t="shared" si="0"/>
        <v>0</v>
      </c>
      <c r="E74" s="2134"/>
      <c r="F74" s="2134"/>
      <c r="G74" s="2134"/>
      <c r="H74" s="2134"/>
      <c r="I74" s="2134"/>
      <c r="J74" s="2134"/>
      <c r="K74" s="2655"/>
      <c r="L74" s="2121"/>
    </row>
    <row r="75" spans="1:12" ht="15.75" x14ac:dyDescent="0.25">
      <c r="A75" s="2132"/>
      <c r="B75" s="2133"/>
      <c r="C75" s="2134"/>
      <c r="D75" s="2135">
        <f t="shared" si="0"/>
        <v>0</v>
      </c>
      <c r="E75" s="2134"/>
      <c r="F75" s="2134"/>
      <c r="G75" s="2134"/>
      <c r="H75" s="2134"/>
      <c r="I75" s="2134"/>
      <c r="J75" s="2134"/>
      <c r="K75" s="2655"/>
      <c r="L75" s="2121"/>
    </row>
    <row r="76" spans="1:12" ht="15.75" x14ac:dyDescent="0.25">
      <c r="A76" s="2132"/>
      <c r="B76" s="2133"/>
      <c r="C76" s="2134"/>
      <c r="D76" s="2135">
        <f t="shared" si="0"/>
        <v>0</v>
      </c>
      <c r="E76" s="2134"/>
      <c r="F76" s="2134"/>
      <c r="G76" s="2134"/>
      <c r="H76" s="2134"/>
      <c r="I76" s="2134"/>
      <c r="J76" s="2134"/>
      <c r="K76" s="2655"/>
      <c r="L76" s="2121"/>
    </row>
    <row r="77" spans="1:12" ht="15.75" x14ac:dyDescent="0.25">
      <c r="A77" s="2132"/>
      <c r="B77" s="2133"/>
      <c r="C77" s="2134"/>
      <c r="D77" s="2135">
        <f t="shared" si="0"/>
        <v>0</v>
      </c>
      <c r="E77" s="2134"/>
      <c r="F77" s="2134"/>
      <c r="G77" s="2134"/>
      <c r="H77" s="2134"/>
      <c r="I77" s="2134"/>
      <c r="J77" s="2134"/>
      <c r="K77" s="2655"/>
      <c r="L77" s="2121"/>
    </row>
    <row r="78" spans="1:12" ht="15.75" x14ac:dyDescent="0.25">
      <c r="A78" s="2132"/>
      <c r="B78" s="2133"/>
      <c r="C78" s="2134"/>
      <c r="D78" s="2135">
        <f t="shared" si="0"/>
        <v>0</v>
      </c>
      <c r="E78" s="2134"/>
      <c r="F78" s="2134"/>
      <c r="G78" s="2134"/>
      <c r="H78" s="2134"/>
      <c r="I78" s="2134"/>
      <c r="J78" s="2134"/>
      <c r="K78" s="2655"/>
      <c r="L78" s="2121"/>
    </row>
    <row r="79" spans="1:12" ht="15.75" x14ac:dyDescent="0.25">
      <c r="A79" s="2132"/>
      <c r="B79" s="2133"/>
      <c r="C79" s="2134"/>
      <c r="D79" s="2135">
        <f t="shared" si="0"/>
        <v>0</v>
      </c>
      <c r="E79" s="2134"/>
      <c r="F79" s="2134"/>
      <c r="G79" s="2134"/>
      <c r="H79" s="2134"/>
      <c r="I79" s="2134"/>
      <c r="J79" s="2134"/>
      <c r="K79" s="2655"/>
      <c r="L79" s="2121"/>
    </row>
    <row r="80" spans="1:12" ht="15.75" x14ac:dyDescent="0.25">
      <c r="A80" s="2132"/>
      <c r="B80" s="2133"/>
      <c r="C80" s="2134"/>
      <c r="D80" s="2135">
        <f t="shared" ref="D80:D143" si="1">+C80*(100-E80)/100</f>
        <v>0</v>
      </c>
      <c r="E80" s="2134"/>
      <c r="F80" s="2134"/>
      <c r="G80" s="2134"/>
      <c r="H80" s="2134"/>
      <c r="I80" s="2134"/>
      <c r="J80" s="2134"/>
      <c r="K80" s="2655"/>
      <c r="L80" s="2121"/>
    </row>
    <row r="81" spans="1:12" ht="15.75" x14ac:dyDescent="0.25">
      <c r="A81" s="2132"/>
      <c r="B81" s="2133"/>
      <c r="C81" s="2134"/>
      <c r="D81" s="2135">
        <f t="shared" si="1"/>
        <v>0</v>
      </c>
      <c r="E81" s="2134"/>
      <c r="F81" s="2134"/>
      <c r="G81" s="2134"/>
      <c r="H81" s="2134"/>
      <c r="I81" s="2134"/>
      <c r="J81" s="2134"/>
      <c r="K81" s="2655"/>
      <c r="L81" s="2121"/>
    </row>
    <row r="82" spans="1:12" ht="15.75" x14ac:dyDescent="0.25">
      <c r="A82" s="2132"/>
      <c r="B82" s="2133"/>
      <c r="C82" s="2134"/>
      <c r="D82" s="2135">
        <f t="shared" si="1"/>
        <v>0</v>
      </c>
      <c r="E82" s="2134"/>
      <c r="F82" s="2134"/>
      <c r="G82" s="2134"/>
      <c r="H82" s="2134"/>
      <c r="I82" s="2134"/>
      <c r="J82" s="2134"/>
      <c r="K82" s="2655"/>
      <c r="L82" s="2121"/>
    </row>
    <row r="83" spans="1:12" ht="15.75" x14ac:dyDescent="0.25">
      <c r="A83" s="2132"/>
      <c r="B83" s="2133"/>
      <c r="C83" s="2134"/>
      <c r="D83" s="2135">
        <f t="shared" si="1"/>
        <v>0</v>
      </c>
      <c r="E83" s="2134"/>
      <c r="F83" s="2134"/>
      <c r="G83" s="2134"/>
      <c r="H83" s="2134"/>
      <c r="I83" s="2134"/>
      <c r="J83" s="2134"/>
      <c r="K83" s="2655"/>
      <c r="L83" s="2121"/>
    </row>
    <row r="84" spans="1:12" ht="15.75" x14ac:dyDescent="0.25">
      <c r="A84" s="2132"/>
      <c r="B84" s="2133"/>
      <c r="C84" s="2134"/>
      <c r="D84" s="2135">
        <f t="shared" si="1"/>
        <v>0</v>
      </c>
      <c r="E84" s="2134"/>
      <c r="F84" s="2134"/>
      <c r="G84" s="2134"/>
      <c r="H84" s="2134"/>
      <c r="I84" s="2134"/>
      <c r="J84" s="2134"/>
      <c r="K84" s="2655"/>
      <c r="L84" s="2121"/>
    </row>
    <row r="85" spans="1:12" ht="15.75" x14ac:dyDescent="0.25">
      <c r="A85" s="2132"/>
      <c r="B85" s="2133"/>
      <c r="C85" s="2134"/>
      <c r="D85" s="2135">
        <f t="shared" si="1"/>
        <v>0</v>
      </c>
      <c r="E85" s="2134"/>
      <c r="F85" s="2134"/>
      <c r="G85" s="2134"/>
      <c r="H85" s="2134"/>
      <c r="I85" s="2134"/>
      <c r="J85" s="2134"/>
      <c r="K85" s="2655"/>
      <c r="L85" s="2121"/>
    </row>
    <row r="86" spans="1:12" ht="15.75" x14ac:dyDescent="0.25">
      <c r="A86" s="2132"/>
      <c r="B86" s="2133"/>
      <c r="C86" s="2134"/>
      <c r="D86" s="2135">
        <f t="shared" si="1"/>
        <v>0</v>
      </c>
      <c r="E86" s="2134"/>
      <c r="F86" s="2134"/>
      <c r="G86" s="2134"/>
      <c r="H86" s="2134"/>
      <c r="I86" s="2134"/>
      <c r="J86" s="2134"/>
      <c r="K86" s="2655"/>
      <c r="L86" s="2121"/>
    </row>
    <row r="87" spans="1:12" ht="15.75" x14ac:dyDescent="0.25">
      <c r="A87" s="2132"/>
      <c r="B87" s="2133"/>
      <c r="C87" s="2134"/>
      <c r="D87" s="2135">
        <f t="shared" si="1"/>
        <v>0</v>
      </c>
      <c r="E87" s="2134"/>
      <c r="F87" s="2134"/>
      <c r="G87" s="2134"/>
      <c r="H87" s="2134"/>
      <c r="I87" s="2134"/>
      <c r="J87" s="2134"/>
      <c r="K87" s="2655"/>
      <c r="L87" s="2121"/>
    </row>
    <row r="88" spans="1:12" ht="15.75" x14ac:dyDescent="0.25">
      <c r="A88" s="2132"/>
      <c r="B88" s="2133"/>
      <c r="C88" s="2134"/>
      <c r="D88" s="2135">
        <f t="shared" si="1"/>
        <v>0</v>
      </c>
      <c r="E88" s="2134"/>
      <c r="F88" s="2134"/>
      <c r="G88" s="2134"/>
      <c r="H88" s="2134"/>
      <c r="I88" s="2134"/>
      <c r="J88" s="2134"/>
      <c r="K88" s="2655"/>
      <c r="L88" s="2121"/>
    </row>
    <row r="89" spans="1:12" ht="15.75" x14ac:dyDescent="0.25">
      <c r="A89" s="2132"/>
      <c r="B89" s="2133"/>
      <c r="C89" s="2134"/>
      <c r="D89" s="2135">
        <f t="shared" si="1"/>
        <v>0</v>
      </c>
      <c r="E89" s="2134"/>
      <c r="F89" s="2134"/>
      <c r="G89" s="2134"/>
      <c r="H89" s="2134"/>
      <c r="I89" s="2134"/>
      <c r="J89" s="2134"/>
      <c r="K89" s="2655"/>
      <c r="L89" s="2121"/>
    </row>
    <row r="90" spans="1:12" ht="15.75" x14ac:dyDescent="0.25">
      <c r="A90" s="2132"/>
      <c r="B90" s="2133"/>
      <c r="C90" s="2134"/>
      <c r="D90" s="2135">
        <f t="shared" si="1"/>
        <v>0</v>
      </c>
      <c r="E90" s="2134"/>
      <c r="F90" s="2134"/>
      <c r="G90" s="2134"/>
      <c r="H90" s="2134"/>
      <c r="I90" s="2134"/>
      <c r="J90" s="2134"/>
      <c r="K90" s="2655"/>
      <c r="L90" s="2121"/>
    </row>
    <row r="91" spans="1:12" ht="15.75" x14ac:dyDescent="0.25">
      <c r="A91" s="2132"/>
      <c r="B91" s="2133"/>
      <c r="C91" s="2134"/>
      <c r="D91" s="2135">
        <f t="shared" si="1"/>
        <v>0</v>
      </c>
      <c r="E91" s="2134"/>
      <c r="F91" s="2134"/>
      <c r="G91" s="2134"/>
      <c r="H91" s="2134"/>
      <c r="I91" s="2134"/>
      <c r="J91" s="2134"/>
      <c r="K91" s="2655"/>
      <c r="L91" s="2121"/>
    </row>
    <row r="92" spans="1:12" ht="15.75" x14ac:dyDescent="0.25">
      <c r="A92" s="2132"/>
      <c r="B92" s="2133"/>
      <c r="C92" s="2134"/>
      <c r="D92" s="2135">
        <f t="shared" si="1"/>
        <v>0</v>
      </c>
      <c r="E92" s="2134"/>
      <c r="F92" s="2134"/>
      <c r="G92" s="2134"/>
      <c r="H92" s="2134"/>
      <c r="I92" s="2134"/>
      <c r="J92" s="2134"/>
      <c r="K92" s="2655"/>
      <c r="L92" s="2121"/>
    </row>
    <row r="93" spans="1:12" ht="15.75" x14ac:dyDescent="0.25">
      <c r="A93" s="2132"/>
      <c r="B93" s="2133"/>
      <c r="C93" s="2134"/>
      <c r="D93" s="2135">
        <f t="shared" si="1"/>
        <v>0</v>
      </c>
      <c r="E93" s="2134"/>
      <c r="F93" s="2134"/>
      <c r="G93" s="2134"/>
      <c r="H93" s="2134"/>
      <c r="I93" s="2134"/>
      <c r="J93" s="2134"/>
      <c r="K93" s="2655"/>
      <c r="L93" s="2121"/>
    </row>
    <row r="94" spans="1:12" ht="15.75" x14ac:dyDescent="0.25">
      <c r="A94" s="2132"/>
      <c r="B94" s="2133"/>
      <c r="C94" s="2134"/>
      <c r="D94" s="2135">
        <f t="shared" si="1"/>
        <v>0</v>
      </c>
      <c r="E94" s="2134"/>
      <c r="F94" s="2134"/>
      <c r="G94" s="2134"/>
      <c r="H94" s="2134"/>
      <c r="I94" s="2134"/>
      <c r="J94" s="2134"/>
      <c r="K94" s="2655"/>
      <c r="L94" s="2121"/>
    </row>
    <row r="95" spans="1:12" ht="15.75" x14ac:dyDescent="0.25">
      <c r="A95" s="2132"/>
      <c r="B95" s="2133"/>
      <c r="C95" s="2134"/>
      <c r="D95" s="2135">
        <f t="shared" si="1"/>
        <v>0</v>
      </c>
      <c r="E95" s="2134"/>
      <c r="F95" s="2134"/>
      <c r="G95" s="2134"/>
      <c r="H95" s="2134"/>
      <c r="I95" s="2134"/>
      <c r="J95" s="2134"/>
      <c r="K95" s="2655"/>
      <c r="L95" s="2121"/>
    </row>
    <row r="96" spans="1:12" ht="15.75" x14ac:dyDescent="0.25">
      <c r="A96" s="2132"/>
      <c r="B96" s="2133"/>
      <c r="C96" s="2134"/>
      <c r="D96" s="2135">
        <f t="shared" si="1"/>
        <v>0</v>
      </c>
      <c r="E96" s="2134"/>
      <c r="F96" s="2134"/>
      <c r="G96" s="2134"/>
      <c r="H96" s="2134"/>
      <c r="I96" s="2134"/>
      <c r="J96" s="2134"/>
      <c r="K96" s="2655"/>
      <c r="L96" s="2121"/>
    </row>
    <row r="97" spans="1:12" ht="15.75" x14ac:dyDescent="0.25">
      <c r="A97" s="2132"/>
      <c r="B97" s="2133"/>
      <c r="C97" s="2134"/>
      <c r="D97" s="2135">
        <f t="shared" si="1"/>
        <v>0</v>
      </c>
      <c r="E97" s="2134"/>
      <c r="F97" s="2134"/>
      <c r="G97" s="2134"/>
      <c r="H97" s="2134"/>
      <c r="I97" s="2134"/>
      <c r="J97" s="2134"/>
      <c r="K97" s="2655"/>
      <c r="L97" s="2121"/>
    </row>
    <row r="98" spans="1:12" ht="15.75" x14ac:dyDescent="0.25">
      <c r="A98" s="2132"/>
      <c r="B98" s="2133"/>
      <c r="C98" s="2134"/>
      <c r="D98" s="2135">
        <f t="shared" si="1"/>
        <v>0</v>
      </c>
      <c r="E98" s="2134"/>
      <c r="F98" s="2134"/>
      <c r="G98" s="2134"/>
      <c r="H98" s="2134"/>
      <c r="I98" s="2134"/>
      <c r="J98" s="2134"/>
      <c r="K98" s="2655"/>
      <c r="L98" s="2121"/>
    </row>
    <row r="99" spans="1:12" ht="15.75" x14ac:dyDescent="0.25">
      <c r="A99" s="2132"/>
      <c r="B99" s="2133"/>
      <c r="C99" s="2134"/>
      <c r="D99" s="2135">
        <f t="shared" si="1"/>
        <v>0</v>
      </c>
      <c r="E99" s="2134"/>
      <c r="F99" s="2134"/>
      <c r="G99" s="2134"/>
      <c r="H99" s="2134"/>
      <c r="I99" s="2134"/>
      <c r="J99" s="2134"/>
      <c r="K99" s="2655"/>
      <c r="L99" s="2121"/>
    </row>
    <row r="100" spans="1:12" ht="15.75" x14ac:dyDescent="0.25">
      <c r="A100" s="2132"/>
      <c r="B100" s="2133"/>
      <c r="C100" s="2134"/>
      <c r="D100" s="2135">
        <f t="shared" si="1"/>
        <v>0</v>
      </c>
      <c r="E100" s="2134"/>
      <c r="F100" s="2134"/>
      <c r="G100" s="2134"/>
      <c r="H100" s="2134"/>
      <c r="I100" s="2134"/>
      <c r="J100" s="2134"/>
      <c r="K100" s="2655"/>
      <c r="L100" s="2121"/>
    </row>
    <row r="101" spans="1:12" ht="15.75" x14ac:dyDescent="0.25">
      <c r="A101" s="2132"/>
      <c r="B101" s="2133"/>
      <c r="C101" s="2134"/>
      <c r="D101" s="2135">
        <f t="shared" si="1"/>
        <v>0</v>
      </c>
      <c r="E101" s="2134"/>
      <c r="F101" s="2134"/>
      <c r="G101" s="2134"/>
      <c r="H101" s="2134"/>
      <c r="I101" s="2134"/>
      <c r="J101" s="2134"/>
      <c r="K101" s="2655"/>
      <c r="L101" s="2121"/>
    </row>
    <row r="102" spans="1:12" ht="15.75" x14ac:dyDescent="0.25">
      <c r="A102" s="2132"/>
      <c r="B102" s="2133"/>
      <c r="C102" s="2134"/>
      <c r="D102" s="2135">
        <f t="shared" si="1"/>
        <v>0</v>
      </c>
      <c r="E102" s="2134"/>
      <c r="F102" s="2134"/>
      <c r="G102" s="2134"/>
      <c r="H102" s="2134"/>
      <c r="I102" s="2134"/>
      <c r="J102" s="2134"/>
      <c r="K102" s="2655"/>
      <c r="L102" s="2121"/>
    </row>
    <row r="103" spans="1:12" ht="15.75" x14ac:dyDescent="0.25">
      <c r="A103" s="2132"/>
      <c r="B103" s="2133"/>
      <c r="C103" s="2134"/>
      <c r="D103" s="2135">
        <f t="shared" si="1"/>
        <v>0</v>
      </c>
      <c r="E103" s="2134"/>
      <c r="F103" s="2134"/>
      <c r="G103" s="2134"/>
      <c r="H103" s="2134"/>
      <c r="I103" s="2134"/>
      <c r="J103" s="2134"/>
      <c r="K103" s="2655"/>
      <c r="L103" s="2121"/>
    </row>
    <row r="104" spans="1:12" ht="15.75" x14ac:dyDescent="0.25">
      <c r="A104" s="2132"/>
      <c r="B104" s="2133"/>
      <c r="C104" s="2134"/>
      <c r="D104" s="2135">
        <f t="shared" si="1"/>
        <v>0</v>
      </c>
      <c r="E104" s="2134"/>
      <c r="F104" s="2134"/>
      <c r="G104" s="2134"/>
      <c r="H104" s="2134"/>
      <c r="I104" s="2134"/>
      <c r="J104" s="2134"/>
      <c r="K104" s="2655"/>
      <c r="L104" s="2121"/>
    </row>
    <row r="105" spans="1:12" ht="15.75" x14ac:dyDescent="0.25">
      <c r="A105" s="2132"/>
      <c r="B105" s="2133"/>
      <c r="C105" s="2134"/>
      <c r="D105" s="2135">
        <f t="shared" si="1"/>
        <v>0</v>
      </c>
      <c r="E105" s="2134"/>
      <c r="F105" s="2134"/>
      <c r="G105" s="2134"/>
      <c r="H105" s="2134"/>
      <c r="I105" s="2134"/>
      <c r="J105" s="2134"/>
      <c r="K105" s="2655"/>
      <c r="L105" s="2121"/>
    </row>
    <row r="106" spans="1:12" ht="15.75" x14ac:dyDescent="0.25">
      <c r="A106" s="2132"/>
      <c r="B106" s="2133"/>
      <c r="C106" s="2134"/>
      <c r="D106" s="2135">
        <f t="shared" si="1"/>
        <v>0</v>
      </c>
      <c r="E106" s="2134"/>
      <c r="F106" s="2134"/>
      <c r="G106" s="2134"/>
      <c r="H106" s="2134"/>
      <c r="I106" s="2134"/>
      <c r="J106" s="2134"/>
      <c r="K106" s="2655"/>
      <c r="L106" s="2121"/>
    </row>
    <row r="107" spans="1:12" ht="15.75" x14ac:dyDescent="0.25">
      <c r="A107" s="2132"/>
      <c r="B107" s="2133"/>
      <c r="C107" s="2134"/>
      <c r="D107" s="2135">
        <f t="shared" si="1"/>
        <v>0</v>
      </c>
      <c r="E107" s="2134"/>
      <c r="F107" s="2134"/>
      <c r="G107" s="2134"/>
      <c r="H107" s="2134"/>
      <c r="I107" s="2134"/>
      <c r="J107" s="2134"/>
      <c r="K107" s="2655"/>
      <c r="L107" s="2121"/>
    </row>
    <row r="108" spans="1:12" ht="15.75" x14ac:dyDescent="0.25">
      <c r="A108" s="2132"/>
      <c r="B108" s="2133"/>
      <c r="C108" s="2134"/>
      <c r="D108" s="2135">
        <f t="shared" si="1"/>
        <v>0</v>
      </c>
      <c r="E108" s="2134"/>
      <c r="F108" s="2134"/>
      <c r="G108" s="2134"/>
      <c r="H108" s="2134"/>
      <c r="I108" s="2134"/>
      <c r="J108" s="2134"/>
      <c r="K108" s="2655"/>
      <c r="L108" s="2121"/>
    </row>
    <row r="109" spans="1:12" ht="15.75" x14ac:dyDescent="0.25">
      <c r="A109" s="2132"/>
      <c r="B109" s="2133"/>
      <c r="C109" s="2134"/>
      <c r="D109" s="2135">
        <f t="shared" si="1"/>
        <v>0</v>
      </c>
      <c r="E109" s="2134"/>
      <c r="F109" s="2134"/>
      <c r="G109" s="2134"/>
      <c r="H109" s="2134"/>
      <c r="I109" s="2134"/>
      <c r="J109" s="2134"/>
      <c r="K109" s="2655"/>
      <c r="L109" s="2121"/>
    </row>
    <row r="110" spans="1:12" ht="15.75" x14ac:dyDescent="0.25">
      <c r="A110" s="2132"/>
      <c r="B110" s="2133"/>
      <c r="C110" s="2134"/>
      <c r="D110" s="2135">
        <f t="shared" si="1"/>
        <v>0</v>
      </c>
      <c r="E110" s="2134"/>
      <c r="F110" s="2134"/>
      <c r="G110" s="2134"/>
      <c r="H110" s="2134"/>
      <c r="I110" s="2134"/>
      <c r="J110" s="2134"/>
      <c r="K110" s="2655"/>
      <c r="L110" s="2121"/>
    </row>
    <row r="111" spans="1:12" ht="15.75" x14ac:dyDescent="0.25">
      <c r="A111" s="2132"/>
      <c r="B111" s="2133"/>
      <c r="C111" s="2134"/>
      <c r="D111" s="2135">
        <f t="shared" si="1"/>
        <v>0</v>
      </c>
      <c r="E111" s="2134"/>
      <c r="F111" s="2134"/>
      <c r="G111" s="2134"/>
      <c r="H111" s="2134"/>
      <c r="I111" s="2134"/>
      <c r="J111" s="2134"/>
      <c r="K111" s="2655"/>
      <c r="L111" s="2121"/>
    </row>
    <row r="112" spans="1:12" ht="15.75" x14ac:dyDescent="0.25">
      <c r="A112" s="2132"/>
      <c r="B112" s="2133"/>
      <c r="C112" s="2134"/>
      <c r="D112" s="2135">
        <f t="shared" si="1"/>
        <v>0</v>
      </c>
      <c r="E112" s="2134"/>
      <c r="F112" s="2134"/>
      <c r="G112" s="2134"/>
      <c r="H112" s="2134"/>
      <c r="I112" s="2134"/>
      <c r="J112" s="2134"/>
      <c r="K112" s="2655"/>
      <c r="L112" s="2121"/>
    </row>
    <row r="113" spans="1:12" ht="15.75" x14ac:dyDescent="0.25">
      <c r="A113" s="2132"/>
      <c r="B113" s="2133"/>
      <c r="C113" s="2134"/>
      <c r="D113" s="2135">
        <f t="shared" si="1"/>
        <v>0</v>
      </c>
      <c r="E113" s="2134"/>
      <c r="F113" s="2134"/>
      <c r="G113" s="2134"/>
      <c r="H113" s="2134"/>
      <c r="I113" s="2134"/>
      <c r="J113" s="2134"/>
      <c r="K113" s="2655"/>
      <c r="L113" s="2121"/>
    </row>
    <row r="114" spans="1:12" ht="15.75" x14ac:dyDescent="0.25">
      <c r="A114" s="2132"/>
      <c r="B114" s="2133"/>
      <c r="C114" s="2134"/>
      <c r="D114" s="2135">
        <f t="shared" si="1"/>
        <v>0</v>
      </c>
      <c r="E114" s="2134"/>
      <c r="F114" s="2134"/>
      <c r="G114" s="2134"/>
      <c r="H114" s="2134"/>
      <c r="I114" s="2134"/>
      <c r="J114" s="2134"/>
      <c r="K114" s="2655"/>
      <c r="L114" s="2121"/>
    </row>
    <row r="115" spans="1:12" ht="15.75" x14ac:dyDescent="0.25">
      <c r="A115" s="2132"/>
      <c r="B115" s="2133"/>
      <c r="C115" s="2134"/>
      <c r="D115" s="2135">
        <f t="shared" si="1"/>
        <v>0</v>
      </c>
      <c r="E115" s="2134"/>
      <c r="F115" s="2134"/>
      <c r="G115" s="2134"/>
      <c r="H115" s="2134"/>
      <c r="I115" s="2134"/>
      <c r="J115" s="2134"/>
      <c r="K115" s="2655"/>
      <c r="L115" s="2121"/>
    </row>
    <row r="116" spans="1:12" ht="15.75" x14ac:dyDescent="0.25">
      <c r="A116" s="2132"/>
      <c r="B116" s="2133"/>
      <c r="C116" s="2134"/>
      <c r="D116" s="2135">
        <f t="shared" si="1"/>
        <v>0</v>
      </c>
      <c r="E116" s="2134"/>
      <c r="F116" s="2134"/>
      <c r="G116" s="2134"/>
      <c r="H116" s="2134"/>
      <c r="I116" s="2134"/>
      <c r="J116" s="2134"/>
      <c r="K116" s="2655"/>
      <c r="L116" s="2121"/>
    </row>
    <row r="117" spans="1:12" ht="15.75" x14ac:dyDescent="0.25">
      <c r="A117" s="2132"/>
      <c r="B117" s="2133"/>
      <c r="C117" s="2134"/>
      <c r="D117" s="2135">
        <f t="shared" si="1"/>
        <v>0</v>
      </c>
      <c r="E117" s="2134"/>
      <c r="F117" s="2134"/>
      <c r="G117" s="2134"/>
      <c r="H117" s="2134"/>
      <c r="I117" s="2134"/>
      <c r="J117" s="2134"/>
      <c r="K117" s="2655"/>
      <c r="L117" s="2121"/>
    </row>
    <row r="118" spans="1:12" ht="15.75" x14ac:dyDescent="0.25">
      <c r="A118" s="2132"/>
      <c r="B118" s="2133"/>
      <c r="C118" s="2134"/>
      <c r="D118" s="2135">
        <f t="shared" si="1"/>
        <v>0</v>
      </c>
      <c r="E118" s="2134"/>
      <c r="F118" s="2134"/>
      <c r="G118" s="2134"/>
      <c r="H118" s="2134"/>
      <c r="I118" s="2134"/>
      <c r="J118" s="2134"/>
      <c r="K118" s="2655"/>
      <c r="L118" s="2121"/>
    </row>
    <row r="119" spans="1:12" ht="15.75" x14ac:dyDescent="0.25">
      <c r="A119" s="2132"/>
      <c r="B119" s="2133"/>
      <c r="C119" s="2134"/>
      <c r="D119" s="2135">
        <f t="shared" si="1"/>
        <v>0</v>
      </c>
      <c r="E119" s="2134"/>
      <c r="F119" s="2134"/>
      <c r="G119" s="2134"/>
      <c r="H119" s="2134"/>
      <c r="I119" s="2134"/>
      <c r="J119" s="2134"/>
      <c r="K119" s="2655"/>
      <c r="L119" s="2121"/>
    </row>
    <row r="120" spans="1:12" ht="15.75" x14ac:dyDescent="0.25">
      <c r="A120" s="2132"/>
      <c r="B120" s="2133"/>
      <c r="C120" s="2134"/>
      <c r="D120" s="2135">
        <f t="shared" si="1"/>
        <v>0</v>
      </c>
      <c r="E120" s="2134"/>
      <c r="F120" s="2134"/>
      <c r="G120" s="2134"/>
      <c r="H120" s="2134"/>
      <c r="I120" s="2134"/>
      <c r="J120" s="2134"/>
      <c r="K120" s="2655"/>
      <c r="L120" s="2121"/>
    </row>
    <row r="121" spans="1:12" ht="15.75" x14ac:dyDescent="0.25">
      <c r="A121" s="2132"/>
      <c r="B121" s="2133"/>
      <c r="C121" s="2134"/>
      <c r="D121" s="2135">
        <f t="shared" si="1"/>
        <v>0</v>
      </c>
      <c r="E121" s="2134"/>
      <c r="F121" s="2134"/>
      <c r="G121" s="2134"/>
      <c r="H121" s="2134"/>
      <c r="I121" s="2134"/>
      <c r="J121" s="2134"/>
      <c r="K121" s="2655"/>
      <c r="L121" s="2121"/>
    </row>
    <row r="122" spans="1:12" ht="15.75" x14ac:dyDescent="0.25">
      <c r="A122" s="2132"/>
      <c r="B122" s="2133"/>
      <c r="C122" s="2134"/>
      <c r="D122" s="2135">
        <f t="shared" si="1"/>
        <v>0</v>
      </c>
      <c r="E122" s="2134"/>
      <c r="F122" s="2134"/>
      <c r="G122" s="2134"/>
      <c r="H122" s="2134"/>
      <c r="I122" s="2134"/>
      <c r="J122" s="2134"/>
      <c r="K122" s="2655"/>
      <c r="L122" s="2121"/>
    </row>
    <row r="123" spans="1:12" ht="15.75" x14ac:dyDescent="0.25">
      <c r="A123" s="2132"/>
      <c r="B123" s="2133"/>
      <c r="C123" s="2134"/>
      <c r="D123" s="2135">
        <f t="shared" si="1"/>
        <v>0</v>
      </c>
      <c r="E123" s="2134"/>
      <c r="F123" s="2134"/>
      <c r="G123" s="2134"/>
      <c r="H123" s="2134"/>
      <c r="I123" s="2134"/>
      <c r="J123" s="2134"/>
      <c r="K123" s="2655"/>
      <c r="L123" s="2121"/>
    </row>
    <row r="124" spans="1:12" ht="15.75" x14ac:dyDescent="0.25">
      <c r="A124" s="2132"/>
      <c r="B124" s="2133"/>
      <c r="C124" s="2134"/>
      <c r="D124" s="2135">
        <f t="shared" si="1"/>
        <v>0</v>
      </c>
      <c r="E124" s="2134"/>
      <c r="F124" s="2134"/>
      <c r="G124" s="2134"/>
      <c r="H124" s="2134"/>
      <c r="I124" s="2134"/>
      <c r="J124" s="2134"/>
      <c r="K124" s="2655"/>
      <c r="L124" s="2121"/>
    </row>
    <row r="125" spans="1:12" ht="15.75" x14ac:dyDescent="0.25">
      <c r="A125" s="2132"/>
      <c r="B125" s="2133"/>
      <c r="C125" s="2134"/>
      <c r="D125" s="2135">
        <f t="shared" si="1"/>
        <v>0</v>
      </c>
      <c r="E125" s="2134"/>
      <c r="F125" s="2134"/>
      <c r="G125" s="2134"/>
      <c r="H125" s="2134"/>
      <c r="I125" s="2134"/>
      <c r="J125" s="2134"/>
      <c r="K125" s="2655"/>
      <c r="L125" s="2121"/>
    </row>
    <row r="126" spans="1:12" ht="15.75" x14ac:dyDescent="0.25">
      <c r="A126" s="2132"/>
      <c r="B126" s="2133"/>
      <c r="C126" s="2134"/>
      <c r="D126" s="2135">
        <f t="shared" si="1"/>
        <v>0</v>
      </c>
      <c r="E126" s="2134"/>
      <c r="F126" s="2134"/>
      <c r="G126" s="2134"/>
      <c r="H126" s="2134"/>
      <c r="I126" s="2134"/>
      <c r="J126" s="2134"/>
      <c r="K126" s="2655"/>
      <c r="L126" s="2121"/>
    </row>
    <row r="127" spans="1:12" ht="15.75" x14ac:dyDescent="0.25">
      <c r="A127" s="2132"/>
      <c r="B127" s="2133"/>
      <c r="C127" s="2134"/>
      <c r="D127" s="2135">
        <f t="shared" si="1"/>
        <v>0</v>
      </c>
      <c r="E127" s="2134"/>
      <c r="F127" s="2134"/>
      <c r="G127" s="2134"/>
      <c r="H127" s="2134"/>
      <c r="I127" s="2134"/>
      <c r="J127" s="2134"/>
      <c r="K127" s="2655"/>
      <c r="L127" s="2121"/>
    </row>
    <row r="128" spans="1:12" ht="15.75" x14ac:dyDescent="0.25">
      <c r="A128" s="2132"/>
      <c r="B128" s="2133"/>
      <c r="C128" s="2134"/>
      <c r="D128" s="2135">
        <f t="shared" si="1"/>
        <v>0</v>
      </c>
      <c r="E128" s="2134"/>
      <c r="F128" s="2134"/>
      <c r="G128" s="2134"/>
      <c r="H128" s="2134"/>
      <c r="I128" s="2134"/>
      <c r="J128" s="2134"/>
      <c r="K128" s="2655"/>
      <c r="L128" s="2121"/>
    </row>
    <row r="129" spans="1:12" ht="15.75" x14ac:dyDescent="0.25">
      <c r="A129" s="2132"/>
      <c r="B129" s="2133"/>
      <c r="C129" s="2134"/>
      <c r="D129" s="2135">
        <f t="shared" si="1"/>
        <v>0</v>
      </c>
      <c r="E129" s="2134"/>
      <c r="F129" s="2134"/>
      <c r="G129" s="2134"/>
      <c r="H129" s="2134"/>
      <c r="I129" s="2134"/>
      <c r="J129" s="2134"/>
      <c r="K129" s="2655"/>
      <c r="L129" s="2121"/>
    </row>
    <row r="130" spans="1:12" ht="15.75" x14ac:dyDescent="0.25">
      <c r="A130" s="2132"/>
      <c r="B130" s="2133"/>
      <c r="C130" s="2134"/>
      <c r="D130" s="2135">
        <f t="shared" si="1"/>
        <v>0</v>
      </c>
      <c r="E130" s="2134"/>
      <c r="F130" s="2134"/>
      <c r="G130" s="2134"/>
      <c r="H130" s="2134"/>
      <c r="I130" s="2134"/>
      <c r="J130" s="2134"/>
      <c r="K130" s="2655"/>
      <c r="L130" s="2121"/>
    </row>
    <row r="131" spans="1:12" ht="15.75" x14ac:dyDescent="0.25">
      <c r="A131" s="2132"/>
      <c r="B131" s="2133"/>
      <c r="C131" s="2134"/>
      <c r="D131" s="2135">
        <f t="shared" si="1"/>
        <v>0</v>
      </c>
      <c r="E131" s="2134"/>
      <c r="F131" s="2134"/>
      <c r="G131" s="2134"/>
      <c r="H131" s="2134"/>
      <c r="I131" s="2134"/>
      <c r="J131" s="2134"/>
      <c r="K131" s="2655"/>
      <c r="L131" s="2121"/>
    </row>
    <row r="132" spans="1:12" ht="15.75" x14ac:dyDescent="0.25">
      <c r="A132" s="2132"/>
      <c r="B132" s="2133"/>
      <c r="C132" s="2134"/>
      <c r="D132" s="2135">
        <f t="shared" si="1"/>
        <v>0</v>
      </c>
      <c r="E132" s="2134"/>
      <c r="F132" s="2134"/>
      <c r="G132" s="2134"/>
      <c r="H132" s="2134"/>
      <c r="I132" s="2134"/>
      <c r="J132" s="2134"/>
      <c r="K132" s="2655"/>
      <c r="L132" s="2121"/>
    </row>
    <row r="133" spans="1:12" ht="15.75" x14ac:dyDescent="0.25">
      <c r="A133" s="2132"/>
      <c r="B133" s="2133"/>
      <c r="C133" s="2134"/>
      <c r="D133" s="2135">
        <f t="shared" si="1"/>
        <v>0</v>
      </c>
      <c r="E133" s="2134"/>
      <c r="F133" s="2134"/>
      <c r="G133" s="2134"/>
      <c r="H133" s="2134"/>
      <c r="I133" s="2134"/>
      <c r="J133" s="2134"/>
      <c r="K133" s="2655"/>
      <c r="L133" s="2121"/>
    </row>
    <row r="134" spans="1:12" ht="15.75" x14ac:dyDescent="0.25">
      <c r="A134" s="2132"/>
      <c r="B134" s="2133"/>
      <c r="C134" s="2134"/>
      <c r="D134" s="2135">
        <f t="shared" si="1"/>
        <v>0</v>
      </c>
      <c r="E134" s="2134"/>
      <c r="F134" s="2134"/>
      <c r="G134" s="2134"/>
      <c r="H134" s="2134"/>
      <c r="I134" s="2134"/>
      <c r="J134" s="2134"/>
      <c r="K134" s="2655"/>
      <c r="L134" s="2121"/>
    </row>
    <row r="135" spans="1:12" ht="15.75" x14ac:dyDescent="0.25">
      <c r="A135" s="2132"/>
      <c r="B135" s="2133"/>
      <c r="C135" s="2134"/>
      <c r="D135" s="2135">
        <f t="shared" si="1"/>
        <v>0</v>
      </c>
      <c r="E135" s="2134"/>
      <c r="F135" s="2134"/>
      <c r="G135" s="2134"/>
      <c r="H135" s="2134"/>
      <c r="I135" s="2134"/>
      <c r="J135" s="2134"/>
      <c r="K135" s="2655"/>
      <c r="L135" s="2121"/>
    </row>
    <row r="136" spans="1:12" ht="15.75" x14ac:dyDescent="0.25">
      <c r="A136" s="2132"/>
      <c r="B136" s="2133"/>
      <c r="C136" s="2134"/>
      <c r="D136" s="2135">
        <f t="shared" si="1"/>
        <v>0</v>
      </c>
      <c r="E136" s="2134"/>
      <c r="F136" s="2134"/>
      <c r="G136" s="2134"/>
      <c r="H136" s="2134"/>
      <c r="I136" s="2134"/>
      <c r="J136" s="2134"/>
      <c r="K136" s="2655"/>
      <c r="L136" s="2121"/>
    </row>
    <row r="137" spans="1:12" ht="15.75" x14ac:dyDescent="0.25">
      <c r="A137" s="2132"/>
      <c r="B137" s="2133"/>
      <c r="C137" s="2134"/>
      <c r="D137" s="2135">
        <f t="shared" si="1"/>
        <v>0</v>
      </c>
      <c r="E137" s="2134"/>
      <c r="F137" s="2134"/>
      <c r="G137" s="2134"/>
      <c r="H137" s="2134"/>
      <c r="I137" s="2134"/>
      <c r="J137" s="2134"/>
      <c r="K137" s="2655"/>
      <c r="L137" s="2121"/>
    </row>
    <row r="138" spans="1:12" ht="15.75" x14ac:dyDescent="0.25">
      <c r="A138" s="2132"/>
      <c r="B138" s="2133"/>
      <c r="C138" s="2134"/>
      <c r="D138" s="2135">
        <f t="shared" si="1"/>
        <v>0</v>
      </c>
      <c r="E138" s="2134"/>
      <c r="F138" s="2134"/>
      <c r="G138" s="2134"/>
      <c r="H138" s="2134"/>
      <c r="I138" s="2134"/>
      <c r="J138" s="2134"/>
      <c r="K138" s="2655"/>
      <c r="L138" s="2121"/>
    </row>
    <row r="139" spans="1:12" ht="15.75" x14ac:dyDescent="0.25">
      <c r="A139" s="2132"/>
      <c r="B139" s="2133"/>
      <c r="C139" s="2134"/>
      <c r="D139" s="2135">
        <f t="shared" si="1"/>
        <v>0</v>
      </c>
      <c r="E139" s="2134"/>
      <c r="F139" s="2134"/>
      <c r="G139" s="2134"/>
      <c r="H139" s="2134"/>
      <c r="I139" s="2134"/>
      <c r="J139" s="2134"/>
      <c r="K139" s="2655"/>
      <c r="L139" s="2121"/>
    </row>
    <row r="140" spans="1:12" ht="15.75" x14ac:dyDescent="0.25">
      <c r="A140" s="2132"/>
      <c r="B140" s="2133"/>
      <c r="C140" s="2134"/>
      <c r="D140" s="2135">
        <f t="shared" si="1"/>
        <v>0</v>
      </c>
      <c r="E140" s="2134"/>
      <c r="F140" s="2134"/>
      <c r="G140" s="2134"/>
      <c r="H140" s="2134"/>
      <c r="I140" s="2134"/>
      <c r="J140" s="2134"/>
      <c r="K140" s="2655"/>
      <c r="L140" s="2121"/>
    </row>
    <row r="141" spans="1:12" ht="15.75" x14ac:dyDescent="0.25">
      <c r="A141" s="2132"/>
      <c r="B141" s="2133"/>
      <c r="C141" s="2134"/>
      <c r="D141" s="2135">
        <f t="shared" si="1"/>
        <v>0</v>
      </c>
      <c r="E141" s="2134"/>
      <c r="F141" s="2134"/>
      <c r="G141" s="2134"/>
      <c r="H141" s="2134"/>
      <c r="I141" s="2134"/>
      <c r="J141" s="2134"/>
      <c r="K141" s="2655"/>
      <c r="L141" s="2121"/>
    </row>
    <row r="142" spans="1:12" ht="15.75" x14ac:dyDescent="0.25">
      <c r="A142" s="2132"/>
      <c r="B142" s="2133"/>
      <c r="C142" s="2134"/>
      <c r="D142" s="2135">
        <f t="shared" si="1"/>
        <v>0</v>
      </c>
      <c r="E142" s="2134"/>
      <c r="F142" s="2134"/>
      <c r="G142" s="2134"/>
      <c r="H142" s="2134"/>
      <c r="I142" s="2134"/>
      <c r="J142" s="2134"/>
      <c r="K142" s="2655"/>
      <c r="L142" s="2121"/>
    </row>
    <row r="143" spans="1:12" ht="15.75" x14ac:dyDescent="0.25">
      <c r="A143" s="2132"/>
      <c r="B143" s="2133"/>
      <c r="C143" s="2134"/>
      <c r="D143" s="2135">
        <f t="shared" si="1"/>
        <v>0</v>
      </c>
      <c r="E143" s="2134"/>
      <c r="F143" s="2134"/>
      <c r="G143" s="2134"/>
      <c r="H143" s="2134"/>
      <c r="I143" s="2134"/>
      <c r="J143" s="2134"/>
      <c r="K143" s="2655"/>
      <c r="L143" s="2121"/>
    </row>
    <row r="144" spans="1:12" ht="15.75" x14ac:dyDescent="0.25">
      <c r="A144" s="2132"/>
      <c r="B144" s="2133"/>
      <c r="C144" s="2134"/>
      <c r="D144" s="2135">
        <f t="shared" ref="D144:D207" si="2">+C144*(100-E144)/100</f>
        <v>0</v>
      </c>
      <c r="E144" s="2134"/>
      <c r="F144" s="2134"/>
      <c r="G144" s="2134"/>
      <c r="H144" s="2134"/>
      <c r="I144" s="2134"/>
      <c r="J144" s="2134"/>
      <c r="K144" s="2655"/>
      <c r="L144" s="2121"/>
    </row>
    <row r="145" spans="1:12" ht="15.75" x14ac:dyDescent="0.25">
      <c r="A145" s="2132"/>
      <c r="B145" s="2133"/>
      <c r="C145" s="2134"/>
      <c r="D145" s="2135">
        <f t="shared" si="2"/>
        <v>0</v>
      </c>
      <c r="E145" s="2134"/>
      <c r="F145" s="2134"/>
      <c r="G145" s="2134"/>
      <c r="H145" s="2134"/>
      <c r="I145" s="2134"/>
      <c r="J145" s="2134"/>
      <c r="K145" s="2655"/>
      <c r="L145" s="2121"/>
    </row>
    <row r="146" spans="1:12" ht="15.75" x14ac:dyDescent="0.25">
      <c r="A146" s="2132"/>
      <c r="B146" s="2133"/>
      <c r="C146" s="2134"/>
      <c r="D146" s="2135">
        <f t="shared" si="2"/>
        <v>0</v>
      </c>
      <c r="E146" s="2134"/>
      <c r="F146" s="2134"/>
      <c r="G146" s="2134"/>
      <c r="H146" s="2134"/>
      <c r="I146" s="2134"/>
      <c r="J146" s="2134"/>
      <c r="K146" s="2655"/>
      <c r="L146" s="2121"/>
    </row>
    <row r="147" spans="1:12" ht="15.75" x14ac:dyDescent="0.25">
      <c r="A147" s="2132"/>
      <c r="B147" s="2133"/>
      <c r="C147" s="2134"/>
      <c r="D147" s="2135">
        <f t="shared" si="2"/>
        <v>0</v>
      </c>
      <c r="E147" s="2134"/>
      <c r="F147" s="2134"/>
      <c r="G147" s="2134"/>
      <c r="H147" s="2134"/>
      <c r="I147" s="2134"/>
      <c r="J147" s="2134"/>
      <c r="K147" s="2655"/>
      <c r="L147" s="2121"/>
    </row>
    <row r="148" spans="1:12" ht="15.75" x14ac:dyDescent="0.25">
      <c r="A148" s="2132"/>
      <c r="B148" s="2133"/>
      <c r="C148" s="2134"/>
      <c r="D148" s="2135">
        <f t="shared" si="2"/>
        <v>0</v>
      </c>
      <c r="E148" s="2134"/>
      <c r="F148" s="2134"/>
      <c r="G148" s="2134"/>
      <c r="H148" s="2134"/>
      <c r="I148" s="2134"/>
      <c r="J148" s="2134"/>
      <c r="K148" s="2655"/>
      <c r="L148" s="2121"/>
    </row>
    <row r="149" spans="1:12" ht="15.75" x14ac:dyDescent="0.25">
      <c r="A149" s="2132"/>
      <c r="B149" s="2133"/>
      <c r="C149" s="2134"/>
      <c r="D149" s="2135">
        <f t="shared" si="2"/>
        <v>0</v>
      </c>
      <c r="E149" s="2134"/>
      <c r="F149" s="2134"/>
      <c r="G149" s="2134"/>
      <c r="H149" s="2134"/>
      <c r="I149" s="2134"/>
      <c r="J149" s="2134"/>
      <c r="K149" s="2655"/>
      <c r="L149" s="2121"/>
    </row>
    <row r="150" spans="1:12" ht="15.75" x14ac:dyDescent="0.25">
      <c r="A150" s="2132"/>
      <c r="B150" s="2133"/>
      <c r="C150" s="2134"/>
      <c r="D150" s="2135">
        <f t="shared" si="2"/>
        <v>0</v>
      </c>
      <c r="E150" s="2134"/>
      <c r="F150" s="2134"/>
      <c r="G150" s="2134"/>
      <c r="H150" s="2134"/>
      <c r="I150" s="2134"/>
      <c r="J150" s="2134"/>
      <c r="K150" s="2655"/>
      <c r="L150" s="2121"/>
    </row>
    <row r="151" spans="1:12" ht="15.75" x14ac:dyDescent="0.25">
      <c r="A151" s="2132"/>
      <c r="B151" s="2133"/>
      <c r="C151" s="2134"/>
      <c r="D151" s="2135">
        <f t="shared" si="2"/>
        <v>0</v>
      </c>
      <c r="E151" s="2134"/>
      <c r="F151" s="2134"/>
      <c r="G151" s="2134"/>
      <c r="H151" s="2134"/>
      <c r="I151" s="2134"/>
      <c r="J151" s="2134"/>
      <c r="K151" s="2655"/>
      <c r="L151" s="2121"/>
    </row>
    <row r="152" spans="1:12" ht="15.75" x14ac:dyDescent="0.25">
      <c r="A152" s="2132"/>
      <c r="B152" s="2133"/>
      <c r="C152" s="2134"/>
      <c r="D152" s="2135">
        <f t="shared" si="2"/>
        <v>0</v>
      </c>
      <c r="E152" s="2134"/>
      <c r="F152" s="2134"/>
      <c r="G152" s="2134"/>
      <c r="H152" s="2134"/>
      <c r="I152" s="2134"/>
      <c r="J152" s="2134"/>
      <c r="K152" s="2655"/>
      <c r="L152" s="2121"/>
    </row>
    <row r="153" spans="1:12" ht="15.75" x14ac:dyDescent="0.25">
      <c r="A153" s="2132"/>
      <c r="B153" s="2133"/>
      <c r="C153" s="2134"/>
      <c r="D153" s="2135">
        <f t="shared" si="2"/>
        <v>0</v>
      </c>
      <c r="E153" s="2134"/>
      <c r="F153" s="2134"/>
      <c r="G153" s="2134"/>
      <c r="H153" s="2134"/>
      <c r="I153" s="2134"/>
      <c r="J153" s="2134"/>
      <c r="K153" s="2655"/>
      <c r="L153" s="2121"/>
    </row>
    <row r="154" spans="1:12" ht="15.75" x14ac:dyDescent="0.25">
      <c r="A154" s="2132"/>
      <c r="B154" s="2133"/>
      <c r="C154" s="2134"/>
      <c r="D154" s="2135">
        <f t="shared" si="2"/>
        <v>0</v>
      </c>
      <c r="E154" s="2134"/>
      <c r="F154" s="2134"/>
      <c r="G154" s="2134"/>
      <c r="H154" s="2134"/>
      <c r="I154" s="2134"/>
      <c r="J154" s="2134"/>
      <c r="K154" s="2655"/>
      <c r="L154" s="2121"/>
    </row>
    <row r="155" spans="1:12" ht="15.75" x14ac:dyDescent="0.25">
      <c r="A155" s="2132"/>
      <c r="B155" s="2133"/>
      <c r="C155" s="2134"/>
      <c r="D155" s="2135">
        <f t="shared" si="2"/>
        <v>0</v>
      </c>
      <c r="E155" s="2134"/>
      <c r="F155" s="2134"/>
      <c r="G155" s="2134"/>
      <c r="H155" s="2134"/>
      <c r="I155" s="2134"/>
      <c r="J155" s="2134"/>
      <c r="K155" s="2655"/>
      <c r="L155" s="2121"/>
    </row>
    <row r="156" spans="1:12" ht="15.75" x14ac:dyDescent="0.25">
      <c r="A156" s="2132"/>
      <c r="B156" s="2133"/>
      <c r="C156" s="2134"/>
      <c r="D156" s="2135">
        <f t="shared" si="2"/>
        <v>0</v>
      </c>
      <c r="E156" s="2134"/>
      <c r="F156" s="2134"/>
      <c r="G156" s="2134"/>
      <c r="H156" s="2134"/>
      <c r="I156" s="2134"/>
      <c r="J156" s="2134"/>
      <c r="K156" s="2655"/>
      <c r="L156" s="2121"/>
    </row>
    <row r="157" spans="1:12" ht="15.75" x14ac:dyDescent="0.25">
      <c r="A157" s="2132"/>
      <c r="B157" s="2133"/>
      <c r="C157" s="2134"/>
      <c r="D157" s="2135">
        <f t="shared" si="2"/>
        <v>0</v>
      </c>
      <c r="E157" s="2134"/>
      <c r="F157" s="2134"/>
      <c r="G157" s="2134"/>
      <c r="H157" s="2134"/>
      <c r="I157" s="2134"/>
      <c r="J157" s="2134"/>
      <c r="K157" s="2655"/>
      <c r="L157" s="2121"/>
    </row>
    <row r="158" spans="1:12" ht="15.75" x14ac:dyDescent="0.25">
      <c r="A158" s="2132"/>
      <c r="B158" s="2133"/>
      <c r="C158" s="2134"/>
      <c r="D158" s="2135">
        <f t="shared" si="2"/>
        <v>0</v>
      </c>
      <c r="E158" s="2134"/>
      <c r="F158" s="2134"/>
      <c r="G158" s="2134"/>
      <c r="H158" s="2134"/>
      <c r="I158" s="2134"/>
      <c r="J158" s="2134"/>
      <c r="K158" s="2655"/>
      <c r="L158" s="2121"/>
    </row>
    <row r="159" spans="1:12" ht="15.75" x14ac:dyDescent="0.25">
      <c r="A159" s="2132"/>
      <c r="B159" s="2133"/>
      <c r="C159" s="2134"/>
      <c r="D159" s="2135">
        <f t="shared" si="2"/>
        <v>0</v>
      </c>
      <c r="E159" s="2134"/>
      <c r="F159" s="2134"/>
      <c r="G159" s="2134"/>
      <c r="H159" s="2134"/>
      <c r="I159" s="2134"/>
      <c r="J159" s="2134"/>
      <c r="K159" s="2655"/>
      <c r="L159" s="2121"/>
    </row>
    <row r="160" spans="1:12" ht="15.75" x14ac:dyDescent="0.25">
      <c r="A160" s="2132"/>
      <c r="B160" s="2133"/>
      <c r="C160" s="2134"/>
      <c r="D160" s="2135">
        <f t="shared" si="2"/>
        <v>0</v>
      </c>
      <c r="E160" s="2134"/>
      <c r="F160" s="2134"/>
      <c r="G160" s="2134"/>
      <c r="H160" s="2134"/>
      <c r="I160" s="2134"/>
      <c r="J160" s="2134"/>
      <c r="K160" s="2655"/>
      <c r="L160" s="2121"/>
    </row>
    <row r="161" spans="1:12" ht="15.75" x14ac:dyDescent="0.25">
      <c r="A161" s="2132"/>
      <c r="B161" s="2133"/>
      <c r="C161" s="2134"/>
      <c r="D161" s="2135">
        <f t="shared" si="2"/>
        <v>0</v>
      </c>
      <c r="E161" s="2134"/>
      <c r="F161" s="2134"/>
      <c r="G161" s="2134"/>
      <c r="H161" s="2134"/>
      <c r="I161" s="2134"/>
      <c r="J161" s="2134"/>
      <c r="K161" s="2655"/>
      <c r="L161" s="2121"/>
    </row>
    <row r="162" spans="1:12" ht="15.75" x14ac:dyDescent="0.25">
      <c r="A162" s="2132"/>
      <c r="B162" s="2133"/>
      <c r="C162" s="2134"/>
      <c r="D162" s="2135">
        <f t="shared" si="2"/>
        <v>0</v>
      </c>
      <c r="E162" s="2134"/>
      <c r="F162" s="2134"/>
      <c r="G162" s="2134"/>
      <c r="H162" s="2134"/>
      <c r="I162" s="2134"/>
      <c r="J162" s="2134"/>
      <c r="K162" s="2655"/>
      <c r="L162" s="2121"/>
    </row>
    <row r="163" spans="1:12" ht="15.75" x14ac:dyDescent="0.25">
      <c r="A163" s="2132"/>
      <c r="B163" s="2133"/>
      <c r="C163" s="2134"/>
      <c r="D163" s="2135">
        <f t="shared" si="2"/>
        <v>0</v>
      </c>
      <c r="E163" s="2134"/>
      <c r="F163" s="2134"/>
      <c r="G163" s="2134"/>
      <c r="H163" s="2134"/>
      <c r="I163" s="2134"/>
      <c r="J163" s="2134"/>
      <c r="K163" s="2655"/>
      <c r="L163" s="2121"/>
    </row>
    <row r="164" spans="1:12" ht="15.75" x14ac:dyDescent="0.25">
      <c r="A164" s="2132"/>
      <c r="B164" s="2133"/>
      <c r="C164" s="2134"/>
      <c r="D164" s="2135">
        <f t="shared" si="2"/>
        <v>0</v>
      </c>
      <c r="E164" s="2134"/>
      <c r="F164" s="2134"/>
      <c r="G164" s="2134"/>
      <c r="H164" s="2134"/>
      <c r="I164" s="2134"/>
      <c r="J164" s="2134"/>
      <c r="K164" s="2655"/>
      <c r="L164" s="2121"/>
    </row>
    <row r="165" spans="1:12" ht="15.75" x14ac:dyDescent="0.25">
      <c r="A165" s="2132"/>
      <c r="B165" s="2133"/>
      <c r="C165" s="2134"/>
      <c r="D165" s="2135">
        <f t="shared" si="2"/>
        <v>0</v>
      </c>
      <c r="E165" s="2134"/>
      <c r="F165" s="2134"/>
      <c r="G165" s="2134"/>
      <c r="H165" s="2134"/>
      <c r="I165" s="2134"/>
      <c r="J165" s="2134"/>
      <c r="K165" s="2655"/>
      <c r="L165" s="2121"/>
    </row>
    <row r="166" spans="1:12" ht="15.75" x14ac:dyDescent="0.25">
      <c r="A166" s="2132"/>
      <c r="B166" s="2133"/>
      <c r="C166" s="2134"/>
      <c r="D166" s="2135">
        <f t="shared" si="2"/>
        <v>0</v>
      </c>
      <c r="E166" s="2134"/>
      <c r="F166" s="2134"/>
      <c r="G166" s="2134"/>
      <c r="H166" s="2134"/>
      <c r="I166" s="2134"/>
      <c r="J166" s="2134"/>
      <c r="K166" s="2655"/>
      <c r="L166" s="2121"/>
    </row>
    <row r="167" spans="1:12" ht="15.75" x14ac:dyDescent="0.25">
      <c r="A167" s="2132"/>
      <c r="B167" s="2133"/>
      <c r="C167" s="2134"/>
      <c r="D167" s="2135">
        <f t="shared" si="2"/>
        <v>0</v>
      </c>
      <c r="E167" s="2134"/>
      <c r="F167" s="2134"/>
      <c r="G167" s="2134"/>
      <c r="H167" s="2134"/>
      <c r="I167" s="2134"/>
      <c r="J167" s="2134"/>
      <c r="K167" s="2655"/>
      <c r="L167" s="2121"/>
    </row>
    <row r="168" spans="1:12" ht="15.75" x14ac:dyDescent="0.25">
      <c r="A168" s="2132"/>
      <c r="B168" s="2133"/>
      <c r="C168" s="2134"/>
      <c r="D168" s="2135">
        <f t="shared" si="2"/>
        <v>0</v>
      </c>
      <c r="E168" s="2134"/>
      <c r="F168" s="2134"/>
      <c r="G168" s="2134"/>
      <c r="H168" s="2134"/>
      <c r="I168" s="2134"/>
      <c r="J168" s="2134"/>
      <c r="K168" s="2655"/>
      <c r="L168" s="2121"/>
    </row>
    <row r="169" spans="1:12" ht="15.75" x14ac:dyDescent="0.25">
      <c r="A169" s="2132"/>
      <c r="B169" s="2133"/>
      <c r="C169" s="2134"/>
      <c r="D169" s="2135">
        <f t="shared" si="2"/>
        <v>0</v>
      </c>
      <c r="E169" s="2134"/>
      <c r="F169" s="2134"/>
      <c r="G169" s="2134"/>
      <c r="H169" s="2134"/>
      <c r="I169" s="2134"/>
      <c r="J169" s="2134"/>
      <c r="K169" s="2655"/>
      <c r="L169" s="2121"/>
    </row>
    <row r="170" spans="1:12" ht="15.75" x14ac:dyDescent="0.25">
      <c r="A170" s="2132"/>
      <c r="B170" s="2133"/>
      <c r="C170" s="2134"/>
      <c r="D170" s="2135">
        <f t="shared" si="2"/>
        <v>0</v>
      </c>
      <c r="E170" s="2134"/>
      <c r="F170" s="2134"/>
      <c r="G170" s="2134"/>
      <c r="H170" s="2134"/>
      <c r="I170" s="2134"/>
      <c r="J170" s="2134"/>
      <c r="K170" s="2655"/>
      <c r="L170" s="2121"/>
    </row>
    <row r="171" spans="1:12" ht="15.75" x14ac:dyDescent="0.25">
      <c r="A171" s="2132"/>
      <c r="B171" s="2133"/>
      <c r="C171" s="2134"/>
      <c r="D171" s="2135">
        <f t="shared" si="2"/>
        <v>0</v>
      </c>
      <c r="E171" s="2134"/>
      <c r="F171" s="2134"/>
      <c r="G171" s="2134"/>
      <c r="H171" s="2134"/>
      <c r="I171" s="2134"/>
      <c r="J171" s="2134"/>
      <c r="K171" s="2655"/>
      <c r="L171" s="2121"/>
    </row>
    <row r="172" spans="1:12" ht="15.75" x14ac:dyDescent="0.25">
      <c r="A172" s="2132"/>
      <c r="B172" s="2133"/>
      <c r="C172" s="2134"/>
      <c r="D172" s="2135">
        <f t="shared" si="2"/>
        <v>0</v>
      </c>
      <c r="E172" s="2134"/>
      <c r="F172" s="2134"/>
      <c r="G172" s="2134"/>
      <c r="H172" s="2134"/>
      <c r="I172" s="2134"/>
      <c r="J172" s="2134"/>
      <c r="K172" s="2655"/>
      <c r="L172" s="2121"/>
    </row>
    <row r="173" spans="1:12" ht="15.75" x14ac:dyDescent="0.25">
      <c r="A173" s="2132"/>
      <c r="B173" s="2133"/>
      <c r="C173" s="2134"/>
      <c r="D173" s="2135">
        <f t="shared" si="2"/>
        <v>0</v>
      </c>
      <c r="E173" s="2134"/>
      <c r="F173" s="2134"/>
      <c r="G173" s="2134"/>
      <c r="H173" s="2134"/>
      <c r="I173" s="2134"/>
      <c r="J173" s="2134"/>
      <c r="K173" s="2655"/>
      <c r="L173" s="2121"/>
    </row>
    <row r="174" spans="1:12" ht="15.75" x14ac:dyDescent="0.25">
      <c r="A174" s="2132"/>
      <c r="B174" s="2133"/>
      <c r="C174" s="2134"/>
      <c r="D174" s="2135">
        <f t="shared" si="2"/>
        <v>0</v>
      </c>
      <c r="E174" s="2134"/>
      <c r="F174" s="2134"/>
      <c r="G174" s="2134"/>
      <c r="H174" s="2134"/>
      <c r="I174" s="2134"/>
      <c r="J174" s="2134"/>
      <c r="K174" s="2655"/>
      <c r="L174" s="2121"/>
    </row>
    <row r="175" spans="1:12" ht="15.75" x14ac:dyDescent="0.25">
      <c r="A175" s="2132"/>
      <c r="B175" s="2133"/>
      <c r="C175" s="2134"/>
      <c r="D175" s="2135">
        <f t="shared" si="2"/>
        <v>0</v>
      </c>
      <c r="E175" s="2134"/>
      <c r="F175" s="2134"/>
      <c r="G175" s="2134"/>
      <c r="H175" s="2134"/>
      <c r="I175" s="2134"/>
      <c r="J175" s="2134"/>
      <c r="K175" s="2655"/>
      <c r="L175" s="2121"/>
    </row>
    <row r="176" spans="1:12" ht="15.75" x14ac:dyDescent="0.25">
      <c r="A176" s="2132"/>
      <c r="B176" s="2133"/>
      <c r="C176" s="2134"/>
      <c r="D176" s="2135">
        <f t="shared" si="2"/>
        <v>0</v>
      </c>
      <c r="E176" s="2134"/>
      <c r="F176" s="2134"/>
      <c r="G176" s="2134"/>
      <c r="H176" s="2134"/>
      <c r="I176" s="2134"/>
      <c r="J176" s="2134"/>
      <c r="K176" s="2655"/>
      <c r="L176" s="2121"/>
    </row>
    <row r="177" spans="1:12" ht="15.75" x14ac:dyDescent="0.25">
      <c r="A177" s="2132"/>
      <c r="B177" s="2133"/>
      <c r="C177" s="2134"/>
      <c r="D177" s="2135">
        <f t="shared" si="2"/>
        <v>0</v>
      </c>
      <c r="E177" s="2134"/>
      <c r="F177" s="2134"/>
      <c r="G177" s="2134"/>
      <c r="H177" s="2134"/>
      <c r="I177" s="2134"/>
      <c r="J177" s="2134"/>
      <c r="K177" s="2655"/>
      <c r="L177" s="2121"/>
    </row>
    <row r="178" spans="1:12" ht="15.75" x14ac:dyDescent="0.25">
      <c r="A178" s="2132"/>
      <c r="B178" s="2133"/>
      <c r="C178" s="2134"/>
      <c r="D178" s="2135">
        <f t="shared" si="2"/>
        <v>0</v>
      </c>
      <c r="E178" s="2134"/>
      <c r="F178" s="2134"/>
      <c r="G178" s="2134"/>
      <c r="H178" s="2134"/>
      <c r="I178" s="2134"/>
      <c r="J178" s="2134"/>
      <c r="K178" s="2655"/>
      <c r="L178" s="2121"/>
    </row>
    <row r="179" spans="1:12" ht="15.75" x14ac:dyDescent="0.25">
      <c r="A179" s="2132"/>
      <c r="B179" s="2133"/>
      <c r="C179" s="2134"/>
      <c r="D179" s="2135">
        <f t="shared" si="2"/>
        <v>0</v>
      </c>
      <c r="E179" s="2134"/>
      <c r="F179" s="2134"/>
      <c r="G179" s="2134"/>
      <c r="H179" s="2134"/>
      <c r="I179" s="2134"/>
      <c r="J179" s="2134"/>
      <c r="K179" s="2655"/>
      <c r="L179" s="2121"/>
    </row>
    <row r="180" spans="1:12" ht="15.75" x14ac:dyDescent="0.25">
      <c r="A180" s="2132"/>
      <c r="B180" s="2133"/>
      <c r="C180" s="2134"/>
      <c r="D180" s="2135">
        <f t="shared" si="2"/>
        <v>0</v>
      </c>
      <c r="E180" s="2134"/>
      <c r="F180" s="2134"/>
      <c r="G180" s="2134"/>
      <c r="H180" s="2134"/>
      <c r="I180" s="2134"/>
      <c r="J180" s="2134"/>
      <c r="K180" s="2655"/>
      <c r="L180" s="2121"/>
    </row>
    <row r="181" spans="1:12" ht="15.75" x14ac:dyDescent="0.25">
      <c r="A181" s="2132"/>
      <c r="B181" s="2133"/>
      <c r="C181" s="2134"/>
      <c r="D181" s="2135">
        <f t="shared" si="2"/>
        <v>0</v>
      </c>
      <c r="E181" s="2134"/>
      <c r="F181" s="2134"/>
      <c r="G181" s="2134"/>
      <c r="H181" s="2134"/>
      <c r="I181" s="2134"/>
      <c r="J181" s="2134"/>
      <c r="K181" s="2655"/>
      <c r="L181" s="2121"/>
    </row>
    <row r="182" spans="1:12" ht="15.75" x14ac:dyDescent="0.25">
      <c r="A182" s="2132"/>
      <c r="B182" s="2133"/>
      <c r="C182" s="2134"/>
      <c r="D182" s="2135">
        <f t="shared" si="2"/>
        <v>0</v>
      </c>
      <c r="E182" s="2134"/>
      <c r="F182" s="2134"/>
      <c r="G182" s="2134"/>
      <c r="H182" s="2134"/>
      <c r="I182" s="2134"/>
      <c r="J182" s="2134"/>
      <c r="K182" s="2655"/>
      <c r="L182" s="2121"/>
    </row>
    <row r="183" spans="1:12" ht="15.75" x14ac:dyDescent="0.25">
      <c r="A183" s="2132"/>
      <c r="B183" s="2133"/>
      <c r="C183" s="2134"/>
      <c r="D183" s="2135">
        <f t="shared" si="2"/>
        <v>0</v>
      </c>
      <c r="E183" s="2134"/>
      <c r="F183" s="2134"/>
      <c r="G183" s="2134"/>
      <c r="H183" s="2134"/>
      <c r="I183" s="2134"/>
      <c r="J183" s="2134"/>
      <c r="K183" s="2655"/>
      <c r="L183" s="2121"/>
    </row>
    <row r="184" spans="1:12" ht="15.75" x14ac:dyDescent="0.25">
      <c r="A184" s="2132"/>
      <c r="B184" s="2133"/>
      <c r="C184" s="2134"/>
      <c r="D184" s="2135">
        <f t="shared" si="2"/>
        <v>0</v>
      </c>
      <c r="E184" s="2134"/>
      <c r="F184" s="2134"/>
      <c r="G184" s="2134"/>
      <c r="H184" s="2134"/>
      <c r="I184" s="2134"/>
      <c r="J184" s="2134"/>
      <c r="K184" s="2655"/>
      <c r="L184" s="2121"/>
    </row>
    <row r="185" spans="1:12" ht="15.75" x14ac:dyDescent="0.25">
      <c r="A185" s="2132"/>
      <c r="B185" s="2133"/>
      <c r="C185" s="2134"/>
      <c r="D185" s="2135">
        <f t="shared" si="2"/>
        <v>0</v>
      </c>
      <c r="E185" s="2134"/>
      <c r="F185" s="2134"/>
      <c r="G185" s="2134"/>
      <c r="H185" s="2134"/>
      <c r="I185" s="2134"/>
      <c r="J185" s="2134"/>
      <c r="K185" s="2655"/>
      <c r="L185" s="2121"/>
    </row>
    <row r="186" spans="1:12" ht="15.75" x14ac:dyDescent="0.25">
      <c r="A186" s="2132"/>
      <c r="B186" s="2133"/>
      <c r="C186" s="2134"/>
      <c r="D186" s="2135">
        <f t="shared" si="2"/>
        <v>0</v>
      </c>
      <c r="E186" s="2134"/>
      <c r="F186" s="2134"/>
      <c r="G186" s="2134"/>
      <c r="H186" s="2134"/>
      <c r="I186" s="2134"/>
      <c r="J186" s="2134"/>
      <c r="K186" s="2655"/>
      <c r="L186" s="2121"/>
    </row>
    <row r="187" spans="1:12" ht="15.75" x14ac:dyDescent="0.25">
      <c r="A187" s="2132"/>
      <c r="B187" s="2133"/>
      <c r="C187" s="2134"/>
      <c r="D187" s="2135">
        <f t="shared" si="2"/>
        <v>0</v>
      </c>
      <c r="E187" s="2134"/>
      <c r="F187" s="2134"/>
      <c r="G187" s="2134"/>
      <c r="H187" s="2134"/>
      <c r="I187" s="2134"/>
      <c r="J187" s="2134"/>
      <c r="K187" s="2655"/>
      <c r="L187" s="2121"/>
    </row>
    <row r="188" spans="1:12" ht="15.75" x14ac:dyDescent="0.25">
      <c r="A188" s="2132"/>
      <c r="B188" s="2133"/>
      <c r="C188" s="2134"/>
      <c r="D188" s="2135">
        <f t="shared" si="2"/>
        <v>0</v>
      </c>
      <c r="E188" s="2134"/>
      <c r="F188" s="2134"/>
      <c r="G188" s="2134"/>
      <c r="H188" s="2134"/>
      <c r="I188" s="2134"/>
      <c r="J188" s="2134"/>
      <c r="K188" s="2655"/>
      <c r="L188" s="2121"/>
    </row>
    <row r="189" spans="1:12" ht="15.75" x14ac:dyDescent="0.25">
      <c r="A189" s="2132"/>
      <c r="B189" s="2133"/>
      <c r="C189" s="2134"/>
      <c r="D189" s="2135">
        <f t="shared" si="2"/>
        <v>0</v>
      </c>
      <c r="E189" s="2134"/>
      <c r="F189" s="2134"/>
      <c r="G189" s="2134"/>
      <c r="H189" s="2134"/>
      <c r="I189" s="2134"/>
      <c r="J189" s="2134"/>
      <c r="K189" s="2655"/>
      <c r="L189" s="2121"/>
    </row>
    <row r="190" spans="1:12" ht="15.75" x14ac:dyDescent="0.25">
      <c r="A190" s="2132"/>
      <c r="B190" s="2133"/>
      <c r="C190" s="2134"/>
      <c r="D190" s="2135">
        <f t="shared" si="2"/>
        <v>0</v>
      </c>
      <c r="E190" s="2134"/>
      <c r="F190" s="2134"/>
      <c r="G190" s="2134"/>
      <c r="H190" s="2134"/>
      <c r="I190" s="2134"/>
      <c r="J190" s="2134"/>
      <c r="K190" s="2655"/>
      <c r="L190" s="2121"/>
    </row>
    <row r="191" spans="1:12" ht="15.75" x14ac:dyDescent="0.25">
      <c r="A191" s="2132"/>
      <c r="B191" s="2133"/>
      <c r="C191" s="2134"/>
      <c r="D191" s="2135">
        <f t="shared" si="2"/>
        <v>0</v>
      </c>
      <c r="E191" s="2134"/>
      <c r="F191" s="2134"/>
      <c r="G191" s="2134"/>
      <c r="H191" s="2134"/>
      <c r="I191" s="2134"/>
      <c r="J191" s="2134"/>
      <c r="K191" s="2655"/>
      <c r="L191" s="2121"/>
    </row>
    <row r="192" spans="1:12" ht="15.75" x14ac:dyDescent="0.25">
      <c r="A192" s="2132"/>
      <c r="B192" s="2133"/>
      <c r="C192" s="2134"/>
      <c r="D192" s="2135">
        <f t="shared" si="2"/>
        <v>0</v>
      </c>
      <c r="E192" s="2134"/>
      <c r="F192" s="2134"/>
      <c r="G192" s="2134"/>
      <c r="H192" s="2134"/>
      <c r="I192" s="2134"/>
      <c r="J192" s="2134"/>
      <c r="K192" s="2655"/>
      <c r="L192" s="2121"/>
    </row>
    <row r="193" spans="1:12" ht="15.75" x14ac:dyDescent="0.25">
      <c r="A193" s="2132"/>
      <c r="B193" s="2133"/>
      <c r="C193" s="2134"/>
      <c r="D193" s="2135">
        <f t="shared" si="2"/>
        <v>0</v>
      </c>
      <c r="E193" s="2134"/>
      <c r="F193" s="2134"/>
      <c r="G193" s="2134"/>
      <c r="H193" s="2134"/>
      <c r="I193" s="2134"/>
      <c r="J193" s="2134"/>
      <c r="K193" s="2655"/>
      <c r="L193" s="2121"/>
    </row>
    <row r="194" spans="1:12" ht="15.75" x14ac:dyDescent="0.25">
      <c r="A194" s="2132"/>
      <c r="B194" s="2133"/>
      <c r="C194" s="2134"/>
      <c r="D194" s="2135">
        <f t="shared" si="2"/>
        <v>0</v>
      </c>
      <c r="E194" s="2134"/>
      <c r="F194" s="2134"/>
      <c r="G194" s="2134"/>
      <c r="H194" s="2134"/>
      <c r="I194" s="2134"/>
      <c r="J194" s="2134"/>
      <c r="K194" s="2655"/>
      <c r="L194" s="2121"/>
    </row>
    <row r="195" spans="1:12" ht="15.75" x14ac:dyDescent="0.25">
      <c r="A195" s="2132"/>
      <c r="B195" s="2133"/>
      <c r="C195" s="2134"/>
      <c r="D195" s="2135">
        <f t="shared" si="2"/>
        <v>0</v>
      </c>
      <c r="E195" s="2134"/>
      <c r="F195" s="2134"/>
      <c r="G195" s="2134"/>
      <c r="H195" s="2134"/>
      <c r="I195" s="2134"/>
      <c r="J195" s="2134"/>
      <c r="K195" s="2655"/>
      <c r="L195" s="2121"/>
    </row>
    <row r="196" spans="1:12" ht="15.75" x14ac:dyDescent="0.25">
      <c r="A196" s="2132"/>
      <c r="B196" s="2133"/>
      <c r="C196" s="2134"/>
      <c r="D196" s="2135">
        <f t="shared" si="2"/>
        <v>0</v>
      </c>
      <c r="E196" s="2134"/>
      <c r="F196" s="2134"/>
      <c r="G196" s="2134"/>
      <c r="H196" s="2134"/>
      <c r="I196" s="2134"/>
      <c r="J196" s="2134"/>
      <c r="K196" s="2655"/>
      <c r="L196" s="2121"/>
    </row>
    <row r="197" spans="1:12" ht="15.75" x14ac:dyDescent="0.25">
      <c r="A197" s="2132"/>
      <c r="B197" s="2133"/>
      <c r="C197" s="2134"/>
      <c r="D197" s="2135">
        <f t="shared" si="2"/>
        <v>0</v>
      </c>
      <c r="E197" s="2134"/>
      <c r="F197" s="2134"/>
      <c r="G197" s="2134"/>
      <c r="H197" s="2134"/>
      <c r="I197" s="2134"/>
      <c r="J197" s="2134"/>
      <c r="K197" s="2655"/>
      <c r="L197" s="2121"/>
    </row>
    <row r="198" spans="1:12" ht="15.75" x14ac:dyDescent="0.25">
      <c r="A198" s="2132"/>
      <c r="B198" s="2133"/>
      <c r="C198" s="2134"/>
      <c r="D198" s="2135">
        <f t="shared" si="2"/>
        <v>0</v>
      </c>
      <c r="E198" s="2134"/>
      <c r="F198" s="2134"/>
      <c r="G198" s="2134"/>
      <c r="H198" s="2134"/>
      <c r="I198" s="2134"/>
      <c r="J198" s="2134"/>
      <c r="K198" s="2655"/>
      <c r="L198" s="2121"/>
    </row>
    <row r="199" spans="1:12" ht="15.75" x14ac:dyDescent="0.25">
      <c r="A199" s="2132"/>
      <c r="B199" s="2133"/>
      <c r="C199" s="2134"/>
      <c r="D199" s="2135">
        <f t="shared" si="2"/>
        <v>0</v>
      </c>
      <c r="E199" s="2134"/>
      <c r="F199" s="2134"/>
      <c r="G199" s="2134"/>
      <c r="H199" s="2134"/>
      <c r="I199" s="2134"/>
      <c r="J199" s="2134"/>
      <c r="K199" s="2655"/>
      <c r="L199" s="2121"/>
    </row>
    <row r="200" spans="1:12" ht="15.75" x14ac:dyDescent="0.25">
      <c r="A200" s="2132"/>
      <c r="B200" s="2133"/>
      <c r="C200" s="2134"/>
      <c r="D200" s="2135">
        <f t="shared" si="2"/>
        <v>0</v>
      </c>
      <c r="E200" s="2134"/>
      <c r="F200" s="2134"/>
      <c r="G200" s="2134"/>
      <c r="H200" s="2134"/>
      <c r="I200" s="2134"/>
      <c r="J200" s="2134"/>
      <c r="K200" s="2655"/>
      <c r="L200" s="2121"/>
    </row>
    <row r="201" spans="1:12" ht="15.75" x14ac:dyDescent="0.25">
      <c r="A201" s="2132"/>
      <c r="B201" s="2133"/>
      <c r="C201" s="2134"/>
      <c r="D201" s="2135">
        <f t="shared" si="2"/>
        <v>0</v>
      </c>
      <c r="E201" s="2134"/>
      <c r="F201" s="2134"/>
      <c r="G201" s="2134"/>
      <c r="H201" s="2134"/>
      <c r="I201" s="2134"/>
      <c r="J201" s="2134"/>
      <c r="K201" s="2655"/>
      <c r="L201" s="2121"/>
    </row>
    <row r="202" spans="1:12" ht="15.75" x14ac:dyDescent="0.25">
      <c r="A202" s="2132"/>
      <c r="B202" s="2133"/>
      <c r="C202" s="2134"/>
      <c r="D202" s="2135">
        <f t="shared" si="2"/>
        <v>0</v>
      </c>
      <c r="E202" s="2134"/>
      <c r="F202" s="2134"/>
      <c r="G202" s="2134"/>
      <c r="H202" s="2134"/>
      <c r="I202" s="2134"/>
      <c r="J202" s="2134"/>
      <c r="K202" s="2655"/>
      <c r="L202" s="2121"/>
    </row>
    <row r="203" spans="1:12" ht="15.75" x14ac:dyDescent="0.25">
      <c r="A203" s="2132"/>
      <c r="B203" s="2133"/>
      <c r="C203" s="2134"/>
      <c r="D203" s="2135">
        <f t="shared" si="2"/>
        <v>0</v>
      </c>
      <c r="E203" s="2134"/>
      <c r="F203" s="2134"/>
      <c r="G203" s="2134"/>
      <c r="H203" s="2134"/>
      <c r="I203" s="2134"/>
      <c r="J203" s="2134"/>
      <c r="K203" s="2655"/>
      <c r="L203" s="2121"/>
    </row>
    <row r="204" spans="1:12" ht="15.75" x14ac:dyDescent="0.25">
      <c r="A204" s="2132"/>
      <c r="B204" s="2133"/>
      <c r="C204" s="2134"/>
      <c r="D204" s="2135">
        <f t="shared" si="2"/>
        <v>0</v>
      </c>
      <c r="E204" s="2134"/>
      <c r="F204" s="2134"/>
      <c r="G204" s="2134"/>
      <c r="H204" s="2134"/>
      <c r="I204" s="2134"/>
      <c r="J204" s="2134"/>
      <c r="K204" s="2655"/>
      <c r="L204" s="2121"/>
    </row>
    <row r="205" spans="1:12" ht="15.75" x14ac:dyDescent="0.25">
      <c r="A205" s="2132"/>
      <c r="B205" s="2133"/>
      <c r="C205" s="2134"/>
      <c r="D205" s="2135">
        <f t="shared" si="2"/>
        <v>0</v>
      </c>
      <c r="E205" s="2134"/>
      <c r="F205" s="2134"/>
      <c r="G205" s="2134"/>
      <c r="H205" s="2134"/>
      <c r="I205" s="2134"/>
      <c r="J205" s="2134"/>
      <c r="K205" s="2655"/>
      <c r="L205" s="2121"/>
    </row>
    <row r="206" spans="1:12" ht="15.75" x14ac:dyDescent="0.25">
      <c r="A206" s="2132"/>
      <c r="B206" s="2133"/>
      <c r="C206" s="2134"/>
      <c r="D206" s="2135">
        <f t="shared" si="2"/>
        <v>0</v>
      </c>
      <c r="E206" s="2134"/>
      <c r="F206" s="2134"/>
      <c r="G206" s="2134"/>
      <c r="H206" s="2134"/>
      <c r="I206" s="2134"/>
      <c r="J206" s="2134"/>
      <c r="K206" s="2655"/>
      <c r="L206" s="2121"/>
    </row>
    <row r="207" spans="1:12" ht="15.75" x14ac:dyDescent="0.25">
      <c r="A207" s="2132"/>
      <c r="B207" s="2133"/>
      <c r="C207" s="2134"/>
      <c r="D207" s="2135">
        <f t="shared" si="2"/>
        <v>0</v>
      </c>
      <c r="E207" s="2134"/>
      <c r="F207" s="2134"/>
      <c r="G207" s="2134"/>
      <c r="H207" s="2134"/>
      <c r="I207" s="2134"/>
      <c r="J207" s="2134"/>
      <c r="K207" s="2655"/>
      <c r="L207" s="2121"/>
    </row>
    <row r="208" spans="1:12" ht="15.75" x14ac:dyDescent="0.25">
      <c r="A208" s="2132"/>
      <c r="B208" s="2133"/>
      <c r="C208" s="2134"/>
      <c r="D208" s="2135">
        <f t="shared" ref="D208:D271" si="3">+C208*(100-E208)/100</f>
        <v>0</v>
      </c>
      <c r="E208" s="2134"/>
      <c r="F208" s="2134"/>
      <c r="G208" s="2134"/>
      <c r="H208" s="2134"/>
      <c r="I208" s="2134"/>
      <c r="J208" s="2134"/>
      <c r="K208" s="2655"/>
      <c r="L208" s="2121"/>
    </row>
    <row r="209" spans="1:12" ht="15.75" x14ac:dyDescent="0.25">
      <c r="A209" s="2132"/>
      <c r="B209" s="2133"/>
      <c r="C209" s="2134"/>
      <c r="D209" s="2135">
        <f t="shared" si="3"/>
        <v>0</v>
      </c>
      <c r="E209" s="2134"/>
      <c r="F209" s="2134"/>
      <c r="G209" s="2134"/>
      <c r="H209" s="2134"/>
      <c r="I209" s="2134"/>
      <c r="J209" s="2134"/>
      <c r="K209" s="2655"/>
      <c r="L209" s="2121"/>
    </row>
    <row r="210" spans="1:12" ht="15.75" x14ac:dyDescent="0.25">
      <c r="A210" s="2132"/>
      <c r="B210" s="2133"/>
      <c r="C210" s="2134"/>
      <c r="D210" s="2135">
        <f t="shared" si="3"/>
        <v>0</v>
      </c>
      <c r="E210" s="2134"/>
      <c r="F210" s="2134"/>
      <c r="G210" s="2134"/>
      <c r="H210" s="2134"/>
      <c r="I210" s="2134"/>
      <c r="J210" s="2134"/>
      <c r="K210" s="2655"/>
      <c r="L210" s="2121"/>
    </row>
    <row r="211" spans="1:12" ht="15.75" x14ac:dyDescent="0.25">
      <c r="A211" s="2132"/>
      <c r="B211" s="2133"/>
      <c r="C211" s="2134"/>
      <c r="D211" s="2135">
        <f t="shared" si="3"/>
        <v>0</v>
      </c>
      <c r="E211" s="2134"/>
      <c r="F211" s="2134"/>
      <c r="G211" s="2134"/>
      <c r="H211" s="2134"/>
      <c r="I211" s="2134"/>
      <c r="J211" s="2134"/>
      <c r="K211" s="2655"/>
      <c r="L211" s="2121"/>
    </row>
    <row r="212" spans="1:12" ht="15.75" x14ac:dyDescent="0.25">
      <c r="A212" s="2132"/>
      <c r="B212" s="2133"/>
      <c r="C212" s="2134"/>
      <c r="D212" s="2135">
        <f t="shared" si="3"/>
        <v>0</v>
      </c>
      <c r="E212" s="2134"/>
      <c r="F212" s="2134"/>
      <c r="G212" s="2134"/>
      <c r="H212" s="2134"/>
      <c r="I212" s="2134"/>
      <c r="J212" s="2134"/>
      <c r="K212" s="2655"/>
      <c r="L212" s="2121"/>
    </row>
    <row r="213" spans="1:12" ht="15.75" x14ac:dyDescent="0.25">
      <c r="A213" s="2132"/>
      <c r="B213" s="2133"/>
      <c r="C213" s="2134"/>
      <c r="D213" s="2135">
        <f t="shared" si="3"/>
        <v>0</v>
      </c>
      <c r="E213" s="2134"/>
      <c r="F213" s="2134"/>
      <c r="G213" s="2134"/>
      <c r="H213" s="2134"/>
      <c r="I213" s="2134"/>
      <c r="J213" s="2134"/>
      <c r="K213" s="2655"/>
      <c r="L213" s="2121"/>
    </row>
    <row r="214" spans="1:12" ht="15.75" x14ac:dyDescent="0.25">
      <c r="A214" s="2132"/>
      <c r="B214" s="2133"/>
      <c r="C214" s="2134"/>
      <c r="D214" s="2135">
        <f t="shared" si="3"/>
        <v>0</v>
      </c>
      <c r="E214" s="2134"/>
      <c r="F214" s="2134"/>
      <c r="G214" s="2134"/>
      <c r="H214" s="2134"/>
      <c r="I214" s="2134"/>
      <c r="J214" s="2134"/>
      <c r="K214" s="2655"/>
      <c r="L214" s="2121"/>
    </row>
    <row r="215" spans="1:12" ht="15.75" x14ac:dyDescent="0.25">
      <c r="A215" s="2132"/>
      <c r="B215" s="2133"/>
      <c r="C215" s="2134"/>
      <c r="D215" s="2135">
        <f t="shared" si="3"/>
        <v>0</v>
      </c>
      <c r="E215" s="2134"/>
      <c r="F215" s="2134"/>
      <c r="G215" s="2134"/>
      <c r="H215" s="2134"/>
      <c r="I215" s="2134"/>
      <c r="J215" s="2134"/>
      <c r="K215" s="2655"/>
      <c r="L215" s="2121"/>
    </row>
    <row r="216" spans="1:12" ht="15.75" x14ac:dyDescent="0.25">
      <c r="A216" s="2132"/>
      <c r="B216" s="2133"/>
      <c r="C216" s="2134"/>
      <c r="D216" s="2135">
        <f t="shared" si="3"/>
        <v>0</v>
      </c>
      <c r="E216" s="2134"/>
      <c r="F216" s="2134"/>
      <c r="G216" s="2134"/>
      <c r="H216" s="2134"/>
      <c r="I216" s="2134"/>
      <c r="J216" s="2134"/>
      <c r="K216" s="2655"/>
      <c r="L216" s="2121"/>
    </row>
    <row r="217" spans="1:12" ht="15.75" x14ac:dyDescent="0.25">
      <c r="A217" s="2132"/>
      <c r="B217" s="2133"/>
      <c r="C217" s="2134"/>
      <c r="D217" s="2135">
        <f t="shared" si="3"/>
        <v>0</v>
      </c>
      <c r="E217" s="2134"/>
      <c r="F217" s="2134"/>
      <c r="G217" s="2134"/>
      <c r="H217" s="2134"/>
      <c r="I217" s="2134"/>
      <c r="J217" s="2134"/>
      <c r="K217" s="2655"/>
      <c r="L217" s="2121"/>
    </row>
    <row r="218" spans="1:12" ht="15.75" x14ac:dyDescent="0.25">
      <c r="A218" s="2132"/>
      <c r="B218" s="2133"/>
      <c r="C218" s="2134"/>
      <c r="D218" s="2135">
        <f t="shared" si="3"/>
        <v>0</v>
      </c>
      <c r="E218" s="2134"/>
      <c r="F218" s="2134"/>
      <c r="G218" s="2134"/>
      <c r="H218" s="2134"/>
      <c r="I218" s="2134"/>
      <c r="J218" s="2134"/>
      <c r="K218" s="2655"/>
      <c r="L218" s="2121"/>
    </row>
    <row r="219" spans="1:12" ht="15.75" x14ac:dyDescent="0.25">
      <c r="A219" s="2132"/>
      <c r="B219" s="2133"/>
      <c r="C219" s="2134"/>
      <c r="D219" s="2135">
        <f t="shared" si="3"/>
        <v>0</v>
      </c>
      <c r="E219" s="2134"/>
      <c r="F219" s="2134"/>
      <c r="G219" s="2134"/>
      <c r="H219" s="2134"/>
      <c r="I219" s="2134"/>
      <c r="J219" s="2134"/>
      <c r="K219" s="2655"/>
      <c r="L219" s="2121"/>
    </row>
    <row r="220" spans="1:12" ht="15.75" x14ac:dyDescent="0.25">
      <c r="A220" s="2132"/>
      <c r="B220" s="2133"/>
      <c r="C220" s="2134"/>
      <c r="D220" s="2135">
        <f t="shared" si="3"/>
        <v>0</v>
      </c>
      <c r="E220" s="2134"/>
      <c r="F220" s="2134"/>
      <c r="G220" s="2134"/>
      <c r="H220" s="2134"/>
      <c r="I220" s="2134"/>
      <c r="J220" s="2134"/>
      <c r="K220" s="2655"/>
      <c r="L220" s="2121"/>
    </row>
    <row r="221" spans="1:12" ht="15.75" x14ac:dyDescent="0.25">
      <c r="A221" s="2132"/>
      <c r="B221" s="2133"/>
      <c r="C221" s="2134"/>
      <c r="D221" s="2135">
        <f t="shared" si="3"/>
        <v>0</v>
      </c>
      <c r="E221" s="2134"/>
      <c r="F221" s="2134"/>
      <c r="G221" s="2134"/>
      <c r="H221" s="2134"/>
      <c r="I221" s="2134"/>
      <c r="J221" s="2134"/>
      <c r="K221" s="2655"/>
      <c r="L221" s="2121"/>
    </row>
    <row r="222" spans="1:12" ht="15.75" x14ac:dyDescent="0.25">
      <c r="A222" s="2132"/>
      <c r="B222" s="2133"/>
      <c r="C222" s="2134"/>
      <c r="D222" s="2135">
        <f t="shared" si="3"/>
        <v>0</v>
      </c>
      <c r="E222" s="2134"/>
      <c r="F222" s="2134"/>
      <c r="G222" s="2134"/>
      <c r="H222" s="2134"/>
      <c r="I222" s="2134"/>
      <c r="J222" s="2134"/>
      <c r="K222" s="2655"/>
      <c r="L222" s="2121"/>
    </row>
    <row r="223" spans="1:12" ht="15.75" x14ac:dyDescent="0.25">
      <c r="A223" s="2132"/>
      <c r="B223" s="2133"/>
      <c r="C223" s="2134"/>
      <c r="D223" s="2135">
        <f t="shared" si="3"/>
        <v>0</v>
      </c>
      <c r="E223" s="2134"/>
      <c r="F223" s="2134"/>
      <c r="G223" s="2134"/>
      <c r="H223" s="2134"/>
      <c r="I223" s="2134"/>
      <c r="J223" s="2134"/>
      <c r="K223" s="2655"/>
      <c r="L223" s="2121"/>
    </row>
    <row r="224" spans="1:12" ht="15.75" x14ac:dyDescent="0.25">
      <c r="A224" s="2132"/>
      <c r="B224" s="2133"/>
      <c r="C224" s="2134"/>
      <c r="D224" s="2135">
        <f t="shared" si="3"/>
        <v>0</v>
      </c>
      <c r="E224" s="2134"/>
      <c r="F224" s="2134"/>
      <c r="G224" s="2134"/>
      <c r="H224" s="2134"/>
      <c r="I224" s="2134"/>
      <c r="J224" s="2134"/>
      <c r="K224" s="2655"/>
      <c r="L224" s="2121"/>
    </row>
    <row r="225" spans="1:12" ht="15.75" x14ac:dyDescent="0.25">
      <c r="A225" s="2132"/>
      <c r="B225" s="2133"/>
      <c r="C225" s="2134"/>
      <c r="D225" s="2135">
        <f t="shared" si="3"/>
        <v>0</v>
      </c>
      <c r="E225" s="2134"/>
      <c r="F225" s="2134"/>
      <c r="G225" s="2134"/>
      <c r="H225" s="2134"/>
      <c r="I225" s="2134"/>
      <c r="J225" s="2134"/>
      <c r="K225" s="2655"/>
      <c r="L225" s="2121"/>
    </row>
    <row r="226" spans="1:12" ht="15.75" x14ac:dyDescent="0.25">
      <c r="A226" s="2132"/>
      <c r="B226" s="2133"/>
      <c r="C226" s="2134"/>
      <c r="D226" s="2135">
        <f t="shared" si="3"/>
        <v>0</v>
      </c>
      <c r="E226" s="2134"/>
      <c r="F226" s="2134"/>
      <c r="G226" s="2134"/>
      <c r="H226" s="2134"/>
      <c r="I226" s="2134"/>
      <c r="J226" s="2134"/>
      <c r="K226" s="2655"/>
      <c r="L226" s="2121"/>
    </row>
    <row r="227" spans="1:12" ht="15.75" x14ac:dyDescent="0.25">
      <c r="A227" s="2132"/>
      <c r="B227" s="2133"/>
      <c r="C227" s="2134"/>
      <c r="D227" s="2135">
        <f t="shared" si="3"/>
        <v>0</v>
      </c>
      <c r="E227" s="2134"/>
      <c r="F227" s="2134"/>
      <c r="G227" s="2134"/>
      <c r="H227" s="2134"/>
      <c r="I227" s="2134"/>
      <c r="J227" s="2134"/>
      <c r="K227" s="2655"/>
      <c r="L227" s="2121"/>
    </row>
    <row r="228" spans="1:12" ht="15.75" x14ac:dyDescent="0.25">
      <c r="A228" s="2132"/>
      <c r="B228" s="2133"/>
      <c r="C228" s="2134"/>
      <c r="D228" s="2135">
        <f t="shared" si="3"/>
        <v>0</v>
      </c>
      <c r="E228" s="2134"/>
      <c r="F228" s="2134"/>
      <c r="G228" s="2134"/>
      <c r="H228" s="2134"/>
      <c r="I228" s="2134"/>
      <c r="J228" s="2134"/>
      <c r="K228" s="2655"/>
      <c r="L228" s="2121"/>
    </row>
    <row r="229" spans="1:12" ht="15.75" x14ac:dyDescent="0.25">
      <c r="A229" s="2132"/>
      <c r="B229" s="2133"/>
      <c r="C229" s="2134"/>
      <c r="D229" s="2135">
        <f t="shared" si="3"/>
        <v>0</v>
      </c>
      <c r="E229" s="2134"/>
      <c r="F229" s="2134"/>
      <c r="G229" s="2134"/>
      <c r="H229" s="2134"/>
      <c r="I229" s="2134"/>
      <c r="J229" s="2134"/>
      <c r="K229" s="2655"/>
      <c r="L229" s="2121"/>
    </row>
    <row r="230" spans="1:12" ht="15.75" x14ac:dyDescent="0.25">
      <c r="A230" s="2132"/>
      <c r="B230" s="2133"/>
      <c r="C230" s="2134"/>
      <c r="D230" s="2135">
        <f t="shared" si="3"/>
        <v>0</v>
      </c>
      <c r="E230" s="2134"/>
      <c r="F230" s="2134"/>
      <c r="G230" s="2134"/>
      <c r="H230" s="2134"/>
      <c r="I230" s="2134"/>
      <c r="J230" s="2134"/>
      <c r="K230" s="2655"/>
      <c r="L230" s="2121"/>
    </row>
    <row r="231" spans="1:12" ht="15.75" x14ac:dyDescent="0.25">
      <c r="A231" s="2132"/>
      <c r="B231" s="2133"/>
      <c r="C231" s="2134"/>
      <c r="D231" s="2135">
        <f t="shared" si="3"/>
        <v>0</v>
      </c>
      <c r="E231" s="2134"/>
      <c r="F231" s="2134"/>
      <c r="G231" s="2134"/>
      <c r="H231" s="2134"/>
      <c r="I231" s="2134"/>
      <c r="J231" s="2134"/>
      <c r="K231" s="2655"/>
      <c r="L231" s="2121"/>
    </row>
    <row r="232" spans="1:12" ht="15.75" x14ac:dyDescent="0.25">
      <c r="A232" s="2132"/>
      <c r="B232" s="2133"/>
      <c r="C232" s="2134"/>
      <c r="D232" s="2135">
        <f t="shared" si="3"/>
        <v>0</v>
      </c>
      <c r="E232" s="2134"/>
      <c r="F232" s="2134"/>
      <c r="G232" s="2134"/>
      <c r="H232" s="2134"/>
      <c r="I232" s="2134"/>
      <c r="J232" s="2134"/>
      <c r="K232" s="2655"/>
      <c r="L232" s="2121"/>
    </row>
    <row r="233" spans="1:12" ht="15.75" x14ac:dyDescent="0.25">
      <c r="A233" s="2132"/>
      <c r="B233" s="2133"/>
      <c r="C233" s="2134"/>
      <c r="D233" s="2135">
        <f t="shared" si="3"/>
        <v>0</v>
      </c>
      <c r="E233" s="2134"/>
      <c r="F233" s="2134"/>
      <c r="G233" s="2134"/>
      <c r="H233" s="2134"/>
      <c r="I233" s="2134"/>
      <c r="J233" s="2134"/>
      <c r="K233" s="2655"/>
      <c r="L233" s="2121"/>
    </row>
    <row r="234" spans="1:12" ht="15.75" x14ac:dyDescent="0.25">
      <c r="A234" s="2132"/>
      <c r="B234" s="2133"/>
      <c r="C234" s="2134"/>
      <c r="D234" s="2135">
        <f t="shared" si="3"/>
        <v>0</v>
      </c>
      <c r="E234" s="2134"/>
      <c r="F234" s="2134"/>
      <c r="G234" s="2134"/>
      <c r="H234" s="2134"/>
      <c r="I234" s="2134"/>
      <c r="J234" s="2134"/>
      <c r="K234" s="2655"/>
      <c r="L234" s="2121"/>
    </row>
    <row r="235" spans="1:12" ht="15.75" x14ac:dyDescent="0.25">
      <c r="A235" s="2132"/>
      <c r="B235" s="2133"/>
      <c r="C235" s="2134"/>
      <c r="D235" s="2135">
        <f t="shared" si="3"/>
        <v>0</v>
      </c>
      <c r="E235" s="2134"/>
      <c r="F235" s="2134"/>
      <c r="G235" s="2134"/>
      <c r="H235" s="2134"/>
      <c r="I235" s="2134"/>
      <c r="J235" s="2134"/>
      <c r="K235" s="2655"/>
      <c r="L235" s="2121"/>
    </row>
    <row r="236" spans="1:12" ht="15.75" x14ac:dyDescent="0.25">
      <c r="A236" s="2132"/>
      <c r="B236" s="2133"/>
      <c r="C236" s="2134"/>
      <c r="D236" s="2135">
        <f t="shared" si="3"/>
        <v>0</v>
      </c>
      <c r="E236" s="2134"/>
      <c r="F236" s="2134"/>
      <c r="G236" s="2134"/>
      <c r="H236" s="2134"/>
      <c r="I236" s="2134"/>
      <c r="J236" s="2134"/>
      <c r="K236" s="2655"/>
      <c r="L236" s="2121"/>
    </row>
    <row r="237" spans="1:12" ht="15.75" x14ac:dyDescent="0.25">
      <c r="A237" s="2132"/>
      <c r="B237" s="2133"/>
      <c r="C237" s="2134"/>
      <c r="D237" s="2135">
        <f t="shared" si="3"/>
        <v>0</v>
      </c>
      <c r="E237" s="2134"/>
      <c r="F237" s="2134"/>
      <c r="G237" s="2134"/>
      <c r="H237" s="2134"/>
      <c r="I237" s="2134"/>
      <c r="J237" s="2134"/>
      <c r="K237" s="2655"/>
      <c r="L237" s="2121"/>
    </row>
    <row r="238" spans="1:12" ht="15.75" x14ac:dyDescent="0.25">
      <c r="A238" s="2132"/>
      <c r="B238" s="2133"/>
      <c r="C238" s="2134"/>
      <c r="D238" s="2135">
        <f t="shared" si="3"/>
        <v>0</v>
      </c>
      <c r="E238" s="2134"/>
      <c r="F238" s="2134"/>
      <c r="G238" s="2134"/>
      <c r="H238" s="2134"/>
      <c r="I238" s="2134"/>
      <c r="J238" s="2134"/>
      <c r="K238" s="2655"/>
      <c r="L238" s="2121"/>
    </row>
    <row r="239" spans="1:12" ht="15.75" x14ac:dyDescent="0.25">
      <c r="A239" s="2132"/>
      <c r="B239" s="2133"/>
      <c r="C239" s="2134"/>
      <c r="D239" s="2135">
        <f t="shared" si="3"/>
        <v>0</v>
      </c>
      <c r="E239" s="2134"/>
      <c r="F239" s="2134"/>
      <c r="G239" s="2134"/>
      <c r="H239" s="2134"/>
      <c r="I239" s="2134"/>
      <c r="J239" s="2134"/>
      <c r="K239" s="2655"/>
      <c r="L239" s="2121"/>
    </row>
    <row r="240" spans="1:12" ht="15.75" x14ac:dyDescent="0.25">
      <c r="A240" s="2132"/>
      <c r="B240" s="2133"/>
      <c r="C240" s="2134"/>
      <c r="D240" s="2135">
        <f t="shared" si="3"/>
        <v>0</v>
      </c>
      <c r="E240" s="2134"/>
      <c r="F240" s="2134"/>
      <c r="G240" s="2134"/>
      <c r="H240" s="2134"/>
      <c r="I240" s="2134"/>
      <c r="J240" s="2134"/>
      <c r="K240" s="2655"/>
      <c r="L240" s="2121"/>
    </row>
    <row r="241" spans="1:12" ht="15.75" x14ac:dyDescent="0.25">
      <c r="A241" s="2132"/>
      <c r="B241" s="2133"/>
      <c r="C241" s="2134"/>
      <c r="D241" s="2135">
        <f t="shared" si="3"/>
        <v>0</v>
      </c>
      <c r="E241" s="2134"/>
      <c r="F241" s="2134"/>
      <c r="G241" s="2134"/>
      <c r="H241" s="2134"/>
      <c r="I241" s="2134"/>
      <c r="J241" s="2134"/>
      <c r="K241" s="2655"/>
      <c r="L241" s="2121"/>
    </row>
    <row r="242" spans="1:12" ht="15.75" x14ac:dyDescent="0.25">
      <c r="A242" s="2132"/>
      <c r="B242" s="2133"/>
      <c r="C242" s="2134"/>
      <c r="D242" s="2135">
        <f t="shared" si="3"/>
        <v>0</v>
      </c>
      <c r="E242" s="2134"/>
      <c r="F242" s="2134"/>
      <c r="G242" s="2134"/>
      <c r="H242" s="2134"/>
      <c r="I242" s="2134"/>
      <c r="J242" s="2134"/>
      <c r="K242" s="2655"/>
      <c r="L242" s="2121"/>
    </row>
    <row r="243" spans="1:12" ht="15.75" x14ac:dyDescent="0.25">
      <c r="A243" s="2132"/>
      <c r="B243" s="2133"/>
      <c r="C243" s="2134"/>
      <c r="D243" s="2135">
        <f t="shared" si="3"/>
        <v>0</v>
      </c>
      <c r="E243" s="2134"/>
      <c r="F243" s="2134"/>
      <c r="G243" s="2134"/>
      <c r="H243" s="2134"/>
      <c r="I243" s="2134"/>
      <c r="J243" s="2134"/>
      <c r="K243" s="2655"/>
      <c r="L243" s="2121"/>
    </row>
    <row r="244" spans="1:12" ht="15.75" x14ac:dyDescent="0.25">
      <c r="A244" s="2132"/>
      <c r="B244" s="2133"/>
      <c r="C244" s="2134"/>
      <c r="D244" s="2135">
        <f t="shared" si="3"/>
        <v>0</v>
      </c>
      <c r="E244" s="2134"/>
      <c r="F244" s="2134"/>
      <c r="G244" s="2134"/>
      <c r="H244" s="2134"/>
      <c r="I244" s="2134"/>
      <c r="J244" s="2134"/>
      <c r="K244" s="2655"/>
      <c r="L244" s="2121"/>
    </row>
    <row r="245" spans="1:12" ht="15.75" x14ac:dyDescent="0.25">
      <c r="A245" s="2132"/>
      <c r="B245" s="2133"/>
      <c r="C245" s="2134"/>
      <c r="D245" s="2135">
        <f t="shared" si="3"/>
        <v>0</v>
      </c>
      <c r="E245" s="2134"/>
      <c r="F245" s="2134"/>
      <c r="G245" s="2134"/>
      <c r="H245" s="2134"/>
      <c r="I245" s="2134"/>
      <c r="J245" s="2134"/>
      <c r="K245" s="2655"/>
      <c r="L245" s="2121"/>
    </row>
    <row r="246" spans="1:12" ht="15.75" x14ac:dyDescent="0.25">
      <c r="A246" s="2132"/>
      <c r="B246" s="2133"/>
      <c r="C246" s="2134"/>
      <c r="D246" s="2135">
        <f t="shared" si="3"/>
        <v>0</v>
      </c>
      <c r="E246" s="2134"/>
      <c r="F246" s="2134"/>
      <c r="G246" s="2134"/>
      <c r="H246" s="2134"/>
      <c r="I246" s="2134"/>
      <c r="J246" s="2134"/>
      <c r="K246" s="2655"/>
      <c r="L246" s="2121"/>
    </row>
    <row r="247" spans="1:12" ht="15.75" x14ac:dyDescent="0.25">
      <c r="A247" s="2132"/>
      <c r="B247" s="2133"/>
      <c r="C247" s="2134"/>
      <c r="D247" s="2135">
        <f t="shared" si="3"/>
        <v>0</v>
      </c>
      <c r="E247" s="2134"/>
      <c r="F247" s="2134"/>
      <c r="G247" s="2134"/>
      <c r="H247" s="2134"/>
      <c r="I247" s="2134"/>
      <c r="J247" s="2134"/>
      <c r="K247" s="2655"/>
      <c r="L247" s="2121"/>
    </row>
    <row r="248" spans="1:12" ht="15.75" x14ac:dyDescent="0.25">
      <c r="A248" s="2132"/>
      <c r="B248" s="2133"/>
      <c r="C248" s="2134"/>
      <c r="D248" s="2135">
        <f t="shared" si="3"/>
        <v>0</v>
      </c>
      <c r="E248" s="2134"/>
      <c r="F248" s="2134"/>
      <c r="G248" s="2134"/>
      <c r="H248" s="2134"/>
      <c r="I248" s="2134"/>
      <c r="J248" s="2134"/>
      <c r="K248" s="2655"/>
      <c r="L248" s="2121"/>
    </row>
    <row r="249" spans="1:12" ht="15.75" x14ac:dyDescent="0.25">
      <c r="A249" s="2132"/>
      <c r="B249" s="2133"/>
      <c r="C249" s="2134"/>
      <c r="D249" s="2135">
        <f t="shared" si="3"/>
        <v>0</v>
      </c>
      <c r="E249" s="2134"/>
      <c r="F249" s="2134"/>
      <c r="G249" s="2134"/>
      <c r="H249" s="2134"/>
      <c r="I249" s="2134"/>
      <c r="J249" s="2134"/>
      <c r="K249" s="2655"/>
      <c r="L249" s="2121"/>
    </row>
    <row r="250" spans="1:12" ht="15.75" x14ac:dyDescent="0.25">
      <c r="A250" s="2132"/>
      <c r="B250" s="2133"/>
      <c r="C250" s="2134"/>
      <c r="D250" s="2135">
        <f t="shared" si="3"/>
        <v>0</v>
      </c>
      <c r="E250" s="2134"/>
      <c r="F250" s="2134"/>
      <c r="G250" s="2134"/>
      <c r="H250" s="2134"/>
      <c r="I250" s="2134"/>
      <c r="J250" s="2134"/>
      <c r="K250" s="2655"/>
      <c r="L250" s="2121"/>
    </row>
    <row r="251" spans="1:12" ht="15.75" x14ac:dyDescent="0.25">
      <c r="A251" s="2132"/>
      <c r="B251" s="2133"/>
      <c r="C251" s="2134"/>
      <c r="D251" s="2135">
        <f t="shared" si="3"/>
        <v>0</v>
      </c>
      <c r="E251" s="2134"/>
      <c r="F251" s="2134"/>
      <c r="G251" s="2134"/>
      <c r="H251" s="2134"/>
      <c r="I251" s="2134"/>
      <c r="J251" s="2134"/>
      <c r="K251" s="2655"/>
      <c r="L251" s="2121"/>
    </row>
    <row r="252" spans="1:12" ht="15.75" x14ac:dyDescent="0.25">
      <c r="A252" s="2132"/>
      <c r="B252" s="2133"/>
      <c r="C252" s="2134"/>
      <c r="D252" s="2135">
        <f t="shared" si="3"/>
        <v>0</v>
      </c>
      <c r="E252" s="2134"/>
      <c r="F252" s="2134"/>
      <c r="G252" s="2134"/>
      <c r="H252" s="2134"/>
      <c r="I252" s="2134"/>
      <c r="J252" s="2134"/>
      <c r="K252" s="2655"/>
      <c r="L252" s="2121"/>
    </row>
    <row r="253" spans="1:12" ht="15.75" x14ac:dyDescent="0.25">
      <c r="A253" s="2132"/>
      <c r="B253" s="2133"/>
      <c r="C253" s="2134"/>
      <c r="D253" s="2135">
        <f t="shared" si="3"/>
        <v>0</v>
      </c>
      <c r="E253" s="2134"/>
      <c r="F253" s="2134"/>
      <c r="G253" s="2134"/>
      <c r="H253" s="2134"/>
      <c r="I253" s="2134"/>
      <c r="J253" s="2134"/>
      <c r="K253" s="2655"/>
      <c r="L253" s="2121"/>
    </row>
    <row r="254" spans="1:12" ht="15.75" x14ac:dyDescent="0.25">
      <c r="A254" s="2132"/>
      <c r="B254" s="2133"/>
      <c r="C254" s="2134"/>
      <c r="D254" s="2135">
        <f t="shared" si="3"/>
        <v>0</v>
      </c>
      <c r="E254" s="2134"/>
      <c r="F254" s="2134"/>
      <c r="G254" s="2134"/>
      <c r="H254" s="2134"/>
      <c r="I254" s="2134"/>
      <c r="J254" s="2134"/>
      <c r="K254" s="2655"/>
      <c r="L254" s="2121"/>
    </row>
    <row r="255" spans="1:12" ht="15.75" x14ac:dyDescent="0.25">
      <c r="A255" s="2132"/>
      <c r="B255" s="2133"/>
      <c r="C255" s="2134"/>
      <c r="D255" s="2135">
        <f t="shared" si="3"/>
        <v>0</v>
      </c>
      <c r="E255" s="2134"/>
      <c r="F255" s="2134"/>
      <c r="G255" s="2134"/>
      <c r="H255" s="2134"/>
      <c r="I255" s="2134"/>
      <c r="J255" s="2134"/>
      <c r="K255" s="2655"/>
      <c r="L255" s="2121"/>
    </row>
    <row r="256" spans="1:12" ht="15.75" x14ac:dyDescent="0.25">
      <c r="A256" s="2132"/>
      <c r="B256" s="2133"/>
      <c r="C256" s="2134"/>
      <c r="D256" s="2135">
        <f t="shared" si="3"/>
        <v>0</v>
      </c>
      <c r="E256" s="2134"/>
      <c r="F256" s="2134"/>
      <c r="G256" s="2134"/>
      <c r="H256" s="2134"/>
      <c r="I256" s="2134"/>
      <c r="J256" s="2134"/>
      <c r="K256" s="2655"/>
      <c r="L256" s="2121"/>
    </row>
    <row r="257" spans="1:12" ht="15.75" x14ac:dyDescent="0.25">
      <c r="A257" s="2132"/>
      <c r="B257" s="2133"/>
      <c r="C257" s="2134"/>
      <c r="D257" s="2135">
        <f t="shared" si="3"/>
        <v>0</v>
      </c>
      <c r="E257" s="2134"/>
      <c r="F257" s="2134"/>
      <c r="G257" s="2134"/>
      <c r="H257" s="2134"/>
      <c r="I257" s="2134"/>
      <c r="J257" s="2134"/>
      <c r="K257" s="2655"/>
      <c r="L257" s="2121"/>
    </row>
    <row r="258" spans="1:12" ht="15.75" x14ac:dyDescent="0.25">
      <c r="A258" s="2132"/>
      <c r="B258" s="2133"/>
      <c r="C258" s="2134"/>
      <c r="D258" s="2135">
        <f t="shared" si="3"/>
        <v>0</v>
      </c>
      <c r="E258" s="2134"/>
      <c r="F258" s="2134"/>
      <c r="G258" s="2134"/>
      <c r="H258" s="2134"/>
      <c r="I258" s="2134"/>
      <c r="J258" s="2134"/>
      <c r="K258" s="2655"/>
      <c r="L258" s="2121"/>
    </row>
    <row r="259" spans="1:12" ht="15.75" x14ac:dyDescent="0.25">
      <c r="A259" s="2132"/>
      <c r="B259" s="2133"/>
      <c r="C259" s="2134"/>
      <c r="D259" s="2135">
        <f t="shared" si="3"/>
        <v>0</v>
      </c>
      <c r="E259" s="2134"/>
      <c r="F259" s="2134"/>
      <c r="G259" s="2134"/>
      <c r="H259" s="2134"/>
      <c r="I259" s="2134"/>
      <c r="J259" s="2134"/>
      <c r="K259" s="2655"/>
      <c r="L259" s="2121"/>
    </row>
    <row r="260" spans="1:12" ht="15.75" x14ac:dyDescent="0.25">
      <c r="A260" s="2132"/>
      <c r="B260" s="2133"/>
      <c r="C260" s="2134"/>
      <c r="D260" s="2135">
        <f t="shared" si="3"/>
        <v>0</v>
      </c>
      <c r="E260" s="2134"/>
      <c r="F260" s="2134"/>
      <c r="G260" s="2134"/>
      <c r="H260" s="2134"/>
      <c r="I260" s="2134"/>
      <c r="J260" s="2134"/>
      <c r="K260" s="2655"/>
      <c r="L260" s="2121"/>
    </row>
    <row r="261" spans="1:12" ht="15.75" x14ac:dyDescent="0.25">
      <c r="A261" s="2132"/>
      <c r="B261" s="2133"/>
      <c r="C261" s="2134"/>
      <c r="D261" s="2135">
        <f t="shared" si="3"/>
        <v>0</v>
      </c>
      <c r="E261" s="2134"/>
      <c r="F261" s="2134"/>
      <c r="G261" s="2134"/>
      <c r="H261" s="2134"/>
      <c r="I261" s="2134"/>
      <c r="J261" s="2134"/>
      <c r="K261" s="2655"/>
      <c r="L261" s="2121"/>
    </row>
    <row r="262" spans="1:12" ht="15.75" x14ac:dyDescent="0.25">
      <c r="A262" s="2132"/>
      <c r="B262" s="2133"/>
      <c r="C262" s="2134"/>
      <c r="D262" s="2135">
        <f t="shared" si="3"/>
        <v>0</v>
      </c>
      <c r="E262" s="2134"/>
      <c r="F262" s="2134"/>
      <c r="G262" s="2134"/>
      <c r="H262" s="2134"/>
      <c r="I262" s="2134"/>
      <c r="J262" s="2134"/>
      <c r="K262" s="2655"/>
      <c r="L262" s="2121"/>
    </row>
    <row r="263" spans="1:12" ht="15.75" x14ac:dyDescent="0.25">
      <c r="A263" s="2132"/>
      <c r="B263" s="2133"/>
      <c r="C263" s="2134"/>
      <c r="D263" s="2135">
        <f t="shared" si="3"/>
        <v>0</v>
      </c>
      <c r="E263" s="2134"/>
      <c r="F263" s="2134"/>
      <c r="G263" s="2134"/>
      <c r="H263" s="2134"/>
      <c r="I263" s="2134"/>
      <c r="J263" s="2134"/>
      <c r="K263" s="2655"/>
      <c r="L263" s="2121"/>
    </row>
    <row r="264" spans="1:12" ht="15.75" x14ac:dyDescent="0.25">
      <c r="A264" s="2132"/>
      <c r="B264" s="2133"/>
      <c r="C264" s="2134"/>
      <c r="D264" s="2135">
        <f t="shared" si="3"/>
        <v>0</v>
      </c>
      <c r="E264" s="2134"/>
      <c r="F264" s="2134"/>
      <c r="G264" s="2134"/>
      <c r="H264" s="2134"/>
      <c r="I264" s="2134"/>
      <c r="J264" s="2134"/>
      <c r="K264" s="2655"/>
      <c r="L264" s="2121"/>
    </row>
    <row r="265" spans="1:12" ht="15.75" x14ac:dyDescent="0.25">
      <c r="A265" s="2132"/>
      <c r="B265" s="2133"/>
      <c r="C265" s="2134"/>
      <c r="D265" s="2135">
        <f t="shared" si="3"/>
        <v>0</v>
      </c>
      <c r="E265" s="2134"/>
      <c r="F265" s="2134"/>
      <c r="G265" s="2134"/>
      <c r="H265" s="2134"/>
      <c r="I265" s="2134"/>
      <c r="J265" s="2134"/>
      <c r="K265" s="2655"/>
      <c r="L265" s="2121"/>
    </row>
    <row r="266" spans="1:12" ht="15.75" x14ac:dyDescent="0.25">
      <c r="A266" s="2132"/>
      <c r="B266" s="2133"/>
      <c r="C266" s="2134"/>
      <c r="D266" s="2135">
        <f t="shared" si="3"/>
        <v>0</v>
      </c>
      <c r="E266" s="2134"/>
      <c r="F266" s="2134"/>
      <c r="G266" s="2134"/>
      <c r="H266" s="2134"/>
      <c r="I266" s="2134"/>
      <c r="J266" s="2134"/>
      <c r="K266" s="2655"/>
      <c r="L266" s="2121"/>
    </row>
    <row r="267" spans="1:12" ht="15.75" x14ac:dyDescent="0.25">
      <c r="A267" s="2132"/>
      <c r="B267" s="2133"/>
      <c r="C267" s="2134"/>
      <c r="D267" s="2135">
        <f t="shared" si="3"/>
        <v>0</v>
      </c>
      <c r="E267" s="2134"/>
      <c r="F267" s="2134"/>
      <c r="G267" s="2134"/>
      <c r="H267" s="2134"/>
      <c r="I267" s="2134"/>
      <c r="J267" s="2134"/>
      <c r="K267" s="2655"/>
      <c r="L267" s="2121"/>
    </row>
    <row r="268" spans="1:12" ht="15.75" x14ac:dyDescent="0.25">
      <c r="A268" s="2132"/>
      <c r="B268" s="2133"/>
      <c r="C268" s="2134"/>
      <c r="D268" s="2135">
        <f t="shared" si="3"/>
        <v>0</v>
      </c>
      <c r="E268" s="2134"/>
      <c r="F268" s="2134"/>
      <c r="G268" s="2134"/>
      <c r="H268" s="2134"/>
      <c r="I268" s="2134"/>
      <c r="J268" s="2134"/>
      <c r="K268" s="2655"/>
      <c r="L268" s="2121"/>
    </row>
    <row r="269" spans="1:12" ht="15.75" x14ac:dyDescent="0.25">
      <c r="A269" s="2132"/>
      <c r="B269" s="2133"/>
      <c r="C269" s="2134"/>
      <c r="D269" s="2135">
        <f t="shared" si="3"/>
        <v>0</v>
      </c>
      <c r="E269" s="2134"/>
      <c r="F269" s="2134"/>
      <c r="G269" s="2134"/>
      <c r="H269" s="2134"/>
      <c r="I269" s="2134"/>
      <c r="J269" s="2134"/>
      <c r="K269" s="2655"/>
      <c r="L269" s="2121"/>
    </row>
    <row r="270" spans="1:12" ht="15.75" x14ac:dyDescent="0.25">
      <c r="A270" s="2132"/>
      <c r="B270" s="2133"/>
      <c r="C270" s="2134"/>
      <c r="D270" s="2135">
        <f t="shared" si="3"/>
        <v>0</v>
      </c>
      <c r="E270" s="2134"/>
      <c r="F270" s="2134"/>
      <c r="G270" s="2134"/>
      <c r="H270" s="2134"/>
      <c r="I270" s="2134"/>
      <c r="J270" s="2134"/>
      <c r="K270" s="2655"/>
      <c r="L270" s="2121"/>
    </row>
    <row r="271" spans="1:12" ht="15.75" x14ac:dyDescent="0.25">
      <c r="A271" s="2132"/>
      <c r="B271" s="2133"/>
      <c r="C271" s="2134"/>
      <c r="D271" s="2135">
        <f t="shared" si="3"/>
        <v>0</v>
      </c>
      <c r="E271" s="2134"/>
      <c r="F271" s="2134"/>
      <c r="G271" s="2134"/>
      <c r="H271" s="2134"/>
      <c r="I271" s="2134"/>
      <c r="J271" s="2134"/>
      <c r="K271" s="2655"/>
      <c r="L271" s="2121"/>
    </row>
    <row r="272" spans="1:12" ht="15.75" x14ac:dyDescent="0.25">
      <c r="A272" s="2132"/>
      <c r="B272" s="2133"/>
      <c r="C272" s="2134"/>
      <c r="D272" s="2135">
        <f t="shared" ref="D272:D335" si="4">+C272*(100-E272)/100</f>
        <v>0</v>
      </c>
      <c r="E272" s="2134"/>
      <c r="F272" s="2134"/>
      <c r="G272" s="2134"/>
      <c r="H272" s="2134"/>
      <c r="I272" s="2134"/>
      <c r="J272" s="2134"/>
      <c r="K272" s="2655"/>
      <c r="L272" s="2121"/>
    </row>
    <row r="273" spans="1:12" ht="15.75" x14ac:dyDescent="0.25">
      <c r="A273" s="2132"/>
      <c r="B273" s="2133"/>
      <c r="C273" s="2134"/>
      <c r="D273" s="2135">
        <f t="shared" si="4"/>
        <v>0</v>
      </c>
      <c r="E273" s="2134"/>
      <c r="F273" s="2134"/>
      <c r="G273" s="2134"/>
      <c r="H273" s="2134"/>
      <c r="I273" s="2134"/>
      <c r="J273" s="2134"/>
      <c r="K273" s="2655"/>
      <c r="L273" s="2121"/>
    </row>
    <row r="274" spans="1:12" ht="15.75" x14ac:dyDescent="0.25">
      <c r="A274" s="2132"/>
      <c r="B274" s="2133"/>
      <c r="C274" s="2134"/>
      <c r="D274" s="2135">
        <f t="shared" si="4"/>
        <v>0</v>
      </c>
      <c r="E274" s="2134"/>
      <c r="F274" s="2134"/>
      <c r="G274" s="2134"/>
      <c r="H274" s="2134"/>
      <c r="I274" s="2134"/>
      <c r="J274" s="2134"/>
      <c r="K274" s="2655"/>
      <c r="L274" s="2121"/>
    </row>
    <row r="275" spans="1:12" ht="15.75" x14ac:dyDescent="0.25">
      <c r="A275" s="2132"/>
      <c r="B275" s="2133"/>
      <c r="C275" s="2134"/>
      <c r="D275" s="2135">
        <f t="shared" si="4"/>
        <v>0</v>
      </c>
      <c r="E275" s="2134"/>
      <c r="F275" s="2134"/>
      <c r="G275" s="2134"/>
      <c r="H275" s="2134"/>
      <c r="I275" s="2134"/>
      <c r="J275" s="2134"/>
      <c r="K275" s="2655"/>
      <c r="L275" s="2121"/>
    </row>
    <row r="276" spans="1:12" ht="15.75" x14ac:dyDescent="0.25">
      <c r="A276" s="2132"/>
      <c r="B276" s="2133"/>
      <c r="C276" s="2134"/>
      <c r="D276" s="2135">
        <f t="shared" si="4"/>
        <v>0</v>
      </c>
      <c r="E276" s="2134"/>
      <c r="F276" s="2134"/>
      <c r="G276" s="2134"/>
      <c r="H276" s="2134"/>
      <c r="I276" s="2134"/>
      <c r="J276" s="2134"/>
      <c r="K276" s="2655"/>
      <c r="L276" s="2121"/>
    </row>
    <row r="277" spans="1:12" ht="15.75" x14ac:dyDescent="0.25">
      <c r="A277" s="2132"/>
      <c r="B277" s="2133"/>
      <c r="C277" s="2134"/>
      <c r="D277" s="2135">
        <f t="shared" si="4"/>
        <v>0</v>
      </c>
      <c r="E277" s="2134"/>
      <c r="F277" s="2134"/>
      <c r="G277" s="2134"/>
      <c r="H277" s="2134"/>
      <c r="I277" s="2134"/>
      <c r="J277" s="2134"/>
      <c r="K277" s="2655"/>
      <c r="L277" s="2121"/>
    </row>
    <row r="278" spans="1:12" ht="15.75" x14ac:dyDescent="0.25">
      <c r="A278" s="2132"/>
      <c r="B278" s="2133"/>
      <c r="C278" s="2134"/>
      <c r="D278" s="2135">
        <f t="shared" si="4"/>
        <v>0</v>
      </c>
      <c r="E278" s="2134"/>
      <c r="F278" s="2134"/>
      <c r="G278" s="2134"/>
      <c r="H278" s="2134"/>
      <c r="I278" s="2134"/>
      <c r="J278" s="2134"/>
      <c r="K278" s="2655"/>
      <c r="L278" s="2121"/>
    </row>
    <row r="279" spans="1:12" ht="15.75" x14ac:dyDescent="0.25">
      <c r="A279" s="2132"/>
      <c r="B279" s="2133"/>
      <c r="C279" s="2134"/>
      <c r="D279" s="2135">
        <f t="shared" si="4"/>
        <v>0</v>
      </c>
      <c r="E279" s="2134"/>
      <c r="F279" s="2134"/>
      <c r="G279" s="2134"/>
      <c r="H279" s="2134"/>
      <c r="I279" s="2134"/>
      <c r="J279" s="2134"/>
      <c r="K279" s="2655"/>
      <c r="L279" s="2121"/>
    </row>
    <row r="280" spans="1:12" ht="15.75" x14ac:dyDescent="0.25">
      <c r="A280" s="2132"/>
      <c r="B280" s="2133"/>
      <c r="C280" s="2134"/>
      <c r="D280" s="2135">
        <f t="shared" si="4"/>
        <v>0</v>
      </c>
      <c r="E280" s="2134"/>
      <c r="F280" s="2134"/>
      <c r="G280" s="2134"/>
      <c r="H280" s="2134"/>
      <c r="I280" s="2134"/>
      <c r="J280" s="2134"/>
      <c r="K280" s="2655"/>
      <c r="L280" s="2121"/>
    </row>
    <row r="281" spans="1:12" ht="15.75" x14ac:dyDescent="0.25">
      <c r="A281" s="2132"/>
      <c r="B281" s="2133"/>
      <c r="C281" s="2134"/>
      <c r="D281" s="2135">
        <f t="shared" si="4"/>
        <v>0</v>
      </c>
      <c r="E281" s="2134"/>
      <c r="F281" s="2134"/>
      <c r="G281" s="2134"/>
      <c r="H281" s="2134"/>
      <c r="I281" s="2134"/>
      <c r="J281" s="2134"/>
      <c r="K281" s="2655"/>
      <c r="L281" s="2121"/>
    </row>
    <row r="282" spans="1:12" ht="15.75" x14ac:dyDescent="0.25">
      <c r="A282" s="2132"/>
      <c r="B282" s="2133"/>
      <c r="C282" s="2134"/>
      <c r="D282" s="2135">
        <f t="shared" si="4"/>
        <v>0</v>
      </c>
      <c r="E282" s="2134"/>
      <c r="F282" s="2134"/>
      <c r="G282" s="2134"/>
      <c r="H282" s="2134"/>
      <c r="I282" s="2134"/>
      <c r="J282" s="2134"/>
      <c r="K282" s="2655"/>
      <c r="L282" s="2121"/>
    </row>
    <row r="283" spans="1:12" ht="15.75" x14ac:dyDescent="0.25">
      <c r="A283" s="2132"/>
      <c r="B283" s="2133"/>
      <c r="C283" s="2134"/>
      <c r="D283" s="2135">
        <f t="shared" si="4"/>
        <v>0</v>
      </c>
      <c r="E283" s="2134"/>
      <c r="F283" s="2134"/>
      <c r="G283" s="2134"/>
      <c r="H283" s="2134"/>
      <c r="I283" s="2134"/>
      <c r="J283" s="2134"/>
      <c r="K283" s="2655"/>
      <c r="L283" s="2121"/>
    </row>
    <row r="284" spans="1:12" ht="15.75" x14ac:dyDescent="0.25">
      <c r="A284" s="2132"/>
      <c r="B284" s="2133"/>
      <c r="C284" s="2134"/>
      <c r="D284" s="2135">
        <f t="shared" si="4"/>
        <v>0</v>
      </c>
      <c r="E284" s="2134"/>
      <c r="F284" s="2134"/>
      <c r="G284" s="2134"/>
      <c r="H284" s="2134"/>
      <c r="I284" s="2134"/>
      <c r="J284" s="2134"/>
      <c r="K284" s="2655"/>
      <c r="L284" s="2121"/>
    </row>
    <row r="285" spans="1:12" ht="15.75" x14ac:dyDescent="0.25">
      <c r="A285" s="2132"/>
      <c r="B285" s="2133"/>
      <c r="C285" s="2134"/>
      <c r="D285" s="2135">
        <f t="shared" si="4"/>
        <v>0</v>
      </c>
      <c r="E285" s="2134"/>
      <c r="F285" s="2134"/>
      <c r="G285" s="2134"/>
      <c r="H285" s="2134"/>
      <c r="I285" s="2134"/>
      <c r="J285" s="2134"/>
      <c r="K285" s="2655"/>
      <c r="L285" s="2121"/>
    </row>
    <row r="286" spans="1:12" ht="15.75" x14ac:dyDescent="0.25">
      <c r="A286" s="2132"/>
      <c r="B286" s="2133"/>
      <c r="C286" s="2134"/>
      <c r="D286" s="2135">
        <f t="shared" si="4"/>
        <v>0</v>
      </c>
      <c r="E286" s="2134"/>
      <c r="F286" s="2134"/>
      <c r="G286" s="2134"/>
      <c r="H286" s="2134"/>
      <c r="I286" s="2134"/>
      <c r="J286" s="2134"/>
      <c r="K286" s="2655"/>
      <c r="L286" s="2121"/>
    </row>
    <row r="287" spans="1:12" ht="15.75" x14ac:dyDescent="0.25">
      <c r="A287" s="2132"/>
      <c r="B287" s="2133"/>
      <c r="C287" s="2134"/>
      <c r="D287" s="2135">
        <f t="shared" si="4"/>
        <v>0</v>
      </c>
      <c r="E287" s="2134"/>
      <c r="F287" s="2134"/>
      <c r="G287" s="2134"/>
      <c r="H287" s="2134"/>
      <c r="I287" s="2134"/>
      <c r="J287" s="2134"/>
      <c r="K287" s="2655"/>
      <c r="L287" s="2121"/>
    </row>
    <row r="288" spans="1:12" ht="15.75" x14ac:dyDescent="0.25">
      <c r="A288" s="2132"/>
      <c r="B288" s="2133"/>
      <c r="C288" s="2134"/>
      <c r="D288" s="2135">
        <f t="shared" si="4"/>
        <v>0</v>
      </c>
      <c r="E288" s="2134"/>
      <c r="F288" s="2134"/>
      <c r="G288" s="2134"/>
      <c r="H288" s="2134"/>
      <c r="I288" s="2134"/>
      <c r="J288" s="2134"/>
      <c r="K288" s="2655"/>
      <c r="L288" s="2121"/>
    </row>
    <row r="289" spans="1:12" ht="15.75" x14ac:dyDescent="0.25">
      <c r="A289" s="2132"/>
      <c r="B289" s="2133"/>
      <c r="C289" s="2134"/>
      <c r="D289" s="2135">
        <f t="shared" si="4"/>
        <v>0</v>
      </c>
      <c r="E289" s="2134"/>
      <c r="F289" s="2134"/>
      <c r="G289" s="2134"/>
      <c r="H289" s="2134"/>
      <c r="I289" s="2134"/>
      <c r="J289" s="2134"/>
      <c r="K289" s="2655"/>
      <c r="L289" s="2121"/>
    </row>
    <row r="290" spans="1:12" ht="15.75" x14ac:dyDescent="0.25">
      <c r="A290" s="2132"/>
      <c r="B290" s="2133"/>
      <c r="C290" s="2134"/>
      <c r="D290" s="2135">
        <f t="shared" si="4"/>
        <v>0</v>
      </c>
      <c r="E290" s="2134"/>
      <c r="F290" s="2134"/>
      <c r="G290" s="2134"/>
      <c r="H290" s="2134"/>
      <c r="I290" s="2134"/>
      <c r="J290" s="2134"/>
      <c r="K290" s="2655"/>
      <c r="L290" s="2121"/>
    </row>
    <row r="291" spans="1:12" ht="15.75" x14ac:dyDescent="0.25">
      <c r="A291" s="2132"/>
      <c r="B291" s="2133"/>
      <c r="C291" s="2134"/>
      <c r="D291" s="2135">
        <f t="shared" si="4"/>
        <v>0</v>
      </c>
      <c r="E291" s="2134"/>
      <c r="F291" s="2134"/>
      <c r="G291" s="2134"/>
      <c r="H291" s="2134"/>
      <c r="I291" s="2134"/>
      <c r="J291" s="2134"/>
      <c r="K291" s="2655"/>
      <c r="L291" s="2121"/>
    </row>
    <row r="292" spans="1:12" ht="15.75" x14ac:dyDescent="0.25">
      <c r="A292" s="2132"/>
      <c r="B292" s="2133"/>
      <c r="C292" s="2134"/>
      <c r="D292" s="2135">
        <f t="shared" si="4"/>
        <v>0</v>
      </c>
      <c r="E292" s="2134"/>
      <c r="F292" s="2134"/>
      <c r="G292" s="2134"/>
      <c r="H292" s="2134"/>
      <c r="I292" s="2134"/>
      <c r="J292" s="2134"/>
      <c r="K292" s="2655"/>
      <c r="L292" s="2121"/>
    </row>
    <row r="293" spans="1:12" ht="15.75" x14ac:dyDescent="0.25">
      <c r="A293" s="2132"/>
      <c r="B293" s="2133"/>
      <c r="C293" s="2134"/>
      <c r="D293" s="2135">
        <f t="shared" si="4"/>
        <v>0</v>
      </c>
      <c r="E293" s="2134"/>
      <c r="F293" s="2134"/>
      <c r="G293" s="2134"/>
      <c r="H293" s="2134"/>
      <c r="I293" s="2134"/>
      <c r="J293" s="2134"/>
      <c r="K293" s="2655"/>
      <c r="L293" s="2121"/>
    </row>
    <row r="294" spans="1:12" ht="15.75" x14ac:dyDescent="0.25">
      <c r="A294" s="2132"/>
      <c r="B294" s="2133"/>
      <c r="C294" s="2134"/>
      <c r="D294" s="2135">
        <f t="shared" si="4"/>
        <v>0</v>
      </c>
      <c r="E294" s="2134"/>
      <c r="F294" s="2134"/>
      <c r="G294" s="2134"/>
      <c r="H294" s="2134"/>
      <c r="I294" s="2134"/>
      <c r="J294" s="2134"/>
      <c r="K294" s="2655"/>
      <c r="L294" s="2121"/>
    </row>
    <row r="295" spans="1:12" ht="15.75" x14ac:dyDescent="0.25">
      <c r="A295" s="2132"/>
      <c r="B295" s="2133"/>
      <c r="C295" s="2134"/>
      <c r="D295" s="2135">
        <f t="shared" si="4"/>
        <v>0</v>
      </c>
      <c r="E295" s="2134"/>
      <c r="F295" s="2134"/>
      <c r="G295" s="2134"/>
      <c r="H295" s="2134"/>
      <c r="I295" s="2134"/>
      <c r="J295" s="2134"/>
      <c r="K295" s="2655"/>
      <c r="L295" s="2121"/>
    </row>
    <row r="296" spans="1:12" ht="15.75" x14ac:dyDescent="0.25">
      <c r="A296" s="2132"/>
      <c r="B296" s="2133"/>
      <c r="C296" s="2134"/>
      <c r="D296" s="2135">
        <f t="shared" si="4"/>
        <v>0</v>
      </c>
      <c r="E296" s="2134"/>
      <c r="F296" s="2134"/>
      <c r="G296" s="2134"/>
      <c r="H296" s="2134"/>
      <c r="I296" s="2134"/>
      <c r="J296" s="2134"/>
      <c r="K296" s="2655"/>
      <c r="L296" s="2121"/>
    </row>
    <row r="297" spans="1:12" ht="15.75" x14ac:dyDescent="0.25">
      <c r="A297" s="2132"/>
      <c r="B297" s="2133"/>
      <c r="C297" s="2134"/>
      <c r="D297" s="2135">
        <f t="shared" si="4"/>
        <v>0</v>
      </c>
      <c r="E297" s="2134"/>
      <c r="F297" s="2134"/>
      <c r="G297" s="2134"/>
      <c r="H297" s="2134"/>
      <c r="I297" s="2134"/>
      <c r="J297" s="2134"/>
      <c r="K297" s="2655"/>
      <c r="L297" s="2121"/>
    </row>
    <row r="298" spans="1:12" ht="15.75" x14ac:dyDescent="0.25">
      <c r="A298" s="2132"/>
      <c r="B298" s="2133"/>
      <c r="C298" s="2134"/>
      <c r="D298" s="2135">
        <f t="shared" si="4"/>
        <v>0</v>
      </c>
      <c r="E298" s="2134"/>
      <c r="F298" s="2134"/>
      <c r="G298" s="2134"/>
      <c r="H298" s="2134"/>
      <c r="I298" s="2134"/>
      <c r="J298" s="2134"/>
      <c r="K298" s="2655"/>
      <c r="L298" s="2121"/>
    </row>
    <row r="299" spans="1:12" ht="15.75" x14ac:dyDescent="0.25">
      <c r="A299" s="2132"/>
      <c r="B299" s="2133"/>
      <c r="C299" s="2134"/>
      <c r="D299" s="2135">
        <f t="shared" si="4"/>
        <v>0</v>
      </c>
      <c r="E299" s="2134"/>
      <c r="F299" s="2134"/>
      <c r="G299" s="2134"/>
      <c r="H299" s="2134"/>
      <c r="I299" s="2134"/>
      <c r="J299" s="2134"/>
      <c r="K299" s="2655"/>
      <c r="L299" s="2121"/>
    </row>
    <row r="300" spans="1:12" ht="15.75" x14ac:dyDescent="0.25">
      <c r="A300" s="2132"/>
      <c r="B300" s="2133"/>
      <c r="C300" s="2134"/>
      <c r="D300" s="2135">
        <f t="shared" si="4"/>
        <v>0</v>
      </c>
      <c r="E300" s="2134"/>
      <c r="F300" s="2134"/>
      <c r="G300" s="2134"/>
      <c r="H300" s="2134"/>
      <c r="I300" s="2134"/>
      <c r="J300" s="2134"/>
      <c r="K300" s="2655"/>
      <c r="L300" s="2121"/>
    </row>
    <row r="301" spans="1:12" ht="15.75" x14ac:dyDescent="0.25">
      <c r="A301" s="2132"/>
      <c r="B301" s="2133"/>
      <c r="C301" s="2134"/>
      <c r="D301" s="2135">
        <f t="shared" si="4"/>
        <v>0</v>
      </c>
      <c r="E301" s="2134"/>
      <c r="F301" s="2134"/>
      <c r="G301" s="2134"/>
      <c r="H301" s="2134"/>
      <c r="I301" s="2134"/>
      <c r="J301" s="2134"/>
      <c r="K301" s="2655"/>
      <c r="L301" s="2121"/>
    </row>
    <row r="302" spans="1:12" ht="15.75" x14ac:dyDescent="0.25">
      <c r="A302" s="2132"/>
      <c r="B302" s="2133"/>
      <c r="C302" s="2134"/>
      <c r="D302" s="2135">
        <f t="shared" si="4"/>
        <v>0</v>
      </c>
      <c r="E302" s="2134"/>
      <c r="F302" s="2134"/>
      <c r="G302" s="2134"/>
      <c r="H302" s="2134"/>
      <c r="I302" s="2134"/>
      <c r="J302" s="2134"/>
      <c r="K302" s="2655"/>
      <c r="L302" s="2121"/>
    </row>
    <row r="303" spans="1:12" ht="15.75" x14ac:dyDescent="0.25">
      <c r="A303" s="2132"/>
      <c r="B303" s="2133"/>
      <c r="C303" s="2134"/>
      <c r="D303" s="2135">
        <f t="shared" si="4"/>
        <v>0</v>
      </c>
      <c r="E303" s="2134"/>
      <c r="F303" s="2134"/>
      <c r="G303" s="2134"/>
      <c r="H303" s="2134"/>
      <c r="I303" s="2134"/>
      <c r="J303" s="2134"/>
      <c r="K303" s="2655"/>
      <c r="L303" s="2121"/>
    </row>
    <row r="304" spans="1:12" ht="15.75" x14ac:dyDescent="0.25">
      <c r="A304" s="2132"/>
      <c r="B304" s="2133"/>
      <c r="C304" s="2134"/>
      <c r="D304" s="2135">
        <f t="shared" si="4"/>
        <v>0</v>
      </c>
      <c r="E304" s="2134"/>
      <c r="F304" s="2134"/>
      <c r="G304" s="2134"/>
      <c r="H304" s="2134"/>
      <c r="I304" s="2134"/>
      <c r="J304" s="2134"/>
      <c r="K304" s="2655"/>
      <c r="L304" s="2121"/>
    </row>
    <row r="305" spans="1:12" ht="15.75" x14ac:dyDescent="0.25">
      <c r="A305" s="2132"/>
      <c r="B305" s="2133"/>
      <c r="C305" s="2134"/>
      <c r="D305" s="2135">
        <f t="shared" si="4"/>
        <v>0</v>
      </c>
      <c r="E305" s="2134"/>
      <c r="F305" s="2134"/>
      <c r="G305" s="2134"/>
      <c r="H305" s="2134"/>
      <c r="I305" s="2134"/>
      <c r="J305" s="2134"/>
      <c r="K305" s="2655"/>
      <c r="L305" s="2121"/>
    </row>
    <row r="306" spans="1:12" ht="15.75" x14ac:dyDescent="0.25">
      <c r="A306" s="2132"/>
      <c r="B306" s="2133"/>
      <c r="C306" s="2134"/>
      <c r="D306" s="2135">
        <f t="shared" si="4"/>
        <v>0</v>
      </c>
      <c r="E306" s="2134"/>
      <c r="F306" s="2134"/>
      <c r="G306" s="2134"/>
      <c r="H306" s="2134"/>
      <c r="I306" s="2134"/>
      <c r="J306" s="2134"/>
      <c r="K306" s="2655"/>
      <c r="L306" s="2121"/>
    </row>
    <row r="307" spans="1:12" ht="15.75" x14ac:dyDescent="0.25">
      <c r="A307" s="2132"/>
      <c r="B307" s="2133"/>
      <c r="C307" s="2134"/>
      <c r="D307" s="2135">
        <f t="shared" si="4"/>
        <v>0</v>
      </c>
      <c r="E307" s="2134"/>
      <c r="F307" s="2134"/>
      <c r="G307" s="2134"/>
      <c r="H307" s="2134"/>
      <c r="I307" s="2134"/>
      <c r="J307" s="2134"/>
      <c r="K307" s="2655"/>
      <c r="L307" s="2121"/>
    </row>
    <row r="308" spans="1:12" ht="15.75" x14ac:dyDescent="0.25">
      <c r="A308" s="2132"/>
      <c r="B308" s="2133"/>
      <c r="C308" s="2134"/>
      <c r="D308" s="2135">
        <f t="shared" si="4"/>
        <v>0</v>
      </c>
      <c r="E308" s="2134"/>
      <c r="F308" s="2134"/>
      <c r="G308" s="2134"/>
      <c r="H308" s="2134"/>
      <c r="I308" s="2134"/>
      <c r="J308" s="2134"/>
      <c r="K308" s="2655"/>
      <c r="L308" s="2121"/>
    </row>
    <row r="309" spans="1:12" ht="15.75" x14ac:dyDescent="0.25">
      <c r="A309" s="2132"/>
      <c r="B309" s="2133"/>
      <c r="C309" s="2134"/>
      <c r="D309" s="2135">
        <f t="shared" si="4"/>
        <v>0</v>
      </c>
      <c r="E309" s="2134"/>
      <c r="F309" s="2134"/>
      <c r="G309" s="2134"/>
      <c r="H309" s="2134"/>
      <c r="I309" s="2134"/>
      <c r="J309" s="2134"/>
      <c r="K309" s="2655"/>
      <c r="L309" s="2121"/>
    </row>
    <row r="310" spans="1:12" ht="15.75" x14ac:dyDescent="0.25">
      <c r="A310" s="2132"/>
      <c r="B310" s="2133"/>
      <c r="C310" s="2134"/>
      <c r="D310" s="2135">
        <f t="shared" si="4"/>
        <v>0</v>
      </c>
      <c r="E310" s="2134"/>
      <c r="F310" s="2134"/>
      <c r="G310" s="2134"/>
      <c r="H310" s="2134"/>
      <c r="I310" s="2134"/>
      <c r="J310" s="2134"/>
      <c r="K310" s="2655"/>
      <c r="L310" s="2121"/>
    </row>
    <row r="311" spans="1:12" ht="15.75" x14ac:dyDescent="0.25">
      <c r="A311" s="2132"/>
      <c r="B311" s="2133"/>
      <c r="C311" s="2134"/>
      <c r="D311" s="2135">
        <f t="shared" si="4"/>
        <v>0</v>
      </c>
      <c r="E311" s="2134"/>
      <c r="F311" s="2134"/>
      <c r="G311" s="2134"/>
      <c r="H311" s="2134"/>
      <c r="I311" s="2134"/>
      <c r="J311" s="2134"/>
      <c r="K311" s="2655"/>
      <c r="L311" s="2121"/>
    </row>
    <row r="312" spans="1:12" ht="15.75" x14ac:dyDescent="0.25">
      <c r="A312" s="2132"/>
      <c r="B312" s="2133"/>
      <c r="C312" s="2134"/>
      <c r="D312" s="2135">
        <f t="shared" si="4"/>
        <v>0</v>
      </c>
      <c r="E312" s="2134"/>
      <c r="F312" s="2134"/>
      <c r="G312" s="2134"/>
      <c r="H312" s="2134"/>
      <c r="I312" s="2134"/>
      <c r="J312" s="2134"/>
      <c r="K312" s="2655"/>
      <c r="L312" s="2121"/>
    </row>
    <row r="313" spans="1:12" ht="15.75" x14ac:dyDescent="0.25">
      <c r="A313" s="2132"/>
      <c r="B313" s="2133"/>
      <c r="C313" s="2134"/>
      <c r="D313" s="2135">
        <f t="shared" si="4"/>
        <v>0</v>
      </c>
      <c r="E313" s="2134"/>
      <c r="F313" s="2134"/>
      <c r="G313" s="2134"/>
      <c r="H313" s="2134"/>
      <c r="I313" s="2134"/>
      <c r="J313" s="2134"/>
      <c r="K313" s="2655"/>
      <c r="L313" s="2121"/>
    </row>
    <row r="314" spans="1:12" ht="15.75" x14ac:dyDescent="0.25">
      <c r="A314" s="2132"/>
      <c r="B314" s="2133"/>
      <c r="C314" s="2134"/>
      <c r="D314" s="2135">
        <f t="shared" si="4"/>
        <v>0</v>
      </c>
      <c r="E314" s="2134"/>
      <c r="F314" s="2134"/>
      <c r="G314" s="2134"/>
      <c r="H314" s="2134"/>
      <c r="I314" s="2134"/>
      <c r="J314" s="2134"/>
      <c r="K314" s="2655"/>
      <c r="L314" s="2121"/>
    </row>
    <row r="315" spans="1:12" ht="15.75" x14ac:dyDescent="0.25">
      <c r="A315" s="2132"/>
      <c r="B315" s="2133"/>
      <c r="C315" s="2134"/>
      <c r="D315" s="2135">
        <f t="shared" si="4"/>
        <v>0</v>
      </c>
      <c r="E315" s="2134"/>
      <c r="F315" s="2134"/>
      <c r="G315" s="2134"/>
      <c r="H315" s="2134"/>
      <c r="I315" s="2134"/>
      <c r="J315" s="2134"/>
      <c r="K315" s="2655"/>
      <c r="L315" s="2121"/>
    </row>
    <row r="316" spans="1:12" ht="15.75" x14ac:dyDescent="0.25">
      <c r="A316" s="2132"/>
      <c r="B316" s="2133"/>
      <c r="C316" s="2134"/>
      <c r="D316" s="2135">
        <f t="shared" si="4"/>
        <v>0</v>
      </c>
      <c r="E316" s="2134"/>
      <c r="F316" s="2134"/>
      <c r="G316" s="2134"/>
      <c r="H316" s="2134"/>
      <c r="I316" s="2134"/>
      <c r="J316" s="2134"/>
      <c r="K316" s="2655"/>
      <c r="L316" s="2121"/>
    </row>
    <row r="317" spans="1:12" ht="15.75" x14ac:dyDescent="0.25">
      <c r="A317" s="2132"/>
      <c r="B317" s="2133"/>
      <c r="C317" s="2134"/>
      <c r="D317" s="2135">
        <f t="shared" si="4"/>
        <v>0</v>
      </c>
      <c r="E317" s="2134"/>
      <c r="F317" s="2134"/>
      <c r="G317" s="2134"/>
      <c r="H317" s="2134"/>
      <c r="I317" s="2134"/>
      <c r="J317" s="2134"/>
      <c r="K317" s="2655"/>
      <c r="L317" s="2121"/>
    </row>
    <row r="318" spans="1:12" ht="15.75" x14ac:dyDescent="0.25">
      <c r="A318" s="2132"/>
      <c r="B318" s="2133"/>
      <c r="C318" s="2134"/>
      <c r="D318" s="2135">
        <f t="shared" si="4"/>
        <v>0</v>
      </c>
      <c r="E318" s="2134"/>
      <c r="F318" s="2134"/>
      <c r="G318" s="2134"/>
      <c r="H318" s="2134"/>
      <c r="I318" s="2134"/>
      <c r="J318" s="2134"/>
      <c r="K318" s="2655"/>
      <c r="L318" s="2121"/>
    </row>
    <row r="319" spans="1:12" ht="15.75" x14ac:dyDescent="0.25">
      <c r="A319" s="2132"/>
      <c r="B319" s="2133"/>
      <c r="C319" s="2134"/>
      <c r="D319" s="2135">
        <f t="shared" si="4"/>
        <v>0</v>
      </c>
      <c r="E319" s="2134"/>
      <c r="F319" s="2134"/>
      <c r="G319" s="2134"/>
      <c r="H319" s="2134"/>
      <c r="I319" s="2134"/>
      <c r="J319" s="2134"/>
      <c r="K319" s="2655"/>
      <c r="L319" s="2121"/>
    </row>
    <row r="320" spans="1:12" ht="15.75" x14ac:dyDescent="0.25">
      <c r="A320" s="2132"/>
      <c r="B320" s="2133"/>
      <c r="C320" s="2134"/>
      <c r="D320" s="2135">
        <f t="shared" si="4"/>
        <v>0</v>
      </c>
      <c r="E320" s="2134"/>
      <c r="F320" s="2134"/>
      <c r="G320" s="2134"/>
      <c r="H320" s="2134"/>
      <c r="I320" s="2134"/>
      <c r="J320" s="2134"/>
      <c r="K320" s="2655"/>
      <c r="L320" s="2121"/>
    </row>
    <row r="321" spans="1:12" ht="15.75" x14ac:dyDescent="0.25">
      <c r="A321" s="2132"/>
      <c r="B321" s="2133"/>
      <c r="C321" s="2134"/>
      <c r="D321" s="2135">
        <f t="shared" si="4"/>
        <v>0</v>
      </c>
      <c r="E321" s="2134"/>
      <c r="F321" s="2134"/>
      <c r="G321" s="2134"/>
      <c r="H321" s="2134"/>
      <c r="I321" s="2134"/>
      <c r="J321" s="2134"/>
      <c r="K321" s="2655"/>
      <c r="L321" s="2121"/>
    </row>
    <row r="322" spans="1:12" ht="15.75" x14ac:dyDescent="0.25">
      <c r="A322" s="2132"/>
      <c r="B322" s="2133"/>
      <c r="C322" s="2134"/>
      <c r="D322" s="2135">
        <f t="shared" si="4"/>
        <v>0</v>
      </c>
      <c r="E322" s="2134"/>
      <c r="F322" s="2134"/>
      <c r="G322" s="2134"/>
      <c r="H322" s="2134"/>
      <c r="I322" s="2134"/>
      <c r="J322" s="2134"/>
      <c r="K322" s="2655"/>
      <c r="L322" s="2121"/>
    </row>
    <row r="323" spans="1:12" ht="15.75" x14ac:dyDescent="0.25">
      <c r="A323" s="2132"/>
      <c r="B323" s="2133"/>
      <c r="C323" s="2134"/>
      <c r="D323" s="2135">
        <f t="shared" si="4"/>
        <v>0</v>
      </c>
      <c r="E323" s="2134"/>
      <c r="F323" s="2134"/>
      <c r="G323" s="2134"/>
      <c r="H323" s="2134"/>
      <c r="I323" s="2134"/>
      <c r="J323" s="2134"/>
      <c r="K323" s="2655"/>
      <c r="L323" s="2121"/>
    </row>
    <row r="324" spans="1:12" ht="15.75" x14ac:dyDescent="0.25">
      <c r="A324" s="2132"/>
      <c r="B324" s="2133"/>
      <c r="C324" s="2134"/>
      <c r="D324" s="2135">
        <f t="shared" si="4"/>
        <v>0</v>
      </c>
      <c r="E324" s="2134"/>
      <c r="F324" s="2134"/>
      <c r="G324" s="2134"/>
      <c r="H324" s="2134"/>
      <c r="I324" s="2134"/>
      <c r="J324" s="2134"/>
      <c r="K324" s="2655"/>
      <c r="L324" s="2121"/>
    </row>
    <row r="325" spans="1:12" ht="15.75" x14ac:dyDescent="0.25">
      <c r="A325" s="2132"/>
      <c r="B325" s="2133"/>
      <c r="C325" s="2134"/>
      <c r="D325" s="2135">
        <f t="shared" si="4"/>
        <v>0</v>
      </c>
      <c r="E325" s="2134"/>
      <c r="F325" s="2134"/>
      <c r="G325" s="2134"/>
      <c r="H325" s="2134"/>
      <c r="I325" s="2134"/>
      <c r="J325" s="2134"/>
      <c r="K325" s="2655"/>
      <c r="L325" s="2121"/>
    </row>
    <row r="326" spans="1:12" ht="15.75" x14ac:dyDescent="0.25">
      <c r="A326" s="2132"/>
      <c r="B326" s="2133"/>
      <c r="C326" s="2134"/>
      <c r="D326" s="2135">
        <f t="shared" si="4"/>
        <v>0</v>
      </c>
      <c r="E326" s="2134"/>
      <c r="F326" s="2134"/>
      <c r="G326" s="2134"/>
      <c r="H326" s="2134"/>
      <c r="I326" s="2134"/>
      <c r="J326" s="2134"/>
      <c r="K326" s="2655"/>
      <c r="L326" s="2121"/>
    </row>
    <row r="327" spans="1:12" ht="15.75" x14ac:dyDescent="0.25">
      <c r="A327" s="2132"/>
      <c r="B327" s="2133"/>
      <c r="C327" s="2134"/>
      <c r="D327" s="2135">
        <f t="shared" si="4"/>
        <v>0</v>
      </c>
      <c r="E327" s="2134"/>
      <c r="F327" s="2134"/>
      <c r="G327" s="2134"/>
      <c r="H327" s="2134"/>
      <c r="I327" s="2134"/>
      <c r="J327" s="2134"/>
      <c r="K327" s="2655"/>
      <c r="L327" s="2121"/>
    </row>
    <row r="328" spans="1:12" ht="15.75" x14ac:dyDescent="0.25">
      <c r="A328" s="2132"/>
      <c r="B328" s="2133"/>
      <c r="C328" s="2134"/>
      <c r="D328" s="2135">
        <f t="shared" si="4"/>
        <v>0</v>
      </c>
      <c r="E328" s="2134"/>
      <c r="F328" s="2134"/>
      <c r="G328" s="2134"/>
      <c r="H328" s="2134"/>
      <c r="I328" s="2134"/>
      <c r="J328" s="2134"/>
      <c r="K328" s="2655"/>
      <c r="L328" s="2121"/>
    </row>
    <row r="329" spans="1:12" ht="15.75" x14ac:dyDescent="0.25">
      <c r="A329" s="2132"/>
      <c r="B329" s="2133"/>
      <c r="C329" s="2134"/>
      <c r="D329" s="2135">
        <f t="shared" si="4"/>
        <v>0</v>
      </c>
      <c r="E329" s="2134"/>
      <c r="F329" s="2134"/>
      <c r="G329" s="2134"/>
      <c r="H329" s="2134"/>
      <c r="I329" s="2134"/>
      <c r="J329" s="2134"/>
      <c r="K329" s="2655"/>
      <c r="L329" s="2121"/>
    </row>
    <row r="330" spans="1:12" ht="15.75" x14ac:dyDescent="0.25">
      <c r="A330" s="2132"/>
      <c r="B330" s="2133"/>
      <c r="C330" s="2134"/>
      <c r="D330" s="2135">
        <f t="shared" si="4"/>
        <v>0</v>
      </c>
      <c r="E330" s="2134"/>
      <c r="F330" s="2134"/>
      <c r="G330" s="2134"/>
      <c r="H330" s="2134"/>
      <c r="I330" s="2134"/>
      <c r="J330" s="2134"/>
      <c r="K330" s="2655"/>
      <c r="L330" s="2121"/>
    </row>
    <row r="331" spans="1:12" ht="15.75" x14ac:dyDescent="0.25">
      <c r="A331" s="2132"/>
      <c r="B331" s="2133"/>
      <c r="C331" s="2134"/>
      <c r="D331" s="2135">
        <f t="shared" si="4"/>
        <v>0</v>
      </c>
      <c r="E331" s="2134"/>
      <c r="F331" s="2134"/>
      <c r="G331" s="2134"/>
      <c r="H331" s="2134"/>
      <c r="I331" s="2134"/>
      <c r="J331" s="2134"/>
      <c r="K331" s="2655"/>
      <c r="L331" s="2121"/>
    </row>
    <row r="332" spans="1:12" ht="15.75" x14ac:dyDescent="0.25">
      <c r="A332" s="2132"/>
      <c r="B332" s="2133"/>
      <c r="C332" s="2134"/>
      <c r="D332" s="2135">
        <f t="shared" si="4"/>
        <v>0</v>
      </c>
      <c r="E332" s="2134"/>
      <c r="F332" s="2134"/>
      <c r="G332" s="2134"/>
      <c r="H332" s="2134"/>
      <c r="I332" s="2134"/>
      <c r="J332" s="2134"/>
      <c r="K332" s="2655"/>
      <c r="L332" s="2121"/>
    </row>
    <row r="333" spans="1:12" ht="15.75" x14ac:dyDescent="0.25">
      <c r="A333" s="2132"/>
      <c r="B333" s="2133"/>
      <c r="C333" s="2134"/>
      <c r="D333" s="2135">
        <f t="shared" si="4"/>
        <v>0</v>
      </c>
      <c r="E333" s="2134"/>
      <c r="F333" s="2134"/>
      <c r="G333" s="2134"/>
      <c r="H333" s="2134"/>
      <c r="I333" s="2134"/>
      <c r="J333" s="2134"/>
      <c r="K333" s="2655"/>
      <c r="L333" s="2121"/>
    </row>
    <row r="334" spans="1:12" ht="15.75" x14ac:dyDescent="0.25">
      <c r="A334" s="2132"/>
      <c r="B334" s="2133"/>
      <c r="C334" s="2134"/>
      <c r="D334" s="2135">
        <f t="shared" si="4"/>
        <v>0</v>
      </c>
      <c r="E334" s="2134"/>
      <c r="F334" s="2134"/>
      <c r="G334" s="2134"/>
      <c r="H334" s="2134"/>
      <c r="I334" s="2134"/>
      <c r="J334" s="2134"/>
      <c r="K334" s="2655"/>
      <c r="L334" s="2121"/>
    </row>
    <row r="335" spans="1:12" ht="15.75" x14ac:dyDescent="0.25">
      <c r="A335" s="2132"/>
      <c r="B335" s="2133"/>
      <c r="C335" s="2134"/>
      <c r="D335" s="2135">
        <f t="shared" si="4"/>
        <v>0</v>
      </c>
      <c r="E335" s="2134"/>
      <c r="F335" s="2134"/>
      <c r="G335" s="2134"/>
      <c r="H335" s="2134"/>
      <c r="I335" s="2134"/>
      <c r="J335" s="2134"/>
      <c r="K335" s="2655"/>
      <c r="L335" s="2121"/>
    </row>
    <row r="336" spans="1:12" ht="15.75" x14ac:dyDescent="0.25">
      <c r="A336" s="2132"/>
      <c r="B336" s="2133"/>
      <c r="C336" s="2134"/>
      <c r="D336" s="2135">
        <f t="shared" ref="D336:D399" si="5">+C336*(100-E336)/100</f>
        <v>0</v>
      </c>
      <c r="E336" s="2134"/>
      <c r="F336" s="2134"/>
      <c r="G336" s="2134"/>
      <c r="H336" s="2134"/>
      <c r="I336" s="2134"/>
      <c r="J336" s="2134"/>
      <c r="K336" s="2655"/>
      <c r="L336" s="2121"/>
    </row>
    <row r="337" spans="1:12" ht="15.75" x14ac:dyDescent="0.25">
      <c r="A337" s="2132"/>
      <c r="B337" s="2133"/>
      <c r="C337" s="2134"/>
      <c r="D337" s="2135">
        <f t="shared" si="5"/>
        <v>0</v>
      </c>
      <c r="E337" s="2134"/>
      <c r="F337" s="2134"/>
      <c r="G337" s="2134"/>
      <c r="H337" s="2134"/>
      <c r="I337" s="2134"/>
      <c r="J337" s="2134"/>
      <c r="K337" s="2655"/>
      <c r="L337" s="2121"/>
    </row>
    <row r="338" spans="1:12" ht="15.75" x14ac:dyDescent="0.25">
      <c r="A338" s="2132"/>
      <c r="B338" s="2133"/>
      <c r="C338" s="2134"/>
      <c r="D338" s="2135">
        <f t="shared" si="5"/>
        <v>0</v>
      </c>
      <c r="E338" s="2134"/>
      <c r="F338" s="2134"/>
      <c r="G338" s="2134"/>
      <c r="H338" s="2134"/>
      <c r="I338" s="2134"/>
      <c r="J338" s="2134"/>
      <c r="K338" s="2655"/>
      <c r="L338" s="2121"/>
    </row>
    <row r="339" spans="1:12" ht="15.75" x14ac:dyDescent="0.25">
      <c r="A339" s="2132"/>
      <c r="B339" s="2133"/>
      <c r="C339" s="2134"/>
      <c r="D339" s="2135">
        <f t="shared" si="5"/>
        <v>0</v>
      </c>
      <c r="E339" s="2134"/>
      <c r="F339" s="2134"/>
      <c r="G339" s="2134"/>
      <c r="H339" s="2134"/>
      <c r="I339" s="2134"/>
      <c r="J339" s="2134"/>
      <c r="K339" s="2655"/>
      <c r="L339" s="2121"/>
    </row>
    <row r="340" spans="1:12" ht="15.75" x14ac:dyDescent="0.25">
      <c r="A340" s="2132"/>
      <c r="B340" s="2133"/>
      <c r="C340" s="2134"/>
      <c r="D340" s="2135">
        <f t="shared" si="5"/>
        <v>0</v>
      </c>
      <c r="E340" s="2134"/>
      <c r="F340" s="2134"/>
      <c r="G340" s="2134"/>
      <c r="H340" s="2134"/>
      <c r="I340" s="2134"/>
      <c r="J340" s="2134"/>
      <c r="K340" s="2655"/>
      <c r="L340" s="2121"/>
    </row>
    <row r="341" spans="1:12" ht="15.75" x14ac:dyDescent="0.25">
      <c r="A341" s="2132"/>
      <c r="B341" s="2133"/>
      <c r="C341" s="2134"/>
      <c r="D341" s="2135">
        <f t="shared" si="5"/>
        <v>0</v>
      </c>
      <c r="E341" s="2134"/>
      <c r="F341" s="2134"/>
      <c r="G341" s="2134"/>
      <c r="H341" s="2134"/>
      <c r="I341" s="2134"/>
      <c r="J341" s="2134"/>
      <c r="K341" s="2655"/>
      <c r="L341" s="2121"/>
    </row>
    <row r="342" spans="1:12" ht="15.75" x14ac:dyDescent="0.25">
      <c r="A342" s="2132"/>
      <c r="B342" s="2133"/>
      <c r="C342" s="2134"/>
      <c r="D342" s="2135">
        <f t="shared" si="5"/>
        <v>0</v>
      </c>
      <c r="E342" s="2134"/>
      <c r="F342" s="2134"/>
      <c r="G342" s="2134"/>
      <c r="H342" s="2134"/>
      <c r="I342" s="2134"/>
      <c r="J342" s="2134"/>
      <c r="K342" s="2655"/>
      <c r="L342" s="2121"/>
    </row>
    <row r="343" spans="1:12" ht="15.75" x14ac:dyDescent="0.25">
      <c r="A343" s="2132"/>
      <c r="B343" s="2133"/>
      <c r="C343" s="2134"/>
      <c r="D343" s="2135">
        <f t="shared" si="5"/>
        <v>0</v>
      </c>
      <c r="E343" s="2134"/>
      <c r="F343" s="2134"/>
      <c r="G343" s="2134"/>
      <c r="H343" s="2134"/>
      <c r="I343" s="2134"/>
      <c r="J343" s="2134"/>
      <c r="K343" s="2655"/>
      <c r="L343" s="2121"/>
    </row>
    <row r="344" spans="1:12" ht="15.75" x14ac:dyDescent="0.25">
      <c r="A344" s="2132"/>
      <c r="B344" s="2133"/>
      <c r="C344" s="2134"/>
      <c r="D344" s="2135">
        <f t="shared" si="5"/>
        <v>0</v>
      </c>
      <c r="E344" s="2134"/>
      <c r="F344" s="2134"/>
      <c r="G344" s="2134"/>
      <c r="H344" s="2134"/>
      <c r="I344" s="2134"/>
      <c r="J344" s="2134"/>
      <c r="K344" s="2655"/>
      <c r="L344" s="2121"/>
    </row>
    <row r="345" spans="1:12" ht="15.75" x14ac:dyDescent="0.25">
      <c r="A345" s="2132"/>
      <c r="B345" s="2133"/>
      <c r="C345" s="2134"/>
      <c r="D345" s="2135">
        <f t="shared" si="5"/>
        <v>0</v>
      </c>
      <c r="E345" s="2134"/>
      <c r="F345" s="2134"/>
      <c r="G345" s="2134"/>
      <c r="H345" s="2134"/>
      <c r="I345" s="2134"/>
      <c r="J345" s="2134"/>
      <c r="K345" s="2655"/>
      <c r="L345" s="2121"/>
    </row>
    <row r="346" spans="1:12" ht="15.75" x14ac:dyDescent="0.25">
      <c r="A346" s="2132"/>
      <c r="B346" s="2133"/>
      <c r="C346" s="2134"/>
      <c r="D346" s="2135">
        <f t="shared" si="5"/>
        <v>0</v>
      </c>
      <c r="E346" s="2134"/>
      <c r="F346" s="2134"/>
      <c r="G346" s="2134"/>
      <c r="H346" s="2134"/>
      <c r="I346" s="2134"/>
      <c r="J346" s="2134"/>
      <c r="K346" s="2655"/>
      <c r="L346" s="2121"/>
    </row>
    <row r="347" spans="1:12" ht="15.75" x14ac:dyDescent="0.25">
      <c r="A347" s="2132"/>
      <c r="B347" s="2133"/>
      <c r="C347" s="2134"/>
      <c r="D347" s="2135">
        <f t="shared" si="5"/>
        <v>0</v>
      </c>
      <c r="E347" s="2134"/>
      <c r="F347" s="2134"/>
      <c r="G347" s="2134"/>
      <c r="H347" s="2134"/>
      <c r="I347" s="2134"/>
      <c r="J347" s="2134"/>
      <c r="K347" s="2655"/>
      <c r="L347" s="2121"/>
    </row>
    <row r="348" spans="1:12" ht="15.75" x14ac:dyDescent="0.25">
      <c r="A348" s="2132"/>
      <c r="B348" s="2133"/>
      <c r="C348" s="2134"/>
      <c r="D348" s="2135">
        <f t="shared" si="5"/>
        <v>0</v>
      </c>
      <c r="E348" s="2134"/>
      <c r="F348" s="2134"/>
      <c r="G348" s="2134"/>
      <c r="H348" s="2134"/>
      <c r="I348" s="2134"/>
      <c r="J348" s="2134"/>
      <c r="K348" s="2655"/>
      <c r="L348" s="2121"/>
    </row>
    <row r="349" spans="1:12" ht="15.75" x14ac:dyDescent="0.25">
      <c r="A349" s="2132"/>
      <c r="B349" s="2133"/>
      <c r="C349" s="2134"/>
      <c r="D349" s="2135">
        <f t="shared" si="5"/>
        <v>0</v>
      </c>
      <c r="E349" s="2134"/>
      <c r="F349" s="2134"/>
      <c r="G349" s="2134"/>
      <c r="H349" s="2134"/>
      <c r="I349" s="2134"/>
      <c r="J349" s="2134"/>
      <c r="K349" s="2655"/>
      <c r="L349" s="2121"/>
    </row>
    <row r="350" spans="1:12" ht="15.75" x14ac:dyDescent="0.25">
      <c r="A350" s="2132"/>
      <c r="B350" s="2133"/>
      <c r="C350" s="2134"/>
      <c r="D350" s="2135">
        <f t="shared" si="5"/>
        <v>0</v>
      </c>
      <c r="E350" s="2134"/>
      <c r="F350" s="2134"/>
      <c r="G350" s="2134"/>
      <c r="H350" s="2134"/>
      <c r="I350" s="2134"/>
      <c r="J350" s="2134"/>
      <c r="K350" s="2655"/>
      <c r="L350" s="2121"/>
    </row>
    <row r="351" spans="1:12" ht="15.75" x14ac:dyDescent="0.25">
      <c r="A351" s="2132"/>
      <c r="B351" s="2133"/>
      <c r="C351" s="2134"/>
      <c r="D351" s="2135">
        <f t="shared" si="5"/>
        <v>0</v>
      </c>
      <c r="E351" s="2134"/>
      <c r="F351" s="2134"/>
      <c r="G351" s="2134"/>
      <c r="H351" s="2134"/>
      <c r="I351" s="2134"/>
      <c r="J351" s="2134"/>
      <c r="K351" s="2655"/>
      <c r="L351" s="2121"/>
    </row>
    <row r="352" spans="1:12" ht="15.75" x14ac:dyDescent="0.25">
      <c r="A352" s="2132"/>
      <c r="B352" s="2133"/>
      <c r="C352" s="2134"/>
      <c r="D352" s="2135">
        <f t="shared" si="5"/>
        <v>0</v>
      </c>
      <c r="E352" s="2134"/>
      <c r="F352" s="2134"/>
      <c r="G352" s="2134"/>
      <c r="H352" s="2134"/>
      <c r="I352" s="2134"/>
      <c r="J352" s="2134"/>
      <c r="K352" s="2655"/>
      <c r="L352" s="2121"/>
    </row>
    <row r="353" spans="1:12" ht="15.75" x14ac:dyDescent="0.25">
      <c r="A353" s="2132"/>
      <c r="B353" s="2133"/>
      <c r="C353" s="2134"/>
      <c r="D353" s="2135">
        <f t="shared" si="5"/>
        <v>0</v>
      </c>
      <c r="E353" s="2134"/>
      <c r="F353" s="2134"/>
      <c r="G353" s="2134"/>
      <c r="H353" s="2134"/>
      <c r="I353" s="2134"/>
      <c r="J353" s="2134"/>
      <c r="K353" s="2655"/>
      <c r="L353" s="2121"/>
    </row>
    <row r="354" spans="1:12" ht="15.75" x14ac:dyDescent="0.25">
      <c r="A354" s="2132"/>
      <c r="B354" s="2133"/>
      <c r="C354" s="2134"/>
      <c r="D354" s="2135">
        <f t="shared" si="5"/>
        <v>0</v>
      </c>
      <c r="E354" s="2134"/>
      <c r="F354" s="2134"/>
      <c r="G354" s="2134"/>
      <c r="H354" s="2134"/>
      <c r="I354" s="2134"/>
      <c r="J354" s="2134"/>
      <c r="K354" s="2655"/>
      <c r="L354" s="2121"/>
    </row>
    <row r="355" spans="1:12" ht="15.75" x14ac:dyDescent="0.25">
      <c r="A355" s="2132"/>
      <c r="B355" s="2133"/>
      <c r="C355" s="2134"/>
      <c r="D355" s="2135">
        <f t="shared" si="5"/>
        <v>0</v>
      </c>
      <c r="E355" s="2134"/>
      <c r="F355" s="2134"/>
      <c r="G355" s="2134"/>
      <c r="H355" s="2134"/>
      <c r="I355" s="2134"/>
      <c r="J355" s="2134"/>
      <c r="K355" s="2655"/>
      <c r="L355" s="2121"/>
    </row>
    <row r="356" spans="1:12" ht="15.75" x14ac:dyDescent="0.25">
      <c r="A356" s="2132"/>
      <c r="B356" s="2133"/>
      <c r="C356" s="2134"/>
      <c r="D356" s="2135">
        <f t="shared" si="5"/>
        <v>0</v>
      </c>
      <c r="E356" s="2134"/>
      <c r="F356" s="2134"/>
      <c r="G356" s="2134"/>
      <c r="H356" s="2134"/>
      <c r="I356" s="2134"/>
      <c r="J356" s="2134"/>
      <c r="K356" s="2655"/>
      <c r="L356" s="2121"/>
    </row>
    <row r="357" spans="1:12" ht="15.75" x14ac:dyDescent="0.25">
      <c r="A357" s="2132"/>
      <c r="B357" s="2133"/>
      <c r="C357" s="2134"/>
      <c r="D357" s="2135">
        <f t="shared" si="5"/>
        <v>0</v>
      </c>
      <c r="E357" s="2134"/>
      <c r="F357" s="2134"/>
      <c r="G357" s="2134"/>
      <c r="H357" s="2134"/>
      <c r="I357" s="2134"/>
      <c r="J357" s="2134"/>
      <c r="K357" s="2655"/>
      <c r="L357" s="2121"/>
    </row>
    <row r="358" spans="1:12" ht="15.75" x14ac:dyDescent="0.25">
      <c r="A358" s="2132"/>
      <c r="B358" s="2133"/>
      <c r="C358" s="2134"/>
      <c r="D358" s="2135">
        <f t="shared" si="5"/>
        <v>0</v>
      </c>
      <c r="E358" s="2134"/>
      <c r="F358" s="2134"/>
      <c r="G358" s="2134"/>
      <c r="H358" s="2134"/>
      <c r="I358" s="2134"/>
      <c r="J358" s="2134"/>
      <c r="K358" s="2655"/>
      <c r="L358" s="2121"/>
    </row>
    <row r="359" spans="1:12" ht="15.75" x14ac:dyDescent="0.25">
      <c r="A359" s="2132"/>
      <c r="B359" s="2133"/>
      <c r="C359" s="2134"/>
      <c r="D359" s="2135">
        <f t="shared" si="5"/>
        <v>0</v>
      </c>
      <c r="E359" s="2134"/>
      <c r="F359" s="2134"/>
      <c r="G359" s="2134"/>
      <c r="H359" s="2134"/>
      <c r="I359" s="2134"/>
      <c r="J359" s="2134"/>
      <c r="K359" s="2655"/>
      <c r="L359" s="2121"/>
    </row>
    <row r="360" spans="1:12" ht="15.75" x14ac:dyDescent="0.25">
      <c r="A360" s="2132"/>
      <c r="B360" s="2133"/>
      <c r="C360" s="2134"/>
      <c r="D360" s="2135">
        <f t="shared" si="5"/>
        <v>0</v>
      </c>
      <c r="E360" s="2134"/>
      <c r="F360" s="2134"/>
      <c r="G360" s="2134"/>
      <c r="H360" s="2134"/>
      <c r="I360" s="2134"/>
      <c r="J360" s="2134"/>
      <c r="K360" s="2655"/>
      <c r="L360" s="2121"/>
    </row>
    <row r="361" spans="1:12" ht="15.75" x14ac:dyDescent="0.25">
      <c r="A361" s="2132"/>
      <c r="B361" s="2133"/>
      <c r="C361" s="2134"/>
      <c r="D361" s="2135">
        <f t="shared" si="5"/>
        <v>0</v>
      </c>
      <c r="E361" s="2134"/>
      <c r="F361" s="2134"/>
      <c r="G361" s="2134"/>
      <c r="H361" s="2134"/>
      <c r="I361" s="2134"/>
      <c r="J361" s="2134"/>
      <c r="K361" s="2655"/>
      <c r="L361" s="2121"/>
    </row>
    <row r="362" spans="1:12" ht="15.75" x14ac:dyDescent="0.25">
      <c r="A362" s="2132"/>
      <c r="B362" s="2133"/>
      <c r="C362" s="2134"/>
      <c r="D362" s="2135">
        <f t="shared" si="5"/>
        <v>0</v>
      </c>
      <c r="E362" s="2134"/>
      <c r="F362" s="2134"/>
      <c r="G362" s="2134"/>
      <c r="H362" s="2134"/>
      <c r="I362" s="2134"/>
      <c r="J362" s="2134"/>
      <c r="K362" s="2655"/>
      <c r="L362" s="2121"/>
    </row>
    <row r="363" spans="1:12" ht="15.75" x14ac:dyDescent="0.25">
      <c r="A363" s="2132"/>
      <c r="B363" s="2133"/>
      <c r="C363" s="2134"/>
      <c r="D363" s="2135">
        <f t="shared" si="5"/>
        <v>0</v>
      </c>
      <c r="E363" s="2134"/>
      <c r="F363" s="2134"/>
      <c r="G363" s="2134"/>
      <c r="H363" s="2134"/>
      <c r="I363" s="2134"/>
      <c r="J363" s="2134"/>
      <c r="K363" s="2655"/>
      <c r="L363" s="2121"/>
    </row>
    <row r="364" spans="1:12" ht="15.75" x14ac:dyDescent="0.25">
      <c r="A364" s="2132"/>
      <c r="B364" s="2133"/>
      <c r="C364" s="2134"/>
      <c r="D364" s="2135">
        <f t="shared" si="5"/>
        <v>0</v>
      </c>
      <c r="E364" s="2134"/>
      <c r="F364" s="2134"/>
      <c r="G364" s="2134"/>
      <c r="H364" s="2134"/>
      <c r="I364" s="2134"/>
      <c r="J364" s="2134"/>
      <c r="K364" s="2655"/>
      <c r="L364" s="2121"/>
    </row>
    <row r="365" spans="1:12" ht="15.75" x14ac:dyDescent="0.25">
      <c r="A365" s="2132"/>
      <c r="B365" s="2133"/>
      <c r="C365" s="2134"/>
      <c r="D365" s="2135">
        <f t="shared" si="5"/>
        <v>0</v>
      </c>
      <c r="E365" s="2134"/>
      <c r="F365" s="2134"/>
      <c r="G365" s="2134"/>
      <c r="H365" s="2134"/>
      <c r="I365" s="2134"/>
      <c r="J365" s="2134"/>
      <c r="K365" s="2655"/>
      <c r="L365" s="2121"/>
    </row>
    <row r="366" spans="1:12" ht="15.75" x14ac:dyDescent="0.25">
      <c r="A366" s="2132"/>
      <c r="B366" s="2133"/>
      <c r="C366" s="2134"/>
      <c r="D366" s="2135">
        <f t="shared" si="5"/>
        <v>0</v>
      </c>
      <c r="E366" s="2134"/>
      <c r="F366" s="2134"/>
      <c r="G366" s="2134"/>
      <c r="H366" s="2134"/>
      <c r="I366" s="2134"/>
      <c r="J366" s="2134"/>
      <c r="K366" s="2655"/>
      <c r="L366" s="2121"/>
    </row>
    <row r="367" spans="1:12" ht="15.75" x14ac:dyDescent="0.25">
      <c r="A367" s="2132"/>
      <c r="B367" s="2133"/>
      <c r="C367" s="2134"/>
      <c r="D367" s="2135">
        <f t="shared" si="5"/>
        <v>0</v>
      </c>
      <c r="E367" s="2134"/>
      <c r="F367" s="2134"/>
      <c r="G367" s="2134"/>
      <c r="H367" s="2134"/>
      <c r="I367" s="2134"/>
      <c r="J367" s="2134"/>
      <c r="K367" s="2655"/>
      <c r="L367" s="2121"/>
    </row>
    <row r="368" spans="1:12" ht="15.75" x14ac:dyDescent="0.25">
      <c r="A368" s="2132"/>
      <c r="B368" s="2133"/>
      <c r="C368" s="2134"/>
      <c r="D368" s="2135">
        <f t="shared" si="5"/>
        <v>0</v>
      </c>
      <c r="E368" s="2134"/>
      <c r="F368" s="2134"/>
      <c r="G368" s="2134"/>
      <c r="H368" s="2134"/>
      <c r="I368" s="2134"/>
      <c r="J368" s="2134"/>
      <c r="K368" s="2655"/>
      <c r="L368" s="2121"/>
    </row>
    <row r="369" spans="1:12" ht="15.75" x14ac:dyDescent="0.25">
      <c r="A369" s="2132"/>
      <c r="B369" s="2133"/>
      <c r="C369" s="2134"/>
      <c r="D369" s="2135">
        <f t="shared" si="5"/>
        <v>0</v>
      </c>
      <c r="E369" s="2134"/>
      <c r="F369" s="2134"/>
      <c r="G369" s="2134"/>
      <c r="H369" s="2134"/>
      <c r="I369" s="2134"/>
      <c r="J369" s="2134"/>
      <c r="K369" s="2655"/>
      <c r="L369" s="2121"/>
    </row>
    <row r="370" spans="1:12" ht="15.75" x14ac:dyDescent="0.25">
      <c r="A370" s="2132"/>
      <c r="B370" s="2133"/>
      <c r="C370" s="2134"/>
      <c r="D370" s="2135">
        <f t="shared" si="5"/>
        <v>0</v>
      </c>
      <c r="E370" s="2134"/>
      <c r="F370" s="2134"/>
      <c r="G370" s="2134"/>
      <c r="H370" s="2134"/>
      <c r="I370" s="2134"/>
      <c r="J370" s="2134"/>
      <c r="K370" s="2655"/>
      <c r="L370" s="2121"/>
    </row>
    <row r="371" spans="1:12" ht="15.75" x14ac:dyDescent="0.25">
      <c r="A371" s="2132"/>
      <c r="B371" s="2133"/>
      <c r="C371" s="2134"/>
      <c r="D371" s="2135">
        <f t="shared" si="5"/>
        <v>0</v>
      </c>
      <c r="E371" s="2134"/>
      <c r="F371" s="2134"/>
      <c r="G371" s="2134"/>
      <c r="H371" s="2134"/>
      <c r="I371" s="2134"/>
      <c r="J371" s="2134"/>
      <c r="K371" s="2655"/>
      <c r="L371" s="2121"/>
    </row>
    <row r="372" spans="1:12" ht="15.75" x14ac:dyDescent="0.25">
      <c r="A372" s="2132"/>
      <c r="B372" s="2133"/>
      <c r="C372" s="2134"/>
      <c r="D372" s="2135">
        <f t="shared" si="5"/>
        <v>0</v>
      </c>
      <c r="E372" s="2134"/>
      <c r="F372" s="2134"/>
      <c r="G372" s="2134"/>
      <c r="H372" s="2134"/>
      <c r="I372" s="2134"/>
      <c r="J372" s="2134"/>
      <c r="K372" s="2655"/>
      <c r="L372" s="2121"/>
    </row>
    <row r="373" spans="1:12" ht="15.75" x14ac:dyDescent="0.25">
      <c r="A373" s="2132"/>
      <c r="B373" s="2133"/>
      <c r="C373" s="2134"/>
      <c r="D373" s="2135">
        <f t="shared" si="5"/>
        <v>0</v>
      </c>
      <c r="E373" s="2134"/>
      <c r="F373" s="2134"/>
      <c r="G373" s="2134"/>
      <c r="H373" s="2134"/>
      <c r="I373" s="2134"/>
      <c r="J373" s="2134"/>
      <c r="K373" s="2655"/>
      <c r="L373" s="2121"/>
    </row>
    <row r="374" spans="1:12" ht="15.75" x14ac:dyDescent="0.25">
      <c r="A374" s="2132"/>
      <c r="B374" s="2133"/>
      <c r="C374" s="2134"/>
      <c r="D374" s="2135">
        <f t="shared" si="5"/>
        <v>0</v>
      </c>
      <c r="E374" s="2134"/>
      <c r="F374" s="2134"/>
      <c r="G374" s="2134"/>
      <c r="H374" s="2134"/>
      <c r="I374" s="2134"/>
      <c r="J374" s="2134"/>
      <c r="K374" s="2655"/>
      <c r="L374" s="2121"/>
    </row>
    <row r="375" spans="1:12" ht="15.75" x14ac:dyDescent="0.25">
      <c r="A375" s="2132"/>
      <c r="B375" s="2133"/>
      <c r="C375" s="2134"/>
      <c r="D375" s="2135">
        <f t="shared" si="5"/>
        <v>0</v>
      </c>
      <c r="E375" s="2134"/>
      <c r="F375" s="2134"/>
      <c r="G375" s="2134"/>
      <c r="H375" s="2134"/>
      <c r="I375" s="2134"/>
      <c r="J375" s="2134"/>
      <c r="K375" s="2655"/>
      <c r="L375" s="2121"/>
    </row>
    <row r="376" spans="1:12" ht="15.75" x14ac:dyDescent="0.25">
      <c r="A376" s="2132"/>
      <c r="B376" s="2133"/>
      <c r="C376" s="2134"/>
      <c r="D376" s="2135">
        <f t="shared" si="5"/>
        <v>0</v>
      </c>
      <c r="E376" s="2134"/>
      <c r="F376" s="2134"/>
      <c r="G376" s="2134"/>
      <c r="H376" s="2134"/>
      <c r="I376" s="2134"/>
      <c r="J376" s="2134"/>
      <c r="K376" s="2655"/>
      <c r="L376" s="2121"/>
    </row>
    <row r="377" spans="1:12" ht="15.75" x14ac:dyDescent="0.25">
      <c r="A377" s="2132"/>
      <c r="B377" s="2133"/>
      <c r="C377" s="2134"/>
      <c r="D377" s="2135">
        <f t="shared" si="5"/>
        <v>0</v>
      </c>
      <c r="E377" s="2134"/>
      <c r="F377" s="2134"/>
      <c r="G377" s="2134"/>
      <c r="H377" s="2134"/>
      <c r="I377" s="2134"/>
      <c r="J377" s="2134"/>
      <c r="K377" s="2655"/>
      <c r="L377" s="2121"/>
    </row>
    <row r="378" spans="1:12" ht="15.75" x14ac:dyDescent="0.25">
      <c r="A378" s="2132"/>
      <c r="B378" s="2133"/>
      <c r="C378" s="2134"/>
      <c r="D378" s="2135">
        <f t="shared" si="5"/>
        <v>0</v>
      </c>
      <c r="E378" s="2134"/>
      <c r="F378" s="2134"/>
      <c r="G378" s="2134"/>
      <c r="H378" s="2134"/>
      <c r="I378" s="2134"/>
      <c r="J378" s="2134"/>
      <c r="K378" s="2655"/>
      <c r="L378" s="2121"/>
    </row>
    <row r="379" spans="1:12" ht="15.75" x14ac:dyDescent="0.25">
      <c r="A379" s="2132"/>
      <c r="B379" s="2133"/>
      <c r="C379" s="2134"/>
      <c r="D379" s="2135">
        <f t="shared" si="5"/>
        <v>0</v>
      </c>
      <c r="E379" s="2134"/>
      <c r="F379" s="2134"/>
      <c r="G379" s="2134"/>
      <c r="H379" s="2134"/>
      <c r="I379" s="2134"/>
      <c r="J379" s="2134"/>
      <c r="K379" s="2655"/>
      <c r="L379" s="2121"/>
    </row>
    <row r="380" spans="1:12" ht="15.75" x14ac:dyDescent="0.25">
      <c r="A380" s="2132"/>
      <c r="B380" s="2133"/>
      <c r="C380" s="2134"/>
      <c r="D380" s="2135">
        <f t="shared" si="5"/>
        <v>0</v>
      </c>
      <c r="E380" s="2134"/>
      <c r="F380" s="2134"/>
      <c r="G380" s="2134"/>
      <c r="H380" s="2134"/>
      <c r="I380" s="2134"/>
      <c r="J380" s="2134"/>
      <c r="K380" s="2655"/>
      <c r="L380" s="2121"/>
    </row>
    <row r="381" spans="1:12" ht="15.75" x14ac:dyDescent="0.25">
      <c r="A381" s="2132"/>
      <c r="B381" s="2133"/>
      <c r="C381" s="2134"/>
      <c r="D381" s="2135">
        <f t="shared" si="5"/>
        <v>0</v>
      </c>
      <c r="E381" s="2134"/>
      <c r="F381" s="2134"/>
      <c r="G381" s="2134"/>
      <c r="H381" s="2134"/>
      <c r="I381" s="2134"/>
      <c r="J381" s="2134"/>
      <c r="K381" s="2655"/>
      <c r="L381" s="2121"/>
    </row>
    <row r="382" spans="1:12" ht="15.75" x14ac:dyDescent="0.25">
      <c r="A382" s="2132"/>
      <c r="B382" s="2133"/>
      <c r="C382" s="2134"/>
      <c r="D382" s="2135">
        <f t="shared" si="5"/>
        <v>0</v>
      </c>
      <c r="E382" s="2134"/>
      <c r="F382" s="2134"/>
      <c r="G382" s="2134"/>
      <c r="H382" s="2134"/>
      <c r="I382" s="2134"/>
      <c r="J382" s="2134"/>
      <c r="K382" s="2655"/>
      <c r="L382" s="2121"/>
    </row>
    <row r="383" spans="1:12" ht="15.75" x14ac:dyDescent="0.25">
      <c r="A383" s="2132"/>
      <c r="B383" s="2133"/>
      <c r="C383" s="2134"/>
      <c r="D383" s="2135">
        <f t="shared" si="5"/>
        <v>0</v>
      </c>
      <c r="E383" s="2134"/>
      <c r="F383" s="2134"/>
      <c r="G383" s="2134"/>
      <c r="H383" s="2134"/>
      <c r="I383" s="2134"/>
      <c r="J383" s="2134"/>
      <c r="K383" s="2655"/>
      <c r="L383" s="2121"/>
    </row>
    <row r="384" spans="1:12" ht="15.75" x14ac:dyDescent="0.25">
      <c r="A384" s="2132"/>
      <c r="B384" s="2133"/>
      <c r="C384" s="2134"/>
      <c r="D384" s="2135">
        <f t="shared" si="5"/>
        <v>0</v>
      </c>
      <c r="E384" s="2134"/>
      <c r="F384" s="2134"/>
      <c r="G384" s="2134"/>
      <c r="H384" s="2134"/>
      <c r="I384" s="2134"/>
      <c r="J384" s="2134"/>
      <c r="K384" s="2655"/>
      <c r="L384" s="2121"/>
    </row>
    <row r="385" spans="1:12" ht="15.75" x14ac:dyDescent="0.25">
      <c r="A385" s="2132"/>
      <c r="B385" s="2133"/>
      <c r="C385" s="2134"/>
      <c r="D385" s="2135">
        <f t="shared" si="5"/>
        <v>0</v>
      </c>
      <c r="E385" s="2134"/>
      <c r="F385" s="2134"/>
      <c r="G385" s="2134"/>
      <c r="H385" s="2134"/>
      <c r="I385" s="2134"/>
      <c r="J385" s="2134"/>
      <c r="K385" s="2655"/>
      <c r="L385" s="2121"/>
    </row>
    <row r="386" spans="1:12" ht="15.75" x14ac:dyDescent="0.25">
      <c r="A386" s="2132"/>
      <c r="B386" s="2133"/>
      <c r="C386" s="2134"/>
      <c r="D386" s="2135">
        <f t="shared" si="5"/>
        <v>0</v>
      </c>
      <c r="E386" s="2134"/>
      <c r="F386" s="2134"/>
      <c r="G386" s="2134"/>
      <c r="H386" s="2134"/>
      <c r="I386" s="2134"/>
      <c r="J386" s="2134"/>
      <c r="K386" s="2655"/>
      <c r="L386" s="2121"/>
    </row>
    <row r="387" spans="1:12" ht="15.75" x14ac:dyDescent="0.25">
      <c r="A387" s="2132"/>
      <c r="B387" s="2133"/>
      <c r="C387" s="2134"/>
      <c r="D387" s="2135">
        <f t="shared" si="5"/>
        <v>0</v>
      </c>
      <c r="E387" s="2134"/>
      <c r="F387" s="2134"/>
      <c r="G387" s="2134"/>
      <c r="H387" s="2134"/>
      <c r="I387" s="2134"/>
      <c r="J387" s="2134"/>
      <c r="K387" s="2655"/>
      <c r="L387" s="2121"/>
    </row>
    <row r="388" spans="1:12" ht="15.75" x14ac:dyDescent="0.25">
      <c r="A388" s="2132"/>
      <c r="B388" s="2133"/>
      <c r="C388" s="2134"/>
      <c r="D388" s="2135">
        <f t="shared" si="5"/>
        <v>0</v>
      </c>
      <c r="E388" s="2134"/>
      <c r="F388" s="2134"/>
      <c r="G388" s="2134"/>
      <c r="H388" s="2134"/>
      <c r="I388" s="2134"/>
      <c r="J388" s="2134"/>
      <c r="K388" s="2655"/>
      <c r="L388" s="2121"/>
    </row>
    <row r="389" spans="1:12" ht="15.75" x14ac:dyDescent="0.25">
      <c r="A389" s="2132"/>
      <c r="B389" s="2133"/>
      <c r="C389" s="2134"/>
      <c r="D389" s="2135">
        <f t="shared" si="5"/>
        <v>0</v>
      </c>
      <c r="E389" s="2134"/>
      <c r="F389" s="2134"/>
      <c r="G389" s="2134"/>
      <c r="H389" s="2134"/>
      <c r="I389" s="2134"/>
      <c r="J389" s="2134"/>
      <c r="K389" s="2655"/>
      <c r="L389" s="2121"/>
    </row>
    <row r="390" spans="1:12" ht="15.75" x14ac:dyDescent="0.25">
      <c r="A390" s="2132"/>
      <c r="B390" s="2133"/>
      <c r="C390" s="2134"/>
      <c r="D390" s="2135">
        <f t="shared" si="5"/>
        <v>0</v>
      </c>
      <c r="E390" s="2134"/>
      <c r="F390" s="2134"/>
      <c r="G390" s="2134"/>
      <c r="H390" s="2134"/>
      <c r="I390" s="2134"/>
      <c r="J390" s="2134"/>
      <c r="K390" s="2655"/>
      <c r="L390" s="2121"/>
    </row>
    <row r="391" spans="1:12" ht="15.75" x14ac:dyDescent="0.25">
      <c r="A391" s="2132"/>
      <c r="B391" s="2133"/>
      <c r="C391" s="2134"/>
      <c r="D391" s="2135">
        <f t="shared" si="5"/>
        <v>0</v>
      </c>
      <c r="E391" s="2134"/>
      <c r="F391" s="2134"/>
      <c r="G391" s="2134"/>
      <c r="H391" s="2134"/>
      <c r="I391" s="2134"/>
      <c r="J391" s="2134"/>
      <c r="K391" s="2655"/>
      <c r="L391" s="2121"/>
    </row>
    <row r="392" spans="1:12" ht="15.75" x14ac:dyDescent="0.25">
      <c r="A392" s="2132"/>
      <c r="B392" s="2133"/>
      <c r="C392" s="2134"/>
      <c r="D392" s="2135">
        <f t="shared" si="5"/>
        <v>0</v>
      </c>
      <c r="E392" s="2134"/>
      <c r="F392" s="2134"/>
      <c r="G392" s="2134"/>
      <c r="H392" s="2134"/>
      <c r="I392" s="2134"/>
      <c r="J392" s="2134"/>
      <c r="K392" s="2655"/>
      <c r="L392" s="2121"/>
    </row>
    <row r="393" spans="1:12" ht="15.75" x14ac:dyDescent="0.25">
      <c r="A393" s="2132"/>
      <c r="B393" s="2133"/>
      <c r="C393" s="2134"/>
      <c r="D393" s="2135">
        <f t="shared" si="5"/>
        <v>0</v>
      </c>
      <c r="E393" s="2134"/>
      <c r="F393" s="2134"/>
      <c r="G393" s="2134"/>
      <c r="H393" s="2134"/>
      <c r="I393" s="2134"/>
      <c r="J393" s="2134"/>
      <c r="K393" s="2655"/>
      <c r="L393" s="2121"/>
    </row>
    <row r="394" spans="1:12" ht="15.75" x14ac:dyDescent="0.25">
      <c r="A394" s="2132"/>
      <c r="B394" s="2133"/>
      <c r="C394" s="2134"/>
      <c r="D394" s="2135">
        <f t="shared" si="5"/>
        <v>0</v>
      </c>
      <c r="E394" s="2134"/>
      <c r="F394" s="2134"/>
      <c r="G394" s="2134"/>
      <c r="H394" s="2134"/>
      <c r="I394" s="2134"/>
      <c r="J394" s="2134"/>
      <c r="K394" s="2655"/>
      <c r="L394" s="2121"/>
    </row>
    <row r="395" spans="1:12" ht="15.75" x14ac:dyDescent="0.25">
      <c r="A395" s="2132"/>
      <c r="B395" s="2133"/>
      <c r="C395" s="2134"/>
      <c r="D395" s="2135">
        <f t="shared" si="5"/>
        <v>0</v>
      </c>
      <c r="E395" s="2134"/>
      <c r="F395" s="2134"/>
      <c r="G395" s="2134"/>
      <c r="H395" s="2134"/>
      <c r="I395" s="2134"/>
      <c r="J395" s="2134"/>
      <c r="K395" s="2655"/>
      <c r="L395" s="2121"/>
    </row>
    <row r="396" spans="1:12" ht="15.75" x14ac:dyDescent="0.25">
      <c r="A396" s="2132"/>
      <c r="B396" s="2133"/>
      <c r="C396" s="2134"/>
      <c r="D396" s="2135">
        <f t="shared" si="5"/>
        <v>0</v>
      </c>
      <c r="E396" s="2134"/>
      <c r="F396" s="2134"/>
      <c r="G396" s="2134"/>
      <c r="H396" s="2134"/>
      <c r="I396" s="2134"/>
      <c r="J396" s="2134"/>
      <c r="K396" s="2655"/>
      <c r="L396" s="2121"/>
    </row>
    <row r="397" spans="1:12" ht="15.75" x14ac:dyDescent="0.25">
      <c r="A397" s="2132"/>
      <c r="B397" s="2133"/>
      <c r="C397" s="2134"/>
      <c r="D397" s="2135">
        <f t="shared" si="5"/>
        <v>0</v>
      </c>
      <c r="E397" s="2134"/>
      <c r="F397" s="2134"/>
      <c r="G397" s="2134"/>
      <c r="H397" s="2134"/>
      <c r="I397" s="2134"/>
      <c r="J397" s="2134"/>
      <c r="K397" s="2655"/>
      <c r="L397" s="2121"/>
    </row>
    <row r="398" spans="1:12" ht="15.75" x14ac:dyDescent="0.25">
      <c r="A398" s="2132"/>
      <c r="B398" s="2133"/>
      <c r="C398" s="2134"/>
      <c r="D398" s="2135">
        <f t="shared" si="5"/>
        <v>0</v>
      </c>
      <c r="E398" s="2134"/>
      <c r="F398" s="2134"/>
      <c r="G398" s="2134"/>
      <c r="H398" s="2134"/>
      <c r="I398" s="2134"/>
      <c r="J398" s="2134"/>
      <c r="K398" s="2655"/>
      <c r="L398" s="2121"/>
    </row>
    <row r="399" spans="1:12" ht="15.75" x14ac:dyDescent="0.25">
      <c r="A399" s="2132"/>
      <c r="B399" s="2133"/>
      <c r="C399" s="2134"/>
      <c r="D399" s="2135">
        <f t="shared" si="5"/>
        <v>0</v>
      </c>
      <c r="E399" s="2134"/>
      <c r="F399" s="2134"/>
      <c r="G399" s="2134"/>
      <c r="H399" s="2134"/>
      <c r="I399" s="2134"/>
      <c r="J399" s="2134"/>
      <c r="K399" s="2655"/>
      <c r="L399" s="2121"/>
    </row>
    <row r="400" spans="1:12" ht="15.75" x14ac:dyDescent="0.25">
      <c r="A400" s="2132"/>
      <c r="B400" s="2133"/>
      <c r="C400" s="2134"/>
      <c r="D400" s="2135">
        <f t="shared" ref="D400:D463" si="6">+C400*(100-E400)/100</f>
        <v>0</v>
      </c>
      <c r="E400" s="2134"/>
      <c r="F400" s="2134"/>
      <c r="G400" s="2134"/>
      <c r="H400" s="2134"/>
      <c r="I400" s="2134"/>
      <c r="J400" s="2134"/>
      <c r="K400" s="2655"/>
      <c r="L400" s="2121"/>
    </row>
    <row r="401" spans="1:12" ht="15.75" x14ac:dyDescent="0.25">
      <c r="A401" s="2132"/>
      <c r="B401" s="2133"/>
      <c r="C401" s="2134"/>
      <c r="D401" s="2135">
        <f t="shared" si="6"/>
        <v>0</v>
      </c>
      <c r="E401" s="2134"/>
      <c r="F401" s="2134"/>
      <c r="G401" s="2134"/>
      <c r="H401" s="2134"/>
      <c r="I401" s="2134"/>
      <c r="J401" s="2134"/>
      <c r="K401" s="2655"/>
      <c r="L401" s="2121"/>
    </row>
    <row r="402" spans="1:12" ht="15.75" x14ac:dyDescent="0.25">
      <c r="A402" s="2132"/>
      <c r="B402" s="2133"/>
      <c r="C402" s="2134"/>
      <c r="D402" s="2135">
        <f t="shared" si="6"/>
        <v>0</v>
      </c>
      <c r="E402" s="2134"/>
      <c r="F402" s="2134"/>
      <c r="G402" s="2134"/>
      <c r="H402" s="2134"/>
      <c r="I402" s="2134"/>
      <c r="J402" s="2134"/>
      <c r="K402" s="2655"/>
      <c r="L402" s="2121"/>
    </row>
    <row r="403" spans="1:12" ht="15.75" x14ac:dyDescent="0.25">
      <c r="A403" s="2132"/>
      <c r="B403" s="2133"/>
      <c r="C403" s="2134"/>
      <c r="D403" s="2135">
        <f t="shared" si="6"/>
        <v>0</v>
      </c>
      <c r="E403" s="2134"/>
      <c r="F403" s="2134"/>
      <c r="G403" s="2134"/>
      <c r="H403" s="2134"/>
      <c r="I403" s="2134"/>
      <c r="J403" s="2134"/>
      <c r="K403" s="2655"/>
      <c r="L403" s="2121"/>
    </row>
    <row r="404" spans="1:12" ht="15.75" x14ac:dyDescent="0.25">
      <c r="A404" s="2132"/>
      <c r="B404" s="2133"/>
      <c r="C404" s="2134"/>
      <c r="D404" s="2135">
        <f t="shared" si="6"/>
        <v>0</v>
      </c>
      <c r="E404" s="2134"/>
      <c r="F404" s="2134"/>
      <c r="G404" s="2134"/>
      <c r="H404" s="2134"/>
      <c r="I404" s="2134"/>
      <c r="J404" s="2134"/>
      <c r="K404" s="2655"/>
      <c r="L404" s="2121"/>
    </row>
    <row r="405" spans="1:12" ht="15.75" x14ac:dyDescent="0.25">
      <c r="A405" s="2132"/>
      <c r="B405" s="2133"/>
      <c r="C405" s="2134"/>
      <c r="D405" s="2135">
        <f t="shared" si="6"/>
        <v>0</v>
      </c>
      <c r="E405" s="2134"/>
      <c r="F405" s="2134"/>
      <c r="G405" s="2134"/>
      <c r="H405" s="2134"/>
      <c r="I405" s="2134"/>
      <c r="J405" s="2134"/>
      <c r="K405" s="2655"/>
      <c r="L405" s="2121"/>
    </row>
    <row r="406" spans="1:12" ht="15.75" x14ac:dyDescent="0.25">
      <c r="A406" s="2132"/>
      <c r="B406" s="2133"/>
      <c r="C406" s="2134"/>
      <c r="D406" s="2135">
        <f t="shared" si="6"/>
        <v>0</v>
      </c>
      <c r="E406" s="2134"/>
      <c r="F406" s="2134"/>
      <c r="G406" s="2134"/>
      <c r="H406" s="2134"/>
      <c r="I406" s="2134"/>
      <c r="J406" s="2134"/>
      <c r="K406" s="2655"/>
      <c r="L406" s="2121"/>
    </row>
    <row r="407" spans="1:12" ht="15.75" x14ac:dyDescent="0.25">
      <c r="A407" s="2132"/>
      <c r="B407" s="2133"/>
      <c r="C407" s="2134"/>
      <c r="D407" s="2135">
        <f t="shared" si="6"/>
        <v>0</v>
      </c>
      <c r="E407" s="2134"/>
      <c r="F407" s="2134"/>
      <c r="G407" s="2134"/>
      <c r="H407" s="2134"/>
      <c r="I407" s="2134"/>
      <c r="J407" s="2134"/>
      <c r="K407" s="2655"/>
      <c r="L407" s="2121"/>
    </row>
    <row r="408" spans="1:12" ht="15.75" x14ac:dyDescent="0.25">
      <c r="A408" s="2132"/>
      <c r="B408" s="2133"/>
      <c r="C408" s="2134"/>
      <c r="D408" s="2135">
        <f t="shared" si="6"/>
        <v>0</v>
      </c>
      <c r="E408" s="2134"/>
      <c r="F408" s="2134"/>
      <c r="G408" s="2134"/>
      <c r="H408" s="2134"/>
      <c r="I408" s="2134"/>
      <c r="J408" s="2134"/>
      <c r="K408" s="2655"/>
      <c r="L408" s="2121"/>
    </row>
    <row r="409" spans="1:12" ht="15.75" x14ac:dyDescent="0.25">
      <c r="A409" s="2132"/>
      <c r="B409" s="2133"/>
      <c r="C409" s="2134"/>
      <c r="D409" s="2135">
        <f t="shared" si="6"/>
        <v>0</v>
      </c>
      <c r="E409" s="2134"/>
      <c r="F409" s="2134"/>
      <c r="G409" s="2134"/>
      <c r="H409" s="2134"/>
      <c r="I409" s="2134"/>
      <c r="J409" s="2134"/>
      <c r="K409" s="2655"/>
      <c r="L409" s="2121"/>
    </row>
    <row r="410" spans="1:12" ht="15.75" x14ac:dyDescent="0.25">
      <c r="A410" s="2132"/>
      <c r="B410" s="2133"/>
      <c r="C410" s="2134"/>
      <c r="D410" s="2135">
        <f t="shared" si="6"/>
        <v>0</v>
      </c>
      <c r="E410" s="2134"/>
      <c r="F410" s="2134"/>
      <c r="G410" s="2134"/>
      <c r="H410" s="2134"/>
      <c r="I410" s="2134"/>
      <c r="J410" s="2134"/>
      <c r="K410" s="2655"/>
      <c r="L410" s="2121"/>
    </row>
    <row r="411" spans="1:12" ht="15.75" x14ac:dyDescent="0.25">
      <c r="A411" s="2132"/>
      <c r="B411" s="2133"/>
      <c r="C411" s="2134"/>
      <c r="D411" s="2135">
        <f t="shared" si="6"/>
        <v>0</v>
      </c>
      <c r="E411" s="2134"/>
      <c r="F411" s="2134"/>
      <c r="G411" s="2134"/>
      <c r="H411" s="2134"/>
      <c r="I411" s="2134"/>
      <c r="J411" s="2134"/>
      <c r="K411" s="2655"/>
      <c r="L411" s="2121"/>
    </row>
    <row r="412" spans="1:12" ht="15.75" x14ac:dyDescent="0.25">
      <c r="A412" s="2132"/>
      <c r="B412" s="2133"/>
      <c r="C412" s="2134"/>
      <c r="D412" s="2135">
        <f t="shared" si="6"/>
        <v>0</v>
      </c>
      <c r="E412" s="2134"/>
      <c r="F412" s="2134"/>
      <c r="G412" s="2134"/>
      <c r="H412" s="2134"/>
      <c r="I412" s="2134"/>
      <c r="J412" s="2134"/>
      <c r="K412" s="2655"/>
      <c r="L412" s="2121"/>
    </row>
    <row r="413" spans="1:12" ht="15.75" x14ac:dyDescent="0.25">
      <c r="A413" s="2132"/>
      <c r="B413" s="2133"/>
      <c r="C413" s="2134"/>
      <c r="D413" s="2135">
        <f t="shared" si="6"/>
        <v>0</v>
      </c>
      <c r="E413" s="2134"/>
      <c r="F413" s="2134"/>
      <c r="G413" s="2134"/>
      <c r="H413" s="2134"/>
      <c r="I413" s="2134"/>
      <c r="J413" s="2134"/>
      <c r="K413" s="2655"/>
      <c r="L413" s="2121"/>
    </row>
    <row r="414" spans="1:12" ht="15.75" x14ac:dyDescent="0.25">
      <c r="A414" s="2132"/>
      <c r="B414" s="2133"/>
      <c r="C414" s="2134"/>
      <c r="D414" s="2135">
        <f t="shared" si="6"/>
        <v>0</v>
      </c>
      <c r="E414" s="2134"/>
      <c r="F414" s="2134"/>
      <c r="G414" s="2134"/>
      <c r="H414" s="2134"/>
      <c r="I414" s="2134"/>
      <c r="J414" s="2134"/>
      <c r="K414" s="2655"/>
      <c r="L414" s="2121"/>
    </row>
    <row r="415" spans="1:12" ht="15.75" x14ac:dyDescent="0.25">
      <c r="A415" s="2132"/>
      <c r="B415" s="2133"/>
      <c r="C415" s="2134"/>
      <c r="D415" s="2135">
        <f t="shared" si="6"/>
        <v>0</v>
      </c>
      <c r="E415" s="2134"/>
      <c r="F415" s="2134"/>
      <c r="G415" s="2134"/>
      <c r="H415" s="2134"/>
      <c r="I415" s="2134"/>
      <c r="J415" s="2134"/>
      <c r="K415" s="2655"/>
      <c r="L415" s="2121"/>
    </row>
    <row r="416" spans="1:12" ht="15.75" x14ac:dyDescent="0.25">
      <c r="A416" s="2132"/>
      <c r="B416" s="2133"/>
      <c r="C416" s="2134"/>
      <c r="D416" s="2135">
        <f t="shared" si="6"/>
        <v>0</v>
      </c>
      <c r="E416" s="2134"/>
      <c r="F416" s="2134"/>
      <c r="G416" s="2134"/>
      <c r="H416" s="2134"/>
      <c r="I416" s="2134"/>
      <c r="J416" s="2134"/>
      <c r="K416" s="2655"/>
      <c r="L416" s="2121"/>
    </row>
    <row r="417" spans="1:12" ht="15.75" x14ac:dyDescent="0.25">
      <c r="A417" s="2132"/>
      <c r="B417" s="2133"/>
      <c r="C417" s="2134"/>
      <c r="D417" s="2135">
        <f t="shared" si="6"/>
        <v>0</v>
      </c>
      <c r="E417" s="2134"/>
      <c r="F417" s="2134"/>
      <c r="G417" s="2134"/>
      <c r="H417" s="2134"/>
      <c r="I417" s="2134"/>
      <c r="J417" s="2134"/>
      <c r="K417" s="2655"/>
      <c r="L417" s="2121"/>
    </row>
    <row r="418" spans="1:12" ht="15.75" x14ac:dyDescent="0.25">
      <c r="A418" s="2132"/>
      <c r="B418" s="2133"/>
      <c r="C418" s="2134"/>
      <c r="D418" s="2135">
        <f t="shared" si="6"/>
        <v>0</v>
      </c>
      <c r="E418" s="2134"/>
      <c r="F418" s="2134"/>
      <c r="G418" s="2134"/>
      <c r="H418" s="2134"/>
      <c r="I418" s="2134"/>
      <c r="J418" s="2134"/>
      <c r="K418" s="2655"/>
      <c r="L418" s="2121"/>
    </row>
    <row r="419" spans="1:12" ht="15.75" x14ac:dyDescent="0.25">
      <c r="A419" s="2132"/>
      <c r="B419" s="2133"/>
      <c r="C419" s="2134"/>
      <c r="D419" s="2135">
        <f t="shared" si="6"/>
        <v>0</v>
      </c>
      <c r="E419" s="2134"/>
      <c r="F419" s="2134"/>
      <c r="G419" s="2134"/>
      <c r="H419" s="2134"/>
      <c r="I419" s="2134"/>
      <c r="J419" s="2134"/>
      <c r="K419" s="2655"/>
      <c r="L419" s="2121"/>
    </row>
    <row r="420" spans="1:12" ht="15.75" x14ac:dyDescent="0.25">
      <c r="A420" s="2132"/>
      <c r="B420" s="2133"/>
      <c r="C420" s="2134"/>
      <c r="D420" s="2135">
        <f t="shared" si="6"/>
        <v>0</v>
      </c>
      <c r="E420" s="2134"/>
      <c r="F420" s="2134"/>
      <c r="G420" s="2134"/>
      <c r="H420" s="2134"/>
      <c r="I420" s="2134"/>
      <c r="J420" s="2134"/>
      <c r="K420" s="2655"/>
      <c r="L420" s="2121"/>
    </row>
    <row r="421" spans="1:12" ht="15.75" x14ac:dyDescent="0.25">
      <c r="A421" s="2132"/>
      <c r="B421" s="2133"/>
      <c r="C421" s="2134"/>
      <c r="D421" s="2135">
        <f t="shared" si="6"/>
        <v>0</v>
      </c>
      <c r="E421" s="2134"/>
      <c r="F421" s="2134"/>
      <c r="G421" s="2134"/>
      <c r="H421" s="2134"/>
      <c r="I421" s="2134"/>
      <c r="J421" s="2134"/>
      <c r="K421" s="2655"/>
      <c r="L421" s="2121"/>
    </row>
    <row r="422" spans="1:12" ht="15.75" x14ac:dyDescent="0.25">
      <c r="A422" s="2132"/>
      <c r="B422" s="2133"/>
      <c r="C422" s="2134"/>
      <c r="D422" s="2135">
        <f t="shared" si="6"/>
        <v>0</v>
      </c>
      <c r="E422" s="2134"/>
      <c r="F422" s="2134"/>
      <c r="G422" s="2134"/>
      <c r="H422" s="2134"/>
      <c r="I422" s="2134"/>
      <c r="J422" s="2134"/>
      <c r="K422" s="2655"/>
      <c r="L422" s="2121"/>
    </row>
    <row r="423" spans="1:12" ht="15.75" x14ac:dyDescent="0.25">
      <c r="A423" s="2132"/>
      <c r="B423" s="2133"/>
      <c r="C423" s="2134"/>
      <c r="D423" s="2135">
        <f t="shared" si="6"/>
        <v>0</v>
      </c>
      <c r="E423" s="2134"/>
      <c r="F423" s="2134"/>
      <c r="G423" s="2134"/>
      <c r="H423" s="2134"/>
      <c r="I423" s="2134"/>
      <c r="J423" s="2134"/>
      <c r="K423" s="2655"/>
      <c r="L423" s="2121"/>
    </row>
    <row r="424" spans="1:12" ht="15.75" x14ac:dyDescent="0.25">
      <c r="A424" s="2132"/>
      <c r="B424" s="2133"/>
      <c r="C424" s="2134"/>
      <c r="D424" s="2135">
        <f t="shared" si="6"/>
        <v>0</v>
      </c>
      <c r="E424" s="2134"/>
      <c r="F424" s="2134"/>
      <c r="G424" s="2134"/>
      <c r="H424" s="2134"/>
      <c r="I424" s="2134"/>
      <c r="J424" s="2134"/>
      <c r="K424" s="2655"/>
      <c r="L424" s="2121"/>
    </row>
    <row r="425" spans="1:12" ht="15.75" x14ac:dyDescent="0.25">
      <c r="A425" s="2132"/>
      <c r="B425" s="2133"/>
      <c r="C425" s="2134"/>
      <c r="D425" s="2135">
        <f t="shared" si="6"/>
        <v>0</v>
      </c>
      <c r="E425" s="2134"/>
      <c r="F425" s="2134"/>
      <c r="G425" s="2134"/>
      <c r="H425" s="2134"/>
      <c r="I425" s="2134"/>
      <c r="J425" s="2134"/>
      <c r="K425" s="2655"/>
      <c r="L425" s="2121"/>
    </row>
    <row r="426" spans="1:12" ht="15.75" x14ac:dyDescent="0.25">
      <c r="A426" s="2132"/>
      <c r="B426" s="2133"/>
      <c r="C426" s="2134"/>
      <c r="D426" s="2135">
        <f t="shared" si="6"/>
        <v>0</v>
      </c>
      <c r="E426" s="2134"/>
      <c r="F426" s="2134"/>
      <c r="G426" s="2134"/>
      <c r="H426" s="2134"/>
      <c r="I426" s="2134"/>
      <c r="J426" s="2134"/>
      <c r="K426" s="2655"/>
      <c r="L426" s="2121"/>
    </row>
    <row r="427" spans="1:12" ht="15.75" x14ac:dyDescent="0.25">
      <c r="A427" s="2132"/>
      <c r="B427" s="2133"/>
      <c r="C427" s="2134"/>
      <c r="D427" s="2135">
        <f t="shared" si="6"/>
        <v>0</v>
      </c>
      <c r="E427" s="2134"/>
      <c r="F427" s="2134"/>
      <c r="G427" s="2134"/>
      <c r="H427" s="2134"/>
      <c r="I427" s="2134"/>
      <c r="J427" s="2134"/>
      <c r="K427" s="2655"/>
      <c r="L427" s="2121"/>
    </row>
    <row r="428" spans="1:12" ht="15.75" x14ac:dyDescent="0.25">
      <c r="A428" s="2132"/>
      <c r="B428" s="2133"/>
      <c r="C428" s="2134"/>
      <c r="D428" s="2135">
        <f t="shared" si="6"/>
        <v>0</v>
      </c>
      <c r="E428" s="2134"/>
      <c r="F428" s="2134"/>
      <c r="G428" s="2134"/>
      <c r="H428" s="2134"/>
      <c r="I428" s="2134"/>
      <c r="J428" s="2134"/>
      <c r="K428" s="2655"/>
      <c r="L428" s="2121"/>
    </row>
    <row r="429" spans="1:12" ht="15.75" x14ac:dyDescent="0.25">
      <c r="A429" s="2132"/>
      <c r="B429" s="2133"/>
      <c r="C429" s="2134"/>
      <c r="D429" s="2135">
        <f t="shared" si="6"/>
        <v>0</v>
      </c>
      <c r="E429" s="2134"/>
      <c r="F429" s="2134"/>
      <c r="G429" s="2134"/>
      <c r="H429" s="2134"/>
      <c r="I429" s="2134"/>
      <c r="J429" s="2134"/>
      <c r="K429" s="2655"/>
      <c r="L429" s="2121"/>
    </row>
    <row r="430" spans="1:12" ht="15.75" x14ac:dyDescent="0.25">
      <c r="A430" s="2132"/>
      <c r="B430" s="2133"/>
      <c r="C430" s="2134"/>
      <c r="D430" s="2135">
        <f t="shared" si="6"/>
        <v>0</v>
      </c>
      <c r="E430" s="2134"/>
      <c r="F430" s="2134"/>
      <c r="G430" s="2134"/>
      <c r="H430" s="2134"/>
      <c r="I430" s="2134"/>
      <c r="J430" s="2134"/>
      <c r="K430" s="2655"/>
      <c r="L430" s="2121"/>
    </row>
    <row r="431" spans="1:12" ht="15.75" x14ac:dyDescent="0.25">
      <c r="A431" s="2132"/>
      <c r="B431" s="2133"/>
      <c r="C431" s="2134"/>
      <c r="D431" s="2135">
        <f t="shared" si="6"/>
        <v>0</v>
      </c>
      <c r="E431" s="2134"/>
      <c r="F431" s="2134"/>
      <c r="G431" s="2134"/>
      <c r="H431" s="2134"/>
      <c r="I431" s="2134"/>
      <c r="J431" s="2134"/>
      <c r="K431" s="2655"/>
      <c r="L431" s="2121"/>
    </row>
    <row r="432" spans="1:12" ht="15.75" x14ac:dyDescent="0.25">
      <c r="A432" s="2132"/>
      <c r="B432" s="2133"/>
      <c r="C432" s="2134"/>
      <c r="D432" s="2135">
        <f t="shared" si="6"/>
        <v>0</v>
      </c>
      <c r="E432" s="2134"/>
      <c r="F432" s="2134"/>
      <c r="G432" s="2134"/>
      <c r="H432" s="2134"/>
      <c r="I432" s="2134"/>
      <c r="J432" s="2134"/>
      <c r="K432" s="2655"/>
      <c r="L432" s="2121"/>
    </row>
    <row r="433" spans="1:12" ht="15.75" x14ac:dyDescent="0.25">
      <c r="A433" s="2132"/>
      <c r="B433" s="2133"/>
      <c r="C433" s="2134"/>
      <c r="D433" s="2135">
        <f t="shared" si="6"/>
        <v>0</v>
      </c>
      <c r="E433" s="2134"/>
      <c r="F433" s="2134"/>
      <c r="G433" s="2134"/>
      <c r="H433" s="2134"/>
      <c r="I433" s="2134"/>
      <c r="J433" s="2134"/>
      <c r="K433" s="2655"/>
      <c r="L433" s="2121"/>
    </row>
    <row r="434" spans="1:12" ht="15.75" x14ac:dyDescent="0.25">
      <c r="A434" s="2132"/>
      <c r="B434" s="2133"/>
      <c r="C434" s="2134"/>
      <c r="D434" s="2135">
        <f t="shared" si="6"/>
        <v>0</v>
      </c>
      <c r="E434" s="2134"/>
      <c r="F434" s="2134"/>
      <c r="G434" s="2134"/>
      <c r="H434" s="2134"/>
      <c r="I434" s="2134"/>
      <c r="J434" s="2134"/>
      <c r="K434" s="2655"/>
      <c r="L434" s="2121"/>
    </row>
    <row r="435" spans="1:12" ht="15.75" x14ac:dyDescent="0.25">
      <c r="A435" s="2132"/>
      <c r="B435" s="2133"/>
      <c r="C435" s="2134"/>
      <c r="D435" s="2135">
        <f t="shared" si="6"/>
        <v>0</v>
      </c>
      <c r="E435" s="2134"/>
      <c r="F435" s="2134"/>
      <c r="G435" s="2134"/>
      <c r="H435" s="2134"/>
      <c r="I435" s="2134"/>
      <c r="J435" s="2134"/>
      <c r="K435" s="2655"/>
      <c r="L435" s="2121"/>
    </row>
    <row r="436" spans="1:12" ht="15.75" x14ac:dyDescent="0.25">
      <c r="A436" s="2132"/>
      <c r="B436" s="2133"/>
      <c r="C436" s="2134"/>
      <c r="D436" s="2135">
        <f t="shared" si="6"/>
        <v>0</v>
      </c>
      <c r="E436" s="2134"/>
      <c r="F436" s="2134"/>
      <c r="G436" s="2134"/>
      <c r="H436" s="2134"/>
      <c r="I436" s="2134"/>
      <c r="J436" s="2134"/>
      <c r="K436" s="2655"/>
      <c r="L436" s="2121"/>
    </row>
    <row r="437" spans="1:12" ht="15.75" x14ac:dyDescent="0.25">
      <c r="A437" s="2132"/>
      <c r="B437" s="2133"/>
      <c r="C437" s="2134"/>
      <c r="D437" s="2135">
        <f t="shared" si="6"/>
        <v>0</v>
      </c>
      <c r="E437" s="2134"/>
      <c r="F437" s="2134"/>
      <c r="G437" s="2134"/>
      <c r="H437" s="2134"/>
      <c r="I437" s="2134"/>
      <c r="J437" s="2134"/>
      <c r="K437" s="2655"/>
      <c r="L437" s="2121"/>
    </row>
    <row r="438" spans="1:12" ht="15.75" x14ac:dyDescent="0.25">
      <c r="A438" s="2132"/>
      <c r="B438" s="2133"/>
      <c r="C438" s="2134"/>
      <c r="D438" s="2135">
        <f t="shared" si="6"/>
        <v>0</v>
      </c>
      <c r="E438" s="2134"/>
      <c r="F438" s="2134"/>
      <c r="G438" s="2134"/>
      <c r="H438" s="2134"/>
      <c r="I438" s="2134"/>
      <c r="J438" s="2134"/>
      <c r="K438" s="2655"/>
      <c r="L438" s="2121"/>
    </row>
    <row r="439" spans="1:12" ht="15.75" x14ac:dyDescent="0.25">
      <c r="A439" s="2132"/>
      <c r="B439" s="2133"/>
      <c r="C439" s="2134"/>
      <c r="D439" s="2135">
        <f t="shared" si="6"/>
        <v>0</v>
      </c>
      <c r="E439" s="2134"/>
      <c r="F439" s="2134"/>
      <c r="G439" s="2134"/>
      <c r="H439" s="2134"/>
      <c r="I439" s="2134"/>
      <c r="J439" s="2134"/>
      <c r="K439" s="2655"/>
      <c r="L439" s="2121"/>
    </row>
    <row r="440" spans="1:12" ht="15.75" x14ac:dyDescent="0.25">
      <c r="A440" s="2132"/>
      <c r="B440" s="2133"/>
      <c r="C440" s="2134"/>
      <c r="D440" s="2135">
        <f t="shared" si="6"/>
        <v>0</v>
      </c>
      <c r="E440" s="2134"/>
      <c r="F440" s="2134"/>
      <c r="G440" s="2134"/>
      <c r="H440" s="2134"/>
      <c r="I440" s="2134"/>
      <c r="J440" s="2134"/>
      <c r="K440" s="2655"/>
      <c r="L440" s="2121"/>
    </row>
    <row r="441" spans="1:12" ht="15.75" x14ac:dyDescent="0.25">
      <c r="A441" s="2132"/>
      <c r="B441" s="2133"/>
      <c r="C441" s="2134"/>
      <c r="D441" s="2135">
        <f t="shared" si="6"/>
        <v>0</v>
      </c>
      <c r="E441" s="2134"/>
      <c r="F441" s="2134"/>
      <c r="G441" s="2134"/>
      <c r="H441" s="2134"/>
      <c r="I441" s="2134"/>
      <c r="J441" s="2134"/>
      <c r="K441" s="2655"/>
      <c r="L441" s="2121"/>
    </row>
    <row r="442" spans="1:12" ht="15.75" x14ac:dyDescent="0.25">
      <c r="A442" s="2132"/>
      <c r="B442" s="2133"/>
      <c r="C442" s="2134"/>
      <c r="D442" s="2135">
        <f t="shared" si="6"/>
        <v>0</v>
      </c>
      <c r="E442" s="2134"/>
      <c r="F442" s="2134"/>
      <c r="G442" s="2134"/>
      <c r="H442" s="2134"/>
      <c r="I442" s="2134"/>
      <c r="J442" s="2134"/>
      <c r="K442" s="2655"/>
      <c r="L442" s="2121"/>
    </row>
    <row r="443" spans="1:12" ht="15.75" x14ac:dyDescent="0.25">
      <c r="A443" s="2132"/>
      <c r="B443" s="2133"/>
      <c r="C443" s="2134"/>
      <c r="D443" s="2135">
        <f t="shared" si="6"/>
        <v>0</v>
      </c>
      <c r="E443" s="2134"/>
      <c r="F443" s="2134"/>
      <c r="G443" s="2134"/>
      <c r="H443" s="2134"/>
      <c r="I443" s="2134"/>
      <c r="J443" s="2134"/>
      <c r="K443" s="2655"/>
      <c r="L443" s="2121"/>
    </row>
    <row r="444" spans="1:12" ht="15.75" x14ac:dyDescent="0.25">
      <c r="A444" s="2132"/>
      <c r="B444" s="2133"/>
      <c r="C444" s="2134"/>
      <c r="D444" s="2135">
        <f t="shared" si="6"/>
        <v>0</v>
      </c>
      <c r="E444" s="2134"/>
      <c r="F444" s="2134"/>
      <c r="G444" s="2134"/>
      <c r="H444" s="2134"/>
      <c r="I444" s="2134"/>
      <c r="J444" s="2134"/>
      <c r="K444" s="2655"/>
      <c r="L444" s="2121"/>
    </row>
    <row r="445" spans="1:12" ht="15.75" x14ac:dyDescent="0.25">
      <c r="A445" s="2132"/>
      <c r="B445" s="2133"/>
      <c r="C445" s="2134"/>
      <c r="D445" s="2135">
        <f t="shared" si="6"/>
        <v>0</v>
      </c>
      <c r="E445" s="2134"/>
      <c r="F445" s="2134"/>
      <c r="G445" s="2134"/>
      <c r="H445" s="2134"/>
      <c r="I445" s="2134"/>
      <c r="J445" s="2134"/>
      <c r="K445" s="2655"/>
      <c r="L445" s="2121"/>
    </row>
    <row r="446" spans="1:12" ht="15.75" x14ac:dyDescent="0.25">
      <c r="A446" s="2132"/>
      <c r="B446" s="2133"/>
      <c r="C446" s="2134"/>
      <c r="D446" s="2135">
        <f t="shared" si="6"/>
        <v>0</v>
      </c>
      <c r="E446" s="2134"/>
      <c r="F446" s="2134"/>
      <c r="G446" s="2134"/>
      <c r="H446" s="2134"/>
      <c r="I446" s="2134"/>
      <c r="J446" s="2134"/>
      <c r="K446" s="2655"/>
      <c r="L446" s="2121"/>
    </row>
    <row r="447" spans="1:12" ht="15.75" x14ac:dyDescent="0.25">
      <c r="A447" s="2132"/>
      <c r="B447" s="2133"/>
      <c r="C447" s="2134"/>
      <c r="D447" s="2135">
        <f t="shared" si="6"/>
        <v>0</v>
      </c>
      <c r="E447" s="2134"/>
      <c r="F447" s="2134"/>
      <c r="G447" s="2134"/>
      <c r="H447" s="2134"/>
      <c r="I447" s="2134"/>
      <c r="J447" s="2134"/>
      <c r="K447" s="2655"/>
      <c r="L447" s="2121"/>
    </row>
    <row r="448" spans="1:12" ht="15.75" x14ac:dyDescent="0.25">
      <c r="A448" s="2132"/>
      <c r="B448" s="2133"/>
      <c r="C448" s="2134"/>
      <c r="D448" s="2135">
        <f t="shared" si="6"/>
        <v>0</v>
      </c>
      <c r="E448" s="2134"/>
      <c r="F448" s="2134"/>
      <c r="G448" s="2134"/>
      <c r="H448" s="2134"/>
      <c r="I448" s="2134"/>
      <c r="J448" s="2134"/>
      <c r="K448" s="2655"/>
      <c r="L448" s="2121"/>
    </row>
    <row r="449" spans="1:12" ht="15.75" x14ac:dyDescent="0.25">
      <c r="A449" s="2132"/>
      <c r="B449" s="2133"/>
      <c r="C449" s="2134"/>
      <c r="D449" s="2135">
        <f t="shared" si="6"/>
        <v>0</v>
      </c>
      <c r="E449" s="2134"/>
      <c r="F449" s="2134"/>
      <c r="G449" s="2134"/>
      <c r="H449" s="2134"/>
      <c r="I449" s="2134"/>
      <c r="J449" s="2134"/>
      <c r="K449" s="2655"/>
      <c r="L449" s="2121"/>
    </row>
    <row r="450" spans="1:12" ht="15.75" x14ac:dyDescent="0.25">
      <c r="A450" s="2132"/>
      <c r="B450" s="2133"/>
      <c r="C450" s="2134"/>
      <c r="D450" s="2135">
        <f t="shared" si="6"/>
        <v>0</v>
      </c>
      <c r="E450" s="2134"/>
      <c r="F450" s="2134"/>
      <c r="G450" s="2134"/>
      <c r="H450" s="2134"/>
      <c r="I450" s="2134"/>
      <c r="J450" s="2134"/>
      <c r="K450" s="2655"/>
      <c r="L450" s="2121"/>
    </row>
    <row r="451" spans="1:12" ht="15.75" x14ac:dyDescent="0.25">
      <c r="A451" s="2132"/>
      <c r="B451" s="2133"/>
      <c r="C451" s="2134"/>
      <c r="D451" s="2135">
        <f t="shared" si="6"/>
        <v>0</v>
      </c>
      <c r="E451" s="2134"/>
      <c r="F451" s="2134"/>
      <c r="G451" s="2134"/>
      <c r="H451" s="2134"/>
      <c r="I451" s="2134"/>
      <c r="J451" s="2134"/>
      <c r="K451" s="2655"/>
      <c r="L451" s="2121"/>
    </row>
    <row r="452" spans="1:12" ht="15.75" x14ac:dyDescent="0.25">
      <c r="A452" s="2132"/>
      <c r="B452" s="2133"/>
      <c r="C452" s="2134"/>
      <c r="D452" s="2135">
        <f t="shared" si="6"/>
        <v>0</v>
      </c>
      <c r="E452" s="2134"/>
      <c r="F452" s="2134"/>
      <c r="G452" s="2134"/>
      <c r="H452" s="2134"/>
      <c r="I452" s="2134"/>
      <c r="J452" s="2134"/>
      <c r="K452" s="2655"/>
      <c r="L452" s="2121"/>
    </row>
    <row r="453" spans="1:12" ht="15.75" x14ac:dyDescent="0.25">
      <c r="A453" s="2132"/>
      <c r="B453" s="2133"/>
      <c r="C453" s="2134"/>
      <c r="D453" s="2135">
        <f t="shared" si="6"/>
        <v>0</v>
      </c>
      <c r="E453" s="2134"/>
      <c r="F453" s="2134"/>
      <c r="G453" s="2134"/>
      <c r="H453" s="2134"/>
      <c r="I453" s="2134"/>
      <c r="J453" s="2134"/>
      <c r="K453" s="2655"/>
      <c r="L453" s="2121"/>
    </row>
    <row r="454" spans="1:12" ht="15.75" x14ac:dyDescent="0.25">
      <c r="A454" s="2132"/>
      <c r="B454" s="2133"/>
      <c r="C454" s="2134"/>
      <c r="D454" s="2135">
        <f t="shared" si="6"/>
        <v>0</v>
      </c>
      <c r="E454" s="2134"/>
      <c r="F454" s="2134"/>
      <c r="G454" s="2134"/>
      <c r="H454" s="2134"/>
      <c r="I454" s="2134"/>
      <c r="J454" s="2134"/>
      <c r="K454" s="2655"/>
      <c r="L454" s="2121"/>
    </row>
    <row r="455" spans="1:12" ht="15.75" x14ac:dyDescent="0.25">
      <c r="A455" s="2132"/>
      <c r="B455" s="2133"/>
      <c r="C455" s="2134"/>
      <c r="D455" s="2135">
        <f t="shared" si="6"/>
        <v>0</v>
      </c>
      <c r="E455" s="2134"/>
      <c r="F455" s="2134"/>
      <c r="G455" s="2134"/>
      <c r="H455" s="2134"/>
      <c r="I455" s="2134"/>
      <c r="J455" s="2134"/>
      <c r="K455" s="2655"/>
      <c r="L455" s="2121"/>
    </row>
    <row r="456" spans="1:12" ht="15.75" x14ac:dyDescent="0.25">
      <c r="A456" s="2132"/>
      <c r="B456" s="2133"/>
      <c r="C456" s="2134"/>
      <c r="D456" s="2135">
        <f t="shared" si="6"/>
        <v>0</v>
      </c>
      <c r="E456" s="2134"/>
      <c r="F456" s="2134"/>
      <c r="G456" s="2134"/>
      <c r="H456" s="2134"/>
      <c r="I456" s="2134"/>
      <c r="J456" s="2134"/>
      <c r="K456" s="2655"/>
      <c r="L456" s="2121"/>
    </row>
    <row r="457" spans="1:12" ht="15.75" x14ac:dyDescent="0.25">
      <c r="A457" s="2132"/>
      <c r="B457" s="2133"/>
      <c r="C457" s="2134"/>
      <c r="D457" s="2135">
        <f t="shared" si="6"/>
        <v>0</v>
      </c>
      <c r="E457" s="2134"/>
      <c r="F457" s="2134"/>
      <c r="G457" s="2134"/>
      <c r="H457" s="2134"/>
      <c r="I457" s="2134"/>
      <c r="J457" s="2134"/>
      <c r="K457" s="2655"/>
      <c r="L457" s="2121"/>
    </row>
    <row r="458" spans="1:12" ht="15.75" x14ac:dyDescent="0.25">
      <c r="A458" s="2132"/>
      <c r="B458" s="2133"/>
      <c r="C458" s="2134"/>
      <c r="D458" s="2135">
        <f t="shared" si="6"/>
        <v>0</v>
      </c>
      <c r="E458" s="2134"/>
      <c r="F458" s="2134"/>
      <c r="G458" s="2134"/>
      <c r="H458" s="2134"/>
      <c r="I458" s="2134"/>
      <c r="J458" s="2134"/>
      <c r="K458" s="2655"/>
      <c r="L458" s="2121"/>
    </row>
    <row r="459" spans="1:12" ht="15.75" x14ac:dyDescent="0.25">
      <c r="A459" s="2132"/>
      <c r="B459" s="2133"/>
      <c r="C459" s="2134"/>
      <c r="D459" s="2135">
        <f t="shared" si="6"/>
        <v>0</v>
      </c>
      <c r="E459" s="2134"/>
      <c r="F459" s="2134"/>
      <c r="G459" s="2134"/>
      <c r="H459" s="2134"/>
      <c r="I459" s="2134"/>
      <c r="J459" s="2134"/>
      <c r="K459" s="2655"/>
      <c r="L459" s="2121"/>
    </row>
    <row r="460" spans="1:12" ht="15.75" x14ac:dyDescent="0.25">
      <c r="A460" s="2132"/>
      <c r="B460" s="2133"/>
      <c r="C460" s="2134"/>
      <c r="D460" s="2135">
        <f t="shared" si="6"/>
        <v>0</v>
      </c>
      <c r="E460" s="2134"/>
      <c r="F460" s="2134"/>
      <c r="G460" s="2134"/>
      <c r="H460" s="2134"/>
      <c r="I460" s="2134"/>
      <c r="J460" s="2134"/>
      <c r="K460" s="2655"/>
      <c r="L460" s="2121"/>
    </row>
    <row r="461" spans="1:12" ht="15.75" x14ac:dyDescent="0.25">
      <c r="A461" s="2132"/>
      <c r="B461" s="2133"/>
      <c r="C461" s="2134"/>
      <c r="D461" s="2135">
        <f t="shared" si="6"/>
        <v>0</v>
      </c>
      <c r="E461" s="2134"/>
      <c r="F461" s="2134"/>
      <c r="G461" s="2134"/>
      <c r="H461" s="2134"/>
      <c r="I461" s="2134"/>
      <c r="J461" s="2134"/>
      <c r="K461" s="2655"/>
      <c r="L461" s="2121"/>
    </row>
    <row r="462" spans="1:12" ht="15.75" x14ac:dyDescent="0.25">
      <c r="A462" s="2132"/>
      <c r="B462" s="2133"/>
      <c r="C462" s="2134"/>
      <c r="D462" s="2135">
        <f t="shared" si="6"/>
        <v>0</v>
      </c>
      <c r="E462" s="2134"/>
      <c r="F462" s="2134"/>
      <c r="G462" s="2134"/>
      <c r="H462" s="2134"/>
      <c r="I462" s="2134"/>
      <c r="J462" s="2134"/>
      <c r="K462" s="2655"/>
      <c r="L462" s="2121"/>
    </row>
    <row r="463" spans="1:12" ht="15.75" x14ac:dyDescent="0.25">
      <c r="A463" s="2132"/>
      <c r="B463" s="2133"/>
      <c r="C463" s="2134"/>
      <c r="D463" s="2135">
        <f t="shared" si="6"/>
        <v>0</v>
      </c>
      <c r="E463" s="2134"/>
      <c r="F463" s="2134"/>
      <c r="G463" s="2134"/>
      <c r="H463" s="2134"/>
      <c r="I463" s="2134"/>
      <c r="J463" s="2134"/>
      <c r="K463" s="2655"/>
      <c r="L463" s="2121"/>
    </row>
    <row r="464" spans="1:12" ht="15.75" x14ac:dyDescent="0.25">
      <c r="A464" s="2132"/>
      <c r="B464" s="2133"/>
      <c r="C464" s="2134"/>
      <c r="D464" s="2135">
        <f t="shared" ref="D464:D527" si="7">+C464*(100-E464)/100</f>
        <v>0</v>
      </c>
      <c r="E464" s="2134"/>
      <c r="F464" s="2134"/>
      <c r="G464" s="2134"/>
      <c r="H464" s="2134"/>
      <c r="I464" s="2134"/>
      <c r="J464" s="2134"/>
      <c r="K464" s="2655"/>
      <c r="L464" s="2121"/>
    </row>
    <row r="465" spans="1:12" ht="15.75" x14ac:dyDescent="0.25">
      <c r="A465" s="2132"/>
      <c r="B465" s="2133"/>
      <c r="C465" s="2134"/>
      <c r="D465" s="2135">
        <f t="shared" si="7"/>
        <v>0</v>
      </c>
      <c r="E465" s="2134"/>
      <c r="F465" s="2134"/>
      <c r="G465" s="2134"/>
      <c r="H465" s="2134"/>
      <c r="I465" s="2134"/>
      <c r="J465" s="2134"/>
      <c r="K465" s="2655"/>
      <c r="L465" s="2121"/>
    </row>
    <row r="466" spans="1:12" ht="15.75" x14ac:dyDescent="0.25">
      <c r="A466" s="2132"/>
      <c r="B466" s="2133"/>
      <c r="C466" s="2134"/>
      <c r="D466" s="2135">
        <f t="shared" si="7"/>
        <v>0</v>
      </c>
      <c r="E466" s="2134"/>
      <c r="F466" s="2134"/>
      <c r="G466" s="2134"/>
      <c r="H466" s="2134"/>
      <c r="I466" s="2134"/>
      <c r="J466" s="2134"/>
      <c r="K466" s="2655"/>
      <c r="L466" s="2121"/>
    </row>
    <row r="467" spans="1:12" ht="15.75" x14ac:dyDescent="0.25">
      <c r="A467" s="2132"/>
      <c r="B467" s="2133"/>
      <c r="C467" s="2134"/>
      <c r="D467" s="2135">
        <f t="shared" si="7"/>
        <v>0</v>
      </c>
      <c r="E467" s="2134"/>
      <c r="F467" s="2134"/>
      <c r="G467" s="2134"/>
      <c r="H467" s="2134"/>
      <c r="I467" s="2134"/>
      <c r="J467" s="2134"/>
      <c r="K467" s="2655"/>
      <c r="L467" s="2121"/>
    </row>
    <row r="468" spans="1:12" ht="15.75" x14ac:dyDescent="0.25">
      <c r="A468" s="2132"/>
      <c r="B468" s="2133"/>
      <c r="C468" s="2134"/>
      <c r="D468" s="2135">
        <f t="shared" si="7"/>
        <v>0</v>
      </c>
      <c r="E468" s="2134"/>
      <c r="F468" s="2134"/>
      <c r="G468" s="2134"/>
      <c r="H468" s="2134"/>
      <c r="I468" s="2134"/>
      <c r="J468" s="2134"/>
      <c r="K468" s="2655"/>
      <c r="L468" s="2121"/>
    </row>
    <row r="469" spans="1:12" ht="15.75" x14ac:dyDescent="0.25">
      <c r="A469" s="2132"/>
      <c r="B469" s="2133"/>
      <c r="C469" s="2134"/>
      <c r="D469" s="2135">
        <f t="shared" si="7"/>
        <v>0</v>
      </c>
      <c r="E469" s="2134"/>
      <c r="F469" s="2134"/>
      <c r="G469" s="2134"/>
      <c r="H469" s="2134"/>
      <c r="I469" s="2134"/>
      <c r="J469" s="2134"/>
      <c r="K469" s="2655"/>
      <c r="L469" s="2121"/>
    </row>
    <row r="470" spans="1:12" ht="15.75" x14ac:dyDescent="0.25">
      <c r="A470" s="2132"/>
      <c r="B470" s="2133"/>
      <c r="C470" s="2134"/>
      <c r="D470" s="2135">
        <f t="shared" si="7"/>
        <v>0</v>
      </c>
      <c r="E470" s="2134"/>
      <c r="F470" s="2134"/>
      <c r="G470" s="2134"/>
      <c r="H470" s="2134"/>
      <c r="I470" s="2134"/>
      <c r="J470" s="2134"/>
      <c r="K470" s="2655"/>
      <c r="L470" s="2121"/>
    </row>
    <row r="471" spans="1:12" ht="15.75" x14ac:dyDescent="0.25">
      <c r="A471" s="2132"/>
      <c r="B471" s="2133"/>
      <c r="C471" s="2134"/>
      <c r="D471" s="2135">
        <f t="shared" si="7"/>
        <v>0</v>
      </c>
      <c r="E471" s="2134"/>
      <c r="F471" s="2134"/>
      <c r="G471" s="2134"/>
      <c r="H471" s="2134"/>
      <c r="I471" s="2134"/>
      <c r="J471" s="2134"/>
      <c r="K471" s="2655"/>
      <c r="L471" s="2121"/>
    </row>
    <row r="472" spans="1:12" ht="15.75" x14ac:dyDescent="0.25">
      <c r="A472" s="2132"/>
      <c r="B472" s="2133"/>
      <c r="C472" s="2134"/>
      <c r="D472" s="2135">
        <f t="shared" si="7"/>
        <v>0</v>
      </c>
      <c r="E472" s="2134"/>
      <c r="F472" s="2134"/>
      <c r="G472" s="2134"/>
      <c r="H472" s="2134"/>
      <c r="I472" s="2134"/>
      <c r="J472" s="2134"/>
      <c r="K472" s="2655"/>
      <c r="L472" s="2121"/>
    </row>
    <row r="473" spans="1:12" ht="15.75" x14ac:dyDescent="0.25">
      <c r="A473" s="2132"/>
      <c r="B473" s="2133"/>
      <c r="C473" s="2134"/>
      <c r="D473" s="2135">
        <f t="shared" si="7"/>
        <v>0</v>
      </c>
      <c r="E473" s="2134"/>
      <c r="F473" s="2134"/>
      <c r="G473" s="2134"/>
      <c r="H473" s="2134"/>
      <c r="I473" s="2134"/>
      <c r="J473" s="2134"/>
      <c r="K473" s="2655"/>
      <c r="L473" s="2121"/>
    </row>
    <row r="474" spans="1:12" ht="15.75" x14ac:dyDescent="0.25">
      <c r="A474" s="2132"/>
      <c r="B474" s="2133"/>
      <c r="C474" s="2134"/>
      <c r="D474" s="2135">
        <f t="shared" si="7"/>
        <v>0</v>
      </c>
      <c r="E474" s="2134"/>
      <c r="F474" s="2134"/>
      <c r="G474" s="2134"/>
      <c r="H474" s="2134"/>
      <c r="I474" s="2134"/>
      <c r="J474" s="2134"/>
      <c r="K474" s="2655"/>
      <c r="L474" s="2121"/>
    </row>
    <row r="475" spans="1:12" ht="15.75" x14ac:dyDescent="0.25">
      <c r="A475" s="2132"/>
      <c r="B475" s="2133"/>
      <c r="C475" s="2134"/>
      <c r="D475" s="2135">
        <f t="shared" si="7"/>
        <v>0</v>
      </c>
      <c r="E475" s="2134"/>
      <c r="F475" s="2134"/>
      <c r="G475" s="2134"/>
      <c r="H475" s="2134"/>
      <c r="I475" s="2134"/>
      <c r="J475" s="2134"/>
      <c r="K475" s="2655"/>
      <c r="L475" s="2121"/>
    </row>
    <row r="476" spans="1:12" ht="15.75" x14ac:dyDescent="0.25">
      <c r="A476" s="2132"/>
      <c r="B476" s="2133"/>
      <c r="C476" s="2134"/>
      <c r="D476" s="2135">
        <f t="shared" si="7"/>
        <v>0</v>
      </c>
      <c r="E476" s="2134"/>
      <c r="F476" s="2134"/>
      <c r="G476" s="2134"/>
      <c r="H476" s="2134"/>
      <c r="I476" s="2134"/>
      <c r="J476" s="2134"/>
      <c r="K476" s="2655"/>
      <c r="L476" s="2121"/>
    </row>
    <row r="477" spans="1:12" ht="15.75" x14ac:dyDescent="0.25">
      <c r="A477" s="2132"/>
      <c r="B477" s="2133"/>
      <c r="C477" s="2134"/>
      <c r="D477" s="2135">
        <f t="shared" si="7"/>
        <v>0</v>
      </c>
      <c r="E477" s="2134"/>
      <c r="F477" s="2134"/>
      <c r="G477" s="2134"/>
      <c r="H477" s="2134"/>
      <c r="I477" s="2134"/>
      <c r="J477" s="2134"/>
      <c r="K477" s="2655"/>
      <c r="L477" s="2121"/>
    </row>
    <row r="478" spans="1:12" ht="15.75" x14ac:dyDescent="0.25">
      <c r="A478" s="2132"/>
      <c r="B478" s="2133"/>
      <c r="C478" s="2134"/>
      <c r="D478" s="2135">
        <f t="shared" si="7"/>
        <v>0</v>
      </c>
      <c r="E478" s="2134"/>
      <c r="F478" s="2134"/>
      <c r="G478" s="2134"/>
      <c r="H478" s="2134"/>
      <c r="I478" s="2134"/>
      <c r="J478" s="2134"/>
      <c r="K478" s="2655"/>
      <c r="L478" s="2121"/>
    </row>
    <row r="479" spans="1:12" ht="15.75" x14ac:dyDescent="0.25">
      <c r="A479" s="2132"/>
      <c r="B479" s="2133"/>
      <c r="C479" s="2134"/>
      <c r="D479" s="2135">
        <f t="shared" si="7"/>
        <v>0</v>
      </c>
      <c r="E479" s="2134"/>
      <c r="F479" s="2134"/>
      <c r="G479" s="2134"/>
      <c r="H479" s="2134"/>
      <c r="I479" s="2134"/>
      <c r="J479" s="2134"/>
      <c r="K479" s="2655"/>
      <c r="L479" s="2121"/>
    </row>
    <row r="480" spans="1:12" ht="15.75" x14ac:dyDescent="0.25">
      <c r="A480" s="2132"/>
      <c r="B480" s="2133"/>
      <c r="C480" s="2134"/>
      <c r="D480" s="2135">
        <f t="shared" si="7"/>
        <v>0</v>
      </c>
      <c r="E480" s="2134"/>
      <c r="F480" s="2134"/>
      <c r="G480" s="2134"/>
      <c r="H480" s="2134"/>
      <c r="I480" s="2134"/>
      <c r="J480" s="2134"/>
      <c r="K480" s="2655"/>
      <c r="L480" s="2121"/>
    </row>
    <row r="481" spans="1:12" ht="15.75" x14ac:dyDescent="0.25">
      <c r="A481" s="2132"/>
      <c r="B481" s="2133"/>
      <c r="C481" s="2134"/>
      <c r="D481" s="2135">
        <f t="shared" si="7"/>
        <v>0</v>
      </c>
      <c r="E481" s="2134"/>
      <c r="F481" s="2134"/>
      <c r="G481" s="2134"/>
      <c r="H481" s="2134"/>
      <c r="I481" s="2134"/>
      <c r="J481" s="2134"/>
      <c r="K481" s="2655"/>
      <c r="L481" s="2121"/>
    </row>
    <row r="482" spans="1:12" ht="15.75" x14ac:dyDescent="0.25">
      <c r="A482" s="2132"/>
      <c r="B482" s="2133"/>
      <c r="C482" s="2134"/>
      <c r="D482" s="2135">
        <f t="shared" si="7"/>
        <v>0</v>
      </c>
      <c r="E482" s="2134"/>
      <c r="F482" s="2134"/>
      <c r="G482" s="2134"/>
      <c r="H482" s="2134"/>
      <c r="I482" s="2134"/>
      <c r="J482" s="2134"/>
      <c r="K482" s="2655"/>
      <c r="L482" s="2121"/>
    </row>
    <row r="483" spans="1:12" ht="15.75" x14ac:dyDescent="0.25">
      <c r="A483" s="2132"/>
      <c r="B483" s="2133"/>
      <c r="C483" s="2134"/>
      <c r="D483" s="2135">
        <f t="shared" si="7"/>
        <v>0</v>
      </c>
      <c r="E483" s="2134"/>
      <c r="F483" s="2134"/>
      <c r="G483" s="2134"/>
      <c r="H483" s="2134"/>
      <c r="I483" s="2134"/>
      <c r="J483" s="2134"/>
      <c r="K483" s="2655"/>
      <c r="L483" s="2121"/>
    </row>
    <row r="484" spans="1:12" ht="15.75" x14ac:dyDescent="0.25">
      <c r="A484" s="2132"/>
      <c r="B484" s="2133"/>
      <c r="C484" s="2134"/>
      <c r="D484" s="2135">
        <f t="shared" si="7"/>
        <v>0</v>
      </c>
      <c r="E484" s="2134"/>
      <c r="F484" s="2134"/>
      <c r="G484" s="2134"/>
      <c r="H484" s="2134"/>
      <c r="I484" s="2134"/>
      <c r="J484" s="2134"/>
      <c r="K484" s="2655"/>
      <c r="L484" s="2121"/>
    </row>
    <row r="485" spans="1:12" ht="15.75" x14ac:dyDescent="0.25">
      <c r="A485" s="2132"/>
      <c r="B485" s="2133"/>
      <c r="C485" s="2134"/>
      <c r="D485" s="2135">
        <f t="shared" si="7"/>
        <v>0</v>
      </c>
      <c r="E485" s="2134"/>
      <c r="F485" s="2134"/>
      <c r="G485" s="2134"/>
      <c r="H485" s="2134"/>
      <c r="I485" s="2134"/>
      <c r="J485" s="2134"/>
      <c r="K485" s="2655"/>
      <c r="L485" s="2121"/>
    </row>
    <row r="486" spans="1:12" ht="15.75" x14ac:dyDescent="0.25">
      <c r="A486" s="2132"/>
      <c r="B486" s="2133"/>
      <c r="C486" s="2134"/>
      <c r="D486" s="2135">
        <f t="shared" si="7"/>
        <v>0</v>
      </c>
      <c r="E486" s="2134"/>
      <c r="F486" s="2134"/>
      <c r="G486" s="2134"/>
      <c r="H486" s="2134"/>
      <c r="I486" s="2134"/>
      <c r="J486" s="2134"/>
      <c r="K486" s="2655"/>
      <c r="L486" s="2121"/>
    </row>
    <row r="487" spans="1:12" ht="15.75" x14ac:dyDescent="0.25">
      <c r="A487" s="2132"/>
      <c r="B487" s="2133"/>
      <c r="C487" s="2134"/>
      <c r="D487" s="2135">
        <f t="shared" si="7"/>
        <v>0</v>
      </c>
      <c r="E487" s="2134"/>
      <c r="F487" s="2134"/>
      <c r="G487" s="2134"/>
      <c r="H487" s="2134"/>
      <c r="I487" s="2134"/>
      <c r="J487" s="2134"/>
      <c r="K487" s="2655"/>
      <c r="L487" s="2121"/>
    </row>
    <row r="488" spans="1:12" ht="15.75" x14ac:dyDescent="0.25">
      <c r="A488" s="2132"/>
      <c r="B488" s="2133"/>
      <c r="C488" s="2134"/>
      <c r="D488" s="2135">
        <f t="shared" si="7"/>
        <v>0</v>
      </c>
      <c r="E488" s="2134"/>
      <c r="F488" s="2134"/>
      <c r="G488" s="2134"/>
      <c r="H488" s="2134"/>
      <c r="I488" s="2134"/>
      <c r="J488" s="2134"/>
      <c r="K488" s="2655"/>
      <c r="L488" s="2121"/>
    </row>
    <row r="489" spans="1:12" ht="15.75" x14ac:dyDescent="0.25">
      <c r="A489" s="2132"/>
      <c r="B489" s="2133"/>
      <c r="C489" s="2134"/>
      <c r="D489" s="2135">
        <f t="shared" si="7"/>
        <v>0</v>
      </c>
      <c r="E489" s="2134"/>
      <c r="F489" s="2134"/>
      <c r="G489" s="2134"/>
      <c r="H489" s="2134"/>
      <c r="I489" s="2134"/>
      <c r="J489" s="2134"/>
      <c r="K489" s="2655"/>
      <c r="L489" s="2121"/>
    </row>
    <row r="490" spans="1:12" ht="15.75" x14ac:dyDescent="0.25">
      <c r="A490" s="2132"/>
      <c r="B490" s="2133"/>
      <c r="C490" s="2134"/>
      <c r="D490" s="2135">
        <f t="shared" si="7"/>
        <v>0</v>
      </c>
      <c r="E490" s="2134"/>
      <c r="F490" s="2134"/>
      <c r="G490" s="2134"/>
      <c r="H490" s="2134"/>
      <c r="I490" s="2134"/>
      <c r="J490" s="2134"/>
      <c r="K490" s="2655"/>
      <c r="L490" s="2121"/>
    </row>
    <row r="491" spans="1:12" ht="15.75" x14ac:dyDescent="0.25">
      <c r="A491" s="2132"/>
      <c r="B491" s="2133"/>
      <c r="C491" s="2134"/>
      <c r="D491" s="2135">
        <f t="shared" si="7"/>
        <v>0</v>
      </c>
      <c r="E491" s="2134"/>
      <c r="F491" s="2134"/>
      <c r="G491" s="2134"/>
      <c r="H491" s="2134"/>
      <c r="I491" s="2134"/>
      <c r="J491" s="2134"/>
      <c r="K491" s="2655"/>
      <c r="L491" s="2121"/>
    </row>
    <row r="492" spans="1:12" ht="15.75" x14ac:dyDescent="0.25">
      <c r="A492" s="2132"/>
      <c r="B492" s="2133"/>
      <c r="C492" s="2134"/>
      <c r="D492" s="2135">
        <f t="shared" si="7"/>
        <v>0</v>
      </c>
      <c r="E492" s="2134"/>
      <c r="F492" s="2134"/>
      <c r="G492" s="2134"/>
      <c r="H492" s="2134"/>
      <c r="I492" s="2134"/>
      <c r="J492" s="2134"/>
      <c r="K492" s="2655"/>
      <c r="L492" s="2121"/>
    </row>
    <row r="493" spans="1:12" ht="15.75" x14ac:dyDescent="0.25">
      <c r="A493" s="2132"/>
      <c r="B493" s="2133"/>
      <c r="C493" s="2134"/>
      <c r="D493" s="2135">
        <f t="shared" si="7"/>
        <v>0</v>
      </c>
      <c r="E493" s="2134"/>
      <c r="F493" s="2134"/>
      <c r="G493" s="2134"/>
      <c r="H493" s="2134"/>
      <c r="I493" s="2134"/>
      <c r="J493" s="2134"/>
      <c r="K493" s="2655"/>
      <c r="L493" s="2121"/>
    </row>
    <row r="494" spans="1:12" ht="15.75" x14ac:dyDescent="0.25">
      <c r="A494" s="2132"/>
      <c r="B494" s="2133"/>
      <c r="C494" s="2134"/>
      <c r="D494" s="2135">
        <f t="shared" si="7"/>
        <v>0</v>
      </c>
      <c r="E494" s="2134"/>
      <c r="F494" s="2134"/>
      <c r="G494" s="2134"/>
      <c r="H494" s="2134"/>
      <c r="I494" s="2134"/>
      <c r="J494" s="2134"/>
      <c r="K494" s="2655"/>
      <c r="L494" s="2121"/>
    </row>
    <row r="495" spans="1:12" ht="15.75" x14ac:dyDescent="0.25">
      <c r="A495" s="2132"/>
      <c r="B495" s="2133"/>
      <c r="C495" s="2134"/>
      <c r="D495" s="2135">
        <f t="shared" si="7"/>
        <v>0</v>
      </c>
      <c r="E495" s="2134"/>
      <c r="F495" s="2134"/>
      <c r="G495" s="2134"/>
      <c r="H495" s="2134"/>
      <c r="I495" s="2134"/>
      <c r="J495" s="2134"/>
      <c r="K495" s="2655"/>
      <c r="L495" s="2121"/>
    </row>
    <row r="496" spans="1:12" ht="15.75" x14ac:dyDescent="0.25">
      <c r="A496" s="2132"/>
      <c r="B496" s="2133"/>
      <c r="C496" s="2134"/>
      <c r="D496" s="2135">
        <f t="shared" si="7"/>
        <v>0</v>
      </c>
      <c r="E496" s="2134"/>
      <c r="F496" s="2134"/>
      <c r="G496" s="2134"/>
      <c r="H496" s="2134"/>
      <c r="I496" s="2134"/>
      <c r="J496" s="2134"/>
      <c r="K496" s="2655"/>
      <c r="L496" s="2121"/>
    </row>
    <row r="497" spans="1:12" ht="15.75" x14ac:dyDescent="0.25">
      <c r="A497" s="2132"/>
      <c r="B497" s="2133"/>
      <c r="C497" s="2134"/>
      <c r="D497" s="2135">
        <f t="shared" si="7"/>
        <v>0</v>
      </c>
      <c r="E497" s="2134"/>
      <c r="F497" s="2134"/>
      <c r="G497" s="2134"/>
      <c r="H497" s="2134"/>
      <c r="I497" s="2134"/>
      <c r="J497" s="2134"/>
      <c r="K497" s="2655"/>
      <c r="L497" s="2121"/>
    </row>
    <row r="498" spans="1:12" ht="15.75" x14ac:dyDescent="0.25">
      <c r="A498" s="2132"/>
      <c r="B498" s="2133"/>
      <c r="C498" s="2134"/>
      <c r="D498" s="2135">
        <f t="shared" si="7"/>
        <v>0</v>
      </c>
      <c r="E498" s="2134"/>
      <c r="F498" s="2134"/>
      <c r="G498" s="2134"/>
      <c r="H498" s="2134"/>
      <c r="I498" s="2134"/>
      <c r="J498" s="2134"/>
      <c r="K498" s="2655"/>
      <c r="L498" s="2121"/>
    </row>
    <row r="499" spans="1:12" ht="15.75" x14ac:dyDescent="0.25">
      <c r="A499" s="2132"/>
      <c r="B499" s="2133"/>
      <c r="C499" s="2134"/>
      <c r="D499" s="2135">
        <f t="shared" si="7"/>
        <v>0</v>
      </c>
      <c r="E499" s="2134"/>
      <c r="F499" s="2134"/>
      <c r="G499" s="2134"/>
      <c r="H499" s="2134"/>
      <c r="I499" s="2134"/>
      <c r="J499" s="2134"/>
      <c r="K499" s="2655"/>
      <c r="L499" s="2121"/>
    </row>
    <row r="500" spans="1:12" ht="15.75" x14ac:dyDescent="0.25">
      <c r="A500" s="2132"/>
      <c r="B500" s="2133"/>
      <c r="C500" s="2134"/>
      <c r="D500" s="2135">
        <f t="shared" si="7"/>
        <v>0</v>
      </c>
      <c r="E500" s="2134"/>
      <c r="F500" s="2134"/>
      <c r="G500" s="2134"/>
      <c r="H500" s="2134"/>
      <c r="I500" s="2134"/>
      <c r="J500" s="2134"/>
      <c r="K500" s="2655"/>
      <c r="L500" s="2121"/>
    </row>
    <row r="501" spans="1:12" ht="15.75" x14ac:dyDescent="0.25">
      <c r="A501" s="2132"/>
      <c r="B501" s="2133"/>
      <c r="C501" s="2134"/>
      <c r="D501" s="2135">
        <f t="shared" si="7"/>
        <v>0</v>
      </c>
      <c r="E501" s="2134"/>
      <c r="F501" s="2134"/>
      <c r="G501" s="2134"/>
      <c r="H501" s="2134"/>
      <c r="I501" s="2134"/>
      <c r="J501" s="2134"/>
      <c r="K501" s="2655"/>
      <c r="L501" s="2121"/>
    </row>
    <row r="502" spans="1:12" ht="15.75" x14ac:dyDescent="0.25">
      <c r="A502" s="2132"/>
      <c r="B502" s="2133"/>
      <c r="C502" s="2134"/>
      <c r="D502" s="2135">
        <f t="shared" si="7"/>
        <v>0</v>
      </c>
      <c r="E502" s="2134"/>
      <c r="F502" s="2134"/>
      <c r="G502" s="2134"/>
      <c r="H502" s="2134"/>
      <c r="I502" s="2134"/>
      <c r="J502" s="2134"/>
      <c r="K502" s="2655"/>
      <c r="L502" s="2121"/>
    </row>
    <row r="503" spans="1:12" ht="15.75" x14ac:dyDescent="0.25">
      <c r="A503" s="2132"/>
      <c r="B503" s="2133"/>
      <c r="C503" s="2134"/>
      <c r="D503" s="2135">
        <f t="shared" si="7"/>
        <v>0</v>
      </c>
      <c r="E503" s="2134"/>
      <c r="F503" s="2134"/>
      <c r="G503" s="2134"/>
      <c r="H503" s="2134"/>
      <c r="I503" s="2134"/>
      <c r="J503" s="2134"/>
      <c r="K503" s="2655"/>
      <c r="L503" s="2121"/>
    </row>
    <row r="504" spans="1:12" ht="15.75" x14ac:dyDescent="0.25">
      <c r="A504" s="2132"/>
      <c r="B504" s="2133"/>
      <c r="C504" s="2134"/>
      <c r="D504" s="2135">
        <f t="shared" si="7"/>
        <v>0</v>
      </c>
      <c r="E504" s="2134"/>
      <c r="F504" s="2134"/>
      <c r="G504" s="2134"/>
      <c r="H504" s="2134"/>
      <c r="I504" s="2134"/>
      <c r="J504" s="2134"/>
      <c r="K504" s="2655"/>
      <c r="L504" s="2121"/>
    </row>
    <row r="505" spans="1:12" ht="15.75" x14ac:dyDescent="0.25">
      <c r="A505" s="2132"/>
      <c r="B505" s="2133"/>
      <c r="C505" s="2134"/>
      <c r="D505" s="2135">
        <f t="shared" si="7"/>
        <v>0</v>
      </c>
      <c r="E505" s="2134"/>
      <c r="F505" s="2134"/>
      <c r="G505" s="2134"/>
      <c r="H505" s="2134"/>
      <c r="I505" s="2134"/>
      <c r="J505" s="2134"/>
      <c r="K505" s="2655"/>
      <c r="L505" s="2121"/>
    </row>
    <row r="506" spans="1:12" ht="15.75" x14ac:dyDescent="0.25">
      <c r="A506" s="2132"/>
      <c r="B506" s="2133"/>
      <c r="C506" s="2134"/>
      <c r="D506" s="2135">
        <f t="shared" si="7"/>
        <v>0</v>
      </c>
      <c r="E506" s="2134"/>
      <c r="F506" s="2134"/>
      <c r="G506" s="2134"/>
      <c r="H506" s="2134"/>
      <c r="I506" s="2134"/>
      <c r="J506" s="2134"/>
      <c r="K506" s="2655"/>
      <c r="L506" s="2121"/>
    </row>
    <row r="507" spans="1:12" ht="15.75" x14ac:dyDescent="0.25">
      <c r="A507" s="2132"/>
      <c r="B507" s="2133"/>
      <c r="C507" s="2134"/>
      <c r="D507" s="2135">
        <f t="shared" si="7"/>
        <v>0</v>
      </c>
      <c r="E507" s="2134"/>
      <c r="F507" s="2134"/>
      <c r="G507" s="2134"/>
      <c r="H507" s="2134"/>
      <c r="I507" s="2134"/>
      <c r="J507" s="2134"/>
      <c r="K507" s="2655"/>
      <c r="L507" s="2121"/>
    </row>
    <row r="508" spans="1:12" ht="15.75" x14ac:dyDescent="0.25">
      <c r="A508" s="2132"/>
      <c r="B508" s="2133"/>
      <c r="C508" s="2134"/>
      <c r="D508" s="2135">
        <f t="shared" si="7"/>
        <v>0</v>
      </c>
      <c r="E508" s="2134"/>
      <c r="F508" s="2134"/>
      <c r="G508" s="2134"/>
      <c r="H508" s="2134"/>
      <c r="I508" s="2134"/>
      <c r="J508" s="2134"/>
      <c r="K508" s="2655"/>
      <c r="L508" s="2121"/>
    </row>
    <row r="509" spans="1:12" ht="15.75" x14ac:dyDescent="0.25">
      <c r="A509" s="2132"/>
      <c r="B509" s="2133"/>
      <c r="C509" s="2134"/>
      <c r="D509" s="2135">
        <f t="shared" si="7"/>
        <v>0</v>
      </c>
      <c r="E509" s="2134"/>
      <c r="F509" s="2134"/>
      <c r="G509" s="2134"/>
      <c r="H509" s="2134"/>
      <c r="I509" s="2134"/>
      <c r="J509" s="2134"/>
      <c r="K509" s="2655"/>
      <c r="L509" s="2121"/>
    </row>
    <row r="510" spans="1:12" ht="15.75" x14ac:dyDescent="0.25">
      <c r="A510" s="2132"/>
      <c r="B510" s="2133"/>
      <c r="C510" s="2134"/>
      <c r="D510" s="2135">
        <f t="shared" si="7"/>
        <v>0</v>
      </c>
      <c r="E510" s="2134"/>
      <c r="F510" s="2134"/>
      <c r="G510" s="2134"/>
      <c r="H510" s="2134"/>
      <c r="I510" s="2134"/>
      <c r="J510" s="2134"/>
      <c r="K510" s="2655"/>
      <c r="L510" s="2121"/>
    </row>
    <row r="511" spans="1:12" ht="15.75" x14ac:dyDescent="0.25">
      <c r="A511" s="2132"/>
      <c r="B511" s="2133"/>
      <c r="C511" s="2134"/>
      <c r="D511" s="2135">
        <f t="shared" si="7"/>
        <v>0</v>
      </c>
      <c r="E511" s="2134"/>
      <c r="F511" s="2134"/>
      <c r="G511" s="2134"/>
      <c r="H511" s="2134"/>
      <c r="I511" s="2134"/>
      <c r="J511" s="2134"/>
      <c r="K511" s="2655"/>
      <c r="L511" s="2121"/>
    </row>
    <row r="512" spans="1:12" ht="15.75" x14ac:dyDescent="0.25">
      <c r="A512" s="2132"/>
      <c r="B512" s="2133"/>
      <c r="C512" s="2134"/>
      <c r="D512" s="2135">
        <f t="shared" si="7"/>
        <v>0</v>
      </c>
      <c r="E512" s="2134"/>
      <c r="F512" s="2134"/>
      <c r="G512" s="2134"/>
      <c r="H512" s="2134"/>
      <c r="I512" s="2134"/>
      <c r="J512" s="2134"/>
      <c r="K512" s="2655"/>
      <c r="L512" s="2121"/>
    </row>
    <row r="513" spans="1:12" ht="15.75" x14ac:dyDescent="0.25">
      <c r="A513" s="2132"/>
      <c r="B513" s="2133"/>
      <c r="C513" s="2134"/>
      <c r="D513" s="2135">
        <f t="shared" si="7"/>
        <v>0</v>
      </c>
      <c r="E513" s="2134"/>
      <c r="F513" s="2134"/>
      <c r="G513" s="2134"/>
      <c r="H513" s="2134"/>
      <c r="I513" s="2134"/>
      <c r="J513" s="2134"/>
      <c r="K513" s="2655"/>
      <c r="L513" s="2121"/>
    </row>
    <row r="514" spans="1:12" ht="15.75" x14ac:dyDescent="0.25">
      <c r="A514" s="2132"/>
      <c r="B514" s="2133"/>
      <c r="C514" s="2134"/>
      <c r="D514" s="2135">
        <f t="shared" si="7"/>
        <v>0</v>
      </c>
      <c r="E514" s="2134"/>
      <c r="F514" s="2134"/>
      <c r="G514" s="2134"/>
      <c r="H514" s="2134"/>
      <c r="I514" s="2134"/>
      <c r="J514" s="2134"/>
      <c r="K514" s="2655"/>
      <c r="L514" s="2121"/>
    </row>
    <row r="515" spans="1:12" ht="15.75" x14ac:dyDescent="0.25">
      <c r="A515" s="2132"/>
      <c r="B515" s="2133"/>
      <c r="C515" s="2134"/>
      <c r="D515" s="2135">
        <f t="shared" si="7"/>
        <v>0</v>
      </c>
      <c r="E515" s="2134"/>
      <c r="F515" s="2134"/>
      <c r="G515" s="2134"/>
      <c r="H515" s="2134"/>
      <c r="I515" s="2134"/>
      <c r="J515" s="2134"/>
      <c r="K515" s="2655"/>
      <c r="L515" s="2121"/>
    </row>
    <row r="516" spans="1:12" ht="15.75" x14ac:dyDescent="0.25">
      <c r="A516" s="2132"/>
      <c r="B516" s="2133"/>
      <c r="C516" s="2134"/>
      <c r="D516" s="2135">
        <f t="shared" si="7"/>
        <v>0</v>
      </c>
      <c r="E516" s="2134"/>
      <c r="F516" s="2134"/>
      <c r="G516" s="2134"/>
      <c r="H516" s="2134"/>
      <c r="I516" s="2134"/>
      <c r="J516" s="2134"/>
      <c r="K516" s="2655"/>
      <c r="L516" s="2121"/>
    </row>
    <row r="517" spans="1:12" ht="15.75" x14ac:dyDescent="0.25">
      <c r="A517" s="2132"/>
      <c r="B517" s="2133"/>
      <c r="C517" s="2134"/>
      <c r="D517" s="2135">
        <f t="shared" si="7"/>
        <v>0</v>
      </c>
      <c r="E517" s="2134"/>
      <c r="F517" s="2134"/>
      <c r="G517" s="2134"/>
      <c r="H517" s="2134"/>
      <c r="I517" s="2134"/>
      <c r="J517" s="2134"/>
      <c r="K517" s="2655"/>
      <c r="L517" s="2121"/>
    </row>
    <row r="518" spans="1:12" ht="15.75" x14ac:dyDescent="0.25">
      <c r="A518" s="2132"/>
      <c r="B518" s="2133"/>
      <c r="C518" s="2134"/>
      <c r="D518" s="2135">
        <f t="shared" si="7"/>
        <v>0</v>
      </c>
      <c r="E518" s="2134"/>
      <c r="F518" s="2134"/>
      <c r="G518" s="2134"/>
      <c r="H518" s="2134"/>
      <c r="I518" s="2134"/>
      <c r="J518" s="2134"/>
      <c r="K518" s="2655"/>
      <c r="L518" s="2121"/>
    </row>
    <row r="519" spans="1:12" ht="15.75" x14ac:dyDescent="0.25">
      <c r="A519" s="2132"/>
      <c r="B519" s="2133"/>
      <c r="C519" s="2134"/>
      <c r="D519" s="2135">
        <f t="shared" si="7"/>
        <v>0</v>
      </c>
      <c r="E519" s="2134"/>
      <c r="F519" s="2134"/>
      <c r="G519" s="2134"/>
      <c r="H519" s="2134"/>
      <c r="I519" s="2134"/>
      <c r="J519" s="2134"/>
      <c r="K519" s="2655"/>
      <c r="L519" s="2121"/>
    </row>
    <row r="520" spans="1:12" ht="15.75" x14ac:dyDescent="0.25">
      <c r="A520" s="2132"/>
      <c r="B520" s="2133"/>
      <c r="C520" s="2134"/>
      <c r="D520" s="2135">
        <f t="shared" si="7"/>
        <v>0</v>
      </c>
      <c r="E520" s="2134"/>
      <c r="F520" s="2134"/>
      <c r="G520" s="2134"/>
      <c r="H520" s="2134"/>
      <c r="I520" s="2134"/>
      <c r="J520" s="2134"/>
      <c r="K520" s="2655"/>
      <c r="L520" s="2121"/>
    </row>
    <row r="521" spans="1:12" ht="15.75" x14ac:dyDescent="0.25">
      <c r="A521" s="2132"/>
      <c r="B521" s="2133"/>
      <c r="C521" s="2134"/>
      <c r="D521" s="2135">
        <f t="shared" si="7"/>
        <v>0</v>
      </c>
      <c r="E521" s="2134"/>
      <c r="F521" s="2134"/>
      <c r="G521" s="2134"/>
      <c r="H521" s="2134"/>
      <c r="I521" s="2134"/>
      <c r="J521" s="2134"/>
      <c r="K521" s="2655"/>
      <c r="L521" s="2121"/>
    </row>
    <row r="522" spans="1:12" ht="15.75" x14ac:dyDescent="0.25">
      <c r="A522" s="2132"/>
      <c r="B522" s="2133"/>
      <c r="C522" s="2134"/>
      <c r="D522" s="2135">
        <f t="shared" si="7"/>
        <v>0</v>
      </c>
      <c r="E522" s="2134"/>
      <c r="F522" s="2134"/>
      <c r="G522" s="2134"/>
      <c r="H522" s="2134"/>
      <c r="I522" s="2134"/>
      <c r="J522" s="2134"/>
      <c r="K522" s="2655"/>
      <c r="L522" s="2121"/>
    </row>
    <row r="523" spans="1:12" ht="15.75" x14ac:dyDescent="0.25">
      <c r="A523" s="2132"/>
      <c r="B523" s="2133"/>
      <c r="C523" s="2134"/>
      <c r="D523" s="2135">
        <f t="shared" si="7"/>
        <v>0</v>
      </c>
      <c r="E523" s="2134"/>
      <c r="F523" s="2134"/>
      <c r="G523" s="2134"/>
      <c r="H523" s="2134"/>
      <c r="I523" s="2134"/>
      <c r="J523" s="2134"/>
      <c r="K523" s="2655"/>
      <c r="L523" s="2121"/>
    </row>
    <row r="524" spans="1:12" ht="15.75" x14ac:dyDescent="0.25">
      <c r="A524" s="2132"/>
      <c r="B524" s="2133"/>
      <c r="C524" s="2134"/>
      <c r="D524" s="2135">
        <f t="shared" si="7"/>
        <v>0</v>
      </c>
      <c r="E524" s="2134"/>
      <c r="F524" s="2134"/>
      <c r="G524" s="2134"/>
      <c r="H524" s="2134"/>
      <c r="I524" s="2134"/>
      <c r="J524" s="2134"/>
      <c r="K524" s="2655"/>
      <c r="L524" s="2121"/>
    </row>
    <row r="525" spans="1:12" ht="15.75" x14ac:dyDescent="0.25">
      <c r="A525" s="2132"/>
      <c r="B525" s="2133"/>
      <c r="C525" s="2134"/>
      <c r="D525" s="2135">
        <f t="shared" si="7"/>
        <v>0</v>
      </c>
      <c r="E525" s="2134"/>
      <c r="F525" s="2134"/>
      <c r="G525" s="2134"/>
      <c r="H525" s="2134"/>
      <c r="I525" s="2134"/>
      <c r="J525" s="2134"/>
      <c r="K525" s="2655"/>
      <c r="L525" s="2121"/>
    </row>
    <row r="526" spans="1:12" ht="15.75" x14ac:dyDescent="0.25">
      <c r="A526" s="2132"/>
      <c r="B526" s="2133"/>
      <c r="C526" s="2134"/>
      <c r="D526" s="2135">
        <f t="shared" si="7"/>
        <v>0</v>
      </c>
      <c r="E526" s="2134"/>
      <c r="F526" s="2134"/>
      <c r="G526" s="2134"/>
      <c r="H526" s="2134"/>
      <c r="I526" s="2134"/>
      <c r="J526" s="2134"/>
      <c r="K526" s="2655"/>
      <c r="L526" s="2121"/>
    </row>
    <row r="527" spans="1:12" ht="15.75" x14ac:dyDescent="0.25">
      <c r="A527" s="2132"/>
      <c r="B527" s="2133"/>
      <c r="C527" s="2134"/>
      <c r="D527" s="2135">
        <f t="shared" si="7"/>
        <v>0</v>
      </c>
      <c r="E527" s="2134"/>
      <c r="F527" s="2134"/>
      <c r="G527" s="2134"/>
      <c r="H527" s="2134"/>
      <c r="I527" s="2134"/>
      <c r="J527" s="2134"/>
      <c r="K527" s="2655"/>
      <c r="L527" s="2121"/>
    </row>
    <row r="528" spans="1:12" ht="15.75" x14ac:dyDescent="0.25">
      <c r="A528" s="2132"/>
      <c r="B528" s="2133"/>
      <c r="C528" s="2134"/>
      <c r="D528" s="2135">
        <f t="shared" ref="D528:D591" si="8">+C528*(100-E528)/100</f>
        <v>0</v>
      </c>
      <c r="E528" s="2134"/>
      <c r="F528" s="2134"/>
      <c r="G528" s="2134"/>
      <c r="H528" s="2134"/>
      <c r="I528" s="2134"/>
      <c r="J528" s="2134"/>
      <c r="K528" s="2655"/>
      <c r="L528" s="2121"/>
    </row>
    <row r="529" spans="1:12" ht="15.75" x14ac:dyDescent="0.25">
      <c r="A529" s="2132"/>
      <c r="B529" s="2133"/>
      <c r="C529" s="2134"/>
      <c r="D529" s="2135">
        <f t="shared" si="8"/>
        <v>0</v>
      </c>
      <c r="E529" s="2134"/>
      <c r="F529" s="2134"/>
      <c r="G529" s="2134"/>
      <c r="H529" s="2134"/>
      <c r="I529" s="2134"/>
      <c r="J529" s="2134"/>
      <c r="K529" s="2655"/>
      <c r="L529" s="2121"/>
    </row>
    <row r="530" spans="1:12" ht="15.75" x14ac:dyDescent="0.25">
      <c r="A530" s="2132"/>
      <c r="B530" s="2133"/>
      <c r="C530" s="2134"/>
      <c r="D530" s="2135">
        <f t="shared" si="8"/>
        <v>0</v>
      </c>
      <c r="E530" s="2134"/>
      <c r="F530" s="2134"/>
      <c r="G530" s="2134"/>
      <c r="H530" s="2134"/>
      <c r="I530" s="2134"/>
      <c r="J530" s="2134"/>
      <c r="K530" s="2655"/>
      <c r="L530" s="2121"/>
    </row>
    <row r="531" spans="1:12" ht="15.75" x14ac:dyDescent="0.25">
      <c r="A531" s="2132"/>
      <c r="B531" s="2133"/>
      <c r="C531" s="2134"/>
      <c r="D531" s="2135">
        <f t="shared" si="8"/>
        <v>0</v>
      </c>
      <c r="E531" s="2134"/>
      <c r="F531" s="2134"/>
      <c r="G531" s="2134"/>
      <c r="H531" s="2134"/>
      <c r="I531" s="2134"/>
      <c r="J531" s="2134"/>
      <c r="K531" s="2655"/>
      <c r="L531" s="2121"/>
    </row>
    <row r="532" spans="1:12" ht="15.75" x14ac:dyDescent="0.25">
      <c r="A532" s="2132"/>
      <c r="B532" s="2133"/>
      <c r="C532" s="2134"/>
      <c r="D532" s="2135">
        <f t="shared" si="8"/>
        <v>0</v>
      </c>
      <c r="E532" s="2134"/>
      <c r="F532" s="2134"/>
      <c r="G532" s="2134"/>
      <c r="H532" s="2134"/>
      <c r="I532" s="2134"/>
      <c r="J532" s="2134"/>
      <c r="K532" s="2655"/>
      <c r="L532" s="2121"/>
    </row>
    <row r="533" spans="1:12" ht="15.75" x14ac:dyDescent="0.25">
      <c r="A533" s="2132"/>
      <c r="B533" s="2133"/>
      <c r="C533" s="2134"/>
      <c r="D533" s="2135">
        <f t="shared" si="8"/>
        <v>0</v>
      </c>
      <c r="E533" s="2134"/>
      <c r="F533" s="2134"/>
      <c r="G533" s="2134"/>
      <c r="H533" s="2134"/>
      <c r="I533" s="2134"/>
      <c r="J533" s="2134"/>
      <c r="K533" s="2655"/>
      <c r="L533" s="2121"/>
    </row>
    <row r="534" spans="1:12" ht="15.75" x14ac:dyDescent="0.25">
      <c r="A534" s="2132"/>
      <c r="B534" s="2133"/>
      <c r="C534" s="2134"/>
      <c r="D534" s="2135">
        <f t="shared" si="8"/>
        <v>0</v>
      </c>
      <c r="E534" s="2134"/>
      <c r="F534" s="2134"/>
      <c r="G534" s="2134"/>
      <c r="H534" s="2134"/>
      <c r="I534" s="2134"/>
      <c r="J534" s="2134"/>
      <c r="K534" s="2655"/>
      <c r="L534" s="2121"/>
    </row>
    <row r="535" spans="1:12" ht="15.75" x14ac:dyDescent="0.25">
      <c r="A535" s="2132"/>
      <c r="B535" s="2133"/>
      <c r="C535" s="2134"/>
      <c r="D535" s="2135">
        <f t="shared" si="8"/>
        <v>0</v>
      </c>
      <c r="E535" s="2134"/>
      <c r="F535" s="2134"/>
      <c r="G535" s="2134"/>
      <c r="H535" s="2134"/>
      <c r="I535" s="2134"/>
      <c r="J535" s="2134"/>
      <c r="K535" s="2655"/>
      <c r="L535" s="2121"/>
    </row>
    <row r="536" spans="1:12" ht="15.75" x14ac:dyDescent="0.25">
      <c r="A536" s="2132"/>
      <c r="B536" s="2133"/>
      <c r="C536" s="2134"/>
      <c r="D536" s="2135">
        <f t="shared" si="8"/>
        <v>0</v>
      </c>
      <c r="E536" s="2134"/>
      <c r="F536" s="2134"/>
      <c r="G536" s="2134"/>
      <c r="H536" s="2134"/>
      <c r="I536" s="2134"/>
      <c r="J536" s="2134"/>
      <c r="K536" s="2655"/>
      <c r="L536" s="2121"/>
    </row>
    <row r="537" spans="1:12" ht="15.75" x14ac:dyDescent="0.25">
      <c r="A537" s="2132"/>
      <c r="B537" s="2133"/>
      <c r="C537" s="2134"/>
      <c r="D537" s="2135">
        <f t="shared" si="8"/>
        <v>0</v>
      </c>
      <c r="E537" s="2134"/>
      <c r="F537" s="2134"/>
      <c r="G537" s="2134"/>
      <c r="H537" s="2134"/>
      <c r="I537" s="2134"/>
      <c r="J537" s="2134"/>
      <c r="K537" s="2655"/>
      <c r="L537" s="2121"/>
    </row>
    <row r="538" spans="1:12" ht="15.75" x14ac:dyDescent="0.25">
      <c r="A538" s="2132"/>
      <c r="B538" s="2133"/>
      <c r="C538" s="2134"/>
      <c r="D538" s="2135">
        <f t="shared" si="8"/>
        <v>0</v>
      </c>
      <c r="E538" s="2134"/>
      <c r="F538" s="2134"/>
      <c r="G538" s="2134"/>
      <c r="H538" s="2134"/>
      <c r="I538" s="2134"/>
      <c r="J538" s="2134"/>
      <c r="K538" s="2655"/>
      <c r="L538" s="2121"/>
    </row>
    <row r="539" spans="1:12" ht="15.75" x14ac:dyDescent="0.25">
      <c r="A539" s="2132"/>
      <c r="B539" s="2133"/>
      <c r="C539" s="2134"/>
      <c r="D539" s="2135">
        <f t="shared" si="8"/>
        <v>0</v>
      </c>
      <c r="E539" s="2134"/>
      <c r="F539" s="2134"/>
      <c r="G539" s="2134"/>
      <c r="H539" s="2134"/>
      <c r="I539" s="2134"/>
      <c r="J539" s="2134"/>
      <c r="K539" s="2655"/>
      <c r="L539" s="2121"/>
    </row>
    <row r="540" spans="1:12" ht="15.75" x14ac:dyDescent="0.25">
      <c r="A540" s="2132"/>
      <c r="B540" s="2133"/>
      <c r="C540" s="2134"/>
      <c r="D540" s="2135">
        <f t="shared" si="8"/>
        <v>0</v>
      </c>
      <c r="E540" s="2134"/>
      <c r="F540" s="2134"/>
      <c r="G540" s="2134"/>
      <c r="H540" s="2134"/>
      <c r="I540" s="2134"/>
      <c r="J540" s="2134"/>
      <c r="K540" s="2655"/>
      <c r="L540" s="2121"/>
    </row>
    <row r="541" spans="1:12" ht="15.75" x14ac:dyDescent="0.25">
      <c r="A541" s="2132"/>
      <c r="B541" s="2133"/>
      <c r="C541" s="2134"/>
      <c r="D541" s="2135">
        <f t="shared" si="8"/>
        <v>0</v>
      </c>
      <c r="E541" s="2134"/>
      <c r="F541" s="2134"/>
      <c r="G541" s="2134"/>
      <c r="H541" s="2134"/>
      <c r="I541" s="2134"/>
      <c r="J541" s="2134"/>
      <c r="K541" s="2655"/>
      <c r="L541" s="2121"/>
    </row>
    <row r="542" spans="1:12" ht="15.75" x14ac:dyDescent="0.25">
      <c r="A542" s="2132"/>
      <c r="B542" s="2133"/>
      <c r="C542" s="2134"/>
      <c r="D542" s="2135">
        <f t="shared" si="8"/>
        <v>0</v>
      </c>
      <c r="E542" s="2134"/>
      <c r="F542" s="2134"/>
      <c r="G542" s="2134"/>
      <c r="H542" s="2134"/>
      <c r="I542" s="2134"/>
      <c r="J542" s="2134"/>
      <c r="K542" s="2655"/>
      <c r="L542" s="2121"/>
    </row>
    <row r="543" spans="1:12" ht="15.75" x14ac:dyDescent="0.25">
      <c r="A543" s="2132"/>
      <c r="B543" s="2133"/>
      <c r="C543" s="2134"/>
      <c r="D543" s="2135">
        <f t="shared" si="8"/>
        <v>0</v>
      </c>
      <c r="E543" s="2134"/>
      <c r="F543" s="2134"/>
      <c r="G543" s="2134"/>
      <c r="H543" s="2134"/>
      <c r="I543" s="2134"/>
      <c r="J543" s="2134"/>
      <c r="K543" s="2655"/>
      <c r="L543" s="2121"/>
    </row>
    <row r="544" spans="1:12" ht="15.75" x14ac:dyDescent="0.25">
      <c r="A544" s="2132"/>
      <c r="B544" s="2133"/>
      <c r="C544" s="2134"/>
      <c r="D544" s="2135">
        <f t="shared" si="8"/>
        <v>0</v>
      </c>
      <c r="E544" s="2134"/>
      <c r="F544" s="2134"/>
      <c r="G544" s="2134"/>
      <c r="H544" s="2134"/>
      <c r="I544" s="2134"/>
      <c r="J544" s="2134"/>
      <c r="K544" s="2655"/>
      <c r="L544" s="2121"/>
    </row>
    <row r="545" spans="1:12" ht="15.75" x14ac:dyDescent="0.25">
      <c r="A545" s="2132"/>
      <c r="B545" s="2133"/>
      <c r="C545" s="2134"/>
      <c r="D545" s="2135">
        <f t="shared" si="8"/>
        <v>0</v>
      </c>
      <c r="E545" s="2134"/>
      <c r="F545" s="2134"/>
      <c r="G545" s="2134"/>
      <c r="H545" s="2134"/>
      <c r="I545" s="2134"/>
      <c r="J545" s="2134"/>
      <c r="K545" s="2655"/>
      <c r="L545" s="2121"/>
    </row>
    <row r="546" spans="1:12" ht="15.75" x14ac:dyDescent="0.25">
      <c r="A546" s="2132"/>
      <c r="B546" s="2133"/>
      <c r="C546" s="2134"/>
      <c r="D546" s="2135">
        <f t="shared" si="8"/>
        <v>0</v>
      </c>
      <c r="E546" s="2134"/>
      <c r="F546" s="2134"/>
      <c r="G546" s="2134"/>
      <c r="H546" s="2134"/>
      <c r="I546" s="2134"/>
      <c r="J546" s="2134"/>
      <c r="K546" s="2655"/>
      <c r="L546" s="2121"/>
    </row>
    <row r="547" spans="1:12" ht="15.75" x14ac:dyDescent="0.25">
      <c r="A547" s="2132"/>
      <c r="B547" s="2133"/>
      <c r="C547" s="2134"/>
      <c r="D547" s="2135">
        <f t="shared" si="8"/>
        <v>0</v>
      </c>
      <c r="E547" s="2134"/>
      <c r="F547" s="2134"/>
      <c r="G547" s="2134"/>
      <c r="H547" s="2134"/>
      <c r="I547" s="2134"/>
      <c r="J547" s="2134"/>
      <c r="K547" s="2655"/>
      <c r="L547" s="2121"/>
    </row>
    <row r="548" spans="1:12" ht="15.75" x14ac:dyDescent="0.25">
      <c r="A548" s="2132"/>
      <c r="B548" s="2133"/>
      <c r="C548" s="2134"/>
      <c r="D548" s="2135">
        <f t="shared" si="8"/>
        <v>0</v>
      </c>
      <c r="E548" s="2134"/>
      <c r="F548" s="2134"/>
      <c r="G548" s="2134"/>
      <c r="H548" s="2134"/>
      <c r="I548" s="2134"/>
      <c r="J548" s="2134"/>
      <c r="K548" s="2655"/>
      <c r="L548" s="2121"/>
    </row>
    <row r="549" spans="1:12" ht="15.75" x14ac:dyDescent="0.25">
      <c r="A549" s="2132"/>
      <c r="B549" s="2133"/>
      <c r="C549" s="2134"/>
      <c r="D549" s="2135">
        <f t="shared" si="8"/>
        <v>0</v>
      </c>
      <c r="E549" s="2134"/>
      <c r="F549" s="2134"/>
      <c r="G549" s="2134"/>
      <c r="H549" s="2134"/>
      <c r="I549" s="2134"/>
      <c r="J549" s="2134"/>
      <c r="K549" s="2655"/>
      <c r="L549" s="2121"/>
    </row>
    <row r="550" spans="1:12" ht="15.75" x14ac:dyDescent="0.25">
      <c r="A550" s="2132"/>
      <c r="B550" s="2133"/>
      <c r="C550" s="2134"/>
      <c r="D550" s="2135">
        <f t="shared" si="8"/>
        <v>0</v>
      </c>
      <c r="E550" s="2134"/>
      <c r="F550" s="2134"/>
      <c r="G550" s="2134"/>
      <c r="H550" s="2134"/>
      <c r="I550" s="2134"/>
      <c r="J550" s="2134"/>
      <c r="K550" s="2655"/>
      <c r="L550" s="2121"/>
    </row>
    <row r="551" spans="1:12" ht="15.75" x14ac:dyDescent="0.25">
      <c r="A551" s="2132"/>
      <c r="B551" s="2133"/>
      <c r="C551" s="2134"/>
      <c r="D551" s="2135">
        <f t="shared" si="8"/>
        <v>0</v>
      </c>
      <c r="E551" s="2134"/>
      <c r="F551" s="2134"/>
      <c r="G551" s="2134"/>
      <c r="H551" s="2134"/>
      <c r="I551" s="2134"/>
      <c r="J551" s="2134"/>
      <c r="K551" s="2655"/>
      <c r="L551" s="2121"/>
    </row>
    <row r="552" spans="1:12" ht="15.75" x14ac:dyDescent="0.25">
      <c r="A552" s="2132"/>
      <c r="B552" s="2133"/>
      <c r="C552" s="2134"/>
      <c r="D552" s="2135">
        <f t="shared" si="8"/>
        <v>0</v>
      </c>
      <c r="E552" s="2134"/>
      <c r="F552" s="2134"/>
      <c r="G552" s="2134"/>
      <c r="H552" s="2134"/>
      <c r="I552" s="2134"/>
      <c r="J552" s="2134"/>
      <c r="K552" s="2655"/>
      <c r="L552" s="2121"/>
    </row>
    <row r="553" spans="1:12" ht="15.75" x14ac:dyDescent="0.25">
      <c r="A553" s="2132"/>
      <c r="B553" s="2133"/>
      <c r="C553" s="2134"/>
      <c r="D553" s="2135">
        <f t="shared" si="8"/>
        <v>0</v>
      </c>
      <c r="E553" s="2134"/>
      <c r="F553" s="2134"/>
      <c r="G553" s="2134"/>
      <c r="H553" s="2134"/>
      <c r="I553" s="2134"/>
      <c r="J553" s="2134"/>
      <c r="K553" s="2655"/>
      <c r="L553" s="2121"/>
    </row>
    <row r="554" spans="1:12" ht="15.75" x14ac:dyDescent="0.25">
      <c r="A554" s="2132"/>
      <c r="B554" s="2133"/>
      <c r="C554" s="2134"/>
      <c r="D554" s="2135">
        <f t="shared" si="8"/>
        <v>0</v>
      </c>
      <c r="E554" s="2134"/>
      <c r="F554" s="2134"/>
      <c r="G554" s="2134"/>
      <c r="H554" s="2134"/>
      <c r="I554" s="2134"/>
      <c r="J554" s="2134"/>
      <c r="K554" s="2655"/>
      <c r="L554" s="2121"/>
    </row>
    <row r="555" spans="1:12" ht="15.75" x14ac:dyDescent="0.25">
      <c r="A555" s="2132"/>
      <c r="B555" s="2133"/>
      <c r="C555" s="2134"/>
      <c r="D555" s="2135">
        <f t="shared" si="8"/>
        <v>0</v>
      </c>
      <c r="E555" s="2134"/>
      <c r="F555" s="2134"/>
      <c r="G555" s="2134"/>
      <c r="H555" s="2134"/>
      <c r="I555" s="2134"/>
      <c r="J555" s="2134"/>
      <c r="K555" s="2655"/>
      <c r="L555" s="2121"/>
    </row>
    <row r="556" spans="1:12" ht="15.75" x14ac:dyDescent="0.25">
      <c r="A556" s="2132"/>
      <c r="B556" s="2133"/>
      <c r="C556" s="2134"/>
      <c r="D556" s="2135">
        <f t="shared" si="8"/>
        <v>0</v>
      </c>
      <c r="E556" s="2134"/>
      <c r="F556" s="2134"/>
      <c r="G556" s="2134"/>
      <c r="H556" s="2134"/>
      <c r="I556" s="2134"/>
      <c r="J556" s="2134"/>
      <c r="K556" s="2655"/>
      <c r="L556" s="2121"/>
    </row>
    <row r="557" spans="1:12" ht="15.75" x14ac:dyDescent="0.25">
      <c r="A557" s="2132"/>
      <c r="B557" s="2133"/>
      <c r="C557" s="2134"/>
      <c r="D557" s="2135">
        <f t="shared" si="8"/>
        <v>0</v>
      </c>
      <c r="E557" s="2134"/>
      <c r="F557" s="2134"/>
      <c r="G557" s="2134"/>
      <c r="H557" s="2134"/>
      <c r="I557" s="2134"/>
      <c r="J557" s="2134"/>
      <c r="K557" s="2655"/>
      <c r="L557" s="2121"/>
    </row>
    <row r="558" spans="1:12" ht="15.75" x14ac:dyDescent="0.25">
      <c r="A558" s="2132"/>
      <c r="B558" s="2133"/>
      <c r="C558" s="2134"/>
      <c r="D558" s="2135">
        <f t="shared" si="8"/>
        <v>0</v>
      </c>
      <c r="E558" s="2134"/>
      <c r="F558" s="2134"/>
      <c r="G558" s="2134"/>
      <c r="H558" s="2134"/>
      <c r="I558" s="2134"/>
      <c r="J558" s="2134"/>
      <c r="K558" s="2655"/>
      <c r="L558" s="2121"/>
    </row>
    <row r="559" spans="1:12" ht="15.75" x14ac:dyDescent="0.25">
      <c r="A559" s="2132"/>
      <c r="B559" s="2133"/>
      <c r="C559" s="2134"/>
      <c r="D559" s="2135">
        <f t="shared" si="8"/>
        <v>0</v>
      </c>
      <c r="E559" s="2134"/>
      <c r="F559" s="2134"/>
      <c r="G559" s="2134"/>
      <c r="H559" s="2134"/>
      <c r="I559" s="2134"/>
      <c r="J559" s="2134"/>
      <c r="K559" s="2655"/>
      <c r="L559" s="2121"/>
    </row>
    <row r="560" spans="1:12" ht="15.75" x14ac:dyDescent="0.25">
      <c r="A560" s="2132"/>
      <c r="B560" s="2133"/>
      <c r="C560" s="2134"/>
      <c r="D560" s="2135">
        <f t="shared" si="8"/>
        <v>0</v>
      </c>
      <c r="E560" s="2134"/>
      <c r="F560" s="2134"/>
      <c r="G560" s="2134"/>
      <c r="H560" s="2134"/>
      <c r="I560" s="2134"/>
      <c r="J560" s="2134"/>
      <c r="K560" s="2655"/>
      <c r="L560" s="2121"/>
    </row>
    <row r="561" spans="1:12" ht="15.75" x14ac:dyDescent="0.25">
      <c r="A561" s="2132"/>
      <c r="B561" s="2133"/>
      <c r="C561" s="2134"/>
      <c r="D561" s="2135">
        <f t="shared" si="8"/>
        <v>0</v>
      </c>
      <c r="E561" s="2134"/>
      <c r="F561" s="2134"/>
      <c r="G561" s="2134"/>
      <c r="H561" s="2134"/>
      <c r="I561" s="2134"/>
      <c r="J561" s="2134"/>
      <c r="K561" s="2655"/>
      <c r="L561" s="2121"/>
    </row>
    <row r="562" spans="1:12" ht="15.75" x14ac:dyDescent="0.25">
      <c r="A562" s="2132"/>
      <c r="B562" s="2133"/>
      <c r="C562" s="2134"/>
      <c r="D562" s="2135">
        <f t="shared" si="8"/>
        <v>0</v>
      </c>
      <c r="E562" s="2134"/>
      <c r="F562" s="2134"/>
      <c r="G562" s="2134"/>
      <c r="H562" s="2134"/>
      <c r="I562" s="2134"/>
      <c r="J562" s="2134"/>
      <c r="K562" s="2655"/>
      <c r="L562" s="2121"/>
    </row>
    <row r="563" spans="1:12" ht="15.75" x14ac:dyDescent="0.25">
      <c r="A563" s="2132"/>
      <c r="B563" s="2133"/>
      <c r="C563" s="2134"/>
      <c r="D563" s="2135">
        <f t="shared" si="8"/>
        <v>0</v>
      </c>
      <c r="E563" s="2134"/>
      <c r="F563" s="2134"/>
      <c r="G563" s="2134"/>
      <c r="H563" s="2134"/>
      <c r="I563" s="2134"/>
      <c r="J563" s="2134"/>
      <c r="K563" s="2655"/>
      <c r="L563" s="2121"/>
    </row>
    <row r="564" spans="1:12" ht="15.75" x14ac:dyDescent="0.25">
      <c r="A564" s="2132"/>
      <c r="B564" s="2133"/>
      <c r="C564" s="2134"/>
      <c r="D564" s="2135">
        <f t="shared" si="8"/>
        <v>0</v>
      </c>
      <c r="E564" s="2134"/>
      <c r="F564" s="2134"/>
      <c r="G564" s="2134"/>
      <c r="H564" s="2134"/>
      <c r="I564" s="2134"/>
      <c r="J564" s="2134"/>
      <c r="K564" s="2655"/>
      <c r="L564" s="2121"/>
    </row>
    <row r="565" spans="1:12" ht="15.75" x14ac:dyDescent="0.25">
      <c r="A565" s="2132"/>
      <c r="B565" s="2133"/>
      <c r="C565" s="2134"/>
      <c r="D565" s="2135">
        <f t="shared" si="8"/>
        <v>0</v>
      </c>
      <c r="E565" s="2134"/>
      <c r="F565" s="2134"/>
      <c r="G565" s="2134"/>
      <c r="H565" s="2134"/>
      <c r="I565" s="2134"/>
      <c r="J565" s="2134"/>
      <c r="K565" s="2655"/>
      <c r="L565" s="2121"/>
    </row>
    <row r="566" spans="1:12" ht="15.75" x14ac:dyDescent="0.25">
      <c r="A566" s="2132"/>
      <c r="B566" s="2133"/>
      <c r="C566" s="2134"/>
      <c r="D566" s="2135">
        <f t="shared" si="8"/>
        <v>0</v>
      </c>
      <c r="E566" s="2134"/>
      <c r="F566" s="2134"/>
      <c r="G566" s="2134"/>
      <c r="H566" s="2134"/>
      <c r="I566" s="2134"/>
      <c r="J566" s="2134"/>
      <c r="K566" s="2655"/>
      <c r="L566" s="2121"/>
    </row>
    <row r="567" spans="1:12" ht="15.75" x14ac:dyDescent="0.25">
      <c r="A567" s="2132"/>
      <c r="B567" s="2133"/>
      <c r="C567" s="2134"/>
      <c r="D567" s="2135">
        <f t="shared" si="8"/>
        <v>0</v>
      </c>
      <c r="E567" s="2134"/>
      <c r="F567" s="2134"/>
      <c r="G567" s="2134"/>
      <c r="H567" s="2134"/>
      <c r="I567" s="2134"/>
      <c r="J567" s="2134"/>
      <c r="K567" s="2655"/>
      <c r="L567" s="2121"/>
    </row>
    <row r="568" spans="1:12" ht="15.75" x14ac:dyDescent="0.25">
      <c r="A568" s="2132"/>
      <c r="B568" s="2133"/>
      <c r="C568" s="2134"/>
      <c r="D568" s="2135">
        <f t="shared" si="8"/>
        <v>0</v>
      </c>
      <c r="E568" s="2134"/>
      <c r="F568" s="2134"/>
      <c r="G568" s="2134"/>
      <c r="H568" s="2134"/>
      <c r="I568" s="2134"/>
      <c r="J568" s="2134"/>
      <c r="K568" s="2655"/>
      <c r="L568" s="2121"/>
    </row>
    <row r="569" spans="1:12" ht="15.75" x14ac:dyDescent="0.25">
      <c r="A569" s="2132"/>
      <c r="B569" s="2133"/>
      <c r="C569" s="2134"/>
      <c r="D569" s="2135">
        <f t="shared" si="8"/>
        <v>0</v>
      </c>
      <c r="E569" s="2134"/>
      <c r="F569" s="2134"/>
      <c r="G569" s="2134"/>
      <c r="H569" s="2134"/>
      <c r="I569" s="2134"/>
      <c r="J569" s="2134"/>
      <c r="K569" s="2655"/>
      <c r="L569" s="2121"/>
    </row>
    <row r="570" spans="1:12" ht="15.75" x14ac:dyDescent="0.25">
      <c r="A570" s="2132"/>
      <c r="B570" s="2133"/>
      <c r="C570" s="2134"/>
      <c r="D570" s="2135">
        <f t="shared" si="8"/>
        <v>0</v>
      </c>
      <c r="E570" s="2134"/>
      <c r="F570" s="2134"/>
      <c r="G570" s="2134"/>
      <c r="H570" s="2134"/>
      <c r="I570" s="2134"/>
      <c r="J570" s="2134"/>
      <c r="K570" s="2655"/>
      <c r="L570" s="2121"/>
    </row>
    <row r="571" spans="1:12" ht="15.75" x14ac:dyDescent="0.25">
      <c r="A571" s="2132"/>
      <c r="B571" s="2133"/>
      <c r="C571" s="2134"/>
      <c r="D571" s="2135">
        <f t="shared" si="8"/>
        <v>0</v>
      </c>
      <c r="E571" s="2134"/>
      <c r="F571" s="2134"/>
      <c r="G571" s="2134"/>
      <c r="H571" s="2134"/>
      <c r="I571" s="2134"/>
      <c r="J571" s="2134"/>
      <c r="K571" s="2655"/>
      <c r="L571" s="2121"/>
    </row>
    <row r="572" spans="1:12" ht="15.75" x14ac:dyDescent="0.25">
      <c r="A572" s="2132"/>
      <c r="B572" s="2133"/>
      <c r="C572" s="2134"/>
      <c r="D572" s="2135">
        <f t="shared" si="8"/>
        <v>0</v>
      </c>
      <c r="E572" s="2134"/>
      <c r="F572" s="2134"/>
      <c r="G572" s="2134"/>
      <c r="H572" s="2134"/>
      <c r="I572" s="2134"/>
      <c r="J572" s="2134"/>
      <c r="K572" s="2655"/>
      <c r="L572" s="2121"/>
    </row>
    <row r="573" spans="1:12" ht="15.75" x14ac:dyDescent="0.25">
      <c r="A573" s="2132"/>
      <c r="B573" s="2133"/>
      <c r="C573" s="2134"/>
      <c r="D573" s="2135">
        <f t="shared" si="8"/>
        <v>0</v>
      </c>
      <c r="E573" s="2134"/>
      <c r="F573" s="2134"/>
      <c r="G573" s="2134"/>
      <c r="H573" s="2134"/>
      <c r="I573" s="2134"/>
      <c r="J573" s="2134"/>
      <c r="K573" s="2655"/>
      <c r="L573" s="2121"/>
    </row>
    <row r="574" spans="1:12" ht="15.75" x14ac:dyDescent="0.25">
      <c r="A574" s="2132"/>
      <c r="B574" s="2133"/>
      <c r="C574" s="2134"/>
      <c r="D574" s="2135">
        <f t="shared" si="8"/>
        <v>0</v>
      </c>
      <c r="E574" s="2134"/>
      <c r="F574" s="2134"/>
      <c r="G574" s="2134"/>
      <c r="H574" s="2134"/>
      <c r="I574" s="2134"/>
      <c r="J574" s="2134"/>
      <c r="K574" s="2655"/>
      <c r="L574" s="2121"/>
    </row>
    <row r="575" spans="1:12" ht="15.75" x14ac:dyDescent="0.25">
      <c r="A575" s="2132"/>
      <c r="B575" s="2133"/>
      <c r="C575" s="2134"/>
      <c r="D575" s="2135">
        <f t="shared" si="8"/>
        <v>0</v>
      </c>
      <c r="E575" s="2134"/>
      <c r="F575" s="2134"/>
      <c r="G575" s="2134"/>
      <c r="H575" s="2134"/>
      <c r="I575" s="2134"/>
      <c r="J575" s="2134"/>
      <c r="K575" s="2655"/>
      <c r="L575" s="2121"/>
    </row>
    <row r="576" spans="1:12" ht="15.75" x14ac:dyDescent="0.25">
      <c r="A576" s="2132"/>
      <c r="B576" s="2133"/>
      <c r="C576" s="2134"/>
      <c r="D576" s="2135">
        <f t="shared" si="8"/>
        <v>0</v>
      </c>
      <c r="E576" s="2134"/>
      <c r="F576" s="2134"/>
      <c r="G576" s="2134"/>
      <c r="H576" s="2134"/>
      <c r="I576" s="2134"/>
      <c r="J576" s="2134"/>
      <c r="K576" s="2655"/>
      <c r="L576" s="2121"/>
    </row>
    <row r="577" spans="1:12" ht="15.75" x14ac:dyDescent="0.25">
      <c r="A577" s="2132"/>
      <c r="B577" s="2133"/>
      <c r="C577" s="2134"/>
      <c r="D577" s="2135">
        <f t="shared" si="8"/>
        <v>0</v>
      </c>
      <c r="E577" s="2134"/>
      <c r="F577" s="2134"/>
      <c r="G577" s="2134"/>
      <c r="H577" s="2134"/>
      <c r="I577" s="2134"/>
      <c r="J577" s="2134"/>
      <c r="K577" s="2655"/>
      <c r="L577" s="2121"/>
    </row>
    <row r="578" spans="1:12" ht="15.75" x14ac:dyDescent="0.25">
      <c r="A578" s="2132"/>
      <c r="B578" s="2133"/>
      <c r="C578" s="2134"/>
      <c r="D578" s="2135">
        <f t="shared" si="8"/>
        <v>0</v>
      </c>
      <c r="E578" s="2134"/>
      <c r="F578" s="2134"/>
      <c r="G578" s="2134"/>
      <c r="H578" s="2134"/>
      <c r="I578" s="2134"/>
      <c r="J578" s="2134"/>
      <c r="K578" s="2655"/>
      <c r="L578" s="2121"/>
    </row>
    <row r="579" spans="1:12" ht="15.75" x14ac:dyDescent="0.25">
      <c r="A579" s="2132"/>
      <c r="B579" s="2133"/>
      <c r="C579" s="2134"/>
      <c r="D579" s="2135">
        <f t="shared" si="8"/>
        <v>0</v>
      </c>
      <c r="E579" s="2134"/>
      <c r="F579" s="2134"/>
      <c r="G579" s="2134"/>
      <c r="H579" s="2134"/>
      <c r="I579" s="2134"/>
      <c r="J579" s="2134"/>
      <c r="K579" s="2655"/>
      <c r="L579" s="2121"/>
    </row>
    <row r="580" spans="1:12" ht="15.75" x14ac:dyDescent="0.25">
      <c r="A580" s="2132"/>
      <c r="B580" s="2133"/>
      <c r="C580" s="2134"/>
      <c r="D580" s="2135">
        <f t="shared" si="8"/>
        <v>0</v>
      </c>
      <c r="E580" s="2134"/>
      <c r="F580" s="2134"/>
      <c r="G580" s="2134"/>
      <c r="H580" s="2134"/>
      <c r="I580" s="2134"/>
      <c r="J580" s="2134"/>
      <c r="K580" s="2655"/>
      <c r="L580" s="2121"/>
    </row>
    <row r="581" spans="1:12" ht="15.75" x14ac:dyDescent="0.25">
      <c r="A581" s="2132"/>
      <c r="B581" s="2133"/>
      <c r="C581" s="2134"/>
      <c r="D581" s="2135">
        <f t="shared" si="8"/>
        <v>0</v>
      </c>
      <c r="E581" s="2134"/>
      <c r="F581" s="2134"/>
      <c r="G581" s="2134"/>
      <c r="H581" s="2134"/>
      <c r="I581" s="2134"/>
      <c r="J581" s="2134"/>
      <c r="K581" s="2655"/>
      <c r="L581" s="2121"/>
    </row>
    <row r="582" spans="1:12" ht="15.75" x14ac:dyDescent="0.25">
      <c r="A582" s="2132"/>
      <c r="B582" s="2133"/>
      <c r="C582" s="2134"/>
      <c r="D582" s="2135">
        <f t="shared" si="8"/>
        <v>0</v>
      </c>
      <c r="E582" s="2134"/>
      <c r="F582" s="2134"/>
      <c r="G582" s="2134"/>
      <c r="H582" s="2134"/>
      <c r="I582" s="2134"/>
      <c r="J582" s="2134"/>
      <c r="K582" s="2655"/>
      <c r="L582" s="2121"/>
    </row>
    <row r="583" spans="1:12" ht="15.75" x14ac:dyDescent="0.25">
      <c r="A583" s="2132"/>
      <c r="B583" s="2133"/>
      <c r="C583" s="2134"/>
      <c r="D583" s="2135">
        <f t="shared" si="8"/>
        <v>0</v>
      </c>
      <c r="E583" s="2134"/>
      <c r="F583" s="2134"/>
      <c r="G583" s="2134"/>
      <c r="H583" s="2134"/>
      <c r="I583" s="2134"/>
      <c r="J583" s="2134"/>
      <c r="K583" s="2655"/>
      <c r="L583" s="2121"/>
    </row>
    <row r="584" spans="1:12" ht="15.75" x14ac:dyDescent="0.25">
      <c r="A584" s="2132"/>
      <c r="B584" s="2133"/>
      <c r="C584" s="2134"/>
      <c r="D584" s="2135">
        <f t="shared" si="8"/>
        <v>0</v>
      </c>
      <c r="E584" s="2134"/>
      <c r="F584" s="2134"/>
      <c r="G584" s="2134"/>
      <c r="H584" s="2134"/>
      <c r="I584" s="2134"/>
      <c r="J584" s="2134"/>
      <c r="K584" s="2655"/>
      <c r="L584" s="2121"/>
    </row>
    <row r="585" spans="1:12" ht="15.75" x14ac:dyDescent="0.25">
      <c r="A585" s="2132"/>
      <c r="B585" s="2133"/>
      <c r="C585" s="2134"/>
      <c r="D585" s="2135">
        <f t="shared" si="8"/>
        <v>0</v>
      </c>
      <c r="E585" s="2134"/>
      <c r="F585" s="2134"/>
      <c r="G585" s="2134"/>
      <c r="H585" s="2134"/>
      <c r="I585" s="2134"/>
      <c r="J585" s="2134"/>
      <c r="K585" s="2655"/>
      <c r="L585" s="2121"/>
    </row>
    <row r="586" spans="1:12" ht="15.75" x14ac:dyDescent="0.25">
      <c r="A586" s="2132"/>
      <c r="B586" s="2133"/>
      <c r="C586" s="2134"/>
      <c r="D586" s="2135">
        <f t="shared" si="8"/>
        <v>0</v>
      </c>
      <c r="E586" s="2134"/>
      <c r="F586" s="2134"/>
      <c r="G586" s="2134"/>
      <c r="H586" s="2134"/>
      <c r="I586" s="2134"/>
      <c r="J586" s="2134"/>
      <c r="K586" s="2655"/>
      <c r="L586" s="2121"/>
    </row>
    <row r="587" spans="1:12" ht="15.75" x14ac:dyDescent="0.25">
      <c r="A587" s="2132"/>
      <c r="B587" s="2133"/>
      <c r="C587" s="2134"/>
      <c r="D587" s="2135">
        <f t="shared" si="8"/>
        <v>0</v>
      </c>
      <c r="E587" s="2134"/>
      <c r="F587" s="2134"/>
      <c r="G587" s="2134"/>
      <c r="H587" s="2134"/>
      <c r="I587" s="2134"/>
      <c r="J587" s="2134"/>
      <c r="K587" s="2655"/>
      <c r="L587" s="2121"/>
    </row>
    <row r="588" spans="1:12" ht="15.75" x14ac:dyDescent="0.25">
      <c r="A588" s="2132"/>
      <c r="B588" s="2133"/>
      <c r="C588" s="2134"/>
      <c r="D588" s="2135">
        <f t="shared" si="8"/>
        <v>0</v>
      </c>
      <c r="E588" s="2134"/>
      <c r="F588" s="2134"/>
      <c r="G588" s="2134"/>
      <c r="H588" s="2134"/>
      <c r="I588" s="2134"/>
      <c r="J588" s="2134"/>
      <c r="K588" s="2655"/>
      <c r="L588" s="2121"/>
    </row>
    <row r="589" spans="1:12" ht="15.75" x14ac:dyDescent="0.25">
      <c r="A589" s="2132"/>
      <c r="B589" s="2133"/>
      <c r="C589" s="2134"/>
      <c r="D589" s="2135">
        <f t="shared" si="8"/>
        <v>0</v>
      </c>
      <c r="E589" s="2134"/>
      <c r="F589" s="2134"/>
      <c r="G589" s="2134"/>
      <c r="H589" s="2134"/>
      <c r="I589" s="2134"/>
      <c r="J589" s="2134"/>
      <c r="K589" s="2655"/>
      <c r="L589" s="2121"/>
    </row>
    <row r="590" spans="1:12" ht="15.75" x14ac:dyDescent="0.25">
      <c r="A590" s="2132"/>
      <c r="B590" s="2133"/>
      <c r="C590" s="2134"/>
      <c r="D590" s="2135">
        <f t="shared" si="8"/>
        <v>0</v>
      </c>
      <c r="E590" s="2134"/>
      <c r="F590" s="2134"/>
      <c r="G590" s="2134"/>
      <c r="H590" s="2134"/>
      <c r="I590" s="2134"/>
      <c r="J590" s="2134"/>
      <c r="K590" s="2655"/>
      <c r="L590" s="2121"/>
    </row>
    <row r="591" spans="1:12" ht="15.75" x14ac:dyDescent="0.25">
      <c r="A591" s="2132"/>
      <c r="B591" s="2133"/>
      <c r="C591" s="2134"/>
      <c r="D591" s="2135">
        <f t="shared" si="8"/>
        <v>0</v>
      </c>
      <c r="E591" s="2134"/>
      <c r="F591" s="2134"/>
      <c r="G591" s="2134"/>
      <c r="H591" s="2134"/>
      <c r="I591" s="2134"/>
      <c r="J591" s="2134"/>
      <c r="K591" s="2655"/>
      <c r="L591" s="2121"/>
    </row>
    <row r="592" spans="1:12" ht="15.75" x14ac:dyDescent="0.25">
      <c r="A592" s="2132"/>
      <c r="B592" s="2133"/>
      <c r="C592" s="2134"/>
      <c r="D592" s="2135">
        <f t="shared" ref="D592:D655" si="9">+C592*(100-E592)/100</f>
        <v>0</v>
      </c>
      <c r="E592" s="2134"/>
      <c r="F592" s="2134"/>
      <c r="G592" s="2134"/>
      <c r="H592" s="2134"/>
      <c r="I592" s="2134"/>
      <c r="J592" s="2134"/>
      <c r="K592" s="2655"/>
      <c r="L592" s="2121"/>
    </row>
    <row r="593" spans="1:12" ht="15.75" x14ac:dyDescent="0.25">
      <c r="A593" s="2132"/>
      <c r="B593" s="2133"/>
      <c r="C593" s="2134"/>
      <c r="D593" s="2135">
        <f t="shared" si="9"/>
        <v>0</v>
      </c>
      <c r="E593" s="2134"/>
      <c r="F593" s="2134"/>
      <c r="G593" s="2134"/>
      <c r="H593" s="2134"/>
      <c r="I593" s="2134"/>
      <c r="J593" s="2134"/>
      <c r="K593" s="2655"/>
      <c r="L593" s="2121"/>
    </row>
    <row r="594" spans="1:12" ht="15.75" x14ac:dyDescent="0.25">
      <c r="A594" s="2132"/>
      <c r="B594" s="2133"/>
      <c r="C594" s="2134"/>
      <c r="D594" s="2135">
        <f t="shared" si="9"/>
        <v>0</v>
      </c>
      <c r="E594" s="2134"/>
      <c r="F594" s="2134"/>
      <c r="G594" s="2134"/>
      <c r="H594" s="2134"/>
      <c r="I594" s="2134"/>
      <c r="J594" s="2134"/>
      <c r="K594" s="2655"/>
      <c r="L594" s="2121"/>
    </row>
    <row r="595" spans="1:12" ht="15.75" x14ac:dyDescent="0.25">
      <c r="A595" s="2132"/>
      <c r="B595" s="2133"/>
      <c r="C595" s="2134"/>
      <c r="D595" s="2135">
        <f t="shared" si="9"/>
        <v>0</v>
      </c>
      <c r="E595" s="2134"/>
      <c r="F595" s="2134"/>
      <c r="G595" s="2134"/>
      <c r="H595" s="2134"/>
      <c r="I595" s="2134"/>
      <c r="J595" s="2134"/>
      <c r="K595" s="2655"/>
      <c r="L595" s="2121"/>
    </row>
    <row r="596" spans="1:12" ht="15.75" x14ac:dyDescent="0.25">
      <c r="A596" s="2132"/>
      <c r="B596" s="2133"/>
      <c r="C596" s="2134"/>
      <c r="D596" s="2135">
        <f t="shared" si="9"/>
        <v>0</v>
      </c>
      <c r="E596" s="2134"/>
      <c r="F596" s="2134"/>
      <c r="G596" s="2134"/>
      <c r="H596" s="2134"/>
      <c r="I596" s="2134"/>
      <c r="J596" s="2134"/>
      <c r="K596" s="2655"/>
      <c r="L596" s="2121"/>
    </row>
    <row r="597" spans="1:12" ht="15.75" x14ac:dyDescent="0.25">
      <c r="A597" s="2132"/>
      <c r="B597" s="2133"/>
      <c r="C597" s="2134"/>
      <c r="D597" s="2135">
        <f t="shared" si="9"/>
        <v>0</v>
      </c>
      <c r="E597" s="2134"/>
      <c r="F597" s="2134"/>
      <c r="G597" s="2134"/>
      <c r="H597" s="2134"/>
      <c r="I597" s="2134"/>
      <c r="J597" s="2134"/>
      <c r="K597" s="2655"/>
      <c r="L597" s="2121"/>
    </row>
    <row r="598" spans="1:12" ht="15.75" x14ac:dyDescent="0.25">
      <c r="A598" s="2132"/>
      <c r="B598" s="2133"/>
      <c r="C598" s="2134"/>
      <c r="D598" s="2135">
        <f t="shared" si="9"/>
        <v>0</v>
      </c>
      <c r="E598" s="2134"/>
      <c r="F598" s="2134"/>
      <c r="G598" s="2134"/>
      <c r="H598" s="2134"/>
      <c r="I598" s="2134"/>
      <c r="J598" s="2134"/>
      <c r="K598" s="2655"/>
      <c r="L598" s="2121"/>
    </row>
    <row r="599" spans="1:12" ht="15.75" x14ac:dyDescent="0.25">
      <c r="A599" s="2132"/>
      <c r="B599" s="2133"/>
      <c r="C599" s="2134"/>
      <c r="D599" s="2135">
        <f t="shared" si="9"/>
        <v>0</v>
      </c>
      <c r="E599" s="2134"/>
      <c r="F599" s="2134"/>
      <c r="G599" s="2134"/>
      <c r="H599" s="2134"/>
      <c r="I599" s="2134"/>
      <c r="J599" s="2134"/>
      <c r="K599" s="2655"/>
      <c r="L599" s="2121"/>
    </row>
    <row r="600" spans="1:12" ht="15.75" x14ac:dyDescent="0.25">
      <c r="A600" s="2132"/>
      <c r="B600" s="2133"/>
      <c r="C600" s="2134"/>
      <c r="D600" s="2135">
        <f t="shared" si="9"/>
        <v>0</v>
      </c>
      <c r="E600" s="2134"/>
      <c r="F600" s="2134"/>
      <c r="G600" s="2134"/>
      <c r="H600" s="2134"/>
      <c r="I600" s="2134"/>
      <c r="J600" s="2134"/>
      <c r="K600" s="2655"/>
      <c r="L600" s="2121"/>
    </row>
    <row r="601" spans="1:12" ht="15.75" x14ac:dyDescent="0.25">
      <c r="A601" s="2132"/>
      <c r="B601" s="2133"/>
      <c r="C601" s="2134"/>
      <c r="D601" s="2135">
        <f t="shared" si="9"/>
        <v>0</v>
      </c>
      <c r="E601" s="2134"/>
      <c r="F601" s="2134"/>
      <c r="G601" s="2134"/>
      <c r="H601" s="2134"/>
      <c r="I601" s="2134"/>
      <c r="J601" s="2134"/>
      <c r="K601" s="2655"/>
      <c r="L601" s="2121"/>
    </row>
    <row r="602" spans="1:12" ht="15.75" x14ac:dyDescent="0.25">
      <c r="A602" s="2132"/>
      <c r="B602" s="2133"/>
      <c r="C602" s="2134"/>
      <c r="D602" s="2135">
        <f t="shared" si="9"/>
        <v>0</v>
      </c>
      <c r="E602" s="2134"/>
      <c r="F602" s="2134"/>
      <c r="G602" s="2134"/>
      <c r="H602" s="2134"/>
      <c r="I602" s="2134"/>
      <c r="J602" s="2134"/>
      <c r="K602" s="2655"/>
      <c r="L602" s="2121"/>
    </row>
    <row r="603" spans="1:12" ht="15.75" x14ac:dyDescent="0.25">
      <c r="A603" s="2132"/>
      <c r="B603" s="2133"/>
      <c r="C603" s="2134"/>
      <c r="D603" s="2135">
        <f t="shared" si="9"/>
        <v>0</v>
      </c>
      <c r="E603" s="2134"/>
      <c r="F603" s="2134"/>
      <c r="G603" s="2134"/>
      <c r="H603" s="2134"/>
      <c r="I603" s="2134"/>
      <c r="J603" s="2134"/>
      <c r="K603" s="2655"/>
      <c r="L603" s="2121"/>
    </row>
    <row r="604" spans="1:12" ht="15.75" x14ac:dyDescent="0.25">
      <c r="A604" s="2132"/>
      <c r="B604" s="2133"/>
      <c r="C604" s="2134"/>
      <c r="D604" s="2135">
        <f t="shared" si="9"/>
        <v>0</v>
      </c>
      <c r="E604" s="2134"/>
      <c r="F604" s="2134"/>
      <c r="G604" s="2134"/>
      <c r="H604" s="2134"/>
      <c r="I604" s="2134"/>
      <c r="J604" s="2134"/>
      <c r="K604" s="2655"/>
      <c r="L604" s="2121"/>
    </row>
    <row r="605" spans="1:12" ht="15.75" x14ac:dyDescent="0.25">
      <c r="A605" s="2132"/>
      <c r="B605" s="2133"/>
      <c r="C605" s="2134"/>
      <c r="D605" s="2135">
        <f t="shared" si="9"/>
        <v>0</v>
      </c>
      <c r="E605" s="2134"/>
      <c r="F605" s="2134"/>
      <c r="G605" s="2134"/>
      <c r="H605" s="2134"/>
      <c r="I605" s="2134"/>
      <c r="J605" s="2134"/>
      <c r="K605" s="2655"/>
      <c r="L605" s="2121"/>
    </row>
    <row r="606" spans="1:12" ht="15.75" x14ac:dyDescent="0.25">
      <c r="A606" s="2132"/>
      <c r="B606" s="2133"/>
      <c r="C606" s="2134"/>
      <c r="D606" s="2135">
        <f t="shared" si="9"/>
        <v>0</v>
      </c>
      <c r="E606" s="2134"/>
      <c r="F606" s="2134"/>
      <c r="G606" s="2134"/>
      <c r="H606" s="2134"/>
      <c r="I606" s="2134"/>
      <c r="J606" s="2134"/>
      <c r="K606" s="2655"/>
      <c r="L606" s="2121"/>
    </row>
    <row r="607" spans="1:12" ht="15.75" x14ac:dyDescent="0.25">
      <c r="A607" s="2132"/>
      <c r="B607" s="2133"/>
      <c r="C607" s="2134"/>
      <c r="D607" s="2135">
        <f t="shared" si="9"/>
        <v>0</v>
      </c>
      <c r="E607" s="2134"/>
      <c r="F607" s="2134"/>
      <c r="G607" s="2134"/>
      <c r="H607" s="2134"/>
      <c r="I607" s="2134"/>
      <c r="J607" s="2134"/>
      <c r="K607" s="2655"/>
      <c r="L607" s="2121"/>
    </row>
    <row r="608" spans="1:12" ht="15.75" x14ac:dyDescent="0.25">
      <c r="A608" s="2132"/>
      <c r="B608" s="2133"/>
      <c r="C608" s="2134"/>
      <c r="D608" s="2135">
        <f t="shared" si="9"/>
        <v>0</v>
      </c>
      <c r="E608" s="2134"/>
      <c r="F608" s="2134"/>
      <c r="G608" s="2134"/>
      <c r="H608" s="2134"/>
      <c r="I608" s="2134"/>
      <c r="J608" s="2134"/>
      <c r="K608" s="2655"/>
      <c r="L608" s="2121"/>
    </row>
    <row r="609" spans="1:12" ht="15.75" x14ac:dyDescent="0.25">
      <c r="A609" s="2132"/>
      <c r="B609" s="2133"/>
      <c r="C609" s="2134"/>
      <c r="D609" s="2135">
        <f t="shared" si="9"/>
        <v>0</v>
      </c>
      <c r="E609" s="2134"/>
      <c r="F609" s="2134"/>
      <c r="G609" s="2134"/>
      <c r="H609" s="2134"/>
      <c r="I609" s="2134"/>
      <c r="J609" s="2134"/>
      <c r="K609" s="2655"/>
      <c r="L609" s="2121"/>
    </row>
    <row r="610" spans="1:12" ht="15.75" x14ac:dyDescent="0.25">
      <c r="A610" s="2132"/>
      <c r="B610" s="2133"/>
      <c r="C610" s="2134"/>
      <c r="D610" s="2135">
        <f t="shared" si="9"/>
        <v>0</v>
      </c>
      <c r="E610" s="2134"/>
      <c r="F610" s="2134"/>
      <c r="G610" s="2134"/>
      <c r="H610" s="2134"/>
      <c r="I610" s="2134"/>
      <c r="J610" s="2134"/>
      <c r="K610" s="2655"/>
      <c r="L610" s="2121"/>
    </row>
    <row r="611" spans="1:12" ht="15.75" x14ac:dyDescent="0.25">
      <c r="A611" s="2132"/>
      <c r="B611" s="2133"/>
      <c r="C611" s="2134"/>
      <c r="D611" s="2135">
        <f t="shared" si="9"/>
        <v>0</v>
      </c>
      <c r="E611" s="2134"/>
      <c r="F611" s="2134"/>
      <c r="G611" s="2134"/>
      <c r="H611" s="2134"/>
      <c r="I611" s="2134"/>
      <c r="J611" s="2134"/>
      <c r="K611" s="2655"/>
      <c r="L611" s="2121"/>
    </row>
    <row r="612" spans="1:12" ht="15.75" x14ac:dyDescent="0.25">
      <c r="A612" s="2132"/>
      <c r="B612" s="2133"/>
      <c r="C612" s="2134"/>
      <c r="D612" s="2135">
        <f t="shared" si="9"/>
        <v>0</v>
      </c>
      <c r="E612" s="2134"/>
      <c r="F612" s="2134"/>
      <c r="G612" s="2134"/>
      <c r="H612" s="2134"/>
      <c r="I612" s="2134"/>
      <c r="J612" s="2134"/>
      <c r="K612" s="2655"/>
      <c r="L612" s="2121"/>
    </row>
    <row r="613" spans="1:12" ht="15.75" x14ac:dyDescent="0.25">
      <c r="A613" s="2132"/>
      <c r="B613" s="2133"/>
      <c r="C613" s="2134"/>
      <c r="D613" s="2135">
        <f t="shared" si="9"/>
        <v>0</v>
      </c>
      <c r="E613" s="2134"/>
      <c r="F613" s="2134"/>
      <c r="G613" s="2134"/>
      <c r="H613" s="2134"/>
      <c r="I613" s="2134"/>
      <c r="J613" s="2134"/>
      <c r="K613" s="2655"/>
      <c r="L613" s="2121"/>
    </row>
    <row r="614" spans="1:12" ht="15.75" x14ac:dyDescent="0.25">
      <c r="A614" s="2132"/>
      <c r="B614" s="2133"/>
      <c r="C614" s="2134"/>
      <c r="D614" s="2135">
        <f t="shared" si="9"/>
        <v>0</v>
      </c>
      <c r="E614" s="2134"/>
      <c r="F614" s="2134"/>
      <c r="G614" s="2134"/>
      <c r="H614" s="2134"/>
      <c r="I614" s="2134"/>
      <c r="J614" s="2134"/>
      <c r="K614" s="2655"/>
      <c r="L614" s="2121"/>
    </row>
    <row r="615" spans="1:12" ht="15.75" x14ac:dyDescent="0.25">
      <c r="A615" s="2132"/>
      <c r="B615" s="2133"/>
      <c r="C615" s="2134"/>
      <c r="D615" s="2135">
        <f t="shared" si="9"/>
        <v>0</v>
      </c>
      <c r="E615" s="2134"/>
      <c r="F615" s="2134"/>
      <c r="G615" s="2134"/>
      <c r="H615" s="2134"/>
      <c r="I615" s="2134"/>
      <c r="J615" s="2134"/>
      <c r="K615" s="2655"/>
      <c r="L615" s="2121"/>
    </row>
    <row r="616" spans="1:12" ht="15.75" x14ac:dyDescent="0.25">
      <c r="A616" s="2132"/>
      <c r="B616" s="2133"/>
      <c r="C616" s="2134"/>
      <c r="D616" s="2135">
        <f t="shared" si="9"/>
        <v>0</v>
      </c>
      <c r="E616" s="2134"/>
      <c r="F616" s="2134"/>
      <c r="G616" s="2134"/>
      <c r="H616" s="2134"/>
      <c r="I616" s="2134"/>
      <c r="J616" s="2134"/>
      <c r="K616" s="2655"/>
      <c r="L616" s="2121"/>
    </row>
    <row r="617" spans="1:12" ht="15.75" x14ac:dyDescent="0.25">
      <c r="A617" s="2132"/>
      <c r="B617" s="2133"/>
      <c r="C617" s="2134"/>
      <c r="D617" s="2135">
        <f t="shared" si="9"/>
        <v>0</v>
      </c>
      <c r="E617" s="2134"/>
      <c r="F617" s="2134"/>
      <c r="G617" s="2134"/>
      <c r="H617" s="2134"/>
      <c r="I617" s="2134"/>
      <c r="J617" s="2134"/>
      <c r="K617" s="2655"/>
      <c r="L617" s="2121"/>
    </row>
    <row r="618" spans="1:12" ht="15.75" x14ac:dyDescent="0.25">
      <c r="A618" s="2132"/>
      <c r="B618" s="2133"/>
      <c r="C618" s="2134"/>
      <c r="D618" s="2135">
        <f t="shared" si="9"/>
        <v>0</v>
      </c>
      <c r="E618" s="2134"/>
      <c r="F618" s="2134"/>
      <c r="G618" s="2134"/>
      <c r="H618" s="2134"/>
      <c r="I618" s="2134"/>
      <c r="J618" s="2134"/>
      <c r="K618" s="2655"/>
      <c r="L618" s="2121"/>
    </row>
    <row r="619" spans="1:12" ht="15.75" x14ac:dyDescent="0.25">
      <c r="A619" s="2132"/>
      <c r="B619" s="2133"/>
      <c r="C619" s="2134"/>
      <c r="D619" s="2135">
        <f t="shared" si="9"/>
        <v>0</v>
      </c>
      <c r="E619" s="2134"/>
      <c r="F619" s="2134"/>
      <c r="G619" s="2134"/>
      <c r="H619" s="2134"/>
      <c r="I619" s="2134"/>
      <c r="J619" s="2134"/>
      <c r="K619" s="2655"/>
      <c r="L619" s="2121"/>
    </row>
    <row r="620" spans="1:12" ht="15.75" x14ac:dyDescent="0.25">
      <c r="A620" s="2132"/>
      <c r="B620" s="2133"/>
      <c r="C620" s="2134"/>
      <c r="D620" s="2135">
        <f t="shared" si="9"/>
        <v>0</v>
      </c>
      <c r="E620" s="2134"/>
      <c r="F620" s="2134"/>
      <c r="G620" s="2134"/>
      <c r="H620" s="2134"/>
      <c r="I620" s="2134"/>
      <c r="J620" s="2134"/>
      <c r="K620" s="2655"/>
      <c r="L620" s="2121"/>
    </row>
    <row r="621" spans="1:12" ht="15.75" x14ac:dyDescent="0.25">
      <c r="A621" s="2132"/>
      <c r="B621" s="2133"/>
      <c r="C621" s="2134"/>
      <c r="D621" s="2135">
        <f t="shared" si="9"/>
        <v>0</v>
      </c>
      <c r="E621" s="2134"/>
      <c r="F621" s="2134"/>
      <c r="G621" s="2134"/>
      <c r="H621" s="2134"/>
      <c r="I621" s="2134"/>
      <c r="J621" s="2134"/>
      <c r="K621" s="2655"/>
      <c r="L621" s="2121"/>
    </row>
    <row r="622" spans="1:12" ht="15.75" x14ac:dyDescent="0.25">
      <c r="A622" s="2132"/>
      <c r="B622" s="2133"/>
      <c r="C622" s="2134"/>
      <c r="D622" s="2135">
        <f t="shared" si="9"/>
        <v>0</v>
      </c>
      <c r="E622" s="2134"/>
      <c r="F622" s="2134"/>
      <c r="G622" s="2134"/>
      <c r="H622" s="2134"/>
      <c r="I622" s="2134"/>
      <c r="J622" s="2134"/>
      <c r="K622" s="2655"/>
      <c r="L622" s="2121"/>
    </row>
    <row r="623" spans="1:12" ht="15.75" x14ac:dyDescent="0.25">
      <c r="A623" s="2132"/>
      <c r="B623" s="2133"/>
      <c r="C623" s="2134"/>
      <c r="D623" s="2135">
        <f t="shared" si="9"/>
        <v>0</v>
      </c>
      <c r="E623" s="2134"/>
      <c r="F623" s="2134"/>
      <c r="G623" s="2134"/>
      <c r="H623" s="2134"/>
      <c r="I623" s="2134"/>
      <c r="J623" s="2134"/>
      <c r="K623" s="2655"/>
      <c r="L623" s="2121"/>
    </row>
    <row r="624" spans="1:12" ht="15.75" x14ac:dyDescent="0.25">
      <c r="A624" s="2132"/>
      <c r="B624" s="2133"/>
      <c r="C624" s="2134"/>
      <c r="D624" s="2135">
        <f t="shared" si="9"/>
        <v>0</v>
      </c>
      <c r="E624" s="2134"/>
      <c r="F624" s="2134"/>
      <c r="G624" s="2134"/>
      <c r="H624" s="2134"/>
      <c r="I624" s="2134"/>
      <c r="J624" s="2134"/>
      <c r="K624" s="2655"/>
      <c r="L624" s="2121"/>
    </row>
    <row r="625" spans="1:12" ht="15.75" x14ac:dyDescent="0.25">
      <c r="A625" s="2132"/>
      <c r="B625" s="2133"/>
      <c r="C625" s="2134"/>
      <c r="D625" s="2135">
        <f t="shared" si="9"/>
        <v>0</v>
      </c>
      <c r="E625" s="2134"/>
      <c r="F625" s="2134"/>
      <c r="G625" s="2134"/>
      <c r="H625" s="2134"/>
      <c r="I625" s="2134"/>
      <c r="J625" s="2134"/>
      <c r="K625" s="2655"/>
      <c r="L625" s="2121"/>
    </row>
    <row r="626" spans="1:12" ht="15.75" x14ac:dyDescent="0.25">
      <c r="A626" s="2132"/>
      <c r="B626" s="2133"/>
      <c r="C626" s="2134"/>
      <c r="D626" s="2135">
        <f t="shared" si="9"/>
        <v>0</v>
      </c>
      <c r="E626" s="2134"/>
      <c r="F626" s="2134"/>
      <c r="G626" s="2134"/>
      <c r="H626" s="2134"/>
      <c r="I626" s="2134"/>
      <c r="J626" s="2134"/>
      <c r="K626" s="2655"/>
      <c r="L626" s="2121"/>
    </row>
    <row r="627" spans="1:12" ht="15.75" x14ac:dyDescent="0.25">
      <c r="A627" s="2132"/>
      <c r="B627" s="2133"/>
      <c r="C627" s="2134"/>
      <c r="D627" s="2135">
        <f t="shared" si="9"/>
        <v>0</v>
      </c>
      <c r="E627" s="2134"/>
      <c r="F627" s="2134"/>
      <c r="G627" s="2134"/>
      <c r="H627" s="2134"/>
      <c r="I627" s="2134"/>
      <c r="J627" s="2134"/>
      <c r="K627" s="2655"/>
      <c r="L627" s="2121"/>
    </row>
    <row r="628" spans="1:12" ht="15.75" x14ac:dyDescent="0.25">
      <c r="A628" s="2132"/>
      <c r="B628" s="2133"/>
      <c r="C628" s="2134"/>
      <c r="D628" s="2135">
        <f t="shared" si="9"/>
        <v>0</v>
      </c>
      <c r="E628" s="2134"/>
      <c r="F628" s="2134"/>
      <c r="G628" s="2134"/>
      <c r="H628" s="2134"/>
      <c r="I628" s="2134"/>
      <c r="J628" s="2134"/>
      <c r="K628" s="2655"/>
      <c r="L628" s="2121"/>
    </row>
    <row r="629" spans="1:12" ht="15.75" x14ac:dyDescent="0.25">
      <c r="A629" s="2132"/>
      <c r="B629" s="2133"/>
      <c r="C629" s="2134"/>
      <c r="D629" s="2135">
        <f t="shared" si="9"/>
        <v>0</v>
      </c>
      <c r="E629" s="2134"/>
      <c r="F629" s="2134"/>
      <c r="G629" s="2134"/>
      <c r="H629" s="2134"/>
      <c r="I629" s="2134"/>
      <c r="J629" s="2134"/>
      <c r="K629" s="2655"/>
      <c r="L629" s="2121"/>
    </row>
    <row r="630" spans="1:12" ht="15.75" x14ac:dyDescent="0.25">
      <c r="A630" s="2132"/>
      <c r="B630" s="2133"/>
      <c r="C630" s="2134"/>
      <c r="D630" s="2135">
        <f t="shared" si="9"/>
        <v>0</v>
      </c>
      <c r="E630" s="2134"/>
      <c r="F630" s="2134"/>
      <c r="G630" s="2134"/>
      <c r="H630" s="2134"/>
      <c r="I630" s="2134"/>
      <c r="J630" s="2134"/>
      <c r="K630" s="2655"/>
      <c r="L630" s="2121"/>
    </row>
    <row r="631" spans="1:12" ht="15.75" x14ac:dyDescent="0.25">
      <c r="A631" s="2132"/>
      <c r="B631" s="2133"/>
      <c r="C631" s="2134"/>
      <c r="D631" s="2135">
        <f t="shared" si="9"/>
        <v>0</v>
      </c>
      <c r="E631" s="2134"/>
      <c r="F631" s="2134"/>
      <c r="G631" s="2134"/>
      <c r="H631" s="2134"/>
      <c r="I631" s="2134"/>
      <c r="J631" s="2134"/>
      <c r="K631" s="2655"/>
      <c r="L631" s="2121"/>
    </row>
    <row r="632" spans="1:12" ht="15.75" x14ac:dyDescent="0.25">
      <c r="A632" s="2132"/>
      <c r="B632" s="2133"/>
      <c r="C632" s="2134"/>
      <c r="D632" s="2135">
        <f t="shared" si="9"/>
        <v>0</v>
      </c>
      <c r="E632" s="2134"/>
      <c r="F632" s="2134"/>
      <c r="G632" s="2134"/>
      <c r="H632" s="2134"/>
      <c r="I632" s="2134"/>
      <c r="J632" s="2134"/>
      <c r="K632" s="2655"/>
      <c r="L632" s="2121"/>
    </row>
    <row r="633" spans="1:12" ht="15.75" x14ac:dyDescent="0.25">
      <c r="A633" s="2132"/>
      <c r="B633" s="2133"/>
      <c r="C633" s="2134"/>
      <c r="D633" s="2135">
        <f t="shared" si="9"/>
        <v>0</v>
      </c>
      <c r="E633" s="2134"/>
      <c r="F633" s="2134"/>
      <c r="G633" s="2134"/>
      <c r="H633" s="2134"/>
      <c r="I633" s="2134"/>
      <c r="J633" s="2134"/>
      <c r="K633" s="2655"/>
      <c r="L633" s="2121"/>
    </row>
    <row r="634" spans="1:12" ht="15.75" x14ac:dyDescent="0.25">
      <c r="A634" s="2132"/>
      <c r="B634" s="2133"/>
      <c r="C634" s="2134"/>
      <c r="D634" s="2135">
        <f t="shared" si="9"/>
        <v>0</v>
      </c>
      <c r="E634" s="2134"/>
      <c r="F634" s="2134"/>
      <c r="G634" s="2134"/>
      <c r="H634" s="2134"/>
      <c r="I634" s="2134"/>
      <c r="J634" s="2134"/>
      <c r="K634" s="2655"/>
      <c r="L634" s="2121"/>
    </row>
    <row r="635" spans="1:12" ht="15.75" x14ac:dyDescent="0.25">
      <c r="A635" s="2132"/>
      <c r="B635" s="2133"/>
      <c r="C635" s="2134"/>
      <c r="D635" s="2135">
        <f t="shared" si="9"/>
        <v>0</v>
      </c>
      <c r="E635" s="2134"/>
      <c r="F635" s="2134"/>
      <c r="G635" s="2134"/>
      <c r="H635" s="2134"/>
      <c r="I635" s="2134"/>
      <c r="J635" s="2134"/>
      <c r="K635" s="2655"/>
      <c r="L635" s="2121"/>
    </row>
    <row r="636" spans="1:12" ht="15.75" x14ac:dyDescent="0.25">
      <c r="A636" s="2132"/>
      <c r="B636" s="2133"/>
      <c r="C636" s="2134"/>
      <c r="D636" s="2135">
        <f t="shared" si="9"/>
        <v>0</v>
      </c>
      <c r="E636" s="2134"/>
      <c r="F636" s="2134"/>
      <c r="G636" s="2134"/>
      <c r="H636" s="2134"/>
      <c r="I636" s="2134"/>
      <c r="J636" s="2134"/>
      <c r="K636" s="2655"/>
      <c r="L636" s="2121"/>
    </row>
    <row r="637" spans="1:12" ht="15.75" x14ac:dyDescent="0.25">
      <c r="A637" s="2132"/>
      <c r="B637" s="2133"/>
      <c r="C637" s="2134"/>
      <c r="D637" s="2135">
        <f t="shared" si="9"/>
        <v>0</v>
      </c>
      <c r="E637" s="2134"/>
      <c r="F637" s="2134"/>
      <c r="G637" s="2134"/>
      <c r="H637" s="2134"/>
      <c r="I637" s="2134"/>
      <c r="J637" s="2134"/>
      <c r="K637" s="2655"/>
      <c r="L637" s="2121"/>
    </row>
    <row r="638" spans="1:12" ht="15.75" x14ac:dyDescent="0.25">
      <c r="A638" s="2132"/>
      <c r="B638" s="2133"/>
      <c r="C638" s="2134"/>
      <c r="D638" s="2135">
        <f t="shared" si="9"/>
        <v>0</v>
      </c>
      <c r="E638" s="2134"/>
      <c r="F638" s="2134"/>
      <c r="G638" s="2134"/>
      <c r="H638" s="2134"/>
      <c r="I638" s="2134"/>
      <c r="J638" s="2134"/>
      <c r="K638" s="2655"/>
      <c r="L638" s="2121"/>
    </row>
    <row r="639" spans="1:12" ht="15.75" x14ac:dyDescent="0.25">
      <c r="A639" s="2132"/>
      <c r="B639" s="2133"/>
      <c r="C639" s="2134"/>
      <c r="D639" s="2135">
        <f t="shared" si="9"/>
        <v>0</v>
      </c>
      <c r="E639" s="2134"/>
      <c r="F639" s="2134"/>
      <c r="G639" s="2134"/>
      <c r="H639" s="2134"/>
      <c r="I639" s="2134"/>
      <c r="J639" s="2134"/>
      <c r="K639" s="2655"/>
      <c r="L639" s="2121"/>
    </row>
    <row r="640" spans="1:12" ht="15.75" x14ac:dyDescent="0.25">
      <c r="A640" s="2132"/>
      <c r="B640" s="2133"/>
      <c r="C640" s="2134"/>
      <c r="D640" s="2135">
        <f t="shared" si="9"/>
        <v>0</v>
      </c>
      <c r="E640" s="2134"/>
      <c r="F640" s="2134"/>
      <c r="G640" s="2134"/>
      <c r="H640" s="2134"/>
      <c r="I640" s="2134"/>
      <c r="J640" s="2134"/>
      <c r="K640" s="2655"/>
      <c r="L640" s="2121"/>
    </row>
    <row r="641" spans="1:12" ht="15.75" x14ac:dyDescent="0.25">
      <c r="A641" s="2132"/>
      <c r="B641" s="2133"/>
      <c r="C641" s="2134"/>
      <c r="D641" s="2135">
        <f t="shared" si="9"/>
        <v>0</v>
      </c>
      <c r="E641" s="2134"/>
      <c r="F641" s="2134"/>
      <c r="G641" s="2134"/>
      <c r="H641" s="2134"/>
      <c r="I641" s="2134"/>
      <c r="J641" s="2134"/>
      <c r="K641" s="2655"/>
      <c r="L641" s="2121"/>
    </row>
    <row r="642" spans="1:12" ht="15.75" x14ac:dyDescent="0.25">
      <c r="A642" s="2132"/>
      <c r="B642" s="2133"/>
      <c r="C642" s="2134"/>
      <c r="D642" s="2135">
        <f t="shared" si="9"/>
        <v>0</v>
      </c>
      <c r="E642" s="2134"/>
      <c r="F642" s="2134"/>
      <c r="G642" s="2134"/>
      <c r="H642" s="2134"/>
      <c r="I642" s="2134"/>
      <c r="J642" s="2134"/>
      <c r="K642" s="2655"/>
      <c r="L642" s="2121"/>
    </row>
    <row r="643" spans="1:12" ht="15.75" x14ac:dyDescent="0.25">
      <c r="A643" s="2132"/>
      <c r="B643" s="2133"/>
      <c r="C643" s="2134"/>
      <c r="D643" s="2135">
        <f t="shared" si="9"/>
        <v>0</v>
      </c>
      <c r="E643" s="2134"/>
      <c r="F643" s="2134"/>
      <c r="G643" s="2134"/>
      <c r="H643" s="2134"/>
      <c r="I643" s="2134"/>
      <c r="J643" s="2134"/>
      <c r="K643" s="2655"/>
      <c r="L643" s="2121"/>
    </row>
    <row r="644" spans="1:12" ht="15.75" x14ac:dyDescent="0.25">
      <c r="A644" s="2132"/>
      <c r="B644" s="2133"/>
      <c r="C644" s="2134"/>
      <c r="D644" s="2135">
        <f t="shared" si="9"/>
        <v>0</v>
      </c>
      <c r="E644" s="2134"/>
      <c r="F644" s="2134"/>
      <c r="G644" s="2134"/>
      <c r="H644" s="2134"/>
      <c r="I644" s="2134"/>
      <c r="J644" s="2134"/>
      <c r="K644" s="2655"/>
      <c r="L644" s="2121"/>
    </row>
    <row r="645" spans="1:12" ht="15.75" x14ac:dyDescent="0.25">
      <c r="A645" s="2132"/>
      <c r="B645" s="2133"/>
      <c r="C645" s="2134"/>
      <c r="D645" s="2135">
        <f t="shared" si="9"/>
        <v>0</v>
      </c>
      <c r="E645" s="2134"/>
      <c r="F645" s="2134"/>
      <c r="G645" s="2134"/>
      <c r="H645" s="2134"/>
      <c r="I645" s="2134"/>
      <c r="J645" s="2134"/>
      <c r="K645" s="2655"/>
      <c r="L645" s="2121"/>
    </row>
    <row r="646" spans="1:12" ht="15.75" x14ac:dyDescent="0.25">
      <c r="A646" s="2132"/>
      <c r="B646" s="2133"/>
      <c r="C646" s="2134"/>
      <c r="D646" s="2135">
        <f t="shared" si="9"/>
        <v>0</v>
      </c>
      <c r="E646" s="2134"/>
      <c r="F646" s="2134"/>
      <c r="G646" s="2134"/>
      <c r="H646" s="2134"/>
      <c r="I646" s="2134"/>
      <c r="J646" s="2134"/>
      <c r="K646" s="2655"/>
      <c r="L646" s="2121"/>
    </row>
    <row r="647" spans="1:12" ht="15.75" x14ac:dyDescent="0.25">
      <c r="A647" s="2132"/>
      <c r="B647" s="2133"/>
      <c r="C647" s="2134"/>
      <c r="D647" s="2135">
        <f t="shared" si="9"/>
        <v>0</v>
      </c>
      <c r="E647" s="2134"/>
      <c r="F647" s="2134"/>
      <c r="G647" s="2134"/>
      <c r="H647" s="2134"/>
      <c r="I647" s="2134"/>
      <c r="J647" s="2134"/>
      <c r="K647" s="2655"/>
      <c r="L647" s="2121"/>
    </row>
    <row r="648" spans="1:12" ht="15.75" x14ac:dyDescent="0.25">
      <c r="A648" s="2132"/>
      <c r="B648" s="2133"/>
      <c r="C648" s="2134"/>
      <c r="D648" s="2135">
        <f t="shared" si="9"/>
        <v>0</v>
      </c>
      <c r="E648" s="2134"/>
      <c r="F648" s="2134"/>
      <c r="G648" s="2134"/>
      <c r="H648" s="2134"/>
      <c r="I648" s="2134"/>
      <c r="J648" s="2134"/>
      <c r="K648" s="2655"/>
      <c r="L648" s="2121"/>
    </row>
    <row r="649" spans="1:12" ht="15.75" x14ac:dyDescent="0.25">
      <c r="A649" s="2132"/>
      <c r="B649" s="2133"/>
      <c r="C649" s="2134"/>
      <c r="D649" s="2135">
        <f t="shared" si="9"/>
        <v>0</v>
      </c>
      <c r="E649" s="2134"/>
      <c r="F649" s="2134"/>
      <c r="G649" s="2134"/>
      <c r="H649" s="2134"/>
      <c r="I649" s="2134"/>
      <c r="J649" s="2134"/>
      <c r="K649" s="2655"/>
      <c r="L649" s="2121"/>
    </row>
    <row r="650" spans="1:12" ht="15.75" x14ac:dyDescent="0.25">
      <c r="A650" s="2132"/>
      <c r="B650" s="2133"/>
      <c r="C650" s="2134"/>
      <c r="D650" s="2135">
        <f t="shared" si="9"/>
        <v>0</v>
      </c>
      <c r="E650" s="2134"/>
      <c r="F650" s="2134"/>
      <c r="G650" s="2134"/>
      <c r="H650" s="2134"/>
      <c r="I650" s="2134"/>
      <c r="J650" s="2134"/>
      <c r="K650" s="2655"/>
      <c r="L650" s="2121"/>
    </row>
    <row r="651" spans="1:12" ht="15.75" x14ac:dyDescent="0.25">
      <c r="A651" s="2132"/>
      <c r="B651" s="2133"/>
      <c r="C651" s="2134"/>
      <c r="D651" s="2135">
        <f t="shared" si="9"/>
        <v>0</v>
      </c>
      <c r="E651" s="2134"/>
      <c r="F651" s="2134"/>
      <c r="G651" s="2134"/>
      <c r="H651" s="2134"/>
      <c r="I651" s="2134"/>
      <c r="J651" s="2134"/>
      <c r="K651" s="2655"/>
      <c r="L651" s="2121"/>
    </row>
    <row r="652" spans="1:12" ht="15.75" x14ac:dyDescent="0.25">
      <c r="A652" s="2132"/>
      <c r="B652" s="2133"/>
      <c r="C652" s="2134"/>
      <c r="D652" s="2135">
        <f t="shared" si="9"/>
        <v>0</v>
      </c>
      <c r="E652" s="2134"/>
      <c r="F652" s="2134"/>
      <c r="G652" s="2134"/>
      <c r="H652" s="2134"/>
      <c r="I652" s="2134"/>
      <c r="J652" s="2134"/>
      <c r="K652" s="2655"/>
      <c r="L652" s="2121"/>
    </row>
    <row r="653" spans="1:12" ht="15.75" x14ac:dyDescent="0.25">
      <c r="A653" s="2132"/>
      <c r="B653" s="2133"/>
      <c r="C653" s="2134"/>
      <c r="D653" s="2135">
        <f t="shared" si="9"/>
        <v>0</v>
      </c>
      <c r="E653" s="2134"/>
      <c r="F653" s="2134"/>
      <c r="G653" s="2134"/>
      <c r="H653" s="2134"/>
      <c r="I653" s="2134"/>
      <c r="J653" s="2134"/>
      <c r="K653" s="2655"/>
      <c r="L653" s="2121"/>
    </row>
    <row r="654" spans="1:12" ht="15.75" x14ac:dyDescent="0.25">
      <c r="A654" s="2132"/>
      <c r="B654" s="2133"/>
      <c r="C654" s="2134"/>
      <c r="D654" s="2135">
        <f t="shared" si="9"/>
        <v>0</v>
      </c>
      <c r="E654" s="2134"/>
      <c r="F654" s="2134"/>
      <c r="G654" s="2134"/>
      <c r="H654" s="2134"/>
      <c r="I654" s="2134"/>
      <c r="J654" s="2134"/>
      <c r="K654" s="2655"/>
      <c r="L654" s="2121"/>
    </row>
    <row r="655" spans="1:12" ht="15.75" x14ac:dyDescent="0.25">
      <c r="A655" s="2132"/>
      <c r="B655" s="2133"/>
      <c r="C655" s="2134"/>
      <c r="D655" s="2135">
        <f t="shared" si="9"/>
        <v>0</v>
      </c>
      <c r="E655" s="2134"/>
      <c r="F655" s="2134"/>
      <c r="G655" s="2134"/>
      <c r="H655" s="2134"/>
      <c r="I655" s="2134"/>
      <c r="J655" s="2134"/>
      <c r="K655" s="2655"/>
      <c r="L655" s="2121"/>
    </row>
    <row r="656" spans="1:12" ht="15.75" x14ac:dyDescent="0.25">
      <c r="A656" s="2132"/>
      <c r="B656" s="2133"/>
      <c r="C656" s="2134"/>
      <c r="D656" s="2135">
        <f t="shared" ref="D656:D719" si="10">+C656*(100-E656)/100</f>
        <v>0</v>
      </c>
      <c r="E656" s="2134"/>
      <c r="F656" s="2134"/>
      <c r="G656" s="2134"/>
      <c r="H656" s="2134"/>
      <c r="I656" s="2134"/>
      <c r="J656" s="2134"/>
      <c r="K656" s="2655"/>
      <c r="L656" s="2121"/>
    </row>
    <row r="657" spans="1:12" ht="15.75" x14ac:dyDescent="0.25">
      <c r="A657" s="2132"/>
      <c r="B657" s="2133"/>
      <c r="C657" s="2134"/>
      <c r="D657" s="2135">
        <f t="shared" si="10"/>
        <v>0</v>
      </c>
      <c r="E657" s="2134"/>
      <c r="F657" s="2134"/>
      <c r="G657" s="2134"/>
      <c r="H657" s="2134"/>
      <c r="I657" s="2134"/>
      <c r="J657" s="2134"/>
      <c r="K657" s="2655"/>
      <c r="L657" s="2121"/>
    </row>
    <row r="658" spans="1:12" ht="15.75" x14ac:dyDescent="0.25">
      <c r="A658" s="2132"/>
      <c r="B658" s="2133"/>
      <c r="C658" s="2134"/>
      <c r="D658" s="2135">
        <f t="shared" si="10"/>
        <v>0</v>
      </c>
      <c r="E658" s="2134"/>
      <c r="F658" s="2134"/>
      <c r="G658" s="2134"/>
      <c r="H658" s="2134"/>
      <c r="I658" s="2134"/>
      <c r="J658" s="2134"/>
      <c r="K658" s="2655"/>
      <c r="L658" s="2121"/>
    </row>
    <row r="659" spans="1:12" ht="15.75" x14ac:dyDescent="0.25">
      <c r="A659" s="2132"/>
      <c r="B659" s="2133"/>
      <c r="C659" s="2134"/>
      <c r="D659" s="2135">
        <f t="shared" si="10"/>
        <v>0</v>
      </c>
      <c r="E659" s="2134"/>
      <c r="F659" s="2134"/>
      <c r="G659" s="2134"/>
      <c r="H659" s="2134"/>
      <c r="I659" s="2134"/>
      <c r="J659" s="2134"/>
      <c r="K659" s="2655"/>
      <c r="L659" s="2121"/>
    </row>
    <row r="660" spans="1:12" ht="15.75" x14ac:dyDescent="0.25">
      <c r="A660" s="2132"/>
      <c r="B660" s="2133"/>
      <c r="C660" s="2134"/>
      <c r="D660" s="2135">
        <f t="shared" si="10"/>
        <v>0</v>
      </c>
      <c r="E660" s="2134"/>
      <c r="F660" s="2134"/>
      <c r="G660" s="2134"/>
      <c r="H660" s="2134"/>
      <c r="I660" s="2134"/>
      <c r="J660" s="2134"/>
      <c r="K660" s="2655"/>
      <c r="L660" s="2121"/>
    </row>
    <row r="661" spans="1:12" ht="15.75" x14ac:dyDescent="0.25">
      <c r="A661" s="2132"/>
      <c r="B661" s="2133"/>
      <c r="C661" s="2134"/>
      <c r="D661" s="2135">
        <f t="shared" si="10"/>
        <v>0</v>
      </c>
      <c r="E661" s="2134"/>
      <c r="F661" s="2134"/>
      <c r="G661" s="2134"/>
      <c r="H661" s="2134"/>
      <c r="I661" s="2134"/>
      <c r="J661" s="2134"/>
      <c r="K661" s="2655"/>
      <c r="L661" s="2121"/>
    </row>
    <row r="662" spans="1:12" ht="15.75" x14ac:dyDescent="0.25">
      <c r="A662" s="2132"/>
      <c r="B662" s="2133"/>
      <c r="C662" s="2134"/>
      <c r="D662" s="2135">
        <f t="shared" si="10"/>
        <v>0</v>
      </c>
      <c r="E662" s="2134"/>
      <c r="F662" s="2134"/>
      <c r="G662" s="2134"/>
      <c r="H662" s="2134"/>
      <c r="I662" s="2134"/>
      <c r="J662" s="2134"/>
      <c r="K662" s="2655"/>
      <c r="L662" s="2121"/>
    </row>
    <row r="663" spans="1:12" ht="15.75" x14ac:dyDescent="0.25">
      <c r="A663" s="2132"/>
      <c r="B663" s="2133"/>
      <c r="C663" s="2134"/>
      <c r="D663" s="2135">
        <f t="shared" si="10"/>
        <v>0</v>
      </c>
      <c r="E663" s="2134"/>
      <c r="F663" s="2134"/>
      <c r="G663" s="2134"/>
      <c r="H663" s="2134"/>
      <c r="I663" s="2134"/>
      <c r="J663" s="2134"/>
      <c r="K663" s="2655"/>
      <c r="L663" s="2121"/>
    </row>
    <row r="664" spans="1:12" ht="15.75" x14ac:dyDescent="0.25">
      <c r="A664" s="2132"/>
      <c r="B664" s="2133"/>
      <c r="C664" s="2134"/>
      <c r="D664" s="2135">
        <f t="shared" si="10"/>
        <v>0</v>
      </c>
      <c r="E664" s="2134"/>
      <c r="F664" s="2134"/>
      <c r="G664" s="2134"/>
      <c r="H664" s="2134"/>
      <c r="I664" s="2134"/>
      <c r="J664" s="2134"/>
      <c r="K664" s="2655"/>
      <c r="L664" s="2121"/>
    </row>
    <row r="665" spans="1:12" ht="15.75" x14ac:dyDescent="0.25">
      <c r="A665" s="2132"/>
      <c r="B665" s="2133"/>
      <c r="C665" s="2134"/>
      <c r="D665" s="2135">
        <f t="shared" si="10"/>
        <v>0</v>
      </c>
      <c r="E665" s="2134"/>
      <c r="F665" s="2134"/>
      <c r="G665" s="2134"/>
      <c r="H665" s="2134"/>
      <c r="I665" s="2134"/>
      <c r="J665" s="2134"/>
      <c r="K665" s="2655"/>
      <c r="L665" s="2121"/>
    </row>
    <row r="666" spans="1:12" ht="15.75" x14ac:dyDescent="0.25">
      <c r="A666" s="2132"/>
      <c r="B666" s="2133"/>
      <c r="C666" s="2134"/>
      <c r="D666" s="2135">
        <f t="shared" si="10"/>
        <v>0</v>
      </c>
      <c r="E666" s="2134"/>
      <c r="F666" s="2134"/>
      <c r="G666" s="2134"/>
      <c r="H666" s="2134"/>
      <c r="I666" s="2134"/>
      <c r="J666" s="2134"/>
      <c r="K666" s="2655"/>
      <c r="L666" s="2121"/>
    </row>
    <row r="667" spans="1:12" ht="15.75" x14ac:dyDescent="0.25">
      <c r="A667" s="2132"/>
      <c r="B667" s="2133"/>
      <c r="C667" s="2134"/>
      <c r="D667" s="2135">
        <f t="shared" si="10"/>
        <v>0</v>
      </c>
      <c r="E667" s="2134"/>
      <c r="F667" s="2134"/>
      <c r="G667" s="2134"/>
      <c r="H667" s="2134"/>
      <c r="I667" s="2134"/>
      <c r="J667" s="2134"/>
      <c r="K667" s="2655"/>
      <c r="L667" s="2121"/>
    </row>
    <row r="668" spans="1:12" ht="15.75" x14ac:dyDescent="0.25">
      <c r="A668" s="2132"/>
      <c r="B668" s="2133"/>
      <c r="C668" s="2134"/>
      <c r="D668" s="2135">
        <f t="shared" si="10"/>
        <v>0</v>
      </c>
      <c r="E668" s="2134"/>
      <c r="F668" s="2134"/>
      <c r="G668" s="2134"/>
      <c r="H668" s="2134"/>
      <c r="I668" s="2134"/>
      <c r="J668" s="2134"/>
      <c r="K668" s="2655"/>
      <c r="L668" s="2121"/>
    </row>
    <row r="669" spans="1:12" ht="15.75" x14ac:dyDescent="0.25">
      <c r="A669" s="2132"/>
      <c r="B669" s="2133"/>
      <c r="C669" s="2134"/>
      <c r="D669" s="2135">
        <f t="shared" si="10"/>
        <v>0</v>
      </c>
      <c r="E669" s="2134"/>
      <c r="F669" s="2134"/>
      <c r="G669" s="2134"/>
      <c r="H669" s="2134"/>
      <c r="I669" s="2134"/>
      <c r="J669" s="2134"/>
      <c r="K669" s="2655"/>
      <c r="L669" s="2121"/>
    </row>
    <row r="670" spans="1:12" ht="15.75" x14ac:dyDescent="0.25">
      <c r="A670" s="2132"/>
      <c r="B670" s="2133"/>
      <c r="C670" s="2134"/>
      <c r="D670" s="2135">
        <f t="shared" si="10"/>
        <v>0</v>
      </c>
      <c r="E670" s="2134"/>
      <c r="F670" s="2134"/>
      <c r="G670" s="2134"/>
      <c r="H670" s="2134"/>
      <c r="I670" s="2134"/>
      <c r="J670" s="2134"/>
      <c r="K670" s="2655"/>
      <c r="L670" s="2121"/>
    </row>
    <row r="671" spans="1:12" ht="15.75" x14ac:dyDescent="0.25">
      <c r="A671" s="2132"/>
      <c r="B671" s="2133"/>
      <c r="C671" s="2134"/>
      <c r="D671" s="2135">
        <f t="shared" si="10"/>
        <v>0</v>
      </c>
      <c r="E671" s="2134"/>
      <c r="F671" s="2134"/>
      <c r="G671" s="2134"/>
      <c r="H671" s="2134"/>
      <c r="I671" s="2134"/>
      <c r="J671" s="2134"/>
      <c r="K671" s="2655"/>
      <c r="L671" s="2121"/>
    </row>
    <row r="672" spans="1:12" ht="15.75" x14ac:dyDescent="0.25">
      <c r="A672" s="2132"/>
      <c r="B672" s="2133"/>
      <c r="C672" s="2134"/>
      <c r="D672" s="2135">
        <f t="shared" si="10"/>
        <v>0</v>
      </c>
      <c r="E672" s="2134"/>
      <c r="F672" s="2134"/>
      <c r="G672" s="2134"/>
      <c r="H672" s="2134"/>
      <c r="I672" s="2134"/>
      <c r="J672" s="2134"/>
      <c r="K672" s="2655"/>
      <c r="L672" s="2121"/>
    </row>
    <row r="673" spans="1:12" ht="15.75" x14ac:dyDescent="0.25">
      <c r="A673" s="2132"/>
      <c r="B673" s="2133"/>
      <c r="C673" s="2134"/>
      <c r="D673" s="2135">
        <f t="shared" si="10"/>
        <v>0</v>
      </c>
      <c r="E673" s="2134"/>
      <c r="F673" s="2134"/>
      <c r="G673" s="2134"/>
      <c r="H673" s="2134"/>
      <c r="I673" s="2134"/>
      <c r="J673" s="2134"/>
      <c r="K673" s="2655"/>
      <c r="L673" s="2121"/>
    </row>
    <row r="674" spans="1:12" ht="15.75" x14ac:dyDescent="0.25">
      <c r="A674" s="2132"/>
      <c r="B674" s="2133"/>
      <c r="C674" s="2134"/>
      <c r="D674" s="2135">
        <f t="shared" si="10"/>
        <v>0</v>
      </c>
      <c r="E674" s="2134"/>
      <c r="F674" s="2134"/>
      <c r="G674" s="2134"/>
      <c r="H674" s="2134"/>
      <c r="I674" s="2134"/>
      <c r="J674" s="2134"/>
      <c r="K674" s="2655"/>
      <c r="L674" s="2121"/>
    </row>
    <row r="675" spans="1:12" ht="15.75" x14ac:dyDescent="0.25">
      <c r="A675" s="2132"/>
      <c r="B675" s="2133"/>
      <c r="C675" s="2134"/>
      <c r="D675" s="2135">
        <f t="shared" si="10"/>
        <v>0</v>
      </c>
      <c r="E675" s="2134"/>
      <c r="F675" s="2134"/>
      <c r="G675" s="2134"/>
      <c r="H675" s="2134"/>
      <c r="I675" s="2134"/>
      <c r="J675" s="2134"/>
      <c r="K675" s="2655"/>
      <c r="L675" s="2121"/>
    </row>
    <row r="676" spans="1:12" ht="15.75" x14ac:dyDescent="0.25">
      <c r="A676" s="2132"/>
      <c r="B676" s="2133"/>
      <c r="C676" s="2134"/>
      <c r="D676" s="2135">
        <f t="shared" si="10"/>
        <v>0</v>
      </c>
      <c r="E676" s="2134"/>
      <c r="F676" s="2134"/>
      <c r="G676" s="2134"/>
      <c r="H676" s="2134"/>
      <c r="I676" s="2134"/>
      <c r="J676" s="2134"/>
      <c r="K676" s="2655"/>
      <c r="L676" s="2121"/>
    </row>
    <row r="677" spans="1:12" ht="15.75" x14ac:dyDescent="0.25">
      <c r="A677" s="2132"/>
      <c r="B677" s="2133"/>
      <c r="C677" s="2134"/>
      <c r="D677" s="2135">
        <f t="shared" si="10"/>
        <v>0</v>
      </c>
      <c r="E677" s="2134"/>
      <c r="F677" s="2134"/>
      <c r="G677" s="2134"/>
      <c r="H677" s="2134"/>
      <c r="I677" s="2134"/>
      <c r="J677" s="2134"/>
      <c r="K677" s="2655"/>
      <c r="L677" s="2121"/>
    </row>
    <row r="678" spans="1:12" ht="15.75" x14ac:dyDescent="0.25">
      <c r="A678" s="2132"/>
      <c r="B678" s="2133"/>
      <c r="C678" s="2134"/>
      <c r="D678" s="2135">
        <f t="shared" si="10"/>
        <v>0</v>
      </c>
      <c r="E678" s="2134"/>
      <c r="F678" s="2134"/>
      <c r="G678" s="2134"/>
      <c r="H678" s="2134"/>
      <c r="I678" s="2134"/>
      <c r="J678" s="2134"/>
      <c r="K678" s="2655"/>
      <c r="L678" s="2121"/>
    </row>
    <row r="679" spans="1:12" ht="15.75" x14ac:dyDescent="0.25">
      <c r="A679" s="2132"/>
      <c r="B679" s="2133"/>
      <c r="C679" s="2134"/>
      <c r="D679" s="2135">
        <f t="shared" si="10"/>
        <v>0</v>
      </c>
      <c r="E679" s="2134"/>
      <c r="F679" s="2134"/>
      <c r="G679" s="2134"/>
      <c r="H679" s="2134"/>
      <c r="I679" s="2134"/>
      <c r="J679" s="2134"/>
      <c r="K679" s="2655"/>
      <c r="L679" s="2121"/>
    </row>
    <row r="680" spans="1:12" ht="15.75" x14ac:dyDescent="0.25">
      <c r="A680" s="2132"/>
      <c r="B680" s="2133"/>
      <c r="C680" s="2134"/>
      <c r="D680" s="2135">
        <f t="shared" si="10"/>
        <v>0</v>
      </c>
      <c r="E680" s="2134"/>
      <c r="F680" s="2134"/>
      <c r="G680" s="2134"/>
      <c r="H680" s="2134"/>
      <c r="I680" s="2134"/>
      <c r="J680" s="2134"/>
      <c r="K680" s="2655"/>
      <c r="L680" s="2121"/>
    </row>
    <row r="681" spans="1:12" ht="15.75" x14ac:dyDescent="0.25">
      <c r="A681" s="2132"/>
      <c r="B681" s="2133"/>
      <c r="C681" s="2134"/>
      <c r="D681" s="2135">
        <f t="shared" si="10"/>
        <v>0</v>
      </c>
      <c r="E681" s="2134"/>
      <c r="F681" s="2134"/>
      <c r="G681" s="2134"/>
      <c r="H681" s="2134"/>
      <c r="I681" s="2134"/>
      <c r="J681" s="2134"/>
      <c r="K681" s="2655"/>
      <c r="L681" s="2121"/>
    </row>
    <row r="682" spans="1:12" ht="15.75" x14ac:dyDescent="0.25">
      <c r="A682" s="2132"/>
      <c r="B682" s="2133"/>
      <c r="C682" s="2134"/>
      <c r="D682" s="2135">
        <f t="shared" si="10"/>
        <v>0</v>
      </c>
      <c r="E682" s="2134"/>
      <c r="F682" s="2134"/>
      <c r="G682" s="2134"/>
      <c r="H682" s="2134"/>
      <c r="I682" s="2134"/>
      <c r="J682" s="2134"/>
      <c r="K682" s="2655"/>
      <c r="L682" s="2121"/>
    </row>
    <row r="683" spans="1:12" ht="15.75" x14ac:dyDescent="0.25">
      <c r="A683" s="2132"/>
      <c r="B683" s="2133"/>
      <c r="C683" s="2134"/>
      <c r="D683" s="2135">
        <f t="shared" si="10"/>
        <v>0</v>
      </c>
      <c r="E683" s="2134"/>
      <c r="F683" s="2134"/>
      <c r="G683" s="2134"/>
      <c r="H683" s="2134"/>
      <c r="I683" s="2134"/>
      <c r="J683" s="2134"/>
      <c r="K683" s="2655"/>
      <c r="L683" s="2121"/>
    </row>
    <row r="684" spans="1:12" ht="15.75" x14ac:dyDescent="0.25">
      <c r="A684" s="2132"/>
      <c r="B684" s="2133"/>
      <c r="C684" s="2134"/>
      <c r="D684" s="2135">
        <f t="shared" si="10"/>
        <v>0</v>
      </c>
      <c r="E684" s="2134"/>
      <c r="F684" s="2134"/>
      <c r="G684" s="2134"/>
      <c r="H684" s="2134"/>
      <c r="I684" s="2134"/>
      <c r="J684" s="2134"/>
      <c r="K684" s="2655"/>
      <c r="L684" s="2121"/>
    </row>
    <row r="685" spans="1:12" ht="15.75" x14ac:dyDescent="0.25">
      <c r="A685" s="2132"/>
      <c r="B685" s="2133"/>
      <c r="C685" s="2134"/>
      <c r="D685" s="2135">
        <f t="shared" si="10"/>
        <v>0</v>
      </c>
      <c r="E685" s="2134"/>
      <c r="F685" s="2134"/>
      <c r="G685" s="2134"/>
      <c r="H685" s="2134"/>
      <c r="I685" s="2134"/>
      <c r="J685" s="2134"/>
      <c r="K685" s="2655"/>
      <c r="L685" s="2121"/>
    </row>
    <row r="686" spans="1:12" ht="15.75" x14ac:dyDescent="0.25">
      <c r="A686" s="2132"/>
      <c r="B686" s="2133"/>
      <c r="C686" s="2134"/>
      <c r="D686" s="2135">
        <f t="shared" si="10"/>
        <v>0</v>
      </c>
      <c r="E686" s="2134"/>
      <c r="F686" s="2134"/>
      <c r="G686" s="2134"/>
      <c r="H686" s="2134"/>
      <c r="I686" s="2134"/>
      <c r="J686" s="2134"/>
      <c r="K686" s="2655"/>
      <c r="L686" s="2121"/>
    </row>
    <row r="687" spans="1:12" ht="15.75" x14ac:dyDescent="0.25">
      <c r="A687" s="2132"/>
      <c r="B687" s="2133"/>
      <c r="C687" s="2134"/>
      <c r="D687" s="2135">
        <f t="shared" si="10"/>
        <v>0</v>
      </c>
      <c r="E687" s="2134"/>
      <c r="F687" s="2134"/>
      <c r="G687" s="2134"/>
      <c r="H687" s="2134"/>
      <c r="I687" s="2134"/>
      <c r="J687" s="2134"/>
      <c r="K687" s="2655"/>
      <c r="L687" s="2121"/>
    </row>
    <row r="688" spans="1:12" ht="15.75" x14ac:dyDescent="0.25">
      <c r="A688" s="2132"/>
      <c r="B688" s="2133"/>
      <c r="C688" s="2134"/>
      <c r="D688" s="2135">
        <f t="shared" si="10"/>
        <v>0</v>
      </c>
      <c r="E688" s="2134"/>
      <c r="F688" s="2134"/>
      <c r="G688" s="2134"/>
      <c r="H688" s="2134"/>
      <c r="I688" s="2134"/>
      <c r="J688" s="2134"/>
      <c r="K688" s="2655"/>
      <c r="L688" s="2121"/>
    </row>
    <row r="689" spans="1:12" ht="15.75" x14ac:dyDescent="0.25">
      <c r="A689" s="2132"/>
      <c r="B689" s="2133"/>
      <c r="C689" s="2134"/>
      <c r="D689" s="2135">
        <f t="shared" si="10"/>
        <v>0</v>
      </c>
      <c r="E689" s="2134"/>
      <c r="F689" s="2134"/>
      <c r="G689" s="2134"/>
      <c r="H689" s="2134"/>
      <c r="I689" s="2134"/>
      <c r="J689" s="2134"/>
      <c r="K689" s="2655"/>
      <c r="L689" s="2121"/>
    </row>
    <row r="690" spans="1:12" ht="15.75" x14ac:dyDescent="0.25">
      <c r="A690" s="2132"/>
      <c r="B690" s="2133"/>
      <c r="C690" s="2134"/>
      <c r="D690" s="2135">
        <f t="shared" si="10"/>
        <v>0</v>
      </c>
      <c r="E690" s="2134"/>
      <c r="F690" s="2134"/>
      <c r="G690" s="2134"/>
      <c r="H690" s="2134"/>
      <c r="I690" s="2134"/>
      <c r="J690" s="2134"/>
      <c r="K690" s="2655"/>
      <c r="L690" s="2121"/>
    </row>
    <row r="691" spans="1:12" ht="15.75" x14ac:dyDescent="0.25">
      <c r="A691" s="2132"/>
      <c r="B691" s="2133"/>
      <c r="C691" s="2134"/>
      <c r="D691" s="2135">
        <f t="shared" si="10"/>
        <v>0</v>
      </c>
      <c r="E691" s="2134"/>
      <c r="F691" s="2134"/>
      <c r="G691" s="2134"/>
      <c r="H691" s="2134"/>
      <c r="I691" s="2134"/>
      <c r="J691" s="2134"/>
      <c r="K691" s="2655"/>
      <c r="L691" s="2121"/>
    </row>
    <row r="692" spans="1:12" ht="15.75" x14ac:dyDescent="0.25">
      <c r="A692" s="2132"/>
      <c r="B692" s="2133"/>
      <c r="C692" s="2134"/>
      <c r="D692" s="2135">
        <f t="shared" si="10"/>
        <v>0</v>
      </c>
      <c r="E692" s="2134"/>
      <c r="F692" s="2134"/>
      <c r="G692" s="2134"/>
      <c r="H692" s="2134"/>
      <c r="I692" s="2134"/>
      <c r="J692" s="2134"/>
      <c r="K692" s="2655"/>
      <c r="L692" s="2121"/>
    </row>
    <row r="693" spans="1:12" ht="15.75" x14ac:dyDescent="0.25">
      <c r="A693" s="2132"/>
      <c r="B693" s="2133"/>
      <c r="C693" s="2134"/>
      <c r="D693" s="2135">
        <f t="shared" si="10"/>
        <v>0</v>
      </c>
      <c r="E693" s="2134"/>
      <c r="F693" s="2134"/>
      <c r="G693" s="2134"/>
      <c r="H693" s="2134"/>
      <c r="I693" s="2134"/>
      <c r="J693" s="2134"/>
      <c r="K693" s="2655"/>
      <c r="L693" s="2121"/>
    </row>
    <row r="694" spans="1:12" ht="15.75" x14ac:dyDescent="0.25">
      <c r="A694" s="2132"/>
      <c r="B694" s="2133"/>
      <c r="C694" s="2134"/>
      <c r="D694" s="2135">
        <f t="shared" si="10"/>
        <v>0</v>
      </c>
      <c r="E694" s="2134"/>
      <c r="F694" s="2134"/>
      <c r="G694" s="2134"/>
      <c r="H694" s="2134"/>
      <c r="I694" s="2134"/>
      <c r="J694" s="2134"/>
      <c r="K694" s="2655"/>
      <c r="L694" s="2121"/>
    </row>
    <row r="695" spans="1:12" ht="15.75" x14ac:dyDescent="0.25">
      <c r="A695" s="2132"/>
      <c r="B695" s="2133"/>
      <c r="C695" s="2134"/>
      <c r="D695" s="2135">
        <f t="shared" si="10"/>
        <v>0</v>
      </c>
      <c r="E695" s="2134"/>
      <c r="F695" s="2134"/>
      <c r="G695" s="2134"/>
      <c r="H695" s="2134"/>
      <c r="I695" s="2134"/>
      <c r="J695" s="2134"/>
      <c r="K695" s="2655"/>
      <c r="L695" s="2121"/>
    </row>
    <row r="696" spans="1:12" ht="15.75" x14ac:dyDescent="0.25">
      <c r="A696" s="2132"/>
      <c r="B696" s="2133"/>
      <c r="C696" s="2134"/>
      <c r="D696" s="2135">
        <f t="shared" si="10"/>
        <v>0</v>
      </c>
      <c r="E696" s="2134"/>
      <c r="F696" s="2134"/>
      <c r="G696" s="2134"/>
      <c r="H696" s="2134"/>
      <c r="I696" s="2134"/>
      <c r="J696" s="2134"/>
      <c r="K696" s="2655"/>
      <c r="L696" s="2121"/>
    </row>
    <row r="697" spans="1:12" ht="15.75" x14ac:dyDescent="0.25">
      <c r="A697" s="2132"/>
      <c r="B697" s="2133"/>
      <c r="C697" s="2134"/>
      <c r="D697" s="2135">
        <f t="shared" si="10"/>
        <v>0</v>
      </c>
      <c r="E697" s="2134"/>
      <c r="F697" s="2134"/>
      <c r="G697" s="2134"/>
      <c r="H697" s="2134"/>
      <c r="I697" s="2134"/>
      <c r="J697" s="2134"/>
      <c r="K697" s="2655"/>
      <c r="L697" s="2121"/>
    </row>
    <row r="698" spans="1:12" ht="15.75" x14ac:dyDescent="0.25">
      <c r="A698" s="2132"/>
      <c r="B698" s="2133"/>
      <c r="C698" s="2134"/>
      <c r="D698" s="2135">
        <f t="shared" si="10"/>
        <v>0</v>
      </c>
      <c r="E698" s="2134"/>
      <c r="F698" s="2134"/>
      <c r="G698" s="2134"/>
      <c r="H698" s="2134"/>
      <c r="I698" s="2134"/>
      <c r="J698" s="2134"/>
      <c r="K698" s="2655"/>
      <c r="L698" s="2121"/>
    </row>
    <row r="699" spans="1:12" ht="15.75" x14ac:dyDescent="0.25">
      <c r="A699" s="2132"/>
      <c r="B699" s="2133"/>
      <c r="C699" s="2134"/>
      <c r="D699" s="2135">
        <f t="shared" si="10"/>
        <v>0</v>
      </c>
      <c r="E699" s="2134"/>
      <c r="F699" s="2134"/>
      <c r="G699" s="2134"/>
      <c r="H699" s="2134"/>
      <c r="I699" s="2134"/>
      <c r="J699" s="2134"/>
      <c r="K699" s="2655"/>
      <c r="L699" s="2121"/>
    </row>
    <row r="700" spans="1:12" ht="15.75" x14ac:dyDescent="0.25">
      <c r="A700" s="2132"/>
      <c r="B700" s="2133"/>
      <c r="C700" s="2134"/>
      <c r="D700" s="2135">
        <f t="shared" si="10"/>
        <v>0</v>
      </c>
      <c r="E700" s="2134"/>
      <c r="F700" s="2134"/>
      <c r="G700" s="2134"/>
      <c r="H700" s="2134"/>
      <c r="I700" s="2134"/>
      <c r="J700" s="2134"/>
      <c r="K700" s="2655"/>
      <c r="L700" s="2121"/>
    </row>
    <row r="701" spans="1:12" ht="15.75" x14ac:dyDescent="0.25">
      <c r="A701" s="2132"/>
      <c r="B701" s="2133"/>
      <c r="C701" s="2134"/>
      <c r="D701" s="2135">
        <f t="shared" si="10"/>
        <v>0</v>
      </c>
      <c r="E701" s="2134"/>
      <c r="F701" s="2134"/>
      <c r="G701" s="2134"/>
      <c r="H701" s="2134"/>
      <c r="I701" s="2134"/>
      <c r="J701" s="2134"/>
      <c r="K701" s="2655"/>
      <c r="L701" s="2121"/>
    </row>
    <row r="702" spans="1:12" ht="15.75" x14ac:dyDescent="0.25">
      <c r="A702" s="2132"/>
      <c r="B702" s="2133"/>
      <c r="C702" s="2134"/>
      <c r="D702" s="2135">
        <f t="shared" si="10"/>
        <v>0</v>
      </c>
      <c r="E702" s="2134"/>
      <c r="F702" s="2134"/>
      <c r="G702" s="2134"/>
      <c r="H702" s="2134"/>
      <c r="I702" s="2134"/>
      <c r="J702" s="2134"/>
      <c r="K702" s="2655"/>
      <c r="L702" s="2121"/>
    </row>
    <row r="703" spans="1:12" ht="15.75" x14ac:dyDescent="0.25">
      <c r="A703" s="2132"/>
      <c r="B703" s="2133"/>
      <c r="C703" s="2134"/>
      <c r="D703" s="2135">
        <f t="shared" si="10"/>
        <v>0</v>
      </c>
      <c r="E703" s="2134"/>
      <c r="F703" s="2134"/>
      <c r="G703" s="2134"/>
      <c r="H703" s="2134"/>
      <c r="I703" s="2134"/>
      <c r="J703" s="2134"/>
      <c r="K703" s="2655"/>
      <c r="L703" s="2121"/>
    </row>
    <row r="704" spans="1:12" ht="15.75" x14ac:dyDescent="0.25">
      <c r="A704" s="2132"/>
      <c r="B704" s="2133"/>
      <c r="C704" s="2134"/>
      <c r="D704" s="2135">
        <f t="shared" si="10"/>
        <v>0</v>
      </c>
      <c r="E704" s="2134"/>
      <c r="F704" s="2134"/>
      <c r="G704" s="2134"/>
      <c r="H704" s="2134"/>
      <c r="I704" s="2134"/>
      <c r="J704" s="2134"/>
      <c r="K704" s="2655"/>
      <c r="L704" s="2121"/>
    </row>
    <row r="705" spans="1:12" ht="15.75" x14ac:dyDescent="0.25">
      <c r="A705" s="2132"/>
      <c r="B705" s="2133"/>
      <c r="C705" s="2134"/>
      <c r="D705" s="2135">
        <f t="shared" si="10"/>
        <v>0</v>
      </c>
      <c r="E705" s="2134"/>
      <c r="F705" s="2134"/>
      <c r="G705" s="2134"/>
      <c r="H705" s="2134"/>
      <c r="I705" s="2134"/>
      <c r="J705" s="2134"/>
      <c r="K705" s="2655"/>
      <c r="L705" s="2121"/>
    </row>
    <row r="706" spans="1:12" ht="15.75" x14ac:dyDescent="0.25">
      <c r="A706" s="2132"/>
      <c r="B706" s="2133"/>
      <c r="C706" s="2134"/>
      <c r="D706" s="2135">
        <f t="shared" si="10"/>
        <v>0</v>
      </c>
      <c r="E706" s="2134"/>
      <c r="F706" s="2134"/>
      <c r="G706" s="2134"/>
      <c r="H706" s="2134"/>
      <c r="I706" s="2134"/>
      <c r="J706" s="2134"/>
      <c r="K706" s="2655"/>
      <c r="L706" s="2121"/>
    </row>
    <row r="707" spans="1:12" ht="15.75" x14ac:dyDescent="0.25">
      <c r="A707" s="2132"/>
      <c r="B707" s="2133"/>
      <c r="C707" s="2134"/>
      <c r="D707" s="2135">
        <f t="shared" si="10"/>
        <v>0</v>
      </c>
      <c r="E707" s="2134"/>
      <c r="F707" s="2134"/>
      <c r="G707" s="2134"/>
      <c r="H707" s="2134"/>
      <c r="I707" s="2134"/>
      <c r="J707" s="2134"/>
      <c r="K707" s="2655"/>
      <c r="L707" s="2121"/>
    </row>
    <row r="708" spans="1:12" ht="15.75" x14ac:dyDescent="0.25">
      <c r="A708" s="2132"/>
      <c r="B708" s="2133"/>
      <c r="C708" s="2134"/>
      <c r="D708" s="2135">
        <f t="shared" si="10"/>
        <v>0</v>
      </c>
      <c r="E708" s="2134"/>
      <c r="F708" s="2134"/>
      <c r="G708" s="2134"/>
      <c r="H708" s="2134"/>
      <c r="I708" s="2134"/>
      <c r="J708" s="2134"/>
      <c r="K708" s="2655"/>
      <c r="L708" s="2121"/>
    </row>
    <row r="709" spans="1:12" ht="15.75" x14ac:dyDescent="0.25">
      <c r="A709" s="2132"/>
      <c r="B709" s="2133"/>
      <c r="C709" s="2134"/>
      <c r="D709" s="2135">
        <f t="shared" si="10"/>
        <v>0</v>
      </c>
      <c r="E709" s="2134"/>
      <c r="F709" s="2134"/>
      <c r="G709" s="2134"/>
      <c r="H709" s="2134"/>
      <c r="I709" s="2134"/>
      <c r="J709" s="2134"/>
      <c r="K709" s="2655"/>
      <c r="L709" s="2121"/>
    </row>
    <row r="710" spans="1:12" ht="15.75" x14ac:dyDescent="0.25">
      <c r="A710" s="2132"/>
      <c r="B710" s="2133"/>
      <c r="C710" s="2134"/>
      <c r="D710" s="2135">
        <f t="shared" si="10"/>
        <v>0</v>
      </c>
      <c r="E710" s="2134"/>
      <c r="F710" s="2134"/>
      <c r="G710" s="2134"/>
      <c r="H710" s="2134"/>
      <c r="I710" s="2134"/>
      <c r="J710" s="2134"/>
      <c r="K710" s="2655"/>
      <c r="L710" s="2121"/>
    </row>
    <row r="711" spans="1:12" ht="15.75" x14ac:dyDescent="0.25">
      <c r="A711" s="2132"/>
      <c r="B711" s="2133"/>
      <c r="C711" s="2134"/>
      <c r="D711" s="2135">
        <f t="shared" si="10"/>
        <v>0</v>
      </c>
      <c r="E711" s="2134"/>
      <c r="F711" s="2134"/>
      <c r="G711" s="2134"/>
      <c r="H711" s="2134"/>
      <c r="I711" s="2134"/>
      <c r="J711" s="2134"/>
      <c r="K711" s="2655"/>
      <c r="L711" s="2121"/>
    </row>
    <row r="712" spans="1:12" ht="15.75" x14ac:dyDescent="0.25">
      <c r="A712" s="2132"/>
      <c r="B712" s="2133"/>
      <c r="C712" s="2134"/>
      <c r="D712" s="2135">
        <f t="shared" si="10"/>
        <v>0</v>
      </c>
      <c r="E712" s="2134"/>
      <c r="F712" s="2134"/>
      <c r="G712" s="2134"/>
      <c r="H712" s="2134"/>
      <c r="I712" s="2134"/>
      <c r="J712" s="2134"/>
      <c r="K712" s="2655"/>
      <c r="L712" s="2121"/>
    </row>
    <row r="713" spans="1:12" ht="15.75" x14ac:dyDescent="0.25">
      <c r="A713" s="2132"/>
      <c r="B713" s="2133"/>
      <c r="C713" s="2134"/>
      <c r="D713" s="2135">
        <f t="shared" si="10"/>
        <v>0</v>
      </c>
      <c r="E713" s="2134"/>
      <c r="F713" s="2134"/>
      <c r="G713" s="2134"/>
      <c r="H713" s="2134"/>
      <c r="I713" s="2134"/>
      <c r="J713" s="2134"/>
      <c r="K713" s="2655"/>
      <c r="L713" s="2121"/>
    </row>
    <row r="714" spans="1:12" ht="15.75" x14ac:dyDescent="0.25">
      <c r="A714" s="2132"/>
      <c r="B714" s="2133"/>
      <c r="C714" s="2134"/>
      <c r="D714" s="2135">
        <f t="shared" si="10"/>
        <v>0</v>
      </c>
      <c r="E714" s="2134"/>
      <c r="F714" s="2134"/>
      <c r="G714" s="2134"/>
      <c r="H714" s="2134"/>
      <c r="I714" s="2134"/>
      <c r="J714" s="2134"/>
      <c r="K714" s="2655"/>
      <c r="L714" s="2121"/>
    </row>
    <row r="715" spans="1:12" ht="15.75" x14ac:dyDescent="0.25">
      <c r="A715" s="2132"/>
      <c r="B715" s="2133"/>
      <c r="C715" s="2134"/>
      <c r="D715" s="2135">
        <f t="shared" si="10"/>
        <v>0</v>
      </c>
      <c r="E715" s="2134"/>
      <c r="F715" s="2134"/>
      <c r="G715" s="2134"/>
      <c r="H715" s="2134"/>
      <c r="I715" s="2134"/>
      <c r="J715" s="2134"/>
      <c r="K715" s="2655"/>
      <c r="L715" s="2121"/>
    </row>
    <row r="716" spans="1:12" ht="15.75" x14ac:dyDescent="0.25">
      <c r="A716" s="2132"/>
      <c r="B716" s="2133"/>
      <c r="C716" s="2134"/>
      <c r="D716" s="2135">
        <f t="shared" si="10"/>
        <v>0</v>
      </c>
      <c r="E716" s="2134"/>
      <c r="F716" s="2134"/>
      <c r="G716" s="2134"/>
      <c r="H716" s="2134"/>
      <c r="I716" s="2134"/>
      <c r="J716" s="2134"/>
      <c r="K716" s="2655"/>
      <c r="L716" s="2121"/>
    </row>
    <row r="717" spans="1:12" ht="15.75" x14ac:dyDescent="0.25">
      <c r="A717" s="2132"/>
      <c r="B717" s="2133"/>
      <c r="C717" s="2134"/>
      <c r="D717" s="2135">
        <f t="shared" si="10"/>
        <v>0</v>
      </c>
      <c r="E717" s="2134"/>
      <c r="F717" s="2134"/>
      <c r="G717" s="2134"/>
      <c r="H717" s="2134"/>
      <c r="I717" s="2134"/>
      <c r="J717" s="2134"/>
      <c r="K717" s="2655"/>
      <c r="L717" s="2121"/>
    </row>
    <row r="718" spans="1:12" ht="15.75" x14ac:dyDescent="0.25">
      <c r="A718" s="2132"/>
      <c r="B718" s="2133"/>
      <c r="C718" s="2134"/>
      <c r="D718" s="2135">
        <f t="shared" si="10"/>
        <v>0</v>
      </c>
      <c r="E718" s="2134"/>
      <c r="F718" s="2134"/>
      <c r="G718" s="2134"/>
      <c r="H718" s="2134"/>
      <c r="I718" s="2134"/>
      <c r="J718" s="2134"/>
      <c r="K718" s="2655"/>
      <c r="L718" s="2121"/>
    </row>
    <row r="719" spans="1:12" ht="15.75" x14ac:dyDescent="0.25">
      <c r="A719" s="2132"/>
      <c r="B719" s="2133"/>
      <c r="C719" s="2134"/>
      <c r="D719" s="2135">
        <f t="shared" si="10"/>
        <v>0</v>
      </c>
      <c r="E719" s="2134"/>
      <c r="F719" s="2134"/>
      <c r="G719" s="2134"/>
      <c r="H719" s="2134"/>
      <c r="I719" s="2134"/>
      <c r="J719" s="2134"/>
      <c r="K719" s="2655"/>
      <c r="L719" s="2121"/>
    </row>
    <row r="720" spans="1:12" ht="15.75" x14ac:dyDescent="0.25">
      <c r="A720" s="2132"/>
      <c r="B720" s="2133"/>
      <c r="C720" s="2134"/>
      <c r="D720" s="2135">
        <f t="shared" ref="D720:D756" si="11">+C720*(100-E720)/100</f>
        <v>0</v>
      </c>
      <c r="E720" s="2134"/>
      <c r="F720" s="2134"/>
      <c r="G720" s="2134"/>
      <c r="H720" s="2134"/>
      <c r="I720" s="2134"/>
      <c r="J720" s="2134"/>
      <c r="K720" s="2655"/>
      <c r="L720" s="2121"/>
    </row>
    <row r="721" spans="1:12" ht="15.75" x14ac:dyDescent="0.25">
      <c r="A721" s="2132"/>
      <c r="B721" s="2133"/>
      <c r="C721" s="2134"/>
      <c r="D721" s="2135">
        <f t="shared" si="11"/>
        <v>0</v>
      </c>
      <c r="E721" s="2134"/>
      <c r="F721" s="2134"/>
      <c r="G721" s="2134"/>
      <c r="H721" s="2134"/>
      <c r="I721" s="2134"/>
      <c r="J721" s="2134"/>
      <c r="K721" s="2655"/>
      <c r="L721" s="2121"/>
    </row>
    <row r="722" spans="1:12" ht="15.75" x14ac:dyDescent="0.25">
      <c r="A722" s="2132"/>
      <c r="B722" s="2133"/>
      <c r="C722" s="2134"/>
      <c r="D722" s="2135">
        <f t="shared" si="11"/>
        <v>0</v>
      </c>
      <c r="E722" s="2134"/>
      <c r="F722" s="2134"/>
      <c r="G722" s="2134"/>
      <c r="H722" s="2134"/>
      <c r="I722" s="2134"/>
      <c r="J722" s="2134"/>
      <c r="K722" s="2655"/>
      <c r="L722" s="2121"/>
    </row>
    <row r="723" spans="1:12" ht="15.75" x14ac:dyDescent="0.25">
      <c r="A723" s="2132"/>
      <c r="B723" s="2133"/>
      <c r="C723" s="2134"/>
      <c r="D723" s="2135">
        <f t="shared" si="11"/>
        <v>0</v>
      </c>
      <c r="E723" s="2134"/>
      <c r="F723" s="2134"/>
      <c r="G723" s="2134"/>
      <c r="H723" s="2134"/>
      <c r="I723" s="2134"/>
      <c r="J723" s="2134"/>
      <c r="K723" s="2655"/>
      <c r="L723" s="2121"/>
    </row>
    <row r="724" spans="1:12" ht="15.75" x14ac:dyDescent="0.25">
      <c r="A724" s="2132"/>
      <c r="B724" s="2133"/>
      <c r="C724" s="2134"/>
      <c r="D724" s="2135">
        <f t="shared" si="11"/>
        <v>0</v>
      </c>
      <c r="E724" s="2134"/>
      <c r="F724" s="2134"/>
      <c r="G724" s="2134"/>
      <c r="H724" s="2134"/>
      <c r="I724" s="2134"/>
      <c r="J724" s="2134"/>
      <c r="K724" s="2655"/>
      <c r="L724" s="2121"/>
    </row>
    <row r="725" spans="1:12" ht="15.75" x14ac:dyDescent="0.25">
      <c r="A725" s="2132"/>
      <c r="B725" s="2133"/>
      <c r="C725" s="2134"/>
      <c r="D725" s="2135">
        <f t="shared" si="11"/>
        <v>0</v>
      </c>
      <c r="E725" s="2134"/>
      <c r="F725" s="2134"/>
      <c r="G725" s="2134"/>
      <c r="H725" s="2134"/>
      <c r="I725" s="2134"/>
      <c r="J725" s="2134"/>
      <c r="K725" s="2655"/>
      <c r="L725" s="2121"/>
    </row>
    <row r="726" spans="1:12" ht="15.75" x14ac:dyDescent="0.25">
      <c r="A726" s="2132"/>
      <c r="B726" s="2133"/>
      <c r="C726" s="2134"/>
      <c r="D726" s="2135">
        <f t="shared" si="11"/>
        <v>0</v>
      </c>
      <c r="E726" s="2134"/>
      <c r="F726" s="2134"/>
      <c r="G726" s="2134"/>
      <c r="H726" s="2134"/>
      <c r="I726" s="2134"/>
      <c r="J726" s="2134"/>
      <c r="K726" s="2655"/>
      <c r="L726" s="2121"/>
    </row>
    <row r="727" spans="1:12" ht="15.75" x14ac:dyDescent="0.25">
      <c r="A727" s="2132"/>
      <c r="B727" s="2133"/>
      <c r="C727" s="2134"/>
      <c r="D727" s="2135">
        <f t="shared" si="11"/>
        <v>0</v>
      </c>
      <c r="E727" s="2134"/>
      <c r="F727" s="2134"/>
      <c r="G727" s="2134"/>
      <c r="H727" s="2134"/>
      <c r="I727" s="2134"/>
      <c r="J727" s="2134"/>
      <c r="K727" s="2655"/>
      <c r="L727" s="2121"/>
    </row>
    <row r="728" spans="1:12" ht="15.75" x14ac:dyDescent="0.25">
      <c r="A728" s="2132"/>
      <c r="B728" s="2133"/>
      <c r="C728" s="2134"/>
      <c r="D728" s="2135">
        <f t="shared" si="11"/>
        <v>0</v>
      </c>
      <c r="E728" s="2134"/>
      <c r="F728" s="2134"/>
      <c r="G728" s="2134"/>
      <c r="H728" s="2134"/>
      <c r="I728" s="2134"/>
      <c r="J728" s="2134"/>
      <c r="K728" s="2655"/>
      <c r="L728" s="2121"/>
    </row>
    <row r="729" spans="1:12" ht="15.75" x14ac:dyDescent="0.25">
      <c r="A729" s="2132"/>
      <c r="B729" s="2133"/>
      <c r="C729" s="2134"/>
      <c r="D729" s="2135">
        <f t="shared" si="11"/>
        <v>0</v>
      </c>
      <c r="E729" s="2134"/>
      <c r="F729" s="2134"/>
      <c r="G729" s="2134"/>
      <c r="H729" s="2134"/>
      <c r="I729" s="2134"/>
      <c r="J729" s="2134"/>
      <c r="K729" s="2655"/>
      <c r="L729" s="2121"/>
    </row>
    <row r="730" spans="1:12" ht="15.75" x14ac:dyDescent="0.25">
      <c r="A730" s="2132"/>
      <c r="B730" s="2133"/>
      <c r="C730" s="2134"/>
      <c r="D730" s="2135">
        <f t="shared" si="11"/>
        <v>0</v>
      </c>
      <c r="E730" s="2134"/>
      <c r="F730" s="2134"/>
      <c r="G730" s="2134"/>
      <c r="H730" s="2134"/>
      <c r="I730" s="2134"/>
      <c r="J730" s="2134"/>
      <c r="K730" s="2655"/>
      <c r="L730" s="2121"/>
    </row>
    <row r="731" spans="1:12" ht="15.75" x14ac:dyDescent="0.25">
      <c r="A731" s="2132"/>
      <c r="B731" s="2133"/>
      <c r="C731" s="2134"/>
      <c r="D731" s="2135">
        <f t="shared" si="11"/>
        <v>0</v>
      </c>
      <c r="E731" s="2134"/>
      <c r="F731" s="2134"/>
      <c r="G731" s="2134"/>
      <c r="H731" s="2134"/>
      <c r="I731" s="2134"/>
      <c r="J731" s="2134"/>
      <c r="K731" s="2655"/>
      <c r="L731" s="2121"/>
    </row>
    <row r="732" spans="1:12" ht="15.75" x14ac:dyDescent="0.25">
      <c r="A732" s="2132"/>
      <c r="B732" s="2133"/>
      <c r="C732" s="2134"/>
      <c r="D732" s="2135">
        <f t="shared" si="11"/>
        <v>0</v>
      </c>
      <c r="E732" s="2134"/>
      <c r="F732" s="2134"/>
      <c r="G732" s="2134"/>
      <c r="H732" s="2134"/>
      <c r="I732" s="2134"/>
      <c r="J732" s="2134"/>
      <c r="K732" s="2655"/>
      <c r="L732" s="2121"/>
    </row>
    <row r="733" spans="1:12" ht="15.75" x14ac:dyDescent="0.25">
      <c r="A733" s="2132"/>
      <c r="B733" s="2133"/>
      <c r="C733" s="2134"/>
      <c r="D733" s="2135">
        <f t="shared" si="11"/>
        <v>0</v>
      </c>
      <c r="E733" s="2134"/>
      <c r="F733" s="2134"/>
      <c r="G733" s="2134"/>
      <c r="H733" s="2134"/>
      <c r="I733" s="2134"/>
      <c r="J733" s="2134"/>
      <c r="K733" s="2655"/>
      <c r="L733" s="2121"/>
    </row>
    <row r="734" spans="1:12" ht="15.75" x14ac:dyDescent="0.25">
      <c r="A734" s="2132"/>
      <c r="B734" s="2133"/>
      <c r="C734" s="2134"/>
      <c r="D734" s="2135">
        <f t="shared" si="11"/>
        <v>0</v>
      </c>
      <c r="E734" s="2134"/>
      <c r="F734" s="2134"/>
      <c r="G734" s="2134"/>
      <c r="H734" s="2134"/>
      <c r="I734" s="2134"/>
      <c r="J734" s="2134"/>
      <c r="K734" s="2655"/>
      <c r="L734" s="2121"/>
    </row>
    <row r="735" spans="1:12" ht="15.75" x14ac:dyDescent="0.25">
      <c r="A735" s="2132"/>
      <c r="B735" s="2133"/>
      <c r="C735" s="2134"/>
      <c r="D735" s="2135">
        <f t="shared" si="11"/>
        <v>0</v>
      </c>
      <c r="E735" s="2134"/>
      <c r="F735" s="2134"/>
      <c r="G735" s="2134"/>
      <c r="H735" s="2134"/>
      <c r="I735" s="2134"/>
      <c r="J735" s="2134"/>
      <c r="K735" s="2655"/>
      <c r="L735" s="2121"/>
    </row>
    <row r="736" spans="1:12" ht="15.75" x14ac:dyDescent="0.25">
      <c r="A736" s="2132"/>
      <c r="B736" s="2133"/>
      <c r="C736" s="2134"/>
      <c r="D736" s="2135">
        <f t="shared" si="11"/>
        <v>0</v>
      </c>
      <c r="E736" s="2134"/>
      <c r="F736" s="2134"/>
      <c r="G736" s="2134"/>
      <c r="H736" s="2134"/>
      <c r="I736" s="2134"/>
      <c r="J736" s="2134"/>
      <c r="K736" s="2655"/>
      <c r="L736" s="2121"/>
    </row>
    <row r="737" spans="1:12" ht="15.75" x14ac:dyDescent="0.25">
      <c r="A737" s="2132"/>
      <c r="B737" s="2133"/>
      <c r="C737" s="2134"/>
      <c r="D737" s="2135">
        <f t="shared" si="11"/>
        <v>0</v>
      </c>
      <c r="E737" s="2134"/>
      <c r="F737" s="2134"/>
      <c r="G737" s="2134"/>
      <c r="H737" s="2134"/>
      <c r="I737" s="2134"/>
      <c r="J737" s="2134"/>
      <c r="K737" s="2655"/>
      <c r="L737" s="2121"/>
    </row>
    <row r="738" spans="1:12" ht="15.75" x14ac:dyDescent="0.25">
      <c r="A738" s="2132"/>
      <c r="B738" s="2133"/>
      <c r="C738" s="2134"/>
      <c r="D738" s="2135">
        <f t="shared" si="11"/>
        <v>0</v>
      </c>
      <c r="E738" s="2134"/>
      <c r="F738" s="2134"/>
      <c r="G738" s="2134"/>
      <c r="H738" s="2134"/>
      <c r="I738" s="2134"/>
      <c r="J738" s="2134"/>
      <c r="K738" s="2655"/>
      <c r="L738" s="2121"/>
    </row>
    <row r="739" spans="1:12" ht="15.75" x14ac:dyDescent="0.25">
      <c r="A739" s="2132"/>
      <c r="B739" s="2133"/>
      <c r="C739" s="2134"/>
      <c r="D739" s="2135">
        <f t="shared" si="11"/>
        <v>0</v>
      </c>
      <c r="E739" s="2134"/>
      <c r="F739" s="2134"/>
      <c r="G739" s="2134"/>
      <c r="H739" s="2134"/>
      <c r="I739" s="2134"/>
      <c r="J739" s="2134"/>
      <c r="K739" s="2655"/>
      <c r="L739" s="2121"/>
    </row>
    <row r="740" spans="1:12" ht="15.75" x14ac:dyDescent="0.25">
      <c r="A740" s="2132"/>
      <c r="B740" s="2133"/>
      <c r="C740" s="2134"/>
      <c r="D740" s="2135">
        <f t="shared" si="11"/>
        <v>0</v>
      </c>
      <c r="E740" s="2134"/>
      <c r="F740" s="2134"/>
      <c r="G740" s="2134"/>
      <c r="H740" s="2134"/>
      <c r="I740" s="2134"/>
      <c r="J740" s="2134"/>
      <c r="K740" s="2655"/>
      <c r="L740" s="2121"/>
    </row>
    <row r="741" spans="1:12" ht="15.75" x14ac:dyDescent="0.25">
      <c r="A741" s="2132"/>
      <c r="B741" s="2133"/>
      <c r="C741" s="2134"/>
      <c r="D741" s="2135">
        <f t="shared" si="11"/>
        <v>0</v>
      </c>
      <c r="E741" s="2134"/>
      <c r="F741" s="2134"/>
      <c r="G741" s="2134"/>
      <c r="H741" s="2134"/>
      <c r="I741" s="2134"/>
      <c r="J741" s="2134"/>
      <c r="K741" s="2655"/>
      <c r="L741" s="2121"/>
    </row>
    <row r="742" spans="1:12" ht="15.75" x14ac:dyDescent="0.25">
      <c r="A742" s="2132"/>
      <c r="B742" s="2133"/>
      <c r="C742" s="2134"/>
      <c r="D742" s="2135">
        <f t="shared" si="11"/>
        <v>0</v>
      </c>
      <c r="E742" s="2134"/>
      <c r="F742" s="2134"/>
      <c r="G742" s="2134"/>
      <c r="H742" s="2134"/>
      <c r="I742" s="2134"/>
      <c r="J742" s="2134"/>
      <c r="K742" s="2655"/>
      <c r="L742" s="2121"/>
    </row>
    <row r="743" spans="1:12" ht="15.75" x14ac:dyDescent="0.25">
      <c r="A743" s="2132"/>
      <c r="B743" s="2133"/>
      <c r="C743" s="2134"/>
      <c r="D743" s="2135">
        <f t="shared" si="11"/>
        <v>0</v>
      </c>
      <c r="E743" s="2134"/>
      <c r="F743" s="2134"/>
      <c r="G743" s="2134"/>
      <c r="H743" s="2134"/>
      <c r="I743" s="2134"/>
      <c r="J743" s="2134"/>
      <c r="K743" s="2655"/>
      <c r="L743" s="2121"/>
    </row>
    <row r="744" spans="1:12" ht="15.75" x14ac:dyDescent="0.25">
      <c r="A744" s="2132"/>
      <c r="B744" s="2133"/>
      <c r="C744" s="2134"/>
      <c r="D744" s="2135">
        <f t="shared" si="11"/>
        <v>0</v>
      </c>
      <c r="E744" s="2134"/>
      <c r="F744" s="2134"/>
      <c r="G744" s="2134"/>
      <c r="H744" s="2134"/>
      <c r="I744" s="2134"/>
      <c r="J744" s="2134"/>
      <c r="K744" s="2655"/>
      <c r="L744" s="2121"/>
    </row>
    <row r="745" spans="1:12" ht="15.75" x14ac:dyDescent="0.25">
      <c r="A745" s="2132"/>
      <c r="B745" s="2133"/>
      <c r="C745" s="2134"/>
      <c r="D745" s="2135">
        <f t="shared" si="11"/>
        <v>0</v>
      </c>
      <c r="E745" s="2134"/>
      <c r="F745" s="2134"/>
      <c r="G745" s="2134"/>
      <c r="H745" s="2134"/>
      <c r="I745" s="2134"/>
      <c r="J745" s="2134"/>
      <c r="K745" s="2655"/>
      <c r="L745" s="2121"/>
    </row>
    <row r="746" spans="1:12" ht="15.75" x14ac:dyDescent="0.25">
      <c r="A746" s="2132"/>
      <c r="B746" s="2133"/>
      <c r="C746" s="2134"/>
      <c r="D746" s="2135">
        <f t="shared" si="11"/>
        <v>0</v>
      </c>
      <c r="E746" s="2134"/>
      <c r="F746" s="2134"/>
      <c r="G746" s="2134"/>
      <c r="H746" s="2134"/>
      <c r="I746" s="2134"/>
      <c r="J746" s="2134"/>
      <c r="K746" s="2655"/>
      <c r="L746" s="2121"/>
    </row>
    <row r="747" spans="1:12" ht="15.75" x14ac:dyDescent="0.25">
      <c r="A747" s="2132"/>
      <c r="B747" s="2133"/>
      <c r="C747" s="2134"/>
      <c r="D747" s="2135">
        <f t="shared" si="11"/>
        <v>0</v>
      </c>
      <c r="E747" s="2134"/>
      <c r="F747" s="2134"/>
      <c r="G747" s="2134"/>
      <c r="H747" s="2134"/>
      <c r="I747" s="2134"/>
      <c r="J747" s="2134"/>
      <c r="K747" s="2655"/>
      <c r="L747" s="2121"/>
    </row>
    <row r="748" spans="1:12" ht="15.75" x14ac:dyDescent="0.25">
      <c r="A748" s="2132"/>
      <c r="B748" s="2133"/>
      <c r="C748" s="2134"/>
      <c r="D748" s="2135">
        <f t="shared" si="11"/>
        <v>0</v>
      </c>
      <c r="E748" s="2134"/>
      <c r="F748" s="2134"/>
      <c r="G748" s="2134"/>
      <c r="H748" s="2134"/>
      <c r="I748" s="2134"/>
      <c r="J748" s="2134"/>
      <c r="K748" s="2655"/>
      <c r="L748" s="2121"/>
    </row>
    <row r="749" spans="1:12" ht="15.75" x14ac:dyDescent="0.25">
      <c r="A749" s="2132"/>
      <c r="B749" s="2133"/>
      <c r="C749" s="2134"/>
      <c r="D749" s="2135">
        <f t="shared" si="11"/>
        <v>0</v>
      </c>
      <c r="E749" s="2134"/>
      <c r="F749" s="2134"/>
      <c r="G749" s="2134"/>
      <c r="H749" s="2134"/>
      <c r="I749" s="2134"/>
      <c r="J749" s="2134"/>
      <c r="K749" s="2655"/>
      <c r="L749" s="2121"/>
    </row>
    <row r="750" spans="1:12" ht="15.75" x14ac:dyDescent="0.25">
      <c r="A750" s="2132"/>
      <c r="B750" s="2133"/>
      <c r="C750" s="2134"/>
      <c r="D750" s="2135">
        <f t="shared" si="11"/>
        <v>0</v>
      </c>
      <c r="E750" s="2134"/>
      <c r="F750" s="2134"/>
      <c r="G750" s="2134"/>
      <c r="H750" s="2134"/>
      <c r="I750" s="2134"/>
      <c r="J750" s="2134"/>
      <c r="K750" s="2655"/>
      <c r="L750" s="2121"/>
    </row>
    <row r="751" spans="1:12" ht="15.75" x14ac:dyDescent="0.25">
      <c r="A751" s="2132"/>
      <c r="B751" s="2133"/>
      <c r="C751" s="2134"/>
      <c r="D751" s="2135">
        <f t="shared" si="11"/>
        <v>0</v>
      </c>
      <c r="E751" s="2134"/>
      <c r="F751" s="2134"/>
      <c r="G751" s="2134"/>
      <c r="H751" s="2134"/>
      <c r="I751" s="2134"/>
      <c r="J751" s="2134"/>
      <c r="K751" s="2655"/>
      <c r="L751" s="2121"/>
    </row>
    <row r="752" spans="1:12" ht="15.75" x14ac:dyDescent="0.25">
      <c r="A752" s="2132"/>
      <c r="B752" s="2133"/>
      <c r="C752" s="2134"/>
      <c r="D752" s="2135">
        <f t="shared" si="11"/>
        <v>0</v>
      </c>
      <c r="E752" s="2134"/>
      <c r="F752" s="2134"/>
      <c r="G752" s="2134"/>
      <c r="H752" s="2134"/>
      <c r="I752" s="2134"/>
      <c r="J752" s="2134"/>
      <c r="K752" s="2655"/>
      <c r="L752" s="2121"/>
    </row>
    <row r="753" spans="1:12" ht="15.75" x14ac:dyDescent="0.25">
      <c r="A753" s="2132"/>
      <c r="B753" s="2133"/>
      <c r="C753" s="2134"/>
      <c r="D753" s="2135">
        <f t="shared" si="11"/>
        <v>0</v>
      </c>
      <c r="E753" s="2134"/>
      <c r="F753" s="2134"/>
      <c r="G753" s="2134"/>
      <c r="H753" s="2134"/>
      <c r="I753" s="2134"/>
      <c r="J753" s="2134"/>
      <c r="K753" s="2655"/>
      <c r="L753" s="2121"/>
    </row>
    <row r="754" spans="1:12" ht="15.75" x14ac:dyDescent="0.25">
      <c r="A754" s="2132"/>
      <c r="B754" s="2133"/>
      <c r="C754" s="2134"/>
      <c r="D754" s="2135">
        <f t="shared" si="11"/>
        <v>0</v>
      </c>
      <c r="E754" s="2134"/>
      <c r="F754" s="2134"/>
      <c r="G754" s="2134"/>
      <c r="H754" s="2134"/>
      <c r="I754" s="2134"/>
      <c r="J754" s="2134"/>
      <c r="K754" s="2655"/>
      <c r="L754" s="2121"/>
    </row>
    <row r="755" spans="1:12" ht="15.75" x14ac:dyDescent="0.25">
      <c r="A755" s="2132"/>
      <c r="B755" s="2133"/>
      <c r="C755" s="2134"/>
      <c r="D755" s="2135">
        <f t="shared" si="11"/>
        <v>0</v>
      </c>
      <c r="E755" s="2134"/>
      <c r="F755" s="2134"/>
      <c r="G755" s="2134"/>
      <c r="H755" s="2134"/>
      <c r="I755" s="2134"/>
      <c r="J755" s="2134"/>
      <c r="K755" s="2655"/>
      <c r="L755" s="2121"/>
    </row>
    <row r="756" spans="1:12" ht="15.75" x14ac:dyDescent="0.25">
      <c r="A756" s="2132"/>
      <c r="B756" s="2133"/>
      <c r="C756" s="2134"/>
      <c r="D756" s="2135">
        <f t="shared" si="11"/>
        <v>0</v>
      </c>
      <c r="E756" s="2134"/>
      <c r="F756" s="2134"/>
      <c r="G756" s="2134"/>
      <c r="H756" s="2134"/>
      <c r="I756" s="2134"/>
      <c r="J756" s="2134"/>
      <c r="K756" s="2655"/>
      <c r="L756" s="2121"/>
    </row>
    <row r="757" spans="1:12" ht="15.75" x14ac:dyDescent="0.25">
      <c r="A757" s="2132"/>
      <c r="B757" s="2133"/>
      <c r="C757" s="2134"/>
      <c r="D757" s="2135">
        <f>+C757*(100-E757)/100</f>
        <v>0</v>
      </c>
      <c r="E757" s="2134"/>
      <c r="F757" s="2134"/>
      <c r="G757" s="2134"/>
      <c r="H757" s="2134"/>
      <c r="I757" s="2134"/>
      <c r="J757" s="2134"/>
      <c r="K757" s="2655"/>
      <c r="L757" s="2121"/>
    </row>
    <row r="758" spans="1:12" ht="15.75" x14ac:dyDescent="0.25">
      <c r="A758" s="2132"/>
      <c r="B758" s="2133"/>
      <c r="C758" s="2134"/>
      <c r="D758" s="2135">
        <f>+C758*(100-E758)/100</f>
        <v>0</v>
      </c>
      <c r="E758" s="2134"/>
      <c r="F758" s="2134"/>
      <c r="G758" s="2134"/>
      <c r="H758" s="2134"/>
      <c r="I758" s="2134"/>
      <c r="J758" s="2134"/>
      <c r="K758" s="2655"/>
      <c r="L758" s="2121"/>
    </row>
    <row r="759" spans="1:12" ht="15.75" x14ac:dyDescent="0.25">
      <c r="A759" s="2132"/>
      <c r="B759" s="2133"/>
      <c r="C759" s="2134"/>
      <c r="D759" s="2135">
        <f>+C759*(100-E759)/100</f>
        <v>0</v>
      </c>
      <c r="E759" s="2134"/>
      <c r="F759" s="2134"/>
      <c r="G759" s="2134"/>
      <c r="H759" s="2134"/>
      <c r="I759" s="2134"/>
      <c r="J759" s="2134"/>
      <c r="K759" s="2655"/>
      <c r="L759" s="2121"/>
    </row>
    <row r="760" spans="1:12" ht="15.75" x14ac:dyDescent="0.25">
      <c r="A760" s="2132"/>
      <c r="B760" s="2133"/>
      <c r="C760" s="2134"/>
      <c r="D760" s="2135">
        <f>+C760*(100-E760)/100</f>
        <v>0</v>
      </c>
      <c r="E760" s="2134"/>
      <c r="F760" s="2134"/>
      <c r="G760" s="2134"/>
      <c r="H760" s="2134"/>
      <c r="I760" s="2134"/>
      <c r="J760" s="2134"/>
      <c r="K760" s="2655"/>
      <c r="L760" s="2121"/>
    </row>
    <row r="761" spans="1:12" ht="15.75" x14ac:dyDescent="0.25">
      <c r="A761" s="2132"/>
      <c r="B761" s="2133"/>
      <c r="C761" s="2134"/>
      <c r="D761" s="2135">
        <f>+C761*(100-E761)/100</f>
        <v>0</v>
      </c>
      <c r="E761" s="2134"/>
      <c r="F761" s="2134"/>
      <c r="G761" s="2134"/>
      <c r="H761" s="2134"/>
      <c r="I761" s="2134"/>
      <c r="J761" s="2134"/>
      <c r="K761" s="2655"/>
      <c r="L761" s="2121"/>
    </row>
  </sheetData>
  <autoFilter ref="B6:K761"/>
  <mergeCells count="27">
    <mergeCell ref="A16:A17"/>
    <mergeCell ref="C15:J15"/>
    <mergeCell ref="A3:B3"/>
    <mergeCell ref="C3:F3"/>
    <mergeCell ref="G3:H3"/>
    <mergeCell ref="I3:J3"/>
    <mergeCell ref="A4:B4"/>
    <mergeCell ref="C4:F4"/>
    <mergeCell ref="G4:H4"/>
    <mergeCell ref="I4:J4"/>
    <mergeCell ref="A5:B5"/>
    <mergeCell ref="C5:F5"/>
    <mergeCell ref="G5:H5"/>
    <mergeCell ref="I5:J5"/>
    <mergeCell ref="A1:L1"/>
    <mergeCell ref="A2:B2"/>
    <mergeCell ref="C2:F2"/>
    <mergeCell ref="G2:H2"/>
    <mergeCell ref="I2:J2"/>
    <mergeCell ref="K2:L2"/>
    <mergeCell ref="C34:J34"/>
    <mergeCell ref="K3:L3"/>
    <mergeCell ref="K4:L4"/>
    <mergeCell ref="K5:L5"/>
    <mergeCell ref="C7:J7"/>
    <mergeCell ref="C31:J31"/>
    <mergeCell ref="C20:J20"/>
  </mergeCells>
  <pageMargins left="0.7" right="0.7" top="0.75" bottom="0.75" header="0.3" footer="0.3"/>
  <pageSetup paperSize="9"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filterMode="1">
    <tabColor rgb="FFFF0000"/>
  </sheetPr>
  <dimension ref="A1:M164"/>
  <sheetViews>
    <sheetView workbookViewId="0">
      <pane ySplit="6" topLeftCell="A90" activePane="bottomLeft" state="frozen"/>
      <selection activeCell="C163" sqref="C163:J163"/>
      <selection pane="bottomLeft" activeCell="C94" sqref="C94:J94"/>
    </sheetView>
  </sheetViews>
  <sheetFormatPr defaultRowHeight="15.75" x14ac:dyDescent="0.25"/>
  <cols>
    <col min="1" max="1" width="11" style="24" customWidth="1"/>
    <col min="2" max="7" width="10.140625" style="23" customWidth="1"/>
    <col min="8" max="8" width="12.42578125" style="23" customWidth="1"/>
    <col min="9" max="9" width="15.85546875" style="23" customWidth="1"/>
    <col min="10" max="10" width="13.42578125" style="23" customWidth="1"/>
    <col min="11" max="11" width="13.42578125" style="2453" customWidth="1"/>
    <col min="12" max="12" width="54.85546875" style="3" customWidth="1"/>
    <col min="13" max="16384" width="9.140625" style="10"/>
  </cols>
  <sheetData>
    <row r="1" spans="1:13" s="2" customFormat="1" ht="30.75" customHeight="1" thickTop="1" x14ac:dyDescent="0.25">
      <c r="A1" s="3465" t="s">
        <v>562</v>
      </c>
      <c r="B1" s="3466"/>
      <c r="C1" s="3466"/>
      <c r="D1" s="3466"/>
      <c r="E1" s="3466"/>
      <c r="F1" s="3466"/>
      <c r="G1" s="3466"/>
      <c r="H1" s="3466"/>
      <c r="I1" s="3466"/>
      <c r="J1" s="3466"/>
      <c r="K1" s="3466"/>
      <c r="L1" s="3467"/>
      <c r="M1" s="1"/>
    </row>
    <row r="2" spans="1:13" s="5" customFormat="1" ht="20.25" customHeight="1" x14ac:dyDescent="0.25">
      <c r="A2" s="3463" t="s">
        <v>259</v>
      </c>
      <c r="B2" s="3464"/>
      <c r="C2" s="3482">
        <f>+(25+118+43)*25</f>
        <v>4650</v>
      </c>
      <c r="D2" s="3505"/>
      <c r="E2" s="3505"/>
      <c r="F2" s="3483"/>
      <c r="G2" s="3461"/>
      <c r="H2" s="3462"/>
      <c r="I2" s="3437" t="s">
        <v>260</v>
      </c>
      <c r="J2" s="3438"/>
      <c r="K2" s="4229">
        <v>8</v>
      </c>
      <c r="L2" s="4230"/>
      <c r="M2" s="4"/>
    </row>
    <row r="3" spans="1:13" s="5" customFormat="1" ht="20.25" customHeight="1" x14ac:dyDescent="0.25">
      <c r="A3" s="3463" t="s">
        <v>261</v>
      </c>
      <c r="B3" s="3464"/>
      <c r="C3" s="3482" t="s">
        <v>279</v>
      </c>
      <c r="D3" s="3505"/>
      <c r="E3" s="3505"/>
      <c r="F3" s="3483"/>
      <c r="G3" s="3440"/>
      <c r="H3" s="3441"/>
      <c r="I3" s="3437" t="s">
        <v>262</v>
      </c>
      <c r="J3" s="3438"/>
      <c r="K3" s="4229">
        <v>112</v>
      </c>
      <c r="L3" s="4230"/>
      <c r="M3" s="4"/>
    </row>
    <row r="4" spans="1:13" s="5" customFormat="1" ht="20.25" customHeight="1" x14ac:dyDescent="0.25">
      <c r="A4" s="3463" t="s">
        <v>263</v>
      </c>
      <c r="B4" s="3464"/>
      <c r="C4" s="3482" t="s">
        <v>3007</v>
      </c>
      <c r="D4" s="3505"/>
      <c r="E4" s="3505"/>
      <c r="F4" s="3483"/>
      <c r="G4" s="3440"/>
      <c r="H4" s="3441"/>
      <c r="I4" s="3437" t="s">
        <v>264</v>
      </c>
      <c r="J4" s="3438"/>
      <c r="K4" s="4229" t="s">
        <v>4057</v>
      </c>
      <c r="L4" s="4230"/>
      <c r="M4" s="4"/>
    </row>
    <row r="5" spans="1:13" s="5" customFormat="1" ht="68.25" customHeight="1" thickBot="1" x14ac:dyDescent="0.3">
      <c r="A5" s="3448" t="s">
        <v>265</v>
      </c>
      <c r="B5" s="3449"/>
      <c r="C5" s="3742" t="s">
        <v>4056</v>
      </c>
      <c r="D5" s="4021"/>
      <c r="E5" s="4021"/>
      <c r="F5" s="3743"/>
      <c r="G5" s="3440"/>
      <c r="H5" s="3441"/>
      <c r="I5" s="3437" t="s">
        <v>397</v>
      </c>
      <c r="J5" s="3438"/>
      <c r="K5" s="4423" t="s">
        <v>2086</v>
      </c>
      <c r="L5" s="4424"/>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3" ht="66" hidden="1" customHeight="1" thickTop="1" x14ac:dyDescent="0.25">
      <c r="A7" s="19">
        <v>41432</v>
      </c>
      <c r="B7" s="422" t="s">
        <v>62</v>
      </c>
      <c r="C7" s="4428" t="s">
        <v>1204</v>
      </c>
      <c r="D7" s="3649"/>
      <c r="E7" s="3649"/>
      <c r="F7" s="3649"/>
      <c r="G7" s="3649"/>
      <c r="H7" s="3649"/>
      <c r="I7" s="3649"/>
      <c r="J7" s="3650"/>
      <c r="K7" s="2835" t="s">
        <v>1908</v>
      </c>
      <c r="L7" s="1029" t="s">
        <v>1908</v>
      </c>
    </row>
    <row r="8" spans="1:13" ht="19.5" customHeight="1" thickTop="1" x14ac:dyDescent="0.25">
      <c r="A8" s="3459">
        <v>41434</v>
      </c>
      <c r="B8" s="11" t="s">
        <v>186</v>
      </c>
      <c r="C8" s="109"/>
      <c r="D8" s="110"/>
      <c r="E8" s="109"/>
      <c r="F8" s="109"/>
      <c r="G8" s="109"/>
      <c r="H8" s="109">
        <v>5620</v>
      </c>
      <c r="I8" s="109">
        <v>77</v>
      </c>
      <c r="J8" s="109"/>
      <c r="K8" s="2459"/>
      <c r="L8" s="3" t="s">
        <v>328</v>
      </c>
    </row>
    <row r="9" spans="1:13" ht="21.75" customHeight="1" x14ac:dyDescent="0.25">
      <c r="A9" s="3460"/>
      <c r="B9" s="11" t="s">
        <v>186</v>
      </c>
      <c r="C9" s="109"/>
      <c r="D9" s="110"/>
      <c r="E9" s="109"/>
      <c r="F9" s="109"/>
      <c r="G9" s="109"/>
      <c r="H9" s="109"/>
      <c r="I9" s="109"/>
      <c r="J9" s="109">
        <v>5495</v>
      </c>
      <c r="K9" s="2459"/>
      <c r="L9" s="3" t="s">
        <v>1205</v>
      </c>
    </row>
    <row r="10" spans="1:13" ht="21.75" customHeight="1" x14ac:dyDescent="0.25">
      <c r="A10" s="3459">
        <v>41435</v>
      </c>
      <c r="B10" s="11" t="s">
        <v>186</v>
      </c>
      <c r="C10" s="109"/>
      <c r="D10" s="110"/>
      <c r="E10" s="109"/>
      <c r="F10" s="109"/>
      <c r="G10" s="109"/>
      <c r="H10" s="23">
        <v>5705</v>
      </c>
      <c r="I10" s="23">
        <v>100</v>
      </c>
      <c r="J10" s="109"/>
      <c r="K10" s="2459"/>
      <c r="L10" s="3" t="s">
        <v>330</v>
      </c>
    </row>
    <row r="11" spans="1:13" ht="21.75" customHeight="1" x14ac:dyDescent="0.25">
      <c r="A11" s="3654"/>
      <c r="B11" s="11" t="s">
        <v>186</v>
      </c>
      <c r="D11" s="110"/>
      <c r="J11" s="23">
        <v>5625</v>
      </c>
      <c r="L11" s="3" t="s">
        <v>1206</v>
      </c>
    </row>
    <row r="12" spans="1:13" ht="20.100000000000001" customHeight="1" x14ac:dyDescent="0.25">
      <c r="A12" s="3460"/>
      <c r="B12" s="11" t="s">
        <v>96</v>
      </c>
      <c r="C12" s="3470" t="s">
        <v>196</v>
      </c>
      <c r="D12" s="3471"/>
      <c r="E12" s="3471"/>
      <c r="F12" s="3471"/>
      <c r="G12" s="3471"/>
      <c r="H12" s="3471"/>
      <c r="I12" s="3471"/>
      <c r="J12" s="3472"/>
      <c r="K12" s="2462"/>
    </row>
    <row r="13" spans="1:13" ht="20.100000000000001" customHeight="1" x14ac:dyDescent="0.25">
      <c r="A13" s="3459">
        <v>41436</v>
      </c>
      <c r="B13" s="11" t="s">
        <v>186</v>
      </c>
      <c r="D13" s="110"/>
      <c r="J13" s="23">
        <v>5383</v>
      </c>
      <c r="L13" s="3" t="s">
        <v>1207</v>
      </c>
    </row>
    <row r="14" spans="1:13" ht="20.100000000000001" customHeight="1" x14ac:dyDescent="0.25">
      <c r="A14" s="3460"/>
      <c r="B14" s="11" t="s">
        <v>23</v>
      </c>
      <c r="C14" s="3470" t="s">
        <v>1208</v>
      </c>
      <c r="D14" s="3471"/>
      <c r="E14" s="3471"/>
      <c r="F14" s="3471"/>
      <c r="G14" s="3471"/>
      <c r="H14" s="3471"/>
      <c r="I14" s="3471"/>
      <c r="J14" s="3472"/>
      <c r="K14" s="2462"/>
    </row>
    <row r="15" spans="1:13" ht="20.100000000000001" customHeight="1" x14ac:dyDescent="0.25">
      <c r="A15" s="22">
        <v>41439</v>
      </c>
      <c r="B15" s="11" t="s">
        <v>12</v>
      </c>
      <c r="C15" s="23">
        <v>65</v>
      </c>
      <c r="D15" s="110">
        <f>+C15*(100-E15)/100</f>
        <v>64.349999999999994</v>
      </c>
      <c r="E15" s="23">
        <v>1</v>
      </c>
      <c r="G15" s="23">
        <v>60</v>
      </c>
      <c r="L15" s="3" t="s">
        <v>22</v>
      </c>
    </row>
    <row r="16" spans="1:13" ht="20.100000000000001" customHeight="1" x14ac:dyDescent="0.25">
      <c r="A16" s="22">
        <v>41538</v>
      </c>
      <c r="B16" s="11" t="s">
        <v>186</v>
      </c>
      <c r="D16" s="110"/>
      <c r="H16" s="23">
        <v>5775</v>
      </c>
      <c r="I16" s="23">
        <v>79</v>
      </c>
      <c r="L16" s="3" t="s">
        <v>663</v>
      </c>
    </row>
    <row r="17" spans="1:13" ht="20.25" customHeight="1" x14ac:dyDescent="0.25">
      <c r="A17" s="22">
        <v>41540</v>
      </c>
      <c r="B17" s="11" t="s">
        <v>26</v>
      </c>
      <c r="C17" s="3470" t="s">
        <v>347</v>
      </c>
      <c r="D17" s="3471"/>
      <c r="E17" s="3471"/>
      <c r="F17" s="3471"/>
      <c r="G17" s="3471"/>
      <c r="H17" s="3471"/>
      <c r="I17" s="3471"/>
      <c r="J17" s="3472"/>
      <c r="K17" s="2462"/>
    </row>
    <row r="18" spans="1:13" ht="20.100000000000001" customHeight="1" thickBot="1" x14ac:dyDescent="0.3">
      <c r="A18" s="28">
        <v>41542</v>
      </c>
      <c r="B18" s="12" t="s">
        <v>186</v>
      </c>
      <c r="C18" s="116"/>
      <c r="D18" s="129"/>
      <c r="E18" s="116"/>
      <c r="F18" s="116"/>
      <c r="G18" s="116"/>
      <c r="H18" s="3637" t="s">
        <v>340</v>
      </c>
      <c r="I18" s="3639"/>
      <c r="J18" s="116"/>
      <c r="K18" s="2534"/>
      <c r="L18" s="13" t="s">
        <v>339</v>
      </c>
    </row>
    <row r="19" spans="1:13" ht="20.100000000000001" customHeight="1" thickTop="1" x14ac:dyDescent="0.25">
      <c r="A19" s="39">
        <v>41747</v>
      </c>
      <c r="B19" s="40" t="s">
        <v>12</v>
      </c>
      <c r="C19" s="105">
        <v>50</v>
      </c>
      <c r="D19" s="114">
        <f>+C19*(100-E19)/100</f>
        <v>49.5</v>
      </c>
      <c r="E19" s="105">
        <v>1</v>
      </c>
      <c r="F19" s="105"/>
      <c r="G19" s="105">
        <v>80</v>
      </c>
      <c r="H19" s="105"/>
      <c r="I19" s="105"/>
      <c r="J19" s="105"/>
      <c r="K19" s="2496"/>
      <c r="L19" s="41" t="s">
        <v>664</v>
      </c>
    </row>
    <row r="20" spans="1:13" ht="20.100000000000001" customHeight="1" x14ac:dyDescent="0.25">
      <c r="A20" s="36">
        <v>41804</v>
      </c>
      <c r="B20" s="37" t="s">
        <v>186</v>
      </c>
      <c r="C20" s="123"/>
      <c r="D20" s="123"/>
      <c r="E20" s="123"/>
      <c r="F20" s="123"/>
      <c r="G20" s="123"/>
      <c r="H20" s="123">
        <v>5765</v>
      </c>
      <c r="I20" s="123">
        <v>100</v>
      </c>
      <c r="J20" s="123"/>
      <c r="K20" s="2514"/>
      <c r="L20" s="38" t="s">
        <v>13</v>
      </c>
    </row>
    <row r="21" spans="1:13" ht="20.100000000000001" customHeight="1" thickBot="1" x14ac:dyDescent="0.3">
      <c r="A21" s="14">
        <v>41869</v>
      </c>
      <c r="B21" s="15" t="s">
        <v>186</v>
      </c>
      <c r="C21" s="130"/>
      <c r="D21" s="131"/>
      <c r="E21" s="130"/>
      <c r="F21" s="130"/>
      <c r="G21" s="130"/>
      <c r="H21" s="130">
        <v>5770</v>
      </c>
      <c r="I21" s="130">
        <v>94</v>
      </c>
      <c r="J21" s="130"/>
      <c r="K21" s="2553"/>
      <c r="L21" s="55" t="s">
        <v>13</v>
      </c>
    </row>
    <row r="22" spans="1:13" ht="20.100000000000001" customHeight="1" thickTop="1" x14ac:dyDescent="0.25">
      <c r="A22" s="39">
        <v>42016</v>
      </c>
      <c r="B22" s="40" t="s">
        <v>14</v>
      </c>
      <c r="C22" s="3485" t="s">
        <v>533</v>
      </c>
      <c r="D22" s="3504"/>
      <c r="E22" s="3504"/>
      <c r="F22" s="3504"/>
      <c r="G22" s="3504"/>
      <c r="H22" s="3504"/>
      <c r="I22" s="3504"/>
      <c r="J22" s="3486"/>
      <c r="K22" s="2484"/>
      <c r="L22" s="41"/>
    </row>
    <row r="23" spans="1:13" ht="20.100000000000001" customHeight="1" x14ac:dyDescent="0.25">
      <c r="A23" s="45">
        <v>42019</v>
      </c>
      <c r="B23" s="46" t="s">
        <v>12</v>
      </c>
      <c r="C23" s="112">
        <v>95</v>
      </c>
      <c r="D23" s="132">
        <f>+C23*(100-E23)/100</f>
        <v>94.05</v>
      </c>
      <c r="E23" s="112">
        <v>1</v>
      </c>
      <c r="F23" s="112"/>
      <c r="G23" s="112">
        <v>65</v>
      </c>
      <c r="H23" s="112"/>
      <c r="I23" s="112"/>
      <c r="J23" s="112"/>
      <c r="K23" s="2674"/>
      <c r="L23" s="47" t="s">
        <v>22</v>
      </c>
    </row>
    <row r="24" spans="1:13" ht="20.100000000000001" customHeight="1" x14ac:dyDescent="0.25">
      <c r="A24" s="22">
        <v>42023</v>
      </c>
      <c r="B24" s="11" t="s">
        <v>14</v>
      </c>
      <c r="C24" s="3470" t="s">
        <v>534</v>
      </c>
      <c r="D24" s="3471"/>
      <c r="E24" s="3471"/>
      <c r="F24" s="3471"/>
      <c r="G24" s="3471"/>
      <c r="H24" s="3471"/>
      <c r="I24" s="3471"/>
      <c r="J24" s="3472"/>
      <c r="K24" s="2462"/>
    </row>
    <row r="25" spans="1:13" ht="20.100000000000001" customHeight="1" x14ac:dyDescent="0.25">
      <c r="A25" s="22">
        <v>42031</v>
      </c>
      <c r="B25" s="11" t="s">
        <v>186</v>
      </c>
      <c r="D25" s="108"/>
      <c r="H25" s="23">
        <v>5765</v>
      </c>
      <c r="I25" s="23">
        <v>92</v>
      </c>
      <c r="K25" s="2534"/>
      <c r="L25" s="13" t="s">
        <v>665</v>
      </c>
    </row>
    <row r="26" spans="1:13" ht="20.100000000000001" customHeight="1" x14ac:dyDescent="0.25">
      <c r="A26" s="205">
        <v>42083</v>
      </c>
      <c r="B26" s="206" t="s">
        <v>14</v>
      </c>
      <c r="C26" s="3476" t="s">
        <v>533</v>
      </c>
      <c r="D26" s="3478"/>
      <c r="E26" s="3478"/>
      <c r="F26" s="3478"/>
      <c r="G26" s="3478"/>
      <c r="H26" s="3478"/>
      <c r="I26" s="3478"/>
      <c r="J26" s="3477"/>
      <c r="K26" s="2469"/>
    </row>
    <row r="27" spans="1:13" s="309" customFormat="1" ht="20.100000000000001" customHeight="1" x14ac:dyDescent="0.25">
      <c r="A27" s="305">
        <v>42151</v>
      </c>
      <c r="B27" s="306" t="s">
        <v>186</v>
      </c>
      <c r="C27" s="307"/>
      <c r="D27" s="308"/>
      <c r="E27" s="307"/>
      <c r="F27" s="307"/>
      <c r="G27" s="307"/>
      <c r="H27" s="307">
        <v>5775</v>
      </c>
      <c r="I27" s="307">
        <v>100</v>
      </c>
      <c r="J27" s="307"/>
      <c r="K27" s="2753"/>
      <c r="L27" s="13" t="s">
        <v>1373</v>
      </c>
    </row>
    <row r="28" spans="1:13" ht="20.100000000000001" customHeight="1" x14ac:dyDescent="0.25">
      <c r="A28" s="472">
        <v>42288</v>
      </c>
      <c r="B28" s="473" t="s">
        <v>14</v>
      </c>
      <c r="C28" s="3476" t="s">
        <v>1471</v>
      </c>
      <c r="D28" s="3478"/>
      <c r="E28" s="3478"/>
      <c r="F28" s="3478"/>
      <c r="G28" s="3478"/>
      <c r="H28" s="3478"/>
      <c r="I28" s="3478"/>
      <c r="J28" s="3477"/>
      <c r="K28" s="2469"/>
    </row>
    <row r="29" spans="1:13" ht="21.75" customHeight="1" x14ac:dyDescent="0.25">
      <c r="A29" s="484">
        <v>42309</v>
      </c>
      <c r="B29" s="488" t="s">
        <v>186</v>
      </c>
      <c r="C29" s="486"/>
      <c r="D29" s="486"/>
      <c r="E29" s="486"/>
      <c r="F29" s="486"/>
      <c r="G29" s="486"/>
      <c r="H29" s="487">
        <v>5775</v>
      </c>
      <c r="I29" s="487">
        <v>100</v>
      </c>
      <c r="J29" s="486"/>
      <c r="K29" s="2501"/>
      <c r="L29" s="13" t="s">
        <v>1486</v>
      </c>
    </row>
    <row r="30" spans="1:13" ht="85.5" customHeight="1" x14ac:dyDescent="0.25">
      <c r="A30" s="22">
        <v>42321</v>
      </c>
      <c r="B30" s="420" t="s">
        <v>31</v>
      </c>
      <c r="C30" s="3476" t="s">
        <v>1523</v>
      </c>
      <c r="D30" s="3478"/>
      <c r="E30" s="3478"/>
      <c r="F30" s="3478"/>
      <c r="G30" s="3478"/>
      <c r="H30" s="3478"/>
      <c r="I30" s="3478"/>
      <c r="J30" s="3477"/>
      <c r="K30" s="2764" t="s">
        <v>2104</v>
      </c>
      <c r="L30" s="1029" t="s">
        <v>2104</v>
      </c>
    </row>
    <row r="31" spans="1:13" ht="20.100000000000001" customHeight="1" x14ac:dyDescent="0.25">
      <c r="A31" s="22">
        <v>42327</v>
      </c>
      <c r="B31" s="523" t="s">
        <v>186</v>
      </c>
      <c r="D31" s="108"/>
      <c r="J31" s="23">
        <v>4280</v>
      </c>
      <c r="L31" s="3" t="s">
        <v>1517</v>
      </c>
    </row>
    <row r="32" spans="1:13" ht="48" thickBot="1" x14ac:dyDescent="0.3">
      <c r="A32" s="1054">
        <v>42342</v>
      </c>
      <c r="B32" s="1076" t="s">
        <v>12</v>
      </c>
      <c r="C32" s="1079">
        <v>225</v>
      </c>
      <c r="D32" s="1083">
        <f>+C32*(100-E32)/100</f>
        <v>168.75</v>
      </c>
      <c r="E32" s="1079">
        <v>25</v>
      </c>
      <c r="F32" s="1079"/>
      <c r="G32" s="1079">
        <v>105</v>
      </c>
      <c r="H32" s="1079"/>
      <c r="I32" s="1079"/>
      <c r="J32" s="1079"/>
      <c r="K32" s="2534"/>
      <c r="L32" s="13" t="s">
        <v>1537</v>
      </c>
      <c r="M32" s="10">
        <f>7</f>
        <v>7</v>
      </c>
    </row>
    <row r="33" spans="1:12" ht="20.100000000000001" customHeight="1" thickTop="1" x14ac:dyDescent="0.25">
      <c r="A33" s="39">
        <v>42377</v>
      </c>
      <c r="B33" s="40" t="s">
        <v>186</v>
      </c>
      <c r="C33" s="105"/>
      <c r="D33" s="1063"/>
      <c r="E33" s="105"/>
      <c r="F33" s="105"/>
      <c r="G33" s="105"/>
      <c r="H33" s="105"/>
      <c r="I33" s="105"/>
      <c r="J33" s="105">
        <v>4600</v>
      </c>
      <c r="K33" s="2496"/>
      <c r="L33" s="41" t="s">
        <v>1571</v>
      </c>
    </row>
    <row r="34" spans="1:12" ht="20.25" customHeight="1" x14ac:dyDescent="0.25">
      <c r="A34" s="22">
        <v>42418</v>
      </c>
      <c r="B34" s="622" t="s">
        <v>16</v>
      </c>
      <c r="C34" s="3476" t="s">
        <v>1626</v>
      </c>
      <c r="D34" s="3478"/>
      <c r="E34" s="3478"/>
      <c r="F34" s="3478"/>
      <c r="G34" s="3478"/>
      <c r="H34" s="3478"/>
      <c r="I34" s="3478"/>
      <c r="J34" s="3477"/>
      <c r="K34" s="2469"/>
    </row>
    <row r="35" spans="1:12" x14ac:dyDescent="0.25">
      <c r="A35" s="22">
        <v>42433</v>
      </c>
      <c r="B35" s="646" t="s">
        <v>12</v>
      </c>
      <c r="C35" s="23">
        <v>240</v>
      </c>
      <c r="D35" s="212">
        <f>+C35*(100-E35)/100</f>
        <v>180</v>
      </c>
      <c r="E35" s="23">
        <v>25</v>
      </c>
      <c r="G35" s="23">
        <v>55</v>
      </c>
      <c r="L35" s="3" t="s">
        <v>18</v>
      </c>
    </row>
    <row r="36" spans="1:12" ht="20.100000000000001" customHeight="1" x14ac:dyDescent="0.25">
      <c r="A36" s="59">
        <v>42449</v>
      </c>
      <c r="B36" s="60" t="s">
        <v>12</v>
      </c>
      <c r="C36" s="133">
        <v>145</v>
      </c>
      <c r="D36" s="759">
        <f>+C36*(100-E36)/100</f>
        <v>108.75</v>
      </c>
      <c r="E36" s="133">
        <v>25</v>
      </c>
      <c r="F36" s="133"/>
      <c r="G36" s="133">
        <v>80</v>
      </c>
      <c r="H36" s="133"/>
      <c r="I36" s="133"/>
      <c r="J36" s="133"/>
      <c r="K36" s="2529"/>
      <c r="L36" s="61" t="s">
        <v>22</v>
      </c>
    </row>
    <row r="37" spans="1:12" x14ac:dyDescent="0.25">
      <c r="A37" s="22">
        <v>42458</v>
      </c>
      <c r="B37" s="652" t="s">
        <v>186</v>
      </c>
      <c r="D37" s="212"/>
      <c r="J37" s="23">
        <v>4445</v>
      </c>
      <c r="L37" s="3" t="s">
        <v>1571</v>
      </c>
    </row>
    <row r="38" spans="1:12" x14ac:dyDescent="0.25">
      <c r="A38" s="734">
        <v>42461</v>
      </c>
      <c r="B38" s="735" t="s">
        <v>4</v>
      </c>
      <c r="C38" s="3445" t="s">
        <v>3602</v>
      </c>
      <c r="D38" s="3446"/>
      <c r="E38" s="3446"/>
      <c r="F38" s="3446"/>
      <c r="G38" s="3446"/>
      <c r="H38" s="3446"/>
      <c r="I38" s="3446"/>
      <c r="J38" s="3447"/>
      <c r="K38" s="2454"/>
    </row>
    <row r="39" spans="1:12" ht="20.100000000000001" customHeight="1" x14ac:dyDescent="0.25">
      <c r="A39" s="694">
        <v>42497</v>
      </c>
      <c r="B39" s="693" t="s">
        <v>12</v>
      </c>
      <c r="C39" s="695">
        <v>90</v>
      </c>
      <c r="D39" s="692">
        <f>+C39*(100-E39)/100</f>
        <v>40.5</v>
      </c>
      <c r="E39" s="695">
        <v>55</v>
      </c>
      <c r="F39" s="695"/>
      <c r="G39" s="695">
        <v>40</v>
      </c>
      <c r="H39" s="695"/>
      <c r="I39" s="695"/>
      <c r="J39" s="695"/>
      <c r="K39" s="2523"/>
      <c r="L39" s="38" t="s">
        <v>18</v>
      </c>
    </row>
    <row r="40" spans="1:12" ht="60" hidden="1" customHeight="1" x14ac:dyDescent="0.25">
      <c r="A40" s="740">
        <v>42546</v>
      </c>
      <c r="B40" s="483" t="s">
        <v>23</v>
      </c>
      <c r="C40" s="3473" t="s">
        <v>2065</v>
      </c>
      <c r="D40" s="3474"/>
      <c r="E40" s="3474"/>
      <c r="F40" s="3474"/>
      <c r="G40" s="3474"/>
      <c r="H40" s="3474"/>
      <c r="I40" s="3474"/>
      <c r="J40" s="3475"/>
      <c r="K40" s="2755" t="s">
        <v>2066</v>
      </c>
      <c r="L40" s="1026" t="s">
        <v>2136</v>
      </c>
    </row>
    <row r="41" spans="1:12" ht="20.25" customHeight="1" x14ac:dyDescent="0.25">
      <c r="A41" s="22">
        <v>42550</v>
      </c>
      <c r="B41" s="747" t="s">
        <v>12</v>
      </c>
      <c r="C41" s="23">
        <v>220</v>
      </c>
      <c r="D41" s="212">
        <f>+C41*(100-E41)/100</f>
        <v>99</v>
      </c>
      <c r="E41" s="23">
        <v>55</v>
      </c>
      <c r="G41" s="23">
        <v>80</v>
      </c>
      <c r="L41" s="3" t="s">
        <v>1759</v>
      </c>
    </row>
    <row r="42" spans="1:12" ht="20.100000000000001" customHeight="1" x14ac:dyDescent="0.25">
      <c r="A42" s="763">
        <v>42572</v>
      </c>
      <c r="B42" s="762" t="s">
        <v>12</v>
      </c>
      <c r="C42" s="764">
        <v>155</v>
      </c>
      <c r="D42" s="761">
        <f>+C42*(100-E42)/100</f>
        <v>69.75</v>
      </c>
      <c r="E42" s="764">
        <v>55</v>
      </c>
      <c r="F42" s="764"/>
      <c r="G42" s="764">
        <v>90</v>
      </c>
      <c r="H42" s="764"/>
      <c r="I42" s="764"/>
      <c r="J42" s="764"/>
      <c r="K42" s="2523"/>
      <c r="L42" s="38" t="s">
        <v>22</v>
      </c>
    </row>
    <row r="43" spans="1:12" ht="33" customHeight="1" x14ac:dyDescent="0.25">
      <c r="A43" s="22">
        <v>42572</v>
      </c>
      <c r="B43" s="11" t="s">
        <v>186</v>
      </c>
      <c r="D43" s="212"/>
      <c r="H43" s="23">
        <v>4640</v>
      </c>
      <c r="I43" s="23">
        <v>100</v>
      </c>
      <c r="L43" s="3" t="s">
        <v>1792</v>
      </c>
    </row>
    <row r="44" spans="1:12" ht="34.5" customHeight="1" x14ac:dyDescent="0.25">
      <c r="A44" s="22">
        <v>42575</v>
      </c>
      <c r="B44" s="767" t="s">
        <v>16</v>
      </c>
      <c r="C44" s="3476" t="s">
        <v>1818</v>
      </c>
      <c r="D44" s="3478"/>
      <c r="E44" s="3478"/>
      <c r="F44" s="3478"/>
      <c r="G44" s="3478"/>
      <c r="H44" s="3478"/>
      <c r="I44" s="3478"/>
      <c r="J44" s="3477"/>
      <c r="K44" s="2469"/>
    </row>
    <row r="45" spans="1:12" ht="20.25" customHeight="1" x14ac:dyDescent="0.25">
      <c r="A45" s="22">
        <v>42584</v>
      </c>
      <c r="B45" s="11" t="s">
        <v>186</v>
      </c>
      <c r="D45" s="212"/>
      <c r="H45" s="23">
        <v>4645</v>
      </c>
      <c r="I45" s="23">
        <v>100</v>
      </c>
      <c r="L45" s="3" t="s">
        <v>40</v>
      </c>
    </row>
    <row r="46" spans="1:12" ht="20.100000000000001" customHeight="1" x14ac:dyDescent="0.25">
      <c r="A46" s="22">
        <v>42610</v>
      </c>
      <c r="B46" s="11" t="s">
        <v>12</v>
      </c>
      <c r="C46" s="23">
        <v>195</v>
      </c>
      <c r="D46" s="212">
        <f>+C46*(100-E46)/100</f>
        <v>87.75</v>
      </c>
      <c r="E46" s="23">
        <v>55</v>
      </c>
      <c r="G46" s="23">
        <v>80</v>
      </c>
      <c r="L46" s="3" t="s">
        <v>1856</v>
      </c>
    </row>
    <row r="47" spans="1:12" ht="30.75" customHeight="1" x14ac:dyDescent="0.25">
      <c r="A47" s="22">
        <v>42628</v>
      </c>
      <c r="B47" s="814" t="s">
        <v>16</v>
      </c>
      <c r="C47" s="3476" t="s">
        <v>1872</v>
      </c>
      <c r="D47" s="3478"/>
      <c r="E47" s="3478"/>
      <c r="F47" s="3478"/>
      <c r="G47" s="3478"/>
      <c r="H47" s="3478"/>
      <c r="I47" s="3478"/>
      <c r="J47" s="3477"/>
      <c r="K47" s="2469"/>
    </row>
    <row r="48" spans="1:12" ht="20.100000000000001" customHeight="1" x14ac:dyDescent="0.25">
      <c r="A48" s="22">
        <v>42660</v>
      </c>
      <c r="B48" s="846" t="s">
        <v>12</v>
      </c>
      <c r="C48" s="993">
        <v>150</v>
      </c>
      <c r="D48" s="981">
        <f>+C48*(100-E48)/100</f>
        <v>67.5</v>
      </c>
      <c r="E48" s="993">
        <v>55</v>
      </c>
      <c r="F48" s="993"/>
      <c r="G48" s="993">
        <v>90</v>
      </c>
      <c r="H48" s="993"/>
      <c r="I48" s="993"/>
      <c r="J48" s="993"/>
      <c r="K48" s="2471"/>
      <c r="L48" s="3" t="s">
        <v>1856</v>
      </c>
    </row>
    <row r="49" spans="1:12" ht="20.100000000000001" customHeight="1" thickBot="1" x14ac:dyDescent="0.3">
      <c r="A49" s="1054">
        <v>42686</v>
      </c>
      <c r="B49" s="1076" t="s">
        <v>186</v>
      </c>
      <c r="C49" s="252"/>
      <c r="D49" s="1068"/>
      <c r="E49" s="252"/>
      <c r="F49" s="252"/>
      <c r="G49" s="252"/>
      <c r="H49" s="252">
        <v>4365</v>
      </c>
      <c r="I49" s="252">
        <v>100</v>
      </c>
      <c r="J49" s="252"/>
      <c r="K49" s="2483"/>
      <c r="L49" s="13" t="s">
        <v>40</v>
      </c>
    </row>
    <row r="50" spans="1:12" ht="86.25" customHeight="1" thickTop="1" x14ac:dyDescent="0.25">
      <c r="A50" s="39">
        <v>42768</v>
      </c>
      <c r="B50" s="40" t="s">
        <v>16</v>
      </c>
      <c r="C50" s="3536" t="s">
        <v>2046</v>
      </c>
      <c r="D50" s="3539"/>
      <c r="E50" s="3539"/>
      <c r="F50" s="3539"/>
      <c r="G50" s="3539"/>
      <c r="H50" s="3539"/>
      <c r="I50" s="3539"/>
      <c r="J50" s="3537"/>
      <c r="K50" s="2500"/>
      <c r="L50" s="41"/>
    </row>
    <row r="51" spans="1:12" ht="59.25" customHeight="1" x14ac:dyDescent="0.25">
      <c r="A51" s="22">
        <v>42786</v>
      </c>
      <c r="B51" s="916" t="s">
        <v>14</v>
      </c>
      <c r="C51" s="3476" t="s">
        <v>2053</v>
      </c>
      <c r="D51" s="3478"/>
      <c r="E51" s="3478"/>
      <c r="F51" s="3478"/>
      <c r="G51" s="3478"/>
      <c r="H51" s="3478"/>
      <c r="I51" s="3478"/>
      <c r="J51" s="3477"/>
      <c r="K51" s="2469"/>
    </row>
    <row r="52" spans="1:12" ht="127.5" customHeight="1" x14ac:dyDescent="0.25">
      <c r="A52" s="1254">
        <v>42800</v>
      </c>
      <c r="B52" s="1255" t="s">
        <v>31</v>
      </c>
      <c r="C52" s="3579" t="s">
        <v>2330</v>
      </c>
      <c r="D52" s="3580"/>
      <c r="E52" s="3580"/>
      <c r="F52" s="3580"/>
      <c r="G52" s="3580"/>
      <c r="H52" s="3580"/>
      <c r="I52" s="3580"/>
      <c r="J52" s="3581"/>
      <c r="K52" s="2517"/>
      <c r="L52" s="1309" t="s">
        <v>2066</v>
      </c>
    </row>
    <row r="53" spans="1:12" x14ac:dyDescent="0.25">
      <c r="A53" s="22">
        <v>42807</v>
      </c>
      <c r="B53" s="998" t="s">
        <v>186</v>
      </c>
      <c r="C53" s="993"/>
      <c r="D53" s="981"/>
      <c r="E53" s="993"/>
      <c r="F53" s="993"/>
      <c r="G53" s="993"/>
      <c r="H53" s="993">
        <v>4365</v>
      </c>
      <c r="I53" s="993">
        <v>100</v>
      </c>
      <c r="J53" s="993"/>
      <c r="K53" s="2471"/>
      <c r="L53" s="234" t="s">
        <v>336</v>
      </c>
    </row>
    <row r="54" spans="1:12" x14ac:dyDescent="0.25">
      <c r="A54" s="22">
        <v>42816</v>
      </c>
      <c r="B54" s="11" t="s">
        <v>12</v>
      </c>
      <c r="C54" s="993">
        <v>175</v>
      </c>
      <c r="D54" s="981">
        <f t="shared" ref="D54:D59" si="0">+C54*(100-E54)/100</f>
        <v>78.75</v>
      </c>
      <c r="E54" s="993">
        <v>55</v>
      </c>
      <c r="F54" s="993"/>
      <c r="G54" s="993">
        <v>90</v>
      </c>
      <c r="H54" s="993"/>
      <c r="I54" s="993"/>
      <c r="J54" s="993"/>
      <c r="K54" s="2471"/>
      <c r="L54" s="234" t="s">
        <v>22</v>
      </c>
    </row>
    <row r="55" spans="1:12" x14ac:dyDescent="0.25">
      <c r="A55" s="1225">
        <v>42858</v>
      </c>
      <c r="B55" s="1224" t="s">
        <v>12</v>
      </c>
      <c r="C55" s="256">
        <v>215</v>
      </c>
      <c r="D55" s="257">
        <f t="shared" si="0"/>
        <v>96.75</v>
      </c>
      <c r="E55" s="256">
        <v>55</v>
      </c>
      <c r="F55" s="256"/>
      <c r="G55" s="256">
        <v>50</v>
      </c>
      <c r="H55" s="256"/>
      <c r="I55" s="256"/>
      <c r="J55" s="256"/>
      <c r="K55" s="2550"/>
      <c r="L55" s="359" t="s">
        <v>18</v>
      </c>
    </row>
    <row r="56" spans="1:12" x14ac:dyDescent="0.25">
      <c r="A56" s="22">
        <v>42952</v>
      </c>
      <c r="B56" s="11" t="s">
        <v>12</v>
      </c>
      <c r="C56" s="993">
        <v>160</v>
      </c>
      <c r="D56" s="981">
        <f t="shared" si="0"/>
        <v>96</v>
      </c>
      <c r="E56" s="993">
        <v>40</v>
      </c>
      <c r="F56" s="993"/>
      <c r="G56" s="993">
        <v>110</v>
      </c>
      <c r="H56" s="993"/>
      <c r="I56" s="993"/>
      <c r="J56" s="993"/>
      <c r="K56" s="2471"/>
      <c r="L56" s="234" t="s">
        <v>2264</v>
      </c>
    </row>
    <row r="57" spans="1:12" x14ac:dyDescent="0.25">
      <c r="A57" s="22">
        <v>42956</v>
      </c>
      <c r="B57" s="11" t="s">
        <v>186</v>
      </c>
      <c r="C57" s="993"/>
      <c r="D57" s="981"/>
      <c r="E57" s="993"/>
      <c r="F57" s="993"/>
      <c r="G57" s="993"/>
      <c r="H57" s="993">
        <v>4100</v>
      </c>
      <c r="I57" s="993">
        <v>100</v>
      </c>
      <c r="J57" s="993"/>
      <c r="K57" s="2471"/>
      <c r="L57" s="234" t="s">
        <v>336</v>
      </c>
    </row>
    <row r="58" spans="1:12" ht="20.100000000000001" customHeight="1" thickBot="1" x14ac:dyDescent="0.3">
      <c r="A58" s="1443">
        <v>43074</v>
      </c>
      <c r="B58" s="1451" t="s">
        <v>186</v>
      </c>
      <c r="C58" s="252"/>
      <c r="D58" s="1447"/>
      <c r="E58" s="252"/>
      <c r="F58" s="252"/>
      <c r="G58" s="252"/>
      <c r="H58" s="252">
        <v>3730</v>
      </c>
      <c r="I58" s="252">
        <v>99</v>
      </c>
      <c r="J58" s="252"/>
      <c r="K58" s="2483"/>
      <c r="L58" s="1089"/>
    </row>
    <row r="59" spans="1:12" ht="20.100000000000001" customHeight="1" thickTop="1" x14ac:dyDescent="0.25">
      <c r="A59" s="39">
        <v>43104</v>
      </c>
      <c r="B59" s="40" t="s">
        <v>12</v>
      </c>
      <c r="C59" s="254">
        <v>180</v>
      </c>
      <c r="D59" s="1446">
        <f t="shared" si="0"/>
        <v>108</v>
      </c>
      <c r="E59" s="254">
        <v>40</v>
      </c>
      <c r="F59" s="254"/>
      <c r="G59" s="254">
        <v>110</v>
      </c>
      <c r="H59" s="254"/>
      <c r="I59" s="254"/>
      <c r="J59" s="254"/>
      <c r="K59" s="2551"/>
      <c r="L59" s="913" t="s">
        <v>22</v>
      </c>
    </row>
    <row r="60" spans="1:12" ht="44.25" customHeight="1" x14ac:dyDescent="0.25">
      <c r="A60" s="22">
        <v>43111</v>
      </c>
      <c r="B60" s="11" t="s">
        <v>14</v>
      </c>
      <c r="C60" s="3473" t="s">
        <v>2429</v>
      </c>
      <c r="D60" s="3474"/>
      <c r="E60" s="3474"/>
      <c r="F60" s="3474"/>
      <c r="G60" s="3474"/>
      <c r="H60" s="3474"/>
      <c r="I60" s="3474"/>
      <c r="J60" s="3475"/>
      <c r="K60" s="2465"/>
      <c r="L60" s="234"/>
    </row>
    <row r="61" spans="1:12" ht="37.5" customHeight="1" x14ac:dyDescent="0.25">
      <c r="A61" s="1438">
        <v>43124</v>
      </c>
      <c r="B61" s="1439" t="s">
        <v>14</v>
      </c>
      <c r="C61" s="3473" t="s">
        <v>2534</v>
      </c>
      <c r="D61" s="3474"/>
      <c r="E61" s="3474"/>
      <c r="F61" s="3474"/>
      <c r="G61" s="3474"/>
      <c r="H61" s="3474"/>
      <c r="I61" s="3474"/>
      <c r="J61" s="3475"/>
      <c r="K61" s="2465"/>
    </row>
    <row r="62" spans="1:12" ht="20.100000000000001" customHeight="1" x14ac:dyDescent="0.25">
      <c r="A62" s="22">
        <v>43162</v>
      </c>
      <c r="B62" s="11" t="s">
        <v>12</v>
      </c>
      <c r="C62" s="993">
        <v>175</v>
      </c>
      <c r="D62" s="981">
        <f>+C62*(100-E62)/100</f>
        <v>105</v>
      </c>
      <c r="E62" s="993">
        <v>40</v>
      </c>
      <c r="F62" s="993"/>
      <c r="G62" s="993">
        <v>120</v>
      </c>
      <c r="H62" s="993"/>
      <c r="I62" s="993"/>
      <c r="J62" s="993"/>
      <c r="K62" s="2471"/>
      <c r="L62" s="234" t="s">
        <v>2097</v>
      </c>
    </row>
    <row r="63" spans="1:12" ht="54" customHeight="1" x14ac:dyDescent="0.25">
      <c r="A63" s="1325">
        <v>42814</v>
      </c>
      <c r="B63" s="1326" t="s">
        <v>16</v>
      </c>
      <c r="C63" s="3473" t="s">
        <v>2535</v>
      </c>
      <c r="D63" s="3474"/>
      <c r="E63" s="3474"/>
      <c r="F63" s="3474"/>
      <c r="G63" s="3474"/>
      <c r="H63" s="3474"/>
      <c r="I63" s="3474"/>
      <c r="J63" s="3475"/>
      <c r="K63" s="2465"/>
      <c r="L63" s="393" t="s">
        <v>2536</v>
      </c>
    </row>
    <row r="64" spans="1:12" ht="20.100000000000001" customHeight="1" x14ac:dyDescent="0.25">
      <c r="A64" s="1556">
        <v>43213</v>
      </c>
      <c r="B64" s="1555" t="s">
        <v>12</v>
      </c>
      <c r="C64" s="256">
        <v>140</v>
      </c>
      <c r="D64" s="1558">
        <f>+C64*(100-E64)/100</f>
        <v>84</v>
      </c>
      <c r="E64" s="256">
        <v>40</v>
      </c>
      <c r="F64" s="256"/>
      <c r="G64" s="256">
        <v>112</v>
      </c>
      <c r="H64" s="256"/>
      <c r="I64" s="256"/>
      <c r="J64" s="256"/>
      <c r="K64" s="2550"/>
      <c r="L64" s="359" t="s">
        <v>2575</v>
      </c>
    </row>
    <row r="65" spans="1:12" ht="54" customHeight="1" x14ac:dyDescent="0.25">
      <c r="A65" s="22">
        <v>43259</v>
      </c>
      <c r="B65" s="11" t="s">
        <v>16</v>
      </c>
      <c r="C65" s="3473" t="s">
        <v>2615</v>
      </c>
      <c r="D65" s="3474"/>
      <c r="E65" s="3474"/>
      <c r="F65" s="3474"/>
      <c r="G65" s="3474"/>
      <c r="H65" s="3474"/>
      <c r="I65" s="3474"/>
      <c r="J65" s="3475"/>
      <c r="K65" s="2465"/>
      <c r="L65" s="393" t="s">
        <v>2616</v>
      </c>
    </row>
    <row r="66" spans="1:12" ht="61.5" customHeight="1" x14ac:dyDescent="0.25">
      <c r="A66" s="1254">
        <v>43264</v>
      </c>
      <c r="B66" s="1255" t="s">
        <v>31</v>
      </c>
      <c r="C66" s="3583" t="s">
        <v>2628</v>
      </c>
      <c r="D66" s="3584"/>
      <c r="E66" s="3584"/>
      <c r="F66" s="3584"/>
      <c r="G66" s="3584"/>
      <c r="H66" s="3584"/>
      <c r="I66" s="3584"/>
      <c r="J66" s="3585"/>
      <c r="K66" s="2518"/>
      <c r="L66" s="1586" t="s">
        <v>2066</v>
      </c>
    </row>
    <row r="67" spans="1:12" ht="20.100000000000001" customHeight="1" x14ac:dyDescent="0.25">
      <c r="A67" s="22">
        <v>43310</v>
      </c>
      <c r="B67" s="11" t="s">
        <v>14</v>
      </c>
      <c r="C67" s="3482" t="s">
        <v>203</v>
      </c>
      <c r="D67" s="3505"/>
      <c r="E67" s="3505"/>
      <c r="F67" s="3505"/>
      <c r="G67" s="3505"/>
      <c r="H67" s="3505"/>
      <c r="I67" s="3505"/>
      <c r="J67" s="3483"/>
      <c r="K67" s="2485"/>
      <c r="L67" s="234"/>
    </row>
    <row r="68" spans="1:12" x14ac:dyDescent="0.25">
      <c r="A68" s="1658">
        <v>43314</v>
      </c>
      <c r="B68" s="1659" t="s">
        <v>12</v>
      </c>
      <c r="C68" s="993">
        <v>140</v>
      </c>
      <c r="D68" s="981">
        <f>+C68*(100-E68)/100</f>
        <v>117.6</v>
      </c>
      <c r="E68" s="993">
        <v>16</v>
      </c>
      <c r="F68" s="993"/>
      <c r="G68" s="993">
        <v>110</v>
      </c>
      <c r="H68" s="993"/>
      <c r="I68" s="993"/>
      <c r="J68" s="993"/>
      <c r="K68" s="2471"/>
      <c r="L68" s="234" t="s">
        <v>2668</v>
      </c>
    </row>
    <row r="69" spans="1:12" ht="20.100000000000001" customHeight="1" x14ac:dyDescent="0.25">
      <c r="A69" s="22">
        <v>43387</v>
      </c>
      <c r="B69" s="11" t="s">
        <v>12</v>
      </c>
      <c r="C69" s="993">
        <v>145</v>
      </c>
      <c r="D69" s="981">
        <f>+C69*(100-E69)/100</f>
        <v>121.8</v>
      </c>
      <c r="E69" s="993">
        <v>16</v>
      </c>
      <c r="F69" s="993"/>
      <c r="G69" s="993">
        <v>110</v>
      </c>
      <c r="H69" s="993"/>
      <c r="I69" s="993"/>
      <c r="J69" s="993"/>
      <c r="K69" s="2471"/>
      <c r="L69" s="234" t="s">
        <v>2710</v>
      </c>
    </row>
    <row r="70" spans="1:12" ht="16.5" thickBot="1" x14ac:dyDescent="0.3">
      <c r="A70" s="1821">
        <v>43408</v>
      </c>
      <c r="B70" s="1823" t="s">
        <v>186</v>
      </c>
      <c r="C70" s="252"/>
      <c r="D70" s="1822"/>
      <c r="E70" s="252"/>
      <c r="F70" s="252"/>
      <c r="G70" s="252"/>
      <c r="H70" s="3502" t="s">
        <v>329</v>
      </c>
      <c r="I70" s="3503"/>
      <c r="J70" s="252"/>
      <c r="K70" s="2483"/>
      <c r="L70" s="1089" t="s">
        <v>150</v>
      </c>
    </row>
    <row r="71" spans="1:12" ht="16.5" thickTop="1" x14ac:dyDescent="0.25">
      <c r="A71" s="39">
        <v>43474</v>
      </c>
      <c r="B71" s="40" t="s">
        <v>12</v>
      </c>
      <c r="C71" s="254">
        <v>145</v>
      </c>
      <c r="D71" s="324">
        <f>+C71*(100-E71)/100</f>
        <v>121.8</v>
      </c>
      <c r="E71" s="254">
        <v>16</v>
      </c>
      <c r="F71" s="254"/>
      <c r="G71" s="254">
        <v>170</v>
      </c>
      <c r="H71" s="105"/>
      <c r="I71" s="105"/>
      <c r="J71" s="105"/>
      <c r="K71" s="2496"/>
      <c r="L71" s="41" t="s">
        <v>2710</v>
      </c>
    </row>
    <row r="72" spans="1:12" ht="105.75" customHeight="1" x14ac:dyDescent="0.25">
      <c r="A72" s="22">
        <v>43559</v>
      </c>
      <c r="B72" s="11" t="s">
        <v>14</v>
      </c>
      <c r="C72" s="3614" t="s">
        <v>2994</v>
      </c>
      <c r="D72" s="3733"/>
      <c r="E72" s="3733"/>
      <c r="F72" s="3733"/>
      <c r="G72" s="3733"/>
      <c r="H72" s="3733"/>
      <c r="I72" s="3733"/>
      <c r="J72" s="3615"/>
      <c r="K72" s="2563"/>
      <c r="L72" s="234"/>
    </row>
    <row r="73" spans="1:12" ht="78.75" customHeight="1" x14ac:dyDescent="0.25">
      <c r="A73" s="1254">
        <v>43565</v>
      </c>
      <c r="B73" s="1255" t="s">
        <v>31</v>
      </c>
      <c r="C73" s="3659" t="s">
        <v>3008</v>
      </c>
      <c r="D73" s="3660"/>
      <c r="E73" s="3660"/>
      <c r="F73" s="3660"/>
      <c r="G73" s="3660"/>
      <c r="H73" s="3660"/>
      <c r="I73" s="3660"/>
      <c r="J73" s="3661"/>
      <c r="K73" s="2562"/>
      <c r="L73" s="1953" t="s">
        <v>2066</v>
      </c>
    </row>
    <row r="74" spans="1:12" x14ac:dyDescent="0.25">
      <c r="A74" s="22">
        <v>43583</v>
      </c>
      <c r="B74" s="11" t="s">
        <v>186</v>
      </c>
      <c r="C74" s="993"/>
      <c r="D74" s="981"/>
      <c r="E74" s="993"/>
      <c r="F74" s="993"/>
      <c r="G74" s="993"/>
      <c r="H74" s="3482" t="s">
        <v>3030</v>
      </c>
      <c r="I74" s="3483"/>
      <c r="J74" s="993"/>
      <c r="K74" s="2471"/>
      <c r="L74" s="359" t="s">
        <v>1343</v>
      </c>
    </row>
    <row r="75" spans="1:12" x14ac:dyDescent="0.25">
      <c r="A75" s="22">
        <v>43597</v>
      </c>
      <c r="B75" s="11" t="s">
        <v>12</v>
      </c>
      <c r="C75" s="993">
        <v>135</v>
      </c>
      <c r="D75" s="981">
        <f>+C75*(100-E75)/100</f>
        <v>81</v>
      </c>
      <c r="E75" s="993">
        <v>40</v>
      </c>
      <c r="F75" s="993"/>
      <c r="G75" s="993">
        <v>145</v>
      </c>
      <c r="H75" s="993"/>
      <c r="I75" s="993"/>
      <c r="J75" s="993"/>
      <c r="K75" s="2471"/>
      <c r="L75" s="234" t="s">
        <v>2097</v>
      </c>
    </row>
    <row r="76" spans="1:12" ht="20.100000000000001" customHeight="1" x14ac:dyDescent="0.25">
      <c r="A76" s="22">
        <v>43633</v>
      </c>
      <c r="B76" s="11" t="s">
        <v>12</v>
      </c>
      <c r="C76" s="993">
        <v>190</v>
      </c>
      <c r="D76" s="981">
        <f>+C76*(100-E76)/100</f>
        <v>95</v>
      </c>
      <c r="E76" s="993">
        <v>50</v>
      </c>
      <c r="F76" s="993"/>
      <c r="G76" s="2034">
        <v>125</v>
      </c>
      <c r="H76" s="993"/>
      <c r="I76" s="993"/>
      <c r="J76" s="993"/>
      <c r="K76" s="2471"/>
      <c r="L76" s="234" t="s">
        <v>2097</v>
      </c>
    </row>
    <row r="77" spans="1:12" x14ac:dyDescent="0.25">
      <c r="A77" s="22">
        <v>43645</v>
      </c>
      <c r="B77" s="11" t="s">
        <v>12</v>
      </c>
      <c r="C77" s="993">
        <v>220</v>
      </c>
      <c r="D77" s="981">
        <f>+C77*(100-E77)/100</f>
        <v>110</v>
      </c>
      <c r="E77" s="993">
        <v>50</v>
      </c>
      <c r="F77" s="993"/>
      <c r="G77" s="2034">
        <v>140</v>
      </c>
      <c r="H77" s="993"/>
      <c r="I77" s="993"/>
      <c r="J77" s="993"/>
      <c r="K77" s="2471"/>
      <c r="L77" s="234" t="s">
        <v>22</v>
      </c>
    </row>
    <row r="78" spans="1:12" ht="20.100000000000001" customHeight="1" x14ac:dyDescent="0.25">
      <c r="A78" s="2232">
        <v>43808</v>
      </c>
      <c r="B78" s="2231" t="s">
        <v>12</v>
      </c>
      <c r="C78" s="256">
        <v>120</v>
      </c>
      <c r="D78" s="2233">
        <f>+C78*(100-E78)/100</f>
        <v>60</v>
      </c>
      <c r="E78" s="256">
        <v>50</v>
      </c>
      <c r="F78" s="256"/>
      <c r="G78" s="256">
        <v>130</v>
      </c>
      <c r="H78" s="256"/>
      <c r="I78" s="256"/>
      <c r="J78" s="256"/>
      <c r="K78" s="2550"/>
      <c r="L78" s="359" t="s">
        <v>2097</v>
      </c>
    </row>
    <row r="79" spans="1:12" x14ac:dyDescent="0.25">
      <c r="A79" s="22">
        <v>43817</v>
      </c>
      <c r="B79" s="11" t="s">
        <v>186</v>
      </c>
      <c r="C79" s="993"/>
      <c r="D79" s="981"/>
      <c r="E79" s="993"/>
      <c r="F79" s="993"/>
      <c r="G79" s="2034"/>
      <c r="H79" s="3482" t="s">
        <v>3030</v>
      </c>
      <c r="I79" s="3483"/>
      <c r="J79" s="993"/>
      <c r="K79" s="2471"/>
      <c r="L79" s="234" t="s">
        <v>256</v>
      </c>
    </row>
    <row r="80" spans="1:12" x14ac:dyDescent="0.25">
      <c r="A80" s="2252">
        <v>43831</v>
      </c>
      <c r="B80" s="2231" t="s">
        <v>12</v>
      </c>
      <c r="C80" s="256">
        <v>120</v>
      </c>
      <c r="D80" s="2233">
        <f t="shared" ref="D80:D136" si="1">+C80*(100-E80)/100</f>
        <v>60</v>
      </c>
      <c r="E80" s="256">
        <v>50</v>
      </c>
      <c r="F80" s="256" t="s">
        <v>159</v>
      </c>
      <c r="G80" s="256">
        <v>105</v>
      </c>
      <c r="H80" s="256"/>
      <c r="I80" s="256"/>
      <c r="J80" s="256"/>
      <c r="K80" s="2550"/>
      <c r="L80" s="359" t="s">
        <v>1623</v>
      </c>
    </row>
    <row r="81" spans="1:12" x14ac:dyDescent="0.25">
      <c r="A81" s="2285">
        <v>43906</v>
      </c>
      <c r="B81" s="2284" t="s">
        <v>12</v>
      </c>
      <c r="C81" s="2286">
        <v>115</v>
      </c>
      <c r="D81" s="2286">
        <f t="shared" si="1"/>
        <v>57.5</v>
      </c>
      <c r="E81" s="2286">
        <v>50</v>
      </c>
      <c r="F81" s="2286" t="s">
        <v>159</v>
      </c>
      <c r="G81" s="2286">
        <v>105</v>
      </c>
      <c r="H81" s="2286"/>
      <c r="I81" s="2286"/>
      <c r="J81" s="2286"/>
      <c r="K81" s="2664"/>
      <c r="L81" s="359" t="s">
        <v>2097</v>
      </c>
    </row>
    <row r="82" spans="1:12" x14ac:dyDescent="0.25">
      <c r="A82" s="22">
        <v>43908</v>
      </c>
      <c r="B82" s="268" t="s">
        <v>186</v>
      </c>
      <c r="C82" s="993"/>
      <c r="D82" s="981"/>
      <c r="E82" s="993"/>
      <c r="F82" s="993"/>
      <c r="G82" s="993"/>
      <c r="H82" s="3482" t="s">
        <v>3030</v>
      </c>
      <c r="I82" s="3483"/>
      <c r="J82" s="993"/>
      <c r="K82" s="2471"/>
      <c r="L82" s="234" t="s">
        <v>1415</v>
      </c>
    </row>
    <row r="83" spans="1:12" ht="40.5" customHeight="1" x14ac:dyDescent="0.25">
      <c r="A83" s="22">
        <v>43919</v>
      </c>
      <c r="B83" s="11" t="s">
        <v>16</v>
      </c>
      <c r="C83" s="3614" t="s">
        <v>3525</v>
      </c>
      <c r="D83" s="3733"/>
      <c r="E83" s="3733"/>
      <c r="F83" s="3733"/>
      <c r="G83" s="3733"/>
      <c r="H83" s="3733"/>
      <c r="I83" s="3733"/>
      <c r="J83" s="3615"/>
      <c r="K83" s="2563"/>
      <c r="L83" s="2213" t="s">
        <v>4115</v>
      </c>
    </row>
    <row r="84" spans="1:12" ht="20.25" customHeight="1" x14ac:dyDescent="0.25">
      <c r="A84" s="2410">
        <v>43920</v>
      </c>
      <c r="B84" s="2306" t="s">
        <v>4</v>
      </c>
      <c r="C84" s="2311"/>
      <c r="D84" s="2307"/>
      <c r="E84" s="2311">
        <v>40</v>
      </c>
      <c r="F84" s="2311"/>
      <c r="G84" s="2311"/>
      <c r="H84" s="2311"/>
      <c r="I84" s="2311"/>
      <c r="J84" s="2311"/>
      <c r="K84" s="2602"/>
      <c r="L84" s="2313"/>
    </row>
    <row r="85" spans="1:12" ht="20.100000000000001" customHeight="1" x14ac:dyDescent="0.25">
      <c r="A85" s="22">
        <v>43927</v>
      </c>
      <c r="B85" s="11" t="s">
        <v>12</v>
      </c>
      <c r="C85" s="993">
        <v>75</v>
      </c>
      <c r="D85" s="981">
        <f t="shared" si="1"/>
        <v>45</v>
      </c>
      <c r="E85" s="993">
        <v>40</v>
      </c>
      <c r="F85" s="993" t="s">
        <v>159</v>
      </c>
      <c r="G85" s="993">
        <v>100</v>
      </c>
      <c r="H85" s="993"/>
      <c r="I85" s="993"/>
      <c r="J85" s="993"/>
      <c r="K85" s="2471"/>
      <c r="L85" s="234" t="s">
        <v>2575</v>
      </c>
    </row>
    <row r="86" spans="1:12" ht="20.100000000000001" customHeight="1" x14ac:dyDescent="0.25">
      <c r="A86" s="2410">
        <v>43951</v>
      </c>
      <c r="B86" s="2306" t="s">
        <v>4</v>
      </c>
      <c r="C86" s="2311"/>
      <c r="D86" s="2307"/>
      <c r="E86" s="2311">
        <v>40</v>
      </c>
      <c r="F86" s="2311"/>
      <c r="G86" s="2311"/>
      <c r="H86" s="2311"/>
      <c r="I86" s="2311"/>
      <c r="J86" s="2311"/>
      <c r="K86" s="2602"/>
      <c r="L86" s="2313"/>
    </row>
    <row r="87" spans="1:12" ht="20.100000000000001" customHeight="1" x14ac:dyDescent="0.25">
      <c r="A87" s="2410">
        <v>43981</v>
      </c>
      <c r="B87" s="2306" t="s">
        <v>4</v>
      </c>
      <c r="C87" s="2311"/>
      <c r="D87" s="2307"/>
      <c r="E87" s="2311">
        <v>40</v>
      </c>
      <c r="F87" s="2311"/>
      <c r="G87" s="2311"/>
      <c r="H87" s="2311"/>
      <c r="I87" s="2311"/>
      <c r="J87" s="2311"/>
      <c r="K87" s="2602"/>
      <c r="L87" s="2313"/>
    </row>
    <row r="88" spans="1:12" ht="36" customHeight="1" x14ac:dyDescent="0.25">
      <c r="A88" s="22">
        <v>43988</v>
      </c>
      <c r="B88" s="11" t="s">
        <v>14</v>
      </c>
      <c r="C88" s="3666" t="s">
        <v>3657</v>
      </c>
      <c r="D88" s="3667"/>
      <c r="E88" s="3667"/>
      <c r="F88" s="3667"/>
      <c r="G88" s="3667"/>
      <c r="H88" s="3667"/>
      <c r="I88" s="3667"/>
      <c r="J88" s="3668"/>
      <c r="K88" s="2547"/>
      <c r="L88" s="2213" t="s">
        <v>3658</v>
      </c>
    </row>
    <row r="89" spans="1:12" ht="20.100000000000001" customHeight="1" x14ac:dyDescent="0.25">
      <c r="A89" s="2410">
        <v>44012</v>
      </c>
      <c r="B89" s="2306" t="s">
        <v>4</v>
      </c>
      <c r="C89" s="2311"/>
      <c r="D89" s="2307"/>
      <c r="E89" s="2311">
        <v>70</v>
      </c>
      <c r="F89" s="2311"/>
      <c r="G89" s="2311"/>
      <c r="H89" s="2311"/>
      <c r="I89" s="2311"/>
      <c r="J89" s="2311"/>
      <c r="K89" s="2602"/>
      <c r="L89" s="2313"/>
    </row>
    <row r="90" spans="1:12" ht="34.5" customHeight="1" x14ac:dyDescent="0.25">
      <c r="A90" s="22">
        <v>44017</v>
      </c>
      <c r="B90" s="11" t="s">
        <v>14</v>
      </c>
      <c r="C90" s="3473" t="s">
        <v>3740</v>
      </c>
      <c r="D90" s="3474"/>
      <c r="E90" s="3474"/>
      <c r="F90" s="3474"/>
      <c r="G90" s="3474"/>
      <c r="H90" s="3474"/>
      <c r="I90" s="3474"/>
      <c r="J90" s="3475"/>
      <c r="K90" s="2465"/>
      <c r="L90" s="2213" t="s">
        <v>3710</v>
      </c>
    </row>
    <row r="91" spans="1:12" ht="20.100000000000001" customHeight="1" x14ac:dyDescent="0.25">
      <c r="A91" s="22">
        <v>44041</v>
      </c>
      <c r="B91" s="11" t="s">
        <v>12</v>
      </c>
      <c r="C91" s="993">
        <v>54</v>
      </c>
      <c r="D91" s="981">
        <f t="shared" si="1"/>
        <v>16.2</v>
      </c>
      <c r="E91" s="993">
        <v>70</v>
      </c>
      <c r="F91" s="993" t="s">
        <v>159</v>
      </c>
      <c r="G91" s="993">
        <v>70</v>
      </c>
      <c r="H91" s="993"/>
      <c r="I91" s="993"/>
      <c r="J91" s="993"/>
      <c r="K91" s="2471"/>
      <c r="L91" s="234" t="s">
        <v>2710</v>
      </c>
    </row>
    <row r="92" spans="1:12" x14ac:dyDescent="0.25">
      <c r="A92" s="2410">
        <v>44042</v>
      </c>
      <c r="B92" s="2306" t="s">
        <v>4</v>
      </c>
      <c r="C92" s="2311"/>
      <c r="D92" s="2307"/>
      <c r="E92" s="2311">
        <v>70</v>
      </c>
      <c r="F92" s="2311"/>
      <c r="G92" s="2311"/>
      <c r="H92" s="2311"/>
      <c r="I92" s="2311"/>
      <c r="J92" s="2311"/>
      <c r="K92" s="2852"/>
      <c r="L92" s="2313"/>
    </row>
    <row r="93" spans="1:12" x14ac:dyDescent="0.25">
      <c r="A93" s="2860">
        <v>44069</v>
      </c>
      <c r="B93" s="2859" t="s">
        <v>186</v>
      </c>
      <c r="C93" s="256"/>
      <c r="D93" s="2862" t="s">
        <v>301</v>
      </c>
      <c r="E93" s="256" t="s">
        <v>301</v>
      </c>
      <c r="F93" s="256"/>
      <c r="G93" s="256"/>
      <c r="H93" s="256">
        <v>4020</v>
      </c>
      <c r="I93" s="256">
        <v>94</v>
      </c>
      <c r="J93" s="256"/>
      <c r="K93" s="2861"/>
      <c r="L93" s="359" t="s">
        <v>3895</v>
      </c>
    </row>
    <row r="94" spans="1:12" ht="54" customHeight="1" x14ac:dyDescent="0.25">
      <c r="A94" s="22">
        <v>44069</v>
      </c>
      <c r="B94" s="11" t="s">
        <v>14</v>
      </c>
      <c r="C94" s="3473" t="s">
        <v>3914</v>
      </c>
      <c r="D94" s="3474"/>
      <c r="E94" s="3474"/>
      <c r="F94" s="3474"/>
      <c r="G94" s="3474"/>
      <c r="H94" s="3474"/>
      <c r="I94" s="3474"/>
      <c r="J94" s="3475"/>
      <c r="K94" s="2471"/>
      <c r="L94" s="2213" t="s">
        <v>3889</v>
      </c>
    </row>
    <row r="95" spans="1:12" x14ac:dyDescent="0.25">
      <c r="A95" s="2410">
        <v>44073</v>
      </c>
      <c r="B95" s="2306" t="s">
        <v>4</v>
      </c>
      <c r="C95" s="2311"/>
      <c r="D95" s="2307"/>
      <c r="E95" s="2311">
        <v>95</v>
      </c>
      <c r="F95" s="2311"/>
      <c r="G95" s="2311"/>
      <c r="H95" s="2311"/>
      <c r="I95" s="2311"/>
      <c r="J95" s="2311"/>
      <c r="K95" s="2885"/>
      <c r="L95" s="2313"/>
    </row>
    <row r="96" spans="1:12" ht="90" customHeight="1" x14ac:dyDescent="0.25">
      <c r="A96" s="2939">
        <v>44140</v>
      </c>
      <c r="B96" s="2940" t="s">
        <v>16</v>
      </c>
      <c r="C96" s="3473" t="s">
        <v>4022</v>
      </c>
      <c r="D96" s="3474"/>
      <c r="E96" s="3474"/>
      <c r="F96" s="3474"/>
      <c r="G96" s="3474"/>
      <c r="H96" s="3474"/>
      <c r="I96" s="3474"/>
      <c r="J96" s="3475"/>
      <c r="K96" s="2938"/>
      <c r="L96" s="2213" t="s">
        <v>4015</v>
      </c>
    </row>
    <row r="97" spans="1:12" ht="42" customHeight="1" x14ac:dyDescent="0.25">
      <c r="A97" s="2939">
        <v>44157</v>
      </c>
      <c r="B97" s="11" t="s">
        <v>14</v>
      </c>
      <c r="C97" s="3473" t="s">
        <v>4058</v>
      </c>
      <c r="D97" s="3474"/>
      <c r="E97" s="3474"/>
      <c r="F97" s="3474"/>
      <c r="G97" s="3474"/>
      <c r="H97" s="3474"/>
      <c r="I97" s="3474"/>
      <c r="J97" s="3475"/>
      <c r="K97" s="2471"/>
      <c r="L97" s="2213" t="s">
        <v>4055</v>
      </c>
    </row>
    <row r="98" spans="1:12" x14ac:dyDescent="0.25">
      <c r="A98" s="22">
        <v>44171</v>
      </c>
      <c r="B98" s="11" t="s">
        <v>96</v>
      </c>
      <c r="C98" s="3555" t="s">
        <v>4122</v>
      </c>
      <c r="D98" s="4426"/>
      <c r="E98" s="4426"/>
      <c r="F98" s="4426"/>
      <c r="G98" s="4426"/>
      <c r="H98" s="4426"/>
      <c r="I98" s="4426"/>
      <c r="J98" s="4427"/>
      <c r="K98" s="2471"/>
      <c r="L98" s="234"/>
    </row>
    <row r="99" spans="1:12" x14ac:dyDescent="0.25">
      <c r="A99" s="22">
        <v>44214</v>
      </c>
      <c r="B99" s="11" t="s">
        <v>33</v>
      </c>
      <c r="C99" s="4425" t="s">
        <v>4184</v>
      </c>
      <c r="D99" s="3667"/>
      <c r="E99" s="3667"/>
      <c r="F99" s="3667"/>
      <c r="G99" s="3667"/>
      <c r="H99" s="3667"/>
      <c r="I99" s="3667"/>
      <c r="J99" s="3668"/>
      <c r="K99" s="2471"/>
      <c r="L99" s="234"/>
    </row>
    <row r="100" spans="1:12" ht="20.100000000000001" customHeight="1" x14ac:dyDescent="0.25">
      <c r="A100" s="22"/>
      <c r="B100" s="11"/>
      <c r="C100" s="993"/>
      <c r="D100" s="981">
        <f t="shared" si="1"/>
        <v>0</v>
      </c>
      <c r="E100" s="993"/>
      <c r="F100" s="993"/>
      <c r="G100" s="993"/>
      <c r="H100" s="993"/>
      <c r="I100" s="993"/>
      <c r="J100" s="993"/>
      <c r="K100" s="2471"/>
      <c r="L100" s="234"/>
    </row>
    <row r="101" spans="1:12" ht="20.100000000000001" customHeight="1" x14ac:dyDescent="0.25">
      <c r="A101" s="22"/>
      <c r="B101" s="11"/>
      <c r="C101" s="993"/>
      <c r="D101" s="981">
        <f t="shared" si="1"/>
        <v>0</v>
      </c>
      <c r="E101" s="993"/>
      <c r="F101" s="993"/>
      <c r="G101" s="993"/>
      <c r="H101" s="993"/>
      <c r="I101" s="993"/>
      <c r="J101" s="993"/>
      <c r="K101" s="2471"/>
      <c r="L101" s="234"/>
    </row>
    <row r="102" spans="1:12" ht="20.100000000000001" customHeight="1" x14ac:dyDescent="0.25">
      <c r="A102" s="22"/>
      <c r="B102" s="11"/>
      <c r="C102" s="993"/>
      <c r="D102" s="981">
        <f t="shared" si="1"/>
        <v>0</v>
      </c>
      <c r="E102" s="993"/>
      <c r="F102" s="993"/>
      <c r="G102" s="993"/>
      <c r="H102" s="993"/>
      <c r="I102" s="993"/>
      <c r="J102" s="993"/>
      <c r="K102" s="2471"/>
      <c r="L102" s="234"/>
    </row>
    <row r="103" spans="1:12" ht="20.100000000000001" customHeight="1" x14ac:dyDescent="0.25">
      <c r="A103" s="22"/>
      <c r="B103" s="11"/>
      <c r="C103" s="993"/>
      <c r="D103" s="981">
        <f t="shared" si="1"/>
        <v>0</v>
      </c>
      <c r="E103" s="993"/>
      <c r="F103" s="993"/>
      <c r="G103" s="993"/>
      <c r="H103" s="993"/>
      <c r="I103" s="993"/>
      <c r="J103" s="993"/>
      <c r="K103" s="2471"/>
      <c r="L103" s="234"/>
    </row>
    <row r="104" spans="1:12" x14ac:dyDescent="0.25">
      <c r="A104" s="22"/>
      <c r="B104" s="11"/>
      <c r="C104" s="993"/>
      <c r="D104" s="981">
        <f t="shared" si="1"/>
        <v>0</v>
      </c>
      <c r="E104" s="993"/>
      <c r="F104" s="993"/>
      <c r="G104" s="993"/>
      <c r="H104" s="993"/>
      <c r="I104" s="993"/>
      <c r="J104" s="993"/>
      <c r="K104" s="2471"/>
      <c r="L104" s="234"/>
    </row>
    <row r="105" spans="1:12" x14ac:dyDescent="0.25">
      <c r="A105" s="22"/>
      <c r="B105" s="11"/>
      <c r="C105" s="993"/>
      <c r="D105" s="981">
        <f t="shared" si="1"/>
        <v>0</v>
      </c>
      <c r="E105" s="993"/>
      <c r="F105" s="993"/>
      <c r="G105" s="993"/>
      <c r="H105" s="993"/>
      <c r="I105" s="993"/>
      <c r="J105" s="993"/>
      <c r="K105" s="2471"/>
      <c r="L105" s="234"/>
    </row>
    <row r="106" spans="1:12" x14ac:dyDescent="0.25">
      <c r="A106" s="22"/>
      <c r="B106" s="11"/>
      <c r="C106" s="993"/>
      <c r="D106" s="981">
        <f t="shared" si="1"/>
        <v>0</v>
      </c>
      <c r="E106" s="993"/>
      <c r="F106" s="993"/>
      <c r="G106" s="993"/>
      <c r="H106" s="993"/>
      <c r="I106" s="993"/>
      <c r="J106" s="993"/>
      <c r="K106" s="2471"/>
      <c r="L106" s="234"/>
    </row>
    <row r="107" spans="1:12" ht="20.100000000000001" customHeight="1" x14ac:dyDescent="0.25">
      <c r="A107" s="22"/>
      <c r="B107" s="11"/>
      <c r="C107" s="993"/>
      <c r="D107" s="981">
        <f t="shared" si="1"/>
        <v>0</v>
      </c>
      <c r="E107" s="993"/>
      <c r="F107" s="993"/>
      <c r="G107" s="993"/>
      <c r="H107" s="993"/>
      <c r="I107" s="993"/>
      <c r="J107" s="993"/>
      <c r="K107" s="2471"/>
      <c r="L107" s="234"/>
    </row>
    <row r="108" spans="1:12" x14ac:dyDescent="0.25">
      <c r="A108" s="22"/>
      <c r="B108" s="11"/>
      <c r="C108" s="993"/>
      <c r="D108" s="981">
        <f t="shared" si="1"/>
        <v>0</v>
      </c>
      <c r="E108" s="993"/>
      <c r="F108" s="993"/>
      <c r="G108" s="993"/>
      <c r="H108" s="993"/>
      <c r="I108" s="993"/>
      <c r="J108" s="993"/>
      <c r="K108" s="2471"/>
      <c r="L108" s="234"/>
    </row>
    <row r="109" spans="1:12" x14ac:dyDescent="0.25">
      <c r="A109" s="22"/>
      <c r="B109" s="11"/>
      <c r="C109" s="993"/>
      <c r="D109" s="981">
        <f t="shared" si="1"/>
        <v>0</v>
      </c>
      <c r="E109" s="993"/>
      <c r="F109" s="993"/>
      <c r="G109" s="993"/>
      <c r="H109" s="993"/>
      <c r="I109" s="993"/>
      <c r="J109" s="993"/>
      <c r="K109" s="2471"/>
      <c r="L109" s="234"/>
    </row>
    <row r="110" spans="1:12" x14ac:dyDescent="0.25">
      <c r="A110" s="22"/>
      <c r="B110" s="11"/>
      <c r="C110" s="993"/>
      <c r="D110" s="981">
        <f t="shared" si="1"/>
        <v>0</v>
      </c>
      <c r="E110" s="993"/>
      <c r="F110" s="993"/>
      <c r="G110" s="993"/>
      <c r="H110" s="993"/>
      <c r="I110" s="993"/>
      <c r="J110" s="993"/>
      <c r="K110" s="2471"/>
      <c r="L110" s="234"/>
    </row>
    <row r="111" spans="1:12" ht="20.100000000000001" customHeight="1" x14ac:dyDescent="0.25">
      <c r="A111" s="22"/>
      <c r="B111" s="11"/>
      <c r="C111" s="993"/>
      <c r="D111" s="981">
        <f t="shared" si="1"/>
        <v>0</v>
      </c>
      <c r="E111" s="993"/>
      <c r="F111" s="993"/>
      <c r="G111" s="993"/>
      <c r="H111" s="993"/>
      <c r="I111" s="993"/>
      <c r="J111" s="993"/>
      <c r="K111" s="2471"/>
      <c r="L111" s="234"/>
    </row>
    <row r="112" spans="1:12" ht="20.100000000000001" customHeight="1" x14ac:dyDescent="0.25">
      <c r="A112" s="22"/>
      <c r="B112" s="11"/>
      <c r="C112" s="993"/>
      <c r="D112" s="981">
        <f t="shared" si="1"/>
        <v>0</v>
      </c>
      <c r="E112" s="993"/>
      <c r="F112" s="993"/>
      <c r="G112" s="993"/>
      <c r="H112" s="993"/>
      <c r="I112" s="993"/>
      <c r="J112" s="993"/>
      <c r="K112" s="2471"/>
      <c r="L112" s="234"/>
    </row>
    <row r="113" spans="1:12" x14ac:dyDescent="0.25">
      <c r="A113" s="22"/>
      <c r="B113" s="11"/>
      <c r="C113" s="993"/>
      <c r="D113" s="981">
        <f t="shared" si="1"/>
        <v>0</v>
      </c>
      <c r="E113" s="993"/>
      <c r="F113" s="993"/>
      <c r="G113" s="993"/>
      <c r="H113" s="993"/>
      <c r="I113" s="993"/>
      <c r="J113" s="993"/>
      <c r="K113" s="2471"/>
      <c r="L113" s="234"/>
    </row>
    <row r="114" spans="1:12" x14ac:dyDescent="0.25">
      <c r="A114" s="22"/>
      <c r="B114" s="11"/>
      <c r="C114" s="993"/>
      <c r="D114" s="981">
        <f t="shared" si="1"/>
        <v>0</v>
      </c>
      <c r="E114" s="993"/>
      <c r="F114" s="993"/>
      <c r="G114" s="993"/>
      <c r="H114" s="993"/>
      <c r="I114" s="993"/>
      <c r="J114" s="993"/>
      <c r="K114" s="2471"/>
      <c r="L114" s="234"/>
    </row>
    <row r="115" spans="1:12" x14ac:dyDescent="0.25">
      <c r="A115" s="22"/>
      <c r="B115" s="11"/>
      <c r="C115" s="981"/>
      <c r="D115" s="981">
        <f t="shared" si="1"/>
        <v>0</v>
      </c>
      <c r="E115" s="981"/>
      <c r="F115" s="981"/>
      <c r="G115" s="981"/>
      <c r="H115" s="981"/>
      <c r="I115" s="981"/>
      <c r="J115" s="981"/>
      <c r="K115" s="2464"/>
      <c r="L115" s="234"/>
    </row>
    <row r="116" spans="1:12" x14ac:dyDescent="0.25">
      <c r="A116" s="22"/>
      <c r="B116" s="11"/>
      <c r="C116" s="993"/>
      <c r="D116" s="981">
        <f t="shared" si="1"/>
        <v>0</v>
      </c>
      <c r="E116" s="993"/>
      <c r="F116" s="993"/>
      <c r="G116" s="993"/>
      <c r="H116" s="993"/>
      <c r="I116" s="993"/>
      <c r="J116" s="993"/>
      <c r="K116" s="2471"/>
      <c r="L116" s="234"/>
    </row>
    <row r="117" spans="1:12" x14ac:dyDescent="0.25">
      <c r="A117" s="22"/>
      <c r="B117" s="11"/>
      <c r="C117" s="993"/>
      <c r="D117" s="981">
        <f t="shared" si="1"/>
        <v>0</v>
      </c>
      <c r="E117" s="993"/>
      <c r="F117" s="993"/>
      <c r="G117" s="993"/>
      <c r="H117" s="993"/>
      <c r="I117" s="993"/>
      <c r="J117" s="993"/>
      <c r="K117" s="2471"/>
      <c r="L117" s="234"/>
    </row>
    <row r="118" spans="1:12" x14ac:dyDescent="0.25">
      <c r="A118" s="22"/>
      <c r="B118" s="11"/>
      <c r="C118" s="993"/>
      <c r="D118" s="981">
        <f t="shared" si="1"/>
        <v>0</v>
      </c>
      <c r="E118" s="993"/>
      <c r="F118" s="993"/>
      <c r="G118" s="993"/>
      <c r="H118" s="993"/>
      <c r="I118" s="993"/>
      <c r="J118" s="993"/>
      <c r="K118" s="2471"/>
      <c r="L118" s="234"/>
    </row>
    <row r="119" spans="1:12" ht="20.100000000000001" customHeight="1" x14ac:dyDescent="0.25">
      <c r="A119" s="22"/>
      <c r="B119" s="11"/>
      <c r="C119" s="993"/>
      <c r="D119" s="981">
        <f t="shared" si="1"/>
        <v>0</v>
      </c>
      <c r="E119" s="993"/>
      <c r="F119" s="993"/>
      <c r="G119" s="993"/>
      <c r="H119" s="993"/>
      <c r="I119" s="993"/>
      <c r="J119" s="993"/>
      <c r="K119" s="2471"/>
      <c r="L119" s="234"/>
    </row>
    <row r="120" spans="1:12" ht="20.100000000000001" customHeight="1" x14ac:dyDescent="0.25">
      <c r="A120" s="22"/>
      <c r="B120" s="11"/>
      <c r="C120" s="993"/>
      <c r="D120" s="981">
        <f t="shared" si="1"/>
        <v>0</v>
      </c>
      <c r="E120" s="993"/>
      <c r="F120" s="993"/>
      <c r="G120" s="993"/>
      <c r="H120" s="993"/>
      <c r="I120" s="993"/>
      <c r="J120" s="993"/>
      <c r="K120" s="2471"/>
      <c r="L120" s="234"/>
    </row>
    <row r="121" spans="1:12" ht="20.100000000000001" customHeight="1" x14ac:dyDescent="0.25">
      <c r="A121" s="22"/>
      <c r="B121" s="11"/>
      <c r="C121" s="993"/>
      <c r="D121" s="981">
        <f t="shared" si="1"/>
        <v>0</v>
      </c>
      <c r="E121" s="993"/>
      <c r="F121" s="993"/>
      <c r="G121" s="993"/>
      <c r="H121" s="993"/>
      <c r="I121" s="993"/>
      <c r="J121" s="993"/>
      <c r="K121" s="2471"/>
      <c r="L121" s="234"/>
    </row>
    <row r="122" spans="1:12" ht="20.100000000000001" customHeight="1" x14ac:dyDescent="0.25">
      <c r="A122" s="22"/>
      <c r="B122" s="11"/>
      <c r="C122" s="993"/>
      <c r="D122" s="981">
        <f t="shared" si="1"/>
        <v>0</v>
      </c>
      <c r="E122" s="993"/>
      <c r="F122" s="993"/>
      <c r="G122" s="993"/>
      <c r="H122" s="993"/>
      <c r="I122" s="993"/>
      <c r="J122" s="993"/>
      <c r="K122" s="2471"/>
      <c r="L122" s="234"/>
    </row>
    <row r="123" spans="1:12" x14ac:dyDescent="0.25">
      <c r="A123" s="22"/>
      <c r="B123" s="11"/>
      <c r="C123" s="993"/>
      <c r="D123" s="981">
        <f t="shared" si="1"/>
        <v>0</v>
      </c>
      <c r="E123" s="993"/>
      <c r="F123" s="993"/>
      <c r="G123" s="993"/>
      <c r="H123" s="993"/>
      <c r="I123" s="993"/>
      <c r="J123" s="993"/>
      <c r="K123" s="2471"/>
      <c r="L123" s="234"/>
    </row>
    <row r="124" spans="1:12" ht="20.100000000000001" customHeight="1" x14ac:dyDescent="0.25">
      <c r="A124" s="22"/>
      <c r="B124" s="11"/>
      <c r="C124" s="993"/>
      <c r="D124" s="981">
        <f t="shared" si="1"/>
        <v>0</v>
      </c>
      <c r="E124" s="993"/>
      <c r="F124" s="993"/>
      <c r="G124" s="993"/>
      <c r="H124" s="993"/>
      <c r="I124" s="993"/>
      <c r="J124" s="993"/>
      <c r="K124" s="2471"/>
      <c r="L124" s="234"/>
    </row>
    <row r="125" spans="1:12" ht="20.100000000000001" customHeight="1" x14ac:dyDescent="0.25">
      <c r="A125" s="22"/>
      <c r="B125" s="11"/>
      <c r="C125" s="993"/>
      <c r="D125" s="981">
        <f t="shared" si="1"/>
        <v>0</v>
      </c>
      <c r="E125" s="993"/>
      <c r="F125" s="993"/>
      <c r="G125" s="993"/>
      <c r="H125" s="993"/>
      <c r="I125" s="993"/>
      <c r="J125" s="993"/>
      <c r="K125" s="2471"/>
      <c r="L125" s="234"/>
    </row>
    <row r="126" spans="1:12" ht="20.100000000000001" customHeight="1" x14ac:dyDescent="0.25">
      <c r="A126" s="22"/>
      <c r="B126" s="11"/>
      <c r="C126" s="993"/>
      <c r="D126" s="981">
        <f t="shared" si="1"/>
        <v>0</v>
      </c>
      <c r="E126" s="993"/>
      <c r="F126" s="993"/>
      <c r="G126" s="993"/>
      <c r="H126" s="993"/>
      <c r="I126" s="993"/>
      <c r="J126" s="993"/>
      <c r="K126" s="2471"/>
      <c r="L126" s="234"/>
    </row>
    <row r="127" spans="1:12" ht="20.100000000000001" customHeight="1" x14ac:dyDescent="0.25">
      <c r="A127" s="22"/>
      <c r="B127" s="11"/>
      <c r="C127" s="993"/>
      <c r="D127" s="981">
        <f t="shared" si="1"/>
        <v>0</v>
      </c>
      <c r="E127" s="993"/>
      <c r="F127" s="993"/>
      <c r="G127" s="993"/>
      <c r="H127" s="993"/>
      <c r="I127" s="993"/>
      <c r="J127" s="993"/>
      <c r="K127" s="2471"/>
      <c r="L127" s="234"/>
    </row>
    <row r="128" spans="1:12" ht="20.100000000000001" customHeight="1" x14ac:dyDescent="0.25">
      <c r="A128" s="22"/>
      <c r="B128" s="11"/>
      <c r="C128" s="993"/>
      <c r="D128" s="981">
        <f t="shared" si="1"/>
        <v>0</v>
      </c>
      <c r="E128" s="993"/>
      <c r="F128" s="993"/>
      <c r="G128" s="993"/>
      <c r="H128" s="993"/>
      <c r="I128" s="993"/>
      <c r="J128" s="993"/>
      <c r="K128" s="2471"/>
      <c r="L128" s="234"/>
    </row>
    <row r="129" spans="1:12" ht="20.100000000000001" customHeight="1" x14ac:dyDescent="0.25">
      <c r="A129" s="22"/>
      <c r="B129" s="11"/>
      <c r="C129" s="993"/>
      <c r="D129" s="981">
        <f t="shared" si="1"/>
        <v>0</v>
      </c>
      <c r="E129" s="993"/>
      <c r="F129" s="993"/>
      <c r="G129" s="993"/>
      <c r="H129" s="993"/>
      <c r="I129" s="993"/>
      <c r="J129" s="993"/>
      <c r="K129" s="2471"/>
      <c r="L129" s="234"/>
    </row>
    <row r="130" spans="1:12" ht="20.100000000000001" customHeight="1" x14ac:dyDescent="0.25">
      <c r="A130" s="22"/>
      <c r="B130" s="11"/>
      <c r="C130" s="993"/>
      <c r="D130" s="981">
        <f t="shared" si="1"/>
        <v>0</v>
      </c>
      <c r="E130" s="993"/>
      <c r="F130" s="993"/>
      <c r="G130" s="993"/>
      <c r="H130" s="993"/>
      <c r="I130" s="993"/>
      <c r="J130" s="993"/>
      <c r="K130" s="2471"/>
      <c r="L130" s="234"/>
    </row>
    <row r="131" spans="1:12" ht="20.100000000000001" customHeight="1" x14ac:dyDescent="0.25">
      <c r="A131" s="22"/>
      <c r="B131" s="11"/>
      <c r="C131" s="993"/>
      <c r="D131" s="981">
        <f t="shared" si="1"/>
        <v>0</v>
      </c>
      <c r="E131" s="993"/>
      <c r="F131" s="993"/>
      <c r="G131" s="993"/>
      <c r="H131" s="993"/>
      <c r="I131" s="993"/>
      <c r="J131" s="993"/>
      <c r="K131" s="2471"/>
      <c r="L131" s="234"/>
    </row>
    <row r="132" spans="1:12" x14ac:dyDescent="0.25">
      <c r="A132" s="22"/>
      <c r="B132" s="11"/>
      <c r="C132" s="993"/>
      <c r="D132" s="981">
        <f t="shared" si="1"/>
        <v>0</v>
      </c>
      <c r="E132" s="993"/>
      <c r="F132" s="993"/>
      <c r="G132" s="993"/>
      <c r="H132" s="993"/>
      <c r="I132" s="993"/>
      <c r="J132" s="993"/>
      <c r="K132" s="2471"/>
      <c r="L132" s="234"/>
    </row>
    <row r="133" spans="1:12" ht="20.100000000000001" customHeight="1" x14ac:dyDescent="0.25">
      <c r="A133" s="22"/>
      <c r="B133" s="11"/>
      <c r="C133" s="993"/>
      <c r="D133" s="981">
        <f t="shared" si="1"/>
        <v>0</v>
      </c>
      <c r="E133" s="993"/>
      <c r="F133" s="993"/>
      <c r="G133" s="993"/>
      <c r="H133" s="993"/>
      <c r="I133" s="993"/>
      <c r="J133" s="993"/>
      <c r="K133" s="2471"/>
      <c r="L133" s="234"/>
    </row>
    <row r="134" spans="1:12" x14ac:dyDescent="0.25">
      <c r="A134" s="22"/>
      <c r="B134" s="11"/>
      <c r="C134" s="993"/>
      <c r="D134" s="981">
        <f t="shared" si="1"/>
        <v>0</v>
      </c>
      <c r="E134" s="993"/>
      <c r="F134" s="993"/>
      <c r="G134" s="993"/>
      <c r="H134" s="993"/>
      <c r="I134" s="993"/>
      <c r="J134" s="993"/>
      <c r="K134" s="2471"/>
      <c r="L134" s="234"/>
    </row>
    <row r="135" spans="1:12" x14ac:dyDescent="0.25">
      <c r="A135" s="22"/>
      <c r="B135" s="11"/>
      <c r="C135" s="993"/>
      <c r="D135" s="981">
        <f t="shared" si="1"/>
        <v>0</v>
      </c>
      <c r="E135" s="993"/>
      <c r="F135" s="993"/>
      <c r="G135" s="993"/>
      <c r="H135" s="993"/>
      <c r="I135" s="993"/>
      <c r="J135" s="993"/>
      <c r="K135" s="2471"/>
      <c r="L135" s="234"/>
    </row>
    <row r="136" spans="1:12" x14ac:dyDescent="0.25">
      <c r="A136" s="22"/>
      <c r="B136" s="11"/>
      <c r="C136" s="993"/>
      <c r="D136" s="981">
        <f t="shared" si="1"/>
        <v>0</v>
      </c>
      <c r="E136" s="993"/>
      <c r="F136" s="993"/>
      <c r="G136" s="993"/>
      <c r="H136" s="993"/>
      <c r="I136" s="993"/>
      <c r="J136" s="993"/>
      <c r="K136" s="2471"/>
      <c r="L136" s="234"/>
    </row>
    <row r="137" spans="1:12" x14ac:dyDescent="0.25">
      <c r="A137" s="22"/>
      <c r="B137" s="11"/>
      <c r="C137" s="993"/>
      <c r="D137" s="981"/>
      <c r="E137" s="993"/>
      <c r="F137" s="993"/>
      <c r="G137" s="993"/>
      <c r="H137" s="993"/>
      <c r="I137" s="993"/>
      <c r="J137" s="993"/>
      <c r="K137" s="2471"/>
      <c r="L137" s="234"/>
    </row>
    <row r="138" spans="1:12" x14ac:dyDescent="0.25">
      <c r="A138" s="22"/>
      <c r="B138" s="11"/>
      <c r="C138" s="993"/>
      <c r="D138" s="981"/>
      <c r="E138" s="993"/>
      <c r="F138" s="993"/>
      <c r="G138" s="993"/>
      <c r="H138" s="993"/>
      <c r="I138" s="993"/>
      <c r="J138" s="993"/>
      <c r="K138" s="2471"/>
      <c r="L138" s="234"/>
    </row>
    <row r="139" spans="1:12" x14ac:dyDescent="0.25">
      <c r="A139" s="22"/>
      <c r="B139" s="11"/>
      <c r="C139" s="993"/>
      <c r="D139" s="981"/>
      <c r="E139" s="993"/>
      <c r="F139" s="993"/>
      <c r="G139" s="993"/>
      <c r="H139" s="993"/>
      <c r="I139" s="993"/>
      <c r="J139" s="993"/>
      <c r="K139" s="2471"/>
      <c r="L139" s="234"/>
    </row>
    <row r="140" spans="1:12" x14ac:dyDescent="0.25">
      <c r="A140" s="22"/>
      <c r="B140" s="11"/>
      <c r="C140" s="993"/>
      <c r="D140" s="981"/>
      <c r="E140" s="993"/>
      <c r="F140" s="993"/>
      <c r="G140" s="993"/>
      <c r="H140" s="993"/>
      <c r="I140" s="993"/>
      <c r="J140" s="993"/>
      <c r="K140" s="2471"/>
      <c r="L140" s="234"/>
    </row>
    <row r="141" spans="1:12" x14ac:dyDescent="0.25">
      <c r="A141" s="22"/>
      <c r="B141" s="11"/>
      <c r="C141" s="993"/>
      <c r="D141" s="981"/>
      <c r="E141" s="993"/>
      <c r="F141" s="993"/>
      <c r="G141" s="993"/>
      <c r="H141" s="993"/>
      <c r="I141" s="993"/>
      <c r="J141" s="993"/>
      <c r="K141" s="2471"/>
      <c r="L141" s="234"/>
    </row>
    <row r="142" spans="1:12" x14ac:dyDescent="0.25">
      <c r="A142" s="22"/>
      <c r="B142" s="11"/>
      <c r="C142" s="993"/>
      <c r="D142" s="981"/>
      <c r="E142" s="993"/>
      <c r="F142" s="993"/>
      <c r="G142" s="993"/>
      <c r="H142" s="993"/>
      <c r="I142" s="993"/>
      <c r="J142" s="993"/>
      <c r="K142" s="2471"/>
      <c r="L142" s="234"/>
    </row>
    <row r="143" spans="1:12" x14ac:dyDescent="0.25">
      <c r="A143" s="22"/>
      <c r="B143" s="11"/>
      <c r="C143" s="993"/>
      <c r="D143" s="981"/>
      <c r="E143" s="993"/>
      <c r="F143" s="993"/>
      <c r="G143" s="993"/>
      <c r="H143" s="993"/>
      <c r="I143" s="993"/>
      <c r="J143" s="993"/>
      <c r="K143" s="2471"/>
      <c r="L143" s="234"/>
    </row>
    <row r="144" spans="1:12" x14ac:dyDescent="0.25">
      <c r="A144" s="22"/>
      <c r="B144" s="11"/>
      <c r="D144" s="108"/>
    </row>
    <row r="145" spans="1:11" x14ac:dyDescent="0.25">
      <c r="A145" s="22"/>
      <c r="B145" s="11"/>
      <c r="C145" s="108"/>
      <c r="D145" s="108"/>
      <c r="E145" s="108"/>
      <c r="F145" s="108"/>
      <c r="G145" s="108"/>
      <c r="H145" s="108"/>
      <c r="I145" s="108"/>
      <c r="J145" s="108"/>
      <c r="K145" s="2467"/>
    </row>
    <row r="146" spans="1:11" x14ac:dyDescent="0.25">
      <c r="A146" s="22"/>
      <c r="B146" s="11"/>
      <c r="D146" s="108"/>
    </row>
    <row r="147" spans="1:11" x14ac:dyDescent="0.25">
      <c r="A147" s="22"/>
      <c r="B147" s="11"/>
      <c r="D147" s="108"/>
    </row>
    <row r="148" spans="1:11" x14ac:dyDescent="0.25">
      <c r="A148" s="22"/>
      <c r="B148" s="11"/>
      <c r="D148" s="108"/>
    </row>
    <row r="149" spans="1:11" x14ac:dyDescent="0.25">
      <c r="A149" s="22"/>
      <c r="B149" s="11"/>
      <c r="D149" s="108"/>
    </row>
    <row r="150" spans="1:11" x14ac:dyDescent="0.25">
      <c r="A150" s="22"/>
      <c r="B150" s="11"/>
      <c r="D150" s="108"/>
    </row>
    <row r="151" spans="1:11" x14ac:dyDescent="0.25">
      <c r="A151" s="22"/>
      <c r="B151" s="11"/>
      <c r="D151" s="108"/>
    </row>
    <row r="152" spans="1:11" x14ac:dyDescent="0.25">
      <c r="A152" s="22"/>
      <c r="B152" s="11"/>
      <c r="D152" s="108"/>
    </row>
    <row r="153" spans="1:11" x14ac:dyDescent="0.25">
      <c r="A153" s="22"/>
      <c r="B153" s="11"/>
      <c r="D153" s="108"/>
    </row>
    <row r="154" spans="1:11" x14ac:dyDescent="0.25">
      <c r="A154" s="22"/>
      <c r="B154" s="11"/>
      <c r="D154" s="108"/>
    </row>
    <row r="155" spans="1:11" x14ac:dyDescent="0.25">
      <c r="A155" s="22"/>
      <c r="B155" s="11"/>
      <c r="D155" s="108"/>
    </row>
    <row r="156" spans="1:11" x14ac:dyDescent="0.25">
      <c r="A156" s="22"/>
      <c r="B156" s="11"/>
      <c r="D156" s="108"/>
    </row>
    <row r="157" spans="1:11" x14ac:dyDescent="0.25">
      <c r="A157" s="22"/>
      <c r="B157" s="11"/>
      <c r="D157" s="108"/>
    </row>
    <row r="158" spans="1:11" x14ac:dyDescent="0.25">
      <c r="A158" s="22"/>
      <c r="B158" s="11"/>
      <c r="D158" s="108"/>
    </row>
    <row r="159" spans="1:11" x14ac:dyDescent="0.25">
      <c r="A159" s="22"/>
      <c r="B159" s="11"/>
      <c r="D159" s="108"/>
    </row>
    <row r="160" spans="1:11" x14ac:dyDescent="0.25">
      <c r="A160" s="22"/>
      <c r="B160" s="11"/>
      <c r="D160" s="108"/>
    </row>
    <row r="161" spans="1:1" x14ac:dyDescent="0.25">
      <c r="A161" s="22"/>
    </row>
    <row r="162" spans="1:1" x14ac:dyDescent="0.25">
      <c r="A162" s="22"/>
    </row>
    <row r="163" spans="1:1" x14ac:dyDescent="0.25">
      <c r="A163" s="22"/>
    </row>
    <row r="164" spans="1:1" x14ac:dyDescent="0.25">
      <c r="A164" s="22"/>
    </row>
  </sheetData>
  <autoFilter ref="B6:K94">
    <filterColumn colId="9">
      <filters>
        <filter val="B-V"/>
      </filters>
    </filterColumn>
  </autoFilter>
  <customSheetViews>
    <customSheetView guid="{A61807DE-1A9F-4D9E-AA9C-2C2A4B8D3195}" showAutoFilter="1">
      <pane ySplit="6" topLeftCell="A52" activePane="bottomLeft" state="frozen"/>
      <selection pane="bottomLeft" activeCell="K41" sqref="K41"/>
      <pageMargins left="0.7" right="0.7" top="0.75" bottom="0.75" header="0.3" footer="0.3"/>
      <pageSetup paperSize="9" orientation="portrait" r:id="rId1"/>
      <autoFilter ref="B6:B161"/>
    </customSheetView>
    <customSheetView guid="{C5727CAE-36E7-4F5C-A23D-3D3BFC529126}" showAutoFilter="1">
      <pane ySplit="6" topLeftCell="A52" activePane="bottomLeft" state="frozen"/>
      <selection pane="bottomLeft" activeCell="K41" sqref="K41"/>
      <pageMargins left="0.7" right="0.7" top="0.75" bottom="0.75" header="0.3" footer="0.3"/>
      <pageSetup paperSize="9" orientation="portrait" r:id="rId2"/>
      <autoFilter ref="B6:B161"/>
    </customSheetView>
    <customSheetView guid="{DA733677-58EB-43A1-AB08-BCD2B2774334}" showAutoFilter="1">
      <pane ySplit="6" topLeftCell="A52" activePane="bottomLeft" state="frozen"/>
      <selection pane="bottomLeft" activeCell="K41" sqref="K41"/>
      <pageMargins left="0.7" right="0.7" top="0.75" bottom="0.75" header="0.3" footer="0.3"/>
      <pageSetup paperSize="9" orientation="portrait" r:id="rId3"/>
      <autoFilter ref="B6:B161"/>
    </customSheetView>
  </customSheetViews>
  <mergeCells count="61">
    <mergeCell ref="C88:J88"/>
    <mergeCell ref="A5:B5"/>
    <mergeCell ref="A8:A9"/>
    <mergeCell ref="C7:J7"/>
    <mergeCell ref="C5:F5"/>
    <mergeCell ref="A10:A12"/>
    <mergeCell ref="C66:J66"/>
    <mergeCell ref="C65:J65"/>
    <mergeCell ref="C63:J63"/>
    <mergeCell ref="A13:A14"/>
    <mergeCell ref="C17:J17"/>
    <mergeCell ref="C40:J40"/>
    <mergeCell ref="C38:J38"/>
    <mergeCell ref="C30:J30"/>
    <mergeCell ref="C14:J14"/>
    <mergeCell ref="C24:J24"/>
    <mergeCell ref="C22:J22"/>
    <mergeCell ref="C26:J26"/>
    <mergeCell ref="C34:J34"/>
    <mergeCell ref="C28:J28"/>
    <mergeCell ref="C99:J99"/>
    <mergeCell ref="C72:J72"/>
    <mergeCell ref="H82:I82"/>
    <mergeCell ref="H79:I79"/>
    <mergeCell ref="C90:J90"/>
    <mergeCell ref="C83:J83"/>
    <mergeCell ref="H74:I74"/>
    <mergeCell ref="C73:J73"/>
    <mergeCell ref="C96:J96"/>
    <mergeCell ref="C94:J94"/>
    <mergeCell ref="C98:J98"/>
    <mergeCell ref="C97:J97"/>
    <mergeCell ref="A1:L1"/>
    <mergeCell ref="A2:B2"/>
    <mergeCell ref="C2:F2"/>
    <mergeCell ref="G2:H2"/>
    <mergeCell ref="I2:J2"/>
    <mergeCell ref="K2:L2"/>
    <mergeCell ref="A3:B3"/>
    <mergeCell ref="C3:F3"/>
    <mergeCell ref="C4:F4"/>
    <mergeCell ref="G3:H4"/>
    <mergeCell ref="I4:J4"/>
    <mergeCell ref="I3:J3"/>
    <mergeCell ref="A4:B4"/>
    <mergeCell ref="K3:L3"/>
    <mergeCell ref="K4:L4"/>
    <mergeCell ref="K5:L5"/>
    <mergeCell ref="H70:I70"/>
    <mergeCell ref="C61:J61"/>
    <mergeCell ref="C60:J60"/>
    <mergeCell ref="C52:J52"/>
    <mergeCell ref="C67:J67"/>
    <mergeCell ref="C12:J12"/>
    <mergeCell ref="C44:J44"/>
    <mergeCell ref="C51:J51"/>
    <mergeCell ref="C50:J50"/>
    <mergeCell ref="C47:J47"/>
    <mergeCell ref="I5:J5"/>
    <mergeCell ref="G5:H5"/>
    <mergeCell ref="H18:I18"/>
  </mergeCells>
  <hyperlinks>
    <hyperlink ref="B7" r:id="rId4"/>
    <hyperlink ref="B30" r:id="rId5"/>
  </hyperlinks>
  <pageMargins left="0.7" right="0.7" top="0.75" bottom="0.75" header="0.3" footer="0.3"/>
  <pageSetup paperSize="9" orientation="portrait" r:id="rId6"/>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tabColor theme="0"/>
  </sheetPr>
  <dimension ref="A1:R83"/>
  <sheetViews>
    <sheetView workbookViewId="0">
      <pane ySplit="6" topLeftCell="A64" activePane="bottomLeft" state="frozen"/>
      <selection activeCell="C163" sqref="C163:J163"/>
      <selection pane="bottomLeft" activeCell="L76" sqref="L76"/>
    </sheetView>
  </sheetViews>
  <sheetFormatPr defaultRowHeight="15.75" x14ac:dyDescent="0.25"/>
  <cols>
    <col min="1" max="1" width="11" style="24" customWidth="1"/>
    <col min="2" max="2" width="10.140625" style="1324" customWidth="1"/>
    <col min="3" max="10" width="13.85546875" style="1324" customWidth="1"/>
    <col min="11" max="11" width="13.85546875" style="3218" customWidth="1"/>
    <col min="12" max="12" width="53.140625" style="32" customWidth="1"/>
    <col min="13" max="16384" width="9.140625" style="10"/>
  </cols>
  <sheetData>
    <row r="1" spans="1:13" s="2" customFormat="1" ht="30.75" customHeight="1" thickTop="1" x14ac:dyDescent="0.25">
      <c r="A1" s="3562" t="s">
        <v>2643</v>
      </c>
      <c r="B1" s="3563"/>
      <c r="C1" s="3563"/>
      <c r="D1" s="3563"/>
      <c r="E1" s="3563"/>
      <c r="F1" s="3563"/>
      <c r="G1" s="3563"/>
      <c r="H1" s="3563"/>
      <c r="I1" s="3563"/>
      <c r="J1" s="3563"/>
      <c r="K1" s="3563"/>
      <c r="L1" s="3564"/>
      <c r="M1" s="1"/>
    </row>
    <row r="2" spans="1:13" s="5" customFormat="1" ht="20.25" customHeight="1" x14ac:dyDescent="0.25">
      <c r="A2" s="3463" t="s">
        <v>259</v>
      </c>
      <c r="B2" s="3464"/>
      <c r="C2" s="3445">
        <f>+(29+115+59)*25</f>
        <v>5075</v>
      </c>
      <c r="D2" s="3446"/>
      <c r="E2" s="3446"/>
      <c r="F2" s="3447"/>
      <c r="G2" s="3571" t="s">
        <v>4029</v>
      </c>
      <c r="H2" s="3572"/>
      <c r="I2" s="3437" t="s">
        <v>260</v>
      </c>
      <c r="J2" s="3438"/>
      <c r="K2" s="3569">
        <v>8</v>
      </c>
      <c r="L2" s="3570"/>
      <c r="M2" s="4"/>
    </row>
    <row r="3" spans="1:13" s="5" customFormat="1" ht="20.25" customHeight="1" x14ac:dyDescent="0.25">
      <c r="A3" s="3463" t="s">
        <v>261</v>
      </c>
      <c r="B3" s="3464"/>
      <c r="C3" s="3445" t="s">
        <v>2365</v>
      </c>
      <c r="D3" s="3446"/>
      <c r="E3" s="3446"/>
      <c r="F3" s="3447"/>
      <c r="G3" s="3440"/>
      <c r="H3" s="3441"/>
      <c r="I3" s="3437" t="s">
        <v>262</v>
      </c>
      <c r="J3" s="3438"/>
      <c r="K3" s="3569">
        <v>119</v>
      </c>
      <c r="L3" s="3570"/>
      <c r="M3" s="4"/>
    </row>
    <row r="4" spans="1:13" s="5" customFormat="1" ht="20.25" customHeight="1" x14ac:dyDescent="0.25">
      <c r="A4" s="3463" t="s">
        <v>263</v>
      </c>
      <c r="B4" s="3464"/>
      <c r="C4" s="3445" t="s">
        <v>278</v>
      </c>
      <c r="D4" s="3446"/>
      <c r="E4" s="3446"/>
      <c r="F4" s="3447"/>
      <c r="G4" s="3461"/>
      <c r="H4" s="3462"/>
      <c r="I4" s="3437" t="s">
        <v>264</v>
      </c>
      <c r="J4" s="3438"/>
      <c r="K4" s="4000" t="s">
        <v>4441</v>
      </c>
      <c r="L4" s="4001"/>
      <c r="M4" s="4"/>
    </row>
    <row r="5" spans="1:13" s="5" customFormat="1" ht="84" customHeight="1" thickBot="1" x14ac:dyDescent="0.3">
      <c r="A5" s="3448" t="s">
        <v>265</v>
      </c>
      <c r="B5" s="3449"/>
      <c r="C5" s="3450" t="s">
        <v>4596</v>
      </c>
      <c r="D5" s="3451"/>
      <c r="E5" s="3451"/>
      <c r="F5" s="3452"/>
      <c r="G5" s="3717" t="s">
        <v>2252</v>
      </c>
      <c r="H5" s="3574"/>
      <c r="I5" s="4431" t="s">
        <v>397</v>
      </c>
      <c r="J5" s="4432"/>
      <c r="K5" s="3701" t="s">
        <v>2813</v>
      </c>
      <c r="L5" s="3702"/>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3" ht="147.75" customHeight="1" thickTop="1" x14ac:dyDescent="0.25">
      <c r="A7" s="1332">
        <v>43056</v>
      </c>
      <c r="B7" s="1333" t="s">
        <v>62</v>
      </c>
      <c r="C7" s="4429" t="s">
        <v>2371</v>
      </c>
      <c r="D7" s="4430"/>
      <c r="E7" s="4430"/>
      <c r="F7" s="4430"/>
      <c r="G7" s="4430"/>
      <c r="H7" s="4430"/>
      <c r="I7" s="4430"/>
      <c r="J7" s="4430"/>
      <c r="K7" s="2822" t="s">
        <v>1908</v>
      </c>
      <c r="L7" s="1334" t="s">
        <v>1908</v>
      </c>
    </row>
    <row r="8" spans="1:13" ht="21" customHeight="1" x14ac:dyDescent="0.25">
      <c r="A8" s="1325">
        <v>43072</v>
      </c>
      <c r="B8" s="1326" t="s">
        <v>12</v>
      </c>
      <c r="C8" s="1330">
        <v>165</v>
      </c>
      <c r="D8" s="258">
        <f>+C8*(100-E8)/100</f>
        <v>99</v>
      </c>
      <c r="E8" s="1330">
        <v>40</v>
      </c>
      <c r="F8" s="1330"/>
      <c r="G8" s="1330">
        <v>150</v>
      </c>
      <c r="H8" s="1330"/>
      <c r="I8" s="1330"/>
      <c r="J8" s="1330"/>
      <c r="K8" s="3220"/>
      <c r="L8" s="393" t="s">
        <v>2377</v>
      </c>
    </row>
    <row r="9" spans="1:13" ht="16.5" thickBot="1" x14ac:dyDescent="0.3">
      <c r="A9" s="33">
        <v>43076</v>
      </c>
      <c r="B9" s="34" t="s">
        <v>186</v>
      </c>
      <c r="C9" s="1515"/>
      <c r="D9" s="327"/>
      <c r="E9" s="1515"/>
      <c r="F9" s="1515"/>
      <c r="G9" s="1515"/>
      <c r="H9" s="1515">
        <v>2705</v>
      </c>
      <c r="I9" s="1515">
        <v>100</v>
      </c>
      <c r="J9" s="1515"/>
      <c r="K9" s="3227"/>
      <c r="L9" s="1092" t="s">
        <v>40</v>
      </c>
    </row>
    <row r="10" spans="1:13" ht="20.100000000000001" customHeight="1" thickTop="1" x14ac:dyDescent="0.25">
      <c r="A10" s="1513">
        <v>43117</v>
      </c>
      <c r="B10" s="1514" t="s">
        <v>12</v>
      </c>
      <c r="C10" s="323">
        <v>160</v>
      </c>
      <c r="D10" s="1516">
        <f>+C10*(100-E10)/100</f>
        <v>96</v>
      </c>
      <c r="E10" s="323">
        <v>40</v>
      </c>
      <c r="F10" s="323"/>
      <c r="G10" s="323">
        <v>150</v>
      </c>
      <c r="H10" s="323"/>
      <c r="I10" s="323"/>
      <c r="J10" s="323"/>
      <c r="K10" s="3230"/>
      <c r="L10" s="956" t="s">
        <v>1931</v>
      </c>
    </row>
    <row r="11" spans="1:13" x14ac:dyDescent="0.25">
      <c r="A11" s="1325">
        <v>43139</v>
      </c>
      <c r="B11" s="1326" t="s">
        <v>496</v>
      </c>
      <c r="C11" s="3666" t="s">
        <v>2466</v>
      </c>
      <c r="D11" s="3667"/>
      <c r="E11" s="3667"/>
      <c r="F11" s="3667"/>
      <c r="G11" s="3667"/>
      <c r="H11" s="3667"/>
      <c r="I11" s="3667"/>
      <c r="J11" s="3668"/>
      <c r="K11" s="3223"/>
      <c r="L11" s="393"/>
    </row>
    <row r="12" spans="1:13" ht="18" customHeight="1" x14ac:dyDescent="0.25">
      <c r="A12" s="1325">
        <v>43174</v>
      </c>
      <c r="B12" s="1326" t="s">
        <v>496</v>
      </c>
      <c r="C12" s="3482" t="s">
        <v>2526</v>
      </c>
      <c r="D12" s="3505"/>
      <c r="E12" s="3505"/>
      <c r="F12" s="3505"/>
      <c r="G12" s="3505"/>
      <c r="H12" s="3505"/>
      <c r="I12" s="3505"/>
      <c r="J12" s="3483"/>
      <c r="K12" s="3221"/>
      <c r="L12" s="393"/>
    </row>
    <row r="13" spans="1:13" x14ac:dyDescent="0.25">
      <c r="A13" s="1325">
        <v>43177</v>
      </c>
      <c r="B13" s="1326" t="s">
        <v>12</v>
      </c>
      <c r="C13" s="1330">
        <v>135</v>
      </c>
      <c r="D13" s="258">
        <f>+C13*(100-E13)/100</f>
        <v>81</v>
      </c>
      <c r="E13" s="1330">
        <v>40</v>
      </c>
      <c r="F13" s="1330"/>
      <c r="G13" s="1330">
        <v>150</v>
      </c>
      <c r="H13" s="1330"/>
      <c r="I13" s="1330"/>
      <c r="J13" s="1330"/>
      <c r="K13" s="3220"/>
      <c r="L13" s="393" t="s">
        <v>2524</v>
      </c>
    </row>
    <row r="14" spans="1:13" x14ac:dyDescent="0.25">
      <c r="A14" s="1618">
        <v>43307</v>
      </c>
      <c r="B14" s="1619" t="s">
        <v>12</v>
      </c>
      <c r="C14" s="1640">
        <v>155</v>
      </c>
      <c r="D14" s="258">
        <f>+C14*(100-E14)/100</f>
        <v>85.25</v>
      </c>
      <c r="E14" s="1640">
        <v>45</v>
      </c>
      <c r="F14" s="1640"/>
      <c r="G14" s="1640">
        <v>140</v>
      </c>
      <c r="L14" s="393" t="s">
        <v>2222</v>
      </c>
    </row>
    <row r="15" spans="1:13" x14ac:dyDescent="0.25">
      <c r="A15" s="1325">
        <v>43317</v>
      </c>
      <c r="B15" s="1326" t="s">
        <v>12</v>
      </c>
      <c r="C15" s="1330">
        <v>170</v>
      </c>
      <c r="D15" s="258">
        <f>+C15*(100-E15)/100</f>
        <v>93.5</v>
      </c>
      <c r="E15" s="1330">
        <v>45</v>
      </c>
      <c r="F15" s="1330"/>
      <c r="G15" s="1330">
        <v>140</v>
      </c>
      <c r="H15" s="1330"/>
      <c r="I15" s="1330"/>
      <c r="J15" s="1330"/>
      <c r="K15" s="3220"/>
      <c r="L15" s="393" t="s">
        <v>2689</v>
      </c>
    </row>
    <row r="16" spans="1:13" x14ac:dyDescent="0.25">
      <c r="A16" s="1325">
        <v>43333</v>
      </c>
      <c r="B16" s="1326" t="s">
        <v>496</v>
      </c>
      <c r="C16" s="3482" t="s">
        <v>2703</v>
      </c>
      <c r="D16" s="3505"/>
      <c r="E16" s="3505"/>
      <c r="F16" s="3505"/>
      <c r="G16" s="3505"/>
      <c r="H16" s="3505"/>
      <c r="I16" s="3505"/>
      <c r="J16" s="3483"/>
      <c r="K16" s="3221"/>
      <c r="L16" s="393"/>
    </row>
    <row r="17" spans="1:12" x14ac:dyDescent="0.25">
      <c r="A17" s="1325">
        <v>43384</v>
      </c>
      <c r="B17" s="1326" t="s">
        <v>12</v>
      </c>
      <c r="C17" s="1330">
        <v>140</v>
      </c>
      <c r="D17" s="258">
        <f>+C17*(100-E17)/100</f>
        <v>77</v>
      </c>
      <c r="E17" s="1330">
        <v>45</v>
      </c>
      <c r="F17" s="1330" t="s">
        <v>159</v>
      </c>
      <c r="G17" s="1330">
        <v>130</v>
      </c>
      <c r="H17" s="1330"/>
      <c r="I17" s="1330"/>
      <c r="J17" s="1330"/>
      <c r="K17" s="3220"/>
      <c r="L17" s="393" t="s">
        <v>2704</v>
      </c>
    </row>
    <row r="18" spans="1:12" x14ac:dyDescent="0.25">
      <c r="A18" s="1325">
        <v>43403</v>
      </c>
      <c r="B18" s="1326" t="s">
        <v>14</v>
      </c>
      <c r="C18" s="3482" t="s">
        <v>2798</v>
      </c>
      <c r="D18" s="3505"/>
      <c r="E18" s="3505"/>
      <c r="F18" s="3505"/>
      <c r="G18" s="3505"/>
      <c r="H18" s="3505"/>
      <c r="I18" s="3505"/>
      <c r="J18" s="3483"/>
      <c r="K18" s="3221"/>
      <c r="L18" s="393"/>
    </row>
    <row r="19" spans="1:12" ht="67.5" customHeight="1" x14ac:dyDescent="0.25">
      <c r="A19" s="1325">
        <v>43405</v>
      </c>
      <c r="B19" s="1326" t="s">
        <v>14</v>
      </c>
      <c r="C19" s="3473" t="s">
        <v>2823</v>
      </c>
      <c r="D19" s="3474"/>
      <c r="E19" s="3474"/>
      <c r="F19" s="3474"/>
      <c r="G19" s="3474"/>
      <c r="H19" s="3474"/>
      <c r="I19" s="3474"/>
      <c r="J19" s="3475"/>
      <c r="K19" s="3219"/>
      <c r="L19" s="1008" t="s">
        <v>2812</v>
      </c>
    </row>
    <row r="20" spans="1:12" x14ac:dyDescent="0.25">
      <c r="A20" s="1325">
        <v>43422</v>
      </c>
      <c r="B20" s="1326" t="s">
        <v>186</v>
      </c>
      <c r="C20" s="1330"/>
      <c r="D20" s="258"/>
      <c r="E20" s="1330"/>
      <c r="F20" s="1330"/>
      <c r="G20" s="1330"/>
      <c r="H20" s="1330">
        <v>2700</v>
      </c>
      <c r="I20" s="1330">
        <v>100</v>
      </c>
      <c r="J20" s="1330"/>
      <c r="K20" s="3220"/>
      <c r="L20" s="393" t="s">
        <v>40</v>
      </c>
    </row>
    <row r="21" spans="1:12" x14ac:dyDescent="0.25">
      <c r="A21" s="1325">
        <v>43427</v>
      </c>
      <c r="B21" s="1326" t="s">
        <v>12</v>
      </c>
      <c r="C21" s="1330">
        <v>190</v>
      </c>
      <c r="D21" s="258">
        <f>+C21*(100-E21)/100</f>
        <v>104.5</v>
      </c>
      <c r="E21" s="1330">
        <v>45</v>
      </c>
      <c r="F21" s="1330"/>
      <c r="G21" s="1330">
        <v>140</v>
      </c>
      <c r="H21" s="1330"/>
      <c r="I21" s="1330"/>
      <c r="J21" s="1330"/>
      <c r="K21" s="3220"/>
      <c r="L21" s="393" t="s">
        <v>2460</v>
      </c>
    </row>
    <row r="22" spans="1:12" ht="47.25" customHeight="1" x14ac:dyDescent="0.25">
      <c r="A22" s="22">
        <v>43435</v>
      </c>
      <c r="B22" s="11" t="s">
        <v>14</v>
      </c>
      <c r="C22" s="3473" t="s">
        <v>2889</v>
      </c>
      <c r="D22" s="3474"/>
      <c r="E22" s="3474"/>
      <c r="F22" s="3474"/>
      <c r="G22" s="3474"/>
      <c r="H22" s="3474"/>
      <c r="I22" s="3474"/>
      <c r="J22" s="3475"/>
      <c r="K22" s="3219"/>
      <c r="L22" s="393">
        <f>31+77</f>
        <v>108</v>
      </c>
    </row>
    <row r="23" spans="1:12" ht="53.25" customHeight="1" thickBot="1" x14ac:dyDescent="0.3">
      <c r="A23" s="1462">
        <v>43458</v>
      </c>
      <c r="B23" s="1463" t="s">
        <v>31</v>
      </c>
      <c r="C23" s="3938" t="s">
        <v>2921</v>
      </c>
      <c r="D23" s="3939"/>
      <c r="E23" s="3939"/>
      <c r="F23" s="3939"/>
      <c r="G23" s="3939"/>
      <c r="H23" s="3939"/>
      <c r="I23" s="3939"/>
      <c r="J23" s="3940"/>
      <c r="K23" s="3229"/>
      <c r="L23" s="1828" t="s">
        <v>1908</v>
      </c>
    </row>
    <row r="24" spans="1:12" ht="16.5" thickTop="1" x14ac:dyDescent="0.25">
      <c r="A24" s="39">
        <v>43480</v>
      </c>
      <c r="B24" s="40" t="s">
        <v>12</v>
      </c>
      <c r="C24" s="254">
        <v>195</v>
      </c>
      <c r="D24" s="324">
        <f>+C24*(100-E24)/100</f>
        <v>48.75</v>
      </c>
      <c r="E24" s="254">
        <v>75</v>
      </c>
      <c r="F24" s="254"/>
      <c r="G24" s="254">
        <v>160</v>
      </c>
      <c r="H24" s="254"/>
      <c r="I24" s="254"/>
      <c r="J24" s="254"/>
      <c r="K24" s="3225"/>
      <c r="L24" s="587" t="s">
        <v>22</v>
      </c>
    </row>
    <row r="25" spans="1:12" x14ac:dyDescent="0.25">
      <c r="A25" s="1325">
        <v>43496</v>
      </c>
      <c r="B25" s="1326" t="s">
        <v>12</v>
      </c>
      <c r="C25" s="1330">
        <v>210</v>
      </c>
      <c r="D25" s="258">
        <f>+C25*(100-E25)/100</f>
        <v>52.5</v>
      </c>
      <c r="E25" s="1330">
        <v>75</v>
      </c>
      <c r="F25" s="1330"/>
      <c r="G25" s="1330">
        <v>175</v>
      </c>
      <c r="H25" s="1330"/>
      <c r="I25" s="1330"/>
      <c r="J25" s="1330"/>
      <c r="K25" s="3220"/>
      <c r="L25" s="393" t="s">
        <v>2524</v>
      </c>
    </row>
    <row r="26" spans="1:12" ht="34.5" customHeight="1" x14ac:dyDescent="0.25">
      <c r="A26" s="1325">
        <v>43583</v>
      </c>
      <c r="B26" s="1326" t="s">
        <v>186</v>
      </c>
      <c r="C26" s="1330"/>
      <c r="D26" s="258"/>
      <c r="E26" s="1330"/>
      <c r="F26" s="1330"/>
      <c r="G26" s="1330"/>
      <c r="H26" s="3614" t="s">
        <v>3029</v>
      </c>
      <c r="I26" s="3615"/>
      <c r="J26" s="1330"/>
      <c r="K26" s="3220"/>
      <c r="L26" s="393" t="s">
        <v>40</v>
      </c>
    </row>
    <row r="27" spans="1:12" x14ac:dyDescent="0.25">
      <c r="A27" s="1325">
        <v>43633</v>
      </c>
      <c r="B27" s="1326" t="s">
        <v>12</v>
      </c>
      <c r="C27" s="1330">
        <v>190</v>
      </c>
      <c r="D27" s="258">
        <f>+C27*(100-E27)/100</f>
        <v>47.5</v>
      </c>
      <c r="E27" s="1330">
        <v>75</v>
      </c>
      <c r="F27" s="1330"/>
      <c r="G27" s="1330">
        <v>125</v>
      </c>
      <c r="H27" s="1330"/>
      <c r="I27" s="1330"/>
      <c r="J27" s="1330"/>
      <c r="K27" s="3220"/>
      <c r="L27" s="393" t="s">
        <v>22</v>
      </c>
    </row>
    <row r="28" spans="1:12" x14ac:dyDescent="0.25">
      <c r="A28" s="2036">
        <v>43645</v>
      </c>
      <c r="B28" s="1326" t="s">
        <v>12</v>
      </c>
      <c r="C28" s="1330">
        <v>220</v>
      </c>
      <c r="D28" s="258">
        <f>+C28*(100-E28)/100</f>
        <v>110</v>
      </c>
      <c r="E28" s="1330">
        <v>50</v>
      </c>
      <c r="F28" s="1330"/>
      <c r="G28" s="1330">
        <v>140</v>
      </c>
      <c r="H28" s="1330"/>
      <c r="I28" s="1330"/>
      <c r="J28" s="1330"/>
      <c r="K28" s="3220"/>
      <c r="L28" s="393" t="s">
        <v>22</v>
      </c>
    </row>
    <row r="29" spans="1:12" x14ac:dyDescent="0.25">
      <c r="A29" s="1325">
        <v>43759</v>
      </c>
      <c r="B29" s="1326" t="s">
        <v>14</v>
      </c>
      <c r="C29" s="3666" t="s">
        <v>2603</v>
      </c>
      <c r="D29" s="3667"/>
      <c r="E29" s="3667"/>
      <c r="F29" s="3667"/>
      <c r="G29" s="3667"/>
      <c r="H29" s="3667"/>
      <c r="I29" s="3667"/>
      <c r="J29" s="3668"/>
      <c r="K29" s="3223"/>
      <c r="L29" s="393"/>
    </row>
    <row r="30" spans="1:12" x14ac:dyDescent="0.25">
      <c r="A30" s="2186">
        <v>43805</v>
      </c>
      <c r="B30" s="2185" t="s">
        <v>12</v>
      </c>
      <c r="C30" s="256">
        <v>140</v>
      </c>
      <c r="D30" s="325">
        <f>+C30*(100-E30)/100</f>
        <v>70</v>
      </c>
      <c r="E30" s="256">
        <v>50</v>
      </c>
      <c r="F30" s="256" t="s">
        <v>159</v>
      </c>
      <c r="G30" s="256">
        <v>130</v>
      </c>
      <c r="H30" s="256"/>
      <c r="I30" s="256"/>
      <c r="J30" s="256"/>
      <c r="K30" s="3224"/>
      <c r="L30" s="358" t="s">
        <v>3301</v>
      </c>
    </row>
    <row r="31" spans="1:12" ht="28.5" customHeight="1" x14ac:dyDescent="0.25">
      <c r="A31" s="1325">
        <v>43807</v>
      </c>
      <c r="B31" s="1326" t="s">
        <v>186</v>
      </c>
      <c r="C31" s="1330"/>
      <c r="D31" s="258">
        <f>+C31*(100-E31)/100</f>
        <v>0</v>
      </c>
      <c r="E31" s="1330"/>
      <c r="F31" s="1330"/>
      <c r="G31" s="1330"/>
      <c r="H31" s="3482" t="s">
        <v>3306</v>
      </c>
      <c r="I31" s="3483"/>
      <c r="J31" s="1330"/>
      <c r="K31" s="3220"/>
      <c r="L31" s="393" t="s">
        <v>40</v>
      </c>
    </row>
    <row r="32" spans="1:12" ht="55.5" customHeight="1" x14ac:dyDescent="0.25">
      <c r="A32" s="1325">
        <v>43814</v>
      </c>
      <c r="B32" s="1326" t="s">
        <v>14</v>
      </c>
      <c r="C32" s="3614" t="s">
        <v>3360</v>
      </c>
      <c r="D32" s="3733"/>
      <c r="E32" s="3733"/>
      <c r="F32" s="3733"/>
      <c r="G32" s="3733"/>
      <c r="H32" s="3733"/>
      <c r="I32" s="3733"/>
      <c r="J32" s="3615"/>
      <c r="K32" s="3226"/>
      <c r="L32" s="2213" t="s">
        <v>2882</v>
      </c>
    </row>
    <row r="33" spans="1:12" ht="30" customHeight="1" x14ac:dyDescent="0.25">
      <c r="A33" s="1325">
        <v>43864</v>
      </c>
      <c r="B33" s="1326" t="s">
        <v>14</v>
      </c>
      <c r="C33" s="3482" t="s">
        <v>3417</v>
      </c>
      <c r="D33" s="3505"/>
      <c r="E33" s="3505"/>
      <c r="F33" s="3505"/>
      <c r="G33" s="3505"/>
      <c r="H33" s="3505"/>
      <c r="I33" s="3505"/>
      <c r="J33" s="3483"/>
      <c r="K33" s="3221"/>
      <c r="L33" s="393"/>
    </row>
    <row r="34" spans="1:12" ht="62.25" customHeight="1" x14ac:dyDescent="0.25">
      <c r="A34" s="1254">
        <v>43902</v>
      </c>
      <c r="B34" s="1255" t="s">
        <v>31</v>
      </c>
      <c r="C34" s="3659" t="s">
        <v>3510</v>
      </c>
      <c r="D34" s="3660"/>
      <c r="E34" s="3660"/>
      <c r="F34" s="3660"/>
      <c r="G34" s="3660"/>
      <c r="H34" s="3660"/>
      <c r="I34" s="3660"/>
      <c r="J34" s="3661"/>
      <c r="K34" s="3222"/>
      <c r="L34" s="2039"/>
    </row>
    <row r="35" spans="1:12" ht="18.75" customHeight="1" x14ac:dyDescent="0.25">
      <c r="A35" s="2415">
        <v>43920</v>
      </c>
      <c r="B35" s="2350" t="s">
        <v>4</v>
      </c>
      <c r="C35" s="2351"/>
      <c r="D35" s="2352"/>
      <c r="E35" s="2351">
        <v>55</v>
      </c>
      <c r="F35" s="2351"/>
      <c r="G35" s="2351"/>
      <c r="H35" s="2351"/>
      <c r="I35" s="2351"/>
      <c r="J35" s="2351"/>
      <c r="K35" s="2746"/>
      <c r="L35" s="3244"/>
    </row>
    <row r="36" spans="1:12" x14ac:dyDescent="0.25">
      <c r="A36" s="2415">
        <v>43951</v>
      </c>
      <c r="B36" s="2350" t="s">
        <v>4</v>
      </c>
      <c r="C36" s="2351"/>
      <c r="D36" s="2352"/>
      <c r="E36" s="2351">
        <v>60</v>
      </c>
      <c r="F36" s="2351"/>
      <c r="G36" s="2351"/>
      <c r="H36" s="2351"/>
      <c r="I36" s="2351"/>
      <c r="J36" s="2351"/>
      <c r="K36" s="2746"/>
      <c r="L36" s="3244"/>
    </row>
    <row r="37" spans="1:12" x14ac:dyDescent="0.25">
      <c r="A37" s="3459">
        <v>43982</v>
      </c>
      <c r="B37" s="1326" t="s">
        <v>12</v>
      </c>
      <c r="C37" s="1330">
        <v>240</v>
      </c>
      <c r="D37" s="258">
        <f>+C37*(100-E37)/100</f>
        <v>96</v>
      </c>
      <c r="E37" s="1330">
        <v>60</v>
      </c>
      <c r="F37" s="1330" t="s">
        <v>159</v>
      </c>
      <c r="G37" s="1330">
        <v>150</v>
      </c>
      <c r="H37" s="1330"/>
      <c r="I37" s="1330"/>
      <c r="J37" s="1330"/>
      <c r="K37" s="3220"/>
      <c r="L37" s="393" t="s">
        <v>177</v>
      </c>
    </row>
    <row r="38" spans="1:12" x14ac:dyDescent="0.25">
      <c r="A38" s="3460"/>
      <c r="B38" s="2350" t="s">
        <v>4</v>
      </c>
      <c r="C38" s="2351"/>
      <c r="D38" s="2352"/>
      <c r="E38" s="2351">
        <v>60</v>
      </c>
      <c r="F38" s="2351"/>
      <c r="G38" s="2351"/>
      <c r="H38" s="2351"/>
      <c r="I38" s="2351"/>
      <c r="J38" s="2351"/>
      <c r="K38" s="2746"/>
      <c r="L38" s="3244"/>
    </row>
    <row r="39" spans="1:12" x14ac:dyDescent="0.25">
      <c r="A39" s="2415">
        <v>44012</v>
      </c>
      <c r="B39" s="2350" t="s">
        <v>4</v>
      </c>
      <c r="C39" s="2351"/>
      <c r="D39" s="2352"/>
      <c r="E39" s="2351">
        <v>60</v>
      </c>
      <c r="F39" s="2351"/>
      <c r="G39" s="2351"/>
      <c r="H39" s="2351"/>
      <c r="I39" s="2351"/>
      <c r="J39" s="2351"/>
      <c r="K39" s="2746"/>
      <c r="L39" s="3244"/>
    </row>
    <row r="40" spans="1:12" x14ac:dyDescent="0.25">
      <c r="A40" s="1325">
        <v>44024</v>
      </c>
      <c r="B40" s="1326" t="s">
        <v>186</v>
      </c>
      <c r="C40" s="1330"/>
      <c r="D40" s="258" t="s">
        <v>301</v>
      </c>
      <c r="E40" s="1330"/>
      <c r="F40" s="1330"/>
      <c r="G40" s="1330"/>
      <c r="H40" s="1330">
        <v>5050</v>
      </c>
      <c r="I40" s="1330">
        <v>87</v>
      </c>
      <c r="J40" s="1330"/>
      <c r="K40" s="3220"/>
      <c r="L40" s="393"/>
    </row>
    <row r="41" spans="1:12" x14ac:dyDescent="0.25">
      <c r="A41" s="59">
        <v>44035</v>
      </c>
      <c r="B41" s="60" t="s">
        <v>12</v>
      </c>
      <c r="C41" s="330">
        <v>130</v>
      </c>
      <c r="D41" s="330">
        <v>52</v>
      </c>
      <c r="E41" s="330">
        <v>60</v>
      </c>
      <c r="F41" s="330" t="s">
        <v>159</v>
      </c>
      <c r="G41" s="330">
        <v>170</v>
      </c>
      <c r="H41" s="329"/>
      <c r="I41" s="329"/>
      <c r="J41" s="329"/>
      <c r="K41" s="3228"/>
      <c r="L41" s="721" t="s">
        <v>3748</v>
      </c>
    </row>
    <row r="42" spans="1:12" x14ac:dyDescent="0.25">
      <c r="A42" s="2415">
        <v>44042</v>
      </c>
      <c r="B42" s="2350" t="s">
        <v>4</v>
      </c>
      <c r="C42" s="2351"/>
      <c r="D42" s="2352"/>
      <c r="E42" s="2351">
        <v>65</v>
      </c>
      <c r="F42" s="2351"/>
      <c r="G42" s="2351"/>
      <c r="H42" s="2351"/>
      <c r="I42" s="2351"/>
      <c r="J42" s="2351"/>
      <c r="K42" s="2746"/>
      <c r="L42" s="3244"/>
    </row>
    <row r="43" spans="1:12" x14ac:dyDescent="0.25">
      <c r="A43" s="2447">
        <v>44056</v>
      </c>
      <c r="B43" s="2446" t="s">
        <v>186</v>
      </c>
      <c r="C43" s="256"/>
      <c r="D43" s="325">
        <f>+C43*(100-E43)/100</f>
        <v>0</v>
      </c>
      <c r="E43" s="256"/>
      <c r="F43" s="256"/>
      <c r="G43" s="256"/>
      <c r="H43" s="256">
        <v>3900</v>
      </c>
      <c r="I43" s="256">
        <v>99</v>
      </c>
      <c r="J43" s="256"/>
      <c r="K43" s="3224"/>
      <c r="L43" s="358" t="s">
        <v>3827</v>
      </c>
    </row>
    <row r="44" spans="1:12" x14ac:dyDescent="0.25">
      <c r="A44" s="2415">
        <v>44073</v>
      </c>
      <c r="B44" s="2350" t="s">
        <v>4</v>
      </c>
      <c r="C44" s="2351"/>
      <c r="D44" s="2352"/>
      <c r="E44" s="2351">
        <v>65</v>
      </c>
      <c r="F44" s="2351"/>
      <c r="G44" s="2351"/>
      <c r="H44" s="2351"/>
      <c r="I44" s="2351"/>
      <c r="J44" s="2351"/>
      <c r="K44" s="2746"/>
      <c r="L44" s="3244"/>
    </row>
    <row r="45" spans="1:12" x14ac:dyDescent="0.25">
      <c r="A45" s="2415">
        <v>44104</v>
      </c>
      <c r="B45" s="2350" t="s">
        <v>4</v>
      </c>
      <c r="C45" s="2351"/>
      <c r="D45" s="2352"/>
      <c r="E45" s="2351">
        <v>65</v>
      </c>
      <c r="F45" s="2351"/>
      <c r="G45" s="2351"/>
      <c r="H45" s="2351"/>
      <c r="I45" s="2351"/>
      <c r="J45" s="2351"/>
      <c r="K45" s="2746"/>
      <c r="L45" s="3244"/>
    </row>
    <row r="46" spans="1:12" x14ac:dyDescent="0.25">
      <c r="A46" s="2913">
        <v>44114</v>
      </c>
      <c r="B46" s="2912" t="s">
        <v>12</v>
      </c>
      <c r="C46" s="256">
        <v>100</v>
      </c>
      <c r="D46" s="325">
        <f>+C46-(E46/100*C46)</f>
        <v>38</v>
      </c>
      <c r="E46" s="256">
        <v>62</v>
      </c>
      <c r="F46" s="256" t="s">
        <v>159</v>
      </c>
      <c r="G46" s="256">
        <v>130</v>
      </c>
      <c r="H46" s="256"/>
      <c r="I46" s="256"/>
      <c r="J46" s="256"/>
      <c r="K46" s="3224"/>
      <c r="L46" s="358" t="s">
        <v>4072</v>
      </c>
    </row>
    <row r="47" spans="1:12" x14ac:dyDescent="0.25">
      <c r="A47" s="1325">
        <v>44122</v>
      </c>
      <c r="B47" s="1326" t="s">
        <v>14</v>
      </c>
      <c r="C47" s="3473" t="s">
        <v>3990</v>
      </c>
      <c r="D47" s="3474"/>
      <c r="E47" s="3474"/>
      <c r="F47" s="3474"/>
      <c r="G47" s="3474"/>
      <c r="H47" s="3474"/>
      <c r="I47" s="3474"/>
      <c r="J47" s="3475"/>
      <c r="K47" s="3220"/>
      <c r="L47" s="393"/>
    </row>
    <row r="48" spans="1:12" x14ac:dyDescent="0.25">
      <c r="A48" s="59">
        <v>44126</v>
      </c>
      <c r="B48" s="60" t="s">
        <v>12</v>
      </c>
      <c r="C48" s="329">
        <v>120</v>
      </c>
      <c r="D48" s="330">
        <f>+C48*(100-E48)/100</f>
        <v>42</v>
      </c>
      <c r="E48" s="329">
        <v>65</v>
      </c>
      <c r="F48" s="329"/>
      <c r="G48" s="329">
        <v>150</v>
      </c>
      <c r="H48" s="329"/>
      <c r="I48" s="329"/>
      <c r="J48" s="329"/>
      <c r="K48" s="3228"/>
      <c r="L48" s="721" t="s">
        <v>3893</v>
      </c>
    </row>
    <row r="49" spans="1:12" x14ac:dyDescent="0.25">
      <c r="A49" s="2415">
        <v>44134</v>
      </c>
      <c r="B49" s="2350" t="s">
        <v>4</v>
      </c>
      <c r="C49" s="2351"/>
      <c r="D49" s="2352"/>
      <c r="E49" s="2351">
        <v>65</v>
      </c>
      <c r="F49" s="2351"/>
      <c r="G49" s="2351"/>
      <c r="H49" s="2351"/>
      <c r="I49" s="2351"/>
      <c r="J49" s="2351"/>
      <c r="K49" s="2746"/>
      <c r="L49" s="3244"/>
    </row>
    <row r="50" spans="1:12" x14ac:dyDescent="0.25">
      <c r="A50" s="1325">
        <v>44143</v>
      </c>
      <c r="B50" s="1326" t="s">
        <v>14</v>
      </c>
      <c r="C50" s="3482" t="s">
        <v>231</v>
      </c>
      <c r="D50" s="3505"/>
      <c r="E50" s="3505"/>
      <c r="F50" s="3505"/>
      <c r="G50" s="3505"/>
      <c r="H50" s="3505"/>
      <c r="I50" s="3505"/>
      <c r="J50" s="3483"/>
      <c r="K50" s="3220"/>
      <c r="L50" s="393"/>
    </row>
    <row r="51" spans="1:12" x14ac:dyDescent="0.25">
      <c r="A51" s="59">
        <v>44162</v>
      </c>
      <c r="B51" s="2988" t="s">
        <v>12</v>
      </c>
      <c r="C51" s="329">
        <v>95</v>
      </c>
      <c r="D51" s="330">
        <f>+C51*(100-E51)/100</f>
        <v>33.25</v>
      </c>
      <c r="E51" s="329">
        <v>65</v>
      </c>
      <c r="F51" s="329"/>
      <c r="G51" s="329">
        <v>135</v>
      </c>
      <c r="H51" s="329"/>
      <c r="I51" s="329"/>
      <c r="J51" s="329"/>
      <c r="K51" s="3228"/>
      <c r="L51" s="721" t="s">
        <v>22</v>
      </c>
    </row>
    <row r="52" spans="1:12" x14ac:dyDescent="0.25">
      <c r="A52" s="59">
        <v>44164</v>
      </c>
      <c r="B52" s="2988" t="s">
        <v>186</v>
      </c>
      <c r="C52" s="329"/>
      <c r="D52" s="330">
        <f>+C52*(100-E52)/100</f>
        <v>0</v>
      </c>
      <c r="E52" s="329"/>
      <c r="F52" s="329"/>
      <c r="G52" s="329"/>
      <c r="H52" s="329">
        <v>4975</v>
      </c>
      <c r="I52" s="329">
        <v>100</v>
      </c>
      <c r="J52" s="329"/>
      <c r="K52" s="3228"/>
      <c r="L52" s="721"/>
    </row>
    <row r="53" spans="1:12" x14ac:dyDescent="0.25">
      <c r="A53" s="2415">
        <v>44165</v>
      </c>
      <c r="B53" s="2350" t="s">
        <v>4</v>
      </c>
      <c r="C53" s="2351"/>
      <c r="D53" s="2352"/>
      <c r="E53" s="2351">
        <v>65</v>
      </c>
      <c r="F53" s="2351"/>
      <c r="G53" s="2351"/>
      <c r="H53" s="2351"/>
      <c r="I53" s="2351"/>
      <c r="J53" s="2351"/>
      <c r="K53" s="2746"/>
      <c r="L53" s="3244"/>
    </row>
    <row r="54" spans="1:12" x14ac:dyDescent="0.25">
      <c r="A54" s="2415">
        <v>44195</v>
      </c>
      <c r="B54" s="2350" t="s">
        <v>4</v>
      </c>
      <c r="C54" s="2351"/>
      <c r="D54" s="2352"/>
      <c r="E54" s="2351">
        <v>65</v>
      </c>
      <c r="F54" s="2351"/>
      <c r="G54" s="2351"/>
      <c r="H54" s="2351"/>
      <c r="I54" s="2351"/>
      <c r="J54" s="2351"/>
      <c r="K54" s="2746"/>
      <c r="L54" s="3244"/>
    </row>
    <row r="55" spans="1:12" x14ac:dyDescent="0.25">
      <c r="A55" s="1325">
        <v>44199</v>
      </c>
      <c r="B55" s="3028" t="s">
        <v>14</v>
      </c>
      <c r="C55" s="3666" t="s">
        <v>231</v>
      </c>
      <c r="D55" s="3667"/>
      <c r="E55" s="3667"/>
      <c r="F55" s="3667"/>
      <c r="G55" s="3667"/>
      <c r="H55" s="3667"/>
      <c r="I55" s="3667"/>
      <c r="J55" s="3668"/>
      <c r="K55" s="3220"/>
      <c r="L55" s="393"/>
    </row>
    <row r="56" spans="1:12" x14ac:dyDescent="0.25">
      <c r="A56" s="3039">
        <v>44204</v>
      </c>
      <c r="B56" s="3038" t="s">
        <v>186</v>
      </c>
      <c r="C56" s="256"/>
      <c r="D56" s="325">
        <f>+C56*(100-E56)/100</f>
        <v>0</v>
      </c>
      <c r="E56" s="256"/>
      <c r="F56" s="256"/>
      <c r="G56" s="256"/>
      <c r="H56" s="256">
        <v>3860</v>
      </c>
      <c r="I56" s="256">
        <v>80</v>
      </c>
      <c r="J56" s="256"/>
      <c r="K56" s="3224"/>
      <c r="L56" s="358" t="s">
        <v>4156</v>
      </c>
    </row>
    <row r="57" spans="1:12" x14ac:dyDescent="0.25">
      <c r="A57" s="3040">
        <v>44206</v>
      </c>
      <c r="B57" s="319" t="s">
        <v>12</v>
      </c>
      <c r="C57" s="256">
        <v>220</v>
      </c>
      <c r="D57" s="325">
        <f>+C57*(100-E57)/100</f>
        <v>77</v>
      </c>
      <c r="E57" s="256">
        <v>65</v>
      </c>
      <c r="F57" s="256"/>
      <c r="G57" s="256">
        <v>135</v>
      </c>
      <c r="H57" s="256"/>
      <c r="I57" s="256"/>
      <c r="J57" s="256"/>
      <c r="K57" s="3224"/>
      <c r="L57" s="358" t="s">
        <v>4157</v>
      </c>
    </row>
    <row r="58" spans="1:12" x14ac:dyDescent="0.25">
      <c r="A58" s="1325">
        <v>44210</v>
      </c>
      <c r="B58" s="268" t="s">
        <v>12</v>
      </c>
      <c r="C58" s="1330">
        <v>145</v>
      </c>
      <c r="D58" s="258">
        <f>+C58*(100-E58)/100</f>
        <v>50.75</v>
      </c>
      <c r="E58" s="1330">
        <v>65</v>
      </c>
      <c r="F58" s="1330"/>
      <c r="G58" s="1330">
        <v>150</v>
      </c>
      <c r="H58" s="1330"/>
      <c r="I58" s="1330"/>
      <c r="J58" s="1330"/>
      <c r="K58" s="3220"/>
      <c r="L58" s="721" t="s">
        <v>22</v>
      </c>
    </row>
    <row r="59" spans="1:12" ht="14.25" customHeight="1" x14ac:dyDescent="0.25">
      <c r="A59" s="1325">
        <v>44211</v>
      </c>
      <c r="B59" s="268" t="s">
        <v>186</v>
      </c>
      <c r="C59" s="1330"/>
      <c r="D59" s="258" t="s">
        <v>301</v>
      </c>
      <c r="E59" s="1330"/>
      <c r="F59" s="1330"/>
      <c r="G59" s="1330"/>
      <c r="H59" s="1330">
        <v>3860</v>
      </c>
      <c r="I59" s="1330">
        <v>97</v>
      </c>
      <c r="J59" s="1330"/>
      <c r="K59" s="3220"/>
      <c r="L59" s="393" t="s">
        <v>4165</v>
      </c>
    </row>
    <row r="60" spans="1:12" x14ac:dyDescent="0.25">
      <c r="A60" s="3043">
        <v>44211</v>
      </c>
      <c r="B60" s="319" t="s">
        <v>33</v>
      </c>
      <c r="C60" s="3693" t="s">
        <v>4217</v>
      </c>
      <c r="D60" s="3744"/>
      <c r="E60" s="3744"/>
      <c r="F60" s="3744"/>
      <c r="G60" s="3744"/>
      <c r="H60" s="3744"/>
      <c r="I60" s="3744"/>
      <c r="J60" s="3744"/>
      <c r="K60" s="3694"/>
      <c r="L60" s="358"/>
    </row>
    <row r="61" spans="1:12" ht="25.5" customHeight="1" x14ac:dyDescent="0.25">
      <c r="A61" s="1325">
        <v>44224</v>
      </c>
      <c r="B61" s="268" t="s">
        <v>14</v>
      </c>
      <c r="C61" s="3614" t="s">
        <v>4216</v>
      </c>
      <c r="D61" s="3733"/>
      <c r="E61" s="3733"/>
      <c r="F61" s="3733"/>
      <c r="G61" s="3733"/>
      <c r="H61" s="3733"/>
      <c r="I61" s="3733"/>
      <c r="J61" s="3615"/>
      <c r="K61" s="3220"/>
      <c r="L61" s="393" t="s">
        <v>301</v>
      </c>
    </row>
    <row r="62" spans="1:12" x14ac:dyDescent="0.25">
      <c r="A62" s="2415">
        <v>44227</v>
      </c>
      <c r="B62" s="3156" t="s">
        <v>4</v>
      </c>
      <c r="C62" s="2351"/>
      <c r="D62" s="2352"/>
      <c r="E62" s="2351">
        <v>70</v>
      </c>
      <c r="F62" s="2351"/>
      <c r="G62" s="2351"/>
      <c r="H62" s="2351"/>
      <c r="I62" s="2351"/>
      <c r="J62" s="2351"/>
      <c r="K62" s="2746"/>
      <c r="L62" s="3244"/>
    </row>
    <row r="63" spans="1:12" x14ac:dyDescent="0.25">
      <c r="A63" s="1325">
        <v>44228</v>
      </c>
      <c r="B63" s="268" t="s">
        <v>186</v>
      </c>
      <c r="C63" s="1330"/>
      <c r="D63" s="258" t="s">
        <v>301</v>
      </c>
      <c r="E63" s="1330"/>
      <c r="F63" s="1330"/>
      <c r="G63" s="1330"/>
      <c r="H63" s="1330">
        <v>4200</v>
      </c>
      <c r="I63" s="1330">
        <v>100</v>
      </c>
      <c r="J63" s="1330"/>
      <c r="K63" s="3220"/>
      <c r="L63" s="393" t="s">
        <v>4165</v>
      </c>
    </row>
    <row r="64" spans="1:12" x14ac:dyDescent="0.25">
      <c r="A64" s="2415">
        <v>44255</v>
      </c>
      <c r="B64" s="3156" t="s">
        <v>4</v>
      </c>
      <c r="C64" s="2351"/>
      <c r="D64" s="2352"/>
      <c r="E64" s="2351">
        <v>70</v>
      </c>
      <c r="F64" s="2351"/>
      <c r="G64" s="2351"/>
      <c r="H64" s="2351"/>
      <c r="I64" s="2351"/>
      <c r="J64" s="2351"/>
      <c r="K64" s="2746"/>
      <c r="L64" s="3244"/>
    </row>
    <row r="65" spans="1:18" x14ac:dyDescent="0.25">
      <c r="A65" s="2415">
        <v>44285</v>
      </c>
      <c r="B65" s="3156" t="s">
        <v>4</v>
      </c>
      <c r="C65" s="2351"/>
      <c r="D65" s="2352"/>
      <c r="E65" s="2351">
        <v>75</v>
      </c>
      <c r="F65" s="2351"/>
      <c r="G65" s="2351"/>
      <c r="H65" s="2351"/>
      <c r="I65" s="2351"/>
      <c r="J65" s="2351"/>
      <c r="K65" s="2746"/>
      <c r="L65" s="3244"/>
    </row>
    <row r="66" spans="1:18" ht="21.75" customHeight="1" x14ac:dyDescent="0.25">
      <c r="A66" s="1325">
        <v>44290</v>
      </c>
      <c r="B66" s="268" t="s">
        <v>14</v>
      </c>
      <c r="C66" s="3482" t="s">
        <v>4298</v>
      </c>
      <c r="D66" s="3505"/>
      <c r="E66" s="3505"/>
      <c r="F66" s="3505"/>
      <c r="G66" s="3505"/>
      <c r="H66" s="3505"/>
      <c r="I66" s="3505"/>
      <c r="J66" s="3483"/>
      <c r="K66" s="3220"/>
      <c r="L66" s="393"/>
    </row>
    <row r="67" spans="1:18" x14ac:dyDescent="0.25">
      <c r="A67" s="1325">
        <v>44307</v>
      </c>
      <c r="B67" s="268" t="s">
        <v>12</v>
      </c>
      <c r="C67" s="258">
        <v>125</v>
      </c>
      <c r="D67" s="258">
        <f>C67*(100-E67)/100</f>
        <v>25</v>
      </c>
      <c r="E67" s="258">
        <v>80</v>
      </c>
      <c r="F67" s="258" t="s">
        <v>159</v>
      </c>
      <c r="G67" s="258">
        <v>130</v>
      </c>
      <c r="H67" s="1330"/>
      <c r="I67" s="1330"/>
      <c r="J67" s="1330"/>
      <c r="K67" s="3220"/>
      <c r="L67" s="393" t="s">
        <v>4319</v>
      </c>
    </row>
    <row r="68" spans="1:18" x14ac:dyDescent="0.25">
      <c r="A68" s="59">
        <v>44345</v>
      </c>
      <c r="B68" s="483" t="s">
        <v>186</v>
      </c>
      <c r="C68" s="329"/>
      <c r="D68" s="330" t="s">
        <v>301</v>
      </c>
      <c r="E68" s="329"/>
      <c r="F68" s="329"/>
      <c r="G68" s="329"/>
      <c r="H68" s="329">
        <v>4250</v>
      </c>
      <c r="I68" s="329">
        <v>100</v>
      </c>
      <c r="J68" s="329"/>
      <c r="K68" s="3228"/>
      <c r="L68" s="721" t="s">
        <v>40</v>
      </c>
    </row>
    <row r="69" spans="1:18" x14ac:dyDescent="0.25">
      <c r="A69" s="1325">
        <v>44353</v>
      </c>
      <c r="B69" s="268" t="s">
        <v>12</v>
      </c>
      <c r="C69" s="1330">
        <v>160</v>
      </c>
      <c r="D69" s="258">
        <f>+C69*(100-E69)/100</f>
        <v>32</v>
      </c>
      <c r="E69" s="1330">
        <v>80</v>
      </c>
      <c r="F69" s="258" t="s">
        <v>159</v>
      </c>
      <c r="G69" s="1330">
        <v>140</v>
      </c>
      <c r="H69" s="1330"/>
      <c r="I69" s="1330"/>
      <c r="J69" s="1330"/>
      <c r="K69" s="3220"/>
      <c r="L69" s="393" t="s">
        <v>2710</v>
      </c>
    </row>
    <row r="70" spans="1:18" ht="42" customHeight="1" x14ac:dyDescent="0.25">
      <c r="A70" s="1325">
        <v>44368</v>
      </c>
      <c r="B70" s="268" t="s">
        <v>14</v>
      </c>
      <c r="C70" s="3614" t="s">
        <v>4451</v>
      </c>
      <c r="D70" s="3733"/>
      <c r="E70" s="3733"/>
      <c r="F70" s="3733"/>
      <c r="G70" s="3733"/>
      <c r="H70" s="3733"/>
      <c r="I70" s="3733"/>
      <c r="J70" s="3615"/>
      <c r="K70" s="3220"/>
      <c r="L70" s="2384" t="s">
        <v>4439</v>
      </c>
    </row>
    <row r="71" spans="1:18" x14ac:dyDescent="0.25">
      <c r="A71" s="1325">
        <v>44392</v>
      </c>
      <c r="B71" s="268" t="s">
        <v>12</v>
      </c>
      <c r="C71" s="1330">
        <v>100</v>
      </c>
      <c r="D71" s="258">
        <f>+C71*(100-E71)/100</f>
        <v>15</v>
      </c>
      <c r="E71" s="1330">
        <v>85</v>
      </c>
      <c r="F71" s="1330" t="s">
        <v>159</v>
      </c>
      <c r="G71" s="1330">
        <v>125</v>
      </c>
      <c r="H71" s="1330"/>
      <c r="I71" s="1330"/>
      <c r="J71" s="1330"/>
      <c r="K71" s="3220"/>
      <c r="L71" s="393" t="s">
        <v>2689</v>
      </c>
    </row>
    <row r="72" spans="1:18" x14ac:dyDescent="0.25">
      <c r="A72" s="1325">
        <v>44436</v>
      </c>
      <c r="B72" s="268" t="s">
        <v>186</v>
      </c>
      <c r="C72" s="1330"/>
      <c r="D72" s="258">
        <f>+C72*(100-E72)/100</f>
        <v>0</v>
      </c>
      <c r="E72" s="1330"/>
      <c r="F72" s="1330"/>
      <c r="G72" s="1330"/>
      <c r="H72" s="3306">
        <v>4455</v>
      </c>
      <c r="I72" s="3306">
        <v>100</v>
      </c>
      <c r="J72" s="1330"/>
      <c r="K72" s="3220"/>
      <c r="L72" s="393" t="s">
        <v>40</v>
      </c>
    </row>
    <row r="73" spans="1:18" ht="18.75" x14ac:dyDescent="0.25">
      <c r="A73" s="1325">
        <v>44463</v>
      </c>
      <c r="B73" s="268" t="s">
        <v>14</v>
      </c>
      <c r="C73" s="3666" t="s">
        <v>4571</v>
      </c>
      <c r="D73" s="3667"/>
      <c r="E73" s="3667"/>
      <c r="F73" s="3667"/>
      <c r="G73" s="3667"/>
      <c r="H73" s="3667"/>
      <c r="I73" s="3667"/>
      <c r="J73" s="3668"/>
      <c r="K73" s="3220"/>
      <c r="L73" s="2384" t="s">
        <v>4491</v>
      </c>
    </row>
    <row r="74" spans="1:18" ht="18.75" x14ac:dyDescent="0.25">
      <c r="A74" s="1325">
        <v>44496</v>
      </c>
      <c r="B74" s="268" t="s">
        <v>14</v>
      </c>
      <c r="C74" s="3666" t="s">
        <v>4595</v>
      </c>
      <c r="D74" s="3667"/>
      <c r="E74" s="3667"/>
      <c r="F74" s="3667"/>
      <c r="G74" s="3667"/>
      <c r="H74" s="3667"/>
      <c r="I74" s="3667"/>
      <c r="J74" s="3668"/>
      <c r="K74" s="3220"/>
      <c r="L74" s="2384" t="s">
        <v>3153</v>
      </c>
    </row>
    <row r="75" spans="1:18" x14ac:dyDescent="0.25">
      <c r="A75" s="1325">
        <v>44503</v>
      </c>
      <c r="B75" s="268" t="s">
        <v>12</v>
      </c>
      <c r="C75" s="1330">
        <v>120</v>
      </c>
      <c r="D75" s="258">
        <f>+C75*(100-E75)/100</f>
        <v>24</v>
      </c>
      <c r="E75" s="1330">
        <v>80</v>
      </c>
      <c r="F75" s="1330" t="s">
        <v>159</v>
      </c>
      <c r="G75" s="1330">
        <v>135</v>
      </c>
      <c r="H75" s="1330"/>
      <c r="I75" s="1330"/>
      <c r="J75" s="1330"/>
      <c r="K75" s="3220"/>
      <c r="L75" s="393" t="s">
        <v>2524</v>
      </c>
    </row>
    <row r="76" spans="1:18" s="1324" customFormat="1" x14ac:dyDescent="0.25">
      <c r="A76" s="1325"/>
      <c r="B76" s="268"/>
      <c r="C76" s="1330"/>
      <c r="D76" s="258">
        <f>+C76*(100-E76)/100</f>
        <v>0</v>
      </c>
      <c r="E76" s="1330"/>
      <c r="F76" s="1330"/>
      <c r="G76" s="1330"/>
      <c r="H76" s="1330"/>
      <c r="I76" s="1330"/>
      <c r="J76" s="1330"/>
      <c r="K76" s="3220"/>
      <c r="L76" s="393"/>
      <c r="M76" s="10"/>
      <c r="N76" s="10"/>
      <c r="O76" s="10"/>
      <c r="P76" s="10"/>
      <c r="Q76" s="10"/>
      <c r="R76" s="10"/>
    </row>
    <row r="77" spans="1:18" s="1324" customFormat="1" x14ac:dyDescent="0.25">
      <c r="A77" s="1325"/>
      <c r="B77" s="268"/>
      <c r="D77" s="258">
        <f t="shared" ref="D77:D83" si="0">+C77*(100-E77)/100</f>
        <v>0</v>
      </c>
      <c r="K77" s="3218"/>
      <c r="L77" s="32"/>
      <c r="M77" s="10"/>
      <c r="N77" s="10"/>
      <c r="O77" s="10"/>
      <c r="P77" s="10"/>
      <c r="Q77" s="10"/>
      <c r="R77" s="10"/>
    </row>
    <row r="78" spans="1:18" s="1324" customFormat="1" x14ac:dyDescent="0.25">
      <c r="A78" s="1325"/>
      <c r="B78" s="268"/>
      <c r="D78" s="258">
        <f t="shared" si="0"/>
        <v>0</v>
      </c>
      <c r="K78" s="3218"/>
      <c r="L78" s="32"/>
      <c r="M78" s="10"/>
      <c r="N78" s="10"/>
      <c r="O78" s="10"/>
      <c r="P78" s="10"/>
      <c r="Q78" s="10"/>
      <c r="R78" s="10"/>
    </row>
    <row r="79" spans="1:18" x14ac:dyDescent="0.25">
      <c r="A79" s="1325"/>
      <c r="B79" s="268"/>
      <c r="D79" s="258">
        <f t="shared" si="0"/>
        <v>0</v>
      </c>
    </row>
    <row r="80" spans="1:18" x14ac:dyDescent="0.25">
      <c r="A80" s="1325"/>
      <c r="D80" s="258">
        <f t="shared" si="0"/>
        <v>0</v>
      </c>
    </row>
    <row r="81" spans="4:4" x14ac:dyDescent="0.25">
      <c r="D81" s="258">
        <f t="shared" si="0"/>
        <v>0</v>
      </c>
    </row>
    <row r="82" spans="4:4" x14ac:dyDescent="0.25">
      <c r="D82" s="258">
        <f t="shared" si="0"/>
        <v>0</v>
      </c>
    </row>
    <row r="83" spans="4:4" x14ac:dyDescent="0.25">
      <c r="D83" s="258">
        <f t="shared" si="0"/>
        <v>0</v>
      </c>
    </row>
  </sheetData>
  <autoFilter ref="B6:K6"/>
  <mergeCells count="45">
    <mergeCell ref="C74:J74"/>
    <mergeCell ref="K3:L3"/>
    <mergeCell ref="K4:L4"/>
    <mergeCell ref="K5:L5"/>
    <mergeCell ref="C47:J47"/>
    <mergeCell ref="C19:J19"/>
    <mergeCell ref="C18:J18"/>
    <mergeCell ref="C16:J16"/>
    <mergeCell ref="C12:J12"/>
    <mergeCell ref="C33:J33"/>
    <mergeCell ref="C32:J32"/>
    <mergeCell ref="H31:I31"/>
    <mergeCell ref="C29:J29"/>
    <mergeCell ref="H26:I26"/>
    <mergeCell ref="C23:J23"/>
    <mergeCell ref="C34:J34"/>
    <mergeCell ref="C22:J22"/>
    <mergeCell ref="A4:B4"/>
    <mergeCell ref="C4:F4"/>
    <mergeCell ref="G4:H4"/>
    <mergeCell ref="I4:J4"/>
    <mergeCell ref="A5:B5"/>
    <mergeCell ref="C5:F5"/>
    <mergeCell ref="I5:J5"/>
    <mergeCell ref="A37:A38"/>
    <mergeCell ref="C66:J66"/>
    <mergeCell ref="C61:J61"/>
    <mergeCell ref="A1:L1"/>
    <mergeCell ref="A2:B2"/>
    <mergeCell ref="C2:F2"/>
    <mergeCell ref="G2:H2"/>
    <mergeCell ref="I2:J2"/>
    <mergeCell ref="K2:L2"/>
    <mergeCell ref="A3:B3"/>
    <mergeCell ref="C3:F3"/>
    <mergeCell ref="G3:H3"/>
    <mergeCell ref="I3:J3"/>
    <mergeCell ref="C11:J11"/>
    <mergeCell ref="C7:J7"/>
    <mergeCell ref="G5:H5"/>
    <mergeCell ref="C73:J73"/>
    <mergeCell ref="C70:J70"/>
    <mergeCell ref="C60:K60"/>
    <mergeCell ref="C55:J55"/>
    <mergeCell ref="C50:J50"/>
  </mergeCells>
  <hyperlinks>
    <hyperlink ref="B7" r:id="rId1"/>
  </hyperlinks>
  <pageMargins left="0.7" right="0.7" top="0.75" bottom="0.75" header="0.3" footer="0.3"/>
  <pageSetup orientation="portrait" r:id="rId2"/>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tabColor rgb="FFFFFF00"/>
  </sheetPr>
  <dimension ref="A1:IW158"/>
  <sheetViews>
    <sheetView workbookViewId="0">
      <pane ySplit="6" topLeftCell="A82" activePane="bottomLeft" state="frozen"/>
      <selection activeCell="C163" sqref="C163:J163"/>
      <selection pane="bottomLeft" activeCell="C72" sqref="C72:E72"/>
    </sheetView>
  </sheetViews>
  <sheetFormatPr defaultRowHeight="15.75" x14ac:dyDescent="0.25"/>
  <cols>
    <col min="1" max="1" width="11" style="24" customWidth="1"/>
    <col min="2" max="8" width="10.140625" style="23" customWidth="1"/>
    <col min="9" max="9" width="14.5703125" style="23" customWidth="1"/>
    <col min="10" max="10" width="14.28515625" style="23" customWidth="1"/>
    <col min="11" max="11" width="14.28515625" style="2453" customWidth="1"/>
    <col min="12" max="12" width="60.5703125" style="3" customWidth="1"/>
    <col min="13" max="16384" width="9.140625" style="10"/>
  </cols>
  <sheetData>
    <row r="1" spans="1:13" s="2" customFormat="1" ht="30.75" customHeight="1" thickTop="1" x14ac:dyDescent="0.25">
      <c r="A1" s="3562" t="s">
        <v>563</v>
      </c>
      <c r="B1" s="3563"/>
      <c r="C1" s="3563"/>
      <c r="D1" s="3563"/>
      <c r="E1" s="3563"/>
      <c r="F1" s="3563"/>
      <c r="G1" s="3563"/>
      <c r="H1" s="3563"/>
      <c r="I1" s="3563"/>
      <c r="J1" s="3563"/>
      <c r="K1" s="3563"/>
      <c r="L1" s="3564"/>
      <c r="M1" s="1"/>
    </row>
    <row r="2" spans="1:13" s="5" customFormat="1" ht="20.25" customHeight="1" x14ac:dyDescent="0.25">
      <c r="A2" s="3463" t="s">
        <v>259</v>
      </c>
      <c r="B2" s="3464"/>
      <c r="C2" s="3445">
        <f>+(30+125+47)*25</f>
        <v>5050</v>
      </c>
      <c r="D2" s="3446"/>
      <c r="E2" s="3446"/>
      <c r="F2" s="3447"/>
      <c r="G2" s="3461"/>
      <c r="H2" s="3462"/>
      <c r="I2" s="3437" t="s">
        <v>260</v>
      </c>
      <c r="J2" s="3438"/>
      <c r="K2" s="3569" t="s">
        <v>499</v>
      </c>
      <c r="L2" s="3570"/>
      <c r="M2" s="4"/>
    </row>
    <row r="3" spans="1:13" s="5" customFormat="1" ht="20.25" customHeight="1" x14ac:dyDescent="0.25">
      <c r="A3" s="3463" t="s">
        <v>261</v>
      </c>
      <c r="B3" s="3464"/>
      <c r="C3" s="3445" t="s">
        <v>501</v>
      </c>
      <c r="D3" s="3446"/>
      <c r="E3" s="3446"/>
      <c r="F3" s="3447"/>
      <c r="G3" s="3440"/>
      <c r="H3" s="3441"/>
      <c r="I3" s="3437" t="s">
        <v>262</v>
      </c>
      <c r="J3" s="3438"/>
      <c r="K3" s="3569" t="s">
        <v>500</v>
      </c>
      <c r="L3" s="3570"/>
      <c r="M3" s="4"/>
    </row>
    <row r="4" spans="1:13" s="5" customFormat="1" ht="20.25" customHeight="1" x14ac:dyDescent="0.25">
      <c r="A4" s="3463" t="s">
        <v>263</v>
      </c>
      <c r="B4" s="3464"/>
      <c r="C4" s="3445" t="s">
        <v>275</v>
      </c>
      <c r="D4" s="3446"/>
      <c r="E4" s="3446"/>
      <c r="F4" s="3447"/>
      <c r="G4" s="3461"/>
      <c r="H4" s="3462"/>
      <c r="I4" s="3437" t="s">
        <v>264</v>
      </c>
      <c r="J4" s="3438"/>
      <c r="K4" s="3569" t="s">
        <v>3611</v>
      </c>
      <c r="L4" s="3570"/>
      <c r="M4" s="4"/>
    </row>
    <row r="5" spans="1:13" s="5" customFormat="1" ht="68.25" customHeight="1" thickBot="1" x14ac:dyDescent="0.3">
      <c r="A5" s="3448" t="s">
        <v>265</v>
      </c>
      <c r="B5" s="3449"/>
      <c r="C5" s="3450" t="s">
        <v>4228</v>
      </c>
      <c r="D5" s="3451"/>
      <c r="E5" s="3451"/>
      <c r="F5" s="3452"/>
      <c r="G5" s="3717" t="s">
        <v>2252</v>
      </c>
      <c r="H5" s="3574"/>
      <c r="I5" s="3437" t="s">
        <v>397</v>
      </c>
      <c r="J5" s="3438"/>
      <c r="K5" s="3468" t="s">
        <v>2323</v>
      </c>
      <c r="L5" s="3469"/>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13" ht="66" customHeight="1" thickTop="1" x14ac:dyDescent="0.25">
      <c r="A7" s="1307">
        <v>41432</v>
      </c>
      <c r="B7" s="1308" t="s">
        <v>62</v>
      </c>
      <c r="C7" s="4433" t="s">
        <v>1617</v>
      </c>
      <c r="D7" s="4434"/>
      <c r="E7" s="4434"/>
      <c r="F7" s="4434"/>
      <c r="G7" s="4434"/>
      <c r="H7" s="4434"/>
      <c r="I7" s="4434"/>
      <c r="J7" s="4435"/>
      <c r="K7" s="2836" t="s">
        <v>2072</v>
      </c>
      <c r="L7" s="1309" t="s">
        <v>2072</v>
      </c>
    </row>
    <row r="8" spans="1:13" ht="20.100000000000001" customHeight="1" x14ac:dyDescent="0.25">
      <c r="A8" s="22">
        <v>41497</v>
      </c>
      <c r="B8" s="11" t="s">
        <v>12</v>
      </c>
      <c r="C8" s="410">
        <v>150</v>
      </c>
      <c r="D8" s="258">
        <f>+C8*(100-E8)/100</f>
        <v>148.5</v>
      </c>
      <c r="E8" s="410">
        <v>1</v>
      </c>
      <c r="F8" s="410" t="s">
        <v>159</v>
      </c>
      <c r="G8" s="410">
        <v>90</v>
      </c>
      <c r="H8" s="410">
        <v>4790</v>
      </c>
      <c r="I8" s="410">
        <v>100</v>
      </c>
      <c r="J8" s="410"/>
      <c r="K8" s="2471"/>
      <c r="L8" s="3" t="s">
        <v>22</v>
      </c>
    </row>
    <row r="9" spans="1:13" ht="20.100000000000001" customHeight="1" x14ac:dyDescent="0.25">
      <c r="A9" s="3689">
        <v>41515</v>
      </c>
      <c r="B9" s="56" t="s">
        <v>190</v>
      </c>
      <c r="C9" s="4436" t="s">
        <v>191</v>
      </c>
      <c r="D9" s="4437"/>
      <c r="E9" s="4437"/>
      <c r="F9" s="4437"/>
      <c r="G9" s="4437"/>
      <c r="H9" s="4437"/>
      <c r="I9" s="4437"/>
      <c r="J9" s="4438"/>
      <c r="K9" s="2668"/>
      <c r="L9" s="57"/>
    </row>
    <row r="10" spans="1:13" ht="20.25" customHeight="1" x14ac:dyDescent="0.25">
      <c r="A10" s="3690"/>
      <c r="B10" s="11" t="s">
        <v>372</v>
      </c>
      <c r="C10" s="3482" t="s">
        <v>432</v>
      </c>
      <c r="D10" s="3505"/>
      <c r="E10" s="3505"/>
      <c r="F10" s="3505"/>
      <c r="G10" s="3505"/>
      <c r="H10" s="3505"/>
      <c r="I10" s="3505"/>
      <c r="J10" s="3483"/>
      <c r="K10" s="2485"/>
      <c r="L10" s="32" t="s">
        <v>342</v>
      </c>
    </row>
    <row r="11" spans="1:13" ht="20.25" customHeight="1" x14ac:dyDescent="0.25">
      <c r="A11" s="58">
        <v>41553</v>
      </c>
      <c r="B11" s="11" t="s">
        <v>372</v>
      </c>
      <c r="C11" s="3482" t="s">
        <v>433</v>
      </c>
      <c r="D11" s="3505"/>
      <c r="E11" s="3505"/>
      <c r="F11" s="3505"/>
      <c r="G11" s="3505"/>
      <c r="H11" s="3505"/>
      <c r="I11" s="3505"/>
      <c r="J11" s="3483"/>
      <c r="K11" s="2485"/>
      <c r="L11" s="32"/>
    </row>
    <row r="12" spans="1:13" ht="20.25" customHeight="1" x14ac:dyDescent="0.25">
      <c r="A12" s="22">
        <v>41543</v>
      </c>
      <c r="B12" s="11" t="s">
        <v>186</v>
      </c>
      <c r="C12" s="410"/>
      <c r="D12" s="258"/>
      <c r="E12" s="410"/>
      <c r="F12" s="410"/>
      <c r="G12" s="410"/>
      <c r="H12" s="410">
        <v>5590</v>
      </c>
      <c r="I12" s="410">
        <v>75</v>
      </c>
      <c r="J12" s="410"/>
      <c r="K12" s="2471"/>
      <c r="L12" s="32" t="s">
        <v>342</v>
      </c>
    </row>
    <row r="13" spans="1:13" ht="20.100000000000001" customHeight="1" thickBot="1" x14ac:dyDescent="0.3">
      <c r="A13" s="28">
        <v>41631</v>
      </c>
      <c r="B13" s="12" t="s">
        <v>12</v>
      </c>
      <c r="C13" s="252">
        <v>175</v>
      </c>
      <c r="D13" s="331">
        <f>+C13*(100-E13)/100</f>
        <v>173.25</v>
      </c>
      <c r="E13" s="252">
        <v>1</v>
      </c>
      <c r="F13" s="252"/>
      <c r="G13" s="252">
        <v>100</v>
      </c>
      <c r="H13" s="252"/>
      <c r="I13" s="252"/>
      <c r="J13" s="252"/>
      <c r="K13" s="2483"/>
      <c r="L13" s="13" t="s">
        <v>22</v>
      </c>
    </row>
    <row r="14" spans="1:13" ht="20.100000000000001" customHeight="1" thickTop="1" x14ac:dyDescent="0.25">
      <c r="A14" s="39">
        <v>41648</v>
      </c>
      <c r="B14" s="40"/>
      <c r="C14" s="254"/>
      <c r="D14" s="324"/>
      <c r="E14" s="254"/>
      <c r="F14" s="254"/>
      <c r="G14" s="254"/>
      <c r="H14" s="254">
        <v>5415</v>
      </c>
      <c r="I14" s="254">
        <v>100</v>
      </c>
      <c r="J14" s="254"/>
      <c r="K14" s="2551"/>
      <c r="L14" s="41" t="s">
        <v>40</v>
      </c>
    </row>
    <row r="15" spans="1:13" ht="32.25" customHeight="1" x14ac:dyDescent="0.25">
      <c r="A15" s="36">
        <v>41715</v>
      </c>
      <c r="B15" s="37" t="s">
        <v>186</v>
      </c>
      <c r="C15" s="256"/>
      <c r="D15" s="325"/>
      <c r="E15" s="256"/>
      <c r="F15" s="256"/>
      <c r="G15" s="256"/>
      <c r="H15" s="256">
        <v>5800</v>
      </c>
      <c r="I15" s="256">
        <v>60</v>
      </c>
      <c r="J15" s="256"/>
      <c r="K15" s="2550"/>
      <c r="L15" s="38" t="s">
        <v>666</v>
      </c>
    </row>
    <row r="16" spans="1:13" ht="20.100000000000001" customHeight="1" x14ac:dyDescent="0.25">
      <c r="A16" s="36">
        <v>41750</v>
      </c>
      <c r="B16" s="37" t="s">
        <v>12</v>
      </c>
      <c r="C16" s="256">
        <v>75</v>
      </c>
      <c r="D16" s="325">
        <f>+C16*(100-E16)/100</f>
        <v>74.25</v>
      </c>
      <c r="E16" s="256">
        <v>1</v>
      </c>
      <c r="F16" s="256"/>
      <c r="G16" s="256">
        <v>89</v>
      </c>
      <c r="H16" s="256"/>
      <c r="I16" s="256"/>
      <c r="J16" s="256"/>
      <c r="K16" s="2550"/>
      <c r="L16" s="38" t="s">
        <v>420</v>
      </c>
    </row>
    <row r="17" spans="1:257" ht="20.100000000000001" customHeight="1" x14ac:dyDescent="0.25">
      <c r="A17" s="22">
        <v>41757</v>
      </c>
      <c r="B17" s="11" t="s">
        <v>372</v>
      </c>
      <c r="C17" s="3666" t="s">
        <v>431</v>
      </c>
      <c r="D17" s="3667"/>
      <c r="E17" s="3667"/>
      <c r="F17" s="3667"/>
      <c r="G17" s="3667"/>
      <c r="H17" s="3667"/>
      <c r="I17" s="3667"/>
      <c r="J17" s="3668"/>
      <c r="K17" s="2547"/>
    </row>
    <row r="18" spans="1:257" ht="20.100000000000001" customHeight="1" x14ac:dyDescent="0.25">
      <c r="A18" s="22">
        <v>41761</v>
      </c>
      <c r="B18" s="11" t="s">
        <v>14</v>
      </c>
      <c r="C18" s="3473" t="s">
        <v>407</v>
      </c>
      <c r="D18" s="3474"/>
      <c r="E18" s="3474"/>
      <c r="F18" s="3474"/>
      <c r="G18" s="3474"/>
      <c r="H18" s="3474"/>
      <c r="I18" s="3474"/>
      <c r="J18" s="3475"/>
      <c r="K18" s="2465"/>
      <c r="M18" s="22"/>
      <c r="N18" s="11"/>
      <c r="O18" s="108"/>
      <c r="P18" s="108"/>
      <c r="Q18" s="108"/>
      <c r="R18" s="108"/>
      <c r="S18" s="108"/>
      <c r="T18" s="108"/>
      <c r="U18" s="108"/>
      <c r="V18" s="108"/>
      <c r="W18" s="3"/>
      <c r="X18" s="22"/>
      <c r="Y18" s="11"/>
      <c r="Z18" s="108"/>
      <c r="AA18" s="108"/>
      <c r="AB18" s="108"/>
      <c r="AC18" s="108"/>
      <c r="AD18" s="108"/>
      <c r="AE18" s="108"/>
      <c r="AF18" s="108"/>
      <c r="AG18" s="108"/>
      <c r="AH18" s="3"/>
      <c r="AI18" s="22"/>
      <c r="AJ18" s="11"/>
      <c r="AK18" s="108"/>
      <c r="AL18" s="108"/>
      <c r="AM18" s="108"/>
      <c r="AN18" s="108"/>
      <c r="AO18" s="108"/>
      <c r="AP18" s="108"/>
      <c r="AQ18" s="108"/>
      <c r="AR18" s="108"/>
      <c r="AS18" s="3"/>
      <c r="AT18" s="22"/>
      <c r="AU18" s="11"/>
      <c r="AV18" s="108"/>
      <c r="AW18" s="108"/>
      <c r="AX18" s="108"/>
      <c r="AY18" s="108"/>
      <c r="AZ18" s="108"/>
      <c r="BA18" s="108"/>
      <c r="BB18" s="108"/>
      <c r="BC18" s="108"/>
      <c r="BD18" s="3"/>
      <c r="BE18" s="22"/>
      <c r="BF18" s="11"/>
      <c r="BG18" s="108"/>
      <c r="BH18" s="108"/>
      <c r="BI18" s="108"/>
      <c r="BJ18" s="108"/>
      <c r="BK18" s="108"/>
      <c r="BL18" s="108"/>
      <c r="BM18" s="108"/>
      <c r="BN18" s="108"/>
      <c r="BO18" s="3"/>
      <c r="BP18" s="22"/>
      <c r="BQ18" s="11"/>
      <c r="BR18" s="108"/>
      <c r="BS18" s="108"/>
      <c r="BT18" s="108"/>
      <c r="BU18" s="108"/>
      <c r="BV18" s="108"/>
      <c r="BW18" s="108"/>
      <c r="BX18" s="108"/>
      <c r="BY18" s="108"/>
      <c r="BZ18" s="3"/>
      <c r="CA18" s="22"/>
      <c r="CB18" s="11"/>
      <c r="CC18" s="108"/>
      <c r="CD18" s="108"/>
      <c r="CE18" s="108"/>
      <c r="CF18" s="108"/>
      <c r="CG18" s="108"/>
      <c r="CH18" s="108"/>
      <c r="CI18" s="108"/>
      <c r="CJ18" s="108"/>
      <c r="CK18" s="3"/>
      <c r="CL18" s="22"/>
      <c r="CM18" s="11"/>
      <c r="CN18" s="108"/>
      <c r="CO18" s="108"/>
      <c r="CP18" s="108"/>
      <c r="CQ18" s="108"/>
      <c r="CR18" s="108"/>
      <c r="CS18" s="108"/>
      <c r="CT18" s="108"/>
      <c r="CU18" s="108"/>
      <c r="CV18" s="3"/>
      <c r="CW18" s="22"/>
      <c r="CX18" s="11"/>
      <c r="CY18" s="108"/>
      <c r="CZ18" s="108"/>
      <c r="DA18" s="108"/>
      <c r="DB18" s="108"/>
      <c r="DC18" s="108"/>
      <c r="DD18" s="108"/>
      <c r="DE18" s="108"/>
      <c r="DF18" s="108"/>
      <c r="DG18" s="3"/>
      <c r="DH18" s="22"/>
      <c r="DI18" s="11"/>
      <c r="DJ18" s="108"/>
      <c r="DK18" s="108"/>
      <c r="DL18" s="108"/>
      <c r="DM18" s="108"/>
      <c r="DN18" s="108"/>
      <c r="DO18" s="108"/>
      <c r="DP18" s="108"/>
      <c r="DQ18" s="108"/>
      <c r="DR18" s="3"/>
      <c r="DS18" s="22"/>
      <c r="DT18" s="11"/>
      <c r="DU18" s="108"/>
      <c r="DV18" s="108"/>
      <c r="DW18" s="108"/>
      <c r="DX18" s="108"/>
      <c r="DY18" s="108"/>
      <c r="DZ18" s="108"/>
      <c r="EA18" s="108"/>
      <c r="EB18" s="108"/>
      <c r="EC18" s="3"/>
      <c r="ED18" s="22"/>
      <c r="EE18" s="11"/>
      <c r="EF18" s="108"/>
      <c r="EG18" s="108"/>
      <c r="EH18" s="108"/>
      <c r="EI18" s="108"/>
      <c r="EJ18" s="108"/>
      <c r="EK18" s="108"/>
      <c r="EL18" s="108"/>
      <c r="EM18" s="108"/>
      <c r="EN18" s="3"/>
      <c r="EO18" s="22"/>
      <c r="EP18" s="11"/>
      <c r="EQ18" s="108"/>
      <c r="ER18" s="108"/>
      <c r="ES18" s="108"/>
      <c r="ET18" s="108"/>
      <c r="EU18" s="108"/>
      <c r="EV18" s="108"/>
      <c r="EW18" s="108"/>
      <c r="EX18" s="108"/>
      <c r="EY18" s="3"/>
      <c r="EZ18" s="22"/>
      <c r="FA18" s="11"/>
      <c r="FB18" s="108"/>
      <c r="FC18" s="108"/>
      <c r="FD18" s="108"/>
      <c r="FE18" s="108"/>
      <c r="FF18" s="108"/>
      <c r="FG18" s="108"/>
      <c r="FH18" s="108"/>
      <c r="FI18" s="108"/>
      <c r="FJ18" s="3"/>
      <c r="FK18" s="22"/>
      <c r="FL18" s="11"/>
      <c r="FM18" s="108"/>
      <c r="FN18" s="108"/>
      <c r="FO18" s="108"/>
      <c r="FP18" s="108"/>
      <c r="FQ18" s="108"/>
      <c r="FR18" s="108"/>
      <c r="FS18" s="108"/>
      <c r="FT18" s="108"/>
      <c r="FU18" s="3"/>
      <c r="FV18" s="22"/>
      <c r="FW18" s="11"/>
      <c r="FX18" s="108"/>
      <c r="FY18" s="108"/>
      <c r="FZ18" s="108"/>
      <c r="GA18" s="108"/>
      <c r="GB18" s="108"/>
      <c r="GC18" s="108"/>
      <c r="GD18" s="108"/>
      <c r="GE18" s="108"/>
      <c r="GF18" s="3"/>
      <c r="GG18" s="22"/>
      <c r="GH18" s="11"/>
      <c r="GI18" s="108"/>
      <c r="GJ18" s="108"/>
      <c r="GK18" s="108"/>
      <c r="GL18" s="108"/>
      <c r="GM18" s="108"/>
      <c r="GN18" s="108"/>
      <c r="GO18" s="108"/>
      <c r="GP18" s="108"/>
      <c r="GQ18" s="3"/>
      <c r="GR18" s="22"/>
      <c r="GS18" s="11"/>
      <c r="GT18" s="108"/>
      <c r="GU18" s="108"/>
      <c r="GV18" s="108"/>
      <c r="GW18" s="108"/>
      <c r="GX18" s="108"/>
      <c r="GY18" s="108"/>
      <c r="GZ18" s="108"/>
      <c r="HA18" s="108"/>
      <c r="HB18" s="3"/>
      <c r="HC18" s="22"/>
      <c r="HD18" s="11"/>
      <c r="HE18" s="108"/>
      <c r="HF18" s="108"/>
      <c r="HG18" s="108"/>
      <c r="HH18" s="108"/>
      <c r="HI18" s="108"/>
      <c r="HJ18" s="108"/>
      <c r="HK18" s="108"/>
      <c r="HL18" s="108"/>
      <c r="HM18" s="3"/>
      <c r="HN18" s="22"/>
      <c r="HO18" s="11"/>
      <c r="HP18" s="108"/>
      <c r="HQ18" s="108"/>
      <c r="HR18" s="108"/>
      <c r="HS18" s="108"/>
      <c r="HT18" s="108"/>
      <c r="HU18" s="108"/>
      <c r="HV18" s="108"/>
      <c r="HW18" s="108"/>
      <c r="HX18" s="3"/>
      <c r="HY18" s="22"/>
      <c r="HZ18" s="11"/>
      <c r="IA18" s="108"/>
      <c r="IB18" s="108"/>
      <c r="IC18" s="108"/>
      <c r="ID18" s="108"/>
      <c r="IE18" s="108"/>
      <c r="IF18" s="108"/>
      <c r="IG18" s="108"/>
      <c r="IH18" s="108"/>
      <c r="II18" s="3"/>
      <c r="IJ18" s="22"/>
      <c r="IK18" s="11"/>
      <c r="IL18" s="108"/>
      <c r="IM18" s="108"/>
      <c r="IN18" s="108"/>
      <c r="IO18" s="108"/>
      <c r="IP18" s="108"/>
      <c r="IQ18" s="108"/>
      <c r="IR18" s="108"/>
      <c r="IS18" s="108"/>
      <c r="IT18" s="3"/>
      <c r="IU18" s="22"/>
      <c r="IV18" s="11"/>
      <c r="IW18" s="108"/>
    </row>
    <row r="19" spans="1:257" ht="20.100000000000001" customHeight="1" x14ac:dyDescent="0.25">
      <c r="A19" s="22">
        <v>41762</v>
      </c>
      <c r="B19" s="11" t="s">
        <v>14</v>
      </c>
      <c r="C19" s="3473" t="s">
        <v>15</v>
      </c>
      <c r="D19" s="3474"/>
      <c r="E19" s="3474"/>
      <c r="F19" s="3474"/>
      <c r="G19" s="3474"/>
      <c r="H19" s="3474"/>
      <c r="I19" s="3474"/>
      <c r="J19" s="3475"/>
      <c r="K19" s="2465"/>
      <c r="M19" s="22"/>
      <c r="N19" s="11"/>
      <c r="O19" s="23"/>
      <c r="P19" s="108"/>
      <c r="Q19" s="23"/>
      <c r="R19" s="23"/>
      <c r="S19" s="23"/>
      <c r="T19" s="23"/>
      <c r="U19" s="23"/>
      <c r="V19" s="23"/>
      <c r="W19" s="3"/>
      <c r="X19" s="22"/>
      <c r="Y19" s="11"/>
      <c r="Z19" s="23"/>
      <c r="AA19" s="108"/>
      <c r="AB19" s="23"/>
      <c r="AC19" s="23"/>
      <c r="AD19" s="23"/>
      <c r="AE19" s="23"/>
      <c r="AF19" s="23"/>
      <c r="AG19" s="23"/>
      <c r="AH19" s="3"/>
      <c r="AI19" s="22"/>
      <c r="AJ19" s="11"/>
      <c r="AK19" s="23"/>
      <c r="AL19" s="108"/>
      <c r="AM19" s="23"/>
      <c r="AN19" s="23"/>
      <c r="AO19" s="23"/>
      <c r="AP19" s="23"/>
      <c r="AQ19" s="23"/>
      <c r="AR19" s="23"/>
      <c r="AS19" s="3"/>
      <c r="AT19" s="22"/>
      <c r="AU19" s="11"/>
      <c r="AV19" s="23"/>
      <c r="AW19" s="108"/>
      <c r="AX19" s="23"/>
      <c r="AY19" s="23"/>
      <c r="AZ19" s="23"/>
      <c r="BA19" s="23"/>
      <c r="BB19" s="23"/>
      <c r="BC19" s="23"/>
      <c r="BD19" s="3"/>
      <c r="BE19" s="22"/>
      <c r="BF19" s="11"/>
      <c r="BG19" s="23"/>
      <c r="BH19" s="108"/>
      <c r="BI19" s="23"/>
      <c r="BJ19" s="23"/>
      <c r="BK19" s="23"/>
      <c r="BL19" s="23"/>
      <c r="BM19" s="23"/>
      <c r="BN19" s="23"/>
      <c r="BO19" s="3"/>
      <c r="BP19" s="22"/>
      <c r="BQ19" s="11"/>
      <c r="BR19" s="23"/>
      <c r="BS19" s="108"/>
      <c r="BT19" s="23"/>
      <c r="BU19" s="23"/>
      <c r="BV19" s="23"/>
      <c r="BW19" s="23"/>
      <c r="BX19" s="23"/>
      <c r="BY19" s="23"/>
      <c r="BZ19" s="3"/>
      <c r="CA19" s="22"/>
      <c r="CB19" s="11"/>
      <c r="CC19" s="23"/>
      <c r="CD19" s="108"/>
      <c r="CE19" s="23"/>
      <c r="CF19" s="23"/>
      <c r="CG19" s="23"/>
      <c r="CH19" s="23"/>
      <c r="CI19" s="23"/>
      <c r="CJ19" s="23"/>
      <c r="CK19" s="3"/>
      <c r="CL19" s="22"/>
      <c r="CM19" s="11"/>
      <c r="CN19" s="23"/>
      <c r="CO19" s="108"/>
      <c r="CP19" s="23"/>
      <c r="CQ19" s="23"/>
      <c r="CR19" s="23"/>
      <c r="CS19" s="23"/>
      <c r="CT19" s="23"/>
      <c r="CU19" s="23"/>
      <c r="CV19" s="3"/>
      <c r="CW19" s="22"/>
      <c r="CX19" s="11"/>
      <c r="CY19" s="23"/>
      <c r="CZ19" s="108"/>
      <c r="DA19" s="23"/>
      <c r="DB19" s="23"/>
      <c r="DC19" s="23"/>
      <c r="DD19" s="23"/>
      <c r="DE19" s="23"/>
      <c r="DF19" s="23"/>
      <c r="DG19" s="3"/>
      <c r="DH19" s="22"/>
      <c r="DI19" s="11"/>
      <c r="DJ19" s="23"/>
      <c r="DK19" s="108"/>
      <c r="DL19" s="23"/>
      <c r="DM19" s="23"/>
      <c r="DN19" s="23"/>
      <c r="DO19" s="23"/>
      <c r="DP19" s="23"/>
      <c r="DQ19" s="23"/>
      <c r="DR19" s="3"/>
      <c r="DS19" s="22"/>
      <c r="DT19" s="11"/>
      <c r="DU19" s="23"/>
      <c r="DV19" s="108"/>
      <c r="DW19" s="23"/>
      <c r="DX19" s="23"/>
      <c r="DY19" s="23"/>
      <c r="DZ19" s="23"/>
      <c r="EA19" s="23"/>
      <c r="EB19" s="23"/>
      <c r="EC19" s="3"/>
      <c r="ED19" s="22"/>
      <c r="EE19" s="11"/>
      <c r="EF19" s="23"/>
      <c r="EG19" s="108"/>
      <c r="EH19" s="23"/>
      <c r="EI19" s="23"/>
      <c r="EJ19" s="23"/>
      <c r="EK19" s="23"/>
      <c r="EL19" s="23"/>
      <c r="EM19" s="23"/>
      <c r="EN19" s="3"/>
      <c r="EO19" s="22"/>
      <c r="EP19" s="11"/>
      <c r="EQ19" s="23"/>
      <c r="ER19" s="108"/>
      <c r="ES19" s="23"/>
      <c r="ET19" s="23"/>
      <c r="EU19" s="23"/>
      <c r="EV19" s="23"/>
      <c r="EW19" s="23"/>
      <c r="EX19" s="23"/>
      <c r="EY19" s="3"/>
      <c r="EZ19" s="22"/>
      <c r="FA19" s="11"/>
      <c r="FB19" s="23"/>
      <c r="FC19" s="108"/>
      <c r="FD19" s="23"/>
      <c r="FE19" s="23"/>
      <c r="FF19" s="23"/>
      <c r="FG19" s="23"/>
      <c r="FH19" s="23"/>
      <c r="FI19" s="23"/>
      <c r="FJ19" s="3"/>
      <c r="FK19" s="22"/>
      <c r="FL19" s="11"/>
      <c r="FM19" s="23"/>
      <c r="FN19" s="108"/>
      <c r="FO19" s="23"/>
      <c r="FP19" s="23"/>
      <c r="FQ19" s="23"/>
      <c r="FR19" s="23"/>
      <c r="FS19" s="23"/>
      <c r="FT19" s="23"/>
      <c r="FU19" s="3"/>
      <c r="FV19" s="22"/>
      <c r="FW19" s="11"/>
      <c r="FX19" s="23"/>
      <c r="FY19" s="108"/>
      <c r="FZ19" s="23"/>
      <c r="GA19" s="23"/>
      <c r="GB19" s="23"/>
      <c r="GC19" s="23"/>
      <c r="GD19" s="23"/>
      <c r="GE19" s="23"/>
      <c r="GF19" s="3"/>
      <c r="GG19" s="22"/>
      <c r="GH19" s="11"/>
      <c r="GI19" s="23"/>
      <c r="GJ19" s="108"/>
      <c r="GK19" s="23"/>
      <c r="GL19" s="23"/>
      <c r="GM19" s="23"/>
      <c r="GN19" s="23"/>
      <c r="GO19" s="23"/>
      <c r="GP19" s="23"/>
      <c r="GQ19" s="3"/>
      <c r="GR19" s="22"/>
      <c r="GS19" s="11"/>
      <c r="GT19" s="23"/>
      <c r="GU19" s="108"/>
      <c r="GV19" s="23"/>
      <c r="GW19" s="23"/>
      <c r="GX19" s="23"/>
      <c r="GY19" s="23"/>
      <c r="GZ19" s="23"/>
      <c r="HA19" s="23"/>
      <c r="HB19" s="3"/>
      <c r="HC19" s="22"/>
      <c r="HD19" s="11"/>
      <c r="HE19" s="23"/>
      <c r="HF19" s="108"/>
      <c r="HG19" s="23"/>
      <c r="HH19" s="23"/>
      <c r="HI19" s="23"/>
      <c r="HJ19" s="23"/>
      <c r="HK19" s="23"/>
      <c r="HL19" s="23"/>
      <c r="HM19" s="3"/>
      <c r="HN19" s="22"/>
      <c r="HO19" s="11"/>
      <c r="HP19" s="23"/>
      <c r="HQ19" s="108"/>
      <c r="HR19" s="23"/>
      <c r="HS19" s="23"/>
      <c r="HT19" s="23"/>
      <c r="HU19" s="23"/>
      <c r="HV19" s="23"/>
      <c r="HW19" s="23"/>
      <c r="HX19" s="3"/>
      <c r="HY19" s="22"/>
      <c r="HZ19" s="11"/>
      <c r="IA19" s="23"/>
      <c r="IB19" s="108"/>
      <c r="IC19" s="23"/>
      <c r="ID19" s="23"/>
      <c r="IE19" s="23"/>
      <c r="IF19" s="23"/>
      <c r="IG19" s="23"/>
      <c r="IH19" s="23"/>
      <c r="II19" s="3"/>
      <c r="IJ19" s="22"/>
      <c r="IK19" s="11"/>
      <c r="IL19" s="23"/>
      <c r="IM19" s="108"/>
      <c r="IN19" s="23"/>
      <c r="IO19" s="23"/>
      <c r="IP19" s="23"/>
      <c r="IQ19" s="23"/>
      <c r="IR19" s="23"/>
      <c r="IS19" s="23"/>
      <c r="IT19" s="3"/>
      <c r="IU19" s="22"/>
      <c r="IV19" s="11"/>
      <c r="IW19" s="23"/>
    </row>
    <row r="20" spans="1:257" ht="20.100000000000001" customHeight="1" x14ac:dyDescent="0.25">
      <c r="A20" s="59" t="s">
        <v>456</v>
      </c>
      <c r="B20" s="60" t="s">
        <v>186</v>
      </c>
      <c r="C20" s="329"/>
      <c r="D20" s="233"/>
      <c r="E20" s="329"/>
      <c r="F20" s="329"/>
      <c r="G20" s="329"/>
      <c r="H20" s="329">
        <v>5105</v>
      </c>
      <c r="I20" s="329">
        <v>100</v>
      </c>
      <c r="J20" s="329"/>
      <c r="K20" s="2566"/>
      <c r="L20" s="61"/>
      <c r="M20" s="22"/>
      <c r="N20" s="11"/>
      <c r="O20" s="23"/>
      <c r="P20" s="108"/>
      <c r="Q20" s="23"/>
      <c r="R20" s="23"/>
      <c r="S20" s="23"/>
      <c r="T20" s="23"/>
      <c r="U20" s="23"/>
      <c r="V20" s="23"/>
      <c r="W20" s="3"/>
      <c r="X20" s="22"/>
      <c r="Y20" s="11"/>
      <c r="Z20" s="23"/>
      <c r="AA20" s="108"/>
      <c r="AB20" s="23"/>
      <c r="AC20" s="23"/>
      <c r="AD20" s="23"/>
      <c r="AE20" s="23"/>
      <c r="AF20" s="23"/>
      <c r="AG20" s="23"/>
      <c r="AH20" s="3"/>
      <c r="AI20" s="22"/>
      <c r="AJ20" s="11"/>
      <c r="AK20" s="23"/>
      <c r="AL20" s="108"/>
      <c r="AM20" s="23"/>
      <c r="AN20" s="23"/>
      <c r="AO20" s="23"/>
      <c r="AP20" s="23"/>
      <c r="AQ20" s="23"/>
      <c r="AR20" s="23"/>
      <c r="AS20" s="3"/>
      <c r="AT20" s="22"/>
      <c r="AU20" s="11"/>
      <c r="AV20" s="23"/>
      <c r="AW20" s="108"/>
      <c r="AX20" s="23"/>
      <c r="AY20" s="23"/>
      <c r="AZ20" s="23"/>
      <c r="BA20" s="23"/>
      <c r="BB20" s="23"/>
      <c r="BC20" s="23"/>
      <c r="BD20" s="3"/>
      <c r="BE20" s="22"/>
      <c r="BF20" s="11"/>
      <c r="BG20" s="23"/>
      <c r="BH20" s="108"/>
      <c r="BI20" s="23"/>
      <c r="BJ20" s="23"/>
      <c r="BK20" s="23"/>
      <c r="BL20" s="23"/>
      <c r="BM20" s="23"/>
      <c r="BN20" s="23"/>
      <c r="BO20" s="3"/>
      <c r="BP20" s="22"/>
      <c r="BQ20" s="11"/>
      <c r="BR20" s="23"/>
      <c r="BS20" s="108"/>
      <c r="BT20" s="23"/>
      <c r="BU20" s="23"/>
      <c r="BV20" s="23"/>
      <c r="BW20" s="23"/>
      <c r="BX20" s="23"/>
      <c r="BY20" s="23"/>
      <c r="BZ20" s="3"/>
      <c r="CA20" s="22"/>
      <c r="CB20" s="11"/>
      <c r="CC20" s="23"/>
      <c r="CD20" s="108"/>
      <c r="CE20" s="23"/>
      <c r="CF20" s="23"/>
      <c r="CG20" s="23"/>
      <c r="CH20" s="23"/>
      <c r="CI20" s="23"/>
      <c r="CJ20" s="23"/>
      <c r="CK20" s="3"/>
      <c r="CL20" s="22"/>
      <c r="CM20" s="11"/>
      <c r="CN20" s="23"/>
      <c r="CO20" s="108"/>
      <c r="CP20" s="23"/>
      <c r="CQ20" s="23"/>
      <c r="CR20" s="23"/>
      <c r="CS20" s="23"/>
      <c r="CT20" s="23"/>
      <c r="CU20" s="23"/>
      <c r="CV20" s="3"/>
      <c r="CW20" s="22"/>
      <c r="CX20" s="11"/>
      <c r="CY20" s="23"/>
      <c r="CZ20" s="108"/>
      <c r="DA20" s="23"/>
      <c r="DB20" s="23"/>
      <c r="DC20" s="23"/>
      <c r="DD20" s="23"/>
      <c r="DE20" s="23"/>
      <c r="DF20" s="23"/>
      <c r="DG20" s="3"/>
      <c r="DH20" s="22"/>
      <c r="DI20" s="11"/>
      <c r="DJ20" s="23"/>
      <c r="DK20" s="108"/>
      <c r="DL20" s="23"/>
      <c r="DM20" s="23"/>
      <c r="DN20" s="23"/>
      <c r="DO20" s="23"/>
      <c r="DP20" s="23"/>
      <c r="DQ20" s="23"/>
      <c r="DR20" s="3"/>
      <c r="DS20" s="22"/>
      <c r="DT20" s="11"/>
      <c r="DU20" s="23"/>
      <c r="DV20" s="108"/>
      <c r="DW20" s="23"/>
      <c r="DX20" s="23"/>
      <c r="DY20" s="23"/>
      <c r="DZ20" s="23"/>
      <c r="EA20" s="23"/>
      <c r="EB20" s="23"/>
      <c r="EC20" s="3"/>
      <c r="ED20" s="22"/>
      <c r="EE20" s="11"/>
      <c r="EF20" s="23"/>
      <c r="EG20" s="108"/>
      <c r="EH20" s="23"/>
      <c r="EI20" s="23"/>
      <c r="EJ20" s="23"/>
      <c r="EK20" s="23"/>
      <c r="EL20" s="23"/>
      <c r="EM20" s="23"/>
      <c r="EN20" s="3"/>
      <c r="EO20" s="22"/>
      <c r="EP20" s="11"/>
      <c r="EQ20" s="23"/>
      <c r="ER20" s="108"/>
      <c r="ES20" s="23"/>
      <c r="ET20" s="23"/>
      <c r="EU20" s="23"/>
      <c r="EV20" s="23"/>
      <c r="EW20" s="23"/>
      <c r="EX20" s="23"/>
      <c r="EY20" s="3"/>
      <c r="EZ20" s="22"/>
      <c r="FA20" s="11"/>
      <c r="FB20" s="23"/>
      <c r="FC20" s="108"/>
      <c r="FD20" s="23"/>
      <c r="FE20" s="23"/>
      <c r="FF20" s="23"/>
      <c r="FG20" s="23"/>
      <c r="FH20" s="23"/>
      <c r="FI20" s="23"/>
      <c r="FJ20" s="3"/>
      <c r="FK20" s="22"/>
      <c r="FL20" s="11"/>
      <c r="FM20" s="23"/>
      <c r="FN20" s="108"/>
      <c r="FO20" s="23"/>
      <c r="FP20" s="23"/>
      <c r="FQ20" s="23"/>
      <c r="FR20" s="23"/>
      <c r="FS20" s="23"/>
      <c r="FT20" s="23"/>
      <c r="FU20" s="3"/>
      <c r="FV20" s="22"/>
      <c r="FW20" s="11"/>
      <c r="FX20" s="23"/>
      <c r="FY20" s="108"/>
      <c r="FZ20" s="23"/>
      <c r="GA20" s="23"/>
      <c r="GB20" s="23"/>
      <c r="GC20" s="23"/>
      <c r="GD20" s="23"/>
      <c r="GE20" s="23"/>
      <c r="GF20" s="3"/>
      <c r="GG20" s="22"/>
      <c r="GH20" s="11"/>
      <c r="GI20" s="23"/>
      <c r="GJ20" s="108"/>
      <c r="GK20" s="23"/>
      <c r="GL20" s="23"/>
      <c r="GM20" s="23"/>
      <c r="GN20" s="23"/>
      <c r="GO20" s="23"/>
      <c r="GP20" s="23"/>
      <c r="GQ20" s="3"/>
      <c r="GR20" s="22"/>
      <c r="GS20" s="11"/>
      <c r="GT20" s="23"/>
      <c r="GU20" s="108"/>
      <c r="GV20" s="23"/>
      <c r="GW20" s="23"/>
      <c r="GX20" s="23"/>
      <c r="GY20" s="23"/>
      <c r="GZ20" s="23"/>
      <c r="HA20" s="23"/>
      <c r="HB20" s="3"/>
      <c r="HC20" s="22"/>
      <c r="HD20" s="11"/>
      <c r="HE20" s="23"/>
      <c r="HF20" s="108"/>
      <c r="HG20" s="23"/>
      <c r="HH20" s="23"/>
      <c r="HI20" s="23"/>
      <c r="HJ20" s="23"/>
      <c r="HK20" s="23"/>
      <c r="HL20" s="23"/>
      <c r="HM20" s="3"/>
      <c r="HN20" s="22"/>
      <c r="HO20" s="11"/>
      <c r="HP20" s="23"/>
      <c r="HQ20" s="108"/>
      <c r="HR20" s="23"/>
      <c r="HS20" s="23"/>
      <c r="HT20" s="23"/>
      <c r="HU20" s="23"/>
      <c r="HV20" s="23"/>
      <c r="HW20" s="23"/>
      <c r="HX20" s="3"/>
      <c r="HY20" s="22"/>
      <c r="HZ20" s="11"/>
      <c r="IA20" s="23"/>
      <c r="IB20" s="108"/>
      <c r="IC20" s="23"/>
      <c r="ID20" s="23"/>
      <c r="IE20" s="23"/>
      <c r="IF20" s="23"/>
      <c r="IG20" s="23"/>
      <c r="IH20" s="23"/>
      <c r="II20" s="3"/>
      <c r="IJ20" s="22"/>
      <c r="IK20" s="11"/>
      <c r="IL20" s="23"/>
      <c r="IM20" s="108"/>
      <c r="IN20" s="23"/>
      <c r="IO20" s="23"/>
      <c r="IP20" s="23"/>
      <c r="IQ20" s="23"/>
      <c r="IR20" s="23"/>
      <c r="IS20" s="23"/>
      <c r="IT20" s="3"/>
      <c r="IU20" s="22"/>
      <c r="IV20" s="11"/>
      <c r="IW20" s="23"/>
    </row>
    <row r="21" spans="1:257" ht="20.100000000000001" customHeight="1" x14ac:dyDescent="0.25">
      <c r="A21" s="22">
        <v>41824</v>
      </c>
      <c r="B21" s="11" t="s">
        <v>14</v>
      </c>
      <c r="C21" s="3473" t="s">
        <v>407</v>
      </c>
      <c r="D21" s="3474"/>
      <c r="E21" s="3474"/>
      <c r="F21" s="3474"/>
      <c r="G21" s="3474"/>
      <c r="H21" s="3474"/>
      <c r="I21" s="3474"/>
      <c r="J21" s="3475"/>
      <c r="K21" s="2465"/>
      <c r="M21" s="22"/>
      <c r="N21" s="11"/>
      <c r="O21" s="23"/>
      <c r="P21" s="108"/>
      <c r="Q21" s="23"/>
      <c r="R21" s="23"/>
      <c r="S21" s="23"/>
      <c r="T21" s="23"/>
      <c r="U21" s="23"/>
      <c r="V21" s="23"/>
      <c r="W21" s="3"/>
      <c r="X21" s="22"/>
      <c r="Y21" s="11"/>
      <c r="Z21" s="23"/>
      <c r="AA21" s="108"/>
      <c r="AB21" s="23"/>
      <c r="AC21" s="23"/>
      <c r="AD21" s="23"/>
      <c r="AE21" s="23"/>
      <c r="AF21" s="23"/>
      <c r="AG21" s="23"/>
      <c r="AH21" s="3"/>
      <c r="AI21" s="22"/>
      <c r="AJ21" s="11"/>
      <c r="AK21" s="23"/>
      <c r="AL21" s="108"/>
      <c r="AM21" s="23"/>
      <c r="AN21" s="23"/>
      <c r="AO21" s="23"/>
      <c r="AP21" s="23"/>
      <c r="AQ21" s="23"/>
      <c r="AR21" s="23"/>
      <c r="AS21" s="3"/>
      <c r="AT21" s="22"/>
      <c r="AU21" s="11"/>
      <c r="AV21" s="23"/>
      <c r="AW21" s="108"/>
      <c r="AX21" s="23"/>
      <c r="AY21" s="23"/>
      <c r="AZ21" s="23"/>
      <c r="BA21" s="23"/>
      <c r="BB21" s="23"/>
      <c r="BC21" s="23"/>
      <c r="BD21" s="3"/>
      <c r="BE21" s="22"/>
      <c r="BF21" s="11"/>
      <c r="BG21" s="23"/>
      <c r="BH21" s="108"/>
      <c r="BI21" s="23"/>
      <c r="BJ21" s="23"/>
      <c r="BK21" s="23"/>
      <c r="BL21" s="23"/>
      <c r="BM21" s="23"/>
      <c r="BN21" s="23"/>
      <c r="BO21" s="3"/>
      <c r="BP21" s="22"/>
      <c r="BQ21" s="11"/>
      <c r="BR21" s="23"/>
      <c r="BS21" s="108"/>
      <c r="BT21" s="23"/>
      <c r="BU21" s="23"/>
      <c r="BV21" s="23"/>
      <c r="BW21" s="23"/>
      <c r="BX21" s="23"/>
      <c r="BY21" s="23"/>
      <c r="BZ21" s="3"/>
      <c r="CA21" s="22"/>
      <c r="CB21" s="11"/>
      <c r="CC21" s="23"/>
      <c r="CD21" s="108"/>
      <c r="CE21" s="23"/>
      <c r="CF21" s="23"/>
      <c r="CG21" s="23"/>
      <c r="CH21" s="23"/>
      <c r="CI21" s="23"/>
      <c r="CJ21" s="23"/>
      <c r="CK21" s="3"/>
      <c r="CL21" s="22"/>
      <c r="CM21" s="11"/>
      <c r="CN21" s="23"/>
      <c r="CO21" s="108"/>
      <c r="CP21" s="23"/>
      <c r="CQ21" s="23"/>
      <c r="CR21" s="23"/>
      <c r="CS21" s="23"/>
      <c r="CT21" s="23"/>
      <c r="CU21" s="23"/>
      <c r="CV21" s="3"/>
      <c r="CW21" s="22"/>
      <c r="CX21" s="11"/>
      <c r="CY21" s="23"/>
      <c r="CZ21" s="108"/>
      <c r="DA21" s="23"/>
      <c r="DB21" s="23"/>
      <c r="DC21" s="23"/>
      <c r="DD21" s="23"/>
      <c r="DE21" s="23"/>
      <c r="DF21" s="23"/>
      <c r="DG21" s="3"/>
      <c r="DH21" s="22"/>
      <c r="DI21" s="11"/>
      <c r="DJ21" s="23"/>
      <c r="DK21" s="108"/>
      <c r="DL21" s="23"/>
      <c r="DM21" s="23"/>
      <c r="DN21" s="23"/>
      <c r="DO21" s="23"/>
      <c r="DP21" s="23"/>
      <c r="DQ21" s="23"/>
      <c r="DR21" s="3"/>
      <c r="DS21" s="22"/>
      <c r="DT21" s="11"/>
      <c r="DU21" s="23"/>
      <c r="DV21" s="108"/>
      <c r="DW21" s="23"/>
      <c r="DX21" s="23"/>
      <c r="DY21" s="23"/>
      <c r="DZ21" s="23"/>
      <c r="EA21" s="23"/>
      <c r="EB21" s="23"/>
      <c r="EC21" s="3"/>
      <c r="ED21" s="22"/>
      <c r="EE21" s="11"/>
      <c r="EF21" s="23"/>
      <c r="EG21" s="108"/>
      <c r="EH21" s="23"/>
      <c r="EI21" s="23"/>
      <c r="EJ21" s="23"/>
      <c r="EK21" s="23"/>
      <c r="EL21" s="23"/>
      <c r="EM21" s="23"/>
      <c r="EN21" s="3"/>
      <c r="EO21" s="22"/>
      <c r="EP21" s="11"/>
      <c r="EQ21" s="23"/>
      <c r="ER21" s="108"/>
      <c r="ES21" s="23"/>
      <c r="ET21" s="23"/>
      <c r="EU21" s="23"/>
      <c r="EV21" s="23"/>
      <c r="EW21" s="23"/>
      <c r="EX21" s="23"/>
      <c r="EY21" s="3"/>
      <c r="EZ21" s="22"/>
      <c r="FA21" s="11"/>
      <c r="FB21" s="23"/>
      <c r="FC21" s="108"/>
      <c r="FD21" s="23"/>
      <c r="FE21" s="23"/>
      <c r="FF21" s="23"/>
      <c r="FG21" s="23"/>
      <c r="FH21" s="23"/>
      <c r="FI21" s="23"/>
      <c r="FJ21" s="3"/>
      <c r="FK21" s="22"/>
      <c r="FL21" s="11"/>
      <c r="FM21" s="23"/>
      <c r="FN21" s="108"/>
      <c r="FO21" s="23"/>
      <c r="FP21" s="23"/>
      <c r="FQ21" s="23"/>
      <c r="FR21" s="23"/>
      <c r="FS21" s="23"/>
      <c r="FT21" s="23"/>
      <c r="FU21" s="3"/>
      <c r="FV21" s="22"/>
      <c r="FW21" s="11"/>
      <c r="FX21" s="23"/>
      <c r="FY21" s="108"/>
      <c r="FZ21" s="23"/>
      <c r="GA21" s="23"/>
      <c r="GB21" s="23"/>
      <c r="GC21" s="23"/>
      <c r="GD21" s="23"/>
      <c r="GE21" s="23"/>
      <c r="GF21" s="3"/>
      <c r="GG21" s="22"/>
      <c r="GH21" s="11"/>
      <c r="GI21" s="23"/>
      <c r="GJ21" s="108"/>
      <c r="GK21" s="23"/>
      <c r="GL21" s="23"/>
      <c r="GM21" s="23"/>
      <c r="GN21" s="23"/>
      <c r="GO21" s="23"/>
      <c r="GP21" s="23"/>
      <c r="GQ21" s="3"/>
      <c r="GR21" s="22"/>
      <c r="GS21" s="11"/>
      <c r="GT21" s="23"/>
      <c r="GU21" s="108"/>
      <c r="GV21" s="23"/>
      <c r="GW21" s="23"/>
      <c r="GX21" s="23"/>
      <c r="GY21" s="23"/>
      <c r="GZ21" s="23"/>
      <c r="HA21" s="23"/>
      <c r="HB21" s="3"/>
      <c r="HC21" s="22"/>
      <c r="HD21" s="11"/>
      <c r="HE21" s="23"/>
      <c r="HF21" s="108"/>
      <c r="HG21" s="23"/>
      <c r="HH21" s="23"/>
      <c r="HI21" s="23"/>
      <c r="HJ21" s="23"/>
      <c r="HK21" s="23"/>
      <c r="HL21" s="23"/>
      <c r="HM21" s="3"/>
      <c r="HN21" s="22"/>
      <c r="HO21" s="11"/>
      <c r="HP21" s="23"/>
      <c r="HQ21" s="108"/>
      <c r="HR21" s="23"/>
      <c r="HS21" s="23"/>
      <c r="HT21" s="23"/>
      <c r="HU21" s="23"/>
      <c r="HV21" s="23"/>
      <c r="HW21" s="23"/>
      <c r="HX21" s="3"/>
      <c r="HY21" s="22"/>
      <c r="HZ21" s="11"/>
      <c r="IA21" s="23"/>
      <c r="IB21" s="108"/>
      <c r="IC21" s="23"/>
      <c r="ID21" s="23"/>
      <c r="IE21" s="23"/>
      <c r="IF21" s="23"/>
      <c r="IG21" s="23"/>
      <c r="IH21" s="23"/>
      <c r="II21" s="3"/>
      <c r="IJ21" s="22"/>
      <c r="IK21" s="11"/>
      <c r="IL21" s="23"/>
      <c r="IM21" s="108"/>
      <c r="IN21" s="23"/>
      <c r="IO21" s="23"/>
      <c r="IP21" s="23"/>
      <c r="IQ21" s="23"/>
      <c r="IR21" s="23"/>
      <c r="IS21" s="23"/>
      <c r="IT21" s="3"/>
      <c r="IU21" s="22"/>
      <c r="IV21" s="11"/>
      <c r="IW21" s="23"/>
    </row>
    <row r="22" spans="1:257" ht="24" customHeight="1" x14ac:dyDescent="0.25">
      <c r="A22" s="22">
        <v>41847</v>
      </c>
      <c r="B22" s="11" t="s">
        <v>12</v>
      </c>
      <c r="C22" s="410">
        <v>160</v>
      </c>
      <c r="D22" s="407">
        <f>+C22*(100-E22)/100</f>
        <v>158.4</v>
      </c>
      <c r="E22" s="410">
        <v>1</v>
      </c>
      <c r="F22" s="410"/>
      <c r="G22" s="410">
        <v>100</v>
      </c>
      <c r="H22" s="410"/>
      <c r="I22" s="410"/>
      <c r="J22" s="410"/>
      <c r="K22" s="2471"/>
      <c r="L22" s="3" t="s">
        <v>22</v>
      </c>
      <c r="M22" s="22"/>
      <c r="N22" s="11"/>
      <c r="O22" s="23"/>
      <c r="P22" s="108"/>
      <c r="Q22" s="23"/>
      <c r="R22" s="23"/>
      <c r="S22" s="23"/>
      <c r="T22" s="23"/>
      <c r="U22" s="23"/>
      <c r="V22" s="23"/>
      <c r="W22" s="3"/>
      <c r="X22" s="22"/>
      <c r="Y22" s="11"/>
      <c r="Z22" s="23"/>
      <c r="AA22" s="108"/>
      <c r="AB22" s="23"/>
      <c r="AC22" s="23"/>
      <c r="AD22" s="23"/>
      <c r="AE22" s="23"/>
      <c r="AF22" s="23"/>
      <c r="AG22" s="23"/>
      <c r="AH22" s="3"/>
      <c r="AI22" s="22"/>
      <c r="AJ22" s="11"/>
      <c r="AK22" s="23"/>
      <c r="AL22" s="108"/>
      <c r="AM22" s="23"/>
      <c r="AN22" s="23"/>
      <c r="AO22" s="23"/>
      <c r="AP22" s="23"/>
      <c r="AQ22" s="23"/>
      <c r="AR22" s="23"/>
      <c r="AS22" s="3"/>
      <c r="AT22" s="22"/>
      <c r="AU22" s="11"/>
      <c r="AV22" s="23"/>
      <c r="AW22" s="108"/>
      <c r="AX22" s="23"/>
      <c r="AY22" s="23"/>
      <c r="AZ22" s="23"/>
      <c r="BA22" s="23"/>
      <c r="BB22" s="23"/>
      <c r="BC22" s="23"/>
      <c r="BD22" s="3"/>
      <c r="BE22" s="22"/>
      <c r="BF22" s="11"/>
      <c r="BG22" s="23"/>
      <c r="BH22" s="108"/>
      <c r="BI22" s="23"/>
      <c r="BJ22" s="23"/>
      <c r="BK22" s="23"/>
      <c r="BL22" s="23"/>
      <c r="BM22" s="23"/>
      <c r="BN22" s="23"/>
      <c r="BO22" s="3"/>
      <c r="BP22" s="22"/>
      <c r="BQ22" s="11"/>
      <c r="BR22" s="23"/>
      <c r="BS22" s="108"/>
      <c r="BT22" s="23"/>
      <c r="BU22" s="23"/>
      <c r="BV22" s="23"/>
      <c r="BW22" s="23"/>
      <c r="BX22" s="23"/>
      <c r="BY22" s="23"/>
      <c r="BZ22" s="3"/>
      <c r="CA22" s="22"/>
      <c r="CB22" s="11"/>
      <c r="CC22" s="23"/>
      <c r="CD22" s="108"/>
      <c r="CE22" s="23"/>
      <c r="CF22" s="23"/>
      <c r="CG22" s="23"/>
      <c r="CH22" s="23"/>
      <c r="CI22" s="23"/>
      <c r="CJ22" s="23"/>
      <c r="CK22" s="3"/>
      <c r="CL22" s="22"/>
      <c r="CM22" s="11"/>
      <c r="CN22" s="23"/>
      <c r="CO22" s="108"/>
      <c r="CP22" s="23"/>
      <c r="CQ22" s="23"/>
      <c r="CR22" s="23"/>
      <c r="CS22" s="23"/>
      <c r="CT22" s="23"/>
      <c r="CU22" s="23"/>
      <c r="CV22" s="3"/>
      <c r="CW22" s="22"/>
      <c r="CX22" s="11"/>
      <c r="CY22" s="23"/>
      <c r="CZ22" s="108"/>
      <c r="DA22" s="23"/>
      <c r="DB22" s="23"/>
      <c r="DC22" s="23"/>
      <c r="DD22" s="23"/>
      <c r="DE22" s="23"/>
      <c r="DF22" s="23"/>
      <c r="DG22" s="3"/>
      <c r="DH22" s="22"/>
      <c r="DI22" s="11"/>
      <c r="DJ22" s="23"/>
      <c r="DK22" s="108"/>
      <c r="DL22" s="23"/>
      <c r="DM22" s="23"/>
      <c r="DN22" s="23"/>
      <c r="DO22" s="23"/>
      <c r="DP22" s="23"/>
      <c r="DQ22" s="23"/>
      <c r="DR22" s="3"/>
      <c r="DS22" s="22"/>
      <c r="DT22" s="11"/>
      <c r="DU22" s="23"/>
      <c r="DV22" s="108"/>
      <c r="DW22" s="23"/>
      <c r="DX22" s="23"/>
      <c r="DY22" s="23"/>
      <c r="DZ22" s="23"/>
      <c r="EA22" s="23"/>
      <c r="EB22" s="23"/>
      <c r="EC22" s="3"/>
      <c r="ED22" s="22"/>
      <c r="EE22" s="11"/>
      <c r="EF22" s="23"/>
      <c r="EG22" s="108"/>
      <c r="EH22" s="23"/>
      <c r="EI22" s="23"/>
      <c r="EJ22" s="23"/>
      <c r="EK22" s="23"/>
      <c r="EL22" s="23"/>
      <c r="EM22" s="23"/>
      <c r="EN22" s="3"/>
      <c r="EO22" s="22"/>
      <c r="EP22" s="11"/>
      <c r="EQ22" s="23"/>
      <c r="ER22" s="108"/>
      <c r="ES22" s="23"/>
      <c r="ET22" s="23"/>
      <c r="EU22" s="23"/>
      <c r="EV22" s="23"/>
      <c r="EW22" s="23"/>
      <c r="EX22" s="23"/>
      <c r="EY22" s="3"/>
      <c r="EZ22" s="22"/>
      <c r="FA22" s="11"/>
      <c r="FB22" s="23"/>
      <c r="FC22" s="108"/>
      <c r="FD22" s="23"/>
      <c r="FE22" s="23"/>
      <c r="FF22" s="23"/>
      <c r="FG22" s="23"/>
      <c r="FH22" s="23"/>
      <c r="FI22" s="23"/>
      <c r="FJ22" s="3"/>
      <c r="FK22" s="22"/>
      <c r="FL22" s="11"/>
      <c r="FM22" s="23"/>
      <c r="FN22" s="108"/>
      <c r="FO22" s="23"/>
      <c r="FP22" s="23"/>
      <c r="FQ22" s="23"/>
      <c r="FR22" s="23"/>
      <c r="FS22" s="23"/>
      <c r="FT22" s="23"/>
      <c r="FU22" s="3"/>
      <c r="FV22" s="22"/>
      <c r="FW22" s="11"/>
      <c r="FX22" s="23"/>
      <c r="FY22" s="108"/>
      <c r="FZ22" s="23"/>
      <c r="GA22" s="23"/>
      <c r="GB22" s="23"/>
      <c r="GC22" s="23"/>
      <c r="GD22" s="23"/>
      <c r="GE22" s="23"/>
      <c r="GF22" s="3"/>
      <c r="GG22" s="22"/>
      <c r="GH22" s="11"/>
      <c r="GI22" s="23"/>
      <c r="GJ22" s="108"/>
      <c r="GK22" s="23"/>
      <c r="GL22" s="23"/>
      <c r="GM22" s="23"/>
      <c r="GN22" s="23"/>
      <c r="GO22" s="23"/>
      <c r="GP22" s="23"/>
      <c r="GQ22" s="3"/>
      <c r="GR22" s="22"/>
      <c r="GS22" s="11"/>
      <c r="GT22" s="23"/>
      <c r="GU22" s="108"/>
      <c r="GV22" s="23"/>
      <c r="GW22" s="23"/>
      <c r="GX22" s="23"/>
      <c r="GY22" s="23"/>
      <c r="GZ22" s="23"/>
      <c r="HA22" s="23"/>
      <c r="HB22" s="3"/>
      <c r="HC22" s="22"/>
      <c r="HD22" s="11"/>
      <c r="HE22" s="23"/>
      <c r="HF22" s="108"/>
      <c r="HG22" s="23"/>
      <c r="HH22" s="23"/>
      <c r="HI22" s="23"/>
      <c r="HJ22" s="23"/>
      <c r="HK22" s="23"/>
      <c r="HL22" s="23"/>
      <c r="HM22" s="3"/>
      <c r="HN22" s="22"/>
      <c r="HO22" s="11"/>
      <c r="HP22" s="23"/>
      <c r="HQ22" s="108"/>
      <c r="HR22" s="23"/>
      <c r="HS22" s="23"/>
      <c r="HT22" s="23"/>
      <c r="HU22" s="23"/>
      <c r="HV22" s="23"/>
      <c r="HW22" s="23"/>
      <c r="HX22" s="3"/>
      <c r="HY22" s="22"/>
      <c r="HZ22" s="11"/>
      <c r="IA22" s="23"/>
      <c r="IB22" s="108"/>
      <c r="IC22" s="23"/>
      <c r="ID22" s="23"/>
      <c r="IE22" s="23"/>
      <c r="IF22" s="23"/>
      <c r="IG22" s="23"/>
      <c r="IH22" s="23"/>
      <c r="II22" s="3"/>
      <c r="IJ22" s="22"/>
      <c r="IK22" s="11"/>
      <c r="IL22" s="23"/>
      <c r="IM22" s="108"/>
      <c r="IN22" s="23"/>
      <c r="IO22" s="23"/>
      <c r="IP22" s="23"/>
      <c r="IQ22" s="23"/>
      <c r="IR22" s="23"/>
      <c r="IS22" s="23"/>
      <c r="IT22" s="3"/>
      <c r="IU22" s="22"/>
      <c r="IV22" s="11"/>
      <c r="IW22" s="23"/>
    </row>
    <row r="23" spans="1:257" ht="20.100000000000001" customHeight="1" x14ac:dyDescent="0.25">
      <c r="A23" s="22">
        <v>41876</v>
      </c>
      <c r="B23" s="11" t="s">
        <v>186</v>
      </c>
      <c r="C23" s="258"/>
      <c r="D23" s="258"/>
      <c r="E23" s="258"/>
      <c r="F23" s="258"/>
      <c r="G23" s="258"/>
      <c r="H23" s="258">
        <v>5155</v>
      </c>
      <c r="I23" s="258">
        <v>93</v>
      </c>
      <c r="J23" s="258"/>
      <c r="K23" s="2546"/>
      <c r="L23" s="3" t="s">
        <v>667</v>
      </c>
    </row>
    <row r="24" spans="1:257" ht="24" customHeight="1" thickBot="1" x14ac:dyDescent="0.3">
      <c r="A24" s="28">
        <v>41953</v>
      </c>
      <c r="B24" s="12" t="s">
        <v>12</v>
      </c>
      <c r="C24" s="252">
        <v>150</v>
      </c>
      <c r="D24" s="409">
        <f>+C24*(100-E24)/100</f>
        <v>97.5</v>
      </c>
      <c r="E24" s="332">
        <v>35</v>
      </c>
      <c r="F24" s="252"/>
      <c r="G24" s="252">
        <v>60</v>
      </c>
      <c r="H24" s="252"/>
      <c r="I24" s="252"/>
      <c r="J24" s="252"/>
      <c r="K24" s="2483"/>
      <c r="L24" s="13" t="s">
        <v>18</v>
      </c>
      <c r="M24" s="22"/>
      <c r="N24" s="11"/>
      <c r="O24" s="23"/>
      <c r="P24" s="108"/>
      <c r="Q24" s="23"/>
      <c r="R24" s="23"/>
      <c r="S24" s="23"/>
      <c r="T24" s="23"/>
      <c r="U24" s="23"/>
      <c r="V24" s="23"/>
      <c r="W24" s="3"/>
      <c r="X24" s="22"/>
      <c r="Y24" s="11"/>
      <c r="Z24" s="23"/>
      <c r="AA24" s="108"/>
      <c r="AB24" s="23"/>
      <c r="AC24" s="23"/>
      <c r="AD24" s="23"/>
      <c r="AE24" s="23"/>
      <c r="AF24" s="23"/>
      <c r="AG24" s="23"/>
      <c r="AH24" s="3"/>
      <c r="AI24" s="22"/>
      <c r="AJ24" s="11"/>
      <c r="AK24" s="23"/>
      <c r="AL24" s="108"/>
      <c r="AM24" s="23"/>
      <c r="AN24" s="23"/>
      <c r="AO24" s="23"/>
      <c r="AP24" s="23"/>
      <c r="AQ24" s="23"/>
      <c r="AR24" s="23"/>
      <c r="AS24" s="3"/>
      <c r="AT24" s="22"/>
      <c r="AU24" s="11"/>
      <c r="AV24" s="23"/>
      <c r="AW24" s="108"/>
      <c r="AX24" s="23"/>
      <c r="AY24" s="23"/>
      <c r="AZ24" s="23"/>
      <c r="BA24" s="23"/>
      <c r="BB24" s="23"/>
      <c r="BC24" s="23"/>
      <c r="BD24" s="3"/>
      <c r="BE24" s="22"/>
      <c r="BF24" s="11"/>
      <c r="BG24" s="23"/>
      <c r="BH24" s="108"/>
      <c r="BI24" s="23"/>
      <c r="BJ24" s="23"/>
      <c r="BK24" s="23"/>
      <c r="BL24" s="23"/>
      <c r="BM24" s="23"/>
      <c r="BN24" s="23"/>
      <c r="BO24" s="3"/>
      <c r="BP24" s="22"/>
      <c r="BQ24" s="11"/>
      <c r="BR24" s="23"/>
      <c r="BS24" s="108"/>
      <c r="BT24" s="23"/>
      <c r="BU24" s="23"/>
      <c r="BV24" s="23"/>
      <c r="BW24" s="23"/>
      <c r="BX24" s="23"/>
      <c r="BY24" s="23"/>
      <c r="BZ24" s="3"/>
      <c r="CA24" s="22"/>
      <c r="CB24" s="11"/>
      <c r="CC24" s="23"/>
      <c r="CD24" s="108"/>
      <c r="CE24" s="23"/>
      <c r="CF24" s="23"/>
      <c r="CG24" s="23"/>
      <c r="CH24" s="23"/>
      <c r="CI24" s="23"/>
      <c r="CJ24" s="23"/>
      <c r="CK24" s="3"/>
      <c r="CL24" s="22"/>
      <c r="CM24" s="11"/>
      <c r="CN24" s="23"/>
      <c r="CO24" s="108"/>
      <c r="CP24" s="23"/>
      <c r="CQ24" s="23"/>
      <c r="CR24" s="23"/>
      <c r="CS24" s="23"/>
      <c r="CT24" s="23"/>
      <c r="CU24" s="23"/>
      <c r="CV24" s="3"/>
      <c r="CW24" s="22"/>
      <c r="CX24" s="11"/>
      <c r="CY24" s="23"/>
      <c r="CZ24" s="108"/>
      <c r="DA24" s="23"/>
      <c r="DB24" s="23"/>
      <c r="DC24" s="23"/>
      <c r="DD24" s="23"/>
      <c r="DE24" s="23"/>
      <c r="DF24" s="23"/>
      <c r="DG24" s="3"/>
      <c r="DH24" s="22"/>
      <c r="DI24" s="11"/>
      <c r="DJ24" s="23"/>
      <c r="DK24" s="108"/>
      <c r="DL24" s="23"/>
      <c r="DM24" s="23"/>
      <c r="DN24" s="23"/>
      <c r="DO24" s="23"/>
      <c r="DP24" s="23"/>
      <c r="DQ24" s="23"/>
      <c r="DR24" s="3"/>
      <c r="DS24" s="22"/>
      <c r="DT24" s="11"/>
      <c r="DU24" s="23"/>
      <c r="DV24" s="108"/>
      <c r="DW24" s="23"/>
      <c r="DX24" s="23"/>
      <c r="DY24" s="23"/>
      <c r="DZ24" s="23"/>
      <c r="EA24" s="23"/>
      <c r="EB24" s="23"/>
      <c r="EC24" s="3"/>
      <c r="ED24" s="22"/>
      <c r="EE24" s="11"/>
      <c r="EF24" s="23"/>
      <c r="EG24" s="108"/>
      <c r="EH24" s="23"/>
      <c r="EI24" s="23"/>
      <c r="EJ24" s="23"/>
      <c r="EK24" s="23"/>
      <c r="EL24" s="23"/>
      <c r="EM24" s="23"/>
      <c r="EN24" s="3"/>
      <c r="EO24" s="22"/>
      <c r="EP24" s="11"/>
      <c r="EQ24" s="23"/>
      <c r="ER24" s="108"/>
      <c r="ES24" s="23"/>
      <c r="ET24" s="23"/>
      <c r="EU24" s="23"/>
      <c r="EV24" s="23"/>
      <c r="EW24" s="23"/>
      <c r="EX24" s="23"/>
      <c r="EY24" s="3"/>
      <c r="EZ24" s="22"/>
      <c r="FA24" s="11"/>
      <c r="FB24" s="23"/>
      <c r="FC24" s="108"/>
      <c r="FD24" s="23"/>
      <c r="FE24" s="23"/>
      <c r="FF24" s="23"/>
      <c r="FG24" s="23"/>
      <c r="FH24" s="23"/>
      <c r="FI24" s="23"/>
      <c r="FJ24" s="3"/>
      <c r="FK24" s="22"/>
      <c r="FL24" s="11"/>
      <c r="FM24" s="23"/>
      <c r="FN24" s="108"/>
      <c r="FO24" s="23"/>
      <c r="FP24" s="23"/>
      <c r="FQ24" s="23"/>
      <c r="FR24" s="23"/>
      <c r="FS24" s="23"/>
      <c r="FT24" s="23"/>
      <c r="FU24" s="3"/>
      <c r="FV24" s="22"/>
      <c r="FW24" s="11"/>
      <c r="FX24" s="23"/>
      <c r="FY24" s="108"/>
      <c r="FZ24" s="23"/>
      <c r="GA24" s="23"/>
      <c r="GB24" s="23"/>
      <c r="GC24" s="23"/>
      <c r="GD24" s="23"/>
      <c r="GE24" s="23"/>
      <c r="GF24" s="3"/>
      <c r="GG24" s="22"/>
      <c r="GH24" s="11"/>
      <c r="GI24" s="23"/>
      <c r="GJ24" s="108"/>
      <c r="GK24" s="23"/>
      <c r="GL24" s="23"/>
      <c r="GM24" s="23"/>
      <c r="GN24" s="23"/>
      <c r="GO24" s="23"/>
      <c r="GP24" s="23"/>
      <c r="GQ24" s="3"/>
      <c r="GR24" s="22"/>
      <c r="GS24" s="11"/>
      <c r="GT24" s="23"/>
      <c r="GU24" s="108"/>
      <c r="GV24" s="23"/>
      <c r="GW24" s="23"/>
      <c r="GX24" s="23"/>
      <c r="GY24" s="23"/>
      <c r="GZ24" s="23"/>
      <c r="HA24" s="23"/>
      <c r="HB24" s="3"/>
      <c r="HC24" s="22"/>
      <c r="HD24" s="11"/>
      <c r="HE24" s="23"/>
      <c r="HF24" s="108"/>
      <c r="HG24" s="23"/>
      <c r="HH24" s="23"/>
      <c r="HI24" s="23"/>
      <c r="HJ24" s="23"/>
      <c r="HK24" s="23"/>
      <c r="HL24" s="23"/>
      <c r="HM24" s="3"/>
      <c r="HN24" s="22"/>
      <c r="HO24" s="11"/>
      <c r="HP24" s="23"/>
      <c r="HQ24" s="108"/>
      <c r="HR24" s="23"/>
      <c r="HS24" s="23"/>
      <c r="HT24" s="23"/>
      <c r="HU24" s="23"/>
      <c r="HV24" s="23"/>
      <c r="HW24" s="23"/>
      <c r="HX24" s="3"/>
      <c r="HY24" s="22"/>
      <c r="HZ24" s="11"/>
      <c r="IA24" s="23"/>
      <c r="IB24" s="108"/>
      <c r="IC24" s="23"/>
      <c r="ID24" s="23"/>
      <c r="IE24" s="23"/>
      <c r="IF24" s="23"/>
      <c r="IG24" s="23"/>
      <c r="IH24" s="23"/>
      <c r="II24" s="3"/>
      <c r="IJ24" s="22"/>
      <c r="IK24" s="11"/>
      <c r="IL24" s="23"/>
      <c r="IM24" s="108"/>
      <c r="IN24" s="23"/>
      <c r="IO24" s="23"/>
      <c r="IP24" s="23"/>
      <c r="IQ24" s="23"/>
      <c r="IR24" s="23"/>
      <c r="IS24" s="23"/>
      <c r="IT24" s="3"/>
      <c r="IU24" s="22"/>
      <c r="IV24" s="11"/>
      <c r="IW24" s="23"/>
    </row>
    <row r="25" spans="1:257" ht="20.25" customHeight="1" thickTop="1" x14ac:dyDescent="0.25">
      <c r="A25" s="39">
        <v>42027</v>
      </c>
      <c r="B25" s="40" t="s">
        <v>14</v>
      </c>
      <c r="C25" s="3595" t="s">
        <v>15</v>
      </c>
      <c r="D25" s="3596"/>
      <c r="E25" s="3596"/>
      <c r="F25" s="3596"/>
      <c r="G25" s="3596"/>
      <c r="H25" s="3596"/>
      <c r="I25" s="3596"/>
      <c r="J25" s="3597"/>
      <c r="K25" s="2522"/>
      <c r="L25" s="41"/>
      <c r="M25" s="22"/>
      <c r="N25" s="11"/>
      <c r="O25" s="23"/>
      <c r="P25" s="108"/>
      <c r="Q25" s="23"/>
      <c r="R25" s="23"/>
      <c r="S25" s="23"/>
      <c r="T25" s="23"/>
      <c r="U25" s="23"/>
      <c r="V25" s="23"/>
      <c r="W25" s="3"/>
      <c r="X25" s="22"/>
      <c r="Y25" s="11"/>
      <c r="Z25" s="23"/>
      <c r="AA25" s="108"/>
      <c r="AB25" s="23"/>
      <c r="AC25" s="23"/>
      <c r="AD25" s="23"/>
      <c r="AE25" s="23"/>
      <c r="AF25" s="23"/>
      <c r="AG25" s="23"/>
      <c r="AH25" s="3"/>
      <c r="AI25" s="22"/>
      <c r="AJ25" s="11"/>
      <c r="AK25" s="23"/>
      <c r="AL25" s="108"/>
      <c r="AM25" s="23"/>
      <c r="AN25" s="23"/>
      <c r="AO25" s="23"/>
      <c r="AP25" s="23"/>
      <c r="AQ25" s="23"/>
      <c r="AR25" s="23"/>
      <c r="AS25" s="3"/>
      <c r="AT25" s="22"/>
      <c r="AU25" s="11"/>
      <c r="AV25" s="23"/>
      <c r="AW25" s="108"/>
      <c r="AX25" s="23"/>
      <c r="AY25" s="23"/>
      <c r="AZ25" s="23"/>
      <c r="BA25" s="23"/>
      <c r="BB25" s="23"/>
      <c r="BC25" s="23"/>
      <c r="BD25" s="3"/>
      <c r="BE25" s="22"/>
      <c r="BF25" s="11"/>
      <c r="BG25" s="23"/>
      <c r="BH25" s="108"/>
      <c r="BI25" s="23"/>
      <c r="BJ25" s="23"/>
      <c r="BK25" s="23"/>
      <c r="BL25" s="23"/>
      <c r="BM25" s="23"/>
      <c r="BN25" s="23"/>
      <c r="BO25" s="3"/>
      <c r="BP25" s="22"/>
      <c r="BQ25" s="11"/>
      <c r="BR25" s="23"/>
      <c r="BS25" s="108"/>
      <c r="BT25" s="23"/>
      <c r="BU25" s="23"/>
      <c r="BV25" s="23"/>
      <c r="BW25" s="23"/>
      <c r="BX25" s="23"/>
      <c r="BY25" s="23"/>
      <c r="BZ25" s="3"/>
      <c r="CA25" s="22"/>
      <c r="CB25" s="11"/>
      <c r="CC25" s="23"/>
      <c r="CD25" s="108"/>
      <c r="CE25" s="23"/>
      <c r="CF25" s="23"/>
      <c r="CG25" s="23"/>
      <c r="CH25" s="23"/>
      <c r="CI25" s="23"/>
      <c r="CJ25" s="23"/>
      <c r="CK25" s="3"/>
      <c r="CL25" s="22"/>
      <c r="CM25" s="11"/>
      <c r="CN25" s="23"/>
      <c r="CO25" s="108"/>
      <c r="CP25" s="23"/>
      <c r="CQ25" s="23"/>
      <c r="CR25" s="23"/>
      <c r="CS25" s="23"/>
      <c r="CT25" s="23"/>
      <c r="CU25" s="23"/>
      <c r="CV25" s="3"/>
      <c r="CW25" s="22"/>
      <c r="CX25" s="11"/>
      <c r="CY25" s="23"/>
      <c r="CZ25" s="108"/>
      <c r="DA25" s="23"/>
      <c r="DB25" s="23"/>
      <c r="DC25" s="23"/>
      <c r="DD25" s="23"/>
      <c r="DE25" s="23"/>
      <c r="DF25" s="23"/>
      <c r="DG25" s="3"/>
      <c r="DH25" s="22"/>
      <c r="DI25" s="11"/>
      <c r="DJ25" s="23"/>
      <c r="DK25" s="108"/>
      <c r="DL25" s="23"/>
      <c r="DM25" s="23"/>
      <c r="DN25" s="23"/>
      <c r="DO25" s="23"/>
      <c r="DP25" s="23"/>
      <c r="DQ25" s="23"/>
      <c r="DR25" s="3"/>
      <c r="DS25" s="22"/>
      <c r="DT25" s="11"/>
      <c r="DU25" s="23"/>
      <c r="DV25" s="108"/>
      <c r="DW25" s="23"/>
      <c r="DX25" s="23"/>
      <c r="DY25" s="23"/>
      <c r="DZ25" s="23"/>
      <c r="EA25" s="23"/>
      <c r="EB25" s="23"/>
      <c r="EC25" s="3"/>
      <c r="ED25" s="22"/>
      <c r="EE25" s="11"/>
      <c r="EF25" s="23"/>
      <c r="EG25" s="108"/>
      <c r="EH25" s="23"/>
      <c r="EI25" s="23"/>
      <c r="EJ25" s="23"/>
      <c r="EK25" s="23"/>
      <c r="EL25" s="23"/>
      <c r="EM25" s="23"/>
      <c r="EN25" s="3"/>
      <c r="EO25" s="22"/>
      <c r="EP25" s="11"/>
      <c r="EQ25" s="23"/>
      <c r="ER25" s="108"/>
      <c r="ES25" s="23"/>
      <c r="ET25" s="23"/>
      <c r="EU25" s="23"/>
      <c r="EV25" s="23"/>
      <c r="EW25" s="23"/>
      <c r="EX25" s="23"/>
      <c r="EY25" s="3"/>
      <c r="EZ25" s="22"/>
      <c r="FA25" s="11"/>
      <c r="FB25" s="23"/>
      <c r="FC25" s="108"/>
      <c r="FD25" s="23"/>
      <c r="FE25" s="23"/>
      <c r="FF25" s="23"/>
      <c r="FG25" s="23"/>
      <c r="FH25" s="23"/>
      <c r="FI25" s="23"/>
      <c r="FJ25" s="3"/>
      <c r="FK25" s="22"/>
      <c r="FL25" s="11"/>
      <c r="FM25" s="23"/>
      <c r="FN25" s="108"/>
      <c r="FO25" s="23"/>
      <c r="FP25" s="23"/>
      <c r="FQ25" s="23"/>
      <c r="FR25" s="23"/>
      <c r="FS25" s="23"/>
      <c r="FT25" s="23"/>
      <c r="FU25" s="3"/>
      <c r="FV25" s="22"/>
      <c r="FW25" s="11"/>
      <c r="FX25" s="23"/>
      <c r="FY25" s="108"/>
      <c r="FZ25" s="23"/>
      <c r="GA25" s="23"/>
      <c r="GB25" s="23"/>
      <c r="GC25" s="23"/>
      <c r="GD25" s="23"/>
      <c r="GE25" s="23"/>
      <c r="GF25" s="3"/>
      <c r="GG25" s="22"/>
      <c r="GH25" s="11"/>
      <c r="GI25" s="23"/>
      <c r="GJ25" s="108"/>
      <c r="GK25" s="23"/>
      <c r="GL25" s="23"/>
      <c r="GM25" s="23"/>
      <c r="GN25" s="23"/>
      <c r="GO25" s="23"/>
      <c r="GP25" s="23"/>
      <c r="GQ25" s="3"/>
      <c r="GR25" s="22"/>
      <c r="GS25" s="11"/>
      <c r="GT25" s="23"/>
      <c r="GU25" s="108"/>
      <c r="GV25" s="23"/>
      <c r="GW25" s="23"/>
      <c r="GX25" s="23"/>
      <c r="GY25" s="23"/>
      <c r="GZ25" s="23"/>
      <c r="HA25" s="23"/>
      <c r="HB25" s="3"/>
      <c r="HC25" s="22"/>
      <c r="HD25" s="11"/>
      <c r="HE25" s="23"/>
      <c r="HF25" s="108"/>
      <c r="HG25" s="23"/>
      <c r="HH25" s="23"/>
      <c r="HI25" s="23"/>
      <c r="HJ25" s="23"/>
      <c r="HK25" s="23"/>
      <c r="HL25" s="23"/>
      <c r="HM25" s="3"/>
      <c r="HN25" s="22"/>
      <c r="HO25" s="11"/>
      <c r="HP25" s="23"/>
      <c r="HQ25" s="108"/>
      <c r="HR25" s="23"/>
      <c r="HS25" s="23"/>
      <c r="HT25" s="23"/>
      <c r="HU25" s="23"/>
      <c r="HV25" s="23"/>
      <c r="HW25" s="23"/>
      <c r="HX25" s="3"/>
      <c r="HY25" s="22"/>
      <c r="HZ25" s="11"/>
      <c r="IA25" s="23"/>
      <c r="IB25" s="108"/>
      <c r="IC25" s="23"/>
      <c r="ID25" s="23"/>
      <c r="IE25" s="23"/>
      <c r="IF25" s="23"/>
      <c r="IG25" s="23"/>
      <c r="IH25" s="23"/>
      <c r="II25" s="3"/>
      <c r="IJ25" s="22"/>
      <c r="IK25" s="11"/>
      <c r="IL25" s="23"/>
      <c r="IM25" s="108"/>
      <c r="IN25" s="23"/>
      <c r="IO25" s="23"/>
      <c r="IP25" s="23"/>
      <c r="IQ25" s="23"/>
      <c r="IR25" s="23"/>
      <c r="IS25" s="23"/>
      <c r="IT25" s="3"/>
      <c r="IU25" s="22"/>
      <c r="IV25" s="11"/>
      <c r="IW25" s="23"/>
    </row>
    <row r="26" spans="1:257" ht="24" customHeight="1" x14ac:dyDescent="0.25">
      <c r="A26" s="22">
        <v>42052</v>
      </c>
      <c r="B26" s="11" t="s">
        <v>186</v>
      </c>
      <c r="C26" s="410"/>
      <c r="D26" s="407"/>
      <c r="E26" s="410"/>
      <c r="F26" s="410"/>
      <c r="G26" s="410"/>
      <c r="H26" s="410">
        <v>5720</v>
      </c>
      <c r="I26" s="410">
        <v>68</v>
      </c>
      <c r="J26" s="410"/>
      <c r="K26" s="2471"/>
      <c r="L26" s="32" t="s">
        <v>668</v>
      </c>
      <c r="M26" s="22"/>
      <c r="N26" s="11"/>
      <c r="O26" s="23"/>
      <c r="P26" s="108"/>
      <c r="Q26" s="23"/>
      <c r="R26" s="23"/>
      <c r="S26" s="23"/>
      <c r="T26" s="23"/>
      <c r="U26" s="23"/>
      <c r="V26" s="23"/>
      <c r="W26" s="3"/>
      <c r="X26" s="22"/>
      <c r="Y26" s="11"/>
      <c r="Z26" s="23"/>
      <c r="AA26" s="108"/>
      <c r="AB26" s="23"/>
      <c r="AC26" s="23"/>
      <c r="AD26" s="23"/>
      <c r="AE26" s="23"/>
      <c r="AF26" s="23"/>
      <c r="AG26" s="23"/>
      <c r="AH26" s="3"/>
      <c r="AI26" s="22"/>
      <c r="AJ26" s="11"/>
      <c r="AK26" s="23"/>
      <c r="AL26" s="108"/>
      <c r="AM26" s="23"/>
      <c r="AN26" s="23"/>
      <c r="AO26" s="23"/>
      <c r="AP26" s="23"/>
      <c r="AQ26" s="23"/>
      <c r="AR26" s="23"/>
      <c r="AS26" s="3"/>
      <c r="AT26" s="22"/>
      <c r="AU26" s="11"/>
      <c r="AV26" s="23"/>
      <c r="AW26" s="108"/>
      <c r="AX26" s="23"/>
      <c r="AY26" s="23"/>
      <c r="AZ26" s="23"/>
      <c r="BA26" s="23"/>
      <c r="BB26" s="23"/>
      <c r="BC26" s="23"/>
      <c r="BD26" s="3"/>
      <c r="BE26" s="22"/>
      <c r="BF26" s="11"/>
      <c r="BG26" s="23"/>
      <c r="BH26" s="108"/>
      <c r="BI26" s="23"/>
      <c r="BJ26" s="23"/>
      <c r="BK26" s="23"/>
      <c r="BL26" s="23"/>
      <c r="BM26" s="23"/>
      <c r="BN26" s="23"/>
      <c r="BO26" s="3"/>
      <c r="BP26" s="22"/>
      <c r="BQ26" s="11"/>
      <c r="BR26" s="23"/>
      <c r="BS26" s="108"/>
      <c r="BT26" s="23"/>
      <c r="BU26" s="23"/>
      <c r="BV26" s="23"/>
      <c r="BW26" s="23"/>
      <c r="BX26" s="23"/>
      <c r="BY26" s="23"/>
      <c r="BZ26" s="3"/>
      <c r="CA26" s="22"/>
      <c r="CB26" s="11"/>
      <c r="CC26" s="23"/>
      <c r="CD26" s="108"/>
      <c r="CE26" s="23"/>
      <c r="CF26" s="23"/>
      <c r="CG26" s="23"/>
      <c r="CH26" s="23"/>
      <c r="CI26" s="23"/>
      <c r="CJ26" s="23"/>
      <c r="CK26" s="3"/>
      <c r="CL26" s="22"/>
      <c r="CM26" s="11"/>
      <c r="CN26" s="23"/>
      <c r="CO26" s="108"/>
      <c r="CP26" s="23"/>
      <c r="CQ26" s="23"/>
      <c r="CR26" s="23"/>
      <c r="CS26" s="23"/>
      <c r="CT26" s="23"/>
      <c r="CU26" s="23"/>
      <c r="CV26" s="3"/>
      <c r="CW26" s="22"/>
      <c r="CX26" s="11"/>
      <c r="CY26" s="23"/>
      <c r="CZ26" s="108"/>
      <c r="DA26" s="23"/>
      <c r="DB26" s="23"/>
      <c r="DC26" s="23"/>
      <c r="DD26" s="23"/>
      <c r="DE26" s="23"/>
      <c r="DF26" s="23"/>
      <c r="DG26" s="3"/>
      <c r="DH26" s="22"/>
      <c r="DI26" s="11"/>
      <c r="DJ26" s="23"/>
      <c r="DK26" s="108"/>
      <c r="DL26" s="23"/>
      <c r="DM26" s="23"/>
      <c r="DN26" s="23"/>
      <c r="DO26" s="23"/>
      <c r="DP26" s="23"/>
      <c r="DQ26" s="23"/>
      <c r="DR26" s="3"/>
      <c r="DS26" s="22"/>
      <c r="DT26" s="11"/>
      <c r="DU26" s="23"/>
      <c r="DV26" s="108"/>
      <c r="DW26" s="23"/>
      <c r="DX26" s="23"/>
      <c r="DY26" s="23"/>
      <c r="DZ26" s="23"/>
      <c r="EA26" s="23"/>
      <c r="EB26" s="23"/>
      <c r="EC26" s="3"/>
      <c r="ED26" s="22"/>
      <c r="EE26" s="11"/>
      <c r="EF26" s="23"/>
      <c r="EG26" s="108"/>
      <c r="EH26" s="23"/>
      <c r="EI26" s="23"/>
      <c r="EJ26" s="23"/>
      <c r="EK26" s="23"/>
      <c r="EL26" s="23"/>
      <c r="EM26" s="23"/>
      <c r="EN26" s="3"/>
      <c r="EO26" s="22"/>
      <c r="EP26" s="11"/>
      <c r="EQ26" s="23"/>
      <c r="ER26" s="108"/>
      <c r="ES26" s="23"/>
      <c r="ET26" s="23"/>
      <c r="EU26" s="23"/>
      <c r="EV26" s="23"/>
      <c r="EW26" s="23"/>
      <c r="EX26" s="23"/>
      <c r="EY26" s="3"/>
      <c r="EZ26" s="22"/>
      <c r="FA26" s="11"/>
      <c r="FB26" s="23"/>
      <c r="FC26" s="108"/>
      <c r="FD26" s="23"/>
      <c r="FE26" s="23"/>
      <c r="FF26" s="23"/>
      <c r="FG26" s="23"/>
      <c r="FH26" s="23"/>
      <c r="FI26" s="23"/>
      <c r="FJ26" s="3"/>
      <c r="FK26" s="22"/>
      <c r="FL26" s="11"/>
      <c r="FM26" s="23"/>
      <c r="FN26" s="108"/>
      <c r="FO26" s="23"/>
      <c r="FP26" s="23"/>
      <c r="FQ26" s="23"/>
      <c r="FR26" s="23"/>
      <c r="FS26" s="23"/>
      <c r="FT26" s="23"/>
      <c r="FU26" s="3"/>
      <c r="FV26" s="22"/>
      <c r="FW26" s="11"/>
      <c r="FX26" s="23"/>
      <c r="FY26" s="108"/>
      <c r="FZ26" s="23"/>
      <c r="GA26" s="23"/>
      <c r="GB26" s="23"/>
      <c r="GC26" s="23"/>
      <c r="GD26" s="23"/>
      <c r="GE26" s="23"/>
      <c r="GF26" s="3"/>
      <c r="GG26" s="22"/>
      <c r="GH26" s="11"/>
      <c r="GI26" s="23"/>
      <c r="GJ26" s="108"/>
      <c r="GK26" s="23"/>
      <c r="GL26" s="23"/>
      <c r="GM26" s="23"/>
      <c r="GN26" s="23"/>
      <c r="GO26" s="23"/>
      <c r="GP26" s="23"/>
      <c r="GQ26" s="3"/>
      <c r="GR26" s="22"/>
      <c r="GS26" s="11"/>
      <c r="GT26" s="23"/>
      <c r="GU26" s="108"/>
      <c r="GV26" s="23"/>
      <c r="GW26" s="23"/>
      <c r="GX26" s="23"/>
      <c r="GY26" s="23"/>
      <c r="GZ26" s="23"/>
      <c r="HA26" s="23"/>
      <c r="HB26" s="3"/>
      <c r="HC26" s="22"/>
      <c r="HD26" s="11"/>
      <c r="HE26" s="23"/>
      <c r="HF26" s="108"/>
      <c r="HG26" s="23"/>
      <c r="HH26" s="23"/>
      <c r="HI26" s="23"/>
      <c r="HJ26" s="23"/>
      <c r="HK26" s="23"/>
      <c r="HL26" s="23"/>
      <c r="HM26" s="3"/>
      <c r="HN26" s="22"/>
      <c r="HO26" s="11"/>
      <c r="HP26" s="23"/>
      <c r="HQ26" s="108"/>
      <c r="HR26" s="23"/>
      <c r="HS26" s="23"/>
      <c r="HT26" s="23"/>
      <c r="HU26" s="23"/>
      <c r="HV26" s="23"/>
      <c r="HW26" s="23"/>
      <c r="HX26" s="3"/>
      <c r="HY26" s="22"/>
      <c r="HZ26" s="11"/>
      <c r="IA26" s="23"/>
      <c r="IB26" s="108"/>
      <c r="IC26" s="23"/>
      <c r="ID26" s="23"/>
      <c r="IE26" s="23"/>
      <c r="IF26" s="23"/>
      <c r="IG26" s="23"/>
      <c r="IH26" s="23"/>
      <c r="II26" s="3"/>
      <c r="IJ26" s="22"/>
      <c r="IK26" s="11"/>
      <c r="IL26" s="23"/>
      <c r="IM26" s="108"/>
      <c r="IN26" s="23"/>
      <c r="IO26" s="23"/>
      <c r="IP26" s="23"/>
      <c r="IQ26" s="23"/>
      <c r="IR26" s="23"/>
      <c r="IS26" s="23"/>
      <c r="IT26" s="3"/>
      <c r="IU26" s="22"/>
      <c r="IV26" s="11"/>
      <c r="IW26" s="23"/>
    </row>
    <row r="27" spans="1:257" ht="24" customHeight="1" x14ac:dyDescent="0.25">
      <c r="A27" s="36">
        <v>42065</v>
      </c>
      <c r="B27" s="37" t="s">
        <v>12</v>
      </c>
      <c r="C27" s="256">
        <v>75</v>
      </c>
      <c r="D27" s="257">
        <f>+C27*(100-E27)/100</f>
        <v>74.25</v>
      </c>
      <c r="E27" s="256">
        <v>1</v>
      </c>
      <c r="F27" s="256"/>
      <c r="G27" s="256">
        <v>100</v>
      </c>
      <c r="H27" s="256"/>
      <c r="I27" s="256"/>
      <c r="J27" s="256"/>
      <c r="K27" s="2550"/>
      <c r="L27" s="70" t="s">
        <v>310</v>
      </c>
      <c r="M27" s="22"/>
      <c r="N27" s="11"/>
      <c r="O27" s="23"/>
      <c r="P27" s="108"/>
      <c r="Q27" s="23"/>
      <c r="R27" s="23"/>
      <c r="S27" s="23"/>
      <c r="T27" s="23"/>
      <c r="U27" s="23"/>
      <c r="V27" s="23"/>
      <c r="W27" s="3"/>
      <c r="X27" s="22"/>
      <c r="Y27" s="11"/>
      <c r="Z27" s="23"/>
      <c r="AA27" s="108"/>
      <c r="AB27" s="23"/>
      <c r="AC27" s="23"/>
      <c r="AD27" s="23"/>
      <c r="AE27" s="23"/>
      <c r="AF27" s="23"/>
      <c r="AG27" s="23"/>
      <c r="AH27" s="3"/>
      <c r="AI27" s="22"/>
      <c r="AJ27" s="11"/>
      <c r="AK27" s="23"/>
      <c r="AL27" s="108"/>
      <c r="AM27" s="23"/>
      <c r="AN27" s="23"/>
      <c r="AO27" s="23"/>
      <c r="AP27" s="23"/>
      <c r="AQ27" s="23"/>
      <c r="AR27" s="23"/>
      <c r="AS27" s="3"/>
      <c r="AT27" s="22"/>
      <c r="AU27" s="11"/>
      <c r="AV27" s="23"/>
      <c r="AW27" s="108"/>
      <c r="AX27" s="23"/>
      <c r="AY27" s="23"/>
      <c r="AZ27" s="23"/>
      <c r="BA27" s="23"/>
      <c r="BB27" s="23"/>
      <c r="BC27" s="23"/>
      <c r="BD27" s="3"/>
      <c r="BE27" s="22"/>
      <c r="BF27" s="11"/>
      <c r="BG27" s="23"/>
      <c r="BH27" s="108"/>
      <c r="BI27" s="23"/>
      <c r="BJ27" s="23"/>
      <c r="BK27" s="23"/>
      <c r="BL27" s="23"/>
      <c r="BM27" s="23"/>
      <c r="BN27" s="23"/>
      <c r="BO27" s="3"/>
      <c r="BP27" s="22"/>
      <c r="BQ27" s="11"/>
      <c r="BR27" s="23"/>
      <c r="BS27" s="108"/>
      <c r="BT27" s="23"/>
      <c r="BU27" s="23"/>
      <c r="BV27" s="23"/>
      <c r="BW27" s="23"/>
      <c r="BX27" s="23"/>
      <c r="BY27" s="23"/>
      <c r="BZ27" s="3"/>
      <c r="CA27" s="22"/>
      <c r="CB27" s="11"/>
      <c r="CC27" s="23"/>
      <c r="CD27" s="108"/>
      <c r="CE27" s="23"/>
      <c r="CF27" s="23"/>
      <c r="CG27" s="23"/>
      <c r="CH27" s="23"/>
      <c r="CI27" s="23"/>
      <c r="CJ27" s="23"/>
      <c r="CK27" s="3"/>
      <c r="CL27" s="22"/>
      <c r="CM27" s="11"/>
      <c r="CN27" s="23"/>
      <c r="CO27" s="108"/>
      <c r="CP27" s="23"/>
      <c r="CQ27" s="23"/>
      <c r="CR27" s="23"/>
      <c r="CS27" s="23"/>
      <c r="CT27" s="23"/>
      <c r="CU27" s="23"/>
      <c r="CV27" s="3"/>
      <c r="CW27" s="22"/>
      <c r="CX27" s="11"/>
      <c r="CY27" s="23"/>
      <c r="CZ27" s="108"/>
      <c r="DA27" s="23"/>
      <c r="DB27" s="23"/>
      <c r="DC27" s="23"/>
      <c r="DD27" s="23"/>
      <c r="DE27" s="23"/>
      <c r="DF27" s="23"/>
      <c r="DG27" s="3"/>
      <c r="DH27" s="22"/>
      <c r="DI27" s="11"/>
      <c r="DJ27" s="23"/>
      <c r="DK27" s="108"/>
      <c r="DL27" s="23"/>
      <c r="DM27" s="23"/>
      <c r="DN27" s="23"/>
      <c r="DO27" s="23"/>
      <c r="DP27" s="23"/>
      <c r="DQ27" s="23"/>
      <c r="DR27" s="3"/>
      <c r="DS27" s="22"/>
      <c r="DT27" s="11"/>
      <c r="DU27" s="23"/>
      <c r="DV27" s="108"/>
      <c r="DW27" s="23"/>
      <c r="DX27" s="23"/>
      <c r="DY27" s="23"/>
      <c r="DZ27" s="23"/>
      <c r="EA27" s="23"/>
      <c r="EB27" s="23"/>
      <c r="EC27" s="3"/>
      <c r="ED27" s="22"/>
      <c r="EE27" s="11"/>
      <c r="EF27" s="23"/>
      <c r="EG27" s="108"/>
      <c r="EH27" s="23"/>
      <c r="EI27" s="23"/>
      <c r="EJ27" s="23"/>
      <c r="EK27" s="23"/>
      <c r="EL27" s="23"/>
      <c r="EM27" s="23"/>
      <c r="EN27" s="3"/>
      <c r="EO27" s="22"/>
      <c r="EP27" s="11"/>
      <c r="EQ27" s="23"/>
      <c r="ER27" s="108"/>
      <c r="ES27" s="23"/>
      <c r="ET27" s="23"/>
      <c r="EU27" s="23"/>
      <c r="EV27" s="23"/>
      <c r="EW27" s="23"/>
      <c r="EX27" s="23"/>
      <c r="EY27" s="3"/>
      <c r="EZ27" s="22"/>
      <c r="FA27" s="11"/>
      <c r="FB27" s="23"/>
      <c r="FC27" s="108"/>
      <c r="FD27" s="23"/>
      <c r="FE27" s="23"/>
      <c r="FF27" s="23"/>
      <c r="FG27" s="23"/>
      <c r="FH27" s="23"/>
      <c r="FI27" s="23"/>
      <c r="FJ27" s="3"/>
      <c r="FK27" s="22"/>
      <c r="FL27" s="11"/>
      <c r="FM27" s="23"/>
      <c r="FN27" s="108"/>
      <c r="FO27" s="23"/>
      <c r="FP27" s="23"/>
      <c r="FQ27" s="23"/>
      <c r="FR27" s="23"/>
      <c r="FS27" s="23"/>
      <c r="FT27" s="23"/>
      <c r="FU27" s="3"/>
      <c r="FV27" s="22"/>
      <c r="FW27" s="11"/>
      <c r="FX27" s="23"/>
      <c r="FY27" s="108"/>
      <c r="FZ27" s="23"/>
      <c r="GA27" s="23"/>
      <c r="GB27" s="23"/>
      <c r="GC27" s="23"/>
      <c r="GD27" s="23"/>
      <c r="GE27" s="23"/>
      <c r="GF27" s="3"/>
      <c r="GG27" s="22"/>
      <c r="GH27" s="11"/>
      <c r="GI27" s="23"/>
      <c r="GJ27" s="108"/>
      <c r="GK27" s="23"/>
      <c r="GL27" s="23"/>
      <c r="GM27" s="23"/>
      <c r="GN27" s="23"/>
      <c r="GO27" s="23"/>
      <c r="GP27" s="23"/>
      <c r="GQ27" s="3"/>
      <c r="GR27" s="22"/>
      <c r="GS27" s="11"/>
      <c r="GT27" s="23"/>
      <c r="GU27" s="108"/>
      <c r="GV27" s="23"/>
      <c r="GW27" s="23"/>
      <c r="GX27" s="23"/>
      <c r="GY27" s="23"/>
      <c r="GZ27" s="23"/>
      <c r="HA27" s="23"/>
      <c r="HB27" s="3"/>
      <c r="HC27" s="22"/>
      <c r="HD27" s="11"/>
      <c r="HE27" s="23"/>
      <c r="HF27" s="108"/>
      <c r="HG27" s="23"/>
      <c r="HH27" s="23"/>
      <c r="HI27" s="23"/>
      <c r="HJ27" s="23"/>
      <c r="HK27" s="23"/>
      <c r="HL27" s="23"/>
      <c r="HM27" s="3"/>
      <c r="HN27" s="22"/>
      <c r="HO27" s="11"/>
      <c r="HP27" s="23"/>
      <c r="HQ27" s="108"/>
      <c r="HR27" s="23"/>
      <c r="HS27" s="23"/>
      <c r="HT27" s="23"/>
      <c r="HU27" s="23"/>
      <c r="HV27" s="23"/>
      <c r="HW27" s="23"/>
      <c r="HX27" s="3"/>
      <c r="HY27" s="22"/>
      <c r="HZ27" s="11"/>
      <c r="IA27" s="23"/>
      <c r="IB27" s="108"/>
      <c r="IC27" s="23"/>
      <c r="ID27" s="23"/>
      <c r="IE27" s="23"/>
      <c r="IF27" s="23"/>
      <c r="IG27" s="23"/>
      <c r="IH27" s="23"/>
      <c r="II27" s="3"/>
      <c r="IJ27" s="22"/>
      <c r="IK27" s="11"/>
      <c r="IL27" s="23"/>
      <c r="IM27" s="108"/>
      <c r="IN27" s="23"/>
      <c r="IO27" s="23"/>
      <c r="IP27" s="23"/>
      <c r="IQ27" s="23"/>
      <c r="IR27" s="23"/>
      <c r="IS27" s="23"/>
      <c r="IT27" s="3"/>
      <c r="IU27" s="22"/>
      <c r="IV27" s="11"/>
      <c r="IW27" s="23"/>
    </row>
    <row r="28" spans="1:257" ht="24" customHeight="1" x14ac:dyDescent="0.25">
      <c r="A28" s="22">
        <v>42066</v>
      </c>
      <c r="B28" s="11" t="s">
        <v>12</v>
      </c>
      <c r="C28" s="410">
        <v>110</v>
      </c>
      <c r="D28" s="407">
        <f>+C28*(100-E28)/100</f>
        <v>108.9</v>
      </c>
      <c r="E28" s="410">
        <v>1</v>
      </c>
      <c r="F28" s="410"/>
      <c r="G28" s="410">
        <v>80</v>
      </c>
      <c r="H28" s="410"/>
      <c r="I28" s="410"/>
      <c r="J28" s="410"/>
      <c r="K28" s="2471"/>
      <c r="L28" s="32" t="s">
        <v>22</v>
      </c>
      <c r="M28" s="22"/>
      <c r="N28" s="11"/>
      <c r="O28" s="23"/>
      <c r="P28" s="108"/>
      <c r="Q28" s="23"/>
      <c r="R28" s="23"/>
      <c r="S28" s="23"/>
      <c r="T28" s="23"/>
      <c r="U28" s="23"/>
      <c r="V28" s="23"/>
      <c r="W28" s="3"/>
      <c r="X28" s="22"/>
      <c r="Y28" s="11"/>
      <c r="Z28" s="23"/>
      <c r="AA28" s="108"/>
      <c r="AB28" s="23"/>
      <c r="AC28" s="23"/>
      <c r="AD28" s="23"/>
      <c r="AE28" s="23"/>
      <c r="AF28" s="23"/>
      <c r="AG28" s="23"/>
      <c r="AH28" s="3"/>
      <c r="AI28" s="22"/>
      <c r="AJ28" s="11"/>
      <c r="AK28" s="23"/>
      <c r="AL28" s="108"/>
      <c r="AM28" s="23"/>
      <c r="AN28" s="23"/>
      <c r="AO28" s="23"/>
      <c r="AP28" s="23"/>
      <c r="AQ28" s="23"/>
      <c r="AR28" s="23"/>
      <c r="AS28" s="3"/>
      <c r="AT28" s="22"/>
      <c r="AU28" s="11"/>
      <c r="AV28" s="23"/>
      <c r="AW28" s="108"/>
      <c r="AX28" s="23"/>
      <c r="AY28" s="23"/>
      <c r="AZ28" s="23"/>
      <c r="BA28" s="23"/>
      <c r="BB28" s="23"/>
      <c r="BC28" s="23"/>
      <c r="BD28" s="3"/>
      <c r="BE28" s="22"/>
      <c r="BF28" s="11"/>
      <c r="BG28" s="23"/>
      <c r="BH28" s="108"/>
      <c r="BI28" s="23"/>
      <c r="BJ28" s="23"/>
      <c r="BK28" s="23"/>
      <c r="BL28" s="23"/>
      <c r="BM28" s="23"/>
      <c r="BN28" s="23"/>
      <c r="BO28" s="3"/>
      <c r="BP28" s="22"/>
      <c r="BQ28" s="11"/>
      <c r="BR28" s="23"/>
      <c r="BS28" s="108"/>
      <c r="BT28" s="23"/>
      <c r="BU28" s="23"/>
      <c r="BV28" s="23"/>
      <c r="BW28" s="23"/>
      <c r="BX28" s="23"/>
      <c r="BY28" s="23"/>
      <c r="BZ28" s="3"/>
      <c r="CA28" s="22"/>
      <c r="CB28" s="11"/>
      <c r="CC28" s="23"/>
      <c r="CD28" s="108"/>
      <c r="CE28" s="23"/>
      <c r="CF28" s="23"/>
      <c r="CG28" s="23"/>
      <c r="CH28" s="23"/>
      <c r="CI28" s="23"/>
      <c r="CJ28" s="23"/>
      <c r="CK28" s="3"/>
      <c r="CL28" s="22"/>
      <c r="CM28" s="11"/>
      <c r="CN28" s="23"/>
      <c r="CO28" s="108"/>
      <c r="CP28" s="23"/>
      <c r="CQ28" s="23"/>
      <c r="CR28" s="23"/>
      <c r="CS28" s="23"/>
      <c r="CT28" s="23"/>
      <c r="CU28" s="23"/>
      <c r="CV28" s="3"/>
      <c r="CW28" s="22"/>
      <c r="CX28" s="11"/>
      <c r="CY28" s="23"/>
      <c r="CZ28" s="108"/>
      <c r="DA28" s="23"/>
      <c r="DB28" s="23"/>
      <c r="DC28" s="23"/>
      <c r="DD28" s="23"/>
      <c r="DE28" s="23"/>
      <c r="DF28" s="23"/>
      <c r="DG28" s="3"/>
      <c r="DH28" s="22"/>
      <c r="DI28" s="11"/>
      <c r="DJ28" s="23"/>
      <c r="DK28" s="108"/>
      <c r="DL28" s="23"/>
      <c r="DM28" s="23"/>
      <c r="DN28" s="23"/>
      <c r="DO28" s="23"/>
      <c r="DP28" s="23"/>
      <c r="DQ28" s="23"/>
      <c r="DR28" s="3"/>
      <c r="DS28" s="22"/>
      <c r="DT28" s="11"/>
      <c r="DU28" s="23"/>
      <c r="DV28" s="108"/>
      <c r="DW28" s="23"/>
      <c r="DX28" s="23"/>
      <c r="DY28" s="23"/>
      <c r="DZ28" s="23"/>
      <c r="EA28" s="23"/>
      <c r="EB28" s="23"/>
      <c r="EC28" s="3"/>
      <c r="ED28" s="22"/>
      <c r="EE28" s="11"/>
      <c r="EF28" s="23"/>
      <c r="EG28" s="108"/>
      <c r="EH28" s="23"/>
      <c r="EI28" s="23"/>
      <c r="EJ28" s="23"/>
      <c r="EK28" s="23"/>
      <c r="EL28" s="23"/>
      <c r="EM28" s="23"/>
      <c r="EN28" s="3"/>
      <c r="EO28" s="22"/>
      <c r="EP28" s="11"/>
      <c r="EQ28" s="23"/>
      <c r="ER28" s="108"/>
      <c r="ES28" s="23"/>
      <c r="ET28" s="23"/>
      <c r="EU28" s="23"/>
      <c r="EV28" s="23"/>
      <c r="EW28" s="23"/>
      <c r="EX28" s="23"/>
      <c r="EY28" s="3"/>
      <c r="EZ28" s="22"/>
      <c r="FA28" s="11"/>
      <c r="FB28" s="23"/>
      <c r="FC28" s="108"/>
      <c r="FD28" s="23"/>
      <c r="FE28" s="23"/>
      <c r="FF28" s="23"/>
      <c r="FG28" s="23"/>
      <c r="FH28" s="23"/>
      <c r="FI28" s="23"/>
      <c r="FJ28" s="3"/>
      <c r="FK28" s="22"/>
      <c r="FL28" s="11"/>
      <c r="FM28" s="23"/>
      <c r="FN28" s="108"/>
      <c r="FO28" s="23"/>
      <c r="FP28" s="23"/>
      <c r="FQ28" s="23"/>
      <c r="FR28" s="23"/>
      <c r="FS28" s="23"/>
      <c r="FT28" s="23"/>
      <c r="FU28" s="3"/>
      <c r="FV28" s="22"/>
      <c r="FW28" s="11"/>
      <c r="FX28" s="23"/>
      <c r="FY28" s="108"/>
      <c r="FZ28" s="23"/>
      <c r="GA28" s="23"/>
      <c r="GB28" s="23"/>
      <c r="GC28" s="23"/>
      <c r="GD28" s="23"/>
      <c r="GE28" s="23"/>
      <c r="GF28" s="3"/>
      <c r="GG28" s="22"/>
      <c r="GH28" s="11"/>
      <c r="GI28" s="23"/>
      <c r="GJ28" s="108"/>
      <c r="GK28" s="23"/>
      <c r="GL28" s="23"/>
      <c r="GM28" s="23"/>
      <c r="GN28" s="23"/>
      <c r="GO28" s="23"/>
      <c r="GP28" s="23"/>
      <c r="GQ28" s="3"/>
      <c r="GR28" s="22"/>
      <c r="GS28" s="11"/>
      <c r="GT28" s="23"/>
      <c r="GU28" s="108"/>
      <c r="GV28" s="23"/>
      <c r="GW28" s="23"/>
      <c r="GX28" s="23"/>
      <c r="GY28" s="23"/>
      <c r="GZ28" s="23"/>
      <c r="HA28" s="23"/>
      <c r="HB28" s="3"/>
      <c r="HC28" s="22"/>
      <c r="HD28" s="11"/>
      <c r="HE28" s="23"/>
      <c r="HF28" s="108"/>
      <c r="HG28" s="23"/>
      <c r="HH28" s="23"/>
      <c r="HI28" s="23"/>
      <c r="HJ28" s="23"/>
      <c r="HK28" s="23"/>
      <c r="HL28" s="23"/>
      <c r="HM28" s="3"/>
      <c r="HN28" s="22"/>
      <c r="HO28" s="11"/>
      <c r="HP28" s="23"/>
      <c r="HQ28" s="108"/>
      <c r="HR28" s="23"/>
      <c r="HS28" s="23"/>
      <c r="HT28" s="23"/>
      <c r="HU28" s="23"/>
      <c r="HV28" s="23"/>
      <c r="HW28" s="23"/>
      <c r="HX28" s="3"/>
      <c r="HY28" s="22"/>
      <c r="HZ28" s="11"/>
      <c r="IA28" s="23"/>
      <c r="IB28" s="108"/>
      <c r="IC28" s="23"/>
      <c r="ID28" s="23"/>
      <c r="IE28" s="23"/>
      <c r="IF28" s="23"/>
      <c r="IG28" s="23"/>
      <c r="IH28" s="23"/>
      <c r="II28" s="3"/>
      <c r="IJ28" s="22"/>
      <c r="IK28" s="11"/>
      <c r="IL28" s="23"/>
      <c r="IM28" s="108"/>
      <c r="IN28" s="23"/>
      <c r="IO28" s="23"/>
      <c r="IP28" s="23"/>
      <c r="IQ28" s="23"/>
      <c r="IR28" s="23"/>
      <c r="IS28" s="23"/>
      <c r="IT28" s="3"/>
      <c r="IU28" s="22"/>
      <c r="IV28" s="11"/>
      <c r="IW28" s="23"/>
    </row>
    <row r="29" spans="1:257" ht="27.75" customHeight="1" x14ac:dyDescent="0.25">
      <c r="A29" s="22">
        <v>42097</v>
      </c>
      <c r="B29" s="218" t="s">
        <v>14</v>
      </c>
      <c r="C29" s="3473" t="s">
        <v>1635</v>
      </c>
      <c r="D29" s="3474"/>
      <c r="E29" s="3474"/>
      <c r="F29" s="3474"/>
      <c r="G29" s="3474"/>
      <c r="H29" s="3474"/>
      <c r="I29" s="3474"/>
      <c r="J29" s="3475"/>
      <c r="K29" s="2465"/>
      <c r="M29" s="22"/>
      <c r="N29" s="11"/>
      <c r="O29" s="23"/>
      <c r="P29" s="108"/>
      <c r="Q29" s="23"/>
      <c r="R29" s="23"/>
      <c r="S29" s="23"/>
      <c r="T29" s="23"/>
      <c r="U29" s="23"/>
      <c r="V29" s="23"/>
      <c r="W29" s="3"/>
      <c r="X29" s="22"/>
      <c r="Y29" s="11"/>
      <c r="Z29" s="23"/>
      <c r="AA29" s="108"/>
      <c r="AB29" s="23"/>
      <c r="AC29" s="23"/>
      <c r="AD29" s="23"/>
      <c r="AE29" s="23"/>
      <c r="AF29" s="23"/>
      <c r="AG29" s="23"/>
      <c r="AH29" s="3"/>
      <c r="AI29" s="22"/>
      <c r="AJ29" s="11"/>
      <c r="AK29" s="23"/>
      <c r="AL29" s="108"/>
      <c r="AM29" s="23"/>
      <c r="AN29" s="23"/>
      <c r="AO29" s="23"/>
      <c r="AP29" s="23"/>
      <c r="AQ29" s="23"/>
      <c r="AR29" s="23"/>
      <c r="AS29" s="3"/>
      <c r="AT29" s="22"/>
      <c r="AU29" s="11"/>
      <c r="AV29" s="23"/>
      <c r="AW29" s="108"/>
      <c r="AX29" s="23"/>
      <c r="AY29" s="23"/>
      <c r="AZ29" s="23"/>
      <c r="BA29" s="23"/>
      <c r="BB29" s="23"/>
      <c r="BC29" s="23"/>
      <c r="BD29" s="3"/>
      <c r="BE29" s="22"/>
      <c r="BF29" s="11"/>
      <c r="BG29" s="23"/>
      <c r="BH29" s="108"/>
      <c r="BI29" s="23"/>
      <c r="BJ29" s="23"/>
      <c r="BK29" s="23"/>
      <c r="BL29" s="23"/>
      <c r="BM29" s="23"/>
      <c r="BN29" s="23"/>
      <c r="BO29" s="3"/>
      <c r="BP29" s="22"/>
      <c r="BQ29" s="11"/>
      <c r="BR29" s="23"/>
      <c r="BS29" s="108"/>
      <c r="BT29" s="23"/>
      <c r="BU29" s="23"/>
      <c r="BV29" s="23"/>
      <c r="BW29" s="23"/>
      <c r="BX29" s="23"/>
      <c r="BY29" s="23"/>
      <c r="BZ29" s="3"/>
      <c r="CA29" s="22"/>
      <c r="CB29" s="11"/>
      <c r="CC29" s="23"/>
      <c r="CD29" s="108"/>
      <c r="CE29" s="23"/>
      <c r="CF29" s="23"/>
      <c r="CG29" s="23"/>
      <c r="CH29" s="23"/>
      <c r="CI29" s="23"/>
      <c r="CJ29" s="23"/>
      <c r="CK29" s="3"/>
      <c r="CL29" s="22"/>
      <c r="CM29" s="11"/>
      <c r="CN29" s="23"/>
      <c r="CO29" s="108"/>
      <c r="CP29" s="23"/>
      <c r="CQ29" s="23"/>
      <c r="CR29" s="23"/>
      <c r="CS29" s="23"/>
      <c r="CT29" s="23"/>
      <c r="CU29" s="23"/>
      <c r="CV29" s="3"/>
      <c r="CW29" s="22"/>
      <c r="CX29" s="11"/>
      <c r="CY29" s="23"/>
      <c r="CZ29" s="108"/>
      <c r="DA29" s="23"/>
      <c r="DB29" s="23"/>
      <c r="DC29" s="23"/>
      <c r="DD29" s="23"/>
      <c r="DE29" s="23"/>
      <c r="DF29" s="23"/>
      <c r="DG29" s="3"/>
      <c r="DH29" s="22"/>
      <c r="DI29" s="11"/>
      <c r="DJ29" s="23"/>
      <c r="DK29" s="108"/>
      <c r="DL29" s="23"/>
      <c r="DM29" s="23"/>
      <c r="DN29" s="23"/>
      <c r="DO29" s="23"/>
      <c r="DP29" s="23"/>
      <c r="DQ29" s="23"/>
      <c r="DR29" s="3"/>
      <c r="DS29" s="22"/>
      <c r="DT29" s="11"/>
      <c r="DU29" s="23"/>
      <c r="DV29" s="108"/>
      <c r="DW29" s="23"/>
      <c r="DX29" s="23"/>
      <c r="DY29" s="23"/>
      <c r="DZ29" s="23"/>
      <c r="EA29" s="23"/>
      <c r="EB29" s="23"/>
      <c r="EC29" s="3"/>
      <c r="ED29" s="22"/>
      <c r="EE29" s="11"/>
      <c r="EF29" s="23"/>
      <c r="EG29" s="108"/>
      <c r="EH29" s="23"/>
      <c r="EI29" s="23"/>
      <c r="EJ29" s="23"/>
      <c r="EK29" s="23"/>
      <c r="EL29" s="23"/>
      <c r="EM29" s="23"/>
      <c r="EN29" s="3"/>
      <c r="EO29" s="22"/>
      <c r="EP29" s="11"/>
      <c r="EQ29" s="23"/>
      <c r="ER29" s="108"/>
      <c r="ES29" s="23"/>
      <c r="ET29" s="23"/>
      <c r="EU29" s="23"/>
      <c r="EV29" s="23"/>
      <c r="EW29" s="23"/>
      <c r="EX29" s="23"/>
      <c r="EY29" s="3"/>
      <c r="EZ29" s="22"/>
      <c r="FA29" s="11"/>
      <c r="FB29" s="23"/>
      <c r="FC29" s="108"/>
      <c r="FD29" s="23"/>
      <c r="FE29" s="23"/>
      <c r="FF29" s="23"/>
      <c r="FG29" s="23"/>
      <c r="FH29" s="23"/>
      <c r="FI29" s="23"/>
      <c r="FJ29" s="3"/>
      <c r="FK29" s="22"/>
      <c r="FL29" s="11"/>
      <c r="FM29" s="23"/>
      <c r="FN29" s="108"/>
      <c r="FO29" s="23"/>
      <c r="FP29" s="23"/>
      <c r="FQ29" s="23"/>
      <c r="FR29" s="23"/>
      <c r="FS29" s="23"/>
      <c r="FT29" s="23"/>
      <c r="FU29" s="3"/>
      <c r="FV29" s="22"/>
      <c r="FW29" s="11"/>
      <c r="FX29" s="23"/>
      <c r="FY29" s="108"/>
      <c r="FZ29" s="23"/>
      <c r="GA29" s="23"/>
      <c r="GB29" s="23"/>
      <c r="GC29" s="23"/>
      <c r="GD29" s="23"/>
      <c r="GE29" s="23"/>
      <c r="GF29" s="3"/>
      <c r="GG29" s="22"/>
      <c r="GH29" s="11"/>
      <c r="GI29" s="23"/>
      <c r="GJ29" s="108"/>
      <c r="GK29" s="23"/>
      <c r="GL29" s="23"/>
      <c r="GM29" s="23"/>
      <c r="GN29" s="23"/>
      <c r="GO29" s="23"/>
      <c r="GP29" s="23"/>
      <c r="GQ29" s="3"/>
      <c r="GR29" s="22"/>
      <c r="GS29" s="11"/>
      <c r="GT29" s="23"/>
      <c r="GU29" s="108"/>
      <c r="GV29" s="23"/>
      <c r="GW29" s="23"/>
      <c r="GX29" s="23"/>
      <c r="GY29" s="23"/>
      <c r="GZ29" s="23"/>
      <c r="HA29" s="23"/>
      <c r="HB29" s="3"/>
      <c r="HC29" s="22"/>
      <c r="HD29" s="11"/>
      <c r="HE29" s="23"/>
      <c r="HF29" s="108"/>
      <c r="HG29" s="23"/>
      <c r="HH29" s="23"/>
      <c r="HI29" s="23"/>
      <c r="HJ29" s="23"/>
      <c r="HK29" s="23"/>
      <c r="HL29" s="23"/>
      <c r="HM29" s="3"/>
      <c r="HN29" s="22"/>
      <c r="HO29" s="11"/>
      <c r="HP29" s="23"/>
      <c r="HQ29" s="108"/>
      <c r="HR29" s="23"/>
      <c r="HS29" s="23"/>
      <c r="HT29" s="23"/>
      <c r="HU29" s="23"/>
      <c r="HV29" s="23"/>
      <c r="HW29" s="23"/>
      <c r="HX29" s="3"/>
      <c r="HY29" s="22"/>
      <c r="HZ29" s="11"/>
      <c r="IA29" s="23"/>
      <c r="IB29" s="108"/>
      <c r="IC29" s="23"/>
      <c r="ID29" s="23"/>
      <c r="IE29" s="23"/>
      <c r="IF29" s="23"/>
      <c r="IG29" s="23"/>
      <c r="IH29" s="23"/>
      <c r="II29" s="3"/>
      <c r="IJ29" s="22"/>
      <c r="IK29" s="11"/>
      <c r="IL29" s="23"/>
      <c r="IM29" s="108"/>
      <c r="IN29" s="23"/>
      <c r="IO29" s="23"/>
      <c r="IP29" s="23"/>
      <c r="IQ29" s="23"/>
      <c r="IR29" s="23"/>
      <c r="IS29" s="23"/>
      <c r="IT29" s="3"/>
      <c r="IU29" s="22"/>
      <c r="IV29" s="11"/>
      <c r="IW29" s="23"/>
    </row>
    <row r="30" spans="1:257" ht="45.75" customHeight="1" x14ac:dyDescent="0.25">
      <c r="A30" s="300">
        <v>42146</v>
      </c>
      <c r="B30" s="299" t="s">
        <v>186</v>
      </c>
      <c r="C30" s="256"/>
      <c r="D30" s="257"/>
      <c r="E30" s="256"/>
      <c r="F30" s="256"/>
      <c r="G30" s="256"/>
      <c r="H30" s="3693" t="s">
        <v>1366</v>
      </c>
      <c r="I30" s="3694"/>
      <c r="J30" s="256"/>
      <c r="K30" s="2550"/>
      <c r="L30" s="70" t="s">
        <v>1367</v>
      </c>
      <c r="M30" s="22"/>
      <c r="N30" s="11"/>
      <c r="O30" s="23"/>
      <c r="P30" s="108"/>
      <c r="Q30" s="23"/>
      <c r="R30" s="23"/>
      <c r="S30" s="23"/>
      <c r="T30" s="23"/>
      <c r="U30" s="23"/>
      <c r="V30" s="23"/>
      <c r="W30" s="3"/>
      <c r="X30" s="22"/>
      <c r="Y30" s="11"/>
      <c r="Z30" s="23"/>
      <c r="AA30" s="108"/>
      <c r="AB30" s="23"/>
      <c r="AC30" s="23"/>
      <c r="AD30" s="23"/>
      <c r="AE30" s="23"/>
      <c r="AF30" s="23"/>
      <c r="AG30" s="23"/>
      <c r="AH30" s="3"/>
      <c r="AI30" s="22"/>
      <c r="AJ30" s="11"/>
      <c r="AK30" s="23"/>
      <c r="AL30" s="108"/>
      <c r="AM30" s="23"/>
      <c r="AN30" s="23"/>
      <c r="AO30" s="23"/>
      <c r="AP30" s="23"/>
      <c r="AQ30" s="23"/>
      <c r="AR30" s="23"/>
      <c r="AS30" s="3"/>
      <c r="AT30" s="22"/>
      <c r="AU30" s="11"/>
      <c r="AV30" s="23"/>
      <c r="AW30" s="108"/>
      <c r="AX30" s="23"/>
      <c r="AY30" s="23"/>
      <c r="AZ30" s="23"/>
      <c r="BA30" s="23"/>
      <c r="BB30" s="23"/>
      <c r="BC30" s="23"/>
      <c r="BD30" s="3"/>
      <c r="BE30" s="22"/>
      <c r="BF30" s="11"/>
      <c r="BG30" s="23"/>
      <c r="BH30" s="108"/>
      <c r="BI30" s="23"/>
      <c r="BJ30" s="23"/>
      <c r="BK30" s="23"/>
      <c r="BL30" s="23"/>
      <c r="BM30" s="23"/>
      <c r="BN30" s="23"/>
      <c r="BO30" s="3"/>
      <c r="BP30" s="22"/>
      <c r="BQ30" s="11"/>
      <c r="BR30" s="23"/>
      <c r="BS30" s="108"/>
      <c r="BT30" s="23"/>
      <c r="BU30" s="23"/>
      <c r="BV30" s="23"/>
      <c r="BW30" s="23"/>
      <c r="BX30" s="23"/>
      <c r="BY30" s="23"/>
      <c r="BZ30" s="3"/>
      <c r="CA30" s="22"/>
      <c r="CB30" s="11"/>
      <c r="CC30" s="23"/>
      <c r="CD30" s="108"/>
      <c r="CE30" s="23"/>
      <c r="CF30" s="23"/>
      <c r="CG30" s="23"/>
      <c r="CH30" s="23"/>
      <c r="CI30" s="23"/>
      <c r="CJ30" s="23"/>
      <c r="CK30" s="3"/>
      <c r="CL30" s="22"/>
      <c r="CM30" s="11"/>
      <c r="CN30" s="23"/>
      <c r="CO30" s="108"/>
      <c r="CP30" s="23"/>
      <c r="CQ30" s="23"/>
      <c r="CR30" s="23"/>
      <c r="CS30" s="23"/>
      <c r="CT30" s="23"/>
      <c r="CU30" s="23"/>
      <c r="CV30" s="3"/>
      <c r="CW30" s="22"/>
      <c r="CX30" s="11"/>
      <c r="CY30" s="23"/>
      <c r="CZ30" s="108"/>
      <c r="DA30" s="23"/>
      <c r="DB30" s="23"/>
      <c r="DC30" s="23"/>
      <c r="DD30" s="23"/>
      <c r="DE30" s="23"/>
      <c r="DF30" s="23"/>
      <c r="DG30" s="3"/>
      <c r="DH30" s="22"/>
      <c r="DI30" s="11"/>
      <c r="DJ30" s="23"/>
      <c r="DK30" s="108"/>
      <c r="DL30" s="23"/>
      <c r="DM30" s="23"/>
      <c r="DN30" s="23"/>
      <c r="DO30" s="23"/>
      <c r="DP30" s="23"/>
      <c r="DQ30" s="23"/>
      <c r="DR30" s="3"/>
      <c r="DS30" s="22"/>
      <c r="DT30" s="11"/>
      <c r="DU30" s="23"/>
      <c r="DV30" s="108"/>
      <c r="DW30" s="23"/>
      <c r="DX30" s="23"/>
      <c r="DY30" s="23"/>
      <c r="DZ30" s="23"/>
      <c r="EA30" s="23"/>
      <c r="EB30" s="23"/>
      <c r="EC30" s="3"/>
      <c r="ED30" s="22"/>
      <c r="EE30" s="11"/>
      <c r="EF30" s="23"/>
      <c r="EG30" s="108"/>
      <c r="EH30" s="23"/>
      <c r="EI30" s="23"/>
      <c r="EJ30" s="23"/>
      <c r="EK30" s="23"/>
      <c r="EL30" s="23"/>
      <c r="EM30" s="23"/>
      <c r="EN30" s="3"/>
      <c r="EO30" s="22"/>
      <c r="EP30" s="11"/>
      <c r="EQ30" s="23"/>
      <c r="ER30" s="108"/>
      <c r="ES30" s="23"/>
      <c r="ET30" s="23"/>
      <c r="EU30" s="23"/>
      <c r="EV30" s="23"/>
      <c r="EW30" s="23"/>
      <c r="EX30" s="23"/>
      <c r="EY30" s="3"/>
      <c r="EZ30" s="22"/>
      <c r="FA30" s="11"/>
      <c r="FB30" s="23"/>
      <c r="FC30" s="108"/>
      <c r="FD30" s="23"/>
      <c r="FE30" s="23"/>
      <c r="FF30" s="23"/>
      <c r="FG30" s="23"/>
      <c r="FH30" s="23"/>
      <c r="FI30" s="23"/>
      <c r="FJ30" s="3"/>
      <c r="FK30" s="22"/>
      <c r="FL30" s="11"/>
      <c r="FM30" s="23"/>
      <c r="FN30" s="108"/>
      <c r="FO30" s="23"/>
      <c r="FP30" s="23"/>
      <c r="FQ30" s="23"/>
      <c r="FR30" s="23"/>
      <c r="FS30" s="23"/>
      <c r="FT30" s="23"/>
      <c r="FU30" s="3"/>
      <c r="FV30" s="22"/>
      <c r="FW30" s="11"/>
      <c r="FX30" s="23"/>
      <c r="FY30" s="108"/>
      <c r="FZ30" s="23"/>
      <c r="GA30" s="23"/>
      <c r="GB30" s="23"/>
      <c r="GC30" s="23"/>
      <c r="GD30" s="23"/>
      <c r="GE30" s="23"/>
      <c r="GF30" s="3"/>
      <c r="GG30" s="22"/>
      <c r="GH30" s="11"/>
      <c r="GI30" s="23"/>
      <c r="GJ30" s="108"/>
      <c r="GK30" s="23"/>
      <c r="GL30" s="23"/>
      <c r="GM30" s="23"/>
      <c r="GN30" s="23"/>
      <c r="GO30" s="23"/>
      <c r="GP30" s="23"/>
      <c r="GQ30" s="3"/>
      <c r="GR30" s="22"/>
      <c r="GS30" s="11"/>
      <c r="GT30" s="23"/>
      <c r="GU30" s="108"/>
      <c r="GV30" s="23"/>
      <c r="GW30" s="23"/>
      <c r="GX30" s="23"/>
      <c r="GY30" s="23"/>
      <c r="GZ30" s="23"/>
      <c r="HA30" s="23"/>
      <c r="HB30" s="3"/>
      <c r="HC30" s="22"/>
      <c r="HD30" s="11"/>
      <c r="HE30" s="23"/>
      <c r="HF30" s="108"/>
      <c r="HG30" s="23"/>
      <c r="HH30" s="23"/>
      <c r="HI30" s="23"/>
      <c r="HJ30" s="23"/>
      <c r="HK30" s="23"/>
      <c r="HL30" s="23"/>
      <c r="HM30" s="3"/>
      <c r="HN30" s="22"/>
      <c r="HO30" s="11"/>
      <c r="HP30" s="23"/>
      <c r="HQ30" s="108"/>
      <c r="HR30" s="23"/>
      <c r="HS30" s="23"/>
      <c r="HT30" s="23"/>
      <c r="HU30" s="23"/>
      <c r="HV30" s="23"/>
      <c r="HW30" s="23"/>
      <c r="HX30" s="3"/>
      <c r="HY30" s="22"/>
      <c r="HZ30" s="11"/>
      <c r="IA30" s="23"/>
      <c r="IB30" s="108"/>
      <c r="IC30" s="23"/>
      <c r="ID30" s="23"/>
      <c r="IE30" s="23"/>
      <c r="IF30" s="23"/>
      <c r="IG30" s="23"/>
      <c r="IH30" s="23"/>
      <c r="II30" s="3"/>
      <c r="IJ30" s="22"/>
      <c r="IK30" s="11"/>
      <c r="IL30" s="23"/>
      <c r="IM30" s="108"/>
      <c r="IN30" s="23"/>
      <c r="IO30" s="23"/>
      <c r="IP30" s="23"/>
      <c r="IQ30" s="23"/>
      <c r="IR30" s="23"/>
      <c r="IS30" s="23"/>
      <c r="IT30" s="3"/>
      <c r="IU30" s="22"/>
      <c r="IV30" s="11"/>
      <c r="IW30" s="23"/>
    </row>
    <row r="31" spans="1:257" ht="24" customHeight="1" x14ac:dyDescent="0.25">
      <c r="A31" s="342">
        <v>42163</v>
      </c>
      <c r="B31" s="341" t="s">
        <v>12</v>
      </c>
      <c r="C31" s="256">
        <v>65</v>
      </c>
      <c r="D31" s="257">
        <f>+C31*(100-E31)/100</f>
        <v>52</v>
      </c>
      <c r="E31" s="256">
        <v>20</v>
      </c>
      <c r="F31" s="256"/>
      <c r="G31" s="256">
        <v>60</v>
      </c>
      <c r="H31" s="256"/>
      <c r="I31" s="256"/>
      <c r="J31" s="256"/>
      <c r="K31" s="2550"/>
      <c r="L31" s="38" t="s">
        <v>1382</v>
      </c>
      <c r="M31" s="22"/>
      <c r="N31" s="11"/>
      <c r="O31" s="23"/>
      <c r="P31" s="108"/>
      <c r="Q31" s="23"/>
      <c r="R31" s="23"/>
      <c r="S31" s="23"/>
      <c r="T31" s="23"/>
      <c r="U31" s="23"/>
      <c r="V31" s="23"/>
      <c r="W31" s="3"/>
      <c r="X31" s="22"/>
      <c r="Y31" s="11"/>
      <c r="Z31" s="23"/>
      <c r="AA31" s="108"/>
      <c r="AB31" s="23"/>
      <c r="AC31" s="23"/>
      <c r="AD31" s="23"/>
      <c r="AE31" s="23"/>
      <c r="AF31" s="23"/>
      <c r="AG31" s="23"/>
      <c r="AH31" s="3"/>
      <c r="AI31" s="22"/>
      <c r="AJ31" s="11"/>
      <c r="AK31" s="23"/>
      <c r="AL31" s="108"/>
      <c r="AM31" s="23"/>
      <c r="AN31" s="23"/>
      <c r="AO31" s="23"/>
      <c r="AP31" s="23"/>
      <c r="AQ31" s="23"/>
      <c r="AR31" s="23"/>
      <c r="AS31" s="3"/>
      <c r="AT31" s="22"/>
      <c r="AU31" s="11"/>
      <c r="AV31" s="23"/>
      <c r="AW31" s="108"/>
      <c r="AX31" s="23"/>
      <c r="AY31" s="23"/>
      <c r="AZ31" s="23"/>
      <c r="BA31" s="23"/>
      <c r="BB31" s="23"/>
      <c r="BC31" s="23"/>
      <c r="BD31" s="3"/>
      <c r="BE31" s="22"/>
      <c r="BF31" s="11"/>
      <c r="BG31" s="23"/>
      <c r="BH31" s="108"/>
      <c r="BI31" s="23"/>
      <c r="BJ31" s="23"/>
      <c r="BK31" s="23"/>
      <c r="BL31" s="23"/>
      <c r="BM31" s="23"/>
      <c r="BN31" s="23"/>
      <c r="BO31" s="3"/>
      <c r="BP31" s="22"/>
      <c r="BQ31" s="11"/>
      <c r="BR31" s="23"/>
      <c r="BS31" s="108"/>
      <c r="BT31" s="23"/>
      <c r="BU31" s="23"/>
      <c r="BV31" s="23"/>
      <c r="BW31" s="23"/>
      <c r="BX31" s="23"/>
      <c r="BY31" s="23"/>
      <c r="BZ31" s="3"/>
      <c r="CA31" s="22"/>
      <c r="CB31" s="11"/>
      <c r="CC31" s="23"/>
      <c r="CD31" s="108"/>
      <c r="CE31" s="23"/>
      <c r="CF31" s="23"/>
      <c r="CG31" s="23"/>
      <c r="CH31" s="23"/>
      <c r="CI31" s="23"/>
      <c r="CJ31" s="23"/>
      <c r="CK31" s="3"/>
      <c r="CL31" s="22"/>
      <c r="CM31" s="11"/>
      <c r="CN31" s="23"/>
      <c r="CO31" s="108"/>
      <c r="CP31" s="23"/>
      <c r="CQ31" s="23"/>
      <c r="CR31" s="23"/>
      <c r="CS31" s="23"/>
      <c r="CT31" s="23"/>
      <c r="CU31" s="23"/>
      <c r="CV31" s="3"/>
      <c r="CW31" s="22"/>
      <c r="CX31" s="11"/>
      <c r="CY31" s="23"/>
      <c r="CZ31" s="108"/>
      <c r="DA31" s="23"/>
      <c r="DB31" s="23"/>
      <c r="DC31" s="23"/>
      <c r="DD31" s="23"/>
      <c r="DE31" s="23"/>
      <c r="DF31" s="23"/>
      <c r="DG31" s="3"/>
      <c r="DH31" s="22"/>
      <c r="DI31" s="11"/>
      <c r="DJ31" s="23"/>
      <c r="DK31" s="108"/>
      <c r="DL31" s="23"/>
      <c r="DM31" s="23"/>
      <c r="DN31" s="23"/>
      <c r="DO31" s="23"/>
      <c r="DP31" s="23"/>
      <c r="DQ31" s="23"/>
      <c r="DR31" s="3"/>
      <c r="DS31" s="22"/>
      <c r="DT31" s="11"/>
      <c r="DU31" s="23"/>
      <c r="DV31" s="108"/>
      <c r="DW31" s="23"/>
      <c r="DX31" s="23"/>
      <c r="DY31" s="23"/>
      <c r="DZ31" s="23"/>
      <c r="EA31" s="23"/>
      <c r="EB31" s="23"/>
      <c r="EC31" s="3"/>
      <c r="ED31" s="22"/>
      <c r="EE31" s="11"/>
      <c r="EF31" s="23"/>
      <c r="EG31" s="108"/>
      <c r="EH31" s="23"/>
      <c r="EI31" s="23"/>
      <c r="EJ31" s="23"/>
      <c r="EK31" s="23"/>
      <c r="EL31" s="23"/>
      <c r="EM31" s="23"/>
      <c r="EN31" s="3"/>
      <c r="EO31" s="22"/>
      <c r="EP31" s="11"/>
      <c r="EQ31" s="23"/>
      <c r="ER31" s="108"/>
      <c r="ES31" s="23"/>
      <c r="ET31" s="23"/>
      <c r="EU31" s="23"/>
      <c r="EV31" s="23"/>
      <c r="EW31" s="23"/>
      <c r="EX31" s="23"/>
      <c r="EY31" s="3"/>
      <c r="EZ31" s="22"/>
      <c r="FA31" s="11"/>
      <c r="FB31" s="23"/>
      <c r="FC31" s="108"/>
      <c r="FD31" s="23"/>
      <c r="FE31" s="23"/>
      <c r="FF31" s="23"/>
      <c r="FG31" s="23"/>
      <c r="FH31" s="23"/>
      <c r="FI31" s="23"/>
      <c r="FJ31" s="3"/>
      <c r="FK31" s="22"/>
      <c r="FL31" s="11"/>
      <c r="FM31" s="23"/>
      <c r="FN31" s="108"/>
      <c r="FO31" s="23"/>
      <c r="FP31" s="23"/>
      <c r="FQ31" s="23"/>
      <c r="FR31" s="23"/>
      <c r="FS31" s="23"/>
      <c r="FT31" s="23"/>
      <c r="FU31" s="3"/>
      <c r="FV31" s="22"/>
      <c r="FW31" s="11"/>
      <c r="FX31" s="23"/>
      <c r="FY31" s="108"/>
      <c r="FZ31" s="23"/>
      <c r="GA31" s="23"/>
      <c r="GB31" s="23"/>
      <c r="GC31" s="23"/>
      <c r="GD31" s="23"/>
      <c r="GE31" s="23"/>
      <c r="GF31" s="3"/>
      <c r="GG31" s="22"/>
      <c r="GH31" s="11"/>
      <c r="GI31" s="23"/>
      <c r="GJ31" s="108"/>
      <c r="GK31" s="23"/>
      <c r="GL31" s="23"/>
      <c r="GM31" s="23"/>
      <c r="GN31" s="23"/>
      <c r="GO31" s="23"/>
      <c r="GP31" s="23"/>
      <c r="GQ31" s="3"/>
      <c r="GR31" s="22"/>
      <c r="GS31" s="11"/>
      <c r="GT31" s="23"/>
      <c r="GU31" s="108"/>
      <c r="GV31" s="23"/>
      <c r="GW31" s="23"/>
      <c r="GX31" s="23"/>
      <c r="GY31" s="23"/>
      <c r="GZ31" s="23"/>
      <c r="HA31" s="23"/>
      <c r="HB31" s="3"/>
      <c r="HC31" s="22"/>
      <c r="HD31" s="11"/>
      <c r="HE31" s="23"/>
      <c r="HF31" s="108"/>
      <c r="HG31" s="23"/>
      <c r="HH31" s="23"/>
      <c r="HI31" s="23"/>
      <c r="HJ31" s="23"/>
      <c r="HK31" s="23"/>
      <c r="HL31" s="23"/>
      <c r="HM31" s="3"/>
      <c r="HN31" s="22"/>
      <c r="HO31" s="11"/>
      <c r="HP31" s="23"/>
      <c r="HQ31" s="108"/>
      <c r="HR31" s="23"/>
      <c r="HS31" s="23"/>
      <c r="HT31" s="23"/>
      <c r="HU31" s="23"/>
      <c r="HV31" s="23"/>
      <c r="HW31" s="23"/>
      <c r="HX31" s="3"/>
      <c r="HY31" s="22"/>
      <c r="HZ31" s="11"/>
      <c r="IA31" s="23"/>
      <c r="IB31" s="108"/>
      <c r="IC31" s="23"/>
      <c r="ID31" s="23"/>
      <c r="IE31" s="23"/>
      <c r="IF31" s="23"/>
      <c r="IG31" s="23"/>
      <c r="IH31" s="23"/>
      <c r="II31" s="3"/>
      <c r="IJ31" s="22"/>
      <c r="IK31" s="11"/>
      <c r="IL31" s="23"/>
      <c r="IM31" s="108"/>
      <c r="IN31" s="23"/>
      <c r="IO31" s="23"/>
      <c r="IP31" s="23"/>
      <c r="IQ31" s="23"/>
      <c r="IR31" s="23"/>
      <c r="IS31" s="23"/>
      <c r="IT31" s="3"/>
      <c r="IU31" s="22"/>
      <c r="IV31" s="11"/>
      <c r="IW31" s="23"/>
    </row>
    <row r="32" spans="1:257" ht="24" customHeight="1" x14ac:dyDescent="0.25">
      <c r="A32" s="406">
        <v>42200</v>
      </c>
      <c r="B32" s="405" t="s">
        <v>186</v>
      </c>
      <c r="C32" s="256"/>
      <c r="D32" s="257"/>
      <c r="E32" s="256"/>
      <c r="F32" s="256"/>
      <c r="G32" s="256"/>
      <c r="H32" s="256">
        <v>5230</v>
      </c>
      <c r="I32" s="256">
        <v>88</v>
      </c>
      <c r="J32" s="256"/>
      <c r="K32" s="2550"/>
      <c r="L32" s="38" t="s">
        <v>199</v>
      </c>
      <c r="M32" s="401"/>
      <c r="N32" s="404"/>
      <c r="O32" s="402"/>
      <c r="P32" s="403"/>
      <c r="Q32" s="402"/>
      <c r="R32" s="402"/>
      <c r="S32" s="402"/>
      <c r="T32" s="402"/>
      <c r="U32" s="402"/>
      <c r="V32" s="402"/>
      <c r="W32" s="3"/>
      <c r="X32" s="401"/>
      <c r="Y32" s="404"/>
      <c r="Z32" s="402"/>
      <c r="AA32" s="403"/>
      <c r="AB32" s="402"/>
      <c r="AC32" s="402"/>
      <c r="AD32" s="402"/>
      <c r="AE32" s="402"/>
      <c r="AF32" s="402"/>
      <c r="AG32" s="402"/>
      <c r="AH32" s="3"/>
      <c r="AI32" s="401"/>
      <c r="AJ32" s="404"/>
      <c r="AK32" s="402"/>
      <c r="AL32" s="403"/>
      <c r="AM32" s="402"/>
      <c r="AN32" s="402"/>
      <c r="AO32" s="402"/>
      <c r="AP32" s="402"/>
      <c r="AQ32" s="402"/>
      <c r="AR32" s="402"/>
      <c r="AS32" s="3"/>
      <c r="AT32" s="401"/>
      <c r="AU32" s="404"/>
      <c r="AV32" s="402"/>
      <c r="AW32" s="403"/>
      <c r="AX32" s="402"/>
      <c r="AY32" s="402"/>
      <c r="AZ32" s="402"/>
      <c r="BA32" s="402"/>
      <c r="BB32" s="402"/>
      <c r="BC32" s="402"/>
      <c r="BD32" s="3"/>
      <c r="BE32" s="401"/>
      <c r="BF32" s="404"/>
      <c r="BG32" s="402"/>
      <c r="BH32" s="403"/>
      <c r="BI32" s="402"/>
      <c r="BJ32" s="402"/>
      <c r="BK32" s="402"/>
      <c r="BL32" s="402"/>
      <c r="BM32" s="402"/>
      <c r="BN32" s="402"/>
      <c r="BO32" s="3"/>
      <c r="BP32" s="401"/>
      <c r="BQ32" s="404"/>
      <c r="BR32" s="402"/>
      <c r="BS32" s="403"/>
      <c r="BT32" s="402"/>
      <c r="BU32" s="402"/>
      <c r="BV32" s="402"/>
      <c r="BW32" s="402"/>
      <c r="BX32" s="402"/>
      <c r="BY32" s="402"/>
      <c r="BZ32" s="3"/>
      <c r="CA32" s="401"/>
      <c r="CB32" s="404"/>
      <c r="CC32" s="402"/>
      <c r="CD32" s="403"/>
      <c r="CE32" s="402"/>
      <c r="CF32" s="402"/>
      <c r="CG32" s="402"/>
      <c r="CH32" s="402"/>
      <c r="CI32" s="402"/>
      <c r="CJ32" s="402"/>
      <c r="CK32" s="3"/>
      <c r="CL32" s="401"/>
      <c r="CM32" s="404"/>
      <c r="CN32" s="402"/>
      <c r="CO32" s="403"/>
      <c r="CP32" s="402"/>
      <c r="CQ32" s="402"/>
      <c r="CR32" s="402"/>
      <c r="CS32" s="402"/>
      <c r="CT32" s="402"/>
      <c r="CU32" s="402"/>
      <c r="CV32" s="3"/>
      <c r="CW32" s="401"/>
      <c r="CX32" s="404"/>
      <c r="CY32" s="402"/>
      <c r="CZ32" s="403"/>
      <c r="DA32" s="402"/>
      <c r="DB32" s="402"/>
      <c r="DC32" s="402"/>
      <c r="DD32" s="402"/>
      <c r="DE32" s="402"/>
      <c r="DF32" s="402"/>
      <c r="DG32" s="3"/>
      <c r="DH32" s="401"/>
      <c r="DI32" s="404"/>
      <c r="DJ32" s="402"/>
      <c r="DK32" s="403"/>
      <c r="DL32" s="402"/>
      <c r="DM32" s="402"/>
      <c r="DN32" s="402"/>
      <c r="DO32" s="402"/>
      <c r="DP32" s="402"/>
      <c r="DQ32" s="402"/>
      <c r="DR32" s="3"/>
      <c r="DS32" s="401"/>
      <c r="DT32" s="404"/>
      <c r="DU32" s="402"/>
      <c r="DV32" s="403"/>
      <c r="DW32" s="402"/>
      <c r="DX32" s="402"/>
      <c r="DY32" s="402"/>
      <c r="DZ32" s="402"/>
      <c r="EA32" s="402"/>
      <c r="EB32" s="402"/>
      <c r="EC32" s="3"/>
      <c r="ED32" s="401"/>
      <c r="EE32" s="404"/>
      <c r="EF32" s="402"/>
      <c r="EG32" s="403"/>
      <c r="EH32" s="402"/>
      <c r="EI32" s="402"/>
      <c r="EJ32" s="402"/>
      <c r="EK32" s="402"/>
      <c r="EL32" s="402"/>
      <c r="EM32" s="402"/>
      <c r="EN32" s="3"/>
      <c r="EO32" s="401"/>
      <c r="EP32" s="404"/>
      <c r="EQ32" s="402"/>
      <c r="ER32" s="403"/>
      <c r="ES32" s="402"/>
      <c r="ET32" s="402"/>
      <c r="EU32" s="402"/>
      <c r="EV32" s="402"/>
      <c r="EW32" s="402"/>
      <c r="EX32" s="402"/>
      <c r="EY32" s="3"/>
      <c r="EZ32" s="401"/>
      <c r="FA32" s="404"/>
      <c r="FB32" s="402"/>
      <c r="FC32" s="403"/>
      <c r="FD32" s="402"/>
      <c r="FE32" s="402"/>
      <c r="FF32" s="402"/>
      <c r="FG32" s="402"/>
      <c r="FH32" s="402"/>
      <c r="FI32" s="402"/>
      <c r="FJ32" s="3"/>
      <c r="FK32" s="401"/>
      <c r="FL32" s="404"/>
      <c r="FM32" s="402"/>
      <c r="FN32" s="403"/>
      <c r="FO32" s="402"/>
      <c r="FP32" s="402"/>
      <c r="FQ32" s="402"/>
      <c r="FR32" s="402"/>
      <c r="FS32" s="402"/>
      <c r="FT32" s="402"/>
      <c r="FU32" s="3"/>
      <c r="FV32" s="401"/>
      <c r="FW32" s="404"/>
      <c r="FX32" s="402"/>
      <c r="FY32" s="403"/>
      <c r="FZ32" s="402"/>
      <c r="GA32" s="402"/>
      <c r="GB32" s="402"/>
      <c r="GC32" s="402"/>
      <c r="GD32" s="402"/>
      <c r="GE32" s="402"/>
      <c r="GF32" s="3"/>
      <c r="GG32" s="401"/>
      <c r="GH32" s="404"/>
      <c r="GI32" s="402"/>
      <c r="GJ32" s="403"/>
      <c r="GK32" s="402"/>
      <c r="GL32" s="402"/>
      <c r="GM32" s="402"/>
      <c r="GN32" s="402"/>
      <c r="GO32" s="402"/>
      <c r="GP32" s="402"/>
      <c r="GQ32" s="3"/>
      <c r="GR32" s="401"/>
      <c r="GS32" s="404"/>
      <c r="GT32" s="402"/>
      <c r="GU32" s="403"/>
      <c r="GV32" s="402"/>
      <c r="GW32" s="402"/>
      <c r="GX32" s="402"/>
      <c r="GY32" s="402"/>
      <c r="GZ32" s="402"/>
      <c r="HA32" s="402"/>
      <c r="HB32" s="3"/>
      <c r="HC32" s="401"/>
      <c r="HD32" s="404"/>
      <c r="HE32" s="402"/>
      <c r="HF32" s="403"/>
      <c r="HG32" s="402"/>
      <c r="HH32" s="402"/>
      <c r="HI32" s="402"/>
      <c r="HJ32" s="402"/>
      <c r="HK32" s="402"/>
      <c r="HL32" s="402"/>
      <c r="HM32" s="3"/>
      <c r="HN32" s="401"/>
      <c r="HO32" s="404"/>
      <c r="HP32" s="402"/>
      <c r="HQ32" s="403"/>
      <c r="HR32" s="402"/>
      <c r="HS32" s="402"/>
      <c r="HT32" s="402"/>
      <c r="HU32" s="402"/>
      <c r="HV32" s="402"/>
      <c r="HW32" s="402"/>
      <c r="HX32" s="3"/>
      <c r="HY32" s="401"/>
      <c r="HZ32" s="404"/>
      <c r="IA32" s="402"/>
      <c r="IB32" s="403"/>
      <c r="IC32" s="402"/>
      <c r="ID32" s="402"/>
      <c r="IE32" s="402"/>
      <c r="IF32" s="402"/>
      <c r="IG32" s="402"/>
      <c r="IH32" s="402"/>
      <c r="II32" s="3"/>
      <c r="IJ32" s="401"/>
      <c r="IK32" s="404"/>
      <c r="IL32" s="402"/>
      <c r="IM32" s="403"/>
      <c r="IN32" s="402"/>
      <c r="IO32" s="402"/>
      <c r="IP32" s="402"/>
      <c r="IQ32" s="402"/>
      <c r="IR32" s="402"/>
      <c r="IS32" s="402"/>
      <c r="IT32" s="3"/>
      <c r="IU32" s="401"/>
      <c r="IV32" s="404"/>
      <c r="IW32" s="402"/>
    </row>
    <row r="33" spans="1:257" ht="24" customHeight="1" x14ac:dyDescent="0.25">
      <c r="A33" s="22">
        <v>42202</v>
      </c>
      <c r="B33" s="395" t="s">
        <v>14</v>
      </c>
      <c r="C33" s="3473" t="s">
        <v>407</v>
      </c>
      <c r="D33" s="3474"/>
      <c r="E33" s="3474"/>
      <c r="F33" s="3474"/>
      <c r="G33" s="3474"/>
      <c r="H33" s="3474"/>
      <c r="I33" s="3474"/>
      <c r="J33" s="3475"/>
      <c r="K33" s="2465"/>
      <c r="M33" s="22"/>
      <c r="N33" s="11"/>
      <c r="O33" s="23"/>
      <c r="P33" s="108"/>
      <c r="Q33" s="23"/>
      <c r="R33" s="23"/>
      <c r="S33" s="23"/>
      <c r="T33" s="23"/>
      <c r="U33" s="23"/>
      <c r="V33" s="23"/>
      <c r="W33" s="3"/>
      <c r="X33" s="22"/>
      <c r="Y33" s="11"/>
      <c r="Z33" s="23"/>
      <c r="AA33" s="108"/>
      <c r="AB33" s="23"/>
      <c r="AC33" s="23"/>
      <c r="AD33" s="23"/>
      <c r="AE33" s="23"/>
      <c r="AF33" s="23"/>
      <c r="AG33" s="23"/>
      <c r="AH33" s="3"/>
      <c r="AI33" s="22"/>
      <c r="AJ33" s="11"/>
      <c r="AK33" s="23"/>
      <c r="AL33" s="108"/>
      <c r="AM33" s="23"/>
      <c r="AN33" s="23"/>
      <c r="AO33" s="23"/>
      <c r="AP33" s="23"/>
      <c r="AQ33" s="23"/>
      <c r="AR33" s="23"/>
      <c r="AS33" s="3"/>
      <c r="AT33" s="22"/>
      <c r="AU33" s="11"/>
      <c r="AV33" s="23"/>
      <c r="AW33" s="108"/>
      <c r="AX33" s="23"/>
      <c r="AY33" s="23"/>
      <c r="AZ33" s="23"/>
      <c r="BA33" s="23"/>
      <c r="BB33" s="23"/>
      <c r="BC33" s="23"/>
      <c r="BD33" s="3"/>
      <c r="BE33" s="22"/>
      <c r="BF33" s="11"/>
      <c r="BG33" s="23"/>
      <c r="BH33" s="108"/>
      <c r="BI33" s="23"/>
      <c r="BJ33" s="23"/>
      <c r="BK33" s="23"/>
      <c r="BL33" s="23"/>
      <c r="BM33" s="23"/>
      <c r="BN33" s="23"/>
      <c r="BO33" s="3"/>
      <c r="BP33" s="22"/>
      <c r="BQ33" s="11"/>
      <c r="BR33" s="23"/>
      <c r="BS33" s="108"/>
      <c r="BT33" s="23"/>
      <c r="BU33" s="23"/>
      <c r="BV33" s="23"/>
      <c r="BW33" s="23"/>
      <c r="BX33" s="23"/>
      <c r="BY33" s="23"/>
      <c r="BZ33" s="3"/>
      <c r="CA33" s="22"/>
      <c r="CB33" s="11"/>
      <c r="CC33" s="23"/>
      <c r="CD33" s="108"/>
      <c r="CE33" s="23"/>
      <c r="CF33" s="23"/>
      <c r="CG33" s="23"/>
      <c r="CH33" s="23"/>
      <c r="CI33" s="23"/>
      <c r="CJ33" s="23"/>
      <c r="CK33" s="3"/>
      <c r="CL33" s="22"/>
      <c r="CM33" s="11"/>
      <c r="CN33" s="23"/>
      <c r="CO33" s="108"/>
      <c r="CP33" s="23"/>
      <c r="CQ33" s="23"/>
      <c r="CR33" s="23"/>
      <c r="CS33" s="23"/>
      <c r="CT33" s="23"/>
      <c r="CU33" s="23"/>
      <c r="CV33" s="3"/>
      <c r="CW33" s="22"/>
      <c r="CX33" s="11"/>
      <c r="CY33" s="23"/>
      <c r="CZ33" s="108"/>
      <c r="DA33" s="23"/>
      <c r="DB33" s="23"/>
      <c r="DC33" s="23"/>
      <c r="DD33" s="23"/>
      <c r="DE33" s="23"/>
      <c r="DF33" s="23"/>
      <c r="DG33" s="3"/>
      <c r="DH33" s="22"/>
      <c r="DI33" s="11"/>
      <c r="DJ33" s="23"/>
      <c r="DK33" s="108"/>
      <c r="DL33" s="23"/>
      <c r="DM33" s="23"/>
      <c r="DN33" s="23"/>
      <c r="DO33" s="23"/>
      <c r="DP33" s="23"/>
      <c r="DQ33" s="23"/>
      <c r="DR33" s="3"/>
      <c r="DS33" s="22"/>
      <c r="DT33" s="11"/>
      <c r="DU33" s="23"/>
      <c r="DV33" s="108"/>
      <c r="DW33" s="23"/>
      <c r="DX33" s="23"/>
      <c r="DY33" s="23"/>
      <c r="DZ33" s="23"/>
      <c r="EA33" s="23"/>
      <c r="EB33" s="23"/>
      <c r="EC33" s="3"/>
      <c r="ED33" s="22"/>
      <c r="EE33" s="11"/>
      <c r="EF33" s="23"/>
      <c r="EG33" s="108"/>
      <c r="EH33" s="23"/>
      <c r="EI33" s="23"/>
      <c r="EJ33" s="23"/>
      <c r="EK33" s="23"/>
      <c r="EL33" s="23"/>
      <c r="EM33" s="23"/>
      <c r="EN33" s="3"/>
      <c r="EO33" s="22"/>
      <c r="EP33" s="11"/>
      <c r="EQ33" s="23"/>
      <c r="ER33" s="108"/>
      <c r="ES33" s="23"/>
      <c r="ET33" s="23"/>
      <c r="EU33" s="23"/>
      <c r="EV33" s="23"/>
      <c r="EW33" s="23"/>
      <c r="EX33" s="23"/>
      <c r="EY33" s="3"/>
      <c r="EZ33" s="22"/>
      <c r="FA33" s="11"/>
      <c r="FB33" s="23"/>
      <c r="FC33" s="108"/>
      <c r="FD33" s="23"/>
      <c r="FE33" s="23"/>
      <c r="FF33" s="23"/>
      <c r="FG33" s="23"/>
      <c r="FH33" s="23"/>
      <c r="FI33" s="23"/>
      <c r="FJ33" s="3"/>
      <c r="FK33" s="22"/>
      <c r="FL33" s="11"/>
      <c r="FM33" s="23"/>
      <c r="FN33" s="108"/>
      <c r="FO33" s="23"/>
      <c r="FP33" s="23"/>
      <c r="FQ33" s="23"/>
      <c r="FR33" s="23"/>
      <c r="FS33" s="23"/>
      <c r="FT33" s="23"/>
      <c r="FU33" s="3"/>
      <c r="FV33" s="22"/>
      <c r="FW33" s="11"/>
      <c r="FX33" s="23"/>
      <c r="FY33" s="108"/>
      <c r="FZ33" s="23"/>
      <c r="GA33" s="23"/>
      <c r="GB33" s="23"/>
      <c r="GC33" s="23"/>
      <c r="GD33" s="23"/>
      <c r="GE33" s="23"/>
      <c r="GF33" s="3"/>
      <c r="GG33" s="22"/>
      <c r="GH33" s="11"/>
      <c r="GI33" s="23"/>
      <c r="GJ33" s="108"/>
      <c r="GK33" s="23"/>
      <c r="GL33" s="23"/>
      <c r="GM33" s="23"/>
      <c r="GN33" s="23"/>
      <c r="GO33" s="23"/>
      <c r="GP33" s="23"/>
      <c r="GQ33" s="3"/>
      <c r="GR33" s="22"/>
      <c r="GS33" s="11"/>
      <c r="GT33" s="23"/>
      <c r="GU33" s="108"/>
      <c r="GV33" s="23"/>
      <c r="GW33" s="23"/>
      <c r="GX33" s="23"/>
      <c r="GY33" s="23"/>
      <c r="GZ33" s="23"/>
      <c r="HA33" s="23"/>
      <c r="HB33" s="3"/>
      <c r="HC33" s="22"/>
      <c r="HD33" s="11"/>
      <c r="HE33" s="23"/>
      <c r="HF33" s="108"/>
      <c r="HG33" s="23"/>
      <c r="HH33" s="23"/>
      <c r="HI33" s="23"/>
      <c r="HJ33" s="23"/>
      <c r="HK33" s="23"/>
      <c r="HL33" s="23"/>
      <c r="HM33" s="3"/>
      <c r="HN33" s="22"/>
      <c r="HO33" s="11"/>
      <c r="HP33" s="23"/>
      <c r="HQ33" s="108"/>
      <c r="HR33" s="23"/>
      <c r="HS33" s="23"/>
      <c r="HT33" s="23"/>
      <c r="HU33" s="23"/>
      <c r="HV33" s="23"/>
      <c r="HW33" s="23"/>
      <c r="HX33" s="3"/>
      <c r="HY33" s="22"/>
      <c r="HZ33" s="11"/>
      <c r="IA33" s="23"/>
      <c r="IB33" s="108"/>
      <c r="IC33" s="23"/>
      <c r="ID33" s="23"/>
      <c r="IE33" s="23"/>
      <c r="IF33" s="23"/>
      <c r="IG33" s="23"/>
      <c r="IH33" s="23"/>
      <c r="II33" s="3"/>
      <c r="IJ33" s="22"/>
      <c r="IK33" s="11"/>
      <c r="IL33" s="23"/>
      <c r="IM33" s="108"/>
      <c r="IN33" s="23"/>
      <c r="IO33" s="23"/>
      <c r="IP33" s="23"/>
      <c r="IQ33" s="23"/>
      <c r="IR33" s="23"/>
      <c r="IS33" s="23"/>
      <c r="IT33" s="3"/>
      <c r="IU33" s="22"/>
      <c r="IV33" s="11"/>
      <c r="IW33" s="23"/>
    </row>
    <row r="34" spans="1:257" ht="24" customHeight="1" x14ac:dyDescent="0.25">
      <c r="A34" s="22">
        <v>42258</v>
      </c>
      <c r="B34" s="444" t="s">
        <v>12</v>
      </c>
      <c r="C34" s="410">
        <v>135</v>
      </c>
      <c r="D34" s="407">
        <f>+C34*(100-E34)/100</f>
        <v>108</v>
      </c>
      <c r="E34" s="410">
        <v>20</v>
      </c>
      <c r="F34" s="410"/>
      <c r="G34" s="410">
        <v>100</v>
      </c>
      <c r="H34" s="410"/>
      <c r="I34" s="410"/>
      <c r="J34" s="410"/>
      <c r="K34" s="2471"/>
      <c r="L34" s="3" t="s">
        <v>1440</v>
      </c>
      <c r="M34" s="22"/>
      <c r="N34" s="11"/>
      <c r="O34" s="23"/>
      <c r="P34" s="108"/>
      <c r="Q34" s="23"/>
      <c r="R34" s="23"/>
      <c r="S34" s="23"/>
      <c r="T34" s="23"/>
      <c r="U34" s="23"/>
      <c r="V34" s="23"/>
      <c r="W34" s="3"/>
      <c r="X34" s="22"/>
      <c r="Y34" s="11"/>
      <c r="Z34" s="23"/>
      <c r="AA34" s="108"/>
      <c r="AB34" s="23"/>
      <c r="AC34" s="23"/>
      <c r="AD34" s="23"/>
      <c r="AE34" s="23"/>
      <c r="AF34" s="23"/>
      <c r="AG34" s="23"/>
      <c r="AH34" s="3"/>
      <c r="AI34" s="22"/>
      <c r="AJ34" s="11"/>
      <c r="AK34" s="23"/>
      <c r="AL34" s="108"/>
      <c r="AM34" s="23"/>
      <c r="AN34" s="23"/>
      <c r="AO34" s="23"/>
      <c r="AP34" s="23"/>
      <c r="AQ34" s="23"/>
      <c r="AR34" s="23"/>
      <c r="AS34" s="3"/>
      <c r="AT34" s="22"/>
      <c r="AU34" s="11"/>
      <c r="AV34" s="23"/>
      <c r="AW34" s="108"/>
      <c r="AX34" s="23"/>
      <c r="AY34" s="23"/>
      <c r="AZ34" s="23"/>
      <c r="BA34" s="23"/>
      <c r="BB34" s="23"/>
      <c r="BC34" s="23"/>
      <c r="BD34" s="3"/>
      <c r="BE34" s="22"/>
      <c r="BF34" s="11"/>
      <c r="BG34" s="23"/>
      <c r="BH34" s="108"/>
      <c r="BI34" s="23"/>
      <c r="BJ34" s="23"/>
      <c r="BK34" s="23"/>
      <c r="BL34" s="23"/>
      <c r="BM34" s="23"/>
      <c r="BN34" s="23"/>
      <c r="BO34" s="3"/>
      <c r="BP34" s="22"/>
      <c r="BQ34" s="11"/>
      <c r="BR34" s="23"/>
      <c r="BS34" s="108"/>
      <c r="BT34" s="23"/>
      <c r="BU34" s="23"/>
      <c r="BV34" s="23"/>
      <c r="BW34" s="23"/>
      <c r="BX34" s="23"/>
      <c r="BY34" s="23"/>
      <c r="BZ34" s="3"/>
      <c r="CA34" s="22"/>
      <c r="CB34" s="11"/>
      <c r="CC34" s="23"/>
      <c r="CD34" s="108"/>
      <c r="CE34" s="23"/>
      <c r="CF34" s="23"/>
      <c r="CG34" s="23"/>
      <c r="CH34" s="23"/>
      <c r="CI34" s="23"/>
      <c r="CJ34" s="23"/>
      <c r="CK34" s="3"/>
      <c r="CL34" s="22"/>
      <c r="CM34" s="11"/>
      <c r="CN34" s="23"/>
      <c r="CO34" s="108"/>
      <c r="CP34" s="23"/>
      <c r="CQ34" s="23"/>
      <c r="CR34" s="23"/>
      <c r="CS34" s="23"/>
      <c r="CT34" s="23"/>
      <c r="CU34" s="23"/>
      <c r="CV34" s="3"/>
      <c r="CW34" s="22"/>
      <c r="CX34" s="11"/>
      <c r="CY34" s="23"/>
      <c r="CZ34" s="108"/>
      <c r="DA34" s="23"/>
      <c r="DB34" s="23"/>
      <c r="DC34" s="23"/>
      <c r="DD34" s="23"/>
      <c r="DE34" s="23"/>
      <c r="DF34" s="23"/>
      <c r="DG34" s="3"/>
      <c r="DH34" s="22"/>
      <c r="DI34" s="11"/>
      <c r="DJ34" s="23"/>
      <c r="DK34" s="108"/>
      <c r="DL34" s="23"/>
      <c r="DM34" s="23"/>
      <c r="DN34" s="23"/>
      <c r="DO34" s="23"/>
      <c r="DP34" s="23"/>
      <c r="DQ34" s="23"/>
      <c r="DR34" s="3"/>
      <c r="DS34" s="22"/>
      <c r="DT34" s="11"/>
      <c r="DU34" s="23"/>
      <c r="DV34" s="108"/>
      <c r="DW34" s="23"/>
      <c r="DX34" s="23"/>
      <c r="DY34" s="23"/>
      <c r="DZ34" s="23"/>
      <c r="EA34" s="23"/>
      <c r="EB34" s="23"/>
      <c r="EC34" s="3"/>
      <c r="ED34" s="22"/>
      <c r="EE34" s="11"/>
      <c r="EF34" s="23"/>
      <c r="EG34" s="108"/>
      <c r="EH34" s="23"/>
      <c r="EI34" s="23"/>
      <c r="EJ34" s="23"/>
      <c r="EK34" s="23"/>
      <c r="EL34" s="23"/>
      <c r="EM34" s="23"/>
      <c r="EN34" s="3"/>
      <c r="EO34" s="22"/>
      <c r="EP34" s="11"/>
      <c r="EQ34" s="23"/>
      <c r="ER34" s="108"/>
      <c r="ES34" s="23"/>
      <c r="ET34" s="23"/>
      <c r="EU34" s="23"/>
      <c r="EV34" s="23"/>
      <c r="EW34" s="23"/>
      <c r="EX34" s="23"/>
      <c r="EY34" s="3"/>
      <c r="EZ34" s="22"/>
      <c r="FA34" s="11"/>
      <c r="FB34" s="23"/>
      <c r="FC34" s="108"/>
      <c r="FD34" s="23"/>
      <c r="FE34" s="23"/>
      <c r="FF34" s="23"/>
      <c r="FG34" s="23"/>
      <c r="FH34" s="23"/>
      <c r="FI34" s="23"/>
      <c r="FJ34" s="3"/>
      <c r="FK34" s="22"/>
      <c r="FL34" s="11"/>
      <c r="FM34" s="23"/>
      <c r="FN34" s="108"/>
      <c r="FO34" s="23"/>
      <c r="FP34" s="23"/>
      <c r="FQ34" s="23"/>
      <c r="FR34" s="23"/>
      <c r="FS34" s="23"/>
      <c r="FT34" s="23"/>
      <c r="FU34" s="3"/>
      <c r="FV34" s="22"/>
      <c r="FW34" s="11"/>
      <c r="FX34" s="23"/>
      <c r="FY34" s="108"/>
      <c r="FZ34" s="23"/>
      <c r="GA34" s="23"/>
      <c r="GB34" s="23"/>
      <c r="GC34" s="23"/>
      <c r="GD34" s="23"/>
      <c r="GE34" s="23"/>
      <c r="GF34" s="3"/>
      <c r="GG34" s="22"/>
      <c r="GH34" s="11"/>
      <c r="GI34" s="23"/>
      <c r="GJ34" s="108"/>
      <c r="GK34" s="23"/>
      <c r="GL34" s="23"/>
      <c r="GM34" s="23"/>
      <c r="GN34" s="23"/>
      <c r="GO34" s="23"/>
      <c r="GP34" s="23"/>
      <c r="GQ34" s="3"/>
      <c r="GR34" s="22"/>
      <c r="GS34" s="11"/>
      <c r="GT34" s="23"/>
      <c r="GU34" s="108"/>
      <c r="GV34" s="23"/>
      <c r="GW34" s="23"/>
      <c r="GX34" s="23"/>
      <c r="GY34" s="23"/>
      <c r="GZ34" s="23"/>
      <c r="HA34" s="23"/>
      <c r="HB34" s="3"/>
      <c r="HC34" s="22"/>
      <c r="HD34" s="11"/>
      <c r="HE34" s="23"/>
      <c r="HF34" s="108"/>
      <c r="HG34" s="23"/>
      <c r="HH34" s="23"/>
      <c r="HI34" s="23"/>
      <c r="HJ34" s="23"/>
      <c r="HK34" s="23"/>
      <c r="HL34" s="23"/>
      <c r="HM34" s="3"/>
      <c r="HN34" s="22"/>
      <c r="HO34" s="11"/>
      <c r="HP34" s="23"/>
      <c r="HQ34" s="108"/>
      <c r="HR34" s="23"/>
      <c r="HS34" s="23"/>
      <c r="HT34" s="23"/>
      <c r="HU34" s="23"/>
      <c r="HV34" s="23"/>
      <c r="HW34" s="23"/>
      <c r="HX34" s="3"/>
      <c r="HY34" s="22"/>
      <c r="HZ34" s="11"/>
      <c r="IA34" s="23"/>
      <c r="IB34" s="108"/>
      <c r="IC34" s="23"/>
      <c r="ID34" s="23"/>
      <c r="IE34" s="23"/>
      <c r="IF34" s="23"/>
      <c r="IG34" s="23"/>
      <c r="IH34" s="23"/>
      <c r="II34" s="3"/>
      <c r="IJ34" s="22"/>
      <c r="IK34" s="11"/>
      <c r="IL34" s="23"/>
      <c r="IM34" s="108"/>
      <c r="IN34" s="23"/>
      <c r="IO34" s="23"/>
      <c r="IP34" s="23"/>
      <c r="IQ34" s="23"/>
      <c r="IR34" s="23"/>
      <c r="IS34" s="23"/>
      <c r="IT34" s="3"/>
      <c r="IU34" s="22"/>
      <c r="IV34" s="11"/>
      <c r="IW34" s="23"/>
    </row>
    <row r="35" spans="1:257" ht="22.5" customHeight="1" thickBot="1" x14ac:dyDescent="0.3">
      <c r="A35" s="1054">
        <v>42324</v>
      </c>
      <c r="B35" s="1076" t="s">
        <v>186</v>
      </c>
      <c r="C35" s="252"/>
      <c r="D35" s="1068"/>
      <c r="E35" s="252"/>
      <c r="F35" s="252"/>
      <c r="G35" s="331"/>
      <c r="H35" s="252">
        <v>5550</v>
      </c>
      <c r="I35" s="252">
        <v>83</v>
      </c>
      <c r="J35" s="252"/>
      <c r="K35" s="2483"/>
      <c r="L35" s="13" t="s">
        <v>1515</v>
      </c>
      <c r="M35" s="22"/>
      <c r="N35" s="11"/>
      <c r="O35" s="23"/>
      <c r="P35" s="108"/>
      <c r="Q35" s="23"/>
      <c r="R35" s="23"/>
      <c r="S35" s="23"/>
      <c r="T35" s="23"/>
      <c r="U35" s="23"/>
      <c r="V35" s="23"/>
      <c r="W35" s="3"/>
      <c r="X35" s="22"/>
      <c r="Y35" s="11"/>
      <c r="Z35" s="23"/>
      <c r="AA35" s="108"/>
      <c r="AB35" s="23"/>
      <c r="AC35" s="23"/>
      <c r="AD35" s="23"/>
      <c r="AE35" s="23"/>
      <c r="AF35" s="23"/>
      <c r="AG35" s="23"/>
      <c r="AH35" s="3"/>
      <c r="AI35" s="22"/>
      <c r="AJ35" s="11"/>
      <c r="AK35" s="23"/>
      <c r="AL35" s="108"/>
      <c r="AM35" s="23"/>
      <c r="AN35" s="23"/>
      <c r="AO35" s="23"/>
      <c r="AP35" s="23"/>
      <c r="AQ35" s="23"/>
      <c r="AR35" s="23"/>
      <c r="AS35" s="3"/>
      <c r="AT35" s="22"/>
      <c r="AU35" s="11"/>
      <c r="AV35" s="23"/>
      <c r="AW35" s="108"/>
      <c r="AX35" s="23"/>
      <c r="AY35" s="23"/>
      <c r="AZ35" s="23"/>
      <c r="BA35" s="23"/>
      <c r="BB35" s="23"/>
      <c r="BC35" s="23"/>
      <c r="BD35" s="3"/>
      <c r="BE35" s="22"/>
      <c r="BF35" s="11"/>
      <c r="BG35" s="23"/>
      <c r="BH35" s="108"/>
      <c r="BI35" s="23"/>
      <c r="BJ35" s="23"/>
      <c r="BK35" s="23"/>
      <c r="BL35" s="23"/>
      <c r="BM35" s="23"/>
      <c r="BN35" s="23"/>
      <c r="BO35" s="3"/>
      <c r="BP35" s="22"/>
      <c r="BQ35" s="11"/>
      <c r="BR35" s="23"/>
      <c r="BS35" s="108"/>
      <c r="BT35" s="23"/>
      <c r="BU35" s="23"/>
      <c r="BV35" s="23"/>
      <c r="BW35" s="23"/>
      <c r="BX35" s="23"/>
      <c r="BY35" s="23"/>
      <c r="BZ35" s="3"/>
      <c r="CA35" s="22"/>
      <c r="CB35" s="11"/>
      <c r="CC35" s="23"/>
      <c r="CD35" s="108"/>
      <c r="CE35" s="23"/>
      <c r="CF35" s="23"/>
      <c r="CG35" s="23"/>
      <c r="CH35" s="23"/>
      <c r="CI35" s="23"/>
      <c r="CJ35" s="23"/>
      <c r="CK35" s="3"/>
      <c r="CL35" s="22"/>
      <c r="CM35" s="11"/>
      <c r="CN35" s="23"/>
      <c r="CO35" s="108"/>
      <c r="CP35" s="23"/>
      <c r="CQ35" s="23"/>
      <c r="CR35" s="23"/>
      <c r="CS35" s="23"/>
      <c r="CT35" s="23"/>
      <c r="CU35" s="23"/>
      <c r="CV35" s="3"/>
      <c r="CW35" s="22"/>
      <c r="CX35" s="11"/>
      <c r="CY35" s="23"/>
      <c r="CZ35" s="108"/>
      <c r="DA35" s="23"/>
      <c r="DB35" s="23"/>
      <c r="DC35" s="23"/>
      <c r="DD35" s="23"/>
      <c r="DE35" s="23"/>
      <c r="DF35" s="23"/>
      <c r="DG35" s="3"/>
      <c r="DH35" s="22"/>
      <c r="DI35" s="11"/>
      <c r="DJ35" s="23"/>
      <c r="DK35" s="108"/>
      <c r="DL35" s="23"/>
      <c r="DM35" s="23"/>
      <c r="DN35" s="23"/>
      <c r="DO35" s="23"/>
      <c r="DP35" s="23"/>
      <c r="DQ35" s="23"/>
      <c r="DR35" s="3"/>
      <c r="DS35" s="22"/>
      <c r="DT35" s="11"/>
      <c r="DU35" s="23"/>
      <c r="DV35" s="108"/>
      <c r="DW35" s="23"/>
      <c r="DX35" s="23"/>
      <c r="DY35" s="23"/>
      <c r="DZ35" s="23"/>
      <c r="EA35" s="23"/>
      <c r="EB35" s="23"/>
      <c r="EC35" s="3"/>
      <c r="ED35" s="22"/>
      <c r="EE35" s="11"/>
      <c r="EF35" s="23"/>
      <c r="EG35" s="108"/>
      <c r="EH35" s="23"/>
      <c r="EI35" s="23"/>
      <c r="EJ35" s="23"/>
      <c r="EK35" s="23"/>
      <c r="EL35" s="23"/>
      <c r="EM35" s="23"/>
      <c r="EN35" s="3"/>
      <c r="EO35" s="22"/>
      <c r="EP35" s="11"/>
      <c r="EQ35" s="23"/>
      <c r="ER35" s="108"/>
      <c r="ES35" s="23"/>
      <c r="ET35" s="23"/>
      <c r="EU35" s="23"/>
      <c r="EV35" s="23"/>
      <c r="EW35" s="23"/>
      <c r="EX35" s="23"/>
      <c r="EY35" s="3"/>
      <c r="EZ35" s="22"/>
      <c r="FA35" s="11"/>
      <c r="FB35" s="23"/>
      <c r="FC35" s="108"/>
      <c r="FD35" s="23"/>
      <c r="FE35" s="23"/>
      <c r="FF35" s="23"/>
      <c r="FG35" s="23"/>
      <c r="FH35" s="23"/>
      <c r="FI35" s="23"/>
      <c r="FJ35" s="3"/>
      <c r="FK35" s="22"/>
      <c r="FL35" s="11"/>
      <c r="FM35" s="23"/>
      <c r="FN35" s="108"/>
      <c r="FO35" s="23"/>
      <c r="FP35" s="23"/>
      <c r="FQ35" s="23"/>
      <c r="FR35" s="23"/>
      <c r="FS35" s="23"/>
      <c r="FT35" s="23"/>
      <c r="FU35" s="3"/>
      <c r="FV35" s="22"/>
      <c r="FW35" s="11"/>
      <c r="FX35" s="23"/>
      <c r="FY35" s="108"/>
      <c r="FZ35" s="23"/>
      <c r="GA35" s="23"/>
      <c r="GB35" s="23"/>
      <c r="GC35" s="23"/>
      <c r="GD35" s="23"/>
      <c r="GE35" s="23"/>
      <c r="GF35" s="3"/>
      <c r="GG35" s="22"/>
      <c r="GH35" s="11"/>
      <c r="GI35" s="23"/>
      <c r="GJ35" s="108"/>
      <c r="GK35" s="23"/>
      <c r="GL35" s="23"/>
      <c r="GM35" s="23"/>
      <c r="GN35" s="23"/>
      <c r="GO35" s="23"/>
      <c r="GP35" s="23"/>
      <c r="GQ35" s="3"/>
      <c r="GR35" s="22"/>
      <c r="GS35" s="11"/>
      <c r="GT35" s="23"/>
      <c r="GU35" s="108"/>
      <c r="GV35" s="23"/>
      <c r="GW35" s="23"/>
      <c r="GX35" s="23"/>
      <c r="GY35" s="23"/>
      <c r="GZ35" s="23"/>
      <c r="HA35" s="23"/>
      <c r="HB35" s="3"/>
      <c r="HC35" s="22"/>
      <c r="HD35" s="11"/>
      <c r="HE35" s="23"/>
      <c r="HF35" s="108"/>
      <c r="HG35" s="23"/>
      <c r="HH35" s="23"/>
      <c r="HI35" s="23"/>
      <c r="HJ35" s="23"/>
      <c r="HK35" s="23"/>
      <c r="HL35" s="23"/>
      <c r="HM35" s="3"/>
      <c r="HN35" s="22"/>
      <c r="HO35" s="11"/>
      <c r="HP35" s="23"/>
      <c r="HQ35" s="108"/>
      <c r="HR35" s="23"/>
      <c r="HS35" s="23"/>
      <c r="HT35" s="23"/>
      <c r="HU35" s="23"/>
      <c r="HV35" s="23"/>
      <c r="HW35" s="23"/>
      <c r="HX35" s="3"/>
      <c r="HY35" s="22"/>
      <c r="HZ35" s="11"/>
      <c r="IA35" s="23"/>
      <c r="IB35" s="108"/>
      <c r="IC35" s="23"/>
      <c r="ID35" s="23"/>
      <c r="IE35" s="23"/>
      <c r="IF35" s="23"/>
      <c r="IG35" s="23"/>
      <c r="IH35" s="23"/>
      <c r="II35" s="3"/>
      <c r="IJ35" s="22"/>
      <c r="IK35" s="11"/>
      <c r="IL35" s="23"/>
      <c r="IM35" s="108"/>
      <c r="IN35" s="23"/>
      <c r="IO35" s="23"/>
      <c r="IP35" s="23"/>
      <c r="IQ35" s="23"/>
      <c r="IR35" s="23"/>
      <c r="IS35" s="23"/>
      <c r="IT35" s="3"/>
      <c r="IU35" s="22"/>
      <c r="IV35" s="11"/>
      <c r="IW35" s="23"/>
    </row>
    <row r="36" spans="1:257" ht="51" customHeight="1" thickTop="1" x14ac:dyDescent="0.25">
      <c r="A36" s="39">
        <v>42427</v>
      </c>
      <c r="B36" s="40" t="s">
        <v>14</v>
      </c>
      <c r="C36" s="3595" t="s">
        <v>1640</v>
      </c>
      <c r="D36" s="3596"/>
      <c r="E36" s="3596"/>
      <c r="F36" s="3596"/>
      <c r="G36" s="3596"/>
      <c r="H36" s="3596"/>
      <c r="I36" s="3596"/>
      <c r="J36" s="3597"/>
      <c r="K36" s="2522"/>
      <c r="L36" s="73" t="s">
        <v>1638</v>
      </c>
      <c r="M36" s="22"/>
      <c r="N36" s="11"/>
      <c r="O36" s="23"/>
      <c r="P36" s="108"/>
      <c r="Q36" s="23"/>
      <c r="R36" s="23"/>
      <c r="S36" s="23"/>
      <c r="T36" s="23"/>
      <c r="U36" s="23"/>
      <c r="V36" s="23"/>
      <c r="W36" s="3"/>
      <c r="X36" s="22"/>
      <c r="Y36" s="11"/>
      <c r="Z36" s="23"/>
      <c r="AA36" s="108"/>
      <c r="AB36" s="23"/>
      <c r="AC36" s="23"/>
      <c r="AD36" s="23"/>
      <c r="AE36" s="23"/>
      <c r="AF36" s="23"/>
      <c r="AG36" s="23"/>
      <c r="AH36" s="3"/>
      <c r="AI36" s="22"/>
      <c r="AJ36" s="11"/>
      <c r="AK36" s="23"/>
      <c r="AL36" s="108"/>
      <c r="AM36" s="23"/>
      <c r="AN36" s="23"/>
      <c r="AO36" s="23"/>
      <c r="AP36" s="23"/>
      <c r="AQ36" s="23"/>
      <c r="AR36" s="23"/>
      <c r="AS36" s="3"/>
      <c r="AT36" s="22"/>
      <c r="AU36" s="11"/>
      <c r="AV36" s="23"/>
      <c r="AW36" s="108"/>
      <c r="AX36" s="23"/>
      <c r="AY36" s="23"/>
      <c r="AZ36" s="23"/>
      <c r="BA36" s="23"/>
      <c r="BB36" s="23"/>
      <c r="BC36" s="23"/>
      <c r="BD36" s="3"/>
      <c r="BE36" s="22"/>
      <c r="BF36" s="11"/>
      <c r="BG36" s="23"/>
      <c r="BH36" s="108"/>
      <c r="BI36" s="23"/>
      <c r="BJ36" s="23"/>
      <c r="BK36" s="23"/>
      <c r="BL36" s="23"/>
      <c r="BM36" s="23"/>
      <c r="BN36" s="23"/>
      <c r="BO36" s="3"/>
      <c r="BP36" s="22"/>
      <c r="BQ36" s="11"/>
      <c r="BR36" s="23"/>
      <c r="BS36" s="108"/>
      <c r="BT36" s="23"/>
      <c r="BU36" s="23"/>
      <c r="BV36" s="23"/>
      <c r="BW36" s="23"/>
      <c r="BX36" s="23"/>
      <c r="BY36" s="23"/>
      <c r="BZ36" s="3"/>
      <c r="CA36" s="22"/>
      <c r="CB36" s="11"/>
      <c r="CC36" s="23"/>
      <c r="CD36" s="108"/>
      <c r="CE36" s="23"/>
      <c r="CF36" s="23"/>
      <c r="CG36" s="23"/>
      <c r="CH36" s="23"/>
      <c r="CI36" s="23"/>
      <c r="CJ36" s="23"/>
      <c r="CK36" s="3"/>
      <c r="CL36" s="22"/>
      <c r="CM36" s="11"/>
      <c r="CN36" s="23"/>
      <c r="CO36" s="108"/>
      <c r="CP36" s="23"/>
      <c r="CQ36" s="23"/>
      <c r="CR36" s="23"/>
      <c r="CS36" s="23"/>
      <c r="CT36" s="23"/>
      <c r="CU36" s="23"/>
      <c r="CV36" s="3"/>
      <c r="CW36" s="22"/>
      <c r="CX36" s="11"/>
      <c r="CY36" s="23"/>
      <c r="CZ36" s="108"/>
      <c r="DA36" s="23"/>
      <c r="DB36" s="23"/>
      <c r="DC36" s="23"/>
      <c r="DD36" s="23"/>
      <c r="DE36" s="23"/>
      <c r="DF36" s="23"/>
      <c r="DG36" s="3"/>
      <c r="DH36" s="22"/>
      <c r="DI36" s="11"/>
      <c r="DJ36" s="23"/>
      <c r="DK36" s="108"/>
      <c r="DL36" s="23"/>
      <c r="DM36" s="23"/>
      <c r="DN36" s="23"/>
      <c r="DO36" s="23"/>
      <c r="DP36" s="23"/>
      <c r="DQ36" s="23"/>
      <c r="DR36" s="3"/>
      <c r="DS36" s="22"/>
      <c r="DT36" s="11"/>
      <c r="DU36" s="23"/>
      <c r="DV36" s="108"/>
      <c r="DW36" s="23"/>
      <c r="DX36" s="23"/>
      <c r="DY36" s="23"/>
      <c r="DZ36" s="23"/>
      <c r="EA36" s="23"/>
      <c r="EB36" s="23"/>
      <c r="EC36" s="3"/>
      <c r="ED36" s="22"/>
      <c r="EE36" s="11"/>
      <c r="EF36" s="23"/>
      <c r="EG36" s="108"/>
      <c r="EH36" s="23"/>
      <c r="EI36" s="23"/>
      <c r="EJ36" s="23"/>
      <c r="EK36" s="23"/>
      <c r="EL36" s="23"/>
      <c r="EM36" s="23"/>
      <c r="EN36" s="3"/>
      <c r="EO36" s="22"/>
      <c r="EP36" s="11"/>
      <c r="EQ36" s="23"/>
      <c r="ER36" s="108"/>
      <c r="ES36" s="23"/>
      <c r="ET36" s="23"/>
      <c r="EU36" s="23"/>
      <c r="EV36" s="23"/>
      <c r="EW36" s="23"/>
      <c r="EX36" s="23"/>
      <c r="EY36" s="3"/>
      <c r="EZ36" s="22"/>
      <c r="FA36" s="11"/>
      <c r="FB36" s="23"/>
      <c r="FC36" s="108"/>
      <c r="FD36" s="23"/>
      <c r="FE36" s="23"/>
      <c r="FF36" s="23"/>
      <c r="FG36" s="23"/>
      <c r="FH36" s="23"/>
      <c r="FI36" s="23"/>
      <c r="FJ36" s="3"/>
      <c r="FK36" s="22"/>
      <c r="FL36" s="11"/>
      <c r="FM36" s="23"/>
      <c r="FN36" s="108"/>
      <c r="FO36" s="23"/>
      <c r="FP36" s="23"/>
      <c r="FQ36" s="23"/>
      <c r="FR36" s="23"/>
      <c r="FS36" s="23"/>
      <c r="FT36" s="23"/>
      <c r="FU36" s="3"/>
      <c r="FV36" s="22"/>
      <c r="FW36" s="11"/>
      <c r="FX36" s="23"/>
      <c r="FY36" s="108"/>
      <c r="FZ36" s="23"/>
      <c r="GA36" s="23"/>
      <c r="GB36" s="23"/>
      <c r="GC36" s="23"/>
      <c r="GD36" s="23"/>
      <c r="GE36" s="23"/>
      <c r="GF36" s="3"/>
      <c r="GG36" s="22"/>
      <c r="GH36" s="11"/>
      <c r="GI36" s="23"/>
      <c r="GJ36" s="108"/>
      <c r="GK36" s="23"/>
      <c r="GL36" s="23"/>
      <c r="GM36" s="23"/>
      <c r="GN36" s="23"/>
      <c r="GO36" s="23"/>
      <c r="GP36" s="23"/>
      <c r="GQ36" s="3"/>
      <c r="GR36" s="22"/>
      <c r="GS36" s="11"/>
      <c r="GT36" s="23"/>
      <c r="GU36" s="108"/>
      <c r="GV36" s="23"/>
      <c r="GW36" s="23"/>
      <c r="GX36" s="23"/>
      <c r="GY36" s="23"/>
      <c r="GZ36" s="23"/>
      <c r="HA36" s="23"/>
      <c r="HB36" s="3"/>
      <c r="HC36" s="22"/>
      <c r="HD36" s="11"/>
      <c r="HE36" s="23"/>
      <c r="HF36" s="108"/>
      <c r="HG36" s="23"/>
      <c r="HH36" s="23"/>
      <c r="HI36" s="23"/>
      <c r="HJ36" s="23"/>
      <c r="HK36" s="23"/>
      <c r="HL36" s="23"/>
      <c r="HM36" s="3"/>
      <c r="HN36" s="22"/>
      <c r="HO36" s="11"/>
      <c r="HP36" s="23"/>
      <c r="HQ36" s="108"/>
      <c r="HR36" s="23"/>
      <c r="HS36" s="23"/>
      <c r="HT36" s="23"/>
      <c r="HU36" s="23"/>
      <c r="HV36" s="23"/>
      <c r="HW36" s="23"/>
      <c r="HX36" s="3"/>
      <c r="HY36" s="22"/>
      <c r="HZ36" s="11"/>
      <c r="IA36" s="23"/>
      <c r="IB36" s="108"/>
      <c r="IC36" s="23"/>
      <c r="ID36" s="23"/>
      <c r="IE36" s="23"/>
      <c r="IF36" s="23"/>
      <c r="IG36" s="23"/>
      <c r="IH36" s="23"/>
      <c r="II36" s="3"/>
      <c r="IJ36" s="22"/>
      <c r="IK36" s="11"/>
      <c r="IL36" s="23"/>
      <c r="IM36" s="108"/>
      <c r="IN36" s="23"/>
      <c r="IO36" s="23"/>
      <c r="IP36" s="23"/>
      <c r="IQ36" s="23"/>
      <c r="IR36" s="23"/>
      <c r="IS36" s="23"/>
      <c r="IT36" s="3"/>
      <c r="IU36" s="22"/>
      <c r="IV36" s="11"/>
      <c r="IW36" s="23"/>
    </row>
    <row r="37" spans="1:257" ht="22.5" customHeight="1" x14ac:dyDescent="0.25">
      <c r="A37" s="22">
        <v>42447</v>
      </c>
      <c r="B37" s="647" t="s">
        <v>26</v>
      </c>
      <c r="C37" s="4439" t="s">
        <v>1647</v>
      </c>
      <c r="D37" s="4440"/>
      <c r="E37" s="4440"/>
      <c r="F37" s="4440"/>
      <c r="G37" s="4440"/>
      <c r="H37" s="4440"/>
      <c r="I37" s="4440"/>
      <c r="J37" s="4441"/>
      <c r="K37" s="2669"/>
      <c r="M37" s="22"/>
      <c r="N37" s="11"/>
      <c r="O37" s="23"/>
      <c r="P37" s="108"/>
      <c r="Q37" s="23"/>
      <c r="R37" s="23"/>
      <c r="S37" s="23"/>
      <c r="T37" s="23"/>
      <c r="U37" s="23"/>
      <c r="V37" s="23"/>
      <c r="W37" s="3"/>
      <c r="X37" s="22"/>
      <c r="Y37" s="11"/>
      <c r="Z37" s="23"/>
      <c r="AA37" s="108"/>
      <c r="AB37" s="23"/>
      <c r="AC37" s="23"/>
      <c r="AD37" s="23"/>
      <c r="AE37" s="23"/>
      <c r="AF37" s="23"/>
      <c r="AG37" s="23"/>
      <c r="AH37" s="3"/>
      <c r="AI37" s="22"/>
      <c r="AJ37" s="11"/>
      <c r="AK37" s="23"/>
      <c r="AL37" s="108"/>
      <c r="AM37" s="23"/>
      <c r="AN37" s="23"/>
      <c r="AO37" s="23"/>
      <c r="AP37" s="23"/>
      <c r="AQ37" s="23"/>
      <c r="AR37" s="23"/>
      <c r="AS37" s="3"/>
      <c r="AT37" s="22"/>
      <c r="AU37" s="11"/>
      <c r="AV37" s="23"/>
      <c r="AW37" s="108"/>
      <c r="AX37" s="23"/>
      <c r="AY37" s="23"/>
      <c r="AZ37" s="23"/>
      <c r="BA37" s="23"/>
      <c r="BB37" s="23"/>
      <c r="BC37" s="23"/>
      <c r="BD37" s="3"/>
      <c r="BE37" s="22"/>
      <c r="BF37" s="11"/>
      <c r="BG37" s="23"/>
      <c r="BH37" s="108"/>
      <c r="BI37" s="23"/>
      <c r="BJ37" s="23"/>
      <c r="BK37" s="23"/>
      <c r="BL37" s="23"/>
      <c r="BM37" s="23"/>
      <c r="BN37" s="23"/>
      <c r="BO37" s="3"/>
      <c r="BP37" s="22"/>
      <c r="BQ37" s="11"/>
      <c r="BR37" s="23"/>
      <c r="BS37" s="108"/>
      <c r="BT37" s="23"/>
      <c r="BU37" s="23"/>
      <c r="BV37" s="23"/>
      <c r="BW37" s="23"/>
      <c r="BX37" s="23"/>
      <c r="BY37" s="23"/>
      <c r="BZ37" s="3"/>
      <c r="CA37" s="22"/>
      <c r="CB37" s="11"/>
      <c r="CC37" s="23"/>
      <c r="CD37" s="108"/>
      <c r="CE37" s="23"/>
      <c r="CF37" s="23"/>
      <c r="CG37" s="23"/>
      <c r="CH37" s="23"/>
      <c r="CI37" s="23"/>
      <c r="CJ37" s="23"/>
      <c r="CK37" s="3"/>
      <c r="CL37" s="22"/>
      <c r="CM37" s="11"/>
      <c r="CN37" s="23"/>
      <c r="CO37" s="108"/>
      <c r="CP37" s="23"/>
      <c r="CQ37" s="23"/>
      <c r="CR37" s="23"/>
      <c r="CS37" s="23"/>
      <c r="CT37" s="23"/>
      <c r="CU37" s="23"/>
      <c r="CV37" s="3"/>
      <c r="CW37" s="22"/>
      <c r="CX37" s="11"/>
      <c r="CY37" s="23"/>
      <c r="CZ37" s="108"/>
      <c r="DA37" s="23"/>
      <c r="DB37" s="23"/>
      <c r="DC37" s="23"/>
      <c r="DD37" s="23"/>
      <c r="DE37" s="23"/>
      <c r="DF37" s="23"/>
      <c r="DG37" s="3"/>
      <c r="DH37" s="22"/>
      <c r="DI37" s="11"/>
      <c r="DJ37" s="23"/>
      <c r="DK37" s="108"/>
      <c r="DL37" s="23"/>
      <c r="DM37" s="23"/>
      <c r="DN37" s="23"/>
      <c r="DO37" s="23"/>
      <c r="DP37" s="23"/>
      <c r="DQ37" s="23"/>
      <c r="DR37" s="3"/>
      <c r="DS37" s="22"/>
      <c r="DT37" s="11"/>
      <c r="DU37" s="23"/>
      <c r="DV37" s="108"/>
      <c r="DW37" s="23"/>
      <c r="DX37" s="23"/>
      <c r="DY37" s="23"/>
      <c r="DZ37" s="23"/>
      <c r="EA37" s="23"/>
      <c r="EB37" s="23"/>
      <c r="EC37" s="3"/>
      <c r="ED37" s="22"/>
      <c r="EE37" s="11"/>
      <c r="EF37" s="23"/>
      <c r="EG37" s="108"/>
      <c r="EH37" s="23"/>
      <c r="EI37" s="23"/>
      <c r="EJ37" s="23"/>
      <c r="EK37" s="23"/>
      <c r="EL37" s="23"/>
      <c r="EM37" s="23"/>
      <c r="EN37" s="3"/>
      <c r="EO37" s="22"/>
      <c r="EP37" s="11"/>
      <c r="EQ37" s="23"/>
      <c r="ER37" s="108"/>
      <c r="ES37" s="23"/>
      <c r="ET37" s="23"/>
      <c r="EU37" s="23"/>
      <c r="EV37" s="23"/>
      <c r="EW37" s="23"/>
      <c r="EX37" s="23"/>
      <c r="EY37" s="3"/>
      <c r="EZ37" s="22"/>
      <c r="FA37" s="11"/>
      <c r="FB37" s="23"/>
      <c r="FC37" s="108"/>
      <c r="FD37" s="23"/>
      <c r="FE37" s="23"/>
      <c r="FF37" s="23"/>
      <c r="FG37" s="23"/>
      <c r="FH37" s="23"/>
      <c r="FI37" s="23"/>
      <c r="FJ37" s="3"/>
      <c r="FK37" s="22"/>
      <c r="FL37" s="11"/>
      <c r="FM37" s="23"/>
      <c r="FN37" s="108"/>
      <c r="FO37" s="23"/>
      <c r="FP37" s="23"/>
      <c r="FQ37" s="23"/>
      <c r="FR37" s="23"/>
      <c r="FS37" s="23"/>
      <c r="FT37" s="23"/>
      <c r="FU37" s="3"/>
      <c r="FV37" s="22"/>
      <c r="FW37" s="11"/>
      <c r="FX37" s="23"/>
      <c r="FY37" s="108"/>
      <c r="FZ37" s="23"/>
      <c r="GA37" s="23"/>
      <c r="GB37" s="23"/>
      <c r="GC37" s="23"/>
      <c r="GD37" s="23"/>
      <c r="GE37" s="23"/>
      <c r="GF37" s="3"/>
      <c r="GG37" s="22"/>
      <c r="GH37" s="11"/>
      <c r="GI37" s="23"/>
      <c r="GJ37" s="108"/>
      <c r="GK37" s="23"/>
      <c r="GL37" s="23"/>
      <c r="GM37" s="23"/>
      <c r="GN37" s="23"/>
      <c r="GO37" s="23"/>
      <c r="GP37" s="23"/>
      <c r="GQ37" s="3"/>
      <c r="GR37" s="22"/>
      <c r="GS37" s="11"/>
      <c r="GT37" s="23"/>
      <c r="GU37" s="108"/>
      <c r="GV37" s="23"/>
      <c r="GW37" s="23"/>
      <c r="GX37" s="23"/>
      <c r="GY37" s="23"/>
      <c r="GZ37" s="23"/>
      <c r="HA37" s="23"/>
      <c r="HB37" s="3"/>
      <c r="HC37" s="22"/>
      <c r="HD37" s="11"/>
      <c r="HE37" s="23"/>
      <c r="HF37" s="108"/>
      <c r="HG37" s="23"/>
      <c r="HH37" s="23"/>
      <c r="HI37" s="23"/>
      <c r="HJ37" s="23"/>
      <c r="HK37" s="23"/>
      <c r="HL37" s="23"/>
      <c r="HM37" s="3"/>
      <c r="HN37" s="22"/>
      <c r="HO37" s="11"/>
      <c r="HP37" s="23"/>
      <c r="HQ37" s="108"/>
      <c r="HR37" s="23"/>
      <c r="HS37" s="23"/>
      <c r="HT37" s="23"/>
      <c r="HU37" s="23"/>
      <c r="HV37" s="23"/>
      <c r="HW37" s="23"/>
      <c r="HX37" s="3"/>
      <c r="HY37" s="22"/>
      <c r="HZ37" s="11"/>
      <c r="IA37" s="23"/>
      <c r="IB37" s="108"/>
      <c r="IC37" s="23"/>
      <c r="ID37" s="23"/>
      <c r="IE37" s="23"/>
      <c r="IF37" s="23"/>
      <c r="IG37" s="23"/>
      <c r="IH37" s="23"/>
      <c r="II37" s="3"/>
      <c r="IJ37" s="22"/>
      <c r="IK37" s="11"/>
      <c r="IL37" s="23"/>
      <c r="IM37" s="108"/>
      <c r="IN37" s="23"/>
      <c r="IO37" s="23"/>
      <c r="IP37" s="23"/>
      <c r="IQ37" s="23"/>
      <c r="IR37" s="23"/>
      <c r="IS37" s="23"/>
      <c r="IT37" s="3"/>
      <c r="IU37" s="22"/>
      <c r="IV37" s="11"/>
      <c r="IW37" s="23"/>
    </row>
    <row r="38" spans="1:257" ht="22.5" customHeight="1" x14ac:dyDescent="0.25">
      <c r="A38" s="658">
        <v>42454</v>
      </c>
      <c r="B38" s="657" t="s">
        <v>12</v>
      </c>
      <c r="C38" s="256">
        <v>165</v>
      </c>
      <c r="D38" s="257">
        <f>+C38*(100-E38)/100</f>
        <v>132</v>
      </c>
      <c r="E38" s="256">
        <v>20</v>
      </c>
      <c r="F38" s="256"/>
      <c r="G38" s="256">
        <v>30</v>
      </c>
      <c r="H38" s="256"/>
      <c r="I38" s="256"/>
      <c r="J38" s="256"/>
      <c r="K38" s="2550"/>
      <c r="L38" s="38" t="s">
        <v>1657</v>
      </c>
      <c r="M38" s="22"/>
      <c r="N38" s="11"/>
      <c r="O38" s="23"/>
      <c r="P38" s="108"/>
      <c r="Q38" s="23"/>
      <c r="R38" s="23"/>
      <c r="S38" s="23"/>
      <c r="T38" s="23"/>
      <c r="U38" s="23"/>
      <c r="V38" s="23"/>
      <c r="W38" s="3"/>
      <c r="X38" s="22"/>
      <c r="Y38" s="11"/>
      <c r="Z38" s="23"/>
      <c r="AA38" s="108"/>
      <c r="AB38" s="23"/>
      <c r="AC38" s="23"/>
      <c r="AD38" s="23"/>
      <c r="AE38" s="23"/>
      <c r="AF38" s="23"/>
      <c r="AG38" s="23"/>
      <c r="AH38" s="3"/>
      <c r="AI38" s="22"/>
      <c r="AJ38" s="11"/>
      <c r="AK38" s="23"/>
      <c r="AL38" s="108"/>
      <c r="AM38" s="23"/>
      <c r="AN38" s="23"/>
      <c r="AO38" s="23"/>
      <c r="AP38" s="23"/>
      <c r="AQ38" s="23"/>
      <c r="AR38" s="23"/>
      <c r="AS38" s="3"/>
      <c r="AT38" s="22"/>
      <c r="AU38" s="11"/>
      <c r="AV38" s="23"/>
      <c r="AW38" s="108"/>
      <c r="AX38" s="23"/>
      <c r="AY38" s="23"/>
      <c r="AZ38" s="23"/>
      <c r="BA38" s="23"/>
      <c r="BB38" s="23"/>
      <c r="BC38" s="23"/>
      <c r="BD38" s="3"/>
      <c r="BE38" s="22"/>
      <c r="BF38" s="11"/>
      <c r="BG38" s="23"/>
      <c r="BH38" s="108"/>
      <c r="BI38" s="23"/>
      <c r="BJ38" s="23"/>
      <c r="BK38" s="23"/>
      <c r="BL38" s="23"/>
      <c r="BM38" s="23"/>
      <c r="BN38" s="23"/>
      <c r="BO38" s="3"/>
      <c r="BP38" s="22"/>
      <c r="BQ38" s="11"/>
      <c r="BR38" s="23"/>
      <c r="BS38" s="108"/>
      <c r="BT38" s="23"/>
      <c r="BU38" s="23"/>
      <c r="BV38" s="23"/>
      <c r="BW38" s="23"/>
      <c r="BX38" s="23"/>
      <c r="BY38" s="23"/>
      <c r="BZ38" s="3"/>
      <c r="CA38" s="22"/>
      <c r="CB38" s="11"/>
      <c r="CC38" s="23"/>
      <c r="CD38" s="108"/>
      <c r="CE38" s="23"/>
      <c r="CF38" s="23"/>
      <c r="CG38" s="23"/>
      <c r="CH38" s="23"/>
      <c r="CI38" s="23"/>
      <c r="CJ38" s="23"/>
      <c r="CK38" s="3"/>
      <c r="CL38" s="22"/>
      <c r="CM38" s="11"/>
      <c r="CN38" s="23"/>
      <c r="CO38" s="108"/>
      <c r="CP38" s="23"/>
      <c r="CQ38" s="23"/>
      <c r="CR38" s="23"/>
      <c r="CS38" s="23"/>
      <c r="CT38" s="23"/>
      <c r="CU38" s="23"/>
      <c r="CV38" s="3"/>
      <c r="CW38" s="22"/>
      <c r="CX38" s="11"/>
      <c r="CY38" s="23"/>
      <c r="CZ38" s="108"/>
      <c r="DA38" s="23"/>
      <c r="DB38" s="23"/>
      <c r="DC38" s="23"/>
      <c r="DD38" s="23"/>
      <c r="DE38" s="23"/>
      <c r="DF38" s="23"/>
      <c r="DG38" s="3"/>
      <c r="DH38" s="22"/>
      <c r="DI38" s="11"/>
      <c r="DJ38" s="23"/>
      <c r="DK38" s="108"/>
      <c r="DL38" s="23"/>
      <c r="DM38" s="23"/>
      <c r="DN38" s="23"/>
      <c r="DO38" s="23"/>
      <c r="DP38" s="23"/>
      <c r="DQ38" s="23"/>
      <c r="DR38" s="3"/>
      <c r="DS38" s="22"/>
      <c r="DT38" s="11"/>
      <c r="DU38" s="23"/>
      <c r="DV38" s="108"/>
      <c r="DW38" s="23"/>
      <c r="DX38" s="23"/>
      <c r="DY38" s="23"/>
      <c r="DZ38" s="23"/>
      <c r="EA38" s="23"/>
      <c r="EB38" s="23"/>
      <c r="EC38" s="3"/>
      <c r="ED38" s="22"/>
      <c r="EE38" s="11"/>
      <c r="EF38" s="23"/>
      <c r="EG38" s="108"/>
      <c r="EH38" s="23"/>
      <c r="EI38" s="23"/>
      <c r="EJ38" s="23"/>
      <c r="EK38" s="23"/>
      <c r="EL38" s="23"/>
      <c r="EM38" s="23"/>
      <c r="EN38" s="3"/>
      <c r="EO38" s="22"/>
      <c r="EP38" s="11"/>
      <c r="EQ38" s="23"/>
      <c r="ER38" s="108"/>
      <c r="ES38" s="23"/>
      <c r="ET38" s="23"/>
      <c r="EU38" s="23"/>
      <c r="EV38" s="23"/>
      <c r="EW38" s="23"/>
      <c r="EX38" s="23"/>
      <c r="EY38" s="3"/>
      <c r="EZ38" s="22"/>
      <c r="FA38" s="11"/>
      <c r="FB38" s="23"/>
      <c r="FC38" s="108"/>
      <c r="FD38" s="23"/>
      <c r="FE38" s="23"/>
      <c r="FF38" s="23"/>
      <c r="FG38" s="23"/>
      <c r="FH38" s="23"/>
      <c r="FI38" s="23"/>
      <c r="FJ38" s="3"/>
      <c r="FK38" s="22"/>
      <c r="FL38" s="11"/>
      <c r="FM38" s="23"/>
      <c r="FN38" s="108"/>
      <c r="FO38" s="23"/>
      <c r="FP38" s="23"/>
      <c r="FQ38" s="23"/>
      <c r="FR38" s="23"/>
      <c r="FS38" s="23"/>
      <c r="FT38" s="23"/>
      <c r="FU38" s="3"/>
      <c r="FV38" s="22"/>
      <c r="FW38" s="11"/>
      <c r="FX38" s="23"/>
      <c r="FY38" s="108"/>
      <c r="FZ38" s="23"/>
      <c r="GA38" s="23"/>
      <c r="GB38" s="23"/>
      <c r="GC38" s="23"/>
      <c r="GD38" s="23"/>
      <c r="GE38" s="23"/>
      <c r="GF38" s="3"/>
      <c r="GG38" s="22"/>
      <c r="GH38" s="11"/>
      <c r="GI38" s="23"/>
      <c r="GJ38" s="108"/>
      <c r="GK38" s="23"/>
      <c r="GL38" s="23"/>
      <c r="GM38" s="23"/>
      <c r="GN38" s="23"/>
      <c r="GO38" s="23"/>
      <c r="GP38" s="23"/>
      <c r="GQ38" s="3"/>
      <c r="GR38" s="22"/>
      <c r="GS38" s="11"/>
      <c r="GT38" s="23"/>
      <c r="GU38" s="108"/>
      <c r="GV38" s="23"/>
      <c r="GW38" s="23"/>
      <c r="GX38" s="23"/>
      <c r="GY38" s="23"/>
      <c r="GZ38" s="23"/>
      <c r="HA38" s="23"/>
      <c r="HB38" s="3"/>
      <c r="HC38" s="22"/>
      <c r="HD38" s="11"/>
      <c r="HE38" s="23"/>
      <c r="HF38" s="108"/>
      <c r="HG38" s="23"/>
      <c r="HH38" s="23"/>
      <c r="HI38" s="23"/>
      <c r="HJ38" s="23"/>
      <c r="HK38" s="23"/>
      <c r="HL38" s="23"/>
      <c r="HM38" s="3"/>
      <c r="HN38" s="22"/>
      <c r="HO38" s="11"/>
      <c r="HP38" s="23"/>
      <c r="HQ38" s="108"/>
      <c r="HR38" s="23"/>
      <c r="HS38" s="23"/>
      <c r="HT38" s="23"/>
      <c r="HU38" s="23"/>
      <c r="HV38" s="23"/>
      <c r="HW38" s="23"/>
      <c r="HX38" s="3"/>
      <c r="HY38" s="22"/>
      <c r="HZ38" s="11"/>
      <c r="IA38" s="23"/>
      <c r="IB38" s="108"/>
      <c r="IC38" s="23"/>
      <c r="ID38" s="23"/>
      <c r="IE38" s="23"/>
      <c r="IF38" s="23"/>
      <c r="IG38" s="23"/>
      <c r="IH38" s="23"/>
      <c r="II38" s="3"/>
      <c r="IJ38" s="22"/>
      <c r="IK38" s="11"/>
      <c r="IL38" s="23"/>
      <c r="IM38" s="108"/>
      <c r="IN38" s="23"/>
      <c r="IO38" s="23"/>
      <c r="IP38" s="23"/>
      <c r="IQ38" s="23"/>
      <c r="IR38" s="23"/>
      <c r="IS38" s="23"/>
      <c r="IT38" s="3"/>
      <c r="IU38" s="22"/>
      <c r="IV38" s="11"/>
      <c r="IW38" s="23"/>
    </row>
    <row r="39" spans="1:257" ht="21.75" customHeight="1" x14ac:dyDescent="0.25">
      <c r="A39" s="22">
        <v>42459</v>
      </c>
      <c r="B39" s="660" t="s">
        <v>186</v>
      </c>
      <c r="C39" s="410"/>
      <c r="D39" s="407"/>
      <c r="E39" s="410"/>
      <c r="F39" s="410"/>
      <c r="G39" s="410"/>
      <c r="H39" s="3482" t="s">
        <v>334</v>
      </c>
      <c r="I39" s="3483"/>
      <c r="J39" s="410"/>
      <c r="K39" s="2471"/>
      <c r="L39" s="3" t="s">
        <v>40</v>
      </c>
      <c r="M39" s="22"/>
      <c r="N39" s="11"/>
      <c r="O39" s="23"/>
      <c r="P39" s="108"/>
      <c r="Q39" s="23"/>
      <c r="R39" s="23"/>
      <c r="S39" s="23"/>
      <c r="T39" s="23"/>
      <c r="U39" s="23"/>
      <c r="V39" s="23"/>
      <c r="W39" s="3"/>
      <c r="X39" s="22"/>
      <c r="Y39" s="11"/>
      <c r="Z39" s="23"/>
      <c r="AA39" s="108"/>
      <c r="AB39" s="23"/>
      <c r="AC39" s="23"/>
      <c r="AD39" s="23"/>
      <c r="AE39" s="23"/>
      <c r="AF39" s="23"/>
      <c r="AG39" s="23"/>
      <c r="AH39" s="3"/>
      <c r="AI39" s="22"/>
      <c r="AJ39" s="11"/>
      <c r="AK39" s="23"/>
      <c r="AL39" s="108"/>
      <c r="AM39" s="23"/>
      <c r="AN39" s="23"/>
      <c r="AO39" s="23"/>
      <c r="AP39" s="23"/>
      <c r="AQ39" s="23"/>
      <c r="AR39" s="23"/>
      <c r="AS39" s="3"/>
      <c r="AT39" s="22"/>
      <c r="AU39" s="11"/>
      <c r="AV39" s="23"/>
      <c r="AW39" s="108"/>
      <c r="AX39" s="23"/>
      <c r="AY39" s="23"/>
      <c r="AZ39" s="23"/>
      <c r="BA39" s="23"/>
      <c r="BB39" s="23"/>
      <c r="BC39" s="23"/>
      <c r="BD39" s="3"/>
      <c r="BE39" s="22"/>
      <c r="BF39" s="11"/>
      <c r="BG39" s="23"/>
      <c r="BH39" s="108"/>
      <c r="BI39" s="23"/>
      <c r="BJ39" s="23"/>
      <c r="BK39" s="23"/>
      <c r="BL39" s="23"/>
      <c r="BM39" s="23"/>
      <c r="BN39" s="23"/>
      <c r="BO39" s="3"/>
      <c r="BP39" s="22"/>
      <c r="BQ39" s="11"/>
      <c r="BR39" s="23"/>
      <c r="BS39" s="108"/>
      <c r="BT39" s="23"/>
      <c r="BU39" s="23"/>
      <c r="BV39" s="23"/>
      <c r="BW39" s="23"/>
      <c r="BX39" s="23"/>
      <c r="BY39" s="23"/>
      <c r="BZ39" s="3"/>
      <c r="CA39" s="22"/>
      <c r="CB39" s="11"/>
      <c r="CC39" s="23"/>
      <c r="CD39" s="108"/>
      <c r="CE39" s="23"/>
      <c r="CF39" s="23"/>
      <c r="CG39" s="23"/>
      <c r="CH39" s="23"/>
      <c r="CI39" s="23"/>
      <c r="CJ39" s="23"/>
      <c r="CK39" s="3"/>
      <c r="CL39" s="22"/>
      <c r="CM39" s="11"/>
      <c r="CN39" s="23"/>
      <c r="CO39" s="108"/>
      <c r="CP39" s="23"/>
      <c r="CQ39" s="23"/>
      <c r="CR39" s="23"/>
      <c r="CS39" s="23"/>
      <c r="CT39" s="23"/>
      <c r="CU39" s="23"/>
      <c r="CV39" s="3"/>
      <c r="CW39" s="22"/>
      <c r="CX39" s="11"/>
      <c r="CY39" s="23"/>
      <c r="CZ39" s="108"/>
      <c r="DA39" s="23"/>
      <c r="DB39" s="23"/>
      <c r="DC39" s="23"/>
      <c r="DD39" s="23"/>
      <c r="DE39" s="23"/>
      <c r="DF39" s="23"/>
      <c r="DG39" s="3"/>
      <c r="DH39" s="22"/>
      <c r="DI39" s="11"/>
      <c r="DJ39" s="23"/>
      <c r="DK39" s="108"/>
      <c r="DL39" s="23"/>
      <c r="DM39" s="23"/>
      <c r="DN39" s="23"/>
      <c r="DO39" s="23"/>
      <c r="DP39" s="23"/>
      <c r="DQ39" s="23"/>
      <c r="DR39" s="3"/>
      <c r="DS39" s="22"/>
      <c r="DT39" s="11"/>
      <c r="DU39" s="23"/>
      <c r="DV39" s="108"/>
      <c r="DW39" s="23"/>
      <c r="DX39" s="23"/>
      <c r="DY39" s="23"/>
      <c r="DZ39" s="23"/>
      <c r="EA39" s="23"/>
      <c r="EB39" s="23"/>
      <c r="EC39" s="3"/>
      <c r="ED39" s="22"/>
      <c r="EE39" s="11"/>
      <c r="EF39" s="23"/>
      <c r="EG39" s="108"/>
      <c r="EH39" s="23"/>
      <c r="EI39" s="23"/>
      <c r="EJ39" s="23"/>
      <c r="EK39" s="23"/>
      <c r="EL39" s="23"/>
      <c r="EM39" s="23"/>
      <c r="EN39" s="3"/>
      <c r="EO39" s="22"/>
      <c r="EP39" s="11"/>
      <c r="EQ39" s="23"/>
      <c r="ER39" s="108"/>
      <c r="ES39" s="23"/>
      <c r="ET39" s="23"/>
      <c r="EU39" s="23"/>
      <c r="EV39" s="23"/>
      <c r="EW39" s="23"/>
      <c r="EX39" s="23"/>
      <c r="EY39" s="3"/>
      <c r="EZ39" s="22"/>
      <c r="FA39" s="11"/>
      <c r="FB39" s="23"/>
      <c r="FC39" s="108"/>
      <c r="FD39" s="23"/>
      <c r="FE39" s="23"/>
      <c r="FF39" s="23"/>
      <c r="FG39" s="23"/>
      <c r="FH39" s="23"/>
      <c r="FI39" s="23"/>
      <c r="FJ39" s="3"/>
      <c r="FK39" s="22"/>
      <c r="FL39" s="11"/>
      <c r="FM39" s="23"/>
      <c r="FN39" s="108"/>
      <c r="FO39" s="23"/>
      <c r="FP39" s="23"/>
      <c r="FQ39" s="23"/>
      <c r="FR39" s="23"/>
      <c r="FS39" s="23"/>
      <c r="FT39" s="23"/>
      <c r="FU39" s="3"/>
      <c r="FV39" s="22"/>
      <c r="FW39" s="11"/>
      <c r="FX39" s="23"/>
      <c r="FY39" s="108"/>
      <c r="FZ39" s="23"/>
      <c r="GA39" s="23"/>
      <c r="GB39" s="23"/>
      <c r="GC39" s="23"/>
      <c r="GD39" s="23"/>
      <c r="GE39" s="23"/>
      <c r="GF39" s="3"/>
      <c r="GG39" s="22"/>
      <c r="GH39" s="11"/>
      <c r="GI39" s="23"/>
      <c r="GJ39" s="108"/>
      <c r="GK39" s="23"/>
      <c r="GL39" s="23"/>
      <c r="GM39" s="23"/>
      <c r="GN39" s="23"/>
      <c r="GO39" s="23"/>
      <c r="GP39" s="23"/>
      <c r="GQ39" s="3"/>
      <c r="GR39" s="22"/>
      <c r="GS39" s="11"/>
      <c r="GT39" s="23"/>
      <c r="GU39" s="108"/>
      <c r="GV39" s="23"/>
      <c r="GW39" s="23"/>
      <c r="GX39" s="23"/>
      <c r="GY39" s="23"/>
      <c r="GZ39" s="23"/>
      <c r="HA39" s="23"/>
      <c r="HB39" s="3"/>
      <c r="HC39" s="22"/>
      <c r="HD39" s="11"/>
      <c r="HE39" s="23"/>
      <c r="HF39" s="108"/>
      <c r="HG39" s="23"/>
      <c r="HH39" s="23"/>
      <c r="HI39" s="23"/>
      <c r="HJ39" s="23"/>
      <c r="HK39" s="23"/>
      <c r="HL39" s="23"/>
      <c r="HM39" s="3"/>
      <c r="HN39" s="22"/>
      <c r="HO39" s="11"/>
      <c r="HP39" s="23"/>
      <c r="HQ39" s="108"/>
      <c r="HR39" s="23"/>
      <c r="HS39" s="23"/>
      <c r="HT39" s="23"/>
      <c r="HU39" s="23"/>
      <c r="HV39" s="23"/>
      <c r="HW39" s="23"/>
      <c r="HX39" s="3"/>
      <c r="HY39" s="22"/>
      <c r="HZ39" s="11"/>
      <c r="IA39" s="23"/>
      <c r="IB39" s="108"/>
      <c r="IC39" s="23"/>
      <c r="ID39" s="23"/>
      <c r="IE39" s="23"/>
      <c r="IF39" s="23"/>
      <c r="IG39" s="23"/>
      <c r="IH39" s="23"/>
      <c r="II39" s="3"/>
      <c r="IJ39" s="22"/>
      <c r="IK39" s="11"/>
      <c r="IL39" s="23"/>
      <c r="IM39" s="108"/>
      <c r="IN39" s="23"/>
      <c r="IO39" s="23"/>
      <c r="IP39" s="23"/>
      <c r="IQ39" s="23"/>
      <c r="IR39" s="23"/>
      <c r="IS39" s="23"/>
      <c r="IT39" s="3"/>
      <c r="IU39" s="22"/>
      <c r="IV39" s="11"/>
      <c r="IW39" s="23"/>
    </row>
    <row r="40" spans="1:257" ht="20.100000000000001" customHeight="1" x14ac:dyDescent="0.25">
      <c r="A40" s="22">
        <v>42463</v>
      </c>
      <c r="B40" s="663" t="s">
        <v>12</v>
      </c>
      <c r="C40" s="410">
        <v>75</v>
      </c>
      <c r="D40" s="407">
        <f>+C40*(100-E40)/100</f>
        <v>60</v>
      </c>
      <c r="E40" s="410">
        <v>20</v>
      </c>
      <c r="F40" s="410"/>
      <c r="G40" s="410">
        <v>80</v>
      </c>
      <c r="H40" s="410"/>
      <c r="I40" s="410"/>
      <c r="J40" s="410"/>
      <c r="K40" s="2471"/>
      <c r="L40" s="3" t="s">
        <v>1696</v>
      </c>
      <c r="M40" s="22"/>
      <c r="N40" s="11"/>
      <c r="O40" s="23"/>
      <c r="P40" s="108"/>
      <c r="Q40" s="23"/>
      <c r="R40" s="23"/>
      <c r="S40" s="23"/>
      <c r="T40" s="23"/>
      <c r="U40" s="23"/>
      <c r="V40" s="23"/>
      <c r="W40" s="3"/>
      <c r="X40" s="22"/>
      <c r="Y40" s="11"/>
      <c r="Z40" s="23"/>
      <c r="AA40" s="108"/>
      <c r="AB40" s="23"/>
      <c r="AC40" s="23"/>
      <c r="AD40" s="23"/>
      <c r="AE40" s="23"/>
      <c r="AF40" s="23"/>
      <c r="AG40" s="23"/>
      <c r="AH40" s="3"/>
      <c r="AI40" s="22"/>
      <c r="AJ40" s="11"/>
      <c r="AK40" s="23"/>
      <c r="AL40" s="108"/>
      <c r="AM40" s="23"/>
      <c r="AN40" s="23"/>
      <c r="AO40" s="23"/>
      <c r="AP40" s="23"/>
      <c r="AQ40" s="23"/>
      <c r="AR40" s="23"/>
      <c r="AS40" s="3"/>
      <c r="AT40" s="22"/>
      <c r="AU40" s="11"/>
      <c r="AV40" s="23"/>
      <c r="AW40" s="108"/>
      <c r="AX40" s="23"/>
      <c r="AY40" s="23"/>
      <c r="AZ40" s="23"/>
      <c r="BA40" s="23"/>
      <c r="BB40" s="23"/>
      <c r="BC40" s="23"/>
      <c r="BD40" s="3"/>
      <c r="BE40" s="22"/>
      <c r="BF40" s="11"/>
      <c r="BG40" s="23"/>
      <c r="BH40" s="108"/>
      <c r="BI40" s="23"/>
      <c r="BJ40" s="23"/>
      <c r="BK40" s="23"/>
      <c r="BL40" s="23"/>
      <c r="BM40" s="23"/>
      <c r="BN40" s="23"/>
      <c r="BO40" s="3"/>
      <c r="BP40" s="22"/>
      <c r="BQ40" s="11"/>
      <c r="BR40" s="23"/>
      <c r="BS40" s="108"/>
      <c r="BT40" s="23"/>
      <c r="BU40" s="23"/>
      <c r="BV40" s="23"/>
      <c r="BW40" s="23"/>
      <c r="BX40" s="23"/>
      <c r="BY40" s="23"/>
      <c r="BZ40" s="3"/>
      <c r="CA40" s="22"/>
      <c r="CB40" s="11"/>
      <c r="CC40" s="23"/>
      <c r="CD40" s="108"/>
      <c r="CE40" s="23"/>
      <c r="CF40" s="23"/>
      <c r="CG40" s="23"/>
      <c r="CH40" s="23"/>
      <c r="CI40" s="23"/>
      <c r="CJ40" s="23"/>
      <c r="CK40" s="3"/>
      <c r="CL40" s="22"/>
      <c r="CM40" s="11"/>
      <c r="CN40" s="23"/>
      <c r="CO40" s="108"/>
      <c r="CP40" s="23"/>
      <c r="CQ40" s="23"/>
      <c r="CR40" s="23"/>
      <c r="CS40" s="23"/>
      <c r="CT40" s="23"/>
      <c r="CU40" s="23"/>
      <c r="CV40" s="3"/>
      <c r="CW40" s="22"/>
      <c r="CX40" s="11"/>
      <c r="CY40" s="23"/>
      <c r="CZ40" s="108"/>
      <c r="DA40" s="23"/>
      <c r="DB40" s="23"/>
      <c r="DC40" s="23"/>
      <c r="DD40" s="23"/>
      <c r="DE40" s="23"/>
      <c r="DF40" s="23"/>
      <c r="DG40" s="3"/>
      <c r="DH40" s="22"/>
      <c r="DI40" s="11"/>
      <c r="DJ40" s="23"/>
      <c r="DK40" s="108"/>
      <c r="DL40" s="23"/>
      <c r="DM40" s="23"/>
      <c r="DN40" s="23"/>
      <c r="DO40" s="23"/>
      <c r="DP40" s="23"/>
      <c r="DQ40" s="23"/>
      <c r="DR40" s="3"/>
      <c r="DS40" s="22"/>
      <c r="DT40" s="11"/>
      <c r="DU40" s="23"/>
      <c r="DV40" s="108"/>
      <c r="DW40" s="23"/>
      <c r="DX40" s="23"/>
      <c r="DY40" s="23"/>
      <c r="DZ40" s="23"/>
      <c r="EA40" s="23"/>
      <c r="EB40" s="23"/>
      <c r="EC40" s="3"/>
      <c r="ED40" s="22"/>
      <c r="EE40" s="11"/>
      <c r="EF40" s="23"/>
      <c r="EG40" s="108"/>
      <c r="EH40" s="23"/>
      <c r="EI40" s="23"/>
      <c r="EJ40" s="23"/>
      <c r="EK40" s="23"/>
      <c r="EL40" s="23"/>
      <c r="EM40" s="23"/>
      <c r="EN40" s="3"/>
      <c r="EO40" s="22"/>
      <c r="EP40" s="11"/>
      <c r="EQ40" s="23"/>
      <c r="ER40" s="108"/>
      <c r="ES40" s="23"/>
      <c r="ET40" s="23"/>
      <c r="EU40" s="23"/>
      <c r="EV40" s="23"/>
      <c r="EW40" s="23"/>
      <c r="EX40" s="23"/>
      <c r="EY40" s="3"/>
      <c r="EZ40" s="22"/>
      <c r="FA40" s="11"/>
      <c r="FB40" s="23"/>
      <c r="FC40" s="108"/>
      <c r="FD40" s="23"/>
      <c r="FE40" s="23"/>
      <c r="FF40" s="23"/>
      <c r="FG40" s="23"/>
      <c r="FH40" s="23"/>
      <c r="FI40" s="23"/>
      <c r="FJ40" s="3"/>
      <c r="FK40" s="22"/>
      <c r="FL40" s="11"/>
      <c r="FM40" s="23"/>
      <c r="FN40" s="108"/>
      <c r="FO40" s="23"/>
      <c r="FP40" s="23"/>
      <c r="FQ40" s="23"/>
      <c r="FR40" s="23"/>
      <c r="FS40" s="23"/>
      <c r="FT40" s="23"/>
      <c r="FU40" s="3"/>
      <c r="FV40" s="22"/>
      <c r="FW40" s="11"/>
      <c r="FX40" s="23"/>
      <c r="FY40" s="108"/>
      <c r="FZ40" s="23"/>
      <c r="GA40" s="23"/>
      <c r="GB40" s="23"/>
      <c r="GC40" s="23"/>
      <c r="GD40" s="23"/>
      <c r="GE40" s="23"/>
      <c r="GF40" s="3"/>
      <c r="GG40" s="22"/>
      <c r="GH40" s="11"/>
      <c r="GI40" s="23"/>
      <c r="GJ40" s="108"/>
      <c r="GK40" s="23"/>
      <c r="GL40" s="23"/>
      <c r="GM40" s="23"/>
      <c r="GN40" s="23"/>
      <c r="GO40" s="23"/>
      <c r="GP40" s="23"/>
      <c r="GQ40" s="3"/>
      <c r="GR40" s="22"/>
      <c r="GS40" s="11"/>
      <c r="GT40" s="23"/>
      <c r="GU40" s="108"/>
      <c r="GV40" s="23"/>
      <c r="GW40" s="23"/>
      <c r="GX40" s="23"/>
      <c r="GY40" s="23"/>
      <c r="GZ40" s="23"/>
      <c r="HA40" s="23"/>
      <c r="HB40" s="3"/>
      <c r="HC40" s="22"/>
      <c r="HD40" s="11"/>
      <c r="HE40" s="23"/>
      <c r="HF40" s="108"/>
      <c r="HG40" s="23"/>
      <c r="HH40" s="23"/>
      <c r="HI40" s="23"/>
      <c r="HJ40" s="23"/>
      <c r="HK40" s="23"/>
      <c r="HL40" s="23"/>
      <c r="HM40" s="3"/>
      <c r="HN40" s="22"/>
      <c r="HO40" s="11"/>
      <c r="HP40" s="23"/>
      <c r="HQ40" s="108"/>
      <c r="HR40" s="23"/>
      <c r="HS40" s="23"/>
      <c r="HT40" s="23"/>
      <c r="HU40" s="23"/>
      <c r="HV40" s="23"/>
      <c r="HW40" s="23"/>
      <c r="HX40" s="3"/>
      <c r="HY40" s="22"/>
      <c r="HZ40" s="11"/>
      <c r="IA40" s="23"/>
      <c r="IB40" s="108"/>
      <c r="IC40" s="23"/>
      <c r="ID40" s="23"/>
      <c r="IE40" s="23"/>
      <c r="IF40" s="23"/>
      <c r="IG40" s="23"/>
      <c r="IH40" s="23"/>
      <c r="II40" s="3"/>
      <c r="IJ40" s="22"/>
      <c r="IK40" s="11"/>
      <c r="IL40" s="23"/>
      <c r="IM40" s="108"/>
      <c r="IN40" s="23"/>
      <c r="IO40" s="23"/>
      <c r="IP40" s="23"/>
      <c r="IQ40" s="23"/>
      <c r="IR40" s="23"/>
      <c r="IS40" s="23"/>
      <c r="IT40" s="3"/>
      <c r="IU40" s="22"/>
      <c r="IV40" s="11"/>
      <c r="IW40" s="23"/>
    </row>
    <row r="41" spans="1:257" ht="20.100000000000001" customHeight="1" x14ac:dyDescent="0.25">
      <c r="A41" s="22">
        <v>42546</v>
      </c>
      <c r="B41" s="11" t="s">
        <v>12</v>
      </c>
      <c r="C41" s="410">
        <v>80</v>
      </c>
      <c r="D41" s="407">
        <f>+C41*(100-E41)/100</f>
        <v>64</v>
      </c>
      <c r="E41" s="410">
        <v>20</v>
      </c>
      <c r="F41" s="410"/>
      <c r="G41" s="410">
        <v>80</v>
      </c>
      <c r="H41" s="410"/>
      <c r="I41" s="410"/>
      <c r="J41" s="410"/>
      <c r="K41" s="2471"/>
      <c r="L41" s="3" t="s">
        <v>22</v>
      </c>
      <c r="M41" s="22"/>
      <c r="N41" s="11"/>
      <c r="O41" s="23"/>
      <c r="P41" s="108"/>
      <c r="Q41" s="23"/>
      <c r="R41" s="23"/>
      <c r="S41" s="23"/>
      <c r="T41" s="23"/>
      <c r="U41" s="23"/>
      <c r="V41" s="23"/>
      <c r="W41" s="3"/>
      <c r="X41" s="22"/>
      <c r="Y41" s="11"/>
      <c r="Z41" s="23"/>
      <c r="AA41" s="108"/>
      <c r="AB41" s="23"/>
      <c r="AC41" s="23"/>
      <c r="AD41" s="23"/>
      <c r="AE41" s="23"/>
      <c r="AF41" s="23"/>
      <c r="AG41" s="23"/>
      <c r="AH41" s="3"/>
      <c r="AI41" s="22"/>
      <c r="AJ41" s="11"/>
      <c r="AK41" s="23"/>
      <c r="AL41" s="108"/>
      <c r="AM41" s="23"/>
      <c r="AN41" s="23"/>
      <c r="AO41" s="23"/>
      <c r="AP41" s="23"/>
      <c r="AQ41" s="23"/>
      <c r="AR41" s="23"/>
      <c r="AS41" s="3"/>
      <c r="AT41" s="22"/>
      <c r="AU41" s="11"/>
      <c r="AV41" s="23"/>
      <c r="AW41" s="108"/>
      <c r="AX41" s="23"/>
      <c r="AY41" s="23"/>
      <c r="AZ41" s="23"/>
      <c r="BA41" s="23"/>
      <c r="BB41" s="23"/>
      <c r="BC41" s="23"/>
      <c r="BD41" s="3"/>
      <c r="BE41" s="22"/>
      <c r="BF41" s="11"/>
      <c r="BG41" s="23"/>
      <c r="BH41" s="108"/>
      <c r="BI41" s="23"/>
      <c r="BJ41" s="23"/>
      <c r="BK41" s="23"/>
      <c r="BL41" s="23"/>
      <c r="BM41" s="23"/>
      <c r="BN41" s="23"/>
      <c r="BO41" s="3"/>
      <c r="BP41" s="22"/>
      <c r="BQ41" s="11"/>
      <c r="BR41" s="23"/>
      <c r="BS41" s="108"/>
      <c r="BT41" s="23"/>
      <c r="BU41" s="23"/>
      <c r="BV41" s="23"/>
      <c r="BW41" s="23"/>
      <c r="BX41" s="23"/>
      <c r="BY41" s="23"/>
      <c r="BZ41" s="3"/>
      <c r="CA41" s="22"/>
      <c r="CB41" s="11"/>
      <c r="CC41" s="23"/>
      <c r="CD41" s="108"/>
      <c r="CE41" s="23"/>
      <c r="CF41" s="23"/>
      <c r="CG41" s="23"/>
      <c r="CH41" s="23"/>
      <c r="CI41" s="23"/>
      <c r="CJ41" s="23"/>
      <c r="CK41" s="3"/>
      <c r="CL41" s="22"/>
      <c r="CM41" s="11"/>
      <c r="CN41" s="23"/>
      <c r="CO41" s="108"/>
      <c r="CP41" s="23"/>
      <c r="CQ41" s="23"/>
      <c r="CR41" s="23"/>
      <c r="CS41" s="23"/>
      <c r="CT41" s="23"/>
      <c r="CU41" s="23"/>
      <c r="CV41" s="3"/>
      <c r="CW41" s="22"/>
      <c r="CX41" s="11"/>
      <c r="CY41" s="23"/>
      <c r="CZ41" s="108"/>
      <c r="DA41" s="23"/>
      <c r="DB41" s="23"/>
      <c r="DC41" s="23"/>
      <c r="DD41" s="23"/>
      <c r="DE41" s="23"/>
      <c r="DF41" s="23"/>
      <c r="DG41" s="3"/>
      <c r="DH41" s="22"/>
      <c r="DI41" s="11"/>
      <c r="DJ41" s="23"/>
      <c r="DK41" s="108"/>
      <c r="DL41" s="23"/>
      <c r="DM41" s="23"/>
      <c r="DN41" s="23"/>
      <c r="DO41" s="23"/>
      <c r="DP41" s="23"/>
      <c r="DQ41" s="23"/>
      <c r="DR41" s="3"/>
      <c r="DS41" s="22"/>
      <c r="DT41" s="11"/>
      <c r="DU41" s="23"/>
      <c r="DV41" s="108"/>
      <c r="DW41" s="23"/>
      <c r="DX41" s="23"/>
      <c r="DY41" s="23"/>
      <c r="DZ41" s="23"/>
      <c r="EA41" s="23"/>
      <c r="EB41" s="23"/>
      <c r="EC41" s="3"/>
      <c r="ED41" s="22"/>
      <c r="EE41" s="11"/>
      <c r="EF41" s="23"/>
      <c r="EG41" s="108"/>
      <c r="EH41" s="23"/>
      <c r="EI41" s="23"/>
      <c r="EJ41" s="23"/>
      <c r="EK41" s="23"/>
      <c r="EL41" s="23"/>
      <c r="EM41" s="23"/>
      <c r="EN41" s="3"/>
      <c r="EO41" s="22"/>
      <c r="EP41" s="11"/>
      <c r="EQ41" s="23"/>
      <c r="ER41" s="108"/>
      <c r="ES41" s="23"/>
      <c r="ET41" s="23"/>
      <c r="EU41" s="23"/>
      <c r="EV41" s="23"/>
      <c r="EW41" s="23"/>
      <c r="EX41" s="23"/>
      <c r="EY41" s="3"/>
      <c r="EZ41" s="22"/>
      <c r="FA41" s="11"/>
      <c r="FB41" s="23"/>
      <c r="FC41" s="108"/>
      <c r="FD41" s="23"/>
      <c r="FE41" s="23"/>
      <c r="FF41" s="23"/>
      <c r="FG41" s="23"/>
      <c r="FH41" s="23"/>
      <c r="FI41" s="23"/>
      <c r="FJ41" s="3"/>
      <c r="FK41" s="22"/>
      <c r="FL41" s="11"/>
      <c r="FM41" s="23"/>
      <c r="FN41" s="108"/>
      <c r="FO41" s="23"/>
      <c r="FP41" s="23"/>
      <c r="FQ41" s="23"/>
      <c r="FR41" s="23"/>
      <c r="FS41" s="23"/>
      <c r="FT41" s="23"/>
      <c r="FU41" s="3"/>
      <c r="FV41" s="22"/>
      <c r="FW41" s="11"/>
      <c r="FX41" s="23"/>
      <c r="FY41" s="108"/>
      <c r="FZ41" s="23"/>
      <c r="GA41" s="23"/>
      <c r="GB41" s="23"/>
      <c r="GC41" s="23"/>
      <c r="GD41" s="23"/>
      <c r="GE41" s="23"/>
      <c r="GF41" s="3"/>
      <c r="GG41" s="22"/>
      <c r="GH41" s="11"/>
      <c r="GI41" s="23"/>
      <c r="GJ41" s="108"/>
      <c r="GK41" s="23"/>
      <c r="GL41" s="23"/>
      <c r="GM41" s="23"/>
      <c r="GN41" s="23"/>
      <c r="GO41" s="23"/>
      <c r="GP41" s="23"/>
      <c r="GQ41" s="3"/>
      <c r="GR41" s="22"/>
      <c r="GS41" s="11"/>
      <c r="GT41" s="23"/>
      <c r="GU41" s="108"/>
      <c r="GV41" s="23"/>
      <c r="GW41" s="23"/>
      <c r="GX41" s="23"/>
      <c r="GY41" s="23"/>
      <c r="GZ41" s="23"/>
      <c r="HA41" s="23"/>
      <c r="HB41" s="3"/>
      <c r="HC41" s="22"/>
      <c r="HD41" s="11"/>
      <c r="HE41" s="23"/>
      <c r="HF41" s="108"/>
      <c r="HG41" s="23"/>
      <c r="HH41" s="23"/>
      <c r="HI41" s="23"/>
      <c r="HJ41" s="23"/>
      <c r="HK41" s="23"/>
      <c r="HL41" s="23"/>
      <c r="HM41" s="3"/>
      <c r="HN41" s="22"/>
      <c r="HO41" s="11"/>
      <c r="HP41" s="23"/>
      <c r="HQ41" s="108"/>
      <c r="HR41" s="23"/>
      <c r="HS41" s="23"/>
      <c r="HT41" s="23"/>
      <c r="HU41" s="23"/>
      <c r="HV41" s="23"/>
      <c r="HW41" s="23"/>
      <c r="HX41" s="3"/>
      <c r="HY41" s="22"/>
      <c r="HZ41" s="11"/>
      <c r="IA41" s="23"/>
      <c r="IB41" s="108"/>
      <c r="IC41" s="23"/>
      <c r="ID41" s="23"/>
      <c r="IE41" s="23"/>
      <c r="IF41" s="23"/>
      <c r="IG41" s="23"/>
      <c r="IH41" s="23"/>
      <c r="II41" s="3"/>
      <c r="IJ41" s="22"/>
      <c r="IK41" s="11"/>
      <c r="IL41" s="23"/>
      <c r="IM41" s="108"/>
      <c r="IN41" s="23"/>
      <c r="IO41" s="23"/>
      <c r="IP41" s="23"/>
      <c r="IQ41" s="23"/>
      <c r="IR41" s="23"/>
      <c r="IS41" s="23"/>
      <c r="IT41" s="3"/>
      <c r="IU41" s="22"/>
      <c r="IV41" s="11"/>
      <c r="IW41" s="23"/>
    </row>
    <row r="42" spans="1:257" ht="20.100000000000001" customHeight="1" x14ac:dyDescent="0.25">
      <c r="A42" s="22">
        <v>42588</v>
      </c>
      <c r="B42" s="11" t="s">
        <v>186</v>
      </c>
      <c r="C42" s="410"/>
      <c r="D42" s="407"/>
      <c r="E42" s="410"/>
      <c r="F42" s="410"/>
      <c r="G42" s="410"/>
      <c r="H42" s="410">
        <v>5495</v>
      </c>
      <c r="I42" s="410">
        <v>100</v>
      </c>
      <c r="J42" s="410"/>
      <c r="K42" s="2471"/>
      <c r="L42" s="3" t="s">
        <v>1839</v>
      </c>
      <c r="M42" s="22"/>
      <c r="N42" s="11"/>
      <c r="O42" s="23"/>
      <c r="P42" s="108"/>
      <c r="Q42" s="23"/>
      <c r="R42" s="23"/>
      <c r="S42" s="23"/>
      <c r="T42" s="23"/>
      <c r="U42" s="23"/>
      <c r="V42" s="23"/>
      <c r="W42" s="3"/>
      <c r="X42" s="22"/>
      <c r="Y42" s="11"/>
      <c r="Z42" s="23"/>
      <c r="AA42" s="108"/>
      <c r="AB42" s="23"/>
      <c r="AC42" s="23"/>
      <c r="AD42" s="23"/>
      <c r="AE42" s="23"/>
      <c r="AF42" s="23"/>
      <c r="AG42" s="23"/>
      <c r="AH42" s="3"/>
      <c r="AI42" s="22"/>
      <c r="AJ42" s="11"/>
      <c r="AK42" s="23"/>
      <c r="AL42" s="108"/>
      <c r="AM42" s="23"/>
      <c r="AN42" s="23"/>
      <c r="AO42" s="23"/>
      <c r="AP42" s="23"/>
      <c r="AQ42" s="23"/>
      <c r="AR42" s="23"/>
      <c r="AS42" s="3"/>
      <c r="AT42" s="22"/>
      <c r="AU42" s="11"/>
      <c r="AV42" s="23"/>
      <c r="AW42" s="108"/>
      <c r="AX42" s="23"/>
      <c r="AY42" s="23"/>
      <c r="AZ42" s="23"/>
      <c r="BA42" s="23"/>
      <c r="BB42" s="23"/>
      <c r="BC42" s="23"/>
      <c r="BD42" s="3"/>
      <c r="BE42" s="22"/>
      <c r="BF42" s="11"/>
      <c r="BG42" s="23"/>
      <c r="BH42" s="108"/>
      <c r="BI42" s="23"/>
      <c r="BJ42" s="23"/>
      <c r="BK42" s="23"/>
      <c r="BL42" s="23"/>
      <c r="BM42" s="23"/>
      <c r="BN42" s="23"/>
      <c r="BO42" s="3"/>
      <c r="BP42" s="22"/>
      <c r="BQ42" s="11"/>
      <c r="BR42" s="23"/>
      <c r="BS42" s="108"/>
      <c r="BT42" s="23"/>
      <c r="BU42" s="23"/>
      <c r="BV42" s="23"/>
      <c r="BW42" s="23"/>
      <c r="BX42" s="23"/>
      <c r="BY42" s="23"/>
      <c r="BZ42" s="3"/>
      <c r="CA42" s="22"/>
      <c r="CB42" s="11"/>
      <c r="CC42" s="23"/>
      <c r="CD42" s="108"/>
      <c r="CE42" s="23"/>
      <c r="CF42" s="23"/>
      <c r="CG42" s="23"/>
      <c r="CH42" s="23"/>
      <c r="CI42" s="23"/>
      <c r="CJ42" s="23"/>
      <c r="CK42" s="3"/>
      <c r="CL42" s="22"/>
      <c r="CM42" s="11"/>
      <c r="CN42" s="23"/>
      <c r="CO42" s="108"/>
      <c r="CP42" s="23"/>
      <c r="CQ42" s="23"/>
      <c r="CR42" s="23"/>
      <c r="CS42" s="23"/>
      <c r="CT42" s="23"/>
      <c r="CU42" s="23"/>
      <c r="CV42" s="3"/>
      <c r="CW42" s="22"/>
      <c r="CX42" s="11"/>
      <c r="CY42" s="23"/>
      <c r="CZ42" s="108"/>
      <c r="DA42" s="23"/>
      <c r="DB42" s="23"/>
      <c r="DC42" s="23"/>
      <c r="DD42" s="23"/>
      <c r="DE42" s="23"/>
      <c r="DF42" s="23"/>
      <c r="DG42" s="3"/>
      <c r="DH42" s="22"/>
      <c r="DI42" s="11"/>
      <c r="DJ42" s="23"/>
      <c r="DK42" s="108"/>
      <c r="DL42" s="23"/>
      <c r="DM42" s="23"/>
      <c r="DN42" s="23"/>
      <c r="DO42" s="23"/>
      <c r="DP42" s="23"/>
      <c r="DQ42" s="23"/>
      <c r="DR42" s="3"/>
      <c r="DS42" s="22"/>
      <c r="DT42" s="11"/>
      <c r="DU42" s="23"/>
      <c r="DV42" s="108"/>
      <c r="DW42" s="23"/>
      <c r="DX42" s="23"/>
      <c r="DY42" s="23"/>
      <c r="DZ42" s="23"/>
      <c r="EA42" s="23"/>
      <c r="EB42" s="23"/>
      <c r="EC42" s="3"/>
      <c r="ED42" s="22"/>
      <c r="EE42" s="11"/>
      <c r="EF42" s="23"/>
      <c r="EG42" s="108"/>
      <c r="EH42" s="23"/>
      <c r="EI42" s="23"/>
      <c r="EJ42" s="23"/>
      <c r="EK42" s="23"/>
      <c r="EL42" s="23"/>
      <c r="EM42" s="23"/>
      <c r="EN42" s="3"/>
      <c r="EO42" s="22"/>
      <c r="EP42" s="11"/>
      <c r="EQ42" s="23"/>
      <c r="ER42" s="108"/>
      <c r="ES42" s="23"/>
      <c r="ET42" s="23"/>
      <c r="EU42" s="23"/>
      <c r="EV42" s="23"/>
      <c r="EW42" s="23"/>
      <c r="EX42" s="23"/>
      <c r="EY42" s="3"/>
      <c r="EZ42" s="22"/>
      <c r="FA42" s="11"/>
      <c r="FB42" s="23"/>
      <c r="FC42" s="108"/>
      <c r="FD42" s="23"/>
      <c r="FE42" s="23"/>
      <c r="FF42" s="23"/>
      <c r="FG42" s="23"/>
      <c r="FH42" s="23"/>
      <c r="FI42" s="23"/>
      <c r="FJ42" s="3"/>
      <c r="FK42" s="22"/>
      <c r="FL42" s="11"/>
      <c r="FM42" s="23"/>
      <c r="FN42" s="108"/>
      <c r="FO42" s="23"/>
      <c r="FP42" s="23"/>
      <c r="FQ42" s="23"/>
      <c r="FR42" s="23"/>
      <c r="FS42" s="23"/>
      <c r="FT42" s="23"/>
      <c r="FU42" s="3"/>
      <c r="FV42" s="22"/>
      <c r="FW42" s="11"/>
      <c r="FX42" s="23"/>
      <c r="FY42" s="108"/>
      <c r="FZ42" s="23"/>
      <c r="GA42" s="23"/>
      <c r="GB42" s="23"/>
      <c r="GC42" s="23"/>
      <c r="GD42" s="23"/>
      <c r="GE42" s="23"/>
      <c r="GF42" s="3"/>
      <c r="GG42" s="22"/>
      <c r="GH42" s="11"/>
      <c r="GI42" s="23"/>
      <c r="GJ42" s="108"/>
      <c r="GK42" s="23"/>
      <c r="GL42" s="23"/>
      <c r="GM42" s="23"/>
      <c r="GN42" s="23"/>
      <c r="GO42" s="23"/>
      <c r="GP42" s="23"/>
      <c r="GQ42" s="3"/>
      <c r="GR42" s="22"/>
      <c r="GS42" s="11"/>
      <c r="GT42" s="23"/>
      <c r="GU42" s="108"/>
      <c r="GV42" s="23"/>
      <c r="GW42" s="23"/>
      <c r="GX42" s="23"/>
      <c r="GY42" s="23"/>
      <c r="GZ42" s="23"/>
      <c r="HA42" s="23"/>
      <c r="HB42" s="3"/>
      <c r="HC42" s="22"/>
      <c r="HD42" s="11"/>
      <c r="HE42" s="23"/>
      <c r="HF42" s="108"/>
      <c r="HG42" s="23"/>
      <c r="HH42" s="23"/>
      <c r="HI42" s="23"/>
      <c r="HJ42" s="23"/>
      <c r="HK42" s="23"/>
      <c r="HL42" s="23"/>
      <c r="HM42" s="3"/>
      <c r="HN42" s="22"/>
      <c r="HO42" s="11"/>
      <c r="HP42" s="23"/>
      <c r="HQ42" s="108"/>
      <c r="HR42" s="23"/>
      <c r="HS42" s="23"/>
      <c r="HT42" s="23"/>
      <c r="HU42" s="23"/>
      <c r="HV42" s="23"/>
      <c r="HW42" s="23"/>
      <c r="HX42" s="3"/>
      <c r="HY42" s="22"/>
      <c r="HZ42" s="11"/>
      <c r="IA42" s="23"/>
      <c r="IB42" s="108"/>
      <c r="IC42" s="23"/>
      <c r="ID42" s="23"/>
      <c r="IE42" s="23"/>
      <c r="IF42" s="23"/>
      <c r="IG42" s="23"/>
      <c r="IH42" s="23"/>
      <c r="II42" s="3"/>
      <c r="IJ42" s="22"/>
      <c r="IK42" s="11"/>
      <c r="IL42" s="23"/>
      <c r="IM42" s="108"/>
      <c r="IN42" s="23"/>
      <c r="IO42" s="23"/>
      <c r="IP42" s="23"/>
      <c r="IQ42" s="23"/>
      <c r="IR42" s="23"/>
      <c r="IS42" s="23"/>
      <c r="IT42" s="3"/>
      <c r="IU42" s="22"/>
      <c r="IV42" s="11"/>
      <c r="IW42" s="23"/>
    </row>
    <row r="43" spans="1:257" ht="20.100000000000001" customHeight="1" x14ac:dyDescent="0.25">
      <c r="A43" s="22">
        <v>42600</v>
      </c>
      <c r="B43" s="11" t="s">
        <v>14</v>
      </c>
      <c r="C43" s="3473" t="s">
        <v>529</v>
      </c>
      <c r="D43" s="3474"/>
      <c r="E43" s="3474"/>
      <c r="F43" s="3474"/>
      <c r="G43" s="3474"/>
      <c r="H43" s="3474"/>
      <c r="I43" s="3474"/>
      <c r="J43" s="3475"/>
      <c r="K43" s="2465"/>
      <c r="M43" s="22"/>
      <c r="N43" s="11"/>
      <c r="O43" s="23"/>
      <c r="P43" s="108"/>
      <c r="Q43" s="23"/>
      <c r="R43" s="23"/>
      <c r="S43" s="23"/>
      <c r="T43" s="23"/>
      <c r="U43" s="23"/>
      <c r="V43" s="23"/>
      <c r="W43" s="3"/>
      <c r="X43" s="22"/>
      <c r="Y43" s="11"/>
      <c r="Z43" s="23"/>
      <c r="AA43" s="108"/>
      <c r="AB43" s="23"/>
      <c r="AC43" s="23"/>
      <c r="AD43" s="23"/>
      <c r="AE43" s="23"/>
      <c r="AF43" s="23"/>
      <c r="AG43" s="23"/>
      <c r="AH43" s="3"/>
      <c r="AI43" s="22"/>
      <c r="AJ43" s="11"/>
      <c r="AK43" s="23"/>
      <c r="AL43" s="108"/>
      <c r="AM43" s="23"/>
      <c r="AN43" s="23"/>
      <c r="AO43" s="23"/>
      <c r="AP43" s="23"/>
      <c r="AQ43" s="23"/>
      <c r="AR43" s="23"/>
      <c r="AS43" s="3"/>
      <c r="AT43" s="22"/>
      <c r="AU43" s="11"/>
      <c r="AV43" s="23"/>
      <c r="AW43" s="108"/>
      <c r="AX43" s="23"/>
      <c r="AY43" s="23"/>
      <c r="AZ43" s="23"/>
      <c r="BA43" s="23"/>
      <c r="BB43" s="23"/>
      <c r="BC43" s="23"/>
      <c r="BD43" s="3"/>
      <c r="BE43" s="22"/>
      <c r="BF43" s="11"/>
      <c r="BG43" s="23"/>
      <c r="BH43" s="108"/>
      <c r="BI43" s="23"/>
      <c r="BJ43" s="23"/>
      <c r="BK43" s="23"/>
      <c r="BL43" s="23"/>
      <c r="BM43" s="23"/>
      <c r="BN43" s="23"/>
      <c r="BO43" s="3"/>
      <c r="BP43" s="22"/>
      <c r="BQ43" s="11"/>
      <c r="BR43" s="23"/>
      <c r="BS43" s="108"/>
      <c r="BT43" s="23"/>
      <c r="BU43" s="23"/>
      <c r="BV43" s="23"/>
      <c r="BW43" s="23"/>
      <c r="BX43" s="23"/>
      <c r="BY43" s="23"/>
      <c r="BZ43" s="3"/>
      <c r="CA43" s="22"/>
      <c r="CB43" s="11"/>
      <c r="CC43" s="23"/>
      <c r="CD43" s="108"/>
      <c r="CE43" s="23"/>
      <c r="CF43" s="23"/>
      <c r="CG43" s="23"/>
      <c r="CH43" s="23"/>
      <c r="CI43" s="23"/>
      <c r="CJ43" s="23"/>
      <c r="CK43" s="3"/>
      <c r="CL43" s="22"/>
      <c r="CM43" s="11"/>
      <c r="CN43" s="23"/>
      <c r="CO43" s="108"/>
      <c r="CP43" s="23"/>
      <c r="CQ43" s="23"/>
      <c r="CR43" s="23"/>
      <c r="CS43" s="23"/>
      <c r="CT43" s="23"/>
      <c r="CU43" s="23"/>
      <c r="CV43" s="3"/>
      <c r="CW43" s="22"/>
      <c r="CX43" s="11"/>
      <c r="CY43" s="23"/>
      <c r="CZ43" s="108"/>
      <c r="DA43" s="23"/>
      <c r="DB43" s="23"/>
      <c r="DC43" s="23"/>
      <c r="DD43" s="23"/>
      <c r="DE43" s="23"/>
      <c r="DF43" s="23"/>
      <c r="DG43" s="3"/>
      <c r="DH43" s="22"/>
      <c r="DI43" s="11"/>
      <c r="DJ43" s="23"/>
      <c r="DK43" s="108"/>
      <c r="DL43" s="23"/>
      <c r="DM43" s="23"/>
      <c r="DN43" s="23"/>
      <c r="DO43" s="23"/>
      <c r="DP43" s="23"/>
      <c r="DQ43" s="23"/>
      <c r="DR43" s="3"/>
      <c r="DS43" s="22"/>
      <c r="DT43" s="11"/>
      <c r="DU43" s="23"/>
      <c r="DV43" s="108"/>
      <c r="DW43" s="23"/>
      <c r="DX43" s="23"/>
      <c r="DY43" s="23"/>
      <c r="DZ43" s="23"/>
      <c r="EA43" s="23"/>
      <c r="EB43" s="23"/>
      <c r="EC43" s="3"/>
      <c r="ED43" s="22"/>
      <c r="EE43" s="11"/>
      <c r="EF43" s="23"/>
      <c r="EG43" s="108"/>
      <c r="EH43" s="23"/>
      <c r="EI43" s="23"/>
      <c r="EJ43" s="23"/>
      <c r="EK43" s="23"/>
      <c r="EL43" s="23"/>
      <c r="EM43" s="23"/>
      <c r="EN43" s="3"/>
      <c r="EO43" s="22"/>
      <c r="EP43" s="11"/>
      <c r="EQ43" s="23"/>
      <c r="ER43" s="108"/>
      <c r="ES43" s="23"/>
      <c r="ET43" s="23"/>
      <c r="EU43" s="23"/>
      <c r="EV43" s="23"/>
      <c r="EW43" s="23"/>
      <c r="EX43" s="23"/>
      <c r="EY43" s="3"/>
      <c r="EZ43" s="22"/>
      <c r="FA43" s="11"/>
      <c r="FB43" s="23"/>
      <c r="FC43" s="108"/>
      <c r="FD43" s="23"/>
      <c r="FE43" s="23"/>
      <c r="FF43" s="23"/>
      <c r="FG43" s="23"/>
      <c r="FH43" s="23"/>
      <c r="FI43" s="23"/>
      <c r="FJ43" s="3"/>
      <c r="FK43" s="22"/>
      <c r="FL43" s="11"/>
      <c r="FM43" s="23"/>
      <c r="FN43" s="108"/>
      <c r="FO43" s="23"/>
      <c r="FP43" s="23"/>
      <c r="FQ43" s="23"/>
      <c r="FR43" s="23"/>
      <c r="FS43" s="23"/>
      <c r="FT43" s="23"/>
      <c r="FU43" s="3"/>
      <c r="FV43" s="22"/>
      <c r="FW43" s="11"/>
      <c r="FX43" s="23"/>
      <c r="FY43" s="108"/>
      <c r="FZ43" s="23"/>
      <c r="GA43" s="23"/>
      <c r="GB43" s="23"/>
      <c r="GC43" s="23"/>
      <c r="GD43" s="23"/>
      <c r="GE43" s="23"/>
      <c r="GF43" s="3"/>
      <c r="GG43" s="22"/>
      <c r="GH43" s="11"/>
      <c r="GI43" s="23"/>
      <c r="GJ43" s="108"/>
      <c r="GK43" s="23"/>
      <c r="GL43" s="23"/>
      <c r="GM43" s="23"/>
      <c r="GN43" s="23"/>
      <c r="GO43" s="23"/>
      <c r="GP43" s="23"/>
      <c r="GQ43" s="3"/>
      <c r="GR43" s="22"/>
      <c r="GS43" s="11"/>
      <c r="GT43" s="23"/>
      <c r="GU43" s="108"/>
      <c r="GV43" s="23"/>
      <c r="GW43" s="23"/>
      <c r="GX43" s="23"/>
      <c r="GY43" s="23"/>
      <c r="GZ43" s="23"/>
      <c r="HA43" s="23"/>
      <c r="HB43" s="3"/>
      <c r="HC43" s="22"/>
      <c r="HD43" s="11"/>
      <c r="HE43" s="23"/>
      <c r="HF43" s="108"/>
      <c r="HG43" s="23"/>
      <c r="HH43" s="23"/>
      <c r="HI43" s="23"/>
      <c r="HJ43" s="23"/>
      <c r="HK43" s="23"/>
      <c r="HL43" s="23"/>
      <c r="HM43" s="3"/>
      <c r="HN43" s="22"/>
      <c r="HO43" s="11"/>
      <c r="HP43" s="23"/>
      <c r="HQ43" s="108"/>
      <c r="HR43" s="23"/>
      <c r="HS43" s="23"/>
      <c r="HT43" s="23"/>
      <c r="HU43" s="23"/>
      <c r="HV43" s="23"/>
      <c r="HW43" s="23"/>
      <c r="HX43" s="3"/>
      <c r="HY43" s="22"/>
      <c r="HZ43" s="11"/>
      <c r="IA43" s="23"/>
      <c r="IB43" s="108"/>
      <c r="IC43" s="23"/>
      <c r="ID43" s="23"/>
      <c r="IE43" s="23"/>
      <c r="IF43" s="23"/>
      <c r="IG43" s="23"/>
      <c r="IH43" s="23"/>
      <c r="II43" s="3"/>
      <c r="IJ43" s="22"/>
      <c r="IK43" s="11"/>
      <c r="IL43" s="23"/>
      <c r="IM43" s="108"/>
      <c r="IN43" s="23"/>
      <c r="IO43" s="23"/>
      <c r="IP43" s="23"/>
      <c r="IQ43" s="23"/>
      <c r="IR43" s="23"/>
      <c r="IS43" s="23"/>
      <c r="IT43" s="3"/>
      <c r="IU43" s="22"/>
      <c r="IV43" s="11"/>
      <c r="IW43" s="23"/>
    </row>
    <row r="44" spans="1:257" ht="23.25" customHeight="1" x14ac:dyDescent="0.25">
      <c r="A44" s="22">
        <v>42605</v>
      </c>
      <c r="B44" s="91" t="s">
        <v>14</v>
      </c>
      <c r="C44" s="3473" t="s">
        <v>1354</v>
      </c>
      <c r="D44" s="3474"/>
      <c r="E44" s="3474"/>
      <c r="F44" s="3474"/>
      <c r="G44" s="3474"/>
      <c r="H44" s="3474"/>
      <c r="I44" s="3474"/>
      <c r="J44" s="3475"/>
      <c r="K44" s="2465"/>
      <c r="M44" s="22"/>
      <c r="N44" s="11"/>
      <c r="O44" s="23"/>
      <c r="P44" s="108"/>
      <c r="Q44" s="23"/>
      <c r="R44" s="23"/>
      <c r="S44" s="23"/>
      <c r="T44" s="23"/>
      <c r="U44" s="23"/>
      <c r="V44" s="23"/>
      <c r="W44" s="3"/>
      <c r="X44" s="22"/>
      <c r="Y44" s="11"/>
      <c r="Z44" s="23"/>
      <c r="AA44" s="108"/>
      <c r="AB44" s="23"/>
      <c r="AC44" s="23"/>
      <c r="AD44" s="23"/>
      <c r="AE44" s="23"/>
      <c r="AF44" s="23"/>
      <c r="AG44" s="23"/>
      <c r="AH44" s="3"/>
      <c r="AI44" s="22"/>
      <c r="AJ44" s="11"/>
      <c r="AK44" s="23"/>
      <c r="AL44" s="108"/>
      <c r="AM44" s="23"/>
      <c r="AN44" s="23"/>
      <c r="AO44" s="23"/>
      <c r="AP44" s="23"/>
      <c r="AQ44" s="23"/>
      <c r="AR44" s="23"/>
      <c r="AS44" s="3"/>
      <c r="AT44" s="22"/>
      <c r="AU44" s="11"/>
      <c r="AV44" s="23"/>
      <c r="AW44" s="108"/>
      <c r="AX44" s="23"/>
      <c r="AY44" s="23"/>
      <c r="AZ44" s="23"/>
      <c r="BA44" s="23"/>
      <c r="BB44" s="23"/>
      <c r="BC44" s="23"/>
      <c r="BD44" s="3"/>
      <c r="BE44" s="22"/>
      <c r="BF44" s="11"/>
      <c r="BG44" s="23"/>
      <c r="BH44" s="108"/>
      <c r="BI44" s="23"/>
      <c r="BJ44" s="23"/>
      <c r="BK44" s="23"/>
      <c r="BL44" s="23"/>
      <c r="BM44" s="23"/>
      <c r="BN44" s="23"/>
      <c r="BO44" s="3"/>
      <c r="BP44" s="22"/>
      <c r="BQ44" s="11"/>
      <c r="BR44" s="23"/>
      <c r="BS44" s="108"/>
      <c r="BT44" s="23"/>
      <c r="BU44" s="23"/>
      <c r="BV44" s="23"/>
      <c r="BW44" s="23"/>
      <c r="BX44" s="23"/>
      <c r="BY44" s="23"/>
      <c r="BZ44" s="3"/>
      <c r="CA44" s="22"/>
      <c r="CB44" s="11"/>
      <c r="CC44" s="23"/>
      <c r="CD44" s="108"/>
      <c r="CE44" s="23"/>
      <c r="CF44" s="23"/>
      <c r="CG44" s="23"/>
      <c r="CH44" s="23"/>
      <c r="CI44" s="23"/>
      <c r="CJ44" s="23"/>
      <c r="CK44" s="3"/>
      <c r="CL44" s="22"/>
      <c r="CM44" s="11"/>
      <c r="CN44" s="23"/>
      <c r="CO44" s="108"/>
      <c r="CP44" s="23"/>
      <c r="CQ44" s="23"/>
      <c r="CR44" s="23"/>
      <c r="CS44" s="23"/>
      <c r="CT44" s="23"/>
      <c r="CU44" s="23"/>
      <c r="CV44" s="3"/>
      <c r="CW44" s="22"/>
      <c r="CX44" s="11"/>
      <c r="CY44" s="23"/>
      <c r="CZ44" s="108"/>
      <c r="DA44" s="23"/>
      <c r="DB44" s="23"/>
      <c r="DC44" s="23"/>
      <c r="DD44" s="23"/>
      <c r="DE44" s="23"/>
      <c r="DF44" s="23"/>
      <c r="DG44" s="3"/>
      <c r="DH44" s="22"/>
      <c r="DI44" s="11"/>
      <c r="DJ44" s="23"/>
      <c r="DK44" s="108"/>
      <c r="DL44" s="23"/>
      <c r="DM44" s="23"/>
      <c r="DN44" s="23"/>
      <c r="DO44" s="23"/>
      <c r="DP44" s="23"/>
      <c r="DQ44" s="23"/>
      <c r="DR44" s="3"/>
      <c r="DS44" s="22"/>
      <c r="DT44" s="11"/>
      <c r="DU44" s="23"/>
      <c r="DV44" s="108"/>
      <c r="DW44" s="23"/>
      <c r="DX44" s="23"/>
      <c r="DY44" s="23"/>
      <c r="DZ44" s="23"/>
      <c r="EA44" s="23"/>
      <c r="EB44" s="23"/>
      <c r="EC44" s="3"/>
      <c r="ED44" s="22"/>
      <c r="EE44" s="11"/>
      <c r="EF44" s="23"/>
      <c r="EG44" s="108"/>
      <c r="EH44" s="23"/>
      <c r="EI44" s="23"/>
      <c r="EJ44" s="23"/>
      <c r="EK44" s="23"/>
      <c r="EL44" s="23"/>
      <c r="EM44" s="23"/>
      <c r="EN44" s="3"/>
      <c r="EO44" s="22"/>
      <c r="EP44" s="11"/>
      <c r="EQ44" s="23"/>
      <c r="ER44" s="108"/>
      <c r="ES44" s="23"/>
      <c r="ET44" s="23"/>
      <c r="EU44" s="23"/>
      <c r="EV44" s="23"/>
      <c r="EW44" s="23"/>
      <c r="EX44" s="23"/>
      <c r="EY44" s="3"/>
      <c r="EZ44" s="22"/>
      <c r="FA44" s="11"/>
      <c r="FB44" s="23"/>
      <c r="FC44" s="108"/>
      <c r="FD44" s="23"/>
      <c r="FE44" s="23"/>
      <c r="FF44" s="23"/>
      <c r="FG44" s="23"/>
      <c r="FH44" s="23"/>
      <c r="FI44" s="23"/>
      <c r="FJ44" s="3"/>
      <c r="FK44" s="22"/>
      <c r="FL44" s="11"/>
      <c r="FM44" s="23"/>
      <c r="FN44" s="108"/>
      <c r="FO44" s="23"/>
      <c r="FP44" s="23"/>
      <c r="FQ44" s="23"/>
      <c r="FR44" s="23"/>
      <c r="FS44" s="23"/>
      <c r="FT44" s="23"/>
      <c r="FU44" s="3"/>
      <c r="FV44" s="22"/>
      <c r="FW44" s="11"/>
      <c r="FX44" s="23"/>
      <c r="FY44" s="108"/>
      <c r="FZ44" s="23"/>
      <c r="GA44" s="23"/>
      <c r="GB44" s="23"/>
      <c r="GC44" s="23"/>
      <c r="GD44" s="23"/>
      <c r="GE44" s="23"/>
      <c r="GF44" s="3"/>
      <c r="GG44" s="22"/>
      <c r="GH44" s="11"/>
      <c r="GI44" s="23"/>
      <c r="GJ44" s="108"/>
      <c r="GK44" s="23"/>
      <c r="GL44" s="23"/>
      <c r="GM44" s="23"/>
      <c r="GN44" s="23"/>
      <c r="GO44" s="23"/>
      <c r="GP44" s="23"/>
      <c r="GQ44" s="3"/>
      <c r="GR44" s="22"/>
      <c r="GS44" s="11"/>
      <c r="GT44" s="23"/>
      <c r="GU44" s="108"/>
      <c r="GV44" s="23"/>
      <c r="GW44" s="23"/>
      <c r="GX44" s="23"/>
      <c r="GY44" s="23"/>
      <c r="GZ44" s="23"/>
      <c r="HA44" s="23"/>
      <c r="HB44" s="3"/>
      <c r="HC44" s="22"/>
      <c r="HD44" s="11"/>
      <c r="HE44" s="23"/>
      <c r="HF44" s="108"/>
      <c r="HG44" s="23"/>
      <c r="HH44" s="23"/>
      <c r="HI44" s="23"/>
      <c r="HJ44" s="23"/>
      <c r="HK44" s="23"/>
      <c r="HL44" s="23"/>
      <c r="HM44" s="3"/>
      <c r="HN44" s="22"/>
      <c r="HO44" s="11"/>
      <c r="HP44" s="23"/>
      <c r="HQ44" s="108"/>
      <c r="HR44" s="23"/>
      <c r="HS44" s="23"/>
      <c r="HT44" s="23"/>
      <c r="HU44" s="23"/>
      <c r="HV44" s="23"/>
      <c r="HW44" s="23"/>
      <c r="HX44" s="3"/>
      <c r="HY44" s="22"/>
      <c r="HZ44" s="11"/>
      <c r="IA44" s="23"/>
      <c r="IB44" s="108"/>
      <c r="IC44" s="23"/>
      <c r="ID44" s="23"/>
      <c r="IE44" s="23"/>
      <c r="IF44" s="23"/>
      <c r="IG44" s="23"/>
      <c r="IH44" s="23"/>
      <c r="II44" s="3"/>
      <c r="IJ44" s="22"/>
      <c r="IK44" s="11"/>
      <c r="IL44" s="23"/>
      <c r="IM44" s="108"/>
      <c r="IN44" s="23"/>
      <c r="IO44" s="23"/>
      <c r="IP44" s="23"/>
      <c r="IQ44" s="23"/>
      <c r="IR44" s="23"/>
      <c r="IS44" s="23"/>
      <c r="IT44" s="3"/>
      <c r="IU44" s="22"/>
      <c r="IV44" s="11"/>
      <c r="IW44" s="23"/>
    </row>
    <row r="45" spans="1:257" ht="23.25" customHeight="1" x14ac:dyDescent="0.25">
      <c r="A45" s="878">
        <v>42726</v>
      </c>
      <c r="B45" s="879" t="s">
        <v>12</v>
      </c>
      <c r="C45" s="410">
        <v>55</v>
      </c>
      <c r="D45" s="407">
        <f>+C45*(100-E45)/100</f>
        <v>24.75</v>
      </c>
      <c r="E45" s="410">
        <v>55</v>
      </c>
      <c r="F45" s="410"/>
      <c r="G45" s="410">
        <v>65</v>
      </c>
      <c r="H45" s="410"/>
      <c r="I45" s="410"/>
      <c r="J45" s="410"/>
      <c r="K45" s="2471"/>
      <c r="L45" s="3" t="s">
        <v>2007</v>
      </c>
      <c r="M45" s="22"/>
      <c r="N45" s="11"/>
      <c r="O45" s="23"/>
      <c r="P45" s="108"/>
      <c r="Q45" s="23"/>
      <c r="R45" s="23"/>
      <c r="S45" s="23"/>
      <c r="T45" s="23"/>
      <c r="U45" s="23"/>
      <c r="V45" s="23"/>
      <c r="W45" s="3"/>
      <c r="X45" s="22"/>
      <c r="Y45" s="11"/>
      <c r="Z45" s="23"/>
      <c r="AA45" s="108"/>
      <c r="AB45" s="23"/>
      <c r="AC45" s="23"/>
      <c r="AD45" s="23"/>
      <c r="AE45" s="23"/>
      <c r="AF45" s="23"/>
      <c r="AG45" s="23"/>
      <c r="AH45" s="3"/>
      <c r="AI45" s="22"/>
      <c r="AJ45" s="11"/>
      <c r="AK45" s="23"/>
      <c r="AL45" s="108"/>
      <c r="AM45" s="23"/>
      <c r="AN45" s="23"/>
      <c r="AO45" s="23"/>
      <c r="AP45" s="23"/>
      <c r="AQ45" s="23"/>
      <c r="AR45" s="23"/>
      <c r="AS45" s="3"/>
      <c r="AT45" s="22"/>
      <c r="AU45" s="11"/>
      <c r="AV45" s="23"/>
      <c r="AW45" s="108"/>
      <c r="AX45" s="23"/>
      <c r="AY45" s="23"/>
      <c r="AZ45" s="23"/>
      <c r="BA45" s="23"/>
      <c r="BB45" s="23"/>
      <c r="BC45" s="23"/>
      <c r="BD45" s="3"/>
      <c r="BE45" s="22"/>
      <c r="BF45" s="11"/>
      <c r="BG45" s="23"/>
      <c r="BH45" s="108"/>
      <c r="BI45" s="23"/>
      <c r="BJ45" s="23"/>
      <c r="BK45" s="23"/>
      <c r="BL45" s="23"/>
      <c r="BM45" s="23"/>
      <c r="BN45" s="23"/>
      <c r="BO45" s="3"/>
      <c r="BP45" s="22"/>
      <c r="BQ45" s="11"/>
      <c r="BR45" s="23"/>
      <c r="BS45" s="108"/>
      <c r="BT45" s="23"/>
      <c r="BU45" s="23"/>
      <c r="BV45" s="23"/>
      <c r="BW45" s="23"/>
      <c r="BX45" s="23"/>
      <c r="BY45" s="23"/>
      <c r="BZ45" s="3"/>
      <c r="CA45" s="22"/>
      <c r="CB45" s="11"/>
      <c r="CC45" s="23"/>
      <c r="CD45" s="108"/>
      <c r="CE45" s="23"/>
      <c r="CF45" s="23"/>
      <c r="CG45" s="23"/>
      <c r="CH45" s="23"/>
      <c r="CI45" s="23"/>
      <c r="CJ45" s="23"/>
      <c r="CK45" s="3"/>
      <c r="CL45" s="22"/>
      <c r="CM45" s="11"/>
      <c r="CN45" s="23"/>
      <c r="CO45" s="108"/>
      <c r="CP45" s="23"/>
      <c r="CQ45" s="23"/>
      <c r="CR45" s="23"/>
      <c r="CS45" s="23"/>
      <c r="CT45" s="23"/>
      <c r="CU45" s="23"/>
      <c r="CV45" s="3"/>
      <c r="CW45" s="22"/>
      <c r="CX45" s="11"/>
      <c r="CY45" s="23"/>
      <c r="CZ45" s="108"/>
      <c r="DA45" s="23"/>
      <c r="DB45" s="23"/>
      <c r="DC45" s="23"/>
      <c r="DD45" s="23"/>
      <c r="DE45" s="23"/>
      <c r="DF45" s="23"/>
      <c r="DG45" s="3"/>
      <c r="DH45" s="22"/>
      <c r="DI45" s="11"/>
      <c r="DJ45" s="23"/>
      <c r="DK45" s="108"/>
      <c r="DL45" s="23"/>
      <c r="DM45" s="23"/>
      <c r="DN45" s="23"/>
      <c r="DO45" s="23"/>
      <c r="DP45" s="23"/>
      <c r="DQ45" s="23"/>
      <c r="DR45" s="3"/>
      <c r="DS45" s="22"/>
      <c r="DT45" s="11"/>
      <c r="DU45" s="23"/>
      <c r="DV45" s="108"/>
      <c r="DW45" s="23"/>
      <c r="DX45" s="23"/>
      <c r="DY45" s="23"/>
      <c r="DZ45" s="23"/>
      <c r="EA45" s="23"/>
      <c r="EB45" s="23"/>
      <c r="EC45" s="3"/>
      <c r="ED45" s="22"/>
      <c r="EE45" s="11"/>
      <c r="EF45" s="23"/>
      <c r="EG45" s="108"/>
      <c r="EH45" s="23"/>
      <c r="EI45" s="23"/>
      <c r="EJ45" s="23"/>
      <c r="EK45" s="23"/>
      <c r="EL45" s="23"/>
      <c r="EM45" s="23"/>
      <c r="EN45" s="3"/>
      <c r="EO45" s="22"/>
      <c r="EP45" s="11"/>
      <c r="EQ45" s="23"/>
      <c r="ER45" s="108"/>
      <c r="ES45" s="23"/>
      <c r="ET45" s="23"/>
      <c r="EU45" s="23"/>
      <c r="EV45" s="23"/>
      <c r="EW45" s="23"/>
      <c r="EX45" s="23"/>
      <c r="EY45" s="3"/>
      <c r="EZ45" s="22"/>
      <c r="FA45" s="11"/>
      <c r="FB45" s="23"/>
      <c r="FC45" s="108"/>
      <c r="FD45" s="23"/>
      <c r="FE45" s="23"/>
      <c r="FF45" s="23"/>
      <c r="FG45" s="23"/>
      <c r="FH45" s="23"/>
      <c r="FI45" s="23"/>
      <c r="FJ45" s="3"/>
      <c r="FK45" s="22"/>
      <c r="FL45" s="11"/>
      <c r="FM45" s="23"/>
      <c r="FN45" s="108"/>
      <c r="FO45" s="23"/>
      <c r="FP45" s="23"/>
      <c r="FQ45" s="23"/>
      <c r="FR45" s="23"/>
      <c r="FS45" s="23"/>
      <c r="FT45" s="23"/>
      <c r="FU45" s="3"/>
      <c r="FV45" s="22"/>
      <c r="FW45" s="11"/>
      <c r="FX45" s="23"/>
      <c r="FY45" s="108"/>
      <c r="FZ45" s="23"/>
      <c r="GA45" s="23"/>
      <c r="GB45" s="23"/>
      <c r="GC45" s="23"/>
      <c r="GD45" s="23"/>
      <c r="GE45" s="23"/>
      <c r="GF45" s="3"/>
      <c r="GG45" s="22"/>
      <c r="GH45" s="11"/>
      <c r="GI45" s="23"/>
      <c r="GJ45" s="108"/>
      <c r="GK45" s="23"/>
      <c r="GL45" s="23"/>
      <c r="GM45" s="23"/>
      <c r="GN45" s="23"/>
      <c r="GO45" s="23"/>
      <c r="GP45" s="23"/>
      <c r="GQ45" s="3"/>
      <c r="GR45" s="22"/>
      <c r="GS45" s="11"/>
      <c r="GT45" s="23"/>
      <c r="GU45" s="108"/>
      <c r="GV45" s="23"/>
      <c r="GW45" s="23"/>
      <c r="GX45" s="23"/>
      <c r="GY45" s="23"/>
      <c r="GZ45" s="23"/>
      <c r="HA45" s="23"/>
      <c r="HB45" s="3"/>
      <c r="HC45" s="22"/>
      <c r="HD45" s="11"/>
      <c r="HE45" s="23"/>
      <c r="HF45" s="108"/>
      <c r="HG45" s="23"/>
      <c r="HH45" s="23"/>
      <c r="HI45" s="23"/>
      <c r="HJ45" s="23"/>
      <c r="HK45" s="23"/>
      <c r="HL45" s="23"/>
      <c r="HM45" s="3"/>
      <c r="HN45" s="22"/>
      <c r="HO45" s="11"/>
      <c r="HP45" s="23"/>
      <c r="HQ45" s="108"/>
      <c r="HR45" s="23"/>
      <c r="HS45" s="23"/>
      <c r="HT45" s="23"/>
      <c r="HU45" s="23"/>
      <c r="HV45" s="23"/>
      <c r="HW45" s="23"/>
      <c r="HX45" s="3"/>
      <c r="HY45" s="22"/>
      <c r="HZ45" s="11"/>
      <c r="IA45" s="23"/>
      <c r="IB45" s="108"/>
      <c r="IC45" s="23"/>
      <c r="ID45" s="23"/>
      <c r="IE45" s="23"/>
      <c r="IF45" s="23"/>
      <c r="IG45" s="23"/>
      <c r="IH45" s="23"/>
      <c r="II45" s="3"/>
      <c r="IJ45" s="22"/>
      <c r="IK45" s="11"/>
      <c r="IL45" s="23"/>
      <c r="IM45" s="108"/>
      <c r="IN45" s="23"/>
      <c r="IO45" s="23"/>
      <c r="IP45" s="23"/>
      <c r="IQ45" s="23"/>
      <c r="IR45" s="23"/>
      <c r="IS45" s="23"/>
      <c r="IT45" s="3"/>
      <c r="IU45" s="22"/>
      <c r="IV45" s="11"/>
      <c r="IW45" s="23"/>
    </row>
    <row r="46" spans="1:257" ht="29.25" customHeight="1" x14ac:dyDescent="0.25">
      <c r="A46" s="883">
        <v>42727</v>
      </c>
      <c r="B46" s="885" t="s">
        <v>14</v>
      </c>
      <c r="C46" s="3473" t="s">
        <v>2011</v>
      </c>
      <c r="D46" s="3474"/>
      <c r="E46" s="3474"/>
      <c r="F46" s="3474"/>
      <c r="G46" s="3474"/>
      <c r="H46" s="3474"/>
      <c r="I46" s="3474"/>
      <c r="J46" s="3475"/>
      <c r="K46" s="2465"/>
      <c r="M46" s="883"/>
      <c r="N46" s="885"/>
      <c r="O46" s="884"/>
      <c r="P46" s="882"/>
      <c r="Q46" s="884"/>
      <c r="R46" s="884"/>
      <c r="S46" s="884"/>
      <c r="T46" s="884"/>
      <c r="U46" s="884"/>
      <c r="V46" s="884"/>
      <c r="W46" s="3"/>
      <c r="X46" s="883"/>
      <c r="Y46" s="885"/>
      <c r="Z46" s="884"/>
      <c r="AA46" s="882"/>
      <c r="AB46" s="884"/>
      <c r="AC46" s="884"/>
      <c r="AD46" s="884"/>
      <c r="AE46" s="884"/>
      <c r="AF46" s="884"/>
      <c r="AG46" s="884"/>
      <c r="AH46" s="3"/>
      <c r="AI46" s="883"/>
      <c r="AJ46" s="885"/>
      <c r="AK46" s="884"/>
      <c r="AL46" s="882"/>
      <c r="AM46" s="884"/>
      <c r="AN46" s="884"/>
      <c r="AO46" s="884"/>
      <c r="AP46" s="884"/>
      <c r="AQ46" s="884"/>
      <c r="AR46" s="884"/>
      <c r="AS46" s="3"/>
      <c r="AT46" s="883"/>
      <c r="AU46" s="885"/>
      <c r="AV46" s="884"/>
      <c r="AW46" s="882"/>
      <c r="AX46" s="884"/>
      <c r="AY46" s="884"/>
      <c r="AZ46" s="884"/>
      <c r="BA46" s="884"/>
      <c r="BB46" s="884"/>
      <c r="BC46" s="884"/>
      <c r="BD46" s="3"/>
      <c r="BE46" s="883"/>
      <c r="BF46" s="885"/>
      <c r="BG46" s="884"/>
      <c r="BH46" s="882"/>
      <c r="BI46" s="884"/>
      <c r="BJ46" s="884"/>
      <c r="BK46" s="884"/>
      <c r="BL46" s="884"/>
      <c r="BM46" s="884"/>
      <c r="BN46" s="884"/>
      <c r="BO46" s="3"/>
      <c r="BP46" s="883"/>
      <c r="BQ46" s="885"/>
      <c r="BR46" s="884"/>
      <c r="BS46" s="882"/>
      <c r="BT46" s="884"/>
      <c r="BU46" s="884"/>
      <c r="BV46" s="884"/>
      <c r="BW46" s="884"/>
      <c r="BX46" s="884"/>
      <c r="BY46" s="884"/>
      <c r="BZ46" s="3"/>
      <c r="CA46" s="883"/>
      <c r="CB46" s="885"/>
      <c r="CC46" s="884"/>
      <c r="CD46" s="882"/>
      <c r="CE46" s="884"/>
      <c r="CF46" s="884"/>
      <c r="CG46" s="884"/>
      <c r="CH46" s="884"/>
      <c r="CI46" s="884"/>
      <c r="CJ46" s="884"/>
      <c r="CK46" s="3"/>
      <c r="CL46" s="883"/>
      <c r="CM46" s="885"/>
      <c r="CN46" s="884"/>
      <c r="CO46" s="882"/>
      <c r="CP46" s="884"/>
      <c r="CQ46" s="884"/>
      <c r="CR46" s="884"/>
      <c r="CS46" s="884"/>
      <c r="CT46" s="884"/>
      <c r="CU46" s="884"/>
      <c r="CV46" s="3"/>
      <c r="CW46" s="883"/>
      <c r="CX46" s="885"/>
      <c r="CY46" s="884"/>
      <c r="CZ46" s="882"/>
      <c r="DA46" s="884"/>
      <c r="DB46" s="884"/>
      <c r="DC46" s="884"/>
      <c r="DD46" s="884"/>
      <c r="DE46" s="884"/>
      <c r="DF46" s="884"/>
      <c r="DG46" s="3"/>
      <c r="DH46" s="883"/>
      <c r="DI46" s="885"/>
      <c r="DJ46" s="884"/>
      <c r="DK46" s="882"/>
      <c r="DL46" s="884"/>
      <c r="DM46" s="884"/>
      <c r="DN46" s="884"/>
      <c r="DO46" s="884"/>
      <c r="DP46" s="884"/>
      <c r="DQ46" s="884"/>
      <c r="DR46" s="3"/>
      <c r="DS46" s="883"/>
      <c r="DT46" s="885"/>
      <c r="DU46" s="884"/>
      <c r="DV46" s="882"/>
      <c r="DW46" s="884"/>
      <c r="DX46" s="884"/>
      <c r="DY46" s="884"/>
      <c r="DZ46" s="884"/>
      <c r="EA46" s="884"/>
      <c r="EB46" s="884"/>
      <c r="EC46" s="3"/>
      <c r="ED46" s="883"/>
      <c r="EE46" s="885"/>
      <c r="EF46" s="884"/>
      <c r="EG46" s="882"/>
      <c r="EH46" s="884"/>
      <c r="EI46" s="884"/>
      <c r="EJ46" s="884"/>
      <c r="EK46" s="884"/>
      <c r="EL46" s="884"/>
      <c r="EM46" s="884"/>
      <c r="EN46" s="3"/>
      <c r="EO46" s="883"/>
      <c r="EP46" s="885"/>
      <c r="EQ46" s="884"/>
      <c r="ER46" s="882"/>
      <c r="ES46" s="884"/>
      <c r="ET46" s="884"/>
      <c r="EU46" s="884"/>
      <c r="EV46" s="884"/>
      <c r="EW46" s="884"/>
      <c r="EX46" s="884"/>
      <c r="EY46" s="3"/>
      <c r="EZ46" s="883"/>
      <c r="FA46" s="885"/>
      <c r="FB46" s="884"/>
      <c r="FC46" s="882"/>
      <c r="FD46" s="884"/>
      <c r="FE46" s="884"/>
      <c r="FF46" s="884"/>
      <c r="FG46" s="884"/>
      <c r="FH46" s="884"/>
      <c r="FI46" s="884"/>
      <c r="FJ46" s="3"/>
      <c r="FK46" s="883"/>
      <c r="FL46" s="885"/>
      <c r="FM46" s="884"/>
      <c r="FN46" s="882"/>
      <c r="FO46" s="884"/>
      <c r="FP46" s="884"/>
      <c r="FQ46" s="884"/>
      <c r="FR46" s="884"/>
      <c r="FS46" s="884"/>
      <c r="FT46" s="884"/>
      <c r="FU46" s="3"/>
      <c r="FV46" s="883"/>
      <c r="FW46" s="885"/>
      <c r="FX46" s="884"/>
      <c r="FY46" s="882"/>
      <c r="FZ46" s="884"/>
      <c r="GA46" s="884"/>
      <c r="GB46" s="884"/>
      <c r="GC46" s="884"/>
      <c r="GD46" s="884"/>
      <c r="GE46" s="884"/>
      <c r="GF46" s="3"/>
      <c r="GG46" s="883"/>
      <c r="GH46" s="885"/>
      <c r="GI46" s="884"/>
      <c r="GJ46" s="882"/>
      <c r="GK46" s="884"/>
      <c r="GL46" s="884"/>
      <c r="GM46" s="884"/>
      <c r="GN46" s="884"/>
      <c r="GO46" s="884"/>
      <c r="GP46" s="884"/>
      <c r="GQ46" s="3"/>
      <c r="GR46" s="883"/>
      <c r="GS46" s="885"/>
      <c r="GT46" s="884"/>
      <c r="GU46" s="882"/>
      <c r="GV46" s="884"/>
      <c r="GW46" s="884"/>
      <c r="GX46" s="884"/>
      <c r="GY46" s="884"/>
      <c r="GZ46" s="884"/>
      <c r="HA46" s="884"/>
      <c r="HB46" s="3"/>
      <c r="HC46" s="883"/>
      <c r="HD46" s="885"/>
      <c r="HE46" s="884"/>
      <c r="HF46" s="882"/>
      <c r="HG46" s="884"/>
      <c r="HH46" s="884"/>
      <c r="HI46" s="884"/>
      <c r="HJ46" s="884"/>
      <c r="HK46" s="884"/>
      <c r="HL46" s="884"/>
      <c r="HM46" s="3"/>
      <c r="HN46" s="883"/>
      <c r="HO46" s="885"/>
      <c r="HP46" s="884"/>
      <c r="HQ46" s="882"/>
      <c r="HR46" s="884"/>
      <c r="HS46" s="884"/>
      <c r="HT46" s="884"/>
      <c r="HU46" s="884"/>
      <c r="HV46" s="884"/>
      <c r="HW46" s="884"/>
      <c r="HX46" s="3"/>
      <c r="HY46" s="883"/>
      <c r="HZ46" s="885"/>
      <c r="IA46" s="884"/>
      <c r="IB46" s="882"/>
      <c r="IC46" s="884"/>
      <c r="ID46" s="884"/>
      <c r="IE46" s="884"/>
      <c r="IF46" s="884"/>
      <c r="IG46" s="884"/>
      <c r="IH46" s="884"/>
      <c r="II46" s="3"/>
      <c r="IJ46" s="883"/>
      <c r="IK46" s="885"/>
      <c r="IL46" s="884"/>
      <c r="IM46" s="882"/>
      <c r="IN46" s="884"/>
      <c r="IO46" s="884"/>
      <c r="IP46" s="884"/>
      <c r="IQ46" s="884"/>
      <c r="IR46" s="884"/>
      <c r="IS46" s="884"/>
      <c r="IT46" s="3"/>
      <c r="IU46" s="883"/>
      <c r="IV46" s="885"/>
      <c r="IW46" s="884"/>
    </row>
    <row r="47" spans="1:257" ht="23.25" customHeight="1" thickBot="1" x14ac:dyDescent="0.3">
      <c r="A47" s="1054">
        <v>42729</v>
      </c>
      <c r="B47" s="1076" t="s">
        <v>14</v>
      </c>
      <c r="C47" s="3513" t="s">
        <v>2010</v>
      </c>
      <c r="D47" s="3514"/>
      <c r="E47" s="3514"/>
      <c r="F47" s="3514"/>
      <c r="G47" s="3514"/>
      <c r="H47" s="3514"/>
      <c r="I47" s="3514"/>
      <c r="J47" s="3515"/>
      <c r="K47" s="2491"/>
      <c r="L47" s="13"/>
      <c r="M47" s="22"/>
      <c r="N47" s="11"/>
      <c r="O47" s="23"/>
      <c r="P47" s="108"/>
      <c r="Q47" s="23"/>
      <c r="R47" s="23"/>
      <c r="S47" s="23"/>
      <c r="T47" s="23"/>
      <c r="U47" s="23"/>
      <c r="V47" s="23"/>
      <c r="W47" s="3"/>
      <c r="X47" s="22"/>
      <c r="Y47" s="11"/>
      <c r="Z47" s="23"/>
      <c r="AA47" s="108"/>
      <c r="AB47" s="23"/>
      <c r="AC47" s="23"/>
      <c r="AD47" s="23"/>
      <c r="AE47" s="23"/>
      <c r="AF47" s="23"/>
      <c r="AG47" s="23"/>
      <c r="AH47" s="3"/>
      <c r="AI47" s="22"/>
      <c r="AJ47" s="11"/>
      <c r="AK47" s="23"/>
      <c r="AL47" s="108"/>
      <c r="AM47" s="23"/>
      <c r="AN47" s="23"/>
      <c r="AO47" s="23"/>
      <c r="AP47" s="23"/>
      <c r="AQ47" s="23"/>
      <c r="AR47" s="23"/>
      <c r="AS47" s="3"/>
      <c r="AT47" s="22"/>
      <c r="AU47" s="11"/>
      <c r="AV47" s="23"/>
      <c r="AW47" s="108"/>
      <c r="AX47" s="23"/>
      <c r="AY47" s="23"/>
      <c r="AZ47" s="23"/>
      <c r="BA47" s="23"/>
      <c r="BB47" s="23"/>
      <c r="BC47" s="23"/>
      <c r="BD47" s="3"/>
      <c r="BE47" s="22"/>
      <c r="BF47" s="11"/>
      <c r="BG47" s="23"/>
      <c r="BH47" s="108"/>
      <c r="BI47" s="23"/>
      <c r="BJ47" s="23"/>
      <c r="BK47" s="23"/>
      <c r="BL47" s="23"/>
      <c r="BM47" s="23"/>
      <c r="BN47" s="23"/>
      <c r="BO47" s="3"/>
      <c r="BP47" s="22"/>
      <c r="BQ47" s="11"/>
      <c r="BR47" s="23"/>
      <c r="BS47" s="108"/>
      <c r="BT47" s="23"/>
      <c r="BU47" s="23"/>
      <c r="BV47" s="23"/>
      <c r="BW47" s="23"/>
      <c r="BX47" s="23"/>
      <c r="BY47" s="23"/>
      <c r="BZ47" s="3"/>
      <c r="CA47" s="22"/>
      <c r="CB47" s="11"/>
      <c r="CC47" s="23"/>
      <c r="CD47" s="108"/>
      <c r="CE47" s="23"/>
      <c r="CF47" s="23"/>
      <c r="CG47" s="23"/>
      <c r="CH47" s="23"/>
      <c r="CI47" s="23"/>
      <c r="CJ47" s="23"/>
      <c r="CK47" s="3"/>
      <c r="CL47" s="22"/>
      <c r="CM47" s="11"/>
      <c r="CN47" s="23"/>
      <c r="CO47" s="108"/>
      <c r="CP47" s="23"/>
      <c r="CQ47" s="23"/>
      <c r="CR47" s="23"/>
      <c r="CS47" s="23"/>
      <c r="CT47" s="23"/>
      <c r="CU47" s="23"/>
      <c r="CV47" s="3"/>
      <c r="CW47" s="22"/>
      <c r="CX47" s="11"/>
      <c r="CY47" s="23"/>
      <c r="CZ47" s="108"/>
      <c r="DA47" s="23"/>
      <c r="DB47" s="23"/>
      <c r="DC47" s="23"/>
      <c r="DD47" s="23"/>
      <c r="DE47" s="23"/>
      <c r="DF47" s="23"/>
      <c r="DG47" s="3"/>
      <c r="DH47" s="22"/>
      <c r="DI47" s="11"/>
      <c r="DJ47" s="23"/>
      <c r="DK47" s="108"/>
      <c r="DL47" s="23"/>
      <c r="DM47" s="23"/>
      <c r="DN47" s="23"/>
      <c r="DO47" s="23"/>
      <c r="DP47" s="23"/>
      <c r="DQ47" s="23"/>
      <c r="DR47" s="3"/>
      <c r="DS47" s="22"/>
      <c r="DT47" s="11"/>
      <c r="DU47" s="23"/>
      <c r="DV47" s="108"/>
      <c r="DW47" s="23"/>
      <c r="DX47" s="23"/>
      <c r="DY47" s="23"/>
      <c r="DZ47" s="23"/>
      <c r="EA47" s="23"/>
      <c r="EB47" s="23"/>
      <c r="EC47" s="3"/>
      <c r="ED47" s="22"/>
      <c r="EE47" s="11"/>
      <c r="EF47" s="23"/>
      <c r="EG47" s="108"/>
      <c r="EH47" s="23"/>
      <c r="EI47" s="23"/>
      <c r="EJ47" s="23"/>
      <c r="EK47" s="23"/>
      <c r="EL47" s="23"/>
      <c r="EM47" s="23"/>
      <c r="EN47" s="3"/>
      <c r="EO47" s="22"/>
      <c r="EP47" s="11"/>
      <c r="EQ47" s="23"/>
      <c r="ER47" s="108"/>
      <c r="ES47" s="23"/>
      <c r="ET47" s="23"/>
      <c r="EU47" s="23"/>
      <c r="EV47" s="23"/>
      <c r="EW47" s="23"/>
      <c r="EX47" s="23"/>
      <c r="EY47" s="3"/>
      <c r="EZ47" s="22"/>
      <c r="FA47" s="11"/>
      <c r="FB47" s="23"/>
      <c r="FC47" s="108"/>
      <c r="FD47" s="23"/>
      <c r="FE47" s="23"/>
      <c r="FF47" s="23"/>
      <c r="FG47" s="23"/>
      <c r="FH47" s="23"/>
      <c r="FI47" s="23"/>
      <c r="FJ47" s="3"/>
      <c r="FK47" s="22"/>
      <c r="FL47" s="11"/>
      <c r="FM47" s="23"/>
      <c r="FN47" s="108"/>
      <c r="FO47" s="23"/>
      <c r="FP47" s="23"/>
      <c r="FQ47" s="23"/>
      <c r="FR47" s="23"/>
      <c r="FS47" s="23"/>
      <c r="FT47" s="23"/>
      <c r="FU47" s="3"/>
      <c r="FV47" s="22"/>
      <c r="FW47" s="11"/>
      <c r="FX47" s="23"/>
      <c r="FY47" s="108"/>
      <c r="FZ47" s="23"/>
      <c r="GA47" s="23"/>
      <c r="GB47" s="23"/>
      <c r="GC47" s="23"/>
      <c r="GD47" s="23"/>
      <c r="GE47" s="23"/>
      <c r="GF47" s="3"/>
      <c r="GG47" s="22"/>
      <c r="GH47" s="11"/>
      <c r="GI47" s="23"/>
      <c r="GJ47" s="108"/>
      <c r="GK47" s="23"/>
      <c r="GL47" s="23"/>
      <c r="GM47" s="23"/>
      <c r="GN47" s="23"/>
      <c r="GO47" s="23"/>
      <c r="GP47" s="23"/>
      <c r="GQ47" s="3"/>
      <c r="GR47" s="22"/>
      <c r="GS47" s="11"/>
      <c r="GT47" s="23"/>
      <c r="GU47" s="108"/>
      <c r="GV47" s="23"/>
      <c r="GW47" s="23"/>
      <c r="GX47" s="23"/>
      <c r="GY47" s="23"/>
      <c r="GZ47" s="23"/>
      <c r="HA47" s="23"/>
      <c r="HB47" s="3"/>
      <c r="HC47" s="22"/>
      <c r="HD47" s="11"/>
      <c r="HE47" s="23"/>
      <c r="HF47" s="108"/>
      <c r="HG47" s="23"/>
      <c r="HH47" s="23"/>
      <c r="HI47" s="23"/>
      <c r="HJ47" s="23"/>
      <c r="HK47" s="23"/>
      <c r="HL47" s="23"/>
      <c r="HM47" s="3"/>
      <c r="HN47" s="22"/>
      <c r="HO47" s="11"/>
      <c r="HP47" s="23"/>
      <c r="HQ47" s="108"/>
      <c r="HR47" s="23"/>
      <c r="HS47" s="23"/>
      <c r="HT47" s="23"/>
      <c r="HU47" s="23"/>
      <c r="HV47" s="23"/>
      <c r="HW47" s="23"/>
      <c r="HX47" s="3"/>
      <c r="HY47" s="22"/>
      <c r="HZ47" s="11"/>
      <c r="IA47" s="23"/>
      <c r="IB47" s="108"/>
      <c r="IC47" s="23"/>
      <c r="ID47" s="23"/>
      <c r="IE47" s="23"/>
      <c r="IF47" s="23"/>
      <c r="IG47" s="23"/>
      <c r="IH47" s="23"/>
      <c r="II47" s="3"/>
      <c r="IJ47" s="22"/>
      <c r="IK47" s="11"/>
      <c r="IL47" s="23"/>
      <c r="IM47" s="108"/>
      <c r="IN47" s="23"/>
      <c r="IO47" s="23"/>
      <c r="IP47" s="23"/>
      <c r="IQ47" s="23"/>
      <c r="IR47" s="23"/>
      <c r="IS47" s="23"/>
      <c r="IT47" s="3"/>
      <c r="IU47" s="22"/>
      <c r="IV47" s="11"/>
      <c r="IW47" s="23"/>
    </row>
    <row r="48" spans="1:257" ht="36.75" customHeight="1" thickTop="1" x14ac:dyDescent="0.25">
      <c r="A48" s="39">
        <v>42776</v>
      </c>
      <c r="B48" s="40" t="s">
        <v>14</v>
      </c>
      <c r="C48" s="3595" t="s">
        <v>2048</v>
      </c>
      <c r="D48" s="3596"/>
      <c r="E48" s="3596"/>
      <c r="F48" s="3596"/>
      <c r="G48" s="3596"/>
      <c r="H48" s="3596"/>
      <c r="I48" s="3596"/>
      <c r="J48" s="3597"/>
      <c r="K48" s="2522"/>
      <c r="L48" s="41"/>
      <c r="M48" s="22"/>
      <c r="N48" s="11"/>
      <c r="O48" s="23"/>
      <c r="P48" s="108"/>
      <c r="Q48" s="23"/>
      <c r="R48" s="23"/>
      <c r="S48" s="23"/>
      <c r="T48" s="23"/>
      <c r="U48" s="23"/>
      <c r="V48" s="23"/>
      <c r="W48" s="3"/>
      <c r="X48" s="22"/>
      <c r="Y48" s="11"/>
      <c r="Z48" s="23"/>
      <c r="AA48" s="108"/>
      <c r="AB48" s="23"/>
      <c r="AC48" s="23"/>
      <c r="AD48" s="23"/>
      <c r="AE48" s="23"/>
      <c r="AF48" s="23"/>
      <c r="AG48" s="23"/>
      <c r="AH48" s="3"/>
      <c r="AI48" s="22"/>
      <c r="AJ48" s="11"/>
      <c r="AK48" s="23"/>
      <c r="AL48" s="108"/>
      <c r="AM48" s="23"/>
      <c r="AN48" s="23"/>
      <c r="AO48" s="23"/>
      <c r="AP48" s="23"/>
      <c r="AQ48" s="23"/>
      <c r="AR48" s="23"/>
      <c r="AS48" s="3"/>
      <c r="AT48" s="22"/>
      <c r="AU48" s="11"/>
      <c r="AV48" s="23"/>
      <c r="AW48" s="108"/>
      <c r="AX48" s="23"/>
      <c r="AY48" s="23"/>
      <c r="AZ48" s="23"/>
      <c r="BA48" s="23"/>
      <c r="BB48" s="23"/>
      <c r="BC48" s="23"/>
      <c r="BD48" s="3"/>
      <c r="BE48" s="22"/>
      <c r="BF48" s="11"/>
      <c r="BG48" s="23"/>
      <c r="BH48" s="108"/>
      <c r="BI48" s="23"/>
      <c r="BJ48" s="23"/>
      <c r="BK48" s="23"/>
      <c r="BL48" s="23"/>
      <c r="BM48" s="23"/>
      <c r="BN48" s="23"/>
      <c r="BO48" s="3"/>
      <c r="BP48" s="22"/>
      <c r="BQ48" s="11"/>
      <c r="BR48" s="23"/>
      <c r="BS48" s="108"/>
      <c r="BT48" s="23"/>
      <c r="BU48" s="23"/>
      <c r="BV48" s="23"/>
      <c r="BW48" s="23"/>
      <c r="BX48" s="23"/>
      <c r="BY48" s="23"/>
      <c r="BZ48" s="3"/>
      <c r="CA48" s="22"/>
      <c r="CB48" s="11"/>
      <c r="CC48" s="23"/>
      <c r="CD48" s="108"/>
      <c r="CE48" s="23"/>
      <c r="CF48" s="23"/>
      <c r="CG48" s="23"/>
      <c r="CH48" s="23"/>
      <c r="CI48" s="23"/>
      <c r="CJ48" s="23"/>
      <c r="CK48" s="3"/>
      <c r="CL48" s="22"/>
      <c r="CM48" s="11"/>
      <c r="CN48" s="23"/>
      <c r="CO48" s="108"/>
      <c r="CP48" s="23"/>
      <c r="CQ48" s="23"/>
      <c r="CR48" s="23"/>
      <c r="CS48" s="23"/>
      <c r="CT48" s="23"/>
      <c r="CU48" s="23"/>
      <c r="CV48" s="3"/>
      <c r="CW48" s="22"/>
      <c r="CX48" s="11"/>
      <c r="CY48" s="23"/>
      <c r="CZ48" s="108"/>
      <c r="DA48" s="23"/>
      <c r="DB48" s="23"/>
      <c r="DC48" s="23"/>
      <c r="DD48" s="23"/>
      <c r="DE48" s="23"/>
      <c r="DF48" s="23"/>
      <c r="DG48" s="3"/>
      <c r="DH48" s="22"/>
      <c r="DI48" s="11"/>
      <c r="DJ48" s="23"/>
      <c r="DK48" s="108"/>
      <c r="DL48" s="23"/>
      <c r="DM48" s="23"/>
      <c r="DN48" s="23"/>
      <c r="DO48" s="23"/>
      <c r="DP48" s="23"/>
      <c r="DQ48" s="23"/>
      <c r="DR48" s="3"/>
      <c r="DS48" s="22"/>
      <c r="DT48" s="11"/>
      <c r="DU48" s="23"/>
      <c r="DV48" s="108"/>
      <c r="DW48" s="23"/>
      <c r="DX48" s="23"/>
      <c r="DY48" s="23"/>
      <c r="DZ48" s="23"/>
      <c r="EA48" s="23"/>
      <c r="EB48" s="23"/>
      <c r="EC48" s="3"/>
      <c r="ED48" s="22"/>
      <c r="EE48" s="11"/>
      <c r="EF48" s="23"/>
      <c r="EG48" s="108"/>
      <c r="EH48" s="23"/>
      <c r="EI48" s="23"/>
      <c r="EJ48" s="23"/>
      <c r="EK48" s="23"/>
      <c r="EL48" s="23"/>
      <c r="EM48" s="23"/>
      <c r="EN48" s="3"/>
      <c r="EO48" s="22"/>
      <c r="EP48" s="11"/>
      <c r="EQ48" s="23"/>
      <c r="ER48" s="108"/>
      <c r="ES48" s="23"/>
      <c r="ET48" s="23"/>
      <c r="EU48" s="23"/>
      <c r="EV48" s="23"/>
      <c r="EW48" s="23"/>
      <c r="EX48" s="23"/>
      <c r="EY48" s="3"/>
      <c r="EZ48" s="22"/>
      <c r="FA48" s="11"/>
      <c r="FB48" s="23"/>
      <c r="FC48" s="108"/>
      <c r="FD48" s="23"/>
      <c r="FE48" s="23"/>
      <c r="FF48" s="23"/>
      <c r="FG48" s="23"/>
      <c r="FH48" s="23"/>
      <c r="FI48" s="23"/>
      <c r="FJ48" s="3"/>
      <c r="FK48" s="22"/>
      <c r="FL48" s="11"/>
      <c r="FM48" s="23"/>
      <c r="FN48" s="108"/>
      <c r="FO48" s="23"/>
      <c r="FP48" s="23"/>
      <c r="FQ48" s="23"/>
      <c r="FR48" s="23"/>
      <c r="FS48" s="23"/>
      <c r="FT48" s="23"/>
      <c r="FU48" s="3"/>
      <c r="FV48" s="22"/>
      <c r="FW48" s="11"/>
      <c r="FX48" s="23"/>
      <c r="FY48" s="108"/>
      <c r="FZ48" s="23"/>
      <c r="GA48" s="23"/>
      <c r="GB48" s="23"/>
      <c r="GC48" s="23"/>
      <c r="GD48" s="23"/>
      <c r="GE48" s="23"/>
      <c r="GF48" s="3"/>
      <c r="GG48" s="22"/>
      <c r="GH48" s="11"/>
      <c r="GI48" s="23"/>
      <c r="GJ48" s="108"/>
      <c r="GK48" s="23"/>
      <c r="GL48" s="23"/>
      <c r="GM48" s="23"/>
      <c r="GN48" s="23"/>
      <c r="GO48" s="23"/>
      <c r="GP48" s="23"/>
      <c r="GQ48" s="3"/>
      <c r="GR48" s="22"/>
      <c r="GS48" s="11"/>
      <c r="GT48" s="23"/>
      <c r="GU48" s="108"/>
      <c r="GV48" s="23"/>
      <c r="GW48" s="23"/>
      <c r="GX48" s="23"/>
      <c r="GY48" s="23"/>
      <c r="GZ48" s="23"/>
      <c r="HA48" s="23"/>
      <c r="HB48" s="3"/>
      <c r="HC48" s="22"/>
      <c r="HD48" s="11"/>
      <c r="HE48" s="23"/>
      <c r="HF48" s="108"/>
      <c r="HG48" s="23"/>
      <c r="HH48" s="23"/>
      <c r="HI48" s="23"/>
      <c r="HJ48" s="23"/>
      <c r="HK48" s="23"/>
      <c r="HL48" s="23"/>
      <c r="HM48" s="3"/>
      <c r="HN48" s="22"/>
      <c r="HO48" s="11"/>
      <c r="HP48" s="23"/>
      <c r="HQ48" s="108"/>
      <c r="HR48" s="23"/>
      <c r="HS48" s="23"/>
      <c r="HT48" s="23"/>
      <c r="HU48" s="23"/>
      <c r="HV48" s="23"/>
      <c r="HW48" s="23"/>
      <c r="HX48" s="3"/>
      <c r="HY48" s="22"/>
      <c r="HZ48" s="11"/>
      <c r="IA48" s="23"/>
      <c r="IB48" s="108"/>
      <c r="IC48" s="23"/>
      <c r="ID48" s="23"/>
      <c r="IE48" s="23"/>
      <c r="IF48" s="23"/>
      <c r="IG48" s="23"/>
      <c r="IH48" s="23"/>
      <c r="II48" s="3"/>
      <c r="IJ48" s="22"/>
      <c r="IK48" s="11"/>
      <c r="IL48" s="23"/>
      <c r="IM48" s="108"/>
      <c r="IN48" s="23"/>
      <c r="IO48" s="23"/>
      <c r="IP48" s="23"/>
      <c r="IQ48" s="23"/>
      <c r="IR48" s="23"/>
      <c r="IS48" s="23"/>
      <c r="IT48" s="3"/>
      <c r="IU48" s="22"/>
      <c r="IV48" s="11"/>
      <c r="IW48" s="23"/>
    </row>
    <row r="49" spans="1:257" ht="23.25" customHeight="1" x14ac:dyDescent="0.25">
      <c r="A49" s="22">
        <v>42809</v>
      </c>
      <c r="B49" s="1010" t="s">
        <v>186</v>
      </c>
      <c r="C49" s="410"/>
      <c r="D49" s="407"/>
      <c r="E49" s="410"/>
      <c r="F49" s="410"/>
      <c r="G49" s="410"/>
      <c r="H49" s="410">
        <v>5225</v>
      </c>
      <c r="I49" s="410">
        <v>100</v>
      </c>
      <c r="J49" s="410"/>
      <c r="K49" s="2471"/>
      <c r="L49" s="32" t="s">
        <v>336</v>
      </c>
      <c r="M49" s="22"/>
      <c r="N49" s="11"/>
      <c r="O49" s="23"/>
      <c r="P49" s="108"/>
      <c r="Q49" s="23"/>
      <c r="R49" s="23"/>
      <c r="S49" s="23"/>
      <c r="T49" s="23"/>
      <c r="U49" s="23"/>
      <c r="V49" s="23"/>
      <c r="W49" s="3"/>
      <c r="X49" s="22"/>
      <c r="Y49" s="11"/>
      <c r="Z49" s="23"/>
      <c r="AA49" s="108"/>
      <c r="AB49" s="23"/>
      <c r="AC49" s="23"/>
      <c r="AD49" s="23"/>
      <c r="AE49" s="23"/>
      <c r="AF49" s="23"/>
      <c r="AG49" s="23"/>
      <c r="AH49" s="3"/>
      <c r="AI49" s="22"/>
      <c r="AJ49" s="11"/>
      <c r="AK49" s="23"/>
      <c r="AL49" s="108"/>
      <c r="AM49" s="23"/>
      <c r="AN49" s="23"/>
      <c r="AO49" s="23"/>
      <c r="AP49" s="23"/>
      <c r="AQ49" s="23"/>
      <c r="AR49" s="23"/>
      <c r="AS49" s="3"/>
      <c r="AT49" s="22"/>
      <c r="AU49" s="11"/>
      <c r="AV49" s="23"/>
      <c r="AW49" s="108"/>
      <c r="AX49" s="23"/>
      <c r="AY49" s="23"/>
      <c r="AZ49" s="23"/>
      <c r="BA49" s="23"/>
      <c r="BB49" s="23"/>
      <c r="BC49" s="23"/>
      <c r="BD49" s="3"/>
      <c r="BE49" s="22"/>
      <c r="BF49" s="11"/>
      <c r="BG49" s="23"/>
      <c r="BH49" s="108"/>
      <c r="BI49" s="23"/>
      <c r="BJ49" s="23"/>
      <c r="BK49" s="23"/>
      <c r="BL49" s="23"/>
      <c r="BM49" s="23"/>
      <c r="BN49" s="23"/>
      <c r="BO49" s="3"/>
      <c r="BP49" s="22"/>
      <c r="BQ49" s="11"/>
      <c r="BR49" s="23"/>
      <c r="BS49" s="108"/>
      <c r="BT49" s="23"/>
      <c r="BU49" s="23"/>
      <c r="BV49" s="23"/>
      <c r="BW49" s="23"/>
      <c r="BX49" s="23"/>
      <c r="BY49" s="23"/>
      <c r="BZ49" s="3"/>
      <c r="CA49" s="22"/>
      <c r="CB49" s="11"/>
      <c r="CC49" s="23"/>
      <c r="CD49" s="108"/>
      <c r="CE49" s="23"/>
      <c r="CF49" s="23"/>
      <c r="CG49" s="23"/>
      <c r="CH49" s="23"/>
      <c r="CI49" s="23"/>
      <c r="CJ49" s="23"/>
      <c r="CK49" s="3"/>
      <c r="CL49" s="22"/>
      <c r="CM49" s="11"/>
      <c r="CN49" s="23"/>
      <c r="CO49" s="108"/>
      <c r="CP49" s="23"/>
      <c r="CQ49" s="23"/>
      <c r="CR49" s="23"/>
      <c r="CS49" s="23"/>
      <c r="CT49" s="23"/>
      <c r="CU49" s="23"/>
      <c r="CV49" s="3"/>
      <c r="CW49" s="22"/>
      <c r="CX49" s="11"/>
      <c r="CY49" s="23"/>
      <c r="CZ49" s="108"/>
      <c r="DA49" s="23"/>
      <c r="DB49" s="23"/>
      <c r="DC49" s="23"/>
      <c r="DD49" s="23"/>
      <c r="DE49" s="23"/>
      <c r="DF49" s="23"/>
      <c r="DG49" s="3"/>
      <c r="DH49" s="22"/>
      <c r="DI49" s="11"/>
      <c r="DJ49" s="23"/>
      <c r="DK49" s="108"/>
      <c r="DL49" s="23"/>
      <c r="DM49" s="23"/>
      <c r="DN49" s="23"/>
      <c r="DO49" s="23"/>
      <c r="DP49" s="23"/>
      <c r="DQ49" s="23"/>
      <c r="DR49" s="3"/>
      <c r="DS49" s="22"/>
      <c r="DT49" s="11"/>
      <c r="DU49" s="23"/>
      <c r="DV49" s="108"/>
      <c r="DW49" s="23"/>
      <c r="DX49" s="23"/>
      <c r="DY49" s="23"/>
      <c r="DZ49" s="23"/>
      <c r="EA49" s="23"/>
      <c r="EB49" s="23"/>
      <c r="EC49" s="3"/>
      <c r="ED49" s="22"/>
      <c r="EE49" s="11"/>
      <c r="EF49" s="23"/>
      <c r="EG49" s="108"/>
      <c r="EH49" s="23"/>
      <c r="EI49" s="23"/>
      <c r="EJ49" s="23"/>
      <c r="EK49" s="23"/>
      <c r="EL49" s="23"/>
      <c r="EM49" s="23"/>
      <c r="EN49" s="3"/>
      <c r="EO49" s="22"/>
      <c r="EP49" s="11"/>
      <c r="EQ49" s="23"/>
      <c r="ER49" s="108"/>
      <c r="ES49" s="23"/>
      <c r="ET49" s="23"/>
      <c r="EU49" s="23"/>
      <c r="EV49" s="23"/>
      <c r="EW49" s="23"/>
      <c r="EX49" s="23"/>
      <c r="EY49" s="3"/>
      <c r="EZ49" s="22"/>
      <c r="FA49" s="11"/>
      <c r="FB49" s="23"/>
      <c r="FC49" s="108"/>
      <c r="FD49" s="23"/>
      <c r="FE49" s="23"/>
      <c r="FF49" s="23"/>
      <c r="FG49" s="23"/>
      <c r="FH49" s="23"/>
      <c r="FI49" s="23"/>
      <c r="FJ49" s="3"/>
      <c r="FK49" s="22"/>
      <c r="FL49" s="11"/>
      <c r="FM49" s="23"/>
      <c r="FN49" s="108"/>
      <c r="FO49" s="23"/>
      <c r="FP49" s="23"/>
      <c r="FQ49" s="23"/>
      <c r="FR49" s="23"/>
      <c r="FS49" s="23"/>
      <c r="FT49" s="23"/>
      <c r="FU49" s="3"/>
      <c r="FV49" s="22"/>
      <c r="FW49" s="11"/>
      <c r="FX49" s="23"/>
      <c r="FY49" s="108"/>
      <c r="FZ49" s="23"/>
      <c r="GA49" s="23"/>
      <c r="GB49" s="23"/>
      <c r="GC49" s="23"/>
      <c r="GD49" s="23"/>
      <c r="GE49" s="23"/>
      <c r="GF49" s="3"/>
      <c r="GG49" s="22"/>
      <c r="GH49" s="11"/>
      <c r="GI49" s="23"/>
      <c r="GJ49" s="108"/>
      <c r="GK49" s="23"/>
      <c r="GL49" s="23"/>
      <c r="GM49" s="23"/>
      <c r="GN49" s="23"/>
      <c r="GO49" s="23"/>
      <c r="GP49" s="23"/>
      <c r="GQ49" s="3"/>
      <c r="GR49" s="22"/>
      <c r="GS49" s="11"/>
      <c r="GT49" s="23"/>
      <c r="GU49" s="108"/>
      <c r="GV49" s="23"/>
      <c r="GW49" s="23"/>
      <c r="GX49" s="23"/>
      <c r="GY49" s="23"/>
      <c r="GZ49" s="23"/>
      <c r="HA49" s="23"/>
      <c r="HB49" s="3"/>
      <c r="HC49" s="22"/>
      <c r="HD49" s="11"/>
      <c r="HE49" s="23"/>
      <c r="HF49" s="108"/>
      <c r="HG49" s="23"/>
      <c r="HH49" s="23"/>
      <c r="HI49" s="23"/>
      <c r="HJ49" s="23"/>
      <c r="HK49" s="23"/>
      <c r="HL49" s="23"/>
      <c r="HM49" s="3"/>
      <c r="HN49" s="22"/>
      <c r="HO49" s="11"/>
      <c r="HP49" s="23"/>
      <c r="HQ49" s="108"/>
      <c r="HR49" s="23"/>
      <c r="HS49" s="23"/>
      <c r="HT49" s="23"/>
      <c r="HU49" s="23"/>
      <c r="HV49" s="23"/>
      <c r="HW49" s="23"/>
      <c r="HX49" s="3"/>
      <c r="HY49" s="22"/>
      <c r="HZ49" s="11"/>
      <c r="IA49" s="23"/>
      <c r="IB49" s="108"/>
      <c r="IC49" s="23"/>
      <c r="ID49" s="23"/>
      <c r="IE49" s="23"/>
      <c r="IF49" s="23"/>
      <c r="IG49" s="23"/>
      <c r="IH49" s="23"/>
      <c r="II49" s="3"/>
      <c r="IJ49" s="22"/>
      <c r="IK49" s="11"/>
      <c r="IL49" s="23"/>
      <c r="IM49" s="108"/>
      <c r="IN49" s="23"/>
      <c r="IO49" s="23"/>
      <c r="IP49" s="23"/>
      <c r="IQ49" s="23"/>
      <c r="IR49" s="23"/>
      <c r="IS49" s="23"/>
      <c r="IT49" s="3"/>
      <c r="IU49" s="22"/>
      <c r="IV49" s="11"/>
      <c r="IW49" s="23"/>
    </row>
    <row r="50" spans="1:257" ht="38.25" customHeight="1" x14ac:dyDescent="0.25">
      <c r="A50" s="22">
        <v>42850</v>
      </c>
      <c r="B50" s="11" t="s">
        <v>14</v>
      </c>
      <c r="C50" s="3473" t="s">
        <v>2169</v>
      </c>
      <c r="D50" s="3474"/>
      <c r="E50" s="3474"/>
      <c r="F50" s="3474"/>
      <c r="G50" s="3474"/>
      <c r="H50" s="3474"/>
      <c r="I50" s="3474"/>
      <c r="J50" s="3475"/>
      <c r="K50" s="2465"/>
      <c r="M50" s="22"/>
      <c r="N50" s="11"/>
      <c r="O50" s="108"/>
      <c r="P50" s="108"/>
      <c r="Q50" s="108"/>
      <c r="R50" s="108"/>
      <c r="S50" s="108"/>
      <c r="T50" s="108"/>
      <c r="U50" s="108"/>
      <c r="V50" s="108"/>
      <c r="W50" s="3"/>
      <c r="X50" s="22"/>
      <c r="Y50" s="11"/>
      <c r="Z50" s="108"/>
      <c r="AA50" s="108"/>
      <c r="AB50" s="108"/>
      <c r="AC50" s="108"/>
      <c r="AD50" s="108"/>
      <c r="AE50" s="108"/>
      <c r="AF50" s="108"/>
      <c r="AG50" s="108"/>
      <c r="AH50" s="3"/>
      <c r="AI50" s="22"/>
      <c r="AJ50" s="11"/>
      <c r="AK50" s="108"/>
      <c r="AL50" s="108"/>
      <c r="AM50" s="108"/>
      <c r="AN50" s="108"/>
      <c r="AO50" s="108"/>
      <c r="AP50" s="108"/>
      <c r="AQ50" s="108"/>
      <c r="AR50" s="108"/>
      <c r="AS50" s="3"/>
      <c r="AT50" s="22"/>
      <c r="AU50" s="11"/>
      <c r="AV50" s="108"/>
      <c r="AW50" s="108"/>
      <c r="AX50" s="108"/>
      <c r="AY50" s="108"/>
      <c r="AZ50" s="108"/>
      <c r="BA50" s="108"/>
      <c r="BB50" s="108"/>
      <c r="BC50" s="108"/>
      <c r="BD50" s="3"/>
      <c r="BE50" s="22"/>
      <c r="BF50" s="11"/>
      <c r="BG50" s="108"/>
      <c r="BH50" s="108"/>
      <c r="BI50" s="108"/>
      <c r="BJ50" s="108"/>
      <c r="BK50" s="108"/>
      <c r="BL50" s="108"/>
      <c r="BM50" s="108"/>
      <c r="BN50" s="108"/>
      <c r="BO50" s="3"/>
      <c r="BP50" s="22"/>
      <c r="BQ50" s="11"/>
      <c r="BR50" s="108"/>
      <c r="BS50" s="108"/>
      <c r="BT50" s="108"/>
      <c r="BU50" s="108"/>
      <c r="BV50" s="108"/>
      <c r="BW50" s="108"/>
      <c r="BX50" s="108"/>
      <c r="BY50" s="108"/>
      <c r="BZ50" s="3"/>
      <c r="CA50" s="22"/>
      <c r="CB50" s="11"/>
      <c r="CC50" s="108"/>
      <c r="CD50" s="108"/>
      <c r="CE50" s="108"/>
      <c r="CF50" s="108"/>
      <c r="CG50" s="108"/>
      <c r="CH50" s="108"/>
      <c r="CI50" s="108"/>
      <c r="CJ50" s="108"/>
      <c r="CK50" s="3"/>
      <c r="CL50" s="22"/>
      <c r="CM50" s="11"/>
      <c r="CN50" s="108"/>
      <c r="CO50" s="108"/>
      <c r="CP50" s="108"/>
      <c r="CQ50" s="108"/>
      <c r="CR50" s="108"/>
      <c r="CS50" s="108"/>
      <c r="CT50" s="108"/>
      <c r="CU50" s="108"/>
      <c r="CV50" s="3"/>
      <c r="CW50" s="22"/>
      <c r="CX50" s="11"/>
      <c r="CY50" s="108"/>
      <c r="CZ50" s="108"/>
      <c r="DA50" s="108"/>
      <c r="DB50" s="108"/>
      <c r="DC50" s="108"/>
      <c r="DD50" s="108"/>
      <c r="DE50" s="108"/>
      <c r="DF50" s="108"/>
      <c r="DG50" s="3"/>
      <c r="DH50" s="22"/>
      <c r="DI50" s="11"/>
      <c r="DJ50" s="108"/>
      <c r="DK50" s="108"/>
      <c r="DL50" s="108"/>
      <c r="DM50" s="108"/>
      <c r="DN50" s="108"/>
      <c r="DO50" s="108"/>
      <c r="DP50" s="108"/>
      <c r="DQ50" s="108"/>
      <c r="DR50" s="3"/>
      <c r="DS50" s="22"/>
      <c r="DT50" s="11"/>
      <c r="DU50" s="108"/>
      <c r="DV50" s="108"/>
      <c r="DW50" s="108"/>
      <c r="DX50" s="108"/>
      <c r="DY50" s="108"/>
      <c r="DZ50" s="108"/>
      <c r="EA50" s="108"/>
      <c r="EB50" s="108"/>
      <c r="EC50" s="3"/>
      <c r="ED50" s="22"/>
      <c r="EE50" s="11"/>
      <c r="EF50" s="108"/>
      <c r="EG50" s="108"/>
      <c r="EH50" s="108"/>
      <c r="EI50" s="108"/>
      <c r="EJ50" s="108"/>
      <c r="EK50" s="108"/>
      <c r="EL50" s="108"/>
      <c r="EM50" s="108"/>
      <c r="EN50" s="3"/>
      <c r="EO50" s="22"/>
      <c r="EP50" s="11"/>
      <c r="EQ50" s="108"/>
      <c r="ER50" s="108"/>
      <c r="ES50" s="108"/>
      <c r="ET50" s="108"/>
      <c r="EU50" s="108"/>
      <c r="EV50" s="108"/>
      <c r="EW50" s="108"/>
      <c r="EX50" s="108"/>
      <c r="EY50" s="3"/>
      <c r="EZ50" s="22"/>
      <c r="FA50" s="11"/>
      <c r="FB50" s="108"/>
      <c r="FC50" s="108"/>
      <c r="FD50" s="108"/>
      <c r="FE50" s="108"/>
      <c r="FF50" s="108"/>
      <c r="FG50" s="108"/>
      <c r="FH50" s="108"/>
      <c r="FI50" s="108"/>
      <c r="FJ50" s="3"/>
      <c r="FK50" s="22"/>
      <c r="FL50" s="11"/>
      <c r="FM50" s="108"/>
      <c r="FN50" s="108"/>
      <c r="FO50" s="108"/>
      <c r="FP50" s="108"/>
      <c r="FQ50" s="108"/>
      <c r="FR50" s="108"/>
      <c r="FS50" s="108"/>
      <c r="FT50" s="108"/>
      <c r="FU50" s="3"/>
      <c r="FV50" s="22"/>
      <c r="FW50" s="11"/>
      <c r="FX50" s="108"/>
      <c r="FY50" s="108"/>
      <c r="FZ50" s="108"/>
      <c r="GA50" s="108"/>
      <c r="GB50" s="108"/>
      <c r="GC50" s="108"/>
      <c r="GD50" s="108"/>
      <c r="GE50" s="108"/>
      <c r="GF50" s="3"/>
      <c r="GG50" s="22"/>
      <c r="GH50" s="11"/>
      <c r="GI50" s="108"/>
      <c r="GJ50" s="108"/>
      <c r="GK50" s="108"/>
      <c r="GL50" s="108"/>
      <c r="GM50" s="108"/>
      <c r="GN50" s="108"/>
      <c r="GO50" s="108"/>
      <c r="GP50" s="108"/>
      <c r="GQ50" s="3"/>
      <c r="GR50" s="22"/>
      <c r="GS50" s="11"/>
      <c r="GT50" s="108"/>
      <c r="GU50" s="108"/>
      <c r="GV50" s="108"/>
      <c r="GW50" s="108"/>
      <c r="GX50" s="108"/>
      <c r="GY50" s="108"/>
      <c r="GZ50" s="108"/>
      <c r="HA50" s="108"/>
      <c r="HB50" s="3"/>
      <c r="HC50" s="22"/>
      <c r="HD50" s="11"/>
      <c r="HE50" s="108"/>
      <c r="HF50" s="108"/>
      <c r="HG50" s="108"/>
      <c r="HH50" s="108"/>
      <c r="HI50" s="108"/>
      <c r="HJ50" s="108"/>
      <c r="HK50" s="108"/>
      <c r="HL50" s="108"/>
      <c r="HM50" s="3"/>
      <c r="HN50" s="22"/>
      <c r="HO50" s="11"/>
      <c r="HP50" s="108"/>
      <c r="HQ50" s="108"/>
      <c r="HR50" s="108"/>
      <c r="HS50" s="108"/>
      <c r="HT50" s="108"/>
      <c r="HU50" s="108"/>
      <c r="HV50" s="108"/>
      <c r="HW50" s="108"/>
      <c r="HX50" s="3"/>
      <c r="HY50" s="22"/>
      <c r="HZ50" s="11"/>
      <c r="IA50" s="108"/>
      <c r="IB50" s="108"/>
      <c r="IC50" s="108"/>
      <c r="ID50" s="108"/>
      <c r="IE50" s="108"/>
      <c r="IF50" s="108"/>
      <c r="IG50" s="108"/>
      <c r="IH50" s="108"/>
      <c r="II50" s="3"/>
      <c r="IJ50" s="22"/>
      <c r="IK50" s="11"/>
      <c r="IL50" s="108"/>
      <c r="IM50" s="108"/>
      <c r="IN50" s="108"/>
      <c r="IO50" s="108"/>
      <c r="IP50" s="108"/>
      <c r="IQ50" s="108"/>
      <c r="IR50" s="108"/>
      <c r="IS50" s="108"/>
      <c r="IT50" s="3"/>
      <c r="IU50" s="22"/>
      <c r="IV50" s="11"/>
      <c r="IW50" s="108"/>
    </row>
    <row r="51" spans="1:257" ht="54.75" customHeight="1" x14ac:dyDescent="0.25">
      <c r="A51" s="22">
        <v>42894</v>
      </c>
      <c r="B51" s="11" t="s">
        <v>14</v>
      </c>
      <c r="C51" s="3473" t="s">
        <v>2217</v>
      </c>
      <c r="D51" s="3474"/>
      <c r="E51" s="3474"/>
      <c r="F51" s="3474"/>
      <c r="G51" s="3474"/>
      <c r="H51" s="3474"/>
      <c r="I51" s="3474"/>
      <c r="J51" s="3475"/>
      <c r="K51" s="2465"/>
      <c r="L51" s="1180" t="s">
        <v>2211</v>
      </c>
      <c r="M51" s="22"/>
      <c r="N51" s="11"/>
      <c r="O51" s="23"/>
      <c r="P51" s="108"/>
      <c r="Q51" s="23"/>
      <c r="R51" s="23"/>
      <c r="S51" s="23"/>
      <c r="T51" s="23"/>
      <c r="U51" s="23"/>
      <c r="V51" s="23"/>
      <c r="W51" s="3"/>
      <c r="X51" s="22"/>
      <c r="Y51" s="11"/>
      <c r="Z51" s="23"/>
      <c r="AA51" s="108"/>
      <c r="AB51" s="23"/>
      <c r="AC51" s="23"/>
      <c r="AD51" s="23"/>
      <c r="AE51" s="23"/>
      <c r="AF51" s="23"/>
      <c r="AG51" s="23"/>
      <c r="AH51" s="3"/>
      <c r="AI51" s="22"/>
      <c r="AJ51" s="11"/>
      <c r="AK51" s="23"/>
      <c r="AL51" s="108"/>
      <c r="AM51" s="23"/>
      <c r="AN51" s="23"/>
      <c r="AO51" s="23"/>
      <c r="AP51" s="23"/>
      <c r="AQ51" s="23"/>
      <c r="AR51" s="23"/>
      <c r="AS51" s="3"/>
      <c r="AT51" s="22"/>
      <c r="AU51" s="11"/>
      <c r="AV51" s="23"/>
      <c r="AW51" s="108"/>
      <c r="AX51" s="23"/>
      <c r="AY51" s="23"/>
      <c r="AZ51" s="23"/>
      <c r="BA51" s="23"/>
      <c r="BB51" s="23"/>
      <c r="BC51" s="23"/>
      <c r="BD51" s="3"/>
      <c r="BE51" s="22"/>
      <c r="BF51" s="11"/>
      <c r="BG51" s="23"/>
      <c r="BH51" s="108"/>
      <c r="BI51" s="23"/>
      <c r="BJ51" s="23"/>
      <c r="BK51" s="23"/>
      <c r="BL51" s="23"/>
      <c r="BM51" s="23"/>
      <c r="BN51" s="23"/>
      <c r="BO51" s="3"/>
      <c r="BP51" s="22"/>
      <c r="BQ51" s="11"/>
      <c r="BR51" s="23"/>
      <c r="BS51" s="108"/>
      <c r="BT51" s="23"/>
      <c r="BU51" s="23"/>
      <c r="BV51" s="23"/>
      <c r="BW51" s="23"/>
      <c r="BX51" s="23"/>
      <c r="BY51" s="23"/>
      <c r="BZ51" s="3"/>
      <c r="CA51" s="22"/>
      <c r="CB51" s="11"/>
      <c r="CC51" s="23"/>
      <c r="CD51" s="108"/>
      <c r="CE51" s="23"/>
      <c r="CF51" s="23"/>
      <c r="CG51" s="23"/>
      <c r="CH51" s="23"/>
      <c r="CI51" s="23"/>
      <c r="CJ51" s="23"/>
      <c r="CK51" s="3"/>
      <c r="CL51" s="22"/>
      <c r="CM51" s="11"/>
      <c r="CN51" s="23"/>
      <c r="CO51" s="108"/>
      <c r="CP51" s="23"/>
      <c r="CQ51" s="23"/>
      <c r="CR51" s="23"/>
      <c r="CS51" s="23"/>
      <c r="CT51" s="23"/>
      <c r="CU51" s="23"/>
      <c r="CV51" s="3"/>
      <c r="CW51" s="22"/>
      <c r="CX51" s="11"/>
      <c r="CY51" s="23"/>
      <c r="CZ51" s="108"/>
      <c r="DA51" s="23"/>
      <c r="DB51" s="23"/>
      <c r="DC51" s="23"/>
      <c r="DD51" s="23"/>
      <c r="DE51" s="23"/>
      <c r="DF51" s="23"/>
      <c r="DG51" s="3"/>
      <c r="DH51" s="22"/>
      <c r="DI51" s="11"/>
      <c r="DJ51" s="23"/>
      <c r="DK51" s="108"/>
      <c r="DL51" s="23"/>
      <c r="DM51" s="23"/>
      <c r="DN51" s="23"/>
      <c r="DO51" s="23"/>
      <c r="DP51" s="23"/>
      <c r="DQ51" s="23"/>
      <c r="DR51" s="3"/>
      <c r="DS51" s="22"/>
      <c r="DT51" s="11"/>
      <c r="DU51" s="23"/>
      <c r="DV51" s="108"/>
      <c r="DW51" s="23"/>
      <c r="DX51" s="23"/>
      <c r="DY51" s="23"/>
      <c r="DZ51" s="23"/>
      <c r="EA51" s="23"/>
      <c r="EB51" s="23"/>
      <c r="EC51" s="3"/>
      <c r="ED51" s="22"/>
      <c r="EE51" s="11"/>
      <c r="EF51" s="23"/>
      <c r="EG51" s="108"/>
      <c r="EH51" s="23"/>
      <c r="EI51" s="23"/>
      <c r="EJ51" s="23"/>
      <c r="EK51" s="23"/>
      <c r="EL51" s="23"/>
      <c r="EM51" s="23"/>
      <c r="EN51" s="3"/>
      <c r="EO51" s="22"/>
      <c r="EP51" s="11"/>
      <c r="EQ51" s="23"/>
      <c r="ER51" s="108"/>
      <c r="ES51" s="23"/>
      <c r="ET51" s="23"/>
      <c r="EU51" s="23"/>
      <c r="EV51" s="23"/>
      <c r="EW51" s="23"/>
      <c r="EX51" s="23"/>
      <c r="EY51" s="3"/>
      <c r="EZ51" s="22"/>
      <c r="FA51" s="11"/>
      <c r="FB51" s="23"/>
      <c r="FC51" s="108"/>
      <c r="FD51" s="23"/>
      <c r="FE51" s="23"/>
      <c r="FF51" s="23"/>
      <c r="FG51" s="23"/>
      <c r="FH51" s="23"/>
      <c r="FI51" s="23"/>
      <c r="FJ51" s="3"/>
      <c r="FK51" s="22"/>
      <c r="FL51" s="11"/>
      <c r="FM51" s="23"/>
      <c r="FN51" s="108"/>
      <c r="FO51" s="23"/>
      <c r="FP51" s="23"/>
      <c r="FQ51" s="23"/>
      <c r="FR51" s="23"/>
      <c r="FS51" s="23"/>
      <c r="FT51" s="23"/>
      <c r="FU51" s="3"/>
      <c r="FV51" s="22"/>
      <c r="FW51" s="11"/>
      <c r="FX51" s="23"/>
      <c r="FY51" s="108"/>
      <c r="FZ51" s="23"/>
      <c r="GA51" s="23"/>
      <c r="GB51" s="23"/>
      <c r="GC51" s="23"/>
      <c r="GD51" s="23"/>
      <c r="GE51" s="23"/>
      <c r="GF51" s="3"/>
      <c r="GG51" s="22"/>
      <c r="GH51" s="11"/>
      <c r="GI51" s="23"/>
      <c r="GJ51" s="108"/>
      <c r="GK51" s="23"/>
      <c r="GL51" s="23"/>
      <c r="GM51" s="23"/>
      <c r="GN51" s="23"/>
      <c r="GO51" s="23"/>
      <c r="GP51" s="23"/>
      <c r="GQ51" s="3"/>
      <c r="GR51" s="22"/>
      <c r="GS51" s="11"/>
      <c r="GT51" s="23"/>
      <c r="GU51" s="108"/>
      <c r="GV51" s="23"/>
      <c r="GW51" s="23"/>
      <c r="GX51" s="23"/>
      <c r="GY51" s="23"/>
      <c r="GZ51" s="23"/>
      <c r="HA51" s="23"/>
      <c r="HB51" s="3"/>
      <c r="HC51" s="22"/>
      <c r="HD51" s="11"/>
      <c r="HE51" s="23"/>
      <c r="HF51" s="108"/>
      <c r="HG51" s="23"/>
      <c r="HH51" s="23"/>
      <c r="HI51" s="23"/>
      <c r="HJ51" s="23"/>
      <c r="HK51" s="23"/>
      <c r="HL51" s="23"/>
      <c r="HM51" s="3"/>
      <c r="HN51" s="22"/>
      <c r="HO51" s="11"/>
      <c r="HP51" s="23"/>
      <c r="HQ51" s="108"/>
      <c r="HR51" s="23"/>
      <c r="HS51" s="23"/>
      <c r="HT51" s="23"/>
      <c r="HU51" s="23"/>
      <c r="HV51" s="23"/>
      <c r="HW51" s="23"/>
      <c r="HX51" s="3"/>
      <c r="HY51" s="22"/>
      <c r="HZ51" s="11"/>
      <c r="IA51" s="23"/>
      <c r="IB51" s="108"/>
      <c r="IC51" s="23"/>
      <c r="ID51" s="23"/>
      <c r="IE51" s="23"/>
      <c r="IF51" s="23"/>
      <c r="IG51" s="23"/>
      <c r="IH51" s="23"/>
      <c r="II51" s="3"/>
      <c r="IJ51" s="22"/>
      <c r="IK51" s="11"/>
      <c r="IL51" s="23"/>
      <c r="IM51" s="108"/>
      <c r="IN51" s="23"/>
      <c r="IO51" s="23"/>
      <c r="IP51" s="23"/>
      <c r="IQ51" s="23"/>
      <c r="IR51" s="23"/>
      <c r="IS51" s="23"/>
      <c r="IT51" s="3"/>
      <c r="IU51" s="22"/>
      <c r="IV51" s="11"/>
      <c r="IW51" s="23"/>
    </row>
    <row r="52" spans="1:257" ht="23.25" customHeight="1" x14ac:dyDescent="0.25">
      <c r="A52" s="22">
        <v>42917</v>
      </c>
      <c r="B52" s="11" t="s">
        <v>26</v>
      </c>
      <c r="C52" s="3482" t="s">
        <v>2229</v>
      </c>
      <c r="D52" s="3505"/>
      <c r="E52" s="3505"/>
      <c r="F52" s="3505"/>
      <c r="G52" s="3505"/>
      <c r="H52" s="3505"/>
      <c r="I52" s="3505"/>
      <c r="J52" s="3483"/>
      <c r="K52" s="2485"/>
      <c r="M52" s="22"/>
      <c r="N52" s="11"/>
      <c r="O52" s="23"/>
      <c r="P52" s="108"/>
      <c r="Q52" s="23"/>
      <c r="R52" s="23"/>
      <c r="S52" s="23"/>
      <c r="T52" s="23"/>
      <c r="U52" s="23"/>
      <c r="V52" s="23"/>
      <c r="W52" s="3"/>
      <c r="X52" s="22"/>
      <c r="Y52" s="11"/>
      <c r="Z52" s="23"/>
      <c r="AA52" s="108"/>
      <c r="AB52" s="23"/>
      <c r="AC52" s="23"/>
      <c r="AD52" s="23"/>
      <c r="AE52" s="23"/>
      <c r="AF52" s="23"/>
      <c r="AG52" s="23"/>
      <c r="AH52" s="3"/>
      <c r="AI52" s="22"/>
      <c r="AJ52" s="11"/>
      <c r="AK52" s="23"/>
      <c r="AL52" s="108"/>
      <c r="AM52" s="23"/>
      <c r="AN52" s="23"/>
      <c r="AO52" s="23"/>
      <c r="AP52" s="23"/>
      <c r="AQ52" s="23"/>
      <c r="AR52" s="23"/>
      <c r="AS52" s="3"/>
      <c r="AT52" s="22"/>
      <c r="AU52" s="11"/>
      <c r="AV52" s="23"/>
      <c r="AW52" s="108"/>
      <c r="AX52" s="23"/>
      <c r="AY52" s="23"/>
      <c r="AZ52" s="23"/>
      <c r="BA52" s="23"/>
      <c r="BB52" s="23"/>
      <c r="BC52" s="23"/>
      <c r="BD52" s="3"/>
      <c r="BE52" s="22"/>
      <c r="BF52" s="11"/>
      <c r="BG52" s="23"/>
      <c r="BH52" s="108"/>
      <c r="BI52" s="23"/>
      <c r="BJ52" s="23"/>
      <c r="BK52" s="23"/>
      <c r="BL52" s="23"/>
      <c r="BM52" s="23"/>
      <c r="BN52" s="23"/>
      <c r="BO52" s="3"/>
      <c r="BP52" s="22"/>
      <c r="BQ52" s="11"/>
      <c r="BR52" s="23"/>
      <c r="BS52" s="108"/>
      <c r="BT52" s="23"/>
      <c r="BU52" s="23"/>
      <c r="BV52" s="23"/>
      <c r="BW52" s="23"/>
      <c r="BX52" s="23"/>
      <c r="BY52" s="23"/>
      <c r="BZ52" s="3"/>
      <c r="CA52" s="22"/>
      <c r="CB52" s="11"/>
      <c r="CC52" s="23"/>
      <c r="CD52" s="108"/>
      <c r="CE52" s="23"/>
      <c r="CF52" s="23"/>
      <c r="CG52" s="23"/>
      <c r="CH52" s="23"/>
      <c r="CI52" s="23"/>
      <c r="CJ52" s="23"/>
      <c r="CK52" s="3"/>
      <c r="CL52" s="22"/>
      <c r="CM52" s="11"/>
      <c r="CN52" s="23"/>
      <c r="CO52" s="108"/>
      <c r="CP52" s="23"/>
      <c r="CQ52" s="23"/>
      <c r="CR52" s="23"/>
      <c r="CS52" s="23"/>
      <c r="CT52" s="23"/>
      <c r="CU52" s="23"/>
      <c r="CV52" s="3"/>
      <c r="CW52" s="22"/>
      <c r="CX52" s="11"/>
      <c r="CY52" s="23"/>
      <c r="CZ52" s="108"/>
      <c r="DA52" s="23"/>
      <c r="DB52" s="23"/>
      <c r="DC52" s="23"/>
      <c r="DD52" s="23"/>
      <c r="DE52" s="23"/>
      <c r="DF52" s="23"/>
      <c r="DG52" s="3"/>
      <c r="DH52" s="22"/>
      <c r="DI52" s="11"/>
      <c r="DJ52" s="23"/>
      <c r="DK52" s="108"/>
      <c r="DL52" s="23"/>
      <c r="DM52" s="23"/>
      <c r="DN52" s="23"/>
      <c r="DO52" s="23"/>
      <c r="DP52" s="23"/>
      <c r="DQ52" s="23"/>
      <c r="DR52" s="3"/>
      <c r="DS52" s="22"/>
      <c r="DT52" s="11"/>
      <c r="DU52" s="23"/>
      <c r="DV52" s="108"/>
      <c r="DW52" s="23"/>
      <c r="DX52" s="23"/>
      <c r="DY52" s="23"/>
      <c r="DZ52" s="23"/>
      <c r="EA52" s="23"/>
      <c r="EB52" s="23"/>
      <c r="EC52" s="3"/>
      <c r="ED52" s="22"/>
      <c r="EE52" s="11"/>
      <c r="EF52" s="23"/>
      <c r="EG52" s="108"/>
      <c r="EH52" s="23"/>
      <c r="EI52" s="23"/>
      <c r="EJ52" s="23"/>
      <c r="EK52" s="23"/>
      <c r="EL52" s="23"/>
      <c r="EM52" s="23"/>
      <c r="EN52" s="3"/>
      <c r="EO52" s="22"/>
      <c r="EP52" s="11"/>
      <c r="EQ52" s="23"/>
      <c r="ER52" s="108"/>
      <c r="ES52" s="23"/>
      <c r="ET52" s="23"/>
      <c r="EU52" s="23"/>
      <c r="EV52" s="23"/>
      <c r="EW52" s="23"/>
      <c r="EX52" s="23"/>
      <c r="EY52" s="3"/>
      <c r="EZ52" s="22"/>
      <c r="FA52" s="11"/>
      <c r="FB52" s="23"/>
      <c r="FC52" s="108"/>
      <c r="FD52" s="23"/>
      <c r="FE52" s="23"/>
      <c r="FF52" s="23"/>
      <c r="FG52" s="23"/>
      <c r="FH52" s="23"/>
      <c r="FI52" s="23"/>
      <c r="FJ52" s="3"/>
      <c r="FK52" s="22"/>
      <c r="FL52" s="11"/>
      <c r="FM52" s="23"/>
      <c r="FN52" s="108"/>
      <c r="FO52" s="23"/>
      <c r="FP52" s="23"/>
      <c r="FQ52" s="23"/>
      <c r="FR52" s="23"/>
      <c r="FS52" s="23"/>
      <c r="FT52" s="23"/>
      <c r="FU52" s="3"/>
      <c r="FV52" s="22"/>
      <c r="FW52" s="11"/>
      <c r="FX52" s="23"/>
      <c r="FY52" s="108"/>
      <c r="FZ52" s="23"/>
      <c r="GA52" s="23"/>
      <c r="GB52" s="23"/>
      <c r="GC52" s="23"/>
      <c r="GD52" s="23"/>
      <c r="GE52" s="23"/>
      <c r="GF52" s="3"/>
      <c r="GG52" s="22"/>
      <c r="GH52" s="11"/>
      <c r="GI52" s="23"/>
      <c r="GJ52" s="108"/>
      <c r="GK52" s="23"/>
      <c r="GL52" s="23"/>
      <c r="GM52" s="23"/>
      <c r="GN52" s="23"/>
      <c r="GO52" s="23"/>
      <c r="GP52" s="23"/>
      <c r="GQ52" s="3"/>
      <c r="GR52" s="22"/>
      <c r="GS52" s="11"/>
      <c r="GT52" s="23"/>
      <c r="GU52" s="108"/>
      <c r="GV52" s="23"/>
      <c r="GW52" s="23"/>
      <c r="GX52" s="23"/>
      <c r="GY52" s="23"/>
      <c r="GZ52" s="23"/>
      <c r="HA52" s="23"/>
      <c r="HB52" s="3"/>
      <c r="HC52" s="22"/>
      <c r="HD52" s="11"/>
      <c r="HE52" s="23"/>
      <c r="HF52" s="108"/>
      <c r="HG52" s="23"/>
      <c r="HH52" s="23"/>
      <c r="HI52" s="23"/>
      <c r="HJ52" s="23"/>
      <c r="HK52" s="23"/>
      <c r="HL52" s="23"/>
      <c r="HM52" s="3"/>
      <c r="HN52" s="22"/>
      <c r="HO52" s="11"/>
      <c r="HP52" s="23"/>
      <c r="HQ52" s="108"/>
      <c r="HR52" s="23"/>
      <c r="HS52" s="23"/>
      <c r="HT52" s="23"/>
      <c r="HU52" s="23"/>
      <c r="HV52" s="23"/>
      <c r="HW52" s="23"/>
      <c r="HX52" s="3"/>
      <c r="HY52" s="22"/>
      <c r="HZ52" s="11"/>
      <c r="IA52" s="23"/>
      <c r="IB52" s="108"/>
      <c r="IC52" s="23"/>
      <c r="ID52" s="23"/>
      <c r="IE52" s="23"/>
      <c r="IF52" s="23"/>
      <c r="IG52" s="23"/>
      <c r="IH52" s="23"/>
      <c r="II52" s="3"/>
      <c r="IJ52" s="22"/>
      <c r="IK52" s="11"/>
      <c r="IL52" s="23"/>
      <c r="IM52" s="108"/>
      <c r="IN52" s="23"/>
      <c r="IO52" s="23"/>
      <c r="IP52" s="23"/>
      <c r="IQ52" s="23"/>
      <c r="IR52" s="23"/>
      <c r="IS52" s="23"/>
      <c r="IT52" s="3"/>
      <c r="IU52" s="22"/>
      <c r="IV52" s="11"/>
      <c r="IW52" s="23"/>
    </row>
    <row r="53" spans="1:257" ht="105.75" customHeight="1" x14ac:dyDescent="0.25">
      <c r="A53" s="1254">
        <v>43032</v>
      </c>
      <c r="B53" s="1255" t="s">
        <v>31</v>
      </c>
      <c r="C53" s="3583" t="s">
        <v>2331</v>
      </c>
      <c r="D53" s="3584"/>
      <c r="E53" s="3584"/>
      <c r="F53" s="3584"/>
      <c r="G53" s="3584"/>
      <c r="H53" s="3584"/>
      <c r="I53" s="3584"/>
      <c r="J53" s="3585"/>
      <c r="K53" s="2766" t="s">
        <v>1909</v>
      </c>
      <c r="L53" s="1306" t="s">
        <v>1909</v>
      </c>
      <c r="M53" s="22"/>
      <c r="N53" s="11"/>
      <c r="O53" s="23"/>
      <c r="P53" s="108"/>
      <c r="Q53" s="23"/>
      <c r="R53" s="23"/>
      <c r="S53" s="23"/>
      <c r="T53" s="23"/>
      <c r="U53" s="23"/>
      <c r="V53" s="23"/>
      <c r="W53" s="3"/>
      <c r="X53" s="22"/>
      <c r="Y53" s="11"/>
      <c r="Z53" s="23"/>
      <c r="AA53" s="108"/>
      <c r="AB53" s="23"/>
      <c r="AC53" s="23"/>
      <c r="AD53" s="23"/>
      <c r="AE53" s="23"/>
      <c r="AF53" s="23"/>
      <c r="AG53" s="23"/>
      <c r="AH53" s="3"/>
      <c r="AI53" s="22"/>
      <c r="AJ53" s="11"/>
      <c r="AK53" s="23"/>
      <c r="AL53" s="108"/>
      <c r="AM53" s="23"/>
      <c r="AN53" s="23"/>
      <c r="AO53" s="23"/>
      <c r="AP53" s="23"/>
      <c r="AQ53" s="23"/>
      <c r="AR53" s="23"/>
      <c r="AS53" s="3"/>
      <c r="AT53" s="22"/>
      <c r="AU53" s="11"/>
      <c r="AV53" s="23"/>
      <c r="AW53" s="108"/>
      <c r="AX53" s="23"/>
      <c r="AY53" s="23"/>
      <c r="AZ53" s="23"/>
      <c r="BA53" s="23"/>
      <c r="BB53" s="23"/>
      <c r="BC53" s="23"/>
      <c r="BD53" s="3"/>
      <c r="BE53" s="22"/>
      <c r="BF53" s="11"/>
      <c r="BG53" s="23"/>
      <c r="BH53" s="108"/>
      <c r="BI53" s="23"/>
      <c r="BJ53" s="23"/>
      <c r="BK53" s="23"/>
      <c r="BL53" s="23"/>
      <c r="BM53" s="23"/>
      <c r="BN53" s="23"/>
      <c r="BO53" s="3"/>
      <c r="BP53" s="22"/>
      <c r="BQ53" s="11"/>
      <c r="BR53" s="23"/>
      <c r="BS53" s="108"/>
      <c r="BT53" s="23"/>
      <c r="BU53" s="23"/>
      <c r="BV53" s="23"/>
      <c r="BW53" s="23"/>
      <c r="BX53" s="23"/>
      <c r="BY53" s="23"/>
      <c r="BZ53" s="3"/>
      <c r="CA53" s="22"/>
      <c r="CB53" s="11"/>
      <c r="CC53" s="23"/>
      <c r="CD53" s="108"/>
      <c r="CE53" s="23"/>
      <c r="CF53" s="23"/>
      <c r="CG53" s="23"/>
      <c r="CH53" s="23"/>
      <c r="CI53" s="23"/>
      <c r="CJ53" s="23"/>
      <c r="CK53" s="3"/>
      <c r="CL53" s="22"/>
      <c r="CM53" s="11"/>
      <c r="CN53" s="23"/>
      <c r="CO53" s="108"/>
      <c r="CP53" s="23"/>
      <c r="CQ53" s="23"/>
      <c r="CR53" s="23"/>
      <c r="CS53" s="23"/>
      <c r="CT53" s="23"/>
      <c r="CU53" s="23"/>
      <c r="CV53" s="3"/>
      <c r="CW53" s="22"/>
      <c r="CX53" s="11"/>
      <c r="CY53" s="23"/>
      <c r="CZ53" s="108"/>
      <c r="DA53" s="23"/>
      <c r="DB53" s="23"/>
      <c r="DC53" s="23"/>
      <c r="DD53" s="23"/>
      <c r="DE53" s="23"/>
      <c r="DF53" s="23"/>
      <c r="DG53" s="3"/>
      <c r="DH53" s="22"/>
      <c r="DI53" s="11"/>
      <c r="DJ53" s="23"/>
      <c r="DK53" s="108"/>
      <c r="DL53" s="23"/>
      <c r="DM53" s="23"/>
      <c r="DN53" s="23"/>
      <c r="DO53" s="23"/>
      <c r="DP53" s="23"/>
      <c r="DQ53" s="23"/>
      <c r="DR53" s="3"/>
      <c r="DS53" s="22"/>
      <c r="DT53" s="11"/>
      <c r="DU53" s="23"/>
      <c r="DV53" s="108"/>
      <c r="DW53" s="23"/>
      <c r="DX53" s="23"/>
      <c r="DY53" s="23"/>
      <c r="DZ53" s="23"/>
      <c r="EA53" s="23"/>
      <c r="EB53" s="23"/>
      <c r="EC53" s="3"/>
      <c r="ED53" s="22"/>
      <c r="EE53" s="11"/>
      <c r="EF53" s="23"/>
      <c r="EG53" s="108"/>
      <c r="EH53" s="23"/>
      <c r="EI53" s="23"/>
      <c r="EJ53" s="23"/>
      <c r="EK53" s="23"/>
      <c r="EL53" s="23"/>
      <c r="EM53" s="23"/>
      <c r="EN53" s="3"/>
      <c r="EO53" s="22"/>
      <c r="EP53" s="11"/>
      <c r="EQ53" s="23"/>
      <c r="ER53" s="108"/>
      <c r="ES53" s="23"/>
      <c r="ET53" s="23"/>
      <c r="EU53" s="23"/>
      <c r="EV53" s="23"/>
      <c r="EW53" s="23"/>
      <c r="EX53" s="23"/>
      <c r="EY53" s="3"/>
      <c r="EZ53" s="22"/>
      <c r="FA53" s="11"/>
      <c r="FB53" s="23"/>
      <c r="FC53" s="108"/>
      <c r="FD53" s="23"/>
      <c r="FE53" s="23"/>
      <c r="FF53" s="23"/>
      <c r="FG53" s="23"/>
      <c r="FH53" s="23"/>
      <c r="FI53" s="23"/>
      <c r="FJ53" s="3"/>
      <c r="FK53" s="22"/>
      <c r="FL53" s="11"/>
      <c r="FM53" s="23"/>
      <c r="FN53" s="108"/>
      <c r="FO53" s="23"/>
      <c r="FP53" s="23"/>
      <c r="FQ53" s="23"/>
      <c r="FR53" s="23"/>
      <c r="FS53" s="23"/>
      <c r="FT53" s="23"/>
      <c r="FU53" s="3"/>
      <c r="FV53" s="22"/>
      <c r="FW53" s="11"/>
      <c r="FX53" s="23"/>
      <c r="FY53" s="108"/>
      <c r="FZ53" s="23"/>
      <c r="GA53" s="23"/>
      <c r="GB53" s="23"/>
      <c r="GC53" s="23"/>
      <c r="GD53" s="23"/>
      <c r="GE53" s="23"/>
      <c r="GF53" s="3"/>
      <c r="GG53" s="22"/>
      <c r="GH53" s="11"/>
      <c r="GI53" s="23"/>
      <c r="GJ53" s="108"/>
      <c r="GK53" s="23"/>
      <c r="GL53" s="23"/>
      <c r="GM53" s="23"/>
      <c r="GN53" s="23"/>
      <c r="GO53" s="23"/>
      <c r="GP53" s="23"/>
      <c r="GQ53" s="3"/>
      <c r="GR53" s="22"/>
      <c r="GS53" s="11"/>
      <c r="GT53" s="23"/>
      <c r="GU53" s="108"/>
      <c r="GV53" s="23"/>
      <c r="GW53" s="23"/>
      <c r="GX53" s="23"/>
      <c r="GY53" s="23"/>
      <c r="GZ53" s="23"/>
      <c r="HA53" s="23"/>
      <c r="HB53" s="3"/>
      <c r="HC53" s="22"/>
      <c r="HD53" s="11"/>
      <c r="HE53" s="23"/>
      <c r="HF53" s="108"/>
      <c r="HG53" s="23"/>
      <c r="HH53" s="23"/>
      <c r="HI53" s="23"/>
      <c r="HJ53" s="23"/>
      <c r="HK53" s="23"/>
      <c r="HL53" s="23"/>
      <c r="HM53" s="3"/>
      <c r="HN53" s="22"/>
      <c r="HO53" s="11"/>
      <c r="HP53" s="23"/>
      <c r="HQ53" s="108"/>
      <c r="HR53" s="23"/>
      <c r="HS53" s="23"/>
      <c r="HT53" s="23"/>
      <c r="HU53" s="23"/>
      <c r="HV53" s="23"/>
      <c r="HW53" s="23"/>
      <c r="HX53" s="3"/>
      <c r="HY53" s="22"/>
      <c r="HZ53" s="11"/>
      <c r="IA53" s="23"/>
      <c r="IB53" s="108"/>
      <c r="IC53" s="23"/>
      <c r="ID53" s="23"/>
      <c r="IE53" s="23"/>
      <c r="IF53" s="23"/>
      <c r="IG53" s="23"/>
      <c r="IH53" s="23"/>
      <c r="II53" s="3"/>
      <c r="IJ53" s="22"/>
      <c r="IK53" s="11"/>
      <c r="IL53" s="23"/>
      <c r="IM53" s="108"/>
      <c r="IN53" s="23"/>
      <c r="IO53" s="23"/>
      <c r="IP53" s="23"/>
      <c r="IQ53" s="23"/>
      <c r="IR53" s="23"/>
      <c r="IS53" s="23"/>
      <c r="IT53" s="3"/>
      <c r="IU53" s="22"/>
      <c r="IV53" s="11"/>
      <c r="IW53" s="23"/>
    </row>
    <row r="54" spans="1:257" ht="32.25" customHeight="1" x14ac:dyDescent="0.25">
      <c r="A54" s="22">
        <v>43042</v>
      </c>
      <c r="B54" s="11" t="s">
        <v>12</v>
      </c>
      <c r="C54" s="410">
        <v>150</v>
      </c>
      <c r="D54" s="407">
        <f>+C54*(100-E54)/100</f>
        <v>75</v>
      </c>
      <c r="E54" s="410">
        <v>50</v>
      </c>
      <c r="F54" s="410"/>
      <c r="G54" s="410">
        <v>102</v>
      </c>
      <c r="H54" s="410"/>
      <c r="I54" s="410"/>
      <c r="J54" s="410"/>
      <c r="K54" s="2471"/>
      <c r="L54" s="32" t="s">
        <v>2335</v>
      </c>
      <c r="M54" s="22"/>
      <c r="N54" s="11"/>
      <c r="O54" s="23"/>
      <c r="P54" s="108"/>
      <c r="Q54" s="23"/>
      <c r="R54" s="23"/>
      <c r="S54" s="23"/>
      <c r="T54" s="23"/>
      <c r="U54" s="23"/>
      <c r="V54" s="23"/>
      <c r="W54" s="3"/>
      <c r="X54" s="22"/>
      <c r="Y54" s="11"/>
      <c r="Z54" s="23"/>
      <c r="AA54" s="108"/>
      <c r="AB54" s="23"/>
      <c r="AC54" s="23"/>
      <c r="AD54" s="23"/>
      <c r="AE54" s="23"/>
      <c r="AF54" s="23"/>
      <c r="AG54" s="23"/>
      <c r="AH54" s="3"/>
      <c r="AI54" s="22"/>
      <c r="AJ54" s="11"/>
      <c r="AK54" s="23"/>
      <c r="AL54" s="108"/>
      <c r="AM54" s="23"/>
      <c r="AN54" s="23"/>
      <c r="AO54" s="23"/>
      <c r="AP54" s="23"/>
      <c r="AQ54" s="23"/>
      <c r="AR54" s="23"/>
      <c r="AS54" s="3"/>
      <c r="AT54" s="22"/>
      <c r="AU54" s="11"/>
      <c r="AV54" s="23"/>
      <c r="AW54" s="108"/>
      <c r="AX54" s="23"/>
      <c r="AY54" s="23"/>
      <c r="AZ54" s="23"/>
      <c r="BA54" s="23"/>
      <c r="BB54" s="23"/>
      <c r="BC54" s="23"/>
      <c r="BD54" s="3"/>
      <c r="BE54" s="22"/>
      <c r="BF54" s="11"/>
      <c r="BG54" s="23"/>
      <c r="BH54" s="108"/>
      <c r="BI54" s="23"/>
      <c r="BJ54" s="23"/>
      <c r="BK54" s="23"/>
      <c r="BL54" s="23"/>
      <c r="BM54" s="23"/>
      <c r="BN54" s="23"/>
      <c r="BO54" s="3"/>
      <c r="BP54" s="22"/>
      <c r="BQ54" s="11"/>
      <c r="BR54" s="23"/>
      <c r="BS54" s="108"/>
      <c r="BT54" s="23"/>
      <c r="BU54" s="23"/>
      <c r="BV54" s="23"/>
      <c r="BW54" s="23"/>
      <c r="BX54" s="23"/>
      <c r="BY54" s="23"/>
      <c r="BZ54" s="3"/>
      <c r="CA54" s="22"/>
      <c r="CB54" s="11"/>
      <c r="CC54" s="23"/>
      <c r="CD54" s="108"/>
      <c r="CE54" s="23"/>
      <c r="CF54" s="23"/>
      <c r="CG54" s="23"/>
      <c r="CH54" s="23"/>
      <c r="CI54" s="23"/>
      <c r="CJ54" s="23"/>
      <c r="CK54" s="3"/>
      <c r="CL54" s="22"/>
      <c r="CM54" s="11"/>
      <c r="CN54" s="23"/>
      <c r="CO54" s="108"/>
      <c r="CP54" s="23"/>
      <c r="CQ54" s="23"/>
      <c r="CR54" s="23"/>
      <c r="CS54" s="23"/>
      <c r="CT54" s="23"/>
      <c r="CU54" s="23"/>
      <c r="CV54" s="3"/>
      <c r="CW54" s="22"/>
      <c r="CX54" s="11"/>
      <c r="CY54" s="23"/>
      <c r="CZ54" s="108"/>
      <c r="DA54" s="23"/>
      <c r="DB54" s="23"/>
      <c r="DC54" s="23"/>
      <c r="DD54" s="23"/>
      <c r="DE54" s="23"/>
      <c r="DF54" s="23"/>
      <c r="DG54" s="3"/>
      <c r="DH54" s="22"/>
      <c r="DI54" s="11"/>
      <c r="DJ54" s="23"/>
      <c r="DK54" s="108"/>
      <c r="DL54" s="23"/>
      <c r="DM54" s="23"/>
      <c r="DN54" s="23"/>
      <c r="DO54" s="23"/>
      <c r="DP54" s="23"/>
      <c r="DQ54" s="23"/>
      <c r="DR54" s="3"/>
      <c r="DS54" s="22"/>
      <c r="DT54" s="11"/>
      <c r="DU54" s="23"/>
      <c r="DV54" s="108"/>
      <c r="DW54" s="23"/>
      <c r="DX54" s="23"/>
      <c r="DY54" s="23"/>
      <c r="DZ54" s="23"/>
      <c r="EA54" s="23"/>
      <c r="EB54" s="23"/>
      <c r="EC54" s="3"/>
      <c r="ED54" s="22"/>
      <c r="EE54" s="11"/>
      <c r="EF54" s="23"/>
      <c r="EG54" s="108"/>
      <c r="EH54" s="23"/>
      <c r="EI54" s="23"/>
      <c r="EJ54" s="23"/>
      <c r="EK54" s="23"/>
      <c r="EL54" s="23"/>
      <c r="EM54" s="23"/>
      <c r="EN54" s="3"/>
      <c r="EO54" s="22"/>
      <c r="EP54" s="11"/>
      <c r="EQ54" s="23"/>
      <c r="ER54" s="108"/>
      <c r="ES54" s="23"/>
      <c r="ET54" s="23"/>
      <c r="EU54" s="23"/>
      <c r="EV54" s="23"/>
      <c r="EW54" s="23"/>
      <c r="EX54" s="23"/>
      <c r="EY54" s="3"/>
      <c r="EZ54" s="22"/>
      <c r="FA54" s="11"/>
      <c r="FB54" s="23"/>
      <c r="FC54" s="108"/>
      <c r="FD54" s="23"/>
      <c r="FE54" s="23"/>
      <c r="FF54" s="23"/>
      <c r="FG54" s="23"/>
      <c r="FH54" s="23"/>
      <c r="FI54" s="23"/>
      <c r="FJ54" s="3"/>
      <c r="FK54" s="22"/>
      <c r="FL54" s="11"/>
      <c r="FM54" s="23"/>
      <c r="FN54" s="108"/>
      <c r="FO54" s="23"/>
      <c r="FP54" s="23"/>
      <c r="FQ54" s="23"/>
      <c r="FR54" s="23"/>
      <c r="FS54" s="23"/>
      <c r="FT54" s="23"/>
      <c r="FU54" s="3"/>
      <c r="FV54" s="22"/>
      <c r="FW54" s="11"/>
      <c r="FX54" s="23"/>
      <c r="FY54" s="108"/>
      <c r="FZ54" s="23"/>
      <c r="GA54" s="23"/>
      <c r="GB54" s="23"/>
      <c r="GC54" s="23"/>
      <c r="GD54" s="23"/>
      <c r="GE54" s="23"/>
      <c r="GF54" s="3"/>
      <c r="GG54" s="22"/>
      <c r="GH54" s="11"/>
      <c r="GI54" s="23"/>
      <c r="GJ54" s="108"/>
      <c r="GK54" s="23"/>
      <c r="GL54" s="23"/>
      <c r="GM54" s="23"/>
      <c r="GN54" s="23"/>
      <c r="GO54" s="23"/>
      <c r="GP54" s="23"/>
      <c r="GQ54" s="3"/>
      <c r="GR54" s="22"/>
      <c r="GS54" s="11"/>
      <c r="GT54" s="23"/>
      <c r="GU54" s="108"/>
      <c r="GV54" s="23"/>
      <c r="GW54" s="23"/>
      <c r="GX54" s="23"/>
      <c r="GY54" s="23"/>
      <c r="GZ54" s="23"/>
      <c r="HA54" s="23"/>
      <c r="HB54" s="3"/>
      <c r="HC54" s="22"/>
      <c r="HD54" s="11"/>
      <c r="HE54" s="23"/>
      <c r="HF54" s="108"/>
      <c r="HG54" s="23"/>
      <c r="HH54" s="23"/>
      <c r="HI54" s="23"/>
      <c r="HJ54" s="23"/>
      <c r="HK54" s="23"/>
      <c r="HL54" s="23"/>
      <c r="HM54" s="3"/>
      <c r="HN54" s="22"/>
      <c r="HO54" s="11"/>
      <c r="HP54" s="23"/>
      <c r="HQ54" s="108"/>
      <c r="HR54" s="23"/>
      <c r="HS54" s="23"/>
      <c r="HT54" s="23"/>
      <c r="HU54" s="23"/>
      <c r="HV54" s="23"/>
      <c r="HW54" s="23"/>
      <c r="HX54" s="3"/>
      <c r="HY54" s="22"/>
      <c r="HZ54" s="11"/>
      <c r="IA54" s="23"/>
      <c r="IB54" s="108"/>
      <c r="IC54" s="23"/>
      <c r="ID54" s="23"/>
      <c r="IE54" s="23"/>
      <c r="IF54" s="23"/>
      <c r="IG54" s="23"/>
      <c r="IH54" s="23"/>
      <c r="II54" s="3"/>
      <c r="IJ54" s="22"/>
      <c r="IK54" s="11"/>
      <c r="IL54" s="23"/>
      <c r="IM54" s="108"/>
      <c r="IN54" s="23"/>
      <c r="IO54" s="23"/>
      <c r="IP54" s="23"/>
      <c r="IQ54" s="23"/>
      <c r="IR54" s="23"/>
      <c r="IS54" s="23"/>
      <c r="IT54" s="3"/>
      <c r="IU54" s="22"/>
      <c r="IV54" s="11"/>
      <c r="IW54" s="23"/>
    </row>
    <row r="55" spans="1:257" ht="26.25" customHeight="1" x14ac:dyDescent="0.25">
      <c r="A55" s="22">
        <v>43065</v>
      </c>
      <c r="B55" s="11" t="s">
        <v>186</v>
      </c>
      <c r="C55" s="410"/>
      <c r="D55" s="407"/>
      <c r="E55" s="410"/>
      <c r="F55" s="410"/>
      <c r="G55" s="410"/>
      <c r="H55" s="410">
        <v>3950</v>
      </c>
      <c r="I55" s="410">
        <v>100</v>
      </c>
      <c r="J55" s="410"/>
      <c r="K55" s="2471"/>
      <c r="L55" s="3" t="s">
        <v>40</v>
      </c>
      <c r="M55" s="22"/>
      <c r="N55" s="11"/>
      <c r="O55" s="23"/>
      <c r="P55" s="108"/>
      <c r="Q55" s="23"/>
      <c r="R55" s="23"/>
      <c r="S55" s="23"/>
      <c r="T55" s="23"/>
      <c r="U55" s="23"/>
      <c r="V55" s="23"/>
      <c r="W55" s="3"/>
      <c r="X55" s="22"/>
      <c r="Y55" s="11"/>
      <c r="Z55" s="23"/>
      <c r="AA55" s="108"/>
      <c r="AB55" s="23"/>
      <c r="AC55" s="23"/>
      <c r="AD55" s="23"/>
      <c r="AE55" s="23"/>
      <c r="AF55" s="23"/>
      <c r="AG55" s="23"/>
      <c r="AH55" s="3"/>
      <c r="AI55" s="22"/>
      <c r="AJ55" s="11"/>
      <c r="AK55" s="23"/>
      <c r="AL55" s="108"/>
      <c r="AM55" s="23"/>
      <c r="AN55" s="23"/>
      <c r="AO55" s="23"/>
      <c r="AP55" s="23"/>
      <c r="AQ55" s="23"/>
      <c r="AR55" s="23"/>
      <c r="AS55" s="3"/>
      <c r="AT55" s="22"/>
      <c r="AU55" s="11"/>
      <c r="AV55" s="23"/>
      <c r="AW55" s="108"/>
      <c r="AX55" s="23"/>
      <c r="AY55" s="23"/>
      <c r="AZ55" s="23"/>
      <c r="BA55" s="23"/>
      <c r="BB55" s="23"/>
      <c r="BC55" s="23"/>
      <c r="BD55" s="3"/>
      <c r="BE55" s="22"/>
      <c r="BF55" s="11"/>
      <c r="BG55" s="23"/>
      <c r="BH55" s="108"/>
      <c r="BI55" s="23"/>
      <c r="BJ55" s="23"/>
      <c r="BK55" s="23"/>
      <c r="BL55" s="23"/>
      <c r="BM55" s="23"/>
      <c r="BN55" s="23"/>
      <c r="BO55" s="3"/>
      <c r="BP55" s="22"/>
      <c r="BQ55" s="11"/>
      <c r="BR55" s="23"/>
      <c r="BS55" s="108"/>
      <c r="BT55" s="23"/>
      <c r="BU55" s="23"/>
      <c r="BV55" s="23"/>
      <c r="BW55" s="23"/>
      <c r="BX55" s="23"/>
      <c r="BY55" s="23"/>
      <c r="BZ55" s="3"/>
      <c r="CA55" s="22"/>
      <c r="CB55" s="11"/>
      <c r="CC55" s="23"/>
      <c r="CD55" s="108"/>
      <c r="CE55" s="23"/>
      <c r="CF55" s="23"/>
      <c r="CG55" s="23"/>
      <c r="CH55" s="23"/>
      <c r="CI55" s="23"/>
      <c r="CJ55" s="23"/>
      <c r="CK55" s="3"/>
      <c r="CL55" s="22"/>
      <c r="CM55" s="11"/>
      <c r="CN55" s="23"/>
      <c r="CO55" s="108"/>
      <c r="CP55" s="23"/>
      <c r="CQ55" s="23"/>
      <c r="CR55" s="23"/>
      <c r="CS55" s="23"/>
      <c r="CT55" s="23"/>
      <c r="CU55" s="23"/>
      <c r="CV55" s="3"/>
      <c r="CW55" s="22"/>
      <c r="CX55" s="11"/>
      <c r="CY55" s="23"/>
      <c r="CZ55" s="108"/>
      <c r="DA55" s="23"/>
      <c r="DB55" s="23"/>
      <c r="DC55" s="23"/>
      <c r="DD55" s="23"/>
      <c r="DE55" s="23"/>
      <c r="DF55" s="23"/>
      <c r="DG55" s="3"/>
      <c r="DH55" s="22"/>
      <c r="DI55" s="11"/>
      <c r="DJ55" s="23"/>
      <c r="DK55" s="108"/>
      <c r="DL55" s="23"/>
      <c r="DM55" s="23"/>
      <c r="DN55" s="23"/>
      <c r="DO55" s="23"/>
      <c r="DP55" s="23"/>
      <c r="DQ55" s="23"/>
      <c r="DR55" s="3"/>
      <c r="DS55" s="22"/>
      <c r="DT55" s="11"/>
      <c r="DU55" s="23"/>
      <c r="DV55" s="108"/>
      <c r="DW55" s="23"/>
      <c r="DX55" s="23"/>
      <c r="DY55" s="23"/>
      <c r="DZ55" s="23"/>
      <c r="EA55" s="23"/>
      <c r="EB55" s="23"/>
      <c r="EC55" s="3"/>
      <c r="ED55" s="22"/>
      <c r="EE55" s="11"/>
      <c r="EF55" s="23"/>
      <c r="EG55" s="108"/>
      <c r="EH55" s="23"/>
      <c r="EI55" s="23"/>
      <c r="EJ55" s="23"/>
      <c r="EK55" s="23"/>
      <c r="EL55" s="23"/>
      <c r="EM55" s="23"/>
      <c r="EN55" s="3"/>
      <c r="EO55" s="22"/>
      <c r="EP55" s="11"/>
      <c r="EQ55" s="23"/>
      <c r="ER55" s="108"/>
      <c r="ES55" s="23"/>
      <c r="ET55" s="23"/>
      <c r="EU55" s="23"/>
      <c r="EV55" s="23"/>
      <c r="EW55" s="23"/>
      <c r="EX55" s="23"/>
      <c r="EY55" s="3"/>
      <c r="EZ55" s="22"/>
      <c r="FA55" s="11"/>
      <c r="FB55" s="23"/>
      <c r="FC55" s="108"/>
      <c r="FD55" s="23"/>
      <c r="FE55" s="23"/>
      <c r="FF55" s="23"/>
      <c r="FG55" s="23"/>
      <c r="FH55" s="23"/>
      <c r="FI55" s="23"/>
      <c r="FJ55" s="3"/>
      <c r="FK55" s="22"/>
      <c r="FL55" s="11"/>
      <c r="FM55" s="23"/>
      <c r="FN55" s="108"/>
      <c r="FO55" s="23"/>
      <c r="FP55" s="23"/>
      <c r="FQ55" s="23"/>
      <c r="FR55" s="23"/>
      <c r="FS55" s="23"/>
      <c r="FT55" s="23"/>
      <c r="FU55" s="3"/>
      <c r="FV55" s="22"/>
      <c r="FW55" s="11"/>
      <c r="FX55" s="23"/>
      <c r="FY55" s="108"/>
      <c r="FZ55" s="23"/>
      <c r="GA55" s="23"/>
      <c r="GB55" s="23"/>
      <c r="GC55" s="23"/>
      <c r="GD55" s="23"/>
      <c r="GE55" s="23"/>
      <c r="GF55" s="3"/>
      <c r="GG55" s="22"/>
      <c r="GH55" s="11"/>
      <c r="GI55" s="23"/>
      <c r="GJ55" s="108"/>
      <c r="GK55" s="23"/>
      <c r="GL55" s="23"/>
      <c r="GM55" s="23"/>
      <c r="GN55" s="23"/>
      <c r="GO55" s="23"/>
      <c r="GP55" s="23"/>
      <c r="GQ55" s="3"/>
      <c r="GR55" s="22"/>
      <c r="GS55" s="11"/>
      <c r="GT55" s="23"/>
      <c r="GU55" s="108"/>
      <c r="GV55" s="23"/>
      <c r="GW55" s="23"/>
      <c r="GX55" s="23"/>
      <c r="GY55" s="23"/>
      <c r="GZ55" s="23"/>
      <c r="HA55" s="23"/>
      <c r="HB55" s="3"/>
      <c r="HC55" s="22"/>
      <c r="HD55" s="11"/>
      <c r="HE55" s="23"/>
      <c r="HF55" s="108"/>
      <c r="HG55" s="23"/>
      <c r="HH55" s="23"/>
      <c r="HI55" s="23"/>
      <c r="HJ55" s="23"/>
      <c r="HK55" s="23"/>
      <c r="HL55" s="23"/>
      <c r="HM55" s="3"/>
      <c r="HN55" s="22"/>
      <c r="HO55" s="11"/>
      <c r="HP55" s="23"/>
      <c r="HQ55" s="108"/>
      <c r="HR55" s="23"/>
      <c r="HS55" s="23"/>
      <c r="HT55" s="23"/>
      <c r="HU55" s="23"/>
      <c r="HV55" s="23"/>
      <c r="HW55" s="23"/>
      <c r="HX55" s="3"/>
      <c r="HY55" s="22"/>
      <c r="HZ55" s="11"/>
      <c r="IA55" s="23"/>
      <c r="IB55" s="108"/>
      <c r="IC55" s="23"/>
      <c r="ID55" s="23"/>
      <c r="IE55" s="23"/>
      <c r="IF55" s="23"/>
      <c r="IG55" s="23"/>
      <c r="IH55" s="23"/>
      <c r="II55" s="3"/>
      <c r="IJ55" s="22"/>
      <c r="IK55" s="11"/>
      <c r="IL55" s="23"/>
      <c r="IM55" s="108"/>
      <c r="IN55" s="23"/>
      <c r="IO55" s="23"/>
      <c r="IP55" s="23"/>
      <c r="IQ55" s="23"/>
      <c r="IR55" s="23"/>
      <c r="IS55" s="23"/>
      <c r="IT55" s="3"/>
      <c r="IU55" s="22"/>
      <c r="IV55" s="11"/>
      <c r="IW55" s="23"/>
    </row>
    <row r="56" spans="1:257" ht="26.25" customHeight="1" x14ac:dyDescent="0.25">
      <c r="A56" s="22">
        <v>43135</v>
      </c>
      <c r="B56" s="11" t="s">
        <v>186</v>
      </c>
      <c r="C56" s="410"/>
      <c r="D56" s="407"/>
      <c r="E56" s="410"/>
      <c r="F56" s="410"/>
      <c r="G56" s="410" t="s">
        <v>301</v>
      </c>
      <c r="H56" s="410">
        <v>4365</v>
      </c>
      <c r="I56" s="410">
        <v>100</v>
      </c>
      <c r="J56" s="410"/>
      <c r="K56" s="2471"/>
      <c r="L56" s="3" t="s">
        <v>40</v>
      </c>
      <c r="M56" s="22"/>
      <c r="N56" s="11"/>
      <c r="O56" s="23"/>
      <c r="P56" s="108"/>
      <c r="Q56" s="23"/>
      <c r="R56" s="23"/>
      <c r="S56" s="23"/>
      <c r="T56" s="23"/>
      <c r="U56" s="23"/>
      <c r="V56" s="23"/>
      <c r="W56" s="3"/>
      <c r="X56" s="22"/>
      <c r="Y56" s="11"/>
      <c r="Z56" s="23"/>
      <c r="AA56" s="108"/>
      <c r="AB56" s="23"/>
      <c r="AC56" s="23"/>
      <c r="AD56" s="23"/>
      <c r="AE56" s="23"/>
      <c r="AF56" s="23"/>
      <c r="AG56" s="23"/>
      <c r="AH56" s="3"/>
      <c r="AI56" s="22"/>
      <c r="AJ56" s="11"/>
      <c r="AK56" s="23"/>
      <c r="AL56" s="108"/>
      <c r="AM56" s="23"/>
      <c r="AN56" s="23"/>
      <c r="AO56" s="23"/>
      <c r="AP56" s="23"/>
      <c r="AQ56" s="23"/>
      <c r="AR56" s="23"/>
      <c r="AS56" s="3"/>
      <c r="AT56" s="22"/>
      <c r="AU56" s="11"/>
      <c r="AV56" s="23"/>
      <c r="AW56" s="108"/>
      <c r="AX56" s="23"/>
      <c r="AY56" s="23"/>
      <c r="AZ56" s="23"/>
      <c r="BA56" s="23"/>
      <c r="BB56" s="23"/>
      <c r="BC56" s="23"/>
      <c r="BD56" s="3"/>
      <c r="BE56" s="22"/>
      <c r="BF56" s="11"/>
      <c r="BG56" s="23"/>
      <c r="BH56" s="108"/>
      <c r="BI56" s="23"/>
      <c r="BJ56" s="23"/>
      <c r="BK56" s="23"/>
      <c r="BL56" s="23"/>
      <c r="BM56" s="23"/>
      <c r="BN56" s="23"/>
      <c r="BO56" s="3"/>
      <c r="BP56" s="22"/>
      <c r="BQ56" s="11"/>
      <c r="BR56" s="23"/>
      <c r="BS56" s="108"/>
      <c r="BT56" s="23"/>
      <c r="BU56" s="23"/>
      <c r="BV56" s="23"/>
      <c r="BW56" s="23"/>
      <c r="BX56" s="23"/>
      <c r="BY56" s="23"/>
      <c r="BZ56" s="3"/>
      <c r="CA56" s="22"/>
      <c r="CB56" s="11"/>
      <c r="CC56" s="23"/>
      <c r="CD56" s="108"/>
      <c r="CE56" s="23"/>
      <c r="CF56" s="23"/>
      <c r="CG56" s="23"/>
      <c r="CH56" s="23"/>
      <c r="CI56" s="23"/>
      <c r="CJ56" s="23"/>
      <c r="CK56" s="3"/>
      <c r="CL56" s="22"/>
      <c r="CM56" s="11"/>
      <c r="CN56" s="23"/>
      <c r="CO56" s="108"/>
      <c r="CP56" s="23"/>
      <c r="CQ56" s="23"/>
      <c r="CR56" s="23"/>
      <c r="CS56" s="23"/>
      <c r="CT56" s="23"/>
      <c r="CU56" s="23"/>
      <c r="CV56" s="3"/>
      <c r="CW56" s="22"/>
      <c r="CX56" s="11"/>
      <c r="CY56" s="23"/>
      <c r="CZ56" s="108"/>
      <c r="DA56" s="23"/>
      <c r="DB56" s="23"/>
      <c r="DC56" s="23"/>
      <c r="DD56" s="23"/>
      <c r="DE56" s="23"/>
      <c r="DF56" s="23"/>
      <c r="DG56" s="3"/>
      <c r="DH56" s="22"/>
      <c r="DI56" s="11"/>
      <c r="DJ56" s="23"/>
      <c r="DK56" s="108"/>
      <c r="DL56" s="23"/>
      <c r="DM56" s="23"/>
      <c r="DN56" s="23"/>
      <c r="DO56" s="23"/>
      <c r="DP56" s="23"/>
      <c r="DQ56" s="23"/>
      <c r="DR56" s="3"/>
      <c r="DS56" s="22"/>
      <c r="DT56" s="11"/>
      <c r="DU56" s="23"/>
      <c r="DV56" s="108"/>
      <c r="DW56" s="23"/>
      <c r="DX56" s="23"/>
      <c r="DY56" s="23"/>
      <c r="DZ56" s="23"/>
      <c r="EA56" s="23"/>
      <c r="EB56" s="23"/>
      <c r="EC56" s="3"/>
      <c r="ED56" s="22"/>
      <c r="EE56" s="11"/>
      <c r="EF56" s="23"/>
      <c r="EG56" s="108"/>
      <c r="EH56" s="23"/>
      <c r="EI56" s="23"/>
      <c r="EJ56" s="23"/>
      <c r="EK56" s="23"/>
      <c r="EL56" s="23"/>
      <c r="EM56" s="23"/>
      <c r="EN56" s="3"/>
      <c r="EO56" s="22"/>
      <c r="EP56" s="11"/>
      <c r="EQ56" s="23"/>
      <c r="ER56" s="108"/>
      <c r="ES56" s="23"/>
      <c r="ET56" s="23"/>
      <c r="EU56" s="23"/>
      <c r="EV56" s="23"/>
      <c r="EW56" s="23"/>
      <c r="EX56" s="23"/>
      <c r="EY56" s="3"/>
      <c r="EZ56" s="22"/>
      <c r="FA56" s="11"/>
      <c r="FB56" s="23"/>
      <c r="FC56" s="108"/>
      <c r="FD56" s="23"/>
      <c r="FE56" s="23"/>
      <c r="FF56" s="23"/>
      <c r="FG56" s="23"/>
      <c r="FH56" s="23"/>
      <c r="FI56" s="23"/>
      <c r="FJ56" s="3"/>
      <c r="FK56" s="22"/>
      <c r="FL56" s="11"/>
      <c r="FM56" s="23"/>
      <c r="FN56" s="108"/>
      <c r="FO56" s="23"/>
      <c r="FP56" s="23"/>
      <c r="FQ56" s="23"/>
      <c r="FR56" s="23"/>
      <c r="FS56" s="23"/>
      <c r="FT56" s="23"/>
      <c r="FU56" s="3"/>
      <c r="FV56" s="22"/>
      <c r="FW56" s="11"/>
      <c r="FX56" s="23"/>
      <c r="FY56" s="108"/>
      <c r="FZ56" s="23"/>
      <c r="GA56" s="23"/>
      <c r="GB56" s="23"/>
      <c r="GC56" s="23"/>
      <c r="GD56" s="23"/>
      <c r="GE56" s="23"/>
      <c r="GF56" s="3"/>
      <c r="GG56" s="22"/>
      <c r="GH56" s="11"/>
      <c r="GI56" s="23"/>
      <c r="GJ56" s="108"/>
      <c r="GK56" s="23"/>
      <c r="GL56" s="23"/>
      <c r="GM56" s="23"/>
      <c r="GN56" s="23"/>
      <c r="GO56" s="23"/>
      <c r="GP56" s="23"/>
      <c r="GQ56" s="3"/>
      <c r="GR56" s="22"/>
      <c r="GS56" s="11"/>
      <c r="GT56" s="23"/>
      <c r="GU56" s="108"/>
      <c r="GV56" s="23"/>
      <c r="GW56" s="23"/>
      <c r="GX56" s="23"/>
      <c r="GY56" s="23"/>
      <c r="GZ56" s="23"/>
      <c r="HA56" s="23"/>
      <c r="HB56" s="3"/>
      <c r="HC56" s="22"/>
      <c r="HD56" s="11"/>
      <c r="HE56" s="23"/>
      <c r="HF56" s="108"/>
      <c r="HG56" s="23"/>
      <c r="HH56" s="23"/>
      <c r="HI56" s="23"/>
      <c r="HJ56" s="23"/>
      <c r="HK56" s="23"/>
      <c r="HL56" s="23"/>
      <c r="HM56" s="3"/>
      <c r="HN56" s="22"/>
      <c r="HO56" s="11"/>
      <c r="HP56" s="23"/>
      <c r="HQ56" s="108"/>
      <c r="HR56" s="23"/>
      <c r="HS56" s="23"/>
      <c r="HT56" s="23"/>
      <c r="HU56" s="23"/>
      <c r="HV56" s="23"/>
      <c r="HW56" s="23"/>
      <c r="HX56" s="3"/>
      <c r="HY56" s="22"/>
      <c r="HZ56" s="11"/>
      <c r="IA56" s="23"/>
      <c r="IB56" s="108"/>
      <c r="IC56" s="23"/>
      <c r="ID56" s="23"/>
      <c r="IE56" s="23"/>
      <c r="IF56" s="23"/>
      <c r="IG56" s="23"/>
      <c r="IH56" s="23"/>
      <c r="II56" s="3"/>
      <c r="IJ56" s="22"/>
      <c r="IK56" s="11"/>
      <c r="IL56" s="23"/>
      <c r="IM56" s="108"/>
      <c r="IN56" s="23"/>
      <c r="IO56" s="23"/>
      <c r="IP56" s="23"/>
      <c r="IQ56" s="23"/>
      <c r="IR56" s="23"/>
      <c r="IS56" s="23"/>
      <c r="IT56" s="3"/>
      <c r="IU56" s="22"/>
      <c r="IV56" s="11"/>
      <c r="IW56" s="23"/>
    </row>
    <row r="57" spans="1:257" ht="29.25" customHeight="1" x14ac:dyDescent="0.25">
      <c r="A57" s="22">
        <v>43176</v>
      </c>
      <c r="B57" s="11" t="s">
        <v>12</v>
      </c>
      <c r="C57" s="410">
        <v>130</v>
      </c>
      <c r="D57" s="407">
        <f>+C57*(100-E57)/100</f>
        <v>65</v>
      </c>
      <c r="E57" s="410">
        <v>50</v>
      </c>
      <c r="F57" s="410"/>
      <c r="G57" s="410">
        <v>100</v>
      </c>
      <c r="H57" s="410"/>
      <c r="I57" s="410"/>
      <c r="J57" s="410"/>
      <c r="K57" s="2471"/>
      <c r="L57" s="3" t="s">
        <v>22</v>
      </c>
      <c r="M57" s="22"/>
      <c r="N57" s="11"/>
      <c r="O57" s="23"/>
      <c r="P57" s="108"/>
      <c r="Q57" s="23"/>
      <c r="R57" s="23"/>
      <c r="S57" s="23"/>
      <c r="T57" s="23"/>
      <c r="U57" s="23"/>
      <c r="V57" s="23"/>
      <c r="W57" s="3"/>
      <c r="X57" s="22"/>
      <c r="Y57" s="11"/>
      <c r="Z57" s="23"/>
      <c r="AA57" s="108"/>
      <c r="AB57" s="23"/>
      <c r="AC57" s="23"/>
      <c r="AD57" s="23"/>
      <c r="AE57" s="23"/>
      <c r="AF57" s="23"/>
      <c r="AG57" s="23"/>
      <c r="AH57" s="3"/>
      <c r="AI57" s="22"/>
      <c r="AJ57" s="11"/>
      <c r="AK57" s="23"/>
      <c r="AL57" s="108"/>
      <c r="AM57" s="23"/>
      <c r="AN57" s="23"/>
      <c r="AO57" s="23"/>
      <c r="AP57" s="23"/>
      <c r="AQ57" s="23"/>
      <c r="AR57" s="23"/>
      <c r="AS57" s="3"/>
      <c r="AT57" s="22"/>
      <c r="AU57" s="11"/>
      <c r="AV57" s="23"/>
      <c r="AW57" s="108"/>
      <c r="AX57" s="23"/>
      <c r="AY57" s="23"/>
      <c r="AZ57" s="23"/>
      <c r="BA57" s="23"/>
      <c r="BB57" s="23"/>
      <c r="BC57" s="23"/>
      <c r="BD57" s="3"/>
      <c r="BE57" s="22"/>
      <c r="BF57" s="11"/>
      <c r="BG57" s="23"/>
      <c r="BH57" s="108"/>
      <c r="BI57" s="23"/>
      <c r="BJ57" s="23"/>
      <c r="BK57" s="23"/>
      <c r="BL57" s="23"/>
      <c r="BM57" s="23"/>
      <c r="BN57" s="23"/>
      <c r="BO57" s="3"/>
      <c r="BP57" s="22"/>
      <c r="BQ57" s="11"/>
      <c r="BR57" s="23"/>
      <c r="BS57" s="108"/>
      <c r="BT57" s="23"/>
      <c r="BU57" s="23"/>
      <c r="BV57" s="23"/>
      <c r="BW57" s="23"/>
      <c r="BX57" s="23"/>
      <c r="BY57" s="23"/>
      <c r="BZ57" s="3"/>
      <c r="CA57" s="22"/>
      <c r="CB57" s="11"/>
      <c r="CC57" s="23"/>
      <c r="CD57" s="108"/>
      <c r="CE57" s="23"/>
      <c r="CF57" s="23"/>
      <c r="CG57" s="23"/>
      <c r="CH57" s="23"/>
      <c r="CI57" s="23"/>
      <c r="CJ57" s="23"/>
      <c r="CK57" s="3"/>
      <c r="CL57" s="22"/>
      <c r="CM57" s="11"/>
      <c r="CN57" s="23"/>
      <c r="CO57" s="108"/>
      <c r="CP57" s="23"/>
      <c r="CQ57" s="23"/>
      <c r="CR57" s="23"/>
      <c r="CS57" s="23"/>
      <c r="CT57" s="23"/>
      <c r="CU57" s="23"/>
      <c r="CV57" s="3"/>
      <c r="CW57" s="22"/>
      <c r="CX57" s="11"/>
      <c r="CY57" s="23"/>
      <c r="CZ57" s="108"/>
      <c r="DA57" s="23"/>
      <c r="DB57" s="23"/>
      <c r="DC57" s="23"/>
      <c r="DD57" s="23"/>
      <c r="DE57" s="23"/>
      <c r="DF57" s="23"/>
      <c r="DG57" s="3"/>
      <c r="DH57" s="22"/>
      <c r="DI57" s="11"/>
      <c r="DJ57" s="23"/>
      <c r="DK57" s="108"/>
      <c r="DL57" s="23"/>
      <c r="DM57" s="23"/>
      <c r="DN57" s="23"/>
      <c r="DO57" s="23"/>
      <c r="DP57" s="23"/>
      <c r="DQ57" s="23"/>
      <c r="DR57" s="3"/>
      <c r="DS57" s="22"/>
      <c r="DT57" s="11"/>
      <c r="DU57" s="23"/>
      <c r="DV57" s="108"/>
      <c r="DW57" s="23"/>
      <c r="DX57" s="23"/>
      <c r="DY57" s="23"/>
      <c r="DZ57" s="23"/>
      <c r="EA57" s="23"/>
      <c r="EB57" s="23"/>
      <c r="EC57" s="3"/>
      <c r="ED57" s="22"/>
      <c r="EE57" s="11"/>
      <c r="EF57" s="23"/>
      <c r="EG57" s="108"/>
      <c r="EH57" s="23"/>
      <c r="EI57" s="23"/>
      <c r="EJ57" s="23"/>
      <c r="EK57" s="23"/>
      <c r="EL57" s="23"/>
      <c r="EM57" s="23"/>
      <c r="EN57" s="3"/>
      <c r="EO57" s="22"/>
      <c r="EP57" s="11"/>
      <c r="EQ57" s="23"/>
      <c r="ER57" s="108"/>
      <c r="ES57" s="23"/>
      <c r="ET57" s="23"/>
      <c r="EU57" s="23"/>
      <c r="EV57" s="23"/>
      <c r="EW57" s="23"/>
      <c r="EX57" s="23"/>
      <c r="EY57" s="3"/>
      <c r="EZ57" s="22"/>
      <c r="FA57" s="11"/>
      <c r="FB57" s="23"/>
      <c r="FC57" s="108"/>
      <c r="FD57" s="23"/>
      <c r="FE57" s="23"/>
      <c r="FF57" s="23"/>
      <c r="FG57" s="23"/>
      <c r="FH57" s="23"/>
      <c r="FI57" s="23"/>
      <c r="FJ57" s="3"/>
      <c r="FK57" s="22"/>
      <c r="FL57" s="11"/>
      <c r="FM57" s="23"/>
      <c r="FN57" s="108"/>
      <c r="FO57" s="23"/>
      <c r="FP57" s="23"/>
      <c r="FQ57" s="23"/>
      <c r="FR57" s="23"/>
      <c r="FS57" s="23"/>
      <c r="FT57" s="23"/>
      <c r="FU57" s="3"/>
      <c r="FV57" s="22"/>
      <c r="FW57" s="11"/>
      <c r="FX57" s="23"/>
      <c r="FY57" s="108"/>
      <c r="FZ57" s="23"/>
      <c r="GA57" s="23"/>
      <c r="GB57" s="23"/>
      <c r="GC57" s="23"/>
      <c r="GD57" s="23"/>
      <c r="GE57" s="23"/>
      <c r="GF57" s="3"/>
      <c r="GG57" s="22"/>
      <c r="GH57" s="11"/>
      <c r="GI57" s="23"/>
      <c r="GJ57" s="108"/>
      <c r="GK57" s="23"/>
      <c r="GL57" s="23"/>
      <c r="GM57" s="23"/>
      <c r="GN57" s="23"/>
      <c r="GO57" s="23"/>
      <c r="GP57" s="23"/>
      <c r="GQ57" s="3"/>
      <c r="GR57" s="22"/>
      <c r="GS57" s="11"/>
      <c r="GT57" s="23"/>
      <c r="GU57" s="108"/>
      <c r="GV57" s="23"/>
      <c r="GW57" s="23"/>
      <c r="GX57" s="23"/>
      <c r="GY57" s="23"/>
      <c r="GZ57" s="23"/>
      <c r="HA57" s="23"/>
      <c r="HB57" s="3"/>
      <c r="HC57" s="22"/>
      <c r="HD57" s="11"/>
      <c r="HE57" s="23"/>
      <c r="HF57" s="108"/>
      <c r="HG57" s="23"/>
      <c r="HH57" s="23"/>
      <c r="HI57" s="23"/>
      <c r="HJ57" s="23"/>
      <c r="HK57" s="23"/>
      <c r="HL57" s="23"/>
      <c r="HM57" s="3"/>
      <c r="HN57" s="22"/>
      <c r="HO57" s="11"/>
      <c r="HP57" s="23"/>
      <c r="HQ57" s="108"/>
      <c r="HR57" s="23"/>
      <c r="HS57" s="23"/>
      <c r="HT57" s="23"/>
      <c r="HU57" s="23"/>
      <c r="HV57" s="23"/>
      <c r="HW57" s="23"/>
      <c r="HX57" s="3"/>
      <c r="HY57" s="22"/>
      <c r="HZ57" s="11"/>
      <c r="IA57" s="23"/>
      <c r="IB57" s="108"/>
      <c r="IC57" s="23"/>
      <c r="ID57" s="23"/>
      <c r="IE57" s="23"/>
      <c r="IF57" s="23"/>
      <c r="IG57" s="23"/>
      <c r="IH57" s="23"/>
      <c r="II57" s="3"/>
      <c r="IJ57" s="22"/>
      <c r="IK57" s="11"/>
      <c r="IL57" s="23"/>
      <c r="IM57" s="108"/>
      <c r="IN57" s="23"/>
      <c r="IO57" s="23"/>
      <c r="IP57" s="23"/>
      <c r="IQ57" s="23"/>
      <c r="IR57" s="23"/>
      <c r="IS57" s="23"/>
      <c r="IT57" s="3"/>
      <c r="IU57" s="22"/>
      <c r="IV57" s="11"/>
      <c r="IW57" s="23"/>
    </row>
    <row r="58" spans="1:257" ht="67.5" customHeight="1" x14ac:dyDescent="0.25">
      <c r="A58" s="22">
        <v>43258</v>
      </c>
      <c r="B58" s="11" t="s">
        <v>14</v>
      </c>
      <c r="C58" s="3473" t="s">
        <v>2618</v>
      </c>
      <c r="D58" s="3474"/>
      <c r="E58" s="3474"/>
      <c r="F58" s="3474"/>
      <c r="G58" s="3474"/>
      <c r="H58" s="3474"/>
      <c r="I58" s="3474"/>
      <c r="J58" s="3475"/>
      <c r="K58" s="2465"/>
      <c r="L58" s="32" t="s">
        <v>2617</v>
      </c>
      <c r="M58" s="22"/>
      <c r="N58" s="11"/>
      <c r="O58" s="23"/>
      <c r="P58" s="108"/>
      <c r="Q58" s="23"/>
      <c r="R58" s="23"/>
      <c r="S58" s="23"/>
      <c r="T58" s="23"/>
      <c r="U58" s="23"/>
      <c r="V58" s="23"/>
      <c r="W58" s="3"/>
      <c r="X58" s="22"/>
      <c r="Y58" s="11"/>
      <c r="Z58" s="23"/>
      <c r="AA58" s="108"/>
      <c r="AB58" s="23"/>
      <c r="AC58" s="23"/>
      <c r="AD58" s="23"/>
      <c r="AE58" s="23"/>
      <c r="AF58" s="23"/>
      <c r="AG58" s="23"/>
      <c r="AH58" s="3"/>
      <c r="AI58" s="22"/>
      <c r="AJ58" s="11"/>
      <c r="AK58" s="23"/>
      <c r="AL58" s="108"/>
      <c r="AM58" s="23"/>
      <c r="AN58" s="23"/>
      <c r="AO58" s="23"/>
      <c r="AP58" s="23"/>
      <c r="AQ58" s="23"/>
      <c r="AR58" s="23"/>
      <c r="AS58" s="3"/>
      <c r="AT58" s="22"/>
      <c r="AU58" s="11"/>
      <c r="AV58" s="23"/>
      <c r="AW58" s="108"/>
      <c r="AX58" s="23"/>
      <c r="AY58" s="23"/>
      <c r="AZ58" s="23"/>
      <c r="BA58" s="23"/>
      <c r="BB58" s="23"/>
      <c r="BC58" s="23"/>
      <c r="BD58" s="3"/>
      <c r="BE58" s="22"/>
      <c r="BF58" s="11"/>
      <c r="BG58" s="23"/>
      <c r="BH58" s="108"/>
      <c r="BI58" s="23"/>
      <c r="BJ58" s="23"/>
      <c r="BK58" s="23"/>
      <c r="BL58" s="23"/>
      <c r="BM58" s="23"/>
      <c r="BN58" s="23"/>
      <c r="BO58" s="3"/>
      <c r="BP58" s="22"/>
      <c r="BQ58" s="11"/>
      <c r="BR58" s="23"/>
      <c r="BS58" s="108"/>
      <c r="BT58" s="23"/>
      <c r="BU58" s="23"/>
      <c r="BV58" s="23"/>
      <c r="BW58" s="23"/>
      <c r="BX58" s="23"/>
      <c r="BY58" s="23"/>
      <c r="BZ58" s="3"/>
      <c r="CA58" s="22"/>
      <c r="CB58" s="11"/>
      <c r="CC58" s="23"/>
      <c r="CD58" s="108"/>
      <c r="CE58" s="23"/>
      <c r="CF58" s="23"/>
      <c r="CG58" s="23"/>
      <c r="CH58" s="23"/>
      <c r="CI58" s="23"/>
      <c r="CJ58" s="23"/>
      <c r="CK58" s="3"/>
      <c r="CL58" s="22"/>
      <c r="CM58" s="11"/>
      <c r="CN58" s="23"/>
      <c r="CO58" s="108"/>
      <c r="CP58" s="23"/>
      <c r="CQ58" s="23"/>
      <c r="CR58" s="23"/>
      <c r="CS58" s="23"/>
      <c r="CT58" s="23"/>
      <c r="CU58" s="23"/>
      <c r="CV58" s="3"/>
      <c r="CW58" s="22"/>
      <c r="CX58" s="11"/>
      <c r="CY58" s="23"/>
      <c r="CZ58" s="108"/>
      <c r="DA58" s="23"/>
      <c r="DB58" s="23"/>
      <c r="DC58" s="23"/>
      <c r="DD58" s="23"/>
      <c r="DE58" s="23"/>
      <c r="DF58" s="23"/>
      <c r="DG58" s="3"/>
      <c r="DH58" s="22"/>
      <c r="DI58" s="11"/>
      <c r="DJ58" s="23"/>
      <c r="DK58" s="108"/>
      <c r="DL58" s="23"/>
      <c r="DM58" s="23"/>
      <c r="DN58" s="23"/>
      <c r="DO58" s="23"/>
      <c r="DP58" s="23"/>
      <c r="DQ58" s="23"/>
      <c r="DR58" s="3"/>
      <c r="DS58" s="22"/>
      <c r="DT58" s="11"/>
      <c r="DU58" s="23"/>
      <c r="DV58" s="108"/>
      <c r="DW58" s="23"/>
      <c r="DX58" s="23"/>
      <c r="DY58" s="23"/>
      <c r="DZ58" s="23"/>
      <c r="EA58" s="23"/>
      <c r="EB58" s="23"/>
      <c r="EC58" s="3"/>
      <c r="ED58" s="22"/>
      <c r="EE58" s="11"/>
      <c r="EF58" s="23"/>
      <c r="EG58" s="108"/>
      <c r="EH58" s="23"/>
      <c r="EI58" s="23"/>
      <c r="EJ58" s="23"/>
      <c r="EK58" s="23"/>
      <c r="EL58" s="23"/>
      <c r="EM58" s="23"/>
      <c r="EN58" s="3"/>
      <c r="EO58" s="22"/>
      <c r="EP58" s="11"/>
      <c r="EQ58" s="23"/>
      <c r="ER58" s="108"/>
      <c r="ES58" s="23"/>
      <c r="ET58" s="23"/>
      <c r="EU58" s="23"/>
      <c r="EV58" s="23"/>
      <c r="EW58" s="23"/>
      <c r="EX58" s="23"/>
      <c r="EY58" s="3"/>
      <c r="EZ58" s="22"/>
      <c r="FA58" s="11"/>
      <c r="FB58" s="23"/>
      <c r="FC58" s="108"/>
      <c r="FD58" s="23"/>
      <c r="FE58" s="23"/>
      <c r="FF58" s="23"/>
      <c r="FG58" s="23"/>
      <c r="FH58" s="23"/>
      <c r="FI58" s="23"/>
      <c r="FJ58" s="3"/>
      <c r="FK58" s="22"/>
      <c r="FL58" s="11"/>
      <c r="FM58" s="23"/>
      <c r="FN58" s="108"/>
      <c r="FO58" s="23"/>
      <c r="FP58" s="23"/>
      <c r="FQ58" s="23"/>
      <c r="FR58" s="23"/>
      <c r="FS58" s="23"/>
      <c r="FT58" s="23"/>
      <c r="FU58" s="3"/>
      <c r="FV58" s="22"/>
      <c r="FW58" s="11"/>
      <c r="FX58" s="23"/>
      <c r="FY58" s="108"/>
      <c r="FZ58" s="23"/>
      <c r="GA58" s="23"/>
      <c r="GB58" s="23"/>
      <c r="GC58" s="23"/>
      <c r="GD58" s="23"/>
      <c r="GE58" s="23"/>
      <c r="GF58" s="3"/>
      <c r="GG58" s="22"/>
      <c r="GH58" s="11"/>
      <c r="GI58" s="23"/>
      <c r="GJ58" s="108"/>
      <c r="GK58" s="23"/>
      <c r="GL58" s="23"/>
      <c r="GM58" s="23"/>
      <c r="GN58" s="23"/>
      <c r="GO58" s="23"/>
      <c r="GP58" s="23"/>
      <c r="GQ58" s="3"/>
      <c r="GR58" s="22"/>
      <c r="GS58" s="11"/>
      <c r="GT58" s="23"/>
      <c r="GU58" s="108"/>
      <c r="GV58" s="23"/>
      <c r="GW58" s="23"/>
      <c r="GX58" s="23"/>
      <c r="GY58" s="23"/>
      <c r="GZ58" s="23"/>
      <c r="HA58" s="23"/>
      <c r="HB58" s="3"/>
      <c r="HC58" s="22"/>
      <c r="HD58" s="11"/>
      <c r="HE58" s="23"/>
      <c r="HF58" s="108"/>
      <c r="HG58" s="23"/>
      <c r="HH58" s="23"/>
      <c r="HI58" s="23"/>
      <c r="HJ58" s="23"/>
      <c r="HK58" s="23"/>
      <c r="HL58" s="23"/>
      <c r="HM58" s="3"/>
      <c r="HN58" s="22"/>
      <c r="HO58" s="11"/>
      <c r="HP58" s="23"/>
      <c r="HQ58" s="108"/>
      <c r="HR58" s="23"/>
      <c r="HS58" s="23"/>
      <c r="HT58" s="23"/>
      <c r="HU58" s="23"/>
      <c r="HV58" s="23"/>
      <c r="HW58" s="23"/>
      <c r="HX58" s="3"/>
      <c r="HY58" s="22"/>
      <c r="HZ58" s="11"/>
      <c r="IA58" s="23"/>
      <c r="IB58" s="108"/>
      <c r="IC58" s="23"/>
      <c r="ID58" s="23"/>
      <c r="IE58" s="23"/>
      <c r="IF58" s="23"/>
      <c r="IG58" s="23"/>
      <c r="IH58" s="23"/>
      <c r="II58" s="3"/>
      <c r="IJ58" s="22"/>
      <c r="IK58" s="11"/>
      <c r="IL58" s="23"/>
      <c r="IM58" s="108"/>
      <c r="IN58" s="23"/>
      <c r="IO58" s="23"/>
      <c r="IP58" s="23"/>
      <c r="IQ58" s="23"/>
      <c r="IR58" s="23"/>
      <c r="IS58" s="23"/>
      <c r="IT58" s="3"/>
      <c r="IU58" s="22"/>
      <c r="IV58" s="11"/>
      <c r="IW58" s="23"/>
    </row>
    <row r="59" spans="1:257" ht="21.75" customHeight="1" x14ac:dyDescent="0.25">
      <c r="A59" s="22">
        <v>43321</v>
      </c>
      <c r="B59" s="11" t="s">
        <v>186</v>
      </c>
      <c r="C59" s="410"/>
      <c r="D59" s="407"/>
      <c r="E59" s="410"/>
      <c r="F59" s="410"/>
      <c r="G59" s="410"/>
      <c r="H59" s="410">
        <v>4960</v>
      </c>
      <c r="I59" s="410">
        <v>100</v>
      </c>
      <c r="J59" s="410"/>
      <c r="K59" s="2471"/>
      <c r="M59" s="22"/>
      <c r="N59" s="11"/>
      <c r="O59" s="23"/>
      <c r="P59" s="108"/>
      <c r="Q59" s="23"/>
      <c r="R59" s="23"/>
      <c r="S59" s="23"/>
      <c r="T59" s="23"/>
      <c r="U59" s="23"/>
      <c r="V59" s="23"/>
      <c r="W59" s="3"/>
      <c r="X59" s="22"/>
      <c r="Y59" s="11"/>
      <c r="Z59" s="23"/>
      <c r="AA59" s="108"/>
      <c r="AB59" s="23"/>
      <c r="AC59" s="23"/>
      <c r="AD59" s="23"/>
      <c r="AE59" s="23"/>
      <c r="AF59" s="23"/>
      <c r="AG59" s="23"/>
      <c r="AH59" s="3"/>
      <c r="AI59" s="22"/>
      <c r="AJ59" s="11"/>
      <c r="AK59" s="23"/>
      <c r="AL59" s="108"/>
      <c r="AM59" s="23"/>
      <c r="AN59" s="23"/>
      <c r="AO59" s="23"/>
      <c r="AP59" s="23"/>
      <c r="AQ59" s="23"/>
      <c r="AR59" s="23"/>
      <c r="AS59" s="3"/>
      <c r="AT59" s="22"/>
      <c r="AU59" s="11"/>
      <c r="AV59" s="23"/>
      <c r="AW59" s="108"/>
      <c r="AX59" s="23"/>
      <c r="AY59" s="23"/>
      <c r="AZ59" s="23"/>
      <c r="BA59" s="23"/>
      <c r="BB59" s="23"/>
      <c r="BC59" s="23"/>
      <c r="BD59" s="3"/>
      <c r="BE59" s="22"/>
      <c r="BF59" s="11"/>
      <c r="BG59" s="23"/>
      <c r="BH59" s="108"/>
      <c r="BI59" s="23"/>
      <c r="BJ59" s="23"/>
      <c r="BK59" s="23"/>
      <c r="BL59" s="23"/>
      <c r="BM59" s="23"/>
      <c r="BN59" s="23"/>
      <c r="BO59" s="3"/>
      <c r="BP59" s="22"/>
      <c r="BQ59" s="11"/>
      <c r="BR59" s="23"/>
      <c r="BS59" s="108"/>
      <c r="BT59" s="23"/>
      <c r="BU59" s="23"/>
      <c r="BV59" s="23"/>
      <c r="BW59" s="23"/>
      <c r="BX59" s="23"/>
      <c r="BY59" s="23"/>
      <c r="BZ59" s="3"/>
      <c r="CA59" s="22"/>
      <c r="CB59" s="11"/>
      <c r="CC59" s="23"/>
      <c r="CD59" s="108"/>
      <c r="CE59" s="23"/>
      <c r="CF59" s="23"/>
      <c r="CG59" s="23"/>
      <c r="CH59" s="23"/>
      <c r="CI59" s="23"/>
      <c r="CJ59" s="23"/>
      <c r="CK59" s="3"/>
      <c r="CL59" s="22"/>
      <c r="CM59" s="11"/>
      <c r="CN59" s="23"/>
      <c r="CO59" s="108"/>
      <c r="CP59" s="23"/>
      <c r="CQ59" s="23"/>
      <c r="CR59" s="23"/>
      <c r="CS59" s="23"/>
      <c r="CT59" s="23"/>
      <c r="CU59" s="23"/>
      <c r="CV59" s="3"/>
      <c r="CW59" s="22"/>
      <c r="CX59" s="11"/>
      <c r="CY59" s="23"/>
      <c r="CZ59" s="108"/>
      <c r="DA59" s="23"/>
      <c r="DB59" s="23"/>
      <c r="DC59" s="23"/>
      <c r="DD59" s="23"/>
      <c r="DE59" s="23"/>
      <c r="DF59" s="23"/>
      <c r="DG59" s="3"/>
      <c r="DH59" s="22"/>
      <c r="DI59" s="11"/>
      <c r="DJ59" s="23"/>
      <c r="DK59" s="108"/>
      <c r="DL59" s="23"/>
      <c r="DM59" s="23"/>
      <c r="DN59" s="23"/>
      <c r="DO59" s="23"/>
      <c r="DP59" s="23"/>
      <c r="DQ59" s="23"/>
      <c r="DR59" s="3"/>
      <c r="DS59" s="22"/>
      <c r="DT59" s="11"/>
      <c r="DU59" s="23"/>
      <c r="DV59" s="108"/>
      <c r="DW59" s="23"/>
      <c r="DX59" s="23"/>
      <c r="DY59" s="23"/>
      <c r="DZ59" s="23"/>
      <c r="EA59" s="23"/>
      <c r="EB59" s="23"/>
      <c r="EC59" s="3"/>
      <c r="ED59" s="22"/>
      <c r="EE59" s="11"/>
      <c r="EF59" s="23"/>
      <c r="EG59" s="108"/>
      <c r="EH59" s="23"/>
      <c r="EI59" s="23"/>
      <c r="EJ59" s="23"/>
      <c r="EK59" s="23"/>
      <c r="EL59" s="23"/>
      <c r="EM59" s="23"/>
      <c r="EN59" s="3"/>
      <c r="EO59" s="22"/>
      <c r="EP59" s="11"/>
      <c r="EQ59" s="23"/>
      <c r="ER59" s="108"/>
      <c r="ES59" s="23"/>
      <c r="ET59" s="23"/>
      <c r="EU59" s="23"/>
      <c r="EV59" s="23"/>
      <c r="EW59" s="23"/>
      <c r="EX59" s="23"/>
      <c r="EY59" s="3"/>
      <c r="EZ59" s="22"/>
      <c r="FA59" s="11"/>
      <c r="FB59" s="23"/>
      <c r="FC59" s="108"/>
      <c r="FD59" s="23"/>
      <c r="FE59" s="23"/>
      <c r="FF59" s="23"/>
      <c r="FG59" s="23"/>
      <c r="FH59" s="23"/>
      <c r="FI59" s="23"/>
      <c r="FJ59" s="3"/>
      <c r="FK59" s="22"/>
      <c r="FL59" s="11"/>
      <c r="FM59" s="23"/>
      <c r="FN59" s="108"/>
      <c r="FO59" s="23"/>
      <c r="FP59" s="23"/>
      <c r="FQ59" s="23"/>
      <c r="FR59" s="23"/>
      <c r="FS59" s="23"/>
      <c r="FT59" s="23"/>
      <c r="FU59" s="3"/>
      <c r="FV59" s="22"/>
      <c r="FW59" s="11"/>
      <c r="FX59" s="23"/>
      <c r="FY59" s="108"/>
      <c r="FZ59" s="23"/>
      <c r="GA59" s="23"/>
      <c r="GB59" s="23"/>
      <c r="GC59" s="23"/>
      <c r="GD59" s="23"/>
      <c r="GE59" s="23"/>
      <c r="GF59" s="3"/>
      <c r="GG59" s="22"/>
      <c r="GH59" s="11"/>
      <c r="GI59" s="23"/>
      <c r="GJ59" s="108"/>
      <c r="GK59" s="23"/>
      <c r="GL59" s="23"/>
      <c r="GM59" s="23"/>
      <c r="GN59" s="23"/>
      <c r="GO59" s="23"/>
      <c r="GP59" s="23"/>
      <c r="GQ59" s="3"/>
      <c r="GR59" s="22"/>
      <c r="GS59" s="11"/>
      <c r="GT59" s="23"/>
      <c r="GU59" s="108"/>
      <c r="GV59" s="23"/>
      <c r="GW59" s="23"/>
      <c r="GX59" s="23"/>
      <c r="GY59" s="23"/>
      <c r="GZ59" s="23"/>
      <c r="HA59" s="23"/>
      <c r="HB59" s="3"/>
      <c r="HC59" s="22"/>
      <c r="HD59" s="11"/>
      <c r="HE59" s="23"/>
      <c r="HF59" s="108"/>
      <c r="HG59" s="23"/>
      <c r="HH59" s="23"/>
      <c r="HI59" s="23"/>
      <c r="HJ59" s="23"/>
      <c r="HK59" s="23"/>
      <c r="HL59" s="23"/>
      <c r="HM59" s="3"/>
      <c r="HN59" s="22"/>
      <c r="HO59" s="11"/>
      <c r="HP59" s="23"/>
      <c r="HQ59" s="108"/>
      <c r="HR59" s="23"/>
      <c r="HS59" s="23"/>
      <c r="HT59" s="23"/>
      <c r="HU59" s="23"/>
      <c r="HV59" s="23"/>
      <c r="HW59" s="23"/>
      <c r="HX59" s="3"/>
      <c r="HY59" s="22"/>
      <c r="HZ59" s="11"/>
      <c r="IA59" s="23"/>
      <c r="IB59" s="108"/>
      <c r="IC59" s="23"/>
      <c r="ID59" s="23"/>
      <c r="IE59" s="23"/>
      <c r="IF59" s="23"/>
      <c r="IG59" s="23"/>
      <c r="IH59" s="23"/>
      <c r="II59" s="3"/>
      <c r="IJ59" s="22"/>
      <c r="IK59" s="11"/>
      <c r="IL59" s="23"/>
      <c r="IM59" s="108"/>
      <c r="IN59" s="23"/>
      <c r="IO59" s="23"/>
      <c r="IP59" s="23"/>
      <c r="IQ59" s="23"/>
      <c r="IR59" s="23"/>
      <c r="IS59" s="23"/>
      <c r="IT59" s="3"/>
      <c r="IU59" s="22"/>
      <c r="IV59" s="11"/>
      <c r="IW59" s="23"/>
    </row>
    <row r="60" spans="1:257" ht="26.25" customHeight="1" x14ac:dyDescent="0.25">
      <c r="A60" s="22">
        <v>43349</v>
      </c>
      <c r="B60" s="11" t="s">
        <v>12</v>
      </c>
      <c r="C60" s="410">
        <v>175</v>
      </c>
      <c r="D60" s="407">
        <f>+C60*(100-E60)/100</f>
        <v>105</v>
      </c>
      <c r="E60" s="410">
        <v>40</v>
      </c>
      <c r="F60" s="410"/>
      <c r="G60" s="410">
        <v>110</v>
      </c>
      <c r="H60" s="410"/>
      <c r="I60" s="410"/>
      <c r="J60" s="410"/>
      <c r="K60" s="2471"/>
      <c r="L60" s="32" t="s">
        <v>2710</v>
      </c>
      <c r="M60" s="22"/>
      <c r="N60" s="11"/>
      <c r="O60" s="23"/>
      <c r="P60" s="108"/>
      <c r="Q60" s="23"/>
      <c r="R60" s="23"/>
      <c r="S60" s="23"/>
      <c r="T60" s="23"/>
      <c r="U60" s="23"/>
      <c r="V60" s="23"/>
      <c r="W60" s="3"/>
      <c r="X60" s="22"/>
      <c r="Y60" s="11"/>
      <c r="Z60" s="23"/>
      <c r="AA60" s="108"/>
      <c r="AB60" s="23"/>
      <c r="AC60" s="23"/>
      <c r="AD60" s="23"/>
      <c r="AE60" s="23"/>
      <c r="AF60" s="23"/>
      <c r="AG60" s="23"/>
      <c r="AH60" s="3"/>
      <c r="AI60" s="22"/>
      <c r="AJ60" s="11"/>
      <c r="AK60" s="23"/>
      <c r="AL60" s="108"/>
      <c r="AM60" s="23"/>
      <c r="AN60" s="23"/>
      <c r="AO60" s="23"/>
      <c r="AP60" s="23"/>
      <c r="AQ60" s="23"/>
      <c r="AR60" s="23"/>
      <c r="AS60" s="3"/>
      <c r="AT60" s="22"/>
      <c r="AU60" s="11"/>
      <c r="AV60" s="23"/>
      <c r="AW60" s="108"/>
      <c r="AX60" s="23"/>
      <c r="AY60" s="23"/>
      <c r="AZ60" s="23"/>
      <c r="BA60" s="23"/>
      <c r="BB60" s="23"/>
      <c r="BC60" s="23"/>
      <c r="BD60" s="3"/>
      <c r="BE60" s="22"/>
      <c r="BF60" s="11"/>
      <c r="BG60" s="23"/>
      <c r="BH60" s="108"/>
      <c r="BI60" s="23"/>
      <c r="BJ60" s="23"/>
      <c r="BK60" s="23"/>
      <c r="BL60" s="23"/>
      <c r="BM60" s="23"/>
      <c r="BN60" s="23"/>
      <c r="BO60" s="3"/>
      <c r="BP60" s="22"/>
      <c r="BQ60" s="11"/>
      <c r="BR60" s="23"/>
      <c r="BS60" s="108"/>
      <c r="BT60" s="23"/>
      <c r="BU60" s="23"/>
      <c r="BV60" s="23"/>
      <c r="BW60" s="23"/>
      <c r="BX60" s="23"/>
      <c r="BY60" s="23"/>
      <c r="BZ60" s="3"/>
      <c r="CA60" s="22"/>
      <c r="CB60" s="11"/>
      <c r="CC60" s="23"/>
      <c r="CD60" s="108"/>
      <c r="CE60" s="23"/>
      <c r="CF60" s="23"/>
      <c r="CG60" s="23"/>
      <c r="CH60" s="23"/>
      <c r="CI60" s="23"/>
      <c r="CJ60" s="23"/>
      <c r="CK60" s="3"/>
      <c r="CL60" s="22"/>
      <c r="CM60" s="11"/>
      <c r="CN60" s="23"/>
      <c r="CO60" s="108"/>
      <c r="CP60" s="23"/>
      <c r="CQ60" s="23"/>
      <c r="CR60" s="23"/>
      <c r="CS60" s="23"/>
      <c r="CT60" s="23"/>
      <c r="CU60" s="23"/>
      <c r="CV60" s="3"/>
      <c r="CW60" s="22"/>
      <c r="CX60" s="11"/>
      <c r="CY60" s="23"/>
      <c r="CZ60" s="108"/>
      <c r="DA60" s="23"/>
      <c r="DB60" s="23"/>
      <c r="DC60" s="23"/>
      <c r="DD60" s="23"/>
      <c r="DE60" s="23"/>
      <c r="DF60" s="23"/>
      <c r="DG60" s="3"/>
      <c r="DH60" s="22"/>
      <c r="DI60" s="11"/>
      <c r="DJ60" s="23"/>
      <c r="DK60" s="108"/>
      <c r="DL60" s="23"/>
      <c r="DM60" s="23"/>
      <c r="DN60" s="23"/>
      <c r="DO60" s="23"/>
      <c r="DP60" s="23"/>
      <c r="DQ60" s="23"/>
      <c r="DR60" s="3"/>
      <c r="DS60" s="22"/>
      <c r="DT60" s="11"/>
      <c r="DU60" s="23"/>
      <c r="DV60" s="108"/>
      <c r="DW60" s="23"/>
      <c r="DX60" s="23"/>
      <c r="DY60" s="23"/>
      <c r="DZ60" s="23"/>
      <c r="EA60" s="23"/>
      <c r="EB60" s="23"/>
      <c r="EC60" s="3"/>
      <c r="ED60" s="22"/>
      <c r="EE60" s="11"/>
      <c r="EF60" s="23"/>
      <c r="EG60" s="108"/>
      <c r="EH60" s="23"/>
      <c r="EI60" s="23"/>
      <c r="EJ60" s="23"/>
      <c r="EK60" s="23"/>
      <c r="EL60" s="23"/>
      <c r="EM60" s="23"/>
      <c r="EN60" s="3"/>
      <c r="EO60" s="22"/>
      <c r="EP60" s="11"/>
      <c r="EQ60" s="23"/>
      <c r="ER60" s="108"/>
      <c r="ES60" s="23"/>
      <c r="ET60" s="23"/>
      <c r="EU60" s="23"/>
      <c r="EV60" s="23"/>
      <c r="EW60" s="23"/>
      <c r="EX60" s="23"/>
      <c r="EY60" s="3"/>
      <c r="EZ60" s="22"/>
      <c r="FA60" s="11"/>
      <c r="FB60" s="23"/>
      <c r="FC60" s="108"/>
      <c r="FD60" s="23"/>
      <c r="FE60" s="23"/>
      <c r="FF60" s="23"/>
      <c r="FG60" s="23"/>
      <c r="FH60" s="23"/>
      <c r="FI60" s="23"/>
      <c r="FJ60" s="3"/>
      <c r="FK60" s="22"/>
      <c r="FL60" s="11"/>
      <c r="FM60" s="23"/>
      <c r="FN60" s="108"/>
      <c r="FO60" s="23"/>
      <c r="FP60" s="23"/>
      <c r="FQ60" s="23"/>
      <c r="FR60" s="23"/>
      <c r="FS60" s="23"/>
      <c r="FT60" s="23"/>
      <c r="FU60" s="3"/>
      <c r="FV60" s="22"/>
      <c r="FW60" s="11"/>
      <c r="FX60" s="23"/>
      <c r="FY60" s="108"/>
      <c r="FZ60" s="23"/>
      <c r="GA60" s="23"/>
      <c r="GB60" s="23"/>
      <c r="GC60" s="23"/>
      <c r="GD60" s="23"/>
      <c r="GE60" s="23"/>
      <c r="GF60" s="3"/>
      <c r="GG60" s="22"/>
      <c r="GH60" s="11"/>
      <c r="GI60" s="23"/>
      <c r="GJ60" s="108"/>
      <c r="GK60" s="23"/>
      <c r="GL60" s="23"/>
      <c r="GM60" s="23"/>
      <c r="GN60" s="23"/>
      <c r="GO60" s="23"/>
      <c r="GP60" s="23"/>
      <c r="GQ60" s="3"/>
      <c r="GR60" s="22"/>
      <c r="GS60" s="11"/>
      <c r="GT60" s="23"/>
      <c r="GU60" s="108"/>
      <c r="GV60" s="23"/>
      <c r="GW60" s="23"/>
      <c r="GX60" s="23"/>
      <c r="GY60" s="23"/>
      <c r="GZ60" s="23"/>
      <c r="HA60" s="23"/>
      <c r="HB60" s="3"/>
      <c r="HC60" s="22"/>
      <c r="HD60" s="11"/>
      <c r="HE60" s="23"/>
      <c r="HF60" s="108"/>
      <c r="HG60" s="23"/>
      <c r="HH60" s="23"/>
      <c r="HI60" s="23"/>
      <c r="HJ60" s="23"/>
      <c r="HK60" s="23"/>
      <c r="HL60" s="23"/>
      <c r="HM60" s="3"/>
      <c r="HN60" s="22"/>
      <c r="HO60" s="11"/>
      <c r="HP60" s="23"/>
      <c r="HQ60" s="108"/>
      <c r="HR60" s="23"/>
      <c r="HS60" s="23"/>
      <c r="HT60" s="23"/>
      <c r="HU60" s="23"/>
      <c r="HV60" s="23"/>
      <c r="HW60" s="23"/>
      <c r="HX60" s="3"/>
      <c r="HY60" s="22"/>
      <c r="HZ60" s="11"/>
      <c r="IA60" s="23"/>
      <c r="IB60" s="108"/>
      <c r="IC60" s="23"/>
      <c r="ID60" s="23"/>
      <c r="IE60" s="23"/>
      <c r="IF60" s="23"/>
      <c r="IG60" s="23"/>
      <c r="IH60" s="23"/>
      <c r="II60" s="3"/>
      <c r="IJ60" s="22"/>
      <c r="IK60" s="11"/>
      <c r="IL60" s="23"/>
      <c r="IM60" s="108"/>
      <c r="IN60" s="23"/>
      <c r="IO60" s="23"/>
      <c r="IP60" s="23"/>
      <c r="IQ60" s="23"/>
      <c r="IR60" s="23"/>
      <c r="IS60" s="23"/>
      <c r="IT60" s="3"/>
      <c r="IU60" s="22"/>
      <c r="IV60" s="11"/>
      <c r="IW60" s="23"/>
    </row>
    <row r="61" spans="1:257" ht="26.25" customHeight="1" x14ac:dyDescent="0.25">
      <c r="A61" s="22">
        <v>43373</v>
      </c>
      <c r="B61" s="11" t="s">
        <v>186</v>
      </c>
      <c r="C61" s="410"/>
      <c r="D61" s="407"/>
      <c r="E61" s="410"/>
      <c r="F61" s="410"/>
      <c r="G61" s="410"/>
      <c r="H61" s="410">
        <v>4900</v>
      </c>
      <c r="I61" s="410">
        <v>100</v>
      </c>
      <c r="J61" s="410"/>
      <c r="K61" s="2471"/>
      <c r="L61" s="32" t="s">
        <v>40</v>
      </c>
      <c r="M61" s="22"/>
      <c r="N61" s="11"/>
      <c r="O61" s="23"/>
      <c r="P61" s="108"/>
      <c r="Q61" s="23"/>
      <c r="R61" s="23"/>
      <c r="S61" s="23"/>
      <c r="T61" s="23"/>
      <c r="U61" s="23"/>
      <c r="V61" s="23"/>
      <c r="W61" s="3"/>
      <c r="X61" s="22"/>
      <c r="Y61" s="11"/>
      <c r="Z61" s="23"/>
      <c r="AA61" s="108"/>
      <c r="AB61" s="23"/>
      <c r="AC61" s="23"/>
      <c r="AD61" s="23"/>
      <c r="AE61" s="23"/>
      <c r="AF61" s="23"/>
      <c r="AG61" s="23"/>
      <c r="AH61" s="3"/>
      <c r="AI61" s="22"/>
      <c r="AJ61" s="11"/>
      <c r="AK61" s="23"/>
      <c r="AL61" s="108"/>
      <c r="AM61" s="23"/>
      <c r="AN61" s="23"/>
      <c r="AO61" s="23"/>
      <c r="AP61" s="23"/>
      <c r="AQ61" s="23"/>
      <c r="AR61" s="23"/>
      <c r="AS61" s="3"/>
      <c r="AT61" s="22"/>
      <c r="AU61" s="11"/>
      <c r="AV61" s="23"/>
      <c r="AW61" s="108"/>
      <c r="AX61" s="23"/>
      <c r="AY61" s="23"/>
      <c r="AZ61" s="23"/>
      <c r="BA61" s="23"/>
      <c r="BB61" s="23"/>
      <c r="BC61" s="23"/>
      <c r="BD61" s="3"/>
      <c r="BE61" s="22"/>
      <c r="BF61" s="11"/>
      <c r="BG61" s="23"/>
      <c r="BH61" s="108"/>
      <c r="BI61" s="23"/>
      <c r="BJ61" s="23"/>
      <c r="BK61" s="23"/>
      <c r="BL61" s="23"/>
      <c r="BM61" s="23"/>
      <c r="BN61" s="23"/>
      <c r="BO61" s="3"/>
      <c r="BP61" s="22"/>
      <c r="BQ61" s="11"/>
      <c r="BR61" s="23"/>
      <c r="BS61" s="108"/>
      <c r="BT61" s="23"/>
      <c r="BU61" s="23"/>
      <c r="BV61" s="23"/>
      <c r="BW61" s="23"/>
      <c r="BX61" s="23"/>
      <c r="BY61" s="23"/>
      <c r="BZ61" s="3"/>
      <c r="CA61" s="22"/>
      <c r="CB61" s="11"/>
      <c r="CC61" s="23"/>
      <c r="CD61" s="108"/>
      <c r="CE61" s="23"/>
      <c r="CF61" s="23"/>
      <c r="CG61" s="23"/>
      <c r="CH61" s="23"/>
      <c r="CI61" s="23"/>
      <c r="CJ61" s="23"/>
      <c r="CK61" s="3"/>
      <c r="CL61" s="22"/>
      <c r="CM61" s="11"/>
      <c r="CN61" s="23"/>
      <c r="CO61" s="108"/>
      <c r="CP61" s="23"/>
      <c r="CQ61" s="23"/>
      <c r="CR61" s="23"/>
      <c r="CS61" s="23"/>
      <c r="CT61" s="23"/>
      <c r="CU61" s="23"/>
      <c r="CV61" s="3"/>
      <c r="CW61" s="22"/>
      <c r="CX61" s="11"/>
      <c r="CY61" s="23"/>
      <c r="CZ61" s="108"/>
      <c r="DA61" s="23"/>
      <c r="DB61" s="23"/>
      <c r="DC61" s="23"/>
      <c r="DD61" s="23"/>
      <c r="DE61" s="23"/>
      <c r="DF61" s="23"/>
      <c r="DG61" s="3"/>
      <c r="DH61" s="22"/>
      <c r="DI61" s="11"/>
      <c r="DJ61" s="23"/>
      <c r="DK61" s="108"/>
      <c r="DL61" s="23"/>
      <c r="DM61" s="23"/>
      <c r="DN61" s="23"/>
      <c r="DO61" s="23"/>
      <c r="DP61" s="23"/>
      <c r="DQ61" s="23"/>
      <c r="DR61" s="3"/>
      <c r="DS61" s="22"/>
      <c r="DT61" s="11"/>
      <c r="DU61" s="23"/>
      <c r="DV61" s="108"/>
      <c r="DW61" s="23"/>
      <c r="DX61" s="23"/>
      <c r="DY61" s="23"/>
      <c r="DZ61" s="23"/>
      <c r="EA61" s="23"/>
      <c r="EB61" s="23"/>
      <c r="EC61" s="3"/>
      <c r="ED61" s="22"/>
      <c r="EE61" s="11"/>
      <c r="EF61" s="23"/>
      <c r="EG61" s="108"/>
      <c r="EH61" s="23"/>
      <c r="EI61" s="23"/>
      <c r="EJ61" s="23"/>
      <c r="EK61" s="23"/>
      <c r="EL61" s="23"/>
      <c r="EM61" s="23"/>
      <c r="EN61" s="3"/>
      <c r="EO61" s="22"/>
      <c r="EP61" s="11"/>
      <c r="EQ61" s="23"/>
      <c r="ER61" s="108"/>
      <c r="ES61" s="23"/>
      <c r="ET61" s="23"/>
      <c r="EU61" s="23"/>
      <c r="EV61" s="23"/>
      <c r="EW61" s="23"/>
      <c r="EX61" s="23"/>
      <c r="EY61" s="3"/>
      <c r="EZ61" s="22"/>
      <c r="FA61" s="11"/>
      <c r="FB61" s="23"/>
      <c r="FC61" s="108"/>
      <c r="FD61" s="23"/>
      <c r="FE61" s="23"/>
      <c r="FF61" s="23"/>
      <c r="FG61" s="23"/>
      <c r="FH61" s="23"/>
      <c r="FI61" s="23"/>
      <c r="FJ61" s="3"/>
      <c r="FK61" s="22"/>
      <c r="FL61" s="11"/>
      <c r="FM61" s="23"/>
      <c r="FN61" s="108"/>
      <c r="FO61" s="23"/>
      <c r="FP61" s="23"/>
      <c r="FQ61" s="23"/>
      <c r="FR61" s="23"/>
      <c r="FS61" s="23"/>
      <c r="FT61" s="23"/>
      <c r="FU61" s="3"/>
      <c r="FV61" s="22"/>
      <c r="FW61" s="11"/>
      <c r="FX61" s="23"/>
      <c r="FY61" s="108"/>
      <c r="FZ61" s="23"/>
      <c r="GA61" s="23"/>
      <c r="GB61" s="23"/>
      <c r="GC61" s="23"/>
      <c r="GD61" s="23"/>
      <c r="GE61" s="23"/>
      <c r="GF61" s="3"/>
      <c r="GG61" s="22"/>
      <c r="GH61" s="11"/>
      <c r="GI61" s="23"/>
      <c r="GJ61" s="108"/>
      <c r="GK61" s="23"/>
      <c r="GL61" s="23"/>
      <c r="GM61" s="23"/>
      <c r="GN61" s="23"/>
      <c r="GO61" s="23"/>
      <c r="GP61" s="23"/>
      <c r="GQ61" s="3"/>
      <c r="GR61" s="22"/>
      <c r="GS61" s="11"/>
      <c r="GT61" s="23"/>
      <c r="GU61" s="108"/>
      <c r="GV61" s="23"/>
      <c r="GW61" s="23"/>
      <c r="GX61" s="23"/>
      <c r="GY61" s="23"/>
      <c r="GZ61" s="23"/>
      <c r="HA61" s="23"/>
      <c r="HB61" s="3"/>
      <c r="HC61" s="22"/>
      <c r="HD61" s="11"/>
      <c r="HE61" s="23"/>
      <c r="HF61" s="108"/>
      <c r="HG61" s="23"/>
      <c r="HH61" s="23"/>
      <c r="HI61" s="23"/>
      <c r="HJ61" s="23"/>
      <c r="HK61" s="23"/>
      <c r="HL61" s="23"/>
      <c r="HM61" s="3"/>
      <c r="HN61" s="22"/>
      <c r="HO61" s="11"/>
      <c r="HP61" s="23"/>
      <c r="HQ61" s="108"/>
      <c r="HR61" s="23"/>
      <c r="HS61" s="23"/>
      <c r="HT61" s="23"/>
      <c r="HU61" s="23"/>
      <c r="HV61" s="23"/>
      <c r="HW61" s="23"/>
      <c r="HX61" s="3"/>
      <c r="HY61" s="22"/>
      <c r="HZ61" s="11"/>
      <c r="IA61" s="23"/>
      <c r="IB61" s="108"/>
      <c r="IC61" s="23"/>
      <c r="ID61" s="23"/>
      <c r="IE61" s="23"/>
      <c r="IF61" s="23"/>
      <c r="IG61" s="23"/>
      <c r="IH61" s="23"/>
      <c r="II61" s="3"/>
      <c r="IJ61" s="22"/>
      <c r="IK61" s="11"/>
      <c r="IL61" s="23"/>
      <c r="IM61" s="108"/>
      <c r="IN61" s="23"/>
      <c r="IO61" s="23"/>
      <c r="IP61" s="23"/>
      <c r="IQ61" s="23"/>
      <c r="IR61" s="23"/>
      <c r="IS61" s="23"/>
      <c r="IT61" s="3"/>
      <c r="IU61" s="22"/>
      <c r="IV61" s="11"/>
      <c r="IW61" s="23"/>
    </row>
    <row r="62" spans="1:257" ht="69.75" customHeight="1" x14ac:dyDescent="0.25">
      <c r="A62" s="22">
        <v>43419</v>
      </c>
      <c r="B62" s="11" t="s">
        <v>14</v>
      </c>
      <c r="C62" s="3614" t="s">
        <v>2828</v>
      </c>
      <c r="D62" s="3733"/>
      <c r="E62" s="3733"/>
      <c r="F62" s="3733"/>
      <c r="G62" s="3733"/>
      <c r="H62" s="3733"/>
      <c r="I62" s="3733"/>
      <c r="J62" s="3615"/>
      <c r="K62" s="2563"/>
      <c r="M62" s="22"/>
      <c r="N62" s="11"/>
      <c r="O62" s="23"/>
      <c r="P62" s="108"/>
      <c r="Q62" s="23"/>
      <c r="R62" s="23"/>
      <c r="S62" s="23"/>
      <c r="T62" s="23"/>
      <c r="U62" s="23"/>
      <c r="V62" s="23"/>
      <c r="W62" s="3"/>
      <c r="X62" s="22"/>
      <c r="Y62" s="11"/>
      <c r="Z62" s="23"/>
      <c r="AA62" s="108"/>
      <c r="AB62" s="23"/>
      <c r="AC62" s="23"/>
      <c r="AD62" s="23"/>
      <c r="AE62" s="23"/>
      <c r="AF62" s="23"/>
      <c r="AG62" s="23"/>
      <c r="AH62" s="3"/>
      <c r="AI62" s="22"/>
      <c r="AJ62" s="11"/>
      <c r="AK62" s="23"/>
      <c r="AL62" s="108"/>
      <c r="AM62" s="23"/>
      <c r="AN62" s="23"/>
      <c r="AO62" s="23"/>
      <c r="AP62" s="23"/>
      <c r="AQ62" s="23"/>
      <c r="AR62" s="23"/>
      <c r="AS62" s="3"/>
      <c r="AT62" s="22"/>
      <c r="AU62" s="11"/>
      <c r="AV62" s="23"/>
      <c r="AW62" s="108"/>
      <c r="AX62" s="23"/>
      <c r="AY62" s="23"/>
      <c r="AZ62" s="23"/>
      <c r="BA62" s="23"/>
      <c r="BB62" s="23"/>
      <c r="BC62" s="23"/>
      <c r="BD62" s="3"/>
      <c r="BE62" s="22"/>
      <c r="BF62" s="11"/>
      <c r="BG62" s="23"/>
      <c r="BH62" s="108"/>
      <c r="BI62" s="23"/>
      <c r="BJ62" s="23"/>
      <c r="BK62" s="23"/>
      <c r="BL62" s="23"/>
      <c r="BM62" s="23"/>
      <c r="BN62" s="23"/>
      <c r="BO62" s="3"/>
      <c r="BP62" s="22"/>
      <c r="BQ62" s="11"/>
      <c r="BR62" s="23"/>
      <c r="BS62" s="108"/>
      <c r="BT62" s="23"/>
      <c r="BU62" s="23"/>
      <c r="BV62" s="23"/>
      <c r="BW62" s="23"/>
      <c r="BX62" s="23"/>
      <c r="BY62" s="23"/>
      <c r="BZ62" s="3"/>
      <c r="CA62" s="22"/>
      <c r="CB62" s="11"/>
      <c r="CC62" s="23"/>
      <c r="CD62" s="108"/>
      <c r="CE62" s="23"/>
      <c r="CF62" s="23"/>
      <c r="CG62" s="23"/>
      <c r="CH62" s="23"/>
      <c r="CI62" s="23"/>
      <c r="CJ62" s="23"/>
      <c r="CK62" s="3"/>
      <c r="CL62" s="22"/>
      <c r="CM62" s="11"/>
      <c r="CN62" s="23"/>
      <c r="CO62" s="108"/>
      <c r="CP62" s="23"/>
      <c r="CQ62" s="23"/>
      <c r="CR62" s="23"/>
      <c r="CS62" s="23"/>
      <c r="CT62" s="23"/>
      <c r="CU62" s="23"/>
      <c r="CV62" s="3"/>
      <c r="CW62" s="22"/>
      <c r="CX62" s="11"/>
      <c r="CY62" s="23"/>
      <c r="CZ62" s="108"/>
      <c r="DA62" s="23"/>
      <c r="DB62" s="23"/>
      <c r="DC62" s="23"/>
      <c r="DD62" s="23"/>
      <c r="DE62" s="23"/>
      <c r="DF62" s="23"/>
      <c r="DG62" s="3"/>
      <c r="DH62" s="22"/>
      <c r="DI62" s="11"/>
      <c r="DJ62" s="23"/>
      <c r="DK62" s="108"/>
      <c r="DL62" s="23"/>
      <c r="DM62" s="23"/>
      <c r="DN62" s="23"/>
      <c r="DO62" s="23"/>
      <c r="DP62" s="23"/>
      <c r="DQ62" s="23"/>
      <c r="DR62" s="3"/>
      <c r="DS62" s="22"/>
      <c r="DT62" s="11"/>
      <c r="DU62" s="23"/>
      <c r="DV62" s="108"/>
      <c r="DW62" s="23"/>
      <c r="DX62" s="23"/>
      <c r="DY62" s="23"/>
      <c r="DZ62" s="23"/>
      <c r="EA62" s="23"/>
      <c r="EB62" s="23"/>
      <c r="EC62" s="3"/>
      <c r="ED62" s="22"/>
      <c r="EE62" s="11"/>
      <c r="EF62" s="23"/>
      <c r="EG62" s="108"/>
      <c r="EH62" s="23"/>
      <c r="EI62" s="23"/>
      <c r="EJ62" s="23"/>
      <c r="EK62" s="23"/>
      <c r="EL62" s="23"/>
      <c r="EM62" s="23"/>
      <c r="EN62" s="3"/>
      <c r="EO62" s="22"/>
      <c r="EP62" s="11"/>
      <c r="EQ62" s="23"/>
      <c r="ER62" s="108"/>
      <c r="ES62" s="23"/>
      <c r="ET62" s="23"/>
      <c r="EU62" s="23"/>
      <c r="EV62" s="23"/>
      <c r="EW62" s="23"/>
      <c r="EX62" s="23"/>
      <c r="EY62" s="3"/>
      <c r="EZ62" s="22"/>
      <c r="FA62" s="11"/>
      <c r="FB62" s="23"/>
      <c r="FC62" s="108"/>
      <c r="FD62" s="23"/>
      <c r="FE62" s="23"/>
      <c r="FF62" s="23"/>
      <c r="FG62" s="23"/>
      <c r="FH62" s="23"/>
      <c r="FI62" s="23"/>
      <c r="FJ62" s="3"/>
      <c r="FK62" s="22"/>
      <c r="FL62" s="11"/>
      <c r="FM62" s="23"/>
      <c r="FN62" s="108"/>
      <c r="FO62" s="23"/>
      <c r="FP62" s="23"/>
      <c r="FQ62" s="23"/>
      <c r="FR62" s="23"/>
      <c r="FS62" s="23"/>
      <c r="FT62" s="23"/>
      <c r="FU62" s="3"/>
      <c r="FV62" s="22"/>
      <c r="FW62" s="11"/>
      <c r="FX62" s="23"/>
      <c r="FY62" s="108"/>
      <c r="FZ62" s="23"/>
      <c r="GA62" s="23"/>
      <c r="GB62" s="23"/>
      <c r="GC62" s="23"/>
      <c r="GD62" s="23"/>
      <c r="GE62" s="23"/>
      <c r="GF62" s="3"/>
      <c r="GG62" s="22"/>
      <c r="GH62" s="11"/>
      <c r="GI62" s="23"/>
      <c r="GJ62" s="108"/>
      <c r="GK62" s="23"/>
      <c r="GL62" s="23"/>
      <c r="GM62" s="23"/>
      <c r="GN62" s="23"/>
      <c r="GO62" s="23"/>
      <c r="GP62" s="23"/>
      <c r="GQ62" s="3"/>
      <c r="GR62" s="22"/>
      <c r="GS62" s="11"/>
      <c r="GT62" s="23"/>
      <c r="GU62" s="108"/>
      <c r="GV62" s="23"/>
      <c r="GW62" s="23"/>
      <c r="GX62" s="23"/>
      <c r="GY62" s="23"/>
      <c r="GZ62" s="23"/>
      <c r="HA62" s="23"/>
      <c r="HB62" s="3"/>
      <c r="HC62" s="22"/>
      <c r="HD62" s="11"/>
      <c r="HE62" s="23"/>
      <c r="HF62" s="108"/>
      <c r="HG62" s="23"/>
      <c r="HH62" s="23"/>
      <c r="HI62" s="23"/>
      <c r="HJ62" s="23"/>
      <c r="HK62" s="23"/>
      <c r="HL62" s="23"/>
      <c r="HM62" s="3"/>
      <c r="HN62" s="22"/>
      <c r="HO62" s="11"/>
      <c r="HP62" s="23"/>
      <c r="HQ62" s="108"/>
      <c r="HR62" s="23"/>
      <c r="HS62" s="23"/>
      <c r="HT62" s="23"/>
      <c r="HU62" s="23"/>
      <c r="HV62" s="23"/>
      <c r="HW62" s="23"/>
      <c r="HX62" s="3"/>
      <c r="HY62" s="22"/>
      <c r="HZ62" s="11"/>
      <c r="IA62" s="23"/>
      <c r="IB62" s="108"/>
      <c r="IC62" s="23"/>
      <c r="ID62" s="23"/>
      <c r="IE62" s="23"/>
      <c r="IF62" s="23"/>
      <c r="IG62" s="23"/>
      <c r="IH62" s="23"/>
      <c r="II62" s="3"/>
      <c r="IJ62" s="22"/>
      <c r="IK62" s="11"/>
      <c r="IL62" s="23"/>
      <c r="IM62" s="108"/>
      <c r="IN62" s="23"/>
      <c r="IO62" s="23"/>
      <c r="IP62" s="23"/>
      <c r="IQ62" s="23"/>
      <c r="IR62" s="23"/>
      <c r="IS62" s="23"/>
      <c r="IT62" s="3"/>
      <c r="IU62" s="22"/>
      <c r="IV62" s="11"/>
      <c r="IW62" s="23"/>
    </row>
    <row r="63" spans="1:257" ht="67.5" customHeight="1" x14ac:dyDescent="0.25">
      <c r="A63" s="1254">
        <v>43429</v>
      </c>
      <c r="B63" s="1255" t="s">
        <v>31</v>
      </c>
      <c r="C63" s="3583" t="s">
        <v>2840</v>
      </c>
      <c r="D63" s="3584" t="e">
        <f>+C63*(100-E63)/100</f>
        <v>#VALUE!</v>
      </c>
      <c r="E63" s="3584"/>
      <c r="F63" s="3584"/>
      <c r="G63" s="3584"/>
      <c r="H63" s="3584"/>
      <c r="I63" s="3584"/>
      <c r="J63" s="3585"/>
      <c r="K63" s="2518"/>
      <c r="L63" s="1801" t="s">
        <v>2839</v>
      </c>
      <c r="M63" s="22"/>
      <c r="N63" s="11"/>
      <c r="O63" s="23"/>
      <c r="P63" s="108"/>
      <c r="Q63" s="23"/>
      <c r="R63" s="23"/>
      <c r="S63" s="23"/>
      <c r="T63" s="23"/>
      <c r="U63" s="23"/>
      <c r="V63" s="23"/>
      <c r="W63" s="3"/>
      <c r="X63" s="22"/>
      <c r="Y63" s="11"/>
      <c r="Z63" s="23"/>
      <c r="AA63" s="108"/>
      <c r="AB63" s="23"/>
      <c r="AC63" s="23"/>
      <c r="AD63" s="23"/>
      <c r="AE63" s="23"/>
      <c r="AF63" s="23"/>
      <c r="AG63" s="23"/>
      <c r="AH63" s="3"/>
      <c r="AI63" s="22"/>
      <c r="AJ63" s="11"/>
      <c r="AK63" s="23"/>
      <c r="AL63" s="108"/>
      <c r="AM63" s="23"/>
      <c r="AN63" s="23"/>
      <c r="AO63" s="23"/>
      <c r="AP63" s="23"/>
      <c r="AQ63" s="23"/>
      <c r="AR63" s="23"/>
      <c r="AS63" s="3"/>
      <c r="AT63" s="22"/>
      <c r="AU63" s="11"/>
      <c r="AV63" s="23"/>
      <c r="AW63" s="108"/>
      <c r="AX63" s="23"/>
      <c r="AY63" s="23"/>
      <c r="AZ63" s="23"/>
      <c r="BA63" s="23"/>
      <c r="BB63" s="23"/>
      <c r="BC63" s="23"/>
      <c r="BD63" s="3"/>
      <c r="BE63" s="22"/>
      <c r="BF63" s="11"/>
      <c r="BG63" s="23"/>
      <c r="BH63" s="108"/>
      <c r="BI63" s="23"/>
      <c r="BJ63" s="23"/>
      <c r="BK63" s="23"/>
      <c r="BL63" s="23"/>
      <c r="BM63" s="23"/>
      <c r="BN63" s="23"/>
      <c r="BO63" s="3"/>
      <c r="BP63" s="22"/>
      <c r="BQ63" s="11"/>
      <c r="BR63" s="23"/>
      <c r="BS63" s="108"/>
      <c r="BT63" s="23"/>
      <c r="BU63" s="23"/>
      <c r="BV63" s="23"/>
      <c r="BW63" s="23"/>
      <c r="BX63" s="23"/>
      <c r="BY63" s="23"/>
      <c r="BZ63" s="3"/>
      <c r="CA63" s="22"/>
      <c r="CB63" s="11"/>
      <c r="CC63" s="23"/>
      <c r="CD63" s="108"/>
      <c r="CE63" s="23"/>
      <c r="CF63" s="23"/>
      <c r="CG63" s="23"/>
      <c r="CH63" s="23"/>
      <c r="CI63" s="23"/>
      <c r="CJ63" s="23"/>
      <c r="CK63" s="3"/>
      <c r="CL63" s="22"/>
      <c r="CM63" s="11"/>
      <c r="CN63" s="23"/>
      <c r="CO63" s="108"/>
      <c r="CP63" s="23"/>
      <c r="CQ63" s="23"/>
      <c r="CR63" s="23"/>
      <c r="CS63" s="23"/>
      <c r="CT63" s="23"/>
      <c r="CU63" s="23"/>
      <c r="CV63" s="3"/>
      <c r="CW63" s="22"/>
      <c r="CX63" s="11"/>
      <c r="CY63" s="23"/>
      <c r="CZ63" s="108"/>
      <c r="DA63" s="23"/>
      <c r="DB63" s="23"/>
      <c r="DC63" s="23"/>
      <c r="DD63" s="23"/>
      <c r="DE63" s="23"/>
      <c r="DF63" s="23"/>
      <c r="DG63" s="3"/>
      <c r="DH63" s="22"/>
      <c r="DI63" s="11"/>
      <c r="DJ63" s="23"/>
      <c r="DK63" s="108"/>
      <c r="DL63" s="23"/>
      <c r="DM63" s="23"/>
      <c r="DN63" s="23"/>
      <c r="DO63" s="23"/>
      <c r="DP63" s="23"/>
      <c r="DQ63" s="23"/>
      <c r="DR63" s="3"/>
      <c r="DS63" s="22"/>
      <c r="DT63" s="11"/>
      <c r="DU63" s="23"/>
      <c r="DV63" s="108"/>
      <c r="DW63" s="23"/>
      <c r="DX63" s="23"/>
      <c r="DY63" s="23"/>
      <c r="DZ63" s="23"/>
      <c r="EA63" s="23"/>
      <c r="EB63" s="23"/>
      <c r="EC63" s="3"/>
      <c r="ED63" s="22"/>
      <c r="EE63" s="11"/>
      <c r="EF63" s="23"/>
      <c r="EG63" s="108"/>
      <c r="EH63" s="23"/>
      <c r="EI63" s="23"/>
      <c r="EJ63" s="23"/>
      <c r="EK63" s="23"/>
      <c r="EL63" s="23"/>
      <c r="EM63" s="23"/>
      <c r="EN63" s="3"/>
      <c r="EO63" s="22"/>
      <c r="EP63" s="11"/>
      <c r="EQ63" s="23"/>
      <c r="ER63" s="108"/>
      <c r="ES63" s="23"/>
      <c r="ET63" s="23"/>
      <c r="EU63" s="23"/>
      <c r="EV63" s="23"/>
      <c r="EW63" s="23"/>
      <c r="EX63" s="23"/>
      <c r="EY63" s="3"/>
      <c r="EZ63" s="22"/>
      <c r="FA63" s="11"/>
      <c r="FB63" s="23"/>
      <c r="FC63" s="108"/>
      <c r="FD63" s="23"/>
      <c r="FE63" s="23"/>
      <c r="FF63" s="23"/>
      <c r="FG63" s="23"/>
      <c r="FH63" s="23"/>
      <c r="FI63" s="23"/>
      <c r="FJ63" s="3"/>
      <c r="FK63" s="22"/>
      <c r="FL63" s="11"/>
      <c r="FM63" s="23"/>
      <c r="FN63" s="108"/>
      <c r="FO63" s="23"/>
      <c r="FP63" s="23"/>
      <c r="FQ63" s="23"/>
      <c r="FR63" s="23"/>
      <c r="FS63" s="23"/>
      <c r="FT63" s="23"/>
      <c r="FU63" s="3"/>
      <c r="FV63" s="22"/>
      <c r="FW63" s="11"/>
      <c r="FX63" s="23"/>
      <c r="FY63" s="108"/>
      <c r="FZ63" s="23"/>
      <c r="GA63" s="23"/>
      <c r="GB63" s="23"/>
      <c r="GC63" s="23"/>
      <c r="GD63" s="23"/>
      <c r="GE63" s="23"/>
      <c r="GF63" s="3"/>
      <c r="GG63" s="22"/>
      <c r="GH63" s="11"/>
      <c r="GI63" s="23"/>
      <c r="GJ63" s="108"/>
      <c r="GK63" s="23"/>
      <c r="GL63" s="23"/>
      <c r="GM63" s="23"/>
      <c r="GN63" s="23"/>
      <c r="GO63" s="23"/>
      <c r="GP63" s="23"/>
      <c r="GQ63" s="3"/>
      <c r="GR63" s="22"/>
      <c r="GS63" s="11"/>
      <c r="GT63" s="23"/>
      <c r="GU63" s="108"/>
      <c r="GV63" s="23"/>
      <c r="GW63" s="23"/>
      <c r="GX63" s="23"/>
      <c r="GY63" s="23"/>
      <c r="GZ63" s="23"/>
      <c r="HA63" s="23"/>
      <c r="HB63" s="3"/>
      <c r="HC63" s="22"/>
      <c r="HD63" s="11"/>
      <c r="HE63" s="23"/>
      <c r="HF63" s="108"/>
      <c r="HG63" s="23"/>
      <c r="HH63" s="23"/>
      <c r="HI63" s="23"/>
      <c r="HJ63" s="23"/>
      <c r="HK63" s="23"/>
      <c r="HL63" s="23"/>
      <c r="HM63" s="3"/>
      <c r="HN63" s="22"/>
      <c r="HO63" s="11"/>
      <c r="HP63" s="23"/>
      <c r="HQ63" s="108"/>
      <c r="HR63" s="23"/>
      <c r="HS63" s="23"/>
      <c r="HT63" s="23"/>
      <c r="HU63" s="23"/>
      <c r="HV63" s="23"/>
      <c r="HW63" s="23"/>
      <c r="HX63" s="3"/>
      <c r="HY63" s="22"/>
      <c r="HZ63" s="11"/>
      <c r="IA63" s="23"/>
      <c r="IB63" s="108"/>
      <c r="IC63" s="23"/>
      <c r="ID63" s="23"/>
      <c r="IE63" s="23"/>
      <c r="IF63" s="23"/>
      <c r="IG63" s="23"/>
      <c r="IH63" s="23"/>
      <c r="II63" s="3"/>
      <c r="IJ63" s="22"/>
      <c r="IK63" s="11"/>
      <c r="IL63" s="23"/>
      <c r="IM63" s="108"/>
      <c r="IN63" s="23"/>
      <c r="IO63" s="23"/>
      <c r="IP63" s="23"/>
      <c r="IQ63" s="23"/>
      <c r="IR63" s="23"/>
      <c r="IS63" s="23"/>
      <c r="IT63" s="3"/>
      <c r="IU63" s="22"/>
      <c r="IV63" s="11"/>
      <c r="IW63" s="23"/>
    </row>
    <row r="64" spans="1:257" ht="22.5" customHeight="1" x14ac:dyDescent="0.25">
      <c r="A64" s="22">
        <v>43440</v>
      </c>
      <c r="B64" s="11" t="s">
        <v>12</v>
      </c>
      <c r="C64" s="410">
        <v>190</v>
      </c>
      <c r="D64" s="407">
        <f>+C64*(100-E64)/100</f>
        <v>76</v>
      </c>
      <c r="E64" s="410">
        <v>60</v>
      </c>
      <c r="F64" s="410"/>
      <c r="G64" s="410">
        <v>110</v>
      </c>
      <c r="H64" s="410"/>
      <c r="I64" s="410"/>
      <c r="J64" s="410"/>
      <c r="K64" s="2471"/>
      <c r="L64" s="3" t="s">
        <v>2883</v>
      </c>
      <c r="M64" s="22"/>
      <c r="N64" s="11"/>
      <c r="O64" s="23"/>
      <c r="P64" s="108"/>
      <c r="Q64" s="23"/>
      <c r="R64" s="23"/>
      <c r="S64" s="23"/>
      <c r="T64" s="23"/>
      <c r="U64" s="23"/>
      <c r="V64" s="23"/>
      <c r="W64" s="3"/>
      <c r="X64" s="22"/>
      <c r="Y64" s="11"/>
      <c r="Z64" s="23"/>
      <c r="AA64" s="108"/>
      <c r="AB64" s="23"/>
      <c r="AC64" s="23"/>
      <c r="AD64" s="23"/>
      <c r="AE64" s="23"/>
      <c r="AF64" s="23"/>
      <c r="AG64" s="23"/>
      <c r="AH64" s="3"/>
      <c r="AI64" s="22"/>
      <c r="AJ64" s="11"/>
      <c r="AK64" s="23"/>
      <c r="AL64" s="108"/>
      <c r="AM64" s="23"/>
      <c r="AN64" s="23"/>
      <c r="AO64" s="23"/>
      <c r="AP64" s="23"/>
      <c r="AQ64" s="23"/>
      <c r="AR64" s="23"/>
      <c r="AS64" s="3"/>
      <c r="AT64" s="22"/>
      <c r="AU64" s="11"/>
      <c r="AV64" s="23"/>
      <c r="AW64" s="108"/>
      <c r="AX64" s="23"/>
      <c r="AY64" s="23"/>
      <c r="AZ64" s="23"/>
      <c r="BA64" s="23"/>
      <c r="BB64" s="23"/>
      <c r="BC64" s="23"/>
      <c r="BD64" s="3"/>
      <c r="BE64" s="22"/>
      <c r="BF64" s="11"/>
      <c r="BG64" s="23"/>
      <c r="BH64" s="108"/>
      <c r="BI64" s="23"/>
      <c r="BJ64" s="23"/>
      <c r="BK64" s="23"/>
      <c r="BL64" s="23"/>
      <c r="BM64" s="23"/>
      <c r="BN64" s="23"/>
      <c r="BO64" s="3"/>
      <c r="BP64" s="22"/>
      <c r="BQ64" s="11"/>
      <c r="BR64" s="23"/>
      <c r="BS64" s="108"/>
      <c r="BT64" s="23"/>
      <c r="BU64" s="23"/>
      <c r="BV64" s="23"/>
      <c r="BW64" s="23"/>
      <c r="BX64" s="23"/>
      <c r="BY64" s="23"/>
      <c r="BZ64" s="3"/>
      <c r="CA64" s="22"/>
      <c r="CB64" s="11"/>
      <c r="CC64" s="23"/>
      <c r="CD64" s="108"/>
      <c r="CE64" s="23"/>
      <c r="CF64" s="23"/>
      <c r="CG64" s="23"/>
      <c r="CH64" s="23"/>
      <c r="CI64" s="23"/>
      <c r="CJ64" s="23"/>
      <c r="CK64" s="3"/>
      <c r="CL64" s="22"/>
      <c r="CM64" s="11"/>
      <c r="CN64" s="23"/>
      <c r="CO64" s="108"/>
      <c r="CP64" s="23"/>
      <c r="CQ64" s="23"/>
      <c r="CR64" s="23"/>
      <c r="CS64" s="23"/>
      <c r="CT64" s="23"/>
      <c r="CU64" s="23"/>
      <c r="CV64" s="3"/>
      <c r="CW64" s="22"/>
      <c r="CX64" s="11"/>
      <c r="CY64" s="23"/>
      <c r="CZ64" s="108"/>
      <c r="DA64" s="23"/>
      <c r="DB64" s="23"/>
      <c r="DC64" s="23"/>
      <c r="DD64" s="23"/>
      <c r="DE64" s="23"/>
      <c r="DF64" s="23"/>
      <c r="DG64" s="3"/>
      <c r="DH64" s="22"/>
      <c r="DI64" s="11"/>
      <c r="DJ64" s="23"/>
      <c r="DK64" s="108"/>
      <c r="DL64" s="23"/>
      <c r="DM64" s="23"/>
      <c r="DN64" s="23"/>
      <c r="DO64" s="23"/>
      <c r="DP64" s="23"/>
      <c r="DQ64" s="23"/>
      <c r="DR64" s="3"/>
      <c r="DS64" s="22"/>
      <c r="DT64" s="11"/>
      <c r="DU64" s="23"/>
      <c r="DV64" s="108"/>
      <c r="DW64" s="23"/>
      <c r="DX64" s="23"/>
      <c r="DY64" s="23"/>
      <c r="DZ64" s="23"/>
      <c r="EA64" s="23"/>
      <c r="EB64" s="23"/>
      <c r="EC64" s="3"/>
      <c r="ED64" s="22"/>
      <c r="EE64" s="11"/>
      <c r="EF64" s="23"/>
      <c r="EG64" s="108"/>
      <c r="EH64" s="23"/>
      <c r="EI64" s="23"/>
      <c r="EJ64" s="23"/>
      <c r="EK64" s="23"/>
      <c r="EL64" s="23"/>
      <c r="EM64" s="23"/>
      <c r="EN64" s="3"/>
      <c r="EO64" s="22"/>
      <c r="EP64" s="11"/>
      <c r="EQ64" s="23"/>
      <c r="ER64" s="108"/>
      <c r="ES64" s="23"/>
      <c r="ET64" s="23"/>
      <c r="EU64" s="23"/>
      <c r="EV64" s="23"/>
      <c r="EW64" s="23"/>
      <c r="EX64" s="23"/>
      <c r="EY64" s="3"/>
      <c r="EZ64" s="22"/>
      <c r="FA64" s="11"/>
      <c r="FB64" s="23"/>
      <c r="FC64" s="108"/>
      <c r="FD64" s="23"/>
      <c r="FE64" s="23"/>
      <c r="FF64" s="23"/>
      <c r="FG64" s="23"/>
      <c r="FH64" s="23"/>
      <c r="FI64" s="23"/>
      <c r="FJ64" s="3"/>
      <c r="FK64" s="22"/>
      <c r="FL64" s="11"/>
      <c r="FM64" s="23"/>
      <c r="FN64" s="108"/>
      <c r="FO64" s="23"/>
      <c r="FP64" s="23"/>
      <c r="FQ64" s="23"/>
      <c r="FR64" s="23"/>
      <c r="FS64" s="23"/>
      <c r="FT64" s="23"/>
      <c r="FU64" s="3"/>
      <c r="FV64" s="22"/>
      <c r="FW64" s="11"/>
      <c r="FX64" s="23"/>
      <c r="FY64" s="108"/>
      <c r="FZ64" s="23"/>
      <c r="GA64" s="23"/>
      <c r="GB64" s="23"/>
      <c r="GC64" s="23"/>
      <c r="GD64" s="23"/>
      <c r="GE64" s="23"/>
      <c r="GF64" s="3"/>
      <c r="GG64" s="22"/>
      <c r="GH64" s="11"/>
      <c r="GI64" s="23"/>
      <c r="GJ64" s="108"/>
      <c r="GK64" s="23"/>
      <c r="GL64" s="23"/>
      <c r="GM64" s="23"/>
      <c r="GN64" s="23"/>
      <c r="GO64" s="23"/>
      <c r="GP64" s="23"/>
      <c r="GQ64" s="3"/>
      <c r="GR64" s="22"/>
      <c r="GS64" s="11"/>
      <c r="GT64" s="23"/>
      <c r="GU64" s="108"/>
      <c r="GV64" s="23"/>
      <c r="GW64" s="23"/>
      <c r="GX64" s="23"/>
      <c r="GY64" s="23"/>
      <c r="GZ64" s="23"/>
      <c r="HA64" s="23"/>
      <c r="HB64" s="3"/>
      <c r="HC64" s="22"/>
      <c r="HD64" s="11"/>
      <c r="HE64" s="23"/>
      <c r="HF64" s="108"/>
      <c r="HG64" s="23"/>
      <c r="HH64" s="23"/>
      <c r="HI64" s="23"/>
      <c r="HJ64" s="23"/>
      <c r="HK64" s="23"/>
      <c r="HL64" s="23"/>
      <c r="HM64" s="3"/>
      <c r="HN64" s="22"/>
      <c r="HO64" s="11"/>
      <c r="HP64" s="23"/>
      <c r="HQ64" s="108"/>
      <c r="HR64" s="23"/>
      <c r="HS64" s="23"/>
      <c r="HT64" s="23"/>
      <c r="HU64" s="23"/>
      <c r="HV64" s="23"/>
      <c r="HW64" s="23"/>
      <c r="HX64" s="3"/>
      <c r="HY64" s="22"/>
      <c r="HZ64" s="11"/>
      <c r="IA64" s="23"/>
      <c r="IB64" s="108"/>
      <c r="IC64" s="23"/>
      <c r="ID64" s="23"/>
      <c r="IE64" s="23"/>
      <c r="IF64" s="23"/>
      <c r="IG64" s="23"/>
      <c r="IH64" s="23"/>
      <c r="II64" s="3"/>
      <c r="IJ64" s="22"/>
      <c r="IK64" s="11"/>
      <c r="IL64" s="23"/>
      <c r="IM64" s="108"/>
      <c r="IN64" s="23"/>
      <c r="IO64" s="23"/>
      <c r="IP64" s="23"/>
      <c r="IQ64" s="23"/>
      <c r="IR64" s="23"/>
      <c r="IS64" s="23"/>
      <c r="IT64" s="3"/>
      <c r="IU64" s="22"/>
      <c r="IV64" s="11"/>
      <c r="IW64" s="23"/>
    </row>
    <row r="65" spans="1:257" ht="22.5" customHeight="1" thickBot="1" x14ac:dyDescent="0.3">
      <c r="A65" s="33">
        <v>43465</v>
      </c>
      <c r="B65" s="34" t="s">
        <v>12</v>
      </c>
      <c r="C65" s="1882">
        <v>155</v>
      </c>
      <c r="D65" s="1867">
        <f>+C65*(100-E65)/100</f>
        <v>100.75</v>
      </c>
      <c r="E65" s="1882">
        <v>35</v>
      </c>
      <c r="F65" s="1882"/>
      <c r="G65" s="1882">
        <v>125</v>
      </c>
      <c r="H65" s="1882"/>
      <c r="I65" s="1882"/>
      <c r="J65" s="1882"/>
      <c r="K65" s="2565"/>
      <c r="L65" s="44" t="s">
        <v>2710</v>
      </c>
      <c r="M65" s="22"/>
      <c r="N65" s="11"/>
      <c r="O65" s="23"/>
      <c r="P65" s="108"/>
      <c r="Q65" s="23"/>
      <c r="R65" s="23"/>
      <c r="S65" s="23"/>
      <c r="T65" s="23"/>
      <c r="U65" s="23"/>
      <c r="V65" s="23"/>
      <c r="W65" s="3"/>
      <c r="X65" s="22"/>
      <c r="Y65" s="11"/>
      <c r="Z65" s="23"/>
      <c r="AA65" s="108"/>
      <c r="AB65" s="23"/>
      <c r="AC65" s="23"/>
      <c r="AD65" s="23"/>
      <c r="AE65" s="23"/>
      <c r="AF65" s="23"/>
      <c r="AG65" s="23"/>
      <c r="AH65" s="3"/>
      <c r="AI65" s="22"/>
      <c r="AJ65" s="11"/>
      <c r="AK65" s="23"/>
      <c r="AL65" s="108"/>
      <c r="AM65" s="23"/>
      <c r="AN65" s="23"/>
      <c r="AO65" s="23"/>
      <c r="AP65" s="23"/>
      <c r="AQ65" s="23"/>
      <c r="AR65" s="23"/>
      <c r="AS65" s="3"/>
      <c r="AT65" s="22"/>
      <c r="AU65" s="11"/>
      <c r="AV65" s="23"/>
      <c r="AW65" s="108"/>
      <c r="AX65" s="23"/>
      <c r="AY65" s="23"/>
      <c r="AZ65" s="23"/>
      <c r="BA65" s="23"/>
      <c r="BB65" s="23"/>
      <c r="BC65" s="23"/>
      <c r="BD65" s="3"/>
      <c r="BE65" s="22"/>
      <c r="BF65" s="11"/>
      <c r="BG65" s="23"/>
      <c r="BH65" s="108"/>
      <c r="BI65" s="23"/>
      <c r="BJ65" s="23"/>
      <c r="BK65" s="23"/>
      <c r="BL65" s="23"/>
      <c r="BM65" s="23"/>
      <c r="BN65" s="23"/>
      <c r="BO65" s="3"/>
      <c r="BP65" s="22"/>
      <c r="BQ65" s="11"/>
      <c r="BR65" s="23"/>
      <c r="BS65" s="108"/>
      <c r="BT65" s="23"/>
      <c r="BU65" s="23"/>
      <c r="BV65" s="23"/>
      <c r="BW65" s="23"/>
      <c r="BX65" s="23"/>
      <c r="BY65" s="23"/>
      <c r="BZ65" s="3"/>
      <c r="CA65" s="22"/>
      <c r="CB65" s="11"/>
      <c r="CC65" s="23"/>
      <c r="CD65" s="108"/>
      <c r="CE65" s="23"/>
      <c r="CF65" s="23"/>
      <c r="CG65" s="23"/>
      <c r="CH65" s="23"/>
      <c r="CI65" s="23"/>
      <c r="CJ65" s="23"/>
      <c r="CK65" s="3"/>
      <c r="CL65" s="22"/>
      <c r="CM65" s="11"/>
      <c r="CN65" s="23"/>
      <c r="CO65" s="108"/>
      <c r="CP65" s="23"/>
      <c r="CQ65" s="23"/>
      <c r="CR65" s="23"/>
      <c r="CS65" s="23"/>
      <c r="CT65" s="23"/>
      <c r="CU65" s="23"/>
      <c r="CV65" s="3"/>
      <c r="CW65" s="22"/>
      <c r="CX65" s="11"/>
      <c r="CY65" s="23"/>
      <c r="CZ65" s="108"/>
      <c r="DA65" s="23"/>
      <c r="DB65" s="23"/>
      <c r="DC65" s="23"/>
      <c r="DD65" s="23"/>
      <c r="DE65" s="23"/>
      <c r="DF65" s="23"/>
      <c r="DG65" s="3"/>
      <c r="DH65" s="22"/>
      <c r="DI65" s="11"/>
      <c r="DJ65" s="23"/>
      <c r="DK65" s="108"/>
      <c r="DL65" s="23"/>
      <c r="DM65" s="23"/>
      <c r="DN65" s="23"/>
      <c r="DO65" s="23"/>
      <c r="DP65" s="23"/>
      <c r="DQ65" s="23"/>
      <c r="DR65" s="3"/>
      <c r="DS65" s="22"/>
      <c r="DT65" s="11"/>
      <c r="DU65" s="23"/>
      <c r="DV65" s="108"/>
      <c r="DW65" s="23"/>
      <c r="DX65" s="23"/>
      <c r="DY65" s="23"/>
      <c r="DZ65" s="23"/>
      <c r="EA65" s="23"/>
      <c r="EB65" s="23"/>
      <c r="EC65" s="3"/>
      <c r="ED65" s="22"/>
      <c r="EE65" s="11"/>
      <c r="EF65" s="23"/>
      <c r="EG65" s="108"/>
      <c r="EH65" s="23"/>
      <c r="EI65" s="23"/>
      <c r="EJ65" s="23"/>
      <c r="EK65" s="23"/>
      <c r="EL65" s="23"/>
      <c r="EM65" s="23"/>
      <c r="EN65" s="3"/>
      <c r="EO65" s="22"/>
      <c r="EP65" s="11"/>
      <c r="EQ65" s="23"/>
      <c r="ER65" s="108"/>
      <c r="ES65" s="23"/>
      <c r="ET65" s="23"/>
      <c r="EU65" s="23"/>
      <c r="EV65" s="23"/>
      <c r="EW65" s="23"/>
      <c r="EX65" s="23"/>
      <c r="EY65" s="3"/>
      <c r="EZ65" s="22"/>
      <c r="FA65" s="11"/>
      <c r="FB65" s="23"/>
      <c r="FC65" s="108"/>
      <c r="FD65" s="23"/>
      <c r="FE65" s="23"/>
      <c r="FF65" s="23"/>
      <c r="FG65" s="23"/>
      <c r="FH65" s="23"/>
      <c r="FI65" s="23"/>
      <c r="FJ65" s="3"/>
      <c r="FK65" s="22"/>
      <c r="FL65" s="11"/>
      <c r="FM65" s="23"/>
      <c r="FN65" s="108"/>
      <c r="FO65" s="23"/>
      <c r="FP65" s="23"/>
      <c r="FQ65" s="23"/>
      <c r="FR65" s="23"/>
      <c r="FS65" s="23"/>
      <c r="FT65" s="23"/>
      <c r="FU65" s="3"/>
      <c r="FV65" s="22"/>
      <c r="FW65" s="11"/>
      <c r="FX65" s="23"/>
      <c r="FY65" s="108"/>
      <c r="FZ65" s="23"/>
      <c r="GA65" s="23"/>
      <c r="GB65" s="23"/>
      <c r="GC65" s="23"/>
      <c r="GD65" s="23"/>
      <c r="GE65" s="23"/>
      <c r="GF65" s="3"/>
      <c r="GG65" s="22"/>
      <c r="GH65" s="11"/>
      <c r="GI65" s="23"/>
      <c r="GJ65" s="108"/>
      <c r="GK65" s="23"/>
      <c r="GL65" s="23"/>
      <c r="GM65" s="23"/>
      <c r="GN65" s="23"/>
      <c r="GO65" s="23"/>
      <c r="GP65" s="23"/>
      <c r="GQ65" s="3"/>
      <c r="GR65" s="22"/>
      <c r="GS65" s="11"/>
      <c r="GT65" s="23"/>
      <c r="GU65" s="108"/>
      <c r="GV65" s="23"/>
      <c r="GW65" s="23"/>
      <c r="GX65" s="23"/>
      <c r="GY65" s="23"/>
      <c r="GZ65" s="23"/>
      <c r="HA65" s="23"/>
      <c r="HB65" s="3"/>
      <c r="HC65" s="22"/>
      <c r="HD65" s="11"/>
      <c r="HE65" s="23"/>
      <c r="HF65" s="108"/>
      <c r="HG65" s="23"/>
      <c r="HH65" s="23"/>
      <c r="HI65" s="23"/>
      <c r="HJ65" s="23"/>
      <c r="HK65" s="23"/>
      <c r="HL65" s="23"/>
      <c r="HM65" s="3"/>
      <c r="HN65" s="22"/>
      <c r="HO65" s="11"/>
      <c r="HP65" s="23"/>
      <c r="HQ65" s="108"/>
      <c r="HR65" s="23"/>
      <c r="HS65" s="23"/>
      <c r="HT65" s="23"/>
      <c r="HU65" s="23"/>
      <c r="HV65" s="23"/>
      <c r="HW65" s="23"/>
      <c r="HX65" s="3"/>
      <c r="HY65" s="22"/>
      <c r="HZ65" s="11"/>
      <c r="IA65" s="23"/>
      <c r="IB65" s="108"/>
      <c r="IC65" s="23"/>
      <c r="ID65" s="23"/>
      <c r="IE65" s="23"/>
      <c r="IF65" s="23"/>
      <c r="IG65" s="23"/>
      <c r="IH65" s="23"/>
      <c r="II65" s="3"/>
      <c r="IJ65" s="22"/>
      <c r="IK65" s="11"/>
      <c r="IL65" s="23"/>
      <c r="IM65" s="108"/>
      <c r="IN65" s="23"/>
      <c r="IO65" s="23"/>
      <c r="IP65" s="23"/>
      <c r="IQ65" s="23"/>
      <c r="IR65" s="23"/>
      <c r="IS65" s="23"/>
      <c r="IT65" s="3"/>
      <c r="IU65" s="22"/>
      <c r="IV65" s="11"/>
      <c r="IW65" s="23"/>
    </row>
    <row r="66" spans="1:257" ht="22.5" customHeight="1" thickTop="1" x14ac:dyDescent="0.25">
      <c r="A66" s="1864">
        <v>43585</v>
      </c>
      <c r="B66" s="1879" t="s">
        <v>186</v>
      </c>
      <c r="C66" s="323"/>
      <c r="D66" s="1885"/>
      <c r="E66" s="323"/>
      <c r="F66" s="323"/>
      <c r="G66" s="323"/>
      <c r="H66" s="323">
        <v>5360</v>
      </c>
      <c r="I66" s="323">
        <v>100</v>
      </c>
      <c r="J66" s="323"/>
      <c r="K66" s="2622"/>
      <c r="L66" s="21" t="s">
        <v>40</v>
      </c>
      <c r="M66" s="22"/>
      <c r="N66" s="11"/>
      <c r="O66" s="23"/>
      <c r="P66" s="108"/>
      <c r="Q66" s="23"/>
      <c r="R66" s="23"/>
      <c r="S66" s="23"/>
      <c r="T66" s="23"/>
      <c r="U66" s="23"/>
      <c r="V66" s="23"/>
      <c r="W66" s="3"/>
      <c r="X66" s="22"/>
      <c r="Y66" s="11"/>
      <c r="Z66" s="23"/>
      <c r="AA66" s="108"/>
      <c r="AB66" s="23"/>
      <c r="AC66" s="23"/>
      <c r="AD66" s="23"/>
      <c r="AE66" s="23"/>
      <c r="AF66" s="23"/>
      <c r="AG66" s="23"/>
      <c r="AH66" s="3"/>
      <c r="AI66" s="22"/>
      <c r="AJ66" s="11"/>
      <c r="AK66" s="23"/>
      <c r="AL66" s="108"/>
      <c r="AM66" s="23"/>
      <c r="AN66" s="23"/>
      <c r="AO66" s="23"/>
      <c r="AP66" s="23"/>
      <c r="AQ66" s="23"/>
      <c r="AR66" s="23"/>
      <c r="AS66" s="3"/>
      <c r="AT66" s="22"/>
      <c r="AU66" s="11"/>
      <c r="AV66" s="23"/>
      <c r="AW66" s="108"/>
      <c r="AX66" s="23"/>
      <c r="AY66" s="23"/>
      <c r="AZ66" s="23"/>
      <c r="BA66" s="23"/>
      <c r="BB66" s="23"/>
      <c r="BC66" s="23"/>
      <c r="BD66" s="3"/>
      <c r="BE66" s="22"/>
      <c r="BF66" s="11"/>
      <c r="BG66" s="23"/>
      <c r="BH66" s="108"/>
      <c r="BI66" s="23"/>
      <c r="BJ66" s="23"/>
      <c r="BK66" s="23"/>
      <c r="BL66" s="23"/>
      <c r="BM66" s="23"/>
      <c r="BN66" s="23"/>
      <c r="BO66" s="3"/>
      <c r="BP66" s="22"/>
      <c r="BQ66" s="11"/>
      <c r="BR66" s="23"/>
      <c r="BS66" s="108"/>
      <c r="BT66" s="23"/>
      <c r="BU66" s="23"/>
      <c r="BV66" s="23"/>
      <c r="BW66" s="23"/>
      <c r="BX66" s="23"/>
      <c r="BY66" s="23"/>
      <c r="BZ66" s="3"/>
      <c r="CA66" s="22"/>
      <c r="CB66" s="11"/>
      <c r="CC66" s="23"/>
      <c r="CD66" s="108"/>
      <c r="CE66" s="23"/>
      <c r="CF66" s="23"/>
      <c r="CG66" s="23"/>
      <c r="CH66" s="23"/>
      <c r="CI66" s="23"/>
      <c r="CJ66" s="23"/>
      <c r="CK66" s="3"/>
      <c r="CL66" s="22"/>
      <c r="CM66" s="11"/>
      <c r="CN66" s="23"/>
      <c r="CO66" s="108"/>
      <c r="CP66" s="23"/>
      <c r="CQ66" s="23"/>
      <c r="CR66" s="23"/>
      <c r="CS66" s="23"/>
      <c r="CT66" s="23"/>
      <c r="CU66" s="23"/>
      <c r="CV66" s="3"/>
      <c r="CW66" s="22"/>
      <c r="CX66" s="11"/>
      <c r="CY66" s="23"/>
      <c r="CZ66" s="108"/>
      <c r="DA66" s="23"/>
      <c r="DB66" s="23"/>
      <c r="DC66" s="23"/>
      <c r="DD66" s="23"/>
      <c r="DE66" s="23"/>
      <c r="DF66" s="23"/>
      <c r="DG66" s="3"/>
      <c r="DH66" s="22"/>
      <c r="DI66" s="11"/>
      <c r="DJ66" s="23"/>
      <c r="DK66" s="108"/>
      <c r="DL66" s="23"/>
      <c r="DM66" s="23"/>
      <c r="DN66" s="23"/>
      <c r="DO66" s="23"/>
      <c r="DP66" s="23"/>
      <c r="DQ66" s="23"/>
      <c r="DR66" s="3"/>
      <c r="DS66" s="22"/>
      <c r="DT66" s="11"/>
      <c r="DU66" s="23"/>
      <c r="DV66" s="108"/>
      <c r="DW66" s="23"/>
      <c r="DX66" s="23"/>
      <c r="DY66" s="23"/>
      <c r="DZ66" s="23"/>
      <c r="EA66" s="23"/>
      <c r="EB66" s="23"/>
      <c r="EC66" s="3"/>
      <c r="ED66" s="22"/>
      <c r="EE66" s="11"/>
      <c r="EF66" s="23"/>
      <c r="EG66" s="108"/>
      <c r="EH66" s="23"/>
      <c r="EI66" s="23"/>
      <c r="EJ66" s="23"/>
      <c r="EK66" s="23"/>
      <c r="EL66" s="23"/>
      <c r="EM66" s="23"/>
      <c r="EN66" s="3"/>
      <c r="EO66" s="22"/>
      <c r="EP66" s="11"/>
      <c r="EQ66" s="23"/>
      <c r="ER66" s="108"/>
      <c r="ES66" s="23"/>
      <c r="ET66" s="23"/>
      <c r="EU66" s="23"/>
      <c r="EV66" s="23"/>
      <c r="EW66" s="23"/>
      <c r="EX66" s="23"/>
      <c r="EY66" s="3"/>
      <c r="EZ66" s="22"/>
      <c r="FA66" s="11"/>
      <c r="FB66" s="23"/>
      <c r="FC66" s="108"/>
      <c r="FD66" s="23"/>
      <c r="FE66" s="23"/>
      <c r="FF66" s="23"/>
      <c r="FG66" s="23"/>
      <c r="FH66" s="23"/>
      <c r="FI66" s="23"/>
      <c r="FJ66" s="3"/>
      <c r="FK66" s="22"/>
      <c r="FL66" s="11"/>
      <c r="FM66" s="23"/>
      <c r="FN66" s="108"/>
      <c r="FO66" s="23"/>
      <c r="FP66" s="23"/>
      <c r="FQ66" s="23"/>
      <c r="FR66" s="23"/>
      <c r="FS66" s="23"/>
      <c r="FT66" s="23"/>
      <c r="FU66" s="3"/>
      <c r="FV66" s="22"/>
      <c r="FW66" s="11"/>
      <c r="FX66" s="23"/>
      <c r="FY66" s="108"/>
      <c r="FZ66" s="23"/>
      <c r="GA66" s="23"/>
      <c r="GB66" s="23"/>
      <c r="GC66" s="23"/>
      <c r="GD66" s="23"/>
      <c r="GE66" s="23"/>
      <c r="GF66" s="3"/>
      <c r="GG66" s="22"/>
      <c r="GH66" s="11"/>
      <c r="GI66" s="23"/>
      <c r="GJ66" s="108"/>
      <c r="GK66" s="23"/>
      <c r="GL66" s="23"/>
      <c r="GM66" s="23"/>
      <c r="GN66" s="23"/>
      <c r="GO66" s="23"/>
      <c r="GP66" s="23"/>
      <c r="GQ66" s="3"/>
      <c r="GR66" s="22"/>
      <c r="GS66" s="11"/>
      <c r="GT66" s="23"/>
      <c r="GU66" s="108"/>
      <c r="GV66" s="23"/>
      <c r="GW66" s="23"/>
      <c r="GX66" s="23"/>
      <c r="GY66" s="23"/>
      <c r="GZ66" s="23"/>
      <c r="HA66" s="23"/>
      <c r="HB66" s="3"/>
      <c r="HC66" s="22"/>
      <c r="HD66" s="11"/>
      <c r="HE66" s="23"/>
      <c r="HF66" s="108"/>
      <c r="HG66" s="23"/>
      <c r="HH66" s="23"/>
      <c r="HI66" s="23"/>
      <c r="HJ66" s="23"/>
      <c r="HK66" s="23"/>
      <c r="HL66" s="23"/>
      <c r="HM66" s="3"/>
      <c r="HN66" s="22"/>
      <c r="HO66" s="11"/>
      <c r="HP66" s="23"/>
      <c r="HQ66" s="108"/>
      <c r="HR66" s="23"/>
      <c r="HS66" s="23"/>
      <c r="HT66" s="23"/>
      <c r="HU66" s="23"/>
      <c r="HV66" s="23"/>
      <c r="HW66" s="23"/>
      <c r="HX66" s="3"/>
      <c r="HY66" s="22"/>
      <c r="HZ66" s="11"/>
      <c r="IA66" s="23"/>
      <c r="IB66" s="108"/>
      <c r="IC66" s="23"/>
      <c r="ID66" s="23"/>
      <c r="IE66" s="23"/>
      <c r="IF66" s="23"/>
      <c r="IG66" s="23"/>
      <c r="IH66" s="23"/>
      <c r="II66" s="3"/>
      <c r="IJ66" s="22"/>
      <c r="IK66" s="11"/>
      <c r="IL66" s="23"/>
      <c r="IM66" s="108"/>
      <c r="IN66" s="23"/>
      <c r="IO66" s="23"/>
      <c r="IP66" s="23"/>
      <c r="IQ66" s="23"/>
      <c r="IR66" s="23"/>
      <c r="IS66" s="23"/>
      <c r="IT66" s="3"/>
      <c r="IU66" s="22"/>
      <c r="IV66" s="11"/>
      <c r="IW66" s="23"/>
    </row>
    <row r="67" spans="1:257" ht="22.5" customHeight="1" x14ac:dyDescent="0.25">
      <c r="A67" s="22">
        <v>43628</v>
      </c>
      <c r="B67" s="11" t="s">
        <v>14</v>
      </c>
      <c r="C67" s="3482" t="s">
        <v>3134</v>
      </c>
      <c r="D67" s="3505"/>
      <c r="E67" s="3505"/>
      <c r="F67" s="3505"/>
      <c r="G67" s="3505"/>
      <c r="H67" s="3505"/>
      <c r="I67" s="3505"/>
      <c r="J67" s="3483"/>
      <c r="K67" s="2485"/>
      <c r="M67" s="22"/>
      <c r="N67" s="11"/>
      <c r="O67" s="23"/>
      <c r="P67" s="108"/>
      <c r="Q67" s="23"/>
      <c r="R67" s="23"/>
      <c r="S67" s="23"/>
      <c r="T67" s="23"/>
      <c r="U67" s="23"/>
      <c r="V67" s="23"/>
      <c r="W67" s="3"/>
      <c r="X67" s="22"/>
      <c r="Y67" s="11"/>
      <c r="Z67" s="23"/>
      <c r="AA67" s="108"/>
      <c r="AB67" s="23"/>
      <c r="AC67" s="23"/>
      <c r="AD67" s="23"/>
      <c r="AE67" s="23"/>
      <c r="AF67" s="23"/>
      <c r="AG67" s="23"/>
      <c r="AH67" s="3"/>
      <c r="AI67" s="22"/>
      <c r="AJ67" s="11"/>
      <c r="AK67" s="23"/>
      <c r="AL67" s="108"/>
      <c r="AM67" s="23"/>
      <c r="AN67" s="23"/>
      <c r="AO67" s="23"/>
      <c r="AP67" s="23"/>
      <c r="AQ67" s="23"/>
      <c r="AR67" s="23"/>
      <c r="AS67" s="3"/>
      <c r="AT67" s="22"/>
      <c r="AU67" s="11"/>
      <c r="AV67" s="23"/>
      <c r="AW67" s="108"/>
      <c r="AX67" s="23"/>
      <c r="AY67" s="23"/>
      <c r="AZ67" s="23"/>
      <c r="BA67" s="23"/>
      <c r="BB67" s="23"/>
      <c r="BC67" s="23"/>
      <c r="BD67" s="3"/>
      <c r="BE67" s="22"/>
      <c r="BF67" s="11"/>
      <c r="BG67" s="23"/>
      <c r="BH67" s="108"/>
      <c r="BI67" s="23"/>
      <c r="BJ67" s="23"/>
      <c r="BK67" s="23"/>
      <c r="BL67" s="23"/>
      <c r="BM67" s="23"/>
      <c r="BN67" s="23"/>
      <c r="BO67" s="3"/>
      <c r="BP67" s="22"/>
      <c r="BQ67" s="11"/>
      <c r="BR67" s="23"/>
      <c r="BS67" s="108"/>
      <c r="BT67" s="23"/>
      <c r="BU67" s="23"/>
      <c r="BV67" s="23"/>
      <c r="BW67" s="23"/>
      <c r="BX67" s="23"/>
      <c r="BY67" s="23"/>
      <c r="BZ67" s="3"/>
      <c r="CA67" s="22"/>
      <c r="CB67" s="11"/>
      <c r="CC67" s="23"/>
      <c r="CD67" s="108"/>
      <c r="CE67" s="23"/>
      <c r="CF67" s="23"/>
      <c r="CG67" s="23"/>
      <c r="CH67" s="23"/>
      <c r="CI67" s="23"/>
      <c r="CJ67" s="23"/>
      <c r="CK67" s="3"/>
      <c r="CL67" s="22"/>
      <c r="CM67" s="11"/>
      <c r="CN67" s="23"/>
      <c r="CO67" s="108"/>
      <c r="CP67" s="23"/>
      <c r="CQ67" s="23"/>
      <c r="CR67" s="23"/>
      <c r="CS67" s="23"/>
      <c r="CT67" s="23"/>
      <c r="CU67" s="23"/>
      <c r="CV67" s="3"/>
      <c r="CW67" s="22"/>
      <c r="CX67" s="11"/>
      <c r="CY67" s="23"/>
      <c r="CZ67" s="108"/>
      <c r="DA67" s="23"/>
      <c r="DB67" s="23"/>
      <c r="DC67" s="23"/>
      <c r="DD67" s="23"/>
      <c r="DE67" s="23"/>
      <c r="DF67" s="23"/>
      <c r="DG67" s="3"/>
      <c r="DH67" s="22"/>
      <c r="DI67" s="11"/>
      <c r="DJ67" s="23"/>
      <c r="DK67" s="108"/>
      <c r="DL67" s="23"/>
      <c r="DM67" s="23"/>
      <c r="DN67" s="23"/>
      <c r="DO67" s="23"/>
      <c r="DP67" s="23"/>
      <c r="DQ67" s="23"/>
      <c r="DR67" s="3"/>
      <c r="DS67" s="22"/>
      <c r="DT67" s="11"/>
      <c r="DU67" s="23"/>
      <c r="DV67" s="108"/>
      <c r="DW67" s="23"/>
      <c r="DX67" s="23"/>
      <c r="DY67" s="23"/>
      <c r="DZ67" s="23"/>
      <c r="EA67" s="23"/>
      <c r="EB67" s="23"/>
      <c r="EC67" s="3"/>
      <c r="ED67" s="22"/>
      <c r="EE67" s="11"/>
      <c r="EF67" s="23"/>
      <c r="EG67" s="108"/>
      <c r="EH67" s="23"/>
      <c r="EI67" s="23"/>
      <c r="EJ67" s="23"/>
      <c r="EK67" s="23"/>
      <c r="EL67" s="23"/>
      <c r="EM67" s="23"/>
      <c r="EN67" s="3"/>
      <c r="EO67" s="22"/>
      <c r="EP67" s="11"/>
      <c r="EQ67" s="23"/>
      <c r="ER67" s="108"/>
      <c r="ES67" s="23"/>
      <c r="ET67" s="23"/>
      <c r="EU67" s="23"/>
      <c r="EV67" s="23"/>
      <c r="EW67" s="23"/>
      <c r="EX67" s="23"/>
      <c r="EY67" s="3"/>
      <c r="EZ67" s="22"/>
      <c r="FA67" s="11"/>
      <c r="FB67" s="23"/>
      <c r="FC67" s="108"/>
      <c r="FD67" s="23"/>
      <c r="FE67" s="23"/>
      <c r="FF67" s="23"/>
      <c r="FG67" s="23"/>
      <c r="FH67" s="23"/>
      <c r="FI67" s="23"/>
      <c r="FJ67" s="3"/>
      <c r="FK67" s="22"/>
      <c r="FL67" s="11"/>
      <c r="FM67" s="23"/>
      <c r="FN67" s="108"/>
      <c r="FO67" s="23"/>
      <c r="FP67" s="23"/>
      <c r="FQ67" s="23"/>
      <c r="FR67" s="23"/>
      <c r="FS67" s="23"/>
      <c r="FT67" s="23"/>
      <c r="FU67" s="3"/>
      <c r="FV67" s="22"/>
      <c r="FW67" s="11"/>
      <c r="FX67" s="23"/>
      <c r="FY67" s="108"/>
      <c r="FZ67" s="23"/>
      <c r="GA67" s="23"/>
      <c r="GB67" s="23"/>
      <c r="GC67" s="23"/>
      <c r="GD67" s="23"/>
      <c r="GE67" s="23"/>
      <c r="GF67" s="3"/>
      <c r="GG67" s="22"/>
      <c r="GH67" s="11"/>
      <c r="GI67" s="23"/>
      <c r="GJ67" s="108"/>
      <c r="GK67" s="23"/>
      <c r="GL67" s="23"/>
      <c r="GM67" s="23"/>
      <c r="GN67" s="23"/>
      <c r="GO67" s="23"/>
      <c r="GP67" s="23"/>
      <c r="GQ67" s="3"/>
      <c r="GR67" s="22"/>
      <c r="GS67" s="11"/>
      <c r="GT67" s="23"/>
      <c r="GU67" s="108"/>
      <c r="GV67" s="23"/>
      <c r="GW67" s="23"/>
      <c r="GX67" s="23"/>
      <c r="GY67" s="23"/>
      <c r="GZ67" s="23"/>
      <c r="HA67" s="23"/>
      <c r="HB67" s="3"/>
      <c r="HC67" s="22"/>
      <c r="HD67" s="11"/>
      <c r="HE67" s="23"/>
      <c r="HF67" s="108"/>
      <c r="HG67" s="23"/>
      <c r="HH67" s="23"/>
      <c r="HI67" s="23"/>
      <c r="HJ67" s="23"/>
      <c r="HK67" s="23"/>
      <c r="HL67" s="23"/>
      <c r="HM67" s="3"/>
      <c r="HN67" s="22"/>
      <c r="HO67" s="11"/>
      <c r="HP67" s="23"/>
      <c r="HQ67" s="108"/>
      <c r="HR67" s="23"/>
      <c r="HS67" s="23"/>
      <c r="HT67" s="23"/>
      <c r="HU67" s="23"/>
      <c r="HV67" s="23"/>
      <c r="HW67" s="23"/>
      <c r="HX67" s="3"/>
      <c r="HY67" s="22"/>
      <c r="HZ67" s="11"/>
      <c r="IA67" s="23"/>
      <c r="IB67" s="108"/>
      <c r="IC67" s="23"/>
      <c r="ID67" s="23"/>
      <c r="IE67" s="23"/>
      <c r="IF67" s="23"/>
      <c r="IG67" s="23"/>
      <c r="IH67" s="23"/>
      <c r="II67" s="3"/>
      <c r="IJ67" s="22"/>
      <c r="IK67" s="11"/>
      <c r="IL67" s="23"/>
      <c r="IM67" s="108"/>
      <c r="IN67" s="23"/>
      <c r="IO67" s="23"/>
      <c r="IP67" s="23"/>
      <c r="IQ67" s="23"/>
      <c r="IR67" s="23"/>
      <c r="IS67" s="23"/>
      <c r="IT67" s="3"/>
      <c r="IU67" s="22"/>
      <c r="IV67" s="11"/>
      <c r="IW67" s="23"/>
    </row>
    <row r="68" spans="1:257" ht="61.5" customHeight="1" x14ac:dyDescent="0.25">
      <c r="A68" s="1254">
        <v>43658</v>
      </c>
      <c r="B68" s="1255" t="s">
        <v>31</v>
      </c>
      <c r="C68" s="3583" t="s">
        <v>3102</v>
      </c>
      <c r="D68" s="3584"/>
      <c r="E68" s="3584"/>
      <c r="F68" s="3584"/>
      <c r="G68" s="3584"/>
      <c r="H68" s="3584"/>
      <c r="I68" s="3584"/>
      <c r="J68" s="3585"/>
      <c r="K68" s="2518"/>
      <c r="L68" s="1801" t="s">
        <v>2109</v>
      </c>
      <c r="M68" s="22"/>
      <c r="N68" s="11"/>
      <c r="O68" s="23"/>
      <c r="P68" s="108"/>
      <c r="Q68" s="23"/>
      <c r="R68" s="23"/>
      <c r="S68" s="23"/>
      <c r="T68" s="23"/>
      <c r="U68" s="23"/>
      <c r="V68" s="23"/>
      <c r="W68" s="3"/>
      <c r="X68" s="22"/>
      <c r="Y68" s="11"/>
      <c r="Z68" s="23"/>
      <c r="AA68" s="108"/>
      <c r="AB68" s="23"/>
      <c r="AC68" s="23"/>
      <c r="AD68" s="23"/>
      <c r="AE68" s="23"/>
      <c r="AF68" s="23"/>
      <c r="AG68" s="23"/>
      <c r="AH68" s="3"/>
      <c r="AI68" s="22"/>
      <c r="AJ68" s="11"/>
      <c r="AK68" s="23"/>
      <c r="AL68" s="108"/>
      <c r="AM68" s="23"/>
      <c r="AN68" s="23"/>
      <c r="AO68" s="23"/>
      <c r="AP68" s="23"/>
      <c r="AQ68" s="23"/>
      <c r="AR68" s="23"/>
      <c r="AS68" s="3"/>
      <c r="AT68" s="22"/>
      <c r="AU68" s="11"/>
      <c r="AV68" s="23"/>
      <c r="AW68" s="108"/>
      <c r="AX68" s="23"/>
      <c r="AY68" s="23"/>
      <c r="AZ68" s="23"/>
      <c r="BA68" s="23"/>
      <c r="BB68" s="23"/>
      <c r="BC68" s="23"/>
      <c r="BD68" s="3"/>
      <c r="BE68" s="22"/>
      <c r="BF68" s="11"/>
      <c r="BG68" s="23"/>
      <c r="BH68" s="108"/>
      <c r="BI68" s="23"/>
      <c r="BJ68" s="23"/>
      <c r="BK68" s="23"/>
      <c r="BL68" s="23"/>
      <c r="BM68" s="23"/>
      <c r="BN68" s="23"/>
      <c r="BO68" s="3"/>
      <c r="BP68" s="22"/>
      <c r="BQ68" s="11"/>
      <c r="BR68" s="23"/>
      <c r="BS68" s="108"/>
      <c r="BT68" s="23"/>
      <c r="BU68" s="23"/>
      <c r="BV68" s="23"/>
      <c r="BW68" s="23"/>
      <c r="BX68" s="23"/>
      <c r="BY68" s="23"/>
      <c r="BZ68" s="3"/>
      <c r="CA68" s="22"/>
      <c r="CB68" s="11"/>
      <c r="CC68" s="23"/>
      <c r="CD68" s="108"/>
      <c r="CE68" s="23"/>
      <c r="CF68" s="23"/>
      <c r="CG68" s="23"/>
      <c r="CH68" s="23"/>
      <c r="CI68" s="23"/>
      <c r="CJ68" s="23"/>
      <c r="CK68" s="3"/>
      <c r="CL68" s="22"/>
      <c r="CM68" s="11"/>
      <c r="CN68" s="23"/>
      <c r="CO68" s="108"/>
      <c r="CP68" s="23"/>
      <c r="CQ68" s="23"/>
      <c r="CR68" s="23"/>
      <c r="CS68" s="23"/>
      <c r="CT68" s="23"/>
      <c r="CU68" s="23"/>
      <c r="CV68" s="3"/>
      <c r="CW68" s="22"/>
      <c r="CX68" s="11"/>
      <c r="CY68" s="23"/>
      <c r="CZ68" s="108"/>
      <c r="DA68" s="23"/>
      <c r="DB68" s="23"/>
      <c r="DC68" s="23"/>
      <c r="DD68" s="23"/>
      <c r="DE68" s="23"/>
      <c r="DF68" s="23"/>
      <c r="DG68" s="3"/>
      <c r="DH68" s="22"/>
      <c r="DI68" s="11"/>
      <c r="DJ68" s="23"/>
      <c r="DK68" s="108"/>
      <c r="DL68" s="23"/>
      <c r="DM68" s="23"/>
      <c r="DN68" s="23"/>
      <c r="DO68" s="23"/>
      <c r="DP68" s="23"/>
      <c r="DQ68" s="23"/>
      <c r="DR68" s="3"/>
      <c r="DS68" s="22"/>
      <c r="DT68" s="11"/>
      <c r="DU68" s="23"/>
      <c r="DV68" s="108"/>
      <c r="DW68" s="23"/>
      <c r="DX68" s="23"/>
      <c r="DY68" s="23"/>
      <c r="DZ68" s="23"/>
      <c r="EA68" s="23"/>
      <c r="EB68" s="23"/>
      <c r="EC68" s="3"/>
      <c r="ED68" s="22"/>
      <c r="EE68" s="11"/>
      <c r="EF68" s="23"/>
      <c r="EG68" s="108"/>
      <c r="EH68" s="23"/>
      <c r="EI68" s="23"/>
      <c r="EJ68" s="23"/>
      <c r="EK68" s="23"/>
      <c r="EL68" s="23"/>
      <c r="EM68" s="23"/>
      <c r="EN68" s="3"/>
      <c r="EO68" s="22"/>
      <c r="EP68" s="11"/>
      <c r="EQ68" s="23"/>
      <c r="ER68" s="108"/>
      <c r="ES68" s="23"/>
      <c r="ET68" s="23"/>
      <c r="EU68" s="23"/>
      <c r="EV68" s="23"/>
      <c r="EW68" s="23"/>
      <c r="EX68" s="23"/>
      <c r="EY68" s="3"/>
      <c r="EZ68" s="22"/>
      <c r="FA68" s="11"/>
      <c r="FB68" s="23"/>
      <c r="FC68" s="108"/>
      <c r="FD68" s="23"/>
      <c r="FE68" s="23"/>
      <c r="FF68" s="23"/>
      <c r="FG68" s="23"/>
      <c r="FH68" s="23"/>
      <c r="FI68" s="23"/>
      <c r="FJ68" s="3"/>
      <c r="FK68" s="22"/>
      <c r="FL68" s="11"/>
      <c r="FM68" s="23"/>
      <c r="FN68" s="108"/>
      <c r="FO68" s="23"/>
      <c r="FP68" s="23"/>
      <c r="FQ68" s="23"/>
      <c r="FR68" s="23"/>
      <c r="FS68" s="23"/>
      <c r="FT68" s="23"/>
      <c r="FU68" s="3"/>
      <c r="FV68" s="22"/>
      <c r="FW68" s="11"/>
      <c r="FX68" s="23"/>
      <c r="FY68" s="108"/>
      <c r="FZ68" s="23"/>
      <c r="GA68" s="23"/>
      <c r="GB68" s="23"/>
      <c r="GC68" s="23"/>
      <c r="GD68" s="23"/>
      <c r="GE68" s="23"/>
      <c r="GF68" s="3"/>
      <c r="GG68" s="22"/>
      <c r="GH68" s="11"/>
      <c r="GI68" s="23"/>
      <c r="GJ68" s="108"/>
      <c r="GK68" s="23"/>
      <c r="GL68" s="23"/>
      <c r="GM68" s="23"/>
      <c r="GN68" s="23"/>
      <c r="GO68" s="23"/>
      <c r="GP68" s="23"/>
      <c r="GQ68" s="3"/>
      <c r="GR68" s="22"/>
      <c r="GS68" s="11"/>
      <c r="GT68" s="23"/>
      <c r="GU68" s="108"/>
      <c r="GV68" s="23"/>
      <c r="GW68" s="23"/>
      <c r="GX68" s="23"/>
      <c r="GY68" s="23"/>
      <c r="GZ68" s="23"/>
      <c r="HA68" s="23"/>
      <c r="HB68" s="3"/>
      <c r="HC68" s="22"/>
      <c r="HD68" s="11"/>
      <c r="HE68" s="23"/>
      <c r="HF68" s="108"/>
      <c r="HG68" s="23"/>
      <c r="HH68" s="23"/>
      <c r="HI68" s="23"/>
      <c r="HJ68" s="23"/>
      <c r="HK68" s="23"/>
      <c r="HL68" s="23"/>
      <c r="HM68" s="3"/>
      <c r="HN68" s="22"/>
      <c r="HO68" s="11"/>
      <c r="HP68" s="23"/>
      <c r="HQ68" s="108"/>
      <c r="HR68" s="23"/>
      <c r="HS68" s="23"/>
      <c r="HT68" s="23"/>
      <c r="HU68" s="23"/>
      <c r="HV68" s="23"/>
      <c r="HW68" s="23"/>
      <c r="HX68" s="3"/>
      <c r="HY68" s="22"/>
      <c r="HZ68" s="11"/>
      <c r="IA68" s="23"/>
      <c r="IB68" s="108"/>
      <c r="IC68" s="23"/>
      <c r="ID68" s="23"/>
      <c r="IE68" s="23"/>
      <c r="IF68" s="23"/>
      <c r="IG68" s="23"/>
      <c r="IH68" s="23"/>
      <c r="II68" s="3"/>
      <c r="IJ68" s="22"/>
      <c r="IK68" s="11"/>
      <c r="IL68" s="23"/>
      <c r="IM68" s="108"/>
      <c r="IN68" s="23"/>
      <c r="IO68" s="23"/>
      <c r="IP68" s="23"/>
      <c r="IQ68" s="23"/>
      <c r="IR68" s="23"/>
      <c r="IS68" s="23"/>
      <c r="IT68" s="3"/>
      <c r="IU68" s="22"/>
      <c r="IV68" s="11"/>
      <c r="IW68" s="23"/>
    </row>
    <row r="69" spans="1:257" ht="22.5" customHeight="1" x14ac:dyDescent="0.25">
      <c r="A69" s="22">
        <v>43675</v>
      </c>
      <c r="B69" s="11" t="s">
        <v>12</v>
      </c>
      <c r="C69" s="410">
        <v>135</v>
      </c>
      <c r="D69" s="407">
        <f>+C69*(100-E69)/100</f>
        <v>67.5</v>
      </c>
      <c r="E69" s="410">
        <v>50</v>
      </c>
      <c r="F69" s="410" t="s">
        <v>159</v>
      </c>
      <c r="G69" s="410">
        <v>110</v>
      </c>
      <c r="H69" s="410"/>
      <c r="I69" s="410"/>
      <c r="J69" s="410"/>
      <c r="K69" s="2471"/>
      <c r="L69" s="3" t="s">
        <v>3139</v>
      </c>
      <c r="M69" s="22"/>
      <c r="N69" s="11"/>
      <c r="O69" s="23"/>
      <c r="P69" s="108"/>
      <c r="Q69" s="23"/>
      <c r="R69" s="23"/>
      <c r="S69" s="23"/>
      <c r="T69" s="23"/>
      <c r="U69" s="23"/>
      <c r="V69" s="23"/>
      <c r="W69" s="3"/>
      <c r="X69" s="22"/>
      <c r="Y69" s="11"/>
      <c r="Z69" s="23"/>
      <c r="AA69" s="108"/>
      <c r="AB69" s="23"/>
      <c r="AC69" s="23"/>
      <c r="AD69" s="23"/>
      <c r="AE69" s="23"/>
      <c r="AF69" s="23"/>
      <c r="AG69" s="23"/>
      <c r="AH69" s="3"/>
      <c r="AI69" s="22"/>
      <c r="AJ69" s="11"/>
      <c r="AK69" s="23"/>
      <c r="AL69" s="108"/>
      <c r="AM69" s="23"/>
      <c r="AN69" s="23"/>
      <c r="AO69" s="23"/>
      <c r="AP69" s="23"/>
      <c r="AQ69" s="23"/>
      <c r="AR69" s="23"/>
      <c r="AS69" s="3"/>
      <c r="AT69" s="22"/>
      <c r="AU69" s="11"/>
      <c r="AV69" s="23"/>
      <c r="AW69" s="108"/>
      <c r="AX69" s="23"/>
      <c r="AY69" s="23"/>
      <c r="AZ69" s="23"/>
      <c r="BA69" s="23"/>
      <c r="BB69" s="23"/>
      <c r="BC69" s="23"/>
      <c r="BD69" s="3"/>
      <c r="BE69" s="22"/>
      <c r="BF69" s="11"/>
      <c r="BG69" s="23"/>
      <c r="BH69" s="108"/>
      <c r="BI69" s="23"/>
      <c r="BJ69" s="23"/>
      <c r="BK69" s="23"/>
      <c r="BL69" s="23"/>
      <c r="BM69" s="23"/>
      <c r="BN69" s="23"/>
      <c r="BO69" s="3"/>
      <c r="BP69" s="22"/>
      <c r="BQ69" s="11"/>
      <c r="BR69" s="23"/>
      <c r="BS69" s="108"/>
      <c r="BT69" s="23"/>
      <c r="BU69" s="23"/>
      <c r="BV69" s="23"/>
      <c r="BW69" s="23"/>
      <c r="BX69" s="23"/>
      <c r="BY69" s="23"/>
      <c r="BZ69" s="3"/>
      <c r="CA69" s="22"/>
      <c r="CB69" s="11"/>
      <c r="CC69" s="23"/>
      <c r="CD69" s="108"/>
      <c r="CE69" s="23"/>
      <c r="CF69" s="23"/>
      <c r="CG69" s="23"/>
      <c r="CH69" s="23"/>
      <c r="CI69" s="23"/>
      <c r="CJ69" s="23"/>
      <c r="CK69" s="3"/>
      <c r="CL69" s="22"/>
      <c r="CM69" s="11"/>
      <c r="CN69" s="23"/>
      <c r="CO69" s="108"/>
      <c r="CP69" s="23"/>
      <c r="CQ69" s="23"/>
      <c r="CR69" s="23"/>
      <c r="CS69" s="23"/>
      <c r="CT69" s="23"/>
      <c r="CU69" s="23"/>
      <c r="CV69" s="3"/>
      <c r="CW69" s="22"/>
      <c r="CX69" s="11"/>
      <c r="CY69" s="23"/>
      <c r="CZ69" s="108"/>
      <c r="DA69" s="23"/>
      <c r="DB69" s="23"/>
      <c r="DC69" s="23"/>
      <c r="DD69" s="23"/>
      <c r="DE69" s="23"/>
      <c r="DF69" s="23"/>
      <c r="DG69" s="3"/>
      <c r="DH69" s="22"/>
      <c r="DI69" s="11"/>
      <c r="DJ69" s="23"/>
      <c r="DK69" s="108"/>
      <c r="DL69" s="23"/>
      <c r="DM69" s="23"/>
      <c r="DN69" s="23"/>
      <c r="DO69" s="23"/>
      <c r="DP69" s="23"/>
      <c r="DQ69" s="23"/>
      <c r="DR69" s="3"/>
      <c r="DS69" s="22"/>
      <c r="DT69" s="11"/>
      <c r="DU69" s="23"/>
      <c r="DV69" s="108"/>
      <c r="DW69" s="23"/>
      <c r="DX69" s="23"/>
      <c r="DY69" s="23"/>
      <c r="DZ69" s="23"/>
      <c r="EA69" s="23"/>
      <c r="EB69" s="23"/>
      <c r="EC69" s="3"/>
      <c r="ED69" s="22"/>
      <c r="EE69" s="11"/>
      <c r="EF69" s="23"/>
      <c r="EG69" s="108"/>
      <c r="EH69" s="23"/>
      <c r="EI69" s="23"/>
      <c r="EJ69" s="23"/>
      <c r="EK69" s="23"/>
      <c r="EL69" s="23"/>
      <c r="EM69" s="23"/>
      <c r="EN69" s="3"/>
      <c r="EO69" s="22"/>
      <c r="EP69" s="11"/>
      <c r="EQ69" s="23"/>
      <c r="ER69" s="108"/>
      <c r="ES69" s="23"/>
      <c r="ET69" s="23"/>
      <c r="EU69" s="23"/>
      <c r="EV69" s="23"/>
      <c r="EW69" s="23"/>
      <c r="EX69" s="23"/>
      <c r="EY69" s="3"/>
      <c r="EZ69" s="22"/>
      <c r="FA69" s="11"/>
      <c r="FB69" s="23"/>
      <c r="FC69" s="108"/>
      <c r="FD69" s="23"/>
      <c r="FE69" s="23"/>
      <c r="FF69" s="23"/>
      <c r="FG69" s="23"/>
      <c r="FH69" s="23"/>
      <c r="FI69" s="23"/>
      <c r="FJ69" s="3"/>
      <c r="FK69" s="22"/>
      <c r="FL69" s="11"/>
      <c r="FM69" s="23"/>
      <c r="FN69" s="108"/>
      <c r="FO69" s="23"/>
      <c r="FP69" s="23"/>
      <c r="FQ69" s="23"/>
      <c r="FR69" s="23"/>
      <c r="FS69" s="23"/>
      <c r="FT69" s="23"/>
      <c r="FU69" s="3"/>
      <c r="FV69" s="22"/>
      <c r="FW69" s="11"/>
      <c r="FX69" s="23"/>
      <c r="FY69" s="108"/>
      <c r="FZ69" s="23"/>
      <c r="GA69" s="23"/>
      <c r="GB69" s="23"/>
      <c r="GC69" s="23"/>
      <c r="GD69" s="23"/>
      <c r="GE69" s="23"/>
      <c r="GF69" s="3"/>
      <c r="GG69" s="22"/>
      <c r="GH69" s="11"/>
      <c r="GI69" s="23"/>
      <c r="GJ69" s="108"/>
      <c r="GK69" s="23"/>
      <c r="GL69" s="23"/>
      <c r="GM69" s="23"/>
      <c r="GN69" s="23"/>
      <c r="GO69" s="23"/>
      <c r="GP69" s="23"/>
      <c r="GQ69" s="3"/>
      <c r="GR69" s="22"/>
      <c r="GS69" s="11"/>
      <c r="GT69" s="23"/>
      <c r="GU69" s="108"/>
      <c r="GV69" s="23"/>
      <c r="GW69" s="23"/>
      <c r="GX69" s="23"/>
      <c r="GY69" s="23"/>
      <c r="GZ69" s="23"/>
      <c r="HA69" s="23"/>
      <c r="HB69" s="3"/>
      <c r="HC69" s="22"/>
      <c r="HD69" s="11"/>
      <c r="HE69" s="23"/>
      <c r="HF69" s="108"/>
      <c r="HG69" s="23"/>
      <c r="HH69" s="23"/>
      <c r="HI69" s="23"/>
      <c r="HJ69" s="23"/>
      <c r="HK69" s="23"/>
      <c r="HL69" s="23"/>
      <c r="HM69" s="3"/>
      <c r="HN69" s="22"/>
      <c r="HO69" s="11"/>
      <c r="HP69" s="23"/>
      <c r="HQ69" s="108"/>
      <c r="HR69" s="23"/>
      <c r="HS69" s="23"/>
      <c r="HT69" s="23"/>
      <c r="HU69" s="23"/>
      <c r="HV69" s="23"/>
      <c r="HW69" s="23"/>
      <c r="HX69" s="3"/>
      <c r="HY69" s="22"/>
      <c r="HZ69" s="11"/>
      <c r="IA69" s="23"/>
      <c r="IB69" s="108"/>
      <c r="IC69" s="23"/>
      <c r="ID69" s="23"/>
      <c r="IE69" s="23"/>
      <c r="IF69" s="23"/>
      <c r="IG69" s="23"/>
      <c r="IH69" s="23"/>
      <c r="II69" s="3"/>
      <c r="IJ69" s="22"/>
      <c r="IK69" s="11"/>
      <c r="IL69" s="23"/>
      <c r="IM69" s="108"/>
      <c r="IN69" s="23"/>
      <c r="IO69" s="23"/>
      <c r="IP69" s="23"/>
      <c r="IQ69" s="23"/>
      <c r="IR69" s="23"/>
      <c r="IS69" s="23"/>
      <c r="IT69" s="3"/>
      <c r="IU69" s="22"/>
      <c r="IV69" s="11"/>
      <c r="IW69" s="23"/>
    </row>
    <row r="70" spans="1:257" ht="22.5" customHeight="1" x14ac:dyDescent="0.25">
      <c r="A70" s="22">
        <v>43719</v>
      </c>
      <c r="B70" s="11" t="s">
        <v>186</v>
      </c>
      <c r="C70" s="410"/>
      <c r="D70" s="407"/>
      <c r="E70" s="410"/>
      <c r="F70" s="410"/>
      <c r="G70" s="410"/>
      <c r="H70" s="410">
        <v>4805</v>
      </c>
      <c r="I70" s="410">
        <v>95</v>
      </c>
      <c r="J70" s="410"/>
      <c r="K70" s="2471"/>
      <c r="L70" s="3" t="s">
        <v>40</v>
      </c>
      <c r="M70" s="22"/>
      <c r="N70" s="11"/>
      <c r="O70" s="23"/>
      <c r="P70" s="108"/>
      <c r="Q70" s="23"/>
      <c r="R70" s="23"/>
      <c r="S70" s="23"/>
      <c r="T70" s="23"/>
      <c r="U70" s="23"/>
      <c r="V70" s="23"/>
      <c r="W70" s="3"/>
      <c r="X70" s="22"/>
      <c r="Y70" s="11"/>
      <c r="Z70" s="23"/>
      <c r="AA70" s="108"/>
      <c r="AB70" s="23"/>
      <c r="AC70" s="23"/>
      <c r="AD70" s="23"/>
      <c r="AE70" s="23"/>
      <c r="AF70" s="23"/>
      <c r="AG70" s="23"/>
      <c r="AH70" s="3"/>
      <c r="AI70" s="22"/>
      <c r="AJ70" s="11"/>
      <c r="AK70" s="23"/>
      <c r="AL70" s="108"/>
      <c r="AM70" s="23"/>
      <c r="AN70" s="23"/>
      <c r="AO70" s="23"/>
      <c r="AP70" s="23"/>
      <c r="AQ70" s="23"/>
      <c r="AR70" s="23"/>
      <c r="AS70" s="3"/>
      <c r="AT70" s="22"/>
      <c r="AU70" s="11"/>
      <c r="AV70" s="23"/>
      <c r="AW70" s="108"/>
      <c r="AX70" s="23"/>
      <c r="AY70" s="23"/>
      <c r="AZ70" s="23"/>
      <c r="BA70" s="23"/>
      <c r="BB70" s="23"/>
      <c r="BC70" s="23"/>
      <c r="BD70" s="3"/>
      <c r="BE70" s="22"/>
      <c r="BF70" s="11"/>
      <c r="BG70" s="23"/>
      <c r="BH70" s="108"/>
      <c r="BI70" s="23"/>
      <c r="BJ70" s="23"/>
      <c r="BK70" s="23"/>
      <c r="BL70" s="23"/>
      <c r="BM70" s="23"/>
      <c r="BN70" s="23"/>
      <c r="BO70" s="3"/>
      <c r="BP70" s="22"/>
      <c r="BQ70" s="11"/>
      <c r="BR70" s="23"/>
      <c r="BS70" s="108"/>
      <c r="BT70" s="23"/>
      <c r="BU70" s="23"/>
      <c r="BV70" s="23"/>
      <c r="BW70" s="23"/>
      <c r="BX70" s="23"/>
      <c r="BY70" s="23"/>
      <c r="BZ70" s="3"/>
      <c r="CA70" s="22"/>
      <c r="CB70" s="11"/>
      <c r="CC70" s="23"/>
      <c r="CD70" s="108"/>
      <c r="CE70" s="23"/>
      <c r="CF70" s="23"/>
      <c r="CG70" s="23"/>
      <c r="CH70" s="23"/>
      <c r="CI70" s="23"/>
      <c r="CJ70" s="23"/>
      <c r="CK70" s="3"/>
      <c r="CL70" s="22"/>
      <c r="CM70" s="11"/>
      <c r="CN70" s="23"/>
      <c r="CO70" s="108"/>
      <c r="CP70" s="23"/>
      <c r="CQ70" s="23"/>
      <c r="CR70" s="23"/>
      <c r="CS70" s="23"/>
      <c r="CT70" s="23"/>
      <c r="CU70" s="23"/>
      <c r="CV70" s="3"/>
      <c r="CW70" s="22"/>
      <c r="CX70" s="11"/>
      <c r="CY70" s="23"/>
      <c r="CZ70" s="108"/>
      <c r="DA70" s="23"/>
      <c r="DB70" s="23"/>
      <c r="DC70" s="23"/>
      <c r="DD70" s="23"/>
      <c r="DE70" s="23"/>
      <c r="DF70" s="23"/>
      <c r="DG70" s="3"/>
      <c r="DH70" s="22"/>
      <c r="DI70" s="11"/>
      <c r="DJ70" s="23"/>
      <c r="DK70" s="108"/>
      <c r="DL70" s="23"/>
      <c r="DM70" s="23"/>
      <c r="DN70" s="23"/>
      <c r="DO70" s="23"/>
      <c r="DP70" s="23"/>
      <c r="DQ70" s="23"/>
      <c r="DR70" s="3"/>
      <c r="DS70" s="22"/>
      <c r="DT70" s="11"/>
      <c r="DU70" s="23"/>
      <c r="DV70" s="108"/>
      <c r="DW70" s="23"/>
      <c r="DX70" s="23"/>
      <c r="DY70" s="23"/>
      <c r="DZ70" s="23"/>
      <c r="EA70" s="23"/>
      <c r="EB70" s="23"/>
      <c r="EC70" s="3"/>
      <c r="ED70" s="22"/>
      <c r="EE70" s="11"/>
      <c r="EF70" s="23"/>
      <c r="EG70" s="108"/>
      <c r="EH70" s="23"/>
      <c r="EI70" s="23"/>
      <c r="EJ70" s="23"/>
      <c r="EK70" s="23"/>
      <c r="EL70" s="23"/>
      <c r="EM70" s="23"/>
      <c r="EN70" s="3"/>
      <c r="EO70" s="22"/>
      <c r="EP70" s="11"/>
      <c r="EQ70" s="23"/>
      <c r="ER70" s="108"/>
      <c r="ES70" s="23"/>
      <c r="ET70" s="23"/>
      <c r="EU70" s="23"/>
      <c r="EV70" s="23"/>
      <c r="EW70" s="23"/>
      <c r="EX70" s="23"/>
      <c r="EY70" s="3"/>
      <c r="EZ70" s="22"/>
      <c r="FA70" s="11"/>
      <c r="FB70" s="23"/>
      <c r="FC70" s="108"/>
      <c r="FD70" s="23"/>
      <c r="FE70" s="23"/>
      <c r="FF70" s="23"/>
      <c r="FG70" s="23"/>
      <c r="FH70" s="23"/>
      <c r="FI70" s="23"/>
      <c r="FJ70" s="3"/>
      <c r="FK70" s="22"/>
      <c r="FL70" s="11"/>
      <c r="FM70" s="23"/>
      <c r="FN70" s="108"/>
      <c r="FO70" s="23"/>
      <c r="FP70" s="23"/>
      <c r="FQ70" s="23"/>
      <c r="FR70" s="23"/>
      <c r="FS70" s="23"/>
      <c r="FT70" s="23"/>
      <c r="FU70" s="3"/>
      <c r="FV70" s="22"/>
      <c r="FW70" s="11"/>
      <c r="FX70" s="23"/>
      <c r="FY70" s="108"/>
      <c r="FZ70" s="23"/>
      <c r="GA70" s="23"/>
      <c r="GB70" s="23"/>
      <c r="GC70" s="23"/>
      <c r="GD70" s="23"/>
      <c r="GE70" s="23"/>
      <c r="GF70" s="3"/>
      <c r="GG70" s="22"/>
      <c r="GH70" s="11"/>
      <c r="GI70" s="23"/>
      <c r="GJ70" s="108"/>
      <c r="GK70" s="23"/>
      <c r="GL70" s="23"/>
      <c r="GM70" s="23"/>
      <c r="GN70" s="23"/>
      <c r="GO70" s="23"/>
      <c r="GP70" s="23"/>
      <c r="GQ70" s="3"/>
      <c r="GR70" s="22"/>
      <c r="GS70" s="11"/>
      <c r="GT70" s="23"/>
      <c r="GU70" s="108"/>
      <c r="GV70" s="23"/>
      <c r="GW70" s="23"/>
      <c r="GX70" s="23"/>
      <c r="GY70" s="23"/>
      <c r="GZ70" s="23"/>
      <c r="HA70" s="23"/>
      <c r="HB70" s="3"/>
      <c r="HC70" s="22"/>
      <c r="HD70" s="11"/>
      <c r="HE70" s="23"/>
      <c r="HF70" s="108"/>
      <c r="HG70" s="23"/>
      <c r="HH70" s="23"/>
      <c r="HI70" s="23"/>
      <c r="HJ70" s="23"/>
      <c r="HK70" s="23"/>
      <c r="HL70" s="23"/>
      <c r="HM70" s="3"/>
      <c r="HN70" s="22"/>
      <c r="HO70" s="11"/>
      <c r="HP70" s="23"/>
      <c r="HQ70" s="108"/>
      <c r="HR70" s="23"/>
      <c r="HS70" s="23"/>
      <c r="HT70" s="23"/>
      <c r="HU70" s="23"/>
      <c r="HV70" s="23"/>
      <c r="HW70" s="23"/>
      <c r="HX70" s="3"/>
      <c r="HY70" s="22"/>
      <c r="HZ70" s="11"/>
      <c r="IA70" s="23"/>
      <c r="IB70" s="108"/>
      <c r="IC70" s="23"/>
      <c r="ID70" s="23"/>
      <c r="IE70" s="23"/>
      <c r="IF70" s="23"/>
      <c r="IG70" s="23"/>
      <c r="IH70" s="23"/>
      <c r="II70" s="3"/>
      <c r="IJ70" s="22"/>
      <c r="IK70" s="11"/>
      <c r="IL70" s="23"/>
      <c r="IM70" s="108"/>
      <c r="IN70" s="23"/>
      <c r="IO70" s="23"/>
      <c r="IP70" s="23"/>
      <c r="IQ70" s="23"/>
      <c r="IR70" s="23"/>
      <c r="IS70" s="23"/>
      <c r="IT70" s="3"/>
      <c r="IU70" s="22"/>
      <c r="IV70" s="11"/>
      <c r="IW70" s="23"/>
    </row>
    <row r="71" spans="1:257" ht="22.5" customHeight="1" x14ac:dyDescent="0.25">
      <c r="A71" s="22">
        <v>43829</v>
      </c>
      <c r="B71" s="11" t="s">
        <v>186</v>
      </c>
      <c r="C71" s="410"/>
      <c r="D71" s="407"/>
      <c r="E71" s="410"/>
      <c r="F71" s="410"/>
      <c r="G71" s="410"/>
      <c r="H71" s="410">
        <v>4950</v>
      </c>
      <c r="I71" s="410">
        <v>98</v>
      </c>
      <c r="J71" s="410"/>
      <c r="K71" s="2471"/>
      <c r="L71" s="3" t="s">
        <v>40</v>
      </c>
      <c r="M71" s="22"/>
      <c r="N71" s="11"/>
      <c r="O71" s="23"/>
      <c r="P71" s="108"/>
      <c r="Q71" s="23"/>
      <c r="R71" s="23"/>
      <c r="S71" s="23"/>
      <c r="T71" s="23"/>
      <c r="U71" s="23"/>
      <c r="V71" s="23"/>
      <c r="W71" s="3"/>
      <c r="X71" s="22"/>
      <c r="Y71" s="11"/>
      <c r="Z71" s="23"/>
      <c r="AA71" s="108"/>
      <c r="AB71" s="23"/>
      <c r="AC71" s="23"/>
      <c r="AD71" s="23"/>
      <c r="AE71" s="23"/>
      <c r="AF71" s="23"/>
      <c r="AG71" s="23"/>
      <c r="AH71" s="3"/>
      <c r="AI71" s="22"/>
      <c r="AJ71" s="11"/>
      <c r="AK71" s="23"/>
      <c r="AL71" s="108"/>
      <c r="AM71" s="23"/>
      <c r="AN71" s="23"/>
      <c r="AO71" s="23"/>
      <c r="AP71" s="23"/>
      <c r="AQ71" s="23"/>
      <c r="AR71" s="23"/>
      <c r="AS71" s="3"/>
      <c r="AT71" s="22"/>
      <c r="AU71" s="11"/>
      <c r="AV71" s="23"/>
      <c r="AW71" s="108"/>
      <c r="AX71" s="23"/>
      <c r="AY71" s="23"/>
      <c r="AZ71" s="23"/>
      <c r="BA71" s="23"/>
      <c r="BB71" s="23"/>
      <c r="BC71" s="23"/>
      <c r="BD71" s="3"/>
      <c r="BE71" s="22"/>
      <c r="BF71" s="11"/>
      <c r="BG71" s="23"/>
      <c r="BH71" s="108"/>
      <c r="BI71" s="23"/>
      <c r="BJ71" s="23"/>
      <c r="BK71" s="23"/>
      <c r="BL71" s="23"/>
      <c r="BM71" s="23"/>
      <c r="BN71" s="23"/>
      <c r="BO71" s="3"/>
      <c r="BP71" s="22"/>
      <c r="BQ71" s="11"/>
      <c r="BR71" s="23"/>
      <c r="BS71" s="108"/>
      <c r="BT71" s="23"/>
      <c r="BU71" s="23"/>
      <c r="BV71" s="23"/>
      <c r="BW71" s="23"/>
      <c r="BX71" s="23"/>
      <c r="BY71" s="23"/>
      <c r="BZ71" s="3"/>
      <c r="CA71" s="22"/>
      <c r="CB71" s="11"/>
      <c r="CC71" s="23"/>
      <c r="CD71" s="108"/>
      <c r="CE71" s="23"/>
      <c r="CF71" s="23"/>
      <c r="CG71" s="23"/>
      <c r="CH71" s="23"/>
      <c r="CI71" s="23"/>
      <c r="CJ71" s="23"/>
      <c r="CK71" s="3"/>
      <c r="CL71" s="22"/>
      <c r="CM71" s="11"/>
      <c r="CN71" s="23"/>
      <c r="CO71" s="108"/>
      <c r="CP71" s="23"/>
      <c r="CQ71" s="23"/>
      <c r="CR71" s="23"/>
      <c r="CS71" s="23"/>
      <c r="CT71" s="23"/>
      <c r="CU71" s="23"/>
      <c r="CV71" s="3"/>
      <c r="CW71" s="22"/>
      <c r="CX71" s="11"/>
      <c r="CY71" s="23"/>
      <c r="CZ71" s="108"/>
      <c r="DA71" s="23"/>
      <c r="DB71" s="23"/>
      <c r="DC71" s="23"/>
      <c r="DD71" s="23"/>
      <c r="DE71" s="23"/>
      <c r="DF71" s="23"/>
      <c r="DG71" s="3"/>
      <c r="DH71" s="22"/>
      <c r="DI71" s="11"/>
      <c r="DJ71" s="23"/>
      <c r="DK71" s="108"/>
      <c r="DL71" s="23"/>
      <c r="DM71" s="23"/>
      <c r="DN71" s="23"/>
      <c r="DO71" s="23"/>
      <c r="DP71" s="23"/>
      <c r="DQ71" s="23"/>
      <c r="DR71" s="3"/>
      <c r="DS71" s="22"/>
      <c r="DT71" s="11"/>
      <c r="DU71" s="23"/>
      <c r="DV71" s="108"/>
      <c r="DW71" s="23"/>
      <c r="DX71" s="23"/>
      <c r="DY71" s="23"/>
      <c r="DZ71" s="23"/>
      <c r="EA71" s="23"/>
      <c r="EB71" s="23"/>
      <c r="EC71" s="3"/>
      <c r="ED71" s="22"/>
      <c r="EE71" s="11"/>
      <c r="EF71" s="23"/>
      <c r="EG71" s="108"/>
      <c r="EH71" s="23"/>
      <c r="EI71" s="23"/>
      <c r="EJ71" s="23"/>
      <c r="EK71" s="23"/>
      <c r="EL71" s="23"/>
      <c r="EM71" s="23"/>
      <c r="EN71" s="3"/>
      <c r="EO71" s="22"/>
      <c r="EP71" s="11"/>
      <c r="EQ71" s="23"/>
      <c r="ER71" s="108"/>
      <c r="ES71" s="23"/>
      <c r="ET71" s="23"/>
      <c r="EU71" s="23"/>
      <c r="EV71" s="23"/>
      <c r="EW71" s="23"/>
      <c r="EX71" s="23"/>
      <c r="EY71" s="3"/>
      <c r="EZ71" s="22"/>
      <c r="FA71" s="11"/>
      <c r="FB71" s="23"/>
      <c r="FC71" s="108"/>
      <c r="FD71" s="23"/>
      <c r="FE71" s="23"/>
      <c r="FF71" s="23"/>
      <c r="FG71" s="23"/>
      <c r="FH71" s="23"/>
      <c r="FI71" s="23"/>
      <c r="FJ71" s="3"/>
      <c r="FK71" s="22"/>
      <c r="FL71" s="11"/>
      <c r="FM71" s="23"/>
      <c r="FN71" s="108"/>
      <c r="FO71" s="23"/>
      <c r="FP71" s="23"/>
      <c r="FQ71" s="23"/>
      <c r="FR71" s="23"/>
      <c r="FS71" s="23"/>
      <c r="FT71" s="23"/>
      <c r="FU71" s="3"/>
      <c r="FV71" s="22"/>
      <c r="FW71" s="11"/>
      <c r="FX71" s="23"/>
      <c r="FY71" s="108"/>
      <c r="FZ71" s="23"/>
      <c r="GA71" s="23"/>
      <c r="GB71" s="23"/>
      <c r="GC71" s="23"/>
      <c r="GD71" s="23"/>
      <c r="GE71" s="23"/>
      <c r="GF71" s="3"/>
      <c r="GG71" s="22"/>
      <c r="GH71" s="11"/>
      <c r="GI71" s="23"/>
      <c r="GJ71" s="108"/>
      <c r="GK71" s="23"/>
      <c r="GL71" s="23"/>
      <c r="GM71" s="23"/>
      <c r="GN71" s="23"/>
      <c r="GO71" s="23"/>
      <c r="GP71" s="23"/>
      <c r="GQ71" s="3"/>
      <c r="GR71" s="22"/>
      <c r="GS71" s="11"/>
      <c r="GT71" s="23"/>
      <c r="GU71" s="108"/>
      <c r="GV71" s="23"/>
      <c r="GW71" s="23"/>
      <c r="GX71" s="23"/>
      <c r="GY71" s="23"/>
      <c r="GZ71" s="23"/>
      <c r="HA71" s="23"/>
      <c r="HB71" s="3"/>
      <c r="HC71" s="22"/>
      <c r="HD71" s="11"/>
      <c r="HE71" s="23"/>
      <c r="HF71" s="108"/>
      <c r="HG71" s="23"/>
      <c r="HH71" s="23"/>
      <c r="HI71" s="23"/>
      <c r="HJ71" s="23"/>
      <c r="HK71" s="23"/>
      <c r="HL71" s="23"/>
      <c r="HM71" s="3"/>
      <c r="HN71" s="22"/>
      <c r="HO71" s="11"/>
      <c r="HP71" s="23"/>
      <c r="HQ71" s="108"/>
      <c r="HR71" s="23"/>
      <c r="HS71" s="23"/>
      <c r="HT71" s="23"/>
      <c r="HU71" s="23"/>
      <c r="HV71" s="23"/>
      <c r="HW71" s="23"/>
      <c r="HX71" s="3"/>
      <c r="HY71" s="22"/>
      <c r="HZ71" s="11"/>
      <c r="IA71" s="23"/>
      <c r="IB71" s="108"/>
      <c r="IC71" s="23"/>
      <c r="ID71" s="23"/>
      <c r="IE71" s="23"/>
      <c r="IF71" s="23"/>
      <c r="IG71" s="23"/>
      <c r="IH71" s="23"/>
      <c r="II71" s="3"/>
      <c r="IJ71" s="22"/>
      <c r="IK71" s="11"/>
      <c r="IL71" s="23"/>
      <c r="IM71" s="108"/>
      <c r="IN71" s="23"/>
      <c r="IO71" s="23"/>
      <c r="IP71" s="23"/>
      <c r="IQ71" s="23"/>
      <c r="IR71" s="23"/>
      <c r="IS71" s="23"/>
      <c r="IT71" s="3"/>
      <c r="IU71" s="22"/>
      <c r="IV71" s="11"/>
      <c r="IW71" s="23"/>
    </row>
    <row r="72" spans="1:257" ht="22.5" customHeight="1" x14ac:dyDescent="0.25">
      <c r="A72" s="22">
        <v>43882</v>
      </c>
      <c r="B72" s="11" t="s">
        <v>12</v>
      </c>
      <c r="C72" s="410">
        <v>165</v>
      </c>
      <c r="D72" s="2047">
        <f>+C72*(100-E72)/100</f>
        <v>82.5</v>
      </c>
      <c r="E72" s="410">
        <v>50</v>
      </c>
      <c r="F72" s="410" t="s">
        <v>159</v>
      </c>
      <c r="G72" s="410">
        <v>120</v>
      </c>
      <c r="H72" s="410"/>
      <c r="I72" s="410"/>
      <c r="J72" s="410"/>
      <c r="K72" s="2471"/>
      <c r="L72" s="3" t="s">
        <v>3441</v>
      </c>
      <c r="M72" s="22"/>
      <c r="N72" s="11"/>
      <c r="O72" s="23"/>
      <c r="P72" s="108"/>
      <c r="Q72" s="23"/>
      <c r="R72" s="23"/>
      <c r="S72" s="23"/>
      <c r="T72" s="23"/>
      <c r="U72" s="23"/>
      <c r="V72" s="23"/>
      <c r="W72" s="3"/>
      <c r="X72" s="22"/>
      <c r="Y72" s="11"/>
      <c r="Z72" s="23"/>
      <c r="AA72" s="108"/>
      <c r="AB72" s="23"/>
      <c r="AC72" s="23"/>
      <c r="AD72" s="23"/>
      <c r="AE72" s="23"/>
      <c r="AF72" s="23"/>
      <c r="AG72" s="23"/>
      <c r="AH72" s="3"/>
      <c r="AI72" s="22"/>
      <c r="AJ72" s="11"/>
      <c r="AK72" s="23"/>
      <c r="AL72" s="108"/>
      <c r="AM72" s="23"/>
      <c r="AN72" s="23"/>
      <c r="AO72" s="23"/>
      <c r="AP72" s="23"/>
      <c r="AQ72" s="23"/>
      <c r="AR72" s="23"/>
      <c r="AS72" s="3"/>
      <c r="AT72" s="22"/>
      <c r="AU72" s="11"/>
      <c r="AV72" s="23"/>
      <c r="AW72" s="108"/>
      <c r="AX72" s="23"/>
      <c r="AY72" s="23"/>
      <c r="AZ72" s="23"/>
      <c r="BA72" s="23"/>
      <c r="BB72" s="23"/>
      <c r="BC72" s="23"/>
      <c r="BD72" s="3"/>
      <c r="BE72" s="22"/>
      <c r="BF72" s="11"/>
      <c r="BG72" s="23"/>
      <c r="BH72" s="108"/>
      <c r="BI72" s="23"/>
      <c r="BJ72" s="23"/>
      <c r="BK72" s="23"/>
      <c r="BL72" s="23"/>
      <c r="BM72" s="23"/>
      <c r="BN72" s="23"/>
      <c r="BO72" s="3"/>
      <c r="BP72" s="22"/>
      <c r="BQ72" s="11"/>
      <c r="BR72" s="23"/>
      <c r="BS72" s="108"/>
      <c r="BT72" s="23"/>
      <c r="BU72" s="23"/>
      <c r="BV72" s="23"/>
      <c r="BW72" s="23"/>
      <c r="BX72" s="23"/>
      <c r="BY72" s="23"/>
      <c r="BZ72" s="3"/>
      <c r="CA72" s="22"/>
      <c r="CB72" s="11"/>
      <c r="CC72" s="23"/>
      <c r="CD72" s="108"/>
      <c r="CE72" s="23"/>
      <c r="CF72" s="23"/>
      <c r="CG72" s="23"/>
      <c r="CH72" s="23"/>
      <c r="CI72" s="23"/>
      <c r="CJ72" s="23"/>
      <c r="CK72" s="3"/>
      <c r="CL72" s="22"/>
      <c r="CM72" s="11"/>
      <c r="CN72" s="23"/>
      <c r="CO72" s="108"/>
      <c r="CP72" s="23"/>
      <c r="CQ72" s="23"/>
      <c r="CR72" s="23"/>
      <c r="CS72" s="23"/>
      <c r="CT72" s="23"/>
      <c r="CU72" s="23"/>
      <c r="CV72" s="3"/>
      <c r="CW72" s="22"/>
      <c r="CX72" s="11"/>
      <c r="CY72" s="23"/>
      <c r="CZ72" s="108"/>
      <c r="DA72" s="23"/>
      <c r="DB72" s="23"/>
      <c r="DC72" s="23"/>
      <c r="DD72" s="23"/>
      <c r="DE72" s="23"/>
      <c r="DF72" s="23"/>
      <c r="DG72" s="3"/>
      <c r="DH72" s="22"/>
      <c r="DI72" s="11"/>
      <c r="DJ72" s="23"/>
      <c r="DK72" s="108"/>
      <c r="DL72" s="23"/>
      <c r="DM72" s="23"/>
      <c r="DN72" s="23"/>
      <c r="DO72" s="23"/>
      <c r="DP72" s="23"/>
      <c r="DQ72" s="23"/>
      <c r="DR72" s="3"/>
      <c r="DS72" s="22"/>
      <c r="DT72" s="11"/>
      <c r="DU72" s="23"/>
      <c r="DV72" s="108"/>
      <c r="DW72" s="23"/>
      <c r="DX72" s="23"/>
      <c r="DY72" s="23"/>
      <c r="DZ72" s="23"/>
      <c r="EA72" s="23"/>
      <c r="EB72" s="23"/>
      <c r="EC72" s="3"/>
      <c r="ED72" s="22"/>
      <c r="EE72" s="11"/>
      <c r="EF72" s="23"/>
      <c r="EG72" s="108"/>
      <c r="EH72" s="23"/>
      <c r="EI72" s="23"/>
      <c r="EJ72" s="23"/>
      <c r="EK72" s="23"/>
      <c r="EL72" s="23"/>
      <c r="EM72" s="23"/>
      <c r="EN72" s="3"/>
      <c r="EO72" s="22"/>
      <c r="EP72" s="11"/>
      <c r="EQ72" s="23"/>
      <c r="ER72" s="108"/>
      <c r="ES72" s="23"/>
      <c r="ET72" s="23"/>
      <c r="EU72" s="23"/>
      <c r="EV72" s="23"/>
      <c r="EW72" s="23"/>
      <c r="EX72" s="23"/>
      <c r="EY72" s="3"/>
      <c r="EZ72" s="22"/>
      <c r="FA72" s="11"/>
      <c r="FB72" s="23"/>
      <c r="FC72" s="108"/>
      <c r="FD72" s="23"/>
      <c r="FE72" s="23"/>
      <c r="FF72" s="23"/>
      <c r="FG72" s="23"/>
      <c r="FH72" s="23"/>
      <c r="FI72" s="23"/>
      <c r="FJ72" s="3"/>
      <c r="FK72" s="22"/>
      <c r="FL72" s="11"/>
      <c r="FM72" s="23"/>
      <c r="FN72" s="108"/>
      <c r="FO72" s="23"/>
      <c r="FP72" s="23"/>
      <c r="FQ72" s="23"/>
      <c r="FR72" s="23"/>
      <c r="FS72" s="23"/>
      <c r="FT72" s="23"/>
      <c r="FU72" s="3"/>
      <c r="FV72" s="22"/>
      <c r="FW72" s="11"/>
      <c r="FX72" s="23"/>
      <c r="FY72" s="108"/>
      <c r="FZ72" s="23"/>
      <c r="GA72" s="23"/>
      <c r="GB72" s="23"/>
      <c r="GC72" s="23"/>
      <c r="GD72" s="23"/>
      <c r="GE72" s="23"/>
      <c r="GF72" s="3"/>
      <c r="GG72" s="22"/>
      <c r="GH72" s="11"/>
      <c r="GI72" s="23"/>
      <c r="GJ72" s="108"/>
      <c r="GK72" s="23"/>
      <c r="GL72" s="23"/>
      <c r="GM72" s="23"/>
      <c r="GN72" s="23"/>
      <c r="GO72" s="23"/>
      <c r="GP72" s="23"/>
      <c r="GQ72" s="3"/>
      <c r="GR72" s="22"/>
      <c r="GS72" s="11"/>
      <c r="GT72" s="23"/>
      <c r="GU72" s="108"/>
      <c r="GV72" s="23"/>
      <c r="GW72" s="23"/>
      <c r="GX72" s="23"/>
      <c r="GY72" s="23"/>
      <c r="GZ72" s="23"/>
      <c r="HA72" s="23"/>
      <c r="HB72" s="3"/>
      <c r="HC72" s="22"/>
      <c r="HD72" s="11"/>
      <c r="HE72" s="23"/>
      <c r="HF72" s="108"/>
      <c r="HG72" s="23"/>
      <c r="HH72" s="23"/>
      <c r="HI72" s="23"/>
      <c r="HJ72" s="23"/>
      <c r="HK72" s="23"/>
      <c r="HL72" s="23"/>
      <c r="HM72" s="3"/>
      <c r="HN72" s="22"/>
      <c r="HO72" s="11"/>
      <c r="HP72" s="23"/>
      <c r="HQ72" s="108"/>
      <c r="HR72" s="23"/>
      <c r="HS72" s="23"/>
      <c r="HT72" s="23"/>
      <c r="HU72" s="23"/>
      <c r="HV72" s="23"/>
      <c r="HW72" s="23"/>
      <c r="HX72" s="3"/>
      <c r="HY72" s="22"/>
      <c r="HZ72" s="11"/>
      <c r="IA72" s="23"/>
      <c r="IB72" s="108"/>
      <c r="IC72" s="23"/>
      <c r="ID72" s="23"/>
      <c r="IE72" s="23"/>
      <c r="IF72" s="23"/>
      <c r="IG72" s="23"/>
      <c r="IH72" s="23"/>
      <c r="II72" s="3"/>
      <c r="IJ72" s="22"/>
      <c r="IK72" s="11"/>
      <c r="IL72" s="23"/>
      <c r="IM72" s="108"/>
      <c r="IN72" s="23"/>
      <c r="IO72" s="23"/>
      <c r="IP72" s="23"/>
      <c r="IQ72" s="23"/>
      <c r="IR72" s="23"/>
      <c r="IS72" s="23"/>
      <c r="IT72" s="3"/>
      <c r="IU72" s="22"/>
      <c r="IV72" s="11"/>
      <c r="IW72" s="23"/>
    </row>
    <row r="73" spans="1:257" ht="22.5" customHeight="1" x14ac:dyDescent="0.25">
      <c r="A73" s="22">
        <v>43907</v>
      </c>
      <c r="B73" s="11" t="s">
        <v>186</v>
      </c>
      <c r="C73" s="410"/>
      <c r="D73" s="2047"/>
      <c r="E73" s="410"/>
      <c r="F73" s="410"/>
      <c r="G73" s="410"/>
      <c r="H73" s="410">
        <v>4950</v>
      </c>
      <c r="I73" s="410">
        <v>86</v>
      </c>
      <c r="J73" s="410"/>
      <c r="K73" s="2471"/>
      <c r="L73" s="3" t="s">
        <v>40</v>
      </c>
      <c r="M73" s="22"/>
      <c r="N73" s="11"/>
      <c r="O73" s="23"/>
      <c r="P73" s="108"/>
      <c r="Q73" s="23"/>
      <c r="R73" s="23"/>
      <c r="S73" s="23"/>
      <c r="T73" s="23"/>
      <c r="U73" s="23"/>
      <c r="V73" s="23"/>
      <c r="W73" s="3"/>
      <c r="X73" s="22"/>
      <c r="Y73" s="11"/>
      <c r="Z73" s="23"/>
      <c r="AA73" s="108"/>
      <c r="AB73" s="23"/>
      <c r="AC73" s="23"/>
      <c r="AD73" s="23"/>
      <c r="AE73" s="23"/>
      <c r="AF73" s="23"/>
      <c r="AG73" s="23"/>
      <c r="AH73" s="3"/>
      <c r="AI73" s="22"/>
      <c r="AJ73" s="11"/>
      <c r="AK73" s="23"/>
      <c r="AL73" s="108"/>
      <c r="AM73" s="23"/>
      <c r="AN73" s="23"/>
      <c r="AO73" s="23"/>
      <c r="AP73" s="23"/>
      <c r="AQ73" s="23"/>
      <c r="AR73" s="23"/>
      <c r="AS73" s="3"/>
      <c r="AT73" s="22"/>
      <c r="AU73" s="11"/>
      <c r="AV73" s="23"/>
      <c r="AW73" s="108"/>
      <c r="AX73" s="23"/>
      <c r="AY73" s="23"/>
      <c r="AZ73" s="23"/>
      <c r="BA73" s="23"/>
      <c r="BB73" s="23"/>
      <c r="BC73" s="23"/>
      <c r="BD73" s="3"/>
      <c r="BE73" s="22"/>
      <c r="BF73" s="11"/>
      <c r="BG73" s="23"/>
      <c r="BH73" s="108"/>
      <c r="BI73" s="23"/>
      <c r="BJ73" s="23"/>
      <c r="BK73" s="23"/>
      <c r="BL73" s="23"/>
      <c r="BM73" s="23"/>
      <c r="BN73" s="23"/>
      <c r="BO73" s="3"/>
      <c r="BP73" s="22"/>
      <c r="BQ73" s="11"/>
      <c r="BR73" s="23"/>
      <c r="BS73" s="108"/>
      <c r="BT73" s="23"/>
      <c r="BU73" s="23"/>
      <c r="BV73" s="23"/>
      <c r="BW73" s="23"/>
      <c r="BX73" s="23"/>
      <c r="BY73" s="23"/>
      <c r="BZ73" s="3"/>
      <c r="CA73" s="22"/>
      <c r="CB73" s="11"/>
      <c r="CC73" s="23"/>
      <c r="CD73" s="108"/>
      <c r="CE73" s="23"/>
      <c r="CF73" s="23"/>
      <c r="CG73" s="23"/>
      <c r="CH73" s="23"/>
      <c r="CI73" s="23"/>
      <c r="CJ73" s="23"/>
      <c r="CK73" s="3"/>
      <c r="CL73" s="22"/>
      <c r="CM73" s="11"/>
      <c r="CN73" s="23"/>
      <c r="CO73" s="108"/>
      <c r="CP73" s="23"/>
      <c r="CQ73" s="23"/>
      <c r="CR73" s="23"/>
      <c r="CS73" s="23"/>
      <c r="CT73" s="23"/>
      <c r="CU73" s="23"/>
      <c r="CV73" s="3"/>
      <c r="CW73" s="22"/>
      <c r="CX73" s="11"/>
      <c r="CY73" s="23"/>
      <c r="CZ73" s="108"/>
      <c r="DA73" s="23"/>
      <c r="DB73" s="23"/>
      <c r="DC73" s="23"/>
      <c r="DD73" s="23"/>
      <c r="DE73" s="23"/>
      <c r="DF73" s="23"/>
      <c r="DG73" s="3"/>
      <c r="DH73" s="22"/>
      <c r="DI73" s="11"/>
      <c r="DJ73" s="23"/>
      <c r="DK73" s="108"/>
      <c r="DL73" s="23"/>
      <c r="DM73" s="23"/>
      <c r="DN73" s="23"/>
      <c r="DO73" s="23"/>
      <c r="DP73" s="23"/>
      <c r="DQ73" s="23"/>
      <c r="DR73" s="3"/>
      <c r="DS73" s="22"/>
      <c r="DT73" s="11"/>
      <c r="DU73" s="23"/>
      <c r="DV73" s="108"/>
      <c r="DW73" s="23"/>
      <c r="DX73" s="23"/>
      <c r="DY73" s="23"/>
      <c r="DZ73" s="23"/>
      <c r="EA73" s="23"/>
      <c r="EB73" s="23"/>
      <c r="EC73" s="3"/>
      <c r="ED73" s="22"/>
      <c r="EE73" s="11"/>
      <c r="EF73" s="23"/>
      <c r="EG73" s="108"/>
      <c r="EH73" s="23"/>
      <c r="EI73" s="23"/>
      <c r="EJ73" s="23"/>
      <c r="EK73" s="23"/>
      <c r="EL73" s="23"/>
      <c r="EM73" s="23"/>
      <c r="EN73" s="3"/>
      <c r="EO73" s="22"/>
      <c r="EP73" s="11"/>
      <c r="EQ73" s="23"/>
      <c r="ER73" s="108"/>
      <c r="ES73" s="23"/>
      <c r="ET73" s="23"/>
      <c r="EU73" s="23"/>
      <c r="EV73" s="23"/>
      <c r="EW73" s="23"/>
      <c r="EX73" s="23"/>
      <c r="EY73" s="3"/>
      <c r="EZ73" s="22"/>
      <c r="FA73" s="11"/>
      <c r="FB73" s="23"/>
      <c r="FC73" s="108"/>
      <c r="FD73" s="23"/>
      <c r="FE73" s="23"/>
      <c r="FF73" s="23"/>
      <c r="FG73" s="23"/>
      <c r="FH73" s="23"/>
      <c r="FI73" s="23"/>
      <c r="FJ73" s="3"/>
      <c r="FK73" s="22"/>
      <c r="FL73" s="11"/>
      <c r="FM73" s="23"/>
      <c r="FN73" s="108"/>
      <c r="FO73" s="23"/>
      <c r="FP73" s="23"/>
      <c r="FQ73" s="23"/>
      <c r="FR73" s="23"/>
      <c r="FS73" s="23"/>
      <c r="FT73" s="23"/>
      <c r="FU73" s="3"/>
      <c r="FV73" s="22"/>
      <c r="FW73" s="11"/>
      <c r="FX73" s="23"/>
      <c r="FY73" s="108"/>
      <c r="FZ73" s="23"/>
      <c r="GA73" s="23"/>
      <c r="GB73" s="23"/>
      <c r="GC73" s="23"/>
      <c r="GD73" s="23"/>
      <c r="GE73" s="23"/>
      <c r="GF73" s="3"/>
      <c r="GG73" s="22"/>
      <c r="GH73" s="11"/>
      <c r="GI73" s="23"/>
      <c r="GJ73" s="108"/>
      <c r="GK73" s="23"/>
      <c r="GL73" s="23"/>
      <c r="GM73" s="23"/>
      <c r="GN73" s="23"/>
      <c r="GO73" s="23"/>
      <c r="GP73" s="23"/>
      <c r="GQ73" s="3"/>
      <c r="GR73" s="22"/>
      <c r="GS73" s="11"/>
      <c r="GT73" s="23"/>
      <c r="GU73" s="108"/>
      <c r="GV73" s="23"/>
      <c r="GW73" s="23"/>
      <c r="GX73" s="23"/>
      <c r="GY73" s="23"/>
      <c r="GZ73" s="23"/>
      <c r="HA73" s="23"/>
      <c r="HB73" s="3"/>
      <c r="HC73" s="22"/>
      <c r="HD73" s="11"/>
      <c r="HE73" s="23"/>
      <c r="HF73" s="108"/>
      <c r="HG73" s="23"/>
      <c r="HH73" s="23"/>
      <c r="HI73" s="23"/>
      <c r="HJ73" s="23"/>
      <c r="HK73" s="23"/>
      <c r="HL73" s="23"/>
      <c r="HM73" s="3"/>
      <c r="HN73" s="22"/>
      <c r="HO73" s="11"/>
      <c r="HP73" s="23"/>
      <c r="HQ73" s="108"/>
      <c r="HR73" s="23"/>
      <c r="HS73" s="23"/>
      <c r="HT73" s="23"/>
      <c r="HU73" s="23"/>
      <c r="HV73" s="23"/>
      <c r="HW73" s="23"/>
      <c r="HX73" s="3"/>
      <c r="HY73" s="22"/>
      <c r="HZ73" s="11"/>
      <c r="IA73" s="23"/>
      <c r="IB73" s="108"/>
      <c r="IC73" s="23"/>
      <c r="ID73" s="23"/>
      <c r="IE73" s="23"/>
      <c r="IF73" s="23"/>
      <c r="IG73" s="23"/>
      <c r="IH73" s="23"/>
      <c r="II73" s="3"/>
      <c r="IJ73" s="22"/>
      <c r="IK73" s="11"/>
      <c r="IL73" s="23"/>
      <c r="IM73" s="108"/>
      <c r="IN73" s="23"/>
      <c r="IO73" s="23"/>
      <c r="IP73" s="23"/>
      <c r="IQ73" s="23"/>
      <c r="IR73" s="23"/>
      <c r="IS73" s="23"/>
      <c r="IT73" s="3"/>
      <c r="IU73" s="22"/>
      <c r="IV73" s="11"/>
      <c r="IW73" s="23"/>
    </row>
    <row r="74" spans="1:257" ht="22.5" customHeight="1" x14ac:dyDescent="0.25">
      <c r="A74" s="2410">
        <v>43920</v>
      </c>
      <c r="B74" s="2306" t="s">
        <v>4</v>
      </c>
      <c r="C74" s="2311"/>
      <c r="D74" s="2307"/>
      <c r="E74" s="2311">
        <v>55</v>
      </c>
      <c r="F74" s="2311"/>
      <c r="G74" s="2311"/>
      <c r="H74" s="2311"/>
      <c r="I74" s="2311"/>
      <c r="J74" s="2311"/>
      <c r="K74" s="2602"/>
      <c r="L74" s="2308"/>
      <c r="M74" s="22"/>
      <c r="N74" s="11"/>
      <c r="O74" s="23"/>
      <c r="P74" s="108"/>
      <c r="Q74" s="23"/>
      <c r="R74" s="23"/>
      <c r="S74" s="23"/>
      <c r="T74" s="23"/>
      <c r="U74" s="23"/>
      <c r="V74" s="23"/>
      <c r="W74" s="3"/>
      <c r="X74" s="22"/>
      <c r="Y74" s="11"/>
      <c r="Z74" s="23"/>
      <c r="AA74" s="108"/>
      <c r="AB74" s="23"/>
      <c r="AC74" s="23"/>
      <c r="AD74" s="23"/>
      <c r="AE74" s="23"/>
      <c r="AF74" s="23"/>
      <c r="AG74" s="23"/>
      <c r="AH74" s="3"/>
      <c r="AI74" s="22"/>
      <c r="AJ74" s="11"/>
      <c r="AK74" s="23"/>
      <c r="AL74" s="108"/>
      <c r="AM74" s="23"/>
      <c r="AN74" s="23"/>
      <c r="AO74" s="23"/>
      <c r="AP74" s="23"/>
      <c r="AQ74" s="23"/>
      <c r="AR74" s="23"/>
      <c r="AS74" s="3"/>
      <c r="AT74" s="22"/>
      <c r="AU74" s="11"/>
      <c r="AV74" s="23"/>
      <c r="AW74" s="108"/>
      <c r="AX74" s="23"/>
      <c r="AY74" s="23"/>
      <c r="AZ74" s="23"/>
      <c r="BA74" s="23"/>
      <c r="BB74" s="23"/>
      <c r="BC74" s="23"/>
      <c r="BD74" s="3"/>
      <c r="BE74" s="22"/>
      <c r="BF74" s="11"/>
      <c r="BG74" s="23"/>
      <c r="BH74" s="108"/>
      <c r="BI74" s="23"/>
      <c r="BJ74" s="23"/>
      <c r="BK74" s="23"/>
      <c r="BL74" s="23"/>
      <c r="BM74" s="23"/>
      <c r="BN74" s="23"/>
      <c r="BO74" s="3"/>
      <c r="BP74" s="22"/>
      <c r="BQ74" s="11"/>
      <c r="BR74" s="23"/>
      <c r="BS74" s="108"/>
      <c r="BT74" s="23"/>
      <c r="BU74" s="23"/>
      <c r="BV74" s="23"/>
      <c r="BW74" s="23"/>
      <c r="BX74" s="23"/>
      <c r="BY74" s="23"/>
      <c r="BZ74" s="3"/>
      <c r="CA74" s="22"/>
      <c r="CB74" s="11"/>
      <c r="CC74" s="23"/>
      <c r="CD74" s="108"/>
      <c r="CE74" s="23"/>
      <c r="CF74" s="23"/>
      <c r="CG74" s="23"/>
      <c r="CH74" s="23"/>
      <c r="CI74" s="23"/>
      <c r="CJ74" s="23"/>
      <c r="CK74" s="3"/>
      <c r="CL74" s="22"/>
      <c r="CM74" s="11"/>
      <c r="CN74" s="23"/>
      <c r="CO74" s="108"/>
      <c r="CP74" s="23"/>
      <c r="CQ74" s="23"/>
      <c r="CR74" s="23"/>
      <c r="CS74" s="23"/>
      <c r="CT74" s="23"/>
      <c r="CU74" s="23"/>
      <c r="CV74" s="3"/>
      <c r="CW74" s="22"/>
      <c r="CX74" s="11"/>
      <c r="CY74" s="23"/>
      <c r="CZ74" s="108"/>
      <c r="DA74" s="23"/>
      <c r="DB74" s="23"/>
      <c r="DC74" s="23"/>
      <c r="DD74" s="23"/>
      <c r="DE74" s="23"/>
      <c r="DF74" s="23"/>
      <c r="DG74" s="3"/>
      <c r="DH74" s="22"/>
      <c r="DI74" s="11"/>
      <c r="DJ74" s="23"/>
      <c r="DK74" s="108"/>
      <c r="DL74" s="23"/>
      <c r="DM74" s="23"/>
      <c r="DN74" s="23"/>
      <c r="DO74" s="23"/>
      <c r="DP74" s="23"/>
      <c r="DQ74" s="23"/>
      <c r="DR74" s="3"/>
      <c r="DS74" s="22"/>
      <c r="DT74" s="11"/>
      <c r="DU74" s="23"/>
      <c r="DV74" s="108"/>
      <c r="DW74" s="23"/>
      <c r="DX74" s="23"/>
      <c r="DY74" s="23"/>
      <c r="DZ74" s="23"/>
      <c r="EA74" s="23"/>
      <c r="EB74" s="23"/>
      <c r="EC74" s="3"/>
      <c r="ED74" s="22"/>
      <c r="EE74" s="11"/>
      <c r="EF74" s="23"/>
      <c r="EG74" s="108"/>
      <c r="EH74" s="23"/>
      <c r="EI74" s="23"/>
      <c r="EJ74" s="23"/>
      <c r="EK74" s="23"/>
      <c r="EL74" s="23"/>
      <c r="EM74" s="23"/>
      <c r="EN74" s="3"/>
      <c r="EO74" s="22"/>
      <c r="EP74" s="11"/>
      <c r="EQ74" s="23"/>
      <c r="ER74" s="108"/>
      <c r="ES74" s="23"/>
      <c r="ET74" s="23"/>
      <c r="EU74" s="23"/>
      <c r="EV74" s="23"/>
      <c r="EW74" s="23"/>
      <c r="EX74" s="23"/>
      <c r="EY74" s="3"/>
      <c r="EZ74" s="22"/>
      <c r="FA74" s="11"/>
      <c r="FB74" s="23"/>
      <c r="FC74" s="108"/>
      <c r="FD74" s="23"/>
      <c r="FE74" s="23"/>
      <c r="FF74" s="23"/>
      <c r="FG74" s="23"/>
      <c r="FH74" s="23"/>
      <c r="FI74" s="23"/>
      <c r="FJ74" s="3"/>
      <c r="FK74" s="22"/>
      <c r="FL74" s="11"/>
      <c r="FM74" s="23"/>
      <c r="FN74" s="108"/>
      <c r="FO74" s="23"/>
      <c r="FP74" s="23"/>
      <c r="FQ74" s="23"/>
      <c r="FR74" s="23"/>
      <c r="FS74" s="23"/>
      <c r="FT74" s="23"/>
      <c r="FU74" s="3"/>
      <c r="FV74" s="22"/>
      <c r="FW74" s="11"/>
      <c r="FX74" s="23"/>
      <c r="FY74" s="108"/>
      <c r="FZ74" s="23"/>
      <c r="GA74" s="23"/>
      <c r="GB74" s="23"/>
      <c r="GC74" s="23"/>
      <c r="GD74" s="23"/>
      <c r="GE74" s="23"/>
      <c r="GF74" s="3"/>
      <c r="GG74" s="22"/>
      <c r="GH74" s="11"/>
      <c r="GI74" s="23"/>
      <c r="GJ74" s="108"/>
      <c r="GK74" s="23"/>
      <c r="GL74" s="23"/>
      <c r="GM74" s="23"/>
      <c r="GN74" s="23"/>
      <c r="GO74" s="23"/>
      <c r="GP74" s="23"/>
      <c r="GQ74" s="3"/>
      <c r="GR74" s="22"/>
      <c r="GS74" s="11"/>
      <c r="GT74" s="23"/>
      <c r="GU74" s="108"/>
      <c r="GV74" s="23"/>
      <c r="GW74" s="23"/>
      <c r="GX74" s="23"/>
      <c r="GY74" s="23"/>
      <c r="GZ74" s="23"/>
      <c r="HA74" s="23"/>
      <c r="HB74" s="3"/>
      <c r="HC74" s="22"/>
      <c r="HD74" s="11"/>
      <c r="HE74" s="23"/>
      <c r="HF74" s="108"/>
      <c r="HG74" s="23"/>
      <c r="HH74" s="23"/>
      <c r="HI74" s="23"/>
      <c r="HJ74" s="23"/>
      <c r="HK74" s="23"/>
      <c r="HL74" s="23"/>
      <c r="HM74" s="3"/>
      <c r="HN74" s="22"/>
      <c r="HO74" s="11"/>
      <c r="HP74" s="23"/>
      <c r="HQ74" s="108"/>
      <c r="HR74" s="23"/>
      <c r="HS74" s="23"/>
      <c r="HT74" s="23"/>
      <c r="HU74" s="23"/>
      <c r="HV74" s="23"/>
      <c r="HW74" s="23"/>
      <c r="HX74" s="3"/>
      <c r="HY74" s="22"/>
      <c r="HZ74" s="11"/>
      <c r="IA74" s="23"/>
      <c r="IB74" s="108"/>
      <c r="IC74" s="23"/>
      <c r="ID74" s="23"/>
      <c r="IE74" s="23"/>
      <c r="IF74" s="23"/>
      <c r="IG74" s="23"/>
      <c r="IH74" s="23"/>
      <c r="II74" s="3"/>
      <c r="IJ74" s="22"/>
      <c r="IK74" s="11"/>
      <c r="IL74" s="23"/>
      <c r="IM74" s="108"/>
      <c r="IN74" s="23"/>
      <c r="IO74" s="23"/>
      <c r="IP74" s="23"/>
      <c r="IQ74" s="23"/>
      <c r="IR74" s="23"/>
      <c r="IS74" s="23"/>
      <c r="IT74" s="3"/>
      <c r="IU74" s="22"/>
      <c r="IV74" s="11"/>
      <c r="IW74" s="23"/>
    </row>
    <row r="75" spans="1:257" ht="51" customHeight="1" x14ac:dyDescent="0.25">
      <c r="A75" s="22">
        <v>43946</v>
      </c>
      <c r="B75" s="11" t="s">
        <v>14</v>
      </c>
      <c r="C75" s="3614" t="s">
        <v>3612</v>
      </c>
      <c r="D75" s="3733"/>
      <c r="E75" s="3733"/>
      <c r="F75" s="3733"/>
      <c r="G75" s="3733"/>
      <c r="H75" s="3733"/>
      <c r="I75" s="3733"/>
      <c r="J75" s="3615"/>
      <c r="K75" s="2563"/>
      <c r="L75" s="32" t="s">
        <v>3157</v>
      </c>
      <c r="M75" s="22"/>
      <c r="N75" s="11"/>
      <c r="O75" s="23"/>
      <c r="P75" s="108"/>
      <c r="Q75" s="23"/>
      <c r="R75" s="23"/>
      <c r="S75" s="23"/>
      <c r="T75" s="23"/>
      <c r="U75" s="23"/>
      <c r="V75" s="23"/>
      <c r="W75" s="3"/>
      <c r="X75" s="22"/>
      <c r="Y75" s="11"/>
      <c r="Z75" s="23"/>
      <c r="AA75" s="108"/>
      <c r="AB75" s="23"/>
      <c r="AC75" s="23"/>
      <c r="AD75" s="23"/>
      <c r="AE75" s="23"/>
      <c r="AF75" s="23"/>
      <c r="AG75" s="23"/>
      <c r="AH75" s="3"/>
      <c r="AI75" s="22"/>
      <c r="AJ75" s="11"/>
      <c r="AK75" s="23"/>
      <c r="AL75" s="108"/>
      <c r="AM75" s="23"/>
      <c r="AN75" s="23"/>
      <c r="AO75" s="23"/>
      <c r="AP75" s="23"/>
      <c r="AQ75" s="23"/>
      <c r="AR75" s="23"/>
      <c r="AS75" s="3"/>
      <c r="AT75" s="22"/>
      <c r="AU75" s="11"/>
      <c r="AV75" s="23"/>
      <c r="AW75" s="108"/>
      <c r="AX75" s="23"/>
      <c r="AY75" s="23"/>
      <c r="AZ75" s="23"/>
      <c r="BA75" s="23"/>
      <c r="BB75" s="23"/>
      <c r="BC75" s="23"/>
      <c r="BD75" s="3"/>
      <c r="BE75" s="22"/>
      <c r="BF75" s="11"/>
      <c r="BG75" s="23"/>
      <c r="BH75" s="108"/>
      <c r="BI75" s="23"/>
      <c r="BJ75" s="23"/>
      <c r="BK75" s="23"/>
      <c r="BL75" s="23"/>
      <c r="BM75" s="23"/>
      <c r="BN75" s="23"/>
      <c r="BO75" s="3"/>
      <c r="BP75" s="22"/>
      <c r="BQ75" s="11"/>
      <c r="BR75" s="23"/>
      <c r="BS75" s="108"/>
      <c r="BT75" s="23"/>
      <c r="BU75" s="23"/>
      <c r="BV75" s="23"/>
      <c r="BW75" s="23"/>
      <c r="BX75" s="23"/>
      <c r="BY75" s="23"/>
      <c r="BZ75" s="3"/>
      <c r="CA75" s="22"/>
      <c r="CB75" s="11"/>
      <c r="CC75" s="23"/>
      <c r="CD75" s="108"/>
      <c r="CE75" s="23"/>
      <c r="CF75" s="23"/>
      <c r="CG75" s="23"/>
      <c r="CH75" s="23"/>
      <c r="CI75" s="23"/>
      <c r="CJ75" s="23"/>
      <c r="CK75" s="3"/>
      <c r="CL75" s="22"/>
      <c r="CM75" s="11"/>
      <c r="CN75" s="23"/>
      <c r="CO75" s="108"/>
      <c r="CP75" s="23"/>
      <c r="CQ75" s="23"/>
      <c r="CR75" s="23"/>
      <c r="CS75" s="23"/>
      <c r="CT75" s="23"/>
      <c r="CU75" s="23"/>
      <c r="CV75" s="3"/>
      <c r="CW75" s="22"/>
      <c r="CX75" s="11"/>
      <c r="CY75" s="23"/>
      <c r="CZ75" s="108"/>
      <c r="DA75" s="23"/>
      <c r="DB75" s="23"/>
      <c r="DC75" s="23"/>
      <c r="DD75" s="23"/>
      <c r="DE75" s="23"/>
      <c r="DF75" s="23"/>
      <c r="DG75" s="3"/>
      <c r="DH75" s="22"/>
      <c r="DI75" s="11"/>
      <c r="DJ75" s="23"/>
      <c r="DK75" s="108"/>
      <c r="DL75" s="23"/>
      <c r="DM75" s="23"/>
      <c r="DN75" s="23"/>
      <c r="DO75" s="23"/>
      <c r="DP75" s="23"/>
      <c r="DQ75" s="23"/>
      <c r="DR75" s="3"/>
      <c r="DS75" s="22"/>
      <c r="DT75" s="11"/>
      <c r="DU75" s="23"/>
      <c r="DV75" s="108"/>
      <c r="DW75" s="23"/>
      <c r="DX75" s="23"/>
      <c r="DY75" s="23"/>
      <c r="DZ75" s="23"/>
      <c r="EA75" s="23"/>
      <c r="EB75" s="23"/>
      <c r="EC75" s="3"/>
      <c r="ED75" s="22"/>
      <c r="EE75" s="11"/>
      <c r="EF75" s="23"/>
      <c r="EG75" s="108"/>
      <c r="EH75" s="23"/>
      <c r="EI75" s="23"/>
      <c r="EJ75" s="23"/>
      <c r="EK75" s="23"/>
      <c r="EL75" s="23"/>
      <c r="EM75" s="23"/>
      <c r="EN75" s="3"/>
      <c r="EO75" s="22"/>
      <c r="EP75" s="11"/>
      <c r="EQ75" s="23"/>
      <c r="ER75" s="108"/>
      <c r="ES75" s="23"/>
      <c r="ET75" s="23"/>
      <c r="EU75" s="23"/>
      <c r="EV75" s="23"/>
      <c r="EW75" s="23"/>
      <c r="EX75" s="23"/>
      <c r="EY75" s="3"/>
      <c r="EZ75" s="22"/>
      <c r="FA75" s="11"/>
      <c r="FB75" s="23"/>
      <c r="FC75" s="108"/>
      <c r="FD75" s="23"/>
      <c r="FE75" s="23"/>
      <c r="FF75" s="23"/>
      <c r="FG75" s="23"/>
      <c r="FH75" s="23"/>
      <c r="FI75" s="23"/>
      <c r="FJ75" s="3"/>
      <c r="FK75" s="22"/>
      <c r="FL75" s="11"/>
      <c r="FM75" s="23"/>
      <c r="FN75" s="108"/>
      <c r="FO75" s="23"/>
      <c r="FP75" s="23"/>
      <c r="FQ75" s="23"/>
      <c r="FR75" s="23"/>
      <c r="FS75" s="23"/>
      <c r="FT75" s="23"/>
      <c r="FU75" s="3"/>
      <c r="FV75" s="22"/>
      <c r="FW75" s="11"/>
      <c r="FX75" s="23"/>
      <c r="FY75" s="108"/>
      <c r="FZ75" s="23"/>
      <c r="GA75" s="23"/>
      <c r="GB75" s="23"/>
      <c r="GC75" s="23"/>
      <c r="GD75" s="23"/>
      <c r="GE75" s="23"/>
      <c r="GF75" s="3"/>
      <c r="GG75" s="22"/>
      <c r="GH75" s="11"/>
      <c r="GI75" s="23"/>
      <c r="GJ75" s="108"/>
      <c r="GK75" s="23"/>
      <c r="GL75" s="23"/>
      <c r="GM75" s="23"/>
      <c r="GN75" s="23"/>
      <c r="GO75" s="23"/>
      <c r="GP75" s="23"/>
      <c r="GQ75" s="3"/>
      <c r="GR75" s="22"/>
      <c r="GS75" s="11"/>
      <c r="GT75" s="23"/>
      <c r="GU75" s="108"/>
      <c r="GV75" s="23"/>
      <c r="GW75" s="23"/>
      <c r="GX75" s="23"/>
      <c r="GY75" s="23"/>
      <c r="GZ75" s="23"/>
      <c r="HA75" s="23"/>
      <c r="HB75" s="3"/>
      <c r="HC75" s="22"/>
      <c r="HD75" s="11"/>
      <c r="HE75" s="23"/>
      <c r="HF75" s="108"/>
      <c r="HG75" s="23"/>
      <c r="HH75" s="23"/>
      <c r="HI75" s="23"/>
      <c r="HJ75" s="23"/>
      <c r="HK75" s="23"/>
      <c r="HL75" s="23"/>
      <c r="HM75" s="3"/>
      <c r="HN75" s="22"/>
      <c r="HO75" s="11"/>
      <c r="HP75" s="23"/>
      <c r="HQ75" s="108"/>
      <c r="HR75" s="23"/>
      <c r="HS75" s="23"/>
      <c r="HT75" s="23"/>
      <c r="HU75" s="23"/>
      <c r="HV75" s="23"/>
      <c r="HW75" s="23"/>
      <c r="HX75" s="3"/>
      <c r="HY75" s="22"/>
      <c r="HZ75" s="11"/>
      <c r="IA75" s="23"/>
      <c r="IB75" s="108"/>
      <c r="IC75" s="23"/>
      <c r="ID75" s="23"/>
      <c r="IE75" s="23"/>
      <c r="IF75" s="23"/>
      <c r="IG75" s="23"/>
      <c r="IH75" s="23"/>
      <c r="II75" s="3"/>
      <c r="IJ75" s="22"/>
      <c r="IK75" s="11"/>
      <c r="IL75" s="23"/>
      <c r="IM75" s="108"/>
      <c r="IN75" s="23"/>
      <c r="IO75" s="23"/>
      <c r="IP75" s="23"/>
      <c r="IQ75" s="23"/>
      <c r="IR75" s="23"/>
      <c r="IS75" s="23"/>
      <c r="IT75" s="3"/>
      <c r="IU75" s="22"/>
      <c r="IV75" s="11"/>
      <c r="IW75" s="23"/>
    </row>
    <row r="76" spans="1:257" ht="22.5" customHeight="1" x14ac:dyDescent="0.25">
      <c r="A76" s="2410">
        <v>43951</v>
      </c>
      <c r="B76" s="2306" t="s">
        <v>4</v>
      </c>
      <c r="C76" s="2311"/>
      <c r="D76" s="2307"/>
      <c r="E76" s="2311">
        <v>55</v>
      </c>
      <c r="F76" s="2311"/>
      <c r="G76" s="2311"/>
      <c r="H76" s="2311"/>
      <c r="I76" s="2311"/>
      <c r="J76" s="2311"/>
      <c r="K76" s="2602"/>
      <c r="L76" s="2308"/>
      <c r="M76" s="22"/>
      <c r="N76" s="11"/>
      <c r="O76" s="23"/>
      <c r="P76" s="108"/>
      <c r="Q76" s="23"/>
      <c r="R76" s="23"/>
      <c r="S76" s="23"/>
      <c r="T76" s="23"/>
      <c r="U76" s="23"/>
      <c r="V76" s="23"/>
      <c r="W76" s="3"/>
      <c r="X76" s="22"/>
      <c r="Y76" s="11"/>
      <c r="Z76" s="23"/>
      <c r="AA76" s="108"/>
      <c r="AB76" s="23"/>
      <c r="AC76" s="23"/>
      <c r="AD76" s="23"/>
      <c r="AE76" s="23"/>
      <c r="AF76" s="23"/>
      <c r="AG76" s="23"/>
      <c r="AH76" s="3"/>
      <c r="AI76" s="22"/>
      <c r="AJ76" s="11"/>
      <c r="AK76" s="23"/>
      <c r="AL76" s="108"/>
      <c r="AM76" s="23"/>
      <c r="AN76" s="23"/>
      <c r="AO76" s="23"/>
      <c r="AP76" s="23"/>
      <c r="AQ76" s="23"/>
      <c r="AR76" s="23"/>
      <c r="AS76" s="3"/>
      <c r="AT76" s="22"/>
      <c r="AU76" s="11"/>
      <c r="AV76" s="23"/>
      <c r="AW76" s="108"/>
      <c r="AX76" s="23"/>
      <c r="AY76" s="23"/>
      <c r="AZ76" s="23"/>
      <c r="BA76" s="23"/>
      <c r="BB76" s="23"/>
      <c r="BC76" s="23"/>
      <c r="BD76" s="3"/>
      <c r="BE76" s="22"/>
      <c r="BF76" s="11"/>
      <c r="BG76" s="23"/>
      <c r="BH76" s="108"/>
      <c r="BI76" s="23"/>
      <c r="BJ76" s="23"/>
      <c r="BK76" s="23"/>
      <c r="BL76" s="23"/>
      <c r="BM76" s="23"/>
      <c r="BN76" s="23"/>
      <c r="BO76" s="3"/>
      <c r="BP76" s="22"/>
      <c r="BQ76" s="11"/>
      <c r="BR76" s="23"/>
      <c r="BS76" s="108"/>
      <c r="BT76" s="23"/>
      <c r="BU76" s="23"/>
      <c r="BV76" s="23"/>
      <c r="BW76" s="23"/>
      <c r="BX76" s="23"/>
      <c r="BY76" s="23"/>
      <c r="BZ76" s="3"/>
      <c r="CA76" s="22"/>
      <c r="CB76" s="11"/>
      <c r="CC76" s="23"/>
      <c r="CD76" s="108"/>
      <c r="CE76" s="23"/>
      <c r="CF76" s="23"/>
      <c r="CG76" s="23"/>
      <c r="CH76" s="23"/>
      <c r="CI76" s="23"/>
      <c r="CJ76" s="23"/>
      <c r="CK76" s="3"/>
      <c r="CL76" s="22"/>
      <c r="CM76" s="11"/>
      <c r="CN76" s="23"/>
      <c r="CO76" s="108"/>
      <c r="CP76" s="23"/>
      <c r="CQ76" s="23"/>
      <c r="CR76" s="23"/>
      <c r="CS76" s="23"/>
      <c r="CT76" s="23"/>
      <c r="CU76" s="23"/>
      <c r="CV76" s="3"/>
      <c r="CW76" s="22"/>
      <c r="CX76" s="11"/>
      <c r="CY76" s="23"/>
      <c r="CZ76" s="108"/>
      <c r="DA76" s="23"/>
      <c r="DB76" s="23"/>
      <c r="DC76" s="23"/>
      <c r="DD76" s="23"/>
      <c r="DE76" s="23"/>
      <c r="DF76" s="23"/>
      <c r="DG76" s="3"/>
      <c r="DH76" s="22"/>
      <c r="DI76" s="11"/>
      <c r="DJ76" s="23"/>
      <c r="DK76" s="108"/>
      <c r="DL76" s="23"/>
      <c r="DM76" s="23"/>
      <c r="DN76" s="23"/>
      <c r="DO76" s="23"/>
      <c r="DP76" s="23"/>
      <c r="DQ76" s="23"/>
      <c r="DR76" s="3"/>
      <c r="DS76" s="22"/>
      <c r="DT76" s="11"/>
      <c r="DU76" s="23"/>
      <c r="DV76" s="108"/>
      <c r="DW76" s="23"/>
      <c r="DX76" s="23"/>
      <c r="DY76" s="23"/>
      <c r="DZ76" s="23"/>
      <c r="EA76" s="23"/>
      <c r="EB76" s="23"/>
      <c r="EC76" s="3"/>
      <c r="ED76" s="22"/>
      <c r="EE76" s="11"/>
      <c r="EF76" s="23"/>
      <c r="EG76" s="108"/>
      <c r="EH76" s="23"/>
      <c r="EI76" s="23"/>
      <c r="EJ76" s="23"/>
      <c r="EK76" s="23"/>
      <c r="EL76" s="23"/>
      <c r="EM76" s="23"/>
      <c r="EN76" s="3"/>
      <c r="EO76" s="22"/>
      <c r="EP76" s="11"/>
      <c r="EQ76" s="23"/>
      <c r="ER76" s="108"/>
      <c r="ES76" s="23"/>
      <c r="ET76" s="23"/>
      <c r="EU76" s="23"/>
      <c r="EV76" s="23"/>
      <c r="EW76" s="23"/>
      <c r="EX76" s="23"/>
      <c r="EY76" s="3"/>
      <c r="EZ76" s="22"/>
      <c r="FA76" s="11"/>
      <c r="FB76" s="23"/>
      <c r="FC76" s="108"/>
      <c r="FD76" s="23"/>
      <c r="FE76" s="23"/>
      <c r="FF76" s="23"/>
      <c r="FG76" s="23"/>
      <c r="FH76" s="23"/>
      <c r="FI76" s="23"/>
      <c r="FJ76" s="3"/>
      <c r="FK76" s="22"/>
      <c r="FL76" s="11"/>
      <c r="FM76" s="23"/>
      <c r="FN76" s="108"/>
      <c r="FO76" s="23"/>
      <c r="FP76" s="23"/>
      <c r="FQ76" s="23"/>
      <c r="FR76" s="23"/>
      <c r="FS76" s="23"/>
      <c r="FT76" s="23"/>
      <c r="FU76" s="3"/>
      <c r="FV76" s="22"/>
      <c r="FW76" s="11"/>
      <c r="FX76" s="23"/>
      <c r="FY76" s="108"/>
      <c r="FZ76" s="23"/>
      <c r="GA76" s="23"/>
      <c r="GB76" s="23"/>
      <c r="GC76" s="23"/>
      <c r="GD76" s="23"/>
      <c r="GE76" s="23"/>
      <c r="GF76" s="3"/>
      <c r="GG76" s="22"/>
      <c r="GH76" s="11"/>
      <c r="GI76" s="23"/>
      <c r="GJ76" s="108"/>
      <c r="GK76" s="23"/>
      <c r="GL76" s="23"/>
      <c r="GM76" s="23"/>
      <c r="GN76" s="23"/>
      <c r="GO76" s="23"/>
      <c r="GP76" s="23"/>
      <c r="GQ76" s="3"/>
      <c r="GR76" s="22"/>
      <c r="GS76" s="11"/>
      <c r="GT76" s="23"/>
      <c r="GU76" s="108"/>
      <c r="GV76" s="23"/>
      <c r="GW76" s="23"/>
      <c r="GX76" s="23"/>
      <c r="GY76" s="23"/>
      <c r="GZ76" s="23"/>
      <c r="HA76" s="23"/>
      <c r="HB76" s="3"/>
      <c r="HC76" s="22"/>
      <c r="HD76" s="11"/>
      <c r="HE76" s="23"/>
      <c r="HF76" s="108"/>
      <c r="HG76" s="23"/>
      <c r="HH76" s="23"/>
      <c r="HI76" s="23"/>
      <c r="HJ76" s="23"/>
      <c r="HK76" s="23"/>
      <c r="HL76" s="23"/>
      <c r="HM76" s="3"/>
      <c r="HN76" s="22"/>
      <c r="HO76" s="11"/>
      <c r="HP76" s="23"/>
      <c r="HQ76" s="108"/>
      <c r="HR76" s="23"/>
      <c r="HS76" s="23"/>
      <c r="HT76" s="23"/>
      <c r="HU76" s="23"/>
      <c r="HV76" s="23"/>
      <c r="HW76" s="23"/>
      <c r="HX76" s="3"/>
      <c r="HY76" s="22"/>
      <c r="HZ76" s="11"/>
      <c r="IA76" s="23"/>
      <c r="IB76" s="108"/>
      <c r="IC76" s="23"/>
      <c r="ID76" s="23"/>
      <c r="IE76" s="23"/>
      <c r="IF76" s="23"/>
      <c r="IG76" s="23"/>
      <c r="IH76" s="23"/>
      <c r="II76" s="3"/>
      <c r="IJ76" s="22"/>
      <c r="IK76" s="11"/>
      <c r="IL76" s="23"/>
      <c r="IM76" s="108"/>
      <c r="IN76" s="23"/>
      <c r="IO76" s="23"/>
      <c r="IP76" s="23"/>
      <c r="IQ76" s="23"/>
      <c r="IR76" s="23"/>
      <c r="IS76" s="23"/>
      <c r="IT76" s="3"/>
      <c r="IU76" s="22"/>
      <c r="IV76" s="11"/>
      <c r="IW76" s="23"/>
    </row>
    <row r="77" spans="1:257" ht="22.5" customHeight="1" x14ac:dyDescent="0.25">
      <c r="A77" s="2388">
        <v>43962</v>
      </c>
      <c r="B77" s="2387" t="s">
        <v>12</v>
      </c>
      <c r="C77" s="256">
        <v>62</v>
      </c>
      <c r="D77" s="2389">
        <f>+C77*(100-E77)/100</f>
        <v>27.9</v>
      </c>
      <c r="E77" s="256">
        <v>55</v>
      </c>
      <c r="F77" s="256" t="s">
        <v>159</v>
      </c>
      <c r="G77" s="256">
        <v>90</v>
      </c>
      <c r="H77" s="256"/>
      <c r="I77" s="256"/>
      <c r="J77" s="256"/>
      <c r="K77" s="2550"/>
      <c r="L77" s="38" t="s">
        <v>3754</v>
      </c>
      <c r="M77" s="22"/>
      <c r="N77" s="11"/>
      <c r="O77" s="23"/>
      <c r="P77" s="108"/>
      <c r="Q77" s="23"/>
      <c r="R77" s="23"/>
      <c r="S77" s="23"/>
      <c r="T77" s="23"/>
      <c r="U77" s="23"/>
      <c r="V77" s="23"/>
      <c r="W77" s="3"/>
      <c r="X77" s="22"/>
      <c r="Y77" s="11"/>
      <c r="Z77" s="23"/>
      <c r="AA77" s="108"/>
      <c r="AB77" s="23"/>
      <c r="AC77" s="23"/>
      <c r="AD77" s="23"/>
      <c r="AE77" s="23"/>
      <c r="AF77" s="23"/>
      <c r="AG77" s="23"/>
      <c r="AH77" s="3"/>
      <c r="AI77" s="22"/>
      <c r="AJ77" s="11"/>
      <c r="AK77" s="23"/>
      <c r="AL77" s="108"/>
      <c r="AM77" s="23"/>
      <c r="AN77" s="23"/>
      <c r="AO77" s="23"/>
      <c r="AP77" s="23"/>
      <c r="AQ77" s="23"/>
      <c r="AR77" s="23"/>
      <c r="AS77" s="3"/>
      <c r="AT77" s="22"/>
      <c r="AU77" s="11"/>
      <c r="AV77" s="23"/>
      <c r="AW77" s="108"/>
      <c r="AX77" s="23"/>
      <c r="AY77" s="23"/>
      <c r="AZ77" s="23"/>
      <c r="BA77" s="23"/>
      <c r="BB77" s="23"/>
      <c r="BC77" s="23"/>
      <c r="BD77" s="3"/>
      <c r="BE77" s="22"/>
      <c r="BF77" s="11"/>
      <c r="BG77" s="23"/>
      <c r="BH77" s="108"/>
      <c r="BI77" s="23"/>
      <c r="BJ77" s="23"/>
      <c r="BK77" s="23"/>
      <c r="BL77" s="23"/>
      <c r="BM77" s="23"/>
      <c r="BN77" s="23"/>
      <c r="BO77" s="3"/>
      <c r="BP77" s="22"/>
      <c r="BQ77" s="11"/>
      <c r="BR77" s="23"/>
      <c r="BS77" s="108"/>
      <c r="BT77" s="23"/>
      <c r="BU77" s="23"/>
      <c r="BV77" s="23"/>
      <c r="BW77" s="23"/>
      <c r="BX77" s="23"/>
      <c r="BY77" s="23"/>
      <c r="BZ77" s="3"/>
      <c r="CA77" s="22"/>
      <c r="CB77" s="11"/>
      <c r="CC77" s="23"/>
      <c r="CD77" s="108"/>
      <c r="CE77" s="23"/>
      <c r="CF77" s="23"/>
      <c r="CG77" s="23"/>
      <c r="CH77" s="23"/>
      <c r="CI77" s="23"/>
      <c r="CJ77" s="23"/>
      <c r="CK77" s="3"/>
      <c r="CL77" s="22"/>
      <c r="CM77" s="11"/>
      <c r="CN77" s="23"/>
      <c r="CO77" s="108"/>
      <c r="CP77" s="23"/>
      <c r="CQ77" s="23"/>
      <c r="CR77" s="23"/>
      <c r="CS77" s="23"/>
      <c r="CT77" s="23"/>
      <c r="CU77" s="23"/>
      <c r="CV77" s="3"/>
      <c r="CW77" s="22"/>
      <c r="CX77" s="11"/>
      <c r="CY77" s="23"/>
      <c r="CZ77" s="108"/>
      <c r="DA77" s="23"/>
      <c r="DB77" s="23"/>
      <c r="DC77" s="23"/>
      <c r="DD77" s="23"/>
      <c r="DE77" s="23"/>
      <c r="DF77" s="23"/>
      <c r="DG77" s="3"/>
      <c r="DH77" s="22"/>
      <c r="DI77" s="11"/>
      <c r="DJ77" s="23"/>
      <c r="DK77" s="108"/>
      <c r="DL77" s="23"/>
      <c r="DM77" s="23"/>
      <c r="DN77" s="23"/>
      <c r="DO77" s="23"/>
      <c r="DP77" s="23"/>
      <c r="DQ77" s="23"/>
      <c r="DR77" s="3"/>
      <c r="DS77" s="22"/>
      <c r="DT77" s="11"/>
      <c r="DU77" s="23"/>
      <c r="DV77" s="108"/>
      <c r="DW77" s="23"/>
      <c r="DX77" s="23"/>
      <c r="DY77" s="23"/>
      <c r="DZ77" s="23"/>
      <c r="EA77" s="23"/>
      <c r="EB77" s="23"/>
      <c r="EC77" s="3"/>
      <c r="ED77" s="22"/>
      <c r="EE77" s="11"/>
      <c r="EF77" s="23"/>
      <c r="EG77" s="108"/>
      <c r="EH77" s="23"/>
      <c r="EI77" s="23"/>
      <c r="EJ77" s="23"/>
      <c r="EK77" s="23"/>
      <c r="EL77" s="23"/>
      <c r="EM77" s="23"/>
      <c r="EN77" s="3"/>
      <c r="EO77" s="22"/>
      <c r="EP77" s="11"/>
      <c r="EQ77" s="23"/>
      <c r="ER77" s="108"/>
      <c r="ES77" s="23"/>
      <c r="ET77" s="23"/>
      <c r="EU77" s="23"/>
      <c r="EV77" s="23"/>
      <c r="EW77" s="23"/>
      <c r="EX77" s="23"/>
      <c r="EY77" s="3"/>
      <c r="EZ77" s="22"/>
      <c r="FA77" s="11"/>
      <c r="FB77" s="23"/>
      <c r="FC77" s="108"/>
      <c r="FD77" s="23"/>
      <c r="FE77" s="23"/>
      <c r="FF77" s="23"/>
      <c r="FG77" s="23"/>
      <c r="FH77" s="23"/>
      <c r="FI77" s="23"/>
      <c r="FJ77" s="3"/>
      <c r="FK77" s="22"/>
      <c r="FL77" s="11"/>
      <c r="FM77" s="23"/>
      <c r="FN77" s="108"/>
      <c r="FO77" s="23"/>
      <c r="FP77" s="23"/>
      <c r="FQ77" s="23"/>
      <c r="FR77" s="23"/>
      <c r="FS77" s="23"/>
      <c r="FT77" s="23"/>
      <c r="FU77" s="3"/>
      <c r="FV77" s="22"/>
      <c r="FW77" s="11"/>
      <c r="FX77" s="23"/>
      <c r="FY77" s="108"/>
      <c r="FZ77" s="23"/>
      <c r="GA77" s="23"/>
      <c r="GB77" s="23"/>
      <c r="GC77" s="23"/>
      <c r="GD77" s="23"/>
      <c r="GE77" s="23"/>
      <c r="GF77" s="3"/>
      <c r="GG77" s="22"/>
      <c r="GH77" s="11"/>
      <c r="GI77" s="23"/>
      <c r="GJ77" s="108"/>
      <c r="GK77" s="23"/>
      <c r="GL77" s="23"/>
      <c r="GM77" s="23"/>
      <c r="GN77" s="23"/>
      <c r="GO77" s="23"/>
      <c r="GP77" s="23"/>
      <c r="GQ77" s="3"/>
      <c r="GR77" s="22"/>
      <c r="GS77" s="11"/>
      <c r="GT77" s="23"/>
      <c r="GU77" s="108"/>
      <c r="GV77" s="23"/>
      <c r="GW77" s="23"/>
      <c r="GX77" s="23"/>
      <c r="GY77" s="23"/>
      <c r="GZ77" s="23"/>
      <c r="HA77" s="23"/>
      <c r="HB77" s="3"/>
      <c r="HC77" s="22"/>
      <c r="HD77" s="11"/>
      <c r="HE77" s="23"/>
      <c r="HF77" s="108"/>
      <c r="HG77" s="23"/>
      <c r="HH77" s="23"/>
      <c r="HI77" s="23"/>
      <c r="HJ77" s="23"/>
      <c r="HK77" s="23"/>
      <c r="HL77" s="23"/>
      <c r="HM77" s="3"/>
      <c r="HN77" s="22"/>
      <c r="HO77" s="11"/>
      <c r="HP77" s="23"/>
      <c r="HQ77" s="108"/>
      <c r="HR77" s="23"/>
      <c r="HS77" s="23"/>
      <c r="HT77" s="23"/>
      <c r="HU77" s="23"/>
      <c r="HV77" s="23"/>
      <c r="HW77" s="23"/>
      <c r="HX77" s="3"/>
      <c r="HY77" s="22"/>
      <c r="HZ77" s="11"/>
      <c r="IA77" s="23"/>
      <c r="IB77" s="108"/>
      <c r="IC77" s="23"/>
      <c r="ID77" s="23"/>
      <c r="IE77" s="23"/>
      <c r="IF77" s="23"/>
      <c r="IG77" s="23"/>
      <c r="IH77" s="23"/>
      <c r="II77" s="3"/>
      <c r="IJ77" s="22"/>
      <c r="IK77" s="11"/>
      <c r="IL77" s="23"/>
      <c r="IM77" s="108"/>
      <c r="IN77" s="23"/>
      <c r="IO77" s="23"/>
      <c r="IP77" s="23"/>
      <c r="IQ77" s="23"/>
      <c r="IR77" s="23"/>
      <c r="IS77" s="23"/>
      <c r="IT77" s="3"/>
      <c r="IU77" s="22"/>
      <c r="IV77" s="11"/>
      <c r="IW77" s="23"/>
    </row>
    <row r="78" spans="1:257" s="2390" customFormat="1" ht="22.5" customHeight="1" x14ac:dyDescent="0.25">
      <c r="A78" s="2410">
        <v>43981</v>
      </c>
      <c r="B78" s="2306" t="s">
        <v>4</v>
      </c>
      <c r="C78" s="2311"/>
      <c r="D78" s="2307"/>
      <c r="E78" s="2311">
        <v>55</v>
      </c>
      <c r="F78" s="2311"/>
      <c r="G78" s="2311"/>
      <c r="H78" s="2311"/>
      <c r="I78" s="2311"/>
      <c r="J78" s="2311"/>
      <c r="K78" s="2602"/>
      <c r="L78" s="2308"/>
      <c r="M78" s="59"/>
      <c r="N78" s="60"/>
      <c r="O78" s="133"/>
      <c r="P78" s="2386"/>
      <c r="Q78" s="133"/>
      <c r="R78" s="133"/>
      <c r="S78" s="133"/>
      <c r="T78" s="133"/>
      <c r="U78" s="133"/>
      <c r="V78" s="133"/>
      <c r="W78" s="61"/>
      <c r="X78" s="59"/>
      <c r="Y78" s="60"/>
      <c r="Z78" s="133"/>
      <c r="AA78" s="2386"/>
      <c r="AB78" s="133"/>
      <c r="AC78" s="133"/>
      <c r="AD78" s="133"/>
      <c r="AE78" s="133"/>
      <c r="AF78" s="133"/>
      <c r="AG78" s="133"/>
      <c r="AH78" s="61"/>
      <c r="AI78" s="59"/>
      <c r="AJ78" s="60"/>
      <c r="AK78" s="133"/>
      <c r="AL78" s="2386"/>
      <c r="AM78" s="133"/>
      <c r="AN78" s="133"/>
      <c r="AO78" s="133"/>
      <c r="AP78" s="133"/>
      <c r="AQ78" s="133"/>
      <c r="AR78" s="133"/>
      <c r="AS78" s="61"/>
      <c r="AT78" s="59"/>
      <c r="AU78" s="60"/>
      <c r="AV78" s="133"/>
      <c r="AW78" s="2386"/>
      <c r="AX78" s="133"/>
      <c r="AY78" s="133"/>
      <c r="AZ78" s="133"/>
      <c r="BA78" s="133"/>
      <c r="BB78" s="133"/>
      <c r="BC78" s="133"/>
      <c r="BD78" s="61"/>
      <c r="BE78" s="59"/>
      <c r="BF78" s="60"/>
      <c r="BG78" s="133"/>
      <c r="BH78" s="2386"/>
      <c r="BI78" s="133"/>
      <c r="BJ78" s="133"/>
      <c r="BK78" s="133"/>
      <c r="BL78" s="133"/>
      <c r="BM78" s="133"/>
      <c r="BN78" s="133"/>
      <c r="BO78" s="61"/>
      <c r="BP78" s="59"/>
      <c r="BQ78" s="60"/>
      <c r="BR78" s="133"/>
      <c r="BS78" s="2386"/>
      <c r="BT78" s="133"/>
      <c r="BU78" s="133"/>
      <c r="BV78" s="133"/>
      <c r="BW78" s="133"/>
      <c r="BX78" s="133"/>
      <c r="BY78" s="133"/>
      <c r="BZ78" s="61"/>
      <c r="CA78" s="59"/>
      <c r="CB78" s="60"/>
      <c r="CC78" s="133"/>
      <c r="CD78" s="2386"/>
      <c r="CE78" s="133"/>
      <c r="CF78" s="133"/>
      <c r="CG78" s="133"/>
      <c r="CH78" s="133"/>
      <c r="CI78" s="133"/>
      <c r="CJ78" s="133"/>
      <c r="CK78" s="61"/>
      <c r="CL78" s="59"/>
      <c r="CM78" s="60"/>
      <c r="CN78" s="133"/>
      <c r="CO78" s="2386"/>
      <c r="CP78" s="133"/>
      <c r="CQ78" s="133"/>
      <c r="CR78" s="133"/>
      <c r="CS78" s="133"/>
      <c r="CT78" s="133"/>
      <c r="CU78" s="133"/>
      <c r="CV78" s="61"/>
      <c r="CW78" s="59"/>
      <c r="CX78" s="60"/>
      <c r="CY78" s="133"/>
      <c r="CZ78" s="2386"/>
      <c r="DA78" s="133"/>
      <c r="DB78" s="133"/>
      <c r="DC78" s="133"/>
      <c r="DD78" s="133"/>
      <c r="DE78" s="133"/>
      <c r="DF78" s="133"/>
      <c r="DG78" s="61"/>
      <c r="DH78" s="59"/>
      <c r="DI78" s="60"/>
      <c r="DJ78" s="133"/>
      <c r="DK78" s="2386"/>
      <c r="DL78" s="133"/>
      <c r="DM78" s="133"/>
      <c r="DN78" s="133"/>
      <c r="DO78" s="133"/>
      <c r="DP78" s="133"/>
      <c r="DQ78" s="133"/>
      <c r="DR78" s="61"/>
      <c r="DS78" s="59"/>
      <c r="DT78" s="60"/>
      <c r="DU78" s="133"/>
      <c r="DV78" s="2386"/>
      <c r="DW78" s="133"/>
      <c r="DX78" s="133"/>
      <c r="DY78" s="133"/>
      <c r="DZ78" s="133"/>
      <c r="EA78" s="133"/>
      <c r="EB78" s="133"/>
      <c r="EC78" s="61"/>
      <c r="ED78" s="59"/>
      <c r="EE78" s="60"/>
      <c r="EF78" s="133"/>
      <c r="EG78" s="2386"/>
      <c r="EH78" s="133"/>
      <c r="EI78" s="133"/>
      <c r="EJ78" s="133"/>
      <c r="EK78" s="133"/>
      <c r="EL78" s="133"/>
      <c r="EM78" s="133"/>
      <c r="EN78" s="61"/>
      <c r="EO78" s="59"/>
      <c r="EP78" s="60"/>
      <c r="EQ78" s="133"/>
      <c r="ER78" s="2386"/>
      <c r="ES78" s="133"/>
      <c r="ET78" s="133"/>
      <c r="EU78" s="133"/>
      <c r="EV78" s="133"/>
      <c r="EW78" s="133"/>
      <c r="EX78" s="133"/>
      <c r="EY78" s="61"/>
      <c r="EZ78" s="59"/>
      <c r="FA78" s="60"/>
      <c r="FB78" s="133"/>
      <c r="FC78" s="2386"/>
      <c r="FD78" s="133"/>
      <c r="FE78" s="133"/>
      <c r="FF78" s="133"/>
      <c r="FG78" s="133"/>
      <c r="FH78" s="133"/>
      <c r="FI78" s="133"/>
      <c r="FJ78" s="61"/>
      <c r="FK78" s="59"/>
      <c r="FL78" s="60"/>
      <c r="FM78" s="133"/>
      <c r="FN78" s="2386"/>
      <c r="FO78" s="133"/>
      <c r="FP78" s="133"/>
      <c r="FQ78" s="133"/>
      <c r="FR78" s="133"/>
      <c r="FS78" s="133"/>
      <c r="FT78" s="133"/>
      <c r="FU78" s="61"/>
      <c r="FV78" s="59"/>
      <c r="FW78" s="60"/>
      <c r="FX78" s="133"/>
      <c r="FY78" s="2386"/>
      <c r="FZ78" s="133"/>
      <c r="GA78" s="133"/>
      <c r="GB78" s="133"/>
      <c r="GC78" s="133"/>
      <c r="GD78" s="133"/>
      <c r="GE78" s="133"/>
      <c r="GF78" s="61"/>
      <c r="GG78" s="59"/>
      <c r="GH78" s="60"/>
      <c r="GI78" s="133"/>
      <c r="GJ78" s="2386"/>
      <c r="GK78" s="133"/>
      <c r="GL78" s="133"/>
      <c r="GM78" s="133"/>
      <c r="GN78" s="133"/>
      <c r="GO78" s="133"/>
      <c r="GP78" s="133"/>
      <c r="GQ78" s="61"/>
      <c r="GR78" s="59"/>
      <c r="GS78" s="60"/>
      <c r="GT78" s="133"/>
      <c r="GU78" s="2386"/>
      <c r="GV78" s="133"/>
      <c r="GW78" s="133"/>
      <c r="GX78" s="133"/>
      <c r="GY78" s="133"/>
      <c r="GZ78" s="133"/>
      <c r="HA78" s="133"/>
      <c r="HB78" s="61"/>
      <c r="HC78" s="59"/>
      <c r="HD78" s="60"/>
      <c r="HE78" s="133"/>
      <c r="HF78" s="2386"/>
      <c r="HG78" s="133"/>
      <c r="HH78" s="133"/>
      <c r="HI78" s="133"/>
      <c r="HJ78" s="133"/>
      <c r="HK78" s="133"/>
      <c r="HL78" s="133"/>
      <c r="HM78" s="61"/>
      <c r="HN78" s="59"/>
      <c r="HO78" s="60"/>
      <c r="HP78" s="133"/>
      <c r="HQ78" s="2386"/>
      <c r="HR78" s="133"/>
      <c r="HS78" s="133"/>
      <c r="HT78" s="133"/>
      <c r="HU78" s="133"/>
      <c r="HV78" s="133"/>
      <c r="HW78" s="133"/>
      <c r="HX78" s="61"/>
      <c r="HY78" s="59"/>
      <c r="HZ78" s="60"/>
      <c r="IA78" s="133"/>
      <c r="IB78" s="2386"/>
      <c r="IC78" s="133"/>
      <c r="ID78" s="133"/>
      <c r="IE78" s="133"/>
      <c r="IF78" s="133"/>
      <c r="IG78" s="133"/>
      <c r="IH78" s="133"/>
      <c r="II78" s="61"/>
      <c r="IJ78" s="59"/>
      <c r="IK78" s="60"/>
      <c r="IL78" s="133"/>
      <c r="IM78" s="2386"/>
      <c r="IN78" s="133"/>
      <c r="IO78" s="133"/>
      <c r="IP78" s="133"/>
      <c r="IQ78" s="133"/>
      <c r="IR78" s="133"/>
      <c r="IS78" s="133"/>
      <c r="IT78" s="61"/>
      <c r="IU78" s="59"/>
      <c r="IV78" s="60"/>
      <c r="IW78" s="133"/>
    </row>
    <row r="79" spans="1:257" ht="27" customHeight="1" x14ac:dyDescent="0.25">
      <c r="A79" s="2410">
        <v>44012</v>
      </c>
      <c r="B79" s="2306" t="s">
        <v>4</v>
      </c>
      <c r="C79" s="2311"/>
      <c r="D79" s="2307"/>
      <c r="E79" s="2311">
        <v>60</v>
      </c>
      <c r="F79" s="2311"/>
      <c r="G79" s="2311"/>
      <c r="H79" s="2311"/>
      <c r="I79" s="2311"/>
      <c r="J79" s="2311"/>
      <c r="K79" s="2602"/>
      <c r="L79" s="2308"/>
    </row>
    <row r="80" spans="1:257" ht="24.75" customHeight="1" x14ac:dyDescent="0.25">
      <c r="A80" s="2398">
        <v>44018</v>
      </c>
      <c r="B80" s="2397" t="s">
        <v>186</v>
      </c>
      <c r="C80" s="2399"/>
      <c r="D80" s="2399"/>
      <c r="E80" s="2399"/>
      <c r="F80" s="2399"/>
      <c r="G80" s="2399"/>
      <c r="H80" s="2399">
        <v>3445</v>
      </c>
      <c r="I80" s="2399">
        <v>100</v>
      </c>
      <c r="J80" s="2399"/>
      <c r="K80" s="2523"/>
      <c r="L80" s="38"/>
      <c r="M80" s="22"/>
      <c r="N80" s="11"/>
      <c r="O80" s="108"/>
      <c r="P80" s="108"/>
      <c r="Q80" s="108"/>
      <c r="R80" s="108"/>
      <c r="S80" s="108"/>
      <c r="T80" s="108"/>
      <c r="U80" s="108"/>
      <c r="V80" s="108"/>
      <c r="W80" s="3"/>
      <c r="X80" s="22"/>
      <c r="Y80" s="11"/>
      <c r="Z80" s="108"/>
      <c r="AA80" s="108"/>
      <c r="AB80" s="108"/>
      <c r="AC80" s="108"/>
      <c r="AD80" s="108"/>
      <c r="AE80" s="108"/>
      <c r="AF80" s="108"/>
      <c r="AG80" s="108"/>
      <c r="AH80" s="3"/>
      <c r="AI80" s="22"/>
      <c r="AJ80" s="11"/>
      <c r="AK80" s="108"/>
      <c r="AL80" s="108"/>
      <c r="AM80" s="108"/>
      <c r="AN80" s="108"/>
      <c r="AO80" s="108"/>
      <c r="AP80" s="108"/>
      <c r="AQ80" s="108"/>
      <c r="AR80" s="108"/>
      <c r="AS80" s="3"/>
      <c r="AT80" s="22"/>
      <c r="AU80" s="11"/>
      <c r="AV80" s="108"/>
      <c r="AW80" s="108"/>
      <c r="AX80" s="108"/>
      <c r="AY80" s="108"/>
      <c r="AZ80" s="108"/>
      <c r="BA80" s="108"/>
      <c r="BB80" s="108"/>
      <c r="BC80" s="108"/>
      <c r="BD80" s="3"/>
      <c r="BE80" s="22"/>
      <c r="BF80" s="11"/>
      <c r="BG80" s="108"/>
      <c r="BH80" s="108"/>
      <c r="BI80" s="108"/>
      <c r="BJ80" s="108"/>
      <c r="BK80" s="108"/>
      <c r="BL80" s="108"/>
      <c r="BM80" s="108"/>
      <c r="BN80" s="108"/>
      <c r="BO80" s="3"/>
      <c r="BP80" s="22"/>
      <c r="BQ80" s="11"/>
      <c r="BR80" s="108"/>
      <c r="BS80" s="108"/>
      <c r="BT80" s="108"/>
      <c r="BU80" s="108"/>
      <c r="BV80" s="108"/>
      <c r="BW80" s="108"/>
      <c r="BX80" s="108"/>
      <c r="BY80" s="108"/>
      <c r="BZ80" s="3"/>
      <c r="CA80" s="22"/>
      <c r="CB80" s="11"/>
      <c r="CC80" s="108"/>
      <c r="CD80" s="108"/>
      <c r="CE80" s="108"/>
      <c r="CF80" s="108"/>
      <c r="CG80" s="108"/>
      <c r="CH80" s="108"/>
      <c r="CI80" s="108"/>
      <c r="CJ80" s="108"/>
      <c r="CK80" s="3"/>
      <c r="CL80" s="22"/>
      <c r="CM80" s="11"/>
      <c r="CN80" s="108"/>
      <c r="CO80" s="108"/>
      <c r="CP80" s="108"/>
      <c r="CQ80" s="108"/>
      <c r="CR80" s="108"/>
      <c r="CS80" s="108"/>
      <c r="CT80" s="108"/>
      <c r="CU80" s="108"/>
      <c r="CV80" s="3"/>
      <c r="CW80" s="22"/>
      <c r="CX80" s="11"/>
      <c r="CY80" s="108"/>
      <c r="CZ80" s="108"/>
      <c r="DA80" s="108"/>
      <c r="DB80" s="108"/>
      <c r="DC80" s="108"/>
      <c r="DD80" s="108"/>
      <c r="DE80" s="108"/>
      <c r="DF80" s="108"/>
      <c r="DG80" s="3"/>
      <c r="DH80" s="22"/>
      <c r="DI80" s="11"/>
      <c r="DJ80" s="108"/>
      <c r="DK80" s="108"/>
      <c r="DL80" s="108"/>
      <c r="DM80" s="108"/>
      <c r="DN80" s="108"/>
      <c r="DO80" s="108"/>
      <c r="DP80" s="108"/>
      <c r="DQ80" s="108"/>
      <c r="DR80" s="3"/>
      <c r="DS80" s="22"/>
      <c r="DT80" s="11"/>
      <c r="DU80" s="108"/>
      <c r="DV80" s="108"/>
      <c r="DW80" s="108"/>
      <c r="DX80" s="108"/>
      <c r="DY80" s="108"/>
      <c r="DZ80" s="108"/>
      <c r="EA80" s="108"/>
      <c r="EB80" s="108"/>
      <c r="EC80" s="3"/>
      <c r="ED80" s="22"/>
      <c r="EE80" s="11"/>
      <c r="EF80" s="108"/>
      <c r="EG80" s="108"/>
      <c r="EH80" s="108"/>
      <c r="EI80" s="108"/>
      <c r="EJ80" s="108"/>
      <c r="EK80" s="108"/>
      <c r="EL80" s="108"/>
      <c r="EM80" s="108"/>
      <c r="EN80" s="3"/>
      <c r="EO80" s="22"/>
      <c r="EP80" s="11"/>
      <c r="EQ80" s="108"/>
      <c r="ER80" s="108"/>
      <c r="ES80" s="108"/>
      <c r="ET80" s="108"/>
      <c r="EU80" s="108"/>
      <c r="EV80" s="108"/>
      <c r="EW80" s="108"/>
      <c r="EX80" s="108"/>
      <c r="EY80" s="3"/>
      <c r="EZ80" s="22"/>
      <c r="FA80" s="11"/>
      <c r="FB80" s="108"/>
      <c r="FC80" s="108"/>
      <c r="FD80" s="108"/>
      <c r="FE80" s="108"/>
      <c r="FF80" s="108"/>
      <c r="FG80" s="108"/>
      <c r="FH80" s="108"/>
      <c r="FI80" s="108"/>
      <c r="FJ80" s="3"/>
      <c r="FK80" s="22"/>
      <c r="FL80" s="11"/>
      <c r="FM80" s="108"/>
      <c r="FN80" s="108"/>
      <c r="FO80" s="108"/>
      <c r="FP80" s="108"/>
      <c r="FQ80" s="108"/>
      <c r="FR80" s="108"/>
      <c r="FS80" s="108"/>
      <c r="FT80" s="108"/>
      <c r="FU80" s="3"/>
      <c r="FV80" s="22"/>
      <c r="FW80" s="11"/>
      <c r="FX80" s="108"/>
      <c r="FY80" s="108"/>
      <c r="FZ80" s="108"/>
      <c r="GA80" s="108"/>
      <c r="GB80" s="108"/>
      <c r="GC80" s="108"/>
      <c r="GD80" s="108"/>
      <c r="GE80" s="108"/>
      <c r="GF80" s="3"/>
      <c r="GG80" s="22"/>
      <c r="GH80" s="11"/>
      <c r="GI80" s="108"/>
      <c r="GJ80" s="108"/>
      <c r="GK80" s="108"/>
      <c r="GL80" s="108"/>
      <c r="GM80" s="108"/>
      <c r="GN80" s="108"/>
      <c r="GO80" s="108"/>
      <c r="GP80" s="108"/>
      <c r="GQ80" s="3"/>
      <c r="GR80" s="22"/>
      <c r="GS80" s="11"/>
      <c r="GT80" s="108"/>
      <c r="GU80" s="108"/>
      <c r="GV80" s="108"/>
      <c r="GW80" s="108"/>
      <c r="GX80" s="108"/>
      <c r="GY80" s="108"/>
      <c r="GZ80" s="108"/>
      <c r="HA80" s="108"/>
      <c r="HB80" s="3"/>
      <c r="HC80" s="22"/>
      <c r="HD80" s="11"/>
      <c r="HE80" s="108"/>
      <c r="HF80" s="108"/>
      <c r="HG80" s="108"/>
      <c r="HH80" s="108"/>
      <c r="HI80" s="108"/>
      <c r="HJ80" s="108"/>
      <c r="HK80" s="108"/>
      <c r="HL80" s="108"/>
      <c r="HM80" s="3"/>
      <c r="HN80" s="22"/>
      <c r="HO80" s="11"/>
      <c r="HP80" s="108"/>
      <c r="HQ80" s="108"/>
      <c r="HR80" s="108"/>
      <c r="HS80" s="108"/>
      <c r="HT80" s="108"/>
      <c r="HU80" s="108"/>
      <c r="HV80" s="108"/>
      <c r="HW80" s="108"/>
      <c r="HX80" s="3"/>
      <c r="HY80" s="22"/>
      <c r="HZ80" s="11"/>
      <c r="IA80" s="108"/>
      <c r="IB80" s="108"/>
      <c r="IC80" s="108"/>
      <c r="ID80" s="108"/>
      <c r="IE80" s="108"/>
      <c r="IF80" s="108"/>
      <c r="IG80" s="108"/>
      <c r="IH80" s="108"/>
      <c r="II80" s="3"/>
      <c r="IJ80" s="22"/>
      <c r="IK80" s="11"/>
      <c r="IL80" s="108"/>
      <c r="IM80" s="108"/>
      <c r="IN80" s="108"/>
      <c r="IO80" s="108"/>
      <c r="IP80" s="108"/>
      <c r="IQ80" s="108"/>
      <c r="IR80" s="108"/>
      <c r="IS80" s="108"/>
      <c r="IT80" s="3"/>
      <c r="IU80" s="22"/>
      <c r="IV80" s="11"/>
      <c r="IW80" s="108"/>
    </row>
    <row r="81" spans="1:257" ht="34.5" customHeight="1" x14ac:dyDescent="0.25">
      <c r="A81" s="2406">
        <v>44024</v>
      </c>
      <c r="B81" s="2407" t="s">
        <v>14</v>
      </c>
      <c r="C81" s="3614" t="s">
        <v>3734</v>
      </c>
      <c r="D81" s="3733"/>
      <c r="E81" s="3733"/>
      <c r="F81" s="3733"/>
      <c r="G81" s="3733"/>
      <c r="H81" s="3733"/>
      <c r="I81" s="3733"/>
      <c r="J81" s="3615"/>
      <c r="K81" s="2563"/>
      <c r="L81" s="32" t="s">
        <v>2568</v>
      </c>
      <c r="M81" s="22"/>
      <c r="N81" s="11"/>
      <c r="O81" s="23"/>
      <c r="P81" s="108"/>
      <c r="Q81" s="23"/>
      <c r="R81" s="23"/>
      <c r="S81" s="23"/>
      <c r="T81" s="23"/>
      <c r="U81" s="23"/>
      <c r="V81" s="23"/>
      <c r="W81" s="3"/>
      <c r="X81" s="22"/>
      <c r="Y81" s="11"/>
      <c r="Z81" s="23"/>
      <c r="AA81" s="108"/>
      <c r="AB81" s="23"/>
      <c r="AC81" s="23"/>
      <c r="AD81" s="23"/>
      <c r="AE81" s="23"/>
      <c r="AF81" s="23"/>
      <c r="AG81" s="23"/>
      <c r="AH81" s="3"/>
      <c r="AI81" s="22"/>
      <c r="AJ81" s="11"/>
      <c r="AK81" s="23"/>
      <c r="AL81" s="108"/>
      <c r="AM81" s="23"/>
      <c r="AN81" s="23"/>
      <c r="AO81" s="23"/>
      <c r="AP81" s="23"/>
      <c r="AQ81" s="23"/>
      <c r="AR81" s="23"/>
      <c r="AS81" s="3"/>
      <c r="AT81" s="22"/>
      <c r="AU81" s="11"/>
      <c r="AV81" s="23"/>
      <c r="AW81" s="108"/>
      <c r="AX81" s="23"/>
      <c r="AY81" s="23"/>
      <c r="AZ81" s="23"/>
      <c r="BA81" s="23"/>
      <c r="BB81" s="23"/>
      <c r="BC81" s="23"/>
      <c r="BD81" s="3"/>
      <c r="BE81" s="22"/>
      <c r="BF81" s="11"/>
      <c r="BG81" s="23"/>
      <c r="BH81" s="108"/>
      <c r="BI81" s="23"/>
      <c r="BJ81" s="23"/>
      <c r="BK81" s="23"/>
      <c r="BL81" s="23"/>
      <c r="BM81" s="23"/>
      <c r="BN81" s="23"/>
      <c r="BO81" s="3"/>
      <c r="BP81" s="22"/>
      <c r="BQ81" s="11"/>
      <c r="BR81" s="23"/>
      <c r="BS81" s="108"/>
      <c r="BT81" s="23"/>
      <c r="BU81" s="23"/>
      <c r="BV81" s="23"/>
      <c r="BW81" s="23"/>
      <c r="BX81" s="23"/>
      <c r="BY81" s="23"/>
      <c r="BZ81" s="3"/>
      <c r="CA81" s="22"/>
      <c r="CB81" s="11"/>
      <c r="CC81" s="23"/>
      <c r="CD81" s="108"/>
      <c r="CE81" s="23"/>
      <c r="CF81" s="23"/>
      <c r="CG81" s="23"/>
      <c r="CH81" s="23"/>
      <c r="CI81" s="23"/>
      <c r="CJ81" s="23"/>
      <c r="CK81" s="3"/>
      <c r="CL81" s="22"/>
      <c r="CM81" s="11"/>
      <c r="CN81" s="23"/>
      <c r="CO81" s="108"/>
      <c r="CP81" s="23"/>
      <c r="CQ81" s="23"/>
      <c r="CR81" s="23"/>
      <c r="CS81" s="23"/>
      <c r="CT81" s="23"/>
      <c r="CU81" s="23"/>
      <c r="CV81" s="3"/>
      <c r="CW81" s="22"/>
      <c r="CX81" s="11"/>
      <c r="CY81" s="23"/>
      <c r="CZ81" s="108"/>
      <c r="DA81" s="23"/>
      <c r="DB81" s="23"/>
      <c r="DC81" s="23"/>
      <c r="DD81" s="23"/>
      <c r="DE81" s="23"/>
      <c r="DF81" s="23"/>
      <c r="DG81" s="3"/>
      <c r="DH81" s="22"/>
      <c r="DI81" s="11"/>
      <c r="DJ81" s="23"/>
      <c r="DK81" s="108"/>
      <c r="DL81" s="23"/>
      <c r="DM81" s="23"/>
      <c r="DN81" s="23"/>
      <c r="DO81" s="23"/>
      <c r="DP81" s="23"/>
      <c r="DQ81" s="23"/>
      <c r="DR81" s="3"/>
      <c r="DS81" s="22"/>
      <c r="DT81" s="11"/>
      <c r="DU81" s="23"/>
      <c r="DV81" s="108"/>
      <c r="DW81" s="23"/>
      <c r="DX81" s="23"/>
      <c r="DY81" s="23"/>
      <c r="DZ81" s="23"/>
      <c r="EA81" s="23"/>
      <c r="EB81" s="23"/>
      <c r="EC81" s="3"/>
      <c r="ED81" s="22"/>
      <c r="EE81" s="11"/>
      <c r="EF81" s="23"/>
      <c r="EG81" s="108"/>
      <c r="EH81" s="23"/>
      <c r="EI81" s="23"/>
      <c r="EJ81" s="23"/>
      <c r="EK81" s="23"/>
      <c r="EL81" s="23"/>
      <c r="EM81" s="23"/>
      <c r="EN81" s="3"/>
      <c r="EO81" s="22"/>
      <c r="EP81" s="11"/>
      <c r="EQ81" s="23"/>
      <c r="ER81" s="108"/>
      <c r="ES81" s="23"/>
      <c r="ET81" s="23"/>
      <c r="EU81" s="23"/>
      <c r="EV81" s="23"/>
      <c r="EW81" s="23"/>
      <c r="EX81" s="23"/>
      <c r="EY81" s="3"/>
      <c r="EZ81" s="22"/>
      <c r="FA81" s="11"/>
      <c r="FB81" s="23"/>
      <c r="FC81" s="108"/>
      <c r="FD81" s="23"/>
      <c r="FE81" s="23"/>
      <c r="FF81" s="23"/>
      <c r="FG81" s="23"/>
      <c r="FH81" s="23"/>
      <c r="FI81" s="23"/>
      <c r="FJ81" s="3"/>
      <c r="FK81" s="22"/>
      <c r="FL81" s="11"/>
      <c r="FM81" s="23"/>
      <c r="FN81" s="108"/>
      <c r="FO81" s="23"/>
      <c r="FP81" s="23"/>
      <c r="FQ81" s="23"/>
      <c r="FR81" s="23"/>
      <c r="FS81" s="23"/>
      <c r="FT81" s="23"/>
      <c r="FU81" s="3"/>
      <c r="FV81" s="22"/>
      <c r="FW81" s="11"/>
      <c r="FX81" s="23"/>
      <c r="FY81" s="108"/>
      <c r="FZ81" s="23"/>
      <c r="GA81" s="23"/>
      <c r="GB81" s="23"/>
      <c r="GC81" s="23"/>
      <c r="GD81" s="23"/>
      <c r="GE81" s="23"/>
      <c r="GF81" s="3"/>
      <c r="GG81" s="22"/>
      <c r="GH81" s="11"/>
      <c r="GI81" s="23"/>
      <c r="GJ81" s="108"/>
      <c r="GK81" s="23"/>
      <c r="GL81" s="23"/>
      <c r="GM81" s="23"/>
      <c r="GN81" s="23"/>
      <c r="GO81" s="23"/>
      <c r="GP81" s="23"/>
      <c r="GQ81" s="3"/>
      <c r="GR81" s="22"/>
      <c r="GS81" s="11"/>
      <c r="GT81" s="23"/>
      <c r="GU81" s="108"/>
      <c r="GV81" s="23"/>
      <c r="GW81" s="23"/>
      <c r="GX81" s="23"/>
      <c r="GY81" s="23"/>
      <c r="GZ81" s="23"/>
      <c r="HA81" s="23"/>
      <c r="HB81" s="3"/>
      <c r="HC81" s="22"/>
      <c r="HD81" s="11"/>
      <c r="HE81" s="23"/>
      <c r="HF81" s="108"/>
      <c r="HG81" s="23"/>
      <c r="HH81" s="23"/>
      <c r="HI81" s="23"/>
      <c r="HJ81" s="23"/>
      <c r="HK81" s="23"/>
      <c r="HL81" s="23"/>
      <c r="HM81" s="3"/>
      <c r="HN81" s="22"/>
      <c r="HO81" s="11"/>
      <c r="HP81" s="23"/>
      <c r="HQ81" s="108"/>
      <c r="HR81" s="23"/>
      <c r="HS81" s="23"/>
      <c r="HT81" s="23"/>
      <c r="HU81" s="23"/>
      <c r="HV81" s="23"/>
      <c r="HW81" s="23"/>
      <c r="HX81" s="3"/>
      <c r="HY81" s="22"/>
      <c r="HZ81" s="11"/>
      <c r="IA81" s="23"/>
      <c r="IB81" s="108"/>
      <c r="IC81" s="23"/>
      <c r="ID81" s="23"/>
      <c r="IE81" s="23"/>
      <c r="IF81" s="23"/>
      <c r="IG81" s="23"/>
      <c r="IH81" s="23"/>
      <c r="II81" s="3"/>
      <c r="IJ81" s="22"/>
      <c r="IK81" s="11"/>
      <c r="IL81" s="23"/>
      <c r="IM81" s="108"/>
      <c r="IN81" s="23"/>
      <c r="IO81" s="23"/>
      <c r="IP81" s="23"/>
      <c r="IQ81" s="23"/>
      <c r="IR81" s="23"/>
      <c r="IS81" s="23"/>
      <c r="IT81" s="3"/>
      <c r="IU81" s="22"/>
      <c r="IV81" s="11"/>
      <c r="IW81" s="23"/>
    </row>
    <row r="82" spans="1:257" ht="24.75" customHeight="1" x14ac:dyDescent="0.25">
      <c r="A82" s="22">
        <v>44035</v>
      </c>
      <c r="B82" s="11" t="s">
        <v>186</v>
      </c>
      <c r="C82" s="410"/>
      <c r="D82" s="2047">
        <f>+C82*(100-E82)/100</f>
        <v>0</v>
      </c>
      <c r="E82" s="410"/>
      <c r="F82" s="410"/>
      <c r="G82" s="410"/>
      <c r="H82" s="2419">
        <v>4810</v>
      </c>
      <c r="I82" s="2419">
        <v>100</v>
      </c>
      <c r="J82" s="410"/>
      <c r="K82" s="2471"/>
      <c r="M82" s="22"/>
      <c r="N82" s="11"/>
      <c r="O82" s="23"/>
      <c r="P82" s="108"/>
      <c r="Q82" s="23"/>
      <c r="R82" s="23"/>
      <c r="S82" s="23"/>
      <c r="T82" s="23"/>
      <c r="U82" s="23"/>
      <c r="V82" s="23"/>
      <c r="W82" s="3"/>
      <c r="X82" s="22"/>
      <c r="Y82" s="11"/>
      <c r="Z82" s="23"/>
      <c r="AA82" s="108"/>
      <c r="AB82" s="23"/>
      <c r="AC82" s="23"/>
      <c r="AD82" s="23"/>
      <c r="AE82" s="23"/>
      <c r="AF82" s="23"/>
      <c r="AG82" s="23"/>
      <c r="AH82" s="3"/>
      <c r="AI82" s="22"/>
      <c r="AJ82" s="11"/>
      <c r="AK82" s="23"/>
      <c r="AL82" s="108"/>
      <c r="AM82" s="23"/>
      <c r="AN82" s="23"/>
      <c r="AO82" s="23"/>
      <c r="AP82" s="23"/>
      <c r="AQ82" s="23"/>
      <c r="AR82" s="23"/>
      <c r="AS82" s="3"/>
      <c r="AT82" s="22"/>
      <c r="AU82" s="11"/>
      <c r="AV82" s="23"/>
      <c r="AW82" s="108"/>
      <c r="AX82" s="23"/>
      <c r="AY82" s="23"/>
      <c r="AZ82" s="23"/>
      <c r="BA82" s="23"/>
      <c r="BB82" s="23"/>
      <c r="BC82" s="23"/>
      <c r="BD82" s="3"/>
      <c r="BE82" s="22"/>
      <c r="BF82" s="11"/>
      <c r="BG82" s="23"/>
      <c r="BH82" s="108"/>
      <c r="BI82" s="23"/>
      <c r="BJ82" s="23"/>
      <c r="BK82" s="23"/>
      <c r="BL82" s="23"/>
      <c r="BM82" s="23"/>
      <c r="BN82" s="23"/>
      <c r="BO82" s="3"/>
      <c r="BP82" s="22"/>
      <c r="BQ82" s="11"/>
      <c r="BR82" s="23"/>
      <c r="BS82" s="108"/>
      <c r="BT82" s="23"/>
      <c r="BU82" s="23"/>
      <c r="BV82" s="23"/>
      <c r="BW82" s="23"/>
      <c r="BX82" s="23"/>
      <c r="BY82" s="23"/>
      <c r="BZ82" s="3"/>
      <c r="CA82" s="22"/>
      <c r="CB82" s="11"/>
      <c r="CC82" s="23"/>
      <c r="CD82" s="108"/>
      <c r="CE82" s="23"/>
      <c r="CF82" s="23"/>
      <c r="CG82" s="23"/>
      <c r="CH82" s="23"/>
      <c r="CI82" s="23"/>
      <c r="CJ82" s="23"/>
      <c r="CK82" s="3"/>
      <c r="CL82" s="22"/>
      <c r="CM82" s="11"/>
      <c r="CN82" s="23"/>
      <c r="CO82" s="108"/>
      <c r="CP82" s="23"/>
      <c r="CQ82" s="23"/>
      <c r="CR82" s="23"/>
      <c r="CS82" s="23"/>
      <c r="CT82" s="23"/>
      <c r="CU82" s="23"/>
      <c r="CV82" s="3"/>
      <c r="CW82" s="22"/>
      <c r="CX82" s="11"/>
      <c r="CY82" s="23"/>
      <c r="CZ82" s="108"/>
      <c r="DA82" s="23"/>
      <c r="DB82" s="23"/>
      <c r="DC82" s="23"/>
      <c r="DD82" s="23"/>
      <c r="DE82" s="23"/>
      <c r="DF82" s="23"/>
      <c r="DG82" s="3"/>
      <c r="DH82" s="22"/>
      <c r="DI82" s="11"/>
      <c r="DJ82" s="23"/>
      <c r="DK82" s="108"/>
      <c r="DL82" s="23"/>
      <c r="DM82" s="23"/>
      <c r="DN82" s="23"/>
      <c r="DO82" s="23"/>
      <c r="DP82" s="23"/>
      <c r="DQ82" s="23"/>
      <c r="DR82" s="3"/>
      <c r="DS82" s="22"/>
      <c r="DT82" s="11"/>
      <c r="DU82" s="23"/>
      <c r="DV82" s="108"/>
      <c r="DW82" s="23"/>
      <c r="DX82" s="23"/>
      <c r="DY82" s="23"/>
      <c r="DZ82" s="23"/>
      <c r="EA82" s="23"/>
      <c r="EB82" s="23"/>
      <c r="EC82" s="3"/>
      <c r="ED82" s="22"/>
      <c r="EE82" s="11"/>
      <c r="EF82" s="23"/>
      <c r="EG82" s="108"/>
      <c r="EH82" s="23"/>
      <c r="EI82" s="23"/>
      <c r="EJ82" s="23"/>
      <c r="EK82" s="23"/>
      <c r="EL82" s="23"/>
      <c r="EM82" s="23"/>
      <c r="EN82" s="3"/>
      <c r="EO82" s="22"/>
      <c r="EP82" s="11"/>
      <c r="EQ82" s="23"/>
      <c r="ER82" s="108"/>
      <c r="ES82" s="23"/>
      <c r="ET82" s="23"/>
      <c r="EU82" s="23"/>
      <c r="EV82" s="23"/>
      <c r="EW82" s="23"/>
      <c r="EX82" s="23"/>
      <c r="EY82" s="3"/>
      <c r="EZ82" s="22"/>
      <c r="FA82" s="11"/>
      <c r="FB82" s="23"/>
      <c r="FC82" s="108"/>
      <c r="FD82" s="23"/>
      <c r="FE82" s="23"/>
      <c r="FF82" s="23"/>
      <c r="FG82" s="23"/>
      <c r="FH82" s="23"/>
      <c r="FI82" s="23"/>
      <c r="FJ82" s="3"/>
      <c r="FK82" s="22"/>
      <c r="FL82" s="11"/>
      <c r="FM82" s="23"/>
      <c r="FN82" s="108"/>
      <c r="FO82" s="23"/>
      <c r="FP82" s="23"/>
      <c r="FQ82" s="23"/>
      <c r="FR82" s="23"/>
      <c r="FS82" s="23"/>
      <c r="FT82" s="23"/>
      <c r="FU82" s="3"/>
      <c r="FV82" s="22"/>
      <c r="FW82" s="11"/>
      <c r="FX82" s="23"/>
      <c r="FY82" s="108"/>
      <c r="FZ82" s="23"/>
      <c r="GA82" s="23"/>
      <c r="GB82" s="23"/>
      <c r="GC82" s="23"/>
      <c r="GD82" s="23"/>
      <c r="GE82" s="23"/>
      <c r="GF82" s="3"/>
      <c r="GG82" s="22"/>
      <c r="GH82" s="11"/>
      <c r="GI82" s="23"/>
      <c r="GJ82" s="108"/>
      <c r="GK82" s="23"/>
      <c r="GL82" s="23"/>
      <c r="GM82" s="23"/>
      <c r="GN82" s="23"/>
      <c r="GO82" s="23"/>
      <c r="GP82" s="23"/>
      <c r="GQ82" s="3"/>
      <c r="GR82" s="22"/>
      <c r="GS82" s="11"/>
      <c r="GT82" s="23"/>
      <c r="GU82" s="108"/>
      <c r="GV82" s="23"/>
      <c r="GW82" s="23"/>
      <c r="GX82" s="23"/>
      <c r="GY82" s="23"/>
      <c r="GZ82" s="23"/>
      <c r="HA82" s="23"/>
      <c r="HB82" s="3"/>
      <c r="HC82" s="22"/>
      <c r="HD82" s="11"/>
      <c r="HE82" s="23"/>
      <c r="HF82" s="108"/>
      <c r="HG82" s="23"/>
      <c r="HH82" s="23"/>
      <c r="HI82" s="23"/>
      <c r="HJ82" s="23"/>
      <c r="HK82" s="23"/>
      <c r="HL82" s="23"/>
      <c r="HM82" s="3"/>
      <c r="HN82" s="22"/>
      <c r="HO82" s="11"/>
      <c r="HP82" s="23"/>
      <c r="HQ82" s="108"/>
      <c r="HR82" s="23"/>
      <c r="HS82" s="23"/>
      <c r="HT82" s="23"/>
      <c r="HU82" s="23"/>
      <c r="HV82" s="23"/>
      <c r="HW82" s="23"/>
      <c r="HX82" s="3"/>
      <c r="HY82" s="22"/>
      <c r="HZ82" s="11"/>
      <c r="IA82" s="23"/>
      <c r="IB82" s="108"/>
      <c r="IC82" s="23"/>
      <c r="ID82" s="23"/>
      <c r="IE82" s="23"/>
      <c r="IF82" s="23"/>
      <c r="IG82" s="23"/>
      <c r="IH82" s="23"/>
      <c r="II82" s="3"/>
      <c r="IJ82" s="22"/>
      <c r="IK82" s="11"/>
      <c r="IL82" s="23"/>
      <c r="IM82" s="108"/>
      <c r="IN82" s="23"/>
      <c r="IO82" s="23"/>
      <c r="IP82" s="23"/>
      <c r="IQ82" s="23"/>
      <c r="IR82" s="23"/>
      <c r="IS82" s="23"/>
      <c r="IT82" s="3"/>
      <c r="IU82" s="22"/>
      <c r="IV82" s="11"/>
      <c r="IW82" s="23"/>
    </row>
    <row r="83" spans="1:257" ht="24.75" customHeight="1" x14ac:dyDescent="0.25">
      <c r="A83" s="2422">
        <v>44037</v>
      </c>
      <c r="B83" s="2421" t="s">
        <v>12</v>
      </c>
      <c r="C83" s="2423">
        <v>135</v>
      </c>
      <c r="D83" s="2423">
        <v>27</v>
      </c>
      <c r="E83" s="2423">
        <v>78</v>
      </c>
      <c r="F83" s="2423" t="s">
        <v>159</v>
      </c>
      <c r="G83" s="2423">
        <v>125</v>
      </c>
      <c r="H83" s="2423"/>
      <c r="I83" s="2423"/>
      <c r="J83" s="2423"/>
      <c r="K83" s="2664"/>
      <c r="L83" s="70" t="s">
        <v>3753</v>
      </c>
      <c r="M83" s="22"/>
      <c r="N83" s="11"/>
      <c r="O83" s="23"/>
      <c r="P83" s="108"/>
      <c r="Q83" s="23"/>
      <c r="R83" s="23"/>
      <c r="S83" s="23"/>
      <c r="T83" s="23"/>
      <c r="U83" s="23"/>
      <c r="V83" s="23"/>
      <c r="W83" s="3"/>
      <c r="X83" s="22"/>
      <c r="Y83" s="11"/>
      <c r="Z83" s="23"/>
      <c r="AA83" s="108"/>
      <c r="AB83" s="23"/>
      <c r="AC83" s="23"/>
      <c r="AD83" s="23"/>
      <c r="AE83" s="23"/>
      <c r="AF83" s="23"/>
      <c r="AG83" s="23"/>
      <c r="AH83" s="3"/>
      <c r="AI83" s="22"/>
      <c r="AJ83" s="11"/>
      <c r="AK83" s="23"/>
      <c r="AL83" s="108"/>
      <c r="AM83" s="23"/>
      <c r="AN83" s="23"/>
      <c r="AO83" s="23"/>
      <c r="AP83" s="23"/>
      <c r="AQ83" s="23"/>
      <c r="AR83" s="23"/>
      <c r="AS83" s="3"/>
      <c r="AT83" s="22"/>
      <c r="AU83" s="11"/>
      <c r="AV83" s="23"/>
      <c r="AW83" s="108"/>
      <c r="AX83" s="23"/>
      <c r="AY83" s="23"/>
      <c r="AZ83" s="23"/>
      <c r="BA83" s="23"/>
      <c r="BB83" s="23"/>
      <c r="BC83" s="23"/>
      <c r="BD83" s="3"/>
      <c r="BE83" s="22"/>
      <c r="BF83" s="11"/>
      <c r="BG83" s="23"/>
      <c r="BH83" s="108"/>
      <c r="BI83" s="23"/>
      <c r="BJ83" s="23"/>
      <c r="BK83" s="23"/>
      <c r="BL83" s="23"/>
      <c r="BM83" s="23"/>
      <c r="BN83" s="23"/>
      <c r="BO83" s="3"/>
      <c r="BP83" s="22"/>
      <c r="BQ83" s="11"/>
      <c r="BR83" s="23"/>
      <c r="BS83" s="108"/>
      <c r="BT83" s="23"/>
      <c r="BU83" s="23"/>
      <c r="BV83" s="23"/>
      <c r="BW83" s="23"/>
      <c r="BX83" s="23"/>
      <c r="BY83" s="23"/>
      <c r="BZ83" s="3"/>
      <c r="CA83" s="22"/>
      <c r="CB83" s="11"/>
      <c r="CC83" s="23"/>
      <c r="CD83" s="108"/>
      <c r="CE83" s="23"/>
      <c r="CF83" s="23"/>
      <c r="CG83" s="23"/>
      <c r="CH83" s="23"/>
      <c r="CI83" s="23"/>
      <c r="CJ83" s="23"/>
      <c r="CK83" s="3"/>
      <c r="CL83" s="22"/>
      <c r="CM83" s="11"/>
      <c r="CN83" s="23"/>
      <c r="CO83" s="108"/>
      <c r="CP83" s="23"/>
      <c r="CQ83" s="23"/>
      <c r="CR83" s="23"/>
      <c r="CS83" s="23"/>
      <c r="CT83" s="23"/>
      <c r="CU83" s="23"/>
      <c r="CV83" s="3"/>
      <c r="CW83" s="22"/>
      <c r="CX83" s="11"/>
      <c r="CY83" s="23"/>
      <c r="CZ83" s="108"/>
      <c r="DA83" s="23"/>
      <c r="DB83" s="23"/>
      <c r="DC83" s="23"/>
      <c r="DD83" s="23"/>
      <c r="DE83" s="23"/>
      <c r="DF83" s="23"/>
      <c r="DG83" s="3"/>
      <c r="DH83" s="22"/>
      <c r="DI83" s="11"/>
      <c r="DJ83" s="23"/>
      <c r="DK83" s="108"/>
      <c r="DL83" s="23"/>
      <c r="DM83" s="23"/>
      <c r="DN83" s="23"/>
      <c r="DO83" s="23"/>
      <c r="DP83" s="23"/>
      <c r="DQ83" s="23"/>
      <c r="DR83" s="3"/>
      <c r="DS83" s="22"/>
      <c r="DT83" s="11"/>
      <c r="DU83" s="23"/>
      <c r="DV83" s="108"/>
      <c r="DW83" s="23"/>
      <c r="DX83" s="23"/>
      <c r="DY83" s="23"/>
      <c r="DZ83" s="23"/>
      <c r="EA83" s="23"/>
      <c r="EB83" s="23"/>
      <c r="EC83" s="3"/>
      <c r="ED83" s="22"/>
      <c r="EE83" s="11"/>
      <c r="EF83" s="23"/>
      <c r="EG83" s="108"/>
      <c r="EH83" s="23"/>
      <c r="EI83" s="23"/>
      <c r="EJ83" s="23"/>
      <c r="EK83" s="23"/>
      <c r="EL83" s="23"/>
      <c r="EM83" s="23"/>
      <c r="EN83" s="3"/>
      <c r="EO83" s="22"/>
      <c r="EP83" s="11"/>
      <c r="EQ83" s="23"/>
      <c r="ER83" s="108"/>
      <c r="ES83" s="23"/>
      <c r="ET83" s="23"/>
      <c r="EU83" s="23"/>
      <c r="EV83" s="23"/>
      <c r="EW83" s="23"/>
      <c r="EX83" s="23"/>
      <c r="EY83" s="3"/>
      <c r="EZ83" s="22"/>
      <c r="FA83" s="11"/>
      <c r="FB83" s="23"/>
      <c r="FC83" s="108"/>
      <c r="FD83" s="23"/>
      <c r="FE83" s="23"/>
      <c r="FF83" s="23"/>
      <c r="FG83" s="23"/>
      <c r="FH83" s="23"/>
      <c r="FI83" s="23"/>
      <c r="FJ83" s="3"/>
      <c r="FK83" s="22"/>
      <c r="FL83" s="11"/>
      <c r="FM83" s="23"/>
      <c r="FN83" s="108"/>
      <c r="FO83" s="23"/>
      <c r="FP83" s="23"/>
      <c r="FQ83" s="23"/>
      <c r="FR83" s="23"/>
      <c r="FS83" s="23"/>
      <c r="FT83" s="23"/>
      <c r="FU83" s="3"/>
      <c r="FV83" s="22"/>
      <c r="FW83" s="11"/>
      <c r="FX83" s="23"/>
      <c r="FY83" s="108"/>
      <c r="FZ83" s="23"/>
      <c r="GA83" s="23"/>
      <c r="GB83" s="23"/>
      <c r="GC83" s="23"/>
      <c r="GD83" s="23"/>
      <c r="GE83" s="23"/>
      <c r="GF83" s="3"/>
      <c r="GG83" s="22"/>
      <c r="GH83" s="11"/>
      <c r="GI83" s="23"/>
      <c r="GJ83" s="108"/>
      <c r="GK83" s="23"/>
      <c r="GL83" s="23"/>
      <c r="GM83" s="23"/>
      <c r="GN83" s="23"/>
      <c r="GO83" s="23"/>
      <c r="GP83" s="23"/>
      <c r="GQ83" s="3"/>
      <c r="GR83" s="22"/>
      <c r="GS83" s="11"/>
      <c r="GT83" s="23"/>
      <c r="GU83" s="108"/>
      <c r="GV83" s="23"/>
      <c r="GW83" s="23"/>
      <c r="GX83" s="23"/>
      <c r="GY83" s="23"/>
      <c r="GZ83" s="23"/>
      <c r="HA83" s="23"/>
      <c r="HB83" s="3"/>
      <c r="HC83" s="22"/>
      <c r="HD83" s="11"/>
      <c r="HE83" s="23"/>
      <c r="HF83" s="108"/>
      <c r="HG83" s="23"/>
      <c r="HH83" s="23"/>
      <c r="HI83" s="23"/>
      <c r="HJ83" s="23"/>
      <c r="HK83" s="23"/>
      <c r="HL83" s="23"/>
      <c r="HM83" s="3"/>
      <c r="HN83" s="22"/>
      <c r="HO83" s="11"/>
      <c r="HP83" s="23"/>
      <c r="HQ83" s="108"/>
      <c r="HR83" s="23"/>
      <c r="HS83" s="23"/>
      <c r="HT83" s="23"/>
      <c r="HU83" s="23"/>
      <c r="HV83" s="23"/>
      <c r="HW83" s="23"/>
      <c r="HX83" s="3"/>
      <c r="HY83" s="22"/>
      <c r="HZ83" s="11"/>
      <c r="IA83" s="23"/>
      <c r="IB83" s="108"/>
      <c r="IC83" s="23"/>
      <c r="ID83" s="23"/>
      <c r="IE83" s="23"/>
      <c r="IF83" s="23"/>
      <c r="IG83" s="23"/>
      <c r="IH83" s="23"/>
      <c r="II83" s="3"/>
      <c r="IJ83" s="22"/>
      <c r="IK83" s="11"/>
      <c r="IL83" s="23"/>
      <c r="IM83" s="108"/>
      <c r="IN83" s="23"/>
      <c r="IO83" s="23"/>
      <c r="IP83" s="23"/>
      <c r="IQ83" s="23"/>
      <c r="IR83" s="23"/>
      <c r="IS83" s="23"/>
      <c r="IT83" s="3"/>
      <c r="IU83" s="22"/>
      <c r="IV83" s="11"/>
      <c r="IW83" s="23"/>
    </row>
    <row r="84" spans="1:257" ht="24.75" customHeight="1" x14ac:dyDescent="0.25">
      <c r="A84" s="2410">
        <v>44042</v>
      </c>
      <c r="B84" s="2306" t="s">
        <v>4</v>
      </c>
      <c r="C84" s="2311"/>
      <c r="D84" s="2307"/>
      <c r="E84" s="2311">
        <v>80</v>
      </c>
      <c r="F84" s="2311"/>
      <c r="G84" s="2311"/>
      <c r="H84" s="2311"/>
      <c r="I84" s="2311"/>
      <c r="J84" s="2311"/>
      <c r="K84" s="2852"/>
      <c r="L84" s="2308"/>
      <c r="M84" s="22"/>
      <c r="N84" s="11"/>
      <c r="O84" s="23"/>
      <c r="P84" s="108"/>
      <c r="Q84" s="23"/>
      <c r="R84" s="23"/>
      <c r="S84" s="23"/>
      <c r="T84" s="23"/>
      <c r="U84" s="23"/>
      <c r="V84" s="23"/>
      <c r="W84" s="3"/>
      <c r="X84" s="22"/>
      <c r="Y84" s="11"/>
      <c r="Z84" s="23"/>
      <c r="AA84" s="108"/>
      <c r="AB84" s="23"/>
      <c r="AC84" s="23"/>
      <c r="AD84" s="23"/>
      <c r="AE84" s="23"/>
      <c r="AF84" s="23"/>
      <c r="AG84" s="23"/>
      <c r="AH84" s="3"/>
      <c r="AI84" s="22"/>
      <c r="AJ84" s="11"/>
      <c r="AK84" s="23"/>
      <c r="AL84" s="108"/>
      <c r="AM84" s="23"/>
      <c r="AN84" s="23"/>
      <c r="AO84" s="23"/>
      <c r="AP84" s="23"/>
      <c r="AQ84" s="23"/>
      <c r="AR84" s="23"/>
      <c r="AS84" s="3"/>
      <c r="AT84" s="22"/>
      <c r="AU84" s="11"/>
      <c r="AV84" s="23"/>
      <c r="AW84" s="108"/>
      <c r="AX84" s="23"/>
      <c r="AY84" s="23"/>
      <c r="AZ84" s="23"/>
      <c r="BA84" s="23"/>
      <c r="BB84" s="23"/>
      <c r="BC84" s="23"/>
      <c r="BD84" s="3"/>
      <c r="BE84" s="22"/>
      <c r="BF84" s="11"/>
      <c r="BG84" s="23"/>
      <c r="BH84" s="108"/>
      <c r="BI84" s="23"/>
      <c r="BJ84" s="23"/>
      <c r="BK84" s="23"/>
      <c r="BL84" s="23"/>
      <c r="BM84" s="23"/>
      <c r="BN84" s="23"/>
      <c r="BO84" s="3"/>
      <c r="BP84" s="22"/>
      <c r="BQ84" s="11"/>
      <c r="BR84" s="23"/>
      <c r="BS84" s="108"/>
      <c r="BT84" s="23"/>
      <c r="BU84" s="23"/>
      <c r="BV84" s="23"/>
      <c r="BW84" s="23"/>
      <c r="BX84" s="23"/>
      <c r="BY84" s="23"/>
      <c r="BZ84" s="3"/>
      <c r="CA84" s="22"/>
      <c r="CB84" s="11"/>
      <c r="CC84" s="23"/>
      <c r="CD84" s="108"/>
      <c r="CE84" s="23"/>
      <c r="CF84" s="23"/>
      <c r="CG84" s="23"/>
      <c r="CH84" s="23"/>
      <c r="CI84" s="23"/>
      <c r="CJ84" s="23"/>
      <c r="CK84" s="3"/>
      <c r="CL84" s="22"/>
      <c r="CM84" s="11"/>
      <c r="CN84" s="23"/>
      <c r="CO84" s="108"/>
      <c r="CP84" s="23"/>
      <c r="CQ84" s="23"/>
      <c r="CR84" s="23"/>
      <c r="CS84" s="23"/>
      <c r="CT84" s="23"/>
      <c r="CU84" s="23"/>
      <c r="CV84" s="3"/>
      <c r="CW84" s="22"/>
      <c r="CX84" s="11"/>
      <c r="CY84" s="23"/>
      <c r="CZ84" s="108"/>
      <c r="DA84" s="23"/>
      <c r="DB84" s="23"/>
      <c r="DC84" s="23"/>
      <c r="DD84" s="23"/>
      <c r="DE84" s="23"/>
      <c r="DF84" s="23"/>
      <c r="DG84" s="3"/>
      <c r="DH84" s="22"/>
      <c r="DI84" s="11"/>
      <c r="DJ84" s="23"/>
      <c r="DK84" s="108"/>
      <c r="DL84" s="23"/>
      <c r="DM84" s="23"/>
      <c r="DN84" s="23"/>
      <c r="DO84" s="23"/>
      <c r="DP84" s="23"/>
      <c r="DQ84" s="23"/>
      <c r="DR84" s="3"/>
      <c r="DS84" s="22"/>
      <c r="DT84" s="11"/>
      <c r="DU84" s="23"/>
      <c r="DV84" s="108"/>
      <c r="DW84" s="23"/>
      <c r="DX84" s="23"/>
      <c r="DY84" s="23"/>
      <c r="DZ84" s="23"/>
      <c r="EA84" s="23"/>
      <c r="EB84" s="23"/>
      <c r="EC84" s="3"/>
      <c r="ED84" s="22"/>
      <c r="EE84" s="11"/>
      <c r="EF84" s="23"/>
      <c r="EG84" s="108"/>
      <c r="EH84" s="23"/>
      <c r="EI84" s="23"/>
      <c r="EJ84" s="23"/>
      <c r="EK84" s="23"/>
      <c r="EL84" s="23"/>
      <c r="EM84" s="23"/>
      <c r="EN84" s="3"/>
      <c r="EO84" s="22"/>
      <c r="EP84" s="11"/>
      <c r="EQ84" s="23"/>
      <c r="ER84" s="108"/>
      <c r="ES84" s="23"/>
      <c r="ET84" s="23"/>
      <c r="EU84" s="23"/>
      <c r="EV84" s="23"/>
      <c r="EW84" s="23"/>
      <c r="EX84" s="23"/>
      <c r="EY84" s="3"/>
      <c r="EZ84" s="22"/>
      <c r="FA84" s="11"/>
      <c r="FB84" s="23"/>
      <c r="FC84" s="108"/>
      <c r="FD84" s="23"/>
      <c r="FE84" s="23"/>
      <c r="FF84" s="23"/>
      <c r="FG84" s="23"/>
      <c r="FH84" s="23"/>
      <c r="FI84" s="23"/>
      <c r="FJ84" s="3"/>
      <c r="FK84" s="22"/>
      <c r="FL84" s="11"/>
      <c r="FM84" s="23"/>
      <c r="FN84" s="108"/>
      <c r="FO84" s="23"/>
      <c r="FP84" s="23"/>
      <c r="FQ84" s="23"/>
      <c r="FR84" s="23"/>
      <c r="FS84" s="23"/>
      <c r="FT84" s="23"/>
      <c r="FU84" s="3"/>
      <c r="FV84" s="22"/>
      <c r="FW84" s="11"/>
      <c r="FX84" s="23"/>
      <c r="FY84" s="108"/>
      <c r="FZ84" s="23"/>
      <c r="GA84" s="23"/>
      <c r="GB84" s="23"/>
      <c r="GC84" s="23"/>
      <c r="GD84" s="23"/>
      <c r="GE84" s="23"/>
      <c r="GF84" s="3"/>
      <c r="GG84" s="22"/>
      <c r="GH84" s="11"/>
      <c r="GI84" s="23"/>
      <c r="GJ84" s="108"/>
      <c r="GK84" s="23"/>
      <c r="GL84" s="23"/>
      <c r="GM84" s="23"/>
      <c r="GN84" s="23"/>
      <c r="GO84" s="23"/>
      <c r="GP84" s="23"/>
      <c r="GQ84" s="3"/>
      <c r="GR84" s="22"/>
      <c r="GS84" s="11"/>
      <c r="GT84" s="23"/>
      <c r="GU84" s="108"/>
      <c r="GV84" s="23"/>
      <c r="GW84" s="23"/>
      <c r="GX84" s="23"/>
      <c r="GY84" s="23"/>
      <c r="GZ84" s="23"/>
      <c r="HA84" s="23"/>
      <c r="HB84" s="3"/>
      <c r="HC84" s="22"/>
      <c r="HD84" s="11"/>
      <c r="HE84" s="23"/>
      <c r="HF84" s="108"/>
      <c r="HG84" s="23"/>
      <c r="HH84" s="23"/>
      <c r="HI84" s="23"/>
      <c r="HJ84" s="23"/>
      <c r="HK84" s="23"/>
      <c r="HL84" s="23"/>
      <c r="HM84" s="3"/>
      <c r="HN84" s="22"/>
      <c r="HO84" s="11"/>
      <c r="HP84" s="23"/>
      <c r="HQ84" s="108"/>
      <c r="HR84" s="23"/>
      <c r="HS84" s="23"/>
      <c r="HT84" s="23"/>
      <c r="HU84" s="23"/>
      <c r="HV84" s="23"/>
      <c r="HW84" s="23"/>
      <c r="HX84" s="3"/>
      <c r="HY84" s="22"/>
      <c r="HZ84" s="11"/>
      <c r="IA84" s="23"/>
      <c r="IB84" s="108"/>
      <c r="IC84" s="23"/>
      <c r="ID84" s="23"/>
      <c r="IE84" s="23"/>
      <c r="IF84" s="23"/>
      <c r="IG84" s="23"/>
      <c r="IH84" s="23"/>
      <c r="II84" s="3"/>
      <c r="IJ84" s="22"/>
      <c r="IK84" s="11"/>
      <c r="IL84" s="23"/>
      <c r="IM84" s="108"/>
      <c r="IN84" s="23"/>
      <c r="IO84" s="23"/>
      <c r="IP84" s="23"/>
      <c r="IQ84" s="23"/>
      <c r="IR84" s="23"/>
      <c r="IS84" s="23"/>
      <c r="IT84" s="3"/>
      <c r="IU84" s="22"/>
      <c r="IV84" s="11"/>
      <c r="IW84" s="23"/>
    </row>
    <row r="85" spans="1:257" ht="24.75" customHeight="1" x14ac:dyDescent="0.25">
      <c r="A85" s="22">
        <v>44061</v>
      </c>
      <c r="B85" s="11" t="s">
        <v>186</v>
      </c>
      <c r="C85" s="410"/>
      <c r="D85" s="2047" t="s">
        <v>301</v>
      </c>
      <c r="E85" s="410"/>
      <c r="F85" s="410"/>
      <c r="G85" s="410"/>
      <c r="H85" s="410">
        <v>4890</v>
      </c>
      <c r="I85" s="410">
        <v>100</v>
      </c>
      <c r="J85" s="410"/>
      <c r="K85" s="2471"/>
      <c r="L85" s="32" t="s">
        <v>40</v>
      </c>
      <c r="M85" s="22"/>
      <c r="N85" s="11"/>
      <c r="O85" s="23"/>
      <c r="P85" s="108"/>
      <c r="Q85" s="23"/>
      <c r="R85" s="23"/>
      <c r="S85" s="23"/>
      <c r="T85" s="23"/>
      <c r="U85" s="23"/>
      <c r="V85" s="23"/>
      <c r="W85" s="3"/>
      <c r="X85" s="22"/>
      <c r="Y85" s="11"/>
      <c r="Z85" s="23"/>
      <c r="AA85" s="108"/>
      <c r="AB85" s="23"/>
      <c r="AC85" s="23"/>
      <c r="AD85" s="23"/>
      <c r="AE85" s="23"/>
      <c r="AF85" s="23"/>
      <c r="AG85" s="23"/>
      <c r="AH85" s="3"/>
      <c r="AI85" s="22"/>
      <c r="AJ85" s="11"/>
      <c r="AK85" s="23"/>
      <c r="AL85" s="108"/>
      <c r="AM85" s="23"/>
      <c r="AN85" s="23"/>
      <c r="AO85" s="23"/>
      <c r="AP85" s="23"/>
      <c r="AQ85" s="23"/>
      <c r="AR85" s="23"/>
      <c r="AS85" s="3"/>
      <c r="AT85" s="22"/>
      <c r="AU85" s="11"/>
      <c r="AV85" s="23"/>
      <c r="AW85" s="108"/>
      <c r="AX85" s="23"/>
      <c r="AY85" s="23"/>
      <c r="AZ85" s="23"/>
      <c r="BA85" s="23"/>
      <c r="BB85" s="23"/>
      <c r="BC85" s="23"/>
      <c r="BD85" s="3"/>
      <c r="BE85" s="22"/>
      <c r="BF85" s="11"/>
      <c r="BG85" s="23"/>
      <c r="BH85" s="108"/>
      <c r="BI85" s="23"/>
      <c r="BJ85" s="23"/>
      <c r="BK85" s="23"/>
      <c r="BL85" s="23"/>
      <c r="BM85" s="23"/>
      <c r="BN85" s="23"/>
      <c r="BO85" s="3"/>
      <c r="BP85" s="22"/>
      <c r="BQ85" s="11"/>
      <c r="BR85" s="23"/>
      <c r="BS85" s="108"/>
      <c r="BT85" s="23"/>
      <c r="BU85" s="23"/>
      <c r="BV85" s="23"/>
      <c r="BW85" s="23"/>
      <c r="BX85" s="23"/>
      <c r="BY85" s="23"/>
      <c r="BZ85" s="3"/>
      <c r="CA85" s="22"/>
      <c r="CB85" s="11"/>
      <c r="CC85" s="23"/>
      <c r="CD85" s="108"/>
      <c r="CE85" s="23"/>
      <c r="CF85" s="23"/>
      <c r="CG85" s="23"/>
      <c r="CH85" s="23"/>
      <c r="CI85" s="23"/>
      <c r="CJ85" s="23"/>
      <c r="CK85" s="3"/>
      <c r="CL85" s="22"/>
      <c r="CM85" s="11"/>
      <c r="CN85" s="23"/>
      <c r="CO85" s="108"/>
      <c r="CP85" s="23"/>
      <c r="CQ85" s="23"/>
      <c r="CR85" s="23"/>
      <c r="CS85" s="23"/>
      <c r="CT85" s="23"/>
      <c r="CU85" s="23"/>
      <c r="CV85" s="3"/>
      <c r="CW85" s="22"/>
      <c r="CX85" s="11"/>
      <c r="CY85" s="23"/>
      <c r="CZ85" s="108"/>
      <c r="DA85" s="23"/>
      <c r="DB85" s="23"/>
      <c r="DC85" s="23"/>
      <c r="DD85" s="23"/>
      <c r="DE85" s="23"/>
      <c r="DF85" s="23"/>
      <c r="DG85" s="3"/>
      <c r="DH85" s="22"/>
      <c r="DI85" s="11"/>
      <c r="DJ85" s="23"/>
      <c r="DK85" s="108"/>
      <c r="DL85" s="23"/>
      <c r="DM85" s="23"/>
      <c r="DN85" s="23"/>
      <c r="DO85" s="23"/>
      <c r="DP85" s="23"/>
      <c r="DQ85" s="23"/>
      <c r="DR85" s="3"/>
      <c r="DS85" s="22"/>
      <c r="DT85" s="11"/>
      <c r="DU85" s="23"/>
      <c r="DV85" s="108"/>
      <c r="DW85" s="23"/>
      <c r="DX85" s="23"/>
      <c r="DY85" s="23"/>
      <c r="DZ85" s="23"/>
      <c r="EA85" s="23"/>
      <c r="EB85" s="23"/>
      <c r="EC85" s="3"/>
      <c r="ED85" s="22"/>
      <c r="EE85" s="11"/>
      <c r="EF85" s="23"/>
      <c r="EG85" s="108"/>
      <c r="EH85" s="23"/>
      <c r="EI85" s="23"/>
      <c r="EJ85" s="23"/>
      <c r="EK85" s="23"/>
      <c r="EL85" s="23"/>
      <c r="EM85" s="23"/>
      <c r="EN85" s="3"/>
      <c r="EO85" s="22"/>
      <c r="EP85" s="11"/>
      <c r="EQ85" s="23"/>
      <c r="ER85" s="108"/>
      <c r="ES85" s="23"/>
      <c r="ET85" s="23"/>
      <c r="EU85" s="23"/>
      <c r="EV85" s="23"/>
      <c r="EW85" s="23"/>
      <c r="EX85" s="23"/>
      <c r="EY85" s="3"/>
      <c r="EZ85" s="22"/>
      <c r="FA85" s="11"/>
      <c r="FB85" s="23"/>
      <c r="FC85" s="108"/>
      <c r="FD85" s="23"/>
      <c r="FE85" s="23"/>
      <c r="FF85" s="23"/>
      <c r="FG85" s="23"/>
      <c r="FH85" s="23"/>
      <c r="FI85" s="23"/>
      <c r="FJ85" s="3"/>
      <c r="FK85" s="22"/>
      <c r="FL85" s="11"/>
      <c r="FM85" s="23"/>
      <c r="FN85" s="108"/>
      <c r="FO85" s="23"/>
      <c r="FP85" s="23"/>
      <c r="FQ85" s="23"/>
      <c r="FR85" s="23"/>
      <c r="FS85" s="23"/>
      <c r="FT85" s="23"/>
      <c r="FU85" s="3"/>
      <c r="FV85" s="22"/>
      <c r="FW85" s="11"/>
      <c r="FX85" s="23"/>
      <c r="FY85" s="108"/>
      <c r="FZ85" s="23"/>
      <c r="GA85" s="23"/>
      <c r="GB85" s="23"/>
      <c r="GC85" s="23"/>
      <c r="GD85" s="23"/>
      <c r="GE85" s="23"/>
      <c r="GF85" s="3"/>
      <c r="GG85" s="22"/>
      <c r="GH85" s="11"/>
      <c r="GI85" s="23"/>
      <c r="GJ85" s="108"/>
      <c r="GK85" s="23"/>
      <c r="GL85" s="23"/>
      <c r="GM85" s="23"/>
      <c r="GN85" s="23"/>
      <c r="GO85" s="23"/>
      <c r="GP85" s="23"/>
      <c r="GQ85" s="3"/>
      <c r="GR85" s="22"/>
      <c r="GS85" s="11"/>
      <c r="GT85" s="23"/>
      <c r="GU85" s="108"/>
      <c r="GV85" s="23"/>
      <c r="GW85" s="23"/>
      <c r="GX85" s="23"/>
      <c r="GY85" s="23"/>
      <c r="GZ85" s="23"/>
      <c r="HA85" s="23"/>
      <c r="HB85" s="3"/>
      <c r="HC85" s="22"/>
      <c r="HD85" s="11"/>
      <c r="HE85" s="23"/>
      <c r="HF85" s="108"/>
      <c r="HG85" s="23"/>
      <c r="HH85" s="23"/>
      <c r="HI85" s="23"/>
      <c r="HJ85" s="23"/>
      <c r="HK85" s="23"/>
      <c r="HL85" s="23"/>
      <c r="HM85" s="3"/>
      <c r="HN85" s="22"/>
      <c r="HO85" s="11"/>
      <c r="HP85" s="23"/>
      <c r="HQ85" s="108"/>
      <c r="HR85" s="23"/>
      <c r="HS85" s="23"/>
      <c r="HT85" s="23"/>
      <c r="HU85" s="23"/>
      <c r="HV85" s="23"/>
      <c r="HW85" s="23"/>
      <c r="HX85" s="3"/>
      <c r="HY85" s="22"/>
      <c r="HZ85" s="11"/>
      <c r="IA85" s="23"/>
      <c r="IB85" s="108"/>
      <c r="IC85" s="23"/>
      <c r="ID85" s="23"/>
      <c r="IE85" s="23"/>
      <c r="IF85" s="23"/>
      <c r="IG85" s="23"/>
      <c r="IH85" s="23"/>
      <c r="II85" s="3"/>
      <c r="IJ85" s="22"/>
      <c r="IK85" s="11"/>
      <c r="IL85" s="23"/>
      <c r="IM85" s="108"/>
      <c r="IN85" s="23"/>
      <c r="IO85" s="23"/>
      <c r="IP85" s="23"/>
      <c r="IQ85" s="23"/>
      <c r="IR85" s="23"/>
      <c r="IS85" s="23"/>
      <c r="IT85" s="3"/>
      <c r="IU85" s="22"/>
      <c r="IV85" s="11"/>
      <c r="IW85" s="23"/>
    </row>
    <row r="86" spans="1:257" ht="27" customHeight="1" x14ac:dyDescent="0.25">
      <c r="A86" s="2410">
        <v>44073</v>
      </c>
      <c r="B86" s="2306" t="s">
        <v>4</v>
      </c>
      <c r="C86" s="2311"/>
      <c r="D86" s="2307"/>
      <c r="E86" s="2311">
        <v>80</v>
      </c>
      <c r="F86" s="2311"/>
      <c r="G86" s="2311"/>
      <c r="H86" s="2311"/>
      <c r="I86" s="2311"/>
      <c r="J86" s="2311"/>
      <c r="K86" s="2885"/>
      <c r="L86" s="2308"/>
      <c r="M86" s="22"/>
      <c r="N86" s="11"/>
      <c r="O86" s="23"/>
      <c r="P86" s="108"/>
      <c r="Q86" s="23"/>
      <c r="R86" s="23"/>
      <c r="S86" s="23"/>
      <c r="T86" s="23"/>
      <c r="U86" s="23"/>
      <c r="V86" s="23"/>
      <c r="W86" s="3"/>
      <c r="X86" s="22"/>
      <c r="Y86" s="11"/>
      <c r="Z86" s="23"/>
      <c r="AA86" s="108"/>
      <c r="AB86" s="23"/>
      <c r="AC86" s="23"/>
      <c r="AD86" s="23"/>
      <c r="AE86" s="23"/>
      <c r="AF86" s="23"/>
      <c r="AG86" s="23"/>
      <c r="AH86" s="3"/>
      <c r="AI86" s="22"/>
      <c r="AJ86" s="11"/>
      <c r="AK86" s="23"/>
      <c r="AL86" s="108"/>
      <c r="AM86" s="23"/>
      <c r="AN86" s="23"/>
      <c r="AO86" s="23"/>
      <c r="AP86" s="23"/>
      <c r="AQ86" s="23"/>
      <c r="AR86" s="23"/>
      <c r="AS86" s="3"/>
      <c r="AT86" s="22"/>
      <c r="AU86" s="11"/>
      <c r="AV86" s="23"/>
      <c r="AW86" s="108"/>
      <c r="AX86" s="23"/>
      <c r="AY86" s="23"/>
      <c r="AZ86" s="23"/>
      <c r="BA86" s="23"/>
      <c r="BB86" s="23"/>
      <c r="BC86" s="23"/>
      <c r="BD86" s="3"/>
      <c r="BE86" s="22"/>
      <c r="BF86" s="11"/>
      <c r="BG86" s="23"/>
      <c r="BH86" s="108"/>
      <c r="BI86" s="23"/>
      <c r="BJ86" s="23"/>
      <c r="BK86" s="23"/>
      <c r="BL86" s="23"/>
      <c r="BM86" s="23"/>
      <c r="BN86" s="23"/>
      <c r="BO86" s="3"/>
      <c r="BP86" s="22"/>
      <c r="BQ86" s="11"/>
      <c r="BR86" s="23"/>
      <c r="BS86" s="108"/>
      <c r="BT86" s="23"/>
      <c r="BU86" s="23"/>
      <c r="BV86" s="23"/>
      <c r="BW86" s="23"/>
      <c r="BX86" s="23"/>
      <c r="BY86" s="23"/>
      <c r="BZ86" s="3"/>
      <c r="CA86" s="22"/>
      <c r="CB86" s="11"/>
      <c r="CC86" s="23"/>
      <c r="CD86" s="108"/>
      <c r="CE86" s="23"/>
      <c r="CF86" s="23"/>
      <c r="CG86" s="23"/>
      <c r="CH86" s="23"/>
      <c r="CI86" s="23"/>
      <c r="CJ86" s="23"/>
      <c r="CK86" s="3"/>
      <c r="CL86" s="22"/>
      <c r="CM86" s="11"/>
      <c r="CN86" s="23"/>
      <c r="CO86" s="108"/>
      <c r="CP86" s="23"/>
      <c r="CQ86" s="23"/>
      <c r="CR86" s="23"/>
      <c r="CS86" s="23"/>
      <c r="CT86" s="23"/>
      <c r="CU86" s="23"/>
      <c r="CV86" s="3"/>
      <c r="CW86" s="22"/>
      <c r="CX86" s="11"/>
      <c r="CY86" s="23"/>
      <c r="CZ86" s="108"/>
      <c r="DA86" s="23"/>
      <c r="DB86" s="23"/>
      <c r="DC86" s="23"/>
      <c r="DD86" s="23"/>
      <c r="DE86" s="23"/>
      <c r="DF86" s="23"/>
      <c r="DG86" s="3"/>
      <c r="DH86" s="22"/>
      <c r="DI86" s="11"/>
      <c r="DJ86" s="23"/>
      <c r="DK86" s="108"/>
      <c r="DL86" s="23"/>
      <c r="DM86" s="23"/>
      <c r="DN86" s="23"/>
      <c r="DO86" s="23"/>
      <c r="DP86" s="23"/>
      <c r="DQ86" s="23"/>
      <c r="DR86" s="3"/>
      <c r="DS86" s="22"/>
      <c r="DT86" s="11"/>
      <c r="DU86" s="23"/>
      <c r="DV86" s="108"/>
      <c r="DW86" s="23"/>
      <c r="DX86" s="23"/>
      <c r="DY86" s="23"/>
      <c r="DZ86" s="23"/>
      <c r="EA86" s="23"/>
      <c r="EB86" s="23"/>
      <c r="EC86" s="3"/>
      <c r="ED86" s="22"/>
      <c r="EE86" s="11"/>
      <c r="EF86" s="23"/>
      <c r="EG86" s="108"/>
      <c r="EH86" s="23"/>
      <c r="EI86" s="23"/>
      <c r="EJ86" s="23"/>
      <c r="EK86" s="23"/>
      <c r="EL86" s="23"/>
      <c r="EM86" s="23"/>
      <c r="EN86" s="3"/>
      <c r="EO86" s="22"/>
      <c r="EP86" s="11"/>
      <c r="EQ86" s="23"/>
      <c r="ER86" s="108"/>
      <c r="ES86" s="23"/>
      <c r="ET86" s="23"/>
      <c r="EU86" s="23"/>
      <c r="EV86" s="23"/>
      <c r="EW86" s="23"/>
      <c r="EX86" s="23"/>
      <c r="EY86" s="3"/>
      <c r="EZ86" s="22"/>
      <c r="FA86" s="11"/>
      <c r="FB86" s="23"/>
      <c r="FC86" s="108"/>
      <c r="FD86" s="23"/>
      <c r="FE86" s="23"/>
      <c r="FF86" s="23"/>
      <c r="FG86" s="23"/>
      <c r="FH86" s="23"/>
      <c r="FI86" s="23"/>
      <c r="FJ86" s="3"/>
      <c r="FK86" s="22"/>
      <c r="FL86" s="11"/>
      <c r="FM86" s="23"/>
      <c r="FN86" s="108"/>
      <c r="FO86" s="23"/>
      <c r="FP86" s="23"/>
      <c r="FQ86" s="23"/>
      <c r="FR86" s="23"/>
      <c r="FS86" s="23"/>
      <c r="FT86" s="23"/>
      <c r="FU86" s="3"/>
      <c r="FV86" s="22"/>
      <c r="FW86" s="11"/>
      <c r="FX86" s="23"/>
      <c r="FY86" s="108"/>
      <c r="FZ86" s="23"/>
      <c r="GA86" s="23"/>
      <c r="GB86" s="23"/>
      <c r="GC86" s="23"/>
      <c r="GD86" s="23"/>
      <c r="GE86" s="23"/>
      <c r="GF86" s="3"/>
      <c r="GG86" s="22"/>
      <c r="GH86" s="11"/>
      <c r="GI86" s="23"/>
      <c r="GJ86" s="108"/>
      <c r="GK86" s="23"/>
      <c r="GL86" s="23"/>
      <c r="GM86" s="23"/>
      <c r="GN86" s="23"/>
      <c r="GO86" s="23"/>
      <c r="GP86" s="23"/>
      <c r="GQ86" s="3"/>
      <c r="GR86" s="22"/>
      <c r="GS86" s="11"/>
      <c r="GT86" s="23"/>
      <c r="GU86" s="108"/>
      <c r="GV86" s="23"/>
      <c r="GW86" s="23"/>
      <c r="GX86" s="23"/>
      <c r="GY86" s="23"/>
      <c r="GZ86" s="23"/>
      <c r="HA86" s="23"/>
      <c r="HB86" s="3"/>
      <c r="HC86" s="22"/>
      <c r="HD86" s="11"/>
      <c r="HE86" s="23"/>
      <c r="HF86" s="108"/>
      <c r="HG86" s="23"/>
      <c r="HH86" s="23"/>
      <c r="HI86" s="23"/>
      <c r="HJ86" s="23"/>
      <c r="HK86" s="23"/>
      <c r="HL86" s="23"/>
      <c r="HM86" s="3"/>
      <c r="HN86" s="22"/>
      <c r="HO86" s="11"/>
      <c r="HP86" s="23"/>
      <c r="HQ86" s="108"/>
      <c r="HR86" s="23"/>
      <c r="HS86" s="23"/>
      <c r="HT86" s="23"/>
      <c r="HU86" s="23"/>
      <c r="HV86" s="23"/>
      <c r="HW86" s="23"/>
      <c r="HX86" s="3"/>
      <c r="HY86" s="22"/>
      <c r="HZ86" s="11"/>
      <c r="IA86" s="23"/>
      <c r="IB86" s="108"/>
      <c r="IC86" s="23"/>
      <c r="ID86" s="23"/>
      <c r="IE86" s="23"/>
      <c r="IF86" s="23"/>
      <c r="IG86" s="23"/>
      <c r="IH86" s="23"/>
      <c r="II86" s="3"/>
      <c r="IJ86" s="22"/>
      <c r="IK86" s="11"/>
      <c r="IL86" s="23"/>
      <c r="IM86" s="108"/>
      <c r="IN86" s="23"/>
      <c r="IO86" s="23"/>
      <c r="IP86" s="23"/>
      <c r="IQ86" s="23"/>
      <c r="IR86" s="23"/>
      <c r="IS86" s="23"/>
      <c r="IT86" s="3"/>
      <c r="IU86" s="22"/>
      <c r="IV86" s="11"/>
      <c r="IW86" s="23"/>
    </row>
    <row r="87" spans="1:257" ht="27" customHeight="1" x14ac:dyDescent="0.25">
      <c r="A87" s="2410">
        <v>44104</v>
      </c>
      <c r="B87" s="2306" t="s">
        <v>4</v>
      </c>
      <c r="C87" s="2311"/>
      <c r="D87" s="2307"/>
      <c r="E87" s="2311">
        <v>80</v>
      </c>
      <c r="F87" s="2311"/>
      <c r="G87" s="2311"/>
      <c r="H87" s="2311"/>
      <c r="I87" s="2311"/>
      <c r="J87" s="2311"/>
      <c r="K87" s="3126"/>
      <c r="L87" s="2308"/>
      <c r="M87" s="3124"/>
      <c r="N87" s="3125"/>
      <c r="O87" s="3123"/>
      <c r="P87" s="3122"/>
      <c r="Q87" s="3123"/>
      <c r="R87" s="3123"/>
      <c r="S87" s="3123"/>
      <c r="T87" s="3123"/>
      <c r="U87" s="3123"/>
      <c r="V87" s="3123"/>
      <c r="W87" s="3"/>
      <c r="X87" s="3124"/>
      <c r="Y87" s="3125"/>
      <c r="Z87" s="3123"/>
      <c r="AA87" s="3122"/>
      <c r="AB87" s="3123"/>
      <c r="AC87" s="3123"/>
      <c r="AD87" s="3123"/>
      <c r="AE87" s="3123"/>
      <c r="AF87" s="3123"/>
      <c r="AG87" s="3123"/>
      <c r="AH87" s="3"/>
      <c r="AI87" s="3124"/>
      <c r="AJ87" s="3125"/>
      <c r="AK87" s="3123"/>
      <c r="AL87" s="3122"/>
      <c r="AM87" s="3123"/>
      <c r="AN87" s="3123"/>
      <c r="AO87" s="3123"/>
      <c r="AP87" s="3123"/>
      <c r="AQ87" s="3123"/>
      <c r="AR87" s="3123"/>
      <c r="AS87" s="3"/>
      <c r="AT87" s="3124"/>
      <c r="AU87" s="3125"/>
      <c r="AV87" s="3123"/>
      <c r="AW87" s="3122"/>
      <c r="AX87" s="3123"/>
      <c r="AY87" s="3123"/>
      <c r="AZ87" s="3123"/>
      <c r="BA87" s="3123"/>
      <c r="BB87" s="3123"/>
      <c r="BC87" s="3123"/>
      <c r="BD87" s="3"/>
      <c r="BE87" s="3124"/>
      <c r="BF87" s="3125"/>
      <c r="BG87" s="3123"/>
      <c r="BH87" s="3122"/>
      <c r="BI87" s="3123"/>
      <c r="BJ87" s="3123"/>
      <c r="BK87" s="3123"/>
      <c r="BL87" s="3123"/>
      <c r="BM87" s="3123"/>
      <c r="BN87" s="3123"/>
      <c r="BO87" s="3"/>
      <c r="BP87" s="3124"/>
      <c r="BQ87" s="3125"/>
      <c r="BR87" s="3123"/>
      <c r="BS87" s="3122"/>
      <c r="BT87" s="3123"/>
      <c r="BU87" s="3123"/>
      <c r="BV87" s="3123"/>
      <c r="BW87" s="3123"/>
      <c r="BX87" s="3123"/>
      <c r="BY87" s="3123"/>
      <c r="BZ87" s="3"/>
      <c r="CA87" s="3124"/>
      <c r="CB87" s="3125"/>
      <c r="CC87" s="3123"/>
      <c r="CD87" s="3122"/>
      <c r="CE87" s="3123"/>
      <c r="CF87" s="3123"/>
      <c r="CG87" s="3123"/>
      <c r="CH87" s="3123"/>
      <c r="CI87" s="3123"/>
      <c r="CJ87" s="3123"/>
      <c r="CK87" s="3"/>
      <c r="CL87" s="3124"/>
      <c r="CM87" s="3125"/>
      <c r="CN87" s="3123"/>
      <c r="CO87" s="3122"/>
      <c r="CP87" s="3123"/>
      <c r="CQ87" s="3123"/>
      <c r="CR87" s="3123"/>
      <c r="CS87" s="3123"/>
      <c r="CT87" s="3123"/>
      <c r="CU87" s="3123"/>
      <c r="CV87" s="3"/>
      <c r="CW87" s="3124"/>
      <c r="CX87" s="3125"/>
      <c r="CY87" s="3123"/>
      <c r="CZ87" s="3122"/>
      <c r="DA87" s="3123"/>
      <c r="DB87" s="3123"/>
      <c r="DC87" s="3123"/>
      <c r="DD87" s="3123"/>
      <c r="DE87" s="3123"/>
      <c r="DF87" s="3123"/>
      <c r="DG87" s="3"/>
      <c r="DH87" s="3124"/>
      <c r="DI87" s="3125"/>
      <c r="DJ87" s="3123"/>
      <c r="DK87" s="3122"/>
      <c r="DL87" s="3123"/>
      <c r="DM87" s="3123"/>
      <c r="DN87" s="3123"/>
      <c r="DO87" s="3123"/>
      <c r="DP87" s="3123"/>
      <c r="DQ87" s="3123"/>
      <c r="DR87" s="3"/>
      <c r="DS87" s="3124"/>
      <c r="DT87" s="3125"/>
      <c r="DU87" s="3123"/>
      <c r="DV87" s="3122"/>
      <c r="DW87" s="3123"/>
      <c r="DX87" s="3123"/>
      <c r="DY87" s="3123"/>
      <c r="DZ87" s="3123"/>
      <c r="EA87" s="3123"/>
      <c r="EB87" s="3123"/>
      <c r="EC87" s="3"/>
      <c r="ED87" s="3124"/>
      <c r="EE87" s="3125"/>
      <c r="EF87" s="3123"/>
      <c r="EG87" s="3122"/>
      <c r="EH87" s="3123"/>
      <c r="EI87" s="3123"/>
      <c r="EJ87" s="3123"/>
      <c r="EK87" s="3123"/>
      <c r="EL87" s="3123"/>
      <c r="EM87" s="3123"/>
      <c r="EN87" s="3"/>
      <c r="EO87" s="3124"/>
      <c r="EP87" s="3125"/>
      <c r="EQ87" s="3123"/>
      <c r="ER87" s="3122"/>
      <c r="ES87" s="3123"/>
      <c r="ET87" s="3123"/>
      <c r="EU87" s="3123"/>
      <c r="EV87" s="3123"/>
      <c r="EW87" s="3123"/>
      <c r="EX87" s="3123"/>
      <c r="EY87" s="3"/>
      <c r="EZ87" s="3124"/>
      <c r="FA87" s="3125"/>
      <c r="FB87" s="3123"/>
      <c r="FC87" s="3122"/>
      <c r="FD87" s="3123"/>
      <c r="FE87" s="3123"/>
      <c r="FF87" s="3123"/>
      <c r="FG87" s="3123"/>
      <c r="FH87" s="3123"/>
      <c r="FI87" s="3123"/>
      <c r="FJ87" s="3"/>
      <c r="FK87" s="3124"/>
      <c r="FL87" s="3125"/>
      <c r="FM87" s="3123"/>
      <c r="FN87" s="3122"/>
      <c r="FO87" s="3123"/>
      <c r="FP87" s="3123"/>
      <c r="FQ87" s="3123"/>
      <c r="FR87" s="3123"/>
      <c r="FS87" s="3123"/>
      <c r="FT87" s="3123"/>
      <c r="FU87" s="3"/>
      <c r="FV87" s="3124"/>
      <c r="FW87" s="3125"/>
      <c r="FX87" s="3123"/>
      <c r="FY87" s="3122"/>
      <c r="FZ87" s="3123"/>
      <c r="GA87" s="3123"/>
      <c r="GB87" s="3123"/>
      <c r="GC87" s="3123"/>
      <c r="GD87" s="3123"/>
      <c r="GE87" s="3123"/>
      <c r="GF87" s="3"/>
      <c r="GG87" s="3124"/>
      <c r="GH87" s="3125"/>
      <c r="GI87" s="3123"/>
      <c r="GJ87" s="3122"/>
      <c r="GK87" s="3123"/>
      <c r="GL87" s="3123"/>
      <c r="GM87" s="3123"/>
      <c r="GN87" s="3123"/>
      <c r="GO87" s="3123"/>
      <c r="GP87" s="3123"/>
      <c r="GQ87" s="3"/>
      <c r="GR87" s="3124"/>
      <c r="GS87" s="3125"/>
      <c r="GT87" s="3123"/>
      <c r="GU87" s="3122"/>
      <c r="GV87" s="3123"/>
      <c r="GW87" s="3123"/>
      <c r="GX87" s="3123"/>
      <c r="GY87" s="3123"/>
      <c r="GZ87" s="3123"/>
      <c r="HA87" s="3123"/>
      <c r="HB87" s="3"/>
      <c r="HC87" s="3124"/>
      <c r="HD87" s="3125"/>
      <c r="HE87" s="3123"/>
      <c r="HF87" s="3122"/>
      <c r="HG87" s="3123"/>
      <c r="HH87" s="3123"/>
      <c r="HI87" s="3123"/>
      <c r="HJ87" s="3123"/>
      <c r="HK87" s="3123"/>
      <c r="HL87" s="3123"/>
      <c r="HM87" s="3"/>
      <c r="HN87" s="3124"/>
      <c r="HO87" s="3125"/>
      <c r="HP87" s="3123"/>
      <c r="HQ87" s="3122"/>
      <c r="HR87" s="3123"/>
      <c r="HS87" s="3123"/>
      <c r="HT87" s="3123"/>
      <c r="HU87" s="3123"/>
      <c r="HV87" s="3123"/>
      <c r="HW87" s="3123"/>
      <c r="HX87" s="3"/>
      <c r="HY87" s="3124"/>
      <c r="HZ87" s="3125"/>
      <c r="IA87" s="3123"/>
      <c r="IB87" s="3122"/>
      <c r="IC87" s="3123"/>
      <c r="ID87" s="3123"/>
      <c r="IE87" s="3123"/>
      <c r="IF87" s="3123"/>
      <c r="IG87" s="3123"/>
      <c r="IH87" s="3123"/>
      <c r="II87" s="3"/>
      <c r="IJ87" s="3124"/>
      <c r="IK87" s="3125"/>
      <c r="IL87" s="3123"/>
      <c r="IM87" s="3122"/>
      <c r="IN87" s="3123"/>
      <c r="IO87" s="3123"/>
      <c r="IP87" s="3123"/>
      <c r="IQ87" s="3123"/>
      <c r="IR87" s="3123"/>
      <c r="IS87" s="3123"/>
      <c r="IT87" s="3"/>
      <c r="IU87" s="3124"/>
      <c r="IV87" s="3125"/>
      <c r="IW87" s="3123"/>
    </row>
    <row r="88" spans="1:257" ht="27" customHeight="1" x14ac:dyDescent="0.25">
      <c r="A88" s="22">
        <v>44106</v>
      </c>
      <c r="B88" s="11" t="s">
        <v>12</v>
      </c>
      <c r="C88" s="410">
        <v>110</v>
      </c>
      <c r="D88" s="407">
        <f>+C88*(100-E88)/100</f>
        <v>22</v>
      </c>
      <c r="E88" s="410">
        <v>80</v>
      </c>
      <c r="F88" s="410" t="s">
        <v>159</v>
      </c>
      <c r="G88" s="410">
        <v>95</v>
      </c>
      <c r="H88" s="410"/>
      <c r="I88" s="410"/>
      <c r="J88" s="410"/>
      <c r="K88" s="2471"/>
      <c r="L88" s="32" t="s">
        <v>22</v>
      </c>
      <c r="M88" s="22"/>
      <c r="N88" s="11"/>
      <c r="O88" s="23"/>
      <c r="P88" s="108"/>
      <c r="Q88" s="23"/>
      <c r="R88" s="23"/>
      <c r="S88" s="23"/>
      <c r="T88" s="23"/>
      <c r="U88" s="23"/>
      <c r="V88" s="23"/>
      <c r="W88" s="3"/>
      <c r="X88" s="22"/>
      <c r="Y88" s="11"/>
      <c r="Z88" s="23"/>
      <c r="AA88" s="108"/>
      <c r="AB88" s="23"/>
      <c r="AC88" s="23"/>
      <c r="AD88" s="23"/>
      <c r="AE88" s="23"/>
      <c r="AF88" s="23"/>
      <c r="AG88" s="23"/>
      <c r="AH88" s="3"/>
      <c r="AI88" s="22"/>
      <c r="AJ88" s="11"/>
      <c r="AK88" s="23"/>
      <c r="AL88" s="108"/>
      <c r="AM88" s="23"/>
      <c r="AN88" s="23"/>
      <c r="AO88" s="23"/>
      <c r="AP88" s="23"/>
      <c r="AQ88" s="23"/>
      <c r="AR88" s="23"/>
      <c r="AS88" s="3"/>
      <c r="AT88" s="22"/>
      <c r="AU88" s="11"/>
      <c r="AV88" s="23"/>
      <c r="AW88" s="108"/>
      <c r="AX88" s="23"/>
      <c r="AY88" s="23"/>
      <c r="AZ88" s="23"/>
      <c r="BA88" s="23"/>
      <c r="BB88" s="23"/>
      <c r="BC88" s="23"/>
      <c r="BD88" s="3"/>
      <c r="BE88" s="22"/>
      <c r="BF88" s="11"/>
      <c r="BG88" s="23"/>
      <c r="BH88" s="108"/>
      <c r="BI88" s="23"/>
      <c r="BJ88" s="23"/>
      <c r="BK88" s="23"/>
      <c r="BL88" s="23"/>
      <c r="BM88" s="23"/>
      <c r="BN88" s="23"/>
      <c r="BO88" s="3"/>
      <c r="BP88" s="22"/>
      <c r="BQ88" s="11"/>
      <c r="BR88" s="23"/>
      <c r="BS88" s="108"/>
      <c r="BT88" s="23"/>
      <c r="BU88" s="23"/>
      <c r="BV88" s="23"/>
      <c r="BW88" s="23"/>
      <c r="BX88" s="23"/>
      <c r="BY88" s="23"/>
      <c r="BZ88" s="3"/>
      <c r="CA88" s="22"/>
      <c r="CB88" s="11"/>
      <c r="CC88" s="23"/>
      <c r="CD88" s="108"/>
      <c r="CE88" s="23"/>
      <c r="CF88" s="23"/>
      <c r="CG88" s="23"/>
      <c r="CH88" s="23"/>
      <c r="CI88" s="23"/>
      <c r="CJ88" s="23"/>
      <c r="CK88" s="3"/>
      <c r="CL88" s="22"/>
      <c r="CM88" s="11"/>
      <c r="CN88" s="23"/>
      <c r="CO88" s="108"/>
      <c r="CP88" s="23"/>
      <c r="CQ88" s="23"/>
      <c r="CR88" s="23"/>
      <c r="CS88" s="23"/>
      <c r="CT88" s="23"/>
      <c r="CU88" s="23"/>
      <c r="CV88" s="3"/>
      <c r="CW88" s="22"/>
      <c r="CX88" s="11"/>
      <c r="CY88" s="23"/>
      <c r="CZ88" s="108"/>
      <c r="DA88" s="23"/>
      <c r="DB88" s="23"/>
      <c r="DC88" s="23"/>
      <c r="DD88" s="23"/>
      <c r="DE88" s="23"/>
      <c r="DF88" s="23"/>
      <c r="DG88" s="3"/>
      <c r="DH88" s="22"/>
      <c r="DI88" s="11"/>
      <c r="DJ88" s="23"/>
      <c r="DK88" s="108"/>
      <c r="DL88" s="23"/>
      <c r="DM88" s="23"/>
      <c r="DN88" s="23"/>
      <c r="DO88" s="23"/>
      <c r="DP88" s="23"/>
      <c r="DQ88" s="23"/>
      <c r="DR88" s="3"/>
      <c r="DS88" s="22"/>
      <c r="DT88" s="11"/>
      <c r="DU88" s="23"/>
      <c r="DV88" s="108"/>
      <c r="DW88" s="23"/>
      <c r="DX88" s="23"/>
      <c r="DY88" s="23"/>
      <c r="DZ88" s="23"/>
      <c r="EA88" s="23"/>
      <c r="EB88" s="23"/>
      <c r="EC88" s="3"/>
      <c r="ED88" s="22"/>
      <c r="EE88" s="11"/>
      <c r="EF88" s="23"/>
      <c r="EG88" s="108"/>
      <c r="EH88" s="23"/>
      <c r="EI88" s="23"/>
      <c r="EJ88" s="23"/>
      <c r="EK88" s="23"/>
      <c r="EL88" s="23"/>
      <c r="EM88" s="23"/>
      <c r="EN88" s="3"/>
      <c r="EO88" s="22"/>
      <c r="EP88" s="11"/>
      <c r="EQ88" s="23"/>
      <c r="ER88" s="108"/>
      <c r="ES88" s="23"/>
      <c r="ET88" s="23"/>
      <c r="EU88" s="23"/>
      <c r="EV88" s="23"/>
      <c r="EW88" s="23"/>
      <c r="EX88" s="23"/>
      <c r="EY88" s="3"/>
      <c r="EZ88" s="22"/>
      <c r="FA88" s="11"/>
      <c r="FB88" s="23"/>
      <c r="FC88" s="108"/>
      <c r="FD88" s="23"/>
      <c r="FE88" s="23"/>
      <c r="FF88" s="23"/>
      <c r="FG88" s="23"/>
      <c r="FH88" s="23"/>
      <c r="FI88" s="23"/>
      <c r="FJ88" s="3"/>
      <c r="FK88" s="22"/>
      <c r="FL88" s="11"/>
      <c r="FM88" s="23"/>
      <c r="FN88" s="108"/>
      <c r="FO88" s="23"/>
      <c r="FP88" s="23"/>
      <c r="FQ88" s="23"/>
      <c r="FR88" s="23"/>
      <c r="FS88" s="23"/>
      <c r="FT88" s="23"/>
      <c r="FU88" s="3"/>
      <c r="FV88" s="22"/>
      <c r="FW88" s="11"/>
      <c r="FX88" s="23"/>
      <c r="FY88" s="108"/>
      <c r="FZ88" s="23"/>
      <c r="GA88" s="23"/>
      <c r="GB88" s="23"/>
      <c r="GC88" s="23"/>
      <c r="GD88" s="23"/>
      <c r="GE88" s="23"/>
      <c r="GF88" s="3"/>
      <c r="GG88" s="22"/>
      <c r="GH88" s="11"/>
      <c r="GI88" s="23"/>
      <c r="GJ88" s="108"/>
      <c r="GK88" s="23"/>
      <c r="GL88" s="23"/>
      <c r="GM88" s="23"/>
      <c r="GN88" s="23"/>
      <c r="GO88" s="23"/>
      <c r="GP88" s="23"/>
      <c r="GQ88" s="3"/>
      <c r="GR88" s="22"/>
      <c r="GS88" s="11"/>
      <c r="GT88" s="23"/>
      <c r="GU88" s="108"/>
      <c r="GV88" s="23"/>
      <c r="GW88" s="23"/>
      <c r="GX88" s="23"/>
      <c r="GY88" s="23"/>
      <c r="GZ88" s="23"/>
      <c r="HA88" s="23"/>
      <c r="HB88" s="3"/>
      <c r="HC88" s="22"/>
      <c r="HD88" s="11"/>
      <c r="HE88" s="23"/>
      <c r="HF88" s="108"/>
      <c r="HG88" s="23"/>
      <c r="HH88" s="23"/>
      <c r="HI88" s="23"/>
      <c r="HJ88" s="23"/>
      <c r="HK88" s="23"/>
      <c r="HL88" s="23"/>
      <c r="HM88" s="3"/>
      <c r="HN88" s="22"/>
      <c r="HO88" s="11"/>
      <c r="HP88" s="23"/>
      <c r="HQ88" s="108"/>
      <c r="HR88" s="23"/>
      <c r="HS88" s="23"/>
      <c r="HT88" s="23"/>
      <c r="HU88" s="23"/>
      <c r="HV88" s="23"/>
      <c r="HW88" s="23"/>
      <c r="HX88" s="3"/>
      <c r="HY88" s="22"/>
      <c r="HZ88" s="11"/>
      <c r="IA88" s="23"/>
      <c r="IB88" s="108"/>
      <c r="IC88" s="23"/>
      <c r="ID88" s="23"/>
      <c r="IE88" s="23"/>
      <c r="IF88" s="23"/>
      <c r="IG88" s="23"/>
      <c r="IH88" s="23"/>
      <c r="II88" s="3"/>
      <c r="IJ88" s="22"/>
      <c r="IK88" s="11"/>
      <c r="IL88" s="23"/>
      <c r="IM88" s="108"/>
      <c r="IN88" s="23"/>
      <c r="IO88" s="23"/>
      <c r="IP88" s="23"/>
      <c r="IQ88" s="23"/>
      <c r="IR88" s="23"/>
      <c r="IS88" s="23"/>
      <c r="IT88" s="3"/>
      <c r="IU88" s="22"/>
      <c r="IV88" s="11"/>
      <c r="IW88" s="23"/>
    </row>
    <row r="89" spans="1:257" ht="52.5" customHeight="1" x14ac:dyDescent="0.25">
      <c r="A89" s="22">
        <v>44232</v>
      </c>
      <c r="B89" s="11" t="s">
        <v>14</v>
      </c>
      <c r="C89" s="3614" t="s">
        <v>4229</v>
      </c>
      <c r="D89" s="3733"/>
      <c r="E89" s="3733"/>
      <c r="F89" s="3733"/>
      <c r="G89" s="3733"/>
      <c r="H89" s="3733"/>
      <c r="I89" s="3733"/>
      <c r="J89" s="3615"/>
      <c r="K89" s="2471"/>
      <c r="L89" s="2213" t="s">
        <v>2882</v>
      </c>
      <c r="M89" s="22"/>
      <c r="N89" s="11"/>
      <c r="O89" s="23"/>
      <c r="P89" s="108"/>
      <c r="Q89" s="23"/>
      <c r="R89" s="23"/>
      <c r="S89" s="23"/>
      <c r="T89" s="23"/>
      <c r="U89" s="23"/>
      <c r="V89" s="23"/>
      <c r="W89" s="3"/>
      <c r="X89" s="22"/>
      <c r="Y89" s="11"/>
      <c r="Z89" s="23"/>
      <c r="AA89" s="108"/>
      <c r="AB89" s="23"/>
      <c r="AC89" s="23"/>
      <c r="AD89" s="23"/>
      <c r="AE89" s="23"/>
      <c r="AF89" s="23"/>
      <c r="AG89" s="23"/>
      <c r="AH89" s="3"/>
      <c r="AI89" s="22"/>
      <c r="AJ89" s="11"/>
      <c r="AK89" s="23"/>
      <c r="AL89" s="108"/>
      <c r="AM89" s="23"/>
      <c r="AN89" s="23"/>
      <c r="AO89" s="23"/>
      <c r="AP89" s="23"/>
      <c r="AQ89" s="23"/>
      <c r="AR89" s="23"/>
      <c r="AS89" s="3"/>
      <c r="AT89" s="22"/>
      <c r="AU89" s="11"/>
      <c r="AV89" s="23"/>
      <c r="AW89" s="108"/>
      <c r="AX89" s="23"/>
      <c r="AY89" s="23"/>
      <c r="AZ89" s="23"/>
      <c r="BA89" s="23"/>
      <c r="BB89" s="23"/>
      <c r="BC89" s="23"/>
      <c r="BD89" s="3"/>
      <c r="BE89" s="22"/>
      <c r="BF89" s="11"/>
      <c r="BG89" s="23"/>
      <c r="BH89" s="108"/>
      <c r="BI89" s="23"/>
      <c r="BJ89" s="23"/>
      <c r="BK89" s="23"/>
      <c r="BL89" s="23"/>
      <c r="BM89" s="23"/>
      <c r="BN89" s="23"/>
      <c r="BO89" s="3"/>
      <c r="BP89" s="22"/>
      <c r="BQ89" s="11"/>
      <c r="BR89" s="23"/>
      <c r="BS89" s="108"/>
      <c r="BT89" s="23"/>
      <c r="BU89" s="23"/>
      <c r="BV89" s="23"/>
      <c r="BW89" s="23"/>
      <c r="BX89" s="23"/>
      <c r="BY89" s="23"/>
      <c r="BZ89" s="3"/>
      <c r="CA89" s="22"/>
      <c r="CB89" s="11"/>
      <c r="CC89" s="23"/>
      <c r="CD89" s="108"/>
      <c r="CE89" s="23"/>
      <c r="CF89" s="23"/>
      <c r="CG89" s="23"/>
      <c r="CH89" s="23"/>
      <c r="CI89" s="23"/>
      <c r="CJ89" s="23"/>
      <c r="CK89" s="3"/>
      <c r="CL89" s="22"/>
      <c r="CM89" s="11"/>
      <c r="CN89" s="23"/>
      <c r="CO89" s="108"/>
      <c r="CP89" s="23"/>
      <c r="CQ89" s="23"/>
      <c r="CR89" s="23"/>
      <c r="CS89" s="23"/>
      <c r="CT89" s="23"/>
      <c r="CU89" s="23"/>
      <c r="CV89" s="3"/>
      <c r="CW89" s="22"/>
      <c r="CX89" s="11"/>
      <c r="CY89" s="23"/>
      <c r="CZ89" s="108"/>
      <c r="DA89" s="23"/>
      <c r="DB89" s="23"/>
      <c r="DC89" s="23"/>
      <c r="DD89" s="23"/>
      <c r="DE89" s="23"/>
      <c r="DF89" s="23"/>
      <c r="DG89" s="3"/>
      <c r="DH89" s="22"/>
      <c r="DI89" s="11"/>
      <c r="DJ89" s="23"/>
      <c r="DK89" s="108"/>
      <c r="DL89" s="23"/>
      <c r="DM89" s="23"/>
      <c r="DN89" s="23"/>
      <c r="DO89" s="23"/>
      <c r="DP89" s="23"/>
      <c r="DQ89" s="23"/>
      <c r="DR89" s="3"/>
      <c r="DS89" s="22"/>
      <c r="DT89" s="11"/>
      <c r="DU89" s="23"/>
      <c r="DV89" s="108"/>
      <c r="DW89" s="23"/>
      <c r="DX89" s="23"/>
      <c r="DY89" s="23"/>
      <c r="DZ89" s="23"/>
      <c r="EA89" s="23"/>
      <c r="EB89" s="23"/>
      <c r="EC89" s="3"/>
      <c r="ED89" s="22"/>
      <c r="EE89" s="11"/>
      <c r="EF89" s="23"/>
      <c r="EG89" s="108"/>
      <c r="EH89" s="23"/>
      <c r="EI89" s="23"/>
      <c r="EJ89" s="23"/>
      <c r="EK89" s="23"/>
      <c r="EL89" s="23"/>
      <c r="EM89" s="23"/>
      <c r="EN89" s="3"/>
      <c r="EO89" s="22"/>
      <c r="EP89" s="11"/>
      <c r="EQ89" s="23"/>
      <c r="ER89" s="108"/>
      <c r="ES89" s="23"/>
      <c r="ET89" s="23"/>
      <c r="EU89" s="23"/>
      <c r="EV89" s="23"/>
      <c r="EW89" s="23"/>
      <c r="EX89" s="23"/>
      <c r="EY89" s="3"/>
      <c r="EZ89" s="22"/>
      <c r="FA89" s="11"/>
      <c r="FB89" s="23"/>
      <c r="FC89" s="108"/>
      <c r="FD89" s="23"/>
      <c r="FE89" s="23"/>
      <c r="FF89" s="23"/>
      <c r="FG89" s="23"/>
      <c r="FH89" s="23"/>
      <c r="FI89" s="23"/>
      <c r="FJ89" s="3"/>
      <c r="FK89" s="22"/>
      <c r="FL89" s="11"/>
      <c r="FM89" s="23"/>
      <c r="FN89" s="108"/>
      <c r="FO89" s="23"/>
      <c r="FP89" s="23"/>
      <c r="FQ89" s="23"/>
      <c r="FR89" s="23"/>
      <c r="FS89" s="23"/>
      <c r="FT89" s="23"/>
      <c r="FU89" s="3"/>
      <c r="FV89" s="22"/>
      <c r="FW89" s="11"/>
      <c r="FX89" s="23"/>
      <c r="FY89" s="108"/>
      <c r="FZ89" s="23"/>
      <c r="GA89" s="23"/>
      <c r="GB89" s="23"/>
      <c r="GC89" s="23"/>
      <c r="GD89" s="23"/>
      <c r="GE89" s="23"/>
      <c r="GF89" s="3"/>
      <c r="GG89" s="22"/>
      <c r="GH89" s="11"/>
      <c r="GI89" s="23"/>
      <c r="GJ89" s="108"/>
      <c r="GK89" s="23"/>
      <c r="GL89" s="23"/>
      <c r="GM89" s="23"/>
      <c r="GN89" s="23"/>
      <c r="GO89" s="23"/>
      <c r="GP89" s="23"/>
      <c r="GQ89" s="3"/>
      <c r="GR89" s="22"/>
      <c r="GS89" s="11"/>
      <c r="GT89" s="23"/>
      <c r="GU89" s="108"/>
      <c r="GV89" s="23"/>
      <c r="GW89" s="23"/>
      <c r="GX89" s="23"/>
      <c r="GY89" s="23"/>
      <c r="GZ89" s="23"/>
      <c r="HA89" s="23"/>
      <c r="HB89" s="3"/>
      <c r="HC89" s="22"/>
      <c r="HD89" s="11"/>
      <c r="HE89" s="23"/>
      <c r="HF89" s="108"/>
      <c r="HG89" s="23"/>
      <c r="HH89" s="23"/>
      <c r="HI89" s="23"/>
      <c r="HJ89" s="23"/>
      <c r="HK89" s="23"/>
      <c r="HL89" s="23"/>
      <c r="HM89" s="3"/>
      <c r="HN89" s="22"/>
      <c r="HO89" s="11"/>
      <c r="HP89" s="23"/>
      <c r="HQ89" s="108"/>
      <c r="HR89" s="23"/>
      <c r="HS89" s="23"/>
      <c r="HT89" s="23"/>
      <c r="HU89" s="23"/>
      <c r="HV89" s="23"/>
      <c r="HW89" s="23"/>
      <c r="HX89" s="3"/>
      <c r="HY89" s="22"/>
      <c r="HZ89" s="11"/>
      <c r="IA89" s="23"/>
      <c r="IB89" s="108"/>
      <c r="IC89" s="23"/>
      <c r="ID89" s="23"/>
      <c r="IE89" s="23"/>
      <c r="IF89" s="23"/>
      <c r="IG89" s="23"/>
      <c r="IH89" s="23"/>
      <c r="II89" s="3"/>
      <c r="IJ89" s="22"/>
      <c r="IK89" s="11"/>
      <c r="IL89" s="23"/>
      <c r="IM89" s="108"/>
      <c r="IN89" s="23"/>
      <c r="IO89" s="23"/>
      <c r="IP89" s="23"/>
      <c r="IQ89" s="23"/>
      <c r="IR89" s="23"/>
      <c r="IS89" s="23"/>
      <c r="IT89" s="3"/>
      <c r="IU89" s="22"/>
      <c r="IV89" s="11"/>
      <c r="IW89" s="23"/>
    </row>
    <row r="90" spans="1:257" ht="27" customHeight="1" x14ac:dyDescent="0.25">
      <c r="A90" s="22"/>
      <c r="B90" s="11"/>
      <c r="C90" s="410"/>
      <c r="D90" s="2904">
        <f>+C90*(100-E90)/100</f>
        <v>0</v>
      </c>
      <c r="E90" s="410"/>
      <c r="F90" s="410"/>
      <c r="G90" s="410"/>
      <c r="H90" s="410"/>
      <c r="I90" s="410"/>
      <c r="J90" s="410"/>
      <c r="K90" s="2471"/>
      <c r="M90" s="22"/>
      <c r="N90" s="11"/>
      <c r="O90" s="23"/>
      <c r="P90" s="108"/>
      <c r="Q90" s="23"/>
      <c r="R90" s="23"/>
      <c r="S90" s="23"/>
      <c r="T90" s="23"/>
      <c r="U90" s="23"/>
      <c r="V90" s="23"/>
      <c r="W90" s="3"/>
      <c r="X90" s="22"/>
      <c r="Y90" s="11"/>
      <c r="Z90" s="23"/>
      <c r="AA90" s="108"/>
      <c r="AB90" s="23"/>
      <c r="AC90" s="23"/>
      <c r="AD90" s="23"/>
      <c r="AE90" s="23"/>
      <c r="AF90" s="23"/>
      <c r="AG90" s="23"/>
      <c r="AH90" s="3"/>
      <c r="AI90" s="22"/>
      <c r="AJ90" s="11"/>
      <c r="AK90" s="23"/>
      <c r="AL90" s="108"/>
      <c r="AM90" s="23"/>
      <c r="AN90" s="23"/>
      <c r="AO90" s="23"/>
      <c r="AP90" s="23"/>
      <c r="AQ90" s="23"/>
      <c r="AR90" s="23"/>
      <c r="AS90" s="3"/>
      <c r="AT90" s="22"/>
      <c r="AU90" s="11"/>
      <c r="AV90" s="23"/>
      <c r="AW90" s="108"/>
      <c r="AX90" s="23"/>
      <c r="AY90" s="23"/>
      <c r="AZ90" s="23"/>
      <c r="BA90" s="23"/>
      <c r="BB90" s="23"/>
      <c r="BC90" s="23"/>
      <c r="BD90" s="3"/>
      <c r="BE90" s="22"/>
      <c r="BF90" s="11"/>
      <c r="BG90" s="23"/>
      <c r="BH90" s="108"/>
      <c r="BI90" s="23"/>
      <c r="BJ90" s="23"/>
      <c r="BK90" s="23"/>
      <c r="BL90" s="23"/>
      <c r="BM90" s="23"/>
      <c r="BN90" s="23"/>
      <c r="BO90" s="3"/>
      <c r="BP90" s="22"/>
      <c r="BQ90" s="11"/>
      <c r="BR90" s="23"/>
      <c r="BS90" s="108"/>
      <c r="BT90" s="23"/>
      <c r="BU90" s="23"/>
      <c r="BV90" s="23"/>
      <c r="BW90" s="23"/>
      <c r="BX90" s="23"/>
      <c r="BY90" s="23"/>
      <c r="BZ90" s="3"/>
      <c r="CA90" s="22"/>
      <c r="CB90" s="11"/>
      <c r="CC90" s="23"/>
      <c r="CD90" s="108"/>
      <c r="CE90" s="23"/>
      <c r="CF90" s="23"/>
      <c r="CG90" s="23"/>
      <c r="CH90" s="23"/>
      <c r="CI90" s="23"/>
      <c r="CJ90" s="23"/>
      <c r="CK90" s="3"/>
      <c r="CL90" s="22"/>
      <c r="CM90" s="11"/>
      <c r="CN90" s="23"/>
      <c r="CO90" s="108"/>
      <c r="CP90" s="23"/>
      <c r="CQ90" s="23"/>
      <c r="CR90" s="23"/>
      <c r="CS90" s="23"/>
      <c r="CT90" s="23"/>
      <c r="CU90" s="23"/>
      <c r="CV90" s="3"/>
      <c r="CW90" s="22"/>
      <c r="CX90" s="11"/>
      <c r="CY90" s="23"/>
      <c r="CZ90" s="108"/>
      <c r="DA90" s="23"/>
      <c r="DB90" s="23"/>
      <c r="DC90" s="23"/>
      <c r="DD90" s="23"/>
      <c r="DE90" s="23"/>
      <c r="DF90" s="23"/>
      <c r="DG90" s="3"/>
      <c r="DH90" s="22"/>
      <c r="DI90" s="11"/>
      <c r="DJ90" s="23"/>
      <c r="DK90" s="108"/>
      <c r="DL90" s="23"/>
      <c r="DM90" s="23"/>
      <c r="DN90" s="23"/>
      <c r="DO90" s="23"/>
      <c r="DP90" s="23"/>
      <c r="DQ90" s="23"/>
      <c r="DR90" s="3"/>
      <c r="DS90" s="22"/>
      <c r="DT90" s="11"/>
      <c r="DU90" s="23"/>
      <c r="DV90" s="108"/>
      <c r="DW90" s="23"/>
      <c r="DX90" s="23"/>
      <c r="DY90" s="23"/>
      <c r="DZ90" s="23"/>
      <c r="EA90" s="23"/>
      <c r="EB90" s="23"/>
      <c r="EC90" s="3"/>
      <c r="ED90" s="22"/>
      <c r="EE90" s="11"/>
      <c r="EF90" s="23"/>
      <c r="EG90" s="108"/>
      <c r="EH90" s="23"/>
      <c r="EI90" s="23"/>
      <c r="EJ90" s="23"/>
      <c r="EK90" s="23"/>
      <c r="EL90" s="23"/>
      <c r="EM90" s="23"/>
      <c r="EN90" s="3"/>
      <c r="EO90" s="22"/>
      <c r="EP90" s="11"/>
      <c r="EQ90" s="23"/>
      <c r="ER90" s="108"/>
      <c r="ES90" s="23"/>
      <c r="ET90" s="23"/>
      <c r="EU90" s="23"/>
      <c r="EV90" s="23"/>
      <c r="EW90" s="23"/>
      <c r="EX90" s="23"/>
      <c r="EY90" s="3"/>
      <c r="EZ90" s="22"/>
      <c r="FA90" s="11"/>
      <c r="FB90" s="23"/>
      <c r="FC90" s="108"/>
      <c r="FD90" s="23"/>
      <c r="FE90" s="23"/>
      <c r="FF90" s="23"/>
      <c r="FG90" s="23"/>
      <c r="FH90" s="23"/>
      <c r="FI90" s="23"/>
      <c r="FJ90" s="3"/>
      <c r="FK90" s="22"/>
      <c r="FL90" s="11"/>
      <c r="FM90" s="23"/>
      <c r="FN90" s="108"/>
      <c r="FO90" s="23"/>
      <c r="FP90" s="23"/>
      <c r="FQ90" s="23"/>
      <c r="FR90" s="23"/>
      <c r="FS90" s="23"/>
      <c r="FT90" s="23"/>
      <c r="FU90" s="3"/>
      <c r="FV90" s="22"/>
      <c r="FW90" s="11"/>
      <c r="FX90" s="23"/>
      <c r="FY90" s="108"/>
      <c r="FZ90" s="23"/>
      <c r="GA90" s="23"/>
      <c r="GB90" s="23"/>
      <c r="GC90" s="23"/>
      <c r="GD90" s="23"/>
      <c r="GE90" s="23"/>
      <c r="GF90" s="3"/>
      <c r="GG90" s="22"/>
      <c r="GH90" s="11"/>
      <c r="GI90" s="23"/>
      <c r="GJ90" s="108"/>
      <c r="GK90" s="23"/>
      <c r="GL90" s="23"/>
      <c r="GM90" s="23"/>
      <c r="GN90" s="23"/>
      <c r="GO90" s="23"/>
      <c r="GP90" s="23"/>
      <c r="GQ90" s="3"/>
      <c r="GR90" s="22"/>
      <c r="GS90" s="11"/>
      <c r="GT90" s="23"/>
      <c r="GU90" s="108"/>
      <c r="GV90" s="23"/>
      <c r="GW90" s="23"/>
      <c r="GX90" s="23"/>
      <c r="GY90" s="23"/>
      <c r="GZ90" s="23"/>
      <c r="HA90" s="23"/>
      <c r="HB90" s="3"/>
      <c r="HC90" s="22"/>
      <c r="HD90" s="11"/>
      <c r="HE90" s="23"/>
      <c r="HF90" s="108"/>
      <c r="HG90" s="23"/>
      <c r="HH90" s="23"/>
      <c r="HI90" s="23"/>
      <c r="HJ90" s="23"/>
      <c r="HK90" s="23"/>
      <c r="HL90" s="23"/>
      <c r="HM90" s="3"/>
      <c r="HN90" s="22"/>
      <c r="HO90" s="11"/>
      <c r="HP90" s="23"/>
      <c r="HQ90" s="108"/>
      <c r="HR90" s="23"/>
      <c r="HS90" s="23"/>
      <c r="HT90" s="23"/>
      <c r="HU90" s="23"/>
      <c r="HV90" s="23"/>
      <c r="HW90" s="23"/>
      <c r="HX90" s="3"/>
      <c r="HY90" s="22"/>
      <c r="HZ90" s="11"/>
      <c r="IA90" s="23"/>
      <c r="IB90" s="108"/>
      <c r="IC90" s="23"/>
      <c r="ID90" s="23"/>
      <c r="IE90" s="23"/>
      <c r="IF90" s="23"/>
      <c r="IG90" s="23"/>
      <c r="IH90" s="23"/>
      <c r="II90" s="3"/>
      <c r="IJ90" s="22"/>
      <c r="IK90" s="11"/>
      <c r="IL90" s="23"/>
      <c r="IM90" s="108"/>
      <c r="IN90" s="23"/>
      <c r="IO90" s="23"/>
      <c r="IP90" s="23"/>
      <c r="IQ90" s="23"/>
      <c r="IR90" s="23"/>
      <c r="IS90" s="23"/>
      <c r="IT90" s="3"/>
      <c r="IU90" s="22"/>
      <c r="IV90" s="11"/>
      <c r="IW90" s="23"/>
    </row>
    <row r="91" spans="1:257" ht="27" customHeight="1" x14ac:dyDescent="0.25">
      <c r="A91" s="22"/>
      <c r="B91" s="11"/>
      <c r="C91" s="410"/>
      <c r="D91" s="407"/>
      <c r="E91" s="410"/>
      <c r="F91" s="410"/>
      <c r="G91" s="410"/>
      <c r="H91" s="410"/>
      <c r="I91" s="410"/>
      <c r="J91" s="410"/>
      <c r="K91" s="2471"/>
      <c r="M91" s="22"/>
      <c r="N91" s="11"/>
      <c r="O91" s="23"/>
      <c r="P91" s="108"/>
      <c r="Q91" s="23"/>
      <c r="R91" s="23"/>
      <c r="S91" s="23"/>
      <c r="T91" s="23"/>
      <c r="U91" s="23"/>
      <c r="V91" s="23"/>
      <c r="W91" s="3"/>
      <c r="X91" s="22"/>
      <c r="Y91" s="11"/>
      <c r="Z91" s="23"/>
      <c r="AA91" s="108"/>
      <c r="AB91" s="23"/>
      <c r="AC91" s="23"/>
      <c r="AD91" s="23"/>
      <c r="AE91" s="23"/>
      <c r="AF91" s="23"/>
      <c r="AG91" s="23"/>
      <c r="AH91" s="3"/>
      <c r="AI91" s="22"/>
      <c r="AJ91" s="11"/>
      <c r="AK91" s="23"/>
      <c r="AL91" s="108"/>
      <c r="AM91" s="23"/>
      <c r="AN91" s="23"/>
      <c r="AO91" s="23"/>
      <c r="AP91" s="23"/>
      <c r="AQ91" s="23"/>
      <c r="AR91" s="23"/>
      <c r="AS91" s="3"/>
      <c r="AT91" s="22"/>
      <c r="AU91" s="11"/>
      <c r="AV91" s="23"/>
      <c r="AW91" s="108"/>
      <c r="AX91" s="23"/>
      <c r="AY91" s="23"/>
      <c r="AZ91" s="23"/>
      <c r="BA91" s="23"/>
      <c r="BB91" s="23"/>
      <c r="BC91" s="23"/>
      <c r="BD91" s="3"/>
      <c r="BE91" s="22"/>
      <c r="BF91" s="11"/>
      <c r="BG91" s="23"/>
      <c r="BH91" s="108"/>
      <c r="BI91" s="23"/>
      <c r="BJ91" s="23"/>
      <c r="BK91" s="23"/>
      <c r="BL91" s="23"/>
      <c r="BM91" s="23"/>
      <c r="BN91" s="23"/>
      <c r="BO91" s="3"/>
      <c r="BP91" s="22"/>
      <c r="BQ91" s="11"/>
      <c r="BR91" s="23"/>
      <c r="BS91" s="108"/>
      <c r="BT91" s="23"/>
      <c r="BU91" s="23"/>
      <c r="BV91" s="23"/>
      <c r="BW91" s="23"/>
      <c r="BX91" s="23"/>
      <c r="BY91" s="23"/>
      <c r="BZ91" s="3"/>
      <c r="CA91" s="22"/>
      <c r="CB91" s="11"/>
      <c r="CC91" s="23"/>
      <c r="CD91" s="108"/>
      <c r="CE91" s="23"/>
      <c r="CF91" s="23"/>
      <c r="CG91" s="23"/>
      <c r="CH91" s="23"/>
      <c r="CI91" s="23"/>
      <c r="CJ91" s="23"/>
      <c r="CK91" s="3"/>
      <c r="CL91" s="22"/>
      <c r="CM91" s="11"/>
      <c r="CN91" s="23"/>
      <c r="CO91" s="108"/>
      <c r="CP91" s="23"/>
      <c r="CQ91" s="23"/>
      <c r="CR91" s="23"/>
      <c r="CS91" s="23"/>
      <c r="CT91" s="23"/>
      <c r="CU91" s="23"/>
      <c r="CV91" s="3"/>
      <c r="CW91" s="22"/>
      <c r="CX91" s="11"/>
      <c r="CY91" s="23"/>
      <c r="CZ91" s="108"/>
      <c r="DA91" s="23"/>
      <c r="DB91" s="23"/>
      <c r="DC91" s="23"/>
      <c r="DD91" s="23"/>
      <c r="DE91" s="23"/>
      <c r="DF91" s="23"/>
      <c r="DG91" s="3"/>
      <c r="DH91" s="22"/>
      <c r="DI91" s="11"/>
      <c r="DJ91" s="23"/>
      <c r="DK91" s="108"/>
      <c r="DL91" s="23"/>
      <c r="DM91" s="23"/>
      <c r="DN91" s="23"/>
      <c r="DO91" s="23"/>
      <c r="DP91" s="23"/>
      <c r="DQ91" s="23"/>
      <c r="DR91" s="3"/>
      <c r="DS91" s="22"/>
      <c r="DT91" s="11"/>
      <c r="DU91" s="23"/>
      <c r="DV91" s="108"/>
      <c r="DW91" s="23"/>
      <c r="DX91" s="23"/>
      <c r="DY91" s="23"/>
      <c r="DZ91" s="23"/>
      <c r="EA91" s="23"/>
      <c r="EB91" s="23"/>
      <c r="EC91" s="3"/>
      <c r="ED91" s="22"/>
      <c r="EE91" s="11"/>
      <c r="EF91" s="23"/>
      <c r="EG91" s="108"/>
      <c r="EH91" s="23"/>
      <c r="EI91" s="23"/>
      <c r="EJ91" s="23"/>
      <c r="EK91" s="23"/>
      <c r="EL91" s="23"/>
      <c r="EM91" s="23"/>
      <c r="EN91" s="3"/>
      <c r="EO91" s="22"/>
      <c r="EP91" s="11"/>
      <c r="EQ91" s="23"/>
      <c r="ER91" s="108"/>
      <c r="ES91" s="23"/>
      <c r="ET91" s="23"/>
      <c r="EU91" s="23"/>
      <c r="EV91" s="23"/>
      <c r="EW91" s="23"/>
      <c r="EX91" s="23"/>
      <c r="EY91" s="3"/>
      <c r="EZ91" s="22"/>
      <c r="FA91" s="11"/>
      <c r="FB91" s="23"/>
      <c r="FC91" s="108"/>
      <c r="FD91" s="23"/>
      <c r="FE91" s="23"/>
      <c r="FF91" s="23"/>
      <c r="FG91" s="23"/>
      <c r="FH91" s="23"/>
      <c r="FI91" s="23"/>
      <c r="FJ91" s="3"/>
      <c r="FK91" s="22"/>
      <c r="FL91" s="11"/>
      <c r="FM91" s="23"/>
      <c r="FN91" s="108"/>
      <c r="FO91" s="23"/>
      <c r="FP91" s="23"/>
      <c r="FQ91" s="23"/>
      <c r="FR91" s="23"/>
      <c r="FS91" s="23"/>
      <c r="FT91" s="23"/>
      <c r="FU91" s="3"/>
      <c r="FV91" s="22"/>
      <c r="FW91" s="11"/>
      <c r="FX91" s="23"/>
      <c r="FY91" s="108"/>
      <c r="FZ91" s="23"/>
      <c r="GA91" s="23"/>
      <c r="GB91" s="23"/>
      <c r="GC91" s="23"/>
      <c r="GD91" s="23"/>
      <c r="GE91" s="23"/>
      <c r="GF91" s="3"/>
      <c r="GG91" s="22"/>
      <c r="GH91" s="11"/>
      <c r="GI91" s="23"/>
      <c r="GJ91" s="108"/>
      <c r="GK91" s="23"/>
      <c r="GL91" s="23"/>
      <c r="GM91" s="23"/>
      <c r="GN91" s="23"/>
      <c r="GO91" s="23"/>
      <c r="GP91" s="23"/>
      <c r="GQ91" s="3"/>
      <c r="GR91" s="22"/>
      <c r="GS91" s="11"/>
      <c r="GT91" s="23"/>
      <c r="GU91" s="108"/>
      <c r="GV91" s="23"/>
      <c r="GW91" s="23"/>
      <c r="GX91" s="23"/>
      <c r="GY91" s="23"/>
      <c r="GZ91" s="23"/>
      <c r="HA91" s="23"/>
      <c r="HB91" s="3"/>
      <c r="HC91" s="22"/>
      <c r="HD91" s="11"/>
      <c r="HE91" s="23"/>
      <c r="HF91" s="108"/>
      <c r="HG91" s="23"/>
      <c r="HH91" s="23"/>
      <c r="HI91" s="23"/>
      <c r="HJ91" s="23"/>
      <c r="HK91" s="23"/>
      <c r="HL91" s="23"/>
      <c r="HM91" s="3"/>
      <c r="HN91" s="22"/>
      <c r="HO91" s="11"/>
      <c r="HP91" s="23"/>
      <c r="HQ91" s="108"/>
      <c r="HR91" s="23"/>
      <c r="HS91" s="23"/>
      <c r="HT91" s="23"/>
      <c r="HU91" s="23"/>
      <c r="HV91" s="23"/>
      <c r="HW91" s="23"/>
      <c r="HX91" s="3"/>
      <c r="HY91" s="22"/>
      <c r="HZ91" s="11"/>
      <c r="IA91" s="23"/>
      <c r="IB91" s="108"/>
      <c r="IC91" s="23"/>
      <c r="ID91" s="23"/>
      <c r="IE91" s="23"/>
      <c r="IF91" s="23"/>
      <c r="IG91" s="23"/>
      <c r="IH91" s="23"/>
      <c r="II91" s="3"/>
      <c r="IJ91" s="22"/>
      <c r="IK91" s="11"/>
      <c r="IL91" s="23"/>
      <c r="IM91" s="108"/>
      <c r="IN91" s="23"/>
      <c r="IO91" s="23"/>
      <c r="IP91" s="23"/>
      <c r="IQ91" s="23"/>
      <c r="IR91" s="23"/>
      <c r="IS91" s="23"/>
      <c r="IT91" s="3"/>
      <c r="IU91" s="22"/>
      <c r="IV91" s="11"/>
      <c r="IW91" s="23"/>
    </row>
    <row r="92" spans="1:257" ht="27" customHeight="1" x14ac:dyDescent="0.25">
      <c r="A92" s="22"/>
      <c r="B92" s="11"/>
      <c r="C92" s="410"/>
      <c r="D92" s="407"/>
      <c r="E92" s="410"/>
      <c r="F92" s="410"/>
      <c r="G92" s="410"/>
      <c r="H92" s="410"/>
      <c r="I92" s="410"/>
      <c r="J92" s="410"/>
      <c r="K92" s="2471"/>
      <c r="M92" s="22"/>
      <c r="N92" s="11"/>
      <c r="O92" s="23"/>
      <c r="P92" s="108"/>
      <c r="Q92" s="23"/>
      <c r="R92" s="23"/>
      <c r="S92" s="23"/>
      <c r="T92" s="23"/>
      <c r="U92" s="23"/>
      <c r="V92" s="23"/>
      <c r="W92" s="3"/>
      <c r="X92" s="22"/>
      <c r="Y92" s="11"/>
      <c r="Z92" s="23"/>
      <c r="AA92" s="108"/>
      <c r="AB92" s="23"/>
      <c r="AC92" s="23"/>
      <c r="AD92" s="23"/>
      <c r="AE92" s="23"/>
      <c r="AF92" s="23"/>
      <c r="AG92" s="23"/>
      <c r="AH92" s="3"/>
      <c r="AI92" s="22"/>
      <c r="AJ92" s="11"/>
      <c r="AK92" s="23"/>
      <c r="AL92" s="108"/>
      <c r="AM92" s="23"/>
      <c r="AN92" s="23"/>
      <c r="AO92" s="23"/>
      <c r="AP92" s="23"/>
      <c r="AQ92" s="23"/>
      <c r="AR92" s="23"/>
      <c r="AS92" s="3"/>
      <c r="AT92" s="22"/>
      <c r="AU92" s="11"/>
      <c r="AV92" s="23"/>
      <c r="AW92" s="108"/>
      <c r="AX92" s="23"/>
      <c r="AY92" s="23"/>
      <c r="AZ92" s="23"/>
      <c r="BA92" s="23"/>
      <c r="BB92" s="23"/>
      <c r="BC92" s="23"/>
      <c r="BD92" s="3"/>
      <c r="BE92" s="22"/>
      <c r="BF92" s="11"/>
      <c r="BG92" s="23"/>
      <c r="BH92" s="108"/>
      <c r="BI92" s="23"/>
      <c r="BJ92" s="23"/>
      <c r="BK92" s="23"/>
      <c r="BL92" s="23"/>
      <c r="BM92" s="23"/>
      <c r="BN92" s="23"/>
      <c r="BO92" s="3"/>
      <c r="BP92" s="22"/>
      <c r="BQ92" s="11"/>
      <c r="BR92" s="23"/>
      <c r="BS92" s="108"/>
      <c r="BT92" s="23"/>
      <c r="BU92" s="23"/>
      <c r="BV92" s="23"/>
      <c r="BW92" s="23"/>
      <c r="BX92" s="23"/>
      <c r="BY92" s="23"/>
      <c r="BZ92" s="3"/>
      <c r="CA92" s="22"/>
      <c r="CB92" s="11"/>
      <c r="CC92" s="23"/>
      <c r="CD92" s="108"/>
      <c r="CE92" s="23"/>
      <c r="CF92" s="23"/>
      <c r="CG92" s="23"/>
      <c r="CH92" s="23"/>
      <c r="CI92" s="23"/>
      <c r="CJ92" s="23"/>
      <c r="CK92" s="3"/>
      <c r="CL92" s="22"/>
      <c r="CM92" s="11"/>
      <c r="CN92" s="23"/>
      <c r="CO92" s="108"/>
      <c r="CP92" s="23"/>
      <c r="CQ92" s="23"/>
      <c r="CR92" s="23"/>
      <c r="CS92" s="23"/>
      <c r="CT92" s="23"/>
      <c r="CU92" s="23"/>
      <c r="CV92" s="3"/>
      <c r="CW92" s="22"/>
      <c r="CX92" s="11"/>
      <c r="CY92" s="23"/>
      <c r="CZ92" s="108"/>
      <c r="DA92" s="23"/>
      <c r="DB92" s="23"/>
      <c r="DC92" s="23"/>
      <c r="DD92" s="23"/>
      <c r="DE92" s="23"/>
      <c r="DF92" s="23"/>
      <c r="DG92" s="3"/>
      <c r="DH92" s="22"/>
      <c r="DI92" s="11"/>
      <c r="DJ92" s="23"/>
      <c r="DK92" s="108"/>
      <c r="DL92" s="23"/>
      <c r="DM92" s="23"/>
      <c r="DN92" s="23"/>
      <c r="DO92" s="23"/>
      <c r="DP92" s="23"/>
      <c r="DQ92" s="23"/>
      <c r="DR92" s="3"/>
      <c r="DS92" s="22"/>
      <c r="DT92" s="11"/>
      <c r="DU92" s="23"/>
      <c r="DV92" s="108"/>
      <c r="DW92" s="23"/>
      <c r="DX92" s="23"/>
      <c r="DY92" s="23"/>
      <c r="DZ92" s="23"/>
      <c r="EA92" s="23"/>
      <c r="EB92" s="23"/>
      <c r="EC92" s="3"/>
      <c r="ED92" s="22"/>
      <c r="EE92" s="11"/>
      <c r="EF92" s="23"/>
      <c r="EG92" s="108"/>
      <c r="EH92" s="23"/>
      <c r="EI92" s="23"/>
      <c r="EJ92" s="23"/>
      <c r="EK92" s="23"/>
      <c r="EL92" s="23"/>
      <c r="EM92" s="23"/>
      <c r="EN92" s="3"/>
      <c r="EO92" s="22"/>
      <c r="EP92" s="11"/>
      <c r="EQ92" s="23"/>
      <c r="ER92" s="108"/>
      <c r="ES92" s="23"/>
      <c r="ET92" s="23"/>
      <c r="EU92" s="23"/>
      <c r="EV92" s="23"/>
      <c r="EW92" s="23"/>
      <c r="EX92" s="23"/>
      <c r="EY92" s="3"/>
      <c r="EZ92" s="22"/>
      <c r="FA92" s="11"/>
      <c r="FB92" s="23"/>
      <c r="FC92" s="108"/>
      <c r="FD92" s="23"/>
      <c r="FE92" s="23"/>
      <c r="FF92" s="23"/>
      <c r="FG92" s="23"/>
      <c r="FH92" s="23"/>
      <c r="FI92" s="23"/>
      <c r="FJ92" s="3"/>
      <c r="FK92" s="22"/>
      <c r="FL92" s="11"/>
      <c r="FM92" s="23"/>
      <c r="FN92" s="108"/>
      <c r="FO92" s="23"/>
      <c r="FP92" s="23"/>
      <c r="FQ92" s="23"/>
      <c r="FR92" s="23"/>
      <c r="FS92" s="23"/>
      <c r="FT92" s="23"/>
      <c r="FU92" s="3"/>
      <c r="FV92" s="22"/>
      <c r="FW92" s="11"/>
      <c r="FX92" s="23"/>
      <c r="FY92" s="108"/>
      <c r="FZ92" s="23"/>
      <c r="GA92" s="23"/>
      <c r="GB92" s="23"/>
      <c r="GC92" s="23"/>
      <c r="GD92" s="23"/>
      <c r="GE92" s="23"/>
      <c r="GF92" s="3"/>
      <c r="GG92" s="22"/>
      <c r="GH92" s="11"/>
      <c r="GI92" s="23"/>
      <c r="GJ92" s="108"/>
      <c r="GK92" s="23"/>
      <c r="GL92" s="23"/>
      <c r="GM92" s="23"/>
      <c r="GN92" s="23"/>
      <c r="GO92" s="23"/>
      <c r="GP92" s="23"/>
      <c r="GQ92" s="3"/>
      <c r="GR92" s="22"/>
      <c r="GS92" s="11"/>
      <c r="GT92" s="23"/>
      <c r="GU92" s="108"/>
      <c r="GV92" s="23"/>
      <c r="GW92" s="23"/>
      <c r="GX92" s="23"/>
      <c r="GY92" s="23"/>
      <c r="GZ92" s="23"/>
      <c r="HA92" s="23"/>
      <c r="HB92" s="3"/>
      <c r="HC92" s="22"/>
      <c r="HD92" s="11"/>
      <c r="HE92" s="23"/>
      <c r="HF92" s="108"/>
      <c r="HG92" s="23"/>
      <c r="HH92" s="23"/>
      <c r="HI92" s="23"/>
      <c r="HJ92" s="23"/>
      <c r="HK92" s="23"/>
      <c r="HL92" s="23"/>
      <c r="HM92" s="3"/>
      <c r="HN92" s="22"/>
      <c r="HO92" s="11"/>
      <c r="HP92" s="23"/>
      <c r="HQ92" s="108"/>
      <c r="HR92" s="23"/>
      <c r="HS92" s="23"/>
      <c r="HT92" s="23"/>
      <c r="HU92" s="23"/>
      <c r="HV92" s="23"/>
      <c r="HW92" s="23"/>
      <c r="HX92" s="3"/>
      <c r="HY92" s="22"/>
      <c r="HZ92" s="11"/>
      <c r="IA92" s="23"/>
      <c r="IB92" s="108"/>
      <c r="IC92" s="23"/>
      <c r="ID92" s="23"/>
      <c r="IE92" s="23"/>
      <c r="IF92" s="23"/>
      <c r="IG92" s="23"/>
      <c r="IH92" s="23"/>
      <c r="II92" s="3"/>
      <c r="IJ92" s="22"/>
      <c r="IK92" s="11"/>
      <c r="IL92" s="23"/>
      <c r="IM92" s="108"/>
      <c r="IN92" s="23"/>
      <c r="IO92" s="23"/>
      <c r="IP92" s="23"/>
      <c r="IQ92" s="23"/>
      <c r="IR92" s="23"/>
      <c r="IS92" s="23"/>
      <c r="IT92" s="3"/>
      <c r="IU92" s="22"/>
      <c r="IV92" s="11"/>
      <c r="IW92" s="23"/>
    </row>
    <row r="93" spans="1:257" ht="27" customHeight="1" x14ac:dyDescent="0.25">
      <c r="A93" s="22"/>
      <c r="B93" s="11"/>
      <c r="C93" s="410"/>
      <c r="D93" s="407"/>
      <c r="E93" s="410"/>
      <c r="F93" s="410"/>
      <c r="G93" s="410"/>
      <c r="H93" s="410"/>
      <c r="I93" s="410"/>
      <c r="J93" s="410"/>
      <c r="K93" s="2471"/>
      <c r="M93" s="22"/>
      <c r="N93" s="11"/>
      <c r="O93" s="23"/>
      <c r="P93" s="108"/>
      <c r="Q93" s="23"/>
      <c r="R93" s="23"/>
      <c r="S93" s="23"/>
      <c r="T93" s="23"/>
      <c r="U93" s="23"/>
      <c r="V93" s="23"/>
      <c r="W93" s="3"/>
      <c r="X93" s="22"/>
      <c r="Y93" s="11"/>
      <c r="Z93" s="23"/>
      <c r="AA93" s="108"/>
      <c r="AB93" s="23"/>
      <c r="AC93" s="23"/>
      <c r="AD93" s="23"/>
      <c r="AE93" s="23"/>
      <c r="AF93" s="23"/>
      <c r="AG93" s="23"/>
      <c r="AH93" s="3"/>
      <c r="AI93" s="22"/>
      <c r="AJ93" s="11"/>
      <c r="AK93" s="23"/>
      <c r="AL93" s="108"/>
      <c r="AM93" s="23"/>
      <c r="AN93" s="23"/>
      <c r="AO93" s="23"/>
      <c r="AP93" s="23"/>
      <c r="AQ93" s="23"/>
      <c r="AR93" s="23"/>
      <c r="AS93" s="3"/>
      <c r="AT93" s="22"/>
      <c r="AU93" s="11"/>
      <c r="AV93" s="23"/>
      <c r="AW93" s="108"/>
      <c r="AX93" s="23"/>
      <c r="AY93" s="23"/>
      <c r="AZ93" s="23"/>
      <c r="BA93" s="23"/>
      <c r="BB93" s="23"/>
      <c r="BC93" s="23"/>
      <c r="BD93" s="3"/>
      <c r="BE93" s="22"/>
      <c r="BF93" s="11"/>
      <c r="BG93" s="23"/>
      <c r="BH93" s="108"/>
      <c r="BI93" s="23"/>
      <c r="BJ93" s="23"/>
      <c r="BK93" s="23"/>
      <c r="BL93" s="23"/>
      <c r="BM93" s="23"/>
      <c r="BN93" s="23"/>
      <c r="BO93" s="3"/>
      <c r="BP93" s="22"/>
      <c r="BQ93" s="11"/>
      <c r="BR93" s="23"/>
      <c r="BS93" s="108"/>
      <c r="BT93" s="23"/>
      <c r="BU93" s="23"/>
      <c r="BV93" s="23"/>
      <c r="BW93" s="23"/>
      <c r="BX93" s="23"/>
      <c r="BY93" s="23"/>
      <c r="BZ93" s="3"/>
      <c r="CA93" s="22"/>
      <c r="CB93" s="11"/>
      <c r="CC93" s="23"/>
      <c r="CD93" s="108"/>
      <c r="CE93" s="23"/>
      <c r="CF93" s="23"/>
      <c r="CG93" s="23"/>
      <c r="CH93" s="23"/>
      <c r="CI93" s="23"/>
      <c r="CJ93" s="23"/>
      <c r="CK93" s="3"/>
      <c r="CL93" s="22"/>
      <c r="CM93" s="11"/>
      <c r="CN93" s="23"/>
      <c r="CO93" s="108"/>
      <c r="CP93" s="23"/>
      <c r="CQ93" s="23"/>
      <c r="CR93" s="23"/>
      <c r="CS93" s="23"/>
      <c r="CT93" s="23"/>
      <c r="CU93" s="23"/>
      <c r="CV93" s="3"/>
      <c r="CW93" s="22"/>
      <c r="CX93" s="11"/>
      <c r="CY93" s="23"/>
      <c r="CZ93" s="108"/>
      <c r="DA93" s="23"/>
      <c r="DB93" s="23"/>
      <c r="DC93" s="23"/>
      <c r="DD93" s="23"/>
      <c r="DE93" s="23"/>
      <c r="DF93" s="23"/>
      <c r="DG93" s="3"/>
      <c r="DH93" s="22"/>
      <c r="DI93" s="11"/>
      <c r="DJ93" s="23"/>
      <c r="DK93" s="108"/>
      <c r="DL93" s="23"/>
      <c r="DM93" s="23"/>
      <c r="DN93" s="23"/>
      <c r="DO93" s="23"/>
      <c r="DP93" s="23"/>
      <c r="DQ93" s="23"/>
      <c r="DR93" s="3"/>
      <c r="DS93" s="22"/>
      <c r="DT93" s="11"/>
      <c r="DU93" s="23"/>
      <c r="DV93" s="108"/>
      <c r="DW93" s="23"/>
      <c r="DX93" s="23"/>
      <c r="DY93" s="23"/>
      <c r="DZ93" s="23"/>
      <c r="EA93" s="23"/>
      <c r="EB93" s="23"/>
      <c r="EC93" s="3"/>
      <c r="ED93" s="22"/>
      <c r="EE93" s="11"/>
      <c r="EF93" s="23"/>
      <c r="EG93" s="108"/>
      <c r="EH93" s="23"/>
      <c r="EI93" s="23"/>
      <c r="EJ93" s="23"/>
      <c r="EK93" s="23"/>
      <c r="EL93" s="23"/>
      <c r="EM93" s="23"/>
      <c r="EN93" s="3"/>
      <c r="EO93" s="22"/>
      <c r="EP93" s="11"/>
      <c r="EQ93" s="23"/>
      <c r="ER93" s="108"/>
      <c r="ES93" s="23"/>
      <c r="ET93" s="23"/>
      <c r="EU93" s="23"/>
      <c r="EV93" s="23"/>
      <c r="EW93" s="23"/>
      <c r="EX93" s="23"/>
      <c r="EY93" s="3"/>
      <c r="EZ93" s="22"/>
      <c r="FA93" s="11"/>
      <c r="FB93" s="23"/>
      <c r="FC93" s="108"/>
      <c r="FD93" s="23"/>
      <c r="FE93" s="23"/>
      <c r="FF93" s="23"/>
      <c r="FG93" s="23"/>
      <c r="FH93" s="23"/>
      <c r="FI93" s="23"/>
      <c r="FJ93" s="3"/>
      <c r="FK93" s="22"/>
      <c r="FL93" s="11"/>
      <c r="FM93" s="23"/>
      <c r="FN93" s="108"/>
      <c r="FO93" s="23"/>
      <c r="FP93" s="23"/>
      <c r="FQ93" s="23"/>
      <c r="FR93" s="23"/>
      <c r="FS93" s="23"/>
      <c r="FT93" s="23"/>
      <c r="FU93" s="3"/>
      <c r="FV93" s="22"/>
      <c r="FW93" s="11"/>
      <c r="FX93" s="23"/>
      <c r="FY93" s="108"/>
      <c r="FZ93" s="23"/>
      <c r="GA93" s="23"/>
      <c r="GB93" s="23"/>
      <c r="GC93" s="23"/>
      <c r="GD93" s="23"/>
      <c r="GE93" s="23"/>
      <c r="GF93" s="3"/>
      <c r="GG93" s="22"/>
      <c r="GH93" s="11"/>
      <c r="GI93" s="23"/>
      <c r="GJ93" s="108"/>
      <c r="GK93" s="23"/>
      <c r="GL93" s="23"/>
      <c r="GM93" s="23"/>
      <c r="GN93" s="23"/>
      <c r="GO93" s="23"/>
      <c r="GP93" s="23"/>
      <c r="GQ93" s="3"/>
      <c r="GR93" s="22"/>
      <c r="GS93" s="11"/>
      <c r="GT93" s="23"/>
      <c r="GU93" s="108"/>
      <c r="GV93" s="23"/>
      <c r="GW93" s="23"/>
      <c r="GX93" s="23"/>
      <c r="GY93" s="23"/>
      <c r="GZ93" s="23"/>
      <c r="HA93" s="23"/>
      <c r="HB93" s="3"/>
      <c r="HC93" s="22"/>
      <c r="HD93" s="11"/>
      <c r="HE93" s="23"/>
      <c r="HF93" s="108"/>
      <c r="HG93" s="23"/>
      <c r="HH93" s="23"/>
      <c r="HI93" s="23"/>
      <c r="HJ93" s="23"/>
      <c r="HK93" s="23"/>
      <c r="HL93" s="23"/>
      <c r="HM93" s="3"/>
      <c r="HN93" s="22"/>
      <c r="HO93" s="11"/>
      <c r="HP93" s="23"/>
      <c r="HQ93" s="108"/>
      <c r="HR93" s="23"/>
      <c r="HS93" s="23"/>
      <c r="HT93" s="23"/>
      <c r="HU93" s="23"/>
      <c r="HV93" s="23"/>
      <c r="HW93" s="23"/>
      <c r="HX93" s="3"/>
      <c r="HY93" s="22"/>
      <c r="HZ93" s="11"/>
      <c r="IA93" s="23"/>
      <c r="IB93" s="108"/>
      <c r="IC93" s="23"/>
      <c r="ID93" s="23"/>
      <c r="IE93" s="23"/>
      <c r="IF93" s="23"/>
      <c r="IG93" s="23"/>
      <c r="IH93" s="23"/>
      <c r="II93" s="3"/>
      <c r="IJ93" s="22"/>
      <c r="IK93" s="11"/>
      <c r="IL93" s="23"/>
      <c r="IM93" s="108"/>
      <c r="IN93" s="23"/>
      <c r="IO93" s="23"/>
      <c r="IP93" s="23"/>
      <c r="IQ93" s="23"/>
      <c r="IR93" s="23"/>
      <c r="IS93" s="23"/>
      <c r="IT93" s="3"/>
      <c r="IU93" s="22"/>
      <c r="IV93" s="11"/>
      <c r="IW93" s="23"/>
    </row>
    <row r="94" spans="1:257" ht="20.100000000000001" customHeight="1" x14ac:dyDescent="0.25">
      <c r="A94" s="22"/>
      <c r="B94" s="11"/>
      <c r="C94" s="410"/>
      <c r="D94" s="407"/>
      <c r="E94" s="410"/>
      <c r="F94" s="410"/>
      <c r="G94" s="410"/>
      <c r="H94" s="410"/>
      <c r="I94" s="410"/>
      <c r="J94" s="410"/>
      <c r="K94" s="2471"/>
      <c r="M94" s="22"/>
      <c r="N94" s="11"/>
      <c r="O94" s="23"/>
      <c r="P94" s="108"/>
      <c r="Q94" s="23"/>
      <c r="R94" s="23"/>
      <c r="S94" s="23"/>
      <c r="T94" s="23"/>
      <c r="U94" s="23"/>
      <c r="V94" s="23"/>
      <c r="W94" s="3"/>
      <c r="X94" s="22"/>
      <c r="Y94" s="11"/>
      <c r="Z94" s="23"/>
      <c r="AA94" s="108"/>
      <c r="AB94" s="23"/>
      <c r="AC94" s="23"/>
      <c r="AD94" s="23"/>
      <c r="AE94" s="23"/>
      <c r="AF94" s="23"/>
      <c r="AG94" s="23"/>
      <c r="AH94" s="3"/>
      <c r="AI94" s="22"/>
      <c r="AJ94" s="11"/>
      <c r="AK94" s="23"/>
      <c r="AL94" s="108"/>
      <c r="AM94" s="23"/>
      <c r="AN94" s="23"/>
      <c r="AO94" s="23"/>
      <c r="AP94" s="23"/>
      <c r="AQ94" s="23"/>
      <c r="AR94" s="23"/>
      <c r="AS94" s="3"/>
      <c r="AT94" s="22"/>
      <c r="AU94" s="11"/>
      <c r="AV94" s="23"/>
      <c r="AW94" s="108"/>
      <c r="AX94" s="23"/>
      <c r="AY94" s="23"/>
      <c r="AZ94" s="23"/>
      <c r="BA94" s="23"/>
      <c r="BB94" s="23"/>
      <c r="BC94" s="23"/>
      <c r="BD94" s="3"/>
      <c r="BE94" s="22"/>
      <c r="BF94" s="11"/>
      <c r="BG94" s="23"/>
      <c r="BH94" s="108"/>
      <c r="BI94" s="23"/>
      <c r="BJ94" s="23"/>
      <c r="BK94" s="23"/>
      <c r="BL94" s="23"/>
      <c r="BM94" s="23"/>
      <c r="BN94" s="23"/>
      <c r="BO94" s="3"/>
      <c r="BP94" s="22"/>
      <c r="BQ94" s="11"/>
      <c r="BR94" s="23"/>
      <c r="BS94" s="108"/>
      <c r="BT94" s="23"/>
      <c r="BU94" s="23"/>
      <c r="BV94" s="23"/>
      <c r="BW94" s="23"/>
      <c r="BX94" s="23"/>
      <c r="BY94" s="23"/>
      <c r="BZ94" s="3"/>
      <c r="CA94" s="22"/>
      <c r="CB94" s="11"/>
      <c r="CC94" s="23"/>
      <c r="CD94" s="108"/>
      <c r="CE94" s="23"/>
      <c r="CF94" s="23"/>
      <c r="CG94" s="23"/>
      <c r="CH94" s="23"/>
      <c r="CI94" s="23"/>
      <c r="CJ94" s="23"/>
      <c r="CK94" s="3"/>
      <c r="CL94" s="22"/>
      <c r="CM94" s="11"/>
      <c r="CN94" s="23"/>
      <c r="CO94" s="108"/>
      <c r="CP94" s="23"/>
      <c r="CQ94" s="23"/>
      <c r="CR94" s="23"/>
      <c r="CS94" s="23"/>
      <c r="CT94" s="23"/>
      <c r="CU94" s="23"/>
      <c r="CV94" s="3"/>
      <c r="CW94" s="22"/>
      <c r="CX94" s="11"/>
      <c r="CY94" s="23"/>
      <c r="CZ94" s="108"/>
      <c r="DA94" s="23"/>
      <c r="DB94" s="23"/>
      <c r="DC94" s="23"/>
      <c r="DD94" s="23"/>
      <c r="DE94" s="23"/>
      <c r="DF94" s="23"/>
      <c r="DG94" s="3"/>
      <c r="DH94" s="22"/>
      <c r="DI94" s="11"/>
      <c r="DJ94" s="23"/>
      <c r="DK94" s="108"/>
      <c r="DL94" s="23"/>
      <c r="DM94" s="23"/>
      <c r="DN94" s="23"/>
      <c r="DO94" s="23"/>
      <c r="DP94" s="23"/>
      <c r="DQ94" s="23"/>
      <c r="DR94" s="3"/>
      <c r="DS94" s="22"/>
      <c r="DT94" s="11"/>
      <c r="DU94" s="23"/>
      <c r="DV94" s="108"/>
      <c r="DW94" s="23"/>
      <c r="DX94" s="23"/>
      <c r="DY94" s="23"/>
      <c r="DZ94" s="23"/>
      <c r="EA94" s="23"/>
      <c r="EB94" s="23"/>
      <c r="EC94" s="3"/>
      <c r="ED94" s="22"/>
      <c r="EE94" s="11"/>
      <c r="EF94" s="23"/>
      <c r="EG94" s="108"/>
      <c r="EH94" s="23"/>
      <c r="EI94" s="23"/>
      <c r="EJ94" s="23"/>
      <c r="EK94" s="23"/>
      <c r="EL94" s="23"/>
      <c r="EM94" s="23"/>
      <c r="EN94" s="3"/>
      <c r="EO94" s="22"/>
      <c r="EP94" s="11"/>
      <c r="EQ94" s="23"/>
      <c r="ER94" s="108"/>
      <c r="ES94" s="23"/>
      <c r="ET94" s="23"/>
      <c r="EU94" s="23"/>
      <c r="EV94" s="23"/>
      <c r="EW94" s="23"/>
      <c r="EX94" s="23"/>
      <c r="EY94" s="3"/>
      <c r="EZ94" s="22"/>
      <c r="FA94" s="11"/>
      <c r="FB94" s="23"/>
      <c r="FC94" s="108"/>
      <c r="FD94" s="23"/>
      <c r="FE94" s="23"/>
      <c r="FF94" s="23"/>
      <c r="FG94" s="23"/>
      <c r="FH94" s="23"/>
      <c r="FI94" s="23"/>
      <c r="FJ94" s="3"/>
      <c r="FK94" s="22"/>
      <c r="FL94" s="11"/>
      <c r="FM94" s="23"/>
      <c r="FN94" s="108"/>
      <c r="FO94" s="23"/>
      <c r="FP94" s="23"/>
      <c r="FQ94" s="23"/>
      <c r="FR94" s="23"/>
      <c r="FS94" s="23"/>
      <c r="FT94" s="23"/>
      <c r="FU94" s="3"/>
      <c r="FV94" s="22"/>
      <c r="FW94" s="11"/>
      <c r="FX94" s="23"/>
      <c r="FY94" s="108"/>
      <c r="FZ94" s="23"/>
      <c r="GA94" s="23"/>
      <c r="GB94" s="23"/>
      <c r="GC94" s="23"/>
      <c r="GD94" s="23"/>
      <c r="GE94" s="23"/>
      <c r="GF94" s="3"/>
      <c r="GG94" s="22"/>
      <c r="GH94" s="11"/>
      <c r="GI94" s="23"/>
      <c r="GJ94" s="108"/>
      <c r="GK94" s="23"/>
      <c r="GL94" s="23"/>
      <c r="GM94" s="23"/>
      <c r="GN94" s="23"/>
      <c r="GO94" s="23"/>
      <c r="GP94" s="23"/>
      <c r="GQ94" s="3"/>
      <c r="GR94" s="22"/>
      <c r="GS94" s="11"/>
      <c r="GT94" s="23"/>
      <c r="GU94" s="108"/>
      <c r="GV94" s="23"/>
      <c r="GW94" s="23"/>
      <c r="GX94" s="23"/>
      <c r="GY94" s="23"/>
      <c r="GZ94" s="23"/>
      <c r="HA94" s="23"/>
      <c r="HB94" s="3"/>
      <c r="HC94" s="22"/>
      <c r="HD94" s="11"/>
      <c r="HE94" s="23"/>
      <c r="HF94" s="108"/>
      <c r="HG94" s="23"/>
      <c r="HH94" s="23"/>
      <c r="HI94" s="23"/>
      <c r="HJ94" s="23"/>
      <c r="HK94" s="23"/>
      <c r="HL94" s="23"/>
      <c r="HM94" s="3"/>
      <c r="HN94" s="22"/>
      <c r="HO94" s="11"/>
      <c r="HP94" s="23"/>
      <c r="HQ94" s="108"/>
      <c r="HR94" s="23"/>
      <c r="HS94" s="23"/>
      <c r="HT94" s="23"/>
      <c r="HU94" s="23"/>
      <c r="HV94" s="23"/>
      <c r="HW94" s="23"/>
      <c r="HX94" s="3"/>
      <c r="HY94" s="22"/>
      <c r="HZ94" s="11"/>
      <c r="IA94" s="23"/>
      <c r="IB94" s="108"/>
      <c r="IC94" s="23"/>
      <c r="ID94" s="23"/>
      <c r="IE94" s="23"/>
      <c r="IF94" s="23"/>
      <c r="IG94" s="23"/>
      <c r="IH94" s="23"/>
      <c r="II94" s="3"/>
      <c r="IJ94" s="22"/>
      <c r="IK94" s="11"/>
      <c r="IL94" s="23"/>
      <c r="IM94" s="108"/>
      <c r="IN94" s="23"/>
      <c r="IO94" s="23"/>
      <c r="IP94" s="23"/>
      <c r="IQ94" s="23"/>
      <c r="IR94" s="23"/>
      <c r="IS94" s="23"/>
      <c r="IT94" s="3"/>
      <c r="IU94" s="22"/>
      <c r="IV94" s="11"/>
      <c r="IW94" s="23"/>
    </row>
    <row r="95" spans="1:257" ht="20.100000000000001" customHeight="1" x14ac:dyDescent="0.25">
      <c r="A95" s="22"/>
      <c r="B95" s="11"/>
      <c r="C95" s="410"/>
      <c r="D95" s="407"/>
      <c r="E95" s="410"/>
      <c r="F95" s="410"/>
      <c r="G95" s="410"/>
      <c r="H95" s="410"/>
      <c r="I95" s="410"/>
      <c r="J95" s="410"/>
      <c r="K95" s="2471"/>
      <c r="M95" s="22"/>
      <c r="N95" s="11"/>
      <c r="O95" s="23"/>
      <c r="P95" s="108"/>
      <c r="Q95" s="23"/>
      <c r="R95" s="23"/>
      <c r="S95" s="23"/>
      <c r="T95" s="23"/>
      <c r="U95" s="23"/>
      <c r="V95" s="23"/>
      <c r="W95" s="3"/>
      <c r="X95" s="22"/>
      <c r="Y95" s="11"/>
      <c r="Z95" s="23"/>
      <c r="AA95" s="108"/>
      <c r="AB95" s="23"/>
      <c r="AC95" s="23"/>
      <c r="AD95" s="23"/>
      <c r="AE95" s="23"/>
      <c r="AF95" s="23"/>
      <c r="AG95" s="23"/>
      <c r="AH95" s="3"/>
      <c r="AI95" s="22"/>
      <c r="AJ95" s="11"/>
      <c r="AK95" s="23"/>
      <c r="AL95" s="108"/>
      <c r="AM95" s="23"/>
      <c r="AN95" s="23"/>
      <c r="AO95" s="23"/>
      <c r="AP95" s="23"/>
      <c r="AQ95" s="23"/>
      <c r="AR95" s="23"/>
      <c r="AS95" s="3"/>
      <c r="AT95" s="22"/>
      <c r="AU95" s="11"/>
      <c r="AV95" s="23"/>
      <c r="AW95" s="108"/>
      <c r="AX95" s="23"/>
      <c r="AY95" s="23"/>
      <c r="AZ95" s="23"/>
      <c r="BA95" s="23"/>
      <c r="BB95" s="23"/>
      <c r="BC95" s="23"/>
      <c r="BD95" s="3"/>
      <c r="BE95" s="22"/>
      <c r="BF95" s="11"/>
      <c r="BG95" s="23"/>
      <c r="BH95" s="108"/>
      <c r="BI95" s="23"/>
      <c r="BJ95" s="23"/>
      <c r="BK95" s="23"/>
      <c r="BL95" s="23"/>
      <c r="BM95" s="23"/>
      <c r="BN95" s="23"/>
      <c r="BO95" s="3"/>
      <c r="BP95" s="22"/>
      <c r="BQ95" s="11"/>
      <c r="BR95" s="23"/>
      <c r="BS95" s="108"/>
      <c r="BT95" s="23"/>
      <c r="BU95" s="23"/>
      <c r="BV95" s="23"/>
      <c r="BW95" s="23"/>
      <c r="BX95" s="23"/>
      <c r="BY95" s="23"/>
      <c r="BZ95" s="3"/>
      <c r="CA95" s="22"/>
      <c r="CB95" s="11"/>
      <c r="CC95" s="23"/>
      <c r="CD95" s="108"/>
      <c r="CE95" s="23"/>
      <c r="CF95" s="23"/>
      <c r="CG95" s="23"/>
      <c r="CH95" s="23"/>
      <c r="CI95" s="23"/>
      <c r="CJ95" s="23"/>
      <c r="CK95" s="3"/>
      <c r="CL95" s="22"/>
      <c r="CM95" s="11"/>
      <c r="CN95" s="23"/>
      <c r="CO95" s="108"/>
      <c r="CP95" s="23"/>
      <c r="CQ95" s="23"/>
      <c r="CR95" s="23"/>
      <c r="CS95" s="23"/>
      <c r="CT95" s="23"/>
      <c r="CU95" s="23"/>
      <c r="CV95" s="3"/>
      <c r="CW95" s="22"/>
      <c r="CX95" s="11"/>
      <c r="CY95" s="23"/>
      <c r="CZ95" s="108"/>
      <c r="DA95" s="23"/>
      <c r="DB95" s="23"/>
      <c r="DC95" s="23"/>
      <c r="DD95" s="23"/>
      <c r="DE95" s="23"/>
      <c r="DF95" s="23"/>
      <c r="DG95" s="3"/>
      <c r="DH95" s="22"/>
      <c r="DI95" s="11"/>
      <c r="DJ95" s="23"/>
      <c r="DK95" s="108"/>
      <c r="DL95" s="23"/>
      <c r="DM95" s="23"/>
      <c r="DN95" s="23"/>
      <c r="DO95" s="23"/>
      <c r="DP95" s="23"/>
      <c r="DQ95" s="23"/>
      <c r="DR95" s="3"/>
      <c r="DS95" s="22"/>
      <c r="DT95" s="11"/>
      <c r="DU95" s="23"/>
      <c r="DV95" s="108"/>
      <c r="DW95" s="23"/>
      <c r="DX95" s="23"/>
      <c r="DY95" s="23"/>
      <c r="DZ95" s="23"/>
      <c r="EA95" s="23"/>
      <c r="EB95" s="23"/>
      <c r="EC95" s="3"/>
      <c r="ED95" s="22"/>
      <c r="EE95" s="11"/>
      <c r="EF95" s="23"/>
      <c r="EG95" s="108"/>
      <c r="EH95" s="23"/>
      <c r="EI95" s="23"/>
      <c r="EJ95" s="23"/>
      <c r="EK95" s="23"/>
      <c r="EL95" s="23"/>
      <c r="EM95" s="23"/>
      <c r="EN95" s="3"/>
      <c r="EO95" s="22"/>
      <c r="EP95" s="11"/>
      <c r="EQ95" s="23"/>
      <c r="ER95" s="108"/>
      <c r="ES95" s="23"/>
      <c r="ET95" s="23"/>
      <c r="EU95" s="23"/>
      <c r="EV95" s="23"/>
      <c r="EW95" s="23"/>
      <c r="EX95" s="23"/>
      <c r="EY95" s="3"/>
      <c r="EZ95" s="22"/>
      <c r="FA95" s="11"/>
      <c r="FB95" s="23"/>
      <c r="FC95" s="108"/>
      <c r="FD95" s="23"/>
      <c r="FE95" s="23"/>
      <c r="FF95" s="23"/>
      <c r="FG95" s="23"/>
      <c r="FH95" s="23"/>
      <c r="FI95" s="23"/>
      <c r="FJ95" s="3"/>
      <c r="FK95" s="22"/>
      <c r="FL95" s="11"/>
      <c r="FM95" s="23"/>
      <c r="FN95" s="108"/>
      <c r="FO95" s="23"/>
      <c r="FP95" s="23"/>
      <c r="FQ95" s="23"/>
      <c r="FR95" s="23"/>
      <c r="FS95" s="23"/>
      <c r="FT95" s="23"/>
      <c r="FU95" s="3"/>
      <c r="FV95" s="22"/>
      <c r="FW95" s="11"/>
      <c r="FX95" s="23"/>
      <c r="FY95" s="108"/>
      <c r="FZ95" s="23"/>
      <c r="GA95" s="23"/>
      <c r="GB95" s="23"/>
      <c r="GC95" s="23"/>
      <c r="GD95" s="23"/>
      <c r="GE95" s="23"/>
      <c r="GF95" s="3"/>
      <c r="GG95" s="22"/>
      <c r="GH95" s="11"/>
      <c r="GI95" s="23"/>
      <c r="GJ95" s="108"/>
      <c r="GK95" s="23"/>
      <c r="GL95" s="23"/>
      <c r="GM95" s="23"/>
      <c r="GN95" s="23"/>
      <c r="GO95" s="23"/>
      <c r="GP95" s="23"/>
      <c r="GQ95" s="3"/>
      <c r="GR95" s="22"/>
      <c r="GS95" s="11"/>
      <c r="GT95" s="23"/>
      <c r="GU95" s="108"/>
      <c r="GV95" s="23"/>
      <c r="GW95" s="23"/>
      <c r="GX95" s="23"/>
      <c r="GY95" s="23"/>
      <c r="GZ95" s="23"/>
      <c r="HA95" s="23"/>
      <c r="HB95" s="3"/>
      <c r="HC95" s="22"/>
      <c r="HD95" s="11"/>
      <c r="HE95" s="23"/>
      <c r="HF95" s="108"/>
      <c r="HG95" s="23"/>
      <c r="HH95" s="23"/>
      <c r="HI95" s="23"/>
      <c r="HJ95" s="23"/>
      <c r="HK95" s="23"/>
      <c r="HL95" s="23"/>
      <c r="HM95" s="3"/>
      <c r="HN95" s="22"/>
      <c r="HO95" s="11"/>
      <c r="HP95" s="23"/>
      <c r="HQ95" s="108"/>
      <c r="HR95" s="23"/>
      <c r="HS95" s="23"/>
      <c r="HT95" s="23"/>
      <c r="HU95" s="23"/>
      <c r="HV95" s="23"/>
      <c r="HW95" s="23"/>
      <c r="HX95" s="3"/>
      <c r="HY95" s="22"/>
      <c r="HZ95" s="11"/>
      <c r="IA95" s="23"/>
      <c r="IB95" s="108"/>
      <c r="IC95" s="23"/>
      <c r="ID95" s="23"/>
      <c r="IE95" s="23"/>
      <c r="IF95" s="23"/>
      <c r="IG95" s="23"/>
      <c r="IH95" s="23"/>
      <c r="II95" s="3"/>
      <c r="IJ95" s="22"/>
      <c r="IK95" s="11"/>
      <c r="IL95" s="23"/>
      <c r="IM95" s="108"/>
      <c r="IN95" s="23"/>
      <c r="IO95" s="23"/>
      <c r="IP95" s="23"/>
      <c r="IQ95" s="23"/>
      <c r="IR95" s="23"/>
      <c r="IS95" s="23"/>
      <c r="IT95" s="3"/>
      <c r="IU95" s="22"/>
      <c r="IV95" s="11"/>
      <c r="IW95" s="23"/>
    </row>
    <row r="96" spans="1:257" ht="24.75" customHeight="1" x14ac:dyDescent="0.25">
      <c r="A96" s="22"/>
      <c r="B96" s="11"/>
      <c r="C96" s="410"/>
      <c r="D96" s="407"/>
      <c r="E96" s="410"/>
      <c r="F96" s="410"/>
      <c r="G96" s="410"/>
      <c r="H96" s="410"/>
      <c r="I96" s="410"/>
      <c r="J96" s="410"/>
      <c r="K96" s="2471"/>
      <c r="M96" s="22"/>
      <c r="N96" s="11"/>
      <c r="O96" s="23"/>
      <c r="P96" s="108"/>
      <c r="Q96" s="23"/>
      <c r="R96" s="23"/>
      <c r="S96" s="23"/>
      <c r="T96" s="23"/>
      <c r="U96" s="23"/>
      <c r="V96" s="23"/>
      <c r="W96" s="3"/>
      <c r="X96" s="22"/>
      <c r="Y96" s="11"/>
      <c r="Z96" s="23"/>
      <c r="AA96" s="108"/>
      <c r="AB96" s="23"/>
      <c r="AC96" s="23"/>
      <c r="AD96" s="23"/>
      <c r="AE96" s="23"/>
      <c r="AF96" s="23"/>
      <c r="AG96" s="23"/>
      <c r="AH96" s="3"/>
      <c r="AI96" s="22"/>
      <c r="AJ96" s="11"/>
      <c r="AK96" s="23"/>
      <c r="AL96" s="108"/>
      <c r="AM96" s="23"/>
      <c r="AN96" s="23"/>
      <c r="AO96" s="23"/>
      <c r="AP96" s="23"/>
      <c r="AQ96" s="23"/>
      <c r="AR96" s="23"/>
      <c r="AS96" s="3"/>
      <c r="AT96" s="22"/>
      <c r="AU96" s="11"/>
      <c r="AV96" s="23"/>
      <c r="AW96" s="108"/>
      <c r="AX96" s="23"/>
      <c r="AY96" s="23"/>
      <c r="AZ96" s="23"/>
      <c r="BA96" s="23"/>
      <c r="BB96" s="23"/>
      <c r="BC96" s="23"/>
      <c r="BD96" s="3"/>
      <c r="BE96" s="22"/>
      <c r="BF96" s="11"/>
      <c r="BG96" s="23"/>
      <c r="BH96" s="108"/>
      <c r="BI96" s="23"/>
      <c r="BJ96" s="23"/>
      <c r="BK96" s="23"/>
      <c r="BL96" s="23"/>
      <c r="BM96" s="23"/>
      <c r="BN96" s="23"/>
      <c r="BO96" s="3"/>
      <c r="BP96" s="22"/>
      <c r="BQ96" s="11"/>
      <c r="BR96" s="23"/>
      <c r="BS96" s="108"/>
      <c r="BT96" s="23"/>
      <c r="BU96" s="23"/>
      <c r="BV96" s="23"/>
      <c r="BW96" s="23"/>
      <c r="BX96" s="23"/>
      <c r="BY96" s="23"/>
      <c r="BZ96" s="3"/>
      <c r="CA96" s="22"/>
      <c r="CB96" s="11"/>
      <c r="CC96" s="23"/>
      <c r="CD96" s="108"/>
      <c r="CE96" s="23"/>
      <c r="CF96" s="23"/>
      <c r="CG96" s="23"/>
      <c r="CH96" s="23"/>
      <c r="CI96" s="23"/>
      <c r="CJ96" s="23"/>
      <c r="CK96" s="3"/>
      <c r="CL96" s="22"/>
      <c r="CM96" s="11"/>
      <c r="CN96" s="23"/>
      <c r="CO96" s="108"/>
      <c r="CP96" s="23"/>
      <c r="CQ96" s="23"/>
      <c r="CR96" s="23"/>
      <c r="CS96" s="23"/>
      <c r="CT96" s="23"/>
      <c r="CU96" s="23"/>
      <c r="CV96" s="3"/>
      <c r="CW96" s="22"/>
      <c r="CX96" s="11"/>
      <c r="CY96" s="23"/>
      <c r="CZ96" s="108"/>
      <c r="DA96" s="23"/>
      <c r="DB96" s="23"/>
      <c r="DC96" s="23"/>
      <c r="DD96" s="23"/>
      <c r="DE96" s="23"/>
      <c r="DF96" s="23"/>
      <c r="DG96" s="3"/>
      <c r="DH96" s="22"/>
      <c r="DI96" s="11"/>
      <c r="DJ96" s="23"/>
      <c r="DK96" s="108"/>
      <c r="DL96" s="23"/>
      <c r="DM96" s="23"/>
      <c r="DN96" s="23"/>
      <c r="DO96" s="23"/>
      <c r="DP96" s="23"/>
      <c r="DQ96" s="23"/>
      <c r="DR96" s="3"/>
      <c r="DS96" s="22"/>
      <c r="DT96" s="11"/>
      <c r="DU96" s="23"/>
      <c r="DV96" s="108"/>
      <c r="DW96" s="23"/>
      <c r="DX96" s="23"/>
      <c r="DY96" s="23"/>
      <c r="DZ96" s="23"/>
      <c r="EA96" s="23"/>
      <c r="EB96" s="23"/>
      <c r="EC96" s="3"/>
      <c r="ED96" s="22"/>
      <c r="EE96" s="11"/>
      <c r="EF96" s="23"/>
      <c r="EG96" s="108"/>
      <c r="EH96" s="23"/>
      <c r="EI96" s="23"/>
      <c r="EJ96" s="23"/>
      <c r="EK96" s="23"/>
      <c r="EL96" s="23"/>
      <c r="EM96" s="23"/>
      <c r="EN96" s="3"/>
      <c r="EO96" s="22"/>
      <c r="EP96" s="11"/>
      <c r="EQ96" s="23"/>
      <c r="ER96" s="108"/>
      <c r="ES96" s="23"/>
      <c r="ET96" s="23"/>
      <c r="EU96" s="23"/>
      <c r="EV96" s="23"/>
      <c r="EW96" s="23"/>
      <c r="EX96" s="23"/>
      <c r="EY96" s="3"/>
      <c r="EZ96" s="22"/>
      <c r="FA96" s="11"/>
      <c r="FB96" s="23"/>
      <c r="FC96" s="108"/>
      <c r="FD96" s="23"/>
      <c r="FE96" s="23"/>
      <c r="FF96" s="23"/>
      <c r="FG96" s="23"/>
      <c r="FH96" s="23"/>
      <c r="FI96" s="23"/>
      <c r="FJ96" s="3"/>
      <c r="FK96" s="22"/>
      <c r="FL96" s="11"/>
      <c r="FM96" s="23"/>
      <c r="FN96" s="108"/>
      <c r="FO96" s="23"/>
      <c r="FP96" s="23"/>
      <c r="FQ96" s="23"/>
      <c r="FR96" s="23"/>
      <c r="FS96" s="23"/>
      <c r="FT96" s="23"/>
      <c r="FU96" s="3"/>
      <c r="FV96" s="22"/>
      <c r="FW96" s="11"/>
      <c r="FX96" s="23"/>
      <c r="FY96" s="108"/>
      <c r="FZ96" s="23"/>
      <c r="GA96" s="23"/>
      <c r="GB96" s="23"/>
      <c r="GC96" s="23"/>
      <c r="GD96" s="23"/>
      <c r="GE96" s="23"/>
      <c r="GF96" s="3"/>
      <c r="GG96" s="22"/>
      <c r="GH96" s="11"/>
      <c r="GI96" s="23"/>
      <c r="GJ96" s="108"/>
      <c r="GK96" s="23"/>
      <c r="GL96" s="23"/>
      <c r="GM96" s="23"/>
      <c r="GN96" s="23"/>
      <c r="GO96" s="23"/>
      <c r="GP96" s="23"/>
      <c r="GQ96" s="3"/>
      <c r="GR96" s="22"/>
      <c r="GS96" s="11"/>
      <c r="GT96" s="23"/>
      <c r="GU96" s="108"/>
      <c r="GV96" s="23"/>
      <c r="GW96" s="23"/>
      <c r="GX96" s="23"/>
      <c r="GY96" s="23"/>
      <c r="GZ96" s="23"/>
      <c r="HA96" s="23"/>
      <c r="HB96" s="3"/>
      <c r="HC96" s="22"/>
      <c r="HD96" s="11"/>
      <c r="HE96" s="23"/>
      <c r="HF96" s="108"/>
      <c r="HG96" s="23"/>
      <c r="HH96" s="23"/>
      <c r="HI96" s="23"/>
      <c r="HJ96" s="23"/>
      <c r="HK96" s="23"/>
      <c r="HL96" s="23"/>
      <c r="HM96" s="3"/>
      <c r="HN96" s="22"/>
      <c r="HO96" s="11"/>
      <c r="HP96" s="23"/>
      <c r="HQ96" s="108"/>
      <c r="HR96" s="23"/>
      <c r="HS96" s="23"/>
      <c r="HT96" s="23"/>
      <c r="HU96" s="23"/>
      <c r="HV96" s="23"/>
      <c r="HW96" s="23"/>
      <c r="HX96" s="3"/>
      <c r="HY96" s="22"/>
      <c r="HZ96" s="11"/>
      <c r="IA96" s="23"/>
      <c r="IB96" s="108"/>
      <c r="IC96" s="23"/>
      <c r="ID96" s="23"/>
      <c r="IE96" s="23"/>
      <c r="IF96" s="23"/>
      <c r="IG96" s="23"/>
      <c r="IH96" s="23"/>
      <c r="II96" s="3"/>
      <c r="IJ96" s="22"/>
      <c r="IK96" s="11"/>
      <c r="IL96" s="23"/>
      <c r="IM96" s="108"/>
      <c r="IN96" s="23"/>
      <c r="IO96" s="23"/>
      <c r="IP96" s="23"/>
      <c r="IQ96" s="23"/>
      <c r="IR96" s="23"/>
      <c r="IS96" s="23"/>
      <c r="IT96" s="3"/>
      <c r="IU96" s="22"/>
      <c r="IV96" s="11"/>
      <c r="IW96" s="23"/>
    </row>
    <row r="97" spans="1:257" ht="24.75" customHeight="1" x14ac:dyDescent="0.25">
      <c r="A97" s="22"/>
      <c r="B97" s="11"/>
      <c r="C97" s="410"/>
      <c r="D97" s="407"/>
      <c r="E97" s="410"/>
      <c r="F97" s="410"/>
      <c r="G97" s="410"/>
      <c r="H97" s="410"/>
      <c r="I97" s="410"/>
      <c r="J97" s="410"/>
      <c r="K97" s="2471"/>
      <c r="M97" s="22"/>
      <c r="N97" s="11"/>
      <c r="O97" s="23"/>
      <c r="P97" s="108"/>
      <c r="Q97" s="23"/>
      <c r="R97" s="23"/>
      <c r="S97" s="23"/>
      <c r="T97" s="23"/>
      <c r="U97" s="23"/>
      <c r="V97" s="23"/>
      <c r="W97" s="3"/>
      <c r="X97" s="22"/>
      <c r="Y97" s="11"/>
      <c r="Z97" s="23"/>
      <c r="AA97" s="108"/>
      <c r="AB97" s="23"/>
      <c r="AC97" s="23"/>
      <c r="AD97" s="23"/>
      <c r="AE97" s="23"/>
      <c r="AF97" s="23"/>
      <c r="AG97" s="23"/>
      <c r="AH97" s="3"/>
      <c r="AI97" s="22"/>
      <c r="AJ97" s="11"/>
      <c r="AK97" s="23"/>
      <c r="AL97" s="108"/>
      <c r="AM97" s="23"/>
      <c r="AN97" s="23"/>
      <c r="AO97" s="23"/>
      <c r="AP97" s="23"/>
      <c r="AQ97" s="23"/>
      <c r="AR97" s="23"/>
      <c r="AS97" s="3"/>
      <c r="AT97" s="22"/>
      <c r="AU97" s="11"/>
      <c r="AV97" s="23"/>
      <c r="AW97" s="108"/>
      <c r="AX97" s="23"/>
      <c r="AY97" s="23"/>
      <c r="AZ97" s="23"/>
      <c r="BA97" s="23"/>
      <c r="BB97" s="23"/>
      <c r="BC97" s="23"/>
      <c r="BD97" s="3"/>
      <c r="BE97" s="22"/>
      <c r="BF97" s="11"/>
      <c r="BG97" s="23"/>
      <c r="BH97" s="108"/>
      <c r="BI97" s="23"/>
      <c r="BJ97" s="23"/>
      <c r="BK97" s="23"/>
      <c r="BL97" s="23"/>
      <c r="BM97" s="23"/>
      <c r="BN97" s="23"/>
      <c r="BO97" s="3"/>
      <c r="BP97" s="22"/>
      <c r="BQ97" s="11"/>
      <c r="BR97" s="23"/>
      <c r="BS97" s="108"/>
      <c r="BT97" s="23"/>
      <c r="BU97" s="23"/>
      <c r="BV97" s="23"/>
      <c r="BW97" s="23"/>
      <c r="BX97" s="23"/>
      <c r="BY97" s="23"/>
      <c r="BZ97" s="3"/>
      <c r="CA97" s="22"/>
      <c r="CB97" s="11"/>
      <c r="CC97" s="23"/>
      <c r="CD97" s="108"/>
      <c r="CE97" s="23"/>
      <c r="CF97" s="23"/>
      <c r="CG97" s="23"/>
      <c r="CH97" s="23"/>
      <c r="CI97" s="23"/>
      <c r="CJ97" s="23"/>
      <c r="CK97" s="3"/>
      <c r="CL97" s="22"/>
      <c r="CM97" s="11"/>
      <c r="CN97" s="23"/>
      <c r="CO97" s="108"/>
      <c r="CP97" s="23"/>
      <c r="CQ97" s="23"/>
      <c r="CR97" s="23"/>
      <c r="CS97" s="23"/>
      <c r="CT97" s="23"/>
      <c r="CU97" s="23"/>
      <c r="CV97" s="3"/>
      <c r="CW97" s="22"/>
      <c r="CX97" s="11"/>
      <c r="CY97" s="23"/>
      <c r="CZ97" s="108"/>
      <c r="DA97" s="23"/>
      <c r="DB97" s="23"/>
      <c r="DC97" s="23"/>
      <c r="DD97" s="23"/>
      <c r="DE97" s="23"/>
      <c r="DF97" s="23"/>
      <c r="DG97" s="3"/>
      <c r="DH97" s="22"/>
      <c r="DI97" s="11"/>
      <c r="DJ97" s="23"/>
      <c r="DK97" s="108"/>
      <c r="DL97" s="23"/>
      <c r="DM97" s="23"/>
      <c r="DN97" s="23"/>
      <c r="DO97" s="23"/>
      <c r="DP97" s="23"/>
      <c r="DQ97" s="23"/>
      <c r="DR97" s="3"/>
      <c r="DS97" s="22"/>
      <c r="DT97" s="11"/>
      <c r="DU97" s="23"/>
      <c r="DV97" s="108"/>
      <c r="DW97" s="23"/>
      <c r="DX97" s="23"/>
      <c r="DY97" s="23"/>
      <c r="DZ97" s="23"/>
      <c r="EA97" s="23"/>
      <c r="EB97" s="23"/>
      <c r="EC97" s="3"/>
      <c r="ED97" s="22"/>
      <c r="EE97" s="11"/>
      <c r="EF97" s="23"/>
      <c r="EG97" s="108"/>
      <c r="EH97" s="23"/>
      <c r="EI97" s="23"/>
      <c r="EJ97" s="23"/>
      <c r="EK97" s="23"/>
      <c r="EL97" s="23"/>
      <c r="EM97" s="23"/>
      <c r="EN97" s="3"/>
      <c r="EO97" s="22"/>
      <c r="EP97" s="11"/>
      <c r="EQ97" s="23"/>
      <c r="ER97" s="108"/>
      <c r="ES97" s="23"/>
      <c r="ET97" s="23"/>
      <c r="EU97" s="23"/>
      <c r="EV97" s="23"/>
      <c r="EW97" s="23"/>
      <c r="EX97" s="23"/>
      <c r="EY97" s="3"/>
      <c r="EZ97" s="22"/>
      <c r="FA97" s="11"/>
      <c r="FB97" s="23"/>
      <c r="FC97" s="108"/>
      <c r="FD97" s="23"/>
      <c r="FE97" s="23"/>
      <c r="FF97" s="23"/>
      <c r="FG97" s="23"/>
      <c r="FH97" s="23"/>
      <c r="FI97" s="23"/>
      <c r="FJ97" s="3"/>
      <c r="FK97" s="22"/>
      <c r="FL97" s="11"/>
      <c r="FM97" s="23"/>
      <c r="FN97" s="108"/>
      <c r="FO97" s="23"/>
      <c r="FP97" s="23"/>
      <c r="FQ97" s="23"/>
      <c r="FR97" s="23"/>
      <c r="FS97" s="23"/>
      <c r="FT97" s="23"/>
      <c r="FU97" s="3"/>
      <c r="FV97" s="22"/>
      <c r="FW97" s="11"/>
      <c r="FX97" s="23"/>
      <c r="FY97" s="108"/>
      <c r="FZ97" s="23"/>
      <c r="GA97" s="23"/>
      <c r="GB97" s="23"/>
      <c r="GC97" s="23"/>
      <c r="GD97" s="23"/>
      <c r="GE97" s="23"/>
      <c r="GF97" s="3"/>
      <c r="GG97" s="22"/>
      <c r="GH97" s="11"/>
      <c r="GI97" s="23"/>
      <c r="GJ97" s="108"/>
      <c r="GK97" s="23"/>
      <c r="GL97" s="23"/>
      <c r="GM97" s="23"/>
      <c r="GN97" s="23"/>
      <c r="GO97" s="23"/>
      <c r="GP97" s="23"/>
      <c r="GQ97" s="3"/>
      <c r="GR97" s="22"/>
      <c r="GS97" s="11"/>
      <c r="GT97" s="23"/>
      <c r="GU97" s="108"/>
      <c r="GV97" s="23"/>
      <c r="GW97" s="23"/>
      <c r="GX97" s="23"/>
      <c r="GY97" s="23"/>
      <c r="GZ97" s="23"/>
      <c r="HA97" s="23"/>
      <c r="HB97" s="3"/>
      <c r="HC97" s="22"/>
      <c r="HD97" s="11"/>
      <c r="HE97" s="23"/>
      <c r="HF97" s="108"/>
      <c r="HG97" s="23"/>
      <c r="HH97" s="23"/>
      <c r="HI97" s="23"/>
      <c r="HJ97" s="23"/>
      <c r="HK97" s="23"/>
      <c r="HL97" s="23"/>
      <c r="HM97" s="3"/>
      <c r="HN97" s="22"/>
      <c r="HO97" s="11"/>
      <c r="HP97" s="23"/>
      <c r="HQ97" s="108"/>
      <c r="HR97" s="23"/>
      <c r="HS97" s="23"/>
      <c r="HT97" s="23"/>
      <c r="HU97" s="23"/>
      <c r="HV97" s="23"/>
      <c r="HW97" s="23"/>
      <c r="HX97" s="3"/>
      <c r="HY97" s="22"/>
      <c r="HZ97" s="11"/>
      <c r="IA97" s="23"/>
      <c r="IB97" s="108"/>
      <c r="IC97" s="23"/>
      <c r="ID97" s="23"/>
      <c r="IE97" s="23"/>
      <c r="IF97" s="23"/>
      <c r="IG97" s="23"/>
      <c r="IH97" s="23"/>
      <c r="II97" s="3"/>
      <c r="IJ97" s="22"/>
      <c r="IK97" s="11"/>
      <c r="IL97" s="23"/>
      <c r="IM97" s="108"/>
      <c r="IN97" s="23"/>
      <c r="IO97" s="23"/>
      <c r="IP97" s="23"/>
      <c r="IQ97" s="23"/>
      <c r="IR97" s="23"/>
      <c r="IS97" s="23"/>
      <c r="IT97" s="3"/>
      <c r="IU97" s="22"/>
      <c r="IV97" s="11"/>
      <c r="IW97" s="23"/>
    </row>
    <row r="98" spans="1:257" ht="24.75" customHeight="1" x14ac:dyDescent="0.25">
      <c r="A98" s="22"/>
      <c r="B98" s="11"/>
      <c r="C98" s="410"/>
      <c r="D98" s="407"/>
      <c r="E98" s="410"/>
      <c r="F98" s="410"/>
      <c r="G98" s="410"/>
      <c r="H98" s="410"/>
      <c r="I98" s="410"/>
      <c r="J98" s="410"/>
      <c r="K98" s="2471"/>
      <c r="M98" s="22"/>
      <c r="N98" s="11"/>
      <c r="O98" s="23"/>
      <c r="P98" s="108"/>
      <c r="Q98" s="23"/>
      <c r="R98" s="23"/>
      <c r="S98" s="23"/>
      <c r="T98" s="23"/>
      <c r="U98" s="23"/>
      <c r="V98" s="23"/>
      <c r="W98" s="3"/>
      <c r="X98" s="22"/>
      <c r="Y98" s="11"/>
      <c r="Z98" s="23"/>
      <c r="AA98" s="108"/>
      <c r="AB98" s="23"/>
      <c r="AC98" s="23"/>
      <c r="AD98" s="23"/>
      <c r="AE98" s="23"/>
      <c r="AF98" s="23"/>
      <c r="AG98" s="23"/>
      <c r="AH98" s="3"/>
      <c r="AI98" s="22"/>
      <c r="AJ98" s="11"/>
      <c r="AK98" s="23"/>
      <c r="AL98" s="108"/>
      <c r="AM98" s="23"/>
      <c r="AN98" s="23"/>
      <c r="AO98" s="23"/>
      <c r="AP98" s="23"/>
      <c r="AQ98" s="23"/>
      <c r="AR98" s="23"/>
      <c r="AS98" s="3"/>
      <c r="AT98" s="22"/>
      <c r="AU98" s="11"/>
      <c r="AV98" s="23"/>
      <c r="AW98" s="108"/>
      <c r="AX98" s="23"/>
      <c r="AY98" s="23"/>
      <c r="AZ98" s="23"/>
      <c r="BA98" s="23"/>
      <c r="BB98" s="23"/>
      <c r="BC98" s="23"/>
      <c r="BD98" s="3"/>
      <c r="BE98" s="22"/>
      <c r="BF98" s="11"/>
      <c r="BG98" s="23"/>
      <c r="BH98" s="108"/>
      <c r="BI98" s="23"/>
      <c r="BJ98" s="23"/>
      <c r="BK98" s="23"/>
      <c r="BL98" s="23"/>
      <c r="BM98" s="23"/>
      <c r="BN98" s="23"/>
      <c r="BO98" s="3"/>
      <c r="BP98" s="22"/>
      <c r="BQ98" s="11"/>
      <c r="BR98" s="23"/>
      <c r="BS98" s="108"/>
      <c r="BT98" s="23"/>
      <c r="BU98" s="23"/>
      <c r="BV98" s="23"/>
      <c r="BW98" s="23"/>
      <c r="BX98" s="23"/>
      <c r="BY98" s="23"/>
      <c r="BZ98" s="3"/>
      <c r="CA98" s="22"/>
      <c r="CB98" s="11"/>
      <c r="CC98" s="23"/>
      <c r="CD98" s="108"/>
      <c r="CE98" s="23"/>
      <c r="CF98" s="23"/>
      <c r="CG98" s="23"/>
      <c r="CH98" s="23"/>
      <c r="CI98" s="23"/>
      <c r="CJ98" s="23"/>
      <c r="CK98" s="3"/>
      <c r="CL98" s="22"/>
      <c r="CM98" s="11"/>
      <c r="CN98" s="23"/>
      <c r="CO98" s="108"/>
      <c r="CP98" s="23"/>
      <c r="CQ98" s="23"/>
      <c r="CR98" s="23"/>
      <c r="CS98" s="23"/>
      <c r="CT98" s="23"/>
      <c r="CU98" s="23"/>
      <c r="CV98" s="3"/>
      <c r="CW98" s="22"/>
      <c r="CX98" s="11"/>
      <c r="CY98" s="23"/>
      <c r="CZ98" s="108"/>
      <c r="DA98" s="23"/>
      <c r="DB98" s="23"/>
      <c r="DC98" s="23"/>
      <c r="DD98" s="23"/>
      <c r="DE98" s="23"/>
      <c r="DF98" s="23"/>
      <c r="DG98" s="3"/>
      <c r="DH98" s="22"/>
      <c r="DI98" s="11"/>
      <c r="DJ98" s="23"/>
      <c r="DK98" s="108"/>
      <c r="DL98" s="23"/>
      <c r="DM98" s="23"/>
      <c r="DN98" s="23"/>
      <c r="DO98" s="23"/>
      <c r="DP98" s="23"/>
      <c r="DQ98" s="23"/>
      <c r="DR98" s="3"/>
      <c r="DS98" s="22"/>
      <c r="DT98" s="11"/>
      <c r="DU98" s="23"/>
      <c r="DV98" s="108"/>
      <c r="DW98" s="23"/>
      <c r="DX98" s="23"/>
      <c r="DY98" s="23"/>
      <c r="DZ98" s="23"/>
      <c r="EA98" s="23"/>
      <c r="EB98" s="23"/>
      <c r="EC98" s="3"/>
      <c r="ED98" s="22"/>
      <c r="EE98" s="11"/>
      <c r="EF98" s="23"/>
      <c r="EG98" s="108"/>
      <c r="EH98" s="23"/>
      <c r="EI98" s="23"/>
      <c r="EJ98" s="23"/>
      <c r="EK98" s="23"/>
      <c r="EL98" s="23"/>
      <c r="EM98" s="23"/>
      <c r="EN98" s="3"/>
      <c r="EO98" s="22"/>
      <c r="EP98" s="11"/>
      <c r="EQ98" s="23"/>
      <c r="ER98" s="108"/>
      <c r="ES98" s="23"/>
      <c r="ET98" s="23"/>
      <c r="EU98" s="23"/>
      <c r="EV98" s="23"/>
      <c r="EW98" s="23"/>
      <c r="EX98" s="23"/>
      <c r="EY98" s="3"/>
      <c r="EZ98" s="22"/>
      <c r="FA98" s="11"/>
      <c r="FB98" s="23"/>
      <c r="FC98" s="108"/>
      <c r="FD98" s="23"/>
      <c r="FE98" s="23"/>
      <c r="FF98" s="23"/>
      <c r="FG98" s="23"/>
      <c r="FH98" s="23"/>
      <c r="FI98" s="23"/>
      <c r="FJ98" s="3"/>
      <c r="FK98" s="22"/>
      <c r="FL98" s="11"/>
      <c r="FM98" s="23"/>
      <c r="FN98" s="108"/>
      <c r="FO98" s="23"/>
      <c r="FP98" s="23"/>
      <c r="FQ98" s="23"/>
      <c r="FR98" s="23"/>
      <c r="FS98" s="23"/>
      <c r="FT98" s="23"/>
      <c r="FU98" s="3"/>
      <c r="FV98" s="22"/>
      <c r="FW98" s="11"/>
      <c r="FX98" s="23"/>
      <c r="FY98" s="108"/>
      <c r="FZ98" s="23"/>
      <c r="GA98" s="23"/>
      <c r="GB98" s="23"/>
      <c r="GC98" s="23"/>
      <c r="GD98" s="23"/>
      <c r="GE98" s="23"/>
      <c r="GF98" s="3"/>
      <c r="GG98" s="22"/>
      <c r="GH98" s="11"/>
      <c r="GI98" s="23"/>
      <c r="GJ98" s="108"/>
      <c r="GK98" s="23"/>
      <c r="GL98" s="23"/>
      <c r="GM98" s="23"/>
      <c r="GN98" s="23"/>
      <c r="GO98" s="23"/>
      <c r="GP98" s="23"/>
      <c r="GQ98" s="3"/>
      <c r="GR98" s="22"/>
      <c r="GS98" s="11"/>
      <c r="GT98" s="23"/>
      <c r="GU98" s="108"/>
      <c r="GV98" s="23"/>
      <c r="GW98" s="23"/>
      <c r="GX98" s="23"/>
      <c r="GY98" s="23"/>
      <c r="GZ98" s="23"/>
      <c r="HA98" s="23"/>
      <c r="HB98" s="3"/>
      <c r="HC98" s="22"/>
      <c r="HD98" s="11"/>
      <c r="HE98" s="23"/>
      <c r="HF98" s="108"/>
      <c r="HG98" s="23"/>
      <c r="HH98" s="23"/>
      <c r="HI98" s="23"/>
      <c r="HJ98" s="23"/>
      <c r="HK98" s="23"/>
      <c r="HL98" s="23"/>
      <c r="HM98" s="3"/>
      <c r="HN98" s="22"/>
      <c r="HO98" s="11"/>
      <c r="HP98" s="23"/>
      <c r="HQ98" s="108"/>
      <c r="HR98" s="23"/>
      <c r="HS98" s="23"/>
      <c r="HT98" s="23"/>
      <c r="HU98" s="23"/>
      <c r="HV98" s="23"/>
      <c r="HW98" s="23"/>
      <c r="HX98" s="3"/>
      <c r="HY98" s="22"/>
      <c r="HZ98" s="11"/>
      <c r="IA98" s="23"/>
      <c r="IB98" s="108"/>
      <c r="IC98" s="23"/>
      <c r="ID98" s="23"/>
      <c r="IE98" s="23"/>
      <c r="IF98" s="23"/>
      <c r="IG98" s="23"/>
      <c r="IH98" s="23"/>
      <c r="II98" s="3"/>
      <c r="IJ98" s="22"/>
      <c r="IK98" s="11"/>
      <c r="IL98" s="23"/>
      <c r="IM98" s="108"/>
      <c r="IN98" s="23"/>
      <c r="IO98" s="23"/>
      <c r="IP98" s="23"/>
      <c r="IQ98" s="23"/>
      <c r="IR98" s="23"/>
      <c r="IS98" s="23"/>
      <c r="IT98" s="3"/>
      <c r="IU98" s="22"/>
      <c r="IV98" s="11"/>
      <c r="IW98" s="23"/>
    </row>
    <row r="99" spans="1:257" ht="24.75" customHeight="1" x14ac:dyDescent="0.25">
      <c r="A99" s="22"/>
      <c r="B99" s="11"/>
      <c r="C99" s="410"/>
      <c r="D99" s="407"/>
      <c r="E99" s="410"/>
      <c r="F99" s="410"/>
      <c r="G99" s="410"/>
      <c r="H99" s="410"/>
      <c r="I99" s="410"/>
      <c r="J99" s="410"/>
      <c r="K99" s="2471"/>
      <c r="M99" s="22"/>
      <c r="N99" s="11"/>
      <c r="O99" s="23"/>
      <c r="P99" s="108"/>
      <c r="Q99" s="23"/>
      <c r="R99" s="23"/>
      <c r="S99" s="23"/>
      <c r="T99" s="23"/>
      <c r="U99" s="23"/>
      <c r="V99" s="23"/>
      <c r="W99" s="3"/>
      <c r="X99" s="22"/>
      <c r="Y99" s="11"/>
      <c r="Z99" s="23"/>
      <c r="AA99" s="108"/>
      <c r="AB99" s="23"/>
      <c r="AC99" s="23"/>
      <c r="AD99" s="23"/>
      <c r="AE99" s="23"/>
      <c r="AF99" s="23"/>
      <c r="AG99" s="23"/>
      <c r="AH99" s="3"/>
      <c r="AI99" s="22"/>
      <c r="AJ99" s="11"/>
      <c r="AK99" s="23"/>
      <c r="AL99" s="108"/>
      <c r="AM99" s="23"/>
      <c r="AN99" s="23"/>
      <c r="AO99" s="23"/>
      <c r="AP99" s="23"/>
      <c r="AQ99" s="23"/>
      <c r="AR99" s="23"/>
      <c r="AS99" s="3"/>
      <c r="AT99" s="22"/>
      <c r="AU99" s="11"/>
      <c r="AV99" s="23"/>
      <c r="AW99" s="108"/>
      <c r="AX99" s="23"/>
      <c r="AY99" s="23"/>
      <c r="AZ99" s="23"/>
      <c r="BA99" s="23"/>
      <c r="BB99" s="23"/>
      <c r="BC99" s="23"/>
      <c r="BD99" s="3"/>
      <c r="BE99" s="22"/>
      <c r="BF99" s="11"/>
      <c r="BG99" s="23"/>
      <c r="BH99" s="108"/>
      <c r="BI99" s="23"/>
      <c r="BJ99" s="23"/>
      <c r="BK99" s="23"/>
      <c r="BL99" s="23"/>
      <c r="BM99" s="23"/>
      <c r="BN99" s="23"/>
      <c r="BO99" s="3"/>
      <c r="BP99" s="22"/>
      <c r="BQ99" s="11"/>
      <c r="BR99" s="23"/>
      <c r="BS99" s="108"/>
      <c r="BT99" s="23"/>
      <c r="BU99" s="23"/>
      <c r="BV99" s="23"/>
      <c r="BW99" s="23"/>
      <c r="BX99" s="23"/>
      <c r="BY99" s="23"/>
      <c r="BZ99" s="3"/>
      <c r="CA99" s="22"/>
      <c r="CB99" s="11"/>
      <c r="CC99" s="23"/>
      <c r="CD99" s="108"/>
      <c r="CE99" s="23"/>
      <c r="CF99" s="23"/>
      <c r="CG99" s="23"/>
      <c r="CH99" s="23"/>
      <c r="CI99" s="23"/>
      <c r="CJ99" s="23"/>
      <c r="CK99" s="3"/>
      <c r="CL99" s="22"/>
      <c r="CM99" s="11"/>
      <c r="CN99" s="23"/>
      <c r="CO99" s="108"/>
      <c r="CP99" s="23"/>
      <c r="CQ99" s="23"/>
      <c r="CR99" s="23"/>
      <c r="CS99" s="23"/>
      <c r="CT99" s="23"/>
      <c r="CU99" s="23"/>
      <c r="CV99" s="3"/>
      <c r="CW99" s="22"/>
      <c r="CX99" s="11"/>
      <c r="CY99" s="23"/>
      <c r="CZ99" s="108"/>
      <c r="DA99" s="23"/>
      <c r="DB99" s="23"/>
      <c r="DC99" s="23"/>
      <c r="DD99" s="23"/>
      <c r="DE99" s="23"/>
      <c r="DF99" s="23"/>
      <c r="DG99" s="3"/>
      <c r="DH99" s="22"/>
      <c r="DI99" s="11"/>
      <c r="DJ99" s="23"/>
      <c r="DK99" s="108"/>
      <c r="DL99" s="23"/>
      <c r="DM99" s="23"/>
      <c r="DN99" s="23"/>
      <c r="DO99" s="23"/>
      <c r="DP99" s="23"/>
      <c r="DQ99" s="23"/>
      <c r="DR99" s="3"/>
      <c r="DS99" s="22"/>
      <c r="DT99" s="11"/>
      <c r="DU99" s="23"/>
      <c r="DV99" s="108"/>
      <c r="DW99" s="23"/>
      <c r="DX99" s="23"/>
      <c r="DY99" s="23"/>
      <c r="DZ99" s="23"/>
      <c r="EA99" s="23"/>
      <c r="EB99" s="23"/>
      <c r="EC99" s="3"/>
      <c r="ED99" s="22"/>
      <c r="EE99" s="11"/>
      <c r="EF99" s="23"/>
      <c r="EG99" s="108"/>
      <c r="EH99" s="23"/>
      <c r="EI99" s="23"/>
      <c r="EJ99" s="23"/>
      <c r="EK99" s="23"/>
      <c r="EL99" s="23"/>
      <c r="EM99" s="23"/>
      <c r="EN99" s="3"/>
      <c r="EO99" s="22"/>
      <c r="EP99" s="11"/>
      <c r="EQ99" s="23"/>
      <c r="ER99" s="108"/>
      <c r="ES99" s="23"/>
      <c r="ET99" s="23"/>
      <c r="EU99" s="23"/>
      <c r="EV99" s="23"/>
      <c r="EW99" s="23"/>
      <c r="EX99" s="23"/>
      <c r="EY99" s="3"/>
      <c r="EZ99" s="22"/>
      <c r="FA99" s="11"/>
      <c r="FB99" s="23"/>
      <c r="FC99" s="108"/>
      <c r="FD99" s="23"/>
      <c r="FE99" s="23"/>
      <c r="FF99" s="23"/>
      <c r="FG99" s="23"/>
      <c r="FH99" s="23"/>
      <c r="FI99" s="23"/>
      <c r="FJ99" s="3"/>
      <c r="FK99" s="22"/>
      <c r="FL99" s="11"/>
      <c r="FM99" s="23"/>
      <c r="FN99" s="108"/>
      <c r="FO99" s="23"/>
      <c r="FP99" s="23"/>
      <c r="FQ99" s="23"/>
      <c r="FR99" s="23"/>
      <c r="FS99" s="23"/>
      <c r="FT99" s="23"/>
      <c r="FU99" s="3"/>
      <c r="FV99" s="22"/>
      <c r="FW99" s="11"/>
      <c r="FX99" s="23"/>
      <c r="FY99" s="108"/>
      <c r="FZ99" s="23"/>
      <c r="GA99" s="23"/>
      <c r="GB99" s="23"/>
      <c r="GC99" s="23"/>
      <c r="GD99" s="23"/>
      <c r="GE99" s="23"/>
      <c r="GF99" s="3"/>
      <c r="GG99" s="22"/>
      <c r="GH99" s="11"/>
      <c r="GI99" s="23"/>
      <c r="GJ99" s="108"/>
      <c r="GK99" s="23"/>
      <c r="GL99" s="23"/>
      <c r="GM99" s="23"/>
      <c r="GN99" s="23"/>
      <c r="GO99" s="23"/>
      <c r="GP99" s="23"/>
      <c r="GQ99" s="3"/>
      <c r="GR99" s="22"/>
      <c r="GS99" s="11"/>
      <c r="GT99" s="23"/>
      <c r="GU99" s="108"/>
      <c r="GV99" s="23"/>
      <c r="GW99" s="23"/>
      <c r="GX99" s="23"/>
      <c r="GY99" s="23"/>
      <c r="GZ99" s="23"/>
      <c r="HA99" s="23"/>
      <c r="HB99" s="3"/>
      <c r="HC99" s="22"/>
      <c r="HD99" s="11"/>
      <c r="HE99" s="23"/>
      <c r="HF99" s="108"/>
      <c r="HG99" s="23"/>
      <c r="HH99" s="23"/>
      <c r="HI99" s="23"/>
      <c r="HJ99" s="23"/>
      <c r="HK99" s="23"/>
      <c r="HL99" s="23"/>
      <c r="HM99" s="3"/>
      <c r="HN99" s="22"/>
      <c r="HO99" s="11"/>
      <c r="HP99" s="23"/>
      <c r="HQ99" s="108"/>
      <c r="HR99" s="23"/>
      <c r="HS99" s="23"/>
      <c r="HT99" s="23"/>
      <c r="HU99" s="23"/>
      <c r="HV99" s="23"/>
      <c r="HW99" s="23"/>
      <c r="HX99" s="3"/>
      <c r="HY99" s="22"/>
      <c r="HZ99" s="11"/>
      <c r="IA99" s="23"/>
      <c r="IB99" s="108"/>
      <c r="IC99" s="23"/>
      <c r="ID99" s="23"/>
      <c r="IE99" s="23"/>
      <c r="IF99" s="23"/>
      <c r="IG99" s="23"/>
      <c r="IH99" s="23"/>
      <c r="II99" s="3"/>
      <c r="IJ99" s="22"/>
      <c r="IK99" s="11"/>
      <c r="IL99" s="23"/>
      <c r="IM99" s="108"/>
      <c r="IN99" s="23"/>
      <c r="IO99" s="23"/>
      <c r="IP99" s="23"/>
      <c r="IQ99" s="23"/>
      <c r="IR99" s="23"/>
      <c r="IS99" s="23"/>
      <c r="IT99" s="3"/>
      <c r="IU99" s="22"/>
      <c r="IV99" s="11"/>
      <c r="IW99" s="23"/>
    </row>
    <row r="100" spans="1:257" ht="24.75" customHeight="1" x14ac:dyDescent="0.25">
      <c r="A100" s="22"/>
      <c r="B100" s="11"/>
      <c r="C100" s="410"/>
      <c r="D100" s="407"/>
      <c r="E100" s="410"/>
      <c r="F100" s="410"/>
      <c r="G100" s="410"/>
      <c r="H100" s="410"/>
      <c r="I100" s="410"/>
      <c r="J100" s="410"/>
      <c r="K100" s="2471"/>
      <c r="M100" s="22"/>
      <c r="N100" s="11"/>
      <c r="O100" s="23"/>
      <c r="P100" s="108"/>
      <c r="Q100" s="23"/>
      <c r="R100" s="23"/>
      <c r="S100" s="23"/>
      <c r="T100" s="23"/>
      <c r="U100" s="23"/>
      <c r="V100" s="23"/>
      <c r="W100" s="3"/>
      <c r="X100" s="22"/>
      <c r="Y100" s="11"/>
      <c r="Z100" s="23"/>
      <c r="AA100" s="108"/>
      <c r="AB100" s="23"/>
      <c r="AC100" s="23"/>
      <c r="AD100" s="23"/>
      <c r="AE100" s="23"/>
      <c r="AF100" s="23"/>
      <c r="AG100" s="23"/>
      <c r="AH100" s="3"/>
      <c r="AI100" s="22"/>
      <c r="AJ100" s="11"/>
      <c r="AK100" s="23"/>
      <c r="AL100" s="108"/>
      <c r="AM100" s="23"/>
      <c r="AN100" s="23"/>
      <c r="AO100" s="23"/>
      <c r="AP100" s="23"/>
      <c r="AQ100" s="23"/>
      <c r="AR100" s="23"/>
      <c r="AS100" s="3"/>
      <c r="AT100" s="22"/>
      <c r="AU100" s="11"/>
      <c r="AV100" s="23"/>
      <c r="AW100" s="108"/>
      <c r="AX100" s="23"/>
      <c r="AY100" s="23"/>
      <c r="AZ100" s="23"/>
      <c r="BA100" s="23"/>
      <c r="BB100" s="23"/>
      <c r="BC100" s="23"/>
      <c r="BD100" s="3"/>
      <c r="BE100" s="22"/>
      <c r="BF100" s="11"/>
      <c r="BG100" s="23"/>
      <c r="BH100" s="108"/>
      <c r="BI100" s="23"/>
      <c r="BJ100" s="23"/>
      <c r="BK100" s="23"/>
      <c r="BL100" s="23"/>
      <c r="BM100" s="23"/>
      <c r="BN100" s="23"/>
      <c r="BO100" s="3"/>
      <c r="BP100" s="22"/>
      <c r="BQ100" s="11"/>
      <c r="BR100" s="23"/>
      <c r="BS100" s="108"/>
      <c r="BT100" s="23"/>
      <c r="BU100" s="23"/>
      <c r="BV100" s="23"/>
      <c r="BW100" s="23"/>
      <c r="BX100" s="23"/>
      <c r="BY100" s="23"/>
      <c r="BZ100" s="3"/>
      <c r="CA100" s="22"/>
      <c r="CB100" s="11"/>
      <c r="CC100" s="23"/>
      <c r="CD100" s="108"/>
      <c r="CE100" s="23"/>
      <c r="CF100" s="23"/>
      <c r="CG100" s="23"/>
      <c r="CH100" s="23"/>
      <c r="CI100" s="23"/>
      <c r="CJ100" s="23"/>
      <c r="CK100" s="3"/>
      <c r="CL100" s="22"/>
      <c r="CM100" s="11"/>
      <c r="CN100" s="23"/>
      <c r="CO100" s="108"/>
      <c r="CP100" s="23"/>
      <c r="CQ100" s="23"/>
      <c r="CR100" s="23"/>
      <c r="CS100" s="23"/>
      <c r="CT100" s="23"/>
      <c r="CU100" s="23"/>
      <c r="CV100" s="3"/>
      <c r="CW100" s="22"/>
      <c r="CX100" s="11"/>
      <c r="CY100" s="23"/>
      <c r="CZ100" s="108"/>
      <c r="DA100" s="23"/>
      <c r="DB100" s="23"/>
      <c r="DC100" s="23"/>
      <c r="DD100" s="23"/>
      <c r="DE100" s="23"/>
      <c r="DF100" s="23"/>
      <c r="DG100" s="3"/>
      <c r="DH100" s="22"/>
      <c r="DI100" s="11"/>
      <c r="DJ100" s="23"/>
      <c r="DK100" s="108"/>
      <c r="DL100" s="23"/>
      <c r="DM100" s="23"/>
      <c r="DN100" s="23"/>
      <c r="DO100" s="23"/>
      <c r="DP100" s="23"/>
      <c r="DQ100" s="23"/>
      <c r="DR100" s="3"/>
      <c r="DS100" s="22"/>
      <c r="DT100" s="11"/>
      <c r="DU100" s="23"/>
      <c r="DV100" s="108"/>
      <c r="DW100" s="23"/>
      <c r="DX100" s="23"/>
      <c r="DY100" s="23"/>
      <c r="DZ100" s="23"/>
      <c r="EA100" s="23"/>
      <c r="EB100" s="23"/>
      <c r="EC100" s="3"/>
      <c r="ED100" s="22"/>
      <c r="EE100" s="11"/>
      <c r="EF100" s="23"/>
      <c r="EG100" s="108"/>
      <c r="EH100" s="23"/>
      <c r="EI100" s="23"/>
      <c r="EJ100" s="23"/>
      <c r="EK100" s="23"/>
      <c r="EL100" s="23"/>
      <c r="EM100" s="23"/>
      <c r="EN100" s="3"/>
      <c r="EO100" s="22"/>
      <c r="EP100" s="11"/>
      <c r="EQ100" s="23"/>
      <c r="ER100" s="108"/>
      <c r="ES100" s="23"/>
      <c r="ET100" s="23"/>
      <c r="EU100" s="23"/>
      <c r="EV100" s="23"/>
      <c r="EW100" s="23"/>
      <c r="EX100" s="23"/>
      <c r="EY100" s="3"/>
      <c r="EZ100" s="22"/>
      <c r="FA100" s="11"/>
      <c r="FB100" s="23"/>
      <c r="FC100" s="108"/>
      <c r="FD100" s="23"/>
      <c r="FE100" s="23"/>
      <c r="FF100" s="23"/>
      <c r="FG100" s="23"/>
      <c r="FH100" s="23"/>
      <c r="FI100" s="23"/>
      <c r="FJ100" s="3"/>
      <c r="FK100" s="22"/>
      <c r="FL100" s="11"/>
      <c r="FM100" s="23"/>
      <c r="FN100" s="108"/>
      <c r="FO100" s="23"/>
      <c r="FP100" s="23"/>
      <c r="FQ100" s="23"/>
      <c r="FR100" s="23"/>
      <c r="FS100" s="23"/>
      <c r="FT100" s="23"/>
      <c r="FU100" s="3"/>
      <c r="FV100" s="22"/>
      <c r="FW100" s="11"/>
      <c r="FX100" s="23"/>
      <c r="FY100" s="108"/>
      <c r="FZ100" s="23"/>
      <c r="GA100" s="23"/>
      <c r="GB100" s="23"/>
      <c r="GC100" s="23"/>
      <c r="GD100" s="23"/>
      <c r="GE100" s="23"/>
      <c r="GF100" s="3"/>
      <c r="GG100" s="22"/>
      <c r="GH100" s="11"/>
      <c r="GI100" s="23"/>
      <c r="GJ100" s="108"/>
      <c r="GK100" s="23"/>
      <c r="GL100" s="23"/>
      <c r="GM100" s="23"/>
      <c r="GN100" s="23"/>
      <c r="GO100" s="23"/>
      <c r="GP100" s="23"/>
      <c r="GQ100" s="3"/>
      <c r="GR100" s="22"/>
      <c r="GS100" s="11"/>
      <c r="GT100" s="23"/>
      <c r="GU100" s="108"/>
      <c r="GV100" s="23"/>
      <c r="GW100" s="23"/>
      <c r="GX100" s="23"/>
      <c r="GY100" s="23"/>
      <c r="GZ100" s="23"/>
      <c r="HA100" s="23"/>
      <c r="HB100" s="3"/>
      <c r="HC100" s="22"/>
      <c r="HD100" s="11"/>
      <c r="HE100" s="23"/>
      <c r="HF100" s="108"/>
      <c r="HG100" s="23"/>
      <c r="HH100" s="23"/>
      <c r="HI100" s="23"/>
      <c r="HJ100" s="23"/>
      <c r="HK100" s="23"/>
      <c r="HL100" s="23"/>
      <c r="HM100" s="3"/>
      <c r="HN100" s="22"/>
      <c r="HO100" s="11"/>
      <c r="HP100" s="23"/>
      <c r="HQ100" s="108"/>
      <c r="HR100" s="23"/>
      <c r="HS100" s="23"/>
      <c r="HT100" s="23"/>
      <c r="HU100" s="23"/>
      <c r="HV100" s="23"/>
      <c r="HW100" s="23"/>
      <c r="HX100" s="3"/>
      <c r="HY100" s="22"/>
      <c r="HZ100" s="11"/>
      <c r="IA100" s="23"/>
      <c r="IB100" s="108"/>
      <c r="IC100" s="23"/>
      <c r="ID100" s="23"/>
      <c r="IE100" s="23"/>
      <c r="IF100" s="23"/>
      <c r="IG100" s="23"/>
      <c r="IH100" s="23"/>
      <c r="II100" s="3"/>
      <c r="IJ100" s="22"/>
      <c r="IK100" s="11"/>
      <c r="IL100" s="23"/>
      <c r="IM100" s="108"/>
      <c r="IN100" s="23"/>
      <c r="IO100" s="23"/>
      <c r="IP100" s="23"/>
      <c r="IQ100" s="23"/>
      <c r="IR100" s="23"/>
      <c r="IS100" s="23"/>
      <c r="IT100" s="3"/>
      <c r="IU100" s="22"/>
      <c r="IV100" s="11"/>
      <c r="IW100" s="23"/>
    </row>
    <row r="101" spans="1:257" ht="24.75" customHeight="1" x14ac:dyDescent="0.25">
      <c r="A101" s="22"/>
      <c r="B101" s="11"/>
      <c r="C101" s="410"/>
      <c r="D101" s="407"/>
      <c r="E101" s="410"/>
      <c r="F101" s="410"/>
      <c r="G101" s="410"/>
      <c r="H101" s="410"/>
      <c r="I101" s="410"/>
      <c r="J101" s="410"/>
      <c r="K101" s="2471"/>
      <c r="M101" s="22"/>
      <c r="N101" s="11"/>
      <c r="O101" s="23"/>
      <c r="P101" s="108"/>
      <c r="Q101" s="23"/>
      <c r="R101" s="23"/>
      <c r="S101" s="23"/>
      <c r="T101" s="23"/>
      <c r="U101" s="23"/>
      <c r="V101" s="23"/>
      <c r="W101" s="3"/>
      <c r="X101" s="22"/>
      <c r="Y101" s="11"/>
      <c r="Z101" s="23"/>
      <c r="AA101" s="108"/>
      <c r="AB101" s="23"/>
      <c r="AC101" s="23"/>
      <c r="AD101" s="23"/>
      <c r="AE101" s="23"/>
      <c r="AF101" s="23"/>
      <c r="AG101" s="23"/>
      <c r="AH101" s="3"/>
      <c r="AI101" s="22"/>
      <c r="AJ101" s="11"/>
      <c r="AK101" s="23"/>
      <c r="AL101" s="108"/>
      <c r="AM101" s="23"/>
      <c r="AN101" s="23"/>
      <c r="AO101" s="23"/>
      <c r="AP101" s="23"/>
      <c r="AQ101" s="23"/>
      <c r="AR101" s="23"/>
      <c r="AS101" s="3"/>
      <c r="AT101" s="22"/>
      <c r="AU101" s="11"/>
      <c r="AV101" s="23"/>
      <c r="AW101" s="108"/>
      <c r="AX101" s="23"/>
      <c r="AY101" s="23"/>
      <c r="AZ101" s="23"/>
      <c r="BA101" s="23"/>
      <c r="BB101" s="23"/>
      <c r="BC101" s="23"/>
      <c r="BD101" s="3"/>
      <c r="BE101" s="22"/>
      <c r="BF101" s="11"/>
      <c r="BG101" s="23"/>
      <c r="BH101" s="108"/>
      <c r="BI101" s="23"/>
      <c r="BJ101" s="23"/>
      <c r="BK101" s="23"/>
      <c r="BL101" s="23"/>
      <c r="BM101" s="23"/>
      <c r="BN101" s="23"/>
      <c r="BO101" s="3"/>
      <c r="BP101" s="22"/>
      <c r="BQ101" s="11"/>
      <c r="BR101" s="23"/>
      <c r="BS101" s="108"/>
      <c r="BT101" s="23"/>
      <c r="BU101" s="23"/>
      <c r="BV101" s="23"/>
      <c r="BW101" s="23"/>
      <c r="BX101" s="23"/>
      <c r="BY101" s="23"/>
      <c r="BZ101" s="3"/>
      <c r="CA101" s="22"/>
      <c r="CB101" s="11"/>
      <c r="CC101" s="23"/>
      <c r="CD101" s="108"/>
      <c r="CE101" s="23"/>
      <c r="CF101" s="23"/>
      <c r="CG101" s="23"/>
      <c r="CH101" s="23"/>
      <c r="CI101" s="23"/>
      <c r="CJ101" s="23"/>
      <c r="CK101" s="3"/>
      <c r="CL101" s="22"/>
      <c r="CM101" s="11"/>
      <c r="CN101" s="23"/>
      <c r="CO101" s="108"/>
      <c r="CP101" s="23"/>
      <c r="CQ101" s="23"/>
      <c r="CR101" s="23"/>
      <c r="CS101" s="23"/>
      <c r="CT101" s="23"/>
      <c r="CU101" s="23"/>
      <c r="CV101" s="3"/>
      <c r="CW101" s="22"/>
      <c r="CX101" s="11"/>
      <c r="CY101" s="23"/>
      <c r="CZ101" s="108"/>
      <c r="DA101" s="23"/>
      <c r="DB101" s="23"/>
      <c r="DC101" s="23"/>
      <c r="DD101" s="23"/>
      <c r="DE101" s="23"/>
      <c r="DF101" s="23"/>
      <c r="DG101" s="3"/>
      <c r="DH101" s="22"/>
      <c r="DI101" s="11"/>
      <c r="DJ101" s="23"/>
      <c r="DK101" s="108"/>
      <c r="DL101" s="23"/>
      <c r="DM101" s="23"/>
      <c r="DN101" s="23"/>
      <c r="DO101" s="23"/>
      <c r="DP101" s="23"/>
      <c r="DQ101" s="23"/>
      <c r="DR101" s="3"/>
      <c r="DS101" s="22"/>
      <c r="DT101" s="11"/>
      <c r="DU101" s="23"/>
      <c r="DV101" s="108"/>
      <c r="DW101" s="23"/>
      <c r="DX101" s="23"/>
      <c r="DY101" s="23"/>
      <c r="DZ101" s="23"/>
      <c r="EA101" s="23"/>
      <c r="EB101" s="23"/>
      <c r="EC101" s="3"/>
      <c r="ED101" s="22"/>
      <c r="EE101" s="11"/>
      <c r="EF101" s="23"/>
      <c r="EG101" s="108"/>
      <c r="EH101" s="23"/>
      <c r="EI101" s="23"/>
      <c r="EJ101" s="23"/>
      <c r="EK101" s="23"/>
      <c r="EL101" s="23"/>
      <c r="EM101" s="23"/>
      <c r="EN101" s="3"/>
      <c r="EO101" s="22"/>
      <c r="EP101" s="11"/>
      <c r="EQ101" s="23"/>
      <c r="ER101" s="108"/>
      <c r="ES101" s="23"/>
      <c r="ET101" s="23"/>
      <c r="EU101" s="23"/>
      <c r="EV101" s="23"/>
      <c r="EW101" s="23"/>
      <c r="EX101" s="23"/>
      <c r="EY101" s="3"/>
      <c r="EZ101" s="22"/>
      <c r="FA101" s="11"/>
      <c r="FB101" s="23"/>
      <c r="FC101" s="108"/>
      <c r="FD101" s="23"/>
      <c r="FE101" s="23"/>
      <c r="FF101" s="23"/>
      <c r="FG101" s="23"/>
      <c r="FH101" s="23"/>
      <c r="FI101" s="23"/>
      <c r="FJ101" s="3"/>
      <c r="FK101" s="22"/>
      <c r="FL101" s="11"/>
      <c r="FM101" s="23"/>
      <c r="FN101" s="108"/>
      <c r="FO101" s="23"/>
      <c r="FP101" s="23"/>
      <c r="FQ101" s="23"/>
      <c r="FR101" s="23"/>
      <c r="FS101" s="23"/>
      <c r="FT101" s="23"/>
      <c r="FU101" s="3"/>
      <c r="FV101" s="22"/>
      <c r="FW101" s="11"/>
      <c r="FX101" s="23"/>
      <c r="FY101" s="108"/>
      <c r="FZ101" s="23"/>
      <c r="GA101" s="23"/>
      <c r="GB101" s="23"/>
      <c r="GC101" s="23"/>
      <c r="GD101" s="23"/>
      <c r="GE101" s="23"/>
      <c r="GF101" s="3"/>
      <c r="GG101" s="22"/>
      <c r="GH101" s="11"/>
      <c r="GI101" s="23"/>
      <c r="GJ101" s="108"/>
      <c r="GK101" s="23"/>
      <c r="GL101" s="23"/>
      <c r="GM101" s="23"/>
      <c r="GN101" s="23"/>
      <c r="GO101" s="23"/>
      <c r="GP101" s="23"/>
      <c r="GQ101" s="3"/>
      <c r="GR101" s="22"/>
      <c r="GS101" s="11"/>
      <c r="GT101" s="23"/>
      <c r="GU101" s="108"/>
      <c r="GV101" s="23"/>
      <c r="GW101" s="23"/>
      <c r="GX101" s="23"/>
      <c r="GY101" s="23"/>
      <c r="GZ101" s="23"/>
      <c r="HA101" s="23"/>
      <c r="HB101" s="3"/>
      <c r="HC101" s="22"/>
      <c r="HD101" s="11"/>
      <c r="HE101" s="23"/>
      <c r="HF101" s="108"/>
      <c r="HG101" s="23"/>
      <c r="HH101" s="23"/>
      <c r="HI101" s="23"/>
      <c r="HJ101" s="23"/>
      <c r="HK101" s="23"/>
      <c r="HL101" s="23"/>
      <c r="HM101" s="3"/>
      <c r="HN101" s="22"/>
      <c r="HO101" s="11"/>
      <c r="HP101" s="23"/>
      <c r="HQ101" s="108"/>
      <c r="HR101" s="23"/>
      <c r="HS101" s="23"/>
      <c r="HT101" s="23"/>
      <c r="HU101" s="23"/>
      <c r="HV101" s="23"/>
      <c r="HW101" s="23"/>
      <c r="HX101" s="3"/>
      <c r="HY101" s="22"/>
      <c r="HZ101" s="11"/>
      <c r="IA101" s="23"/>
      <c r="IB101" s="108"/>
      <c r="IC101" s="23"/>
      <c r="ID101" s="23"/>
      <c r="IE101" s="23"/>
      <c r="IF101" s="23"/>
      <c r="IG101" s="23"/>
      <c r="IH101" s="23"/>
      <c r="II101" s="3"/>
      <c r="IJ101" s="22"/>
      <c r="IK101" s="11"/>
      <c r="IL101" s="23"/>
      <c r="IM101" s="108"/>
      <c r="IN101" s="23"/>
      <c r="IO101" s="23"/>
      <c r="IP101" s="23"/>
      <c r="IQ101" s="23"/>
      <c r="IR101" s="23"/>
      <c r="IS101" s="23"/>
      <c r="IT101" s="3"/>
      <c r="IU101" s="22"/>
      <c r="IV101" s="11"/>
      <c r="IW101" s="23"/>
    </row>
    <row r="102" spans="1:257" ht="24.75" customHeight="1" x14ac:dyDescent="0.25">
      <c r="A102" s="22"/>
      <c r="B102" s="11"/>
      <c r="C102" s="410"/>
      <c r="D102" s="407"/>
      <c r="E102" s="410"/>
      <c r="F102" s="410"/>
      <c r="G102" s="410"/>
      <c r="H102" s="410"/>
      <c r="I102" s="410"/>
      <c r="J102" s="410"/>
      <c r="K102" s="2471"/>
      <c r="M102" s="22"/>
      <c r="N102" s="11"/>
      <c r="O102" s="23"/>
      <c r="P102" s="108"/>
      <c r="Q102" s="23"/>
      <c r="R102" s="23"/>
      <c r="S102" s="23"/>
      <c r="T102" s="23"/>
      <c r="U102" s="23"/>
      <c r="V102" s="23"/>
      <c r="W102" s="3"/>
      <c r="X102" s="22"/>
      <c r="Y102" s="11"/>
      <c r="Z102" s="23"/>
      <c r="AA102" s="108"/>
      <c r="AB102" s="23"/>
      <c r="AC102" s="23"/>
      <c r="AD102" s="23"/>
      <c r="AE102" s="23"/>
      <c r="AF102" s="23"/>
      <c r="AG102" s="23"/>
      <c r="AH102" s="3"/>
      <c r="AI102" s="22"/>
      <c r="AJ102" s="11"/>
      <c r="AK102" s="23"/>
      <c r="AL102" s="108"/>
      <c r="AM102" s="23"/>
      <c r="AN102" s="23"/>
      <c r="AO102" s="23"/>
      <c r="AP102" s="23"/>
      <c r="AQ102" s="23"/>
      <c r="AR102" s="23"/>
      <c r="AS102" s="3"/>
      <c r="AT102" s="22"/>
      <c r="AU102" s="11"/>
      <c r="AV102" s="23"/>
      <c r="AW102" s="108"/>
      <c r="AX102" s="23"/>
      <c r="AY102" s="23"/>
      <c r="AZ102" s="23"/>
      <c r="BA102" s="23"/>
      <c r="BB102" s="23"/>
      <c r="BC102" s="23"/>
      <c r="BD102" s="3"/>
      <c r="BE102" s="22"/>
      <c r="BF102" s="11"/>
      <c r="BG102" s="23"/>
      <c r="BH102" s="108"/>
      <c r="BI102" s="23"/>
      <c r="BJ102" s="23"/>
      <c r="BK102" s="23"/>
      <c r="BL102" s="23"/>
      <c r="BM102" s="23"/>
      <c r="BN102" s="23"/>
      <c r="BO102" s="3"/>
      <c r="BP102" s="22"/>
      <c r="BQ102" s="11"/>
      <c r="BR102" s="23"/>
      <c r="BS102" s="108"/>
      <c r="BT102" s="23"/>
      <c r="BU102" s="23"/>
      <c r="BV102" s="23"/>
      <c r="BW102" s="23"/>
      <c r="BX102" s="23"/>
      <c r="BY102" s="23"/>
      <c r="BZ102" s="3"/>
      <c r="CA102" s="22"/>
      <c r="CB102" s="11"/>
      <c r="CC102" s="23"/>
      <c r="CD102" s="108"/>
      <c r="CE102" s="23"/>
      <c r="CF102" s="23"/>
      <c r="CG102" s="23"/>
      <c r="CH102" s="23"/>
      <c r="CI102" s="23"/>
      <c r="CJ102" s="23"/>
      <c r="CK102" s="3"/>
      <c r="CL102" s="22"/>
      <c r="CM102" s="11"/>
      <c r="CN102" s="23"/>
      <c r="CO102" s="108"/>
      <c r="CP102" s="23"/>
      <c r="CQ102" s="23"/>
      <c r="CR102" s="23"/>
      <c r="CS102" s="23"/>
      <c r="CT102" s="23"/>
      <c r="CU102" s="23"/>
      <c r="CV102" s="3"/>
      <c r="CW102" s="22"/>
      <c r="CX102" s="11"/>
      <c r="CY102" s="23"/>
      <c r="CZ102" s="108"/>
      <c r="DA102" s="23"/>
      <c r="DB102" s="23"/>
      <c r="DC102" s="23"/>
      <c r="DD102" s="23"/>
      <c r="DE102" s="23"/>
      <c r="DF102" s="23"/>
      <c r="DG102" s="3"/>
      <c r="DH102" s="22"/>
      <c r="DI102" s="11"/>
      <c r="DJ102" s="23"/>
      <c r="DK102" s="108"/>
      <c r="DL102" s="23"/>
      <c r="DM102" s="23"/>
      <c r="DN102" s="23"/>
      <c r="DO102" s="23"/>
      <c r="DP102" s="23"/>
      <c r="DQ102" s="23"/>
      <c r="DR102" s="3"/>
      <c r="DS102" s="22"/>
      <c r="DT102" s="11"/>
      <c r="DU102" s="23"/>
      <c r="DV102" s="108"/>
      <c r="DW102" s="23"/>
      <c r="DX102" s="23"/>
      <c r="DY102" s="23"/>
      <c r="DZ102" s="23"/>
      <c r="EA102" s="23"/>
      <c r="EB102" s="23"/>
      <c r="EC102" s="3"/>
      <c r="ED102" s="22"/>
      <c r="EE102" s="11"/>
      <c r="EF102" s="23"/>
      <c r="EG102" s="108"/>
      <c r="EH102" s="23"/>
      <c r="EI102" s="23"/>
      <c r="EJ102" s="23"/>
      <c r="EK102" s="23"/>
      <c r="EL102" s="23"/>
      <c r="EM102" s="23"/>
      <c r="EN102" s="3"/>
      <c r="EO102" s="22"/>
      <c r="EP102" s="11"/>
      <c r="EQ102" s="23"/>
      <c r="ER102" s="108"/>
      <c r="ES102" s="23"/>
      <c r="ET102" s="23"/>
      <c r="EU102" s="23"/>
      <c r="EV102" s="23"/>
      <c r="EW102" s="23"/>
      <c r="EX102" s="23"/>
      <c r="EY102" s="3"/>
      <c r="EZ102" s="22"/>
      <c r="FA102" s="11"/>
      <c r="FB102" s="23"/>
      <c r="FC102" s="108"/>
      <c r="FD102" s="23"/>
      <c r="FE102" s="23"/>
      <c r="FF102" s="23"/>
      <c r="FG102" s="23"/>
      <c r="FH102" s="23"/>
      <c r="FI102" s="23"/>
      <c r="FJ102" s="3"/>
      <c r="FK102" s="22"/>
      <c r="FL102" s="11"/>
      <c r="FM102" s="23"/>
      <c r="FN102" s="108"/>
      <c r="FO102" s="23"/>
      <c r="FP102" s="23"/>
      <c r="FQ102" s="23"/>
      <c r="FR102" s="23"/>
      <c r="FS102" s="23"/>
      <c r="FT102" s="23"/>
      <c r="FU102" s="3"/>
      <c r="FV102" s="22"/>
      <c r="FW102" s="11"/>
      <c r="FX102" s="23"/>
      <c r="FY102" s="108"/>
      <c r="FZ102" s="23"/>
      <c r="GA102" s="23"/>
      <c r="GB102" s="23"/>
      <c r="GC102" s="23"/>
      <c r="GD102" s="23"/>
      <c r="GE102" s="23"/>
      <c r="GF102" s="3"/>
      <c r="GG102" s="22"/>
      <c r="GH102" s="11"/>
      <c r="GI102" s="23"/>
      <c r="GJ102" s="108"/>
      <c r="GK102" s="23"/>
      <c r="GL102" s="23"/>
      <c r="GM102" s="23"/>
      <c r="GN102" s="23"/>
      <c r="GO102" s="23"/>
      <c r="GP102" s="23"/>
      <c r="GQ102" s="3"/>
      <c r="GR102" s="22"/>
      <c r="GS102" s="11"/>
      <c r="GT102" s="23"/>
      <c r="GU102" s="108"/>
      <c r="GV102" s="23"/>
      <c r="GW102" s="23"/>
      <c r="GX102" s="23"/>
      <c r="GY102" s="23"/>
      <c r="GZ102" s="23"/>
      <c r="HA102" s="23"/>
      <c r="HB102" s="3"/>
      <c r="HC102" s="22"/>
      <c r="HD102" s="11"/>
      <c r="HE102" s="23"/>
      <c r="HF102" s="108"/>
      <c r="HG102" s="23"/>
      <c r="HH102" s="23"/>
      <c r="HI102" s="23"/>
      <c r="HJ102" s="23"/>
      <c r="HK102" s="23"/>
      <c r="HL102" s="23"/>
      <c r="HM102" s="3"/>
      <c r="HN102" s="22"/>
      <c r="HO102" s="11"/>
      <c r="HP102" s="23"/>
      <c r="HQ102" s="108"/>
      <c r="HR102" s="23"/>
      <c r="HS102" s="23"/>
      <c r="HT102" s="23"/>
      <c r="HU102" s="23"/>
      <c r="HV102" s="23"/>
      <c r="HW102" s="23"/>
      <c r="HX102" s="3"/>
      <c r="HY102" s="22"/>
      <c r="HZ102" s="11"/>
      <c r="IA102" s="23"/>
      <c r="IB102" s="108"/>
      <c r="IC102" s="23"/>
      <c r="ID102" s="23"/>
      <c r="IE102" s="23"/>
      <c r="IF102" s="23"/>
      <c r="IG102" s="23"/>
      <c r="IH102" s="23"/>
      <c r="II102" s="3"/>
      <c r="IJ102" s="22"/>
      <c r="IK102" s="11"/>
      <c r="IL102" s="23"/>
      <c r="IM102" s="108"/>
      <c r="IN102" s="23"/>
      <c r="IO102" s="23"/>
      <c r="IP102" s="23"/>
      <c r="IQ102" s="23"/>
      <c r="IR102" s="23"/>
      <c r="IS102" s="23"/>
      <c r="IT102" s="3"/>
      <c r="IU102" s="22"/>
      <c r="IV102" s="11"/>
      <c r="IW102" s="23"/>
    </row>
    <row r="103" spans="1:257" ht="24.75" customHeight="1" x14ac:dyDescent="0.25">
      <c r="A103" s="22"/>
      <c r="B103" s="11"/>
      <c r="C103" s="410"/>
      <c r="D103" s="407"/>
      <c r="E103" s="410"/>
      <c r="F103" s="410"/>
      <c r="G103" s="410"/>
      <c r="H103" s="410"/>
      <c r="I103" s="410"/>
      <c r="J103" s="410"/>
      <c r="K103" s="2471"/>
      <c r="M103" s="22"/>
      <c r="N103" s="11"/>
      <c r="O103" s="23"/>
      <c r="P103" s="108"/>
      <c r="Q103" s="23"/>
      <c r="R103" s="23"/>
      <c r="S103" s="23"/>
      <c r="T103" s="23"/>
      <c r="U103" s="23"/>
      <c r="V103" s="23"/>
      <c r="W103" s="3"/>
      <c r="X103" s="22"/>
      <c r="Y103" s="11"/>
      <c r="Z103" s="23"/>
      <c r="AA103" s="108"/>
      <c r="AB103" s="23"/>
      <c r="AC103" s="23"/>
      <c r="AD103" s="23"/>
      <c r="AE103" s="23"/>
      <c r="AF103" s="23"/>
      <c r="AG103" s="23"/>
      <c r="AH103" s="3"/>
      <c r="AI103" s="22"/>
      <c r="AJ103" s="11"/>
      <c r="AK103" s="23"/>
      <c r="AL103" s="108"/>
      <c r="AM103" s="23"/>
      <c r="AN103" s="23"/>
      <c r="AO103" s="23"/>
      <c r="AP103" s="23"/>
      <c r="AQ103" s="23"/>
      <c r="AR103" s="23"/>
      <c r="AS103" s="3"/>
      <c r="AT103" s="22"/>
      <c r="AU103" s="11"/>
      <c r="AV103" s="23"/>
      <c r="AW103" s="108"/>
      <c r="AX103" s="23"/>
      <c r="AY103" s="23"/>
      <c r="AZ103" s="23"/>
      <c r="BA103" s="23"/>
      <c r="BB103" s="23"/>
      <c r="BC103" s="23"/>
      <c r="BD103" s="3"/>
      <c r="BE103" s="22"/>
      <c r="BF103" s="11"/>
      <c r="BG103" s="23"/>
      <c r="BH103" s="108"/>
      <c r="BI103" s="23"/>
      <c r="BJ103" s="23"/>
      <c r="BK103" s="23"/>
      <c r="BL103" s="23"/>
      <c r="BM103" s="23"/>
      <c r="BN103" s="23"/>
      <c r="BO103" s="3"/>
      <c r="BP103" s="22"/>
      <c r="BQ103" s="11"/>
      <c r="BR103" s="23"/>
      <c r="BS103" s="108"/>
      <c r="BT103" s="23"/>
      <c r="BU103" s="23"/>
      <c r="BV103" s="23"/>
      <c r="BW103" s="23"/>
      <c r="BX103" s="23"/>
      <c r="BY103" s="23"/>
      <c r="BZ103" s="3"/>
      <c r="CA103" s="22"/>
      <c r="CB103" s="11"/>
      <c r="CC103" s="23"/>
      <c r="CD103" s="108"/>
      <c r="CE103" s="23"/>
      <c r="CF103" s="23"/>
      <c r="CG103" s="23"/>
      <c r="CH103" s="23"/>
      <c r="CI103" s="23"/>
      <c r="CJ103" s="23"/>
      <c r="CK103" s="3"/>
      <c r="CL103" s="22"/>
      <c r="CM103" s="11"/>
      <c r="CN103" s="23"/>
      <c r="CO103" s="108"/>
      <c r="CP103" s="23"/>
      <c r="CQ103" s="23"/>
      <c r="CR103" s="23"/>
      <c r="CS103" s="23"/>
      <c r="CT103" s="23"/>
      <c r="CU103" s="23"/>
      <c r="CV103" s="3"/>
      <c r="CW103" s="22"/>
      <c r="CX103" s="11"/>
      <c r="CY103" s="23"/>
      <c r="CZ103" s="108"/>
      <c r="DA103" s="23"/>
      <c r="DB103" s="23"/>
      <c r="DC103" s="23"/>
      <c r="DD103" s="23"/>
      <c r="DE103" s="23"/>
      <c r="DF103" s="23"/>
      <c r="DG103" s="3"/>
      <c r="DH103" s="22"/>
      <c r="DI103" s="11"/>
      <c r="DJ103" s="23"/>
      <c r="DK103" s="108"/>
      <c r="DL103" s="23"/>
      <c r="DM103" s="23"/>
      <c r="DN103" s="23"/>
      <c r="DO103" s="23"/>
      <c r="DP103" s="23"/>
      <c r="DQ103" s="23"/>
      <c r="DR103" s="3"/>
      <c r="DS103" s="22"/>
      <c r="DT103" s="11"/>
      <c r="DU103" s="23"/>
      <c r="DV103" s="108"/>
      <c r="DW103" s="23"/>
      <c r="DX103" s="23"/>
      <c r="DY103" s="23"/>
      <c r="DZ103" s="23"/>
      <c r="EA103" s="23"/>
      <c r="EB103" s="23"/>
      <c r="EC103" s="3"/>
      <c r="ED103" s="22"/>
      <c r="EE103" s="11"/>
      <c r="EF103" s="23"/>
      <c r="EG103" s="108"/>
      <c r="EH103" s="23"/>
      <c r="EI103" s="23"/>
      <c r="EJ103" s="23"/>
      <c r="EK103" s="23"/>
      <c r="EL103" s="23"/>
      <c r="EM103" s="23"/>
      <c r="EN103" s="3"/>
      <c r="EO103" s="22"/>
      <c r="EP103" s="11"/>
      <c r="EQ103" s="23"/>
      <c r="ER103" s="108"/>
      <c r="ES103" s="23"/>
      <c r="ET103" s="23"/>
      <c r="EU103" s="23"/>
      <c r="EV103" s="23"/>
      <c r="EW103" s="23"/>
      <c r="EX103" s="23"/>
      <c r="EY103" s="3"/>
      <c r="EZ103" s="22"/>
      <c r="FA103" s="11"/>
      <c r="FB103" s="23"/>
      <c r="FC103" s="108"/>
      <c r="FD103" s="23"/>
      <c r="FE103" s="23"/>
      <c r="FF103" s="23"/>
      <c r="FG103" s="23"/>
      <c r="FH103" s="23"/>
      <c r="FI103" s="23"/>
      <c r="FJ103" s="3"/>
      <c r="FK103" s="22"/>
      <c r="FL103" s="11"/>
      <c r="FM103" s="23"/>
      <c r="FN103" s="108"/>
      <c r="FO103" s="23"/>
      <c r="FP103" s="23"/>
      <c r="FQ103" s="23"/>
      <c r="FR103" s="23"/>
      <c r="FS103" s="23"/>
      <c r="FT103" s="23"/>
      <c r="FU103" s="3"/>
      <c r="FV103" s="22"/>
      <c r="FW103" s="11"/>
      <c r="FX103" s="23"/>
      <c r="FY103" s="108"/>
      <c r="FZ103" s="23"/>
      <c r="GA103" s="23"/>
      <c r="GB103" s="23"/>
      <c r="GC103" s="23"/>
      <c r="GD103" s="23"/>
      <c r="GE103" s="23"/>
      <c r="GF103" s="3"/>
      <c r="GG103" s="22"/>
      <c r="GH103" s="11"/>
      <c r="GI103" s="23"/>
      <c r="GJ103" s="108"/>
      <c r="GK103" s="23"/>
      <c r="GL103" s="23"/>
      <c r="GM103" s="23"/>
      <c r="GN103" s="23"/>
      <c r="GO103" s="23"/>
      <c r="GP103" s="23"/>
      <c r="GQ103" s="3"/>
      <c r="GR103" s="22"/>
      <c r="GS103" s="11"/>
      <c r="GT103" s="23"/>
      <c r="GU103" s="108"/>
      <c r="GV103" s="23"/>
      <c r="GW103" s="23"/>
      <c r="GX103" s="23"/>
      <c r="GY103" s="23"/>
      <c r="GZ103" s="23"/>
      <c r="HA103" s="23"/>
      <c r="HB103" s="3"/>
      <c r="HC103" s="22"/>
      <c r="HD103" s="11"/>
      <c r="HE103" s="23"/>
      <c r="HF103" s="108"/>
      <c r="HG103" s="23"/>
      <c r="HH103" s="23"/>
      <c r="HI103" s="23"/>
      <c r="HJ103" s="23"/>
      <c r="HK103" s="23"/>
      <c r="HL103" s="23"/>
      <c r="HM103" s="3"/>
      <c r="HN103" s="22"/>
      <c r="HO103" s="11"/>
      <c r="HP103" s="23"/>
      <c r="HQ103" s="108"/>
      <c r="HR103" s="23"/>
      <c r="HS103" s="23"/>
      <c r="HT103" s="23"/>
      <c r="HU103" s="23"/>
      <c r="HV103" s="23"/>
      <c r="HW103" s="23"/>
      <c r="HX103" s="3"/>
      <c r="HY103" s="22"/>
      <c r="HZ103" s="11"/>
      <c r="IA103" s="23"/>
      <c r="IB103" s="108"/>
      <c r="IC103" s="23"/>
      <c r="ID103" s="23"/>
      <c r="IE103" s="23"/>
      <c r="IF103" s="23"/>
      <c r="IG103" s="23"/>
      <c r="IH103" s="23"/>
      <c r="II103" s="3"/>
      <c r="IJ103" s="22"/>
      <c r="IK103" s="11"/>
      <c r="IL103" s="23"/>
      <c r="IM103" s="108"/>
      <c r="IN103" s="23"/>
      <c r="IO103" s="23"/>
      <c r="IP103" s="23"/>
      <c r="IQ103" s="23"/>
      <c r="IR103" s="23"/>
      <c r="IS103" s="23"/>
      <c r="IT103" s="3"/>
      <c r="IU103" s="22"/>
      <c r="IV103" s="11"/>
      <c r="IW103" s="23"/>
    </row>
    <row r="104" spans="1:257" ht="24.75" customHeight="1" x14ac:dyDescent="0.25">
      <c r="A104" s="22"/>
      <c r="B104" s="11"/>
      <c r="C104" s="410"/>
      <c r="D104" s="407"/>
      <c r="E104" s="410"/>
      <c r="F104" s="410"/>
      <c r="G104" s="410"/>
      <c r="H104" s="410"/>
      <c r="I104" s="410"/>
      <c r="J104" s="410"/>
      <c r="K104" s="2471"/>
      <c r="M104" s="22"/>
      <c r="N104" s="11"/>
      <c r="O104" s="23"/>
      <c r="P104" s="108"/>
      <c r="Q104" s="23"/>
      <c r="R104" s="23"/>
      <c r="S104" s="23"/>
      <c r="T104" s="23"/>
      <c r="U104" s="23"/>
      <c r="V104" s="23"/>
      <c r="W104" s="3"/>
      <c r="X104" s="22"/>
      <c r="Y104" s="11"/>
      <c r="Z104" s="23"/>
      <c r="AA104" s="108"/>
      <c r="AB104" s="23"/>
      <c r="AC104" s="23"/>
      <c r="AD104" s="23"/>
      <c r="AE104" s="23"/>
      <c r="AF104" s="23"/>
      <c r="AG104" s="23"/>
      <c r="AH104" s="3"/>
      <c r="AI104" s="22"/>
      <c r="AJ104" s="11"/>
      <c r="AK104" s="23"/>
      <c r="AL104" s="108"/>
      <c r="AM104" s="23"/>
      <c r="AN104" s="23"/>
      <c r="AO104" s="23"/>
      <c r="AP104" s="23"/>
      <c r="AQ104" s="23"/>
      <c r="AR104" s="23"/>
      <c r="AS104" s="3"/>
      <c r="AT104" s="22"/>
      <c r="AU104" s="11"/>
      <c r="AV104" s="23"/>
      <c r="AW104" s="108"/>
      <c r="AX104" s="23"/>
      <c r="AY104" s="23"/>
      <c r="AZ104" s="23"/>
      <c r="BA104" s="23"/>
      <c r="BB104" s="23"/>
      <c r="BC104" s="23"/>
      <c r="BD104" s="3"/>
      <c r="BE104" s="22"/>
      <c r="BF104" s="11"/>
      <c r="BG104" s="23"/>
      <c r="BH104" s="108"/>
      <c r="BI104" s="23"/>
      <c r="BJ104" s="23"/>
      <c r="BK104" s="23"/>
      <c r="BL104" s="23"/>
      <c r="BM104" s="23"/>
      <c r="BN104" s="23"/>
      <c r="BO104" s="3"/>
      <c r="BP104" s="22"/>
      <c r="BQ104" s="11"/>
      <c r="BR104" s="23"/>
      <c r="BS104" s="108"/>
      <c r="BT104" s="23"/>
      <c r="BU104" s="23"/>
      <c r="BV104" s="23"/>
      <c r="BW104" s="23"/>
      <c r="BX104" s="23"/>
      <c r="BY104" s="23"/>
      <c r="BZ104" s="3"/>
      <c r="CA104" s="22"/>
      <c r="CB104" s="11"/>
      <c r="CC104" s="23"/>
      <c r="CD104" s="108"/>
      <c r="CE104" s="23"/>
      <c r="CF104" s="23"/>
      <c r="CG104" s="23"/>
      <c r="CH104" s="23"/>
      <c r="CI104" s="23"/>
      <c r="CJ104" s="23"/>
      <c r="CK104" s="3"/>
      <c r="CL104" s="22"/>
      <c r="CM104" s="11"/>
      <c r="CN104" s="23"/>
      <c r="CO104" s="108"/>
      <c r="CP104" s="23"/>
      <c r="CQ104" s="23"/>
      <c r="CR104" s="23"/>
      <c r="CS104" s="23"/>
      <c r="CT104" s="23"/>
      <c r="CU104" s="23"/>
      <c r="CV104" s="3"/>
      <c r="CW104" s="22"/>
      <c r="CX104" s="11"/>
      <c r="CY104" s="23"/>
      <c r="CZ104" s="108"/>
      <c r="DA104" s="23"/>
      <c r="DB104" s="23"/>
      <c r="DC104" s="23"/>
      <c r="DD104" s="23"/>
      <c r="DE104" s="23"/>
      <c r="DF104" s="23"/>
      <c r="DG104" s="3"/>
      <c r="DH104" s="22"/>
      <c r="DI104" s="11"/>
      <c r="DJ104" s="23"/>
      <c r="DK104" s="108"/>
      <c r="DL104" s="23"/>
      <c r="DM104" s="23"/>
      <c r="DN104" s="23"/>
      <c r="DO104" s="23"/>
      <c r="DP104" s="23"/>
      <c r="DQ104" s="23"/>
      <c r="DR104" s="3"/>
      <c r="DS104" s="22"/>
      <c r="DT104" s="11"/>
      <c r="DU104" s="23"/>
      <c r="DV104" s="108"/>
      <c r="DW104" s="23"/>
      <c r="DX104" s="23"/>
      <c r="DY104" s="23"/>
      <c r="DZ104" s="23"/>
      <c r="EA104" s="23"/>
      <c r="EB104" s="23"/>
      <c r="EC104" s="3"/>
      <c r="ED104" s="22"/>
      <c r="EE104" s="11"/>
      <c r="EF104" s="23"/>
      <c r="EG104" s="108"/>
      <c r="EH104" s="23"/>
      <c r="EI104" s="23"/>
      <c r="EJ104" s="23"/>
      <c r="EK104" s="23"/>
      <c r="EL104" s="23"/>
      <c r="EM104" s="23"/>
      <c r="EN104" s="3"/>
      <c r="EO104" s="22"/>
      <c r="EP104" s="11"/>
      <c r="EQ104" s="23"/>
      <c r="ER104" s="108"/>
      <c r="ES104" s="23"/>
      <c r="ET104" s="23"/>
      <c r="EU104" s="23"/>
      <c r="EV104" s="23"/>
      <c r="EW104" s="23"/>
      <c r="EX104" s="23"/>
      <c r="EY104" s="3"/>
      <c r="EZ104" s="22"/>
      <c r="FA104" s="11"/>
      <c r="FB104" s="23"/>
      <c r="FC104" s="108"/>
      <c r="FD104" s="23"/>
      <c r="FE104" s="23"/>
      <c r="FF104" s="23"/>
      <c r="FG104" s="23"/>
      <c r="FH104" s="23"/>
      <c r="FI104" s="23"/>
      <c r="FJ104" s="3"/>
      <c r="FK104" s="22"/>
      <c r="FL104" s="11"/>
      <c r="FM104" s="23"/>
      <c r="FN104" s="108"/>
      <c r="FO104" s="23"/>
      <c r="FP104" s="23"/>
      <c r="FQ104" s="23"/>
      <c r="FR104" s="23"/>
      <c r="FS104" s="23"/>
      <c r="FT104" s="23"/>
      <c r="FU104" s="3"/>
      <c r="FV104" s="22"/>
      <c r="FW104" s="11"/>
      <c r="FX104" s="23"/>
      <c r="FY104" s="108"/>
      <c r="FZ104" s="23"/>
      <c r="GA104" s="23"/>
      <c r="GB104" s="23"/>
      <c r="GC104" s="23"/>
      <c r="GD104" s="23"/>
      <c r="GE104" s="23"/>
      <c r="GF104" s="3"/>
      <c r="GG104" s="22"/>
      <c r="GH104" s="11"/>
      <c r="GI104" s="23"/>
      <c r="GJ104" s="108"/>
      <c r="GK104" s="23"/>
      <c r="GL104" s="23"/>
      <c r="GM104" s="23"/>
      <c r="GN104" s="23"/>
      <c r="GO104" s="23"/>
      <c r="GP104" s="23"/>
      <c r="GQ104" s="3"/>
      <c r="GR104" s="22"/>
      <c r="GS104" s="11"/>
      <c r="GT104" s="23"/>
      <c r="GU104" s="108"/>
      <c r="GV104" s="23"/>
      <c r="GW104" s="23"/>
      <c r="GX104" s="23"/>
      <c r="GY104" s="23"/>
      <c r="GZ104" s="23"/>
      <c r="HA104" s="23"/>
      <c r="HB104" s="3"/>
      <c r="HC104" s="22"/>
      <c r="HD104" s="11"/>
      <c r="HE104" s="23"/>
      <c r="HF104" s="108"/>
      <c r="HG104" s="23"/>
      <c r="HH104" s="23"/>
      <c r="HI104" s="23"/>
      <c r="HJ104" s="23"/>
      <c r="HK104" s="23"/>
      <c r="HL104" s="23"/>
      <c r="HM104" s="3"/>
      <c r="HN104" s="22"/>
      <c r="HO104" s="11"/>
      <c r="HP104" s="23"/>
      <c r="HQ104" s="108"/>
      <c r="HR104" s="23"/>
      <c r="HS104" s="23"/>
      <c r="HT104" s="23"/>
      <c r="HU104" s="23"/>
      <c r="HV104" s="23"/>
      <c r="HW104" s="23"/>
      <c r="HX104" s="3"/>
      <c r="HY104" s="22"/>
      <c r="HZ104" s="11"/>
      <c r="IA104" s="23"/>
      <c r="IB104" s="108"/>
      <c r="IC104" s="23"/>
      <c r="ID104" s="23"/>
      <c r="IE104" s="23"/>
      <c r="IF104" s="23"/>
      <c r="IG104" s="23"/>
      <c r="IH104" s="23"/>
      <c r="II104" s="3"/>
      <c r="IJ104" s="22"/>
      <c r="IK104" s="11"/>
      <c r="IL104" s="23"/>
      <c r="IM104" s="108"/>
      <c r="IN104" s="23"/>
      <c r="IO104" s="23"/>
      <c r="IP104" s="23"/>
      <c r="IQ104" s="23"/>
      <c r="IR104" s="23"/>
      <c r="IS104" s="23"/>
      <c r="IT104" s="3"/>
      <c r="IU104" s="22"/>
      <c r="IV104" s="11"/>
      <c r="IW104" s="23"/>
    </row>
    <row r="105" spans="1:257" ht="24.75" customHeight="1" x14ac:dyDescent="0.25">
      <c r="A105" s="22"/>
      <c r="B105" s="11"/>
      <c r="C105" s="410"/>
      <c r="D105" s="407"/>
      <c r="E105" s="410"/>
      <c r="F105" s="410"/>
      <c r="G105" s="410"/>
      <c r="H105" s="410"/>
      <c r="I105" s="410"/>
      <c r="J105" s="410"/>
      <c r="K105" s="2471"/>
      <c r="M105" s="22"/>
      <c r="N105" s="11"/>
      <c r="O105" s="23"/>
      <c r="P105" s="108"/>
      <c r="Q105" s="23"/>
      <c r="R105" s="23"/>
      <c r="S105" s="23"/>
      <c r="T105" s="23"/>
      <c r="U105" s="23"/>
      <c r="V105" s="23"/>
      <c r="W105" s="3"/>
      <c r="X105" s="22"/>
      <c r="Y105" s="11"/>
      <c r="Z105" s="23"/>
      <c r="AA105" s="108"/>
      <c r="AB105" s="23"/>
      <c r="AC105" s="23"/>
      <c r="AD105" s="23"/>
      <c r="AE105" s="23"/>
      <c r="AF105" s="23"/>
      <c r="AG105" s="23"/>
      <c r="AH105" s="3"/>
      <c r="AI105" s="22"/>
      <c r="AJ105" s="11"/>
      <c r="AK105" s="23"/>
      <c r="AL105" s="108"/>
      <c r="AM105" s="23"/>
      <c r="AN105" s="23"/>
      <c r="AO105" s="23"/>
      <c r="AP105" s="23"/>
      <c r="AQ105" s="23"/>
      <c r="AR105" s="23"/>
      <c r="AS105" s="3"/>
      <c r="AT105" s="22"/>
      <c r="AU105" s="11"/>
      <c r="AV105" s="23"/>
      <c r="AW105" s="108"/>
      <c r="AX105" s="23"/>
      <c r="AY105" s="23"/>
      <c r="AZ105" s="23"/>
      <c r="BA105" s="23"/>
      <c r="BB105" s="23"/>
      <c r="BC105" s="23"/>
      <c r="BD105" s="3"/>
      <c r="BE105" s="22"/>
      <c r="BF105" s="11"/>
      <c r="BG105" s="23"/>
      <c r="BH105" s="108"/>
      <c r="BI105" s="23"/>
      <c r="BJ105" s="23"/>
      <c r="BK105" s="23"/>
      <c r="BL105" s="23"/>
      <c r="BM105" s="23"/>
      <c r="BN105" s="23"/>
      <c r="BO105" s="3"/>
      <c r="BP105" s="22"/>
      <c r="BQ105" s="11"/>
      <c r="BR105" s="23"/>
      <c r="BS105" s="108"/>
      <c r="BT105" s="23"/>
      <c r="BU105" s="23"/>
      <c r="BV105" s="23"/>
      <c r="BW105" s="23"/>
      <c r="BX105" s="23"/>
      <c r="BY105" s="23"/>
      <c r="BZ105" s="3"/>
      <c r="CA105" s="22"/>
      <c r="CB105" s="11"/>
      <c r="CC105" s="23"/>
      <c r="CD105" s="108"/>
      <c r="CE105" s="23"/>
      <c r="CF105" s="23"/>
      <c r="CG105" s="23"/>
      <c r="CH105" s="23"/>
      <c r="CI105" s="23"/>
      <c r="CJ105" s="23"/>
      <c r="CK105" s="3"/>
      <c r="CL105" s="22"/>
      <c r="CM105" s="11"/>
      <c r="CN105" s="23"/>
      <c r="CO105" s="108"/>
      <c r="CP105" s="23"/>
      <c r="CQ105" s="23"/>
      <c r="CR105" s="23"/>
      <c r="CS105" s="23"/>
      <c r="CT105" s="23"/>
      <c r="CU105" s="23"/>
      <c r="CV105" s="3"/>
      <c r="CW105" s="22"/>
      <c r="CX105" s="11"/>
      <c r="CY105" s="23"/>
      <c r="CZ105" s="108"/>
      <c r="DA105" s="23"/>
      <c r="DB105" s="23"/>
      <c r="DC105" s="23"/>
      <c r="DD105" s="23"/>
      <c r="DE105" s="23"/>
      <c r="DF105" s="23"/>
      <c r="DG105" s="3"/>
      <c r="DH105" s="22"/>
      <c r="DI105" s="11"/>
      <c r="DJ105" s="23"/>
      <c r="DK105" s="108"/>
      <c r="DL105" s="23"/>
      <c r="DM105" s="23"/>
      <c r="DN105" s="23"/>
      <c r="DO105" s="23"/>
      <c r="DP105" s="23"/>
      <c r="DQ105" s="23"/>
      <c r="DR105" s="3"/>
      <c r="DS105" s="22"/>
      <c r="DT105" s="11"/>
      <c r="DU105" s="23"/>
      <c r="DV105" s="108"/>
      <c r="DW105" s="23"/>
      <c r="DX105" s="23"/>
      <c r="DY105" s="23"/>
      <c r="DZ105" s="23"/>
      <c r="EA105" s="23"/>
      <c r="EB105" s="23"/>
      <c r="EC105" s="3"/>
      <c r="ED105" s="22"/>
      <c r="EE105" s="11"/>
      <c r="EF105" s="23"/>
      <c r="EG105" s="108"/>
      <c r="EH105" s="23"/>
      <c r="EI105" s="23"/>
      <c r="EJ105" s="23"/>
      <c r="EK105" s="23"/>
      <c r="EL105" s="23"/>
      <c r="EM105" s="23"/>
      <c r="EN105" s="3"/>
      <c r="EO105" s="22"/>
      <c r="EP105" s="11"/>
      <c r="EQ105" s="23"/>
      <c r="ER105" s="108"/>
      <c r="ES105" s="23"/>
      <c r="ET105" s="23"/>
      <c r="EU105" s="23"/>
      <c r="EV105" s="23"/>
      <c r="EW105" s="23"/>
      <c r="EX105" s="23"/>
      <c r="EY105" s="3"/>
      <c r="EZ105" s="22"/>
      <c r="FA105" s="11"/>
      <c r="FB105" s="23"/>
      <c r="FC105" s="108"/>
      <c r="FD105" s="23"/>
      <c r="FE105" s="23"/>
      <c r="FF105" s="23"/>
      <c r="FG105" s="23"/>
      <c r="FH105" s="23"/>
      <c r="FI105" s="23"/>
      <c r="FJ105" s="3"/>
      <c r="FK105" s="22"/>
      <c r="FL105" s="11"/>
      <c r="FM105" s="23"/>
      <c r="FN105" s="108"/>
      <c r="FO105" s="23"/>
      <c r="FP105" s="23"/>
      <c r="FQ105" s="23"/>
      <c r="FR105" s="23"/>
      <c r="FS105" s="23"/>
      <c r="FT105" s="23"/>
      <c r="FU105" s="3"/>
      <c r="FV105" s="22"/>
      <c r="FW105" s="11"/>
      <c r="FX105" s="23"/>
      <c r="FY105" s="108"/>
      <c r="FZ105" s="23"/>
      <c r="GA105" s="23"/>
      <c r="GB105" s="23"/>
      <c r="GC105" s="23"/>
      <c r="GD105" s="23"/>
      <c r="GE105" s="23"/>
      <c r="GF105" s="3"/>
      <c r="GG105" s="22"/>
      <c r="GH105" s="11"/>
      <c r="GI105" s="23"/>
      <c r="GJ105" s="108"/>
      <c r="GK105" s="23"/>
      <c r="GL105" s="23"/>
      <c r="GM105" s="23"/>
      <c r="GN105" s="23"/>
      <c r="GO105" s="23"/>
      <c r="GP105" s="23"/>
      <c r="GQ105" s="3"/>
      <c r="GR105" s="22"/>
      <c r="GS105" s="11"/>
      <c r="GT105" s="23"/>
      <c r="GU105" s="108"/>
      <c r="GV105" s="23"/>
      <c r="GW105" s="23"/>
      <c r="GX105" s="23"/>
      <c r="GY105" s="23"/>
      <c r="GZ105" s="23"/>
      <c r="HA105" s="23"/>
      <c r="HB105" s="3"/>
      <c r="HC105" s="22"/>
      <c r="HD105" s="11"/>
      <c r="HE105" s="23"/>
      <c r="HF105" s="108"/>
      <c r="HG105" s="23"/>
      <c r="HH105" s="23"/>
      <c r="HI105" s="23"/>
      <c r="HJ105" s="23"/>
      <c r="HK105" s="23"/>
      <c r="HL105" s="23"/>
      <c r="HM105" s="3"/>
      <c r="HN105" s="22"/>
      <c r="HO105" s="11"/>
      <c r="HP105" s="23"/>
      <c r="HQ105" s="108"/>
      <c r="HR105" s="23"/>
      <c r="HS105" s="23"/>
      <c r="HT105" s="23"/>
      <c r="HU105" s="23"/>
      <c r="HV105" s="23"/>
      <c r="HW105" s="23"/>
      <c r="HX105" s="3"/>
      <c r="HY105" s="22"/>
      <c r="HZ105" s="11"/>
      <c r="IA105" s="23"/>
      <c r="IB105" s="108"/>
      <c r="IC105" s="23"/>
      <c r="ID105" s="23"/>
      <c r="IE105" s="23"/>
      <c r="IF105" s="23"/>
      <c r="IG105" s="23"/>
      <c r="IH105" s="23"/>
      <c r="II105" s="3"/>
      <c r="IJ105" s="22"/>
      <c r="IK105" s="11"/>
      <c r="IL105" s="23"/>
      <c r="IM105" s="108"/>
      <c r="IN105" s="23"/>
      <c r="IO105" s="23"/>
      <c r="IP105" s="23"/>
      <c r="IQ105" s="23"/>
      <c r="IR105" s="23"/>
      <c r="IS105" s="23"/>
      <c r="IT105" s="3"/>
      <c r="IU105" s="22"/>
      <c r="IV105" s="11"/>
      <c r="IW105" s="23"/>
    </row>
    <row r="106" spans="1:257" ht="24.75" customHeight="1" x14ac:dyDescent="0.25">
      <c r="A106" s="22"/>
      <c r="B106" s="11"/>
      <c r="C106" s="410"/>
      <c r="D106" s="407"/>
      <c r="E106" s="410"/>
      <c r="F106" s="410"/>
      <c r="G106" s="410"/>
      <c r="H106" s="410"/>
      <c r="I106" s="410"/>
      <c r="J106" s="410"/>
      <c r="K106" s="2471"/>
      <c r="M106" s="22"/>
      <c r="N106" s="11"/>
      <c r="O106" s="23"/>
      <c r="P106" s="108"/>
      <c r="Q106" s="23"/>
      <c r="R106" s="23"/>
      <c r="S106" s="23"/>
      <c r="T106" s="23"/>
      <c r="U106" s="23"/>
      <c r="V106" s="23"/>
      <c r="W106" s="3"/>
      <c r="X106" s="22"/>
      <c r="Y106" s="11"/>
      <c r="Z106" s="23"/>
      <c r="AA106" s="108"/>
      <c r="AB106" s="23"/>
      <c r="AC106" s="23"/>
      <c r="AD106" s="23"/>
      <c r="AE106" s="23"/>
      <c r="AF106" s="23"/>
      <c r="AG106" s="23"/>
      <c r="AH106" s="3"/>
      <c r="AI106" s="22"/>
      <c r="AJ106" s="11"/>
      <c r="AK106" s="23"/>
      <c r="AL106" s="108"/>
      <c r="AM106" s="23"/>
      <c r="AN106" s="23"/>
      <c r="AO106" s="23"/>
      <c r="AP106" s="23"/>
      <c r="AQ106" s="23"/>
      <c r="AR106" s="23"/>
      <c r="AS106" s="3"/>
      <c r="AT106" s="22"/>
      <c r="AU106" s="11"/>
      <c r="AV106" s="23"/>
      <c r="AW106" s="108"/>
      <c r="AX106" s="23"/>
      <c r="AY106" s="23"/>
      <c r="AZ106" s="23"/>
      <c r="BA106" s="23"/>
      <c r="BB106" s="23"/>
      <c r="BC106" s="23"/>
      <c r="BD106" s="3"/>
      <c r="BE106" s="22"/>
      <c r="BF106" s="11"/>
      <c r="BG106" s="23"/>
      <c r="BH106" s="108"/>
      <c r="BI106" s="23"/>
      <c r="BJ106" s="23"/>
      <c r="BK106" s="23"/>
      <c r="BL106" s="23"/>
      <c r="BM106" s="23"/>
      <c r="BN106" s="23"/>
      <c r="BO106" s="3"/>
      <c r="BP106" s="22"/>
      <c r="BQ106" s="11"/>
      <c r="BR106" s="23"/>
      <c r="BS106" s="108"/>
      <c r="BT106" s="23"/>
      <c r="BU106" s="23"/>
      <c r="BV106" s="23"/>
      <c r="BW106" s="23"/>
      <c r="BX106" s="23"/>
      <c r="BY106" s="23"/>
      <c r="BZ106" s="3"/>
      <c r="CA106" s="22"/>
      <c r="CB106" s="11"/>
      <c r="CC106" s="23"/>
      <c r="CD106" s="108"/>
      <c r="CE106" s="23"/>
      <c r="CF106" s="23"/>
      <c r="CG106" s="23"/>
      <c r="CH106" s="23"/>
      <c r="CI106" s="23"/>
      <c r="CJ106" s="23"/>
      <c r="CK106" s="3"/>
      <c r="CL106" s="22"/>
      <c r="CM106" s="11"/>
      <c r="CN106" s="23"/>
      <c r="CO106" s="108"/>
      <c r="CP106" s="23"/>
      <c r="CQ106" s="23"/>
      <c r="CR106" s="23"/>
      <c r="CS106" s="23"/>
      <c r="CT106" s="23"/>
      <c r="CU106" s="23"/>
      <c r="CV106" s="3"/>
      <c r="CW106" s="22"/>
      <c r="CX106" s="11"/>
      <c r="CY106" s="23"/>
      <c r="CZ106" s="108"/>
      <c r="DA106" s="23"/>
      <c r="DB106" s="23"/>
      <c r="DC106" s="23"/>
      <c r="DD106" s="23"/>
      <c r="DE106" s="23"/>
      <c r="DF106" s="23"/>
      <c r="DG106" s="3"/>
      <c r="DH106" s="22"/>
      <c r="DI106" s="11"/>
      <c r="DJ106" s="23"/>
      <c r="DK106" s="108"/>
      <c r="DL106" s="23"/>
      <c r="DM106" s="23"/>
      <c r="DN106" s="23"/>
      <c r="DO106" s="23"/>
      <c r="DP106" s="23"/>
      <c r="DQ106" s="23"/>
      <c r="DR106" s="3"/>
      <c r="DS106" s="22"/>
      <c r="DT106" s="11"/>
      <c r="DU106" s="23"/>
      <c r="DV106" s="108"/>
      <c r="DW106" s="23"/>
      <c r="DX106" s="23"/>
      <c r="DY106" s="23"/>
      <c r="DZ106" s="23"/>
      <c r="EA106" s="23"/>
      <c r="EB106" s="23"/>
      <c r="EC106" s="3"/>
      <c r="ED106" s="22"/>
      <c r="EE106" s="11"/>
      <c r="EF106" s="23"/>
      <c r="EG106" s="108"/>
      <c r="EH106" s="23"/>
      <c r="EI106" s="23"/>
      <c r="EJ106" s="23"/>
      <c r="EK106" s="23"/>
      <c r="EL106" s="23"/>
      <c r="EM106" s="23"/>
      <c r="EN106" s="3"/>
      <c r="EO106" s="22"/>
      <c r="EP106" s="11"/>
      <c r="EQ106" s="23"/>
      <c r="ER106" s="108"/>
      <c r="ES106" s="23"/>
      <c r="ET106" s="23"/>
      <c r="EU106" s="23"/>
      <c r="EV106" s="23"/>
      <c r="EW106" s="23"/>
      <c r="EX106" s="23"/>
      <c r="EY106" s="3"/>
      <c r="EZ106" s="22"/>
      <c r="FA106" s="11"/>
      <c r="FB106" s="23"/>
      <c r="FC106" s="108"/>
      <c r="FD106" s="23"/>
      <c r="FE106" s="23"/>
      <c r="FF106" s="23"/>
      <c r="FG106" s="23"/>
      <c r="FH106" s="23"/>
      <c r="FI106" s="23"/>
      <c r="FJ106" s="3"/>
      <c r="FK106" s="22"/>
      <c r="FL106" s="11"/>
      <c r="FM106" s="23"/>
      <c r="FN106" s="108"/>
      <c r="FO106" s="23"/>
      <c r="FP106" s="23"/>
      <c r="FQ106" s="23"/>
      <c r="FR106" s="23"/>
      <c r="FS106" s="23"/>
      <c r="FT106" s="23"/>
      <c r="FU106" s="3"/>
      <c r="FV106" s="22"/>
      <c r="FW106" s="11"/>
      <c r="FX106" s="23"/>
      <c r="FY106" s="108"/>
      <c r="FZ106" s="23"/>
      <c r="GA106" s="23"/>
      <c r="GB106" s="23"/>
      <c r="GC106" s="23"/>
      <c r="GD106" s="23"/>
      <c r="GE106" s="23"/>
      <c r="GF106" s="3"/>
      <c r="GG106" s="22"/>
      <c r="GH106" s="11"/>
      <c r="GI106" s="23"/>
      <c r="GJ106" s="108"/>
      <c r="GK106" s="23"/>
      <c r="GL106" s="23"/>
      <c r="GM106" s="23"/>
      <c r="GN106" s="23"/>
      <c r="GO106" s="23"/>
      <c r="GP106" s="23"/>
      <c r="GQ106" s="3"/>
      <c r="GR106" s="22"/>
      <c r="GS106" s="11"/>
      <c r="GT106" s="23"/>
      <c r="GU106" s="108"/>
      <c r="GV106" s="23"/>
      <c r="GW106" s="23"/>
      <c r="GX106" s="23"/>
      <c r="GY106" s="23"/>
      <c r="GZ106" s="23"/>
      <c r="HA106" s="23"/>
      <c r="HB106" s="3"/>
      <c r="HC106" s="22"/>
      <c r="HD106" s="11"/>
      <c r="HE106" s="23"/>
      <c r="HF106" s="108"/>
      <c r="HG106" s="23"/>
      <c r="HH106" s="23"/>
      <c r="HI106" s="23"/>
      <c r="HJ106" s="23"/>
      <c r="HK106" s="23"/>
      <c r="HL106" s="23"/>
      <c r="HM106" s="3"/>
      <c r="HN106" s="22"/>
      <c r="HO106" s="11"/>
      <c r="HP106" s="23"/>
      <c r="HQ106" s="108"/>
      <c r="HR106" s="23"/>
      <c r="HS106" s="23"/>
      <c r="HT106" s="23"/>
      <c r="HU106" s="23"/>
      <c r="HV106" s="23"/>
      <c r="HW106" s="23"/>
      <c r="HX106" s="3"/>
      <c r="HY106" s="22"/>
      <c r="HZ106" s="11"/>
      <c r="IA106" s="23"/>
      <c r="IB106" s="108"/>
      <c r="IC106" s="23"/>
      <c r="ID106" s="23"/>
      <c r="IE106" s="23"/>
      <c r="IF106" s="23"/>
      <c r="IG106" s="23"/>
      <c r="IH106" s="23"/>
      <c r="II106" s="3"/>
      <c r="IJ106" s="22"/>
      <c r="IK106" s="11"/>
      <c r="IL106" s="23"/>
      <c r="IM106" s="108"/>
      <c r="IN106" s="23"/>
      <c r="IO106" s="23"/>
      <c r="IP106" s="23"/>
      <c r="IQ106" s="23"/>
      <c r="IR106" s="23"/>
      <c r="IS106" s="23"/>
      <c r="IT106" s="3"/>
      <c r="IU106" s="22"/>
      <c r="IV106" s="11"/>
      <c r="IW106" s="23"/>
    </row>
    <row r="107" spans="1:257" ht="24.75" customHeight="1" x14ac:dyDescent="0.25">
      <c r="A107" s="22"/>
      <c r="B107" s="11"/>
      <c r="C107" s="410"/>
      <c r="D107" s="407"/>
      <c r="E107" s="410"/>
      <c r="F107" s="410"/>
      <c r="G107" s="410"/>
      <c r="H107" s="410"/>
      <c r="I107" s="410"/>
      <c r="J107" s="410"/>
      <c r="K107" s="2471"/>
      <c r="M107" s="22"/>
      <c r="N107" s="11"/>
      <c r="O107" s="23"/>
      <c r="P107" s="108"/>
      <c r="Q107" s="23"/>
      <c r="R107" s="23"/>
      <c r="S107" s="23"/>
      <c r="T107" s="23"/>
      <c r="U107" s="23"/>
      <c r="V107" s="23"/>
      <c r="W107" s="3"/>
      <c r="X107" s="22"/>
      <c r="Y107" s="11"/>
      <c r="Z107" s="23"/>
      <c r="AA107" s="108"/>
      <c r="AB107" s="23"/>
      <c r="AC107" s="23"/>
      <c r="AD107" s="23"/>
      <c r="AE107" s="23"/>
      <c r="AF107" s="23"/>
      <c r="AG107" s="23"/>
      <c r="AH107" s="3"/>
      <c r="AI107" s="22"/>
      <c r="AJ107" s="11"/>
      <c r="AK107" s="23"/>
      <c r="AL107" s="108"/>
      <c r="AM107" s="23"/>
      <c r="AN107" s="23"/>
      <c r="AO107" s="23"/>
      <c r="AP107" s="23"/>
      <c r="AQ107" s="23"/>
      <c r="AR107" s="23"/>
      <c r="AS107" s="3"/>
      <c r="AT107" s="22"/>
      <c r="AU107" s="11"/>
      <c r="AV107" s="23"/>
      <c r="AW107" s="108"/>
      <c r="AX107" s="23"/>
      <c r="AY107" s="23"/>
      <c r="AZ107" s="23"/>
      <c r="BA107" s="23"/>
      <c r="BB107" s="23"/>
      <c r="BC107" s="23"/>
      <c r="BD107" s="3"/>
      <c r="BE107" s="22"/>
      <c r="BF107" s="11"/>
      <c r="BG107" s="23"/>
      <c r="BH107" s="108"/>
      <c r="BI107" s="23"/>
      <c r="BJ107" s="23"/>
      <c r="BK107" s="23"/>
      <c r="BL107" s="23"/>
      <c r="BM107" s="23"/>
      <c r="BN107" s="23"/>
      <c r="BO107" s="3"/>
      <c r="BP107" s="22"/>
      <c r="BQ107" s="11"/>
      <c r="BR107" s="23"/>
      <c r="BS107" s="108"/>
      <c r="BT107" s="23"/>
      <c r="BU107" s="23"/>
      <c r="BV107" s="23"/>
      <c r="BW107" s="23"/>
      <c r="BX107" s="23"/>
      <c r="BY107" s="23"/>
      <c r="BZ107" s="3"/>
      <c r="CA107" s="22"/>
      <c r="CB107" s="11"/>
      <c r="CC107" s="23"/>
      <c r="CD107" s="108"/>
      <c r="CE107" s="23"/>
      <c r="CF107" s="23"/>
      <c r="CG107" s="23"/>
      <c r="CH107" s="23"/>
      <c r="CI107" s="23"/>
      <c r="CJ107" s="23"/>
      <c r="CK107" s="3"/>
      <c r="CL107" s="22"/>
      <c r="CM107" s="11"/>
      <c r="CN107" s="23"/>
      <c r="CO107" s="108"/>
      <c r="CP107" s="23"/>
      <c r="CQ107" s="23"/>
      <c r="CR107" s="23"/>
      <c r="CS107" s="23"/>
      <c r="CT107" s="23"/>
      <c r="CU107" s="23"/>
      <c r="CV107" s="3"/>
      <c r="CW107" s="22"/>
      <c r="CX107" s="11"/>
      <c r="CY107" s="23"/>
      <c r="CZ107" s="108"/>
      <c r="DA107" s="23"/>
      <c r="DB107" s="23"/>
      <c r="DC107" s="23"/>
      <c r="DD107" s="23"/>
      <c r="DE107" s="23"/>
      <c r="DF107" s="23"/>
      <c r="DG107" s="3"/>
      <c r="DH107" s="22"/>
      <c r="DI107" s="11"/>
      <c r="DJ107" s="23"/>
      <c r="DK107" s="108"/>
      <c r="DL107" s="23"/>
      <c r="DM107" s="23"/>
      <c r="DN107" s="23"/>
      <c r="DO107" s="23"/>
      <c r="DP107" s="23"/>
      <c r="DQ107" s="23"/>
      <c r="DR107" s="3"/>
      <c r="DS107" s="22"/>
      <c r="DT107" s="11"/>
      <c r="DU107" s="23"/>
      <c r="DV107" s="108"/>
      <c r="DW107" s="23"/>
      <c r="DX107" s="23"/>
      <c r="DY107" s="23"/>
      <c r="DZ107" s="23"/>
      <c r="EA107" s="23"/>
      <c r="EB107" s="23"/>
      <c r="EC107" s="3"/>
      <c r="ED107" s="22"/>
      <c r="EE107" s="11"/>
      <c r="EF107" s="23"/>
      <c r="EG107" s="108"/>
      <c r="EH107" s="23"/>
      <c r="EI107" s="23"/>
      <c r="EJ107" s="23"/>
      <c r="EK107" s="23"/>
      <c r="EL107" s="23"/>
      <c r="EM107" s="23"/>
      <c r="EN107" s="3"/>
      <c r="EO107" s="22"/>
      <c r="EP107" s="11"/>
      <c r="EQ107" s="23"/>
      <c r="ER107" s="108"/>
      <c r="ES107" s="23"/>
      <c r="ET107" s="23"/>
      <c r="EU107" s="23"/>
      <c r="EV107" s="23"/>
      <c r="EW107" s="23"/>
      <c r="EX107" s="23"/>
      <c r="EY107" s="3"/>
      <c r="EZ107" s="22"/>
      <c r="FA107" s="11"/>
      <c r="FB107" s="23"/>
      <c r="FC107" s="108"/>
      <c r="FD107" s="23"/>
      <c r="FE107" s="23"/>
      <c r="FF107" s="23"/>
      <c r="FG107" s="23"/>
      <c r="FH107" s="23"/>
      <c r="FI107" s="23"/>
      <c r="FJ107" s="3"/>
      <c r="FK107" s="22"/>
      <c r="FL107" s="11"/>
      <c r="FM107" s="23"/>
      <c r="FN107" s="108"/>
      <c r="FO107" s="23"/>
      <c r="FP107" s="23"/>
      <c r="FQ107" s="23"/>
      <c r="FR107" s="23"/>
      <c r="FS107" s="23"/>
      <c r="FT107" s="23"/>
      <c r="FU107" s="3"/>
      <c r="FV107" s="22"/>
      <c r="FW107" s="11"/>
      <c r="FX107" s="23"/>
      <c r="FY107" s="108"/>
      <c r="FZ107" s="23"/>
      <c r="GA107" s="23"/>
      <c r="GB107" s="23"/>
      <c r="GC107" s="23"/>
      <c r="GD107" s="23"/>
      <c r="GE107" s="23"/>
      <c r="GF107" s="3"/>
      <c r="GG107" s="22"/>
      <c r="GH107" s="11"/>
      <c r="GI107" s="23"/>
      <c r="GJ107" s="108"/>
      <c r="GK107" s="23"/>
      <c r="GL107" s="23"/>
      <c r="GM107" s="23"/>
      <c r="GN107" s="23"/>
      <c r="GO107" s="23"/>
      <c r="GP107" s="23"/>
      <c r="GQ107" s="3"/>
      <c r="GR107" s="22"/>
      <c r="GS107" s="11"/>
      <c r="GT107" s="23"/>
      <c r="GU107" s="108"/>
      <c r="GV107" s="23"/>
      <c r="GW107" s="23"/>
      <c r="GX107" s="23"/>
      <c r="GY107" s="23"/>
      <c r="GZ107" s="23"/>
      <c r="HA107" s="23"/>
      <c r="HB107" s="3"/>
      <c r="HC107" s="22"/>
      <c r="HD107" s="11"/>
      <c r="HE107" s="23"/>
      <c r="HF107" s="108"/>
      <c r="HG107" s="23"/>
      <c r="HH107" s="23"/>
      <c r="HI107" s="23"/>
      <c r="HJ107" s="23"/>
      <c r="HK107" s="23"/>
      <c r="HL107" s="23"/>
      <c r="HM107" s="3"/>
      <c r="HN107" s="22"/>
      <c r="HO107" s="11"/>
      <c r="HP107" s="23"/>
      <c r="HQ107" s="108"/>
      <c r="HR107" s="23"/>
      <c r="HS107" s="23"/>
      <c r="HT107" s="23"/>
      <c r="HU107" s="23"/>
      <c r="HV107" s="23"/>
      <c r="HW107" s="23"/>
      <c r="HX107" s="3"/>
      <c r="HY107" s="22"/>
      <c r="HZ107" s="11"/>
      <c r="IA107" s="23"/>
      <c r="IB107" s="108"/>
      <c r="IC107" s="23"/>
      <c r="ID107" s="23"/>
      <c r="IE107" s="23"/>
      <c r="IF107" s="23"/>
      <c r="IG107" s="23"/>
      <c r="IH107" s="23"/>
      <c r="II107" s="3"/>
      <c r="IJ107" s="22"/>
      <c r="IK107" s="11"/>
      <c r="IL107" s="23"/>
      <c r="IM107" s="108"/>
      <c r="IN107" s="23"/>
      <c r="IO107" s="23"/>
      <c r="IP107" s="23"/>
      <c r="IQ107" s="23"/>
      <c r="IR107" s="23"/>
      <c r="IS107" s="23"/>
      <c r="IT107" s="3"/>
      <c r="IU107" s="22"/>
      <c r="IV107" s="11"/>
      <c r="IW107" s="23"/>
    </row>
    <row r="108" spans="1:257" ht="24.75" customHeight="1" x14ac:dyDescent="0.25">
      <c r="A108" s="22"/>
      <c r="B108" s="11"/>
      <c r="C108" s="410"/>
      <c r="D108" s="407"/>
      <c r="E108" s="410"/>
      <c r="F108" s="410"/>
      <c r="G108" s="410"/>
      <c r="H108" s="410"/>
      <c r="I108" s="410"/>
      <c r="J108" s="410"/>
      <c r="K108" s="2471"/>
      <c r="M108" s="22"/>
      <c r="N108" s="11"/>
      <c r="O108" s="108"/>
      <c r="P108" s="108"/>
      <c r="Q108" s="108"/>
      <c r="R108" s="108"/>
      <c r="S108" s="108"/>
      <c r="T108" s="108"/>
      <c r="U108" s="108"/>
      <c r="V108" s="108"/>
      <c r="W108" s="3"/>
      <c r="X108" s="22"/>
      <c r="Y108" s="11"/>
      <c r="Z108" s="108"/>
      <c r="AA108" s="108"/>
      <c r="AB108" s="108"/>
      <c r="AC108" s="108"/>
      <c r="AD108" s="108"/>
      <c r="AE108" s="108"/>
      <c r="AF108" s="108"/>
      <c r="AG108" s="108"/>
      <c r="AH108" s="3"/>
      <c r="AI108" s="22"/>
      <c r="AJ108" s="11"/>
      <c r="AK108" s="108"/>
      <c r="AL108" s="108"/>
      <c r="AM108" s="108"/>
      <c r="AN108" s="108"/>
      <c r="AO108" s="108"/>
      <c r="AP108" s="108"/>
      <c r="AQ108" s="108"/>
      <c r="AR108" s="108"/>
      <c r="AS108" s="3"/>
      <c r="AT108" s="22"/>
      <c r="AU108" s="11"/>
      <c r="AV108" s="108"/>
      <c r="AW108" s="108"/>
      <c r="AX108" s="108"/>
      <c r="AY108" s="108"/>
      <c r="AZ108" s="108"/>
      <c r="BA108" s="108"/>
      <c r="BB108" s="108"/>
      <c r="BC108" s="108"/>
      <c r="BD108" s="3"/>
      <c r="BE108" s="22"/>
      <c r="BF108" s="11"/>
      <c r="BG108" s="108"/>
      <c r="BH108" s="108"/>
      <c r="BI108" s="108"/>
      <c r="BJ108" s="108"/>
      <c r="BK108" s="108"/>
      <c r="BL108" s="108"/>
      <c r="BM108" s="108"/>
      <c r="BN108" s="108"/>
      <c r="BO108" s="3"/>
      <c r="BP108" s="22"/>
      <c r="BQ108" s="11"/>
      <c r="BR108" s="108"/>
      <c r="BS108" s="108"/>
      <c r="BT108" s="108"/>
      <c r="BU108" s="108"/>
      <c r="BV108" s="108"/>
      <c r="BW108" s="108"/>
      <c r="BX108" s="108"/>
      <c r="BY108" s="108"/>
      <c r="BZ108" s="3"/>
      <c r="CA108" s="22"/>
      <c r="CB108" s="11"/>
      <c r="CC108" s="108"/>
      <c r="CD108" s="108"/>
      <c r="CE108" s="108"/>
      <c r="CF108" s="108"/>
      <c r="CG108" s="108"/>
      <c r="CH108" s="108"/>
      <c r="CI108" s="108"/>
      <c r="CJ108" s="108"/>
      <c r="CK108" s="3"/>
      <c r="CL108" s="22"/>
      <c r="CM108" s="11"/>
      <c r="CN108" s="108"/>
      <c r="CO108" s="108"/>
      <c r="CP108" s="108"/>
      <c r="CQ108" s="108"/>
      <c r="CR108" s="108"/>
      <c r="CS108" s="108"/>
      <c r="CT108" s="108"/>
      <c r="CU108" s="108"/>
      <c r="CV108" s="3"/>
      <c r="CW108" s="22"/>
      <c r="CX108" s="11"/>
      <c r="CY108" s="108"/>
      <c r="CZ108" s="108"/>
      <c r="DA108" s="108"/>
      <c r="DB108" s="108"/>
      <c r="DC108" s="108"/>
      <c r="DD108" s="108"/>
      <c r="DE108" s="108"/>
      <c r="DF108" s="108"/>
      <c r="DG108" s="3"/>
      <c r="DH108" s="22"/>
      <c r="DI108" s="11"/>
      <c r="DJ108" s="108"/>
      <c r="DK108" s="108"/>
      <c r="DL108" s="108"/>
      <c r="DM108" s="108"/>
      <c r="DN108" s="108"/>
      <c r="DO108" s="108"/>
      <c r="DP108" s="108"/>
      <c r="DQ108" s="108"/>
      <c r="DR108" s="3"/>
      <c r="DS108" s="22"/>
      <c r="DT108" s="11"/>
      <c r="DU108" s="108"/>
      <c r="DV108" s="108"/>
      <c r="DW108" s="108"/>
      <c r="DX108" s="108"/>
      <c r="DY108" s="108"/>
      <c r="DZ108" s="108"/>
      <c r="EA108" s="108"/>
      <c r="EB108" s="108"/>
      <c r="EC108" s="3"/>
      <c r="ED108" s="22"/>
      <c r="EE108" s="11"/>
      <c r="EF108" s="108"/>
      <c r="EG108" s="108"/>
      <c r="EH108" s="108"/>
      <c r="EI108" s="108"/>
      <c r="EJ108" s="108"/>
      <c r="EK108" s="108"/>
      <c r="EL108" s="108"/>
      <c r="EM108" s="108"/>
      <c r="EN108" s="3"/>
      <c r="EO108" s="22"/>
      <c r="EP108" s="11"/>
      <c r="EQ108" s="108"/>
      <c r="ER108" s="108"/>
      <c r="ES108" s="108"/>
      <c r="ET108" s="108"/>
      <c r="EU108" s="108"/>
      <c r="EV108" s="108"/>
      <c r="EW108" s="108"/>
      <c r="EX108" s="108"/>
      <c r="EY108" s="3"/>
      <c r="EZ108" s="22"/>
      <c r="FA108" s="11"/>
      <c r="FB108" s="108"/>
      <c r="FC108" s="108"/>
      <c r="FD108" s="108"/>
      <c r="FE108" s="108"/>
      <c r="FF108" s="108"/>
      <c r="FG108" s="108"/>
      <c r="FH108" s="108"/>
      <c r="FI108" s="108"/>
      <c r="FJ108" s="3"/>
      <c r="FK108" s="22"/>
      <c r="FL108" s="11"/>
      <c r="FM108" s="108"/>
      <c r="FN108" s="108"/>
      <c r="FO108" s="108"/>
      <c r="FP108" s="108"/>
      <c r="FQ108" s="108"/>
      <c r="FR108" s="108"/>
      <c r="FS108" s="108"/>
      <c r="FT108" s="108"/>
      <c r="FU108" s="3"/>
      <c r="FV108" s="22"/>
      <c r="FW108" s="11"/>
      <c r="FX108" s="108"/>
      <c r="FY108" s="108"/>
      <c r="FZ108" s="108"/>
      <c r="GA108" s="108"/>
      <c r="GB108" s="108"/>
      <c r="GC108" s="108"/>
      <c r="GD108" s="108"/>
      <c r="GE108" s="108"/>
      <c r="GF108" s="3"/>
      <c r="GG108" s="22"/>
      <c r="GH108" s="11"/>
      <c r="GI108" s="108"/>
      <c r="GJ108" s="108"/>
      <c r="GK108" s="108"/>
      <c r="GL108" s="108"/>
      <c r="GM108" s="108"/>
      <c r="GN108" s="108"/>
      <c r="GO108" s="108"/>
      <c r="GP108" s="108"/>
      <c r="GQ108" s="3"/>
      <c r="GR108" s="22"/>
      <c r="GS108" s="11"/>
      <c r="GT108" s="108"/>
      <c r="GU108" s="108"/>
      <c r="GV108" s="108"/>
      <c r="GW108" s="108"/>
      <c r="GX108" s="108"/>
      <c r="GY108" s="108"/>
      <c r="GZ108" s="108"/>
      <c r="HA108" s="108"/>
      <c r="HB108" s="3"/>
      <c r="HC108" s="22"/>
      <c r="HD108" s="11"/>
      <c r="HE108" s="108"/>
      <c r="HF108" s="108"/>
      <c r="HG108" s="108"/>
      <c r="HH108" s="108"/>
      <c r="HI108" s="108"/>
      <c r="HJ108" s="108"/>
      <c r="HK108" s="108"/>
      <c r="HL108" s="108"/>
      <c r="HM108" s="3"/>
      <c r="HN108" s="22"/>
      <c r="HO108" s="11"/>
      <c r="HP108" s="108"/>
      <c r="HQ108" s="108"/>
      <c r="HR108" s="108"/>
      <c r="HS108" s="108"/>
      <c r="HT108" s="108"/>
      <c r="HU108" s="108"/>
      <c r="HV108" s="108"/>
      <c r="HW108" s="108"/>
      <c r="HX108" s="3"/>
      <c r="HY108" s="22"/>
      <c r="HZ108" s="11"/>
      <c r="IA108" s="108"/>
      <c r="IB108" s="108"/>
      <c r="IC108" s="108"/>
      <c r="ID108" s="108"/>
      <c r="IE108" s="108"/>
      <c r="IF108" s="108"/>
      <c r="IG108" s="108"/>
      <c r="IH108" s="108"/>
      <c r="II108" s="3"/>
      <c r="IJ108" s="22"/>
      <c r="IK108" s="11"/>
      <c r="IL108" s="108"/>
      <c r="IM108" s="108"/>
      <c r="IN108" s="108"/>
      <c r="IO108" s="108"/>
      <c r="IP108" s="108"/>
      <c r="IQ108" s="108"/>
      <c r="IR108" s="108"/>
      <c r="IS108" s="108"/>
      <c r="IT108" s="3"/>
      <c r="IU108" s="22"/>
      <c r="IV108" s="11"/>
      <c r="IW108" s="108"/>
    </row>
    <row r="109" spans="1:257" ht="22.5" customHeight="1" x14ac:dyDescent="0.25">
      <c r="A109" s="22"/>
      <c r="B109" s="11"/>
      <c r="C109" s="410"/>
      <c r="D109" s="407"/>
      <c r="E109" s="410"/>
      <c r="F109" s="410"/>
      <c r="G109" s="410"/>
      <c r="H109" s="410"/>
      <c r="I109" s="410"/>
      <c r="J109" s="410"/>
      <c r="K109" s="2471"/>
      <c r="M109" s="22"/>
      <c r="N109" s="11"/>
      <c r="O109" s="23"/>
      <c r="P109" s="108"/>
      <c r="Q109" s="23"/>
      <c r="R109" s="23"/>
      <c r="S109" s="23"/>
      <c r="T109" s="23"/>
      <c r="U109" s="23"/>
      <c r="V109" s="23"/>
      <c r="W109" s="3"/>
      <c r="X109" s="22"/>
      <c r="Y109" s="11"/>
      <c r="Z109" s="23"/>
      <c r="AA109" s="108"/>
      <c r="AB109" s="23"/>
      <c r="AC109" s="23"/>
      <c r="AD109" s="23"/>
      <c r="AE109" s="23"/>
      <c r="AF109" s="23"/>
      <c r="AG109" s="23"/>
      <c r="AH109" s="3"/>
      <c r="AI109" s="22"/>
      <c r="AJ109" s="11"/>
      <c r="AK109" s="23"/>
      <c r="AL109" s="108"/>
      <c r="AM109" s="23"/>
      <c r="AN109" s="23"/>
      <c r="AO109" s="23"/>
      <c r="AP109" s="23"/>
      <c r="AQ109" s="23"/>
      <c r="AR109" s="23"/>
      <c r="AS109" s="3"/>
      <c r="AT109" s="22"/>
      <c r="AU109" s="11"/>
      <c r="AV109" s="23"/>
      <c r="AW109" s="108"/>
      <c r="AX109" s="23"/>
      <c r="AY109" s="23"/>
      <c r="AZ109" s="23"/>
      <c r="BA109" s="23"/>
      <c r="BB109" s="23"/>
      <c r="BC109" s="23"/>
      <c r="BD109" s="3"/>
      <c r="BE109" s="22"/>
      <c r="BF109" s="11"/>
      <c r="BG109" s="23"/>
      <c r="BH109" s="108"/>
      <c r="BI109" s="23"/>
      <c r="BJ109" s="23"/>
      <c r="BK109" s="23"/>
      <c r="BL109" s="23"/>
      <c r="BM109" s="23"/>
      <c r="BN109" s="23"/>
      <c r="BO109" s="3"/>
      <c r="BP109" s="22"/>
      <c r="BQ109" s="11"/>
      <c r="BR109" s="23"/>
      <c r="BS109" s="108"/>
      <c r="BT109" s="23"/>
      <c r="BU109" s="23"/>
      <c r="BV109" s="23"/>
      <c r="BW109" s="23"/>
      <c r="BX109" s="23"/>
      <c r="BY109" s="23"/>
      <c r="BZ109" s="3"/>
      <c r="CA109" s="22"/>
      <c r="CB109" s="11"/>
      <c r="CC109" s="23"/>
      <c r="CD109" s="108"/>
      <c r="CE109" s="23"/>
      <c r="CF109" s="23"/>
      <c r="CG109" s="23"/>
      <c r="CH109" s="23"/>
      <c r="CI109" s="23"/>
      <c r="CJ109" s="23"/>
      <c r="CK109" s="3"/>
      <c r="CL109" s="22"/>
      <c r="CM109" s="11"/>
      <c r="CN109" s="23"/>
      <c r="CO109" s="108"/>
      <c r="CP109" s="23"/>
      <c r="CQ109" s="23"/>
      <c r="CR109" s="23"/>
      <c r="CS109" s="23"/>
      <c r="CT109" s="23"/>
      <c r="CU109" s="23"/>
      <c r="CV109" s="3"/>
      <c r="CW109" s="22"/>
      <c r="CX109" s="11"/>
      <c r="CY109" s="23"/>
      <c r="CZ109" s="108"/>
      <c r="DA109" s="23"/>
      <c r="DB109" s="23"/>
      <c r="DC109" s="23"/>
      <c r="DD109" s="23"/>
      <c r="DE109" s="23"/>
      <c r="DF109" s="23"/>
      <c r="DG109" s="3"/>
      <c r="DH109" s="22"/>
      <c r="DI109" s="11"/>
      <c r="DJ109" s="23"/>
      <c r="DK109" s="108"/>
      <c r="DL109" s="23"/>
      <c r="DM109" s="23"/>
      <c r="DN109" s="23"/>
      <c r="DO109" s="23"/>
      <c r="DP109" s="23"/>
      <c r="DQ109" s="23"/>
      <c r="DR109" s="3"/>
      <c r="DS109" s="22"/>
      <c r="DT109" s="11"/>
      <c r="DU109" s="23"/>
      <c r="DV109" s="108"/>
      <c r="DW109" s="23"/>
      <c r="DX109" s="23"/>
      <c r="DY109" s="23"/>
      <c r="DZ109" s="23"/>
      <c r="EA109" s="23"/>
      <c r="EB109" s="23"/>
      <c r="EC109" s="3"/>
      <c r="ED109" s="22"/>
      <c r="EE109" s="11"/>
      <c r="EF109" s="23"/>
      <c r="EG109" s="108"/>
      <c r="EH109" s="23"/>
      <c r="EI109" s="23"/>
      <c r="EJ109" s="23"/>
      <c r="EK109" s="23"/>
      <c r="EL109" s="23"/>
      <c r="EM109" s="23"/>
      <c r="EN109" s="3"/>
      <c r="EO109" s="22"/>
      <c r="EP109" s="11"/>
      <c r="EQ109" s="23"/>
      <c r="ER109" s="108"/>
      <c r="ES109" s="23"/>
      <c r="ET109" s="23"/>
      <c r="EU109" s="23"/>
      <c r="EV109" s="23"/>
      <c r="EW109" s="23"/>
      <c r="EX109" s="23"/>
      <c r="EY109" s="3"/>
      <c r="EZ109" s="22"/>
      <c r="FA109" s="11"/>
      <c r="FB109" s="23"/>
      <c r="FC109" s="108"/>
      <c r="FD109" s="23"/>
      <c r="FE109" s="23"/>
      <c r="FF109" s="23"/>
      <c r="FG109" s="23"/>
      <c r="FH109" s="23"/>
      <c r="FI109" s="23"/>
      <c r="FJ109" s="3"/>
      <c r="FK109" s="22"/>
      <c r="FL109" s="11"/>
      <c r="FM109" s="23"/>
      <c r="FN109" s="108"/>
      <c r="FO109" s="23"/>
      <c r="FP109" s="23"/>
      <c r="FQ109" s="23"/>
      <c r="FR109" s="23"/>
      <c r="FS109" s="23"/>
      <c r="FT109" s="23"/>
      <c r="FU109" s="3"/>
      <c r="FV109" s="22"/>
      <c r="FW109" s="11"/>
      <c r="FX109" s="23"/>
      <c r="FY109" s="108"/>
      <c r="FZ109" s="23"/>
      <c r="GA109" s="23"/>
      <c r="GB109" s="23"/>
      <c r="GC109" s="23"/>
      <c r="GD109" s="23"/>
      <c r="GE109" s="23"/>
      <c r="GF109" s="3"/>
      <c r="GG109" s="22"/>
      <c r="GH109" s="11"/>
      <c r="GI109" s="23"/>
      <c r="GJ109" s="108"/>
      <c r="GK109" s="23"/>
      <c r="GL109" s="23"/>
      <c r="GM109" s="23"/>
      <c r="GN109" s="23"/>
      <c r="GO109" s="23"/>
      <c r="GP109" s="23"/>
      <c r="GQ109" s="3"/>
      <c r="GR109" s="22"/>
      <c r="GS109" s="11"/>
      <c r="GT109" s="23"/>
      <c r="GU109" s="108"/>
      <c r="GV109" s="23"/>
      <c r="GW109" s="23"/>
      <c r="GX109" s="23"/>
      <c r="GY109" s="23"/>
      <c r="GZ109" s="23"/>
      <c r="HA109" s="23"/>
      <c r="HB109" s="3"/>
      <c r="HC109" s="22"/>
      <c r="HD109" s="11"/>
      <c r="HE109" s="23"/>
      <c r="HF109" s="108"/>
      <c r="HG109" s="23"/>
      <c r="HH109" s="23"/>
      <c r="HI109" s="23"/>
      <c r="HJ109" s="23"/>
      <c r="HK109" s="23"/>
      <c r="HL109" s="23"/>
      <c r="HM109" s="3"/>
      <c r="HN109" s="22"/>
      <c r="HO109" s="11"/>
      <c r="HP109" s="23"/>
      <c r="HQ109" s="108"/>
      <c r="HR109" s="23"/>
      <c r="HS109" s="23"/>
      <c r="HT109" s="23"/>
      <c r="HU109" s="23"/>
      <c r="HV109" s="23"/>
      <c r="HW109" s="23"/>
      <c r="HX109" s="3"/>
      <c r="HY109" s="22"/>
      <c r="HZ109" s="11"/>
      <c r="IA109" s="23"/>
      <c r="IB109" s="108"/>
      <c r="IC109" s="23"/>
      <c r="ID109" s="23"/>
      <c r="IE109" s="23"/>
      <c r="IF109" s="23"/>
      <c r="IG109" s="23"/>
      <c r="IH109" s="23"/>
      <c r="II109" s="3"/>
      <c r="IJ109" s="22"/>
      <c r="IK109" s="11"/>
      <c r="IL109" s="23"/>
      <c r="IM109" s="108"/>
      <c r="IN109" s="23"/>
      <c r="IO109" s="23"/>
      <c r="IP109" s="23"/>
      <c r="IQ109" s="23"/>
      <c r="IR109" s="23"/>
      <c r="IS109" s="23"/>
      <c r="IT109" s="3"/>
      <c r="IU109" s="22"/>
      <c r="IV109" s="11"/>
      <c r="IW109" s="23"/>
    </row>
    <row r="110" spans="1:257" ht="22.5" customHeight="1" x14ac:dyDescent="0.25">
      <c r="A110" s="22"/>
      <c r="B110" s="11"/>
      <c r="C110" s="410"/>
      <c r="D110" s="407"/>
      <c r="E110" s="410"/>
      <c r="F110" s="410"/>
      <c r="G110" s="410"/>
      <c r="H110" s="410"/>
      <c r="I110" s="410"/>
      <c r="J110" s="410"/>
      <c r="K110" s="2471"/>
      <c r="M110" s="22"/>
      <c r="N110" s="11"/>
      <c r="O110" s="23"/>
      <c r="P110" s="108"/>
      <c r="Q110" s="23"/>
      <c r="R110" s="23"/>
      <c r="S110" s="23"/>
      <c r="T110" s="23"/>
      <c r="U110" s="23"/>
      <c r="V110" s="23"/>
      <c r="W110" s="3"/>
      <c r="X110" s="22"/>
      <c r="Y110" s="11"/>
      <c r="Z110" s="23"/>
      <c r="AA110" s="108"/>
      <c r="AB110" s="23"/>
      <c r="AC110" s="23"/>
      <c r="AD110" s="23"/>
      <c r="AE110" s="23"/>
      <c r="AF110" s="23"/>
      <c r="AG110" s="23"/>
      <c r="AH110" s="3"/>
      <c r="AI110" s="22"/>
      <c r="AJ110" s="11"/>
      <c r="AK110" s="23"/>
      <c r="AL110" s="108"/>
      <c r="AM110" s="23"/>
      <c r="AN110" s="23"/>
      <c r="AO110" s="23"/>
      <c r="AP110" s="23"/>
      <c r="AQ110" s="23"/>
      <c r="AR110" s="23"/>
      <c r="AS110" s="3"/>
      <c r="AT110" s="22"/>
      <c r="AU110" s="11"/>
      <c r="AV110" s="23"/>
      <c r="AW110" s="108"/>
      <c r="AX110" s="23"/>
      <c r="AY110" s="23"/>
      <c r="AZ110" s="23"/>
      <c r="BA110" s="23"/>
      <c r="BB110" s="23"/>
      <c r="BC110" s="23"/>
      <c r="BD110" s="3"/>
      <c r="BE110" s="22"/>
      <c r="BF110" s="11"/>
      <c r="BG110" s="23"/>
      <c r="BH110" s="108"/>
      <c r="BI110" s="23"/>
      <c r="BJ110" s="23"/>
      <c r="BK110" s="23"/>
      <c r="BL110" s="23"/>
      <c r="BM110" s="23"/>
      <c r="BN110" s="23"/>
      <c r="BO110" s="3"/>
      <c r="BP110" s="22"/>
      <c r="BQ110" s="11"/>
      <c r="BR110" s="23"/>
      <c r="BS110" s="108"/>
      <c r="BT110" s="23"/>
      <c r="BU110" s="23"/>
      <c r="BV110" s="23"/>
      <c r="BW110" s="23"/>
      <c r="BX110" s="23"/>
      <c r="BY110" s="23"/>
      <c r="BZ110" s="3"/>
      <c r="CA110" s="22"/>
      <c r="CB110" s="11"/>
      <c r="CC110" s="23"/>
      <c r="CD110" s="108"/>
      <c r="CE110" s="23"/>
      <c r="CF110" s="23"/>
      <c r="CG110" s="23"/>
      <c r="CH110" s="23"/>
      <c r="CI110" s="23"/>
      <c r="CJ110" s="23"/>
      <c r="CK110" s="3"/>
      <c r="CL110" s="22"/>
      <c r="CM110" s="11"/>
      <c r="CN110" s="23"/>
      <c r="CO110" s="108"/>
      <c r="CP110" s="23"/>
      <c r="CQ110" s="23"/>
      <c r="CR110" s="23"/>
      <c r="CS110" s="23"/>
      <c r="CT110" s="23"/>
      <c r="CU110" s="23"/>
      <c r="CV110" s="3"/>
      <c r="CW110" s="22"/>
      <c r="CX110" s="11"/>
      <c r="CY110" s="23"/>
      <c r="CZ110" s="108"/>
      <c r="DA110" s="23"/>
      <c r="DB110" s="23"/>
      <c r="DC110" s="23"/>
      <c r="DD110" s="23"/>
      <c r="DE110" s="23"/>
      <c r="DF110" s="23"/>
      <c r="DG110" s="3"/>
      <c r="DH110" s="22"/>
      <c r="DI110" s="11"/>
      <c r="DJ110" s="23"/>
      <c r="DK110" s="108"/>
      <c r="DL110" s="23"/>
      <c r="DM110" s="23"/>
      <c r="DN110" s="23"/>
      <c r="DO110" s="23"/>
      <c r="DP110" s="23"/>
      <c r="DQ110" s="23"/>
      <c r="DR110" s="3"/>
      <c r="DS110" s="22"/>
      <c r="DT110" s="11"/>
      <c r="DU110" s="23"/>
      <c r="DV110" s="108"/>
      <c r="DW110" s="23"/>
      <c r="DX110" s="23"/>
      <c r="DY110" s="23"/>
      <c r="DZ110" s="23"/>
      <c r="EA110" s="23"/>
      <c r="EB110" s="23"/>
      <c r="EC110" s="3"/>
      <c r="ED110" s="22"/>
      <c r="EE110" s="11"/>
      <c r="EF110" s="23"/>
      <c r="EG110" s="108"/>
      <c r="EH110" s="23"/>
      <c r="EI110" s="23"/>
      <c r="EJ110" s="23"/>
      <c r="EK110" s="23"/>
      <c r="EL110" s="23"/>
      <c r="EM110" s="23"/>
      <c r="EN110" s="3"/>
      <c r="EO110" s="22"/>
      <c r="EP110" s="11"/>
      <c r="EQ110" s="23"/>
      <c r="ER110" s="108"/>
      <c r="ES110" s="23"/>
      <c r="ET110" s="23"/>
      <c r="EU110" s="23"/>
      <c r="EV110" s="23"/>
      <c r="EW110" s="23"/>
      <c r="EX110" s="23"/>
      <c r="EY110" s="3"/>
      <c r="EZ110" s="22"/>
      <c r="FA110" s="11"/>
      <c r="FB110" s="23"/>
      <c r="FC110" s="108"/>
      <c r="FD110" s="23"/>
      <c r="FE110" s="23"/>
      <c r="FF110" s="23"/>
      <c r="FG110" s="23"/>
      <c r="FH110" s="23"/>
      <c r="FI110" s="23"/>
      <c r="FJ110" s="3"/>
      <c r="FK110" s="22"/>
      <c r="FL110" s="11"/>
      <c r="FM110" s="23"/>
      <c r="FN110" s="108"/>
      <c r="FO110" s="23"/>
      <c r="FP110" s="23"/>
      <c r="FQ110" s="23"/>
      <c r="FR110" s="23"/>
      <c r="FS110" s="23"/>
      <c r="FT110" s="23"/>
      <c r="FU110" s="3"/>
      <c r="FV110" s="22"/>
      <c r="FW110" s="11"/>
      <c r="FX110" s="23"/>
      <c r="FY110" s="108"/>
      <c r="FZ110" s="23"/>
      <c r="GA110" s="23"/>
      <c r="GB110" s="23"/>
      <c r="GC110" s="23"/>
      <c r="GD110" s="23"/>
      <c r="GE110" s="23"/>
      <c r="GF110" s="3"/>
      <c r="GG110" s="22"/>
      <c r="GH110" s="11"/>
      <c r="GI110" s="23"/>
      <c r="GJ110" s="108"/>
      <c r="GK110" s="23"/>
      <c r="GL110" s="23"/>
      <c r="GM110" s="23"/>
      <c r="GN110" s="23"/>
      <c r="GO110" s="23"/>
      <c r="GP110" s="23"/>
      <c r="GQ110" s="3"/>
      <c r="GR110" s="22"/>
      <c r="GS110" s="11"/>
      <c r="GT110" s="23"/>
      <c r="GU110" s="108"/>
      <c r="GV110" s="23"/>
      <c r="GW110" s="23"/>
      <c r="GX110" s="23"/>
      <c r="GY110" s="23"/>
      <c r="GZ110" s="23"/>
      <c r="HA110" s="23"/>
      <c r="HB110" s="3"/>
      <c r="HC110" s="22"/>
      <c r="HD110" s="11"/>
      <c r="HE110" s="23"/>
      <c r="HF110" s="108"/>
      <c r="HG110" s="23"/>
      <c r="HH110" s="23"/>
      <c r="HI110" s="23"/>
      <c r="HJ110" s="23"/>
      <c r="HK110" s="23"/>
      <c r="HL110" s="23"/>
      <c r="HM110" s="3"/>
      <c r="HN110" s="22"/>
      <c r="HO110" s="11"/>
      <c r="HP110" s="23"/>
      <c r="HQ110" s="108"/>
      <c r="HR110" s="23"/>
      <c r="HS110" s="23"/>
      <c r="HT110" s="23"/>
      <c r="HU110" s="23"/>
      <c r="HV110" s="23"/>
      <c r="HW110" s="23"/>
      <c r="HX110" s="3"/>
      <c r="HY110" s="22"/>
      <c r="HZ110" s="11"/>
      <c r="IA110" s="23"/>
      <c r="IB110" s="108"/>
      <c r="IC110" s="23"/>
      <c r="ID110" s="23"/>
      <c r="IE110" s="23"/>
      <c r="IF110" s="23"/>
      <c r="IG110" s="23"/>
      <c r="IH110" s="23"/>
      <c r="II110" s="3"/>
      <c r="IJ110" s="22"/>
      <c r="IK110" s="11"/>
      <c r="IL110" s="23"/>
      <c r="IM110" s="108"/>
      <c r="IN110" s="23"/>
      <c r="IO110" s="23"/>
      <c r="IP110" s="23"/>
      <c r="IQ110" s="23"/>
      <c r="IR110" s="23"/>
      <c r="IS110" s="23"/>
      <c r="IT110" s="3"/>
      <c r="IU110" s="22"/>
      <c r="IV110" s="11"/>
      <c r="IW110" s="23"/>
    </row>
    <row r="111" spans="1:257" ht="22.5" customHeight="1" x14ac:dyDescent="0.25">
      <c r="A111" s="22"/>
      <c r="B111" s="11"/>
      <c r="C111" s="410"/>
      <c r="D111" s="407"/>
      <c r="E111" s="410"/>
      <c r="F111" s="410"/>
      <c r="G111" s="410"/>
      <c r="H111" s="410"/>
      <c r="I111" s="410"/>
      <c r="J111" s="410"/>
      <c r="K111" s="2471"/>
      <c r="M111" s="22"/>
      <c r="N111" s="11"/>
      <c r="O111" s="23"/>
      <c r="P111" s="108"/>
      <c r="Q111" s="23"/>
      <c r="R111" s="23"/>
      <c r="S111" s="23"/>
      <c r="T111" s="23"/>
      <c r="U111" s="23"/>
      <c r="V111" s="23"/>
      <c r="W111" s="3"/>
      <c r="X111" s="22"/>
      <c r="Y111" s="11"/>
      <c r="Z111" s="23"/>
      <c r="AA111" s="108"/>
      <c r="AB111" s="23"/>
      <c r="AC111" s="23"/>
      <c r="AD111" s="23"/>
      <c r="AE111" s="23"/>
      <c r="AF111" s="23"/>
      <c r="AG111" s="23"/>
      <c r="AH111" s="3"/>
      <c r="AI111" s="22"/>
      <c r="AJ111" s="11"/>
      <c r="AK111" s="23"/>
      <c r="AL111" s="108"/>
      <c r="AM111" s="23"/>
      <c r="AN111" s="23"/>
      <c r="AO111" s="23"/>
      <c r="AP111" s="23"/>
      <c r="AQ111" s="23"/>
      <c r="AR111" s="23"/>
      <c r="AS111" s="3"/>
      <c r="AT111" s="22"/>
      <c r="AU111" s="11"/>
      <c r="AV111" s="23"/>
      <c r="AW111" s="108"/>
      <c r="AX111" s="23"/>
      <c r="AY111" s="23"/>
      <c r="AZ111" s="23"/>
      <c r="BA111" s="23"/>
      <c r="BB111" s="23"/>
      <c r="BC111" s="23"/>
      <c r="BD111" s="3"/>
      <c r="BE111" s="22"/>
      <c r="BF111" s="11"/>
      <c r="BG111" s="23"/>
      <c r="BH111" s="108"/>
      <c r="BI111" s="23"/>
      <c r="BJ111" s="23"/>
      <c r="BK111" s="23"/>
      <c r="BL111" s="23"/>
      <c r="BM111" s="23"/>
      <c r="BN111" s="23"/>
      <c r="BO111" s="3"/>
      <c r="BP111" s="22"/>
      <c r="BQ111" s="11"/>
      <c r="BR111" s="23"/>
      <c r="BS111" s="108"/>
      <c r="BT111" s="23"/>
      <c r="BU111" s="23"/>
      <c r="BV111" s="23"/>
      <c r="BW111" s="23"/>
      <c r="BX111" s="23"/>
      <c r="BY111" s="23"/>
      <c r="BZ111" s="3"/>
      <c r="CA111" s="22"/>
      <c r="CB111" s="11"/>
      <c r="CC111" s="23"/>
      <c r="CD111" s="108"/>
      <c r="CE111" s="23"/>
      <c r="CF111" s="23"/>
      <c r="CG111" s="23"/>
      <c r="CH111" s="23"/>
      <c r="CI111" s="23"/>
      <c r="CJ111" s="23"/>
      <c r="CK111" s="3"/>
      <c r="CL111" s="22"/>
      <c r="CM111" s="11"/>
      <c r="CN111" s="23"/>
      <c r="CO111" s="108"/>
      <c r="CP111" s="23"/>
      <c r="CQ111" s="23"/>
      <c r="CR111" s="23"/>
      <c r="CS111" s="23"/>
      <c r="CT111" s="23"/>
      <c r="CU111" s="23"/>
      <c r="CV111" s="3"/>
      <c r="CW111" s="22"/>
      <c r="CX111" s="11"/>
      <c r="CY111" s="23"/>
      <c r="CZ111" s="108"/>
      <c r="DA111" s="23"/>
      <c r="DB111" s="23"/>
      <c r="DC111" s="23"/>
      <c r="DD111" s="23"/>
      <c r="DE111" s="23"/>
      <c r="DF111" s="23"/>
      <c r="DG111" s="3"/>
      <c r="DH111" s="22"/>
      <c r="DI111" s="11"/>
      <c r="DJ111" s="23"/>
      <c r="DK111" s="108"/>
      <c r="DL111" s="23"/>
      <c r="DM111" s="23"/>
      <c r="DN111" s="23"/>
      <c r="DO111" s="23"/>
      <c r="DP111" s="23"/>
      <c r="DQ111" s="23"/>
      <c r="DR111" s="3"/>
      <c r="DS111" s="22"/>
      <c r="DT111" s="11"/>
      <c r="DU111" s="23"/>
      <c r="DV111" s="108"/>
      <c r="DW111" s="23"/>
      <c r="DX111" s="23"/>
      <c r="DY111" s="23"/>
      <c r="DZ111" s="23"/>
      <c r="EA111" s="23"/>
      <c r="EB111" s="23"/>
      <c r="EC111" s="3"/>
      <c r="ED111" s="22"/>
      <c r="EE111" s="11"/>
      <c r="EF111" s="23"/>
      <c r="EG111" s="108"/>
      <c r="EH111" s="23"/>
      <c r="EI111" s="23"/>
      <c r="EJ111" s="23"/>
      <c r="EK111" s="23"/>
      <c r="EL111" s="23"/>
      <c r="EM111" s="23"/>
      <c r="EN111" s="3"/>
      <c r="EO111" s="22"/>
      <c r="EP111" s="11"/>
      <c r="EQ111" s="23"/>
      <c r="ER111" s="108"/>
      <c r="ES111" s="23"/>
      <c r="ET111" s="23"/>
      <c r="EU111" s="23"/>
      <c r="EV111" s="23"/>
      <c r="EW111" s="23"/>
      <c r="EX111" s="23"/>
      <c r="EY111" s="3"/>
      <c r="EZ111" s="22"/>
      <c r="FA111" s="11"/>
      <c r="FB111" s="23"/>
      <c r="FC111" s="108"/>
      <c r="FD111" s="23"/>
      <c r="FE111" s="23"/>
      <c r="FF111" s="23"/>
      <c r="FG111" s="23"/>
      <c r="FH111" s="23"/>
      <c r="FI111" s="23"/>
      <c r="FJ111" s="3"/>
      <c r="FK111" s="22"/>
      <c r="FL111" s="11"/>
      <c r="FM111" s="23"/>
      <c r="FN111" s="108"/>
      <c r="FO111" s="23"/>
      <c r="FP111" s="23"/>
      <c r="FQ111" s="23"/>
      <c r="FR111" s="23"/>
      <c r="FS111" s="23"/>
      <c r="FT111" s="23"/>
      <c r="FU111" s="3"/>
      <c r="FV111" s="22"/>
      <c r="FW111" s="11"/>
      <c r="FX111" s="23"/>
      <c r="FY111" s="108"/>
      <c r="FZ111" s="23"/>
      <c r="GA111" s="23"/>
      <c r="GB111" s="23"/>
      <c r="GC111" s="23"/>
      <c r="GD111" s="23"/>
      <c r="GE111" s="23"/>
      <c r="GF111" s="3"/>
      <c r="GG111" s="22"/>
      <c r="GH111" s="11"/>
      <c r="GI111" s="23"/>
      <c r="GJ111" s="108"/>
      <c r="GK111" s="23"/>
      <c r="GL111" s="23"/>
      <c r="GM111" s="23"/>
      <c r="GN111" s="23"/>
      <c r="GO111" s="23"/>
      <c r="GP111" s="23"/>
      <c r="GQ111" s="3"/>
      <c r="GR111" s="22"/>
      <c r="GS111" s="11"/>
      <c r="GT111" s="23"/>
      <c r="GU111" s="108"/>
      <c r="GV111" s="23"/>
      <c r="GW111" s="23"/>
      <c r="GX111" s="23"/>
      <c r="GY111" s="23"/>
      <c r="GZ111" s="23"/>
      <c r="HA111" s="23"/>
      <c r="HB111" s="3"/>
      <c r="HC111" s="22"/>
      <c r="HD111" s="11"/>
      <c r="HE111" s="23"/>
      <c r="HF111" s="108"/>
      <c r="HG111" s="23"/>
      <c r="HH111" s="23"/>
      <c r="HI111" s="23"/>
      <c r="HJ111" s="23"/>
      <c r="HK111" s="23"/>
      <c r="HL111" s="23"/>
      <c r="HM111" s="3"/>
      <c r="HN111" s="22"/>
      <c r="HO111" s="11"/>
      <c r="HP111" s="23"/>
      <c r="HQ111" s="108"/>
      <c r="HR111" s="23"/>
      <c r="HS111" s="23"/>
      <c r="HT111" s="23"/>
      <c r="HU111" s="23"/>
      <c r="HV111" s="23"/>
      <c r="HW111" s="23"/>
      <c r="HX111" s="3"/>
      <c r="HY111" s="22"/>
      <c r="HZ111" s="11"/>
      <c r="IA111" s="23"/>
      <c r="IB111" s="108"/>
      <c r="IC111" s="23"/>
      <c r="ID111" s="23"/>
      <c r="IE111" s="23"/>
      <c r="IF111" s="23"/>
      <c r="IG111" s="23"/>
      <c r="IH111" s="23"/>
      <c r="II111" s="3"/>
      <c r="IJ111" s="22"/>
      <c r="IK111" s="11"/>
      <c r="IL111" s="23"/>
      <c r="IM111" s="108"/>
      <c r="IN111" s="23"/>
      <c r="IO111" s="23"/>
      <c r="IP111" s="23"/>
      <c r="IQ111" s="23"/>
      <c r="IR111" s="23"/>
      <c r="IS111" s="23"/>
      <c r="IT111" s="3"/>
      <c r="IU111" s="22"/>
      <c r="IV111" s="11"/>
      <c r="IW111" s="23"/>
    </row>
    <row r="112" spans="1:257" ht="22.5" customHeight="1" x14ac:dyDescent="0.25">
      <c r="A112" s="22"/>
      <c r="B112" s="11"/>
      <c r="C112" s="407"/>
      <c r="D112" s="407"/>
      <c r="E112" s="407"/>
      <c r="F112" s="407"/>
      <c r="G112" s="407"/>
      <c r="H112" s="407"/>
      <c r="I112" s="407"/>
      <c r="J112" s="407"/>
      <c r="K112" s="2464"/>
      <c r="M112" s="22"/>
      <c r="N112" s="11"/>
      <c r="O112" s="23"/>
      <c r="P112" s="108"/>
      <c r="Q112" s="23"/>
      <c r="R112" s="23"/>
      <c r="S112" s="23"/>
      <c r="T112" s="23"/>
      <c r="U112" s="23"/>
      <c r="V112" s="23"/>
      <c r="W112" s="3"/>
      <c r="X112" s="22"/>
      <c r="Y112" s="11"/>
      <c r="Z112" s="23"/>
      <c r="AA112" s="108"/>
      <c r="AB112" s="23"/>
      <c r="AC112" s="23"/>
      <c r="AD112" s="23"/>
      <c r="AE112" s="23"/>
      <c r="AF112" s="23"/>
      <c r="AG112" s="23"/>
      <c r="AH112" s="3"/>
      <c r="AI112" s="22"/>
      <c r="AJ112" s="11"/>
      <c r="AK112" s="23"/>
      <c r="AL112" s="108"/>
      <c r="AM112" s="23"/>
      <c r="AN112" s="23"/>
      <c r="AO112" s="23"/>
      <c r="AP112" s="23"/>
      <c r="AQ112" s="23"/>
      <c r="AR112" s="23"/>
      <c r="AS112" s="3"/>
      <c r="AT112" s="22"/>
      <c r="AU112" s="11"/>
      <c r="AV112" s="23"/>
      <c r="AW112" s="108"/>
      <c r="AX112" s="23"/>
      <c r="AY112" s="23"/>
      <c r="AZ112" s="23"/>
      <c r="BA112" s="23"/>
      <c r="BB112" s="23"/>
      <c r="BC112" s="23"/>
      <c r="BD112" s="3"/>
      <c r="BE112" s="22"/>
      <c r="BF112" s="11"/>
      <c r="BG112" s="23"/>
      <c r="BH112" s="108"/>
      <c r="BI112" s="23"/>
      <c r="BJ112" s="23"/>
      <c r="BK112" s="23"/>
      <c r="BL112" s="23"/>
      <c r="BM112" s="23"/>
      <c r="BN112" s="23"/>
      <c r="BO112" s="3"/>
      <c r="BP112" s="22"/>
      <c r="BQ112" s="11"/>
      <c r="BR112" s="23"/>
      <c r="BS112" s="108"/>
      <c r="BT112" s="23"/>
      <c r="BU112" s="23"/>
      <c r="BV112" s="23"/>
      <c r="BW112" s="23"/>
      <c r="BX112" s="23"/>
      <c r="BY112" s="23"/>
      <c r="BZ112" s="3"/>
      <c r="CA112" s="22"/>
      <c r="CB112" s="11"/>
      <c r="CC112" s="23"/>
      <c r="CD112" s="108"/>
      <c r="CE112" s="23"/>
      <c r="CF112" s="23"/>
      <c r="CG112" s="23"/>
      <c r="CH112" s="23"/>
      <c r="CI112" s="23"/>
      <c r="CJ112" s="23"/>
      <c r="CK112" s="3"/>
      <c r="CL112" s="22"/>
      <c r="CM112" s="11"/>
      <c r="CN112" s="23"/>
      <c r="CO112" s="108"/>
      <c r="CP112" s="23"/>
      <c r="CQ112" s="23"/>
      <c r="CR112" s="23"/>
      <c r="CS112" s="23"/>
      <c r="CT112" s="23"/>
      <c r="CU112" s="23"/>
      <c r="CV112" s="3"/>
      <c r="CW112" s="22"/>
      <c r="CX112" s="11"/>
      <c r="CY112" s="23"/>
      <c r="CZ112" s="108"/>
      <c r="DA112" s="23"/>
      <c r="DB112" s="23"/>
      <c r="DC112" s="23"/>
      <c r="DD112" s="23"/>
      <c r="DE112" s="23"/>
      <c r="DF112" s="23"/>
      <c r="DG112" s="3"/>
      <c r="DH112" s="22"/>
      <c r="DI112" s="11"/>
      <c r="DJ112" s="23"/>
      <c r="DK112" s="108"/>
      <c r="DL112" s="23"/>
      <c r="DM112" s="23"/>
      <c r="DN112" s="23"/>
      <c r="DO112" s="23"/>
      <c r="DP112" s="23"/>
      <c r="DQ112" s="23"/>
      <c r="DR112" s="3"/>
      <c r="DS112" s="22"/>
      <c r="DT112" s="11"/>
      <c r="DU112" s="23"/>
      <c r="DV112" s="108"/>
      <c r="DW112" s="23"/>
      <c r="DX112" s="23"/>
      <c r="DY112" s="23"/>
      <c r="DZ112" s="23"/>
      <c r="EA112" s="23"/>
      <c r="EB112" s="23"/>
      <c r="EC112" s="3"/>
      <c r="ED112" s="22"/>
      <c r="EE112" s="11"/>
      <c r="EF112" s="23"/>
      <c r="EG112" s="108"/>
      <c r="EH112" s="23"/>
      <c r="EI112" s="23"/>
      <c r="EJ112" s="23"/>
      <c r="EK112" s="23"/>
      <c r="EL112" s="23"/>
      <c r="EM112" s="23"/>
      <c r="EN112" s="3"/>
      <c r="EO112" s="22"/>
      <c r="EP112" s="11"/>
      <c r="EQ112" s="23"/>
      <c r="ER112" s="108"/>
      <c r="ES112" s="23"/>
      <c r="ET112" s="23"/>
      <c r="EU112" s="23"/>
      <c r="EV112" s="23"/>
      <c r="EW112" s="23"/>
      <c r="EX112" s="23"/>
      <c r="EY112" s="3"/>
      <c r="EZ112" s="22"/>
      <c r="FA112" s="11"/>
      <c r="FB112" s="23"/>
      <c r="FC112" s="108"/>
      <c r="FD112" s="23"/>
      <c r="FE112" s="23"/>
      <c r="FF112" s="23"/>
      <c r="FG112" s="23"/>
      <c r="FH112" s="23"/>
      <c r="FI112" s="23"/>
      <c r="FJ112" s="3"/>
      <c r="FK112" s="22"/>
      <c r="FL112" s="11"/>
      <c r="FM112" s="23"/>
      <c r="FN112" s="108"/>
      <c r="FO112" s="23"/>
      <c r="FP112" s="23"/>
      <c r="FQ112" s="23"/>
      <c r="FR112" s="23"/>
      <c r="FS112" s="23"/>
      <c r="FT112" s="23"/>
      <c r="FU112" s="3"/>
      <c r="FV112" s="22"/>
      <c r="FW112" s="11"/>
      <c r="FX112" s="23"/>
      <c r="FY112" s="108"/>
      <c r="FZ112" s="23"/>
      <c r="GA112" s="23"/>
      <c r="GB112" s="23"/>
      <c r="GC112" s="23"/>
      <c r="GD112" s="23"/>
      <c r="GE112" s="23"/>
      <c r="GF112" s="3"/>
      <c r="GG112" s="22"/>
      <c r="GH112" s="11"/>
      <c r="GI112" s="23"/>
      <c r="GJ112" s="108"/>
      <c r="GK112" s="23"/>
      <c r="GL112" s="23"/>
      <c r="GM112" s="23"/>
      <c r="GN112" s="23"/>
      <c r="GO112" s="23"/>
      <c r="GP112" s="23"/>
      <c r="GQ112" s="3"/>
      <c r="GR112" s="22"/>
      <c r="GS112" s="11"/>
      <c r="GT112" s="23"/>
      <c r="GU112" s="108"/>
      <c r="GV112" s="23"/>
      <c r="GW112" s="23"/>
      <c r="GX112" s="23"/>
      <c r="GY112" s="23"/>
      <c r="GZ112" s="23"/>
      <c r="HA112" s="23"/>
      <c r="HB112" s="3"/>
      <c r="HC112" s="22"/>
      <c r="HD112" s="11"/>
      <c r="HE112" s="23"/>
      <c r="HF112" s="108"/>
      <c r="HG112" s="23"/>
      <c r="HH112" s="23"/>
      <c r="HI112" s="23"/>
      <c r="HJ112" s="23"/>
      <c r="HK112" s="23"/>
      <c r="HL112" s="23"/>
      <c r="HM112" s="3"/>
      <c r="HN112" s="22"/>
      <c r="HO112" s="11"/>
      <c r="HP112" s="23"/>
      <c r="HQ112" s="108"/>
      <c r="HR112" s="23"/>
      <c r="HS112" s="23"/>
      <c r="HT112" s="23"/>
      <c r="HU112" s="23"/>
      <c r="HV112" s="23"/>
      <c r="HW112" s="23"/>
      <c r="HX112" s="3"/>
      <c r="HY112" s="22"/>
      <c r="HZ112" s="11"/>
      <c r="IA112" s="23"/>
      <c r="IB112" s="108"/>
      <c r="IC112" s="23"/>
      <c r="ID112" s="23"/>
      <c r="IE112" s="23"/>
      <c r="IF112" s="23"/>
      <c r="IG112" s="23"/>
      <c r="IH112" s="23"/>
      <c r="II112" s="3"/>
      <c r="IJ112" s="22"/>
      <c r="IK112" s="11"/>
      <c r="IL112" s="23"/>
      <c r="IM112" s="108"/>
      <c r="IN112" s="23"/>
      <c r="IO112" s="23"/>
      <c r="IP112" s="23"/>
      <c r="IQ112" s="23"/>
      <c r="IR112" s="23"/>
      <c r="IS112" s="23"/>
      <c r="IT112" s="3"/>
      <c r="IU112" s="22"/>
      <c r="IV112" s="11"/>
      <c r="IW112" s="23"/>
    </row>
    <row r="113" spans="1:257" ht="22.5" customHeight="1" x14ac:dyDescent="0.25">
      <c r="A113" s="22"/>
      <c r="B113" s="11"/>
      <c r="C113" s="410"/>
      <c r="D113" s="407"/>
      <c r="E113" s="410"/>
      <c r="F113" s="410"/>
      <c r="G113" s="410"/>
      <c r="H113" s="410"/>
      <c r="I113" s="410"/>
      <c r="J113" s="410"/>
      <c r="K113" s="2471"/>
      <c r="M113" s="22"/>
      <c r="N113" s="11"/>
      <c r="O113" s="23"/>
      <c r="P113" s="108"/>
      <c r="Q113" s="23"/>
      <c r="R113" s="23"/>
      <c r="S113" s="23"/>
      <c r="T113" s="23"/>
      <c r="U113" s="23"/>
      <c r="V113" s="23"/>
      <c r="W113" s="3"/>
      <c r="X113" s="22"/>
      <c r="Y113" s="11"/>
      <c r="Z113" s="23"/>
      <c r="AA113" s="108"/>
      <c r="AB113" s="23"/>
      <c r="AC113" s="23"/>
      <c r="AD113" s="23"/>
      <c r="AE113" s="23"/>
      <c r="AF113" s="23"/>
      <c r="AG113" s="23"/>
      <c r="AH113" s="3"/>
      <c r="AI113" s="22"/>
      <c r="AJ113" s="11"/>
      <c r="AK113" s="23"/>
      <c r="AL113" s="108"/>
      <c r="AM113" s="23"/>
      <c r="AN113" s="23"/>
      <c r="AO113" s="23"/>
      <c r="AP113" s="23"/>
      <c r="AQ113" s="23"/>
      <c r="AR113" s="23"/>
      <c r="AS113" s="3"/>
      <c r="AT113" s="22"/>
      <c r="AU113" s="11"/>
      <c r="AV113" s="23"/>
      <c r="AW113" s="108"/>
      <c r="AX113" s="23"/>
      <c r="AY113" s="23"/>
      <c r="AZ113" s="23"/>
      <c r="BA113" s="23"/>
      <c r="BB113" s="23"/>
      <c r="BC113" s="23"/>
      <c r="BD113" s="3"/>
      <c r="BE113" s="22"/>
      <c r="BF113" s="11"/>
      <c r="BG113" s="23"/>
      <c r="BH113" s="108"/>
      <c r="BI113" s="23"/>
      <c r="BJ113" s="23"/>
      <c r="BK113" s="23"/>
      <c r="BL113" s="23"/>
      <c r="BM113" s="23"/>
      <c r="BN113" s="23"/>
      <c r="BO113" s="3"/>
      <c r="BP113" s="22"/>
      <c r="BQ113" s="11"/>
      <c r="BR113" s="23"/>
      <c r="BS113" s="108"/>
      <c r="BT113" s="23"/>
      <c r="BU113" s="23"/>
      <c r="BV113" s="23"/>
      <c r="BW113" s="23"/>
      <c r="BX113" s="23"/>
      <c r="BY113" s="23"/>
      <c r="BZ113" s="3"/>
      <c r="CA113" s="22"/>
      <c r="CB113" s="11"/>
      <c r="CC113" s="23"/>
      <c r="CD113" s="108"/>
      <c r="CE113" s="23"/>
      <c r="CF113" s="23"/>
      <c r="CG113" s="23"/>
      <c r="CH113" s="23"/>
      <c r="CI113" s="23"/>
      <c r="CJ113" s="23"/>
      <c r="CK113" s="3"/>
      <c r="CL113" s="22"/>
      <c r="CM113" s="11"/>
      <c r="CN113" s="23"/>
      <c r="CO113" s="108"/>
      <c r="CP113" s="23"/>
      <c r="CQ113" s="23"/>
      <c r="CR113" s="23"/>
      <c r="CS113" s="23"/>
      <c r="CT113" s="23"/>
      <c r="CU113" s="23"/>
      <c r="CV113" s="3"/>
      <c r="CW113" s="22"/>
      <c r="CX113" s="11"/>
      <c r="CY113" s="23"/>
      <c r="CZ113" s="108"/>
      <c r="DA113" s="23"/>
      <c r="DB113" s="23"/>
      <c r="DC113" s="23"/>
      <c r="DD113" s="23"/>
      <c r="DE113" s="23"/>
      <c r="DF113" s="23"/>
      <c r="DG113" s="3"/>
      <c r="DH113" s="22"/>
      <c r="DI113" s="11"/>
      <c r="DJ113" s="23"/>
      <c r="DK113" s="108"/>
      <c r="DL113" s="23"/>
      <c r="DM113" s="23"/>
      <c r="DN113" s="23"/>
      <c r="DO113" s="23"/>
      <c r="DP113" s="23"/>
      <c r="DQ113" s="23"/>
      <c r="DR113" s="3"/>
      <c r="DS113" s="22"/>
      <c r="DT113" s="11"/>
      <c r="DU113" s="23"/>
      <c r="DV113" s="108"/>
      <c r="DW113" s="23"/>
      <c r="DX113" s="23"/>
      <c r="DY113" s="23"/>
      <c r="DZ113" s="23"/>
      <c r="EA113" s="23"/>
      <c r="EB113" s="23"/>
      <c r="EC113" s="3"/>
      <c r="ED113" s="22"/>
      <c r="EE113" s="11"/>
      <c r="EF113" s="23"/>
      <c r="EG113" s="108"/>
      <c r="EH113" s="23"/>
      <c r="EI113" s="23"/>
      <c r="EJ113" s="23"/>
      <c r="EK113" s="23"/>
      <c r="EL113" s="23"/>
      <c r="EM113" s="23"/>
      <c r="EN113" s="3"/>
      <c r="EO113" s="22"/>
      <c r="EP113" s="11"/>
      <c r="EQ113" s="23"/>
      <c r="ER113" s="108"/>
      <c r="ES113" s="23"/>
      <c r="ET113" s="23"/>
      <c r="EU113" s="23"/>
      <c r="EV113" s="23"/>
      <c r="EW113" s="23"/>
      <c r="EX113" s="23"/>
      <c r="EY113" s="3"/>
      <c r="EZ113" s="22"/>
      <c r="FA113" s="11"/>
      <c r="FB113" s="23"/>
      <c r="FC113" s="108"/>
      <c r="FD113" s="23"/>
      <c r="FE113" s="23"/>
      <c r="FF113" s="23"/>
      <c r="FG113" s="23"/>
      <c r="FH113" s="23"/>
      <c r="FI113" s="23"/>
      <c r="FJ113" s="3"/>
      <c r="FK113" s="22"/>
      <c r="FL113" s="11"/>
      <c r="FM113" s="23"/>
      <c r="FN113" s="108"/>
      <c r="FO113" s="23"/>
      <c r="FP113" s="23"/>
      <c r="FQ113" s="23"/>
      <c r="FR113" s="23"/>
      <c r="FS113" s="23"/>
      <c r="FT113" s="23"/>
      <c r="FU113" s="3"/>
      <c r="FV113" s="22"/>
      <c r="FW113" s="11"/>
      <c r="FX113" s="23"/>
      <c r="FY113" s="108"/>
      <c r="FZ113" s="23"/>
      <c r="GA113" s="23"/>
      <c r="GB113" s="23"/>
      <c r="GC113" s="23"/>
      <c r="GD113" s="23"/>
      <c r="GE113" s="23"/>
      <c r="GF113" s="3"/>
      <c r="GG113" s="22"/>
      <c r="GH113" s="11"/>
      <c r="GI113" s="23"/>
      <c r="GJ113" s="108"/>
      <c r="GK113" s="23"/>
      <c r="GL113" s="23"/>
      <c r="GM113" s="23"/>
      <c r="GN113" s="23"/>
      <c r="GO113" s="23"/>
      <c r="GP113" s="23"/>
      <c r="GQ113" s="3"/>
      <c r="GR113" s="22"/>
      <c r="GS113" s="11"/>
      <c r="GT113" s="23"/>
      <c r="GU113" s="108"/>
      <c r="GV113" s="23"/>
      <c r="GW113" s="23"/>
      <c r="GX113" s="23"/>
      <c r="GY113" s="23"/>
      <c r="GZ113" s="23"/>
      <c r="HA113" s="23"/>
      <c r="HB113" s="3"/>
      <c r="HC113" s="22"/>
      <c r="HD113" s="11"/>
      <c r="HE113" s="23"/>
      <c r="HF113" s="108"/>
      <c r="HG113" s="23"/>
      <c r="HH113" s="23"/>
      <c r="HI113" s="23"/>
      <c r="HJ113" s="23"/>
      <c r="HK113" s="23"/>
      <c r="HL113" s="23"/>
      <c r="HM113" s="3"/>
      <c r="HN113" s="22"/>
      <c r="HO113" s="11"/>
      <c r="HP113" s="23"/>
      <c r="HQ113" s="108"/>
      <c r="HR113" s="23"/>
      <c r="HS113" s="23"/>
      <c r="HT113" s="23"/>
      <c r="HU113" s="23"/>
      <c r="HV113" s="23"/>
      <c r="HW113" s="23"/>
      <c r="HX113" s="3"/>
      <c r="HY113" s="22"/>
      <c r="HZ113" s="11"/>
      <c r="IA113" s="23"/>
      <c r="IB113" s="108"/>
      <c r="IC113" s="23"/>
      <c r="ID113" s="23"/>
      <c r="IE113" s="23"/>
      <c r="IF113" s="23"/>
      <c r="IG113" s="23"/>
      <c r="IH113" s="23"/>
      <c r="II113" s="3"/>
      <c r="IJ113" s="22"/>
      <c r="IK113" s="11"/>
      <c r="IL113" s="23"/>
      <c r="IM113" s="108"/>
      <c r="IN113" s="23"/>
      <c r="IO113" s="23"/>
      <c r="IP113" s="23"/>
      <c r="IQ113" s="23"/>
      <c r="IR113" s="23"/>
      <c r="IS113" s="23"/>
      <c r="IT113" s="3"/>
      <c r="IU113" s="22"/>
      <c r="IV113" s="11"/>
      <c r="IW113" s="23"/>
    </row>
    <row r="114" spans="1:257" ht="22.5" customHeight="1" x14ac:dyDescent="0.25">
      <c r="A114" s="22"/>
      <c r="B114" s="11"/>
      <c r="C114" s="410"/>
      <c r="D114" s="407"/>
      <c r="E114" s="410"/>
      <c r="F114" s="410"/>
      <c r="G114" s="410"/>
      <c r="H114" s="410"/>
      <c r="I114" s="410"/>
      <c r="J114" s="410"/>
      <c r="K114" s="2471"/>
      <c r="M114" s="22"/>
      <c r="N114" s="11"/>
      <c r="O114" s="23"/>
      <c r="P114" s="108"/>
      <c r="Q114" s="23"/>
      <c r="R114" s="23"/>
      <c r="S114" s="23"/>
      <c r="T114" s="23"/>
      <c r="U114" s="23"/>
      <c r="V114" s="23"/>
      <c r="W114" s="3"/>
      <c r="X114" s="22"/>
      <c r="Y114" s="11"/>
      <c r="Z114" s="23"/>
      <c r="AA114" s="108"/>
      <c r="AB114" s="23"/>
      <c r="AC114" s="23"/>
      <c r="AD114" s="23"/>
      <c r="AE114" s="23"/>
      <c r="AF114" s="23"/>
      <c r="AG114" s="23"/>
      <c r="AH114" s="3"/>
      <c r="AI114" s="22"/>
      <c r="AJ114" s="11"/>
      <c r="AK114" s="23"/>
      <c r="AL114" s="108"/>
      <c r="AM114" s="23"/>
      <c r="AN114" s="23"/>
      <c r="AO114" s="23"/>
      <c r="AP114" s="23"/>
      <c r="AQ114" s="23"/>
      <c r="AR114" s="23"/>
      <c r="AS114" s="3"/>
      <c r="AT114" s="22"/>
      <c r="AU114" s="11"/>
      <c r="AV114" s="23"/>
      <c r="AW114" s="108"/>
      <c r="AX114" s="23"/>
      <c r="AY114" s="23"/>
      <c r="AZ114" s="23"/>
      <c r="BA114" s="23"/>
      <c r="BB114" s="23"/>
      <c r="BC114" s="23"/>
      <c r="BD114" s="3"/>
      <c r="BE114" s="22"/>
      <c r="BF114" s="11"/>
      <c r="BG114" s="23"/>
      <c r="BH114" s="108"/>
      <c r="BI114" s="23"/>
      <c r="BJ114" s="23"/>
      <c r="BK114" s="23"/>
      <c r="BL114" s="23"/>
      <c r="BM114" s="23"/>
      <c r="BN114" s="23"/>
      <c r="BO114" s="3"/>
      <c r="BP114" s="22"/>
      <c r="BQ114" s="11"/>
      <c r="BR114" s="23"/>
      <c r="BS114" s="108"/>
      <c r="BT114" s="23"/>
      <c r="BU114" s="23"/>
      <c r="BV114" s="23"/>
      <c r="BW114" s="23"/>
      <c r="BX114" s="23"/>
      <c r="BY114" s="23"/>
      <c r="BZ114" s="3"/>
      <c r="CA114" s="22"/>
      <c r="CB114" s="11"/>
      <c r="CC114" s="23"/>
      <c r="CD114" s="108"/>
      <c r="CE114" s="23"/>
      <c r="CF114" s="23"/>
      <c r="CG114" s="23"/>
      <c r="CH114" s="23"/>
      <c r="CI114" s="23"/>
      <c r="CJ114" s="23"/>
      <c r="CK114" s="3"/>
      <c r="CL114" s="22"/>
      <c r="CM114" s="11"/>
      <c r="CN114" s="23"/>
      <c r="CO114" s="108"/>
      <c r="CP114" s="23"/>
      <c r="CQ114" s="23"/>
      <c r="CR114" s="23"/>
      <c r="CS114" s="23"/>
      <c r="CT114" s="23"/>
      <c r="CU114" s="23"/>
      <c r="CV114" s="3"/>
      <c r="CW114" s="22"/>
      <c r="CX114" s="11"/>
      <c r="CY114" s="23"/>
      <c r="CZ114" s="108"/>
      <c r="DA114" s="23"/>
      <c r="DB114" s="23"/>
      <c r="DC114" s="23"/>
      <c r="DD114" s="23"/>
      <c r="DE114" s="23"/>
      <c r="DF114" s="23"/>
      <c r="DG114" s="3"/>
      <c r="DH114" s="22"/>
      <c r="DI114" s="11"/>
      <c r="DJ114" s="23"/>
      <c r="DK114" s="108"/>
      <c r="DL114" s="23"/>
      <c r="DM114" s="23"/>
      <c r="DN114" s="23"/>
      <c r="DO114" s="23"/>
      <c r="DP114" s="23"/>
      <c r="DQ114" s="23"/>
      <c r="DR114" s="3"/>
      <c r="DS114" s="22"/>
      <c r="DT114" s="11"/>
      <c r="DU114" s="23"/>
      <c r="DV114" s="108"/>
      <c r="DW114" s="23"/>
      <c r="DX114" s="23"/>
      <c r="DY114" s="23"/>
      <c r="DZ114" s="23"/>
      <c r="EA114" s="23"/>
      <c r="EB114" s="23"/>
      <c r="EC114" s="3"/>
      <c r="ED114" s="22"/>
      <c r="EE114" s="11"/>
      <c r="EF114" s="23"/>
      <c r="EG114" s="108"/>
      <c r="EH114" s="23"/>
      <c r="EI114" s="23"/>
      <c r="EJ114" s="23"/>
      <c r="EK114" s="23"/>
      <c r="EL114" s="23"/>
      <c r="EM114" s="23"/>
      <c r="EN114" s="3"/>
      <c r="EO114" s="22"/>
      <c r="EP114" s="11"/>
      <c r="EQ114" s="23"/>
      <c r="ER114" s="108"/>
      <c r="ES114" s="23"/>
      <c r="ET114" s="23"/>
      <c r="EU114" s="23"/>
      <c r="EV114" s="23"/>
      <c r="EW114" s="23"/>
      <c r="EX114" s="23"/>
      <c r="EY114" s="3"/>
      <c r="EZ114" s="22"/>
      <c r="FA114" s="11"/>
      <c r="FB114" s="23"/>
      <c r="FC114" s="108"/>
      <c r="FD114" s="23"/>
      <c r="FE114" s="23"/>
      <c r="FF114" s="23"/>
      <c r="FG114" s="23"/>
      <c r="FH114" s="23"/>
      <c r="FI114" s="23"/>
      <c r="FJ114" s="3"/>
      <c r="FK114" s="22"/>
      <c r="FL114" s="11"/>
      <c r="FM114" s="23"/>
      <c r="FN114" s="108"/>
      <c r="FO114" s="23"/>
      <c r="FP114" s="23"/>
      <c r="FQ114" s="23"/>
      <c r="FR114" s="23"/>
      <c r="FS114" s="23"/>
      <c r="FT114" s="23"/>
      <c r="FU114" s="3"/>
      <c r="FV114" s="22"/>
      <c r="FW114" s="11"/>
      <c r="FX114" s="23"/>
      <c r="FY114" s="108"/>
      <c r="FZ114" s="23"/>
      <c r="GA114" s="23"/>
      <c r="GB114" s="23"/>
      <c r="GC114" s="23"/>
      <c r="GD114" s="23"/>
      <c r="GE114" s="23"/>
      <c r="GF114" s="3"/>
      <c r="GG114" s="22"/>
      <c r="GH114" s="11"/>
      <c r="GI114" s="23"/>
      <c r="GJ114" s="108"/>
      <c r="GK114" s="23"/>
      <c r="GL114" s="23"/>
      <c r="GM114" s="23"/>
      <c r="GN114" s="23"/>
      <c r="GO114" s="23"/>
      <c r="GP114" s="23"/>
      <c r="GQ114" s="3"/>
      <c r="GR114" s="22"/>
      <c r="GS114" s="11"/>
      <c r="GT114" s="23"/>
      <c r="GU114" s="108"/>
      <c r="GV114" s="23"/>
      <c r="GW114" s="23"/>
      <c r="GX114" s="23"/>
      <c r="GY114" s="23"/>
      <c r="GZ114" s="23"/>
      <c r="HA114" s="23"/>
      <c r="HB114" s="3"/>
      <c r="HC114" s="22"/>
      <c r="HD114" s="11"/>
      <c r="HE114" s="23"/>
      <c r="HF114" s="108"/>
      <c r="HG114" s="23"/>
      <c r="HH114" s="23"/>
      <c r="HI114" s="23"/>
      <c r="HJ114" s="23"/>
      <c r="HK114" s="23"/>
      <c r="HL114" s="23"/>
      <c r="HM114" s="3"/>
      <c r="HN114" s="22"/>
      <c r="HO114" s="11"/>
      <c r="HP114" s="23"/>
      <c r="HQ114" s="108"/>
      <c r="HR114" s="23"/>
      <c r="HS114" s="23"/>
      <c r="HT114" s="23"/>
      <c r="HU114" s="23"/>
      <c r="HV114" s="23"/>
      <c r="HW114" s="23"/>
      <c r="HX114" s="3"/>
      <c r="HY114" s="22"/>
      <c r="HZ114" s="11"/>
      <c r="IA114" s="23"/>
      <c r="IB114" s="108"/>
      <c r="IC114" s="23"/>
      <c r="ID114" s="23"/>
      <c r="IE114" s="23"/>
      <c r="IF114" s="23"/>
      <c r="IG114" s="23"/>
      <c r="IH114" s="23"/>
      <c r="II114" s="3"/>
      <c r="IJ114" s="22"/>
      <c r="IK114" s="11"/>
      <c r="IL114" s="23"/>
      <c r="IM114" s="108"/>
      <c r="IN114" s="23"/>
      <c r="IO114" s="23"/>
      <c r="IP114" s="23"/>
      <c r="IQ114" s="23"/>
      <c r="IR114" s="23"/>
      <c r="IS114" s="23"/>
      <c r="IT114" s="3"/>
      <c r="IU114" s="22"/>
      <c r="IV114" s="11"/>
      <c r="IW114" s="23"/>
    </row>
    <row r="115" spans="1:257" ht="22.5" customHeight="1" x14ac:dyDescent="0.25">
      <c r="A115" s="22"/>
      <c r="B115" s="11"/>
      <c r="C115" s="410"/>
      <c r="D115" s="407"/>
      <c r="E115" s="410"/>
      <c r="F115" s="410"/>
      <c r="G115" s="410"/>
      <c r="H115" s="410"/>
      <c r="I115" s="410"/>
      <c r="J115" s="410"/>
      <c r="K115" s="2471"/>
      <c r="M115" s="22"/>
      <c r="N115" s="11"/>
      <c r="O115" s="23"/>
      <c r="P115" s="108"/>
      <c r="Q115" s="23"/>
      <c r="R115" s="23"/>
      <c r="S115" s="23"/>
      <c r="T115" s="23"/>
      <c r="U115" s="23"/>
      <c r="V115" s="23"/>
      <c r="W115" s="3"/>
      <c r="X115" s="22"/>
      <c r="Y115" s="11"/>
      <c r="Z115" s="23"/>
      <c r="AA115" s="108"/>
      <c r="AB115" s="23"/>
      <c r="AC115" s="23"/>
      <c r="AD115" s="23"/>
      <c r="AE115" s="23"/>
      <c r="AF115" s="23"/>
      <c r="AG115" s="23"/>
      <c r="AH115" s="3"/>
      <c r="AI115" s="22"/>
      <c r="AJ115" s="11"/>
      <c r="AK115" s="23"/>
      <c r="AL115" s="108"/>
      <c r="AM115" s="23"/>
      <c r="AN115" s="23"/>
      <c r="AO115" s="23"/>
      <c r="AP115" s="23"/>
      <c r="AQ115" s="23"/>
      <c r="AR115" s="23"/>
      <c r="AS115" s="3"/>
      <c r="AT115" s="22"/>
      <c r="AU115" s="11"/>
      <c r="AV115" s="23"/>
      <c r="AW115" s="108"/>
      <c r="AX115" s="23"/>
      <c r="AY115" s="23"/>
      <c r="AZ115" s="23"/>
      <c r="BA115" s="23"/>
      <c r="BB115" s="23"/>
      <c r="BC115" s="23"/>
      <c r="BD115" s="3"/>
      <c r="BE115" s="22"/>
      <c r="BF115" s="11"/>
      <c r="BG115" s="23"/>
      <c r="BH115" s="108"/>
      <c r="BI115" s="23"/>
      <c r="BJ115" s="23"/>
      <c r="BK115" s="23"/>
      <c r="BL115" s="23"/>
      <c r="BM115" s="23"/>
      <c r="BN115" s="23"/>
      <c r="BO115" s="3"/>
      <c r="BP115" s="22"/>
      <c r="BQ115" s="11"/>
      <c r="BR115" s="23"/>
      <c r="BS115" s="108"/>
      <c r="BT115" s="23"/>
      <c r="BU115" s="23"/>
      <c r="BV115" s="23"/>
      <c r="BW115" s="23"/>
      <c r="BX115" s="23"/>
      <c r="BY115" s="23"/>
      <c r="BZ115" s="3"/>
      <c r="CA115" s="22"/>
      <c r="CB115" s="11"/>
      <c r="CC115" s="23"/>
      <c r="CD115" s="108"/>
      <c r="CE115" s="23"/>
      <c r="CF115" s="23"/>
      <c r="CG115" s="23"/>
      <c r="CH115" s="23"/>
      <c r="CI115" s="23"/>
      <c r="CJ115" s="23"/>
      <c r="CK115" s="3"/>
      <c r="CL115" s="22"/>
      <c r="CM115" s="11"/>
      <c r="CN115" s="23"/>
      <c r="CO115" s="108"/>
      <c r="CP115" s="23"/>
      <c r="CQ115" s="23"/>
      <c r="CR115" s="23"/>
      <c r="CS115" s="23"/>
      <c r="CT115" s="23"/>
      <c r="CU115" s="23"/>
      <c r="CV115" s="3"/>
      <c r="CW115" s="22"/>
      <c r="CX115" s="11"/>
      <c r="CY115" s="23"/>
      <c r="CZ115" s="108"/>
      <c r="DA115" s="23"/>
      <c r="DB115" s="23"/>
      <c r="DC115" s="23"/>
      <c r="DD115" s="23"/>
      <c r="DE115" s="23"/>
      <c r="DF115" s="23"/>
      <c r="DG115" s="3"/>
      <c r="DH115" s="22"/>
      <c r="DI115" s="11"/>
      <c r="DJ115" s="23"/>
      <c r="DK115" s="108"/>
      <c r="DL115" s="23"/>
      <c r="DM115" s="23"/>
      <c r="DN115" s="23"/>
      <c r="DO115" s="23"/>
      <c r="DP115" s="23"/>
      <c r="DQ115" s="23"/>
      <c r="DR115" s="3"/>
      <c r="DS115" s="22"/>
      <c r="DT115" s="11"/>
      <c r="DU115" s="23"/>
      <c r="DV115" s="108"/>
      <c r="DW115" s="23"/>
      <c r="DX115" s="23"/>
      <c r="DY115" s="23"/>
      <c r="DZ115" s="23"/>
      <c r="EA115" s="23"/>
      <c r="EB115" s="23"/>
      <c r="EC115" s="3"/>
      <c r="ED115" s="22"/>
      <c r="EE115" s="11"/>
      <c r="EF115" s="23"/>
      <c r="EG115" s="108"/>
      <c r="EH115" s="23"/>
      <c r="EI115" s="23"/>
      <c r="EJ115" s="23"/>
      <c r="EK115" s="23"/>
      <c r="EL115" s="23"/>
      <c r="EM115" s="23"/>
      <c r="EN115" s="3"/>
      <c r="EO115" s="22"/>
      <c r="EP115" s="11"/>
      <c r="EQ115" s="23"/>
      <c r="ER115" s="108"/>
      <c r="ES115" s="23"/>
      <c r="ET115" s="23"/>
      <c r="EU115" s="23"/>
      <c r="EV115" s="23"/>
      <c r="EW115" s="23"/>
      <c r="EX115" s="23"/>
      <c r="EY115" s="3"/>
      <c r="EZ115" s="22"/>
      <c r="FA115" s="11"/>
      <c r="FB115" s="23"/>
      <c r="FC115" s="108"/>
      <c r="FD115" s="23"/>
      <c r="FE115" s="23"/>
      <c r="FF115" s="23"/>
      <c r="FG115" s="23"/>
      <c r="FH115" s="23"/>
      <c r="FI115" s="23"/>
      <c r="FJ115" s="3"/>
      <c r="FK115" s="22"/>
      <c r="FL115" s="11"/>
      <c r="FM115" s="23"/>
      <c r="FN115" s="108"/>
      <c r="FO115" s="23"/>
      <c r="FP115" s="23"/>
      <c r="FQ115" s="23"/>
      <c r="FR115" s="23"/>
      <c r="FS115" s="23"/>
      <c r="FT115" s="23"/>
      <c r="FU115" s="3"/>
      <c r="FV115" s="22"/>
      <c r="FW115" s="11"/>
      <c r="FX115" s="23"/>
      <c r="FY115" s="108"/>
      <c r="FZ115" s="23"/>
      <c r="GA115" s="23"/>
      <c r="GB115" s="23"/>
      <c r="GC115" s="23"/>
      <c r="GD115" s="23"/>
      <c r="GE115" s="23"/>
      <c r="GF115" s="3"/>
      <c r="GG115" s="22"/>
      <c r="GH115" s="11"/>
      <c r="GI115" s="23"/>
      <c r="GJ115" s="108"/>
      <c r="GK115" s="23"/>
      <c r="GL115" s="23"/>
      <c r="GM115" s="23"/>
      <c r="GN115" s="23"/>
      <c r="GO115" s="23"/>
      <c r="GP115" s="23"/>
      <c r="GQ115" s="3"/>
      <c r="GR115" s="22"/>
      <c r="GS115" s="11"/>
      <c r="GT115" s="23"/>
      <c r="GU115" s="108"/>
      <c r="GV115" s="23"/>
      <c r="GW115" s="23"/>
      <c r="GX115" s="23"/>
      <c r="GY115" s="23"/>
      <c r="GZ115" s="23"/>
      <c r="HA115" s="23"/>
      <c r="HB115" s="3"/>
      <c r="HC115" s="22"/>
      <c r="HD115" s="11"/>
      <c r="HE115" s="23"/>
      <c r="HF115" s="108"/>
      <c r="HG115" s="23"/>
      <c r="HH115" s="23"/>
      <c r="HI115" s="23"/>
      <c r="HJ115" s="23"/>
      <c r="HK115" s="23"/>
      <c r="HL115" s="23"/>
      <c r="HM115" s="3"/>
      <c r="HN115" s="22"/>
      <c r="HO115" s="11"/>
      <c r="HP115" s="23"/>
      <c r="HQ115" s="108"/>
      <c r="HR115" s="23"/>
      <c r="HS115" s="23"/>
      <c r="HT115" s="23"/>
      <c r="HU115" s="23"/>
      <c r="HV115" s="23"/>
      <c r="HW115" s="23"/>
      <c r="HX115" s="3"/>
      <c r="HY115" s="22"/>
      <c r="HZ115" s="11"/>
      <c r="IA115" s="23"/>
      <c r="IB115" s="108"/>
      <c r="IC115" s="23"/>
      <c r="ID115" s="23"/>
      <c r="IE115" s="23"/>
      <c r="IF115" s="23"/>
      <c r="IG115" s="23"/>
      <c r="IH115" s="23"/>
      <c r="II115" s="3"/>
      <c r="IJ115" s="22"/>
      <c r="IK115" s="11"/>
      <c r="IL115" s="23"/>
      <c r="IM115" s="108"/>
      <c r="IN115" s="23"/>
      <c r="IO115" s="23"/>
      <c r="IP115" s="23"/>
      <c r="IQ115" s="23"/>
      <c r="IR115" s="23"/>
      <c r="IS115" s="23"/>
      <c r="IT115" s="3"/>
      <c r="IU115" s="22"/>
      <c r="IV115" s="11"/>
      <c r="IW115" s="23"/>
    </row>
    <row r="116" spans="1:257" ht="22.5" customHeight="1" x14ac:dyDescent="0.25">
      <c r="A116" s="22"/>
      <c r="B116" s="11"/>
      <c r="C116" s="410"/>
      <c r="D116" s="407"/>
      <c r="E116" s="410"/>
      <c r="F116" s="410"/>
      <c r="G116" s="410"/>
      <c r="H116" s="410"/>
      <c r="I116" s="410"/>
      <c r="J116" s="410"/>
      <c r="K116" s="2471"/>
      <c r="M116" s="22"/>
      <c r="N116" s="11"/>
      <c r="O116" s="23"/>
      <c r="P116" s="108"/>
      <c r="Q116" s="23"/>
      <c r="R116" s="23"/>
      <c r="S116" s="23"/>
      <c r="T116" s="23"/>
      <c r="U116" s="23"/>
      <c r="V116" s="23"/>
      <c r="W116" s="3"/>
      <c r="X116" s="22"/>
      <c r="Y116" s="11"/>
      <c r="Z116" s="23"/>
      <c r="AA116" s="108"/>
      <c r="AB116" s="23"/>
      <c r="AC116" s="23"/>
      <c r="AD116" s="23"/>
      <c r="AE116" s="23"/>
      <c r="AF116" s="23"/>
      <c r="AG116" s="23"/>
      <c r="AH116" s="3"/>
      <c r="AI116" s="22"/>
      <c r="AJ116" s="11"/>
      <c r="AK116" s="23"/>
      <c r="AL116" s="108"/>
      <c r="AM116" s="23"/>
      <c r="AN116" s="23"/>
      <c r="AO116" s="23"/>
      <c r="AP116" s="23"/>
      <c r="AQ116" s="23"/>
      <c r="AR116" s="23"/>
      <c r="AS116" s="3"/>
      <c r="AT116" s="22"/>
      <c r="AU116" s="11"/>
      <c r="AV116" s="23"/>
      <c r="AW116" s="108"/>
      <c r="AX116" s="23"/>
      <c r="AY116" s="23"/>
      <c r="AZ116" s="23"/>
      <c r="BA116" s="23"/>
      <c r="BB116" s="23"/>
      <c r="BC116" s="23"/>
      <c r="BD116" s="3"/>
      <c r="BE116" s="22"/>
      <c r="BF116" s="11"/>
      <c r="BG116" s="23"/>
      <c r="BH116" s="108"/>
      <c r="BI116" s="23"/>
      <c r="BJ116" s="23"/>
      <c r="BK116" s="23"/>
      <c r="BL116" s="23"/>
      <c r="BM116" s="23"/>
      <c r="BN116" s="23"/>
      <c r="BO116" s="3"/>
      <c r="BP116" s="22"/>
      <c r="BQ116" s="11"/>
      <c r="BR116" s="23"/>
      <c r="BS116" s="108"/>
      <c r="BT116" s="23"/>
      <c r="BU116" s="23"/>
      <c r="BV116" s="23"/>
      <c r="BW116" s="23"/>
      <c r="BX116" s="23"/>
      <c r="BY116" s="23"/>
      <c r="BZ116" s="3"/>
      <c r="CA116" s="22"/>
      <c r="CB116" s="11"/>
      <c r="CC116" s="23"/>
      <c r="CD116" s="108"/>
      <c r="CE116" s="23"/>
      <c r="CF116" s="23"/>
      <c r="CG116" s="23"/>
      <c r="CH116" s="23"/>
      <c r="CI116" s="23"/>
      <c r="CJ116" s="23"/>
      <c r="CK116" s="3"/>
      <c r="CL116" s="22"/>
      <c r="CM116" s="11"/>
      <c r="CN116" s="23"/>
      <c r="CO116" s="108"/>
      <c r="CP116" s="23"/>
      <c r="CQ116" s="23"/>
      <c r="CR116" s="23"/>
      <c r="CS116" s="23"/>
      <c r="CT116" s="23"/>
      <c r="CU116" s="23"/>
      <c r="CV116" s="3"/>
      <c r="CW116" s="22"/>
      <c r="CX116" s="11"/>
      <c r="CY116" s="23"/>
      <c r="CZ116" s="108"/>
      <c r="DA116" s="23"/>
      <c r="DB116" s="23"/>
      <c r="DC116" s="23"/>
      <c r="DD116" s="23"/>
      <c r="DE116" s="23"/>
      <c r="DF116" s="23"/>
      <c r="DG116" s="3"/>
      <c r="DH116" s="22"/>
      <c r="DI116" s="11"/>
      <c r="DJ116" s="23"/>
      <c r="DK116" s="108"/>
      <c r="DL116" s="23"/>
      <c r="DM116" s="23"/>
      <c r="DN116" s="23"/>
      <c r="DO116" s="23"/>
      <c r="DP116" s="23"/>
      <c r="DQ116" s="23"/>
      <c r="DR116" s="3"/>
      <c r="DS116" s="22"/>
      <c r="DT116" s="11"/>
      <c r="DU116" s="23"/>
      <c r="DV116" s="108"/>
      <c r="DW116" s="23"/>
      <c r="DX116" s="23"/>
      <c r="DY116" s="23"/>
      <c r="DZ116" s="23"/>
      <c r="EA116" s="23"/>
      <c r="EB116" s="23"/>
      <c r="EC116" s="3"/>
      <c r="ED116" s="22"/>
      <c r="EE116" s="11"/>
      <c r="EF116" s="23"/>
      <c r="EG116" s="108"/>
      <c r="EH116" s="23"/>
      <c r="EI116" s="23"/>
      <c r="EJ116" s="23"/>
      <c r="EK116" s="23"/>
      <c r="EL116" s="23"/>
      <c r="EM116" s="23"/>
      <c r="EN116" s="3"/>
      <c r="EO116" s="22"/>
      <c r="EP116" s="11"/>
      <c r="EQ116" s="23"/>
      <c r="ER116" s="108"/>
      <c r="ES116" s="23"/>
      <c r="ET116" s="23"/>
      <c r="EU116" s="23"/>
      <c r="EV116" s="23"/>
      <c r="EW116" s="23"/>
      <c r="EX116" s="23"/>
      <c r="EY116" s="3"/>
      <c r="EZ116" s="22"/>
      <c r="FA116" s="11"/>
      <c r="FB116" s="23"/>
      <c r="FC116" s="108"/>
      <c r="FD116" s="23"/>
      <c r="FE116" s="23"/>
      <c r="FF116" s="23"/>
      <c r="FG116" s="23"/>
      <c r="FH116" s="23"/>
      <c r="FI116" s="23"/>
      <c r="FJ116" s="3"/>
      <c r="FK116" s="22"/>
      <c r="FL116" s="11"/>
      <c r="FM116" s="23"/>
      <c r="FN116" s="108"/>
      <c r="FO116" s="23"/>
      <c r="FP116" s="23"/>
      <c r="FQ116" s="23"/>
      <c r="FR116" s="23"/>
      <c r="FS116" s="23"/>
      <c r="FT116" s="23"/>
      <c r="FU116" s="3"/>
      <c r="FV116" s="22"/>
      <c r="FW116" s="11"/>
      <c r="FX116" s="23"/>
      <c r="FY116" s="108"/>
      <c r="FZ116" s="23"/>
      <c r="GA116" s="23"/>
      <c r="GB116" s="23"/>
      <c r="GC116" s="23"/>
      <c r="GD116" s="23"/>
      <c r="GE116" s="23"/>
      <c r="GF116" s="3"/>
      <c r="GG116" s="22"/>
      <c r="GH116" s="11"/>
      <c r="GI116" s="23"/>
      <c r="GJ116" s="108"/>
      <c r="GK116" s="23"/>
      <c r="GL116" s="23"/>
      <c r="GM116" s="23"/>
      <c r="GN116" s="23"/>
      <c r="GO116" s="23"/>
      <c r="GP116" s="23"/>
      <c r="GQ116" s="3"/>
      <c r="GR116" s="22"/>
      <c r="GS116" s="11"/>
      <c r="GT116" s="23"/>
      <c r="GU116" s="108"/>
      <c r="GV116" s="23"/>
      <c r="GW116" s="23"/>
      <c r="GX116" s="23"/>
      <c r="GY116" s="23"/>
      <c r="GZ116" s="23"/>
      <c r="HA116" s="23"/>
      <c r="HB116" s="3"/>
      <c r="HC116" s="22"/>
      <c r="HD116" s="11"/>
      <c r="HE116" s="23"/>
      <c r="HF116" s="108"/>
      <c r="HG116" s="23"/>
      <c r="HH116" s="23"/>
      <c r="HI116" s="23"/>
      <c r="HJ116" s="23"/>
      <c r="HK116" s="23"/>
      <c r="HL116" s="23"/>
      <c r="HM116" s="3"/>
      <c r="HN116" s="22"/>
      <c r="HO116" s="11"/>
      <c r="HP116" s="23"/>
      <c r="HQ116" s="108"/>
      <c r="HR116" s="23"/>
      <c r="HS116" s="23"/>
      <c r="HT116" s="23"/>
      <c r="HU116" s="23"/>
      <c r="HV116" s="23"/>
      <c r="HW116" s="23"/>
      <c r="HX116" s="3"/>
      <c r="HY116" s="22"/>
      <c r="HZ116" s="11"/>
      <c r="IA116" s="23"/>
      <c r="IB116" s="108"/>
      <c r="IC116" s="23"/>
      <c r="ID116" s="23"/>
      <c r="IE116" s="23"/>
      <c r="IF116" s="23"/>
      <c r="IG116" s="23"/>
      <c r="IH116" s="23"/>
      <c r="II116" s="3"/>
      <c r="IJ116" s="22"/>
      <c r="IK116" s="11"/>
      <c r="IL116" s="23"/>
      <c r="IM116" s="108"/>
      <c r="IN116" s="23"/>
      <c r="IO116" s="23"/>
      <c r="IP116" s="23"/>
      <c r="IQ116" s="23"/>
      <c r="IR116" s="23"/>
      <c r="IS116" s="23"/>
      <c r="IT116" s="3"/>
      <c r="IU116" s="22"/>
      <c r="IV116" s="11"/>
      <c r="IW116" s="23"/>
    </row>
    <row r="117" spans="1:257" ht="20.100000000000001" customHeight="1" x14ac:dyDescent="0.25">
      <c r="A117" s="22"/>
      <c r="B117" s="11"/>
      <c r="C117" s="410"/>
      <c r="D117" s="407"/>
      <c r="E117" s="410"/>
      <c r="F117" s="410"/>
      <c r="G117" s="410"/>
      <c r="H117" s="410"/>
      <c r="I117" s="410"/>
      <c r="J117" s="410"/>
      <c r="K117" s="2471"/>
      <c r="M117" s="22"/>
      <c r="N117" s="11"/>
      <c r="O117" s="23"/>
      <c r="P117" s="108"/>
      <c r="Q117" s="23"/>
      <c r="R117" s="23"/>
      <c r="S117" s="23"/>
      <c r="T117" s="23"/>
      <c r="U117" s="23"/>
      <c r="V117" s="23"/>
      <c r="W117" s="3"/>
      <c r="X117" s="22"/>
      <c r="Y117" s="11"/>
      <c r="Z117" s="23"/>
      <c r="AA117" s="108"/>
      <c r="AB117" s="23"/>
      <c r="AC117" s="23"/>
      <c r="AD117" s="23"/>
      <c r="AE117" s="23"/>
      <c r="AF117" s="23"/>
      <c r="AG117" s="23"/>
      <c r="AH117" s="3"/>
      <c r="AI117" s="22"/>
      <c r="AJ117" s="11"/>
      <c r="AK117" s="23"/>
      <c r="AL117" s="108"/>
      <c r="AM117" s="23"/>
      <c r="AN117" s="23"/>
      <c r="AO117" s="23"/>
      <c r="AP117" s="23"/>
      <c r="AQ117" s="23"/>
      <c r="AR117" s="23"/>
      <c r="AS117" s="3"/>
      <c r="AT117" s="22"/>
      <c r="AU117" s="11"/>
      <c r="AV117" s="23"/>
      <c r="AW117" s="108"/>
      <c r="AX117" s="23"/>
      <c r="AY117" s="23"/>
      <c r="AZ117" s="23"/>
      <c r="BA117" s="23"/>
      <c r="BB117" s="23"/>
      <c r="BC117" s="23"/>
      <c r="BD117" s="3"/>
      <c r="BE117" s="22"/>
      <c r="BF117" s="11"/>
      <c r="BG117" s="23"/>
      <c r="BH117" s="108"/>
      <c r="BI117" s="23"/>
      <c r="BJ117" s="23"/>
      <c r="BK117" s="23"/>
      <c r="BL117" s="23"/>
      <c r="BM117" s="23"/>
      <c r="BN117" s="23"/>
      <c r="BO117" s="3"/>
      <c r="BP117" s="22"/>
      <c r="BQ117" s="11"/>
      <c r="BR117" s="23"/>
      <c r="BS117" s="108"/>
      <c r="BT117" s="23"/>
      <c r="BU117" s="23"/>
      <c r="BV117" s="23"/>
      <c r="BW117" s="23"/>
      <c r="BX117" s="23"/>
      <c r="BY117" s="23"/>
      <c r="BZ117" s="3"/>
      <c r="CA117" s="22"/>
      <c r="CB117" s="11"/>
      <c r="CC117" s="23"/>
      <c r="CD117" s="108"/>
      <c r="CE117" s="23"/>
      <c r="CF117" s="23"/>
      <c r="CG117" s="23"/>
      <c r="CH117" s="23"/>
      <c r="CI117" s="23"/>
      <c r="CJ117" s="23"/>
      <c r="CK117" s="3"/>
      <c r="CL117" s="22"/>
      <c r="CM117" s="11"/>
      <c r="CN117" s="23"/>
      <c r="CO117" s="108"/>
      <c r="CP117" s="23"/>
      <c r="CQ117" s="23"/>
      <c r="CR117" s="23"/>
      <c r="CS117" s="23"/>
      <c r="CT117" s="23"/>
      <c r="CU117" s="23"/>
      <c r="CV117" s="3"/>
      <c r="CW117" s="22"/>
      <c r="CX117" s="11"/>
      <c r="CY117" s="23"/>
      <c r="CZ117" s="108"/>
      <c r="DA117" s="23"/>
      <c r="DB117" s="23"/>
      <c r="DC117" s="23"/>
      <c r="DD117" s="23"/>
      <c r="DE117" s="23"/>
      <c r="DF117" s="23"/>
      <c r="DG117" s="3"/>
      <c r="DH117" s="22"/>
      <c r="DI117" s="11"/>
      <c r="DJ117" s="23"/>
      <c r="DK117" s="108"/>
      <c r="DL117" s="23"/>
      <c r="DM117" s="23"/>
      <c r="DN117" s="23"/>
      <c r="DO117" s="23"/>
      <c r="DP117" s="23"/>
      <c r="DQ117" s="23"/>
      <c r="DR117" s="3"/>
      <c r="DS117" s="22"/>
      <c r="DT117" s="11"/>
      <c r="DU117" s="23"/>
      <c r="DV117" s="108"/>
      <c r="DW117" s="23"/>
      <c r="DX117" s="23"/>
      <c r="DY117" s="23"/>
      <c r="DZ117" s="23"/>
      <c r="EA117" s="23"/>
      <c r="EB117" s="23"/>
      <c r="EC117" s="3"/>
      <c r="ED117" s="22"/>
      <c r="EE117" s="11"/>
      <c r="EF117" s="23"/>
      <c r="EG117" s="108"/>
      <c r="EH117" s="23"/>
      <c r="EI117" s="23"/>
      <c r="EJ117" s="23"/>
      <c r="EK117" s="23"/>
      <c r="EL117" s="23"/>
      <c r="EM117" s="23"/>
      <c r="EN117" s="3"/>
      <c r="EO117" s="22"/>
      <c r="EP117" s="11"/>
      <c r="EQ117" s="23"/>
      <c r="ER117" s="108"/>
      <c r="ES117" s="23"/>
      <c r="ET117" s="23"/>
      <c r="EU117" s="23"/>
      <c r="EV117" s="23"/>
      <c r="EW117" s="23"/>
      <c r="EX117" s="23"/>
      <c r="EY117" s="3"/>
      <c r="EZ117" s="22"/>
      <c r="FA117" s="11"/>
      <c r="FB117" s="23"/>
      <c r="FC117" s="108"/>
      <c r="FD117" s="23"/>
      <c r="FE117" s="23"/>
      <c r="FF117" s="23"/>
      <c r="FG117" s="23"/>
      <c r="FH117" s="23"/>
      <c r="FI117" s="23"/>
      <c r="FJ117" s="3"/>
      <c r="FK117" s="22"/>
      <c r="FL117" s="11"/>
      <c r="FM117" s="23"/>
      <c r="FN117" s="108"/>
      <c r="FO117" s="23"/>
      <c r="FP117" s="23"/>
      <c r="FQ117" s="23"/>
      <c r="FR117" s="23"/>
      <c r="FS117" s="23"/>
      <c r="FT117" s="23"/>
      <c r="FU117" s="3"/>
      <c r="FV117" s="22"/>
      <c r="FW117" s="11"/>
      <c r="FX117" s="23"/>
      <c r="FY117" s="108"/>
      <c r="FZ117" s="23"/>
      <c r="GA117" s="23"/>
      <c r="GB117" s="23"/>
      <c r="GC117" s="23"/>
      <c r="GD117" s="23"/>
      <c r="GE117" s="23"/>
      <c r="GF117" s="3"/>
      <c r="GG117" s="22"/>
      <c r="GH117" s="11"/>
      <c r="GI117" s="23"/>
      <c r="GJ117" s="108"/>
      <c r="GK117" s="23"/>
      <c r="GL117" s="23"/>
      <c r="GM117" s="23"/>
      <c r="GN117" s="23"/>
      <c r="GO117" s="23"/>
      <c r="GP117" s="23"/>
      <c r="GQ117" s="3"/>
      <c r="GR117" s="22"/>
      <c r="GS117" s="11"/>
      <c r="GT117" s="23"/>
      <c r="GU117" s="108"/>
      <c r="GV117" s="23"/>
      <c r="GW117" s="23"/>
      <c r="GX117" s="23"/>
      <c r="GY117" s="23"/>
      <c r="GZ117" s="23"/>
      <c r="HA117" s="23"/>
      <c r="HB117" s="3"/>
      <c r="HC117" s="22"/>
      <c r="HD117" s="11"/>
      <c r="HE117" s="23"/>
      <c r="HF117" s="108"/>
      <c r="HG117" s="23"/>
      <c r="HH117" s="23"/>
      <c r="HI117" s="23"/>
      <c r="HJ117" s="23"/>
      <c r="HK117" s="23"/>
      <c r="HL117" s="23"/>
      <c r="HM117" s="3"/>
      <c r="HN117" s="22"/>
      <c r="HO117" s="11"/>
      <c r="HP117" s="23"/>
      <c r="HQ117" s="108"/>
      <c r="HR117" s="23"/>
      <c r="HS117" s="23"/>
      <c r="HT117" s="23"/>
      <c r="HU117" s="23"/>
      <c r="HV117" s="23"/>
      <c r="HW117" s="23"/>
      <c r="HX117" s="3"/>
      <c r="HY117" s="22"/>
      <c r="HZ117" s="11"/>
      <c r="IA117" s="23"/>
      <c r="IB117" s="108"/>
      <c r="IC117" s="23"/>
      <c r="ID117" s="23"/>
      <c r="IE117" s="23"/>
      <c r="IF117" s="23"/>
      <c r="IG117" s="23"/>
      <c r="IH117" s="23"/>
      <c r="II117" s="3"/>
      <c r="IJ117" s="22"/>
      <c r="IK117" s="11"/>
      <c r="IL117" s="23"/>
      <c r="IM117" s="108"/>
      <c r="IN117" s="23"/>
      <c r="IO117" s="23"/>
      <c r="IP117" s="23"/>
      <c r="IQ117" s="23"/>
      <c r="IR117" s="23"/>
      <c r="IS117" s="23"/>
      <c r="IT117" s="3"/>
      <c r="IU117" s="22"/>
      <c r="IV117" s="11"/>
      <c r="IW117" s="23"/>
    </row>
    <row r="118" spans="1:257" ht="20.100000000000001" customHeight="1" x14ac:dyDescent="0.25">
      <c r="A118" s="22"/>
      <c r="B118" s="11"/>
      <c r="C118" s="410"/>
      <c r="D118" s="407"/>
      <c r="E118" s="410"/>
      <c r="F118" s="410"/>
      <c r="G118" s="410"/>
      <c r="H118" s="410"/>
      <c r="I118" s="410"/>
      <c r="J118" s="410"/>
      <c r="K118" s="2471"/>
      <c r="M118" s="22"/>
      <c r="N118" s="11"/>
      <c r="O118" s="23"/>
      <c r="P118" s="108"/>
      <c r="Q118" s="23"/>
      <c r="R118" s="23"/>
      <c r="S118" s="23"/>
      <c r="T118" s="23"/>
      <c r="U118" s="23"/>
      <c r="V118" s="23"/>
      <c r="W118" s="3"/>
      <c r="X118" s="22"/>
      <c r="Y118" s="11"/>
      <c r="Z118" s="23"/>
      <c r="AA118" s="108"/>
      <c r="AB118" s="23"/>
      <c r="AC118" s="23"/>
      <c r="AD118" s="23"/>
      <c r="AE118" s="23"/>
      <c r="AF118" s="23"/>
      <c r="AG118" s="23"/>
      <c r="AH118" s="3"/>
      <c r="AI118" s="22"/>
      <c r="AJ118" s="11"/>
      <c r="AK118" s="23"/>
      <c r="AL118" s="108"/>
      <c r="AM118" s="23"/>
      <c r="AN118" s="23"/>
      <c r="AO118" s="23"/>
      <c r="AP118" s="23"/>
      <c r="AQ118" s="23"/>
      <c r="AR118" s="23"/>
      <c r="AS118" s="3"/>
      <c r="AT118" s="22"/>
      <c r="AU118" s="11"/>
      <c r="AV118" s="23"/>
      <c r="AW118" s="108"/>
      <c r="AX118" s="23"/>
      <c r="AY118" s="23"/>
      <c r="AZ118" s="23"/>
      <c r="BA118" s="23"/>
      <c r="BB118" s="23"/>
      <c r="BC118" s="23"/>
      <c r="BD118" s="3"/>
      <c r="BE118" s="22"/>
      <c r="BF118" s="11"/>
      <c r="BG118" s="23"/>
      <c r="BH118" s="108"/>
      <c r="BI118" s="23"/>
      <c r="BJ118" s="23"/>
      <c r="BK118" s="23"/>
      <c r="BL118" s="23"/>
      <c r="BM118" s="23"/>
      <c r="BN118" s="23"/>
      <c r="BO118" s="3"/>
      <c r="BP118" s="22"/>
      <c r="BQ118" s="11"/>
      <c r="BR118" s="23"/>
      <c r="BS118" s="108"/>
      <c r="BT118" s="23"/>
      <c r="BU118" s="23"/>
      <c r="BV118" s="23"/>
      <c r="BW118" s="23"/>
      <c r="BX118" s="23"/>
      <c r="BY118" s="23"/>
      <c r="BZ118" s="3"/>
      <c r="CA118" s="22"/>
      <c r="CB118" s="11"/>
      <c r="CC118" s="23"/>
      <c r="CD118" s="108"/>
      <c r="CE118" s="23"/>
      <c r="CF118" s="23"/>
      <c r="CG118" s="23"/>
      <c r="CH118" s="23"/>
      <c r="CI118" s="23"/>
      <c r="CJ118" s="23"/>
      <c r="CK118" s="3"/>
      <c r="CL118" s="22"/>
      <c r="CM118" s="11"/>
      <c r="CN118" s="23"/>
      <c r="CO118" s="108"/>
      <c r="CP118" s="23"/>
      <c r="CQ118" s="23"/>
      <c r="CR118" s="23"/>
      <c r="CS118" s="23"/>
      <c r="CT118" s="23"/>
      <c r="CU118" s="23"/>
      <c r="CV118" s="3"/>
      <c r="CW118" s="22"/>
      <c r="CX118" s="11"/>
      <c r="CY118" s="23"/>
      <c r="CZ118" s="108"/>
      <c r="DA118" s="23"/>
      <c r="DB118" s="23"/>
      <c r="DC118" s="23"/>
      <c r="DD118" s="23"/>
      <c r="DE118" s="23"/>
      <c r="DF118" s="23"/>
      <c r="DG118" s="3"/>
      <c r="DH118" s="22"/>
      <c r="DI118" s="11"/>
      <c r="DJ118" s="23"/>
      <c r="DK118" s="108"/>
      <c r="DL118" s="23"/>
      <c r="DM118" s="23"/>
      <c r="DN118" s="23"/>
      <c r="DO118" s="23"/>
      <c r="DP118" s="23"/>
      <c r="DQ118" s="23"/>
      <c r="DR118" s="3"/>
      <c r="DS118" s="22"/>
      <c r="DT118" s="11"/>
      <c r="DU118" s="23"/>
      <c r="DV118" s="108"/>
      <c r="DW118" s="23"/>
      <c r="DX118" s="23"/>
      <c r="DY118" s="23"/>
      <c r="DZ118" s="23"/>
      <c r="EA118" s="23"/>
      <c r="EB118" s="23"/>
      <c r="EC118" s="3"/>
      <c r="ED118" s="22"/>
      <c r="EE118" s="11"/>
      <c r="EF118" s="23"/>
      <c r="EG118" s="108"/>
      <c r="EH118" s="23"/>
      <c r="EI118" s="23"/>
      <c r="EJ118" s="23"/>
      <c r="EK118" s="23"/>
      <c r="EL118" s="23"/>
      <c r="EM118" s="23"/>
      <c r="EN118" s="3"/>
      <c r="EO118" s="22"/>
      <c r="EP118" s="11"/>
      <c r="EQ118" s="23"/>
      <c r="ER118" s="108"/>
      <c r="ES118" s="23"/>
      <c r="ET118" s="23"/>
      <c r="EU118" s="23"/>
      <c r="EV118" s="23"/>
      <c r="EW118" s="23"/>
      <c r="EX118" s="23"/>
      <c r="EY118" s="3"/>
      <c r="EZ118" s="22"/>
      <c r="FA118" s="11"/>
      <c r="FB118" s="23"/>
      <c r="FC118" s="108"/>
      <c r="FD118" s="23"/>
      <c r="FE118" s="23"/>
      <c r="FF118" s="23"/>
      <c r="FG118" s="23"/>
      <c r="FH118" s="23"/>
      <c r="FI118" s="23"/>
      <c r="FJ118" s="3"/>
      <c r="FK118" s="22"/>
      <c r="FL118" s="11"/>
      <c r="FM118" s="23"/>
      <c r="FN118" s="108"/>
      <c r="FO118" s="23"/>
      <c r="FP118" s="23"/>
      <c r="FQ118" s="23"/>
      <c r="FR118" s="23"/>
      <c r="FS118" s="23"/>
      <c r="FT118" s="23"/>
      <c r="FU118" s="3"/>
      <c r="FV118" s="22"/>
      <c r="FW118" s="11"/>
      <c r="FX118" s="23"/>
      <c r="FY118" s="108"/>
      <c r="FZ118" s="23"/>
      <c r="GA118" s="23"/>
      <c r="GB118" s="23"/>
      <c r="GC118" s="23"/>
      <c r="GD118" s="23"/>
      <c r="GE118" s="23"/>
      <c r="GF118" s="3"/>
      <c r="GG118" s="22"/>
      <c r="GH118" s="11"/>
      <c r="GI118" s="23"/>
      <c r="GJ118" s="108"/>
      <c r="GK118" s="23"/>
      <c r="GL118" s="23"/>
      <c r="GM118" s="23"/>
      <c r="GN118" s="23"/>
      <c r="GO118" s="23"/>
      <c r="GP118" s="23"/>
      <c r="GQ118" s="3"/>
      <c r="GR118" s="22"/>
      <c r="GS118" s="11"/>
      <c r="GT118" s="23"/>
      <c r="GU118" s="108"/>
      <c r="GV118" s="23"/>
      <c r="GW118" s="23"/>
      <c r="GX118" s="23"/>
      <c r="GY118" s="23"/>
      <c r="GZ118" s="23"/>
      <c r="HA118" s="23"/>
      <c r="HB118" s="3"/>
      <c r="HC118" s="22"/>
      <c r="HD118" s="11"/>
      <c r="HE118" s="23"/>
      <c r="HF118" s="108"/>
      <c r="HG118" s="23"/>
      <c r="HH118" s="23"/>
      <c r="HI118" s="23"/>
      <c r="HJ118" s="23"/>
      <c r="HK118" s="23"/>
      <c r="HL118" s="23"/>
      <c r="HM118" s="3"/>
      <c r="HN118" s="22"/>
      <c r="HO118" s="11"/>
      <c r="HP118" s="23"/>
      <c r="HQ118" s="108"/>
      <c r="HR118" s="23"/>
      <c r="HS118" s="23"/>
      <c r="HT118" s="23"/>
      <c r="HU118" s="23"/>
      <c r="HV118" s="23"/>
      <c r="HW118" s="23"/>
      <c r="HX118" s="3"/>
      <c r="HY118" s="22"/>
      <c r="HZ118" s="11"/>
      <c r="IA118" s="23"/>
      <c r="IB118" s="108"/>
      <c r="IC118" s="23"/>
      <c r="ID118" s="23"/>
      <c r="IE118" s="23"/>
      <c r="IF118" s="23"/>
      <c r="IG118" s="23"/>
      <c r="IH118" s="23"/>
      <c r="II118" s="3"/>
      <c r="IJ118" s="22"/>
      <c r="IK118" s="11"/>
      <c r="IL118" s="23"/>
      <c r="IM118" s="108"/>
      <c r="IN118" s="23"/>
      <c r="IO118" s="23"/>
      <c r="IP118" s="23"/>
      <c r="IQ118" s="23"/>
      <c r="IR118" s="23"/>
      <c r="IS118" s="23"/>
      <c r="IT118" s="3"/>
      <c r="IU118" s="22"/>
      <c r="IV118" s="11"/>
      <c r="IW118" s="23"/>
    </row>
    <row r="119" spans="1:257" ht="20.100000000000001" customHeight="1" x14ac:dyDescent="0.25">
      <c r="A119" s="22"/>
      <c r="B119" s="11"/>
      <c r="C119" s="410"/>
      <c r="D119" s="407"/>
      <c r="E119" s="410"/>
      <c r="F119" s="410"/>
      <c r="G119" s="410"/>
      <c r="H119" s="410"/>
      <c r="I119" s="410"/>
      <c r="J119" s="410"/>
      <c r="K119" s="2471"/>
      <c r="M119" s="22"/>
      <c r="N119" s="11"/>
      <c r="O119" s="23"/>
      <c r="P119" s="108"/>
      <c r="Q119" s="23"/>
      <c r="R119" s="23"/>
      <c r="S119" s="23"/>
      <c r="T119" s="23"/>
      <c r="U119" s="23"/>
      <c r="V119" s="23"/>
      <c r="W119" s="3"/>
      <c r="X119" s="22"/>
      <c r="Y119" s="11"/>
      <c r="Z119" s="23"/>
      <c r="AA119" s="108"/>
      <c r="AB119" s="23"/>
      <c r="AC119" s="23"/>
      <c r="AD119" s="23"/>
      <c r="AE119" s="23"/>
      <c r="AF119" s="23"/>
      <c r="AG119" s="23"/>
      <c r="AH119" s="3"/>
      <c r="AI119" s="22"/>
      <c r="AJ119" s="11"/>
      <c r="AK119" s="23"/>
      <c r="AL119" s="108"/>
      <c r="AM119" s="23"/>
      <c r="AN119" s="23"/>
      <c r="AO119" s="23"/>
      <c r="AP119" s="23"/>
      <c r="AQ119" s="23"/>
      <c r="AR119" s="23"/>
      <c r="AS119" s="3"/>
      <c r="AT119" s="22"/>
      <c r="AU119" s="11"/>
      <c r="AV119" s="23"/>
      <c r="AW119" s="108"/>
      <c r="AX119" s="23"/>
      <c r="AY119" s="23"/>
      <c r="AZ119" s="23"/>
      <c r="BA119" s="23"/>
      <c r="BB119" s="23"/>
      <c r="BC119" s="23"/>
      <c r="BD119" s="3"/>
      <c r="BE119" s="22"/>
      <c r="BF119" s="11"/>
      <c r="BG119" s="23"/>
      <c r="BH119" s="108"/>
      <c r="BI119" s="23"/>
      <c r="BJ119" s="23"/>
      <c r="BK119" s="23"/>
      <c r="BL119" s="23"/>
      <c r="BM119" s="23"/>
      <c r="BN119" s="23"/>
      <c r="BO119" s="3"/>
      <c r="BP119" s="22"/>
      <c r="BQ119" s="11"/>
      <c r="BR119" s="23"/>
      <c r="BS119" s="108"/>
      <c r="BT119" s="23"/>
      <c r="BU119" s="23"/>
      <c r="BV119" s="23"/>
      <c r="BW119" s="23"/>
      <c r="BX119" s="23"/>
      <c r="BY119" s="23"/>
      <c r="BZ119" s="3"/>
      <c r="CA119" s="22"/>
      <c r="CB119" s="11"/>
      <c r="CC119" s="23"/>
      <c r="CD119" s="108"/>
      <c r="CE119" s="23"/>
      <c r="CF119" s="23"/>
      <c r="CG119" s="23"/>
      <c r="CH119" s="23"/>
      <c r="CI119" s="23"/>
      <c r="CJ119" s="23"/>
      <c r="CK119" s="3"/>
      <c r="CL119" s="22"/>
      <c r="CM119" s="11"/>
      <c r="CN119" s="23"/>
      <c r="CO119" s="108"/>
      <c r="CP119" s="23"/>
      <c r="CQ119" s="23"/>
      <c r="CR119" s="23"/>
      <c r="CS119" s="23"/>
      <c r="CT119" s="23"/>
      <c r="CU119" s="23"/>
      <c r="CV119" s="3"/>
      <c r="CW119" s="22"/>
      <c r="CX119" s="11"/>
      <c r="CY119" s="23"/>
      <c r="CZ119" s="108"/>
      <c r="DA119" s="23"/>
      <c r="DB119" s="23"/>
      <c r="DC119" s="23"/>
      <c r="DD119" s="23"/>
      <c r="DE119" s="23"/>
      <c r="DF119" s="23"/>
      <c r="DG119" s="3"/>
      <c r="DH119" s="22"/>
      <c r="DI119" s="11"/>
      <c r="DJ119" s="23"/>
      <c r="DK119" s="108"/>
      <c r="DL119" s="23"/>
      <c r="DM119" s="23"/>
      <c r="DN119" s="23"/>
      <c r="DO119" s="23"/>
      <c r="DP119" s="23"/>
      <c r="DQ119" s="23"/>
      <c r="DR119" s="3"/>
      <c r="DS119" s="22"/>
      <c r="DT119" s="11"/>
      <c r="DU119" s="23"/>
      <c r="DV119" s="108"/>
      <c r="DW119" s="23"/>
      <c r="DX119" s="23"/>
      <c r="DY119" s="23"/>
      <c r="DZ119" s="23"/>
      <c r="EA119" s="23"/>
      <c r="EB119" s="23"/>
      <c r="EC119" s="3"/>
      <c r="ED119" s="22"/>
      <c r="EE119" s="11"/>
      <c r="EF119" s="23"/>
      <c r="EG119" s="108"/>
      <c r="EH119" s="23"/>
      <c r="EI119" s="23"/>
      <c r="EJ119" s="23"/>
      <c r="EK119" s="23"/>
      <c r="EL119" s="23"/>
      <c r="EM119" s="23"/>
      <c r="EN119" s="3"/>
      <c r="EO119" s="22"/>
      <c r="EP119" s="11"/>
      <c r="EQ119" s="23"/>
      <c r="ER119" s="108"/>
      <c r="ES119" s="23"/>
      <c r="ET119" s="23"/>
      <c r="EU119" s="23"/>
      <c r="EV119" s="23"/>
      <c r="EW119" s="23"/>
      <c r="EX119" s="23"/>
      <c r="EY119" s="3"/>
      <c r="EZ119" s="22"/>
      <c r="FA119" s="11"/>
      <c r="FB119" s="23"/>
      <c r="FC119" s="108"/>
      <c r="FD119" s="23"/>
      <c r="FE119" s="23"/>
      <c r="FF119" s="23"/>
      <c r="FG119" s="23"/>
      <c r="FH119" s="23"/>
      <c r="FI119" s="23"/>
      <c r="FJ119" s="3"/>
      <c r="FK119" s="22"/>
      <c r="FL119" s="11"/>
      <c r="FM119" s="23"/>
      <c r="FN119" s="108"/>
      <c r="FO119" s="23"/>
      <c r="FP119" s="23"/>
      <c r="FQ119" s="23"/>
      <c r="FR119" s="23"/>
      <c r="FS119" s="23"/>
      <c r="FT119" s="23"/>
      <c r="FU119" s="3"/>
      <c r="FV119" s="22"/>
      <c r="FW119" s="11"/>
      <c r="FX119" s="23"/>
      <c r="FY119" s="108"/>
      <c r="FZ119" s="23"/>
      <c r="GA119" s="23"/>
      <c r="GB119" s="23"/>
      <c r="GC119" s="23"/>
      <c r="GD119" s="23"/>
      <c r="GE119" s="23"/>
      <c r="GF119" s="3"/>
      <c r="GG119" s="22"/>
      <c r="GH119" s="11"/>
      <c r="GI119" s="23"/>
      <c r="GJ119" s="108"/>
      <c r="GK119" s="23"/>
      <c r="GL119" s="23"/>
      <c r="GM119" s="23"/>
      <c r="GN119" s="23"/>
      <c r="GO119" s="23"/>
      <c r="GP119" s="23"/>
      <c r="GQ119" s="3"/>
      <c r="GR119" s="22"/>
      <c r="GS119" s="11"/>
      <c r="GT119" s="23"/>
      <c r="GU119" s="108"/>
      <c r="GV119" s="23"/>
      <c r="GW119" s="23"/>
      <c r="GX119" s="23"/>
      <c r="GY119" s="23"/>
      <c r="GZ119" s="23"/>
      <c r="HA119" s="23"/>
      <c r="HB119" s="3"/>
      <c r="HC119" s="22"/>
      <c r="HD119" s="11"/>
      <c r="HE119" s="23"/>
      <c r="HF119" s="108"/>
      <c r="HG119" s="23"/>
      <c r="HH119" s="23"/>
      <c r="HI119" s="23"/>
      <c r="HJ119" s="23"/>
      <c r="HK119" s="23"/>
      <c r="HL119" s="23"/>
      <c r="HM119" s="3"/>
      <c r="HN119" s="22"/>
      <c r="HO119" s="11"/>
      <c r="HP119" s="23"/>
      <c r="HQ119" s="108"/>
      <c r="HR119" s="23"/>
      <c r="HS119" s="23"/>
      <c r="HT119" s="23"/>
      <c r="HU119" s="23"/>
      <c r="HV119" s="23"/>
      <c r="HW119" s="23"/>
      <c r="HX119" s="3"/>
      <c r="HY119" s="22"/>
      <c r="HZ119" s="11"/>
      <c r="IA119" s="23"/>
      <c r="IB119" s="108"/>
      <c r="IC119" s="23"/>
      <c r="ID119" s="23"/>
      <c r="IE119" s="23"/>
      <c r="IF119" s="23"/>
      <c r="IG119" s="23"/>
      <c r="IH119" s="23"/>
      <c r="II119" s="3"/>
      <c r="IJ119" s="22"/>
      <c r="IK119" s="11"/>
      <c r="IL119" s="23"/>
      <c r="IM119" s="108"/>
      <c r="IN119" s="23"/>
      <c r="IO119" s="23"/>
      <c r="IP119" s="23"/>
      <c r="IQ119" s="23"/>
      <c r="IR119" s="23"/>
      <c r="IS119" s="23"/>
      <c r="IT119" s="3"/>
      <c r="IU119" s="22"/>
      <c r="IV119" s="11"/>
      <c r="IW119" s="23"/>
    </row>
    <row r="120" spans="1:257" ht="20.100000000000001" customHeight="1" x14ac:dyDescent="0.25">
      <c r="A120" s="22"/>
      <c r="B120" s="11"/>
      <c r="C120" s="410"/>
      <c r="D120" s="407"/>
      <c r="E120" s="410"/>
      <c r="F120" s="410"/>
      <c r="G120" s="410"/>
      <c r="H120" s="410"/>
      <c r="I120" s="410"/>
      <c r="J120" s="410"/>
      <c r="K120" s="2471"/>
      <c r="M120" s="22"/>
      <c r="N120" s="11"/>
      <c r="O120" s="23"/>
      <c r="P120" s="108"/>
      <c r="Q120" s="23"/>
      <c r="R120" s="23"/>
      <c r="S120" s="23"/>
      <c r="T120" s="23"/>
      <c r="U120" s="23"/>
      <c r="V120" s="23"/>
      <c r="W120" s="3"/>
      <c r="X120" s="22"/>
      <c r="Y120" s="11"/>
      <c r="Z120" s="23"/>
      <c r="AA120" s="108"/>
      <c r="AB120" s="23"/>
      <c r="AC120" s="23"/>
      <c r="AD120" s="23"/>
      <c r="AE120" s="23"/>
      <c r="AF120" s="23"/>
      <c r="AG120" s="23"/>
      <c r="AH120" s="3"/>
      <c r="AI120" s="22"/>
      <c r="AJ120" s="11"/>
      <c r="AK120" s="23"/>
      <c r="AL120" s="108"/>
      <c r="AM120" s="23"/>
      <c r="AN120" s="23"/>
      <c r="AO120" s="23"/>
      <c r="AP120" s="23"/>
      <c r="AQ120" s="23"/>
      <c r="AR120" s="23"/>
      <c r="AS120" s="3"/>
      <c r="AT120" s="22"/>
      <c r="AU120" s="11"/>
      <c r="AV120" s="23"/>
      <c r="AW120" s="108"/>
      <c r="AX120" s="23"/>
      <c r="AY120" s="23"/>
      <c r="AZ120" s="23"/>
      <c r="BA120" s="23"/>
      <c r="BB120" s="23"/>
      <c r="BC120" s="23"/>
      <c r="BD120" s="3"/>
      <c r="BE120" s="22"/>
      <c r="BF120" s="11"/>
      <c r="BG120" s="23"/>
      <c r="BH120" s="108"/>
      <c r="BI120" s="23"/>
      <c r="BJ120" s="23"/>
      <c r="BK120" s="23"/>
      <c r="BL120" s="23"/>
      <c r="BM120" s="23"/>
      <c r="BN120" s="23"/>
      <c r="BO120" s="3"/>
      <c r="BP120" s="22"/>
      <c r="BQ120" s="11"/>
      <c r="BR120" s="23"/>
      <c r="BS120" s="108"/>
      <c r="BT120" s="23"/>
      <c r="BU120" s="23"/>
      <c r="BV120" s="23"/>
      <c r="BW120" s="23"/>
      <c r="BX120" s="23"/>
      <c r="BY120" s="23"/>
      <c r="BZ120" s="3"/>
      <c r="CA120" s="22"/>
      <c r="CB120" s="11"/>
      <c r="CC120" s="23"/>
      <c r="CD120" s="108"/>
      <c r="CE120" s="23"/>
      <c r="CF120" s="23"/>
      <c r="CG120" s="23"/>
      <c r="CH120" s="23"/>
      <c r="CI120" s="23"/>
      <c r="CJ120" s="23"/>
      <c r="CK120" s="3"/>
      <c r="CL120" s="22"/>
      <c r="CM120" s="11"/>
      <c r="CN120" s="23"/>
      <c r="CO120" s="108"/>
      <c r="CP120" s="23"/>
      <c r="CQ120" s="23"/>
      <c r="CR120" s="23"/>
      <c r="CS120" s="23"/>
      <c r="CT120" s="23"/>
      <c r="CU120" s="23"/>
      <c r="CV120" s="3"/>
      <c r="CW120" s="22"/>
      <c r="CX120" s="11"/>
      <c r="CY120" s="23"/>
      <c r="CZ120" s="108"/>
      <c r="DA120" s="23"/>
      <c r="DB120" s="23"/>
      <c r="DC120" s="23"/>
      <c r="DD120" s="23"/>
      <c r="DE120" s="23"/>
      <c r="DF120" s="23"/>
      <c r="DG120" s="3"/>
      <c r="DH120" s="22"/>
      <c r="DI120" s="11"/>
      <c r="DJ120" s="23"/>
      <c r="DK120" s="108"/>
      <c r="DL120" s="23"/>
      <c r="DM120" s="23"/>
      <c r="DN120" s="23"/>
      <c r="DO120" s="23"/>
      <c r="DP120" s="23"/>
      <c r="DQ120" s="23"/>
      <c r="DR120" s="3"/>
      <c r="DS120" s="22"/>
      <c r="DT120" s="11"/>
      <c r="DU120" s="23"/>
      <c r="DV120" s="108"/>
      <c r="DW120" s="23"/>
      <c r="DX120" s="23"/>
      <c r="DY120" s="23"/>
      <c r="DZ120" s="23"/>
      <c r="EA120" s="23"/>
      <c r="EB120" s="23"/>
      <c r="EC120" s="3"/>
      <c r="ED120" s="22"/>
      <c r="EE120" s="11"/>
      <c r="EF120" s="23"/>
      <c r="EG120" s="108"/>
      <c r="EH120" s="23"/>
      <c r="EI120" s="23"/>
      <c r="EJ120" s="23"/>
      <c r="EK120" s="23"/>
      <c r="EL120" s="23"/>
      <c r="EM120" s="23"/>
      <c r="EN120" s="3"/>
      <c r="EO120" s="22"/>
      <c r="EP120" s="11"/>
      <c r="EQ120" s="23"/>
      <c r="ER120" s="108"/>
      <c r="ES120" s="23"/>
      <c r="ET120" s="23"/>
      <c r="EU120" s="23"/>
      <c r="EV120" s="23"/>
      <c r="EW120" s="23"/>
      <c r="EX120" s="23"/>
      <c r="EY120" s="3"/>
      <c r="EZ120" s="22"/>
      <c r="FA120" s="11"/>
      <c r="FB120" s="23"/>
      <c r="FC120" s="108"/>
      <c r="FD120" s="23"/>
      <c r="FE120" s="23"/>
      <c r="FF120" s="23"/>
      <c r="FG120" s="23"/>
      <c r="FH120" s="23"/>
      <c r="FI120" s="23"/>
      <c r="FJ120" s="3"/>
      <c r="FK120" s="22"/>
      <c r="FL120" s="11"/>
      <c r="FM120" s="23"/>
      <c r="FN120" s="108"/>
      <c r="FO120" s="23"/>
      <c r="FP120" s="23"/>
      <c r="FQ120" s="23"/>
      <c r="FR120" s="23"/>
      <c r="FS120" s="23"/>
      <c r="FT120" s="23"/>
      <c r="FU120" s="3"/>
      <c r="FV120" s="22"/>
      <c r="FW120" s="11"/>
      <c r="FX120" s="23"/>
      <c r="FY120" s="108"/>
      <c r="FZ120" s="23"/>
      <c r="GA120" s="23"/>
      <c r="GB120" s="23"/>
      <c r="GC120" s="23"/>
      <c r="GD120" s="23"/>
      <c r="GE120" s="23"/>
      <c r="GF120" s="3"/>
      <c r="GG120" s="22"/>
      <c r="GH120" s="11"/>
      <c r="GI120" s="23"/>
      <c r="GJ120" s="108"/>
      <c r="GK120" s="23"/>
      <c r="GL120" s="23"/>
      <c r="GM120" s="23"/>
      <c r="GN120" s="23"/>
      <c r="GO120" s="23"/>
      <c r="GP120" s="23"/>
      <c r="GQ120" s="3"/>
      <c r="GR120" s="22"/>
      <c r="GS120" s="11"/>
      <c r="GT120" s="23"/>
      <c r="GU120" s="108"/>
      <c r="GV120" s="23"/>
      <c r="GW120" s="23"/>
      <c r="GX120" s="23"/>
      <c r="GY120" s="23"/>
      <c r="GZ120" s="23"/>
      <c r="HA120" s="23"/>
      <c r="HB120" s="3"/>
      <c r="HC120" s="22"/>
      <c r="HD120" s="11"/>
      <c r="HE120" s="23"/>
      <c r="HF120" s="108"/>
      <c r="HG120" s="23"/>
      <c r="HH120" s="23"/>
      <c r="HI120" s="23"/>
      <c r="HJ120" s="23"/>
      <c r="HK120" s="23"/>
      <c r="HL120" s="23"/>
      <c r="HM120" s="3"/>
      <c r="HN120" s="22"/>
      <c r="HO120" s="11"/>
      <c r="HP120" s="23"/>
      <c r="HQ120" s="108"/>
      <c r="HR120" s="23"/>
      <c r="HS120" s="23"/>
      <c r="HT120" s="23"/>
      <c r="HU120" s="23"/>
      <c r="HV120" s="23"/>
      <c r="HW120" s="23"/>
      <c r="HX120" s="3"/>
      <c r="HY120" s="22"/>
      <c r="HZ120" s="11"/>
      <c r="IA120" s="23"/>
      <c r="IB120" s="108"/>
      <c r="IC120" s="23"/>
      <c r="ID120" s="23"/>
      <c r="IE120" s="23"/>
      <c r="IF120" s="23"/>
      <c r="IG120" s="23"/>
      <c r="IH120" s="23"/>
      <c r="II120" s="3"/>
      <c r="IJ120" s="22"/>
      <c r="IK120" s="11"/>
      <c r="IL120" s="23"/>
      <c r="IM120" s="108"/>
      <c r="IN120" s="23"/>
      <c r="IO120" s="23"/>
      <c r="IP120" s="23"/>
      <c r="IQ120" s="23"/>
      <c r="IR120" s="23"/>
      <c r="IS120" s="23"/>
      <c r="IT120" s="3"/>
      <c r="IU120" s="22"/>
      <c r="IV120" s="11"/>
      <c r="IW120" s="23"/>
    </row>
    <row r="121" spans="1:257" ht="20.100000000000001" customHeight="1" x14ac:dyDescent="0.25">
      <c r="A121" s="22"/>
      <c r="B121" s="11"/>
      <c r="C121" s="410"/>
      <c r="D121" s="407"/>
      <c r="E121" s="410"/>
      <c r="F121" s="410"/>
      <c r="G121" s="410"/>
      <c r="H121" s="410"/>
      <c r="I121" s="410"/>
      <c r="J121" s="410"/>
      <c r="K121" s="2471"/>
      <c r="M121" s="22"/>
      <c r="N121" s="11"/>
      <c r="O121" s="23"/>
      <c r="P121" s="108"/>
      <c r="Q121" s="23"/>
      <c r="R121" s="23"/>
      <c r="S121" s="23"/>
      <c r="T121" s="23"/>
      <c r="U121" s="23"/>
      <c r="V121" s="23"/>
      <c r="W121" s="3"/>
      <c r="X121" s="22"/>
      <c r="Y121" s="11"/>
      <c r="Z121" s="23"/>
      <c r="AA121" s="108"/>
      <c r="AB121" s="23"/>
      <c r="AC121" s="23"/>
      <c r="AD121" s="23"/>
      <c r="AE121" s="23"/>
      <c r="AF121" s="23"/>
      <c r="AG121" s="23"/>
      <c r="AH121" s="3"/>
      <c r="AI121" s="22"/>
      <c r="AJ121" s="11"/>
      <c r="AK121" s="23"/>
      <c r="AL121" s="108"/>
      <c r="AM121" s="23"/>
      <c r="AN121" s="23"/>
      <c r="AO121" s="23"/>
      <c r="AP121" s="23"/>
      <c r="AQ121" s="23"/>
      <c r="AR121" s="23"/>
      <c r="AS121" s="3"/>
      <c r="AT121" s="22"/>
      <c r="AU121" s="11"/>
      <c r="AV121" s="23"/>
      <c r="AW121" s="108"/>
      <c r="AX121" s="23"/>
      <c r="AY121" s="23"/>
      <c r="AZ121" s="23"/>
      <c r="BA121" s="23"/>
      <c r="BB121" s="23"/>
      <c r="BC121" s="23"/>
      <c r="BD121" s="3"/>
      <c r="BE121" s="22"/>
      <c r="BF121" s="11"/>
      <c r="BG121" s="23"/>
      <c r="BH121" s="108"/>
      <c r="BI121" s="23"/>
      <c r="BJ121" s="23"/>
      <c r="BK121" s="23"/>
      <c r="BL121" s="23"/>
      <c r="BM121" s="23"/>
      <c r="BN121" s="23"/>
      <c r="BO121" s="3"/>
      <c r="BP121" s="22"/>
      <c r="BQ121" s="11"/>
      <c r="BR121" s="23"/>
      <c r="BS121" s="108"/>
      <c r="BT121" s="23"/>
      <c r="BU121" s="23"/>
      <c r="BV121" s="23"/>
      <c r="BW121" s="23"/>
      <c r="BX121" s="23"/>
      <c r="BY121" s="23"/>
      <c r="BZ121" s="3"/>
      <c r="CA121" s="22"/>
      <c r="CB121" s="11"/>
      <c r="CC121" s="23"/>
      <c r="CD121" s="108"/>
      <c r="CE121" s="23"/>
      <c r="CF121" s="23"/>
      <c r="CG121" s="23"/>
      <c r="CH121" s="23"/>
      <c r="CI121" s="23"/>
      <c r="CJ121" s="23"/>
      <c r="CK121" s="3"/>
      <c r="CL121" s="22"/>
      <c r="CM121" s="11"/>
      <c r="CN121" s="23"/>
      <c r="CO121" s="108"/>
      <c r="CP121" s="23"/>
      <c r="CQ121" s="23"/>
      <c r="CR121" s="23"/>
      <c r="CS121" s="23"/>
      <c r="CT121" s="23"/>
      <c r="CU121" s="23"/>
      <c r="CV121" s="3"/>
      <c r="CW121" s="22"/>
      <c r="CX121" s="11"/>
      <c r="CY121" s="23"/>
      <c r="CZ121" s="108"/>
      <c r="DA121" s="23"/>
      <c r="DB121" s="23"/>
      <c r="DC121" s="23"/>
      <c r="DD121" s="23"/>
      <c r="DE121" s="23"/>
      <c r="DF121" s="23"/>
      <c r="DG121" s="3"/>
      <c r="DH121" s="22"/>
      <c r="DI121" s="11"/>
      <c r="DJ121" s="23"/>
      <c r="DK121" s="108"/>
      <c r="DL121" s="23"/>
      <c r="DM121" s="23"/>
      <c r="DN121" s="23"/>
      <c r="DO121" s="23"/>
      <c r="DP121" s="23"/>
      <c r="DQ121" s="23"/>
      <c r="DR121" s="3"/>
      <c r="DS121" s="22"/>
      <c r="DT121" s="11"/>
      <c r="DU121" s="23"/>
      <c r="DV121" s="108"/>
      <c r="DW121" s="23"/>
      <c r="DX121" s="23"/>
      <c r="DY121" s="23"/>
      <c r="DZ121" s="23"/>
      <c r="EA121" s="23"/>
      <c r="EB121" s="23"/>
      <c r="EC121" s="3"/>
      <c r="ED121" s="22"/>
      <c r="EE121" s="11"/>
      <c r="EF121" s="23"/>
      <c r="EG121" s="108"/>
      <c r="EH121" s="23"/>
      <c r="EI121" s="23"/>
      <c r="EJ121" s="23"/>
      <c r="EK121" s="23"/>
      <c r="EL121" s="23"/>
      <c r="EM121" s="23"/>
      <c r="EN121" s="3"/>
      <c r="EO121" s="22"/>
      <c r="EP121" s="11"/>
      <c r="EQ121" s="23"/>
      <c r="ER121" s="108"/>
      <c r="ES121" s="23"/>
      <c r="ET121" s="23"/>
      <c r="EU121" s="23"/>
      <c r="EV121" s="23"/>
      <c r="EW121" s="23"/>
      <c r="EX121" s="23"/>
      <c r="EY121" s="3"/>
      <c r="EZ121" s="22"/>
      <c r="FA121" s="11"/>
      <c r="FB121" s="23"/>
      <c r="FC121" s="108"/>
      <c r="FD121" s="23"/>
      <c r="FE121" s="23"/>
      <c r="FF121" s="23"/>
      <c r="FG121" s="23"/>
      <c r="FH121" s="23"/>
      <c r="FI121" s="23"/>
      <c r="FJ121" s="3"/>
      <c r="FK121" s="22"/>
      <c r="FL121" s="11"/>
      <c r="FM121" s="23"/>
      <c r="FN121" s="108"/>
      <c r="FO121" s="23"/>
      <c r="FP121" s="23"/>
      <c r="FQ121" s="23"/>
      <c r="FR121" s="23"/>
      <c r="FS121" s="23"/>
      <c r="FT121" s="23"/>
      <c r="FU121" s="3"/>
      <c r="FV121" s="22"/>
      <c r="FW121" s="11"/>
      <c r="FX121" s="23"/>
      <c r="FY121" s="108"/>
      <c r="FZ121" s="23"/>
      <c r="GA121" s="23"/>
      <c r="GB121" s="23"/>
      <c r="GC121" s="23"/>
      <c r="GD121" s="23"/>
      <c r="GE121" s="23"/>
      <c r="GF121" s="3"/>
      <c r="GG121" s="22"/>
      <c r="GH121" s="11"/>
      <c r="GI121" s="23"/>
      <c r="GJ121" s="108"/>
      <c r="GK121" s="23"/>
      <c r="GL121" s="23"/>
      <c r="GM121" s="23"/>
      <c r="GN121" s="23"/>
      <c r="GO121" s="23"/>
      <c r="GP121" s="23"/>
      <c r="GQ121" s="3"/>
      <c r="GR121" s="22"/>
      <c r="GS121" s="11"/>
      <c r="GT121" s="23"/>
      <c r="GU121" s="108"/>
      <c r="GV121" s="23"/>
      <c r="GW121" s="23"/>
      <c r="GX121" s="23"/>
      <c r="GY121" s="23"/>
      <c r="GZ121" s="23"/>
      <c r="HA121" s="23"/>
      <c r="HB121" s="3"/>
      <c r="HC121" s="22"/>
      <c r="HD121" s="11"/>
      <c r="HE121" s="23"/>
      <c r="HF121" s="108"/>
      <c r="HG121" s="23"/>
      <c r="HH121" s="23"/>
      <c r="HI121" s="23"/>
      <c r="HJ121" s="23"/>
      <c r="HK121" s="23"/>
      <c r="HL121" s="23"/>
      <c r="HM121" s="3"/>
      <c r="HN121" s="22"/>
      <c r="HO121" s="11"/>
      <c r="HP121" s="23"/>
      <c r="HQ121" s="108"/>
      <c r="HR121" s="23"/>
      <c r="HS121" s="23"/>
      <c r="HT121" s="23"/>
      <c r="HU121" s="23"/>
      <c r="HV121" s="23"/>
      <c r="HW121" s="23"/>
      <c r="HX121" s="3"/>
      <c r="HY121" s="22"/>
      <c r="HZ121" s="11"/>
      <c r="IA121" s="23"/>
      <c r="IB121" s="108"/>
      <c r="IC121" s="23"/>
      <c r="ID121" s="23"/>
      <c r="IE121" s="23"/>
      <c r="IF121" s="23"/>
      <c r="IG121" s="23"/>
      <c r="IH121" s="23"/>
      <c r="II121" s="3"/>
      <c r="IJ121" s="22"/>
      <c r="IK121" s="11"/>
      <c r="IL121" s="23"/>
      <c r="IM121" s="108"/>
      <c r="IN121" s="23"/>
      <c r="IO121" s="23"/>
      <c r="IP121" s="23"/>
      <c r="IQ121" s="23"/>
      <c r="IR121" s="23"/>
      <c r="IS121" s="23"/>
      <c r="IT121" s="3"/>
      <c r="IU121" s="22"/>
      <c r="IV121" s="11"/>
      <c r="IW121" s="23"/>
    </row>
    <row r="122" spans="1:257" ht="20.100000000000001" customHeight="1" x14ac:dyDescent="0.25">
      <c r="A122" s="22"/>
      <c r="B122" s="11"/>
      <c r="C122" s="410"/>
      <c r="D122" s="407"/>
      <c r="E122" s="410"/>
      <c r="F122" s="410"/>
      <c r="G122" s="410"/>
      <c r="H122" s="410"/>
      <c r="I122" s="410"/>
      <c r="J122" s="410"/>
      <c r="K122" s="2471"/>
      <c r="M122" s="22"/>
      <c r="N122" s="11"/>
      <c r="O122" s="23"/>
      <c r="P122" s="108"/>
      <c r="Q122" s="23"/>
      <c r="R122" s="23"/>
      <c r="S122" s="23"/>
      <c r="T122" s="23"/>
      <c r="U122" s="23"/>
      <c r="V122" s="23"/>
      <c r="W122" s="3"/>
      <c r="X122" s="22"/>
      <c r="Y122" s="11"/>
      <c r="Z122" s="23"/>
      <c r="AA122" s="108"/>
      <c r="AB122" s="23"/>
      <c r="AC122" s="23"/>
      <c r="AD122" s="23"/>
      <c r="AE122" s="23"/>
      <c r="AF122" s="23"/>
      <c r="AG122" s="23"/>
      <c r="AH122" s="3"/>
      <c r="AI122" s="22"/>
      <c r="AJ122" s="11"/>
      <c r="AK122" s="23"/>
      <c r="AL122" s="108"/>
      <c r="AM122" s="23"/>
      <c r="AN122" s="23"/>
      <c r="AO122" s="23"/>
      <c r="AP122" s="23"/>
      <c r="AQ122" s="23"/>
      <c r="AR122" s="23"/>
      <c r="AS122" s="3"/>
      <c r="AT122" s="22"/>
      <c r="AU122" s="11"/>
      <c r="AV122" s="23"/>
      <c r="AW122" s="108"/>
      <c r="AX122" s="23"/>
      <c r="AY122" s="23"/>
      <c r="AZ122" s="23"/>
      <c r="BA122" s="23"/>
      <c r="BB122" s="23"/>
      <c r="BC122" s="23"/>
      <c r="BD122" s="3"/>
      <c r="BE122" s="22"/>
      <c r="BF122" s="11"/>
      <c r="BG122" s="23"/>
      <c r="BH122" s="108"/>
      <c r="BI122" s="23"/>
      <c r="BJ122" s="23"/>
      <c r="BK122" s="23"/>
      <c r="BL122" s="23"/>
      <c r="BM122" s="23"/>
      <c r="BN122" s="23"/>
      <c r="BO122" s="3"/>
      <c r="BP122" s="22"/>
      <c r="BQ122" s="11"/>
      <c r="BR122" s="23"/>
      <c r="BS122" s="108"/>
      <c r="BT122" s="23"/>
      <c r="BU122" s="23"/>
      <c r="BV122" s="23"/>
      <c r="BW122" s="23"/>
      <c r="BX122" s="23"/>
      <c r="BY122" s="23"/>
      <c r="BZ122" s="3"/>
      <c r="CA122" s="22"/>
      <c r="CB122" s="11"/>
      <c r="CC122" s="23"/>
      <c r="CD122" s="108"/>
      <c r="CE122" s="23"/>
      <c r="CF122" s="23"/>
      <c r="CG122" s="23"/>
      <c r="CH122" s="23"/>
      <c r="CI122" s="23"/>
      <c r="CJ122" s="23"/>
      <c r="CK122" s="3"/>
      <c r="CL122" s="22"/>
      <c r="CM122" s="11"/>
      <c r="CN122" s="23"/>
      <c r="CO122" s="108"/>
      <c r="CP122" s="23"/>
      <c r="CQ122" s="23"/>
      <c r="CR122" s="23"/>
      <c r="CS122" s="23"/>
      <c r="CT122" s="23"/>
      <c r="CU122" s="23"/>
      <c r="CV122" s="3"/>
      <c r="CW122" s="22"/>
      <c r="CX122" s="11"/>
      <c r="CY122" s="23"/>
      <c r="CZ122" s="108"/>
      <c r="DA122" s="23"/>
      <c r="DB122" s="23"/>
      <c r="DC122" s="23"/>
      <c r="DD122" s="23"/>
      <c r="DE122" s="23"/>
      <c r="DF122" s="23"/>
      <c r="DG122" s="3"/>
      <c r="DH122" s="22"/>
      <c r="DI122" s="11"/>
      <c r="DJ122" s="23"/>
      <c r="DK122" s="108"/>
      <c r="DL122" s="23"/>
      <c r="DM122" s="23"/>
      <c r="DN122" s="23"/>
      <c r="DO122" s="23"/>
      <c r="DP122" s="23"/>
      <c r="DQ122" s="23"/>
      <c r="DR122" s="3"/>
      <c r="DS122" s="22"/>
      <c r="DT122" s="11"/>
      <c r="DU122" s="23"/>
      <c r="DV122" s="108"/>
      <c r="DW122" s="23"/>
      <c r="DX122" s="23"/>
      <c r="DY122" s="23"/>
      <c r="DZ122" s="23"/>
      <c r="EA122" s="23"/>
      <c r="EB122" s="23"/>
      <c r="EC122" s="3"/>
      <c r="ED122" s="22"/>
      <c r="EE122" s="11"/>
      <c r="EF122" s="23"/>
      <c r="EG122" s="108"/>
      <c r="EH122" s="23"/>
      <c r="EI122" s="23"/>
      <c r="EJ122" s="23"/>
      <c r="EK122" s="23"/>
      <c r="EL122" s="23"/>
      <c r="EM122" s="23"/>
      <c r="EN122" s="3"/>
      <c r="EO122" s="22"/>
      <c r="EP122" s="11"/>
      <c r="EQ122" s="23"/>
      <c r="ER122" s="108"/>
      <c r="ES122" s="23"/>
      <c r="ET122" s="23"/>
      <c r="EU122" s="23"/>
      <c r="EV122" s="23"/>
      <c r="EW122" s="23"/>
      <c r="EX122" s="23"/>
      <c r="EY122" s="3"/>
      <c r="EZ122" s="22"/>
      <c r="FA122" s="11"/>
      <c r="FB122" s="23"/>
      <c r="FC122" s="108"/>
      <c r="FD122" s="23"/>
      <c r="FE122" s="23"/>
      <c r="FF122" s="23"/>
      <c r="FG122" s="23"/>
      <c r="FH122" s="23"/>
      <c r="FI122" s="23"/>
      <c r="FJ122" s="3"/>
      <c r="FK122" s="22"/>
      <c r="FL122" s="11"/>
      <c r="FM122" s="23"/>
      <c r="FN122" s="108"/>
      <c r="FO122" s="23"/>
      <c r="FP122" s="23"/>
      <c r="FQ122" s="23"/>
      <c r="FR122" s="23"/>
      <c r="FS122" s="23"/>
      <c r="FT122" s="23"/>
      <c r="FU122" s="3"/>
      <c r="FV122" s="22"/>
      <c r="FW122" s="11"/>
      <c r="FX122" s="23"/>
      <c r="FY122" s="108"/>
      <c r="FZ122" s="23"/>
      <c r="GA122" s="23"/>
      <c r="GB122" s="23"/>
      <c r="GC122" s="23"/>
      <c r="GD122" s="23"/>
      <c r="GE122" s="23"/>
      <c r="GF122" s="3"/>
      <c r="GG122" s="22"/>
      <c r="GH122" s="11"/>
      <c r="GI122" s="23"/>
      <c r="GJ122" s="108"/>
      <c r="GK122" s="23"/>
      <c r="GL122" s="23"/>
      <c r="GM122" s="23"/>
      <c r="GN122" s="23"/>
      <c r="GO122" s="23"/>
      <c r="GP122" s="23"/>
      <c r="GQ122" s="3"/>
      <c r="GR122" s="22"/>
      <c r="GS122" s="11"/>
      <c r="GT122" s="23"/>
      <c r="GU122" s="108"/>
      <c r="GV122" s="23"/>
      <c r="GW122" s="23"/>
      <c r="GX122" s="23"/>
      <c r="GY122" s="23"/>
      <c r="GZ122" s="23"/>
      <c r="HA122" s="23"/>
      <c r="HB122" s="3"/>
      <c r="HC122" s="22"/>
      <c r="HD122" s="11"/>
      <c r="HE122" s="23"/>
      <c r="HF122" s="108"/>
      <c r="HG122" s="23"/>
      <c r="HH122" s="23"/>
      <c r="HI122" s="23"/>
      <c r="HJ122" s="23"/>
      <c r="HK122" s="23"/>
      <c r="HL122" s="23"/>
      <c r="HM122" s="3"/>
      <c r="HN122" s="22"/>
      <c r="HO122" s="11"/>
      <c r="HP122" s="23"/>
      <c r="HQ122" s="108"/>
      <c r="HR122" s="23"/>
      <c r="HS122" s="23"/>
      <c r="HT122" s="23"/>
      <c r="HU122" s="23"/>
      <c r="HV122" s="23"/>
      <c r="HW122" s="23"/>
      <c r="HX122" s="3"/>
      <c r="HY122" s="22"/>
      <c r="HZ122" s="11"/>
      <c r="IA122" s="23"/>
      <c r="IB122" s="108"/>
      <c r="IC122" s="23"/>
      <c r="ID122" s="23"/>
      <c r="IE122" s="23"/>
      <c r="IF122" s="23"/>
      <c r="IG122" s="23"/>
      <c r="IH122" s="23"/>
      <c r="II122" s="3"/>
      <c r="IJ122" s="22"/>
      <c r="IK122" s="11"/>
      <c r="IL122" s="23"/>
      <c r="IM122" s="108"/>
      <c r="IN122" s="23"/>
      <c r="IO122" s="23"/>
      <c r="IP122" s="23"/>
      <c r="IQ122" s="23"/>
      <c r="IR122" s="23"/>
      <c r="IS122" s="23"/>
      <c r="IT122" s="3"/>
      <c r="IU122" s="22"/>
      <c r="IV122" s="11"/>
      <c r="IW122" s="23"/>
    </row>
    <row r="123" spans="1:257" ht="20.100000000000001" customHeight="1" x14ac:dyDescent="0.25">
      <c r="A123" s="22"/>
      <c r="B123" s="11"/>
      <c r="C123" s="410"/>
      <c r="D123" s="407"/>
      <c r="E123" s="410"/>
      <c r="F123" s="410"/>
      <c r="G123" s="410"/>
      <c r="H123" s="410"/>
      <c r="I123" s="410"/>
      <c r="J123" s="410"/>
      <c r="K123" s="2471"/>
      <c r="M123" s="22"/>
      <c r="N123" s="11"/>
      <c r="O123" s="23"/>
      <c r="P123" s="108"/>
      <c r="Q123" s="23"/>
      <c r="R123" s="23"/>
      <c r="S123" s="23"/>
      <c r="T123" s="23"/>
      <c r="U123" s="23"/>
      <c r="V123" s="23"/>
      <c r="W123" s="3"/>
      <c r="X123" s="22"/>
      <c r="Y123" s="11"/>
      <c r="Z123" s="23"/>
      <c r="AA123" s="108"/>
      <c r="AB123" s="23"/>
      <c r="AC123" s="23"/>
      <c r="AD123" s="23"/>
      <c r="AE123" s="23"/>
      <c r="AF123" s="23"/>
      <c r="AG123" s="23"/>
      <c r="AH123" s="3"/>
      <c r="AI123" s="22"/>
      <c r="AJ123" s="11"/>
      <c r="AK123" s="23"/>
      <c r="AL123" s="108"/>
      <c r="AM123" s="23"/>
      <c r="AN123" s="23"/>
      <c r="AO123" s="23"/>
      <c r="AP123" s="23"/>
      <c r="AQ123" s="23"/>
      <c r="AR123" s="23"/>
      <c r="AS123" s="3"/>
      <c r="AT123" s="22"/>
      <c r="AU123" s="11"/>
      <c r="AV123" s="23"/>
      <c r="AW123" s="108"/>
      <c r="AX123" s="23"/>
      <c r="AY123" s="23"/>
      <c r="AZ123" s="23"/>
      <c r="BA123" s="23"/>
      <c r="BB123" s="23"/>
      <c r="BC123" s="23"/>
      <c r="BD123" s="3"/>
      <c r="BE123" s="22"/>
      <c r="BF123" s="11"/>
      <c r="BG123" s="23"/>
      <c r="BH123" s="108"/>
      <c r="BI123" s="23"/>
      <c r="BJ123" s="23"/>
      <c r="BK123" s="23"/>
      <c r="BL123" s="23"/>
      <c r="BM123" s="23"/>
      <c r="BN123" s="23"/>
      <c r="BO123" s="3"/>
      <c r="BP123" s="22"/>
      <c r="BQ123" s="11"/>
      <c r="BR123" s="23"/>
      <c r="BS123" s="108"/>
      <c r="BT123" s="23"/>
      <c r="BU123" s="23"/>
      <c r="BV123" s="23"/>
      <c r="BW123" s="23"/>
      <c r="BX123" s="23"/>
      <c r="BY123" s="23"/>
      <c r="BZ123" s="3"/>
      <c r="CA123" s="22"/>
      <c r="CB123" s="11"/>
      <c r="CC123" s="23"/>
      <c r="CD123" s="108"/>
      <c r="CE123" s="23"/>
      <c r="CF123" s="23"/>
      <c r="CG123" s="23"/>
      <c r="CH123" s="23"/>
      <c r="CI123" s="23"/>
      <c r="CJ123" s="23"/>
      <c r="CK123" s="3"/>
      <c r="CL123" s="22"/>
      <c r="CM123" s="11"/>
      <c r="CN123" s="23"/>
      <c r="CO123" s="108"/>
      <c r="CP123" s="23"/>
      <c r="CQ123" s="23"/>
      <c r="CR123" s="23"/>
      <c r="CS123" s="23"/>
      <c r="CT123" s="23"/>
      <c r="CU123" s="23"/>
      <c r="CV123" s="3"/>
      <c r="CW123" s="22"/>
      <c r="CX123" s="11"/>
      <c r="CY123" s="23"/>
      <c r="CZ123" s="108"/>
      <c r="DA123" s="23"/>
      <c r="DB123" s="23"/>
      <c r="DC123" s="23"/>
      <c r="DD123" s="23"/>
      <c r="DE123" s="23"/>
      <c r="DF123" s="23"/>
      <c r="DG123" s="3"/>
      <c r="DH123" s="22"/>
      <c r="DI123" s="11"/>
      <c r="DJ123" s="23"/>
      <c r="DK123" s="108"/>
      <c r="DL123" s="23"/>
      <c r="DM123" s="23"/>
      <c r="DN123" s="23"/>
      <c r="DO123" s="23"/>
      <c r="DP123" s="23"/>
      <c r="DQ123" s="23"/>
      <c r="DR123" s="3"/>
      <c r="DS123" s="22"/>
      <c r="DT123" s="11"/>
      <c r="DU123" s="23"/>
      <c r="DV123" s="108"/>
      <c r="DW123" s="23"/>
      <c r="DX123" s="23"/>
      <c r="DY123" s="23"/>
      <c r="DZ123" s="23"/>
      <c r="EA123" s="23"/>
      <c r="EB123" s="23"/>
      <c r="EC123" s="3"/>
      <c r="ED123" s="22"/>
      <c r="EE123" s="11"/>
      <c r="EF123" s="23"/>
      <c r="EG123" s="108"/>
      <c r="EH123" s="23"/>
      <c r="EI123" s="23"/>
      <c r="EJ123" s="23"/>
      <c r="EK123" s="23"/>
      <c r="EL123" s="23"/>
      <c r="EM123" s="23"/>
      <c r="EN123" s="3"/>
      <c r="EO123" s="22"/>
      <c r="EP123" s="11"/>
      <c r="EQ123" s="23"/>
      <c r="ER123" s="108"/>
      <c r="ES123" s="23"/>
      <c r="ET123" s="23"/>
      <c r="EU123" s="23"/>
      <c r="EV123" s="23"/>
      <c r="EW123" s="23"/>
      <c r="EX123" s="23"/>
      <c r="EY123" s="3"/>
      <c r="EZ123" s="22"/>
      <c r="FA123" s="11"/>
      <c r="FB123" s="23"/>
      <c r="FC123" s="108"/>
      <c r="FD123" s="23"/>
      <c r="FE123" s="23"/>
      <c r="FF123" s="23"/>
      <c r="FG123" s="23"/>
      <c r="FH123" s="23"/>
      <c r="FI123" s="23"/>
      <c r="FJ123" s="3"/>
      <c r="FK123" s="22"/>
      <c r="FL123" s="11"/>
      <c r="FM123" s="23"/>
      <c r="FN123" s="108"/>
      <c r="FO123" s="23"/>
      <c r="FP123" s="23"/>
      <c r="FQ123" s="23"/>
      <c r="FR123" s="23"/>
      <c r="FS123" s="23"/>
      <c r="FT123" s="23"/>
      <c r="FU123" s="3"/>
      <c r="FV123" s="22"/>
      <c r="FW123" s="11"/>
      <c r="FX123" s="23"/>
      <c r="FY123" s="108"/>
      <c r="FZ123" s="23"/>
      <c r="GA123" s="23"/>
      <c r="GB123" s="23"/>
      <c r="GC123" s="23"/>
      <c r="GD123" s="23"/>
      <c r="GE123" s="23"/>
      <c r="GF123" s="3"/>
      <c r="GG123" s="22"/>
      <c r="GH123" s="11"/>
      <c r="GI123" s="23"/>
      <c r="GJ123" s="108"/>
      <c r="GK123" s="23"/>
      <c r="GL123" s="23"/>
      <c r="GM123" s="23"/>
      <c r="GN123" s="23"/>
      <c r="GO123" s="23"/>
      <c r="GP123" s="23"/>
      <c r="GQ123" s="3"/>
      <c r="GR123" s="22"/>
      <c r="GS123" s="11"/>
      <c r="GT123" s="23"/>
      <c r="GU123" s="108"/>
      <c r="GV123" s="23"/>
      <c r="GW123" s="23"/>
      <c r="GX123" s="23"/>
      <c r="GY123" s="23"/>
      <c r="GZ123" s="23"/>
      <c r="HA123" s="23"/>
      <c r="HB123" s="3"/>
      <c r="HC123" s="22"/>
      <c r="HD123" s="11"/>
      <c r="HE123" s="23"/>
      <c r="HF123" s="108"/>
      <c r="HG123" s="23"/>
      <c r="HH123" s="23"/>
      <c r="HI123" s="23"/>
      <c r="HJ123" s="23"/>
      <c r="HK123" s="23"/>
      <c r="HL123" s="23"/>
      <c r="HM123" s="3"/>
      <c r="HN123" s="22"/>
      <c r="HO123" s="11"/>
      <c r="HP123" s="23"/>
      <c r="HQ123" s="108"/>
      <c r="HR123" s="23"/>
      <c r="HS123" s="23"/>
      <c r="HT123" s="23"/>
      <c r="HU123" s="23"/>
      <c r="HV123" s="23"/>
      <c r="HW123" s="23"/>
      <c r="HX123" s="3"/>
      <c r="HY123" s="22"/>
      <c r="HZ123" s="11"/>
      <c r="IA123" s="23"/>
      <c r="IB123" s="108"/>
      <c r="IC123" s="23"/>
      <c r="ID123" s="23"/>
      <c r="IE123" s="23"/>
      <c r="IF123" s="23"/>
      <c r="IG123" s="23"/>
      <c r="IH123" s="23"/>
      <c r="II123" s="3"/>
      <c r="IJ123" s="22"/>
      <c r="IK123" s="11"/>
      <c r="IL123" s="23"/>
      <c r="IM123" s="108"/>
      <c r="IN123" s="23"/>
      <c r="IO123" s="23"/>
      <c r="IP123" s="23"/>
      <c r="IQ123" s="23"/>
      <c r="IR123" s="23"/>
      <c r="IS123" s="23"/>
      <c r="IT123" s="3"/>
      <c r="IU123" s="22"/>
      <c r="IV123" s="11"/>
      <c r="IW123" s="23"/>
    </row>
    <row r="124" spans="1:257" x14ac:dyDescent="0.25">
      <c r="A124" s="22"/>
      <c r="B124" s="11"/>
      <c r="C124" s="410"/>
      <c r="D124" s="407"/>
      <c r="E124" s="410"/>
      <c r="F124" s="410"/>
      <c r="G124" s="410"/>
      <c r="H124" s="410"/>
      <c r="I124" s="410"/>
      <c r="J124" s="410"/>
      <c r="K124" s="2471"/>
      <c r="M124" s="22"/>
      <c r="N124" s="11"/>
      <c r="O124" s="23"/>
      <c r="P124" s="108"/>
      <c r="Q124" s="23"/>
      <c r="R124" s="23"/>
      <c r="S124" s="23"/>
      <c r="T124" s="23"/>
      <c r="U124" s="23"/>
      <c r="V124" s="23"/>
      <c r="W124" s="3"/>
      <c r="X124" s="22"/>
      <c r="Y124" s="11"/>
      <c r="Z124" s="23"/>
      <c r="AA124" s="108"/>
      <c r="AB124" s="23"/>
      <c r="AC124" s="23"/>
      <c r="AD124" s="23"/>
      <c r="AE124" s="23"/>
      <c r="AF124" s="23"/>
      <c r="AG124" s="23"/>
      <c r="AH124" s="3"/>
      <c r="AI124" s="22"/>
      <c r="AJ124" s="11"/>
      <c r="AK124" s="23"/>
      <c r="AL124" s="108"/>
      <c r="AM124" s="23"/>
      <c r="AN124" s="23"/>
      <c r="AO124" s="23"/>
      <c r="AP124" s="23"/>
      <c r="AQ124" s="23"/>
      <c r="AR124" s="23"/>
      <c r="AS124" s="3"/>
      <c r="AT124" s="22"/>
      <c r="AU124" s="11"/>
      <c r="AV124" s="23"/>
      <c r="AW124" s="108"/>
      <c r="AX124" s="23"/>
      <c r="AY124" s="23"/>
      <c r="AZ124" s="23"/>
      <c r="BA124" s="23"/>
      <c r="BB124" s="23"/>
      <c r="BC124" s="23"/>
      <c r="BD124" s="3"/>
      <c r="BE124" s="22"/>
      <c r="BF124" s="11"/>
      <c r="BG124" s="23"/>
      <c r="BH124" s="108"/>
      <c r="BI124" s="23"/>
      <c r="BJ124" s="23"/>
      <c r="BK124" s="23"/>
      <c r="BL124" s="23"/>
      <c r="BM124" s="23"/>
      <c r="BN124" s="23"/>
      <c r="BO124" s="3"/>
      <c r="BP124" s="22"/>
      <c r="BQ124" s="11"/>
      <c r="BR124" s="23"/>
      <c r="BS124" s="108"/>
      <c r="BT124" s="23"/>
      <c r="BU124" s="23"/>
      <c r="BV124" s="23"/>
      <c r="BW124" s="23"/>
      <c r="BX124" s="23"/>
      <c r="BY124" s="23"/>
      <c r="BZ124" s="3"/>
      <c r="CA124" s="22"/>
      <c r="CB124" s="11"/>
      <c r="CC124" s="23"/>
      <c r="CD124" s="108"/>
      <c r="CE124" s="23"/>
      <c r="CF124" s="23"/>
      <c r="CG124" s="23"/>
      <c r="CH124" s="23"/>
      <c r="CI124" s="23"/>
      <c r="CJ124" s="23"/>
      <c r="CK124" s="3"/>
      <c r="CL124" s="22"/>
      <c r="CM124" s="11"/>
      <c r="CN124" s="23"/>
      <c r="CO124" s="108"/>
      <c r="CP124" s="23"/>
      <c r="CQ124" s="23"/>
      <c r="CR124" s="23"/>
      <c r="CS124" s="23"/>
      <c r="CT124" s="23"/>
      <c r="CU124" s="23"/>
      <c r="CV124" s="3"/>
      <c r="CW124" s="22"/>
      <c r="CX124" s="11"/>
      <c r="CY124" s="23"/>
      <c r="CZ124" s="108"/>
      <c r="DA124" s="23"/>
      <c r="DB124" s="23"/>
      <c r="DC124" s="23"/>
      <c r="DD124" s="23"/>
      <c r="DE124" s="23"/>
      <c r="DF124" s="23"/>
      <c r="DG124" s="3"/>
      <c r="DH124" s="22"/>
      <c r="DI124" s="11"/>
      <c r="DJ124" s="23"/>
      <c r="DK124" s="108"/>
      <c r="DL124" s="23"/>
      <c r="DM124" s="23"/>
      <c r="DN124" s="23"/>
      <c r="DO124" s="23"/>
      <c r="DP124" s="23"/>
      <c r="DQ124" s="23"/>
      <c r="DR124" s="3"/>
      <c r="DS124" s="22"/>
      <c r="DT124" s="11"/>
      <c r="DU124" s="23"/>
      <c r="DV124" s="108"/>
      <c r="DW124" s="23"/>
      <c r="DX124" s="23"/>
      <c r="DY124" s="23"/>
      <c r="DZ124" s="23"/>
      <c r="EA124" s="23"/>
      <c r="EB124" s="23"/>
      <c r="EC124" s="3"/>
      <c r="ED124" s="22"/>
      <c r="EE124" s="11"/>
      <c r="EF124" s="23"/>
      <c r="EG124" s="108"/>
      <c r="EH124" s="23"/>
      <c r="EI124" s="23"/>
      <c r="EJ124" s="23"/>
      <c r="EK124" s="23"/>
      <c r="EL124" s="23"/>
      <c r="EM124" s="23"/>
      <c r="EN124" s="3"/>
      <c r="EO124" s="22"/>
      <c r="EP124" s="11"/>
      <c r="EQ124" s="23"/>
      <c r="ER124" s="108"/>
      <c r="ES124" s="23"/>
      <c r="ET124" s="23"/>
      <c r="EU124" s="23"/>
      <c r="EV124" s="23"/>
      <c r="EW124" s="23"/>
      <c r="EX124" s="23"/>
      <c r="EY124" s="3"/>
      <c r="EZ124" s="22"/>
      <c r="FA124" s="11"/>
      <c r="FB124" s="23"/>
      <c r="FC124" s="108"/>
      <c r="FD124" s="23"/>
      <c r="FE124" s="23"/>
      <c r="FF124" s="23"/>
      <c r="FG124" s="23"/>
      <c r="FH124" s="23"/>
      <c r="FI124" s="23"/>
      <c r="FJ124" s="3"/>
      <c r="FK124" s="22"/>
      <c r="FL124" s="11"/>
      <c r="FM124" s="23"/>
      <c r="FN124" s="108"/>
      <c r="FO124" s="23"/>
      <c r="FP124" s="23"/>
      <c r="FQ124" s="23"/>
      <c r="FR124" s="23"/>
      <c r="FS124" s="23"/>
      <c r="FT124" s="23"/>
      <c r="FU124" s="3"/>
      <c r="FV124" s="22"/>
      <c r="FW124" s="11"/>
      <c r="FX124" s="23"/>
      <c r="FY124" s="108"/>
      <c r="FZ124" s="23"/>
      <c r="GA124" s="23"/>
      <c r="GB124" s="23"/>
      <c r="GC124" s="23"/>
      <c r="GD124" s="23"/>
      <c r="GE124" s="23"/>
      <c r="GF124" s="3"/>
      <c r="GG124" s="22"/>
      <c r="GH124" s="11"/>
      <c r="GI124" s="23"/>
      <c r="GJ124" s="108"/>
      <c r="GK124" s="23"/>
      <c r="GL124" s="23"/>
      <c r="GM124" s="23"/>
      <c r="GN124" s="23"/>
      <c r="GO124" s="23"/>
      <c r="GP124" s="23"/>
      <c r="GQ124" s="3"/>
      <c r="GR124" s="22"/>
      <c r="GS124" s="11"/>
      <c r="GT124" s="23"/>
      <c r="GU124" s="108"/>
      <c r="GV124" s="23"/>
      <c r="GW124" s="23"/>
      <c r="GX124" s="23"/>
      <c r="GY124" s="23"/>
      <c r="GZ124" s="23"/>
      <c r="HA124" s="23"/>
      <c r="HB124" s="3"/>
      <c r="HC124" s="22"/>
      <c r="HD124" s="11"/>
      <c r="HE124" s="23"/>
      <c r="HF124" s="108"/>
      <c r="HG124" s="23"/>
      <c r="HH124" s="23"/>
      <c r="HI124" s="23"/>
      <c r="HJ124" s="23"/>
      <c r="HK124" s="23"/>
      <c r="HL124" s="23"/>
      <c r="HM124" s="3"/>
      <c r="HN124" s="22"/>
      <c r="HO124" s="11"/>
      <c r="HP124" s="23"/>
      <c r="HQ124" s="108"/>
      <c r="HR124" s="23"/>
      <c r="HS124" s="23"/>
      <c r="HT124" s="23"/>
      <c r="HU124" s="23"/>
      <c r="HV124" s="23"/>
      <c r="HW124" s="23"/>
      <c r="HX124" s="3"/>
      <c r="HY124" s="22"/>
      <c r="HZ124" s="11"/>
      <c r="IA124" s="23"/>
      <c r="IB124" s="108"/>
      <c r="IC124" s="23"/>
      <c r="ID124" s="23"/>
      <c r="IE124" s="23"/>
      <c r="IF124" s="23"/>
      <c r="IG124" s="23"/>
      <c r="IH124" s="23"/>
      <c r="II124" s="3"/>
      <c r="IJ124" s="22"/>
      <c r="IK124" s="11"/>
      <c r="IL124" s="23"/>
      <c r="IM124" s="108"/>
      <c r="IN124" s="23"/>
      <c r="IO124" s="23"/>
      <c r="IP124" s="23"/>
      <c r="IQ124" s="23"/>
      <c r="IR124" s="23"/>
      <c r="IS124" s="23"/>
      <c r="IT124" s="3"/>
      <c r="IU124" s="22"/>
      <c r="IV124" s="11"/>
      <c r="IW124" s="23"/>
    </row>
    <row r="125" spans="1:257" ht="20.100000000000001" customHeight="1" x14ac:dyDescent="0.25">
      <c r="A125" s="22"/>
      <c r="B125" s="11"/>
      <c r="C125" s="410"/>
      <c r="D125" s="407"/>
      <c r="E125" s="410"/>
      <c r="F125" s="410"/>
      <c r="G125" s="410"/>
      <c r="H125" s="410"/>
      <c r="I125" s="410"/>
      <c r="J125" s="410"/>
      <c r="K125" s="2471"/>
      <c r="M125" s="22"/>
      <c r="N125" s="11"/>
      <c r="O125" s="23"/>
      <c r="P125" s="108"/>
      <c r="Q125" s="23"/>
      <c r="R125" s="23"/>
      <c r="S125" s="23"/>
      <c r="T125" s="23"/>
      <c r="U125" s="23"/>
      <c r="V125" s="23"/>
      <c r="W125" s="3"/>
      <c r="X125" s="22"/>
      <c r="Y125" s="11"/>
      <c r="Z125" s="23"/>
      <c r="AA125" s="108"/>
      <c r="AB125" s="23"/>
      <c r="AC125" s="23"/>
      <c r="AD125" s="23"/>
      <c r="AE125" s="23"/>
      <c r="AF125" s="23"/>
      <c r="AG125" s="23"/>
      <c r="AH125" s="3"/>
      <c r="AI125" s="22"/>
      <c r="AJ125" s="11"/>
      <c r="AK125" s="23"/>
      <c r="AL125" s="108"/>
      <c r="AM125" s="23"/>
      <c r="AN125" s="23"/>
      <c r="AO125" s="23"/>
      <c r="AP125" s="23"/>
      <c r="AQ125" s="23"/>
      <c r="AR125" s="23"/>
      <c r="AS125" s="3"/>
      <c r="AT125" s="22"/>
      <c r="AU125" s="11"/>
      <c r="AV125" s="23"/>
      <c r="AW125" s="108"/>
      <c r="AX125" s="23"/>
      <c r="AY125" s="23"/>
      <c r="AZ125" s="23"/>
      <c r="BA125" s="23"/>
      <c r="BB125" s="23"/>
      <c r="BC125" s="23"/>
      <c r="BD125" s="3"/>
      <c r="BE125" s="22"/>
      <c r="BF125" s="11"/>
      <c r="BG125" s="23"/>
      <c r="BH125" s="108"/>
      <c r="BI125" s="23"/>
      <c r="BJ125" s="23"/>
      <c r="BK125" s="23"/>
      <c r="BL125" s="23"/>
      <c r="BM125" s="23"/>
      <c r="BN125" s="23"/>
      <c r="BO125" s="3"/>
      <c r="BP125" s="22"/>
      <c r="BQ125" s="11"/>
      <c r="BR125" s="23"/>
      <c r="BS125" s="108"/>
      <c r="BT125" s="23"/>
      <c r="BU125" s="23"/>
      <c r="BV125" s="23"/>
      <c r="BW125" s="23"/>
      <c r="BX125" s="23"/>
      <c r="BY125" s="23"/>
      <c r="BZ125" s="3"/>
      <c r="CA125" s="22"/>
      <c r="CB125" s="11"/>
      <c r="CC125" s="23"/>
      <c r="CD125" s="108"/>
      <c r="CE125" s="23"/>
      <c r="CF125" s="23"/>
      <c r="CG125" s="23"/>
      <c r="CH125" s="23"/>
      <c r="CI125" s="23"/>
      <c r="CJ125" s="23"/>
      <c r="CK125" s="3"/>
      <c r="CL125" s="22"/>
      <c r="CM125" s="11"/>
      <c r="CN125" s="23"/>
      <c r="CO125" s="108"/>
      <c r="CP125" s="23"/>
      <c r="CQ125" s="23"/>
      <c r="CR125" s="23"/>
      <c r="CS125" s="23"/>
      <c r="CT125" s="23"/>
      <c r="CU125" s="23"/>
      <c r="CV125" s="3"/>
      <c r="CW125" s="22"/>
      <c r="CX125" s="11"/>
      <c r="CY125" s="23"/>
      <c r="CZ125" s="108"/>
      <c r="DA125" s="23"/>
      <c r="DB125" s="23"/>
      <c r="DC125" s="23"/>
      <c r="DD125" s="23"/>
      <c r="DE125" s="23"/>
      <c r="DF125" s="23"/>
      <c r="DG125" s="3"/>
      <c r="DH125" s="22"/>
      <c r="DI125" s="11"/>
      <c r="DJ125" s="23"/>
      <c r="DK125" s="108"/>
      <c r="DL125" s="23"/>
      <c r="DM125" s="23"/>
      <c r="DN125" s="23"/>
      <c r="DO125" s="23"/>
      <c r="DP125" s="23"/>
      <c r="DQ125" s="23"/>
      <c r="DR125" s="3"/>
      <c r="DS125" s="22"/>
      <c r="DT125" s="11"/>
      <c r="DU125" s="23"/>
      <c r="DV125" s="108"/>
      <c r="DW125" s="23"/>
      <c r="DX125" s="23"/>
      <c r="DY125" s="23"/>
      <c r="DZ125" s="23"/>
      <c r="EA125" s="23"/>
      <c r="EB125" s="23"/>
      <c r="EC125" s="3"/>
      <c r="ED125" s="22"/>
      <c r="EE125" s="11"/>
      <c r="EF125" s="23"/>
      <c r="EG125" s="108"/>
      <c r="EH125" s="23"/>
      <c r="EI125" s="23"/>
      <c r="EJ125" s="23"/>
      <c r="EK125" s="23"/>
      <c r="EL125" s="23"/>
      <c r="EM125" s="23"/>
      <c r="EN125" s="3"/>
      <c r="EO125" s="22"/>
      <c r="EP125" s="11"/>
      <c r="EQ125" s="23"/>
      <c r="ER125" s="108"/>
      <c r="ES125" s="23"/>
      <c r="ET125" s="23"/>
      <c r="EU125" s="23"/>
      <c r="EV125" s="23"/>
      <c r="EW125" s="23"/>
      <c r="EX125" s="23"/>
      <c r="EY125" s="3"/>
      <c r="EZ125" s="22"/>
      <c r="FA125" s="11"/>
      <c r="FB125" s="23"/>
      <c r="FC125" s="108"/>
      <c r="FD125" s="23"/>
      <c r="FE125" s="23"/>
      <c r="FF125" s="23"/>
      <c r="FG125" s="23"/>
      <c r="FH125" s="23"/>
      <c r="FI125" s="23"/>
      <c r="FJ125" s="3"/>
      <c r="FK125" s="22"/>
      <c r="FL125" s="11"/>
      <c r="FM125" s="23"/>
      <c r="FN125" s="108"/>
      <c r="FO125" s="23"/>
      <c r="FP125" s="23"/>
      <c r="FQ125" s="23"/>
      <c r="FR125" s="23"/>
      <c r="FS125" s="23"/>
      <c r="FT125" s="23"/>
      <c r="FU125" s="3"/>
      <c r="FV125" s="22"/>
      <c r="FW125" s="11"/>
      <c r="FX125" s="23"/>
      <c r="FY125" s="108"/>
      <c r="FZ125" s="23"/>
      <c r="GA125" s="23"/>
      <c r="GB125" s="23"/>
      <c r="GC125" s="23"/>
      <c r="GD125" s="23"/>
      <c r="GE125" s="23"/>
      <c r="GF125" s="3"/>
      <c r="GG125" s="22"/>
      <c r="GH125" s="11"/>
      <c r="GI125" s="23"/>
      <c r="GJ125" s="108"/>
      <c r="GK125" s="23"/>
      <c r="GL125" s="23"/>
      <c r="GM125" s="23"/>
      <c r="GN125" s="23"/>
      <c r="GO125" s="23"/>
      <c r="GP125" s="23"/>
      <c r="GQ125" s="3"/>
      <c r="GR125" s="22"/>
      <c r="GS125" s="11"/>
      <c r="GT125" s="23"/>
      <c r="GU125" s="108"/>
      <c r="GV125" s="23"/>
      <c r="GW125" s="23"/>
      <c r="GX125" s="23"/>
      <c r="GY125" s="23"/>
      <c r="GZ125" s="23"/>
      <c r="HA125" s="23"/>
      <c r="HB125" s="3"/>
      <c r="HC125" s="22"/>
      <c r="HD125" s="11"/>
      <c r="HE125" s="23"/>
      <c r="HF125" s="108"/>
      <c r="HG125" s="23"/>
      <c r="HH125" s="23"/>
      <c r="HI125" s="23"/>
      <c r="HJ125" s="23"/>
      <c r="HK125" s="23"/>
      <c r="HL125" s="23"/>
      <c r="HM125" s="3"/>
      <c r="HN125" s="22"/>
      <c r="HO125" s="11"/>
      <c r="HP125" s="23"/>
      <c r="HQ125" s="108"/>
      <c r="HR125" s="23"/>
      <c r="HS125" s="23"/>
      <c r="HT125" s="23"/>
      <c r="HU125" s="23"/>
      <c r="HV125" s="23"/>
      <c r="HW125" s="23"/>
      <c r="HX125" s="3"/>
      <c r="HY125" s="22"/>
      <c r="HZ125" s="11"/>
      <c r="IA125" s="23"/>
      <c r="IB125" s="108"/>
      <c r="IC125" s="23"/>
      <c r="ID125" s="23"/>
      <c r="IE125" s="23"/>
      <c r="IF125" s="23"/>
      <c r="IG125" s="23"/>
      <c r="IH125" s="23"/>
      <c r="II125" s="3"/>
      <c r="IJ125" s="22"/>
      <c r="IK125" s="11"/>
      <c r="IL125" s="23"/>
      <c r="IM125" s="108"/>
      <c r="IN125" s="23"/>
      <c r="IO125" s="23"/>
      <c r="IP125" s="23"/>
      <c r="IQ125" s="23"/>
      <c r="IR125" s="23"/>
      <c r="IS125" s="23"/>
      <c r="IT125" s="3"/>
      <c r="IU125" s="22"/>
      <c r="IV125" s="11"/>
      <c r="IW125" s="23"/>
    </row>
    <row r="126" spans="1:257" x14ac:dyDescent="0.25">
      <c r="A126" s="22"/>
      <c r="B126" s="11"/>
      <c r="C126" s="410"/>
      <c r="D126" s="407"/>
      <c r="E126" s="410"/>
      <c r="F126" s="410"/>
      <c r="G126" s="410"/>
      <c r="H126" s="410"/>
      <c r="I126" s="410"/>
      <c r="J126" s="410"/>
      <c r="K126" s="2471"/>
      <c r="M126" s="22"/>
      <c r="N126" s="11"/>
      <c r="O126" s="23"/>
      <c r="P126" s="108"/>
      <c r="Q126" s="23"/>
      <c r="R126" s="23"/>
      <c r="S126" s="23"/>
      <c r="T126" s="23"/>
      <c r="U126" s="23"/>
      <c r="V126" s="23"/>
      <c r="W126" s="3"/>
      <c r="X126" s="22"/>
      <c r="Y126" s="11"/>
      <c r="Z126" s="23"/>
      <c r="AA126" s="108"/>
      <c r="AB126" s="23"/>
      <c r="AC126" s="23"/>
      <c r="AD126" s="23"/>
      <c r="AE126" s="23"/>
      <c r="AF126" s="23"/>
      <c r="AG126" s="23"/>
      <c r="AH126" s="3"/>
      <c r="AI126" s="22"/>
      <c r="AJ126" s="11"/>
      <c r="AK126" s="23"/>
      <c r="AL126" s="108"/>
      <c r="AM126" s="23"/>
      <c r="AN126" s="23"/>
      <c r="AO126" s="23"/>
      <c r="AP126" s="23"/>
      <c r="AQ126" s="23"/>
      <c r="AR126" s="23"/>
      <c r="AS126" s="3"/>
      <c r="AT126" s="22"/>
      <c r="AU126" s="11"/>
      <c r="AV126" s="23"/>
      <c r="AW126" s="108"/>
      <c r="AX126" s="23"/>
      <c r="AY126" s="23"/>
      <c r="AZ126" s="23"/>
      <c r="BA126" s="23"/>
      <c r="BB126" s="23"/>
      <c r="BC126" s="23"/>
      <c r="BD126" s="3"/>
      <c r="BE126" s="22"/>
      <c r="BF126" s="11"/>
      <c r="BG126" s="23"/>
      <c r="BH126" s="108"/>
      <c r="BI126" s="23"/>
      <c r="BJ126" s="23"/>
      <c r="BK126" s="23"/>
      <c r="BL126" s="23"/>
      <c r="BM126" s="23"/>
      <c r="BN126" s="23"/>
      <c r="BO126" s="3"/>
      <c r="BP126" s="22"/>
      <c r="BQ126" s="11"/>
      <c r="BR126" s="23"/>
      <c r="BS126" s="108"/>
      <c r="BT126" s="23"/>
      <c r="BU126" s="23"/>
      <c r="BV126" s="23"/>
      <c r="BW126" s="23"/>
      <c r="BX126" s="23"/>
      <c r="BY126" s="23"/>
      <c r="BZ126" s="3"/>
      <c r="CA126" s="22"/>
      <c r="CB126" s="11"/>
      <c r="CC126" s="23"/>
      <c r="CD126" s="108"/>
      <c r="CE126" s="23"/>
      <c r="CF126" s="23"/>
      <c r="CG126" s="23"/>
      <c r="CH126" s="23"/>
      <c r="CI126" s="23"/>
      <c r="CJ126" s="23"/>
      <c r="CK126" s="3"/>
      <c r="CL126" s="22"/>
      <c r="CM126" s="11"/>
      <c r="CN126" s="23"/>
      <c r="CO126" s="108"/>
      <c r="CP126" s="23"/>
      <c r="CQ126" s="23"/>
      <c r="CR126" s="23"/>
      <c r="CS126" s="23"/>
      <c r="CT126" s="23"/>
      <c r="CU126" s="23"/>
      <c r="CV126" s="3"/>
      <c r="CW126" s="22"/>
      <c r="CX126" s="11"/>
      <c r="CY126" s="23"/>
      <c r="CZ126" s="108"/>
      <c r="DA126" s="23"/>
      <c r="DB126" s="23"/>
      <c r="DC126" s="23"/>
      <c r="DD126" s="23"/>
      <c r="DE126" s="23"/>
      <c r="DF126" s="23"/>
      <c r="DG126" s="3"/>
      <c r="DH126" s="22"/>
      <c r="DI126" s="11"/>
      <c r="DJ126" s="23"/>
      <c r="DK126" s="108"/>
      <c r="DL126" s="23"/>
      <c r="DM126" s="23"/>
      <c r="DN126" s="23"/>
      <c r="DO126" s="23"/>
      <c r="DP126" s="23"/>
      <c r="DQ126" s="23"/>
      <c r="DR126" s="3"/>
      <c r="DS126" s="22"/>
      <c r="DT126" s="11"/>
      <c r="DU126" s="23"/>
      <c r="DV126" s="108"/>
      <c r="DW126" s="23"/>
      <c r="DX126" s="23"/>
      <c r="DY126" s="23"/>
      <c r="DZ126" s="23"/>
      <c r="EA126" s="23"/>
      <c r="EB126" s="23"/>
      <c r="EC126" s="3"/>
      <c r="ED126" s="22"/>
      <c r="EE126" s="11"/>
      <c r="EF126" s="23"/>
      <c r="EG126" s="108"/>
      <c r="EH126" s="23"/>
      <c r="EI126" s="23"/>
      <c r="EJ126" s="23"/>
      <c r="EK126" s="23"/>
      <c r="EL126" s="23"/>
      <c r="EM126" s="23"/>
      <c r="EN126" s="3"/>
      <c r="EO126" s="22"/>
      <c r="EP126" s="11"/>
      <c r="EQ126" s="23"/>
      <c r="ER126" s="108"/>
      <c r="ES126" s="23"/>
      <c r="ET126" s="23"/>
      <c r="EU126" s="23"/>
      <c r="EV126" s="23"/>
      <c r="EW126" s="23"/>
      <c r="EX126" s="23"/>
      <c r="EY126" s="3"/>
      <c r="EZ126" s="22"/>
      <c r="FA126" s="11"/>
      <c r="FB126" s="23"/>
      <c r="FC126" s="108"/>
      <c r="FD126" s="23"/>
      <c r="FE126" s="23"/>
      <c r="FF126" s="23"/>
      <c r="FG126" s="23"/>
      <c r="FH126" s="23"/>
      <c r="FI126" s="23"/>
      <c r="FJ126" s="3"/>
      <c r="FK126" s="22"/>
      <c r="FL126" s="11"/>
      <c r="FM126" s="23"/>
      <c r="FN126" s="108"/>
      <c r="FO126" s="23"/>
      <c r="FP126" s="23"/>
      <c r="FQ126" s="23"/>
      <c r="FR126" s="23"/>
      <c r="FS126" s="23"/>
      <c r="FT126" s="23"/>
      <c r="FU126" s="3"/>
      <c r="FV126" s="22"/>
      <c r="FW126" s="11"/>
      <c r="FX126" s="23"/>
      <c r="FY126" s="108"/>
      <c r="FZ126" s="23"/>
      <c r="GA126" s="23"/>
      <c r="GB126" s="23"/>
      <c r="GC126" s="23"/>
      <c r="GD126" s="23"/>
      <c r="GE126" s="23"/>
      <c r="GF126" s="3"/>
      <c r="GG126" s="22"/>
      <c r="GH126" s="11"/>
      <c r="GI126" s="23"/>
      <c r="GJ126" s="108"/>
      <c r="GK126" s="23"/>
      <c r="GL126" s="23"/>
      <c r="GM126" s="23"/>
      <c r="GN126" s="23"/>
      <c r="GO126" s="23"/>
      <c r="GP126" s="23"/>
      <c r="GQ126" s="3"/>
      <c r="GR126" s="22"/>
      <c r="GS126" s="11"/>
      <c r="GT126" s="23"/>
      <c r="GU126" s="108"/>
      <c r="GV126" s="23"/>
      <c r="GW126" s="23"/>
      <c r="GX126" s="23"/>
      <c r="GY126" s="23"/>
      <c r="GZ126" s="23"/>
      <c r="HA126" s="23"/>
      <c r="HB126" s="3"/>
      <c r="HC126" s="22"/>
      <c r="HD126" s="11"/>
      <c r="HE126" s="23"/>
      <c r="HF126" s="108"/>
      <c r="HG126" s="23"/>
      <c r="HH126" s="23"/>
      <c r="HI126" s="23"/>
      <c r="HJ126" s="23"/>
      <c r="HK126" s="23"/>
      <c r="HL126" s="23"/>
      <c r="HM126" s="3"/>
      <c r="HN126" s="22"/>
      <c r="HO126" s="11"/>
      <c r="HP126" s="23"/>
      <c r="HQ126" s="108"/>
      <c r="HR126" s="23"/>
      <c r="HS126" s="23"/>
      <c r="HT126" s="23"/>
      <c r="HU126" s="23"/>
      <c r="HV126" s="23"/>
      <c r="HW126" s="23"/>
      <c r="HX126" s="3"/>
      <c r="HY126" s="22"/>
      <c r="HZ126" s="11"/>
      <c r="IA126" s="23"/>
      <c r="IB126" s="108"/>
      <c r="IC126" s="23"/>
      <c r="ID126" s="23"/>
      <c r="IE126" s="23"/>
      <c r="IF126" s="23"/>
      <c r="IG126" s="23"/>
      <c r="IH126" s="23"/>
      <c r="II126" s="3"/>
      <c r="IJ126" s="22"/>
      <c r="IK126" s="11"/>
      <c r="IL126" s="23"/>
      <c r="IM126" s="108"/>
      <c r="IN126" s="23"/>
      <c r="IO126" s="23"/>
      <c r="IP126" s="23"/>
      <c r="IQ126" s="23"/>
      <c r="IR126" s="23"/>
      <c r="IS126" s="23"/>
      <c r="IT126" s="3"/>
      <c r="IU126" s="22"/>
      <c r="IV126" s="11"/>
      <c r="IW126" s="23"/>
    </row>
    <row r="127" spans="1:257" x14ac:dyDescent="0.25">
      <c r="A127" s="22"/>
      <c r="B127" s="11"/>
      <c r="C127" s="410"/>
      <c r="D127" s="407"/>
      <c r="E127" s="410"/>
      <c r="F127" s="410"/>
      <c r="G127" s="410"/>
      <c r="H127" s="410"/>
      <c r="I127" s="410"/>
      <c r="J127" s="410"/>
      <c r="K127" s="2471"/>
      <c r="M127" s="22"/>
      <c r="N127" s="11"/>
      <c r="O127" s="23"/>
      <c r="P127" s="108"/>
      <c r="Q127" s="23"/>
      <c r="R127" s="23"/>
      <c r="S127" s="23"/>
      <c r="T127" s="23"/>
      <c r="U127" s="23"/>
      <c r="V127" s="23"/>
      <c r="W127" s="3"/>
      <c r="X127" s="22"/>
      <c r="Y127" s="11"/>
      <c r="Z127" s="23"/>
      <c r="AA127" s="108"/>
      <c r="AB127" s="23"/>
      <c r="AC127" s="23"/>
      <c r="AD127" s="23"/>
      <c r="AE127" s="23"/>
      <c r="AF127" s="23"/>
      <c r="AG127" s="23"/>
      <c r="AH127" s="3"/>
      <c r="AI127" s="22"/>
      <c r="AJ127" s="11"/>
      <c r="AK127" s="23"/>
      <c r="AL127" s="108"/>
      <c r="AM127" s="23"/>
      <c r="AN127" s="23"/>
      <c r="AO127" s="23"/>
      <c r="AP127" s="23"/>
      <c r="AQ127" s="23"/>
      <c r="AR127" s="23"/>
      <c r="AS127" s="3"/>
      <c r="AT127" s="22"/>
      <c r="AU127" s="11"/>
      <c r="AV127" s="23"/>
      <c r="AW127" s="108"/>
      <c r="AX127" s="23"/>
      <c r="AY127" s="23"/>
      <c r="AZ127" s="23"/>
      <c r="BA127" s="23"/>
      <c r="BB127" s="23"/>
      <c r="BC127" s="23"/>
      <c r="BD127" s="3"/>
      <c r="BE127" s="22"/>
      <c r="BF127" s="11"/>
      <c r="BG127" s="23"/>
      <c r="BH127" s="108"/>
      <c r="BI127" s="23"/>
      <c r="BJ127" s="23"/>
      <c r="BK127" s="23"/>
      <c r="BL127" s="23"/>
      <c r="BM127" s="23"/>
      <c r="BN127" s="23"/>
      <c r="BO127" s="3"/>
      <c r="BP127" s="22"/>
      <c r="BQ127" s="11"/>
      <c r="BR127" s="23"/>
      <c r="BS127" s="108"/>
      <c r="BT127" s="23"/>
      <c r="BU127" s="23"/>
      <c r="BV127" s="23"/>
      <c r="BW127" s="23"/>
      <c r="BX127" s="23"/>
      <c r="BY127" s="23"/>
      <c r="BZ127" s="3"/>
      <c r="CA127" s="22"/>
      <c r="CB127" s="11"/>
      <c r="CC127" s="23"/>
      <c r="CD127" s="108"/>
      <c r="CE127" s="23"/>
      <c r="CF127" s="23"/>
      <c r="CG127" s="23"/>
      <c r="CH127" s="23"/>
      <c r="CI127" s="23"/>
      <c r="CJ127" s="23"/>
      <c r="CK127" s="3"/>
      <c r="CL127" s="22"/>
      <c r="CM127" s="11"/>
      <c r="CN127" s="23"/>
      <c r="CO127" s="108"/>
      <c r="CP127" s="23"/>
      <c r="CQ127" s="23"/>
      <c r="CR127" s="23"/>
      <c r="CS127" s="23"/>
      <c r="CT127" s="23"/>
      <c r="CU127" s="23"/>
      <c r="CV127" s="3"/>
      <c r="CW127" s="22"/>
      <c r="CX127" s="11"/>
      <c r="CY127" s="23"/>
      <c r="CZ127" s="108"/>
      <c r="DA127" s="23"/>
      <c r="DB127" s="23"/>
      <c r="DC127" s="23"/>
      <c r="DD127" s="23"/>
      <c r="DE127" s="23"/>
      <c r="DF127" s="23"/>
      <c r="DG127" s="3"/>
      <c r="DH127" s="22"/>
      <c r="DI127" s="11"/>
      <c r="DJ127" s="23"/>
      <c r="DK127" s="108"/>
      <c r="DL127" s="23"/>
      <c r="DM127" s="23"/>
      <c r="DN127" s="23"/>
      <c r="DO127" s="23"/>
      <c r="DP127" s="23"/>
      <c r="DQ127" s="23"/>
      <c r="DR127" s="3"/>
      <c r="DS127" s="22"/>
      <c r="DT127" s="11"/>
      <c r="DU127" s="23"/>
      <c r="DV127" s="108"/>
      <c r="DW127" s="23"/>
      <c r="DX127" s="23"/>
      <c r="DY127" s="23"/>
      <c r="DZ127" s="23"/>
      <c r="EA127" s="23"/>
      <c r="EB127" s="23"/>
      <c r="EC127" s="3"/>
      <c r="ED127" s="22"/>
      <c r="EE127" s="11"/>
      <c r="EF127" s="23"/>
      <c r="EG127" s="108"/>
      <c r="EH127" s="23"/>
      <c r="EI127" s="23"/>
      <c r="EJ127" s="23"/>
      <c r="EK127" s="23"/>
      <c r="EL127" s="23"/>
      <c r="EM127" s="23"/>
      <c r="EN127" s="3"/>
      <c r="EO127" s="22"/>
      <c r="EP127" s="11"/>
      <c r="EQ127" s="23"/>
      <c r="ER127" s="108"/>
      <c r="ES127" s="23"/>
      <c r="ET127" s="23"/>
      <c r="EU127" s="23"/>
      <c r="EV127" s="23"/>
      <c r="EW127" s="23"/>
      <c r="EX127" s="23"/>
      <c r="EY127" s="3"/>
      <c r="EZ127" s="22"/>
      <c r="FA127" s="11"/>
      <c r="FB127" s="23"/>
      <c r="FC127" s="108"/>
      <c r="FD127" s="23"/>
      <c r="FE127" s="23"/>
      <c r="FF127" s="23"/>
      <c r="FG127" s="23"/>
      <c r="FH127" s="23"/>
      <c r="FI127" s="23"/>
      <c r="FJ127" s="3"/>
      <c r="FK127" s="22"/>
      <c r="FL127" s="11"/>
      <c r="FM127" s="23"/>
      <c r="FN127" s="108"/>
      <c r="FO127" s="23"/>
      <c r="FP127" s="23"/>
      <c r="FQ127" s="23"/>
      <c r="FR127" s="23"/>
      <c r="FS127" s="23"/>
      <c r="FT127" s="23"/>
      <c r="FU127" s="3"/>
      <c r="FV127" s="22"/>
      <c r="FW127" s="11"/>
      <c r="FX127" s="23"/>
      <c r="FY127" s="108"/>
      <c r="FZ127" s="23"/>
      <c r="GA127" s="23"/>
      <c r="GB127" s="23"/>
      <c r="GC127" s="23"/>
      <c r="GD127" s="23"/>
      <c r="GE127" s="23"/>
      <c r="GF127" s="3"/>
      <c r="GG127" s="22"/>
      <c r="GH127" s="11"/>
      <c r="GI127" s="23"/>
      <c r="GJ127" s="108"/>
      <c r="GK127" s="23"/>
      <c r="GL127" s="23"/>
      <c r="GM127" s="23"/>
      <c r="GN127" s="23"/>
      <c r="GO127" s="23"/>
      <c r="GP127" s="23"/>
      <c r="GQ127" s="3"/>
      <c r="GR127" s="22"/>
      <c r="GS127" s="11"/>
      <c r="GT127" s="23"/>
      <c r="GU127" s="108"/>
      <c r="GV127" s="23"/>
      <c r="GW127" s="23"/>
      <c r="GX127" s="23"/>
      <c r="GY127" s="23"/>
      <c r="GZ127" s="23"/>
      <c r="HA127" s="23"/>
      <c r="HB127" s="3"/>
      <c r="HC127" s="22"/>
      <c r="HD127" s="11"/>
      <c r="HE127" s="23"/>
      <c r="HF127" s="108"/>
      <c r="HG127" s="23"/>
      <c r="HH127" s="23"/>
      <c r="HI127" s="23"/>
      <c r="HJ127" s="23"/>
      <c r="HK127" s="23"/>
      <c r="HL127" s="23"/>
      <c r="HM127" s="3"/>
      <c r="HN127" s="22"/>
      <c r="HO127" s="11"/>
      <c r="HP127" s="23"/>
      <c r="HQ127" s="108"/>
      <c r="HR127" s="23"/>
      <c r="HS127" s="23"/>
      <c r="HT127" s="23"/>
      <c r="HU127" s="23"/>
      <c r="HV127" s="23"/>
      <c r="HW127" s="23"/>
      <c r="HX127" s="3"/>
      <c r="HY127" s="22"/>
      <c r="HZ127" s="11"/>
      <c r="IA127" s="23"/>
      <c r="IB127" s="108"/>
      <c r="IC127" s="23"/>
      <c r="ID127" s="23"/>
      <c r="IE127" s="23"/>
      <c r="IF127" s="23"/>
      <c r="IG127" s="23"/>
      <c r="IH127" s="23"/>
      <c r="II127" s="3"/>
      <c r="IJ127" s="22"/>
      <c r="IK127" s="11"/>
      <c r="IL127" s="23"/>
      <c r="IM127" s="108"/>
      <c r="IN127" s="23"/>
      <c r="IO127" s="23"/>
      <c r="IP127" s="23"/>
      <c r="IQ127" s="23"/>
      <c r="IR127" s="23"/>
      <c r="IS127" s="23"/>
      <c r="IT127" s="3"/>
      <c r="IU127" s="22"/>
      <c r="IV127" s="11"/>
      <c r="IW127" s="23"/>
    </row>
    <row r="128" spans="1:257" x14ac:dyDescent="0.25">
      <c r="A128" s="22"/>
      <c r="B128" s="11"/>
      <c r="C128" s="410"/>
      <c r="D128" s="407"/>
      <c r="E128" s="410"/>
      <c r="F128" s="410"/>
      <c r="G128" s="410"/>
      <c r="H128" s="410"/>
      <c r="I128" s="410"/>
      <c r="J128" s="410"/>
      <c r="K128" s="2471"/>
      <c r="M128" s="22"/>
      <c r="N128" s="11"/>
      <c r="O128" s="23"/>
      <c r="P128" s="108"/>
      <c r="Q128" s="23"/>
      <c r="R128" s="23"/>
      <c r="S128" s="23"/>
      <c r="T128" s="23"/>
      <c r="U128" s="23"/>
      <c r="V128" s="23"/>
      <c r="W128" s="3"/>
      <c r="X128" s="22"/>
      <c r="Y128" s="11"/>
      <c r="Z128" s="23"/>
      <c r="AA128" s="108"/>
      <c r="AB128" s="23"/>
      <c r="AC128" s="23"/>
      <c r="AD128" s="23"/>
      <c r="AE128" s="23"/>
      <c r="AF128" s="23"/>
      <c r="AG128" s="23"/>
      <c r="AH128" s="3"/>
      <c r="AI128" s="22"/>
      <c r="AJ128" s="11"/>
      <c r="AK128" s="23"/>
      <c r="AL128" s="108"/>
      <c r="AM128" s="23"/>
      <c r="AN128" s="23"/>
      <c r="AO128" s="23"/>
      <c r="AP128" s="23"/>
      <c r="AQ128" s="23"/>
      <c r="AR128" s="23"/>
      <c r="AS128" s="3"/>
      <c r="AT128" s="22"/>
      <c r="AU128" s="11"/>
      <c r="AV128" s="23"/>
      <c r="AW128" s="108"/>
      <c r="AX128" s="23"/>
      <c r="AY128" s="23"/>
      <c r="AZ128" s="23"/>
      <c r="BA128" s="23"/>
      <c r="BB128" s="23"/>
      <c r="BC128" s="23"/>
      <c r="BD128" s="3"/>
      <c r="BE128" s="22"/>
      <c r="BF128" s="11"/>
      <c r="BG128" s="23"/>
      <c r="BH128" s="108"/>
      <c r="BI128" s="23"/>
      <c r="BJ128" s="23"/>
      <c r="BK128" s="23"/>
      <c r="BL128" s="23"/>
      <c r="BM128" s="23"/>
      <c r="BN128" s="23"/>
      <c r="BO128" s="3"/>
      <c r="BP128" s="22"/>
      <c r="BQ128" s="11"/>
      <c r="BR128" s="23"/>
      <c r="BS128" s="108"/>
      <c r="BT128" s="23"/>
      <c r="BU128" s="23"/>
      <c r="BV128" s="23"/>
      <c r="BW128" s="23"/>
      <c r="BX128" s="23"/>
      <c r="BY128" s="23"/>
      <c r="BZ128" s="3"/>
      <c r="CA128" s="22"/>
      <c r="CB128" s="11"/>
      <c r="CC128" s="23"/>
      <c r="CD128" s="108"/>
      <c r="CE128" s="23"/>
      <c r="CF128" s="23"/>
      <c r="CG128" s="23"/>
      <c r="CH128" s="23"/>
      <c r="CI128" s="23"/>
      <c r="CJ128" s="23"/>
      <c r="CK128" s="3"/>
      <c r="CL128" s="22"/>
      <c r="CM128" s="11"/>
      <c r="CN128" s="23"/>
      <c r="CO128" s="108"/>
      <c r="CP128" s="23"/>
      <c r="CQ128" s="23"/>
      <c r="CR128" s="23"/>
      <c r="CS128" s="23"/>
      <c r="CT128" s="23"/>
      <c r="CU128" s="23"/>
      <c r="CV128" s="3"/>
      <c r="CW128" s="22"/>
      <c r="CX128" s="11"/>
      <c r="CY128" s="23"/>
      <c r="CZ128" s="108"/>
      <c r="DA128" s="23"/>
      <c r="DB128" s="23"/>
      <c r="DC128" s="23"/>
      <c r="DD128" s="23"/>
      <c r="DE128" s="23"/>
      <c r="DF128" s="23"/>
      <c r="DG128" s="3"/>
      <c r="DH128" s="22"/>
      <c r="DI128" s="11"/>
      <c r="DJ128" s="23"/>
      <c r="DK128" s="108"/>
      <c r="DL128" s="23"/>
      <c r="DM128" s="23"/>
      <c r="DN128" s="23"/>
      <c r="DO128" s="23"/>
      <c r="DP128" s="23"/>
      <c r="DQ128" s="23"/>
      <c r="DR128" s="3"/>
      <c r="DS128" s="22"/>
      <c r="DT128" s="11"/>
      <c r="DU128" s="23"/>
      <c r="DV128" s="108"/>
      <c r="DW128" s="23"/>
      <c r="DX128" s="23"/>
      <c r="DY128" s="23"/>
      <c r="DZ128" s="23"/>
      <c r="EA128" s="23"/>
      <c r="EB128" s="23"/>
      <c r="EC128" s="3"/>
      <c r="ED128" s="22"/>
      <c r="EE128" s="11"/>
      <c r="EF128" s="23"/>
      <c r="EG128" s="108"/>
      <c r="EH128" s="23"/>
      <c r="EI128" s="23"/>
      <c r="EJ128" s="23"/>
      <c r="EK128" s="23"/>
      <c r="EL128" s="23"/>
      <c r="EM128" s="23"/>
      <c r="EN128" s="3"/>
      <c r="EO128" s="22"/>
      <c r="EP128" s="11"/>
      <c r="EQ128" s="23"/>
      <c r="ER128" s="108"/>
      <c r="ES128" s="23"/>
      <c r="ET128" s="23"/>
      <c r="EU128" s="23"/>
      <c r="EV128" s="23"/>
      <c r="EW128" s="23"/>
      <c r="EX128" s="23"/>
      <c r="EY128" s="3"/>
      <c r="EZ128" s="22"/>
      <c r="FA128" s="11"/>
      <c r="FB128" s="23"/>
      <c r="FC128" s="108"/>
      <c r="FD128" s="23"/>
      <c r="FE128" s="23"/>
      <c r="FF128" s="23"/>
      <c r="FG128" s="23"/>
      <c r="FH128" s="23"/>
      <c r="FI128" s="23"/>
      <c r="FJ128" s="3"/>
      <c r="FK128" s="22"/>
      <c r="FL128" s="11"/>
      <c r="FM128" s="23"/>
      <c r="FN128" s="108"/>
      <c r="FO128" s="23"/>
      <c r="FP128" s="23"/>
      <c r="FQ128" s="23"/>
      <c r="FR128" s="23"/>
      <c r="FS128" s="23"/>
      <c r="FT128" s="23"/>
      <c r="FU128" s="3"/>
      <c r="FV128" s="22"/>
      <c r="FW128" s="11"/>
      <c r="FX128" s="23"/>
      <c r="FY128" s="108"/>
      <c r="FZ128" s="23"/>
      <c r="GA128" s="23"/>
      <c r="GB128" s="23"/>
      <c r="GC128" s="23"/>
      <c r="GD128" s="23"/>
      <c r="GE128" s="23"/>
      <c r="GF128" s="3"/>
      <c r="GG128" s="22"/>
      <c r="GH128" s="11"/>
      <c r="GI128" s="23"/>
      <c r="GJ128" s="108"/>
      <c r="GK128" s="23"/>
      <c r="GL128" s="23"/>
      <c r="GM128" s="23"/>
      <c r="GN128" s="23"/>
      <c r="GO128" s="23"/>
      <c r="GP128" s="23"/>
      <c r="GQ128" s="3"/>
      <c r="GR128" s="22"/>
      <c r="GS128" s="11"/>
      <c r="GT128" s="23"/>
      <c r="GU128" s="108"/>
      <c r="GV128" s="23"/>
      <c r="GW128" s="23"/>
      <c r="GX128" s="23"/>
      <c r="GY128" s="23"/>
      <c r="GZ128" s="23"/>
      <c r="HA128" s="23"/>
      <c r="HB128" s="3"/>
      <c r="HC128" s="22"/>
      <c r="HD128" s="11"/>
      <c r="HE128" s="23"/>
      <c r="HF128" s="108"/>
      <c r="HG128" s="23"/>
      <c r="HH128" s="23"/>
      <c r="HI128" s="23"/>
      <c r="HJ128" s="23"/>
      <c r="HK128" s="23"/>
      <c r="HL128" s="23"/>
      <c r="HM128" s="3"/>
      <c r="HN128" s="22"/>
      <c r="HO128" s="11"/>
      <c r="HP128" s="23"/>
      <c r="HQ128" s="108"/>
      <c r="HR128" s="23"/>
      <c r="HS128" s="23"/>
      <c r="HT128" s="23"/>
      <c r="HU128" s="23"/>
      <c r="HV128" s="23"/>
      <c r="HW128" s="23"/>
      <c r="HX128" s="3"/>
      <c r="HY128" s="22"/>
      <c r="HZ128" s="11"/>
      <c r="IA128" s="23"/>
      <c r="IB128" s="108"/>
      <c r="IC128" s="23"/>
      <c r="ID128" s="23"/>
      <c r="IE128" s="23"/>
      <c r="IF128" s="23"/>
      <c r="IG128" s="23"/>
      <c r="IH128" s="23"/>
      <c r="II128" s="3"/>
      <c r="IJ128" s="22"/>
      <c r="IK128" s="11"/>
      <c r="IL128" s="23"/>
      <c r="IM128" s="108"/>
      <c r="IN128" s="23"/>
      <c r="IO128" s="23"/>
      <c r="IP128" s="23"/>
      <c r="IQ128" s="23"/>
      <c r="IR128" s="23"/>
      <c r="IS128" s="23"/>
      <c r="IT128" s="3"/>
      <c r="IU128" s="22"/>
      <c r="IV128" s="11"/>
      <c r="IW128" s="23"/>
    </row>
    <row r="129" spans="1:257" x14ac:dyDescent="0.25">
      <c r="A129" s="22"/>
      <c r="B129" s="11"/>
      <c r="C129" s="410"/>
      <c r="D129" s="407"/>
      <c r="E129" s="410"/>
      <c r="F129" s="410"/>
      <c r="G129" s="410"/>
      <c r="H129" s="410"/>
      <c r="I129" s="410"/>
      <c r="J129" s="410"/>
      <c r="K129" s="2471"/>
      <c r="M129" s="22"/>
      <c r="N129" s="11"/>
      <c r="O129" s="23"/>
      <c r="P129" s="108"/>
      <c r="Q129" s="23"/>
      <c r="R129" s="23"/>
      <c r="S129" s="23"/>
      <c r="T129" s="23"/>
      <c r="U129" s="23"/>
      <c r="V129" s="23"/>
      <c r="W129" s="3"/>
      <c r="X129" s="22"/>
      <c r="Y129" s="11"/>
      <c r="Z129" s="23"/>
      <c r="AA129" s="108"/>
      <c r="AB129" s="23"/>
      <c r="AC129" s="23"/>
      <c r="AD129" s="23"/>
      <c r="AE129" s="23"/>
      <c r="AF129" s="23"/>
      <c r="AG129" s="23"/>
      <c r="AH129" s="3"/>
      <c r="AI129" s="22"/>
      <c r="AJ129" s="11"/>
      <c r="AK129" s="23"/>
      <c r="AL129" s="108"/>
      <c r="AM129" s="23"/>
      <c r="AN129" s="23"/>
      <c r="AO129" s="23"/>
      <c r="AP129" s="23"/>
      <c r="AQ129" s="23"/>
      <c r="AR129" s="23"/>
      <c r="AS129" s="3"/>
      <c r="AT129" s="22"/>
      <c r="AU129" s="11"/>
      <c r="AV129" s="23"/>
      <c r="AW129" s="108"/>
      <c r="AX129" s="23"/>
      <c r="AY129" s="23"/>
      <c r="AZ129" s="23"/>
      <c r="BA129" s="23"/>
      <c r="BB129" s="23"/>
      <c r="BC129" s="23"/>
      <c r="BD129" s="3"/>
      <c r="BE129" s="22"/>
      <c r="BF129" s="11"/>
      <c r="BG129" s="23"/>
      <c r="BH129" s="108"/>
      <c r="BI129" s="23"/>
      <c r="BJ129" s="23"/>
      <c r="BK129" s="23"/>
      <c r="BL129" s="23"/>
      <c r="BM129" s="23"/>
      <c r="BN129" s="23"/>
      <c r="BO129" s="3"/>
      <c r="BP129" s="22"/>
      <c r="BQ129" s="11"/>
      <c r="BR129" s="23"/>
      <c r="BS129" s="108"/>
      <c r="BT129" s="23"/>
      <c r="BU129" s="23"/>
      <c r="BV129" s="23"/>
      <c r="BW129" s="23"/>
      <c r="BX129" s="23"/>
      <c r="BY129" s="23"/>
      <c r="BZ129" s="3"/>
      <c r="CA129" s="22"/>
      <c r="CB129" s="11"/>
      <c r="CC129" s="23"/>
      <c r="CD129" s="108"/>
      <c r="CE129" s="23"/>
      <c r="CF129" s="23"/>
      <c r="CG129" s="23"/>
      <c r="CH129" s="23"/>
      <c r="CI129" s="23"/>
      <c r="CJ129" s="23"/>
      <c r="CK129" s="3"/>
      <c r="CL129" s="22"/>
      <c r="CM129" s="11"/>
      <c r="CN129" s="23"/>
      <c r="CO129" s="108"/>
      <c r="CP129" s="23"/>
      <c r="CQ129" s="23"/>
      <c r="CR129" s="23"/>
      <c r="CS129" s="23"/>
      <c r="CT129" s="23"/>
      <c r="CU129" s="23"/>
      <c r="CV129" s="3"/>
      <c r="CW129" s="22"/>
      <c r="CX129" s="11"/>
      <c r="CY129" s="23"/>
      <c r="CZ129" s="108"/>
      <c r="DA129" s="23"/>
      <c r="DB129" s="23"/>
      <c r="DC129" s="23"/>
      <c r="DD129" s="23"/>
      <c r="DE129" s="23"/>
      <c r="DF129" s="23"/>
      <c r="DG129" s="3"/>
      <c r="DH129" s="22"/>
      <c r="DI129" s="11"/>
      <c r="DJ129" s="23"/>
      <c r="DK129" s="108"/>
      <c r="DL129" s="23"/>
      <c r="DM129" s="23"/>
      <c r="DN129" s="23"/>
      <c r="DO129" s="23"/>
      <c r="DP129" s="23"/>
      <c r="DQ129" s="23"/>
      <c r="DR129" s="3"/>
      <c r="DS129" s="22"/>
      <c r="DT129" s="11"/>
      <c r="DU129" s="23"/>
      <c r="DV129" s="108"/>
      <c r="DW129" s="23"/>
      <c r="DX129" s="23"/>
      <c r="DY129" s="23"/>
      <c r="DZ129" s="23"/>
      <c r="EA129" s="23"/>
      <c r="EB129" s="23"/>
      <c r="EC129" s="3"/>
      <c r="ED129" s="22"/>
      <c r="EE129" s="11"/>
      <c r="EF129" s="23"/>
      <c r="EG129" s="108"/>
      <c r="EH129" s="23"/>
      <c r="EI129" s="23"/>
      <c r="EJ129" s="23"/>
      <c r="EK129" s="23"/>
      <c r="EL129" s="23"/>
      <c r="EM129" s="23"/>
      <c r="EN129" s="3"/>
      <c r="EO129" s="22"/>
      <c r="EP129" s="11"/>
      <c r="EQ129" s="23"/>
      <c r="ER129" s="108"/>
      <c r="ES129" s="23"/>
      <c r="ET129" s="23"/>
      <c r="EU129" s="23"/>
      <c r="EV129" s="23"/>
      <c r="EW129" s="23"/>
      <c r="EX129" s="23"/>
      <c r="EY129" s="3"/>
      <c r="EZ129" s="22"/>
      <c r="FA129" s="11"/>
      <c r="FB129" s="23"/>
      <c r="FC129" s="108"/>
      <c r="FD129" s="23"/>
      <c r="FE129" s="23"/>
      <c r="FF129" s="23"/>
      <c r="FG129" s="23"/>
      <c r="FH129" s="23"/>
      <c r="FI129" s="23"/>
      <c r="FJ129" s="3"/>
      <c r="FK129" s="22"/>
      <c r="FL129" s="11"/>
      <c r="FM129" s="23"/>
      <c r="FN129" s="108"/>
      <c r="FO129" s="23"/>
      <c r="FP129" s="23"/>
      <c r="FQ129" s="23"/>
      <c r="FR129" s="23"/>
      <c r="FS129" s="23"/>
      <c r="FT129" s="23"/>
      <c r="FU129" s="3"/>
      <c r="FV129" s="22"/>
      <c r="FW129" s="11"/>
      <c r="FX129" s="23"/>
      <c r="FY129" s="108"/>
      <c r="FZ129" s="23"/>
      <c r="GA129" s="23"/>
      <c r="GB129" s="23"/>
      <c r="GC129" s="23"/>
      <c r="GD129" s="23"/>
      <c r="GE129" s="23"/>
      <c r="GF129" s="3"/>
      <c r="GG129" s="22"/>
      <c r="GH129" s="11"/>
      <c r="GI129" s="23"/>
      <c r="GJ129" s="108"/>
      <c r="GK129" s="23"/>
      <c r="GL129" s="23"/>
      <c r="GM129" s="23"/>
      <c r="GN129" s="23"/>
      <c r="GO129" s="23"/>
      <c r="GP129" s="23"/>
      <c r="GQ129" s="3"/>
      <c r="GR129" s="22"/>
      <c r="GS129" s="11"/>
      <c r="GT129" s="23"/>
      <c r="GU129" s="108"/>
      <c r="GV129" s="23"/>
      <c r="GW129" s="23"/>
      <c r="GX129" s="23"/>
      <c r="GY129" s="23"/>
      <c r="GZ129" s="23"/>
      <c r="HA129" s="23"/>
      <c r="HB129" s="3"/>
      <c r="HC129" s="22"/>
      <c r="HD129" s="11"/>
      <c r="HE129" s="23"/>
      <c r="HF129" s="108"/>
      <c r="HG129" s="23"/>
      <c r="HH129" s="23"/>
      <c r="HI129" s="23"/>
      <c r="HJ129" s="23"/>
      <c r="HK129" s="23"/>
      <c r="HL129" s="23"/>
      <c r="HM129" s="3"/>
      <c r="HN129" s="22"/>
      <c r="HO129" s="11"/>
      <c r="HP129" s="23"/>
      <c r="HQ129" s="108"/>
      <c r="HR129" s="23"/>
      <c r="HS129" s="23"/>
      <c r="HT129" s="23"/>
      <c r="HU129" s="23"/>
      <c r="HV129" s="23"/>
      <c r="HW129" s="23"/>
      <c r="HX129" s="3"/>
      <c r="HY129" s="22"/>
      <c r="HZ129" s="11"/>
      <c r="IA129" s="23"/>
      <c r="IB129" s="108"/>
      <c r="IC129" s="23"/>
      <c r="ID129" s="23"/>
      <c r="IE129" s="23"/>
      <c r="IF129" s="23"/>
      <c r="IG129" s="23"/>
      <c r="IH129" s="23"/>
      <c r="II129" s="3"/>
      <c r="IJ129" s="22"/>
      <c r="IK129" s="11"/>
      <c r="IL129" s="23"/>
      <c r="IM129" s="108"/>
      <c r="IN129" s="23"/>
      <c r="IO129" s="23"/>
      <c r="IP129" s="23"/>
      <c r="IQ129" s="23"/>
      <c r="IR129" s="23"/>
      <c r="IS129" s="23"/>
      <c r="IT129" s="3"/>
      <c r="IU129" s="22"/>
      <c r="IV129" s="11"/>
      <c r="IW129" s="23"/>
    </row>
    <row r="130" spans="1:257" x14ac:dyDescent="0.25">
      <c r="A130" s="22"/>
      <c r="B130" s="11"/>
      <c r="C130" s="410"/>
      <c r="D130" s="407"/>
      <c r="E130" s="410"/>
      <c r="F130" s="410"/>
      <c r="G130" s="410"/>
      <c r="H130" s="410"/>
      <c r="I130" s="410"/>
      <c r="J130" s="410"/>
      <c r="K130" s="2471"/>
      <c r="M130" s="22"/>
      <c r="N130" s="11"/>
      <c r="O130" s="23"/>
      <c r="P130" s="108"/>
      <c r="Q130" s="23"/>
      <c r="R130" s="23"/>
      <c r="S130" s="23"/>
      <c r="T130" s="23"/>
      <c r="U130" s="23"/>
      <c r="V130" s="23"/>
      <c r="W130" s="3"/>
      <c r="X130" s="22"/>
      <c r="Y130" s="11"/>
      <c r="Z130" s="23"/>
      <c r="AA130" s="108"/>
      <c r="AB130" s="23"/>
      <c r="AC130" s="23"/>
      <c r="AD130" s="23"/>
      <c r="AE130" s="23"/>
      <c r="AF130" s="23"/>
      <c r="AG130" s="23"/>
      <c r="AH130" s="3"/>
      <c r="AI130" s="22"/>
      <c r="AJ130" s="11"/>
      <c r="AK130" s="23"/>
      <c r="AL130" s="108"/>
      <c r="AM130" s="23"/>
      <c r="AN130" s="23"/>
      <c r="AO130" s="23"/>
      <c r="AP130" s="23"/>
      <c r="AQ130" s="23"/>
      <c r="AR130" s="23"/>
      <c r="AS130" s="3"/>
      <c r="AT130" s="22"/>
      <c r="AU130" s="11"/>
      <c r="AV130" s="23"/>
      <c r="AW130" s="108"/>
      <c r="AX130" s="23"/>
      <c r="AY130" s="23"/>
      <c r="AZ130" s="23"/>
      <c r="BA130" s="23"/>
      <c r="BB130" s="23"/>
      <c r="BC130" s="23"/>
      <c r="BD130" s="3"/>
      <c r="BE130" s="22"/>
      <c r="BF130" s="11"/>
      <c r="BG130" s="23"/>
      <c r="BH130" s="108"/>
      <c r="BI130" s="23"/>
      <c r="BJ130" s="23"/>
      <c r="BK130" s="23"/>
      <c r="BL130" s="23"/>
      <c r="BM130" s="23"/>
      <c r="BN130" s="23"/>
      <c r="BO130" s="3"/>
      <c r="BP130" s="22"/>
      <c r="BQ130" s="11"/>
      <c r="BR130" s="23"/>
      <c r="BS130" s="108"/>
      <c r="BT130" s="23"/>
      <c r="BU130" s="23"/>
      <c r="BV130" s="23"/>
      <c r="BW130" s="23"/>
      <c r="BX130" s="23"/>
      <c r="BY130" s="23"/>
      <c r="BZ130" s="3"/>
      <c r="CA130" s="22"/>
      <c r="CB130" s="11"/>
      <c r="CC130" s="23"/>
      <c r="CD130" s="108"/>
      <c r="CE130" s="23"/>
      <c r="CF130" s="23"/>
      <c r="CG130" s="23"/>
      <c r="CH130" s="23"/>
      <c r="CI130" s="23"/>
      <c r="CJ130" s="23"/>
      <c r="CK130" s="3"/>
      <c r="CL130" s="22"/>
      <c r="CM130" s="11"/>
      <c r="CN130" s="23"/>
      <c r="CO130" s="108"/>
      <c r="CP130" s="23"/>
      <c r="CQ130" s="23"/>
      <c r="CR130" s="23"/>
      <c r="CS130" s="23"/>
      <c r="CT130" s="23"/>
      <c r="CU130" s="23"/>
      <c r="CV130" s="3"/>
      <c r="CW130" s="22"/>
      <c r="CX130" s="11"/>
      <c r="CY130" s="23"/>
      <c r="CZ130" s="108"/>
      <c r="DA130" s="23"/>
      <c r="DB130" s="23"/>
      <c r="DC130" s="23"/>
      <c r="DD130" s="23"/>
      <c r="DE130" s="23"/>
      <c r="DF130" s="23"/>
      <c r="DG130" s="3"/>
      <c r="DH130" s="22"/>
      <c r="DI130" s="11"/>
      <c r="DJ130" s="23"/>
      <c r="DK130" s="108"/>
      <c r="DL130" s="23"/>
      <c r="DM130" s="23"/>
      <c r="DN130" s="23"/>
      <c r="DO130" s="23"/>
      <c r="DP130" s="23"/>
      <c r="DQ130" s="23"/>
      <c r="DR130" s="3"/>
      <c r="DS130" s="22"/>
      <c r="DT130" s="11"/>
      <c r="DU130" s="23"/>
      <c r="DV130" s="108"/>
      <c r="DW130" s="23"/>
      <c r="DX130" s="23"/>
      <c r="DY130" s="23"/>
      <c r="DZ130" s="23"/>
      <c r="EA130" s="23"/>
      <c r="EB130" s="23"/>
      <c r="EC130" s="3"/>
      <c r="ED130" s="22"/>
      <c r="EE130" s="11"/>
      <c r="EF130" s="23"/>
      <c r="EG130" s="108"/>
      <c r="EH130" s="23"/>
      <c r="EI130" s="23"/>
      <c r="EJ130" s="23"/>
      <c r="EK130" s="23"/>
      <c r="EL130" s="23"/>
      <c r="EM130" s="23"/>
      <c r="EN130" s="3"/>
      <c r="EO130" s="22"/>
      <c r="EP130" s="11"/>
      <c r="EQ130" s="23"/>
      <c r="ER130" s="108"/>
      <c r="ES130" s="23"/>
      <c r="ET130" s="23"/>
      <c r="EU130" s="23"/>
      <c r="EV130" s="23"/>
      <c r="EW130" s="23"/>
      <c r="EX130" s="23"/>
      <c r="EY130" s="3"/>
      <c r="EZ130" s="22"/>
      <c r="FA130" s="11"/>
      <c r="FB130" s="23"/>
      <c r="FC130" s="108"/>
      <c r="FD130" s="23"/>
      <c r="FE130" s="23"/>
      <c r="FF130" s="23"/>
      <c r="FG130" s="23"/>
      <c r="FH130" s="23"/>
      <c r="FI130" s="23"/>
      <c r="FJ130" s="3"/>
      <c r="FK130" s="22"/>
      <c r="FL130" s="11"/>
      <c r="FM130" s="23"/>
      <c r="FN130" s="108"/>
      <c r="FO130" s="23"/>
      <c r="FP130" s="23"/>
      <c r="FQ130" s="23"/>
      <c r="FR130" s="23"/>
      <c r="FS130" s="23"/>
      <c r="FT130" s="23"/>
      <c r="FU130" s="3"/>
      <c r="FV130" s="22"/>
      <c r="FW130" s="11"/>
      <c r="FX130" s="23"/>
      <c r="FY130" s="108"/>
      <c r="FZ130" s="23"/>
      <c r="GA130" s="23"/>
      <c r="GB130" s="23"/>
      <c r="GC130" s="23"/>
      <c r="GD130" s="23"/>
      <c r="GE130" s="23"/>
      <c r="GF130" s="3"/>
      <c r="GG130" s="22"/>
      <c r="GH130" s="11"/>
      <c r="GI130" s="23"/>
      <c r="GJ130" s="108"/>
      <c r="GK130" s="23"/>
      <c r="GL130" s="23"/>
      <c r="GM130" s="23"/>
      <c r="GN130" s="23"/>
      <c r="GO130" s="23"/>
      <c r="GP130" s="23"/>
      <c r="GQ130" s="3"/>
      <c r="GR130" s="22"/>
      <c r="GS130" s="11"/>
      <c r="GT130" s="23"/>
      <c r="GU130" s="108"/>
      <c r="GV130" s="23"/>
      <c r="GW130" s="23"/>
      <c r="GX130" s="23"/>
      <c r="GY130" s="23"/>
      <c r="GZ130" s="23"/>
      <c r="HA130" s="23"/>
      <c r="HB130" s="3"/>
      <c r="HC130" s="22"/>
      <c r="HD130" s="11"/>
      <c r="HE130" s="23"/>
      <c r="HF130" s="108"/>
      <c r="HG130" s="23"/>
      <c r="HH130" s="23"/>
      <c r="HI130" s="23"/>
      <c r="HJ130" s="23"/>
      <c r="HK130" s="23"/>
      <c r="HL130" s="23"/>
      <c r="HM130" s="3"/>
      <c r="HN130" s="22"/>
      <c r="HO130" s="11"/>
      <c r="HP130" s="23"/>
      <c r="HQ130" s="108"/>
      <c r="HR130" s="23"/>
      <c r="HS130" s="23"/>
      <c r="HT130" s="23"/>
      <c r="HU130" s="23"/>
      <c r="HV130" s="23"/>
      <c r="HW130" s="23"/>
      <c r="HX130" s="3"/>
      <c r="HY130" s="22"/>
      <c r="HZ130" s="11"/>
      <c r="IA130" s="23"/>
      <c r="IB130" s="108"/>
      <c r="IC130" s="23"/>
      <c r="ID130" s="23"/>
      <c r="IE130" s="23"/>
      <c r="IF130" s="23"/>
      <c r="IG130" s="23"/>
      <c r="IH130" s="23"/>
      <c r="II130" s="3"/>
      <c r="IJ130" s="22"/>
      <c r="IK130" s="11"/>
      <c r="IL130" s="23"/>
      <c r="IM130" s="108"/>
      <c r="IN130" s="23"/>
      <c r="IO130" s="23"/>
      <c r="IP130" s="23"/>
      <c r="IQ130" s="23"/>
      <c r="IR130" s="23"/>
      <c r="IS130" s="23"/>
      <c r="IT130" s="3"/>
      <c r="IU130" s="22"/>
      <c r="IV130" s="11"/>
      <c r="IW130" s="23"/>
    </row>
    <row r="131" spans="1:257" x14ac:dyDescent="0.25">
      <c r="A131" s="22"/>
      <c r="B131" s="11"/>
      <c r="C131" s="410"/>
      <c r="D131" s="407"/>
      <c r="E131" s="410"/>
      <c r="F131" s="410"/>
      <c r="G131" s="410"/>
      <c r="H131" s="410"/>
      <c r="I131" s="410"/>
      <c r="J131" s="410"/>
      <c r="K131" s="2471"/>
      <c r="M131" s="22"/>
      <c r="N131" s="11"/>
      <c r="O131" s="23"/>
      <c r="P131" s="108"/>
      <c r="Q131" s="23"/>
      <c r="R131" s="23"/>
      <c r="S131" s="23"/>
      <c r="T131" s="23"/>
      <c r="U131" s="23"/>
      <c r="V131" s="23"/>
      <c r="W131" s="3"/>
      <c r="X131" s="22"/>
      <c r="Y131" s="11"/>
      <c r="Z131" s="23"/>
      <c r="AA131" s="108"/>
      <c r="AB131" s="23"/>
      <c r="AC131" s="23"/>
      <c r="AD131" s="23"/>
      <c r="AE131" s="23"/>
      <c r="AF131" s="23"/>
      <c r="AG131" s="23"/>
      <c r="AH131" s="3"/>
      <c r="AI131" s="22"/>
      <c r="AJ131" s="11"/>
      <c r="AK131" s="23"/>
      <c r="AL131" s="108"/>
      <c r="AM131" s="23"/>
      <c r="AN131" s="23"/>
      <c r="AO131" s="23"/>
      <c r="AP131" s="23"/>
      <c r="AQ131" s="23"/>
      <c r="AR131" s="23"/>
      <c r="AS131" s="3"/>
      <c r="AT131" s="22"/>
      <c r="AU131" s="11"/>
      <c r="AV131" s="23"/>
      <c r="AW131" s="108"/>
      <c r="AX131" s="23"/>
      <c r="AY131" s="23"/>
      <c r="AZ131" s="23"/>
      <c r="BA131" s="23"/>
      <c r="BB131" s="23"/>
      <c r="BC131" s="23"/>
      <c r="BD131" s="3"/>
      <c r="BE131" s="22"/>
      <c r="BF131" s="11"/>
      <c r="BG131" s="23"/>
      <c r="BH131" s="108"/>
      <c r="BI131" s="23"/>
      <c r="BJ131" s="23"/>
      <c r="BK131" s="23"/>
      <c r="BL131" s="23"/>
      <c r="BM131" s="23"/>
      <c r="BN131" s="23"/>
      <c r="BO131" s="3"/>
      <c r="BP131" s="22"/>
      <c r="BQ131" s="11"/>
      <c r="BR131" s="23"/>
      <c r="BS131" s="108"/>
      <c r="BT131" s="23"/>
      <c r="BU131" s="23"/>
      <c r="BV131" s="23"/>
      <c r="BW131" s="23"/>
      <c r="BX131" s="23"/>
      <c r="BY131" s="23"/>
      <c r="BZ131" s="3"/>
      <c r="CA131" s="22"/>
      <c r="CB131" s="11"/>
      <c r="CC131" s="23"/>
      <c r="CD131" s="108"/>
      <c r="CE131" s="23"/>
      <c r="CF131" s="23"/>
      <c r="CG131" s="23"/>
      <c r="CH131" s="23"/>
      <c r="CI131" s="23"/>
      <c r="CJ131" s="23"/>
      <c r="CK131" s="3"/>
      <c r="CL131" s="22"/>
      <c r="CM131" s="11"/>
      <c r="CN131" s="23"/>
      <c r="CO131" s="108"/>
      <c r="CP131" s="23"/>
      <c r="CQ131" s="23"/>
      <c r="CR131" s="23"/>
      <c r="CS131" s="23"/>
      <c r="CT131" s="23"/>
      <c r="CU131" s="23"/>
      <c r="CV131" s="3"/>
      <c r="CW131" s="22"/>
      <c r="CX131" s="11"/>
      <c r="CY131" s="23"/>
      <c r="CZ131" s="108"/>
      <c r="DA131" s="23"/>
      <c r="DB131" s="23"/>
      <c r="DC131" s="23"/>
      <c r="DD131" s="23"/>
      <c r="DE131" s="23"/>
      <c r="DF131" s="23"/>
      <c r="DG131" s="3"/>
      <c r="DH131" s="22"/>
      <c r="DI131" s="11"/>
      <c r="DJ131" s="23"/>
      <c r="DK131" s="108"/>
      <c r="DL131" s="23"/>
      <c r="DM131" s="23"/>
      <c r="DN131" s="23"/>
      <c r="DO131" s="23"/>
      <c r="DP131" s="23"/>
      <c r="DQ131" s="23"/>
      <c r="DR131" s="3"/>
      <c r="DS131" s="22"/>
      <c r="DT131" s="11"/>
      <c r="DU131" s="23"/>
      <c r="DV131" s="108"/>
      <c r="DW131" s="23"/>
      <c r="DX131" s="23"/>
      <c r="DY131" s="23"/>
      <c r="DZ131" s="23"/>
      <c r="EA131" s="23"/>
      <c r="EB131" s="23"/>
      <c r="EC131" s="3"/>
      <c r="ED131" s="22"/>
      <c r="EE131" s="11"/>
      <c r="EF131" s="23"/>
      <c r="EG131" s="108"/>
      <c r="EH131" s="23"/>
      <c r="EI131" s="23"/>
      <c r="EJ131" s="23"/>
      <c r="EK131" s="23"/>
      <c r="EL131" s="23"/>
      <c r="EM131" s="23"/>
      <c r="EN131" s="3"/>
      <c r="EO131" s="22"/>
      <c r="EP131" s="11"/>
      <c r="EQ131" s="23"/>
      <c r="ER131" s="108"/>
      <c r="ES131" s="23"/>
      <c r="ET131" s="23"/>
      <c r="EU131" s="23"/>
      <c r="EV131" s="23"/>
      <c r="EW131" s="23"/>
      <c r="EX131" s="23"/>
      <c r="EY131" s="3"/>
      <c r="EZ131" s="22"/>
      <c r="FA131" s="11"/>
      <c r="FB131" s="23"/>
      <c r="FC131" s="108"/>
      <c r="FD131" s="23"/>
      <c r="FE131" s="23"/>
      <c r="FF131" s="23"/>
      <c r="FG131" s="23"/>
      <c r="FH131" s="23"/>
      <c r="FI131" s="23"/>
      <c r="FJ131" s="3"/>
      <c r="FK131" s="22"/>
      <c r="FL131" s="11"/>
      <c r="FM131" s="23"/>
      <c r="FN131" s="108"/>
      <c r="FO131" s="23"/>
      <c r="FP131" s="23"/>
      <c r="FQ131" s="23"/>
      <c r="FR131" s="23"/>
      <c r="FS131" s="23"/>
      <c r="FT131" s="23"/>
      <c r="FU131" s="3"/>
      <c r="FV131" s="22"/>
      <c r="FW131" s="11"/>
      <c r="FX131" s="23"/>
      <c r="FY131" s="108"/>
      <c r="FZ131" s="23"/>
      <c r="GA131" s="23"/>
      <c r="GB131" s="23"/>
      <c r="GC131" s="23"/>
      <c r="GD131" s="23"/>
      <c r="GE131" s="23"/>
      <c r="GF131" s="3"/>
      <c r="GG131" s="22"/>
      <c r="GH131" s="11"/>
      <c r="GI131" s="23"/>
      <c r="GJ131" s="108"/>
      <c r="GK131" s="23"/>
      <c r="GL131" s="23"/>
      <c r="GM131" s="23"/>
      <c r="GN131" s="23"/>
      <c r="GO131" s="23"/>
      <c r="GP131" s="23"/>
      <c r="GQ131" s="3"/>
      <c r="GR131" s="22"/>
      <c r="GS131" s="11"/>
      <c r="GT131" s="23"/>
      <c r="GU131" s="108"/>
      <c r="GV131" s="23"/>
      <c r="GW131" s="23"/>
      <c r="GX131" s="23"/>
      <c r="GY131" s="23"/>
      <c r="GZ131" s="23"/>
      <c r="HA131" s="23"/>
      <c r="HB131" s="3"/>
      <c r="HC131" s="22"/>
      <c r="HD131" s="11"/>
      <c r="HE131" s="23"/>
      <c r="HF131" s="108"/>
      <c r="HG131" s="23"/>
      <c r="HH131" s="23"/>
      <c r="HI131" s="23"/>
      <c r="HJ131" s="23"/>
      <c r="HK131" s="23"/>
      <c r="HL131" s="23"/>
      <c r="HM131" s="3"/>
      <c r="HN131" s="22"/>
      <c r="HO131" s="11"/>
      <c r="HP131" s="23"/>
      <c r="HQ131" s="108"/>
      <c r="HR131" s="23"/>
      <c r="HS131" s="23"/>
      <c r="HT131" s="23"/>
      <c r="HU131" s="23"/>
      <c r="HV131" s="23"/>
      <c r="HW131" s="23"/>
      <c r="HX131" s="3"/>
      <c r="HY131" s="22"/>
      <c r="HZ131" s="11"/>
      <c r="IA131" s="23"/>
      <c r="IB131" s="108"/>
      <c r="IC131" s="23"/>
      <c r="ID131" s="23"/>
      <c r="IE131" s="23"/>
      <c r="IF131" s="23"/>
      <c r="IG131" s="23"/>
      <c r="IH131" s="23"/>
      <c r="II131" s="3"/>
      <c r="IJ131" s="22"/>
      <c r="IK131" s="11"/>
      <c r="IL131" s="23"/>
      <c r="IM131" s="108"/>
      <c r="IN131" s="23"/>
      <c r="IO131" s="23"/>
      <c r="IP131" s="23"/>
      <c r="IQ131" s="23"/>
      <c r="IR131" s="23"/>
      <c r="IS131" s="23"/>
      <c r="IT131" s="3"/>
      <c r="IU131" s="22"/>
      <c r="IV131" s="11"/>
      <c r="IW131" s="23"/>
    </row>
    <row r="132" spans="1:257" x14ac:dyDescent="0.25">
      <c r="A132" s="22"/>
      <c r="B132" s="11"/>
      <c r="C132" s="410"/>
      <c r="D132" s="407"/>
      <c r="E132" s="410"/>
      <c r="F132" s="410"/>
      <c r="G132" s="410"/>
      <c r="H132" s="410"/>
      <c r="I132" s="410"/>
      <c r="J132" s="410"/>
      <c r="K132" s="2471"/>
      <c r="M132" s="22"/>
      <c r="N132" s="11"/>
      <c r="O132" s="23"/>
      <c r="P132" s="108"/>
      <c r="Q132" s="23"/>
      <c r="R132" s="23"/>
      <c r="S132" s="23"/>
      <c r="T132" s="23"/>
      <c r="U132" s="23"/>
      <c r="V132" s="23"/>
      <c r="W132" s="3"/>
      <c r="X132" s="22"/>
      <c r="Y132" s="11"/>
      <c r="Z132" s="23"/>
      <c r="AA132" s="108"/>
      <c r="AB132" s="23"/>
      <c r="AC132" s="23"/>
      <c r="AD132" s="23"/>
      <c r="AE132" s="23"/>
      <c r="AF132" s="23"/>
      <c r="AG132" s="23"/>
      <c r="AH132" s="3"/>
      <c r="AI132" s="22"/>
      <c r="AJ132" s="11"/>
      <c r="AK132" s="23"/>
      <c r="AL132" s="108"/>
      <c r="AM132" s="23"/>
      <c r="AN132" s="23"/>
      <c r="AO132" s="23"/>
      <c r="AP132" s="23"/>
      <c r="AQ132" s="23"/>
      <c r="AR132" s="23"/>
      <c r="AS132" s="3"/>
      <c r="AT132" s="22"/>
      <c r="AU132" s="11"/>
      <c r="AV132" s="23"/>
      <c r="AW132" s="108"/>
      <c r="AX132" s="23"/>
      <c r="AY132" s="23"/>
      <c r="AZ132" s="23"/>
      <c r="BA132" s="23"/>
      <c r="BB132" s="23"/>
      <c r="BC132" s="23"/>
      <c r="BD132" s="3"/>
      <c r="BE132" s="22"/>
      <c r="BF132" s="11"/>
      <c r="BG132" s="23"/>
      <c r="BH132" s="108"/>
      <c r="BI132" s="23"/>
      <c r="BJ132" s="23"/>
      <c r="BK132" s="23"/>
      <c r="BL132" s="23"/>
      <c r="BM132" s="23"/>
      <c r="BN132" s="23"/>
      <c r="BO132" s="3"/>
      <c r="BP132" s="22"/>
      <c r="BQ132" s="11"/>
      <c r="BR132" s="23"/>
      <c r="BS132" s="108"/>
      <c r="BT132" s="23"/>
      <c r="BU132" s="23"/>
      <c r="BV132" s="23"/>
      <c r="BW132" s="23"/>
      <c r="BX132" s="23"/>
      <c r="BY132" s="23"/>
      <c r="BZ132" s="3"/>
      <c r="CA132" s="22"/>
      <c r="CB132" s="11"/>
      <c r="CC132" s="23"/>
      <c r="CD132" s="108"/>
      <c r="CE132" s="23"/>
      <c r="CF132" s="23"/>
      <c r="CG132" s="23"/>
      <c r="CH132" s="23"/>
      <c r="CI132" s="23"/>
      <c r="CJ132" s="23"/>
      <c r="CK132" s="3"/>
      <c r="CL132" s="22"/>
      <c r="CM132" s="11"/>
      <c r="CN132" s="23"/>
      <c r="CO132" s="108"/>
      <c r="CP132" s="23"/>
      <c r="CQ132" s="23"/>
      <c r="CR132" s="23"/>
      <c r="CS132" s="23"/>
      <c r="CT132" s="23"/>
      <c r="CU132" s="23"/>
      <c r="CV132" s="3"/>
      <c r="CW132" s="22"/>
      <c r="CX132" s="11"/>
      <c r="CY132" s="23"/>
      <c r="CZ132" s="108"/>
      <c r="DA132" s="23"/>
      <c r="DB132" s="23"/>
      <c r="DC132" s="23"/>
      <c r="DD132" s="23"/>
      <c r="DE132" s="23"/>
      <c r="DF132" s="23"/>
      <c r="DG132" s="3"/>
      <c r="DH132" s="22"/>
      <c r="DI132" s="11"/>
      <c r="DJ132" s="23"/>
      <c r="DK132" s="108"/>
      <c r="DL132" s="23"/>
      <c r="DM132" s="23"/>
      <c r="DN132" s="23"/>
      <c r="DO132" s="23"/>
      <c r="DP132" s="23"/>
      <c r="DQ132" s="23"/>
      <c r="DR132" s="3"/>
      <c r="DS132" s="22"/>
      <c r="DT132" s="11"/>
      <c r="DU132" s="23"/>
      <c r="DV132" s="108"/>
      <c r="DW132" s="23"/>
      <c r="DX132" s="23"/>
      <c r="DY132" s="23"/>
      <c r="DZ132" s="23"/>
      <c r="EA132" s="23"/>
      <c r="EB132" s="23"/>
      <c r="EC132" s="3"/>
      <c r="ED132" s="22"/>
      <c r="EE132" s="11"/>
      <c r="EF132" s="23"/>
      <c r="EG132" s="108"/>
      <c r="EH132" s="23"/>
      <c r="EI132" s="23"/>
      <c r="EJ132" s="23"/>
      <c r="EK132" s="23"/>
      <c r="EL132" s="23"/>
      <c r="EM132" s="23"/>
      <c r="EN132" s="3"/>
      <c r="EO132" s="22"/>
      <c r="EP132" s="11"/>
      <c r="EQ132" s="23"/>
      <c r="ER132" s="108"/>
      <c r="ES132" s="23"/>
      <c r="ET132" s="23"/>
      <c r="EU132" s="23"/>
      <c r="EV132" s="23"/>
      <c r="EW132" s="23"/>
      <c r="EX132" s="23"/>
      <c r="EY132" s="3"/>
      <c r="EZ132" s="22"/>
      <c r="FA132" s="11"/>
      <c r="FB132" s="23"/>
      <c r="FC132" s="108"/>
      <c r="FD132" s="23"/>
      <c r="FE132" s="23"/>
      <c r="FF132" s="23"/>
      <c r="FG132" s="23"/>
      <c r="FH132" s="23"/>
      <c r="FI132" s="23"/>
      <c r="FJ132" s="3"/>
      <c r="FK132" s="22"/>
      <c r="FL132" s="11"/>
      <c r="FM132" s="23"/>
      <c r="FN132" s="108"/>
      <c r="FO132" s="23"/>
      <c r="FP132" s="23"/>
      <c r="FQ132" s="23"/>
      <c r="FR132" s="23"/>
      <c r="FS132" s="23"/>
      <c r="FT132" s="23"/>
      <c r="FU132" s="3"/>
      <c r="FV132" s="22"/>
      <c r="FW132" s="11"/>
      <c r="FX132" s="23"/>
      <c r="FY132" s="108"/>
      <c r="FZ132" s="23"/>
      <c r="GA132" s="23"/>
      <c r="GB132" s="23"/>
      <c r="GC132" s="23"/>
      <c r="GD132" s="23"/>
      <c r="GE132" s="23"/>
      <c r="GF132" s="3"/>
      <c r="GG132" s="22"/>
      <c r="GH132" s="11"/>
      <c r="GI132" s="23"/>
      <c r="GJ132" s="108"/>
      <c r="GK132" s="23"/>
      <c r="GL132" s="23"/>
      <c r="GM132" s="23"/>
      <c r="GN132" s="23"/>
      <c r="GO132" s="23"/>
      <c r="GP132" s="23"/>
      <c r="GQ132" s="3"/>
      <c r="GR132" s="22"/>
      <c r="GS132" s="11"/>
      <c r="GT132" s="23"/>
      <c r="GU132" s="108"/>
      <c r="GV132" s="23"/>
      <c r="GW132" s="23"/>
      <c r="GX132" s="23"/>
      <c r="GY132" s="23"/>
      <c r="GZ132" s="23"/>
      <c r="HA132" s="23"/>
      <c r="HB132" s="3"/>
      <c r="HC132" s="22"/>
      <c r="HD132" s="11"/>
      <c r="HE132" s="23"/>
      <c r="HF132" s="108"/>
      <c r="HG132" s="23"/>
      <c r="HH132" s="23"/>
      <c r="HI132" s="23"/>
      <c r="HJ132" s="23"/>
      <c r="HK132" s="23"/>
      <c r="HL132" s="23"/>
      <c r="HM132" s="3"/>
      <c r="HN132" s="22"/>
      <c r="HO132" s="11"/>
      <c r="HP132" s="23"/>
      <c r="HQ132" s="108"/>
      <c r="HR132" s="23"/>
      <c r="HS132" s="23"/>
      <c r="HT132" s="23"/>
      <c r="HU132" s="23"/>
      <c r="HV132" s="23"/>
      <c r="HW132" s="23"/>
      <c r="HX132" s="3"/>
      <c r="HY132" s="22"/>
      <c r="HZ132" s="11"/>
      <c r="IA132" s="23"/>
      <c r="IB132" s="108"/>
      <c r="IC132" s="23"/>
      <c r="ID132" s="23"/>
      <c r="IE132" s="23"/>
      <c r="IF132" s="23"/>
      <c r="IG132" s="23"/>
      <c r="IH132" s="23"/>
      <c r="II132" s="3"/>
      <c r="IJ132" s="22"/>
      <c r="IK132" s="11"/>
      <c r="IL132" s="23"/>
      <c r="IM132" s="108"/>
      <c r="IN132" s="23"/>
      <c r="IO132" s="23"/>
      <c r="IP132" s="23"/>
      <c r="IQ132" s="23"/>
      <c r="IR132" s="23"/>
      <c r="IS132" s="23"/>
      <c r="IT132" s="3"/>
      <c r="IU132" s="22"/>
      <c r="IV132" s="11"/>
      <c r="IW132" s="23"/>
    </row>
    <row r="133" spans="1:257" x14ac:dyDescent="0.25">
      <c r="A133" s="22"/>
      <c r="B133" s="11"/>
      <c r="C133" s="410"/>
      <c r="D133" s="407"/>
      <c r="E133" s="410"/>
      <c r="F133" s="410"/>
      <c r="G133" s="410"/>
      <c r="H133" s="410"/>
      <c r="I133" s="410"/>
      <c r="J133" s="410"/>
      <c r="K133" s="2471"/>
      <c r="M133" s="22"/>
      <c r="N133" s="11"/>
      <c r="O133" s="23"/>
      <c r="P133" s="108"/>
      <c r="Q133" s="23"/>
      <c r="R133" s="23"/>
      <c r="S133" s="23"/>
      <c r="T133" s="23"/>
      <c r="U133" s="23"/>
      <c r="V133" s="23"/>
      <c r="W133" s="3"/>
      <c r="X133" s="22"/>
      <c r="Y133" s="11"/>
      <c r="Z133" s="23"/>
      <c r="AA133" s="108"/>
      <c r="AB133" s="23"/>
      <c r="AC133" s="23"/>
      <c r="AD133" s="23"/>
      <c r="AE133" s="23"/>
      <c r="AF133" s="23"/>
      <c r="AG133" s="23"/>
      <c r="AH133" s="3"/>
      <c r="AI133" s="22"/>
      <c r="AJ133" s="11"/>
      <c r="AK133" s="23"/>
      <c r="AL133" s="108"/>
      <c r="AM133" s="23"/>
      <c r="AN133" s="23"/>
      <c r="AO133" s="23"/>
      <c r="AP133" s="23"/>
      <c r="AQ133" s="23"/>
      <c r="AR133" s="23"/>
      <c r="AS133" s="3"/>
      <c r="AT133" s="22"/>
      <c r="AU133" s="11"/>
      <c r="AV133" s="23"/>
      <c r="AW133" s="108"/>
      <c r="AX133" s="23"/>
      <c r="AY133" s="23"/>
      <c r="AZ133" s="23"/>
      <c r="BA133" s="23"/>
      <c r="BB133" s="23"/>
      <c r="BC133" s="23"/>
      <c r="BD133" s="3"/>
      <c r="BE133" s="22"/>
      <c r="BF133" s="11"/>
      <c r="BG133" s="23"/>
      <c r="BH133" s="108"/>
      <c r="BI133" s="23"/>
      <c r="BJ133" s="23"/>
      <c r="BK133" s="23"/>
      <c r="BL133" s="23"/>
      <c r="BM133" s="23"/>
      <c r="BN133" s="23"/>
      <c r="BO133" s="3"/>
      <c r="BP133" s="22"/>
      <c r="BQ133" s="11"/>
      <c r="BR133" s="23"/>
      <c r="BS133" s="108"/>
      <c r="BT133" s="23"/>
      <c r="BU133" s="23"/>
      <c r="BV133" s="23"/>
      <c r="BW133" s="23"/>
      <c r="BX133" s="23"/>
      <c r="BY133" s="23"/>
      <c r="BZ133" s="3"/>
      <c r="CA133" s="22"/>
      <c r="CB133" s="11"/>
      <c r="CC133" s="23"/>
      <c r="CD133" s="108"/>
      <c r="CE133" s="23"/>
      <c r="CF133" s="23"/>
      <c r="CG133" s="23"/>
      <c r="CH133" s="23"/>
      <c r="CI133" s="23"/>
      <c r="CJ133" s="23"/>
      <c r="CK133" s="3"/>
      <c r="CL133" s="22"/>
      <c r="CM133" s="11"/>
      <c r="CN133" s="23"/>
      <c r="CO133" s="108"/>
      <c r="CP133" s="23"/>
      <c r="CQ133" s="23"/>
      <c r="CR133" s="23"/>
      <c r="CS133" s="23"/>
      <c r="CT133" s="23"/>
      <c r="CU133" s="23"/>
      <c r="CV133" s="3"/>
      <c r="CW133" s="22"/>
      <c r="CX133" s="11"/>
      <c r="CY133" s="23"/>
      <c r="CZ133" s="108"/>
      <c r="DA133" s="23"/>
      <c r="DB133" s="23"/>
      <c r="DC133" s="23"/>
      <c r="DD133" s="23"/>
      <c r="DE133" s="23"/>
      <c r="DF133" s="23"/>
      <c r="DG133" s="3"/>
      <c r="DH133" s="22"/>
      <c r="DI133" s="11"/>
      <c r="DJ133" s="23"/>
      <c r="DK133" s="108"/>
      <c r="DL133" s="23"/>
      <c r="DM133" s="23"/>
      <c r="DN133" s="23"/>
      <c r="DO133" s="23"/>
      <c r="DP133" s="23"/>
      <c r="DQ133" s="23"/>
      <c r="DR133" s="3"/>
      <c r="DS133" s="22"/>
      <c r="DT133" s="11"/>
      <c r="DU133" s="23"/>
      <c r="DV133" s="108"/>
      <c r="DW133" s="23"/>
      <c r="DX133" s="23"/>
      <c r="DY133" s="23"/>
      <c r="DZ133" s="23"/>
      <c r="EA133" s="23"/>
      <c r="EB133" s="23"/>
      <c r="EC133" s="3"/>
      <c r="ED133" s="22"/>
      <c r="EE133" s="11"/>
      <c r="EF133" s="23"/>
      <c r="EG133" s="108"/>
      <c r="EH133" s="23"/>
      <c r="EI133" s="23"/>
      <c r="EJ133" s="23"/>
      <c r="EK133" s="23"/>
      <c r="EL133" s="23"/>
      <c r="EM133" s="23"/>
      <c r="EN133" s="3"/>
      <c r="EO133" s="22"/>
      <c r="EP133" s="11"/>
      <c r="EQ133" s="23"/>
      <c r="ER133" s="108"/>
      <c r="ES133" s="23"/>
      <c r="ET133" s="23"/>
      <c r="EU133" s="23"/>
      <c r="EV133" s="23"/>
      <c r="EW133" s="23"/>
      <c r="EX133" s="23"/>
      <c r="EY133" s="3"/>
      <c r="EZ133" s="22"/>
      <c r="FA133" s="11"/>
      <c r="FB133" s="23"/>
      <c r="FC133" s="108"/>
      <c r="FD133" s="23"/>
      <c r="FE133" s="23"/>
      <c r="FF133" s="23"/>
      <c r="FG133" s="23"/>
      <c r="FH133" s="23"/>
      <c r="FI133" s="23"/>
      <c r="FJ133" s="3"/>
      <c r="FK133" s="22"/>
      <c r="FL133" s="11"/>
      <c r="FM133" s="23"/>
      <c r="FN133" s="108"/>
      <c r="FO133" s="23"/>
      <c r="FP133" s="23"/>
      <c r="FQ133" s="23"/>
      <c r="FR133" s="23"/>
      <c r="FS133" s="23"/>
      <c r="FT133" s="23"/>
      <c r="FU133" s="3"/>
      <c r="FV133" s="22"/>
      <c r="FW133" s="11"/>
      <c r="FX133" s="23"/>
      <c r="FY133" s="108"/>
      <c r="FZ133" s="23"/>
      <c r="GA133" s="23"/>
      <c r="GB133" s="23"/>
      <c r="GC133" s="23"/>
      <c r="GD133" s="23"/>
      <c r="GE133" s="23"/>
      <c r="GF133" s="3"/>
      <c r="GG133" s="22"/>
      <c r="GH133" s="11"/>
      <c r="GI133" s="23"/>
      <c r="GJ133" s="108"/>
      <c r="GK133" s="23"/>
      <c r="GL133" s="23"/>
      <c r="GM133" s="23"/>
      <c r="GN133" s="23"/>
      <c r="GO133" s="23"/>
      <c r="GP133" s="23"/>
      <c r="GQ133" s="3"/>
      <c r="GR133" s="22"/>
      <c r="GS133" s="11"/>
      <c r="GT133" s="23"/>
      <c r="GU133" s="108"/>
      <c r="GV133" s="23"/>
      <c r="GW133" s="23"/>
      <c r="GX133" s="23"/>
      <c r="GY133" s="23"/>
      <c r="GZ133" s="23"/>
      <c r="HA133" s="23"/>
      <c r="HB133" s="3"/>
      <c r="HC133" s="22"/>
      <c r="HD133" s="11"/>
      <c r="HE133" s="23"/>
      <c r="HF133" s="108"/>
      <c r="HG133" s="23"/>
      <c r="HH133" s="23"/>
      <c r="HI133" s="23"/>
      <c r="HJ133" s="23"/>
      <c r="HK133" s="23"/>
      <c r="HL133" s="23"/>
      <c r="HM133" s="3"/>
      <c r="HN133" s="22"/>
      <c r="HO133" s="11"/>
      <c r="HP133" s="23"/>
      <c r="HQ133" s="108"/>
      <c r="HR133" s="23"/>
      <c r="HS133" s="23"/>
      <c r="HT133" s="23"/>
      <c r="HU133" s="23"/>
      <c r="HV133" s="23"/>
      <c r="HW133" s="23"/>
      <c r="HX133" s="3"/>
      <c r="HY133" s="22"/>
      <c r="HZ133" s="11"/>
      <c r="IA133" s="23"/>
      <c r="IB133" s="108"/>
      <c r="IC133" s="23"/>
      <c r="ID133" s="23"/>
      <c r="IE133" s="23"/>
      <c r="IF133" s="23"/>
      <c r="IG133" s="23"/>
      <c r="IH133" s="23"/>
      <c r="II133" s="3"/>
      <c r="IJ133" s="22"/>
      <c r="IK133" s="11"/>
      <c r="IL133" s="23"/>
      <c r="IM133" s="108"/>
      <c r="IN133" s="23"/>
      <c r="IO133" s="23"/>
      <c r="IP133" s="23"/>
      <c r="IQ133" s="23"/>
      <c r="IR133" s="23"/>
      <c r="IS133" s="23"/>
      <c r="IT133" s="3"/>
      <c r="IU133" s="22"/>
      <c r="IV133" s="11"/>
      <c r="IW133" s="23"/>
    </row>
    <row r="134" spans="1:257" x14ac:dyDescent="0.25">
      <c r="A134" s="22"/>
      <c r="B134" s="11"/>
      <c r="C134" s="410"/>
      <c r="D134" s="407"/>
      <c r="E134" s="410"/>
      <c r="F134" s="410"/>
      <c r="G134" s="410"/>
      <c r="H134" s="410"/>
      <c r="I134" s="410"/>
      <c r="J134" s="410"/>
      <c r="K134" s="2471"/>
      <c r="M134" s="22"/>
      <c r="N134" s="11"/>
      <c r="O134" s="23"/>
      <c r="P134" s="108"/>
      <c r="Q134" s="23"/>
      <c r="R134" s="23"/>
      <c r="S134" s="23"/>
      <c r="T134" s="23"/>
      <c r="U134" s="23"/>
      <c r="V134" s="23"/>
      <c r="W134" s="3"/>
      <c r="X134" s="22"/>
      <c r="Y134" s="11"/>
      <c r="Z134" s="23"/>
      <c r="AA134" s="108"/>
      <c r="AB134" s="23"/>
      <c r="AC134" s="23"/>
      <c r="AD134" s="23"/>
      <c r="AE134" s="23"/>
      <c r="AF134" s="23"/>
      <c r="AG134" s="23"/>
      <c r="AH134" s="3"/>
      <c r="AI134" s="22"/>
      <c r="AJ134" s="11"/>
      <c r="AK134" s="23"/>
      <c r="AL134" s="108"/>
      <c r="AM134" s="23"/>
      <c r="AN134" s="23"/>
      <c r="AO134" s="23"/>
      <c r="AP134" s="23"/>
      <c r="AQ134" s="23"/>
      <c r="AR134" s="23"/>
      <c r="AS134" s="3"/>
      <c r="AT134" s="22"/>
      <c r="AU134" s="11"/>
      <c r="AV134" s="23"/>
      <c r="AW134" s="108"/>
      <c r="AX134" s="23"/>
      <c r="AY134" s="23"/>
      <c r="AZ134" s="23"/>
      <c r="BA134" s="23"/>
      <c r="BB134" s="23"/>
      <c r="BC134" s="23"/>
      <c r="BD134" s="3"/>
      <c r="BE134" s="22"/>
      <c r="BF134" s="11"/>
      <c r="BG134" s="23"/>
      <c r="BH134" s="108"/>
      <c r="BI134" s="23"/>
      <c r="BJ134" s="23"/>
      <c r="BK134" s="23"/>
      <c r="BL134" s="23"/>
      <c r="BM134" s="23"/>
      <c r="BN134" s="23"/>
      <c r="BO134" s="3"/>
      <c r="BP134" s="22"/>
      <c r="BQ134" s="11"/>
      <c r="BR134" s="23"/>
      <c r="BS134" s="108"/>
      <c r="BT134" s="23"/>
      <c r="BU134" s="23"/>
      <c r="BV134" s="23"/>
      <c r="BW134" s="23"/>
      <c r="BX134" s="23"/>
      <c r="BY134" s="23"/>
      <c r="BZ134" s="3"/>
      <c r="CA134" s="22"/>
      <c r="CB134" s="11"/>
      <c r="CC134" s="23"/>
      <c r="CD134" s="108"/>
      <c r="CE134" s="23"/>
      <c r="CF134" s="23"/>
      <c r="CG134" s="23"/>
      <c r="CH134" s="23"/>
      <c r="CI134" s="23"/>
      <c r="CJ134" s="23"/>
      <c r="CK134" s="3"/>
      <c r="CL134" s="22"/>
      <c r="CM134" s="11"/>
      <c r="CN134" s="23"/>
      <c r="CO134" s="108"/>
      <c r="CP134" s="23"/>
      <c r="CQ134" s="23"/>
      <c r="CR134" s="23"/>
      <c r="CS134" s="23"/>
      <c r="CT134" s="23"/>
      <c r="CU134" s="23"/>
      <c r="CV134" s="3"/>
      <c r="CW134" s="22"/>
      <c r="CX134" s="11"/>
      <c r="CY134" s="23"/>
      <c r="CZ134" s="108"/>
      <c r="DA134" s="23"/>
      <c r="DB134" s="23"/>
      <c r="DC134" s="23"/>
      <c r="DD134" s="23"/>
      <c r="DE134" s="23"/>
      <c r="DF134" s="23"/>
      <c r="DG134" s="3"/>
      <c r="DH134" s="22"/>
      <c r="DI134" s="11"/>
      <c r="DJ134" s="23"/>
      <c r="DK134" s="108"/>
      <c r="DL134" s="23"/>
      <c r="DM134" s="23"/>
      <c r="DN134" s="23"/>
      <c r="DO134" s="23"/>
      <c r="DP134" s="23"/>
      <c r="DQ134" s="23"/>
      <c r="DR134" s="3"/>
      <c r="DS134" s="22"/>
      <c r="DT134" s="11"/>
      <c r="DU134" s="23"/>
      <c r="DV134" s="108"/>
      <c r="DW134" s="23"/>
      <c r="DX134" s="23"/>
      <c r="DY134" s="23"/>
      <c r="DZ134" s="23"/>
      <c r="EA134" s="23"/>
      <c r="EB134" s="23"/>
      <c r="EC134" s="3"/>
      <c r="ED134" s="22"/>
      <c r="EE134" s="11"/>
      <c r="EF134" s="23"/>
      <c r="EG134" s="108"/>
      <c r="EH134" s="23"/>
      <c r="EI134" s="23"/>
      <c r="EJ134" s="23"/>
      <c r="EK134" s="23"/>
      <c r="EL134" s="23"/>
      <c r="EM134" s="23"/>
      <c r="EN134" s="3"/>
      <c r="EO134" s="22"/>
      <c r="EP134" s="11"/>
      <c r="EQ134" s="23"/>
      <c r="ER134" s="108"/>
      <c r="ES134" s="23"/>
      <c r="ET134" s="23"/>
      <c r="EU134" s="23"/>
      <c r="EV134" s="23"/>
      <c r="EW134" s="23"/>
      <c r="EX134" s="23"/>
      <c r="EY134" s="3"/>
      <c r="EZ134" s="22"/>
      <c r="FA134" s="11"/>
      <c r="FB134" s="23"/>
      <c r="FC134" s="108"/>
      <c r="FD134" s="23"/>
      <c r="FE134" s="23"/>
      <c r="FF134" s="23"/>
      <c r="FG134" s="23"/>
      <c r="FH134" s="23"/>
      <c r="FI134" s="23"/>
      <c r="FJ134" s="3"/>
      <c r="FK134" s="22"/>
      <c r="FL134" s="11"/>
      <c r="FM134" s="23"/>
      <c r="FN134" s="108"/>
      <c r="FO134" s="23"/>
      <c r="FP134" s="23"/>
      <c r="FQ134" s="23"/>
      <c r="FR134" s="23"/>
      <c r="FS134" s="23"/>
      <c r="FT134" s="23"/>
      <c r="FU134" s="3"/>
      <c r="FV134" s="22"/>
      <c r="FW134" s="11"/>
      <c r="FX134" s="23"/>
      <c r="FY134" s="108"/>
      <c r="FZ134" s="23"/>
      <c r="GA134" s="23"/>
      <c r="GB134" s="23"/>
      <c r="GC134" s="23"/>
      <c r="GD134" s="23"/>
      <c r="GE134" s="23"/>
      <c r="GF134" s="3"/>
      <c r="GG134" s="22"/>
      <c r="GH134" s="11"/>
      <c r="GI134" s="23"/>
      <c r="GJ134" s="108"/>
      <c r="GK134" s="23"/>
      <c r="GL134" s="23"/>
      <c r="GM134" s="23"/>
      <c r="GN134" s="23"/>
      <c r="GO134" s="23"/>
      <c r="GP134" s="23"/>
      <c r="GQ134" s="3"/>
      <c r="GR134" s="22"/>
      <c r="GS134" s="11"/>
      <c r="GT134" s="23"/>
      <c r="GU134" s="108"/>
      <c r="GV134" s="23"/>
      <c r="GW134" s="23"/>
      <c r="GX134" s="23"/>
      <c r="GY134" s="23"/>
      <c r="GZ134" s="23"/>
      <c r="HA134" s="23"/>
      <c r="HB134" s="3"/>
      <c r="HC134" s="22"/>
      <c r="HD134" s="11"/>
      <c r="HE134" s="23"/>
      <c r="HF134" s="108"/>
      <c r="HG134" s="23"/>
      <c r="HH134" s="23"/>
      <c r="HI134" s="23"/>
      <c r="HJ134" s="23"/>
      <c r="HK134" s="23"/>
      <c r="HL134" s="23"/>
      <c r="HM134" s="3"/>
      <c r="HN134" s="22"/>
      <c r="HO134" s="11"/>
      <c r="HP134" s="23"/>
      <c r="HQ134" s="108"/>
      <c r="HR134" s="23"/>
      <c r="HS134" s="23"/>
      <c r="HT134" s="23"/>
      <c r="HU134" s="23"/>
      <c r="HV134" s="23"/>
      <c r="HW134" s="23"/>
      <c r="HX134" s="3"/>
      <c r="HY134" s="22"/>
      <c r="HZ134" s="11"/>
      <c r="IA134" s="23"/>
      <c r="IB134" s="108"/>
      <c r="IC134" s="23"/>
      <c r="ID134" s="23"/>
      <c r="IE134" s="23"/>
      <c r="IF134" s="23"/>
      <c r="IG134" s="23"/>
      <c r="IH134" s="23"/>
      <c r="II134" s="3"/>
      <c r="IJ134" s="22"/>
      <c r="IK134" s="11"/>
      <c r="IL134" s="23"/>
      <c r="IM134" s="108"/>
      <c r="IN134" s="23"/>
      <c r="IO134" s="23"/>
      <c r="IP134" s="23"/>
      <c r="IQ134" s="23"/>
      <c r="IR134" s="23"/>
      <c r="IS134" s="23"/>
      <c r="IT134" s="3"/>
      <c r="IU134" s="22"/>
      <c r="IV134" s="11"/>
      <c r="IW134" s="23"/>
    </row>
    <row r="135" spans="1:257" x14ac:dyDescent="0.25">
      <c r="A135" s="22"/>
      <c r="B135" s="11"/>
      <c r="C135" s="410"/>
      <c r="D135" s="407"/>
      <c r="E135" s="410"/>
      <c r="F135" s="410"/>
      <c r="G135" s="410"/>
      <c r="H135" s="410"/>
      <c r="I135" s="410"/>
      <c r="J135" s="410"/>
      <c r="K135" s="2471"/>
      <c r="M135" s="22"/>
      <c r="N135" s="11"/>
      <c r="O135" s="23"/>
      <c r="P135" s="108"/>
      <c r="Q135" s="23"/>
      <c r="R135" s="23"/>
      <c r="S135" s="23"/>
      <c r="T135" s="23"/>
      <c r="U135" s="23"/>
      <c r="V135" s="23"/>
      <c r="W135" s="3"/>
      <c r="X135" s="22"/>
      <c r="Y135" s="11"/>
      <c r="Z135" s="23"/>
      <c r="AA135" s="108"/>
      <c r="AB135" s="23"/>
      <c r="AC135" s="23"/>
      <c r="AD135" s="23"/>
      <c r="AE135" s="23"/>
      <c r="AF135" s="23"/>
      <c r="AG135" s="23"/>
      <c r="AH135" s="3"/>
      <c r="AI135" s="22"/>
      <c r="AJ135" s="11"/>
      <c r="AK135" s="23"/>
      <c r="AL135" s="108"/>
      <c r="AM135" s="23"/>
      <c r="AN135" s="23"/>
      <c r="AO135" s="23"/>
      <c r="AP135" s="23"/>
      <c r="AQ135" s="23"/>
      <c r="AR135" s="23"/>
      <c r="AS135" s="3"/>
      <c r="AT135" s="22"/>
      <c r="AU135" s="11"/>
      <c r="AV135" s="23"/>
      <c r="AW135" s="108"/>
      <c r="AX135" s="23"/>
      <c r="AY135" s="23"/>
      <c r="AZ135" s="23"/>
      <c r="BA135" s="23"/>
      <c r="BB135" s="23"/>
      <c r="BC135" s="23"/>
      <c r="BD135" s="3"/>
      <c r="BE135" s="22"/>
      <c r="BF135" s="11"/>
      <c r="BG135" s="23"/>
      <c r="BH135" s="108"/>
      <c r="BI135" s="23"/>
      <c r="BJ135" s="23"/>
      <c r="BK135" s="23"/>
      <c r="BL135" s="23"/>
      <c r="BM135" s="23"/>
      <c r="BN135" s="23"/>
      <c r="BO135" s="3"/>
      <c r="BP135" s="22"/>
      <c r="BQ135" s="11"/>
      <c r="BR135" s="23"/>
      <c r="BS135" s="108"/>
      <c r="BT135" s="23"/>
      <c r="BU135" s="23"/>
      <c r="BV135" s="23"/>
      <c r="BW135" s="23"/>
      <c r="BX135" s="23"/>
      <c r="BY135" s="23"/>
      <c r="BZ135" s="3"/>
      <c r="CA135" s="22"/>
      <c r="CB135" s="11"/>
      <c r="CC135" s="23"/>
      <c r="CD135" s="108"/>
      <c r="CE135" s="23"/>
      <c r="CF135" s="23"/>
      <c r="CG135" s="23"/>
      <c r="CH135" s="23"/>
      <c r="CI135" s="23"/>
      <c r="CJ135" s="23"/>
      <c r="CK135" s="3"/>
      <c r="CL135" s="22"/>
      <c r="CM135" s="11"/>
      <c r="CN135" s="23"/>
      <c r="CO135" s="108"/>
      <c r="CP135" s="23"/>
      <c r="CQ135" s="23"/>
      <c r="CR135" s="23"/>
      <c r="CS135" s="23"/>
      <c r="CT135" s="23"/>
      <c r="CU135" s="23"/>
      <c r="CV135" s="3"/>
      <c r="CW135" s="22"/>
      <c r="CX135" s="11"/>
      <c r="CY135" s="23"/>
      <c r="CZ135" s="108"/>
      <c r="DA135" s="23"/>
      <c r="DB135" s="23"/>
      <c r="DC135" s="23"/>
      <c r="DD135" s="23"/>
      <c r="DE135" s="23"/>
      <c r="DF135" s="23"/>
      <c r="DG135" s="3"/>
      <c r="DH135" s="22"/>
      <c r="DI135" s="11"/>
      <c r="DJ135" s="23"/>
      <c r="DK135" s="108"/>
      <c r="DL135" s="23"/>
      <c r="DM135" s="23"/>
      <c r="DN135" s="23"/>
      <c r="DO135" s="23"/>
      <c r="DP135" s="23"/>
      <c r="DQ135" s="23"/>
      <c r="DR135" s="3"/>
      <c r="DS135" s="22"/>
      <c r="DT135" s="11"/>
      <c r="DU135" s="23"/>
      <c r="DV135" s="108"/>
      <c r="DW135" s="23"/>
      <c r="DX135" s="23"/>
      <c r="DY135" s="23"/>
      <c r="DZ135" s="23"/>
      <c r="EA135" s="23"/>
      <c r="EB135" s="23"/>
      <c r="EC135" s="3"/>
      <c r="ED135" s="22"/>
      <c r="EE135" s="11"/>
      <c r="EF135" s="23"/>
      <c r="EG135" s="108"/>
      <c r="EH135" s="23"/>
      <c r="EI135" s="23"/>
      <c r="EJ135" s="23"/>
      <c r="EK135" s="23"/>
      <c r="EL135" s="23"/>
      <c r="EM135" s="23"/>
      <c r="EN135" s="3"/>
      <c r="EO135" s="22"/>
      <c r="EP135" s="11"/>
      <c r="EQ135" s="23"/>
      <c r="ER135" s="108"/>
      <c r="ES135" s="23"/>
      <c r="ET135" s="23"/>
      <c r="EU135" s="23"/>
      <c r="EV135" s="23"/>
      <c r="EW135" s="23"/>
      <c r="EX135" s="23"/>
      <c r="EY135" s="3"/>
      <c r="EZ135" s="22"/>
      <c r="FA135" s="11"/>
      <c r="FB135" s="23"/>
      <c r="FC135" s="108"/>
      <c r="FD135" s="23"/>
      <c r="FE135" s="23"/>
      <c r="FF135" s="23"/>
      <c r="FG135" s="23"/>
      <c r="FH135" s="23"/>
      <c r="FI135" s="23"/>
      <c r="FJ135" s="3"/>
      <c r="FK135" s="22"/>
      <c r="FL135" s="11"/>
      <c r="FM135" s="23"/>
      <c r="FN135" s="108"/>
      <c r="FO135" s="23"/>
      <c r="FP135" s="23"/>
      <c r="FQ135" s="23"/>
      <c r="FR135" s="23"/>
      <c r="FS135" s="23"/>
      <c r="FT135" s="23"/>
      <c r="FU135" s="3"/>
      <c r="FV135" s="22"/>
      <c r="FW135" s="11"/>
      <c r="FX135" s="23"/>
      <c r="FY135" s="108"/>
      <c r="FZ135" s="23"/>
      <c r="GA135" s="23"/>
      <c r="GB135" s="23"/>
      <c r="GC135" s="23"/>
      <c r="GD135" s="23"/>
      <c r="GE135" s="23"/>
      <c r="GF135" s="3"/>
      <c r="GG135" s="22"/>
      <c r="GH135" s="11"/>
      <c r="GI135" s="23"/>
      <c r="GJ135" s="108"/>
      <c r="GK135" s="23"/>
      <c r="GL135" s="23"/>
      <c r="GM135" s="23"/>
      <c r="GN135" s="23"/>
      <c r="GO135" s="23"/>
      <c r="GP135" s="23"/>
      <c r="GQ135" s="3"/>
      <c r="GR135" s="22"/>
      <c r="GS135" s="11"/>
      <c r="GT135" s="23"/>
      <c r="GU135" s="108"/>
      <c r="GV135" s="23"/>
      <c r="GW135" s="23"/>
      <c r="GX135" s="23"/>
      <c r="GY135" s="23"/>
      <c r="GZ135" s="23"/>
      <c r="HA135" s="23"/>
      <c r="HB135" s="3"/>
      <c r="HC135" s="22"/>
      <c r="HD135" s="11"/>
      <c r="HE135" s="23"/>
      <c r="HF135" s="108"/>
      <c r="HG135" s="23"/>
      <c r="HH135" s="23"/>
      <c r="HI135" s="23"/>
      <c r="HJ135" s="23"/>
      <c r="HK135" s="23"/>
      <c r="HL135" s="23"/>
      <c r="HM135" s="3"/>
      <c r="HN135" s="22"/>
      <c r="HO135" s="11"/>
      <c r="HP135" s="23"/>
      <c r="HQ135" s="108"/>
      <c r="HR135" s="23"/>
      <c r="HS135" s="23"/>
      <c r="HT135" s="23"/>
      <c r="HU135" s="23"/>
      <c r="HV135" s="23"/>
      <c r="HW135" s="23"/>
      <c r="HX135" s="3"/>
      <c r="HY135" s="22"/>
      <c r="HZ135" s="11"/>
      <c r="IA135" s="23"/>
      <c r="IB135" s="108"/>
      <c r="IC135" s="23"/>
      <c r="ID135" s="23"/>
      <c r="IE135" s="23"/>
      <c r="IF135" s="23"/>
      <c r="IG135" s="23"/>
      <c r="IH135" s="23"/>
      <c r="II135" s="3"/>
      <c r="IJ135" s="22"/>
      <c r="IK135" s="11"/>
      <c r="IL135" s="23"/>
      <c r="IM135" s="108"/>
      <c r="IN135" s="23"/>
      <c r="IO135" s="23"/>
      <c r="IP135" s="23"/>
      <c r="IQ135" s="23"/>
      <c r="IR135" s="23"/>
      <c r="IS135" s="23"/>
      <c r="IT135" s="3"/>
      <c r="IU135" s="22"/>
      <c r="IV135" s="11"/>
      <c r="IW135" s="23"/>
    </row>
    <row r="136" spans="1:257" x14ac:dyDescent="0.25">
      <c r="A136" s="22"/>
      <c r="B136" s="11"/>
      <c r="C136" s="410"/>
      <c r="D136" s="407"/>
      <c r="E136" s="410"/>
      <c r="F136" s="410"/>
      <c r="G136" s="410"/>
      <c r="H136" s="410"/>
      <c r="I136" s="410"/>
      <c r="J136" s="410"/>
      <c r="K136" s="2471"/>
      <c r="M136" s="22"/>
      <c r="N136" s="11"/>
      <c r="O136" s="23"/>
      <c r="P136" s="108"/>
      <c r="Q136" s="23"/>
      <c r="R136" s="23"/>
      <c r="S136" s="23"/>
      <c r="T136" s="23"/>
      <c r="U136" s="23"/>
      <c r="V136" s="23"/>
      <c r="W136" s="3"/>
      <c r="X136" s="22"/>
      <c r="Y136" s="11"/>
      <c r="Z136" s="23"/>
      <c r="AA136" s="108"/>
      <c r="AB136" s="23"/>
      <c r="AC136" s="23"/>
      <c r="AD136" s="23"/>
      <c r="AE136" s="23"/>
      <c r="AF136" s="23"/>
      <c r="AG136" s="23"/>
      <c r="AH136" s="3"/>
      <c r="AI136" s="22"/>
      <c r="AJ136" s="11"/>
      <c r="AK136" s="23"/>
      <c r="AL136" s="108"/>
      <c r="AM136" s="23"/>
      <c r="AN136" s="23"/>
      <c r="AO136" s="23"/>
      <c r="AP136" s="23"/>
      <c r="AQ136" s="23"/>
      <c r="AR136" s="23"/>
      <c r="AS136" s="3"/>
      <c r="AT136" s="22"/>
      <c r="AU136" s="11"/>
      <c r="AV136" s="23"/>
      <c r="AW136" s="108"/>
      <c r="AX136" s="23"/>
      <c r="AY136" s="23"/>
      <c r="AZ136" s="23"/>
      <c r="BA136" s="23"/>
      <c r="BB136" s="23"/>
      <c r="BC136" s="23"/>
      <c r="BD136" s="3"/>
      <c r="BE136" s="22"/>
      <c r="BF136" s="11"/>
      <c r="BG136" s="23"/>
      <c r="BH136" s="108"/>
      <c r="BI136" s="23"/>
      <c r="BJ136" s="23"/>
      <c r="BK136" s="23"/>
      <c r="BL136" s="23"/>
      <c r="BM136" s="23"/>
      <c r="BN136" s="23"/>
      <c r="BO136" s="3"/>
      <c r="BP136" s="22"/>
      <c r="BQ136" s="11"/>
      <c r="BR136" s="23"/>
      <c r="BS136" s="108"/>
      <c r="BT136" s="23"/>
      <c r="BU136" s="23"/>
      <c r="BV136" s="23"/>
      <c r="BW136" s="23"/>
      <c r="BX136" s="23"/>
      <c r="BY136" s="23"/>
      <c r="BZ136" s="3"/>
      <c r="CA136" s="22"/>
      <c r="CB136" s="11"/>
      <c r="CC136" s="23"/>
      <c r="CD136" s="108"/>
      <c r="CE136" s="23"/>
      <c r="CF136" s="23"/>
      <c r="CG136" s="23"/>
      <c r="CH136" s="23"/>
      <c r="CI136" s="23"/>
      <c r="CJ136" s="23"/>
      <c r="CK136" s="3"/>
      <c r="CL136" s="22"/>
      <c r="CM136" s="11"/>
      <c r="CN136" s="23"/>
      <c r="CO136" s="108"/>
      <c r="CP136" s="23"/>
      <c r="CQ136" s="23"/>
      <c r="CR136" s="23"/>
      <c r="CS136" s="23"/>
      <c r="CT136" s="23"/>
      <c r="CU136" s="23"/>
      <c r="CV136" s="3"/>
      <c r="CW136" s="22"/>
      <c r="CX136" s="11"/>
      <c r="CY136" s="23"/>
      <c r="CZ136" s="108"/>
      <c r="DA136" s="23"/>
      <c r="DB136" s="23"/>
      <c r="DC136" s="23"/>
      <c r="DD136" s="23"/>
      <c r="DE136" s="23"/>
      <c r="DF136" s="23"/>
      <c r="DG136" s="3"/>
      <c r="DH136" s="22"/>
      <c r="DI136" s="11"/>
      <c r="DJ136" s="23"/>
      <c r="DK136" s="108"/>
      <c r="DL136" s="23"/>
      <c r="DM136" s="23"/>
      <c r="DN136" s="23"/>
      <c r="DO136" s="23"/>
      <c r="DP136" s="23"/>
      <c r="DQ136" s="23"/>
      <c r="DR136" s="3"/>
      <c r="DS136" s="22"/>
      <c r="DT136" s="11"/>
      <c r="DU136" s="23"/>
      <c r="DV136" s="108"/>
      <c r="DW136" s="23"/>
      <c r="DX136" s="23"/>
      <c r="DY136" s="23"/>
      <c r="DZ136" s="23"/>
      <c r="EA136" s="23"/>
      <c r="EB136" s="23"/>
      <c r="EC136" s="3"/>
      <c r="ED136" s="22"/>
      <c r="EE136" s="11"/>
      <c r="EF136" s="23"/>
      <c r="EG136" s="108"/>
      <c r="EH136" s="23"/>
      <c r="EI136" s="23"/>
      <c r="EJ136" s="23"/>
      <c r="EK136" s="23"/>
      <c r="EL136" s="23"/>
      <c r="EM136" s="23"/>
      <c r="EN136" s="3"/>
      <c r="EO136" s="22"/>
      <c r="EP136" s="11"/>
      <c r="EQ136" s="23"/>
      <c r="ER136" s="108"/>
      <c r="ES136" s="23"/>
      <c r="ET136" s="23"/>
      <c r="EU136" s="23"/>
      <c r="EV136" s="23"/>
      <c r="EW136" s="23"/>
      <c r="EX136" s="23"/>
      <c r="EY136" s="3"/>
      <c r="EZ136" s="22"/>
      <c r="FA136" s="11"/>
      <c r="FB136" s="23"/>
      <c r="FC136" s="108"/>
      <c r="FD136" s="23"/>
      <c r="FE136" s="23"/>
      <c r="FF136" s="23"/>
      <c r="FG136" s="23"/>
      <c r="FH136" s="23"/>
      <c r="FI136" s="23"/>
      <c r="FJ136" s="3"/>
      <c r="FK136" s="22"/>
      <c r="FL136" s="11"/>
      <c r="FM136" s="23"/>
      <c r="FN136" s="108"/>
      <c r="FO136" s="23"/>
      <c r="FP136" s="23"/>
      <c r="FQ136" s="23"/>
      <c r="FR136" s="23"/>
      <c r="FS136" s="23"/>
      <c r="FT136" s="23"/>
      <c r="FU136" s="3"/>
      <c r="FV136" s="22"/>
      <c r="FW136" s="11"/>
      <c r="FX136" s="23"/>
      <c r="FY136" s="108"/>
      <c r="FZ136" s="23"/>
      <c r="GA136" s="23"/>
      <c r="GB136" s="23"/>
      <c r="GC136" s="23"/>
      <c r="GD136" s="23"/>
      <c r="GE136" s="23"/>
      <c r="GF136" s="3"/>
      <c r="GG136" s="22"/>
      <c r="GH136" s="11"/>
      <c r="GI136" s="23"/>
      <c r="GJ136" s="108"/>
      <c r="GK136" s="23"/>
      <c r="GL136" s="23"/>
      <c r="GM136" s="23"/>
      <c r="GN136" s="23"/>
      <c r="GO136" s="23"/>
      <c r="GP136" s="23"/>
      <c r="GQ136" s="3"/>
      <c r="GR136" s="22"/>
      <c r="GS136" s="11"/>
      <c r="GT136" s="23"/>
      <c r="GU136" s="108"/>
      <c r="GV136" s="23"/>
      <c r="GW136" s="23"/>
      <c r="GX136" s="23"/>
      <c r="GY136" s="23"/>
      <c r="GZ136" s="23"/>
      <c r="HA136" s="23"/>
      <c r="HB136" s="3"/>
      <c r="HC136" s="22"/>
      <c r="HD136" s="11"/>
      <c r="HE136" s="23"/>
      <c r="HF136" s="108"/>
      <c r="HG136" s="23"/>
      <c r="HH136" s="23"/>
      <c r="HI136" s="23"/>
      <c r="HJ136" s="23"/>
      <c r="HK136" s="23"/>
      <c r="HL136" s="23"/>
      <c r="HM136" s="3"/>
      <c r="HN136" s="22"/>
      <c r="HO136" s="11"/>
      <c r="HP136" s="23"/>
      <c r="HQ136" s="108"/>
      <c r="HR136" s="23"/>
      <c r="HS136" s="23"/>
      <c r="HT136" s="23"/>
      <c r="HU136" s="23"/>
      <c r="HV136" s="23"/>
      <c r="HW136" s="23"/>
      <c r="HX136" s="3"/>
      <c r="HY136" s="22"/>
      <c r="HZ136" s="11"/>
      <c r="IA136" s="23"/>
      <c r="IB136" s="108"/>
      <c r="IC136" s="23"/>
      <c r="ID136" s="23"/>
      <c r="IE136" s="23"/>
      <c r="IF136" s="23"/>
      <c r="IG136" s="23"/>
      <c r="IH136" s="23"/>
      <c r="II136" s="3"/>
      <c r="IJ136" s="22"/>
      <c r="IK136" s="11"/>
      <c r="IL136" s="23"/>
      <c r="IM136" s="108"/>
      <c r="IN136" s="23"/>
      <c r="IO136" s="23"/>
      <c r="IP136" s="23"/>
      <c r="IQ136" s="23"/>
      <c r="IR136" s="23"/>
      <c r="IS136" s="23"/>
      <c r="IT136" s="3"/>
      <c r="IU136" s="22"/>
      <c r="IV136" s="11"/>
      <c r="IW136" s="23"/>
    </row>
    <row r="137" spans="1:257" x14ac:dyDescent="0.25">
      <c r="A137" s="22"/>
      <c r="B137" s="11"/>
      <c r="C137" s="410"/>
      <c r="D137" s="407"/>
      <c r="E137" s="410"/>
      <c r="F137" s="410"/>
      <c r="G137" s="410"/>
      <c r="H137" s="410"/>
      <c r="I137" s="410"/>
      <c r="J137" s="410"/>
      <c r="K137" s="2471"/>
      <c r="M137" s="22"/>
      <c r="N137" s="11"/>
      <c r="O137" s="23"/>
      <c r="P137" s="108"/>
      <c r="Q137" s="23"/>
      <c r="R137" s="23"/>
      <c r="S137" s="23"/>
      <c r="T137" s="23"/>
      <c r="U137" s="23"/>
      <c r="V137" s="23"/>
      <c r="W137" s="3"/>
      <c r="X137" s="22"/>
      <c r="Y137" s="11"/>
      <c r="Z137" s="23"/>
      <c r="AA137" s="108"/>
      <c r="AB137" s="23"/>
      <c r="AC137" s="23"/>
      <c r="AD137" s="23"/>
      <c r="AE137" s="23"/>
      <c r="AF137" s="23"/>
      <c r="AG137" s="23"/>
      <c r="AH137" s="3"/>
      <c r="AI137" s="22"/>
      <c r="AJ137" s="11"/>
      <c r="AK137" s="23"/>
      <c r="AL137" s="108"/>
      <c r="AM137" s="23"/>
      <c r="AN137" s="23"/>
      <c r="AO137" s="23"/>
      <c r="AP137" s="23"/>
      <c r="AQ137" s="23"/>
      <c r="AR137" s="23"/>
      <c r="AS137" s="3"/>
      <c r="AT137" s="22"/>
      <c r="AU137" s="11"/>
      <c r="AV137" s="23"/>
      <c r="AW137" s="108"/>
      <c r="AX137" s="23"/>
      <c r="AY137" s="23"/>
      <c r="AZ137" s="23"/>
      <c r="BA137" s="23"/>
      <c r="BB137" s="23"/>
      <c r="BC137" s="23"/>
      <c r="BD137" s="3"/>
      <c r="BE137" s="22"/>
      <c r="BF137" s="11"/>
      <c r="BG137" s="23"/>
      <c r="BH137" s="108"/>
      <c r="BI137" s="23"/>
      <c r="BJ137" s="23"/>
      <c r="BK137" s="23"/>
      <c r="BL137" s="23"/>
      <c r="BM137" s="23"/>
      <c r="BN137" s="23"/>
      <c r="BO137" s="3"/>
      <c r="BP137" s="22"/>
      <c r="BQ137" s="11"/>
      <c r="BR137" s="23"/>
      <c r="BS137" s="108"/>
      <c r="BT137" s="23"/>
      <c r="BU137" s="23"/>
      <c r="BV137" s="23"/>
      <c r="BW137" s="23"/>
      <c r="BX137" s="23"/>
      <c r="BY137" s="23"/>
      <c r="BZ137" s="3"/>
      <c r="CA137" s="22"/>
      <c r="CB137" s="11"/>
      <c r="CC137" s="23"/>
      <c r="CD137" s="108"/>
      <c r="CE137" s="23"/>
      <c r="CF137" s="23"/>
      <c r="CG137" s="23"/>
      <c r="CH137" s="23"/>
      <c r="CI137" s="23"/>
      <c r="CJ137" s="23"/>
      <c r="CK137" s="3"/>
      <c r="CL137" s="22"/>
      <c r="CM137" s="11"/>
      <c r="CN137" s="23"/>
      <c r="CO137" s="108"/>
      <c r="CP137" s="23"/>
      <c r="CQ137" s="23"/>
      <c r="CR137" s="23"/>
      <c r="CS137" s="23"/>
      <c r="CT137" s="23"/>
      <c r="CU137" s="23"/>
      <c r="CV137" s="3"/>
      <c r="CW137" s="22"/>
      <c r="CX137" s="11"/>
      <c r="CY137" s="23"/>
      <c r="CZ137" s="108"/>
      <c r="DA137" s="23"/>
      <c r="DB137" s="23"/>
      <c r="DC137" s="23"/>
      <c r="DD137" s="23"/>
      <c r="DE137" s="23"/>
      <c r="DF137" s="23"/>
      <c r="DG137" s="3"/>
      <c r="DH137" s="22"/>
      <c r="DI137" s="11"/>
      <c r="DJ137" s="23"/>
      <c r="DK137" s="108"/>
      <c r="DL137" s="23"/>
      <c r="DM137" s="23"/>
      <c r="DN137" s="23"/>
      <c r="DO137" s="23"/>
      <c r="DP137" s="23"/>
      <c r="DQ137" s="23"/>
      <c r="DR137" s="3"/>
      <c r="DS137" s="22"/>
      <c r="DT137" s="11"/>
      <c r="DU137" s="23"/>
      <c r="DV137" s="108"/>
      <c r="DW137" s="23"/>
      <c r="DX137" s="23"/>
      <c r="DY137" s="23"/>
      <c r="DZ137" s="23"/>
      <c r="EA137" s="23"/>
      <c r="EB137" s="23"/>
      <c r="EC137" s="3"/>
      <c r="ED137" s="22"/>
      <c r="EE137" s="11"/>
      <c r="EF137" s="23"/>
      <c r="EG137" s="108"/>
      <c r="EH137" s="23"/>
      <c r="EI137" s="23"/>
      <c r="EJ137" s="23"/>
      <c r="EK137" s="23"/>
      <c r="EL137" s="23"/>
      <c r="EM137" s="23"/>
      <c r="EN137" s="3"/>
      <c r="EO137" s="22"/>
      <c r="EP137" s="11"/>
      <c r="EQ137" s="23"/>
      <c r="ER137" s="108"/>
      <c r="ES137" s="23"/>
      <c r="ET137" s="23"/>
      <c r="EU137" s="23"/>
      <c r="EV137" s="23"/>
      <c r="EW137" s="23"/>
      <c r="EX137" s="23"/>
      <c r="EY137" s="3"/>
      <c r="EZ137" s="22"/>
      <c r="FA137" s="11"/>
      <c r="FB137" s="23"/>
      <c r="FC137" s="108"/>
      <c r="FD137" s="23"/>
      <c r="FE137" s="23"/>
      <c r="FF137" s="23"/>
      <c r="FG137" s="23"/>
      <c r="FH137" s="23"/>
      <c r="FI137" s="23"/>
      <c r="FJ137" s="3"/>
      <c r="FK137" s="22"/>
      <c r="FL137" s="11"/>
      <c r="FM137" s="23"/>
      <c r="FN137" s="108"/>
      <c r="FO137" s="23"/>
      <c r="FP137" s="23"/>
      <c r="FQ137" s="23"/>
      <c r="FR137" s="23"/>
      <c r="FS137" s="23"/>
      <c r="FT137" s="23"/>
      <c r="FU137" s="3"/>
      <c r="FV137" s="22"/>
      <c r="FW137" s="11"/>
      <c r="FX137" s="23"/>
      <c r="FY137" s="108"/>
      <c r="FZ137" s="23"/>
      <c r="GA137" s="23"/>
      <c r="GB137" s="23"/>
      <c r="GC137" s="23"/>
      <c r="GD137" s="23"/>
      <c r="GE137" s="23"/>
      <c r="GF137" s="3"/>
      <c r="GG137" s="22"/>
      <c r="GH137" s="11"/>
      <c r="GI137" s="23"/>
      <c r="GJ137" s="108"/>
      <c r="GK137" s="23"/>
      <c r="GL137" s="23"/>
      <c r="GM137" s="23"/>
      <c r="GN137" s="23"/>
      <c r="GO137" s="23"/>
      <c r="GP137" s="23"/>
      <c r="GQ137" s="3"/>
      <c r="GR137" s="22"/>
      <c r="GS137" s="11"/>
      <c r="GT137" s="23"/>
      <c r="GU137" s="108"/>
      <c r="GV137" s="23"/>
      <c r="GW137" s="23"/>
      <c r="GX137" s="23"/>
      <c r="GY137" s="23"/>
      <c r="GZ137" s="23"/>
      <c r="HA137" s="23"/>
      <c r="HB137" s="3"/>
      <c r="HC137" s="22"/>
      <c r="HD137" s="11"/>
      <c r="HE137" s="23"/>
      <c r="HF137" s="108"/>
      <c r="HG137" s="23"/>
      <c r="HH137" s="23"/>
      <c r="HI137" s="23"/>
      <c r="HJ137" s="23"/>
      <c r="HK137" s="23"/>
      <c r="HL137" s="23"/>
      <c r="HM137" s="3"/>
      <c r="HN137" s="22"/>
      <c r="HO137" s="11"/>
      <c r="HP137" s="23"/>
      <c r="HQ137" s="108"/>
      <c r="HR137" s="23"/>
      <c r="HS137" s="23"/>
      <c r="HT137" s="23"/>
      <c r="HU137" s="23"/>
      <c r="HV137" s="23"/>
      <c r="HW137" s="23"/>
      <c r="HX137" s="3"/>
      <c r="HY137" s="22"/>
      <c r="HZ137" s="11"/>
      <c r="IA137" s="23"/>
      <c r="IB137" s="108"/>
      <c r="IC137" s="23"/>
      <c r="ID137" s="23"/>
      <c r="IE137" s="23"/>
      <c r="IF137" s="23"/>
      <c r="IG137" s="23"/>
      <c r="IH137" s="23"/>
      <c r="II137" s="3"/>
      <c r="IJ137" s="22"/>
      <c r="IK137" s="11"/>
      <c r="IL137" s="23"/>
      <c r="IM137" s="108"/>
      <c r="IN137" s="23"/>
      <c r="IO137" s="23"/>
      <c r="IP137" s="23"/>
      <c r="IQ137" s="23"/>
      <c r="IR137" s="23"/>
      <c r="IS137" s="23"/>
      <c r="IT137" s="3"/>
      <c r="IU137" s="22"/>
      <c r="IV137" s="11"/>
      <c r="IW137" s="23"/>
    </row>
    <row r="138" spans="1:257" x14ac:dyDescent="0.25">
      <c r="A138" s="22"/>
      <c r="B138" s="11"/>
      <c r="C138" s="410"/>
      <c r="D138" s="407"/>
      <c r="E138" s="410"/>
      <c r="F138" s="410"/>
      <c r="G138" s="410"/>
      <c r="H138" s="410"/>
      <c r="I138" s="410"/>
      <c r="J138" s="410"/>
      <c r="K138" s="2471"/>
      <c r="M138" s="22"/>
      <c r="N138" s="11"/>
      <c r="O138" s="108"/>
      <c r="P138" s="108"/>
      <c r="Q138" s="108"/>
      <c r="R138" s="108"/>
      <c r="S138" s="108"/>
      <c r="T138" s="108"/>
      <c r="U138" s="108"/>
      <c r="V138" s="108"/>
      <c r="W138" s="3"/>
      <c r="X138" s="22"/>
      <c r="Y138" s="11"/>
      <c r="Z138" s="108"/>
      <c r="AA138" s="108"/>
      <c r="AB138" s="108"/>
      <c r="AC138" s="108"/>
      <c r="AD138" s="108"/>
      <c r="AE138" s="108"/>
      <c r="AF138" s="108"/>
      <c r="AG138" s="108"/>
      <c r="AH138" s="3"/>
      <c r="AI138" s="22"/>
      <c r="AJ138" s="11"/>
      <c r="AK138" s="108"/>
      <c r="AL138" s="108"/>
      <c r="AM138" s="108"/>
      <c r="AN138" s="108"/>
      <c r="AO138" s="108"/>
      <c r="AP138" s="108"/>
      <c r="AQ138" s="108"/>
      <c r="AR138" s="108"/>
      <c r="AS138" s="3"/>
      <c r="AT138" s="22"/>
      <c r="AU138" s="11"/>
      <c r="AV138" s="108"/>
      <c r="AW138" s="108"/>
      <c r="AX138" s="108"/>
      <c r="AY138" s="108"/>
      <c r="AZ138" s="108"/>
      <c r="BA138" s="108"/>
      <c r="BB138" s="108"/>
      <c r="BC138" s="108"/>
      <c r="BD138" s="3"/>
      <c r="BE138" s="22"/>
      <c r="BF138" s="11"/>
      <c r="BG138" s="108"/>
      <c r="BH138" s="108"/>
      <c r="BI138" s="108"/>
      <c r="BJ138" s="108"/>
      <c r="BK138" s="108"/>
      <c r="BL138" s="108"/>
      <c r="BM138" s="108"/>
      <c r="BN138" s="108"/>
      <c r="BO138" s="3"/>
      <c r="BP138" s="22"/>
      <c r="BQ138" s="11"/>
      <c r="BR138" s="108"/>
      <c r="BS138" s="108"/>
      <c r="BT138" s="108"/>
      <c r="BU138" s="108"/>
      <c r="BV138" s="108"/>
      <c r="BW138" s="108"/>
      <c r="BX138" s="108"/>
      <c r="BY138" s="108"/>
      <c r="BZ138" s="3"/>
      <c r="CA138" s="22"/>
      <c r="CB138" s="11"/>
      <c r="CC138" s="108"/>
      <c r="CD138" s="108"/>
      <c r="CE138" s="108"/>
      <c r="CF138" s="108"/>
      <c r="CG138" s="108"/>
      <c r="CH138" s="108"/>
      <c r="CI138" s="108"/>
      <c r="CJ138" s="108"/>
      <c r="CK138" s="3"/>
      <c r="CL138" s="22"/>
      <c r="CM138" s="11"/>
      <c r="CN138" s="108"/>
      <c r="CO138" s="108"/>
      <c r="CP138" s="108"/>
      <c r="CQ138" s="108"/>
      <c r="CR138" s="108"/>
      <c r="CS138" s="108"/>
      <c r="CT138" s="108"/>
      <c r="CU138" s="108"/>
      <c r="CV138" s="3"/>
      <c r="CW138" s="22"/>
      <c r="CX138" s="11"/>
      <c r="CY138" s="108"/>
      <c r="CZ138" s="108"/>
      <c r="DA138" s="108"/>
      <c r="DB138" s="108"/>
      <c r="DC138" s="108"/>
      <c r="DD138" s="108"/>
      <c r="DE138" s="108"/>
      <c r="DF138" s="108"/>
      <c r="DG138" s="3"/>
      <c r="DH138" s="22"/>
      <c r="DI138" s="11"/>
      <c r="DJ138" s="108"/>
      <c r="DK138" s="108"/>
      <c r="DL138" s="108"/>
      <c r="DM138" s="108"/>
      <c r="DN138" s="108"/>
      <c r="DO138" s="108"/>
      <c r="DP138" s="108"/>
      <c r="DQ138" s="108"/>
      <c r="DR138" s="3"/>
      <c r="DS138" s="22"/>
      <c r="DT138" s="11"/>
      <c r="DU138" s="108"/>
      <c r="DV138" s="108"/>
      <c r="DW138" s="108"/>
      <c r="DX138" s="108"/>
      <c r="DY138" s="108"/>
      <c r="DZ138" s="108"/>
      <c r="EA138" s="108"/>
      <c r="EB138" s="108"/>
      <c r="EC138" s="3"/>
      <c r="ED138" s="22"/>
      <c r="EE138" s="11"/>
      <c r="EF138" s="108"/>
      <c r="EG138" s="108"/>
      <c r="EH138" s="108"/>
      <c r="EI138" s="108"/>
      <c r="EJ138" s="108"/>
      <c r="EK138" s="108"/>
      <c r="EL138" s="108"/>
      <c r="EM138" s="108"/>
      <c r="EN138" s="3"/>
      <c r="EO138" s="22"/>
      <c r="EP138" s="11"/>
      <c r="EQ138" s="108"/>
      <c r="ER138" s="108"/>
      <c r="ES138" s="108"/>
      <c r="ET138" s="108"/>
      <c r="EU138" s="108"/>
      <c r="EV138" s="108"/>
      <c r="EW138" s="108"/>
      <c r="EX138" s="108"/>
      <c r="EY138" s="3"/>
      <c r="EZ138" s="22"/>
      <c r="FA138" s="11"/>
      <c r="FB138" s="108"/>
      <c r="FC138" s="108"/>
      <c r="FD138" s="108"/>
      <c r="FE138" s="108"/>
      <c r="FF138" s="108"/>
      <c r="FG138" s="108"/>
      <c r="FH138" s="108"/>
      <c r="FI138" s="108"/>
      <c r="FJ138" s="3"/>
      <c r="FK138" s="22"/>
      <c r="FL138" s="11"/>
      <c r="FM138" s="108"/>
      <c r="FN138" s="108"/>
      <c r="FO138" s="108"/>
      <c r="FP138" s="108"/>
      <c r="FQ138" s="108"/>
      <c r="FR138" s="108"/>
      <c r="FS138" s="108"/>
      <c r="FT138" s="108"/>
      <c r="FU138" s="3"/>
      <c r="FV138" s="22"/>
      <c r="FW138" s="11"/>
      <c r="FX138" s="108"/>
      <c r="FY138" s="108"/>
      <c r="FZ138" s="108"/>
      <c r="GA138" s="108"/>
      <c r="GB138" s="108"/>
      <c r="GC138" s="108"/>
      <c r="GD138" s="108"/>
      <c r="GE138" s="108"/>
      <c r="GF138" s="3"/>
      <c r="GG138" s="22"/>
      <c r="GH138" s="11"/>
      <c r="GI138" s="108"/>
      <c r="GJ138" s="108"/>
      <c r="GK138" s="108"/>
      <c r="GL138" s="108"/>
      <c r="GM138" s="108"/>
      <c r="GN138" s="108"/>
      <c r="GO138" s="108"/>
      <c r="GP138" s="108"/>
      <c r="GQ138" s="3"/>
      <c r="GR138" s="22"/>
      <c r="GS138" s="11"/>
      <c r="GT138" s="108"/>
      <c r="GU138" s="108"/>
      <c r="GV138" s="108"/>
      <c r="GW138" s="108"/>
      <c r="GX138" s="108"/>
      <c r="GY138" s="108"/>
      <c r="GZ138" s="108"/>
      <c r="HA138" s="108"/>
      <c r="HB138" s="3"/>
      <c r="HC138" s="22"/>
      <c r="HD138" s="11"/>
      <c r="HE138" s="108"/>
      <c r="HF138" s="108"/>
      <c r="HG138" s="108"/>
      <c r="HH138" s="108"/>
      <c r="HI138" s="108"/>
      <c r="HJ138" s="108"/>
      <c r="HK138" s="108"/>
      <c r="HL138" s="108"/>
      <c r="HM138" s="3"/>
      <c r="HN138" s="22"/>
      <c r="HO138" s="11"/>
      <c r="HP138" s="108"/>
      <c r="HQ138" s="108"/>
      <c r="HR138" s="108"/>
      <c r="HS138" s="108"/>
      <c r="HT138" s="108"/>
      <c r="HU138" s="108"/>
      <c r="HV138" s="108"/>
      <c r="HW138" s="108"/>
      <c r="HX138" s="3"/>
      <c r="HY138" s="22"/>
      <c r="HZ138" s="11"/>
      <c r="IA138" s="108"/>
      <c r="IB138" s="108"/>
      <c r="IC138" s="108"/>
      <c r="ID138" s="108"/>
      <c r="IE138" s="108"/>
      <c r="IF138" s="108"/>
      <c r="IG138" s="108"/>
      <c r="IH138" s="108"/>
      <c r="II138" s="3"/>
      <c r="IJ138" s="22"/>
      <c r="IK138" s="11"/>
      <c r="IL138" s="108"/>
      <c r="IM138" s="108"/>
      <c r="IN138" s="108"/>
      <c r="IO138" s="108"/>
      <c r="IP138" s="108"/>
      <c r="IQ138" s="108"/>
      <c r="IR138" s="108"/>
      <c r="IS138" s="108"/>
      <c r="IT138" s="3"/>
      <c r="IU138" s="22"/>
      <c r="IV138" s="11"/>
      <c r="IW138" s="108"/>
    </row>
    <row r="139" spans="1:257" x14ac:dyDescent="0.25">
      <c r="A139" s="22"/>
      <c r="B139" s="11"/>
      <c r="C139" s="410"/>
      <c r="D139" s="407"/>
      <c r="E139" s="410"/>
      <c r="F139" s="410"/>
      <c r="G139" s="410"/>
      <c r="H139" s="410"/>
      <c r="I139" s="410"/>
      <c r="J139" s="410"/>
      <c r="K139" s="2471"/>
      <c r="M139" s="22"/>
      <c r="N139" s="11"/>
      <c r="O139" s="23"/>
      <c r="P139" s="108"/>
      <c r="Q139" s="23"/>
      <c r="R139" s="23"/>
      <c r="S139" s="23"/>
      <c r="T139" s="23"/>
      <c r="U139" s="23"/>
      <c r="V139" s="23"/>
      <c r="W139" s="3"/>
      <c r="X139" s="22"/>
      <c r="Y139" s="11"/>
      <c r="Z139" s="23"/>
      <c r="AA139" s="108"/>
      <c r="AB139" s="23"/>
      <c r="AC139" s="23"/>
      <c r="AD139" s="23"/>
      <c r="AE139" s="23"/>
      <c r="AF139" s="23"/>
      <c r="AG139" s="23"/>
      <c r="AH139" s="3"/>
      <c r="AI139" s="22"/>
      <c r="AJ139" s="11"/>
      <c r="AK139" s="23"/>
      <c r="AL139" s="108"/>
      <c r="AM139" s="23"/>
      <c r="AN139" s="23"/>
      <c r="AO139" s="23"/>
      <c r="AP139" s="23"/>
      <c r="AQ139" s="23"/>
      <c r="AR139" s="23"/>
      <c r="AS139" s="3"/>
      <c r="AT139" s="22"/>
      <c r="AU139" s="11"/>
      <c r="AV139" s="23"/>
      <c r="AW139" s="108"/>
      <c r="AX139" s="23"/>
      <c r="AY139" s="23"/>
      <c r="AZ139" s="23"/>
      <c r="BA139" s="23"/>
      <c r="BB139" s="23"/>
      <c r="BC139" s="23"/>
      <c r="BD139" s="3"/>
      <c r="BE139" s="22"/>
      <c r="BF139" s="11"/>
      <c r="BG139" s="23"/>
      <c r="BH139" s="108"/>
      <c r="BI139" s="23"/>
      <c r="BJ139" s="23"/>
      <c r="BK139" s="23"/>
      <c r="BL139" s="23"/>
      <c r="BM139" s="23"/>
      <c r="BN139" s="23"/>
      <c r="BO139" s="3"/>
      <c r="BP139" s="22"/>
      <c r="BQ139" s="11"/>
      <c r="BR139" s="23"/>
      <c r="BS139" s="108"/>
      <c r="BT139" s="23"/>
      <c r="BU139" s="23"/>
      <c r="BV139" s="23"/>
      <c r="BW139" s="23"/>
      <c r="BX139" s="23"/>
      <c r="BY139" s="23"/>
      <c r="BZ139" s="3"/>
      <c r="CA139" s="22"/>
      <c r="CB139" s="11"/>
      <c r="CC139" s="23"/>
      <c r="CD139" s="108"/>
      <c r="CE139" s="23"/>
      <c r="CF139" s="23"/>
      <c r="CG139" s="23"/>
      <c r="CH139" s="23"/>
      <c r="CI139" s="23"/>
      <c r="CJ139" s="23"/>
      <c r="CK139" s="3"/>
      <c r="CL139" s="22"/>
      <c r="CM139" s="11"/>
      <c r="CN139" s="23"/>
      <c r="CO139" s="108"/>
      <c r="CP139" s="23"/>
      <c r="CQ139" s="23"/>
      <c r="CR139" s="23"/>
      <c r="CS139" s="23"/>
      <c r="CT139" s="23"/>
      <c r="CU139" s="23"/>
      <c r="CV139" s="3"/>
      <c r="CW139" s="22"/>
      <c r="CX139" s="11"/>
      <c r="CY139" s="23"/>
      <c r="CZ139" s="108"/>
      <c r="DA139" s="23"/>
      <c r="DB139" s="23"/>
      <c r="DC139" s="23"/>
      <c r="DD139" s="23"/>
      <c r="DE139" s="23"/>
      <c r="DF139" s="23"/>
      <c r="DG139" s="3"/>
      <c r="DH139" s="22"/>
      <c r="DI139" s="11"/>
      <c r="DJ139" s="23"/>
      <c r="DK139" s="108"/>
      <c r="DL139" s="23"/>
      <c r="DM139" s="23"/>
      <c r="DN139" s="23"/>
      <c r="DO139" s="23"/>
      <c r="DP139" s="23"/>
      <c r="DQ139" s="23"/>
      <c r="DR139" s="3"/>
      <c r="DS139" s="22"/>
      <c r="DT139" s="11"/>
      <c r="DU139" s="23"/>
      <c r="DV139" s="108"/>
      <c r="DW139" s="23"/>
      <c r="DX139" s="23"/>
      <c r="DY139" s="23"/>
      <c r="DZ139" s="23"/>
      <c r="EA139" s="23"/>
      <c r="EB139" s="23"/>
      <c r="EC139" s="3"/>
      <c r="ED139" s="22"/>
      <c r="EE139" s="11"/>
      <c r="EF139" s="23"/>
      <c r="EG139" s="108"/>
      <c r="EH139" s="23"/>
      <c r="EI139" s="23"/>
      <c r="EJ139" s="23"/>
      <c r="EK139" s="23"/>
      <c r="EL139" s="23"/>
      <c r="EM139" s="23"/>
      <c r="EN139" s="3"/>
      <c r="EO139" s="22"/>
      <c r="EP139" s="11"/>
      <c r="EQ139" s="23"/>
      <c r="ER139" s="108"/>
      <c r="ES139" s="23"/>
      <c r="ET139" s="23"/>
      <c r="EU139" s="23"/>
      <c r="EV139" s="23"/>
      <c r="EW139" s="23"/>
      <c r="EX139" s="23"/>
      <c r="EY139" s="3"/>
      <c r="EZ139" s="22"/>
      <c r="FA139" s="11"/>
      <c r="FB139" s="23"/>
      <c r="FC139" s="108"/>
      <c r="FD139" s="23"/>
      <c r="FE139" s="23"/>
      <c r="FF139" s="23"/>
      <c r="FG139" s="23"/>
      <c r="FH139" s="23"/>
      <c r="FI139" s="23"/>
      <c r="FJ139" s="3"/>
      <c r="FK139" s="22"/>
      <c r="FL139" s="11"/>
      <c r="FM139" s="23"/>
      <c r="FN139" s="108"/>
      <c r="FO139" s="23"/>
      <c r="FP139" s="23"/>
      <c r="FQ139" s="23"/>
      <c r="FR139" s="23"/>
      <c r="FS139" s="23"/>
      <c r="FT139" s="23"/>
      <c r="FU139" s="3"/>
      <c r="FV139" s="22"/>
      <c r="FW139" s="11"/>
      <c r="FX139" s="23"/>
      <c r="FY139" s="108"/>
      <c r="FZ139" s="23"/>
      <c r="GA139" s="23"/>
      <c r="GB139" s="23"/>
      <c r="GC139" s="23"/>
      <c r="GD139" s="23"/>
      <c r="GE139" s="23"/>
      <c r="GF139" s="3"/>
      <c r="GG139" s="22"/>
      <c r="GH139" s="11"/>
      <c r="GI139" s="23"/>
      <c r="GJ139" s="108"/>
      <c r="GK139" s="23"/>
      <c r="GL139" s="23"/>
      <c r="GM139" s="23"/>
      <c r="GN139" s="23"/>
      <c r="GO139" s="23"/>
      <c r="GP139" s="23"/>
      <c r="GQ139" s="3"/>
      <c r="GR139" s="22"/>
      <c r="GS139" s="11"/>
      <c r="GT139" s="23"/>
      <c r="GU139" s="108"/>
      <c r="GV139" s="23"/>
      <c r="GW139" s="23"/>
      <c r="GX139" s="23"/>
      <c r="GY139" s="23"/>
      <c r="GZ139" s="23"/>
      <c r="HA139" s="23"/>
      <c r="HB139" s="3"/>
      <c r="HC139" s="22"/>
      <c r="HD139" s="11"/>
      <c r="HE139" s="23"/>
      <c r="HF139" s="108"/>
      <c r="HG139" s="23"/>
      <c r="HH139" s="23"/>
      <c r="HI139" s="23"/>
      <c r="HJ139" s="23"/>
      <c r="HK139" s="23"/>
      <c r="HL139" s="23"/>
      <c r="HM139" s="3"/>
      <c r="HN139" s="22"/>
      <c r="HO139" s="11"/>
      <c r="HP139" s="23"/>
      <c r="HQ139" s="108"/>
      <c r="HR139" s="23"/>
      <c r="HS139" s="23"/>
      <c r="HT139" s="23"/>
      <c r="HU139" s="23"/>
      <c r="HV139" s="23"/>
      <c r="HW139" s="23"/>
      <c r="HX139" s="3"/>
      <c r="HY139" s="22"/>
      <c r="HZ139" s="11"/>
      <c r="IA139" s="23"/>
      <c r="IB139" s="108"/>
      <c r="IC139" s="23"/>
      <c r="ID139" s="23"/>
      <c r="IE139" s="23"/>
      <c r="IF139" s="23"/>
      <c r="IG139" s="23"/>
      <c r="IH139" s="23"/>
      <c r="II139" s="3"/>
      <c r="IJ139" s="22"/>
      <c r="IK139" s="11"/>
      <c r="IL139" s="23"/>
      <c r="IM139" s="108"/>
      <c r="IN139" s="23"/>
      <c r="IO139" s="23"/>
      <c r="IP139" s="23"/>
      <c r="IQ139" s="23"/>
      <c r="IR139" s="23"/>
      <c r="IS139" s="23"/>
      <c r="IT139" s="3"/>
      <c r="IU139" s="22"/>
      <c r="IV139" s="11"/>
      <c r="IW139" s="23"/>
    </row>
    <row r="140" spans="1:257" x14ac:dyDescent="0.25">
      <c r="A140" s="22"/>
      <c r="B140" s="11"/>
      <c r="C140" s="410"/>
      <c r="D140" s="407"/>
      <c r="E140" s="410"/>
      <c r="F140" s="410"/>
      <c r="G140" s="410"/>
      <c r="H140" s="410"/>
      <c r="I140" s="410"/>
      <c r="J140" s="410"/>
      <c r="K140" s="2471"/>
      <c r="M140" s="22"/>
      <c r="N140" s="11"/>
      <c r="O140" s="23"/>
      <c r="P140" s="108"/>
      <c r="Q140" s="23"/>
      <c r="R140" s="23"/>
      <c r="S140" s="23"/>
      <c r="T140" s="23"/>
      <c r="U140" s="23"/>
      <c r="V140" s="23"/>
      <c r="W140" s="3"/>
      <c r="X140" s="22"/>
      <c r="Y140" s="11"/>
      <c r="Z140" s="23"/>
      <c r="AA140" s="108"/>
      <c r="AB140" s="23"/>
      <c r="AC140" s="23"/>
      <c r="AD140" s="23"/>
      <c r="AE140" s="23"/>
      <c r="AF140" s="23"/>
      <c r="AG140" s="23"/>
      <c r="AH140" s="3"/>
      <c r="AI140" s="22"/>
      <c r="AJ140" s="11"/>
      <c r="AK140" s="23"/>
      <c r="AL140" s="108"/>
      <c r="AM140" s="23"/>
      <c r="AN140" s="23"/>
      <c r="AO140" s="23"/>
      <c r="AP140" s="23"/>
      <c r="AQ140" s="23"/>
      <c r="AR140" s="23"/>
      <c r="AS140" s="3"/>
      <c r="AT140" s="22"/>
      <c r="AU140" s="11"/>
      <c r="AV140" s="23"/>
      <c r="AW140" s="108"/>
      <c r="AX140" s="23"/>
      <c r="AY140" s="23"/>
      <c r="AZ140" s="23"/>
      <c r="BA140" s="23"/>
      <c r="BB140" s="23"/>
      <c r="BC140" s="23"/>
      <c r="BD140" s="3"/>
      <c r="BE140" s="22"/>
      <c r="BF140" s="11"/>
      <c r="BG140" s="23"/>
      <c r="BH140" s="108"/>
      <c r="BI140" s="23"/>
      <c r="BJ140" s="23"/>
      <c r="BK140" s="23"/>
      <c r="BL140" s="23"/>
      <c r="BM140" s="23"/>
      <c r="BN140" s="23"/>
      <c r="BO140" s="3"/>
      <c r="BP140" s="22"/>
      <c r="BQ140" s="11"/>
      <c r="BR140" s="23"/>
      <c r="BS140" s="108"/>
      <c r="BT140" s="23"/>
      <c r="BU140" s="23"/>
      <c r="BV140" s="23"/>
      <c r="BW140" s="23"/>
      <c r="BX140" s="23"/>
      <c r="BY140" s="23"/>
      <c r="BZ140" s="3"/>
      <c r="CA140" s="22"/>
      <c r="CB140" s="11"/>
      <c r="CC140" s="23"/>
      <c r="CD140" s="108"/>
      <c r="CE140" s="23"/>
      <c r="CF140" s="23"/>
      <c r="CG140" s="23"/>
      <c r="CH140" s="23"/>
      <c r="CI140" s="23"/>
      <c r="CJ140" s="23"/>
      <c r="CK140" s="3"/>
      <c r="CL140" s="22"/>
      <c r="CM140" s="11"/>
      <c r="CN140" s="23"/>
      <c r="CO140" s="108"/>
      <c r="CP140" s="23"/>
      <c r="CQ140" s="23"/>
      <c r="CR140" s="23"/>
      <c r="CS140" s="23"/>
      <c r="CT140" s="23"/>
      <c r="CU140" s="23"/>
      <c r="CV140" s="3"/>
      <c r="CW140" s="22"/>
      <c r="CX140" s="11"/>
      <c r="CY140" s="23"/>
      <c r="CZ140" s="108"/>
      <c r="DA140" s="23"/>
      <c r="DB140" s="23"/>
      <c r="DC140" s="23"/>
      <c r="DD140" s="23"/>
      <c r="DE140" s="23"/>
      <c r="DF140" s="23"/>
      <c r="DG140" s="3"/>
      <c r="DH140" s="22"/>
      <c r="DI140" s="11"/>
      <c r="DJ140" s="23"/>
      <c r="DK140" s="108"/>
      <c r="DL140" s="23"/>
      <c r="DM140" s="23"/>
      <c r="DN140" s="23"/>
      <c r="DO140" s="23"/>
      <c r="DP140" s="23"/>
      <c r="DQ140" s="23"/>
      <c r="DR140" s="3"/>
      <c r="DS140" s="22"/>
      <c r="DT140" s="11"/>
      <c r="DU140" s="23"/>
      <c r="DV140" s="108"/>
      <c r="DW140" s="23"/>
      <c r="DX140" s="23"/>
      <c r="DY140" s="23"/>
      <c r="DZ140" s="23"/>
      <c r="EA140" s="23"/>
      <c r="EB140" s="23"/>
      <c r="EC140" s="3"/>
      <c r="ED140" s="22"/>
      <c r="EE140" s="11"/>
      <c r="EF140" s="23"/>
      <c r="EG140" s="108"/>
      <c r="EH140" s="23"/>
      <c r="EI140" s="23"/>
      <c r="EJ140" s="23"/>
      <c r="EK140" s="23"/>
      <c r="EL140" s="23"/>
      <c r="EM140" s="23"/>
      <c r="EN140" s="3"/>
      <c r="EO140" s="22"/>
      <c r="EP140" s="11"/>
      <c r="EQ140" s="23"/>
      <c r="ER140" s="108"/>
      <c r="ES140" s="23"/>
      <c r="ET140" s="23"/>
      <c r="EU140" s="23"/>
      <c r="EV140" s="23"/>
      <c r="EW140" s="23"/>
      <c r="EX140" s="23"/>
      <c r="EY140" s="3"/>
      <c r="EZ140" s="22"/>
      <c r="FA140" s="11"/>
      <c r="FB140" s="23"/>
      <c r="FC140" s="108"/>
      <c r="FD140" s="23"/>
      <c r="FE140" s="23"/>
      <c r="FF140" s="23"/>
      <c r="FG140" s="23"/>
      <c r="FH140" s="23"/>
      <c r="FI140" s="23"/>
      <c r="FJ140" s="3"/>
      <c r="FK140" s="22"/>
      <c r="FL140" s="11"/>
      <c r="FM140" s="23"/>
      <c r="FN140" s="108"/>
      <c r="FO140" s="23"/>
      <c r="FP140" s="23"/>
      <c r="FQ140" s="23"/>
      <c r="FR140" s="23"/>
      <c r="FS140" s="23"/>
      <c r="FT140" s="23"/>
      <c r="FU140" s="3"/>
      <c r="FV140" s="22"/>
      <c r="FW140" s="11"/>
      <c r="FX140" s="23"/>
      <c r="FY140" s="108"/>
      <c r="FZ140" s="23"/>
      <c r="GA140" s="23"/>
      <c r="GB140" s="23"/>
      <c r="GC140" s="23"/>
      <c r="GD140" s="23"/>
      <c r="GE140" s="23"/>
      <c r="GF140" s="3"/>
      <c r="GG140" s="22"/>
      <c r="GH140" s="11"/>
      <c r="GI140" s="23"/>
      <c r="GJ140" s="108"/>
      <c r="GK140" s="23"/>
      <c r="GL140" s="23"/>
      <c r="GM140" s="23"/>
      <c r="GN140" s="23"/>
      <c r="GO140" s="23"/>
      <c r="GP140" s="23"/>
      <c r="GQ140" s="3"/>
      <c r="GR140" s="22"/>
      <c r="GS140" s="11"/>
      <c r="GT140" s="23"/>
      <c r="GU140" s="108"/>
      <c r="GV140" s="23"/>
      <c r="GW140" s="23"/>
      <c r="GX140" s="23"/>
      <c r="GY140" s="23"/>
      <c r="GZ140" s="23"/>
      <c r="HA140" s="23"/>
      <c r="HB140" s="3"/>
      <c r="HC140" s="22"/>
      <c r="HD140" s="11"/>
      <c r="HE140" s="23"/>
      <c r="HF140" s="108"/>
      <c r="HG140" s="23"/>
      <c r="HH140" s="23"/>
      <c r="HI140" s="23"/>
      <c r="HJ140" s="23"/>
      <c r="HK140" s="23"/>
      <c r="HL140" s="23"/>
      <c r="HM140" s="3"/>
      <c r="HN140" s="22"/>
      <c r="HO140" s="11"/>
      <c r="HP140" s="23"/>
      <c r="HQ140" s="108"/>
      <c r="HR140" s="23"/>
      <c r="HS140" s="23"/>
      <c r="HT140" s="23"/>
      <c r="HU140" s="23"/>
      <c r="HV140" s="23"/>
      <c r="HW140" s="23"/>
      <c r="HX140" s="3"/>
      <c r="HY140" s="22"/>
      <c r="HZ140" s="11"/>
      <c r="IA140" s="23"/>
      <c r="IB140" s="108"/>
      <c r="IC140" s="23"/>
      <c r="ID140" s="23"/>
      <c r="IE140" s="23"/>
      <c r="IF140" s="23"/>
      <c r="IG140" s="23"/>
      <c r="IH140" s="23"/>
      <c r="II140" s="3"/>
      <c r="IJ140" s="22"/>
      <c r="IK140" s="11"/>
      <c r="IL140" s="23"/>
      <c r="IM140" s="108"/>
      <c r="IN140" s="23"/>
      <c r="IO140" s="23"/>
      <c r="IP140" s="23"/>
      <c r="IQ140" s="23"/>
      <c r="IR140" s="23"/>
      <c r="IS140" s="23"/>
      <c r="IT140" s="3"/>
      <c r="IU140" s="22"/>
      <c r="IV140" s="11"/>
      <c r="IW140" s="23"/>
    </row>
    <row r="141" spans="1:257" x14ac:dyDescent="0.25">
      <c r="A141" s="22"/>
      <c r="B141" s="11"/>
      <c r="C141" s="410"/>
      <c r="D141" s="407"/>
      <c r="E141" s="410"/>
      <c r="F141" s="410"/>
      <c r="G141" s="410"/>
      <c r="H141" s="410"/>
      <c r="I141" s="410"/>
      <c r="J141" s="410"/>
      <c r="K141" s="2471"/>
      <c r="M141" s="22"/>
      <c r="N141" s="11"/>
      <c r="O141" s="23"/>
      <c r="P141" s="108"/>
      <c r="Q141" s="23"/>
      <c r="R141" s="23"/>
      <c r="S141" s="23"/>
      <c r="T141" s="23"/>
      <c r="U141" s="23"/>
      <c r="V141" s="23"/>
      <c r="W141" s="3"/>
      <c r="X141" s="22"/>
      <c r="Y141" s="11"/>
      <c r="Z141" s="23"/>
      <c r="AA141" s="108"/>
      <c r="AB141" s="23"/>
      <c r="AC141" s="23"/>
      <c r="AD141" s="23"/>
      <c r="AE141" s="23"/>
      <c r="AF141" s="23"/>
      <c r="AG141" s="23"/>
      <c r="AH141" s="3"/>
      <c r="AI141" s="22"/>
      <c r="AJ141" s="11"/>
      <c r="AK141" s="23"/>
      <c r="AL141" s="108"/>
      <c r="AM141" s="23"/>
      <c r="AN141" s="23"/>
      <c r="AO141" s="23"/>
      <c r="AP141" s="23"/>
      <c r="AQ141" s="23"/>
      <c r="AR141" s="23"/>
      <c r="AS141" s="3"/>
      <c r="AT141" s="22"/>
      <c r="AU141" s="11"/>
      <c r="AV141" s="23"/>
      <c r="AW141" s="108"/>
      <c r="AX141" s="23"/>
      <c r="AY141" s="23"/>
      <c r="AZ141" s="23"/>
      <c r="BA141" s="23"/>
      <c r="BB141" s="23"/>
      <c r="BC141" s="23"/>
      <c r="BD141" s="3"/>
      <c r="BE141" s="22"/>
      <c r="BF141" s="11"/>
      <c r="BG141" s="23"/>
      <c r="BH141" s="108"/>
      <c r="BI141" s="23"/>
      <c r="BJ141" s="23"/>
      <c r="BK141" s="23"/>
      <c r="BL141" s="23"/>
      <c r="BM141" s="23"/>
      <c r="BN141" s="23"/>
      <c r="BO141" s="3"/>
      <c r="BP141" s="22"/>
      <c r="BQ141" s="11"/>
      <c r="BR141" s="23"/>
      <c r="BS141" s="108"/>
      <c r="BT141" s="23"/>
      <c r="BU141" s="23"/>
      <c r="BV141" s="23"/>
      <c r="BW141" s="23"/>
      <c r="BX141" s="23"/>
      <c r="BY141" s="23"/>
      <c r="BZ141" s="3"/>
      <c r="CA141" s="22"/>
      <c r="CB141" s="11"/>
      <c r="CC141" s="23"/>
      <c r="CD141" s="108"/>
      <c r="CE141" s="23"/>
      <c r="CF141" s="23"/>
      <c r="CG141" s="23"/>
      <c r="CH141" s="23"/>
      <c r="CI141" s="23"/>
      <c r="CJ141" s="23"/>
      <c r="CK141" s="3"/>
      <c r="CL141" s="22"/>
      <c r="CM141" s="11"/>
      <c r="CN141" s="23"/>
      <c r="CO141" s="108"/>
      <c r="CP141" s="23"/>
      <c r="CQ141" s="23"/>
      <c r="CR141" s="23"/>
      <c r="CS141" s="23"/>
      <c r="CT141" s="23"/>
      <c r="CU141" s="23"/>
      <c r="CV141" s="3"/>
      <c r="CW141" s="22"/>
      <c r="CX141" s="11"/>
      <c r="CY141" s="23"/>
      <c r="CZ141" s="108"/>
      <c r="DA141" s="23"/>
      <c r="DB141" s="23"/>
      <c r="DC141" s="23"/>
      <c r="DD141" s="23"/>
      <c r="DE141" s="23"/>
      <c r="DF141" s="23"/>
      <c r="DG141" s="3"/>
      <c r="DH141" s="22"/>
      <c r="DI141" s="11"/>
      <c r="DJ141" s="23"/>
      <c r="DK141" s="108"/>
      <c r="DL141" s="23"/>
      <c r="DM141" s="23"/>
      <c r="DN141" s="23"/>
      <c r="DO141" s="23"/>
      <c r="DP141" s="23"/>
      <c r="DQ141" s="23"/>
      <c r="DR141" s="3"/>
      <c r="DS141" s="22"/>
      <c r="DT141" s="11"/>
      <c r="DU141" s="23"/>
      <c r="DV141" s="108"/>
      <c r="DW141" s="23"/>
      <c r="DX141" s="23"/>
      <c r="DY141" s="23"/>
      <c r="DZ141" s="23"/>
      <c r="EA141" s="23"/>
      <c r="EB141" s="23"/>
      <c r="EC141" s="3"/>
      <c r="ED141" s="22"/>
      <c r="EE141" s="11"/>
      <c r="EF141" s="23"/>
      <c r="EG141" s="108"/>
      <c r="EH141" s="23"/>
      <c r="EI141" s="23"/>
      <c r="EJ141" s="23"/>
      <c r="EK141" s="23"/>
      <c r="EL141" s="23"/>
      <c r="EM141" s="23"/>
      <c r="EN141" s="3"/>
      <c r="EO141" s="22"/>
      <c r="EP141" s="11"/>
      <c r="EQ141" s="23"/>
      <c r="ER141" s="108"/>
      <c r="ES141" s="23"/>
      <c r="ET141" s="23"/>
      <c r="EU141" s="23"/>
      <c r="EV141" s="23"/>
      <c r="EW141" s="23"/>
      <c r="EX141" s="23"/>
      <c r="EY141" s="3"/>
      <c r="EZ141" s="22"/>
      <c r="FA141" s="11"/>
      <c r="FB141" s="23"/>
      <c r="FC141" s="108"/>
      <c r="FD141" s="23"/>
      <c r="FE141" s="23"/>
      <c r="FF141" s="23"/>
      <c r="FG141" s="23"/>
      <c r="FH141" s="23"/>
      <c r="FI141" s="23"/>
      <c r="FJ141" s="3"/>
      <c r="FK141" s="22"/>
      <c r="FL141" s="11"/>
      <c r="FM141" s="23"/>
      <c r="FN141" s="108"/>
      <c r="FO141" s="23"/>
      <c r="FP141" s="23"/>
      <c r="FQ141" s="23"/>
      <c r="FR141" s="23"/>
      <c r="FS141" s="23"/>
      <c r="FT141" s="23"/>
      <c r="FU141" s="3"/>
      <c r="FV141" s="22"/>
      <c r="FW141" s="11"/>
      <c r="FX141" s="23"/>
      <c r="FY141" s="108"/>
      <c r="FZ141" s="23"/>
      <c r="GA141" s="23"/>
      <c r="GB141" s="23"/>
      <c r="GC141" s="23"/>
      <c r="GD141" s="23"/>
      <c r="GE141" s="23"/>
      <c r="GF141" s="3"/>
      <c r="GG141" s="22"/>
      <c r="GH141" s="11"/>
      <c r="GI141" s="23"/>
      <c r="GJ141" s="108"/>
      <c r="GK141" s="23"/>
      <c r="GL141" s="23"/>
      <c r="GM141" s="23"/>
      <c r="GN141" s="23"/>
      <c r="GO141" s="23"/>
      <c r="GP141" s="23"/>
      <c r="GQ141" s="3"/>
      <c r="GR141" s="22"/>
      <c r="GS141" s="11"/>
      <c r="GT141" s="23"/>
      <c r="GU141" s="108"/>
      <c r="GV141" s="23"/>
      <c r="GW141" s="23"/>
      <c r="GX141" s="23"/>
      <c r="GY141" s="23"/>
      <c r="GZ141" s="23"/>
      <c r="HA141" s="23"/>
      <c r="HB141" s="3"/>
      <c r="HC141" s="22"/>
      <c r="HD141" s="11"/>
      <c r="HE141" s="23"/>
      <c r="HF141" s="108"/>
      <c r="HG141" s="23"/>
      <c r="HH141" s="23"/>
      <c r="HI141" s="23"/>
      <c r="HJ141" s="23"/>
      <c r="HK141" s="23"/>
      <c r="HL141" s="23"/>
      <c r="HM141" s="3"/>
      <c r="HN141" s="22"/>
      <c r="HO141" s="11"/>
      <c r="HP141" s="23"/>
      <c r="HQ141" s="108"/>
      <c r="HR141" s="23"/>
      <c r="HS141" s="23"/>
      <c r="HT141" s="23"/>
      <c r="HU141" s="23"/>
      <c r="HV141" s="23"/>
      <c r="HW141" s="23"/>
      <c r="HX141" s="3"/>
      <c r="HY141" s="22"/>
      <c r="HZ141" s="11"/>
      <c r="IA141" s="23"/>
      <c r="IB141" s="108"/>
      <c r="IC141" s="23"/>
      <c r="ID141" s="23"/>
      <c r="IE141" s="23"/>
      <c r="IF141" s="23"/>
      <c r="IG141" s="23"/>
      <c r="IH141" s="23"/>
      <c r="II141" s="3"/>
      <c r="IJ141" s="22"/>
      <c r="IK141" s="11"/>
      <c r="IL141" s="23"/>
      <c r="IM141" s="108"/>
      <c r="IN141" s="23"/>
      <c r="IO141" s="23"/>
      <c r="IP141" s="23"/>
      <c r="IQ141" s="23"/>
      <c r="IR141" s="23"/>
      <c r="IS141" s="23"/>
      <c r="IT141" s="3"/>
      <c r="IU141" s="22"/>
      <c r="IV141" s="11"/>
      <c r="IW141" s="23"/>
    </row>
    <row r="142" spans="1:257" x14ac:dyDescent="0.25">
      <c r="A142" s="22"/>
      <c r="B142" s="11"/>
      <c r="C142" s="407"/>
      <c r="D142" s="407"/>
      <c r="E142" s="407"/>
      <c r="F142" s="407"/>
      <c r="G142" s="407"/>
      <c r="H142" s="407"/>
      <c r="I142" s="407"/>
      <c r="J142" s="407"/>
      <c r="K142" s="2464"/>
      <c r="M142" s="22"/>
      <c r="N142" s="11"/>
      <c r="O142" s="23"/>
      <c r="P142" s="108"/>
      <c r="Q142" s="23"/>
      <c r="R142" s="23"/>
      <c r="S142" s="23"/>
      <c r="T142" s="23"/>
      <c r="U142" s="23"/>
      <c r="V142" s="23"/>
      <c r="W142" s="3"/>
      <c r="X142" s="22"/>
      <c r="Y142" s="11"/>
      <c r="Z142" s="23"/>
      <c r="AA142" s="108"/>
      <c r="AB142" s="23"/>
      <c r="AC142" s="23"/>
      <c r="AD142" s="23"/>
      <c r="AE142" s="23"/>
      <c r="AF142" s="23"/>
      <c r="AG142" s="23"/>
      <c r="AH142" s="3"/>
      <c r="AI142" s="22"/>
      <c r="AJ142" s="11"/>
      <c r="AK142" s="23"/>
      <c r="AL142" s="108"/>
      <c r="AM142" s="23"/>
      <c r="AN142" s="23"/>
      <c r="AO142" s="23"/>
      <c r="AP142" s="23"/>
      <c r="AQ142" s="23"/>
      <c r="AR142" s="23"/>
      <c r="AS142" s="3"/>
      <c r="AT142" s="22"/>
      <c r="AU142" s="11"/>
      <c r="AV142" s="23"/>
      <c r="AW142" s="108"/>
      <c r="AX142" s="23"/>
      <c r="AY142" s="23"/>
      <c r="AZ142" s="23"/>
      <c r="BA142" s="23"/>
      <c r="BB142" s="23"/>
      <c r="BC142" s="23"/>
      <c r="BD142" s="3"/>
      <c r="BE142" s="22"/>
      <c r="BF142" s="11"/>
      <c r="BG142" s="23"/>
      <c r="BH142" s="108"/>
      <c r="BI142" s="23"/>
      <c r="BJ142" s="23"/>
      <c r="BK142" s="23"/>
      <c r="BL142" s="23"/>
      <c r="BM142" s="23"/>
      <c r="BN142" s="23"/>
      <c r="BO142" s="3"/>
      <c r="BP142" s="22"/>
      <c r="BQ142" s="11"/>
      <c r="BR142" s="23"/>
      <c r="BS142" s="108"/>
      <c r="BT142" s="23"/>
      <c r="BU142" s="23"/>
      <c r="BV142" s="23"/>
      <c r="BW142" s="23"/>
      <c r="BX142" s="23"/>
      <c r="BY142" s="23"/>
      <c r="BZ142" s="3"/>
      <c r="CA142" s="22"/>
      <c r="CB142" s="11"/>
      <c r="CC142" s="23"/>
      <c r="CD142" s="108"/>
      <c r="CE142" s="23"/>
      <c r="CF142" s="23"/>
      <c r="CG142" s="23"/>
      <c r="CH142" s="23"/>
      <c r="CI142" s="23"/>
      <c r="CJ142" s="23"/>
      <c r="CK142" s="3"/>
      <c r="CL142" s="22"/>
      <c r="CM142" s="11"/>
      <c r="CN142" s="23"/>
      <c r="CO142" s="108"/>
      <c r="CP142" s="23"/>
      <c r="CQ142" s="23"/>
      <c r="CR142" s="23"/>
      <c r="CS142" s="23"/>
      <c r="CT142" s="23"/>
      <c r="CU142" s="23"/>
      <c r="CV142" s="3"/>
      <c r="CW142" s="22"/>
      <c r="CX142" s="11"/>
      <c r="CY142" s="23"/>
      <c r="CZ142" s="108"/>
      <c r="DA142" s="23"/>
      <c r="DB142" s="23"/>
      <c r="DC142" s="23"/>
      <c r="DD142" s="23"/>
      <c r="DE142" s="23"/>
      <c r="DF142" s="23"/>
      <c r="DG142" s="3"/>
      <c r="DH142" s="22"/>
      <c r="DI142" s="11"/>
      <c r="DJ142" s="23"/>
      <c r="DK142" s="108"/>
      <c r="DL142" s="23"/>
      <c r="DM142" s="23"/>
      <c r="DN142" s="23"/>
      <c r="DO142" s="23"/>
      <c r="DP142" s="23"/>
      <c r="DQ142" s="23"/>
      <c r="DR142" s="3"/>
      <c r="DS142" s="22"/>
      <c r="DT142" s="11"/>
      <c r="DU142" s="23"/>
      <c r="DV142" s="108"/>
      <c r="DW142" s="23"/>
      <c r="DX142" s="23"/>
      <c r="DY142" s="23"/>
      <c r="DZ142" s="23"/>
      <c r="EA142" s="23"/>
      <c r="EB142" s="23"/>
      <c r="EC142" s="3"/>
      <c r="ED142" s="22"/>
      <c r="EE142" s="11"/>
      <c r="EF142" s="23"/>
      <c r="EG142" s="108"/>
      <c r="EH142" s="23"/>
      <c r="EI142" s="23"/>
      <c r="EJ142" s="23"/>
      <c r="EK142" s="23"/>
      <c r="EL142" s="23"/>
      <c r="EM142" s="23"/>
      <c r="EN142" s="3"/>
      <c r="EO142" s="22"/>
      <c r="EP142" s="11"/>
      <c r="EQ142" s="23"/>
      <c r="ER142" s="108"/>
      <c r="ES142" s="23"/>
      <c r="ET142" s="23"/>
      <c r="EU142" s="23"/>
      <c r="EV142" s="23"/>
      <c r="EW142" s="23"/>
      <c r="EX142" s="23"/>
      <c r="EY142" s="3"/>
      <c r="EZ142" s="22"/>
      <c r="FA142" s="11"/>
      <c r="FB142" s="23"/>
      <c r="FC142" s="108"/>
      <c r="FD142" s="23"/>
      <c r="FE142" s="23"/>
      <c r="FF142" s="23"/>
      <c r="FG142" s="23"/>
      <c r="FH142" s="23"/>
      <c r="FI142" s="23"/>
      <c r="FJ142" s="3"/>
      <c r="FK142" s="22"/>
      <c r="FL142" s="11"/>
      <c r="FM142" s="23"/>
      <c r="FN142" s="108"/>
      <c r="FO142" s="23"/>
      <c r="FP142" s="23"/>
      <c r="FQ142" s="23"/>
      <c r="FR142" s="23"/>
      <c r="FS142" s="23"/>
      <c r="FT142" s="23"/>
      <c r="FU142" s="3"/>
      <c r="FV142" s="22"/>
      <c r="FW142" s="11"/>
      <c r="FX142" s="23"/>
      <c r="FY142" s="108"/>
      <c r="FZ142" s="23"/>
      <c r="GA142" s="23"/>
      <c r="GB142" s="23"/>
      <c r="GC142" s="23"/>
      <c r="GD142" s="23"/>
      <c r="GE142" s="23"/>
      <c r="GF142" s="3"/>
      <c r="GG142" s="22"/>
      <c r="GH142" s="11"/>
      <c r="GI142" s="23"/>
      <c r="GJ142" s="108"/>
      <c r="GK142" s="23"/>
      <c r="GL142" s="23"/>
      <c r="GM142" s="23"/>
      <c r="GN142" s="23"/>
      <c r="GO142" s="23"/>
      <c r="GP142" s="23"/>
      <c r="GQ142" s="3"/>
      <c r="GR142" s="22"/>
      <c r="GS142" s="11"/>
      <c r="GT142" s="23"/>
      <c r="GU142" s="108"/>
      <c r="GV142" s="23"/>
      <c r="GW142" s="23"/>
      <c r="GX142" s="23"/>
      <c r="GY142" s="23"/>
      <c r="GZ142" s="23"/>
      <c r="HA142" s="23"/>
      <c r="HB142" s="3"/>
      <c r="HC142" s="22"/>
      <c r="HD142" s="11"/>
      <c r="HE142" s="23"/>
      <c r="HF142" s="108"/>
      <c r="HG142" s="23"/>
      <c r="HH142" s="23"/>
      <c r="HI142" s="23"/>
      <c r="HJ142" s="23"/>
      <c r="HK142" s="23"/>
      <c r="HL142" s="23"/>
      <c r="HM142" s="3"/>
      <c r="HN142" s="22"/>
      <c r="HO142" s="11"/>
      <c r="HP142" s="23"/>
      <c r="HQ142" s="108"/>
      <c r="HR142" s="23"/>
      <c r="HS142" s="23"/>
      <c r="HT142" s="23"/>
      <c r="HU142" s="23"/>
      <c r="HV142" s="23"/>
      <c r="HW142" s="23"/>
      <c r="HX142" s="3"/>
      <c r="HY142" s="22"/>
      <c r="HZ142" s="11"/>
      <c r="IA142" s="23"/>
      <c r="IB142" s="108"/>
      <c r="IC142" s="23"/>
      <c r="ID142" s="23"/>
      <c r="IE142" s="23"/>
      <c r="IF142" s="23"/>
      <c r="IG142" s="23"/>
      <c r="IH142" s="23"/>
      <c r="II142" s="3"/>
      <c r="IJ142" s="22"/>
      <c r="IK142" s="11"/>
      <c r="IL142" s="23"/>
      <c r="IM142" s="108"/>
      <c r="IN142" s="23"/>
      <c r="IO142" s="23"/>
      <c r="IP142" s="23"/>
      <c r="IQ142" s="23"/>
      <c r="IR142" s="23"/>
      <c r="IS142" s="23"/>
      <c r="IT142" s="3"/>
      <c r="IU142" s="22"/>
      <c r="IV142" s="11"/>
      <c r="IW142" s="23"/>
    </row>
    <row r="143" spans="1:257" x14ac:dyDescent="0.25">
      <c r="A143" s="22"/>
      <c r="B143" s="11"/>
      <c r="C143" s="410"/>
      <c r="D143" s="407"/>
      <c r="E143" s="410"/>
      <c r="F143" s="410"/>
      <c r="G143" s="410"/>
      <c r="H143" s="410"/>
      <c r="I143" s="410"/>
      <c r="J143" s="410"/>
      <c r="K143" s="2471"/>
      <c r="M143" s="22"/>
      <c r="N143" s="11"/>
      <c r="O143" s="23"/>
      <c r="P143" s="108"/>
      <c r="Q143" s="23"/>
      <c r="R143" s="23"/>
      <c r="S143" s="23"/>
      <c r="T143" s="23"/>
      <c r="U143" s="23"/>
      <c r="V143" s="23"/>
      <c r="W143" s="3"/>
      <c r="X143" s="22"/>
      <c r="Y143" s="11"/>
      <c r="Z143" s="23"/>
      <c r="AA143" s="108"/>
      <c r="AB143" s="23"/>
      <c r="AC143" s="23"/>
      <c r="AD143" s="23"/>
      <c r="AE143" s="23"/>
      <c r="AF143" s="23"/>
      <c r="AG143" s="23"/>
      <c r="AH143" s="3"/>
      <c r="AI143" s="22"/>
      <c r="AJ143" s="11"/>
      <c r="AK143" s="23"/>
      <c r="AL143" s="108"/>
      <c r="AM143" s="23"/>
      <c r="AN143" s="23"/>
      <c r="AO143" s="23"/>
      <c r="AP143" s="23"/>
      <c r="AQ143" s="23"/>
      <c r="AR143" s="23"/>
      <c r="AS143" s="3"/>
      <c r="AT143" s="22"/>
      <c r="AU143" s="11"/>
      <c r="AV143" s="23"/>
      <c r="AW143" s="108"/>
      <c r="AX143" s="23"/>
      <c r="AY143" s="23"/>
      <c r="AZ143" s="23"/>
      <c r="BA143" s="23"/>
      <c r="BB143" s="23"/>
      <c r="BC143" s="23"/>
      <c r="BD143" s="3"/>
      <c r="BE143" s="22"/>
      <c r="BF143" s="11"/>
      <c r="BG143" s="23"/>
      <c r="BH143" s="108"/>
      <c r="BI143" s="23"/>
      <c r="BJ143" s="23"/>
      <c r="BK143" s="23"/>
      <c r="BL143" s="23"/>
      <c r="BM143" s="23"/>
      <c r="BN143" s="23"/>
      <c r="BO143" s="3"/>
      <c r="BP143" s="22"/>
      <c r="BQ143" s="11"/>
      <c r="BR143" s="23"/>
      <c r="BS143" s="108"/>
      <c r="BT143" s="23"/>
      <c r="BU143" s="23"/>
      <c r="BV143" s="23"/>
      <c r="BW143" s="23"/>
      <c r="BX143" s="23"/>
      <c r="BY143" s="23"/>
      <c r="BZ143" s="3"/>
      <c r="CA143" s="22"/>
      <c r="CB143" s="11"/>
      <c r="CC143" s="23"/>
      <c r="CD143" s="108"/>
      <c r="CE143" s="23"/>
      <c r="CF143" s="23"/>
      <c r="CG143" s="23"/>
      <c r="CH143" s="23"/>
      <c r="CI143" s="23"/>
      <c r="CJ143" s="23"/>
      <c r="CK143" s="3"/>
      <c r="CL143" s="22"/>
      <c r="CM143" s="11"/>
      <c r="CN143" s="23"/>
      <c r="CO143" s="108"/>
      <c r="CP143" s="23"/>
      <c r="CQ143" s="23"/>
      <c r="CR143" s="23"/>
      <c r="CS143" s="23"/>
      <c r="CT143" s="23"/>
      <c r="CU143" s="23"/>
      <c r="CV143" s="3"/>
      <c r="CW143" s="22"/>
      <c r="CX143" s="11"/>
      <c r="CY143" s="23"/>
      <c r="CZ143" s="108"/>
      <c r="DA143" s="23"/>
      <c r="DB143" s="23"/>
      <c r="DC143" s="23"/>
      <c r="DD143" s="23"/>
      <c r="DE143" s="23"/>
      <c r="DF143" s="23"/>
      <c r="DG143" s="3"/>
      <c r="DH143" s="22"/>
      <c r="DI143" s="11"/>
      <c r="DJ143" s="23"/>
      <c r="DK143" s="108"/>
      <c r="DL143" s="23"/>
      <c r="DM143" s="23"/>
      <c r="DN143" s="23"/>
      <c r="DO143" s="23"/>
      <c r="DP143" s="23"/>
      <c r="DQ143" s="23"/>
      <c r="DR143" s="3"/>
      <c r="DS143" s="22"/>
      <c r="DT143" s="11"/>
      <c r="DU143" s="23"/>
      <c r="DV143" s="108"/>
      <c r="DW143" s="23"/>
      <c r="DX143" s="23"/>
      <c r="DY143" s="23"/>
      <c r="DZ143" s="23"/>
      <c r="EA143" s="23"/>
      <c r="EB143" s="23"/>
      <c r="EC143" s="3"/>
      <c r="ED143" s="22"/>
      <c r="EE143" s="11"/>
      <c r="EF143" s="23"/>
      <c r="EG143" s="108"/>
      <c r="EH143" s="23"/>
      <c r="EI143" s="23"/>
      <c r="EJ143" s="23"/>
      <c r="EK143" s="23"/>
      <c r="EL143" s="23"/>
      <c r="EM143" s="23"/>
      <c r="EN143" s="3"/>
      <c r="EO143" s="22"/>
      <c r="EP143" s="11"/>
      <c r="EQ143" s="23"/>
      <c r="ER143" s="108"/>
      <c r="ES143" s="23"/>
      <c r="ET143" s="23"/>
      <c r="EU143" s="23"/>
      <c r="EV143" s="23"/>
      <c r="EW143" s="23"/>
      <c r="EX143" s="23"/>
      <c r="EY143" s="3"/>
      <c r="EZ143" s="22"/>
      <c r="FA143" s="11"/>
      <c r="FB143" s="23"/>
      <c r="FC143" s="108"/>
      <c r="FD143" s="23"/>
      <c r="FE143" s="23"/>
      <c r="FF143" s="23"/>
      <c r="FG143" s="23"/>
      <c r="FH143" s="23"/>
      <c r="FI143" s="23"/>
      <c r="FJ143" s="3"/>
      <c r="FK143" s="22"/>
      <c r="FL143" s="11"/>
      <c r="FM143" s="23"/>
      <c r="FN143" s="108"/>
      <c r="FO143" s="23"/>
      <c r="FP143" s="23"/>
      <c r="FQ143" s="23"/>
      <c r="FR143" s="23"/>
      <c r="FS143" s="23"/>
      <c r="FT143" s="23"/>
      <c r="FU143" s="3"/>
      <c r="FV143" s="22"/>
      <c r="FW143" s="11"/>
      <c r="FX143" s="23"/>
      <c r="FY143" s="108"/>
      <c r="FZ143" s="23"/>
      <c r="GA143" s="23"/>
      <c r="GB143" s="23"/>
      <c r="GC143" s="23"/>
      <c r="GD143" s="23"/>
      <c r="GE143" s="23"/>
      <c r="GF143" s="3"/>
      <c r="GG143" s="22"/>
      <c r="GH143" s="11"/>
      <c r="GI143" s="23"/>
      <c r="GJ143" s="108"/>
      <c r="GK143" s="23"/>
      <c r="GL143" s="23"/>
      <c r="GM143" s="23"/>
      <c r="GN143" s="23"/>
      <c r="GO143" s="23"/>
      <c r="GP143" s="23"/>
      <c r="GQ143" s="3"/>
      <c r="GR143" s="22"/>
      <c r="GS143" s="11"/>
      <c r="GT143" s="23"/>
      <c r="GU143" s="108"/>
      <c r="GV143" s="23"/>
      <c r="GW143" s="23"/>
      <c r="GX143" s="23"/>
      <c r="GY143" s="23"/>
      <c r="GZ143" s="23"/>
      <c r="HA143" s="23"/>
      <c r="HB143" s="3"/>
      <c r="HC143" s="22"/>
      <c r="HD143" s="11"/>
      <c r="HE143" s="23"/>
      <c r="HF143" s="108"/>
      <c r="HG143" s="23"/>
      <c r="HH143" s="23"/>
      <c r="HI143" s="23"/>
      <c r="HJ143" s="23"/>
      <c r="HK143" s="23"/>
      <c r="HL143" s="23"/>
      <c r="HM143" s="3"/>
      <c r="HN143" s="22"/>
      <c r="HO143" s="11"/>
      <c r="HP143" s="23"/>
      <c r="HQ143" s="108"/>
      <c r="HR143" s="23"/>
      <c r="HS143" s="23"/>
      <c r="HT143" s="23"/>
      <c r="HU143" s="23"/>
      <c r="HV143" s="23"/>
      <c r="HW143" s="23"/>
      <c r="HX143" s="3"/>
      <c r="HY143" s="22"/>
      <c r="HZ143" s="11"/>
      <c r="IA143" s="23"/>
      <c r="IB143" s="108"/>
      <c r="IC143" s="23"/>
      <c r="ID143" s="23"/>
      <c r="IE143" s="23"/>
      <c r="IF143" s="23"/>
      <c r="IG143" s="23"/>
      <c r="IH143" s="23"/>
      <c r="II143" s="3"/>
      <c r="IJ143" s="22"/>
      <c r="IK143" s="11"/>
      <c r="IL143" s="23"/>
      <c r="IM143" s="108"/>
      <c r="IN143" s="23"/>
      <c r="IO143" s="23"/>
      <c r="IP143" s="23"/>
      <c r="IQ143" s="23"/>
      <c r="IR143" s="23"/>
      <c r="IS143" s="23"/>
      <c r="IT143" s="3"/>
      <c r="IU143" s="22"/>
      <c r="IV143" s="11"/>
      <c r="IW143" s="23"/>
    </row>
    <row r="144" spans="1:257" x14ac:dyDescent="0.25">
      <c r="A144" s="22"/>
      <c r="B144" s="11"/>
      <c r="C144" s="410"/>
      <c r="D144" s="407"/>
      <c r="E144" s="410"/>
      <c r="F144" s="410"/>
      <c r="G144" s="410"/>
      <c r="H144" s="410"/>
      <c r="I144" s="410"/>
      <c r="J144" s="410"/>
      <c r="K144" s="2471"/>
      <c r="M144" s="22"/>
      <c r="N144" s="11"/>
      <c r="O144" s="23"/>
      <c r="P144" s="108"/>
      <c r="Q144" s="23"/>
      <c r="R144" s="23"/>
      <c r="S144" s="23"/>
      <c r="T144" s="23"/>
      <c r="U144" s="23"/>
      <c r="V144" s="23"/>
      <c r="W144" s="3"/>
      <c r="X144" s="22"/>
      <c r="Y144" s="11"/>
      <c r="Z144" s="23"/>
      <c r="AA144" s="108"/>
      <c r="AB144" s="23"/>
      <c r="AC144" s="23"/>
      <c r="AD144" s="23"/>
      <c r="AE144" s="23"/>
      <c r="AF144" s="23"/>
      <c r="AG144" s="23"/>
      <c r="AH144" s="3"/>
      <c r="AI144" s="22"/>
      <c r="AJ144" s="11"/>
      <c r="AK144" s="23"/>
      <c r="AL144" s="108"/>
      <c r="AM144" s="23"/>
      <c r="AN144" s="23"/>
      <c r="AO144" s="23"/>
      <c r="AP144" s="23"/>
      <c r="AQ144" s="23"/>
      <c r="AR144" s="23"/>
      <c r="AS144" s="3"/>
      <c r="AT144" s="22"/>
      <c r="AU144" s="11"/>
      <c r="AV144" s="23"/>
      <c r="AW144" s="108"/>
      <c r="AX144" s="23"/>
      <c r="AY144" s="23"/>
      <c r="AZ144" s="23"/>
      <c r="BA144" s="23"/>
      <c r="BB144" s="23"/>
      <c r="BC144" s="23"/>
      <c r="BD144" s="3"/>
      <c r="BE144" s="22"/>
      <c r="BF144" s="11"/>
      <c r="BG144" s="23"/>
      <c r="BH144" s="108"/>
      <c r="BI144" s="23"/>
      <c r="BJ144" s="23"/>
      <c r="BK144" s="23"/>
      <c r="BL144" s="23"/>
      <c r="BM144" s="23"/>
      <c r="BN144" s="23"/>
      <c r="BO144" s="3"/>
      <c r="BP144" s="22"/>
      <c r="BQ144" s="11"/>
      <c r="BR144" s="23"/>
      <c r="BS144" s="108"/>
      <c r="BT144" s="23"/>
      <c r="BU144" s="23"/>
      <c r="BV144" s="23"/>
      <c r="BW144" s="23"/>
      <c r="BX144" s="23"/>
      <c r="BY144" s="23"/>
      <c r="BZ144" s="3"/>
      <c r="CA144" s="22"/>
      <c r="CB144" s="11"/>
      <c r="CC144" s="23"/>
      <c r="CD144" s="108"/>
      <c r="CE144" s="23"/>
      <c r="CF144" s="23"/>
      <c r="CG144" s="23"/>
      <c r="CH144" s="23"/>
      <c r="CI144" s="23"/>
      <c r="CJ144" s="23"/>
      <c r="CK144" s="3"/>
      <c r="CL144" s="22"/>
      <c r="CM144" s="11"/>
      <c r="CN144" s="23"/>
      <c r="CO144" s="108"/>
      <c r="CP144" s="23"/>
      <c r="CQ144" s="23"/>
      <c r="CR144" s="23"/>
      <c r="CS144" s="23"/>
      <c r="CT144" s="23"/>
      <c r="CU144" s="23"/>
      <c r="CV144" s="3"/>
      <c r="CW144" s="22"/>
      <c r="CX144" s="11"/>
      <c r="CY144" s="23"/>
      <c r="CZ144" s="108"/>
      <c r="DA144" s="23"/>
      <c r="DB144" s="23"/>
      <c r="DC144" s="23"/>
      <c r="DD144" s="23"/>
      <c r="DE144" s="23"/>
      <c r="DF144" s="23"/>
      <c r="DG144" s="3"/>
      <c r="DH144" s="22"/>
      <c r="DI144" s="11"/>
      <c r="DJ144" s="23"/>
      <c r="DK144" s="108"/>
      <c r="DL144" s="23"/>
      <c r="DM144" s="23"/>
      <c r="DN144" s="23"/>
      <c r="DO144" s="23"/>
      <c r="DP144" s="23"/>
      <c r="DQ144" s="23"/>
      <c r="DR144" s="3"/>
      <c r="DS144" s="22"/>
      <c r="DT144" s="11"/>
      <c r="DU144" s="23"/>
      <c r="DV144" s="108"/>
      <c r="DW144" s="23"/>
      <c r="DX144" s="23"/>
      <c r="DY144" s="23"/>
      <c r="DZ144" s="23"/>
      <c r="EA144" s="23"/>
      <c r="EB144" s="23"/>
      <c r="EC144" s="3"/>
      <c r="ED144" s="22"/>
      <c r="EE144" s="11"/>
      <c r="EF144" s="23"/>
      <c r="EG144" s="108"/>
      <c r="EH144" s="23"/>
      <c r="EI144" s="23"/>
      <c r="EJ144" s="23"/>
      <c r="EK144" s="23"/>
      <c r="EL144" s="23"/>
      <c r="EM144" s="23"/>
      <c r="EN144" s="3"/>
      <c r="EO144" s="22"/>
      <c r="EP144" s="11"/>
      <c r="EQ144" s="23"/>
      <c r="ER144" s="108"/>
      <c r="ES144" s="23"/>
      <c r="ET144" s="23"/>
      <c r="EU144" s="23"/>
      <c r="EV144" s="23"/>
      <c r="EW144" s="23"/>
      <c r="EX144" s="23"/>
      <c r="EY144" s="3"/>
      <c r="EZ144" s="22"/>
      <c r="FA144" s="11"/>
      <c r="FB144" s="23"/>
      <c r="FC144" s="108"/>
      <c r="FD144" s="23"/>
      <c r="FE144" s="23"/>
      <c r="FF144" s="23"/>
      <c r="FG144" s="23"/>
      <c r="FH144" s="23"/>
      <c r="FI144" s="23"/>
      <c r="FJ144" s="3"/>
      <c r="FK144" s="22"/>
      <c r="FL144" s="11"/>
      <c r="FM144" s="23"/>
      <c r="FN144" s="108"/>
      <c r="FO144" s="23"/>
      <c r="FP144" s="23"/>
      <c r="FQ144" s="23"/>
      <c r="FR144" s="23"/>
      <c r="FS144" s="23"/>
      <c r="FT144" s="23"/>
      <c r="FU144" s="3"/>
      <c r="FV144" s="22"/>
      <c r="FW144" s="11"/>
      <c r="FX144" s="23"/>
      <c r="FY144" s="108"/>
      <c r="FZ144" s="23"/>
      <c r="GA144" s="23"/>
      <c r="GB144" s="23"/>
      <c r="GC144" s="23"/>
      <c r="GD144" s="23"/>
      <c r="GE144" s="23"/>
      <c r="GF144" s="3"/>
      <c r="GG144" s="22"/>
      <c r="GH144" s="11"/>
      <c r="GI144" s="23"/>
      <c r="GJ144" s="108"/>
      <c r="GK144" s="23"/>
      <c r="GL144" s="23"/>
      <c r="GM144" s="23"/>
      <c r="GN144" s="23"/>
      <c r="GO144" s="23"/>
      <c r="GP144" s="23"/>
      <c r="GQ144" s="3"/>
      <c r="GR144" s="22"/>
      <c r="GS144" s="11"/>
      <c r="GT144" s="23"/>
      <c r="GU144" s="108"/>
      <c r="GV144" s="23"/>
      <c r="GW144" s="23"/>
      <c r="GX144" s="23"/>
      <c r="GY144" s="23"/>
      <c r="GZ144" s="23"/>
      <c r="HA144" s="23"/>
      <c r="HB144" s="3"/>
      <c r="HC144" s="22"/>
      <c r="HD144" s="11"/>
      <c r="HE144" s="23"/>
      <c r="HF144" s="108"/>
      <c r="HG144" s="23"/>
      <c r="HH144" s="23"/>
      <c r="HI144" s="23"/>
      <c r="HJ144" s="23"/>
      <c r="HK144" s="23"/>
      <c r="HL144" s="23"/>
      <c r="HM144" s="3"/>
      <c r="HN144" s="22"/>
      <c r="HO144" s="11"/>
      <c r="HP144" s="23"/>
      <c r="HQ144" s="108"/>
      <c r="HR144" s="23"/>
      <c r="HS144" s="23"/>
      <c r="HT144" s="23"/>
      <c r="HU144" s="23"/>
      <c r="HV144" s="23"/>
      <c r="HW144" s="23"/>
      <c r="HX144" s="3"/>
      <c r="HY144" s="22"/>
      <c r="HZ144" s="11"/>
      <c r="IA144" s="23"/>
      <c r="IB144" s="108"/>
      <c r="IC144" s="23"/>
      <c r="ID144" s="23"/>
      <c r="IE144" s="23"/>
      <c r="IF144" s="23"/>
      <c r="IG144" s="23"/>
      <c r="IH144" s="23"/>
      <c r="II144" s="3"/>
      <c r="IJ144" s="22"/>
      <c r="IK144" s="11"/>
      <c r="IL144" s="23"/>
      <c r="IM144" s="108"/>
      <c r="IN144" s="23"/>
      <c r="IO144" s="23"/>
      <c r="IP144" s="23"/>
      <c r="IQ144" s="23"/>
      <c r="IR144" s="23"/>
      <c r="IS144" s="23"/>
      <c r="IT144" s="3"/>
      <c r="IU144" s="22"/>
      <c r="IV144" s="11"/>
      <c r="IW144" s="23"/>
    </row>
    <row r="145" spans="1:257" x14ac:dyDescent="0.25">
      <c r="A145" s="22"/>
      <c r="B145" s="11"/>
      <c r="C145" s="410"/>
      <c r="D145" s="407"/>
      <c r="E145" s="410"/>
      <c r="F145" s="410"/>
      <c r="G145" s="410"/>
      <c r="H145" s="410"/>
      <c r="I145" s="410"/>
      <c r="J145" s="410"/>
      <c r="K145" s="2471"/>
      <c r="M145" s="22"/>
      <c r="N145" s="11"/>
      <c r="O145" s="23"/>
      <c r="P145" s="108"/>
      <c r="Q145" s="23"/>
      <c r="R145" s="23"/>
      <c r="S145" s="23"/>
      <c r="T145" s="23"/>
      <c r="U145" s="23"/>
      <c r="V145" s="23"/>
      <c r="W145" s="3"/>
      <c r="X145" s="22"/>
      <c r="Y145" s="11"/>
      <c r="Z145" s="23"/>
      <c r="AA145" s="108"/>
      <c r="AB145" s="23"/>
      <c r="AC145" s="23"/>
      <c r="AD145" s="23"/>
      <c r="AE145" s="23"/>
      <c r="AF145" s="23"/>
      <c r="AG145" s="23"/>
      <c r="AH145" s="3"/>
      <c r="AI145" s="22"/>
      <c r="AJ145" s="11"/>
      <c r="AK145" s="23"/>
      <c r="AL145" s="108"/>
      <c r="AM145" s="23"/>
      <c r="AN145" s="23"/>
      <c r="AO145" s="23"/>
      <c r="AP145" s="23"/>
      <c r="AQ145" s="23"/>
      <c r="AR145" s="23"/>
      <c r="AS145" s="3"/>
      <c r="AT145" s="22"/>
      <c r="AU145" s="11"/>
      <c r="AV145" s="23"/>
      <c r="AW145" s="108"/>
      <c r="AX145" s="23"/>
      <c r="AY145" s="23"/>
      <c r="AZ145" s="23"/>
      <c r="BA145" s="23"/>
      <c r="BB145" s="23"/>
      <c r="BC145" s="23"/>
      <c r="BD145" s="3"/>
      <c r="BE145" s="22"/>
      <c r="BF145" s="11"/>
      <c r="BG145" s="23"/>
      <c r="BH145" s="108"/>
      <c r="BI145" s="23"/>
      <c r="BJ145" s="23"/>
      <c r="BK145" s="23"/>
      <c r="BL145" s="23"/>
      <c r="BM145" s="23"/>
      <c r="BN145" s="23"/>
      <c r="BO145" s="3"/>
      <c r="BP145" s="22"/>
      <c r="BQ145" s="11"/>
      <c r="BR145" s="23"/>
      <c r="BS145" s="108"/>
      <c r="BT145" s="23"/>
      <c r="BU145" s="23"/>
      <c r="BV145" s="23"/>
      <c r="BW145" s="23"/>
      <c r="BX145" s="23"/>
      <c r="BY145" s="23"/>
      <c r="BZ145" s="3"/>
      <c r="CA145" s="22"/>
      <c r="CB145" s="11"/>
      <c r="CC145" s="23"/>
      <c r="CD145" s="108"/>
      <c r="CE145" s="23"/>
      <c r="CF145" s="23"/>
      <c r="CG145" s="23"/>
      <c r="CH145" s="23"/>
      <c r="CI145" s="23"/>
      <c r="CJ145" s="23"/>
      <c r="CK145" s="3"/>
      <c r="CL145" s="22"/>
      <c r="CM145" s="11"/>
      <c r="CN145" s="23"/>
      <c r="CO145" s="108"/>
      <c r="CP145" s="23"/>
      <c r="CQ145" s="23"/>
      <c r="CR145" s="23"/>
      <c r="CS145" s="23"/>
      <c r="CT145" s="23"/>
      <c r="CU145" s="23"/>
      <c r="CV145" s="3"/>
      <c r="CW145" s="22"/>
      <c r="CX145" s="11"/>
      <c r="CY145" s="23"/>
      <c r="CZ145" s="108"/>
      <c r="DA145" s="23"/>
      <c r="DB145" s="23"/>
      <c r="DC145" s="23"/>
      <c r="DD145" s="23"/>
      <c r="DE145" s="23"/>
      <c r="DF145" s="23"/>
      <c r="DG145" s="3"/>
      <c r="DH145" s="22"/>
      <c r="DI145" s="11"/>
      <c r="DJ145" s="23"/>
      <c r="DK145" s="108"/>
      <c r="DL145" s="23"/>
      <c r="DM145" s="23"/>
      <c r="DN145" s="23"/>
      <c r="DO145" s="23"/>
      <c r="DP145" s="23"/>
      <c r="DQ145" s="23"/>
      <c r="DR145" s="3"/>
      <c r="DS145" s="22"/>
      <c r="DT145" s="11"/>
      <c r="DU145" s="23"/>
      <c r="DV145" s="108"/>
      <c r="DW145" s="23"/>
      <c r="DX145" s="23"/>
      <c r="DY145" s="23"/>
      <c r="DZ145" s="23"/>
      <c r="EA145" s="23"/>
      <c r="EB145" s="23"/>
      <c r="EC145" s="3"/>
      <c r="ED145" s="22"/>
      <c r="EE145" s="11"/>
      <c r="EF145" s="23"/>
      <c r="EG145" s="108"/>
      <c r="EH145" s="23"/>
      <c r="EI145" s="23"/>
      <c r="EJ145" s="23"/>
      <c r="EK145" s="23"/>
      <c r="EL145" s="23"/>
      <c r="EM145" s="23"/>
      <c r="EN145" s="3"/>
      <c r="EO145" s="22"/>
      <c r="EP145" s="11"/>
      <c r="EQ145" s="23"/>
      <c r="ER145" s="108"/>
      <c r="ES145" s="23"/>
      <c r="ET145" s="23"/>
      <c r="EU145" s="23"/>
      <c r="EV145" s="23"/>
      <c r="EW145" s="23"/>
      <c r="EX145" s="23"/>
      <c r="EY145" s="3"/>
      <c r="EZ145" s="22"/>
      <c r="FA145" s="11"/>
      <c r="FB145" s="23"/>
      <c r="FC145" s="108"/>
      <c r="FD145" s="23"/>
      <c r="FE145" s="23"/>
      <c r="FF145" s="23"/>
      <c r="FG145" s="23"/>
      <c r="FH145" s="23"/>
      <c r="FI145" s="23"/>
      <c r="FJ145" s="3"/>
      <c r="FK145" s="22"/>
      <c r="FL145" s="11"/>
      <c r="FM145" s="23"/>
      <c r="FN145" s="108"/>
      <c r="FO145" s="23"/>
      <c r="FP145" s="23"/>
      <c r="FQ145" s="23"/>
      <c r="FR145" s="23"/>
      <c r="FS145" s="23"/>
      <c r="FT145" s="23"/>
      <c r="FU145" s="3"/>
      <c r="FV145" s="22"/>
      <c r="FW145" s="11"/>
      <c r="FX145" s="23"/>
      <c r="FY145" s="108"/>
      <c r="FZ145" s="23"/>
      <c r="GA145" s="23"/>
      <c r="GB145" s="23"/>
      <c r="GC145" s="23"/>
      <c r="GD145" s="23"/>
      <c r="GE145" s="23"/>
      <c r="GF145" s="3"/>
      <c r="GG145" s="22"/>
      <c r="GH145" s="11"/>
      <c r="GI145" s="23"/>
      <c r="GJ145" s="108"/>
      <c r="GK145" s="23"/>
      <c r="GL145" s="23"/>
      <c r="GM145" s="23"/>
      <c r="GN145" s="23"/>
      <c r="GO145" s="23"/>
      <c r="GP145" s="23"/>
      <c r="GQ145" s="3"/>
      <c r="GR145" s="22"/>
      <c r="GS145" s="11"/>
      <c r="GT145" s="23"/>
      <c r="GU145" s="108"/>
      <c r="GV145" s="23"/>
      <c r="GW145" s="23"/>
      <c r="GX145" s="23"/>
      <c r="GY145" s="23"/>
      <c r="GZ145" s="23"/>
      <c r="HA145" s="23"/>
      <c r="HB145" s="3"/>
      <c r="HC145" s="22"/>
      <c r="HD145" s="11"/>
      <c r="HE145" s="23"/>
      <c r="HF145" s="108"/>
      <c r="HG145" s="23"/>
      <c r="HH145" s="23"/>
      <c r="HI145" s="23"/>
      <c r="HJ145" s="23"/>
      <c r="HK145" s="23"/>
      <c r="HL145" s="23"/>
      <c r="HM145" s="3"/>
      <c r="HN145" s="22"/>
      <c r="HO145" s="11"/>
      <c r="HP145" s="23"/>
      <c r="HQ145" s="108"/>
      <c r="HR145" s="23"/>
      <c r="HS145" s="23"/>
      <c r="HT145" s="23"/>
      <c r="HU145" s="23"/>
      <c r="HV145" s="23"/>
      <c r="HW145" s="23"/>
      <c r="HX145" s="3"/>
      <c r="HY145" s="22"/>
      <c r="HZ145" s="11"/>
      <c r="IA145" s="23"/>
      <c r="IB145" s="108"/>
      <c r="IC145" s="23"/>
      <c r="ID145" s="23"/>
      <c r="IE145" s="23"/>
      <c r="IF145" s="23"/>
      <c r="IG145" s="23"/>
      <c r="IH145" s="23"/>
      <c r="II145" s="3"/>
      <c r="IJ145" s="22"/>
      <c r="IK145" s="11"/>
      <c r="IL145" s="23"/>
      <c r="IM145" s="108"/>
      <c r="IN145" s="23"/>
      <c r="IO145" s="23"/>
      <c r="IP145" s="23"/>
      <c r="IQ145" s="23"/>
      <c r="IR145" s="23"/>
      <c r="IS145" s="23"/>
      <c r="IT145" s="3"/>
      <c r="IU145" s="22"/>
      <c r="IV145" s="11"/>
      <c r="IW145" s="23"/>
    </row>
    <row r="146" spans="1:257" x14ac:dyDescent="0.25">
      <c r="A146" s="22"/>
      <c r="B146" s="11"/>
      <c r="C146" s="410"/>
      <c r="D146" s="407"/>
      <c r="E146" s="410"/>
      <c r="F146" s="410"/>
      <c r="G146" s="410"/>
      <c r="H146" s="410"/>
      <c r="I146" s="410"/>
      <c r="J146" s="410"/>
      <c r="K146" s="2471"/>
      <c r="M146" s="22"/>
      <c r="N146" s="11"/>
      <c r="O146" s="23"/>
      <c r="P146" s="108"/>
      <c r="Q146" s="23"/>
      <c r="R146" s="23"/>
      <c r="S146" s="23"/>
      <c r="T146" s="23"/>
      <c r="U146" s="23"/>
      <c r="V146" s="23"/>
      <c r="W146" s="3"/>
      <c r="X146" s="22"/>
      <c r="Y146" s="11"/>
      <c r="Z146" s="23"/>
      <c r="AA146" s="108"/>
      <c r="AB146" s="23"/>
      <c r="AC146" s="23"/>
      <c r="AD146" s="23"/>
      <c r="AE146" s="23"/>
      <c r="AF146" s="23"/>
      <c r="AG146" s="23"/>
      <c r="AH146" s="3"/>
      <c r="AI146" s="22"/>
      <c r="AJ146" s="11"/>
      <c r="AK146" s="23"/>
      <c r="AL146" s="108"/>
      <c r="AM146" s="23"/>
      <c r="AN146" s="23"/>
      <c r="AO146" s="23"/>
      <c r="AP146" s="23"/>
      <c r="AQ146" s="23"/>
      <c r="AR146" s="23"/>
      <c r="AS146" s="3"/>
      <c r="AT146" s="22"/>
      <c r="AU146" s="11"/>
      <c r="AV146" s="23"/>
      <c r="AW146" s="108"/>
      <c r="AX146" s="23"/>
      <c r="AY146" s="23"/>
      <c r="AZ146" s="23"/>
      <c r="BA146" s="23"/>
      <c r="BB146" s="23"/>
      <c r="BC146" s="23"/>
      <c r="BD146" s="3"/>
      <c r="BE146" s="22"/>
      <c r="BF146" s="11"/>
      <c r="BG146" s="23"/>
      <c r="BH146" s="108"/>
      <c r="BI146" s="23"/>
      <c r="BJ146" s="23"/>
      <c r="BK146" s="23"/>
      <c r="BL146" s="23"/>
      <c r="BM146" s="23"/>
      <c r="BN146" s="23"/>
      <c r="BO146" s="3"/>
      <c r="BP146" s="22"/>
      <c r="BQ146" s="11"/>
      <c r="BR146" s="23"/>
      <c r="BS146" s="108"/>
      <c r="BT146" s="23"/>
      <c r="BU146" s="23"/>
      <c r="BV146" s="23"/>
      <c r="BW146" s="23"/>
      <c r="BX146" s="23"/>
      <c r="BY146" s="23"/>
      <c r="BZ146" s="3"/>
      <c r="CA146" s="22"/>
      <c r="CB146" s="11"/>
      <c r="CC146" s="23"/>
      <c r="CD146" s="108"/>
      <c r="CE146" s="23"/>
      <c r="CF146" s="23"/>
      <c r="CG146" s="23"/>
      <c r="CH146" s="23"/>
      <c r="CI146" s="23"/>
      <c r="CJ146" s="23"/>
      <c r="CK146" s="3"/>
      <c r="CL146" s="22"/>
      <c r="CM146" s="11"/>
      <c r="CN146" s="23"/>
      <c r="CO146" s="108"/>
      <c r="CP146" s="23"/>
      <c r="CQ146" s="23"/>
      <c r="CR146" s="23"/>
      <c r="CS146" s="23"/>
      <c r="CT146" s="23"/>
      <c r="CU146" s="23"/>
      <c r="CV146" s="3"/>
      <c r="CW146" s="22"/>
      <c r="CX146" s="11"/>
      <c r="CY146" s="23"/>
      <c r="CZ146" s="108"/>
      <c r="DA146" s="23"/>
      <c r="DB146" s="23"/>
      <c r="DC146" s="23"/>
      <c r="DD146" s="23"/>
      <c r="DE146" s="23"/>
      <c r="DF146" s="23"/>
      <c r="DG146" s="3"/>
      <c r="DH146" s="22"/>
      <c r="DI146" s="11"/>
      <c r="DJ146" s="23"/>
      <c r="DK146" s="108"/>
      <c r="DL146" s="23"/>
      <c r="DM146" s="23"/>
      <c r="DN146" s="23"/>
      <c r="DO146" s="23"/>
      <c r="DP146" s="23"/>
      <c r="DQ146" s="23"/>
      <c r="DR146" s="3"/>
      <c r="DS146" s="22"/>
      <c r="DT146" s="11"/>
      <c r="DU146" s="23"/>
      <c r="DV146" s="108"/>
      <c r="DW146" s="23"/>
      <c r="DX146" s="23"/>
      <c r="DY146" s="23"/>
      <c r="DZ146" s="23"/>
      <c r="EA146" s="23"/>
      <c r="EB146" s="23"/>
      <c r="EC146" s="3"/>
      <c r="ED146" s="22"/>
      <c r="EE146" s="11"/>
      <c r="EF146" s="23"/>
      <c r="EG146" s="108"/>
      <c r="EH146" s="23"/>
      <c r="EI146" s="23"/>
      <c r="EJ146" s="23"/>
      <c r="EK146" s="23"/>
      <c r="EL146" s="23"/>
      <c r="EM146" s="23"/>
      <c r="EN146" s="3"/>
      <c r="EO146" s="22"/>
      <c r="EP146" s="11"/>
      <c r="EQ146" s="23"/>
      <c r="ER146" s="108"/>
      <c r="ES146" s="23"/>
      <c r="ET146" s="23"/>
      <c r="EU146" s="23"/>
      <c r="EV146" s="23"/>
      <c r="EW146" s="23"/>
      <c r="EX146" s="23"/>
      <c r="EY146" s="3"/>
      <c r="EZ146" s="22"/>
      <c r="FA146" s="11"/>
      <c r="FB146" s="23"/>
      <c r="FC146" s="108"/>
      <c r="FD146" s="23"/>
      <c r="FE146" s="23"/>
      <c r="FF146" s="23"/>
      <c r="FG146" s="23"/>
      <c r="FH146" s="23"/>
      <c r="FI146" s="23"/>
      <c r="FJ146" s="3"/>
      <c r="FK146" s="22"/>
      <c r="FL146" s="11"/>
      <c r="FM146" s="23"/>
      <c r="FN146" s="108"/>
      <c r="FO146" s="23"/>
      <c r="FP146" s="23"/>
      <c r="FQ146" s="23"/>
      <c r="FR146" s="23"/>
      <c r="FS146" s="23"/>
      <c r="FT146" s="23"/>
      <c r="FU146" s="3"/>
      <c r="FV146" s="22"/>
      <c r="FW146" s="11"/>
      <c r="FX146" s="23"/>
      <c r="FY146" s="108"/>
      <c r="FZ146" s="23"/>
      <c r="GA146" s="23"/>
      <c r="GB146" s="23"/>
      <c r="GC146" s="23"/>
      <c r="GD146" s="23"/>
      <c r="GE146" s="23"/>
      <c r="GF146" s="3"/>
      <c r="GG146" s="22"/>
      <c r="GH146" s="11"/>
      <c r="GI146" s="23"/>
      <c r="GJ146" s="108"/>
      <c r="GK146" s="23"/>
      <c r="GL146" s="23"/>
      <c r="GM146" s="23"/>
      <c r="GN146" s="23"/>
      <c r="GO146" s="23"/>
      <c r="GP146" s="23"/>
      <c r="GQ146" s="3"/>
      <c r="GR146" s="22"/>
      <c r="GS146" s="11"/>
      <c r="GT146" s="23"/>
      <c r="GU146" s="108"/>
      <c r="GV146" s="23"/>
      <c r="GW146" s="23"/>
      <c r="GX146" s="23"/>
      <c r="GY146" s="23"/>
      <c r="GZ146" s="23"/>
      <c r="HA146" s="23"/>
      <c r="HB146" s="3"/>
      <c r="HC146" s="22"/>
      <c r="HD146" s="11"/>
      <c r="HE146" s="23"/>
      <c r="HF146" s="108"/>
      <c r="HG146" s="23"/>
      <c r="HH146" s="23"/>
      <c r="HI146" s="23"/>
      <c r="HJ146" s="23"/>
      <c r="HK146" s="23"/>
      <c r="HL146" s="23"/>
      <c r="HM146" s="3"/>
      <c r="HN146" s="22"/>
      <c r="HO146" s="11"/>
      <c r="HP146" s="23"/>
      <c r="HQ146" s="108"/>
      <c r="HR146" s="23"/>
      <c r="HS146" s="23"/>
      <c r="HT146" s="23"/>
      <c r="HU146" s="23"/>
      <c r="HV146" s="23"/>
      <c r="HW146" s="23"/>
      <c r="HX146" s="3"/>
      <c r="HY146" s="22"/>
      <c r="HZ146" s="11"/>
      <c r="IA146" s="23"/>
      <c r="IB146" s="108"/>
      <c r="IC146" s="23"/>
      <c r="ID146" s="23"/>
      <c r="IE146" s="23"/>
      <c r="IF146" s="23"/>
      <c r="IG146" s="23"/>
      <c r="IH146" s="23"/>
      <c r="II146" s="3"/>
      <c r="IJ146" s="22"/>
      <c r="IK146" s="11"/>
      <c r="IL146" s="23"/>
      <c r="IM146" s="108"/>
      <c r="IN146" s="23"/>
      <c r="IO146" s="23"/>
      <c r="IP146" s="23"/>
      <c r="IQ146" s="23"/>
      <c r="IR146" s="23"/>
      <c r="IS146" s="23"/>
      <c r="IT146" s="3"/>
      <c r="IU146" s="22"/>
      <c r="IV146" s="11"/>
      <c r="IW146" s="23"/>
    </row>
    <row r="147" spans="1:257" x14ac:dyDescent="0.25">
      <c r="A147" s="22"/>
      <c r="B147" s="11"/>
      <c r="C147" s="410"/>
      <c r="D147" s="407"/>
      <c r="E147" s="410"/>
      <c r="F147" s="410"/>
      <c r="G147" s="410"/>
      <c r="H147" s="410"/>
      <c r="I147" s="410"/>
      <c r="J147" s="410"/>
      <c r="K147" s="2471"/>
      <c r="M147" s="22"/>
      <c r="N147" s="11"/>
      <c r="O147" s="23"/>
      <c r="P147" s="108"/>
      <c r="Q147" s="23"/>
      <c r="R147" s="23"/>
      <c r="S147" s="23"/>
      <c r="T147" s="23"/>
      <c r="U147" s="23"/>
      <c r="V147" s="23"/>
      <c r="W147" s="3"/>
      <c r="X147" s="22"/>
      <c r="Y147" s="11"/>
      <c r="Z147" s="23"/>
      <c r="AA147" s="108"/>
      <c r="AB147" s="23"/>
      <c r="AC147" s="23"/>
      <c r="AD147" s="23"/>
      <c r="AE147" s="23"/>
      <c r="AF147" s="23"/>
      <c r="AG147" s="23"/>
      <c r="AH147" s="3"/>
      <c r="AI147" s="22"/>
      <c r="AJ147" s="11"/>
      <c r="AK147" s="23"/>
      <c r="AL147" s="108"/>
      <c r="AM147" s="23"/>
      <c r="AN147" s="23"/>
      <c r="AO147" s="23"/>
      <c r="AP147" s="23"/>
      <c r="AQ147" s="23"/>
      <c r="AR147" s="23"/>
      <c r="AS147" s="3"/>
      <c r="AT147" s="22"/>
      <c r="AU147" s="11"/>
      <c r="AV147" s="23"/>
      <c r="AW147" s="108"/>
      <c r="AX147" s="23"/>
      <c r="AY147" s="23"/>
      <c r="AZ147" s="23"/>
      <c r="BA147" s="23"/>
      <c r="BB147" s="23"/>
      <c r="BC147" s="23"/>
      <c r="BD147" s="3"/>
      <c r="BE147" s="22"/>
      <c r="BF147" s="11"/>
      <c r="BG147" s="23"/>
      <c r="BH147" s="108"/>
      <c r="BI147" s="23"/>
      <c r="BJ147" s="23"/>
      <c r="BK147" s="23"/>
      <c r="BL147" s="23"/>
      <c r="BM147" s="23"/>
      <c r="BN147" s="23"/>
      <c r="BO147" s="3"/>
      <c r="BP147" s="22"/>
      <c r="BQ147" s="11"/>
      <c r="BR147" s="23"/>
      <c r="BS147" s="108"/>
      <c r="BT147" s="23"/>
      <c r="BU147" s="23"/>
      <c r="BV147" s="23"/>
      <c r="BW147" s="23"/>
      <c r="BX147" s="23"/>
      <c r="BY147" s="23"/>
      <c r="BZ147" s="3"/>
      <c r="CA147" s="22"/>
      <c r="CB147" s="11"/>
      <c r="CC147" s="23"/>
      <c r="CD147" s="108"/>
      <c r="CE147" s="23"/>
      <c r="CF147" s="23"/>
      <c r="CG147" s="23"/>
      <c r="CH147" s="23"/>
      <c r="CI147" s="23"/>
      <c r="CJ147" s="23"/>
      <c r="CK147" s="3"/>
      <c r="CL147" s="22"/>
      <c r="CM147" s="11"/>
      <c r="CN147" s="23"/>
      <c r="CO147" s="108"/>
      <c r="CP147" s="23"/>
      <c r="CQ147" s="23"/>
      <c r="CR147" s="23"/>
      <c r="CS147" s="23"/>
      <c r="CT147" s="23"/>
      <c r="CU147" s="23"/>
      <c r="CV147" s="3"/>
      <c r="CW147" s="22"/>
      <c r="CX147" s="11"/>
      <c r="CY147" s="23"/>
      <c r="CZ147" s="108"/>
      <c r="DA147" s="23"/>
      <c r="DB147" s="23"/>
      <c r="DC147" s="23"/>
      <c r="DD147" s="23"/>
      <c r="DE147" s="23"/>
      <c r="DF147" s="23"/>
      <c r="DG147" s="3"/>
      <c r="DH147" s="22"/>
      <c r="DI147" s="11"/>
      <c r="DJ147" s="23"/>
      <c r="DK147" s="108"/>
      <c r="DL147" s="23"/>
      <c r="DM147" s="23"/>
      <c r="DN147" s="23"/>
      <c r="DO147" s="23"/>
      <c r="DP147" s="23"/>
      <c r="DQ147" s="23"/>
      <c r="DR147" s="3"/>
      <c r="DS147" s="22"/>
      <c r="DT147" s="11"/>
      <c r="DU147" s="23"/>
      <c r="DV147" s="108"/>
      <c r="DW147" s="23"/>
      <c r="DX147" s="23"/>
      <c r="DY147" s="23"/>
      <c r="DZ147" s="23"/>
      <c r="EA147" s="23"/>
      <c r="EB147" s="23"/>
      <c r="EC147" s="3"/>
      <c r="ED147" s="22"/>
      <c r="EE147" s="11"/>
      <c r="EF147" s="23"/>
      <c r="EG147" s="108"/>
      <c r="EH147" s="23"/>
      <c r="EI147" s="23"/>
      <c r="EJ147" s="23"/>
      <c r="EK147" s="23"/>
      <c r="EL147" s="23"/>
      <c r="EM147" s="23"/>
      <c r="EN147" s="3"/>
      <c r="EO147" s="22"/>
      <c r="EP147" s="11"/>
      <c r="EQ147" s="23"/>
      <c r="ER147" s="108"/>
      <c r="ES147" s="23"/>
      <c r="ET147" s="23"/>
      <c r="EU147" s="23"/>
      <c r="EV147" s="23"/>
      <c r="EW147" s="23"/>
      <c r="EX147" s="23"/>
      <c r="EY147" s="3"/>
      <c r="EZ147" s="22"/>
      <c r="FA147" s="11"/>
      <c r="FB147" s="23"/>
      <c r="FC147" s="108"/>
      <c r="FD147" s="23"/>
      <c r="FE147" s="23"/>
      <c r="FF147" s="23"/>
      <c r="FG147" s="23"/>
      <c r="FH147" s="23"/>
      <c r="FI147" s="23"/>
      <c r="FJ147" s="3"/>
      <c r="FK147" s="22"/>
      <c r="FL147" s="11"/>
      <c r="FM147" s="23"/>
      <c r="FN147" s="108"/>
      <c r="FO147" s="23"/>
      <c r="FP147" s="23"/>
      <c r="FQ147" s="23"/>
      <c r="FR147" s="23"/>
      <c r="FS147" s="23"/>
      <c r="FT147" s="23"/>
      <c r="FU147" s="3"/>
      <c r="FV147" s="22"/>
      <c r="FW147" s="11"/>
      <c r="FX147" s="23"/>
      <c r="FY147" s="108"/>
      <c r="FZ147" s="23"/>
      <c r="GA147" s="23"/>
      <c r="GB147" s="23"/>
      <c r="GC147" s="23"/>
      <c r="GD147" s="23"/>
      <c r="GE147" s="23"/>
      <c r="GF147" s="3"/>
      <c r="GG147" s="22"/>
      <c r="GH147" s="11"/>
      <c r="GI147" s="23"/>
      <c r="GJ147" s="108"/>
      <c r="GK147" s="23"/>
      <c r="GL147" s="23"/>
      <c r="GM147" s="23"/>
      <c r="GN147" s="23"/>
      <c r="GO147" s="23"/>
      <c r="GP147" s="23"/>
      <c r="GQ147" s="3"/>
      <c r="GR147" s="22"/>
      <c r="GS147" s="11"/>
      <c r="GT147" s="23"/>
      <c r="GU147" s="108"/>
      <c r="GV147" s="23"/>
      <c r="GW147" s="23"/>
      <c r="GX147" s="23"/>
      <c r="GY147" s="23"/>
      <c r="GZ147" s="23"/>
      <c r="HA147" s="23"/>
      <c r="HB147" s="3"/>
      <c r="HC147" s="22"/>
      <c r="HD147" s="11"/>
      <c r="HE147" s="23"/>
      <c r="HF147" s="108"/>
      <c r="HG147" s="23"/>
      <c r="HH147" s="23"/>
      <c r="HI147" s="23"/>
      <c r="HJ147" s="23"/>
      <c r="HK147" s="23"/>
      <c r="HL147" s="23"/>
      <c r="HM147" s="3"/>
      <c r="HN147" s="22"/>
      <c r="HO147" s="11"/>
      <c r="HP147" s="23"/>
      <c r="HQ147" s="108"/>
      <c r="HR147" s="23"/>
      <c r="HS147" s="23"/>
      <c r="HT147" s="23"/>
      <c r="HU147" s="23"/>
      <c r="HV147" s="23"/>
      <c r="HW147" s="23"/>
      <c r="HX147" s="3"/>
      <c r="HY147" s="22"/>
      <c r="HZ147" s="11"/>
      <c r="IA147" s="23"/>
      <c r="IB147" s="108"/>
      <c r="IC147" s="23"/>
      <c r="ID147" s="23"/>
      <c r="IE147" s="23"/>
      <c r="IF147" s="23"/>
      <c r="IG147" s="23"/>
      <c r="IH147" s="23"/>
      <c r="II147" s="3"/>
      <c r="IJ147" s="22"/>
      <c r="IK147" s="11"/>
      <c r="IL147" s="23"/>
      <c r="IM147" s="108"/>
      <c r="IN147" s="23"/>
      <c r="IO147" s="23"/>
      <c r="IP147" s="23"/>
      <c r="IQ147" s="23"/>
      <c r="IR147" s="23"/>
      <c r="IS147" s="23"/>
      <c r="IT147" s="3"/>
      <c r="IU147" s="22"/>
      <c r="IV147" s="11"/>
      <c r="IW147" s="23"/>
    </row>
    <row r="148" spans="1:257" x14ac:dyDescent="0.25">
      <c r="A148" s="22"/>
      <c r="B148" s="11"/>
      <c r="C148" s="410"/>
      <c r="D148" s="407"/>
      <c r="E148" s="410"/>
      <c r="F148" s="410"/>
      <c r="G148" s="410"/>
      <c r="H148" s="410"/>
      <c r="I148" s="410"/>
      <c r="J148" s="410"/>
      <c r="K148" s="2471"/>
      <c r="M148" s="22"/>
      <c r="N148" s="11"/>
      <c r="O148" s="23"/>
      <c r="P148" s="108"/>
      <c r="Q148" s="23"/>
      <c r="R148" s="23"/>
      <c r="S148" s="23"/>
      <c r="T148" s="23"/>
      <c r="U148" s="23"/>
      <c r="V148" s="23"/>
      <c r="W148" s="3"/>
      <c r="X148" s="22"/>
      <c r="Y148" s="11"/>
      <c r="Z148" s="23"/>
      <c r="AA148" s="108"/>
      <c r="AB148" s="23"/>
      <c r="AC148" s="23"/>
      <c r="AD148" s="23"/>
      <c r="AE148" s="23"/>
      <c r="AF148" s="23"/>
      <c r="AG148" s="23"/>
      <c r="AH148" s="3"/>
      <c r="AI148" s="22"/>
      <c r="AJ148" s="11"/>
      <c r="AK148" s="23"/>
      <c r="AL148" s="108"/>
      <c r="AM148" s="23"/>
      <c r="AN148" s="23"/>
      <c r="AO148" s="23"/>
      <c r="AP148" s="23"/>
      <c r="AQ148" s="23"/>
      <c r="AR148" s="23"/>
      <c r="AS148" s="3"/>
      <c r="AT148" s="22"/>
      <c r="AU148" s="11"/>
      <c r="AV148" s="23"/>
      <c r="AW148" s="108"/>
      <c r="AX148" s="23"/>
      <c r="AY148" s="23"/>
      <c r="AZ148" s="23"/>
      <c r="BA148" s="23"/>
      <c r="BB148" s="23"/>
      <c r="BC148" s="23"/>
      <c r="BD148" s="3"/>
      <c r="BE148" s="22"/>
      <c r="BF148" s="11"/>
      <c r="BG148" s="23"/>
      <c r="BH148" s="108"/>
      <c r="BI148" s="23"/>
      <c r="BJ148" s="23"/>
      <c r="BK148" s="23"/>
      <c r="BL148" s="23"/>
      <c r="BM148" s="23"/>
      <c r="BN148" s="23"/>
      <c r="BO148" s="3"/>
      <c r="BP148" s="22"/>
      <c r="BQ148" s="11"/>
      <c r="BR148" s="23"/>
      <c r="BS148" s="108"/>
      <c r="BT148" s="23"/>
      <c r="BU148" s="23"/>
      <c r="BV148" s="23"/>
      <c r="BW148" s="23"/>
      <c r="BX148" s="23"/>
      <c r="BY148" s="23"/>
      <c r="BZ148" s="3"/>
      <c r="CA148" s="22"/>
      <c r="CB148" s="11"/>
      <c r="CC148" s="23"/>
      <c r="CD148" s="108"/>
      <c r="CE148" s="23"/>
      <c r="CF148" s="23"/>
      <c r="CG148" s="23"/>
      <c r="CH148" s="23"/>
      <c r="CI148" s="23"/>
      <c r="CJ148" s="23"/>
      <c r="CK148" s="3"/>
      <c r="CL148" s="22"/>
      <c r="CM148" s="11"/>
      <c r="CN148" s="23"/>
      <c r="CO148" s="108"/>
      <c r="CP148" s="23"/>
      <c r="CQ148" s="23"/>
      <c r="CR148" s="23"/>
      <c r="CS148" s="23"/>
      <c r="CT148" s="23"/>
      <c r="CU148" s="23"/>
      <c r="CV148" s="3"/>
      <c r="CW148" s="22"/>
      <c r="CX148" s="11"/>
      <c r="CY148" s="23"/>
      <c r="CZ148" s="108"/>
      <c r="DA148" s="23"/>
      <c r="DB148" s="23"/>
      <c r="DC148" s="23"/>
      <c r="DD148" s="23"/>
      <c r="DE148" s="23"/>
      <c r="DF148" s="23"/>
      <c r="DG148" s="3"/>
      <c r="DH148" s="22"/>
      <c r="DI148" s="11"/>
      <c r="DJ148" s="23"/>
      <c r="DK148" s="108"/>
      <c r="DL148" s="23"/>
      <c r="DM148" s="23"/>
      <c r="DN148" s="23"/>
      <c r="DO148" s="23"/>
      <c r="DP148" s="23"/>
      <c r="DQ148" s="23"/>
      <c r="DR148" s="3"/>
      <c r="DS148" s="22"/>
      <c r="DT148" s="11"/>
      <c r="DU148" s="23"/>
      <c r="DV148" s="108"/>
      <c r="DW148" s="23"/>
      <c r="DX148" s="23"/>
      <c r="DY148" s="23"/>
      <c r="DZ148" s="23"/>
      <c r="EA148" s="23"/>
      <c r="EB148" s="23"/>
      <c r="EC148" s="3"/>
      <c r="ED148" s="22"/>
      <c r="EE148" s="11"/>
      <c r="EF148" s="23"/>
      <c r="EG148" s="108"/>
      <c r="EH148" s="23"/>
      <c r="EI148" s="23"/>
      <c r="EJ148" s="23"/>
      <c r="EK148" s="23"/>
      <c r="EL148" s="23"/>
      <c r="EM148" s="23"/>
      <c r="EN148" s="3"/>
      <c r="EO148" s="22"/>
      <c r="EP148" s="11"/>
      <c r="EQ148" s="23"/>
      <c r="ER148" s="108"/>
      <c r="ES148" s="23"/>
      <c r="ET148" s="23"/>
      <c r="EU148" s="23"/>
      <c r="EV148" s="23"/>
      <c r="EW148" s="23"/>
      <c r="EX148" s="23"/>
      <c r="EY148" s="3"/>
      <c r="EZ148" s="22"/>
      <c r="FA148" s="11"/>
      <c r="FB148" s="23"/>
      <c r="FC148" s="108"/>
      <c r="FD148" s="23"/>
      <c r="FE148" s="23"/>
      <c r="FF148" s="23"/>
      <c r="FG148" s="23"/>
      <c r="FH148" s="23"/>
      <c r="FI148" s="23"/>
      <c r="FJ148" s="3"/>
      <c r="FK148" s="22"/>
      <c r="FL148" s="11"/>
      <c r="FM148" s="23"/>
      <c r="FN148" s="108"/>
      <c r="FO148" s="23"/>
      <c r="FP148" s="23"/>
      <c r="FQ148" s="23"/>
      <c r="FR148" s="23"/>
      <c r="FS148" s="23"/>
      <c r="FT148" s="23"/>
      <c r="FU148" s="3"/>
      <c r="FV148" s="22"/>
      <c r="FW148" s="11"/>
      <c r="FX148" s="23"/>
      <c r="FY148" s="108"/>
      <c r="FZ148" s="23"/>
      <c r="GA148" s="23"/>
      <c r="GB148" s="23"/>
      <c r="GC148" s="23"/>
      <c r="GD148" s="23"/>
      <c r="GE148" s="23"/>
      <c r="GF148" s="3"/>
      <c r="GG148" s="22"/>
      <c r="GH148" s="11"/>
      <c r="GI148" s="23"/>
      <c r="GJ148" s="108"/>
      <c r="GK148" s="23"/>
      <c r="GL148" s="23"/>
      <c r="GM148" s="23"/>
      <c r="GN148" s="23"/>
      <c r="GO148" s="23"/>
      <c r="GP148" s="23"/>
      <c r="GQ148" s="3"/>
      <c r="GR148" s="22"/>
      <c r="GS148" s="11"/>
      <c r="GT148" s="23"/>
      <c r="GU148" s="108"/>
      <c r="GV148" s="23"/>
      <c r="GW148" s="23"/>
      <c r="GX148" s="23"/>
      <c r="GY148" s="23"/>
      <c r="GZ148" s="23"/>
      <c r="HA148" s="23"/>
      <c r="HB148" s="3"/>
      <c r="HC148" s="22"/>
      <c r="HD148" s="11"/>
      <c r="HE148" s="23"/>
      <c r="HF148" s="108"/>
      <c r="HG148" s="23"/>
      <c r="HH148" s="23"/>
      <c r="HI148" s="23"/>
      <c r="HJ148" s="23"/>
      <c r="HK148" s="23"/>
      <c r="HL148" s="23"/>
      <c r="HM148" s="3"/>
      <c r="HN148" s="22"/>
      <c r="HO148" s="11"/>
      <c r="HP148" s="23"/>
      <c r="HQ148" s="108"/>
      <c r="HR148" s="23"/>
      <c r="HS148" s="23"/>
      <c r="HT148" s="23"/>
      <c r="HU148" s="23"/>
      <c r="HV148" s="23"/>
      <c r="HW148" s="23"/>
      <c r="HX148" s="3"/>
      <c r="HY148" s="22"/>
      <c r="HZ148" s="11"/>
      <c r="IA148" s="23"/>
      <c r="IB148" s="108"/>
      <c r="IC148" s="23"/>
      <c r="ID148" s="23"/>
      <c r="IE148" s="23"/>
      <c r="IF148" s="23"/>
      <c r="IG148" s="23"/>
      <c r="IH148" s="23"/>
      <c r="II148" s="3"/>
      <c r="IJ148" s="22"/>
      <c r="IK148" s="11"/>
      <c r="IL148" s="23"/>
      <c r="IM148" s="108"/>
      <c r="IN148" s="23"/>
      <c r="IO148" s="23"/>
      <c r="IP148" s="23"/>
      <c r="IQ148" s="23"/>
      <c r="IR148" s="23"/>
      <c r="IS148" s="23"/>
      <c r="IT148" s="3"/>
      <c r="IU148" s="22"/>
      <c r="IV148" s="11"/>
      <c r="IW148" s="23"/>
    </row>
    <row r="149" spans="1:257" x14ac:dyDescent="0.25">
      <c r="A149" s="22"/>
      <c r="B149" s="11"/>
      <c r="D149" s="108"/>
      <c r="M149" s="22"/>
      <c r="N149" s="11"/>
      <c r="O149" s="23"/>
      <c r="P149" s="108"/>
      <c r="Q149" s="23"/>
      <c r="R149" s="23"/>
      <c r="S149" s="23"/>
      <c r="T149" s="23"/>
      <c r="U149" s="23"/>
      <c r="V149" s="23"/>
      <c r="W149" s="3"/>
      <c r="X149" s="22"/>
      <c r="Y149" s="11"/>
      <c r="Z149" s="23"/>
      <c r="AA149" s="108"/>
      <c r="AB149" s="23"/>
      <c r="AC149" s="23"/>
      <c r="AD149" s="23"/>
      <c r="AE149" s="23"/>
      <c r="AF149" s="23"/>
      <c r="AG149" s="23"/>
      <c r="AH149" s="3"/>
      <c r="AI149" s="22"/>
      <c r="AJ149" s="11"/>
      <c r="AK149" s="23"/>
      <c r="AL149" s="108"/>
      <c r="AM149" s="23"/>
      <c r="AN149" s="23"/>
      <c r="AO149" s="23"/>
      <c r="AP149" s="23"/>
      <c r="AQ149" s="23"/>
      <c r="AR149" s="23"/>
      <c r="AS149" s="3"/>
      <c r="AT149" s="22"/>
      <c r="AU149" s="11"/>
      <c r="AV149" s="23"/>
      <c r="AW149" s="108"/>
      <c r="AX149" s="23"/>
      <c r="AY149" s="23"/>
      <c r="AZ149" s="23"/>
      <c r="BA149" s="23"/>
      <c r="BB149" s="23"/>
      <c r="BC149" s="23"/>
      <c r="BD149" s="3"/>
      <c r="BE149" s="22"/>
      <c r="BF149" s="11"/>
      <c r="BG149" s="23"/>
      <c r="BH149" s="108"/>
      <c r="BI149" s="23"/>
      <c r="BJ149" s="23"/>
      <c r="BK149" s="23"/>
      <c r="BL149" s="23"/>
      <c r="BM149" s="23"/>
      <c r="BN149" s="23"/>
      <c r="BO149" s="3"/>
      <c r="BP149" s="22"/>
      <c r="BQ149" s="11"/>
      <c r="BR149" s="23"/>
      <c r="BS149" s="108"/>
      <c r="BT149" s="23"/>
      <c r="BU149" s="23"/>
      <c r="BV149" s="23"/>
      <c r="BW149" s="23"/>
      <c r="BX149" s="23"/>
      <c r="BY149" s="23"/>
      <c r="BZ149" s="3"/>
      <c r="CA149" s="22"/>
      <c r="CB149" s="11"/>
      <c r="CC149" s="23"/>
      <c r="CD149" s="108"/>
      <c r="CE149" s="23"/>
      <c r="CF149" s="23"/>
      <c r="CG149" s="23"/>
      <c r="CH149" s="23"/>
      <c r="CI149" s="23"/>
      <c r="CJ149" s="23"/>
      <c r="CK149" s="3"/>
      <c r="CL149" s="22"/>
      <c r="CM149" s="11"/>
      <c r="CN149" s="23"/>
      <c r="CO149" s="108"/>
      <c r="CP149" s="23"/>
      <c r="CQ149" s="23"/>
      <c r="CR149" s="23"/>
      <c r="CS149" s="23"/>
      <c r="CT149" s="23"/>
      <c r="CU149" s="23"/>
      <c r="CV149" s="3"/>
      <c r="CW149" s="22"/>
      <c r="CX149" s="11"/>
      <c r="CY149" s="23"/>
      <c r="CZ149" s="108"/>
      <c r="DA149" s="23"/>
      <c r="DB149" s="23"/>
      <c r="DC149" s="23"/>
      <c r="DD149" s="23"/>
      <c r="DE149" s="23"/>
      <c r="DF149" s="23"/>
      <c r="DG149" s="3"/>
      <c r="DH149" s="22"/>
      <c r="DI149" s="11"/>
      <c r="DJ149" s="23"/>
      <c r="DK149" s="108"/>
      <c r="DL149" s="23"/>
      <c r="DM149" s="23"/>
      <c r="DN149" s="23"/>
      <c r="DO149" s="23"/>
      <c r="DP149" s="23"/>
      <c r="DQ149" s="23"/>
      <c r="DR149" s="3"/>
      <c r="DS149" s="22"/>
      <c r="DT149" s="11"/>
      <c r="DU149" s="23"/>
      <c r="DV149" s="108"/>
      <c r="DW149" s="23"/>
      <c r="DX149" s="23"/>
      <c r="DY149" s="23"/>
      <c r="DZ149" s="23"/>
      <c r="EA149" s="23"/>
      <c r="EB149" s="23"/>
      <c r="EC149" s="3"/>
      <c r="ED149" s="22"/>
      <c r="EE149" s="11"/>
      <c r="EF149" s="23"/>
      <c r="EG149" s="108"/>
      <c r="EH149" s="23"/>
      <c r="EI149" s="23"/>
      <c r="EJ149" s="23"/>
      <c r="EK149" s="23"/>
      <c r="EL149" s="23"/>
      <c r="EM149" s="23"/>
      <c r="EN149" s="3"/>
      <c r="EO149" s="22"/>
      <c r="EP149" s="11"/>
      <c r="EQ149" s="23"/>
      <c r="ER149" s="108"/>
      <c r="ES149" s="23"/>
      <c r="ET149" s="23"/>
      <c r="EU149" s="23"/>
      <c r="EV149" s="23"/>
      <c r="EW149" s="23"/>
      <c r="EX149" s="23"/>
      <c r="EY149" s="3"/>
      <c r="EZ149" s="22"/>
      <c r="FA149" s="11"/>
      <c r="FB149" s="23"/>
      <c r="FC149" s="108"/>
      <c r="FD149" s="23"/>
      <c r="FE149" s="23"/>
      <c r="FF149" s="23"/>
      <c r="FG149" s="23"/>
      <c r="FH149" s="23"/>
      <c r="FI149" s="23"/>
      <c r="FJ149" s="3"/>
      <c r="FK149" s="22"/>
      <c r="FL149" s="11"/>
      <c r="FM149" s="23"/>
      <c r="FN149" s="108"/>
      <c r="FO149" s="23"/>
      <c r="FP149" s="23"/>
      <c r="FQ149" s="23"/>
      <c r="FR149" s="23"/>
      <c r="FS149" s="23"/>
      <c r="FT149" s="23"/>
      <c r="FU149" s="3"/>
      <c r="FV149" s="22"/>
      <c r="FW149" s="11"/>
      <c r="FX149" s="23"/>
      <c r="FY149" s="108"/>
      <c r="FZ149" s="23"/>
      <c r="GA149" s="23"/>
      <c r="GB149" s="23"/>
      <c r="GC149" s="23"/>
      <c r="GD149" s="23"/>
      <c r="GE149" s="23"/>
      <c r="GF149" s="3"/>
      <c r="GG149" s="22"/>
      <c r="GH149" s="11"/>
      <c r="GI149" s="23"/>
      <c r="GJ149" s="108"/>
      <c r="GK149" s="23"/>
      <c r="GL149" s="23"/>
      <c r="GM149" s="23"/>
      <c r="GN149" s="23"/>
      <c r="GO149" s="23"/>
      <c r="GP149" s="23"/>
      <c r="GQ149" s="3"/>
      <c r="GR149" s="22"/>
      <c r="GS149" s="11"/>
      <c r="GT149" s="23"/>
      <c r="GU149" s="108"/>
      <c r="GV149" s="23"/>
      <c r="GW149" s="23"/>
      <c r="GX149" s="23"/>
      <c r="GY149" s="23"/>
      <c r="GZ149" s="23"/>
      <c r="HA149" s="23"/>
      <c r="HB149" s="3"/>
      <c r="HC149" s="22"/>
      <c r="HD149" s="11"/>
      <c r="HE149" s="23"/>
      <c r="HF149" s="108"/>
      <c r="HG149" s="23"/>
      <c r="HH149" s="23"/>
      <c r="HI149" s="23"/>
      <c r="HJ149" s="23"/>
      <c r="HK149" s="23"/>
      <c r="HL149" s="23"/>
      <c r="HM149" s="3"/>
      <c r="HN149" s="22"/>
      <c r="HO149" s="11"/>
      <c r="HP149" s="23"/>
      <c r="HQ149" s="108"/>
      <c r="HR149" s="23"/>
      <c r="HS149" s="23"/>
      <c r="HT149" s="23"/>
      <c r="HU149" s="23"/>
      <c r="HV149" s="23"/>
      <c r="HW149" s="23"/>
      <c r="HX149" s="3"/>
      <c r="HY149" s="22"/>
      <c r="HZ149" s="11"/>
      <c r="IA149" s="23"/>
      <c r="IB149" s="108"/>
      <c r="IC149" s="23"/>
      <c r="ID149" s="23"/>
      <c r="IE149" s="23"/>
      <c r="IF149" s="23"/>
      <c r="IG149" s="23"/>
      <c r="IH149" s="23"/>
      <c r="II149" s="3"/>
      <c r="IJ149" s="22"/>
      <c r="IK149" s="11"/>
      <c r="IL149" s="23"/>
      <c r="IM149" s="108"/>
      <c r="IN149" s="23"/>
      <c r="IO149" s="23"/>
      <c r="IP149" s="23"/>
      <c r="IQ149" s="23"/>
      <c r="IR149" s="23"/>
      <c r="IS149" s="23"/>
      <c r="IT149" s="3"/>
      <c r="IU149" s="22"/>
      <c r="IV149" s="11"/>
      <c r="IW149" s="23"/>
    </row>
    <row r="150" spans="1:257" x14ac:dyDescent="0.25">
      <c r="A150" s="22"/>
      <c r="B150" s="11"/>
      <c r="D150" s="108"/>
      <c r="M150" s="22"/>
      <c r="N150" s="11"/>
      <c r="O150" s="23"/>
      <c r="P150" s="108"/>
      <c r="Q150" s="23"/>
      <c r="R150" s="23"/>
      <c r="S150" s="23"/>
      <c r="T150" s="23"/>
      <c r="U150" s="23"/>
      <c r="V150" s="23"/>
      <c r="W150" s="3"/>
      <c r="X150" s="22"/>
      <c r="Y150" s="11"/>
      <c r="Z150" s="23"/>
      <c r="AA150" s="108"/>
      <c r="AB150" s="23"/>
      <c r="AC150" s="23"/>
      <c r="AD150" s="23"/>
      <c r="AE150" s="23"/>
      <c r="AF150" s="23"/>
      <c r="AG150" s="23"/>
      <c r="AH150" s="3"/>
      <c r="AI150" s="22"/>
      <c r="AJ150" s="11"/>
      <c r="AK150" s="23"/>
      <c r="AL150" s="108"/>
      <c r="AM150" s="23"/>
      <c r="AN150" s="23"/>
      <c r="AO150" s="23"/>
      <c r="AP150" s="23"/>
      <c r="AQ150" s="23"/>
      <c r="AR150" s="23"/>
      <c r="AS150" s="3"/>
      <c r="AT150" s="22"/>
      <c r="AU150" s="11"/>
      <c r="AV150" s="23"/>
      <c r="AW150" s="108"/>
      <c r="AX150" s="23"/>
      <c r="AY150" s="23"/>
      <c r="AZ150" s="23"/>
      <c r="BA150" s="23"/>
      <c r="BB150" s="23"/>
      <c r="BC150" s="23"/>
      <c r="BD150" s="3"/>
      <c r="BE150" s="22"/>
      <c r="BF150" s="11"/>
      <c r="BG150" s="23"/>
      <c r="BH150" s="108"/>
      <c r="BI150" s="23"/>
      <c r="BJ150" s="23"/>
      <c r="BK150" s="23"/>
      <c r="BL150" s="23"/>
      <c r="BM150" s="23"/>
      <c r="BN150" s="23"/>
      <c r="BO150" s="3"/>
      <c r="BP150" s="22"/>
      <c r="BQ150" s="11"/>
      <c r="BR150" s="23"/>
      <c r="BS150" s="108"/>
      <c r="BT150" s="23"/>
      <c r="BU150" s="23"/>
      <c r="BV150" s="23"/>
      <c r="BW150" s="23"/>
      <c r="BX150" s="23"/>
      <c r="BY150" s="23"/>
      <c r="BZ150" s="3"/>
      <c r="CA150" s="22"/>
      <c r="CB150" s="11"/>
      <c r="CC150" s="23"/>
      <c r="CD150" s="108"/>
      <c r="CE150" s="23"/>
      <c r="CF150" s="23"/>
      <c r="CG150" s="23"/>
      <c r="CH150" s="23"/>
      <c r="CI150" s="23"/>
      <c r="CJ150" s="23"/>
      <c r="CK150" s="3"/>
      <c r="CL150" s="22"/>
      <c r="CM150" s="11"/>
      <c r="CN150" s="23"/>
      <c r="CO150" s="108"/>
      <c r="CP150" s="23"/>
      <c r="CQ150" s="23"/>
      <c r="CR150" s="23"/>
      <c r="CS150" s="23"/>
      <c r="CT150" s="23"/>
      <c r="CU150" s="23"/>
      <c r="CV150" s="3"/>
      <c r="CW150" s="22"/>
      <c r="CX150" s="11"/>
      <c r="CY150" s="23"/>
      <c r="CZ150" s="108"/>
      <c r="DA150" s="23"/>
      <c r="DB150" s="23"/>
      <c r="DC150" s="23"/>
      <c r="DD150" s="23"/>
      <c r="DE150" s="23"/>
      <c r="DF150" s="23"/>
      <c r="DG150" s="3"/>
      <c r="DH150" s="22"/>
      <c r="DI150" s="11"/>
      <c r="DJ150" s="23"/>
      <c r="DK150" s="108"/>
      <c r="DL150" s="23"/>
      <c r="DM150" s="23"/>
      <c r="DN150" s="23"/>
      <c r="DO150" s="23"/>
      <c r="DP150" s="23"/>
      <c r="DQ150" s="23"/>
      <c r="DR150" s="3"/>
      <c r="DS150" s="22"/>
      <c r="DT150" s="11"/>
      <c r="DU150" s="23"/>
      <c r="DV150" s="108"/>
      <c r="DW150" s="23"/>
      <c r="DX150" s="23"/>
      <c r="DY150" s="23"/>
      <c r="DZ150" s="23"/>
      <c r="EA150" s="23"/>
      <c r="EB150" s="23"/>
      <c r="EC150" s="3"/>
      <c r="ED150" s="22"/>
      <c r="EE150" s="11"/>
      <c r="EF150" s="23"/>
      <c r="EG150" s="108"/>
      <c r="EH150" s="23"/>
      <c r="EI150" s="23"/>
      <c r="EJ150" s="23"/>
      <c r="EK150" s="23"/>
      <c r="EL150" s="23"/>
      <c r="EM150" s="23"/>
      <c r="EN150" s="3"/>
      <c r="EO150" s="22"/>
      <c r="EP150" s="11"/>
      <c r="EQ150" s="23"/>
      <c r="ER150" s="108"/>
      <c r="ES150" s="23"/>
      <c r="ET150" s="23"/>
      <c r="EU150" s="23"/>
      <c r="EV150" s="23"/>
      <c r="EW150" s="23"/>
      <c r="EX150" s="23"/>
      <c r="EY150" s="3"/>
      <c r="EZ150" s="22"/>
      <c r="FA150" s="11"/>
      <c r="FB150" s="23"/>
      <c r="FC150" s="108"/>
      <c r="FD150" s="23"/>
      <c r="FE150" s="23"/>
      <c r="FF150" s="23"/>
      <c r="FG150" s="23"/>
      <c r="FH150" s="23"/>
      <c r="FI150" s="23"/>
      <c r="FJ150" s="3"/>
      <c r="FK150" s="22"/>
      <c r="FL150" s="11"/>
      <c r="FM150" s="23"/>
      <c r="FN150" s="108"/>
      <c r="FO150" s="23"/>
      <c r="FP150" s="23"/>
      <c r="FQ150" s="23"/>
      <c r="FR150" s="23"/>
      <c r="FS150" s="23"/>
      <c r="FT150" s="23"/>
      <c r="FU150" s="3"/>
      <c r="FV150" s="22"/>
      <c r="FW150" s="11"/>
      <c r="FX150" s="23"/>
      <c r="FY150" s="108"/>
      <c r="FZ150" s="23"/>
      <c r="GA150" s="23"/>
      <c r="GB150" s="23"/>
      <c r="GC150" s="23"/>
      <c r="GD150" s="23"/>
      <c r="GE150" s="23"/>
      <c r="GF150" s="3"/>
      <c r="GG150" s="22"/>
      <c r="GH150" s="11"/>
      <c r="GI150" s="23"/>
      <c r="GJ150" s="108"/>
      <c r="GK150" s="23"/>
      <c r="GL150" s="23"/>
      <c r="GM150" s="23"/>
      <c r="GN150" s="23"/>
      <c r="GO150" s="23"/>
      <c r="GP150" s="23"/>
      <c r="GQ150" s="3"/>
      <c r="GR150" s="22"/>
      <c r="GS150" s="11"/>
      <c r="GT150" s="23"/>
      <c r="GU150" s="108"/>
      <c r="GV150" s="23"/>
      <c r="GW150" s="23"/>
      <c r="GX150" s="23"/>
      <c r="GY150" s="23"/>
      <c r="GZ150" s="23"/>
      <c r="HA150" s="23"/>
      <c r="HB150" s="3"/>
      <c r="HC150" s="22"/>
      <c r="HD150" s="11"/>
      <c r="HE150" s="23"/>
      <c r="HF150" s="108"/>
      <c r="HG150" s="23"/>
      <c r="HH150" s="23"/>
      <c r="HI150" s="23"/>
      <c r="HJ150" s="23"/>
      <c r="HK150" s="23"/>
      <c r="HL150" s="23"/>
      <c r="HM150" s="3"/>
      <c r="HN150" s="22"/>
      <c r="HO150" s="11"/>
      <c r="HP150" s="23"/>
      <c r="HQ150" s="108"/>
      <c r="HR150" s="23"/>
      <c r="HS150" s="23"/>
      <c r="HT150" s="23"/>
      <c r="HU150" s="23"/>
      <c r="HV150" s="23"/>
      <c r="HW150" s="23"/>
      <c r="HX150" s="3"/>
      <c r="HY150" s="22"/>
      <c r="HZ150" s="11"/>
      <c r="IA150" s="23"/>
      <c r="IB150" s="108"/>
      <c r="IC150" s="23"/>
      <c r="ID150" s="23"/>
      <c r="IE150" s="23"/>
      <c r="IF150" s="23"/>
      <c r="IG150" s="23"/>
      <c r="IH150" s="23"/>
      <c r="II150" s="3"/>
      <c r="IJ150" s="22"/>
      <c r="IK150" s="11"/>
      <c r="IL150" s="23"/>
      <c r="IM150" s="108"/>
      <c r="IN150" s="23"/>
      <c r="IO150" s="23"/>
      <c r="IP150" s="23"/>
      <c r="IQ150" s="23"/>
      <c r="IR150" s="23"/>
      <c r="IS150" s="23"/>
      <c r="IT150" s="3"/>
      <c r="IU150" s="22"/>
      <c r="IV150" s="11"/>
      <c r="IW150" s="23"/>
    </row>
    <row r="151" spans="1:257" x14ac:dyDescent="0.25">
      <c r="A151" s="22"/>
      <c r="B151" s="11"/>
      <c r="D151" s="108"/>
      <c r="M151" s="22"/>
      <c r="N151" s="11"/>
      <c r="O151" s="23"/>
      <c r="P151" s="108"/>
      <c r="Q151" s="23"/>
      <c r="R151" s="23"/>
      <c r="S151" s="23"/>
      <c r="T151" s="23"/>
      <c r="U151" s="23"/>
      <c r="V151" s="23"/>
      <c r="W151" s="3"/>
      <c r="X151" s="22"/>
      <c r="Y151" s="11"/>
      <c r="Z151" s="23"/>
      <c r="AA151" s="108"/>
      <c r="AB151" s="23"/>
      <c r="AC151" s="23"/>
      <c r="AD151" s="23"/>
      <c r="AE151" s="23"/>
      <c r="AF151" s="23"/>
      <c r="AG151" s="23"/>
      <c r="AH151" s="3"/>
      <c r="AI151" s="22"/>
      <c r="AJ151" s="11"/>
      <c r="AK151" s="23"/>
      <c r="AL151" s="108"/>
      <c r="AM151" s="23"/>
      <c r="AN151" s="23"/>
      <c r="AO151" s="23"/>
      <c r="AP151" s="23"/>
      <c r="AQ151" s="23"/>
      <c r="AR151" s="23"/>
      <c r="AS151" s="3"/>
      <c r="AT151" s="22"/>
      <c r="AU151" s="11"/>
      <c r="AV151" s="23"/>
      <c r="AW151" s="108"/>
      <c r="AX151" s="23"/>
      <c r="AY151" s="23"/>
      <c r="AZ151" s="23"/>
      <c r="BA151" s="23"/>
      <c r="BB151" s="23"/>
      <c r="BC151" s="23"/>
      <c r="BD151" s="3"/>
      <c r="BE151" s="22"/>
      <c r="BF151" s="11"/>
      <c r="BG151" s="23"/>
      <c r="BH151" s="108"/>
      <c r="BI151" s="23"/>
      <c r="BJ151" s="23"/>
      <c r="BK151" s="23"/>
      <c r="BL151" s="23"/>
      <c r="BM151" s="23"/>
      <c r="BN151" s="23"/>
      <c r="BO151" s="3"/>
      <c r="BP151" s="22"/>
      <c r="BQ151" s="11"/>
      <c r="BR151" s="23"/>
      <c r="BS151" s="108"/>
      <c r="BT151" s="23"/>
      <c r="BU151" s="23"/>
      <c r="BV151" s="23"/>
      <c r="BW151" s="23"/>
      <c r="BX151" s="23"/>
      <c r="BY151" s="23"/>
      <c r="BZ151" s="3"/>
      <c r="CA151" s="22"/>
      <c r="CB151" s="11"/>
      <c r="CC151" s="23"/>
      <c r="CD151" s="108"/>
      <c r="CE151" s="23"/>
      <c r="CF151" s="23"/>
      <c r="CG151" s="23"/>
      <c r="CH151" s="23"/>
      <c r="CI151" s="23"/>
      <c r="CJ151" s="23"/>
      <c r="CK151" s="3"/>
      <c r="CL151" s="22"/>
      <c r="CM151" s="11"/>
      <c r="CN151" s="23"/>
      <c r="CO151" s="108"/>
      <c r="CP151" s="23"/>
      <c r="CQ151" s="23"/>
      <c r="CR151" s="23"/>
      <c r="CS151" s="23"/>
      <c r="CT151" s="23"/>
      <c r="CU151" s="23"/>
      <c r="CV151" s="3"/>
      <c r="CW151" s="22"/>
      <c r="CX151" s="11"/>
      <c r="CY151" s="23"/>
      <c r="CZ151" s="108"/>
      <c r="DA151" s="23"/>
      <c r="DB151" s="23"/>
      <c r="DC151" s="23"/>
      <c r="DD151" s="23"/>
      <c r="DE151" s="23"/>
      <c r="DF151" s="23"/>
      <c r="DG151" s="3"/>
      <c r="DH151" s="22"/>
      <c r="DI151" s="11"/>
      <c r="DJ151" s="23"/>
      <c r="DK151" s="108"/>
      <c r="DL151" s="23"/>
      <c r="DM151" s="23"/>
      <c r="DN151" s="23"/>
      <c r="DO151" s="23"/>
      <c r="DP151" s="23"/>
      <c r="DQ151" s="23"/>
      <c r="DR151" s="3"/>
      <c r="DS151" s="22"/>
      <c r="DT151" s="11"/>
      <c r="DU151" s="23"/>
      <c r="DV151" s="108"/>
      <c r="DW151" s="23"/>
      <c r="DX151" s="23"/>
      <c r="DY151" s="23"/>
      <c r="DZ151" s="23"/>
      <c r="EA151" s="23"/>
      <c r="EB151" s="23"/>
      <c r="EC151" s="3"/>
      <c r="ED151" s="22"/>
      <c r="EE151" s="11"/>
      <c r="EF151" s="23"/>
      <c r="EG151" s="108"/>
      <c r="EH151" s="23"/>
      <c r="EI151" s="23"/>
      <c r="EJ151" s="23"/>
      <c r="EK151" s="23"/>
      <c r="EL151" s="23"/>
      <c r="EM151" s="23"/>
      <c r="EN151" s="3"/>
      <c r="EO151" s="22"/>
      <c r="EP151" s="11"/>
      <c r="EQ151" s="23"/>
      <c r="ER151" s="108"/>
      <c r="ES151" s="23"/>
      <c r="ET151" s="23"/>
      <c r="EU151" s="23"/>
      <c r="EV151" s="23"/>
      <c r="EW151" s="23"/>
      <c r="EX151" s="23"/>
      <c r="EY151" s="3"/>
      <c r="EZ151" s="22"/>
      <c r="FA151" s="11"/>
      <c r="FB151" s="23"/>
      <c r="FC151" s="108"/>
      <c r="FD151" s="23"/>
      <c r="FE151" s="23"/>
      <c r="FF151" s="23"/>
      <c r="FG151" s="23"/>
      <c r="FH151" s="23"/>
      <c r="FI151" s="23"/>
      <c r="FJ151" s="3"/>
      <c r="FK151" s="22"/>
      <c r="FL151" s="11"/>
      <c r="FM151" s="23"/>
      <c r="FN151" s="108"/>
      <c r="FO151" s="23"/>
      <c r="FP151" s="23"/>
      <c r="FQ151" s="23"/>
      <c r="FR151" s="23"/>
      <c r="FS151" s="23"/>
      <c r="FT151" s="23"/>
      <c r="FU151" s="3"/>
      <c r="FV151" s="22"/>
      <c r="FW151" s="11"/>
      <c r="FX151" s="23"/>
      <c r="FY151" s="108"/>
      <c r="FZ151" s="23"/>
      <c r="GA151" s="23"/>
      <c r="GB151" s="23"/>
      <c r="GC151" s="23"/>
      <c r="GD151" s="23"/>
      <c r="GE151" s="23"/>
      <c r="GF151" s="3"/>
      <c r="GG151" s="22"/>
      <c r="GH151" s="11"/>
      <c r="GI151" s="23"/>
      <c r="GJ151" s="108"/>
      <c r="GK151" s="23"/>
      <c r="GL151" s="23"/>
      <c r="GM151" s="23"/>
      <c r="GN151" s="23"/>
      <c r="GO151" s="23"/>
      <c r="GP151" s="23"/>
      <c r="GQ151" s="3"/>
      <c r="GR151" s="22"/>
      <c r="GS151" s="11"/>
      <c r="GT151" s="23"/>
      <c r="GU151" s="108"/>
      <c r="GV151" s="23"/>
      <c r="GW151" s="23"/>
      <c r="GX151" s="23"/>
      <c r="GY151" s="23"/>
      <c r="GZ151" s="23"/>
      <c r="HA151" s="23"/>
      <c r="HB151" s="3"/>
      <c r="HC151" s="22"/>
      <c r="HD151" s="11"/>
      <c r="HE151" s="23"/>
      <c r="HF151" s="108"/>
      <c r="HG151" s="23"/>
      <c r="HH151" s="23"/>
      <c r="HI151" s="23"/>
      <c r="HJ151" s="23"/>
      <c r="HK151" s="23"/>
      <c r="HL151" s="23"/>
      <c r="HM151" s="3"/>
      <c r="HN151" s="22"/>
      <c r="HO151" s="11"/>
      <c r="HP151" s="23"/>
      <c r="HQ151" s="108"/>
      <c r="HR151" s="23"/>
      <c r="HS151" s="23"/>
      <c r="HT151" s="23"/>
      <c r="HU151" s="23"/>
      <c r="HV151" s="23"/>
      <c r="HW151" s="23"/>
      <c r="HX151" s="3"/>
      <c r="HY151" s="22"/>
      <c r="HZ151" s="11"/>
      <c r="IA151" s="23"/>
      <c r="IB151" s="108"/>
      <c r="IC151" s="23"/>
      <c r="ID151" s="23"/>
      <c r="IE151" s="23"/>
      <c r="IF151" s="23"/>
      <c r="IG151" s="23"/>
      <c r="IH151" s="23"/>
      <c r="II151" s="3"/>
      <c r="IJ151" s="22"/>
      <c r="IK151" s="11"/>
      <c r="IL151" s="23"/>
      <c r="IM151" s="108"/>
      <c r="IN151" s="23"/>
      <c r="IO151" s="23"/>
      <c r="IP151" s="23"/>
      <c r="IQ151" s="23"/>
      <c r="IR151" s="23"/>
      <c r="IS151" s="23"/>
      <c r="IT151" s="3"/>
      <c r="IU151" s="22"/>
      <c r="IV151" s="11"/>
      <c r="IW151" s="23"/>
    </row>
    <row r="152" spans="1:257" x14ac:dyDescent="0.25">
      <c r="A152" s="22"/>
      <c r="B152" s="11"/>
      <c r="D152" s="108"/>
      <c r="M152" s="22"/>
      <c r="N152" s="11"/>
      <c r="O152" s="23"/>
      <c r="P152" s="108"/>
      <c r="Q152" s="23"/>
      <c r="R152" s="23"/>
      <c r="S152" s="23"/>
      <c r="T152" s="23"/>
      <c r="U152" s="23"/>
      <c r="V152" s="23"/>
      <c r="W152" s="3"/>
      <c r="X152" s="22"/>
      <c r="Y152" s="11"/>
      <c r="Z152" s="23"/>
      <c r="AA152" s="108"/>
      <c r="AB152" s="23"/>
      <c r="AC152" s="23"/>
      <c r="AD152" s="23"/>
      <c r="AE152" s="23"/>
      <c r="AF152" s="23"/>
      <c r="AG152" s="23"/>
      <c r="AH152" s="3"/>
      <c r="AI152" s="22"/>
      <c r="AJ152" s="11"/>
      <c r="AK152" s="23"/>
      <c r="AL152" s="108"/>
      <c r="AM152" s="23"/>
      <c r="AN152" s="23"/>
      <c r="AO152" s="23"/>
      <c r="AP152" s="23"/>
      <c r="AQ152" s="23"/>
      <c r="AR152" s="23"/>
      <c r="AS152" s="3"/>
      <c r="AT152" s="22"/>
      <c r="AU152" s="11"/>
      <c r="AV152" s="23"/>
      <c r="AW152" s="108"/>
      <c r="AX152" s="23"/>
      <c r="AY152" s="23"/>
      <c r="AZ152" s="23"/>
      <c r="BA152" s="23"/>
      <c r="BB152" s="23"/>
      <c r="BC152" s="23"/>
      <c r="BD152" s="3"/>
      <c r="BE152" s="22"/>
      <c r="BF152" s="11"/>
      <c r="BG152" s="23"/>
      <c r="BH152" s="108"/>
      <c r="BI152" s="23"/>
      <c r="BJ152" s="23"/>
      <c r="BK152" s="23"/>
      <c r="BL152" s="23"/>
      <c r="BM152" s="23"/>
      <c r="BN152" s="23"/>
      <c r="BO152" s="3"/>
      <c r="BP152" s="22"/>
      <c r="BQ152" s="11"/>
      <c r="BR152" s="23"/>
      <c r="BS152" s="108"/>
      <c r="BT152" s="23"/>
      <c r="BU152" s="23"/>
      <c r="BV152" s="23"/>
      <c r="BW152" s="23"/>
      <c r="BX152" s="23"/>
      <c r="BY152" s="23"/>
      <c r="BZ152" s="3"/>
      <c r="CA152" s="22"/>
      <c r="CB152" s="11"/>
      <c r="CC152" s="23"/>
      <c r="CD152" s="108"/>
      <c r="CE152" s="23"/>
      <c r="CF152" s="23"/>
      <c r="CG152" s="23"/>
      <c r="CH152" s="23"/>
      <c r="CI152" s="23"/>
      <c r="CJ152" s="23"/>
      <c r="CK152" s="3"/>
      <c r="CL152" s="22"/>
      <c r="CM152" s="11"/>
      <c r="CN152" s="23"/>
      <c r="CO152" s="108"/>
      <c r="CP152" s="23"/>
      <c r="CQ152" s="23"/>
      <c r="CR152" s="23"/>
      <c r="CS152" s="23"/>
      <c r="CT152" s="23"/>
      <c r="CU152" s="23"/>
      <c r="CV152" s="3"/>
      <c r="CW152" s="22"/>
      <c r="CX152" s="11"/>
      <c r="CY152" s="23"/>
      <c r="CZ152" s="108"/>
      <c r="DA152" s="23"/>
      <c r="DB152" s="23"/>
      <c r="DC152" s="23"/>
      <c r="DD152" s="23"/>
      <c r="DE152" s="23"/>
      <c r="DF152" s="23"/>
      <c r="DG152" s="3"/>
      <c r="DH152" s="22"/>
      <c r="DI152" s="11"/>
      <c r="DJ152" s="23"/>
      <c r="DK152" s="108"/>
      <c r="DL152" s="23"/>
      <c r="DM152" s="23"/>
      <c r="DN152" s="23"/>
      <c r="DO152" s="23"/>
      <c r="DP152" s="23"/>
      <c r="DQ152" s="23"/>
      <c r="DR152" s="3"/>
      <c r="DS152" s="22"/>
      <c r="DT152" s="11"/>
      <c r="DU152" s="23"/>
      <c r="DV152" s="108"/>
      <c r="DW152" s="23"/>
      <c r="DX152" s="23"/>
      <c r="DY152" s="23"/>
      <c r="DZ152" s="23"/>
      <c r="EA152" s="23"/>
      <c r="EB152" s="23"/>
      <c r="EC152" s="3"/>
      <c r="ED152" s="22"/>
      <c r="EE152" s="11"/>
      <c r="EF152" s="23"/>
      <c r="EG152" s="108"/>
      <c r="EH152" s="23"/>
      <c r="EI152" s="23"/>
      <c r="EJ152" s="23"/>
      <c r="EK152" s="23"/>
      <c r="EL152" s="23"/>
      <c r="EM152" s="23"/>
      <c r="EN152" s="3"/>
      <c r="EO152" s="22"/>
      <c r="EP152" s="11"/>
      <c r="EQ152" s="23"/>
      <c r="ER152" s="108"/>
      <c r="ES152" s="23"/>
      <c r="ET152" s="23"/>
      <c r="EU152" s="23"/>
      <c r="EV152" s="23"/>
      <c r="EW152" s="23"/>
      <c r="EX152" s="23"/>
      <c r="EY152" s="3"/>
      <c r="EZ152" s="22"/>
      <c r="FA152" s="11"/>
      <c r="FB152" s="23"/>
      <c r="FC152" s="108"/>
      <c r="FD152" s="23"/>
      <c r="FE152" s="23"/>
      <c r="FF152" s="23"/>
      <c r="FG152" s="23"/>
      <c r="FH152" s="23"/>
      <c r="FI152" s="23"/>
      <c r="FJ152" s="3"/>
      <c r="FK152" s="22"/>
      <c r="FL152" s="11"/>
      <c r="FM152" s="23"/>
      <c r="FN152" s="108"/>
      <c r="FO152" s="23"/>
      <c r="FP152" s="23"/>
      <c r="FQ152" s="23"/>
      <c r="FR152" s="23"/>
      <c r="FS152" s="23"/>
      <c r="FT152" s="23"/>
      <c r="FU152" s="3"/>
      <c r="FV152" s="22"/>
      <c r="FW152" s="11"/>
      <c r="FX152" s="23"/>
      <c r="FY152" s="108"/>
      <c r="FZ152" s="23"/>
      <c r="GA152" s="23"/>
      <c r="GB152" s="23"/>
      <c r="GC152" s="23"/>
      <c r="GD152" s="23"/>
      <c r="GE152" s="23"/>
      <c r="GF152" s="3"/>
      <c r="GG152" s="22"/>
      <c r="GH152" s="11"/>
      <c r="GI152" s="23"/>
      <c r="GJ152" s="108"/>
      <c r="GK152" s="23"/>
      <c r="GL152" s="23"/>
      <c r="GM152" s="23"/>
      <c r="GN152" s="23"/>
      <c r="GO152" s="23"/>
      <c r="GP152" s="23"/>
      <c r="GQ152" s="3"/>
      <c r="GR152" s="22"/>
      <c r="GS152" s="11"/>
      <c r="GT152" s="23"/>
      <c r="GU152" s="108"/>
      <c r="GV152" s="23"/>
      <c r="GW152" s="23"/>
      <c r="GX152" s="23"/>
      <c r="GY152" s="23"/>
      <c r="GZ152" s="23"/>
      <c r="HA152" s="23"/>
      <c r="HB152" s="3"/>
      <c r="HC152" s="22"/>
      <c r="HD152" s="11"/>
      <c r="HE152" s="23"/>
      <c r="HF152" s="108"/>
      <c r="HG152" s="23"/>
      <c r="HH152" s="23"/>
      <c r="HI152" s="23"/>
      <c r="HJ152" s="23"/>
      <c r="HK152" s="23"/>
      <c r="HL152" s="23"/>
      <c r="HM152" s="3"/>
      <c r="HN152" s="22"/>
      <c r="HO152" s="11"/>
      <c r="HP152" s="23"/>
      <c r="HQ152" s="108"/>
      <c r="HR152" s="23"/>
      <c r="HS152" s="23"/>
      <c r="HT152" s="23"/>
      <c r="HU152" s="23"/>
      <c r="HV152" s="23"/>
      <c r="HW152" s="23"/>
      <c r="HX152" s="3"/>
      <c r="HY152" s="22"/>
      <c r="HZ152" s="11"/>
      <c r="IA152" s="23"/>
      <c r="IB152" s="108"/>
      <c r="IC152" s="23"/>
      <c r="ID152" s="23"/>
      <c r="IE152" s="23"/>
      <c r="IF152" s="23"/>
      <c r="IG152" s="23"/>
      <c r="IH152" s="23"/>
      <c r="II152" s="3"/>
      <c r="IJ152" s="22"/>
      <c r="IK152" s="11"/>
      <c r="IL152" s="23"/>
      <c r="IM152" s="108"/>
      <c r="IN152" s="23"/>
      <c r="IO152" s="23"/>
      <c r="IP152" s="23"/>
      <c r="IQ152" s="23"/>
      <c r="IR152" s="23"/>
      <c r="IS152" s="23"/>
      <c r="IT152" s="3"/>
      <c r="IU152" s="22"/>
      <c r="IV152" s="11"/>
      <c r="IW152" s="23"/>
    </row>
    <row r="153" spans="1:257" x14ac:dyDescent="0.25">
      <c r="A153" s="22"/>
      <c r="B153" s="11"/>
      <c r="D153" s="108"/>
    </row>
    <row r="154" spans="1:257" x14ac:dyDescent="0.25">
      <c r="A154" s="22"/>
      <c r="B154" s="11"/>
      <c r="D154" s="108"/>
    </row>
    <row r="155" spans="1:257" x14ac:dyDescent="0.25">
      <c r="A155" s="22"/>
      <c r="B155" s="11"/>
      <c r="D155" s="108"/>
    </row>
    <row r="156" spans="1:257" x14ac:dyDescent="0.25">
      <c r="A156" s="22"/>
      <c r="B156" s="11"/>
      <c r="D156" s="108"/>
    </row>
    <row r="157" spans="1:257" x14ac:dyDescent="0.25">
      <c r="A157" s="22"/>
    </row>
    <row r="158" spans="1:257" x14ac:dyDescent="0.25">
      <c r="A158" s="22"/>
    </row>
  </sheetData>
  <autoFilter ref="B6:K6"/>
  <customSheetViews>
    <customSheetView guid="{A61807DE-1A9F-4D9E-AA9C-2C2A4B8D3195}" showAutoFilter="1">
      <pane ySplit="6" topLeftCell="A13" activePane="bottomLeft" state="frozen"/>
      <selection pane="bottomLeft" activeCell="C11" sqref="C11:J11"/>
      <pageMargins left="0.7" right="0.7" top="0.75" bottom="0.75" header="0.3" footer="0.3"/>
      <pageSetup paperSize="9" orientation="portrait" r:id="rId1"/>
      <autoFilter ref="B6:B7"/>
    </customSheetView>
    <customSheetView guid="{C5727CAE-36E7-4F5C-A23D-3D3BFC529126}" showAutoFilter="1">
      <pane ySplit="6" topLeftCell="A13" activePane="bottomLeft" state="frozen"/>
      <selection pane="bottomLeft" activeCell="C11" sqref="C11:J11"/>
      <pageMargins left="0.7" right="0.7" top="0.75" bottom="0.75" header="0.3" footer="0.3"/>
      <pageSetup paperSize="9" orientation="portrait" r:id="rId2"/>
      <autoFilter ref="B6:B7"/>
    </customSheetView>
    <customSheetView guid="{DA733677-58EB-43A1-AB08-BCD2B2774334}" showAutoFilter="1">
      <pane ySplit="6" topLeftCell="A13" activePane="bottomLeft" state="frozen"/>
      <selection pane="bottomLeft" activeCell="C11" sqref="C11:J11"/>
      <pageMargins left="0.7" right="0.7" top="0.75" bottom="0.75" header="0.3" footer="0.3"/>
      <pageSetup paperSize="9" orientation="portrait" r:id="rId3"/>
      <autoFilter ref="B6:B72"/>
    </customSheetView>
  </customSheetViews>
  <mergeCells count="54">
    <mergeCell ref="C89:J89"/>
    <mergeCell ref="C81:J81"/>
    <mergeCell ref="C68:J68"/>
    <mergeCell ref="C67:J67"/>
    <mergeCell ref="C58:J58"/>
    <mergeCell ref="C75:J75"/>
    <mergeCell ref="C63:J63"/>
    <mergeCell ref="C62:J62"/>
    <mergeCell ref="C53:J53"/>
    <mergeCell ref="C48:J48"/>
    <mergeCell ref="C47:J47"/>
    <mergeCell ref="C44:J44"/>
    <mergeCell ref="C52:J52"/>
    <mergeCell ref="C43:J43"/>
    <mergeCell ref="H39:I39"/>
    <mergeCell ref="C51:J51"/>
    <mergeCell ref="C50:J50"/>
    <mergeCell ref="C46:J46"/>
    <mergeCell ref="C11:J11"/>
    <mergeCell ref="C17:J17"/>
    <mergeCell ref="C25:J25"/>
    <mergeCell ref="C21:J21"/>
    <mergeCell ref="C37:J37"/>
    <mergeCell ref="H30:I30"/>
    <mergeCell ref="C36:J36"/>
    <mergeCell ref="C29:J29"/>
    <mergeCell ref="C18:J18"/>
    <mergeCell ref="C33:J33"/>
    <mergeCell ref="C19:J19"/>
    <mergeCell ref="A3:B3"/>
    <mergeCell ref="C3:F3"/>
    <mergeCell ref="A4:B4"/>
    <mergeCell ref="C4:F4"/>
    <mergeCell ref="A5:B5"/>
    <mergeCell ref="C5:F5"/>
    <mergeCell ref="A1:L1"/>
    <mergeCell ref="A2:B2"/>
    <mergeCell ref="C2:F2"/>
    <mergeCell ref="G2:H2"/>
    <mergeCell ref="I2:J2"/>
    <mergeCell ref="K2:L2"/>
    <mergeCell ref="A9:A10"/>
    <mergeCell ref="C10:J10"/>
    <mergeCell ref="C7:J7"/>
    <mergeCell ref="C9:J9"/>
    <mergeCell ref="I4:J4"/>
    <mergeCell ref="K3:L3"/>
    <mergeCell ref="K4:L4"/>
    <mergeCell ref="K5:L5"/>
    <mergeCell ref="I5:J5"/>
    <mergeCell ref="G4:H4"/>
    <mergeCell ref="G5:H5"/>
    <mergeCell ref="G3:H3"/>
    <mergeCell ref="I3:J3"/>
  </mergeCells>
  <hyperlinks>
    <hyperlink ref="B7" r:id="rId4"/>
  </hyperlinks>
  <pageMargins left="0.7" right="0.7" top="0.75" bottom="0.75" header="0.3" footer="0.3"/>
  <pageSetup paperSize="9" orientation="portrait" r:id="rId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6"/>
  <dimension ref="A1:IW134"/>
  <sheetViews>
    <sheetView workbookViewId="0">
      <pane ySplit="6" topLeftCell="A32" activePane="bottomLeft" state="frozen"/>
      <selection activeCell="C163" sqref="C163:J163"/>
      <selection pane="bottomLeft" activeCell="C37" sqref="C37:J37"/>
    </sheetView>
  </sheetViews>
  <sheetFormatPr defaultRowHeight="15.75" x14ac:dyDescent="0.25"/>
  <cols>
    <col min="1" max="1" width="12.28515625" style="24" customWidth="1"/>
    <col min="2" max="8" width="10.140625" style="2949" customWidth="1"/>
    <col min="9" max="9" width="14.5703125" style="2949" customWidth="1"/>
    <col min="10" max="10" width="14.28515625" style="2949" customWidth="1"/>
    <col min="11" max="11" width="18" style="2944" customWidth="1"/>
    <col min="12" max="12" width="60.5703125" style="32" customWidth="1"/>
    <col min="13" max="16384" width="9.140625" style="10"/>
  </cols>
  <sheetData>
    <row r="1" spans="1:257" s="2" customFormat="1" ht="30.75" customHeight="1" thickTop="1" x14ac:dyDescent="0.25">
      <c r="A1" s="3562" t="s">
        <v>4028</v>
      </c>
      <c r="B1" s="3563"/>
      <c r="C1" s="3563"/>
      <c r="D1" s="3563"/>
      <c r="E1" s="3563"/>
      <c r="F1" s="3563"/>
      <c r="G1" s="3563"/>
      <c r="H1" s="3563"/>
      <c r="I1" s="3563"/>
      <c r="J1" s="3563"/>
      <c r="K1" s="3563"/>
      <c r="L1" s="3564"/>
      <c r="M1" s="1"/>
    </row>
    <row r="2" spans="1:257" s="5" customFormat="1" ht="20.25" customHeight="1" x14ac:dyDescent="0.25">
      <c r="A2" s="3463" t="s">
        <v>259</v>
      </c>
      <c r="B2" s="3464"/>
      <c r="C2" s="3445">
        <f>+(25+125+86)*25</f>
        <v>5900</v>
      </c>
      <c r="D2" s="3446"/>
      <c r="E2" s="3446"/>
      <c r="F2" s="3447"/>
      <c r="G2" s="4445" t="s">
        <v>4030</v>
      </c>
      <c r="H2" s="4446"/>
      <c r="I2" s="3437" t="s">
        <v>260</v>
      </c>
      <c r="J2" s="3438"/>
      <c r="K2" s="4229" t="s">
        <v>2541</v>
      </c>
      <c r="L2" s="4230"/>
      <c r="M2" s="4"/>
    </row>
    <row r="3" spans="1:257" s="5" customFormat="1" ht="20.25" customHeight="1" x14ac:dyDescent="0.25">
      <c r="A3" s="3463" t="s">
        <v>261</v>
      </c>
      <c r="B3" s="3464"/>
      <c r="C3" s="3445" t="s">
        <v>272</v>
      </c>
      <c r="D3" s="3446"/>
      <c r="E3" s="3446"/>
      <c r="F3" s="3447"/>
      <c r="G3" s="3073"/>
      <c r="H3" s="3072"/>
      <c r="I3" s="3437" t="s">
        <v>262</v>
      </c>
      <c r="J3" s="3438"/>
      <c r="K3" s="4229" t="s">
        <v>2416</v>
      </c>
      <c r="L3" s="4230"/>
      <c r="M3" s="4"/>
    </row>
    <row r="4" spans="1:257" s="5" customFormat="1" ht="20.25" customHeight="1" x14ac:dyDescent="0.25">
      <c r="A4" s="3463" t="s">
        <v>263</v>
      </c>
      <c r="B4" s="3464"/>
      <c r="C4" s="3445" t="s">
        <v>4063</v>
      </c>
      <c r="D4" s="3446"/>
      <c r="E4" s="3446"/>
      <c r="F4" s="3447"/>
      <c r="G4" s="3073"/>
      <c r="H4" s="3072"/>
      <c r="I4" s="3437" t="s">
        <v>264</v>
      </c>
      <c r="J4" s="3438"/>
      <c r="K4" s="4229" t="s">
        <v>3426</v>
      </c>
      <c r="L4" s="4230"/>
      <c r="M4" s="4"/>
    </row>
    <row r="5" spans="1:257" s="5" customFormat="1" ht="68.25" customHeight="1" thickBot="1" x14ac:dyDescent="0.3">
      <c r="A5" s="3448" t="s">
        <v>265</v>
      </c>
      <c r="B5" s="3449"/>
      <c r="C5" s="3526" t="s">
        <v>3955</v>
      </c>
      <c r="D5" s="3527"/>
      <c r="E5" s="3527"/>
      <c r="F5" s="3737"/>
      <c r="G5" s="48"/>
      <c r="H5" s="3074"/>
      <c r="I5" s="3437" t="s">
        <v>397</v>
      </c>
      <c r="J5" s="3438"/>
      <c r="K5" s="4443" t="s">
        <v>4043</v>
      </c>
      <c r="L5" s="4444"/>
      <c r="M5" s="4"/>
    </row>
    <row r="6" spans="1:257"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257" ht="109.5" customHeight="1" thickTop="1" x14ac:dyDescent="0.25">
      <c r="A7" s="2952">
        <v>44155</v>
      </c>
      <c r="B7" s="2266" t="s">
        <v>62</v>
      </c>
      <c r="C7" s="4442" t="s">
        <v>4103</v>
      </c>
      <c r="D7" s="4434"/>
      <c r="E7" s="4434"/>
      <c r="F7" s="4434"/>
      <c r="G7" s="4434"/>
      <c r="H7" s="4434"/>
      <c r="I7" s="4434"/>
      <c r="J7" s="4435"/>
      <c r="K7" s="2986" t="s">
        <v>2109</v>
      </c>
      <c r="L7" s="2985" t="s">
        <v>4104</v>
      </c>
    </row>
    <row r="8" spans="1:257" ht="22.5" customHeight="1" x14ac:dyDescent="0.25">
      <c r="A8" s="2948">
        <v>44157</v>
      </c>
      <c r="B8" s="2950" t="s">
        <v>12</v>
      </c>
      <c r="C8" s="2951">
        <v>225</v>
      </c>
      <c r="D8" s="2945">
        <f>C8*(1-E8/100)</f>
        <v>222.75</v>
      </c>
      <c r="E8" s="2951">
        <v>1</v>
      </c>
      <c r="F8" s="2951"/>
      <c r="G8" s="2951">
        <v>70</v>
      </c>
      <c r="H8" s="2951"/>
      <c r="I8" s="2951"/>
      <c r="J8" s="2951"/>
      <c r="K8" s="2947"/>
      <c r="L8" s="32" t="s">
        <v>4075</v>
      </c>
      <c r="M8" s="2948"/>
      <c r="N8" s="2950"/>
      <c r="O8" s="2949"/>
      <c r="P8" s="2946"/>
      <c r="Q8" s="2949"/>
      <c r="R8" s="2949"/>
      <c r="S8" s="2949"/>
      <c r="T8" s="2949"/>
      <c r="U8" s="2949"/>
      <c r="V8" s="2949"/>
      <c r="W8" s="3"/>
      <c r="X8" s="2948"/>
      <c r="Y8" s="2950"/>
      <c r="Z8" s="2949"/>
      <c r="AA8" s="2946"/>
      <c r="AB8" s="2949"/>
      <c r="AC8" s="2949"/>
      <c r="AD8" s="2949"/>
      <c r="AE8" s="2949"/>
      <c r="AF8" s="2949"/>
      <c r="AG8" s="2949"/>
      <c r="AH8" s="3"/>
      <c r="AI8" s="2948"/>
      <c r="AJ8" s="2950"/>
      <c r="AK8" s="2949"/>
      <c r="AL8" s="2946"/>
      <c r="AM8" s="2949"/>
      <c r="AN8" s="2949"/>
      <c r="AO8" s="2949"/>
      <c r="AP8" s="2949"/>
      <c r="AQ8" s="2949"/>
      <c r="AR8" s="2949"/>
      <c r="AS8" s="3"/>
      <c r="AT8" s="2948"/>
      <c r="AU8" s="2950"/>
      <c r="AV8" s="2949"/>
      <c r="AW8" s="2946"/>
      <c r="AX8" s="2949"/>
      <c r="AY8" s="2949"/>
      <c r="AZ8" s="2949"/>
      <c r="BA8" s="2949"/>
      <c r="BB8" s="2949"/>
      <c r="BC8" s="2949"/>
      <c r="BD8" s="3"/>
      <c r="BE8" s="2948"/>
      <c r="BF8" s="2950"/>
      <c r="BG8" s="2949"/>
      <c r="BH8" s="2946"/>
      <c r="BI8" s="2949"/>
      <c r="BJ8" s="2949"/>
      <c r="BK8" s="2949"/>
      <c r="BL8" s="2949"/>
      <c r="BM8" s="2949"/>
      <c r="BN8" s="2949"/>
      <c r="BO8" s="3"/>
      <c r="BP8" s="2948"/>
      <c r="BQ8" s="2950"/>
      <c r="BR8" s="2949"/>
      <c r="BS8" s="2946"/>
      <c r="BT8" s="2949"/>
      <c r="BU8" s="2949"/>
      <c r="BV8" s="2949"/>
      <c r="BW8" s="2949"/>
      <c r="BX8" s="2949"/>
      <c r="BY8" s="2949"/>
      <c r="BZ8" s="3"/>
      <c r="CA8" s="2948"/>
      <c r="CB8" s="2950"/>
      <c r="CC8" s="2949"/>
      <c r="CD8" s="2946"/>
      <c r="CE8" s="2949"/>
      <c r="CF8" s="2949"/>
      <c r="CG8" s="2949"/>
      <c r="CH8" s="2949"/>
      <c r="CI8" s="2949"/>
      <c r="CJ8" s="2949"/>
      <c r="CK8" s="3"/>
      <c r="CL8" s="2948"/>
      <c r="CM8" s="2950"/>
      <c r="CN8" s="2949"/>
      <c r="CO8" s="2946"/>
      <c r="CP8" s="2949"/>
      <c r="CQ8" s="2949"/>
      <c r="CR8" s="2949"/>
      <c r="CS8" s="2949"/>
      <c r="CT8" s="2949"/>
      <c r="CU8" s="2949"/>
      <c r="CV8" s="3"/>
      <c r="CW8" s="2948"/>
      <c r="CX8" s="2950"/>
      <c r="CY8" s="2949"/>
      <c r="CZ8" s="2946"/>
      <c r="DA8" s="2949"/>
      <c r="DB8" s="2949"/>
      <c r="DC8" s="2949"/>
      <c r="DD8" s="2949"/>
      <c r="DE8" s="2949"/>
      <c r="DF8" s="2949"/>
      <c r="DG8" s="3"/>
      <c r="DH8" s="2948"/>
      <c r="DI8" s="2950"/>
      <c r="DJ8" s="2949"/>
      <c r="DK8" s="2946"/>
      <c r="DL8" s="2949"/>
      <c r="DM8" s="2949"/>
      <c r="DN8" s="2949"/>
      <c r="DO8" s="2949"/>
      <c r="DP8" s="2949"/>
      <c r="DQ8" s="2949"/>
      <c r="DR8" s="3"/>
      <c r="DS8" s="2948"/>
      <c r="DT8" s="2950"/>
      <c r="DU8" s="2949"/>
      <c r="DV8" s="2946"/>
      <c r="DW8" s="2949"/>
      <c r="DX8" s="2949"/>
      <c r="DY8" s="2949"/>
      <c r="DZ8" s="2949"/>
      <c r="EA8" s="2949"/>
      <c r="EB8" s="2949"/>
      <c r="EC8" s="3"/>
      <c r="ED8" s="2948"/>
      <c r="EE8" s="2950"/>
      <c r="EF8" s="2949"/>
      <c r="EG8" s="2946"/>
      <c r="EH8" s="2949"/>
      <c r="EI8" s="2949"/>
      <c r="EJ8" s="2949"/>
      <c r="EK8" s="2949"/>
      <c r="EL8" s="2949"/>
      <c r="EM8" s="2949"/>
      <c r="EN8" s="3"/>
      <c r="EO8" s="2948"/>
      <c r="EP8" s="2950"/>
      <c r="EQ8" s="2949"/>
      <c r="ER8" s="2946"/>
      <c r="ES8" s="2949"/>
      <c r="ET8" s="2949"/>
      <c r="EU8" s="2949"/>
      <c r="EV8" s="2949"/>
      <c r="EW8" s="2949"/>
      <c r="EX8" s="2949"/>
      <c r="EY8" s="3"/>
      <c r="EZ8" s="2948"/>
      <c r="FA8" s="2950"/>
      <c r="FB8" s="2949"/>
      <c r="FC8" s="2946"/>
      <c r="FD8" s="2949"/>
      <c r="FE8" s="2949"/>
      <c r="FF8" s="2949"/>
      <c r="FG8" s="2949"/>
      <c r="FH8" s="2949"/>
      <c r="FI8" s="2949"/>
      <c r="FJ8" s="3"/>
      <c r="FK8" s="2948"/>
      <c r="FL8" s="2950"/>
      <c r="FM8" s="2949"/>
      <c r="FN8" s="2946"/>
      <c r="FO8" s="2949"/>
      <c r="FP8" s="2949"/>
      <c r="FQ8" s="2949"/>
      <c r="FR8" s="2949"/>
      <c r="FS8" s="2949"/>
      <c r="FT8" s="2949"/>
      <c r="FU8" s="3"/>
      <c r="FV8" s="2948"/>
      <c r="FW8" s="2950"/>
      <c r="FX8" s="2949"/>
      <c r="FY8" s="2946"/>
      <c r="FZ8" s="2949"/>
      <c r="GA8" s="2949"/>
      <c r="GB8" s="2949"/>
      <c r="GC8" s="2949"/>
      <c r="GD8" s="2949"/>
      <c r="GE8" s="2949"/>
      <c r="GF8" s="3"/>
      <c r="GG8" s="2948"/>
      <c r="GH8" s="2950"/>
      <c r="GI8" s="2949"/>
      <c r="GJ8" s="2946"/>
      <c r="GK8" s="2949"/>
      <c r="GL8" s="2949"/>
      <c r="GM8" s="2949"/>
      <c r="GN8" s="2949"/>
      <c r="GO8" s="2949"/>
      <c r="GP8" s="2949"/>
      <c r="GQ8" s="3"/>
      <c r="GR8" s="2948"/>
      <c r="GS8" s="2950"/>
      <c r="GT8" s="2949"/>
      <c r="GU8" s="2946"/>
      <c r="GV8" s="2949"/>
      <c r="GW8" s="2949"/>
      <c r="GX8" s="2949"/>
      <c r="GY8" s="2949"/>
      <c r="GZ8" s="2949"/>
      <c r="HA8" s="2949"/>
      <c r="HB8" s="3"/>
      <c r="HC8" s="2948"/>
      <c r="HD8" s="2950"/>
      <c r="HE8" s="2949"/>
      <c r="HF8" s="2946"/>
      <c r="HG8" s="2949"/>
      <c r="HH8" s="2949"/>
      <c r="HI8" s="2949"/>
      <c r="HJ8" s="2949"/>
      <c r="HK8" s="2949"/>
      <c r="HL8" s="2949"/>
      <c r="HM8" s="3"/>
      <c r="HN8" s="2948"/>
      <c r="HO8" s="2950"/>
      <c r="HP8" s="2949"/>
      <c r="HQ8" s="2946"/>
      <c r="HR8" s="2949"/>
      <c r="HS8" s="2949"/>
      <c r="HT8" s="2949"/>
      <c r="HU8" s="2949"/>
      <c r="HV8" s="2949"/>
      <c r="HW8" s="2949"/>
      <c r="HX8" s="3"/>
      <c r="HY8" s="2948"/>
      <c r="HZ8" s="2950"/>
      <c r="IA8" s="2949"/>
      <c r="IB8" s="2946"/>
      <c r="IC8" s="2949"/>
      <c r="ID8" s="2949"/>
      <c r="IE8" s="2949"/>
      <c r="IF8" s="2949"/>
      <c r="IG8" s="2949"/>
      <c r="IH8" s="2949"/>
      <c r="II8" s="3"/>
      <c r="IJ8" s="2948"/>
      <c r="IK8" s="2950"/>
      <c r="IL8" s="2949"/>
      <c r="IM8" s="2946"/>
      <c r="IN8" s="2949"/>
      <c r="IO8" s="2949"/>
      <c r="IP8" s="2949"/>
      <c r="IQ8" s="2949"/>
      <c r="IR8" s="2949"/>
      <c r="IS8" s="2949"/>
      <c r="IT8" s="3"/>
      <c r="IU8" s="2948"/>
      <c r="IV8" s="2950"/>
      <c r="IW8" s="2949"/>
    </row>
    <row r="9" spans="1:257" ht="22.5" customHeight="1" x14ac:dyDescent="0.25">
      <c r="A9" s="2948">
        <v>44161</v>
      </c>
      <c r="B9" s="2950" t="s">
        <v>186</v>
      </c>
      <c r="C9" s="2951"/>
      <c r="D9" s="2945">
        <f>C9*(1-E9/100)</f>
        <v>0</v>
      </c>
      <c r="E9" s="2951"/>
      <c r="F9" s="2951"/>
      <c r="G9" s="2951"/>
      <c r="H9" s="2951">
        <v>1545</v>
      </c>
      <c r="I9" s="2951">
        <v>100</v>
      </c>
      <c r="J9" s="2951"/>
      <c r="K9" s="2947"/>
      <c r="M9" s="2948"/>
      <c r="N9" s="2950"/>
      <c r="O9" s="2949"/>
      <c r="P9" s="2946"/>
      <c r="Q9" s="2949"/>
      <c r="R9" s="2949"/>
      <c r="S9" s="2949"/>
      <c r="T9" s="2949"/>
      <c r="U9" s="2949"/>
      <c r="V9" s="2949"/>
      <c r="W9" s="3"/>
      <c r="X9" s="2948"/>
      <c r="Y9" s="2950"/>
      <c r="Z9" s="2949"/>
      <c r="AA9" s="2946"/>
      <c r="AB9" s="2949"/>
      <c r="AC9" s="2949"/>
      <c r="AD9" s="2949"/>
      <c r="AE9" s="2949"/>
      <c r="AF9" s="2949"/>
      <c r="AG9" s="2949"/>
      <c r="AH9" s="3"/>
      <c r="AI9" s="2948"/>
      <c r="AJ9" s="2950"/>
      <c r="AK9" s="2949"/>
      <c r="AL9" s="2946"/>
      <c r="AM9" s="2949"/>
      <c r="AN9" s="2949"/>
      <c r="AO9" s="2949"/>
      <c r="AP9" s="2949"/>
      <c r="AQ9" s="2949"/>
      <c r="AR9" s="2949"/>
      <c r="AS9" s="3"/>
      <c r="AT9" s="2948"/>
      <c r="AU9" s="2950"/>
      <c r="AV9" s="2949"/>
      <c r="AW9" s="2946"/>
      <c r="AX9" s="2949"/>
      <c r="AY9" s="2949"/>
      <c r="AZ9" s="2949"/>
      <c r="BA9" s="2949"/>
      <c r="BB9" s="2949"/>
      <c r="BC9" s="2949"/>
      <c r="BD9" s="3"/>
      <c r="BE9" s="2948"/>
      <c r="BF9" s="2950"/>
      <c r="BG9" s="2949"/>
      <c r="BH9" s="2946"/>
      <c r="BI9" s="2949"/>
      <c r="BJ9" s="2949"/>
      <c r="BK9" s="2949"/>
      <c r="BL9" s="2949"/>
      <c r="BM9" s="2949"/>
      <c r="BN9" s="2949"/>
      <c r="BO9" s="3"/>
      <c r="BP9" s="2948"/>
      <c r="BQ9" s="2950"/>
      <c r="BR9" s="2949"/>
      <c r="BS9" s="2946"/>
      <c r="BT9" s="2949"/>
      <c r="BU9" s="2949"/>
      <c r="BV9" s="2949"/>
      <c r="BW9" s="2949"/>
      <c r="BX9" s="2949"/>
      <c r="BY9" s="2949"/>
      <c r="BZ9" s="3"/>
      <c r="CA9" s="2948"/>
      <c r="CB9" s="2950"/>
      <c r="CC9" s="2949"/>
      <c r="CD9" s="2946"/>
      <c r="CE9" s="2949"/>
      <c r="CF9" s="2949"/>
      <c r="CG9" s="2949"/>
      <c r="CH9" s="2949"/>
      <c r="CI9" s="2949"/>
      <c r="CJ9" s="2949"/>
      <c r="CK9" s="3"/>
      <c r="CL9" s="2948"/>
      <c r="CM9" s="2950"/>
      <c r="CN9" s="2949"/>
      <c r="CO9" s="2946"/>
      <c r="CP9" s="2949"/>
      <c r="CQ9" s="2949"/>
      <c r="CR9" s="2949"/>
      <c r="CS9" s="2949"/>
      <c r="CT9" s="2949"/>
      <c r="CU9" s="2949"/>
      <c r="CV9" s="3"/>
      <c r="CW9" s="2948"/>
      <c r="CX9" s="2950"/>
      <c r="CY9" s="2949"/>
      <c r="CZ9" s="2946"/>
      <c r="DA9" s="2949"/>
      <c r="DB9" s="2949"/>
      <c r="DC9" s="2949"/>
      <c r="DD9" s="2949"/>
      <c r="DE9" s="2949"/>
      <c r="DF9" s="2949"/>
      <c r="DG9" s="3"/>
      <c r="DH9" s="2948"/>
      <c r="DI9" s="2950"/>
      <c r="DJ9" s="2949"/>
      <c r="DK9" s="2946"/>
      <c r="DL9" s="2949"/>
      <c r="DM9" s="2949"/>
      <c r="DN9" s="2949"/>
      <c r="DO9" s="2949"/>
      <c r="DP9" s="2949"/>
      <c r="DQ9" s="2949"/>
      <c r="DR9" s="3"/>
      <c r="DS9" s="2948"/>
      <c r="DT9" s="2950"/>
      <c r="DU9" s="2949"/>
      <c r="DV9" s="2946"/>
      <c r="DW9" s="2949"/>
      <c r="DX9" s="2949"/>
      <c r="DY9" s="2949"/>
      <c r="DZ9" s="2949"/>
      <c r="EA9" s="2949"/>
      <c r="EB9" s="2949"/>
      <c r="EC9" s="3"/>
      <c r="ED9" s="2948"/>
      <c r="EE9" s="2950"/>
      <c r="EF9" s="2949"/>
      <c r="EG9" s="2946"/>
      <c r="EH9" s="2949"/>
      <c r="EI9" s="2949"/>
      <c r="EJ9" s="2949"/>
      <c r="EK9" s="2949"/>
      <c r="EL9" s="2949"/>
      <c r="EM9" s="2949"/>
      <c r="EN9" s="3"/>
      <c r="EO9" s="2948"/>
      <c r="EP9" s="2950"/>
      <c r="EQ9" s="2949"/>
      <c r="ER9" s="2946"/>
      <c r="ES9" s="2949"/>
      <c r="ET9" s="2949"/>
      <c r="EU9" s="2949"/>
      <c r="EV9" s="2949"/>
      <c r="EW9" s="2949"/>
      <c r="EX9" s="2949"/>
      <c r="EY9" s="3"/>
      <c r="EZ9" s="2948"/>
      <c r="FA9" s="2950"/>
      <c r="FB9" s="2949"/>
      <c r="FC9" s="2946"/>
      <c r="FD9" s="2949"/>
      <c r="FE9" s="2949"/>
      <c r="FF9" s="2949"/>
      <c r="FG9" s="2949"/>
      <c r="FH9" s="2949"/>
      <c r="FI9" s="2949"/>
      <c r="FJ9" s="3"/>
      <c r="FK9" s="2948"/>
      <c r="FL9" s="2950"/>
      <c r="FM9" s="2949"/>
      <c r="FN9" s="2946"/>
      <c r="FO9" s="2949"/>
      <c r="FP9" s="2949"/>
      <c r="FQ9" s="2949"/>
      <c r="FR9" s="2949"/>
      <c r="FS9" s="2949"/>
      <c r="FT9" s="2949"/>
      <c r="FU9" s="3"/>
      <c r="FV9" s="2948"/>
      <c r="FW9" s="2950"/>
      <c r="FX9" s="2949"/>
      <c r="FY9" s="2946"/>
      <c r="FZ9" s="2949"/>
      <c r="GA9" s="2949"/>
      <c r="GB9" s="2949"/>
      <c r="GC9" s="2949"/>
      <c r="GD9" s="2949"/>
      <c r="GE9" s="2949"/>
      <c r="GF9" s="3"/>
      <c r="GG9" s="2948"/>
      <c r="GH9" s="2950"/>
      <c r="GI9" s="2949"/>
      <c r="GJ9" s="2946"/>
      <c r="GK9" s="2949"/>
      <c r="GL9" s="2949"/>
      <c r="GM9" s="2949"/>
      <c r="GN9" s="2949"/>
      <c r="GO9" s="2949"/>
      <c r="GP9" s="2949"/>
      <c r="GQ9" s="3"/>
      <c r="GR9" s="2948"/>
      <c r="GS9" s="2950"/>
      <c r="GT9" s="2949"/>
      <c r="GU9" s="2946"/>
      <c r="GV9" s="2949"/>
      <c r="GW9" s="2949"/>
      <c r="GX9" s="2949"/>
      <c r="GY9" s="2949"/>
      <c r="GZ9" s="2949"/>
      <c r="HA9" s="2949"/>
      <c r="HB9" s="3"/>
      <c r="HC9" s="2948"/>
      <c r="HD9" s="2950"/>
      <c r="HE9" s="2949"/>
      <c r="HF9" s="2946"/>
      <c r="HG9" s="2949"/>
      <c r="HH9" s="2949"/>
      <c r="HI9" s="2949"/>
      <c r="HJ9" s="2949"/>
      <c r="HK9" s="2949"/>
      <c r="HL9" s="2949"/>
      <c r="HM9" s="3"/>
      <c r="HN9" s="2948"/>
      <c r="HO9" s="2950"/>
      <c r="HP9" s="2949"/>
      <c r="HQ9" s="2946"/>
      <c r="HR9" s="2949"/>
      <c r="HS9" s="2949"/>
      <c r="HT9" s="2949"/>
      <c r="HU9" s="2949"/>
      <c r="HV9" s="2949"/>
      <c r="HW9" s="2949"/>
      <c r="HX9" s="3"/>
      <c r="HY9" s="2948"/>
      <c r="HZ9" s="2950"/>
      <c r="IA9" s="2949"/>
      <c r="IB9" s="2946"/>
      <c r="IC9" s="2949"/>
      <c r="ID9" s="2949"/>
      <c r="IE9" s="2949"/>
      <c r="IF9" s="2949"/>
      <c r="IG9" s="2949"/>
      <c r="IH9" s="2949"/>
      <c r="II9" s="3"/>
      <c r="IJ9" s="2948"/>
      <c r="IK9" s="2950"/>
      <c r="IL9" s="2949"/>
      <c r="IM9" s="2946"/>
      <c r="IN9" s="2949"/>
      <c r="IO9" s="2949"/>
      <c r="IP9" s="2949"/>
      <c r="IQ9" s="2949"/>
      <c r="IR9" s="2949"/>
      <c r="IS9" s="2949"/>
      <c r="IT9" s="3"/>
      <c r="IU9" s="2948"/>
      <c r="IV9" s="2950"/>
      <c r="IW9" s="2949"/>
    </row>
    <row r="10" spans="1:257" ht="22.5" customHeight="1" x14ac:dyDescent="0.25">
      <c r="A10" s="2948">
        <v>44163</v>
      </c>
      <c r="B10" s="2950" t="s">
        <v>26</v>
      </c>
      <c r="C10" s="3666" t="s">
        <v>4061</v>
      </c>
      <c r="D10" s="3667"/>
      <c r="E10" s="3667"/>
      <c r="F10" s="3667"/>
      <c r="G10" s="3667"/>
      <c r="H10" s="3667"/>
      <c r="I10" s="3667"/>
      <c r="J10" s="3668"/>
      <c r="K10" s="2947"/>
      <c r="M10" s="2948"/>
      <c r="N10" s="2950"/>
      <c r="O10" s="2949"/>
      <c r="P10" s="2946"/>
      <c r="Q10" s="2949"/>
      <c r="R10" s="2949"/>
      <c r="S10" s="2949"/>
      <c r="T10" s="2949"/>
      <c r="U10" s="2949"/>
      <c r="V10" s="2949"/>
      <c r="W10" s="3"/>
      <c r="X10" s="2948"/>
      <c r="Y10" s="2950"/>
      <c r="Z10" s="2949"/>
      <c r="AA10" s="2946"/>
      <c r="AB10" s="2949"/>
      <c r="AC10" s="2949"/>
      <c r="AD10" s="2949"/>
      <c r="AE10" s="2949"/>
      <c r="AF10" s="2949"/>
      <c r="AG10" s="2949"/>
      <c r="AH10" s="3"/>
      <c r="AI10" s="2948"/>
      <c r="AJ10" s="2950"/>
      <c r="AK10" s="2949"/>
      <c r="AL10" s="2946"/>
      <c r="AM10" s="2949"/>
      <c r="AN10" s="2949"/>
      <c r="AO10" s="2949"/>
      <c r="AP10" s="2949"/>
      <c r="AQ10" s="2949"/>
      <c r="AR10" s="2949"/>
      <c r="AS10" s="3"/>
      <c r="AT10" s="2948"/>
      <c r="AU10" s="2950"/>
      <c r="AV10" s="2949"/>
      <c r="AW10" s="2946"/>
      <c r="AX10" s="2949"/>
      <c r="AY10" s="2949"/>
      <c r="AZ10" s="2949"/>
      <c r="BA10" s="2949"/>
      <c r="BB10" s="2949"/>
      <c r="BC10" s="2949"/>
      <c r="BD10" s="3"/>
      <c r="BE10" s="2948"/>
      <c r="BF10" s="2950"/>
      <c r="BG10" s="2949"/>
      <c r="BH10" s="2946"/>
      <c r="BI10" s="2949"/>
      <c r="BJ10" s="2949"/>
      <c r="BK10" s="2949"/>
      <c r="BL10" s="2949"/>
      <c r="BM10" s="2949"/>
      <c r="BN10" s="2949"/>
      <c r="BO10" s="3"/>
      <c r="BP10" s="2948"/>
      <c r="BQ10" s="2950"/>
      <c r="BR10" s="2949"/>
      <c r="BS10" s="2946"/>
      <c r="BT10" s="2949"/>
      <c r="BU10" s="2949"/>
      <c r="BV10" s="2949"/>
      <c r="BW10" s="2949"/>
      <c r="BX10" s="2949"/>
      <c r="BY10" s="2949"/>
      <c r="BZ10" s="3"/>
      <c r="CA10" s="2948"/>
      <c r="CB10" s="2950"/>
      <c r="CC10" s="2949"/>
      <c r="CD10" s="2946"/>
      <c r="CE10" s="2949"/>
      <c r="CF10" s="2949"/>
      <c r="CG10" s="2949"/>
      <c r="CH10" s="2949"/>
      <c r="CI10" s="2949"/>
      <c r="CJ10" s="2949"/>
      <c r="CK10" s="3"/>
      <c r="CL10" s="2948"/>
      <c r="CM10" s="2950"/>
      <c r="CN10" s="2949"/>
      <c r="CO10" s="2946"/>
      <c r="CP10" s="2949"/>
      <c r="CQ10" s="2949"/>
      <c r="CR10" s="2949"/>
      <c r="CS10" s="2949"/>
      <c r="CT10" s="2949"/>
      <c r="CU10" s="2949"/>
      <c r="CV10" s="3"/>
      <c r="CW10" s="2948"/>
      <c r="CX10" s="2950"/>
      <c r="CY10" s="2949"/>
      <c r="CZ10" s="2946"/>
      <c r="DA10" s="2949"/>
      <c r="DB10" s="2949"/>
      <c r="DC10" s="2949"/>
      <c r="DD10" s="2949"/>
      <c r="DE10" s="2949"/>
      <c r="DF10" s="2949"/>
      <c r="DG10" s="3"/>
      <c r="DH10" s="2948"/>
      <c r="DI10" s="2950"/>
      <c r="DJ10" s="2949"/>
      <c r="DK10" s="2946"/>
      <c r="DL10" s="2949"/>
      <c r="DM10" s="2949"/>
      <c r="DN10" s="2949"/>
      <c r="DO10" s="2949"/>
      <c r="DP10" s="2949"/>
      <c r="DQ10" s="2949"/>
      <c r="DR10" s="3"/>
      <c r="DS10" s="2948"/>
      <c r="DT10" s="2950"/>
      <c r="DU10" s="2949"/>
      <c r="DV10" s="2946"/>
      <c r="DW10" s="2949"/>
      <c r="DX10" s="2949"/>
      <c r="DY10" s="2949"/>
      <c r="DZ10" s="2949"/>
      <c r="EA10" s="2949"/>
      <c r="EB10" s="2949"/>
      <c r="EC10" s="3"/>
      <c r="ED10" s="2948"/>
      <c r="EE10" s="2950"/>
      <c r="EF10" s="2949"/>
      <c r="EG10" s="2946"/>
      <c r="EH10" s="2949"/>
      <c r="EI10" s="2949"/>
      <c r="EJ10" s="2949"/>
      <c r="EK10" s="2949"/>
      <c r="EL10" s="2949"/>
      <c r="EM10" s="2949"/>
      <c r="EN10" s="3"/>
      <c r="EO10" s="2948"/>
      <c r="EP10" s="2950"/>
      <c r="EQ10" s="2949"/>
      <c r="ER10" s="2946"/>
      <c r="ES10" s="2949"/>
      <c r="ET10" s="2949"/>
      <c r="EU10" s="2949"/>
      <c r="EV10" s="2949"/>
      <c r="EW10" s="2949"/>
      <c r="EX10" s="2949"/>
      <c r="EY10" s="3"/>
      <c r="EZ10" s="2948"/>
      <c r="FA10" s="2950"/>
      <c r="FB10" s="2949"/>
      <c r="FC10" s="2946"/>
      <c r="FD10" s="2949"/>
      <c r="FE10" s="2949"/>
      <c r="FF10" s="2949"/>
      <c r="FG10" s="2949"/>
      <c r="FH10" s="2949"/>
      <c r="FI10" s="2949"/>
      <c r="FJ10" s="3"/>
      <c r="FK10" s="2948"/>
      <c r="FL10" s="2950"/>
      <c r="FM10" s="2949"/>
      <c r="FN10" s="2946"/>
      <c r="FO10" s="2949"/>
      <c r="FP10" s="2949"/>
      <c r="FQ10" s="2949"/>
      <c r="FR10" s="2949"/>
      <c r="FS10" s="2949"/>
      <c r="FT10" s="2949"/>
      <c r="FU10" s="3"/>
      <c r="FV10" s="2948"/>
      <c r="FW10" s="2950"/>
      <c r="FX10" s="2949"/>
      <c r="FY10" s="2946"/>
      <c r="FZ10" s="2949"/>
      <c r="GA10" s="2949"/>
      <c r="GB10" s="2949"/>
      <c r="GC10" s="2949"/>
      <c r="GD10" s="2949"/>
      <c r="GE10" s="2949"/>
      <c r="GF10" s="3"/>
      <c r="GG10" s="2948"/>
      <c r="GH10" s="2950"/>
      <c r="GI10" s="2949"/>
      <c r="GJ10" s="2946"/>
      <c r="GK10" s="2949"/>
      <c r="GL10" s="2949"/>
      <c r="GM10" s="2949"/>
      <c r="GN10" s="2949"/>
      <c r="GO10" s="2949"/>
      <c r="GP10" s="2949"/>
      <c r="GQ10" s="3"/>
      <c r="GR10" s="2948"/>
      <c r="GS10" s="2950"/>
      <c r="GT10" s="2949"/>
      <c r="GU10" s="2946"/>
      <c r="GV10" s="2949"/>
      <c r="GW10" s="2949"/>
      <c r="GX10" s="2949"/>
      <c r="GY10" s="2949"/>
      <c r="GZ10" s="2949"/>
      <c r="HA10" s="2949"/>
      <c r="HB10" s="3"/>
      <c r="HC10" s="2948"/>
      <c r="HD10" s="2950"/>
      <c r="HE10" s="2949"/>
      <c r="HF10" s="2946"/>
      <c r="HG10" s="2949"/>
      <c r="HH10" s="2949"/>
      <c r="HI10" s="2949"/>
      <c r="HJ10" s="2949"/>
      <c r="HK10" s="2949"/>
      <c r="HL10" s="2949"/>
      <c r="HM10" s="3"/>
      <c r="HN10" s="2948"/>
      <c r="HO10" s="2950"/>
      <c r="HP10" s="2949"/>
      <c r="HQ10" s="2946"/>
      <c r="HR10" s="2949"/>
      <c r="HS10" s="2949"/>
      <c r="HT10" s="2949"/>
      <c r="HU10" s="2949"/>
      <c r="HV10" s="2949"/>
      <c r="HW10" s="2949"/>
      <c r="HX10" s="3"/>
      <c r="HY10" s="2948"/>
      <c r="HZ10" s="2950"/>
      <c r="IA10" s="2949"/>
      <c r="IB10" s="2946"/>
      <c r="IC10" s="2949"/>
      <c r="ID10" s="2949"/>
      <c r="IE10" s="2949"/>
      <c r="IF10" s="2949"/>
      <c r="IG10" s="2949"/>
      <c r="IH10" s="2949"/>
      <c r="II10" s="3"/>
      <c r="IJ10" s="2948"/>
      <c r="IK10" s="2950"/>
      <c r="IL10" s="2949"/>
      <c r="IM10" s="2946"/>
      <c r="IN10" s="2949"/>
      <c r="IO10" s="2949"/>
      <c r="IP10" s="2949"/>
      <c r="IQ10" s="2949"/>
      <c r="IR10" s="2949"/>
      <c r="IS10" s="2949"/>
      <c r="IT10" s="3"/>
      <c r="IU10" s="2948"/>
      <c r="IV10" s="2950"/>
      <c r="IW10" s="2949"/>
    </row>
    <row r="11" spans="1:257" ht="27" customHeight="1" x14ac:dyDescent="0.25">
      <c r="A11" s="2410">
        <v>44165</v>
      </c>
      <c r="B11" s="2306" t="s">
        <v>4</v>
      </c>
      <c r="C11" s="2311"/>
      <c r="D11" s="2307"/>
      <c r="E11" s="2311">
        <v>1</v>
      </c>
      <c r="F11" s="2311"/>
      <c r="G11" s="2311"/>
      <c r="H11" s="2311"/>
      <c r="I11" s="2311"/>
      <c r="J11" s="2311"/>
      <c r="K11" s="3126"/>
      <c r="L11" s="2315"/>
      <c r="M11" s="3124"/>
      <c r="N11" s="3125"/>
      <c r="O11" s="3123"/>
      <c r="P11" s="3122"/>
      <c r="Q11" s="3123"/>
      <c r="R11" s="3123"/>
      <c r="S11" s="3123"/>
      <c r="T11" s="3123"/>
      <c r="U11" s="3123"/>
      <c r="V11" s="3123"/>
      <c r="W11" s="3"/>
      <c r="X11" s="3124"/>
      <c r="Y11" s="3125"/>
      <c r="Z11" s="3123"/>
      <c r="AA11" s="3122"/>
      <c r="AB11" s="3123"/>
      <c r="AC11" s="3123"/>
      <c r="AD11" s="3123"/>
      <c r="AE11" s="3123"/>
      <c r="AF11" s="3123"/>
      <c r="AG11" s="3123"/>
      <c r="AH11" s="3"/>
      <c r="AI11" s="3124"/>
      <c r="AJ11" s="3125"/>
      <c r="AK11" s="3123"/>
      <c r="AL11" s="3122"/>
      <c r="AM11" s="3123"/>
      <c r="AN11" s="3123"/>
      <c r="AO11" s="3123"/>
      <c r="AP11" s="3123"/>
      <c r="AQ11" s="3123"/>
      <c r="AR11" s="3123"/>
      <c r="AS11" s="3"/>
      <c r="AT11" s="3124"/>
      <c r="AU11" s="3125"/>
      <c r="AV11" s="3123"/>
      <c r="AW11" s="3122"/>
      <c r="AX11" s="3123"/>
      <c r="AY11" s="3123"/>
      <c r="AZ11" s="3123"/>
      <c r="BA11" s="3123"/>
      <c r="BB11" s="3123"/>
      <c r="BC11" s="3123"/>
      <c r="BD11" s="3"/>
      <c r="BE11" s="3124"/>
      <c r="BF11" s="3125"/>
      <c r="BG11" s="3123"/>
      <c r="BH11" s="3122"/>
      <c r="BI11" s="3123"/>
      <c r="BJ11" s="3123"/>
      <c r="BK11" s="3123"/>
      <c r="BL11" s="3123"/>
      <c r="BM11" s="3123"/>
      <c r="BN11" s="3123"/>
      <c r="BO11" s="3"/>
      <c r="BP11" s="3124"/>
      <c r="BQ11" s="3125"/>
      <c r="BR11" s="3123"/>
      <c r="BS11" s="3122"/>
      <c r="BT11" s="3123"/>
      <c r="BU11" s="3123"/>
      <c r="BV11" s="3123"/>
      <c r="BW11" s="3123"/>
      <c r="BX11" s="3123"/>
      <c r="BY11" s="3123"/>
      <c r="BZ11" s="3"/>
      <c r="CA11" s="3124"/>
      <c r="CB11" s="3125"/>
      <c r="CC11" s="3123"/>
      <c r="CD11" s="3122"/>
      <c r="CE11" s="3123"/>
      <c r="CF11" s="3123"/>
      <c r="CG11" s="3123"/>
      <c r="CH11" s="3123"/>
      <c r="CI11" s="3123"/>
      <c r="CJ11" s="3123"/>
      <c r="CK11" s="3"/>
      <c r="CL11" s="3124"/>
      <c r="CM11" s="3125"/>
      <c r="CN11" s="3123"/>
      <c r="CO11" s="3122"/>
      <c r="CP11" s="3123"/>
      <c r="CQ11" s="3123"/>
      <c r="CR11" s="3123"/>
      <c r="CS11" s="3123"/>
      <c r="CT11" s="3123"/>
      <c r="CU11" s="3123"/>
      <c r="CV11" s="3"/>
      <c r="CW11" s="3124"/>
      <c r="CX11" s="3125"/>
      <c r="CY11" s="3123"/>
      <c r="CZ11" s="3122"/>
      <c r="DA11" s="3123"/>
      <c r="DB11" s="3123"/>
      <c r="DC11" s="3123"/>
      <c r="DD11" s="3123"/>
      <c r="DE11" s="3123"/>
      <c r="DF11" s="3123"/>
      <c r="DG11" s="3"/>
      <c r="DH11" s="3124"/>
      <c r="DI11" s="3125"/>
      <c r="DJ11" s="3123"/>
      <c r="DK11" s="3122"/>
      <c r="DL11" s="3123"/>
      <c r="DM11" s="3123"/>
      <c r="DN11" s="3123"/>
      <c r="DO11" s="3123"/>
      <c r="DP11" s="3123"/>
      <c r="DQ11" s="3123"/>
      <c r="DR11" s="3"/>
      <c r="DS11" s="3124"/>
      <c r="DT11" s="3125"/>
      <c r="DU11" s="3123"/>
      <c r="DV11" s="3122"/>
      <c r="DW11" s="3123"/>
      <c r="DX11" s="3123"/>
      <c r="DY11" s="3123"/>
      <c r="DZ11" s="3123"/>
      <c r="EA11" s="3123"/>
      <c r="EB11" s="3123"/>
      <c r="EC11" s="3"/>
      <c r="ED11" s="3124"/>
      <c r="EE11" s="3125"/>
      <c r="EF11" s="3123"/>
      <c r="EG11" s="3122"/>
      <c r="EH11" s="3123"/>
      <c r="EI11" s="3123"/>
      <c r="EJ11" s="3123"/>
      <c r="EK11" s="3123"/>
      <c r="EL11" s="3123"/>
      <c r="EM11" s="3123"/>
      <c r="EN11" s="3"/>
      <c r="EO11" s="3124"/>
      <c r="EP11" s="3125"/>
      <c r="EQ11" s="3123"/>
      <c r="ER11" s="3122"/>
      <c r="ES11" s="3123"/>
      <c r="ET11" s="3123"/>
      <c r="EU11" s="3123"/>
      <c r="EV11" s="3123"/>
      <c r="EW11" s="3123"/>
      <c r="EX11" s="3123"/>
      <c r="EY11" s="3"/>
      <c r="EZ11" s="3124"/>
      <c r="FA11" s="3125"/>
      <c r="FB11" s="3123"/>
      <c r="FC11" s="3122"/>
      <c r="FD11" s="3123"/>
      <c r="FE11" s="3123"/>
      <c r="FF11" s="3123"/>
      <c r="FG11" s="3123"/>
      <c r="FH11" s="3123"/>
      <c r="FI11" s="3123"/>
      <c r="FJ11" s="3"/>
      <c r="FK11" s="3124"/>
      <c r="FL11" s="3125"/>
      <c r="FM11" s="3123"/>
      <c r="FN11" s="3122"/>
      <c r="FO11" s="3123"/>
      <c r="FP11" s="3123"/>
      <c r="FQ11" s="3123"/>
      <c r="FR11" s="3123"/>
      <c r="FS11" s="3123"/>
      <c r="FT11" s="3123"/>
      <c r="FU11" s="3"/>
      <c r="FV11" s="3124"/>
      <c r="FW11" s="3125"/>
      <c r="FX11" s="3123"/>
      <c r="FY11" s="3122"/>
      <c r="FZ11" s="3123"/>
      <c r="GA11" s="3123"/>
      <c r="GB11" s="3123"/>
      <c r="GC11" s="3123"/>
      <c r="GD11" s="3123"/>
      <c r="GE11" s="3123"/>
      <c r="GF11" s="3"/>
      <c r="GG11" s="3124"/>
      <c r="GH11" s="3125"/>
      <c r="GI11" s="3123"/>
      <c r="GJ11" s="3122"/>
      <c r="GK11" s="3123"/>
      <c r="GL11" s="3123"/>
      <c r="GM11" s="3123"/>
      <c r="GN11" s="3123"/>
      <c r="GO11" s="3123"/>
      <c r="GP11" s="3123"/>
      <c r="GQ11" s="3"/>
      <c r="GR11" s="3124"/>
      <c r="GS11" s="3125"/>
      <c r="GT11" s="3123"/>
      <c r="GU11" s="3122"/>
      <c r="GV11" s="3123"/>
      <c r="GW11" s="3123"/>
      <c r="GX11" s="3123"/>
      <c r="GY11" s="3123"/>
      <c r="GZ11" s="3123"/>
      <c r="HA11" s="3123"/>
      <c r="HB11" s="3"/>
      <c r="HC11" s="3124"/>
      <c r="HD11" s="3125"/>
      <c r="HE11" s="3123"/>
      <c r="HF11" s="3122"/>
      <c r="HG11" s="3123"/>
      <c r="HH11" s="3123"/>
      <c r="HI11" s="3123"/>
      <c r="HJ11" s="3123"/>
      <c r="HK11" s="3123"/>
      <c r="HL11" s="3123"/>
      <c r="HM11" s="3"/>
      <c r="HN11" s="3124"/>
      <c r="HO11" s="3125"/>
      <c r="HP11" s="3123"/>
      <c r="HQ11" s="3122"/>
      <c r="HR11" s="3123"/>
      <c r="HS11" s="3123"/>
      <c r="HT11" s="3123"/>
      <c r="HU11" s="3123"/>
      <c r="HV11" s="3123"/>
      <c r="HW11" s="3123"/>
      <c r="HX11" s="3"/>
      <c r="HY11" s="3124"/>
      <c r="HZ11" s="3125"/>
      <c r="IA11" s="3123"/>
      <c r="IB11" s="3122"/>
      <c r="IC11" s="3123"/>
      <c r="ID11" s="3123"/>
      <c r="IE11" s="3123"/>
      <c r="IF11" s="3123"/>
      <c r="IG11" s="3123"/>
      <c r="IH11" s="3123"/>
      <c r="II11" s="3"/>
      <c r="IJ11" s="3124"/>
      <c r="IK11" s="3125"/>
      <c r="IL11" s="3123"/>
      <c r="IM11" s="3122"/>
      <c r="IN11" s="3123"/>
      <c r="IO11" s="3123"/>
      <c r="IP11" s="3123"/>
      <c r="IQ11" s="3123"/>
      <c r="IR11" s="3123"/>
      <c r="IS11" s="3123"/>
      <c r="IT11" s="3"/>
      <c r="IU11" s="3124"/>
      <c r="IV11" s="3125"/>
      <c r="IW11" s="3123"/>
    </row>
    <row r="12" spans="1:257" ht="22.5" customHeight="1" x14ac:dyDescent="0.25">
      <c r="A12" s="2948">
        <v>44168</v>
      </c>
      <c r="B12" s="2950" t="s">
        <v>12</v>
      </c>
      <c r="C12" s="2951">
        <v>285</v>
      </c>
      <c r="D12" s="2945">
        <f>+C12-(E12/100*C12)</f>
        <v>282.14999999999998</v>
      </c>
      <c r="E12" s="2951">
        <v>1</v>
      </c>
      <c r="F12" s="2951" t="s">
        <v>159</v>
      </c>
      <c r="G12" s="2951">
        <v>60</v>
      </c>
      <c r="H12" s="2951"/>
      <c r="I12" s="2951"/>
      <c r="J12" s="2951"/>
      <c r="K12" s="2947"/>
      <c r="L12" s="32" t="s">
        <v>4073</v>
      </c>
      <c r="M12" s="2948"/>
      <c r="N12" s="2950"/>
      <c r="O12" s="2949"/>
      <c r="P12" s="2946"/>
      <c r="Q12" s="2949"/>
      <c r="R12" s="2949"/>
      <c r="S12" s="2949"/>
      <c r="T12" s="2949"/>
      <c r="U12" s="2949"/>
      <c r="V12" s="2949"/>
      <c r="W12" s="3"/>
      <c r="X12" s="2948"/>
      <c r="Y12" s="2950"/>
      <c r="Z12" s="2949"/>
      <c r="AA12" s="2946"/>
      <c r="AB12" s="2949"/>
      <c r="AC12" s="2949"/>
      <c r="AD12" s="2949"/>
      <c r="AE12" s="2949"/>
      <c r="AF12" s="2949"/>
      <c r="AG12" s="2949"/>
      <c r="AH12" s="3"/>
      <c r="AI12" s="2948"/>
      <c r="AJ12" s="2950"/>
      <c r="AK12" s="2949"/>
      <c r="AL12" s="2946"/>
      <c r="AM12" s="2949"/>
      <c r="AN12" s="2949"/>
      <c r="AO12" s="2949"/>
      <c r="AP12" s="2949"/>
      <c r="AQ12" s="2949"/>
      <c r="AR12" s="2949"/>
      <c r="AS12" s="3"/>
      <c r="AT12" s="2948"/>
      <c r="AU12" s="2950"/>
      <c r="AV12" s="2949"/>
      <c r="AW12" s="2946"/>
      <c r="AX12" s="2949"/>
      <c r="AY12" s="2949"/>
      <c r="AZ12" s="2949"/>
      <c r="BA12" s="2949"/>
      <c r="BB12" s="2949"/>
      <c r="BC12" s="2949"/>
      <c r="BD12" s="3"/>
      <c r="BE12" s="2948"/>
      <c r="BF12" s="2950"/>
      <c r="BG12" s="2949"/>
      <c r="BH12" s="2946"/>
      <c r="BI12" s="2949"/>
      <c r="BJ12" s="2949"/>
      <c r="BK12" s="2949"/>
      <c r="BL12" s="2949"/>
      <c r="BM12" s="2949"/>
      <c r="BN12" s="2949"/>
      <c r="BO12" s="3"/>
      <c r="BP12" s="2948"/>
      <c r="BQ12" s="2950"/>
      <c r="BR12" s="2949"/>
      <c r="BS12" s="2946"/>
      <c r="BT12" s="2949"/>
      <c r="BU12" s="2949"/>
      <c r="BV12" s="2949"/>
      <c r="BW12" s="2949"/>
      <c r="BX12" s="2949"/>
      <c r="BY12" s="2949"/>
      <c r="BZ12" s="3"/>
      <c r="CA12" s="2948"/>
      <c r="CB12" s="2950"/>
      <c r="CC12" s="2949"/>
      <c r="CD12" s="2946"/>
      <c r="CE12" s="2949"/>
      <c r="CF12" s="2949"/>
      <c r="CG12" s="2949"/>
      <c r="CH12" s="2949"/>
      <c r="CI12" s="2949"/>
      <c r="CJ12" s="2949"/>
      <c r="CK12" s="3"/>
      <c r="CL12" s="2948"/>
      <c r="CM12" s="2950"/>
      <c r="CN12" s="2949"/>
      <c r="CO12" s="2946"/>
      <c r="CP12" s="2949"/>
      <c r="CQ12" s="2949"/>
      <c r="CR12" s="2949"/>
      <c r="CS12" s="2949"/>
      <c r="CT12" s="2949"/>
      <c r="CU12" s="2949"/>
      <c r="CV12" s="3"/>
      <c r="CW12" s="2948"/>
      <c r="CX12" s="2950"/>
      <c r="CY12" s="2949"/>
      <c r="CZ12" s="2946"/>
      <c r="DA12" s="2949"/>
      <c r="DB12" s="2949"/>
      <c r="DC12" s="2949"/>
      <c r="DD12" s="2949"/>
      <c r="DE12" s="2949"/>
      <c r="DF12" s="2949"/>
      <c r="DG12" s="3"/>
      <c r="DH12" s="2948"/>
      <c r="DI12" s="2950"/>
      <c r="DJ12" s="2949"/>
      <c r="DK12" s="2946"/>
      <c r="DL12" s="2949"/>
      <c r="DM12" s="2949"/>
      <c r="DN12" s="2949"/>
      <c r="DO12" s="2949"/>
      <c r="DP12" s="2949"/>
      <c r="DQ12" s="2949"/>
      <c r="DR12" s="3"/>
      <c r="DS12" s="2948"/>
      <c r="DT12" s="2950"/>
      <c r="DU12" s="2949"/>
      <c r="DV12" s="2946"/>
      <c r="DW12" s="2949"/>
      <c r="DX12" s="2949"/>
      <c r="DY12" s="2949"/>
      <c r="DZ12" s="2949"/>
      <c r="EA12" s="2949"/>
      <c r="EB12" s="2949"/>
      <c r="EC12" s="3"/>
      <c r="ED12" s="2948"/>
      <c r="EE12" s="2950"/>
      <c r="EF12" s="2949"/>
      <c r="EG12" s="2946"/>
      <c r="EH12" s="2949"/>
      <c r="EI12" s="2949"/>
      <c r="EJ12" s="2949"/>
      <c r="EK12" s="2949"/>
      <c r="EL12" s="2949"/>
      <c r="EM12" s="2949"/>
      <c r="EN12" s="3"/>
      <c r="EO12" s="2948"/>
      <c r="EP12" s="2950"/>
      <c r="EQ12" s="2949"/>
      <c r="ER12" s="2946"/>
      <c r="ES12" s="2949"/>
      <c r="ET12" s="2949"/>
      <c r="EU12" s="2949"/>
      <c r="EV12" s="2949"/>
      <c r="EW12" s="2949"/>
      <c r="EX12" s="2949"/>
      <c r="EY12" s="3"/>
      <c r="EZ12" s="2948"/>
      <c r="FA12" s="2950"/>
      <c r="FB12" s="2949"/>
      <c r="FC12" s="2946"/>
      <c r="FD12" s="2949"/>
      <c r="FE12" s="2949"/>
      <c r="FF12" s="2949"/>
      <c r="FG12" s="2949"/>
      <c r="FH12" s="2949"/>
      <c r="FI12" s="2949"/>
      <c r="FJ12" s="3"/>
      <c r="FK12" s="2948"/>
      <c r="FL12" s="2950"/>
      <c r="FM12" s="2949"/>
      <c r="FN12" s="2946"/>
      <c r="FO12" s="2949"/>
      <c r="FP12" s="2949"/>
      <c r="FQ12" s="2949"/>
      <c r="FR12" s="2949"/>
      <c r="FS12" s="2949"/>
      <c r="FT12" s="2949"/>
      <c r="FU12" s="3"/>
      <c r="FV12" s="2948"/>
      <c r="FW12" s="2950"/>
      <c r="FX12" s="2949"/>
      <c r="FY12" s="2946"/>
      <c r="FZ12" s="2949"/>
      <c r="GA12" s="2949"/>
      <c r="GB12" s="2949"/>
      <c r="GC12" s="2949"/>
      <c r="GD12" s="2949"/>
      <c r="GE12" s="2949"/>
      <c r="GF12" s="3"/>
      <c r="GG12" s="2948"/>
      <c r="GH12" s="2950"/>
      <c r="GI12" s="2949"/>
      <c r="GJ12" s="2946"/>
      <c r="GK12" s="2949"/>
      <c r="GL12" s="2949"/>
      <c r="GM12" s="2949"/>
      <c r="GN12" s="2949"/>
      <c r="GO12" s="2949"/>
      <c r="GP12" s="2949"/>
      <c r="GQ12" s="3"/>
      <c r="GR12" s="2948"/>
      <c r="GS12" s="2950"/>
      <c r="GT12" s="2949"/>
      <c r="GU12" s="2946"/>
      <c r="GV12" s="2949"/>
      <c r="GW12" s="2949"/>
      <c r="GX12" s="2949"/>
      <c r="GY12" s="2949"/>
      <c r="GZ12" s="2949"/>
      <c r="HA12" s="2949"/>
      <c r="HB12" s="3"/>
      <c r="HC12" s="2948"/>
      <c r="HD12" s="2950"/>
      <c r="HE12" s="2949"/>
      <c r="HF12" s="2946"/>
      <c r="HG12" s="2949"/>
      <c r="HH12" s="2949"/>
      <c r="HI12" s="2949"/>
      <c r="HJ12" s="2949"/>
      <c r="HK12" s="2949"/>
      <c r="HL12" s="2949"/>
      <c r="HM12" s="3"/>
      <c r="HN12" s="2948"/>
      <c r="HO12" s="2950"/>
      <c r="HP12" s="2949"/>
      <c r="HQ12" s="2946"/>
      <c r="HR12" s="2949"/>
      <c r="HS12" s="2949"/>
      <c r="HT12" s="2949"/>
      <c r="HU12" s="2949"/>
      <c r="HV12" s="2949"/>
      <c r="HW12" s="2949"/>
      <c r="HX12" s="3"/>
      <c r="HY12" s="2948"/>
      <c r="HZ12" s="2950"/>
      <c r="IA12" s="2949"/>
      <c r="IB12" s="2946"/>
      <c r="IC12" s="2949"/>
      <c r="ID12" s="2949"/>
      <c r="IE12" s="2949"/>
      <c r="IF12" s="2949"/>
      <c r="IG12" s="2949"/>
      <c r="IH12" s="2949"/>
      <c r="II12" s="3"/>
      <c r="IJ12" s="2948"/>
      <c r="IK12" s="2950"/>
      <c r="IL12" s="2949"/>
      <c r="IM12" s="2946"/>
      <c r="IN12" s="2949"/>
      <c r="IO12" s="2949"/>
      <c r="IP12" s="2949"/>
      <c r="IQ12" s="2949"/>
      <c r="IR12" s="2949"/>
      <c r="IS12" s="2949"/>
      <c r="IT12" s="3"/>
      <c r="IU12" s="2948"/>
      <c r="IV12" s="2950"/>
      <c r="IW12" s="2949"/>
    </row>
    <row r="13" spans="1:257" ht="22.5" customHeight="1" x14ac:dyDescent="0.25">
      <c r="A13" s="2948">
        <v>44169</v>
      </c>
      <c r="B13" s="2950" t="s">
        <v>186</v>
      </c>
      <c r="C13" s="2951"/>
      <c r="D13" s="2945" t="s">
        <v>301</v>
      </c>
      <c r="E13" s="2951"/>
      <c r="F13" s="2951"/>
      <c r="G13" s="2951"/>
      <c r="H13" s="2951">
        <v>1930</v>
      </c>
      <c r="I13" s="2951">
        <v>100</v>
      </c>
      <c r="J13" s="2951"/>
      <c r="K13" s="2947"/>
      <c r="M13" s="2948"/>
      <c r="N13" s="2950"/>
      <c r="O13" s="2949"/>
      <c r="P13" s="2946"/>
      <c r="Q13" s="2949"/>
      <c r="R13" s="2949"/>
      <c r="S13" s="2949"/>
      <c r="T13" s="2949"/>
      <c r="U13" s="2949"/>
      <c r="V13" s="2949"/>
      <c r="W13" s="3"/>
      <c r="X13" s="2948"/>
      <c r="Y13" s="2950"/>
      <c r="Z13" s="2949"/>
      <c r="AA13" s="2946"/>
      <c r="AB13" s="2949"/>
      <c r="AC13" s="2949"/>
      <c r="AD13" s="2949"/>
      <c r="AE13" s="2949"/>
      <c r="AF13" s="2949"/>
      <c r="AG13" s="2949"/>
      <c r="AH13" s="3"/>
      <c r="AI13" s="2948"/>
      <c r="AJ13" s="2950"/>
      <c r="AK13" s="2949"/>
      <c r="AL13" s="2946"/>
      <c r="AM13" s="2949"/>
      <c r="AN13" s="2949"/>
      <c r="AO13" s="2949"/>
      <c r="AP13" s="2949"/>
      <c r="AQ13" s="2949"/>
      <c r="AR13" s="2949"/>
      <c r="AS13" s="3"/>
      <c r="AT13" s="2948"/>
      <c r="AU13" s="2950"/>
      <c r="AV13" s="2949"/>
      <c r="AW13" s="2946"/>
      <c r="AX13" s="2949"/>
      <c r="AY13" s="2949"/>
      <c r="AZ13" s="2949"/>
      <c r="BA13" s="2949"/>
      <c r="BB13" s="2949"/>
      <c r="BC13" s="2949"/>
      <c r="BD13" s="3"/>
      <c r="BE13" s="2948"/>
      <c r="BF13" s="2950"/>
      <c r="BG13" s="2949"/>
      <c r="BH13" s="2946"/>
      <c r="BI13" s="2949"/>
      <c r="BJ13" s="2949"/>
      <c r="BK13" s="2949"/>
      <c r="BL13" s="2949"/>
      <c r="BM13" s="2949"/>
      <c r="BN13" s="2949"/>
      <c r="BO13" s="3"/>
      <c r="BP13" s="2948"/>
      <c r="BQ13" s="2950"/>
      <c r="BR13" s="2949"/>
      <c r="BS13" s="2946"/>
      <c r="BT13" s="2949"/>
      <c r="BU13" s="2949"/>
      <c r="BV13" s="2949"/>
      <c r="BW13" s="2949"/>
      <c r="BX13" s="2949"/>
      <c r="BY13" s="2949"/>
      <c r="BZ13" s="3"/>
      <c r="CA13" s="2948"/>
      <c r="CB13" s="2950"/>
      <c r="CC13" s="2949"/>
      <c r="CD13" s="2946"/>
      <c r="CE13" s="2949"/>
      <c r="CF13" s="2949"/>
      <c r="CG13" s="2949"/>
      <c r="CH13" s="2949"/>
      <c r="CI13" s="2949"/>
      <c r="CJ13" s="2949"/>
      <c r="CK13" s="3"/>
      <c r="CL13" s="2948"/>
      <c r="CM13" s="2950"/>
      <c r="CN13" s="2949"/>
      <c r="CO13" s="2946"/>
      <c r="CP13" s="2949"/>
      <c r="CQ13" s="2949"/>
      <c r="CR13" s="2949"/>
      <c r="CS13" s="2949"/>
      <c r="CT13" s="2949"/>
      <c r="CU13" s="2949"/>
      <c r="CV13" s="3"/>
      <c r="CW13" s="2948"/>
      <c r="CX13" s="2950"/>
      <c r="CY13" s="2949"/>
      <c r="CZ13" s="2946"/>
      <c r="DA13" s="2949"/>
      <c r="DB13" s="2949"/>
      <c r="DC13" s="2949"/>
      <c r="DD13" s="2949"/>
      <c r="DE13" s="2949"/>
      <c r="DF13" s="2949"/>
      <c r="DG13" s="3"/>
      <c r="DH13" s="2948"/>
      <c r="DI13" s="2950"/>
      <c r="DJ13" s="2949"/>
      <c r="DK13" s="2946"/>
      <c r="DL13" s="2949"/>
      <c r="DM13" s="2949"/>
      <c r="DN13" s="2949"/>
      <c r="DO13" s="2949"/>
      <c r="DP13" s="2949"/>
      <c r="DQ13" s="2949"/>
      <c r="DR13" s="3"/>
      <c r="DS13" s="2948"/>
      <c r="DT13" s="2950"/>
      <c r="DU13" s="2949"/>
      <c r="DV13" s="2946"/>
      <c r="DW13" s="2949"/>
      <c r="DX13" s="2949"/>
      <c r="DY13" s="2949"/>
      <c r="DZ13" s="2949"/>
      <c r="EA13" s="2949"/>
      <c r="EB13" s="2949"/>
      <c r="EC13" s="3"/>
      <c r="ED13" s="2948"/>
      <c r="EE13" s="2950"/>
      <c r="EF13" s="2949"/>
      <c r="EG13" s="2946"/>
      <c r="EH13" s="2949"/>
      <c r="EI13" s="2949"/>
      <c r="EJ13" s="2949"/>
      <c r="EK13" s="2949"/>
      <c r="EL13" s="2949"/>
      <c r="EM13" s="2949"/>
      <c r="EN13" s="3"/>
      <c r="EO13" s="2948"/>
      <c r="EP13" s="2950"/>
      <c r="EQ13" s="2949"/>
      <c r="ER13" s="2946"/>
      <c r="ES13" s="2949"/>
      <c r="ET13" s="2949"/>
      <c r="EU13" s="2949"/>
      <c r="EV13" s="2949"/>
      <c r="EW13" s="2949"/>
      <c r="EX13" s="2949"/>
      <c r="EY13" s="3"/>
      <c r="EZ13" s="2948"/>
      <c r="FA13" s="2950"/>
      <c r="FB13" s="2949"/>
      <c r="FC13" s="2946"/>
      <c r="FD13" s="2949"/>
      <c r="FE13" s="2949"/>
      <c r="FF13" s="2949"/>
      <c r="FG13" s="2949"/>
      <c r="FH13" s="2949"/>
      <c r="FI13" s="2949"/>
      <c r="FJ13" s="3"/>
      <c r="FK13" s="2948"/>
      <c r="FL13" s="2950"/>
      <c r="FM13" s="2949"/>
      <c r="FN13" s="2946"/>
      <c r="FO13" s="2949"/>
      <c r="FP13" s="2949"/>
      <c r="FQ13" s="2949"/>
      <c r="FR13" s="2949"/>
      <c r="FS13" s="2949"/>
      <c r="FT13" s="2949"/>
      <c r="FU13" s="3"/>
      <c r="FV13" s="2948"/>
      <c r="FW13" s="2950"/>
      <c r="FX13" s="2949"/>
      <c r="FY13" s="2946"/>
      <c r="FZ13" s="2949"/>
      <c r="GA13" s="2949"/>
      <c r="GB13" s="2949"/>
      <c r="GC13" s="2949"/>
      <c r="GD13" s="2949"/>
      <c r="GE13" s="2949"/>
      <c r="GF13" s="3"/>
      <c r="GG13" s="2948"/>
      <c r="GH13" s="2950"/>
      <c r="GI13" s="2949"/>
      <c r="GJ13" s="2946"/>
      <c r="GK13" s="2949"/>
      <c r="GL13" s="2949"/>
      <c r="GM13" s="2949"/>
      <c r="GN13" s="2949"/>
      <c r="GO13" s="2949"/>
      <c r="GP13" s="2949"/>
      <c r="GQ13" s="3"/>
      <c r="GR13" s="2948"/>
      <c r="GS13" s="2950"/>
      <c r="GT13" s="2949"/>
      <c r="GU13" s="2946"/>
      <c r="GV13" s="2949"/>
      <c r="GW13" s="2949"/>
      <c r="GX13" s="2949"/>
      <c r="GY13" s="2949"/>
      <c r="GZ13" s="2949"/>
      <c r="HA13" s="2949"/>
      <c r="HB13" s="3"/>
      <c r="HC13" s="2948"/>
      <c r="HD13" s="2950"/>
      <c r="HE13" s="2949"/>
      <c r="HF13" s="2946"/>
      <c r="HG13" s="2949"/>
      <c r="HH13" s="2949"/>
      <c r="HI13" s="2949"/>
      <c r="HJ13" s="2949"/>
      <c r="HK13" s="2949"/>
      <c r="HL13" s="2949"/>
      <c r="HM13" s="3"/>
      <c r="HN13" s="2948"/>
      <c r="HO13" s="2950"/>
      <c r="HP13" s="2949"/>
      <c r="HQ13" s="2946"/>
      <c r="HR13" s="2949"/>
      <c r="HS13" s="2949"/>
      <c r="HT13" s="2949"/>
      <c r="HU13" s="2949"/>
      <c r="HV13" s="2949"/>
      <c r="HW13" s="2949"/>
      <c r="HX13" s="3"/>
      <c r="HY13" s="2948"/>
      <c r="HZ13" s="2950"/>
      <c r="IA13" s="2949"/>
      <c r="IB13" s="2946"/>
      <c r="IC13" s="2949"/>
      <c r="ID13" s="2949"/>
      <c r="IE13" s="2949"/>
      <c r="IF13" s="2949"/>
      <c r="IG13" s="2949"/>
      <c r="IH13" s="2949"/>
      <c r="II13" s="3"/>
      <c r="IJ13" s="2948"/>
      <c r="IK13" s="2950"/>
      <c r="IL13" s="2949"/>
      <c r="IM13" s="2946"/>
      <c r="IN13" s="2949"/>
      <c r="IO13" s="2949"/>
      <c r="IP13" s="2949"/>
      <c r="IQ13" s="2949"/>
      <c r="IR13" s="2949"/>
      <c r="IS13" s="2949"/>
      <c r="IT13" s="3"/>
      <c r="IU13" s="2948"/>
      <c r="IV13" s="2950"/>
      <c r="IW13" s="2949"/>
    </row>
    <row r="14" spans="1:257" ht="22.5" customHeight="1" x14ac:dyDescent="0.25">
      <c r="A14" s="2948">
        <v>44183</v>
      </c>
      <c r="B14" s="2950" t="s">
        <v>186</v>
      </c>
      <c r="C14" s="2951"/>
      <c r="E14" s="2951"/>
      <c r="F14" s="2951"/>
      <c r="G14" s="2951"/>
      <c r="H14" s="2951">
        <v>2100</v>
      </c>
      <c r="I14" s="2951">
        <v>100</v>
      </c>
      <c r="J14" s="2951"/>
      <c r="K14" s="2947"/>
      <c r="M14" s="2948"/>
      <c r="N14" s="2950"/>
      <c r="O14" s="2949"/>
      <c r="P14" s="2946"/>
      <c r="Q14" s="2949"/>
      <c r="R14" s="2949"/>
      <c r="S14" s="2949"/>
      <c r="T14" s="2949"/>
      <c r="U14" s="2949"/>
      <c r="V14" s="2949"/>
      <c r="W14" s="3"/>
      <c r="X14" s="2948"/>
      <c r="Y14" s="2950"/>
      <c r="Z14" s="2949"/>
      <c r="AA14" s="2946"/>
      <c r="AB14" s="2949"/>
      <c r="AC14" s="2949"/>
      <c r="AD14" s="2949"/>
      <c r="AE14" s="2949"/>
      <c r="AF14" s="2949"/>
      <c r="AG14" s="2949"/>
      <c r="AH14" s="3"/>
      <c r="AI14" s="2948"/>
      <c r="AJ14" s="2950"/>
      <c r="AK14" s="2949"/>
      <c r="AL14" s="2946"/>
      <c r="AM14" s="2949"/>
      <c r="AN14" s="2949"/>
      <c r="AO14" s="2949"/>
      <c r="AP14" s="2949"/>
      <c r="AQ14" s="2949"/>
      <c r="AR14" s="2949"/>
      <c r="AS14" s="3"/>
      <c r="AT14" s="2948"/>
      <c r="AU14" s="2950"/>
      <c r="AV14" s="2949"/>
      <c r="AW14" s="2946"/>
      <c r="AX14" s="2949"/>
      <c r="AY14" s="2949"/>
      <c r="AZ14" s="2949"/>
      <c r="BA14" s="2949"/>
      <c r="BB14" s="2949"/>
      <c r="BC14" s="2949"/>
      <c r="BD14" s="3"/>
      <c r="BE14" s="2948"/>
      <c r="BF14" s="2950"/>
      <c r="BG14" s="2949"/>
      <c r="BH14" s="2946"/>
      <c r="BI14" s="2949"/>
      <c r="BJ14" s="2949"/>
      <c r="BK14" s="2949"/>
      <c r="BL14" s="2949"/>
      <c r="BM14" s="2949"/>
      <c r="BN14" s="2949"/>
      <c r="BO14" s="3"/>
      <c r="BP14" s="2948"/>
      <c r="BQ14" s="2950"/>
      <c r="BR14" s="2949"/>
      <c r="BS14" s="2946"/>
      <c r="BT14" s="2949"/>
      <c r="BU14" s="2949"/>
      <c r="BV14" s="2949"/>
      <c r="BW14" s="2949"/>
      <c r="BX14" s="2949"/>
      <c r="BY14" s="2949"/>
      <c r="BZ14" s="3"/>
      <c r="CA14" s="2948"/>
      <c r="CB14" s="2950"/>
      <c r="CC14" s="2949"/>
      <c r="CD14" s="2946"/>
      <c r="CE14" s="2949"/>
      <c r="CF14" s="2949"/>
      <c r="CG14" s="2949"/>
      <c r="CH14" s="2949"/>
      <c r="CI14" s="2949"/>
      <c r="CJ14" s="2949"/>
      <c r="CK14" s="3"/>
      <c r="CL14" s="2948"/>
      <c r="CM14" s="2950"/>
      <c r="CN14" s="2949"/>
      <c r="CO14" s="2946"/>
      <c r="CP14" s="2949"/>
      <c r="CQ14" s="2949"/>
      <c r="CR14" s="2949"/>
      <c r="CS14" s="2949"/>
      <c r="CT14" s="2949"/>
      <c r="CU14" s="2949"/>
      <c r="CV14" s="3"/>
      <c r="CW14" s="2948"/>
      <c r="CX14" s="2950"/>
      <c r="CY14" s="2949"/>
      <c r="CZ14" s="2946"/>
      <c r="DA14" s="2949"/>
      <c r="DB14" s="2949"/>
      <c r="DC14" s="2949"/>
      <c r="DD14" s="2949"/>
      <c r="DE14" s="2949"/>
      <c r="DF14" s="2949"/>
      <c r="DG14" s="3"/>
      <c r="DH14" s="2948"/>
      <c r="DI14" s="2950"/>
      <c r="DJ14" s="2949"/>
      <c r="DK14" s="2946"/>
      <c r="DL14" s="2949"/>
      <c r="DM14" s="2949"/>
      <c r="DN14" s="2949"/>
      <c r="DO14" s="2949"/>
      <c r="DP14" s="2949"/>
      <c r="DQ14" s="2949"/>
      <c r="DR14" s="3"/>
      <c r="DS14" s="2948"/>
      <c r="DT14" s="2950"/>
      <c r="DU14" s="2949"/>
      <c r="DV14" s="2946"/>
      <c r="DW14" s="2949"/>
      <c r="DX14" s="2949"/>
      <c r="DY14" s="2949"/>
      <c r="DZ14" s="2949"/>
      <c r="EA14" s="2949"/>
      <c r="EB14" s="2949"/>
      <c r="EC14" s="3"/>
      <c r="ED14" s="2948"/>
      <c r="EE14" s="2950"/>
      <c r="EF14" s="2949"/>
      <c r="EG14" s="2946"/>
      <c r="EH14" s="2949"/>
      <c r="EI14" s="2949"/>
      <c r="EJ14" s="2949"/>
      <c r="EK14" s="2949"/>
      <c r="EL14" s="2949"/>
      <c r="EM14" s="2949"/>
      <c r="EN14" s="3"/>
      <c r="EO14" s="2948"/>
      <c r="EP14" s="2950"/>
      <c r="EQ14" s="2949"/>
      <c r="ER14" s="2946"/>
      <c r="ES14" s="2949"/>
      <c r="ET14" s="2949"/>
      <c r="EU14" s="2949"/>
      <c r="EV14" s="2949"/>
      <c r="EW14" s="2949"/>
      <c r="EX14" s="2949"/>
      <c r="EY14" s="3"/>
      <c r="EZ14" s="2948"/>
      <c r="FA14" s="2950"/>
      <c r="FB14" s="2949"/>
      <c r="FC14" s="2946"/>
      <c r="FD14" s="2949"/>
      <c r="FE14" s="2949"/>
      <c r="FF14" s="2949"/>
      <c r="FG14" s="2949"/>
      <c r="FH14" s="2949"/>
      <c r="FI14" s="2949"/>
      <c r="FJ14" s="3"/>
      <c r="FK14" s="2948"/>
      <c r="FL14" s="2950"/>
      <c r="FM14" s="2949"/>
      <c r="FN14" s="2946"/>
      <c r="FO14" s="2949"/>
      <c r="FP14" s="2949"/>
      <c r="FQ14" s="2949"/>
      <c r="FR14" s="2949"/>
      <c r="FS14" s="2949"/>
      <c r="FT14" s="2949"/>
      <c r="FU14" s="3"/>
      <c r="FV14" s="2948"/>
      <c r="FW14" s="2950"/>
      <c r="FX14" s="2949"/>
      <c r="FY14" s="2946"/>
      <c r="FZ14" s="2949"/>
      <c r="GA14" s="2949"/>
      <c r="GB14" s="2949"/>
      <c r="GC14" s="2949"/>
      <c r="GD14" s="2949"/>
      <c r="GE14" s="2949"/>
      <c r="GF14" s="3"/>
      <c r="GG14" s="2948"/>
      <c r="GH14" s="2950"/>
      <c r="GI14" s="2949"/>
      <c r="GJ14" s="2946"/>
      <c r="GK14" s="2949"/>
      <c r="GL14" s="2949"/>
      <c r="GM14" s="2949"/>
      <c r="GN14" s="2949"/>
      <c r="GO14" s="2949"/>
      <c r="GP14" s="2949"/>
      <c r="GQ14" s="3"/>
      <c r="GR14" s="2948"/>
      <c r="GS14" s="2950"/>
      <c r="GT14" s="2949"/>
      <c r="GU14" s="2946"/>
      <c r="GV14" s="2949"/>
      <c r="GW14" s="2949"/>
      <c r="GX14" s="2949"/>
      <c r="GY14" s="2949"/>
      <c r="GZ14" s="2949"/>
      <c r="HA14" s="2949"/>
      <c r="HB14" s="3"/>
      <c r="HC14" s="2948"/>
      <c r="HD14" s="2950"/>
      <c r="HE14" s="2949"/>
      <c r="HF14" s="2946"/>
      <c r="HG14" s="2949"/>
      <c r="HH14" s="2949"/>
      <c r="HI14" s="2949"/>
      <c r="HJ14" s="2949"/>
      <c r="HK14" s="2949"/>
      <c r="HL14" s="2949"/>
      <c r="HM14" s="3"/>
      <c r="HN14" s="2948"/>
      <c r="HO14" s="2950"/>
      <c r="HP14" s="2949"/>
      <c r="HQ14" s="2946"/>
      <c r="HR14" s="2949"/>
      <c r="HS14" s="2949"/>
      <c r="HT14" s="2949"/>
      <c r="HU14" s="2949"/>
      <c r="HV14" s="2949"/>
      <c r="HW14" s="2949"/>
      <c r="HX14" s="3"/>
      <c r="HY14" s="2948"/>
      <c r="HZ14" s="2950"/>
      <c r="IA14" s="2949"/>
      <c r="IB14" s="2946"/>
      <c r="IC14" s="2949"/>
      <c r="ID14" s="2949"/>
      <c r="IE14" s="2949"/>
      <c r="IF14" s="2949"/>
      <c r="IG14" s="2949"/>
      <c r="IH14" s="2949"/>
      <c r="II14" s="3"/>
      <c r="IJ14" s="2948"/>
      <c r="IK14" s="2950"/>
      <c r="IL14" s="2949"/>
      <c r="IM14" s="2946"/>
      <c r="IN14" s="2949"/>
      <c r="IO14" s="2949"/>
      <c r="IP14" s="2949"/>
      <c r="IQ14" s="2949"/>
      <c r="IR14" s="2949"/>
      <c r="IS14" s="2949"/>
      <c r="IT14" s="3"/>
      <c r="IU14" s="2948"/>
      <c r="IV14" s="2950"/>
      <c r="IW14" s="2949"/>
    </row>
    <row r="15" spans="1:257" ht="21.75" customHeight="1" x14ac:dyDescent="0.25">
      <c r="A15" s="2948">
        <v>44186</v>
      </c>
      <c r="B15" s="2950" t="s">
        <v>26</v>
      </c>
      <c r="C15" s="3666" t="s">
        <v>2540</v>
      </c>
      <c r="D15" s="3667"/>
      <c r="E15" s="3667"/>
      <c r="F15" s="3667"/>
      <c r="G15" s="3667"/>
      <c r="H15" s="3667"/>
      <c r="I15" s="3667"/>
      <c r="J15" s="3668"/>
      <c r="K15" s="2947"/>
      <c r="M15" s="2948"/>
      <c r="N15" s="2950"/>
      <c r="O15" s="2949"/>
      <c r="P15" s="2946"/>
      <c r="Q15" s="2949"/>
      <c r="R15" s="2949"/>
      <c r="S15" s="2949"/>
      <c r="T15" s="2949"/>
      <c r="U15" s="2949"/>
      <c r="V15" s="2949"/>
      <c r="W15" s="3"/>
      <c r="X15" s="2948"/>
      <c r="Y15" s="2950"/>
      <c r="Z15" s="2949"/>
      <c r="AA15" s="2946"/>
      <c r="AB15" s="2949"/>
      <c r="AC15" s="2949"/>
      <c r="AD15" s="2949"/>
      <c r="AE15" s="2949"/>
      <c r="AF15" s="2949"/>
      <c r="AG15" s="2949"/>
      <c r="AH15" s="3"/>
      <c r="AI15" s="2948"/>
      <c r="AJ15" s="2950"/>
      <c r="AK15" s="2949"/>
      <c r="AL15" s="2946"/>
      <c r="AM15" s="2949"/>
      <c r="AN15" s="2949"/>
      <c r="AO15" s="2949"/>
      <c r="AP15" s="2949"/>
      <c r="AQ15" s="2949"/>
      <c r="AR15" s="2949"/>
      <c r="AS15" s="3"/>
      <c r="AT15" s="2948"/>
      <c r="AU15" s="2950"/>
      <c r="AV15" s="2949"/>
      <c r="AW15" s="2946"/>
      <c r="AX15" s="2949"/>
      <c r="AY15" s="2949"/>
      <c r="AZ15" s="2949"/>
      <c r="BA15" s="2949"/>
      <c r="BB15" s="2949"/>
      <c r="BC15" s="2949"/>
      <c r="BD15" s="3"/>
      <c r="BE15" s="2948"/>
      <c r="BF15" s="2950"/>
      <c r="BG15" s="2949"/>
      <c r="BH15" s="2946"/>
      <c r="BI15" s="2949"/>
      <c r="BJ15" s="2949"/>
      <c r="BK15" s="2949"/>
      <c r="BL15" s="2949"/>
      <c r="BM15" s="2949"/>
      <c r="BN15" s="2949"/>
      <c r="BO15" s="3"/>
      <c r="BP15" s="2948"/>
      <c r="BQ15" s="2950"/>
      <c r="BR15" s="2949"/>
      <c r="BS15" s="2946"/>
      <c r="BT15" s="2949"/>
      <c r="BU15" s="2949"/>
      <c r="BV15" s="2949"/>
      <c r="BW15" s="2949"/>
      <c r="BX15" s="2949"/>
      <c r="BY15" s="2949"/>
      <c r="BZ15" s="3"/>
      <c r="CA15" s="2948"/>
      <c r="CB15" s="2950"/>
      <c r="CC15" s="2949"/>
      <c r="CD15" s="2946"/>
      <c r="CE15" s="2949"/>
      <c r="CF15" s="2949"/>
      <c r="CG15" s="2949"/>
      <c r="CH15" s="2949"/>
      <c r="CI15" s="2949"/>
      <c r="CJ15" s="2949"/>
      <c r="CK15" s="3"/>
      <c r="CL15" s="2948"/>
      <c r="CM15" s="2950"/>
      <c r="CN15" s="2949"/>
      <c r="CO15" s="2946"/>
      <c r="CP15" s="2949"/>
      <c r="CQ15" s="2949"/>
      <c r="CR15" s="2949"/>
      <c r="CS15" s="2949"/>
      <c r="CT15" s="2949"/>
      <c r="CU15" s="2949"/>
      <c r="CV15" s="3"/>
      <c r="CW15" s="2948"/>
      <c r="CX15" s="2950"/>
      <c r="CY15" s="2949"/>
      <c r="CZ15" s="2946"/>
      <c r="DA15" s="2949"/>
      <c r="DB15" s="2949"/>
      <c r="DC15" s="2949"/>
      <c r="DD15" s="2949"/>
      <c r="DE15" s="2949"/>
      <c r="DF15" s="2949"/>
      <c r="DG15" s="3"/>
      <c r="DH15" s="2948"/>
      <c r="DI15" s="2950"/>
      <c r="DJ15" s="2949"/>
      <c r="DK15" s="2946"/>
      <c r="DL15" s="2949"/>
      <c r="DM15" s="2949"/>
      <c r="DN15" s="2949"/>
      <c r="DO15" s="2949"/>
      <c r="DP15" s="2949"/>
      <c r="DQ15" s="2949"/>
      <c r="DR15" s="3"/>
      <c r="DS15" s="2948"/>
      <c r="DT15" s="2950"/>
      <c r="DU15" s="2949"/>
      <c r="DV15" s="2946"/>
      <c r="DW15" s="2949"/>
      <c r="DX15" s="2949"/>
      <c r="DY15" s="2949"/>
      <c r="DZ15" s="2949"/>
      <c r="EA15" s="2949"/>
      <c r="EB15" s="2949"/>
      <c r="EC15" s="3"/>
      <c r="ED15" s="2948"/>
      <c r="EE15" s="2950"/>
      <c r="EF15" s="2949"/>
      <c r="EG15" s="2946"/>
      <c r="EH15" s="2949"/>
      <c r="EI15" s="2949"/>
      <c r="EJ15" s="2949"/>
      <c r="EK15" s="2949"/>
      <c r="EL15" s="2949"/>
      <c r="EM15" s="2949"/>
      <c r="EN15" s="3"/>
      <c r="EO15" s="2948"/>
      <c r="EP15" s="2950"/>
      <c r="EQ15" s="2949"/>
      <c r="ER15" s="2946"/>
      <c r="ES15" s="2949"/>
      <c r="ET15" s="2949"/>
      <c r="EU15" s="2949"/>
      <c r="EV15" s="2949"/>
      <c r="EW15" s="2949"/>
      <c r="EX15" s="2949"/>
      <c r="EY15" s="3"/>
      <c r="EZ15" s="2948"/>
      <c r="FA15" s="2950"/>
      <c r="FB15" s="2949"/>
      <c r="FC15" s="2946"/>
      <c r="FD15" s="2949"/>
      <c r="FE15" s="2949"/>
      <c r="FF15" s="2949"/>
      <c r="FG15" s="2949"/>
      <c r="FH15" s="2949"/>
      <c r="FI15" s="2949"/>
      <c r="FJ15" s="3"/>
      <c r="FK15" s="2948"/>
      <c r="FL15" s="2950"/>
      <c r="FM15" s="2949"/>
      <c r="FN15" s="2946"/>
      <c r="FO15" s="2949"/>
      <c r="FP15" s="2949"/>
      <c r="FQ15" s="2949"/>
      <c r="FR15" s="2949"/>
      <c r="FS15" s="2949"/>
      <c r="FT15" s="2949"/>
      <c r="FU15" s="3"/>
      <c r="FV15" s="2948"/>
      <c r="FW15" s="2950"/>
      <c r="FX15" s="2949"/>
      <c r="FY15" s="2946"/>
      <c r="FZ15" s="2949"/>
      <c r="GA15" s="2949"/>
      <c r="GB15" s="2949"/>
      <c r="GC15" s="2949"/>
      <c r="GD15" s="2949"/>
      <c r="GE15" s="2949"/>
      <c r="GF15" s="3"/>
      <c r="GG15" s="2948"/>
      <c r="GH15" s="2950"/>
      <c r="GI15" s="2949"/>
      <c r="GJ15" s="2946"/>
      <c r="GK15" s="2949"/>
      <c r="GL15" s="2949"/>
      <c r="GM15" s="2949"/>
      <c r="GN15" s="2949"/>
      <c r="GO15" s="2949"/>
      <c r="GP15" s="2949"/>
      <c r="GQ15" s="3"/>
      <c r="GR15" s="2948"/>
      <c r="GS15" s="2950"/>
      <c r="GT15" s="2949"/>
      <c r="GU15" s="2946"/>
      <c r="GV15" s="2949"/>
      <c r="GW15" s="2949"/>
      <c r="GX15" s="2949"/>
      <c r="GY15" s="2949"/>
      <c r="GZ15" s="2949"/>
      <c r="HA15" s="2949"/>
      <c r="HB15" s="3"/>
      <c r="HC15" s="2948"/>
      <c r="HD15" s="2950"/>
      <c r="HE15" s="2949"/>
      <c r="HF15" s="2946"/>
      <c r="HG15" s="2949"/>
      <c r="HH15" s="2949"/>
      <c r="HI15" s="2949"/>
      <c r="HJ15" s="2949"/>
      <c r="HK15" s="2949"/>
      <c r="HL15" s="2949"/>
      <c r="HM15" s="3"/>
      <c r="HN15" s="2948"/>
      <c r="HO15" s="2950"/>
      <c r="HP15" s="2949"/>
      <c r="HQ15" s="2946"/>
      <c r="HR15" s="2949"/>
      <c r="HS15" s="2949"/>
      <c r="HT15" s="2949"/>
      <c r="HU15" s="2949"/>
      <c r="HV15" s="2949"/>
      <c r="HW15" s="2949"/>
      <c r="HX15" s="3"/>
      <c r="HY15" s="2948"/>
      <c r="HZ15" s="2950"/>
      <c r="IA15" s="2949"/>
      <c r="IB15" s="2946"/>
      <c r="IC15" s="2949"/>
      <c r="ID15" s="2949"/>
      <c r="IE15" s="2949"/>
      <c r="IF15" s="2949"/>
      <c r="IG15" s="2949"/>
      <c r="IH15" s="2949"/>
      <c r="II15" s="3"/>
      <c r="IJ15" s="2948"/>
      <c r="IK15" s="2950"/>
      <c r="IL15" s="2949"/>
      <c r="IM15" s="2946"/>
      <c r="IN15" s="2949"/>
      <c r="IO15" s="2949"/>
      <c r="IP15" s="2949"/>
      <c r="IQ15" s="2949"/>
      <c r="IR15" s="2949"/>
      <c r="IS15" s="2949"/>
      <c r="IT15" s="3"/>
      <c r="IU15" s="2948"/>
      <c r="IV15" s="2950"/>
      <c r="IW15" s="2949"/>
    </row>
    <row r="16" spans="1:257" ht="20.100000000000001" customHeight="1" x14ac:dyDescent="0.25">
      <c r="A16" s="2948">
        <v>44187</v>
      </c>
      <c r="B16" s="2950" t="s">
        <v>12</v>
      </c>
      <c r="C16" s="2951">
        <v>335</v>
      </c>
      <c r="D16" s="2945">
        <f>C16*(1-E16/100)</f>
        <v>331.65</v>
      </c>
      <c r="E16" s="2951">
        <v>1</v>
      </c>
      <c r="F16" s="2951" t="s">
        <v>159</v>
      </c>
      <c r="G16" s="2951">
        <v>65</v>
      </c>
      <c r="H16" s="2951"/>
      <c r="I16" s="2951"/>
      <c r="J16" s="2951"/>
      <c r="K16" s="2947"/>
      <c r="L16" s="32" t="s">
        <v>4107</v>
      </c>
      <c r="M16" s="2948"/>
      <c r="N16" s="2950"/>
      <c r="O16" s="2949"/>
      <c r="P16" s="2946"/>
      <c r="Q16" s="2949"/>
      <c r="R16" s="2949"/>
      <c r="S16" s="2949"/>
      <c r="T16" s="2949"/>
      <c r="U16" s="2949"/>
      <c r="V16" s="2949"/>
      <c r="W16" s="3"/>
      <c r="X16" s="2948"/>
      <c r="Y16" s="2950"/>
      <c r="Z16" s="2949"/>
      <c r="AA16" s="2946"/>
      <c r="AB16" s="2949"/>
      <c r="AC16" s="2949"/>
      <c r="AD16" s="2949"/>
      <c r="AE16" s="2949"/>
      <c r="AF16" s="2949"/>
      <c r="AG16" s="2949"/>
      <c r="AH16" s="3"/>
      <c r="AI16" s="2948"/>
      <c r="AJ16" s="2950"/>
      <c r="AK16" s="2949"/>
      <c r="AL16" s="2946"/>
      <c r="AM16" s="2949"/>
      <c r="AN16" s="2949"/>
      <c r="AO16" s="2949"/>
      <c r="AP16" s="2949"/>
      <c r="AQ16" s="2949"/>
      <c r="AR16" s="2949"/>
      <c r="AS16" s="3"/>
      <c r="AT16" s="2948"/>
      <c r="AU16" s="2950"/>
      <c r="AV16" s="2949"/>
      <c r="AW16" s="2946"/>
      <c r="AX16" s="2949"/>
      <c r="AY16" s="2949"/>
      <c r="AZ16" s="2949"/>
      <c r="BA16" s="2949"/>
      <c r="BB16" s="2949"/>
      <c r="BC16" s="2949"/>
      <c r="BD16" s="3"/>
      <c r="BE16" s="2948"/>
      <c r="BF16" s="2950"/>
      <c r="BG16" s="2949"/>
      <c r="BH16" s="2946"/>
      <c r="BI16" s="2949"/>
      <c r="BJ16" s="2949"/>
      <c r="BK16" s="2949"/>
      <c r="BL16" s="2949"/>
      <c r="BM16" s="2949"/>
      <c r="BN16" s="2949"/>
      <c r="BO16" s="3"/>
      <c r="BP16" s="2948"/>
      <c r="BQ16" s="2950"/>
      <c r="BR16" s="2949"/>
      <c r="BS16" s="2946"/>
      <c r="BT16" s="2949"/>
      <c r="BU16" s="2949"/>
      <c r="BV16" s="2949"/>
      <c r="BW16" s="2949"/>
      <c r="BX16" s="2949"/>
      <c r="BY16" s="2949"/>
      <c r="BZ16" s="3"/>
      <c r="CA16" s="2948"/>
      <c r="CB16" s="2950"/>
      <c r="CC16" s="2949"/>
      <c r="CD16" s="2946"/>
      <c r="CE16" s="2949"/>
      <c r="CF16" s="2949"/>
      <c r="CG16" s="2949"/>
      <c r="CH16" s="2949"/>
      <c r="CI16" s="2949"/>
      <c r="CJ16" s="2949"/>
      <c r="CK16" s="3"/>
      <c r="CL16" s="2948"/>
      <c r="CM16" s="2950"/>
      <c r="CN16" s="2949"/>
      <c r="CO16" s="2946"/>
      <c r="CP16" s="2949"/>
      <c r="CQ16" s="2949"/>
      <c r="CR16" s="2949"/>
      <c r="CS16" s="2949"/>
      <c r="CT16" s="2949"/>
      <c r="CU16" s="2949"/>
      <c r="CV16" s="3"/>
      <c r="CW16" s="2948"/>
      <c r="CX16" s="2950"/>
      <c r="CY16" s="2949"/>
      <c r="CZ16" s="2946"/>
      <c r="DA16" s="2949"/>
      <c r="DB16" s="2949"/>
      <c r="DC16" s="2949"/>
      <c r="DD16" s="2949"/>
      <c r="DE16" s="2949"/>
      <c r="DF16" s="2949"/>
      <c r="DG16" s="3"/>
      <c r="DH16" s="2948"/>
      <c r="DI16" s="2950"/>
      <c r="DJ16" s="2949"/>
      <c r="DK16" s="2946"/>
      <c r="DL16" s="2949"/>
      <c r="DM16" s="2949"/>
      <c r="DN16" s="2949"/>
      <c r="DO16" s="2949"/>
      <c r="DP16" s="2949"/>
      <c r="DQ16" s="2949"/>
      <c r="DR16" s="3"/>
      <c r="DS16" s="2948"/>
      <c r="DT16" s="2950"/>
      <c r="DU16" s="2949"/>
      <c r="DV16" s="2946"/>
      <c r="DW16" s="2949"/>
      <c r="DX16" s="2949"/>
      <c r="DY16" s="2949"/>
      <c r="DZ16" s="2949"/>
      <c r="EA16" s="2949"/>
      <c r="EB16" s="2949"/>
      <c r="EC16" s="3"/>
      <c r="ED16" s="2948"/>
      <c r="EE16" s="2950"/>
      <c r="EF16" s="2949"/>
      <c r="EG16" s="2946"/>
      <c r="EH16" s="2949"/>
      <c r="EI16" s="2949"/>
      <c r="EJ16" s="2949"/>
      <c r="EK16" s="2949"/>
      <c r="EL16" s="2949"/>
      <c r="EM16" s="2949"/>
      <c r="EN16" s="3"/>
      <c r="EO16" s="2948"/>
      <c r="EP16" s="2950"/>
      <c r="EQ16" s="2949"/>
      <c r="ER16" s="2946"/>
      <c r="ES16" s="2949"/>
      <c r="ET16" s="2949"/>
      <c r="EU16" s="2949"/>
      <c r="EV16" s="2949"/>
      <c r="EW16" s="2949"/>
      <c r="EX16" s="2949"/>
      <c r="EY16" s="3"/>
      <c r="EZ16" s="2948"/>
      <c r="FA16" s="2950"/>
      <c r="FB16" s="2949"/>
      <c r="FC16" s="2946"/>
      <c r="FD16" s="2949"/>
      <c r="FE16" s="2949"/>
      <c r="FF16" s="2949"/>
      <c r="FG16" s="2949"/>
      <c r="FH16" s="2949"/>
      <c r="FI16" s="2949"/>
      <c r="FJ16" s="3"/>
      <c r="FK16" s="2948"/>
      <c r="FL16" s="2950"/>
      <c r="FM16" s="2949"/>
      <c r="FN16" s="2946"/>
      <c r="FO16" s="2949"/>
      <c r="FP16" s="2949"/>
      <c r="FQ16" s="2949"/>
      <c r="FR16" s="2949"/>
      <c r="FS16" s="2949"/>
      <c r="FT16" s="2949"/>
      <c r="FU16" s="3"/>
      <c r="FV16" s="2948"/>
      <c r="FW16" s="2950"/>
      <c r="FX16" s="2949"/>
      <c r="FY16" s="2946"/>
      <c r="FZ16" s="2949"/>
      <c r="GA16" s="2949"/>
      <c r="GB16" s="2949"/>
      <c r="GC16" s="2949"/>
      <c r="GD16" s="2949"/>
      <c r="GE16" s="2949"/>
      <c r="GF16" s="3"/>
      <c r="GG16" s="2948"/>
      <c r="GH16" s="2950"/>
      <c r="GI16" s="2949"/>
      <c r="GJ16" s="2946"/>
      <c r="GK16" s="2949"/>
      <c r="GL16" s="2949"/>
      <c r="GM16" s="2949"/>
      <c r="GN16" s="2949"/>
      <c r="GO16" s="2949"/>
      <c r="GP16" s="2949"/>
      <c r="GQ16" s="3"/>
      <c r="GR16" s="2948"/>
      <c r="GS16" s="2950"/>
      <c r="GT16" s="2949"/>
      <c r="GU16" s="2946"/>
      <c r="GV16" s="2949"/>
      <c r="GW16" s="2949"/>
      <c r="GX16" s="2949"/>
      <c r="GY16" s="2949"/>
      <c r="GZ16" s="2949"/>
      <c r="HA16" s="2949"/>
      <c r="HB16" s="3"/>
      <c r="HC16" s="2948"/>
      <c r="HD16" s="2950"/>
      <c r="HE16" s="2949"/>
      <c r="HF16" s="2946"/>
      <c r="HG16" s="2949"/>
      <c r="HH16" s="2949"/>
      <c r="HI16" s="2949"/>
      <c r="HJ16" s="2949"/>
      <c r="HK16" s="2949"/>
      <c r="HL16" s="2949"/>
      <c r="HM16" s="3"/>
      <c r="HN16" s="2948"/>
      <c r="HO16" s="2950"/>
      <c r="HP16" s="2949"/>
      <c r="HQ16" s="2946"/>
      <c r="HR16" s="2949"/>
      <c r="HS16" s="2949"/>
      <c r="HT16" s="2949"/>
      <c r="HU16" s="2949"/>
      <c r="HV16" s="2949"/>
      <c r="HW16" s="2949"/>
      <c r="HX16" s="3"/>
      <c r="HY16" s="2948"/>
      <c r="HZ16" s="2950"/>
      <c r="IA16" s="2949"/>
      <c r="IB16" s="2946"/>
      <c r="IC16" s="2949"/>
      <c r="ID16" s="2949"/>
      <c r="IE16" s="2949"/>
      <c r="IF16" s="2949"/>
      <c r="IG16" s="2949"/>
      <c r="IH16" s="2949"/>
      <c r="II16" s="3"/>
      <c r="IJ16" s="2948"/>
      <c r="IK16" s="2950"/>
      <c r="IL16" s="2949"/>
      <c r="IM16" s="2946"/>
      <c r="IN16" s="2949"/>
      <c r="IO16" s="2949"/>
      <c r="IP16" s="2949"/>
      <c r="IQ16" s="2949"/>
      <c r="IR16" s="2949"/>
      <c r="IS16" s="2949"/>
      <c r="IT16" s="3"/>
      <c r="IU16" s="2948"/>
      <c r="IV16" s="2950"/>
      <c r="IW16" s="2949"/>
    </row>
    <row r="17" spans="1:257" ht="20.100000000000001" customHeight="1" x14ac:dyDescent="0.25">
      <c r="A17" s="2948">
        <v>44188</v>
      </c>
      <c r="B17" s="2950" t="s">
        <v>186</v>
      </c>
      <c r="C17" s="2951"/>
      <c r="D17" s="2945" t="s">
        <v>301</v>
      </c>
      <c r="E17" s="2951"/>
      <c r="F17" s="2951"/>
      <c r="G17" s="2951"/>
      <c r="H17" s="2951">
        <v>2295</v>
      </c>
      <c r="I17" s="2951">
        <v>100</v>
      </c>
      <c r="J17" s="2951"/>
      <c r="K17" s="2947"/>
      <c r="M17" s="2948"/>
      <c r="N17" s="2950"/>
      <c r="O17" s="2949"/>
      <c r="P17" s="2946"/>
      <c r="Q17" s="2949"/>
      <c r="R17" s="2949"/>
      <c r="S17" s="2949"/>
      <c r="T17" s="2949"/>
      <c r="U17" s="2949"/>
      <c r="V17" s="2949"/>
      <c r="W17" s="3"/>
      <c r="X17" s="2948"/>
      <c r="Y17" s="2950"/>
      <c r="Z17" s="2949"/>
      <c r="AA17" s="2946"/>
      <c r="AB17" s="2949"/>
      <c r="AC17" s="2949"/>
      <c r="AD17" s="2949"/>
      <c r="AE17" s="2949"/>
      <c r="AF17" s="2949"/>
      <c r="AG17" s="2949"/>
      <c r="AH17" s="3"/>
      <c r="AI17" s="2948"/>
      <c r="AJ17" s="2950"/>
      <c r="AK17" s="2949"/>
      <c r="AL17" s="2946"/>
      <c r="AM17" s="2949"/>
      <c r="AN17" s="2949"/>
      <c r="AO17" s="2949"/>
      <c r="AP17" s="2949"/>
      <c r="AQ17" s="2949"/>
      <c r="AR17" s="2949"/>
      <c r="AS17" s="3"/>
      <c r="AT17" s="2948"/>
      <c r="AU17" s="2950"/>
      <c r="AV17" s="2949"/>
      <c r="AW17" s="2946"/>
      <c r="AX17" s="2949"/>
      <c r="AY17" s="2949"/>
      <c r="AZ17" s="2949"/>
      <c r="BA17" s="2949"/>
      <c r="BB17" s="2949"/>
      <c r="BC17" s="2949"/>
      <c r="BD17" s="3"/>
      <c r="BE17" s="2948"/>
      <c r="BF17" s="2950"/>
      <c r="BG17" s="2949"/>
      <c r="BH17" s="2946"/>
      <c r="BI17" s="2949"/>
      <c r="BJ17" s="2949"/>
      <c r="BK17" s="2949"/>
      <c r="BL17" s="2949"/>
      <c r="BM17" s="2949"/>
      <c r="BN17" s="2949"/>
      <c r="BO17" s="3"/>
      <c r="BP17" s="2948"/>
      <c r="BQ17" s="2950"/>
      <c r="BR17" s="2949"/>
      <c r="BS17" s="2946"/>
      <c r="BT17" s="2949"/>
      <c r="BU17" s="2949"/>
      <c r="BV17" s="2949"/>
      <c r="BW17" s="2949"/>
      <c r="BX17" s="2949"/>
      <c r="BY17" s="2949"/>
      <c r="BZ17" s="3"/>
      <c r="CA17" s="2948"/>
      <c r="CB17" s="2950"/>
      <c r="CC17" s="2949"/>
      <c r="CD17" s="2946"/>
      <c r="CE17" s="2949"/>
      <c r="CF17" s="2949"/>
      <c r="CG17" s="2949"/>
      <c r="CH17" s="2949"/>
      <c r="CI17" s="2949"/>
      <c r="CJ17" s="2949"/>
      <c r="CK17" s="3"/>
      <c r="CL17" s="2948"/>
      <c r="CM17" s="2950"/>
      <c r="CN17" s="2949"/>
      <c r="CO17" s="2946"/>
      <c r="CP17" s="2949"/>
      <c r="CQ17" s="2949"/>
      <c r="CR17" s="2949"/>
      <c r="CS17" s="2949"/>
      <c r="CT17" s="2949"/>
      <c r="CU17" s="2949"/>
      <c r="CV17" s="3"/>
      <c r="CW17" s="2948"/>
      <c r="CX17" s="2950"/>
      <c r="CY17" s="2949"/>
      <c r="CZ17" s="2946"/>
      <c r="DA17" s="2949"/>
      <c r="DB17" s="2949"/>
      <c r="DC17" s="2949"/>
      <c r="DD17" s="2949"/>
      <c r="DE17" s="2949"/>
      <c r="DF17" s="2949"/>
      <c r="DG17" s="3"/>
      <c r="DH17" s="2948"/>
      <c r="DI17" s="2950"/>
      <c r="DJ17" s="2949"/>
      <c r="DK17" s="2946"/>
      <c r="DL17" s="2949"/>
      <c r="DM17" s="2949"/>
      <c r="DN17" s="2949"/>
      <c r="DO17" s="2949"/>
      <c r="DP17" s="2949"/>
      <c r="DQ17" s="2949"/>
      <c r="DR17" s="3"/>
      <c r="DS17" s="2948"/>
      <c r="DT17" s="2950"/>
      <c r="DU17" s="2949"/>
      <c r="DV17" s="2946"/>
      <c r="DW17" s="2949"/>
      <c r="DX17" s="2949"/>
      <c r="DY17" s="2949"/>
      <c r="DZ17" s="2949"/>
      <c r="EA17" s="2949"/>
      <c r="EB17" s="2949"/>
      <c r="EC17" s="3"/>
      <c r="ED17" s="2948"/>
      <c r="EE17" s="2950"/>
      <c r="EF17" s="2949"/>
      <c r="EG17" s="2946"/>
      <c r="EH17" s="2949"/>
      <c r="EI17" s="2949"/>
      <c r="EJ17" s="2949"/>
      <c r="EK17" s="2949"/>
      <c r="EL17" s="2949"/>
      <c r="EM17" s="2949"/>
      <c r="EN17" s="3"/>
      <c r="EO17" s="2948"/>
      <c r="EP17" s="2950"/>
      <c r="EQ17" s="2949"/>
      <c r="ER17" s="2946"/>
      <c r="ES17" s="2949"/>
      <c r="ET17" s="2949"/>
      <c r="EU17" s="2949"/>
      <c r="EV17" s="2949"/>
      <c r="EW17" s="2949"/>
      <c r="EX17" s="2949"/>
      <c r="EY17" s="3"/>
      <c r="EZ17" s="2948"/>
      <c r="FA17" s="2950"/>
      <c r="FB17" s="2949"/>
      <c r="FC17" s="2946"/>
      <c r="FD17" s="2949"/>
      <c r="FE17" s="2949"/>
      <c r="FF17" s="2949"/>
      <c r="FG17" s="2949"/>
      <c r="FH17" s="2949"/>
      <c r="FI17" s="2949"/>
      <c r="FJ17" s="3"/>
      <c r="FK17" s="2948"/>
      <c r="FL17" s="2950"/>
      <c r="FM17" s="2949"/>
      <c r="FN17" s="2946"/>
      <c r="FO17" s="2949"/>
      <c r="FP17" s="2949"/>
      <c r="FQ17" s="2949"/>
      <c r="FR17" s="2949"/>
      <c r="FS17" s="2949"/>
      <c r="FT17" s="2949"/>
      <c r="FU17" s="3"/>
      <c r="FV17" s="2948"/>
      <c r="FW17" s="2950"/>
      <c r="FX17" s="2949"/>
      <c r="FY17" s="2946"/>
      <c r="FZ17" s="2949"/>
      <c r="GA17" s="2949"/>
      <c r="GB17" s="2949"/>
      <c r="GC17" s="2949"/>
      <c r="GD17" s="2949"/>
      <c r="GE17" s="2949"/>
      <c r="GF17" s="3"/>
      <c r="GG17" s="2948"/>
      <c r="GH17" s="2950"/>
      <c r="GI17" s="2949"/>
      <c r="GJ17" s="2946"/>
      <c r="GK17" s="2949"/>
      <c r="GL17" s="2949"/>
      <c r="GM17" s="2949"/>
      <c r="GN17" s="2949"/>
      <c r="GO17" s="2949"/>
      <c r="GP17" s="2949"/>
      <c r="GQ17" s="3"/>
      <c r="GR17" s="2948"/>
      <c r="GS17" s="2950"/>
      <c r="GT17" s="2949"/>
      <c r="GU17" s="2946"/>
      <c r="GV17" s="2949"/>
      <c r="GW17" s="2949"/>
      <c r="GX17" s="2949"/>
      <c r="GY17" s="2949"/>
      <c r="GZ17" s="2949"/>
      <c r="HA17" s="2949"/>
      <c r="HB17" s="3"/>
      <c r="HC17" s="2948"/>
      <c r="HD17" s="2950"/>
      <c r="HE17" s="2949"/>
      <c r="HF17" s="2946"/>
      <c r="HG17" s="2949"/>
      <c r="HH17" s="2949"/>
      <c r="HI17" s="2949"/>
      <c r="HJ17" s="2949"/>
      <c r="HK17" s="2949"/>
      <c r="HL17" s="2949"/>
      <c r="HM17" s="3"/>
      <c r="HN17" s="2948"/>
      <c r="HO17" s="2950"/>
      <c r="HP17" s="2949"/>
      <c r="HQ17" s="2946"/>
      <c r="HR17" s="2949"/>
      <c r="HS17" s="2949"/>
      <c r="HT17" s="2949"/>
      <c r="HU17" s="2949"/>
      <c r="HV17" s="2949"/>
      <c r="HW17" s="2949"/>
      <c r="HX17" s="3"/>
      <c r="HY17" s="2948"/>
      <c r="HZ17" s="2950"/>
      <c r="IA17" s="2949"/>
      <c r="IB17" s="2946"/>
      <c r="IC17" s="2949"/>
      <c r="ID17" s="2949"/>
      <c r="IE17" s="2949"/>
      <c r="IF17" s="2949"/>
      <c r="IG17" s="2949"/>
      <c r="IH17" s="2949"/>
      <c r="II17" s="3"/>
      <c r="IJ17" s="2948"/>
      <c r="IK17" s="2950"/>
      <c r="IL17" s="2949"/>
      <c r="IM17" s="2946"/>
      <c r="IN17" s="2949"/>
      <c r="IO17" s="2949"/>
      <c r="IP17" s="2949"/>
      <c r="IQ17" s="2949"/>
      <c r="IR17" s="2949"/>
      <c r="IS17" s="2949"/>
      <c r="IT17" s="3"/>
      <c r="IU17" s="2948"/>
      <c r="IV17" s="2950"/>
      <c r="IW17" s="2949"/>
    </row>
    <row r="18" spans="1:257" ht="27" customHeight="1" x14ac:dyDescent="0.25">
      <c r="A18" s="2410">
        <v>44195</v>
      </c>
      <c r="B18" s="2306" t="s">
        <v>4</v>
      </c>
      <c r="C18" s="2311"/>
      <c r="D18" s="2307"/>
      <c r="E18" s="2311">
        <v>2</v>
      </c>
      <c r="F18" s="2311"/>
      <c r="G18" s="2311"/>
      <c r="H18" s="2311"/>
      <c r="I18" s="2311"/>
      <c r="J18" s="2311"/>
      <c r="K18" s="3126"/>
      <c r="L18" s="2315"/>
      <c r="M18" s="3124"/>
      <c r="N18" s="3125"/>
      <c r="O18" s="3123"/>
      <c r="P18" s="3122"/>
      <c r="Q18" s="3123"/>
      <c r="R18" s="3123"/>
      <c r="S18" s="3123"/>
      <c r="T18" s="3123"/>
      <c r="U18" s="3123"/>
      <c r="V18" s="3123"/>
      <c r="W18" s="3"/>
      <c r="X18" s="3124"/>
      <c r="Y18" s="3125"/>
      <c r="Z18" s="3123"/>
      <c r="AA18" s="3122"/>
      <c r="AB18" s="3123"/>
      <c r="AC18" s="3123"/>
      <c r="AD18" s="3123"/>
      <c r="AE18" s="3123"/>
      <c r="AF18" s="3123"/>
      <c r="AG18" s="3123"/>
      <c r="AH18" s="3"/>
      <c r="AI18" s="3124"/>
      <c r="AJ18" s="3125"/>
      <c r="AK18" s="3123"/>
      <c r="AL18" s="3122"/>
      <c r="AM18" s="3123"/>
      <c r="AN18" s="3123"/>
      <c r="AO18" s="3123"/>
      <c r="AP18" s="3123"/>
      <c r="AQ18" s="3123"/>
      <c r="AR18" s="3123"/>
      <c r="AS18" s="3"/>
      <c r="AT18" s="3124"/>
      <c r="AU18" s="3125"/>
      <c r="AV18" s="3123"/>
      <c r="AW18" s="3122"/>
      <c r="AX18" s="3123"/>
      <c r="AY18" s="3123"/>
      <c r="AZ18" s="3123"/>
      <c r="BA18" s="3123"/>
      <c r="BB18" s="3123"/>
      <c r="BC18" s="3123"/>
      <c r="BD18" s="3"/>
      <c r="BE18" s="3124"/>
      <c r="BF18" s="3125"/>
      <c r="BG18" s="3123"/>
      <c r="BH18" s="3122"/>
      <c r="BI18" s="3123"/>
      <c r="BJ18" s="3123"/>
      <c r="BK18" s="3123"/>
      <c r="BL18" s="3123"/>
      <c r="BM18" s="3123"/>
      <c r="BN18" s="3123"/>
      <c r="BO18" s="3"/>
      <c r="BP18" s="3124"/>
      <c r="BQ18" s="3125"/>
      <c r="BR18" s="3123"/>
      <c r="BS18" s="3122"/>
      <c r="BT18" s="3123"/>
      <c r="BU18" s="3123"/>
      <c r="BV18" s="3123"/>
      <c r="BW18" s="3123"/>
      <c r="BX18" s="3123"/>
      <c r="BY18" s="3123"/>
      <c r="BZ18" s="3"/>
      <c r="CA18" s="3124"/>
      <c r="CB18" s="3125"/>
      <c r="CC18" s="3123"/>
      <c r="CD18" s="3122"/>
      <c r="CE18" s="3123"/>
      <c r="CF18" s="3123"/>
      <c r="CG18" s="3123"/>
      <c r="CH18" s="3123"/>
      <c r="CI18" s="3123"/>
      <c r="CJ18" s="3123"/>
      <c r="CK18" s="3"/>
      <c r="CL18" s="3124"/>
      <c r="CM18" s="3125"/>
      <c r="CN18" s="3123"/>
      <c r="CO18" s="3122"/>
      <c r="CP18" s="3123"/>
      <c r="CQ18" s="3123"/>
      <c r="CR18" s="3123"/>
      <c r="CS18" s="3123"/>
      <c r="CT18" s="3123"/>
      <c r="CU18" s="3123"/>
      <c r="CV18" s="3"/>
      <c r="CW18" s="3124"/>
      <c r="CX18" s="3125"/>
      <c r="CY18" s="3123"/>
      <c r="CZ18" s="3122"/>
      <c r="DA18" s="3123"/>
      <c r="DB18" s="3123"/>
      <c r="DC18" s="3123"/>
      <c r="DD18" s="3123"/>
      <c r="DE18" s="3123"/>
      <c r="DF18" s="3123"/>
      <c r="DG18" s="3"/>
      <c r="DH18" s="3124"/>
      <c r="DI18" s="3125"/>
      <c r="DJ18" s="3123"/>
      <c r="DK18" s="3122"/>
      <c r="DL18" s="3123"/>
      <c r="DM18" s="3123"/>
      <c r="DN18" s="3123"/>
      <c r="DO18" s="3123"/>
      <c r="DP18" s="3123"/>
      <c r="DQ18" s="3123"/>
      <c r="DR18" s="3"/>
      <c r="DS18" s="3124"/>
      <c r="DT18" s="3125"/>
      <c r="DU18" s="3123"/>
      <c r="DV18" s="3122"/>
      <c r="DW18" s="3123"/>
      <c r="DX18" s="3123"/>
      <c r="DY18" s="3123"/>
      <c r="DZ18" s="3123"/>
      <c r="EA18" s="3123"/>
      <c r="EB18" s="3123"/>
      <c r="EC18" s="3"/>
      <c r="ED18" s="3124"/>
      <c r="EE18" s="3125"/>
      <c r="EF18" s="3123"/>
      <c r="EG18" s="3122"/>
      <c r="EH18" s="3123"/>
      <c r="EI18" s="3123"/>
      <c r="EJ18" s="3123"/>
      <c r="EK18" s="3123"/>
      <c r="EL18" s="3123"/>
      <c r="EM18" s="3123"/>
      <c r="EN18" s="3"/>
      <c r="EO18" s="3124"/>
      <c r="EP18" s="3125"/>
      <c r="EQ18" s="3123"/>
      <c r="ER18" s="3122"/>
      <c r="ES18" s="3123"/>
      <c r="ET18" s="3123"/>
      <c r="EU18" s="3123"/>
      <c r="EV18" s="3123"/>
      <c r="EW18" s="3123"/>
      <c r="EX18" s="3123"/>
      <c r="EY18" s="3"/>
      <c r="EZ18" s="3124"/>
      <c r="FA18" s="3125"/>
      <c r="FB18" s="3123"/>
      <c r="FC18" s="3122"/>
      <c r="FD18" s="3123"/>
      <c r="FE18" s="3123"/>
      <c r="FF18" s="3123"/>
      <c r="FG18" s="3123"/>
      <c r="FH18" s="3123"/>
      <c r="FI18" s="3123"/>
      <c r="FJ18" s="3"/>
      <c r="FK18" s="3124"/>
      <c r="FL18" s="3125"/>
      <c r="FM18" s="3123"/>
      <c r="FN18" s="3122"/>
      <c r="FO18" s="3123"/>
      <c r="FP18" s="3123"/>
      <c r="FQ18" s="3123"/>
      <c r="FR18" s="3123"/>
      <c r="FS18" s="3123"/>
      <c r="FT18" s="3123"/>
      <c r="FU18" s="3"/>
      <c r="FV18" s="3124"/>
      <c r="FW18" s="3125"/>
      <c r="FX18" s="3123"/>
      <c r="FY18" s="3122"/>
      <c r="FZ18" s="3123"/>
      <c r="GA18" s="3123"/>
      <c r="GB18" s="3123"/>
      <c r="GC18" s="3123"/>
      <c r="GD18" s="3123"/>
      <c r="GE18" s="3123"/>
      <c r="GF18" s="3"/>
      <c r="GG18" s="3124"/>
      <c r="GH18" s="3125"/>
      <c r="GI18" s="3123"/>
      <c r="GJ18" s="3122"/>
      <c r="GK18" s="3123"/>
      <c r="GL18" s="3123"/>
      <c r="GM18" s="3123"/>
      <c r="GN18" s="3123"/>
      <c r="GO18" s="3123"/>
      <c r="GP18" s="3123"/>
      <c r="GQ18" s="3"/>
      <c r="GR18" s="3124"/>
      <c r="GS18" s="3125"/>
      <c r="GT18" s="3123"/>
      <c r="GU18" s="3122"/>
      <c r="GV18" s="3123"/>
      <c r="GW18" s="3123"/>
      <c r="GX18" s="3123"/>
      <c r="GY18" s="3123"/>
      <c r="GZ18" s="3123"/>
      <c r="HA18" s="3123"/>
      <c r="HB18" s="3"/>
      <c r="HC18" s="3124"/>
      <c r="HD18" s="3125"/>
      <c r="HE18" s="3123"/>
      <c r="HF18" s="3122"/>
      <c r="HG18" s="3123"/>
      <c r="HH18" s="3123"/>
      <c r="HI18" s="3123"/>
      <c r="HJ18" s="3123"/>
      <c r="HK18" s="3123"/>
      <c r="HL18" s="3123"/>
      <c r="HM18" s="3"/>
      <c r="HN18" s="3124"/>
      <c r="HO18" s="3125"/>
      <c r="HP18" s="3123"/>
      <c r="HQ18" s="3122"/>
      <c r="HR18" s="3123"/>
      <c r="HS18" s="3123"/>
      <c r="HT18" s="3123"/>
      <c r="HU18" s="3123"/>
      <c r="HV18" s="3123"/>
      <c r="HW18" s="3123"/>
      <c r="HX18" s="3"/>
      <c r="HY18" s="3124"/>
      <c r="HZ18" s="3125"/>
      <c r="IA18" s="3123"/>
      <c r="IB18" s="3122"/>
      <c r="IC18" s="3123"/>
      <c r="ID18" s="3123"/>
      <c r="IE18" s="3123"/>
      <c r="IF18" s="3123"/>
      <c r="IG18" s="3123"/>
      <c r="IH18" s="3123"/>
      <c r="II18" s="3"/>
      <c r="IJ18" s="3124"/>
      <c r="IK18" s="3125"/>
      <c r="IL18" s="3123"/>
      <c r="IM18" s="3122"/>
      <c r="IN18" s="3123"/>
      <c r="IO18" s="3123"/>
      <c r="IP18" s="3123"/>
      <c r="IQ18" s="3123"/>
      <c r="IR18" s="3123"/>
      <c r="IS18" s="3123"/>
      <c r="IT18" s="3"/>
      <c r="IU18" s="3124"/>
      <c r="IV18" s="3125"/>
      <c r="IW18" s="3123"/>
    </row>
    <row r="19" spans="1:257" s="2127" customFormat="1" x14ac:dyDescent="0.2">
      <c r="A19" s="2132">
        <v>44215</v>
      </c>
      <c r="B19" s="2133" t="s">
        <v>14</v>
      </c>
      <c r="C19" s="4295" t="s">
        <v>4185</v>
      </c>
      <c r="D19" s="4296"/>
      <c r="E19" s="4296"/>
      <c r="F19" s="4296"/>
      <c r="G19" s="4296"/>
      <c r="H19" s="4296"/>
      <c r="I19" s="4296"/>
      <c r="J19" s="4297"/>
      <c r="K19" s="3046"/>
      <c r="L19" s="2219"/>
    </row>
    <row r="20" spans="1:257" ht="43.5" customHeight="1" x14ac:dyDescent="0.25">
      <c r="A20" s="2948">
        <v>44225</v>
      </c>
      <c r="B20" s="2950" t="s">
        <v>186</v>
      </c>
      <c r="C20" s="2951"/>
      <c r="D20" s="2945">
        <f>C20*(1-E20/100)</f>
        <v>0</v>
      </c>
      <c r="E20" s="2951"/>
      <c r="F20" s="2951"/>
      <c r="G20" s="2951"/>
      <c r="H20" s="3060">
        <v>2600</v>
      </c>
      <c r="I20" s="3060">
        <v>100</v>
      </c>
      <c r="J20" s="2951"/>
      <c r="K20" s="2947"/>
      <c r="L20" s="32" t="s">
        <v>40</v>
      </c>
      <c r="M20" s="2948"/>
      <c r="N20" s="2950"/>
      <c r="O20" s="2949"/>
      <c r="P20" s="2946"/>
      <c r="Q20" s="2949"/>
      <c r="R20" s="2949"/>
      <c r="S20" s="2949"/>
      <c r="T20" s="2949"/>
      <c r="U20" s="2949"/>
      <c r="V20" s="2949"/>
      <c r="W20" s="3"/>
      <c r="X20" s="2948"/>
      <c r="Y20" s="2950"/>
      <c r="Z20" s="2949"/>
      <c r="AA20" s="2946"/>
      <c r="AB20" s="2949"/>
      <c r="AC20" s="2949"/>
      <c r="AD20" s="2949"/>
      <c r="AE20" s="2949"/>
      <c r="AF20" s="2949"/>
      <c r="AG20" s="2949"/>
      <c r="AH20" s="3"/>
      <c r="AI20" s="2948"/>
      <c r="AJ20" s="2950"/>
      <c r="AK20" s="2949"/>
      <c r="AL20" s="2946"/>
      <c r="AM20" s="2949"/>
      <c r="AN20" s="2949"/>
      <c r="AO20" s="2949"/>
      <c r="AP20" s="2949"/>
      <c r="AQ20" s="2949"/>
      <c r="AR20" s="2949"/>
      <c r="AS20" s="3"/>
      <c r="AT20" s="2948"/>
      <c r="AU20" s="2950"/>
      <c r="AV20" s="2949"/>
      <c r="AW20" s="2946"/>
      <c r="AX20" s="2949"/>
      <c r="AY20" s="2949"/>
      <c r="AZ20" s="2949"/>
      <c r="BA20" s="2949"/>
      <c r="BB20" s="2949"/>
      <c r="BC20" s="2949"/>
      <c r="BD20" s="3"/>
      <c r="BE20" s="2948"/>
      <c r="BF20" s="2950"/>
      <c r="BG20" s="2949"/>
      <c r="BH20" s="2946"/>
      <c r="BI20" s="2949"/>
      <c r="BJ20" s="2949"/>
      <c r="BK20" s="2949"/>
      <c r="BL20" s="2949"/>
      <c r="BM20" s="2949"/>
      <c r="BN20" s="2949"/>
      <c r="BO20" s="3"/>
      <c r="BP20" s="2948"/>
      <c r="BQ20" s="2950"/>
      <c r="BR20" s="2949"/>
      <c r="BS20" s="2946"/>
      <c r="BT20" s="2949"/>
      <c r="BU20" s="2949"/>
      <c r="BV20" s="2949"/>
      <c r="BW20" s="2949"/>
      <c r="BX20" s="2949"/>
      <c r="BY20" s="2949"/>
      <c r="BZ20" s="3"/>
      <c r="CA20" s="2948"/>
      <c r="CB20" s="2950"/>
      <c r="CC20" s="2949"/>
      <c r="CD20" s="2946"/>
      <c r="CE20" s="2949"/>
      <c r="CF20" s="2949"/>
      <c r="CG20" s="2949"/>
      <c r="CH20" s="2949"/>
      <c r="CI20" s="2949"/>
      <c r="CJ20" s="2949"/>
      <c r="CK20" s="3"/>
      <c r="CL20" s="2948"/>
      <c r="CM20" s="2950"/>
      <c r="CN20" s="2949"/>
      <c r="CO20" s="2946"/>
      <c r="CP20" s="2949"/>
      <c r="CQ20" s="2949"/>
      <c r="CR20" s="2949"/>
      <c r="CS20" s="2949"/>
      <c r="CT20" s="2949"/>
      <c r="CU20" s="2949"/>
      <c r="CV20" s="3"/>
      <c r="CW20" s="2948"/>
      <c r="CX20" s="2950"/>
      <c r="CY20" s="2949"/>
      <c r="CZ20" s="2946"/>
      <c r="DA20" s="2949"/>
      <c r="DB20" s="2949"/>
      <c r="DC20" s="2949"/>
      <c r="DD20" s="2949"/>
      <c r="DE20" s="2949"/>
      <c r="DF20" s="2949"/>
      <c r="DG20" s="3"/>
      <c r="DH20" s="2948"/>
      <c r="DI20" s="2950"/>
      <c r="DJ20" s="2949"/>
      <c r="DK20" s="2946"/>
      <c r="DL20" s="2949"/>
      <c r="DM20" s="2949"/>
      <c r="DN20" s="2949"/>
      <c r="DO20" s="2949"/>
      <c r="DP20" s="2949"/>
      <c r="DQ20" s="2949"/>
      <c r="DR20" s="3"/>
      <c r="DS20" s="2948"/>
      <c r="DT20" s="2950"/>
      <c r="DU20" s="2949"/>
      <c r="DV20" s="2946"/>
      <c r="DW20" s="2949"/>
      <c r="DX20" s="2949"/>
      <c r="DY20" s="2949"/>
      <c r="DZ20" s="2949"/>
      <c r="EA20" s="2949"/>
      <c r="EB20" s="2949"/>
      <c r="EC20" s="3"/>
      <c r="ED20" s="2948"/>
      <c r="EE20" s="2950"/>
      <c r="EF20" s="2949"/>
      <c r="EG20" s="2946"/>
      <c r="EH20" s="2949"/>
      <c r="EI20" s="2949"/>
      <c r="EJ20" s="2949"/>
      <c r="EK20" s="2949"/>
      <c r="EL20" s="2949"/>
      <c r="EM20" s="2949"/>
      <c r="EN20" s="3"/>
      <c r="EO20" s="2948"/>
      <c r="EP20" s="2950"/>
      <c r="EQ20" s="2949"/>
      <c r="ER20" s="2946"/>
      <c r="ES20" s="2949"/>
      <c r="ET20" s="2949"/>
      <c r="EU20" s="2949"/>
      <c r="EV20" s="2949"/>
      <c r="EW20" s="2949"/>
      <c r="EX20" s="2949"/>
      <c r="EY20" s="3"/>
      <c r="EZ20" s="2948"/>
      <c r="FA20" s="2950"/>
      <c r="FB20" s="2949"/>
      <c r="FC20" s="2946"/>
      <c r="FD20" s="2949"/>
      <c r="FE20" s="2949"/>
      <c r="FF20" s="2949"/>
      <c r="FG20" s="2949"/>
      <c r="FH20" s="2949"/>
      <c r="FI20" s="2949"/>
      <c r="FJ20" s="3"/>
      <c r="FK20" s="2948"/>
      <c r="FL20" s="2950"/>
      <c r="FM20" s="2949"/>
      <c r="FN20" s="2946"/>
      <c r="FO20" s="2949"/>
      <c r="FP20" s="2949"/>
      <c r="FQ20" s="2949"/>
      <c r="FR20" s="2949"/>
      <c r="FS20" s="2949"/>
      <c r="FT20" s="2949"/>
      <c r="FU20" s="3"/>
      <c r="FV20" s="2948"/>
      <c r="FW20" s="2950"/>
      <c r="FX20" s="2949"/>
      <c r="FY20" s="2946"/>
      <c r="FZ20" s="2949"/>
      <c r="GA20" s="2949"/>
      <c r="GB20" s="2949"/>
      <c r="GC20" s="2949"/>
      <c r="GD20" s="2949"/>
      <c r="GE20" s="2949"/>
      <c r="GF20" s="3"/>
      <c r="GG20" s="2948"/>
      <c r="GH20" s="2950"/>
      <c r="GI20" s="2949"/>
      <c r="GJ20" s="2946"/>
      <c r="GK20" s="2949"/>
      <c r="GL20" s="2949"/>
      <c r="GM20" s="2949"/>
      <c r="GN20" s="2949"/>
      <c r="GO20" s="2949"/>
      <c r="GP20" s="2949"/>
      <c r="GQ20" s="3"/>
      <c r="GR20" s="2948"/>
      <c r="GS20" s="2950"/>
      <c r="GT20" s="2949"/>
      <c r="GU20" s="2946"/>
      <c r="GV20" s="2949"/>
      <c r="GW20" s="2949"/>
      <c r="GX20" s="2949"/>
      <c r="GY20" s="2949"/>
      <c r="GZ20" s="2949"/>
      <c r="HA20" s="2949"/>
      <c r="HB20" s="3"/>
      <c r="HC20" s="2948"/>
      <c r="HD20" s="2950"/>
      <c r="HE20" s="2949"/>
      <c r="HF20" s="2946"/>
      <c r="HG20" s="2949"/>
      <c r="HH20" s="2949"/>
      <c r="HI20" s="2949"/>
      <c r="HJ20" s="2949"/>
      <c r="HK20" s="2949"/>
      <c r="HL20" s="2949"/>
      <c r="HM20" s="3"/>
      <c r="HN20" s="2948"/>
      <c r="HO20" s="2950"/>
      <c r="HP20" s="2949"/>
      <c r="HQ20" s="2946"/>
      <c r="HR20" s="2949"/>
      <c r="HS20" s="2949"/>
      <c r="HT20" s="2949"/>
      <c r="HU20" s="2949"/>
      <c r="HV20" s="2949"/>
      <c r="HW20" s="2949"/>
      <c r="HX20" s="3"/>
      <c r="HY20" s="2948"/>
      <c r="HZ20" s="2950"/>
      <c r="IA20" s="2949"/>
      <c r="IB20" s="2946"/>
      <c r="IC20" s="2949"/>
      <c r="ID20" s="2949"/>
      <c r="IE20" s="2949"/>
      <c r="IF20" s="2949"/>
      <c r="IG20" s="2949"/>
      <c r="IH20" s="2949"/>
      <c r="II20" s="3"/>
      <c r="IJ20" s="2948"/>
      <c r="IK20" s="2950"/>
      <c r="IL20" s="2949"/>
      <c r="IM20" s="2946"/>
      <c r="IN20" s="2949"/>
      <c r="IO20" s="2949"/>
      <c r="IP20" s="2949"/>
      <c r="IQ20" s="2949"/>
      <c r="IR20" s="2949"/>
      <c r="IS20" s="2949"/>
      <c r="IT20" s="3"/>
      <c r="IU20" s="2948"/>
      <c r="IV20" s="2950"/>
      <c r="IW20" s="2949"/>
    </row>
    <row r="21" spans="1:257" ht="27" customHeight="1" x14ac:dyDescent="0.25">
      <c r="A21" s="2410">
        <v>44226</v>
      </c>
      <c r="B21" s="2306" t="s">
        <v>4</v>
      </c>
      <c r="C21" s="2311"/>
      <c r="D21" s="2307"/>
      <c r="E21" s="2311">
        <v>2</v>
      </c>
      <c r="F21" s="2311"/>
      <c r="G21" s="2311"/>
      <c r="H21" s="2311"/>
      <c r="I21" s="2311"/>
      <c r="J21" s="2311"/>
      <c r="K21" s="3126"/>
      <c r="L21" s="2315"/>
      <c r="M21" s="3124"/>
      <c r="N21" s="3125"/>
      <c r="O21" s="3123"/>
      <c r="P21" s="3122"/>
      <c r="Q21" s="3123"/>
      <c r="R21" s="3123"/>
      <c r="S21" s="3123"/>
      <c r="T21" s="3123"/>
      <c r="U21" s="3123"/>
      <c r="V21" s="3123"/>
      <c r="W21" s="3"/>
      <c r="X21" s="3124"/>
      <c r="Y21" s="3125"/>
      <c r="Z21" s="3123"/>
      <c r="AA21" s="3122"/>
      <c r="AB21" s="3123"/>
      <c r="AC21" s="3123"/>
      <c r="AD21" s="3123"/>
      <c r="AE21" s="3123"/>
      <c r="AF21" s="3123"/>
      <c r="AG21" s="3123"/>
      <c r="AH21" s="3"/>
      <c r="AI21" s="3124"/>
      <c r="AJ21" s="3125"/>
      <c r="AK21" s="3123"/>
      <c r="AL21" s="3122"/>
      <c r="AM21" s="3123"/>
      <c r="AN21" s="3123"/>
      <c r="AO21" s="3123"/>
      <c r="AP21" s="3123"/>
      <c r="AQ21" s="3123"/>
      <c r="AR21" s="3123"/>
      <c r="AS21" s="3"/>
      <c r="AT21" s="3124"/>
      <c r="AU21" s="3125"/>
      <c r="AV21" s="3123"/>
      <c r="AW21" s="3122"/>
      <c r="AX21" s="3123"/>
      <c r="AY21" s="3123"/>
      <c r="AZ21" s="3123"/>
      <c r="BA21" s="3123"/>
      <c r="BB21" s="3123"/>
      <c r="BC21" s="3123"/>
      <c r="BD21" s="3"/>
      <c r="BE21" s="3124"/>
      <c r="BF21" s="3125"/>
      <c r="BG21" s="3123"/>
      <c r="BH21" s="3122"/>
      <c r="BI21" s="3123"/>
      <c r="BJ21" s="3123"/>
      <c r="BK21" s="3123"/>
      <c r="BL21" s="3123"/>
      <c r="BM21" s="3123"/>
      <c r="BN21" s="3123"/>
      <c r="BO21" s="3"/>
      <c r="BP21" s="3124"/>
      <c r="BQ21" s="3125"/>
      <c r="BR21" s="3123"/>
      <c r="BS21" s="3122"/>
      <c r="BT21" s="3123"/>
      <c r="BU21" s="3123"/>
      <c r="BV21" s="3123"/>
      <c r="BW21" s="3123"/>
      <c r="BX21" s="3123"/>
      <c r="BY21" s="3123"/>
      <c r="BZ21" s="3"/>
      <c r="CA21" s="3124"/>
      <c r="CB21" s="3125"/>
      <c r="CC21" s="3123"/>
      <c r="CD21" s="3122"/>
      <c r="CE21" s="3123"/>
      <c r="CF21" s="3123"/>
      <c r="CG21" s="3123"/>
      <c r="CH21" s="3123"/>
      <c r="CI21" s="3123"/>
      <c r="CJ21" s="3123"/>
      <c r="CK21" s="3"/>
      <c r="CL21" s="3124"/>
      <c r="CM21" s="3125"/>
      <c r="CN21" s="3123"/>
      <c r="CO21" s="3122"/>
      <c r="CP21" s="3123"/>
      <c r="CQ21" s="3123"/>
      <c r="CR21" s="3123"/>
      <c r="CS21" s="3123"/>
      <c r="CT21" s="3123"/>
      <c r="CU21" s="3123"/>
      <c r="CV21" s="3"/>
      <c r="CW21" s="3124"/>
      <c r="CX21" s="3125"/>
      <c r="CY21" s="3123"/>
      <c r="CZ21" s="3122"/>
      <c r="DA21" s="3123"/>
      <c r="DB21" s="3123"/>
      <c r="DC21" s="3123"/>
      <c r="DD21" s="3123"/>
      <c r="DE21" s="3123"/>
      <c r="DF21" s="3123"/>
      <c r="DG21" s="3"/>
      <c r="DH21" s="3124"/>
      <c r="DI21" s="3125"/>
      <c r="DJ21" s="3123"/>
      <c r="DK21" s="3122"/>
      <c r="DL21" s="3123"/>
      <c r="DM21" s="3123"/>
      <c r="DN21" s="3123"/>
      <c r="DO21" s="3123"/>
      <c r="DP21" s="3123"/>
      <c r="DQ21" s="3123"/>
      <c r="DR21" s="3"/>
      <c r="DS21" s="3124"/>
      <c r="DT21" s="3125"/>
      <c r="DU21" s="3123"/>
      <c r="DV21" s="3122"/>
      <c r="DW21" s="3123"/>
      <c r="DX21" s="3123"/>
      <c r="DY21" s="3123"/>
      <c r="DZ21" s="3123"/>
      <c r="EA21" s="3123"/>
      <c r="EB21" s="3123"/>
      <c r="EC21" s="3"/>
      <c r="ED21" s="3124"/>
      <c r="EE21" s="3125"/>
      <c r="EF21" s="3123"/>
      <c r="EG21" s="3122"/>
      <c r="EH21" s="3123"/>
      <c r="EI21" s="3123"/>
      <c r="EJ21" s="3123"/>
      <c r="EK21" s="3123"/>
      <c r="EL21" s="3123"/>
      <c r="EM21" s="3123"/>
      <c r="EN21" s="3"/>
      <c r="EO21" s="3124"/>
      <c r="EP21" s="3125"/>
      <c r="EQ21" s="3123"/>
      <c r="ER21" s="3122"/>
      <c r="ES21" s="3123"/>
      <c r="ET21" s="3123"/>
      <c r="EU21" s="3123"/>
      <c r="EV21" s="3123"/>
      <c r="EW21" s="3123"/>
      <c r="EX21" s="3123"/>
      <c r="EY21" s="3"/>
      <c r="EZ21" s="3124"/>
      <c r="FA21" s="3125"/>
      <c r="FB21" s="3123"/>
      <c r="FC21" s="3122"/>
      <c r="FD21" s="3123"/>
      <c r="FE21" s="3123"/>
      <c r="FF21" s="3123"/>
      <c r="FG21" s="3123"/>
      <c r="FH21" s="3123"/>
      <c r="FI21" s="3123"/>
      <c r="FJ21" s="3"/>
      <c r="FK21" s="3124"/>
      <c r="FL21" s="3125"/>
      <c r="FM21" s="3123"/>
      <c r="FN21" s="3122"/>
      <c r="FO21" s="3123"/>
      <c r="FP21" s="3123"/>
      <c r="FQ21" s="3123"/>
      <c r="FR21" s="3123"/>
      <c r="FS21" s="3123"/>
      <c r="FT21" s="3123"/>
      <c r="FU21" s="3"/>
      <c r="FV21" s="3124"/>
      <c r="FW21" s="3125"/>
      <c r="FX21" s="3123"/>
      <c r="FY21" s="3122"/>
      <c r="FZ21" s="3123"/>
      <c r="GA21" s="3123"/>
      <c r="GB21" s="3123"/>
      <c r="GC21" s="3123"/>
      <c r="GD21" s="3123"/>
      <c r="GE21" s="3123"/>
      <c r="GF21" s="3"/>
      <c r="GG21" s="3124"/>
      <c r="GH21" s="3125"/>
      <c r="GI21" s="3123"/>
      <c r="GJ21" s="3122"/>
      <c r="GK21" s="3123"/>
      <c r="GL21" s="3123"/>
      <c r="GM21" s="3123"/>
      <c r="GN21" s="3123"/>
      <c r="GO21" s="3123"/>
      <c r="GP21" s="3123"/>
      <c r="GQ21" s="3"/>
      <c r="GR21" s="3124"/>
      <c r="GS21" s="3125"/>
      <c r="GT21" s="3123"/>
      <c r="GU21" s="3122"/>
      <c r="GV21" s="3123"/>
      <c r="GW21" s="3123"/>
      <c r="GX21" s="3123"/>
      <c r="GY21" s="3123"/>
      <c r="GZ21" s="3123"/>
      <c r="HA21" s="3123"/>
      <c r="HB21" s="3"/>
      <c r="HC21" s="3124"/>
      <c r="HD21" s="3125"/>
      <c r="HE21" s="3123"/>
      <c r="HF21" s="3122"/>
      <c r="HG21" s="3123"/>
      <c r="HH21" s="3123"/>
      <c r="HI21" s="3123"/>
      <c r="HJ21" s="3123"/>
      <c r="HK21" s="3123"/>
      <c r="HL21" s="3123"/>
      <c r="HM21" s="3"/>
      <c r="HN21" s="3124"/>
      <c r="HO21" s="3125"/>
      <c r="HP21" s="3123"/>
      <c r="HQ21" s="3122"/>
      <c r="HR21" s="3123"/>
      <c r="HS21" s="3123"/>
      <c r="HT21" s="3123"/>
      <c r="HU21" s="3123"/>
      <c r="HV21" s="3123"/>
      <c r="HW21" s="3123"/>
      <c r="HX21" s="3"/>
      <c r="HY21" s="3124"/>
      <c r="HZ21" s="3125"/>
      <c r="IA21" s="3123"/>
      <c r="IB21" s="3122"/>
      <c r="IC21" s="3123"/>
      <c r="ID21" s="3123"/>
      <c r="IE21" s="3123"/>
      <c r="IF21" s="3123"/>
      <c r="IG21" s="3123"/>
      <c r="IH21" s="3123"/>
      <c r="II21" s="3"/>
      <c r="IJ21" s="3124"/>
      <c r="IK21" s="3125"/>
      <c r="IL21" s="3123"/>
      <c r="IM21" s="3122"/>
      <c r="IN21" s="3123"/>
      <c r="IO21" s="3123"/>
      <c r="IP21" s="3123"/>
      <c r="IQ21" s="3123"/>
      <c r="IR21" s="3123"/>
      <c r="IS21" s="3123"/>
      <c r="IT21" s="3"/>
      <c r="IU21" s="3124"/>
      <c r="IV21" s="3125"/>
      <c r="IW21" s="3123"/>
    </row>
    <row r="22" spans="1:257" ht="23.25" customHeight="1" x14ac:dyDescent="0.25">
      <c r="A22" s="2948">
        <v>44254</v>
      </c>
      <c r="B22" s="2950" t="s">
        <v>12</v>
      </c>
      <c r="C22" s="2951">
        <v>340</v>
      </c>
      <c r="D22" s="2945">
        <f>C22*(1-E22/100)</f>
        <v>333.2</v>
      </c>
      <c r="E22" s="2951">
        <v>2</v>
      </c>
      <c r="F22" s="2951" t="s">
        <v>159</v>
      </c>
      <c r="G22" s="2951">
        <v>70</v>
      </c>
      <c r="H22" s="2951"/>
      <c r="I22" s="2951"/>
      <c r="J22" s="2951"/>
      <c r="K22" s="2947"/>
      <c r="L22" s="32" t="s">
        <v>22</v>
      </c>
      <c r="M22" s="2948"/>
      <c r="N22" s="2950"/>
      <c r="O22" s="2949"/>
      <c r="P22" s="2946"/>
      <c r="Q22" s="2949"/>
      <c r="R22" s="2949"/>
      <c r="S22" s="2949"/>
      <c r="T22" s="2949"/>
      <c r="U22" s="2949"/>
      <c r="V22" s="2949"/>
      <c r="W22" s="3"/>
      <c r="X22" s="2948"/>
      <c r="Y22" s="2950"/>
      <c r="Z22" s="2949"/>
      <c r="AA22" s="2946"/>
      <c r="AB22" s="2949"/>
      <c r="AC22" s="2949"/>
      <c r="AD22" s="2949"/>
      <c r="AE22" s="2949"/>
      <c r="AF22" s="2949"/>
      <c r="AG22" s="2949"/>
      <c r="AH22" s="3"/>
      <c r="AI22" s="2948"/>
      <c r="AJ22" s="2950"/>
      <c r="AK22" s="2949"/>
      <c r="AL22" s="2946"/>
      <c r="AM22" s="2949"/>
      <c r="AN22" s="2949"/>
      <c r="AO22" s="2949"/>
      <c r="AP22" s="2949"/>
      <c r="AQ22" s="2949"/>
      <c r="AR22" s="2949"/>
      <c r="AS22" s="3"/>
      <c r="AT22" s="2948"/>
      <c r="AU22" s="2950"/>
      <c r="AV22" s="2949"/>
      <c r="AW22" s="2946"/>
      <c r="AX22" s="2949"/>
      <c r="AY22" s="2949"/>
      <c r="AZ22" s="2949"/>
      <c r="BA22" s="2949"/>
      <c r="BB22" s="2949"/>
      <c r="BC22" s="2949"/>
      <c r="BD22" s="3"/>
      <c r="BE22" s="2948"/>
      <c r="BF22" s="2950"/>
      <c r="BG22" s="2949"/>
      <c r="BH22" s="2946"/>
      <c r="BI22" s="2949"/>
      <c r="BJ22" s="2949"/>
      <c r="BK22" s="2949"/>
      <c r="BL22" s="2949"/>
      <c r="BM22" s="2949"/>
      <c r="BN22" s="2949"/>
      <c r="BO22" s="3"/>
      <c r="BP22" s="2948"/>
      <c r="BQ22" s="2950"/>
      <c r="BR22" s="2949"/>
      <c r="BS22" s="2946"/>
      <c r="BT22" s="2949"/>
      <c r="BU22" s="2949"/>
      <c r="BV22" s="2949"/>
      <c r="BW22" s="2949"/>
      <c r="BX22" s="2949"/>
      <c r="BY22" s="2949"/>
      <c r="BZ22" s="3"/>
      <c r="CA22" s="2948"/>
      <c r="CB22" s="2950"/>
      <c r="CC22" s="2949"/>
      <c r="CD22" s="2946"/>
      <c r="CE22" s="2949"/>
      <c r="CF22" s="2949"/>
      <c r="CG22" s="2949"/>
      <c r="CH22" s="2949"/>
      <c r="CI22" s="2949"/>
      <c r="CJ22" s="2949"/>
      <c r="CK22" s="3"/>
      <c r="CL22" s="2948"/>
      <c r="CM22" s="2950"/>
      <c r="CN22" s="2949"/>
      <c r="CO22" s="2946"/>
      <c r="CP22" s="2949"/>
      <c r="CQ22" s="2949"/>
      <c r="CR22" s="2949"/>
      <c r="CS22" s="2949"/>
      <c r="CT22" s="2949"/>
      <c r="CU22" s="2949"/>
      <c r="CV22" s="3"/>
      <c r="CW22" s="2948"/>
      <c r="CX22" s="2950"/>
      <c r="CY22" s="2949"/>
      <c r="CZ22" s="2946"/>
      <c r="DA22" s="2949"/>
      <c r="DB22" s="2949"/>
      <c r="DC22" s="2949"/>
      <c r="DD22" s="2949"/>
      <c r="DE22" s="2949"/>
      <c r="DF22" s="2949"/>
      <c r="DG22" s="3"/>
      <c r="DH22" s="2948"/>
      <c r="DI22" s="2950"/>
      <c r="DJ22" s="2949"/>
      <c r="DK22" s="2946"/>
      <c r="DL22" s="2949"/>
      <c r="DM22" s="2949"/>
      <c r="DN22" s="2949"/>
      <c r="DO22" s="2949"/>
      <c r="DP22" s="2949"/>
      <c r="DQ22" s="2949"/>
      <c r="DR22" s="3"/>
      <c r="DS22" s="2948"/>
      <c r="DT22" s="2950"/>
      <c r="DU22" s="2949"/>
      <c r="DV22" s="2946"/>
      <c r="DW22" s="2949"/>
      <c r="DX22" s="2949"/>
      <c r="DY22" s="2949"/>
      <c r="DZ22" s="2949"/>
      <c r="EA22" s="2949"/>
      <c r="EB22" s="2949"/>
      <c r="EC22" s="3"/>
      <c r="ED22" s="2948"/>
      <c r="EE22" s="2950"/>
      <c r="EF22" s="2949"/>
      <c r="EG22" s="2946"/>
      <c r="EH22" s="2949"/>
      <c r="EI22" s="2949"/>
      <c r="EJ22" s="2949"/>
      <c r="EK22" s="2949"/>
      <c r="EL22" s="2949"/>
      <c r="EM22" s="2949"/>
      <c r="EN22" s="3"/>
      <c r="EO22" s="2948"/>
      <c r="EP22" s="2950"/>
      <c r="EQ22" s="2949"/>
      <c r="ER22" s="2946"/>
      <c r="ES22" s="2949"/>
      <c r="ET22" s="2949"/>
      <c r="EU22" s="2949"/>
      <c r="EV22" s="2949"/>
      <c r="EW22" s="2949"/>
      <c r="EX22" s="2949"/>
      <c r="EY22" s="3"/>
      <c r="EZ22" s="2948"/>
      <c r="FA22" s="2950"/>
      <c r="FB22" s="2949"/>
      <c r="FC22" s="2946"/>
      <c r="FD22" s="2949"/>
      <c r="FE22" s="2949"/>
      <c r="FF22" s="2949"/>
      <c r="FG22" s="2949"/>
      <c r="FH22" s="2949"/>
      <c r="FI22" s="2949"/>
      <c r="FJ22" s="3"/>
      <c r="FK22" s="2948"/>
      <c r="FL22" s="2950"/>
      <c r="FM22" s="2949"/>
      <c r="FN22" s="2946"/>
      <c r="FO22" s="2949"/>
      <c r="FP22" s="2949"/>
      <c r="FQ22" s="2949"/>
      <c r="FR22" s="2949"/>
      <c r="FS22" s="2949"/>
      <c r="FT22" s="2949"/>
      <c r="FU22" s="3"/>
      <c r="FV22" s="2948"/>
      <c r="FW22" s="2950"/>
      <c r="FX22" s="2949"/>
      <c r="FY22" s="2946"/>
      <c r="FZ22" s="2949"/>
      <c r="GA22" s="2949"/>
      <c r="GB22" s="2949"/>
      <c r="GC22" s="2949"/>
      <c r="GD22" s="2949"/>
      <c r="GE22" s="2949"/>
      <c r="GF22" s="3"/>
      <c r="GG22" s="2948"/>
      <c r="GH22" s="2950"/>
      <c r="GI22" s="2949"/>
      <c r="GJ22" s="2946"/>
      <c r="GK22" s="2949"/>
      <c r="GL22" s="2949"/>
      <c r="GM22" s="2949"/>
      <c r="GN22" s="2949"/>
      <c r="GO22" s="2949"/>
      <c r="GP22" s="2949"/>
      <c r="GQ22" s="3"/>
      <c r="GR22" s="2948"/>
      <c r="GS22" s="2950"/>
      <c r="GT22" s="2949"/>
      <c r="GU22" s="2946"/>
      <c r="GV22" s="2949"/>
      <c r="GW22" s="2949"/>
      <c r="GX22" s="2949"/>
      <c r="GY22" s="2949"/>
      <c r="GZ22" s="2949"/>
      <c r="HA22" s="2949"/>
      <c r="HB22" s="3"/>
      <c r="HC22" s="2948"/>
      <c r="HD22" s="2950"/>
      <c r="HE22" s="2949"/>
      <c r="HF22" s="2946"/>
      <c r="HG22" s="2949"/>
      <c r="HH22" s="2949"/>
      <c r="HI22" s="2949"/>
      <c r="HJ22" s="2949"/>
      <c r="HK22" s="2949"/>
      <c r="HL22" s="2949"/>
      <c r="HM22" s="3"/>
      <c r="HN22" s="2948"/>
      <c r="HO22" s="2950"/>
      <c r="HP22" s="2949"/>
      <c r="HQ22" s="2946"/>
      <c r="HR22" s="2949"/>
      <c r="HS22" s="2949"/>
      <c r="HT22" s="2949"/>
      <c r="HU22" s="2949"/>
      <c r="HV22" s="2949"/>
      <c r="HW22" s="2949"/>
      <c r="HX22" s="3"/>
      <c r="HY22" s="2948"/>
      <c r="HZ22" s="2950"/>
      <c r="IA22" s="2949"/>
      <c r="IB22" s="2946"/>
      <c r="IC22" s="2949"/>
      <c r="ID22" s="2949"/>
      <c r="IE22" s="2949"/>
      <c r="IF22" s="2949"/>
      <c r="IG22" s="2949"/>
      <c r="IH22" s="2949"/>
      <c r="II22" s="3"/>
      <c r="IJ22" s="2948"/>
      <c r="IK22" s="2950"/>
      <c r="IL22" s="2949"/>
      <c r="IM22" s="2946"/>
      <c r="IN22" s="2949"/>
      <c r="IO22" s="2949"/>
      <c r="IP22" s="2949"/>
      <c r="IQ22" s="2949"/>
      <c r="IR22" s="2949"/>
      <c r="IS22" s="2949"/>
      <c r="IT22" s="3"/>
      <c r="IU22" s="2948"/>
      <c r="IV22" s="2950"/>
      <c r="IW22" s="2949"/>
    </row>
    <row r="23" spans="1:257" ht="27" customHeight="1" x14ac:dyDescent="0.25">
      <c r="A23" s="2410">
        <v>44255</v>
      </c>
      <c r="B23" s="2306" t="s">
        <v>4</v>
      </c>
      <c r="C23" s="2311"/>
      <c r="D23" s="2307"/>
      <c r="E23" s="2311">
        <v>2</v>
      </c>
      <c r="F23" s="2311"/>
      <c r="G23" s="2311"/>
      <c r="H23" s="2311"/>
      <c r="I23" s="2311"/>
      <c r="J23" s="2311"/>
      <c r="K23" s="3126"/>
      <c r="L23" s="2315"/>
      <c r="M23" s="3124"/>
      <c r="N23" s="3125"/>
      <c r="O23" s="3123"/>
      <c r="P23" s="3122"/>
      <c r="Q23" s="3123"/>
      <c r="R23" s="3123"/>
      <c r="S23" s="3123"/>
      <c r="T23" s="3123"/>
      <c r="U23" s="3123"/>
      <c r="V23" s="3123"/>
      <c r="W23" s="3"/>
      <c r="X23" s="3124"/>
      <c r="Y23" s="3125"/>
      <c r="Z23" s="3123"/>
      <c r="AA23" s="3122"/>
      <c r="AB23" s="3123"/>
      <c r="AC23" s="3123"/>
      <c r="AD23" s="3123"/>
      <c r="AE23" s="3123"/>
      <c r="AF23" s="3123"/>
      <c r="AG23" s="3123"/>
      <c r="AH23" s="3"/>
      <c r="AI23" s="3124"/>
      <c r="AJ23" s="3125"/>
      <c r="AK23" s="3123"/>
      <c r="AL23" s="3122"/>
      <c r="AM23" s="3123"/>
      <c r="AN23" s="3123"/>
      <c r="AO23" s="3123"/>
      <c r="AP23" s="3123"/>
      <c r="AQ23" s="3123"/>
      <c r="AR23" s="3123"/>
      <c r="AS23" s="3"/>
      <c r="AT23" s="3124"/>
      <c r="AU23" s="3125"/>
      <c r="AV23" s="3123"/>
      <c r="AW23" s="3122"/>
      <c r="AX23" s="3123"/>
      <c r="AY23" s="3123"/>
      <c r="AZ23" s="3123"/>
      <c r="BA23" s="3123"/>
      <c r="BB23" s="3123"/>
      <c r="BC23" s="3123"/>
      <c r="BD23" s="3"/>
      <c r="BE23" s="3124"/>
      <c r="BF23" s="3125"/>
      <c r="BG23" s="3123"/>
      <c r="BH23" s="3122"/>
      <c r="BI23" s="3123"/>
      <c r="BJ23" s="3123"/>
      <c r="BK23" s="3123"/>
      <c r="BL23" s="3123"/>
      <c r="BM23" s="3123"/>
      <c r="BN23" s="3123"/>
      <c r="BO23" s="3"/>
      <c r="BP23" s="3124"/>
      <c r="BQ23" s="3125"/>
      <c r="BR23" s="3123"/>
      <c r="BS23" s="3122"/>
      <c r="BT23" s="3123"/>
      <c r="BU23" s="3123"/>
      <c r="BV23" s="3123"/>
      <c r="BW23" s="3123"/>
      <c r="BX23" s="3123"/>
      <c r="BY23" s="3123"/>
      <c r="BZ23" s="3"/>
      <c r="CA23" s="3124"/>
      <c r="CB23" s="3125"/>
      <c r="CC23" s="3123"/>
      <c r="CD23" s="3122"/>
      <c r="CE23" s="3123"/>
      <c r="CF23" s="3123"/>
      <c r="CG23" s="3123"/>
      <c r="CH23" s="3123"/>
      <c r="CI23" s="3123"/>
      <c r="CJ23" s="3123"/>
      <c r="CK23" s="3"/>
      <c r="CL23" s="3124"/>
      <c r="CM23" s="3125"/>
      <c r="CN23" s="3123"/>
      <c r="CO23" s="3122"/>
      <c r="CP23" s="3123"/>
      <c r="CQ23" s="3123"/>
      <c r="CR23" s="3123"/>
      <c r="CS23" s="3123"/>
      <c r="CT23" s="3123"/>
      <c r="CU23" s="3123"/>
      <c r="CV23" s="3"/>
      <c r="CW23" s="3124"/>
      <c r="CX23" s="3125"/>
      <c r="CY23" s="3123"/>
      <c r="CZ23" s="3122"/>
      <c r="DA23" s="3123"/>
      <c r="DB23" s="3123"/>
      <c r="DC23" s="3123"/>
      <c r="DD23" s="3123"/>
      <c r="DE23" s="3123"/>
      <c r="DF23" s="3123"/>
      <c r="DG23" s="3"/>
      <c r="DH23" s="3124"/>
      <c r="DI23" s="3125"/>
      <c r="DJ23" s="3123"/>
      <c r="DK23" s="3122"/>
      <c r="DL23" s="3123"/>
      <c r="DM23" s="3123"/>
      <c r="DN23" s="3123"/>
      <c r="DO23" s="3123"/>
      <c r="DP23" s="3123"/>
      <c r="DQ23" s="3123"/>
      <c r="DR23" s="3"/>
      <c r="DS23" s="3124"/>
      <c r="DT23" s="3125"/>
      <c r="DU23" s="3123"/>
      <c r="DV23" s="3122"/>
      <c r="DW23" s="3123"/>
      <c r="DX23" s="3123"/>
      <c r="DY23" s="3123"/>
      <c r="DZ23" s="3123"/>
      <c r="EA23" s="3123"/>
      <c r="EB23" s="3123"/>
      <c r="EC23" s="3"/>
      <c r="ED23" s="3124"/>
      <c r="EE23" s="3125"/>
      <c r="EF23" s="3123"/>
      <c r="EG23" s="3122"/>
      <c r="EH23" s="3123"/>
      <c r="EI23" s="3123"/>
      <c r="EJ23" s="3123"/>
      <c r="EK23" s="3123"/>
      <c r="EL23" s="3123"/>
      <c r="EM23" s="3123"/>
      <c r="EN23" s="3"/>
      <c r="EO23" s="3124"/>
      <c r="EP23" s="3125"/>
      <c r="EQ23" s="3123"/>
      <c r="ER23" s="3122"/>
      <c r="ES23" s="3123"/>
      <c r="ET23" s="3123"/>
      <c r="EU23" s="3123"/>
      <c r="EV23" s="3123"/>
      <c r="EW23" s="3123"/>
      <c r="EX23" s="3123"/>
      <c r="EY23" s="3"/>
      <c r="EZ23" s="3124"/>
      <c r="FA23" s="3125"/>
      <c r="FB23" s="3123"/>
      <c r="FC23" s="3122"/>
      <c r="FD23" s="3123"/>
      <c r="FE23" s="3123"/>
      <c r="FF23" s="3123"/>
      <c r="FG23" s="3123"/>
      <c r="FH23" s="3123"/>
      <c r="FI23" s="3123"/>
      <c r="FJ23" s="3"/>
      <c r="FK23" s="3124"/>
      <c r="FL23" s="3125"/>
      <c r="FM23" s="3123"/>
      <c r="FN23" s="3122"/>
      <c r="FO23" s="3123"/>
      <c r="FP23" s="3123"/>
      <c r="FQ23" s="3123"/>
      <c r="FR23" s="3123"/>
      <c r="FS23" s="3123"/>
      <c r="FT23" s="3123"/>
      <c r="FU23" s="3"/>
      <c r="FV23" s="3124"/>
      <c r="FW23" s="3125"/>
      <c r="FX23" s="3123"/>
      <c r="FY23" s="3122"/>
      <c r="FZ23" s="3123"/>
      <c r="GA23" s="3123"/>
      <c r="GB23" s="3123"/>
      <c r="GC23" s="3123"/>
      <c r="GD23" s="3123"/>
      <c r="GE23" s="3123"/>
      <c r="GF23" s="3"/>
      <c r="GG23" s="3124"/>
      <c r="GH23" s="3125"/>
      <c r="GI23" s="3123"/>
      <c r="GJ23" s="3122"/>
      <c r="GK23" s="3123"/>
      <c r="GL23" s="3123"/>
      <c r="GM23" s="3123"/>
      <c r="GN23" s="3123"/>
      <c r="GO23" s="3123"/>
      <c r="GP23" s="3123"/>
      <c r="GQ23" s="3"/>
      <c r="GR23" s="3124"/>
      <c r="GS23" s="3125"/>
      <c r="GT23" s="3123"/>
      <c r="GU23" s="3122"/>
      <c r="GV23" s="3123"/>
      <c r="GW23" s="3123"/>
      <c r="GX23" s="3123"/>
      <c r="GY23" s="3123"/>
      <c r="GZ23" s="3123"/>
      <c r="HA23" s="3123"/>
      <c r="HB23" s="3"/>
      <c r="HC23" s="3124"/>
      <c r="HD23" s="3125"/>
      <c r="HE23" s="3123"/>
      <c r="HF23" s="3122"/>
      <c r="HG23" s="3123"/>
      <c r="HH23" s="3123"/>
      <c r="HI23" s="3123"/>
      <c r="HJ23" s="3123"/>
      <c r="HK23" s="3123"/>
      <c r="HL23" s="3123"/>
      <c r="HM23" s="3"/>
      <c r="HN23" s="3124"/>
      <c r="HO23" s="3125"/>
      <c r="HP23" s="3123"/>
      <c r="HQ23" s="3122"/>
      <c r="HR23" s="3123"/>
      <c r="HS23" s="3123"/>
      <c r="HT23" s="3123"/>
      <c r="HU23" s="3123"/>
      <c r="HV23" s="3123"/>
      <c r="HW23" s="3123"/>
      <c r="HX23" s="3"/>
      <c r="HY23" s="3124"/>
      <c r="HZ23" s="3125"/>
      <c r="IA23" s="3123"/>
      <c r="IB23" s="3122"/>
      <c r="IC23" s="3123"/>
      <c r="ID23" s="3123"/>
      <c r="IE23" s="3123"/>
      <c r="IF23" s="3123"/>
      <c r="IG23" s="3123"/>
      <c r="IH23" s="3123"/>
      <c r="II23" s="3"/>
      <c r="IJ23" s="3124"/>
      <c r="IK23" s="3125"/>
      <c r="IL23" s="3123"/>
      <c r="IM23" s="3122"/>
      <c r="IN23" s="3123"/>
      <c r="IO23" s="3123"/>
      <c r="IP23" s="3123"/>
      <c r="IQ23" s="3123"/>
      <c r="IR23" s="3123"/>
      <c r="IS23" s="3123"/>
      <c r="IT23" s="3"/>
      <c r="IU23" s="3124"/>
      <c r="IV23" s="3125"/>
      <c r="IW23" s="3123"/>
    </row>
    <row r="24" spans="1:257" ht="27" customHeight="1" x14ac:dyDescent="0.25">
      <c r="A24" s="2410">
        <v>44285</v>
      </c>
      <c r="B24" s="2306" t="s">
        <v>4</v>
      </c>
      <c r="C24" s="2311"/>
      <c r="D24" s="2307"/>
      <c r="E24" s="2311">
        <v>2</v>
      </c>
      <c r="F24" s="2311"/>
      <c r="G24" s="2311"/>
      <c r="H24" s="2311"/>
      <c r="I24" s="2311"/>
      <c r="J24" s="2311"/>
      <c r="K24" s="3126"/>
      <c r="L24" s="2315"/>
      <c r="M24" s="3124"/>
      <c r="N24" s="3125"/>
      <c r="O24" s="3123"/>
      <c r="P24" s="3122"/>
      <c r="Q24" s="3123"/>
      <c r="R24" s="3123"/>
      <c r="S24" s="3123"/>
      <c r="T24" s="3123"/>
      <c r="U24" s="3123"/>
      <c r="V24" s="3123"/>
      <c r="W24" s="3"/>
      <c r="X24" s="3124"/>
      <c r="Y24" s="3125"/>
      <c r="Z24" s="3123"/>
      <c r="AA24" s="3122"/>
      <c r="AB24" s="3123"/>
      <c r="AC24" s="3123"/>
      <c r="AD24" s="3123"/>
      <c r="AE24" s="3123"/>
      <c r="AF24" s="3123"/>
      <c r="AG24" s="3123"/>
      <c r="AH24" s="3"/>
      <c r="AI24" s="3124"/>
      <c r="AJ24" s="3125"/>
      <c r="AK24" s="3123"/>
      <c r="AL24" s="3122"/>
      <c r="AM24" s="3123"/>
      <c r="AN24" s="3123"/>
      <c r="AO24" s="3123"/>
      <c r="AP24" s="3123"/>
      <c r="AQ24" s="3123"/>
      <c r="AR24" s="3123"/>
      <c r="AS24" s="3"/>
      <c r="AT24" s="3124"/>
      <c r="AU24" s="3125"/>
      <c r="AV24" s="3123"/>
      <c r="AW24" s="3122"/>
      <c r="AX24" s="3123"/>
      <c r="AY24" s="3123"/>
      <c r="AZ24" s="3123"/>
      <c r="BA24" s="3123"/>
      <c r="BB24" s="3123"/>
      <c r="BC24" s="3123"/>
      <c r="BD24" s="3"/>
      <c r="BE24" s="3124"/>
      <c r="BF24" s="3125"/>
      <c r="BG24" s="3123"/>
      <c r="BH24" s="3122"/>
      <c r="BI24" s="3123"/>
      <c r="BJ24" s="3123"/>
      <c r="BK24" s="3123"/>
      <c r="BL24" s="3123"/>
      <c r="BM24" s="3123"/>
      <c r="BN24" s="3123"/>
      <c r="BO24" s="3"/>
      <c r="BP24" s="3124"/>
      <c r="BQ24" s="3125"/>
      <c r="BR24" s="3123"/>
      <c r="BS24" s="3122"/>
      <c r="BT24" s="3123"/>
      <c r="BU24" s="3123"/>
      <c r="BV24" s="3123"/>
      <c r="BW24" s="3123"/>
      <c r="BX24" s="3123"/>
      <c r="BY24" s="3123"/>
      <c r="BZ24" s="3"/>
      <c r="CA24" s="3124"/>
      <c r="CB24" s="3125"/>
      <c r="CC24" s="3123"/>
      <c r="CD24" s="3122"/>
      <c r="CE24" s="3123"/>
      <c r="CF24" s="3123"/>
      <c r="CG24" s="3123"/>
      <c r="CH24" s="3123"/>
      <c r="CI24" s="3123"/>
      <c r="CJ24" s="3123"/>
      <c r="CK24" s="3"/>
      <c r="CL24" s="3124"/>
      <c r="CM24" s="3125"/>
      <c r="CN24" s="3123"/>
      <c r="CO24" s="3122"/>
      <c r="CP24" s="3123"/>
      <c r="CQ24" s="3123"/>
      <c r="CR24" s="3123"/>
      <c r="CS24" s="3123"/>
      <c r="CT24" s="3123"/>
      <c r="CU24" s="3123"/>
      <c r="CV24" s="3"/>
      <c r="CW24" s="3124"/>
      <c r="CX24" s="3125"/>
      <c r="CY24" s="3123"/>
      <c r="CZ24" s="3122"/>
      <c r="DA24" s="3123"/>
      <c r="DB24" s="3123"/>
      <c r="DC24" s="3123"/>
      <c r="DD24" s="3123"/>
      <c r="DE24" s="3123"/>
      <c r="DF24" s="3123"/>
      <c r="DG24" s="3"/>
      <c r="DH24" s="3124"/>
      <c r="DI24" s="3125"/>
      <c r="DJ24" s="3123"/>
      <c r="DK24" s="3122"/>
      <c r="DL24" s="3123"/>
      <c r="DM24" s="3123"/>
      <c r="DN24" s="3123"/>
      <c r="DO24" s="3123"/>
      <c r="DP24" s="3123"/>
      <c r="DQ24" s="3123"/>
      <c r="DR24" s="3"/>
      <c r="DS24" s="3124"/>
      <c r="DT24" s="3125"/>
      <c r="DU24" s="3123"/>
      <c r="DV24" s="3122"/>
      <c r="DW24" s="3123"/>
      <c r="DX24" s="3123"/>
      <c r="DY24" s="3123"/>
      <c r="DZ24" s="3123"/>
      <c r="EA24" s="3123"/>
      <c r="EB24" s="3123"/>
      <c r="EC24" s="3"/>
      <c r="ED24" s="3124"/>
      <c r="EE24" s="3125"/>
      <c r="EF24" s="3123"/>
      <c r="EG24" s="3122"/>
      <c r="EH24" s="3123"/>
      <c r="EI24" s="3123"/>
      <c r="EJ24" s="3123"/>
      <c r="EK24" s="3123"/>
      <c r="EL24" s="3123"/>
      <c r="EM24" s="3123"/>
      <c r="EN24" s="3"/>
      <c r="EO24" s="3124"/>
      <c r="EP24" s="3125"/>
      <c r="EQ24" s="3123"/>
      <c r="ER24" s="3122"/>
      <c r="ES24" s="3123"/>
      <c r="ET24" s="3123"/>
      <c r="EU24" s="3123"/>
      <c r="EV24" s="3123"/>
      <c r="EW24" s="3123"/>
      <c r="EX24" s="3123"/>
      <c r="EY24" s="3"/>
      <c r="EZ24" s="3124"/>
      <c r="FA24" s="3125"/>
      <c r="FB24" s="3123"/>
      <c r="FC24" s="3122"/>
      <c r="FD24" s="3123"/>
      <c r="FE24" s="3123"/>
      <c r="FF24" s="3123"/>
      <c r="FG24" s="3123"/>
      <c r="FH24" s="3123"/>
      <c r="FI24" s="3123"/>
      <c r="FJ24" s="3"/>
      <c r="FK24" s="3124"/>
      <c r="FL24" s="3125"/>
      <c r="FM24" s="3123"/>
      <c r="FN24" s="3122"/>
      <c r="FO24" s="3123"/>
      <c r="FP24" s="3123"/>
      <c r="FQ24" s="3123"/>
      <c r="FR24" s="3123"/>
      <c r="FS24" s="3123"/>
      <c r="FT24" s="3123"/>
      <c r="FU24" s="3"/>
      <c r="FV24" s="3124"/>
      <c r="FW24" s="3125"/>
      <c r="FX24" s="3123"/>
      <c r="FY24" s="3122"/>
      <c r="FZ24" s="3123"/>
      <c r="GA24" s="3123"/>
      <c r="GB24" s="3123"/>
      <c r="GC24" s="3123"/>
      <c r="GD24" s="3123"/>
      <c r="GE24" s="3123"/>
      <c r="GF24" s="3"/>
      <c r="GG24" s="3124"/>
      <c r="GH24" s="3125"/>
      <c r="GI24" s="3123"/>
      <c r="GJ24" s="3122"/>
      <c r="GK24" s="3123"/>
      <c r="GL24" s="3123"/>
      <c r="GM24" s="3123"/>
      <c r="GN24" s="3123"/>
      <c r="GO24" s="3123"/>
      <c r="GP24" s="3123"/>
      <c r="GQ24" s="3"/>
      <c r="GR24" s="3124"/>
      <c r="GS24" s="3125"/>
      <c r="GT24" s="3123"/>
      <c r="GU24" s="3122"/>
      <c r="GV24" s="3123"/>
      <c r="GW24" s="3123"/>
      <c r="GX24" s="3123"/>
      <c r="GY24" s="3123"/>
      <c r="GZ24" s="3123"/>
      <c r="HA24" s="3123"/>
      <c r="HB24" s="3"/>
      <c r="HC24" s="3124"/>
      <c r="HD24" s="3125"/>
      <c r="HE24" s="3123"/>
      <c r="HF24" s="3122"/>
      <c r="HG24" s="3123"/>
      <c r="HH24" s="3123"/>
      <c r="HI24" s="3123"/>
      <c r="HJ24" s="3123"/>
      <c r="HK24" s="3123"/>
      <c r="HL24" s="3123"/>
      <c r="HM24" s="3"/>
      <c r="HN24" s="3124"/>
      <c r="HO24" s="3125"/>
      <c r="HP24" s="3123"/>
      <c r="HQ24" s="3122"/>
      <c r="HR24" s="3123"/>
      <c r="HS24" s="3123"/>
      <c r="HT24" s="3123"/>
      <c r="HU24" s="3123"/>
      <c r="HV24" s="3123"/>
      <c r="HW24" s="3123"/>
      <c r="HX24" s="3"/>
      <c r="HY24" s="3124"/>
      <c r="HZ24" s="3125"/>
      <c r="IA24" s="3123"/>
      <c r="IB24" s="3122"/>
      <c r="IC24" s="3123"/>
      <c r="ID24" s="3123"/>
      <c r="IE24" s="3123"/>
      <c r="IF24" s="3123"/>
      <c r="IG24" s="3123"/>
      <c r="IH24" s="3123"/>
      <c r="II24" s="3"/>
      <c r="IJ24" s="3124"/>
      <c r="IK24" s="3125"/>
      <c r="IL24" s="3123"/>
      <c r="IM24" s="3122"/>
      <c r="IN24" s="3123"/>
      <c r="IO24" s="3123"/>
      <c r="IP24" s="3123"/>
      <c r="IQ24" s="3123"/>
      <c r="IR24" s="3123"/>
      <c r="IS24" s="3123"/>
      <c r="IT24" s="3"/>
      <c r="IU24" s="3124"/>
      <c r="IV24" s="3125"/>
      <c r="IW24" s="3123"/>
    </row>
    <row r="25" spans="1:257" ht="35.25" customHeight="1" x14ac:dyDescent="0.25">
      <c r="A25" s="2948">
        <v>44280</v>
      </c>
      <c r="B25" s="2950" t="s">
        <v>186</v>
      </c>
      <c r="C25" s="2951"/>
      <c r="D25" s="2945" t="s">
        <v>301</v>
      </c>
      <c r="E25" s="2951"/>
      <c r="F25" s="2951"/>
      <c r="G25" s="2951"/>
      <c r="H25" s="3614" t="s">
        <v>3488</v>
      </c>
      <c r="I25" s="3615"/>
      <c r="J25" s="2951"/>
      <c r="K25" s="2947"/>
      <c r="M25" s="2948"/>
      <c r="N25" s="2950"/>
      <c r="O25" s="2949"/>
      <c r="P25" s="2946"/>
      <c r="Q25" s="2949"/>
      <c r="R25" s="2949"/>
      <c r="S25" s="2949"/>
      <c r="T25" s="2949"/>
      <c r="U25" s="2949"/>
      <c r="V25" s="2949"/>
      <c r="W25" s="3"/>
      <c r="X25" s="2948"/>
      <c r="Y25" s="2950"/>
      <c r="Z25" s="2949"/>
      <c r="AA25" s="2946"/>
      <c r="AB25" s="2949"/>
      <c r="AC25" s="2949"/>
      <c r="AD25" s="2949"/>
      <c r="AE25" s="2949"/>
      <c r="AF25" s="2949"/>
      <c r="AG25" s="2949"/>
      <c r="AH25" s="3"/>
      <c r="AI25" s="2948"/>
      <c r="AJ25" s="2950"/>
      <c r="AK25" s="2949"/>
      <c r="AL25" s="2946"/>
      <c r="AM25" s="2949"/>
      <c r="AN25" s="2949"/>
      <c r="AO25" s="2949"/>
      <c r="AP25" s="2949"/>
      <c r="AQ25" s="2949"/>
      <c r="AR25" s="2949"/>
      <c r="AS25" s="3"/>
      <c r="AT25" s="2948"/>
      <c r="AU25" s="2950"/>
      <c r="AV25" s="2949"/>
      <c r="AW25" s="2946"/>
      <c r="AX25" s="2949"/>
      <c r="AY25" s="2949"/>
      <c r="AZ25" s="2949"/>
      <c r="BA25" s="2949"/>
      <c r="BB25" s="2949"/>
      <c r="BC25" s="2949"/>
      <c r="BD25" s="3"/>
      <c r="BE25" s="2948"/>
      <c r="BF25" s="2950"/>
      <c r="BG25" s="2949"/>
      <c r="BH25" s="2946"/>
      <c r="BI25" s="2949"/>
      <c r="BJ25" s="2949"/>
      <c r="BK25" s="2949"/>
      <c r="BL25" s="2949"/>
      <c r="BM25" s="2949"/>
      <c r="BN25" s="2949"/>
      <c r="BO25" s="3"/>
      <c r="BP25" s="2948"/>
      <c r="BQ25" s="2950"/>
      <c r="BR25" s="2949"/>
      <c r="BS25" s="2946"/>
      <c r="BT25" s="2949"/>
      <c r="BU25" s="2949"/>
      <c r="BV25" s="2949"/>
      <c r="BW25" s="2949"/>
      <c r="BX25" s="2949"/>
      <c r="BY25" s="2949"/>
      <c r="BZ25" s="3"/>
      <c r="CA25" s="2948"/>
      <c r="CB25" s="2950"/>
      <c r="CC25" s="2949"/>
      <c r="CD25" s="2946"/>
      <c r="CE25" s="2949"/>
      <c r="CF25" s="2949"/>
      <c r="CG25" s="2949"/>
      <c r="CH25" s="2949"/>
      <c r="CI25" s="2949"/>
      <c r="CJ25" s="2949"/>
      <c r="CK25" s="3"/>
      <c r="CL25" s="2948"/>
      <c r="CM25" s="2950"/>
      <c r="CN25" s="2949"/>
      <c r="CO25" s="2946"/>
      <c r="CP25" s="2949"/>
      <c r="CQ25" s="2949"/>
      <c r="CR25" s="2949"/>
      <c r="CS25" s="2949"/>
      <c r="CT25" s="2949"/>
      <c r="CU25" s="2949"/>
      <c r="CV25" s="3"/>
      <c r="CW25" s="2948"/>
      <c r="CX25" s="2950"/>
      <c r="CY25" s="2949"/>
      <c r="CZ25" s="2946"/>
      <c r="DA25" s="2949"/>
      <c r="DB25" s="2949"/>
      <c r="DC25" s="2949"/>
      <c r="DD25" s="2949"/>
      <c r="DE25" s="2949"/>
      <c r="DF25" s="2949"/>
      <c r="DG25" s="3"/>
      <c r="DH25" s="2948"/>
      <c r="DI25" s="2950"/>
      <c r="DJ25" s="2949"/>
      <c r="DK25" s="2946"/>
      <c r="DL25" s="2949"/>
      <c r="DM25" s="2949"/>
      <c r="DN25" s="2949"/>
      <c r="DO25" s="2949"/>
      <c r="DP25" s="2949"/>
      <c r="DQ25" s="2949"/>
      <c r="DR25" s="3"/>
      <c r="DS25" s="2948"/>
      <c r="DT25" s="2950"/>
      <c r="DU25" s="2949"/>
      <c r="DV25" s="2946"/>
      <c r="DW25" s="2949"/>
      <c r="DX25" s="2949"/>
      <c r="DY25" s="2949"/>
      <c r="DZ25" s="2949"/>
      <c r="EA25" s="2949"/>
      <c r="EB25" s="2949"/>
      <c r="EC25" s="3"/>
      <c r="ED25" s="2948"/>
      <c r="EE25" s="2950"/>
      <c r="EF25" s="2949"/>
      <c r="EG25" s="2946"/>
      <c r="EH25" s="2949"/>
      <c r="EI25" s="2949"/>
      <c r="EJ25" s="2949"/>
      <c r="EK25" s="2949"/>
      <c r="EL25" s="2949"/>
      <c r="EM25" s="2949"/>
      <c r="EN25" s="3"/>
      <c r="EO25" s="2948"/>
      <c r="EP25" s="2950"/>
      <c r="EQ25" s="2949"/>
      <c r="ER25" s="2946"/>
      <c r="ES25" s="2949"/>
      <c r="ET25" s="2949"/>
      <c r="EU25" s="2949"/>
      <c r="EV25" s="2949"/>
      <c r="EW25" s="2949"/>
      <c r="EX25" s="2949"/>
      <c r="EY25" s="3"/>
      <c r="EZ25" s="2948"/>
      <c r="FA25" s="2950"/>
      <c r="FB25" s="2949"/>
      <c r="FC25" s="2946"/>
      <c r="FD25" s="2949"/>
      <c r="FE25" s="2949"/>
      <c r="FF25" s="2949"/>
      <c r="FG25" s="2949"/>
      <c r="FH25" s="2949"/>
      <c r="FI25" s="2949"/>
      <c r="FJ25" s="3"/>
      <c r="FK25" s="2948"/>
      <c r="FL25" s="2950"/>
      <c r="FM25" s="2949"/>
      <c r="FN25" s="2946"/>
      <c r="FO25" s="2949"/>
      <c r="FP25" s="2949"/>
      <c r="FQ25" s="2949"/>
      <c r="FR25" s="2949"/>
      <c r="FS25" s="2949"/>
      <c r="FT25" s="2949"/>
      <c r="FU25" s="3"/>
      <c r="FV25" s="2948"/>
      <c r="FW25" s="2950"/>
      <c r="FX25" s="2949"/>
      <c r="FY25" s="2946"/>
      <c r="FZ25" s="2949"/>
      <c r="GA25" s="2949"/>
      <c r="GB25" s="2949"/>
      <c r="GC25" s="2949"/>
      <c r="GD25" s="2949"/>
      <c r="GE25" s="2949"/>
      <c r="GF25" s="3"/>
      <c r="GG25" s="2948"/>
      <c r="GH25" s="2950"/>
      <c r="GI25" s="2949"/>
      <c r="GJ25" s="2946"/>
      <c r="GK25" s="2949"/>
      <c r="GL25" s="2949"/>
      <c r="GM25" s="2949"/>
      <c r="GN25" s="2949"/>
      <c r="GO25" s="2949"/>
      <c r="GP25" s="2949"/>
      <c r="GQ25" s="3"/>
      <c r="GR25" s="2948"/>
      <c r="GS25" s="2950"/>
      <c r="GT25" s="2949"/>
      <c r="GU25" s="2946"/>
      <c r="GV25" s="2949"/>
      <c r="GW25" s="2949"/>
      <c r="GX25" s="2949"/>
      <c r="GY25" s="2949"/>
      <c r="GZ25" s="2949"/>
      <c r="HA25" s="2949"/>
      <c r="HB25" s="3"/>
      <c r="HC25" s="2948"/>
      <c r="HD25" s="2950"/>
      <c r="HE25" s="2949"/>
      <c r="HF25" s="2946"/>
      <c r="HG25" s="2949"/>
      <c r="HH25" s="2949"/>
      <c r="HI25" s="2949"/>
      <c r="HJ25" s="2949"/>
      <c r="HK25" s="2949"/>
      <c r="HL25" s="2949"/>
      <c r="HM25" s="3"/>
      <c r="HN25" s="2948"/>
      <c r="HO25" s="2950"/>
      <c r="HP25" s="2949"/>
      <c r="HQ25" s="2946"/>
      <c r="HR25" s="2949"/>
      <c r="HS25" s="2949"/>
      <c r="HT25" s="2949"/>
      <c r="HU25" s="2949"/>
      <c r="HV25" s="2949"/>
      <c r="HW25" s="2949"/>
      <c r="HX25" s="3"/>
      <c r="HY25" s="2948"/>
      <c r="HZ25" s="2950"/>
      <c r="IA25" s="2949"/>
      <c r="IB25" s="2946"/>
      <c r="IC25" s="2949"/>
      <c r="ID25" s="2949"/>
      <c r="IE25" s="2949"/>
      <c r="IF25" s="2949"/>
      <c r="IG25" s="2949"/>
      <c r="IH25" s="2949"/>
      <c r="II25" s="3"/>
      <c r="IJ25" s="2948"/>
      <c r="IK25" s="2950"/>
      <c r="IL25" s="2949"/>
      <c r="IM25" s="2946"/>
      <c r="IN25" s="2949"/>
      <c r="IO25" s="2949"/>
      <c r="IP25" s="2949"/>
      <c r="IQ25" s="2949"/>
      <c r="IR25" s="2949"/>
      <c r="IS25" s="2949"/>
      <c r="IT25" s="3"/>
      <c r="IU25" s="2948"/>
      <c r="IV25" s="2950"/>
      <c r="IW25" s="2949"/>
    </row>
    <row r="26" spans="1:257" ht="22.5" customHeight="1" x14ac:dyDescent="0.25">
      <c r="A26" s="2948">
        <v>44321</v>
      </c>
      <c r="B26" s="2950" t="s">
        <v>186</v>
      </c>
      <c r="C26" s="2951"/>
      <c r="D26" s="2945" t="s">
        <v>301</v>
      </c>
      <c r="E26" s="2951"/>
      <c r="F26" s="2951"/>
      <c r="G26" s="2951"/>
      <c r="H26" s="2951">
        <v>3270</v>
      </c>
      <c r="I26" s="2951">
        <v>100</v>
      </c>
      <c r="J26" s="2951"/>
      <c r="K26" s="2947"/>
      <c r="M26" s="2948"/>
      <c r="N26" s="2950"/>
      <c r="O26" s="2949"/>
      <c r="P26" s="2946"/>
      <c r="Q26" s="2949"/>
      <c r="R26" s="2949"/>
      <c r="S26" s="2949"/>
      <c r="T26" s="2949"/>
      <c r="U26" s="2949"/>
      <c r="V26" s="2949"/>
      <c r="W26" s="3"/>
      <c r="X26" s="2948"/>
      <c r="Y26" s="2950"/>
      <c r="Z26" s="2949"/>
      <c r="AA26" s="2946"/>
      <c r="AB26" s="2949"/>
      <c r="AC26" s="2949"/>
      <c r="AD26" s="2949"/>
      <c r="AE26" s="2949"/>
      <c r="AF26" s="2949"/>
      <c r="AG26" s="2949"/>
      <c r="AH26" s="3"/>
      <c r="AI26" s="2948"/>
      <c r="AJ26" s="2950"/>
      <c r="AK26" s="2949"/>
      <c r="AL26" s="2946"/>
      <c r="AM26" s="2949"/>
      <c r="AN26" s="2949"/>
      <c r="AO26" s="2949"/>
      <c r="AP26" s="2949"/>
      <c r="AQ26" s="2949"/>
      <c r="AR26" s="2949"/>
      <c r="AS26" s="3"/>
      <c r="AT26" s="2948"/>
      <c r="AU26" s="2950"/>
      <c r="AV26" s="2949"/>
      <c r="AW26" s="2946"/>
      <c r="AX26" s="2949"/>
      <c r="AY26" s="2949"/>
      <c r="AZ26" s="2949"/>
      <c r="BA26" s="2949"/>
      <c r="BB26" s="2949"/>
      <c r="BC26" s="2949"/>
      <c r="BD26" s="3"/>
      <c r="BE26" s="2948"/>
      <c r="BF26" s="2950"/>
      <c r="BG26" s="2949"/>
      <c r="BH26" s="2946"/>
      <c r="BI26" s="2949"/>
      <c r="BJ26" s="2949"/>
      <c r="BK26" s="2949"/>
      <c r="BL26" s="2949"/>
      <c r="BM26" s="2949"/>
      <c r="BN26" s="2949"/>
      <c r="BO26" s="3"/>
      <c r="BP26" s="2948"/>
      <c r="BQ26" s="2950"/>
      <c r="BR26" s="2949"/>
      <c r="BS26" s="2946"/>
      <c r="BT26" s="2949"/>
      <c r="BU26" s="2949"/>
      <c r="BV26" s="2949"/>
      <c r="BW26" s="2949"/>
      <c r="BX26" s="2949"/>
      <c r="BY26" s="2949"/>
      <c r="BZ26" s="3"/>
      <c r="CA26" s="2948"/>
      <c r="CB26" s="2950"/>
      <c r="CC26" s="2949"/>
      <c r="CD26" s="2946"/>
      <c r="CE26" s="2949"/>
      <c r="CF26" s="2949"/>
      <c r="CG26" s="2949"/>
      <c r="CH26" s="2949"/>
      <c r="CI26" s="2949"/>
      <c r="CJ26" s="2949"/>
      <c r="CK26" s="3"/>
      <c r="CL26" s="2948"/>
      <c r="CM26" s="2950"/>
      <c r="CN26" s="2949"/>
      <c r="CO26" s="2946"/>
      <c r="CP26" s="2949"/>
      <c r="CQ26" s="2949"/>
      <c r="CR26" s="2949"/>
      <c r="CS26" s="2949"/>
      <c r="CT26" s="2949"/>
      <c r="CU26" s="2949"/>
      <c r="CV26" s="3"/>
      <c r="CW26" s="2948"/>
      <c r="CX26" s="2950"/>
      <c r="CY26" s="2949"/>
      <c r="CZ26" s="2946"/>
      <c r="DA26" s="2949"/>
      <c r="DB26" s="2949"/>
      <c r="DC26" s="2949"/>
      <c r="DD26" s="2949"/>
      <c r="DE26" s="2949"/>
      <c r="DF26" s="2949"/>
      <c r="DG26" s="3"/>
      <c r="DH26" s="2948"/>
      <c r="DI26" s="2950"/>
      <c r="DJ26" s="2949"/>
      <c r="DK26" s="2946"/>
      <c r="DL26" s="2949"/>
      <c r="DM26" s="2949"/>
      <c r="DN26" s="2949"/>
      <c r="DO26" s="2949"/>
      <c r="DP26" s="2949"/>
      <c r="DQ26" s="2949"/>
      <c r="DR26" s="3"/>
      <c r="DS26" s="2948"/>
      <c r="DT26" s="2950"/>
      <c r="DU26" s="2949"/>
      <c r="DV26" s="2946"/>
      <c r="DW26" s="2949"/>
      <c r="DX26" s="2949"/>
      <c r="DY26" s="2949"/>
      <c r="DZ26" s="2949"/>
      <c r="EA26" s="2949"/>
      <c r="EB26" s="2949"/>
      <c r="EC26" s="3"/>
      <c r="ED26" s="2948"/>
      <c r="EE26" s="2950"/>
      <c r="EF26" s="2949"/>
      <c r="EG26" s="2946"/>
      <c r="EH26" s="2949"/>
      <c r="EI26" s="2949"/>
      <c r="EJ26" s="2949"/>
      <c r="EK26" s="2949"/>
      <c r="EL26" s="2949"/>
      <c r="EM26" s="2949"/>
      <c r="EN26" s="3"/>
      <c r="EO26" s="2948"/>
      <c r="EP26" s="2950"/>
      <c r="EQ26" s="2949"/>
      <c r="ER26" s="2946"/>
      <c r="ES26" s="2949"/>
      <c r="ET26" s="2949"/>
      <c r="EU26" s="2949"/>
      <c r="EV26" s="2949"/>
      <c r="EW26" s="2949"/>
      <c r="EX26" s="2949"/>
      <c r="EY26" s="3"/>
      <c r="EZ26" s="2948"/>
      <c r="FA26" s="2950"/>
      <c r="FB26" s="2949"/>
      <c r="FC26" s="2946"/>
      <c r="FD26" s="2949"/>
      <c r="FE26" s="2949"/>
      <c r="FF26" s="2949"/>
      <c r="FG26" s="2949"/>
      <c r="FH26" s="2949"/>
      <c r="FI26" s="2949"/>
      <c r="FJ26" s="3"/>
      <c r="FK26" s="2948"/>
      <c r="FL26" s="2950"/>
      <c r="FM26" s="2949"/>
      <c r="FN26" s="2946"/>
      <c r="FO26" s="2949"/>
      <c r="FP26" s="2949"/>
      <c r="FQ26" s="2949"/>
      <c r="FR26" s="2949"/>
      <c r="FS26" s="2949"/>
      <c r="FT26" s="2949"/>
      <c r="FU26" s="3"/>
      <c r="FV26" s="2948"/>
      <c r="FW26" s="2950"/>
      <c r="FX26" s="2949"/>
      <c r="FY26" s="2946"/>
      <c r="FZ26" s="2949"/>
      <c r="GA26" s="2949"/>
      <c r="GB26" s="2949"/>
      <c r="GC26" s="2949"/>
      <c r="GD26" s="2949"/>
      <c r="GE26" s="2949"/>
      <c r="GF26" s="3"/>
      <c r="GG26" s="2948"/>
      <c r="GH26" s="2950"/>
      <c r="GI26" s="2949"/>
      <c r="GJ26" s="2946"/>
      <c r="GK26" s="2949"/>
      <c r="GL26" s="2949"/>
      <c r="GM26" s="2949"/>
      <c r="GN26" s="2949"/>
      <c r="GO26" s="2949"/>
      <c r="GP26" s="2949"/>
      <c r="GQ26" s="3"/>
      <c r="GR26" s="2948"/>
      <c r="GS26" s="2950"/>
      <c r="GT26" s="2949"/>
      <c r="GU26" s="2946"/>
      <c r="GV26" s="2949"/>
      <c r="GW26" s="2949"/>
      <c r="GX26" s="2949"/>
      <c r="GY26" s="2949"/>
      <c r="GZ26" s="2949"/>
      <c r="HA26" s="2949"/>
      <c r="HB26" s="3"/>
      <c r="HC26" s="2948"/>
      <c r="HD26" s="2950"/>
      <c r="HE26" s="2949"/>
      <c r="HF26" s="2946"/>
      <c r="HG26" s="2949"/>
      <c r="HH26" s="2949"/>
      <c r="HI26" s="2949"/>
      <c r="HJ26" s="2949"/>
      <c r="HK26" s="2949"/>
      <c r="HL26" s="2949"/>
      <c r="HM26" s="3"/>
      <c r="HN26" s="2948"/>
      <c r="HO26" s="2950"/>
      <c r="HP26" s="2949"/>
      <c r="HQ26" s="2946"/>
      <c r="HR26" s="2949"/>
      <c r="HS26" s="2949"/>
      <c r="HT26" s="2949"/>
      <c r="HU26" s="2949"/>
      <c r="HV26" s="2949"/>
      <c r="HW26" s="2949"/>
      <c r="HX26" s="3"/>
      <c r="HY26" s="2948"/>
      <c r="HZ26" s="2950"/>
      <c r="IA26" s="2949"/>
      <c r="IB26" s="2946"/>
      <c r="IC26" s="2949"/>
      <c r="ID26" s="2949"/>
      <c r="IE26" s="2949"/>
      <c r="IF26" s="2949"/>
      <c r="IG26" s="2949"/>
      <c r="IH26" s="2949"/>
      <c r="II26" s="3"/>
      <c r="IJ26" s="2948"/>
      <c r="IK26" s="2950"/>
      <c r="IL26" s="2949"/>
      <c r="IM26" s="2946"/>
      <c r="IN26" s="2949"/>
      <c r="IO26" s="2949"/>
      <c r="IP26" s="2949"/>
      <c r="IQ26" s="2949"/>
      <c r="IR26" s="2949"/>
      <c r="IS26" s="2949"/>
      <c r="IT26" s="3"/>
      <c r="IU26" s="2948"/>
      <c r="IV26" s="2950"/>
      <c r="IW26" s="2949"/>
    </row>
    <row r="27" spans="1:257" s="1657" customFormat="1" ht="27.75" customHeight="1" x14ac:dyDescent="0.25">
      <c r="A27" s="3193">
        <v>44348</v>
      </c>
      <c r="B27" s="268" t="s">
        <v>186</v>
      </c>
      <c r="C27" s="3194"/>
      <c r="D27" s="258">
        <f>+C27*(100-E27)/100</f>
        <v>0</v>
      </c>
      <c r="E27" s="3194"/>
      <c r="F27" s="3194"/>
      <c r="G27" s="3194"/>
      <c r="H27" s="3194">
        <v>3350</v>
      </c>
      <c r="I27" s="3194">
        <v>100</v>
      </c>
      <c r="J27" s="3194"/>
      <c r="K27" s="3192"/>
      <c r="L27" s="158" t="s">
        <v>40</v>
      </c>
    </row>
    <row r="28" spans="1:257" ht="22.5" customHeight="1" x14ac:dyDescent="0.25">
      <c r="A28" s="2948">
        <v>44355</v>
      </c>
      <c r="B28" s="2950" t="s">
        <v>12</v>
      </c>
      <c r="C28" s="258">
        <v>315</v>
      </c>
      <c r="D28" s="3199">
        <f>C28*(100-E28)/100</f>
        <v>302.39999999999998</v>
      </c>
      <c r="E28" s="258">
        <v>4</v>
      </c>
      <c r="F28" s="258" t="s">
        <v>159</v>
      </c>
      <c r="G28" s="258">
        <v>60</v>
      </c>
      <c r="H28" s="2951"/>
      <c r="I28" s="2951"/>
      <c r="J28" s="2951"/>
      <c r="K28" s="2947"/>
      <c r="L28" s="32" t="s">
        <v>2710</v>
      </c>
      <c r="M28" s="2948"/>
      <c r="N28" s="2950"/>
      <c r="O28" s="2949"/>
      <c r="P28" s="2946"/>
      <c r="Q28" s="2949"/>
      <c r="R28" s="2949"/>
      <c r="S28" s="2949"/>
      <c r="T28" s="2949"/>
      <c r="U28" s="2949"/>
      <c r="V28" s="2949"/>
      <c r="W28" s="3"/>
      <c r="X28" s="2948"/>
      <c r="Y28" s="2950"/>
      <c r="Z28" s="2949"/>
      <c r="AA28" s="2946"/>
      <c r="AB28" s="2949"/>
      <c r="AC28" s="2949"/>
      <c r="AD28" s="2949"/>
      <c r="AE28" s="2949"/>
      <c r="AF28" s="2949"/>
      <c r="AG28" s="2949"/>
      <c r="AH28" s="3"/>
      <c r="AI28" s="2948"/>
      <c r="AJ28" s="2950"/>
      <c r="AK28" s="2949"/>
      <c r="AL28" s="2946"/>
      <c r="AM28" s="2949"/>
      <c r="AN28" s="2949"/>
      <c r="AO28" s="2949"/>
      <c r="AP28" s="2949"/>
      <c r="AQ28" s="2949"/>
      <c r="AR28" s="2949"/>
      <c r="AS28" s="3"/>
      <c r="AT28" s="2948"/>
      <c r="AU28" s="2950"/>
      <c r="AV28" s="2949"/>
      <c r="AW28" s="2946"/>
      <c r="AX28" s="2949"/>
      <c r="AY28" s="2949"/>
      <c r="AZ28" s="2949"/>
      <c r="BA28" s="2949"/>
      <c r="BB28" s="2949"/>
      <c r="BC28" s="2949"/>
      <c r="BD28" s="3"/>
      <c r="BE28" s="2948"/>
      <c r="BF28" s="2950"/>
      <c r="BG28" s="2949"/>
      <c r="BH28" s="2946"/>
      <c r="BI28" s="2949"/>
      <c r="BJ28" s="2949"/>
      <c r="BK28" s="2949"/>
      <c r="BL28" s="2949"/>
      <c r="BM28" s="2949"/>
      <c r="BN28" s="2949"/>
      <c r="BO28" s="3"/>
      <c r="BP28" s="2948"/>
      <c r="BQ28" s="2950"/>
      <c r="BR28" s="2949"/>
      <c r="BS28" s="2946"/>
      <c r="BT28" s="2949"/>
      <c r="BU28" s="2949"/>
      <c r="BV28" s="2949"/>
      <c r="BW28" s="2949"/>
      <c r="BX28" s="2949"/>
      <c r="BY28" s="2949"/>
      <c r="BZ28" s="3"/>
      <c r="CA28" s="2948"/>
      <c r="CB28" s="2950"/>
      <c r="CC28" s="2949"/>
      <c r="CD28" s="2946"/>
      <c r="CE28" s="2949"/>
      <c r="CF28" s="2949"/>
      <c r="CG28" s="2949"/>
      <c r="CH28" s="2949"/>
      <c r="CI28" s="2949"/>
      <c r="CJ28" s="2949"/>
      <c r="CK28" s="3"/>
      <c r="CL28" s="2948"/>
      <c r="CM28" s="2950"/>
      <c r="CN28" s="2949"/>
      <c r="CO28" s="2946"/>
      <c r="CP28" s="2949"/>
      <c r="CQ28" s="2949"/>
      <c r="CR28" s="2949"/>
      <c r="CS28" s="2949"/>
      <c r="CT28" s="2949"/>
      <c r="CU28" s="2949"/>
      <c r="CV28" s="3"/>
      <c r="CW28" s="2948"/>
      <c r="CX28" s="2950"/>
      <c r="CY28" s="2949"/>
      <c r="CZ28" s="2946"/>
      <c r="DA28" s="2949"/>
      <c r="DB28" s="2949"/>
      <c r="DC28" s="2949"/>
      <c r="DD28" s="2949"/>
      <c r="DE28" s="2949"/>
      <c r="DF28" s="2949"/>
      <c r="DG28" s="3"/>
      <c r="DH28" s="2948"/>
      <c r="DI28" s="2950"/>
      <c r="DJ28" s="2949"/>
      <c r="DK28" s="2946"/>
      <c r="DL28" s="2949"/>
      <c r="DM28" s="2949"/>
      <c r="DN28" s="2949"/>
      <c r="DO28" s="2949"/>
      <c r="DP28" s="2949"/>
      <c r="DQ28" s="2949"/>
      <c r="DR28" s="3"/>
      <c r="DS28" s="2948"/>
      <c r="DT28" s="2950"/>
      <c r="DU28" s="2949"/>
      <c r="DV28" s="2946"/>
      <c r="DW28" s="2949"/>
      <c r="DX28" s="2949"/>
      <c r="DY28" s="2949"/>
      <c r="DZ28" s="2949"/>
      <c r="EA28" s="2949"/>
      <c r="EB28" s="2949"/>
      <c r="EC28" s="3"/>
      <c r="ED28" s="2948"/>
      <c r="EE28" s="2950"/>
      <c r="EF28" s="2949"/>
      <c r="EG28" s="2946"/>
      <c r="EH28" s="2949"/>
      <c r="EI28" s="2949"/>
      <c r="EJ28" s="2949"/>
      <c r="EK28" s="2949"/>
      <c r="EL28" s="2949"/>
      <c r="EM28" s="2949"/>
      <c r="EN28" s="3"/>
      <c r="EO28" s="2948"/>
      <c r="EP28" s="2950"/>
      <c r="EQ28" s="2949"/>
      <c r="ER28" s="2946"/>
      <c r="ES28" s="2949"/>
      <c r="ET28" s="2949"/>
      <c r="EU28" s="2949"/>
      <c r="EV28" s="2949"/>
      <c r="EW28" s="2949"/>
      <c r="EX28" s="2949"/>
      <c r="EY28" s="3"/>
      <c r="EZ28" s="2948"/>
      <c r="FA28" s="2950"/>
      <c r="FB28" s="2949"/>
      <c r="FC28" s="2946"/>
      <c r="FD28" s="2949"/>
      <c r="FE28" s="2949"/>
      <c r="FF28" s="2949"/>
      <c r="FG28" s="2949"/>
      <c r="FH28" s="2949"/>
      <c r="FI28" s="2949"/>
      <c r="FJ28" s="3"/>
      <c r="FK28" s="2948"/>
      <c r="FL28" s="2950"/>
      <c r="FM28" s="2949"/>
      <c r="FN28" s="2946"/>
      <c r="FO28" s="2949"/>
      <c r="FP28" s="2949"/>
      <c r="FQ28" s="2949"/>
      <c r="FR28" s="2949"/>
      <c r="FS28" s="2949"/>
      <c r="FT28" s="2949"/>
      <c r="FU28" s="3"/>
      <c r="FV28" s="2948"/>
      <c r="FW28" s="2950"/>
      <c r="FX28" s="2949"/>
      <c r="FY28" s="2946"/>
      <c r="FZ28" s="2949"/>
      <c r="GA28" s="2949"/>
      <c r="GB28" s="2949"/>
      <c r="GC28" s="2949"/>
      <c r="GD28" s="2949"/>
      <c r="GE28" s="2949"/>
      <c r="GF28" s="3"/>
      <c r="GG28" s="2948"/>
      <c r="GH28" s="2950"/>
      <c r="GI28" s="2949"/>
      <c r="GJ28" s="2946"/>
      <c r="GK28" s="2949"/>
      <c r="GL28" s="2949"/>
      <c r="GM28" s="2949"/>
      <c r="GN28" s="2949"/>
      <c r="GO28" s="2949"/>
      <c r="GP28" s="2949"/>
      <c r="GQ28" s="3"/>
      <c r="GR28" s="2948"/>
      <c r="GS28" s="2950"/>
      <c r="GT28" s="2949"/>
      <c r="GU28" s="2946"/>
      <c r="GV28" s="2949"/>
      <c r="GW28" s="2949"/>
      <c r="GX28" s="2949"/>
      <c r="GY28" s="2949"/>
      <c r="GZ28" s="2949"/>
      <c r="HA28" s="2949"/>
      <c r="HB28" s="3"/>
      <c r="HC28" s="2948"/>
      <c r="HD28" s="2950"/>
      <c r="HE28" s="2949"/>
      <c r="HF28" s="2946"/>
      <c r="HG28" s="2949"/>
      <c r="HH28" s="2949"/>
      <c r="HI28" s="2949"/>
      <c r="HJ28" s="2949"/>
      <c r="HK28" s="2949"/>
      <c r="HL28" s="2949"/>
      <c r="HM28" s="3"/>
      <c r="HN28" s="2948"/>
      <c r="HO28" s="2950"/>
      <c r="HP28" s="2949"/>
      <c r="HQ28" s="2946"/>
      <c r="HR28" s="2949"/>
      <c r="HS28" s="2949"/>
      <c r="HT28" s="2949"/>
      <c r="HU28" s="2949"/>
      <c r="HV28" s="2949"/>
      <c r="HW28" s="2949"/>
      <c r="HX28" s="3"/>
      <c r="HY28" s="2948"/>
      <c r="HZ28" s="2950"/>
      <c r="IA28" s="2949"/>
      <c r="IB28" s="2946"/>
      <c r="IC28" s="2949"/>
      <c r="ID28" s="2949"/>
      <c r="IE28" s="2949"/>
      <c r="IF28" s="2949"/>
      <c r="IG28" s="2949"/>
      <c r="IH28" s="2949"/>
      <c r="II28" s="3"/>
      <c r="IJ28" s="2948"/>
      <c r="IK28" s="2950"/>
      <c r="IL28" s="2949"/>
      <c r="IM28" s="2946"/>
      <c r="IN28" s="2949"/>
      <c r="IO28" s="2949"/>
      <c r="IP28" s="2949"/>
      <c r="IQ28" s="2949"/>
      <c r="IR28" s="2949"/>
      <c r="IS28" s="2949"/>
      <c r="IT28" s="3"/>
      <c r="IU28" s="2948"/>
      <c r="IV28" s="2950"/>
      <c r="IW28" s="2949"/>
    </row>
    <row r="29" spans="1:257" ht="22.5" customHeight="1" x14ac:dyDescent="0.25">
      <c r="A29" s="2948">
        <v>44360</v>
      </c>
      <c r="B29" s="2950" t="s">
        <v>496</v>
      </c>
      <c r="C29" s="3473" t="s">
        <v>4418</v>
      </c>
      <c r="D29" s="3474"/>
      <c r="E29" s="3474"/>
      <c r="F29" s="3474"/>
      <c r="G29" s="3474"/>
      <c r="H29" s="3474"/>
      <c r="I29" s="3474"/>
      <c r="J29" s="3475"/>
      <c r="K29" s="2947"/>
      <c r="M29" s="2948"/>
      <c r="N29" s="2950"/>
      <c r="O29" s="2949"/>
      <c r="P29" s="2946"/>
      <c r="Q29" s="2949"/>
      <c r="R29" s="2949"/>
      <c r="S29" s="2949"/>
      <c r="T29" s="2949"/>
      <c r="U29" s="2949"/>
      <c r="V29" s="2949"/>
      <c r="W29" s="3"/>
      <c r="X29" s="2948"/>
      <c r="Y29" s="2950"/>
      <c r="Z29" s="2949"/>
      <c r="AA29" s="2946"/>
      <c r="AB29" s="2949"/>
      <c r="AC29" s="2949"/>
      <c r="AD29" s="2949"/>
      <c r="AE29" s="2949"/>
      <c r="AF29" s="2949"/>
      <c r="AG29" s="2949"/>
      <c r="AH29" s="3"/>
      <c r="AI29" s="2948"/>
      <c r="AJ29" s="2950"/>
      <c r="AK29" s="2949"/>
      <c r="AL29" s="2946"/>
      <c r="AM29" s="2949"/>
      <c r="AN29" s="2949"/>
      <c r="AO29" s="2949"/>
      <c r="AP29" s="2949"/>
      <c r="AQ29" s="2949"/>
      <c r="AR29" s="2949"/>
      <c r="AS29" s="3"/>
      <c r="AT29" s="2948"/>
      <c r="AU29" s="2950"/>
      <c r="AV29" s="2949"/>
      <c r="AW29" s="2946"/>
      <c r="AX29" s="2949"/>
      <c r="AY29" s="2949"/>
      <c r="AZ29" s="2949"/>
      <c r="BA29" s="2949"/>
      <c r="BB29" s="2949"/>
      <c r="BC29" s="2949"/>
      <c r="BD29" s="3"/>
      <c r="BE29" s="2948"/>
      <c r="BF29" s="2950"/>
      <c r="BG29" s="2949"/>
      <c r="BH29" s="2946"/>
      <c r="BI29" s="2949"/>
      <c r="BJ29" s="2949"/>
      <c r="BK29" s="2949"/>
      <c r="BL29" s="2949"/>
      <c r="BM29" s="2949"/>
      <c r="BN29" s="2949"/>
      <c r="BO29" s="3"/>
      <c r="BP29" s="2948"/>
      <c r="BQ29" s="2950"/>
      <c r="BR29" s="2949"/>
      <c r="BS29" s="2946"/>
      <c r="BT29" s="2949"/>
      <c r="BU29" s="2949"/>
      <c r="BV29" s="2949"/>
      <c r="BW29" s="2949"/>
      <c r="BX29" s="2949"/>
      <c r="BY29" s="2949"/>
      <c r="BZ29" s="3"/>
      <c r="CA29" s="2948"/>
      <c r="CB29" s="2950"/>
      <c r="CC29" s="2949"/>
      <c r="CD29" s="2946"/>
      <c r="CE29" s="2949"/>
      <c r="CF29" s="2949"/>
      <c r="CG29" s="2949"/>
      <c r="CH29" s="2949"/>
      <c r="CI29" s="2949"/>
      <c r="CJ29" s="2949"/>
      <c r="CK29" s="3"/>
      <c r="CL29" s="2948"/>
      <c r="CM29" s="2950"/>
      <c r="CN29" s="2949"/>
      <c r="CO29" s="2946"/>
      <c r="CP29" s="2949"/>
      <c r="CQ29" s="2949"/>
      <c r="CR29" s="2949"/>
      <c r="CS29" s="2949"/>
      <c r="CT29" s="2949"/>
      <c r="CU29" s="2949"/>
      <c r="CV29" s="3"/>
      <c r="CW29" s="2948"/>
      <c r="CX29" s="2950"/>
      <c r="CY29" s="2949"/>
      <c r="CZ29" s="2946"/>
      <c r="DA29" s="2949"/>
      <c r="DB29" s="2949"/>
      <c r="DC29" s="2949"/>
      <c r="DD29" s="2949"/>
      <c r="DE29" s="2949"/>
      <c r="DF29" s="2949"/>
      <c r="DG29" s="3"/>
      <c r="DH29" s="2948"/>
      <c r="DI29" s="2950"/>
      <c r="DJ29" s="2949"/>
      <c r="DK29" s="2946"/>
      <c r="DL29" s="2949"/>
      <c r="DM29" s="2949"/>
      <c r="DN29" s="2949"/>
      <c r="DO29" s="2949"/>
      <c r="DP29" s="2949"/>
      <c r="DQ29" s="2949"/>
      <c r="DR29" s="3"/>
      <c r="DS29" s="2948"/>
      <c r="DT29" s="2950"/>
      <c r="DU29" s="2949"/>
      <c r="DV29" s="2946"/>
      <c r="DW29" s="2949"/>
      <c r="DX29" s="2949"/>
      <c r="DY29" s="2949"/>
      <c r="DZ29" s="2949"/>
      <c r="EA29" s="2949"/>
      <c r="EB29" s="2949"/>
      <c r="EC29" s="3"/>
      <c r="ED29" s="2948"/>
      <c r="EE29" s="2950"/>
      <c r="EF29" s="2949"/>
      <c r="EG29" s="2946"/>
      <c r="EH29" s="2949"/>
      <c r="EI29" s="2949"/>
      <c r="EJ29" s="2949"/>
      <c r="EK29" s="2949"/>
      <c r="EL29" s="2949"/>
      <c r="EM29" s="2949"/>
      <c r="EN29" s="3"/>
      <c r="EO29" s="2948"/>
      <c r="EP29" s="2950"/>
      <c r="EQ29" s="2949"/>
      <c r="ER29" s="2946"/>
      <c r="ES29" s="2949"/>
      <c r="ET29" s="2949"/>
      <c r="EU29" s="2949"/>
      <c r="EV29" s="2949"/>
      <c r="EW29" s="2949"/>
      <c r="EX29" s="2949"/>
      <c r="EY29" s="3"/>
      <c r="EZ29" s="2948"/>
      <c r="FA29" s="2950"/>
      <c r="FB29" s="2949"/>
      <c r="FC29" s="2946"/>
      <c r="FD29" s="2949"/>
      <c r="FE29" s="2949"/>
      <c r="FF29" s="2949"/>
      <c r="FG29" s="2949"/>
      <c r="FH29" s="2949"/>
      <c r="FI29" s="2949"/>
      <c r="FJ29" s="3"/>
      <c r="FK29" s="2948"/>
      <c r="FL29" s="2950"/>
      <c r="FM29" s="2949"/>
      <c r="FN29" s="2946"/>
      <c r="FO29" s="2949"/>
      <c r="FP29" s="2949"/>
      <c r="FQ29" s="2949"/>
      <c r="FR29" s="2949"/>
      <c r="FS29" s="2949"/>
      <c r="FT29" s="2949"/>
      <c r="FU29" s="3"/>
      <c r="FV29" s="2948"/>
      <c r="FW29" s="2950"/>
      <c r="FX29" s="2949"/>
      <c r="FY29" s="2946"/>
      <c r="FZ29" s="2949"/>
      <c r="GA29" s="2949"/>
      <c r="GB29" s="2949"/>
      <c r="GC29" s="2949"/>
      <c r="GD29" s="2949"/>
      <c r="GE29" s="2949"/>
      <c r="GF29" s="3"/>
      <c r="GG29" s="2948"/>
      <c r="GH29" s="2950"/>
      <c r="GI29" s="2949"/>
      <c r="GJ29" s="2946"/>
      <c r="GK29" s="2949"/>
      <c r="GL29" s="2949"/>
      <c r="GM29" s="2949"/>
      <c r="GN29" s="2949"/>
      <c r="GO29" s="2949"/>
      <c r="GP29" s="2949"/>
      <c r="GQ29" s="3"/>
      <c r="GR29" s="2948"/>
      <c r="GS29" s="2950"/>
      <c r="GT29" s="2949"/>
      <c r="GU29" s="2946"/>
      <c r="GV29" s="2949"/>
      <c r="GW29" s="2949"/>
      <c r="GX29" s="2949"/>
      <c r="GY29" s="2949"/>
      <c r="GZ29" s="2949"/>
      <c r="HA29" s="2949"/>
      <c r="HB29" s="3"/>
      <c r="HC29" s="2948"/>
      <c r="HD29" s="2950"/>
      <c r="HE29" s="2949"/>
      <c r="HF29" s="2946"/>
      <c r="HG29" s="2949"/>
      <c r="HH29" s="2949"/>
      <c r="HI29" s="2949"/>
      <c r="HJ29" s="2949"/>
      <c r="HK29" s="2949"/>
      <c r="HL29" s="2949"/>
      <c r="HM29" s="3"/>
      <c r="HN29" s="2948"/>
      <c r="HO29" s="2950"/>
      <c r="HP29" s="2949"/>
      <c r="HQ29" s="2946"/>
      <c r="HR29" s="2949"/>
      <c r="HS29" s="2949"/>
      <c r="HT29" s="2949"/>
      <c r="HU29" s="2949"/>
      <c r="HV29" s="2949"/>
      <c r="HW29" s="2949"/>
      <c r="HX29" s="3"/>
      <c r="HY29" s="2948"/>
      <c r="HZ29" s="2950"/>
      <c r="IA29" s="2949"/>
      <c r="IB29" s="2946"/>
      <c r="IC29" s="2949"/>
      <c r="ID29" s="2949"/>
      <c r="IE29" s="2949"/>
      <c r="IF29" s="2949"/>
      <c r="IG29" s="2949"/>
      <c r="IH29" s="2949"/>
      <c r="II29" s="3"/>
      <c r="IJ29" s="2948"/>
      <c r="IK29" s="2950"/>
      <c r="IL29" s="2949"/>
      <c r="IM29" s="2946"/>
      <c r="IN29" s="2949"/>
      <c r="IO29" s="2949"/>
      <c r="IP29" s="2949"/>
      <c r="IQ29" s="2949"/>
      <c r="IR29" s="2949"/>
      <c r="IS29" s="2949"/>
      <c r="IT29" s="3"/>
      <c r="IU29" s="2948"/>
      <c r="IV29" s="2950"/>
      <c r="IW29" s="2949"/>
    </row>
    <row r="30" spans="1:257" ht="22.5" customHeight="1" x14ac:dyDescent="0.25">
      <c r="A30" s="2948">
        <v>44430</v>
      </c>
      <c r="B30" s="2950" t="s">
        <v>26</v>
      </c>
      <c r="C30" s="3482" t="s">
        <v>4493</v>
      </c>
      <c r="D30" s="3505"/>
      <c r="E30" s="3505"/>
      <c r="F30" s="3505"/>
      <c r="G30" s="3505"/>
      <c r="H30" s="3505"/>
      <c r="I30" s="3505"/>
      <c r="J30" s="3483"/>
      <c r="K30" s="2947"/>
      <c r="M30" s="2948"/>
      <c r="N30" s="2950"/>
      <c r="O30" s="2949"/>
      <c r="P30" s="2946"/>
      <c r="Q30" s="2949"/>
      <c r="R30" s="2949"/>
      <c r="S30" s="2949"/>
      <c r="T30" s="2949"/>
      <c r="U30" s="2949"/>
      <c r="V30" s="2949"/>
      <c r="W30" s="3"/>
      <c r="X30" s="2948"/>
      <c r="Y30" s="2950"/>
      <c r="Z30" s="2949"/>
      <c r="AA30" s="2946"/>
      <c r="AB30" s="2949"/>
      <c r="AC30" s="2949"/>
      <c r="AD30" s="2949"/>
      <c r="AE30" s="2949"/>
      <c r="AF30" s="2949"/>
      <c r="AG30" s="2949"/>
      <c r="AH30" s="3"/>
      <c r="AI30" s="2948"/>
      <c r="AJ30" s="2950"/>
      <c r="AK30" s="2949"/>
      <c r="AL30" s="2946"/>
      <c r="AM30" s="2949"/>
      <c r="AN30" s="2949"/>
      <c r="AO30" s="2949"/>
      <c r="AP30" s="2949"/>
      <c r="AQ30" s="2949"/>
      <c r="AR30" s="2949"/>
      <c r="AS30" s="3"/>
      <c r="AT30" s="2948"/>
      <c r="AU30" s="2950"/>
      <c r="AV30" s="2949"/>
      <c r="AW30" s="2946"/>
      <c r="AX30" s="2949"/>
      <c r="AY30" s="2949"/>
      <c r="AZ30" s="2949"/>
      <c r="BA30" s="2949"/>
      <c r="BB30" s="2949"/>
      <c r="BC30" s="2949"/>
      <c r="BD30" s="3"/>
      <c r="BE30" s="2948"/>
      <c r="BF30" s="2950"/>
      <c r="BG30" s="2949"/>
      <c r="BH30" s="2946"/>
      <c r="BI30" s="2949"/>
      <c r="BJ30" s="2949"/>
      <c r="BK30" s="2949"/>
      <c r="BL30" s="2949"/>
      <c r="BM30" s="2949"/>
      <c r="BN30" s="2949"/>
      <c r="BO30" s="3"/>
      <c r="BP30" s="2948"/>
      <c r="BQ30" s="2950"/>
      <c r="BR30" s="2949"/>
      <c r="BS30" s="2946"/>
      <c r="BT30" s="2949"/>
      <c r="BU30" s="2949"/>
      <c r="BV30" s="2949"/>
      <c r="BW30" s="2949"/>
      <c r="BX30" s="2949"/>
      <c r="BY30" s="2949"/>
      <c r="BZ30" s="3"/>
      <c r="CA30" s="2948"/>
      <c r="CB30" s="2950"/>
      <c r="CC30" s="2949"/>
      <c r="CD30" s="2946"/>
      <c r="CE30" s="2949"/>
      <c r="CF30" s="2949"/>
      <c r="CG30" s="2949"/>
      <c r="CH30" s="2949"/>
      <c r="CI30" s="2949"/>
      <c r="CJ30" s="2949"/>
      <c r="CK30" s="3"/>
      <c r="CL30" s="2948"/>
      <c r="CM30" s="2950"/>
      <c r="CN30" s="2949"/>
      <c r="CO30" s="2946"/>
      <c r="CP30" s="2949"/>
      <c r="CQ30" s="2949"/>
      <c r="CR30" s="2949"/>
      <c r="CS30" s="2949"/>
      <c r="CT30" s="2949"/>
      <c r="CU30" s="2949"/>
      <c r="CV30" s="3"/>
      <c r="CW30" s="2948"/>
      <c r="CX30" s="2950"/>
      <c r="CY30" s="2949"/>
      <c r="CZ30" s="2946"/>
      <c r="DA30" s="2949"/>
      <c r="DB30" s="2949"/>
      <c r="DC30" s="2949"/>
      <c r="DD30" s="2949"/>
      <c r="DE30" s="2949"/>
      <c r="DF30" s="2949"/>
      <c r="DG30" s="3"/>
      <c r="DH30" s="2948"/>
      <c r="DI30" s="2950"/>
      <c r="DJ30" s="2949"/>
      <c r="DK30" s="2946"/>
      <c r="DL30" s="2949"/>
      <c r="DM30" s="2949"/>
      <c r="DN30" s="2949"/>
      <c r="DO30" s="2949"/>
      <c r="DP30" s="2949"/>
      <c r="DQ30" s="2949"/>
      <c r="DR30" s="3"/>
      <c r="DS30" s="2948"/>
      <c r="DT30" s="2950"/>
      <c r="DU30" s="2949"/>
      <c r="DV30" s="2946"/>
      <c r="DW30" s="2949"/>
      <c r="DX30" s="2949"/>
      <c r="DY30" s="2949"/>
      <c r="DZ30" s="2949"/>
      <c r="EA30" s="2949"/>
      <c r="EB30" s="2949"/>
      <c r="EC30" s="3"/>
      <c r="ED30" s="2948"/>
      <c r="EE30" s="2950"/>
      <c r="EF30" s="2949"/>
      <c r="EG30" s="2946"/>
      <c r="EH30" s="2949"/>
      <c r="EI30" s="2949"/>
      <c r="EJ30" s="2949"/>
      <c r="EK30" s="2949"/>
      <c r="EL30" s="2949"/>
      <c r="EM30" s="2949"/>
      <c r="EN30" s="3"/>
      <c r="EO30" s="2948"/>
      <c r="EP30" s="2950"/>
      <c r="EQ30" s="2949"/>
      <c r="ER30" s="2946"/>
      <c r="ES30" s="2949"/>
      <c r="ET30" s="2949"/>
      <c r="EU30" s="2949"/>
      <c r="EV30" s="2949"/>
      <c r="EW30" s="2949"/>
      <c r="EX30" s="2949"/>
      <c r="EY30" s="3"/>
      <c r="EZ30" s="2948"/>
      <c r="FA30" s="2950"/>
      <c r="FB30" s="2949"/>
      <c r="FC30" s="2946"/>
      <c r="FD30" s="2949"/>
      <c r="FE30" s="2949"/>
      <c r="FF30" s="2949"/>
      <c r="FG30" s="2949"/>
      <c r="FH30" s="2949"/>
      <c r="FI30" s="2949"/>
      <c r="FJ30" s="3"/>
      <c r="FK30" s="2948"/>
      <c r="FL30" s="2950"/>
      <c r="FM30" s="2949"/>
      <c r="FN30" s="2946"/>
      <c r="FO30" s="2949"/>
      <c r="FP30" s="2949"/>
      <c r="FQ30" s="2949"/>
      <c r="FR30" s="2949"/>
      <c r="FS30" s="2949"/>
      <c r="FT30" s="2949"/>
      <c r="FU30" s="3"/>
      <c r="FV30" s="2948"/>
      <c r="FW30" s="2950"/>
      <c r="FX30" s="2949"/>
      <c r="FY30" s="2946"/>
      <c r="FZ30" s="2949"/>
      <c r="GA30" s="2949"/>
      <c r="GB30" s="2949"/>
      <c r="GC30" s="2949"/>
      <c r="GD30" s="2949"/>
      <c r="GE30" s="2949"/>
      <c r="GF30" s="3"/>
      <c r="GG30" s="2948"/>
      <c r="GH30" s="2950"/>
      <c r="GI30" s="2949"/>
      <c r="GJ30" s="2946"/>
      <c r="GK30" s="2949"/>
      <c r="GL30" s="2949"/>
      <c r="GM30" s="2949"/>
      <c r="GN30" s="2949"/>
      <c r="GO30" s="2949"/>
      <c r="GP30" s="2949"/>
      <c r="GQ30" s="3"/>
      <c r="GR30" s="2948"/>
      <c r="GS30" s="2950"/>
      <c r="GT30" s="2949"/>
      <c r="GU30" s="2946"/>
      <c r="GV30" s="2949"/>
      <c r="GW30" s="2949"/>
      <c r="GX30" s="2949"/>
      <c r="GY30" s="2949"/>
      <c r="GZ30" s="2949"/>
      <c r="HA30" s="2949"/>
      <c r="HB30" s="3"/>
      <c r="HC30" s="2948"/>
      <c r="HD30" s="2950"/>
      <c r="HE30" s="2949"/>
      <c r="HF30" s="2946"/>
      <c r="HG30" s="2949"/>
      <c r="HH30" s="2949"/>
      <c r="HI30" s="2949"/>
      <c r="HJ30" s="2949"/>
      <c r="HK30" s="2949"/>
      <c r="HL30" s="2949"/>
      <c r="HM30" s="3"/>
      <c r="HN30" s="2948"/>
      <c r="HO30" s="2950"/>
      <c r="HP30" s="2949"/>
      <c r="HQ30" s="2946"/>
      <c r="HR30" s="2949"/>
      <c r="HS30" s="2949"/>
      <c r="HT30" s="2949"/>
      <c r="HU30" s="2949"/>
      <c r="HV30" s="2949"/>
      <c r="HW30" s="2949"/>
      <c r="HX30" s="3"/>
      <c r="HY30" s="2948"/>
      <c r="HZ30" s="2950"/>
      <c r="IA30" s="2949"/>
      <c r="IB30" s="2946"/>
      <c r="IC30" s="2949"/>
      <c r="ID30" s="2949"/>
      <c r="IE30" s="2949"/>
      <c r="IF30" s="2949"/>
      <c r="IG30" s="2949"/>
      <c r="IH30" s="2949"/>
      <c r="II30" s="3"/>
      <c r="IJ30" s="2948"/>
      <c r="IK30" s="2950"/>
      <c r="IL30" s="2949"/>
      <c r="IM30" s="2946"/>
      <c r="IN30" s="2949"/>
      <c r="IO30" s="2949"/>
      <c r="IP30" s="2949"/>
      <c r="IQ30" s="2949"/>
      <c r="IR30" s="2949"/>
      <c r="IS30" s="2949"/>
      <c r="IT30" s="3"/>
      <c r="IU30" s="2948"/>
      <c r="IV30" s="2950"/>
      <c r="IW30" s="2949"/>
    </row>
    <row r="31" spans="1:257" ht="22.5" customHeight="1" x14ac:dyDescent="0.25">
      <c r="A31" s="2948">
        <v>44444</v>
      </c>
      <c r="B31" s="2950" t="s">
        <v>186</v>
      </c>
      <c r="C31" s="2951"/>
      <c r="D31" s="2945" t="s">
        <v>301</v>
      </c>
      <c r="E31" s="2951"/>
      <c r="F31" s="2951"/>
      <c r="G31" s="2951"/>
      <c r="H31" s="258">
        <v>3510</v>
      </c>
      <c r="I31" s="258">
        <v>100</v>
      </c>
      <c r="J31" s="2951"/>
      <c r="K31" s="2947"/>
      <c r="L31" s="32" t="s">
        <v>4522</v>
      </c>
      <c r="M31" s="2948"/>
      <c r="N31" s="2950"/>
      <c r="O31" s="2949"/>
      <c r="P31" s="2946"/>
      <c r="Q31" s="2949"/>
      <c r="R31" s="2949"/>
      <c r="S31" s="2949"/>
      <c r="T31" s="2949"/>
      <c r="U31" s="2949"/>
      <c r="V31" s="2949"/>
      <c r="W31" s="3"/>
      <c r="X31" s="2948"/>
      <c r="Y31" s="2950"/>
      <c r="Z31" s="2949"/>
      <c r="AA31" s="2946"/>
      <c r="AB31" s="2949"/>
      <c r="AC31" s="2949"/>
      <c r="AD31" s="2949"/>
      <c r="AE31" s="2949"/>
      <c r="AF31" s="2949"/>
      <c r="AG31" s="2949"/>
      <c r="AH31" s="3"/>
      <c r="AI31" s="2948"/>
      <c r="AJ31" s="2950"/>
      <c r="AK31" s="2949"/>
      <c r="AL31" s="2946"/>
      <c r="AM31" s="2949"/>
      <c r="AN31" s="2949"/>
      <c r="AO31" s="2949"/>
      <c r="AP31" s="2949"/>
      <c r="AQ31" s="2949"/>
      <c r="AR31" s="2949"/>
      <c r="AS31" s="3"/>
      <c r="AT31" s="2948"/>
      <c r="AU31" s="2950"/>
      <c r="AV31" s="2949"/>
      <c r="AW31" s="2946"/>
      <c r="AX31" s="2949"/>
      <c r="AY31" s="2949"/>
      <c r="AZ31" s="2949"/>
      <c r="BA31" s="2949"/>
      <c r="BB31" s="2949"/>
      <c r="BC31" s="2949"/>
      <c r="BD31" s="3"/>
      <c r="BE31" s="2948"/>
      <c r="BF31" s="2950"/>
      <c r="BG31" s="2949"/>
      <c r="BH31" s="2946"/>
      <c r="BI31" s="2949"/>
      <c r="BJ31" s="2949"/>
      <c r="BK31" s="2949"/>
      <c r="BL31" s="2949"/>
      <c r="BM31" s="2949"/>
      <c r="BN31" s="2949"/>
      <c r="BO31" s="3"/>
      <c r="BP31" s="2948"/>
      <c r="BQ31" s="2950"/>
      <c r="BR31" s="2949"/>
      <c r="BS31" s="2946"/>
      <c r="BT31" s="2949"/>
      <c r="BU31" s="2949"/>
      <c r="BV31" s="2949"/>
      <c r="BW31" s="2949"/>
      <c r="BX31" s="2949"/>
      <c r="BY31" s="2949"/>
      <c r="BZ31" s="3"/>
      <c r="CA31" s="2948"/>
      <c r="CB31" s="2950"/>
      <c r="CC31" s="2949"/>
      <c r="CD31" s="2946"/>
      <c r="CE31" s="2949"/>
      <c r="CF31" s="2949"/>
      <c r="CG31" s="2949"/>
      <c r="CH31" s="2949"/>
      <c r="CI31" s="2949"/>
      <c r="CJ31" s="2949"/>
      <c r="CK31" s="3"/>
      <c r="CL31" s="2948"/>
      <c r="CM31" s="2950"/>
      <c r="CN31" s="2949"/>
      <c r="CO31" s="2946"/>
      <c r="CP31" s="2949"/>
      <c r="CQ31" s="2949"/>
      <c r="CR31" s="2949"/>
      <c r="CS31" s="2949"/>
      <c r="CT31" s="2949"/>
      <c r="CU31" s="2949"/>
      <c r="CV31" s="3"/>
      <c r="CW31" s="2948"/>
      <c r="CX31" s="2950"/>
      <c r="CY31" s="2949"/>
      <c r="CZ31" s="2946"/>
      <c r="DA31" s="2949"/>
      <c r="DB31" s="2949"/>
      <c r="DC31" s="2949"/>
      <c r="DD31" s="2949"/>
      <c r="DE31" s="2949"/>
      <c r="DF31" s="2949"/>
      <c r="DG31" s="3"/>
      <c r="DH31" s="2948"/>
      <c r="DI31" s="2950"/>
      <c r="DJ31" s="2949"/>
      <c r="DK31" s="2946"/>
      <c r="DL31" s="2949"/>
      <c r="DM31" s="2949"/>
      <c r="DN31" s="2949"/>
      <c r="DO31" s="2949"/>
      <c r="DP31" s="2949"/>
      <c r="DQ31" s="2949"/>
      <c r="DR31" s="3"/>
      <c r="DS31" s="2948"/>
      <c r="DT31" s="2950"/>
      <c r="DU31" s="2949"/>
      <c r="DV31" s="2946"/>
      <c r="DW31" s="2949"/>
      <c r="DX31" s="2949"/>
      <c r="DY31" s="2949"/>
      <c r="DZ31" s="2949"/>
      <c r="EA31" s="2949"/>
      <c r="EB31" s="2949"/>
      <c r="EC31" s="3"/>
      <c r="ED31" s="2948"/>
      <c r="EE31" s="2950"/>
      <c r="EF31" s="2949"/>
      <c r="EG31" s="2946"/>
      <c r="EH31" s="2949"/>
      <c r="EI31" s="2949"/>
      <c r="EJ31" s="2949"/>
      <c r="EK31" s="2949"/>
      <c r="EL31" s="2949"/>
      <c r="EM31" s="2949"/>
      <c r="EN31" s="3"/>
      <c r="EO31" s="2948"/>
      <c r="EP31" s="2950"/>
      <c r="EQ31" s="2949"/>
      <c r="ER31" s="2946"/>
      <c r="ES31" s="2949"/>
      <c r="ET31" s="2949"/>
      <c r="EU31" s="2949"/>
      <c r="EV31" s="2949"/>
      <c r="EW31" s="2949"/>
      <c r="EX31" s="2949"/>
      <c r="EY31" s="3"/>
      <c r="EZ31" s="2948"/>
      <c r="FA31" s="2950"/>
      <c r="FB31" s="2949"/>
      <c r="FC31" s="2946"/>
      <c r="FD31" s="2949"/>
      <c r="FE31" s="2949"/>
      <c r="FF31" s="2949"/>
      <c r="FG31" s="2949"/>
      <c r="FH31" s="2949"/>
      <c r="FI31" s="2949"/>
      <c r="FJ31" s="3"/>
      <c r="FK31" s="2948"/>
      <c r="FL31" s="2950"/>
      <c r="FM31" s="2949"/>
      <c r="FN31" s="2946"/>
      <c r="FO31" s="2949"/>
      <c r="FP31" s="2949"/>
      <c r="FQ31" s="2949"/>
      <c r="FR31" s="2949"/>
      <c r="FS31" s="2949"/>
      <c r="FT31" s="2949"/>
      <c r="FU31" s="3"/>
      <c r="FV31" s="2948"/>
      <c r="FW31" s="2950"/>
      <c r="FX31" s="2949"/>
      <c r="FY31" s="2946"/>
      <c r="FZ31" s="2949"/>
      <c r="GA31" s="2949"/>
      <c r="GB31" s="2949"/>
      <c r="GC31" s="2949"/>
      <c r="GD31" s="2949"/>
      <c r="GE31" s="2949"/>
      <c r="GF31" s="3"/>
      <c r="GG31" s="2948"/>
      <c r="GH31" s="2950"/>
      <c r="GI31" s="2949"/>
      <c r="GJ31" s="2946"/>
      <c r="GK31" s="2949"/>
      <c r="GL31" s="2949"/>
      <c r="GM31" s="2949"/>
      <c r="GN31" s="2949"/>
      <c r="GO31" s="2949"/>
      <c r="GP31" s="2949"/>
      <c r="GQ31" s="3"/>
      <c r="GR31" s="2948"/>
      <c r="GS31" s="2950"/>
      <c r="GT31" s="2949"/>
      <c r="GU31" s="2946"/>
      <c r="GV31" s="2949"/>
      <c r="GW31" s="2949"/>
      <c r="GX31" s="2949"/>
      <c r="GY31" s="2949"/>
      <c r="GZ31" s="2949"/>
      <c r="HA31" s="2949"/>
      <c r="HB31" s="3"/>
      <c r="HC31" s="2948"/>
      <c r="HD31" s="2950"/>
      <c r="HE31" s="2949"/>
      <c r="HF31" s="2946"/>
      <c r="HG31" s="2949"/>
      <c r="HH31" s="2949"/>
      <c r="HI31" s="2949"/>
      <c r="HJ31" s="2949"/>
      <c r="HK31" s="2949"/>
      <c r="HL31" s="2949"/>
      <c r="HM31" s="3"/>
      <c r="HN31" s="2948"/>
      <c r="HO31" s="2950"/>
      <c r="HP31" s="2949"/>
      <c r="HQ31" s="2946"/>
      <c r="HR31" s="2949"/>
      <c r="HS31" s="2949"/>
      <c r="HT31" s="2949"/>
      <c r="HU31" s="2949"/>
      <c r="HV31" s="2949"/>
      <c r="HW31" s="2949"/>
      <c r="HX31" s="3"/>
      <c r="HY31" s="2948"/>
      <c r="HZ31" s="2950"/>
      <c r="IA31" s="2949"/>
      <c r="IB31" s="2946"/>
      <c r="IC31" s="2949"/>
      <c r="ID31" s="2949"/>
      <c r="IE31" s="2949"/>
      <c r="IF31" s="2949"/>
      <c r="IG31" s="2949"/>
      <c r="IH31" s="2949"/>
      <c r="II31" s="3"/>
      <c r="IJ31" s="2948"/>
      <c r="IK31" s="2950"/>
      <c r="IL31" s="2949"/>
      <c r="IM31" s="2946"/>
      <c r="IN31" s="2949"/>
      <c r="IO31" s="2949"/>
      <c r="IP31" s="2949"/>
      <c r="IQ31" s="2949"/>
      <c r="IR31" s="2949"/>
      <c r="IS31" s="2949"/>
      <c r="IT31" s="3"/>
      <c r="IU31" s="2948"/>
      <c r="IV31" s="2950"/>
      <c r="IW31" s="2949"/>
    </row>
    <row r="32" spans="1:257" ht="22.5" customHeight="1" x14ac:dyDescent="0.25">
      <c r="A32" s="2948">
        <v>44460</v>
      </c>
      <c r="B32" s="2950" t="s">
        <v>12</v>
      </c>
      <c r="C32" s="2951">
        <v>325</v>
      </c>
      <c r="D32" s="2945">
        <f>C32*(1-E32/100)</f>
        <v>299</v>
      </c>
      <c r="E32" s="2951">
        <v>8</v>
      </c>
      <c r="F32" s="2951" t="s">
        <v>159</v>
      </c>
      <c r="G32" s="2951">
        <v>70</v>
      </c>
      <c r="H32" s="2951"/>
      <c r="I32" s="2951"/>
      <c r="J32" s="2951"/>
      <c r="K32" s="2947"/>
      <c r="L32" s="32" t="s">
        <v>2710</v>
      </c>
      <c r="M32" s="2948"/>
      <c r="N32" s="2950"/>
      <c r="O32" s="2949"/>
      <c r="P32" s="2946"/>
      <c r="Q32" s="2949"/>
      <c r="R32" s="2949"/>
      <c r="S32" s="2949"/>
      <c r="T32" s="2949"/>
      <c r="U32" s="2949"/>
      <c r="V32" s="2949"/>
      <c r="W32" s="3"/>
      <c r="X32" s="2948"/>
      <c r="Y32" s="2950"/>
      <c r="Z32" s="2949"/>
      <c r="AA32" s="2946"/>
      <c r="AB32" s="2949"/>
      <c r="AC32" s="2949"/>
      <c r="AD32" s="2949"/>
      <c r="AE32" s="2949"/>
      <c r="AF32" s="2949"/>
      <c r="AG32" s="2949"/>
      <c r="AH32" s="3"/>
      <c r="AI32" s="2948"/>
      <c r="AJ32" s="2950"/>
      <c r="AK32" s="2949"/>
      <c r="AL32" s="2946"/>
      <c r="AM32" s="2949"/>
      <c r="AN32" s="2949"/>
      <c r="AO32" s="2949"/>
      <c r="AP32" s="2949"/>
      <c r="AQ32" s="2949"/>
      <c r="AR32" s="2949"/>
      <c r="AS32" s="3"/>
      <c r="AT32" s="2948"/>
      <c r="AU32" s="2950"/>
      <c r="AV32" s="2949"/>
      <c r="AW32" s="2946"/>
      <c r="AX32" s="2949"/>
      <c r="AY32" s="2949"/>
      <c r="AZ32" s="2949"/>
      <c r="BA32" s="2949"/>
      <c r="BB32" s="2949"/>
      <c r="BC32" s="2949"/>
      <c r="BD32" s="3"/>
      <c r="BE32" s="2948"/>
      <c r="BF32" s="2950"/>
      <c r="BG32" s="2949"/>
      <c r="BH32" s="2946"/>
      <c r="BI32" s="2949"/>
      <c r="BJ32" s="2949"/>
      <c r="BK32" s="2949"/>
      <c r="BL32" s="2949"/>
      <c r="BM32" s="2949"/>
      <c r="BN32" s="2949"/>
      <c r="BO32" s="3"/>
      <c r="BP32" s="2948"/>
      <c r="BQ32" s="2950"/>
      <c r="BR32" s="2949"/>
      <c r="BS32" s="2946"/>
      <c r="BT32" s="2949"/>
      <c r="BU32" s="2949"/>
      <c r="BV32" s="2949"/>
      <c r="BW32" s="2949"/>
      <c r="BX32" s="2949"/>
      <c r="BY32" s="2949"/>
      <c r="BZ32" s="3"/>
      <c r="CA32" s="2948"/>
      <c r="CB32" s="2950"/>
      <c r="CC32" s="2949"/>
      <c r="CD32" s="2946"/>
      <c r="CE32" s="2949"/>
      <c r="CF32" s="2949"/>
      <c r="CG32" s="2949"/>
      <c r="CH32" s="2949"/>
      <c r="CI32" s="2949"/>
      <c r="CJ32" s="2949"/>
      <c r="CK32" s="3"/>
      <c r="CL32" s="2948"/>
      <c r="CM32" s="2950"/>
      <c r="CN32" s="2949"/>
      <c r="CO32" s="2946"/>
      <c r="CP32" s="2949"/>
      <c r="CQ32" s="2949"/>
      <c r="CR32" s="2949"/>
      <c r="CS32" s="2949"/>
      <c r="CT32" s="2949"/>
      <c r="CU32" s="2949"/>
      <c r="CV32" s="3"/>
      <c r="CW32" s="2948"/>
      <c r="CX32" s="2950"/>
      <c r="CY32" s="2949"/>
      <c r="CZ32" s="2946"/>
      <c r="DA32" s="2949"/>
      <c r="DB32" s="2949"/>
      <c r="DC32" s="2949"/>
      <c r="DD32" s="2949"/>
      <c r="DE32" s="2949"/>
      <c r="DF32" s="2949"/>
      <c r="DG32" s="3"/>
      <c r="DH32" s="2948"/>
      <c r="DI32" s="2950"/>
      <c r="DJ32" s="2949"/>
      <c r="DK32" s="2946"/>
      <c r="DL32" s="2949"/>
      <c r="DM32" s="2949"/>
      <c r="DN32" s="2949"/>
      <c r="DO32" s="2949"/>
      <c r="DP32" s="2949"/>
      <c r="DQ32" s="2949"/>
      <c r="DR32" s="3"/>
      <c r="DS32" s="2948"/>
      <c r="DT32" s="2950"/>
      <c r="DU32" s="2949"/>
      <c r="DV32" s="2946"/>
      <c r="DW32" s="2949"/>
      <c r="DX32" s="2949"/>
      <c r="DY32" s="2949"/>
      <c r="DZ32" s="2949"/>
      <c r="EA32" s="2949"/>
      <c r="EB32" s="2949"/>
      <c r="EC32" s="3"/>
      <c r="ED32" s="2948"/>
      <c r="EE32" s="2950"/>
      <c r="EF32" s="2949"/>
      <c r="EG32" s="2946"/>
      <c r="EH32" s="2949"/>
      <c r="EI32" s="2949"/>
      <c r="EJ32" s="2949"/>
      <c r="EK32" s="2949"/>
      <c r="EL32" s="2949"/>
      <c r="EM32" s="2949"/>
      <c r="EN32" s="3"/>
      <c r="EO32" s="2948"/>
      <c r="EP32" s="2950"/>
      <c r="EQ32" s="2949"/>
      <c r="ER32" s="2946"/>
      <c r="ES32" s="2949"/>
      <c r="ET32" s="2949"/>
      <c r="EU32" s="2949"/>
      <c r="EV32" s="2949"/>
      <c r="EW32" s="2949"/>
      <c r="EX32" s="2949"/>
      <c r="EY32" s="3"/>
      <c r="EZ32" s="2948"/>
      <c r="FA32" s="2950"/>
      <c r="FB32" s="2949"/>
      <c r="FC32" s="2946"/>
      <c r="FD32" s="2949"/>
      <c r="FE32" s="2949"/>
      <c r="FF32" s="2949"/>
      <c r="FG32" s="2949"/>
      <c r="FH32" s="2949"/>
      <c r="FI32" s="2949"/>
      <c r="FJ32" s="3"/>
      <c r="FK32" s="2948"/>
      <c r="FL32" s="2950"/>
      <c r="FM32" s="2949"/>
      <c r="FN32" s="2946"/>
      <c r="FO32" s="2949"/>
      <c r="FP32" s="2949"/>
      <c r="FQ32" s="2949"/>
      <c r="FR32" s="2949"/>
      <c r="FS32" s="2949"/>
      <c r="FT32" s="2949"/>
      <c r="FU32" s="3"/>
      <c r="FV32" s="2948"/>
      <c r="FW32" s="2950"/>
      <c r="FX32" s="2949"/>
      <c r="FY32" s="2946"/>
      <c r="FZ32" s="2949"/>
      <c r="GA32" s="2949"/>
      <c r="GB32" s="2949"/>
      <c r="GC32" s="2949"/>
      <c r="GD32" s="2949"/>
      <c r="GE32" s="2949"/>
      <c r="GF32" s="3"/>
      <c r="GG32" s="2948"/>
      <c r="GH32" s="2950"/>
      <c r="GI32" s="2949"/>
      <c r="GJ32" s="2946"/>
      <c r="GK32" s="2949"/>
      <c r="GL32" s="2949"/>
      <c r="GM32" s="2949"/>
      <c r="GN32" s="2949"/>
      <c r="GO32" s="2949"/>
      <c r="GP32" s="2949"/>
      <c r="GQ32" s="3"/>
      <c r="GR32" s="2948"/>
      <c r="GS32" s="2950"/>
      <c r="GT32" s="2949"/>
      <c r="GU32" s="2946"/>
      <c r="GV32" s="2949"/>
      <c r="GW32" s="2949"/>
      <c r="GX32" s="2949"/>
      <c r="GY32" s="2949"/>
      <c r="GZ32" s="2949"/>
      <c r="HA32" s="2949"/>
      <c r="HB32" s="3"/>
      <c r="HC32" s="2948"/>
      <c r="HD32" s="2950"/>
      <c r="HE32" s="2949"/>
      <c r="HF32" s="2946"/>
      <c r="HG32" s="2949"/>
      <c r="HH32" s="2949"/>
      <c r="HI32" s="2949"/>
      <c r="HJ32" s="2949"/>
      <c r="HK32" s="2949"/>
      <c r="HL32" s="2949"/>
      <c r="HM32" s="3"/>
      <c r="HN32" s="2948"/>
      <c r="HO32" s="2950"/>
      <c r="HP32" s="2949"/>
      <c r="HQ32" s="2946"/>
      <c r="HR32" s="2949"/>
      <c r="HS32" s="2949"/>
      <c r="HT32" s="2949"/>
      <c r="HU32" s="2949"/>
      <c r="HV32" s="2949"/>
      <c r="HW32" s="2949"/>
      <c r="HX32" s="3"/>
      <c r="HY32" s="2948"/>
      <c r="HZ32" s="2950"/>
      <c r="IA32" s="2949"/>
      <c r="IB32" s="2946"/>
      <c r="IC32" s="2949"/>
      <c r="ID32" s="2949"/>
      <c r="IE32" s="2949"/>
      <c r="IF32" s="2949"/>
      <c r="IG32" s="2949"/>
      <c r="IH32" s="2949"/>
      <c r="II32" s="3"/>
      <c r="IJ32" s="2948"/>
      <c r="IK32" s="2950"/>
      <c r="IL32" s="2949"/>
      <c r="IM32" s="2946"/>
      <c r="IN32" s="2949"/>
      <c r="IO32" s="2949"/>
      <c r="IP32" s="2949"/>
      <c r="IQ32" s="2949"/>
      <c r="IR32" s="2949"/>
      <c r="IS32" s="2949"/>
      <c r="IT32" s="3"/>
      <c r="IU32" s="2948"/>
      <c r="IV32" s="2950"/>
      <c r="IW32" s="2949"/>
    </row>
    <row r="33" spans="1:257" ht="22.5" customHeight="1" x14ac:dyDescent="0.25">
      <c r="A33" s="2948">
        <v>44485</v>
      </c>
      <c r="B33" s="2950" t="s">
        <v>186</v>
      </c>
      <c r="C33" s="2951"/>
      <c r="D33" s="2945" t="s">
        <v>301</v>
      </c>
      <c r="E33" s="2951"/>
      <c r="F33" s="2951"/>
      <c r="G33" s="2951"/>
      <c r="H33" s="2951">
        <v>3730</v>
      </c>
      <c r="I33" s="2951">
        <v>100</v>
      </c>
      <c r="J33" s="2951"/>
      <c r="K33" s="2947"/>
      <c r="M33" s="2948"/>
      <c r="N33" s="2950"/>
      <c r="O33" s="2949"/>
      <c r="P33" s="2946"/>
      <c r="Q33" s="2949"/>
      <c r="R33" s="2949"/>
      <c r="S33" s="2949"/>
      <c r="T33" s="2949"/>
      <c r="U33" s="2949"/>
      <c r="V33" s="2949"/>
      <c r="W33" s="3"/>
      <c r="X33" s="2948"/>
      <c r="Y33" s="2950"/>
      <c r="Z33" s="2949"/>
      <c r="AA33" s="2946"/>
      <c r="AB33" s="2949"/>
      <c r="AC33" s="2949"/>
      <c r="AD33" s="2949"/>
      <c r="AE33" s="2949"/>
      <c r="AF33" s="2949"/>
      <c r="AG33" s="2949"/>
      <c r="AH33" s="3"/>
      <c r="AI33" s="2948"/>
      <c r="AJ33" s="2950"/>
      <c r="AK33" s="2949"/>
      <c r="AL33" s="2946"/>
      <c r="AM33" s="2949"/>
      <c r="AN33" s="2949"/>
      <c r="AO33" s="2949"/>
      <c r="AP33" s="2949"/>
      <c r="AQ33" s="2949"/>
      <c r="AR33" s="2949"/>
      <c r="AS33" s="3"/>
      <c r="AT33" s="2948"/>
      <c r="AU33" s="2950"/>
      <c r="AV33" s="2949"/>
      <c r="AW33" s="2946"/>
      <c r="AX33" s="2949"/>
      <c r="AY33" s="2949"/>
      <c r="AZ33" s="2949"/>
      <c r="BA33" s="2949"/>
      <c r="BB33" s="2949"/>
      <c r="BC33" s="2949"/>
      <c r="BD33" s="3"/>
      <c r="BE33" s="2948"/>
      <c r="BF33" s="2950"/>
      <c r="BG33" s="2949"/>
      <c r="BH33" s="2946"/>
      <c r="BI33" s="2949"/>
      <c r="BJ33" s="2949"/>
      <c r="BK33" s="2949"/>
      <c r="BL33" s="2949"/>
      <c r="BM33" s="2949"/>
      <c r="BN33" s="2949"/>
      <c r="BO33" s="3"/>
      <c r="BP33" s="2948"/>
      <c r="BQ33" s="2950"/>
      <c r="BR33" s="2949"/>
      <c r="BS33" s="2946"/>
      <c r="BT33" s="2949"/>
      <c r="BU33" s="2949"/>
      <c r="BV33" s="2949"/>
      <c r="BW33" s="2949"/>
      <c r="BX33" s="2949"/>
      <c r="BY33" s="2949"/>
      <c r="BZ33" s="3"/>
      <c r="CA33" s="2948"/>
      <c r="CB33" s="2950"/>
      <c r="CC33" s="2949"/>
      <c r="CD33" s="2946"/>
      <c r="CE33" s="2949"/>
      <c r="CF33" s="2949"/>
      <c r="CG33" s="2949"/>
      <c r="CH33" s="2949"/>
      <c r="CI33" s="2949"/>
      <c r="CJ33" s="2949"/>
      <c r="CK33" s="3"/>
      <c r="CL33" s="2948"/>
      <c r="CM33" s="2950"/>
      <c r="CN33" s="2949"/>
      <c r="CO33" s="2946"/>
      <c r="CP33" s="2949"/>
      <c r="CQ33" s="2949"/>
      <c r="CR33" s="2949"/>
      <c r="CS33" s="2949"/>
      <c r="CT33" s="2949"/>
      <c r="CU33" s="2949"/>
      <c r="CV33" s="3"/>
      <c r="CW33" s="2948"/>
      <c r="CX33" s="2950"/>
      <c r="CY33" s="2949"/>
      <c r="CZ33" s="2946"/>
      <c r="DA33" s="2949"/>
      <c r="DB33" s="2949"/>
      <c r="DC33" s="2949"/>
      <c r="DD33" s="2949"/>
      <c r="DE33" s="2949"/>
      <c r="DF33" s="2949"/>
      <c r="DG33" s="3"/>
      <c r="DH33" s="2948"/>
      <c r="DI33" s="2950"/>
      <c r="DJ33" s="2949"/>
      <c r="DK33" s="2946"/>
      <c r="DL33" s="2949"/>
      <c r="DM33" s="2949"/>
      <c r="DN33" s="2949"/>
      <c r="DO33" s="2949"/>
      <c r="DP33" s="2949"/>
      <c r="DQ33" s="2949"/>
      <c r="DR33" s="3"/>
      <c r="DS33" s="2948"/>
      <c r="DT33" s="2950"/>
      <c r="DU33" s="2949"/>
      <c r="DV33" s="2946"/>
      <c r="DW33" s="2949"/>
      <c r="DX33" s="2949"/>
      <c r="DY33" s="2949"/>
      <c r="DZ33" s="2949"/>
      <c r="EA33" s="2949"/>
      <c r="EB33" s="2949"/>
      <c r="EC33" s="3"/>
      <c r="ED33" s="2948"/>
      <c r="EE33" s="2950"/>
      <c r="EF33" s="2949"/>
      <c r="EG33" s="2946"/>
      <c r="EH33" s="2949"/>
      <c r="EI33" s="2949"/>
      <c r="EJ33" s="2949"/>
      <c r="EK33" s="2949"/>
      <c r="EL33" s="2949"/>
      <c r="EM33" s="2949"/>
      <c r="EN33" s="3"/>
      <c r="EO33" s="2948"/>
      <c r="EP33" s="2950"/>
      <c r="EQ33" s="2949"/>
      <c r="ER33" s="2946"/>
      <c r="ES33" s="2949"/>
      <c r="ET33" s="2949"/>
      <c r="EU33" s="2949"/>
      <c r="EV33" s="2949"/>
      <c r="EW33" s="2949"/>
      <c r="EX33" s="2949"/>
      <c r="EY33" s="3"/>
      <c r="EZ33" s="2948"/>
      <c r="FA33" s="2950"/>
      <c r="FB33" s="2949"/>
      <c r="FC33" s="2946"/>
      <c r="FD33" s="2949"/>
      <c r="FE33" s="2949"/>
      <c r="FF33" s="2949"/>
      <c r="FG33" s="2949"/>
      <c r="FH33" s="2949"/>
      <c r="FI33" s="2949"/>
      <c r="FJ33" s="3"/>
      <c r="FK33" s="2948"/>
      <c r="FL33" s="2950"/>
      <c r="FM33" s="2949"/>
      <c r="FN33" s="2946"/>
      <c r="FO33" s="2949"/>
      <c r="FP33" s="2949"/>
      <c r="FQ33" s="2949"/>
      <c r="FR33" s="2949"/>
      <c r="FS33" s="2949"/>
      <c r="FT33" s="2949"/>
      <c r="FU33" s="3"/>
      <c r="FV33" s="2948"/>
      <c r="FW33" s="2950"/>
      <c r="FX33" s="2949"/>
      <c r="FY33" s="2946"/>
      <c r="FZ33" s="2949"/>
      <c r="GA33" s="2949"/>
      <c r="GB33" s="2949"/>
      <c r="GC33" s="2949"/>
      <c r="GD33" s="2949"/>
      <c r="GE33" s="2949"/>
      <c r="GF33" s="3"/>
      <c r="GG33" s="2948"/>
      <c r="GH33" s="2950"/>
      <c r="GI33" s="2949"/>
      <c r="GJ33" s="2946"/>
      <c r="GK33" s="2949"/>
      <c r="GL33" s="2949"/>
      <c r="GM33" s="2949"/>
      <c r="GN33" s="2949"/>
      <c r="GO33" s="2949"/>
      <c r="GP33" s="2949"/>
      <c r="GQ33" s="3"/>
      <c r="GR33" s="2948"/>
      <c r="GS33" s="2950"/>
      <c r="GT33" s="2949"/>
      <c r="GU33" s="2946"/>
      <c r="GV33" s="2949"/>
      <c r="GW33" s="2949"/>
      <c r="GX33" s="2949"/>
      <c r="GY33" s="2949"/>
      <c r="GZ33" s="2949"/>
      <c r="HA33" s="2949"/>
      <c r="HB33" s="3"/>
      <c r="HC33" s="2948"/>
      <c r="HD33" s="2950"/>
      <c r="HE33" s="2949"/>
      <c r="HF33" s="2946"/>
      <c r="HG33" s="2949"/>
      <c r="HH33" s="2949"/>
      <c r="HI33" s="2949"/>
      <c r="HJ33" s="2949"/>
      <c r="HK33" s="2949"/>
      <c r="HL33" s="2949"/>
      <c r="HM33" s="3"/>
      <c r="HN33" s="2948"/>
      <c r="HO33" s="2950"/>
      <c r="HP33" s="2949"/>
      <c r="HQ33" s="2946"/>
      <c r="HR33" s="2949"/>
      <c r="HS33" s="2949"/>
      <c r="HT33" s="2949"/>
      <c r="HU33" s="2949"/>
      <c r="HV33" s="2949"/>
      <c r="HW33" s="2949"/>
      <c r="HX33" s="3"/>
      <c r="HY33" s="2948"/>
      <c r="HZ33" s="2950"/>
      <c r="IA33" s="2949"/>
      <c r="IB33" s="2946"/>
      <c r="IC33" s="2949"/>
      <c r="ID33" s="2949"/>
      <c r="IE33" s="2949"/>
      <c r="IF33" s="2949"/>
      <c r="IG33" s="2949"/>
      <c r="IH33" s="2949"/>
      <c r="II33" s="3"/>
      <c r="IJ33" s="2948"/>
      <c r="IK33" s="2950"/>
      <c r="IL33" s="2949"/>
      <c r="IM33" s="2946"/>
      <c r="IN33" s="2949"/>
      <c r="IO33" s="2949"/>
      <c r="IP33" s="2949"/>
      <c r="IQ33" s="2949"/>
      <c r="IR33" s="2949"/>
      <c r="IS33" s="2949"/>
      <c r="IT33" s="3"/>
      <c r="IU33" s="2948"/>
      <c r="IV33" s="2950"/>
      <c r="IW33" s="2949"/>
    </row>
    <row r="34" spans="1:257" ht="22.5" customHeight="1" x14ac:dyDescent="0.25">
      <c r="A34" s="2948">
        <v>44488</v>
      </c>
      <c r="B34" s="2950" t="s">
        <v>12</v>
      </c>
      <c r="C34" s="2951">
        <v>335</v>
      </c>
      <c r="D34" s="2945">
        <f>C34*(1-E34/100)</f>
        <v>308.2</v>
      </c>
      <c r="E34" s="2951">
        <v>8</v>
      </c>
      <c r="F34" s="2951" t="s">
        <v>159</v>
      </c>
      <c r="G34" s="2951">
        <v>70</v>
      </c>
      <c r="H34" s="2951"/>
      <c r="I34" s="2951"/>
      <c r="J34" s="2951"/>
      <c r="K34" s="2947"/>
      <c r="L34" s="32" t="s">
        <v>3198</v>
      </c>
      <c r="M34" s="2948"/>
      <c r="N34" s="2950"/>
      <c r="O34" s="2949"/>
      <c r="P34" s="2946"/>
      <c r="Q34" s="2949"/>
      <c r="R34" s="2949"/>
      <c r="S34" s="2949"/>
      <c r="T34" s="2949"/>
      <c r="U34" s="2949"/>
      <c r="V34" s="2949"/>
      <c r="W34" s="3"/>
      <c r="X34" s="2948"/>
      <c r="Y34" s="2950"/>
      <c r="Z34" s="2949"/>
      <c r="AA34" s="2946"/>
      <c r="AB34" s="2949"/>
      <c r="AC34" s="2949"/>
      <c r="AD34" s="2949"/>
      <c r="AE34" s="2949"/>
      <c r="AF34" s="2949"/>
      <c r="AG34" s="2949"/>
      <c r="AH34" s="3"/>
      <c r="AI34" s="2948"/>
      <c r="AJ34" s="2950"/>
      <c r="AK34" s="2949"/>
      <c r="AL34" s="2946"/>
      <c r="AM34" s="2949"/>
      <c r="AN34" s="2949"/>
      <c r="AO34" s="2949"/>
      <c r="AP34" s="2949"/>
      <c r="AQ34" s="2949"/>
      <c r="AR34" s="2949"/>
      <c r="AS34" s="3"/>
      <c r="AT34" s="2948"/>
      <c r="AU34" s="2950"/>
      <c r="AV34" s="2949"/>
      <c r="AW34" s="2946"/>
      <c r="AX34" s="2949"/>
      <c r="AY34" s="2949"/>
      <c r="AZ34" s="2949"/>
      <c r="BA34" s="2949"/>
      <c r="BB34" s="2949"/>
      <c r="BC34" s="2949"/>
      <c r="BD34" s="3"/>
      <c r="BE34" s="2948"/>
      <c r="BF34" s="2950"/>
      <c r="BG34" s="2949"/>
      <c r="BH34" s="2946"/>
      <c r="BI34" s="2949"/>
      <c r="BJ34" s="2949"/>
      <c r="BK34" s="2949"/>
      <c r="BL34" s="2949"/>
      <c r="BM34" s="2949"/>
      <c r="BN34" s="2949"/>
      <c r="BO34" s="3"/>
      <c r="BP34" s="2948"/>
      <c r="BQ34" s="2950"/>
      <c r="BR34" s="2949"/>
      <c r="BS34" s="2946"/>
      <c r="BT34" s="2949"/>
      <c r="BU34" s="2949"/>
      <c r="BV34" s="2949"/>
      <c r="BW34" s="2949"/>
      <c r="BX34" s="2949"/>
      <c r="BY34" s="2949"/>
      <c r="BZ34" s="3"/>
      <c r="CA34" s="2948"/>
      <c r="CB34" s="2950"/>
      <c r="CC34" s="2949"/>
      <c r="CD34" s="2946"/>
      <c r="CE34" s="2949"/>
      <c r="CF34" s="2949"/>
      <c r="CG34" s="2949"/>
      <c r="CH34" s="2949"/>
      <c r="CI34" s="2949"/>
      <c r="CJ34" s="2949"/>
      <c r="CK34" s="3"/>
      <c r="CL34" s="2948"/>
      <c r="CM34" s="2950"/>
      <c r="CN34" s="2949"/>
      <c r="CO34" s="2946"/>
      <c r="CP34" s="2949"/>
      <c r="CQ34" s="2949"/>
      <c r="CR34" s="2949"/>
      <c r="CS34" s="2949"/>
      <c r="CT34" s="2949"/>
      <c r="CU34" s="2949"/>
      <c r="CV34" s="3"/>
      <c r="CW34" s="2948"/>
      <c r="CX34" s="2950"/>
      <c r="CY34" s="2949"/>
      <c r="CZ34" s="2946"/>
      <c r="DA34" s="2949"/>
      <c r="DB34" s="2949"/>
      <c r="DC34" s="2949"/>
      <c r="DD34" s="2949"/>
      <c r="DE34" s="2949"/>
      <c r="DF34" s="2949"/>
      <c r="DG34" s="3"/>
      <c r="DH34" s="2948"/>
      <c r="DI34" s="2950"/>
      <c r="DJ34" s="2949"/>
      <c r="DK34" s="2946"/>
      <c r="DL34" s="2949"/>
      <c r="DM34" s="2949"/>
      <c r="DN34" s="2949"/>
      <c r="DO34" s="2949"/>
      <c r="DP34" s="2949"/>
      <c r="DQ34" s="2949"/>
      <c r="DR34" s="3"/>
      <c r="DS34" s="2948"/>
      <c r="DT34" s="2950"/>
      <c r="DU34" s="2949"/>
      <c r="DV34" s="2946"/>
      <c r="DW34" s="2949"/>
      <c r="DX34" s="2949"/>
      <c r="DY34" s="2949"/>
      <c r="DZ34" s="2949"/>
      <c r="EA34" s="2949"/>
      <c r="EB34" s="2949"/>
      <c r="EC34" s="3"/>
      <c r="ED34" s="2948"/>
      <c r="EE34" s="2950"/>
      <c r="EF34" s="2949"/>
      <c r="EG34" s="2946"/>
      <c r="EH34" s="2949"/>
      <c r="EI34" s="2949"/>
      <c r="EJ34" s="2949"/>
      <c r="EK34" s="2949"/>
      <c r="EL34" s="2949"/>
      <c r="EM34" s="2949"/>
      <c r="EN34" s="3"/>
      <c r="EO34" s="2948"/>
      <c r="EP34" s="2950"/>
      <c r="EQ34" s="2949"/>
      <c r="ER34" s="2946"/>
      <c r="ES34" s="2949"/>
      <c r="ET34" s="2949"/>
      <c r="EU34" s="2949"/>
      <c r="EV34" s="2949"/>
      <c r="EW34" s="2949"/>
      <c r="EX34" s="2949"/>
      <c r="EY34" s="3"/>
      <c r="EZ34" s="2948"/>
      <c r="FA34" s="2950"/>
      <c r="FB34" s="2949"/>
      <c r="FC34" s="2946"/>
      <c r="FD34" s="2949"/>
      <c r="FE34" s="2949"/>
      <c r="FF34" s="2949"/>
      <c r="FG34" s="2949"/>
      <c r="FH34" s="2949"/>
      <c r="FI34" s="2949"/>
      <c r="FJ34" s="3"/>
      <c r="FK34" s="2948"/>
      <c r="FL34" s="2950"/>
      <c r="FM34" s="2949"/>
      <c r="FN34" s="2946"/>
      <c r="FO34" s="2949"/>
      <c r="FP34" s="2949"/>
      <c r="FQ34" s="2949"/>
      <c r="FR34" s="2949"/>
      <c r="FS34" s="2949"/>
      <c r="FT34" s="2949"/>
      <c r="FU34" s="3"/>
      <c r="FV34" s="2948"/>
      <c r="FW34" s="2950"/>
      <c r="FX34" s="2949"/>
      <c r="FY34" s="2946"/>
      <c r="FZ34" s="2949"/>
      <c r="GA34" s="2949"/>
      <c r="GB34" s="2949"/>
      <c r="GC34" s="2949"/>
      <c r="GD34" s="2949"/>
      <c r="GE34" s="2949"/>
      <c r="GF34" s="3"/>
      <c r="GG34" s="2948"/>
      <c r="GH34" s="2950"/>
      <c r="GI34" s="2949"/>
      <c r="GJ34" s="2946"/>
      <c r="GK34" s="2949"/>
      <c r="GL34" s="2949"/>
      <c r="GM34" s="2949"/>
      <c r="GN34" s="2949"/>
      <c r="GO34" s="2949"/>
      <c r="GP34" s="2949"/>
      <c r="GQ34" s="3"/>
      <c r="GR34" s="2948"/>
      <c r="GS34" s="2950"/>
      <c r="GT34" s="2949"/>
      <c r="GU34" s="2946"/>
      <c r="GV34" s="2949"/>
      <c r="GW34" s="2949"/>
      <c r="GX34" s="2949"/>
      <c r="GY34" s="2949"/>
      <c r="GZ34" s="2949"/>
      <c r="HA34" s="2949"/>
      <c r="HB34" s="3"/>
      <c r="HC34" s="2948"/>
      <c r="HD34" s="2950"/>
      <c r="HE34" s="2949"/>
      <c r="HF34" s="2946"/>
      <c r="HG34" s="2949"/>
      <c r="HH34" s="2949"/>
      <c r="HI34" s="2949"/>
      <c r="HJ34" s="2949"/>
      <c r="HK34" s="2949"/>
      <c r="HL34" s="2949"/>
      <c r="HM34" s="3"/>
      <c r="HN34" s="2948"/>
      <c r="HO34" s="2950"/>
      <c r="HP34" s="2949"/>
      <c r="HQ34" s="2946"/>
      <c r="HR34" s="2949"/>
      <c r="HS34" s="2949"/>
      <c r="HT34" s="2949"/>
      <c r="HU34" s="2949"/>
      <c r="HV34" s="2949"/>
      <c r="HW34" s="2949"/>
      <c r="HX34" s="3"/>
      <c r="HY34" s="2948"/>
      <c r="HZ34" s="2950"/>
      <c r="IA34" s="2949"/>
      <c r="IB34" s="2946"/>
      <c r="IC34" s="2949"/>
      <c r="ID34" s="2949"/>
      <c r="IE34" s="2949"/>
      <c r="IF34" s="2949"/>
      <c r="IG34" s="2949"/>
      <c r="IH34" s="2949"/>
      <c r="II34" s="3"/>
      <c r="IJ34" s="2948"/>
      <c r="IK34" s="2950"/>
      <c r="IL34" s="2949"/>
      <c r="IM34" s="2946"/>
      <c r="IN34" s="2949"/>
      <c r="IO34" s="2949"/>
      <c r="IP34" s="2949"/>
      <c r="IQ34" s="2949"/>
      <c r="IR34" s="2949"/>
      <c r="IS34" s="2949"/>
      <c r="IT34" s="3"/>
      <c r="IU34" s="2948"/>
      <c r="IV34" s="2950"/>
      <c r="IW34" s="2949"/>
    </row>
    <row r="35" spans="1:257" ht="32.25" customHeight="1" x14ac:dyDescent="0.25">
      <c r="A35" s="2948">
        <v>44493</v>
      </c>
      <c r="B35" s="2950" t="s">
        <v>16</v>
      </c>
      <c r="C35" s="3614" t="s">
        <v>4586</v>
      </c>
      <c r="D35" s="3733"/>
      <c r="E35" s="3733"/>
      <c r="F35" s="3733"/>
      <c r="G35" s="3733"/>
      <c r="H35" s="3733"/>
      <c r="I35" s="3733"/>
      <c r="J35" s="3615"/>
      <c r="K35" s="2947"/>
      <c r="M35" s="2948"/>
      <c r="N35" s="2950"/>
      <c r="O35" s="2949"/>
      <c r="P35" s="2946"/>
      <c r="Q35" s="2949"/>
      <c r="R35" s="2949"/>
      <c r="S35" s="2949"/>
      <c r="T35" s="2949"/>
      <c r="U35" s="2949"/>
      <c r="V35" s="2949"/>
      <c r="W35" s="3"/>
      <c r="X35" s="2948"/>
      <c r="Y35" s="2950"/>
      <c r="Z35" s="2949"/>
      <c r="AA35" s="2946"/>
      <c r="AB35" s="2949"/>
      <c r="AC35" s="2949"/>
      <c r="AD35" s="2949"/>
      <c r="AE35" s="2949"/>
      <c r="AF35" s="2949"/>
      <c r="AG35" s="2949"/>
      <c r="AH35" s="3"/>
      <c r="AI35" s="2948"/>
      <c r="AJ35" s="2950"/>
      <c r="AK35" s="2949"/>
      <c r="AL35" s="2946"/>
      <c r="AM35" s="2949"/>
      <c r="AN35" s="2949"/>
      <c r="AO35" s="2949"/>
      <c r="AP35" s="2949"/>
      <c r="AQ35" s="2949"/>
      <c r="AR35" s="2949"/>
      <c r="AS35" s="3"/>
      <c r="AT35" s="2948"/>
      <c r="AU35" s="2950"/>
      <c r="AV35" s="2949"/>
      <c r="AW35" s="2946"/>
      <c r="AX35" s="2949"/>
      <c r="AY35" s="2949"/>
      <c r="AZ35" s="2949"/>
      <c r="BA35" s="2949"/>
      <c r="BB35" s="2949"/>
      <c r="BC35" s="2949"/>
      <c r="BD35" s="3"/>
      <c r="BE35" s="2948"/>
      <c r="BF35" s="2950"/>
      <c r="BG35" s="2949"/>
      <c r="BH35" s="2946"/>
      <c r="BI35" s="2949"/>
      <c r="BJ35" s="2949"/>
      <c r="BK35" s="2949"/>
      <c r="BL35" s="2949"/>
      <c r="BM35" s="2949"/>
      <c r="BN35" s="2949"/>
      <c r="BO35" s="3"/>
      <c r="BP35" s="2948"/>
      <c r="BQ35" s="2950"/>
      <c r="BR35" s="2949"/>
      <c r="BS35" s="2946"/>
      <c r="BT35" s="2949"/>
      <c r="BU35" s="2949"/>
      <c r="BV35" s="2949"/>
      <c r="BW35" s="2949"/>
      <c r="BX35" s="2949"/>
      <c r="BY35" s="2949"/>
      <c r="BZ35" s="3"/>
      <c r="CA35" s="2948"/>
      <c r="CB35" s="2950"/>
      <c r="CC35" s="2949"/>
      <c r="CD35" s="2946"/>
      <c r="CE35" s="2949"/>
      <c r="CF35" s="2949"/>
      <c r="CG35" s="2949"/>
      <c r="CH35" s="2949"/>
      <c r="CI35" s="2949"/>
      <c r="CJ35" s="2949"/>
      <c r="CK35" s="3"/>
      <c r="CL35" s="2948"/>
      <c r="CM35" s="2950"/>
      <c r="CN35" s="2949"/>
      <c r="CO35" s="2946"/>
      <c r="CP35" s="2949"/>
      <c r="CQ35" s="2949"/>
      <c r="CR35" s="2949"/>
      <c r="CS35" s="2949"/>
      <c r="CT35" s="2949"/>
      <c r="CU35" s="2949"/>
      <c r="CV35" s="3"/>
      <c r="CW35" s="2948"/>
      <c r="CX35" s="2950"/>
      <c r="CY35" s="2949"/>
      <c r="CZ35" s="2946"/>
      <c r="DA35" s="2949"/>
      <c r="DB35" s="2949"/>
      <c r="DC35" s="2949"/>
      <c r="DD35" s="2949"/>
      <c r="DE35" s="2949"/>
      <c r="DF35" s="2949"/>
      <c r="DG35" s="3"/>
      <c r="DH35" s="2948"/>
      <c r="DI35" s="2950"/>
      <c r="DJ35" s="2949"/>
      <c r="DK35" s="2946"/>
      <c r="DL35" s="2949"/>
      <c r="DM35" s="2949"/>
      <c r="DN35" s="2949"/>
      <c r="DO35" s="2949"/>
      <c r="DP35" s="2949"/>
      <c r="DQ35" s="2949"/>
      <c r="DR35" s="3"/>
      <c r="DS35" s="2948"/>
      <c r="DT35" s="2950"/>
      <c r="DU35" s="2949"/>
      <c r="DV35" s="2946"/>
      <c r="DW35" s="2949"/>
      <c r="DX35" s="2949"/>
      <c r="DY35" s="2949"/>
      <c r="DZ35" s="2949"/>
      <c r="EA35" s="2949"/>
      <c r="EB35" s="2949"/>
      <c r="EC35" s="3"/>
      <c r="ED35" s="2948"/>
      <c r="EE35" s="2950"/>
      <c r="EF35" s="2949"/>
      <c r="EG35" s="2946"/>
      <c r="EH35" s="2949"/>
      <c r="EI35" s="2949"/>
      <c r="EJ35" s="2949"/>
      <c r="EK35" s="2949"/>
      <c r="EL35" s="2949"/>
      <c r="EM35" s="2949"/>
      <c r="EN35" s="3"/>
      <c r="EO35" s="2948"/>
      <c r="EP35" s="2950"/>
      <c r="EQ35" s="2949"/>
      <c r="ER35" s="2946"/>
      <c r="ES35" s="2949"/>
      <c r="ET35" s="2949"/>
      <c r="EU35" s="2949"/>
      <c r="EV35" s="2949"/>
      <c r="EW35" s="2949"/>
      <c r="EX35" s="2949"/>
      <c r="EY35" s="3"/>
      <c r="EZ35" s="2948"/>
      <c r="FA35" s="2950"/>
      <c r="FB35" s="2949"/>
      <c r="FC35" s="2946"/>
      <c r="FD35" s="2949"/>
      <c r="FE35" s="2949"/>
      <c r="FF35" s="2949"/>
      <c r="FG35" s="2949"/>
      <c r="FH35" s="2949"/>
      <c r="FI35" s="2949"/>
      <c r="FJ35" s="3"/>
      <c r="FK35" s="2948"/>
      <c r="FL35" s="2950"/>
      <c r="FM35" s="2949"/>
      <c r="FN35" s="2946"/>
      <c r="FO35" s="2949"/>
      <c r="FP35" s="2949"/>
      <c r="FQ35" s="2949"/>
      <c r="FR35" s="2949"/>
      <c r="FS35" s="2949"/>
      <c r="FT35" s="2949"/>
      <c r="FU35" s="3"/>
      <c r="FV35" s="2948"/>
      <c r="FW35" s="2950"/>
      <c r="FX35" s="2949"/>
      <c r="FY35" s="2946"/>
      <c r="FZ35" s="2949"/>
      <c r="GA35" s="2949"/>
      <c r="GB35" s="2949"/>
      <c r="GC35" s="2949"/>
      <c r="GD35" s="2949"/>
      <c r="GE35" s="2949"/>
      <c r="GF35" s="3"/>
      <c r="GG35" s="2948"/>
      <c r="GH35" s="2950"/>
      <c r="GI35" s="2949"/>
      <c r="GJ35" s="2946"/>
      <c r="GK35" s="2949"/>
      <c r="GL35" s="2949"/>
      <c r="GM35" s="2949"/>
      <c r="GN35" s="2949"/>
      <c r="GO35" s="2949"/>
      <c r="GP35" s="2949"/>
      <c r="GQ35" s="3"/>
      <c r="GR35" s="2948"/>
      <c r="GS35" s="2950"/>
      <c r="GT35" s="2949"/>
      <c r="GU35" s="2946"/>
      <c r="GV35" s="2949"/>
      <c r="GW35" s="2949"/>
      <c r="GX35" s="2949"/>
      <c r="GY35" s="2949"/>
      <c r="GZ35" s="2949"/>
      <c r="HA35" s="2949"/>
      <c r="HB35" s="3"/>
      <c r="HC35" s="2948"/>
      <c r="HD35" s="2950"/>
      <c r="HE35" s="2949"/>
      <c r="HF35" s="2946"/>
      <c r="HG35" s="2949"/>
      <c r="HH35" s="2949"/>
      <c r="HI35" s="2949"/>
      <c r="HJ35" s="2949"/>
      <c r="HK35" s="2949"/>
      <c r="HL35" s="2949"/>
      <c r="HM35" s="3"/>
      <c r="HN35" s="2948"/>
      <c r="HO35" s="2950"/>
      <c r="HP35" s="2949"/>
      <c r="HQ35" s="2946"/>
      <c r="HR35" s="2949"/>
      <c r="HS35" s="2949"/>
      <c r="HT35" s="2949"/>
      <c r="HU35" s="2949"/>
      <c r="HV35" s="2949"/>
      <c r="HW35" s="2949"/>
      <c r="HX35" s="3"/>
      <c r="HY35" s="2948"/>
      <c r="HZ35" s="2950"/>
      <c r="IA35" s="2949"/>
      <c r="IB35" s="2946"/>
      <c r="IC35" s="2949"/>
      <c r="ID35" s="2949"/>
      <c r="IE35" s="2949"/>
      <c r="IF35" s="2949"/>
      <c r="IG35" s="2949"/>
      <c r="IH35" s="2949"/>
      <c r="II35" s="3"/>
      <c r="IJ35" s="2948"/>
      <c r="IK35" s="2950"/>
      <c r="IL35" s="2949"/>
      <c r="IM35" s="2946"/>
      <c r="IN35" s="2949"/>
      <c r="IO35" s="2949"/>
      <c r="IP35" s="2949"/>
      <c r="IQ35" s="2949"/>
      <c r="IR35" s="2949"/>
      <c r="IS35" s="2949"/>
      <c r="IT35" s="3"/>
      <c r="IU35" s="2948"/>
      <c r="IV35" s="2950"/>
      <c r="IW35" s="2949"/>
    </row>
    <row r="36" spans="1:257" ht="22.5" customHeight="1" x14ac:dyDescent="0.25">
      <c r="A36" s="2948">
        <v>44510</v>
      </c>
      <c r="B36" s="2950" t="s">
        <v>12</v>
      </c>
      <c r="C36" s="2951">
        <v>430</v>
      </c>
      <c r="D36" s="2945">
        <v>395.6</v>
      </c>
      <c r="E36" s="2951">
        <v>8</v>
      </c>
      <c r="F36" s="2951" t="s">
        <v>159</v>
      </c>
      <c r="G36" s="2951">
        <v>90</v>
      </c>
      <c r="I36" s="2951"/>
      <c r="J36" s="2951"/>
      <c r="K36" s="2947"/>
      <c r="L36" s="2951" t="s">
        <v>4607</v>
      </c>
      <c r="M36" s="2948"/>
      <c r="N36" s="2950"/>
      <c r="O36" s="2949"/>
      <c r="P36" s="2946"/>
      <c r="Q36" s="2949"/>
      <c r="R36" s="2949"/>
      <c r="S36" s="2949"/>
      <c r="T36" s="2949"/>
      <c r="U36" s="2949"/>
      <c r="V36" s="2949"/>
      <c r="W36" s="3"/>
      <c r="X36" s="2948"/>
      <c r="Y36" s="2950"/>
      <c r="Z36" s="2949"/>
      <c r="AA36" s="2946"/>
      <c r="AB36" s="2949"/>
      <c r="AC36" s="2949"/>
      <c r="AD36" s="2949"/>
      <c r="AE36" s="2949"/>
      <c r="AF36" s="2949"/>
      <c r="AG36" s="2949"/>
      <c r="AH36" s="3"/>
      <c r="AI36" s="2948"/>
      <c r="AJ36" s="2950"/>
      <c r="AK36" s="2949"/>
      <c r="AL36" s="2946"/>
      <c r="AM36" s="2949"/>
      <c r="AN36" s="2949"/>
      <c r="AO36" s="2949"/>
      <c r="AP36" s="2949"/>
      <c r="AQ36" s="2949"/>
      <c r="AR36" s="2949"/>
      <c r="AS36" s="3"/>
      <c r="AT36" s="2948"/>
      <c r="AU36" s="2950"/>
      <c r="AV36" s="2949"/>
      <c r="AW36" s="2946"/>
      <c r="AX36" s="2949"/>
      <c r="AY36" s="2949"/>
      <c r="AZ36" s="2949"/>
      <c r="BA36" s="2949"/>
      <c r="BB36" s="2949"/>
      <c r="BC36" s="2949"/>
      <c r="BD36" s="3"/>
      <c r="BE36" s="2948"/>
      <c r="BF36" s="2950"/>
      <c r="BG36" s="2949"/>
      <c r="BH36" s="2946"/>
      <c r="BI36" s="2949"/>
      <c r="BJ36" s="2949"/>
      <c r="BK36" s="2949"/>
      <c r="BL36" s="2949"/>
      <c r="BM36" s="2949"/>
      <c r="BN36" s="2949"/>
      <c r="BO36" s="3"/>
      <c r="BP36" s="2948"/>
      <c r="BQ36" s="2950"/>
      <c r="BR36" s="2949"/>
      <c r="BS36" s="2946"/>
      <c r="BT36" s="2949"/>
      <c r="BU36" s="2949"/>
      <c r="BV36" s="2949"/>
      <c r="BW36" s="2949"/>
      <c r="BX36" s="2949"/>
      <c r="BY36" s="2949"/>
      <c r="BZ36" s="3"/>
      <c r="CA36" s="2948"/>
      <c r="CB36" s="2950"/>
      <c r="CC36" s="2949"/>
      <c r="CD36" s="2946"/>
      <c r="CE36" s="2949"/>
      <c r="CF36" s="2949"/>
      <c r="CG36" s="2949"/>
      <c r="CH36" s="2949"/>
      <c r="CI36" s="2949"/>
      <c r="CJ36" s="2949"/>
      <c r="CK36" s="3"/>
      <c r="CL36" s="2948"/>
      <c r="CM36" s="2950"/>
      <c r="CN36" s="2949"/>
      <c r="CO36" s="2946"/>
      <c r="CP36" s="2949"/>
      <c r="CQ36" s="2949"/>
      <c r="CR36" s="2949"/>
      <c r="CS36" s="2949"/>
      <c r="CT36" s="2949"/>
      <c r="CU36" s="2949"/>
      <c r="CV36" s="3"/>
      <c r="CW36" s="2948"/>
      <c r="CX36" s="2950"/>
      <c r="CY36" s="2949"/>
      <c r="CZ36" s="2946"/>
      <c r="DA36" s="2949"/>
      <c r="DB36" s="2949"/>
      <c r="DC36" s="2949"/>
      <c r="DD36" s="2949"/>
      <c r="DE36" s="2949"/>
      <c r="DF36" s="2949"/>
      <c r="DG36" s="3"/>
      <c r="DH36" s="2948"/>
      <c r="DI36" s="2950"/>
      <c r="DJ36" s="2949"/>
      <c r="DK36" s="2946"/>
      <c r="DL36" s="2949"/>
      <c r="DM36" s="2949"/>
      <c r="DN36" s="2949"/>
      <c r="DO36" s="2949"/>
      <c r="DP36" s="2949"/>
      <c r="DQ36" s="2949"/>
      <c r="DR36" s="3"/>
      <c r="DS36" s="2948"/>
      <c r="DT36" s="2950"/>
      <c r="DU36" s="2949"/>
      <c r="DV36" s="2946"/>
      <c r="DW36" s="2949"/>
      <c r="DX36" s="2949"/>
      <c r="DY36" s="2949"/>
      <c r="DZ36" s="2949"/>
      <c r="EA36" s="2949"/>
      <c r="EB36" s="2949"/>
      <c r="EC36" s="3"/>
      <c r="ED36" s="2948"/>
      <c r="EE36" s="2950"/>
      <c r="EF36" s="2949"/>
      <c r="EG36" s="2946"/>
      <c r="EH36" s="2949"/>
      <c r="EI36" s="2949"/>
      <c r="EJ36" s="2949"/>
      <c r="EK36" s="2949"/>
      <c r="EL36" s="2949"/>
      <c r="EM36" s="2949"/>
      <c r="EN36" s="3"/>
      <c r="EO36" s="2948"/>
      <c r="EP36" s="2950"/>
      <c r="EQ36" s="2949"/>
      <c r="ER36" s="2946"/>
      <c r="ES36" s="2949"/>
      <c r="ET36" s="2949"/>
      <c r="EU36" s="2949"/>
      <c r="EV36" s="2949"/>
      <c r="EW36" s="2949"/>
      <c r="EX36" s="2949"/>
      <c r="EY36" s="3"/>
      <c r="EZ36" s="2948"/>
      <c r="FA36" s="2950"/>
      <c r="FB36" s="2949"/>
      <c r="FC36" s="2946"/>
      <c r="FD36" s="2949"/>
      <c r="FE36" s="2949"/>
      <c r="FF36" s="2949"/>
      <c r="FG36" s="2949"/>
      <c r="FH36" s="2949"/>
      <c r="FI36" s="2949"/>
      <c r="FJ36" s="3"/>
      <c r="FK36" s="2948"/>
      <c r="FL36" s="2950"/>
      <c r="FM36" s="2949"/>
      <c r="FN36" s="2946"/>
      <c r="FO36" s="2949"/>
      <c r="FP36" s="2949"/>
      <c r="FQ36" s="2949"/>
      <c r="FR36" s="2949"/>
      <c r="FS36" s="2949"/>
      <c r="FT36" s="2949"/>
      <c r="FU36" s="3"/>
      <c r="FV36" s="2948"/>
      <c r="FW36" s="2950"/>
      <c r="FX36" s="2949"/>
      <c r="FY36" s="2946"/>
      <c r="FZ36" s="2949"/>
      <c r="GA36" s="2949"/>
      <c r="GB36" s="2949"/>
      <c r="GC36" s="2949"/>
      <c r="GD36" s="2949"/>
      <c r="GE36" s="2949"/>
      <c r="GF36" s="3"/>
      <c r="GG36" s="2948"/>
      <c r="GH36" s="2950"/>
      <c r="GI36" s="2949"/>
      <c r="GJ36" s="2946"/>
      <c r="GK36" s="2949"/>
      <c r="GL36" s="2949"/>
      <c r="GM36" s="2949"/>
      <c r="GN36" s="2949"/>
      <c r="GO36" s="2949"/>
      <c r="GP36" s="2949"/>
      <c r="GQ36" s="3"/>
      <c r="GR36" s="2948"/>
      <c r="GS36" s="2950"/>
      <c r="GT36" s="2949"/>
      <c r="GU36" s="2946"/>
      <c r="GV36" s="2949"/>
      <c r="GW36" s="2949"/>
      <c r="GX36" s="2949"/>
      <c r="GY36" s="2949"/>
      <c r="GZ36" s="2949"/>
      <c r="HA36" s="2949"/>
      <c r="HB36" s="3"/>
      <c r="HC36" s="2948"/>
      <c r="HD36" s="2950"/>
      <c r="HE36" s="2949"/>
      <c r="HF36" s="2946"/>
      <c r="HG36" s="2949"/>
      <c r="HH36" s="2949"/>
      <c r="HI36" s="2949"/>
      <c r="HJ36" s="2949"/>
      <c r="HK36" s="2949"/>
      <c r="HL36" s="2949"/>
      <c r="HM36" s="3"/>
      <c r="HN36" s="2948"/>
      <c r="HO36" s="2950"/>
      <c r="HP36" s="2949"/>
      <c r="HQ36" s="2946"/>
      <c r="HR36" s="2949"/>
      <c r="HS36" s="2949"/>
      <c r="HT36" s="2949"/>
      <c r="HU36" s="2949"/>
      <c r="HV36" s="2949"/>
      <c r="HW36" s="2949"/>
      <c r="HX36" s="3"/>
      <c r="HY36" s="2948"/>
      <c r="HZ36" s="2950"/>
      <c r="IA36" s="2949"/>
      <c r="IB36" s="2946"/>
      <c r="IC36" s="2949"/>
      <c r="ID36" s="2949"/>
      <c r="IE36" s="2949"/>
      <c r="IF36" s="2949"/>
      <c r="IG36" s="2949"/>
      <c r="IH36" s="2949"/>
      <c r="II36" s="3"/>
      <c r="IJ36" s="2948"/>
      <c r="IK36" s="2950"/>
      <c r="IL36" s="2949"/>
      <c r="IM36" s="2946"/>
      <c r="IN36" s="2949"/>
      <c r="IO36" s="2949"/>
      <c r="IP36" s="2949"/>
      <c r="IQ36" s="2949"/>
      <c r="IR36" s="2949"/>
      <c r="IS36" s="2949"/>
      <c r="IT36" s="3"/>
      <c r="IU36" s="2948"/>
      <c r="IV36" s="2950"/>
      <c r="IW36" s="2949"/>
    </row>
    <row r="37" spans="1:257" ht="22.5" customHeight="1" x14ac:dyDescent="0.25">
      <c r="A37" s="2948">
        <v>44518</v>
      </c>
      <c r="B37" s="2950" t="s">
        <v>14</v>
      </c>
      <c r="C37" s="3482" t="s">
        <v>4621</v>
      </c>
      <c r="D37" s="3505"/>
      <c r="E37" s="3505"/>
      <c r="F37" s="3505"/>
      <c r="G37" s="3505"/>
      <c r="H37" s="3505"/>
      <c r="I37" s="3505"/>
      <c r="J37" s="3483"/>
      <c r="K37" s="2947"/>
      <c r="M37" s="2948"/>
      <c r="N37" s="2950"/>
      <c r="O37" s="2949"/>
      <c r="P37" s="2946"/>
      <c r="Q37" s="2949"/>
      <c r="R37" s="2949"/>
      <c r="S37" s="2949"/>
      <c r="T37" s="2949"/>
      <c r="U37" s="2949"/>
      <c r="V37" s="2949"/>
      <c r="W37" s="3"/>
      <c r="X37" s="2948"/>
      <c r="Y37" s="2950"/>
      <c r="Z37" s="2949"/>
      <c r="AA37" s="2946"/>
      <c r="AB37" s="2949"/>
      <c r="AC37" s="2949"/>
      <c r="AD37" s="2949"/>
      <c r="AE37" s="2949"/>
      <c r="AF37" s="2949"/>
      <c r="AG37" s="2949"/>
      <c r="AH37" s="3"/>
      <c r="AI37" s="2948"/>
      <c r="AJ37" s="2950"/>
      <c r="AK37" s="2949"/>
      <c r="AL37" s="2946"/>
      <c r="AM37" s="2949"/>
      <c r="AN37" s="2949"/>
      <c r="AO37" s="2949"/>
      <c r="AP37" s="2949"/>
      <c r="AQ37" s="2949"/>
      <c r="AR37" s="2949"/>
      <c r="AS37" s="3"/>
      <c r="AT37" s="2948"/>
      <c r="AU37" s="2950"/>
      <c r="AV37" s="2949"/>
      <c r="AW37" s="2946"/>
      <c r="AX37" s="2949"/>
      <c r="AY37" s="2949"/>
      <c r="AZ37" s="2949"/>
      <c r="BA37" s="2949"/>
      <c r="BB37" s="2949"/>
      <c r="BC37" s="2949"/>
      <c r="BD37" s="3"/>
      <c r="BE37" s="2948"/>
      <c r="BF37" s="2950"/>
      <c r="BG37" s="2949"/>
      <c r="BH37" s="2946"/>
      <c r="BI37" s="2949"/>
      <c r="BJ37" s="2949"/>
      <c r="BK37" s="2949"/>
      <c r="BL37" s="2949"/>
      <c r="BM37" s="2949"/>
      <c r="BN37" s="2949"/>
      <c r="BO37" s="3"/>
      <c r="BP37" s="2948"/>
      <c r="BQ37" s="2950"/>
      <c r="BR37" s="2949"/>
      <c r="BS37" s="2946"/>
      <c r="BT37" s="2949"/>
      <c r="BU37" s="2949"/>
      <c r="BV37" s="2949"/>
      <c r="BW37" s="2949"/>
      <c r="BX37" s="2949"/>
      <c r="BY37" s="2949"/>
      <c r="BZ37" s="3"/>
      <c r="CA37" s="2948"/>
      <c r="CB37" s="2950"/>
      <c r="CC37" s="2949"/>
      <c r="CD37" s="2946"/>
      <c r="CE37" s="2949"/>
      <c r="CF37" s="2949"/>
      <c r="CG37" s="2949"/>
      <c r="CH37" s="2949"/>
      <c r="CI37" s="2949"/>
      <c r="CJ37" s="2949"/>
      <c r="CK37" s="3"/>
      <c r="CL37" s="2948"/>
      <c r="CM37" s="2950"/>
      <c r="CN37" s="2949"/>
      <c r="CO37" s="2946"/>
      <c r="CP37" s="2949"/>
      <c r="CQ37" s="2949"/>
      <c r="CR37" s="2949"/>
      <c r="CS37" s="2949"/>
      <c r="CT37" s="2949"/>
      <c r="CU37" s="2949"/>
      <c r="CV37" s="3"/>
      <c r="CW37" s="2948"/>
      <c r="CX37" s="2950"/>
      <c r="CY37" s="2949"/>
      <c r="CZ37" s="2946"/>
      <c r="DA37" s="2949"/>
      <c r="DB37" s="2949"/>
      <c r="DC37" s="2949"/>
      <c r="DD37" s="2949"/>
      <c r="DE37" s="2949"/>
      <c r="DF37" s="2949"/>
      <c r="DG37" s="3"/>
      <c r="DH37" s="2948"/>
      <c r="DI37" s="2950"/>
      <c r="DJ37" s="2949"/>
      <c r="DK37" s="2946"/>
      <c r="DL37" s="2949"/>
      <c r="DM37" s="2949"/>
      <c r="DN37" s="2949"/>
      <c r="DO37" s="2949"/>
      <c r="DP37" s="2949"/>
      <c r="DQ37" s="2949"/>
      <c r="DR37" s="3"/>
      <c r="DS37" s="2948"/>
      <c r="DT37" s="2950"/>
      <c r="DU37" s="2949"/>
      <c r="DV37" s="2946"/>
      <c r="DW37" s="2949"/>
      <c r="DX37" s="2949"/>
      <c r="DY37" s="2949"/>
      <c r="DZ37" s="2949"/>
      <c r="EA37" s="2949"/>
      <c r="EB37" s="2949"/>
      <c r="EC37" s="3"/>
      <c r="ED37" s="2948"/>
      <c r="EE37" s="2950"/>
      <c r="EF37" s="2949"/>
      <c r="EG37" s="2946"/>
      <c r="EH37" s="2949"/>
      <c r="EI37" s="2949"/>
      <c r="EJ37" s="2949"/>
      <c r="EK37" s="2949"/>
      <c r="EL37" s="2949"/>
      <c r="EM37" s="2949"/>
      <c r="EN37" s="3"/>
      <c r="EO37" s="2948"/>
      <c r="EP37" s="2950"/>
      <c r="EQ37" s="2949"/>
      <c r="ER37" s="2946"/>
      <c r="ES37" s="2949"/>
      <c r="ET37" s="2949"/>
      <c r="EU37" s="2949"/>
      <c r="EV37" s="2949"/>
      <c r="EW37" s="2949"/>
      <c r="EX37" s="2949"/>
      <c r="EY37" s="3"/>
      <c r="EZ37" s="2948"/>
      <c r="FA37" s="2950"/>
      <c r="FB37" s="2949"/>
      <c r="FC37" s="2946"/>
      <c r="FD37" s="2949"/>
      <c r="FE37" s="2949"/>
      <c r="FF37" s="2949"/>
      <c r="FG37" s="2949"/>
      <c r="FH37" s="2949"/>
      <c r="FI37" s="2949"/>
      <c r="FJ37" s="3"/>
      <c r="FK37" s="2948"/>
      <c r="FL37" s="2950"/>
      <c r="FM37" s="2949"/>
      <c r="FN37" s="2946"/>
      <c r="FO37" s="2949"/>
      <c r="FP37" s="2949"/>
      <c r="FQ37" s="2949"/>
      <c r="FR37" s="2949"/>
      <c r="FS37" s="2949"/>
      <c r="FT37" s="2949"/>
      <c r="FU37" s="3"/>
      <c r="FV37" s="2948"/>
      <c r="FW37" s="2950"/>
      <c r="FX37" s="2949"/>
      <c r="FY37" s="2946"/>
      <c r="FZ37" s="2949"/>
      <c r="GA37" s="2949"/>
      <c r="GB37" s="2949"/>
      <c r="GC37" s="2949"/>
      <c r="GD37" s="2949"/>
      <c r="GE37" s="2949"/>
      <c r="GF37" s="3"/>
      <c r="GG37" s="2948"/>
      <c r="GH37" s="2950"/>
      <c r="GI37" s="2949"/>
      <c r="GJ37" s="2946"/>
      <c r="GK37" s="2949"/>
      <c r="GL37" s="2949"/>
      <c r="GM37" s="2949"/>
      <c r="GN37" s="2949"/>
      <c r="GO37" s="2949"/>
      <c r="GP37" s="2949"/>
      <c r="GQ37" s="3"/>
      <c r="GR37" s="2948"/>
      <c r="GS37" s="2950"/>
      <c r="GT37" s="2949"/>
      <c r="GU37" s="2946"/>
      <c r="GV37" s="2949"/>
      <c r="GW37" s="2949"/>
      <c r="GX37" s="2949"/>
      <c r="GY37" s="2949"/>
      <c r="GZ37" s="2949"/>
      <c r="HA37" s="2949"/>
      <c r="HB37" s="3"/>
      <c r="HC37" s="2948"/>
      <c r="HD37" s="2950"/>
      <c r="HE37" s="2949"/>
      <c r="HF37" s="2946"/>
      <c r="HG37" s="2949"/>
      <c r="HH37" s="2949"/>
      <c r="HI37" s="2949"/>
      <c r="HJ37" s="2949"/>
      <c r="HK37" s="2949"/>
      <c r="HL37" s="2949"/>
      <c r="HM37" s="3"/>
      <c r="HN37" s="2948"/>
      <c r="HO37" s="2950"/>
      <c r="HP37" s="2949"/>
      <c r="HQ37" s="2946"/>
      <c r="HR37" s="2949"/>
      <c r="HS37" s="2949"/>
      <c r="HT37" s="2949"/>
      <c r="HU37" s="2949"/>
      <c r="HV37" s="2949"/>
      <c r="HW37" s="2949"/>
      <c r="HX37" s="3"/>
      <c r="HY37" s="2948"/>
      <c r="HZ37" s="2950"/>
      <c r="IA37" s="2949"/>
      <c r="IB37" s="2946"/>
      <c r="IC37" s="2949"/>
      <c r="ID37" s="2949"/>
      <c r="IE37" s="2949"/>
      <c r="IF37" s="2949"/>
      <c r="IG37" s="2949"/>
      <c r="IH37" s="2949"/>
      <c r="II37" s="3"/>
      <c r="IJ37" s="2948"/>
      <c r="IK37" s="2950"/>
      <c r="IL37" s="2949"/>
      <c r="IM37" s="2946"/>
      <c r="IN37" s="2949"/>
      <c r="IO37" s="2949"/>
      <c r="IP37" s="2949"/>
      <c r="IQ37" s="2949"/>
      <c r="IR37" s="2949"/>
      <c r="IS37" s="2949"/>
      <c r="IT37" s="3"/>
      <c r="IU37" s="2948"/>
      <c r="IV37" s="2950"/>
      <c r="IW37" s="2949"/>
    </row>
    <row r="38" spans="1:257" ht="22.5" customHeight="1" x14ac:dyDescent="0.25">
      <c r="A38" s="2948"/>
      <c r="B38" s="2950"/>
      <c r="C38" s="2951"/>
      <c r="D38" s="2945">
        <f t="shared" ref="D38:D49" si="0">C38*(1-E38/100)</f>
        <v>0</v>
      </c>
      <c r="E38" s="2951"/>
      <c r="F38" s="2951"/>
      <c r="G38" s="2951"/>
      <c r="H38" s="2951"/>
      <c r="I38" s="2951"/>
      <c r="J38" s="2951"/>
      <c r="K38" s="2947"/>
      <c r="M38" s="2948"/>
      <c r="N38" s="2950"/>
      <c r="O38" s="2949"/>
      <c r="P38" s="2946"/>
      <c r="Q38" s="2949"/>
      <c r="R38" s="2949"/>
      <c r="S38" s="2949"/>
      <c r="T38" s="2949"/>
      <c r="U38" s="2949"/>
      <c r="V38" s="2949"/>
      <c r="W38" s="3"/>
      <c r="X38" s="2948"/>
      <c r="Y38" s="2950"/>
      <c r="Z38" s="2949"/>
      <c r="AA38" s="2946"/>
      <c r="AB38" s="2949"/>
      <c r="AC38" s="2949"/>
      <c r="AD38" s="2949"/>
      <c r="AE38" s="2949"/>
      <c r="AF38" s="2949"/>
      <c r="AG38" s="2949"/>
      <c r="AH38" s="3"/>
      <c r="AI38" s="2948"/>
      <c r="AJ38" s="2950"/>
      <c r="AK38" s="2949"/>
      <c r="AL38" s="2946"/>
      <c r="AM38" s="2949"/>
      <c r="AN38" s="2949"/>
      <c r="AO38" s="2949"/>
      <c r="AP38" s="2949"/>
      <c r="AQ38" s="2949"/>
      <c r="AR38" s="2949"/>
      <c r="AS38" s="3"/>
      <c r="AT38" s="2948"/>
      <c r="AU38" s="2950"/>
      <c r="AV38" s="2949"/>
      <c r="AW38" s="2946"/>
      <c r="AX38" s="2949"/>
      <c r="AY38" s="2949"/>
      <c r="AZ38" s="2949"/>
      <c r="BA38" s="2949"/>
      <c r="BB38" s="2949"/>
      <c r="BC38" s="2949"/>
      <c r="BD38" s="3"/>
      <c r="BE38" s="2948"/>
      <c r="BF38" s="2950"/>
      <c r="BG38" s="2949"/>
      <c r="BH38" s="2946"/>
      <c r="BI38" s="2949"/>
      <c r="BJ38" s="2949"/>
      <c r="BK38" s="2949"/>
      <c r="BL38" s="2949"/>
      <c r="BM38" s="2949"/>
      <c r="BN38" s="2949"/>
      <c r="BO38" s="3"/>
      <c r="BP38" s="2948"/>
      <c r="BQ38" s="2950"/>
      <c r="BR38" s="2949"/>
      <c r="BS38" s="2946"/>
      <c r="BT38" s="2949"/>
      <c r="BU38" s="2949"/>
      <c r="BV38" s="2949"/>
      <c r="BW38" s="2949"/>
      <c r="BX38" s="2949"/>
      <c r="BY38" s="2949"/>
      <c r="BZ38" s="3"/>
      <c r="CA38" s="2948"/>
      <c r="CB38" s="2950"/>
      <c r="CC38" s="2949"/>
      <c r="CD38" s="2946"/>
      <c r="CE38" s="2949"/>
      <c r="CF38" s="2949"/>
      <c r="CG38" s="2949"/>
      <c r="CH38" s="2949"/>
      <c r="CI38" s="2949"/>
      <c r="CJ38" s="2949"/>
      <c r="CK38" s="3"/>
      <c r="CL38" s="2948"/>
      <c r="CM38" s="2950"/>
      <c r="CN38" s="2949"/>
      <c r="CO38" s="2946"/>
      <c r="CP38" s="2949"/>
      <c r="CQ38" s="2949"/>
      <c r="CR38" s="2949"/>
      <c r="CS38" s="2949"/>
      <c r="CT38" s="2949"/>
      <c r="CU38" s="2949"/>
      <c r="CV38" s="3"/>
      <c r="CW38" s="2948"/>
      <c r="CX38" s="2950"/>
      <c r="CY38" s="2949"/>
      <c r="CZ38" s="2946"/>
      <c r="DA38" s="2949"/>
      <c r="DB38" s="2949"/>
      <c r="DC38" s="2949"/>
      <c r="DD38" s="2949"/>
      <c r="DE38" s="2949"/>
      <c r="DF38" s="2949"/>
      <c r="DG38" s="3"/>
      <c r="DH38" s="2948"/>
      <c r="DI38" s="2950"/>
      <c r="DJ38" s="2949"/>
      <c r="DK38" s="2946"/>
      <c r="DL38" s="2949"/>
      <c r="DM38" s="2949"/>
      <c r="DN38" s="2949"/>
      <c r="DO38" s="2949"/>
      <c r="DP38" s="2949"/>
      <c r="DQ38" s="2949"/>
      <c r="DR38" s="3"/>
      <c r="DS38" s="2948"/>
      <c r="DT38" s="2950"/>
      <c r="DU38" s="2949"/>
      <c r="DV38" s="2946"/>
      <c r="DW38" s="2949"/>
      <c r="DX38" s="2949"/>
      <c r="DY38" s="2949"/>
      <c r="DZ38" s="2949"/>
      <c r="EA38" s="2949"/>
      <c r="EB38" s="2949"/>
      <c r="EC38" s="3"/>
      <c r="ED38" s="2948"/>
      <c r="EE38" s="2950"/>
      <c r="EF38" s="2949"/>
      <c r="EG38" s="2946"/>
      <c r="EH38" s="2949"/>
      <c r="EI38" s="2949"/>
      <c r="EJ38" s="2949"/>
      <c r="EK38" s="2949"/>
      <c r="EL38" s="2949"/>
      <c r="EM38" s="2949"/>
      <c r="EN38" s="3"/>
      <c r="EO38" s="2948"/>
      <c r="EP38" s="2950"/>
      <c r="EQ38" s="2949"/>
      <c r="ER38" s="2946"/>
      <c r="ES38" s="2949"/>
      <c r="ET38" s="2949"/>
      <c r="EU38" s="2949"/>
      <c r="EV38" s="2949"/>
      <c r="EW38" s="2949"/>
      <c r="EX38" s="2949"/>
      <c r="EY38" s="3"/>
      <c r="EZ38" s="2948"/>
      <c r="FA38" s="2950"/>
      <c r="FB38" s="2949"/>
      <c r="FC38" s="2946"/>
      <c r="FD38" s="2949"/>
      <c r="FE38" s="2949"/>
      <c r="FF38" s="2949"/>
      <c r="FG38" s="2949"/>
      <c r="FH38" s="2949"/>
      <c r="FI38" s="2949"/>
      <c r="FJ38" s="3"/>
      <c r="FK38" s="2948"/>
      <c r="FL38" s="2950"/>
      <c r="FM38" s="2949"/>
      <c r="FN38" s="2946"/>
      <c r="FO38" s="2949"/>
      <c r="FP38" s="2949"/>
      <c r="FQ38" s="2949"/>
      <c r="FR38" s="2949"/>
      <c r="FS38" s="2949"/>
      <c r="FT38" s="2949"/>
      <c r="FU38" s="3"/>
      <c r="FV38" s="2948"/>
      <c r="FW38" s="2950"/>
      <c r="FX38" s="2949"/>
      <c r="FY38" s="2946"/>
      <c r="FZ38" s="2949"/>
      <c r="GA38" s="2949"/>
      <c r="GB38" s="2949"/>
      <c r="GC38" s="2949"/>
      <c r="GD38" s="2949"/>
      <c r="GE38" s="2949"/>
      <c r="GF38" s="3"/>
      <c r="GG38" s="2948"/>
      <c r="GH38" s="2950"/>
      <c r="GI38" s="2949"/>
      <c r="GJ38" s="2946"/>
      <c r="GK38" s="2949"/>
      <c r="GL38" s="2949"/>
      <c r="GM38" s="2949"/>
      <c r="GN38" s="2949"/>
      <c r="GO38" s="2949"/>
      <c r="GP38" s="2949"/>
      <c r="GQ38" s="3"/>
      <c r="GR38" s="2948"/>
      <c r="GS38" s="2950"/>
      <c r="GT38" s="2949"/>
      <c r="GU38" s="2946"/>
      <c r="GV38" s="2949"/>
      <c r="GW38" s="2949"/>
      <c r="GX38" s="2949"/>
      <c r="GY38" s="2949"/>
      <c r="GZ38" s="2949"/>
      <c r="HA38" s="2949"/>
      <c r="HB38" s="3"/>
      <c r="HC38" s="2948"/>
      <c r="HD38" s="2950"/>
      <c r="HE38" s="2949"/>
      <c r="HF38" s="2946"/>
      <c r="HG38" s="2949"/>
      <c r="HH38" s="2949"/>
      <c r="HI38" s="2949"/>
      <c r="HJ38" s="2949"/>
      <c r="HK38" s="2949"/>
      <c r="HL38" s="2949"/>
      <c r="HM38" s="3"/>
      <c r="HN38" s="2948"/>
      <c r="HO38" s="2950"/>
      <c r="HP38" s="2949"/>
      <c r="HQ38" s="2946"/>
      <c r="HR38" s="2949"/>
      <c r="HS38" s="2949"/>
      <c r="HT38" s="2949"/>
      <c r="HU38" s="2949"/>
      <c r="HV38" s="2949"/>
      <c r="HW38" s="2949"/>
      <c r="HX38" s="3"/>
      <c r="HY38" s="2948"/>
      <c r="HZ38" s="2950"/>
      <c r="IA38" s="2949"/>
      <c r="IB38" s="2946"/>
      <c r="IC38" s="2949"/>
      <c r="ID38" s="2949"/>
      <c r="IE38" s="2949"/>
      <c r="IF38" s="2949"/>
      <c r="IG38" s="2949"/>
      <c r="IH38" s="2949"/>
      <c r="II38" s="3"/>
      <c r="IJ38" s="2948"/>
      <c r="IK38" s="2950"/>
      <c r="IL38" s="2949"/>
      <c r="IM38" s="2946"/>
      <c r="IN38" s="2949"/>
      <c r="IO38" s="2949"/>
      <c r="IP38" s="2949"/>
      <c r="IQ38" s="2949"/>
      <c r="IR38" s="2949"/>
      <c r="IS38" s="2949"/>
      <c r="IT38" s="3"/>
      <c r="IU38" s="2948"/>
      <c r="IV38" s="2950"/>
      <c r="IW38" s="2949"/>
    </row>
    <row r="39" spans="1:257" ht="22.5" customHeight="1" x14ac:dyDescent="0.25">
      <c r="A39" s="2948"/>
      <c r="B39" s="2950"/>
      <c r="C39" s="2951"/>
      <c r="D39" s="2945">
        <f t="shared" si="0"/>
        <v>0</v>
      </c>
      <c r="E39" s="2951"/>
      <c r="F39" s="2951"/>
      <c r="G39" s="2951"/>
      <c r="H39" s="2951"/>
      <c r="I39" s="2951"/>
      <c r="J39" s="2951"/>
      <c r="K39" s="2947"/>
      <c r="M39" s="2948"/>
      <c r="N39" s="2950"/>
      <c r="O39" s="2949"/>
      <c r="P39" s="2946"/>
      <c r="Q39" s="2949"/>
      <c r="R39" s="2949"/>
      <c r="S39" s="2949"/>
      <c r="T39" s="2949"/>
      <c r="U39" s="2949"/>
      <c r="V39" s="2949"/>
      <c r="W39" s="3"/>
      <c r="X39" s="2948"/>
      <c r="Y39" s="2950"/>
      <c r="Z39" s="2949"/>
      <c r="AA39" s="2946"/>
      <c r="AB39" s="2949"/>
      <c r="AC39" s="2949"/>
      <c r="AD39" s="2949"/>
      <c r="AE39" s="2949"/>
      <c r="AF39" s="2949"/>
      <c r="AG39" s="2949"/>
      <c r="AH39" s="3"/>
      <c r="AI39" s="2948"/>
      <c r="AJ39" s="2950"/>
      <c r="AK39" s="2949"/>
      <c r="AL39" s="2946"/>
      <c r="AM39" s="2949"/>
      <c r="AN39" s="2949"/>
      <c r="AO39" s="2949"/>
      <c r="AP39" s="2949"/>
      <c r="AQ39" s="2949"/>
      <c r="AR39" s="2949"/>
      <c r="AS39" s="3"/>
      <c r="AT39" s="2948"/>
      <c r="AU39" s="2950"/>
      <c r="AV39" s="2949"/>
      <c r="AW39" s="2946"/>
      <c r="AX39" s="2949"/>
      <c r="AY39" s="2949"/>
      <c r="AZ39" s="2949"/>
      <c r="BA39" s="2949"/>
      <c r="BB39" s="2949"/>
      <c r="BC39" s="2949"/>
      <c r="BD39" s="3"/>
      <c r="BE39" s="2948"/>
      <c r="BF39" s="2950"/>
      <c r="BG39" s="2949"/>
      <c r="BH39" s="2946"/>
      <c r="BI39" s="2949"/>
      <c r="BJ39" s="2949"/>
      <c r="BK39" s="2949"/>
      <c r="BL39" s="2949"/>
      <c r="BM39" s="2949"/>
      <c r="BN39" s="2949"/>
      <c r="BO39" s="3"/>
      <c r="BP39" s="2948"/>
      <c r="BQ39" s="2950"/>
      <c r="BR39" s="2949"/>
      <c r="BS39" s="2946"/>
      <c r="BT39" s="2949"/>
      <c r="BU39" s="2949"/>
      <c r="BV39" s="2949"/>
      <c r="BW39" s="2949"/>
      <c r="BX39" s="2949"/>
      <c r="BY39" s="2949"/>
      <c r="BZ39" s="3"/>
      <c r="CA39" s="2948"/>
      <c r="CB39" s="2950"/>
      <c r="CC39" s="2949"/>
      <c r="CD39" s="2946"/>
      <c r="CE39" s="2949"/>
      <c r="CF39" s="2949"/>
      <c r="CG39" s="2949"/>
      <c r="CH39" s="2949"/>
      <c r="CI39" s="2949"/>
      <c r="CJ39" s="2949"/>
      <c r="CK39" s="3"/>
      <c r="CL39" s="2948"/>
      <c r="CM39" s="2950"/>
      <c r="CN39" s="2949"/>
      <c r="CO39" s="2946"/>
      <c r="CP39" s="2949"/>
      <c r="CQ39" s="2949"/>
      <c r="CR39" s="2949"/>
      <c r="CS39" s="2949"/>
      <c r="CT39" s="2949"/>
      <c r="CU39" s="2949"/>
      <c r="CV39" s="3"/>
      <c r="CW39" s="2948"/>
      <c r="CX39" s="2950"/>
      <c r="CY39" s="2949"/>
      <c r="CZ39" s="2946"/>
      <c r="DA39" s="2949"/>
      <c r="DB39" s="2949"/>
      <c r="DC39" s="2949"/>
      <c r="DD39" s="2949"/>
      <c r="DE39" s="2949"/>
      <c r="DF39" s="2949"/>
      <c r="DG39" s="3"/>
      <c r="DH39" s="2948"/>
      <c r="DI39" s="2950"/>
      <c r="DJ39" s="2949"/>
      <c r="DK39" s="2946"/>
      <c r="DL39" s="2949"/>
      <c r="DM39" s="2949"/>
      <c r="DN39" s="2949"/>
      <c r="DO39" s="2949"/>
      <c r="DP39" s="2949"/>
      <c r="DQ39" s="2949"/>
      <c r="DR39" s="3"/>
      <c r="DS39" s="2948"/>
      <c r="DT39" s="2950"/>
      <c r="DU39" s="2949"/>
      <c r="DV39" s="2946"/>
      <c r="DW39" s="2949"/>
      <c r="DX39" s="2949"/>
      <c r="DY39" s="2949"/>
      <c r="DZ39" s="2949"/>
      <c r="EA39" s="2949"/>
      <c r="EB39" s="2949"/>
      <c r="EC39" s="3"/>
      <c r="ED39" s="2948"/>
      <c r="EE39" s="2950"/>
      <c r="EF39" s="2949"/>
      <c r="EG39" s="2946"/>
      <c r="EH39" s="2949"/>
      <c r="EI39" s="2949"/>
      <c r="EJ39" s="2949"/>
      <c r="EK39" s="2949"/>
      <c r="EL39" s="2949"/>
      <c r="EM39" s="2949"/>
      <c r="EN39" s="3"/>
      <c r="EO39" s="2948"/>
      <c r="EP39" s="2950"/>
      <c r="EQ39" s="2949"/>
      <c r="ER39" s="2946"/>
      <c r="ES39" s="2949"/>
      <c r="ET39" s="2949"/>
      <c r="EU39" s="2949"/>
      <c r="EV39" s="2949"/>
      <c r="EW39" s="2949"/>
      <c r="EX39" s="2949"/>
      <c r="EY39" s="3"/>
      <c r="EZ39" s="2948"/>
      <c r="FA39" s="2950"/>
      <c r="FB39" s="2949"/>
      <c r="FC39" s="2946"/>
      <c r="FD39" s="2949"/>
      <c r="FE39" s="2949"/>
      <c r="FF39" s="2949"/>
      <c r="FG39" s="2949"/>
      <c r="FH39" s="2949"/>
      <c r="FI39" s="2949"/>
      <c r="FJ39" s="3"/>
      <c r="FK39" s="2948"/>
      <c r="FL39" s="2950"/>
      <c r="FM39" s="2949"/>
      <c r="FN39" s="2946"/>
      <c r="FO39" s="2949"/>
      <c r="FP39" s="2949"/>
      <c r="FQ39" s="2949"/>
      <c r="FR39" s="2949"/>
      <c r="FS39" s="2949"/>
      <c r="FT39" s="2949"/>
      <c r="FU39" s="3"/>
      <c r="FV39" s="2948"/>
      <c r="FW39" s="2950"/>
      <c r="FX39" s="2949"/>
      <c r="FY39" s="2946"/>
      <c r="FZ39" s="2949"/>
      <c r="GA39" s="2949"/>
      <c r="GB39" s="2949"/>
      <c r="GC39" s="2949"/>
      <c r="GD39" s="2949"/>
      <c r="GE39" s="2949"/>
      <c r="GF39" s="3"/>
      <c r="GG39" s="2948"/>
      <c r="GH39" s="2950"/>
      <c r="GI39" s="2949"/>
      <c r="GJ39" s="2946"/>
      <c r="GK39" s="2949"/>
      <c r="GL39" s="2949"/>
      <c r="GM39" s="2949"/>
      <c r="GN39" s="2949"/>
      <c r="GO39" s="2949"/>
      <c r="GP39" s="2949"/>
      <c r="GQ39" s="3"/>
      <c r="GR39" s="2948"/>
      <c r="GS39" s="2950"/>
      <c r="GT39" s="2949"/>
      <c r="GU39" s="2946"/>
      <c r="GV39" s="2949"/>
      <c r="GW39" s="2949"/>
      <c r="GX39" s="2949"/>
      <c r="GY39" s="2949"/>
      <c r="GZ39" s="2949"/>
      <c r="HA39" s="2949"/>
      <c r="HB39" s="3"/>
      <c r="HC39" s="2948"/>
      <c r="HD39" s="2950"/>
      <c r="HE39" s="2949"/>
      <c r="HF39" s="2946"/>
      <c r="HG39" s="2949"/>
      <c r="HH39" s="2949"/>
      <c r="HI39" s="2949"/>
      <c r="HJ39" s="2949"/>
      <c r="HK39" s="2949"/>
      <c r="HL39" s="2949"/>
      <c r="HM39" s="3"/>
      <c r="HN39" s="2948"/>
      <c r="HO39" s="2950"/>
      <c r="HP39" s="2949"/>
      <c r="HQ39" s="2946"/>
      <c r="HR39" s="2949"/>
      <c r="HS39" s="2949"/>
      <c r="HT39" s="2949"/>
      <c r="HU39" s="2949"/>
      <c r="HV39" s="2949"/>
      <c r="HW39" s="2949"/>
      <c r="HX39" s="3"/>
      <c r="HY39" s="2948"/>
      <c r="HZ39" s="2950"/>
      <c r="IA39" s="2949"/>
      <c r="IB39" s="2946"/>
      <c r="IC39" s="2949"/>
      <c r="ID39" s="2949"/>
      <c r="IE39" s="2949"/>
      <c r="IF39" s="2949"/>
      <c r="IG39" s="2949"/>
      <c r="IH39" s="2949"/>
      <c r="II39" s="3"/>
      <c r="IJ39" s="2948"/>
      <c r="IK39" s="2950"/>
      <c r="IL39" s="2949"/>
      <c r="IM39" s="2946"/>
      <c r="IN39" s="2949"/>
      <c r="IO39" s="2949"/>
      <c r="IP39" s="2949"/>
      <c r="IQ39" s="2949"/>
      <c r="IR39" s="2949"/>
      <c r="IS39" s="2949"/>
      <c r="IT39" s="3"/>
      <c r="IU39" s="2948"/>
      <c r="IV39" s="2950"/>
      <c r="IW39" s="2949"/>
    </row>
    <row r="40" spans="1:257" ht="22.5" customHeight="1" x14ac:dyDescent="0.25">
      <c r="A40" s="2948"/>
      <c r="B40" s="2950"/>
      <c r="C40" s="2951"/>
      <c r="D40" s="2945">
        <f t="shared" si="0"/>
        <v>0</v>
      </c>
      <c r="E40" s="2951"/>
      <c r="F40" s="2951"/>
      <c r="G40" s="2951"/>
      <c r="H40" s="2951"/>
      <c r="I40" s="2951"/>
      <c r="J40" s="2951"/>
      <c r="K40" s="2947"/>
      <c r="M40" s="2948"/>
      <c r="N40" s="2950"/>
      <c r="O40" s="2949"/>
      <c r="P40" s="2946"/>
      <c r="Q40" s="2949"/>
      <c r="R40" s="2949"/>
      <c r="S40" s="2949"/>
      <c r="T40" s="2949"/>
      <c r="U40" s="2949"/>
      <c r="V40" s="2949"/>
      <c r="W40" s="3"/>
      <c r="X40" s="2948"/>
      <c r="Y40" s="2950"/>
      <c r="Z40" s="2949"/>
      <c r="AA40" s="2946"/>
      <c r="AB40" s="2949"/>
      <c r="AC40" s="2949"/>
      <c r="AD40" s="2949"/>
      <c r="AE40" s="2949"/>
      <c r="AF40" s="2949"/>
      <c r="AG40" s="2949"/>
      <c r="AH40" s="3"/>
      <c r="AI40" s="2948"/>
      <c r="AJ40" s="2950"/>
      <c r="AK40" s="2949"/>
      <c r="AL40" s="2946"/>
      <c r="AM40" s="2949"/>
      <c r="AN40" s="2949"/>
      <c r="AO40" s="2949"/>
      <c r="AP40" s="2949"/>
      <c r="AQ40" s="2949"/>
      <c r="AR40" s="2949"/>
      <c r="AS40" s="3"/>
      <c r="AT40" s="2948"/>
      <c r="AU40" s="2950"/>
      <c r="AV40" s="2949"/>
      <c r="AW40" s="2946"/>
      <c r="AX40" s="2949"/>
      <c r="AY40" s="2949"/>
      <c r="AZ40" s="2949"/>
      <c r="BA40" s="2949"/>
      <c r="BB40" s="2949"/>
      <c r="BC40" s="2949"/>
      <c r="BD40" s="3"/>
      <c r="BE40" s="2948"/>
      <c r="BF40" s="2950"/>
      <c r="BG40" s="2949"/>
      <c r="BH40" s="2946"/>
      <c r="BI40" s="2949"/>
      <c r="BJ40" s="2949"/>
      <c r="BK40" s="2949"/>
      <c r="BL40" s="2949"/>
      <c r="BM40" s="2949"/>
      <c r="BN40" s="2949"/>
      <c r="BO40" s="3"/>
      <c r="BP40" s="2948"/>
      <c r="BQ40" s="2950"/>
      <c r="BR40" s="2949"/>
      <c r="BS40" s="2946"/>
      <c r="BT40" s="2949"/>
      <c r="BU40" s="2949"/>
      <c r="BV40" s="2949"/>
      <c r="BW40" s="2949"/>
      <c r="BX40" s="2949"/>
      <c r="BY40" s="2949"/>
      <c r="BZ40" s="3"/>
      <c r="CA40" s="2948"/>
      <c r="CB40" s="2950"/>
      <c r="CC40" s="2949"/>
      <c r="CD40" s="2946"/>
      <c r="CE40" s="2949"/>
      <c r="CF40" s="2949"/>
      <c r="CG40" s="2949"/>
      <c r="CH40" s="2949"/>
      <c r="CI40" s="2949"/>
      <c r="CJ40" s="2949"/>
      <c r="CK40" s="3"/>
      <c r="CL40" s="2948"/>
      <c r="CM40" s="2950"/>
      <c r="CN40" s="2949"/>
      <c r="CO40" s="2946"/>
      <c r="CP40" s="2949"/>
      <c r="CQ40" s="2949"/>
      <c r="CR40" s="2949"/>
      <c r="CS40" s="2949"/>
      <c r="CT40" s="2949"/>
      <c r="CU40" s="2949"/>
      <c r="CV40" s="3"/>
      <c r="CW40" s="2948"/>
      <c r="CX40" s="2950"/>
      <c r="CY40" s="2949"/>
      <c r="CZ40" s="2946"/>
      <c r="DA40" s="2949"/>
      <c r="DB40" s="2949"/>
      <c r="DC40" s="2949"/>
      <c r="DD40" s="2949"/>
      <c r="DE40" s="2949"/>
      <c r="DF40" s="2949"/>
      <c r="DG40" s="3"/>
      <c r="DH40" s="2948"/>
      <c r="DI40" s="2950"/>
      <c r="DJ40" s="2949"/>
      <c r="DK40" s="2946"/>
      <c r="DL40" s="2949"/>
      <c r="DM40" s="2949"/>
      <c r="DN40" s="2949"/>
      <c r="DO40" s="2949"/>
      <c r="DP40" s="2949"/>
      <c r="DQ40" s="2949"/>
      <c r="DR40" s="3"/>
      <c r="DS40" s="2948"/>
      <c r="DT40" s="2950"/>
      <c r="DU40" s="2949"/>
      <c r="DV40" s="2946"/>
      <c r="DW40" s="2949"/>
      <c r="DX40" s="2949"/>
      <c r="DY40" s="2949"/>
      <c r="DZ40" s="2949"/>
      <c r="EA40" s="2949"/>
      <c r="EB40" s="2949"/>
      <c r="EC40" s="3"/>
      <c r="ED40" s="2948"/>
      <c r="EE40" s="2950"/>
      <c r="EF40" s="2949"/>
      <c r="EG40" s="2946"/>
      <c r="EH40" s="2949"/>
      <c r="EI40" s="2949"/>
      <c r="EJ40" s="2949"/>
      <c r="EK40" s="2949"/>
      <c r="EL40" s="2949"/>
      <c r="EM40" s="2949"/>
      <c r="EN40" s="3"/>
      <c r="EO40" s="2948"/>
      <c r="EP40" s="2950"/>
      <c r="EQ40" s="2949"/>
      <c r="ER40" s="2946"/>
      <c r="ES40" s="2949"/>
      <c r="ET40" s="2949"/>
      <c r="EU40" s="2949"/>
      <c r="EV40" s="2949"/>
      <c r="EW40" s="2949"/>
      <c r="EX40" s="2949"/>
      <c r="EY40" s="3"/>
      <c r="EZ40" s="2948"/>
      <c r="FA40" s="2950"/>
      <c r="FB40" s="2949"/>
      <c r="FC40" s="2946"/>
      <c r="FD40" s="2949"/>
      <c r="FE40" s="2949"/>
      <c r="FF40" s="2949"/>
      <c r="FG40" s="2949"/>
      <c r="FH40" s="2949"/>
      <c r="FI40" s="2949"/>
      <c r="FJ40" s="3"/>
      <c r="FK40" s="2948"/>
      <c r="FL40" s="2950"/>
      <c r="FM40" s="2949"/>
      <c r="FN40" s="2946"/>
      <c r="FO40" s="2949"/>
      <c r="FP40" s="2949"/>
      <c r="FQ40" s="2949"/>
      <c r="FR40" s="2949"/>
      <c r="FS40" s="2949"/>
      <c r="FT40" s="2949"/>
      <c r="FU40" s="3"/>
      <c r="FV40" s="2948"/>
      <c r="FW40" s="2950"/>
      <c r="FX40" s="2949"/>
      <c r="FY40" s="2946"/>
      <c r="FZ40" s="2949"/>
      <c r="GA40" s="2949"/>
      <c r="GB40" s="2949"/>
      <c r="GC40" s="2949"/>
      <c r="GD40" s="2949"/>
      <c r="GE40" s="2949"/>
      <c r="GF40" s="3"/>
      <c r="GG40" s="2948"/>
      <c r="GH40" s="2950"/>
      <c r="GI40" s="2949"/>
      <c r="GJ40" s="2946"/>
      <c r="GK40" s="2949"/>
      <c r="GL40" s="2949"/>
      <c r="GM40" s="2949"/>
      <c r="GN40" s="2949"/>
      <c r="GO40" s="2949"/>
      <c r="GP40" s="2949"/>
      <c r="GQ40" s="3"/>
      <c r="GR40" s="2948"/>
      <c r="GS40" s="2950"/>
      <c r="GT40" s="2949"/>
      <c r="GU40" s="2946"/>
      <c r="GV40" s="2949"/>
      <c r="GW40" s="2949"/>
      <c r="GX40" s="2949"/>
      <c r="GY40" s="2949"/>
      <c r="GZ40" s="2949"/>
      <c r="HA40" s="2949"/>
      <c r="HB40" s="3"/>
      <c r="HC40" s="2948"/>
      <c r="HD40" s="2950"/>
      <c r="HE40" s="2949"/>
      <c r="HF40" s="2946"/>
      <c r="HG40" s="2949"/>
      <c r="HH40" s="2949"/>
      <c r="HI40" s="2949"/>
      <c r="HJ40" s="2949"/>
      <c r="HK40" s="2949"/>
      <c r="HL40" s="2949"/>
      <c r="HM40" s="3"/>
      <c r="HN40" s="2948"/>
      <c r="HO40" s="2950"/>
      <c r="HP40" s="2949"/>
      <c r="HQ40" s="2946"/>
      <c r="HR40" s="2949"/>
      <c r="HS40" s="2949"/>
      <c r="HT40" s="2949"/>
      <c r="HU40" s="2949"/>
      <c r="HV40" s="2949"/>
      <c r="HW40" s="2949"/>
      <c r="HX40" s="3"/>
      <c r="HY40" s="2948"/>
      <c r="HZ40" s="2950"/>
      <c r="IA40" s="2949"/>
      <c r="IB40" s="2946"/>
      <c r="IC40" s="2949"/>
      <c r="ID40" s="2949"/>
      <c r="IE40" s="2949"/>
      <c r="IF40" s="2949"/>
      <c r="IG40" s="2949"/>
      <c r="IH40" s="2949"/>
      <c r="II40" s="3"/>
      <c r="IJ40" s="2948"/>
      <c r="IK40" s="2950"/>
      <c r="IL40" s="2949"/>
      <c r="IM40" s="2946"/>
      <c r="IN40" s="2949"/>
      <c r="IO40" s="2949"/>
      <c r="IP40" s="2949"/>
      <c r="IQ40" s="2949"/>
      <c r="IR40" s="2949"/>
      <c r="IS40" s="2949"/>
      <c r="IT40" s="3"/>
      <c r="IU40" s="2948"/>
      <c r="IV40" s="2950"/>
      <c r="IW40" s="2949"/>
    </row>
    <row r="41" spans="1:257" ht="22.5" customHeight="1" x14ac:dyDescent="0.25">
      <c r="A41" s="2948"/>
      <c r="B41" s="2950"/>
      <c r="C41" s="2951"/>
      <c r="D41" s="2945">
        <f t="shared" si="0"/>
        <v>0</v>
      </c>
      <c r="E41" s="2951"/>
      <c r="F41" s="2951"/>
      <c r="G41" s="2951"/>
      <c r="H41" s="2951"/>
      <c r="I41" s="2951"/>
      <c r="J41" s="2951"/>
      <c r="K41" s="2947"/>
      <c r="M41" s="2948"/>
      <c r="N41" s="2950"/>
      <c r="O41" s="2949"/>
      <c r="P41" s="2946"/>
      <c r="Q41" s="2949"/>
      <c r="R41" s="2949"/>
      <c r="S41" s="2949"/>
      <c r="T41" s="2949"/>
      <c r="U41" s="2949"/>
      <c r="V41" s="2949"/>
      <c r="W41" s="3"/>
      <c r="X41" s="2948"/>
      <c r="Y41" s="2950"/>
      <c r="Z41" s="2949"/>
      <c r="AA41" s="2946"/>
      <c r="AB41" s="2949"/>
      <c r="AC41" s="2949"/>
      <c r="AD41" s="2949"/>
      <c r="AE41" s="2949"/>
      <c r="AF41" s="2949"/>
      <c r="AG41" s="2949"/>
      <c r="AH41" s="3"/>
      <c r="AI41" s="2948"/>
      <c r="AJ41" s="2950"/>
      <c r="AK41" s="2949"/>
      <c r="AL41" s="2946"/>
      <c r="AM41" s="2949"/>
      <c r="AN41" s="2949"/>
      <c r="AO41" s="2949"/>
      <c r="AP41" s="2949"/>
      <c r="AQ41" s="2949"/>
      <c r="AR41" s="2949"/>
      <c r="AS41" s="3"/>
      <c r="AT41" s="2948"/>
      <c r="AU41" s="2950"/>
      <c r="AV41" s="2949"/>
      <c r="AW41" s="2946"/>
      <c r="AX41" s="2949"/>
      <c r="AY41" s="2949"/>
      <c r="AZ41" s="2949"/>
      <c r="BA41" s="2949"/>
      <c r="BB41" s="2949"/>
      <c r="BC41" s="2949"/>
      <c r="BD41" s="3"/>
      <c r="BE41" s="2948"/>
      <c r="BF41" s="2950"/>
      <c r="BG41" s="2949"/>
      <c r="BH41" s="2946"/>
      <c r="BI41" s="2949"/>
      <c r="BJ41" s="2949"/>
      <c r="BK41" s="2949"/>
      <c r="BL41" s="2949"/>
      <c r="BM41" s="2949"/>
      <c r="BN41" s="2949"/>
      <c r="BO41" s="3"/>
      <c r="BP41" s="2948"/>
      <c r="BQ41" s="2950"/>
      <c r="BR41" s="2949"/>
      <c r="BS41" s="2946"/>
      <c r="BT41" s="2949"/>
      <c r="BU41" s="2949"/>
      <c r="BV41" s="2949"/>
      <c r="BW41" s="2949"/>
      <c r="BX41" s="2949"/>
      <c r="BY41" s="2949"/>
      <c r="BZ41" s="3"/>
      <c r="CA41" s="2948"/>
      <c r="CB41" s="2950"/>
      <c r="CC41" s="2949"/>
      <c r="CD41" s="2946"/>
      <c r="CE41" s="2949"/>
      <c r="CF41" s="2949"/>
      <c r="CG41" s="2949"/>
      <c r="CH41" s="2949"/>
      <c r="CI41" s="2949"/>
      <c r="CJ41" s="2949"/>
      <c r="CK41" s="3"/>
      <c r="CL41" s="2948"/>
      <c r="CM41" s="2950"/>
      <c r="CN41" s="2949"/>
      <c r="CO41" s="2946"/>
      <c r="CP41" s="2949"/>
      <c r="CQ41" s="2949"/>
      <c r="CR41" s="2949"/>
      <c r="CS41" s="2949"/>
      <c r="CT41" s="2949"/>
      <c r="CU41" s="2949"/>
      <c r="CV41" s="3"/>
      <c r="CW41" s="2948"/>
      <c r="CX41" s="2950"/>
      <c r="CY41" s="2949"/>
      <c r="CZ41" s="2946"/>
      <c r="DA41" s="2949"/>
      <c r="DB41" s="2949"/>
      <c r="DC41" s="2949"/>
      <c r="DD41" s="2949"/>
      <c r="DE41" s="2949"/>
      <c r="DF41" s="2949"/>
      <c r="DG41" s="3"/>
      <c r="DH41" s="2948"/>
      <c r="DI41" s="2950"/>
      <c r="DJ41" s="2949"/>
      <c r="DK41" s="2946"/>
      <c r="DL41" s="2949"/>
      <c r="DM41" s="2949"/>
      <c r="DN41" s="2949"/>
      <c r="DO41" s="2949"/>
      <c r="DP41" s="2949"/>
      <c r="DQ41" s="2949"/>
      <c r="DR41" s="3"/>
      <c r="DS41" s="2948"/>
      <c r="DT41" s="2950"/>
      <c r="DU41" s="2949"/>
      <c r="DV41" s="2946"/>
      <c r="DW41" s="2949"/>
      <c r="DX41" s="2949"/>
      <c r="DY41" s="2949"/>
      <c r="DZ41" s="2949"/>
      <c r="EA41" s="2949"/>
      <c r="EB41" s="2949"/>
      <c r="EC41" s="3"/>
      <c r="ED41" s="2948"/>
      <c r="EE41" s="2950"/>
      <c r="EF41" s="2949"/>
      <c r="EG41" s="2946"/>
      <c r="EH41" s="2949"/>
      <c r="EI41" s="2949"/>
      <c r="EJ41" s="2949"/>
      <c r="EK41" s="2949"/>
      <c r="EL41" s="2949"/>
      <c r="EM41" s="2949"/>
      <c r="EN41" s="3"/>
      <c r="EO41" s="2948"/>
      <c r="EP41" s="2950"/>
      <c r="EQ41" s="2949"/>
      <c r="ER41" s="2946"/>
      <c r="ES41" s="2949"/>
      <c r="ET41" s="2949"/>
      <c r="EU41" s="2949"/>
      <c r="EV41" s="2949"/>
      <c r="EW41" s="2949"/>
      <c r="EX41" s="2949"/>
      <c r="EY41" s="3"/>
      <c r="EZ41" s="2948"/>
      <c r="FA41" s="2950"/>
      <c r="FB41" s="2949"/>
      <c r="FC41" s="2946"/>
      <c r="FD41" s="2949"/>
      <c r="FE41" s="2949"/>
      <c r="FF41" s="2949"/>
      <c r="FG41" s="2949"/>
      <c r="FH41" s="2949"/>
      <c r="FI41" s="2949"/>
      <c r="FJ41" s="3"/>
      <c r="FK41" s="2948"/>
      <c r="FL41" s="2950"/>
      <c r="FM41" s="2949"/>
      <c r="FN41" s="2946"/>
      <c r="FO41" s="2949"/>
      <c r="FP41" s="2949"/>
      <c r="FQ41" s="2949"/>
      <c r="FR41" s="2949"/>
      <c r="FS41" s="2949"/>
      <c r="FT41" s="2949"/>
      <c r="FU41" s="3"/>
      <c r="FV41" s="2948"/>
      <c r="FW41" s="2950"/>
      <c r="FX41" s="2949"/>
      <c r="FY41" s="2946"/>
      <c r="FZ41" s="2949"/>
      <c r="GA41" s="2949"/>
      <c r="GB41" s="2949"/>
      <c r="GC41" s="2949"/>
      <c r="GD41" s="2949"/>
      <c r="GE41" s="2949"/>
      <c r="GF41" s="3"/>
      <c r="GG41" s="2948"/>
      <c r="GH41" s="2950"/>
      <c r="GI41" s="2949"/>
      <c r="GJ41" s="2946"/>
      <c r="GK41" s="2949"/>
      <c r="GL41" s="2949"/>
      <c r="GM41" s="2949"/>
      <c r="GN41" s="2949"/>
      <c r="GO41" s="2949"/>
      <c r="GP41" s="2949"/>
      <c r="GQ41" s="3"/>
      <c r="GR41" s="2948"/>
      <c r="GS41" s="2950"/>
      <c r="GT41" s="2949"/>
      <c r="GU41" s="2946"/>
      <c r="GV41" s="2949"/>
      <c r="GW41" s="2949"/>
      <c r="GX41" s="2949"/>
      <c r="GY41" s="2949"/>
      <c r="GZ41" s="2949"/>
      <c r="HA41" s="2949"/>
      <c r="HB41" s="3"/>
      <c r="HC41" s="2948"/>
      <c r="HD41" s="2950"/>
      <c r="HE41" s="2949"/>
      <c r="HF41" s="2946"/>
      <c r="HG41" s="2949"/>
      <c r="HH41" s="2949"/>
      <c r="HI41" s="2949"/>
      <c r="HJ41" s="2949"/>
      <c r="HK41" s="2949"/>
      <c r="HL41" s="2949"/>
      <c r="HM41" s="3"/>
      <c r="HN41" s="2948"/>
      <c r="HO41" s="2950"/>
      <c r="HP41" s="2949"/>
      <c r="HQ41" s="2946"/>
      <c r="HR41" s="2949"/>
      <c r="HS41" s="2949"/>
      <c r="HT41" s="2949"/>
      <c r="HU41" s="2949"/>
      <c r="HV41" s="2949"/>
      <c r="HW41" s="2949"/>
      <c r="HX41" s="3"/>
      <c r="HY41" s="2948"/>
      <c r="HZ41" s="2950"/>
      <c r="IA41" s="2949"/>
      <c r="IB41" s="2946"/>
      <c r="IC41" s="2949"/>
      <c r="ID41" s="2949"/>
      <c r="IE41" s="2949"/>
      <c r="IF41" s="2949"/>
      <c r="IG41" s="2949"/>
      <c r="IH41" s="2949"/>
      <c r="II41" s="3"/>
      <c r="IJ41" s="2948"/>
      <c r="IK41" s="2950"/>
      <c r="IL41" s="2949"/>
      <c r="IM41" s="2946"/>
      <c r="IN41" s="2949"/>
      <c r="IO41" s="2949"/>
      <c r="IP41" s="2949"/>
      <c r="IQ41" s="2949"/>
      <c r="IR41" s="2949"/>
      <c r="IS41" s="2949"/>
      <c r="IT41" s="3"/>
      <c r="IU41" s="2948"/>
      <c r="IV41" s="2950"/>
      <c r="IW41" s="2949"/>
    </row>
    <row r="42" spans="1:257" ht="22.5" customHeight="1" x14ac:dyDescent="0.25">
      <c r="A42" s="2948"/>
      <c r="B42" s="2950"/>
      <c r="C42" s="2951"/>
      <c r="D42" s="2945">
        <f t="shared" si="0"/>
        <v>0</v>
      </c>
      <c r="E42" s="2951"/>
      <c r="F42" s="2951"/>
      <c r="G42" s="2951"/>
      <c r="H42" s="2951"/>
      <c r="I42" s="2951"/>
      <c r="J42" s="2951"/>
      <c r="K42" s="2947"/>
      <c r="M42" s="2948"/>
      <c r="N42" s="2950"/>
      <c r="O42" s="2949"/>
      <c r="P42" s="2946"/>
      <c r="Q42" s="2949"/>
      <c r="R42" s="2949"/>
      <c r="S42" s="2949"/>
      <c r="T42" s="2949"/>
      <c r="U42" s="2949"/>
      <c r="V42" s="2949"/>
      <c r="W42" s="3"/>
      <c r="X42" s="2948"/>
      <c r="Y42" s="2950"/>
      <c r="Z42" s="2949"/>
      <c r="AA42" s="2946"/>
      <c r="AB42" s="2949"/>
      <c r="AC42" s="2949"/>
      <c r="AD42" s="2949"/>
      <c r="AE42" s="2949"/>
      <c r="AF42" s="2949"/>
      <c r="AG42" s="2949"/>
      <c r="AH42" s="3"/>
      <c r="AI42" s="2948"/>
      <c r="AJ42" s="2950"/>
      <c r="AK42" s="2949"/>
      <c r="AL42" s="2946"/>
      <c r="AM42" s="2949"/>
      <c r="AN42" s="2949"/>
      <c r="AO42" s="2949"/>
      <c r="AP42" s="2949"/>
      <c r="AQ42" s="2949"/>
      <c r="AR42" s="2949"/>
      <c r="AS42" s="3"/>
      <c r="AT42" s="2948"/>
      <c r="AU42" s="2950"/>
      <c r="AV42" s="2949"/>
      <c r="AW42" s="2946"/>
      <c r="AX42" s="2949"/>
      <c r="AY42" s="2949"/>
      <c r="AZ42" s="2949"/>
      <c r="BA42" s="2949"/>
      <c r="BB42" s="2949"/>
      <c r="BC42" s="2949"/>
      <c r="BD42" s="3"/>
      <c r="BE42" s="2948"/>
      <c r="BF42" s="2950"/>
      <c r="BG42" s="2949"/>
      <c r="BH42" s="2946"/>
      <c r="BI42" s="2949"/>
      <c r="BJ42" s="2949"/>
      <c r="BK42" s="2949"/>
      <c r="BL42" s="2949"/>
      <c r="BM42" s="2949"/>
      <c r="BN42" s="2949"/>
      <c r="BO42" s="3"/>
      <c r="BP42" s="2948"/>
      <c r="BQ42" s="2950"/>
      <c r="BR42" s="2949"/>
      <c r="BS42" s="2946"/>
      <c r="BT42" s="2949"/>
      <c r="BU42" s="2949"/>
      <c r="BV42" s="2949"/>
      <c r="BW42" s="2949"/>
      <c r="BX42" s="2949"/>
      <c r="BY42" s="2949"/>
      <c r="BZ42" s="3"/>
      <c r="CA42" s="2948"/>
      <c r="CB42" s="2950"/>
      <c r="CC42" s="2949"/>
      <c r="CD42" s="2946"/>
      <c r="CE42" s="2949"/>
      <c r="CF42" s="2949"/>
      <c r="CG42" s="2949"/>
      <c r="CH42" s="2949"/>
      <c r="CI42" s="2949"/>
      <c r="CJ42" s="2949"/>
      <c r="CK42" s="3"/>
      <c r="CL42" s="2948"/>
      <c r="CM42" s="2950"/>
      <c r="CN42" s="2949"/>
      <c r="CO42" s="2946"/>
      <c r="CP42" s="2949"/>
      <c r="CQ42" s="2949"/>
      <c r="CR42" s="2949"/>
      <c r="CS42" s="2949"/>
      <c r="CT42" s="2949"/>
      <c r="CU42" s="2949"/>
      <c r="CV42" s="3"/>
      <c r="CW42" s="2948"/>
      <c r="CX42" s="2950"/>
      <c r="CY42" s="2949"/>
      <c r="CZ42" s="2946"/>
      <c r="DA42" s="2949"/>
      <c r="DB42" s="2949"/>
      <c r="DC42" s="2949"/>
      <c r="DD42" s="2949"/>
      <c r="DE42" s="2949"/>
      <c r="DF42" s="2949"/>
      <c r="DG42" s="3"/>
      <c r="DH42" s="2948"/>
      <c r="DI42" s="2950"/>
      <c r="DJ42" s="2949"/>
      <c r="DK42" s="2946"/>
      <c r="DL42" s="2949"/>
      <c r="DM42" s="2949"/>
      <c r="DN42" s="2949"/>
      <c r="DO42" s="2949"/>
      <c r="DP42" s="2949"/>
      <c r="DQ42" s="2949"/>
      <c r="DR42" s="3"/>
      <c r="DS42" s="2948"/>
      <c r="DT42" s="2950"/>
      <c r="DU42" s="2949"/>
      <c r="DV42" s="2946"/>
      <c r="DW42" s="2949"/>
      <c r="DX42" s="2949"/>
      <c r="DY42" s="2949"/>
      <c r="DZ42" s="2949"/>
      <c r="EA42" s="2949"/>
      <c r="EB42" s="2949"/>
      <c r="EC42" s="3"/>
      <c r="ED42" s="2948"/>
      <c r="EE42" s="2950"/>
      <c r="EF42" s="2949"/>
      <c r="EG42" s="2946"/>
      <c r="EH42" s="2949"/>
      <c r="EI42" s="2949"/>
      <c r="EJ42" s="2949"/>
      <c r="EK42" s="2949"/>
      <c r="EL42" s="2949"/>
      <c r="EM42" s="2949"/>
      <c r="EN42" s="3"/>
      <c r="EO42" s="2948"/>
      <c r="EP42" s="2950"/>
      <c r="EQ42" s="2949"/>
      <c r="ER42" s="2946"/>
      <c r="ES42" s="2949"/>
      <c r="ET42" s="2949"/>
      <c r="EU42" s="2949"/>
      <c r="EV42" s="2949"/>
      <c r="EW42" s="2949"/>
      <c r="EX42" s="2949"/>
      <c r="EY42" s="3"/>
      <c r="EZ42" s="2948"/>
      <c r="FA42" s="2950"/>
      <c r="FB42" s="2949"/>
      <c r="FC42" s="2946"/>
      <c r="FD42" s="2949"/>
      <c r="FE42" s="2949"/>
      <c r="FF42" s="2949"/>
      <c r="FG42" s="2949"/>
      <c r="FH42" s="2949"/>
      <c r="FI42" s="2949"/>
      <c r="FJ42" s="3"/>
      <c r="FK42" s="2948"/>
      <c r="FL42" s="2950"/>
      <c r="FM42" s="2949"/>
      <c r="FN42" s="2946"/>
      <c r="FO42" s="2949"/>
      <c r="FP42" s="2949"/>
      <c r="FQ42" s="2949"/>
      <c r="FR42" s="2949"/>
      <c r="FS42" s="2949"/>
      <c r="FT42" s="2949"/>
      <c r="FU42" s="3"/>
      <c r="FV42" s="2948"/>
      <c r="FW42" s="2950"/>
      <c r="FX42" s="2949"/>
      <c r="FY42" s="2946"/>
      <c r="FZ42" s="2949"/>
      <c r="GA42" s="2949"/>
      <c r="GB42" s="2949"/>
      <c r="GC42" s="2949"/>
      <c r="GD42" s="2949"/>
      <c r="GE42" s="2949"/>
      <c r="GF42" s="3"/>
      <c r="GG42" s="2948"/>
      <c r="GH42" s="2950"/>
      <c r="GI42" s="2949"/>
      <c r="GJ42" s="2946"/>
      <c r="GK42" s="2949"/>
      <c r="GL42" s="2949"/>
      <c r="GM42" s="2949"/>
      <c r="GN42" s="2949"/>
      <c r="GO42" s="2949"/>
      <c r="GP42" s="2949"/>
      <c r="GQ42" s="3"/>
      <c r="GR42" s="2948"/>
      <c r="GS42" s="2950"/>
      <c r="GT42" s="2949"/>
      <c r="GU42" s="2946"/>
      <c r="GV42" s="2949"/>
      <c r="GW42" s="2949"/>
      <c r="GX42" s="2949"/>
      <c r="GY42" s="2949"/>
      <c r="GZ42" s="2949"/>
      <c r="HA42" s="2949"/>
      <c r="HB42" s="3"/>
      <c r="HC42" s="2948"/>
      <c r="HD42" s="2950"/>
      <c r="HE42" s="2949"/>
      <c r="HF42" s="2946"/>
      <c r="HG42" s="2949"/>
      <c r="HH42" s="2949"/>
      <c r="HI42" s="2949"/>
      <c r="HJ42" s="2949"/>
      <c r="HK42" s="2949"/>
      <c r="HL42" s="2949"/>
      <c r="HM42" s="3"/>
      <c r="HN42" s="2948"/>
      <c r="HO42" s="2950"/>
      <c r="HP42" s="2949"/>
      <c r="HQ42" s="2946"/>
      <c r="HR42" s="2949"/>
      <c r="HS42" s="2949"/>
      <c r="HT42" s="2949"/>
      <c r="HU42" s="2949"/>
      <c r="HV42" s="2949"/>
      <c r="HW42" s="2949"/>
      <c r="HX42" s="3"/>
      <c r="HY42" s="2948"/>
      <c r="HZ42" s="2950"/>
      <c r="IA42" s="2949"/>
      <c r="IB42" s="2946"/>
      <c r="IC42" s="2949"/>
      <c r="ID42" s="2949"/>
      <c r="IE42" s="2949"/>
      <c r="IF42" s="2949"/>
      <c r="IG42" s="2949"/>
      <c r="IH42" s="2949"/>
      <c r="II42" s="3"/>
      <c r="IJ42" s="2948"/>
      <c r="IK42" s="2950"/>
      <c r="IL42" s="2949"/>
      <c r="IM42" s="2946"/>
      <c r="IN42" s="2949"/>
      <c r="IO42" s="2949"/>
      <c r="IP42" s="2949"/>
      <c r="IQ42" s="2949"/>
      <c r="IR42" s="2949"/>
      <c r="IS42" s="2949"/>
      <c r="IT42" s="3"/>
      <c r="IU42" s="2948"/>
      <c r="IV42" s="2950"/>
      <c r="IW42" s="2949"/>
    </row>
    <row r="43" spans="1:257" ht="22.5" customHeight="1" x14ac:dyDescent="0.25">
      <c r="A43" s="2948"/>
      <c r="B43" s="2950"/>
      <c r="C43" s="2951"/>
      <c r="D43" s="2945">
        <f t="shared" si="0"/>
        <v>0</v>
      </c>
      <c r="E43" s="2951"/>
      <c r="F43" s="2951"/>
      <c r="G43" s="2951"/>
      <c r="H43" s="2951"/>
      <c r="I43" s="2951"/>
      <c r="J43" s="2951"/>
      <c r="K43" s="2947"/>
      <c r="M43" s="2948"/>
      <c r="N43" s="2950"/>
      <c r="O43" s="2949"/>
      <c r="P43" s="2946"/>
      <c r="Q43" s="2949"/>
      <c r="R43" s="2949"/>
      <c r="S43" s="2949"/>
      <c r="T43" s="2949"/>
      <c r="U43" s="2949"/>
      <c r="V43" s="2949"/>
      <c r="W43" s="3"/>
      <c r="X43" s="2948"/>
      <c r="Y43" s="2950"/>
      <c r="Z43" s="2949"/>
      <c r="AA43" s="2946"/>
      <c r="AB43" s="2949"/>
      <c r="AC43" s="2949"/>
      <c r="AD43" s="2949"/>
      <c r="AE43" s="2949"/>
      <c r="AF43" s="2949"/>
      <c r="AG43" s="2949"/>
      <c r="AH43" s="3"/>
      <c r="AI43" s="2948"/>
      <c r="AJ43" s="2950"/>
      <c r="AK43" s="2949"/>
      <c r="AL43" s="2946"/>
      <c r="AM43" s="2949"/>
      <c r="AN43" s="2949"/>
      <c r="AO43" s="2949"/>
      <c r="AP43" s="2949"/>
      <c r="AQ43" s="2949"/>
      <c r="AR43" s="2949"/>
      <c r="AS43" s="3"/>
      <c r="AT43" s="2948"/>
      <c r="AU43" s="2950"/>
      <c r="AV43" s="2949"/>
      <c r="AW43" s="2946"/>
      <c r="AX43" s="2949"/>
      <c r="AY43" s="2949"/>
      <c r="AZ43" s="2949"/>
      <c r="BA43" s="2949"/>
      <c r="BB43" s="2949"/>
      <c r="BC43" s="2949"/>
      <c r="BD43" s="3"/>
      <c r="BE43" s="2948"/>
      <c r="BF43" s="2950"/>
      <c r="BG43" s="2949"/>
      <c r="BH43" s="2946"/>
      <c r="BI43" s="2949"/>
      <c r="BJ43" s="2949"/>
      <c r="BK43" s="2949"/>
      <c r="BL43" s="2949"/>
      <c r="BM43" s="2949"/>
      <c r="BN43" s="2949"/>
      <c r="BO43" s="3"/>
      <c r="BP43" s="2948"/>
      <c r="BQ43" s="2950"/>
      <c r="BR43" s="2949"/>
      <c r="BS43" s="2946"/>
      <c r="BT43" s="2949"/>
      <c r="BU43" s="2949"/>
      <c r="BV43" s="2949"/>
      <c r="BW43" s="2949"/>
      <c r="BX43" s="2949"/>
      <c r="BY43" s="2949"/>
      <c r="BZ43" s="3"/>
      <c r="CA43" s="2948"/>
      <c r="CB43" s="2950"/>
      <c r="CC43" s="2949"/>
      <c r="CD43" s="2946"/>
      <c r="CE43" s="2949"/>
      <c r="CF43" s="2949"/>
      <c r="CG43" s="2949"/>
      <c r="CH43" s="2949"/>
      <c r="CI43" s="2949"/>
      <c r="CJ43" s="2949"/>
      <c r="CK43" s="3"/>
      <c r="CL43" s="2948"/>
      <c r="CM43" s="2950"/>
      <c r="CN43" s="2949"/>
      <c r="CO43" s="2946"/>
      <c r="CP43" s="2949"/>
      <c r="CQ43" s="2949"/>
      <c r="CR43" s="2949"/>
      <c r="CS43" s="2949"/>
      <c r="CT43" s="2949"/>
      <c r="CU43" s="2949"/>
      <c r="CV43" s="3"/>
      <c r="CW43" s="2948"/>
      <c r="CX43" s="2950"/>
      <c r="CY43" s="2949"/>
      <c r="CZ43" s="2946"/>
      <c r="DA43" s="2949"/>
      <c r="DB43" s="2949"/>
      <c r="DC43" s="2949"/>
      <c r="DD43" s="2949"/>
      <c r="DE43" s="2949"/>
      <c r="DF43" s="2949"/>
      <c r="DG43" s="3"/>
      <c r="DH43" s="2948"/>
      <c r="DI43" s="2950"/>
      <c r="DJ43" s="2949"/>
      <c r="DK43" s="2946"/>
      <c r="DL43" s="2949"/>
      <c r="DM43" s="2949"/>
      <c r="DN43" s="2949"/>
      <c r="DO43" s="2949"/>
      <c r="DP43" s="2949"/>
      <c r="DQ43" s="2949"/>
      <c r="DR43" s="3"/>
      <c r="DS43" s="2948"/>
      <c r="DT43" s="2950"/>
      <c r="DU43" s="2949"/>
      <c r="DV43" s="2946"/>
      <c r="DW43" s="2949"/>
      <c r="DX43" s="2949"/>
      <c r="DY43" s="2949"/>
      <c r="DZ43" s="2949"/>
      <c r="EA43" s="2949"/>
      <c r="EB43" s="2949"/>
      <c r="EC43" s="3"/>
      <c r="ED43" s="2948"/>
      <c r="EE43" s="2950"/>
      <c r="EF43" s="2949"/>
      <c r="EG43" s="2946"/>
      <c r="EH43" s="2949"/>
      <c r="EI43" s="2949"/>
      <c r="EJ43" s="2949"/>
      <c r="EK43" s="2949"/>
      <c r="EL43" s="2949"/>
      <c r="EM43" s="2949"/>
      <c r="EN43" s="3"/>
      <c r="EO43" s="2948"/>
      <c r="EP43" s="2950"/>
      <c r="EQ43" s="2949"/>
      <c r="ER43" s="2946"/>
      <c r="ES43" s="2949"/>
      <c r="ET43" s="2949"/>
      <c r="EU43" s="2949"/>
      <c r="EV43" s="2949"/>
      <c r="EW43" s="2949"/>
      <c r="EX43" s="2949"/>
      <c r="EY43" s="3"/>
      <c r="EZ43" s="2948"/>
      <c r="FA43" s="2950"/>
      <c r="FB43" s="2949"/>
      <c r="FC43" s="2946"/>
      <c r="FD43" s="2949"/>
      <c r="FE43" s="2949"/>
      <c r="FF43" s="2949"/>
      <c r="FG43" s="2949"/>
      <c r="FH43" s="2949"/>
      <c r="FI43" s="2949"/>
      <c r="FJ43" s="3"/>
      <c r="FK43" s="2948"/>
      <c r="FL43" s="2950"/>
      <c r="FM43" s="2949"/>
      <c r="FN43" s="2946"/>
      <c r="FO43" s="2949"/>
      <c r="FP43" s="2949"/>
      <c r="FQ43" s="2949"/>
      <c r="FR43" s="2949"/>
      <c r="FS43" s="2949"/>
      <c r="FT43" s="2949"/>
      <c r="FU43" s="3"/>
      <c r="FV43" s="2948"/>
      <c r="FW43" s="2950"/>
      <c r="FX43" s="2949"/>
      <c r="FY43" s="2946"/>
      <c r="FZ43" s="2949"/>
      <c r="GA43" s="2949"/>
      <c r="GB43" s="2949"/>
      <c r="GC43" s="2949"/>
      <c r="GD43" s="2949"/>
      <c r="GE43" s="2949"/>
      <c r="GF43" s="3"/>
      <c r="GG43" s="2948"/>
      <c r="GH43" s="2950"/>
      <c r="GI43" s="2949"/>
      <c r="GJ43" s="2946"/>
      <c r="GK43" s="2949"/>
      <c r="GL43" s="2949"/>
      <c r="GM43" s="2949"/>
      <c r="GN43" s="2949"/>
      <c r="GO43" s="2949"/>
      <c r="GP43" s="2949"/>
      <c r="GQ43" s="3"/>
      <c r="GR43" s="2948"/>
      <c r="GS43" s="2950"/>
      <c r="GT43" s="2949"/>
      <c r="GU43" s="2946"/>
      <c r="GV43" s="2949"/>
      <c r="GW43" s="2949"/>
      <c r="GX43" s="2949"/>
      <c r="GY43" s="2949"/>
      <c r="GZ43" s="2949"/>
      <c r="HA43" s="2949"/>
      <c r="HB43" s="3"/>
      <c r="HC43" s="2948"/>
      <c r="HD43" s="2950"/>
      <c r="HE43" s="2949"/>
      <c r="HF43" s="2946"/>
      <c r="HG43" s="2949"/>
      <c r="HH43" s="2949"/>
      <c r="HI43" s="2949"/>
      <c r="HJ43" s="2949"/>
      <c r="HK43" s="2949"/>
      <c r="HL43" s="2949"/>
      <c r="HM43" s="3"/>
      <c r="HN43" s="2948"/>
      <c r="HO43" s="2950"/>
      <c r="HP43" s="2949"/>
      <c r="HQ43" s="2946"/>
      <c r="HR43" s="2949"/>
      <c r="HS43" s="2949"/>
      <c r="HT43" s="2949"/>
      <c r="HU43" s="2949"/>
      <c r="HV43" s="2949"/>
      <c r="HW43" s="2949"/>
      <c r="HX43" s="3"/>
      <c r="HY43" s="2948"/>
      <c r="HZ43" s="2950"/>
      <c r="IA43" s="2949"/>
      <c r="IB43" s="2946"/>
      <c r="IC43" s="2949"/>
      <c r="ID43" s="2949"/>
      <c r="IE43" s="2949"/>
      <c r="IF43" s="2949"/>
      <c r="IG43" s="2949"/>
      <c r="IH43" s="2949"/>
      <c r="II43" s="3"/>
      <c r="IJ43" s="2948"/>
      <c r="IK43" s="2950"/>
      <c r="IL43" s="2949"/>
      <c r="IM43" s="2946"/>
      <c r="IN43" s="2949"/>
      <c r="IO43" s="2949"/>
      <c r="IP43" s="2949"/>
      <c r="IQ43" s="2949"/>
      <c r="IR43" s="2949"/>
      <c r="IS43" s="2949"/>
      <c r="IT43" s="3"/>
      <c r="IU43" s="2948"/>
      <c r="IV43" s="2950"/>
      <c r="IW43" s="2949"/>
    </row>
    <row r="44" spans="1:257" ht="22.5" customHeight="1" x14ac:dyDescent="0.25">
      <c r="A44" s="2948"/>
      <c r="B44" s="2950"/>
      <c r="C44" s="2951"/>
      <c r="D44" s="2945">
        <f t="shared" si="0"/>
        <v>0</v>
      </c>
      <c r="E44" s="2951"/>
      <c r="F44" s="2951"/>
      <c r="G44" s="2951"/>
      <c r="H44" s="2951"/>
      <c r="I44" s="2951"/>
      <c r="J44" s="2951"/>
      <c r="K44" s="2947"/>
      <c r="M44" s="2948"/>
      <c r="N44" s="2950"/>
      <c r="O44" s="2949"/>
      <c r="P44" s="2946"/>
      <c r="Q44" s="2949"/>
      <c r="R44" s="2949"/>
      <c r="S44" s="2949"/>
      <c r="T44" s="2949"/>
      <c r="U44" s="2949"/>
      <c r="V44" s="2949"/>
      <c r="W44" s="3"/>
      <c r="X44" s="2948"/>
      <c r="Y44" s="2950"/>
      <c r="Z44" s="2949"/>
      <c r="AA44" s="2946"/>
      <c r="AB44" s="2949"/>
      <c r="AC44" s="2949"/>
      <c r="AD44" s="2949"/>
      <c r="AE44" s="2949"/>
      <c r="AF44" s="2949"/>
      <c r="AG44" s="2949"/>
      <c r="AH44" s="3"/>
      <c r="AI44" s="2948"/>
      <c r="AJ44" s="2950"/>
      <c r="AK44" s="2949"/>
      <c r="AL44" s="2946"/>
      <c r="AM44" s="2949"/>
      <c r="AN44" s="2949"/>
      <c r="AO44" s="2949"/>
      <c r="AP44" s="2949"/>
      <c r="AQ44" s="2949"/>
      <c r="AR44" s="2949"/>
      <c r="AS44" s="3"/>
      <c r="AT44" s="2948"/>
      <c r="AU44" s="2950"/>
      <c r="AV44" s="2949"/>
      <c r="AW44" s="2946"/>
      <c r="AX44" s="2949"/>
      <c r="AY44" s="2949"/>
      <c r="AZ44" s="2949"/>
      <c r="BA44" s="2949"/>
      <c r="BB44" s="2949"/>
      <c r="BC44" s="2949"/>
      <c r="BD44" s="3"/>
      <c r="BE44" s="2948"/>
      <c r="BF44" s="2950"/>
      <c r="BG44" s="2949"/>
      <c r="BH44" s="2946"/>
      <c r="BI44" s="2949"/>
      <c r="BJ44" s="2949"/>
      <c r="BK44" s="2949"/>
      <c r="BL44" s="2949"/>
      <c r="BM44" s="2949"/>
      <c r="BN44" s="2949"/>
      <c r="BO44" s="3"/>
      <c r="BP44" s="2948"/>
      <c r="BQ44" s="2950"/>
      <c r="BR44" s="2949"/>
      <c r="BS44" s="2946"/>
      <c r="BT44" s="2949"/>
      <c r="BU44" s="2949"/>
      <c r="BV44" s="2949"/>
      <c r="BW44" s="2949"/>
      <c r="BX44" s="2949"/>
      <c r="BY44" s="2949"/>
      <c r="BZ44" s="3"/>
      <c r="CA44" s="2948"/>
      <c r="CB44" s="2950"/>
      <c r="CC44" s="2949"/>
      <c r="CD44" s="2946"/>
      <c r="CE44" s="2949"/>
      <c r="CF44" s="2949"/>
      <c r="CG44" s="2949"/>
      <c r="CH44" s="2949"/>
      <c r="CI44" s="2949"/>
      <c r="CJ44" s="2949"/>
      <c r="CK44" s="3"/>
      <c r="CL44" s="2948"/>
      <c r="CM44" s="2950"/>
      <c r="CN44" s="2949"/>
      <c r="CO44" s="2946"/>
      <c r="CP44" s="2949"/>
      <c r="CQ44" s="2949"/>
      <c r="CR44" s="2949"/>
      <c r="CS44" s="2949"/>
      <c r="CT44" s="2949"/>
      <c r="CU44" s="2949"/>
      <c r="CV44" s="3"/>
      <c r="CW44" s="2948"/>
      <c r="CX44" s="2950"/>
      <c r="CY44" s="2949"/>
      <c r="CZ44" s="2946"/>
      <c r="DA44" s="2949"/>
      <c r="DB44" s="2949"/>
      <c r="DC44" s="2949"/>
      <c r="DD44" s="2949"/>
      <c r="DE44" s="2949"/>
      <c r="DF44" s="2949"/>
      <c r="DG44" s="3"/>
      <c r="DH44" s="2948"/>
      <c r="DI44" s="2950"/>
      <c r="DJ44" s="2949"/>
      <c r="DK44" s="2946"/>
      <c r="DL44" s="2949"/>
      <c r="DM44" s="2949"/>
      <c r="DN44" s="2949"/>
      <c r="DO44" s="2949"/>
      <c r="DP44" s="2949"/>
      <c r="DQ44" s="2949"/>
      <c r="DR44" s="3"/>
      <c r="DS44" s="2948"/>
      <c r="DT44" s="2950"/>
      <c r="DU44" s="2949"/>
      <c r="DV44" s="2946"/>
      <c r="DW44" s="2949"/>
      <c r="DX44" s="2949"/>
      <c r="DY44" s="2949"/>
      <c r="DZ44" s="2949"/>
      <c r="EA44" s="2949"/>
      <c r="EB44" s="2949"/>
      <c r="EC44" s="3"/>
      <c r="ED44" s="2948"/>
      <c r="EE44" s="2950"/>
      <c r="EF44" s="2949"/>
      <c r="EG44" s="2946"/>
      <c r="EH44" s="2949"/>
      <c r="EI44" s="2949"/>
      <c r="EJ44" s="2949"/>
      <c r="EK44" s="2949"/>
      <c r="EL44" s="2949"/>
      <c r="EM44" s="2949"/>
      <c r="EN44" s="3"/>
      <c r="EO44" s="2948"/>
      <c r="EP44" s="2950"/>
      <c r="EQ44" s="2949"/>
      <c r="ER44" s="2946"/>
      <c r="ES44" s="2949"/>
      <c r="ET44" s="2949"/>
      <c r="EU44" s="2949"/>
      <c r="EV44" s="2949"/>
      <c r="EW44" s="2949"/>
      <c r="EX44" s="2949"/>
      <c r="EY44" s="3"/>
      <c r="EZ44" s="2948"/>
      <c r="FA44" s="2950"/>
      <c r="FB44" s="2949"/>
      <c r="FC44" s="2946"/>
      <c r="FD44" s="2949"/>
      <c r="FE44" s="2949"/>
      <c r="FF44" s="2949"/>
      <c r="FG44" s="2949"/>
      <c r="FH44" s="2949"/>
      <c r="FI44" s="2949"/>
      <c r="FJ44" s="3"/>
      <c r="FK44" s="2948"/>
      <c r="FL44" s="2950"/>
      <c r="FM44" s="2949"/>
      <c r="FN44" s="2946"/>
      <c r="FO44" s="2949"/>
      <c r="FP44" s="2949"/>
      <c r="FQ44" s="2949"/>
      <c r="FR44" s="2949"/>
      <c r="FS44" s="2949"/>
      <c r="FT44" s="2949"/>
      <c r="FU44" s="3"/>
      <c r="FV44" s="2948"/>
      <c r="FW44" s="2950"/>
      <c r="FX44" s="2949"/>
      <c r="FY44" s="2946"/>
      <c r="FZ44" s="2949"/>
      <c r="GA44" s="2949"/>
      <c r="GB44" s="2949"/>
      <c r="GC44" s="2949"/>
      <c r="GD44" s="2949"/>
      <c r="GE44" s="2949"/>
      <c r="GF44" s="3"/>
      <c r="GG44" s="2948"/>
      <c r="GH44" s="2950"/>
      <c r="GI44" s="2949"/>
      <c r="GJ44" s="2946"/>
      <c r="GK44" s="2949"/>
      <c r="GL44" s="2949"/>
      <c r="GM44" s="2949"/>
      <c r="GN44" s="2949"/>
      <c r="GO44" s="2949"/>
      <c r="GP44" s="2949"/>
      <c r="GQ44" s="3"/>
      <c r="GR44" s="2948"/>
      <c r="GS44" s="2950"/>
      <c r="GT44" s="2949"/>
      <c r="GU44" s="2946"/>
      <c r="GV44" s="2949"/>
      <c r="GW44" s="2949"/>
      <c r="GX44" s="2949"/>
      <c r="GY44" s="2949"/>
      <c r="GZ44" s="2949"/>
      <c r="HA44" s="2949"/>
      <c r="HB44" s="3"/>
      <c r="HC44" s="2948"/>
      <c r="HD44" s="2950"/>
      <c r="HE44" s="2949"/>
      <c r="HF44" s="2946"/>
      <c r="HG44" s="2949"/>
      <c r="HH44" s="2949"/>
      <c r="HI44" s="2949"/>
      <c r="HJ44" s="2949"/>
      <c r="HK44" s="2949"/>
      <c r="HL44" s="2949"/>
      <c r="HM44" s="3"/>
      <c r="HN44" s="2948"/>
      <c r="HO44" s="2950"/>
      <c r="HP44" s="2949"/>
      <c r="HQ44" s="2946"/>
      <c r="HR44" s="2949"/>
      <c r="HS44" s="2949"/>
      <c r="HT44" s="2949"/>
      <c r="HU44" s="2949"/>
      <c r="HV44" s="2949"/>
      <c r="HW44" s="2949"/>
      <c r="HX44" s="3"/>
      <c r="HY44" s="2948"/>
      <c r="HZ44" s="2950"/>
      <c r="IA44" s="2949"/>
      <c r="IB44" s="2946"/>
      <c r="IC44" s="2949"/>
      <c r="ID44" s="2949"/>
      <c r="IE44" s="2949"/>
      <c r="IF44" s="2949"/>
      <c r="IG44" s="2949"/>
      <c r="IH44" s="2949"/>
      <c r="II44" s="3"/>
      <c r="IJ44" s="2948"/>
      <c r="IK44" s="2950"/>
      <c r="IL44" s="2949"/>
      <c r="IM44" s="2946"/>
      <c r="IN44" s="2949"/>
      <c r="IO44" s="2949"/>
      <c r="IP44" s="2949"/>
      <c r="IQ44" s="2949"/>
      <c r="IR44" s="2949"/>
      <c r="IS44" s="2949"/>
      <c r="IT44" s="3"/>
      <c r="IU44" s="2948"/>
      <c r="IV44" s="2950"/>
      <c r="IW44" s="2949"/>
    </row>
    <row r="45" spans="1:257" ht="22.5" customHeight="1" x14ac:dyDescent="0.25">
      <c r="A45" s="2948"/>
      <c r="B45" s="2950"/>
      <c r="C45" s="2951"/>
      <c r="D45" s="2945">
        <f t="shared" si="0"/>
        <v>0</v>
      </c>
      <c r="E45" s="2951"/>
      <c r="F45" s="2951"/>
      <c r="G45" s="2951"/>
      <c r="H45" s="2951"/>
      <c r="I45" s="2951"/>
      <c r="J45" s="2951"/>
      <c r="K45" s="2947"/>
      <c r="M45" s="2948"/>
      <c r="N45" s="2950"/>
      <c r="O45" s="2949"/>
      <c r="P45" s="2946"/>
      <c r="Q45" s="2949"/>
      <c r="R45" s="2949"/>
      <c r="S45" s="2949"/>
      <c r="T45" s="2949"/>
      <c r="U45" s="2949"/>
      <c r="V45" s="2949"/>
      <c r="W45" s="3"/>
      <c r="X45" s="2948"/>
      <c r="Y45" s="2950"/>
      <c r="Z45" s="2949"/>
      <c r="AA45" s="2946"/>
      <c r="AB45" s="2949"/>
      <c r="AC45" s="2949"/>
      <c r="AD45" s="2949"/>
      <c r="AE45" s="2949"/>
      <c r="AF45" s="2949"/>
      <c r="AG45" s="2949"/>
      <c r="AH45" s="3"/>
      <c r="AI45" s="2948"/>
      <c r="AJ45" s="2950"/>
      <c r="AK45" s="2949"/>
      <c r="AL45" s="2946"/>
      <c r="AM45" s="2949"/>
      <c r="AN45" s="2949"/>
      <c r="AO45" s="2949"/>
      <c r="AP45" s="2949"/>
      <c r="AQ45" s="2949"/>
      <c r="AR45" s="2949"/>
      <c r="AS45" s="3"/>
      <c r="AT45" s="2948"/>
      <c r="AU45" s="2950"/>
      <c r="AV45" s="2949"/>
      <c r="AW45" s="2946"/>
      <c r="AX45" s="2949"/>
      <c r="AY45" s="2949"/>
      <c r="AZ45" s="2949"/>
      <c r="BA45" s="2949"/>
      <c r="BB45" s="2949"/>
      <c r="BC45" s="2949"/>
      <c r="BD45" s="3"/>
      <c r="BE45" s="2948"/>
      <c r="BF45" s="2950"/>
      <c r="BG45" s="2949"/>
      <c r="BH45" s="2946"/>
      <c r="BI45" s="2949"/>
      <c r="BJ45" s="2949"/>
      <c r="BK45" s="2949"/>
      <c r="BL45" s="2949"/>
      <c r="BM45" s="2949"/>
      <c r="BN45" s="2949"/>
      <c r="BO45" s="3"/>
      <c r="BP45" s="2948"/>
      <c r="BQ45" s="2950"/>
      <c r="BR45" s="2949"/>
      <c r="BS45" s="2946"/>
      <c r="BT45" s="2949"/>
      <c r="BU45" s="2949"/>
      <c r="BV45" s="2949"/>
      <c r="BW45" s="2949"/>
      <c r="BX45" s="2949"/>
      <c r="BY45" s="2949"/>
      <c r="BZ45" s="3"/>
      <c r="CA45" s="2948"/>
      <c r="CB45" s="2950"/>
      <c r="CC45" s="2949"/>
      <c r="CD45" s="2946"/>
      <c r="CE45" s="2949"/>
      <c r="CF45" s="2949"/>
      <c r="CG45" s="2949"/>
      <c r="CH45" s="2949"/>
      <c r="CI45" s="2949"/>
      <c r="CJ45" s="2949"/>
      <c r="CK45" s="3"/>
      <c r="CL45" s="2948"/>
      <c r="CM45" s="2950"/>
      <c r="CN45" s="2949"/>
      <c r="CO45" s="2946"/>
      <c r="CP45" s="2949"/>
      <c r="CQ45" s="2949"/>
      <c r="CR45" s="2949"/>
      <c r="CS45" s="2949"/>
      <c r="CT45" s="2949"/>
      <c r="CU45" s="2949"/>
      <c r="CV45" s="3"/>
      <c r="CW45" s="2948"/>
      <c r="CX45" s="2950"/>
      <c r="CY45" s="2949"/>
      <c r="CZ45" s="2946"/>
      <c r="DA45" s="2949"/>
      <c r="DB45" s="2949"/>
      <c r="DC45" s="2949"/>
      <c r="DD45" s="2949"/>
      <c r="DE45" s="2949"/>
      <c r="DF45" s="2949"/>
      <c r="DG45" s="3"/>
      <c r="DH45" s="2948"/>
      <c r="DI45" s="2950"/>
      <c r="DJ45" s="2949"/>
      <c r="DK45" s="2946"/>
      <c r="DL45" s="2949"/>
      <c r="DM45" s="2949"/>
      <c r="DN45" s="2949"/>
      <c r="DO45" s="2949"/>
      <c r="DP45" s="2949"/>
      <c r="DQ45" s="2949"/>
      <c r="DR45" s="3"/>
      <c r="DS45" s="2948"/>
      <c r="DT45" s="2950"/>
      <c r="DU45" s="2949"/>
      <c r="DV45" s="2946"/>
      <c r="DW45" s="2949"/>
      <c r="DX45" s="2949"/>
      <c r="DY45" s="2949"/>
      <c r="DZ45" s="2949"/>
      <c r="EA45" s="2949"/>
      <c r="EB45" s="2949"/>
      <c r="EC45" s="3"/>
      <c r="ED45" s="2948"/>
      <c r="EE45" s="2950"/>
      <c r="EF45" s="2949"/>
      <c r="EG45" s="2946"/>
      <c r="EH45" s="2949"/>
      <c r="EI45" s="2949"/>
      <c r="EJ45" s="2949"/>
      <c r="EK45" s="2949"/>
      <c r="EL45" s="2949"/>
      <c r="EM45" s="2949"/>
      <c r="EN45" s="3"/>
      <c r="EO45" s="2948"/>
      <c r="EP45" s="2950"/>
      <c r="EQ45" s="2949"/>
      <c r="ER45" s="2946"/>
      <c r="ES45" s="2949"/>
      <c r="ET45" s="2949"/>
      <c r="EU45" s="2949"/>
      <c r="EV45" s="2949"/>
      <c r="EW45" s="2949"/>
      <c r="EX45" s="2949"/>
      <c r="EY45" s="3"/>
      <c r="EZ45" s="2948"/>
      <c r="FA45" s="2950"/>
      <c r="FB45" s="2949"/>
      <c r="FC45" s="2946"/>
      <c r="FD45" s="2949"/>
      <c r="FE45" s="2949"/>
      <c r="FF45" s="2949"/>
      <c r="FG45" s="2949"/>
      <c r="FH45" s="2949"/>
      <c r="FI45" s="2949"/>
      <c r="FJ45" s="3"/>
      <c r="FK45" s="2948"/>
      <c r="FL45" s="2950"/>
      <c r="FM45" s="2949"/>
      <c r="FN45" s="2946"/>
      <c r="FO45" s="2949"/>
      <c r="FP45" s="2949"/>
      <c r="FQ45" s="2949"/>
      <c r="FR45" s="2949"/>
      <c r="FS45" s="2949"/>
      <c r="FT45" s="2949"/>
      <c r="FU45" s="3"/>
      <c r="FV45" s="2948"/>
      <c r="FW45" s="2950"/>
      <c r="FX45" s="2949"/>
      <c r="FY45" s="2946"/>
      <c r="FZ45" s="2949"/>
      <c r="GA45" s="2949"/>
      <c r="GB45" s="2949"/>
      <c r="GC45" s="2949"/>
      <c r="GD45" s="2949"/>
      <c r="GE45" s="2949"/>
      <c r="GF45" s="3"/>
      <c r="GG45" s="2948"/>
      <c r="GH45" s="2950"/>
      <c r="GI45" s="2949"/>
      <c r="GJ45" s="2946"/>
      <c r="GK45" s="2949"/>
      <c r="GL45" s="2949"/>
      <c r="GM45" s="2949"/>
      <c r="GN45" s="2949"/>
      <c r="GO45" s="2949"/>
      <c r="GP45" s="2949"/>
      <c r="GQ45" s="3"/>
      <c r="GR45" s="2948"/>
      <c r="GS45" s="2950"/>
      <c r="GT45" s="2949"/>
      <c r="GU45" s="2946"/>
      <c r="GV45" s="2949"/>
      <c r="GW45" s="2949"/>
      <c r="GX45" s="2949"/>
      <c r="GY45" s="2949"/>
      <c r="GZ45" s="2949"/>
      <c r="HA45" s="2949"/>
      <c r="HB45" s="3"/>
      <c r="HC45" s="2948"/>
      <c r="HD45" s="2950"/>
      <c r="HE45" s="2949"/>
      <c r="HF45" s="2946"/>
      <c r="HG45" s="2949"/>
      <c r="HH45" s="2949"/>
      <c r="HI45" s="2949"/>
      <c r="HJ45" s="2949"/>
      <c r="HK45" s="2949"/>
      <c r="HL45" s="2949"/>
      <c r="HM45" s="3"/>
      <c r="HN45" s="2948"/>
      <c r="HO45" s="2950"/>
      <c r="HP45" s="2949"/>
      <c r="HQ45" s="2946"/>
      <c r="HR45" s="2949"/>
      <c r="HS45" s="2949"/>
      <c r="HT45" s="2949"/>
      <c r="HU45" s="2949"/>
      <c r="HV45" s="2949"/>
      <c r="HW45" s="2949"/>
      <c r="HX45" s="3"/>
      <c r="HY45" s="2948"/>
      <c r="HZ45" s="2950"/>
      <c r="IA45" s="2949"/>
      <c r="IB45" s="2946"/>
      <c r="IC45" s="2949"/>
      <c r="ID45" s="2949"/>
      <c r="IE45" s="2949"/>
      <c r="IF45" s="2949"/>
      <c r="IG45" s="2949"/>
      <c r="IH45" s="2949"/>
      <c r="II45" s="3"/>
      <c r="IJ45" s="2948"/>
      <c r="IK45" s="2950"/>
      <c r="IL45" s="2949"/>
      <c r="IM45" s="2946"/>
      <c r="IN45" s="2949"/>
      <c r="IO45" s="2949"/>
      <c r="IP45" s="2949"/>
      <c r="IQ45" s="2949"/>
      <c r="IR45" s="2949"/>
      <c r="IS45" s="2949"/>
      <c r="IT45" s="3"/>
      <c r="IU45" s="2948"/>
      <c r="IV45" s="2950"/>
      <c r="IW45" s="2949"/>
    </row>
    <row r="46" spans="1:257" ht="22.5" customHeight="1" x14ac:dyDescent="0.25">
      <c r="A46" s="2948"/>
      <c r="B46" s="2950"/>
      <c r="C46" s="2951"/>
      <c r="D46" s="2945">
        <f t="shared" si="0"/>
        <v>0</v>
      </c>
      <c r="E46" s="2951"/>
      <c r="F46" s="2951"/>
      <c r="G46" s="2951"/>
      <c r="H46" s="2951"/>
      <c r="I46" s="2951"/>
      <c r="J46" s="2951"/>
      <c r="K46" s="2947"/>
      <c r="M46" s="2948"/>
      <c r="N46" s="2950"/>
      <c r="O46" s="2949"/>
      <c r="P46" s="2946"/>
      <c r="Q46" s="2949"/>
      <c r="R46" s="2949"/>
      <c r="S46" s="2949"/>
      <c r="T46" s="2949"/>
      <c r="U46" s="2949"/>
      <c r="V46" s="2949"/>
      <c r="W46" s="3"/>
      <c r="X46" s="2948"/>
      <c r="Y46" s="2950"/>
      <c r="Z46" s="2949"/>
      <c r="AA46" s="2946"/>
      <c r="AB46" s="2949"/>
      <c r="AC46" s="2949"/>
      <c r="AD46" s="2949"/>
      <c r="AE46" s="2949"/>
      <c r="AF46" s="2949"/>
      <c r="AG46" s="2949"/>
      <c r="AH46" s="3"/>
      <c r="AI46" s="2948"/>
      <c r="AJ46" s="2950"/>
      <c r="AK46" s="2949"/>
      <c r="AL46" s="2946"/>
      <c r="AM46" s="2949"/>
      <c r="AN46" s="2949"/>
      <c r="AO46" s="2949"/>
      <c r="AP46" s="2949"/>
      <c r="AQ46" s="2949"/>
      <c r="AR46" s="2949"/>
      <c r="AS46" s="3"/>
      <c r="AT46" s="2948"/>
      <c r="AU46" s="2950"/>
      <c r="AV46" s="2949"/>
      <c r="AW46" s="2946"/>
      <c r="AX46" s="2949"/>
      <c r="AY46" s="2949"/>
      <c r="AZ46" s="2949"/>
      <c r="BA46" s="2949"/>
      <c r="BB46" s="2949"/>
      <c r="BC46" s="2949"/>
      <c r="BD46" s="3"/>
      <c r="BE46" s="2948"/>
      <c r="BF46" s="2950"/>
      <c r="BG46" s="2949"/>
      <c r="BH46" s="2946"/>
      <c r="BI46" s="2949"/>
      <c r="BJ46" s="2949"/>
      <c r="BK46" s="2949"/>
      <c r="BL46" s="2949"/>
      <c r="BM46" s="2949"/>
      <c r="BN46" s="2949"/>
      <c r="BO46" s="3"/>
      <c r="BP46" s="2948"/>
      <c r="BQ46" s="2950"/>
      <c r="BR46" s="2949"/>
      <c r="BS46" s="2946"/>
      <c r="BT46" s="2949"/>
      <c r="BU46" s="2949"/>
      <c r="BV46" s="2949"/>
      <c r="BW46" s="2949"/>
      <c r="BX46" s="2949"/>
      <c r="BY46" s="2949"/>
      <c r="BZ46" s="3"/>
      <c r="CA46" s="2948"/>
      <c r="CB46" s="2950"/>
      <c r="CC46" s="2949"/>
      <c r="CD46" s="2946"/>
      <c r="CE46" s="2949"/>
      <c r="CF46" s="2949"/>
      <c r="CG46" s="2949"/>
      <c r="CH46" s="2949"/>
      <c r="CI46" s="2949"/>
      <c r="CJ46" s="2949"/>
      <c r="CK46" s="3"/>
      <c r="CL46" s="2948"/>
      <c r="CM46" s="2950"/>
      <c r="CN46" s="2949"/>
      <c r="CO46" s="2946"/>
      <c r="CP46" s="2949"/>
      <c r="CQ46" s="2949"/>
      <c r="CR46" s="2949"/>
      <c r="CS46" s="2949"/>
      <c r="CT46" s="2949"/>
      <c r="CU46" s="2949"/>
      <c r="CV46" s="3"/>
      <c r="CW46" s="2948"/>
      <c r="CX46" s="2950"/>
      <c r="CY46" s="2949"/>
      <c r="CZ46" s="2946"/>
      <c r="DA46" s="2949"/>
      <c r="DB46" s="2949"/>
      <c r="DC46" s="2949"/>
      <c r="DD46" s="2949"/>
      <c r="DE46" s="2949"/>
      <c r="DF46" s="2949"/>
      <c r="DG46" s="3"/>
      <c r="DH46" s="2948"/>
      <c r="DI46" s="2950"/>
      <c r="DJ46" s="2949"/>
      <c r="DK46" s="2946"/>
      <c r="DL46" s="2949"/>
      <c r="DM46" s="2949"/>
      <c r="DN46" s="2949"/>
      <c r="DO46" s="2949"/>
      <c r="DP46" s="2949"/>
      <c r="DQ46" s="2949"/>
      <c r="DR46" s="3"/>
      <c r="DS46" s="2948"/>
      <c r="DT46" s="2950"/>
      <c r="DU46" s="2949"/>
      <c r="DV46" s="2946"/>
      <c r="DW46" s="2949"/>
      <c r="DX46" s="2949"/>
      <c r="DY46" s="2949"/>
      <c r="DZ46" s="2949"/>
      <c r="EA46" s="2949"/>
      <c r="EB46" s="2949"/>
      <c r="EC46" s="3"/>
      <c r="ED46" s="2948"/>
      <c r="EE46" s="2950"/>
      <c r="EF46" s="2949"/>
      <c r="EG46" s="2946"/>
      <c r="EH46" s="2949"/>
      <c r="EI46" s="2949"/>
      <c r="EJ46" s="2949"/>
      <c r="EK46" s="2949"/>
      <c r="EL46" s="2949"/>
      <c r="EM46" s="2949"/>
      <c r="EN46" s="3"/>
      <c r="EO46" s="2948"/>
      <c r="EP46" s="2950"/>
      <c r="EQ46" s="2949"/>
      <c r="ER46" s="2946"/>
      <c r="ES46" s="2949"/>
      <c r="ET46" s="2949"/>
      <c r="EU46" s="2949"/>
      <c r="EV46" s="2949"/>
      <c r="EW46" s="2949"/>
      <c r="EX46" s="2949"/>
      <c r="EY46" s="3"/>
      <c r="EZ46" s="2948"/>
      <c r="FA46" s="2950"/>
      <c r="FB46" s="2949"/>
      <c r="FC46" s="2946"/>
      <c r="FD46" s="2949"/>
      <c r="FE46" s="2949"/>
      <c r="FF46" s="2949"/>
      <c r="FG46" s="2949"/>
      <c r="FH46" s="2949"/>
      <c r="FI46" s="2949"/>
      <c r="FJ46" s="3"/>
      <c r="FK46" s="2948"/>
      <c r="FL46" s="2950"/>
      <c r="FM46" s="2949"/>
      <c r="FN46" s="2946"/>
      <c r="FO46" s="2949"/>
      <c r="FP46" s="2949"/>
      <c r="FQ46" s="2949"/>
      <c r="FR46" s="2949"/>
      <c r="FS46" s="2949"/>
      <c r="FT46" s="2949"/>
      <c r="FU46" s="3"/>
      <c r="FV46" s="2948"/>
      <c r="FW46" s="2950"/>
      <c r="FX46" s="2949"/>
      <c r="FY46" s="2946"/>
      <c r="FZ46" s="2949"/>
      <c r="GA46" s="2949"/>
      <c r="GB46" s="2949"/>
      <c r="GC46" s="2949"/>
      <c r="GD46" s="2949"/>
      <c r="GE46" s="2949"/>
      <c r="GF46" s="3"/>
      <c r="GG46" s="2948"/>
      <c r="GH46" s="2950"/>
      <c r="GI46" s="2949"/>
      <c r="GJ46" s="2946"/>
      <c r="GK46" s="2949"/>
      <c r="GL46" s="2949"/>
      <c r="GM46" s="2949"/>
      <c r="GN46" s="2949"/>
      <c r="GO46" s="2949"/>
      <c r="GP46" s="2949"/>
      <c r="GQ46" s="3"/>
      <c r="GR46" s="2948"/>
      <c r="GS46" s="2950"/>
      <c r="GT46" s="2949"/>
      <c r="GU46" s="2946"/>
      <c r="GV46" s="2949"/>
      <c r="GW46" s="2949"/>
      <c r="GX46" s="2949"/>
      <c r="GY46" s="2949"/>
      <c r="GZ46" s="2949"/>
      <c r="HA46" s="2949"/>
      <c r="HB46" s="3"/>
      <c r="HC46" s="2948"/>
      <c r="HD46" s="2950"/>
      <c r="HE46" s="2949"/>
      <c r="HF46" s="2946"/>
      <c r="HG46" s="2949"/>
      <c r="HH46" s="2949"/>
      <c r="HI46" s="2949"/>
      <c r="HJ46" s="2949"/>
      <c r="HK46" s="2949"/>
      <c r="HL46" s="2949"/>
      <c r="HM46" s="3"/>
      <c r="HN46" s="2948"/>
      <c r="HO46" s="2950"/>
      <c r="HP46" s="2949"/>
      <c r="HQ46" s="2946"/>
      <c r="HR46" s="2949"/>
      <c r="HS46" s="2949"/>
      <c r="HT46" s="2949"/>
      <c r="HU46" s="2949"/>
      <c r="HV46" s="2949"/>
      <c r="HW46" s="2949"/>
      <c r="HX46" s="3"/>
      <c r="HY46" s="2948"/>
      <c r="HZ46" s="2950"/>
      <c r="IA46" s="2949"/>
      <c r="IB46" s="2946"/>
      <c r="IC46" s="2949"/>
      <c r="ID46" s="2949"/>
      <c r="IE46" s="2949"/>
      <c r="IF46" s="2949"/>
      <c r="IG46" s="2949"/>
      <c r="IH46" s="2949"/>
      <c r="II46" s="3"/>
      <c r="IJ46" s="2948"/>
      <c r="IK46" s="2950"/>
      <c r="IL46" s="2949"/>
      <c r="IM46" s="2946"/>
      <c r="IN46" s="2949"/>
      <c r="IO46" s="2949"/>
      <c r="IP46" s="2949"/>
      <c r="IQ46" s="2949"/>
      <c r="IR46" s="2949"/>
      <c r="IS46" s="2949"/>
      <c r="IT46" s="3"/>
      <c r="IU46" s="2948"/>
      <c r="IV46" s="2950"/>
      <c r="IW46" s="2949"/>
    </row>
    <row r="47" spans="1:257" ht="22.5" customHeight="1" x14ac:dyDescent="0.25">
      <c r="A47" s="2948"/>
      <c r="B47" s="2950"/>
      <c r="C47" s="2951"/>
      <c r="D47" s="2945">
        <f t="shared" si="0"/>
        <v>0</v>
      </c>
      <c r="E47" s="2951"/>
      <c r="F47" s="2951"/>
      <c r="G47" s="2951"/>
      <c r="H47" s="2951"/>
      <c r="I47" s="2951"/>
      <c r="J47" s="2951"/>
      <c r="K47" s="2947"/>
      <c r="M47" s="2948"/>
      <c r="N47" s="2950"/>
      <c r="O47" s="2949"/>
      <c r="P47" s="2946"/>
      <c r="Q47" s="2949"/>
      <c r="R47" s="2949"/>
      <c r="S47" s="2949"/>
      <c r="T47" s="2949"/>
      <c r="U47" s="2949"/>
      <c r="V47" s="2949"/>
      <c r="W47" s="3"/>
      <c r="X47" s="2948"/>
      <c r="Y47" s="2950"/>
      <c r="Z47" s="2949"/>
      <c r="AA47" s="2946"/>
      <c r="AB47" s="2949"/>
      <c r="AC47" s="2949"/>
      <c r="AD47" s="2949"/>
      <c r="AE47" s="2949"/>
      <c r="AF47" s="2949"/>
      <c r="AG47" s="2949"/>
      <c r="AH47" s="3"/>
      <c r="AI47" s="2948"/>
      <c r="AJ47" s="2950"/>
      <c r="AK47" s="2949"/>
      <c r="AL47" s="2946"/>
      <c r="AM47" s="2949"/>
      <c r="AN47" s="2949"/>
      <c r="AO47" s="2949"/>
      <c r="AP47" s="2949"/>
      <c r="AQ47" s="2949"/>
      <c r="AR47" s="2949"/>
      <c r="AS47" s="3"/>
      <c r="AT47" s="2948"/>
      <c r="AU47" s="2950"/>
      <c r="AV47" s="2949"/>
      <c r="AW47" s="2946"/>
      <c r="AX47" s="2949"/>
      <c r="AY47" s="2949"/>
      <c r="AZ47" s="2949"/>
      <c r="BA47" s="2949"/>
      <c r="BB47" s="2949"/>
      <c r="BC47" s="2949"/>
      <c r="BD47" s="3"/>
      <c r="BE47" s="2948"/>
      <c r="BF47" s="2950"/>
      <c r="BG47" s="2949"/>
      <c r="BH47" s="2946"/>
      <c r="BI47" s="2949"/>
      <c r="BJ47" s="2949"/>
      <c r="BK47" s="2949"/>
      <c r="BL47" s="2949"/>
      <c r="BM47" s="2949"/>
      <c r="BN47" s="2949"/>
      <c r="BO47" s="3"/>
      <c r="BP47" s="2948"/>
      <c r="BQ47" s="2950"/>
      <c r="BR47" s="2949"/>
      <c r="BS47" s="2946"/>
      <c r="BT47" s="2949"/>
      <c r="BU47" s="2949"/>
      <c r="BV47" s="2949"/>
      <c r="BW47" s="2949"/>
      <c r="BX47" s="2949"/>
      <c r="BY47" s="2949"/>
      <c r="BZ47" s="3"/>
      <c r="CA47" s="2948"/>
      <c r="CB47" s="2950"/>
      <c r="CC47" s="2949"/>
      <c r="CD47" s="2946"/>
      <c r="CE47" s="2949"/>
      <c r="CF47" s="2949"/>
      <c r="CG47" s="2949"/>
      <c r="CH47" s="2949"/>
      <c r="CI47" s="2949"/>
      <c r="CJ47" s="2949"/>
      <c r="CK47" s="3"/>
      <c r="CL47" s="2948"/>
      <c r="CM47" s="2950"/>
      <c r="CN47" s="2949"/>
      <c r="CO47" s="2946"/>
      <c r="CP47" s="2949"/>
      <c r="CQ47" s="2949"/>
      <c r="CR47" s="2949"/>
      <c r="CS47" s="2949"/>
      <c r="CT47" s="2949"/>
      <c r="CU47" s="2949"/>
      <c r="CV47" s="3"/>
      <c r="CW47" s="2948"/>
      <c r="CX47" s="2950"/>
      <c r="CY47" s="2949"/>
      <c r="CZ47" s="2946"/>
      <c r="DA47" s="2949"/>
      <c r="DB47" s="2949"/>
      <c r="DC47" s="2949"/>
      <c r="DD47" s="2949"/>
      <c r="DE47" s="2949"/>
      <c r="DF47" s="2949"/>
      <c r="DG47" s="3"/>
      <c r="DH47" s="2948"/>
      <c r="DI47" s="2950"/>
      <c r="DJ47" s="2949"/>
      <c r="DK47" s="2946"/>
      <c r="DL47" s="2949"/>
      <c r="DM47" s="2949"/>
      <c r="DN47" s="2949"/>
      <c r="DO47" s="2949"/>
      <c r="DP47" s="2949"/>
      <c r="DQ47" s="2949"/>
      <c r="DR47" s="3"/>
      <c r="DS47" s="2948"/>
      <c r="DT47" s="2950"/>
      <c r="DU47" s="2949"/>
      <c r="DV47" s="2946"/>
      <c r="DW47" s="2949"/>
      <c r="DX47" s="2949"/>
      <c r="DY47" s="2949"/>
      <c r="DZ47" s="2949"/>
      <c r="EA47" s="2949"/>
      <c r="EB47" s="2949"/>
      <c r="EC47" s="3"/>
      <c r="ED47" s="2948"/>
      <c r="EE47" s="2950"/>
      <c r="EF47" s="2949"/>
      <c r="EG47" s="2946"/>
      <c r="EH47" s="2949"/>
      <c r="EI47" s="2949"/>
      <c r="EJ47" s="2949"/>
      <c r="EK47" s="2949"/>
      <c r="EL47" s="2949"/>
      <c r="EM47" s="2949"/>
      <c r="EN47" s="3"/>
      <c r="EO47" s="2948"/>
      <c r="EP47" s="2950"/>
      <c r="EQ47" s="2949"/>
      <c r="ER47" s="2946"/>
      <c r="ES47" s="2949"/>
      <c r="ET47" s="2949"/>
      <c r="EU47" s="2949"/>
      <c r="EV47" s="2949"/>
      <c r="EW47" s="2949"/>
      <c r="EX47" s="2949"/>
      <c r="EY47" s="3"/>
      <c r="EZ47" s="2948"/>
      <c r="FA47" s="2950"/>
      <c r="FB47" s="2949"/>
      <c r="FC47" s="2946"/>
      <c r="FD47" s="2949"/>
      <c r="FE47" s="2949"/>
      <c r="FF47" s="2949"/>
      <c r="FG47" s="2949"/>
      <c r="FH47" s="2949"/>
      <c r="FI47" s="2949"/>
      <c r="FJ47" s="3"/>
      <c r="FK47" s="2948"/>
      <c r="FL47" s="2950"/>
      <c r="FM47" s="2949"/>
      <c r="FN47" s="2946"/>
      <c r="FO47" s="2949"/>
      <c r="FP47" s="2949"/>
      <c r="FQ47" s="2949"/>
      <c r="FR47" s="2949"/>
      <c r="FS47" s="2949"/>
      <c r="FT47" s="2949"/>
      <c r="FU47" s="3"/>
      <c r="FV47" s="2948"/>
      <c r="FW47" s="2950"/>
      <c r="FX47" s="2949"/>
      <c r="FY47" s="2946"/>
      <c r="FZ47" s="2949"/>
      <c r="GA47" s="2949"/>
      <c r="GB47" s="2949"/>
      <c r="GC47" s="2949"/>
      <c r="GD47" s="2949"/>
      <c r="GE47" s="2949"/>
      <c r="GF47" s="3"/>
      <c r="GG47" s="2948"/>
      <c r="GH47" s="2950"/>
      <c r="GI47" s="2949"/>
      <c r="GJ47" s="2946"/>
      <c r="GK47" s="2949"/>
      <c r="GL47" s="2949"/>
      <c r="GM47" s="2949"/>
      <c r="GN47" s="2949"/>
      <c r="GO47" s="2949"/>
      <c r="GP47" s="2949"/>
      <c r="GQ47" s="3"/>
      <c r="GR47" s="2948"/>
      <c r="GS47" s="2950"/>
      <c r="GT47" s="2949"/>
      <c r="GU47" s="2946"/>
      <c r="GV47" s="2949"/>
      <c r="GW47" s="2949"/>
      <c r="GX47" s="2949"/>
      <c r="GY47" s="2949"/>
      <c r="GZ47" s="2949"/>
      <c r="HA47" s="2949"/>
      <c r="HB47" s="3"/>
      <c r="HC47" s="2948"/>
      <c r="HD47" s="2950"/>
      <c r="HE47" s="2949"/>
      <c r="HF47" s="2946"/>
      <c r="HG47" s="2949"/>
      <c r="HH47" s="2949"/>
      <c r="HI47" s="2949"/>
      <c r="HJ47" s="2949"/>
      <c r="HK47" s="2949"/>
      <c r="HL47" s="2949"/>
      <c r="HM47" s="3"/>
      <c r="HN47" s="2948"/>
      <c r="HO47" s="2950"/>
      <c r="HP47" s="2949"/>
      <c r="HQ47" s="2946"/>
      <c r="HR47" s="2949"/>
      <c r="HS47" s="2949"/>
      <c r="HT47" s="2949"/>
      <c r="HU47" s="2949"/>
      <c r="HV47" s="2949"/>
      <c r="HW47" s="2949"/>
      <c r="HX47" s="3"/>
      <c r="HY47" s="2948"/>
      <c r="HZ47" s="2950"/>
      <c r="IA47" s="2949"/>
      <c r="IB47" s="2946"/>
      <c r="IC47" s="2949"/>
      <c r="ID47" s="2949"/>
      <c r="IE47" s="2949"/>
      <c r="IF47" s="2949"/>
      <c r="IG47" s="2949"/>
      <c r="IH47" s="2949"/>
      <c r="II47" s="3"/>
      <c r="IJ47" s="2948"/>
      <c r="IK47" s="2950"/>
      <c r="IL47" s="2949"/>
      <c r="IM47" s="2946"/>
      <c r="IN47" s="2949"/>
      <c r="IO47" s="2949"/>
      <c r="IP47" s="2949"/>
      <c r="IQ47" s="2949"/>
      <c r="IR47" s="2949"/>
      <c r="IS47" s="2949"/>
      <c r="IT47" s="3"/>
      <c r="IU47" s="2948"/>
      <c r="IV47" s="2950"/>
      <c r="IW47" s="2949"/>
    </row>
    <row r="48" spans="1:257" ht="22.5" customHeight="1" x14ac:dyDescent="0.25">
      <c r="A48" s="2948"/>
      <c r="B48" s="2950"/>
      <c r="C48" s="2951"/>
      <c r="D48" s="2945">
        <f t="shared" si="0"/>
        <v>0</v>
      </c>
      <c r="E48" s="2951"/>
      <c r="F48" s="2951"/>
      <c r="G48" s="2951"/>
      <c r="H48" s="2951"/>
      <c r="I48" s="2951"/>
      <c r="J48" s="2951"/>
      <c r="K48" s="2947"/>
      <c r="M48" s="2948"/>
      <c r="N48" s="2950"/>
      <c r="O48" s="2949"/>
      <c r="P48" s="2946"/>
      <c r="Q48" s="2949"/>
      <c r="R48" s="2949"/>
      <c r="S48" s="2949"/>
      <c r="T48" s="2949"/>
      <c r="U48" s="2949"/>
      <c r="V48" s="2949"/>
      <c r="W48" s="3"/>
      <c r="X48" s="2948"/>
      <c r="Y48" s="2950"/>
      <c r="Z48" s="2949"/>
      <c r="AA48" s="2946"/>
      <c r="AB48" s="2949"/>
      <c r="AC48" s="2949"/>
      <c r="AD48" s="2949"/>
      <c r="AE48" s="2949"/>
      <c r="AF48" s="2949"/>
      <c r="AG48" s="2949"/>
      <c r="AH48" s="3"/>
      <c r="AI48" s="2948"/>
      <c r="AJ48" s="2950"/>
      <c r="AK48" s="2949"/>
      <c r="AL48" s="2946"/>
      <c r="AM48" s="2949"/>
      <c r="AN48" s="2949"/>
      <c r="AO48" s="2949"/>
      <c r="AP48" s="2949"/>
      <c r="AQ48" s="2949"/>
      <c r="AR48" s="2949"/>
      <c r="AS48" s="3"/>
      <c r="AT48" s="2948"/>
      <c r="AU48" s="2950"/>
      <c r="AV48" s="2949"/>
      <c r="AW48" s="2946"/>
      <c r="AX48" s="2949"/>
      <c r="AY48" s="2949"/>
      <c r="AZ48" s="2949"/>
      <c r="BA48" s="2949"/>
      <c r="BB48" s="2949"/>
      <c r="BC48" s="2949"/>
      <c r="BD48" s="3"/>
      <c r="BE48" s="2948"/>
      <c r="BF48" s="2950"/>
      <c r="BG48" s="2949"/>
      <c r="BH48" s="2946"/>
      <c r="BI48" s="2949"/>
      <c r="BJ48" s="2949"/>
      <c r="BK48" s="2949"/>
      <c r="BL48" s="2949"/>
      <c r="BM48" s="2949"/>
      <c r="BN48" s="2949"/>
      <c r="BO48" s="3"/>
      <c r="BP48" s="2948"/>
      <c r="BQ48" s="2950"/>
      <c r="BR48" s="2949"/>
      <c r="BS48" s="2946"/>
      <c r="BT48" s="2949"/>
      <c r="BU48" s="2949"/>
      <c r="BV48" s="2949"/>
      <c r="BW48" s="2949"/>
      <c r="BX48" s="2949"/>
      <c r="BY48" s="2949"/>
      <c r="BZ48" s="3"/>
      <c r="CA48" s="2948"/>
      <c r="CB48" s="2950"/>
      <c r="CC48" s="2949"/>
      <c r="CD48" s="2946"/>
      <c r="CE48" s="2949"/>
      <c r="CF48" s="2949"/>
      <c r="CG48" s="2949"/>
      <c r="CH48" s="2949"/>
      <c r="CI48" s="2949"/>
      <c r="CJ48" s="2949"/>
      <c r="CK48" s="3"/>
      <c r="CL48" s="2948"/>
      <c r="CM48" s="2950"/>
      <c r="CN48" s="2949"/>
      <c r="CO48" s="2946"/>
      <c r="CP48" s="2949"/>
      <c r="CQ48" s="2949"/>
      <c r="CR48" s="2949"/>
      <c r="CS48" s="2949"/>
      <c r="CT48" s="2949"/>
      <c r="CU48" s="2949"/>
      <c r="CV48" s="3"/>
      <c r="CW48" s="2948"/>
      <c r="CX48" s="2950"/>
      <c r="CY48" s="2949"/>
      <c r="CZ48" s="2946"/>
      <c r="DA48" s="2949"/>
      <c r="DB48" s="2949"/>
      <c r="DC48" s="2949"/>
      <c r="DD48" s="2949"/>
      <c r="DE48" s="2949"/>
      <c r="DF48" s="2949"/>
      <c r="DG48" s="3"/>
      <c r="DH48" s="2948"/>
      <c r="DI48" s="2950"/>
      <c r="DJ48" s="2949"/>
      <c r="DK48" s="2946"/>
      <c r="DL48" s="2949"/>
      <c r="DM48" s="2949"/>
      <c r="DN48" s="2949"/>
      <c r="DO48" s="2949"/>
      <c r="DP48" s="2949"/>
      <c r="DQ48" s="2949"/>
      <c r="DR48" s="3"/>
      <c r="DS48" s="2948"/>
      <c r="DT48" s="2950"/>
      <c r="DU48" s="2949"/>
      <c r="DV48" s="2946"/>
      <c r="DW48" s="2949"/>
      <c r="DX48" s="2949"/>
      <c r="DY48" s="2949"/>
      <c r="DZ48" s="2949"/>
      <c r="EA48" s="2949"/>
      <c r="EB48" s="2949"/>
      <c r="EC48" s="3"/>
      <c r="ED48" s="2948"/>
      <c r="EE48" s="2950"/>
      <c r="EF48" s="2949"/>
      <c r="EG48" s="2946"/>
      <c r="EH48" s="2949"/>
      <c r="EI48" s="2949"/>
      <c r="EJ48" s="2949"/>
      <c r="EK48" s="2949"/>
      <c r="EL48" s="2949"/>
      <c r="EM48" s="2949"/>
      <c r="EN48" s="3"/>
      <c r="EO48" s="2948"/>
      <c r="EP48" s="2950"/>
      <c r="EQ48" s="2949"/>
      <c r="ER48" s="2946"/>
      <c r="ES48" s="2949"/>
      <c r="ET48" s="2949"/>
      <c r="EU48" s="2949"/>
      <c r="EV48" s="2949"/>
      <c r="EW48" s="2949"/>
      <c r="EX48" s="2949"/>
      <c r="EY48" s="3"/>
      <c r="EZ48" s="2948"/>
      <c r="FA48" s="2950"/>
      <c r="FB48" s="2949"/>
      <c r="FC48" s="2946"/>
      <c r="FD48" s="2949"/>
      <c r="FE48" s="2949"/>
      <c r="FF48" s="2949"/>
      <c r="FG48" s="2949"/>
      <c r="FH48" s="2949"/>
      <c r="FI48" s="2949"/>
      <c r="FJ48" s="3"/>
      <c r="FK48" s="2948"/>
      <c r="FL48" s="2950"/>
      <c r="FM48" s="2949"/>
      <c r="FN48" s="2946"/>
      <c r="FO48" s="2949"/>
      <c r="FP48" s="2949"/>
      <c r="FQ48" s="2949"/>
      <c r="FR48" s="2949"/>
      <c r="FS48" s="2949"/>
      <c r="FT48" s="2949"/>
      <c r="FU48" s="3"/>
      <c r="FV48" s="2948"/>
      <c r="FW48" s="2950"/>
      <c r="FX48" s="2949"/>
      <c r="FY48" s="2946"/>
      <c r="FZ48" s="2949"/>
      <c r="GA48" s="2949"/>
      <c r="GB48" s="2949"/>
      <c r="GC48" s="2949"/>
      <c r="GD48" s="2949"/>
      <c r="GE48" s="2949"/>
      <c r="GF48" s="3"/>
      <c r="GG48" s="2948"/>
      <c r="GH48" s="2950"/>
      <c r="GI48" s="2949"/>
      <c r="GJ48" s="2946"/>
      <c r="GK48" s="2949"/>
      <c r="GL48" s="2949"/>
      <c r="GM48" s="2949"/>
      <c r="GN48" s="2949"/>
      <c r="GO48" s="2949"/>
      <c r="GP48" s="2949"/>
      <c r="GQ48" s="3"/>
      <c r="GR48" s="2948"/>
      <c r="GS48" s="2950"/>
      <c r="GT48" s="2949"/>
      <c r="GU48" s="2946"/>
      <c r="GV48" s="2949"/>
      <c r="GW48" s="2949"/>
      <c r="GX48" s="2949"/>
      <c r="GY48" s="2949"/>
      <c r="GZ48" s="2949"/>
      <c r="HA48" s="2949"/>
      <c r="HB48" s="3"/>
      <c r="HC48" s="2948"/>
      <c r="HD48" s="2950"/>
      <c r="HE48" s="2949"/>
      <c r="HF48" s="2946"/>
      <c r="HG48" s="2949"/>
      <c r="HH48" s="2949"/>
      <c r="HI48" s="2949"/>
      <c r="HJ48" s="2949"/>
      <c r="HK48" s="2949"/>
      <c r="HL48" s="2949"/>
      <c r="HM48" s="3"/>
      <c r="HN48" s="2948"/>
      <c r="HO48" s="2950"/>
      <c r="HP48" s="2949"/>
      <c r="HQ48" s="2946"/>
      <c r="HR48" s="2949"/>
      <c r="HS48" s="2949"/>
      <c r="HT48" s="2949"/>
      <c r="HU48" s="2949"/>
      <c r="HV48" s="2949"/>
      <c r="HW48" s="2949"/>
      <c r="HX48" s="3"/>
      <c r="HY48" s="2948"/>
      <c r="HZ48" s="2950"/>
      <c r="IA48" s="2949"/>
      <c r="IB48" s="2946"/>
      <c r="IC48" s="2949"/>
      <c r="ID48" s="2949"/>
      <c r="IE48" s="2949"/>
      <c r="IF48" s="2949"/>
      <c r="IG48" s="2949"/>
      <c r="IH48" s="2949"/>
      <c r="II48" s="3"/>
      <c r="IJ48" s="2948"/>
      <c r="IK48" s="2950"/>
      <c r="IL48" s="2949"/>
      <c r="IM48" s="2946"/>
      <c r="IN48" s="2949"/>
      <c r="IO48" s="2949"/>
      <c r="IP48" s="2949"/>
      <c r="IQ48" s="2949"/>
      <c r="IR48" s="2949"/>
      <c r="IS48" s="2949"/>
      <c r="IT48" s="3"/>
      <c r="IU48" s="2948"/>
      <c r="IV48" s="2950"/>
      <c r="IW48" s="2949"/>
    </row>
    <row r="49" spans="1:257" ht="22.5" customHeight="1" x14ac:dyDescent="0.25">
      <c r="A49" s="2948"/>
      <c r="B49" s="2950"/>
      <c r="C49" s="2951"/>
      <c r="D49" s="2945">
        <f t="shared" si="0"/>
        <v>0</v>
      </c>
      <c r="E49" s="2951"/>
      <c r="F49" s="2951"/>
      <c r="G49" s="2951"/>
      <c r="H49" s="2951"/>
      <c r="I49" s="2951"/>
      <c r="J49" s="2951"/>
      <c r="K49" s="2947"/>
      <c r="M49" s="2948"/>
      <c r="N49" s="2950"/>
      <c r="O49" s="2949"/>
      <c r="P49" s="2946"/>
      <c r="Q49" s="2949"/>
      <c r="R49" s="2949"/>
      <c r="S49" s="2949"/>
      <c r="T49" s="2949"/>
      <c r="U49" s="2949"/>
      <c r="V49" s="2949"/>
      <c r="W49" s="3"/>
      <c r="X49" s="2948"/>
      <c r="Y49" s="2950"/>
      <c r="Z49" s="2949"/>
      <c r="AA49" s="2946"/>
      <c r="AB49" s="2949"/>
      <c r="AC49" s="2949"/>
      <c r="AD49" s="2949"/>
      <c r="AE49" s="2949"/>
      <c r="AF49" s="2949"/>
      <c r="AG49" s="2949"/>
      <c r="AH49" s="3"/>
      <c r="AI49" s="2948"/>
      <c r="AJ49" s="2950"/>
      <c r="AK49" s="2949"/>
      <c r="AL49" s="2946"/>
      <c r="AM49" s="2949"/>
      <c r="AN49" s="2949"/>
      <c r="AO49" s="2949"/>
      <c r="AP49" s="2949"/>
      <c r="AQ49" s="2949"/>
      <c r="AR49" s="2949"/>
      <c r="AS49" s="3"/>
      <c r="AT49" s="2948"/>
      <c r="AU49" s="2950"/>
      <c r="AV49" s="2949"/>
      <c r="AW49" s="2946"/>
      <c r="AX49" s="2949"/>
      <c r="AY49" s="2949"/>
      <c r="AZ49" s="2949"/>
      <c r="BA49" s="2949"/>
      <c r="BB49" s="2949"/>
      <c r="BC49" s="2949"/>
      <c r="BD49" s="3"/>
      <c r="BE49" s="2948"/>
      <c r="BF49" s="2950"/>
      <c r="BG49" s="2949"/>
      <c r="BH49" s="2946"/>
      <c r="BI49" s="2949"/>
      <c r="BJ49" s="2949"/>
      <c r="BK49" s="2949"/>
      <c r="BL49" s="2949"/>
      <c r="BM49" s="2949"/>
      <c r="BN49" s="2949"/>
      <c r="BO49" s="3"/>
      <c r="BP49" s="2948"/>
      <c r="BQ49" s="2950"/>
      <c r="BR49" s="2949"/>
      <c r="BS49" s="2946"/>
      <c r="BT49" s="2949"/>
      <c r="BU49" s="2949"/>
      <c r="BV49" s="2949"/>
      <c r="BW49" s="2949"/>
      <c r="BX49" s="2949"/>
      <c r="BY49" s="2949"/>
      <c r="BZ49" s="3"/>
      <c r="CA49" s="2948"/>
      <c r="CB49" s="2950"/>
      <c r="CC49" s="2949"/>
      <c r="CD49" s="2946"/>
      <c r="CE49" s="2949"/>
      <c r="CF49" s="2949"/>
      <c r="CG49" s="2949"/>
      <c r="CH49" s="2949"/>
      <c r="CI49" s="2949"/>
      <c r="CJ49" s="2949"/>
      <c r="CK49" s="3"/>
      <c r="CL49" s="2948"/>
      <c r="CM49" s="2950"/>
      <c r="CN49" s="2949"/>
      <c r="CO49" s="2946"/>
      <c r="CP49" s="2949"/>
      <c r="CQ49" s="2949"/>
      <c r="CR49" s="2949"/>
      <c r="CS49" s="2949"/>
      <c r="CT49" s="2949"/>
      <c r="CU49" s="2949"/>
      <c r="CV49" s="3"/>
      <c r="CW49" s="2948"/>
      <c r="CX49" s="2950"/>
      <c r="CY49" s="2949"/>
      <c r="CZ49" s="2946"/>
      <c r="DA49" s="2949"/>
      <c r="DB49" s="2949"/>
      <c r="DC49" s="2949"/>
      <c r="DD49" s="2949"/>
      <c r="DE49" s="2949"/>
      <c r="DF49" s="2949"/>
      <c r="DG49" s="3"/>
      <c r="DH49" s="2948"/>
      <c r="DI49" s="2950"/>
      <c r="DJ49" s="2949"/>
      <c r="DK49" s="2946"/>
      <c r="DL49" s="2949"/>
      <c r="DM49" s="2949"/>
      <c r="DN49" s="2949"/>
      <c r="DO49" s="2949"/>
      <c r="DP49" s="2949"/>
      <c r="DQ49" s="2949"/>
      <c r="DR49" s="3"/>
      <c r="DS49" s="2948"/>
      <c r="DT49" s="2950"/>
      <c r="DU49" s="2949"/>
      <c r="DV49" s="2946"/>
      <c r="DW49" s="2949"/>
      <c r="DX49" s="2949"/>
      <c r="DY49" s="2949"/>
      <c r="DZ49" s="2949"/>
      <c r="EA49" s="2949"/>
      <c r="EB49" s="2949"/>
      <c r="EC49" s="3"/>
      <c r="ED49" s="2948"/>
      <c r="EE49" s="2950"/>
      <c r="EF49" s="2949"/>
      <c r="EG49" s="2946"/>
      <c r="EH49" s="2949"/>
      <c r="EI49" s="2949"/>
      <c r="EJ49" s="2949"/>
      <c r="EK49" s="2949"/>
      <c r="EL49" s="2949"/>
      <c r="EM49" s="2949"/>
      <c r="EN49" s="3"/>
      <c r="EO49" s="2948"/>
      <c r="EP49" s="2950"/>
      <c r="EQ49" s="2949"/>
      <c r="ER49" s="2946"/>
      <c r="ES49" s="2949"/>
      <c r="ET49" s="2949"/>
      <c r="EU49" s="2949"/>
      <c r="EV49" s="2949"/>
      <c r="EW49" s="2949"/>
      <c r="EX49" s="2949"/>
      <c r="EY49" s="3"/>
      <c r="EZ49" s="2948"/>
      <c r="FA49" s="2950"/>
      <c r="FB49" s="2949"/>
      <c r="FC49" s="2946"/>
      <c r="FD49" s="2949"/>
      <c r="FE49" s="2949"/>
      <c r="FF49" s="2949"/>
      <c r="FG49" s="2949"/>
      <c r="FH49" s="2949"/>
      <c r="FI49" s="2949"/>
      <c r="FJ49" s="3"/>
      <c r="FK49" s="2948"/>
      <c r="FL49" s="2950"/>
      <c r="FM49" s="2949"/>
      <c r="FN49" s="2946"/>
      <c r="FO49" s="2949"/>
      <c r="FP49" s="2949"/>
      <c r="FQ49" s="2949"/>
      <c r="FR49" s="2949"/>
      <c r="FS49" s="2949"/>
      <c r="FT49" s="2949"/>
      <c r="FU49" s="3"/>
      <c r="FV49" s="2948"/>
      <c r="FW49" s="2950"/>
      <c r="FX49" s="2949"/>
      <c r="FY49" s="2946"/>
      <c r="FZ49" s="2949"/>
      <c r="GA49" s="2949"/>
      <c r="GB49" s="2949"/>
      <c r="GC49" s="2949"/>
      <c r="GD49" s="2949"/>
      <c r="GE49" s="2949"/>
      <c r="GF49" s="3"/>
      <c r="GG49" s="2948"/>
      <c r="GH49" s="2950"/>
      <c r="GI49" s="2949"/>
      <c r="GJ49" s="2946"/>
      <c r="GK49" s="2949"/>
      <c r="GL49" s="2949"/>
      <c r="GM49" s="2949"/>
      <c r="GN49" s="2949"/>
      <c r="GO49" s="2949"/>
      <c r="GP49" s="2949"/>
      <c r="GQ49" s="3"/>
      <c r="GR49" s="2948"/>
      <c r="GS49" s="2950"/>
      <c r="GT49" s="2949"/>
      <c r="GU49" s="2946"/>
      <c r="GV49" s="2949"/>
      <c r="GW49" s="2949"/>
      <c r="GX49" s="2949"/>
      <c r="GY49" s="2949"/>
      <c r="GZ49" s="2949"/>
      <c r="HA49" s="2949"/>
      <c r="HB49" s="3"/>
      <c r="HC49" s="2948"/>
      <c r="HD49" s="2950"/>
      <c r="HE49" s="2949"/>
      <c r="HF49" s="2946"/>
      <c r="HG49" s="2949"/>
      <c r="HH49" s="2949"/>
      <c r="HI49" s="2949"/>
      <c r="HJ49" s="2949"/>
      <c r="HK49" s="2949"/>
      <c r="HL49" s="2949"/>
      <c r="HM49" s="3"/>
      <c r="HN49" s="2948"/>
      <c r="HO49" s="2950"/>
      <c r="HP49" s="2949"/>
      <c r="HQ49" s="2946"/>
      <c r="HR49" s="2949"/>
      <c r="HS49" s="2949"/>
      <c r="HT49" s="2949"/>
      <c r="HU49" s="2949"/>
      <c r="HV49" s="2949"/>
      <c r="HW49" s="2949"/>
      <c r="HX49" s="3"/>
      <c r="HY49" s="2948"/>
      <c r="HZ49" s="2950"/>
      <c r="IA49" s="2949"/>
      <c r="IB49" s="2946"/>
      <c r="IC49" s="2949"/>
      <c r="ID49" s="2949"/>
      <c r="IE49" s="2949"/>
      <c r="IF49" s="2949"/>
      <c r="IG49" s="2949"/>
      <c r="IH49" s="2949"/>
      <c r="II49" s="3"/>
      <c r="IJ49" s="2948"/>
      <c r="IK49" s="2950"/>
      <c r="IL49" s="2949"/>
      <c r="IM49" s="2946"/>
      <c r="IN49" s="2949"/>
      <c r="IO49" s="2949"/>
      <c r="IP49" s="2949"/>
      <c r="IQ49" s="2949"/>
      <c r="IR49" s="2949"/>
      <c r="IS49" s="2949"/>
      <c r="IT49" s="3"/>
      <c r="IU49" s="2948"/>
      <c r="IV49" s="2950"/>
      <c r="IW49" s="2949"/>
    </row>
    <row r="50" spans="1:257" ht="22.5" customHeight="1" x14ac:dyDescent="0.25">
      <c r="A50" s="2948"/>
      <c r="B50" s="2950"/>
      <c r="C50" s="2951"/>
      <c r="D50" s="2945"/>
      <c r="E50" s="2951"/>
      <c r="F50" s="2951"/>
      <c r="G50" s="2951"/>
      <c r="H50" s="2951"/>
      <c r="I50" s="2951"/>
      <c r="J50" s="2951"/>
      <c r="K50" s="2947"/>
      <c r="M50" s="2948"/>
      <c r="N50" s="2950"/>
      <c r="O50" s="2949"/>
      <c r="P50" s="2946"/>
      <c r="Q50" s="2949"/>
      <c r="R50" s="2949"/>
      <c r="S50" s="2949"/>
      <c r="T50" s="2949"/>
      <c r="U50" s="2949"/>
      <c r="V50" s="2949"/>
      <c r="W50" s="3"/>
      <c r="X50" s="2948"/>
      <c r="Y50" s="2950"/>
      <c r="Z50" s="2949"/>
      <c r="AA50" s="2946"/>
      <c r="AB50" s="2949"/>
      <c r="AC50" s="2949"/>
      <c r="AD50" s="2949"/>
      <c r="AE50" s="2949"/>
      <c r="AF50" s="2949"/>
      <c r="AG50" s="2949"/>
      <c r="AH50" s="3"/>
      <c r="AI50" s="2948"/>
      <c r="AJ50" s="2950"/>
      <c r="AK50" s="2949"/>
      <c r="AL50" s="2946"/>
      <c r="AM50" s="2949"/>
      <c r="AN50" s="2949"/>
      <c r="AO50" s="2949"/>
      <c r="AP50" s="2949"/>
      <c r="AQ50" s="2949"/>
      <c r="AR50" s="2949"/>
      <c r="AS50" s="3"/>
      <c r="AT50" s="2948"/>
      <c r="AU50" s="2950"/>
      <c r="AV50" s="2949"/>
      <c r="AW50" s="2946"/>
      <c r="AX50" s="2949"/>
      <c r="AY50" s="2949"/>
      <c r="AZ50" s="2949"/>
      <c r="BA50" s="2949"/>
      <c r="BB50" s="2949"/>
      <c r="BC50" s="2949"/>
      <c r="BD50" s="3"/>
      <c r="BE50" s="2948"/>
      <c r="BF50" s="2950"/>
      <c r="BG50" s="2949"/>
      <c r="BH50" s="2946"/>
      <c r="BI50" s="2949"/>
      <c r="BJ50" s="2949"/>
      <c r="BK50" s="2949"/>
      <c r="BL50" s="2949"/>
      <c r="BM50" s="2949"/>
      <c r="BN50" s="2949"/>
      <c r="BO50" s="3"/>
      <c r="BP50" s="2948"/>
      <c r="BQ50" s="2950"/>
      <c r="BR50" s="2949"/>
      <c r="BS50" s="2946"/>
      <c r="BT50" s="2949"/>
      <c r="BU50" s="2949"/>
      <c r="BV50" s="2949"/>
      <c r="BW50" s="2949"/>
      <c r="BX50" s="2949"/>
      <c r="BY50" s="2949"/>
      <c r="BZ50" s="3"/>
      <c r="CA50" s="2948"/>
      <c r="CB50" s="2950"/>
      <c r="CC50" s="2949"/>
      <c r="CD50" s="2946"/>
      <c r="CE50" s="2949"/>
      <c r="CF50" s="2949"/>
      <c r="CG50" s="2949"/>
      <c r="CH50" s="2949"/>
      <c r="CI50" s="2949"/>
      <c r="CJ50" s="2949"/>
      <c r="CK50" s="3"/>
      <c r="CL50" s="2948"/>
      <c r="CM50" s="2950"/>
      <c r="CN50" s="2949"/>
      <c r="CO50" s="2946"/>
      <c r="CP50" s="2949"/>
      <c r="CQ50" s="2949"/>
      <c r="CR50" s="2949"/>
      <c r="CS50" s="2949"/>
      <c r="CT50" s="2949"/>
      <c r="CU50" s="2949"/>
      <c r="CV50" s="3"/>
      <c r="CW50" s="2948"/>
      <c r="CX50" s="2950"/>
      <c r="CY50" s="2949"/>
      <c r="CZ50" s="2946"/>
      <c r="DA50" s="2949"/>
      <c r="DB50" s="2949"/>
      <c r="DC50" s="2949"/>
      <c r="DD50" s="2949"/>
      <c r="DE50" s="2949"/>
      <c r="DF50" s="2949"/>
      <c r="DG50" s="3"/>
      <c r="DH50" s="2948"/>
      <c r="DI50" s="2950"/>
      <c r="DJ50" s="2949"/>
      <c r="DK50" s="2946"/>
      <c r="DL50" s="2949"/>
      <c r="DM50" s="2949"/>
      <c r="DN50" s="2949"/>
      <c r="DO50" s="2949"/>
      <c r="DP50" s="2949"/>
      <c r="DQ50" s="2949"/>
      <c r="DR50" s="3"/>
      <c r="DS50" s="2948"/>
      <c r="DT50" s="2950"/>
      <c r="DU50" s="2949"/>
      <c r="DV50" s="2946"/>
      <c r="DW50" s="2949"/>
      <c r="DX50" s="2949"/>
      <c r="DY50" s="2949"/>
      <c r="DZ50" s="2949"/>
      <c r="EA50" s="2949"/>
      <c r="EB50" s="2949"/>
      <c r="EC50" s="3"/>
      <c r="ED50" s="2948"/>
      <c r="EE50" s="2950"/>
      <c r="EF50" s="2949"/>
      <c r="EG50" s="2946"/>
      <c r="EH50" s="2949"/>
      <c r="EI50" s="2949"/>
      <c r="EJ50" s="2949"/>
      <c r="EK50" s="2949"/>
      <c r="EL50" s="2949"/>
      <c r="EM50" s="2949"/>
      <c r="EN50" s="3"/>
      <c r="EO50" s="2948"/>
      <c r="EP50" s="2950"/>
      <c r="EQ50" s="2949"/>
      <c r="ER50" s="2946"/>
      <c r="ES50" s="2949"/>
      <c r="ET50" s="2949"/>
      <c r="EU50" s="2949"/>
      <c r="EV50" s="2949"/>
      <c r="EW50" s="2949"/>
      <c r="EX50" s="2949"/>
      <c r="EY50" s="3"/>
      <c r="EZ50" s="2948"/>
      <c r="FA50" s="2950"/>
      <c r="FB50" s="2949"/>
      <c r="FC50" s="2946"/>
      <c r="FD50" s="2949"/>
      <c r="FE50" s="2949"/>
      <c r="FF50" s="2949"/>
      <c r="FG50" s="2949"/>
      <c r="FH50" s="2949"/>
      <c r="FI50" s="2949"/>
      <c r="FJ50" s="3"/>
      <c r="FK50" s="2948"/>
      <c r="FL50" s="2950"/>
      <c r="FM50" s="2949"/>
      <c r="FN50" s="2946"/>
      <c r="FO50" s="2949"/>
      <c r="FP50" s="2949"/>
      <c r="FQ50" s="2949"/>
      <c r="FR50" s="2949"/>
      <c r="FS50" s="2949"/>
      <c r="FT50" s="2949"/>
      <c r="FU50" s="3"/>
      <c r="FV50" s="2948"/>
      <c r="FW50" s="2950"/>
      <c r="FX50" s="2949"/>
      <c r="FY50" s="2946"/>
      <c r="FZ50" s="2949"/>
      <c r="GA50" s="2949"/>
      <c r="GB50" s="2949"/>
      <c r="GC50" s="2949"/>
      <c r="GD50" s="2949"/>
      <c r="GE50" s="2949"/>
      <c r="GF50" s="3"/>
      <c r="GG50" s="2948"/>
      <c r="GH50" s="2950"/>
      <c r="GI50" s="2949"/>
      <c r="GJ50" s="2946"/>
      <c r="GK50" s="2949"/>
      <c r="GL50" s="2949"/>
      <c r="GM50" s="2949"/>
      <c r="GN50" s="2949"/>
      <c r="GO50" s="2949"/>
      <c r="GP50" s="2949"/>
      <c r="GQ50" s="3"/>
      <c r="GR50" s="2948"/>
      <c r="GS50" s="2950"/>
      <c r="GT50" s="2949"/>
      <c r="GU50" s="2946"/>
      <c r="GV50" s="2949"/>
      <c r="GW50" s="2949"/>
      <c r="GX50" s="2949"/>
      <c r="GY50" s="2949"/>
      <c r="GZ50" s="2949"/>
      <c r="HA50" s="2949"/>
      <c r="HB50" s="3"/>
      <c r="HC50" s="2948"/>
      <c r="HD50" s="2950"/>
      <c r="HE50" s="2949"/>
      <c r="HF50" s="2946"/>
      <c r="HG50" s="2949"/>
      <c r="HH50" s="2949"/>
      <c r="HI50" s="2949"/>
      <c r="HJ50" s="2949"/>
      <c r="HK50" s="2949"/>
      <c r="HL50" s="2949"/>
      <c r="HM50" s="3"/>
      <c r="HN50" s="2948"/>
      <c r="HO50" s="2950"/>
      <c r="HP50" s="2949"/>
      <c r="HQ50" s="2946"/>
      <c r="HR50" s="2949"/>
      <c r="HS50" s="2949"/>
      <c r="HT50" s="2949"/>
      <c r="HU50" s="2949"/>
      <c r="HV50" s="2949"/>
      <c r="HW50" s="2949"/>
      <c r="HX50" s="3"/>
      <c r="HY50" s="2948"/>
      <c r="HZ50" s="2950"/>
      <c r="IA50" s="2949"/>
      <c r="IB50" s="2946"/>
      <c r="IC50" s="2949"/>
      <c r="ID50" s="2949"/>
      <c r="IE50" s="2949"/>
      <c r="IF50" s="2949"/>
      <c r="IG50" s="2949"/>
      <c r="IH50" s="2949"/>
      <c r="II50" s="3"/>
      <c r="IJ50" s="2948"/>
      <c r="IK50" s="2950"/>
      <c r="IL50" s="2949"/>
      <c r="IM50" s="2946"/>
      <c r="IN50" s="2949"/>
      <c r="IO50" s="2949"/>
      <c r="IP50" s="2949"/>
      <c r="IQ50" s="2949"/>
      <c r="IR50" s="2949"/>
      <c r="IS50" s="2949"/>
      <c r="IT50" s="3"/>
      <c r="IU50" s="2948"/>
      <c r="IV50" s="2950"/>
      <c r="IW50" s="2949"/>
    </row>
    <row r="51" spans="1:257" ht="22.5" customHeight="1" x14ac:dyDescent="0.25">
      <c r="A51" s="2948"/>
      <c r="B51" s="2950"/>
      <c r="C51" s="2951"/>
      <c r="D51" s="2945"/>
      <c r="E51" s="2951"/>
      <c r="F51" s="2951"/>
      <c r="G51" s="2951"/>
      <c r="H51" s="2951"/>
      <c r="I51" s="2951"/>
      <c r="J51" s="2951"/>
      <c r="K51" s="2947"/>
      <c r="M51" s="2948"/>
      <c r="N51" s="2950"/>
      <c r="O51" s="2949"/>
      <c r="P51" s="2946"/>
      <c r="Q51" s="2949"/>
      <c r="R51" s="2949"/>
      <c r="S51" s="2949"/>
      <c r="T51" s="2949"/>
      <c r="U51" s="2949"/>
      <c r="V51" s="2949"/>
      <c r="W51" s="3"/>
      <c r="X51" s="2948"/>
      <c r="Y51" s="2950"/>
      <c r="Z51" s="2949"/>
      <c r="AA51" s="2946"/>
      <c r="AB51" s="2949"/>
      <c r="AC51" s="2949"/>
      <c r="AD51" s="2949"/>
      <c r="AE51" s="2949"/>
      <c r="AF51" s="2949"/>
      <c r="AG51" s="2949"/>
      <c r="AH51" s="3"/>
      <c r="AI51" s="2948"/>
      <c r="AJ51" s="2950"/>
      <c r="AK51" s="2949"/>
      <c r="AL51" s="2946"/>
      <c r="AM51" s="2949"/>
      <c r="AN51" s="2949"/>
      <c r="AO51" s="2949"/>
      <c r="AP51" s="2949"/>
      <c r="AQ51" s="2949"/>
      <c r="AR51" s="2949"/>
      <c r="AS51" s="3"/>
      <c r="AT51" s="2948"/>
      <c r="AU51" s="2950"/>
      <c r="AV51" s="2949"/>
      <c r="AW51" s="2946"/>
      <c r="AX51" s="2949"/>
      <c r="AY51" s="2949"/>
      <c r="AZ51" s="2949"/>
      <c r="BA51" s="2949"/>
      <c r="BB51" s="2949"/>
      <c r="BC51" s="2949"/>
      <c r="BD51" s="3"/>
      <c r="BE51" s="2948"/>
      <c r="BF51" s="2950"/>
      <c r="BG51" s="2949"/>
      <c r="BH51" s="2946"/>
      <c r="BI51" s="2949"/>
      <c r="BJ51" s="2949"/>
      <c r="BK51" s="2949"/>
      <c r="BL51" s="2949"/>
      <c r="BM51" s="2949"/>
      <c r="BN51" s="2949"/>
      <c r="BO51" s="3"/>
      <c r="BP51" s="2948"/>
      <c r="BQ51" s="2950"/>
      <c r="BR51" s="2949"/>
      <c r="BS51" s="2946"/>
      <c r="BT51" s="2949"/>
      <c r="BU51" s="2949"/>
      <c r="BV51" s="2949"/>
      <c r="BW51" s="2949"/>
      <c r="BX51" s="2949"/>
      <c r="BY51" s="2949"/>
      <c r="BZ51" s="3"/>
      <c r="CA51" s="2948"/>
      <c r="CB51" s="2950"/>
      <c r="CC51" s="2949"/>
      <c r="CD51" s="2946"/>
      <c r="CE51" s="2949"/>
      <c r="CF51" s="2949"/>
      <c r="CG51" s="2949"/>
      <c r="CH51" s="2949"/>
      <c r="CI51" s="2949"/>
      <c r="CJ51" s="2949"/>
      <c r="CK51" s="3"/>
      <c r="CL51" s="2948"/>
      <c r="CM51" s="2950"/>
      <c r="CN51" s="2949"/>
      <c r="CO51" s="2946"/>
      <c r="CP51" s="2949"/>
      <c r="CQ51" s="2949"/>
      <c r="CR51" s="2949"/>
      <c r="CS51" s="2949"/>
      <c r="CT51" s="2949"/>
      <c r="CU51" s="2949"/>
      <c r="CV51" s="3"/>
      <c r="CW51" s="2948"/>
      <c r="CX51" s="2950"/>
      <c r="CY51" s="2949"/>
      <c r="CZ51" s="2946"/>
      <c r="DA51" s="2949"/>
      <c r="DB51" s="2949"/>
      <c r="DC51" s="2949"/>
      <c r="DD51" s="2949"/>
      <c r="DE51" s="2949"/>
      <c r="DF51" s="2949"/>
      <c r="DG51" s="3"/>
      <c r="DH51" s="2948"/>
      <c r="DI51" s="2950"/>
      <c r="DJ51" s="2949"/>
      <c r="DK51" s="2946"/>
      <c r="DL51" s="2949"/>
      <c r="DM51" s="2949"/>
      <c r="DN51" s="2949"/>
      <c r="DO51" s="2949"/>
      <c r="DP51" s="2949"/>
      <c r="DQ51" s="2949"/>
      <c r="DR51" s="3"/>
      <c r="DS51" s="2948"/>
      <c r="DT51" s="2950"/>
      <c r="DU51" s="2949"/>
      <c r="DV51" s="2946"/>
      <c r="DW51" s="2949"/>
      <c r="DX51" s="2949"/>
      <c r="DY51" s="2949"/>
      <c r="DZ51" s="2949"/>
      <c r="EA51" s="2949"/>
      <c r="EB51" s="2949"/>
      <c r="EC51" s="3"/>
      <c r="ED51" s="2948"/>
      <c r="EE51" s="2950"/>
      <c r="EF51" s="2949"/>
      <c r="EG51" s="2946"/>
      <c r="EH51" s="2949"/>
      <c r="EI51" s="2949"/>
      <c r="EJ51" s="2949"/>
      <c r="EK51" s="2949"/>
      <c r="EL51" s="2949"/>
      <c r="EM51" s="2949"/>
      <c r="EN51" s="3"/>
      <c r="EO51" s="2948"/>
      <c r="EP51" s="2950"/>
      <c r="EQ51" s="2949"/>
      <c r="ER51" s="2946"/>
      <c r="ES51" s="2949"/>
      <c r="ET51" s="2949"/>
      <c r="EU51" s="2949"/>
      <c r="EV51" s="2949"/>
      <c r="EW51" s="2949"/>
      <c r="EX51" s="2949"/>
      <c r="EY51" s="3"/>
      <c r="EZ51" s="2948"/>
      <c r="FA51" s="2950"/>
      <c r="FB51" s="2949"/>
      <c r="FC51" s="2946"/>
      <c r="FD51" s="2949"/>
      <c r="FE51" s="2949"/>
      <c r="FF51" s="2949"/>
      <c r="FG51" s="2949"/>
      <c r="FH51" s="2949"/>
      <c r="FI51" s="2949"/>
      <c r="FJ51" s="3"/>
      <c r="FK51" s="2948"/>
      <c r="FL51" s="2950"/>
      <c r="FM51" s="2949"/>
      <c r="FN51" s="2946"/>
      <c r="FO51" s="2949"/>
      <c r="FP51" s="2949"/>
      <c r="FQ51" s="2949"/>
      <c r="FR51" s="2949"/>
      <c r="FS51" s="2949"/>
      <c r="FT51" s="2949"/>
      <c r="FU51" s="3"/>
      <c r="FV51" s="2948"/>
      <c r="FW51" s="2950"/>
      <c r="FX51" s="2949"/>
      <c r="FY51" s="2946"/>
      <c r="FZ51" s="2949"/>
      <c r="GA51" s="2949"/>
      <c r="GB51" s="2949"/>
      <c r="GC51" s="2949"/>
      <c r="GD51" s="2949"/>
      <c r="GE51" s="2949"/>
      <c r="GF51" s="3"/>
      <c r="GG51" s="2948"/>
      <c r="GH51" s="2950"/>
      <c r="GI51" s="2949"/>
      <c r="GJ51" s="2946"/>
      <c r="GK51" s="2949"/>
      <c r="GL51" s="2949"/>
      <c r="GM51" s="2949"/>
      <c r="GN51" s="2949"/>
      <c r="GO51" s="2949"/>
      <c r="GP51" s="2949"/>
      <c r="GQ51" s="3"/>
      <c r="GR51" s="2948"/>
      <c r="GS51" s="2950"/>
      <c r="GT51" s="2949"/>
      <c r="GU51" s="2946"/>
      <c r="GV51" s="2949"/>
      <c r="GW51" s="2949"/>
      <c r="GX51" s="2949"/>
      <c r="GY51" s="2949"/>
      <c r="GZ51" s="2949"/>
      <c r="HA51" s="2949"/>
      <c r="HB51" s="3"/>
      <c r="HC51" s="2948"/>
      <c r="HD51" s="2950"/>
      <c r="HE51" s="2949"/>
      <c r="HF51" s="2946"/>
      <c r="HG51" s="2949"/>
      <c r="HH51" s="2949"/>
      <c r="HI51" s="2949"/>
      <c r="HJ51" s="2949"/>
      <c r="HK51" s="2949"/>
      <c r="HL51" s="2949"/>
      <c r="HM51" s="3"/>
      <c r="HN51" s="2948"/>
      <c r="HO51" s="2950"/>
      <c r="HP51" s="2949"/>
      <c r="HQ51" s="2946"/>
      <c r="HR51" s="2949"/>
      <c r="HS51" s="2949"/>
      <c r="HT51" s="2949"/>
      <c r="HU51" s="2949"/>
      <c r="HV51" s="2949"/>
      <c r="HW51" s="2949"/>
      <c r="HX51" s="3"/>
      <c r="HY51" s="2948"/>
      <c r="HZ51" s="2950"/>
      <c r="IA51" s="2949"/>
      <c r="IB51" s="2946"/>
      <c r="IC51" s="2949"/>
      <c r="ID51" s="2949"/>
      <c r="IE51" s="2949"/>
      <c r="IF51" s="2949"/>
      <c r="IG51" s="2949"/>
      <c r="IH51" s="2949"/>
      <c r="II51" s="3"/>
      <c r="IJ51" s="2948"/>
      <c r="IK51" s="2950"/>
      <c r="IL51" s="2949"/>
      <c r="IM51" s="2946"/>
      <c r="IN51" s="2949"/>
      <c r="IO51" s="2949"/>
      <c r="IP51" s="2949"/>
      <c r="IQ51" s="2949"/>
      <c r="IR51" s="2949"/>
      <c r="IS51" s="2949"/>
      <c r="IT51" s="3"/>
      <c r="IU51" s="2948"/>
      <c r="IV51" s="2950"/>
      <c r="IW51" s="2949"/>
    </row>
    <row r="52" spans="1:257" ht="22.5" customHeight="1" x14ac:dyDescent="0.25">
      <c r="A52" s="2948"/>
      <c r="B52" s="2950"/>
      <c r="C52" s="2951"/>
      <c r="D52" s="2945"/>
      <c r="E52" s="2951"/>
      <c r="F52" s="2951"/>
      <c r="G52" s="2951"/>
      <c r="H52" s="2951"/>
      <c r="I52" s="2951"/>
      <c r="J52" s="2951"/>
      <c r="K52" s="2947"/>
      <c r="M52" s="2948"/>
      <c r="N52" s="2950"/>
      <c r="O52" s="2949"/>
      <c r="P52" s="2946"/>
      <c r="Q52" s="2949"/>
      <c r="R52" s="2949"/>
      <c r="S52" s="2949"/>
      <c r="T52" s="2949"/>
      <c r="U52" s="2949"/>
      <c r="V52" s="2949"/>
      <c r="W52" s="3"/>
      <c r="X52" s="2948"/>
      <c r="Y52" s="2950"/>
      <c r="Z52" s="2949"/>
      <c r="AA52" s="2946"/>
      <c r="AB52" s="2949"/>
      <c r="AC52" s="2949"/>
      <c r="AD52" s="2949"/>
      <c r="AE52" s="2949"/>
      <c r="AF52" s="2949"/>
      <c r="AG52" s="2949"/>
      <c r="AH52" s="3"/>
      <c r="AI52" s="2948"/>
      <c r="AJ52" s="2950"/>
      <c r="AK52" s="2949"/>
      <c r="AL52" s="2946"/>
      <c r="AM52" s="2949"/>
      <c r="AN52" s="2949"/>
      <c r="AO52" s="2949"/>
      <c r="AP52" s="2949"/>
      <c r="AQ52" s="2949"/>
      <c r="AR52" s="2949"/>
      <c r="AS52" s="3"/>
      <c r="AT52" s="2948"/>
      <c r="AU52" s="2950"/>
      <c r="AV52" s="2949"/>
      <c r="AW52" s="2946"/>
      <c r="AX52" s="2949"/>
      <c r="AY52" s="2949"/>
      <c r="AZ52" s="2949"/>
      <c r="BA52" s="2949"/>
      <c r="BB52" s="2949"/>
      <c r="BC52" s="2949"/>
      <c r="BD52" s="3"/>
      <c r="BE52" s="2948"/>
      <c r="BF52" s="2950"/>
      <c r="BG52" s="2949"/>
      <c r="BH52" s="2946"/>
      <c r="BI52" s="2949"/>
      <c r="BJ52" s="2949"/>
      <c r="BK52" s="2949"/>
      <c r="BL52" s="2949"/>
      <c r="BM52" s="2949"/>
      <c r="BN52" s="2949"/>
      <c r="BO52" s="3"/>
      <c r="BP52" s="2948"/>
      <c r="BQ52" s="2950"/>
      <c r="BR52" s="2949"/>
      <c r="BS52" s="2946"/>
      <c r="BT52" s="2949"/>
      <c r="BU52" s="2949"/>
      <c r="BV52" s="2949"/>
      <c r="BW52" s="2949"/>
      <c r="BX52" s="2949"/>
      <c r="BY52" s="2949"/>
      <c r="BZ52" s="3"/>
      <c r="CA52" s="2948"/>
      <c r="CB52" s="2950"/>
      <c r="CC52" s="2949"/>
      <c r="CD52" s="2946"/>
      <c r="CE52" s="2949"/>
      <c r="CF52" s="2949"/>
      <c r="CG52" s="2949"/>
      <c r="CH52" s="2949"/>
      <c r="CI52" s="2949"/>
      <c r="CJ52" s="2949"/>
      <c r="CK52" s="3"/>
      <c r="CL52" s="2948"/>
      <c r="CM52" s="2950"/>
      <c r="CN52" s="2949"/>
      <c r="CO52" s="2946"/>
      <c r="CP52" s="2949"/>
      <c r="CQ52" s="2949"/>
      <c r="CR52" s="2949"/>
      <c r="CS52" s="2949"/>
      <c r="CT52" s="2949"/>
      <c r="CU52" s="2949"/>
      <c r="CV52" s="3"/>
      <c r="CW52" s="2948"/>
      <c r="CX52" s="2950"/>
      <c r="CY52" s="2949"/>
      <c r="CZ52" s="2946"/>
      <c r="DA52" s="2949"/>
      <c r="DB52" s="2949"/>
      <c r="DC52" s="2949"/>
      <c r="DD52" s="2949"/>
      <c r="DE52" s="2949"/>
      <c r="DF52" s="2949"/>
      <c r="DG52" s="3"/>
      <c r="DH52" s="2948"/>
      <c r="DI52" s="2950"/>
      <c r="DJ52" s="2949"/>
      <c r="DK52" s="2946"/>
      <c r="DL52" s="2949"/>
      <c r="DM52" s="2949"/>
      <c r="DN52" s="2949"/>
      <c r="DO52" s="2949"/>
      <c r="DP52" s="2949"/>
      <c r="DQ52" s="2949"/>
      <c r="DR52" s="3"/>
      <c r="DS52" s="2948"/>
      <c r="DT52" s="2950"/>
      <c r="DU52" s="2949"/>
      <c r="DV52" s="2946"/>
      <c r="DW52" s="2949"/>
      <c r="DX52" s="2949"/>
      <c r="DY52" s="2949"/>
      <c r="DZ52" s="2949"/>
      <c r="EA52" s="2949"/>
      <c r="EB52" s="2949"/>
      <c r="EC52" s="3"/>
      <c r="ED52" s="2948"/>
      <c r="EE52" s="2950"/>
      <c r="EF52" s="2949"/>
      <c r="EG52" s="2946"/>
      <c r="EH52" s="2949"/>
      <c r="EI52" s="2949"/>
      <c r="EJ52" s="2949"/>
      <c r="EK52" s="2949"/>
      <c r="EL52" s="2949"/>
      <c r="EM52" s="2949"/>
      <c r="EN52" s="3"/>
      <c r="EO52" s="2948"/>
      <c r="EP52" s="2950"/>
      <c r="EQ52" s="2949"/>
      <c r="ER52" s="2946"/>
      <c r="ES52" s="2949"/>
      <c r="ET52" s="2949"/>
      <c r="EU52" s="2949"/>
      <c r="EV52" s="2949"/>
      <c r="EW52" s="2949"/>
      <c r="EX52" s="2949"/>
      <c r="EY52" s="3"/>
      <c r="EZ52" s="2948"/>
      <c r="FA52" s="2950"/>
      <c r="FB52" s="2949"/>
      <c r="FC52" s="2946"/>
      <c r="FD52" s="2949"/>
      <c r="FE52" s="2949"/>
      <c r="FF52" s="2949"/>
      <c r="FG52" s="2949"/>
      <c r="FH52" s="2949"/>
      <c r="FI52" s="2949"/>
      <c r="FJ52" s="3"/>
      <c r="FK52" s="2948"/>
      <c r="FL52" s="2950"/>
      <c r="FM52" s="2949"/>
      <c r="FN52" s="2946"/>
      <c r="FO52" s="2949"/>
      <c r="FP52" s="2949"/>
      <c r="FQ52" s="2949"/>
      <c r="FR52" s="2949"/>
      <c r="FS52" s="2949"/>
      <c r="FT52" s="2949"/>
      <c r="FU52" s="3"/>
      <c r="FV52" s="2948"/>
      <c r="FW52" s="2950"/>
      <c r="FX52" s="2949"/>
      <c r="FY52" s="2946"/>
      <c r="FZ52" s="2949"/>
      <c r="GA52" s="2949"/>
      <c r="GB52" s="2949"/>
      <c r="GC52" s="2949"/>
      <c r="GD52" s="2949"/>
      <c r="GE52" s="2949"/>
      <c r="GF52" s="3"/>
      <c r="GG52" s="2948"/>
      <c r="GH52" s="2950"/>
      <c r="GI52" s="2949"/>
      <c r="GJ52" s="2946"/>
      <c r="GK52" s="2949"/>
      <c r="GL52" s="2949"/>
      <c r="GM52" s="2949"/>
      <c r="GN52" s="2949"/>
      <c r="GO52" s="2949"/>
      <c r="GP52" s="2949"/>
      <c r="GQ52" s="3"/>
      <c r="GR52" s="2948"/>
      <c r="GS52" s="2950"/>
      <c r="GT52" s="2949"/>
      <c r="GU52" s="2946"/>
      <c r="GV52" s="2949"/>
      <c r="GW52" s="2949"/>
      <c r="GX52" s="2949"/>
      <c r="GY52" s="2949"/>
      <c r="GZ52" s="2949"/>
      <c r="HA52" s="2949"/>
      <c r="HB52" s="3"/>
      <c r="HC52" s="2948"/>
      <c r="HD52" s="2950"/>
      <c r="HE52" s="2949"/>
      <c r="HF52" s="2946"/>
      <c r="HG52" s="2949"/>
      <c r="HH52" s="2949"/>
      <c r="HI52" s="2949"/>
      <c r="HJ52" s="2949"/>
      <c r="HK52" s="2949"/>
      <c r="HL52" s="2949"/>
      <c r="HM52" s="3"/>
      <c r="HN52" s="2948"/>
      <c r="HO52" s="2950"/>
      <c r="HP52" s="2949"/>
      <c r="HQ52" s="2946"/>
      <c r="HR52" s="2949"/>
      <c r="HS52" s="2949"/>
      <c r="HT52" s="2949"/>
      <c r="HU52" s="2949"/>
      <c r="HV52" s="2949"/>
      <c r="HW52" s="2949"/>
      <c r="HX52" s="3"/>
      <c r="HY52" s="2948"/>
      <c r="HZ52" s="2950"/>
      <c r="IA52" s="2949"/>
      <c r="IB52" s="2946"/>
      <c r="IC52" s="2949"/>
      <c r="ID52" s="2949"/>
      <c r="IE52" s="2949"/>
      <c r="IF52" s="2949"/>
      <c r="IG52" s="2949"/>
      <c r="IH52" s="2949"/>
      <c r="II52" s="3"/>
      <c r="IJ52" s="2948"/>
      <c r="IK52" s="2950"/>
      <c r="IL52" s="2949"/>
      <c r="IM52" s="2946"/>
      <c r="IN52" s="2949"/>
      <c r="IO52" s="2949"/>
      <c r="IP52" s="2949"/>
      <c r="IQ52" s="2949"/>
      <c r="IR52" s="2949"/>
      <c r="IS52" s="2949"/>
      <c r="IT52" s="3"/>
      <c r="IU52" s="2948"/>
      <c r="IV52" s="2950"/>
      <c r="IW52" s="2949"/>
    </row>
    <row r="53" spans="1:257" ht="24.75" customHeight="1" x14ac:dyDescent="0.25">
      <c r="A53" s="2948"/>
      <c r="B53" s="2950"/>
      <c r="C53" s="2951"/>
      <c r="D53" s="2945"/>
      <c r="E53" s="2951"/>
      <c r="F53" s="2951"/>
      <c r="G53" s="2951"/>
      <c r="H53" s="2951"/>
      <c r="I53" s="2951"/>
      <c r="J53" s="2951"/>
      <c r="K53" s="2947"/>
      <c r="M53" s="2948"/>
      <c r="N53" s="2950"/>
      <c r="O53" s="2949"/>
      <c r="P53" s="2946"/>
      <c r="Q53" s="2949"/>
      <c r="R53" s="2949"/>
      <c r="S53" s="2949"/>
      <c r="T53" s="2949"/>
      <c r="U53" s="2949"/>
      <c r="V53" s="2949"/>
      <c r="W53" s="3"/>
      <c r="X53" s="2948"/>
      <c r="Y53" s="2950"/>
      <c r="Z53" s="2949"/>
      <c r="AA53" s="2946"/>
      <c r="AB53" s="2949"/>
      <c r="AC53" s="2949"/>
      <c r="AD53" s="2949"/>
      <c r="AE53" s="2949"/>
      <c r="AF53" s="2949"/>
      <c r="AG53" s="2949"/>
      <c r="AH53" s="3"/>
      <c r="AI53" s="2948"/>
      <c r="AJ53" s="2950"/>
      <c r="AK53" s="2949"/>
      <c r="AL53" s="2946"/>
      <c r="AM53" s="2949"/>
      <c r="AN53" s="2949"/>
      <c r="AO53" s="2949"/>
      <c r="AP53" s="2949"/>
      <c r="AQ53" s="2949"/>
      <c r="AR53" s="2949"/>
      <c r="AS53" s="3"/>
      <c r="AT53" s="2948"/>
      <c r="AU53" s="2950"/>
      <c r="AV53" s="2949"/>
      <c r="AW53" s="2946"/>
      <c r="AX53" s="2949"/>
      <c r="AY53" s="2949"/>
      <c r="AZ53" s="2949"/>
      <c r="BA53" s="2949"/>
      <c r="BB53" s="2949"/>
      <c r="BC53" s="2949"/>
      <c r="BD53" s="3"/>
      <c r="BE53" s="2948"/>
      <c r="BF53" s="2950"/>
      <c r="BG53" s="2949"/>
      <c r="BH53" s="2946"/>
      <c r="BI53" s="2949"/>
      <c r="BJ53" s="2949"/>
      <c r="BK53" s="2949"/>
      <c r="BL53" s="2949"/>
      <c r="BM53" s="2949"/>
      <c r="BN53" s="2949"/>
      <c r="BO53" s="3"/>
      <c r="BP53" s="2948"/>
      <c r="BQ53" s="2950"/>
      <c r="BR53" s="2949"/>
      <c r="BS53" s="2946"/>
      <c r="BT53" s="2949"/>
      <c r="BU53" s="2949"/>
      <c r="BV53" s="2949"/>
      <c r="BW53" s="2949"/>
      <c r="BX53" s="2949"/>
      <c r="BY53" s="2949"/>
      <c r="BZ53" s="3"/>
      <c r="CA53" s="2948"/>
      <c r="CB53" s="2950"/>
      <c r="CC53" s="2949"/>
      <c r="CD53" s="2946"/>
      <c r="CE53" s="2949"/>
      <c r="CF53" s="2949"/>
      <c r="CG53" s="2949"/>
      <c r="CH53" s="2949"/>
      <c r="CI53" s="2949"/>
      <c r="CJ53" s="2949"/>
      <c r="CK53" s="3"/>
      <c r="CL53" s="2948"/>
      <c r="CM53" s="2950"/>
      <c r="CN53" s="2949"/>
      <c r="CO53" s="2946"/>
      <c r="CP53" s="2949"/>
      <c r="CQ53" s="2949"/>
      <c r="CR53" s="2949"/>
      <c r="CS53" s="2949"/>
      <c r="CT53" s="2949"/>
      <c r="CU53" s="2949"/>
      <c r="CV53" s="3"/>
      <c r="CW53" s="2948"/>
      <c r="CX53" s="2950"/>
      <c r="CY53" s="2949"/>
      <c r="CZ53" s="2946"/>
      <c r="DA53" s="2949"/>
      <c r="DB53" s="2949"/>
      <c r="DC53" s="2949"/>
      <c r="DD53" s="2949"/>
      <c r="DE53" s="2949"/>
      <c r="DF53" s="2949"/>
      <c r="DG53" s="3"/>
      <c r="DH53" s="2948"/>
      <c r="DI53" s="2950"/>
      <c r="DJ53" s="2949"/>
      <c r="DK53" s="2946"/>
      <c r="DL53" s="2949"/>
      <c r="DM53" s="2949"/>
      <c r="DN53" s="2949"/>
      <c r="DO53" s="2949"/>
      <c r="DP53" s="2949"/>
      <c r="DQ53" s="2949"/>
      <c r="DR53" s="3"/>
      <c r="DS53" s="2948"/>
      <c r="DT53" s="2950"/>
      <c r="DU53" s="2949"/>
      <c r="DV53" s="2946"/>
      <c r="DW53" s="2949"/>
      <c r="DX53" s="2949"/>
      <c r="DY53" s="2949"/>
      <c r="DZ53" s="2949"/>
      <c r="EA53" s="2949"/>
      <c r="EB53" s="2949"/>
      <c r="EC53" s="3"/>
      <c r="ED53" s="2948"/>
      <c r="EE53" s="2950"/>
      <c r="EF53" s="2949"/>
      <c r="EG53" s="2946"/>
      <c r="EH53" s="2949"/>
      <c r="EI53" s="2949"/>
      <c r="EJ53" s="2949"/>
      <c r="EK53" s="2949"/>
      <c r="EL53" s="2949"/>
      <c r="EM53" s="2949"/>
      <c r="EN53" s="3"/>
      <c r="EO53" s="2948"/>
      <c r="EP53" s="2950"/>
      <c r="EQ53" s="2949"/>
      <c r="ER53" s="2946"/>
      <c r="ES53" s="2949"/>
      <c r="ET53" s="2949"/>
      <c r="EU53" s="2949"/>
      <c r="EV53" s="2949"/>
      <c r="EW53" s="2949"/>
      <c r="EX53" s="2949"/>
      <c r="EY53" s="3"/>
      <c r="EZ53" s="2948"/>
      <c r="FA53" s="2950"/>
      <c r="FB53" s="2949"/>
      <c r="FC53" s="2946"/>
      <c r="FD53" s="2949"/>
      <c r="FE53" s="2949"/>
      <c r="FF53" s="2949"/>
      <c r="FG53" s="2949"/>
      <c r="FH53" s="2949"/>
      <c r="FI53" s="2949"/>
      <c r="FJ53" s="3"/>
      <c r="FK53" s="2948"/>
      <c r="FL53" s="2950"/>
      <c r="FM53" s="2949"/>
      <c r="FN53" s="2946"/>
      <c r="FO53" s="2949"/>
      <c r="FP53" s="2949"/>
      <c r="FQ53" s="2949"/>
      <c r="FR53" s="2949"/>
      <c r="FS53" s="2949"/>
      <c r="FT53" s="2949"/>
      <c r="FU53" s="3"/>
      <c r="FV53" s="2948"/>
      <c r="FW53" s="2950"/>
      <c r="FX53" s="2949"/>
      <c r="FY53" s="2946"/>
      <c r="FZ53" s="2949"/>
      <c r="GA53" s="2949"/>
      <c r="GB53" s="2949"/>
      <c r="GC53" s="2949"/>
      <c r="GD53" s="2949"/>
      <c r="GE53" s="2949"/>
      <c r="GF53" s="3"/>
      <c r="GG53" s="2948"/>
      <c r="GH53" s="2950"/>
      <c r="GI53" s="2949"/>
      <c r="GJ53" s="2946"/>
      <c r="GK53" s="2949"/>
      <c r="GL53" s="2949"/>
      <c r="GM53" s="2949"/>
      <c r="GN53" s="2949"/>
      <c r="GO53" s="2949"/>
      <c r="GP53" s="2949"/>
      <c r="GQ53" s="3"/>
      <c r="GR53" s="2948"/>
      <c r="GS53" s="2950"/>
      <c r="GT53" s="2949"/>
      <c r="GU53" s="2946"/>
      <c r="GV53" s="2949"/>
      <c r="GW53" s="2949"/>
      <c r="GX53" s="2949"/>
      <c r="GY53" s="2949"/>
      <c r="GZ53" s="2949"/>
      <c r="HA53" s="2949"/>
      <c r="HB53" s="3"/>
      <c r="HC53" s="2948"/>
      <c r="HD53" s="2950"/>
      <c r="HE53" s="2949"/>
      <c r="HF53" s="2946"/>
      <c r="HG53" s="2949"/>
      <c r="HH53" s="2949"/>
      <c r="HI53" s="2949"/>
      <c r="HJ53" s="2949"/>
      <c r="HK53" s="2949"/>
      <c r="HL53" s="2949"/>
      <c r="HM53" s="3"/>
      <c r="HN53" s="2948"/>
      <c r="HO53" s="2950"/>
      <c r="HP53" s="2949"/>
      <c r="HQ53" s="2946"/>
      <c r="HR53" s="2949"/>
      <c r="HS53" s="2949"/>
      <c r="HT53" s="2949"/>
      <c r="HU53" s="2949"/>
      <c r="HV53" s="2949"/>
      <c r="HW53" s="2949"/>
      <c r="HX53" s="3"/>
      <c r="HY53" s="2948"/>
      <c r="HZ53" s="2950"/>
      <c r="IA53" s="2949"/>
      <c r="IB53" s="2946"/>
      <c r="IC53" s="2949"/>
      <c r="ID53" s="2949"/>
      <c r="IE53" s="2949"/>
      <c r="IF53" s="2949"/>
      <c r="IG53" s="2949"/>
      <c r="IH53" s="2949"/>
      <c r="II53" s="3"/>
      <c r="IJ53" s="2948"/>
      <c r="IK53" s="2950"/>
      <c r="IL53" s="2949"/>
      <c r="IM53" s="2946"/>
      <c r="IN53" s="2949"/>
      <c r="IO53" s="2949"/>
      <c r="IP53" s="2949"/>
      <c r="IQ53" s="2949"/>
      <c r="IR53" s="2949"/>
      <c r="IS53" s="2949"/>
      <c r="IT53" s="3"/>
      <c r="IU53" s="2948"/>
      <c r="IV53" s="2950"/>
      <c r="IW53" s="2949"/>
    </row>
    <row r="54" spans="1:257" ht="24.75" customHeight="1" x14ac:dyDescent="0.25">
      <c r="A54" s="2948"/>
      <c r="B54" s="2950"/>
      <c r="C54" s="2951"/>
      <c r="D54" s="2945"/>
      <c r="E54" s="2951"/>
      <c r="F54" s="2951"/>
      <c r="G54" s="2951"/>
      <c r="H54" s="2951"/>
      <c r="I54" s="2951"/>
      <c r="J54" s="2951"/>
      <c r="K54" s="2947"/>
      <c r="M54" s="2948"/>
      <c r="N54" s="2950"/>
      <c r="O54" s="2946"/>
      <c r="P54" s="2946"/>
      <c r="Q54" s="2946"/>
      <c r="R54" s="2946"/>
      <c r="S54" s="2946"/>
      <c r="T54" s="2946"/>
      <c r="U54" s="2946"/>
      <c r="V54" s="2946"/>
      <c r="W54" s="3"/>
      <c r="X54" s="2948"/>
      <c r="Y54" s="2950"/>
      <c r="Z54" s="2946"/>
      <c r="AA54" s="2946"/>
      <c r="AB54" s="2946"/>
      <c r="AC54" s="2946"/>
      <c r="AD54" s="2946"/>
      <c r="AE54" s="2946"/>
      <c r="AF54" s="2946"/>
      <c r="AG54" s="2946"/>
      <c r="AH54" s="3"/>
      <c r="AI54" s="2948"/>
      <c r="AJ54" s="2950"/>
      <c r="AK54" s="2946"/>
      <c r="AL54" s="2946"/>
      <c r="AM54" s="2946"/>
      <c r="AN54" s="2946"/>
      <c r="AO54" s="2946"/>
      <c r="AP54" s="2946"/>
      <c r="AQ54" s="2946"/>
      <c r="AR54" s="2946"/>
      <c r="AS54" s="3"/>
      <c r="AT54" s="2948"/>
      <c r="AU54" s="2950"/>
      <c r="AV54" s="2946"/>
      <c r="AW54" s="2946"/>
      <c r="AX54" s="2946"/>
      <c r="AY54" s="2946"/>
      <c r="AZ54" s="2946"/>
      <c r="BA54" s="2946"/>
      <c r="BB54" s="2946"/>
      <c r="BC54" s="2946"/>
      <c r="BD54" s="3"/>
      <c r="BE54" s="2948"/>
      <c r="BF54" s="2950"/>
      <c r="BG54" s="2946"/>
      <c r="BH54" s="2946"/>
      <c r="BI54" s="2946"/>
      <c r="BJ54" s="2946"/>
      <c r="BK54" s="2946"/>
      <c r="BL54" s="2946"/>
      <c r="BM54" s="2946"/>
      <c r="BN54" s="2946"/>
      <c r="BO54" s="3"/>
      <c r="BP54" s="2948"/>
      <c r="BQ54" s="2950"/>
      <c r="BR54" s="2946"/>
      <c r="BS54" s="2946"/>
      <c r="BT54" s="2946"/>
      <c r="BU54" s="2946"/>
      <c r="BV54" s="2946"/>
      <c r="BW54" s="2946"/>
      <c r="BX54" s="2946"/>
      <c r="BY54" s="2946"/>
      <c r="BZ54" s="3"/>
      <c r="CA54" s="2948"/>
      <c r="CB54" s="2950"/>
      <c r="CC54" s="2946"/>
      <c r="CD54" s="2946"/>
      <c r="CE54" s="2946"/>
      <c r="CF54" s="2946"/>
      <c r="CG54" s="2946"/>
      <c r="CH54" s="2946"/>
      <c r="CI54" s="2946"/>
      <c r="CJ54" s="2946"/>
      <c r="CK54" s="3"/>
      <c r="CL54" s="2948"/>
      <c r="CM54" s="2950"/>
      <c r="CN54" s="2946"/>
      <c r="CO54" s="2946"/>
      <c r="CP54" s="2946"/>
      <c r="CQ54" s="2946"/>
      <c r="CR54" s="2946"/>
      <c r="CS54" s="2946"/>
      <c r="CT54" s="2946"/>
      <c r="CU54" s="2946"/>
      <c r="CV54" s="3"/>
      <c r="CW54" s="2948"/>
      <c r="CX54" s="2950"/>
      <c r="CY54" s="2946"/>
      <c r="CZ54" s="2946"/>
      <c r="DA54" s="2946"/>
      <c r="DB54" s="2946"/>
      <c r="DC54" s="2946"/>
      <c r="DD54" s="2946"/>
      <c r="DE54" s="2946"/>
      <c r="DF54" s="2946"/>
      <c r="DG54" s="3"/>
      <c r="DH54" s="2948"/>
      <c r="DI54" s="2950"/>
      <c r="DJ54" s="2946"/>
      <c r="DK54" s="2946"/>
      <c r="DL54" s="2946"/>
      <c r="DM54" s="2946"/>
      <c r="DN54" s="2946"/>
      <c r="DO54" s="2946"/>
      <c r="DP54" s="2946"/>
      <c r="DQ54" s="2946"/>
      <c r="DR54" s="3"/>
      <c r="DS54" s="2948"/>
      <c r="DT54" s="2950"/>
      <c r="DU54" s="2946"/>
      <c r="DV54" s="2946"/>
      <c r="DW54" s="2946"/>
      <c r="DX54" s="2946"/>
      <c r="DY54" s="2946"/>
      <c r="DZ54" s="2946"/>
      <c r="EA54" s="2946"/>
      <c r="EB54" s="2946"/>
      <c r="EC54" s="3"/>
      <c r="ED54" s="2948"/>
      <c r="EE54" s="2950"/>
      <c r="EF54" s="2946"/>
      <c r="EG54" s="2946"/>
      <c r="EH54" s="2946"/>
      <c r="EI54" s="2946"/>
      <c r="EJ54" s="2946"/>
      <c r="EK54" s="2946"/>
      <c r="EL54" s="2946"/>
      <c r="EM54" s="2946"/>
      <c r="EN54" s="3"/>
      <c r="EO54" s="2948"/>
      <c r="EP54" s="2950"/>
      <c r="EQ54" s="2946"/>
      <c r="ER54" s="2946"/>
      <c r="ES54" s="2946"/>
      <c r="ET54" s="2946"/>
      <c r="EU54" s="2946"/>
      <c r="EV54" s="2946"/>
      <c r="EW54" s="2946"/>
      <c r="EX54" s="2946"/>
      <c r="EY54" s="3"/>
      <c r="EZ54" s="2948"/>
      <c r="FA54" s="2950"/>
      <c r="FB54" s="2946"/>
      <c r="FC54" s="2946"/>
      <c r="FD54" s="2946"/>
      <c r="FE54" s="2946"/>
      <c r="FF54" s="2946"/>
      <c r="FG54" s="2946"/>
      <c r="FH54" s="2946"/>
      <c r="FI54" s="2946"/>
      <c r="FJ54" s="3"/>
      <c r="FK54" s="2948"/>
      <c r="FL54" s="2950"/>
      <c r="FM54" s="2946"/>
      <c r="FN54" s="2946"/>
      <c r="FO54" s="2946"/>
      <c r="FP54" s="2946"/>
      <c r="FQ54" s="2946"/>
      <c r="FR54" s="2946"/>
      <c r="FS54" s="2946"/>
      <c r="FT54" s="2946"/>
      <c r="FU54" s="3"/>
      <c r="FV54" s="2948"/>
      <c r="FW54" s="2950"/>
      <c r="FX54" s="2946"/>
      <c r="FY54" s="2946"/>
      <c r="FZ54" s="2946"/>
      <c r="GA54" s="2946"/>
      <c r="GB54" s="2946"/>
      <c r="GC54" s="2946"/>
      <c r="GD54" s="2946"/>
      <c r="GE54" s="2946"/>
      <c r="GF54" s="3"/>
      <c r="GG54" s="2948"/>
      <c r="GH54" s="2950"/>
      <c r="GI54" s="2946"/>
      <c r="GJ54" s="2946"/>
      <c r="GK54" s="2946"/>
      <c r="GL54" s="2946"/>
      <c r="GM54" s="2946"/>
      <c r="GN54" s="2946"/>
      <c r="GO54" s="2946"/>
      <c r="GP54" s="2946"/>
      <c r="GQ54" s="3"/>
      <c r="GR54" s="2948"/>
      <c r="GS54" s="2950"/>
      <c r="GT54" s="2946"/>
      <c r="GU54" s="2946"/>
      <c r="GV54" s="2946"/>
      <c r="GW54" s="2946"/>
      <c r="GX54" s="2946"/>
      <c r="GY54" s="2946"/>
      <c r="GZ54" s="2946"/>
      <c r="HA54" s="2946"/>
      <c r="HB54" s="3"/>
      <c r="HC54" s="2948"/>
      <c r="HD54" s="2950"/>
      <c r="HE54" s="2946"/>
      <c r="HF54" s="2946"/>
      <c r="HG54" s="2946"/>
      <c r="HH54" s="2946"/>
      <c r="HI54" s="2946"/>
      <c r="HJ54" s="2946"/>
      <c r="HK54" s="2946"/>
      <c r="HL54" s="2946"/>
      <c r="HM54" s="3"/>
      <c r="HN54" s="2948"/>
      <c r="HO54" s="2950"/>
      <c r="HP54" s="2946"/>
      <c r="HQ54" s="2946"/>
      <c r="HR54" s="2946"/>
      <c r="HS54" s="2946"/>
      <c r="HT54" s="2946"/>
      <c r="HU54" s="2946"/>
      <c r="HV54" s="2946"/>
      <c r="HW54" s="2946"/>
      <c r="HX54" s="3"/>
      <c r="HY54" s="2948"/>
      <c r="HZ54" s="2950"/>
      <c r="IA54" s="2946"/>
      <c r="IB54" s="2946"/>
      <c r="IC54" s="2946"/>
      <c r="ID54" s="2946"/>
      <c r="IE54" s="2946"/>
      <c r="IF54" s="2946"/>
      <c r="IG54" s="2946"/>
      <c r="IH54" s="2946"/>
      <c r="II54" s="3"/>
      <c r="IJ54" s="2948"/>
      <c r="IK54" s="2950"/>
      <c r="IL54" s="2946"/>
      <c r="IM54" s="2946"/>
      <c r="IN54" s="2946"/>
      <c r="IO54" s="2946"/>
      <c r="IP54" s="2946"/>
      <c r="IQ54" s="2946"/>
      <c r="IR54" s="2946"/>
      <c r="IS54" s="2946"/>
      <c r="IT54" s="3"/>
      <c r="IU54" s="2948"/>
      <c r="IV54" s="2950"/>
      <c r="IW54" s="2946"/>
    </row>
    <row r="55" spans="1:257" ht="24.75" customHeight="1" x14ac:dyDescent="0.25">
      <c r="A55" s="2948"/>
      <c r="B55" s="2950"/>
      <c r="C55" s="2951"/>
      <c r="D55" s="2945"/>
      <c r="E55" s="2951"/>
      <c r="F55" s="2951"/>
      <c r="G55" s="2951"/>
      <c r="H55" s="2951"/>
      <c r="I55" s="2951"/>
      <c r="J55" s="2951"/>
      <c r="K55" s="2947"/>
      <c r="M55" s="2948"/>
      <c r="N55" s="2950"/>
      <c r="O55" s="2949"/>
      <c r="P55" s="2946"/>
      <c r="Q55" s="2949"/>
      <c r="R55" s="2949"/>
      <c r="S55" s="2949"/>
      <c r="T55" s="2949"/>
      <c r="U55" s="2949"/>
      <c r="V55" s="2949"/>
      <c r="W55" s="3"/>
      <c r="X55" s="2948"/>
      <c r="Y55" s="2950"/>
      <c r="Z55" s="2949"/>
      <c r="AA55" s="2946"/>
      <c r="AB55" s="2949"/>
      <c r="AC55" s="2949"/>
      <c r="AD55" s="2949"/>
      <c r="AE55" s="2949"/>
      <c r="AF55" s="2949"/>
      <c r="AG55" s="2949"/>
      <c r="AH55" s="3"/>
      <c r="AI55" s="2948"/>
      <c r="AJ55" s="2950"/>
      <c r="AK55" s="2949"/>
      <c r="AL55" s="2946"/>
      <c r="AM55" s="2949"/>
      <c r="AN55" s="2949"/>
      <c r="AO55" s="2949"/>
      <c r="AP55" s="2949"/>
      <c r="AQ55" s="2949"/>
      <c r="AR55" s="2949"/>
      <c r="AS55" s="3"/>
      <c r="AT55" s="2948"/>
      <c r="AU55" s="2950"/>
      <c r="AV55" s="2949"/>
      <c r="AW55" s="2946"/>
      <c r="AX55" s="2949"/>
      <c r="AY55" s="2949"/>
      <c r="AZ55" s="2949"/>
      <c r="BA55" s="2949"/>
      <c r="BB55" s="2949"/>
      <c r="BC55" s="2949"/>
      <c r="BD55" s="3"/>
      <c r="BE55" s="2948"/>
      <c r="BF55" s="2950"/>
      <c r="BG55" s="2949"/>
      <c r="BH55" s="2946"/>
      <c r="BI55" s="2949"/>
      <c r="BJ55" s="2949"/>
      <c r="BK55" s="2949"/>
      <c r="BL55" s="2949"/>
      <c r="BM55" s="2949"/>
      <c r="BN55" s="2949"/>
      <c r="BO55" s="3"/>
      <c r="BP55" s="2948"/>
      <c r="BQ55" s="2950"/>
      <c r="BR55" s="2949"/>
      <c r="BS55" s="2946"/>
      <c r="BT55" s="2949"/>
      <c r="BU55" s="2949"/>
      <c r="BV55" s="2949"/>
      <c r="BW55" s="2949"/>
      <c r="BX55" s="2949"/>
      <c r="BY55" s="2949"/>
      <c r="BZ55" s="3"/>
      <c r="CA55" s="2948"/>
      <c r="CB55" s="2950"/>
      <c r="CC55" s="2949"/>
      <c r="CD55" s="2946"/>
      <c r="CE55" s="2949"/>
      <c r="CF55" s="2949"/>
      <c r="CG55" s="2949"/>
      <c r="CH55" s="2949"/>
      <c r="CI55" s="2949"/>
      <c r="CJ55" s="2949"/>
      <c r="CK55" s="3"/>
      <c r="CL55" s="2948"/>
      <c r="CM55" s="2950"/>
      <c r="CN55" s="2949"/>
      <c r="CO55" s="2946"/>
      <c r="CP55" s="2949"/>
      <c r="CQ55" s="2949"/>
      <c r="CR55" s="2949"/>
      <c r="CS55" s="2949"/>
      <c r="CT55" s="2949"/>
      <c r="CU55" s="2949"/>
      <c r="CV55" s="3"/>
      <c r="CW55" s="2948"/>
      <c r="CX55" s="2950"/>
      <c r="CY55" s="2949"/>
      <c r="CZ55" s="2946"/>
      <c r="DA55" s="2949"/>
      <c r="DB55" s="2949"/>
      <c r="DC55" s="2949"/>
      <c r="DD55" s="2949"/>
      <c r="DE55" s="2949"/>
      <c r="DF55" s="2949"/>
      <c r="DG55" s="3"/>
      <c r="DH55" s="2948"/>
      <c r="DI55" s="2950"/>
      <c r="DJ55" s="2949"/>
      <c r="DK55" s="2946"/>
      <c r="DL55" s="2949"/>
      <c r="DM55" s="2949"/>
      <c r="DN55" s="2949"/>
      <c r="DO55" s="2949"/>
      <c r="DP55" s="2949"/>
      <c r="DQ55" s="2949"/>
      <c r="DR55" s="3"/>
      <c r="DS55" s="2948"/>
      <c r="DT55" s="2950"/>
      <c r="DU55" s="2949"/>
      <c r="DV55" s="2946"/>
      <c r="DW55" s="2949"/>
      <c r="DX55" s="2949"/>
      <c r="DY55" s="2949"/>
      <c r="DZ55" s="2949"/>
      <c r="EA55" s="2949"/>
      <c r="EB55" s="2949"/>
      <c r="EC55" s="3"/>
      <c r="ED55" s="2948"/>
      <c r="EE55" s="2950"/>
      <c r="EF55" s="2949"/>
      <c r="EG55" s="2946"/>
      <c r="EH55" s="2949"/>
      <c r="EI55" s="2949"/>
      <c r="EJ55" s="2949"/>
      <c r="EK55" s="2949"/>
      <c r="EL55" s="2949"/>
      <c r="EM55" s="2949"/>
      <c r="EN55" s="3"/>
      <c r="EO55" s="2948"/>
      <c r="EP55" s="2950"/>
      <c r="EQ55" s="2949"/>
      <c r="ER55" s="2946"/>
      <c r="ES55" s="2949"/>
      <c r="ET55" s="2949"/>
      <c r="EU55" s="2949"/>
      <c r="EV55" s="2949"/>
      <c r="EW55" s="2949"/>
      <c r="EX55" s="2949"/>
      <c r="EY55" s="3"/>
      <c r="EZ55" s="2948"/>
      <c r="FA55" s="2950"/>
      <c r="FB55" s="2949"/>
      <c r="FC55" s="2946"/>
      <c r="FD55" s="2949"/>
      <c r="FE55" s="2949"/>
      <c r="FF55" s="2949"/>
      <c r="FG55" s="2949"/>
      <c r="FH55" s="2949"/>
      <c r="FI55" s="2949"/>
      <c r="FJ55" s="3"/>
      <c r="FK55" s="2948"/>
      <c r="FL55" s="2950"/>
      <c r="FM55" s="2949"/>
      <c r="FN55" s="2946"/>
      <c r="FO55" s="2949"/>
      <c r="FP55" s="2949"/>
      <c r="FQ55" s="2949"/>
      <c r="FR55" s="2949"/>
      <c r="FS55" s="2949"/>
      <c r="FT55" s="2949"/>
      <c r="FU55" s="3"/>
      <c r="FV55" s="2948"/>
      <c r="FW55" s="2950"/>
      <c r="FX55" s="2949"/>
      <c r="FY55" s="2946"/>
      <c r="FZ55" s="2949"/>
      <c r="GA55" s="2949"/>
      <c r="GB55" s="2949"/>
      <c r="GC55" s="2949"/>
      <c r="GD55" s="2949"/>
      <c r="GE55" s="2949"/>
      <c r="GF55" s="3"/>
      <c r="GG55" s="2948"/>
      <c r="GH55" s="2950"/>
      <c r="GI55" s="2949"/>
      <c r="GJ55" s="2946"/>
      <c r="GK55" s="2949"/>
      <c r="GL55" s="2949"/>
      <c r="GM55" s="2949"/>
      <c r="GN55" s="2949"/>
      <c r="GO55" s="2949"/>
      <c r="GP55" s="2949"/>
      <c r="GQ55" s="3"/>
      <c r="GR55" s="2948"/>
      <c r="GS55" s="2950"/>
      <c r="GT55" s="2949"/>
      <c r="GU55" s="2946"/>
      <c r="GV55" s="2949"/>
      <c r="GW55" s="2949"/>
      <c r="GX55" s="2949"/>
      <c r="GY55" s="2949"/>
      <c r="GZ55" s="2949"/>
      <c r="HA55" s="2949"/>
      <c r="HB55" s="3"/>
      <c r="HC55" s="2948"/>
      <c r="HD55" s="2950"/>
      <c r="HE55" s="2949"/>
      <c r="HF55" s="2946"/>
      <c r="HG55" s="2949"/>
      <c r="HH55" s="2949"/>
      <c r="HI55" s="2949"/>
      <c r="HJ55" s="2949"/>
      <c r="HK55" s="2949"/>
      <c r="HL55" s="2949"/>
      <c r="HM55" s="3"/>
      <c r="HN55" s="2948"/>
      <c r="HO55" s="2950"/>
      <c r="HP55" s="2949"/>
      <c r="HQ55" s="2946"/>
      <c r="HR55" s="2949"/>
      <c r="HS55" s="2949"/>
      <c r="HT55" s="2949"/>
      <c r="HU55" s="2949"/>
      <c r="HV55" s="2949"/>
      <c r="HW55" s="2949"/>
      <c r="HX55" s="3"/>
      <c r="HY55" s="2948"/>
      <c r="HZ55" s="2950"/>
      <c r="IA55" s="2949"/>
      <c r="IB55" s="2946"/>
      <c r="IC55" s="2949"/>
      <c r="ID55" s="2949"/>
      <c r="IE55" s="2949"/>
      <c r="IF55" s="2949"/>
      <c r="IG55" s="2949"/>
      <c r="IH55" s="2949"/>
      <c r="II55" s="3"/>
      <c r="IJ55" s="2948"/>
      <c r="IK55" s="2950"/>
      <c r="IL55" s="2949"/>
      <c r="IM55" s="2946"/>
      <c r="IN55" s="2949"/>
      <c r="IO55" s="2949"/>
      <c r="IP55" s="2949"/>
      <c r="IQ55" s="2949"/>
      <c r="IR55" s="2949"/>
      <c r="IS55" s="2949"/>
      <c r="IT55" s="3"/>
      <c r="IU55" s="2948"/>
      <c r="IV55" s="2950"/>
      <c r="IW55" s="2949"/>
    </row>
    <row r="56" spans="1:257" ht="24.75" customHeight="1" x14ac:dyDescent="0.25">
      <c r="A56" s="2948"/>
      <c r="B56" s="2950"/>
      <c r="C56" s="2951"/>
      <c r="D56" s="2945"/>
      <c r="E56" s="2951"/>
      <c r="F56" s="2951"/>
      <c r="G56" s="2951"/>
      <c r="H56" s="2951"/>
      <c r="I56" s="2951"/>
      <c r="J56" s="2951"/>
      <c r="K56" s="2947"/>
      <c r="M56" s="2948"/>
      <c r="N56" s="2950"/>
      <c r="O56" s="2949"/>
      <c r="P56" s="2946"/>
      <c r="Q56" s="2949"/>
      <c r="R56" s="2949"/>
      <c r="S56" s="2949"/>
      <c r="T56" s="2949"/>
      <c r="U56" s="2949"/>
      <c r="V56" s="2949"/>
      <c r="W56" s="3"/>
      <c r="X56" s="2948"/>
      <c r="Y56" s="2950"/>
      <c r="Z56" s="2949"/>
      <c r="AA56" s="2946"/>
      <c r="AB56" s="2949"/>
      <c r="AC56" s="2949"/>
      <c r="AD56" s="2949"/>
      <c r="AE56" s="2949"/>
      <c r="AF56" s="2949"/>
      <c r="AG56" s="2949"/>
      <c r="AH56" s="3"/>
      <c r="AI56" s="2948"/>
      <c r="AJ56" s="2950"/>
      <c r="AK56" s="2949"/>
      <c r="AL56" s="2946"/>
      <c r="AM56" s="2949"/>
      <c r="AN56" s="2949"/>
      <c r="AO56" s="2949"/>
      <c r="AP56" s="2949"/>
      <c r="AQ56" s="2949"/>
      <c r="AR56" s="2949"/>
      <c r="AS56" s="3"/>
      <c r="AT56" s="2948"/>
      <c r="AU56" s="2950"/>
      <c r="AV56" s="2949"/>
      <c r="AW56" s="2946"/>
      <c r="AX56" s="2949"/>
      <c r="AY56" s="2949"/>
      <c r="AZ56" s="2949"/>
      <c r="BA56" s="2949"/>
      <c r="BB56" s="2949"/>
      <c r="BC56" s="2949"/>
      <c r="BD56" s="3"/>
      <c r="BE56" s="2948"/>
      <c r="BF56" s="2950"/>
      <c r="BG56" s="2949"/>
      <c r="BH56" s="2946"/>
      <c r="BI56" s="2949"/>
      <c r="BJ56" s="2949"/>
      <c r="BK56" s="2949"/>
      <c r="BL56" s="2949"/>
      <c r="BM56" s="2949"/>
      <c r="BN56" s="2949"/>
      <c r="BO56" s="3"/>
      <c r="BP56" s="2948"/>
      <c r="BQ56" s="2950"/>
      <c r="BR56" s="2949"/>
      <c r="BS56" s="2946"/>
      <c r="BT56" s="2949"/>
      <c r="BU56" s="2949"/>
      <c r="BV56" s="2949"/>
      <c r="BW56" s="2949"/>
      <c r="BX56" s="2949"/>
      <c r="BY56" s="2949"/>
      <c r="BZ56" s="3"/>
      <c r="CA56" s="2948"/>
      <c r="CB56" s="2950"/>
      <c r="CC56" s="2949"/>
      <c r="CD56" s="2946"/>
      <c r="CE56" s="2949"/>
      <c r="CF56" s="2949"/>
      <c r="CG56" s="2949"/>
      <c r="CH56" s="2949"/>
      <c r="CI56" s="2949"/>
      <c r="CJ56" s="2949"/>
      <c r="CK56" s="3"/>
      <c r="CL56" s="2948"/>
      <c r="CM56" s="2950"/>
      <c r="CN56" s="2949"/>
      <c r="CO56" s="2946"/>
      <c r="CP56" s="2949"/>
      <c r="CQ56" s="2949"/>
      <c r="CR56" s="2949"/>
      <c r="CS56" s="2949"/>
      <c r="CT56" s="2949"/>
      <c r="CU56" s="2949"/>
      <c r="CV56" s="3"/>
      <c r="CW56" s="2948"/>
      <c r="CX56" s="2950"/>
      <c r="CY56" s="2949"/>
      <c r="CZ56" s="2946"/>
      <c r="DA56" s="2949"/>
      <c r="DB56" s="2949"/>
      <c r="DC56" s="2949"/>
      <c r="DD56" s="2949"/>
      <c r="DE56" s="2949"/>
      <c r="DF56" s="2949"/>
      <c r="DG56" s="3"/>
      <c r="DH56" s="2948"/>
      <c r="DI56" s="2950"/>
      <c r="DJ56" s="2949"/>
      <c r="DK56" s="2946"/>
      <c r="DL56" s="2949"/>
      <c r="DM56" s="2949"/>
      <c r="DN56" s="2949"/>
      <c r="DO56" s="2949"/>
      <c r="DP56" s="2949"/>
      <c r="DQ56" s="2949"/>
      <c r="DR56" s="3"/>
      <c r="DS56" s="2948"/>
      <c r="DT56" s="2950"/>
      <c r="DU56" s="2949"/>
      <c r="DV56" s="2946"/>
      <c r="DW56" s="2949"/>
      <c r="DX56" s="2949"/>
      <c r="DY56" s="2949"/>
      <c r="DZ56" s="2949"/>
      <c r="EA56" s="2949"/>
      <c r="EB56" s="2949"/>
      <c r="EC56" s="3"/>
      <c r="ED56" s="2948"/>
      <c r="EE56" s="2950"/>
      <c r="EF56" s="2949"/>
      <c r="EG56" s="2946"/>
      <c r="EH56" s="2949"/>
      <c r="EI56" s="2949"/>
      <c r="EJ56" s="2949"/>
      <c r="EK56" s="2949"/>
      <c r="EL56" s="2949"/>
      <c r="EM56" s="2949"/>
      <c r="EN56" s="3"/>
      <c r="EO56" s="2948"/>
      <c r="EP56" s="2950"/>
      <c r="EQ56" s="2949"/>
      <c r="ER56" s="2946"/>
      <c r="ES56" s="2949"/>
      <c r="ET56" s="2949"/>
      <c r="EU56" s="2949"/>
      <c r="EV56" s="2949"/>
      <c r="EW56" s="2949"/>
      <c r="EX56" s="2949"/>
      <c r="EY56" s="3"/>
      <c r="EZ56" s="2948"/>
      <c r="FA56" s="2950"/>
      <c r="FB56" s="2949"/>
      <c r="FC56" s="2946"/>
      <c r="FD56" s="2949"/>
      <c r="FE56" s="2949"/>
      <c r="FF56" s="2949"/>
      <c r="FG56" s="2949"/>
      <c r="FH56" s="2949"/>
      <c r="FI56" s="2949"/>
      <c r="FJ56" s="3"/>
      <c r="FK56" s="2948"/>
      <c r="FL56" s="2950"/>
      <c r="FM56" s="2949"/>
      <c r="FN56" s="2946"/>
      <c r="FO56" s="2949"/>
      <c r="FP56" s="2949"/>
      <c r="FQ56" s="2949"/>
      <c r="FR56" s="2949"/>
      <c r="FS56" s="2949"/>
      <c r="FT56" s="2949"/>
      <c r="FU56" s="3"/>
      <c r="FV56" s="2948"/>
      <c r="FW56" s="2950"/>
      <c r="FX56" s="2949"/>
      <c r="FY56" s="2946"/>
      <c r="FZ56" s="2949"/>
      <c r="GA56" s="2949"/>
      <c r="GB56" s="2949"/>
      <c r="GC56" s="2949"/>
      <c r="GD56" s="2949"/>
      <c r="GE56" s="2949"/>
      <c r="GF56" s="3"/>
      <c r="GG56" s="2948"/>
      <c r="GH56" s="2950"/>
      <c r="GI56" s="2949"/>
      <c r="GJ56" s="2946"/>
      <c r="GK56" s="2949"/>
      <c r="GL56" s="2949"/>
      <c r="GM56" s="2949"/>
      <c r="GN56" s="2949"/>
      <c r="GO56" s="2949"/>
      <c r="GP56" s="2949"/>
      <c r="GQ56" s="3"/>
      <c r="GR56" s="2948"/>
      <c r="GS56" s="2950"/>
      <c r="GT56" s="2949"/>
      <c r="GU56" s="2946"/>
      <c r="GV56" s="2949"/>
      <c r="GW56" s="2949"/>
      <c r="GX56" s="2949"/>
      <c r="GY56" s="2949"/>
      <c r="GZ56" s="2949"/>
      <c r="HA56" s="2949"/>
      <c r="HB56" s="3"/>
      <c r="HC56" s="2948"/>
      <c r="HD56" s="2950"/>
      <c r="HE56" s="2949"/>
      <c r="HF56" s="2946"/>
      <c r="HG56" s="2949"/>
      <c r="HH56" s="2949"/>
      <c r="HI56" s="2949"/>
      <c r="HJ56" s="2949"/>
      <c r="HK56" s="2949"/>
      <c r="HL56" s="2949"/>
      <c r="HM56" s="3"/>
      <c r="HN56" s="2948"/>
      <c r="HO56" s="2950"/>
      <c r="HP56" s="2949"/>
      <c r="HQ56" s="2946"/>
      <c r="HR56" s="2949"/>
      <c r="HS56" s="2949"/>
      <c r="HT56" s="2949"/>
      <c r="HU56" s="2949"/>
      <c r="HV56" s="2949"/>
      <c r="HW56" s="2949"/>
      <c r="HX56" s="3"/>
      <c r="HY56" s="2948"/>
      <c r="HZ56" s="2950"/>
      <c r="IA56" s="2949"/>
      <c r="IB56" s="2946"/>
      <c r="IC56" s="2949"/>
      <c r="ID56" s="2949"/>
      <c r="IE56" s="2949"/>
      <c r="IF56" s="2949"/>
      <c r="IG56" s="2949"/>
      <c r="IH56" s="2949"/>
      <c r="II56" s="3"/>
      <c r="IJ56" s="2948"/>
      <c r="IK56" s="2950"/>
      <c r="IL56" s="2949"/>
      <c r="IM56" s="2946"/>
      <c r="IN56" s="2949"/>
      <c r="IO56" s="2949"/>
      <c r="IP56" s="2949"/>
      <c r="IQ56" s="2949"/>
      <c r="IR56" s="2949"/>
      <c r="IS56" s="2949"/>
      <c r="IT56" s="3"/>
      <c r="IU56" s="2948"/>
      <c r="IV56" s="2950"/>
      <c r="IW56" s="2949"/>
    </row>
    <row r="57" spans="1:257" ht="24.75" customHeight="1" x14ac:dyDescent="0.25">
      <c r="A57" s="2948"/>
      <c r="B57" s="2950"/>
      <c r="C57" s="2951"/>
      <c r="D57" s="2945"/>
      <c r="E57" s="2951"/>
      <c r="F57" s="2951"/>
      <c r="G57" s="2951"/>
      <c r="H57" s="2951"/>
      <c r="I57" s="2951"/>
      <c r="J57" s="2951"/>
      <c r="K57" s="2947"/>
      <c r="M57" s="2948"/>
      <c r="N57" s="2950"/>
      <c r="O57" s="2949"/>
      <c r="P57" s="2946"/>
      <c r="Q57" s="2949"/>
      <c r="R57" s="2949"/>
      <c r="S57" s="2949"/>
      <c r="T57" s="2949"/>
      <c r="U57" s="2949"/>
      <c r="V57" s="2949"/>
      <c r="W57" s="3"/>
      <c r="X57" s="2948"/>
      <c r="Y57" s="2950"/>
      <c r="Z57" s="2949"/>
      <c r="AA57" s="2946"/>
      <c r="AB57" s="2949"/>
      <c r="AC57" s="2949"/>
      <c r="AD57" s="2949"/>
      <c r="AE57" s="2949"/>
      <c r="AF57" s="2949"/>
      <c r="AG57" s="2949"/>
      <c r="AH57" s="3"/>
      <c r="AI57" s="2948"/>
      <c r="AJ57" s="2950"/>
      <c r="AK57" s="2949"/>
      <c r="AL57" s="2946"/>
      <c r="AM57" s="2949"/>
      <c r="AN57" s="2949"/>
      <c r="AO57" s="2949"/>
      <c r="AP57" s="2949"/>
      <c r="AQ57" s="2949"/>
      <c r="AR57" s="2949"/>
      <c r="AS57" s="3"/>
      <c r="AT57" s="2948"/>
      <c r="AU57" s="2950"/>
      <c r="AV57" s="2949"/>
      <c r="AW57" s="2946"/>
      <c r="AX57" s="2949"/>
      <c r="AY57" s="2949"/>
      <c r="AZ57" s="2949"/>
      <c r="BA57" s="2949"/>
      <c r="BB57" s="2949"/>
      <c r="BC57" s="2949"/>
      <c r="BD57" s="3"/>
      <c r="BE57" s="2948"/>
      <c r="BF57" s="2950"/>
      <c r="BG57" s="2949"/>
      <c r="BH57" s="2946"/>
      <c r="BI57" s="2949"/>
      <c r="BJ57" s="2949"/>
      <c r="BK57" s="2949"/>
      <c r="BL57" s="2949"/>
      <c r="BM57" s="2949"/>
      <c r="BN57" s="2949"/>
      <c r="BO57" s="3"/>
      <c r="BP57" s="2948"/>
      <c r="BQ57" s="2950"/>
      <c r="BR57" s="2949"/>
      <c r="BS57" s="2946"/>
      <c r="BT57" s="2949"/>
      <c r="BU57" s="2949"/>
      <c r="BV57" s="2949"/>
      <c r="BW57" s="2949"/>
      <c r="BX57" s="2949"/>
      <c r="BY57" s="2949"/>
      <c r="BZ57" s="3"/>
      <c r="CA57" s="2948"/>
      <c r="CB57" s="2950"/>
      <c r="CC57" s="2949"/>
      <c r="CD57" s="2946"/>
      <c r="CE57" s="2949"/>
      <c r="CF57" s="2949"/>
      <c r="CG57" s="2949"/>
      <c r="CH57" s="2949"/>
      <c r="CI57" s="2949"/>
      <c r="CJ57" s="2949"/>
      <c r="CK57" s="3"/>
      <c r="CL57" s="2948"/>
      <c r="CM57" s="2950"/>
      <c r="CN57" s="2949"/>
      <c r="CO57" s="2946"/>
      <c r="CP57" s="2949"/>
      <c r="CQ57" s="2949"/>
      <c r="CR57" s="2949"/>
      <c r="CS57" s="2949"/>
      <c r="CT57" s="2949"/>
      <c r="CU57" s="2949"/>
      <c r="CV57" s="3"/>
      <c r="CW57" s="2948"/>
      <c r="CX57" s="2950"/>
      <c r="CY57" s="2949"/>
      <c r="CZ57" s="2946"/>
      <c r="DA57" s="2949"/>
      <c r="DB57" s="2949"/>
      <c r="DC57" s="2949"/>
      <c r="DD57" s="2949"/>
      <c r="DE57" s="2949"/>
      <c r="DF57" s="2949"/>
      <c r="DG57" s="3"/>
      <c r="DH57" s="2948"/>
      <c r="DI57" s="2950"/>
      <c r="DJ57" s="2949"/>
      <c r="DK57" s="2946"/>
      <c r="DL57" s="2949"/>
      <c r="DM57" s="2949"/>
      <c r="DN57" s="2949"/>
      <c r="DO57" s="2949"/>
      <c r="DP57" s="2949"/>
      <c r="DQ57" s="2949"/>
      <c r="DR57" s="3"/>
      <c r="DS57" s="2948"/>
      <c r="DT57" s="2950"/>
      <c r="DU57" s="2949"/>
      <c r="DV57" s="2946"/>
      <c r="DW57" s="2949"/>
      <c r="DX57" s="2949"/>
      <c r="DY57" s="2949"/>
      <c r="DZ57" s="2949"/>
      <c r="EA57" s="2949"/>
      <c r="EB57" s="2949"/>
      <c r="EC57" s="3"/>
      <c r="ED57" s="2948"/>
      <c r="EE57" s="2950"/>
      <c r="EF57" s="2949"/>
      <c r="EG57" s="2946"/>
      <c r="EH57" s="2949"/>
      <c r="EI57" s="2949"/>
      <c r="EJ57" s="2949"/>
      <c r="EK57" s="2949"/>
      <c r="EL57" s="2949"/>
      <c r="EM57" s="2949"/>
      <c r="EN57" s="3"/>
      <c r="EO57" s="2948"/>
      <c r="EP57" s="2950"/>
      <c r="EQ57" s="2949"/>
      <c r="ER57" s="2946"/>
      <c r="ES57" s="2949"/>
      <c r="ET57" s="2949"/>
      <c r="EU57" s="2949"/>
      <c r="EV57" s="2949"/>
      <c r="EW57" s="2949"/>
      <c r="EX57" s="2949"/>
      <c r="EY57" s="3"/>
      <c r="EZ57" s="2948"/>
      <c r="FA57" s="2950"/>
      <c r="FB57" s="2949"/>
      <c r="FC57" s="2946"/>
      <c r="FD57" s="2949"/>
      <c r="FE57" s="2949"/>
      <c r="FF57" s="2949"/>
      <c r="FG57" s="2949"/>
      <c r="FH57" s="2949"/>
      <c r="FI57" s="2949"/>
      <c r="FJ57" s="3"/>
      <c r="FK57" s="2948"/>
      <c r="FL57" s="2950"/>
      <c r="FM57" s="2949"/>
      <c r="FN57" s="2946"/>
      <c r="FO57" s="2949"/>
      <c r="FP57" s="2949"/>
      <c r="FQ57" s="2949"/>
      <c r="FR57" s="2949"/>
      <c r="FS57" s="2949"/>
      <c r="FT57" s="2949"/>
      <c r="FU57" s="3"/>
      <c r="FV57" s="2948"/>
      <c r="FW57" s="2950"/>
      <c r="FX57" s="2949"/>
      <c r="FY57" s="2946"/>
      <c r="FZ57" s="2949"/>
      <c r="GA57" s="2949"/>
      <c r="GB57" s="2949"/>
      <c r="GC57" s="2949"/>
      <c r="GD57" s="2949"/>
      <c r="GE57" s="2949"/>
      <c r="GF57" s="3"/>
      <c r="GG57" s="2948"/>
      <c r="GH57" s="2950"/>
      <c r="GI57" s="2949"/>
      <c r="GJ57" s="2946"/>
      <c r="GK57" s="2949"/>
      <c r="GL57" s="2949"/>
      <c r="GM57" s="2949"/>
      <c r="GN57" s="2949"/>
      <c r="GO57" s="2949"/>
      <c r="GP57" s="2949"/>
      <c r="GQ57" s="3"/>
      <c r="GR57" s="2948"/>
      <c r="GS57" s="2950"/>
      <c r="GT57" s="2949"/>
      <c r="GU57" s="2946"/>
      <c r="GV57" s="2949"/>
      <c r="GW57" s="2949"/>
      <c r="GX57" s="2949"/>
      <c r="GY57" s="2949"/>
      <c r="GZ57" s="2949"/>
      <c r="HA57" s="2949"/>
      <c r="HB57" s="3"/>
      <c r="HC57" s="2948"/>
      <c r="HD57" s="2950"/>
      <c r="HE57" s="2949"/>
      <c r="HF57" s="2946"/>
      <c r="HG57" s="2949"/>
      <c r="HH57" s="2949"/>
      <c r="HI57" s="2949"/>
      <c r="HJ57" s="2949"/>
      <c r="HK57" s="2949"/>
      <c r="HL57" s="2949"/>
      <c r="HM57" s="3"/>
      <c r="HN57" s="2948"/>
      <c r="HO57" s="2950"/>
      <c r="HP57" s="2949"/>
      <c r="HQ57" s="2946"/>
      <c r="HR57" s="2949"/>
      <c r="HS57" s="2949"/>
      <c r="HT57" s="2949"/>
      <c r="HU57" s="2949"/>
      <c r="HV57" s="2949"/>
      <c r="HW57" s="2949"/>
      <c r="HX57" s="3"/>
      <c r="HY57" s="2948"/>
      <c r="HZ57" s="2950"/>
      <c r="IA57" s="2949"/>
      <c r="IB57" s="2946"/>
      <c r="IC57" s="2949"/>
      <c r="ID57" s="2949"/>
      <c r="IE57" s="2949"/>
      <c r="IF57" s="2949"/>
      <c r="IG57" s="2949"/>
      <c r="IH57" s="2949"/>
      <c r="II57" s="3"/>
      <c r="IJ57" s="2948"/>
      <c r="IK57" s="2950"/>
      <c r="IL57" s="2949"/>
      <c r="IM57" s="2946"/>
      <c r="IN57" s="2949"/>
      <c r="IO57" s="2949"/>
      <c r="IP57" s="2949"/>
      <c r="IQ57" s="2949"/>
      <c r="IR57" s="2949"/>
      <c r="IS57" s="2949"/>
      <c r="IT57" s="3"/>
      <c r="IU57" s="2948"/>
      <c r="IV57" s="2950"/>
      <c r="IW57" s="2949"/>
    </row>
    <row r="58" spans="1:257" ht="24.75" customHeight="1" x14ac:dyDescent="0.25">
      <c r="A58" s="2948"/>
      <c r="B58" s="2950"/>
      <c r="C58" s="2945"/>
      <c r="D58" s="2945"/>
      <c r="E58" s="2945"/>
      <c r="F58" s="2945"/>
      <c r="G58" s="2945"/>
      <c r="H58" s="2945"/>
      <c r="I58" s="2945"/>
      <c r="J58" s="2945"/>
      <c r="K58" s="2945"/>
      <c r="M58" s="2948"/>
      <c r="N58" s="2950"/>
      <c r="O58" s="2949"/>
      <c r="P58" s="2946"/>
      <c r="Q58" s="2949"/>
      <c r="R58" s="2949"/>
      <c r="S58" s="2949"/>
      <c r="T58" s="2949"/>
      <c r="U58" s="2949"/>
      <c r="V58" s="2949"/>
      <c r="W58" s="3"/>
      <c r="X58" s="2948"/>
      <c r="Y58" s="2950"/>
      <c r="Z58" s="2949"/>
      <c r="AA58" s="2946"/>
      <c r="AB58" s="2949"/>
      <c r="AC58" s="2949"/>
      <c r="AD58" s="2949"/>
      <c r="AE58" s="2949"/>
      <c r="AF58" s="2949"/>
      <c r="AG58" s="2949"/>
      <c r="AH58" s="3"/>
      <c r="AI58" s="2948"/>
      <c r="AJ58" s="2950"/>
      <c r="AK58" s="2949"/>
      <c r="AL58" s="2946"/>
      <c r="AM58" s="2949"/>
      <c r="AN58" s="2949"/>
      <c r="AO58" s="2949"/>
      <c r="AP58" s="2949"/>
      <c r="AQ58" s="2949"/>
      <c r="AR58" s="2949"/>
      <c r="AS58" s="3"/>
      <c r="AT58" s="2948"/>
      <c r="AU58" s="2950"/>
      <c r="AV58" s="2949"/>
      <c r="AW58" s="2946"/>
      <c r="AX58" s="2949"/>
      <c r="AY58" s="2949"/>
      <c r="AZ58" s="2949"/>
      <c r="BA58" s="2949"/>
      <c r="BB58" s="2949"/>
      <c r="BC58" s="2949"/>
      <c r="BD58" s="3"/>
      <c r="BE58" s="2948"/>
      <c r="BF58" s="2950"/>
      <c r="BG58" s="2949"/>
      <c r="BH58" s="2946"/>
      <c r="BI58" s="2949"/>
      <c r="BJ58" s="2949"/>
      <c r="BK58" s="2949"/>
      <c r="BL58" s="2949"/>
      <c r="BM58" s="2949"/>
      <c r="BN58" s="2949"/>
      <c r="BO58" s="3"/>
      <c r="BP58" s="2948"/>
      <c r="BQ58" s="2950"/>
      <c r="BR58" s="2949"/>
      <c r="BS58" s="2946"/>
      <c r="BT58" s="2949"/>
      <c r="BU58" s="2949"/>
      <c r="BV58" s="2949"/>
      <c r="BW58" s="2949"/>
      <c r="BX58" s="2949"/>
      <c r="BY58" s="2949"/>
      <c r="BZ58" s="3"/>
      <c r="CA58" s="2948"/>
      <c r="CB58" s="2950"/>
      <c r="CC58" s="2949"/>
      <c r="CD58" s="2946"/>
      <c r="CE58" s="2949"/>
      <c r="CF58" s="2949"/>
      <c r="CG58" s="2949"/>
      <c r="CH58" s="2949"/>
      <c r="CI58" s="2949"/>
      <c r="CJ58" s="2949"/>
      <c r="CK58" s="3"/>
      <c r="CL58" s="2948"/>
      <c r="CM58" s="2950"/>
      <c r="CN58" s="2949"/>
      <c r="CO58" s="2946"/>
      <c r="CP58" s="2949"/>
      <c r="CQ58" s="2949"/>
      <c r="CR58" s="2949"/>
      <c r="CS58" s="2949"/>
      <c r="CT58" s="2949"/>
      <c r="CU58" s="2949"/>
      <c r="CV58" s="3"/>
      <c r="CW58" s="2948"/>
      <c r="CX58" s="2950"/>
      <c r="CY58" s="2949"/>
      <c r="CZ58" s="2946"/>
      <c r="DA58" s="2949"/>
      <c r="DB58" s="2949"/>
      <c r="DC58" s="2949"/>
      <c r="DD58" s="2949"/>
      <c r="DE58" s="2949"/>
      <c r="DF58" s="2949"/>
      <c r="DG58" s="3"/>
      <c r="DH58" s="2948"/>
      <c r="DI58" s="2950"/>
      <c r="DJ58" s="2949"/>
      <c r="DK58" s="2946"/>
      <c r="DL58" s="2949"/>
      <c r="DM58" s="2949"/>
      <c r="DN58" s="2949"/>
      <c r="DO58" s="2949"/>
      <c r="DP58" s="2949"/>
      <c r="DQ58" s="2949"/>
      <c r="DR58" s="3"/>
      <c r="DS58" s="2948"/>
      <c r="DT58" s="2950"/>
      <c r="DU58" s="2949"/>
      <c r="DV58" s="2946"/>
      <c r="DW58" s="2949"/>
      <c r="DX58" s="2949"/>
      <c r="DY58" s="2949"/>
      <c r="DZ58" s="2949"/>
      <c r="EA58" s="2949"/>
      <c r="EB58" s="2949"/>
      <c r="EC58" s="3"/>
      <c r="ED58" s="2948"/>
      <c r="EE58" s="2950"/>
      <c r="EF58" s="2949"/>
      <c r="EG58" s="2946"/>
      <c r="EH58" s="2949"/>
      <c r="EI58" s="2949"/>
      <c r="EJ58" s="2949"/>
      <c r="EK58" s="2949"/>
      <c r="EL58" s="2949"/>
      <c r="EM58" s="2949"/>
      <c r="EN58" s="3"/>
      <c r="EO58" s="2948"/>
      <c r="EP58" s="2950"/>
      <c r="EQ58" s="2949"/>
      <c r="ER58" s="2946"/>
      <c r="ES58" s="2949"/>
      <c r="ET58" s="2949"/>
      <c r="EU58" s="2949"/>
      <c r="EV58" s="2949"/>
      <c r="EW58" s="2949"/>
      <c r="EX58" s="2949"/>
      <c r="EY58" s="3"/>
      <c r="EZ58" s="2948"/>
      <c r="FA58" s="2950"/>
      <c r="FB58" s="2949"/>
      <c r="FC58" s="2946"/>
      <c r="FD58" s="2949"/>
      <c r="FE58" s="2949"/>
      <c r="FF58" s="2949"/>
      <c r="FG58" s="2949"/>
      <c r="FH58" s="2949"/>
      <c r="FI58" s="2949"/>
      <c r="FJ58" s="3"/>
      <c r="FK58" s="2948"/>
      <c r="FL58" s="2950"/>
      <c r="FM58" s="2949"/>
      <c r="FN58" s="2946"/>
      <c r="FO58" s="2949"/>
      <c r="FP58" s="2949"/>
      <c r="FQ58" s="2949"/>
      <c r="FR58" s="2949"/>
      <c r="FS58" s="2949"/>
      <c r="FT58" s="2949"/>
      <c r="FU58" s="3"/>
      <c r="FV58" s="2948"/>
      <c r="FW58" s="2950"/>
      <c r="FX58" s="2949"/>
      <c r="FY58" s="2946"/>
      <c r="FZ58" s="2949"/>
      <c r="GA58" s="2949"/>
      <c r="GB58" s="2949"/>
      <c r="GC58" s="2949"/>
      <c r="GD58" s="2949"/>
      <c r="GE58" s="2949"/>
      <c r="GF58" s="3"/>
      <c r="GG58" s="2948"/>
      <c r="GH58" s="2950"/>
      <c r="GI58" s="2949"/>
      <c r="GJ58" s="2946"/>
      <c r="GK58" s="2949"/>
      <c r="GL58" s="2949"/>
      <c r="GM58" s="2949"/>
      <c r="GN58" s="2949"/>
      <c r="GO58" s="2949"/>
      <c r="GP58" s="2949"/>
      <c r="GQ58" s="3"/>
      <c r="GR58" s="2948"/>
      <c r="GS58" s="2950"/>
      <c r="GT58" s="2949"/>
      <c r="GU58" s="2946"/>
      <c r="GV58" s="2949"/>
      <c r="GW58" s="2949"/>
      <c r="GX58" s="2949"/>
      <c r="GY58" s="2949"/>
      <c r="GZ58" s="2949"/>
      <c r="HA58" s="2949"/>
      <c r="HB58" s="3"/>
      <c r="HC58" s="2948"/>
      <c r="HD58" s="2950"/>
      <c r="HE58" s="2949"/>
      <c r="HF58" s="2946"/>
      <c r="HG58" s="2949"/>
      <c r="HH58" s="2949"/>
      <c r="HI58" s="2949"/>
      <c r="HJ58" s="2949"/>
      <c r="HK58" s="2949"/>
      <c r="HL58" s="2949"/>
      <c r="HM58" s="3"/>
      <c r="HN58" s="2948"/>
      <c r="HO58" s="2950"/>
      <c r="HP58" s="2949"/>
      <c r="HQ58" s="2946"/>
      <c r="HR58" s="2949"/>
      <c r="HS58" s="2949"/>
      <c r="HT58" s="2949"/>
      <c r="HU58" s="2949"/>
      <c r="HV58" s="2949"/>
      <c r="HW58" s="2949"/>
      <c r="HX58" s="3"/>
      <c r="HY58" s="2948"/>
      <c r="HZ58" s="2950"/>
      <c r="IA58" s="2949"/>
      <c r="IB58" s="2946"/>
      <c r="IC58" s="2949"/>
      <c r="ID58" s="2949"/>
      <c r="IE58" s="2949"/>
      <c r="IF58" s="2949"/>
      <c r="IG58" s="2949"/>
      <c r="IH58" s="2949"/>
      <c r="II58" s="3"/>
      <c r="IJ58" s="2948"/>
      <c r="IK58" s="2950"/>
      <c r="IL58" s="2949"/>
      <c r="IM58" s="2946"/>
      <c r="IN58" s="2949"/>
      <c r="IO58" s="2949"/>
      <c r="IP58" s="2949"/>
      <c r="IQ58" s="2949"/>
      <c r="IR58" s="2949"/>
      <c r="IS58" s="2949"/>
      <c r="IT58" s="3"/>
      <c r="IU58" s="2948"/>
      <c r="IV58" s="2950"/>
      <c r="IW58" s="2949"/>
    </row>
    <row r="59" spans="1:257" ht="24.75" customHeight="1" x14ac:dyDescent="0.25">
      <c r="A59" s="2948"/>
      <c r="B59" s="2950"/>
      <c r="C59" s="2951"/>
      <c r="D59" s="2945"/>
      <c r="E59" s="2951"/>
      <c r="F59" s="2951"/>
      <c r="G59" s="2951"/>
      <c r="H59" s="2951"/>
      <c r="I59" s="2951"/>
      <c r="J59" s="2951"/>
      <c r="K59" s="2947"/>
      <c r="M59" s="2948"/>
      <c r="N59" s="2950"/>
      <c r="O59" s="2949"/>
      <c r="P59" s="2946"/>
      <c r="Q59" s="2949"/>
      <c r="R59" s="2949"/>
      <c r="S59" s="2949"/>
      <c r="T59" s="2949"/>
      <c r="U59" s="2949"/>
      <c r="V59" s="2949"/>
      <c r="W59" s="3"/>
      <c r="X59" s="2948"/>
      <c r="Y59" s="2950"/>
      <c r="Z59" s="2949"/>
      <c r="AA59" s="2946"/>
      <c r="AB59" s="2949"/>
      <c r="AC59" s="2949"/>
      <c r="AD59" s="2949"/>
      <c r="AE59" s="2949"/>
      <c r="AF59" s="2949"/>
      <c r="AG59" s="2949"/>
      <c r="AH59" s="3"/>
      <c r="AI59" s="2948"/>
      <c r="AJ59" s="2950"/>
      <c r="AK59" s="2949"/>
      <c r="AL59" s="2946"/>
      <c r="AM59" s="2949"/>
      <c r="AN59" s="2949"/>
      <c r="AO59" s="2949"/>
      <c r="AP59" s="2949"/>
      <c r="AQ59" s="2949"/>
      <c r="AR59" s="2949"/>
      <c r="AS59" s="3"/>
      <c r="AT59" s="2948"/>
      <c r="AU59" s="2950"/>
      <c r="AV59" s="2949"/>
      <c r="AW59" s="2946"/>
      <c r="AX59" s="2949"/>
      <c r="AY59" s="2949"/>
      <c r="AZ59" s="2949"/>
      <c r="BA59" s="2949"/>
      <c r="BB59" s="2949"/>
      <c r="BC59" s="2949"/>
      <c r="BD59" s="3"/>
      <c r="BE59" s="2948"/>
      <c r="BF59" s="2950"/>
      <c r="BG59" s="2949"/>
      <c r="BH59" s="2946"/>
      <c r="BI59" s="2949"/>
      <c r="BJ59" s="2949"/>
      <c r="BK59" s="2949"/>
      <c r="BL59" s="2949"/>
      <c r="BM59" s="2949"/>
      <c r="BN59" s="2949"/>
      <c r="BO59" s="3"/>
      <c r="BP59" s="2948"/>
      <c r="BQ59" s="2950"/>
      <c r="BR59" s="2949"/>
      <c r="BS59" s="2946"/>
      <c r="BT59" s="2949"/>
      <c r="BU59" s="2949"/>
      <c r="BV59" s="2949"/>
      <c r="BW59" s="2949"/>
      <c r="BX59" s="2949"/>
      <c r="BY59" s="2949"/>
      <c r="BZ59" s="3"/>
      <c r="CA59" s="2948"/>
      <c r="CB59" s="2950"/>
      <c r="CC59" s="2949"/>
      <c r="CD59" s="2946"/>
      <c r="CE59" s="2949"/>
      <c r="CF59" s="2949"/>
      <c r="CG59" s="2949"/>
      <c r="CH59" s="2949"/>
      <c r="CI59" s="2949"/>
      <c r="CJ59" s="2949"/>
      <c r="CK59" s="3"/>
      <c r="CL59" s="2948"/>
      <c r="CM59" s="2950"/>
      <c r="CN59" s="2949"/>
      <c r="CO59" s="2946"/>
      <c r="CP59" s="2949"/>
      <c r="CQ59" s="2949"/>
      <c r="CR59" s="2949"/>
      <c r="CS59" s="2949"/>
      <c r="CT59" s="2949"/>
      <c r="CU59" s="2949"/>
      <c r="CV59" s="3"/>
      <c r="CW59" s="2948"/>
      <c r="CX59" s="2950"/>
      <c r="CY59" s="2949"/>
      <c r="CZ59" s="2946"/>
      <c r="DA59" s="2949"/>
      <c r="DB59" s="2949"/>
      <c r="DC59" s="2949"/>
      <c r="DD59" s="2949"/>
      <c r="DE59" s="2949"/>
      <c r="DF59" s="2949"/>
      <c r="DG59" s="3"/>
      <c r="DH59" s="2948"/>
      <c r="DI59" s="2950"/>
      <c r="DJ59" s="2949"/>
      <c r="DK59" s="2946"/>
      <c r="DL59" s="2949"/>
      <c r="DM59" s="2949"/>
      <c r="DN59" s="2949"/>
      <c r="DO59" s="2949"/>
      <c r="DP59" s="2949"/>
      <c r="DQ59" s="2949"/>
      <c r="DR59" s="3"/>
      <c r="DS59" s="2948"/>
      <c r="DT59" s="2950"/>
      <c r="DU59" s="2949"/>
      <c r="DV59" s="2946"/>
      <c r="DW59" s="2949"/>
      <c r="DX59" s="2949"/>
      <c r="DY59" s="2949"/>
      <c r="DZ59" s="2949"/>
      <c r="EA59" s="2949"/>
      <c r="EB59" s="2949"/>
      <c r="EC59" s="3"/>
      <c r="ED59" s="2948"/>
      <c r="EE59" s="2950"/>
      <c r="EF59" s="2949"/>
      <c r="EG59" s="2946"/>
      <c r="EH59" s="2949"/>
      <c r="EI59" s="2949"/>
      <c r="EJ59" s="2949"/>
      <c r="EK59" s="2949"/>
      <c r="EL59" s="2949"/>
      <c r="EM59" s="2949"/>
      <c r="EN59" s="3"/>
      <c r="EO59" s="2948"/>
      <c r="EP59" s="2950"/>
      <c r="EQ59" s="2949"/>
      <c r="ER59" s="2946"/>
      <c r="ES59" s="2949"/>
      <c r="ET59" s="2949"/>
      <c r="EU59" s="2949"/>
      <c r="EV59" s="2949"/>
      <c r="EW59" s="2949"/>
      <c r="EX59" s="2949"/>
      <c r="EY59" s="3"/>
      <c r="EZ59" s="2948"/>
      <c r="FA59" s="2950"/>
      <c r="FB59" s="2949"/>
      <c r="FC59" s="2946"/>
      <c r="FD59" s="2949"/>
      <c r="FE59" s="2949"/>
      <c r="FF59" s="2949"/>
      <c r="FG59" s="2949"/>
      <c r="FH59" s="2949"/>
      <c r="FI59" s="2949"/>
      <c r="FJ59" s="3"/>
      <c r="FK59" s="2948"/>
      <c r="FL59" s="2950"/>
      <c r="FM59" s="2949"/>
      <c r="FN59" s="2946"/>
      <c r="FO59" s="2949"/>
      <c r="FP59" s="2949"/>
      <c r="FQ59" s="2949"/>
      <c r="FR59" s="2949"/>
      <c r="FS59" s="2949"/>
      <c r="FT59" s="2949"/>
      <c r="FU59" s="3"/>
      <c r="FV59" s="2948"/>
      <c r="FW59" s="2950"/>
      <c r="FX59" s="2949"/>
      <c r="FY59" s="2946"/>
      <c r="FZ59" s="2949"/>
      <c r="GA59" s="2949"/>
      <c r="GB59" s="2949"/>
      <c r="GC59" s="2949"/>
      <c r="GD59" s="2949"/>
      <c r="GE59" s="2949"/>
      <c r="GF59" s="3"/>
      <c r="GG59" s="2948"/>
      <c r="GH59" s="2950"/>
      <c r="GI59" s="2949"/>
      <c r="GJ59" s="2946"/>
      <c r="GK59" s="2949"/>
      <c r="GL59" s="2949"/>
      <c r="GM59" s="2949"/>
      <c r="GN59" s="2949"/>
      <c r="GO59" s="2949"/>
      <c r="GP59" s="2949"/>
      <c r="GQ59" s="3"/>
      <c r="GR59" s="2948"/>
      <c r="GS59" s="2950"/>
      <c r="GT59" s="2949"/>
      <c r="GU59" s="2946"/>
      <c r="GV59" s="2949"/>
      <c r="GW59" s="2949"/>
      <c r="GX59" s="2949"/>
      <c r="GY59" s="2949"/>
      <c r="GZ59" s="2949"/>
      <c r="HA59" s="2949"/>
      <c r="HB59" s="3"/>
      <c r="HC59" s="2948"/>
      <c r="HD59" s="2950"/>
      <c r="HE59" s="2949"/>
      <c r="HF59" s="2946"/>
      <c r="HG59" s="2949"/>
      <c r="HH59" s="2949"/>
      <c r="HI59" s="2949"/>
      <c r="HJ59" s="2949"/>
      <c r="HK59" s="2949"/>
      <c r="HL59" s="2949"/>
      <c r="HM59" s="3"/>
      <c r="HN59" s="2948"/>
      <c r="HO59" s="2950"/>
      <c r="HP59" s="2949"/>
      <c r="HQ59" s="2946"/>
      <c r="HR59" s="2949"/>
      <c r="HS59" s="2949"/>
      <c r="HT59" s="2949"/>
      <c r="HU59" s="2949"/>
      <c r="HV59" s="2949"/>
      <c r="HW59" s="2949"/>
      <c r="HX59" s="3"/>
      <c r="HY59" s="2948"/>
      <c r="HZ59" s="2950"/>
      <c r="IA59" s="2949"/>
      <c r="IB59" s="2946"/>
      <c r="IC59" s="2949"/>
      <c r="ID59" s="2949"/>
      <c r="IE59" s="2949"/>
      <c r="IF59" s="2949"/>
      <c r="IG59" s="2949"/>
      <c r="IH59" s="2949"/>
      <c r="II59" s="3"/>
      <c r="IJ59" s="2948"/>
      <c r="IK59" s="2950"/>
      <c r="IL59" s="2949"/>
      <c r="IM59" s="2946"/>
      <c r="IN59" s="2949"/>
      <c r="IO59" s="2949"/>
      <c r="IP59" s="2949"/>
      <c r="IQ59" s="2949"/>
      <c r="IR59" s="2949"/>
      <c r="IS59" s="2949"/>
      <c r="IT59" s="3"/>
      <c r="IU59" s="2948"/>
      <c r="IV59" s="2950"/>
      <c r="IW59" s="2949"/>
    </row>
    <row r="60" spans="1:257" ht="27" customHeight="1" x14ac:dyDescent="0.25">
      <c r="A60" s="2948"/>
      <c r="B60" s="2950"/>
      <c r="C60" s="2951"/>
      <c r="D60" s="2945"/>
      <c r="E60" s="2951"/>
      <c r="F60" s="2951"/>
      <c r="G60" s="2951"/>
      <c r="H60" s="2951"/>
      <c r="I60" s="2951"/>
      <c r="J60" s="2951"/>
      <c r="K60" s="2947"/>
      <c r="M60" s="2948"/>
      <c r="N60" s="2950"/>
      <c r="O60" s="2949"/>
      <c r="P60" s="2946"/>
      <c r="Q60" s="2949"/>
      <c r="R60" s="2949"/>
      <c r="S60" s="2949"/>
      <c r="T60" s="2949"/>
      <c r="U60" s="2949"/>
      <c r="V60" s="2949"/>
      <c r="W60" s="3"/>
      <c r="X60" s="2948"/>
      <c r="Y60" s="2950"/>
      <c r="Z60" s="2949"/>
      <c r="AA60" s="2946"/>
      <c r="AB60" s="2949"/>
      <c r="AC60" s="2949"/>
      <c r="AD60" s="2949"/>
      <c r="AE60" s="2949"/>
      <c r="AF60" s="2949"/>
      <c r="AG60" s="2949"/>
      <c r="AH60" s="3"/>
      <c r="AI60" s="2948"/>
      <c r="AJ60" s="2950"/>
      <c r="AK60" s="2949"/>
      <c r="AL60" s="2946"/>
      <c r="AM60" s="2949"/>
      <c r="AN60" s="2949"/>
      <c r="AO60" s="2949"/>
      <c r="AP60" s="2949"/>
      <c r="AQ60" s="2949"/>
      <c r="AR60" s="2949"/>
      <c r="AS60" s="3"/>
      <c r="AT60" s="2948"/>
      <c r="AU60" s="2950"/>
      <c r="AV60" s="2949"/>
      <c r="AW60" s="2946"/>
      <c r="AX60" s="2949"/>
      <c r="AY60" s="2949"/>
      <c r="AZ60" s="2949"/>
      <c r="BA60" s="2949"/>
      <c r="BB60" s="2949"/>
      <c r="BC60" s="2949"/>
      <c r="BD60" s="3"/>
      <c r="BE60" s="2948"/>
      <c r="BF60" s="2950"/>
      <c r="BG60" s="2949"/>
      <c r="BH60" s="2946"/>
      <c r="BI60" s="2949"/>
      <c r="BJ60" s="2949"/>
      <c r="BK60" s="2949"/>
      <c r="BL60" s="2949"/>
      <c r="BM60" s="2949"/>
      <c r="BN60" s="2949"/>
      <c r="BO60" s="3"/>
      <c r="BP60" s="2948"/>
      <c r="BQ60" s="2950"/>
      <c r="BR60" s="2949"/>
      <c r="BS60" s="2946"/>
      <c r="BT60" s="2949"/>
      <c r="BU60" s="2949"/>
      <c r="BV60" s="2949"/>
      <c r="BW60" s="2949"/>
      <c r="BX60" s="2949"/>
      <c r="BY60" s="2949"/>
      <c r="BZ60" s="3"/>
      <c r="CA60" s="2948"/>
      <c r="CB60" s="2950"/>
      <c r="CC60" s="2949"/>
      <c r="CD60" s="2946"/>
      <c r="CE60" s="2949"/>
      <c r="CF60" s="2949"/>
      <c r="CG60" s="2949"/>
      <c r="CH60" s="2949"/>
      <c r="CI60" s="2949"/>
      <c r="CJ60" s="2949"/>
      <c r="CK60" s="3"/>
      <c r="CL60" s="2948"/>
      <c r="CM60" s="2950"/>
      <c r="CN60" s="2949"/>
      <c r="CO60" s="2946"/>
      <c r="CP60" s="2949"/>
      <c r="CQ60" s="2949"/>
      <c r="CR60" s="2949"/>
      <c r="CS60" s="2949"/>
      <c r="CT60" s="2949"/>
      <c r="CU60" s="2949"/>
      <c r="CV60" s="3"/>
      <c r="CW60" s="2948"/>
      <c r="CX60" s="2950"/>
      <c r="CY60" s="2949"/>
      <c r="CZ60" s="2946"/>
      <c r="DA60" s="2949"/>
      <c r="DB60" s="2949"/>
      <c r="DC60" s="2949"/>
      <c r="DD60" s="2949"/>
      <c r="DE60" s="2949"/>
      <c r="DF60" s="2949"/>
      <c r="DG60" s="3"/>
      <c r="DH60" s="2948"/>
      <c r="DI60" s="2950"/>
      <c r="DJ60" s="2949"/>
      <c r="DK60" s="2946"/>
      <c r="DL60" s="2949"/>
      <c r="DM60" s="2949"/>
      <c r="DN60" s="2949"/>
      <c r="DO60" s="2949"/>
      <c r="DP60" s="2949"/>
      <c r="DQ60" s="2949"/>
      <c r="DR60" s="3"/>
      <c r="DS60" s="2948"/>
      <c r="DT60" s="2950"/>
      <c r="DU60" s="2949"/>
      <c r="DV60" s="2946"/>
      <c r="DW60" s="2949"/>
      <c r="DX60" s="2949"/>
      <c r="DY60" s="2949"/>
      <c r="DZ60" s="2949"/>
      <c r="EA60" s="2949"/>
      <c r="EB60" s="2949"/>
      <c r="EC60" s="3"/>
      <c r="ED60" s="2948"/>
      <c r="EE60" s="2950"/>
      <c r="EF60" s="2949"/>
      <c r="EG60" s="2946"/>
      <c r="EH60" s="2949"/>
      <c r="EI60" s="2949"/>
      <c r="EJ60" s="2949"/>
      <c r="EK60" s="2949"/>
      <c r="EL60" s="2949"/>
      <c r="EM60" s="2949"/>
      <c r="EN60" s="3"/>
      <c r="EO60" s="2948"/>
      <c r="EP60" s="2950"/>
      <c r="EQ60" s="2949"/>
      <c r="ER60" s="2946"/>
      <c r="ES60" s="2949"/>
      <c r="ET60" s="2949"/>
      <c r="EU60" s="2949"/>
      <c r="EV60" s="2949"/>
      <c r="EW60" s="2949"/>
      <c r="EX60" s="2949"/>
      <c r="EY60" s="3"/>
      <c r="EZ60" s="2948"/>
      <c r="FA60" s="2950"/>
      <c r="FB60" s="2949"/>
      <c r="FC60" s="2946"/>
      <c r="FD60" s="2949"/>
      <c r="FE60" s="2949"/>
      <c r="FF60" s="2949"/>
      <c r="FG60" s="2949"/>
      <c r="FH60" s="2949"/>
      <c r="FI60" s="2949"/>
      <c r="FJ60" s="3"/>
      <c r="FK60" s="2948"/>
      <c r="FL60" s="2950"/>
      <c r="FM60" s="2949"/>
      <c r="FN60" s="2946"/>
      <c r="FO60" s="2949"/>
      <c r="FP60" s="2949"/>
      <c r="FQ60" s="2949"/>
      <c r="FR60" s="2949"/>
      <c r="FS60" s="2949"/>
      <c r="FT60" s="2949"/>
      <c r="FU60" s="3"/>
      <c r="FV60" s="2948"/>
      <c r="FW60" s="2950"/>
      <c r="FX60" s="2949"/>
      <c r="FY60" s="2946"/>
      <c r="FZ60" s="2949"/>
      <c r="GA60" s="2949"/>
      <c r="GB60" s="2949"/>
      <c r="GC60" s="2949"/>
      <c r="GD60" s="2949"/>
      <c r="GE60" s="2949"/>
      <c r="GF60" s="3"/>
      <c r="GG60" s="2948"/>
      <c r="GH60" s="2950"/>
      <c r="GI60" s="2949"/>
      <c r="GJ60" s="2946"/>
      <c r="GK60" s="2949"/>
      <c r="GL60" s="2949"/>
      <c r="GM60" s="2949"/>
      <c r="GN60" s="2949"/>
      <c r="GO60" s="2949"/>
      <c r="GP60" s="2949"/>
      <c r="GQ60" s="3"/>
      <c r="GR60" s="2948"/>
      <c r="GS60" s="2950"/>
      <c r="GT60" s="2949"/>
      <c r="GU60" s="2946"/>
      <c r="GV60" s="2949"/>
      <c r="GW60" s="2949"/>
      <c r="GX60" s="2949"/>
      <c r="GY60" s="2949"/>
      <c r="GZ60" s="2949"/>
      <c r="HA60" s="2949"/>
      <c r="HB60" s="3"/>
      <c r="HC60" s="2948"/>
      <c r="HD60" s="2950"/>
      <c r="HE60" s="2949"/>
      <c r="HF60" s="2946"/>
      <c r="HG60" s="2949"/>
      <c r="HH60" s="2949"/>
      <c r="HI60" s="2949"/>
      <c r="HJ60" s="2949"/>
      <c r="HK60" s="2949"/>
      <c r="HL60" s="2949"/>
      <c r="HM60" s="3"/>
      <c r="HN60" s="2948"/>
      <c r="HO60" s="2950"/>
      <c r="HP60" s="2949"/>
      <c r="HQ60" s="2946"/>
      <c r="HR60" s="2949"/>
      <c r="HS60" s="2949"/>
      <c r="HT60" s="2949"/>
      <c r="HU60" s="2949"/>
      <c r="HV60" s="2949"/>
      <c r="HW60" s="2949"/>
      <c r="HX60" s="3"/>
      <c r="HY60" s="2948"/>
      <c r="HZ60" s="2950"/>
      <c r="IA60" s="2949"/>
      <c r="IB60" s="2946"/>
      <c r="IC60" s="2949"/>
      <c r="ID60" s="2949"/>
      <c r="IE60" s="2949"/>
      <c r="IF60" s="2949"/>
      <c r="IG60" s="2949"/>
      <c r="IH60" s="2949"/>
      <c r="II60" s="3"/>
      <c r="IJ60" s="2948"/>
      <c r="IK60" s="2950"/>
      <c r="IL60" s="2949"/>
      <c r="IM60" s="2946"/>
      <c r="IN60" s="2949"/>
      <c r="IO60" s="2949"/>
      <c r="IP60" s="2949"/>
      <c r="IQ60" s="2949"/>
      <c r="IR60" s="2949"/>
      <c r="IS60" s="2949"/>
      <c r="IT60" s="3"/>
      <c r="IU60" s="2948"/>
      <c r="IV60" s="2950"/>
      <c r="IW60" s="2949"/>
    </row>
    <row r="61" spans="1:257" ht="27" customHeight="1" x14ac:dyDescent="0.25">
      <c r="A61" s="2948"/>
      <c r="B61" s="2950"/>
      <c r="C61" s="2951"/>
      <c r="D61" s="2945"/>
      <c r="E61" s="2951"/>
      <c r="F61" s="2951"/>
      <c r="G61" s="2951"/>
      <c r="H61" s="2951"/>
      <c r="I61" s="2951"/>
      <c r="J61" s="2951"/>
      <c r="K61" s="2947"/>
      <c r="M61" s="2948"/>
      <c r="N61" s="2950"/>
      <c r="O61" s="2949"/>
      <c r="P61" s="2946"/>
      <c r="Q61" s="2949"/>
      <c r="R61" s="2949"/>
      <c r="S61" s="2949"/>
      <c r="T61" s="2949"/>
      <c r="U61" s="2949"/>
      <c r="V61" s="2949"/>
      <c r="W61" s="3"/>
      <c r="X61" s="2948"/>
      <c r="Y61" s="2950"/>
      <c r="Z61" s="2949"/>
      <c r="AA61" s="2946"/>
      <c r="AB61" s="2949"/>
      <c r="AC61" s="2949"/>
      <c r="AD61" s="2949"/>
      <c r="AE61" s="2949"/>
      <c r="AF61" s="2949"/>
      <c r="AG61" s="2949"/>
      <c r="AH61" s="3"/>
      <c r="AI61" s="2948"/>
      <c r="AJ61" s="2950"/>
      <c r="AK61" s="2949"/>
      <c r="AL61" s="2946"/>
      <c r="AM61" s="2949"/>
      <c r="AN61" s="2949"/>
      <c r="AO61" s="2949"/>
      <c r="AP61" s="2949"/>
      <c r="AQ61" s="2949"/>
      <c r="AR61" s="2949"/>
      <c r="AS61" s="3"/>
      <c r="AT61" s="2948"/>
      <c r="AU61" s="2950"/>
      <c r="AV61" s="2949"/>
      <c r="AW61" s="2946"/>
      <c r="AX61" s="2949"/>
      <c r="AY61" s="2949"/>
      <c r="AZ61" s="2949"/>
      <c r="BA61" s="2949"/>
      <c r="BB61" s="2949"/>
      <c r="BC61" s="2949"/>
      <c r="BD61" s="3"/>
      <c r="BE61" s="2948"/>
      <c r="BF61" s="2950"/>
      <c r="BG61" s="2949"/>
      <c r="BH61" s="2946"/>
      <c r="BI61" s="2949"/>
      <c r="BJ61" s="2949"/>
      <c r="BK61" s="2949"/>
      <c r="BL61" s="2949"/>
      <c r="BM61" s="2949"/>
      <c r="BN61" s="2949"/>
      <c r="BO61" s="3"/>
      <c r="BP61" s="2948"/>
      <c r="BQ61" s="2950"/>
      <c r="BR61" s="2949"/>
      <c r="BS61" s="2946"/>
      <c r="BT61" s="2949"/>
      <c r="BU61" s="2949"/>
      <c r="BV61" s="2949"/>
      <c r="BW61" s="2949"/>
      <c r="BX61" s="2949"/>
      <c r="BY61" s="2949"/>
      <c r="BZ61" s="3"/>
      <c r="CA61" s="2948"/>
      <c r="CB61" s="2950"/>
      <c r="CC61" s="2949"/>
      <c r="CD61" s="2946"/>
      <c r="CE61" s="2949"/>
      <c r="CF61" s="2949"/>
      <c r="CG61" s="2949"/>
      <c r="CH61" s="2949"/>
      <c r="CI61" s="2949"/>
      <c r="CJ61" s="2949"/>
      <c r="CK61" s="3"/>
      <c r="CL61" s="2948"/>
      <c r="CM61" s="2950"/>
      <c r="CN61" s="2949"/>
      <c r="CO61" s="2946"/>
      <c r="CP61" s="2949"/>
      <c r="CQ61" s="2949"/>
      <c r="CR61" s="2949"/>
      <c r="CS61" s="2949"/>
      <c r="CT61" s="2949"/>
      <c r="CU61" s="2949"/>
      <c r="CV61" s="3"/>
      <c r="CW61" s="2948"/>
      <c r="CX61" s="2950"/>
      <c r="CY61" s="2949"/>
      <c r="CZ61" s="2946"/>
      <c r="DA61" s="2949"/>
      <c r="DB61" s="2949"/>
      <c r="DC61" s="2949"/>
      <c r="DD61" s="2949"/>
      <c r="DE61" s="2949"/>
      <c r="DF61" s="2949"/>
      <c r="DG61" s="3"/>
      <c r="DH61" s="2948"/>
      <c r="DI61" s="2950"/>
      <c r="DJ61" s="2949"/>
      <c r="DK61" s="2946"/>
      <c r="DL61" s="2949"/>
      <c r="DM61" s="2949"/>
      <c r="DN61" s="2949"/>
      <c r="DO61" s="2949"/>
      <c r="DP61" s="2949"/>
      <c r="DQ61" s="2949"/>
      <c r="DR61" s="3"/>
      <c r="DS61" s="2948"/>
      <c r="DT61" s="2950"/>
      <c r="DU61" s="2949"/>
      <c r="DV61" s="2946"/>
      <c r="DW61" s="2949"/>
      <c r="DX61" s="2949"/>
      <c r="DY61" s="2949"/>
      <c r="DZ61" s="2949"/>
      <c r="EA61" s="2949"/>
      <c r="EB61" s="2949"/>
      <c r="EC61" s="3"/>
      <c r="ED61" s="2948"/>
      <c r="EE61" s="2950"/>
      <c r="EF61" s="2949"/>
      <c r="EG61" s="2946"/>
      <c r="EH61" s="2949"/>
      <c r="EI61" s="2949"/>
      <c r="EJ61" s="2949"/>
      <c r="EK61" s="2949"/>
      <c r="EL61" s="2949"/>
      <c r="EM61" s="2949"/>
      <c r="EN61" s="3"/>
      <c r="EO61" s="2948"/>
      <c r="EP61" s="2950"/>
      <c r="EQ61" s="2949"/>
      <c r="ER61" s="2946"/>
      <c r="ES61" s="2949"/>
      <c r="ET61" s="2949"/>
      <c r="EU61" s="2949"/>
      <c r="EV61" s="2949"/>
      <c r="EW61" s="2949"/>
      <c r="EX61" s="2949"/>
      <c r="EY61" s="3"/>
      <c r="EZ61" s="2948"/>
      <c r="FA61" s="2950"/>
      <c r="FB61" s="2949"/>
      <c r="FC61" s="2946"/>
      <c r="FD61" s="2949"/>
      <c r="FE61" s="2949"/>
      <c r="FF61" s="2949"/>
      <c r="FG61" s="2949"/>
      <c r="FH61" s="2949"/>
      <c r="FI61" s="2949"/>
      <c r="FJ61" s="3"/>
      <c r="FK61" s="2948"/>
      <c r="FL61" s="2950"/>
      <c r="FM61" s="2949"/>
      <c r="FN61" s="2946"/>
      <c r="FO61" s="2949"/>
      <c r="FP61" s="2949"/>
      <c r="FQ61" s="2949"/>
      <c r="FR61" s="2949"/>
      <c r="FS61" s="2949"/>
      <c r="FT61" s="2949"/>
      <c r="FU61" s="3"/>
      <c r="FV61" s="2948"/>
      <c r="FW61" s="2950"/>
      <c r="FX61" s="2949"/>
      <c r="FY61" s="2946"/>
      <c r="FZ61" s="2949"/>
      <c r="GA61" s="2949"/>
      <c r="GB61" s="2949"/>
      <c r="GC61" s="2949"/>
      <c r="GD61" s="2949"/>
      <c r="GE61" s="2949"/>
      <c r="GF61" s="3"/>
      <c r="GG61" s="2948"/>
      <c r="GH61" s="2950"/>
      <c r="GI61" s="2949"/>
      <c r="GJ61" s="2946"/>
      <c r="GK61" s="2949"/>
      <c r="GL61" s="2949"/>
      <c r="GM61" s="2949"/>
      <c r="GN61" s="2949"/>
      <c r="GO61" s="2949"/>
      <c r="GP61" s="2949"/>
      <c r="GQ61" s="3"/>
      <c r="GR61" s="2948"/>
      <c r="GS61" s="2950"/>
      <c r="GT61" s="2949"/>
      <c r="GU61" s="2946"/>
      <c r="GV61" s="2949"/>
      <c r="GW61" s="2949"/>
      <c r="GX61" s="2949"/>
      <c r="GY61" s="2949"/>
      <c r="GZ61" s="2949"/>
      <c r="HA61" s="2949"/>
      <c r="HB61" s="3"/>
      <c r="HC61" s="2948"/>
      <c r="HD61" s="2950"/>
      <c r="HE61" s="2949"/>
      <c r="HF61" s="2946"/>
      <c r="HG61" s="2949"/>
      <c r="HH61" s="2949"/>
      <c r="HI61" s="2949"/>
      <c r="HJ61" s="2949"/>
      <c r="HK61" s="2949"/>
      <c r="HL61" s="2949"/>
      <c r="HM61" s="3"/>
      <c r="HN61" s="2948"/>
      <c r="HO61" s="2950"/>
      <c r="HP61" s="2949"/>
      <c r="HQ61" s="2946"/>
      <c r="HR61" s="2949"/>
      <c r="HS61" s="2949"/>
      <c r="HT61" s="2949"/>
      <c r="HU61" s="2949"/>
      <c r="HV61" s="2949"/>
      <c r="HW61" s="2949"/>
      <c r="HX61" s="3"/>
      <c r="HY61" s="2948"/>
      <c r="HZ61" s="2950"/>
      <c r="IA61" s="2949"/>
      <c r="IB61" s="2946"/>
      <c r="IC61" s="2949"/>
      <c r="ID61" s="2949"/>
      <c r="IE61" s="2949"/>
      <c r="IF61" s="2949"/>
      <c r="IG61" s="2949"/>
      <c r="IH61" s="2949"/>
      <c r="II61" s="3"/>
      <c r="IJ61" s="2948"/>
      <c r="IK61" s="2950"/>
      <c r="IL61" s="2949"/>
      <c r="IM61" s="2946"/>
      <c r="IN61" s="2949"/>
      <c r="IO61" s="2949"/>
      <c r="IP61" s="2949"/>
      <c r="IQ61" s="2949"/>
      <c r="IR61" s="2949"/>
      <c r="IS61" s="2949"/>
      <c r="IT61" s="3"/>
      <c r="IU61" s="2948"/>
      <c r="IV61" s="2950"/>
      <c r="IW61" s="2949"/>
    </row>
    <row r="62" spans="1:257" ht="27" customHeight="1" x14ac:dyDescent="0.25">
      <c r="A62" s="2948"/>
      <c r="B62" s="2950"/>
      <c r="C62" s="2951"/>
      <c r="D62" s="2945"/>
      <c r="E62" s="2951"/>
      <c r="F62" s="2951"/>
      <c r="G62" s="2951"/>
      <c r="H62" s="2951"/>
      <c r="I62" s="2951"/>
      <c r="J62" s="2951"/>
      <c r="K62" s="2947"/>
      <c r="M62" s="2948"/>
      <c r="N62" s="2950"/>
      <c r="O62" s="2949"/>
      <c r="P62" s="2946"/>
      <c r="Q62" s="2949"/>
      <c r="R62" s="2949"/>
      <c r="S62" s="2949"/>
      <c r="T62" s="2949"/>
      <c r="U62" s="2949"/>
      <c r="V62" s="2949"/>
      <c r="W62" s="3"/>
      <c r="X62" s="2948"/>
      <c r="Y62" s="2950"/>
      <c r="Z62" s="2949"/>
      <c r="AA62" s="2946"/>
      <c r="AB62" s="2949"/>
      <c r="AC62" s="2949"/>
      <c r="AD62" s="2949"/>
      <c r="AE62" s="2949"/>
      <c r="AF62" s="2949"/>
      <c r="AG62" s="2949"/>
      <c r="AH62" s="3"/>
      <c r="AI62" s="2948"/>
      <c r="AJ62" s="2950"/>
      <c r="AK62" s="2949"/>
      <c r="AL62" s="2946"/>
      <c r="AM62" s="2949"/>
      <c r="AN62" s="2949"/>
      <c r="AO62" s="2949"/>
      <c r="AP62" s="2949"/>
      <c r="AQ62" s="2949"/>
      <c r="AR62" s="2949"/>
      <c r="AS62" s="3"/>
      <c r="AT62" s="2948"/>
      <c r="AU62" s="2950"/>
      <c r="AV62" s="2949"/>
      <c r="AW62" s="2946"/>
      <c r="AX62" s="2949"/>
      <c r="AY62" s="2949"/>
      <c r="AZ62" s="2949"/>
      <c r="BA62" s="2949"/>
      <c r="BB62" s="2949"/>
      <c r="BC62" s="2949"/>
      <c r="BD62" s="3"/>
      <c r="BE62" s="2948"/>
      <c r="BF62" s="2950"/>
      <c r="BG62" s="2949"/>
      <c r="BH62" s="2946"/>
      <c r="BI62" s="2949"/>
      <c r="BJ62" s="2949"/>
      <c r="BK62" s="2949"/>
      <c r="BL62" s="2949"/>
      <c r="BM62" s="2949"/>
      <c r="BN62" s="2949"/>
      <c r="BO62" s="3"/>
      <c r="BP62" s="2948"/>
      <c r="BQ62" s="2950"/>
      <c r="BR62" s="2949"/>
      <c r="BS62" s="2946"/>
      <c r="BT62" s="2949"/>
      <c r="BU62" s="2949"/>
      <c r="BV62" s="2949"/>
      <c r="BW62" s="2949"/>
      <c r="BX62" s="2949"/>
      <c r="BY62" s="2949"/>
      <c r="BZ62" s="3"/>
      <c r="CA62" s="2948"/>
      <c r="CB62" s="2950"/>
      <c r="CC62" s="2949"/>
      <c r="CD62" s="2946"/>
      <c r="CE62" s="2949"/>
      <c r="CF62" s="2949"/>
      <c r="CG62" s="2949"/>
      <c r="CH62" s="2949"/>
      <c r="CI62" s="2949"/>
      <c r="CJ62" s="2949"/>
      <c r="CK62" s="3"/>
      <c r="CL62" s="2948"/>
      <c r="CM62" s="2950"/>
      <c r="CN62" s="2949"/>
      <c r="CO62" s="2946"/>
      <c r="CP62" s="2949"/>
      <c r="CQ62" s="2949"/>
      <c r="CR62" s="2949"/>
      <c r="CS62" s="2949"/>
      <c r="CT62" s="2949"/>
      <c r="CU62" s="2949"/>
      <c r="CV62" s="3"/>
      <c r="CW62" s="2948"/>
      <c r="CX62" s="2950"/>
      <c r="CY62" s="2949"/>
      <c r="CZ62" s="2946"/>
      <c r="DA62" s="2949"/>
      <c r="DB62" s="2949"/>
      <c r="DC62" s="2949"/>
      <c r="DD62" s="2949"/>
      <c r="DE62" s="2949"/>
      <c r="DF62" s="2949"/>
      <c r="DG62" s="3"/>
      <c r="DH62" s="2948"/>
      <c r="DI62" s="2950"/>
      <c r="DJ62" s="2949"/>
      <c r="DK62" s="2946"/>
      <c r="DL62" s="2949"/>
      <c r="DM62" s="2949"/>
      <c r="DN62" s="2949"/>
      <c r="DO62" s="2949"/>
      <c r="DP62" s="2949"/>
      <c r="DQ62" s="2949"/>
      <c r="DR62" s="3"/>
      <c r="DS62" s="2948"/>
      <c r="DT62" s="2950"/>
      <c r="DU62" s="2949"/>
      <c r="DV62" s="2946"/>
      <c r="DW62" s="2949"/>
      <c r="DX62" s="2949"/>
      <c r="DY62" s="2949"/>
      <c r="DZ62" s="2949"/>
      <c r="EA62" s="2949"/>
      <c r="EB62" s="2949"/>
      <c r="EC62" s="3"/>
      <c r="ED62" s="2948"/>
      <c r="EE62" s="2950"/>
      <c r="EF62" s="2949"/>
      <c r="EG62" s="2946"/>
      <c r="EH62" s="2949"/>
      <c r="EI62" s="2949"/>
      <c r="EJ62" s="2949"/>
      <c r="EK62" s="2949"/>
      <c r="EL62" s="2949"/>
      <c r="EM62" s="2949"/>
      <c r="EN62" s="3"/>
      <c r="EO62" s="2948"/>
      <c r="EP62" s="2950"/>
      <c r="EQ62" s="2949"/>
      <c r="ER62" s="2946"/>
      <c r="ES62" s="2949"/>
      <c r="ET62" s="2949"/>
      <c r="EU62" s="2949"/>
      <c r="EV62" s="2949"/>
      <c r="EW62" s="2949"/>
      <c r="EX62" s="2949"/>
      <c r="EY62" s="3"/>
      <c r="EZ62" s="2948"/>
      <c r="FA62" s="2950"/>
      <c r="FB62" s="2949"/>
      <c r="FC62" s="2946"/>
      <c r="FD62" s="2949"/>
      <c r="FE62" s="2949"/>
      <c r="FF62" s="2949"/>
      <c r="FG62" s="2949"/>
      <c r="FH62" s="2949"/>
      <c r="FI62" s="2949"/>
      <c r="FJ62" s="3"/>
      <c r="FK62" s="2948"/>
      <c r="FL62" s="2950"/>
      <c r="FM62" s="2949"/>
      <c r="FN62" s="2946"/>
      <c r="FO62" s="2949"/>
      <c r="FP62" s="2949"/>
      <c r="FQ62" s="2949"/>
      <c r="FR62" s="2949"/>
      <c r="FS62" s="2949"/>
      <c r="FT62" s="2949"/>
      <c r="FU62" s="3"/>
      <c r="FV62" s="2948"/>
      <c r="FW62" s="2950"/>
      <c r="FX62" s="2949"/>
      <c r="FY62" s="2946"/>
      <c r="FZ62" s="2949"/>
      <c r="GA62" s="2949"/>
      <c r="GB62" s="2949"/>
      <c r="GC62" s="2949"/>
      <c r="GD62" s="2949"/>
      <c r="GE62" s="2949"/>
      <c r="GF62" s="3"/>
      <c r="GG62" s="2948"/>
      <c r="GH62" s="2950"/>
      <c r="GI62" s="2949"/>
      <c r="GJ62" s="2946"/>
      <c r="GK62" s="2949"/>
      <c r="GL62" s="2949"/>
      <c r="GM62" s="2949"/>
      <c r="GN62" s="2949"/>
      <c r="GO62" s="2949"/>
      <c r="GP62" s="2949"/>
      <c r="GQ62" s="3"/>
      <c r="GR62" s="2948"/>
      <c r="GS62" s="2950"/>
      <c r="GT62" s="2949"/>
      <c r="GU62" s="2946"/>
      <c r="GV62" s="2949"/>
      <c r="GW62" s="2949"/>
      <c r="GX62" s="2949"/>
      <c r="GY62" s="2949"/>
      <c r="GZ62" s="2949"/>
      <c r="HA62" s="2949"/>
      <c r="HB62" s="3"/>
      <c r="HC62" s="2948"/>
      <c r="HD62" s="2950"/>
      <c r="HE62" s="2949"/>
      <c r="HF62" s="2946"/>
      <c r="HG62" s="2949"/>
      <c r="HH62" s="2949"/>
      <c r="HI62" s="2949"/>
      <c r="HJ62" s="2949"/>
      <c r="HK62" s="2949"/>
      <c r="HL62" s="2949"/>
      <c r="HM62" s="3"/>
      <c r="HN62" s="2948"/>
      <c r="HO62" s="2950"/>
      <c r="HP62" s="2949"/>
      <c r="HQ62" s="2946"/>
      <c r="HR62" s="2949"/>
      <c r="HS62" s="2949"/>
      <c r="HT62" s="2949"/>
      <c r="HU62" s="2949"/>
      <c r="HV62" s="2949"/>
      <c r="HW62" s="2949"/>
      <c r="HX62" s="3"/>
      <c r="HY62" s="2948"/>
      <c r="HZ62" s="2950"/>
      <c r="IA62" s="2949"/>
      <c r="IB62" s="2946"/>
      <c r="IC62" s="2949"/>
      <c r="ID62" s="2949"/>
      <c r="IE62" s="2949"/>
      <c r="IF62" s="2949"/>
      <c r="IG62" s="2949"/>
      <c r="IH62" s="2949"/>
      <c r="II62" s="3"/>
      <c r="IJ62" s="2948"/>
      <c r="IK62" s="2950"/>
      <c r="IL62" s="2949"/>
      <c r="IM62" s="2946"/>
      <c r="IN62" s="2949"/>
      <c r="IO62" s="2949"/>
      <c r="IP62" s="2949"/>
      <c r="IQ62" s="2949"/>
      <c r="IR62" s="2949"/>
      <c r="IS62" s="2949"/>
      <c r="IT62" s="3"/>
      <c r="IU62" s="2948"/>
      <c r="IV62" s="2950"/>
      <c r="IW62" s="2949"/>
    </row>
    <row r="63" spans="1:257" ht="27" customHeight="1" x14ac:dyDescent="0.25">
      <c r="A63" s="2948"/>
      <c r="B63" s="2950"/>
      <c r="C63" s="2951"/>
      <c r="D63" s="2945"/>
      <c r="E63" s="2951"/>
      <c r="F63" s="2951"/>
      <c r="G63" s="2951"/>
      <c r="H63" s="2951"/>
      <c r="I63" s="2951"/>
      <c r="J63" s="2951"/>
      <c r="K63" s="2947"/>
      <c r="M63" s="2948"/>
      <c r="N63" s="2950"/>
      <c r="O63" s="2949"/>
      <c r="P63" s="2946"/>
      <c r="Q63" s="2949"/>
      <c r="R63" s="2949"/>
      <c r="S63" s="2949"/>
      <c r="T63" s="2949"/>
      <c r="U63" s="2949"/>
      <c r="V63" s="2949"/>
      <c r="W63" s="3"/>
      <c r="X63" s="2948"/>
      <c r="Y63" s="2950"/>
      <c r="Z63" s="2949"/>
      <c r="AA63" s="2946"/>
      <c r="AB63" s="2949"/>
      <c r="AC63" s="2949"/>
      <c r="AD63" s="2949"/>
      <c r="AE63" s="2949"/>
      <c r="AF63" s="2949"/>
      <c r="AG63" s="2949"/>
      <c r="AH63" s="3"/>
      <c r="AI63" s="2948"/>
      <c r="AJ63" s="2950"/>
      <c r="AK63" s="2949"/>
      <c r="AL63" s="2946"/>
      <c r="AM63" s="2949"/>
      <c r="AN63" s="2949"/>
      <c r="AO63" s="2949"/>
      <c r="AP63" s="2949"/>
      <c r="AQ63" s="2949"/>
      <c r="AR63" s="2949"/>
      <c r="AS63" s="3"/>
      <c r="AT63" s="2948"/>
      <c r="AU63" s="2950"/>
      <c r="AV63" s="2949"/>
      <c r="AW63" s="2946"/>
      <c r="AX63" s="2949"/>
      <c r="AY63" s="2949"/>
      <c r="AZ63" s="2949"/>
      <c r="BA63" s="2949"/>
      <c r="BB63" s="2949"/>
      <c r="BC63" s="2949"/>
      <c r="BD63" s="3"/>
      <c r="BE63" s="2948"/>
      <c r="BF63" s="2950"/>
      <c r="BG63" s="2949"/>
      <c r="BH63" s="2946"/>
      <c r="BI63" s="2949"/>
      <c r="BJ63" s="2949"/>
      <c r="BK63" s="2949"/>
      <c r="BL63" s="2949"/>
      <c r="BM63" s="2949"/>
      <c r="BN63" s="2949"/>
      <c r="BO63" s="3"/>
      <c r="BP63" s="2948"/>
      <c r="BQ63" s="2950"/>
      <c r="BR63" s="2949"/>
      <c r="BS63" s="2946"/>
      <c r="BT63" s="2949"/>
      <c r="BU63" s="2949"/>
      <c r="BV63" s="2949"/>
      <c r="BW63" s="2949"/>
      <c r="BX63" s="2949"/>
      <c r="BY63" s="2949"/>
      <c r="BZ63" s="3"/>
      <c r="CA63" s="2948"/>
      <c r="CB63" s="2950"/>
      <c r="CC63" s="2949"/>
      <c r="CD63" s="2946"/>
      <c r="CE63" s="2949"/>
      <c r="CF63" s="2949"/>
      <c r="CG63" s="2949"/>
      <c r="CH63" s="2949"/>
      <c r="CI63" s="2949"/>
      <c r="CJ63" s="2949"/>
      <c r="CK63" s="3"/>
      <c r="CL63" s="2948"/>
      <c r="CM63" s="2950"/>
      <c r="CN63" s="2949"/>
      <c r="CO63" s="2946"/>
      <c r="CP63" s="2949"/>
      <c r="CQ63" s="2949"/>
      <c r="CR63" s="2949"/>
      <c r="CS63" s="2949"/>
      <c r="CT63" s="2949"/>
      <c r="CU63" s="2949"/>
      <c r="CV63" s="3"/>
      <c r="CW63" s="2948"/>
      <c r="CX63" s="2950"/>
      <c r="CY63" s="2949"/>
      <c r="CZ63" s="2946"/>
      <c r="DA63" s="2949"/>
      <c r="DB63" s="2949"/>
      <c r="DC63" s="2949"/>
      <c r="DD63" s="2949"/>
      <c r="DE63" s="2949"/>
      <c r="DF63" s="2949"/>
      <c r="DG63" s="3"/>
      <c r="DH63" s="2948"/>
      <c r="DI63" s="2950"/>
      <c r="DJ63" s="2949"/>
      <c r="DK63" s="2946"/>
      <c r="DL63" s="2949"/>
      <c r="DM63" s="2949"/>
      <c r="DN63" s="2949"/>
      <c r="DO63" s="2949"/>
      <c r="DP63" s="2949"/>
      <c r="DQ63" s="2949"/>
      <c r="DR63" s="3"/>
      <c r="DS63" s="2948"/>
      <c r="DT63" s="2950"/>
      <c r="DU63" s="2949"/>
      <c r="DV63" s="2946"/>
      <c r="DW63" s="2949"/>
      <c r="DX63" s="2949"/>
      <c r="DY63" s="2949"/>
      <c r="DZ63" s="2949"/>
      <c r="EA63" s="2949"/>
      <c r="EB63" s="2949"/>
      <c r="EC63" s="3"/>
      <c r="ED63" s="2948"/>
      <c r="EE63" s="2950"/>
      <c r="EF63" s="2949"/>
      <c r="EG63" s="2946"/>
      <c r="EH63" s="2949"/>
      <c r="EI63" s="2949"/>
      <c r="EJ63" s="2949"/>
      <c r="EK63" s="2949"/>
      <c r="EL63" s="2949"/>
      <c r="EM63" s="2949"/>
      <c r="EN63" s="3"/>
      <c r="EO63" s="2948"/>
      <c r="EP63" s="2950"/>
      <c r="EQ63" s="2949"/>
      <c r="ER63" s="2946"/>
      <c r="ES63" s="2949"/>
      <c r="ET63" s="2949"/>
      <c r="EU63" s="2949"/>
      <c r="EV63" s="2949"/>
      <c r="EW63" s="2949"/>
      <c r="EX63" s="2949"/>
      <c r="EY63" s="3"/>
      <c r="EZ63" s="2948"/>
      <c r="FA63" s="2950"/>
      <c r="FB63" s="2949"/>
      <c r="FC63" s="2946"/>
      <c r="FD63" s="2949"/>
      <c r="FE63" s="2949"/>
      <c r="FF63" s="2949"/>
      <c r="FG63" s="2949"/>
      <c r="FH63" s="2949"/>
      <c r="FI63" s="2949"/>
      <c r="FJ63" s="3"/>
      <c r="FK63" s="2948"/>
      <c r="FL63" s="2950"/>
      <c r="FM63" s="2949"/>
      <c r="FN63" s="2946"/>
      <c r="FO63" s="2949"/>
      <c r="FP63" s="2949"/>
      <c r="FQ63" s="2949"/>
      <c r="FR63" s="2949"/>
      <c r="FS63" s="2949"/>
      <c r="FT63" s="2949"/>
      <c r="FU63" s="3"/>
      <c r="FV63" s="2948"/>
      <c r="FW63" s="2950"/>
      <c r="FX63" s="2949"/>
      <c r="FY63" s="2946"/>
      <c r="FZ63" s="2949"/>
      <c r="GA63" s="2949"/>
      <c r="GB63" s="2949"/>
      <c r="GC63" s="2949"/>
      <c r="GD63" s="2949"/>
      <c r="GE63" s="2949"/>
      <c r="GF63" s="3"/>
      <c r="GG63" s="2948"/>
      <c r="GH63" s="2950"/>
      <c r="GI63" s="2949"/>
      <c r="GJ63" s="2946"/>
      <c r="GK63" s="2949"/>
      <c r="GL63" s="2949"/>
      <c r="GM63" s="2949"/>
      <c r="GN63" s="2949"/>
      <c r="GO63" s="2949"/>
      <c r="GP63" s="2949"/>
      <c r="GQ63" s="3"/>
      <c r="GR63" s="2948"/>
      <c r="GS63" s="2950"/>
      <c r="GT63" s="2949"/>
      <c r="GU63" s="2946"/>
      <c r="GV63" s="2949"/>
      <c r="GW63" s="2949"/>
      <c r="GX63" s="2949"/>
      <c r="GY63" s="2949"/>
      <c r="GZ63" s="2949"/>
      <c r="HA63" s="2949"/>
      <c r="HB63" s="3"/>
      <c r="HC63" s="2948"/>
      <c r="HD63" s="2950"/>
      <c r="HE63" s="2949"/>
      <c r="HF63" s="2946"/>
      <c r="HG63" s="2949"/>
      <c r="HH63" s="2949"/>
      <c r="HI63" s="2949"/>
      <c r="HJ63" s="2949"/>
      <c r="HK63" s="2949"/>
      <c r="HL63" s="2949"/>
      <c r="HM63" s="3"/>
      <c r="HN63" s="2948"/>
      <c r="HO63" s="2950"/>
      <c r="HP63" s="2949"/>
      <c r="HQ63" s="2946"/>
      <c r="HR63" s="2949"/>
      <c r="HS63" s="2949"/>
      <c r="HT63" s="2949"/>
      <c r="HU63" s="2949"/>
      <c r="HV63" s="2949"/>
      <c r="HW63" s="2949"/>
      <c r="HX63" s="3"/>
      <c r="HY63" s="2948"/>
      <c r="HZ63" s="2950"/>
      <c r="IA63" s="2949"/>
      <c r="IB63" s="2946"/>
      <c r="IC63" s="2949"/>
      <c r="ID63" s="2949"/>
      <c r="IE63" s="2949"/>
      <c r="IF63" s="2949"/>
      <c r="IG63" s="2949"/>
      <c r="IH63" s="2949"/>
      <c r="II63" s="3"/>
      <c r="IJ63" s="2948"/>
      <c r="IK63" s="2950"/>
      <c r="IL63" s="2949"/>
      <c r="IM63" s="2946"/>
      <c r="IN63" s="2949"/>
      <c r="IO63" s="2949"/>
      <c r="IP63" s="2949"/>
      <c r="IQ63" s="2949"/>
      <c r="IR63" s="2949"/>
      <c r="IS63" s="2949"/>
      <c r="IT63" s="3"/>
      <c r="IU63" s="2948"/>
      <c r="IV63" s="2950"/>
      <c r="IW63" s="2949"/>
    </row>
    <row r="64" spans="1:257" ht="27" customHeight="1" x14ac:dyDescent="0.25">
      <c r="A64" s="2948"/>
      <c r="B64" s="2950"/>
      <c r="C64" s="2951"/>
      <c r="D64" s="2945"/>
      <c r="E64" s="2951"/>
      <c r="F64" s="2951"/>
      <c r="G64" s="2951"/>
      <c r="H64" s="2951"/>
      <c r="I64" s="2951"/>
      <c r="J64" s="2951"/>
      <c r="K64" s="2947"/>
      <c r="M64" s="2948"/>
      <c r="N64" s="2950"/>
      <c r="O64" s="2949"/>
      <c r="P64" s="2946"/>
      <c r="Q64" s="2949"/>
      <c r="R64" s="2949"/>
      <c r="S64" s="2949"/>
      <c r="T64" s="2949"/>
      <c r="U64" s="2949"/>
      <c r="V64" s="2949"/>
      <c r="W64" s="3"/>
      <c r="X64" s="2948"/>
      <c r="Y64" s="2950"/>
      <c r="Z64" s="2949"/>
      <c r="AA64" s="2946"/>
      <c r="AB64" s="2949"/>
      <c r="AC64" s="2949"/>
      <c r="AD64" s="2949"/>
      <c r="AE64" s="2949"/>
      <c r="AF64" s="2949"/>
      <c r="AG64" s="2949"/>
      <c r="AH64" s="3"/>
      <c r="AI64" s="2948"/>
      <c r="AJ64" s="2950"/>
      <c r="AK64" s="2949"/>
      <c r="AL64" s="2946"/>
      <c r="AM64" s="2949"/>
      <c r="AN64" s="2949"/>
      <c r="AO64" s="2949"/>
      <c r="AP64" s="2949"/>
      <c r="AQ64" s="2949"/>
      <c r="AR64" s="2949"/>
      <c r="AS64" s="3"/>
      <c r="AT64" s="2948"/>
      <c r="AU64" s="2950"/>
      <c r="AV64" s="2949"/>
      <c r="AW64" s="2946"/>
      <c r="AX64" s="2949"/>
      <c r="AY64" s="2949"/>
      <c r="AZ64" s="2949"/>
      <c r="BA64" s="2949"/>
      <c r="BB64" s="2949"/>
      <c r="BC64" s="2949"/>
      <c r="BD64" s="3"/>
      <c r="BE64" s="2948"/>
      <c r="BF64" s="2950"/>
      <c r="BG64" s="2949"/>
      <c r="BH64" s="2946"/>
      <c r="BI64" s="2949"/>
      <c r="BJ64" s="2949"/>
      <c r="BK64" s="2949"/>
      <c r="BL64" s="2949"/>
      <c r="BM64" s="2949"/>
      <c r="BN64" s="2949"/>
      <c r="BO64" s="3"/>
      <c r="BP64" s="2948"/>
      <c r="BQ64" s="2950"/>
      <c r="BR64" s="2949"/>
      <c r="BS64" s="2946"/>
      <c r="BT64" s="2949"/>
      <c r="BU64" s="2949"/>
      <c r="BV64" s="2949"/>
      <c r="BW64" s="2949"/>
      <c r="BX64" s="2949"/>
      <c r="BY64" s="2949"/>
      <c r="BZ64" s="3"/>
      <c r="CA64" s="2948"/>
      <c r="CB64" s="2950"/>
      <c r="CC64" s="2949"/>
      <c r="CD64" s="2946"/>
      <c r="CE64" s="2949"/>
      <c r="CF64" s="2949"/>
      <c r="CG64" s="2949"/>
      <c r="CH64" s="2949"/>
      <c r="CI64" s="2949"/>
      <c r="CJ64" s="2949"/>
      <c r="CK64" s="3"/>
      <c r="CL64" s="2948"/>
      <c r="CM64" s="2950"/>
      <c r="CN64" s="2949"/>
      <c r="CO64" s="2946"/>
      <c r="CP64" s="2949"/>
      <c r="CQ64" s="2949"/>
      <c r="CR64" s="2949"/>
      <c r="CS64" s="2949"/>
      <c r="CT64" s="2949"/>
      <c r="CU64" s="2949"/>
      <c r="CV64" s="3"/>
      <c r="CW64" s="2948"/>
      <c r="CX64" s="2950"/>
      <c r="CY64" s="2949"/>
      <c r="CZ64" s="2946"/>
      <c r="DA64" s="2949"/>
      <c r="DB64" s="2949"/>
      <c r="DC64" s="2949"/>
      <c r="DD64" s="2949"/>
      <c r="DE64" s="2949"/>
      <c r="DF64" s="2949"/>
      <c r="DG64" s="3"/>
      <c r="DH64" s="2948"/>
      <c r="DI64" s="2950"/>
      <c r="DJ64" s="2949"/>
      <c r="DK64" s="2946"/>
      <c r="DL64" s="2949"/>
      <c r="DM64" s="2949"/>
      <c r="DN64" s="2949"/>
      <c r="DO64" s="2949"/>
      <c r="DP64" s="2949"/>
      <c r="DQ64" s="2949"/>
      <c r="DR64" s="3"/>
      <c r="DS64" s="2948"/>
      <c r="DT64" s="2950"/>
      <c r="DU64" s="2949"/>
      <c r="DV64" s="2946"/>
      <c r="DW64" s="2949"/>
      <c r="DX64" s="2949"/>
      <c r="DY64" s="2949"/>
      <c r="DZ64" s="2949"/>
      <c r="EA64" s="2949"/>
      <c r="EB64" s="2949"/>
      <c r="EC64" s="3"/>
      <c r="ED64" s="2948"/>
      <c r="EE64" s="2950"/>
      <c r="EF64" s="2949"/>
      <c r="EG64" s="2946"/>
      <c r="EH64" s="2949"/>
      <c r="EI64" s="2949"/>
      <c r="EJ64" s="2949"/>
      <c r="EK64" s="2949"/>
      <c r="EL64" s="2949"/>
      <c r="EM64" s="2949"/>
      <c r="EN64" s="3"/>
      <c r="EO64" s="2948"/>
      <c r="EP64" s="2950"/>
      <c r="EQ64" s="2949"/>
      <c r="ER64" s="2946"/>
      <c r="ES64" s="2949"/>
      <c r="ET64" s="2949"/>
      <c r="EU64" s="2949"/>
      <c r="EV64" s="2949"/>
      <c r="EW64" s="2949"/>
      <c r="EX64" s="2949"/>
      <c r="EY64" s="3"/>
      <c r="EZ64" s="2948"/>
      <c r="FA64" s="2950"/>
      <c r="FB64" s="2949"/>
      <c r="FC64" s="2946"/>
      <c r="FD64" s="2949"/>
      <c r="FE64" s="2949"/>
      <c r="FF64" s="2949"/>
      <c r="FG64" s="2949"/>
      <c r="FH64" s="2949"/>
      <c r="FI64" s="2949"/>
      <c r="FJ64" s="3"/>
      <c r="FK64" s="2948"/>
      <c r="FL64" s="2950"/>
      <c r="FM64" s="2949"/>
      <c r="FN64" s="2946"/>
      <c r="FO64" s="2949"/>
      <c r="FP64" s="2949"/>
      <c r="FQ64" s="2949"/>
      <c r="FR64" s="2949"/>
      <c r="FS64" s="2949"/>
      <c r="FT64" s="2949"/>
      <c r="FU64" s="3"/>
      <c r="FV64" s="2948"/>
      <c r="FW64" s="2950"/>
      <c r="FX64" s="2949"/>
      <c r="FY64" s="2946"/>
      <c r="FZ64" s="2949"/>
      <c r="GA64" s="2949"/>
      <c r="GB64" s="2949"/>
      <c r="GC64" s="2949"/>
      <c r="GD64" s="2949"/>
      <c r="GE64" s="2949"/>
      <c r="GF64" s="3"/>
      <c r="GG64" s="2948"/>
      <c r="GH64" s="2950"/>
      <c r="GI64" s="2949"/>
      <c r="GJ64" s="2946"/>
      <c r="GK64" s="2949"/>
      <c r="GL64" s="2949"/>
      <c r="GM64" s="2949"/>
      <c r="GN64" s="2949"/>
      <c r="GO64" s="2949"/>
      <c r="GP64" s="2949"/>
      <c r="GQ64" s="3"/>
      <c r="GR64" s="2948"/>
      <c r="GS64" s="2950"/>
      <c r="GT64" s="2949"/>
      <c r="GU64" s="2946"/>
      <c r="GV64" s="2949"/>
      <c r="GW64" s="2949"/>
      <c r="GX64" s="2949"/>
      <c r="GY64" s="2949"/>
      <c r="GZ64" s="2949"/>
      <c r="HA64" s="2949"/>
      <c r="HB64" s="3"/>
      <c r="HC64" s="2948"/>
      <c r="HD64" s="2950"/>
      <c r="HE64" s="2949"/>
      <c r="HF64" s="2946"/>
      <c r="HG64" s="2949"/>
      <c r="HH64" s="2949"/>
      <c r="HI64" s="2949"/>
      <c r="HJ64" s="2949"/>
      <c r="HK64" s="2949"/>
      <c r="HL64" s="2949"/>
      <c r="HM64" s="3"/>
      <c r="HN64" s="2948"/>
      <c r="HO64" s="2950"/>
      <c r="HP64" s="2949"/>
      <c r="HQ64" s="2946"/>
      <c r="HR64" s="2949"/>
      <c r="HS64" s="2949"/>
      <c r="HT64" s="2949"/>
      <c r="HU64" s="2949"/>
      <c r="HV64" s="2949"/>
      <c r="HW64" s="2949"/>
      <c r="HX64" s="3"/>
      <c r="HY64" s="2948"/>
      <c r="HZ64" s="2950"/>
      <c r="IA64" s="2949"/>
      <c r="IB64" s="2946"/>
      <c r="IC64" s="2949"/>
      <c r="ID64" s="2949"/>
      <c r="IE64" s="2949"/>
      <c r="IF64" s="2949"/>
      <c r="IG64" s="2949"/>
      <c r="IH64" s="2949"/>
      <c r="II64" s="3"/>
      <c r="IJ64" s="2948"/>
      <c r="IK64" s="2950"/>
      <c r="IL64" s="2949"/>
      <c r="IM64" s="2946"/>
      <c r="IN64" s="2949"/>
      <c r="IO64" s="2949"/>
      <c r="IP64" s="2949"/>
      <c r="IQ64" s="2949"/>
      <c r="IR64" s="2949"/>
      <c r="IS64" s="2949"/>
      <c r="IT64" s="3"/>
      <c r="IU64" s="2948"/>
      <c r="IV64" s="2950"/>
      <c r="IW64" s="2949"/>
    </row>
    <row r="65" spans="1:257" ht="27" customHeight="1" x14ac:dyDescent="0.25">
      <c r="A65" s="2948"/>
      <c r="B65" s="2950"/>
      <c r="C65" s="2951"/>
      <c r="D65" s="2945"/>
      <c r="E65" s="2951"/>
      <c r="F65" s="2951"/>
      <c r="G65" s="2951"/>
      <c r="H65" s="2951"/>
      <c r="I65" s="2951"/>
      <c r="J65" s="2951"/>
      <c r="K65" s="2947"/>
      <c r="M65" s="2948"/>
      <c r="N65" s="2950"/>
      <c r="O65" s="2949"/>
      <c r="P65" s="2946"/>
      <c r="Q65" s="2949"/>
      <c r="R65" s="2949"/>
      <c r="S65" s="2949"/>
      <c r="T65" s="2949"/>
      <c r="U65" s="2949"/>
      <c r="V65" s="2949"/>
      <c r="W65" s="3"/>
      <c r="X65" s="2948"/>
      <c r="Y65" s="2950"/>
      <c r="Z65" s="2949"/>
      <c r="AA65" s="2946"/>
      <c r="AB65" s="2949"/>
      <c r="AC65" s="2949"/>
      <c r="AD65" s="2949"/>
      <c r="AE65" s="2949"/>
      <c r="AF65" s="2949"/>
      <c r="AG65" s="2949"/>
      <c r="AH65" s="3"/>
      <c r="AI65" s="2948"/>
      <c r="AJ65" s="2950"/>
      <c r="AK65" s="2949"/>
      <c r="AL65" s="2946"/>
      <c r="AM65" s="2949"/>
      <c r="AN65" s="2949"/>
      <c r="AO65" s="2949"/>
      <c r="AP65" s="2949"/>
      <c r="AQ65" s="2949"/>
      <c r="AR65" s="2949"/>
      <c r="AS65" s="3"/>
      <c r="AT65" s="2948"/>
      <c r="AU65" s="2950"/>
      <c r="AV65" s="2949"/>
      <c r="AW65" s="2946"/>
      <c r="AX65" s="2949"/>
      <c r="AY65" s="2949"/>
      <c r="AZ65" s="2949"/>
      <c r="BA65" s="2949"/>
      <c r="BB65" s="2949"/>
      <c r="BC65" s="2949"/>
      <c r="BD65" s="3"/>
      <c r="BE65" s="2948"/>
      <c r="BF65" s="2950"/>
      <c r="BG65" s="2949"/>
      <c r="BH65" s="2946"/>
      <c r="BI65" s="2949"/>
      <c r="BJ65" s="2949"/>
      <c r="BK65" s="2949"/>
      <c r="BL65" s="2949"/>
      <c r="BM65" s="2949"/>
      <c r="BN65" s="2949"/>
      <c r="BO65" s="3"/>
      <c r="BP65" s="2948"/>
      <c r="BQ65" s="2950"/>
      <c r="BR65" s="2949"/>
      <c r="BS65" s="2946"/>
      <c r="BT65" s="2949"/>
      <c r="BU65" s="2949"/>
      <c r="BV65" s="2949"/>
      <c r="BW65" s="2949"/>
      <c r="BX65" s="2949"/>
      <c r="BY65" s="2949"/>
      <c r="BZ65" s="3"/>
      <c r="CA65" s="2948"/>
      <c r="CB65" s="2950"/>
      <c r="CC65" s="2949"/>
      <c r="CD65" s="2946"/>
      <c r="CE65" s="2949"/>
      <c r="CF65" s="2949"/>
      <c r="CG65" s="2949"/>
      <c r="CH65" s="2949"/>
      <c r="CI65" s="2949"/>
      <c r="CJ65" s="2949"/>
      <c r="CK65" s="3"/>
      <c r="CL65" s="2948"/>
      <c r="CM65" s="2950"/>
      <c r="CN65" s="2949"/>
      <c r="CO65" s="2946"/>
      <c r="CP65" s="2949"/>
      <c r="CQ65" s="2949"/>
      <c r="CR65" s="2949"/>
      <c r="CS65" s="2949"/>
      <c r="CT65" s="2949"/>
      <c r="CU65" s="2949"/>
      <c r="CV65" s="3"/>
      <c r="CW65" s="2948"/>
      <c r="CX65" s="2950"/>
      <c r="CY65" s="2949"/>
      <c r="CZ65" s="2946"/>
      <c r="DA65" s="2949"/>
      <c r="DB65" s="2949"/>
      <c r="DC65" s="2949"/>
      <c r="DD65" s="2949"/>
      <c r="DE65" s="2949"/>
      <c r="DF65" s="2949"/>
      <c r="DG65" s="3"/>
      <c r="DH65" s="2948"/>
      <c r="DI65" s="2950"/>
      <c r="DJ65" s="2949"/>
      <c r="DK65" s="2946"/>
      <c r="DL65" s="2949"/>
      <c r="DM65" s="2949"/>
      <c r="DN65" s="2949"/>
      <c r="DO65" s="2949"/>
      <c r="DP65" s="2949"/>
      <c r="DQ65" s="2949"/>
      <c r="DR65" s="3"/>
      <c r="DS65" s="2948"/>
      <c r="DT65" s="2950"/>
      <c r="DU65" s="2949"/>
      <c r="DV65" s="2946"/>
      <c r="DW65" s="2949"/>
      <c r="DX65" s="2949"/>
      <c r="DY65" s="2949"/>
      <c r="DZ65" s="2949"/>
      <c r="EA65" s="2949"/>
      <c r="EB65" s="2949"/>
      <c r="EC65" s="3"/>
      <c r="ED65" s="2948"/>
      <c r="EE65" s="2950"/>
      <c r="EF65" s="2949"/>
      <c r="EG65" s="2946"/>
      <c r="EH65" s="2949"/>
      <c r="EI65" s="2949"/>
      <c r="EJ65" s="2949"/>
      <c r="EK65" s="2949"/>
      <c r="EL65" s="2949"/>
      <c r="EM65" s="2949"/>
      <c r="EN65" s="3"/>
      <c r="EO65" s="2948"/>
      <c r="EP65" s="2950"/>
      <c r="EQ65" s="2949"/>
      <c r="ER65" s="2946"/>
      <c r="ES65" s="2949"/>
      <c r="ET65" s="2949"/>
      <c r="EU65" s="2949"/>
      <c r="EV65" s="2949"/>
      <c r="EW65" s="2949"/>
      <c r="EX65" s="2949"/>
      <c r="EY65" s="3"/>
      <c r="EZ65" s="2948"/>
      <c r="FA65" s="2950"/>
      <c r="FB65" s="2949"/>
      <c r="FC65" s="2946"/>
      <c r="FD65" s="2949"/>
      <c r="FE65" s="2949"/>
      <c r="FF65" s="2949"/>
      <c r="FG65" s="2949"/>
      <c r="FH65" s="2949"/>
      <c r="FI65" s="2949"/>
      <c r="FJ65" s="3"/>
      <c r="FK65" s="2948"/>
      <c r="FL65" s="2950"/>
      <c r="FM65" s="2949"/>
      <c r="FN65" s="2946"/>
      <c r="FO65" s="2949"/>
      <c r="FP65" s="2949"/>
      <c r="FQ65" s="2949"/>
      <c r="FR65" s="2949"/>
      <c r="FS65" s="2949"/>
      <c r="FT65" s="2949"/>
      <c r="FU65" s="3"/>
      <c r="FV65" s="2948"/>
      <c r="FW65" s="2950"/>
      <c r="FX65" s="2949"/>
      <c r="FY65" s="2946"/>
      <c r="FZ65" s="2949"/>
      <c r="GA65" s="2949"/>
      <c r="GB65" s="2949"/>
      <c r="GC65" s="2949"/>
      <c r="GD65" s="2949"/>
      <c r="GE65" s="2949"/>
      <c r="GF65" s="3"/>
      <c r="GG65" s="2948"/>
      <c r="GH65" s="2950"/>
      <c r="GI65" s="2949"/>
      <c r="GJ65" s="2946"/>
      <c r="GK65" s="2949"/>
      <c r="GL65" s="2949"/>
      <c r="GM65" s="2949"/>
      <c r="GN65" s="2949"/>
      <c r="GO65" s="2949"/>
      <c r="GP65" s="2949"/>
      <c r="GQ65" s="3"/>
      <c r="GR65" s="2948"/>
      <c r="GS65" s="2950"/>
      <c r="GT65" s="2949"/>
      <c r="GU65" s="2946"/>
      <c r="GV65" s="2949"/>
      <c r="GW65" s="2949"/>
      <c r="GX65" s="2949"/>
      <c r="GY65" s="2949"/>
      <c r="GZ65" s="2949"/>
      <c r="HA65" s="2949"/>
      <c r="HB65" s="3"/>
      <c r="HC65" s="2948"/>
      <c r="HD65" s="2950"/>
      <c r="HE65" s="2949"/>
      <c r="HF65" s="2946"/>
      <c r="HG65" s="2949"/>
      <c r="HH65" s="2949"/>
      <c r="HI65" s="2949"/>
      <c r="HJ65" s="2949"/>
      <c r="HK65" s="2949"/>
      <c r="HL65" s="2949"/>
      <c r="HM65" s="3"/>
      <c r="HN65" s="2948"/>
      <c r="HO65" s="2950"/>
      <c r="HP65" s="2949"/>
      <c r="HQ65" s="2946"/>
      <c r="HR65" s="2949"/>
      <c r="HS65" s="2949"/>
      <c r="HT65" s="2949"/>
      <c r="HU65" s="2949"/>
      <c r="HV65" s="2949"/>
      <c r="HW65" s="2949"/>
      <c r="HX65" s="3"/>
      <c r="HY65" s="2948"/>
      <c r="HZ65" s="2950"/>
      <c r="IA65" s="2949"/>
      <c r="IB65" s="2946"/>
      <c r="IC65" s="2949"/>
      <c r="ID65" s="2949"/>
      <c r="IE65" s="2949"/>
      <c r="IF65" s="2949"/>
      <c r="IG65" s="2949"/>
      <c r="IH65" s="2949"/>
      <c r="II65" s="3"/>
      <c r="IJ65" s="2948"/>
      <c r="IK65" s="2950"/>
      <c r="IL65" s="2949"/>
      <c r="IM65" s="2946"/>
      <c r="IN65" s="2949"/>
      <c r="IO65" s="2949"/>
      <c r="IP65" s="2949"/>
      <c r="IQ65" s="2949"/>
      <c r="IR65" s="2949"/>
      <c r="IS65" s="2949"/>
      <c r="IT65" s="3"/>
      <c r="IU65" s="2948"/>
      <c r="IV65" s="2950"/>
      <c r="IW65" s="2949"/>
    </row>
    <row r="66" spans="1:257" ht="27" customHeight="1" x14ac:dyDescent="0.25">
      <c r="A66" s="2948"/>
      <c r="B66" s="2950"/>
      <c r="C66" s="2951"/>
      <c r="D66" s="2945"/>
      <c r="E66" s="2951"/>
      <c r="F66" s="2951"/>
      <c r="G66" s="2951"/>
      <c r="H66" s="2951"/>
      <c r="I66" s="2951"/>
      <c r="J66" s="2951"/>
      <c r="K66" s="2947"/>
      <c r="M66" s="2948"/>
      <c r="N66" s="2950"/>
      <c r="O66" s="2949"/>
      <c r="P66" s="2946"/>
      <c r="Q66" s="2949"/>
      <c r="R66" s="2949"/>
      <c r="S66" s="2949"/>
      <c r="T66" s="2949"/>
      <c r="U66" s="2949"/>
      <c r="V66" s="2949"/>
      <c r="W66" s="3"/>
      <c r="X66" s="2948"/>
      <c r="Y66" s="2950"/>
      <c r="Z66" s="2949"/>
      <c r="AA66" s="2946"/>
      <c r="AB66" s="2949"/>
      <c r="AC66" s="2949"/>
      <c r="AD66" s="2949"/>
      <c r="AE66" s="2949"/>
      <c r="AF66" s="2949"/>
      <c r="AG66" s="2949"/>
      <c r="AH66" s="3"/>
      <c r="AI66" s="2948"/>
      <c r="AJ66" s="2950"/>
      <c r="AK66" s="2949"/>
      <c r="AL66" s="2946"/>
      <c r="AM66" s="2949"/>
      <c r="AN66" s="2949"/>
      <c r="AO66" s="2949"/>
      <c r="AP66" s="2949"/>
      <c r="AQ66" s="2949"/>
      <c r="AR66" s="2949"/>
      <c r="AS66" s="3"/>
      <c r="AT66" s="2948"/>
      <c r="AU66" s="2950"/>
      <c r="AV66" s="2949"/>
      <c r="AW66" s="2946"/>
      <c r="AX66" s="2949"/>
      <c r="AY66" s="2949"/>
      <c r="AZ66" s="2949"/>
      <c r="BA66" s="2949"/>
      <c r="BB66" s="2949"/>
      <c r="BC66" s="2949"/>
      <c r="BD66" s="3"/>
      <c r="BE66" s="2948"/>
      <c r="BF66" s="2950"/>
      <c r="BG66" s="2949"/>
      <c r="BH66" s="2946"/>
      <c r="BI66" s="2949"/>
      <c r="BJ66" s="2949"/>
      <c r="BK66" s="2949"/>
      <c r="BL66" s="2949"/>
      <c r="BM66" s="2949"/>
      <c r="BN66" s="2949"/>
      <c r="BO66" s="3"/>
      <c r="BP66" s="2948"/>
      <c r="BQ66" s="2950"/>
      <c r="BR66" s="2949"/>
      <c r="BS66" s="2946"/>
      <c r="BT66" s="2949"/>
      <c r="BU66" s="2949"/>
      <c r="BV66" s="2949"/>
      <c r="BW66" s="2949"/>
      <c r="BX66" s="2949"/>
      <c r="BY66" s="2949"/>
      <c r="BZ66" s="3"/>
      <c r="CA66" s="2948"/>
      <c r="CB66" s="2950"/>
      <c r="CC66" s="2949"/>
      <c r="CD66" s="2946"/>
      <c r="CE66" s="2949"/>
      <c r="CF66" s="2949"/>
      <c r="CG66" s="2949"/>
      <c r="CH66" s="2949"/>
      <c r="CI66" s="2949"/>
      <c r="CJ66" s="2949"/>
      <c r="CK66" s="3"/>
      <c r="CL66" s="2948"/>
      <c r="CM66" s="2950"/>
      <c r="CN66" s="2949"/>
      <c r="CO66" s="2946"/>
      <c r="CP66" s="2949"/>
      <c r="CQ66" s="2949"/>
      <c r="CR66" s="2949"/>
      <c r="CS66" s="2949"/>
      <c r="CT66" s="2949"/>
      <c r="CU66" s="2949"/>
      <c r="CV66" s="3"/>
      <c r="CW66" s="2948"/>
      <c r="CX66" s="2950"/>
      <c r="CY66" s="2949"/>
      <c r="CZ66" s="2946"/>
      <c r="DA66" s="2949"/>
      <c r="DB66" s="2949"/>
      <c r="DC66" s="2949"/>
      <c r="DD66" s="2949"/>
      <c r="DE66" s="2949"/>
      <c r="DF66" s="2949"/>
      <c r="DG66" s="3"/>
      <c r="DH66" s="2948"/>
      <c r="DI66" s="2950"/>
      <c r="DJ66" s="2949"/>
      <c r="DK66" s="2946"/>
      <c r="DL66" s="2949"/>
      <c r="DM66" s="2949"/>
      <c r="DN66" s="2949"/>
      <c r="DO66" s="2949"/>
      <c r="DP66" s="2949"/>
      <c r="DQ66" s="2949"/>
      <c r="DR66" s="3"/>
      <c r="DS66" s="2948"/>
      <c r="DT66" s="2950"/>
      <c r="DU66" s="2949"/>
      <c r="DV66" s="2946"/>
      <c r="DW66" s="2949"/>
      <c r="DX66" s="2949"/>
      <c r="DY66" s="2949"/>
      <c r="DZ66" s="2949"/>
      <c r="EA66" s="2949"/>
      <c r="EB66" s="2949"/>
      <c r="EC66" s="3"/>
      <c r="ED66" s="2948"/>
      <c r="EE66" s="2950"/>
      <c r="EF66" s="2949"/>
      <c r="EG66" s="2946"/>
      <c r="EH66" s="2949"/>
      <c r="EI66" s="2949"/>
      <c r="EJ66" s="2949"/>
      <c r="EK66" s="2949"/>
      <c r="EL66" s="2949"/>
      <c r="EM66" s="2949"/>
      <c r="EN66" s="3"/>
      <c r="EO66" s="2948"/>
      <c r="EP66" s="2950"/>
      <c r="EQ66" s="2949"/>
      <c r="ER66" s="2946"/>
      <c r="ES66" s="2949"/>
      <c r="ET66" s="2949"/>
      <c r="EU66" s="2949"/>
      <c r="EV66" s="2949"/>
      <c r="EW66" s="2949"/>
      <c r="EX66" s="2949"/>
      <c r="EY66" s="3"/>
      <c r="EZ66" s="2948"/>
      <c r="FA66" s="2950"/>
      <c r="FB66" s="2949"/>
      <c r="FC66" s="2946"/>
      <c r="FD66" s="2949"/>
      <c r="FE66" s="2949"/>
      <c r="FF66" s="2949"/>
      <c r="FG66" s="2949"/>
      <c r="FH66" s="2949"/>
      <c r="FI66" s="2949"/>
      <c r="FJ66" s="3"/>
      <c r="FK66" s="2948"/>
      <c r="FL66" s="2950"/>
      <c r="FM66" s="2949"/>
      <c r="FN66" s="2946"/>
      <c r="FO66" s="2949"/>
      <c r="FP66" s="2949"/>
      <c r="FQ66" s="2949"/>
      <c r="FR66" s="2949"/>
      <c r="FS66" s="2949"/>
      <c r="FT66" s="2949"/>
      <c r="FU66" s="3"/>
      <c r="FV66" s="2948"/>
      <c r="FW66" s="2950"/>
      <c r="FX66" s="2949"/>
      <c r="FY66" s="2946"/>
      <c r="FZ66" s="2949"/>
      <c r="GA66" s="2949"/>
      <c r="GB66" s="2949"/>
      <c r="GC66" s="2949"/>
      <c r="GD66" s="2949"/>
      <c r="GE66" s="2949"/>
      <c r="GF66" s="3"/>
      <c r="GG66" s="2948"/>
      <c r="GH66" s="2950"/>
      <c r="GI66" s="2949"/>
      <c r="GJ66" s="2946"/>
      <c r="GK66" s="2949"/>
      <c r="GL66" s="2949"/>
      <c r="GM66" s="2949"/>
      <c r="GN66" s="2949"/>
      <c r="GO66" s="2949"/>
      <c r="GP66" s="2949"/>
      <c r="GQ66" s="3"/>
      <c r="GR66" s="2948"/>
      <c r="GS66" s="2950"/>
      <c r="GT66" s="2949"/>
      <c r="GU66" s="2946"/>
      <c r="GV66" s="2949"/>
      <c r="GW66" s="2949"/>
      <c r="GX66" s="2949"/>
      <c r="GY66" s="2949"/>
      <c r="GZ66" s="2949"/>
      <c r="HA66" s="2949"/>
      <c r="HB66" s="3"/>
      <c r="HC66" s="2948"/>
      <c r="HD66" s="2950"/>
      <c r="HE66" s="2949"/>
      <c r="HF66" s="2946"/>
      <c r="HG66" s="2949"/>
      <c r="HH66" s="2949"/>
      <c r="HI66" s="2949"/>
      <c r="HJ66" s="2949"/>
      <c r="HK66" s="2949"/>
      <c r="HL66" s="2949"/>
      <c r="HM66" s="3"/>
      <c r="HN66" s="2948"/>
      <c r="HO66" s="2950"/>
      <c r="HP66" s="2949"/>
      <c r="HQ66" s="2946"/>
      <c r="HR66" s="2949"/>
      <c r="HS66" s="2949"/>
      <c r="HT66" s="2949"/>
      <c r="HU66" s="2949"/>
      <c r="HV66" s="2949"/>
      <c r="HW66" s="2949"/>
      <c r="HX66" s="3"/>
      <c r="HY66" s="2948"/>
      <c r="HZ66" s="2950"/>
      <c r="IA66" s="2949"/>
      <c r="IB66" s="2946"/>
      <c r="IC66" s="2949"/>
      <c r="ID66" s="2949"/>
      <c r="IE66" s="2949"/>
      <c r="IF66" s="2949"/>
      <c r="IG66" s="2949"/>
      <c r="IH66" s="2949"/>
      <c r="II66" s="3"/>
      <c r="IJ66" s="2948"/>
      <c r="IK66" s="2950"/>
      <c r="IL66" s="2949"/>
      <c r="IM66" s="2946"/>
      <c r="IN66" s="2949"/>
      <c r="IO66" s="2949"/>
      <c r="IP66" s="2949"/>
      <c r="IQ66" s="2949"/>
      <c r="IR66" s="2949"/>
      <c r="IS66" s="2949"/>
      <c r="IT66" s="3"/>
      <c r="IU66" s="2948"/>
      <c r="IV66" s="2950"/>
      <c r="IW66" s="2949"/>
    </row>
    <row r="67" spans="1:257" ht="27" customHeight="1" x14ac:dyDescent="0.25">
      <c r="A67" s="2948"/>
      <c r="B67" s="2950"/>
      <c r="C67" s="2951"/>
      <c r="D67" s="2945"/>
      <c r="E67" s="2951"/>
      <c r="F67" s="2951"/>
      <c r="G67" s="2951"/>
      <c r="H67" s="2951"/>
      <c r="I67" s="2951"/>
      <c r="J67" s="2951"/>
      <c r="K67" s="2947"/>
      <c r="M67" s="2948"/>
      <c r="N67" s="2950"/>
      <c r="O67" s="2949"/>
      <c r="P67" s="2946"/>
      <c r="Q67" s="2949"/>
      <c r="R67" s="2949"/>
      <c r="S67" s="2949"/>
      <c r="T67" s="2949"/>
      <c r="U67" s="2949"/>
      <c r="V67" s="2949"/>
      <c r="W67" s="3"/>
      <c r="X67" s="2948"/>
      <c r="Y67" s="2950"/>
      <c r="Z67" s="2949"/>
      <c r="AA67" s="2946"/>
      <c r="AB67" s="2949"/>
      <c r="AC67" s="2949"/>
      <c r="AD67" s="2949"/>
      <c r="AE67" s="2949"/>
      <c r="AF67" s="2949"/>
      <c r="AG67" s="2949"/>
      <c r="AH67" s="3"/>
      <c r="AI67" s="2948"/>
      <c r="AJ67" s="2950"/>
      <c r="AK67" s="2949"/>
      <c r="AL67" s="2946"/>
      <c r="AM67" s="2949"/>
      <c r="AN67" s="2949"/>
      <c r="AO67" s="2949"/>
      <c r="AP67" s="2949"/>
      <c r="AQ67" s="2949"/>
      <c r="AR67" s="2949"/>
      <c r="AS67" s="3"/>
      <c r="AT67" s="2948"/>
      <c r="AU67" s="2950"/>
      <c r="AV67" s="2949"/>
      <c r="AW67" s="2946"/>
      <c r="AX67" s="2949"/>
      <c r="AY67" s="2949"/>
      <c r="AZ67" s="2949"/>
      <c r="BA67" s="2949"/>
      <c r="BB67" s="2949"/>
      <c r="BC67" s="2949"/>
      <c r="BD67" s="3"/>
      <c r="BE67" s="2948"/>
      <c r="BF67" s="2950"/>
      <c r="BG67" s="2949"/>
      <c r="BH67" s="2946"/>
      <c r="BI67" s="2949"/>
      <c r="BJ67" s="2949"/>
      <c r="BK67" s="2949"/>
      <c r="BL67" s="2949"/>
      <c r="BM67" s="2949"/>
      <c r="BN67" s="2949"/>
      <c r="BO67" s="3"/>
      <c r="BP67" s="2948"/>
      <c r="BQ67" s="2950"/>
      <c r="BR67" s="2949"/>
      <c r="BS67" s="2946"/>
      <c r="BT67" s="2949"/>
      <c r="BU67" s="2949"/>
      <c r="BV67" s="2949"/>
      <c r="BW67" s="2949"/>
      <c r="BX67" s="2949"/>
      <c r="BY67" s="2949"/>
      <c r="BZ67" s="3"/>
      <c r="CA67" s="2948"/>
      <c r="CB67" s="2950"/>
      <c r="CC67" s="2949"/>
      <c r="CD67" s="2946"/>
      <c r="CE67" s="2949"/>
      <c r="CF67" s="2949"/>
      <c r="CG67" s="2949"/>
      <c r="CH67" s="2949"/>
      <c r="CI67" s="2949"/>
      <c r="CJ67" s="2949"/>
      <c r="CK67" s="3"/>
      <c r="CL67" s="2948"/>
      <c r="CM67" s="2950"/>
      <c r="CN67" s="2949"/>
      <c r="CO67" s="2946"/>
      <c r="CP67" s="2949"/>
      <c r="CQ67" s="2949"/>
      <c r="CR67" s="2949"/>
      <c r="CS67" s="2949"/>
      <c r="CT67" s="2949"/>
      <c r="CU67" s="2949"/>
      <c r="CV67" s="3"/>
      <c r="CW67" s="2948"/>
      <c r="CX67" s="2950"/>
      <c r="CY67" s="2949"/>
      <c r="CZ67" s="2946"/>
      <c r="DA67" s="2949"/>
      <c r="DB67" s="2949"/>
      <c r="DC67" s="2949"/>
      <c r="DD67" s="2949"/>
      <c r="DE67" s="2949"/>
      <c r="DF67" s="2949"/>
      <c r="DG67" s="3"/>
      <c r="DH67" s="2948"/>
      <c r="DI67" s="2950"/>
      <c r="DJ67" s="2949"/>
      <c r="DK67" s="2946"/>
      <c r="DL67" s="2949"/>
      <c r="DM67" s="2949"/>
      <c r="DN67" s="2949"/>
      <c r="DO67" s="2949"/>
      <c r="DP67" s="2949"/>
      <c r="DQ67" s="2949"/>
      <c r="DR67" s="3"/>
      <c r="DS67" s="2948"/>
      <c r="DT67" s="2950"/>
      <c r="DU67" s="2949"/>
      <c r="DV67" s="2946"/>
      <c r="DW67" s="2949"/>
      <c r="DX67" s="2949"/>
      <c r="DY67" s="2949"/>
      <c r="DZ67" s="2949"/>
      <c r="EA67" s="2949"/>
      <c r="EB67" s="2949"/>
      <c r="EC67" s="3"/>
      <c r="ED67" s="2948"/>
      <c r="EE67" s="2950"/>
      <c r="EF67" s="2949"/>
      <c r="EG67" s="2946"/>
      <c r="EH67" s="2949"/>
      <c r="EI67" s="2949"/>
      <c r="EJ67" s="2949"/>
      <c r="EK67" s="2949"/>
      <c r="EL67" s="2949"/>
      <c r="EM67" s="2949"/>
      <c r="EN67" s="3"/>
      <c r="EO67" s="2948"/>
      <c r="EP67" s="2950"/>
      <c r="EQ67" s="2949"/>
      <c r="ER67" s="2946"/>
      <c r="ES67" s="2949"/>
      <c r="ET67" s="2949"/>
      <c r="EU67" s="2949"/>
      <c r="EV67" s="2949"/>
      <c r="EW67" s="2949"/>
      <c r="EX67" s="2949"/>
      <c r="EY67" s="3"/>
      <c r="EZ67" s="2948"/>
      <c r="FA67" s="2950"/>
      <c r="FB67" s="2949"/>
      <c r="FC67" s="2946"/>
      <c r="FD67" s="2949"/>
      <c r="FE67" s="2949"/>
      <c r="FF67" s="2949"/>
      <c r="FG67" s="2949"/>
      <c r="FH67" s="2949"/>
      <c r="FI67" s="2949"/>
      <c r="FJ67" s="3"/>
      <c r="FK67" s="2948"/>
      <c r="FL67" s="2950"/>
      <c r="FM67" s="2949"/>
      <c r="FN67" s="2946"/>
      <c r="FO67" s="2949"/>
      <c r="FP67" s="2949"/>
      <c r="FQ67" s="2949"/>
      <c r="FR67" s="2949"/>
      <c r="FS67" s="2949"/>
      <c r="FT67" s="2949"/>
      <c r="FU67" s="3"/>
      <c r="FV67" s="2948"/>
      <c r="FW67" s="2950"/>
      <c r="FX67" s="2949"/>
      <c r="FY67" s="2946"/>
      <c r="FZ67" s="2949"/>
      <c r="GA67" s="2949"/>
      <c r="GB67" s="2949"/>
      <c r="GC67" s="2949"/>
      <c r="GD67" s="2949"/>
      <c r="GE67" s="2949"/>
      <c r="GF67" s="3"/>
      <c r="GG67" s="2948"/>
      <c r="GH67" s="2950"/>
      <c r="GI67" s="2949"/>
      <c r="GJ67" s="2946"/>
      <c r="GK67" s="2949"/>
      <c r="GL67" s="2949"/>
      <c r="GM67" s="2949"/>
      <c r="GN67" s="2949"/>
      <c r="GO67" s="2949"/>
      <c r="GP67" s="2949"/>
      <c r="GQ67" s="3"/>
      <c r="GR67" s="2948"/>
      <c r="GS67" s="2950"/>
      <c r="GT67" s="2949"/>
      <c r="GU67" s="2946"/>
      <c r="GV67" s="2949"/>
      <c r="GW67" s="2949"/>
      <c r="GX67" s="2949"/>
      <c r="GY67" s="2949"/>
      <c r="GZ67" s="2949"/>
      <c r="HA67" s="2949"/>
      <c r="HB67" s="3"/>
      <c r="HC67" s="2948"/>
      <c r="HD67" s="2950"/>
      <c r="HE67" s="2949"/>
      <c r="HF67" s="2946"/>
      <c r="HG67" s="2949"/>
      <c r="HH67" s="2949"/>
      <c r="HI67" s="2949"/>
      <c r="HJ67" s="2949"/>
      <c r="HK67" s="2949"/>
      <c r="HL67" s="2949"/>
      <c r="HM67" s="3"/>
      <c r="HN67" s="2948"/>
      <c r="HO67" s="2950"/>
      <c r="HP67" s="2949"/>
      <c r="HQ67" s="2946"/>
      <c r="HR67" s="2949"/>
      <c r="HS67" s="2949"/>
      <c r="HT67" s="2949"/>
      <c r="HU67" s="2949"/>
      <c r="HV67" s="2949"/>
      <c r="HW67" s="2949"/>
      <c r="HX67" s="3"/>
      <c r="HY67" s="2948"/>
      <c r="HZ67" s="2950"/>
      <c r="IA67" s="2949"/>
      <c r="IB67" s="2946"/>
      <c r="IC67" s="2949"/>
      <c r="ID67" s="2949"/>
      <c r="IE67" s="2949"/>
      <c r="IF67" s="2949"/>
      <c r="IG67" s="2949"/>
      <c r="IH67" s="2949"/>
      <c r="II67" s="3"/>
      <c r="IJ67" s="2948"/>
      <c r="IK67" s="2950"/>
      <c r="IL67" s="2949"/>
      <c r="IM67" s="2946"/>
      <c r="IN67" s="2949"/>
      <c r="IO67" s="2949"/>
      <c r="IP67" s="2949"/>
      <c r="IQ67" s="2949"/>
      <c r="IR67" s="2949"/>
      <c r="IS67" s="2949"/>
      <c r="IT67" s="3"/>
      <c r="IU67" s="2948"/>
      <c r="IV67" s="2950"/>
      <c r="IW67" s="2949"/>
    </row>
    <row r="68" spans="1:257" ht="27" customHeight="1" x14ac:dyDescent="0.25">
      <c r="A68" s="2948"/>
      <c r="B68" s="2950"/>
      <c r="C68" s="2951"/>
      <c r="D68" s="2945"/>
      <c r="E68" s="2951"/>
      <c r="F68" s="2951"/>
      <c r="G68" s="2951"/>
      <c r="H68" s="2951"/>
      <c r="I68" s="2951"/>
      <c r="J68" s="2951"/>
      <c r="K68" s="2947"/>
      <c r="M68" s="2948"/>
      <c r="N68" s="2950"/>
      <c r="O68" s="2949"/>
      <c r="P68" s="2946"/>
      <c r="Q68" s="2949"/>
      <c r="R68" s="2949"/>
      <c r="S68" s="2949"/>
      <c r="T68" s="2949"/>
      <c r="U68" s="2949"/>
      <c r="V68" s="2949"/>
      <c r="W68" s="3"/>
      <c r="X68" s="2948"/>
      <c r="Y68" s="2950"/>
      <c r="Z68" s="2949"/>
      <c r="AA68" s="2946"/>
      <c r="AB68" s="2949"/>
      <c r="AC68" s="2949"/>
      <c r="AD68" s="2949"/>
      <c r="AE68" s="2949"/>
      <c r="AF68" s="2949"/>
      <c r="AG68" s="2949"/>
      <c r="AH68" s="3"/>
      <c r="AI68" s="2948"/>
      <c r="AJ68" s="2950"/>
      <c r="AK68" s="2949"/>
      <c r="AL68" s="2946"/>
      <c r="AM68" s="2949"/>
      <c r="AN68" s="2949"/>
      <c r="AO68" s="2949"/>
      <c r="AP68" s="2949"/>
      <c r="AQ68" s="2949"/>
      <c r="AR68" s="2949"/>
      <c r="AS68" s="3"/>
      <c r="AT68" s="2948"/>
      <c r="AU68" s="2950"/>
      <c r="AV68" s="2949"/>
      <c r="AW68" s="2946"/>
      <c r="AX68" s="2949"/>
      <c r="AY68" s="2949"/>
      <c r="AZ68" s="2949"/>
      <c r="BA68" s="2949"/>
      <c r="BB68" s="2949"/>
      <c r="BC68" s="2949"/>
      <c r="BD68" s="3"/>
      <c r="BE68" s="2948"/>
      <c r="BF68" s="2950"/>
      <c r="BG68" s="2949"/>
      <c r="BH68" s="2946"/>
      <c r="BI68" s="2949"/>
      <c r="BJ68" s="2949"/>
      <c r="BK68" s="2949"/>
      <c r="BL68" s="2949"/>
      <c r="BM68" s="2949"/>
      <c r="BN68" s="2949"/>
      <c r="BO68" s="3"/>
      <c r="BP68" s="2948"/>
      <c r="BQ68" s="2950"/>
      <c r="BR68" s="2949"/>
      <c r="BS68" s="2946"/>
      <c r="BT68" s="2949"/>
      <c r="BU68" s="2949"/>
      <c r="BV68" s="2949"/>
      <c r="BW68" s="2949"/>
      <c r="BX68" s="2949"/>
      <c r="BY68" s="2949"/>
      <c r="BZ68" s="3"/>
      <c r="CA68" s="2948"/>
      <c r="CB68" s="2950"/>
      <c r="CC68" s="2949"/>
      <c r="CD68" s="2946"/>
      <c r="CE68" s="2949"/>
      <c r="CF68" s="2949"/>
      <c r="CG68" s="2949"/>
      <c r="CH68" s="2949"/>
      <c r="CI68" s="2949"/>
      <c r="CJ68" s="2949"/>
      <c r="CK68" s="3"/>
      <c r="CL68" s="2948"/>
      <c r="CM68" s="2950"/>
      <c r="CN68" s="2949"/>
      <c r="CO68" s="2946"/>
      <c r="CP68" s="2949"/>
      <c r="CQ68" s="2949"/>
      <c r="CR68" s="2949"/>
      <c r="CS68" s="2949"/>
      <c r="CT68" s="2949"/>
      <c r="CU68" s="2949"/>
      <c r="CV68" s="3"/>
      <c r="CW68" s="2948"/>
      <c r="CX68" s="2950"/>
      <c r="CY68" s="2949"/>
      <c r="CZ68" s="2946"/>
      <c r="DA68" s="2949"/>
      <c r="DB68" s="2949"/>
      <c r="DC68" s="2949"/>
      <c r="DD68" s="2949"/>
      <c r="DE68" s="2949"/>
      <c r="DF68" s="2949"/>
      <c r="DG68" s="3"/>
      <c r="DH68" s="2948"/>
      <c r="DI68" s="2950"/>
      <c r="DJ68" s="2949"/>
      <c r="DK68" s="2946"/>
      <c r="DL68" s="2949"/>
      <c r="DM68" s="2949"/>
      <c r="DN68" s="2949"/>
      <c r="DO68" s="2949"/>
      <c r="DP68" s="2949"/>
      <c r="DQ68" s="2949"/>
      <c r="DR68" s="3"/>
      <c r="DS68" s="2948"/>
      <c r="DT68" s="2950"/>
      <c r="DU68" s="2949"/>
      <c r="DV68" s="2946"/>
      <c r="DW68" s="2949"/>
      <c r="DX68" s="2949"/>
      <c r="DY68" s="2949"/>
      <c r="DZ68" s="2949"/>
      <c r="EA68" s="2949"/>
      <c r="EB68" s="2949"/>
      <c r="EC68" s="3"/>
      <c r="ED68" s="2948"/>
      <c r="EE68" s="2950"/>
      <c r="EF68" s="2949"/>
      <c r="EG68" s="2946"/>
      <c r="EH68" s="2949"/>
      <c r="EI68" s="2949"/>
      <c r="EJ68" s="2949"/>
      <c r="EK68" s="2949"/>
      <c r="EL68" s="2949"/>
      <c r="EM68" s="2949"/>
      <c r="EN68" s="3"/>
      <c r="EO68" s="2948"/>
      <c r="EP68" s="2950"/>
      <c r="EQ68" s="2949"/>
      <c r="ER68" s="2946"/>
      <c r="ES68" s="2949"/>
      <c r="ET68" s="2949"/>
      <c r="EU68" s="2949"/>
      <c r="EV68" s="2949"/>
      <c r="EW68" s="2949"/>
      <c r="EX68" s="2949"/>
      <c r="EY68" s="3"/>
      <c r="EZ68" s="2948"/>
      <c r="FA68" s="2950"/>
      <c r="FB68" s="2949"/>
      <c r="FC68" s="2946"/>
      <c r="FD68" s="2949"/>
      <c r="FE68" s="2949"/>
      <c r="FF68" s="2949"/>
      <c r="FG68" s="2949"/>
      <c r="FH68" s="2949"/>
      <c r="FI68" s="2949"/>
      <c r="FJ68" s="3"/>
      <c r="FK68" s="2948"/>
      <c r="FL68" s="2950"/>
      <c r="FM68" s="2949"/>
      <c r="FN68" s="2946"/>
      <c r="FO68" s="2949"/>
      <c r="FP68" s="2949"/>
      <c r="FQ68" s="2949"/>
      <c r="FR68" s="2949"/>
      <c r="FS68" s="2949"/>
      <c r="FT68" s="2949"/>
      <c r="FU68" s="3"/>
      <c r="FV68" s="2948"/>
      <c r="FW68" s="2950"/>
      <c r="FX68" s="2949"/>
      <c r="FY68" s="2946"/>
      <c r="FZ68" s="2949"/>
      <c r="GA68" s="2949"/>
      <c r="GB68" s="2949"/>
      <c r="GC68" s="2949"/>
      <c r="GD68" s="2949"/>
      <c r="GE68" s="2949"/>
      <c r="GF68" s="3"/>
      <c r="GG68" s="2948"/>
      <c r="GH68" s="2950"/>
      <c r="GI68" s="2949"/>
      <c r="GJ68" s="2946"/>
      <c r="GK68" s="2949"/>
      <c r="GL68" s="2949"/>
      <c r="GM68" s="2949"/>
      <c r="GN68" s="2949"/>
      <c r="GO68" s="2949"/>
      <c r="GP68" s="2949"/>
      <c r="GQ68" s="3"/>
      <c r="GR68" s="2948"/>
      <c r="GS68" s="2950"/>
      <c r="GT68" s="2949"/>
      <c r="GU68" s="2946"/>
      <c r="GV68" s="2949"/>
      <c r="GW68" s="2949"/>
      <c r="GX68" s="2949"/>
      <c r="GY68" s="2949"/>
      <c r="GZ68" s="2949"/>
      <c r="HA68" s="2949"/>
      <c r="HB68" s="3"/>
      <c r="HC68" s="2948"/>
      <c r="HD68" s="2950"/>
      <c r="HE68" s="2949"/>
      <c r="HF68" s="2946"/>
      <c r="HG68" s="2949"/>
      <c r="HH68" s="2949"/>
      <c r="HI68" s="2949"/>
      <c r="HJ68" s="2949"/>
      <c r="HK68" s="2949"/>
      <c r="HL68" s="2949"/>
      <c r="HM68" s="3"/>
      <c r="HN68" s="2948"/>
      <c r="HO68" s="2950"/>
      <c r="HP68" s="2949"/>
      <c r="HQ68" s="2946"/>
      <c r="HR68" s="2949"/>
      <c r="HS68" s="2949"/>
      <c r="HT68" s="2949"/>
      <c r="HU68" s="2949"/>
      <c r="HV68" s="2949"/>
      <c r="HW68" s="2949"/>
      <c r="HX68" s="3"/>
      <c r="HY68" s="2948"/>
      <c r="HZ68" s="2950"/>
      <c r="IA68" s="2949"/>
      <c r="IB68" s="2946"/>
      <c r="IC68" s="2949"/>
      <c r="ID68" s="2949"/>
      <c r="IE68" s="2949"/>
      <c r="IF68" s="2949"/>
      <c r="IG68" s="2949"/>
      <c r="IH68" s="2949"/>
      <c r="II68" s="3"/>
      <c r="IJ68" s="2948"/>
      <c r="IK68" s="2950"/>
      <c r="IL68" s="2949"/>
      <c r="IM68" s="2946"/>
      <c r="IN68" s="2949"/>
      <c r="IO68" s="2949"/>
      <c r="IP68" s="2949"/>
      <c r="IQ68" s="2949"/>
      <c r="IR68" s="2949"/>
      <c r="IS68" s="2949"/>
      <c r="IT68" s="3"/>
      <c r="IU68" s="2948"/>
      <c r="IV68" s="2950"/>
      <c r="IW68" s="2949"/>
    </row>
    <row r="69" spans="1:257" ht="27" customHeight="1" x14ac:dyDescent="0.25">
      <c r="A69" s="2948"/>
      <c r="B69" s="2950"/>
      <c r="C69" s="2951"/>
      <c r="D69" s="2945"/>
      <c r="E69" s="2951"/>
      <c r="F69" s="2951"/>
      <c r="G69" s="2951"/>
      <c r="H69" s="2951"/>
      <c r="I69" s="2951"/>
      <c r="J69" s="2951"/>
      <c r="K69" s="2947"/>
      <c r="M69" s="2948"/>
      <c r="N69" s="2950"/>
      <c r="O69" s="2949"/>
      <c r="P69" s="2946"/>
      <c r="Q69" s="2949"/>
      <c r="R69" s="2949"/>
      <c r="S69" s="2949"/>
      <c r="T69" s="2949"/>
      <c r="U69" s="2949"/>
      <c r="V69" s="2949"/>
      <c r="W69" s="3"/>
      <c r="X69" s="2948"/>
      <c r="Y69" s="2950"/>
      <c r="Z69" s="2949"/>
      <c r="AA69" s="2946"/>
      <c r="AB69" s="2949"/>
      <c r="AC69" s="2949"/>
      <c r="AD69" s="2949"/>
      <c r="AE69" s="2949"/>
      <c r="AF69" s="2949"/>
      <c r="AG69" s="2949"/>
      <c r="AH69" s="3"/>
      <c r="AI69" s="2948"/>
      <c r="AJ69" s="2950"/>
      <c r="AK69" s="2949"/>
      <c r="AL69" s="2946"/>
      <c r="AM69" s="2949"/>
      <c r="AN69" s="2949"/>
      <c r="AO69" s="2949"/>
      <c r="AP69" s="2949"/>
      <c r="AQ69" s="2949"/>
      <c r="AR69" s="2949"/>
      <c r="AS69" s="3"/>
      <c r="AT69" s="2948"/>
      <c r="AU69" s="2950"/>
      <c r="AV69" s="2949"/>
      <c r="AW69" s="2946"/>
      <c r="AX69" s="2949"/>
      <c r="AY69" s="2949"/>
      <c r="AZ69" s="2949"/>
      <c r="BA69" s="2949"/>
      <c r="BB69" s="2949"/>
      <c r="BC69" s="2949"/>
      <c r="BD69" s="3"/>
      <c r="BE69" s="2948"/>
      <c r="BF69" s="2950"/>
      <c r="BG69" s="2949"/>
      <c r="BH69" s="2946"/>
      <c r="BI69" s="2949"/>
      <c r="BJ69" s="2949"/>
      <c r="BK69" s="2949"/>
      <c r="BL69" s="2949"/>
      <c r="BM69" s="2949"/>
      <c r="BN69" s="2949"/>
      <c r="BO69" s="3"/>
      <c r="BP69" s="2948"/>
      <c r="BQ69" s="2950"/>
      <c r="BR69" s="2949"/>
      <c r="BS69" s="2946"/>
      <c r="BT69" s="2949"/>
      <c r="BU69" s="2949"/>
      <c r="BV69" s="2949"/>
      <c r="BW69" s="2949"/>
      <c r="BX69" s="2949"/>
      <c r="BY69" s="2949"/>
      <c r="BZ69" s="3"/>
      <c r="CA69" s="2948"/>
      <c r="CB69" s="2950"/>
      <c r="CC69" s="2949"/>
      <c r="CD69" s="2946"/>
      <c r="CE69" s="2949"/>
      <c r="CF69" s="2949"/>
      <c r="CG69" s="2949"/>
      <c r="CH69" s="2949"/>
      <c r="CI69" s="2949"/>
      <c r="CJ69" s="2949"/>
      <c r="CK69" s="3"/>
      <c r="CL69" s="2948"/>
      <c r="CM69" s="2950"/>
      <c r="CN69" s="2949"/>
      <c r="CO69" s="2946"/>
      <c r="CP69" s="2949"/>
      <c r="CQ69" s="2949"/>
      <c r="CR69" s="2949"/>
      <c r="CS69" s="2949"/>
      <c r="CT69" s="2949"/>
      <c r="CU69" s="2949"/>
      <c r="CV69" s="3"/>
      <c r="CW69" s="2948"/>
      <c r="CX69" s="2950"/>
      <c r="CY69" s="2949"/>
      <c r="CZ69" s="2946"/>
      <c r="DA69" s="2949"/>
      <c r="DB69" s="2949"/>
      <c r="DC69" s="2949"/>
      <c r="DD69" s="2949"/>
      <c r="DE69" s="2949"/>
      <c r="DF69" s="2949"/>
      <c r="DG69" s="3"/>
      <c r="DH69" s="2948"/>
      <c r="DI69" s="2950"/>
      <c r="DJ69" s="2949"/>
      <c r="DK69" s="2946"/>
      <c r="DL69" s="2949"/>
      <c r="DM69" s="2949"/>
      <c r="DN69" s="2949"/>
      <c r="DO69" s="2949"/>
      <c r="DP69" s="2949"/>
      <c r="DQ69" s="2949"/>
      <c r="DR69" s="3"/>
      <c r="DS69" s="2948"/>
      <c r="DT69" s="2950"/>
      <c r="DU69" s="2949"/>
      <c r="DV69" s="2946"/>
      <c r="DW69" s="2949"/>
      <c r="DX69" s="2949"/>
      <c r="DY69" s="2949"/>
      <c r="DZ69" s="2949"/>
      <c r="EA69" s="2949"/>
      <c r="EB69" s="2949"/>
      <c r="EC69" s="3"/>
      <c r="ED69" s="2948"/>
      <c r="EE69" s="2950"/>
      <c r="EF69" s="2949"/>
      <c r="EG69" s="2946"/>
      <c r="EH69" s="2949"/>
      <c r="EI69" s="2949"/>
      <c r="EJ69" s="2949"/>
      <c r="EK69" s="2949"/>
      <c r="EL69" s="2949"/>
      <c r="EM69" s="2949"/>
      <c r="EN69" s="3"/>
      <c r="EO69" s="2948"/>
      <c r="EP69" s="2950"/>
      <c r="EQ69" s="2949"/>
      <c r="ER69" s="2946"/>
      <c r="ES69" s="2949"/>
      <c r="ET69" s="2949"/>
      <c r="EU69" s="2949"/>
      <c r="EV69" s="2949"/>
      <c r="EW69" s="2949"/>
      <c r="EX69" s="2949"/>
      <c r="EY69" s="3"/>
      <c r="EZ69" s="2948"/>
      <c r="FA69" s="2950"/>
      <c r="FB69" s="2949"/>
      <c r="FC69" s="2946"/>
      <c r="FD69" s="2949"/>
      <c r="FE69" s="2949"/>
      <c r="FF69" s="2949"/>
      <c r="FG69" s="2949"/>
      <c r="FH69" s="2949"/>
      <c r="FI69" s="2949"/>
      <c r="FJ69" s="3"/>
      <c r="FK69" s="2948"/>
      <c r="FL69" s="2950"/>
      <c r="FM69" s="2949"/>
      <c r="FN69" s="2946"/>
      <c r="FO69" s="2949"/>
      <c r="FP69" s="2949"/>
      <c r="FQ69" s="2949"/>
      <c r="FR69" s="2949"/>
      <c r="FS69" s="2949"/>
      <c r="FT69" s="2949"/>
      <c r="FU69" s="3"/>
      <c r="FV69" s="2948"/>
      <c r="FW69" s="2950"/>
      <c r="FX69" s="2949"/>
      <c r="FY69" s="2946"/>
      <c r="FZ69" s="2949"/>
      <c r="GA69" s="2949"/>
      <c r="GB69" s="2949"/>
      <c r="GC69" s="2949"/>
      <c r="GD69" s="2949"/>
      <c r="GE69" s="2949"/>
      <c r="GF69" s="3"/>
      <c r="GG69" s="2948"/>
      <c r="GH69" s="2950"/>
      <c r="GI69" s="2949"/>
      <c r="GJ69" s="2946"/>
      <c r="GK69" s="2949"/>
      <c r="GL69" s="2949"/>
      <c r="GM69" s="2949"/>
      <c r="GN69" s="2949"/>
      <c r="GO69" s="2949"/>
      <c r="GP69" s="2949"/>
      <c r="GQ69" s="3"/>
      <c r="GR69" s="2948"/>
      <c r="GS69" s="2950"/>
      <c r="GT69" s="2949"/>
      <c r="GU69" s="2946"/>
      <c r="GV69" s="2949"/>
      <c r="GW69" s="2949"/>
      <c r="GX69" s="2949"/>
      <c r="GY69" s="2949"/>
      <c r="GZ69" s="2949"/>
      <c r="HA69" s="2949"/>
      <c r="HB69" s="3"/>
      <c r="HC69" s="2948"/>
      <c r="HD69" s="2950"/>
      <c r="HE69" s="2949"/>
      <c r="HF69" s="2946"/>
      <c r="HG69" s="2949"/>
      <c r="HH69" s="2949"/>
      <c r="HI69" s="2949"/>
      <c r="HJ69" s="2949"/>
      <c r="HK69" s="2949"/>
      <c r="HL69" s="2949"/>
      <c r="HM69" s="3"/>
      <c r="HN69" s="2948"/>
      <c r="HO69" s="2950"/>
      <c r="HP69" s="2949"/>
      <c r="HQ69" s="2946"/>
      <c r="HR69" s="2949"/>
      <c r="HS69" s="2949"/>
      <c r="HT69" s="2949"/>
      <c r="HU69" s="2949"/>
      <c r="HV69" s="2949"/>
      <c r="HW69" s="2949"/>
      <c r="HX69" s="3"/>
      <c r="HY69" s="2948"/>
      <c r="HZ69" s="2950"/>
      <c r="IA69" s="2949"/>
      <c r="IB69" s="2946"/>
      <c r="IC69" s="2949"/>
      <c r="ID69" s="2949"/>
      <c r="IE69" s="2949"/>
      <c r="IF69" s="2949"/>
      <c r="IG69" s="2949"/>
      <c r="IH69" s="2949"/>
      <c r="II69" s="3"/>
      <c r="IJ69" s="2948"/>
      <c r="IK69" s="2950"/>
      <c r="IL69" s="2949"/>
      <c r="IM69" s="2946"/>
      <c r="IN69" s="2949"/>
      <c r="IO69" s="2949"/>
      <c r="IP69" s="2949"/>
      <c r="IQ69" s="2949"/>
      <c r="IR69" s="2949"/>
      <c r="IS69" s="2949"/>
      <c r="IT69" s="3"/>
      <c r="IU69" s="2948"/>
      <c r="IV69" s="2950"/>
      <c r="IW69" s="2949"/>
    </row>
    <row r="70" spans="1:257" ht="20.100000000000001" customHeight="1" x14ac:dyDescent="0.25">
      <c r="A70" s="2948"/>
      <c r="B70" s="2950"/>
      <c r="C70" s="2951"/>
      <c r="D70" s="2945"/>
      <c r="E70" s="2951"/>
      <c r="F70" s="2951"/>
      <c r="G70" s="2951"/>
      <c r="H70" s="2951"/>
      <c r="I70" s="2951"/>
      <c r="J70" s="2951"/>
      <c r="K70" s="2947"/>
      <c r="M70" s="2948"/>
      <c r="N70" s="2950"/>
      <c r="O70" s="2949"/>
      <c r="P70" s="2946"/>
      <c r="Q70" s="2949"/>
      <c r="R70" s="2949"/>
      <c r="S70" s="2949"/>
      <c r="T70" s="2949"/>
      <c r="U70" s="2949"/>
      <c r="V70" s="2949"/>
      <c r="W70" s="3"/>
      <c r="X70" s="2948"/>
      <c r="Y70" s="2950"/>
      <c r="Z70" s="2949"/>
      <c r="AA70" s="2946"/>
      <c r="AB70" s="2949"/>
      <c r="AC70" s="2949"/>
      <c r="AD70" s="2949"/>
      <c r="AE70" s="2949"/>
      <c r="AF70" s="2949"/>
      <c r="AG70" s="2949"/>
      <c r="AH70" s="3"/>
      <c r="AI70" s="2948"/>
      <c r="AJ70" s="2950"/>
      <c r="AK70" s="2949"/>
      <c r="AL70" s="2946"/>
      <c r="AM70" s="2949"/>
      <c r="AN70" s="2949"/>
      <c r="AO70" s="2949"/>
      <c r="AP70" s="2949"/>
      <c r="AQ70" s="2949"/>
      <c r="AR70" s="2949"/>
      <c r="AS70" s="3"/>
      <c r="AT70" s="2948"/>
      <c r="AU70" s="2950"/>
      <c r="AV70" s="2949"/>
      <c r="AW70" s="2946"/>
      <c r="AX70" s="2949"/>
      <c r="AY70" s="2949"/>
      <c r="AZ70" s="2949"/>
      <c r="BA70" s="2949"/>
      <c r="BB70" s="2949"/>
      <c r="BC70" s="2949"/>
      <c r="BD70" s="3"/>
      <c r="BE70" s="2948"/>
      <c r="BF70" s="2950"/>
      <c r="BG70" s="2949"/>
      <c r="BH70" s="2946"/>
      <c r="BI70" s="2949"/>
      <c r="BJ70" s="2949"/>
      <c r="BK70" s="2949"/>
      <c r="BL70" s="2949"/>
      <c r="BM70" s="2949"/>
      <c r="BN70" s="2949"/>
      <c r="BO70" s="3"/>
      <c r="BP70" s="2948"/>
      <c r="BQ70" s="2950"/>
      <c r="BR70" s="2949"/>
      <c r="BS70" s="2946"/>
      <c r="BT70" s="2949"/>
      <c r="BU70" s="2949"/>
      <c r="BV70" s="2949"/>
      <c r="BW70" s="2949"/>
      <c r="BX70" s="2949"/>
      <c r="BY70" s="2949"/>
      <c r="BZ70" s="3"/>
      <c r="CA70" s="2948"/>
      <c r="CB70" s="2950"/>
      <c r="CC70" s="2949"/>
      <c r="CD70" s="2946"/>
      <c r="CE70" s="2949"/>
      <c r="CF70" s="2949"/>
      <c r="CG70" s="2949"/>
      <c r="CH70" s="2949"/>
      <c r="CI70" s="2949"/>
      <c r="CJ70" s="2949"/>
      <c r="CK70" s="3"/>
      <c r="CL70" s="2948"/>
      <c r="CM70" s="2950"/>
      <c r="CN70" s="2949"/>
      <c r="CO70" s="2946"/>
      <c r="CP70" s="2949"/>
      <c r="CQ70" s="2949"/>
      <c r="CR70" s="2949"/>
      <c r="CS70" s="2949"/>
      <c r="CT70" s="2949"/>
      <c r="CU70" s="2949"/>
      <c r="CV70" s="3"/>
      <c r="CW70" s="2948"/>
      <c r="CX70" s="2950"/>
      <c r="CY70" s="2949"/>
      <c r="CZ70" s="2946"/>
      <c r="DA70" s="2949"/>
      <c r="DB70" s="2949"/>
      <c r="DC70" s="2949"/>
      <c r="DD70" s="2949"/>
      <c r="DE70" s="2949"/>
      <c r="DF70" s="2949"/>
      <c r="DG70" s="3"/>
      <c r="DH70" s="2948"/>
      <c r="DI70" s="2950"/>
      <c r="DJ70" s="2949"/>
      <c r="DK70" s="2946"/>
      <c r="DL70" s="2949"/>
      <c r="DM70" s="2949"/>
      <c r="DN70" s="2949"/>
      <c r="DO70" s="2949"/>
      <c r="DP70" s="2949"/>
      <c r="DQ70" s="2949"/>
      <c r="DR70" s="3"/>
      <c r="DS70" s="2948"/>
      <c r="DT70" s="2950"/>
      <c r="DU70" s="2949"/>
      <c r="DV70" s="2946"/>
      <c r="DW70" s="2949"/>
      <c r="DX70" s="2949"/>
      <c r="DY70" s="2949"/>
      <c r="DZ70" s="2949"/>
      <c r="EA70" s="2949"/>
      <c r="EB70" s="2949"/>
      <c r="EC70" s="3"/>
      <c r="ED70" s="2948"/>
      <c r="EE70" s="2950"/>
      <c r="EF70" s="2949"/>
      <c r="EG70" s="2946"/>
      <c r="EH70" s="2949"/>
      <c r="EI70" s="2949"/>
      <c r="EJ70" s="2949"/>
      <c r="EK70" s="2949"/>
      <c r="EL70" s="2949"/>
      <c r="EM70" s="2949"/>
      <c r="EN70" s="3"/>
      <c r="EO70" s="2948"/>
      <c r="EP70" s="2950"/>
      <c r="EQ70" s="2949"/>
      <c r="ER70" s="2946"/>
      <c r="ES70" s="2949"/>
      <c r="ET70" s="2949"/>
      <c r="EU70" s="2949"/>
      <c r="EV70" s="2949"/>
      <c r="EW70" s="2949"/>
      <c r="EX70" s="2949"/>
      <c r="EY70" s="3"/>
      <c r="EZ70" s="2948"/>
      <c r="FA70" s="2950"/>
      <c r="FB70" s="2949"/>
      <c r="FC70" s="2946"/>
      <c r="FD70" s="2949"/>
      <c r="FE70" s="2949"/>
      <c r="FF70" s="2949"/>
      <c r="FG70" s="2949"/>
      <c r="FH70" s="2949"/>
      <c r="FI70" s="2949"/>
      <c r="FJ70" s="3"/>
      <c r="FK70" s="2948"/>
      <c r="FL70" s="2950"/>
      <c r="FM70" s="2949"/>
      <c r="FN70" s="2946"/>
      <c r="FO70" s="2949"/>
      <c r="FP70" s="2949"/>
      <c r="FQ70" s="2949"/>
      <c r="FR70" s="2949"/>
      <c r="FS70" s="2949"/>
      <c r="FT70" s="2949"/>
      <c r="FU70" s="3"/>
      <c r="FV70" s="2948"/>
      <c r="FW70" s="2950"/>
      <c r="FX70" s="2949"/>
      <c r="FY70" s="2946"/>
      <c r="FZ70" s="2949"/>
      <c r="GA70" s="2949"/>
      <c r="GB70" s="2949"/>
      <c r="GC70" s="2949"/>
      <c r="GD70" s="2949"/>
      <c r="GE70" s="2949"/>
      <c r="GF70" s="3"/>
      <c r="GG70" s="2948"/>
      <c r="GH70" s="2950"/>
      <c r="GI70" s="2949"/>
      <c r="GJ70" s="2946"/>
      <c r="GK70" s="2949"/>
      <c r="GL70" s="2949"/>
      <c r="GM70" s="2949"/>
      <c r="GN70" s="2949"/>
      <c r="GO70" s="2949"/>
      <c r="GP70" s="2949"/>
      <c r="GQ70" s="3"/>
      <c r="GR70" s="2948"/>
      <c r="GS70" s="2950"/>
      <c r="GT70" s="2949"/>
      <c r="GU70" s="2946"/>
      <c r="GV70" s="2949"/>
      <c r="GW70" s="2949"/>
      <c r="GX70" s="2949"/>
      <c r="GY70" s="2949"/>
      <c r="GZ70" s="2949"/>
      <c r="HA70" s="2949"/>
      <c r="HB70" s="3"/>
      <c r="HC70" s="2948"/>
      <c r="HD70" s="2950"/>
      <c r="HE70" s="2949"/>
      <c r="HF70" s="2946"/>
      <c r="HG70" s="2949"/>
      <c r="HH70" s="2949"/>
      <c r="HI70" s="2949"/>
      <c r="HJ70" s="2949"/>
      <c r="HK70" s="2949"/>
      <c r="HL70" s="2949"/>
      <c r="HM70" s="3"/>
      <c r="HN70" s="2948"/>
      <c r="HO70" s="2950"/>
      <c r="HP70" s="2949"/>
      <c r="HQ70" s="2946"/>
      <c r="HR70" s="2949"/>
      <c r="HS70" s="2949"/>
      <c r="HT70" s="2949"/>
      <c r="HU70" s="2949"/>
      <c r="HV70" s="2949"/>
      <c r="HW70" s="2949"/>
      <c r="HX70" s="3"/>
      <c r="HY70" s="2948"/>
      <c r="HZ70" s="2950"/>
      <c r="IA70" s="2949"/>
      <c r="IB70" s="2946"/>
      <c r="IC70" s="2949"/>
      <c r="ID70" s="2949"/>
      <c r="IE70" s="2949"/>
      <c r="IF70" s="2949"/>
      <c r="IG70" s="2949"/>
      <c r="IH70" s="2949"/>
      <c r="II70" s="3"/>
      <c r="IJ70" s="2948"/>
      <c r="IK70" s="2950"/>
      <c r="IL70" s="2949"/>
      <c r="IM70" s="2946"/>
      <c r="IN70" s="2949"/>
      <c r="IO70" s="2949"/>
      <c r="IP70" s="2949"/>
      <c r="IQ70" s="2949"/>
      <c r="IR70" s="2949"/>
      <c r="IS70" s="2949"/>
      <c r="IT70" s="3"/>
      <c r="IU70" s="2948"/>
      <c r="IV70" s="2950"/>
      <c r="IW70" s="2949"/>
    </row>
    <row r="71" spans="1:257" ht="20.100000000000001" customHeight="1" x14ac:dyDescent="0.25">
      <c r="A71" s="2948"/>
      <c r="B71" s="2950"/>
      <c r="C71" s="2951"/>
      <c r="D71" s="2945"/>
      <c r="E71" s="2951"/>
      <c r="F71" s="2951"/>
      <c r="G71" s="2951"/>
      <c r="H71" s="2951"/>
      <c r="I71" s="2951"/>
      <c r="J71" s="2951"/>
      <c r="K71" s="2947"/>
      <c r="M71" s="2948"/>
      <c r="N71" s="2950"/>
      <c r="O71" s="2949"/>
      <c r="P71" s="2946"/>
      <c r="Q71" s="2949"/>
      <c r="R71" s="2949"/>
      <c r="S71" s="2949"/>
      <c r="T71" s="2949"/>
      <c r="U71" s="2949"/>
      <c r="V71" s="2949"/>
      <c r="W71" s="3"/>
      <c r="X71" s="2948"/>
      <c r="Y71" s="2950"/>
      <c r="Z71" s="2949"/>
      <c r="AA71" s="2946"/>
      <c r="AB71" s="2949"/>
      <c r="AC71" s="2949"/>
      <c r="AD71" s="2949"/>
      <c r="AE71" s="2949"/>
      <c r="AF71" s="2949"/>
      <c r="AG71" s="2949"/>
      <c r="AH71" s="3"/>
      <c r="AI71" s="2948"/>
      <c r="AJ71" s="2950"/>
      <c r="AK71" s="2949"/>
      <c r="AL71" s="2946"/>
      <c r="AM71" s="2949"/>
      <c r="AN71" s="2949"/>
      <c r="AO71" s="2949"/>
      <c r="AP71" s="2949"/>
      <c r="AQ71" s="2949"/>
      <c r="AR71" s="2949"/>
      <c r="AS71" s="3"/>
      <c r="AT71" s="2948"/>
      <c r="AU71" s="2950"/>
      <c r="AV71" s="2949"/>
      <c r="AW71" s="2946"/>
      <c r="AX71" s="2949"/>
      <c r="AY71" s="2949"/>
      <c r="AZ71" s="2949"/>
      <c r="BA71" s="2949"/>
      <c r="BB71" s="2949"/>
      <c r="BC71" s="2949"/>
      <c r="BD71" s="3"/>
      <c r="BE71" s="2948"/>
      <c r="BF71" s="2950"/>
      <c r="BG71" s="2949"/>
      <c r="BH71" s="2946"/>
      <c r="BI71" s="2949"/>
      <c r="BJ71" s="2949"/>
      <c r="BK71" s="2949"/>
      <c r="BL71" s="2949"/>
      <c r="BM71" s="2949"/>
      <c r="BN71" s="2949"/>
      <c r="BO71" s="3"/>
      <c r="BP71" s="2948"/>
      <c r="BQ71" s="2950"/>
      <c r="BR71" s="2949"/>
      <c r="BS71" s="2946"/>
      <c r="BT71" s="2949"/>
      <c r="BU71" s="2949"/>
      <c r="BV71" s="2949"/>
      <c r="BW71" s="2949"/>
      <c r="BX71" s="2949"/>
      <c r="BY71" s="2949"/>
      <c r="BZ71" s="3"/>
      <c r="CA71" s="2948"/>
      <c r="CB71" s="2950"/>
      <c r="CC71" s="2949"/>
      <c r="CD71" s="2946"/>
      <c r="CE71" s="2949"/>
      <c r="CF71" s="2949"/>
      <c r="CG71" s="2949"/>
      <c r="CH71" s="2949"/>
      <c r="CI71" s="2949"/>
      <c r="CJ71" s="2949"/>
      <c r="CK71" s="3"/>
      <c r="CL71" s="2948"/>
      <c r="CM71" s="2950"/>
      <c r="CN71" s="2949"/>
      <c r="CO71" s="2946"/>
      <c r="CP71" s="2949"/>
      <c r="CQ71" s="2949"/>
      <c r="CR71" s="2949"/>
      <c r="CS71" s="2949"/>
      <c r="CT71" s="2949"/>
      <c r="CU71" s="2949"/>
      <c r="CV71" s="3"/>
      <c r="CW71" s="2948"/>
      <c r="CX71" s="2950"/>
      <c r="CY71" s="2949"/>
      <c r="CZ71" s="2946"/>
      <c r="DA71" s="2949"/>
      <c r="DB71" s="2949"/>
      <c r="DC71" s="2949"/>
      <c r="DD71" s="2949"/>
      <c r="DE71" s="2949"/>
      <c r="DF71" s="2949"/>
      <c r="DG71" s="3"/>
      <c r="DH71" s="2948"/>
      <c r="DI71" s="2950"/>
      <c r="DJ71" s="2949"/>
      <c r="DK71" s="2946"/>
      <c r="DL71" s="2949"/>
      <c r="DM71" s="2949"/>
      <c r="DN71" s="2949"/>
      <c r="DO71" s="2949"/>
      <c r="DP71" s="2949"/>
      <c r="DQ71" s="2949"/>
      <c r="DR71" s="3"/>
      <c r="DS71" s="2948"/>
      <c r="DT71" s="2950"/>
      <c r="DU71" s="2949"/>
      <c r="DV71" s="2946"/>
      <c r="DW71" s="2949"/>
      <c r="DX71" s="2949"/>
      <c r="DY71" s="2949"/>
      <c r="DZ71" s="2949"/>
      <c r="EA71" s="2949"/>
      <c r="EB71" s="2949"/>
      <c r="EC71" s="3"/>
      <c r="ED71" s="2948"/>
      <c r="EE71" s="2950"/>
      <c r="EF71" s="2949"/>
      <c r="EG71" s="2946"/>
      <c r="EH71" s="2949"/>
      <c r="EI71" s="2949"/>
      <c r="EJ71" s="2949"/>
      <c r="EK71" s="2949"/>
      <c r="EL71" s="2949"/>
      <c r="EM71" s="2949"/>
      <c r="EN71" s="3"/>
      <c r="EO71" s="2948"/>
      <c r="EP71" s="2950"/>
      <c r="EQ71" s="2949"/>
      <c r="ER71" s="2946"/>
      <c r="ES71" s="2949"/>
      <c r="ET71" s="2949"/>
      <c r="EU71" s="2949"/>
      <c r="EV71" s="2949"/>
      <c r="EW71" s="2949"/>
      <c r="EX71" s="2949"/>
      <c r="EY71" s="3"/>
      <c r="EZ71" s="2948"/>
      <c r="FA71" s="2950"/>
      <c r="FB71" s="2949"/>
      <c r="FC71" s="2946"/>
      <c r="FD71" s="2949"/>
      <c r="FE71" s="2949"/>
      <c r="FF71" s="2949"/>
      <c r="FG71" s="2949"/>
      <c r="FH71" s="2949"/>
      <c r="FI71" s="2949"/>
      <c r="FJ71" s="3"/>
      <c r="FK71" s="2948"/>
      <c r="FL71" s="2950"/>
      <c r="FM71" s="2949"/>
      <c r="FN71" s="2946"/>
      <c r="FO71" s="2949"/>
      <c r="FP71" s="2949"/>
      <c r="FQ71" s="2949"/>
      <c r="FR71" s="2949"/>
      <c r="FS71" s="2949"/>
      <c r="FT71" s="2949"/>
      <c r="FU71" s="3"/>
      <c r="FV71" s="2948"/>
      <c r="FW71" s="2950"/>
      <c r="FX71" s="2949"/>
      <c r="FY71" s="2946"/>
      <c r="FZ71" s="2949"/>
      <c r="GA71" s="2949"/>
      <c r="GB71" s="2949"/>
      <c r="GC71" s="2949"/>
      <c r="GD71" s="2949"/>
      <c r="GE71" s="2949"/>
      <c r="GF71" s="3"/>
      <c r="GG71" s="2948"/>
      <c r="GH71" s="2950"/>
      <c r="GI71" s="2949"/>
      <c r="GJ71" s="2946"/>
      <c r="GK71" s="2949"/>
      <c r="GL71" s="2949"/>
      <c r="GM71" s="2949"/>
      <c r="GN71" s="2949"/>
      <c r="GO71" s="2949"/>
      <c r="GP71" s="2949"/>
      <c r="GQ71" s="3"/>
      <c r="GR71" s="2948"/>
      <c r="GS71" s="2950"/>
      <c r="GT71" s="2949"/>
      <c r="GU71" s="2946"/>
      <c r="GV71" s="2949"/>
      <c r="GW71" s="2949"/>
      <c r="GX71" s="2949"/>
      <c r="GY71" s="2949"/>
      <c r="GZ71" s="2949"/>
      <c r="HA71" s="2949"/>
      <c r="HB71" s="3"/>
      <c r="HC71" s="2948"/>
      <c r="HD71" s="2950"/>
      <c r="HE71" s="2949"/>
      <c r="HF71" s="2946"/>
      <c r="HG71" s="2949"/>
      <c r="HH71" s="2949"/>
      <c r="HI71" s="2949"/>
      <c r="HJ71" s="2949"/>
      <c r="HK71" s="2949"/>
      <c r="HL71" s="2949"/>
      <c r="HM71" s="3"/>
      <c r="HN71" s="2948"/>
      <c r="HO71" s="2950"/>
      <c r="HP71" s="2949"/>
      <c r="HQ71" s="2946"/>
      <c r="HR71" s="2949"/>
      <c r="HS71" s="2949"/>
      <c r="HT71" s="2949"/>
      <c r="HU71" s="2949"/>
      <c r="HV71" s="2949"/>
      <c r="HW71" s="2949"/>
      <c r="HX71" s="3"/>
      <c r="HY71" s="2948"/>
      <c r="HZ71" s="2950"/>
      <c r="IA71" s="2949"/>
      <c r="IB71" s="2946"/>
      <c r="IC71" s="2949"/>
      <c r="ID71" s="2949"/>
      <c r="IE71" s="2949"/>
      <c r="IF71" s="2949"/>
      <c r="IG71" s="2949"/>
      <c r="IH71" s="2949"/>
      <c r="II71" s="3"/>
      <c r="IJ71" s="2948"/>
      <c r="IK71" s="2950"/>
      <c r="IL71" s="2949"/>
      <c r="IM71" s="2946"/>
      <c r="IN71" s="2949"/>
      <c r="IO71" s="2949"/>
      <c r="IP71" s="2949"/>
      <c r="IQ71" s="2949"/>
      <c r="IR71" s="2949"/>
      <c r="IS71" s="2949"/>
      <c r="IT71" s="3"/>
      <c r="IU71" s="2948"/>
      <c r="IV71" s="2950"/>
      <c r="IW71" s="2949"/>
    </row>
    <row r="72" spans="1:257" ht="24.75" customHeight="1" x14ac:dyDescent="0.25">
      <c r="A72" s="2948"/>
      <c r="B72" s="2950"/>
      <c r="C72" s="2951"/>
      <c r="D72" s="2945"/>
      <c r="E72" s="2951"/>
      <c r="F72" s="2951"/>
      <c r="G72" s="2951"/>
      <c r="H72" s="2951"/>
      <c r="I72" s="2951"/>
      <c r="J72" s="2951"/>
      <c r="K72" s="2947"/>
      <c r="M72" s="2948"/>
      <c r="N72" s="2950"/>
      <c r="O72" s="2949"/>
      <c r="P72" s="2946"/>
      <c r="Q72" s="2949"/>
      <c r="R72" s="2949"/>
      <c r="S72" s="2949"/>
      <c r="T72" s="2949"/>
      <c r="U72" s="2949"/>
      <c r="V72" s="2949"/>
      <c r="W72" s="3"/>
      <c r="X72" s="2948"/>
      <c r="Y72" s="2950"/>
      <c r="Z72" s="2949"/>
      <c r="AA72" s="2946"/>
      <c r="AB72" s="2949"/>
      <c r="AC72" s="2949"/>
      <c r="AD72" s="2949"/>
      <c r="AE72" s="2949"/>
      <c r="AF72" s="2949"/>
      <c r="AG72" s="2949"/>
      <c r="AH72" s="3"/>
      <c r="AI72" s="2948"/>
      <c r="AJ72" s="2950"/>
      <c r="AK72" s="2949"/>
      <c r="AL72" s="2946"/>
      <c r="AM72" s="2949"/>
      <c r="AN72" s="2949"/>
      <c r="AO72" s="2949"/>
      <c r="AP72" s="2949"/>
      <c r="AQ72" s="2949"/>
      <c r="AR72" s="2949"/>
      <c r="AS72" s="3"/>
      <c r="AT72" s="2948"/>
      <c r="AU72" s="2950"/>
      <c r="AV72" s="2949"/>
      <c r="AW72" s="2946"/>
      <c r="AX72" s="2949"/>
      <c r="AY72" s="2949"/>
      <c r="AZ72" s="2949"/>
      <c r="BA72" s="2949"/>
      <c r="BB72" s="2949"/>
      <c r="BC72" s="2949"/>
      <c r="BD72" s="3"/>
      <c r="BE72" s="2948"/>
      <c r="BF72" s="2950"/>
      <c r="BG72" s="2949"/>
      <c r="BH72" s="2946"/>
      <c r="BI72" s="2949"/>
      <c r="BJ72" s="2949"/>
      <c r="BK72" s="2949"/>
      <c r="BL72" s="2949"/>
      <c r="BM72" s="2949"/>
      <c r="BN72" s="2949"/>
      <c r="BO72" s="3"/>
      <c r="BP72" s="2948"/>
      <c r="BQ72" s="2950"/>
      <c r="BR72" s="2949"/>
      <c r="BS72" s="2946"/>
      <c r="BT72" s="2949"/>
      <c r="BU72" s="2949"/>
      <c r="BV72" s="2949"/>
      <c r="BW72" s="2949"/>
      <c r="BX72" s="2949"/>
      <c r="BY72" s="2949"/>
      <c r="BZ72" s="3"/>
      <c r="CA72" s="2948"/>
      <c r="CB72" s="2950"/>
      <c r="CC72" s="2949"/>
      <c r="CD72" s="2946"/>
      <c r="CE72" s="2949"/>
      <c r="CF72" s="2949"/>
      <c r="CG72" s="2949"/>
      <c r="CH72" s="2949"/>
      <c r="CI72" s="2949"/>
      <c r="CJ72" s="2949"/>
      <c r="CK72" s="3"/>
      <c r="CL72" s="2948"/>
      <c r="CM72" s="2950"/>
      <c r="CN72" s="2949"/>
      <c r="CO72" s="2946"/>
      <c r="CP72" s="2949"/>
      <c r="CQ72" s="2949"/>
      <c r="CR72" s="2949"/>
      <c r="CS72" s="2949"/>
      <c r="CT72" s="2949"/>
      <c r="CU72" s="2949"/>
      <c r="CV72" s="3"/>
      <c r="CW72" s="2948"/>
      <c r="CX72" s="2950"/>
      <c r="CY72" s="2949"/>
      <c r="CZ72" s="2946"/>
      <c r="DA72" s="2949"/>
      <c r="DB72" s="2949"/>
      <c r="DC72" s="2949"/>
      <c r="DD72" s="2949"/>
      <c r="DE72" s="2949"/>
      <c r="DF72" s="2949"/>
      <c r="DG72" s="3"/>
      <c r="DH72" s="2948"/>
      <c r="DI72" s="2950"/>
      <c r="DJ72" s="2949"/>
      <c r="DK72" s="2946"/>
      <c r="DL72" s="2949"/>
      <c r="DM72" s="2949"/>
      <c r="DN72" s="2949"/>
      <c r="DO72" s="2949"/>
      <c r="DP72" s="2949"/>
      <c r="DQ72" s="2949"/>
      <c r="DR72" s="3"/>
      <c r="DS72" s="2948"/>
      <c r="DT72" s="2950"/>
      <c r="DU72" s="2949"/>
      <c r="DV72" s="2946"/>
      <c r="DW72" s="2949"/>
      <c r="DX72" s="2949"/>
      <c r="DY72" s="2949"/>
      <c r="DZ72" s="2949"/>
      <c r="EA72" s="2949"/>
      <c r="EB72" s="2949"/>
      <c r="EC72" s="3"/>
      <c r="ED72" s="2948"/>
      <c r="EE72" s="2950"/>
      <c r="EF72" s="2949"/>
      <c r="EG72" s="2946"/>
      <c r="EH72" s="2949"/>
      <c r="EI72" s="2949"/>
      <c r="EJ72" s="2949"/>
      <c r="EK72" s="2949"/>
      <c r="EL72" s="2949"/>
      <c r="EM72" s="2949"/>
      <c r="EN72" s="3"/>
      <c r="EO72" s="2948"/>
      <c r="EP72" s="2950"/>
      <c r="EQ72" s="2949"/>
      <c r="ER72" s="2946"/>
      <c r="ES72" s="2949"/>
      <c r="ET72" s="2949"/>
      <c r="EU72" s="2949"/>
      <c r="EV72" s="2949"/>
      <c r="EW72" s="2949"/>
      <c r="EX72" s="2949"/>
      <c r="EY72" s="3"/>
      <c r="EZ72" s="2948"/>
      <c r="FA72" s="2950"/>
      <c r="FB72" s="2949"/>
      <c r="FC72" s="2946"/>
      <c r="FD72" s="2949"/>
      <c r="FE72" s="2949"/>
      <c r="FF72" s="2949"/>
      <c r="FG72" s="2949"/>
      <c r="FH72" s="2949"/>
      <c r="FI72" s="2949"/>
      <c r="FJ72" s="3"/>
      <c r="FK72" s="2948"/>
      <c r="FL72" s="2950"/>
      <c r="FM72" s="2949"/>
      <c r="FN72" s="2946"/>
      <c r="FO72" s="2949"/>
      <c r="FP72" s="2949"/>
      <c r="FQ72" s="2949"/>
      <c r="FR72" s="2949"/>
      <c r="FS72" s="2949"/>
      <c r="FT72" s="2949"/>
      <c r="FU72" s="3"/>
      <c r="FV72" s="2948"/>
      <c r="FW72" s="2950"/>
      <c r="FX72" s="2949"/>
      <c r="FY72" s="2946"/>
      <c r="FZ72" s="2949"/>
      <c r="GA72" s="2949"/>
      <c r="GB72" s="2949"/>
      <c r="GC72" s="2949"/>
      <c r="GD72" s="2949"/>
      <c r="GE72" s="2949"/>
      <c r="GF72" s="3"/>
      <c r="GG72" s="2948"/>
      <c r="GH72" s="2950"/>
      <c r="GI72" s="2949"/>
      <c r="GJ72" s="2946"/>
      <c r="GK72" s="2949"/>
      <c r="GL72" s="2949"/>
      <c r="GM72" s="2949"/>
      <c r="GN72" s="2949"/>
      <c r="GO72" s="2949"/>
      <c r="GP72" s="2949"/>
      <c r="GQ72" s="3"/>
      <c r="GR72" s="2948"/>
      <c r="GS72" s="2950"/>
      <c r="GT72" s="2949"/>
      <c r="GU72" s="2946"/>
      <c r="GV72" s="2949"/>
      <c r="GW72" s="2949"/>
      <c r="GX72" s="2949"/>
      <c r="GY72" s="2949"/>
      <c r="GZ72" s="2949"/>
      <c r="HA72" s="2949"/>
      <c r="HB72" s="3"/>
      <c r="HC72" s="2948"/>
      <c r="HD72" s="2950"/>
      <c r="HE72" s="2949"/>
      <c r="HF72" s="2946"/>
      <c r="HG72" s="2949"/>
      <c r="HH72" s="2949"/>
      <c r="HI72" s="2949"/>
      <c r="HJ72" s="2949"/>
      <c r="HK72" s="2949"/>
      <c r="HL72" s="2949"/>
      <c r="HM72" s="3"/>
      <c r="HN72" s="2948"/>
      <c r="HO72" s="2950"/>
      <c r="HP72" s="2949"/>
      <c r="HQ72" s="2946"/>
      <c r="HR72" s="2949"/>
      <c r="HS72" s="2949"/>
      <c r="HT72" s="2949"/>
      <c r="HU72" s="2949"/>
      <c r="HV72" s="2949"/>
      <c r="HW72" s="2949"/>
      <c r="HX72" s="3"/>
      <c r="HY72" s="2948"/>
      <c r="HZ72" s="2950"/>
      <c r="IA72" s="2949"/>
      <c r="IB72" s="2946"/>
      <c r="IC72" s="2949"/>
      <c r="ID72" s="2949"/>
      <c r="IE72" s="2949"/>
      <c r="IF72" s="2949"/>
      <c r="IG72" s="2949"/>
      <c r="IH72" s="2949"/>
      <c r="II72" s="3"/>
      <c r="IJ72" s="2948"/>
      <c r="IK72" s="2950"/>
      <c r="IL72" s="2949"/>
      <c r="IM72" s="2946"/>
      <c r="IN72" s="2949"/>
      <c r="IO72" s="2949"/>
      <c r="IP72" s="2949"/>
      <c r="IQ72" s="2949"/>
      <c r="IR72" s="2949"/>
      <c r="IS72" s="2949"/>
      <c r="IT72" s="3"/>
      <c r="IU72" s="2948"/>
      <c r="IV72" s="2950"/>
      <c r="IW72" s="2949"/>
    </row>
    <row r="73" spans="1:257" ht="24.75" customHeight="1" x14ac:dyDescent="0.25">
      <c r="A73" s="2948"/>
      <c r="B73" s="2950"/>
      <c r="C73" s="2951"/>
      <c r="D73" s="2945"/>
      <c r="E73" s="2951"/>
      <c r="F73" s="2951"/>
      <c r="G73" s="2951"/>
      <c r="H73" s="2951"/>
      <c r="I73" s="2951"/>
      <c r="J73" s="2951"/>
      <c r="K73" s="2947"/>
      <c r="M73" s="2948"/>
      <c r="N73" s="2950"/>
      <c r="O73" s="2949"/>
      <c r="P73" s="2946"/>
      <c r="Q73" s="2949"/>
      <c r="R73" s="2949"/>
      <c r="S73" s="2949"/>
      <c r="T73" s="2949"/>
      <c r="U73" s="2949"/>
      <c r="V73" s="2949"/>
      <c r="W73" s="3"/>
      <c r="X73" s="2948"/>
      <c r="Y73" s="2950"/>
      <c r="Z73" s="2949"/>
      <c r="AA73" s="2946"/>
      <c r="AB73" s="2949"/>
      <c r="AC73" s="2949"/>
      <c r="AD73" s="2949"/>
      <c r="AE73" s="2949"/>
      <c r="AF73" s="2949"/>
      <c r="AG73" s="2949"/>
      <c r="AH73" s="3"/>
      <c r="AI73" s="2948"/>
      <c r="AJ73" s="2950"/>
      <c r="AK73" s="2949"/>
      <c r="AL73" s="2946"/>
      <c r="AM73" s="2949"/>
      <c r="AN73" s="2949"/>
      <c r="AO73" s="2949"/>
      <c r="AP73" s="2949"/>
      <c r="AQ73" s="2949"/>
      <c r="AR73" s="2949"/>
      <c r="AS73" s="3"/>
      <c r="AT73" s="2948"/>
      <c r="AU73" s="2950"/>
      <c r="AV73" s="2949"/>
      <c r="AW73" s="2946"/>
      <c r="AX73" s="2949"/>
      <c r="AY73" s="2949"/>
      <c r="AZ73" s="2949"/>
      <c r="BA73" s="2949"/>
      <c r="BB73" s="2949"/>
      <c r="BC73" s="2949"/>
      <c r="BD73" s="3"/>
      <c r="BE73" s="2948"/>
      <c r="BF73" s="2950"/>
      <c r="BG73" s="2949"/>
      <c r="BH73" s="2946"/>
      <c r="BI73" s="2949"/>
      <c r="BJ73" s="2949"/>
      <c r="BK73" s="2949"/>
      <c r="BL73" s="2949"/>
      <c r="BM73" s="2949"/>
      <c r="BN73" s="2949"/>
      <c r="BO73" s="3"/>
      <c r="BP73" s="2948"/>
      <c r="BQ73" s="2950"/>
      <c r="BR73" s="2949"/>
      <c r="BS73" s="2946"/>
      <c r="BT73" s="2949"/>
      <c r="BU73" s="2949"/>
      <c r="BV73" s="2949"/>
      <c r="BW73" s="2949"/>
      <c r="BX73" s="2949"/>
      <c r="BY73" s="2949"/>
      <c r="BZ73" s="3"/>
      <c r="CA73" s="2948"/>
      <c r="CB73" s="2950"/>
      <c r="CC73" s="2949"/>
      <c r="CD73" s="2946"/>
      <c r="CE73" s="2949"/>
      <c r="CF73" s="2949"/>
      <c r="CG73" s="2949"/>
      <c r="CH73" s="2949"/>
      <c r="CI73" s="2949"/>
      <c r="CJ73" s="2949"/>
      <c r="CK73" s="3"/>
      <c r="CL73" s="2948"/>
      <c r="CM73" s="2950"/>
      <c r="CN73" s="2949"/>
      <c r="CO73" s="2946"/>
      <c r="CP73" s="2949"/>
      <c r="CQ73" s="2949"/>
      <c r="CR73" s="2949"/>
      <c r="CS73" s="2949"/>
      <c r="CT73" s="2949"/>
      <c r="CU73" s="2949"/>
      <c r="CV73" s="3"/>
      <c r="CW73" s="2948"/>
      <c r="CX73" s="2950"/>
      <c r="CY73" s="2949"/>
      <c r="CZ73" s="2946"/>
      <c r="DA73" s="2949"/>
      <c r="DB73" s="2949"/>
      <c r="DC73" s="2949"/>
      <c r="DD73" s="2949"/>
      <c r="DE73" s="2949"/>
      <c r="DF73" s="2949"/>
      <c r="DG73" s="3"/>
      <c r="DH73" s="2948"/>
      <c r="DI73" s="2950"/>
      <c r="DJ73" s="2949"/>
      <c r="DK73" s="2946"/>
      <c r="DL73" s="2949"/>
      <c r="DM73" s="2949"/>
      <c r="DN73" s="2949"/>
      <c r="DO73" s="2949"/>
      <c r="DP73" s="2949"/>
      <c r="DQ73" s="2949"/>
      <c r="DR73" s="3"/>
      <c r="DS73" s="2948"/>
      <c r="DT73" s="2950"/>
      <c r="DU73" s="2949"/>
      <c r="DV73" s="2946"/>
      <c r="DW73" s="2949"/>
      <c r="DX73" s="2949"/>
      <c r="DY73" s="2949"/>
      <c r="DZ73" s="2949"/>
      <c r="EA73" s="2949"/>
      <c r="EB73" s="2949"/>
      <c r="EC73" s="3"/>
      <c r="ED73" s="2948"/>
      <c r="EE73" s="2950"/>
      <c r="EF73" s="2949"/>
      <c r="EG73" s="2946"/>
      <c r="EH73" s="2949"/>
      <c r="EI73" s="2949"/>
      <c r="EJ73" s="2949"/>
      <c r="EK73" s="2949"/>
      <c r="EL73" s="2949"/>
      <c r="EM73" s="2949"/>
      <c r="EN73" s="3"/>
      <c r="EO73" s="2948"/>
      <c r="EP73" s="2950"/>
      <c r="EQ73" s="2949"/>
      <c r="ER73" s="2946"/>
      <c r="ES73" s="2949"/>
      <c r="ET73" s="2949"/>
      <c r="EU73" s="2949"/>
      <c r="EV73" s="2949"/>
      <c r="EW73" s="2949"/>
      <c r="EX73" s="2949"/>
      <c r="EY73" s="3"/>
      <c r="EZ73" s="2948"/>
      <c r="FA73" s="2950"/>
      <c r="FB73" s="2949"/>
      <c r="FC73" s="2946"/>
      <c r="FD73" s="2949"/>
      <c r="FE73" s="2949"/>
      <c r="FF73" s="2949"/>
      <c r="FG73" s="2949"/>
      <c r="FH73" s="2949"/>
      <c r="FI73" s="2949"/>
      <c r="FJ73" s="3"/>
      <c r="FK73" s="2948"/>
      <c r="FL73" s="2950"/>
      <c r="FM73" s="2949"/>
      <c r="FN73" s="2946"/>
      <c r="FO73" s="2949"/>
      <c r="FP73" s="2949"/>
      <c r="FQ73" s="2949"/>
      <c r="FR73" s="2949"/>
      <c r="FS73" s="2949"/>
      <c r="FT73" s="2949"/>
      <c r="FU73" s="3"/>
      <c r="FV73" s="2948"/>
      <c r="FW73" s="2950"/>
      <c r="FX73" s="2949"/>
      <c r="FY73" s="2946"/>
      <c r="FZ73" s="2949"/>
      <c r="GA73" s="2949"/>
      <c r="GB73" s="2949"/>
      <c r="GC73" s="2949"/>
      <c r="GD73" s="2949"/>
      <c r="GE73" s="2949"/>
      <c r="GF73" s="3"/>
      <c r="GG73" s="2948"/>
      <c r="GH73" s="2950"/>
      <c r="GI73" s="2949"/>
      <c r="GJ73" s="2946"/>
      <c r="GK73" s="2949"/>
      <c r="GL73" s="2949"/>
      <c r="GM73" s="2949"/>
      <c r="GN73" s="2949"/>
      <c r="GO73" s="2949"/>
      <c r="GP73" s="2949"/>
      <c r="GQ73" s="3"/>
      <c r="GR73" s="2948"/>
      <c r="GS73" s="2950"/>
      <c r="GT73" s="2949"/>
      <c r="GU73" s="2946"/>
      <c r="GV73" s="2949"/>
      <c r="GW73" s="2949"/>
      <c r="GX73" s="2949"/>
      <c r="GY73" s="2949"/>
      <c r="GZ73" s="2949"/>
      <c r="HA73" s="2949"/>
      <c r="HB73" s="3"/>
      <c r="HC73" s="2948"/>
      <c r="HD73" s="2950"/>
      <c r="HE73" s="2949"/>
      <c r="HF73" s="2946"/>
      <c r="HG73" s="2949"/>
      <c r="HH73" s="2949"/>
      <c r="HI73" s="2949"/>
      <c r="HJ73" s="2949"/>
      <c r="HK73" s="2949"/>
      <c r="HL73" s="2949"/>
      <c r="HM73" s="3"/>
      <c r="HN73" s="2948"/>
      <c r="HO73" s="2950"/>
      <c r="HP73" s="2949"/>
      <c r="HQ73" s="2946"/>
      <c r="HR73" s="2949"/>
      <c r="HS73" s="2949"/>
      <c r="HT73" s="2949"/>
      <c r="HU73" s="2949"/>
      <c r="HV73" s="2949"/>
      <c r="HW73" s="2949"/>
      <c r="HX73" s="3"/>
      <c r="HY73" s="2948"/>
      <c r="HZ73" s="2950"/>
      <c r="IA73" s="2949"/>
      <c r="IB73" s="2946"/>
      <c r="IC73" s="2949"/>
      <c r="ID73" s="2949"/>
      <c r="IE73" s="2949"/>
      <c r="IF73" s="2949"/>
      <c r="IG73" s="2949"/>
      <c r="IH73" s="2949"/>
      <c r="II73" s="3"/>
      <c r="IJ73" s="2948"/>
      <c r="IK73" s="2950"/>
      <c r="IL73" s="2949"/>
      <c r="IM73" s="2946"/>
      <c r="IN73" s="2949"/>
      <c r="IO73" s="2949"/>
      <c r="IP73" s="2949"/>
      <c r="IQ73" s="2949"/>
      <c r="IR73" s="2949"/>
      <c r="IS73" s="2949"/>
      <c r="IT73" s="3"/>
      <c r="IU73" s="2948"/>
      <c r="IV73" s="2950"/>
      <c r="IW73" s="2949"/>
    </row>
    <row r="74" spans="1:257" ht="24.75" customHeight="1" x14ac:dyDescent="0.25">
      <c r="A74" s="2948"/>
      <c r="B74" s="2950"/>
      <c r="C74" s="2951"/>
      <c r="D74" s="2945"/>
      <c r="E74" s="2951"/>
      <c r="F74" s="2951"/>
      <c r="G74" s="2951"/>
      <c r="H74" s="2951"/>
      <c r="I74" s="2951"/>
      <c r="J74" s="2951"/>
      <c r="K74" s="2947"/>
      <c r="M74" s="2948"/>
      <c r="N74" s="2950"/>
      <c r="O74" s="2949"/>
      <c r="P74" s="2946"/>
      <c r="Q74" s="2949"/>
      <c r="R74" s="2949"/>
      <c r="S74" s="2949"/>
      <c r="T74" s="2949"/>
      <c r="U74" s="2949"/>
      <c r="V74" s="2949"/>
      <c r="W74" s="3"/>
      <c r="X74" s="2948"/>
      <c r="Y74" s="2950"/>
      <c r="Z74" s="2949"/>
      <c r="AA74" s="2946"/>
      <c r="AB74" s="2949"/>
      <c r="AC74" s="2949"/>
      <c r="AD74" s="2949"/>
      <c r="AE74" s="2949"/>
      <c r="AF74" s="2949"/>
      <c r="AG74" s="2949"/>
      <c r="AH74" s="3"/>
      <c r="AI74" s="2948"/>
      <c r="AJ74" s="2950"/>
      <c r="AK74" s="2949"/>
      <c r="AL74" s="2946"/>
      <c r="AM74" s="2949"/>
      <c r="AN74" s="2949"/>
      <c r="AO74" s="2949"/>
      <c r="AP74" s="2949"/>
      <c r="AQ74" s="2949"/>
      <c r="AR74" s="2949"/>
      <c r="AS74" s="3"/>
      <c r="AT74" s="2948"/>
      <c r="AU74" s="2950"/>
      <c r="AV74" s="2949"/>
      <c r="AW74" s="2946"/>
      <c r="AX74" s="2949"/>
      <c r="AY74" s="2949"/>
      <c r="AZ74" s="2949"/>
      <c r="BA74" s="2949"/>
      <c r="BB74" s="2949"/>
      <c r="BC74" s="2949"/>
      <c r="BD74" s="3"/>
      <c r="BE74" s="2948"/>
      <c r="BF74" s="2950"/>
      <c r="BG74" s="2949"/>
      <c r="BH74" s="2946"/>
      <c r="BI74" s="2949"/>
      <c r="BJ74" s="2949"/>
      <c r="BK74" s="2949"/>
      <c r="BL74" s="2949"/>
      <c r="BM74" s="2949"/>
      <c r="BN74" s="2949"/>
      <c r="BO74" s="3"/>
      <c r="BP74" s="2948"/>
      <c r="BQ74" s="2950"/>
      <c r="BR74" s="2949"/>
      <c r="BS74" s="2946"/>
      <c r="BT74" s="2949"/>
      <c r="BU74" s="2949"/>
      <c r="BV74" s="2949"/>
      <c r="BW74" s="2949"/>
      <c r="BX74" s="2949"/>
      <c r="BY74" s="2949"/>
      <c r="BZ74" s="3"/>
      <c r="CA74" s="2948"/>
      <c r="CB74" s="2950"/>
      <c r="CC74" s="2949"/>
      <c r="CD74" s="2946"/>
      <c r="CE74" s="2949"/>
      <c r="CF74" s="2949"/>
      <c r="CG74" s="2949"/>
      <c r="CH74" s="2949"/>
      <c r="CI74" s="2949"/>
      <c r="CJ74" s="2949"/>
      <c r="CK74" s="3"/>
      <c r="CL74" s="2948"/>
      <c r="CM74" s="2950"/>
      <c r="CN74" s="2949"/>
      <c r="CO74" s="2946"/>
      <c r="CP74" s="2949"/>
      <c r="CQ74" s="2949"/>
      <c r="CR74" s="2949"/>
      <c r="CS74" s="2949"/>
      <c r="CT74" s="2949"/>
      <c r="CU74" s="2949"/>
      <c r="CV74" s="3"/>
      <c r="CW74" s="2948"/>
      <c r="CX74" s="2950"/>
      <c r="CY74" s="2949"/>
      <c r="CZ74" s="2946"/>
      <c r="DA74" s="2949"/>
      <c r="DB74" s="2949"/>
      <c r="DC74" s="2949"/>
      <c r="DD74" s="2949"/>
      <c r="DE74" s="2949"/>
      <c r="DF74" s="2949"/>
      <c r="DG74" s="3"/>
      <c r="DH74" s="2948"/>
      <c r="DI74" s="2950"/>
      <c r="DJ74" s="2949"/>
      <c r="DK74" s="2946"/>
      <c r="DL74" s="2949"/>
      <c r="DM74" s="2949"/>
      <c r="DN74" s="2949"/>
      <c r="DO74" s="2949"/>
      <c r="DP74" s="2949"/>
      <c r="DQ74" s="2949"/>
      <c r="DR74" s="3"/>
      <c r="DS74" s="2948"/>
      <c r="DT74" s="2950"/>
      <c r="DU74" s="2949"/>
      <c r="DV74" s="2946"/>
      <c r="DW74" s="2949"/>
      <c r="DX74" s="2949"/>
      <c r="DY74" s="2949"/>
      <c r="DZ74" s="2949"/>
      <c r="EA74" s="2949"/>
      <c r="EB74" s="2949"/>
      <c r="EC74" s="3"/>
      <c r="ED74" s="2948"/>
      <c r="EE74" s="2950"/>
      <c r="EF74" s="2949"/>
      <c r="EG74" s="2946"/>
      <c r="EH74" s="2949"/>
      <c r="EI74" s="2949"/>
      <c r="EJ74" s="2949"/>
      <c r="EK74" s="2949"/>
      <c r="EL74" s="2949"/>
      <c r="EM74" s="2949"/>
      <c r="EN74" s="3"/>
      <c r="EO74" s="2948"/>
      <c r="EP74" s="2950"/>
      <c r="EQ74" s="2949"/>
      <c r="ER74" s="2946"/>
      <c r="ES74" s="2949"/>
      <c r="ET74" s="2949"/>
      <c r="EU74" s="2949"/>
      <c r="EV74" s="2949"/>
      <c r="EW74" s="2949"/>
      <c r="EX74" s="2949"/>
      <c r="EY74" s="3"/>
      <c r="EZ74" s="2948"/>
      <c r="FA74" s="2950"/>
      <c r="FB74" s="2949"/>
      <c r="FC74" s="2946"/>
      <c r="FD74" s="2949"/>
      <c r="FE74" s="2949"/>
      <c r="FF74" s="2949"/>
      <c r="FG74" s="2949"/>
      <c r="FH74" s="2949"/>
      <c r="FI74" s="2949"/>
      <c r="FJ74" s="3"/>
      <c r="FK74" s="2948"/>
      <c r="FL74" s="2950"/>
      <c r="FM74" s="2949"/>
      <c r="FN74" s="2946"/>
      <c r="FO74" s="2949"/>
      <c r="FP74" s="2949"/>
      <c r="FQ74" s="2949"/>
      <c r="FR74" s="2949"/>
      <c r="FS74" s="2949"/>
      <c r="FT74" s="2949"/>
      <c r="FU74" s="3"/>
      <c r="FV74" s="2948"/>
      <c r="FW74" s="2950"/>
      <c r="FX74" s="2949"/>
      <c r="FY74" s="2946"/>
      <c r="FZ74" s="2949"/>
      <c r="GA74" s="2949"/>
      <c r="GB74" s="2949"/>
      <c r="GC74" s="2949"/>
      <c r="GD74" s="2949"/>
      <c r="GE74" s="2949"/>
      <c r="GF74" s="3"/>
      <c r="GG74" s="2948"/>
      <c r="GH74" s="2950"/>
      <c r="GI74" s="2949"/>
      <c r="GJ74" s="2946"/>
      <c r="GK74" s="2949"/>
      <c r="GL74" s="2949"/>
      <c r="GM74" s="2949"/>
      <c r="GN74" s="2949"/>
      <c r="GO74" s="2949"/>
      <c r="GP74" s="2949"/>
      <c r="GQ74" s="3"/>
      <c r="GR74" s="2948"/>
      <c r="GS74" s="2950"/>
      <c r="GT74" s="2949"/>
      <c r="GU74" s="2946"/>
      <c r="GV74" s="2949"/>
      <c r="GW74" s="2949"/>
      <c r="GX74" s="2949"/>
      <c r="GY74" s="2949"/>
      <c r="GZ74" s="2949"/>
      <c r="HA74" s="2949"/>
      <c r="HB74" s="3"/>
      <c r="HC74" s="2948"/>
      <c r="HD74" s="2950"/>
      <c r="HE74" s="2949"/>
      <c r="HF74" s="2946"/>
      <c r="HG74" s="2949"/>
      <c r="HH74" s="2949"/>
      <c r="HI74" s="2949"/>
      <c r="HJ74" s="2949"/>
      <c r="HK74" s="2949"/>
      <c r="HL74" s="2949"/>
      <c r="HM74" s="3"/>
      <c r="HN74" s="2948"/>
      <c r="HO74" s="2950"/>
      <c r="HP74" s="2949"/>
      <c r="HQ74" s="2946"/>
      <c r="HR74" s="2949"/>
      <c r="HS74" s="2949"/>
      <c r="HT74" s="2949"/>
      <c r="HU74" s="2949"/>
      <c r="HV74" s="2949"/>
      <c r="HW74" s="2949"/>
      <c r="HX74" s="3"/>
      <c r="HY74" s="2948"/>
      <c r="HZ74" s="2950"/>
      <c r="IA74" s="2949"/>
      <c r="IB74" s="2946"/>
      <c r="IC74" s="2949"/>
      <c r="ID74" s="2949"/>
      <c r="IE74" s="2949"/>
      <c r="IF74" s="2949"/>
      <c r="IG74" s="2949"/>
      <c r="IH74" s="2949"/>
      <c r="II74" s="3"/>
      <c r="IJ74" s="2948"/>
      <c r="IK74" s="2950"/>
      <c r="IL74" s="2949"/>
      <c r="IM74" s="2946"/>
      <c r="IN74" s="2949"/>
      <c r="IO74" s="2949"/>
      <c r="IP74" s="2949"/>
      <c r="IQ74" s="2949"/>
      <c r="IR74" s="2949"/>
      <c r="IS74" s="2949"/>
      <c r="IT74" s="3"/>
      <c r="IU74" s="2948"/>
      <c r="IV74" s="2950"/>
      <c r="IW74" s="2949"/>
    </row>
    <row r="75" spans="1:257" ht="24.75" customHeight="1" x14ac:dyDescent="0.25">
      <c r="A75" s="2948"/>
      <c r="B75" s="2950"/>
      <c r="C75" s="2951"/>
      <c r="D75" s="2945"/>
      <c r="E75" s="2951"/>
      <c r="F75" s="2951"/>
      <c r="G75" s="2951"/>
      <c r="H75" s="2951"/>
      <c r="I75" s="2951"/>
      <c r="J75" s="2951"/>
      <c r="K75" s="2947"/>
      <c r="M75" s="2948"/>
      <c r="N75" s="2950"/>
      <c r="O75" s="2949"/>
      <c r="P75" s="2946"/>
      <c r="Q75" s="2949"/>
      <c r="R75" s="2949"/>
      <c r="S75" s="2949"/>
      <c r="T75" s="2949"/>
      <c r="U75" s="2949"/>
      <c r="V75" s="2949"/>
      <c r="W75" s="3"/>
      <c r="X75" s="2948"/>
      <c r="Y75" s="2950"/>
      <c r="Z75" s="2949"/>
      <c r="AA75" s="2946"/>
      <c r="AB75" s="2949"/>
      <c r="AC75" s="2949"/>
      <c r="AD75" s="2949"/>
      <c r="AE75" s="2949"/>
      <c r="AF75" s="2949"/>
      <c r="AG75" s="2949"/>
      <c r="AH75" s="3"/>
      <c r="AI75" s="2948"/>
      <c r="AJ75" s="2950"/>
      <c r="AK75" s="2949"/>
      <c r="AL75" s="2946"/>
      <c r="AM75" s="2949"/>
      <c r="AN75" s="2949"/>
      <c r="AO75" s="2949"/>
      <c r="AP75" s="2949"/>
      <c r="AQ75" s="2949"/>
      <c r="AR75" s="2949"/>
      <c r="AS75" s="3"/>
      <c r="AT75" s="2948"/>
      <c r="AU75" s="2950"/>
      <c r="AV75" s="2949"/>
      <c r="AW75" s="2946"/>
      <c r="AX75" s="2949"/>
      <c r="AY75" s="2949"/>
      <c r="AZ75" s="2949"/>
      <c r="BA75" s="2949"/>
      <c r="BB75" s="2949"/>
      <c r="BC75" s="2949"/>
      <c r="BD75" s="3"/>
      <c r="BE75" s="2948"/>
      <c r="BF75" s="2950"/>
      <c r="BG75" s="2949"/>
      <c r="BH75" s="2946"/>
      <c r="BI75" s="2949"/>
      <c r="BJ75" s="2949"/>
      <c r="BK75" s="2949"/>
      <c r="BL75" s="2949"/>
      <c r="BM75" s="2949"/>
      <c r="BN75" s="2949"/>
      <c r="BO75" s="3"/>
      <c r="BP75" s="2948"/>
      <c r="BQ75" s="2950"/>
      <c r="BR75" s="2949"/>
      <c r="BS75" s="2946"/>
      <c r="BT75" s="2949"/>
      <c r="BU75" s="2949"/>
      <c r="BV75" s="2949"/>
      <c r="BW75" s="2949"/>
      <c r="BX75" s="2949"/>
      <c r="BY75" s="2949"/>
      <c r="BZ75" s="3"/>
      <c r="CA75" s="2948"/>
      <c r="CB75" s="2950"/>
      <c r="CC75" s="2949"/>
      <c r="CD75" s="2946"/>
      <c r="CE75" s="2949"/>
      <c r="CF75" s="2949"/>
      <c r="CG75" s="2949"/>
      <c r="CH75" s="2949"/>
      <c r="CI75" s="2949"/>
      <c r="CJ75" s="2949"/>
      <c r="CK75" s="3"/>
      <c r="CL75" s="2948"/>
      <c r="CM75" s="2950"/>
      <c r="CN75" s="2949"/>
      <c r="CO75" s="2946"/>
      <c r="CP75" s="2949"/>
      <c r="CQ75" s="2949"/>
      <c r="CR75" s="2949"/>
      <c r="CS75" s="2949"/>
      <c r="CT75" s="2949"/>
      <c r="CU75" s="2949"/>
      <c r="CV75" s="3"/>
      <c r="CW75" s="2948"/>
      <c r="CX75" s="2950"/>
      <c r="CY75" s="2949"/>
      <c r="CZ75" s="2946"/>
      <c r="DA75" s="2949"/>
      <c r="DB75" s="2949"/>
      <c r="DC75" s="2949"/>
      <c r="DD75" s="2949"/>
      <c r="DE75" s="2949"/>
      <c r="DF75" s="2949"/>
      <c r="DG75" s="3"/>
      <c r="DH75" s="2948"/>
      <c r="DI75" s="2950"/>
      <c r="DJ75" s="2949"/>
      <c r="DK75" s="2946"/>
      <c r="DL75" s="2949"/>
      <c r="DM75" s="2949"/>
      <c r="DN75" s="2949"/>
      <c r="DO75" s="2949"/>
      <c r="DP75" s="2949"/>
      <c r="DQ75" s="2949"/>
      <c r="DR75" s="3"/>
      <c r="DS75" s="2948"/>
      <c r="DT75" s="2950"/>
      <c r="DU75" s="2949"/>
      <c r="DV75" s="2946"/>
      <c r="DW75" s="2949"/>
      <c r="DX75" s="2949"/>
      <c r="DY75" s="2949"/>
      <c r="DZ75" s="2949"/>
      <c r="EA75" s="2949"/>
      <c r="EB75" s="2949"/>
      <c r="EC75" s="3"/>
      <c r="ED75" s="2948"/>
      <c r="EE75" s="2950"/>
      <c r="EF75" s="2949"/>
      <c r="EG75" s="2946"/>
      <c r="EH75" s="2949"/>
      <c r="EI75" s="2949"/>
      <c r="EJ75" s="2949"/>
      <c r="EK75" s="2949"/>
      <c r="EL75" s="2949"/>
      <c r="EM75" s="2949"/>
      <c r="EN75" s="3"/>
      <c r="EO75" s="2948"/>
      <c r="EP75" s="2950"/>
      <c r="EQ75" s="2949"/>
      <c r="ER75" s="2946"/>
      <c r="ES75" s="2949"/>
      <c r="ET75" s="2949"/>
      <c r="EU75" s="2949"/>
      <c r="EV75" s="2949"/>
      <c r="EW75" s="2949"/>
      <c r="EX75" s="2949"/>
      <c r="EY75" s="3"/>
      <c r="EZ75" s="2948"/>
      <c r="FA75" s="2950"/>
      <c r="FB75" s="2949"/>
      <c r="FC75" s="2946"/>
      <c r="FD75" s="2949"/>
      <c r="FE75" s="2949"/>
      <c r="FF75" s="2949"/>
      <c r="FG75" s="2949"/>
      <c r="FH75" s="2949"/>
      <c r="FI75" s="2949"/>
      <c r="FJ75" s="3"/>
      <c r="FK75" s="2948"/>
      <c r="FL75" s="2950"/>
      <c r="FM75" s="2949"/>
      <c r="FN75" s="2946"/>
      <c r="FO75" s="2949"/>
      <c r="FP75" s="2949"/>
      <c r="FQ75" s="2949"/>
      <c r="FR75" s="2949"/>
      <c r="FS75" s="2949"/>
      <c r="FT75" s="2949"/>
      <c r="FU75" s="3"/>
      <c r="FV75" s="2948"/>
      <c r="FW75" s="2950"/>
      <c r="FX75" s="2949"/>
      <c r="FY75" s="2946"/>
      <c r="FZ75" s="2949"/>
      <c r="GA75" s="2949"/>
      <c r="GB75" s="2949"/>
      <c r="GC75" s="2949"/>
      <c r="GD75" s="2949"/>
      <c r="GE75" s="2949"/>
      <c r="GF75" s="3"/>
      <c r="GG75" s="2948"/>
      <c r="GH75" s="2950"/>
      <c r="GI75" s="2949"/>
      <c r="GJ75" s="2946"/>
      <c r="GK75" s="2949"/>
      <c r="GL75" s="2949"/>
      <c r="GM75" s="2949"/>
      <c r="GN75" s="2949"/>
      <c r="GO75" s="2949"/>
      <c r="GP75" s="2949"/>
      <c r="GQ75" s="3"/>
      <c r="GR75" s="2948"/>
      <c r="GS75" s="2950"/>
      <c r="GT75" s="2949"/>
      <c r="GU75" s="2946"/>
      <c r="GV75" s="2949"/>
      <c r="GW75" s="2949"/>
      <c r="GX75" s="2949"/>
      <c r="GY75" s="2949"/>
      <c r="GZ75" s="2949"/>
      <c r="HA75" s="2949"/>
      <c r="HB75" s="3"/>
      <c r="HC75" s="2948"/>
      <c r="HD75" s="2950"/>
      <c r="HE75" s="2949"/>
      <c r="HF75" s="2946"/>
      <c r="HG75" s="2949"/>
      <c r="HH75" s="2949"/>
      <c r="HI75" s="2949"/>
      <c r="HJ75" s="2949"/>
      <c r="HK75" s="2949"/>
      <c r="HL75" s="2949"/>
      <c r="HM75" s="3"/>
      <c r="HN75" s="2948"/>
      <c r="HO75" s="2950"/>
      <c r="HP75" s="2949"/>
      <c r="HQ75" s="2946"/>
      <c r="HR75" s="2949"/>
      <c r="HS75" s="2949"/>
      <c r="HT75" s="2949"/>
      <c r="HU75" s="2949"/>
      <c r="HV75" s="2949"/>
      <c r="HW75" s="2949"/>
      <c r="HX75" s="3"/>
      <c r="HY75" s="2948"/>
      <c r="HZ75" s="2950"/>
      <c r="IA75" s="2949"/>
      <c r="IB75" s="2946"/>
      <c r="IC75" s="2949"/>
      <c r="ID75" s="2949"/>
      <c r="IE75" s="2949"/>
      <c r="IF75" s="2949"/>
      <c r="IG75" s="2949"/>
      <c r="IH75" s="2949"/>
      <c r="II75" s="3"/>
      <c r="IJ75" s="2948"/>
      <c r="IK75" s="2950"/>
      <c r="IL75" s="2949"/>
      <c r="IM75" s="2946"/>
      <c r="IN75" s="2949"/>
      <c r="IO75" s="2949"/>
      <c r="IP75" s="2949"/>
      <c r="IQ75" s="2949"/>
      <c r="IR75" s="2949"/>
      <c r="IS75" s="2949"/>
      <c r="IT75" s="3"/>
      <c r="IU75" s="2948"/>
      <c r="IV75" s="2950"/>
      <c r="IW75" s="2949"/>
    </row>
    <row r="76" spans="1:257" ht="24.75" customHeight="1" x14ac:dyDescent="0.25">
      <c r="A76" s="2948"/>
      <c r="B76" s="2950"/>
      <c r="C76" s="2951"/>
      <c r="D76" s="2945"/>
      <c r="E76" s="2951"/>
      <c r="F76" s="2951"/>
      <c r="G76" s="2951"/>
      <c r="H76" s="2951"/>
      <c r="I76" s="2951"/>
      <c r="J76" s="2951"/>
      <c r="K76" s="2947"/>
      <c r="M76" s="2948"/>
      <c r="N76" s="2950"/>
      <c r="O76" s="2949"/>
      <c r="P76" s="2946"/>
      <c r="Q76" s="2949"/>
      <c r="R76" s="2949"/>
      <c r="S76" s="2949"/>
      <c r="T76" s="2949"/>
      <c r="U76" s="2949"/>
      <c r="V76" s="2949"/>
      <c r="W76" s="3"/>
      <c r="X76" s="2948"/>
      <c r="Y76" s="2950"/>
      <c r="Z76" s="2949"/>
      <c r="AA76" s="2946"/>
      <c r="AB76" s="2949"/>
      <c r="AC76" s="2949"/>
      <c r="AD76" s="2949"/>
      <c r="AE76" s="2949"/>
      <c r="AF76" s="2949"/>
      <c r="AG76" s="2949"/>
      <c r="AH76" s="3"/>
      <c r="AI76" s="2948"/>
      <c r="AJ76" s="2950"/>
      <c r="AK76" s="2949"/>
      <c r="AL76" s="2946"/>
      <c r="AM76" s="2949"/>
      <c r="AN76" s="2949"/>
      <c r="AO76" s="2949"/>
      <c r="AP76" s="2949"/>
      <c r="AQ76" s="2949"/>
      <c r="AR76" s="2949"/>
      <c r="AS76" s="3"/>
      <c r="AT76" s="2948"/>
      <c r="AU76" s="2950"/>
      <c r="AV76" s="2949"/>
      <c r="AW76" s="2946"/>
      <c r="AX76" s="2949"/>
      <c r="AY76" s="2949"/>
      <c r="AZ76" s="2949"/>
      <c r="BA76" s="2949"/>
      <c r="BB76" s="2949"/>
      <c r="BC76" s="2949"/>
      <c r="BD76" s="3"/>
      <c r="BE76" s="2948"/>
      <c r="BF76" s="2950"/>
      <c r="BG76" s="2949"/>
      <c r="BH76" s="2946"/>
      <c r="BI76" s="2949"/>
      <c r="BJ76" s="2949"/>
      <c r="BK76" s="2949"/>
      <c r="BL76" s="2949"/>
      <c r="BM76" s="2949"/>
      <c r="BN76" s="2949"/>
      <c r="BO76" s="3"/>
      <c r="BP76" s="2948"/>
      <c r="BQ76" s="2950"/>
      <c r="BR76" s="2949"/>
      <c r="BS76" s="2946"/>
      <c r="BT76" s="2949"/>
      <c r="BU76" s="2949"/>
      <c r="BV76" s="2949"/>
      <c r="BW76" s="2949"/>
      <c r="BX76" s="2949"/>
      <c r="BY76" s="2949"/>
      <c r="BZ76" s="3"/>
      <c r="CA76" s="2948"/>
      <c r="CB76" s="2950"/>
      <c r="CC76" s="2949"/>
      <c r="CD76" s="2946"/>
      <c r="CE76" s="2949"/>
      <c r="CF76" s="2949"/>
      <c r="CG76" s="2949"/>
      <c r="CH76" s="2949"/>
      <c r="CI76" s="2949"/>
      <c r="CJ76" s="2949"/>
      <c r="CK76" s="3"/>
      <c r="CL76" s="2948"/>
      <c r="CM76" s="2950"/>
      <c r="CN76" s="2949"/>
      <c r="CO76" s="2946"/>
      <c r="CP76" s="2949"/>
      <c r="CQ76" s="2949"/>
      <c r="CR76" s="2949"/>
      <c r="CS76" s="2949"/>
      <c r="CT76" s="2949"/>
      <c r="CU76" s="2949"/>
      <c r="CV76" s="3"/>
      <c r="CW76" s="2948"/>
      <c r="CX76" s="2950"/>
      <c r="CY76" s="2949"/>
      <c r="CZ76" s="2946"/>
      <c r="DA76" s="2949"/>
      <c r="DB76" s="2949"/>
      <c r="DC76" s="2949"/>
      <c r="DD76" s="2949"/>
      <c r="DE76" s="2949"/>
      <c r="DF76" s="2949"/>
      <c r="DG76" s="3"/>
      <c r="DH76" s="2948"/>
      <c r="DI76" s="2950"/>
      <c r="DJ76" s="2949"/>
      <c r="DK76" s="2946"/>
      <c r="DL76" s="2949"/>
      <c r="DM76" s="2949"/>
      <c r="DN76" s="2949"/>
      <c r="DO76" s="2949"/>
      <c r="DP76" s="2949"/>
      <c r="DQ76" s="2949"/>
      <c r="DR76" s="3"/>
      <c r="DS76" s="2948"/>
      <c r="DT76" s="2950"/>
      <c r="DU76" s="2949"/>
      <c r="DV76" s="2946"/>
      <c r="DW76" s="2949"/>
      <c r="DX76" s="2949"/>
      <c r="DY76" s="2949"/>
      <c r="DZ76" s="2949"/>
      <c r="EA76" s="2949"/>
      <c r="EB76" s="2949"/>
      <c r="EC76" s="3"/>
      <c r="ED76" s="2948"/>
      <c r="EE76" s="2950"/>
      <c r="EF76" s="2949"/>
      <c r="EG76" s="2946"/>
      <c r="EH76" s="2949"/>
      <c r="EI76" s="2949"/>
      <c r="EJ76" s="2949"/>
      <c r="EK76" s="2949"/>
      <c r="EL76" s="2949"/>
      <c r="EM76" s="2949"/>
      <c r="EN76" s="3"/>
      <c r="EO76" s="2948"/>
      <c r="EP76" s="2950"/>
      <c r="EQ76" s="2949"/>
      <c r="ER76" s="2946"/>
      <c r="ES76" s="2949"/>
      <c r="ET76" s="2949"/>
      <c r="EU76" s="2949"/>
      <c r="EV76" s="2949"/>
      <c r="EW76" s="2949"/>
      <c r="EX76" s="2949"/>
      <c r="EY76" s="3"/>
      <c r="EZ76" s="2948"/>
      <c r="FA76" s="2950"/>
      <c r="FB76" s="2949"/>
      <c r="FC76" s="2946"/>
      <c r="FD76" s="2949"/>
      <c r="FE76" s="2949"/>
      <c r="FF76" s="2949"/>
      <c r="FG76" s="2949"/>
      <c r="FH76" s="2949"/>
      <c r="FI76" s="2949"/>
      <c r="FJ76" s="3"/>
      <c r="FK76" s="2948"/>
      <c r="FL76" s="2950"/>
      <c r="FM76" s="2949"/>
      <c r="FN76" s="2946"/>
      <c r="FO76" s="2949"/>
      <c r="FP76" s="2949"/>
      <c r="FQ76" s="2949"/>
      <c r="FR76" s="2949"/>
      <c r="FS76" s="2949"/>
      <c r="FT76" s="2949"/>
      <c r="FU76" s="3"/>
      <c r="FV76" s="2948"/>
      <c r="FW76" s="2950"/>
      <c r="FX76" s="2949"/>
      <c r="FY76" s="2946"/>
      <c r="FZ76" s="2949"/>
      <c r="GA76" s="2949"/>
      <c r="GB76" s="2949"/>
      <c r="GC76" s="2949"/>
      <c r="GD76" s="2949"/>
      <c r="GE76" s="2949"/>
      <c r="GF76" s="3"/>
      <c r="GG76" s="2948"/>
      <c r="GH76" s="2950"/>
      <c r="GI76" s="2949"/>
      <c r="GJ76" s="2946"/>
      <c r="GK76" s="2949"/>
      <c r="GL76" s="2949"/>
      <c r="GM76" s="2949"/>
      <c r="GN76" s="2949"/>
      <c r="GO76" s="2949"/>
      <c r="GP76" s="2949"/>
      <c r="GQ76" s="3"/>
      <c r="GR76" s="2948"/>
      <c r="GS76" s="2950"/>
      <c r="GT76" s="2949"/>
      <c r="GU76" s="2946"/>
      <c r="GV76" s="2949"/>
      <c r="GW76" s="2949"/>
      <c r="GX76" s="2949"/>
      <c r="GY76" s="2949"/>
      <c r="GZ76" s="2949"/>
      <c r="HA76" s="2949"/>
      <c r="HB76" s="3"/>
      <c r="HC76" s="2948"/>
      <c r="HD76" s="2950"/>
      <c r="HE76" s="2949"/>
      <c r="HF76" s="2946"/>
      <c r="HG76" s="2949"/>
      <c r="HH76" s="2949"/>
      <c r="HI76" s="2949"/>
      <c r="HJ76" s="2949"/>
      <c r="HK76" s="2949"/>
      <c r="HL76" s="2949"/>
      <c r="HM76" s="3"/>
      <c r="HN76" s="2948"/>
      <c r="HO76" s="2950"/>
      <c r="HP76" s="2949"/>
      <c r="HQ76" s="2946"/>
      <c r="HR76" s="2949"/>
      <c r="HS76" s="2949"/>
      <c r="HT76" s="2949"/>
      <c r="HU76" s="2949"/>
      <c r="HV76" s="2949"/>
      <c r="HW76" s="2949"/>
      <c r="HX76" s="3"/>
      <c r="HY76" s="2948"/>
      <c r="HZ76" s="2950"/>
      <c r="IA76" s="2949"/>
      <c r="IB76" s="2946"/>
      <c r="IC76" s="2949"/>
      <c r="ID76" s="2949"/>
      <c r="IE76" s="2949"/>
      <c r="IF76" s="2949"/>
      <c r="IG76" s="2949"/>
      <c r="IH76" s="2949"/>
      <c r="II76" s="3"/>
      <c r="IJ76" s="2948"/>
      <c r="IK76" s="2950"/>
      <c r="IL76" s="2949"/>
      <c r="IM76" s="2946"/>
      <c r="IN76" s="2949"/>
      <c r="IO76" s="2949"/>
      <c r="IP76" s="2949"/>
      <c r="IQ76" s="2949"/>
      <c r="IR76" s="2949"/>
      <c r="IS76" s="2949"/>
      <c r="IT76" s="3"/>
      <c r="IU76" s="2948"/>
      <c r="IV76" s="2950"/>
      <c r="IW76" s="2949"/>
    </row>
    <row r="77" spans="1:257" ht="24.75" customHeight="1" x14ac:dyDescent="0.25">
      <c r="A77" s="2948"/>
      <c r="B77" s="2950"/>
      <c r="C77" s="2951"/>
      <c r="D77" s="2945"/>
      <c r="E77" s="2951"/>
      <c r="F77" s="2951"/>
      <c r="G77" s="2951"/>
      <c r="H77" s="2951"/>
      <c r="I77" s="2951"/>
      <c r="J77" s="2951"/>
      <c r="K77" s="2947"/>
      <c r="M77" s="2948"/>
      <c r="N77" s="2950"/>
      <c r="O77" s="2949"/>
      <c r="P77" s="2946"/>
      <c r="Q77" s="2949"/>
      <c r="R77" s="2949"/>
      <c r="S77" s="2949"/>
      <c r="T77" s="2949"/>
      <c r="U77" s="2949"/>
      <c r="V77" s="2949"/>
      <c r="W77" s="3"/>
      <c r="X77" s="2948"/>
      <c r="Y77" s="2950"/>
      <c r="Z77" s="2949"/>
      <c r="AA77" s="2946"/>
      <c r="AB77" s="2949"/>
      <c r="AC77" s="2949"/>
      <c r="AD77" s="2949"/>
      <c r="AE77" s="2949"/>
      <c r="AF77" s="2949"/>
      <c r="AG77" s="2949"/>
      <c r="AH77" s="3"/>
      <c r="AI77" s="2948"/>
      <c r="AJ77" s="2950"/>
      <c r="AK77" s="2949"/>
      <c r="AL77" s="2946"/>
      <c r="AM77" s="2949"/>
      <c r="AN77" s="2949"/>
      <c r="AO77" s="2949"/>
      <c r="AP77" s="2949"/>
      <c r="AQ77" s="2949"/>
      <c r="AR77" s="2949"/>
      <c r="AS77" s="3"/>
      <c r="AT77" s="2948"/>
      <c r="AU77" s="2950"/>
      <c r="AV77" s="2949"/>
      <c r="AW77" s="2946"/>
      <c r="AX77" s="2949"/>
      <c r="AY77" s="2949"/>
      <c r="AZ77" s="2949"/>
      <c r="BA77" s="2949"/>
      <c r="BB77" s="2949"/>
      <c r="BC77" s="2949"/>
      <c r="BD77" s="3"/>
      <c r="BE77" s="2948"/>
      <c r="BF77" s="2950"/>
      <c r="BG77" s="2949"/>
      <c r="BH77" s="2946"/>
      <c r="BI77" s="2949"/>
      <c r="BJ77" s="2949"/>
      <c r="BK77" s="2949"/>
      <c r="BL77" s="2949"/>
      <c r="BM77" s="2949"/>
      <c r="BN77" s="2949"/>
      <c r="BO77" s="3"/>
      <c r="BP77" s="2948"/>
      <c r="BQ77" s="2950"/>
      <c r="BR77" s="2949"/>
      <c r="BS77" s="2946"/>
      <c r="BT77" s="2949"/>
      <c r="BU77" s="2949"/>
      <c r="BV77" s="2949"/>
      <c r="BW77" s="2949"/>
      <c r="BX77" s="2949"/>
      <c r="BY77" s="2949"/>
      <c r="BZ77" s="3"/>
      <c r="CA77" s="2948"/>
      <c r="CB77" s="2950"/>
      <c r="CC77" s="2949"/>
      <c r="CD77" s="2946"/>
      <c r="CE77" s="2949"/>
      <c r="CF77" s="2949"/>
      <c r="CG77" s="2949"/>
      <c r="CH77" s="2949"/>
      <c r="CI77" s="2949"/>
      <c r="CJ77" s="2949"/>
      <c r="CK77" s="3"/>
      <c r="CL77" s="2948"/>
      <c r="CM77" s="2950"/>
      <c r="CN77" s="2949"/>
      <c r="CO77" s="2946"/>
      <c r="CP77" s="2949"/>
      <c r="CQ77" s="2949"/>
      <c r="CR77" s="2949"/>
      <c r="CS77" s="2949"/>
      <c r="CT77" s="2949"/>
      <c r="CU77" s="2949"/>
      <c r="CV77" s="3"/>
      <c r="CW77" s="2948"/>
      <c r="CX77" s="2950"/>
      <c r="CY77" s="2949"/>
      <c r="CZ77" s="2946"/>
      <c r="DA77" s="2949"/>
      <c r="DB77" s="2949"/>
      <c r="DC77" s="2949"/>
      <c r="DD77" s="2949"/>
      <c r="DE77" s="2949"/>
      <c r="DF77" s="2949"/>
      <c r="DG77" s="3"/>
      <c r="DH77" s="2948"/>
      <c r="DI77" s="2950"/>
      <c r="DJ77" s="2949"/>
      <c r="DK77" s="2946"/>
      <c r="DL77" s="2949"/>
      <c r="DM77" s="2949"/>
      <c r="DN77" s="2949"/>
      <c r="DO77" s="2949"/>
      <c r="DP77" s="2949"/>
      <c r="DQ77" s="2949"/>
      <c r="DR77" s="3"/>
      <c r="DS77" s="2948"/>
      <c r="DT77" s="2950"/>
      <c r="DU77" s="2949"/>
      <c r="DV77" s="2946"/>
      <c r="DW77" s="2949"/>
      <c r="DX77" s="2949"/>
      <c r="DY77" s="2949"/>
      <c r="DZ77" s="2949"/>
      <c r="EA77" s="2949"/>
      <c r="EB77" s="2949"/>
      <c r="EC77" s="3"/>
      <c r="ED77" s="2948"/>
      <c r="EE77" s="2950"/>
      <c r="EF77" s="2949"/>
      <c r="EG77" s="2946"/>
      <c r="EH77" s="2949"/>
      <c r="EI77" s="2949"/>
      <c r="EJ77" s="2949"/>
      <c r="EK77" s="2949"/>
      <c r="EL77" s="2949"/>
      <c r="EM77" s="2949"/>
      <c r="EN77" s="3"/>
      <c r="EO77" s="2948"/>
      <c r="EP77" s="2950"/>
      <c r="EQ77" s="2949"/>
      <c r="ER77" s="2946"/>
      <c r="ES77" s="2949"/>
      <c r="ET77" s="2949"/>
      <c r="EU77" s="2949"/>
      <c r="EV77" s="2949"/>
      <c r="EW77" s="2949"/>
      <c r="EX77" s="2949"/>
      <c r="EY77" s="3"/>
      <c r="EZ77" s="2948"/>
      <c r="FA77" s="2950"/>
      <c r="FB77" s="2949"/>
      <c r="FC77" s="2946"/>
      <c r="FD77" s="2949"/>
      <c r="FE77" s="2949"/>
      <c r="FF77" s="2949"/>
      <c r="FG77" s="2949"/>
      <c r="FH77" s="2949"/>
      <c r="FI77" s="2949"/>
      <c r="FJ77" s="3"/>
      <c r="FK77" s="2948"/>
      <c r="FL77" s="2950"/>
      <c r="FM77" s="2949"/>
      <c r="FN77" s="2946"/>
      <c r="FO77" s="2949"/>
      <c r="FP77" s="2949"/>
      <c r="FQ77" s="2949"/>
      <c r="FR77" s="2949"/>
      <c r="FS77" s="2949"/>
      <c r="FT77" s="2949"/>
      <c r="FU77" s="3"/>
      <c r="FV77" s="2948"/>
      <c r="FW77" s="2950"/>
      <c r="FX77" s="2949"/>
      <c r="FY77" s="2946"/>
      <c r="FZ77" s="2949"/>
      <c r="GA77" s="2949"/>
      <c r="GB77" s="2949"/>
      <c r="GC77" s="2949"/>
      <c r="GD77" s="2949"/>
      <c r="GE77" s="2949"/>
      <c r="GF77" s="3"/>
      <c r="GG77" s="2948"/>
      <c r="GH77" s="2950"/>
      <c r="GI77" s="2949"/>
      <c r="GJ77" s="2946"/>
      <c r="GK77" s="2949"/>
      <c r="GL77" s="2949"/>
      <c r="GM77" s="2949"/>
      <c r="GN77" s="2949"/>
      <c r="GO77" s="2949"/>
      <c r="GP77" s="2949"/>
      <c r="GQ77" s="3"/>
      <c r="GR77" s="2948"/>
      <c r="GS77" s="2950"/>
      <c r="GT77" s="2949"/>
      <c r="GU77" s="2946"/>
      <c r="GV77" s="2949"/>
      <c r="GW77" s="2949"/>
      <c r="GX77" s="2949"/>
      <c r="GY77" s="2949"/>
      <c r="GZ77" s="2949"/>
      <c r="HA77" s="2949"/>
      <c r="HB77" s="3"/>
      <c r="HC77" s="2948"/>
      <c r="HD77" s="2950"/>
      <c r="HE77" s="2949"/>
      <c r="HF77" s="2946"/>
      <c r="HG77" s="2949"/>
      <c r="HH77" s="2949"/>
      <c r="HI77" s="2949"/>
      <c r="HJ77" s="2949"/>
      <c r="HK77" s="2949"/>
      <c r="HL77" s="2949"/>
      <c r="HM77" s="3"/>
      <c r="HN77" s="2948"/>
      <c r="HO77" s="2950"/>
      <c r="HP77" s="2949"/>
      <c r="HQ77" s="2946"/>
      <c r="HR77" s="2949"/>
      <c r="HS77" s="2949"/>
      <c r="HT77" s="2949"/>
      <c r="HU77" s="2949"/>
      <c r="HV77" s="2949"/>
      <c r="HW77" s="2949"/>
      <c r="HX77" s="3"/>
      <c r="HY77" s="2948"/>
      <c r="HZ77" s="2950"/>
      <c r="IA77" s="2949"/>
      <c r="IB77" s="2946"/>
      <c r="IC77" s="2949"/>
      <c r="ID77" s="2949"/>
      <c r="IE77" s="2949"/>
      <c r="IF77" s="2949"/>
      <c r="IG77" s="2949"/>
      <c r="IH77" s="2949"/>
      <c r="II77" s="3"/>
      <c r="IJ77" s="2948"/>
      <c r="IK77" s="2950"/>
      <c r="IL77" s="2949"/>
      <c r="IM77" s="2946"/>
      <c r="IN77" s="2949"/>
      <c r="IO77" s="2949"/>
      <c r="IP77" s="2949"/>
      <c r="IQ77" s="2949"/>
      <c r="IR77" s="2949"/>
      <c r="IS77" s="2949"/>
      <c r="IT77" s="3"/>
      <c r="IU77" s="2948"/>
      <c r="IV77" s="2950"/>
      <c r="IW77" s="2949"/>
    </row>
    <row r="78" spans="1:257" ht="24.75" customHeight="1" x14ac:dyDescent="0.25">
      <c r="A78" s="2948"/>
      <c r="B78" s="2950"/>
      <c r="C78" s="2951"/>
      <c r="D78" s="2945"/>
      <c r="E78" s="2951"/>
      <c r="F78" s="2951"/>
      <c r="G78" s="2951"/>
      <c r="H78" s="2951"/>
      <c r="I78" s="2951"/>
      <c r="J78" s="2951"/>
      <c r="K78" s="2947"/>
      <c r="M78" s="2948"/>
      <c r="N78" s="2950"/>
      <c r="O78" s="2949"/>
      <c r="P78" s="2946"/>
      <c r="Q78" s="2949"/>
      <c r="R78" s="2949"/>
      <c r="S78" s="2949"/>
      <c r="T78" s="2949"/>
      <c r="U78" s="2949"/>
      <c r="V78" s="2949"/>
      <c r="W78" s="3"/>
      <c r="X78" s="2948"/>
      <c r="Y78" s="2950"/>
      <c r="Z78" s="2949"/>
      <c r="AA78" s="2946"/>
      <c r="AB78" s="2949"/>
      <c r="AC78" s="2949"/>
      <c r="AD78" s="2949"/>
      <c r="AE78" s="2949"/>
      <c r="AF78" s="2949"/>
      <c r="AG78" s="2949"/>
      <c r="AH78" s="3"/>
      <c r="AI78" s="2948"/>
      <c r="AJ78" s="2950"/>
      <c r="AK78" s="2949"/>
      <c r="AL78" s="2946"/>
      <c r="AM78" s="2949"/>
      <c r="AN78" s="2949"/>
      <c r="AO78" s="2949"/>
      <c r="AP78" s="2949"/>
      <c r="AQ78" s="2949"/>
      <c r="AR78" s="2949"/>
      <c r="AS78" s="3"/>
      <c r="AT78" s="2948"/>
      <c r="AU78" s="2950"/>
      <c r="AV78" s="2949"/>
      <c r="AW78" s="2946"/>
      <c r="AX78" s="2949"/>
      <c r="AY78" s="2949"/>
      <c r="AZ78" s="2949"/>
      <c r="BA78" s="2949"/>
      <c r="BB78" s="2949"/>
      <c r="BC78" s="2949"/>
      <c r="BD78" s="3"/>
      <c r="BE78" s="2948"/>
      <c r="BF78" s="2950"/>
      <c r="BG78" s="2949"/>
      <c r="BH78" s="2946"/>
      <c r="BI78" s="2949"/>
      <c r="BJ78" s="2949"/>
      <c r="BK78" s="2949"/>
      <c r="BL78" s="2949"/>
      <c r="BM78" s="2949"/>
      <c r="BN78" s="2949"/>
      <c r="BO78" s="3"/>
      <c r="BP78" s="2948"/>
      <c r="BQ78" s="2950"/>
      <c r="BR78" s="2949"/>
      <c r="BS78" s="2946"/>
      <c r="BT78" s="2949"/>
      <c r="BU78" s="2949"/>
      <c r="BV78" s="2949"/>
      <c r="BW78" s="2949"/>
      <c r="BX78" s="2949"/>
      <c r="BY78" s="2949"/>
      <c r="BZ78" s="3"/>
      <c r="CA78" s="2948"/>
      <c r="CB78" s="2950"/>
      <c r="CC78" s="2949"/>
      <c r="CD78" s="2946"/>
      <c r="CE78" s="2949"/>
      <c r="CF78" s="2949"/>
      <c r="CG78" s="2949"/>
      <c r="CH78" s="2949"/>
      <c r="CI78" s="2949"/>
      <c r="CJ78" s="2949"/>
      <c r="CK78" s="3"/>
      <c r="CL78" s="2948"/>
      <c r="CM78" s="2950"/>
      <c r="CN78" s="2949"/>
      <c r="CO78" s="2946"/>
      <c r="CP78" s="2949"/>
      <c r="CQ78" s="2949"/>
      <c r="CR78" s="2949"/>
      <c r="CS78" s="2949"/>
      <c r="CT78" s="2949"/>
      <c r="CU78" s="2949"/>
      <c r="CV78" s="3"/>
      <c r="CW78" s="2948"/>
      <c r="CX78" s="2950"/>
      <c r="CY78" s="2949"/>
      <c r="CZ78" s="2946"/>
      <c r="DA78" s="2949"/>
      <c r="DB78" s="2949"/>
      <c r="DC78" s="2949"/>
      <c r="DD78" s="2949"/>
      <c r="DE78" s="2949"/>
      <c r="DF78" s="2949"/>
      <c r="DG78" s="3"/>
      <c r="DH78" s="2948"/>
      <c r="DI78" s="2950"/>
      <c r="DJ78" s="2949"/>
      <c r="DK78" s="2946"/>
      <c r="DL78" s="2949"/>
      <c r="DM78" s="2949"/>
      <c r="DN78" s="2949"/>
      <c r="DO78" s="2949"/>
      <c r="DP78" s="2949"/>
      <c r="DQ78" s="2949"/>
      <c r="DR78" s="3"/>
      <c r="DS78" s="2948"/>
      <c r="DT78" s="2950"/>
      <c r="DU78" s="2949"/>
      <c r="DV78" s="2946"/>
      <c r="DW78" s="2949"/>
      <c r="DX78" s="2949"/>
      <c r="DY78" s="2949"/>
      <c r="DZ78" s="2949"/>
      <c r="EA78" s="2949"/>
      <c r="EB78" s="2949"/>
      <c r="EC78" s="3"/>
      <c r="ED78" s="2948"/>
      <c r="EE78" s="2950"/>
      <c r="EF78" s="2949"/>
      <c r="EG78" s="2946"/>
      <c r="EH78" s="2949"/>
      <c r="EI78" s="2949"/>
      <c r="EJ78" s="2949"/>
      <c r="EK78" s="2949"/>
      <c r="EL78" s="2949"/>
      <c r="EM78" s="2949"/>
      <c r="EN78" s="3"/>
      <c r="EO78" s="2948"/>
      <c r="EP78" s="2950"/>
      <c r="EQ78" s="2949"/>
      <c r="ER78" s="2946"/>
      <c r="ES78" s="2949"/>
      <c r="ET78" s="2949"/>
      <c r="EU78" s="2949"/>
      <c r="EV78" s="2949"/>
      <c r="EW78" s="2949"/>
      <c r="EX78" s="2949"/>
      <c r="EY78" s="3"/>
      <c r="EZ78" s="2948"/>
      <c r="FA78" s="2950"/>
      <c r="FB78" s="2949"/>
      <c r="FC78" s="2946"/>
      <c r="FD78" s="2949"/>
      <c r="FE78" s="2949"/>
      <c r="FF78" s="2949"/>
      <c r="FG78" s="2949"/>
      <c r="FH78" s="2949"/>
      <c r="FI78" s="2949"/>
      <c r="FJ78" s="3"/>
      <c r="FK78" s="2948"/>
      <c r="FL78" s="2950"/>
      <c r="FM78" s="2949"/>
      <c r="FN78" s="2946"/>
      <c r="FO78" s="2949"/>
      <c r="FP78" s="2949"/>
      <c r="FQ78" s="2949"/>
      <c r="FR78" s="2949"/>
      <c r="FS78" s="2949"/>
      <c r="FT78" s="2949"/>
      <c r="FU78" s="3"/>
      <c r="FV78" s="2948"/>
      <c r="FW78" s="2950"/>
      <c r="FX78" s="2949"/>
      <c r="FY78" s="2946"/>
      <c r="FZ78" s="2949"/>
      <c r="GA78" s="2949"/>
      <c r="GB78" s="2949"/>
      <c r="GC78" s="2949"/>
      <c r="GD78" s="2949"/>
      <c r="GE78" s="2949"/>
      <c r="GF78" s="3"/>
      <c r="GG78" s="2948"/>
      <c r="GH78" s="2950"/>
      <c r="GI78" s="2949"/>
      <c r="GJ78" s="2946"/>
      <c r="GK78" s="2949"/>
      <c r="GL78" s="2949"/>
      <c r="GM78" s="2949"/>
      <c r="GN78" s="2949"/>
      <c r="GO78" s="2949"/>
      <c r="GP78" s="2949"/>
      <c r="GQ78" s="3"/>
      <c r="GR78" s="2948"/>
      <c r="GS78" s="2950"/>
      <c r="GT78" s="2949"/>
      <c r="GU78" s="2946"/>
      <c r="GV78" s="2949"/>
      <c r="GW78" s="2949"/>
      <c r="GX78" s="2949"/>
      <c r="GY78" s="2949"/>
      <c r="GZ78" s="2949"/>
      <c r="HA78" s="2949"/>
      <c r="HB78" s="3"/>
      <c r="HC78" s="2948"/>
      <c r="HD78" s="2950"/>
      <c r="HE78" s="2949"/>
      <c r="HF78" s="2946"/>
      <c r="HG78" s="2949"/>
      <c r="HH78" s="2949"/>
      <c r="HI78" s="2949"/>
      <c r="HJ78" s="2949"/>
      <c r="HK78" s="2949"/>
      <c r="HL78" s="2949"/>
      <c r="HM78" s="3"/>
      <c r="HN78" s="2948"/>
      <c r="HO78" s="2950"/>
      <c r="HP78" s="2949"/>
      <c r="HQ78" s="2946"/>
      <c r="HR78" s="2949"/>
      <c r="HS78" s="2949"/>
      <c r="HT78" s="2949"/>
      <c r="HU78" s="2949"/>
      <c r="HV78" s="2949"/>
      <c r="HW78" s="2949"/>
      <c r="HX78" s="3"/>
      <c r="HY78" s="2948"/>
      <c r="HZ78" s="2950"/>
      <c r="IA78" s="2949"/>
      <c r="IB78" s="2946"/>
      <c r="IC78" s="2949"/>
      <c r="ID78" s="2949"/>
      <c r="IE78" s="2949"/>
      <c r="IF78" s="2949"/>
      <c r="IG78" s="2949"/>
      <c r="IH78" s="2949"/>
      <c r="II78" s="3"/>
      <c r="IJ78" s="2948"/>
      <c r="IK78" s="2950"/>
      <c r="IL78" s="2949"/>
      <c r="IM78" s="2946"/>
      <c r="IN78" s="2949"/>
      <c r="IO78" s="2949"/>
      <c r="IP78" s="2949"/>
      <c r="IQ78" s="2949"/>
      <c r="IR78" s="2949"/>
      <c r="IS78" s="2949"/>
      <c r="IT78" s="3"/>
      <c r="IU78" s="2948"/>
      <c r="IV78" s="2950"/>
      <c r="IW78" s="2949"/>
    </row>
    <row r="79" spans="1:257" ht="24.75" customHeight="1" x14ac:dyDescent="0.25">
      <c r="A79" s="2948"/>
      <c r="B79" s="2950"/>
      <c r="C79" s="2951"/>
      <c r="D79" s="2945"/>
      <c r="E79" s="2951"/>
      <c r="F79" s="2951"/>
      <c r="G79" s="2951"/>
      <c r="H79" s="2951"/>
      <c r="I79" s="2951"/>
      <c r="J79" s="2951"/>
      <c r="K79" s="2947"/>
      <c r="M79" s="2948"/>
      <c r="N79" s="2950"/>
      <c r="O79" s="2949"/>
      <c r="P79" s="2946"/>
      <c r="Q79" s="2949"/>
      <c r="R79" s="2949"/>
      <c r="S79" s="2949"/>
      <c r="T79" s="2949"/>
      <c r="U79" s="2949"/>
      <c r="V79" s="2949"/>
      <c r="W79" s="3"/>
      <c r="X79" s="2948"/>
      <c r="Y79" s="2950"/>
      <c r="Z79" s="2949"/>
      <c r="AA79" s="2946"/>
      <c r="AB79" s="2949"/>
      <c r="AC79" s="2949"/>
      <c r="AD79" s="2949"/>
      <c r="AE79" s="2949"/>
      <c r="AF79" s="2949"/>
      <c r="AG79" s="2949"/>
      <c r="AH79" s="3"/>
      <c r="AI79" s="2948"/>
      <c r="AJ79" s="2950"/>
      <c r="AK79" s="2949"/>
      <c r="AL79" s="2946"/>
      <c r="AM79" s="2949"/>
      <c r="AN79" s="2949"/>
      <c r="AO79" s="2949"/>
      <c r="AP79" s="2949"/>
      <c r="AQ79" s="2949"/>
      <c r="AR79" s="2949"/>
      <c r="AS79" s="3"/>
      <c r="AT79" s="2948"/>
      <c r="AU79" s="2950"/>
      <c r="AV79" s="2949"/>
      <c r="AW79" s="2946"/>
      <c r="AX79" s="2949"/>
      <c r="AY79" s="2949"/>
      <c r="AZ79" s="2949"/>
      <c r="BA79" s="2949"/>
      <c r="BB79" s="2949"/>
      <c r="BC79" s="2949"/>
      <c r="BD79" s="3"/>
      <c r="BE79" s="2948"/>
      <c r="BF79" s="2950"/>
      <c r="BG79" s="2949"/>
      <c r="BH79" s="2946"/>
      <c r="BI79" s="2949"/>
      <c r="BJ79" s="2949"/>
      <c r="BK79" s="2949"/>
      <c r="BL79" s="2949"/>
      <c r="BM79" s="2949"/>
      <c r="BN79" s="2949"/>
      <c r="BO79" s="3"/>
      <c r="BP79" s="2948"/>
      <c r="BQ79" s="2950"/>
      <c r="BR79" s="2949"/>
      <c r="BS79" s="2946"/>
      <c r="BT79" s="2949"/>
      <c r="BU79" s="2949"/>
      <c r="BV79" s="2949"/>
      <c r="BW79" s="2949"/>
      <c r="BX79" s="2949"/>
      <c r="BY79" s="2949"/>
      <c r="BZ79" s="3"/>
      <c r="CA79" s="2948"/>
      <c r="CB79" s="2950"/>
      <c r="CC79" s="2949"/>
      <c r="CD79" s="2946"/>
      <c r="CE79" s="2949"/>
      <c r="CF79" s="2949"/>
      <c r="CG79" s="2949"/>
      <c r="CH79" s="2949"/>
      <c r="CI79" s="2949"/>
      <c r="CJ79" s="2949"/>
      <c r="CK79" s="3"/>
      <c r="CL79" s="2948"/>
      <c r="CM79" s="2950"/>
      <c r="CN79" s="2949"/>
      <c r="CO79" s="2946"/>
      <c r="CP79" s="2949"/>
      <c r="CQ79" s="2949"/>
      <c r="CR79" s="2949"/>
      <c r="CS79" s="2949"/>
      <c r="CT79" s="2949"/>
      <c r="CU79" s="2949"/>
      <c r="CV79" s="3"/>
      <c r="CW79" s="2948"/>
      <c r="CX79" s="2950"/>
      <c r="CY79" s="2949"/>
      <c r="CZ79" s="2946"/>
      <c r="DA79" s="2949"/>
      <c r="DB79" s="2949"/>
      <c r="DC79" s="2949"/>
      <c r="DD79" s="2949"/>
      <c r="DE79" s="2949"/>
      <c r="DF79" s="2949"/>
      <c r="DG79" s="3"/>
      <c r="DH79" s="2948"/>
      <c r="DI79" s="2950"/>
      <c r="DJ79" s="2949"/>
      <c r="DK79" s="2946"/>
      <c r="DL79" s="2949"/>
      <c r="DM79" s="2949"/>
      <c r="DN79" s="2949"/>
      <c r="DO79" s="2949"/>
      <c r="DP79" s="2949"/>
      <c r="DQ79" s="2949"/>
      <c r="DR79" s="3"/>
      <c r="DS79" s="2948"/>
      <c r="DT79" s="2950"/>
      <c r="DU79" s="2949"/>
      <c r="DV79" s="2946"/>
      <c r="DW79" s="2949"/>
      <c r="DX79" s="2949"/>
      <c r="DY79" s="2949"/>
      <c r="DZ79" s="2949"/>
      <c r="EA79" s="2949"/>
      <c r="EB79" s="2949"/>
      <c r="EC79" s="3"/>
      <c r="ED79" s="2948"/>
      <c r="EE79" s="2950"/>
      <c r="EF79" s="2949"/>
      <c r="EG79" s="2946"/>
      <c r="EH79" s="2949"/>
      <c r="EI79" s="2949"/>
      <c r="EJ79" s="2949"/>
      <c r="EK79" s="2949"/>
      <c r="EL79" s="2949"/>
      <c r="EM79" s="2949"/>
      <c r="EN79" s="3"/>
      <c r="EO79" s="2948"/>
      <c r="EP79" s="2950"/>
      <c r="EQ79" s="2949"/>
      <c r="ER79" s="2946"/>
      <c r="ES79" s="2949"/>
      <c r="ET79" s="2949"/>
      <c r="EU79" s="2949"/>
      <c r="EV79" s="2949"/>
      <c r="EW79" s="2949"/>
      <c r="EX79" s="2949"/>
      <c r="EY79" s="3"/>
      <c r="EZ79" s="2948"/>
      <c r="FA79" s="2950"/>
      <c r="FB79" s="2949"/>
      <c r="FC79" s="2946"/>
      <c r="FD79" s="2949"/>
      <c r="FE79" s="2949"/>
      <c r="FF79" s="2949"/>
      <c r="FG79" s="2949"/>
      <c r="FH79" s="2949"/>
      <c r="FI79" s="2949"/>
      <c r="FJ79" s="3"/>
      <c r="FK79" s="2948"/>
      <c r="FL79" s="2950"/>
      <c r="FM79" s="2949"/>
      <c r="FN79" s="2946"/>
      <c r="FO79" s="2949"/>
      <c r="FP79" s="2949"/>
      <c r="FQ79" s="2949"/>
      <c r="FR79" s="2949"/>
      <c r="FS79" s="2949"/>
      <c r="FT79" s="2949"/>
      <c r="FU79" s="3"/>
      <c r="FV79" s="2948"/>
      <c r="FW79" s="2950"/>
      <c r="FX79" s="2949"/>
      <c r="FY79" s="2946"/>
      <c r="FZ79" s="2949"/>
      <c r="GA79" s="2949"/>
      <c r="GB79" s="2949"/>
      <c r="GC79" s="2949"/>
      <c r="GD79" s="2949"/>
      <c r="GE79" s="2949"/>
      <c r="GF79" s="3"/>
      <c r="GG79" s="2948"/>
      <c r="GH79" s="2950"/>
      <c r="GI79" s="2949"/>
      <c r="GJ79" s="2946"/>
      <c r="GK79" s="2949"/>
      <c r="GL79" s="2949"/>
      <c r="GM79" s="2949"/>
      <c r="GN79" s="2949"/>
      <c r="GO79" s="2949"/>
      <c r="GP79" s="2949"/>
      <c r="GQ79" s="3"/>
      <c r="GR79" s="2948"/>
      <c r="GS79" s="2950"/>
      <c r="GT79" s="2949"/>
      <c r="GU79" s="2946"/>
      <c r="GV79" s="2949"/>
      <c r="GW79" s="2949"/>
      <c r="GX79" s="2949"/>
      <c r="GY79" s="2949"/>
      <c r="GZ79" s="2949"/>
      <c r="HA79" s="2949"/>
      <c r="HB79" s="3"/>
      <c r="HC79" s="2948"/>
      <c r="HD79" s="2950"/>
      <c r="HE79" s="2949"/>
      <c r="HF79" s="2946"/>
      <c r="HG79" s="2949"/>
      <c r="HH79" s="2949"/>
      <c r="HI79" s="2949"/>
      <c r="HJ79" s="2949"/>
      <c r="HK79" s="2949"/>
      <c r="HL79" s="2949"/>
      <c r="HM79" s="3"/>
      <c r="HN79" s="2948"/>
      <c r="HO79" s="2950"/>
      <c r="HP79" s="2949"/>
      <c r="HQ79" s="2946"/>
      <c r="HR79" s="2949"/>
      <c r="HS79" s="2949"/>
      <c r="HT79" s="2949"/>
      <c r="HU79" s="2949"/>
      <c r="HV79" s="2949"/>
      <c r="HW79" s="2949"/>
      <c r="HX79" s="3"/>
      <c r="HY79" s="2948"/>
      <c r="HZ79" s="2950"/>
      <c r="IA79" s="2949"/>
      <c r="IB79" s="2946"/>
      <c r="IC79" s="2949"/>
      <c r="ID79" s="2949"/>
      <c r="IE79" s="2949"/>
      <c r="IF79" s="2949"/>
      <c r="IG79" s="2949"/>
      <c r="IH79" s="2949"/>
      <c r="II79" s="3"/>
      <c r="IJ79" s="2948"/>
      <c r="IK79" s="2950"/>
      <c r="IL79" s="2949"/>
      <c r="IM79" s="2946"/>
      <c r="IN79" s="2949"/>
      <c r="IO79" s="2949"/>
      <c r="IP79" s="2949"/>
      <c r="IQ79" s="2949"/>
      <c r="IR79" s="2949"/>
      <c r="IS79" s="2949"/>
      <c r="IT79" s="3"/>
      <c r="IU79" s="2948"/>
      <c r="IV79" s="2950"/>
      <c r="IW79" s="2949"/>
    </row>
    <row r="80" spans="1:257" ht="24.75" customHeight="1" x14ac:dyDescent="0.25">
      <c r="A80" s="2948"/>
      <c r="B80" s="2950"/>
      <c r="C80" s="2951"/>
      <c r="D80" s="2945"/>
      <c r="E80" s="2951"/>
      <c r="F80" s="2951"/>
      <c r="G80" s="2951"/>
      <c r="H80" s="2951"/>
      <c r="I80" s="2951"/>
      <c r="J80" s="2951"/>
      <c r="K80" s="2947"/>
      <c r="M80" s="2948"/>
      <c r="N80" s="2950"/>
      <c r="O80" s="2949"/>
      <c r="P80" s="2946"/>
      <c r="Q80" s="2949"/>
      <c r="R80" s="2949"/>
      <c r="S80" s="2949"/>
      <c r="T80" s="2949"/>
      <c r="U80" s="2949"/>
      <c r="V80" s="2949"/>
      <c r="W80" s="3"/>
      <c r="X80" s="2948"/>
      <c r="Y80" s="2950"/>
      <c r="Z80" s="2949"/>
      <c r="AA80" s="2946"/>
      <c r="AB80" s="2949"/>
      <c r="AC80" s="2949"/>
      <c r="AD80" s="2949"/>
      <c r="AE80" s="2949"/>
      <c r="AF80" s="2949"/>
      <c r="AG80" s="2949"/>
      <c r="AH80" s="3"/>
      <c r="AI80" s="2948"/>
      <c r="AJ80" s="2950"/>
      <c r="AK80" s="2949"/>
      <c r="AL80" s="2946"/>
      <c r="AM80" s="2949"/>
      <c r="AN80" s="2949"/>
      <c r="AO80" s="2949"/>
      <c r="AP80" s="2949"/>
      <c r="AQ80" s="2949"/>
      <c r="AR80" s="2949"/>
      <c r="AS80" s="3"/>
      <c r="AT80" s="2948"/>
      <c r="AU80" s="2950"/>
      <c r="AV80" s="2949"/>
      <c r="AW80" s="2946"/>
      <c r="AX80" s="2949"/>
      <c r="AY80" s="2949"/>
      <c r="AZ80" s="2949"/>
      <c r="BA80" s="2949"/>
      <c r="BB80" s="2949"/>
      <c r="BC80" s="2949"/>
      <c r="BD80" s="3"/>
      <c r="BE80" s="2948"/>
      <c r="BF80" s="2950"/>
      <c r="BG80" s="2949"/>
      <c r="BH80" s="2946"/>
      <c r="BI80" s="2949"/>
      <c r="BJ80" s="2949"/>
      <c r="BK80" s="2949"/>
      <c r="BL80" s="2949"/>
      <c r="BM80" s="2949"/>
      <c r="BN80" s="2949"/>
      <c r="BO80" s="3"/>
      <c r="BP80" s="2948"/>
      <c r="BQ80" s="2950"/>
      <c r="BR80" s="2949"/>
      <c r="BS80" s="2946"/>
      <c r="BT80" s="2949"/>
      <c r="BU80" s="2949"/>
      <c r="BV80" s="2949"/>
      <c r="BW80" s="2949"/>
      <c r="BX80" s="2949"/>
      <c r="BY80" s="2949"/>
      <c r="BZ80" s="3"/>
      <c r="CA80" s="2948"/>
      <c r="CB80" s="2950"/>
      <c r="CC80" s="2949"/>
      <c r="CD80" s="2946"/>
      <c r="CE80" s="2949"/>
      <c r="CF80" s="2949"/>
      <c r="CG80" s="2949"/>
      <c r="CH80" s="2949"/>
      <c r="CI80" s="2949"/>
      <c r="CJ80" s="2949"/>
      <c r="CK80" s="3"/>
      <c r="CL80" s="2948"/>
      <c r="CM80" s="2950"/>
      <c r="CN80" s="2949"/>
      <c r="CO80" s="2946"/>
      <c r="CP80" s="2949"/>
      <c r="CQ80" s="2949"/>
      <c r="CR80" s="2949"/>
      <c r="CS80" s="2949"/>
      <c r="CT80" s="2949"/>
      <c r="CU80" s="2949"/>
      <c r="CV80" s="3"/>
      <c r="CW80" s="2948"/>
      <c r="CX80" s="2950"/>
      <c r="CY80" s="2949"/>
      <c r="CZ80" s="2946"/>
      <c r="DA80" s="2949"/>
      <c r="DB80" s="2949"/>
      <c r="DC80" s="2949"/>
      <c r="DD80" s="2949"/>
      <c r="DE80" s="2949"/>
      <c r="DF80" s="2949"/>
      <c r="DG80" s="3"/>
      <c r="DH80" s="2948"/>
      <c r="DI80" s="2950"/>
      <c r="DJ80" s="2949"/>
      <c r="DK80" s="2946"/>
      <c r="DL80" s="2949"/>
      <c r="DM80" s="2949"/>
      <c r="DN80" s="2949"/>
      <c r="DO80" s="2949"/>
      <c r="DP80" s="2949"/>
      <c r="DQ80" s="2949"/>
      <c r="DR80" s="3"/>
      <c r="DS80" s="2948"/>
      <c r="DT80" s="2950"/>
      <c r="DU80" s="2949"/>
      <c r="DV80" s="2946"/>
      <c r="DW80" s="2949"/>
      <c r="DX80" s="2949"/>
      <c r="DY80" s="2949"/>
      <c r="DZ80" s="2949"/>
      <c r="EA80" s="2949"/>
      <c r="EB80" s="2949"/>
      <c r="EC80" s="3"/>
      <c r="ED80" s="2948"/>
      <c r="EE80" s="2950"/>
      <c r="EF80" s="2949"/>
      <c r="EG80" s="2946"/>
      <c r="EH80" s="2949"/>
      <c r="EI80" s="2949"/>
      <c r="EJ80" s="2949"/>
      <c r="EK80" s="2949"/>
      <c r="EL80" s="2949"/>
      <c r="EM80" s="2949"/>
      <c r="EN80" s="3"/>
      <c r="EO80" s="2948"/>
      <c r="EP80" s="2950"/>
      <c r="EQ80" s="2949"/>
      <c r="ER80" s="2946"/>
      <c r="ES80" s="2949"/>
      <c r="ET80" s="2949"/>
      <c r="EU80" s="2949"/>
      <c r="EV80" s="2949"/>
      <c r="EW80" s="2949"/>
      <c r="EX80" s="2949"/>
      <c r="EY80" s="3"/>
      <c r="EZ80" s="2948"/>
      <c r="FA80" s="2950"/>
      <c r="FB80" s="2949"/>
      <c r="FC80" s="2946"/>
      <c r="FD80" s="2949"/>
      <c r="FE80" s="2949"/>
      <c r="FF80" s="2949"/>
      <c r="FG80" s="2949"/>
      <c r="FH80" s="2949"/>
      <c r="FI80" s="2949"/>
      <c r="FJ80" s="3"/>
      <c r="FK80" s="2948"/>
      <c r="FL80" s="2950"/>
      <c r="FM80" s="2949"/>
      <c r="FN80" s="2946"/>
      <c r="FO80" s="2949"/>
      <c r="FP80" s="2949"/>
      <c r="FQ80" s="2949"/>
      <c r="FR80" s="2949"/>
      <c r="FS80" s="2949"/>
      <c r="FT80" s="2949"/>
      <c r="FU80" s="3"/>
      <c r="FV80" s="2948"/>
      <c r="FW80" s="2950"/>
      <c r="FX80" s="2949"/>
      <c r="FY80" s="2946"/>
      <c r="FZ80" s="2949"/>
      <c r="GA80" s="2949"/>
      <c r="GB80" s="2949"/>
      <c r="GC80" s="2949"/>
      <c r="GD80" s="2949"/>
      <c r="GE80" s="2949"/>
      <c r="GF80" s="3"/>
      <c r="GG80" s="2948"/>
      <c r="GH80" s="2950"/>
      <c r="GI80" s="2949"/>
      <c r="GJ80" s="2946"/>
      <c r="GK80" s="2949"/>
      <c r="GL80" s="2949"/>
      <c r="GM80" s="2949"/>
      <c r="GN80" s="2949"/>
      <c r="GO80" s="2949"/>
      <c r="GP80" s="2949"/>
      <c r="GQ80" s="3"/>
      <c r="GR80" s="2948"/>
      <c r="GS80" s="2950"/>
      <c r="GT80" s="2949"/>
      <c r="GU80" s="2946"/>
      <c r="GV80" s="2949"/>
      <c r="GW80" s="2949"/>
      <c r="GX80" s="2949"/>
      <c r="GY80" s="2949"/>
      <c r="GZ80" s="2949"/>
      <c r="HA80" s="2949"/>
      <c r="HB80" s="3"/>
      <c r="HC80" s="2948"/>
      <c r="HD80" s="2950"/>
      <c r="HE80" s="2949"/>
      <c r="HF80" s="2946"/>
      <c r="HG80" s="2949"/>
      <c r="HH80" s="2949"/>
      <c r="HI80" s="2949"/>
      <c r="HJ80" s="2949"/>
      <c r="HK80" s="2949"/>
      <c r="HL80" s="2949"/>
      <c r="HM80" s="3"/>
      <c r="HN80" s="2948"/>
      <c r="HO80" s="2950"/>
      <c r="HP80" s="2949"/>
      <c r="HQ80" s="2946"/>
      <c r="HR80" s="2949"/>
      <c r="HS80" s="2949"/>
      <c r="HT80" s="2949"/>
      <c r="HU80" s="2949"/>
      <c r="HV80" s="2949"/>
      <c r="HW80" s="2949"/>
      <c r="HX80" s="3"/>
      <c r="HY80" s="2948"/>
      <c r="HZ80" s="2950"/>
      <c r="IA80" s="2949"/>
      <c r="IB80" s="2946"/>
      <c r="IC80" s="2949"/>
      <c r="ID80" s="2949"/>
      <c r="IE80" s="2949"/>
      <c r="IF80" s="2949"/>
      <c r="IG80" s="2949"/>
      <c r="IH80" s="2949"/>
      <c r="II80" s="3"/>
      <c r="IJ80" s="2948"/>
      <c r="IK80" s="2950"/>
      <c r="IL80" s="2949"/>
      <c r="IM80" s="2946"/>
      <c r="IN80" s="2949"/>
      <c r="IO80" s="2949"/>
      <c r="IP80" s="2949"/>
      <c r="IQ80" s="2949"/>
      <c r="IR80" s="2949"/>
      <c r="IS80" s="2949"/>
      <c r="IT80" s="3"/>
      <c r="IU80" s="2948"/>
      <c r="IV80" s="2950"/>
      <c r="IW80" s="2949"/>
    </row>
    <row r="81" spans="1:257" ht="24.75" customHeight="1" x14ac:dyDescent="0.25">
      <c r="A81" s="2948"/>
      <c r="B81" s="2950"/>
      <c r="C81" s="2951"/>
      <c r="D81" s="2945"/>
      <c r="E81" s="2951"/>
      <c r="F81" s="2951"/>
      <c r="G81" s="2951"/>
      <c r="H81" s="2951"/>
      <c r="I81" s="2951"/>
      <c r="J81" s="2951"/>
      <c r="K81" s="2947"/>
      <c r="M81" s="2948"/>
      <c r="N81" s="2950"/>
      <c r="O81" s="2949"/>
      <c r="P81" s="2946"/>
      <c r="Q81" s="2949"/>
      <c r="R81" s="2949"/>
      <c r="S81" s="2949"/>
      <c r="T81" s="2949"/>
      <c r="U81" s="2949"/>
      <c r="V81" s="2949"/>
      <c r="W81" s="3"/>
      <c r="X81" s="2948"/>
      <c r="Y81" s="2950"/>
      <c r="Z81" s="2949"/>
      <c r="AA81" s="2946"/>
      <c r="AB81" s="2949"/>
      <c r="AC81" s="2949"/>
      <c r="AD81" s="2949"/>
      <c r="AE81" s="2949"/>
      <c r="AF81" s="2949"/>
      <c r="AG81" s="2949"/>
      <c r="AH81" s="3"/>
      <c r="AI81" s="2948"/>
      <c r="AJ81" s="2950"/>
      <c r="AK81" s="2949"/>
      <c r="AL81" s="2946"/>
      <c r="AM81" s="2949"/>
      <c r="AN81" s="2949"/>
      <c r="AO81" s="2949"/>
      <c r="AP81" s="2949"/>
      <c r="AQ81" s="2949"/>
      <c r="AR81" s="2949"/>
      <c r="AS81" s="3"/>
      <c r="AT81" s="2948"/>
      <c r="AU81" s="2950"/>
      <c r="AV81" s="2949"/>
      <c r="AW81" s="2946"/>
      <c r="AX81" s="2949"/>
      <c r="AY81" s="2949"/>
      <c r="AZ81" s="2949"/>
      <c r="BA81" s="2949"/>
      <c r="BB81" s="2949"/>
      <c r="BC81" s="2949"/>
      <c r="BD81" s="3"/>
      <c r="BE81" s="2948"/>
      <c r="BF81" s="2950"/>
      <c r="BG81" s="2949"/>
      <c r="BH81" s="2946"/>
      <c r="BI81" s="2949"/>
      <c r="BJ81" s="2949"/>
      <c r="BK81" s="2949"/>
      <c r="BL81" s="2949"/>
      <c r="BM81" s="2949"/>
      <c r="BN81" s="2949"/>
      <c r="BO81" s="3"/>
      <c r="BP81" s="2948"/>
      <c r="BQ81" s="2950"/>
      <c r="BR81" s="2949"/>
      <c r="BS81" s="2946"/>
      <c r="BT81" s="2949"/>
      <c r="BU81" s="2949"/>
      <c r="BV81" s="2949"/>
      <c r="BW81" s="2949"/>
      <c r="BX81" s="2949"/>
      <c r="BY81" s="2949"/>
      <c r="BZ81" s="3"/>
      <c r="CA81" s="2948"/>
      <c r="CB81" s="2950"/>
      <c r="CC81" s="2949"/>
      <c r="CD81" s="2946"/>
      <c r="CE81" s="2949"/>
      <c r="CF81" s="2949"/>
      <c r="CG81" s="2949"/>
      <c r="CH81" s="2949"/>
      <c r="CI81" s="2949"/>
      <c r="CJ81" s="2949"/>
      <c r="CK81" s="3"/>
      <c r="CL81" s="2948"/>
      <c r="CM81" s="2950"/>
      <c r="CN81" s="2949"/>
      <c r="CO81" s="2946"/>
      <c r="CP81" s="2949"/>
      <c r="CQ81" s="2949"/>
      <c r="CR81" s="2949"/>
      <c r="CS81" s="2949"/>
      <c r="CT81" s="2949"/>
      <c r="CU81" s="2949"/>
      <c r="CV81" s="3"/>
      <c r="CW81" s="2948"/>
      <c r="CX81" s="2950"/>
      <c r="CY81" s="2949"/>
      <c r="CZ81" s="2946"/>
      <c r="DA81" s="2949"/>
      <c r="DB81" s="2949"/>
      <c r="DC81" s="2949"/>
      <c r="DD81" s="2949"/>
      <c r="DE81" s="2949"/>
      <c r="DF81" s="2949"/>
      <c r="DG81" s="3"/>
      <c r="DH81" s="2948"/>
      <c r="DI81" s="2950"/>
      <c r="DJ81" s="2949"/>
      <c r="DK81" s="2946"/>
      <c r="DL81" s="2949"/>
      <c r="DM81" s="2949"/>
      <c r="DN81" s="2949"/>
      <c r="DO81" s="2949"/>
      <c r="DP81" s="2949"/>
      <c r="DQ81" s="2949"/>
      <c r="DR81" s="3"/>
      <c r="DS81" s="2948"/>
      <c r="DT81" s="2950"/>
      <c r="DU81" s="2949"/>
      <c r="DV81" s="2946"/>
      <c r="DW81" s="2949"/>
      <c r="DX81" s="2949"/>
      <c r="DY81" s="2949"/>
      <c r="DZ81" s="2949"/>
      <c r="EA81" s="2949"/>
      <c r="EB81" s="2949"/>
      <c r="EC81" s="3"/>
      <c r="ED81" s="2948"/>
      <c r="EE81" s="2950"/>
      <c r="EF81" s="2949"/>
      <c r="EG81" s="2946"/>
      <c r="EH81" s="2949"/>
      <c r="EI81" s="2949"/>
      <c r="EJ81" s="2949"/>
      <c r="EK81" s="2949"/>
      <c r="EL81" s="2949"/>
      <c r="EM81" s="2949"/>
      <c r="EN81" s="3"/>
      <c r="EO81" s="2948"/>
      <c r="EP81" s="2950"/>
      <c r="EQ81" s="2949"/>
      <c r="ER81" s="2946"/>
      <c r="ES81" s="2949"/>
      <c r="ET81" s="2949"/>
      <c r="EU81" s="2949"/>
      <c r="EV81" s="2949"/>
      <c r="EW81" s="2949"/>
      <c r="EX81" s="2949"/>
      <c r="EY81" s="3"/>
      <c r="EZ81" s="2948"/>
      <c r="FA81" s="2950"/>
      <c r="FB81" s="2949"/>
      <c r="FC81" s="2946"/>
      <c r="FD81" s="2949"/>
      <c r="FE81" s="2949"/>
      <c r="FF81" s="2949"/>
      <c r="FG81" s="2949"/>
      <c r="FH81" s="2949"/>
      <c r="FI81" s="2949"/>
      <c r="FJ81" s="3"/>
      <c r="FK81" s="2948"/>
      <c r="FL81" s="2950"/>
      <c r="FM81" s="2949"/>
      <c r="FN81" s="2946"/>
      <c r="FO81" s="2949"/>
      <c r="FP81" s="2949"/>
      <c r="FQ81" s="2949"/>
      <c r="FR81" s="2949"/>
      <c r="FS81" s="2949"/>
      <c r="FT81" s="2949"/>
      <c r="FU81" s="3"/>
      <c r="FV81" s="2948"/>
      <c r="FW81" s="2950"/>
      <c r="FX81" s="2949"/>
      <c r="FY81" s="2946"/>
      <c r="FZ81" s="2949"/>
      <c r="GA81" s="2949"/>
      <c r="GB81" s="2949"/>
      <c r="GC81" s="2949"/>
      <c r="GD81" s="2949"/>
      <c r="GE81" s="2949"/>
      <c r="GF81" s="3"/>
      <c r="GG81" s="2948"/>
      <c r="GH81" s="2950"/>
      <c r="GI81" s="2949"/>
      <c r="GJ81" s="2946"/>
      <c r="GK81" s="2949"/>
      <c r="GL81" s="2949"/>
      <c r="GM81" s="2949"/>
      <c r="GN81" s="2949"/>
      <c r="GO81" s="2949"/>
      <c r="GP81" s="2949"/>
      <c r="GQ81" s="3"/>
      <c r="GR81" s="2948"/>
      <c r="GS81" s="2950"/>
      <c r="GT81" s="2949"/>
      <c r="GU81" s="2946"/>
      <c r="GV81" s="2949"/>
      <c r="GW81" s="2949"/>
      <c r="GX81" s="2949"/>
      <c r="GY81" s="2949"/>
      <c r="GZ81" s="2949"/>
      <c r="HA81" s="2949"/>
      <c r="HB81" s="3"/>
      <c r="HC81" s="2948"/>
      <c r="HD81" s="2950"/>
      <c r="HE81" s="2949"/>
      <c r="HF81" s="2946"/>
      <c r="HG81" s="2949"/>
      <c r="HH81" s="2949"/>
      <c r="HI81" s="2949"/>
      <c r="HJ81" s="2949"/>
      <c r="HK81" s="2949"/>
      <c r="HL81" s="2949"/>
      <c r="HM81" s="3"/>
      <c r="HN81" s="2948"/>
      <c r="HO81" s="2950"/>
      <c r="HP81" s="2949"/>
      <c r="HQ81" s="2946"/>
      <c r="HR81" s="2949"/>
      <c r="HS81" s="2949"/>
      <c r="HT81" s="2949"/>
      <c r="HU81" s="2949"/>
      <c r="HV81" s="2949"/>
      <c r="HW81" s="2949"/>
      <c r="HX81" s="3"/>
      <c r="HY81" s="2948"/>
      <c r="HZ81" s="2950"/>
      <c r="IA81" s="2949"/>
      <c r="IB81" s="2946"/>
      <c r="IC81" s="2949"/>
      <c r="ID81" s="2949"/>
      <c r="IE81" s="2949"/>
      <c r="IF81" s="2949"/>
      <c r="IG81" s="2949"/>
      <c r="IH81" s="2949"/>
      <c r="II81" s="3"/>
      <c r="IJ81" s="2948"/>
      <c r="IK81" s="2950"/>
      <c r="IL81" s="2949"/>
      <c r="IM81" s="2946"/>
      <c r="IN81" s="2949"/>
      <c r="IO81" s="2949"/>
      <c r="IP81" s="2949"/>
      <c r="IQ81" s="2949"/>
      <c r="IR81" s="2949"/>
      <c r="IS81" s="2949"/>
      <c r="IT81" s="3"/>
      <c r="IU81" s="2948"/>
      <c r="IV81" s="2950"/>
      <c r="IW81" s="2949"/>
    </row>
    <row r="82" spans="1:257" ht="24.75" customHeight="1" x14ac:dyDescent="0.25">
      <c r="A82" s="2948"/>
      <c r="B82" s="2950"/>
      <c r="C82" s="2951"/>
      <c r="D82" s="2945"/>
      <c r="E82" s="2951"/>
      <c r="F82" s="2951"/>
      <c r="G82" s="2951"/>
      <c r="H82" s="2951"/>
      <c r="I82" s="2951"/>
      <c r="J82" s="2951"/>
      <c r="K82" s="2947"/>
      <c r="M82" s="2948"/>
      <c r="N82" s="2950"/>
      <c r="O82" s="2949"/>
      <c r="P82" s="2946"/>
      <c r="Q82" s="2949"/>
      <c r="R82" s="2949"/>
      <c r="S82" s="2949"/>
      <c r="T82" s="2949"/>
      <c r="U82" s="2949"/>
      <c r="V82" s="2949"/>
      <c r="W82" s="3"/>
      <c r="X82" s="2948"/>
      <c r="Y82" s="2950"/>
      <c r="Z82" s="2949"/>
      <c r="AA82" s="2946"/>
      <c r="AB82" s="2949"/>
      <c r="AC82" s="2949"/>
      <c r="AD82" s="2949"/>
      <c r="AE82" s="2949"/>
      <c r="AF82" s="2949"/>
      <c r="AG82" s="2949"/>
      <c r="AH82" s="3"/>
      <c r="AI82" s="2948"/>
      <c r="AJ82" s="2950"/>
      <c r="AK82" s="2949"/>
      <c r="AL82" s="2946"/>
      <c r="AM82" s="2949"/>
      <c r="AN82" s="2949"/>
      <c r="AO82" s="2949"/>
      <c r="AP82" s="2949"/>
      <c r="AQ82" s="2949"/>
      <c r="AR82" s="2949"/>
      <c r="AS82" s="3"/>
      <c r="AT82" s="2948"/>
      <c r="AU82" s="2950"/>
      <c r="AV82" s="2949"/>
      <c r="AW82" s="2946"/>
      <c r="AX82" s="2949"/>
      <c r="AY82" s="2949"/>
      <c r="AZ82" s="2949"/>
      <c r="BA82" s="2949"/>
      <c r="BB82" s="2949"/>
      <c r="BC82" s="2949"/>
      <c r="BD82" s="3"/>
      <c r="BE82" s="2948"/>
      <c r="BF82" s="2950"/>
      <c r="BG82" s="2949"/>
      <c r="BH82" s="2946"/>
      <c r="BI82" s="2949"/>
      <c r="BJ82" s="2949"/>
      <c r="BK82" s="2949"/>
      <c r="BL82" s="2949"/>
      <c r="BM82" s="2949"/>
      <c r="BN82" s="2949"/>
      <c r="BO82" s="3"/>
      <c r="BP82" s="2948"/>
      <c r="BQ82" s="2950"/>
      <c r="BR82" s="2949"/>
      <c r="BS82" s="2946"/>
      <c r="BT82" s="2949"/>
      <c r="BU82" s="2949"/>
      <c r="BV82" s="2949"/>
      <c r="BW82" s="2949"/>
      <c r="BX82" s="2949"/>
      <c r="BY82" s="2949"/>
      <c r="BZ82" s="3"/>
      <c r="CA82" s="2948"/>
      <c r="CB82" s="2950"/>
      <c r="CC82" s="2949"/>
      <c r="CD82" s="2946"/>
      <c r="CE82" s="2949"/>
      <c r="CF82" s="2949"/>
      <c r="CG82" s="2949"/>
      <c r="CH82" s="2949"/>
      <c r="CI82" s="2949"/>
      <c r="CJ82" s="2949"/>
      <c r="CK82" s="3"/>
      <c r="CL82" s="2948"/>
      <c r="CM82" s="2950"/>
      <c r="CN82" s="2949"/>
      <c r="CO82" s="2946"/>
      <c r="CP82" s="2949"/>
      <c r="CQ82" s="2949"/>
      <c r="CR82" s="2949"/>
      <c r="CS82" s="2949"/>
      <c r="CT82" s="2949"/>
      <c r="CU82" s="2949"/>
      <c r="CV82" s="3"/>
      <c r="CW82" s="2948"/>
      <c r="CX82" s="2950"/>
      <c r="CY82" s="2949"/>
      <c r="CZ82" s="2946"/>
      <c r="DA82" s="2949"/>
      <c r="DB82" s="2949"/>
      <c r="DC82" s="2949"/>
      <c r="DD82" s="2949"/>
      <c r="DE82" s="2949"/>
      <c r="DF82" s="2949"/>
      <c r="DG82" s="3"/>
      <c r="DH82" s="2948"/>
      <c r="DI82" s="2950"/>
      <c r="DJ82" s="2949"/>
      <c r="DK82" s="2946"/>
      <c r="DL82" s="2949"/>
      <c r="DM82" s="2949"/>
      <c r="DN82" s="2949"/>
      <c r="DO82" s="2949"/>
      <c r="DP82" s="2949"/>
      <c r="DQ82" s="2949"/>
      <c r="DR82" s="3"/>
      <c r="DS82" s="2948"/>
      <c r="DT82" s="2950"/>
      <c r="DU82" s="2949"/>
      <c r="DV82" s="2946"/>
      <c r="DW82" s="2949"/>
      <c r="DX82" s="2949"/>
      <c r="DY82" s="2949"/>
      <c r="DZ82" s="2949"/>
      <c r="EA82" s="2949"/>
      <c r="EB82" s="2949"/>
      <c r="EC82" s="3"/>
      <c r="ED82" s="2948"/>
      <c r="EE82" s="2950"/>
      <c r="EF82" s="2949"/>
      <c r="EG82" s="2946"/>
      <c r="EH82" s="2949"/>
      <c r="EI82" s="2949"/>
      <c r="EJ82" s="2949"/>
      <c r="EK82" s="2949"/>
      <c r="EL82" s="2949"/>
      <c r="EM82" s="2949"/>
      <c r="EN82" s="3"/>
      <c r="EO82" s="2948"/>
      <c r="EP82" s="2950"/>
      <c r="EQ82" s="2949"/>
      <c r="ER82" s="2946"/>
      <c r="ES82" s="2949"/>
      <c r="ET82" s="2949"/>
      <c r="EU82" s="2949"/>
      <c r="EV82" s="2949"/>
      <c r="EW82" s="2949"/>
      <c r="EX82" s="2949"/>
      <c r="EY82" s="3"/>
      <c r="EZ82" s="2948"/>
      <c r="FA82" s="2950"/>
      <c r="FB82" s="2949"/>
      <c r="FC82" s="2946"/>
      <c r="FD82" s="2949"/>
      <c r="FE82" s="2949"/>
      <c r="FF82" s="2949"/>
      <c r="FG82" s="2949"/>
      <c r="FH82" s="2949"/>
      <c r="FI82" s="2949"/>
      <c r="FJ82" s="3"/>
      <c r="FK82" s="2948"/>
      <c r="FL82" s="2950"/>
      <c r="FM82" s="2949"/>
      <c r="FN82" s="2946"/>
      <c r="FO82" s="2949"/>
      <c r="FP82" s="2949"/>
      <c r="FQ82" s="2949"/>
      <c r="FR82" s="2949"/>
      <c r="FS82" s="2949"/>
      <c r="FT82" s="2949"/>
      <c r="FU82" s="3"/>
      <c r="FV82" s="2948"/>
      <c r="FW82" s="2950"/>
      <c r="FX82" s="2949"/>
      <c r="FY82" s="2946"/>
      <c r="FZ82" s="2949"/>
      <c r="GA82" s="2949"/>
      <c r="GB82" s="2949"/>
      <c r="GC82" s="2949"/>
      <c r="GD82" s="2949"/>
      <c r="GE82" s="2949"/>
      <c r="GF82" s="3"/>
      <c r="GG82" s="2948"/>
      <c r="GH82" s="2950"/>
      <c r="GI82" s="2949"/>
      <c r="GJ82" s="2946"/>
      <c r="GK82" s="2949"/>
      <c r="GL82" s="2949"/>
      <c r="GM82" s="2949"/>
      <c r="GN82" s="2949"/>
      <c r="GO82" s="2949"/>
      <c r="GP82" s="2949"/>
      <c r="GQ82" s="3"/>
      <c r="GR82" s="2948"/>
      <c r="GS82" s="2950"/>
      <c r="GT82" s="2949"/>
      <c r="GU82" s="2946"/>
      <c r="GV82" s="2949"/>
      <c r="GW82" s="2949"/>
      <c r="GX82" s="2949"/>
      <c r="GY82" s="2949"/>
      <c r="GZ82" s="2949"/>
      <c r="HA82" s="2949"/>
      <c r="HB82" s="3"/>
      <c r="HC82" s="2948"/>
      <c r="HD82" s="2950"/>
      <c r="HE82" s="2949"/>
      <c r="HF82" s="2946"/>
      <c r="HG82" s="2949"/>
      <c r="HH82" s="2949"/>
      <c r="HI82" s="2949"/>
      <c r="HJ82" s="2949"/>
      <c r="HK82" s="2949"/>
      <c r="HL82" s="2949"/>
      <c r="HM82" s="3"/>
      <c r="HN82" s="2948"/>
      <c r="HO82" s="2950"/>
      <c r="HP82" s="2949"/>
      <c r="HQ82" s="2946"/>
      <c r="HR82" s="2949"/>
      <c r="HS82" s="2949"/>
      <c r="HT82" s="2949"/>
      <c r="HU82" s="2949"/>
      <c r="HV82" s="2949"/>
      <c r="HW82" s="2949"/>
      <c r="HX82" s="3"/>
      <c r="HY82" s="2948"/>
      <c r="HZ82" s="2950"/>
      <c r="IA82" s="2949"/>
      <c r="IB82" s="2946"/>
      <c r="IC82" s="2949"/>
      <c r="ID82" s="2949"/>
      <c r="IE82" s="2949"/>
      <c r="IF82" s="2949"/>
      <c r="IG82" s="2949"/>
      <c r="IH82" s="2949"/>
      <c r="II82" s="3"/>
      <c r="IJ82" s="2948"/>
      <c r="IK82" s="2950"/>
      <c r="IL82" s="2949"/>
      <c r="IM82" s="2946"/>
      <c r="IN82" s="2949"/>
      <c r="IO82" s="2949"/>
      <c r="IP82" s="2949"/>
      <c r="IQ82" s="2949"/>
      <c r="IR82" s="2949"/>
      <c r="IS82" s="2949"/>
      <c r="IT82" s="3"/>
      <c r="IU82" s="2948"/>
      <c r="IV82" s="2950"/>
      <c r="IW82" s="2949"/>
    </row>
    <row r="83" spans="1:257" ht="24.75" customHeight="1" x14ac:dyDescent="0.25">
      <c r="A83" s="2948"/>
      <c r="B83" s="2950"/>
      <c r="C83" s="2951"/>
      <c r="D83" s="2945"/>
      <c r="E83" s="2951"/>
      <c r="F83" s="2951"/>
      <c r="G83" s="2951"/>
      <c r="H83" s="2951"/>
      <c r="I83" s="2951"/>
      <c r="J83" s="2951"/>
      <c r="K83" s="2947"/>
      <c r="M83" s="2948"/>
      <c r="N83" s="2950"/>
      <c r="O83" s="2949"/>
      <c r="P83" s="2946"/>
      <c r="Q83" s="2949"/>
      <c r="R83" s="2949"/>
      <c r="S83" s="2949"/>
      <c r="T83" s="2949"/>
      <c r="U83" s="2949"/>
      <c r="V83" s="2949"/>
      <c r="W83" s="3"/>
      <c r="X83" s="2948"/>
      <c r="Y83" s="2950"/>
      <c r="Z83" s="2949"/>
      <c r="AA83" s="2946"/>
      <c r="AB83" s="2949"/>
      <c r="AC83" s="2949"/>
      <c r="AD83" s="2949"/>
      <c r="AE83" s="2949"/>
      <c r="AF83" s="2949"/>
      <c r="AG83" s="2949"/>
      <c r="AH83" s="3"/>
      <c r="AI83" s="2948"/>
      <c r="AJ83" s="2950"/>
      <c r="AK83" s="2949"/>
      <c r="AL83" s="2946"/>
      <c r="AM83" s="2949"/>
      <c r="AN83" s="2949"/>
      <c r="AO83" s="2949"/>
      <c r="AP83" s="2949"/>
      <c r="AQ83" s="2949"/>
      <c r="AR83" s="2949"/>
      <c r="AS83" s="3"/>
      <c r="AT83" s="2948"/>
      <c r="AU83" s="2950"/>
      <c r="AV83" s="2949"/>
      <c r="AW83" s="2946"/>
      <c r="AX83" s="2949"/>
      <c r="AY83" s="2949"/>
      <c r="AZ83" s="2949"/>
      <c r="BA83" s="2949"/>
      <c r="BB83" s="2949"/>
      <c r="BC83" s="2949"/>
      <c r="BD83" s="3"/>
      <c r="BE83" s="2948"/>
      <c r="BF83" s="2950"/>
      <c r="BG83" s="2949"/>
      <c r="BH83" s="2946"/>
      <c r="BI83" s="2949"/>
      <c r="BJ83" s="2949"/>
      <c r="BK83" s="2949"/>
      <c r="BL83" s="2949"/>
      <c r="BM83" s="2949"/>
      <c r="BN83" s="2949"/>
      <c r="BO83" s="3"/>
      <c r="BP83" s="2948"/>
      <c r="BQ83" s="2950"/>
      <c r="BR83" s="2949"/>
      <c r="BS83" s="2946"/>
      <c r="BT83" s="2949"/>
      <c r="BU83" s="2949"/>
      <c r="BV83" s="2949"/>
      <c r="BW83" s="2949"/>
      <c r="BX83" s="2949"/>
      <c r="BY83" s="2949"/>
      <c r="BZ83" s="3"/>
      <c r="CA83" s="2948"/>
      <c r="CB83" s="2950"/>
      <c r="CC83" s="2949"/>
      <c r="CD83" s="2946"/>
      <c r="CE83" s="2949"/>
      <c r="CF83" s="2949"/>
      <c r="CG83" s="2949"/>
      <c r="CH83" s="2949"/>
      <c r="CI83" s="2949"/>
      <c r="CJ83" s="2949"/>
      <c r="CK83" s="3"/>
      <c r="CL83" s="2948"/>
      <c r="CM83" s="2950"/>
      <c r="CN83" s="2949"/>
      <c r="CO83" s="2946"/>
      <c r="CP83" s="2949"/>
      <c r="CQ83" s="2949"/>
      <c r="CR83" s="2949"/>
      <c r="CS83" s="2949"/>
      <c r="CT83" s="2949"/>
      <c r="CU83" s="2949"/>
      <c r="CV83" s="3"/>
      <c r="CW83" s="2948"/>
      <c r="CX83" s="2950"/>
      <c r="CY83" s="2949"/>
      <c r="CZ83" s="2946"/>
      <c r="DA83" s="2949"/>
      <c r="DB83" s="2949"/>
      <c r="DC83" s="2949"/>
      <c r="DD83" s="2949"/>
      <c r="DE83" s="2949"/>
      <c r="DF83" s="2949"/>
      <c r="DG83" s="3"/>
      <c r="DH83" s="2948"/>
      <c r="DI83" s="2950"/>
      <c r="DJ83" s="2949"/>
      <c r="DK83" s="2946"/>
      <c r="DL83" s="2949"/>
      <c r="DM83" s="2949"/>
      <c r="DN83" s="2949"/>
      <c r="DO83" s="2949"/>
      <c r="DP83" s="2949"/>
      <c r="DQ83" s="2949"/>
      <c r="DR83" s="3"/>
      <c r="DS83" s="2948"/>
      <c r="DT83" s="2950"/>
      <c r="DU83" s="2949"/>
      <c r="DV83" s="2946"/>
      <c r="DW83" s="2949"/>
      <c r="DX83" s="2949"/>
      <c r="DY83" s="2949"/>
      <c r="DZ83" s="2949"/>
      <c r="EA83" s="2949"/>
      <c r="EB83" s="2949"/>
      <c r="EC83" s="3"/>
      <c r="ED83" s="2948"/>
      <c r="EE83" s="2950"/>
      <c r="EF83" s="2949"/>
      <c r="EG83" s="2946"/>
      <c r="EH83" s="2949"/>
      <c r="EI83" s="2949"/>
      <c r="EJ83" s="2949"/>
      <c r="EK83" s="2949"/>
      <c r="EL83" s="2949"/>
      <c r="EM83" s="2949"/>
      <c r="EN83" s="3"/>
      <c r="EO83" s="2948"/>
      <c r="EP83" s="2950"/>
      <c r="EQ83" s="2949"/>
      <c r="ER83" s="2946"/>
      <c r="ES83" s="2949"/>
      <c r="ET83" s="2949"/>
      <c r="EU83" s="2949"/>
      <c r="EV83" s="2949"/>
      <c r="EW83" s="2949"/>
      <c r="EX83" s="2949"/>
      <c r="EY83" s="3"/>
      <c r="EZ83" s="2948"/>
      <c r="FA83" s="2950"/>
      <c r="FB83" s="2949"/>
      <c r="FC83" s="2946"/>
      <c r="FD83" s="2949"/>
      <c r="FE83" s="2949"/>
      <c r="FF83" s="2949"/>
      <c r="FG83" s="2949"/>
      <c r="FH83" s="2949"/>
      <c r="FI83" s="2949"/>
      <c r="FJ83" s="3"/>
      <c r="FK83" s="2948"/>
      <c r="FL83" s="2950"/>
      <c r="FM83" s="2949"/>
      <c r="FN83" s="2946"/>
      <c r="FO83" s="2949"/>
      <c r="FP83" s="2949"/>
      <c r="FQ83" s="2949"/>
      <c r="FR83" s="2949"/>
      <c r="FS83" s="2949"/>
      <c r="FT83" s="2949"/>
      <c r="FU83" s="3"/>
      <c r="FV83" s="2948"/>
      <c r="FW83" s="2950"/>
      <c r="FX83" s="2949"/>
      <c r="FY83" s="2946"/>
      <c r="FZ83" s="2949"/>
      <c r="GA83" s="2949"/>
      <c r="GB83" s="2949"/>
      <c r="GC83" s="2949"/>
      <c r="GD83" s="2949"/>
      <c r="GE83" s="2949"/>
      <c r="GF83" s="3"/>
      <c r="GG83" s="2948"/>
      <c r="GH83" s="2950"/>
      <c r="GI83" s="2949"/>
      <c r="GJ83" s="2946"/>
      <c r="GK83" s="2949"/>
      <c r="GL83" s="2949"/>
      <c r="GM83" s="2949"/>
      <c r="GN83" s="2949"/>
      <c r="GO83" s="2949"/>
      <c r="GP83" s="2949"/>
      <c r="GQ83" s="3"/>
      <c r="GR83" s="2948"/>
      <c r="GS83" s="2950"/>
      <c r="GT83" s="2949"/>
      <c r="GU83" s="2946"/>
      <c r="GV83" s="2949"/>
      <c r="GW83" s="2949"/>
      <c r="GX83" s="2949"/>
      <c r="GY83" s="2949"/>
      <c r="GZ83" s="2949"/>
      <c r="HA83" s="2949"/>
      <c r="HB83" s="3"/>
      <c r="HC83" s="2948"/>
      <c r="HD83" s="2950"/>
      <c r="HE83" s="2949"/>
      <c r="HF83" s="2946"/>
      <c r="HG83" s="2949"/>
      <c r="HH83" s="2949"/>
      <c r="HI83" s="2949"/>
      <c r="HJ83" s="2949"/>
      <c r="HK83" s="2949"/>
      <c r="HL83" s="2949"/>
      <c r="HM83" s="3"/>
      <c r="HN83" s="2948"/>
      <c r="HO83" s="2950"/>
      <c r="HP83" s="2949"/>
      <c r="HQ83" s="2946"/>
      <c r="HR83" s="2949"/>
      <c r="HS83" s="2949"/>
      <c r="HT83" s="2949"/>
      <c r="HU83" s="2949"/>
      <c r="HV83" s="2949"/>
      <c r="HW83" s="2949"/>
      <c r="HX83" s="3"/>
      <c r="HY83" s="2948"/>
      <c r="HZ83" s="2950"/>
      <c r="IA83" s="2949"/>
      <c r="IB83" s="2946"/>
      <c r="IC83" s="2949"/>
      <c r="ID83" s="2949"/>
      <c r="IE83" s="2949"/>
      <c r="IF83" s="2949"/>
      <c r="IG83" s="2949"/>
      <c r="IH83" s="2949"/>
      <c r="II83" s="3"/>
      <c r="IJ83" s="2948"/>
      <c r="IK83" s="2950"/>
      <c r="IL83" s="2949"/>
      <c r="IM83" s="2946"/>
      <c r="IN83" s="2949"/>
      <c r="IO83" s="2949"/>
      <c r="IP83" s="2949"/>
      <c r="IQ83" s="2949"/>
      <c r="IR83" s="2949"/>
      <c r="IS83" s="2949"/>
      <c r="IT83" s="3"/>
      <c r="IU83" s="2948"/>
      <c r="IV83" s="2950"/>
      <c r="IW83" s="2949"/>
    </row>
    <row r="84" spans="1:257" ht="24.75" customHeight="1" x14ac:dyDescent="0.25">
      <c r="A84" s="2948"/>
      <c r="B84" s="2950"/>
      <c r="C84" s="2951"/>
      <c r="D84" s="2945"/>
      <c r="E84" s="2951"/>
      <c r="F84" s="2951"/>
      <c r="G84" s="2951"/>
      <c r="H84" s="2951"/>
      <c r="I84" s="2951"/>
      <c r="J84" s="2951"/>
      <c r="K84" s="2947"/>
      <c r="M84" s="2948"/>
      <c r="N84" s="2950"/>
      <c r="O84" s="2946"/>
      <c r="P84" s="2946"/>
      <c r="Q84" s="2946"/>
      <c r="R84" s="2946"/>
      <c r="S84" s="2946"/>
      <c r="T84" s="2946"/>
      <c r="U84" s="2946"/>
      <c r="V84" s="2946"/>
      <c r="W84" s="3"/>
      <c r="X84" s="2948"/>
      <c r="Y84" s="2950"/>
      <c r="Z84" s="2946"/>
      <c r="AA84" s="2946"/>
      <c r="AB84" s="2946"/>
      <c r="AC84" s="2946"/>
      <c r="AD84" s="2946"/>
      <c r="AE84" s="2946"/>
      <c r="AF84" s="2946"/>
      <c r="AG84" s="2946"/>
      <c r="AH84" s="3"/>
      <c r="AI84" s="2948"/>
      <c r="AJ84" s="2950"/>
      <c r="AK84" s="2946"/>
      <c r="AL84" s="2946"/>
      <c r="AM84" s="2946"/>
      <c r="AN84" s="2946"/>
      <c r="AO84" s="2946"/>
      <c r="AP84" s="2946"/>
      <c r="AQ84" s="2946"/>
      <c r="AR84" s="2946"/>
      <c r="AS84" s="3"/>
      <c r="AT84" s="2948"/>
      <c r="AU84" s="2950"/>
      <c r="AV84" s="2946"/>
      <c r="AW84" s="2946"/>
      <c r="AX84" s="2946"/>
      <c r="AY84" s="2946"/>
      <c r="AZ84" s="2946"/>
      <c r="BA84" s="2946"/>
      <c r="BB84" s="2946"/>
      <c r="BC84" s="2946"/>
      <c r="BD84" s="3"/>
      <c r="BE84" s="2948"/>
      <c r="BF84" s="2950"/>
      <c r="BG84" s="2946"/>
      <c r="BH84" s="2946"/>
      <c r="BI84" s="2946"/>
      <c r="BJ84" s="2946"/>
      <c r="BK84" s="2946"/>
      <c r="BL84" s="2946"/>
      <c r="BM84" s="2946"/>
      <c r="BN84" s="2946"/>
      <c r="BO84" s="3"/>
      <c r="BP84" s="2948"/>
      <c r="BQ84" s="2950"/>
      <c r="BR84" s="2946"/>
      <c r="BS84" s="2946"/>
      <c r="BT84" s="2946"/>
      <c r="BU84" s="2946"/>
      <c r="BV84" s="2946"/>
      <c r="BW84" s="2946"/>
      <c r="BX84" s="2946"/>
      <c r="BY84" s="2946"/>
      <c r="BZ84" s="3"/>
      <c r="CA84" s="2948"/>
      <c r="CB84" s="2950"/>
      <c r="CC84" s="2946"/>
      <c r="CD84" s="2946"/>
      <c r="CE84" s="2946"/>
      <c r="CF84" s="2946"/>
      <c r="CG84" s="2946"/>
      <c r="CH84" s="2946"/>
      <c r="CI84" s="2946"/>
      <c r="CJ84" s="2946"/>
      <c r="CK84" s="3"/>
      <c r="CL84" s="2948"/>
      <c r="CM84" s="2950"/>
      <c r="CN84" s="2946"/>
      <c r="CO84" s="2946"/>
      <c r="CP84" s="2946"/>
      <c r="CQ84" s="2946"/>
      <c r="CR84" s="2946"/>
      <c r="CS84" s="2946"/>
      <c r="CT84" s="2946"/>
      <c r="CU84" s="2946"/>
      <c r="CV84" s="3"/>
      <c r="CW84" s="2948"/>
      <c r="CX84" s="2950"/>
      <c r="CY84" s="2946"/>
      <c r="CZ84" s="2946"/>
      <c r="DA84" s="2946"/>
      <c r="DB84" s="2946"/>
      <c r="DC84" s="2946"/>
      <c r="DD84" s="2946"/>
      <c r="DE84" s="2946"/>
      <c r="DF84" s="2946"/>
      <c r="DG84" s="3"/>
      <c r="DH84" s="2948"/>
      <c r="DI84" s="2950"/>
      <c r="DJ84" s="2946"/>
      <c r="DK84" s="2946"/>
      <c r="DL84" s="2946"/>
      <c r="DM84" s="2946"/>
      <c r="DN84" s="2946"/>
      <c r="DO84" s="2946"/>
      <c r="DP84" s="2946"/>
      <c r="DQ84" s="2946"/>
      <c r="DR84" s="3"/>
      <c r="DS84" s="2948"/>
      <c r="DT84" s="2950"/>
      <c r="DU84" s="2946"/>
      <c r="DV84" s="2946"/>
      <c r="DW84" s="2946"/>
      <c r="DX84" s="2946"/>
      <c r="DY84" s="2946"/>
      <c r="DZ84" s="2946"/>
      <c r="EA84" s="2946"/>
      <c r="EB84" s="2946"/>
      <c r="EC84" s="3"/>
      <c r="ED84" s="2948"/>
      <c r="EE84" s="2950"/>
      <c r="EF84" s="2946"/>
      <c r="EG84" s="2946"/>
      <c r="EH84" s="2946"/>
      <c r="EI84" s="2946"/>
      <c r="EJ84" s="2946"/>
      <c r="EK84" s="2946"/>
      <c r="EL84" s="2946"/>
      <c r="EM84" s="2946"/>
      <c r="EN84" s="3"/>
      <c r="EO84" s="2948"/>
      <c r="EP84" s="2950"/>
      <c r="EQ84" s="2946"/>
      <c r="ER84" s="2946"/>
      <c r="ES84" s="2946"/>
      <c r="ET84" s="2946"/>
      <c r="EU84" s="2946"/>
      <c r="EV84" s="2946"/>
      <c r="EW84" s="2946"/>
      <c r="EX84" s="2946"/>
      <c r="EY84" s="3"/>
      <c r="EZ84" s="2948"/>
      <c r="FA84" s="2950"/>
      <c r="FB84" s="2946"/>
      <c r="FC84" s="2946"/>
      <c r="FD84" s="2946"/>
      <c r="FE84" s="2946"/>
      <c r="FF84" s="2946"/>
      <c r="FG84" s="2946"/>
      <c r="FH84" s="2946"/>
      <c r="FI84" s="2946"/>
      <c r="FJ84" s="3"/>
      <c r="FK84" s="2948"/>
      <c r="FL84" s="2950"/>
      <c r="FM84" s="2946"/>
      <c r="FN84" s="2946"/>
      <c r="FO84" s="2946"/>
      <c r="FP84" s="2946"/>
      <c r="FQ84" s="2946"/>
      <c r="FR84" s="2946"/>
      <c r="FS84" s="2946"/>
      <c r="FT84" s="2946"/>
      <c r="FU84" s="3"/>
      <c r="FV84" s="2948"/>
      <c r="FW84" s="2950"/>
      <c r="FX84" s="2946"/>
      <c r="FY84" s="2946"/>
      <c r="FZ84" s="2946"/>
      <c r="GA84" s="2946"/>
      <c r="GB84" s="2946"/>
      <c r="GC84" s="2946"/>
      <c r="GD84" s="2946"/>
      <c r="GE84" s="2946"/>
      <c r="GF84" s="3"/>
      <c r="GG84" s="2948"/>
      <c r="GH84" s="2950"/>
      <c r="GI84" s="2946"/>
      <c r="GJ84" s="2946"/>
      <c r="GK84" s="2946"/>
      <c r="GL84" s="2946"/>
      <c r="GM84" s="2946"/>
      <c r="GN84" s="2946"/>
      <c r="GO84" s="2946"/>
      <c r="GP84" s="2946"/>
      <c r="GQ84" s="3"/>
      <c r="GR84" s="2948"/>
      <c r="GS84" s="2950"/>
      <c r="GT84" s="2946"/>
      <c r="GU84" s="2946"/>
      <c r="GV84" s="2946"/>
      <c r="GW84" s="2946"/>
      <c r="GX84" s="2946"/>
      <c r="GY84" s="2946"/>
      <c r="GZ84" s="2946"/>
      <c r="HA84" s="2946"/>
      <c r="HB84" s="3"/>
      <c r="HC84" s="2948"/>
      <c r="HD84" s="2950"/>
      <c r="HE84" s="2946"/>
      <c r="HF84" s="2946"/>
      <c r="HG84" s="2946"/>
      <c r="HH84" s="2946"/>
      <c r="HI84" s="2946"/>
      <c r="HJ84" s="2946"/>
      <c r="HK84" s="2946"/>
      <c r="HL84" s="2946"/>
      <c r="HM84" s="3"/>
      <c r="HN84" s="2948"/>
      <c r="HO84" s="2950"/>
      <c r="HP84" s="2946"/>
      <c r="HQ84" s="2946"/>
      <c r="HR84" s="2946"/>
      <c r="HS84" s="2946"/>
      <c r="HT84" s="2946"/>
      <c r="HU84" s="2946"/>
      <c r="HV84" s="2946"/>
      <c r="HW84" s="2946"/>
      <c r="HX84" s="3"/>
      <c r="HY84" s="2948"/>
      <c r="HZ84" s="2950"/>
      <c r="IA84" s="2946"/>
      <c r="IB84" s="2946"/>
      <c r="IC84" s="2946"/>
      <c r="ID84" s="2946"/>
      <c r="IE84" s="2946"/>
      <c r="IF84" s="2946"/>
      <c r="IG84" s="2946"/>
      <c r="IH84" s="2946"/>
      <c r="II84" s="3"/>
      <c r="IJ84" s="2948"/>
      <c r="IK84" s="2950"/>
      <c r="IL84" s="2946"/>
      <c r="IM84" s="2946"/>
      <c r="IN84" s="2946"/>
      <c r="IO84" s="2946"/>
      <c r="IP84" s="2946"/>
      <c r="IQ84" s="2946"/>
      <c r="IR84" s="2946"/>
      <c r="IS84" s="2946"/>
      <c r="IT84" s="3"/>
      <c r="IU84" s="2948"/>
      <c r="IV84" s="2950"/>
      <c r="IW84" s="2946"/>
    </row>
    <row r="85" spans="1:257" ht="22.5" customHeight="1" x14ac:dyDescent="0.25">
      <c r="A85" s="2948"/>
      <c r="B85" s="2950"/>
      <c r="C85" s="2951"/>
      <c r="D85" s="2945"/>
      <c r="E85" s="2951"/>
      <c r="F85" s="2951"/>
      <c r="G85" s="2951"/>
      <c r="H85" s="2951"/>
      <c r="I85" s="2951"/>
      <c r="J85" s="2951"/>
      <c r="K85" s="2947"/>
      <c r="M85" s="2948"/>
      <c r="N85" s="2950"/>
      <c r="O85" s="2949"/>
      <c r="P85" s="2946"/>
      <c r="Q85" s="2949"/>
      <c r="R85" s="2949"/>
      <c r="S85" s="2949"/>
      <c r="T85" s="2949"/>
      <c r="U85" s="2949"/>
      <c r="V85" s="2949"/>
      <c r="W85" s="3"/>
      <c r="X85" s="2948"/>
      <c r="Y85" s="2950"/>
      <c r="Z85" s="2949"/>
      <c r="AA85" s="2946"/>
      <c r="AB85" s="2949"/>
      <c r="AC85" s="2949"/>
      <c r="AD85" s="2949"/>
      <c r="AE85" s="2949"/>
      <c r="AF85" s="2949"/>
      <c r="AG85" s="2949"/>
      <c r="AH85" s="3"/>
      <c r="AI85" s="2948"/>
      <c r="AJ85" s="2950"/>
      <c r="AK85" s="2949"/>
      <c r="AL85" s="2946"/>
      <c r="AM85" s="2949"/>
      <c r="AN85" s="2949"/>
      <c r="AO85" s="2949"/>
      <c r="AP85" s="2949"/>
      <c r="AQ85" s="2949"/>
      <c r="AR85" s="2949"/>
      <c r="AS85" s="3"/>
      <c r="AT85" s="2948"/>
      <c r="AU85" s="2950"/>
      <c r="AV85" s="2949"/>
      <c r="AW85" s="2946"/>
      <c r="AX85" s="2949"/>
      <c r="AY85" s="2949"/>
      <c r="AZ85" s="2949"/>
      <c r="BA85" s="2949"/>
      <c r="BB85" s="2949"/>
      <c r="BC85" s="2949"/>
      <c r="BD85" s="3"/>
      <c r="BE85" s="2948"/>
      <c r="BF85" s="2950"/>
      <c r="BG85" s="2949"/>
      <c r="BH85" s="2946"/>
      <c r="BI85" s="2949"/>
      <c r="BJ85" s="2949"/>
      <c r="BK85" s="2949"/>
      <c r="BL85" s="2949"/>
      <c r="BM85" s="2949"/>
      <c r="BN85" s="2949"/>
      <c r="BO85" s="3"/>
      <c r="BP85" s="2948"/>
      <c r="BQ85" s="2950"/>
      <c r="BR85" s="2949"/>
      <c r="BS85" s="2946"/>
      <c r="BT85" s="2949"/>
      <c r="BU85" s="2949"/>
      <c r="BV85" s="2949"/>
      <c r="BW85" s="2949"/>
      <c r="BX85" s="2949"/>
      <c r="BY85" s="2949"/>
      <c r="BZ85" s="3"/>
      <c r="CA85" s="2948"/>
      <c r="CB85" s="2950"/>
      <c r="CC85" s="2949"/>
      <c r="CD85" s="2946"/>
      <c r="CE85" s="2949"/>
      <c r="CF85" s="2949"/>
      <c r="CG85" s="2949"/>
      <c r="CH85" s="2949"/>
      <c r="CI85" s="2949"/>
      <c r="CJ85" s="2949"/>
      <c r="CK85" s="3"/>
      <c r="CL85" s="2948"/>
      <c r="CM85" s="2950"/>
      <c r="CN85" s="2949"/>
      <c r="CO85" s="2946"/>
      <c r="CP85" s="2949"/>
      <c r="CQ85" s="2949"/>
      <c r="CR85" s="2949"/>
      <c r="CS85" s="2949"/>
      <c r="CT85" s="2949"/>
      <c r="CU85" s="2949"/>
      <c r="CV85" s="3"/>
      <c r="CW85" s="2948"/>
      <c r="CX85" s="2950"/>
      <c r="CY85" s="2949"/>
      <c r="CZ85" s="2946"/>
      <c r="DA85" s="2949"/>
      <c r="DB85" s="2949"/>
      <c r="DC85" s="2949"/>
      <c r="DD85" s="2949"/>
      <c r="DE85" s="2949"/>
      <c r="DF85" s="2949"/>
      <c r="DG85" s="3"/>
      <c r="DH85" s="2948"/>
      <c r="DI85" s="2950"/>
      <c r="DJ85" s="2949"/>
      <c r="DK85" s="2946"/>
      <c r="DL85" s="2949"/>
      <c r="DM85" s="2949"/>
      <c r="DN85" s="2949"/>
      <c r="DO85" s="2949"/>
      <c r="DP85" s="2949"/>
      <c r="DQ85" s="2949"/>
      <c r="DR85" s="3"/>
      <c r="DS85" s="2948"/>
      <c r="DT85" s="2950"/>
      <c r="DU85" s="2949"/>
      <c r="DV85" s="2946"/>
      <c r="DW85" s="2949"/>
      <c r="DX85" s="2949"/>
      <c r="DY85" s="2949"/>
      <c r="DZ85" s="2949"/>
      <c r="EA85" s="2949"/>
      <c r="EB85" s="2949"/>
      <c r="EC85" s="3"/>
      <c r="ED85" s="2948"/>
      <c r="EE85" s="2950"/>
      <c r="EF85" s="2949"/>
      <c r="EG85" s="2946"/>
      <c r="EH85" s="2949"/>
      <c r="EI85" s="2949"/>
      <c r="EJ85" s="2949"/>
      <c r="EK85" s="2949"/>
      <c r="EL85" s="2949"/>
      <c r="EM85" s="2949"/>
      <c r="EN85" s="3"/>
      <c r="EO85" s="2948"/>
      <c r="EP85" s="2950"/>
      <c r="EQ85" s="2949"/>
      <c r="ER85" s="2946"/>
      <c r="ES85" s="2949"/>
      <c r="ET85" s="2949"/>
      <c r="EU85" s="2949"/>
      <c r="EV85" s="2949"/>
      <c r="EW85" s="2949"/>
      <c r="EX85" s="2949"/>
      <c r="EY85" s="3"/>
      <c r="EZ85" s="2948"/>
      <c r="FA85" s="2950"/>
      <c r="FB85" s="2949"/>
      <c r="FC85" s="2946"/>
      <c r="FD85" s="2949"/>
      <c r="FE85" s="2949"/>
      <c r="FF85" s="2949"/>
      <c r="FG85" s="2949"/>
      <c r="FH85" s="2949"/>
      <c r="FI85" s="2949"/>
      <c r="FJ85" s="3"/>
      <c r="FK85" s="2948"/>
      <c r="FL85" s="2950"/>
      <c r="FM85" s="2949"/>
      <c r="FN85" s="2946"/>
      <c r="FO85" s="2949"/>
      <c r="FP85" s="2949"/>
      <c r="FQ85" s="2949"/>
      <c r="FR85" s="2949"/>
      <c r="FS85" s="2949"/>
      <c r="FT85" s="2949"/>
      <c r="FU85" s="3"/>
      <c r="FV85" s="2948"/>
      <c r="FW85" s="2950"/>
      <c r="FX85" s="2949"/>
      <c r="FY85" s="2946"/>
      <c r="FZ85" s="2949"/>
      <c r="GA85" s="2949"/>
      <c r="GB85" s="2949"/>
      <c r="GC85" s="2949"/>
      <c r="GD85" s="2949"/>
      <c r="GE85" s="2949"/>
      <c r="GF85" s="3"/>
      <c r="GG85" s="2948"/>
      <c r="GH85" s="2950"/>
      <c r="GI85" s="2949"/>
      <c r="GJ85" s="2946"/>
      <c r="GK85" s="2949"/>
      <c r="GL85" s="2949"/>
      <c r="GM85" s="2949"/>
      <c r="GN85" s="2949"/>
      <c r="GO85" s="2949"/>
      <c r="GP85" s="2949"/>
      <c r="GQ85" s="3"/>
      <c r="GR85" s="2948"/>
      <c r="GS85" s="2950"/>
      <c r="GT85" s="2949"/>
      <c r="GU85" s="2946"/>
      <c r="GV85" s="2949"/>
      <c r="GW85" s="2949"/>
      <c r="GX85" s="2949"/>
      <c r="GY85" s="2949"/>
      <c r="GZ85" s="2949"/>
      <c r="HA85" s="2949"/>
      <c r="HB85" s="3"/>
      <c r="HC85" s="2948"/>
      <c r="HD85" s="2950"/>
      <c r="HE85" s="2949"/>
      <c r="HF85" s="2946"/>
      <c r="HG85" s="2949"/>
      <c r="HH85" s="2949"/>
      <c r="HI85" s="2949"/>
      <c r="HJ85" s="2949"/>
      <c r="HK85" s="2949"/>
      <c r="HL85" s="2949"/>
      <c r="HM85" s="3"/>
      <c r="HN85" s="2948"/>
      <c r="HO85" s="2950"/>
      <c r="HP85" s="2949"/>
      <c r="HQ85" s="2946"/>
      <c r="HR85" s="2949"/>
      <c r="HS85" s="2949"/>
      <c r="HT85" s="2949"/>
      <c r="HU85" s="2949"/>
      <c r="HV85" s="2949"/>
      <c r="HW85" s="2949"/>
      <c r="HX85" s="3"/>
      <c r="HY85" s="2948"/>
      <c r="HZ85" s="2950"/>
      <c r="IA85" s="2949"/>
      <c r="IB85" s="2946"/>
      <c r="IC85" s="2949"/>
      <c r="ID85" s="2949"/>
      <c r="IE85" s="2949"/>
      <c r="IF85" s="2949"/>
      <c r="IG85" s="2949"/>
      <c r="IH85" s="2949"/>
      <c r="II85" s="3"/>
      <c r="IJ85" s="2948"/>
      <c r="IK85" s="2950"/>
      <c r="IL85" s="2949"/>
      <c r="IM85" s="2946"/>
      <c r="IN85" s="2949"/>
      <c r="IO85" s="2949"/>
      <c r="IP85" s="2949"/>
      <c r="IQ85" s="2949"/>
      <c r="IR85" s="2949"/>
      <c r="IS85" s="2949"/>
      <c r="IT85" s="3"/>
      <c r="IU85" s="2948"/>
      <c r="IV85" s="2950"/>
      <c r="IW85" s="2949"/>
    </row>
    <row r="86" spans="1:257" ht="22.5" customHeight="1" x14ac:dyDescent="0.25">
      <c r="A86" s="2948"/>
      <c r="B86" s="2950"/>
      <c r="C86" s="2951"/>
      <c r="D86" s="2945"/>
      <c r="E86" s="2951"/>
      <c r="F86" s="2951"/>
      <c r="G86" s="2951"/>
      <c r="H86" s="2951"/>
      <c r="I86" s="2951"/>
      <c r="J86" s="2951"/>
      <c r="K86" s="2947"/>
      <c r="M86" s="2948"/>
      <c r="N86" s="2950"/>
      <c r="O86" s="2949"/>
      <c r="P86" s="2946"/>
      <c r="Q86" s="2949"/>
      <c r="R86" s="2949"/>
      <c r="S86" s="2949"/>
      <c r="T86" s="2949"/>
      <c r="U86" s="2949"/>
      <c r="V86" s="2949"/>
      <c r="W86" s="3"/>
      <c r="X86" s="2948"/>
      <c r="Y86" s="2950"/>
      <c r="Z86" s="2949"/>
      <c r="AA86" s="2946"/>
      <c r="AB86" s="2949"/>
      <c r="AC86" s="2949"/>
      <c r="AD86" s="2949"/>
      <c r="AE86" s="2949"/>
      <c r="AF86" s="2949"/>
      <c r="AG86" s="2949"/>
      <c r="AH86" s="3"/>
      <c r="AI86" s="2948"/>
      <c r="AJ86" s="2950"/>
      <c r="AK86" s="2949"/>
      <c r="AL86" s="2946"/>
      <c r="AM86" s="2949"/>
      <c r="AN86" s="2949"/>
      <c r="AO86" s="2949"/>
      <c r="AP86" s="2949"/>
      <c r="AQ86" s="2949"/>
      <c r="AR86" s="2949"/>
      <c r="AS86" s="3"/>
      <c r="AT86" s="2948"/>
      <c r="AU86" s="2950"/>
      <c r="AV86" s="2949"/>
      <c r="AW86" s="2946"/>
      <c r="AX86" s="2949"/>
      <c r="AY86" s="2949"/>
      <c r="AZ86" s="2949"/>
      <c r="BA86" s="2949"/>
      <c r="BB86" s="2949"/>
      <c r="BC86" s="2949"/>
      <c r="BD86" s="3"/>
      <c r="BE86" s="2948"/>
      <c r="BF86" s="2950"/>
      <c r="BG86" s="2949"/>
      <c r="BH86" s="2946"/>
      <c r="BI86" s="2949"/>
      <c r="BJ86" s="2949"/>
      <c r="BK86" s="2949"/>
      <c r="BL86" s="2949"/>
      <c r="BM86" s="2949"/>
      <c r="BN86" s="2949"/>
      <c r="BO86" s="3"/>
      <c r="BP86" s="2948"/>
      <c r="BQ86" s="2950"/>
      <c r="BR86" s="2949"/>
      <c r="BS86" s="2946"/>
      <c r="BT86" s="2949"/>
      <c r="BU86" s="2949"/>
      <c r="BV86" s="2949"/>
      <c r="BW86" s="2949"/>
      <c r="BX86" s="2949"/>
      <c r="BY86" s="2949"/>
      <c r="BZ86" s="3"/>
      <c r="CA86" s="2948"/>
      <c r="CB86" s="2950"/>
      <c r="CC86" s="2949"/>
      <c r="CD86" s="2946"/>
      <c r="CE86" s="2949"/>
      <c r="CF86" s="2949"/>
      <c r="CG86" s="2949"/>
      <c r="CH86" s="2949"/>
      <c r="CI86" s="2949"/>
      <c r="CJ86" s="2949"/>
      <c r="CK86" s="3"/>
      <c r="CL86" s="2948"/>
      <c r="CM86" s="2950"/>
      <c r="CN86" s="2949"/>
      <c r="CO86" s="2946"/>
      <c r="CP86" s="2949"/>
      <c r="CQ86" s="2949"/>
      <c r="CR86" s="2949"/>
      <c r="CS86" s="2949"/>
      <c r="CT86" s="2949"/>
      <c r="CU86" s="2949"/>
      <c r="CV86" s="3"/>
      <c r="CW86" s="2948"/>
      <c r="CX86" s="2950"/>
      <c r="CY86" s="2949"/>
      <c r="CZ86" s="2946"/>
      <c r="DA86" s="2949"/>
      <c r="DB86" s="2949"/>
      <c r="DC86" s="2949"/>
      <c r="DD86" s="2949"/>
      <c r="DE86" s="2949"/>
      <c r="DF86" s="2949"/>
      <c r="DG86" s="3"/>
      <c r="DH86" s="2948"/>
      <c r="DI86" s="2950"/>
      <c r="DJ86" s="2949"/>
      <c r="DK86" s="2946"/>
      <c r="DL86" s="2949"/>
      <c r="DM86" s="2949"/>
      <c r="DN86" s="2949"/>
      <c r="DO86" s="2949"/>
      <c r="DP86" s="2949"/>
      <c r="DQ86" s="2949"/>
      <c r="DR86" s="3"/>
      <c r="DS86" s="2948"/>
      <c r="DT86" s="2950"/>
      <c r="DU86" s="2949"/>
      <c r="DV86" s="2946"/>
      <c r="DW86" s="2949"/>
      <c r="DX86" s="2949"/>
      <c r="DY86" s="2949"/>
      <c r="DZ86" s="2949"/>
      <c r="EA86" s="2949"/>
      <c r="EB86" s="2949"/>
      <c r="EC86" s="3"/>
      <c r="ED86" s="2948"/>
      <c r="EE86" s="2950"/>
      <c r="EF86" s="2949"/>
      <c r="EG86" s="2946"/>
      <c r="EH86" s="2949"/>
      <c r="EI86" s="2949"/>
      <c r="EJ86" s="2949"/>
      <c r="EK86" s="2949"/>
      <c r="EL86" s="2949"/>
      <c r="EM86" s="2949"/>
      <c r="EN86" s="3"/>
      <c r="EO86" s="2948"/>
      <c r="EP86" s="2950"/>
      <c r="EQ86" s="2949"/>
      <c r="ER86" s="2946"/>
      <c r="ES86" s="2949"/>
      <c r="ET86" s="2949"/>
      <c r="EU86" s="2949"/>
      <c r="EV86" s="2949"/>
      <c r="EW86" s="2949"/>
      <c r="EX86" s="2949"/>
      <c r="EY86" s="3"/>
      <c r="EZ86" s="2948"/>
      <c r="FA86" s="2950"/>
      <c r="FB86" s="2949"/>
      <c r="FC86" s="2946"/>
      <c r="FD86" s="2949"/>
      <c r="FE86" s="2949"/>
      <c r="FF86" s="2949"/>
      <c r="FG86" s="2949"/>
      <c r="FH86" s="2949"/>
      <c r="FI86" s="2949"/>
      <c r="FJ86" s="3"/>
      <c r="FK86" s="2948"/>
      <c r="FL86" s="2950"/>
      <c r="FM86" s="2949"/>
      <c r="FN86" s="2946"/>
      <c r="FO86" s="2949"/>
      <c r="FP86" s="2949"/>
      <c r="FQ86" s="2949"/>
      <c r="FR86" s="2949"/>
      <c r="FS86" s="2949"/>
      <c r="FT86" s="2949"/>
      <c r="FU86" s="3"/>
      <c r="FV86" s="2948"/>
      <c r="FW86" s="2950"/>
      <c r="FX86" s="2949"/>
      <c r="FY86" s="2946"/>
      <c r="FZ86" s="2949"/>
      <c r="GA86" s="2949"/>
      <c r="GB86" s="2949"/>
      <c r="GC86" s="2949"/>
      <c r="GD86" s="2949"/>
      <c r="GE86" s="2949"/>
      <c r="GF86" s="3"/>
      <c r="GG86" s="2948"/>
      <c r="GH86" s="2950"/>
      <c r="GI86" s="2949"/>
      <c r="GJ86" s="2946"/>
      <c r="GK86" s="2949"/>
      <c r="GL86" s="2949"/>
      <c r="GM86" s="2949"/>
      <c r="GN86" s="2949"/>
      <c r="GO86" s="2949"/>
      <c r="GP86" s="2949"/>
      <c r="GQ86" s="3"/>
      <c r="GR86" s="2948"/>
      <c r="GS86" s="2950"/>
      <c r="GT86" s="2949"/>
      <c r="GU86" s="2946"/>
      <c r="GV86" s="2949"/>
      <c r="GW86" s="2949"/>
      <c r="GX86" s="2949"/>
      <c r="GY86" s="2949"/>
      <c r="GZ86" s="2949"/>
      <c r="HA86" s="2949"/>
      <c r="HB86" s="3"/>
      <c r="HC86" s="2948"/>
      <c r="HD86" s="2950"/>
      <c r="HE86" s="2949"/>
      <c r="HF86" s="2946"/>
      <c r="HG86" s="2949"/>
      <c r="HH86" s="2949"/>
      <c r="HI86" s="2949"/>
      <c r="HJ86" s="2949"/>
      <c r="HK86" s="2949"/>
      <c r="HL86" s="2949"/>
      <c r="HM86" s="3"/>
      <c r="HN86" s="2948"/>
      <c r="HO86" s="2950"/>
      <c r="HP86" s="2949"/>
      <c r="HQ86" s="2946"/>
      <c r="HR86" s="2949"/>
      <c r="HS86" s="2949"/>
      <c r="HT86" s="2949"/>
      <c r="HU86" s="2949"/>
      <c r="HV86" s="2949"/>
      <c r="HW86" s="2949"/>
      <c r="HX86" s="3"/>
      <c r="HY86" s="2948"/>
      <c r="HZ86" s="2950"/>
      <c r="IA86" s="2949"/>
      <c r="IB86" s="2946"/>
      <c r="IC86" s="2949"/>
      <c r="ID86" s="2949"/>
      <c r="IE86" s="2949"/>
      <c r="IF86" s="2949"/>
      <c r="IG86" s="2949"/>
      <c r="IH86" s="2949"/>
      <c r="II86" s="3"/>
      <c r="IJ86" s="2948"/>
      <c r="IK86" s="2950"/>
      <c r="IL86" s="2949"/>
      <c r="IM86" s="2946"/>
      <c r="IN86" s="2949"/>
      <c r="IO86" s="2949"/>
      <c r="IP86" s="2949"/>
      <c r="IQ86" s="2949"/>
      <c r="IR86" s="2949"/>
      <c r="IS86" s="2949"/>
      <c r="IT86" s="3"/>
      <c r="IU86" s="2948"/>
      <c r="IV86" s="2950"/>
      <c r="IW86" s="2949"/>
    </row>
    <row r="87" spans="1:257" ht="22.5" customHeight="1" x14ac:dyDescent="0.25">
      <c r="A87" s="2948"/>
      <c r="B87" s="2950"/>
      <c r="C87" s="2951"/>
      <c r="D87" s="2945"/>
      <c r="E87" s="2951"/>
      <c r="F87" s="2951"/>
      <c r="G87" s="2951"/>
      <c r="H87" s="2951"/>
      <c r="I87" s="2951"/>
      <c r="J87" s="2951"/>
      <c r="K87" s="2947"/>
      <c r="M87" s="2948"/>
      <c r="N87" s="2950"/>
      <c r="O87" s="2949"/>
      <c r="P87" s="2946"/>
      <c r="Q87" s="2949"/>
      <c r="R87" s="2949"/>
      <c r="S87" s="2949"/>
      <c r="T87" s="2949"/>
      <c r="U87" s="2949"/>
      <c r="V87" s="2949"/>
      <c r="W87" s="3"/>
      <c r="X87" s="2948"/>
      <c r="Y87" s="2950"/>
      <c r="Z87" s="2949"/>
      <c r="AA87" s="2946"/>
      <c r="AB87" s="2949"/>
      <c r="AC87" s="2949"/>
      <c r="AD87" s="2949"/>
      <c r="AE87" s="2949"/>
      <c r="AF87" s="2949"/>
      <c r="AG87" s="2949"/>
      <c r="AH87" s="3"/>
      <c r="AI87" s="2948"/>
      <c r="AJ87" s="2950"/>
      <c r="AK87" s="2949"/>
      <c r="AL87" s="2946"/>
      <c r="AM87" s="2949"/>
      <c r="AN87" s="2949"/>
      <c r="AO87" s="2949"/>
      <c r="AP87" s="2949"/>
      <c r="AQ87" s="2949"/>
      <c r="AR87" s="2949"/>
      <c r="AS87" s="3"/>
      <c r="AT87" s="2948"/>
      <c r="AU87" s="2950"/>
      <c r="AV87" s="2949"/>
      <c r="AW87" s="2946"/>
      <c r="AX87" s="2949"/>
      <c r="AY87" s="2949"/>
      <c r="AZ87" s="2949"/>
      <c r="BA87" s="2949"/>
      <c r="BB87" s="2949"/>
      <c r="BC87" s="2949"/>
      <c r="BD87" s="3"/>
      <c r="BE87" s="2948"/>
      <c r="BF87" s="2950"/>
      <c r="BG87" s="2949"/>
      <c r="BH87" s="2946"/>
      <c r="BI87" s="2949"/>
      <c r="BJ87" s="2949"/>
      <c r="BK87" s="2949"/>
      <c r="BL87" s="2949"/>
      <c r="BM87" s="2949"/>
      <c r="BN87" s="2949"/>
      <c r="BO87" s="3"/>
      <c r="BP87" s="2948"/>
      <c r="BQ87" s="2950"/>
      <c r="BR87" s="2949"/>
      <c r="BS87" s="2946"/>
      <c r="BT87" s="2949"/>
      <c r="BU87" s="2949"/>
      <c r="BV87" s="2949"/>
      <c r="BW87" s="2949"/>
      <c r="BX87" s="2949"/>
      <c r="BY87" s="2949"/>
      <c r="BZ87" s="3"/>
      <c r="CA87" s="2948"/>
      <c r="CB87" s="2950"/>
      <c r="CC87" s="2949"/>
      <c r="CD87" s="2946"/>
      <c r="CE87" s="2949"/>
      <c r="CF87" s="2949"/>
      <c r="CG87" s="2949"/>
      <c r="CH87" s="2949"/>
      <c r="CI87" s="2949"/>
      <c r="CJ87" s="2949"/>
      <c r="CK87" s="3"/>
      <c r="CL87" s="2948"/>
      <c r="CM87" s="2950"/>
      <c r="CN87" s="2949"/>
      <c r="CO87" s="2946"/>
      <c r="CP87" s="2949"/>
      <c r="CQ87" s="2949"/>
      <c r="CR87" s="2949"/>
      <c r="CS87" s="2949"/>
      <c r="CT87" s="2949"/>
      <c r="CU87" s="2949"/>
      <c r="CV87" s="3"/>
      <c r="CW87" s="2948"/>
      <c r="CX87" s="2950"/>
      <c r="CY87" s="2949"/>
      <c r="CZ87" s="2946"/>
      <c r="DA87" s="2949"/>
      <c r="DB87" s="2949"/>
      <c r="DC87" s="2949"/>
      <c r="DD87" s="2949"/>
      <c r="DE87" s="2949"/>
      <c r="DF87" s="2949"/>
      <c r="DG87" s="3"/>
      <c r="DH87" s="2948"/>
      <c r="DI87" s="2950"/>
      <c r="DJ87" s="2949"/>
      <c r="DK87" s="2946"/>
      <c r="DL87" s="2949"/>
      <c r="DM87" s="2949"/>
      <c r="DN87" s="2949"/>
      <c r="DO87" s="2949"/>
      <c r="DP87" s="2949"/>
      <c r="DQ87" s="2949"/>
      <c r="DR87" s="3"/>
      <c r="DS87" s="2948"/>
      <c r="DT87" s="2950"/>
      <c r="DU87" s="2949"/>
      <c r="DV87" s="2946"/>
      <c r="DW87" s="2949"/>
      <c r="DX87" s="2949"/>
      <c r="DY87" s="2949"/>
      <c r="DZ87" s="2949"/>
      <c r="EA87" s="2949"/>
      <c r="EB87" s="2949"/>
      <c r="EC87" s="3"/>
      <c r="ED87" s="2948"/>
      <c r="EE87" s="2950"/>
      <c r="EF87" s="2949"/>
      <c r="EG87" s="2946"/>
      <c r="EH87" s="2949"/>
      <c r="EI87" s="2949"/>
      <c r="EJ87" s="2949"/>
      <c r="EK87" s="2949"/>
      <c r="EL87" s="2949"/>
      <c r="EM87" s="2949"/>
      <c r="EN87" s="3"/>
      <c r="EO87" s="2948"/>
      <c r="EP87" s="2950"/>
      <c r="EQ87" s="2949"/>
      <c r="ER87" s="2946"/>
      <c r="ES87" s="2949"/>
      <c r="ET87" s="2949"/>
      <c r="EU87" s="2949"/>
      <c r="EV87" s="2949"/>
      <c r="EW87" s="2949"/>
      <c r="EX87" s="2949"/>
      <c r="EY87" s="3"/>
      <c r="EZ87" s="2948"/>
      <c r="FA87" s="2950"/>
      <c r="FB87" s="2949"/>
      <c r="FC87" s="2946"/>
      <c r="FD87" s="2949"/>
      <c r="FE87" s="2949"/>
      <c r="FF87" s="2949"/>
      <c r="FG87" s="2949"/>
      <c r="FH87" s="2949"/>
      <c r="FI87" s="2949"/>
      <c r="FJ87" s="3"/>
      <c r="FK87" s="2948"/>
      <c r="FL87" s="2950"/>
      <c r="FM87" s="2949"/>
      <c r="FN87" s="2946"/>
      <c r="FO87" s="2949"/>
      <c r="FP87" s="2949"/>
      <c r="FQ87" s="2949"/>
      <c r="FR87" s="2949"/>
      <c r="FS87" s="2949"/>
      <c r="FT87" s="2949"/>
      <c r="FU87" s="3"/>
      <c r="FV87" s="2948"/>
      <c r="FW87" s="2950"/>
      <c r="FX87" s="2949"/>
      <c r="FY87" s="2946"/>
      <c r="FZ87" s="2949"/>
      <c r="GA87" s="2949"/>
      <c r="GB87" s="2949"/>
      <c r="GC87" s="2949"/>
      <c r="GD87" s="2949"/>
      <c r="GE87" s="2949"/>
      <c r="GF87" s="3"/>
      <c r="GG87" s="2948"/>
      <c r="GH87" s="2950"/>
      <c r="GI87" s="2949"/>
      <c r="GJ87" s="2946"/>
      <c r="GK87" s="2949"/>
      <c r="GL87" s="2949"/>
      <c r="GM87" s="2949"/>
      <c r="GN87" s="2949"/>
      <c r="GO87" s="2949"/>
      <c r="GP87" s="2949"/>
      <c r="GQ87" s="3"/>
      <c r="GR87" s="2948"/>
      <c r="GS87" s="2950"/>
      <c r="GT87" s="2949"/>
      <c r="GU87" s="2946"/>
      <c r="GV87" s="2949"/>
      <c r="GW87" s="2949"/>
      <c r="GX87" s="2949"/>
      <c r="GY87" s="2949"/>
      <c r="GZ87" s="2949"/>
      <c r="HA87" s="2949"/>
      <c r="HB87" s="3"/>
      <c r="HC87" s="2948"/>
      <c r="HD87" s="2950"/>
      <c r="HE87" s="2949"/>
      <c r="HF87" s="2946"/>
      <c r="HG87" s="2949"/>
      <c r="HH87" s="2949"/>
      <c r="HI87" s="2949"/>
      <c r="HJ87" s="2949"/>
      <c r="HK87" s="2949"/>
      <c r="HL87" s="2949"/>
      <c r="HM87" s="3"/>
      <c r="HN87" s="2948"/>
      <c r="HO87" s="2950"/>
      <c r="HP87" s="2949"/>
      <c r="HQ87" s="2946"/>
      <c r="HR87" s="2949"/>
      <c r="HS87" s="2949"/>
      <c r="HT87" s="2949"/>
      <c r="HU87" s="2949"/>
      <c r="HV87" s="2949"/>
      <c r="HW87" s="2949"/>
      <c r="HX87" s="3"/>
      <c r="HY87" s="2948"/>
      <c r="HZ87" s="2950"/>
      <c r="IA87" s="2949"/>
      <c r="IB87" s="2946"/>
      <c r="IC87" s="2949"/>
      <c r="ID87" s="2949"/>
      <c r="IE87" s="2949"/>
      <c r="IF87" s="2949"/>
      <c r="IG87" s="2949"/>
      <c r="IH87" s="2949"/>
      <c r="II87" s="3"/>
      <c r="IJ87" s="2948"/>
      <c r="IK87" s="2950"/>
      <c r="IL87" s="2949"/>
      <c r="IM87" s="2946"/>
      <c r="IN87" s="2949"/>
      <c r="IO87" s="2949"/>
      <c r="IP87" s="2949"/>
      <c r="IQ87" s="2949"/>
      <c r="IR87" s="2949"/>
      <c r="IS87" s="2949"/>
      <c r="IT87" s="3"/>
      <c r="IU87" s="2948"/>
      <c r="IV87" s="2950"/>
      <c r="IW87" s="2949"/>
    </row>
    <row r="88" spans="1:257" ht="22.5" customHeight="1" x14ac:dyDescent="0.25">
      <c r="A88" s="2948"/>
      <c r="B88" s="2950"/>
      <c r="C88" s="2945"/>
      <c r="D88" s="2945"/>
      <c r="E88" s="2945"/>
      <c r="F88" s="2945"/>
      <c r="G88" s="2945"/>
      <c r="H88" s="2945"/>
      <c r="I88" s="2945"/>
      <c r="J88" s="2945"/>
      <c r="K88" s="2945"/>
      <c r="M88" s="2948"/>
      <c r="N88" s="2950"/>
      <c r="O88" s="2949"/>
      <c r="P88" s="2946"/>
      <c r="Q88" s="2949"/>
      <c r="R88" s="2949"/>
      <c r="S88" s="2949"/>
      <c r="T88" s="2949"/>
      <c r="U88" s="2949"/>
      <c r="V88" s="2949"/>
      <c r="W88" s="3"/>
      <c r="X88" s="2948"/>
      <c r="Y88" s="2950"/>
      <c r="Z88" s="2949"/>
      <c r="AA88" s="2946"/>
      <c r="AB88" s="2949"/>
      <c r="AC88" s="2949"/>
      <c r="AD88" s="2949"/>
      <c r="AE88" s="2949"/>
      <c r="AF88" s="2949"/>
      <c r="AG88" s="2949"/>
      <c r="AH88" s="3"/>
      <c r="AI88" s="2948"/>
      <c r="AJ88" s="2950"/>
      <c r="AK88" s="2949"/>
      <c r="AL88" s="2946"/>
      <c r="AM88" s="2949"/>
      <c r="AN88" s="2949"/>
      <c r="AO88" s="2949"/>
      <c r="AP88" s="2949"/>
      <c r="AQ88" s="2949"/>
      <c r="AR88" s="2949"/>
      <c r="AS88" s="3"/>
      <c r="AT88" s="2948"/>
      <c r="AU88" s="2950"/>
      <c r="AV88" s="2949"/>
      <c r="AW88" s="2946"/>
      <c r="AX88" s="2949"/>
      <c r="AY88" s="2949"/>
      <c r="AZ88" s="2949"/>
      <c r="BA88" s="2949"/>
      <c r="BB88" s="2949"/>
      <c r="BC88" s="2949"/>
      <c r="BD88" s="3"/>
      <c r="BE88" s="2948"/>
      <c r="BF88" s="2950"/>
      <c r="BG88" s="2949"/>
      <c r="BH88" s="2946"/>
      <c r="BI88" s="2949"/>
      <c r="BJ88" s="2949"/>
      <c r="BK88" s="2949"/>
      <c r="BL88" s="2949"/>
      <c r="BM88" s="2949"/>
      <c r="BN88" s="2949"/>
      <c r="BO88" s="3"/>
      <c r="BP88" s="2948"/>
      <c r="BQ88" s="2950"/>
      <c r="BR88" s="2949"/>
      <c r="BS88" s="2946"/>
      <c r="BT88" s="2949"/>
      <c r="BU88" s="2949"/>
      <c r="BV88" s="2949"/>
      <c r="BW88" s="2949"/>
      <c r="BX88" s="2949"/>
      <c r="BY88" s="2949"/>
      <c r="BZ88" s="3"/>
      <c r="CA88" s="2948"/>
      <c r="CB88" s="2950"/>
      <c r="CC88" s="2949"/>
      <c r="CD88" s="2946"/>
      <c r="CE88" s="2949"/>
      <c r="CF88" s="2949"/>
      <c r="CG88" s="2949"/>
      <c r="CH88" s="2949"/>
      <c r="CI88" s="2949"/>
      <c r="CJ88" s="2949"/>
      <c r="CK88" s="3"/>
      <c r="CL88" s="2948"/>
      <c r="CM88" s="2950"/>
      <c r="CN88" s="2949"/>
      <c r="CO88" s="2946"/>
      <c r="CP88" s="2949"/>
      <c r="CQ88" s="2949"/>
      <c r="CR88" s="2949"/>
      <c r="CS88" s="2949"/>
      <c r="CT88" s="2949"/>
      <c r="CU88" s="2949"/>
      <c r="CV88" s="3"/>
      <c r="CW88" s="2948"/>
      <c r="CX88" s="2950"/>
      <c r="CY88" s="2949"/>
      <c r="CZ88" s="2946"/>
      <c r="DA88" s="2949"/>
      <c r="DB88" s="2949"/>
      <c r="DC88" s="2949"/>
      <c r="DD88" s="2949"/>
      <c r="DE88" s="2949"/>
      <c r="DF88" s="2949"/>
      <c r="DG88" s="3"/>
      <c r="DH88" s="2948"/>
      <c r="DI88" s="2950"/>
      <c r="DJ88" s="2949"/>
      <c r="DK88" s="2946"/>
      <c r="DL88" s="2949"/>
      <c r="DM88" s="2949"/>
      <c r="DN88" s="2949"/>
      <c r="DO88" s="2949"/>
      <c r="DP88" s="2949"/>
      <c r="DQ88" s="2949"/>
      <c r="DR88" s="3"/>
      <c r="DS88" s="2948"/>
      <c r="DT88" s="2950"/>
      <c r="DU88" s="2949"/>
      <c r="DV88" s="2946"/>
      <c r="DW88" s="2949"/>
      <c r="DX88" s="2949"/>
      <c r="DY88" s="2949"/>
      <c r="DZ88" s="2949"/>
      <c r="EA88" s="2949"/>
      <c r="EB88" s="2949"/>
      <c r="EC88" s="3"/>
      <c r="ED88" s="2948"/>
      <c r="EE88" s="2950"/>
      <c r="EF88" s="2949"/>
      <c r="EG88" s="2946"/>
      <c r="EH88" s="2949"/>
      <c r="EI88" s="2949"/>
      <c r="EJ88" s="2949"/>
      <c r="EK88" s="2949"/>
      <c r="EL88" s="2949"/>
      <c r="EM88" s="2949"/>
      <c r="EN88" s="3"/>
      <c r="EO88" s="2948"/>
      <c r="EP88" s="2950"/>
      <c r="EQ88" s="2949"/>
      <c r="ER88" s="2946"/>
      <c r="ES88" s="2949"/>
      <c r="ET88" s="2949"/>
      <c r="EU88" s="2949"/>
      <c r="EV88" s="2949"/>
      <c r="EW88" s="2949"/>
      <c r="EX88" s="2949"/>
      <c r="EY88" s="3"/>
      <c r="EZ88" s="2948"/>
      <c r="FA88" s="2950"/>
      <c r="FB88" s="2949"/>
      <c r="FC88" s="2946"/>
      <c r="FD88" s="2949"/>
      <c r="FE88" s="2949"/>
      <c r="FF88" s="2949"/>
      <c r="FG88" s="2949"/>
      <c r="FH88" s="2949"/>
      <c r="FI88" s="2949"/>
      <c r="FJ88" s="3"/>
      <c r="FK88" s="2948"/>
      <c r="FL88" s="2950"/>
      <c r="FM88" s="2949"/>
      <c r="FN88" s="2946"/>
      <c r="FO88" s="2949"/>
      <c r="FP88" s="2949"/>
      <c r="FQ88" s="2949"/>
      <c r="FR88" s="2949"/>
      <c r="FS88" s="2949"/>
      <c r="FT88" s="2949"/>
      <c r="FU88" s="3"/>
      <c r="FV88" s="2948"/>
      <c r="FW88" s="2950"/>
      <c r="FX88" s="2949"/>
      <c r="FY88" s="2946"/>
      <c r="FZ88" s="2949"/>
      <c r="GA88" s="2949"/>
      <c r="GB88" s="2949"/>
      <c r="GC88" s="2949"/>
      <c r="GD88" s="2949"/>
      <c r="GE88" s="2949"/>
      <c r="GF88" s="3"/>
      <c r="GG88" s="2948"/>
      <c r="GH88" s="2950"/>
      <c r="GI88" s="2949"/>
      <c r="GJ88" s="2946"/>
      <c r="GK88" s="2949"/>
      <c r="GL88" s="2949"/>
      <c r="GM88" s="2949"/>
      <c r="GN88" s="2949"/>
      <c r="GO88" s="2949"/>
      <c r="GP88" s="2949"/>
      <c r="GQ88" s="3"/>
      <c r="GR88" s="2948"/>
      <c r="GS88" s="2950"/>
      <c r="GT88" s="2949"/>
      <c r="GU88" s="2946"/>
      <c r="GV88" s="2949"/>
      <c r="GW88" s="2949"/>
      <c r="GX88" s="2949"/>
      <c r="GY88" s="2949"/>
      <c r="GZ88" s="2949"/>
      <c r="HA88" s="2949"/>
      <c r="HB88" s="3"/>
      <c r="HC88" s="2948"/>
      <c r="HD88" s="2950"/>
      <c r="HE88" s="2949"/>
      <c r="HF88" s="2946"/>
      <c r="HG88" s="2949"/>
      <c r="HH88" s="2949"/>
      <c r="HI88" s="2949"/>
      <c r="HJ88" s="2949"/>
      <c r="HK88" s="2949"/>
      <c r="HL88" s="2949"/>
      <c r="HM88" s="3"/>
      <c r="HN88" s="2948"/>
      <c r="HO88" s="2950"/>
      <c r="HP88" s="2949"/>
      <c r="HQ88" s="2946"/>
      <c r="HR88" s="2949"/>
      <c r="HS88" s="2949"/>
      <c r="HT88" s="2949"/>
      <c r="HU88" s="2949"/>
      <c r="HV88" s="2949"/>
      <c r="HW88" s="2949"/>
      <c r="HX88" s="3"/>
      <c r="HY88" s="2948"/>
      <c r="HZ88" s="2950"/>
      <c r="IA88" s="2949"/>
      <c r="IB88" s="2946"/>
      <c r="IC88" s="2949"/>
      <c r="ID88" s="2949"/>
      <c r="IE88" s="2949"/>
      <c r="IF88" s="2949"/>
      <c r="IG88" s="2949"/>
      <c r="IH88" s="2949"/>
      <c r="II88" s="3"/>
      <c r="IJ88" s="2948"/>
      <c r="IK88" s="2950"/>
      <c r="IL88" s="2949"/>
      <c r="IM88" s="2946"/>
      <c r="IN88" s="2949"/>
      <c r="IO88" s="2949"/>
      <c r="IP88" s="2949"/>
      <c r="IQ88" s="2949"/>
      <c r="IR88" s="2949"/>
      <c r="IS88" s="2949"/>
      <c r="IT88" s="3"/>
      <c r="IU88" s="2948"/>
      <c r="IV88" s="2950"/>
      <c r="IW88" s="2949"/>
    </row>
    <row r="89" spans="1:257" ht="22.5" customHeight="1" x14ac:dyDescent="0.25">
      <c r="A89" s="2948"/>
      <c r="B89" s="2950"/>
      <c r="C89" s="2951"/>
      <c r="D89" s="2945"/>
      <c r="E89" s="2951"/>
      <c r="F89" s="2951"/>
      <c r="G89" s="2951"/>
      <c r="H89" s="2951"/>
      <c r="I89" s="2951"/>
      <c r="J89" s="2951"/>
      <c r="K89" s="2947"/>
      <c r="M89" s="2948"/>
      <c r="N89" s="2950"/>
      <c r="O89" s="2949"/>
      <c r="P89" s="2946"/>
      <c r="Q89" s="2949"/>
      <c r="R89" s="2949"/>
      <c r="S89" s="2949"/>
      <c r="T89" s="2949"/>
      <c r="U89" s="2949"/>
      <c r="V89" s="2949"/>
      <c r="W89" s="3"/>
      <c r="X89" s="2948"/>
      <c r="Y89" s="2950"/>
      <c r="Z89" s="2949"/>
      <c r="AA89" s="2946"/>
      <c r="AB89" s="2949"/>
      <c r="AC89" s="2949"/>
      <c r="AD89" s="2949"/>
      <c r="AE89" s="2949"/>
      <c r="AF89" s="2949"/>
      <c r="AG89" s="2949"/>
      <c r="AH89" s="3"/>
      <c r="AI89" s="2948"/>
      <c r="AJ89" s="2950"/>
      <c r="AK89" s="2949"/>
      <c r="AL89" s="2946"/>
      <c r="AM89" s="2949"/>
      <c r="AN89" s="2949"/>
      <c r="AO89" s="2949"/>
      <c r="AP89" s="2949"/>
      <c r="AQ89" s="2949"/>
      <c r="AR89" s="2949"/>
      <c r="AS89" s="3"/>
      <c r="AT89" s="2948"/>
      <c r="AU89" s="2950"/>
      <c r="AV89" s="2949"/>
      <c r="AW89" s="2946"/>
      <c r="AX89" s="2949"/>
      <c r="AY89" s="2949"/>
      <c r="AZ89" s="2949"/>
      <c r="BA89" s="2949"/>
      <c r="BB89" s="2949"/>
      <c r="BC89" s="2949"/>
      <c r="BD89" s="3"/>
      <c r="BE89" s="2948"/>
      <c r="BF89" s="2950"/>
      <c r="BG89" s="2949"/>
      <c r="BH89" s="2946"/>
      <c r="BI89" s="2949"/>
      <c r="BJ89" s="2949"/>
      <c r="BK89" s="2949"/>
      <c r="BL89" s="2949"/>
      <c r="BM89" s="2949"/>
      <c r="BN89" s="2949"/>
      <c r="BO89" s="3"/>
      <c r="BP89" s="2948"/>
      <c r="BQ89" s="2950"/>
      <c r="BR89" s="2949"/>
      <c r="BS89" s="2946"/>
      <c r="BT89" s="2949"/>
      <c r="BU89" s="2949"/>
      <c r="BV89" s="2949"/>
      <c r="BW89" s="2949"/>
      <c r="BX89" s="2949"/>
      <c r="BY89" s="2949"/>
      <c r="BZ89" s="3"/>
      <c r="CA89" s="2948"/>
      <c r="CB89" s="2950"/>
      <c r="CC89" s="2949"/>
      <c r="CD89" s="2946"/>
      <c r="CE89" s="2949"/>
      <c r="CF89" s="2949"/>
      <c r="CG89" s="2949"/>
      <c r="CH89" s="2949"/>
      <c r="CI89" s="2949"/>
      <c r="CJ89" s="2949"/>
      <c r="CK89" s="3"/>
      <c r="CL89" s="2948"/>
      <c r="CM89" s="2950"/>
      <c r="CN89" s="2949"/>
      <c r="CO89" s="2946"/>
      <c r="CP89" s="2949"/>
      <c r="CQ89" s="2949"/>
      <c r="CR89" s="2949"/>
      <c r="CS89" s="2949"/>
      <c r="CT89" s="2949"/>
      <c r="CU89" s="2949"/>
      <c r="CV89" s="3"/>
      <c r="CW89" s="2948"/>
      <c r="CX89" s="2950"/>
      <c r="CY89" s="2949"/>
      <c r="CZ89" s="2946"/>
      <c r="DA89" s="2949"/>
      <c r="DB89" s="2949"/>
      <c r="DC89" s="2949"/>
      <c r="DD89" s="2949"/>
      <c r="DE89" s="2949"/>
      <c r="DF89" s="2949"/>
      <c r="DG89" s="3"/>
      <c r="DH89" s="2948"/>
      <c r="DI89" s="2950"/>
      <c r="DJ89" s="2949"/>
      <c r="DK89" s="2946"/>
      <c r="DL89" s="2949"/>
      <c r="DM89" s="2949"/>
      <c r="DN89" s="2949"/>
      <c r="DO89" s="2949"/>
      <c r="DP89" s="2949"/>
      <c r="DQ89" s="2949"/>
      <c r="DR89" s="3"/>
      <c r="DS89" s="2948"/>
      <c r="DT89" s="2950"/>
      <c r="DU89" s="2949"/>
      <c r="DV89" s="2946"/>
      <c r="DW89" s="2949"/>
      <c r="DX89" s="2949"/>
      <c r="DY89" s="2949"/>
      <c r="DZ89" s="2949"/>
      <c r="EA89" s="2949"/>
      <c r="EB89" s="2949"/>
      <c r="EC89" s="3"/>
      <c r="ED89" s="2948"/>
      <c r="EE89" s="2950"/>
      <c r="EF89" s="2949"/>
      <c r="EG89" s="2946"/>
      <c r="EH89" s="2949"/>
      <c r="EI89" s="2949"/>
      <c r="EJ89" s="2949"/>
      <c r="EK89" s="2949"/>
      <c r="EL89" s="2949"/>
      <c r="EM89" s="2949"/>
      <c r="EN89" s="3"/>
      <c r="EO89" s="2948"/>
      <c r="EP89" s="2950"/>
      <c r="EQ89" s="2949"/>
      <c r="ER89" s="2946"/>
      <c r="ES89" s="2949"/>
      <c r="ET89" s="2949"/>
      <c r="EU89" s="2949"/>
      <c r="EV89" s="2949"/>
      <c r="EW89" s="2949"/>
      <c r="EX89" s="2949"/>
      <c r="EY89" s="3"/>
      <c r="EZ89" s="2948"/>
      <c r="FA89" s="2950"/>
      <c r="FB89" s="2949"/>
      <c r="FC89" s="2946"/>
      <c r="FD89" s="2949"/>
      <c r="FE89" s="2949"/>
      <c r="FF89" s="2949"/>
      <c r="FG89" s="2949"/>
      <c r="FH89" s="2949"/>
      <c r="FI89" s="2949"/>
      <c r="FJ89" s="3"/>
      <c r="FK89" s="2948"/>
      <c r="FL89" s="2950"/>
      <c r="FM89" s="2949"/>
      <c r="FN89" s="2946"/>
      <c r="FO89" s="2949"/>
      <c r="FP89" s="2949"/>
      <c r="FQ89" s="2949"/>
      <c r="FR89" s="2949"/>
      <c r="FS89" s="2949"/>
      <c r="FT89" s="2949"/>
      <c r="FU89" s="3"/>
      <c r="FV89" s="2948"/>
      <c r="FW89" s="2950"/>
      <c r="FX89" s="2949"/>
      <c r="FY89" s="2946"/>
      <c r="FZ89" s="2949"/>
      <c r="GA89" s="2949"/>
      <c r="GB89" s="2949"/>
      <c r="GC89" s="2949"/>
      <c r="GD89" s="2949"/>
      <c r="GE89" s="2949"/>
      <c r="GF89" s="3"/>
      <c r="GG89" s="2948"/>
      <c r="GH89" s="2950"/>
      <c r="GI89" s="2949"/>
      <c r="GJ89" s="2946"/>
      <c r="GK89" s="2949"/>
      <c r="GL89" s="2949"/>
      <c r="GM89" s="2949"/>
      <c r="GN89" s="2949"/>
      <c r="GO89" s="2949"/>
      <c r="GP89" s="2949"/>
      <c r="GQ89" s="3"/>
      <c r="GR89" s="2948"/>
      <c r="GS89" s="2950"/>
      <c r="GT89" s="2949"/>
      <c r="GU89" s="2946"/>
      <c r="GV89" s="2949"/>
      <c r="GW89" s="2949"/>
      <c r="GX89" s="2949"/>
      <c r="GY89" s="2949"/>
      <c r="GZ89" s="2949"/>
      <c r="HA89" s="2949"/>
      <c r="HB89" s="3"/>
      <c r="HC89" s="2948"/>
      <c r="HD89" s="2950"/>
      <c r="HE89" s="2949"/>
      <c r="HF89" s="2946"/>
      <c r="HG89" s="2949"/>
      <c r="HH89" s="2949"/>
      <c r="HI89" s="2949"/>
      <c r="HJ89" s="2949"/>
      <c r="HK89" s="2949"/>
      <c r="HL89" s="2949"/>
      <c r="HM89" s="3"/>
      <c r="HN89" s="2948"/>
      <c r="HO89" s="2950"/>
      <c r="HP89" s="2949"/>
      <c r="HQ89" s="2946"/>
      <c r="HR89" s="2949"/>
      <c r="HS89" s="2949"/>
      <c r="HT89" s="2949"/>
      <c r="HU89" s="2949"/>
      <c r="HV89" s="2949"/>
      <c r="HW89" s="2949"/>
      <c r="HX89" s="3"/>
      <c r="HY89" s="2948"/>
      <c r="HZ89" s="2950"/>
      <c r="IA89" s="2949"/>
      <c r="IB89" s="2946"/>
      <c r="IC89" s="2949"/>
      <c r="ID89" s="2949"/>
      <c r="IE89" s="2949"/>
      <c r="IF89" s="2949"/>
      <c r="IG89" s="2949"/>
      <c r="IH89" s="2949"/>
      <c r="II89" s="3"/>
      <c r="IJ89" s="2948"/>
      <c r="IK89" s="2950"/>
      <c r="IL89" s="2949"/>
      <c r="IM89" s="2946"/>
      <c r="IN89" s="2949"/>
      <c r="IO89" s="2949"/>
      <c r="IP89" s="2949"/>
      <c r="IQ89" s="2949"/>
      <c r="IR89" s="2949"/>
      <c r="IS89" s="2949"/>
      <c r="IT89" s="3"/>
      <c r="IU89" s="2948"/>
      <c r="IV89" s="2950"/>
      <c r="IW89" s="2949"/>
    </row>
    <row r="90" spans="1:257" ht="22.5" customHeight="1" x14ac:dyDescent="0.25">
      <c r="A90" s="2948"/>
      <c r="B90" s="2950"/>
      <c r="C90" s="2951"/>
      <c r="D90" s="2945"/>
      <c r="E90" s="2951"/>
      <c r="F90" s="2951"/>
      <c r="G90" s="2951"/>
      <c r="H90" s="2951"/>
      <c r="I90" s="2951"/>
      <c r="J90" s="2951"/>
      <c r="K90" s="2947"/>
      <c r="M90" s="2948"/>
      <c r="N90" s="2950"/>
      <c r="O90" s="2949"/>
      <c r="P90" s="2946"/>
      <c r="Q90" s="2949"/>
      <c r="R90" s="2949"/>
      <c r="S90" s="2949"/>
      <c r="T90" s="2949"/>
      <c r="U90" s="2949"/>
      <c r="V90" s="2949"/>
      <c r="W90" s="3"/>
      <c r="X90" s="2948"/>
      <c r="Y90" s="2950"/>
      <c r="Z90" s="2949"/>
      <c r="AA90" s="2946"/>
      <c r="AB90" s="2949"/>
      <c r="AC90" s="2949"/>
      <c r="AD90" s="2949"/>
      <c r="AE90" s="2949"/>
      <c r="AF90" s="2949"/>
      <c r="AG90" s="2949"/>
      <c r="AH90" s="3"/>
      <c r="AI90" s="2948"/>
      <c r="AJ90" s="2950"/>
      <c r="AK90" s="2949"/>
      <c r="AL90" s="2946"/>
      <c r="AM90" s="2949"/>
      <c r="AN90" s="2949"/>
      <c r="AO90" s="2949"/>
      <c r="AP90" s="2949"/>
      <c r="AQ90" s="2949"/>
      <c r="AR90" s="2949"/>
      <c r="AS90" s="3"/>
      <c r="AT90" s="2948"/>
      <c r="AU90" s="2950"/>
      <c r="AV90" s="2949"/>
      <c r="AW90" s="2946"/>
      <c r="AX90" s="2949"/>
      <c r="AY90" s="2949"/>
      <c r="AZ90" s="2949"/>
      <c r="BA90" s="2949"/>
      <c r="BB90" s="2949"/>
      <c r="BC90" s="2949"/>
      <c r="BD90" s="3"/>
      <c r="BE90" s="2948"/>
      <c r="BF90" s="2950"/>
      <c r="BG90" s="2949"/>
      <c r="BH90" s="2946"/>
      <c r="BI90" s="2949"/>
      <c r="BJ90" s="2949"/>
      <c r="BK90" s="2949"/>
      <c r="BL90" s="2949"/>
      <c r="BM90" s="2949"/>
      <c r="BN90" s="2949"/>
      <c r="BO90" s="3"/>
      <c r="BP90" s="2948"/>
      <c r="BQ90" s="2950"/>
      <c r="BR90" s="2949"/>
      <c r="BS90" s="2946"/>
      <c r="BT90" s="2949"/>
      <c r="BU90" s="2949"/>
      <c r="BV90" s="2949"/>
      <c r="BW90" s="2949"/>
      <c r="BX90" s="2949"/>
      <c r="BY90" s="2949"/>
      <c r="BZ90" s="3"/>
      <c r="CA90" s="2948"/>
      <c r="CB90" s="2950"/>
      <c r="CC90" s="2949"/>
      <c r="CD90" s="2946"/>
      <c r="CE90" s="2949"/>
      <c r="CF90" s="2949"/>
      <c r="CG90" s="2949"/>
      <c r="CH90" s="2949"/>
      <c r="CI90" s="2949"/>
      <c r="CJ90" s="2949"/>
      <c r="CK90" s="3"/>
      <c r="CL90" s="2948"/>
      <c r="CM90" s="2950"/>
      <c r="CN90" s="2949"/>
      <c r="CO90" s="2946"/>
      <c r="CP90" s="2949"/>
      <c r="CQ90" s="2949"/>
      <c r="CR90" s="2949"/>
      <c r="CS90" s="2949"/>
      <c r="CT90" s="2949"/>
      <c r="CU90" s="2949"/>
      <c r="CV90" s="3"/>
      <c r="CW90" s="2948"/>
      <c r="CX90" s="2950"/>
      <c r="CY90" s="2949"/>
      <c r="CZ90" s="2946"/>
      <c r="DA90" s="2949"/>
      <c r="DB90" s="2949"/>
      <c r="DC90" s="2949"/>
      <c r="DD90" s="2949"/>
      <c r="DE90" s="2949"/>
      <c r="DF90" s="2949"/>
      <c r="DG90" s="3"/>
      <c r="DH90" s="2948"/>
      <c r="DI90" s="2950"/>
      <c r="DJ90" s="2949"/>
      <c r="DK90" s="2946"/>
      <c r="DL90" s="2949"/>
      <c r="DM90" s="2949"/>
      <c r="DN90" s="2949"/>
      <c r="DO90" s="2949"/>
      <c r="DP90" s="2949"/>
      <c r="DQ90" s="2949"/>
      <c r="DR90" s="3"/>
      <c r="DS90" s="2948"/>
      <c r="DT90" s="2950"/>
      <c r="DU90" s="2949"/>
      <c r="DV90" s="2946"/>
      <c r="DW90" s="2949"/>
      <c r="DX90" s="2949"/>
      <c r="DY90" s="2949"/>
      <c r="DZ90" s="2949"/>
      <c r="EA90" s="2949"/>
      <c r="EB90" s="2949"/>
      <c r="EC90" s="3"/>
      <c r="ED90" s="2948"/>
      <c r="EE90" s="2950"/>
      <c r="EF90" s="2949"/>
      <c r="EG90" s="2946"/>
      <c r="EH90" s="2949"/>
      <c r="EI90" s="2949"/>
      <c r="EJ90" s="2949"/>
      <c r="EK90" s="2949"/>
      <c r="EL90" s="2949"/>
      <c r="EM90" s="2949"/>
      <c r="EN90" s="3"/>
      <c r="EO90" s="2948"/>
      <c r="EP90" s="2950"/>
      <c r="EQ90" s="2949"/>
      <c r="ER90" s="2946"/>
      <c r="ES90" s="2949"/>
      <c r="ET90" s="2949"/>
      <c r="EU90" s="2949"/>
      <c r="EV90" s="2949"/>
      <c r="EW90" s="2949"/>
      <c r="EX90" s="2949"/>
      <c r="EY90" s="3"/>
      <c r="EZ90" s="2948"/>
      <c r="FA90" s="2950"/>
      <c r="FB90" s="2949"/>
      <c r="FC90" s="2946"/>
      <c r="FD90" s="2949"/>
      <c r="FE90" s="2949"/>
      <c r="FF90" s="2949"/>
      <c r="FG90" s="2949"/>
      <c r="FH90" s="2949"/>
      <c r="FI90" s="2949"/>
      <c r="FJ90" s="3"/>
      <c r="FK90" s="2948"/>
      <c r="FL90" s="2950"/>
      <c r="FM90" s="2949"/>
      <c r="FN90" s="2946"/>
      <c r="FO90" s="2949"/>
      <c r="FP90" s="2949"/>
      <c r="FQ90" s="2949"/>
      <c r="FR90" s="2949"/>
      <c r="FS90" s="2949"/>
      <c r="FT90" s="2949"/>
      <c r="FU90" s="3"/>
      <c r="FV90" s="2948"/>
      <c r="FW90" s="2950"/>
      <c r="FX90" s="2949"/>
      <c r="FY90" s="2946"/>
      <c r="FZ90" s="2949"/>
      <c r="GA90" s="2949"/>
      <c r="GB90" s="2949"/>
      <c r="GC90" s="2949"/>
      <c r="GD90" s="2949"/>
      <c r="GE90" s="2949"/>
      <c r="GF90" s="3"/>
      <c r="GG90" s="2948"/>
      <c r="GH90" s="2950"/>
      <c r="GI90" s="2949"/>
      <c r="GJ90" s="2946"/>
      <c r="GK90" s="2949"/>
      <c r="GL90" s="2949"/>
      <c r="GM90" s="2949"/>
      <c r="GN90" s="2949"/>
      <c r="GO90" s="2949"/>
      <c r="GP90" s="2949"/>
      <c r="GQ90" s="3"/>
      <c r="GR90" s="2948"/>
      <c r="GS90" s="2950"/>
      <c r="GT90" s="2949"/>
      <c r="GU90" s="2946"/>
      <c r="GV90" s="2949"/>
      <c r="GW90" s="2949"/>
      <c r="GX90" s="2949"/>
      <c r="GY90" s="2949"/>
      <c r="GZ90" s="2949"/>
      <c r="HA90" s="2949"/>
      <c r="HB90" s="3"/>
      <c r="HC90" s="2948"/>
      <c r="HD90" s="2950"/>
      <c r="HE90" s="2949"/>
      <c r="HF90" s="2946"/>
      <c r="HG90" s="2949"/>
      <c r="HH90" s="2949"/>
      <c r="HI90" s="2949"/>
      <c r="HJ90" s="2949"/>
      <c r="HK90" s="2949"/>
      <c r="HL90" s="2949"/>
      <c r="HM90" s="3"/>
      <c r="HN90" s="2948"/>
      <c r="HO90" s="2950"/>
      <c r="HP90" s="2949"/>
      <c r="HQ90" s="2946"/>
      <c r="HR90" s="2949"/>
      <c r="HS90" s="2949"/>
      <c r="HT90" s="2949"/>
      <c r="HU90" s="2949"/>
      <c r="HV90" s="2949"/>
      <c r="HW90" s="2949"/>
      <c r="HX90" s="3"/>
      <c r="HY90" s="2948"/>
      <c r="HZ90" s="2950"/>
      <c r="IA90" s="2949"/>
      <c r="IB90" s="2946"/>
      <c r="IC90" s="2949"/>
      <c r="ID90" s="2949"/>
      <c r="IE90" s="2949"/>
      <c r="IF90" s="2949"/>
      <c r="IG90" s="2949"/>
      <c r="IH90" s="2949"/>
      <c r="II90" s="3"/>
      <c r="IJ90" s="2948"/>
      <c r="IK90" s="2950"/>
      <c r="IL90" s="2949"/>
      <c r="IM90" s="2946"/>
      <c r="IN90" s="2949"/>
      <c r="IO90" s="2949"/>
      <c r="IP90" s="2949"/>
      <c r="IQ90" s="2949"/>
      <c r="IR90" s="2949"/>
      <c r="IS90" s="2949"/>
      <c r="IT90" s="3"/>
      <c r="IU90" s="2948"/>
      <c r="IV90" s="2950"/>
      <c r="IW90" s="2949"/>
    </row>
    <row r="91" spans="1:257" ht="22.5" customHeight="1" x14ac:dyDescent="0.25">
      <c r="A91" s="2948"/>
      <c r="B91" s="2950"/>
      <c r="C91" s="2951"/>
      <c r="D91" s="2945"/>
      <c r="E91" s="2951"/>
      <c r="F91" s="2951"/>
      <c r="G91" s="2951"/>
      <c r="H91" s="2951"/>
      <c r="I91" s="2951"/>
      <c r="J91" s="2951"/>
      <c r="K91" s="2947"/>
      <c r="M91" s="2948"/>
      <c r="N91" s="2950"/>
      <c r="O91" s="2949"/>
      <c r="P91" s="2946"/>
      <c r="Q91" s="2949"/>
      <c r="R91" s="2949"/>
      <c r="S91" s="2949"/>
      <c r="T91" s="2949"/>
      <c r="U91" s="2949"/>
      <c r="V91" s="2949"/>
      <c r="W91" s="3"/>
      <c r="X91" s="2948"/>
      <c r="Y91" s="2950"/>
      <c r="Z91" s="2949"/>
      <c r="AA91" s="2946"/>
      <c r="AB91" s="2949"/>
      <c r="AC91" s="2949"/>
      <c r="AD91" s="2949"/>
      <c r="AE91" s="2949"/>
      <c r="AF91" s="2949"/>
      <c r="AG91" s="2949"/>
      <c r="AH91" s="3"/>
      <c r="AI91" s="2948"/>
      <c r="AJ91" s="2950"/>
      <c r="AK91" s="2949"/>
      <c r="AL91" s="2946"/>
      <c r="AM91" s="2949"/>
      <c r="AN91" s="2949"/>
      <c r="AO91" s="2949"/>
      <c r="AP91" s="2949"/>
      <c r="AQ91" s="2949"/>
      <c r="AR91" s="2949"/>
      <c r="AS91" s="3"/>
      <c r="AT91" s="2948"/>
      <c r="AU91" s="2950"/>
      <c r="AV91" s="2949"/>
      <c r="AW91" s="2946"/>
      <c r="AX91" s="2949"/>
      <c r="AY91" s="2949"/>
      <c r="AZ91" s="2949"/>
      <c r="BA91" s="2949"/>
      <c r="BB91" s="2949"/>
      <c r="BC91" s="2949"/>
      <c r="BD91" s="3"/>
      <c r="BE91" s="2948"/>
      <c r="BF91" s="2950"/>
      <c r="BG91" s="2949"/>
      <c r="BH91" s="2946"/>
      <c r="BI91" s="2949"/>
      <c r="BJ91" s="2949"/>
      <c r="BK91" s="2949"/>
      <c r="BL91" s="2949"/>
      <c r="BM91" s="2949"/>
      <c r="BN91" s="2949"/>
      <c r="BO91" s="3"/>
      <c r="BP91" s="2948"/>
      <c r="BQ91" s="2950"/>
      <c r="BR91" s="2949"/>
      <c r="BS91" s="2946"/>
      <c r="BT91" s="2949"/>
      <c r="BU91" s="2949"/>
      <c r="BV91" s="2949"/>
      <c r="BW91" s="2949"/>
      <c r="BX91" s="2949"/>
      <c r="BY91" s="2949"/>
      <c r="BZ91" s="3"/>
      <c r="CA91" s="2948"/>
      <c r="CB91" s="2950"/>
      <c r="CC91" s="2949"/>
      <c r="CD91" s="2946"/>
      <c r="CE91" s="2949"/>
      <c r="CF91" s="2949"/>
      <c r="CG91" s="2949"/>
      <c r="CH91" s="2949"/>
      <c r="CI91" s="2949"/>
      <c r="CJ91" s="2949"/>
      <c r="CK91" s="3"/>
      <c r="CL91" s="2948"/>
      <c r="CM91" s="2950"/>
      <c r="CN91" s="2949"/>
      <c r="CO91" s="2946"/>
      <c r="CP91" s="2949"/>
      <c r="CQ91" s="2949"/>
      <c r="CR91" s="2949"/>
      <c r="CS91" s="2949"/>
      <c r="CT91" s="2949"/>
      <c r="CU91" s="2949"/>
      <c r="CV91" s="3"/>
      <c r="CW91" s="2948"/>
      <c r="CX91" s="2950"/>
      <c r="CY91" s="2949"/>
      <c r="CZ91" s="2946"/>
      <c r="DA91" s="2949"/>
      <c r="DB91" s="2949"/>
      <c r="DC91" s="2949"/>
      <c r="DD91" s="2949"/>
      <c r="DE91" s="2949"/>
      <c r="DF91" s="2949"/>
      <c r="DG91" s="3"/>
      <c r="DH91" s="2948"/>
      <c r="DI91" s="2950"/>
      <c r="DJ91" s="2949"/>
      <c r="DK91" s="2946"/>
      <c r="DL91" s="2949"/>
      <c r="DM91" s="2949"/>
      <c r="DN91" s="2949"/>
      <c r="DO91" s="2949"/>
      <c r="DP91" s="2949"/>
      <c r="DQ91" s="2949"/>
      <c r="DR91" s="3"/>
      <c r="DS91" s="2948"/>
      <c r="DT91" s="2950"/>
      <c r="DU91" s="2949"/>
      <c r="DV91" s="2946"/>
      <c r="DW91" s="2949"/>
      <c r="DX91" s="2949"/>
      <c r="DY91" s="2949"/>
      <c r="DZ91" s="2949"/>
      <c r="EA91" s="2949"/>
      <c r="EB91" s="2949"/>
      <c r="EC91" s="3"/>
      <c r="ED91" s="2948"/>
      <c r="EE91" s="2950"/>
      <c r="EF91" s="2949"/>
      <c r="EG91" s="2946"/>
      <c r="EH91" s="2949"/>
      <c r="EI91" s="2949"/>
      <c r="EJ91" s="2949"/>
      <c r="EK91" s="2949"/>
      <c r="EL91" s="2949"/>
      <c r="EM91" s="2949"/>
      <c r="EN91" s="3"/>
      <c r="EO91" s="2948"/>
      <c r="EP91" s="2950"/>
      <c r="EQ91" s="2949"/>
      <c r="ER91" s="2946"/>
      <c r="ES91" s="2949"/>
      <c r="ET91" s="2949"/>
      <c r="EU91" s="2949"/>
      <c r="EV91" s="2949"/>
      <c r="EW91" s="2949"/>
      <c r="EX91" s="2949"/>
      <c r="EY91" s="3"/>
      <c r="EZ91" s="2948"/>
      <c r="FA91" s="2950"/>
      <c r="FB91" s="2949"/>
      <c r="FC91" s="2946"/>
      <c r="FD91" s="2949"/>
      <c r="FE91" s="2949"/>
      <c r="FF91" s="2949"/>
      <c r="FG91" s="2949"/>
      <c r="FH91" s="2949"/>
      <c r="FI91" s="2949"/>
      <c r="FJ91" s="3"/>
      <c r="FK91" s="2948"/>
      <c r="FL91" s="2950"/>
      <c r="FM91" s="2949"/>
      <c r="FN91" s="2946"/>
      <c r="FO91" s="2949"/>
      <c r="FP91" s="2949"/>
      <c r="FQ91" s="2949"/>
      <c r="FR91" s="2949"/>
      <c r="FS91" s="2949"/>
      <c r="FT91" s="2949"/>
      <c r="FU91" s="3"/>
      <c r="FV91" s="2948"/>
      <c r="FW91" s="2950"/>
      <c r="FX91" s="2949"/>
      <c r="FY91" s="2946"/>
      <c r="FZ91" s="2949"/>
      <c r="GA91" s="2949"/>
      <c r="GB91" s="2949"/>
      <c r="GC91" s="2949"/>
      <c r="GD91" s="2949"/>
      <c r="GE91" s="2949"/>
      <c r="GF91" s="3"/>
      <c r="GG91" s="2948"/>
      <c r="GH91" s="2950"/>
      <c r="GI91" s="2949"/>
      <c r="GJ91" s="2946"/>
      <c r="GK91" s="2949"/>
      <c r="GL91" s="2949"/>
      <c r="GM91" s="2949"/>
      <c r="GN91" s="2949"/>
      <c r="GO91" s="2949"/>
      <c r="GP91" s="2949"/>
      <c r="GQ91" s="3"/>
      <c r="GR91" s="2948"/>
      <c r="GS91" s="2950"/>
      <c r="GT91" s="2949"/>
      <c r="GU91" s="2946"/>
      <c r="GV91" s="2949"/>
      <c r="GW91" s="2949"/>
      <c r="GX91" s="2949"/>
      <c r="GY91" s="2949"/>
      <c r="GZ91" s="2949"/>
      <c r="HA91" s="2949"/>
      <c r="HB91" s="3"/>
      <c r="HC91" s="2948"/>
      <c r="HD91" s="2950"/>
      <c r="HE91" s="2949"/>
      <c r="HF91" s="2946"/>
      <c r="HG91" s="2949"/>
      <c r="HH91" s="2949"/>
      <c r="HI91" s="2949"/>
      <c r="HJ91" s="2949"/>
      <c r="HK91" s="2949"/>
      <c r="HL91" s="2949"/>
      <c r="HM91" s="3"/>
      <c r="HN91" s="2948"/>
      <c r="HO91" s="2950"/>
      <c r="HP91" s="2949"/>
      <c r="HQ91" s="2946"/>
      <c r="HR91" s="2949"/>
      <c r="HS91" s="2949"/>
      <c r="HT91" s="2949"/>
      <c r="HU91" s="2949"/>
      <c r="HV91" s="2949"/>
      <c r="HW91" s="2949"/>
      <c r="HX91" s="3"/>
      <c r="HY91" s="2948"/>
      <c r="HZ91" s="2950"/>
      <c r="IA91" s="2949"/>
      <c r="IB91" s="2946"/>
      <c r="IC91" s="2949"/>
      <c r="ID91" s="2949"/>
      <c r="IE91" s="2949"/>
      <c r="IF91" s="2949"/>
      <c r="IG91" s="2949"/>
      <c r="IH91" s="2949"/>
      <c r="II91" s="3"/>
      <c r="IJ91" s="2948"/>
      <c r="IK91" s="2950"/>
      <c r="IL91" s="2949"/>
      <c r="IM91" s="2946"/>
      <c r="IN91" s="2949"/>
      <c r="IO91" s="2949"/>
      <c r="IP91" s="2949"/>
      <c r="IQ91" s="2949"/>
      <c r="IR91" s="2949"/>
      <c r="IS91" s="2949"/>
      <c r="IT91" s="3"/>
      <c r="IU91" s="2948"/>
      <c r="IV91" s="2950"/>
      <c r="IW91" s="2949"/>
    </row>
    <row r="92" spans="1:257" ht="22.5" customHeight="1" x14ac:dyDescent="0.25">
      <c r="A92" s="2948"/>
      <c r="B92" s="2950"/>
      <c r="C92" s="2951"/>
      <c r="D92" s="2945"/>
      <c r="E92" s="2951"/>
      <c r="F92" s="2951"/>
      <c r="G92" s="2951"/>
      <c r="H92" s="2951"/>
      <c r="I92" s="2951"/>
      <c r="J92" s="2951"/>
      <c r="K92" s="2947"/>
      <c r="M92" s="2948"/>
      <c r="N92" s="2950"/>
      <c r="O92" s="2949"/>
      <c r="P92" s="2946"/>
      <c r="Q92" s="2949"/>
      <c r="R92" s="2949"/>
      <c r="S92" s="2949"/>
      <c r="T92" s="2949"/>
      <c r="U92" s="2949"/>
      <c r="V92" s="2949"/>
      <c r="W92" s="3"/>
      <c r="X92" s="2948"/>
      <c r="Y92" s="2950"/>
      <c r="Z92" s="2949"/>
      <c r="AA92" s="2946"/>
      <c r="AB92" s="2949"/>
      <c r="AC92" s="2949"/>
      <c r="AD92" s="2949"/>
      <c r="AE92" s="2949"/>
      <c r="AF92" s="2949"/>
      <c r="AG92" s="2949"/>
      <c r="AH92" s="3"/>
      <c r="AI92" s="2948"/>
      <c r="AJ92" s="2950"/>
      <c r="AK92" s="2949"/>
      <c r="AL92" s="2946"/>
      <c r="AM92" s="2949"/>
      <c r="AN92" s="2949"/>
      <c r="AO92" s="2949"/>
      <c r="AP92" s="2949"/>
      <c r="AQ92" s="2949"/>
      <c r="AR92" s="2949"/>
      <c r="AS92" s="3"/>
      <c r="AT92" s="2948"/>
      <c r="AU92" s="2950"/>
      <c r="AV92" s="2949"/>
      <c r="AW92" s="2946"/>
      <c r="AX92" s="2949"/>
      <c r="AY92" s="2949"/>
      <c r="AZ92" s="2949"/>
      <c r="BA92" s="2949"/>
      <c r="BB92" s="2949"/>
      <c r="BC92" s="2949"/>
      <c r="BD92" s="3"/>
      <c r="BE92" s="2948"/>
      <c r="BF92" s="2950"/>
      <c r="BG92" s="2949"/>
      <c r="BH92" s="2946"/>
      <c r="BI92" s="2949"/>
      <c r="BJ92" s="2949"/>
      <c r="BK92" s="2949"/>
      <c r="BL92" s="2949"/>
      <c r="BM92" s="2949"/>
      <c r="BN92" s="2949"/>
      <c r="BO92" s="3"/>
      <c r="BP92" s="2948"/>
      <c r="BQ92" s="2950"/>
      <c r="BR92" s="2949"/>
      <c r="BS92" s="2946"/>
      <c r="BT92" s="2949"/>
      <c r="BU92" s="2949"/>
      <c r="BV92" s="2949"/>
      <c r="BW92" s="2949"/>
      <c r="BX92" s="2949"/>
      <c r="BY92" s="2949"/>
      <c r="BZ92" s="3"/>
      <c r="CA92" s="2948"/>
      <c r="CB92" s="2950"/>
      <c r="CC92" s="2949"/>
      <c r="CD92" s="2946"/>
      <c r="CE92" s="2949"/>
      <c r="CF92" s="2949"/>
      <c r="CG92" s="2949"/>
      <c r="CH92" s="2949"/>
      <c r="CI92" s="2949"/>
      <c r="CJ92" s="2949"/>
      <c r="CK92" s="3"/>
      <c r="CL92" s="2948"/>
      <c r="CM92" s="2950"/>
      <c r="CN92" s="2949"/>
      <c r="CO92" s="2946"/>
      <c r="CP92" s="2949"/>
      <c r="CQ92" s="2949"/>
      <c r="CR92" s="2949"/>
      <c r="CS92" s="2949"/>
      <c r="CT92" s="2949"/>
      <c r="CU92" s="2949"/>
      <c r="CV92" s="3"/>
      <c r="CW92" s="2948"/>
      <c r="CX92" s="2950"/>
      <c r="CY92" s="2949"/>
      <c r="CZ92" s="2946"/>
      <c r="DA92" s="2949"/>
      <c r="DB92" s="2949"/>
      <c r="DC92" s="2949"/>
      <c r="DD92" s="2949"/>
      <c r="DE92" s="2949"/>
      <c r="DF92" s="2949"/>
      <c r="DG92" s="3"/>
      <c r="DH92" s="2948"/>
      <c r="DI92" s="2950"/>
      <c r="DJ92" s="2949"/>
      <c r="DK92" s="2946"/>
      <c r="DL92" s="2949"/>
      <c r="DM92" s="2949"/>
      <c r="DN92" s="2949"/>
      <c r="DO92" s="2949"/>
      <c r="DP92" s="2949"/>
      <c r="DQ92" s="2949"/>
      <c r="DR92" s="3"/>
      <c r="DS92" s="2948"/>
      <c r="DT92" s="2950"/>
      <c r="DU92" s="2949"/>
      <c r="DV92" s="2946"/>
      <c r="DW92" s="2949"/>
      <c r="DX92" s="2949"/>
      <c r="DY92" s="2949"/>
      <c r="DZ92" s="2949"/>
      <c r="EA92" s="2949"/>
      <c r="EB92" s="2949"/>
      <c r="EC92" s="3"/>
      <c r="ED92" s="2948"/>
      <c r="EE92" s="2950"/>
      <c r="EF92" s="2949"/>
      <c r="EG92" s="2946"/>
      <c r="EH92" s="2949"/>
      <c r="EI92" s="2949"/>
      <c r="EJ92" s="2949"/>
      <c r="EK92" s="2949"/>
      <c r="EL92" s="2949"/>
      <c r="EM92" s="2949"/>
      <c r="EN92" s="3"/>
      <c r="EO92" s="2948"/>
      <c r="EP92" s="2950"/>
      <c r="EQ92" s="2949"/>
      <c r="ER92" s="2946"/>
      <c r="ES92" s="2949"/>
      <c r="ET92" s="2949"/>
      <c r="EU92" s="2949"/>
      <c r="EV92" s="2949"/>
      <c r="EW92" s="2949"/>
      <c r="EX92" s="2949"/>
      <c r="EY92" s="3"/>
      <c r="EZ92" s="2948"/>
      <c r="FA92" s="2950"/>
      <c r="FB92" s="2949"/>
      <c r="FC92" s="2946"/>
      <c r="FD92" s="2949"/>
      <c r="FE92" s="2949"/>
      <c r="FF92" s="2949"/>
      <c r="FG92" s="2949"/>
      <c r="FH92" s="2949"/>
      <c r="FI92" s="2949"/>
      <c r="FJ92" s="3"/>
      <c r="FK92" s="2948"/>
      <c r="FL92" s="2950"/>
      <c r="FM92" s="2949"/>
      <c r="FN92" s="2946"/>
      <c r="FO92" s="2949"/>
      <c r="FP92" s="2949"/>
      <c r="FQ92" s="2949"/>
      <c r="FR92" s="2949"/>
      <c r="FS92" s="2949"/>
      <c r="FT92" s="2949"/>
      <c r="FU92" s="3"/>
      <c r="FV92" s="2948"/>
      <c r="FW92" s="2950"/>
      <c r="FX92" s="2949"/>
      <c r="FY92" s="2946"/>
      <c r="FZ92" s="2949"/>
      <c r="GA92" s="2949"/>
      <c r="GB92" s="2949"/>
      <c r="GC92" s="2949"/>
      <c r="GD92" s="2949"/>
      <c r="GE92" s="2949"/>
      <c r="GF92" s="3"/>
      <c r="GG92" s="2948"/>
      <c r="GH92" s="2950"/>
      <c r="GI92" s="2949"/>
      <c r="GJ92" s="2946"/>
      <c r="GK92" s="2949"/>
      <c r="GL92" s="2949"/>
      <c r="GM92" s="2949"/>
      <c r="GN92" s="2949"/>
      <c r="GO92" s="2949"/>
      <c r="GP92" s="2949"/>
      <c r="GQ92" s="3"/>
      <c r="GR92" s="2948"/>
      <c r="GS92" s="2950"/>
      <c r="GT92" s="2949"/>
      <c r="GU92" s="2946"/>
      <c r="GV92" s="2949"/>
      <c r="GW92" s="2949"/>
      <c r="GX92" s="2949"/>
      <c r="GY92" s="2949"/>
      <c r="GZ92" s="2949"/>
      <c r="HA92" s="2949"/>
      <c r="HB92" s="3"/>
      <c r="HC92" s="2948"/>
      <c r="HD92" s="2950"/>
      <c r="HE92" s="2949"/>
      <c r="HF92" s="2946"/>
      <c r="HG92" s="2949"/>
      <c r="HH92" s="2949"/>
      <c r="HI92" s="2949"/>
      <c r="HJ92" s="2949"/>
      <c r="HK92" s="2949"/>
      <c r="HL92" s="2949"/>
      <c r="HM92" s="3"/>
      <c r="HN92" s="2948"/>
      <c r="HO92" s="2950"/>
      <c r="HP92" s="2949"/>
      <c r="HQ92" s="2946"/>
      <c r="HR92" s="2949"/>
      <c r="HS92" s="2949"/>
      <c r="HT92" s="2949"/>
      <c r="HU92" s="2949"/>
      <c r="HV92" s="2949"/>
      <c r="HW92" s="2949"/>
      <c r="HX92" s="3"/>
      <c r="HY92" s="2948"/>
      <c r="HZ92" s="2950"/>
      <c r="IA92" s="2949"/>
      <c r="IB92" s="2946"/>
      <c r="IC92" s="2949"/>
      <c r="ID92" s="2949"/>
      <c r="IE92" s="2949"/>
      <c r="IF92" s="2949"/>
      <c r="IG92" s="2949"/>
      <c r="IH92" s="2949"/>
      <c r="II92" s="3"/>
      <c r="IJ92" s="2948"/>
      <c r="IK92" s="2950"/>
      <c r="IL92" s="2949"/>
      <c r="IM92" s="2946"/>
      <c r="IN92" s="2949"/>
      <c r="IO92" s="2949"/>
      <c r="IP92" s="2949"/>
      <c r="IQ92" s="2949"/>
      <c r="IR92" s="2949"/>
      <c r="IS92" s="2949"/>
      <c r="IT92" s="3"/>
      <c r="IU92" s="2948"/>
      <c r="IV92" s="2950"/>
      <c r="IW92" s="2949"/>
    </row>
    <row r="93" spans="1:257" ht="20.100000000000001" customHeight="1" x14ac:dyDescent="0.25">
      <c r="A93" s="2948"/>
      <c r="B93" s="2950"/>
      <c r="C93" s="2951"/>
      <c r="D93" s="2945"/>
      <c r="E93" s="2951"/>
      <c r="F93" s="2951"/>
      <c r="G93" s="2951"/>
      <c r="H93" s="2951"/>
      <c r="I93" s="2951"/>
      <c r="J93" s="2951"/>
      <c r="K93" s="2947"/>
      <c r="M93" s="2948"/>
      <c r="N93" s="2950"/>
      <c r="O93" s="2949"/>
      <c r="P93" s="2946"/>
      <c r="Q93" s="2949"/>
      <c r="R93" s="2949"/>
      <c r="S93" s="2949"/>
      <c r="T93" s="2949"/>
      <c r="U93" s="2949"/>
      <c r="V93" s="2949"/>
      <c r="W93" s="3"/>
      <c r="X93" s="2948"/>
      <c r="Y93" s="2950"/>
      <c r="Z93" s="2949"/>
      <c r="AA93" s="2946"/>
      <c r="AB93" s="2949"/>
      <c r="AC93" s="2949"/>
      <c r="AD93" s="2949"/>
      <c r="AE93" s="2949"/>
      <c r="AF93" s="2949"/>
      <c r="AG93" s="2949"/>
      <c r="AH93" s="3"/>
      <c r="AI93" s="2948"/>
      <c r="AJ93" s="2950"/>
      <c r="AK93" s="2949"/>
      <c r="AL93" s="2946"/>
      <c r="AM93" s="2949"/>
      <c r="AN93" s="2949"/>
      <c r="AO93" s="2949"/>
      <c r="AP93" s="2949"/>
      <c r="AQ93" s="2949"/>
      <c r="AR93" s="2949"/>
      <c r="AS93" s="3"/>
      <c r="AT93" s="2948"/>
      <c r="AU93" s="2950"/>
      <c r="AV93" s="2949"/>
      <c r="AW93" s="2946"/>
      <c r="AX93" s="2949"/>
      <c r="AY93" s="2949"/>
      <c r="AZ93" s="2949"/>
      <c r="BA93" s="2949"/>
      <c r="BB93" s="2949"/>
      <c r="BC93" s="2949"/>
      <c r="BD93" s="3"/>
      <c r="BE93" s="2948"/>
      <c r="BF93" s="2950"/>
      <c r="BG93" s="2949"/>
      <c r="BH93" s="2946"/>
      <c r="BI93" s="2949"/>
      <c r="BJ93" s="2949"/>
      <c r="BK93" s="2949"/>
      <c r="BL93" s="2949"/>
      <c r="BM93" s="2949"/>
      <c r="BN93" s="2949"/>
      <c r="BO93" s="3"/>
      <c r="BP93" s="2948"/>
      <c r="BQ93" s="2950"/>
      <c r="BR93" s="2949"/>
      <c r="BS93" s="2946"/>
      <c r="BT93" s="2949"/>
      <c r="BU93" s="2949"/>
      <c r="BV93" s="2949"/>
      <c r="BW93" s="2949"/>
      <c r="BX93" s="2949"/>
      <c r="BY93" s="2949"/>
      <c r="BZ93" s="3"/>
      <c r="CA93" s="2948"/>
      <c r="CB93" s="2950"/>
      <c r="CC93" s="2949"/>
      <c r="CD93" s="2946"/>
      <c r="CE93" s="2949"/>
      <c r="CF93" s="2949"/>
      <c r="CG93" s="2949"/>
      <c r="CH93" s="2949"/>
      <c r="CI93" s="2949"/>
      <c r="CJ93" s="2949"/>
      <c r="CK93" s="3"/>
      <c r="CL93" s="2948"/>
      <c r="CM93" s="2950"/>
      <c r="CN93" s="2949"/>
      <c r="CO93" s="2946"/>
      <c r="CP93" s="2949"/>
      <c r="CQ93" s="2949"/>
      <c r="CR93" s="2949"/>
      <c r="CS93" s="2949"/>
      <c r="CT93" s="2949"/>
      <c r="CU93" s="2949"/>
      <c r="CV93" s="3"/>
      <c r="CW93" s="2948"/>
      <c r="CX93" s="2950"/>
      <c r="CY93" s="2949"/>
      <c r="CZ93" s="2946"/>
      <c r="DA93" s="2949"/>
      <c r="DB93" s="2949"/>
      <c r="DC93" s="2949"/>
      <c r="DD93" s="2949"/>
      <c r="DE93" s="2949"/>
      <c r="DF93" s="2949"/>
      <c r="DG93" s="3"/>
      <c r="DH93" s="2948"/>
      <c r="DI93" s="2950"/>
      <c r="DJ93" s="2949"/>
      <c r="DK93" s="2946"/>
      <c r="DL93" s="2949"/>
      <c r="DM93" s="2949"/>
      <c r="DN93" s="2949"/>
      <c r="DO93" s="2949"/>
      <c r="DP93" s="2949"/>
      <c r="DQ93" s="2949"/>
      <c r="DR93" s="3"/>
      <c r="DS93" s="2948"/>
      <c r="DT93" s="2950"/>
      <c r="DU93" s="2949"/>
      <c r="DV93" s="2946"/>
      <c r="DW93" s="2949"/>
      <c r="DX93" s="2949"/>
      <c r="DY93" s="2949"/>
      <c r="DZ93" s="2949"/>
      <c r="EA93" s="2949"/>
      <c r="EB93" s="2949"/>
      <c r="EC93" s="3"/>
      <c r="ED93" s="2948"/>
      <c r="EE93" s="2950"/>
      <c r="EF93" s="2949"/>
      <c r="EG93" s="2946"/>
      <c r="EH93" s="2949"/>
      <c r="EI93" s="2949"/>
      <c r="EJ93" s="2949"/>
      <c r="EK93" s="2949"/>
      <c r="EL93" s="2949"/>
      <c r="EM93" s="2949"/>
      <c r="EN93" s="3"/>
      <c r="EO93" s="2948"/>
      <c r="EP93" s="2950"/>
      <c r="EQ93" s="2949"/>
      <c r="ER93" s="2946"/>
      <c r="ES93" s="2949"/>
      <c r="ET93" s="2949"/>
      <c r="EU93" s="2949"/>
      <c r="EV93" s="2949"/>
      <c r="EW93" s="2949"/>
      <c r="EX93" s="2949"/>
      <c r="EY93" s="3"/>
      <c r="EZ93" s="2948"/>
      <c r="FA93" s="2950"/>
      <c r="FB93" s="2949"/>
      <c r="FC93" s="2946"/>
      <c r="FD93" s="2949"/>
      <c r="FE93" s="2949"/>
      <c r="FF93" s="2949"/>
      <c r="FG93" s="2949"/>
      <c r="FH93" s="2949"/>
      <c r="FI93" s="2949"/>
      <c r="FJ93" s="3"/>
      <c r="FK93" s="2948"/>
      <c r="FL93" s="2950"/>
      <c r="FM93" s="2949"/>
      <c r="FN93" s="2946"/>
      <c r="FO93" s="2949"/>
      <c r="FP93" s="2949"/>
      <c r="FQ93" s="2949"/>
      <c r="FR93" s="2949"/>
      <c r="FS93" s="2949"/>
      <c r="FT93" s="2949"/>
      <c r="FU93" s="3"/>
      <c r="FV93" s="2948"/>
      <c r="FW93" s="2950"/>
      <c r="FX93" s="2949"/>
      <c r="FY93" s="2946"/>
      <c r="FZ93" s="2949"/>
      <c r="GA93" s="2949"/>
      <c r="GB93" s="2949"/>
      <c r="GC93" s="2949"/>
      <c r="GD93" s="2949"/>
      <c r="GE93" s="2949"/>
      <c r="GF93" s="3"/>
      <c r="GG93" s="2948"/>
      <c r="GH93" s="2950"/>
      <c r="GI93" s="2949"/>
      <c r="GJ93" s="2946"/>
      <c r="GK93" s="2949"/>
      <c r="GL93" s="2949"/>
      <c r="GM93" s="2949"/>
      <c r="GN93" s="2949"/>
      <c r="GO93" s="2949"/>
      <c r="GP93" s="2949"/>
      <c r="GQ93" s="3"/>
      <c r="GR93" s="2948"/>
      <c r="GS93" s="2950"/>
      <c r="GT93" s="2949"/>
      <c r="GU93" s="2946"/>
      <c r="GV93" s="2949"/>
      <c r="GW93" s="2949"/>
      <c r="GX93" s="2949"/>
      <c r="GY93" s="2949"/>
      <c r="GZ93" s="2949"/>
      <c r="HA93" s="2949"/>
      <c r="HB93" s="3"/>
      <c r="HC93" s="2948"/>
      <c r="HD93" s="2950"/>
      <c r="HE93" s="2949"/>
      <c r="HF93" s="2946"/>
      <c r="HG93" s="2949"/>
      <c r="HH93" s="2949"/>
      <c r="HI93" s="2949"/>
      <c r="HJ93" s="2949"/>
      <c r="HK93" s="2949"/>
      <c r="HL93" s="2949"/>
      <c r="HM93" s="3"/>
      <c r="HN93" s="2948"/>
      <c r="HO93" s="2950"/>
      <c r="HP93" s="2949"/>
      <c r="HQ93" s="2946"/>
      <c r="HR93" s="2949"/>
      <c r="HS93" s="2949"/>
      <c r="HT93" s="2949"/>
      <c r="HU93" s="2949"/>
      <c r="HV93" s="2949"/>
      <c r="HW93" s="2949"/>
      <c r="HX93" s="3"/>
      <c r="HY93" s="2948"/>
      <c r="HZ93" s="2950"/>
      <c r="IA93" s="2949"/>
      <c r="IB93" s="2946"/>
      <c r="IC93" s="2949"/>
      <c r="ID93" s="2949"/>
      <c r="IE93" s="2949"/>
      <c r="IF93" s="2949"/>
      <c r="IG93" s="2949"/>
      <c r="IH93" s="2949"/>
      <c r="II93" s="3"/>
      <c r="IJ93" s="2948"/>
      <c r="IK93" s="2950"/>
      <c r="IL93" s="2949"/>
      <c r="IM93" s="2946"/>
      <c r="IN93" s="2949"/>
      <c r="IO93" s="2949"/>
      <c r="IP93" s="2949"/>
      <c r="IQ93" s="2949"/>
      <c r="IR93" s="2949"/>
      <c r="IS93" s="2949"/>
      <c r="IT93" s="3"/>
      <c r="IU93" s="2948"/>
      <c r="IV93" s="2950"/>
      <c r="IW93" s="2949"/>
    </row>
    <row r="94" spans="1:257" ht="20.100000000000001" customHeight="1" x14ac:dyDescent="0.25">
      <c r="A94" s="2948"/>
      <c r="B94" s="2950"/>
      <c r="C94" s="2951"/>
      <c r="D94" s="2945"/>
      <c r="E94" s="2951"/>
      <c r="F94" s="2951"/>
      <c r="G94" s="2951"/>
      <c r="H94" s="2951"/>
      <c r="I94" s="2951"/>
      <c r="J94" s="2951"/>
      <c r="K94" s="2947"/>
      <c r="M94" s="2948"/>
      <c r="N94" s="2950"/>
      <c r="O94" s="2949"/>
      <c r="P94" s="2946"/>
      <c r="Q94" s="2949"/>
      <c r="R94" s="2949"/>
      <c r="S94" s="2949"/>
      <c r="T94" s="2949"/>
      <c r="U94" s="2949"/>
      <c r="V94" s="2949"/>
      <c r="W94" s="3"/>
      <c r="X94" s="2948"/>
      <c r="Y94" s="2950"/>
      <c r="Z94" s="2949"/>
      <c r="AA94" s="2946"/>
      <c r="AB94" s="2949"/>
      <c r="AC94" s="2949"/>
      <c r="AD94" s="2949"/>
      <c r="AE94" s="2949"/>
      <c r="AF94" s="2949"/>
      <c r="AG94" s="2949"/>
      <c r="AH94" s="3"/>
      <c r="AI94" s="2948"/>
      <c r="AJ94" s="2950"/>
      <c r="AK94" s="2949"/>
      <c r="AL94" s="2946"/>
      <c r="AM94" s="2949"/>
      <c r="AN94" s="2949"/>
      <c r="AO94" s="2949"/>
      <c r="AP94" s="2949"/>
      <c r="AQ94" s="2949"/>
      <c r="AR94" s="2949"/>
      <c r="AS94" s="3"/>
      <c r="AT94" s="2948"/>
      <c r="AU94" s="2950"/>
      <c r="AV94" s="2949"/>
      <c r="AW94" s="2946"/>
      <c r="AX94" s="2949"/>
      <c r="AY94" s="2949"/>
      <c r="AZ94" s="2949"/>
      <c r="BA94" s="2949"/>
      <c r="BB94" s="2949"/>
      <c r="BC94" s="2949"/>
      <c r="BD94" s="3"/>
      <c r="BE94" s="2948"/>
      <c r="BF94" s="2950"/>
      <c r="BG94" s="2949"/>
      <c r="BH94" s="2946"/>
      <c r="BI94" s="2949"/>
      <c r="BJ94" s="2949"/>
      <c r="BK94" s="2949"/>
      <c r="BL94" s="2949"/>
      <c r="BM94" s="2949"/>
      <c r="BN94" s="2949"/>
      <c r="BO94" s="3"/>
      <c r="BP94" s="2948"/>
      <c r="BQ94" s="2950"/>
      <c r="BR94" s="2949"/>
      <c r="BS94" s="2946"/>
      <c r="BT94" s="2949"/>
      <c r="BU94" s="2949"/>
      <c r="BV94" s="2949"/>
      <c r="BW94" s="2949"/>
      <c r="BX94" s="2949"/>
      <c r="BY94" s="2949"/>
      <c r="BZ94" s="3"/>
      <c r="CA94" s="2948"/>
      <c r="CB94" s="2950"/>
      <c r="CC94" s="2949"/>
      <c r="CD94" s="2946"/>
      <c r="CE94" s="2949"/>
      <c r="CF94" s="2949"/>
      <c r="CG94" s="2949"/>
      <c r="CH94" s="2949"/>
      <c r="CI94" s="2949"/>
      <c r="CJ94" s="2949"/>
      <c r="CK94" s="3"/>
      <c r="CL94" s="2948"/>
      <c r="CM94" s="2950"/>
      <c r="CN94" s="2949"/>
      <c r="CO94" s="2946"/>
      <c r="CP94" s="2949"/>
      <c r="CQ94" s="2949"/>
      <c r="CR94" s="2949"/>
      <c r="CS94" s="2949"/>
      <c r="CT94" s="2949"/>
      <c r="CU94" s="2949"/>
      <c r="CV94" s="3"/>
      <c r="CW94" s="2948"/>
      <c r="CX94" s="2950"/>
      <c r="CY94" s="2949"/>
      <c r="CZ94" s="2946"/>
      <c r="DA94" s="2949"/>
      <c r="DB94" s="2949"/>
      <c r="DC94" s="2949"/>
      <c r="DD94" s="2949"/>
      <c r="DE94" s="2949"/>
      <c r="DF94" s="2949"/>
      <c r="DG94" s="3"/>
      <c r="DH94" s="2948"/>
      <c r="DI94" s="2950"/>
      <c r="DJ94" s="2949"/>
      <c r="DK94" s="2946"/>
      <c r="DL94" s="2949"/>
      <c r="DM94" s="2949"/>
      <c r="DN94" s="2949"/>
      <c r="DO94" s="2949"/>
      <c r="DP94" s="2949"/>
      <c r="DQ94" s="2949"/>
      <c r="DR94" s="3"/>
      <c r="DS94" s="2948"/>
      <c r="DT94" s="2950"/>
      <c r="DU94" s="2949"/>
      <c r="DV94" s="2946"/>
      <c r="DW94" s="2949"/>
      <c r="DX94" s="2949"/>
      <c r="DY94" s="2949"/>
      <c r="DZ94" s="2949"/>
      <c r="EA94" s="2949"/>
      <c r="EB94" s="2949"/>
      <c r="EC94" s="3"/>
      <c r="ED94" s="2948"/>
      <c r="EE94" s="2950"/>
      <c r="EF94" s="2949"/>
      <c r="EG94" s="2946"/>
      <c r="EH94" s="2949"/>
      <c r="EI94" s="2949"/>
      <c r="EJ94" s="2949"/>
      <c r="EK94" s="2949"/>
      <c r="EL94" s="2949"/>
      <c r="EM94" s="2949"/>
      <c r="EN94" s="3"/>
      <c r="EO94" s="2948"/>
      <c r="EP94" s="2950"/>
      <c r="EQ94" s="2949"/>
      <c r="ER94" s="2946"/>
      <c r="ES94" s="2949"/>
      <c r="ET94" s="2949"/>
      <c r="EU94" s="2949"/>
      <c r="EV94" s="2949"/>
      <c r="EW94" s="2949"/>
      <c r="EX94" s="2949"/>
      <c r="EY94" s="3"/>
      <c r="EZ94" s="2948"/>
      <c r="FA94" s="2950"/>
      <c r="FB94" s="2949"/>
      <c r="FC94" s="2946"/>
      <c r="FD94" s="2949"/>
      <c r="FE94" s="2949"/>
      <c r="FF94" s="2949"/>
      <c r="FG94" s="2949"/>
      <c r="FH94" s="2949"/>
      <c r="FI94" s="2949"/>
      <c r="FJ94" s="3"/>
      <c r="FK94" s="2948"/>
      <c r="FL94" s="2950"/>
      <c r="FM94" s="2949"/>
      <c r="FN94" s="2946"/>
      <c r="FO94" s="2949"/>
      <c r="FP94" s="2949"/>
      <c r="FQ94" s="2949"/>
      <c r="FR94" s="2949"/>
      <c r="FS94" s="2949"/>
      <c r="FT94" s="2949"/>
      <c r="FU94" s="3"/>
      <c r="FV94" s="2948"/>
      <c r="FW94" s="2950"/>
      <c r="FX94" s="2949"/>
      <c r="FY94" s="2946"/>
      <c r="FZ94" s="2949"/>
      <c r="GA94" s="2949"/>
      <c r="GB94" s="2949"/>
      <c r="GC94" s="2949"/>
      <c r="GD94" s="2949"/>
      <c r="GE94" s="2949"/>
      <c r="GF94" s="3"/>
      <c r="GG94" s="2948"/>
      <c r="GH94" s="2950"/>
      <c r="GI94" s="2949"/>
      <c r="GJ94" s="2946"/>
      <c r="GK94" s="2949"/>
      <c r="GL94" s="2949"/>
      <c r="GM94" s="2949"/>
      <c r="GN94" s="2949"/>
      <c r="GO94" s="2949"/>
      <c r="GP94" s="2949"/>
      <c r="GQ94" s="3"/>
      <c r="GR94" s="2948"/>
      <c r="GS94" s="2950"/>
      <c r="GT94" s="2949"/>
      <c r="GU94" s="2946"/>
      <c r="GV94" s="2949"/>
      <c r="GW94" s="2949"/>
      <c r="GX94" s="2949"/>
      <c r="GY94" s="2949"/>
      <c r="GZ94" s="2949"/>
      <c r="HA94" s="2949"/>
      <c r="HB94" s="3"/>
      <c r="HC94" s="2948"/>
      <c r="HD94" s="2950"/>
      <c r="HE94" s="2949"/>
      <c r="HF94" s="2946"/>
      <c r="HG94" s="2949"/>
      <c r="HH94" s="2949"/>
      <c r="HI94" s="2949"/>
      <c r="HJ94" s="2949"/>
      <c r="HK94" s="2949"/>
      <c r="HL94" s="2949"/>
      <c r="HM94" s="3"/>
      <c r="HN94" s="2948"/>
      <c r="HO94" s="2950"/>
      <c r="HP94" s="2949"/>
      <c r="HQ94" s="2946"/>
      <c r="HR94" s="2949"/>
      <c r="HS94" s="2949"/>
      <c r="HT94" s="2949"/>
      <c r="HU94" s="2949"/>
      <c r="HV94" s="2949"/>
      <c r="HW94" s="2949"/>
      <c r="HX94" s="3"/>
      <c r="HY94" s="2948"/>
      <c r="HZ94" s="2950"/>
      <c r="IA94" s="2949"/>
      <c r="IB94" s="2946"/>
      <c r="IC94" s="2949"/>
      <c r="ID94" s="2949"/>
      <c r="IE94" s="2949"/>
      <c r="IF94" s="2949"/>
      <c r="IG94" s="2949"/>
      <c r="IH94" s="2949"/>
      <c r="II94" s="3"/>
      <c r="IJ94" s="2948"/>
      <c r="IK94" s="2950"/>
      <c r="IL94" s="2949"/>
      <c r="IM94" s="2946"/>
      <c r="IN94" s="2949"/>
      <c r="IO94" s="2949"/>
      <c r="IP94" s="2949"/>
      <c r="IQ94" s="2949"/>
      <c r="IR94" s="2949"/>
      <c r="IS94" s="2949"/>
      <c r="IT94" s="3"/>
      <c r="IU94" s="2948"/>
      <c r="IV94" s="2950"/>
      <c r="IW94" s="2949"/>
    </row>
    <row r="95" spans="1:257" ht="20.100000000000001" customHeight="1" x14ac:dyDescent="0.25">
      <c r="A95" s="2948"/>
      <c r="B95" s="2950"/>
      <c r="C95" s="2951"/>
      <c r="D95" s="2945"/>
      <c r="E95" s="2951"/>
      <c r="F95" s="2951"/>
      <c r="G95" s="2951"/>
      <c r="H95" s="2951"/>
      <c r="I95" s="2951"/>
      <c r="J95" s="2951"/>
      <c r="K95" s="2947"/>
      <c r="M95" s="2948"/>
      <c r="N95" s="2950"/>
      <c r="O95" s="2949"/>
      <c r="P95" s="2946"/>
      <c r="Q95" s="2949"/>
      <c r="R95" s="2949"/>
      <c r="S95" s="2949"/>
      <c r="T95" s="2949"/>
      <c r="U95" s="2949"/>
      <c r="V95" s="2949"/>
      <c r="W95" s="3"/>
      <c r="X95" s="2948"/>
      <c r="Y95" s="2950"/>
      <c r="Z95" s="2949"/>
      <c r="AA95" s="2946"/>
      <c r="AB95" s="2949"/>
      <c r="AC95" s="2949"/>
      <c r="AD95" s="2949"/>
      <c r="AE95" s="2949"/>
      <c r="AF95" s="2949"/>
      <c r="AG95" s="2949"/>
      <c r="AH95" s="3"/>
      <c r="AI95" s="2948"/>
      <c r="AJ95" s="2950"/>
      <c r="AK95" s="2949"/>
      <c r="AL95" s="2946"/>
      <c r="AM95" s="2949"/>
      <c r="AN95" s="2949"/>
      <c r="AO95" s="2949"/>
      <c r="AP95" s="2949"/>
      <c r="AQ95" s="2949"/>
      <c r="AR95" s="2949"/>
      <c r="AS95" s="3"/>
      <c r="AT95" s="2948"/>
      <c r="AU95" s="2950"/>
      <c r="AV95" s="2949"/>
      <c r="AW95" s="2946"/>
      <c r="AX95" s="2949"/>
      <c r="AY95" s="2949"/>
      <c r="AZ95" s="2949"/>
      <c r="BA95" s="2949"/>
      <c r="BB95" s="2949"/>
      <c r="BC95" s="2949"/>
      <c r="BD95" s="3"/>
      <c r="BE95" s="2948"/>
      <c r="BF95" s="2950"/>
      <c r="BG95" s="2949"/>
      <c r="BH95" s="2946"/>
      <c r="BI95" s="2949"/>
      <c r="BJ95" s="2949"/>
      <c r="BK95" s="2949"/>
      <c r="BL95" s="2949"/>
      <c r="BM95" s="2949"/>
      <c r="BN95" s="2949"/>
      <c r="BO95" s="3"/>
      <c r="BP95" s="2948"/>
      <c r="BQ95" s="2950"/>
      <c r="BR95" s="2949"/>
      <c r="BS95" s="2946"/>
      <c r="BT95" s="2949"/>
      <c r="BU95" s="2949"/>
      <c r="BV95" s="2949"/>
      <c r="BW95" s="2949"/>
      <c r="BX95" s="2949"/>
      <c r="BY95" s="2949"/>
      <c r="BZ95" s="3"/>
      <c r="CA95" s="2948"/>
      <c r="CB95" s="2950"/>
      <c r="CC95" s="2949"/>
      <c r="CD95" s="2946"/>
      <c r="CE95" s="2949"/>
      <c r="CF95" s="2949"/>
      <c r="CG95" s="2949"/>
      <c r="CH95" s="2949"/>
      <c r="CI95" s="2949"/>
      <c r="CJ95" s="2949"/>
      <c r="CK95" s="3"/>
      <c r="CL95" s="2948"/>
      <c r="CM95" s="2950"/>
      <c r="CN95" s="2949"/>
      <c r="CO95" s="2946"/>
      <c r="CP95" s="2949"/>
      <c r="CQ95" s="2949"/>
      <c r="CR95" s="2949"/>
      <c r="CS95" s="2949"/>
      <c r="CT95" s="2949"/>
      <c r="CU95" s="2949"/>
      <c r="CV95" s="3"/>
      <c r="CW95" s="2948"/>
      <c r="CX95" s="2950"/>
      <c r="CY95" s="2949"/>
      <c r="CZ95" s="2946"/>
      <c r="DA95" s="2949"/>
      <c r="DB95" s="2949"/>
      <c r="DC95" s="2949"/>
      <c r="DD95" s="2949"/>
      <c r="DE95" s="2949"/>
      <c r="DF95" s="2949"/>
      <c r="DG95" s="3"/>
      <c r="DH95" s="2948"/>
      <c r="DI95" s="2950"/>
      <c r="DJ95" s="2949"/>
      <c r="DK95" s="2946"/>
      <c r="DL95" s="2949"/>
      <c r="DM95" s="2949"/>
      <c r="DN95" s="2949"/>
      <c r="DO95" s="2949"/>
      <c r="DP95" s="2949"/>
      <c r="DQ95" s="2949"/>
      <c r="DR95" s="3"/>
      <c r="DS95" s="2948"/>
      <c r="DT95" s="2950"/>
      <c r="DU95" s="2949"/>
      <c r="DV95" s="2946"/>
      <c r="DW95" s="2949"/>
      <c r="DX95" s="2949"/>
      <c r="DY95" s="2949"/>
      <c r="DZ95" s="2949"/>
      <c r="EA95" s="2949"/>
      <c r="EB95" s="2949"/>
      <c r="EC95" s="3"/>
      <c r="ED95" s="2948"/>
      <c r="EE95" s="2950"/>
      <c r="EF95" s="2949"/>
      <c r="EG95" s="2946"/>
      <c r="EH95" s="2949"/>
      <c r="EI95" s="2949"/>
      <c r="EJ95" s="2949"/>
      <c r="EK95" s="2949"/>
      <c r="EL95" s="2949"/>
      <c r="EM95" s="2949"/>
      <c r="EN95" s="3"/>
      <c r="EO95" s="2948"/>
      <c r="EP95" s="2950"/>
      <c r="EQ95" s="2949"/>
      <c r="ER95" s="2946"/>
      <c r="ES95" s="2949"/>
      <c r="ET95" s="2949"/>
      <c r="EU95" s="2949"/>
      <c r="EV95" s="2949"/>
      <c r="EW95" s="2949"/>
      <c r="EX95" s="2949"/>
      <c r="EY95" s="3"/>
      <c r="EZ95" s="2948"/>
      <c r="FA95" s="2950"/>
      <c r="FB95" s="2949"/>
      <c r="FC95" s="2946"/>
      <c r="FD95" s="2949"/>
      <c r="FE95" s="2949"/>
      <c r="FF95" s="2949"/>
      <c r="FG95" s="2949"/>
      <c r="FH95" s="2949"/>
      <c r="FI95" s="2949"/>
      <c r="FJ95" s="3"/>
      <c r="FK95" s="2948"/>
      <c r="FL95" s="2950"/>
      <c r="FM95" s="2949"/>
      <c r="FN95" s="2946"/>
      <c r="FO95" s="2949"/>
      <c r="FP95" s="2949"/>
      <c r="FQ95" s="2949"/>
      <c r="FR95" s="2949"/>
      <c r="FS95" s="2949"/>
      <c r="FT95" s="2949"/>
      <c r="FU95" s="3"/>
      <c r="FV95" s="2948"/>
      <c r="FW95" s="2950"/>
      <c r="FX95" s="2949"/>
      <c r="FY95" s="2946"/>
      <c r="FZ95" s="2949"/>
      <c r="GA95" s="2949"/>
      <c r="GB95" s="2949"/>
      <c r="GC95" s="2949"/>
      <c r="GD95" s="2949"/>
      <c r="GE95" s="2949"/>
      <c r="GF95" s="3"/>
      <c r="GG95" s="2948"/>
      <c r="GH95" s="2950"/>
      <c r="GI95" s="2949"/>
      <c r="GJ95" s="2946"/>
      <c r="GK95" s="2949"/>
      <c r="GL95" s="2949"/>
      <c r="GM95" s="2949"/>
      <c r="GN95" s="2949"/>
      <c r="GO95" s="2949"/>
      <c r="GP95" s="2949"/>
      <c r="GQ95" s="3"/>
      <c r="GR95" s="2948"/>
      <c r="GS95" s="2950"/>
      <c r="GT95" s="2949"/>
      <c r="GU95" s="2946"/>
      <c r="GV95" s="2949"/>
      <c r="GW95" s="2949"/>
      <c r="GX95" s="2949"/>
      <c r="GY95" s="2949"/>
      <c r="GZ95" s="2949"/>
      <c r="HA95" s="2949"/>
      <c r="HB95" s="3"/>
      <c r="HC95" s="2948"/>
      <c r="HD95" s="2950"/>
      <c r="HE95" s="2949"/>
      <c r="HF95" s="2946"/>
      <c r="HG95" s="2949"/>
      <c r="HH95" s="2949"/>
      <c r="HI95" s="2949"/>
      <c r="HJ95" s="2949"/>
      <c r="HK95" s="2949"/>
      <c r="HL95" s="2949"/>
      <c r="HM95" s="3"/>
      <c r="HN95" s="2948"/>
      <c r="HO95" s="2950"/>
      <c r="HP95" s="2949"/>
      <c r="HQ95" s="2946"/>
      <c r="HR95" s="2949"/>
      <c r="HS95" s="2949"/>
      <c r="HT95" s="2949"/>
      <c r="HU95" s="2949"/>
      <c r="HV95" s="2949"/>
      <c r="HW95" s="2949"/>
      <c r="HX95" s="3"/>
      <c r="HY95" s="2948"/>
      <c r="HZ95" s="2950"/>
      <c r="IA95" s="2949"/>
      <c r="IB95" s="2946"/>
      <c r="IC95" s="2949"/>
      <c r="ID95" s="2949"/>
      <c r="IE95" s="2949"/>
      <c r="IF95" s="2949"/>
      <c r="IG95" s="2949"/>
      <c r="IH95" s="2949"/>
      <c r="II95" s="3"/>
      <c r="IJ95" s="2948"/>
      <c r="IK95" s="2950"/>
      <c r="IL95" s="2949"/>
      <c r="IM95" s="2946"/>
      <c r="IN95" s="2949"/>
      <c r="IO95" s="2949"/>
      <c r="IP95" s="2949"/>
      <c r="IQ95" s="2949"/>
      <c r="IR95" s="2949"/>
      <c r="IS95" s="2949"/>
      <c r="IT95" s="3"/>
      <c r="IU95" s="2948"/>
      <c r="IV95" s="2950"/>
      <c r="IW95" s="2949"/>
    </row>
    <row r="96" spans="1:257" ht="20.100000000000001" customHeight="1" x14ac:dyDescent="0.25">
      <c r="A96" s="2948"/>
      <c r="B96" s="2950"/>
      <c r="C96" s="2951"/>
      <c r="D96" s="2945"/>
      <c r="E96" s="2951"/>
      <c r="F96" s="2951"/>
      <c r="G96" s="2951"/>
      <c r="H96" s="2951"/>
      <c r="I96" s="2951"/>
      <c r="J96" s="2951"/>
      <c r="K96" s="2947"/>
      <c r="M96" s="2948"/>
      <c r="N96" s="2950"/>
      <c r="O96" s="2949"/>
      <c r="P96" s="2946"/>
      <c r="Q96" s="2949"/>
      <c r="R96" s="2949"/>
      <c r="S96" s="2949"/>
      <c r="T96" s="2949"/>
      <c r="U96" s="2949"/>
      <c r="V96" s="2949"/>
      <c r="W96" s="3"/>
      <c r="X96" s="2948"/>
      <c r="Y96" s="2950"/>
      <c r="Z96" s="2949"/>
      <c r="AA96" s="2946"/>
      <c r="AB96" s="2949"/>
      <c r="AC96" s="2949"/>
      <c r="AD96" s="2949"/>
      <c r="AE96" s="2949"/>
      <c r="AF96" s="2949"/>
      <c r="AG96" s="2949"/>
      <c r="AH96" s="3"/>
      <c r="AI96" s="2948"/>
      <c r="AJ96" s="2950"/>
      <c r="AK96" s="2949"/>
      <c r="AL96" s="2946"/>
      <c r="AM96" s="2949"/>
      <c r="AN96" s="2949"/>
      <c r="AO96" s="2949"/>
      <c r="AP96" s="2949"/>
      <c r="AQ96" s="2949"/>
      <c r="AR96" s="2949"/>
      <c r="AS96" s="3"/>
      <c r="AT96" s="2948"/>
      <c r="AU96" s="2950"/>
      <c r="AV96" s="2949"/>
      <c r="AW96" s="2946"/>
      <c r="AX96" s="2949"/>
      <c r="AY96" s="2949"/>
      <c r="AZ96" s="2949"/>
      <c r="BA96" s="2949"/>
      <c r="BB96" s="2949"/>
      <c r="BC96" s="2949"/>
      <c r="BD96" s="3"/>
      <c r="BE96" s="2948"/>
      <c r="BF96" s="2950"/>
      <c r="BG96" s="2949"/>
      <c r="BH96" s="2946"/>
      <c r="BI96" s="2949"/>
      <c r="BJ96" s="2949"/>
      <c r="BK96" s="2949"/>
      <c r="BL96" s="2949"/>
      <c r="BM96" s="2949"/>
      <c r="BN96" s="2949"/>
      <c r="BO96" s="3"/>
      <c r="BP96" s="2948"/>
      <c r="BQ96" s="2950"/>
      <c r="BR96" s="2949"/>
      <c r="BS96" s="2946"/>
      <c r="BT96" s="2949"/>
      <c r="BU96" s="2949"/>
      <c r="BV96" s="2949"/>
      <c r="BW96" s="2949"/>
      <c r="BX96" s="2949"/>
      <c r="BY96" s="2949"/>
      <c r="BZ96" s="3"/>
      <c r="CA96" s="2948"/>
      <c r="CB96" s="2950"/>
      <c r="CC96" s="2949"/>
      <c r="CD96" s="2946"/>
      <c r="CE96" s="2949"/>
      <c r="CF96" s="2949"/>
      <c r="CG96" s="2949"/>
      <c r="CH96" s="2949"/>
      <c r="CI96" s="2949"/>
      <c r="CJ96" s="2949"/>
      <c r="CK96" s="3"/>
      <c r="CL96" s="2948"/>
      <c r="CM96" s="2950"/>
      <c r="CN96" s="2949"/>
      <c r="CO96" s="2946"/>
      <c r="CP96" s="2949"/>
      <c r="CQ96" s="2949"/>
      <c r="CR96" s="2949"/>
      <c r="CS96" s="2949"/>
      <c r="CT96" s="2949"/>
      <c r="CU96" s="2949"/>
      <c r="CV96" s="3"/>
      <c r="CW96" s="2948"/>
      <c r="CX96" s="2950"/>
      <c r="CY96" s="2949"/>
      <c r="CZ96" s="2946"/>
      <c r="DA96" s="2949"/>
      <c r="DB96" s="2949"/>
      <c r="DC96" s="2949"/>
      <c r="DD96" s="2949"/>
      <c r="DE96" s="2949"/>
      <c r="DF96" s="2949"/>
      <c r="DG96" s="3"/>
      <c r="DH96" s="2948"/>
      <c r="DI96" s="2950"/>
      <c r="DJ96" s="2949"/>
      <c r="DK96" s="2946"/>
      <c r="DL96" s="2949"/>
      <c r="DM96" s="2949"/>
      <c r="DN96" s="2949"/>
      <c r="DO96" s="2949"/>
      <c r="DP96" s="2949"/>
      <c r="DQ96" s="2949"/>
      <c r="DR96" s="3"/>
      <c r="DS96" s="2948"/>
      <c r="DT96" s="2950"/>
      <c r="DU96" s="2949"/>
      <c r="DV96" s="2946"/>
      <c r="DW96" s="2949"/>
      <c r="DX96" s="2949"/>
      <c r="DY96" s="2949"/>
      <c r="DZ96" s="2949"/>
      <c r="EA96" s="2949"/>
      <c r="EB96" s="2949"/>
      <c r="EC96" s="3"/>
      <c r="ED96" s="2948"/>
      <c r="EE96" s="2950"/>
      <c r="EF96" s="2949"/>
      <c r="EG96" s="2946"/>
      <c r="EH96" s="2949"/>
      <c r="EI96" s="2949"/>
      <c r="EJ96" s="2949"/>
      <c r="EK96" s="2949"/>
      <c r="EL96" s="2949"/>
      <c r="EM96" s="2949"/>
      <c r="EN96" s="3"/>
      <c r="EO96" s="2948"/>
      <c r="EP96" s="2950"/>
      <c r="EQ96" s="2949"/>
      <c r="ER96" s="2946"/>
      <c r="ES96" s="2949"/>
      <c r="ET96" s="2949"/>
      <c r="EU96" s="2949"/>
      <c r="EV96" s="2949"/>
      <c r="EW96" s="2949"/>
      <c r="EX96" s="2949"/>
      <c r="EY96" s="3"/>
      <c r="EZ96" s="2948"/>
      <c r="FA96" s="2950"/>
      <c r="FB96" s="2949"/>
      <c r="FC96" s="2946"/>
      <c r="FD96" s="2949"/>
      <c r="FE96" s="2949"/>
      <c r="FF96" s="2949"/>
      <c r="FG96" s="2949"/>
      <c r="FH96" s="2949"/>
      <c r="FI96" s="2949"/>
      <c r="FJ96" s="3"/>
      <c r="FK96" s="2948"/>
      <c r="FL96" s="2950"/>
      <c r="FM96" s="2949"/>
      <c r="FN96" s="2946"/>
      <c r="FO96" s="2949"/>
      <c r="FP96" s="2949"/>
      <c r="FQ96" s="2949"/>
      <c r="FR96" s="2949"/>
      <c r="FS96" s="2949"/>
      <c r="FT96" s="2949"/>
      <c r="FU96" s="3"/>
      <c r="FV96" s="2948"/>
      <c r="FW96" s="2950"/>
      <c r="FX96" s="2949"/>
      <c r="FY96" s="2946"/>
      <c r="FZ96" s="2949"/>
      <c r="GA96" s="2949"/>
      <c r="GB96" s="2949"/>
      <c r="GC96" s="2949"/>
      <c r="GD96" s="2949"/>
      <c r="GE96" s="2949"/>
      <c r="GF96" s="3"/>
      <c r="GG96" s="2948"/>
      <c r="GH96" s="2950"/>
      <c r="GI96" s="2949"/>
      <c r="GJ96" s="2946"/>
      <c r="GK96" s="2949"/>
      <c r="GL96" s="2949"/>
      <c r="GM96" s="2949"/>
      <c r="GN96" s="2949"/>
      <c r="GO96" s="2949"/>
      <c r="GP96" s="2949"/>
      <c r="GQ96" s="3"/>
      <c r="GR96" s="2948"/>
      <c r="GS96" s="2950"/>
      <c r="GT96" s="2949"/>
      <c r="GU96" s="2946"/>
      <c r="GV96" s="2949"/>
      <c r="GW96" s="2949"/>
      <c r="GX96" s="2949"/>
      <c r="GY96" s="2949"/>
      <c r="GZ96" s="2949"/>
      <c r="HA96" s="2949"/>
      <c r="HB96" s="3"/>
      <c r="HC96" s="2948"/>
      <c r="HD96" s="2950"/>
      <c r="HE96" s="2949"/>
      <c r="HF96" s="2946"/>
      <c r="HG96" s="2949"/>
      <c r="HH96" s="2949"/>
      <c r="HI96" s="2949"/>
      <c r="HJ96" s="2949"/>
      <c r="HK96" s="2949"/>
      <c r="HL96" s="2949"/>
      <c r="HM96" s="3"/>
      <c r="HN96" s="2948"/>
      <c r="HO96" s="2950"/>
      <c r="HP96" s="2949"/>
      <c r="HQ96" s="2946"/>
      <c r="HR96" s="2949"/>
      <c r="HS96" s="2949"/>
      <c r="HT96" s="2949"/>
      <c r="HU96" s="2949"/>
      <c r="HV96" s="2949"/>
      <c r="HW96" s="2949"/>
      <c r="HX96" s="3"/>
      <c r="HY96" s="2948"/>
      <c r="HZ96" s="2950"/>
      <c r="IA96" s="2949"/>
      <c r="IB96" s="2946"/>
      <c r="IC96" s="2949"/>
      <c r="ID96" s="2949"/>
      <c r="IE96" s="2949"/>
      <c r="IF96" s="2949"/>
      <c r="IG96" s="2949"/>
      <c r="IH96" s="2949"/>
      <c r="II96" s="3"/>
      <c r="IJ96" s="2948"/>
      <c r="IK96" s="2950"/>
      <c r="IL96" s="2949"/>
      <c r="IM96" s="2946"/>
      <c r="IN96" s="2949"/>
      <c r="IO96" s="2949"/>
      <c r="IP96" s="2949"/>
      <c r="IQ96" s="2949"/>
      <c r="IR96" s="2949"/>
      <c r="IS96" s="2949"/>
      <c r="IT96" s="3"/>
      <c r="IU96" s="2948"/>
      <c r="IV96" s="2950"/>
      <c r="IW96" s="2949"/>
    </row>
    <row r="97" spans="1:257" ht="20.100000000000001" customHeight="1" x14ac:dyDescent="0.25">
      <c r="A97" s="2948"/>
      <c r="B97" s="2950"/>
      <c r="C97" s="2951"/>
      <c r="D97" s="2945"/>
      <c r="E97" s="2951"/>
      <c r="F97" s="2951"/>
      <c r="G97" s="2951"/>
      <c r="H97" s="2951"/>
      <c r="I97" s="2951"/>
      <c r="J97" s="2951"/>
      <c r="K97" s="2947"/>
      <c r="M97" s="2948"/>
      <c r="N97" s="2950"/>
      <c r="O97" s="2949"/>
      <c r="P97" s="2946"/>
      <c r="Q97" s="2949"/>
      <c r="R97" s="2949"/>
      <c r="S97" s="2949"/>
      <c r="T97" s="2949"/>
      <c r="U97" s="2949"/>
      <c r="V97" s="2949"/>
      <c r="W97" s="3"/>
      <c r="X97" s="2948"/>
      <c r="Y97" s="2950"/>
      <c r="Z97" s="2949"/>
      <c r="AA97" s="2946"/>
      <c r="AB97" s="2949"/>
      <c r="AC97" s="2949"/>
      <c r="AD97" s="2949"/>
      <c r="AE97" s="2949"/>
      <c r="AF97" s="2949"/>
      <c r="AG97" s="2949"/>
      <c r="AH97" s="3"/>
      <c r="AI97" s="2948"/>
      <c r="AJ97" s="2950"/>
      <c r="AK97" s="2949"/>
      <c r="AL97" s="2946"/>
      <c r="AM97" s="2949"/>
      <c r="AN97" s="2949"/>
      <c r="AO97" s="2949"/>
      <c r="AP97" s="2949"/>
      <c r="AQ97" s="2949"/>
      <c r="AR97" s="2949"/>
      <c r="AS97" s="3"/>
      <c r="AT97" s="2948"/>
      <c r="AU97" s="2950"/>
      <c r="AV97" s="2949"/>
      <c r="AW97" s="2946"/>
      <c r="AX97" s="2949"/>
      <c r="AY97" s="2949"/>
      <c r="AZ97" s="2949"/>
      <c r="BA97" s="2949"/>
      <c r="BB97" s="2949"/>
      <c r="BC97" s="2949"/>
      <c r="BD97" s="3"/>
      <c r="BE97" s="2948"/>
      <c r="BF97" s="2950"/>
      <c r="BG97" s="2949"/>
      <c r="BH97" s="2946"/>
      <c r="BI97" s="2949"/>
      <c r="BJ97" s="2949"/>
      <c r="BK97" s="2949"/>
      <c r="BL97" s="2949"/>
      <c r="BM97" s="2949"/>
      <c r="BN97" s="2949"/>
      <c r="BO97" s="3"/>
      <c r="BP97" s="2948"/>
      <c r="BQ97" s="2950"/>
      <c r="BR97" s="2949"/>
      <c r="BS97" s="2946"/>
      <c r="BT97" s="2949"/>
      <c r="BU97" s="2949"/>
      <c r="BV97" s="2949"/>
      <c r="BW97" s="2949"/>
      <c r="BX97" s="2949"/>
      <c r="BY97" s="2949"/>
      <c r="BZ97" s="3"/>
      <c r="CA97" s="2948"/>
      <c r="CB97" s="2950"/>
      <c r="CC97" s="2949"/>
      <c r="CD97" s="2946"/>
      <c r="CE97" s="2949"/>
      <c r="CF97" s="2949"/>
      <c r="CG97" s="2949"/>
      <c r="CH97" s="2949"/>
      <c r="CI97" s="2949"/>
      <c r="CJ97" s="2949"/>
      <c r="CK97" s="3"/>
      <c r="CL97" s="2948"/>
      <c r="CM97" s="2950"/>
      <c r="CN97" s="2949"/>
      <c r="CO97" s="2946"/>
      <c r="CP97" s="2949"/>
      <c r="CQ97" s="2949"/>
      <c r="CR97" s="2949"/>
      <c r="CS97" s="2949"/>
      <c r="CT97" s="2949"/>
      <c r="CU97" s="2949"/>
      <c r="CV97" s="3"/>
      <c r="CW97" s="2948"/>
      <c r="CX97" s="2950"/>
      <c r="CY97" s="2949"/>
      <c r="CZ97" s="2946"/>
      <c r="DA97" s="2949"/>
      <c r="DB97" s="2949"/>
      <c r="DC97" s="2949"/>
      <c r="DD97" s="2949"/>
      <c r="DE97" s="2949"/>
      <c r="DF97" s="2949"/>
      <c r="DG97" s="3"/>
      <c r="DH97" s="2948"/>
      <c r="DI97" s="2950"/>
      <c r="DJ97" s="2949"/>
      <c r="DK97" s="2946"/>
      <c r="DL97" s="2949"/>
      <c r="DM97" s="2949"/>
      <c r="DN97" s="2949"/>
      <c r="DO97" s="2949"/>
      <c r="DP97" s="2949"/>
      <c r="DQ97" s="2949"/>
      <c r="DR97" s="3"/>
      <c r="DS97" s="2948"/>
      <c r="DT97" s="2950"/>
      <c r="DU97" s="2949"/>
      <c r="DV97" s="2946"/>
      <c r="DW97" s="2949"/>
      <c r="DX97" s="2949"/>
      <c r="DY97" s="2949"/>
      <c r="DZ97" s="2949"/>
      <c r="EA97" s="2949"/>
      <c r="EB97" s="2949"/>
      <c r="EC97" s="3"/>
      <c r="ED97" s="2948"/>
      <c r="EE97" s="2950"/>
      <c r="EF97" s="2949"/>
      <c r="EG97" s="2946"/>
      <c r="EH97" s="2949"/>
      <c r="EI97" s="2949"/>
      <c r="EJ97" s="2949"/>
      <c r="EK97" s="2949"/>
      <c r="EL97" s="2949"/>
      <c r="EM97" s="2949"/>
      <c r="EN97" s="3"/>
      <c r="EO97" s="2948"/>
      <c r="EP97" s="2950"/>
      <c r="EQ97" s="2949"/>
      <c r="ER97" s="2946"/>
      <c r="ES97" s="2949"/>
      <c r="ET97" s="2949"/>
      <c r="EU97" s="2949"/>
      <c r="EV97" s="2949"/>
      <c r="EW97" s="2949"/>
      <c r="EX97" s="2949"/>
      <c r="EY97" s="3"/>
      <c r="EZ97" s="2948"/>
      <c r="FA97" s="2950"/>
      <c r="FB97" s="2949"/>
      <c r="FC97" s="2946"/>
      <c r="FD97" s="2949"/>
      <c r="FE97" s="2949"/>
      <c r="FF97" s="2949"/>
      <c r="FG97" s="2949"/>
      <c r="FH97" s="2949"/>
      <c r="FI97" s="2949"/>
      <c r="FJ97" s="3"/>
      <c r="FK97" s="2948"/>
      <c r="FL97" s="2950"/>
      <c r="FM97" s="2949"/>
      <c r="FN97" s="2946"/>
      <c r="FO97" s="2949"/>
      <c r="FP97" s="2949"/>
      <c r="FQ97" s="2949"/>
      <c r="FR97" s="2949"/>
      <c r="FS97" s="2949"/>
      <c r="FT97" s="2949"/>
      <c r="FU97" s="3"/>
      <c r="FV97" s="2948"/>
      <c r="FW97" s="2950"/>
      <c r="FX97" s="2949"/>
      <c r="FY97" s="2946"/>
      <c r="FZ97" s="2949"/>
      <c r="GA97" s="2949"/>
      <c r="GB97" s="2949"/>
      <c r="GC97" s="2949"/>
      <c r="GD97" s="2949"/>
      <c r="GE97" s="2949"/>
      <c r="GF97" s="3"/>
      <c r="GG97" s="2948"/>
      <c r="GH97" s="2950"/>
      <c r="GI97" s="2949"/>
      <c r="GJ97" s="2946"/>
      <c r="GK97" s="2949"/>
      <c r="GL97" s="2949"/>
      <c r="GM97" s="2949"/>
      <c r="GN97" s="2949"/>
      <c r="GO97" s="2949"/>
      <c r="GP97" s="2949"/>
      <c r="GQ97" s="3"/>
      <c r="GR97" s="2948"/>
      <c r="GS97" s="2950"/>
      <c r="GT97" s="2949"/>
      <c r="GU97" s="2946"/>
      <c r="GV97" s="2949"/>
      <c r="GW97" s="2949"/>
      <c r="GX97" s="2949"/>
      <c r="GY97" s="2949"/>
      <c r="GZ97" s="2949"/>
      <c r="HA97" s="2949"/>
      <c r="HB97" s="3"/>
      <c r="HC97" s="2948"/>
      <c r="HD97" s="2950"/>
      <c r="HE97" s="2949"/>
      <c r="HF97" s="2946"/>
      <c r="HG97" s="2949"/>
      <c r="HH97" s="2949"/>
      <c r="HI97" s="2949"/>
      <c r="HJ97" s="2949"/>
      <c r="HK97" s="2949"/>
      <c r="HL97" s="2949"/>
      <c r="HM97" s="3"/>
      <c r="HN97" s="2948"/>
      <c r="HO97" s="2950"/>
      <c r="HP97" s="2949"/>
      <c r="HQ97" s="2946"/>
      <c r="HR97" s="2949"/>
      <c r="HS97" s="2949"/>
      <c r="HT97" s="2949"/>
      <c r="HU97" s="2949"/>
      <c r="HV97" s="2949"/>
      <c r="HW97" s="2949"/>
      <c r="HX97" s="3"/>
      <c r="HY97" s="2948"/>
      <c r="HZ97" s="2950"/>
      <c r="IA97" s="2949"/>
      <c r="IB97" s="2946"/>
      <c r="IC97" s="2949"/>
      <c r="ID97" s="2949"/>
      <c r="IE97" s="2949"/>
      <c r="IF97" s="2949"/>
      <c r="IG97" s="2949"/>
      <c r="IH97" s="2949"/>
      <c r="II97" s="3"/>
      <c r="IJ97" s="2948"/>
      <c r="IK97" s="2950"/>
      <c r="IL97" s="2949"/>
      <c r="IM97" s="2946"/>
      <c r="IN97" s="2949"/>
      <c r="IO97" s="2949"/>
      <c r="IP97" s="2949"/>
      <c r="IQ97" s="2949"/>
      <c r="IR97" s="2949"/>
      <c r="IS97" s="2949"/>
      <c r="IT97" s="3"/>
      <c r="IU97" s="2948"/>
      <c r="IV97" s="2950"/>
      <c r="IW97" s="2949"/>
    </row>
    <row r="98" spans="1:257" ht="20.100000000000001" customHeight="1" x14ac:dyDescent="0.25">
      <c r="A98" s="2948"/>
      <c r="B98" s="2950"/>
      <c r="C98" s="2951"/>
      <c r="D98" s="2945"/>
      <c r="E98" s="2951"/>
      <c r="F98" s="2951"/>
      <c r="G98" s="2951"/>
      <c r="H98" s="2951"/>
      <c r="I98" s="2951"/>
      <c r="J98" s="2951"/>
      <c r="K98" s="2947"/>
      <c r="M98" s="2948"/>
      <c r="N98" s="2950"/>
      <c r="O98" s="2949"/>
      <c r="P98" s="2946"/>
      <c r="Q98" s="2949"/>
      <c r="R98" s="2949"/>
      <c r="S98" s="2949"/>
      <c r="T98" s="2949"/>
      <c r="U98" s="2949"/>
      <c r="V98" s="2949"/>
      <c r="W98" s="3"/>
      <c r="X98" s="2948"/>
      <c r="Y98" s="2950"/>
      <c r="Z98" s="2949"/>
      <c r="AA98" s="2946"/>
      <c r="AB98" s="2949"/>
      <c r="AC98" s="2949"/>
      <c r="AD98" s="2949"/>
      <c r="AE98" s="2949"/>
      <c r="AF98" s="2949"/>
      <c r="AG98" s="2949"/>
      <c r="AH98" s="3"/>
      <c r="AI98" s="2948"/>
      <c r="AJ98" s="2950"/>
      <c r="AK98" s="2949"/>
      <c r="AL98" s="2946"/>
      <c r="AM98" s="2949"/>
      <c r="AN98" s="2949"/>
      <c r="AO98" s="2949"/>
      <c r="AP98" s="2949"/>
      <c r="AQ98" s="2949"/>
      <c r="AR98" s="2949"/>
      <c r="AS98" s="3"/>
      <c r="AT98" s="2948"/>
      <c r="AU98" s="2950"/>
      <c r="AV98" s="2949"/>
      <c r="AW98" s="2946"/>
      <c r="AX98" s="2949"/>
      <c r="AY98" s="2949"/>
      <c r="AZ98" s="2949"/>
      <c r="BA98" s="2949"/>
      <c r="BB98" s="2949"/>
      <c r="BC98" s="2949"/>
      <c r="BD98" s="3"/>
      <c r="BE98" s="2948"/>
      <c r="BF98" s="2950"/>
      <c r="BG98" s="2949"/>
      <c r="BH98" s="2946"/>
      <c r="BI98" s="2949"/>
      <c r="BJ98" s="2949"/>
      <c r="BK98" s="2949"/>
      <c r="BL98" s="2949"/>
      <c r="BM98" s="2949"/>
      <c r="BN98" s="2949"/>
      <c r="BO98" s="3"/>
      <c r="BP98" s="2948"/>
      <c r="BQ98" s="2950"/>
      <c r="BR98" s="2949"/>
      <c r="BS98" s="2946"/>
      <c r="BT98" s="2949"/>
      <c r="BU98" s="2949"/>
      <c r="BV98" s="2949"/>
      <c r="BW98" s="2949"/>
      <c r="BX98" s="2949"/>
      <c r="BY98" s="2949"/>
      <c r="BZ98" s="3"/>
      <c r="CA98" s="2948"/>
      <c r="CB98" s="2950"/>
      <c r="CC98" s="2949"/>
      <c r="CD98" s="2946"/>
      <c r="CE98" s="2949"/>
      <c r="CF98" s="2949"/>
      <c r="CG98" s="2949"/>
      <c r="CH98" s="2949"/>
      <c r="CI98" s="2949"/>
      <c r="CJ98" s="2949"/>
      <c r="CK98" s="3"/>
      <c r="CL98" s="2948"/>
      <c r="CM98" s="2950"/>
      <c r="CN98" s="2949"/>
      <c r="CO98" s="2946"/>
      <c r="CP98" s="2949"/>
      <c r="CQ98" s="2949"/>
      <c r="CR98" s="2949"/>
      <c r="CS98" s="2949"/>
      <c r="CT98" s="2949"/>
      <c r="CU98" s="2949"/>
      <c r="CV98" s="3"/>
      <c r="CW98" s="2948"/>
      <c r="CX98" s="2950"/>
      <c r="CY98" s="2949"/>
      <c r="CZ98" s="2946"/>
      <c r="DA98" s="2949"/>
      <c r="DB98" s="2949"/>
      <c r="DC98" s="2949"/>
      <c r="DD98" s="2949"/>
      <c r="DE98" s="2949"/>
      <c r="DF98" s="2949"/>
      <c r="DG98" s="3"/>
      <c r="DH98" s="2948"/>
      <c r="DI98" s="2950"/>
      <c r="DJ98" s="2949"/>
      <c r="DK98" s="2946"/>
      <c r="DL98" s="2949"/>
      <c r="DM98" s="2949"/>
      <c r="DN98" s="2949"/>
      <c r="DO98" s="2949"/>
      <c r="DP98" s="2949"/>
      <c r="DQ98" s="2949"/>
      <c r="DR98" s="3"/>
      <c r="DS98" s="2948"/>
      <c r="DT98" s="2950"/>
      <c r="DU98" s="2949"/>
      <c r="DV98" s="2946"/>
      <c r="DW98" s="2949"/>
      <c r="DX98" s="2949"/>
      <c r="DY98" s="2949"/>
      <c r="DZ98" s="2949"/>
      <c r="EA98" s="2949"/>
      <c r="EB98" s="2949"/>
      <c r="EC98" s="3"/>
      <c r="ED98" s="2948"/>
      <c r="EE98" s="2950"/>
      <c r="EF98" s="2949"/>
      <c r="EG98" s="2946"/>
      <c r="EH98" s="2949"/>
      <c r="EI98" s="2949"/>
      <c r="EJ98" s="2949"/>
      <c r="EK98" s="2949"/>
      <c r="EL98" s="2949"/>
      <c r="EM98" s="2949"/>
      <c r="EN98" s="3"/>
      <c r="EO98" s="2948"/>
      <c r="EP98" s="2950"/>
      <c r="EQ98" s="2949"/>
      <c r="ER98" s="2946"/>
      <c r="ES98" s="2949"/>
      <c r="ET98" s="2949"/>
      <c r="EU98" s="2949"/>
      <c r="EV98" s="2949"/>
      <c r="EW98" s="2949"/>
      <c r="EX98" s="2949"/>
      <c r="EY98" s="3"/>
      <c r="EZ98" s="2948"/>
      <c r="FA98" s="2950"/>
      <c r="FB98" s="2949"/>
      <c r="FC98" s="2946"/>
      <c r="FD98" s="2949"/>
      <c r="FE98" s="2949"/>
      <c r="FF98" s="2949"/>
      <c r="FG98" s="2949"/>
      <c r="FH98" s="2949"/>
      <c r="FI98" s="2949"/>
      <c r="FJ98" s="3"/>
      <c r="FK98" s="2948"/>
      <c r="FL98" s="2950"/>
      <c r="FM98" s="2949"/>
      <c r="FN98" s="2946"/>
      <c r="FO98" s="2949"/>
      <c r="FP98" s="2949"/>
      <c r="FQ98" s="2949"/>
      <c r="FR98" s="2949"/>
      <c r="FS98" s="2949"/>
      <c r="FT98" s="2949"/>
      <c r="FU98" s="3"/>
      <c r="FV98" s="2948"/>
      <c r="FW98" s="2950"/>
      <c r="FX98" s="2949"/>
      <c r="FY98" s="2946"/>
      <c r="FZ98" s="2949"/>
      <c r="GA98" s="2949"/>
      <c r="GB98" s="2949"/>
      <c r="GC98" s="2949"/>
      <c r="GD98" s="2949"/>
      <c r="GE98" s="2949"/>
      <c r="GF98" s="3"/>
      <c r="GG98" s="2948"/>
      <c r="GH98" s="2950"/>
      <c r="GI98" s="2949"/>
      <c r="GJ98" s="2946"/>
      <c r="GK98" s="2949"/>
      <c r="GL98" s="2949"/>
      <c r="GM98" s="2949"/>
      <c r="GN98" s="2949"/>
      <c r="GO98" s="2949"/>
      <c r="GP98" s="2949"/>
      <c r="GQ98" s="3"/>
      <c r="GR98" s="2948"/>
      <c r="GS98" s="2950"/>
      <c r="GT98" s="2949"/>
      <c r="GU98" s="2946"/>
      <c r="GV98" s="2949"/>
      <c r="GW98" s="2949"/>
      <c r="GX98" s="2949"/>
      <c r="GY98" s="2949"/>
      <c r="GZ98" s="2949"/>
      <c r="HA98" s="2949"/>
      <c r="HB98" s="3"/>
      <c r="HC98" s="2948"/>
      <c r="HD98" s="2950"/>
      <c r="HE98" s="2949"/>
      <c r="HF98" s="2946"/>
      <c r="HG98" s="2949"/>
      <c r="HH98" s="2949"/>
      <c r="HI98" s="2949"/>
      <c r="HJ98" s="2949"/>
      <c r="HK98" s="2949"/>
      <c r="HL98" s="2949"/>
      <c r="HM98" s="3"/>
      <c r="HN98" s="2948"/>
      <c r="HO98" s="2950"/>
      <c r="HP98" s="2949"/>
      <c r="HQ98" s="2946"/>
      <c r="HR98" s="2949"/>
      <c r="HS98" s="2949"/>
      <c r="HT98" s="2949"/>
      <c r="HU98" s="2949"/>
      <c r="HV98" s="2949"/>
      <c r="HW98" s="2949"/>
      <c r="HX98" s="3"/>
      <c r="HY98" s="2948"/>
      <c r="HZ98" s="2950"/>
      <c r="IA98" s="2949"/>
      <c r="IB98" s="2946"/>
      <c r="IC98" s="2949"/>
      <c r="ID98" s="2949"/>
      <c r="IE98" s="2949"/>
      <c r="IF98" s="2949"/>
      <c r="IG98" s="2949"/>
      <c r="IH98" s="2949"/>
      <c r="II98" s="3"/>
      <c r="IJ98" s="2948"/>
      <c r="IK98" s="2950"/>
      <c r="IL98" s="2949"/>
      <c r="IM98" s="2946"/>
      <c r="IN98" s="2949"/>
      <c r="IO98" s="2949"/>
      <c r="IP98" s="2949"/>
      <c r="IQ98" s="2949"/>
      <c r="IR98" s="2949"/>
      <c r="IS98" s="2949"/>
      <c r="IT98" s="3"/>
      <c r="IU98" s="2948"/>
      <c r="IV98" s="2950"/>
      <c r="IW98" s="2949"/>
    </row>
    <row r="99" spans="1:257" ht="20.100000000000001" customHeight="1" x14ac:dyDescent="0.25">
      <c r="A99" s="2948"/>
      <c r="B99" s="2950"/>
      <c r="C99" s="2951"/>
      <c r="D99" s="2945"/>
      <c r="E99" s="2951"/>
      <c r="F99" s="2951"/>
      <c r="G99" s="2951"/>
      <c r="H99" s="2951"/>
      <c r="I99" s="2951"/>
      <c r="J99" s="2951"/>
      <c r="K99" s="2947"/>
      <c r="M99" s="2948"/>
      <c r="N99" s="2950"/>
      <c r="O99" s="2949"/>
      <c r="P99" s="2946"/>
      <c r="Q99" s="2949"/>
      <c r="R99" s="2949"/>
      <c r="S99" s="2949"/>
      <c r="T99" s="2949"/>
      <c r="U99" s="2949"/>
      <c r="V99" s="2949"/>
      <c r="W99" s="3"/>
      <c r="X99" s="2948"/>
      <c r="Y99" s="2950"/>
      <c r="Z99" s="2949"/>
      <c r="AA99" s="2946"/>
      <c r="AB99" s="2949"/>
      <c r="AC99" s="2949"/>
      <c r="AD99" s="2949"/>
      <c r="AE99" s="2949"/>
      <c r="AF99" s="2949"/>
      <c r="AG99" s="2949"/>
      <c r="AH99" s="3"/>
      <c r="AI99" s="2948"/>
      <c r="AJ99" s="2950"/>
      <c r="AK99" s="2949"/>
      <c r="AL99" s="2946"/>
      <c r="AM99" s="2949"/>
      <c r="AN99" s="2949"/>
      <c r="AO99" s="2949"/>
      <c r="AP99" s="2949"/>
      <c r="AQ99" s="2949"/>
      <c r="AR99" s="2949"/>
      <c r="AS99" s="3"/>
      <c r="AT99" s="2948"/>
      <c r="AU99" s="2950"/>
      <c r="AV99" s="2949"/>
      <c r="AW99" s="2946"/>
      <c r="AX99" s="2949"/>
      <c r="AY99" s="2949"/>
      <c r="AZ99" s="2949"/>
      <c r="BA99" s="2949"/>
      <c r="BB99" s="2949"/>
      <c r="BC99" s="2949"/>
      <c r="BD99" s="3"/>
      <c r="BE99" s="2948"/>
      <c r="BF99" s="2950"/>
      <c r="BG99" s="2949"/>
      <c r="BH99" s="2946"/>
      <c r="BI99" s="2949"/>
      <c r="BJ99" s="2949"/>
      <c r="BK99" s="2949"/>
      <c r="BL99" s="2949"/>
      <c r="BM99" s="2949"/>
      <c r="BN99" s="2949"/>
      <c r="BO99" s="3"/>
      <c r="BP99" s="2948"/>
      <c r="BQ99" s="2950"/>
      <c r="BR99" s="2949"/>
      <c r="BS99" s="2946"/>
      <c r="BT99" s="2949"/>
      <c r="BU99" s="2949"/>
      <c r="BV99" s="2949"/>
      <c r="BW99" s="2949"/>
      <c r="BX99" s="2949"/>
      <c r="BY99" s="2949"/>
      <c r="BZ99" s="3"/>
      <c r="CA99" s="2948"/>
      <c r="CB99" s="2950"/>
      <c r="CC99" s="2949"/>
      <c r="CD99" s="2946"/>
      <c r="CE99" s="2949"/>
      <c r="CF99" s="2949"/>
      <c r="CG99" s="2949"/>
      <c r="CH99" s="2949"/>
      <c r="CI99" s="2949"/>
      <c r="CJ99" s="2949"/>
      <c r="CK99" s="3"/>
      <c r="CL99" s="2948"/>
      <c r="CM99" s="2950"/>
      <c r="CN99" s="2949"/>
      <c r="CO99" s="2946"/>
      <c r="CP99" s="2949"/>
      <c r="CQ99" s="2949"/>
      <c r="CR99" s="2949"/>
      <c r="CS99" s="2949"/>
      <c r="CT99" s="2949"/>
      <c r="CU99" s="2949"/>
      <c r="CV99" s="3"/>
      <c r="CW99" s="2948"/>
      <c r="CX99" s="2950"/>
      <c r="CY99" s="2949"/>
      <c r="CZ99" s="2946"/>
      <c r="DA99" s="2949"/>
      <c r="DB99" s="2949"/>
      <c r="DC99" s="2949"/>
      <c r="DD99" s="2949"/>
      <c r="DE99" s="2949"/>
      <c r="DF99" s="2949"/>
      <c r="DG99" s="3"/>
      <c r="DH99" s="2948"/>
      <c r="DI99" s="2950"/>
      <c r="DJ99" s="2949"/>
      <c r="DK99" s="2946"/>
      <c r="DL99" s="2949"/>
      <c r="DM99" s="2949"/>
      <c r="DN99" s="2949"/>
      <c r="DO99" s="2949"/>
      <c r="DP99" s="2949"/>
      <c r="DQ99" s="2949"/>
      <c r="DR99" s="3"/>
      <c r="DS99" s="2948"/>
      <c r="DT99" s="2950"/>
      <c r="DU99" s="2949"/>
      <c r="DV99" s="2946"/>
      <c r="DW99" s="2949"/>
      <c r="DX99" s="2949"/>
      <c r="DY99" s="2949"/>
      <c r="DZ99" s="2949"/>
      <c r="EA99" s="2949"/>
      <c r="EB99" s="2949"/>
      <c r="EC99" s="3"/>
      <c r="ED99" s="2948"/>
      <c r="EE99" s="2950"/>
      <c r="EF99" s="2949"/>
      <c r="EG99" s="2946"/>
      <c r="EH99" s="2949"/>
      <c r="EI99" s="2949"/>
      <c r="EJ99" s="2949"/>
      <c r="EK99" s="2949"/>
      <c r="EL99" s="2949"/>
      <c r="EM99" s="2949"/>
      <c r="EN99" s="3"/>
      <c r="EO99" s="2948"/>
      <c r="EP99" s="2950"/>
      <c r="EQ99" s="2949"/>
      <c r="ER99" s="2946"/>
      <c r="ES99" s="2949"/>
      <c r="ET99" s="2949"/>
      <c r="EU99" s="2949"/>
      <c r="EV99" s="2949"/>
      <c r="EW99" s="2949"/>
      <c r="EX99" s="2949"/>
      <c r="EY99" s="3"/>
      <c r="EZ99" s="2948"/>
      <c r="FA99" s="2950"/>
      <c r="FB99" s="2949"/>
      <c r="FC99" s="2946"/>
      <c r="FD99" s="2949"/>
      <c r="FE99" s="2949"/>
      <c r="FF99" s="2949"/>
      <c r="FG99" s="2949"/>
      <c r="FH99" s="2949"/>
      <c r="FI99" s="2949"/>
      <c r="FJ99" s="3"/>
      <c r="FK99" s="2948"/>
      <c r="FL99" s="2950"/>
      <c r="FM99" s="2949"/>
      <c r="FN99" s="2946"/>
      <c r="FO99" s="2949"/>
      <c r="FP99" s="2949"/>
      <c r="FQ99" s="2949"/>
      <c r="FR99" s="2949"/>
      <c r="FS99" s="2949"/>
      <c r="FT99" s="2949"/>
      <c r="FU99" s="3"/>
      <c r="FV99" s="2948"/>
      <c r="FW99" s="2950"/>
      <c r="FX99" s="2949"/>
      <c r="FY99" s="2946"/>
      <c r="FZ99" s="2949"/>
      <c r="GA99" s="2949"/>
      <c r="GB99" s="2949"/>
      <c r="GC99" s="2949"/>
      <c r="GD99" s="2949"/>
      <c r="GE99" s="2949"/>
      <c r="GF99" s="3"/>
      <c r="GG99" s="2948"/>
      <c r="GH99" s="2950"/>
      <c r="GI99" s="2949"/>
      <c r="GJ99" s="2946"/>
      <c r="GK99" s="2949"/>
      <c r="GL99" s="2949"/>
      <c r="GM99" s="2949"/>
      <c r="GN99" s="2949"/>
      <c r="GO99" s="2949"/>
      <c r="GP99" s="2949"/>
      <c r="GQ99" s="3"/>
      <c r="GR99" s="2948"/>
      <c r="GS99" s="2950"/>
      <c r="GT99" s="2949"/>
      <c r="GU99" s="2946"/>
      <c r="GV99" s="2949"/>
      <c r="GW99" s="2949"/>
      <c r="GX99" s="2949"/>
      <c r="GY99" s="2949"/>
      <c r="GZ99" s="2949"/>
      <c r="HA99" s="2949"/>
      <c r="HB99" s="3"/>
      <c r="HC99" s="2948"/>
      <c r="HD99" s="2950"/>
      <c r="HE99" s="2949"/>
      <c r="HF99" s="2946"/>
      <c r="HG99" s="2949"/>
      <c r="HH99" s="2949"/>
      <c r="HI99" s="2949"/>
      <c r="HJ99" s="2949"/>
      <c r="HK99" s="2949"/>
      <c r="HL99" s="2949"/>
      <c r="HM99" s="3"/>
      <c r="HN99" s="2948"/>
      <c r="HO99" s="2950"/>
      <c r="HP99" s="2949"/>
      <c r="HQ99" s="2946"/>
      <c r="HR99" s="2949"/>
      <c r="HS99" s="2949"/>
      <c r="HT99" s="2949"/>
      <c r="HU99" s="2949"/>
      <c r="HV99" s="2949"/>
      <c r="HW99" s="2949"/>
      <c r="HX99" s="3"/>
      <c r="HY99" s="2948"/>
      <c r="HZ99" s="2950"/>
      <c r="IA99" s="2949"/>
      <c r="IB99" s="2946"/>
      <c r="IC99" s="2949"/>
      <c r="ID99" s="2949"/>
      <c r="IE99" s="2949"/>
      <c r="IF99" s="2949"/>
      <c r="IG99" s="2949"/>
      <c r="IH99" s="2949"/>
      <c r="II99" s="3"/>
      <c r="IJ99" s="2948"/>
      <c r="IK99" s="2950"/>
      <c r="IL99" s="2949"/>
      <c r="IM99" s="2946"/>
      <c r="IN99" s="2949"/>
      <c r="IO99" s="2949"/>
      <c r="IP99" s="2949"/>
      <c r="IQ99" s="2949"/>
      <c r="IR99" s="2949"/>
      <c r="IS99" s="2949"/>
      <c r="IT99" s="3"/>
      <c r="IU99" s="2948"/>
      <c r="IV99" s="2950"/>
      <c r="IW99" s="2949"/>
    </row>
    <row r="100" spans="1:257" x14ac:dyDescent="0.25">
      <c r="A100" s="2948"/>
      <c r="B100" s="2950"/>
      <c r="C100" s="2951"/>
      <c r="D100" s="2945"/>
      <c r="E100" s="2951"/>
      <c r="F100" s="2951"/>
      <c r="G100" s="2951"/>
      <c r="H100" s="2951"/>
      <c r="I100" s="2951"/>
      <c r="J100" s="2951"/>
      <c r="K100" s="2947"/>
      <c r="M100" s="2948"/>
      <c r="N100" s="2950"/>
      <c r="O100" s="2949"/>
      <c r="P100" s="2946"/>
      <c r="Q100" s="2949"/>
      <c r="R100" s="2949"/>
      <c r="S100" s="2949"/>
      <c r="T100" s="2949"/>
      <c r="U100" s="2949"/>
      <c r="V100" s="2949"/>
      <c r="W100" s="3"/>
      <c r="X100" s="2948"/>
      <c r="Y100" s="2950"/>
      <c r="Z100" s="2949"/>
      <c r="AA100" s="2946"/>
      <c r="AB100" s="2949"/>
      <c r="AC100" s="2949"/>
      <c r="AD100" s="2949"/>
      <c r="AE100" s="2949"/>
      <c r="AF100" s="2949"/>
      <c r="AG100" s="2949"/>
      <c r="AH100" s="3"/>
      <c r="AI100" s="2948"/>
      <c r="AJ100" s="2950"/>
      <c r="AK100" s="2949"/>
      <c r="AL100" s="2946"/>
      <c r="AM100" s="2949"/>
      <c r="AN100" s="2949"/>
      <c r="AO100" s="2949"/>
      <c r="AP100" s="2949"/>
      <c r="AQ100" s="2949"/>
      <c r="AR100" s="2949"/>
      <c r="AS100" s="3"/>
      <c r="AT100" s="2948"/>
      <c r="AU100" s="2950"/>
      <c r="AV100" s="2949"/>
      <c r="AW100" s="2946"/>
      <c r="AX100" s="2949"/>
      <c r="AY100" s="2949"/>
      <c r="AZ100" s="2949"/>
      <c r="BA100" s="2949"/>
      <c r="BB100" s="2949"/>
      <c r="BC100" s="2949"/>
      <c r="BD100" s="3"/>
      <c r="BE100" s="2948"/>
      <c r="BF100" s="2950"/>
      <c r="BG100" s="2949"/>
      <c r="BH100" s="2946"/>
      <c r="BI100" s="2949"/>
      <c r="BJ100" s="2949"/>
      <c r="BK100" s="2949"/>
      <c r="BL100" s="2949"/>
      <c r="BM100" s="2949"/>
      <c r="BN100" s="2949"/>
      <c r="BO100" s="3"/>
      <c r="BP100" s="2948"/>
      <c r="BQ100" s="2950"/>
      <c r="BR100" s="2949"/>
      <c r="BS100" s="2946"/>
      <c r="BT100" s="2949"/>
      <c r="BU100" s="2949"/>
      <c r="BV100" s="2949"/>
      <c r="BW100" s="2949"/>
      <c r="BX100" s="2949"/>
      <c r="BY100" s="2949"/>
      <c r="BZ100" s="3"/>
      <c r="CA100" s="2948"/>
      <c r="CB100" s="2950"/>
      <c r="CC100" s="2949"/>
      <c r="CD100" s="2946"/>
      <c r="CE100" s="2949"/>
      <c r="CF100" s="2949"/>
      <c r="CG100" s="2949"/>
      <c r="CH100" s="2949"/>
      <c r="CI100" s="2949"/>
      <c r="CJ100" s="2949"/>
      <c r="CK100" s="3"/>
      <c r="CL100" s="2948"/>
      <c r="CM100" s="2950"/>
      <c r="CN100" s="2949"/>
      <c r="CO100" s="2946"/>
      <c r="CP100" s="2949"/>
      <c r="CQ100" s="2949"/>
      <c r="CR100" s="2949"/>
      <c r="CS100" s="2949"/>
      <c r="CT100" s="2949"/>
      <c r="CU100" s="2949"/>
      <c r="CV100" s="3"/>
      <c r="CW100" s="2948"/>
      <c r="CX100" s="2950"/>
      <c r="CY100" s="2949"/>
      <c r="CZ100" s="2946"/>
      <c r="DA100" s="2949"/>
      <c r="DB100" s="2949"/>
      <c r="DC100" s="2949"/>
      <c r="DD100" s="2949"/>
      <c r="DE100" s="2949"/>
      <c r="DF100" s="2949"/>
      <c r="DG100" s="3"/>
      <c r="DH100" s="2948"/>
      <c r="DI100" s="2950"/>
      <c r="DJ100" s="2949"/>
      <c r="DK100" s="2946"/>
      <c r="DL100" s="2949"/>
      <c r="DM100" s="2949"/>
      <c r="DN100" s="2949"/>
      <c r="DO100" s="2949"/>
      <c r="DP100" s="2949"/>
      <c r="DQ100" s="2949"/>
      <c r="DR100" s="3"/>
      <c r="DS100" s="2948"/>
      <c r="DT100" s="2950"/>
      <c r="DU100" s="2949"/>
      <c r="DV100" s="2946"/>
      <c r="DW100" s="2949"/>
      <c r="DX100" s="2949"/>
      <c r="DY100" s="2949"/>
      <c r="DZ100" s="2949"/>
      <c r="EA100" s="2949"/>
      <c r="EB100" s="2949"/>
      <c r="EC100" s="3"/>
      <c r="ED100" s="2948"/>
      <c r="EE100" s="2950"/>
      <c r="EF100" s="2949"/>
      <c r="EG100" s="2946"/>
      <c r="EH100" s="2949"/>
      <c r="EI100" s="2949"/>
      <c r="EJ100" s="2949"/>
      <c r="EK100" s="2949"/>
      <c r="EL100" s="2949"/>
      <c r="EM100" s="2949"/>
      <c r="EN100" s="3"/>
      <c r="EO100" s="2948"/>
      <c r="EP100" s="2950"/>
      <c r="EQ100" s="2949"/>
      <c r="ER100" s="2946"/>
      <c r="ES100" s="2949"/>
      <c r="ET100" s="2949"/>
      <c r="EU100" s="2949"/>
      <c r="EV100" s="2949"/>
      <c r="EW100" s="2949"/>
      <c r="EX100" s="2949"/>
      <c r="EY100" s="3"/>
      <c r="EZ100" s="2948"/>
      <c r="FA100" s="2950"/>
      <c r="FB100" s="2949"/>
      <c r="FC100" s="2946"/>
      <c r="FD100" s="2949"/>
      <c r="FE100" s="2949"/>
      <c r="FF100" s="2949"/>
      <c r="FG100" s="2949"/>
      <c r="FH100" s="2949"/>
      <c r="FI100" s="2949"/>
      <c r="FJ100" s="3"/>
      <c r="FK100" s="2948"/>
      <c r="FL100" s="2950"/>
      <c r="FM100" s="2949"/>
      <c r="FN100" s="2946"/>
      <c r="FO100" s="2949"/>
      <c r="FP100" s="2949"/>
      <c r="FQ100" s="2949"/>
      <c r="FR100" s="2949"/>
      <c r="FS100" s="2949"/>
      <c r="FT100" s="2949"/>
      <c r="FU100" s="3"/>
      <c r="FV100" s="2948"/>
      <c r="FW100" s="2950"/>
      <c r="FX100" s="2949"/>
      <c r="FY100" s="2946"/>
      <c r="FZ100" s="2949"/>
      <c r="GA100" s="2949"/>
      <c r="GB100" s="2949"/>
      <c r="GC100" s="2949"/>
      <c r="GD100" s="2949"/>
      <c r="GE100" s="2949"/>
      <c r="GF100" s="3"/>
      <c r="GG100" s="2948"/>
      <c r="GH100" s="2950"/>
      <c r="GI100" s="2949"/>
      <c r="GJ100" s="2946"/>
      <c r="GK100" s="2949"/>
      <c r="GL100" s="2949"/>
      <c r="GM100" s="2949"/>
      <c r="GN100" s="2949"/>
      <c r="GO100" s="2949"/>
      <c r="GP100" s="2949"/>
      <c r="GQ100" s="3"/>
      <c r="GR100" s="2948"/>
      <c r="GS100" s="2950"/>
      <c r="GT100" s="2949"/>
      <c r="GU100" s="2946"/>
      <c r="GV100" s="2949"/>
      <c r="GW100" s="2949"/>
      <c r="GX100" s="2949"/>
      <c r="GY100" s="2949"/>
      <c r="GZ100" s="2949"/>
      <c r="HA100" s="2949"/>
      <c r="HB100" s="3"/>
      <c r="HC100" s="2948"/>
      <c r="HD100" s="2950"/>
      <c r="HE100" s="2949"/>
      <c r="HF100" s="2946"/>
      <c r="HG100" s="2949"/>
      <c r="HH100" s="2949"/>
      <c r="HI100" s="2949"/>
      <c r="HJ100" s="2949"/>
      <c r="HK100" s="2949"/>
      <c r="HL100" s="2949"/>
      <c r="HM100" s="3"/>
      <c r="HN100" s="2948"/>
      <c r="HO100" s="2950"/>
      <c r="HP100" s="2949"/>
      <c r="HQ100" s="2946"/>
      <c r="HR100" s="2949"/>
      <c r="HS100" s="2949"/>
      <c r="HT100" s="2949"/>
      <c r="HU100" s="2949"/>
      <c r="HV100" s="2949"/>
      <c r="HW100" s="2949"/>
      <c r="HX100" s="3"/>
      <c r="HY100" s="2948"/>
      <c r="HZ100" s="2950"/>
      <c r="IA100" s="2949"/>
      <c r="IB100" s="2946"/>
      <c r="IC100" s="2949"/>
      <c r="ID100" s="2949"/>
      <c r="IE100" s="2949"/>
      <c r="IF100" s="2949"/>
      <c r="IG100" s="2949"/>
      <c r="IH100" s="2949"/>
      <c r="II100" s="3"/>
      <c r="IJ100" s="2948"/>
      <c r="IK100" s="2950"/>
      <c r="IL100" s="2949"/>
      <c r="IM100" s="2946"/>
      <c r="IN100" s="2949"/>
      <c r="IO100" s="2949"/>
      <c r="IP100" s="2949"/>
      <c r="IQ100" s="2949"/>
      <c r="IR100" s="2949"/>
      <c r="IS100" s="2949"/>
      <c r="IT100" s="3"/>
      <c r="IU100" s="2948"/>
      <c r="IV100" s="2950"/>
      <c r="IW100" s="2949"/>
    </row>
    <row r="101" spans="1:257" ht="20.100000000000001" customHeight="1" x14ac:dyDescent="0.25">
      <c r="A101" s="2948"/>
      <c r="B101" s="2950"/>
      <c r="C101" s="2951"/>
      <c r="D101" s="2945"/>
      <c r="E101" s="2951"/>
      <c r="F101" s="2951"/>
      <c r="G101" s="2951"/>
      <c r="H101" s="2951"/>
      <c r="I101" s="2951"/>
      <c r="J101" s="2951"/>
      <c r="K101" s="2947"/>
      <c r="M101" s="2948"/>
      <c r="N101" s="2950"/>
      <c r="O101" s="2949"/>
      <c r="P101" s="2946"/>
      <c r="Q101" s="2949"/>
      <c r="R101" s="2949"/>
      <c r="S101" s="2949"/>
      <c r="T101" s="2949"/>
      <c r="U101" s="2949"/>
      <c r="V101" s="2949"/>
      <c r="W101" s="3"/>
      <c r="X101" s="2948"/>
      <c r="Y101" s="2950"/>
      <c r="Z101" s="2949"/>
      <c r="AA101" s="2946"/>
      <c r="AB101" s="2949"/>
      <c r="AC101" s="2949"/>
      <c r="AD101" s="2949"/>
      <c r="AE101" s="2949"/>
      <c r="AF101" s="2949"/>
      <c r="AG101" s="2949"/>
      <c r="AH101" s="3"/>
      <c r="AI101" s="2948"/>
      <c r="AJ101" s="2950"/>
      <c r="AK101" s="2949"/>
      <c r="AL101" s="2946"/>
      <c r="AM101" s="2949"/>
      <c r="AN101" s="2949"/>
      <c r="AO101" s="2949"/>
      <c r="AP101" s="2949"/>
      <c r="AQ101" s="2949"/>
      <c r="AR101" s="2949"/>
      <c r="AS101" s="3"/>
      <c r="AT101" s="2948"/>
      <c r="AU101" s="2950"/>
      <c r="AV101" s="2949"/>
      <c r="AW101" s="2946"/>
      <c r="AX101" s="2949"/>
      <c r="AY101" s="2949"/>
      <c r="AZ101" s="2949"/>
      <c r="BA101" s="2949"/>
      <c r="BB101" s="2949"/>
      <c r="BC101" s="2949"/>
      <c r="BD101" s="3"/>
      <c r="BE101" s="2948"/>
      <c r="BF101" s="2950"/>
      <c r="BG101" s="2949"/>
      <c r="BH101" s="2946"/>
      <c r="BI101" s="2949"/>
      <c r="BJ101" s="2949"/>
      <c r="BK101" s="2949"/>
      <c r="BL101" s="2949"/>
      <c r="BM101" s="2949"/>
      <c r="BN101" s="2949"/>
      <c r="BO101" s="3"/>
      <c r="BP101" s="2948"/>
      <c r="BQ101" s="2950"/>
      <c r="BR101" s="2949"/>
      <c r="BS101" s="2946"/>
      <c r="BT101" s="2949"/>
      <c r="BU101" s="2949"/>
      <c r="BV101" s="2949"/>
      <c r="BW101" s="2949"/>
      <c r="BX101" s="2949"/>
      <c r="BY101" s="2949"/>
      <c r="BZ101" s="3"/>
      <c r="CA101" s="2948"/>
      <c r="CB101" s="2950"/>
      <c r="CC101" s="2949"/>
      <c r="CD101" s="2946"/>
      <c r="CE101" s="2949"/>
      <c r="CF101" s="2949"/>
      <c r="CG101" s="2949"/>
      <c r="CH101" s="2949"/>
      <c r="CI101" s="2949"/>
      <c r="CJ101" s="2949"/>
      <c r="CK101" s="3"/>
      <c r="CL101" s="2948"/>
      <c r="CM101" s="2950"/>
      <c r="CN101" s="2949"/>
      <c r="CO101" s="2946"/>
      <c r="CP101" s="2949"/>
      <c r="CQ101" s="2949"/>
      <c r="CR101" s="2949"/>
      <c r="CS101" s="2949"/>
      <c r="CT101" s="2949"/>
      <c r="CU101" s="2949"/>
      <c r="CV101" s="3"/>
      <c r="CW101" s="2948"/>
      <c r="CX101" s="2950"/>
      <c r="CY101" s="2949"/>
      <c r="CZ101" s="2946"/>
      <c r="DA101" s="2949"/>
      <c r="DB101" s="2949"/>
      <c r="DC101" s="2949"/>
      <c r="DD101" s="2949"/>
      <c r="DE101" s="2949"/>
      <c r="DF101" s="2949"/>
      <c r="DG101" s="3"/>
      <c r="DH101" s="2948"/>
      <c r="DI101" s="2950"/>
      <c r="DJ101" s="2949"/>
      <c r="DK101" s="2946"/>
      <c r="DL101" s="2949"/>
      <c r="DM101" s="2949"/>
      <c r="DN101" s="2949"/>
      <c r="DO101" s="2949"/>
      <c r="DP101" s="2949"/>
      <c r="DQ101" s="2949"/>
      <c r="DR101" s="3"/>
      <c r="DS101" s="2948"/>
      <c r="DT101" s="2950"/>
      <c r="DU101" s="2949"/>
      <c r="DV101" s="2946"/>
      <c r="DW101" s="2949"/>
      <c r="DX101" s="2949"/>
      <c r="DY101" s="2949"/>
      <c r="DZ101" s="2949"/>
      <c r="EA101" s="2949"/>
      <c r="EB101" s="2949"/>
      <c r="EC101" s="3"/>
      <c r="ED101" s="2948"/>
      <c r="EE101" s="2950"/>
      <c r="EF101" s="2949"/>
      <c r="EG101" s="2946"/>
      <c r="EH101" s="2949"/>
      <c r="EI101" s="2949"/>
      <c r="EJ101" s="2949"/>
      <c r="EK101" s="2949"/>
      <c r="EL101" s="2949"/>
      <c r="EM101" s="2949"/>
      <c r="EN101" s="3"/>
      <c r="EO101" s="2948"/>
      <c r="EP101" s="2950"/>
      <c r="EQ101" s="2949"/>
      <c r="ER101" s="2946"/>
      <c r="ES101" s="2949"/>
      <c r="ET101" s="2949"/>
      <c r="EU101" s="2949"/>
      <c r="EV101" s="2949"/>
      <c r="EW101" s="2949"/>
      <c r="EX101" s="2949"/>
      <c r="EY101" s="3"/>
      <c r="EZ101" s="2948"/>
      <c r="FA101" s="2950"/>
      <c r="FB101" s="2949"/>
      <c r="FC101" s="2946"/>
      <c r="FD101" s="2949"/>
      <c r="FE101" s="2949"/>
      <c r="FF101" s="2949"/>
      <c r="FG101" s="2949"/>
      <c r="FH101" s="2949"/>
      <c r="FI101" s="2949"/>
      <c r="FJ101" s="3"/>
      <c r="FK101" s="2948"/>
      <c r="FL101" s="2950"/>
      <c r="FM101" s="2949"/>
      <c r="FN101" s="2946"/>
      <c r="FO101" s="2949"/>
      <c r="FP101" s="2949"/>
      <c r="FQ101" s="2949"/>
      <c r="FR101" s="2949"/>
      <c r="FS101" s="2949"/>
      <c r="FT101" s="2949"/>
      <c r="FU101" s="3"/>
      <c r="FV101" s="2948"/>
      <c r="FW101" s="2950"/>
      <c r="FX101" s="2949"/>
      <c r="FY101" s="2946"/>
      <c r="FZ101" s="2949"/>
      <c r="GA101" s="2949"/>
      <c r="GB101" s="2949"/>
      <c r="GC101" s="2949"/>
      <c r="GD101" s="2949"/>
      <c r="GE101" s="2949"/>
      <c r="GF101" s="3"/>
      <c r="GG101" s="2948"/>
      <c r="GH101" s="2950"/>
      <c r="GI101" s="2949"/>
      <c r="GJ101" s="2946"/>
      <c r="GK101" s="2949"/>
      <c r="GL101" s="2949"/>
      <c r="GM101" s="2949"/>
      <c r="GN101" s="2949"/>
      <c r="GO101" s="2949"/>
      <c r="GP101" s="2949"/>
      <c r="GQ101" s="3"/>
      <c r="GR101" s="2948"/>
      <c r="GS101" s="2950"/>
      <c r="GT101" s="2949"/>
      <c r="GU101" s="2946"/>
      <c r="GV101" s="2949"/>
      <c r="GW101" s="2949"/>
      <c r="GX101" s="2949"/>
      <c r="GY101" s="2949"/>
      <c r="GZ101" s="2949"/>
      <c r="HA101" s="2949"/>
      <c r="HB101" s="3"/>
      <c r="HC101" s="2948"/>
      <c r="HD101" s="2950"/>
      <c r="HE101" s="2949"/>
      <c r="HF101" s="2946"/>
      <c r="HG101" s="2949"/>
      <c r="HH101" s="2949"/>
      <c r="HI101" s="2949"/>
      <c r="HJ101" s="2949"/>
      <c r="HK101" s="2949"/>
      <c r="HL101" s="2949"/>
      <c r="HM101" s="3"/>
      <c r="HN101" s="2948"/>
      <c r="HO101" s="2950"/>
      <c r="HP101" s="2949"/>
      <c r="HQ101" s="2946"/>
      <c r="HR101" s="2949"/>
      <c r="HS101" s="2949"/>
      <c r="HT101" s="2949"/>
      <c r="HU101" s="2949"/>
      <c r="HV101" s="2949"/>
      <c r="HW101" s="2949"/>
      <c r="HX101" s="3"/>
      <c r="HY101" s="2948"/>
      <c r="HZ101" s="2950"/>
      <c r="IA101" s="2949"/>
      <c r="IB101" s="2946"/>
      <c r="IC101" s="2949"/>
      <c r="ID101" s="2949"/>
      <c r="IE101" s="2949"/>
      <c r="IF101" s="2949"/>
      <c r="IG101" s="2949"/>
      <c r="IH101" s="2949"/>
      <c r="II101" s="3"/>
      <c r="IJ101" s="2948"/>
      <c r="IK101" s="2950"/>
      <c r="IL101" s="2949"/>
      <c r="IM101" s="2946"/>
      <c r="IN101" s="2949"/>
      <c r="IO101" s="2949"/>
      <c r="IP101" s="2949"/>
      <c r="IQ101" s="2949"/>
      <c r="IR101" s="2949"/>
      <c r="IS101" s="2949"/>
      <c r="IT101" s="3"/>
      <c r="IU101" s="2948"/>
      <c r="IV101" s="2950"/>
      <c r="IW101" s="2949"/>
    </row>
    <row r="102" spans="1:257" x14ac:dyDescent="0.25">
      <c r="A102" s="2948"/>
      <c r="B102" s="2950"/>
      <c r="C102" s="2951"/>
      <c r="D102" s="2945"/>
      <c r="E102" s="2951"/>
      <c r="F102" s="2951"/>
      <c r="G102" s="2951"/>
      <c r="H102" s="2951"/>
      <c r="I102" s="2951"/>
      <c r="J102" s="2951"/>
      <c r="K102" s="2947"/>
      <c r="M102" s="2948"/>
      <c r="N102" s="2950"/>
      <c r="O102" s="2949"/>
      <c r="P102" s="2946"/>
      <c r="Q102" s="2949"/>
      <c r="R102" s="2949"/>
      <c r="S102" s="2949"/>
      <c r="T102" s="2949"/>
      <c r="U102" s="2949"/>
      <c r="V102" s="2949"/>
      <c r="W102" s="3"/>
      <c r="X102" s="2948"/>
      <c r="Y102" s="2950"/>
      <c r="Z102" s="2949"/>
      <c r="AA102" s="2946"/>
      <c r="AB102" s="2949"/>
      <c r="AC102" s="2949"/>
      <c r="AD102" s="2949"/>
      <c r="AE102" s="2949"/>
      <c r="AF102" s="2949"/>
      <c r="AG102" s="2949"/>
      <c r="AH102" s="3"/>
      <c r="AI102" s="2948"/>
      <c r="AJ102" s="2950"/>
      <c r="AK102" s="2949"/>
      <c r="AL102" s="2946"/>
      <c r="AM102" s="2949"/>
      <c r="AN102" s="2949"/>
      <c r="AO102" s="2949"/>
      <c r="AP102" s="2949"/>
      <c r="AQ102" s="2949"/>
      <c r="AR102" s="2949"/>
      <c r="AS102" s="3"/>
      <c r="AT102" s="2948"/>
      <c r="AU102" s="2950"/>
      <c r="AV102" s="2949"/>
      <c r="AW102" s="2946"/>
      <c r="AX102" s="2949"/>
      <c r="AY102" s="2949"/>
      <c r="AZ102" s="2949"/>
      <c r="BA102" s="2949"/>
      <c r="BB102" s="2949"/>
      <c r="BC102" s="2949"/>
      <c r="BD102" s="3"/>
      <c r="BE102" s="2948"/>
      <c r="BF102" s="2950"/>
      <c r="BG102" s="2949"/>
      <c r="BH102" s="2946"/>
      <c r="BI102" s="2949"/>
      <c r="BJ102" s="2949"/>
      <c r="BK102" s="2949"/>
      <c r="BL102" s="2949"/>
      <c r="BM102" s="2949"/>
      <c r="BN102" s="2949"/>
      <c r="BO102" s="3"/>
      <c r="BP102" s="2948"/>
      <c r="BQ102" s="2950"/>
      <c r="BR102" s="2949"/>
      <c r="BS102" s="2946"/>
      <c r="BT102" s="2949"/>
      <c r="BU102" s="2949"/>
      <c r="BV102" s="2949"/>
      <c r="BW102" s="2949"/>
      <c r="BX102" s="2949"/>
      <c r="BY102" s="2949"/>
      <c r="BZ102" s="3"/>
      <c r="CA102" s="2948"/>
      <c r="CB102" s="2950"/>
      <c r="CC102" s="2949"/>
      <c r="CD102" s="2946"/>
      <c r="CE102" s="2949"/>
      <c r="CF102" s="2949"/>
      <c r="CG102" s="2949"/>
      <c r="CH102" s="2949"/>
      <c r="CI102" s="2949"/>
      <c r="CJ102" s="2949"/>
      <c r="CK102" s="3"/>
      <c r="CL102" s="2948"/>
      <c r="CM102" s="2950"/>
      <c r="CN102" s="2949"/>
      <c r="CO102" s="2946"/>
      <c r="CP102" s="2949"/>
      <c r="CQ102" s="2949"/>
      <c r="CR102" s="2949"/>
      <c r="CS102" s="2949"/>
      <c r="CT102" s="2949"/>
      <c r="CU102" s="2949"/>
      <c r="CV102" s="3"/>
      <c r="CW102" s="2948"/>
      <c r="CX102" s="2950"/>
      <c r="CY102" s="2949"/>
      <c r="CZ102" s="2946"/>
      <c r="DA102" s="2949"/>
      <c r="DB102" s="2949"/>
      <c r="DC102" s="2949"/>
      <c r="DD102" s="2949"/>
      <c r="DE102" s="2949"/>
      <c r="DF102" s="2949"/>
      <c r="DG102" s="3"/>
      <c r="DH102" s="2948"/>
      <c r="DI102" s="2950"/>
      <c r="DJ102" s="2949"/>
      <c r="DK102" s="2946"/>
      <c r="DL102" s="2949"/>
      <c r="DM102" s="2949"/>
      <c r="DN102" s="2949"/>
      <c r="DO102" s="2949"/>
      <c r="DP102" s="2949"/>
      <c r="DQ102" s="2949"/>
      <c r="DR102" s="3"/>
      <c r="DS102" s="2948"/>
      <c r="DT102" s="2950"/>
      <c r="DU102" s="2949"/>
      <c r="DV102" s="2946"/>
      <c r="DW102" s="2949"/>
      <c r="DX102" s="2949"/>
      <c r="DY102" s="2949"/>
      <c r="DZ102" s="2949"/>
      <c r="EA102" s="2949"/>
      <c r="EB102" s="2949"/>
      <c r="EC102" s="3"/>
      <c r="ED102" s="2948"/>
      <c r="EE102" s="2950"/>
      <c r="EF102" s="2949"/>
      <c r="EG102" s="2946"/>
      <c r="EH102" s="2949"/>
      <c r="EI102" s="2949"/>
      <c r="EJ102" s="2949"/>
      <c r="EK102" s="2949"/>
      <c r="EL102" s="2949"/>
      <c r="EM102" s="2949"/>
      <c r="EN102" s="3"/>
      <c r="EO102" s="2948"/>
      <c r="EP102" s="2950"/>
      <c r="EQ102" s="2949"/>
      <c r="ER102" s="2946"/>
      <c r="ES102" s="2949"/>
      <c r="ET102" s="2949"/>
      <c r="EU102" s="2949"/>
      <c r="EV102" s="2949"/>
      <c r="EW102" s="2949"/>
      <c r="EX102" s="2949"/>
      <c r="EY102" s="3"/>
      <c r="EZ102" s="2948"/>
      <c r="FA102" s="2950"/>
      <c r="FB102" s="2949"/>
      <c r="FC102" s="2946"/>
      <c r="FD102" s="2949"/>
      <c r="FE102" s="2949"/>
      <c r="FF102" s="2949"/>
      <c r="FG102" s="2949"/>
      <c r="FH102" s="2949"/>
      <c r="FI102" s="2949"/>
      <c r="FJ102" s="3"/>
      <c r="FK102" s="2948"/>
      <c r="FL102" s="2950"/>
      <c r="FM102" s="2949"/>
      <c r="FN102" s="2946"/>
      <c r="FO102" s="2949"/>
      <c r="FP102" s="2949"/>
      <c r="FQ102" s="2949"/>
      <c r="FR102" s="2949"/>
      <c r="FS102" s="2949"/>
      <c r="FT102" s="2949"/>
      <c r="FU102" s="3"/>
      <c r="FV102" s="2948"/>
      <c r="FW102" s="2950"/>
      <c r="FX102" s="2949"/>
      <c r="FY102" s="2946"/>
      <c r="FZ102" s="2949"/>
      <c r="GA102" s="2949"/>
      <c r="GB102" s="2949"/>
      <c r="GC102" s="2949"/>
      <c r="GD102" s="2949"/>
      <c r="GE102" s="2949"/>
      <c r="GF102" s="3"/>
      <c r="GG102" s="2948"/>
      <c r="GH102" s="2950"/>
      <c r="GI102" s="2949"/>
      <c r="GJ102" s="2946"/>
      <c r="GK102" s="2949"/>
      <c r="GL102" s="2949"/>
      <c r="GM102" s="2949"/>
      <c r="GN102" s="2949"/>
      <c r="GO102" s="2949"/>
      <c r="GP102" s="2949"/>
      <c r="GQ102" s="3"/>
      <c r="GR102" s="2948"/>
      <c r="GS102" s="2950"/>
      <c r="GT102" s="2949"/>
      <c r="GU102" s="2946"/>
      <c r="GV102" s="2949"/>
      <c r="GW102" s="2949"/>
      <c r="GX102" s="2949"/>
      <c r="GY102" s="2949"/>
      <c r="GZ102" s="2949"/>
      <c r="HA102" s="2949"/>
      <c r="HB102" s="3"/>
      <c r="HC102" s="2948"/>
      <c r="HD102" s="2950"/>
      <c r="HE102" s="2949"/>
      <c r="HF102" s="2946"/>
      <c r="HG102" s="2949"/>
      <c r="HH102" s="2949"/>
      <c r="HI102" s="2949"/>
      <c r="HJ102" s="2949"/>
      <c r="HK102" s="2949"/>
      <c r="HL102" s="2949"/>
      <c r="HM102" s="3"/>
      <c r="HN102" s="2948"/>
      <c r="HO102" s="2950"/>
      <c r="HP102" s="2949"/>
      <c r="HQ102" s="2946"/>
      <c r="HR102" s="2949"/>
      <c r="HS102" s="2949"/>
      <c r="HT102" s="2949"/>
      <c r="HU102" s="2949"/>
      <c r="HV102" s="2949"/>
      <c r="HW102" s="2949"/>
      <c r="HX102" s="3"/>
      <c r="HY102" s="2948"/>
      <c r="HZ102" s="2950"/>
      <c r="IA102" s="2949"/>
      <c r="IB102" s="2946"/>
      <c r="IC102" s="2949"/>
      <c r="ID102" s="2949"/>
      <c r="IE102" s="2949"/>
      <c r="IF102" s="2949"/>
      <c r="IG102" s="2949"/>
      <c r="IH102" s="2949"/>
      <c r="II102" s="3"/>
      <c r="IJ102" s="2948"/>
      <c r="IK102" s="2950"/>
      <c r="IL102" s="2949"/>
      <c r="IM102" s="2946"/>
      <c r="IN102" s="2949"/>
      <c r="IO102" s="2949"/>
      <c r="IP102" s="2949"/>
      <c r="IQ102" s="2949"/>
      <c r="IR102" s="2949"/>
      <c r="IS102" s="2949"/>
      <c r="IT102" s="3"/>
      <c r="IU102" s="2948"/>
      <c r="IV102" s="2950"/>
      <c r="IW102" s="2949"/>
    </row>
    <row r="103" spans="1:257" x14ac:dyDescent="0.25">
      <c r="A103" s="2948"/>
      <c r="B103" s="2950"/>
      <c r="C103" s="2951"/>
      <c r="D103" s="2945"/>
      <c r="E103" s="2951"/>
      <c r="F103" s="2951"/>
      <c r="G103" s="2951"/>
      <c r="H103" s="2951"/>
      <c r="I103" s="2951"/>
      <c r="J103" s="2951"/>
      <c r="K103" s="2947"/>
      <c r="M103" s="2948"/>
      <c r="N103" s="2950"/>
      <c r="O103" s="2949"/>
      <c r="P103" s="2946"/>
      <c r="Q103" s="2949"/>
      <c r="R103" s="2949"/>
      <c r="S103" s="2949"/>
      <c r="T103" s="2949"/>
      <c r="U103" s="2949"/>
      <c r="V103" s="2949"/>
      <c r="W103" s="3"/>
      <c r="X103" s="2948"/>
      <c r="Y103" s="2950"/>
      <c r="Z103" s="2949"/>
      <c r="AA103" s="2946"/>
      <c r="AB103" s="2949"/>
      <c r="AC103" s="2949"/>
      <c r="AD103" s="2949"/>
      <c r="AE103" s="2949"/>
      <c r="AF103" s="2949"/>
      <c r="AG103" s="2949"/>
      <c r="AH103" s="3"/>
      <c r="AI103" s="2948"/>
      <c r="AJ103" s="2950"/>
      <c r="AK103" s="2949"/>
      <c r="AL103" s="2946"/>
      <c r="AM103" s="2949"/>
      <c r="AN103" s="2949"/>
      <c r="AO103" s="2949"/>
      <c r="AP103" s="2949"/>
      <c r="AQ103" s="2949"/>
      <c r="AR103" s="2949"/>
      <c r="AS103" s="3"/>
      <c r="AT103" s="2948"/>
      <c r="AU103" s="2950"/>
      <c r="AV103" s="2949"/>
      <c r="AW103" s="2946"/>
      <c r="AX103" s="2949"/>
      <c r="AY103" s="2949"/>
      <c r="AZ103" s="2949"/>
      <c r="BA103" s="2949"/>
      <c r="BB103" s="2949"/>
      <c r="BC103" s="2949"/>
      <c r="BD103" s="3"/>
      <c r="BE103" s="2948"/>
      <c r="BF103" s="2950"/>
      <c r="BG103" s="2949"/>
      <c r="BH103" s="2946"/>
      <c r="BI103" s="2949"/>
      <c r="BJ103" s="2949"/>
      <c r="BK103" s="2949"/>
      <c r="BL103" s="2949"/>
      <c r="BM103" s="2949"/>
      <c r="BN103" s="2949"/>
      <c r="BO103" s="3"/>
      <c r="BP103" s="2948"/>
      <c r="BQ103" s="2950"/>
      <c r="BR103" s="2949"/>
      <c r="BS103" s="2946"/>
      <c r="BT103" s="2949"/>
      <c r="BU103" s="2949"/>
      <c r="BV103" s="2949"/>
      <c r="BW103" s="2949"/>
      <c r="BX103" s="2949"/>
      <c r="BY103" s="2949"/>
      <c r="BZ103" s="3"/>
      <c r="CA103" s="2948"/>
      <c r="CB103" s="2950"/>
      <c r="CC103" s="2949"/>
      <c r="CD103" s="2946"/>
      <c r="CE103" s="2949"/>
      <c r="CF103" s="2949"/>
      <c r="CG103" s="2949"/>
      <c r="CH103" s="2949"/>
      <c r="CI103" s="2949"/>
      <c r="CJ103" s="2949"/>
      <c r="CK103" s="3"/>
      <c r="CL103" s="2948"/>
      <c r="CM103" s="2950"/>
      <c r="CN103" s="2949"/>
      <c r="CO103" s="2946"/>
      <c r="CP103" s="2949"/>
      <c r="CQ103" s="2949"/>
      <c r="CR103" s="2949"/>
      <c r="CS103" s="2949"/>
      <c r="CT103" s="2949"/>
      <c r="CU103" s="2949"/>
      <c r="CV103" s="3"/>
      <c r="CW103" s="2948"/>
      <c r="CX103" s="2950"/>
      <c r="CY103" s="2949"/>
      <c r="CZ103" s="2946"/>
      <c r="DA103" s="2949"/>
      <c r="DB103" s="2949"/>
      <c r="DC103" s="2949"/>
      <c r="DD103" s="2949"/>
      <c r="DE103" s="2949"/>
      <c r="DF103" s="2949"/>
      <c r="DG103" s="3"/>
      <c r="DH103" s="2948"/>
      <c r="DI103" s="2950"/>
      <c r="DJ103" s="2949"/>
      <c r="DK103" s="2946"/>
      <c r="DL103" s="2949"/>
      <c r="DM103" s="2949"/>
      <c r="DN103" s="2949"/>
      <c r="DO103" s="2949"/>
      <c r="DP103" s="2949"/>
      <c r="DQ103" s="2949"/>
      <c r="DR103" s="3"/>
      <c r="DS103" s="2948"/>
      <c r="DT103" s="2950"/>
      <c r="DU103" s="2949"/>
      <c r="DV103" s="2946"/>
      <c r="DW103" s="2949"/>
      <c r="DX103" s="2949"/>
      <c r="DY103" s="2949"/>
      <c r="DZ103" s="2949"/>
      <c r="EA103" s="2949"/>
      <c r="EB103" s="2949"/>
      <c r="EC103" s="3"/>
      <c r="ED103" s="2948"/>
      <c r="EE103" s="2950"/>
      <c r="EF103" s="2949"/>
      <c r="EG103" s="2946"/>
      <c r="EH103" s="2949"/>
      <c r="EI103" s="2949"/>
      <c r="EJ103" s="2949"/>
      <c r="EK103" s="2949"/>
      <c r="EL103" s="2949"/>
      <c r="EM103" s="2949"/>
      <c r="EN103" s="3"/>
      <c r="EO103" s="2948"/>
      <c r="EP103" s="2950"/>
      <c r="EQ103" s="2949"/>
      <c r="ER103" s="2946"/>
      <c r="ES103" s="2949"/>
      <c r="ET103" s="2949"/>
      <c r="EU103" s="2949"/>
      <c r="EV103" s="2949"/>
      <c r="EW103" s="2949"/>
      <c r="EX103" s="2949"/>
      <c r="EY103" s="3"/>
      <c r="EZ103" s="2948"/>
      <c r="FA103" s="2950"/>
      <c r="FB103" s="2949"/>
      <c r="FC103" s="2946"/>
      <c r="FD103" s="2949"/>
      <c r="FE103" s="2949"/>
      <c r="FF103" s="2949"/>
      <c r="FG103" s="2949"/>
      <c r="FH103" s="2949"/>
      <c r="FI103" s="2949"/>
      <c r="FJ103" s="3"/>
      <c r="FK103" s="2948"/>
      <c r="FL103" s="2950"/>
      <c r="FM103" s="2949"/>
      <c r="FN103" s="2946"/>
      <c r="FO103" s="2949"/>
      <c r="FP103" s="2949"/>
      <c r="FQ103" s="2949"/>
      <c r="FR103" s="2949"/>
      <c r="FS103" s="2949"/>
      <c r="FT103" s="2949"/>
      <c r="FU103" s="3"/>
      <c r="FV103" s="2948"/>
      <c r="FW103" s="2950"/>
      <c r="FX103" s="2949"/>
      <c r="FY103" s="2946"/>
      <c r="FZ103" s="2949"/>
      <c r="GA103" s="2949"/>
      <c r="GB103" s="2949"/>
      <c r="GC103" s="2949"/>
      <c r="GD103" s="2949"/>
      <c r="GE103" s="2949"/>
      <c r="GF103" s="3"/>
      <c r="GG103" s="2948"/>
      <c r="GH103" s="2950"/>
      <c r="GI103" s="2949"/>
      <c r="GJ103" s="2946"/>
      <c r="GK103" s="2949"/>
      <c r="GL103" s="2949"/>
      <c r="GM103" s="2949"/>
      <c r="GN103" s="2949"/>
      <c r="GO103" s="2949"/>
      <c r="GP103" s="2949"/>
      <c r="GQ103" s="3"/>
      <c r="GR103" s="2948"/>
      <c r="GS103" s="2950"/>
      <c r="GT103" s="2949"/>
      <c r="GU103" s="2946"/>
      <c r="GV103" s="2949"/>
      <c r="GW103" s="2949"/>
      <c r="GX103" s="2949"/>
      <c r="GY103" s="2949"/>
      <c r="GZ103" s="2949"/>
      <c r="HA103" s="2949"/>
      <c r="HB103" s="3"/>
      <c r="HC103" s="2948"/>
      <c r="HD103" s="2950"/>
      <c r="HE103" s="2949"/>
      <c r="HF103" s="2946"/>
      <c r="HG103" s="2949"/>
      <c r="HH103" s="2949"/>
      <c r="HI103" s="2949"/>
      <c r="HJ103" s="2949"/>
      <c r="HK103" s="2949"/>
      <c r="HL103" s="2949"/>
      <c r="HM103" s="3"/>
      <c r="HN103" s="2948"/>
      <c r="HO103" s="2950"/>
      <c r="HP103" s="2949"/>
      <c r="HQ103" s="2946"/>
      <c r="HR103" s="2949"/>
      <c r="HS103" s="2949"/>
      <c r="HT103" s="2949"/>
      <c r="HU103" s="2949"/>
      <c r="HV103" s="2949"/>
      <c r="HW103" s="2949"/>
      <c r="HX103" s="3"/>
      <c r="HY103" s="2948"/>
      <c r="HZ103" s="2950"/>
      <c r="IA103" s="2949"/>
      <c r="IB103" s="2946"/>
      <c r="IC103" s="2949"/>
      <c r="ID103" s="2949"/>
      <c r="IE103" s="2949"/>
      <c r="IF103" s="2949"/>
      <c r="IG103" s="2949"/>
      <c r="IH103" s="2949"/>
      <c r="II103" s="3"/>
      <c r="IJ103" s="2948"/>
      <c r="IK103" s="2950"/>
      <c r="IL103" s="2949"/>
      <c r="IM103" s="2946"/>
      <c r="IN103" s="2949"/>
      <c r="IO103" s="2949"/>
      <c r="IP103" s="2949"/>
      <c r="IQ103" s="2949"/>
      <c r="IR103" s="2949"/>
      <c r="IS103" s="2949"/>
      <c r="IT103" s="3"/>
      <c r="IU103" s="2948"/>
      <c r="IV103" s="2950"/>
      <c r="IW103" s="2949"/>
    </row>
    <row r="104" spans="1:257" x14ac:dyDescent="0.25">
      <c r="A104" s="2948"/>
      <c r="B104" s="2950"/>
      <c r="C104" s="2951"/>
      <c r="D104" s="2945"/>
      <c r="E104" s="2951"/>
      <c r="F104" s="2951"/>
      <c r="G104" s="2951"/>
      <c r="H104" s="2951"/>
      <c r="I104" s="2951"/>
      <c r="J104" s="2951"/>
      <c r="K104" s="2947"/>
      <c r="M104" s="2948"/>
      <c r="N104" s="2950"/>
      <c r="O104" s="2949"/>
      <c r="P104" s="2946"/>
      <c r="Q104" s="2949"/>
      <c r="R104" s="2949"/>
      <c r="S104" s="2949"/>
      <c r="T104" s="2949"/>
      <c r="U104" s="2949"/>
      <c r="V104" s="2949"/>
      <c r="W104" s="3"/>
      <c r="X104" s="2948"/>
      <c r="Y104" s="2950"/>
      <c r="Z104" s="2949"/>
      <c r="AA104" s="2946"/>
      <c r="AB104" s="2949"/>
      <c r="AC104" s="2949"/>
      <c r="AD104" s="2949"/>
      <c r="AE104" s="2949"/>
      <c r="AF104" s="2949"/>
      <c r="AG104" s="2949"/>
      <c r="AH104" s="3"/>
      <c r="AI104" s="2948"/>
      <c r="AJ104" s="2950"/>
      <c r="AK104" s="2949"/>
      <c r="AL104" s="2946"/>
      <c r="AM104" s="2949"/>
      <c r="AN104" s="2949"/>
      <c r="AO104" s="2949"/>
      <c r="AP104" s="2949"/>
      <c r="AQ104" s="2949"/>
      <c r="AR104" s="2949"/>
      <c r="AS104" s="3"/>
      <c r="AT104" s="2948"/>
      <c r="AU104" s="2950"/>
      <c r="AV104" s="2949"/>
      <c r="AW104" s="2946"/>
      <c r="AX104" s="2949"/>
      <c r="AY104" s="2949"/>
      <c r="AZ104" s="2949"/>
      <c r="BA104" s="2949"/>
      <c r="BB104" s="2949"/>
      <c r="BC104" s="2949"/>
      <c r="BD104" s="3"/>
      <c r="BE104" s="2948"/>
      <c r="BF104" s="2950"/>
      <c r="BG104" s="2949"/>
      <c r="BH104" s="2946"/>
      <c r="BI104" s="2949"/>
      <c r="BJ104" s="2949"/>
      <c r="BK104" s="2949"/>
      <c r="BL104" s="2949"/>
      <c r="BM104" s="2949"/>
      <c r="BN104" s="2949"/>
      <c r="BO104" s="3"/>
      <c r="BP104" s="2948"/>
      <c r="BQ104" s="2950"/>
      <c r="BR104" s="2949"/>
      <c r="BS104" s="2946"/>
      <c r="BT104" s="2949"/>
      <c r="BU104" s="2949"/>
      <c r="BV104" s="2949"/>
      <c r="BW104" s="2949"/>
      <c r="BX104" s="2949"/>
      <c r="BY104" s="2949"/>
      <c r="BZ104" s="3"/>
      <c r="CA104" s="2948"/>
      <c r="CB104" s="2950"/>
      <c r="CC104" s="2949"/>
      <c r="CD104" s="2946"/>
      <c r="CE104" s="2949"/>
      <c r="CF104" s="2949"/>
      <c r="CG104" s="2949"/>
      <c r="CH104" s="2949"/>
      <c r="CI104" s="2949"/>
      <c r="CJ104" s="2949"/>
      <c r="CK104" s="3"/>
      <c r="CL104" s="2948"/>
      <c r="CM104" s="2950"/>
      <c r="CN104" s="2949"/>
      <c r="CO104" s="2946"/>
      <c r="CP104" s="2949"/>
      <c r="CQ104" s="2949"/>
      <c r="CR104" s="2949"/>
      <c r="CS104" s="2949"/>
      <c r="CT104" s="2949"/>
      <c r="CU104" s="2949"/>
      <c r="CV104" s="3"/>
      <c r="CW104" s="2948"/>
      <c r="CX104" s="2950"/>
      <c r="CY104" s="2949"/>
      <c r="CZ104" s="2946"/>
      <c r="DA104" s="2949"/>
      <c r="DB104" s="2949"/>
      <c r="DC104" s="2949"/>
      <c r="DD104" s="2949"/>
      <c r="DE104" s="2949"/>
      <c r="DF104" s="2949"/>
      <c r="DG104" s="3"/>
      <c r="DH104" s="2948"/>
      <c r="DI104" s="2950"/>
      <c r="DJ104" s="2949"/>
      <c r="DK104" s="2946"/>
      <c r="DL104" s="2949"/>
      <c r="DM104" s="2949"/>
      <c r="DN104" s="2949"/>
      <c r="DO104" s="2949"/>
      <c r="DP104" s="2949"/>
      <c r="DQ104" s="2949"/>
      <c r="DR104" s="3"/>
      <c r="DS104" s="2948"/>
      <c r="DT104" s="2950"/>
      <c r="DU104" s="2949"/>
      <c r="DV104" s="2946"/>
      <c r="DW104" s="2949"/>
      <c r="DX104" s="2949"/>
      <c r="DY104" s="2949"/>
      <c r="DZ104" s="2949"/>
      <c r="EA104" s="2949"/>
      <c r="EB104" s="2949"/>
      <c r="EC104" s="3"/>
      <c r="ED104" s="2948"/>
      <c r="EE104" s="2950"/>
      <c r="EF104" s="2949"/>
      <c r="EG104" s="2946"/>
      <c r="EH104" s="2949"/>
      <c r="EI104" s="2949"/>
      <c r="EJ104" s="2949"/>
      <c r="EK104" s="2949"/>
      <c r="EL104" s="2949"/>
      <c r="EM104" s="2949"/>
      <c r="EN104" s="3"/>
      <c r="EO104" s="2948"/>
      <c r="EP104" s="2950"/>
      <c r="EQ104" s="2949"/>
      <c r="ER104" s="2946"/>
      <c r="ES104" s="2949"/>
      <c r="ET104" s="2949"/>
      <c r="EU104" s="2949"/>
      <c r="EV104" s="2949"/>
      <c r="EW104" s="2949"/>
      <c r="EX104" s="2949"/>
      <c r="EY104" s="3"/>
      <c r="EZ104" s="2948"/>
      <c r="FA104" s="2950"/>
      <c r="FB104" s="2949"/>
      <c r="FC104" s="2946"/>
      <c r="FD104" s="2949"/>
      <c r="FE104" s="2949"/>
      <c r="FF104" s="2949"/>
      <c r="FG104" s="2949"/>
      <c r="FH104" s="2949"/>
      <c r="FI104" s="2949"/>
      <c r="FJ104" s="3"/>
      <c r="FK104" s="2948"/>
      <c r="FL104" s="2950"/>
      <c r="FM104" s="2949"/>
      <c r="FN104" s="2946"/>
      <c r="FO104" s="2949"/>
      <c r="FP104" s="2949"/>
      <c r="FQ104" s="2949"/>
      <c r="FR104" s="2949"/>
      <c r="FS104" s="2949"/>
      <c r="FT104" s="2949"/>
      <c r="FU104" s="3"/>
      <c r="FV104" s="2948"/>
      <c r="FW104" s="2950"/>
      <c r="FX104" s="2949"/>
      <c r="FY104" s="2946"/>
      <c r="FZ104" s="2949"/>
      <c r="GA104" s="2949"/>
      <c r="GB104" s="2949"/>
      <c r="GC104" s="2949"/>
      <c r="GD104" s="2949"/>
      <c r="GE104" s="2949"/>
      <c r="GF104" s="3"/>
      <c r="GG104" s="2948"/>
      <c r="GH104" s="2950"/>
      <c r="GI104" s="2949"/>
      <c r="GJ104" s="2946"/>
      <c r="GK104" s="2949"/>
      <c r="GL104" s="2949"/>
      <c r="GM104" s="2949"/>
      <c r="GN104" s="2949"/>
      <c r="GO104" s="2949"/>
      <c r="GP104" s="2949"/>
      <c r="GQ104" s="3"/>
      <c r="GR104" s="2948"/>
      <c r="GS104" s="2950"/>
      <c r="GT104" s="2949"/>
      <c r="GU104" s="2946"/>
      <c r="GV104" s="2949"/>
      <c r="GW104" s="2949"/>
      <c r="GX104" s="2949"/>
      <c r="GY104" s="2949"/>
      <c r="GZ104" s="2949"/>
      <c r="HA104" s="2949"/>
      <c r="HB104" s="3"/>
      <c r="HC104" s="2948"/>
      <c r="HD104" s="2950"/>
      <c r="HE104" s="2949"/>
      <c r="HF104" s="2946"/>
      <c r="HG104" s="2949"/>
      <c r="HH104" s="2949"/>
      <c r="HI104" s="2949"/>
      <c r="HJ104" s="2949"/>
      <c r="HK104" s="2949"/>
      <c r="HL104" s="2949"/>
      <c r="HM104" s="3"/>
      <c r="HN104" s="2948"/>
      <c r="HO104" s="2950"/>
      <c r="HP104" s="2949"/>
      <c r="HQ104" s="2946"/>
      <c r="HR104" s="2949"/>
      <c r="HS104" s="2949"/>
      <c r="HT104" s="2949"/>
      <c r="HU104" s="2949"/>
      <c r="HV104" s="2949"/>
      <c r="HW104" s="2949"/>
      <c r="HX104" s="3"/>
      <c r="HY104" s="2948"/>
      <c r="HZ104" s="2950"/>
      <c r="IA104" s="2949"/>
      <c r="IB104" s="2946"/>
      <c r="IC104" s="2949"/>
      <c r="ID104" s="2949"/>
      <c r="IE104" s="2949"/>
      <c r="IF104" s="2949"/>
      <c r="IG104" s="2949"/>
      <c r="IH104" s="2949"/>
      <c r="II104" s="3"/>
      <c r="IJ104" s="2948"/>
      <c r="IK104" s="2950"/>
      <c r="IL104" s="2949"/>
      <c r="IM104" s="2946"/>
      <c r="IN104" s="2949"/>
      <c r="IO104" s="2949"/>
      <c r="IP104" s="2949"/>
      <c r="IQ104" s="2949"/>
      <c r="IR104" s="2949"/>
      <c r="IS104" s="2949"/>
      <c r="IT104" s="3"/>
      <c r="IU104" s="2948"/>
      <c r="IV104" s="2950"/>
      <c r="IW104" s="2949"/>
    </row>
    <row r="105" spans="1:257" x14ac:dyDescent="0.25">
      <c r="A105" s="2948"/>
      <c r="B105" s="2950"/>
      <c r="C105" s="2951"/>
      <c r="D105" s="2945"/>
      <c r="E105" s="2951"/>
      <c r="F105" s="2951"/>
      <c r="G105" s="2951"/>
      <c r="H105" s="2951"/>
      <c r="I105" s="2951"/>
      <c r="J105" s="2951"/>
      <c r="K105" s="2947"/>
      <c r="M105" s="2948"/>
      <c r="N105" s="2950"/>
      <c r="O105" s="2949"/>
      <c r="P105" s="2946"/>
      <c r="Q105" s="2949"/>
      <c r="R105" s="2949"/>
      <c r="S105" s="2949"/>
      <c r="T105" s="2949"/>
      <c r="U105" s="2949"/>
      <c r="V105" s="2949"/>
      <c r="W105" s="3"/>
      <c r="X105" s="2948"/>
      <c r="Y105" s="2950"/>
      <c r="Z105" s="2949"/>
      <c r="AA105" s="2946"/>
      <c r="AB105" s="2949"/>
      <c r="AC105" s="2949"/>
      <c r="AD105" s="2949"/>
      <c r="AE105" s="2949"/>
      <c r="AF105" s="2949"/>
      <c r="AG105" s="2949"/>
      <c r="AH105" s="3"/>
      <c r="AI105" s="2948"/>
      <c r="AJ105" s="2950"/>
      <c r="AK105" s="2949"/>
      <c r="AL105" s="2946"/>
      <c r="AM105" s="2949"/>
      <c r="AN105" s="2949"/>
      <c r="AO105" s="2949"/>
      <c r="AP105" s="2949"/>
      <c r="AQ105" s="2949"/>
      <c r="AR105" s="2949"/>
      <c r="AS105" s="3"/>
      <c r="AT105" s="2948"/>
      <c r="AU105" s="2950"/>
      <c r="AV105" s="2949"/>
      <c r="AW105" s="2946"/>
      <c r="AX105" s="2949"/>
      <c r="AY105" s="2949"/>
      <c r="AZ105" s="2949"/>
      <c r="BA105" s="2949"/>
      <c r="BB105" s="2949"/>
      <c r="BC105" s="2949"/>
      <c r="BD105" s="3"/>
      <c r="BE105" s="2948"/>
      <c r="BF105" s="2950"/>
      <c r="BG105" s="2949"/>
      <c r="BH105" s="2946"/>
      <c r="BI105" s="2949"/>
      <c r="BJ105" s="2949"/>
      <c r="BK105" s="2949"/>
      <c r="BL105" s="2949"/>
      <c r="BM105" s="2949"/>
      <c r="BN105" s="2949"/>
      <c r="BO105" s="3"/>
      <c r="BP105" s="2948"/>
      <c r="BQ105" s="2950"/>
      <c r="BR105" s="2949"/>
      <c r="BS105" s="2946"/>
      <c r="BT105" s="2949"/>
      <c r="BU105" s="2949"/>
      <c r="BV105" s="2949"/>
      <c r="BW105" s="2949"/>
      <c r="BX105" s="2949"/>
      <c r="BY105" s="2949"/>
      <c r="BZ105" s="3"/>
      <c r="CA105" s="2948"/>
      <c r="CB105" s="2950"/>
      <c r="CC105" s="2949"/>
      <c r="CD105" s="2946"/>
      <c r="CE105" s="2949"/>
      <c r="CF105" s="2949"/>
      <c r="CG105" s="2949"/>
      <c r="CH105" s="2949"/>
      <c r="CI105" s="2949"/>
      <c r="CJ105" s="2949"/>
      <c r="CK105" s="3"/>
      <c r="CL105" s="2948"/>
      <c r="CM105" s="2950"/>
      <c r="CN105" s="2949"/>
      <c r="CO105" s="2946"/>
      <c r="CP105" s="2949"/>
      <c r="CQ105" s="2949"/>
      <c r="CR105" s="2949"/>
      <c r="CS105" s="2949"/>
      <c r="CT105" s="2949"/>
      <c r="CU105" s="2949"/>
      <c r="CV105" s="3"/>
      <c r="CW105" s="2948"/>
      <c r="CX105" s="2950"/>
      <c r="CY105" s="2949"/>
      <c r="CZ105" s="2946"/>
      <c r="DA105" s="2949"/>
      <c r="DB105" s="2949"/>
      <c r="DC105" s="2949"/>
      <c r="DD105" s="2949"/>
      <c r="DE105" s="2949"/>
      <c r="DF105" s="2949"/>
      <c r="DG105" s="3"/>
      <c r="DH105" s="2948"/>
      <c r="DI105" s="2950"/>
      <c r="DJ105" s="2949"/>
      <c r="DK105" s="2946"/>
      <c r="DL105" s="2949"/>
      <c r="DM105" s="2949"/>
      <c r="DN105" s="2949"/>
      <c r="DO105" s="2949"/>
      <c r="DP105" s="2949"/>
      <c r="DQ105" s="2949"/>
      <c r="DR105" s="3"/>
      <c r="DS105" s="2948"/>
      <c r="DT105" s="2950"/>
      <c r="DU105" s="2949"/>
      <c r="DV105" s="2946"/>
      <c r="DW105" s="2949"/>
      <c r="DX105" s="2949"/>
      <c r="DY105" s="2949"/>
      <c r="DZ105" s="2949"/>
      <c r="EA105" s="2949"/>
      <c r="EB105" s="2949"/>
      <c r="EC105" s="3"/>
      <c r="ED105" s="2948"/>
      <c r="EE105" s="2950"/>
      <c r="EF105" s="2949"/>
      <c r="EG105" s="2946"/>
      <c r="EH105" s="2949"/>
      <c r="EI105" s="2949"/>
      <c r="EJ105" s="2949"/>
      <c r="EK105" s="2949"/>
      <c r="EL105" s="2949"/>
      <c r="EM105" s="2949"/>
      <c r="EN105" s="3"/>
      <c r="EO105" s="2948"/>
      <c r="EP105" s="2950"/>
      <c r="EQ105" s="2949"/>
      <c r="ER105" s="2946"/>
      <c r="ES105" s="2949"/>
      <c r="ET105" s="2949"/>
      <c r="EU105" s="2949"/>
      <c r="EV105" s="2949"/>
      <c r="EW105" s="2949"/>
      <c r="EX105" s="2949"/>
      <c r="EY105" s="3"/>
      <c r="EZ105" s="2948"/>
      <c r="FA105" s="2950"/>
      <c r="FB105" s="2949"/>
      <c r="FC105" s="2946"/>
      <c r="FD105" s="2949"/>
      <c r="FE105" s="2949"/>
      <c r="FF105" s="2949"/>
      <c r="FG105" s="2949"/>
      <c r="FH105" s="2949"/>
      <c r="FI105" s="2949"/>
      <c r="FJ105" s="3"/>
      <c r="FK105" s="2948"/>
      <c r="FL105" s="2950"/>
      <c r="FM105" s="2949"/>
      <c r="FN105" s="2946"/>
      <c r="FO105" s="2949"/>
      <c r="FP105" s="2949"/>
      <c r="FQ105" s="2949"/>
      <c r="FR105" s="2949"/>
      <c r="FS105" s="2949"/>
      <c r="FT105" s="2949"/>
      <c r="FU105" s="3"/>
      <c r="FV105" s="2948"/>
      <c r="FW105" s="2950"/>
      <c r="FX105" s="2949"/>
      <c r="FY105" s="2946"/>
      <c r="FZ105" s="2949"/>
      <c r="GA105" s="2949"/>
      <c r="GB105" s="2949"/>
      <c r="GC105" s="2949"/>
      <c r="GD105" s="2949"/>
      <c r="GE105" s="2949"/>
      <c r="GF105" s="3"/>
      <c r="GG105" s="2948"/>
      <c r="GH105" s="2950"/>
      <c r="GI105" s="2949"/>
      <c r="GJ105" s="2946"/>
      <c r="GK105" s="2949"/>
      <c r="GL105" s="2949"/>
      <c r="GM105" s="2949"/>
      <c r="GN105" s="2949"/>
      <c r="GO105" s="2949"/>
      <c r="GP105" s="2949"/>
      <c r="GQ105" s="3"/>
      <c r="GR105" s="2948"/>
      <c r="GS105" s="2950"/>
      <c r="GT105" s="2949"/>
      <c r="GU105" s="2946"/>
      <c r="GV105" s="2949"/>
      <c r="GW105" s="2949"/>
      <c r="GX105" s="2949"/>
      <c r="GY105" s="2949"/>
      <c r="GZ105" s="2949"/>
      <c r="HA105" s="2949"/>
      <c r="HB105" s="3"/>
      <c r="HC105" s="2948"/>
      <c r="HD105" s="2950"/>
      <c r="HE105" s="2949"/>
      <c r="HF105" s="2946"/>
      <c r="HG105" s="2949"/>
      <c r="HH105" s="2949"/>
      <c r="HI105" s="2949"/>
      <c r="HJ105" s="2949"/>
      <c r="HK105" s="2949"/>
      <c r="HL105" s="2949"/>
      <c r="HM105" s="3"/>
      <c r="HN105" s="2948"/>
      <c r="HO105" s="2950"/>
      <c r="HP105" s="2949"/>
      <c r="HQ105" s="2946"/>
      <c r="HR105" s="2949"/>
      <c r="HS105" s="2949"/>
      <c r="HT105" s="2949"/>
      <c r="HU105" s="2949"/>
      <c r="HV105" s="2949"/>
      <c r="HW105" s="2949"/>
      <c r="HX105" s="3"/>
      <c r="HY105" s="2948"/>
      <c r="HZ105" s="2950"/>
      <c r="IA105" s="2949"/>
      <c r="IB105" s="2946"/>
      <c r="IC105" s="2949"/>
      <c r="ID105" s="2949"/>
      <c r="IE105" s="2949"/>
      <c r="IF105" s="2949"/>
      <c r="IG105" s="2949"/>
      <c r="IH105" s="2949"/>
      <c r="II105" s="3"/>
      <c r="IJ105" s="2948"/>
      <c r="IK105" s="2950"/>
      <c r="IL105" s="2949"/>
      <c r="IM105" s="2946"/>
      <c r="IN105" s="2949"/>
      <c r="IO105" s="2949"/>
      <c r="IP105" s="2949"/>
      <c r="IQ105" s="2949"/>
      <c r="IR105" s="2949"/>
      <c r="IS105" s="2949"/>
      <c r="IT105" s="3"/>
      <c r="IU105" s="2948"/>
      <c r="IV105" s="2950"/>
      <c r="IW105" s="2949"/>
    </row>
    <row r="106" spans="1:257" x14ac:dyDescent="0.25">
      <c r="A106" s="2948"/>
      <c r="B106" s="2950"/>
      <c r="C106" s="2951"/>
      <c r="D106" s="2945"/>
      <c r="E106" s="2951"/>
      <c r="F106" s="2951"/>
      <c r="G106" s="2951"/>
      <c r="H106" s="2951"/>
      <c r="I106" s="2951"/>
      <c r="J106" s="2951"/>
      <c r="K106" s="2947"/>
      <c r="M106" s="2948"/>
      <c r="N106" s="2950"/>
      <c r="O106" s="2949"/>
      <c r="P106" s="2946"/>
      <c r="Q106" s="2949"/>
      <c r="R106" s="2949"/>
      <c r="S106" s="2949"/>
      <c r="T106" s="2949"/>
      <c r="U106" s="2949"/>
      <c r="V106" s="2949"/>
      <c r="W106" s="3"/>
      <c r="X106" s="2948"/>
      <c r="Y106" s="2950"/>
      <c r="Z106" s="2949"/>
      <c r="AA106" s="2946"/>
      <c r="AB106" s="2949"/>
      <c r="AC106" s="2949"/>
      <c r="AD106" s="2949"/>
      <c r="AE106" s="2949"/>
      <c r="AF106" s="2949"/>
      <c r="AG106" s="2949"/>
      <c r="AH106" s="3"/>
      <c r="AI106" s="2948"/>
      <c r="AJ106" s="2950"/>
      <c r="AK106" s="2949"/>
      <c r="AL106" s="2946"/>
      <c r="AM106" s="2949"/>
      <c r="AN106" s="2949"/>
      <c r="AO106" s="2949"/>
      <c r="AP106" s="2949"/>
      <c r="AQ106" s="2949"/>
      <c r="AR106" s="2949"/>
      <c r="AS106" s="3"/>
      <c r="AT106" s="2948"/>
      <c r="AU106" s="2950"/>
      <c r="AV106" s="2949"/>
      <c r="AW106" s="2946"/>
      <c r="AX106" s="2949"/>
      <c r="AY106" s="2949"/>
      <c r="AZ106" s="2949"/>
      <c r="BA106" s="2949"/>
      <c r="BB106" s="2949"/>
      <c r="BC106" s="2949"/>
      <c r="BD106" s="3"/>
      <c r="BE106" s="2948"/>
      <c r="BF106" s="2950"/>
      <c r="BG106" s="2949"/>
      <c r="BH106" s="2946"/>
      <c r="BI106" s="2949"/>
      <c r="BJ106" s="2949"/>
      <c r="BK106" s="2949"/>
      <c r="BL106" s="2949"/>
      <c r="BM106" s="2949"/>
      <c r="BN106" s="2949"/>
      <c r="BO106" s="3"/>
      <c r="BP106" s="2948"/>
      <c r="BQ106" s="2950"/>
      <c r="BR106" s="2949"/>
      <c r="BS106" s="2946"/>
      <c r="BT106" s="2949"/>
      <c r="BU106" s="2949"/>
      <c r="BV106" s="2949"/>
      <c r="BW106" s="2949"/>
      <c r="BX106" s="2949"/>
      <c r="BY106" s="2949"/>
      <c r="BZ106" s="3"/>
      <c r="CA106" s="2948"/>
      <c r="CB106" s="2950"/>
      <c r="CC106" s="2949"/>
      <c r="CD106" s="2946"/>
      <c r="CE106" s="2949"/>
      <c r="CF106" s="2949"/>
      <c r="CG106" s="2949"/>
      <c r="CH106" s="2949"/>
      <c r="CI106" s="2949"/>
      <c r="CJ106" s="2949"/>
      <c r="CK106" s="3"/>
      <c r="CL106" s="2948"/>
      <c r="CM106" s="2950"/>
      <c r="CN106" s="2949"/>
      <c r="CO106" s="2946"/>
      <c r="CP106" s="2949"/>
      <c r="CQ106" s="2949"/>
      <c r="CR106" s="2949"/>
      <c r="CS106" s="2949"/>
      <c r="CT106" s="2949"/>
      <c r="CU106" s="2949"/>
      <c r="CV106" s="3"/>
      <c r="CW106" s="2948"/>
      <c r="CX106" s="2950"/>
      <c r="CY106" s="2949"/>
      <c r="CZ106" s="2946"/>
      <c r="DA106" s="2949"/>
      <c r="DB106" s="2949"/>
      <c r="DC106" s="2949"/>
      <c r="DD106" s="2949"/>
      <c r="DE106" s="2949"/>
      <c r="DF106" s="2949"/>
      <c r="DG106" s="3"/>
      <c r="DH106" s="2948"/>
      <c r="DI106" s="2950"/>
      <c r="DJ106" s="2949"/>
      <c r="DK106" s="2946"/>
      <c r="DL106" s="2949"/>
      <c r="DM106" s="2949"/>
      <c r="DN106" s="2949"/>
      <c r="DO106" s="2949"/>
      <c r="DP106" s="2949"/>
      <c r="DQ106" s="2949"/>
      <c r="DR106" s="3"/>
      <c r="DS106" s="2948"/>
      <c r="DT106" s="2950"/>
      <c r="DU106" s="2949"/>
      <c r="DV106" s="2946"/>
      <c r="DW106" s="2949"/>
      <c r="DX106" s="2949"/>
      <c r="DY106" s="2949"/>
      <c r="DZ106" s="2949"/>
      <c r="EA106" s="2949"/>
      <c r="EB106" s="2949"/>
      <c r="EC106" s="3"/>
      <c r="ED106" s="2948"/>
      <c r="EE106" s="2950"/>
      <c r="EF106" s="2949"/>
      <c r="EG106" s="2946"/>
      <c r="EH106" s="2949"/>
      <c r="EI106" s="2949"/>
      <c r="EJ106" s="2949"/>
      <c r="EK106" s="2949"/>
      <c r="EL106" s="2949"/>
      <c r="EM106" s="2949"/>
      <c r="EN106" s="3"/>
      <c r="EO106" s="2948"/>
      <c r="EP106" s="2950"/>
      <c r="EQ106" s="2949"/>
      <c r="ER106" s="2946"/>
      <c r="ES106" s="2949"/>
      <c r="ET106" s="2949"/>
      <c r="EU106" s="2949"/>
      <c r="EV106" s="2949"/>
      <c r="EW106" s="2949"/>
      <c r="EX106" s="2949"/>
      <c r="EY106" s="3"/>
      <c r="EZ106" s="2948"/>
      <c r="FA106" s="2950"/>
      <c r="FB106" s="2949"/>
      <c r="FC106" s="2946"/>
      <c r="FD106" s="2949"/>
      <c r="FE106" s="2949"/>
      <c r="FF106" s="2949"/>
      <c r="FG106" s="2949"/>
      <c r="FH106" s="2949"/>
      <c r="FI106" s="2949"/>
      <c r="FJ106" s="3"/>
      <c r="FK106" s="2948"/>
      <c r="FL106" s="2950"/>
      <c r="FM106" s="2949"/>
      <c r="FN106" s="2946"/>
      <c r="FO106" s="2949"/>
      <c r="FP106" s="2949"/>
      <c r="FQ106" s="2949"/>
      <c r="FR106" s="2949"/>
      <c r="FS106" s="2949"/>
      <c r="FT106" s="2949"/>
      <c r="FU106" s="3"/>
      <c r="FV106" s="2948"/>
      <c r="FW106" s="2950"/>
      <c r="FX106" s="2949"/>
      <c r="FY106" s="2946"/>
      <c r="FZ106" s="2949"/>
      <c r="GA106" s="2949"/>
      <c r="GB106" s="2949"/>
      <c r="GC106" s="2949"/>
      <c r="GD106" s="2949"/>
      <c r="GE106" s="2949"/>
      <c r="GF106" s="3"/>
      <c r="GG106" s="2948"/>
      <c r="GH106" s="2950"/>
      <c r="GI106" s="2949"/>
      <c r="GJ106" s="2946"/>
      <c r="GK106" s="2949"/>
      <c r="GL106" s="2949"/>
      <c r="GM106" s="2949"/>
      <c r="GN106" s="2949"/>
      <c r="GO106" s="2949"/>
      <c r="GP106" s="2949"/>
      <c r="GQ106" s="3"/>
      <c r="GR106" s="2948"/>
      <c r="GS106" s="2950"/>
      <c r="GT106" s="2949"/>
      <c r="GU106" s="2946"/>
      <c r="GV106" s="2949"/>
      <c r="GW106" s="2949"/>
      <c r="GX106" s="2949"/>
      <c r="GY106" s="2949"/>
      <c r="GZ106" s="2949"/>
      <c r="HA106" s="2949"/>
      <c r="HB106" s="3"/>
      <c r="HC106" s="2948"/>
      <c r="HD106" s="2950"/>
      <c r="HE106" s="2949"/>
      <c r="HF106" s="2946"/>
      <c r="HG106" s="2949"/>
      <c r="HH106" s="2949"/>
      <c r="HI106" s="2949"/>
      <c r="HJ106" s="2949"/>
      <c r="HK106" s="2949"/>
      <c r="HL106" s="2949"/>
      <c r="HM106" s="3"/>
      <c r="HN106" s="2948"/>
      <c r="HO106" s="2950"/>
      <c r="HP106" s="2949"/>
      <c r="HQ106" s="2946"/>
      <c r="HR106" s="2949"/>
      <c r="HS106" s="2949"/>
      <c r="HT106" s="2949"/>
      <c r="HU106" s="2949"/>
      <c r="HV106" s="2949"/>
      <c r="HW106" s="2949"/>
      <c r="HX106" s="3"/>
      <c r="HY106" s="2948"/>
      <c r="HZ106" s="2950"/>
      <c r="IA106" s="2949"/>
      <c r="IB106" s="2946"/>
      <c r="IC106" s="2949"/>
      <c r="ID106" s="2949"/>
      <c r="IE106" s="2949"/>
      <c r="IF106" s="2949"/>
      <c r="IG106" s="2949"/>
      <c r="IH106" s="2949"/>
      <c r="II106" s="3"/>
      <c r="IJ106" s="2948"/>
      <c r="IK106" s="2950"/>
      <c r="IL106" s="2949"/>
      <c r="IM106" s="2946"/>
      <c r="IN106" s="2949"/>
      <c r="IO106" s="2949"/>
      <c r="IP106" s="2949"/>
      <c r="IQ106" s="2949"/>
      <c r="IR106" s="2949"/>
      <c r="IS106" s="2949"/>
      <c r="IT106" s="3"/>
      <c r="IU106" s="2948"/>
      <c r="IV106" s="2950"/>
      <c r="IW106" s="2949"/>
    </row>
    <row r="107" spans="1:257" x14ac:dyDescent="0.25">
      <c r="A107" s="2948"/>
      <c r="B107" s="2950"/>
      <c r="C107" s="2951"/>
      <c r="D107" s="2945"/>
      <c r="E107" s="2951"/>
      <c r="F107" s="2951"/>
      <c r="G107" s="2951"/>
      <c r="H107" s="2951"/>
      <c r="I107" s="2951"/>
      <c r="J107" s="2951"/>
      <c r="K107" s="2947"/>
      <c r="M107" s="2948"/>
      <c r="N107" s="2950"/>
      <c r="O107" s="2949"/>
      <c r="P107" s="2946"/>
      <c r="Q107" s="2949"/>
      <c r="R107" s="2949"/>
      <c r="S107" s="2949"/>
      <c r="T107" s="2949"/>
      <c r="U107" s="2949"/>
      <c r="V107" s="2949"/>
      <c r="W107" s="3"/>
      <c r="X107" s="2948"/>
      <c r="Y107" s="2950"/>
      <c r="Z107" s="2949"/>
      <c r="AA107" s="2946"/>
      <c r="AB107" s="2949"/>
      <c r="AC107" s="2949"/>
      <c r="AD107" s="2949"/>
      <c r="AE107" s="2949"/>
      <c r="AF107" s="2949"/>
      <c r="AG107" s="2949"/>
      <c r="AH107" s="3"/>
      <c r="AI107" s="2948"/>
      <c r="AJ107" s="2950"/>
      <c r="AK107" s="2949"/>
      <c r="AL107" s="2946"/>
      <c r="AM107" s="2949"/>
      <c r="AN107" s="2949"/>
      <c r="AO107" s="2949"/>
      <c r="AP107" s="2949"/>
      <c r="AQ107" s="2949"/>
      <c r="AR107" s="2949"/>
      <c r="AS107" s="3"/>
      <c r="AT107" s="2948"/>
      <c r="AU107" s="2950"/>
      <c r="AV107" s="2949"/>
      <c r="AW107" s="2946"/>
      <c r="AX107" s="2949"/>
      <c r="AY107" s="2949"/>
      <c r="AZ107" s="2949"/>
      <c r="BA107" s="2949"/>
      <c r="BB107" s="2949"/>
      <c r="BC107" s="2949"/>
      <c r="BD107" s="3"/>
      <c r="BE107" s="2948"/>
      <c r="BF107" s="2950"/>
      <c r="BG107" s="2949"/>
      <c r="BH107" s="2946"/>
      <c r="BI107" s="2949"/>
      <c r="BJ107" s="2949"/>
      <c r="BK107" s="2949"/>
      <c r="BL107" s="2949"/>
      <c r="BM107" s="2949"/>
      <c r="BN107" s="2949"/>
      <c r="BO107" s="3"/>
      <c r="BP107" s="2948"/>
      <c r="BQ107" s="2950"/>
      <c r="BR107" s="2949"/>
      <c r="BS107" s="2946"/>
      <c r="BT107" s="2949"/>
      <c r="BU107" s="2949"/>
      <c r="BV107" s="2949"/>
      <c r="BW107" s="2949"/>
      <c r="BX107" s="2949"/>
      <c r="BY107" s="2949"/>
      <c r="BZ107" s="3"/>
      <c r="CA107" s="2948"/>
      <c r="CB107" s="2950"/>
      <c r="CC107" s="2949"/>
      <c r="CD107" s="2946"/>
      <c r="CE107" s="2949"/>
      <c r="CF107" s="2949"/>
      <c r="CG107" s="2949"/>
      <c r="CH107" s="2949"/>
      <c r="CI107" s="2949"/>
      <c r="CJ107" s="2949"/>
      <c r="CK107" s="3"/>
      <c r="CL107" s="2948"/>
      <c r="CM107" s="2950"/>
      <c r="CN107" s="2949"/>
      <c r="CO107" s="2946"/>
      <c r="CP107" s="2949"/>
      <c r="CQ107" s="2949"/>
      <c r="CR107" s="2949"/>
      <c r="CS107" s="2949"/>
      <c r="CT107" s="2949"/>
      <c r="CU107" s="2949"/>
      <c r="CV107" s="3"/>
      <c r="CW107" s="2948"/>
      <c r="CX107" s="2950"/>
      <c r="CY107" s="2949"/>
      <c r="CZ107" s="2946"/>
      <c r="DA107" s="2949"/>
      <c r="DB107" s="2949"/>
      <c r="DC107" s="2949"/>
      <c r="DD107" s="2949"/>
      <c r="DE107" s="2949"/>
      <c r="DF107" s="2949"/>
      <c r="DG107" s="3"/>
      <c r="DH107" s="2948"/>
      <c r="DI107" s="2950"/>
      <c r="DJ107" s="2949"/>
      <c r="DK107" s="2946"/>
      <c r="DL107" s="2949"/>
      <c r="DM107" s="2949"/>
      <c r="DN107" s="2949"/>
      <c r="DO107" s="2949"/>
      <c r="DP107" s="2949"/>
      <c r="DQ107" s="2949"/>
      <c r="DR107" s="3"/>
      <c r="DS107" s="2948"/>
      <c r="DT107" s="2950"/>
      <c r="DU107" s="2949"/>
      <c r="DV107" s="2946"/>
      <c r="DW107" s="2949"/>
      <c r="DX107" s="2949"/>
      <c r="DY107" s="2949"/>
      <c r="DZ107" s="2949"/>
      <c r="EA107" s="2949"/>
      <c r="EB107" s="2949"/>
      <c r="EC107" s="3"/>
      <c r="ED107" s="2948"/>
      <c r="EE107" s="2950"/>
      <c r="EF107" s="2949"/>
      <c r="EG107" s="2946"/>
      <c r="EH107" s="2949"/>
      <c r="EI107" s="2949"/>
      <c r="EJ107" s="2949"/>
      <c r="EK107" s="2949"/>
      <c r="EL107" s="2949"/>
      <c r="EM107" s="2949"/>
      <c r="EN107" s="3"/>
      <c r="EO107" s="2948"/>
      <c r="EP107" s="2950"/>
      <c r="EQ107" s="2949"/>
      <c r="ER107" s="2946"/>
      <c r="ES107" s="2949"/>
      <c r="ET107" s="2949"/>
      <c r="EU107" s="2949"/>
      <c r="EV107" s="2949"/>
      <c r="EW107" s="2949"/>
      <c r="EX107" s="2949"/>
      <c r="EY107" s="3"/>
      <c r="EZ107" s="2948"/>
      <c r="FA107" s="2950"/>
      <c r="FB107" s="2949"/>
      <c r="FC107" s="2946"/>
      <c r="FD107" s="2949"/>
      <c r="FE107" s="2949"/>
      <c r="FF107" s="2949"/>
      <c r="FG107" s="2949"/>
      <c r="FH107" s="2949"/>
      <c r="FI107" s="2949"/>
      <c r="FJ107" s="3"/>
      <c r="FK107" s="2948"/>
      <c r="FL107" s="2950"/>
      <c r="FM107" s="2949"/>
      <c r="FN107" s="2946"/>
      <c r="FO107" s="2949"/>
      <c r="FP107" s="2949"/>
      <c r="FQ107" s="2949"/>
      <c r="FR107" s="2949"/>
      <c r="FS107" s="2949"/>
      <c r="FT107" s="2949"/>
      <c r="FU107" s="3"/>
      <c r="FV107" s="2948"/>
      <c r="FW107" s="2950"/>
      <c r="FX107" s="2949"/>
      <c r="FY107" s="2946"/>
      <c r="FZ107" s="2949"/>
      <c r="GA107" s="2949"/>
      <c r="GB107" s="2949"/>
      <c r="GC107" s="2949"/>
      <c r="GD107" s="2949"/>
      <c r="GE107" s="2949"/>
      <c r="GF107" s="3"/>
      <c r="GG107" s="2948"/>
      <c r="GH107" s="2950"/>
      <c r="GI107" s="2949"/>
      <c r="GJ107" s="2946"/>
      <c r="GK107" s="2949"/>
      <c r="GL107" s="2949"/>
      <c r="GM107" s="2949"/>
      <c r="GN107" s="2949"/>
      <c r="GO107" s="2949"/>
      <c r="GP107" s="2949"/>
      <c r="GQ107" s="3"/>
      <c r="GR107" s="2948"/>
      <c r="GS107" s="2950"/>
      <c r="GT107" s="2949"/>
      <c r="GU107" s="2946"/>
      <c r="GV107" s="2949"/>
      <c r="GW107" s="2949"/>
      <c r="GX107" s="2949"/>
      <c r="GY107" s="2949"/>
      <c r="GZ107" s="2949"/>
      <c r="HA107" s="2949"/>
      <c r="HB107" s="3"/>
      <c r="HC107" s="2948"/>
      <c r="HD107" s="2950"/>
      <c r="HE107" s="2949"/>
      <c r="HF107" s="2946"/>
      <c r="HG107" s="2949"/>
      <c r="HH107" s="2949"/>
      <c r="HI107" s="2949"/>
      <c r="HJ107" s="2949"/>
      <c r="HK107" s="2949"/>
      <c r="HL107" s="2949"/>
      <c r="HM107" s="3"/>
      <c r="HN107" s="2948"/>
      <c r="HO107" s="2950"/>
      <c r="HP107" s="2949"/>
      <c r="HQ107" s="2946"/>
      <c r="HR107" s="2949"/>
      <c r="HS107" s="2949"/>
      <c r="HT107" s="2949"/>
      <c r="HU107" s="2949"/>
      <c r="HV107" s="2949"/>
      <c r="HW107" s="2949"/>
      <c r="HX107" s="3"/>
      <c r="HY107" s="2948"/>
      <c r="HZ107" s="2950"/>
      <c r="IA107" s="2949"/>
      <c r="IB107" s="2946"/>
      <c r="IC107" s="2949"/>
      <c r="ID107" s="2949"/>
      <c r="IE107" s="2949"/>
      <c r="IF107" s="2949"/>
      <c r="IG107" s="2949"/>
      <c r="IH107" s="2949"/>
      <c r="II107" s="3"/>
      <c r="IJ107" s="2948"/>
      <c r="IK107" s="2950"/>
      <c r="IL107" s="2949"/>
      <c r="IM107" s="2946"/>
      <c r="IN107" s="2949"/>
      <c r="IO107" s="2949"/>
      <c r="IP107" s="2949"/>
      <c r="IQ107" s="2949"/>
      <c r="IR107" s="2949"/>
      <c r="IS107" s="2949"/>
      <c r="IT107" s="3"/>
      <c r="IU107" s="2948"/>
      <c r="IV107" s="2950"/>
      <c r="IW107" s="2949"/>
    </row>
    <row r="108" spans="1:257" x14ac:dyDescent="0.25">
      <c r="A108" s="2948"/>
      <c r="B108" s="2950"/>
      <c r="C108" s="2951"/>
      <c r="D108" s="2945"/>
      <c r="E108" s="2951"/>
      <c r="F108" s="2951"/>
      <c r="G108" s="2951"/>
      <c r="H108" s="2951"/>
      <c r="I108" s="2951"/>
      <c r="J108" s="2951"/>
      <c r="K108" s="2947"/>
      <c r="M108" s="2948"/>
      <c r="N108" s="2950"/>
      <c r="O108" s="2949"/>
      <c r="P108" s="2946"/>
      <c r="Q108" s="2949"/>
      <c r="R108" s="2949"/>
      <c r="S108" s="2949"/>
      <c r="T108" s="2949"/>
      <c r="U108" s="2949"/>
      <c r="V108" s="2949"/>
      <c r="W108" s="3"/>
      <c r="X108" s="2948"/>
      <c r="Y108" s="2950"/>
      <c r="Z108" s="2949"/>
      <c r="AA108" s="2946"/>
      <c r="AB108" s="2949"/>
      <c r="AC108" s="2949"/>
      <c r="AD108" s="2949"/>
      <c r="AE108" s="2949"/>
      <c r="AF108" s="2949"/>
      <c r="AG108" s="2949"/>
      <c r="AH108" s="3"/>
      <c r="AI108" s="2948"/>
      <c r="AJ108" s="2950"/>
      <c r="AK108" s="2949"/>
      <c r="AL108" s="2946"/>
      <c r="AM108" s="2949"/>
      <c r="AN108" s="2949"/>
      <c r="AO108" s="2949"/>
      <c r="AP108" s="2949"/>
      <c r="AQ108" s="2949"/>
      <c r="AR108" s="2949"/>
      <c r="AS108" s="3"/>
      <c r="AT108" s="2948"/>
      <c r="AU108" s="2950"/>
      <c r="AV108" s="2949"/>
      <c r="AW108" s="2946"/>
      <c r="AX108" s="2949"/>
      <c r="AY108" s="2949"/>
      <c r="AZ108" s="2949"/>
      <c r="BA108" s="2949"/>
      <c r="BB108" s="2949"/>
      <c r="BC108" s="2949"/>
      <c r="BD108" s="3"/>
      <c r="BE108" s="2948"/>
      <c r="BF108" s="2950"/>
      <c r="BG108" s="2949"/>
      <c r="BH108" s="2946"/>
      <c r="BI108" s="2949"/>
      <c r="BJ108" s="2949"/>
      <c r="BK108" s="2949"/>
      <c r="BL108" s="2949"/>
      <c r="BM108" s="2949"/>
      <c r="BN108" s="2949"/>
      <c r="BO108" s="3"/>
      <c r="BP108" s="2948"/>
      <c r="BQ108" s="2950"/>
      <c r="BR108" s="2949"/>
      <c r="BS108" s="2946"/>
      <c r="BT108" s="2949"/>
      <c r="BU108" s="2949"/>
      <c r="BV108" s="2949"/>
      <c r="BW108" s="2949"/>
      <c r="BX108" s="2949"/>
      <c r="BY108" s="2949"/>
      <c r="BZ108" s="3"/>
      <c r="CA108" s="2948"/>
      <c r="CB108" s="2950"/>
      <c r="CC108" s="2949"/>
      <c r="CD108" s="2946"/>
      <c r="CE108" s="2949"/>
      <c r="CF108" s="2949"/>
      <c r="CG108" s="2949"/>
      <c r="CH108" s="2949"/>
      <c r="CI108" s="2949"/>
      <c r="CJ108" s="2949"/>
      <c r="CK108" s="3"/>
      <c r="CL108" s="2948"/>
      <c r="CM108" s="2950"/>
      <c r="CN108" s="2949"/>
      <c r="CO108" s="2946"/>
      <c r="CP108" s="2949"/>
      <c r="CQ108" s="2949"/>
      <c r="CR108" s="2949"/>
      <c r="CS108" s="2949"/>
      <c r="CT108" s="2949"/>
      <c r="CU108" s="2949"/>
      <c r="CV108" s="3"/>
      <c r="CW108" s="2948"/>
      <c r="CX108" s="2950"/>
      <c r="CY108" s="2949"/>
      <c r="CZ108" s="2946"/>
      <c r="DA108" s="2949"/>
      <c r="DB108" s="2949"/>
      <c r="DC108" s="2949"/>
      <c r="DD108" s="2949"/>
      <c r="DE108" s="2949"/>
      <c r="DF108" s="2949"/>
      <c r="DG108" s="3"/>
      <c r="DH108" s="2948"/>
      <c r="DI108" s="2950"/>
      <c r="DJ108" s="2949"/>
      <c r="DK108" s="2946"/>
      <c r="DL108" s="2949"/>
      <c r="DM108" s="2949"/>
      <c r="DN108" s="2949"/>
      <c r="DO108" s="2949"/>
      <c r="DP108" s="2949"/>
      <c r="DQ108" s="2949"/>
      <c r="DR108" s="3"/>
      <c r="DS108" s="2948"/>
      <c r="DT108" s="2950"/>
      <c r="DU108" s="2949"/>
      <c r="DV108" s="2946"/>
      <c r="DW108" s="2949"/>
      <c r="DX108" s="2949"/>
      <c r="DY108" s="2949"/>
      <c r="DZ108" s="2949"/>
      <c r="EA108" s="2949"/>
      <c r="EB108" s="2949"/>
      <c r="EC108" s="3"/>
      <c r="ED108" s="2948"/>
      <c r="EE108" s="2950"/>
      <c r="EF108" s="2949"/>
      <c r="EG108" s="2946"/>
      <c r="EH108" s="2949"/>
      <c r="EI108" s="2949"/>
      <c r="EJ108" s="2949"/>
      <c r="EK108" s="2949"/>
      <c r="EL108" s="2949"/>
      <c r="EM108" s="2949"/>
      <c r="EN108" s="3"/>
      <c r="EO108" s="2948"/>
      <c r="EP108" s="2950"/>
      <c r="EQ108" s="2949"/>
      <c r="ER108" s="2946"/>
      <c r="ES108" s="2949"/>
      <c r="ET108" s="2949"/>
      <c r="EU108" s="2949"/>
      <c r="EV108" s="2949"/>
      <c r="EW108" s="2949"/>
      <c r="EX108" s="2949"/>
      <c r="EY108" s="3"/>
      <c r="EZ108" s="2948"/>
      <c r="FA108" s="2950"/>
      <c r="FB108" s="2949"/>
      <c r="FC108" s="2946"/>
      <c r="FD108" s="2949"/>
      <c r="FE108" s="2949"/>
      <c r="FF108" s="2949"/>
      <c r="FG108" s="2949"/>
      <c r="FH108" s="2949"/>
      <c r="FI108" s="2949"/>
      <c r="FJ108" s="3"/>
      <c r="FK108" s="2948"/>
      <c r="FL108" s="2950"/>
      <c r="FM108" s="2949"/>
      <c r="FN108" s="2946"/>
      <c r="FO108" s="2949"/>
      <c r="FP108" s="2949"/>
      <c r="FQ108" s="2949"/>
      <c r="FR108" s="2949"/>
      <c r="FS108" s="2949"/>
      <c r="FT108" s="2949"/>
      <c r="FU108" s="3"/>
      <c r="FV108" s="2948"/>
      <c r="FW108" s="2950"/>
      <c r="FX108" s="2949"/>
      <c r="FY108" s="2946"/>
      <c r="FZ108" s="2949"/>
      <c r="GA108" s="2949"/>
      <c r="GB108" s="2949"/>
      <c r="GC108" s="2949"/>
      <c r="GD108" s="2949"/>
      <c r="GE108" s="2949"/>
      <c r="GF108" s="3"/>
      <c r="GG108" s="2948"/>
      <c r="GH108" s="2950"/>
      <c r="GI108" s="2949"/>
      <c r="GJ108" s="2946"/>
      <c r="GK108" s="2949"/>
      <c r="GL108" s="2949"/>
      <c r="GM108" s="2949"/>
      <c r="GN108" s="2949"/>
      <c r="GO108" s="2949"/>
      <c r="GP108" s="2949"/>
      <c r="GQ108" s="3"/>
      <c r="GR108" s="2948"/>
      <c r="GS108" s="2950"/>
      <c r="GT108" s="2949"/>
      <c r="GU108" s="2946"/>
      <c r="GV108" s="2949"/>
      <c r="GW108" s="2949"/>
      <c r="GX108" s="2949"/>
      <c r="GY108" s="2949"/>
      <c r="GZ108" s="2949"/>
      <c r="HA108" s="2949"/>
      <c r="HB108" s="3"/>
      <c r="HC108" s="2948"/>
      <c r="HD108" s="2950"/>
      <c r="HE108" s="2949"/>
      <c r="HF108" s="2946"/>
      <c r="HG108" s="2949"/>
      <c r="HH108" s="2949"/>
      <c r="HI108" s="2949"/>
      <c r="HJ108" s="2949"/>
      <c r="HK108" s="2949"/>
      <c r="HL108" s="2949"/>
      <c r="HM108" s="3"/>
      <c r="HN108" s="2948"/>
      <c r="HO108" s="2950"/>
      <c r="HP108" s="2949"/>
      <c r="HQ108" s="2946"/>
      <c r="HR108" s="2949"/>
      <c r="HS108" s="2949"/>
      <c r="HT108" s="2949"/>
      <c r="HU108" s="2949"/>
      <c r="HV108" s="2949"/>
      <c r="HW108" s="2949"/>
      <c r="HX108" s="3"/>
      <c r="HY108" s="2948"/>
      <c r="HZ108" s="2950"/>
      <c r="IA108" s="2949"/>
      <c r="IB108" s="2946"/>
      <c r="IC108" s="2949"/>
      <c r="ID108" s="2949"/>
      <c r="IE108" s="2949"/>
      <c r="IF108" s="2949"/>
      <c r="IG108" s="2949"/>
      <c r="IH108" s="2949"/>
      <c r="II108" s="3"/>
      <c r="IJ108" s="2948"/>
      <c r="IK108" s="2950"/>
      <c r="IL108" s="2949"/>
      <c r="IM108" s="2946"/>
      <c r="IN108" s="2949"/>
      <c r="IO108" s="2949"/>
      <c r="IP108" s="2949"/>
      <c r="IQ108" s="2949"/>
      <c r="IR108" s="2949"/>
      <c r="IS108" s="2949"/>
      <c r="IT108" s="3"/>
      <c r="IU108" s="2948"/>
      <c r="IV108" s="2950"/>
      <c r="IW108" s="2949"/>
    </row>
    <row r="109" spans="1:257" x14ac:dyDescent="0.25">
      <c r="A109" s="2948"/>
      <c r="B109" s="2950"/>
      <c r="C109" s="2951"/>
      <c r="D109" s="2945"/>
      <c r="E109" s="2951"/>
      <c r="F109" s="2951"/>
      <c r="G109" s="2951"/>
      <c r="H109" s="2951"/>
      <c r="I109" s="2951"/>
      <c r="J109" s="2951"/>
      <c r="K109" s="2947"/>
      <c r="M109" s="2948"/>
      <c r="N109" s="2950"/>
      <c r="O109" s="2949"/>
      <c r="P109" s="2946"/>
      <c r="Q109" s="2949"/>
      <c r="R109" s="2949"/>
      <c r="S109" s="2949"/>
      <c r="T109" s="2949"/>
      <c r="U109" s="2949"/>
      <c r="V109" s="2949"/>
      <c r="W109" s="3"/>
      <c r="X109" s="2948"/>
      <c r="Y109" s="2950"/>
      <c r="Z109" s="2949"/>
      <c r="AA109" s="2946"/>
      <c r="AB109" s="2949"/>
      <c r="AC109" s="2949"/>
      <c r="AD109" s="2949"/>
      <c r="AE109" s="2949"/>
      <c r="AF109" s="2949"/>
      <c r="AG109" s="2949"/>
      <c r="AH109" s="3"/>
      <c r="AI109" s="2948"/>
      <c r="AJ109" s="2950"/>
      <c r="AK109" s="2949"/>
      <c r="AL109" s="2946"/>
      <c r="AM109" s="2949"/>
      <c r="AN109" s="2949"/>
      <c r="AO109" s="2949"/>
      <c r="AP109" s="2949"/>
      <c r="AQ109" s="2949"/>
      <c r="AR109" s="2949"/>
      <c r="AS109" s="3"/>
      <c r="AT109" s="2948"/>
      <c r="AU109" s="2950"/>
      <c r="AV109" s="2949"/>
      <c r="AW109" s="2946"/>
      <c r="AX109" s="2949"/>
      <c r="AY109" s="2949"/>
      <c r="AZ109" s="2949"/>
      <c r="BA109" s="2949"/>
      <c r="BB109" s="2949"/>
      <c r="BC109" s="2949"/>
      <c r="BD109" s="3"/>
      <c r="BE109" s="2948"/>
      <c r="BF109" s="2950"/>
      <c r="BG109" s="2949"/>
      <c r="BH109" s="2946"/>
      <c r="BI109" s="2949"/>
      <c r="BJ109" s="2949"/>
      <c r="BK109" s="2949"/>
      <c r="BL109" s="2949"/>
      <c r="BM109" s="2949"/>
      <c r="BN109" s="2949"/>
      <c r="BO109" s="3"/>
      <c r="BP109" s="2948"/>
      <c r="BQ109" s="2950"/>
      <c r="BR109" s="2949"/>
      <c r="BS109" s="2946"/>
      <c r="BT109" s="2949"/>
      <c r="BU109" s="2949"/>
      <c r="BV109" s="2949"/>
      <c r="BW109" s="2949"/>
      <c r="BX109" s="2949"/>
      <c r="BY109" s="2949"/>
      <c r="BZ109" s="3"/>
      <c r="CA109" s="2948"/>
      <c r="CB109" s="2950"/>
      <c r="CC109" s="2949"/>
      <c r="CD109" s="2946"/>
      <c r="CE109" s="2949"/>
      <c r="CF109" s="2949"/>
      <c r="CG109" s="2949"/>
      <c r="CH109" s="2949"/>
      <c r="CI109" s="2949"/>
      <c r="CJ109" s="2949"/>
      <c r="CK109" s="3"/>
      <c r="CL109" s="2948"/>
      <c r="CM109" s="2950"/>
      <c r="CN109" s="2949"/>
      <c r="CO109" s="2946"/>
      <c r="CP109" s="2949"/>
      <c r="CQ109" s="2949"/>
      <c r="CR109" s="2949"/>
      <c r="CS109" s="2949"/>
      <c r="CT109" s="2949"/>
      <c r="CU109" s="2949"/>
      <c r="CV109" s="3"/>
      <c r="CW109" s="2948"/>
      <c r="CX109" s="2950"/>
      <c r="CY109" s="2949"/>
      <c r="CZ109" s="2946"/>
      <c r="DA109" s="2949"/>
      <c r="DB109" s="2949"/>
      <c r="DC109" s="2949"/>
      <c r="DD109" s="2949"/>
      <c r="DE109" s="2949"/>
      <c r="DF109" s="2949"/>
      <c r="DG109" s="3"/>
      <c r="DH109" s="2948"/>
      <c r="DI109" s="2950"/>
      <c r="DJ109" s="2949"/>
      <c r="DK109" s="2946"/>
      <c r="DL109" s="2949"/>
      <c r="DM109" s="2949"/>
      <c r="DN109" s="2949"/>
      <c r="DO109" s="2949"/>
      <c r="DP109" s="2949"/>
      <c r="DQ109" s="2949"/>
      <c r="DR109" s="3"/>
      <c r="DS109" s="2948"/>
      <c r="DT109" s="2950"/>
      <c r="DU109" s="2949"/>
      <c r="DV109" s="2946"/>
      <c r="DW109" s="2949"/>
      <c r="DX109" s="2949"/>
      <c r="DY109" s="2949"/>
      <c r="DZ109" s="2949"/>
      <c r="EA109" s="2949"/>
      <c r="EB109" s="2949"/>
      <c r="EC109" s="3"/>
      <c r="ED109" s="2948"/>
      <c r="EE109" s="2950"/>
      <c r="EF109" s="2949"/>
      <c r="EG109" s="2946"/>
      <c r="EH109" s="2949"/>
      <c r="EI109" s="2949"/>
      <c r="EJ109" s="2949"/>
      <c r="EK109" s="2949"/>
      <c r="EL109" s="2949"/>
      <c r="EM109" s="2949"/>
      <c r="EN109" s="3"/>
      <c r="EO109" s="2948"/>
      <c r="EP109" s="2950"/>
      <c r="EQ109" s="2949"/>
      <c r="ER109" s="2946"/>
      <c r="ES109" s="2949"/>
      <c r="ET109" s="2949"/>
      <c r="EU109" s="2949"/>
      <c r="EV109" s="2949"/>
      <c r="EW109" s="2949"/>
      <c r="EX109" s="2949"/>
      <c r="EY109" s="3"/>
      <c r="EZ109" s="2948"/>
      <c r="FA109" s="2950"/>
      <c r="FB109" s="2949"/>
      <c r="FC109" s="2946"/>
      <c r="FD109" s="2949"/>
      <c r="FE109" s="2949"/>
      <c r="FF109" s="2949"/>
      <c r="FG109" s="2949"/>
      <c r="FH109" s="2949"/>
      <c r="FI109" s="2949"/>
      <c r="FJ109" s="3"/>
      <c r="FK109" s="2948"/>
      <c r="FL109" s="2950"/>
      <c r="FM109" s="2949"/>
      <c r="FN109" s="2946"/>
      <c r="FO109" s="2949"/>
      <c r="FP109" s="2949"/>
      <c r="FQ109" s="2949"/>
      <c r="FR109" s="2949"/>
      <c r="FS109" s="2949"/>
      <c r="FT109" s="2949"/>
      <c r="FU109" s="3"/>
      <c r="FV109" s="2948"/>
      <c r="FW109" s="2950"/>
      <c r="FX109" s="2949"/>
      <c r="FY109" s="2946"/>
      <c r="FZ109" s="2949"/>
      <c r="GA109" s="2949"/>
      <c r="GB109" s="2949"/>
      <c r="GC109" s="2949"/>
      <c r="GD109" s="2949"/>
      <c r="GE109" s="2949"/>
      <c r="GF109" s="3"/>
      <c r="GG109" s="2948"/>
      <c r="GH109" s="2950"/>
      <c r="GI109" s="2949"/>
      <c r="GJ109" s="2946"/>
      <c r="GK109" s="2949"/>
      <c r="GL109" s="2949"/>
      <c r="GM109" s="2949"/>
      <c r="GN109" s="2949"/>
      <c r="GO109" s="2949"/>
      <c r="GP109" s="2949"/>
      <c r="GQ109" s="3"/>
      <c r="GR109" s="2948"/>
      <c r="GS109" s="2950"/>
      <c r="GT109" s="2949"/>
      <c r="GU109" s="2946"/>
      <c r="GV109" s="2949"/>
      <c r="GW109" s="2949"/>
      <c r="GX109" s="2949"/>
      <c r="GY109" s="2949"/>
      <c r="GZ109" s="2949"/>
      <c r="HA109" s="2949"/>
      <c r="HB109" s="3"/>
      <c r="HC109" s="2948"/>
      <c r="HD109" s="2950"/>
      <c r="HE109" s="2949"/>
      <c r="HF109" s="2946"/>
      <c r="HG109" s="2949"/>
      <c r="HH109" s="2949"/>
      <c r="HI109" s="2949"/>
      <c r="HJ109" s="2949"/>
      <c r="HK109" s="2949"/>
      <c r="HL109" s="2949"/>
      <c r="HM109" s="3"/>
      <c r="HN109" s="2948"/>
      <c r="HO109" s="2950"/>
      <c r="HP109" s="2949"/>
      <c r="HQ109" s="2946"/>
      <c r="HR109" s="2949"/>
      <c r="HS109" s="2949"/>
      <c r="HT109" s="2949"/>
      <c r="HU109" s="2949"/>
      <c r="HV109" s="2949"/>
      <c r="HW109" s="2949"/>
      <c r="HX109" s="3"/>
      <c r="HY109" s="2948"/>
      <c r="HZ109" s="2950"/>
      <c r="IA109" s="2949"/>
      <c r="IB109" s="2946"/>
      <c r="IC109" s="2949"/>
      <c r="ID109" s="2949"/>
      <c r="IE109" s="2949"/>
      <c r="IF109" s="2949"/>
      <c r="IG109" s="2949"/>
      <c r="IH109" s="2949"/>
      <c r="II109" s="3"/>
      <c r="IJ109" s="2948"/>
      <c r="IK109" s="2950"/>
      <c r="IL109" s="2949"/>
      <c r="IM109" s="2946"/>
      <c r="IN109" s="2949"/>
      <c r="IO109" s="2949"/>
      <c r="IP109" s="2949"/>
      <c r="IQ109" s="2949"/>
      <c r="IR109" s="2949"/>
      <c r="IS109" s="2949"/>
      <c r="IT109" s="3"/>
      <c r="IU109" s="2948"/>
      <c r="IV109" s="2950"/>
      <c r="IW109" s="2949"/>
    </row>
    <row r="110" spans="1:257" x14ac:dyDescent="0.25">
      <c r="A110" s="2948"/>
      <c r="B110" s="2950"/>
      <c r="C110" s="2951"/>
      <c r="D110" s="2945"/>
      <c r="E110" s="2951"/>
      <c r="F110" s="2951"/>
      <c r="G110" s="2951"/>
      <c r="H110" s="2951"/>
      <c r="I110" s="2951"/>
      <c r="J110" s="2951"/>
      <c r="K110" s="2947"/>
      <c r="M110" s="2948"/>
      <c r="N110" s="2950"/>
      <c r="O110" s="2949"/>
      <c r="P110" s="2946"/>
      <c r="Q110" s="2949"/>
      <c r="R110" s="2949"/>
      <c r="S110" s="2949"/>
      <c r="T110" s="2949"/>
      <c r="U110" s="2949"/>
      <c r="V110" s="2949"/>
      <c r="W110" s="3"/>
      <c r="X110" s="2948"/>
      <c r="Y110" s="2950"/>
      <c r="Z110" s="2949"/>
      <c r="AA110" s="2946"/>
      <c r="AB110" s="2949"/>
      <c r="AC110" s="2949"/>
      <c r="AD110" s="2949"/>
      <c r="AE110" s="2949"/>
      <c r="AF110" s="2949"/>
      <c r="AG110" s="2949"/>
      <c r="AH110" s="3"/>
      <c r="AI110" s="2948"/>
      <c r="AJ110" s="2950"/>
      <c r="AK110" s="2949"/>
      <c r="AL110" s="2946"/>
      <c r="AM110" s="2949"/>
      <c r="AN110" s="2949"/>
      <c r="AO110" s="2949"/>
      <c r="AP110" s="2949"/>
      <c r="AQ110" s="2949"/>
      <c r="AR110" s="2949"/>
      <c r="AS110" s="3"/>
      <c r="AT110" s="2948"/>
      <c r="AU110" s="2950"/>
      <c r="AV110" s="2949"/>
      <c r="AW110" s="2946"/>
      <c r="AX110" s="2949"/>
      <c r="AY110" s="2949"/>
      <c r="AZ110" s="2949"/>
      <c r="BA110" s="2949"/>
      <c r="BB110" s="2949"/>
      <c r="BC110" s="2949"/>
      <c r="BD110" s="3"/>
      <c r="BE110" s="2948"/>
      <c r="BF110" s="2950"/>
      <c r="BG110" s="2949"/>
      <c r="BH110" s="2946"/>
      <c r="BI110" s="2949"/>
      <c r="BJ110" s="2949"/>
      <c r="BK110" s="2949"/>
      <c r="BL110" s="2949"/>
      <c r="BM110" s="2949"/>
      <c r="BN110" s="2949"/>
      <c r="BO110" s="3"/>
      <c r="BP110" s="2948"/>
      <c r="BQ110" s="2950"/>
      <c r="BR110" s="2949"/>
      <c r="BS110" s="2946"/>
      <c r="BT110" s="2949"/>
      <c r="BU110" s="2949"/>
      <c r="BV110" s="2949"/>
      <c r="BW110" s="2949"/>
      <c r="BX110" s="2949"/>
      <c r="BY110" s="2949"/>
      <c r="BZ110" s="3"/>
      <c r="CA110" s="2948"/>
      <c r="CB110" s="2950"/>
      <c r="CC110" s="2949"/>
      <c r="CD110" s="2946"/>
      <c r="CE110" s="2949"/>
      <c r="CF110" s="2949"/>
      <c r="CG110" s="2949"/>
      <c r="CH110" s="2949"/>
      <c r="CI110" s="2949"/>
      <c r="CJ110" s="2949"/>
      <c r="CK110" s="3"/>
      <c r="CL110" s="2948"/>
      <c r="CM110" s="2950"/>
      <c r="CN110" s="2949"/>
      <c r="CO110" s="2946"/>
      <c r="CP110" s="2949"/>
      <c r="CQ110" s="2949"/>
      <c r="CR110" s="2949"/>
      <c r="CS110" s="2949"/>
      <c r="CT110" s="2949"/>
      <c r="CU110" s="2949"/>
      <c r="CV110" s="3"/>
      <c r="CW110" s="2948"/>
      <c r="CX110" s="2950"/>
      <c r="CY110" s="2949"/>
      <c r="CZ110" s="2946"/>
      <c r="DA110" s="2949"/>
      <c r="DB110" s="2949"/>
      <c r="DC110" s="2949"/>
      <c r="DD110" s="2949"/>
      <c r="DE110" s="2949"/>
      <c r="DF110" s="2949"/>
      <c r="DG110" s="3"/>
      <c r="DH110" s="2948"/>
      <c r="DI110" s="2950"/>
      <c r="DJ110" s="2949"/>
      <c r="DK110" s="2946"/>
      <c r="DL110" s="2949"/>
      <c r="DM110" s="2949"/>
      <c r="DN110" s="2949"/>
      <c r="DO110" s="2949"/>
      <c r="DP110" s="2949"/>
      <c r="DQ110" s="2949"/>
      <c r="DR110" s="3"/>
      <c r="DS110" s="2948"/>
      <c r="DT110" s="2950"/>
      <c r="DU110" s="2949"/>
      <c r="DV110" s="2946"/>
      <c r="DW110" s="2949"/>
      <c r="DX110" s="2949"/>
      <c r="DY110" s="2949"/>
      <c r="DZ110" s="2949"/>
      <c r="EA110" s="2949"/>
      <c r="EB110" s="2949"/>
      <c r="EC110" s="3"/>
      <c r="ED110" s="2948"/>
      <c r="EE110" s="2950"/>
      <c r="EF110" s="2949"/>
      <c r="EG110" s="2946"/>
      <c r="EH110" s="2949"/>
      <c r="EI110" s="2949"/>
      <c r="EJ110" s="2949"/>
      <c r="EK110" s="2949"/>
      <c r="EL110" s="2949"/>
      <c r="EM110" s="2949"/>
      <c r="EN110" s="3"/>
      <c r="EO110" s="2948"/>
      <c r="EP110" s="2950"/>
      <c r="EQ110" s="2949"/>
      <c r="ER110" s="2946"/>
      <c r="ES110" s="2949"/>
      <c r="ET110" s="2949"/>
      <c r="EU110" s="2949"/>
      <c r="EV110" s="2949"/>
      <c r="EW110" s="2949"/>
      <c r="EX110" s="2949"/>
      <c r="EY110" s="3"/>
      <c r="EZ110" s="2948"/>
      <c r="FA110" s="2950"/>
      <c r="FB110" s="2949"/>
      <c r="FC110" s="2946"/>
      <c r="FD110" s="2949"/>
      <c r="FE110" s="2949"/>
      <c r="FF110" s="2949"/>
      <c r="FG110" s="2949"/>
      <c r="FH110" s="2949"/>
      <c r="FI110" s="2949"/>
      <c r="FJ110" s="3"/>
      <c r="FK110" s="2948"/>
      <c r="FL110" s="2950"/>
      <c r="FM110" s="2949"/>
      <c r="FN110" s="2946"/>
      <c r="FO110" s="2949"/>
      <c r="FP110" s="2949"/>
      <c r="FQ110" s="2949"/>
      <c r="FR110" s="2949"/>
      <c r="FS110" s="2949"/>
      <c r="FT110" s="2949"/>
      <c r="FU110" s="3"/>
      <c r="FV110" s="2948"/>
      <c r="FW110" s="2950"/>
      <c r="FX110" s="2949"/>
      <c r="FY110" s="2946"/>
      <c r="FZ110" s="2949"/>
      <c r="GA110" s="2949"/>
      <c r="GB110" s="2949"/>
      <c r="GC110" s="2949"/>
      <c r="GD110" s="2949"/>
      <c r="GE110" s="2949"/>
      <c r="GF110" s="3"/>
      <c r="GG110" s="2948"/>
      <c r="GH110" s="2950"/>
      <c r="GI110" s="2949"/>
      <c r="GJ110" s="2946"/>
      <c r="GK110" s="2949"/>
      <c r="GL110" s="2949"/>
      <c r="GM110" s="2949"/>
      <c r="GN110" s="2949"/>
      <c r="GO110" s="2949"/>
      <c r="GP110" s="2949"/>
      <c r="GQ110" s="3"/>
      <c r="GR110" s="2948"/>
      <c r="GS110" s="2950"/>
      <c r="GT110" s="2949"/>
      <c r="GU110" s="2946"/>
      <c r="GV110" s="2949"/>
      <c r="GW110" s="2949"/>
      <c r="GX110" s="2949"/>
      <c r="GY110" s="2949"/>
      <c r="GZ110" s="2949"/>
      <c r="HA110" s="2949"/>
      <c r="HB110" s="3"/>
      <c r="HC110" s="2948"/>
      <c r="HD110" s="2950"/>
      <c r="HE110" s="2949"/>
      <c r="HF110" s="2946"/>
      <c r="HG110" s="2949"/>
      <c r="HH110" s="2949"/>
      <c r="HI110" s="2949"/>
      <c r="HJ110" s="2949"/>
      <c r="HK110" s="2949"/>
      <c r="HL110" s="2949"/>
      <c r="HM110" s="3"/>
      <c r="HN110" s="2948"/>
      <c r="HO110" s="2950"/>
      <c r="HP110" s="2949"/>
      <c r="HQ110" s="2946"/>
      <c r="HR110" s="2949"/>
      <c r="HS110" s="2949"/>
      <c r="HT110" s="2949"/>
      <c r="HU110" s="2949"/>
      <c r="HV110" s="2949"/>
      <c r="HW110" s="2949"/>
      <c r="HX110" s="3"/>
      <c r="HY110" s="2948"/>
      <c r="HZ110" s="2950"/>
      <c r="IA110" s="2949"/>
      <c r="IB110" s="2946"/>
      <c r="IC110" s="2949"/>
      <c r="ID110" s="2949"/>
      <c r="IE110" s="2949"/>
      <c r="IF110" s="2949"/>
      <c r="IG110" s="2949"/>
      <c r="IH110" s="2949"/>
      <c r="II110" s="3"/>
      <c r="IJ110" s="2948"/>
      <c r="IK110" s="2950"/>
      <c r="IL110" s="2949"/>
      <c r="IM110" s="2946"/>
      <c r="IN110" s="2949"/>
      <c r="IO110" s="2949"/>
      <c r="IP110" s="2949"/>
      <c r="IQ110" s="2949"/>
      <c r="IR110" s="2949"/>
      <c r="IS110" s="2949"/>
      <c r="IT110" s="3"/>
      <c r="IU110" s="2948"/>
      <c r="IV110" s="2950"/>
      <c r="IW110" s="2949"/>
    </row>
    <row r="111" spans="1:257" x14ac:dyDescent="0.25">
      <c r="A111" s="2948"/>
      <c r="B111" s="2950"/>
      <c r="C111" s="2951"/>
      <c r="D111" s="2945"/>
      <c r="E111" s="2951"/>
      <c r="F111" s="2951"/>
      <c r="G111" s="2951"/>
      <c r="H111" s="2951"/>
      <c r="I111" s="2951"/>
      <c r="J111" s="2951"/>
      <c r="K111" s="2947"/>
      <c r="M111" s="2948"/>
      <c r="N111" s="2950"/>
      <c r="O111" s="2949"/>
      <c r="P111" s="2946"/>
      <c r="Q111" s="2949"/>
      <c r="R111" s="2949"/>
      <c r="S111" s="2949"/>
      <c r="T111" s="2949"/>
      <c r="U111" s="2949"/>
      <c r="V111" s="2949"/>
      <c r="W111" s="3"/>
      <c r="X111" s="2948"/>
      <c r="Y111" s="2950"/>
      <c r="Z111" s="2949"/>
      <c r="AA111" s="2946"/>
      <c r="AB111" s="2949"/>
      <c r="AC111" s="2949"/>
      <c r="AD111" s="2949"/>
      <c r="AE111" s="2949"/>
      <c r="AF111" s="2949"/>
      <c r="AG111" s="2949"/>
      <c r="AH111" s="3"/>
      <c r="AI111" s="2948"/>
      <c r="AJ111" s="2950"/>
      <c r="AK111" s="2949"/>
      <c r="AL111" s="2946"/>
      <c r="AM111" s="2949"/>
      <c r="AN111" s="2949"/>
      <c r="AO111" s="2949"/>
      <c r="AP111" s="2949"/>
      <c r="AQ111" s="2949"/>
      <c r="AR111" s="2949"/>
      <c r="AS111" s="3"/>
      <c r="AT111" s="2948"/>
      <c r="AU111" s="2950"/>
      <c r="AV111" s="2949"/>
      <c r="AW111" s="2946"/>
      <c r="AX111" s="2949"/>
      <c r="AY111" s="2949"/>
      <c r="AZ111" s="2949"/>
      <c r="BA111" s="2949"/>
      <c r="BB111" s="2949"/>
      <c r="BC111" s="2949"/>
      <c r="BD111" s="3"/>
      <c r="BE111" s="2948"/>
      <c r="BF111" s="2950"/>
      <c r="BG111" s="2949"/>
      <c r="BH111" s="2946"/>
      <c r="BI111" s="2949"/>
      <c r="BJ111" s="2949"/>
      <c r="BK111" s="2949"/>
      <c r="BL111" s="2949"/>
      <c r="BM111" s="2949"/>
      <c r="BN111" s="2949"/>
      <c r="BO111" s="3"/>
      <c r="BP111" s="2948"/>
      <c r="BQ111" s="2950"/>
      <c r="BR111" s="2949"/>
      <c r="BS111" s="2946"/>
      <c r="BT111" s="2949"/>
      <c r="BU111" s="2949"/>
      <c r="BV111" s="2949"/>
      <c r="BW111" s="2949"/>
      <c r="BX111" s="2949"/>
      <c r="BY111" s="2949"/>
      <c r="BZ111" s="3"/>
      <c r="CA111" s="2948"/>
      <c r="CB111" s="2950"/>
      <c r="CC111" s="2949"/>
      <c r="CD111" s="2946"/>
      <c r="CE111" s="2949"/>
      <c r="CF111" s="2949"/>
      <c r="CG111" s="2949"/>
      <c r="CH111" s="2949"/>
      <c r="CI111" s="2949"/>
      <c r="CJ111" s="2949"/>
      <c r="CK111" s="3"/>
      <c r="CL111" s="2948"/>
      <c r="CM111" s="2950"/>
      <c r="CN111" s="2949"/>
      <c r="CO111" s="2946"/>
      <c r="CP111" s="2949"/>
      <c r="CQ111" s="2949"/>
      <c r="CR111" s="2949"/>
      <c r="CS111" s="2949"/>
      <c r="CT111" s="2949"/>
      <c r="CU111" s="2949"/>
      <c r="CV111" s="3"/>
      <c r="CW111" s="2948"/>
      <c r="CX111" s="2950"/>
      <c r="CY111" s="2949"/>
      <c r="CZ111" s="2946"/>
      <c r="DA111" s="2949"/>
      <c r="DB111" s="2949"/>
      <c r="DC111" s="2949"/>
      <c r="DD111" s="2949"/>
      <c r="DE111" s="2949"/>
      <c r="DF111" s="2949"/>
      <c r="DG111" s="3"/>
      <c r="DH111" s="2948"/>
      <c r="DI111" s="2950"/>
      <c r="DJ111" s="2949"/>
      <c r="DK111" s="2946"/>
      <c r="DL111" s="2949"/>
      <c r="DM111" s="2949"/>
      <c r="DN111" s="2949"/>
      <c r="DO111" s="2949"/>
      <c r="DP111" s="2949"/>
      <c r="DQ111" s="2949"/>
      <c r="DR111" s="3"/>
      <c r="DS111" s="2948"/>
      <c r="DT111" s="2950"/>
      <c r="DU111" s="2949"/>
      <c r="DV111" s="2946"/>
      <c r="DW111" s="2949"/>
      <c r="DX111" s="2949"/>
      <c r="DY111" s="2949"/>
      <c r="DZ111" s="2949"/>
      <c r="EA111" s="2949"/>
      <c r="EB111" s="2949"/>
      <c r="EC111" s="3"/>
      <c r="ED111" s="2948"/>
      <c r="EE111" s="2950"/>
      <c r="EF111" s="2949"/>
      <c r="EG111" s="2946"/>
      <c r="EH111" s="2949"/>
      <c r="EI111" s="2949"/>
      <c r="EJ111" s="2949"/>
      <c r="EK111" s="2949"/>
      <c r="EL111" s="2949"/>
      <c r="EM111" s="2949"/>
      <c r="EN111" s="3"/>
      <c r="EO111" s="2948"/>
      <c r="EP111" s="2950"/>
      <c r="EQ111" s="2949"/>
      <c r="ER111" s="2946"/>
      <c r="ES111" s="2949"/>
      <c r="ET111" s="2949"/>
      <c r="EU111" s="2949"/>
      <c r="EV111" s="2949"/>
      <c r="EW111" s="2949"/>
      <c r="EX111" s="2949"/>
      <c r="EY111" s="3"/>
      <c r="EZ111" s="2948"/>
      <c r="FA111" s="2950"/>
      <c r="FB111" s="2949"/>
      <c r="FC111" s="2946"/>
      <c r="FD111" s="2949"/>
      <c r="FE111" s="2949"/>
      <c r="FF111" s="2949"/>
      <c r="FG111" s="2949"/>
      <c r="FH111" s="2949"/>
      <c r="FI111" s="2949"/>
      <c r="FJ111" s="3"/>
      <c r="FK111" s="2948"/>
      <c r="FL111" s="2950"/>
      <c r="FM111" s="2949"/>
      <c r="FN111" s="2946"/>
      <c r="FO111" s="2949"/>
      <c r="FP111" s="2949"/>
      <c r="FQ111" s="2949"/>
      <c r="FR111" s="2949"/>
      <c r="FS111" s="2949"/>
      <c r="FT111" s="2949"/>
      <c r="FU111" s="3"/>
      <c r="FV111" s="2948"/>
      <c r="FW111" s="2950"/>
      <c r="FX111" s="2949"/>
      <c r="FY111" s="2946"/>
      <c r="FZ111" s="2949"/>
      <c r="GA111" s="2949"/>
      <c r="GB111" s="2949"/>
      <c r="GC111" s="2949"/>
      <c r="GD111" s="2949"/>
      <c r="GE111" s="2949"/>
      <c r="GF111" s="3"/>
      <c r="GG111" s="2948"/>
      <c r="GH111" s="2950"/>
      <c r="GI111" s="2949"/>
      <c r="GJ111" s="2946"/>
      <c r="GK111" s="2949"/>
      <c r="GL111" s="2949"/>
      <c r="GM111" s="2949"/>
      <c r="GN111" s="2949"/>
      <c r="GO111" s="2949"/>
      <c r="GP111" s="2949"/>
      <c r="GQ111" s="3"/>
      <c r="GR111" s="2948"/>
      <c r="GS111" s="2950"/>
      <c r="GT111" s="2949"/>
      <c r="GU111" s="2946"/>
      <c r="GV111" s="2949"/>
      <c r="GW111" s="2949"/>
      <c r="GX111" s="2949"/>
      <c r="GY111" s="2949"/>
      <c r="GZ111" s="2949"/>
      <c r="HA111" s="2949"/>
      <c r="HB111" s="3"/>
      <c r="HC111" s="2948"/>
      <c r="HD111" s="2950"/>
      <c r="HE111" s="2949"/>
      <c r="HF111" s="2946"/>
      <c r="HG111" s="2949"/>
      <c r="HH111" s="2949"/>
      <c r="HI111" s="2949"/>
      <c r="HJ111" s="2949"/>
      <c r="HK111" s="2949"/>
      <c r="HL111" s="2949"/>
      <c r="HM111" s="3"/>
      <c r="HN111" s="2948"/>
      <c r="HO111" s="2950"/>
      <c r="HP111" s="2949"/>
      <c r="HQ111" s="2946"/>
      <c r="HR111" s="2949"/>
      <c r="HS111" s="2949"/>
      <c r="HT111" s="2949"/>
      <c r="HU111" s="2949"/>
      <c r="HV111" s="2949"/>
      <c r="HW111" s="2949"/>
      <c r="HX111" s="3"/>
      <c r="HY111" s="2948"/>
      <c r="HZ111" s="2950"/>
      <c r="IA111" s="2949"/>
      <c r="IB111" s="2946"/>
      <c r="IC111" s="2949"/>
      <c r="ID111" s="2949"/>
      <c r="IE111" s="2949"/>
      <c r="IF111" s="2949"/>
      <c r="IG111" s="2949"/>
      <c r="IH111" s="2949"/>
      <c r="II111" s="3"/>
      <c r="IJ111" s="2948"/>
      <c r="IK111" s="2950"/>
      <c r="IL111" s="2949"/>
      <c r="IM111" s="2946"/>
      <c r="IN111" s="2949"/>
      <c r="IO111" s="2949"/>
      <c r="IP111" s="2949"/>
      <c r="IQ111" s="2949"/>
      <c r="IR111" s="2949"/>
      <c r="IS111" s="2949"/>
      <c r="IT111" s="3"/>
      <c r="IU111" s="2948"/>
      <c r="IV111" s="2950"/>
      <c r="IW111" s="2949"/>
    </row>
    <row r="112" spans="1:257" x14ac:dyDescent="0.25">
      <c r="A112" s="2948"/>
      <c r="B112" s="2950"/>
      <c r="C112" s="2951"/>
      <c r="D112" s="2945"/>
      <c r="E112" s="2951"/>
      <c r="F112" s="2951"/>
      <c r="G112" s="2951"/>
      <c r="H112" s="2951"/>
      <c r="I112" s="2951"/>
      <c r="J112" s="2951"/>
      <c r="K112" s="2947"/>
      <c r="M112" s="2948"/>
      <c r="N112" s="2950"/>
      <c r="O112" s="2949"/>
      <c r="P112" s="2946"/>
      <c r="Q112" s="2949"/>
      <c r="R112" s="2949"/>
      <c r="S112" s="2949"/>
      <c r="T112" s="2949"/>
      <c r="U112" s="2949"/>
      <c r="V112" s="2949"/>
      <c r="W112" s="3"/>
      <c r="X112" s="2948"/>
      <c r="Y112" s="2950"/>
      <c r="Z112" s="2949"/>
      <c r="AA112" s="2946"/>
      <c r="AB112" s="2949"/>
      <c r="AC112" s="2949"/>
      <c r="AD112" s="2949"/>
      <c r="AE112" s="2949"/>
      <c r="AF112" s="2949"/>
      <c r="AG112" s="2949"/>
      <c r="AH112" s="3"/>
      <c r="AI112" s="2948"/>
      <c r="AJ112" s="2950"/>
      <c r="AK112" s="2949"/>
      <c r="AL112" s="2946"/>
      <c r="AM112" s="2949"/>
      <c r="AN112" s="2949"/>
      <c r="AO112" s="2949"/>
      <c r="AP112" s="2949"/>
      <c r="AQ112" s="2949"/>
      <c r="AR112" s="2949"/>
      <c r="AS112" s="3"/>
      <c r="AT112" s="2948"/>
      <c r="AU112" s="2950"/>
      <c r="AV112" s="2949"/>
      <c r="AW112" s="2946"/>
      <c r="AX112" s="2949"/>
      <c r="AY112" s="2949"/>
      <c r="AZ112" s="2949"/>
      <c r="BA112" s="2949"/>
      <c r="BB112" s="2949"/>
      <c r="BC112" s="2949"/>
      <c r="BD112" s="3"/>
      <c r="BE112" s="2948"/>
      <c r="BF112" s="2950"/>
      <c r="BG112" s="2949"/>
      <c r="BH112" s="2946"/>
      <c r="BI112" s="2949"/>
      <c r="BJ112" s="2949"/>
      <c r="BK112" s="2949"/>
      <c r="BL112" s="2949"/>
      <c r="BM112" s="2949"/>
      <c r="BN112" s="2949"/>
      <c r="BO112" s="3"/>
      <c r="BP112" s="2948"/>
      <c r="BQ112" s="2950"/>
      <c r="BR112" s="2949"/>
      <c r="BS112" s="2946"/>
      <c r="BT112" s="2949"/>
      <c r="BU112" s="2949"/>
      <c r="BV112" s="2949"/>
      <c r="BW112" s="2949"/>
      <c r="BX112" s="2949"/>
      <c r="BY112" s="2949"/>
      <c r="BZ112" s="3"/>
      <c r="CA112" s="2948"/>
      <c r="CB112" s="2950"/>
      <c r="CC112" s="2949"/>
      <c r="CD112" s="2946"/>
      <c r="CE112" s="2949"/>
      <c r="CF112" s="2949"/>
      <c r="CG112" s="2949"/>
      <c r="CH112" s="2949"/>
      <c r="CI112" s="2949"/>
      <c r="CJ112" s="2949"/>
      <c r="CK112" s="3"/>
      <c r="CL112" s="2948"/>
      <c r="CM112" s="2950"/>
      <c r="CN112" s="2949"/>
      <c r="CO112" s="2946"/>
      <c r="CP112" s="2949"/>
      <c r="CQ112" s="2949"/>
      <c r="CR112" s="2949"/>
      <c r="CS112" s="2949"/>
      <c r="CT112" s="2949"/>
      <c r="CU112" s="2949"/>
      <c r="CV112" s="3"/>
      <c r="CW112" s="2948"/>
      <c r="CX112" s="2950"/>
      <c r="CY112" s="2949"/>
      <c r="CZ112" s="2946"/>
      <c r="DA112" s="2949"/>
      <c r="DB112" s="2949"/>
      <c r="DC112" s="2949"/>
      <c r="DD112" s="2949"/>
      <c r="DE112" s="2949"/>
      <c r="DF112" s="2949"/>
      <c r="DG112" s="3"/>
      <c r="DH112" s="2948"/>
      <c r="DI112" s="2950"/>
      <c r="DJ112" s="2949"/>
      <c r="DK112" s="2946"/>
      <c r="DL112" s="2949"/>
      <c r="DM112" s="2949"/>
      <c r="DN112" s="2949"/>
      <c r="DO112" s="2949"/>
      <c r="DP112" s="2949"/>
      <c r="DQ112" s="2949"/>
      <c r="DR112" s="3"/>
      <c r="DS112" s="2948"/>
      <c r="DT112" s="2950"/>
      <c r="DU112" s="2949"/>
      <c r="DV112" s="2946"/>
      <c r="DW112" s="2949"/>
      <c r="DX112" s="2949"/>
      <c r="DY112" s="2949"/>
      <c r="DZ112" s="2949"/>
      <c r="EA112" s="2949"/>
      <c r="EB112" s="2949"/>
      <c r="EC112" s="3"/>
      <c r="ED112" s="2948"/>
      <c r="EE112" s="2950"/>
      <c r="EF112" s="2949"/>
      <c r="EG112" s="2946"/>
      <c r="EH112" s="2949"/>
      <c r="EI112" s="2949"/>
      <c r="EJ112" s="2949"/>
      <c r="EK112" s="2949"/>
      <c r="EL112" s="2949"/>
      <c r="EM112" s="2949"/>
      <c r="EN112" s="3"/>
      <c r="EO112" s="2948"/>
      <c r="EP112" s="2950"/>
      <c r="EQ112" s="2949"/>
      <c r="ER112" s="2946"/>
      <c r="ES112" s="2949"/>
      <c r="ET112" s="2949"/>
      <c r="EU112" s="2949"/>
      <c r="EV112" s="2949"/>
      <c r="EW112" s="2949"/>
      <c r="EX112" s="2949"/>
      <c r="EY112" s="3"/>
      <c r="EZ112" s="2948"/>
      <c r="FA112" s="2950"/>
      <c r="FB112" s="2949"/>
      <c r="FC112" s="2946"/>
      <c r="FD112" s="2949"/>
      <c r="FE112" s="2949"/>
      <c r="FF112" s="2949"/>
      <c r="FG112" s="2949"/>
      <c r="FH112" s="2949"/>
      <c r="FI112" s="2949"/>
      <c r="FJ112" s="3"/>
      <c r="FK112" s="2948"/>
      <c r="FL112" s="2950"/>
      <c r="FM112" s="2949"/>
      <c r="FN112" s="2946"/>
      <c r="FO112" s="2949"/>
      <c r="FP112" s="2949"/>
      <c r="FQ112" s="2949"/>
      <c r="FR112" s="2949"/>
      <c r="FS112" s="2949"/>
      <c r="FT112" s="2949"/>
      <c r="FU112" s="3"/>
      <c r="FV112" s="2948"/>
      <c r="FW112" s="2950"/>
      <c r="FX112" s="2949"/>
      <c r="FY112" s="2946"/>
      <c r="FZ112" s="2949"/>
      <c r="GA112" s="2949"/>
      <c r="GB112" s="2949"/>
      <c r="GC112" s="2949"/>
      <c r="GD112" s="2949"/>
      <c r="GE112" s="2949"/>
      <c r="GF112" s="3"/>
      <c r="GG112" s="2948"/>
      <c r="GH112" s="2950"/>
      <c r="GI112" s="2949"/>
      <c r="GJ112" s="2946"/>
      <c r="GK112" s="2949"/>
      <c r="GL112" s="2949"/>
      <c r="GM112" s="2949"/>
      <c r="GN112" s="2949"/>
      <c r="GO112" s="2949"/>
      <c r="GP112" s="2949"/>
      <c r="GQ112" s="3"/>
      <c r="GR112" s="2948"/>
      <c r="GS112" s="2950"/>
      <c r="GT112" s="2949"/>
      <c r="GU112" s="2946"/>
      <c r="GV112" s="2949"/>
      <c r="GW112" s="2949"/>
      <c r="GX112" s="2949"/>
      <c r="GY112" s="2949"/>
      <c r="GZ112" s="2949"/>
      <c r="HA112" s="2949"/>
      <c r="HB112" s="3"/>
      <c r="HC112" s="2948"/>
      <c r="HD112" s="2950"/>
      <c r="HE112" s="2949"/>
      <c r="HF112" s="2946"/>
      <c r="HG112" s="2949"/>
      <c r="HH112" s="2949"/>
      <c r="HI112" s="2949"/>
      <c r="HJ112" s="2949"/>
      <c r="HK112" s="2949"/>
      <c r="HL112" s="2949"/>
      <c r="HM112" s="3"/>
      <c r="HN112" s="2948"/>
      <c r="HO112" s="2950"/>
      <c r="HP112" s="2949"/>
      <c r="HQ112" s="2946"/>
      <c r="HR112" s="2949"/>
      <c r="HS112" s="2949"/>
      <c r="HT112" s="2949"/>
      <c r="HU112" s="2949"/>
      <c r="HV112" s="2949"/>
      <c r="HW112" s="2949"/>
      <c r="HX112" s="3"/>
      <c r="HY112" s="2948"/>
      <c r="HZ112" s="2950"/>
      <c r="IA112" s="2949"/>
      <c r="IB112" s="2946"/>
      <c r="IC112" s="2949"/>
      <c r="ID112" s="2949"/>
      <c r="IE112" s="2949"/>
      <c r="IF112" s="2949"/>
      <c r="IG112" s="2949"/>
      <c r="IH112" s="2949"/>
      <c r="II112" s="3"/>
      <c r="IJ112" s="2948"/>
      <c r="IK112" s="2950"/>
      <c r="IL112" s="2949"/>
      <c r="IM112" s="2946"/>
      <c r="IN112" s="2949"/>
      <c r="IO112" s="2949"/>
      <c r="IP112" s="2949"/>
      <c r="IQ112" s="2949"/>
      <c r="IR112" s="2949"/>
      <c r="IS112" s="2949"/>
      <c r="IT112" s="3"/>
      <c r="IU112" s="2948"/>
      <c r="IV112" s="2950"/>
      <c r="IW112" s="2949"/>
    </row>
    <row r="113" spans="1:257" x14ac:dyDescent="0.25">
      <c r="A113" s="2948"/>
      <c r="B113" s="2950"/>
      <c r="C113" s="2951"/>
      <c r="D113" s="2945"/>
      <c r="E113" s="2951"/>
      <c r="F113" s="2951"/>
      <c r="G113" s="2951"/>
      <c r="H113" s="2951"/>
      <c r="I113" s="2951"/>
      <c r="J113" s="2951"/>
      <c r="K113" s="2947"/>
      <c r="M113" s="2948"/>
      <c r="N113" s="2950"/>
      <c r="O113" s="2949"/>
      <c r="P113" s="2946"/>
      <c r="Q113" s="2949"/>
      <c r="R113" s="2949"/>
      <c r="S113" s="2949"/>
      <c r="T113" s="2949"/>
      <c r="U113" s="2949"/>
      <c r="V113" s="2949"/>
      <c r="W113" s="3"/>
      <c r="X113" s="2948"/>
      <c r="Y113" s="2950"/>
      <c r="Z113" s="2949"/>
      <c r="AA113" s="2946"/>
      <c r="AB113" s="2949"/>
      <c r="AC113" s="2949"/>
      <c r="AD113" s="2949"/>
      <c r="AE113" s="2949"/>
      <c r="AF113" s="2949"/>
      <c r="AG113" s="2949"/>
      <c r="AH113" s="3"/>
      <c r="AI113" s="2948"/>
      <c r="AJ113" s="2950"/>
      <c r="AK113" s="2949"/>
      <c r="AL113" s="2946"/>
      <c r="AM113" s="2949"/>
      <c r="AN113" s="2949"/>
      <c r="AO113" s="2949"/>
      <c r="AP113" s="2949"/>
      <c r="AQ113" s="2949"/>
      <c r="AR113" s="2949"/>
      <c r="AS113" s="3"/>
      <c r="AT113" s="2948"/>
      <c r="AU113" s="2950"/>
      <c r="AV113" s="2949"/>
      <c r="AW113" s="2946"/>
      <c r="AX113" s="2949"/>
      <c r="AY113" s="2949"/>
      <c r="AZ113" s="2949"/>
      <c r="BA113" s="2949"/>
      <c r="BB113" s="2949"/>
      <c r="BC113" s="2949"/>
      <c r="BD113" s="3"/>
      <c r="BE113" s="2948"/>
      <c r="BF113" s="2950"/>
      <c r="BG113" s="2949"/>
      <c r="BH113" s="2946"/>
      <c r="BI113" s="2949"/>
      <c r="BJ113" s="2949"/>
      <c r="BK113" s="2949"/>
      <c r="BL113" s="2949"/>
      <c r="BM113" s="2949"/>
      <c r="BN113" s="2949"/>
      <c r="BO113" s="3"/>
      <c r="BP113" s="2948"/>
      <c r="BQ113" s="2950"/>
      <c r="BR113" s="2949"/>
      <c r="BS113" s="2946"/>
      <c r="BT113" s="2949"/>
      <c r="BU113" s="2949"/>
      <c r="BV113" s="2949"/>
      <c r="BW113" s="2949"/>
      <c r="BX113" s="2949"/>
      <c r="BY113" s="2949"/>
      <c r="BZ113" s="3"/>
      <c r="CA113" s="2948"/>
      <c r="CB113" s="2950"/>
      <c r="CC113" s="2949"/>
      <c r="CD113" s="2946"/>
      <c r="CE113" s="2949"/>
      <c r="CF113" s="2949"/>
      <c r="CG113" s="2949"/>
      <c r="CH113" s="2949"/>
      <c r="CI113" s="2949"/>
      <c r="CJ113" s="2949"/>
      <c r="CK113" s="3"/>
      <c r="CL113" s="2948"/>
      <c r="CM113" s="2950"/>
      <c r="CN113" s="2949"/>
      <c r="CO113" s="2946"/>
      <c r="CP113" s="2949"/>
      <c r="CQ113" s="2949"/>
      <c r="CR113" s="2949"/>
      <c r="CS113" s="2949"/>
      <c r="CT113" s="2949"/>
      <c r="CU113" s="2949"/>
      <c r="CV113" s="3"/>
      <c r="CW113" s="2948"/>
      <c r="CX113" s="2950"/>
      <c r="CY113" s="2949"/>
      <c r="CZ113" s="2946"/>
      <c r="DA113" s="2949"/>
      <c r="DB113" s="2949"/>
      <c r="DC113" s="2949"/>
      <c r="DD113" s="2949"/>
      <c r="DE113" s="2949"/>
      <c r="DF113" s="2949"/>
      <c r="DG113" s="3"/>
      <c r="DH113" s="2948"/>
      <c r="DI113" s="2950"/>
      <c r="DJ113" s="2949"/>
      <c r="DK113" s="2946"/>
      <c r="DL113" s="2949"/>
      <c r="DM113" s="2949"/>
      <c r="DN113" s="2949"/>
      <c r="DO113" s="2949"/>
      <c r="DP113" s="2949"/>
      <c r="DQ113" s="2949"/>
      <c r="DR113" s="3"/>
      <c r="DS113" s="2948"/>
      <c r="DT113" s="2950"/>
      <c r="DU113" s="2949"/>
      <c r="DV113" s="2946"/>
      <c r="DW113" s="2949"/>
      <c r="DX113" s="2949"/>
      <c r="DY113" s="2949"/>
      <c r="DZ113" s="2949"/>
      <c r="EA113" s="2949"/>
      <c r="EB113" s="2949"/>
      <c r="EC113" s="3"/>
      <c r="ED113" s="2948"/>
      <c r="EE113" s="2950"/>
      <c r="EF113" s="2949"/>
      <c r="EG113" s="2946"/>
      <c r="EH113" s="2949"/>
      <c r="EI113" s="2949"/>
      <c r="EJ113" s="2949"/>
      <c r="EK113" s="2949"/>
      <c r="EL113" s="2949"/>
      <c r="EM113" s="2949"/>
      <c r="EN113" s="3"/>
      <c r="EO113" s="2948"/>
      <c r="EP113" s="2950"/>
      <c r="EQ113" s="2949"/>
      <c r="ER113" s="2946"/>
      <c r="ES113" s="2949"/>
      <c r="ET113" s="2949"/>
      <c r="EU113" s="2949"/>
      <c r="EV113" s="2949"/>
      <c r="EW113" s="2949"/>
      <c r="EX113" s="2949"/>
      <c r="EY113" s="3"/>
      <c r="EZ113" s="2948"/>
      <c r="FA113" s="2950"/>
      <c r="FB113" s="2949"/>
      <c r="FC113" s="2946"/>
      <c r="FD113" s="2949"/>
      <c r="FE113" s="2949"/>
      <c r="FF113" s="2949"/>
      <c r="FG113" s="2949"/>
      <c r="FH113" s="2949"/>
      <c r="FI113" s="2949"/>
      <c r="FJ113" s="3"/>
      <c r="FK113" s="2948"/>
      <c r="FL113" s="2950"/>
      <c r="FM113" s="2949"/>
      <c r="FN113" s="2946"/>
      <c r="FO113" s="2949"/>
      <c r="FP113" s="2949"/>
      <c r="FQ113" s="2949"/>
      <c r="FR113" s="2949"/>
      <c r="FS113" s="2949"/>
      <c r="FT113" s="2949"/>
      <c r="FU113" s="3"/>
      <c r="FV113" s="2948"/>
      <c r="FW113" s="2950"/>
      <c r="FX113" s="2949"/>
      <c r="FY113" s="2946"/>
      <c r="FZ113" s="2949"/>
      <c r="GA113" s="2949"/>
      <c r="GB113" s="2949"/>
      <c r="GC113" s="2949"/>
      <c r="GD113" s="2949"/>
      <c r="GE113" s="2949"/>
      <c r="GF113" s="3"/>
      <c r="GG113" s="2948"/>
      <c r="GH113" s="2950"/>
      <c r="GI113" s="2949"/>
      <c r="GJ113" s="2946"/>
      <c r="GK113" s="2949"/>
      <c r="GL113" s="2949"/>
      <c r="GM113" s="2949"/>
      <c r="GN113" s="2949"/>
      <c r="GO113" s="2949"/>
      <c r="GP113" s="2949"/>
      <c r="GQ113" s="3"/>
      <c r="GR113" s="2948"/>
      <c r="GS113" s="2950"/>
      <c r="GT113" s="2949"/>
      <c r="GU113" s="2946"/>
      <c r="GV113" s="2949"/>
      <c r="GW113" s="2949"/>
      <c r="GX113" s="2949"/>
      <c r="GY113" s="2949"/>
      <c r="GZ113" s="2949"/>
      <c r="HA113" s="2949"/>
      <c r="HB113" s="3"/>
      <c r="HC113" s="2948"/>
      <c r="HD113" s="2950"/>
      <c r="HE113" s="2949"/>
      <c r="HF113" s="2946"/>
      <c r="HG113" s="2949"/>
      <c r="HH113" s="2949"/>
      <c r="HI113" s="2949"/>
      <c r="HJ113" s="2949"/>
      <c r="HK113" s="2949"/>
      <c r="HL113" s="2949"/>
      <c r="HM113" s="3"/>
      <c r="HN113" s="2948"/>
      <c r="HO113" s="2950"/>
      <c r="HP113" s="2949"/>
      <c r="HQ113" s="2946"/>
      <c r="HR113" s="2949"/>
      <c r="HS113" s="2949"/>
      <c r="HT113" s="2949"/>
      <c r="HU113" s="2949"/>
      <c r="HV113" s="2949"/>
      <c r="HW113" s="2949"/>
      <c r="HX113" s="3"/>
      <c r="HY113" s="2948"/>
      <c r="HZ113" s="2950"/>
      <c r="IA113" s="2949"/>
      <c r="IB113" s="2946"/>
      <c r="IC113" s="2949"/>
      <c r="ID113" s="2949"/>
      <c r="IE113" s="2949"/>
      <c r="IF113" s="2949"/>
      <c r="IG113" s="2949"/>
      <c r="IH113" s="2949"/>
      <c r="II113" s="3"/>
      <c r="IJ113" s="2948"/>
      <c r="IK113" s="2950"/>
      <c r="IL113" s="2949"/>
      <c r="IM113" s="2946"/>
      <c r="IN113" s="2949"/>
      <c r="IO113" s="2949"/>
      <c r="IP113" s="2949"/>
      <c r="IQ113" s="2949"/>
      <c r="IR113" s="2949"/>
      <c r="IS113" s="2949"/>
      <c r="IT113" s="3"/>
      <c r="IU113" s="2948"/>
      <c r="IV113" s="2950"/>
      <c r="IW113" s="2949"/>
    </row>
    <row r="114" spans="1:257" x14ac:dyDescent="0.25">
      <c r="A114" s="2948"/>
      <c r="B114" s="2950"/>
      <c r="C114" s="2951"/>
      <c r="D114" s="2945"/>
      <c r="E114" s="2951"/>
      <c r="F114" s="2951"/>
      <c r="G114" s="2951"/>
      <c r="H114" s="2951"/>
      <c r="I114" s="2951"/>
      <c r="J114" s="2951"/>
      <c r="K114" s="2947"/>
      <c r="M114" s="2948"/>
      <c r="N114" s="2950"/>
      <c r="O114" s="2946"/>
      <c r="P114" s="2946"/>
      <c r="Q114" s="2946"/>
      <c r="R114" s="2946"/>
      <c r="S114" s="2946"/>
      <c r="T114" s="2946"/>
      <c r="U114" s="2946"/>
      <c r="V114" s="2946"/>
      <c r="W114" s="3"/>
      <c r="X114" s="2948"/>
      <c r="Y114" s="2950"/>
      <c r="Z114" s="2946"/>
      <c r="AA114" s="2946"/>
      <c r="AB114" s="2946"/>
      <c r="AC114" s="2946"/>
      <c r="AD114" s="2946"/>
      <c r="AE114" s="2946"/>
      <c r="AF114" s="2946"/>
      <c r="AG114" s="2946"/>
      <c r="AH114" s="3"/>
      <c r="AI114" s="2948"/>
      <c r="AJ114" s="2950"/>
      <c r="AK114" s="2946"/>
      <c r="AL114" s="2946"/>
      <c r="AM114" s="2946"/>
      <c r="AN114" s="2946"/>
      <c r="AO114" s="2946"/>
      <c r="AP114" s="2946"/>
      <c r="AQ114" s="2946"/>
      <c r="AR114" s="2946"/>
      <c r="AS114" s="3"/>
      <c r="AT114" s="2948"/>
      <c r="AU114" s="2950"/>
      <c r="AV114" s="2946"/>
      <c r="AW114" s="2946"/>
      <c r="AX114" s="2946"/>
      <c r="AY114" s="2946"/>
      <c r="AZ114" s="2946"/>
      <c r="BA114" s="2946"/>
      <c r="BB114" s="2946"/>
      <c r="BC114" s="2946"/>
      <c r="BD114" s="3"/>
      <c r="BE114" s="2948"/>
      <c r="BF114" s="2950"/>
      <c r="BG114" s="2946"/>
      <c r="BH114" s="2946"/>
      <c r="BI114" s="2946"/>
      <c r="BJ114" s="2946"/>
      <c r="BK114" s="2946"/>
      <c r="BL114" s="2946"/>
      <c r="BM114" s="2946"/>
      <c r="BN114" s="2946"/>
      <c r="BO114" s="3"/>
      <c r="BP114" s="2948"/>
      <c r="BQ114" s="2950"/>
      <c r="BR114" s="2946"/>
      <c r="BS114" s="2946"/>
      <c r="BT114" s="2946"/>
      <c r="BU114" s="2946"/>
      <c r="BV114" s="2946"/>
      <c r="BW114" s="2946"/>
      <c r="BX114" s="2946"/>
      <c r="BY114" s="2946"/>
      <c r="BZ114" s="3"/>
      <c r="CA114" s="2948"/>
      <c r="CB114" s="2950"/>
      <c r="CC114" s="2946"/>
      <c r="CD114" s="2946"/>
      <c r="CE114" s="2946"/>
      <c r="CF114" s="2946"/>
      <c r="CG114" s="2946"/>
      <c r="CH114" s="2946"/>
      <c r="CI114" s="2946"/>
      <c r="CJ114" s="2946"/>
      <c r="CK114" s="3"/>
      <c r="CL114" s="2948"/>
      <c r="CM114" s="2950"/>
      <c r="CN114" s="2946"/>
      <c r="CO114" s="2946"/>
      <c r="CP114" s="2946"/>
      <c r="CQ114" s="2946"/>
      <c r="CR114" s="2946"/>
      <c r="CS114" s="2946"/>
      <c r="CT114" s="2946"/>
      <c r="CU114" s="2946"/>
      <c r="CV114" s="3"/>
      <c r="CW114" s="2948"/>
      <c r="CX114" s="2950"/>
      <c r="CY114" s="2946"/>
      <c r="CZ114" s="2946"/>
      <c r="DA114" s="2946"/>
      <c r="DB114" s="2946"/>
      <c r="DC114" s="2946"/>
      <c r="DD114" s="2946"/>
      <c r="DE114" s="2946"/>
      <c r="DF114" s="2946"/>
      <c r="DG114" s="3"/>
      <c r="DH114" s="2948"/>
      <c r="DI114" s="2950"/>
      <c r="DJ114" s="2946"/>
      <c r="DK114" s="2946"/>
      <c r="DL114" s="2946"/>
      <c r="DM114" s="2946"/>
      <c r="DN114" s="2946"/>
      <c r="DO114" s="2946"/>
      <c r="DP114" s="2946"/>
      <c r="DQ114" s="2946"/>
      <c r="DR114" s="3"/>
      <c r="DS114" s="2948"/>
      <c r="DT114" s="2950"/>
      <c r="DU114" s="2946"/>
      <c r="DV114" s="2946"/>
      <c r="DW114" s="2946"/>
      <c r="DX114" s="2946"/>
      <c r="DY114" s="2946"/>
      <c r="DZ114" s="2946"/>
      <c r="EA114" s="2946"/>
      <c r="EB114" s="2946"/>
      <c r="EC114" s="3"/>
      <c r="ED114" s="2948"/>
      <c r="EE114" s="2950"/>
      <c r="EF114" s="2946"/>
      <c r="EG114" s="2946"/>
      <c r="EH114" s="2946"/>
      <c r="EI114" s="2946"/>
      <c r="EJ114" s="2946"/>
      <c r="EK114" s="2946"/>
      <c r="EL114" s="2946"/>
      <c r="EM114" s="2946"/>
      <c r="EN114" s="3"/>
      <c r="EO114" s="2948"/>
      <c r="EP114" s="2950"/>
      <c r="EQ114" s="2946"/>
      <c r="ER114" s="2946"/>
      <c r="ES114" s="2946"/>
      <c r="ET114" s="2946"/>
      <c r="EU114" s="2946"/>
      <c r="EV114" s="2946"/>
      <c r="EW114" s="2946"/>
      <c r="EX114" s="2946"/>
      <c r="EY114" s="3"/>
      <c r="EZ114" s="2948"/>
      <c r="FA114" s="2950"/>
      <c r="FB114" s="2946"/>
      <c r="FC114" s="2946"/>
      <c r="FD114" s="2946"/>
      <c r="FE114" s="2946"/>
      <c r="FF114" s="2946"/>
      <c r="FG114" s="2946"/>
      <c r="FH114" s="2946"/>
      <c r="FI114" s="2946"/>
      <c r="FJ114" s="3"/>
      <c r="FK114" s="2948"/>
      <c r="FL114" s="2950"/>
      <c r="FM114" s="2946"/>
      <c r="FN114" s="2946"/>
      <c r="FO114" s="2946"/>
      <c r="FP114" s="2946"/>
      <c r="FQ114" s="2946"/>
      <c r="FR114" s="2946"/>
      <c r="FS114" s="2946"/>
      <c r="FT114" s="2946"/>
      <c r="FU114" s="3"/>
      <c r="FV114" s="2948"/>
      <c r="FW114" s="2950"/>
      <c r="FX114" s="2946"/>
      <c r="FY114" s="2946"/>
      <c r="FZ114" s="2946"/>
      <c r="GA114" s="2946"/>
      <c r="GB114" s="2946"/>
      <c r="GC114" s="2946"/>
      <c r="GD114" s="2946"/>
      <c r="GE114" s="2946"/>
      <c r="GF114" s="3"/>
      <c r="GG114" s="2948"/>
      <c r="GH114" s="2950"/>
      <c r="GI114" s="2946"/>
      <c r="GJ114" s="2946"/>
      <c r="GK114" s="2946"/>
      <c r="GL114" s="2946"/>
      <c r="GM114" s="2946"/>
      <c r="GN114" s="2946"/>
      <c r="GO114" s="2946"/>
      <c r="GP114" s="2946"/>
      <c r="GQ114" s="3"/>
      <c r="GR114" s="2948"/>
      <c r="GS114" s="2950"/>
      <c r="GT114" s="2946"/>
      <c r="GU114" s="2946"/>
      <c r="GV114" s="2946"/>
      <c r="GW114" s="2946"/>
      <c r="GX114" s="2946"/>
      <c r="GY114" s="2946"/>
      <c r="GZ114" s="2946"/>
      <c r="HA114" s="2946"/>
      <c r="HB114" s="3"/>
      <c r="HC114" s="2948"/>
      <c r="HD114" s="2950"/>
      <c r="HE114" s="2946"/>
      <c r="HF114" s="2946"/>
      <c r="HG114" s="2946"/>
      <c r="HH114" s="2946"/>
      <c r="HI114" s="2946"/>
      <c r="HJ114" s="2946"/>
      <c r="HK114" s="2946"/>
      <c r="HL114" s="2946"/>
      <c r="HM114" s="3"/>
      <c r="HN114" s="2948"/>
      <c r="HO114" s="2950"/>
      <c r="HP114" s="2946"/>
      <c r="HQ114" s="2946"/>
      <c r="HR114" s="2946"/>
      <c r="HS114" s="2946"/>
      <c r="HT114" s="2946"/>
      <c r="HU114" s="2946"/>
      <c r="HV114" s="2946"/>
      <c r="HW114" s="2946"/>
      <c r="HX114" s="3"/>
      <c r="HY114" s="2948"/>
      <c r="HZ114" s="2950"/>
      <c r="IA114" s="2946"/>
      <c r="IB114" s="2946"/>
      <c r="IC114" s="2946"/>
      <c r="ID114" s="2946"/>
      <c r="IE114" s="2946"/>
      <c r="IF114" s="2946"/>
      <c r="IG114" s="2946"/>
      <c r="IH114" s="2946"/>
      <c r="II114" s="3"/>
      <c r="IJ114" s="2948"/>
      <c r="IK114" s="2950"/>
      <c r="IL114" s="2946"/>
      <c r="IM114" s="2946"/>
      <c r="IN114" s="2946"/>
      <c r="IO114" s="2946"/>
      <c r="IP114" s="2946"/>
      <c r="IQ114" s="2946"/>
      <c r="IR114" s="2946"/>
      <c r="IS114" s="2946"/>
      <c r="IT114" s="3"/>
      <c r="IU114" s="2948"/>
      <c r="IV114" s="2950"/>
      <c r="IW114" s="2946"/>
    </row>
    <row r="115" spans="1:257" x14ac:dyDescent="0.25">
      <c r="A115" s="2948"/>
      <c r="B115" s="2950"/>
      <c r="C115" s="2951"/>
      <c r="D115" s="2945"/>
      <c r="E115" s="2951"/>
      <c r="F115" s="2951"/>
      <c r="G115" s="2951"/>
      <c r="H115" s="2951"/>
      <c r="I115" s="2951"/>
      <c r="J115" s="2951"/>
      <c r="K115" s="2947"/>
      <c r="M115" s="2948"/>
      <c r="N115" s="2950"/>
      <c r="O115" s="2949"/>
      <c r="P115" s="2946"/>
      <c r="Q115" s="2949"/>
      <c r="R115" s="2949"/>
      <c r="S115" s="2949"/>
      <c r="T115" s="2949"/>
      <c r="U115" s="2949"/>
      <c r="V115" s="2949"/>
      <c r="W115" s="3"/>
      <c r="X115" s="2948"/>
      <c r="Y115" s="2950"/>
      <c r="Z115" s="2949"/>
      <c r="AA115" s="2946"/>
      <c r="AB115" s="2949"/>
      <c r="AC115" s="2949"/>
      <c r="AD115" s="2949"/>
      <c r="AE115" s="2949"/>
      <c r="AF115" s="2949"/>
      <c r="AG115" s="2949"/>
      <c r="AH115" s="3"/>
      <c r="AI115" s="2948"/>
      <c r="AJ115" s="2950"/>
      <c r="AK115" s="2949"/>
      <c r="AL115" s="2946"/>
      <c r="AM115" s="2949"/>
      <c r="AN115" s="2949"/>
      <c r="AO115" s="2949"/>
      <c r="AP115" s="2949"/>
      <c r="AQ115" s="2949"/>
      <c r="AR115" s="2949"/>
      <c r="AS115" s="3"/>
      <c r="AT115" s="2948"/>
      <c r="AU115" s="2950"/>
      <c r="AV115" s="2949"/>
      <c r="AW115" s="2946"/>
      <c r="AX115" s="2949"/>
      <c r="AY115" s="2949"/>
      <c r="AZ115" s="2949"/>
      <c r="BA115" s="2949"/>
      <c r="BB115" s="2949"/>
      <c r="BC115" s="2949"/>
      <c r="BD115" s="3"/>
      <c r="BE115" s="2948"/>
      <c r="BF115" s="2950"/>
      <c r="BG115" s="2949"/>
      <c r="BH115" s="2946"/>
      <c r="BI115" s="2949"/>
      <c r="BJ115" s="2949"/>
      <c r="BK115" s="2949"/>
      <c r="BL115" s="2949"/>
      <c r="BM115" s="2949"/>
      <c r="BN115" s="2949"/>
      <c r="BO115" s="3"/>
      <c r="BP115" s="2948"/>
      <c r="BQ115" s="2950"/>
      <c r="BR115" s="2949"/>
      <c r="BS115" s="2946"/>
      <c r="BT115" s="2949"/>
      <c r="BU115" s="2949"/>
      <c r="BV115" s="2949"/>
      <c r="BW115" s="2949"/>
      <c r="BX115" s="2949"/>
      <c r="BY115" s="2949"/>
      <c r="BZ115" s="3"/>
      <c r="CA115" s="2948"/>
      <c r="CB115" s="2950"/>
      <c r="CC115" s="2949"/>
      <c r="CD115" s="2946"/>
      <c r="CE115" s="2949"/>
      <c r="CF115" s="2949"/>
      <c r="CG115" s="2949"/>
      <c r="CH115" s="2949"/>
      <c r="CI115" s="2949"/>
      <c r="CJ115" s="2949"/>
      <c r="CK115" s="3"/>
      <c r="CL115" s="2948"/>
      <c r="CM115" s="2950"/>
      <c r="CN115" s="2949"/>
      <c r="CO115" s="2946"/>
      <c r="CP115" s="2949"/>
      <c r="CQ115" s="2949"/>
      <c r="CR115" s="2949"/>
      <c r="CS115" s="2949"/>
      <c r="CT115" s="2949"/>
      <c r="CU115" s="2949"/>
      <c r="CV115" s="3"/>
      <c r="CW115" s="2948"/>
      <c r="CX115" s="2950"/>
      <c r="CY115" s="2949"/>
      <c r="CZ115" s="2946"/>
      <c r="DA115" s="2949"/>
      <c r="DB115" s="2949"/>
      <c r="DC115" s="2949"/>
      <c r="DD115" s="2949"/>
      <c r="DE115" s="2949"/>
      <c r="DF115" s="2949"/>
      <c r="DG115" s="3"/>
      <c r="DH115" s="2948"/>
      <c r="DI115" s="2950"/>
      <c r="DJ115" s="2949"/>
      <c r="DK115" s="2946"/>
      <c r="DL115" s="2949"/>
      <c r="DM115" s="2949"/>
      <c r="DN115" s="2949"/>
      <c r="DO115" s="2949"/>
      <c r="DP115" s="2949"/>
      <c r="DQ115" s="2949"/>
      <c r="DR115" s="3"/>
      <c r="DS115" s="2948"/>
      <c r="DT115" s="2950"/>
      <c r="DU115" s="2949"/>
      <c r="DV115" s="2946"/>
      <c r="DW115" s="2949"/>
      <c r="DX115" s="2949"/>
      <c r="DY115" s="2949"/>
      <c r="DZ115" s="2949"/>
      <c r="EA115" s="2949"/>
      <c r="EB115" s="2949"/>
      <c r="EC115" s="3"/>
      <c r="ED115" s="2948"/>
      <c r="EE115" s="2950"/>
      <c r="EF115" s="2949"/>
      <c r="EG115" s="2946"/>
      <c r="EH115" s="2949"/>
      <c r="EI115" s="2949"/>
      <c r="EJ115" s="2949"/>
      <c r="EK115" s="2949"/>
      <c r="EL115" s="2949"/>
      <c r="EM115" s="2949"/>
      <c r="EN115" s="3"/>
      <c r="EO115" s="2948"/>
      <c r="EP115" s="2950"/>
      <c r="EQ115" s="2949"/>
      <c r="ER115" s="2946"/>
      <c r="ES115" s="2949"/>
      <c r="ET115" s="2949"/>
      <c r="EU115" s="2949"/>
      <c r="EV115" s="2949"/>
      <c r="EW115" s="2949"/>
      <c r="EX115" s="2949"/>
      <c r="EY115" s="3"/>
      <c r="EZ115" s="2948"/>
      <c r="FA115" s="2950"/>
      <c r="FB115" s="2949"/>
      <c r="FC115" s="2946"/>
      <c r="FD115" s="2949"/>
      <c r="FE115" s="2949"/>
      <c r="FF115" s="2949"/>
      <c r="FG115" s="2949"/>
      <c r="FH115" s="2949"/>
      <c r="FI115" s="2949"/>
      <c r="FJ115" s="3"/>
      <c r="FK115" s="2948"/>
      <c r="FL115" s="2950"/>
      <c r="FM115" s="2949"/>
      <c r="FN115" s="2946"/>
      <c r="FO115" s="2949"/>
      <c r="FP115" s="2949"/>
      <c r="FQ115" s="2949"/>
      <c r="FR115" s="2949"/>
      <c r="FS115" s="2949"/>
      <c r="FT115" s="2949"/>
      <c r="FU115" s="3"/>
      <c r="FV115" s="2948"/>
      <c r="FW115" s="2950"/>
      <c r="FX115" s="2949"/>
      <c r="FY115" s="2946"/>
      <c r="FZ115" s="2949"/>
      <c r="GA115" s="2949"/>
      <c r="GB115" s="2949"/>
      <c r="GC115" s="2949"/>
      <c r="GD115" s="2949"/>
      <c r="GE115" s="2949"/>
      <c r="GF115" s="3"/>
      <c r="GG115" s="2948"/>
      <c r="GH115" s="2950"/>
      <c r="GI115" s="2949"/>
      <c r="GJ115" s="2946"/>
      <c r="GK115" s="2949"/>
      <c r="GL115" s="2949"/>
      <c r="GM115" s="2949"/>
      <c r="GN115" s="2949"/>
      <c r="GO115" s="2949"/>
      <c r="GP115" s="2949"/>
      <c r="GQ115" s="3"/>
      <c r="GR115" s="2948"/>
      <c r="GS115" s="2950"/>
      <c r="GT115" s="2949"/>
      <c r="GU115" s="2946"/>
      <c r="GV115" s="2949"/>
      <c r="GW115" s="2949"/>
      <c r="GX115" s="2949"/>
      <c r="GY115" s="2949"/>
      <c r="GZ115" s="2949"/>
      <c r="HA115" s="2949"/>
      <c r="HB115" s="3"/>
      <c r="HC115" s="2948"/>
      <c r="HD115" s="2950"/>
      <c r="HE115" s="2949"/>
      <c r="HF115" s="2946"/>
      <c r="HG115" s="2949"/>
      <c r="HH115" s="2949"/>
      <c r="HI115" s="2949"/>
      <c r="HJ115" s="2949"/>
      <c r="HK115" s="2949"/>
      <c r="HL115" s="2949"/>
      <c r="HM115" s="3"/>
      <c r="HN115" s="2948"/>
      <c r="HO115" s="2950"/>
      <c r="HP115" s="2949"/>
      <c r="HQ115" s="2946"/>
      <c r="HR115" s="2949"/>
      <c r="HS115" s="2949"/>
      <c r="HT115" s="2949"/>
      <c r="HU115" s="2949"/>
      <c r="HV115" s="2949"/>
      <c r="HW115" s="2949"/>
      <c r="HX115" s="3"/>
      <c r="HY115" s="2948"/>
      <c r="HZ115" s="2950"/>
      <c r="IA115" s="2949"/>
      <c r="IB115" s="2946"/>
      <c r="IC115" s="2949"/>
      <c r="ID115" s="2949"/>
      <c r="IE115" s="2949"/>
      <c r="IF115" s="2949"/>
      <c r="IG115" s="2949"/>
      <c r="IH115" s="2949"/>
      <c r="II115" s="3"/>
      <c r="IJ115" s="2948"/>
      <c r="IK115" s="2950"/>
      <c r="IL115" s="2949"/>
      <c r="IM115" s="2946"/>
      <c r="IN115" s="2949"/>
      <c r="IO115" s="2949"/>
      <c r="IP115" s="2949"/>
      <c r="IQ115" s="2949"/>
      <c r="IR115" s="2949"/>
      <c r="IS115" s="2949"/>
      <c r="IT115" s="3"/>
      <c r="IU115" s="2948"/>
      <c r="IV115" s="2950"/>
      <c r="IW115" s="2949"/>
    </row>
    <row r="116" spans="1:257" x14ac:dyDescent="0.25">
      <c r="A116" s="2948"/>
      <c r="B116" s="2950"/>
      <c r="C116" s="2951"/>
      <c r="D116" s="2945"/>
      <c r="E116" s="2951"/>
      <c r="F116" s="2951"/>
      <c r="G116" s="2951"/>
      <c r="H116" s="2951"/>
      <c r="I116" s="2951"/>
      <c r="J116" s="2951"/>
      <c r="K116" s="2947"/>
      <c r="M116" s="2948"/>
      <c r="N116" s="2950"/>
      <c r="O116" s="2949"/>
      <c r="P116" s="2946"/>
      <c r="Q116" s="2949"/>
      <c r="R116" s="2949"/>
      <c r="S116" s="2949"/>
      <c r="T116" s="2949"/>
      <c r="U116" s="2949"/>
      <c r="V116" s="2949"/>
      <c r="W116" s="3"/>
      <c r="X116" s="2948"/>
      <c r="Y116" s="2950"/>
      <c r="Z116" s="2949"/>
      <c r="AA116" s="2946"/>
      <c r="AB116" s="2949"/>
      <c r="AC116" s="2949"/>
      <c r="AD116" s="2949"/>
      <c r="AE116" s="2949"/>
      <c r="AF116" s="2949"/>
      <c r="AG116" s="2949"/>
      <c r="AH116" s="3"/>
      <c r="AI116" s="2948"/>
      <c r="AJ116" s="2950"/>
      <c r="AK116" s="2949"/>
      <c r="AL116" s="2946"/>
      <c r="AM116" s="2949"/>
      <c r="AN116" s="2949"/>
      <c r="AO116" s="2949"/>
      <c r="AP116" s="2949"/>
      <c r="AQ116" s="2949"/>
      <c r="AR116" s="2949"/>
      <c r="AS116" s="3"/>
      <c r="AT116" s="2948"/>
      <c r="AU116" s="2950"/>
      <c r="AV116" s="2949"/>
      <c r="AW116" s="2946"/>
      <c r="AX116" s="2949"/>
      <c r="AY116" s="2949"/>
      <c r="AZ116" s="2949"/>
      <c r="BA116" s="2949"/>
      <c r="BB116" s="2949"/>
      <c r="BC116" s="2949"/>
      <c r="BD116" s="3"/>
      <c r="BE116" s="2948"/>
      <c r="BF116" s="2950"/>
      <c r="BG116" s="2949"/>
      <c r="BH116" s="2946"/>
      <c r="BI116" s="2949"/>
      <c r="BJ116" s="2949"/>
      <c r="BK116" s="2949"/>
      <c r="BL116" s="2949"/>
      <c r="BM116" s="2949"/>
      <c r="BN116" s="2949"/>
      <c r="BO116" s="3"/>
      <c r="BP116" s="2948"/>
      <c r="BQ116" s="2950"/>
      <c r="BR116" s="2949"/>
      <c r="BS116" s="2946"/>
      <c r="BT116" s="2949"/>
      <c r="BU116" s="2949"/>
      <c r="BV116" s="2949"/>
      <c r="BW116" s="2949"/>
      <c r="BX116" s="2949"/>
      <c r="BY116" s="2949"/>
      <c r="BZ116" s="3"/>
      <c r="CA116" s="2948"/>
      <c r="CB116" s="2950"/>
      <c r="CC116" s="2949"/>
      <c r="CD116" s="2946"/>
      <c r="CE116" s="2949"/>
      <c r="CF116" s="2949"/>
      <c r="CG116" s="2949"/>
      <c r="CH116" s="2949"/>
      <c r="CI116" s="2949"/>
      <c r="CJ116" s="2949"/>
      <c r="CK116" s="3"/>
      <c r="CL116" s="2948"/>
      <c r="CM116" s="2950"/>
      <c r="CN116" s="2949"/>
      <c r="CO116" s="2946"/>
      <c r="CP116" s="2949"/>
      <c r="CQ116" s="2949"/>
      <c r="CR116" s="2949"/>
      <c r="CS116" s="2949"/>
      <c r="CT116" s="2949"/>
      <c r="CU116" s="2949"/>
      <c r="CV116" s="3"/>
      <c r="CW116" s="2948"/>
      <c r="CX116" s="2950"/>
      <c r="CY116" s="2949"/>
      <c r="CZ116" s="2946"/>
      <c r="DA116" s="2949"/>
      <c r="DB116" s="2949"/>
      <c r="DC116" s="2949"/>
      <c r="DD116" s="2949"/>
      <c r="DE116" s="2949"/>
      <c r="DF116" s="2949"/>
      <c r="DG116" s="3"/>
      <c r="DH116" s="2948"/>
      <c r="DI116" s="2950"/>
      <c r="DJ116" s="2949"/>
      <c r="DK116" s="2946"/>
      <c r="DL116" s="2949"/>
      <c r="DM116" s="2949"/>
      <c r="DN116" s="2949"/>
      <c r="DO116" s="2949"/>
      <c r="DP116" s="2949"/>
      <c r="DQ116" s="2949"/>
      <c r="DR116" s="3"/>
      <c r="DS116" s="2948"/>
      <c r="DT116" s="2950"/>
      <c r="DU116" s="2949"/>
      <c r="DV116" s="2946"/>
      <c r="DW116" s="2949"/>
      <c r="DX116" s="2949"/>
      <c r="DY116" s="2949"/>
      <c r="DZ116" s="2949"/>
      <c r="EA116" s="2949"/>
      <c r="EB116" s="2949"/>
      <c r="EC116" s="3"/>
      <c r="ED116" s="2948"/>
      <c r="EE116" s="2950"/>
      <c r="EF116" s="2949"/>
      <c r="EG116" s="2946"/>
      <c r="EH116" s="2949"/>
      <c r="EI116" s="2949"/>
      <c r="EJ116" s="2949"/>
      <c r="EK116" s="2949"/>
      <c r="EL116" s="2949"/>
      <c r="EM116" s="2949"/>
      <c r="EN116" s="3"/>
      <c r="EO116" s="2948"/>
      <c r="EP116" s="2950"/>
      <c r="EQ116" s="2949"/>
      <c r="ER116" s="2946"/>
      <c r="ES116" s="2949"/>
      <c r="ET116" s="2949"/>
      <c r="EU116" s="2949"/>
      <c r="EV116" s="2949"/>
      <c r="EW116" s="2949"/>
      <c r="EX116" s="2949"/>
      <c r="EY116" s="3"/>
      <c r="EZ116" s="2948"/>
      <c r="FA116" s="2950"/>
      <c r="FB116" s="2949"/>
      <c r="FC116" s="2946"/>
      <c r="FD116" s="2949"/>
      <c r="FE116" s="2949"/>
      <c r="FF116" s="2949"/>
      <c r="FG116" s="2949"/>
      <c r="FH116" s="2949"/>
      <c r="FI116" s="2949"/>
      <c r="FJ116" s="3"/>
      <c r="FK116" s="2948"/>
      <c r="FL116" s="2950"/>
      <c r="FM116" s="2949"/>
      <c r="FN116" s="2946"/>
      <c r="FO116" s="2949"/>
      <c r="FP116" s="2949"/>
      <c r="FQ116" s="2949"/>
      <c r="FR116" s="2949"/>
      <c r="FS116" s="2949"/>
      <c r="FT116" s="2949"/>
      <c r="FU116" s="3"/>
      <c r="FV116" s="2948"/>
      <c r="FW116" s="2950"/>
      <c r="FX116" s="2949"/>
      <c r="FY116" s="2946"/>
      <c r="FZ116" s="2949"/>
      <c r="GA116" s="2949"/>
      <c r="GB116" s="2949"/>
      <c r="GC116" s="2949"/>
      <c r="GD116" s="2949"/>
      <c r="GE116" s="2949"/>
      <c r="GF116" s="3"/>
      <c r="GG116" s="2948"/>
      <c r="GH116" s="2950"/>
      <c r="GI116" s="2949"/>
      <c r="GJ116" s="2946"/>
      <c r="GK116" s="2949"/>
      <c r="GL116" s="2949"/>
      <c r="GM116" s="2949"/>
      <c r="GN116" s="2949"/>
      <c r="GO116" s="2949"/>
      <c r="GP116" s="2949"/>
      <c r="GQ116" s="3"/>
      <c r="GR116" s="2948"/>
      <c r="GS116" s="2950"/>
      <c r="GT116" s="2949"/>
      <c r="GU116" s="2946"/>
      <c r="GV116" s="2949"/>
      <c r="GW116" s="2949"/>
      <c r="GX116" s="2949"/>
      <c r="GY116" s="2949"/>
      <c r="GZ116" s="2949"/>
      <c r="HA116" s="2949"/>
      <c r="HB116" s="3"/>
      <c r="HC116" s="2948"/>
      <c r="HD116" s="2950"/>
      <c r="HE116" s="2949"/>
      <c r="HF116" s="2946"/>
      <c r="HG116" s="2949"/>
      <c r="HH116" s="2949"/>
      <c r="HI116" s="2949"/>
      <c r="HJ116" s="2949"/>
      <c r="HK116" s="2949"/>
      <c r="HL116" s="2949"/>
      <c r="HM116" s="3"/>
      <c r="HN116" s="2948"/>
      <c r="HO116" s="2950"/>
      <c r="HP116" s="2949"/>
      <c r="HQ116" s="2946"/>
      <c r="HR116" s="2949"/>
      <c r="HS116" s="2949"/>
      <c r="HT116" s="2949"/>
      <c r="HU116" s="2949"/>
      <c r="HV116" s="2949"/>
      <c r="HW116" s="2949"/>
      <c r="HX116" s="3"/>
      <c r="HY116" s="2948"/>
      <c r="HZ116" s="2950"/>
      <c r="IA116" s="2949"/>
      <c r="IB116" s="2946"/>
      <c r="IC116" s="2949"/>
      <c r="ID116" s="2949"/>
      <c r="IE116" s="2949"/>
      <c r="IF116" s="2949"/>
      <c r="IG116" s="2949"/>
      <c r="IH116" s="2949"/>
      <c r="II116" s="3"/>
      <c r="IJ116" s="2948"/>
      <c r="IK116" s="2950"/>
      <c r="IL116" s="2949"/>
      <c r="IM116" s="2946"/>
      <c r="IN116" s="2949"/>
      <c r="IO116" s="2949"/>
      <c r="IP116" s="2949"/>
      <c r="IQ116" s="2949"/>
      <c r="IR116" s="2949"/>
      <c r="IS116" s="2949"/>
      <c r="IT116" s="3"/>
      <c r="IU116" s="2948"/>
      <c r="IV116" s="2950"/>
      <c r="IW116" s="2949"/>
    </row>
    <row r="117" spans="1:257" x14ac:dyDescent="0.25">
      <c r="A117" s="2948"/>
      <c r="B117" s="2950"/>
      <c r="C117" s="2951"/>
      <c r="D117" s="2945"/>
      <c r="E117" s="2951"/>
      <c r="F117" s="2951"/>
      <c r="G117" s="2951"/>
      <c r="H117" s="2951"/>
      <c r="I117" s="2951"/>
      <c r="J117" s="2951"/>
      <c r="K117" s="2947"/>
      <c r="M117" s="2948"/>
      <c r="N117" s="2950"/>
      <c r="O117" s="2949"/>
      <c r="P117" s="2946"/>
      <c r="Q117" s="2949"/>
      <c r="R117" s="2949"/>
      <c r="S117" s="2949"/>
      <c r="T117" s="2949"/>
      <c r="U117" s="2949"/>
      <c r="V117" s="2949"/>
      <c r="W117" s="3"/>
      <c r="X117" s="2948"/>
      <c r="Y117" s="2950"/>
      <c r="Z117" s="2949"/>
      <c r="AA117" s="2946"/>
      <c r="AB117" s="2949"/>
      <c r="AC117" s="2949"/>
      <c r="AD117" s="2949"/>
      <c r="AE117" s="2949"/>
      <c r="AF117" s="2949"/>
      <c r="AG117" s="2949"/>
      <c r="AH117" s="3"/>
      <c r="AI117" s="2948"/>
      <c r="AJ117" s="2950"/>
      <c r="AK117" s="2949"/>
      <c r="AL117" s="2946"/>
      <c r="AM117" s="2949"/>
      <c r="AN117" s="2949"/>
      <c r="AO117" s="2949"/>
      <c r="AP117" s="2949"/>
      <c r="AQ117" s="2949"/>
      <c r="AR117" s="2949"/>
      <c r="AS117" s="3"/>
      <c r="AT117" s="2948"/>
      <c r="AU117" s="2950"/>
      <c r="AV117" s="2949"/>
      <c r="AW117" s="2946"/>
      <c r="AX117" s="2949"/>
      <c r="AY117" s="2949"/>
      <c r="AZ117" s="2949"/>
      <c r="BA117" s="2949"/>
      <c r="BB117" s="2949"/>
      <c r="BC117" s="2949"/>
      <c r="BD117" s="3"/>
      <c r="BE117" s="2948"/>
      <c r="BF117" s="2950"/>
      <c r="BG117" s="2949"/>
      <c r="BH117" s="2946"/>
      <c r="BI117" s="2949"/>
      <c r="BJ117" s="2949"/>
      <c r="BK117" s="2949"/>
      <c r="BL117" s="2949"/>
      <c r="BM117" s="2949"/>
      <c r="BN117" s="2949"/>
      <c r="BO117" s="3"/>
      <c r="BP117" s="2948"/>
      <c r="BQ117" s="2950"/>
      <c r="BR117" s="2949"/>
      <c r="BS117" s="2946"/>
      <c r="BT117" s="2949"/>
      <c r="BU117" s="2949"/>
      <c r="BV117" s="2949"/>
      <c r="BW117" s="2949"/>
      <c r="BX117" s="2949"/>
      <c r="BY117" s="2949"/>
      <c r="BZ117" s="3"/>
      <c r="CA117" s="2948"/>
      <c r="CB117" s="2950"/>
      <c r="CC117" s="2949"/>
      <c r="CD117" s="2946"/>
      <c r="CE117" s="2949"/>
      <c r="CF117" s="2949"/>
      <c r="CG117" s="2949"/>
      <c r="CH117" s="2949"/>
      <c r="CI117" s="2949"/>
      <c r="CJ117" s="2949"/>
      <c r="CK117" s="3"/>
      <c r="CL117" s="2948"/>
      <c r="CM117" s="2950"/>
      <c r="CN117" s="2949"/>
      <c r="CO117" s="2946"/>
      <c r="CP117" s="2949"/>
      <c r="CQ117" s="2949"/>
      <c r="CR117" s="2949"/>
      <c r="CS117" s="2949"/>
      <c r="CT117" s="2949"/>
      <c r="CU117" s="2949"/>
      <c r="CV117" s="3"/>
      <c r="CW117" s="2948"/>
      <c r="CX117" s="2950"/>
      <c r="CY117" s="2949"/>
      <c r="CZ117" s="2946"/>
      <c r="DA117" s="2949"/>
      <c r="DB117" s="2949"/>
      <c r="DC117" s="2949"/>
      <c r="DD117" s="2949"/>
      <c r="DE117" s="2949"/>
      <c r="DF117" s="2949"/>
      <c r="DG117" s="3"/>
      <c r="DH117" s="2948"/>
      <c r="DI117" s="2950"/>
      <c r="DJ117" s="2949"/>
      <c r="DK117" s="2946"/>
      <c r="DL117" s="2949"/>
      <c r="DM117" s="2949"/>
      <c r="DN117" s="2949"/>
      <c r="DO117" s="2949"/>
      <c r="DP117" s="2949"/>
      <c r="DQ117" s="2949"/>
      <c r="DR117" s="3"/>
      <c r="DS117" s="2948"/>
      <c r="DT117" s="2950"/>
      <c r="DU117" s="2949"/>
      <c r="DV117" s="2946"/>
      <c r="DW117" s="2949"/>
      <c r="DX117" s="2949"/>
      <c r="DY117" s="2949"/>
      <c r="DZ117" s="2949"/>
      <c r="EA117" s="2949"/>
      <c r="EB117" s="2949"/>
      <c r="EC117" s="3"/>
      <c r="ED117" s="2948"/>
      <c r="EE117" s="2950"/>
      <c r="EF117" s="2949"/>
      <c r="EG117" s="2946"/>
      <c r="EH117" s="2949"/>
      <c r="EI117" s="2949"/>
      <c r="EJ117" s="2949"/>
      <c r="EK117" s="2949"/>
      <c r="EL117" s="2949"/>
      <c r="EM117" s="2949"/>
      <c r="EN117" s="3"/>
      <c r="EO117" s="2948"/>
      <c r="EP117" s="2950"/>
      <c r="EQ117" s="2949"/>
      <c r="ER117" s="2946"/>
      <c r="ES117" s="2949"/>
      <c r="ET117" s="2949"/>
      <c r="EU117" s="2949"/>
      <c r="EV117" s="2949"/>
      <c r="EW117" s="2949"/>
      <c r="EX117" s="2949"/>
      <c r="EY117" s="3"/>
      <c r="EZ117" s="2948"/>
      <c r="FA117" s="2950"/>
      <c r="FB117" s="2949"/>
      <c r="FC117" s="2946"/>
      <c r="FD117" s="2949"/>
      <c r="FE117" s="2949"/>
      <c r="FF117" s="2949"/>
      <c r="FG117" s="2949"/>
      <c r="FH117" s="2949"/>
      <c r="FI117" s="2949"/>
      <c r="FJ117" s="3"/>
      <c r="FK117" s="2948"/>
      <c r="FL117" s="2950"/>
      <c r="FM117" s="2949"/>
      <c r="FN117" s="2946"/>
      <c r="FO117" s="2949"/>
      <c r="FP117" s="2949"/>
      <c r="FQ117" s="2949"/>
      <c r="FR117" s="2949"/>
      <c r="FS117" s="2949"/>
      <c r="FT117" s="2949"/>
      <c r="FU117" s="3"/>
      <c r="FV117" s="2948"/>
      <c r="FW117" s="2950"/>
      <c r="FX117" s="2949"/>
      <c r="FY117" s="2946"/>
      <c r="FZ117" s="2949"/>
      <c r="GA117" s="2949"/>
      <c r="GB117" s="2949"/>
      <c r="GC117" s="2949"/>
      <c r="GD117" s="2949"/>
      <c r="GE117" s="2949"/>
      <c r="GF117" s="3"/>
      <c r="GG117" s="2948"/>
      <c r="GH117" s="2950"/>
      <c r="GI117" s="2949"/>
      <c r="GJ117" s="2946"/>
      <c r="GK117" s="2949"/>
      <c r="GL117" s="2949"/>
      <c r="GM117" s="2949"/>
      <c r="GN117" s="2949"/>
      <c r="GO117" s="2949"/>
      <c r="GP117" s="2949"/>
      <c r="GQ117" s="3"/>
      <c r="GR117" s="2948"/>
      <c r="GS117" s="2950"/>
      <c r="GT117" s="2949"/>
      <c r="GU117" s="2946"/>
      <c r="GV117" s="2949"/>
      <c r="GW117" s="2949"/>
      <c r="GX117" s="2949"/>
      <c r="GY117" s="2949"/>
      <c r="GZ117" s="2949"/>
      <c r="HA117" s="2949"/>
      <c r="HB117" s="3"/>
      <c r="HC117" s="2948"/>
      <c r="HD117" s="2950"/>
      <c r="HE117" s="2949"/>
      <c r="HF117" s="2946"/>
      <c r="HG117" s="2949"/>
      <c r="HH117" s="2949"/>
      <c r="HI117" s="2949"/>
      <c r="HJ117" s="2949"/>
      <c r="HK117" s="2949"/>
      <c r="HL117" s="2949"/>
      <c r="HM117" s="3"/>
      <c r="HN117" s="2948"/>
      <c r="HO117" s="2950"/>
      <c r="HP117" s="2949"/>
      <c r="HQ117" s="2946"/>
      <c r="HR117" s="2949"/>
      <c r="HS117" s="2949"/>
      <c r="HT117" s="2949"/>
      <c r="HU117" s="2949"/>
      <c r="HV117" s="2949"/>
      <c r="HW117" s="2949"/>
      <c r="HX117" s="3"/>
      <c r="HY117" s="2948"/>
      <c r="HZ117" s="2950"/>
      <c r="IA117" s="2949"/>
      <c r="IB117" s="2946"/>
      <c r="IC117" s="2949"/>
      <c r="ID117" s="2949"/>
      <c r="IE117" s="2949"/>
      <c r="IF117" s="2949"/>
      <c r="IG117" s="2949"/>
      <c r="IH117" s="2949"/>
      <c r="II117" s="3"/>
      <c r="IJ117" s="2948"/>
      <c r="IK117" s="2950"/>
      <c r="IL117" s="2949"/>
      <c r="IM117" s="2946"/>
      <c r="IN117" s="2949"/>
      <c r="IO117" s="2949"/>
      <c r="IP117" s="2949"/>
      <c r="IQ117" s="2949"/>
      <c r="IR117" s="2949"/>
      <c r="IS117" s="2949"/>
      <c r="IT117" s="3"/>
      <c r="IU117" s="2948"/>
      <c r="IV117" s="2950"/>
      <c r="IW117" s="2949"/>
    </row>
    <row r="118" spans="1:257" x14ac:dyDescent="0.25">
      <c r="A118" s="2948"/>
      <c r="B118" s="2950"/>
      <c r="C118" s="2945"/>
      <c r="D118" s="2945"/>
      <c r="E118" s="2945"/>
      <c r="F118" s="2945"/>
      <c r="G118" s="2945"/>
      <c r="H118" s="2945"/>
      <c r="I118" s="2945"/>
      <c r="J118" s="2945"/>
      <c r="K118" s="2945"/>
      <c r="M118" s="2948"/>
      <c r="N118" s="2950"/>
      <c r="O118" s="2949"/>
      <c r="P118" s="2946"/>
      <c r="Q118" s="2949"/>
      <c r="R118" s="2949"/>
      <c r="S118" s="2949"/>
      <c r="T118" s="2949"/>
      <c r="U118" s="2949"/>
      <c r="V118" s="2949"/>
      <c r="W118" s="3"/>
      <c r="X118" s="2948"/>
      <c r="Y118" s="2950"/>
      <c r="Z118" s="2949"/>
      <c r="AA118" s="2946"/>
      <c r="AB118" s="2949"/>
      <c r="AC118" s="2949"/>
      <c r="AD118" s="2949"/>
      <c r="AE118" s="2949"/>
      <c r="AF118" s="2949"/>
      <c r="AG118" s="2949"/>
      <c r="AH118" s="3"/>
      <c r="AI118" s="2948"/>
      <c r="AJ118" s="2950"/>
      <c r="AK118" s="2949"/>
      <c r="AL118" s="2946"/>
      <c r="AM118" s="2949"/>
      <c r="AN118" s="2949"/>
      <c r="AO118" s="2949"/>
      <c r="AP118" s="2949"/>
      <c r="AQ118" s="2949"/>
      <c r="AR118" s="2949"/>
      <c r="AS118" s="3"/>
      <c r="AT118" s="2948"/>
      <c r="AU118" s="2950"/>
      <c r="AV118" s="2949"/>
      <c r="AW118" s="2946"/>
      <c r="AX118" s="2949"/>
      <c r="AY118" s="2949"/>
      <c r="AZ118" s="2949"/>
      <c r="BA118" s="2949"/>
      <c r="BB118" s="2949"/>
      <c r="BC118" s="2949"/>
      <c r="BD118" s="3"/>
      <c r="BE118" s="2948"/>
      <c r="BF118" s="2950"/>
      <c r="BG118" s="2949"/>
      <c r="BH118" s="2946"/>
      <c r="BI118" s="2949"/>
      <c r="BJ118" s="2949"/>
      <c r="BK118" s="2949"/>
      <c r="BL118" s="2949"/>
      <c r="BM118" s="2949"/>
      <c r="BN118" s="2949"/>
      <c r="BO118" s="3"/>
      <c r="BP118" s="2948"/>
      <c r="BQ118" s="2950"/>
      <c r="BR118" s="2949"/>
      <c r="BS118" s="2946"/>
      <c r="BT118" s="2949"/>
      <c r="BU118" s="2949"/>
      <c r="BV118" s="2949"/>
      <c r="BW118" s="2949"/>
      <c r="BX118" s="2949"/>
      <c r="BY118" s="2949"/>
      <c r="BZ118" s="3"/>
      <c r="CA118" s="2948"/>
      <c r="CB118" s="2950"/>
      <c r="CC118" s="2949"/>
      <c r="CD118" s="2946"/>
      <c r="CE118" s="2949"/>
      <c r="CF118" s="2949"/>
      <c r="CG118" s="2949"/>
      <c r="CH118" s="2949"/>
      <c r="CI118" s="2949"/>
      <c r="CJ118" s="2949"/>
      <c r="CK118" s="3"/>
      <c r="CL118" s="2948"/>
      <c r="CM118" s="2950"/>
      <c r="CN118" s="2949"/>
      <c r="CO118" s="2946"/>
      <c r="CP118" s="2949"/>
      <c r="CQ118" s="2949"/>
      <c r="CR118" s="2949"/>
      <c r="CS118" s="2949"/>
      <c r="CT118" s="2949"/>
      <c r="CU118" s="2949"/>
      <c r="CV118" s="3"/>
      <c r="CW118" s="2948"/>
      <c r="CX118" s="2950"/>
      <c r="CY118" s="2949"/>
      <c r="CZ118" s="2946"/>
      <c r="DA118" s="2949"/>
      <c r="DB118" s="2949"/>
      <c r="DC118" s="2949"/>
      <c r="DD118" s="2949"/>
      <c r="DE118" s="2949"/>
      <c r="DF118" s="2949"/>
      <c r="DG118" s="3"/>
      <c r="DH118" s="2948"/>
      <c r="DI118" s="2950"/>
      <c r="DJ118" s="2949"/>
      <c r="DK118" s="2946"/>
      <c r="DL118" s="2949"/>
      <c r="DM118" s="2949"/>
      <c r="DN118" s="2949"/>
      <c r="DO118" s="2949"/>
      <c r="DP118" s="2949"/>
      <c r="DQ118" s="2949"/>
      <c r="DR118" s="3"/>
      <c r="DS118" s="2948"/>
      <c r="DT118" s="2950"/>
      <c r="DU118" s="2949"/>
      <c r="DV118" s="2946"/>
      <c r="DW118" s="2949"/>
      <c r="DX118" s="2949"/>
      <c r="DY118" s="2949"/>
      <c r="DZ118" s="2949"/>
      <c r="EA118" s="2949"/>
      <c r="EB118" s="2949"/>
      <c r="EC118" s="3"/>
      <c r="ED118" s="2948"/>
      <c r="EE118" s="2950"/>
      <c r="EF118" s="2949"/>
      <c r="EG118" s="2946"/>
      <c r="EH118" s="2949"/>
      <c r="EI118" s="2949"/>
      <c r="EJ118" s="2949"/>
      <c r="EK118" s="2949"/>
      <c r="EL118" s="2949"/>
      <c r="EM118" s="2949"/>
      <c r="EN118" s="3"/>
      <c r="EO118" s="2948"/>
      <c r="EP118" s="2950"/>
      <c r="EQ118" s="2949"/>
      <c r="ER118" s="2946"/>
      <c r="ES118" s="2949"/>
      <c r="ET118" s="2949"/>
      <c r="EU118" s="2949"/>
      <c r="EV118" s="2949"/>
      <c r="EW118" s="2949"/>
      <c r="EX118" s="2949"/>
      <c r="EY118" s="3"/>
      <c r="EZ118" s="2948"/>
      <c r="FA118" s="2950"/>
      <c r="FB118" s="2949"/>
      <c r="FC118" s="2946"/>
      <c r="FD118" s="2949"/>
      <c r="FE118" s="2949"/>
      <c r="FF118" s="2949"/>
      <c r="FG118" s="2949"/>
      <c r="FH118" s="2949"/>
      <c r="FI118" s="2949"/>
      <c r="FJ118" s="3"/>
      <c r="FK118" s="2948"/>
      <c r="FL118" s="2950"/>
      <c r="FM118" s="2949"/>
      <c r="FN118" s="2946"/>
      <c r="FO118" s="2949"/>
      <c r="FP118" s="2949"/>
      <c r="FQ118" s="2949"/>
      <c r="FR118" s="2949"/>
      <c r="FS118" s="2949"/>
      <c r="FT118" s="2949"/>
      <c r="FU118" s="3"/>
      <c r="FV118" s="2948"/>
      <c r="FW118" s="2950"/>
      <c r="FX118" s="2949"/>
      <c r="FY118" s="2946"/>
      <c r="FZ118" s="2949"/>
      <c r="GA118" s="2949"/>
      <c r="GB118" s="2949"/>
      <c r="GC118" s="2949"/>
      <c r="GD118" s="2949"/>
      <c r="GE118" s="2949"/>
      <c r="GF118" s="3"/>
      <c r="GG118" s="2948"/>
      <c r="GH118" s="2950"/>
      <c r="GI118" s="2949"/>
      <c r="GJ118" s="2946"/>
      <c r="GK118" s="2949"/>
      <c r="GL118" s="2949"/>
      <c r="GM118" s="2949"/>
      <c r="GN118" s="2949"/>
      <c r="GO118" s="2949"/>
      <c r="GP118" s="2949"/>
      <c r="GQ118" s="3"/>
      <c r="GR118" s="2948"/>
      <c r="GS118" s="2950"/>
      <c r="GT118" s="2949"/>
      <c r="GU118" s="2946"/>
      <c r="GV118" s="2949"/>
      <c r="GW118" s="2949"/>
      <c r="GX118" s="2949"/>
      <c r="GY118" s="2949"/>
      <c r="GZ118" s="2949"/>
      <c r="HA118" s="2949"/>
      <c r="HB118" s="3"/>
      <c r="HC118" s="2948"/>
      <c r="HD118" s="2950"/>
      <c r="HE118" s="2949"/>
      <c r="HF118" s="2946"/>
      <c r="HG118" s="2949"/>
      <c r="HH118" s="2949"/>
      <c r="HI118" s="2949"/>
      <c r="HJ118" s="2949"/>
      <c r="HK118" s="2949"/>
      <c r="HL118" s="2949"/>
      <c r="HM118" s="3"/>
      <c r="HN118" s="2948"/>
      <c r="HO118" s="2950"/>
      <c r="HP118" s="2949"/>
      <c r="HQ118" s="2946"/>
      <c r="HR118" s="2949"/>
      <c r="HS118" s="2949"/>
      <c r="HT118" s="2949"/>
      <c r="HU118" s="2949"/>
      <c r="HV118" s="2949"/>
      <c r="HW118" s="2949"/>
      <c r="HX118" s="3"/>
      <c r="HY118" s="2948"/>
      <c r="HZ118" s="2950"/>
      <c r="IA118" s="2949"/>
      <c r="IB118" s="2946"/>
      <c r="IC118" s="2949"/>
      <c r="ID118" s="2949"/>
      <c r="IE118" s="2949"/>
      <c r="IF118" s="2949"/>
      <c r="IG118" s="2949"/>
      <c r="IH118" s="2949"/>
      <c r="II118" s="3"/>
      <c r="IJ118" s="2948"/>
      <c r="IK118" s="2950"/>
      <c r="IL118" s="2949"/>
      <c r="IM118" s="2946"/>
      <c r="IN118" s="2949"/>
      <c r="IO118" s="2949"/>
      <c r="IP118" s="2949"/>
      <c r="IQ118" s="2949"/>
      <c r="IR118" s="2949"/>
      <c r="IS118" s="2949"/>
      <c r="IT118" s="3"/>
      <c r="IU118" s="2948"/>
      <c r="IV118" s="2950"/>
      <c r="IW118" s="2949"/>
    </row>
    <row r="119" spans="1:257" x14ac:dyDescent="0.25">
      <c r="A119" s="2948"/>
      <c r="B119" s="2950"/>
      <c r="C119" s="2951"/>
      <c r="D119" s="2945"/>
      <c r="E119" s="2951"/>
      <c r="F119" s="2951"/>
      <c r="G119" s="2951"/>
      <c r="H119" s="2951"/>
      <c r="I119" s="2951"/>
      <c r="J119" s="2951"/>
      <c r="K119" s="2947"/>
      <c r="M119" s="2948"/>
      <c r="N119" s="2950"/>
      <c r="O119" s="2949"/>
      <c r="P119" s="2946"/>
      <c r="Q119" s="2949"/>
      <c r="R119" s="2949"/>
      <c r="S119" s="2949"/>
      <c r="T119" s="2949"/>
      <c r="U119" s="2949"/>
      <c r="V119" s="2949"/>
      <c r="W119" s="3"/>
      <c r="X119" s="2948"/>
      <c r="Y119" s="2950"/>
      <c r="Z119" s="2949"/>
      <c r="AA119" s="2946"/>
      <c r="AB119" s="2949"/>
      <c r="AC119" s="2949"/>
      <c r="AD119" s="2949"/>
      <c r="AE119" s="2949"/>
      <c r="AF119" s="2949"/>
      <c r="AG119" s="2949"/>
      <c r="AH119" s="3"/>
      <c r="AI119" s="2948"/>
      <c r="AJ119" s="2950"/>
      <c r="AK119" s="2949"/>
      <c r="AL119" s="2946"/>
      <c r="AM119" s="2949"/>
      <c r="AN119" s="2949"/>
      <c r="AO119" s="2949"/>
      <c r="AP119" s="2949"/>
      <c r="AQ119" s="2949"/>
      <c r="AR119" s="2949"/>
      <c r="AS119" s="3"/>
      <c r="AT119" s="2948"/>
      <c r="AU119" s="2950"/>
      <c r="AV119" s="2949"/>
      <c r="AW119" s="2946"/>
      <c r="AX119" s="2949"/>
      <c r="AY119" s="2949"/>
      <c r="AZ119" s="2949"/>
      <c r="BA119" s="2949"/>
      <c r="BB119" s="2949"/>
      <c r="BC119" s="2949"/>
      <c r="BD119" s="3"/>
      <c r="BE119" s="2948"/>
      <c r="BF119" s="2950"/>
      <c r="BG119" s="2949"/>
      <c r="BH119" s="2946"/>
      <c r="BI119" s="2949"/>
      <c r="BJ119" s="2949"/>
      <c r="BK119" s="2949"/>
      <c r="BL119" s="2949"/>
      <c r="BM119" s="2949"/>
      <c r="BN119" s="2949"/>
      <c r="BO119" s="3"/>
      <c r="BP119" s="2948"/>
      <c r="BQ119" s="2950"/>
      <c r="BR119" s="2949"/>
      <c r="BS119" s="2946"/>
      <c r="BT119" s="2949"/>
      <c r="BU119" s="2949"/>
      <c r="BV119" s="2949"/>
      <c r="BW119" s="2949"/>
      <c r="BX119" s="2949"/>
      <c r="BY119" s="2949"/>
      <c r="BZ119" s="3"/>
      <c r="CA119" s="2948"/>
      <c r="CB119" s="2950"/>
      <c r="CC119" s="2949"/>
      <c r="CD119" s="2946"/>
      <c r="CE119" s="2949"/>
      <c r="CF119" s="2949"/>
      <c r="CG119" s="2949"/>
      <c r="CH119" s="2949"/>
      <c r="CI119" s="2949"/>
      <c r="CJ119" s="2949"/>
      <c r="CK119" s="3"/>
      <c r="CL119" s="2948"/>
      <c r="CM119" s="2950"/>
      <c r="CN119" s="2949"/>
      <c r="CO119" s="2946"/>
      <c r="CP119" s="2949"/>
      <c r="CQ119" s="2949"/>
      <c r="CR119" s="2949"/>
      <c r="CS119" s="2949"/>
      <c r="CT119" s="2949"/>
      <c r="CU119" s="2949"/>
      <c r="CV119" s="3"/>
      <c r="CW119" s="2948"/>
      <c r="CX119" s="2950"/>
      <c r="CY119" s="2949"/>
      <c r="CZ119" s="2946"/>
      <c r="DA119" s="2949"/>
      <c r="DB119" s="2949"/>
      <c r="DC119" s="2949"/>
      <c r="DD119" s="2949"/>
      <c r="DE119" s="2949"/>
      <c r="DF119" s="2949"/>
      <c r="DG119" s="3"/>
      <c r="DH119" s="2948"/>
      <c r="DI119" s="2950"/>
      <c r="DJ119" s="2949"/>
      <c r="DK119" s="2946"/>
      <c r="DL119" s="2949"/>
      <c r="DM119" s="2949"/>
      <c r="DN119" s="2949"/>
      <c r="DO119" s="2949"/>
      <c r="DP119" s="2949"/>
      <c r="DQ119" s="2949"/>
      <c r="DR119" s="3"/>
      <c r="DS119" s="2948"/>
      <c r="DT119" s="2950"/>
      <c r="DU119" s="2949"/>
      <c r="DV119" s="2946"/>
      <c r="DW119" s="2949"/>
      <c r="DX119" s="2949"/>
      <c r="DY119" s="2949"/>
      <c r="DZ119" s="2949"/>
      <c r="EA119" s="2949"/>
      <c r="EB119" s="2949"/>
      <c r="EC119" s="3"/>
      <c r="ED119" s="2948"/>
      <c r="EE119" s="2950"/>
      <c r="EF119" s="2949"/>
      <c r="EG119" s="2946"/>
      <c r="EH119" s="2949"/>
      <c r="EI119" s="2949"/>
      <c r="EJ119" s="2949"/>
      <c r="EK119" s="2949"/>
      <c r="EL119" s="2949"/>
      <c r="EM119" s="2949"/>
      <c r="EN119" s="3"/>
      <c r="EO119" s="2948"/>
      <c r="EP119" s="2950"/>
      <c r="EQ119" s="2949"/>
      <c r="ER119" s="2946"/>
      <c r="ES119" s="2949"/>
      <c r="ET119" s="2949"/>
      <c r="EU119" s="2949"/>
      <c r="EV119" s="2949"/>
      <c r="EW119" s="2949"/>
      <c r="EX119" s="2949"/>
      <c r="EY119" s="3"/>
      <c r="EZ119" s="2948"/>
      <c r="FA119" s="2950"/>
      <c r="FB119" s="2949"/>
      <c r="FC119" s="2946"/>
      <c r="FD119" s="2949"/>
      <c r="FE119" s="2949"/>
      <c r="FF119" s="2949"/>
      <c r="FG119" s="2949"/>
      <c r="FH119" s="2949"/>
      <c r="FI119" s="2949"/>
      <c r="FJ119" s="3"/>
      <c r="FK119" s="2948"/>
      <c r="FL119" s="2950"/>
      <c r="FM119" s="2949"/>
      <c r="FN119" s="2946"/>
      <c r="FO119" s="2949"/>
      <c r="FP119" s="2949"/>
      <c r="FQ119" s="2949"/>
      <c r="FR119" s="2949"/>
      <c r="FS119" s="2949"/>
      <c r="FT119" s="2949"/>
      <c r="FU119" s="3"/>
      <c r="FV119" s="2948"/>
      <c r="FW119" s="2950"/>
      <c r="FX119" s="2949"/>
      <c r="FY119" s="2946"/>
      <c r="FZ119" s="2949"/>
      <c r="GA119" s="2949"/>
      <c r="GB119" s="2949"/>
      <c r="GC119" s="2949"/>
      <c r="GD119" s="2949"/>
      <c r="GE119" s="2949"/>
      <c r="GF119" s="3"/>
      <c r="GG119" s="2948"/>
      <c r="GH119" s="2950"/>
      <c r="GI119" s="2949"/>
      <c r="GJ119" s="2946"/>
      <c r="GK119" s="2949"/>
      <c r="GL119" s="2949"/>
      <c r="GM119" s="2949"/>
      <c r="GN119" s="2949"/>
      <c r="GO119" s="2949"/>
      <c r="GP119" s="2949"/>
      <c r="GQ119" s="3"/>
      <c r="GR119" s="2948"/>
      <c r="GS119" s="2950"/>
      <c r="GT119" s="2949"/>
      <c r="GU119" s="2946"/>
      <c r="GV119" s="2949"/>
      <c r="GW119" s="2949"/>
      <c r="GX119" s="2949"/>
      <c r="GY119" s="2949"/>
      <c r="GZ119" s="2949"/>
      <c r="HA119" s="2949"/>
      <c r="HB119" s="3"/>
      <c r="HC119" s="2948"/>
      <c r="HD119" s="2950"/>
      <c r="HE119" s="2949"/>
      <c r="HF119" s="2946"/>
      <c r="HG119" s="2949"/>
      <c r="HH119" s="2949"/>
      <c r="HI119" s="2949"/>
      <c r="HJ119" s="2949"/>
      <c r="HK119" s="2949"/>
      <c r="HL119" s="2949"/>
      <c r="HM119" s="3"/>
      <c r="HN119" s="2948"/>
      <c r="HO119" s="2950"/>
      <c r="HP119" s="2949"/>
      <c r="HQ119" s="2946"/>
      <c r="HR119" s="2949"/>
      <c r="HS119" s="2949"/>
      <c r="HT119" s="2949"/>
      <c r="HU119" s="2949"/>
      <c r="HV119" s="2949"/>
      <c r="HW119" s="2949"/>
      <c r="HX119" s="3"/>
      <c r="HY119" s="2948"/>
      <c r="HZ119" s="2950"/>
      <c r="IA119" s="2949"/>
      <c r="IB119" s="2946"/>
      <c r="IC119" s="2949"/>
      <c r="ID119" s="2949"/>
      <c r="IE119" s="2949"/>
      <c r="IF119" s="2949"/>
      <c r="IG119" s="2949"/>
      <c r="IH119" s="2949"/>
      <c r="II119" s="3"/>
      <c r="IJ119" s="2948"/>
      <c r="IK119" s="2950"/>
      <c r="IL119" s="2949"/>
      <c r="IM119" s="2946"/>
      <c r="IN119" s="2949"/>
      <c r="IO119" s="2949"/>
      <c r="IP119" s="2949"/>
      <c r="IQ119" s="2949"/>
      <c r="IR119" s="2949"/>
      <c r="IS119" s="2949"/>
      <c r="IT119" s="3"/>
      <c r="IU119" s="2948"/>
      <c r="IV119" s="2950"/>
      <c r="IW119" s="2949"/>
    </row>
    <row r="120" spans="1:257" x14ac:dyDescent="0.25">
      <c r="A120" s="2948"/>
      <c r="B120" s="2950"/>
      <c r="C120" s="2951"/>
      <c r="D120" s="2945"/>
      <c r="E120" s="2951"/>
      <c r="F120" s="2951"/>
      <c r="G120" s="2951"/>
      <c r="H120" s="2951"/>
      <c r="I120" s="2951"/>
      <c r="J120" s="2951"/>
      <c r="K120" s="2947"/>
      <c r="M120" s="2948"/>
      <c r="N120" s="2950"/>
      <c r="O120" s="2949"/>
      <c r="P120" s="2946"/>
      <c r="Q120" s="2949"/>
      <c r="R120" s="2949"/>
      <c r="S120" s="2949"/>
      <c r="T120" s="2949"/>
      <c r="U120" s="2949"/>
      <c r="V120" s="2949"/>
      <c r="W120" s="3"/>
      <c r="X120" s="2948"/>
      <c r="Y120" s="2950"/>
      <c r="Z120" s="2949"/>
      <c r="AA120" s="2946"/>
      <c r="AB120" s="2949"/>
      <c r="AC120" s="2949"/>
      <c r="AD120" s="2949"/>
      <c r="AE120" s="2949"/>
      <c r="AF120" s="2949"/>
      <c r="AG120" s="2949"/>
      <c r="AH120" s="3"/>
      <c r="AI120" s="2948"/>
      <c r="AJ120" s="2950"/>
      <c r="AK120" s="2949"/>
      <c r="AL120" s="2946"/>
      <c r="AM120" s="2949"/>
      <c r="AN120" s="2949"/>
      <c r="AO120" s="2949"/>
      <c r="AP120" s="2949"/>
      <c r="AQ120" s="2949"/>
      <c r="AR120" s="2949"/>
      <c r="AS120" s="3"/>
      <c r="AT120" s="2948"/>
      <c r="AU120" s="2950"/>
      <c r="AV120" s="2949"/>
      <c r="AW120" s="2946"/>
      <c r="AX120" s="2949"/>
      <c r="AY120" s="2949"/>
      <c r="AZ120" s="2949"/>
      <c r="BA120" s="2949"/>
      <c r="BB120" s="2949"/>
      <c r="BC120" s="2949"/>
      <c r="BD120" s="3"/>
      <c r="BE120" s="2948"/>
      <c r="BF120" s="2950"/>
      <c r="BG120" s="2949"/>
      <c r="BH120" s="2946"/>
      <c r="BI120" s="2949"/>
      <c r="BJ120" s="2949"/>
      <c r="BK120" s="2949"/>
      <c r="BL120" s="2949"/>
      <c r="BM120" s="2949"/>
      <c r="BN120" s="2949"/>
      <c r="BO120" s="3"/>
      <c r="BP120" s="2948"/>
      <c r="BQ120" s="2950"/>
      <c r="BR120" s="2949"/>
      <c r="BS120" s="2946"/>
      <c r="BT120" s="2949"/>
      <c r="BU120" s="2949"/>
      <c r="BV120" s="2949"/>
      <c r="BW120" s="2949"/>
      <c r="BX120" s="2949"/>
      <c r="BY120" s="2949"/>
      <c r="BZ120" s="3"/>
      <c r="CA120" s="2948"/>
      <c r="CB120" s="2950"/>
      <c r="CC120" s="2949"/>
      <c r="CD120" s="2946"/>
      <c r="CE120" s="2949"/>
      <c r="CF120" s="2949"/>
      <c r="CG120" s="2949"/>
      <c r="CH120" s="2949"/>
      <c r="CI120" s="2949"/>
      <c r="CJ120" s="2949"/>
      <c r="CK120" s="3"/>
      <c r="CL120" s="2948"/>
      <c r="CM120" s="2950"/>
      <c r="CN120" s="2949"/>
      <c r="CO120" s="2946"/>
      <c r="CP120" s="2949"/>
      <c r="CQ120" s="2949"/>
      <c r="CR120" s="2949"/>
      <c r="CS120" s="2949"/>
      <c r="CT120" s="2949"/>
      <c r="CU120" s="2949"/>
      <c r="CV120" s="3"/>
      <c r="CW120" s="2948"/>
      <c r="CX120" s="2950"/>
      <c r="CY120" s="2949"/>
      <c r="CZ120" s="2946"/>
      <c r="DA120" s="2949"/>
      <c r="DB120" s="2949"/>
      <c r="DC120" s="2949"/>
      <c r="DD120" s="2949"/>
      <c r="DE120" s="2949"/>
      <c r="DF120" s="2949"/>
      <c r="DG120" s="3"/>
      <c r="DH120" s="2948"/>
      <c r="DI120" s="2950"/>
      <c r="DJ120" s="2949"/>
      <c r="DK120" s="2946"/>
      <c r="DL120" s="2949"/>
      <c r="DM120" s="2949"/>
      <c r="DN120" s="2949"/>
      <c r="DO120" s="2949"/>
      <c r="DP120" s="2949"/>
      <c r="DQ120" s="2949"/>
      <c r="DR120" s="3"/>
      <c r="DS120" s="2948"/>
      <c r="DT120" s="2950"/>
      <c r="DU120" s="2949"/>
      <c r="DV120" s="2946"/>
      <c r="DW120" s="2949"/>
      <c r="DX120" s="2949"/>
      <c r="DY120" s="2949"/>
      <c r="DZ120" s="2949"/>
      <c r="EA120" s="2949"/>
      <c r="EB120" s="2949"/>
      <c r="EC120" s="3"/>
      <c r="ED120" s="2948"/>
      <c r="EE120" s="2950"/>
      <c r="EF120" s="2949"/>
      <c r="EG120" s="2946"/>
      <c r="EH120" s="2949"/>
      <c r="EI120" s="2949"/>
      <c r="EJ120" s="2949"/>
      <c r="EK120" s="2949"/>
      <c r="EL120" s="2949"/>
      <c r="EM120" s="2949"/>
      <c r="EN120" s="3"/>
      <c r="EO120" s="2948"/>
      <c r="EP120" s="2950"/>
      <c r="EQ120" s="2949"/>
      <c r="ER120" s="2946"/>
      <c r="ES120" s="2949"/>
      <c r="ET120" s="2949"/>
      <c r="EU120" s="2949"/>
      <c r="EV120" s="2949"/>
      <c r="EW120" s="2949"/>
      <c r="EX120" s="2949"/>
      <c r="EY120" s="3"/>
      <c r="EZ120" s="2948"/>
      <c r="FA120" s="2950"/>
      <c r="FB120" s="2949"/>
      <c r="FC120" s="2946"/>
      <c r="FD120" s="2949"/>
      <c r="FE120" s="2949"/>
      <c r="FF120" s="2949"/>
      <c r="FG120" s="2949"/>
      <c r="FH120" s="2949"/>
      <c r="FI120" s="2949"/>
      <c r="FJ120" s="3"/>
      <c r="FK120" s="2948"/>
      <c r="FL120" s="2950"/>
      <c r="FM120" s="2949"/>
      <c r="FN120" s="2946"/>
      <c r="FO120" s="2949"/>
      <c r="FP120" s="2949"/>
      <c r="FQ120" s="2949"/>
      <c r="FR120" s="2949"/>
      <c r="FS120" s="2949"/>
      <c r="FT120" s="2949"/>
      <c r="FU120" s="3"/>
      <c r="FV120" s="2948"/>
      <c r="FW120" s="2950"/>
      <c r="FX120" s="2949"/>
      <c r="FY120" s="2946"/>
      <c r="FZ120" s="2949"/>
      <c r="GA120" s="2949"/>
      <c r="GB120" s="2949"/>
      <c r="GC120" s="2949"/>
      <c r="GD120" s="2949"/>
      <c r="GE120" s="2949"/>
      <c r="GF120" s="3"/>
      <c r="GG120" s="2948"/>
      <c r="GH120" s="2950"/>
      <c r="GI120" s="2949"/>
      <c r="GJ120" s="2946"/>
      <c r="GK120" s="2949"/>
      <c r="GL120" s="2949"/>
      <c r="GM120" s="2949"/>
      <c r="GN120" s="2949"/>
      <c r="GO120" s="2949"/>
      <c r="GP120" s="2949"/>
      <c r="GQ120" s="3"/>
      <c r="GR120" s="2948"/>
      <c r="GS120" s="2950"/>
      <c r="GT120" s="2949"/>
      <c r="GU120" s="2946"/>
      <c r="GV120" s="2949"/>
      <c r="GW120" s="2949"/>
      <c r="GX120" s="2949"/>
      <c r="GY120" s="2949"/>
      <c r="GZ120" s="2949"/>
      <c r="HA120" s="2949"/>
      <c r="HB120" s="3"/>
      <c r="HC120" s="2948"/>
      <c r="HD120" s="2950"/>
      <c r="HE120" s="2949"/>
      <c r="HF120" s="2946"/>
      <c r="HG120" s="2949"/>
      <c r="HH120" s="2949"/>
      <c r="HI120" s="2949"/>
      <c r="HJ120" s="2949"/>
      <c r="HK120" s="2949"/>
      <c r="HL120" s="2949"/>
      <c r="HM120" s="3"/>
      <c r="HN120" s="2948"/>
      <c r="HO120" s="2950"/>
      <c r="HP120" s="2949"/>
      <c r="HQ120" s="2946"/>
      <c r="HR120" s="2949"/>
      <c r="HS120" s="2949"/>
      <c r="HT120" s="2949"/>
      <c r="HU120" s="2949"/>
      <c r="HV120" s="2949"/>
      <c r="HW120" s="2949"/>
      <c r="HX120" s="3"/>
      <c r="HY120" s="2948"/>
      <c r="HZ120" s="2950"/>
      <c r="IA120" s="2949"/>
      <c r="IB120" s="2946"/>
      <c r="IC120" s="2949"/>
      <c r="ID120" s="2949"/>
      <c r="IE120" s="2949"/>
      <c r="IF120" s="2949"/>
      <c r="IG120" s="2949"/>
      <c r="IH120" s="2949"/>
      <c r="II120" s="3"/>
      <c r="IJ120" s="2948"/>
      <c r="IK120" s="2950"/>
      <c r="IL120" s="2949"/>
      <c r="IM120" s="2946"/>
      <c r="IN120" s="2949"/>
      <c r="IO120" s="2949"/>
      <c r="IP120" s="2949"/>
      <c r="IQ120" s="2949"/>
      <c r="IR120" s="2949"/>
      <c r="IS120" s="2949"/>
      <c r="IT120" s="3"/>
      <c r="IU120" s="2948"/>
      <c r="IV120" s="2950"/>
      <c r="IW120" s="2949"/>
    </row>
    <row r="121" spans="1:257" x14ac:dyDescent="0.25">
      <c r="A121" s="2948"/>
      <c r="B121" s="2950"/>
      <c r="C121" s="2951"/>
      <c r="D121" s="2945"/>
      <c r="E121" s="2951"/>
      <c r="F121" s="2951"/>
      <c r="G121" s="2951"/>
      <c r="H121" s="2951"/>
      <c r="I121" s="2951"/>
      <c r="J121" s="2951"/>
      <c r="K121" s="2947"/>
      <c r="M121" s="2948"/>
      <c r="N121" s="2950"/>
      <c r="O121" s="2949"/>
      <c r="P121" s="2946"/>
      <c r="Q121" s="2949"/>
      <c r="R121" s="2949"/>
      <c r="S121" s="2949"/>
      <c r="T121" s="2949"/>
      <c r="U121" s="2949"/>
      <c r="V121" s="2949"/>
      <c r="W121" s="3"/>
      <c r="X121" s="2948"/>
      <c r="Y121" s="2950"/>
      <c r="Z121" s="2949"/>
      <c r="AA121" s="2946"/>
      <c r="AB121" s="2949"/>
      <c r="AC121" s="2949"/>
      <c r="AD121" s="2949"/>
      <c r="AE121" s="2949"/>
      <c r="AF121" s="2949"/>
      <c r="AG121" s="2949"/>
      <c r="AH121" s="3"/>
      <c r="AI121" s="2948"/>
      <c r="AJ121" s="2950"/>
      <c r="AK121" s="2949"/>
      <c r="AL121" s="2946"/>
      <c r="AM121" s="2949"/>
      <c r="AN121" s="2949"/>
      <c r="AO121" s="2949"/>
      <c r="AP121" s="2949"/>
      <c r="AQ121" s="2949"/>
      <c r="AR121" s="2949"/>
      <c r="AS121" s="3"/>
      <c r="AT121" s="2948"/>
      <c r="AU121" s="2950"/>
      <c r="AV121" s="2949"/>
      <c r="AW121" s="2946"/>
      <c r="AX121" s="2949"/>
      <c r="AY121" s="2949"/>
      <c r="AZ121" s="2949"/>
      <c r="BA121" s="2949"/>
      <c r="BB121" s="2949"/>
      <c r="BC121" s="2949"/>
      <c r="BD121" s="3"/>
      <c r="BE121" s="2948"/>
      <c r="BF121" s="2950"/>
      <c r="BG121" s="2949"/>
      <c r="BH121" s="2946"/>
      <c r="BI121" s="2949"/>
      <c r="BJ121" s="2949"/>
      <c r="BK121" s="2949"/>
      <c r="BL121" s="2949"/>
      <c r="BM121" s="2949"/>
      <c r="BN121" s="2949"/>
      <c r="BO121" s="3"/>
      <c r="BP121" s="2948"/>
      <c r="BQ121" s="2950"/>
      <c r="BR121" s="2949"/>
      <c r="BS121" s="2946"/>
      <c r="BT121" s="2949"/>
      <c r="BU121" s="2949"/>
      <c r="BV121" s="2949"/>
      <c r="BW121" s="2949"/>
      <c r="BX121" s="2949"/>
      <c r="BY121" s="2949"/>
      <c r="BZ121" s="3"/>
      <c r="CA121" s="2948"/>
      <c r="CB121" s="2950"/>
      <c r="CC121" s="2949"/>
      <c r="CD121" s="2946"/>
      <c r="CE121" s="2949"/>
      <c r="CF121" s="2949"/>
      <c r="CG121" s="2949"/>
      <c r="CH121" s="2949"/>
      <c r="CI121" s="2949"/>
      <c r="CJ121" s="2949"/>
      <c r="CK121" s="3"/>
      <c r="CL121" s="2948"/>
      <c r="CM121" s="2950"/>
      <c r="CN121" s="2949"/>
      <c r="CO121" s="2946"/>
      <c r="CP121" s="2949"/>
      <c r="CQ121" s="2949"/>
      <c r="CR121" s="2949"/>
      <c r="CS121" s="2949"/>
      <c r="CT121" s="2949"/>
      <c r="CU121" s="2949"/>
      <c r="CV121" s="3"/>
      <c r="CW121" s="2948"/>
      <c r="CX121" s="2950"/>
      <c r="CY121" s="2949"/>
      <c r="CZ121" s="2946"/>
      <c r="DA121" s="2949"/>
      <c r="DB121" s="2949"/>
      <c r="DC121" s="2949"/>
      <c r="DD121" s="2949"/>
      <c r="DE121" s="2949"/>
      <c r="DF121" s="2949"/>
      <c r="DG121" s="3"/>
      <c r="DH121" s="2948"/>
      <c r="DI121" s="2950"/>
      <c r="DJ121" s="2949"/>
      <c r="DK121" s="2946"/>
      <c r="DL121" s="2949"/>
      <c r="DM121" s="2949"/>
      <c r="DN121" s="2949"/>
      <c r="DO121" s="2949"/>
      <c r="DP121" s="2949"/>
      <c r="DQ121" s="2949"/>
      <c r="DR121" s="3"/>
      <c r="DS121" s="2948"/>
      <c r="DT121" s="2950"/>
      <c r="DU121" s="2949"/>
      <c r="DV121" s="2946"/>
      <c r="DW121" s="2949"/>
      <c r="DX121" s="2949"/>
      <c r="DY121" s="2949"/>
      <c r="DZ121" s="2949"/>
      <c r="EA121" s="2949"/>
      <c r="EB121" s="2949"/>
      <c r="EC121" s="3"/>
      <c r="ED121" s="2948"/>
      <c r="EE121" s="2950"/>
      <c r="EF121" s="2949"/>
      <c r="EG121" s="2946"/>
      <c r="EH121" s="2949"/>
      <c r="EI121" s="2949"/>
      <c r="EJ121" s="2949"/>
      <c r="EK121" s="2949"/>
      <c r="EL121" s="2949"/>
      <c r="EM121" s="2949"/>
      <c r="EN121" s="3"/>
      <c r="EO121" s="2948"/>
      <c r="EP121" s="2950"/>
      <c r="EQ121" s="2949"/>
      <c r="ER121" s="2946"/>
      <c r="ES121" s="2949"/>
      <c r="ET121" s="2949"/>
      <c r="EU121" s="2949"/>
      <c r="EV121" s="2949"/>
      <c r="EW121" s="2949"/>
      <c r="EX121" s="2949"/>
      <c r="EY121" s="3"/>
      <c r="EZ121" s="2948"/>
      <c r="FA121" s="2950"/>
      <c r="FB121" s="2949"/>
      <c r="FC121" s="2946"/>
      <c r="FD121" s="2949"/>
      <c r="FE121" s="2949"/>
      <c r="FF121" s="2949"/>
      <c r="FG121" s="2949"/>
      <c r="FH121" s="2949"/>
      <c r="FI121" s="2949"/>
      <c r="FJ121" s="3"/>
      <c r="FK121" s="2948"/>
      <c r="FL121" s="2950"/>
      <c r="FM121" s="2949"/>
      <c r="FN121" s="2946"/>
      <c r="FO121" s="2949"/>
      <c r="FP121" s="2949"/>
      <c r="FQ121" s="2949"/>
      <c r="FR121" s="2949"/>
      <c r="FS121" s="2949"/>
      <c r="FT121" s="2949"/>
      <c r="FU121" s="3"/>
      <c r="FV121" s="2948"/>
      <c r="FW121" s="2950"/>
      <c r="FX121" s="2949"/>
      <c r="FY121" s="2946"/>
      <c r="FZ121" s="2949"/>
      <c r="GA121" s="2949"/>
      <c r="GB121" s="2949"/>
      <c r="GC121" s="2949"/>
      <c r="GD121" s="2949"/>
      <c r="GE121" s="2949"/>
      <c r="GF121" s="3"/>
      <c r="GG121" s="2948"/>
      <c r="GH121" s="2950"/>
      <c r="GI121" s="2949"/>
      <c r="GJ121" s="2946"/>
      <c r="GK121" s="2949"/>
      <c r="GL121" s="2949"/>
      <c r="GM121" s="2949"/>
      <c r="GN121" s="2949"/>
      <c r="GO121" s="2949"/>
      <c r="GP121" s="2949"/>
      <c r="GQ121" s="3"/>
      <c r="GR121" s="2948"/>
      <c r="GS121" s="2950"/>
      <c r="GT121" s="2949"/>
      <c r="GU121" s="2946"/>
      <c r="GV121" s="2949"/>
      <c r="GW121" s="2949"/>
      <c r="GX121" s="2949"/>
      <c r="GY121" s="2949"/>
      <c r="GZ121" s="2949"/>
      <c r="HA121" s="2949"/>
      <c r="HB121" s="3"/>
      <c r="HC121" s="2948"/>
      <c r="HD121" s="2950"/>
      <c r="HE121" s="2949"/>
      <c r="HF121" s="2946"/>
      <c r="HG121" s="2949"/>
      <c r="HH121" s="2949"/>
      <c r="HI121" s="2949"/>
      <c r="HJ121" s="2949"/>
      <c r="HK121" s="2949"/>
      <c r="HL121" s="2949"/>
      <c r="HM121" s="3"/>
      <c r="HN121" s="2948"/>
      <c r="HO121" s="2950"/>
      <c r="HP121" s="2949"/>
      <c r="HQ121" s="2946"/>
      <c r="HR121" s="2949"/>
      <c r="HS121" s="2949"/>
      <c r="HT121" s="2949"/>
      <c r="HU121" s="2949"/>
      <c r="HV121" s="2949"/>
      <c r="HW121" s="2949"/>
      <c r="HX121" s="3"/>
      <c r="HY121" s="2948"/>
      <c r="HZ121" s="2950"/>
      <c r="IA121" s="2949"/>
      <c r="IB121" s="2946"/>
      <c r="IC121" s="2949"/>
      <c r="ID121" s="2949"/>
      <c r="IE121" s="2949"/>
      <c r="IF121" s="2949"/>
      <c r="IG121" s="2949"/>
      <c r="IH121" s="2949"/>
      <c r="II121" s="3"/>
      <c r="IJ121" s="2948"/>
      <c r="IK121" s="2950"/>
      <c r="IL121" s="2949"/>
      <c r="IM121" s="2946"/>
      <c r="IN121" s="2949"/>
      <c r="IO121" s="2949"/>
      <c r="IP121" s="2949"/>
      <c r="IQ121" s="2949"/>
      <c r="IR121" s="2949"/>
      <c r="IS121" s="2949"/>
      <c r="IT121" s="3"/>
      <c r="IU121" s="2948"/>
      <c r="IV121" s="2950"/>
      <c r="IW121" s="2949"/>
    </row>
    <row r="122" spans="1:257" x14ac:dyDescent="0.25">
      <c r="A122" s="2948"/>
      <c r="B122" s="2950"/>
      <c r="C122" s="2951"/>
      <c r="D122" s="2945"/>
      <c r="E122" s="2951"/>
      <c r="F122" s="2951"/>
      <c r="G122" s="2951"/>
      <c r="H122" s="2951"/>
      <c r="I122" s="2951"/>
      <c r="J122" s="2951"/>
      <c r="K122" s="2947"/>
      <c r="M122" s="2948"/>
      <c r="N122" s="2950"/>
      <c r="O122" s="2949"/>
      <c r="P122" s="2946"/>
      <c r="Q122" s="2949"/>
      <c r="R122" s="2949"/>
      <c r="S122" s="2949"/>
      <c r="T122" s="2949"/>
      <c r="U122" s="2949"/>
      <c r="V122" s="2949"/>
      <c r="W122" s="3"/>
      <c r="X122" s="2948"/>
      <c r="Y122" s="2950"/>
      <c r="Z122" s="2949"/>
      <c r="AA122" s="2946"/>
      <c r="AB122" s="2949"/>
      <c r="AC122" s="2949"/>
      <c r="AD122" s="2949"/>
      <c r="AE122" s="2949"/>
      <c r="AF122" s="2949"/>
      <c r="AG122" s="2949"/>
      <c r="AH122" s="3"/>
      <c r="AI122" s="2948"/>
      <c r="AJ122" s="2950"/>
      <c r="AK122" s="2949"/>
      <c r="AL122" s="2946"/>
      <c r="AM122" s="2949"/>
      <c r="AN122" s="2949"/>
      <c r="AO122" s="2949"/>
      <c r="AP122" s="2949"/>
      <c r="AQ122" s="2949"/>
      <c r="AR122" s="2949"/>
      <c r="AS122" s="3"/>
      <c r="AT122" s="2948"/>
      <c r="AU122" s="2950"/>
      <c r="AV122" s="2949"/>
      <c r="AW122" s="2946"/>
      <c r="AX122" s="2949"/>
      <c r="AY122" s="2949"/>
      <c r="AZ122" s="2949"/>
      <c r="BA122" s="2949"/>
      <c r="BB122" s="2949"/>
      <c r="BC122" s="2949"/>
      <c r="BD122" s="3"/>
      <c r="BE122" s="2948"/>
      <c r="BF122" s="2950"/>
      <c r="BG122" s="2949"/>
      <c r="BH122" s="2946"/>
      <c r="BI122" s="2949"/>
      <c r="BJ122" s="2949"/>
      <c r="BK122" s="2949"/>
      <c r="BL122" s="2949"/>
      <c r="BM122" s="2949"/>
      <c r="BN122" s="2949"/>
      <c r="BO122" s="3"/>
      <c r="BP122" s="2948"/>
      <c r="BQ122" s="2950"/>
      <c r="BR122" s="2949"/>
      <c r="BS122" s="2946"/>
      <c r="BT122" s="2949"/>
      <c r="BU122" s="2949"/>
      <c r="BV122" s="2949"/>
      <c r="BW122" s="2949"/>
      <c r="BX122" s="2949"/>
      <c r="BY122" s="2949"/>
      <c r="BZ122" s="3"/>
      <c r="CA122" s="2948"/>
      <c r="CB122" s="2950"/>
      <c r="CC122" s="2949"/>
      <c r="CD122" s="2946"/>
      <c r="CE122" s="2949"/>
      <c r="CF122" s="2949"/>
      <c r="CG122" s="2949"/>
      <c r="CH122" s="2949"/>
      <c r="CI122" s="2949"/>
      <c r="CJ122" s="2949"/>
      <c r="CK122" s="3"/>
      <c r="CL122" s="2948"/>
      <c r="CM122" s="2950"/>
      <c r="CN122" s="2949"/>
      <c r="CO122" s="2946"/>
      <c r="CP122" s="2949"/>
      <c r="CQ122" s="2949"/>
      <c r="CR122" s="2949"/>
      <c r="CS122" s="2949"/>
      <c r="CT122" s="2949"/>
      <c r="CU122" s="2949"/>
      <c r="CV122" s="3"/>
      <c r="CW122" s="2948"/>
      <c r="CX122" s="2950"/>
      <c r="CY122" s="2949"/>
      <c r="CZ122" s="2946"/>
      <c r="DA122" s="2949"/>
      <c r="DB122" s="2949"/>
      <c r="DC122" s="2949"/>
      <c r="DD122" s="2949"/>
      <c r="DE122" s="2949"/>
      <c r="DF122" s="2949"/>
      <c r="DG122" s="3"/>
      <c r="DH122" s="2948"/>
      <c r="DI122" s="2950"/>
      <c r="DJ122" s="2949"/>
      <c r="DK122" s="2946"/>
      <c r="DL122" s="2949"/>
      <c r="DM122" s="2949"/>
      <c r="DN122" s="2949"/>
      <c r="DO122" s="2949"/>
      <c r="DP122" s="2949"/>
      <c r="DQ122" s="2949"/>
      <c r="DR122" s="3"/>
      <c r="DS122" s="2948"/>
      <c r="DT122" s="2950"/>
      <c r="DU122" s="2949"/>
      <c r="DV122" s="2946"/>
      <c r="DW122" s="2949"/>
      <c r="DX122" s="2949"/>
      <c r="DY122" s="2949"/>
      <c r="DZ122" s="2949"/>
      <c r="EA122" s="2949"/>
      <c r="EB122" s="2949"/>
      <c r="EC122" s="3"/>
      <c r="ED122" s="2948"/>
      <c r="EE122" s="2950"/>
      <c r="EF122" s="2949"/>
      <c r="EG122" s="2946"/>
      <c r="EH122" s="2949"/>
      <c r="EI122" s="2949"/>
      <c r="EJ122" s="2949"/>
      <c r="EK122" s="2949"/>
      <c r="EL122" s="2949"/>
      <c r="EM122" s="2949"/>
      <c r="EN122" s="3"/>
      <c r="EO122" s="2948"/>
      <c r="EP122" s="2950"/>
      <c r="EQ122" s="2949"/>
      <c r="ER122" s="2946"/>
      <c r="ES122" s="2949"/>
      <c r="ET122" s="2949"/>
      <c r="EU122" s="2949"/>
      <c r="EV122" s="2949"/>
      <c r="EW122" s="2949"/>
      <c r="EX122" s="2949"/>
      <c r="EY122" s="3"/>
      <c r="EZ122" s="2948"/>
      <c r="FA122" s="2950"/>
      <c r="FB122" s="2949"/>
      <c r="FC122" s="2946"/>
      <c r="FD122" s="2949"/>
      <c r="FE122" s="2949"/>
      <c r="FF122" s="2949"/>
      <c r="FG122" s="2949"/>
      <c r="FH122" s="2949"/>
      <c r="FI122" s="2949"/>
      <c r="FJ122" s="3"/>
      <c r="FK122" s="2948"/>
      <c r="FL122" s="2950"/>
      <c r="FM122" s="2949"/>
      <c r="FN122" s="2946"/>
      <c r="FO122" s="2949"/>
      <c r="FP122" s="2949"/>
      <c r="FQ122" s="2949"/>
      <c r="FR122" s="2949"/>
      <c r="FS122" s="2949"/>
      <c r="FT122" s="2949"/>
      <c r="FU122" s="3"/>
      <c r="FV122" s="2948"/>
      <c r="FW122" s="2950"/>
      <c r="FX122" s="2949"/>
      <c r="FY122" s="2946"/>
      <c r="FZ122" s="2949"/>
      <c r="GA122" s="2949"/>
      <c r="GB122" s="2949"/>
      <c r="GC122" s="2949"/>
      <c r="GD122" s="2949"/>
      <c r="GE122" s="2949"/>
      <c r="GF122" s="3"/>
      <c r="GG122" s="2948"/>
      <c r="GH122" s="2950"/>
      <c r="GI122" s="2949"/>
      <c r="GJ122" s="2946"/>
      <c r="GK122" s="2949"/>
      <c r="GL122" s="2949"/>
      <c r="GM122" s="2949"/>
      <c r="GN122" s="2949"/>
      <c r="GO122" s="2949"/>
      <c r="GP122" s="2949"/>
      <c r="GQ122" s="3"/>
      <c r="GR122" s="2948"/>
      <c r="GS122" s="2950"/>
      <c r="GT122" s="2949"/>
      <c r="GU122" s="2946"/>
      <c r="GV122" s="2949"/>
      <c r="GW122" s="2949"/>
      <c r="GX122" s="2949"/>
      <c r="GY122" s="2949"/>
      <c r="GZ122" s="2949"/>
      <c r="HA122" s="2949"/>
      <c r="HB122" s="3"/>
      <c r="HC122" s="2948"/>
      <c r="HD122" s="2950"/>
      <c r="HE122" s="2949"/>
      <c r="HF122" s="2946"/>
      <c r="HG122" s="2949"/>
      <c r="HH122" s="2949"/>
      <c r="HI122" s="2949"/>
      <c r="HJ122" s="2949"/>
      <c r="HK122" s="2949"/>
      <c r="HL122" s="2949"/>
      <c r="HM122" s="3"/>
      <c r="HN122" s="2948"/>
      <c r="HO122" s="2950"/>
      <c r="HP122" s="2949"/>
      <c r="HQ122" s="2946"/>
      <c r="HR122" s="2949"/>
      <c r="HS122" s="2949"/>
      <c r="HT122" s="2949"/>
      <c r="HU122" s="2949"/>
      <c r="HV122" s="2949"/>
      <c r="HW122" s="2949"/>
      <c r="HX122" s="3"/>
      <c r="HY122" s="2948"/>
      <c r="HZ122" s="2950"/>
      <c r="IA122" s="2949"/>
      <c r="IB122" s="2946"/>
      <c r="IC122" s="2949"/>
      <c r="ID122" s="2949"/>
      <c r="IE122" s="2949"/>
      <c r="IF122" s="2949"/>
      <c r="IG122" s="2949"/>
      <c r="IH122" s="2949"/>
      <c r="II122" s="3"/>
      <c r="IJ122" s="2948"/>
      <c r="IK122" s="2950"/>
      <c r="IL122" s="2949"/>
      <c r="IM122" s="2946"/>
      <c r="IN122" s="2949"/>
      <c r="IO122" s="2949"/>
      <c r="IP122" s="2949"/>
      <c r="IQ122" s="2949"/>
      <c r="IR122" s="2949"/>
      <c r="IS122" s="2949"/>
      <c r="IT122" s="3"/>
      <c r="IU122" s="2948"/>
      <c r="IV122" s="2950"/>
      <c r="IW122" s="2949"/>
    </row>
    <row r="123" spans="1:257" x14ac:dyDescent="0.25">
      <c r="A123" s="2948"/>
      <c r="B123" s="2950"/>
      <c r="C123" s="2951"/>
      <c r="D123" s="2945"/>
      <c r="E123" s="2951"/>
      <c r="F123" s="2951"/>
      <c r="G123" s="2951"/>
      <c r="H123" s="2951"/>
      <c r="I123" s="2951"/>
      <c r="J123" s="2951"/>
      <c r="K123" s="2947"/>
      <c r="M123" s="2948"/>
      <c r="N123" s="2950"/>
      <c r="O123" s="2949"/>
      <c r="P123" s="2946"/>
      <c r="Q123" s="2949"/>
      <c r="R123" s="2949"/>
      <c r="S123" s="2949"/>
      <c r="T123" s="2949"/>
      <c r="U123" s="2949"/>
      <c r="V123" s="2949"/>
      <c r="W123" s="3"/>
      <c r="X123" s="2948"/>
      <c r="Y123" s="2950"/>
      <c r="Z123" s="2949"/>
      <c r="AA123" s="2946"/>
      <c r="AB123" s="2949"/>
      <c r="AC123" s="2949"/>
      <c r="AD123" s="2949"/>
      <c r="AE123" s="2949"/>
      <c r="AF123" s="2949"/>
      <c r="AG123" s="2949"/>
      <c r="AH123" s="3"/>
      <c r="AI123" s="2948"/>
      <c r="AJ123" s="2950"/>
      <c r="AK123" s="2949"/>
      <c r="AL123" s="2946"/>
      <c r="AM123" s="2949"/>
      <c r="AN123" s="2949"/>
      <c r="AO123" s="2949"/>
      <c r="AP123" s="2949"/>
      <c r="AQ123" s="2949"/>
      <c r="AR123" s="2949"/>
      <c r="AS123" s="3"/>
      <c r="AT123" s="2948"/>
      <c r="AU123" s="2950"/>
      <c r="AV123" s="2949"/>
      <c r="AW123" s="2946"/>
      <c r="AX123" s="2949"/>
      <c r="AY123" s="2949"/>
      <c r="AZ123" s="2949"/>
      <c r="BA123" s="2949"/>
      <c r="BB123" s="2949"/>
      <c r="BC123" s="2949"/>
      <c r="BD123" s="3"/>
      <c r="BE123" s="2948"/>
      <c r="BF123" s="2950"/>
      <c r="BG123" s="2949"/>
      <c r="BH123" s="2946"/>
      <c r="BI123" s="2949"/>
      <c r="BJ123" s="2949"/>
      <c r="BK123" s="2949"/>
      <c r="BL123" s="2949"/>
      <c r="BM123" s="2949"/>
      <c r="BN123" s="2949"/>
      <c r="BO123" s="3"/>
      <c r="BP123" s="2948"/>
      <c r="BQ123" s="2950"/>
      <c r="BR123" s="2949"/>
      <c r="BS123" s="2946"/>
      <c r="BT123" s="2949"/>
      <c r="BU123" s="2949"/>
      <c r="BV123" s="2949"/>
      <c r="BW123" s="2949"/>
      <c r="BX123" s="2949"/>
      <c r="BY123" s="2949"/>
      <c r="BZ123" s="3"/>
      <c r="CA123" s="2948"/>
      <c r="CB123" s="2950"/>
      <c r="CC123" s="2949"/>
      <c r="CD123" s="2946"/>
      <c r="CE123" s="2949"/>
      <c r="CF123" s="2949"/>
      <c r="CG123" s="2949"/>
      <c r="CH123" s="2949"/>
      <c r="CI123" s="2949"/>
      <c r="CJ123" s="2949"/>
      <c r="CK123" s="3"/>
      <c r="CL123" s="2948"/>
      <c r="CM123" s="2950"/>
      <c r="CN123" s="2949"/>
      <c r="CO123" s="2946"/>
      <c r="CP123" s="2949"/>
      <c r="CQ123" s="2949"/>
      <c r="CR123" s="2949"/>
      <c r="CS123" s="2949"/>
      <c r="CT123" s="2949"/>
      <c r="CU123" s="2949"/>
      <c r="CV123" s="3"/>
      <c r="CW123" s="2948"/>
      <c r="CX123" s="2950"/>
      <c r="CY123" s="2949"/>
      <c r="CZ123" s="2946"/>
      <c r="DA123" s="2949"/>
      <c r="DB123" s="2949"/>
      <c r="DC123" s="2949"/>
      <c r="DD123" s="2949"/>
      <c r="DE123" s="2949"/>
      <c r="DF123" s="2949"/>
      <c r="DG123" s="3"/>
      <c r="DH123" s="2948"/>
      <c r="DI123" s="2950"/>
      <c r="DJ123" s="2949"/>
      <c r="DK123" s="2946"/>
      <c r="DL123" s="2949"/>
      <c r="DM123" s="2949"/>
      <c r="DN123" s="2949"/>
      <c r="DO123" s="2949"/>
      <c r="DP123" s="2949"/>
      <c r="DQ123" s="2949"/>
      <c r="DR123" s="3"/>
      <c r="DS123" s="2948"/>
      <c r="DT123" s="2950"/>
      <c r="DU123" s="2949"/>
      <c r="DV123" s="2946"/>
      <c r="DW123" s="2949"/>
      <c r="DX123" s="2949"/>
      <c r="DY123" s="2949"/>
      <c r="DZ123" s="2949"/>
      <c r="EA123" s="2949"/>
      <c r="EB123" s="2949"/>
      <c r="EC123" s="3"/>
      <c r="ED123" s="2948"/>
      <c r="EE123" s="2950"/>
      <c r="EF123" s="2949"/>
      <c r="EG123" s="2946"/>
      <c r="EH123" s="2949"/>
      <c r="EI123" s="2949"/>
      <c r="EJ123" s="2949"/>
      <c r="EK123" s="2949"/>
      <c r="EL123" s="2949"/>
      <c r="EM123" s="2949"/>
      <c r="EN123" s="3"/>
      <c r="EO123" s="2948"/>
      <c r="EP123" s="2950"/>
      <c r="EQ123" s="2949"/>
      <c r="ER123" s="2946"/>
      <c r="ES123" s="2949"/>
      <c r="ET123" s="2949"/>
      <c r="EU123" s="2949"/>
      <c r="EV123" s="2949"/>
      <c r="EW123" s="2949"/>
      <c r="EX123" s="2949"/>
      <c r="EY123" s="3"/>
      <c r="EZ123" s="2948"/>
      <c r="FA123" s="2950"/>
      <c r="FB123" s="2949"/>
      <c r="FC123" s="2946"/>
      <c r="FD123" s="2949"/>
      <c r="FE123" s="2949"/>
      <c r="FF123" s="2949"/>
      <c r="FG123" s="2949"/>
      <c r="FH123" s="2949"/>
      <c r="FI123" s="2949"/>
      <c r="FJ123" s="3"/>
      <c r="FK123" s="2948"/>
      <c r="FL123" s="2950"/>
      <c r="FM123" s="2949"/>
      <c r="FN123" s="2946"/>
      <c r="FO123" s="2949"/>
      <c r="FP123" s="2949"/>
      <c r="FQ123" s="2949"/>
      <c r="FR123" s="2949"/>
      <c r="FS123" s="2949"/>
      <c r="FT123" s="2949"/>
      <c r="FU123" s="3"/>
      <c r="FV123" s="2948"/>
      <c r="FW123" s="2950"/>
      <c r="FX123" s="2949"/>
      <c r="FY123" s="2946"/>
      <c r="FZ123" s="2949"/>
      <c r="GA123" s="2949"/>
      <c r="GB123" s="2949"/>
      <c r="GC123" s="2949"/>
      <c r="GD123" s="2949"/>
      <c r="GE123" s="2949"/>
      <c r="GF123" s="3"/>
      <c r="GG123" s="2948"/>
      <c r="GH123" s="2950"/>
      <c r="GI123" s="2949"/>
      <c r="GJ123" s="2946"/>
      <c r="GK123" s="2949"/>
      <c r="GL123" s="2949"/>
      <c r="GM123" s="2949"/>
      <c r="GN123" s="2949"/>
      <c r="GO123" s="2949"/>
      <c r="GP123" s="2949"/>
      <c r="GQ123" s="3"/>
      <c r="GR123" s="2948"/>
      <c r="GS123" s="2950"/>
      <c r="GT123" s="2949"/>
      <c r="GU123" s="2946"/>
      <c r="GV123" s="2949"/>
      <c r="GW123" s="2949"/>
      <c r="GX123" s="2949"/>
      <c r="GY123" s="2949"/>
      <c r="GZ123" s="2949"/>
      <c r="HA123" s="2949"/>
      <c r="HB123" s="3"/>
      <c r="HC123" s="2948"/>
      <c r="HD123" s="2950"/>
      <c r="HE123" s="2949"/>
      <c r="HF123" s="2946"/>
      <c r="HG123" s="2949"/>
      <c r="HH123" s="2949"/>
      <c r="HI123" s="2949"/>
      <c r="HJ123" s="2949"/>
      <c r="HK123" s="2949"/>
      <c r="HL123" s="2949"/>
      <c r="HM123" s="3"/>
      <c r="HN123" s="2948"/>
      <c r="HO123" s="2950"/>
      <c r="HP123" s="2949"/>
      <c r="HQ123" s="2946"/>
      <c r="HR123" s="2949"/>
      <c r="HS123" s="2949"/>
      <c r="HT123" s="2949"/>
      <c r="HU123" s="2949"/>
      <c r="HV123" s="2949"/>
      <c r="HW123" s="2949"/>
      <c r="HX123" s="3"/>
      <c r="HY123" s="2948"/>
      <c r="HZ123" s="2950"/>
      <c r="IA123" s="2949"/>
      <c r="IB123" s="2946"/>
      <c r="IC123" s="2949"/>
      <c r="ID123" s="2949"/>
      <c r="IE123" s="2949"/>
      <c r="IF123" s="2949"/>
      <c r="IG123" s="2949"/>
      <c r="IH123" s="2949"/>
      <c r="II123" s="3"/>
      <c r="IJ123" s="2948"/>
      <c r="IK123" s="2950"/>
      <c r="IL123" s="2949"/>
      <c r="IM123" s="2946"/>
      <c r="IN123" s="2949"/>
      <c r="IO123" s="2949"/>
      <c r="IP123" s="2949"/>
      <c r="IQ123" s="2949"/>
      <c r="IR123" s="2949"/>
      <c r="IS123" s="2949"/>
      <c r="IT123" s="3"/>
      <c r="IU123" s="2948"/>
      <c r="IV123" s="2950"/>
      <c r="IW123" s="2949"/>
    </row>
    <row r="124" spans="1:257" x14ac:dyDescent="0.25">
      <c r="A124" s="2948"/>
      <c r="B124" s="2950"/>
      <c r="C124" s="2951"/>
      <c r="D124" s="2945"/>
      <c r="E124" s="2951"/>
      <c r="F124" s="2951"/>
      <c r="G124" s="2951"/>
      <c r="H124" s="2951"/>
      <c r="I124" s="2951"/>
      <c r="J124" s="2951"/>
      <c r="K124" s="2947"/>
      <c r="M124" s="2948"/>
      <c r="N124" s="2950"/>
      <c r="O124" s="2949"/>
      <c r="P124" s="2946"/>
      <c r="Q124" s="2949"/>
      <c r="R124" s="2949"/>
      <c r="S124" s="2949"/>
      <c r="T124" s="2949"/>
      <c r="U124" s="2949"/>
      <c r="V124" s="2949"/>
      <c r="W124" s="3"/>
      <c r="X124" s="2948"/>
      <c r="Y124" s="2950"/>
      <c r="Z124" s="2949"/>
      <c r="AA124" s="2946"/>
      <c r="AB124" s="2949"/>
      <c r="AC124" s="2949"/>
      <c r="AD124" s="2949"/>
      <c r="AE124" s="2949"/>
      <c r="AF124" s="2949"/>
      <c r="AG124" s="2949"/>
      <c r="AH124" s="3"/>
      <c r="AI124" s="2948"/>
      <c r="AJ124" s="2950"/>
      <c r="AK124" s="2949"/>
      <c r="AL124" s="2946"/>
      <c r="AM124" s="2949"/>
      <c r="AN124" s="2949"/>
      <c r="AO124" s="2949"/>
      <c r="AP124" s="2949"/>
      <c r="AQ124" s="2949"/>
      <c r="AR124" s="2949"/>
      <c r="AS124" s="3"/>
      <c r="AT124" s="2948"/>
      <c r="AU124" s="2950"/>
      <c r="AV124" s="2949"/>
      <c r="AW124" s="2946"/>
      <c r="AX124" s="2949"/>
      <c r="AY124" s="2949"/>
      <c r="AZ124" s="2949"/>
      <c r="BA124" s="2949"/>
      <c r="BB124" s="2949"/>
      <c r="BC124" s="2949"/>
      <c r="BD124" s="3"/>
      <c r="BE124" s="2948"/>
      <c r="BF124" s="2950"/>
      <c r="BG124" s="2949"/>
      <c r="BH124" s="2946"/>
      <c r="BI124" s="2949"/>
      <c r="BJ124" s="2949"/>
      <c r="BK124" s="2949"/>
      <c r="BL124" s="2949"/>
      <c r="BM124" s="2949"/>
      <c r="BN124" s="2949"/>
      <c r="BO124" s="3"/>
      <c r="BP124" s="2948"/>
      <c r="BQ124" s="2950"/>
      <c r="BR124" s="2949"/>
      <c r="BS124" s="2946"/>
      <c r="BT124" s="2949"/>
      <c r="BU124" s="2949"/>
      <c r="BV124" s="2949"/>
      <c r="BW124" s="2949"/>
      <c r="BX124" s="2949"/>
      <c r="BY124" s="2949"/>
      <c r="BZ124" s="3"/>
      <c r="CA124" s="2948"/>
      <c r="CB124" s="2950"/>
      <c r="CC124" s="2949"/>
      <c r="CD124" s="2946"/>
      <c r="CE124" s="2949"/>
      <c r="CF124" s="2949"/>
      <c r="CG124" s="2949"/>
      <c r="CH124" s="2949"/>
      <c r="CI124" s="2949"/>
      <c r="CJ124" s="2949"/>
      <c r="CK124" s="3"/>
      <c r="CL124" s="2948"/>
      <c r="CM124" s="2950"/>
      <c r="CN124" s="2949"/>
      <c r="CO124" s="2946"/>
      <c r="CP124" s="2949"/>
      <c r="CQ124" s="2949"/>
      <c r="CR124" s="2949"/>
      <c r="CS124" s="2949"/>
      <c r="CT124" s="2949"/>
      <c r="CU124" s="2949"/>
      <c r="CV124" s="3"/>
      <c r="CW124" s="2948"/>
      <c r="CX124" s="2950"/>
      <c r="CY124" s="2949"/>
      <c r="CZ124" s="2946"/>
      <c r="DA124" s="2949"/>
      <c r="DB124" s="2949"/>
      <c r="DC124" s="2949"/>
      <c r="DD124" s="2949"/>
      <c r="DE124" s="2949"/>
      <c r="DF124" s="2949"/>
      <c r="DG124" s="3"/>
      <c r="DH124" s="2948"/>
      <c r="DI124" s="2950"/>
      <c r="DJ124" s="2949"/>
      <c r="DK124" s="2946"/>
      <c r="DL124" s="2949"/>
      <c r="DM124" s="2949"/>
      <c r="DN124" s="2949"/>
      <c r="DO124" s="2949"/>
      <c r="DP124" s="2949"/>
      <c r="DQ124" s="2949"/>
      <c r="DR124" s="3"/>
      <c r="DS124" s="2948"/>
      <c r="DT124" s="2950"/>
      <c r="DU124" s="2949"/>
      <c r="DV124" s="2946"/>
      <c r="DW124" s="2949"/>
      <c r="DX124" s="2949"/>
      <c r="DY124" s="2949"/>
      <c r="DZ124" s="2949"/>
      <c r="EA124" s="2949"/>
      <c r="EB124" s="2949"/>
      <c r="EC124" s="3"/>
      <c r="ED124" s="2948"/>
      <c r="EE124" s="2950"/>
      <c r="EF124" s="2949"/>
      <c r="EG124" s="2946"/>
      <c r="EH124" s="2949"/>
      <c r="EI124" s="2949"/>
      <c r="EJ124" s="2949"/>
      <c r="EK124" s="2949"/>
      <c r="EL124" s="2949"/>
      <c r="EM124" s="2949"/>
      <c r="EN124" s="3"/>
      <c r="EO124" s="2948"/>
      <c r="EP124" s="2950"/>
      <c r="EQ124" s="2949"/>
      <c r="ER124" s="2946"/>
      <c r="ES124" s="2949"/>
      <c r="ET124" s="2949"/>
      <c r="EU124" s="2949"/>
      <c r="EV124" s="2949"/>
      <c r="EW124" s="2949"/>
      <c r="EX124" s="2949"/>
      <c r="EY124" s="3"/>
      <c r="EZ124" s="2948"/>
      <c r="FA124" s="2950"/>
      <c r="FB124" s="2949"/>
      <c r="FC124" s="2946"/>
      <c r="FD124" s="2949"/>
      <c r="FE124" s="2949"/>
      <c r="FF124" s="2949"/>
      <c r="FG124" s="2949"/>
      <c r="FH124" s="2949"/>
      <c r="FI124" s="2949"/>
      <c r="FJ124" s="3"/>
      <c r="FK124" s="2948"/>
      <c r="FL124" s="2950"/>
      <c r="FM124" s="2949"/>
      <c r="FN124" s="2946"/>
      <c r="FO124" s="2949"/>
      <c r="FP124" s="2949"/>
      <c r="FQ124" s="2949"/>
      <c r="FR124" s="2949"/>
      <c r="FS124" s="2949"/>
      <c r="FT124" s="2949"/>
      <c r="FU124" s="3"/>
      <c r="FV124" s="2948"/>
      <c r="FW124" s="2950"/>
      <c r="FX124" s="2949"/>
      <c r="FY124" s="2946"/>
      <c r="FZ124" s="2949"/>
      <c r="GA124" s="2949"/>
      <c r="GB124" s="2949"/>
      <c r="GC124" s="2949"/>
      <c r="GD124" s="2949"/>
      <c r="GE124" s="2949"/>
      <c r="GF124" s="3"/>
      <c r="GG124" s="2948"/>
      <c r="GH124" s="2950"/>
      <c r="GI124" s="2949"/>
      <c r="GJ124" s="2946"/>
      <c r="GK124" s="2949"/>
      <c r="GL124" s="2949"/>
      <c r="GM124" s="2949"/>
      <c r="GN124" s="2949"/>
      <c r="GO124" s="2949"/>
      <c r="GP124" s="2949"/>
      <c r="GQ124" s="3"/>
      <c r="GR124" s="2948"/>
      <c r="GS124" s="2950"/>
      <c r="GT124" s="2949"/>
      <c r="GU124" s="2946"/>
      <c r="GV124" s="2949"/>
      <c r="GW124" s="2949"/>
      <c r="GX124" s="2949"/>
      <c r="GY124" s="2949"/>
      <c r="GZ124" s="2949"/>
      <c r="HA124" s="2949"/>
      <c r="HB124" s="3"/>
      <c r="HC124" s="2948"/>
      <c r="HD124" s="2950"/>
      <c r="HE124" s="2949"/>
      <c r="HF124" s="2946"/>
      <c r="HG124" s="2949"/>
      <c r="HH124" s="2949"/>
      <c r="HI124" s="2949"/>
      <c r="HJ124" s="2949"/>
      <c r="HK124" s="2949"/>
      <c r="HL124" s="2949"/>
      <c r="HM124" s="3"/>
      <c r="HN124" s="2948"/>
      <c r="HO124" s="2950"/>
      <c r="HP124" s="2949"/>
      <c r="HQ124" s="2946"/>
      <c r="HR124" s="2949"/>
      <c r="HS124" s="2949"/>
      <c r="HT124" s="2949"/>
      <c r="HU124" s="2949"/>
      <c r="HV124" s="2949"/>
      <c r="HW124" s="2949"/>
      <c r="HX124" s="3"/>
      <c r="HY124" s="2948"/>
      <c r="HZ124" s="2950"/>
      <c r="IA124" s="2949"/>
      <c r="IB124" s="2946"/>
      <c r="IC124" s="2949"/>
      <c r="ID124" s="2949"/>
      <c r="IE124" s="2949"/>
      <c r="IF124" s="2949"/>
      <c r="IG124" s="2949"/>
      <c r="IH124" s="2949"/>
      <c r="II124" s="3"/>
      <c r="IJ124" s="2948"/>
      <c r="IK124" s="2950"/>
      <c r="IL124" s="2949"/>
      <c r="IM124" s="2946"/>
      <c r="IN124" s="2949"/>
      <c r="IO124" s="2949"/>
      <c r="IP124" s="2949"/>
      <c r="IQ124" s="2949"/>
      <c r="IR124" s="2949"/>
      <c r="IS124" s="2949"/>
      <c r="IT124" s="3"/>
      <c r="IU124" s="2948"/>
      <c r="IV124" s="2950"/>
      <c r="IW124" s="2949"/>
    </row>
    <row r="125" spans="1:257" x14ac:dyDescent="0.25">
      <c r="A125" s="2948"/>
      <c r="B125" s="2950"/>
      <c r="D125" s="2946"/>
      <c r="M125" s="2948"/>
      <c r="N125" s="2950"/>
      <c r="O125" s="2949"/>
      <c r="P125" s="2946"/>
      <c r="Q125" s="2949"/>
      <c r="R125" s="2949"/>
      <c r="S125" s="2949"/>
      <c r="T125" s="2949"/>
      <c r="U125" s="2949"/>
      <c r="V125" s="2949"/>
      <c r="W125" s="3"/>
      <c r="X125" s="2948"/>
      <c r="Y125" s="2950"/>
      <c r="Z125" s="2949"/>
      <c r="AA125" s="2946"/>
      <c r="AB125" s="2949"/>
      <c r="AC125" s="2949"/>
      <c r="AD125" s="2949"/>
      <c r="AE125" s="2949"/>
      <c r="AF125" s="2949"/>
      <c r="AG125" s="2949"/>
      <c r="AH125" s="3"/>
      <c r="AI125" s="2948"/>
      <c r="AJ125" s="2950"/>
      <c r="AK125" s="2949"/>
      <c r="AL125" s="2946"/>
      <c r="AM125" s="2949"/>
      <c r="AN125" s="2949"/>
      <c r="AO125" s="2949"/>
      <c r="AP125" s="2949"/>
      <c r="AQ125" s="2949"/>
      <c r="AR125" s="2949"/>
      <c r="AS125" s="3"/>
      <c r="AT125" s="2948"/>
      <c r="AU125" s="2950"/>
      <c r="AV125" s="2949"/>
      <c r="AW125" s="2946"/>
      <c r="AX125" s="2949"/>
      <c r="AY125" s="2949"/>
      <c r="AZ125" s="2949"/>
      <c r="BA125" s="2949"/>
      <c r="BB125" s="2949"/>
      <c r="BC125" s="2949"/>
      <c r="BD125" s="3"/>
      <c r="BE125" s="2948"/>
      <c r="BF125" s="2950"/>
      <c r="BG125" s="2949"/>
      <c r="BH125" s="2946"/>
      <c r="BI125" s="2949"/>
      <c r="BJ125" s="2949"/>
      <c r="BK125" s="2949"/>
      <c r="BL125" s="2949"/>
      <c r="BM125" s="2949"/>
      <c r="BN125" s="2949"/>
      <c r="BO125" s="3"/>
      <c r="BP125" s="2948"/>
      <c r="BQ125" s="2950"/>
      <c r="BR125" s="2949"/>
      <c r="BS125" s="2946"/>
      <c r="BT125" s="2949"/>
      <c r="BU125" s="2949"/>
      <c r="BV125" s="2949"/>
      <c r="BW125" s="2949"/>
      <c r="BX125" s="2949"/>
      <c r="BY125" s="2949"/>
      <c r="BZ125" s="3"/>
      <c r="CA125" s="2948"/>
      <c r="CB125" s="2950"/>
      <c r="CC125" s="2949"/>
      <c r="CD125" s="2946"/>
      <c r="CE125" s="2949"/>
      <c r="CF125" s="2949"/>
      <c r="CG125" s="2949"/>
      <c r="CH125" s="2949"/>
      <c r="CI125" s="2949"/>
      <c r="CJ125" s="2949"/>
      <c r="CK125" s="3"/>
      <c r="CL125" s="2948"/>
      <c r="CM125" s="2950"/>
      <c r="CN125" s="2949"/>
      <c r="CO125" s="2946"/>
      <c r="CP125" s="2949"/>
      <c r="CQ125" s="2949"/>
      <c r="CR125" s="2949"/>
      <c r="CS125" s="2949"/>
      <c r="CT125" s="2949"/>
      <c r="CU125" s="2949"/>
      <c r="CV125" s="3"/>
      <c r="CW125" s="2948"/>
      <c r="CX125" s="2950"/>
      <c r="CY125" s="2949"/>
      <c r="CZ125" s="2946"/>
      <c r="DA125" s="2949"/>
      <c r="DB125" s="2949"/>
      <c r="DC125" s="2949"/>
      <c r="DD125" s="2949"/>
      <c r="DE125" s="2949"/>
      <c r="DF125" s="2949"/>
      <c r="DG125" s="3"/>
      <c r="DH125" s="2948"/>
      <c r="DI125" s="2950"/>
      <c r="DJ125" s="2949"/>
      <c r="DK125" s="2946"/>
      <c r="DL125" s="2949"/>
      <c r="DM125" s="2949"/>
      <c r="DN125" s="2949"/>
      <c r="DO125" s="2949"/>
      <c r="DP125" s="2949"/>
      <c r="DQ125" s="2949"/>
      <c r="DR125" s="3"/>
      <c r="DS125" s="2948"/>
      <c r="DT125" s="2950"/>
      <c r="DU125" s="2949"/>
      <c r="DV125" s="2946"/>
      <c r="DW125" s="2949"/>
      <c r="DX125" s="2949"/>
      <c r="DY125" s="2949"/>
      <c r="DZ125" s="2949"/>
      <c r="EA125" s="2949"/>
      <c r="EB125" s="2949"/>
      <c r="EC125" s="3"/>
      <c r="ED125" s="2948"/>
      <c r="EE125" s="2950"/>
      <c r="EF125" s="2949"/>
      <c r="EG125" s="2946"/>
      <c r="EH125" s="2949"/>
      <c r="EI125" s="2949"/>
      <c r="EJ125" s="2949"/>
      <c r="EK125" s="2949"/>
      <c r="EL125" s="2949"/>
      <c r="EM125" s="2949"/>
      <c r="EN125" s="3"/>
      <c r="EO125" s="2948"/>
      <c r="EP125" s="2950"/>
      <c r="EQ125" s="2949"/>
      <c r="ER125" s="2946"/>
      <c r="ES125" s="2949"/>
      <c r="ET125" s="2949"/>
      <c r="EU125" s="2949"/>
      <c r="EV125" s="2949"/>
      <c r="EW125" s="2949"/>
      <c r="EX125" s="2949"/>
      <c r="EY125" s="3"/>
      <c r="EZ125" s="2948"/>
      <c r="FA125" s="2950"/>
      <c r="FB125" s="2949"/>
      <c r="FC125" s="2946"/>
      <c r="FD125" s="2949"/>
      <c r="FE125" s="2949"/>
      <c r="FF125" s="2949"/>
      <c r="FG125" s="2949"/>
      <c r="FH125" s="2949"/>
      <c r="FI125" s="2949"/>
      <c r="FJ125" s="3"/>
      <c r="FK125" s="2948"/>
      <c r="FL125" s="2950"/>
      <c r="FM125" s="2949"/>
      <c r="FN125" s="2946"/>
      <c r="FO125" s="2949"/>
      <c r="FP125" s="2949"/>
      <c r="FQ125" s="2949"/>
      <c r="FR125" s="2949"/>
      <c r="FS125" s="2949"/>
      <c r="FT125" s="2949"/>
      <c r="FU125" s="3"/>
      <c r="FV125" s="2948"/>
      <c r="FW125" s="2950"/>
      <c r="FX125" s="2949"/>
      <c r="FY125" s="2946"/>
      <c r="FZ125" s="2949"/>
      <c r="GA125" s="2949"/>
      <c r="GB125" s="2949"/>
      <c r="GC125" s="2949"/>
      <c r="GD125" s="2949"/>
      <c r="GE125" s="2949"/>
      <c r="GF125" s="3"/>
      <c r="GG125" s="2948"/>
      <c r="GH125" s="2950"/>
      <c r="GI125" s="2949"/>
      <c r="GJ125" s="2946"/>
      <c r="GK125" s="2949"/>
      <c r="GL125" s="2949"/>
      <c r="GM125" s="2949"/>
      <c r="GN125" s="2949"/>
      <c r="GO125" s="2949"/>
      <c r="GP125" s="2949"/>
      <c r="GQ125" s="3"/>
      <c r="GR125" s="2948"/>
      <c r="GS125" s="2950"/>
      <c r="GT125" s="2949"/>
      <c r="GU125" s="2946"/>
      <c r="GV125" s="2949"/>
      <c r="GW125" s="2949"/>
      <c r="GX125" s="2949"/>
      <c r="GY125" s="2949"/>
      <c r="GZ125" s="2949"/>
      <c r="HA125" s="2949"/>
      <c r="HB125" s="3"/>
      <c r="HC125" s="2948"/>
      <c r="HD125" s="2950"/>
      <c r="HE125" s="2949"/>
      <c r="HF125" s="2946"/>
      <c r="HG125" s="2949"/>
      <c r="HH125" s="2949"/>
      <c r="HI125" s="2949"/>
      <c r="HJ125" s="2949"/>
      <c r="HK125" s="2949"/>
      <c r="HL125" s="2949"/>
      <c r="HM125" s="3"/>
      <c r="HN125" s="2948"/>
      <c r="HO125" s="2950"/>
      <c r="HP125" s="2949"/>
      <c r="HQ125" s="2946"/>
      <c r="HR125" s="2949"/>
      <c r="HS125" s="2949"/>
      <c r="HT125" s="2949"/>
      <c r="HU125" s="2949"/>
      <c r="HV125" s="2949"/>
      <c r="HW125" s="2949"/>
      <c r="HX125" s="3"/>
      <c r="HY125" s="2948"/>
      <c r="HZ125" s="2950"/>
      <c r="IA125" s="2949"/>
      <c r="IB125" s="2946"/>
      <c r="IC125" s="2949"/>
      <c r="ID125" s="2949"/>
      <c r="IE125" s="2949"/>
      <c r="IF125" s="2949"/>
      <c r="IG125" s="2949"/>
      <c r="IH125" s="2949"/>
      <c r="II125" s="3"/>
      <c r="IJ125" s="2948"/>
      <c r="IK125" s="2950"/>
      <c r="IL125" s="2949"/>
      <c r="IM125" s="2946"/>
      <c r="IN125" s="2949"/>
      <c r="IO125" s="2949"/>
      <c r="IP125" s="2949"/>
      <c r="IQ125" s="2949"/>
      <c r="IR125" s="2949"/>
      <c r="IS125" s="2949"/>
      <c r="IT125" s="3"/>
      <c r="IU125" s="2948"/>
      <c r="IV125" s="2950"/>
      <c r="IW125" s="2949"/>
    </row>
    <row r="126" spans="1:257" x14ac:dyDescent="0.25">
      <c r="A126" s="2948"/>
      <c r="B126" s="2950"/>
      <c r="D126" s="2946"/>
      <c r="M126" s="2948"/>
      <c r="N126" s="2950"/>
      <c r="O126" s="2949"/>
      <c r="P126" s="2946"/>
      <c r="Q126" s="2949"/>
      <c r="R126" s="2949"/>
      <c r="S126" s="2949"/>
      <c r="T126" s="2949"/>
      <c r="U126" s="2949"/>
      <c r="V126" s="2949"/>
      <c r="W126" s="3"/>
      <c r="X126" s="2948"/>
      <c r="Y126" s="2950"/>
      <c r="Z126" s="2949"/>
      <c r="AA126" s="2946"/>
      <c r="AB126" s="2949"/>
      <c r="AC126" s="2949"/>
      <c r="AD126" s="2949"/>
      <c r="AE126" s="2949"/>
      <c r="AF126" s="2949"/>
      <c r="AG126" s="2949"/>
      <c r="AH126" s="3"/>
      <c r="AI126" s="2948"/>
      <c r="AJ126" s="2950"/>
      <c r="AK126" s="2949"/>
      <c r="AL126" s="2946"/>
      <c r="AM126" s="2949"/>
      <c r="AN126" s="2949"/>
      <c r="AO126" s="2949"/>
      <c r="AP126" s="2949"/>
      <c r="AQ126" s="2949"/>
      <c r="AR126" s="2949"/>
      <c r="AS126" s="3"/>
      <c r="AT126" s="2948"/>
      <c r="AU126" s="2950"/>
      <c r="AV126" s="2949"/>
      <c r="AW126" s="2946"/>
      <c r="AX126" s="2949"/>
      <c r="AY126" s="2949"/>
      <c r="AZ126" s="2949"/>
      <c r="BA126" s="2949"/>
      <c r="BB126" s="2949"/>
      <c r="BC126" s="2949"/>
      <c r="BD126" s="3"/>
      <c r="BE126" s="2948"/>
      <c r="BF126" s="2950"/>
      <c r="BG126" s="2949"/>
      <c r="BH126" s="2946"/>
      <c r="BI126" s="2949"/>
      <c r="BJ126" s="2949"/>
      <c r="BK126" s="2949"/>
      <c r="BL126" s="2949"/>
      <c r="BM126" s="2949"/>
      <c r="BN126" s="2949"/>
      <c r="BO126" s="3"/>
      <c r="BP126" s="2948"/>
      <c r="BQ126" s="2950"/>
      <c r="BR126" s="2949"/>
      <c r="BS126" s="2946"/>
      <c r="BT126" s="2949"/>
      <c r="BU126" s="2949"/>
      <c r="BV126" s="2949"/>
      <c r="BW126" s="2949"/>
      <c r="BX126" s="2949"/>
      <c r="BY126" s="2949"/>
      <c r="BZ126" s="3"/>
      <c r="CA126" s="2948"/>
      <c r="CB126" s="2950"/>
      <c r="CC126" s="2949"/>
      <c r="CD126" s="2946"/>
      <c r="CE126" s="2949"/>
      <c r="CF126" s="2949"/>
      <c r="CG126" s="2949"/>
      <c r="CH126" s="2949"/>
      <c r="CI126" s="2949"/>
      <c r="CJ126" s="2949"/>
      <c r="CK126" s="3"/>
      <c r="CL126" s="2948"/>
      <c r="CM126" s="2950"/>
      <c r="CN126" s="2949"/>
      <c r="CO126" s="2946"/>
      <c r="CP126" s="2949"/>
      <c r="CQ126" s="2949"/>
      <c r="CR126" s="2949"/>
      <c r="CS126" s="2949"/>
      <c r="CT126" s="2949"/>
      <c r="CU126" s="2949"/>
      <c r="CV126" s="3"/>
      <c r="CW126" s="2948"/>
      <c r="CX126" s="2950"/>
      <c r="CY126" s="2949"/>
      <c r="CZ126" s="2946"/>
      <c r="DA126" s="2949"/>
      <c r="DB126" s="2949"/>
      <c r="DC126" s="2949"/>
      <c r="DD126" s="2949"/>
      <c r="DE126" s="2949"/>
      <c r="DF126" s="2949"/>
      <c r="DG126" s="3"/>
      <c r="DH126" s="2948"/>
      <c r="DI126" s="2950"/>
      <c r="DJ126" s="2949"/>
      <c r="DK126" s="2946"/>
      <c r="DL126" s="2949"/>
      <c r="DM126" s="2949"/>
      <c r="DN126" s="2949"/>
      <c r="DO126" s="2949"/>
      <c r="DP126" s="2949"/>
      <c r="DQ126" s="2949"/>
      <c r="DR126" s="3"/>
      <c r="DS126" s="2948"/>
      <c r="DT126" s="2950"/>
      <c r="DU126" s="2949"/>
      <c r="DV126" s="2946"/>
      <c r="DW126" s="2949"/>
      <c r="DX126" s="2949"/>
      <c r="DY126" s="2949"/>
      <c r="DZ126" s="2949"/>
      <c r="EA126" s="2949"/>
      <c r="EB126" s="2949"/>
      <c r="EC126" s="3"/>
      <c r="ED126" s="2948"/>
      <c r="EE126" s="2950"/>
      <c r="EF126" s="2949"/>
      <c r="EG126" s="2946"/>
      <c r="EH126" s="2949"/>
      <c r="EI126" s="2949"/>
      <c r="EJ126" s="2949"/>
      <c r="EK126" s="2949"/>
      <c r="EL126" s="2949"/>
      <c r="EM126" s="2949"/>
      <c r="EN126" s="3"/>
      <c r="EO126" s="2948"/>
      <c r="EP126" s="2950"/>
      <c r="EQ126" s="2949"/>
      <c r="ER126" s="2946"/>
      <c r="ES126" s="2949"/>
      <c r="ET126" s="2949"/>
      <c r="EU126" s="2949"/>
      <c r="EV126" s="2949"/>
      <c r="EW126" s="2949"/>
      <c r="EX126" s="2949"/>
      <c r="EY126" s="3"/>
      <c r="EZ126" s="2948"/>
      <c r="FA126" s="2950"/>
      <c r="FB126" s="2949"/>
      <c r="FC126" s="2946"/>
      <c r="FD126" s="2949"/>
      <c r="FE126" s="2949"/>
      <c r="FF126" s="2949"/>
      <c r="FG126" s="2949"/>
      <c r="FH126" s="2949"/>
      <c r="FI126" s="2949"/>
      <c r="FJ126" s="3"/>
      <c r="FK126" s="2948"/>
      <c r="FL126" s="2950"/>
      <c r="FM126" s="2949"/>
      <c r="FN126" s="2946"/>
      <c r="FO126" s="2949"/>
      <c r="FP126" s="2949"/>
      <c r="FQ126" s="2949"/>
      <c r="FR126" s="2949"/>
      <c r="FS126" s="2949"/>
      <c r="FT126" s="2949"/>
      <c r="FU126" s="3"/>
      <c r="FV126" s="2948"/>
      <c r="FW126" s="2950"/>
      <c r="FX126" s="2949"/>
      <c r="FY126" s="2946"/>
      <c r="FZ126" s="2949"/>
      <c r="GA126" s="2949"/>
      <c r="GB126" s="2949"/>
      <c r="GC126" s="2949"/>
      <c r="GD126" s="2949"/>
      <c r="GE126" s="2949"/>
      <c r="GF126" s="3"/>
      <c r="GG126" s="2948"/>
      <c r="GH126" s="2950"/>
      <c r="GI126" s="2949"/>
      <c r="GJ126" s="2946"/>
      <c r="GK126" s="2949"/>
      <c r="GL126" s="2949"/>
      <c r="GM126" s="2949"/>
      <c r="GN126" s="2949"/>
      <c r="GO126" s="2949"/>
      <c r="GP126" s="2949"/>
      <c r="GQ126" s="3"/>
      <c r="GR126" s="2948"/>
      <c r="GS126" s="2950"/>
      <c r="GT126" s="2949"/>
      <c r="GU126" s="2946"/>
      <c r="GV126" s="2949"/>
      <c r="GW126" s="2949"/>
      <c r="GX126" s="2949"/>
      <c r="GY126" s="2949"/>
      <c r="GZ126" s="2949"/>
      <c r="HA126" s="2949"/>
      <c r="HB126" s="3"/>
      <c r="HC126" s="2948"/>
      <c r="HD126" s="2950"/>
      <c r="HE126" s="2949"/>
      <c r="HF126" s="2946"/>
      <c r="HG126" s="2949"/>
      <c r="HH126" s="2949"/>
      <c r="HI126" s="2949"/>
      <c r="HJ126" s="2949"/>
      <c r="HK126" s="2949"/>
      <c r="HL126" s="2949"/>
      <c r="HM126" s="3"/>
      <c r="HN126" s="2948"/>
      <c r="HO126" s="2950"/>
      <c r="HP126" s="2949"/>
      <c r="HQ126" s="2946"/>
      <c r="HR126" s="2949"/>
      <c r="HS126" s="2949"/>
      <c r="HT126" s="2949"/>
      <c r="HU126" s="2949"/>
      <c r="HV126" s="2949"/>
      <c r="HW126" s="2949"/>
      <c r="HX126" s="3"/>
      <c r="HY126" s="2948"/>
      <c r="HZ126" s="2950"/>
      <c r="IA126" s="2949"/>
      <c r="IB126" s="2946"/>
      <c r="IC126" s="2949"/>
      <c r="ID126" s="2949"/>
      <c r="IE126" s="2949"/>
      <c r="IF126" s="2949"/>
      <c r="IG126" s="2949"/>
      <c r="IH126" s="2949"/>
      <c r="II126" s="3"/>
      <c r="IJ126" s="2948"/>
      <c r="IK126" s="2950"/>
      <c r="IL126" s="2949"/>
      <c r="IM126" s="2946"/>
      <c r="IN126" s="2949"/>
      <c r="IO126" s="2949"/>
      <c r="IP126" s="2949"/>
      <c r="IQ126" s="2949"/>
      <c r="IR126" s="2949"/>
      <c r="IS126" s="2949"/>
      <c r="IT126" s="3"/>
      <c r="IU126" s="2948"/>
      <c r="IV126" s="2950"/>
      <c r="IW126" s="2949"/>
    </row>
    <row r="127" spans="1:257" x14ac:dyDescent="0.25">
      <c r="A127" s="2948"/>
      <c r="B127" s="2950"/>
      <c r="D127" s="2946"/>
      <c r="M127" s="2948"/>
      <c r="N127" s="2950"/>
      <c r="O127" s="2949"/>
      <c r="P127" s="2946"/>
      <c r="Q127" s="2949"/>
      <c r="R127" s="2949"/>
      <c r="S127" s="2949"/>
      <c r="T127" s="2949"/>
      <c r="U127" s="2949"/>
      <c r="V127" s="2949"/>
      <c r="W127" s="3"/>
      <c r="X127" s="2948"/>
      <c r="Y127" s="2950"/>
      <c r="Z127" s="2949"/>
      <c r="AA127" s="2946"/>
      <c r="AB127" s="2949"/>
      <c r="AC127" s="2949"/>
      <c r="AD127" s="2949"/>
      <c r="AE127" s="2949"/>
      <c r="AF127" s="2949"/>
      <c r="AG127" s="2949"/>
      <c r="AH127" s="3"/>
      <c r="AI127" s="2948"/>
      <c r="AJ127" s="2950"/>
      <c r="AK127" s="2949"/>
      <c r="AL127" s="2946"/>
      <c r="AM127" s="2949"/>
      <c r="AN127" s="2949"/>
      <c r="AO127" s="2949"/>
      <c r="AP127" s="2949"/>
      <c r="AQ127" s="2949"/>
      <c r="AR127" s="2949"/>
      <c r="AS127" s="3"/>
      <c r="AT127" s="2948"/>
      <c r="AU127" s="2950"/>
      <c r="AV127" s="2949"/>
      <c r="AW127" s="2946"/>
      <c r="AX127" s="2949"/>
      <c r="AY127" s="2949"/>
      <c r="AZ127" s="2949"/>
      <c r="BA127" s="2949"/>
      <c r="BB127" s="2949"/>
      <c r="BC127" s="2949"/>
      <c r="BD127" s="3"/>
      <c r="BE127" s="2948"/>
      <c r="BF127" s="2950"/>
      <c r="BG127" s="2949"/>
      <c r="BH127" s="2946"/>
      <c r="BI127" s="2949"/>
      <c r="BJ127" s="2949"/>
      <c r="BK127" s="2949"/>
      <c r="BL127" s="2949"/>
      <c r="BM127" s="2949"/>
      <c r="BN127" s="2949"/>
      <c r="BO127" s="3"/>
      <c r="BP127" s="2948"/>
      <c r="BQ127" s="2950"/>
      <c r="BR127" s="2949"/>
      <c r="BS127" s="2946"/>
      <c r="BT127" s="2949"/>
      <c r="BU127" s="2949"/>
      <c r="BV127" s="2949"/>
      <c r="BW127" s="2949"/>
      <c r="BX127" s="2949"/>
      <c r="BY127" s="2949"/>
      <c r="BZ127" s="3"/>
      <c r="CA127" s="2948"/>
      <c r="CB127" s="2950"/>
      <c r="CC127" s="2949"/>
      <c r="CD127" s="2946"/>
      <c r="CE127" s="2949"/>
      <c r="CF127" s="2949"/>
      <c r="CG127" s="2949"/>
      <c r="CH127" s="2949"/>
      <c r="CI127" s="2949"/>
      <c r="CJ127" s="2949"/>
      <c r="CK127" s="3"/>
      <c r="CL127" s="2948"/>
      <c r="CM127" s="2950"/>
      <c r="CN127" s="2949"/>
      <c r="CO127" s="2946"/>
      <c r="CP127" s="2949"/>
      <c r="CQ127" s="2949"/>
      <c r="CR127" s="2949"/>
      <c r="CS127" s="2949"/>
      <c r="CT127" s="2949"/>
      <c r="CU127" s="2949"/>
      <c r="CV127" s="3"/>
      <c r="CW127" s="2948"/>
      <c r="CX127" s="2950"/>
      <c r="CY127" s="2949"/>
      <c r="CZ127" s="2946"/>
      <c r="DA127" s="2949"/>
      <c r="DB127" s="2949"/>
      <c r="DC127" s="2949"/>
      <c r="DD127" s="2949"/>
      <c r="DE127" s="2949"/>
      <c r="DF127" s="2949"/>
      <c r="DG127" s="3"/>
      <c r="DH127" s="2948"/>
      <c r="DI127" s="2950"/>
      <c r="DJ127" s="2949"/>
      <c r="DK127" s="2946"/>
      <c r="DL127" s="2949"/>
      <c r="DM127" s="2949"/>
      <c r="DN127" s="2949"/>
      <c r="DO127" s="2949"/>
      <c r="DP127" s="2949"/>
      <c r="DQ127" s="2949"/>
      <c r="DR127" s="3"/>
      <c r="DS127" s="2948"/>
      <c r="DT127" s="2950"/>
      <c r="DU127" s="2949"/>
      <c r="DV127" s="2946"/>
      <c r="DW127" s="2949"/>
      <c r="DX127" s="2949"/>
      <c r="DY127" s="2949"/>
      <c r="DZ127" s="2949"/>
      <c r="EA127" s="2949"/>
      <c r="EB127" s="2949"/>
      <c r="EC127" s="3"/>
      <c r="ED127" s="2948"/>
      <c r="EE127" s="2950"/>
      <c r="EF127" s="2949"/>
      <c r="EG127" s="2946"/>
      <c r="EH127" s="2949"/>
      <c r="EI127" s="2949"/>
      <c r="EJ127" s="2949"/>
      <c r="EK127" s="2949"/>
      <c r="EL127" s="2949"/>
      <c r="EM127" s="2949"/>
      <c r="EN127" s="3"/>
      <c r="EO127" s="2948"/>
      <c r="EP127" s="2950"/>
      <c r="EQ127" s="2949"/>
      <c r="ER127" s="2946"/>
      <c r="ES127" s="2949"/>
      <c r="ET127" s="2949"/>
      <c r="EU127" s="2949"/>
      <c r="EV127" s="2949"/>
      <c r="EW127" s="2949"/>
      <c r="EX127" s="2949"/>
      <c r="EY127" s="3"/>
      <c r="EZ127" s="2948"/>
      <c r="FA127" s="2950"/>
      <c r="FB127" s="2949"/>
      <c r="FC127" s="2946"/>
      <c r="FD127" s="2949"/>
      <c r="FE127" s="2949"/>
      <c r="FF127" s="2949"/>
      <c r="FG127" s="2949"/>
      <c r="FH127" s="2949"/>
      <c r="FI127" s="2949"/>
      <c r="FJ127" s="3"/>
      <c r="FK127" s="2948"/>
      <c r="FL127" s="2950"/>
      <c r="FM127" s="2949"/>
      <c r="FN127" s="2946"/>
      <c r="FO127" s="2949"/>
      <c r="FP127" s="2949"/>
      <c r="FQ127" s="2949"/>
      <c r="FR127" s="2949"/>
      <c r="FS127" s="2949"/>
      <c r="FT127" s="2949"/>
      <c r="FU127" s="3"/>
      <c r="FV127" s="2948"/>
      <c r="FW127" s="2950"/>
      <c r="FX127" s="2949"/>
      <c r="FY127" s="2946"/>
      <c r="FZ127" s="2949"/>
      <c r="GA127" s="2949"/>
      <c r="GB127" s="2949"/>
      <c r="GC127" s="2949"/>
      <c r="GD127" s="2949"/>
      <c r="GE127" s="2949"/>
      <c r="GF127" s="3"/>
      <c r="GG127" s="2948"/>
      <c r="GH127" s="2950"/>
      <c r="GI127" s="2949"/>
      <c r="GJ127" s="2946"/>
      <c r="GK127" s="2949"/>
      <c r="GL127" s="2949"/>
      <c r="GM127" s="2949"/>
      <c r="GN127" s="2949"/>
      <c r="GO127" s="2949"/>
      <c r="GP127" s="2949"/>
      <c r="GQ127" s="3"/>
      <c r="GR127" s="2948"/>
      <c r="GS127" s="2950"/>
      <c r="GT127" s="2949"/>
      <c r="GU127" s="2946"/>
      <c r="GV127" s="2949"/>
      <c r="GW127" s="2949"/>
      <c r="GX127" s="2949"/>
      <c r="GY127" s="2949"/>
      <c r="GZ127" s="2949"/>
      <c r="HA127" s="2949"/>
      <c r="HB127" s="3"/>
      <c r="HC127" s="2948"/>
      <c r="HD127" s="2950"/>
      <c r="HE127" s="2949"/>
      <c r="HF127" s="2946"/>
      <c r="HG127" s="2949"/>
      <c r="HH127" s="2949"/>
      <c r="HI127" s="2949"/>
      <c r="HJ127" s="2949"/>
      <c r="HK127" s="2949"/>
      <c r="HL127" s="2949"/>
      <c r="HM127" s="3"/>
      <c r="HN127" s="2948"/>
      <c r="HO127" s="2950"/>
      <c r="HP127" s="2949"/>
      <c r="HQ127" s="2946"/>
      <c r="HR127" s="2949"/>
      <c r="HS127" s="2949"/>
      <c r="HT127" s="2949"/>
      <c r="HU127" s="2949"/>
      <c r="HV127" s="2949"/>
      <c r="HW127" s="2949"/>
      <c r="HX127" s="3"/>
      <c r="HY127" s="2948"/>
      <c r="HZ127" s="2950"/>
      <c r="IA127" s="2949"/>
      <c r="IB127" s="2946"/>
      <c r="IC127" s="2949"/>
      <c r="ID127" s="2949"/>
      <c r="IE127" s="2949"/>
      <c r="IF127" s="2949"/>
      <c r="IG127" s="2949"/>
      <c r="IH127" s="2949"/>
      <c r="II127" s="3"/>
      <c r="IJ127" s="2948"/>
      <c r="IK127" s="2950"/>
      <c r="IL127" s="2949"/>
      <c r="IM127" s="2946"/>
      <c r="IN127" s="2949"/>
      <c r="IO127" s="2949"/>
      <c r="IP127" s="2949"/>
      <c r="IQ127" s="2949"/>
      <c r="IR127" s="2949"/>
      <c r="IS127" s="2949"/>
      <c r="IT127" s="3"/>
      <c r="IU127" s="2948"/>
      <c r="IV127" s="2950"/>
      <c r="IW127" s="2949"/>
    </row>
    <row r="128" spans="1:257" x14ac:dyDescent="0.25">
      <c r="A128" s="2948"/>
      <c r="B128" s="2950"/>
      <c r="D128" s="2946"/>
      <c r="M128" s="2948"/>
      <c r="N128" s="2950"/>
      <c r="O128" s="2949"/>
      <c r="P128" s="2946"/>
      <c r="Q128" s="2949"/>
      <c r="R128" s="2949"/>
      <c r="S128" s="2949"/>
      <c r="T128" s="2949"/>
      <c r="U128" s="2949"/>
      <c r="V128" s="2949"/>
      <c r="W128" s="3"/>
      <c r="X128" s="2948"/>
      <c r="Y128" s="2950"/>
      <c r="Z128" s="2949"/>
      <c r="AA128" s="2946"/>
      <c r="AB128" s="2949"/>
      <c r="AC128" s="2949"/>
      <c r="AD128" s="2949"/>
      <c r="AE128" s="2949"/>
      <c r="AF128" s="2949"/>
      <c r="AG128" s="2949"/>
      <c r="AH128" s="3"/>
      <c r="AI128" s="2948"/>
      <c r="AJ128" s="2950"/>
      <c r="AK128" s="2949"/>
      <c r="AL128" s="2946"/>
      <c r="AM128" s="2949"/>
      <c r="AN128" s="2949"/>
      <c r="AO128" s="2949"/>
      <c r="AP128" s="2949"/>
      <c r="AQ128" s="2949"/>
      <c r="AR128" s="2949"/>
      <c r="AS128" s="3"/>
      <c r="AT128" s="2948"/>
      <c r="AU128" s="2950"/>
      <c r="AV128" s="2949"/>
      <c r="AW128" s="2946"/>
      <c r="AX128" s="2949"/>
      <c r="AY128" s="2949"/>
      <c r="AZ128" s="2949"/>
      <c r="BA128" s="2949"/>
      <c r="BB128" s="2949"/>
      <c r="BC128" s="2949"/>
      <c r="BD128" s="3"/>
      <c r="BE128" s="2948"/>
      <c r="BF128" s="2950"/>
      <c r="BG128" s="2949"/>
      <c r="BH128" s="2946"/>
      <c r="BI128" s="2949"/>
      <c r="BJ128" s="2949"/>
      <c r="BK128" s="2949"/>
      <c r="BL128" s="2949"/>
      <c r="BM128" s="2949"/>
      <c r="BN128" s="2949"/>
      <c r="BO128" s="3"/>
      <c r="BP128" s="2948"/>
      <c r="BQ128" s="2950"/>
      <c r="BR128" s="2949"/>
      <c r="BS128" s="2946"/>
      <c r="BT128" s="2949"/>
      <c r="BU128" s="2949"/>
      <c r="BV128" s="2949"/>
      <c r="BW128" s="2949"/>
      <c r="BX128" s="2949"/>
      <c r="BY128" s="2949"/>
      <c r="BZ128" s="3"/>
      <c r="CA128" s="2948"/>
      <c r="CB128" s="2950"/>
      <c r="CC128" s="2949"/>
      <c r="CD128" s="2946"/>
      <c r="CE128" s="2949"/>
      <c r="CF128" s="2949"/>
      <c r="CG128" s="2949"/>
      <c r="CH128" s="2949"/>
      <c r="CI128" s="2949"/>
      <c r="CJ128" s="2949"/>
      <c r="CK128" s="3"/>
      <c r="CL128" s="2948"/>
      <c r="CM128" s="2950"/>
      <c r="CN128" s="2949"/>
      <c r="CO128" s="2946"/>
      <c r="CP128" s="2949"/>
      <c r="CQ128" s="2949"/>
      <c r="CR128" s="2949"/>
      <c r="CS128" s="2949"/>
      <c r="CT128" s="2949"/>
      <c r="CU128" s="2949"/>
      <c r="CV128" s="3"/>
      <c r="CW128" s="2948"/>
      <c r="CX128" s="2950"/>
      <c r="CY128" s="2949"/>
      <c r="CZ128" s="2946"/>
      <c r="DA128" s="2949"/>
      <c r="DB128" s="2949"/>
      <c r="DC128" s="2949"/>
      <c r="DD128" s="2949"/>
      <c r="DE128" s="2949"/>
      <c r="DF128" s="2949"/>
      <c r="DG128" s="3"/>
      <c r="DH128" s="2948"/>
      <c r="DI128" s="2950"/>
      <c r="DJ128" s="2949"/>
      <c r="DK128" s="2946"/>
      <c r="DL128" s="2949"/>
      <c r="DM128" s="2949"/>
      <c r="DN128" s="2949"/>
      <c r="DO128" s="2949"/>
      <c r="DP128" s="2949"/>
      <c r="DQ128" s="2949"/>
      <c r="DR128" s="3"/>
      <c r="DS128" s="2948"/>
      <c r="DT128" s="2950"/>
      <c r="DU128" s="2949"/>
      <c r="DV128" s="2946"/>
      <c r="DW128" s="2949"/>
      <c r="DX128" s="2949"/>
      <c r="DY128" s="2949"/>
      <c r="DZ128" s="2949"/>
      <c r="EA128" s="2949"/>
      <c r="EB128" s="2949"/>
      <c r="EC128" s="3"/>
      <c r="ED128" s="2948"/>
      <c r="EE128" s="2950"/>
      <c r="EF128" s="2949"/>
      <c r="EG128" s="2946"/>
      <c r="EH128" s="2949"/>
      <c r="EI128" s="2949"/>
      <c r="EJ128" s="2949"/>
      <c r="EK128" s="2949"/>
      <c r="EL128" s="2949"/>
      <c r="EM128" s="2949"/>
      <c r="EN128" s="3"/>
      <c r="EO128" s="2948"/>
      <c r="EP128" s="2950"/>
      <c r="EQ128" s="2949"/>
      <c r="ER128" s="2946"/>
      <c r="ES128" s="2949"/>
      <c r="ET128" s="2949"/>
      <c r="EU128" s="2949"/>
      <c r="EV128" s="2949"/>
      <c r="EW128" s="2949"/>
      <c r="EX128" s="2949"/>
      <c r="EY128" s="3"/>
      <c r="EZ128" s="2948"/>
      <c r="FA128" s="2950"/>
      <c r="FB128" s="2949"/>
      <c r="FC128" s="2946"/>
      <c r="FD128" s="2949"/>
      <c r="FE128" s="2949"/>
      <c r="FF128" s="2949"/>
      <c r="FG128" s="2949"/>
      <c r="FH128" s="2949"/>
      <c r="FI128" s="2949"/>
      <c r="FJ128" s="3"/>
      <c r="FK128" s="2948"/>
      <c r="FL128" s="2950"/>
      <c r="FM128" s="2949"/>
      <c r="FN128" s="2946"/>
      <c r="FO128" s="2949"/>
      <c r="FP128" s="2949"/>
      <c r="FQ128" s="2949"/>
      <c r="FR128" s="2949"/>
      <c r="FS128" s="2949"/>
      <c r="FT128" s="2949"/>
      <c r="FU128" s="3"/>
      <c r="FV128" s="2948"/>
      <c r="FW128" s="2950"/>
      <c r="FX128" s="2949"/>
      <c r="FY128" s="2946"/>
      <c r="FZ128" s="2949"/>
      <c r="GA128" s="2949"/>
      <c r="GB128" s="2949"/>
      <c r="GC128" s="2949"/>
      <c r="GD128" s="2949"/>
      <c r="GE128" s="2949"/>
      <c r="GF128" s="3"/>
      <c r="GG128" s="2948"/>
      <c r="GH128" s="2950"/>
      <c r="GI128" s="2949"/>
      <c r="GJ128" s="2946"/>
      <c r="GK128" s="2949"/>
      <c r="GL128" s="2949"/>
      <c r="GM128" s="2949"/>
      <c r="GN128" s="2949"/>
      <c r="GO128" s="2949"/>
      <c r="GP128" s="2949"/>
      <c r="GQ128" s="3"/>
      <c r="GR128" s="2948"/>
      <c r="GS128" s="2950"/>
      <c r="GT128" s="2949"/>
      <c r="GU128" s="2946"/>
      <c r="GV128" s="2949"/>
      <c r="GW128" s="2949"/>
      <c r="GX128" s="2949"/>
      <c r="GY128" s="2949"/>
      <c r="GZ128" s="2949"/>
      <c r="HA128" s="2949"/>
      <c r="HB128" s="3"/>
      <c r="HC128" s="2948"/>
      <c r="HD128" s="2950"/>
      <c r="HE128" s="2949"/>
      <c r="HF128" s="2946"/>
      <c r="HG128" s="2949"/>
      <c r="HH128" s="2949"/>
      <c r="HI128" s="2949"/>
      <c r="HJ128" s="2949"/>
      <c r="HK128" s="2949"/>
      <c r="HL128" s="2949"/>
      <c r="HM128" s="3"/>
      <c r="HN128" s="2948"/>
      <c r="HO128" s="2950"/>
      <c r="HP128" s="2949"/>
      <c r="HQ128" s="2946"/>
      <c r="HR128" s="2949"/>
      <c r="HS128" s="2949"/>
      <c r="HT128" s="2949"/>
      <c r="HU128" s="2949"/>
      <c r="HV128" s="2949"/>
      <c r="HW128" s="2949"/>
      <c r="HX128" s="3"/>
      <c r="HY128" s="2948"/>
      <c r="HZ128" s="2950"/>
      <c r="IA128" s="2949"/>
      <c r="IB128" s="2946"/>
      <c r="IC128" s="2949"/>
      <c r="ID128" s="2949"/>
      <c r="IE128" s="2949"/>
      <c r="IF128" s="2949"/>
      <c r="IG128" s="2949"/>
      <c r="IH128" s="2949"/>
      <c r="II128" s="3"/>
      <c r="IJ128" s="2948"/>
      <c r="IK128" s="2950"/>
      <c r="IL128" s="2949"/>
      <c r="IM128" s="2946"/>
      <c r="IN128" s="2949"/>
      <c r="IO128" s="2949"/>
      <c r="IP128" s="2949"/>
      <c r="IQ128" s="2949"/>
      <c r="IR128" s="2949"/>
      <c r="IS128" s="2949"/>
      <c r="IT128" s="3"/>
      <c r="IU128" s="2948"/>
      <c r="IV128" s="2950"/>
      <c r="IW128" s="2949"/>
    </row>
    <row r="129" spans="1:4" x14ac:dyDescent="0.25">
      <c r="A129" s="2948"/>
      <c r="B129" s="2950"/>
      <c r="D129" s="2946"/>
    </row>
    <row r="130" spans="1:4" x14ac:dyDescent="0.25">
      <c r="A130" s="2948"/>
      <c r="B130" s="2950"/>
      <c r="D130" s="2946"/>
    </row>
    <row r="131" spans="1:4" x14ac:dyDescent="0.25">
      <c r="A131" s="2948"/>
      <c r="B131" s="2950"/>
      <c r="D131" s="2946"/>
    </row>
    <row r="132" spans="1:4" x14ac:dyDescent="0.25">
      <c r="A132" s="2948"/>
      <c r="B132" s="2950"/>
      <c r="D132" s="2946"/>
    </row>
    <row r="133" spans="1:4" x14ac:dyDescent="0.25">
      <c r="A133" s="2948"/>
    </row>
    <row r="134" spans="1:4" x14ac:dyDescent="0.25">
      <c r="A134" s="2948"/>
    </row>
  </sheetData>
  <autoFilter ref="B6:K6"/>
  <mergeCells count="27">
    <mergeCell ref="C37:J37"/>
    <mergeCell ref="K5:L5"/>
    <mergeCell ref="G2:H2"/>
    <mergeCell ref="A3:B3"/>
    <mergeCell ref="C3:F3"/>
    <mergeCell ref="I3:J3"/>
    <mergeCell ref="K3:L3"/>
    <mergeCell ref="K4:L4"/>
    <mergeCell ref="A4:B4"/>
    <mergeCell ref="C4:F4"/>
    <mergeCell ref="I4:J4"/>
    <mergeCell ref="C35:J35"/>
    <mergeCell ref="C30:J30"/>
    <mergeCell ref="C10:J10"/>
    <mergeCell ref="A5:B5"/>
    <mergeCell ref="C5:F5"/>
    <mergeCell ref="A1:L1"/>
    <mergeCell ref="A2:B2"/>
    <mergeCell ref="C2:F2"/>
    <mergeCell ref="I2:J2"/>
    <mergeCell ref="K2:L2"/>
    <mergeCell ref="I5:J5"/>
    <mergeCell ref="C29:J29"/>
    <mergeCell ref="H25:I25"/>
    <mergeCell ref="C15:J15"/>
    <mergeCell ref="C19:J19"/>
    <mergeCell ref="C7:J7"/>
  </mergeCells>
  <hyperlinks>
    <hyperlink ref="B7" r:id="rId1"/>
  </hyperlinks>
  <pageMargins left="0.7" right="0.7" top="0.75" bottom="0.75" header="0.3" footer="0.3"/>
  <pageSetup paperSize="9" orientation="portrait" r:id="rId2"/>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IW159"/>
  <sheetViews>
    <sheetView workbookViewId="0">
      <pane ySplit="6" topLeftCell="A43" activePane="bottomLeft" state="frozen"/>
      <selection activeCell="C163" sqref="C163:J163"/>
      <selection pane="bottomLeft" activeCell="C50" sqref="C50"/>
    </sheetView>
  </sheetViews>
  <sheetFormatPr defaultRowHeight="15.75" x14ac:dyDescent="0.25"/>
  <cols>
    <col min="1" max="1" width="11" style="24" customWidth="1"/>
    <col min="2" max="2" width="10.140625" style="2263" customWidth="1"/>
    <col min="3" max="10" width="13.5703125" style="2263" customWidth="1"/>
    <col min="11" max="11" width="14.28515625" style="2453" customWidth="1"/>
    <col min="12" max="12" width="60.5703125" style="32" customWidth="1"/>
    <col min="13" max="16384" width="9.140625" style="10"/>
  </cols>
  <sheetData>
    <row r="1" spans="1:257" s="2" customFormat="1" ht="30.75" customHeight="1" thickTop="1" x14ac:dyDescent="0.25">
      <c r="A1" s="3562" t="s">
        <v>3415</v>
      </c>
      <c r="B1" s="3563"/>
      <c r="C1" s="3563"/>
      <c r="D1" s="3563"/>
      <c r="E1" s="3563"/>
      <c r="F1" s="3563"/>
      <c r="G1" s="3563"/>
      <c r="H1" s="3563"/>
      <c r="I1" s="3563"/>
      <c r="J1" s="3563"/>
      <c r="K1" s="3563"/>
      <c r="L1" s="3564"/>
      <c r="M1" s="1"/>
    </row>
    <row r="2" spans="1:257" s="5" customFormat="1" ht="20.25" customHeight="1" x14ac:dyDescent="0.25">
      <c r="A2" s="3463" t="s">
        <v>259</v>
      </c>
      <c r="B2" s="3464"/>
      <c r="C2" s="3445">
        <f>(25+98+13+15+83)*25</f>
        <v>5850</v>
      </c>
      <c r="D2" s="3446"/>
      <c r="E2" s="3446"/>
      <c r="F2" s="3447"/>
      <c r="G2" s="3571" t="s">
        <v>4029</v>
      </c>
      <c r="H2" s="3572"/>
      <c r="I2" s="3437" t="s">
        <v>260</v>
      </c>
      <c r="J2" s="3438"/>
      <c r="K2" s="4229" t="s">
        <v>499</v>
      </c>
      <c r="L2" s="4230"/>
      <c r="M2" s="4"/>
    </row>
    <row r="3" spans="1:257" s="5" customFormat="1" ht="20.25" customHeight="1" x14ac:dyDescent="0.25">
      <c r="A3" s="3463" t="s">
        <v>261</v>
      </c>
      <c r="B3" s="3464"/>
      <c r="C3" s="3445" t="s">
        <v>279</v>
      </c>
      <c r="D3" s="3446"/>
      <c r="E3" s="3446"/>
      <c r="F3" s="3447"/>
      <c r="G3" s="3571"/>
      <c r="H3" s="3572"/>
      <c r="I3" s="3437" t="s">
        <v>262</v>
      </c>
      <c r="J3" s="3438"/>
      <c r="K3" s="4229" t="s">
        <v>1674</v>
      </c>
      <c r="L3" s="4230"/>
      <c r="M3" s="4"/>
    </row>
    <row r="4" spans="1:257" s="5" customFormat="1" ht="20.25" customHeight="1" x14ac:dyDescent="0.25">
      <c r="A4" s="3463" t="s">
        <v>263</v>
      </c>
      <c r="B4" s="3464"/>
      <c r="C4" s="3445" t="s">
        <v>3427</v>
      </c>
      <c r="D4" s="3446"/>
      <c r="E4" s="3446"/>
      <c r="F4" s="3447"/>
      <c r="G4" s="3571"/>
      <c r="H4" s="3572"/>
      <c r="I4" s="3437" t="s">
        <v>264</v>
      </c>
      <c r="J4" s="3438"/>
      <c r="K4" s="4229" t="s">
        <v>2985</v>
      </c>
      <c r="L4" s="4230"/>
      <c r="M4" s="4"/>
    </row>
    <row r="5" spans="1:257" s="5" customFormat="1" ht="68.25" customHeight="1" thickBot="1" x14ac:dyDescent="0.3">
      <c r="A5" s="3448" t="s">
        <v>265</v>
      </c>
      <c r="B5" s="3449"/>
      <c r="C5" s="3526" t="s">
        <v>4335</v>
      </c>
      <c r="D5" s="3527"/>
      <c r="E5" s="3527"/>
      <c r="F5" s="3737"/>
      <c r="G5" s="3571"/>
      <c r="H5" s="3572"/>
      <c r="I5" s="3437" t="s">
        <v>397</v>
      </c>
      <c r="J5" s="3438"/>
      <c r="K5" s="4443" t="s">
        <v>3419</v>
      </c>
      <c r="L5" s="4444"/>
      <c r="M5" s="4"/>
    </row>
    <row r="6" spans="1:257"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257" ht="99" customHeight="1" thickTop="1" x14ac:dyDescent="0.25">
      <c r="A7" s="1307">
        <v>43869</v>
      </c>
      <c r="B7" s="2266" t="s">
        <v>62</v>
      </c>
      <c r="C7" s="4433" t="s">
        <v>3820</v>
      </c>
      <c r="D7" s="4434"/>
      <c r="E7" s="4434"/>
      <c r="F7" s="4434"/>
      <c r="G7" s="4434"/>
      <c r="H7" s="4434"/>
      <c r="I7" s="4434"/>
      <c r="J7" s="4435"/>
      <c r="K7" s="2837" t="s">
        <v>2072</v>
      </c>
      <c r="L7" s="1309" t="s">
        <v>2110</v>
      </c>
    </row>
    <row r="8" spans="1:257" ht="24" customHeight="1" x14ac:dyDescent="0.25">
      <c r="A8" s="2262">
        <v>43880</v>
      </c>
      <c r="B8" s="2264" t="s">
        <v>186</v>
      </c>
      <c r="C8" s="2265"/>
      <c r="D8" s="2260"/>
      <c r="E8" s="2265"/>
      <c r="F8" s="2265"/>
      <c r="G8" s="2265"/>
      <c r="H8" s="2265">
        <v>3755</v>
      </c>
      <c r="I8" s="2265">
        <v>100</v>
      </c>
      <c r="J8" s="2265"/>
      <c r="K8" s="2471"/>
      <c r="M8" s="2262"/>
      <c r="N8" s="2264"/>
      <c r="O8" s="2263"/>
      <c r="P8" s="2261"/>
      <c r="Q8" s="2263"/>
      <c r="R8" s="2263"/>
      <c r="S8" s="2263"/>
      <c r="T8" s="2263"/>
      <c r="U8" s="2263"/>
      <c r="V8" s="2263"/>
      <c r="W8" s="3"/>
      <c r="X8" s="2262"/>
      <c r="Y8" s="2264"/>
      <c r="Z8" s="2263"/>
      <c r="AA8" s="2261"/>
      <c r="AB8" s="2263"/>
      <c r="AC8" s="2263"/>
      <c r="AD8" s="2263"/>
      <c r="AE8" s="2263"/>
      <c r="AF8" s="2263"/>
      <c r="AG8" s="2263"/>
      <c r="AH8" s="3"/>
      <c r="AI8" s="2262"/>
      <c r="AJ8" s="2264"/>
      <c r="AK8" s="2263"/>
      <c r="AL8" s="2261"/>
      <c r="AM8" s="2263"/>
      <c r="AN8" s="2263"/>
      <c r="AO8" s="2263"/>
      <c r="AP8" s="2263"/>
      <c r="AQ8" s="2263"/>
      <c r="AR8" s="2263"/>
      <c r="AS8" s="3"/>
      <c r="AT8" s="2262"/>
      <c r="AU8" s="2264"/>
      <c r="AV8" s="2263"/>
      <c r="AW8" s="2261"/>
      <c r="AX8" s="2263"/>
      <c r="AY8" s="2263"/>
      <c r="AZ8" s="2263"/>
      <c r="BA8" s="2263"/>
      <c r="BB8" s="2263"/>
      <c r="BC8" s="2263"/>
      <c r="BD8" s="3"/>
      <c r="BE8" s="2262"/>
      <c r="BF8" s="2264"/>
      <c r="BG8" s="2263"/>
      <c r="BH8" s="2261"/>
      <c r="BI8" s="2263"/>
      <c r="BJ8" s="2263"/>
      <c r="BK8" s="2263"/>
      <c r="BL8" s="2263"/>
      <c r="BM8" s="2263"/>
      <c r="BN8" s="2263"/>
      <c r="BO8" s="3"/>
      <c r="BP8" s="2262"/>
      <c r="BQ8" s="2264"/>
      <c r="BR8" s="2263"/>
      <c r="BS8" s="2261"/>
      <c r="BT8" s="2263"/>
      <c r="BU8" s="2263"/>
      <c r="BV8" s="2263"/>
      <c r="BW8" s="2263"/>
      <c r="BX8" s="2263"/>
      <c r="BY8" s="2263"/>
      <c r="BZ8" s="3"/>
      <c r="CA8" s="2262"/>
      <c r="CB8" s="2264"/>
      <c r="CC8" s="2263"/>
      <c r="CD8" s="2261"/>
      <c r="CE8" s="2263"/>
      <c r="CF8" s="2263"/>
      <c r="CG8" s="2263"/>
      <c r="CH8" s="2263"/>
      <c r="CI8" s="2263"/>
      <c r="CJ8" s="2263"/>
      <c r="CK8" s="3"/>
      <c r="CL8" s="2262"/>
      <c r="CM8" s="2264"/>
      <c r="CN8" s="2263"/>
      <c r="CO8" s="2261"/>
      <c r="CP8" s="2263"/>
      <c r="CQ8" s="2263"/>
      <c r="CR8" s="2263"/>
      <c r="CS8" s="2263"/>
      <c r="CT8" s="2263"/>
      <c r="CU8" s="2263"/>
      <c r="CV8" s="3"/>
      <c r="CW8" s="2262"/>
      <c r="CX8" s="2264"/>
      <c r="CY8" s="2263"/>
      <c r="CZ8" s="2261"/>
      <c r="DA8" s="2263"/>
      <c r="DB8" s="2263"/>
      <c r="DC8" s="2263"/>
      <c r="DD8" s="2263"/>
      <c r="DE8" s="2263"/>
      <c r="DF8" s="2263"/>
      <c r="DG8" s="3"/>
      <c r="DH8" s="2262"/>
      <c r="DI8" s="2264"/>
      <c r="DJ8" s="2263"/>
      <c r="DK8" s="2261"/>
      <c r="DL8" s="2263"/>
      <c r="DM8" s="2263"/>
      <c r="DN8" s="2263"/>
      <c r="DO8" s="2263"/>
      <c r="DP8" s="2263"/>
      <c r="DQ8" s="2263"/>
      <c r="DR8" s="3"/>
      <c r="DS8" s="2262"/>
      <c r="DT8" s="2264"/>
      <c r="DU8" s="2263"/>
      <c r="DV8" s="2261"/>
      <c r="DW8" s="2263"/>
      <c r="DX8" s="2263"/>
      <c r="DY8" s="2263"/>
      <c r="DZ8" s="2263"/>
      <c r="EA8" s="2263"/>
      <c r="EB8" s="2263"/>
      <c r="EC8" s="3"/>
      <c r="ED8" s="2262"/>
      <c r="EE8" s="2264"/>
      <c r="EF8" s="2263"/>
      <c r="EG8" s="2261"/>
      <c r="EH8" s="2263"/>
      <c r="EI8" s="2263"/>
      <c r="EJ8" s="2263"/>
      <c r="EK8" s="2263"/>
      <c r="EL8" s="2263"/>
      <c r="EM8" s="2263"/>
      <c r="EN8" s="3"/>
      <c r="EO8" s="2262"/>
      <c r="EP8" s="2264"/>
      <c r="EQ8" s="2263"/>
      <c r="ER8" s="2261"/>
      <c r="ES8" s="2263"/>
      <c r="ET8" s="2263"/>
      <c r="EU8" s="2263"/>
      <c r="EV8" s="2263"/>
      <c r="EW8" s="2263"/>
      <c r="EX8" s="2263"/>
      <c r="EY8" s="3"/>
      <c r="EZ8" s="2262"/>
      <c r="FA8" s="2264"/>
      <c r="FB8" s="2263"/>
      <c r="FC8" s="2261"/>
      <c r="FD8" s="2263"/>
      <c r="FE8" s="2263"/>
      <c r="FF8" s="2263"/>
      <c r="FG8" s="2263"/>
      <c r="FH8" s="2263"/>
      <c r="FI8" s="2263"/>
      <c r="FJ8" s="3"/>
      <c r="FK8" s="2262"/>
      <c r="FL8" s="2264"/>
      <c r="FM8" s="2263"/>
      <c r="FN8" s="2261"/>
      <c r="FO8" s="2263"/>
      <c r="FP8" s="2263"/>
      <c r="FQ8" s="2263"/>
      <c r="FR8" s="2263"/>
      <c r="FS8" s="2263"/>
      <c r="FT8" s="2263"/>
      <c r="FU8" s="3"/>
      <c r="FV8" s="2262"/>
      <c r="FW8" s="2264"/>
      <c r="FX8" s="2263"/>
      <c r="FY8" s="2261"/>
      <c r="FZ8" s="2263"/>
      <c r="GA8" s="2263"/>
      <c r="GB8" s="2263"/>
      <c r="GC8" s="2263"/>
      <c r="GD8" s="2263"/>
      <c r="GE8" s="2263"/>
      <c r="GF8" s="3"/>
      <c r="GG8" s="2262"/>
      <c r="GH8" s="2264"/>
      <c r="GI8" s="2263"/>
      <c r="GJ8" s="2261"/>
      <c r="GK8" s="2263"/>
      <c r="GL8" s="2263"/>
      <c r="GM8" s="2263"/>
      <c r="GN8" s="2263"/>
      <c r="GO8" s="2263"/>
      <c r="GP8" s="2263"/>
      <c r="GQ8" s="3"/>
      <c r="GR8" s="2262"/>
      <c r="GS8" s="2264"/>
      <c r="GT8" s="2263"/>
      <c r="GU8" s="2261"/>
      <c r="GV8" s="2263"/>
      <c r="GW8" s="2263"/>
      <c r="GX8" s="2263"/>
      <c r="GY8" s="2263"/>
      <c r="GZ8" s="2263"/>
      <c r="HA8" s="2263"/>
      <c r="HB8" s="3"/>
      <c r="HC8" s="2262"/>
      <c r="HD8" s="2264"/>
      <c r="HE8" s="2263"/>
      <c r="HF8" s="2261"/>
      <c r="HG8" s="2263"/>
      <c r="HH8" s="2263"/>
      <c r="HI8" s="2263"/>
      <c r="HJ8" s="2263"/>
      <c r="HK8" s="2263"/>
      <c r="HL8" s="2263"/>
      <c r="HM8" s="3"/>
      <c r="HN8" s="2262"/>
      <c r="HO8" s="2264"/>
      <c r="HP8" s="2263"/>
      <c r="HQ8" s="2261"/>
      <c r="HR8" s="2263"/>
      <c r="HS8" s="2263"/>
      <c r="HT8" s="2263"/>
      <c r="HU8" s="2263"/>
      <c r="HV8" s="2263"/>
      <c r="HW8" s="2263"/>
      <c r="HX8" s="3"/>
      <c r="HY8" s="2262"/>
      <c r="HZ8" s="2264"/>
      <c r="IA8" s="2263"/>
      <c r="IB8" s="2261"/>
      <c r="IC8" s="2263"/>
      <c r="ID8" s="2263"/>
      <c r="IE8" s="2263"/>
      <c r="IF8" s="2263"/>
      <c r="IG8" s="2263"/>
      <c r="IH8" s="2263"/>
      <c r="II8" s="3"/>
      <c r="IJ8" s="2262"/>
      <c r="IK8" s="2264"/>
      <c r="IL8" s="2263"/>
      <c r="IM8" s="2261"/>
      <c r="IN8" s="2263"/>
      <c r="IO8" s="2263"/>
      <c r="IP8" s="2263"/>
      <c r="IQ8" s="2263"/>
      <c r="IR8" s="2263"/>
      <c r="IS8" s="2263"/>
      <c r="IT8" s="3"/>
      <c r="IU8" s="2262"/>
      <c r="IV8" s="2264"/>
      <c r="IW8" s="2263"/>
    </row>
    <row r="9" spans="1:257" ht="24" customHeight="1" x14ac:dyDescent="0.25">
      <c r="A9" s="2262">
        <v>43882</v>
      </c>
      <c r="B9" s="2264" t="s">
        <v>12</v>
      </c>
      <c r="C9" s="2265">
        <v>135</v>
      </c>
      <c r="D9" s="2260">
        <f>C9*(1-E9/100)</f>
        <v>130.94999999999999</v>
      </c>
      <c r="E9" s="2265">
        <v>3</v>
      </c>
      <c r="F9" s="2265" t="s">
        <v>159</v>
      </c>
      <c r="G9" s="2265">
        <v>115</v>
      </c>
      <c r="H9" s="2265"/>
      <c r="I9" s="2265"/>
      <c r="J9" s="2265"/>
      <c r="K9" s="2471"/>
      <c r="L9" s="32" t="s">
        <v>3441</v>
      </c>
      <c r="M9" s="2262"/>
      <c r="N9" s="2264"/>
      <c r="O9" s="2263"/>
      <c r="P9" s="2261"/>
      <c r="Q9" s="2263"/>
      <c r="R9" s="2263"/>
      <c r="S9" s="2263"/>
      <c r="T9" s="2263"/>
      <c r="U9" s="2263"/>
      <c r="V9" s="2263"/>
      <c r="W9" s="3"/>
      <c r="X9" s="2262"/>
      <c r="Y9" s="2264"/>
      <c r="Z9" s="2263"/>
      <c r="AA9" s="2261"/>
      <c r="AB9" s="2263"/>
      <c r="AC9" s="2263"/>
      <c r="AD9" s="2263"/>
      <c r="AE9" s="2263"/>
      <c r="AF9" s="2263"/>
      <c r="AG9" s="2263"/>
      <c r="AH9" s="3"/>
      <c r="AI9" s="2262"/>
      <c r="AJ9" s="2264"/>
      <c r="AK9" s="2263"/>
      <c r="AL9" s="2261"/>
      <c r="AM9" s="2263"/>
      <c r="AN9" s="2263"/>
      <c r="AO9" s="2263"/>
      <c r="AP9" s="2263"/>
      <c r="AQ9" s="2263"/>
      <c r="AR9" s="2263"/>
      <c r="AS9" s="3"/>
      <c r="AT9" s="2262"/>
      <c r="AU9" s="2264"/>
      <c r="AV9" s="2263"/>
      <c r="AW9" s="2261"/>
      <c r="AX9" s="2263"/>
      <c r="AY9" s="2263"/>
      <c r="AZ9" s="2263"/>
      <c r="BA9" s="2263"/>
      <c r="BB9" s="2263"/>
      <c r="BC9" s="2263"/>
      <c r="BD9" s="3"/>
      <c r="BE9" s="2262"/>
      <c r="BF9" s="2264"/>
      <c r="BG9" s="2263"/>
      <c r="BH9" s="2261"/>
      <c r="BI9" s="2263"/>
      <c r="BJ9" s="2263"/>
      <c r="BK9" s="2263"/>
      <c r="BL9" s="2263"/>
      <c r="BM9" s="2263"/>
      <c r="BN9" s="2263"/>
      <c r="BO9" s="3"/>
      <c r="BP9" s="2262"/>
      <c r="BQ9" s="2264"/>
      <c r="BR9" s="2263"/>
      <c r="BS9" s="2261"/>
      <c r="BT9" s="2263"/>
      <c r="BU9" s="2263"/>
      <c r="BV9" s="2263"/>
      <c r="BW9" s="2263"/>
      <c r="BX9" s="2263"/>
      <c r="BY9" s="2263"/>
      <c r="BZ9" s="3"/>
      <c r="CA9" s="2262"/>
      <c r="CB9" s="2264"/>
      <c r="CC9" s="2263"/>
      <c r="CD9" s="2261"/>
      <c r="CE9" s="2263"/>
      <c r="CF9" s="2263"/>
      <c r="CG9" s="2263"/>
      <c r="CH9" s="2263"/>
      <c r="CI9" s="2263"/>
      <c r="CJ9" s="2263"/>
      <c r="CK9" s="3"/>
      <c r="CL9" s="2262"/>
      <c r="CM9" s="2264"/>
      <c r="CN9" s="2263"/>
      <c r="CO9" s="2261"/>
      <c r="CP9" s="2263"/>
      <c r="CQ9" s="2263"/>
      <c r="CR9" s="2263"/>
      <c r="CS9" s="2263"/>
      <c r="CT9" s="2263"/>
      <c r="CU9" s="2263"/>
      <c r="CV9" s="3"/>
      <c r="CW9" s="2262"/>
      <c r="CX9" s="2264"/>
      <c r="CY9" s="2263"/>
      <c r="CZ9" s="2261"/>
      <c r="DA9" s="2263"/>
      <c r="DB9" s="2263"/>
      <c r="DC9" s="2263"/>
      <c r="DD9" s="2263"/>
      <c r="DE9" s="2263"/>
      <c r="DF9" s="2263"/>
      <c r="DG9" s="3"/>
      <c r="DH9" s="2262"/>
      <c r="DI9" s="2264"/>
      <c r="DJ9" s="2263"/>
      <c r="DK9" s="2261"/>
      <c r="DL9" s="2263"/>
      <c r="DM9" s="2263"/>
      <c r="DN9" s="2263"/>
      <c r="DO9" s="2263"/>
      <c r="DP9" s="2263"/>
      <c r="DQ9" s="2263"/>
      <c r="DR9" s="3"/>
      <c r="DS9" s="2262"/>
      <c r="DT9" s="2264"/>
      <c r="DU9" s="2263"/>
      <c r="DV9" s="2261"/>
      <c r="DW9" s="2263"/>
      <c r="DX9" s="2263"/>
      <c r="DY9" s="2263"/>
      <c r="DZ9" s="2263"/>
      <c r="EA9" s="2263"/>
      <c r="EB9" s="2263"/>
      <c r="EC9" s="3"/>
      <c r="ED9" s="2262"/>
      <c r="EE9" s="2264"/>
      <c r="EF9" s="2263"/>
      <c r="EG9" s="2261"/>
      <c r="EH9" s="2263"/>
      <c r="EI9" s="2263"/>
      <c r="EJ9" s="2263"/>
      <c r="EK9" s="2263"/>
      <c r="EL9" s="2263"/>
      <c r="EM9" s="2263"/>
      <c r="EN9" s="3"/>
      <c r="EO9" s="2262"/>
      <c r="EP9" s="2264"/>
      <c r="EQ9" s="2263"/>
      <c r="ER9" s="2261"/>
      <c r="ES9" s="2263"/>
      <c r="ET9" s="2263"/>
      <c r="EU9" s="2263"/>
      <c r="EV9" s="2263"/>
      <c r="EW9" s="2263"/>
      <c r="EX9" s="2263"/>
      <c r="EY9" s="3"/>
      <c r="EZ9" s="2262"/>
      <c r="FA9" s="2264"/>
      <c r="FB9" s="2263"/>
      <c r="FC9" s="2261"/>
      <c r="FD9" s="2263"/>
      <c r="FE9" s="2263"/>
      <c r="FF9" s="2263"/>
      <c r="FG9" s="2263"/>
      <c r="FH9" s="2263"/>
      <c r="FI9" s="2263"/>
      <c r="FJ9" s="3"/>
      <c r="FK9" s="2262"/>
      <c r="FL9" s="2264"/>
      <c r="FM9" s="2263"/>
      <c r="FN9" s="2261"/>
      <c r="FO9" s="2263"/>
      <c r="FP9" s="2263"/>
      <c r="FQ9" s="2263"/>
      <c r="FR9" s="2263"/>
      <c r="FS9" s="2263"/>
      <c r="FT9" s="2263"/>
      <c r="FU9" s="3"/>
      <c r="FV9" s="2262"/>
      <c r="FW9" s="2264"/>
      <c r="FX9" s="2263"/>
      <c r="FY9" s="2261"/>
      <c r="FZ9" s="2263"/>
      <c r="GA9" s="2263"/>
      <c r="GB9" s="2263"/>
      <c r="GC9" s="2263"/>
      <c r="GD9" s="2263"/>
      <c r="GE9" s="2263"/>
      <c r="GF9" s="3"/>
      <c r="GG9" s="2262"/>
      <c r="GH9" s="2264"/>
      <c r="GI9" s="2263"/>
      <c r="GJ9" s="2261"/>
      <c r="GK9" s="2263"/>
      <c r="GL9" s="2263"/>
      <c r="GM9" s="2263"/>
      <c r="GN9" s="2263"/>
      <c r="GO9" s="2263"/>
      <c r="GP9" s="2263"/>
      <c r="GQ9" s="3"/>
      <c r="GR9" s="2262"/>
      <c r="GS9" s="2264"/>
      <c r="GT9" s="2263"/>
      <c r="GU9" s="2261"/>
      <c r="GV9" s="2263"/>
      <c r="GW9" s="2263"/>
      <c r="GX9" s="2263"/>
      <c r="GY9" s="2263"/>
      <c r="GZ9" s="2263"/>
      <c r="HA9" s="2263"/>
      <c r="HB9" s="3"/>
      <c r="HC9" s="2262"/>
      <c r="HD9" s="2264"/>
      <c r="HE9" s="2263"/>
      <c r="HF9" s="2261"/>
      <c r="HG9" s="2263"/>
      <c r="HH9" s="2263"/>
      <c r="HI9" s="2263"/>
      <c r="HJ9" s="2263"/>
      <c r="HK9" s="2263"/>
      <c r="HL9" s="2263"/>
      <c r="HM9" s="3"/>
      <c r="HN9" s="2262"/>
      <c r="HO9" s="2264"/>
      <c r="HP9" s="2263"/>
      <c r="HQ9" s="2261"/>
      <c r="HR9" s="2263"/>
      <c r="HS9" s="2263"/>
      <c r="HT9" s="2263"/>
      <c r="HU9" s="2263"/>
      <c r="HV9" s="2263"/>
      <c r="HW9" s="2263"/>
      <c r="HX9" s="3"/>
      <c r="HY9" s="2262"/>
      <c r="HZ9" s="2264"/>
      <c r="IA9" s="2263"/>
      <c r="IB9" s="2261"/>
      <c r="IC9" s="2263"/>
      <c r="ID9" s="2263"/>
      <c r="IE9" s="2263"/>
      <c r="IF9" s="2263"/>
      <c r="IG9" s="2263"/>
      <c r="IH9" s="2263"/>
      <c r="II9" s="3"/>
      <c r="IJ9" s="2262"/>
      <c r="IK9" s="2264"/>
      <c r="IL9" s="2263"/>
      <c r="IM9" s="2261"/>
      <c r="IN9" s="2263"/>
      <c r="IO9" s="2263"/>
      <c r="IP9" s="2263"/>
      <c r="IQ9" s="2263"/>
      <c r="IR9" s="2263"/>
      <c r="IS9" s="2263"/>
      <c r="IT9" s="3"/>
      <c r="IU9" s="2262"/>
      <c r="IV9" s="2264"/>
      <c r="IW9" s="2263"/>
    </row>
    <row r="10" spans="1:257" ht="24" customHeight="1" x14ac:dyDescent="0.25">
      <c r="A10" s="2262">
        <v>43899</v>
      </c>
      <c r="B10" s="2264" t="s">
        <v>186</v>
      </c>
      <c r="C10" s="2265"/>
      <c r="D10" s="2268" t="s">
        <v>301</v>
      </c>
      <c r="E10" s="2265"/>
      <c r="F10" s="2265"/>
      <c r="G10" s="2265"/>
      <c r="H10" s="2265">
        <v>3040</v>
      </c>
      <c r="I10" s="2265">
        <v>87</v>
      </c>
      <c r="J10" s="2265"/>
      <c r="K10" s="2471"/>
      <c r="L10" s="32" t="s">
        <v>40</v>
      </c>
      <c r="M10" s="2262"/>
      <c r="N10" s="2264"/>
      <c r="O10" s="2263"/>
      <c r="P10" s="2261"/>
      <c r="Q10" s="2263"/>
      <c r="R10" s="2263"/>
      <c r="S10" s="2263"/>
      <c r="T10" s="2263"/>
      <c r="U10" s="2263"/>
      <c r="V10" s="2263"/>
      <c r="W10" s="3"/>
      <c r="X10" s="2262"/>
      <c r="Y10" s="2264"/>
      <c r="Z10" s="2263"/>
      <c r="AA10" s="2261"/>
      <c r="AB10" s="2263"/>
      <c r="AC10" s="2263"/>
      <c r="AD10" s="2263"/>
      <c r="AE10" s="2263"/>
      <c r="AF10" s="2263"/>
      <c r="AG10" s="2263"/>
      <c r="AH10" s="3"/>
      <c r="AI10" s="2262"/>
      <c r="AJ10" s="2264"/>
      <c r="AK10" s="2263"/>
      <c r="AL10" s="2261"/>
      <c r="AM10" s="2263"/>
      <c r="AN10" s="2263"/>
      <c r="AO10" s="2263"/>
      <c r="AP10" s="2263"/>
      <c r="AQ10" s="2263"/>
      <c r="AR10" s="2263"/>
      <c r="AS10" s="3"/>
      <c r="AT10" s="2262"/>
      <c r="AU10" s="2264"/>
      <c r="AV10" s="2263"/>
      <c r="AW10" s="2261"/>
      <c r="AX10" s="2263"/>
      <c r="AY10" s="2263"/>
      <c r="AZ10" s="2263"/>
      <c r="BA10" s="2263"/>
      <c r="BB10" s="2263"/>
      <c r="BC10" s="2263"/>
      <c r="BD10" s="3"/>
      <c r="BE10" s="2262"/>
      <c r="BF10" s="2264"/>
      <c r="BG10" s="2263"/>
      <c r="BH10" s="2261"/>
      <c r="BI10" s="2263"/>
      <c r="BJ10" s="2263"/>
      <c r="BK10" s="2263"/>
      <c r="BL10" s="2263"/>
      <c r="BM10" s="2263"/>
      <c r="BN10" s="2263"/>
      <c r="BO10" s="3"/>
      <c r="BP10" s="2262"/>
      <c r="BQ10" s="2264"/>
      <c r="BR10" s="2263"/>
      <c r="BS10" s="2261"/>
      <c r="BT10" s="2263"/>
      <c r="BU10" s="2263"/>
      <c r="BV10" s="2263"/>
      <c r="BW10" s="2263"/>
      <c r="BX10" s="2263"/>
      <c r="BY10" s="2263"/>
      <c r="BZ10" s="3"/>
      <c r="CA10" s="2262"/>
      <c r="CB10" s="2264"/>
      <c r="CC10" s="2263"/>
      <c r="CD10" s="2261"/>
      <c r="CE10" s="2263"/>
      <c r="CF10" s="2263"/>
      <c r="CG10" s="2263"/>
      <c r="CH10" s="2263"/>
      <c r="CI10" s="2263"/>
      <c r="CJ10" s="2263"/>
      <c r="CK10" s="3"/>
      <c r="CL10" s="2262"/>
      <c r="CM10" s="2264"/>
      <c r="CN10" s="2263"/>
      <c r="CO10" s="2261"/>
      <c r="CP10" s="2263"/>
      <c r="CQ10" s="2263"/>
      <c r="CR10" s="2263"/>
      <c r="CS10" s="2263"/>
      <c r="CT10" s="2263"/>
      <c r="CU10" s="2263"/>
      <c r="CV10" s="3"/>
      <c r="CW10" s="2262"/>
      <c r="CX10" s="2264"/>
      <c r="CY10" s="2263"/>
      <c r="CZ10" s="2261"/>
      <c r="DA10" s="2263"/>
      <c r="DB10" s="2263"/>
      <c r="DC10" s="2263"/>
      <c r="DD10" s="2263"/>
      <c r="DE10" s="2263"/>
      <c r="DF10" s="2263"/>
      <c r="DG10" s="3"/>
      <c r="DH10" s="2262"/>
      <c r="DI10" s="2264"/>
      <c r="DJ10" s="2263"/>
      <c r="DK10" s="2261"/>
      <c r="DL10" s="2263"/>
      <c r="DM10" s="2263"/>
      <c r="DN10" s="2263"/>
      <c r="DO10" s="2263"/>
      <c r="DP10" s="2263"/>
      <c r="DQ10" s="2263"/>
      <c r="DR10" s="3"/>
      <c r="DS10" s="2262"/>
      <c r="DT10" s="2264"/>
      <c r="DU10" s="2263"/>
      <c r="DV10" s="2261"/>
      <c r="DW10" s="2263"/>
      <c r="DX10" s="2263"/>
      <c r="DY10" s="2263"/>
      <c r="DZ10" s="2263"/>
      <c r="EA10" s="2263"/>
      <c r="EB10" s="2263"/>
      <c r="EC10" s="3"/>
      <c r="ED10" s="2262"/>
      <c r="EE10" s="2264"/>
      <c r="EF10" s="2263"/>
      <c r="EG10" s="2261"/>
      <c r="EH10" s="2263"/>
      <c r="EI10" s="2263"/>
      <c r="EJ10" s="2263"/>
      <c r="EK10" s="2263"/>
      <c r="EL10" s="2263"/>
      <c r="EM10" s="2263"/>
      <c r="EN10" s="3"/>
      <c r="EO10" s="2262"/>
      <c r="EP10" s="2264"/>
      <c r="EQ10" s="2263"/>
      <c r="ER10" s="2261"/>
      <c r="ES10" s="2263"/>
      <c r="ET10" s="2263"/>
      <c r="EU10" s="2263"/>
      <c r="EV10" s="2263"/>
      <c r="EW10" s="2263"/>
      <c r="EX10" s="2263"/>
      <c r="EY10" s="3"/>
      <c r="EZ10" s="2262"/>
      <c r="FA10" s="2264"/>
      <c r="FB10" s="2263"/>
      <c r="FC10" s="2261"/>
      <c r="FD10" s="2263"/>
      <c r="FE10" s="2263"/>
      <c r="FF10" s="2263"/>
      <c r="FG10" s="2263"/>
      <c r="FH10" s="2263"/>
      <c r="FI10" s="2263"/>
      <c r="FJ10" s="3"/>
      <c r="FK10" s="2262"/>
      <c r="FL10" s="2264"/>
      <c r="FM10" s="2263"/>
      <c r="FN10" s="2261"/>
      <c r="FO10" s="2263"/>
      <c r="FP10" s="2263"/>
      <c r="FQ10" s="2263"/>
      <c r="FR10" s="2263"/>
      <c r="FS10" s="2263"/>
      <c r="FT10" s="2263"/>
      <c r="FU10" s="3"/>
      <c r="FV10" s="2262"/>
      <c r="FW10" s="2264"/>
      <c r="FX10" s="2263"/>
      <c r="FY10" s="2261"/>
      <c r="FZ10" s="2263"/>
      <c r="GA10" s="2263"/>
      <c r="GB10" s="2263"/>
      <c r="GC10" s="2263"/>
      <c r="GD10" s="2263"/>
      <c r="GE10" s="2263"/>
      <c r="GF10" s="3"/>
      <c r="GG10" s="2262"/>
      <c r="GH10" s="2264"/>
      <c r="GI10" s="2263"/>
      <c r="GJ10" s="2261"/>
      <c r="GK10" s="2263"/>
      <c r="GL10" s="2263"/>
      <c r="GM10" s="2263"/>
      <c r="GN10" s="2263"/>
      <c r="GO10" s="2263"/>
      <c r="GP10" s="2263"/>
      <c r="GQ10" s="3"/>
      <c r="GR10" s="2262"/>
      <c r="GS10" s="2264"/>
      <c r="GT10" s="2263"/>
      <c r="GU10" s="2261"/>
      <c r="GV10" s="2263"/>
      <c r="GW10" s="2263"/>
      <c r="GX10" s="2263"/>
      <c r="GY10" s="2263"/>
      <c r="GZ10" s="2263"/>
      <c r="HA10" s="2263"/>
      <c r="HB10" s="3"/>
      <c r="HC10" s="2262"/>
      <c r="HD10" s="2264"/>
      <c r="HE10" s="2263"/>
      <c r="HF10" s="2261"/>
      <c r="HG10" s="2263"/>
      <c r="HH10" s="2263"/>
      <c r="HI10" s="2263"/>
      <c r="HJ10" s="2263"/>
      <c r="HK10" s="2263"/>
      <c r="HL10" s="2263"/>
      <c r="HM10" s="3"/>
      <c r="HN10" s="2262"/>
      <c r="HO10" s="2264"/>
      <c r="HP10" s="2263"/>
      <c r="HQ10" s="2261"/>
      <c r="HR10" s="2263"/>
      <c r="HS10" s="2263"/>
      <c r="HT10" s="2263"/>
      <c r="HU10" s="2263"/>
      <c r="HV10" s="2263"/>
      <c r="HW10" s="2263"/>
      <c r="HX10" s="3"/>
      <c r="HY10" s="2262"/>
      <c r="HZ10" s="2264"/>
      <c r="IA10" s="2263"/>
      <c r="IB10" s="2261"/>
      <c r="IC10" s="2263"/>
      <c r="ID10" s="2263"/>
      <c r="IE10" s="2263"/>
      <c r="IF10" s="2263"/>
      <c r="IG10" s="2263"/>
      <c r="IH10" s="2263"/>
      <c r="II10" s="3"/>
      <c r="IJ10" s="2262"/>
      <c r="IK10" s="2264"/>
      <c r="IL10" s="2263"/>
      <c r="IM10" s="2261"/>
      <c r="IN10" s="2263"/>
      <c r="IO10" s="2263"/>
      <c r="IP10" s="2263"/>
      <c r="IQ10" s="2263"/>
      <c r="IR10" s="2263"/>
      <c r="IS10" s="2263"/>
      <c r="IT10" s="3"/>
      <c r="IU10" s="2262"/>
      <c r="IV10" s="2264"/>
      <c r="IW10" s="2263"/>
    </row>
    <row r="11" spans="1:257" ht="24" customHeight="1" x14ac:dyDescent="0.25">
      <c r="A11" s="2262">
        <v>43907</v>
      </c>
      <c r="B11" s="2264" t="s">
        <v>186</v>
      </c>
      <c r="C11" s="2265"/>
      <c r="D11" s="2268"/>
      <c r="E11" s="2265"/>
      <c r="F11" s="2265"/>
      <c r="G11" s="2265"/>
      <c r="H11" s="2265">
        <v>3292</v>
      </c>
      <c r="I11" s="2265">
        <v>97</v>
      </c>
      <c r="J11" s="2265"/>
      <c r="K11" s="2471"/>
      <c r="L11" s="32" t="s">
        <v>40</v>
      </c>
      <c r="M11" s="2262"/>
      <c r="N11" s="2264"/>
      <c r="O11" s="2263"/>
      <c r="P11" s="2261"/>
      <c r="Q11" s="2263"/>
      <c r="R11" s="2263"/>
      <c r="S11" s="2263"/>
      <c r="T11" s="2263"/>
      <c r="U11" s="2263"/>
      <c r="V11" s="2263"/>
      <c r="W11" s="3"/>
      <c r="X11" s="2262"/>
      <c r="Y11" s="2264"/>
      <c r="Z11" s="2263"/>
      <c r="AA11" s="2261"/>
      <c r="AB11" s="2263"/>
      <c r="AC11" s="2263"/>
      <c r="AD11" s="2263"/>
      <c r="AE11" s="2263"/>
      <c r="AF11" s="2263"/>
      <c r="AG11" s="2263"/>
      <c r="AH11" s="3"/>
      <c r="AI11" s="2262"/>
      <c r="AJ11" s="2264"/>
      <c r="AK11" s="2263"/>
      <c r="AL11" s="2261"/>
      <c r="AM11" s="2263"/>
      <c r="AN11" s="2263"/>
      <c r="AO11" s="2263"/>
      <c r="AP11" s="2263"/>
      <c r="AQ11" s="2263"/>
      <c r="AR11" s="2263"/>
      <c r="AS11" s="3"/>
      <c r="AT11" s="2262"/>
      <c r="AU11" s="2264"/>
      <c r="AV11" s="2263"/>
      <c r="AW11" s="2261"/>
      <c r="AX11" s="2263"/>
      <c r="AY11" s="2263"/>
      <c r="AZ11" s="2263"/>
      <c r="BA11" s="2263"/>
      <c r="BB11" s="2263"/>
      <c r="BC11" s="2263"/>
      <c r="BD11" s="3"/>
      <c r="BE11" s="2262"/>
      <c r="BF11" s="2264"/>
      <c r="BG11" s="2263"/>
      <c r="BH11" s="2261"/>
      <c r="BI11" s="2263"/>
      <c r="BJ11" s="2263"/>
      <c r="BK11" s="2263"/>
      <c r="BL11" s="2263"/>
      <c r="BM11" s="2263"/>
      <c r="BN11" s="2263"/>
      <c r="BO11" s="3"/>
      <c r="BP11" s="2262"/>
      <c r="BQ11" s="2264"/>
      <c r="BR11" s="2263"/>
      <c r="BS11" s="2261"/>
      <c r="BT11" s="2263"/>
      <c r="BU11" s="2263"/>
      <c r="BV11" s="2263"/>
      <c r="BW11" s="2263"/>
      <c r="BX11" s="2263"/>
      <c r="BY11" s="2263"/>
      <c r="BZ11" s="3"/>
      <c r="CA11" s="2262"/>
      <c r="CB11" s="2264"/>
      <c r="CC11" s="2263"/>
      <c r="CD11" s="2261"/>
      <c r="CE11" s="2263"/>
      <c r="CF11" s="2263"/>
      <c r="CG11" s="2263"/>
      <c r="CH11" s="2263"/>
      <c r="CI11" s="2263"/>
      <c r="CJ11" s="2263"/>
      <c r="CK11" s="3"/>
      <c r="CL11" s="2262"/>
      <c r="CM11" s="2264"/>
      <c r="CN11" s="2263"/>
      <c r="CO11" s="2261"/>
      <c r="CP11" s="2263"/>
      <c r="CQ11" s="2263"/>
      <c r="CR11" s="2263"/>
      <c r="CS11" s="2263"/>
      <c r="CT11" s="2263"/>
      <c r="CU11" s="2263"/>
      <c r="CV11" s="3"/>
      <c r="CW11" s="2262"/>
      <c r="CX11" s="2264"/>
      <c r="CY11" s="2263"/>
      <c r="CZ11" s="2261"/>
      <c r="DA11" s="2263"/>
      <c r="DB11" s="2263"/>
      <c r="DC11" s="2263"/>
      <c r="DD11" s="2263"/>
      <c r="DE11" s="2263"/>
      <c r="DF11" s="2263"/>
      <c r="DG11" s="3"/>
      <c r="DH11" s="2262"/>
      <c r="DI11" s="2264"/>
      <c r="DJ11" s="2263"/>
      <c r="DK11" s="2261"/>
      <c r="DL11" s="2263"/>
      <c r="DM11" s="2263"/>
      <c r="DN11" s="2263"/>
      <c r="DO11" s="2263"/>
      <c r="DP11" s="2263"/>
      <c r="DQ11" s="2263"/>
      <c r="DR11" s="3"/>
      <c r="DS11" s="2262"/>
      <c r="DT11" s="2264"/>
      <c r="DU11" s="2263"/>
      <c r="DV11" s="2261"/>
      <c r="DW11" s="2263"/>
      <c r="DX11" s="2263"/>
      <c r="DY11" s="2263"/>
      <c r="DZ11" s="2263"/>
      <c r="EA11" s="2263"/>
      <c r="EB11" s="2263"/>
      <c r="EC11" s="3"/>
      <c r="ED11" s="2262"/>
      <c r="EE11" s="2264"/>
      <c r="EF11" s="2263"/>
      <c r="EG11" s="2261"/>
      <c r="EH11" s="2263"/>
      <c r="EI11" s="2263"/>
      <c r="EJ11" s="2263"/>
      <c r="EK11" s="2263"/>
      <c r="EL11" s="2263"/>
      <c r="EM11" s="2263"/>
      <c r="EN11" s="3"/>
      <c r="EO11" s="2262"/>
      <c r="EP11" s="2264"/>
      <c r="EQ11" s="2263"/>
      <c r="ER11" s="2261"/>
      <c r="ES11" s="2263"/>
      <c r="ET11" s="2263"/>
      <c r="EU11" s="2263"/>
      <c r="EV11" s="2263"/>
      <c r="EW11" s="2263"/>
      <c r="EX11" s="2263"/>
      <c r="EY11" s="3"/>
      <c r="EZ11" s="2262"/>
      <c r="FA11" s="2264"/>
      <c r="FB11" s="2263"/>
      <c r="FC11" s="2261"/>
      <c r="FD11" s="2263"/>
      <c r="FE11" s="2263"/>
      <c r="FF11" s="2263"/>
      <c r="FG11" s="2263"/>
      <c r="FH11" s="2263"/>
      <c r="FI11" s="2263"/>
      <c r="FJ11" s="3"/>
      <c r="FK11" s="2262"/>
      <c r="FL11" s="2264"/>
      <c r="FM11" s="2263"/>
      <c r="FN11" s="2261"/>
      <c r="FO11" s="2263"/>
      <c r="FP11" s="2263"/>
      <c r="FQ11" s="2263"/>
      <c r="FR11" s="2263"/>
      <c r="FS11" s="2263"/>
      <c r="FT11" s="2263"/>
      <c r="FU11" s="3"/>
      <c r="FV11" s="2262"/>
      <c r="FW11" s="2264"/>
      <c r="FX11" s="2263"/>
      <c r="FY11" s="2261"/>
      <c r="FZ11" s="2263"/>
      <c r="GA11" s="2263"/>
      <c r="GB11" s="2263"/>
      <c r="GC11" s="2263"/>
      <c r="GD11" s="2263"/>
      <c r="GE11" s="2263"/>
      <c r="GF11" s="3"/>
      <c r="GG11" s="2262"/>
      <c r="GH11" s="2264"/>
      <c r="GI11" s="2263"/>
      <c r="GJ11" s="2261"/>
      <c r="GK11" s="2263"/>
      <c r="GL11" s="2263"/>
      <c r="GM11" s="2263"/>
      <c r="GN11" s="2263"/>
      <c r="GO11" s="2263"/>
      <c r="GP11" s="2263"/>
      <c r="GQ11" s="3"/>
      <c r="GR11" s="2262"/>
      <c r="GS11" s="2264"/>
      <c r="GT11" s="2263"/>
      <c r="GU11" s="2261"/>
      <c r="GV11" s="2263"/>
      <c r="GW11" s="2263"/>
      <c r="GX11" s="2263"/>
      <c r="GY11" s="2263"/>
      <c r="GZ11" s="2263"/>
      <c r="HA11" s="2263"/>
      <c r="HB11" s="3"/>
      <c r="HC11" s="2262"/>
      <c r="HD11" s="2264"/>
      <c r="HE11" s="2263"/>
      <c r="HF11" s="2261"/>
      <c r="HG11" s="2263"/>
      <c r="HH11" s="2263"/>
      <c r="HI11" s="2263"/>
      <c r="HJ11" s="2263"/>
      <c r="HK11" s="2263"/>
      <c r="HL11" s="2263"/>
      <c r="HM11" s="3"/>
      <c r="HN11" s="2262"/>
      <c r="HO11" s="2264"/>
      <c r="HP11" s="2263"/>
      <c r="HQ11" s="2261"/>
      <c r="HR11" s="2263"/>
      <c r="HS11" s="2263"/>
      <c r="HT11" s="2263"/>
      <c r="HU11" s="2263"/>
      <c r="HV11" s="2263"/>
      <c r="HW11" s="2263"/>
      <c r="HX11" s="3"/>
      <c r="HY11" s="2262"/>
      <c r="HZ11" s="2264"/>
      <c r="IA11" s="2263"/>
      <c r="IB11" s="2261"/>
      <c r="IC11" s="2263"/>
      <c r="ID11" s="2263"/>
      <c r="IE11" s="2263"/>
      <c r="IF11" s="2263"/>
      <c r="IG11" s="2263"/>
      <c r="IH11" s="2263"/>
      <c r="II11" s="3"/>
      <c r="IJ11" s="2262"/>
      <c r="IK11" s="2264"/>
      <c r="IL11" s="2263"/>
      <c r="IM11" s="2261"/>
      <c r="IN11" s="2263"/>
      <c r="IO11" s="2263"/>
      <c r="IP11" s="2263"/>
      <c r="IQ11" s="2263"/>
      <c r="IR11" s="2263"/>
      <c r="IS11" s="2263"/>
      <c r="IT11" s="3"/>
      <c r="IU11" s="2262"/>
      <c r="IV11" s="2264"/>
      <c r="IW11" s="2263"/>
    </row>
    <row r="12" spans="1:257" ht="24" customHeight="1" x14ac:dyDescent="0.25">
      <c r="A12" s="2410">
        <v>43920</v>
      </c>
      <c r="B12" s="2306" t="s">
        <v>4</v>
      </c>
      <c r="C12" s="2311"/>
      <c r="D12" s="2307"/>
      <c r="E12" s="2311">
        <v>3</v>
      </c>
      <c r="F12" s="2311"/>
      <c r="G12" s="2311"/>
      <c r="H12" s="2311"/>
      <c r="I12" s="2311"/>
      <c r="J12" s="2311"/>
      <c r="K12" s="2602"/>
      <c r="L12" s="2315"/>
      <c r="M12" s="2319"/>
      <c r="N12" s="2321"/>
      <c r="O12" s="2320"/>
      <c r="P12" s="2318"/>
      <c r="Q12" s="2320"/>
      <c r="R12" s="2320"/>
      <c r="S12" s="2320"/>
      <c r="T12" s="2320"/>
      <c r="U12" s="2320"/>
      <c r="V12" s="2320"/>
      <c r="W12" s="3"/>
      <c r="X12" s="2319"/>
      <c r="Y12" s="2321"/>
      <c r="Z12" s="2320"/>
      <c r="AA12" s="2318"/>
      <c r="AB12" s="2320"/>
      <c r="AC12" s="2320"/>
      <c r="AD12" s="2320"/>
      <c r="AE12" s="2320"/>
      <c r="AF12" s="2320"/>
      <c r="AG12" s="2320"/>
      <c r="AH12" s="3"/>
      <c r="AI12" s="2319"/>
      <c r="AJ12" s="2321"/>
      <c r="AK12" s="2320"/>
      <c r="AL12" s="2318"/>
      <c r="AM12" s="2320"/>
      <c r="AN12" s="2320"/>
      <c r="AO12" s="2320"/>
      <c r="AP12" s="2320"/>
      <c r="AQ12" s="2320"/>
      <c r="AR12" s="2320"/>
      <c r="AS12" s="3"/>
      <c r="AT12" s="2319"/>
      <c r="AU12" s="2321"/>
      <c r="AV12" s="2320"/>
      <c r="AW12" s="2318"/>
      <c r="AX12" s="2320"/>
      <c r="AY12" s="2320"/>
      <c r="AZ12" s="2320"/>
      <c r="BA12" s="2320"/>
      <c r="BB12" s="2320"/>
      <c r="BC12" s="2320"/>
      <c r="BD12" s="3"/>
      <c r="BE12" s="2319"/>
      <c r="BF12" s="2321"/>
      <c r="BG12" s="2320"/>
      <c r="BH12" s="2318"/>
      <c r="BI12" s="2320"/>
      <c r="BJ12" s="2320"/>
      <c r="BK12" s="2320"/>
      <c r="BL12" s="2320"/>
      <c r="BM12" s="2320"/>
      <c r="BN12" s="2320"/>
      <c r="BO12" s="3"/>
      <c r="BP12" s="2319"/>
      <c r="BQ12" s="2321"/>
      <c r="BR12" s="2320"/>
      <c r="BS12" s="2318"/>
      <c r="BT12" s="2320"/>
      <c r="BU12" s="2320"/>
      <c r="BV12" s="2320"/>
      <c r="BW12" s="2320"/>
      <c r="BX12" s="2320"/>
      <c r="BY12" s="2320"/>
      <c r="BZ12" s="3"/>
      <c r="CA12" s="2319"/>
      <c r="CB12" s="2321"/>
      <c r="CC12" s="2320"/>
      <c r="CD12" s="2318"/>
      <c r="CE12" s="2320"/>
      <c r="CF12" s="2320"/>
      <c r="CG12" s="2320"/>
      <c r="CH12" s="2320"/>
      <c r="CI12" s="2320"/>
      <c r="CJ12" s="2320"/>
      <c r="CK12" s="3"/>
      <c r="CL12" s="2319"/>
      <c r="CM12" s="2321"/>
      <c r="CN12" s="2320"/>
      <c r="CO12" s="2318"/>
      <c r="CP12" s="2320"/>
      <c r="CQ12" s="2320"/>
      <c r="CR12" s="2320"/>
      <c r="CS12" s="2320"/>
      <c r="CT12" s="2320"/>
      <c r="CU12" s="2320"/>
      <c r="CV12" s="3"/>
      <c r="CW12" s="2319"/>
      <c r="CX12" s="2321"/>
      <c r="CY12" s="2320"/>
      <c r="CZ12" s="2318"/>
      <c r="DA12" s="2320"/>
      <c r="DB12" s="2320"/>
      <c r="DC12" s="2320"/>
      <c r="DD12" s="2320"/>
      <c r="DE12" s="2320"/>
      <c r="DF12" s="2320"/>
      <c r="DG12" s="3"/>
      <c r="DH12" s="2319"/>
      <c r="DI12" s="2321"/>
      <c r="DJ12" s="2320"/>
      <c r="DK12" s="2318"/>
      <c r="DL12" s="2320"/>
      <c r="DM12" s="2320"/>
      <c r="DN12" s="2320"/>
      <c r="DO12" s="2320"/>
      <c r="DP12" s="2320"/>
      <c r="DQ12" s="2320"/>
      <c r="DR12" s="3"/>
      <c r="DS12" s="2319"/>
      <c r="DT12" s="2321"/>
      <c r="DU12" s="2320"/>
      <c r="DV12" s="2318"/>
      <c r="DW12" s="2320"/>
      <c r="DX12" s="2320"/>
      <c r="DY12" s="2320"/>
      <c r="DZ12" s="2320"/>
      <c r="EA12" s="2320"/>
      <c r="EB12" s="2320"/>
      <c r="EC12" s="3"/>
      <c r="ED12" s="2319"/>
      <c r="EE12" s="2321"/>
      <c r="EF12" s="2320"/>
      <c r="EG12" s="2318"/>
      <c r="EH12" s="2320"/>
      <c r="EI12" s="2320"/>
      <c r="EJ12" s="2320"/>
      <c r="EK12" s="2320"/>
      <c r="EL12" s="2320"/>
      <c r="EM12" s="2320"/>
      <c r="EN12" s="3"/>
      <c r="EO12" s="2319"/>
      <c r="EP12" s="2321"/>
      <c r="EQ12" s="2320"/>
      <c r="ER12" s="2318"/>
      <c r="ES12" s="2320"/>
      <c r="ET12" s="2320"/>
      <c r="EU12" s="2320"/>
      <c r="EV12" s="2320"/>
      <c r="EW12" s="2320"/>
      <c r="EX12" s="2320"/>
      <c r="EY12" s="3"/>
      <c r="EZ12" s="2319"/>
      <c r="FA12" s="2321"/>
      <c r="FB12" s="2320"/>
      <c r="FC12" s="2318"/>
      <c r="FD12" s="2320"/>
      <c r="FE12" s="2320"/>
      <c r="FF12" s="2320"/>
      <c r="FG12" s="2320"/>
      <c r="FH12" s="2320"/>
      <c r="FI12" s="2320"/>
      <c r="FJ12" s="3"/>
      <c r="FK12" s="2319"/>
      <c r="FL12" s="2321"/>
      <c r="FM12" s="2320"/>
      <c r="FN12" s="2318"/>
      <c r="FO12" s="2320"/>
      <c r="FP12" s="2320"/>
      <c r="FQ12" s="2320"/>
      <c r="FR12" s="2320"/>
      <c r="FS12" s="2320"/>
      <c r="FT12" s="2320"/>
      <c r="FU12" s="3"/>
      <c r="FV12" s="2319"/>
      <c r="FW12" s="2321"/>
      <c r="FX12" s="2320"/>
      <c r="FY12" s="2318"/>
      <c r="FZ12" s="2320"/>
      <c r="GA12" s="2320"/>
      <c r="GB12" s="2320"/>
      <c r="GC12" s="2320"/>
      <c r="GD12" s="2320"/>
      <c r="GE12" s="2320"/>
      <c r="GF12" s="3"/>
      <c r="GG12" s="2319"/>
      <c r="GH12" s="2321"/>
      <c r="GI12" s="2320"/>
      <c r="GJ12" s="2318"/>
      <c r="GK12" s="2320"/>
      <c r="GL12" s="2320"/>
      <c r="GM12" s="2320"/>
      <c r="GN12" s="2320"/>
      <c r="GO12" s="2320"/>
      <c r="GP12" s="2320"/>
      <c r="GQ12" s="3"/>
      <c r="GR12" s="2319"/>
      <c r="GS12" s="2321"/>
      <c r="GT12" s="2320"/>
      <c r="GU12" s="2318"/>
      <c r="GV12" s="2320"/>
      <c r="GW12" s="2320"/>
      <c r="GX12" s="2320"/>
      <c r="GY12" s="2320"/>
      <c r="GZ12" s="2320"/>
      <c r="HA12" s="2320"/>
      <c r="HB12" s="3"/>
      <c r="HC12" s="2319"/>
      <c r="HD12" s="2321"/>
      <c r="HE12" s="2320"/>
      <c r="HF12" s="2318"/>
      <c r="HG12" s="2320"/>
      <c r="HH12" s="2320"/>
      <c r="HI12" s="2320"/>
      <c r="HJ12" s="2320"/>
      <c r="HK12" s="2320"/>
      <c r="HL12" s="2320"/>
      <c r="HM12" s="3"/>
      <c r="HN12" s="2319"/>
      <c r="HO12" s="2321"/>
      <c r="HP12" s="2320"/>
      <c r="HQ12" s="2318"/>
      <c r="HR12" s="2320"/>
      <c r="HS12" s="2320"/>
      <c r="HT12" s="2320"/>
      <c r="HU12" s="2320"/>
      <c r="HV12" s="2320"/>
      <c r="HW12" s="2320"/>
      <c r="HX12" s="3"/>
      <c r="HY12" s="2319"/>
      <c r="HZ12" s="2321"/>
      <c r="IA12" s="2320"/>
      <c r="IB12" s="2318"/>
      <c r="IC12" s="2320"/>
      <c r="ID12" s="2320"/>
      <c r="IE12" s="2320"/>
      <c r="IF12" s="2320"/>
      <c r="IG12" s="2320"/>
      <c r="IH12" s="2320"/>
      <c r="II12" s="3"/>
      <c r="IJ12" s="2319"/>
      <c r="IK12" s="2321"/>
      <c r="IL12" s="2320"/>
      <c r="IM12" s="2318"/>
      <c r="IN12" s="2320"/>
      <c r="IO12" s="2320"/>
      <c r="IP12" s="2320"/>
      <c r="IQ12" s="2320"/>
      <c r="IR12" s="2320"/>
      <c r="IS12" s="2320"/>
      <c r="IT12" s="3"/>
      <c r="IU12" s="2319"/>
      <c r="IV12" s="2321"/>
      <c r="IW12" s="2320"/>
    </row>
    <row r="13" spans="1:257" ht="22.5" customHeight="1" x14ac:dyDescent="0.25">
      <c r="A13" s="2262">
        <v>43928</v>
      </c>
      <c r="B13" s="2264" t="s">
        <v>14</v>
      </c>
      <c r="C13" s="3666" t="s">
        <v>3544</v>
      </c>
      <c r="D13" s="3667"/>
      <c r="E13" s="3667"/>
      <c r="F13" s="3667"/>
      <c r="G13" s="3667"/>
      <c r="H13" s="3667"/>
      <c r="I13" s="3667"/>
      <c r="J13" s="3668"/>
      <c r="K13" s="2547"/>
      <c r="M13" s="2262"/>
      <c r="N13" s="2264"/>
      <c r="O13" s="2263"/>
      <c r="P13" s="2261"/>
      <c r="Q13" s="2263"/>
      <c r="R13" s="2263"/>
      <c r="S13" s="2263"/>
      <c r="T13" s="2263"/>
      <c r="U13" s="2263"/>
      <c r="V13" s="2263"/>
      <c r="W13" s="3"/>
      <c r="X13" s="2262"/>
      <c r="Y13" s="2264"/>
      <c r="Z13" s="2263"/>
      <c r="AA13" s="2261"/>
      <c r="AB13" s="2263"/>
      <c r="AC13" s="2263"/>
      <c r="AD13" s="2263"/>
      <c r="AE13" s="2263"/>
      <c r="AF13" s="2263"/>
      <c r="AG13" s="2263"/>
      <c r="AH13" s="3"/>
      <c r="AI13" s="2262"/>
      <c r="AJ13" s="2264"/>
      <c r="AK13" s="2263"/>
      <c r="AL13" s="2261"/>
      <c r="AM13" s="2263"/>
      <c r="AN13" s="2263"/>
      <c r="AO13" s="2263"/>
      <c r="AP13" s="2263"/>
      <c r="AQ13" s="2263"/>
      <c r="AR13" s="2263"/>
      <c r="AS13" s="3"/>
      <c r="AT13" s="2262"/>
      <c r="AU13" s="2264"/>
      <c r="AV13" s="2263"/>
      <c r="AW13" s="2261"/>
      <c r="AX13" s="2263"/>
      <c r="AY13" s="2263"/>
      <c r="AZ13" s="2263"/>
      <c r="BA13" s="2263"/>
      <c r="BB13" s="2263"/>
      <c r="BC13" s="2263"/>
      <c r="BD13" s="3"/>
      <c r="BE13" s="2262"/>
      <c r="BF13" s="2264"/>
      <c r="BG13" s="2263"/>
      <c r="BH13" s="2261"/>
      <c r="BI13" s="2263"/>
      <c r="BJ13" s="2263"/>
      <c r="BK13" s="2263"/>
      <c r="BL13" s="2263"/>
      <c r="BM13" s="2263"/>
      <c r="BN13" s="2263"/>
      <c r="BO13" s="3"/>
      <c r="BP13" s="2262"/>
      <c r="BQ13" s="2264"/>
      <c r="BR13" s="2263"/>
      <c r="BS13" s="2261"/>
      <c r="BT13" s="2263"/>
      <c r="BU13" s="2263"/>
      <c r="BV13" s="2263"/>
      <c r="BW13" s="2263"/>
      <c r="BX13" s="2263"/>
      <c r="BY13" s="2263"/>
      <c r="BZ13" s="3"/>
      <c r="CA13" s="2262"/>
      <c r="CB13" s="2264"/>
      <c r="CC13" s="2263"/>
      <c r="CD13" s="2261"/>
      <c r="CE13" s="2263"/>
      <c r="CF13" s="2263"/>
      <c r="CG13" s="2263"/>
      <c r="CH13" s="2263"/>
      <c r="CI13" s="2263"/>
      <c r="CJ13" s="2263"/>
      <c r="CK13" s="3"/>
      <c r="CL13" s="2262"/>
      <c r="CM13" s="2264"/>
      <c r="CN13" s="2263"/>
      <c r="CO13" s="2261"/>
      <c r="CP13" s="2263"/>
      <c r="CQ13" s="2263"/>
      <c r="CR13" s="2263"/>
      <c r="CS13" s="2263"/>
      <c r="CT13" s="2263"/>
      <c r="CU13" s="2263"/>
      <c r="CV13" s="3"/>
      <c r="CW13" s="2262"/>
      <c r="CX13" s="2264"/>
      <c r="CY13" s="2263"/>
      <c r="CZ13" s="2261"/>
      <c r="DA13" s="2263"/>
      <c r="DB13" s="2263"/>
      <c r="DC13" s="2263"/>
      <c r="DD13" s="2263"/>
      <c r="DE13" s="2263"/>
      <c r="DF13" s="2263"/>
      <c r="DG13" s="3"/>
      <c r="DH13" s="2262"/>
      <c r="DI13" s="2264"/>
      <c r="DJ13" s="2263"/>
      <c r="DK13" s="2261"/>
      <c r="DL13" s="2263"/>
      <c r="DM13" s="2263"/>
      <c r="DN13" s="2263"/>
      <c r="DO13" s="2263"/>
      <c r="DP13" s="2263"/>
      <c r="DQ13" s="2263"/>
      <c r="DR13" s="3"/>
      <c r="DS13" s="2262"/>
      <c r="DT13" s="2264"/>
      <c r="DU13" s="2263"/>
      <c r="DV13" s="2261"/>
      <c r="DW13" s="2263"/>
      <c r="DX13" s="2263"/>
      <c r="DY13" s="2263"/>
      <c r="DZ13" s="2263"/>
      <c r="EA13" s="2263"/>
      <c r="EB13" s="2263"/>
      <c r="EC13" s="3"/>
      <c r="ED13" s="2262"/>
      <c r="EE13" s="2264"/>
      <c r="EF13" s="2263"/>
      <c r="EG13" s="2261"/>
      <c r="EH13" s="2263"/>
      <c r="EI13" s="2263"/>
      <c r="EJ13" s="2263"/>
      <c r="EK13" s="2263"/>
      <c r="EL13" s="2263"/>
      <c r="EM13" s="2263"/>
      <c r="EN13" s="3"/>
      <c r="EO13" s="2262"/>
      <c r="EP13" s="2264"/>
      <c r="EQ13" s="2263"/>
      <c r="ER13" s="2261"/>
      <c r="ES13" s="2263"/>
      <c r="ET13" s="2263"/>
      <c r="EU13" s="2263"/>
      <c r="EV13" s="2263"/>
      <c r="EW13" s="2263"/>
      <c r="EX13" s="2263"/>
      <c r="EY13" s="3"/>
      <c r="EZ13" s="2262"/>
      <c r="FA13" s="2264"/>
      <c r="FB13" s="2263"/>
      <c r="FC13" s="2261"/>
      <c r="FD13" s="2263"/>
      <c r="FE13" s="2263"/>
      <c r="FF13" s="2263"/>
      <c r="FG13" s="2263"/>
      <c r="FH13" s="2263"/>
      <c r="FI13" s="2263"/>
      <c r="FJ13" s="3"/>
      <c r="FK13" s="2262"/>
      <c r="FL13" s="2264"/>
      <c r="FM13" s="2263"/>
      <c r="FN13" s="2261"/>
      <c r="FO13" s="2263"/>
      <c r="FP13" s="2263"/>
      <c r="FQ13" s="2263"/>
      <c r="FR13" s="2263"/>
      <c r="FS13" s="2263"/>
      <c r="FT13" s="2263"/>
      <c r="FU13" s="3"/>
      <c r="FV13" s="2262"/>
      <c r="FW13" s="2264"/>
      <c r="FX13" s="2263"/>
      <c r="FY13" s="2261"/>
      <c r="FZ13" s="2263"/>
      <c r="GA13" s="2263"/>
      <c r="GB13" s="2263"/>
      <c r="GC13" s="2263"/>
      <c r="GD13" s="2263"/>
      <c r="GE13" s="2263"/>
      <c r="GF13" s="3"/>
      <c r="GG13" s="2262"/>
      <c r="GH13" s="2264"/>
      <c r="GI13" s="2263"/>
      <c r="GJ13" s="2261"/>
      <c r="GK13" s="2263"/>
      <c r="GL13" s="2263"/>
      <c r="GM13" s="2263"/>
      <c r="GN13" s="2263"/>
      <c r="GO13" s="2263"/>
      <c r="GP13" s="2263"/>
      <c r="GQ13" s="3"/>
      <c r="GR13" s="2262"/>
      <c r="GS13" s="2264"/>
      <c r="GT13" s="2263"/>
      <c r="GU13" s="2261"/>
      <c r="GV13" s="2263"/>
      <c r="GW13" s="2263"/>
      <c r="GX13" s="2263"/>
      <c r="GY13" s="2263"/>
      <c r="GZ13" s="2263"/>
      <c r="HA13" s="2263"/>
      <c r="HB13" s="3"/>
      <c r="HC13" s="2262"/>
      <c r="HD13" s="2264"/>
      <c r="HE13" s="2263"/>
      <c r="HF13" s="2261"/>
      <c r="HG13" s="2263"/>
      <c r="HH13" s="2263"/>
      <c r="HI13" s="2263"/>
      <c r="HJ13" s="2263"/>
      <c r="HK13" s="2263"/>
      <c r="HL13" s="2263"/>
      <c r="HM13" s="3"/>
      <c r="HN13" s="2262"/>
      <c r="HO13" s="2264"/>
      <c r="HP13" s="2263"/>
      <c r="HQ13" s="2261"/>
      <c r="HR13" s="2263"/>
      <c r="HS13" s="2263"/>
      <c r="HT13" s="2263"/>
      <c r="HU13" s="2263"/>
      <c r="HV13" s="2263"/>
      <c r="HW13" s="2263"/>
      <c r="HX13" s="3"/>
      <c r="HY13" s="2262"/>
      <c r="HZ13" s="2264"/>
      <c r="IA13" s="2263"/>
      <c r="IB13" s="2261"/>
      <c r="IC13" s="2263"/>
      <c r="ID13" s="2263"/>
      <c r="IE13" s="2263"/>
      <c r="IF13" s="2263"/>
      <c r="IG13" s="2263"/>
      <c r="IH13" s="2263"/>
      <c r="II13" s="3"/>
      <c r="IJ13" s="2262"/>
      <c r="IK13" s="2264"/>
      <c r="IL13" s="2263"/>
      <c r="IM13" s="2261"/>
      <c r="IN13" s="2263"/>
      <c r="IO13" s="2263"/>
      <c r="IP13" s="2263"/>
      <c r="IQ13" s="2263"/>
      <c r="IR13" s="2263"/>
      <c r="IS13" s="2263"/>
      <c r="IT13" s="3"/>
      <c r="IU13" s="2262"/>
      <c r="IV13" s="2264"/>
      <c r="IW13" s="2263"/>
    </row>
    <row r="14" spans="1:257" ht="22.5" customHeight="1" x14ac:dyDescent="0.25">
      <c r="A14" s="2410">
        <v>43951</v>
      </c>
      <c r="B14" s="2306" t="s">
        <v>4</v>
      </c>
      <c r="C14" s="2311"/>
      <c r="D14" s="2307"/>
      <c r="E14" s="2311">
        <v>0</v>
      </c>
      <c r="F14" s="2311"/>
      <c r="G14" s="2311"/>
      <c r="H14" s="2311"/>
      <c r="I14" s="2311"/>
      <c r="J14" s="2311"/>
      <c r="K14" s="2602"/>
      <c r="L14" s="2315"/>
      <c r="M14" s="2262"/>
      <c r="N14" s="2264"/>
      <c r="O14" s="2263"/>
      <c r="P14" s="2261"/>
      <c r="Q14" s="2263"/>
      <c r="R14" s="2263"/>
      <c r="S14" s="2263"/>
      <c r="T14" s="2263"/>
      <c r="U14" s="2263"/>
      <c r="V14" s="2263"/>
      <c r="W14" s="3"/>
      <c r="X14" s="2262"/>
      <c r="Y14" s="2264"/>
      <c r="Z14" s="2263"/>
      <c r="AA14" s="2261"/>
      <c r="AB14" s="2263"/>
      <c r="AC14" s="2263"/>
      <c r="AD14" s="2263"/>
      <c r="AE14" s="2263"/>
      <c r="AF14" s="2263"/>
      <c r="AG14" s="2263"/>
      <c r="AH14" s="3"/>
      <c r="AI14" s="2262"/>
      <c r="AJ14" s="2264"/>
      <c r="AK14" s="2263"/>
      <c r="AL14" s="2261"/>
      <c r="AM14" s="2263"/>
      <c r="AN14" s="2263"/>
      <c r="AO14" s="2263"/>
      <c r="AP14" s="2263"/>
      <c r="AQ14" s="2263"/>
      <c r="AR14" s="2263"/>
      <c r="AS14" s="3"/>
      <c r="AT14" s="2262"/>
      <c r="AU14" s="2264"/>
      <c r="AV14" s="2263"/>
      <c r="AW14" s="2261"/>
      <c r="AX14" s="2263"/>
      <c r="AY14" s="2263"/>
      <c r="AZ14" s="2263"/>
      <c r="BA14" s="2263"/>
      <c r="BB14" s="2263"/>
      <c r="BC14" s="2263"/>
      <c r="BD14" s="3"/>
      <c r="BE14" s="2262"/>
      <c r="BF14" s="2264"/>
      <c r="BG14" s="2263"/>
      <c r="BH14" s="2261"/>
      <c r="BI14" s="2263"/>
      <c r="BJ14" s="2263"/>
      <c r="BK14" s="2263"/>
      <c r="BL14" s="2263"/>
      <c r="BM14" s="2263"/>
      <c r="BN14" s="2263"/>
      <c r="BO14" s="3"/>
      <c r="BP14" s="2262"/>
      <c r="BQ14" s="2264"/>
      <c r="BR14" s="2263"/>
      <c r="BS14" s="2261"/>
      <c r="BT14" s="2263"/>
      <c r="BU14" s="2263"/>
      <c r="BV14" s="2263"/>
      <c r="BW14" s="2263"/>
      <c r="BX14" s="2263"/>
      <c r="BY14" s="2263"/>
      <c r="BZ14" s="3"/>
      <c r="CA14" s="2262"/>
      <c r="CB14" s="2264"/>
      <c r="CC14" s="2263"/>
      <c r="CD14" s="2261"/>
      <c r="CE14" s="2263"/>
      <c r="CF14" s="2263"/>
      <c r="CG14" s="2263"/>
      <c r="CH14" s="2263"/>
      <c r="CI14" s="2263"/>
      <c r="CJ14" s="2263"/>
      <c r="CK14" s="3"/>
      <c r="CL14" s="2262"/>
      <c r="CM14" s="2264"/>
      <c r="CN14" s="2263"/>
      <c r="CO14" s="2261"/>
      <c r="CP14" s="2263"/>
      <c r="CQ14" s="2263"/>
      <c r="CR14" s="2263"/>
      <c r="CS14" s="2263"/>
      <c r="CT14" s="2263"/>
      <c r="CU14" s="2263"/>
      <c r="CV14" s="3"/>
      <c r="CW14" s="2262"/>
      <c r="CX14" s="2264"/>
      <c r="CY14" s="2263"/>
      <c r="CZ14" s="2261"/>
      <c r="DA14" s="2263"/>
      <c r="DB14" s="2263"/>
      <c r="DC14" s="2263"/>
      <c r="DD14" s="2263"/>
      <c r="DE14" s="2263"/>
      <c r="DF14" s="2263"/>
      <c r="DG14" s="3"/>
      <c r="DH14" s="2262"/>
      <c r="DI14" s="2264"/>
      <c r="DJ14" s="2263"/>
      <c r="DK14" s="2261"/>
      <c r="DL14" s="2263"/>
      <c r="DM14" s="2263"/>
      <c r="DN14" s="2263"/>
      <c r="DO14" s="2263"/>
      <c r="DP14" s="2263"/>
      <c r="DQ14" s="2263"/>
      <c r="DR14" s="3"/>
      <c r="DS14" s="2262"/>
      <c r="DT14" s="2264"/>
      <c r="DU14" s="2263"/>
      <c r="DV14" s="2261"/>
      <c r="DW14" s="2263"/>
      <c r="DX14" s="2263"/>
      <c r="DY14" s="2263"/>
      <c r="DZ14" s="2263"/>
      <c r="EA14" s="2263"/>
      <c r="EB14" s="2263"/>
      <c r="EC14" s="3"/>
      <c r="ED14" s="2262"/>
      <c r="EE14" s="2264"/>
      <c r="EF14" s="2263"/>
      <c r="EG14" s="2261"/>
      <c r="EH14" s="2263"/>
      <c r="EI14" s="2263"/>
      <c r="EJ14" s="2263"/>
      <c r="EK14" s="2263"/>
      <c r="EL14" s="2263"/>
      <c r="EM14" s="2263"/>
      <c r="EN14" s="3"/>
      <c r="EO14" s="2262"/>
      <c r="EP14" s="2264"/>
      <c r="EQ14" s="2263"/>
      <c r="ER14" s="2261"/>
      <c r="ES14" s="2263"/>
      <c r="ET14" s="2263"/>
      <c r="EU14" s="2263"/>
      <c r="EV14" s="2263"/>
      <c r="EW14" s="2263"/>
      <c r="EX14" s="2263"/>
      <c r="EY14" s="3"/>
      <c r="EZ14" s="2262"/>
      <c r="FA14" s="2264"/>
      <c r="FB14" s="2263"/>
      <c r="FC14" s="2261"/>
      <c r="FD14" s="2263"/>
      <c r="FE14" s="2263"/>
      <c r="FF14" s="2263"/>
      <c r="FG14" s="2263"/>
      <c r="FH14" s="2263"/>
      <c r="FI14" s="2263"/>
      <c r="FJ14" s="3"/>
      <c r="FK14" s="2262"/>
      <c r="FL14" s="2264"/>
      <c r="FM14" s="2263"/>
      <c r="FN14" s="2261"/>
      <c r="FO14" s="2263"/>
      <c r="FP14" s="2263"/>
      <c r="FQ14" s="2263"/>
      <c r="FR14" s="2263"/>
      <c r="FS14" s="2263"/>
      <c r="FT14" s="2263"/>
      <c r="FU14" s="3"/>
      <c r="FV14" s="2262"/>
      <c r="FW14" s="2264"/>
      <c r="FX14" s="2263"/>
      <c r="FY14" s="2261"/>
      <c r="FZ14" s="2263"/>
      <c r="GA14" s="2263"/>
      <c r="GB14" s="2263"/>
      <c r="GC14" s="2263"/>
      <c r="GD14" s="2263"/>
      <c r="GE14" s="2263"/>
      <c r="GF14" s="3"/>
      <c r="GG14" s="2262"/>
      <c r="GH14" s="2264"/>
      <c r="GI14" s="2263"/>
      <c r="GJ14" s="2261"/>
      <c r="GK14" s="2263"/>
      <c r="GL14" s="2263"/>
      <c r="GM14" s="2263"/>
      <c r="GN14" s="2263"/>
      <c r="GO14" s="2263"/>
      <c r="GP14" s="2263"/>
      <c r="GQ14" s="3"/>
      <c r="GR14" s="2262"/>
      <c r="GS14" s="2264"/>
      <c r="GT14" s="2263"/>
      <c r="GU14" s="2261"/>
      <c r="GV14" s="2263"/>
      <c r="GW14" s="2263"/>
      <c r="GX14" s="2263"/>
      <c r="GY14" s="2263"/>
      <c r="GZ14" s="2263"/>
      <c r="HA14" s="2263"/>
      <c r="HB14" s="3"/>
      <c r="HC14" s="2262"/>
      <c r="HD14" s="2264"/>
      <c r="HE14" s="2263"/>
      <c r="HF14" s="2261"/>
      <c r="HG14" s="2263"/>
      <c r="HH14" s="2263"/>
      <c r="HI14" s="2263"/>
      <c r="HJ14" s="2263"/>
      <c r="HK14" s="2263"/>
      <c r="HL14" s="2263"/>
      <c r="HM14" s="3"/>
      <c r="HN14" s="2262"/>
      <c r="HO14" s="2264"/>
      <c r="HP14" s="2263"/>
      <c r="HQ14" s="2261"/>
      <c r="HR14" s="2263"/>
      <c r="HS14" s="2263"/>
      <c r="HT14" s="2263"/>
      <c r="HU14" s="2263"/>
      <c r="HV14" s="2263"/>
      <c r="HW14" s="2263"/>
      <c r="HX14" s="3"/>
      <c r="HY14" s="2262"/>
      <c r="HZ14" s="2264"/>
      <c r="IA14" s="2263"/>
      <c r="IB14" s="2261"/>
      <c r="IC14" s="2263"/>
      <c r="ID14" s="2263"/>
      <c r="IE14" s="2263"/>
      <c r="IF14" s="2263"/>
      <c r="IG14" s="2263"/>
      <c r="IH14" s="2263"/>
      <c r="II14" s="3"/>
      <c r="IJ14" s="2262"/>
      <c r="IK14" s="2264"/>
      <c r="IL14" s="2263"/>
      <c r="IM14" s="2261"/>
      <c r="IN14" s="2263"/>
      <c r="IO14" s="2263"/>
      <c r="IP14" s="2263"/>
      <c r="IQ14" s="2263"/>
      <c r="IR14" s="2263"/>
      <c r="IS14" s="2263"/>
      <c r="IT14" s="3"/>
      <c r="IU14" s="2262"/>
      <c r="IV14" s="2264"/>
      <c r="IW14" s="2263"/>
    </row>
    <row r="15" spans="1:257" ht="22.5" customHeight="1" x14ac:dyDescent="0.25">
      <c r="A15" s="2262">
        <v>43962</v>
      </c>
      <c r="B15" s="2264" t="s">
        <v>12</v>
      </c>
      <c r="C15" s="2265">
        <v>172</v>
      </c>
      <c r="D15" s="2268">
        <f t="shared" ref="D15:D74" si="0">C15*(1-E15/100)</f>
        <v>172</v>
      </c>
      <c r="E15" s="2265">
        <v>0</v>
      </c>
      <c r="F15" s="2265" t="s">
        <v>159</v>
      </c>
      <c r="G15" s="2265">
        <v>95</v>
      </c>
      <c r="H15" s="2265"/>
      <c r="I15" s="2265"/>
      <c r="J15" s="2265"/>
      <c r="K15" s="2471"/>
      <c r="L15" s="32" t="s">
        <v>3627</v>
      </c>
      <c r="M15" s="2262"/>
      <c r="N15" s="2264"/>
      <c r="O15" s="2263"/>
      <c r="P15" s="2261"/>
      <c r="Q15" s="2263"/>
      <c r="R15" s="2263"/>
      <c r="S15" s="2263"/>
      <c r="T15" s="2263"/>
      <c r="U15" s="2263"/>
      <c r="V15" s="2263"/>
      <c r="W15" s="3"/>
      <c r="X15" s="2262"/>
      <c r="Y15" s="2264"/>
      <c r="Z15" s="2263"/>
      <c r="AA15" s="2261"/>
      <c r="AB15" s="2263"/>
      <c r="AC15" s="2263"/>
      <c r="AD15" s="2263"/>
      <c r="AE15" s="2263"/>
      <c r="AF15" s="2263"/>
      <c r="AG15" s="2263"/>
      <c r="AH15" s="3"/>
      <c r="AI15" s="2262"/>
      <c r="AJ15" s="2264"/>
      <c r="AK15" s="2263"/>
      <c r="AL15" s="2261"/>
      <c r="AM15" s="2263"/>
      <c r="AN15" s="2263"/>
      <c r="AO15" s="2263"/>
      <c r="AP15" s="2263"/>
      <c r="AQ15" s="2263"/>
      <c r="AR15" s="2263"/>
      <c r="AS15" s="3"/>
      <c r="AT15" s="2262"/>
      <c r="AU15" s="2264"/>
      <c r="AV15" s="2263"/>
      <c r="AW15" s="2261"/>
      <c r="AX15" s="2263"/>
      <c r="AY15" s="2263"/>
      <c r="AZ15" s="2263"/>
      <c r="BA15" s="2263"/>
      <c r="BB15" s="2263"/>
      <c r="BC15" s="2263"/>
      <c r="BD15" s="3"/>
      <c r="BE15" s="2262"/>
      <c r="BF15" s="2264"/>
      <c r="BG15" s="2263"/>
      <c r="BH15" s="2261"/>
      <c r="BI15" s="2263"/>
      <c r="BJ15" s="2263"/>
      <c r="BK15" s="2263"/>
      <c r="BL15" s="2263"/>
      <c r="BM15" s="2263"/>
      <c r="BN15" s="2263"/>
      <c r="BO15" s="3"/>
      <c r="BP15" s="2262"/>
      <c r="BQ15" s="2264"/>
      <c r="BR15" s="2263"/>
      <c r="BS15" s="2261"/>
      <c r="BT15" s="2263"/>
      <c r="BU15" s="2263"/>
      <c r="BV15" s="2263"/>
      <c r="BW15" s="2263"/>
      <c r="BX15" s="2263"/>
      <c r="BY15" s="2263"/>
      <c r="BZ15" s="3"/>
      <c r="CA15" s="2262"/>
      <c r="CB15" s="2264"/>
      <c r="CC15" s="2263"/>
      <c r="CD15" s="2261"/>
      <c r="CE15" s="2263"/>
      <c r="CF15" s="2263"/>
      <c r="CG15" s="2263"/>
      <c r="CH15" s="2263"/>
      <c r="CI15" s="2263"/>
      <c r="CJ15" s="2263"/>
      <c r="CK15" s="3"/>
      <c r="CL15" s="2262"/>
      <c r="CM15" s="2264"/>
      <c r="CN15" s="2263"/>
      <c r="CO15" s="2261"/>
      <c r="CP15" s="2263"/>
      <c r="CQ15" s="2263"/>
      <c r="CR15" s="2263"/>
      <c r="CS15" s="2263"/>
      <c r="CT15" s="2263"/>
      <c r="CU15" s="2263"/>
      <c r="CV15" s="3"/>
      <c r="CW15" s="2262"/>
      <c r="CX15" s="2264"/>
      <c r="CY15" s="2263"/>
      <c r="CZ15" s="2261"/>
      <c r="DA15" s="2263"/>
      <c r="DB15" s="2263"/>
      <c r="DC15" s="2263"/>
      <c r="DD15" s="2263"/>
      <c r="DE15" s="2263"/>
      <c r="DF15" s="2263"/>
      <c r="DG15" s="3"/>
      <c r="DH15" s="2262"/>
      <c r="DI15" s="2264"/>
      <c r="DJ15" s="2263"/>
      <c r="DK15" s="2261"/>
      <c r="DL15" s="2263"/>
      <c r="DM15" s="2263"/>
      <c r="DN15" s="2263"/>
      <c r="DO15" s="2263"/>
      <c r="DP15" s="2263"/>
      <c r="DQ15" s="2263"/>
      <c r="DR15" s="3"/>
      <c r="DS15" s="2262"/>
      <c r="DT15" s="2264"/>
      <c r="DU15" s="2263"/>
      <c r="DV15" s="2261"/>
      <c r="DW15" s="2263"/>
      <c r="DX15" s="2263"/>
      <c r="DY15" s="2263"/>
      <c r="DZ15" s="2263"/>
      <c r="EA15" s="2263"/>
      <c r="EB15" s="2263"/>
      <c r="EC15" s="3"/>
      <c r="ED15" s="2262"/>
      <c r="EE15" s="2264"/>
      <c r="EF15" s="2263"/>
      <c r="EG15" s="2261"/>
      <c r="EH15" s="2263"/>
      <c r="EI15" s="2263"/>
      <c r="EJ15" s="2263"/>
      <c r="EK15" s="2263"/>
      <c r="EL15" s="2263"/>
      <c r="EM15" s="2263"/>
      <c r="EN15" s="3"/>
      <c r="EO15" s="2262"/>
      <c r="EP15" s="2264"/>
      <c r="EQ15" s="2263"/>
      <c r="ER15" s="2261"/>
      <c r="ES15" s="2263"/>
      <c r="ET15" s="2263"/>
      <c r="EU15" s="2263"/>
      <c r="EV15" s="2263"/>
      <c r="EW15" s="2263"/>
      <c r="EX15" s="2263"/>
      <c r="EY15" s="3"/>
      <c r="EZ15" s="2262"/>
      <c r="FA15" s="2264"/>
      <c r="FB15" s="2263"/>
      <c r="FC15" s="2261"/>
      <c r="FD15" s="2263"/>
      <c r="FE15" s="2263"/>
      <c r="FF15" s="2263"/>
      <c r="FG15" s="2263"/>
      <c r="FH15" s="2263"/>
      <c r="FI15" s="2263"/>
      <c r="FJ15" s="3"/>
      <c r="FK15" s="2262"/>
      <c r="FL15" s="2264"/>
      <c r="FM15" s="2263"/>
      <c r="FN15" s="2261"/>
      <c r="FO15" s="2263"/>
      <c r="FP15" s="2263"/>
      <c r="FQ15" s="2263"/>
      <c r="FR15" s="2263"/>
      <c r="FS15" s="2263"/>
      <c r="FT15" s="2263"/>
      <c r="FU15" s="3"/>
      <c r="FV15" s="2262"/>
      <c r="FW15" s="2264"/>
      <c r="FX15" s="2263"/>
      <c r="FY15" s="2261"/>
      <c r="FZ15" s="2263"/>
      <c r="GA15" s="2263"/>
      <c r="GB15" s="2263"/>
      <c r="GC15" s="2263"/>
      <c r="GD15" s="2263"/>
      <c r="GE15" s="2263"/>
      <c r="GF15" s="3"/>
      <c r="GG15" s="2262"/>
      <c r="GH15" s="2264"/>
      <c r="GI15" s="2263"/>
      <c r="GJ15" s="2261"/>
      <c r="GK15" s="2263"/>
      <c r="GL15" s="2263"/>
      <c r="GM15" s="2263"/>
      <c r="GN15" s="2263"/>
      <c r="GO15" s="2263"/>
      <c r="GP15" s="2263"/>
      <c r="GQ15" s="3"/>
      <c r="GR15" s="2262"/>
      <c r="GS15" s="2264"/>
      <c r="GT15" s="2263"/>
      <c r="GU15" s="2261"/>
      <c r="GV15" s="2263"/>
      <c r="GW15" s="2263"/>
      <c r="GX15" s="2263"/>
      <c r="GY15" s="2263"/>
      <c r="GZ15" s="2263"/>
      <c r="HA15" s="2263"/>
      <c r="HB15" s="3"/>
      <c r="HC15" s="2262"/>
      <c r="HD15" s="2264"/>
      <c r="HE15" s="2263"/>
      <c r="HF15" s="2261"/>
      <c r="HG15" s="2263"/>
      <c r="HH15" s="2263"/>
      <c r="HI15" s="2263"/>
      <c r="HJ15" s="2263"/>
      <c r="HK15" s="2263"/>
      <c r="HL15" s="2263"/>
      <c r="HM15" s="3"/>
      <c r="HN15" s="2262"/>
      <c r="HO15" s="2264"/>
      <c r="HP15" s="2263"/>
      <c r="HQ15" s="2261"/>
      <c r="HR15" s="2263"/>
      <c r="HS15" s="2263"/>
      <c r="HT15" s="2263"/>
      <c r="HU15" s="2263"/>
      <c r="HV15" s="2263"/>
      <c r="HW15" s="2263"/>
      <c r="HX15" s="3"/>
      <c r="HY15" s="2262"/>
      <c r="HZ15" s="2264"/>
      <c r="IA15" s="2263"/>
      <c r="IB15" s="2261"/>
      <c r="IC15" s="2263"/>
      <c r="ID15" s="2263"/>
      <c r="IE15" s="2263"/>
      <c r="IF15" s="2263"/>
      <c r="IG15" s="2263"/>
      <c r="IH15" s="2263"/>
      <c r="II15" s="3"/>
      <c r="IJ15" s="2262"/>
      <c r="IK15" s="2264"/>
      <c r="IL15" s="2263"/>
      <c r="IM15" s="2261"/>
      <c r="IN15" s="2263"/>
      <c r="IO15" s="2263"/>
      <c r="IP15" s="2263"/>
      <c r="IQ15" s="2263"/>
      <c r="IR15" s="2263"/>
      <c r="IS15" s="2263"/>
      <c r="IT15" s="3"/>
      <c r="IU15" s="2262"/>
      <c r="IV15" s="2264"/>
      <c r="IW15" s="2263"/>
    </row>
    <row r="16" spans="1:257" ht="22.5" customHeight="1" x14ac:dyDescent="0.25">
      <c r="A16" s="2410">
        <v>43981</v>
      </c>
      <c r="B16" s="2306" t="s">
        <v>4</v>
      </c>
      <c r="C16" s="2311"/>
      <c r="D16" s="2307"/>
      <c r="E16" s="2311">
        <v>1</v>
      </c>
      <c r="F16" s="2311"/>
      <c r="G16" s="2311"/>
      <c r="H16" s="2311"/>
      <c r="I16" s="2311"/>
      <c r="J16" s="2311"/>
      <c r="K16" s="2602"/>
      <c r="L16" s="2315"/>
      <c r="M16" s="2262"/>
      <c r="N16" s="2264"/>
      <c r="O16" s="2263"/>
      <c r="P16" s="2261"/>
      <c r="Q16" s="2263"/>
      <c r="R16" s="2263"/>
      <c r="S16" s="2263"/>
      <c r="T16" s="2263"/>
      <c r="U16" s="2263"/>
      <c r="V16" s="2263"/>
      <c r="W16" s="3"/>
      <c r="X16" s="2262"/>
      <c r="Y16" s="2264"/>
      <c r="Z16" s="2263"/>
      <c r="AA16" s="2261"/>
      <c r="AB16" s="2263"/>
      <c r="AC16" s="2263"/>
      <c r="AD16" s="2263"/>
      <c r="AE16" s="2263"/>
      <c r="AF16" s="2263"/>
      <c r="AG16" s="2263"/>
      <c r="AH16" s="3"/>
      <c r="AI16" s="2262"/>
      <c r="AJ16" s="2264"/>
      <c r="AK16" s="2263"/>
      <c r="AL16" s="2261"/>
      <c r="AM16" s="2263"/>
      <c r="AN16" s="2263"/>
      <c r="AO16" s="2263"/>
      <c r="AP16" s="2263"/>
      <c r="AQ16" s="2263"/>
      <c r="AR16" s="2263"/>
      <c r="AS16" s="3"/>
      <c r="AT16" s="2262"/>
      <c r="AU16" s="2264"/>
      <c r="AV16" s="2263"/>
      <c r="AW16" s="2261"/>
      <c r="AX16" s="2263"/>
      <c r="AY16" s="2263"/>
      <c r="AZ16" s="2263"/>
      <c r="BA16" s="2263"/>
      <c r="BB16" s="2263"/>
      <c r="BC16" s="2263"/>
      <c r="BD16" s="3"/>
      <c r="BE16" s="2262"/>
      <c r="BF16" s="2264"/>
      <c r="BG16" s="2263"/>
      <c r="BH16" s="2261"/>
      <c r="BI16" s="2263"/>
      <c r="BJ16" s="2263"/>
      <c r="BK16" s="2263"/>
      <c r="BL16" s="2263"/>
      <c r="BM16" s="2263"/>
      <c r="BN16" s="2263"/>
      <c r="BO16" s="3"/>
      <c r="BP16" s="2262"/>
      <c r="BQ16" s="2264"/>
      <c r="BR16" s="2263"/>
      <c r="BS16" s="2261"/>
      <c r="BT16" s="2263"/>
      <c r="BU16" s="2263"/>
      <c r="BV16" s="2263"/>
      <c r="BW16" s="2263"/>
      <c r="BX16" s="2263"/>
      <c r="BY16" s="2263"/>
      <c r="BZ16" s="3"/>
      <c r="CA16" s="2262"/>
      <c r="CB16" s="2264"/>
      <c r="CC16" s="2263"/>
      <c r="CD16" s="2261"/>
      <c r="CE16" s="2263"/>
      <c r="CF16" s="2263"/>
      <c r="CG16" s="2263"/>
      <c r="CH16" s="2263"/>
      <c r="CI16" s="2263"/>
      <c r="CJ16" s="2263"/>
      <c r="CK16" s="3"/>
      <c r="CL16" s="2262"/>
      <c r="CM16" s="2264"/>
      <c r="CN16" s="2263"/>
      <c r="CO16" s="2261"/>
      <c r="CP16" s="2263"/>
      <c r="CQ16" s="2263"/>
      <c r="CR16" s="2263"/>
      <c r="CS16" s="2263"/>
      <c r="CT16" s="2263"/>
      <c r="CU16" s="2263"/>
      <c r="CV16" s="3"/>
      <c r="CW16" s="2262"/>
      <c r="CX16" s="2264"/>
      <c r="CY16" s="2263"/>
      <c r="CZ16" s="2261"/>
      <c r="DA16" s="2263"/>
      <c r="DB16" s="2263"/>
      <c r="DC16" s="2263"/>
      <c r="DD16" s="2263"/>
      <c r="DE16" s="2263"/>
      <c r="DF16" s="2263"/>
      <c r="DG16" s="3"/>
      <c r="DH16" s="2262"/>
      <c r="DI16" s="2264"/>
      <c r="DJ16" s="2263"/>
      <c r="DK16" s="2261"/>
      <c r="DL16" s="2263"/>
      <c r="DM16" s="2263"/>
      <c r="DN16" s="2263"/>
      <c r="DO16" s="2263"/>
      <c r="DP16" s="2263"/>
      <c r="DQ16" s="2263"/>
      <c r="DR16" s="3"/>
      <c r="DS16" s="2262"/>
      <c r="DT16" s="2264"/>
      <c r="DU16" s="2263"/>
      <c r="DV16" s="2261"/>
      <c r="DW16" s="2263"/>
      <c r="DX16" s="2263"/>
      <c r="DY16" s="2263"/>
      <c r="DZ16" s="2263"/>
      <c r="EA16" s="2263"/>
      <c r="EB16" s="2263"/>
      <c r="EC16" s="3"/>
      <c r="ED16" s="2262"/>
      <c r="EE16" s="2264"/>
      <c r="EF16" s="2263"/>
      <c r="EG16" s="2261"/>
      <c r="EH16" s="2263"/>
      <c r="EI16" s="2263"/>
      <c r="EJ16" s="2263"/>
      <c r="EK16" s="2263"/>
      <c r="EL16" s="2263"/>
      <c r="EM16" s="2263"/>
      <c r="EN16" s="3"/>
      <c r="EO16" s="2262"/>
      <c r="EP16" s="2264"/>
      <c r="EQ16" s="2263"/>
      <c r="ER16" s="2261"/>
      <c r="ES16" s="2263"/>
      <c r="ET16" s="2263"/>
      <c r="EU16" s="2263"/>
      <c r="EV16" s="2263"/>
      <c r="EW16" s="2263"/>
      <c r="EX16" s="2263"/>
      <c r="EY16" s="3"/>
      <c r="EZ16" s="2262"/>
      <c r="FA16" s="2264"/>
      <c r="FB16" s="2263"/>
      <c r="FC16" s="2261"/>
      <c r="FD16" s="2263"/>
      <c r="FE16" s="2263"/>
      <c r="FF16" s="2263"/>
      <c r="FG16" s="2263"/>
      <c r="FH16" s="2263"/>
      <c r="FI16" s="2263"/>
      <c r="FJ16" s="3"/>
      <c r="FK16" s="2262"/>
      <c r="FL16" s="2264"/>
      <c r="FM16" s="2263"/>
      <c r="FN16" s="2261"/>
      <c r="FO16" s="2263"/>
      <c r="FP16" s="2263"/>
      <c r="FQ16" s="2263"/>
      <c r="FR16" s="2263"/>
      <c r="FS16" s="2263"/>
      <c r="FT16" s="2263"/>
      <c r="FU16" s="3"/>
      <c r="FV16" s="2262"/>
      <c r="FW16" s="2264"/>
      <c r="FX16" s="2263"/>
      <c r="FY16" s="2261"/>
      <c r="FZ16" s="2263"/>
      <c r="GA16" s="2263"/>
      <c r="GB16" s="2263"/>
      <c r="GC16" s="2263"/>
      <c r="GD16" s="2263"/>
      <c r="GE16" s="2263"/>
      <c r="GF16" s="3"/>
      <c r="GG16" s="2262"/>
      <c r="GH16" s="2264"/>
      <c r="GI16" s="2263"/>
      <c r="GJ16" s="2261"/>
      <c r="GK16" s="2263"/>
      <c r="GL16" s="2263"/>
      <c r="GM16" s="2263"/>
      <c r="GN16" s="2263"/>
      <c r="GO16" s="2263"/>
      <c r="GP16" s="2263"/>
      <c r="GQ16" s="3"/>
      <c r="GR16" s="2262"/>
      <c r="GS16" s="2264"/>
      <c r="GT16" s="2263"/>
      <c r="GU16" s="2261"/>
      <c r="GV16" s="2263"/>
      <c r="GW16" s="2263"/>
      <c r="GX16" s="2263"/>
      <c r="GY16" s="2263"/>
      <c r="GZ16" s="2263"/>
      <c r="HA16" s="2263"/>
      <c r="HB16" s="3"/>
      <c r="HC16" s="2262"/>
      <c r="HD16" s="2264"/>
      <c r="HE16" s="2263"/>
      <c r="HF16" s="2261"/>
      <c r="HG16" s="2263"/>
      <c r="HH16" s="2263"/>
      <c r="HI16" s="2263"/>
      <c r="HJ16" s="2263"/>
      <c r="HK16" s="2263"/>
      <c r="HL16" s="2263"/>
      <c r="HM16" s="3"/>
      <c r="HN16" s="2262"/>
      <c r="HO16" s="2264"/>
      <c r="HP16" s="2263"/>
      <c r="HQ16" s="2261"/>
      <c r="HR16" s="2263"/>
      <c r="HS16" s="2263"/>
      <c r="HT16" s="2263"/>
      <c r="HU16" s="2263"/>
      <c r="HV16" s="2263"/>
      <c r="HW16" s="2263"/>
      <c r="HX16" s="3"/>
      <c r="HY16" s="2262"/>
      <c r="HZ16" s="2264"/>
      <c r="IA16" s="2263"/>
      <c r="IB16" s="2261"/>
      <c r="IC16" s="2263"/>
      <c r="ID16" s="2263"/>
      <c r="IE16" s="2263"/>
      <c r="IF16" s="2263"/>
      <c r="IG16" s="2263"/>
      <c r="IH16" s="2263"/>
      <c r="II16" s="3"/>
      <c r="IJ16" s="2262"/>
      <c r="IK16" s="2264"/>
      <c r="IL16" s="2263"/>
      <c r="IM16" s="2261"/>
      <c r="IN16" s="2263"/>
      <c r="IO16" s="2263"/>
      <c r="IP16" s="2263"/>
      <c r="IQ16" s="2263"/>
      <c r="IR16" s="2263"/>
      <c r="IS16" s="2263"/>
      <c r="IT16" s="3"/>
      <c r="IU16" s="2262"/>
      <c r="IV16" s="2264"/>
      <c r="IW16" s="2263"/>
    </row>
    <row r="17" spans="1:257" ht="24.75" customHeight="1" x14ac:dyDescent="0.25">
      <c r="A17" s="2262">
        <v>44003</v>
      </c>
      <c r="B17" s="2264" t="s">
        <v>26</v>
      </c>
      <c r="C17" s="3482" t="s">
        <v>3693</v>
      </c>
      <c r="D17" s="3505"/>
      <c r="E17" s="3505"/>
      <c r="F17" s="3505"/>
      <c r="G17" s="3505"/>
      <c r="H17" s="3505"/>
      <c r="I17" s="3505"/>
      <c r="J17" s="3483"/>
      <c r="K17" s="2485"/>
      <c r="M17" s="22"/>
      <c r="N17" s="11"/>
      <c r="O17" s="23"/>
      <c r="P17" s="108"/>
      <c r="Q17" s="23"/>
      <c r="R17" s="23"/>
      <c r="S17" s="23"/>
      <c r="T17" s="23"/>
      <c r="U17" s="23"/>
      <c r="V17" s="23"/>
      <c r="W17" s="3"/>
      <c r="X17" s="22"/>
      <c r="Y17" s="11"/>
      <c r="Z17" s="23"/>
      <c r="AA17" s="108"/>
      <c r="AB17" s="23"/>
      <c r="AC17" s="23"/>
      <c r="AD17" s="23"/>
      <c r="AE17" s="23"/>
      <c r="AF17" s="23"/>
      <c r="AG17" s="23"/>
      <c r="AH17" s="3"/>
      <c r="AI17" s="22"/>
      <c r="AJ17" s="11"/>
      <c r="AK17" s="23"/>
      <c r="AL17" s="108"/>
      <c r="AM17" s="23"/>
      <c r="AN17" s="23"/>
      <c r="AO17" s="23"/>
      <c r="AP17" s="23"/>
      <c r="AQ17" s="23"/>
      <c r="AR17" s="23"/>
      <c r="AS17" s="3"/>
      <c r="AT17" s="22"/>
      <c r="AU17" s="11"/>
      <c r="AV17" s="23"/>
      <c r="AW17" s="108"/>
      <c r="AX17" s="23"/>
      <c r="AY17" s="23"/>
      <c r="AZ17" s="23"/>
      <c r="BA17" s="23"/>
      <c r="BB17" s="23"/>
      <c r="BC17" s="23"/>
      <c r="BD17" s="3"/>
      <c r="BE17" s="22"/>
      <c r="BF17" s="11"/>
      <c r="BG17" s="23"/>
      <c r="BH17" s="108"/>
      <c r="BI17" s="23"/>
      <c r="BJ17" s="23"/>
      <c r="BK17" s="23"/>
      <c r="BL17" s="23"/>
      <c r="BM17" s="23"/>
      <c r="BN17" s="23"/>
      <c r="BO17" s="3"/>
      <c r="BP17" s="22"/>
      <c r="BQ17" s="11"/>
      <c r="BR17" s="23"/>
      <c r="BS17" s="108"/>
      <c r="BT17" s="23"/>
      <c r="BU17" s="23"/>
      <c r="BV17" s="23"/>
      <c r="BW17" s="23"/>
      <c r="BX17" s="23"/>
      <c r="BY17" s="23"/>
      <c r="BZ17" s="3"/>
      <c r="CA17" s="22"/>
      <c r="CB17" s="11"/>
      <c r="CC17" s="23"/>
      <c r="CD17" s="108"/>
      <c r="CE17" s="23"/>
      <c r="CF17" s="23"/>
      <c r="CG17" s="23"/>
      <c r="CH17" s="23"/>
      <c r="CI17" s="23"/>
      <c r="CJ17" s="23"/>
      <c r="CK17" s="3"/>
      <c r="CL17" s="22"/>
      <c r="CM17" s="11"/>
      <c r="CN17" s="23"/>
      <c r="CO17" s="108"/>
      <c r="CP17" s="23"/>
      <c r="CQ17" s="23"/>
      <c r="CR17" s="23"/>
      <c r="CS17" s="23"/>
      <c r="CT17" s="23"/>
      <c r="CU17" s="23"/>
      <c r="CV17" s="3"/>
      <c r="CW17" s="22"/>
      <c r="CX17" s="11"/>
      <c r="CY17" s="23"/>
      <c r="CZ17" s="108"/>
      <c r="DA17" s="23"/>
      <c r="DB17" s="23"/>
      <c r="DC17" s="23"/>
      <c r="DD17" s="23"/>
      <c r="DE17" s="23"/>
      <c r="DF17" s="23"/>
      <c r="DG17" s="3"/>
      <c r="DH17" s="22"/>
      <c r="DI17" s="11"/>
      <c r="DJ17" s="23"/>
      <c r="DK17" s="108"/>
      <c r="DL17" s="23"/>
      <c r="DM17" s="23"/>
      <c r="DN17" s="23"/>
      <c r="DO17" s="23"/>
      <c r="DP17" s="23"/>
      <c r="DQ17" s="23"/>
      <c r="DR17" s="3"/>
      <c r="DS17" s="22"/>
      <c r="DT17" s="11"/>
      <c r="DU17" s="23"/>
      <c r="DV17" s="108"/>
      <c r="DW17" s="23"/>
      <c r="DX17" s="23"/>
      <c r="DY17" s="23"/>
      <c r="DZ17" s="23"/>
      <c r="EA17" s="23"/>
      <c r="EB17" s="23"/>
      <c r="EC17" s="3"/>
      <c r="ED17" s="22"/>
      <c r="EE17" s="11"/>
      <c r="EF17" s="23"/>
      <c r="EG17" s="108"/>
      <c r="EH17" s="23"/>
      <c r="EI17" s="23"/>
      <c r="EJ17" s="23"/>
      <c r="EK17" s="23"/>
      <c r="EL17" s="23"/>
      <c r="EM17" s="23"/>
      <c r="EN17" s="3"/>
      <c r="EO17" s="22"/>
      <c r="EP17" s="11"/>
      <c r="EQ17" s="23"/>
      <c r="ER17" s="108"/>
      <c r="ES17" s="23"/>
      <c r="ET17" s="23"/>
      <c r="EU17" s="23"/>
      <c r="EV17" s="23"/>
      <c r="EW17" s="23"/>
      <c r="EX17" s="23"/>
      <c r="EY17" s="3"/>
      <c r="EZ17" s="22"/>
      <c r="FA17" s="11"/>
      <c r="FB17" s="23"/>
      <c r="FC17" s="108"/>
      <c r="FD17" s="23"/>
      <c r="FE17" s="23"/>
      <c r="FF17" s="23"/>
      <c r="FG17" s="23"/>
      <c r="FH17" s="23"/>
      <c r="FI17" s="23"/>
      <c r="FJ17" s="3"/>
      <c r="FK17" s="22"/>
      <c r="FL17" s="11"/>
      <c r="FM17" s="23"/>
      <c r="FN17" s="108"/>
      <c r="FO17" s="23"/>
      <c r="FP17" s="23"/>
      <c r="FQ17" s="23"/>
      <c r="FR17" s="23"/>
      <c r="FS17" s="23"/>
      <c r="FT17" s="23"/>
      <c r="FU17" s="3"/>
      <c r="FV17" s="22"/>
      <c r="FW17" s="11"/>
      <c r="FX17" s="23"/>
      <c r="FY17" s="108"/>
      <c r="FZ17" s="23"/>
      <c r="GA17" s="23"/>
      <c r="GB17" s="23"/>
      <c r="GC17" s="23"/>
      <c r="GD17" s="23"/>
      <c r="GE17" s="23"/>
      <c r="GF17" s="3"/>
      <c r="GG17" s="22"/>
      <c r="GH17" s="11"/>
      <c r="GI17" s="23"/>
      <c r="GJ17" s="108"/>
      <c r="GK17" s="23"/>
      <c r="GL17" s="23"/>
      <c r="GM17" s="23"/>
      <c r="GN17" s="23"/>
      <c r="GO17" s="23"/>
      <c r="GP17" s="23"/>
      <c r="GQ17" s="3"/>
      <c r="GR17" s="22"/>
      <c r="GS17" s="11"/>
      <c r="GT17" s="23"/>
      <c r="GU17" s="108"/>
      <c r="GV17" s="23"/>
      <c r="GW17" s="23"/>
      <c r="GX17" s="23"/>
      <c r="GY17" s="23"/>
      <c r="GZ17" s="23"/>
      <c r="HA17" s="23"/>
      <c r="HB17" s="3"/>
      <c r="HC17" s="22"/>
      <c r="HD17" s="11"/>
      <c r="HE17" s="23"/>
      <c r="HF17" s="108"/>
      <c r="HG17" s="23"/>
      <c r="HH17" s="23"/>
      <c r="HI17" s="23"/>
      <c r="HJ17" s="23"/>
      <c r="HK17" s="23"/>
      <c r="HL17" s="23"/>
      <c r="HM17" s="3"/>
      <c r="HN17" s="22"/>
      <c r="HO17" s="11"/>
      <c r="HP17" s="23"/>
      <c r="HQ17" s="108"/>
      <c r="HR17" s="23"/>
      <c r="HS17" s="23"/>
      <c r="HT17" s="23"/>
      <c r="HU17" s="23"/>
      <c r="HV17" s="23"/>
      <c r="HW17" s="23"/>
      <c r="HX17" s="3"/>
      <c r="HY17" s="22"/>
      <c r="HZ17" s="11"/>
      <c r="IA17" s="23"/>
      <c r="IB17" s="108"/>
      <c r="IC17" s="23"/>
      <c r="ID17" s="23"/>
      <c r="IE17" s="23"/>
      <c r="IF17" s="23"/>
      <c r="IG17" s="23"/>
      <c r="IH17" s="23"/>
      <c r="II17" s="3"/>
      <c r="IJ17" s="22"/>
      <c r="IK17" s="11"/>
      <c r="IL17" s="23"/>
      <c r="IM17" s="108"/>
      <c r="IN17" s="23"/>
      <c r="IO17" s="23"/>
      <c r="IP17" s="23"/>
      <c r="IQ17" s="23"/>
      <c r="IR17" s="23"/>
      <c r="IS17" s="23"/>
      <c r="IT17" s="3"/>
      <c r="IU17" s="22"/>
      <c r="IV17" s="11"/>
      <c r="IW17" s="23"/>
    </row>
    <row r="18" spans="1:257" ht="22.5" customHeight="1" x14ac:dyDescent="0.25">
      <c r="A18" s="22">
        <v>44006</v>
      </c>
      <c r="B18" s="11" t="s">
        <v>12</v>
      </c>
      <c r="C18" s="258">
        <v>195</v>
      </c>
      <c r="D18" s="2385">
        <v>193.05</v>
      </c>
      <c r="E18" s="258">
        <v>1</v>
      </c>
      <c r="F18" s="258" t="s">
        <v>159</v>
      </c>
      <c r="G18" s="258">
        <v>99</v>
      </c>
      <c r="H18" s="410"/>
      <c r="I18" s="410"/>
      <c r="J18" s="410"/>
      <c r="K18" s="2471"/>
      <c r="L18" s="32" t="s">
        <v>3697</v>
      </c>
      <c r="M18" s="2262"/>
      <c r="N18" s="2264"/>
      <c r="O18" s="2263"/>
      <c r="P18" s="2261"/>
      <c r="Q18" s="2263"/>
      <c r="R18" s="2263"/>
      <c r="S18" s="2263"/>
      <c r="T18" s="2263"/>
      <c r="U18" s="2263"/>
      <c r="V18" s="2263"/>
      <c r="W18" s="3"/>
      <c r="X18" s="2262"/>
      <c r="Y18" s="2264"/>
      <c r="Z18" s="2263"/>
      <c r="AA18" s="2261"/>
      <c r="AB18" s="2263"/>
      <c r="AC18" s="2263"/>
      <c r="AD18" s="2263"/>
      <c r="AE18" s="2263"/>
      <c r="AF18" s="2263"/>
      <c r="AG18" s="2263"/>
      <c r="AH18" s="3"/>
      <c r="AI18" s="2262"/>
      <c r="AJ18" s="2264"/>
      <c r="AK18" s="2263"/>
      <c r="AL18" s="2261"/>
      <c r="AM18" s="2263"/>
      <c r="AN18" s="2263"/>
      <c r="AO18" s="2263"/>
      <c r="AP18" s="2263"/>
      <c r="AQ18" s="2263"/>
      <c r="AR18" s="2263"/>
      <c r="AS18" s="3"/>
      <c r="AT18" s="2262"/>
      <c r="AU18" s="2264"/>
      <c r="AV18" s="2263"/>
      <c r="AW18" s="2261"/>
      <c r="AX18" s="2263"/>
      <c r="AY18" s="2263"/>
      <c r="AZ18" s="2263"/>
      <c r="BA18" s="2263"/>
      <c r="BB18" s="2263"/>
      <c r="BC18" s="2263"/>
      <c r="BD18" s="3"/>
      <c r="BE18" s="2262"/>
      <c r="BF18" s="2264"/>
      <c r="BG18" s="2263"/>
      <c r="BH18" s="2261"/>
      <c r="BI18" s="2263"/>
      <c r="BJ18" s="2263"/>
      <c r="BK18" s="2263"/>
      <c r="BL18" s="2263"/>
      <c r="BM18" s="2263"/>
      <c r="BN18" s="2263"/>
      <c r="BO18" s="3"/>
      <c r="BP18" s="2262"/>
      <c r="BQ18" s="2264"/>
      <c r="BR18" s="2263"/>
      <c r="BS18" s="2261"/>
      <c r="BT18" s="2263"/>
      <c r="BU18" s="2263"/>
      <c r="BV18" s="2263"/>
      <c r="BW18" s="2263"/>
      <c r="BX18" s="2263"/>
      <c r="BY18" s="2263"/>
      <c r="BZ18" s="3"/>
      <c r="CA18" s="2262"/>
      <c r="CB18" s="2264"/>
      <c r="CC18" s="2263"/>
      <c r="CD18" s="2261"/>
      <c r="CE18" s="2263"/>
      <c r="CF18" s="2263"/>
      <c r="CG18" s="2263"/>
      <c r="CH18" s="2263"/>
      <c r="CI18" s="2263"/>
      <c r="CJ18" s="2263"/>
      <c r="CK18" s="3"/>
      <c r="CL18" s="2262"/>
      <c r="CM18" s="2264"/>
      <c r="CN18" s="2263"/>
      <c r="CO18" s="2261"/>
      <c r="CP18" s="2263"/>
      <c r="CQ18" s="2263"/>
      <c r="CR18" s="2263"/>
      <c r="CS18" s="2263"/>
      <c r="CT18" s="2263"/>
      <c r="CU18" s="2263"/>
      <c r="CV18" s="3"/>
      <c r="CW18" s="2262"/>
      <c r="CX18" s="2264"/>
      <c r="CY18" s="2263"/>
      <c r="CZ18" s="2261"/>
      <c r="DA18" s="2263"/>
      <c r="DB18" s="2263"/>
      <c r="DC18" s="2263"/>
      <c r="DD18" s="2263"/>
      <c r="DE18" s="2263"/>
      <c r="DF18" s="2263"/>
      <c r="DG18" s="3"/>
      <c r="DH18" s="2262"/>
      <c r="DI18" s="2264"/>
      <c r="DJ18" s="2263"/>
      <c r="DK18" s="2261"/>
      <c r="DL18" s="2263"/>
      <c r="DM18" s="2263"/>
      <c r="DN18" s="2263"/>
      <c r="DO18" s="2263"/>
      <c r="DP18" s="2263"/>
      <c r="DQ18" s="2263"/>
      <c r="DR18" s="3"/>
      <c r="DS18" s="2262"/>
      <c r="DT18" s="2264"/>
      <c r="DU18" s="2263"/>
      <c r="DV18" s="2261"/>
      <c r="DW18" s="2263"/>
      <c r="DX18" s="2263"/>
      <c r="DY18" s="2263"/>
      <c r="DZ18" s="2263"/>
      <c r="EA18" s="2263"/>
      <c r="EB18" s="2263"/>
      <c r="EC18" s="3"/>
      <c r="ED18" s="2262"/>
      <c r="EE18" s="2264"/>
      <c r="EF18" s="2263"/>
      <c r="EG18" s="2261"/>
      <c r="EH18" s="2263"/>
      <c r="EI18" s="2263"/>
      <c r="EJ18" s="2263"/>
      <c r="EK18" s="2263"/>
      <c r="EL18" s="2263"/>
      <c r="EM18" s="2263"/>
      <c r="EN18" s="3"/>
      <c r="EO18" s="2262"/>
      <c r="EP18" s="2264"/>
      <c r="EQ18" s="2263"/>
      <c r="ER18" s="2261"/>
      <c r="ES18" s="2263"/>
      <c r="ET18" s="2263"/>
      <c r="EU18" s="2263"/>
      <c r="EV18" s="2263"/>
      <c r="EW18" s="2263"/>
      <c r="EX18" s="2263"/>
      <c r="EY18" s="3"/>
      <c r="EZ18" s="2262"/>
      <c r="FA18" s="2264"/>
      <c r="FB18" s="2263"/>
      <c r="FC18" s="2261"/>
      <c r="FD18" s="2263"/>
      <c r="FE18" s="2263"/>
      <c r="FF18" s="2263"/>
      <c r="FG18" s="2263"/>
      <c r="FH18" s="2263"/>
      <c r="FI18" s="2263"/>
      <c r="FJ18" s="3"/>
      <c r="FK18" s="2262"/>
      <c r="FL18" s="2264"/>
      <c r="FM18" s="2263"/>
      <c r="FN18" s="2261"/>
      <c r="FO18" s="2263"/>
      <c r="FP18" s="2263"/>
      <c r="FQ18" s="2263"/>
      <c r="FR18" s="2263"/>
      <c r="FS18" s="2263"/>
      <c r="FT18" s="2263"/>
      <c r="FU18" s="3"/>
      <c r="FV18" s="2262"/>
      <c r="FW18" s="2264"/>
      <c r="FX18" s="2263"/>
      <c r="FY18" s="2261"/>
      <c r="FZ18" s="2263"/>
      <c r="GA18" s="2263"/>
      <c r="GB18" s="2263"/>
      <c r="GC18" s="2263"/>
      <c r="GD18" s="2263"/>
      <c r="GE18" s="2263"/>
      <c r="GF18" s="3"/>
      <c r="GG18" s="2262"/>
      <c r="GH18" s="2264"/>
      <c r="GI18" s="2263"/>
      <c r="GJ18" s="2261"/>
      <c r="GK18" s="2263"/>
      <c r="GL18" s="2263"/>
      <c r="GM18" s="2263"/>
      <c r="GN18" s="2263"/>
      <c r="GO18" s="2263"/>
      <c r="GP18" s="2263"/>
      <c r="GQ18" s="3"/>
      <c r="GR18" s="2262"/>
      <c r="GS18" s="2264"/>
      <c r="GT18" s="2263"/>
      <c r="GU18" s="2261"/>
      <c r="GV18" s="2263"/>
      <c r="GW18" s="2263"/>
      <c r="GX18" s="2263"/>
      <c r="GY18" s="2263"/>
      <c r="GZ18" s="2263"/>
      <c r="HA18" s="2263"/>
      <c r="HB18" s="3"/>
      <c r="HC18" s="2262"/>
      <c r="HD18" s="2264"/>
      <c r="HE18" s="2263"/>
      <c r="HF18" s="2261"/>
      <c r="HG18" s="2263"/>
      <c r="HH18" s="2263"/>
      <c r="HI18" s="2263"/>
      <c r="HJ18" s="2263"/>
      <c r="HK18" s="2263"/>
      <c r="HL18" s="2263"/>
      <c r="HM18" s="3"/>
      <c r="HN18" s="2262"/>
      <c r="HO18" s="2264"/>
      <c r="HP18" s="2263"/>
      <c r="HQ18" s="2261"/>
      <c r="HR18" s="2263"/>
      <c r="HS18" s="2263"/>
      <c r="HT18" s="2263"/>
      <c r="HU18" s="2263"/>
      <c r="HV18" s="2263"/>
      <c r="HW18" s="2263"/>
      <c r="HX18" s="3"/>
      <c r="HY18" s="2262"/>
      <c r="HZ18" s="2264"/>
      <c r="IA18" s="2263"/>
      <c r="IB18" s="2261"/>
      <c r="IC18" s="2263"/>
      <c r="ID18" s="2263"/>
      <c r="IE18" s="2263"/>
      <c r="IF18" s="2263"/>
      <c r="IG18" s="2263"/>
      <c r="IH18" s="2263"/>
      <c r="II18" s="3"/>
      <c r="IJ18" s="2262"/>
      <c r="IK18" s="2264"/>
      <c r="IL18" s="2263"/>
      <c r="IM18" s="2261"/>
      <c r="IN18" s="2263"/>
      <c r="IO18" s="2263"/>
      <c r="IP18" s="2263"/>
      <c r="IQ18" s="2263"/>
      <c r="IR18" s="2263"/>
      <c r="IS18" s="2263"/>
      <c r="IT18" s="3"/>
      <c r="IU18" s="2262"/>
      <c r="IV18" s="2264"/>
      <c r="IW18" s="2263"/>
    </row>
    <row r="19" spans="1:257" ht="22.5" customHeight="1" x14ac:dyDescent="0.25">
      <c r="A19" s="2410">
        <v>44012</v>
      </c>
      <c r="B19" s="2306" t="s">
        <v>4</v>
      </c>
      <c r="C19" s="2311"/>
      <c r="D19" s="2307"/>
      <c r="E19" s="2311">
        <v>1</v>
      </c>
      <c r="F19" s="2311"/>
      <c r="G19" s="2311"/>
      <c r="H19" s="2311"/>
      <c r="I19" s="2311"/>
      <c r="J19" s="2311"/>
      <c r="K19" s="2602"/>
      <c r="L19" s="2315"/>
      <c r="M19" s="2262"/>
      <c r="N19" s="2264"/>
      <c r="O19" s="2263"/>
      <c r="P19" s="2261"/>
      <c r="Q19" s="2263"/>
      <c r="R19" s="2263"/>
      <c r="S19" s="2263"/>
      <c r="T19" s="2263"/>
      <c r="U19" s="2263"/>
      <c r="V19" s="2263"/>
      <c r="W19" s="3"/>
      <c r="X19" s="2262"/>
      <c r="Y19" s="2264"/>
      <c r="Z19" s="2263"/>
      <c r="AA19" s="2261"/>
      <c r="AB19" s="2263"/>
      <c r="AC19" s="2263"/>
      <c r="AD19" s="2263"/>
      <c r="AE19" s="2263"/>
      <c r="AF19" s="2263"/>
      <c r="AG19" s="2263"/>
      <c r="AH19" s="3"/>
      <c r="AI19" s="2262"/>
      <c r="AJ19" s="2264"/>
      <c r="AK19" s="2263"/>
      <c r="AL19" s="2261"/>
      <c r="AM19" s="2263"/>
      <c r="AN19" s="2263"/>
      <c r="AO19" s="2263"/>
      <c r="AP19" s="2263"/>
      <c r="AQ19" s="2263"/>
      <c r="AR19" s="2263"/>
      <c r="AS19" s="3"/>
      <c r="AT19" s="2262"/>
      <c r="AU19" s="2264"/>
      <c r="AV19" s="2263"/>
      <c r="AW19" s="2261"/>
      <c r="AX19" s="2263"/>
      <c r="AY19" s="2263"/>
      <c r="AZ19" s="2263"/>
      <c r="BA19" s="2263"/>
      <c r="BB19" s="2263"/>
      <c r="BC19" s="2263"/>
      <c r="BD19" s="3"/>
      <c r="BE19" s="2262"/>
      <c r="BF19" s="2264"/>
      <c r="BG19" s="2263"/>
      <c r="BH19" s="2261"/>
      <c r="BI19" s="2263"/>
      <c r="BJ19" s="2263"/>
      <c r="BK19" s="2263"/>
      <c r="BL19" s="2263"/>
      <c r="BM19" s="2263"/>
      <c r="BN19" s="2263"/>
      <c r="BO19" s="3"/>
      <c r="BP19" s="2262"/>
      <c r="BQ19" s="2264"/>
      <c r="BR19" s="2263"/>
      <c r="BS19" s="2261"/>
      <c r="BT19" s="2263"/>
      <c r="BU19" s="2263"/>
      <c r="BV19" s="2263"/>
      <c r="BW19" s="2263"/>
      <c r="BX19" s="2263"/>
      <c r="BY19" s="2263"/>
      <c r="BZ19" s="3"/>
      <c r="CA19" s="2262"/>
      <c r="CB19" s="2264"/>
      <c r="CC19" s="2263"/>
      <c r="CD19" s="2261"/>
      <c r="CE19" s="2263"/>
      <c r="CF19" s="2263"/>
      <c r="CG19" s="2263"/>
      <c r="CH19" s="2263"/>
      <c r="CI19" s="2263"/>
      <c r="CJ19" s="2263"/>
      <c r="CK19" s="3"/>
      <c r="CL19" s="2262"/>
      <c r="CM19" s="2264"/>
      <c r="CN19" s="2263"/>
      <c r="CO19" s="2261"/>
      <c r="CP19" s="2263"/>
      <c r="CQ19" s="2263"/>
      <c r="CR19" s="2263"/>
      <c r="CS19" s="2263"/>
      <c r="CT19" s="2263"/>
      <c r="CU19" s="2263"/>
      <c r="CV19" s="3"/>
      <c r="CW19" s="2262"/>
      <c r="CX19" s="2264"/>
      <c r="CY19" s="2263"/>
      <c r="CZ19" s="2261"/>
      <c r="DA19" s="2263"/>
      <c r="DB19" s="2263"/>
      <c r="DC19" s="2263"/>
      <c r="DD19" s="2263"/>
      <c r="DE19" s="2263"/>
      <c r="DF19" s="2263"/>
      <c r="DG19" s="3"/>
      <c r="DH19" s="2262"/>
      <c r="DI19" s="2264"/>
      <c r="DJ19" s="2263"/>
      <c r="DK19" s="2261"/>
      <c r="DL19" s="2263"/>
      <c r="DM19" s="2263"/>
      <c r="DN19" s="2263"/>
      <c r="DO19" s="2263"/>
      <c r="DP19" s="2263"/>
      <c r="DQ19" s="2263"/>
      <c r="DR19" s="3"/>
      <c r="DS19" s="2262"/>
      <c r="DT19" s="2264"/>
      <c r="DU19" s="2263"/>
      <c r="DV19" s="2261"/>
      <c r="DW19" s="2263"/>
      <c r="DX19" s="2263"/>
      <c r="DY19" s="2263"/>
      <c r="DZ19" s="2263"/>
      <c r="EA19" s="2263"/>
      <c r="EB19" s="2263"/>
      <c r="EC19" s="3"/>
      <c r="ED19" s="2262"/>
      <c r="EE19" s="2264"/>
      <c r="EF19" s="2263"/>
      <c r="EG19" s="2261"/>
      <c r="EH19" s="2263"/>
      <c r="EI19" s="2263"/>
      <c r="EJ19" s="2263"/>
      <c r="EK19" s="2263"/>
      <c r="EL19" s="2263"/>
      <c r="EM19" s="2263"/>
      <c r="EN19" s="3"/>
      <c r="EO19" s="2262"/>
      <c r="EP19" s="2264"/>
      <c r="EQ19" s="2263"/>
      <c r="ER19" s="2261"/>
      <c r="ES19" s="2263"/>
      <c r="ET19" s="2263"/>
      <c r="EU19" s="2263"/>
      <c r="EV19" s="2263"/>
      <c r="EW19" s="2263"/>
      <c r="EX19" s="2263"/>
      <c r="EY19" s="3"/>
      <c r="EZ19" s="2262"/>
      <c r="FA19" s="2264"/>
      <c r="FB19" s="2263"/>
      <c r="FC19" s="2261"/>
      <c r="FD19" s="2263"/>
      <c r="FE19" s="2263"/>
      <c r="FF19" s="2263"/>
      <c r="FG19" s="2263"/>
      <c r="FH19" s="2263"/>
      <c r="FI19" s="2263"/>
      <c r="FJ19" s="3"/>
      <c r="FK19" s="2262"/>
      <c r="FL19" s="2264"/>
      <c r="FM19" s="2263"/>
      <c r="FN19" s="2261"/>
      <c r="FO19" s="2263"/>
      <c r="FP19" s="2263"/>
      <c r="FQ19" s="2263"/>
      <c r="FR19" s="2263"/>
      <c r="FS19" s="2263"/>
      <c r="FT19" s="2263"/>
      <c r="FU19" s="3"/>
      <c r="FV19" s="2262"/>
      <c r="FW19" s="2264"/>
      <c r="FX19" s="2263"/>
      <c r="FY19" s="2261"/>
      <c r="FZ19" s="2263"/>
      <c r="GA19" s="2263"/>
      <c r="GB19" s="2263"/>
      <c r="GC19" s="2263"/>
      <c r="GD19" s="2263"/>
      <c r="GE19" s="2263"/>
      <c r="GF19" s="3"/>
      <c r="GG19" s="2262"/>
      <c r="GH19" s="2264"/>
      <c r="GI19" s="2263"/>
      <c r="GJ19" s="2261"/>
      <c r="GK19" s="2263"/>
      <c r="GL19" s="2263"/>
      <c r="GM19" s="2263"/>
      <c r="GN19" s="2263"/>
      <c r="GO19" s="2263"/>
      <c r="GP19" s="2263"/>
      <c r="GQ19" s="3"/>
      <c r="GR19" s="2262"/>
      <c r="GS19" s="2264"/>
      <c r="GT19" s="2263"/>
      <c r="GU19" s="2261"/>
      <c r="GV19" s="2263"/>
      <c r="GW19" s="2263"/>
      <c r="GX19" s="2263"/>
      <c r="GY19" s="2263"/>
      <c r="GZ19" s="2263"/>
      <c r="HA19" s="2263"/>
      <c r="HB19" s="3"/>
      <c r="HC19" s="2262"/>
      <c r="HD19" s="2264"/>
      <c r="HE19" s="2263"/>
      <c r="HF19" s="2261"/>
      <c r="HG19" s="2263"/>
      <c r="HH19" s="2263"/>
      <c r="HI19" s="2263"/>
      <c r="HJ19" s="2263"/>
      <c r="HK19" s="2263"/>
      <c r="HL19" s="2263"/>
      <c r="HM19" s="3"/>
      <c r="HN19" s="2262"/>
      <c r="HO19" s="2264"/>
      <c r="HP19" s="2263"/>
      <c r="HQ19" s="2261"/>
      <c r="HR19" s="2263"/>
      <c r="HS19" s="2263"/>
      <c r="HT19" s="2263"/>
      <c r="HU19" s="2263"/>
      <c r="HV19" s="2263"/>
      <c r="HW19" s="2263"/>
      <c r="HX19" s="3"/>
      <c r="HY19" s="2262"/>
      <c r="HZ19" s="2264"/>
      <c r="IA19" s="2263"/>
      <c r="IB19" s="2261"/>
      <c r="IC19" s="2263"/>
      <c r="ID19" s="2263"/>
      <c r="IE19" s="2263"/>
      <c r="IF19" s="2263"/>
      <c r="IG19" s="2263"/>
      <c r="IH19" s="2263"/>
      <c r="II19" s="3"/>
      <c r="IJ19" s="2262"/>
      <c r="IK19" s="2264"/>
      <c r="IL19" s="2263"/>
      <c r="IM19" s="2261"/>
      <c r="IN19" s="2263"/>
      <c r="IO19" s="2263"/>
      <c r="IP19" s="2263"/>
      <c r="IQ19" s="2263"/>
      <c r="IR19" s="2263"/>
      <c r="IS19" s="2263"/>
      <c r="IT19" s="3"/>
      <c r="IU19" s="2262"/>
      <c r="IV19" s="2264"/>
      <c r="IW19" s="2263"/>
    </row>
    <row r="20" spans="1:257" ht="22.5" customHeight="1" x14ac:dyDescent="0.25">
      <c r="A20" s="2262">
        <v>44035</v>
      </c>
      <c r="B20" s="2264" t="s">
        <v>186</v>
      </c>
      <c r="C20" s="2265"/>
      <c r="D20" s="2268">
        <f t="shared" si="0"/>
        <v>0</v>
      </c>
      <c r="E20" s="2265"/>
      <c r="F20" s="2265"/>
      <c r="G20" s="2265"/>
      <c r="H20" s="2419">
        <v>5625</v>
      </c>
      <c r="I20" s="2419">
        <v>100</v>
      </c>
      <c r="J20" s="2265"/>
      <c r="K20" s="2471"/>
      <c r="M20" s="2262"/>
      <c r="N20" s="2264"/>
      <c r="O20" s="2263"/>
      <c r="P20" s="2261"/>
      <c r="Q20" s="2263"/>
      <c r="R20" s="2263"/>
      <c r="S20" s="2263"/>
      <c r="T20" s="2263"/>
      <c r="U20" s="2263"/>
      <c r="V20" s="2263"/>
      <c r="W20" s="3"/>
      <c r="X20" s="2262"/>
      <c r="Y20" s="2264"/>
      <c r="Z20" s="2263"/>
      <c r="AA20" s="2261"/>
      <c r="AB20" s="2263"/>
      <c r="AC20" s="2263"/>
      <c r="AD20" s="2263"/>
      <c r="AE20" s="2263"/>
      <c r="AF20" s="2263"/>
      <c r="AG20" s="2263"/>
      <c r="AH20" s="3"/>
      <c r="AI20" s="2262"/>
      <c r="AJ20" s="2264"/>
      <c r="AK20" s="2263"/>
      <c r="AL20" s="2261"/>
      <c r="AM20" s="2263"/>
      <c r="AN20" s="2263"/>
      <c r="AO20" s="2263"/>
      <c r="AP20" s="2263"/>
      <c r="AQ20" s="2263"/>
      <c r="AR20" s="2263"/>
      <c r="AS20" s="3"/>
      <c r="AT20" s="2262"/>
      <c r="AU20" s="2264"/>
      <c r="AV20" s="2263"/>
      <c r="AW20" s="2261"/>
      <c r="AX20" s="2263"/>
      <c r="AY20" s="2263"/>
      <c r="AZ20" s="2263"/>
      <c r="BA20" s="2263"/>
      <c r="BB20" s="2263"/>
      <c r="BC20" s="2263"/>
      <c r="BD20" s="3"/>
      <c r="BE20" s="2262"/>
      <c r="BF20" s="2264"/>
      <c r="BG20" s="2263"/>
      <c r="BH20" s="2261"/>
      <c r="BI20" s="2263"/>
      <c r="BJ20" s="2263"/>
      <c r="BK20" s="2263"/>
      <c r="BL20" s="2263"/>
      <c r="BM20" s="2263"/>
      <c r="BN20" s="2263"/>
      <c r="BO20" s="3"/>
      <c r="BP20" s="2262"/>
      <c r="BQ20" s="2264"/>
      <c r="BR20" s="2263"/>
      <c r="BS20" s="2261"/>
      <c r="BT20" s="2263"/>
      <c r="BU20" s="2263"/>
      <c r="BV20" s="2263"/>
      <c r="BW20" s="2263"/>
      <c r="BX20" s="2263"/>
      <c r="BY20" s="2263"/>
      <c r="BZ20" s="3"/>
      <c r="CA20" s="2262"/>
      <c r="CB20" s="2264"/>
      <c r="CC20" s="2263"/>
      <c r="CD20" s="2261"/>
      <c r="CE20" s="2263"/>
      <c r="CF20" s="2263"/>
      <c r="CG20" s="2263"/>
      <c r="CH20" s="2263"/>
      <c r="CI20" s="2263"/>
      <c r="CJ20" s="2263"/>
      <c r="CK20" s="3"/>
      <c r="CL20" s="2262"/>
      <c r="CM20" s="2264"/>
      <c r="CN20" s="2263"/>
      <c r="CO20" s="2261"/>
      <c r="CP20" s="2263"/>
      <c r="CQ20" s="2263"/>
      <c r="CR20" s="2263"/>
      <c r="CS20" s="2263"/>
      <c r="CT20" s="2263"/>
      <c r="CU20" s="2263"/>
      <c r="CV20" s="3"/>
      <c r="CW20" s="2262"/>
      <c r="CX20" s="2264"/>
      <c r="CY20" s="2263"/>
      <c r="CZ20" s="2261"/>
      <c r="DA20" s="2263"/>
      <c r="DB20" s="2263"/>
      <c r="DC20" s="2263"/>
      <c r="DD20" s="2263"/>
      <c r="DE20" s="2263"/>
      <c r="DF20" s="2263"/>
      <c r="DG20" s="3"/>
      <c r="DH20" s="2262"/>
      <c r="DI20" s="2264"/>
      <c r="DJ20" s="2263"/>
      <c r="DK20" s="2261"/>
      <c r="DL20" s="2263"/>
      <c r="DM20" s="2263"/>
      <c r="DN20" s="2263"/>
      <c r="DO20" s="2263"/>
      <c r="DP20" s="2263"/>
      <c r="DQ20" s="2263"/>
      <c r="DR20" s="3"/>
      <c r="DS20" s="2262"/>
      <c r="DT20" s="2264"/>
      <c r="DU20" s="2263"/>
      <c r="DV20" s="2261"/>
      <c r="DW20" s="2263"/>
      <c r="DX20" s="2263"/>
      <c r="DY20" s="2263"/>
      <c r="DZ20" s="2263"/>
      <c r="EA20" s="2263"/>
      <c r="EB20" s="2263"/>
      <c r="EC20" s="3"/>
      <c r="ED20" s="2262"/>
      <c r="EE20" s="2264"/>
      <c r="EF20" s="2263"/>
      <c r="EG20" s="2261"/>
      <c r="EH20" s="2263"/>
      <c r="EI20" s="2263"/>
      <c r="EJ20" s="2263"/>
      <c r="EK20" s="2263"/>
      <c r="EL20" s="2263"/>
      <c r="EM20" s="2263"/>
      <c r="EN20" s="3"/>
      <c r="EO20" s="2262"/>
      <c r="EP20" s="2264"/>
      <c r="EQ20" s="2263"/>
      <c r="ER20" s="2261"/>
      <c r="ES20" s="2263"/>
      <c r="ET20" s="2263"/>
      <c r="EU20" s="2263"/>
      <c r="EV20" s="2263"/>
      <c r="EW20" s="2263"/>
      <c r="EX20" s="2263"/>
      <c r="EY20" s="3"/>
      <c r="EZ20" s="2262"/>
      <c r="FA20" s="2264"/>
      <c r="FB20" s="2263"/>
      <c r="FC20" s="2261"/>
      <c r="FD20" s="2263"/>
      <c r="FE20" s="2263"/>
      <c r="FF20" s="2263"/>
      <c r="FG20" s="2263"/>
      <c r="FH20" s="2263"/>
      <c r="FI20" s="2263"/>
      <c r="FJ20" s="3"/>
      <c r="FK20" s="2262"/>
      <c r="FL20" s="2264"/>
      <c r="FM20" s="2263"/>
      <c r="FN20" s="2261"/>
      <c r="FO20" s="2263"/>
      <c r="FP20" s="2263"/>
      <c r="FQ20" s="2263"/>
      <c r="FR20" s="2263"/>
      <c r="FS20" s="2263"/>
      <c r="FT20" s="2263"/>
      <c r="FU20" s="3"/>
      <c r="FV20" s="2262"/>
      <c r="FW20" s="2264"/>
      <c r="FX20" s="2263"/>
      <c r="FY20" s="2261"/>
      <c r="FZ20" s="2263"/>
      <c r="GA20" s="2263"/>
      <c r="GB20" s="2263"/>
      <c r="GC20" s="2263"/>
      <c r="GD20" s="2263"/>
      <c r="GE20" s="2263"/>
      <c r="GF20" s="3"/>
      <c r="GG20" s="2262"/>
      <c r="GH20" s="2264"/>
      <c r="GI20" s="2263"/>
      <c r="GJ20" s="2261"/>
      <c r="GK20" s="2263"/>
      <c r="GL20" s="2263"/>
      <c r="GM20" s="2263"/>
      <c r="GN20" s="2263"/>
      <c r="GO20" s="2263"/>
      <c r="GP20" s="2263"/>
      <c r="GQ20" s="3"/>
      <c r="GR20" s="2262"/>
      <c r="GS20" s="2264"/>
      <c r="GT20" s="2263"/>
      <c r="GU20" s="2261"/>
      <c r="GV20" s="2263"/>
      <c r="GW20" s="2263"/>
      <c r="GX20" s="2263"/>
      <c r="GY20" s="2263"/>
      <c r="GZ20" s="2263"/>
      <c r="HA20" s="2263"/>
      <c r="HB20" s="3"/>
      <c r="HC20" s="2262"/>
      <c r="HD20" s="2264"/>
      <c r="HE20" s="2263"/>
      <c r="HF20" s="2261"/>
      <c r="HG20" s="2263"/>
      <c r="HH20" s="2263"/>
      <c r="HI20" s="2263"/>
      <c r="HJ20" s="2263"/>
      <c r="HK20" s="2263"/>
      <c r="HL20" s="2263"/>
      <c r="HM20" s="3"/>
      <c r="HN20" s="2262"/>
      <c r="HO20" s="2264"/>
      <c r="HP20" s="2263"/>
      <c r="HQ20" s="2261"/>
      <c r="HR20" s="2263"/>
      <c r="HS20" s="2263"/>
      <c r="HT20" s="2263"/>
      <c r="HU20" s="2263"/>
      <c r="HV20" s="2263"/>
      <c r="HW20" s="2263"/>
      <c r="HX20" s="3"/>
      <c r="HY20" s="2262"/>
      <c r="HZ20" s="2264"/>
      <c r="IA20" s="2263"/>
      <c r="IB20" s="2261"/>
      <c r="IC20" s="2263"/>
      <c r="ID20" s="2263"/>
      <c r="IE20" s="2263"/>
      <c r="IF20" s="2263"/>
      <c r="IG20" s="2263"/>
      <c r="IH20" s="2263"/>
      <c r="II20" s="3"/>
      <c r="IJ20" s="2262"/>
      <c r="IK20" s="2264"/>
      <c r="IL20" s="2263"/>
      <c r="IM20" s="2261"/>
      <c r="IN20" s="2263"/>
      <c r="IO20" s="2263"/>
      <c r="IP20" s="2263"/>
      <c r="IQ20" s="2263"/>
      <c r="IR20" s="2263"/>
      <c r="IS20" s="2263"/>
      <c r="IT20" s="3"/>
      <c r="IU20" s="2262"/>
      <c r="IV20" s="2264"/>
      <c r="IW20" s="2263"/>
    </row>
    <row r="21" spans="1:257" ht="22.5" customHeight="1" x14ac:dyDescent="0.25">
      <c r="A21" s="2262">
        <v>44037</v>
      </c>
      <c r="B21" s="2264" t="s">
        <v>12</v>
      </c>
      <c r="C21" s="258">
        <v>160</v>
      </c>
      <c r="D21" s="2420">
        <v>158.4</v>
      </c>
      <c r="E21" s="258">
        <v>1</v>
      </c>
      <c r="F21" s="258" t="s">
        <v>159</v>
      </c>
      <c r="G21" s="258">
        <v>105</v>
      </c>
      <c r="H21" s="2265"/>
      <c r="I21" s="2265"/>
      <c r="J21" s="2265"/>
      <c r="K21" s="2471"/>
      <c r="L21" s="32" t="s">
        <v>2222</v>
      </c>
      <c r="M21" s="2262"/>
      <c r="N21" s="2264"/>
      <c r="O21" s="2263"/>
      <c r="P21" s="2261"/>
      <c r="Q21" s="2263"/>
      <c r="R21" s="2263"/>
      <c r="S21" s="2263"/>
      <c r="T21" s="2263"/>
      <c r="U21" s="2263"/>
      <c r="V21" s="2263"/>
      <c r="W21" s="3"/>
      <c r="X21" s="2262"/>
      <c r="Y21" s="2264"/>
      <c r="Z21" s="2263"/>
      <c r="AA21" s="2261"/>
      <c r="AB21" s="2263"/>
      <c r="AC21" s="2263"/>
      <c r="AD21" s="2263"/>
      <c r="AE21" s="2263"/>
      <c r="AF21" s="2263"/>
      <c r="AG21" s="2263"/>
      <c r="AH21" s="3"/>
      <c r="AI21" s="2262"/>
      <c r="AJ21" s="2264"/>
      <c r="AK21" s="2263"/>
      <c r="AL21" s="2261"/>
      <c r="AM21" s="2263"/>
      <c r="AN21" s="2263"/>
      <c r="AO21" s="2263"/>
      <c r="AP21" s="2263"/>
      <c r="AQ21" s="2263"/>
      <c r="AR21" s="2263"/>
      <c r="AS21" s="3"/>
      <c r="AT21" s="2262"/>
      <c r="AU21" s="2264"/>
      <c r="AV21" s="2263"/>
      <c r="AW21" s="2261"/>
      <c r="AX21" s="2263"/>
      <c r="AY21" s="2263"/>
      <c r="AZ21" s="2263"/>
      <c r="BA21" s="2263"/>
      <c r="BB21" s="2263"/>
      <c r="BC21" s="2263"/>
      <c r="BD21" s="3"/>
      <c r="BE21" s="2262"/>
      <c r="BF21" s="2264"/>
      <c r="BG21" s="2263"/>
      <c r="BH21" s="2261"/>
      <c r="BI21" s="2263"/>
      <c r="BJ21" s="2263"/>
      <c r="BK21" s="2263"/>
      <c r="BL21" s="2263"/>
      <c r="BM21" s="2263"/>
      <c r="BN21" s="2263"/>
      <c r="BO21" s="3"/>
      <c r="BP21" s="2262"/>
      <c r="BQ21" s="2264"/>
      <c r="BR21" s="2263"/>
      <c r="BS21" s="2261"/>
      <c r="BT21" s="2263"/>
      <c r="BU21" s="2263"/>
      <c r="BV21" s="2263"/>
      <c r="BW21" s="2263"/>
      <c r="BX21" s="2263"/>
      <c r="BY21" s="2263"/>
      <c r="BZ21" s="3"/>
      <c r="CA21" s="2262"/>
      <c r="CB21" s="2264"/>
      <c r="CC21" s="2263"/>
      <c r="CD21" s="2261"/>
      <c r="CE21" s="2263"/>
      <c r="CF21" s="2263"/>
      <c r="CG21" s="2263"/>
      <c r="CH21" s="2263"/>
      <c r="CI21" s="2263"/>
      <c r="CJ21" s="2263"/>
      <c r="CK21" s="3"/>
      <c r="CL21" s="2262"/>
      <c r="CM21" s="2264"/>
      <c r="CN21" s="2263"/>
      <c r="CO21" s="2261"/>
      <c r="CP21" s="2263"/>
      <c r="CQ21" s="2263"/>
      <c r="CR21" s="2263"/>
      <c r="CS21" s="2263"/>
      <c r="CT21" s="2263"/>
      <c r="CU21" s="2263"/>
      <c r="CV21" s="3"/>
      <c r="CW21" s="2262"/>
      <c r="CX21" s="2264"/>
      <c r="CY21" s="2263"/>
      <c r="CZ21" s="2261"/>
      <c r="DA21" s="2263"/>
      <c r="DB21" s="2263"/>
      <c r="DC21" s="2263"/>
      <c r="DD21" s="2263"/>
      <c r="DE21" s="2263"/>
      <c r="DF21" s="2263"/>
      <c r="DG21" s="3"/>
      <c r="DH21" s="2262"/>
      <c r="DI21" s="2264"/>
      <c r="DJ21" s="2263"/>
      <c r="DK21" s="2261"/>
      <c r="DL21" s="2263"/>
      <c r="DM21" s="2263"/>
      <c r="DN21" s="2263"/>
      <c r="DO21" s="2263"/>
      <c r="DP21" s="2263"/>
      <c r="DQ21" s="2263"/>
      <c r="DR21" s="3"/>
      <c r="DS21" s="2262"/>
      <c r="DT21" s="2264"/>
      <c r="DU21" s="2263"/>
      <c r="DV21" s="2261"/>
      <c r="DW21" s="2263"/>
      <c r="DX21" s="2263"/>
      <c r="DY21" s="2263"/>
      <c r="DZ21" s="2263"/>
      <c r="EA21" s="2263"/>
      <c r="EB21" s="2263"/>
      <c r="EC21" s="3"/>
      <c r="ED21" s="2262"/>
      <c r="EE21" s="2264"/>
      <c r="EF21" s="2263"/>
      <c r="EG21" s="2261"/>
      <c r="EH21" s="2263"/>
      <c r="EI21" s="2263"/>
      <c r="EJ21" s="2263"/>
      <c r="EK21" s="2263"/>
      <c r="EL21" s="2263"/>
      <c r="EM21" s="2263"/>
      <c r="EN21" s="3"/>
      <c r="EO21" s="2262"/>
      <c r="EP21" s="2264"/>
      <c r="EQ21" s="2263"/>
      <c r="ER21" s="2261"/>
      <c r="ES21" s="2263"/>
      <c r="ET21" s="2263"/>
      <c r="EU21" s="2263"/>
      <c r="EV21" s="2263"/>
      <c r="EW21" s="2263"/>
      <c r="EX21" s="2263"/>
      <c r="EY21" s="3"/>
      <c r="EZ21" s="2262"/>
      <c r="FA21" s="2264"/>
      <c r="FB21" s="2263"/>
      <c r="FC21" s="2261"/>
      <c r="FD21" s="2263"/>
      <c r="FE21" s="2263"/>
      <c r="FF21" s="2263"/>
      <c r="FG21" s="2263"/>
      <c r="FH21" s="2263"/>
      <c r="FI21" s="2263"/>
      <c r="FJ21" s="3"/>
      <c r="FK21" s="2262"/>
      <c r="FL21" s="2264"/>
      <c r="FM21" s="2263"/>
      <c r="FN21" s="2261"/>
      <c r="FO21" s="2263"/>
      <c r="FP21" s="2263"/>
      <c r="FQ21" s="2263"/>
      <c r="FR21" s="2263"/>
      <c r="FS21" s="2263"/>
      <c r="FT21" s="2263"/>
      <c r="FU21" s="3"/>
      <c r="FV21" s="2262"/>
      <c r="FW21" s="2264"/>
      <c r="FX21" s="2263"/>
      <c r="FY21" s="2261"/>
      <c r="FZ21" s="2263"/>
      <c r="GA21" s="2263"/>
      <c r="GB21" s="2263"/>
      <c r="GC21" s="2263"/>
      <c r="GD21" s="2263"/>
      <c r="GE21" s="2263"/>
      <c r="GF21" s="3"/>
      <c r="GG21" s="2262"/>
      <c r="GH21" s="2264"/>
      <c r="GI21" s="2263"/>
      <c r="GJ21" s="2261"/>
      <c r="GK21" s="2263"/>
      <c r="GL21" s="2263"/>
      <c r="GM21" s="2263"/>
      <c r="GN21" s="2263"/>
      <c r="GO21" s="2263"/>
      <c r="GP21" s="2263"/>
      <c r="GQ21" s="3"/>
      <c r="GR21" s="2262"/>
      <c r="GS21" s="2264"/>
      <c r="GT21" s="2263"/>
      <c r="GU21" s="2261"/>
      <c r="GV21" s="2263"/>
      <c r="GW21" s="2263"/>
      <c r="GX21" s="2263"/>
      <c r="GY21" s="2263"/>
      <c r="GZ21" s="2263"/>
      <c r="HA21" s="2263"/>
      <c r="HB21" s="3"/>
      <c r="HC21" s="2262"/>
      <c r="HD21" s="2264"/>
      <c r="HE21" s="2263"/>
      <c r="HF21" s="2261"/>
      <c r="HG21" s="2263"/>
      <c r="HH21" s="2263"/>
      <c r="HI21" s="2263"/>
      <c r="HJ21" s="2263"/>
      <c r="HK21" s="2263"/>
      <c r="HL21" s="2263"/>
      <c r="HM21" s="3"/>
      <c r="HN21" s="2262"/>
      <c r="HO21" s="2264"/>
      <c r="HP21" s="2263"/>
      <c r="HQ21" s="2261"/>
      <c r="HR21" s="2263"/>
      <c r="HS21" s="2263"/>
      <c r="HT21" s="2263"/>
      <c r="HU21" s="2263"/>
      <c r="HV21" s="2263"/>
      <c r="HW21" s="2263"/>
      <c r="HX21" s="3"/>
      <c r="HY21" s="2262"/>
      <c r="HZ21" s="2264"/>
      <c r="IA21" s="2263"/>
      <c r="IB21" s="2261"/>
      <c r="IC21" s="2263"/>
      <c r="ID21" s="2263"/>
      <c r="IE21" s="2263"/>
      <c r="IF21" s="2263"/>
      <c r="IG21" s="2263"/>
      <c r="IH21" s="2263"/>
      <c r="II21" s="3"/>
      <c r="IJ21" s="2262"/>
      <c r="IK21" s="2264"/>
      <c r="IL21" s="2263"/>
      <c r="IM21" s="2261"/>
      <c r="IN21" s="2263"/>
      <c r="IO21" s="2263"/>
      <c r="IP21" s="2263"/>
      <c r="IQ21" s="2263"/>
      <c r="IR21" s="2263"/>
      <c r="IS21" s="2263"/>
      <c r="IT21" s="3"/>
      <c r="IU21" s="2262"/>
      <c r="IV21" s="2264"/>
      <c r="IW21" s="2263"/>
    </row>
    <row r="22" spans="1:257" ht="22.5" customHeight="1" x14ac:dyDescent="0.25">
      <c r="A22" s="2410">
        <v>44042</v>
      </c>
      <c r="B22" s="2306" t="s">
        <v>4</v>
      </c>
      <c r="C22" s="2311"/>
      <c r="D22" s="2307"/>
      <c r="E22" s="2311">
        <v>1</v>
      </c>
      <c r="F22" s="2311"/>
      <c r="G22" s="2311"/>
      <c r="H22" s="2311"/>
      <c r="I22" s="2311"/>
      <c r="J22" s="2311"/>
      <c r="K22" s="2852"/>
      <c r="L22" s="2315"/>
      <c r="M22" s="2262"/>
      <c r="N22" s="2264"/>
      <c r="O22" s="2263"/>
      <c r="P22" s="2261"/>
      <c r="Q22" s="2263"/>
      <c r="R22" s="2263"/>
      <c r="S22" s="2263"/>
      <c r="T22" s="2263"/>
      <c r="U22" s="2263"/>
      <c r="V22" s="2263"/>
      <c r="W22" s="3"/>
      <c r="X22" s="2262"/>
      <c r="Y22" s="2264"/>
      <c r="Z22" s="2263"/>
      <c r="AA22" s="2261"/>
      <c r="AB22" s="2263"/>
      <c r="AC22" s="2263"/>
      <c r="AD22" s="2263"/>
      <c r="AE22" s="2263"/>
      <c r="AF22" s="2263"/>
      <c r="AG22" s="2263"/>
      <c r="AH22" s="3"/>
      <c r="AI22" s="2262"/>
      <c r="AJ22" s="2264"/>
      <c r="AK22" s="2263"/>
      <c r="AL22" s="2261"/>
      <c r="AM22" s="2263"/>
      <c r="AN22" s="2263"/>
      <c r="AO22" s="2263"/>
      <c r="AP22" s="2263"/>
      <c r="AQ22" s="2263"/>
      <c r="AR22" s="2263"/>
      <c r="AS22" s="3"/>
      <c r="AT22" s="2262"/>
      <c r="AU22" s="2264"/>
      <c r="AV22" s="2263"/>
      <c r="AW22" s="2261"/>
      <c r="AX22" s="2263"/>
      <c r="AY22" s="2263"/>
      <c r="AZ22" s="2263"/>
      <c r="BA22" s="2263"/>
      <c r="BB22" s="2263"/>
      <c r="BC22" s="2263"/>
      <c r="BD22" s="3"/>
      <c r="BE22" s="2262"/>
      <c r="BF22" s="2264"/>
      <c r="BG22" s="2263"/>
      <c r="BH22" s="2261"/>
      <c r="BI22" s="2263"/>
      <c r="BJ22" s="2263"/>
      <c r="BK22" s="2263"/>
      <c r="BL22" s="2263"/>
      <c r="BM22" s="2263"/>
      <c r="BN22" s="2263"/>
      <c r="BO22" s="3"/>
      <c r="BP22" s="2262"/>
      <c r="BQ22" s="2264"/>
      <c r="BR22" s="2263"/>
      <c r="BS22" s="2261"/>
      <c r="BT22" s="2263"/>
      <c r="BU22" s="2263"/>
      <c r="BV22" s="2263"/>
      <c r="BW22" s="2263"/>
      <c r="BX22" s="2263"/>
      <c r="BY22" s="2263"/>
      <c r="BZ22" s="3"/>
      <c r="CA22" s="2262"/>
      <c r="CB22" s="2264"/>
      <c r="CC22" s="2263"/>
      <c r="CD22" s="2261"/>
      <c r="CE22" s="2263"/>
      <c r="CF22" s="2263"/>
      <c r="CG22" s="2263"/>
      <c r="CH22" s="2263"/>
      <c r="CI22" s="2263"/>
      <c r="CJ22" s="2263"/>
      <c r="CK22" s="3"/>
      <c r="CL22" s="2262"/>
      <c r="CM22" s="2264"/>
      <c r="CN22" s="2263"/>
      <c r="CO22" s="2261"/>
      <c r="CP22" s="2263"/>
      <c r="CQ22" s="2263"/>
      <c r="CR22" s="2263"/>
      <c r="CS22" s="2263"/>
      <c r="CT22" s="2263"/>
      <c r="CU22" s="2263"/>
      <c r="CV22" s="3"/>
      <c r="CW22" s="2262"/>
      <c r="CX22" s="2264"/>
      <c r="CY22" s="2263"/>
      <c r="CZ22" s="2261"/>
      <c r="DA22" s="2263"/>
      <c r="DB22" s="2263"/>
      <c r="DC22" s="2263"/>
      <c r="DD22" s="2263"/>
      <c r="DE22" s="2263"/>
      <c r="DF22" s="2263"/>
      <c r="DG22" s="3"/>
      <c r="DH22" s="2262"/>
      <c r="DI22" s="2264"/>
      <c r="DJ22" s="2263"/>
      <c r="DK22" s="2261"/>
      <c r="DL22" s="2263"/>
      <c r="DM22" s="2263"/>
      <c r="DN22" s="2263"/>
      <c r="DO22" s="2263"/>
      <c r="DP22" s="2263"/>
      <c r="DQ22" s="2263"/>
      <c r="DR22" s="3"/>
      <c r="DS22" s="2262"/>
      <c r="DT22" s="2264"/>
      <c r="DU22" s="2263"/>
      <c r="DV22" s="2261"/>
      <c r="DW22" s="2263"/>
      <c r="DX22" s="2263"/>
      <c r="DY22" s="2263"/>
      <c r="DZ22" s="2263"/>
      <c r="EA22" s="2263"/>
      <c r="EB22" s="2263"/>
      <c r="EC22" s="3"/>
      <c r="ED22" s="2262"/>
      <c r="EE22" s="2264"/>
      <c r="EF22" s="2263"/>
      <c r="EG22" s="2261"/>
      <c r="EH22" s="2263"/>
      <c r="EI22" s="2263"/>
      <c r="EJ22" s="2263"/>
      <c r="EK22" s="2263"/>
      <c r="EL22" s="2263"/>
      <c r="EM22" s="2263"/>
      <c r="EN22" s="3"/>
      <c r="EO22" s="2262"/>
      <c r="EP22" s="2264"/>
      <c r="EQ22" s="2263"/>
      <c r="ER22" s="2261"/>
      <c r="ES22" s="2263"/>
      <c r="ET22" s="2263"/>
      <c r="EU22" s="2263"/>
      <c r="EV22" s="2263"/>
      <c r="EW22" s="2263"/>
      <c r="EX22" s="2263"/>
      <c r="EY22" s="3"/>
      <c r="EZ22" s="2262"/>
      <c r="FA22" s="2264"/>
      <c r="FB22" s="2263"/>
      <c r="FC22" s="2261"/>
      <c r="FD22" s="2263"/>
      <c r="FE22" s="2263"/>
      <c r="FF22" s="2263"/>
      <c r="FG22" s="2263"/>
      <c r="FH22" s="2263"/>
      <c r="FI22" s="2263"/>
      <c r="FJ22" s="3"/>
      <c r="FK22" s="2262"/>
      <c r="FL22" s="2264"/>
      <c r="FM22" s="2263"/>
      <c r="FN22" s="2261"/>
      <c r="FO22" s="2263"/>
      <c r="FP22" s="2263"/>
      <c r="FQ22" s="2263"/>
      <c r="FR22" s="2263"/>
      <c r="FS22" s="2263"/>
      <c r="FT22" s="2263"/>
      <c r="FU22" s="3"/>
      <c r="FV22" s="2262"/>
      <c r="FW22" s="2264"/>
      <c r="FX22" s="2263"/>
      <c r="FY22" s="2261"/>
      <c r="FZ22" s="2263"/>
      <c r="GA22" s="2263"/>
      <c r="GB22" s="2263"/>
      <c r="GC22" s="2263"/>
      <c r="GD22" s="2263"/>
      <c r="GE22" s="2263"/>
      <c r="GF22" s="3"/>
      <c r="GG22" s="2262"/>
      <c r="GH22" s="2264"/>
      <c r="GI22" s="2263"/>
      <c r="GJ22" s="2261"/>
      <c r="GK22" s="2263"/>
      <c r="GL22" s="2263"/>
      <c r="GM22" s="2263"/>
      <c r="GN22" s="2263"/>
      <c r="GO22" s="2263"/>
      <c r="GP22" s="2263"/>
      <c r="GQ22" s="3"/>
      <c r="GR22" s="2262"/>
      <c r="GS22" s="2264"/>
      <c r="GT22" s="2263"/>
      <c r="GU22" s="2261"/>
      <c r="GV22" s="2263"/>
      <c r="GW22" s="2263"/>
      <c r="GX22" s="2263"/>
      <c r="GY22" s="2263"/>
      <c r="GZ22" s="2263"/>
      <c r="HA22" s="2263"/>
      <c r="HB22" s="3"/>
      <c r="HC22" s="2262"/>
      <c r="HD22" s="2264"/>
      <c r="HE22" s="2263"/>
      <c r="HF22" s="2261"/>
      <c r="HG22" s="2263"/>
      <c r="HH22" s="2263"/>
      <c r="HI22" s="2263"/>
      <c r="HJ22" s="2263"/>
      <c r="HK22" s="2263"/>
      <c r="HL22" s="2263"/>
      <c r="HM22" s="3"/>
      <c r="HN22" s="2262"/>
      <c r="HO22" s="2264"/>
      <c r="HP22" s="2263"/>
      <c r="HQ22" s="2261"/>
      <c r="HR22" s="2263"/>
      <c r="HS22" s="2263"/>
      <c r="HT22" s="2263"/>
      <c r="HU22" s="2263"/>
      <c r="HV22" s="2263"/>
      <c r="HW22" s="2263"/>
      <c r="HX22" s="3"/>
      <c r="HY22" s="2262"/>
      <c r="HZ22" s="2264"/>
      <c r="IA22" s="2263"/>
      <c r="IB22" s="2261"/>
      <c r="IC22" s="2263"/>
      <c r="ID22" s="2263"/>
      <c r="IE22" s="2263"/>
      <c r="IF22" s="2263"/>
      <c r="IG22" s="2263"/>
      <c r="IH22" s="2263"/>
      <c r="II22" s="3"/>
      <c r="IJ22" s="2262"/>
      <c r="IK22" s="2264"/>
      <c r="IL22" s="2263"/>
      <c r="IM22" s="2261"/>
      <c r="IN22" s="2263"/>
      <c r="IO22" s="2263"/>
      <c r="IP22" s="2263"/>
      <c r="IQ22" s="2263"/>
      <c r="IR22" s="2263"/>
      <c r="IS22" s="2263"/>
      <c r="IT22" s="3"/>
      <c r="IU22" s="2262"/>
      <c r="IV22" s="2264"/>
      <c r="IW22" s="2263"/>
    </row>
    <row r="23" spans="1:257" ht="24.75" customHeight="1" x14ac:dyDescent="0.25">
      <c r="A23" s="2262">
        <v>44063</v>
      </c>
      <c r="B23" s="2264" t="s">
        <v>16</v>
      </c>
      <c r="C23" s="3482" t="s">
        <v>3891</v>
      </c>
      <c r="D23" s="3505"/>
      <c r="E23" s="3505"/>
      <c r="F23" s="3505"/>
      <c r="G23" s="3505"/>
      <c r="H23" s="3505"/>
      <c r="I23" s="3505"/>
      <c r="J23" s="3505"/>
      <c r="K23" s="3483"/>
      <c r="M23" s="2262"/>
      <c r="N23" s="2264"/>
      <c r="O23" s="2263"/>
      <c r="P23" s="2261"/>
      <c r="Q23" s="2263"/>
      <c r="R23" s="2263"/>
      <c r="S23" s="2263"/>
      <c r="T23" s="2263"/>
      <c r="U23" s="2263"/>
      <c r="V23" s="2263"/>
      <c r="W23" s="3"/>
      <c r="X23" s="2262"/>
      <c r="Y23" s="2264"/>
      <c r="Z23" s="2263"/>
      <c r="AA23" s="2261"/>
      <c r="AB23" s="2263"/>
      <c r="AC23" s="2263"/>
      <c r="AD23" s="2263"/>
      <c r="AE23" s="2263"/>
      <c r="AF23" s="2263"/>
      <c r="AG23" s="2263"/>
      <c r="AH23" s="3"/>
      <c r="AI23" s="2262"/>
      <c r="AJ23" s="2264"/>
      <c r="AK23" s="2263"/>
      <c r="AL23" s="2261"/>
      <c r="AM23" s="2263"/>
      <c r="AN23" s="2263"/>
      <c r="AO23" s="2263"/>
      <c r="AP23" s="2263"/>
      <c r="AQ23" s="2263"/>
      <c r="AR23" s="2263"/>
      <c r="AS23" s="3"/>
      <c r="AT23" s="2262"/>
      <c r="AU23" s="2264"/>
      <c r="AV23" s="2263"/>
      <c r="AW23" s="2261"/>
      <c r="AX23" s="2263"/>
      <c r="AY23" s="2263"/>
      <c r="AZ23" s="2263"/>
      <c r="BA23" s="2263"/>
      <c r="BB23" s="2263"/>
      <c r="BC23" s="2263"/>
      <c r="BD23" s="3"/>
      <c r="BE23" s="2262"/>
      <c r="BF23" s="2264"/>
      <c r="BG23" s="2263"/>
      <c r="BH23" s="2261"/>
      <c r="BI23" s="2263"/>
      <c r="BJ23" s="2263"/>
      <c r="BK23" s="2263"/>
      <c r="BL23" s="2263"/>
      <c r="BM23" s="2263"/>
      <c r="BN23" s="2263"/>
      <c r="BO23" s="3"/>
      <c r="BP23" s="2262"/>
      <c r="BQ23" s="2264"/>
      <c r="BR23" s="2263"/>
      <c r="BS23" s="2261"/>
      <c r="BT23" s="2263"/>
      <c r="BU23" s="2263"/>
      <c r="BV23" s="2263"/>
      <c r="BW23" s="2263"/>
      <c r="BX23" s="2263"/>
      <c r="BY23" s="2263"/>
      <c r="BZ23" s="3"/>
      <c r="CA23" s="2262"/>
      <c r="CB23" s="2264"/>
      <c r="CC23" s="2263"/>
      <c r="CD23" s="2261"/>
      <c r="CE23" s="2263"/>
      <c r="CF23" s="2263"/>
      <c r="CG23" s="2263"/>
      <c r="CH23" s="2263"/>
      <c r="CI23" s="2263"/>
      <c r="CJ23" s="2263"/>
      <c r="CK23" s="3"/>
      <c r="CL23" s="2262"/>
      <c r="CM23" s="2264"/>
      <c r="CN23" s="2263"/>
      <c r="CO23" s="2261"/>
      <c r="CP23" s="2263"/>
      <c r="CQ23" s="2263"/>
      <c r="CR23" s="2263"/>
      <c r="CS23" s="2263"/>
      <c r="CT23" s="2263"/>
      <c r="CU23" s="2263"/>
      <c r="CV23" s="3"/>
      <c r="CW23" s="2262"/>
      <c r="CX23" s="2264"/>
      <c r="CY23" s="2263"/>
      <c r="CZ23" s="2261"/>
      <c r="DA23" s="2263"/>
      <c r="DB23" s="2263"/>
      <c r="DC23" s="2263"/>
      <c r="DD23" s="2263"/>
      <c r="DE23" s="2263"/>
      <c r="DF23" s="2263"/>
      <c r="DG23" s="3"/>
      <c r="DH23" s="2262"/>
      <c r="DI23" s="2264"/>
      <c r="DJ23" s="2263"/>
      <c r="DK23" s="2261"/>
      <c r="DL23" s="2263"/>
      <c r="DM23" s="2263"/>
      <c r="DN23" s="2263"/>
      <c r="DO23" s="2263"/>
      <c r="DP23" s="2263"/>
      <c r="DQ23" s="2263"/>
      <c r="DR23" s="3"/>
      <c r="DS23" s="2262"/>
      <c r="DT23" s="2264"/>
      <c r="DU23" s="2263"/>
      <c r="DV23" s="2261"/>
      <c r="DW23" s="2263"/>
      <c r="DX23" s="2263"/>
      <c r="DY23" s="2263"/>
      <c r="DZ23" s="2263"/>
      <c r="EA23" s="2263"/>
      <c r="EB23" s="2263"/>
      <c r="EC23" s="3"/>
      <c r="ED23" s="2262"/>
      <c r="EE23" s="2264"/>
      <c r="EF23" s="2263"/>
      <c r="EG23" s="2261"/>
      <c r="EH23" s="2263"/>
      <c r="EI23" s="2263"/>
      <c r="EJ23" s="2263"/>
      <c r="EK23" s="2263"/>
      <c r="EL23" s="2263"/>
      <c r="EM23" s="2263"/>
      <c r="EN23" s="3"/>
      <c r="EO23" s="2262"/>
      <c r="EP23" s="2264"/>
      <c r="EQ23" s="2263"/>
      <c r="ER23" s="2261"/>
      <c r="ES23" s="2263"/>
      <c r="ET23" s="2263"/>
      <c r="EU23" s="2263"/>
      <c r="EV23" s="2263"/>
      <c r="EW23" s="2263"/>
      <c r="EX23" s="2263"/>
      <c r="EY23" s="3"/>
      <c r="EZ23" s="2262"/>
      <c r="FA23" s="2264"/>
      <c r="FB23" s="2263"/>
      <c r="FC23" s="2261"/>
      <c r="FD23" s="2263"/>
      <c r="FE23" s="2263"/>
      <c r="FF23" s="2263"/>
      <c r="FG23" s="2263"/>
      <c r="FH23" s="2263"/>
      <c r="FI23" s="2263"/>
      <c r="FJ23" s="3"/>
      <c r="FK23" s="2262"/>
      <c r="FL23" s="2264"/>
      <c r="FM23" s="2263"/>
      <c r="FN23" s="2261"/>
      <c r="FO23" s="2263"/>
      <c r="FP23" s="2263"/>
      <c r="FQ23" s="2263"/>
      <c r="FR23" s="2263"/>
      <c r="FS23" s="2263"/>
      <c r="FT23" s="2263"/>
      <c r="FU23" s="3"/>
      <c r="FV23" s="2262"/>
      <c r="FW23" s="2264"/>
      <c r="FX23" s="2263"/>
      <c r="FY23" s="2261"/>
      <c r="FZ23" s="2263"/>
      <c r="GA23" s="2263"/>
      <c r="GB23" s="2263"/>
      <c r="GC23" s="2263"/>
      <c r="GD23" s="2263"/>
      <c r="GE23" s="2263"/>
      <c r="GF23" s="3"/>
      <c r="GG23" s="2262"/>
      <c r="GH23" s="2264"/>
      <c r="GI23" s="2263"/>
      <c r="GJ23" s="2261"/>
      <c r="GK23" s="2263"/>
      <c r="GL23" s="2263"/>
      <c r="GM23" s="2263"/>
      <c r="GN23" s="2263"/>
      <c r="GO23" s="2263"/>
      <c r="GP23" s="2263"/>
      <c r="GQ23" s="3"/>
      <c r="GR23" s="2262"/>
      <c r="GS23" s="2264"/>
      <c r="GT23" s="2263"/>
      <c r="GU23" s="2261"/>
      <c r="GV23" s="2263"/>
      <c r="GW23" s="2263"/>
      <c r="GX23" s="2263"/>
      <c r="GY23" s="2263"/>
      <c r="GZ23" s="2263"/>
      <c r="HA23" s="2263"/>
      <c r="HB23" s="3"/>
      <c r="HC23" s="2262"/>
      <c r="HD23" s="2264"/>
      <c r="HE23" s="2263"/>
      <c r="HF23" s="2261"/>
      <c r="HG23" s="2263"/>
      <c r="HH23" s="2263"/>
      <c r="HI23" s="2263"/>
      <c r="HJ23" s="2263"/>
      <c r="HK23" s="2263"/>
      <c r="HL23" s="2263"/>
      <c r="HM23" s="3"/>
      <c r="HN23" s="2262"/>
      <c r="HO23" s="2264"/>
      <c r="HP23" s="2263"/>
      <c r="HQ23" s="2261"/>
      <c r="HR23" s="2263"/>
      <c r="HS23" s="2263"/>
      <c r="HT23" s="2263"/>
      <c r="HU23" s="2263"/>
      <c r="HV23" s="2263"/>
      <c r="HW23" s="2263"/>
      <c r="HX23" s="3"/>
      <c r="HY23" s="2262"/>
      <c r="HZ23" s="2264"/>
      <c r="IA23" s="2263"/>
      <c r="IB23" s="2261"/>
      <c r="IC23" s="2263"/>
      <c r="ID23" s="2263"/>
      <c r="IE23" s="2263"/>
      <c r="IF23" s="2263"/>
      <c r="IG23" s="2263"/>
      <c r="IH23" s="2263"/>
      <c r="II23" s="3"/>
      <c r="IJ23" s="2262"/>
      <c r="IK23" s="2264"/>
      <c r="IL23" s="2263"/>
      <c r="IM23" s="2261"/>
      <c r="IN23" s="2263"/>
      <c r="IO23" s="2263"/>
      <c r="IP23" s="2263"/>
      <c r="IQ23" s="2263"/>
      <c r="IR23" s="2263"/>
      <c r="IS23" s="2263"/>
      <c r="IT23" s="3"/>
      <c r="IU23" s="2262"/>
      <c r="IV23" s="2264"/>
      <c r="IW23" s="2263"/>
    </row>
    <row r="24" spans="1:257" ht="22.5" customHeight="1" x14ac:dyDescent="0.25">
      <c r="A24" s="2262">
        <v>44069</v>
      </c>
      <c r="B24" s="2264" t="s">
        <v>16</v>
      </c>
      <c r="C24" s="3482" t="s">
        <v>3890</v>
      </c>
      <c r="D24" s="3505"/>
      <c r="E24" s="3505"/>
      <c r="F24" s="3505"/>
      <c r="G24" s="3505"/>
      <c r="H24" s="3505"/>
      <c r="I24" s="3505"/>
      <c r="J24" s="3505"/>
      <c r="K24" s="3483"/>
      <c r="M24" s="2262"/>
      <c r="N24" s="2264"/>
      <c r="O24" s="2263"/>
      <c r="P24" s="2261"/>
      <c r="Q24" s="2263"/>
      <c r="R24" s="2263"/>
      <c r="S24" s="2263"/>
      <c r="T24" s="2263"/>
      <c r="U24" s="2263"/>
      <c r="V24" s="2263"/>
      <c r="W24" s="3"/>
      <c r="X24" s="2262"/>
      <c r="Y24" s="2264"/>
      <c r="Z24" s="2263"/>
      <c r="AA24" s="2261"/>
      <c r="AB24" s="2263"/>
      <c r="AC24" s="2263"/>
      <c r="AD24" s="2263"/>
      <c r="AE24" s="2263"/>
      <c r="AF24" s="2263"/>
      <c r="AG24" s="2263"/>
      <c r="AH24" s="3"/>
      <c r="AI24" s="2262"/>
      <c r="AJ24" s="2264"/>
      <c r="AK24" s="2263"/>
      <c r="AL24" s="2261"/>
      <c r="AM24" s="2263"/>
      <c r="AN24" s="2263"/>
      <c r="AO24" s="2263"/>
      <c r="AP24" s="2263"/>
      <c r="AQ24" s="2263"/>
      <c r="AR24" s="2263"/>
      <c r="AS24" s="3"/>
      <c r="AT24" s="2262"/>
      <c r="AU24" s="2264"/>
      <c r="AV24" s="2263"/>
      <c r="AW24" s="2261"/>
      <c r="AX24" s="2263"/>
      <c r="AY24" s="2263"/>
      <c r="AZ24" s="2263"/>
      <c r="BA24" s="2263"/>
      <c r="BB24" s="2263"/>
      <c r="BC24" s="2263"/>
      <c r="BD24" s="3"/>
      <c r="BE24" s="2262"/>
      <c r="BF24" s="2264"/>
      <c r="BG24" s="2263"/>
      <c r="BH24" s="2261"/>
      <c r="BI24" s="2263"/>
      <c r="BJ24" s="2263"/>
      <c r="BK24" s="2263"/>
      <c r="BL24" s="2263"/>
      <c r="BM24" s="2263"/>
      <c r="BN24" s="2263"/>
      <c r="BO24" s="3"/>
      <c r="BP24" s="2262"/>
      <c r="BQ24" s="2264"/>
      <c r="BR24" s="2263"/>
      <c r="BS24" s="2261"/>
      <c r="BT24" s="2263"/>
      <c r="BU24" s="2263"/>
      <c r="BV24" s="2263"/>
      <c r="BW24" s="2263"/>
      <c r="BX24" s="2263"/>
      <c r="BY24" s="2263"/>
      <c r="BZ24" s="3"/>
      <c r="CA24" s="2262"/>
      <c r="CB24" s="2264"/>
      <c r="CC24" s="2263"/>
      <c r="CD24" s="2261"/>
      <c r="CE24" s="2263"/>
      <c r="CF24" s="2263"/>
      <c r="CG24" s="2263"/>
      <c r="CH24" s="2263"/>
      <c r="CI24" s="2263"/>
      <c r="CJ24" s="2263"/>
      <c r="CK24" s="3"/>
      <c r="CL24" s="2262"/>
      <c r="CM24" s="2264"/>
      <c r="CN24" s="2263"/>
      <c r="CO24" s="2261"/>
      <c r="CP24" s="2263"/>
      <c r="CQ24" s="2263"/>
      <c r="CR24" s="2263"/>
      <c r="CS24" s="2263"/>
      <c r="CT24" s="2263"/>
      <c r="CU24" s="2263"/>
      <c r="CV24" s="3"/>
      <c r="CW24" s="2262"/>
      <c r="CX24" s="2264"/>
      <c r="CY24" s="2263"/>
      <c r="CZ24" s="2261"/>
      <c r="DA24" s="2263"/>
      <c r="DB24" s="2263"/>
      <c r="DC24" s="2263"/>
      <c r="DD24" s="2263"/>
      <c r="DE24" s="2263"/>
      <c r="DF24" s="2263"/>
      <c r="DG24" s="3"/>
      <c r="DH24" s="2262"/>
      <c r="DI24" s="2264"/>
      <c r="DJ24" s="2263"/>
      <c r="DK24" s="2261"/>
      <c r="DL24" s="2263"/>
      <c r="DM24" s="2263"/>
      <c r="DN24" s="2263"/>
      <c r="DO24" s="2263"/>
      <c r="DP24" s="2263"/>
      <c r="DQ24" s="2263"/>
      <c r="DR24" s="3"/>
      <c r="DS24" s="2262"/>
      <c r="DT24" s="2264"/>
      <c r="DU24" s="2263"/>
      <c r="DV24" s="2261"/>
      <c r="DW24" s="2263"/>
      <c r="DX24" s="2263"/>
      <c r="DY24" s="2263"/>
      <c r="DZ24" s="2263"/>
      <c r="EA24" s="2263"/>
      <c r="EB24" s="2263"/>
      <c r="EC24" s="3"/>
      <c r="ED24" s="2262"/>
      <c r="EE24" s="2264"/>
      <c r="EF24" s="2263"/>
      <c r="EG24" s="2261"/>
      <c r="EH24" s="2263"/>
      <c r="EI24" s="2263"/>
      <c r="EJ24" s="2263"/>
      <c r="EK24" s="2263"/>
      <c r="EL24" s="2263"/>
      <c r="EM24" s="2263"/>
      <c r="EN24" s="3"/>
      <c r="EO24" s="2262"/>
      <c r="EP24" s="2264"/>
      <c r="EQ24" s="2263"/>
      <c r="ER24" s="2261"/>
      <c r="ES24" s="2263"/>
      <c r="ET24" s="2263"/>
      <c r="EU24" s="2263"/>
      <c r="EV24" s="2263"/>
      <c r="EW24" s="2263"/>
      <c r="EX24" s="2263"/>
      <c r="EY24" s="3"/>
      <c r="EZ24" s="2262"/>
      <c r="FA24" s="2264"/>
      <c r="FB24" s="2263"/>
      <c r="FC24" s="2261"/>
      <c r="FD24" s="2263"/>
      <c r="FE24" s="2263"/>
      <c r="FF24" s="2263"/>
      <c r="FG24" s="2263"/>
      <c r="FH24" s="2263"/>
      <c r="FI24" s="2263"/>
      <c r="FJ24" s="3"/>
      <c r="FK24" s="2262"/>
      <c r="FL24" s="2264"/>
      <c r="FM24" s="2263"/>
      <c r="FN24" s="2261"/>
      <c r="FO24" s="2263"/>
      <c r="FP24" s="2263"/>
      <c r="FQ24" s="2263"/>
      <c r="FR24" s="2263"/>
      <c r="FS24" s="2263"/>
      <c r="FT24" s="2263"/>
      <c r="FU24" s="3"/>
      <c r="FV24" s="2262"/>
      <c r="FW24" s="2264"/>
      <c r="FX24" s="2263"/>
      <c r="FY24" s="2261"/>
      <c r="FZ24" s="2263"/>
      <c r="GA24" s="2263"/>
      <c r="GB24" s="2263"/>
      <c r="GC24" s="2263"/>
      <c r="GD24" s="2263"/>
      <c r="GE24" s="2263"/>
      <c r="GF24" s="3"/>
      <c r="GG24" s="2262"/>
      <c r="GH24" s="2264"/>
      <c r="GI24" s="2263"/>
      <c r="GJ24" s="2261"/>
      <c r="GK24" s="2263"/>
      <c r="GL24" s="2263"/>
      <c r="GM24" s="2263"/>
      <c r="GN24" s="2263"/>
      <c r="GO24" s="2263"/>
      <c r="GP24" s="2263"/>
      <c r="GQ24" s="3"/>
      <c r="GR24" s="2262"/>
      <c r="GS24" s="2264"/>
      <c r="GT24" s="2263"/>
      <c r="GU24" s="2261"/>
      <c r="GV24" s="2263"/>
      <c r="GW24" s="2263"/>
      <c r="GX24" s="2263"/>
      <c r="GY24" s="2263"/>
      <c r="GZ24" s="2263"/>
      <c r="HA24" s="2263"/>
      <c r="HB24" s="3"/>
      <c r="HC24" s="2262"/>
      <c r="HD24" s="2264"/>
      <c r="HE24" s="2263"/>
      <c r="HF24" s="2261"/>
      <c r="HG24" s="2263"/>
      <c r="HH24" s="2263"/>
      <c r="HI24" s="2263"/>
      <c r="HJ24" s="2263"/>
      <c r="HK24" s="2263"/>
      <c r="HL24" s="2263"/>
      <c r="HM24" s="3"/>
      <c r="HN24" s="2262"/>
      <c r="HO24" s="2264"/>
      <c r="HP24" s="2263"/>
      <c r="HQ24" s="2261"/>
      <c r="HR24" s="2263"/>
      <c r="HS24" s="2263"/>
      <c r="HT24" s="2263"/>
      <c r="HU24" s="2263"/>
      <c r="HV24" s="2263"/>
      <c r="HW24" s="2263"/>
      <c r="HX24" s="3"/>
      <c r="HY24" s="2262"/>
      <c r="HZ24" s="2264"/>
      <c r="IA24" s="2263"/>
      <c r="IB24" s="2261"/>
      <c r="IC24" s="2263"/>
      <c r="ID24" s="2263"/>
      <c r="IE24" s="2263"/>
      <c r="IF24" s="2263"/>
      <c r="IG24" s="2263"/>
      <c r="IH24" s="2263"/>
      <c r="II24" s="3"/>
      <c r="IJ24" s="2262"/>
      <c r="IK24" s="2264"/>
      <c r="IL24" s="2263"/>
      <c r="IM24" s="2261"/>
      <c r="IN24" s="2263"/>
      <c r="IO24" s="2263"/>
      <c r="IP24" s="2263"/>
      <c r="IQ24" s="2263"/>
      <c r="IR24" s="2263"/>
      <c r="IS24" s="2263"/>
      <c r="IT24" s="3"/>
      <c r="IU24" s="2262"/>
      <c r="IV24" s="2264"/>
      <c r="IW24" s="2263"/>
    </row>
    <row r="25" spans="1:257" ht="22.5" customHeight="1" x14ac:dyDescent="0.25">
      <c r="A25" s="2262">
        <v>44073</v>
      </c>
      <c r="B25" s="2264" t="s">
        <v>186</v>
      </c>
      <c r="C25" s="2265"/>
      <c r="D25" s="2418" t="s">
        <v>301</v>
      </c>
      <c r="E25" s="2265"/>
      <c r="F25" s="2265"/>
      <c r="G25" s="2265"/>
      <c r="H25" s="2265">
        <v>5320</v>
      </c>
      <c r="I25" s="2265">
        <v>100</v>
      </c>
      <c r="J25" s="2265"/>
      <c r="K25" s="2471"/>
      <c r="L25" s="32" t="s">
        <v>3906</v>
      </c>
      <c r="M25" s="2262"/>
      <c r="N25" s="2264"/>
      <c r="O25" s="2263"/>
      <c r="P25" s="2261"/>
      <c r="Q25" s="2263"/>
      <c r="R25" s="2263"/>
      <c r="S25" s="2263"/>
      <c r="T25" s="2263"/>
      <c r="U25" s="2263"/>
      <c r="V25" s="2263"/>
      <c r="W25" s="3"/>
      <c r="X25" s="2262"/>
      <c r="Y25" s="2264"/>
      <c r="Z25" s="2263"/>
      <c r="AA25" s="2261"/>
      <c r="AB25" s="2263"/>
      <c r="AC25" s="2263"/>
      <c r="AD25" s="2263"/>
      <c r="AE25" s="2263"/>
      <c r="AF25" s="2263"/>
      <c r="AG25" s="2263"/>
      <c r="AH25" s="3"/>
      <c r="AI25" s="2262"/>
      <c r="AJ25" s="2264"/>
      <c r="AK25" s="2263"/>
      <c r="AL25" s="2261"/>
      <c r="AM25" s="2263"/>
      <c r="AN25" s="2263"/>
      <c r="AO25" s="2263"/>
      <c r="AP25" s="2263"/>
      <c r="AQ25" s="2263"/>
      <c r="AR25" s="2263"/>
      <c r="AS25" s="3"/>
      <c r="AT25" s="2262"/>
      <c r="AU25" s="2264"/>
      <c r="AV25" s="2263"/>
      <c r="AW25" s="2261"/>
      <c r="AX25" s="2263"/>
      <c r="AY25" s="2263"/>
      <c r="AZ25" s="2263"/>
      <c r="BA25" s="2263"/>
      <c r="BB25" s="2263"/>
      <c r="BC25" s="2263"/>
      <c r="BD25" s="3"/>
      <c r="BE25" s="2262"/>
      <c r="BF25" s="2264"/>
      <c r="BG25" s="2263"/>
      <c r="BH25" s="2261"/>
      <c r="BI25" s="2263"/>
      <c r="BJ25" s="2263"/>
      <c r="BK25" s="2263"/>
      <c r="BL25" s="2263"/>
      <c r="BM25" s="2263"/>
      <c r="BN25" s="2263"/>
      <c r="BO25" s="3"/>
      <c r="BP25" s="2262"/>
      <c r="BQ25" s="2264"/>
      <c r="BR25" s="2263"/>
      <c r="BS25" s="2261"/>
      <c r="BT25" s="2263"/>
      <c r="BU25" s="2263"/>
      <c r="BV25" s="2263"/>
      <c r="BW25" s="2263"/>
      <c r="BX25" s="2263"/>
      <c r="BY25" s="2263"/>
      <c r="BZ25" s="3"/>
      <c r="CA25" s="2262"/>
      <c r="CB25" s="2264"/>
      <c r="CC25" s="2263"/>
      <c r="CD25" s="2261"/>
      <c r="CE25" s="2263"/>
      <c r="CF25" s="2263"/>
      <c r="CG25" s="2263"/>
      <c r="CH25" s="2263"/>
      <c r="CI25" s="2263"/>
      <c r="CJ25" s="2263"/>
      <c r="CK25" s="3"/>
      <c r="CL25" s="2262"/>
      <c r="CM25" s="2264"/>
      <c r="CN25" s="2263"/>
      <c r="CO25" s="2261"/>
      <c r="CP25" s="2263"/>
      <c r="CQ25" s="2263"/>
      <c r="CR25" s="2263"/>
      <c r="CS25" s="2263"/>
      <c r="CT25" s="2263"/>
      <c r="CU25" s="2263"/>
      <c r="CV25" s="3"/>
      <c r="CW25" s="2262"/>
      <c r="CX25" s="2264"/>
      <c r="CY25" s="2263"/>
      <c r="CZ25" s="2261"/>
      <c r="DA25" s="2263"/>
      <c r="DB25" s="2263"/>
      <c r="DC25" s="2263"/>
      <c r="DD25" s="2263"/>
      <c r="DE25" s="2263"/>
      <c r="DF25" s="2263"/>
      <c r="DG25" s="3"/>
      <c r="DH25" s="2262"/>
      <c r="DI25" s="2264"/>
      <c r="DJ25" s="2263"/>
      <c r="DK25" s="2261"/>
      <c r="DL25" s="2263"/>
      <c r="DM25" s="2263"/>
      <c r="DN25" s="2263"/>
      <c r="DO25" s="2263"/>
      <c r="DP25" s="2263"/>
      <c r="DQ25" s="2263"/>
      <c r="DR25" s="3"/>
      <c r="DS25" s="2262"/>
      <c r="DT25" s="2264"/>
      <c r="DU25" s="2263"/>
      <c r="DV25" s="2261"/>
      <c r="DW25" s="2263"/>
      <c r="DX25" s="2263"/>
      <c r="DY25" s="2263"/>
      <c r="DZ25" s="2263"/>
      <c r="EA25" s="2263"/>
      <c r="EB25" s="2263"/>
      <c r="EC25" s="3"/>
      <c r="ED25" s="2262"/>
      <c r="EE25" s="2264"/>
      <c r="EF25" s="2263"/>
      <c r="EG25" s="2261"/>
      <c r="EH25" s="2263"/>
      <c r="EI25" s="2263"/>
      <c r="EJ25" s="2263"/>
      <c r="EK25" s="2263"/>
      <c r="EL25" s="2263"/>
      <c r="EM25" s="2263"/>
      <c r="EN25" s="3"/>
      <c r="EO25" s="2262"/>
      <c r="EP25" s="2264"/>
      <c r="EQ25" s="2263"/>
      <c r="ER25" s="2261"/>
      <c r="ES25" s="2263"/>
      <c r="ET25" s="2263"/>
      <c r="EU25" s="2263"/>
      <c r="EV25" s="2263"/>
      <c r="EW25" s="2263"/>
      <c r="EX25" s="2263"/>
      <c r="EY25" s="3"/>
      <c r="EZ25" s="2262"/>
      <c r="FA25" s="2264"/>
      <c r="FB25" s="2263"/>
      <c r="FC25" s="2261"/>
      <c r="FD25" s="2263"/>
      <c r="FE25" s="2263"/>
      <c r="FF25" s="2263"/>
      <c r="FG25" s="2263"/>
      <c r="FH25" s="2263"/>
      <c r="FI25" s="2263"/>
      <c r="FJ25" s="3"/>
      <c r="FK25" s="2262"/>
      <c r="FL25" s="2264"/>
      <c r="FM25" s="2263"/>
      <c r="FN25" s="2261"/>
      <c r="FO25" s="2263"/>
      <c r="FP25" s="2263"/>
      <c r="FQ25" s="2263"/>
      <c r="FR25" s="2263"/>
      <c r="FS25" s="2263"/>
      <c r="FT25" s="2263"/>
      <c r="FU25" s="3"/>
      <c r="FV25" s="2262"/>
      <c r="FW25" s="2264"/>
      <c r="FX25" s="2263"/>
      <c r="FY25" s="2261"/>
      <c r="FZ25" s="2263"/>
      <c r="GA25" s="2263"/>
      <c r="GB25" s="2263"/>
      <c r="GC25" s="2263"/>
      <c r="GD25" s="2263"/>
      <c r="GE25" s="2263"/>
      <c r="GF25" s="3"/>
      <c r="GG25" s="2262"/>
      <c r="GH25" s="2264"/>
      <c r="GI25" s="2263"/>
      <c r="GJ25" s="2261"/>
      <c r="GK25" s="2263"/>
      <c r="GL25" s="2263"/>
      <c r="GM25" s="2263"/>
      <c r="GN25" s="2263"/>
      <c r="GO25" s="2263"/>
      <c r="GP25" s="2263"/>
      <c r="GQ25" s="3"/>
      <c r="GR25" s="2262"/>
      <c r="GS25" s="2264"/>
      <c r="GT25" s="2263"/>
      <c r="GU25" s="2261"/>
      <c r="GV25" s="2263"/>
      <c r="GW25" s="2263"/>
      <c r="GX25" s="2263"/>
      <c r="GY25" s="2263"/>
      <c r="GZ25" s="2263"/>
      <c r="HA25" s="2263"/>
      <c r="HB25" s="3"/>
      <c r="HC25" s="2262"/>
      <c r="HD25" s="2264"/>
      <c r="HE25" s="2263"/>
      <c r="HF25" s="2261"/>
      <c r="HG25" s="2263"/>
      <c r="HH25" s="2263"/>
      <c r="HI25" s="2263"/>
      <c r="HJ25" s="2263"/>
      <c r="HK25" s="2263"/>
      <c r="HL25" s="2263"/>
      <c r="HM25" s="3"/>
      <c r="HN25" s="2262"/>
      <c r="HO25" s="2264"/>
      <c r="HP25" s="2263"/>
      <c r="HQ25" s="2261"/>
      <c r="HR25" s="2263"/>
      <c r="HS25" s="2263"/>
      <c r="HT25" s="2263"/>
      <c r="HU25" s="2263"/>
      <c r="HV25" s="2263"/>
      <c r="HW25" s="2263"/>
      <c r="HX25" s="3"/>
      <c r="HY25" s="2262"/>
      <c r="HZ25" s="2264"/>
      <c r="IA25" s="2263"/>
      <c r="IB25" s="2261"/>
      <c r="IC25" s="2263"/>
      <c r="ID25" s="2263"/>
      <c r="IE25" s="2263"/>
      <c r="IF25" s="2263"/>
      <c r="IG25" s="2263"/>
      <c r="IH25" s="2263"/>
      <c r="II25" s="3"/>
      <c r="IJ25" s="2262"/>
      <c r="IK25" s="2264"/>
      <c r="IL25" s="2263"/>
      <c r="IM25" s="2261"/>
      <c r="IN25" s="2263"/>
      <c r="IO25" s="2263"/>
      <c r="IP25" s="2263"/>
      <c r="IQ25" s="2263"/>
      <c r="IR25" s="2263"/>
      <c r="IS25" s="2263"/>
      <c r="IT25" s="3"/>
      <c r="IU25" s="2262"/>
      <c r="IV25" s="2264"/>
      <c r="IW25" s="2263"/>
    </row>
    <row r="26" spans="1:257" ht="22.5" customHeight="1" x14ac:dyDescent="0.25">
      <c r="A26" s="2410">
        <v>44073</v>
      </c>
      <c r="B26" s="2306" t="s">
        <v>4</v>
      </c>
      <c r="C26" s="2311"/>
      <c r="D26" s="2307"/>
      <c r="E26" s="2311">
        <v>1</v>
      </c>
      <c r="F26" s="2311"/>
      <c r="G26" s="2311"/>
      <c r="H26" s="2311"/>
      <c r="I26" s="2311"/>
      <c r="J26" s="2311"/>
      <c r="K26" s="2885"/>
      <c r="L26" s="2315"/>
      <c r="M26" s="2262"/>
      <c r="N26" s="2264"/>
      <c r="O26" s="2263"/>
      <c r="P26" s="2261"/>
      <c r="Q26" s="2263"/>
      <c r="R26" s="2263"/>
      <c r="S26" s="2263"/>
      <c r="T26" s="2263"/>
      <c r="U26" s="2263"/>
      <c r="V26" s="2263"/>
      <c r="W26" s="3"/>
      <c r="X26" s="2262"/>
      <c r="Y26" s="2264"/>
      <c r="Z26" s="2263"/>
      <c r="AA26" s="2261"/>
      <c r="AB26" s="2263"/>
      <c r="AC26" s="2263"/>
      <c r="AD26" s="2263"/>
      <c r="AE26" s="2263"/>
      <c r="AF26" s="2263"/>
      <c r="AG26" s="2263"/>
      <c r="AH26" s="3"/>
      <c r="AI26" s="2262"/>
      <c r="AJ26" s="2264"/>
      <c r="AK26" s="2263"/>
      <c r="AL26" s="2261"/>
      <c r="AM26" s="2263"/>
      <c r="AN26" s="2263"/>
      <c r="AO26" s="2263"/>
      <c r="AP26" s="2263"/>
      <c r="AQ26" s="2263"/>
      <c r="AR26" s="2263"/>
      <c r="AS26" s="3"/>
      <c r="AT26" s="2262"/>
      <c r="AU26" s="2264"/>
      <c r="AV26" s="2263"/>
      <c r="AW26" s="2261"/>
      <c r="AX26" s="2263"/>
      <c r="AY26" s="2263"/>
      <c r="AZ26" s="2263"/>
      <c r="BA26" s="2263"/>
      <c r="BB26" s="2263"/>
      <c r="BC26" s="2263"/>
      <c r="BD26" s="3"/>
      <c r="BE26" s="2262"/>
      <c r="BF26" s="2264"/>
      <c r="BG26" s="2263"/>
      <c r="BH26" s="2261"/>
      <c r="BI26" s="2263"/>
      <c r="BJ26" s="2263"/>
      <c r="BK26" s="2263"/>
      <c r="BL26" s="2263"/>
      <c r="BM26" s="2263"/>
      <c r="BN26" s="2263"/>
      <c r="BO26" s="3"/>
      <c r="BP26" s="2262"/>
      <c r="BQ26" s="2264"/>
      <c r="BR26" s="2263"/>
      <c r="BS26" s="2261"/>
      <c r="BT26" s="2263"/>
      <c r="BU26" s="2263"/>
      <c r="BV26" s="2263"/>
      <c r="BW26" s="2263"/>
      <c r="BX26" s="2263"/>
      <c r="BY26" s="2263"/>
      <c r="BZ26" s="3"/>
      <c r="CA26" s="2262"/>
      <c r="CB26" s="2264"/>
      <c r="CC26" s="2263"/>
      <c r="CD26" s="2261"/>
      <c r="CE26" s="2263"/>
      <c r="CF26" s="2263"/>
      <c r="CG26" s="2263"/>
      <c r="CH26" s="2263"/>
      <c r="CI26" s="2263"/>
      <c r="CJ26" s="2263"/>
      <c r="CK26" s="3"/>
      <c r="CL26" s="2262"/>
      <c r="CM26" s="2264"/>
      <c r="CN26" s="2263"/>
      <c r="CO26" s="2261"/>
      <c r="CP26" s="2263"/>
      <c r="CQ26" s="2263"/>
      <c r="CR26" s="2263"/>
      <c r="CS26" s="2263"/>
      <c r="CT26" s="2263"/>
      <c r="CU26" s="2263"/>
      <c r="CV26" s="3"/>
      <c r="CW26" s="2262"/>
      <c r="CX26" s="2264"/>
      <c r="CY26" s="2263"/>
      <c r="CZ26" s="2261"/>
      <c r="DA26" s="2263"/>
      <c r="DB26" s="2263"/>
      <c r="DC26" s="2263"/>
      <c r="DD26" s="2263"/>
      <c r="DE26" s="2263"/>
      <c r="DF26" s="2263"/>
      <c r="DG26" s="3"/>
      <c r="DH26" s="2262"/>
      <c r="DI26" s="2264"/>
      <c r="DJ26" s="2263"/>
      <c r="DK26" s="2261"/>
      <c r="DL26" s="2263"/>
      <c r="DM26" s="2263"/>
      <c r="DN26" s="2263"/>
      <c r="DO26" s="2263"/>
      <c r="DP26" s="2263"/>
      <c r="DQ26" s="2263"/>
      <c r="DR26" s="3"/>
      <c r="DS26" s="2262"/>
      <c r="DT26" s="2264"/>
      <c r="DU26" s="2263"/>
      <c r="DV26" s="2261"/>
      <c r="DW26" s="2263"/>
      <c r="DX26" s="2263"/>
      <c r="DY26" s="2263"/>
      <c r="DZ26" s="2263"/>
      <c r="EA26" s="2263"/>
      <c r="EB26" s="2263"/>
      <c r="EC26" s="3"/>
      <c r="ED26" s="2262"/>
      <c r="EE26" s="2264"/>
      <c r="EF26" s="2263"/>
      <c r="EG26" s="2261"/>
      <c r="EH26" s="2263"/>
      <c r="EI26" s="2263"/>
      <c r="EJ26" s="2263"/>
      <c r="EK26" s="2263"/>
      <c r="EL26" s="2263"/>
      <c r="EM26" s="2263"/>
      <c r="EN26" s="3"/>
      <c r="EO26" s="2262"/>
      <c r="EP26" s="2264"/>
      <c r="EQ26" s="2263"/>
      <c r="ER26" s="2261"/>
      <c r="ES26" s="2263"/>
      <c r="ET26" s="2263"/>
      <c r="EU26" s="2263"/>
      <c r="EV26" s="2263"/>
      <c r="EW26" s="2263"/>
      <c r="EX26" s="2263"/>
      <c r="EY26" s="3"/>
      <c r="EZ26" s="2262"/>
      <c r="FA26" s="2264"/>
      <c r="FB26" s="2263"/>
      <c r="FC26" s="2261"/>
      <c r="FD26" s="2263"/>
      <c r="FE26" s="2263"/>
      <c r="FF26" s="2263"/>
      <c r="FG26" s="2263"/>
      <c r="FH26" s="2263"/>
      <c r="FI26" s="2263"/>
      <c r="FJ26" s="3"/>
      <c r="FK26" s="2262"/>
      <c r="FL26" s="2264"/>
      <c r="FM26" s="2263"/>
      <c r="FN26" s="2261"/>
      <c r="FO26" s="2263"/>
      <c r="FP26" s="2263"/>
      <c r="FQ26" s="2263"/>
      <c r="FR26" s="2263"/>
      <c r="FS26" s="2263"/>
      <c r="FT26" s="2263"/>
      <c r="FU26" s="3"/>
      <c r="FV26" s="2262"/>
      <c r="FW26" s="2264"/>
      <c r="FX26" s="2263"/>
      <c r="FY26" s="2261"/>
      <c r="FZ26" s="2263"/>
      <c r="GA26" s="2263"/>
      <c r="GB26" s="2263"/>
      <c r="GC26" s="2263"/>
      <c r="GD26" s="2263"/>
      <c r="GE26" s="2263"/>
      <c r="GF26" s="3"/>
      <c r="GG26" s="2262"/>
      <c r="GH26" s="2264"/>
      <c r="GI26" s="2263"/>
      <c r="GJ26" s="2261"/>
      <c r="GK26" s="2263"/>
      <c r="GL26" s="2263"/>
      <c r="GM26" s="2263"/>
      <c r="GN26" s="2263"/>
      <c r="GO26" s="2263"/>
      <c r="GP26" s="2263"/>
      <c r="GQ26" s="3"/>
      <c r="GR26" s="2262"/>
      <c r="GS26" s="2264"/>
      <c r="GT26" s="2263"/>
      <c r="GU26" s="2261"/>
      <c r="GV26" s="2263"/>
      <c r="GW26" s="2263"/>
      <c r="GX26" s="2263"/>
      <c r="GY26" s="2263"/>
      <c r="GZ26" s="2263"/>
      <c r="HA26" s="2263"/>
      <c r="HB26" s="3"/>
      <c r="HC26" s="2262"/>
      <c r="HD26" s="2264"/>
      <c r="HE26" s="2263"/>
      <c r="HF26" s="2261"/>
      <c r="HG26" s="2263"/>
      <c r="HH26" s="2263"/>
      <c r="HI26" s="2263"/>
      <c r="HJ26" s="2263"/>
      <c r="HK26" s="2263"/>
      <c r="HL26" s="2263"/>
      <c r="HM26" s="3"/>
      <c r="HN26" s="2262"/>
      <c r="HO26" s="2264"/>
      <c r="HP26" s="2263"/>
      <c r="HQ26" s="2261"/>
      <c r="HR26" s="2263"/>
      <c r="HS26" s="2263"/>
      <c r="HT26" s="2263"/>
      <c r="HU26" s="2263"/>
      <c r="HV26" s="2263"/>
      <c r="HW26" s="2263"/>
      <c r="HX26" s="3"/>
      <c r="HY26" s="2262"/>
      <c r="HZ26" s="2264"/>
      <c r="IA26" s="2263"/>
      <c r="IB26" s="2261"/>
      <c r="IC26" s="2263"/>
      <c r="ID26" s="2263"/>
      <c r="IE26" s="2263"/>
      <c r="IF26" s="2263"/>
      <c r="IG26" s="2263"/>
      <c r="IH26" s="2263"/>
      <c r="II26" s="3"/>
      <c r="IJ26" s="2262"/>
      <c r="IK26" s="2264"/>
      <c r="IL26" s="2263"/>
      <c r="IM26" s="2261"/>
      <c r="IN26" s="2263"/>
      <c r="IO26" s="2263"/>
      <c r="IP26" s="2263"/>
      <c r="IQ26" s="2263"/>
      <c r="IR26" s="2263"/>
      <c r="IS26" s="2263"/>
      <c r="IT26" s="3"/>
      <c r="IU26" s="2262"/>
      <c r="IV26" s="2264"/>
      <c r="IW26" s="2263"/>
    </row>
    <row r="27" spans="1:257" ht="45.75" customHeight="1" x14ac:dyDescent="0.25">
      <c r="A27" s="2262">
        <v>44075</v>
      </c>
      <c r="B27" s="2264" t="s">
        <v>14</v>
      </c>
      <c r="C27" s="3666" t="s">
        <v>243</v>
      </c>
      <c r="D27" s="3667"/>
      <c r="E27" s="3667"/>
      <c r="F27" s="3667"/>
      <c r="G27" s="3667"/>
      <c r="H27" s="3667"/>
      <c r="I27" s="3667"/>
      <c r="J27" s="3668"/>
      <c r="K27" s="2471"/>
    </row>
    <row r="28" spans="1:257" ht="52.5" customHeight="1" x14ac:dyDescent="0.25">
      <c r="A28" s="2871">
        <v>44080</v>
      </c>
      <c r="B28" s="2872" t="s">
        <v>16</v>
      </c>
      <c r="C28" s="3473" t="s">
        <v>3917</v>
      </c>
      <c r="D28" s="3474"/>
      <c r="E28" s="3474"/>
      <c r="F28" s="3474"/>
      <c r="G28" s="3474"/>
      <c r="H28" s="3474"/>
      <c r="I28" s="3474"/>
      <c r="J28" s="3475"/>
      <c r="K28" s="2873"/>
      <c r="L28" s="393"/>
      <c r="M28" s="2262"/>
      <c r="N28" s="2264"/>
      <c r="O28" s="2263"/>
      <c r="P28" s="2261"/>
      <c r="Q28" s="2263"/>
      <c r="R28" s="2263"/>
      <c r="S28" s="2263"/>
      <c r="T28" s="2263"/>
      <c r="U28" s="2263"/>
      <c r="V28" s="2263"/>
      <c r="W28" s="3"/>
      <c r="X28" s="2262"/>
      <c r="Y28" s="2264"/>
      <c r="Z28" s="2263"/>
      <c r="AA28" s="2261"/>
      <c r="AB28" s="2263"/>
      <c r="AC28" s="2263"/>
      <c r="AD28" s="2263"/>
      <c r="AE28" s="2263"/>
      <c r="AF28" s="2263"/>
      <c r="AG28" s="2263"/>
      <c r="AH28" s="3"/>
      <c r="AI28" s="2262"/>
      <c r="AJ28" s="2264"/>
      <c r="AK28" s="2263"/>
      <c r="AL28" s="2261"/>
      <c r="AM28" s="2263"/>
      <c r="AN28" s="2263"/>
      <c r="AO28" s="2263"/>
      <c r="AP28" s="2263"/>
      <c r="AQ28" s="2263"/>
      <c r="AR28" s="2263"/>
      <c r="AS28" s="3"/>
      <c r="AT28" s="2262"/>
      <c r="AU28" s="2264"/>
      <c r="AV28" s="2263"/>
      <c r="AW28" s="2261"/>
      <c r="AX28" s="2263"/>
      <c r="AY28" s="2263"/>
      <c r="AZ28" s="2263"/>
      <c r="BA28" s="2263"/>
      <c r="BB28" s="2263"/>
      <c r="BC28" s="2263"/>
      <c r="BD28" s="3"/>
      <c r="BE28" s="2262"/>
      <c r="BF28" s="2264"/>
      <c r="BG28" s="2263"/>
      <c r="BH28" s="2261"/>
      <c r="BI28" s="2263"/>
      <c r="BJ28" s="2263"/>
      <c r="BK28" s="2263"/>
      <c r="BL28" s="2263"/>
      <c r="BM28" s="2263"/>
      <c r="BN28" s="2263"/>
      <c r="BO28" s="3"/>
      <c r="BP28" s="2262"/>
      <c r="BQ28" s="2264"/>
      <c r="BR28" s="2263"/>
      <c r="BS28" s="2261"/>
      <c r="BT28" s="2263"/>
      <c r="BU28" s="2263"/>
      <c r="BV28" s="2263"/>
      <c r="BW28" s="2263"/>
      <c r="BX28" s="2263"/>
      <c r="BY28" s="2263"/>
      <c r="BZ28" s="3"/>
      <c r="CA28" s="2262"/>
      <c r="CB28" s="2264"/>
      <c r="CC28" s="2263"/>
      <c r="CD28" s="2261"/>
      <c r="CE28" s="2263"/>
      <c r="CF28" s="2263"/>
      <c r="CG28" s="2263"/>
      <c r="CH28" s="2263"/>
      <c r="CI28" s="2263"/>
      <c r="CJ28" s="2263"/>
      <c r="CK28" s="3"/>
      <c r="CL28" s="2262"/>
      <c r="CM28" s="2264"/>
      <c r="CN28" s="2263"/>
      <c r="CO28" s="2261"/>
      <c r="CP28" s="2263"/>
      <c r="CQ28" s="2263"/>
      <c r="CR28" s="2263"/>
      <c r="CS28" s="2263"/>
      <c r="CT28" s="2263"/>
      <c r="CU28" s="2263"/>
      <c r="CV28" s="3"/>
      <c r="CW28" s="2262"/>
      <c r="CX28" s="2264"/>
      <c r="CY28" s="2263"/>
      <c r="CZ28" s="2261"/>
      <c r="DA28" s="2263"/>
      <c r="DB28" s="2263"/>
      <c r="DC28" s="2263"/>
      <c r="DD28" s="2263"/>
      <c r="DE28" s="2263"/>
      <c r="DF28" s="2263"/>
      <c r="DG28" s="3"/>
      <c r="DH28" s="2262"/>
      <c r="DI28" s="2264"/>
      <c r="DJ28" s="2263"/>
      <c r="DK28" s="2261"/>
      <c r="DL28" s="2263"/>
      <c r="DM28" s="2263"/>
      <c r="DN28" s="2263"/>
      <c r="DO28" s="2263"/>
      <c r="DP28" s="2263"/>
      <c r="DQ28" s="2263"/>
      <c r="DR28" s="3"/>
      <c r="DS28" s="2262"/>
      <c r="DT28" s="2264"/>
      <c r="DU28" s="2263"/>
      <c r="DV28" s="2261"/>
      <c r="DW28" s="2263"/>
      <c r="DX28" s="2263"/>
      <c r="DY28" s="2263"/>
      <c r="DZ28" s="2263"/>
      <c r="EA28" s="2263"/>
      <c r="EB28" s="2263"/>
      <c r="EC28" s="3"/>
      <c r="ED28" s="2262"/>
      <c r="EE28" s="2264"/>
      <c r="EF28" s="2263"/>
      <c r="EG28" s="2261"/>
      <c r="EH28" s="2263"/>
      <c r="EI28" s="2263"/>
      <c r="EJ28" s="2263"/>
      <c r="EK28" s="2263"/>
      <c r="EL28" s="2263"/>
      <c r="EM28" s="2263"/>
      <c r="EN28" s="3"/>
      <c r="EO28" s="2262"/>
      <c r="EP28" s="2264"/>
      <c r="EQ28" s="2263"/>
      <c r="ER28" s="2261"/>
      <c r="ES28" s="2263"/>
      <c r="ET28" s="2263"/>
      <c r="EU28" s="2263"/>
      <c r="EV28" s="2263"/>
      <c r="EW28" s="2263"/>
      <c r="EX28" s="2263"/>
      <c r="EY28" s="3"/>
      <c r="EZ28" s="2262"/>
      <c r="FA28" s="2264"/>
      <c r="FB28" s="2263"/>
      <c r="FC28" s="2261"/>
      <c r="FD28" s="2263"/>
      <c r="FE28" s="2263"/>
      <c r="FF28" s="2263"/>
      <c r="FG28" s="2263"/>
      <c r="FH28" s="2263"/>
      <c r="FI28" s="2263"/>
      <c r="FJ28" s="3"/>
      <c r="FK28" s="2262"/>
      <c r="FL28" s="2264"/>
      <c r="FM28" s="2263"/>
      <c r="FN28" s="2261"/>
      <c r="FO28" s="2263"/>
      <c r="FP28" s="2263"/>
      <c r="FQ28" s="2263"/>
      <c r="FR28" s="2263"/>
      <c r="FS28" s="2263"/>
      <c r="FT28" s="2263"/>
      <c r="FU28" s="3"/>
      <c r="FV28" s="2262"/>
      <c r="FW28" s="2264"/>
      <c r="FX28" s="2263"/>
      <c r="FY28" s="2261"/>
      <c r="FZ28" s="2263"/>
      <c r="GA28" s="2263"/>
      <c r="GB28" s="2263"/>
      <c r="GC28" s="2263"/>
      <c r="GD28" s="2263"/>
      <c r="GE28" s="2263"/>
      <c r="GF28" s="3"/>
      <c r="GG28" s="2262"/>
      <c r="GH28" s="2264"/>
      <c r="GI28" s="2263"/>
      <c r="GJ28" s="2261"/>
      <c r="GK28" s="2263"/>
      <c r="GL28" s="2263"/>
      <c r="GM28" s="2263"/>
      <c r="GN28" s="2263"/>
      <c r="GO28" s="2263"/>
      <c r="GP28" s="2263"/>
      <c r="GQ28" s="3"/>
      <c r="GR28" s="2262"/>
      <c r="GS28" s="2264"/>
      <c r="GT28" s="2263"/>
      <c r="GU28" s="2261"/>
      <c r="GV28" s="2263"/>
      <c r="GW28" s="2263"/>
      <c r="GX28" s="2263"/>
      <c r="GY28" s="2263"/>
      <c r="GZ28" s="2263"/>
      <c r="HA28" s="2263"/>
      <c r="HB28" s="3"/>
      <c r="HC28" s="2262"/>
      <c r="HD28" s="2264"/>
      <c r="HE28" s="2263"/>
      <c r="HF28" s="2261"/>
      <c r="HG28" s="2263"/>
      <c r="HH28" s="2263"/>
      <c r="HI28" s="2263"/>
      <c r="HJ28" s="2263"/>
      <c r="HK28" s="2263"/>
      <c r="HL28" s="2263"/>
      <c r="HM28" s="3"/>
      <c r="HN28" s="2262"/>
      <c r="HO28" s="2264"/>
      <c r="HP28" s="2263"/>
      <c r="HQ28" s="2261"/>
      <c r="HR28" s="2263"/>
      <c r="HS28" s="2263"/>
      <c r="HT28" s="2263"/>
      <c r="HU28" s="2263"/>
      <c r="HV28" s="2263"/>
      <c r="HW28" s="2263"/>
      <c r="HX28" s="3"/>
      <c r="HY28" s="2262"/>
      <c r="HZ28" s="2264"/>
      <c r="IA28" s="2263"/>
      <c r="IB28" s="2261"/>
      <c r="IC28" s="2263"/>
      <c r="ID28" s="2263"/>
      <c r="IE28" s="2263"/>
      <c r="IF28" s="2263"/>
      <c r="IG28" s="2263"/>
      <c r="IH28" s="2263"/>
      <c r="II28" s="3"/>
      <c r="IJ28" s="2262"/>
      <c r="IK28" s="2264"/>
      <c r="IL28" s="2263"/>
      <c r="IM28" s="2261"/>
      <c r="IN28" s="2263"/>
      <c r="IO28" s="2263"/>
      <c r="IP28" s="2263"/>
      <c r="IQ28" s="2263"/>
      <c r="IR28" s="2263"/>
      <c r="IS28" s="2263"/>
      <c r="IT28" s="3"/>
      <c r="IU28" s="2262"/>
      <c r="IV28" s="2264"/>
      <c r="IW28" s="2263"/>
    </row>
    <row r="29" spans="1:257" ht="22.5" customHeight="1" x14ac:dyDescent="0.25">
      <c r="A29" s="2875">
        <v>44081</v>
      </c>
      <c r="B29" s="2264" t="s">
        <v>26</v>
      </c>
      <c r="C29" s="3473" t="s">
        <v>3918</v>
      </c>
      <c r="D29" s="3474"/>
      <c r="E29" s="3474"/>
      <c r="F29" s="3474"/>
      <c r="G29" s="3474"/>
      <c r="H29" s="3474"/>
      <c r="I29" s="3474"/>
      <c r="J29" s="3475"/>
      <c r="K29" s="2921"/>
      <c r="M29" s="2262"/>
      <c r="N29" s="2264"/>
      <c r="O29" s="2263"/>
      <c r="P29" s="2261"/>
      <c r="Q29" s="2263"/>
      <c r="R29" s="2263"/>
      <c r="S29" s="2263"/>
      <c r="T29" s="2263"/>
      <c r="U29" s="2263"/>
      <c r="V29" s="2263"/>
      <c r="W29" s="3"/>
      <c r="X29" s="2262"/>
      <c r="Y29" s="2264"/>
      <c r="Z29" s="2263"/>
      <c r="AA29" s="2261"/>
      <c r="AB29" s="2263"/>
      <c r="AC29" s="2263"/>
      <c r="AD29" s="2263"/>
      <c r="AE29" s="2263"/>
      <c r="AF29" s="2263"/>
      <c r="AG29" s="2263"/>
      <c r="AH29" s="3"/>
      <c r="AI29" s="2262"/>
      <c r="AJ29" s="2264"/>
      <c r="AK29" s="2263"/>
      <c r="AL29" s="2261"/>
      <c r="AM29" s="2263"/>
      <c r="AN29" s="2263"/>
      <c r="AO29" s="2263"/>
      <c r="AP29" s="2263"/>
      <c r="AQ29" s="2263"/>
      <c r="AR29" s="2263"/>
      <c r="AS29" s="3"/>
      <c r="AT29" s="2262"/>
      <c r="AU29" s="2264"/>
      <c r="AV29" s="2263"/>
      <c r="AW29" s="2261"/>
      <c r="AX29" s="2263"/>
      <c r="AY29" s="2263"/>
      <c r="AZ29" s="2263"/>
      <c r="BA29" s="2263"/>
      <c r="BB29" s="2263"/>
      <c r="BC29" s="2263"/>
      <c r="BD29" s="3"/>
      <c r="BE29" s="2262"/>
      <c r="BF29" s="2264"/>
      <c r="BG29" s="2263"/>
      <c r="BH29" s="2261"/>
      <c r="BI29" s="2263"/>
      <c r="BJ29" s="2263"/>
      <c r="BK29" s="2263"/>
      <c r="BL29" s="2263"/>
      <c r="BM29" s="2263"/>
      <c r="BN29" s="2263"/>
      <c r="BO29" s="3"/>
      <c r="BP29" s="2262"/>
      <c r="BQ29" s="2264"/>
      <c r="BR29" s="2263"/>
      <c r="BS29" s="2261"/>
      <c r="BT29" s="2263"/>
      <c r="BU29" s="2263"/>
      <c r="BV29" s="2263"/>
      <c r="BW29" s="2263"/>
      <c r="BX29" s="2263"/>
      <c r="BY29" s="2263"/>
      <c r="BZ29" s="3"/>
      <c r="CA29" s="2262"/>
      <c r="CB29" s="2264"/>
      <c r="CC29" s="2263"/>
      <c r="CD29" s="2261"/>
      <c r="CE29" s="2263"/>
      <c r="CF29" s="2263"/>
      <c r="CG29" s="2263"/>
      <c r="CH29" s="2263"/>
      <c r="CI29" s="2263"/>
      <c r="CJ29" s="2263"/>
      <c r="CK29" s="3"/>
      <c r="CL29" s="2262"/>
      <c r="CM29" s="2264"/>
      <c r="CN29" s="2263"/>
      <c r="CO29" s="2261"/>
      <c r="CP29" s="2263"/>
      <c r="CQ29" s="2263"/>
      <c r="CR29" s="2263"/>
      <c r="CS29" s="2263"/>
      <c r="CT29" s="2263"/>
      <c r="CU29" s="2263"/>
      <c r="CV29" s="3"/>
      <c r="CW29" s="2262"/>
      <c r="CX29" s="2264"/>
      <c r="CY29" s="2263"/>
      <c r="CZ29" s="2261"/>
      <c r="DA29" s="2263"/>
      <c r="DB29" s="2263"/>
      <c r="DC29" s="2263"/>
      <c r="DD29" s="2263"/>
      <c r="DE29" s="2263"/>
      <c r="DF29" s="2263"/>
      <c r="DG29" s="3"/>
      <c r="DH29" s="2262"/>
      <c r="DI29" s="2264"/>
      <c r="DJ29" s="2263"/>
      <c r="DK29" s="2261"/>
      <c r="DL29" s="2263"/>
      <c r="DM29" s="2263"/>
      <c r="DN29" s="2263"/>
      <c r="DO29" s="2263"/>
      <c r="DP29" s="2263"/>
      <c r="DQ29" s="2263"/>
      <c r="DR29" s="3"/>
      <c r="DS29" s="2262"/>
      <c r="DT29" s="2264"/>
      <c r="DU29" s="2263"/>
      <c r="DV29" s="2261"/>
      <c r="DW29" s="2263"/>
      <c r="DX29" s="2263"/>
      <c r="DY29" s="2263"/>
      <c r="DZ29" s="2263"/>
      <c r="EA29" s="2263"/>
      <c r="EB29" s="2263"/>
      <c r="EC29" s="3"/>
      <c r="ED29" s="2262"/>
      <c r="EE29" s="2264"/>
      <c r="EF29" s="2263"/>
      <c r="EG29" s="2261"/>
      <c r="EH29" s="2263"/>
      <c r="EI29" s="2263"/>
      <c r="EJ29" s="2263"/>
      <c r="EK29" s="2263"/>
      <c r="EL29" s="2263"/>
      <c r="EM29" s="2263"/>
      <c r="EN29" s="3"/>
      <c r="EO29" s="2262"/>
      <c r="EP29" s="2264"/>
      <c r="EQ29" s="2263"/>
      <c r="ER29" s="2261"/>
      <c r="ES29" s="2263"/>
      <c r="ET29" s="2263"/>
      <c r="EU29" s="2263"/>
      <c r="EV29" s="2263"/>
      <c r="EW29" s="2263"/>
      <c r="EX29" s="2263"/>
      <c r="EY29" s="3"/>
      <c r="EZ29" s="2262"/>
      <c r="FA29" s="2264"/>
      <c r="FB29" s="2263"/>
      <c r="FC29" s="2261"/>
      <c r="FD29" s="2263"/>
      <c r="FE29" s="2263"/>
      <c r="FF29" s="2263"/>
      <c r="FG29" s="2263"/>
      <c r="FH29" s="2263"/>
      <c r="FI29" s="2263"/>
      <c r="FJ29" s="3"/>
      <c r="FK29" s="2262"/>
      <c r="FL29" s="2264"/>
      <c r="FM29" s="2263"/>
      <c r="FN29" s="2261"/>
      <c r="FO29" s="2263"/>
      <c r="FP29" s="2263"/>
      <c r="FQ29" s="2263"/>
      <c r="FR29" s="2263"/>
      <c r="FS29" s="2263"/>
      <c r="FT29" s="2263"/>
      <c r="FU29" s="3"/>
      <c r="FV29" s="2262"/>
      <c r="FW29" s="2264"/>
      <c r="FX29" s="2263"/>
      <c r="FY29" s="2261"/>
      <c r="FZ29" s="2263"/>
      <c r="GA29" s="2263"/>
      <c r="GB29" s="2263"/>
      <c r="GC29" s="2263"/>
      <c r="GD29" s="2263"/>
      <c r="GE29" s="2263"/>
      <c r="GF29" s="3"/>
      <c r="GG29" s="2262"/>
      <c r="GH29" s="2264"/>
      <c r="GI29" s="2263"/>
      <c r="GJ29" s="2261"/>
      <c r="GK29" s="2263"/>
      <c r="GL29" s="2263"/>
      <c r="GM29" s="2263"/>
      <c r="GN29" s="2263"/>
      <c r="GO29" s="2263"/>
      <c r="GP29" s="2263"/>
      <c r="GQ29" s="3"/>
      <c r="GR29" s="2262"/>
      <c r="GS29" s="2264"/>
      <c r="GT29" s="2263"/>
      <c r="GU29" s="2261"/>
      <c r="GV29" s="2263"/>
      <c r="GW29" s="2263"/>
      <c r="GX29" s="2263"/>
      <c r="GY29" s="2263"/>
      <c r="GZ29" s="2263"/>
      <c r="HA29" s="2263"/>
      <c r="HB29" s="3"/>
      <c r="HC29" s="2262"/>
      <c r="HD29" s="2264"/>
      <c r="HE29" s="2263"/>
      <c r="HF29" s="2261"/>
      <c r="HG29" s="2263"/>
      <c r="HH29" s="2263"/>
      <c r="HI29" s="2263"/>
      <c r="HJ29" s="2263"/>
      <c r="HK29" s="2263"/>
      <c r="HL29" s="2263"/>
      <c r="HM29" s="3"/>
      <c r="HN29" s="2262"/>
      <c r="HO29" s="2264"/>
      <c r="HP29" s="2263"/>
      <c r="HQ29" s="2261"/>
      <c r="HR29" s="2263"/>
      <c r="HS29" s="2263"/>
      <c r="HT29" s="2263"/>
      <c r="HU29" s="2263"/>
      <c r="HV29" s="2263"/>
      <c r="HW29" s="2263"/>
      <c r="HX29" s="3"/>
      <c r="HY29" s="2262"/>
      <c r="HZ29" s="2264"/>
      <c r="IA29" s="2263"/>
      <c r="IB29" s="2261"/>
      <c r="IC29" s="2263"/>
      <c r="ID29" s="2263"/>
      <c r="IE29" s="2263"/>
      <c r="IF29" s="2263"/>
      <c r="IG29" s="2263"/>
      <c r="IH29" s="2263"/>
      <c r="II29" s="3"/>
      <c r="IJ29" s="2262"/>
      <c r="IK29" s="2264"/>
      <c r="IL29" s="2263"/>
      <c r="IM29" s="2261"/>
      <c r="IN29" s="2263"/>
      <c r="IO29" s="2263"/>
      <c r="IP29" s="2263"/>
      <c r="IQ29" s="2263"/>
      <c r="IR29" s="2263"/>
      <c r="IS29" s="2263"/>
      <c r="IT29" s="3"/>
      <c r="IU29" s="2262"/>
      <c r="IV29" s="2264"/>
      <c r="IW29" s="2263"/>
    </row>
    <row r="30" spans="1:257" ht="22.5" customHeight="1" x14ac:dyDescent="0.25">
      <c r="A30" s="2410">
        <v>44104</v>
      </c>
      <c r="B30" s="2306" t="s">
        <v>4</v>
      </c>
      <c r="C30" s="2311"/>
      <c r="D30" s="2307"/>
      <c r="E30" s="2311">
        <v>1</v>
      </c>
      <c r="F30" s="2311"/>
      <c r="G30" s="2311"/>
      <c r="H30" s="2311"/>
      <c r="I30" s="2311"/>
      <c r="J30" s="2311"/>
      <c r="K30" s="3126"/>
      <c r="L30" s="2315"/>
      <c r="M30" s="3124"/>
      <c r="N30" s="3125"/>
      <c r="O30" s="3123"/>
      <c r="P30" s="3122"/>
      <c r="Q30" s="3123"/>
      <c r="R30" s="3123"/>
      <c r="S30" s="3123"/>
      <c r="T30" s="3123"/>
      <c r="U30" s="3123"/>
      <c r="V30" s="3123"/>
      <c r="W30" s="3"/>
      <c r="X30" s="3124"/>
      <c r="Y30" s="3125"/>
      <c r="Z30" s="3123"/>
      <c r="AA30" s="3122"/>
      <c r="AB30" s="3123"/>
      <c r="AC30" s="3123"/>
      <c r="AD30" s="3123"/>
      <c r="AE30" s="3123"/>
      <c r="AF30" s="3123"/>
      <c r="AG30" s="3123"/>
      <c r="AH30" s="3"/>
      <c r="AI30" s="3124"/>
      <c r="AJ30" s="3125"/>
      <c r="AK30" s="3123"/>
      <c r="AL30" s="3122"/>
      <c r="AM30" s="3123"/>
      <c r="AN30" s="3123"/>
      <c r="AO30" s="3123"/>
      <c r="AP30" s="3123"/>
      <c r="AQ30" s="3123"/>
      <c r="AR30" s="3123"/>
      <c r="AS30" s="3"/>
      <c r="AT30" s="3124"/>
      <c r="AU30" s="3125"/>
      <c r="AV30" s="3123"/>
      <c r="AW30" s="3122"/>
      <c r="AX30" s="3123"/>
      <c r="AY30" s="3123"/>
      <c r="AZ30" s="3123"/>
      <c r="BA30" s="3123"/>
      <c r="BB30" s="3123"/>
      <c r="BC30" s="3123"/>
      <c r="BD30" s="3"/>
      <c r="BE30" s="3124"/>
      <c r="BF30" s="3125"/>
      <c r="BG30" s="3123"/>
      <c r="BH30" s="3122"/>
      <c r="BI30" s="3123"/>
      <c r="BJ30" s="3123"/>
      <c r="BK30" s="3123"/>
      <c r="BL30" s="3123"/>
      <c r="BM30" s="3123"/>
      <c r="BN30" s="3123"/>
      <c r="BO30" s="3"/>
      <c r="BP30" s="3124"/>
      <c r="BQ30" s="3125"/>
      <c r="BR30" s="3123"/>
      <c r="BS30" s="3122"/>
      <c r="BT30" s="3123"/>
      <c r="BU30" s="3123"/>
      <c r="BV30" s="3123"/>
      <c r="BW30" s="3123"/>
      <c r="BX30" s="3123"/>
      <c r="BY30" s="3123"/>
      <c r="BZ30" s="3"/>
      <c r="CA30" s="3124"/>
      <c r="CB30" s="3125"/>
      <c r="CC30" s="3123"/>
      <c r="CD30" s="3122"/>
      <c r="CE30" s="3123"/>
      <c r="CF30" s="3123"/>
      <c r="CG30" s="3123"/>
      <c r="CH30" s="3123"/>
      <c r="CI30" s="3123"/>
      <c r="CJ30" s="3123"/>
      <c r="CK30" s="3"/>
      <c r="CL30" s="3124"/>
      <c r="CM30" s="3125"/>
      <c r="CN30" s="3123"/>
      <c r="CO30" s="3122"/>
      <c r="CP30" s="3123"/>
      <c r="CQ30" s="3123"/>
      <c r="CR30" s="3123"/>
      <c r="CS30" s="3123"/>
      <c r="CT30" s="3123"/>
      <c r="CU30" s="3123"/>
      <c r="CV30" s="3"/>
      <c r="CW30" s="3124"/>
      <c r="CX30" s="3125"/>
      <c r="CY30" s="3123"/>
      <c r="CZ30" s="3122"/>
      <c r="DA30" s="3123"/>
      <c r="DB30" s="3123"/>
      <c r="DC30" s="3123"/>
      <c r="DD30" s="3123"/>
      <c r="DE30" s="3123"/>
      <c r="DF30" s="3123"/>
      <c r="DG30" s="3"/>
      <c r="DH30" s="3124"/>
      <c r="DI30" s="3125"/>
      <c r="DJ30" s="3123"/>
      <c r="DK30" s="3122"/>
      <c r="DL30" s="3123"/>
      <c r="DM30" s="3123"/>
      <c r="DN30" s="3123"/>
      <c r="DO30" s="3123"/>
      <c r="DP30" s="3123"/>
      <c r="DQ30" s="3123"/>
      <c r="DR30" s="3"/>
      <c r="DS30" s="3124"/>
      <c r="DT30" s="3125"/>
      <c r="DU30" s="3123"/>
      <c r="DV30" s="3122"/>
      <c r="DW30" s="3123"/>
      <c r="DX30" s="3123"/>
      <c r="DY30" s="3123"/>
      <c r="DZ30" s="3123"/>
      <c r="EA30" s="3123"/>
      <c r="EB30" s="3123"/>
      <c r="EC30" s="3"/>
      <c r="ED30" s="3124"/>
      <c r="EE30" s="3125"/>
      <c r="EF30" s="3123"/>
      <c r="EG30" s="3122"/>
      <c r="EH30" s="3123"/>
      <c r="EI30" s="3123"/>
      <c r="EJ30" s="3123"/>
      <c r="EK30" s="3123"/>
      <c r="EL30" s="3123"/>
      <c r="EM30" s="3123"/>
      <c r="EN30" s="3"/>
      <c r="EO30" s="3124"/>
      <c r="EP30" s="3125"/>
      <c r="EQ30" s="3123"/>
      <c r="ER30" s="3122"/>
      <c r="ES30" s="3123"/>
      <c r="ET30" s="3123"/>
      <c r="EU30" s="3123"/>
      <c r="EV30" s="3123"/>
      <c r="EW30" s="3123"/>
      <c r="EX30" s="3123"/>
      <c r="EY30" s="3"/>
      <c r="EZ30" s="3124"/>
      <c r="FA30" s="3125"/>
      <c r="FB30" s="3123"/>
      <c r="FC30" s="3122"/>
      <c r="FD30" s="3123"/>
      <c r="FE30" s="3123"/>
      <c r="FF30" s="3123"/>
      <c r="FG30" s="3123"/>
      <c r="FH30" s="3123"/>
      <c r="FI30" s="3123"/>
      <c r="FJ30" s="3"/>
      <c r="FK30" s="3124"/>
      <c r="FL30" s="3125"/>
      <c r="FM30" s="3123"/>
      <c r="FN30" s="3122"/>
      <c r="FO30" s="3123"/>
      <c r="FP30" s="3123"/>
      <c r="FQ30" s="3123"/>
      <c r="FR30" s="3123"/>
      <c r="FS30" s="3123"/>
      <c r="FT30" s="3123"/>
      <c r="FU30" s="3"/>
      <c r="FV30" s="3124"/>
      <c r="FW30" s="3125"/>
      <c r="FX30" s="3123"/>
      <c r="FY30" s="3122"/>
      <c r="FZ30" s="3123"/>
      <c r="GA30" s="3123"/>
      <c r="GB30" s="3123"/>
      <c r="GC30" s="3123"/>
      <c r="GD30" s="3123"/>
      <c r="GE30" s="3123"/>
      <c r="GF30" s="3"/>
      <c r="GG30" s="3124"/>
      <c r="GH30" s="3125"/>
      <c r="GI30" s="3123"/>
      <c r="GJ30" s="3122"/>
      <c r="GK30" s="3123"/>
      <c r="GL30" s="3123"/>
      <c r="GM30" s="3123"/>
      <c r="GN30" s="3123"/>
      <c r="GO30" s="3123"/>
      <c r="GP30" s="3123"/>
      <c r="GQ30" s="3"/>
      <c r="GR30" s="3124"/>
      <c r="GS30" s="3125"/>
      <c r="GT30" s="3123"/>
      <c r="GU30" s="3122"/>
      <c r="GV30" s="3123"/>
      <c r="GW30" s="3123"/>
      <c r="GX30" s="3123"/>
      <c r="GY30" s="3123"/>
      <c r="GZ30" s="3123"/>
      <c r="HA30" s="3123"/>
      <c r="HB30" s="3"/>
      <c r="HC30" s="3124"/>
      <c r="HD30" s="3125"/>
      <c r="HE30" s="3123"/>
      <c r="HF30" s="3122"/>
      <c r="HG30" s="3123"/>
      <c r="HH30" s="3123"/>
      <c r="HI30" s="3123"/>
      <c r="HJ30" s="3123"/>
      <c r="HK30" s="3123"/>
      <c r="HL30" s="3123"/>
      <c r="HM30" s="3"/>
      <c r="HN30" s="3124"/>
      <c r="HO30" s="3125"/>
      <c r="HP30" s="3123"/>
      <c r="HQ30" s="3122"/>
      <c r="HR30" s="3123"/>
      <c r="HS30" s="3123"/>
      <c r="HT30" s="3123"/>
      <c r="HU30" s="3123"/>
      <c r="HV30" s="3123"/>
      <c r="HW30" s="3123"/>
      <c r="HX30" s="3"/>
      <c r="HY30" s="3124"/>
      <c r="HZ30" s="3125"/>
      <c r="IA30" s="3123"/>
      <c r="IB30" s="3122"/>
      <c r="IC30" s="3123"/>
      <c r="ID30" s="3123"/>
      <c r="IE30" s="3123"/>
      <c r="IF30" s="3123"/>
      <c r="IG30" s="3123"/>
      <c r="IH30" s="3123"/>
      <c r="II30" s="3"/>
      <c r="IJ30" s="3124"/>
      <c r="IK30" s="3125"/>
      <c r="IL30" s="3123"/>
      <c r="IM30" s="3122"/>
      <c r="IN30" s="3123"/>
      <c r="IO30" s="3123"/>
      <c r="IP30" s="3123"/>
      <c r="IQ30" s="3123"/>
      <c r="IR30" s="3123"/>
      <c r="IS30" s="3123"/>
      <c r="IT30" s="3"/>
      <c r="IU30" s="3124"/>
      <c r="IV30" s="3125"/>
      <c r="IW30" s="3123"/>
    </row>
    <row r="31" spans="1:257" ht="33.75" customHeight="1" x14ac:dyDescent="0.25">
      <c r="A31" s="2262">
        <v>44105</v>
      </c>
      <c r="B31" s="2264" t="s">
        <v>12</v>
      </c>
      <c r="C31" s="2265">
        <v>110</v>
      </c>
      <c r="D31" s="2418">
        <f t="shared" si="0"/>
        <v>108.9</v>
      </c>
      <c r="E31" s="2265">
        <v>1</v>
      </c>
      <c r="F31" s="2265" t="s">
        <v>159</v>
      </c>
      <c r="G31" s="2265">
        <v>95</v>
      </c>
      <c r="H31" s="2265"/>
      <c r="I31" s="2265"/>
      <c r="J31" s="2265"/>
      <c r="K31" s="2471"/>
      <c r="L31" s="32" t="s">
        <v>3953</v>
      </c>
      <c r="M31" s="2262"/>
      <c r="N31" s="2264"/>
      <c r="O31" s="2263"/>
      <c r="P31" s="2261"/>
      <c r="Q31" s="2263"/>
      <c r="R31" s="2263"/>
      <c r="S31" s="2263"/>
      <c r="T31" s="2263"/>
      <c r="U31" s="2263"/>
      <c r="V31" s="2263"/>
      <c r="W31" s="3"/>
      <c r="X31" s="2262"/>
      <c r="Y31" s="2264"/>
      <c r="Z31" s="2263"/>
      <c r="AA31" s="2261"/>
      <c r="AB31" s="2263"/>
      <c r="AC31" s="2263"/>
      <c r="AD31" s="2263"/>
      <c r="AE31" s="2263"/>
      <c r="AF31" s="2263"/>
      <c r="AG31" s="2263"/>
      <c r="AH31" s="3"/>
      <c r="AI31" s="2262"/>
      <c r="AJ31" s="2264"/>
      <c r="AK31" s="2263"/>
      <c r="AL31" s="2261"/>
      <c r="AM31" s="2263"/>
      <c r="AN31" s="2263"/>
      <c r="AO31" s="2263"/>
      <c r="AP31" s="2263"/>
      <c r="AQ31" s="2263"/>
      <c r="AR31" s="2263"/>
      <c r="AS31" s="3"/>
      <c r="AT31" s="2262"/>
      <c r="AU31" s="2264"/>
      <c r="AV31" s="2263"/>
      <c r="AW31" s="2261"/>
      <c r="AX31" s="2263"/>
      <c r="AY31" s="2263"/>
      <c r="AZ31" s="2263"/>
      <c r="BA31" s="2263"/>
      <c r="BB31" s="2263"/>
      <c r="BC31" s="2263"/>
      <c r="BD31" s="3"/>
      <c r="BE31" s="2262"/>
      <c r="BF31" s="2264"/>
      <c r="BG31" s="2263"/>
      <c r="BH31" s="2261"/>
      <c r="BI31" s="2263"/>
      <c r="BJ31" s="2263"/>
      <c r="BK31" s="2263"/>
      <c r="BL31" s="2263"/>
      <c r="BM31" s="2263"/>
      <c r="BN31" s="2263"/>
      <c r="BO31" s="3"/>
      <c r="BP31" s="2262"/>
      <c r="BQ31" s="2264"/>
      <c r="BR31" s="2263"/>
      <c r="BS31" s="2261"/>
      <c r="BT31" s="2263"/>
      <c r="BU31" s="2263"/>
      <c r="BV31" s="2263"/>
      <c r="BW31" s="2263"/>
      <c r="BX31" s="2263"/>
      <c r="BY31" s="2263"/>
      <c r="BZ31" s="3"/>
      <c r="CA31" s="2262"/>
      <c r="CB31" s="2264"/>
      <c r="CC31" s="2263"/>
      <c r="CD31" s="2261"/>
      <c r="CE31" s="2263"/>
      <c r="CF31" s="2263"/>
      <c r="CG31" s="2263"/>
      <c r="CH31" s="2263"/>
      <c r="CI31" s="2263"/>
      <c r="CJ31" s="2263"/>
      <c r="CK31" s="3"/>
      <c r="CL31" s="2262"/>
      <c r="CM31" s="2264"/>
      <c r="CN31" s="2263"/>
      <c r="CO31" s="2261"/>
      <c r="CP31" s="2263"/>
      <c r="CQ31" s="2263"/>
      <c r="CR31" s="2263"/>
      <c r="CS31" s="2263"/>
      <c r="CT31" s="2263"/>
      <c r="CU31" s="2263"/>
      <c r="CV31" s="3"/>
      <c r="CW31" s="2262"/>
      <c r="CX31" s="2264"/>
      <c r="CY31" s="2263"/>
      <c r="CZ31" s="2261"/>
      <c r="DA31" s="2263"/>
      <c r="DB31" s="2263"/>
      <c r="DC31" s="2263"/>
      <c r="DD31" s="2263"/>
      <c r="DE31" s="2263"/>
      <c r="DF31" s="2263"/>
      <c r="DG31" s="3"/>
      <c r="DH31" s="2262"/>
      <c r="DI31" s="2264"/>
      <c r="DJ31" s="2263"/>
      <c r="DK31" s="2261"/>
      <c r="DL31" s="2263"/>
      <c r="DM31" s="2263"/>
      <c r="DN31" s="2263"/>
      <c r="DO31" s="2263"/>
      <c r="DP31" s="2263"/>
      <c r="DQ31" s="2263"/>
      <c r="DR31" s="3"/>
      <c r="DS31" s="2262"/>
      <c r="DT31" s="2264"/>
      <c r="DU31" s="2263"/>
      <c r="DV31" s="2261"/>
      <c r="DW31" s="2263"/>
      <c r="DX31" s="2263"/>
      <c r="DY31" s="2263"/>
      <c r="DZ31" s="2263"/>
      <c r="EA31" s="2263"/>
      <c r="EB31" s="2263"/>
      <c r="EC31" s="3"/>
      <c r="ED31" s="2262"/>
      <c r="EE31" s="2264"/>
      <c r="EF31" s="2263"/>
      <c r="EG31" s="2261"/>
      <c r="EH31" s="2263"/>
      <c r="EI31" s="2263"/>
      <c r="EJ31" s="2263"/>
      <c r="EK31" s="2263"/>
      <c r="EL31" s="2263"/>
      <c r="EM31" s="2263"/>
      <c r="EN31" s="3"/>
      <c r="EO31" s="2262"/>
      <c r="EP31" s="2264"/>
      <c r="EQ31" s="2263"/>
      <c r="ER31" s="2261"/>
      <c r="ES31" s="2263"/>
      <c r="ET31" s="2263"/>
      <c r="EU31" s="2263"/>
      <c r="EV31" s="2263"/>
      <c r="EW31" s="2263"/>
      <c r="EX31" s="2263"/>
      <c r="EY31" s="3"/>
      <c r="EZ31" s="2262"/>
      <c r="FA31" s="2264"/>
      <c r="FB31" s="2263"/>
      <c r="FC31" s="2261"/>
      <c r="FD31" s="2263"/>
      <c r="FE31" s="2263"/>
      <c r="FF31" s="2263"/>
      <c r="FG31" s="2263"/>
      <c r="FH31" s="2263"/>
      <c r="FI31" s="2263"/>
      <c r="FJ31" s="3"/>
      <c r="FK31" s="2262"/>
      <c r="FL31" s="2264"/>
      <c r="FM31" s="2263"/>
      <c r="FN31" s="2261"/>
      <c r="FO31" s="2263"/>
      <c r="FP31" s="2263"/>
      <c r="FQ31" s="2263"/>
      <c r="FR31" s="2263"/>
      <c r="FS31" s="2263"/>
      <c r="FT31" s="2263"/>
      <c r="FU31" s="3"/>
      <c r="FV31" s="2262"/>
      <c r="FW31" s="2264"/>
      <c r="FX31" s="2263"/>
      <c r="FY31" s="2261"/>
      <c r="FZ31" s="2263"/>
      <c r="GA31" s="2263"/>
      <c r="GB31" s="2263"/>
      <c r="GC31" s="2263"/>
      <c r="GD31" s="2263"/>
      <c r="GE31" s="2263"/>
      <c r="GF31" s="3"/>
      <c r="GG31" s="2262"/>
      <c r="GH31" s="2264"/>
      <c r="GI31" s="2263"/>
      <c r="GJ31" s="2261"/>
      <c r="GK31" s="2263"/>
      <c r="GL31" s="2263"/>
      <c r="GM31" s="2263"/>
      <c r="GN31" s="2263"/>
      <c r="GO31" s="2263"/>
      <c r="GP31" s="2263"/>
      <c r="GQ31" s="3"/>
      <c r="GR31" s="2262"/>
      <c r="GS31" s="2264"/>
      <c r="GT31" s="2263"/>
      <c r="GU31" s="2261"/>
      <c r="GV31" s="2263"/>
      <c r="GW31" s="2263"/>
      <c r="GX31" s="2263"/>
      <c r="GY31" s="2263"/>
      <c r="GZ31" s="2263"/>
      <c r="HA31" s="2263"/>
      <c r="HB31" s="3"/>
      <c r="HC31" s="2262"/>
      <c r="HD31" s="2264"/>
      <c r="HE31" s="2263"/>
      <c r="HF31" s="2261"/>
      <c r="HG31" s="2263"/>
      <c r="HH31" s="2263"/>
      <c r="HI31" s="2263"/>
      <c r="HJ31" s="2263"/>
      <c r="HK31" s="2263"/>
      <c r="HL31" s="2263"/>
      <c r="HM31" s="3"/>
      <c r="HN31" s="2262"/>
      <c r="HO31" s="2264"/>
      <c r="HP31" s="2263"/>
      <c r="HQ31" s="2261"/>
      <c r="HR31" s="2263"/>
      <c r="HS31" s="2263"/>
      <c r="HT31" s="2263"/>
      <c r="HU31" s="2263"/>
      <c r="HV31" s="2263"/>
      <c r="HW31" s="2263"/>
      <c r="HX31" s="3"/>
      <c r="HY31" s="2262"/>
      <c r="HZ31" s="2264"/>
      <c r="IA31" s="2263"/>
      <c r="IB31" s="2261"/>
      <c r="IC31" s="2263"/>
      <c r="ID31" s="2263"/>
      <c r="IE31" s="2263"/>
      <c r="IF31" s="2263"/>
      <c r="IG31" s="2263"/>
      <c r="IH31" s="2263"/>
      <c r="II31" s="3"/>
      <c r="IJ31" s="2262"/>
      <c r="IK31" s="2264"/>
      <c r="IL31" s="2263"/>
      <c r="IM31" s="2261"/>
      <c r="IN31" s="2263"/>
      <c r="IO31" s="2263"/>
      <c r="IP31" s="2263"/>
      <c r="IQ31" s="2263"/>
      <c r="IR31" s="2263"/>
      <c r="IS31" s="2263"/>
      <c r="IT31" s="3"/>
      <c r="IU31" s="2262"/>
      <c r="IV31" s="2264"/>
      <c r="IW31" s="2263"/>
    </row>
    <row r="32" spans="1:257" ht="22.5" customHeight="1" x14ac:dyDescent="0.25">
      <c r="A32" s="2262">
        <v>44112</v>
      </c>
      <c r="B32" s="2264" t="s">
        <v>186</v>
      </c>
      <c r="C32" s="2265"/>
      <c r="D32" s="2418">
        <f t="shared" si="0"/>
        <v>0</v>
      </c>
      <c r="E32" s="2265"/>
      <c r="F32" s="2265"/>
      <c r="G32" s="2265"/>
      <c r="H32" s="2265"/>
      <c r="I32" s="2265"/>
      <c r="J32" s="2265">
        <v>4775</v>
      </c>
      <c r="K32" s="2471"/>
      <c r="L32" s="32" t="s">
        <v>3967</v>
      </c>
      <c r="M32" s="2262"/>
      <c r="N32" s="2264"/>
      <c r="O32" s="2263"/>
      <c r="P32" s="2261"/>
      <c r="Q32" s="2263"/>
      <c r="R32" s="2263"/>
      <c r="S32" s="2263"/>
      <c r="T32" s="2263"/>
      <c r="U32" s="2263"/>
      <c r="V32" s="2263"/>
      <c r="W32" s="3"/>
      <c r="X32" s="2262"/>
      <c r="Y32" s="2264"/>
      <c r="Z32" s="2263"/>
      <c r="AA32" s="2261"/>
      <c r="AB32" s="2263"/>
      <c r="AC32" s="2263"/>
      <c r="AD32" s="2263"/>
      <c r="AE32" s="2263"/>
      <c r="AF32" s="2263"/>
      <c r="AG32" s="2263"/>
      <c r="AH32" s="3"/>
      <c r="AI32" s="2262"/>
      <c r="AJ32" s="2264"/>
      <c r="AK32" s="2263"/>
      <c r="AL32" s="2261"/>
      <c r="AM32" s="2263"/>
      <c r="AN32" s="2263"/>
      <c r="AO32" s="2263"/>
      <c r="AP32" s="2263"/>
      <c r="AQ32" s="2263"/>
      <c r="AR32" s="2263"/>
      <c r="AS32" s="3"/>
      <c r="AT32" s="2262"/>
      <c r="AU32" s="2264"/>
      <c r="AV32" s="2263"/>
      <c r="AW32" s="2261"/>
      <c r="AX32" s="2263"/>
      <c r="AY32" s="2263"/>
      <c r="AZ32" s="2263"/>
      <c r="BA32" s="2263"/>
      <c r="BB32" s="2263"/>
      <c r="BC32" s="2263"/>
      <c r="BD32" s="3"/>
      <c r="BE32" s="2262"/>
      <c r="BF32" s="2264"/>
      <c r="BG32" s="2263"/>
      <c r="BH32" s="2261"/>
      <c r="BI32" s="2263"/>
      <c r="BJ32" s="2263"/>
      <c r="BK32" s="2263"/>
      <c r="BL32" s="2263"/>
      <c r="BM32" s="2263"/>
      <c r="BN32" s="2263"/>
      <c r="BO32" s="3"/>
      <c r="BP32" s="2262"/>
      <c r="BQ32" s="2264"/>
      <c r="BR32" s="2263"/>
      <c r="BS32" s="2261"/>
      <c r="BT32" s="2263"/>
      <c r="BU32" s="2263"/>
      <c r="BV32" s="2263"/>
      <c r="BW32" s="2263"/>
      <c r="BX32" s="2263"/>
      <c r="BY32" s="2263"/>
      <c r="BZ32" s="3"/>
      <c r="CA32" s="2262"/>
      <c r="CB32" s="2264"/>
      <c r="CC32" s="2263"/>
      <c r="CD32" s="2261"/>
      <c r="CE32" s="2263"/>
      <c r="CF32" s="2263"/>
      <c r="CG32" s="2263"/>
      <c r="CH32" s="2263"/>
      <c r="CI32" s="2263"/>
      <c r="CJ32" s="2263"/>
      <c r="CK32" s="3"/>
      <c r="CL32" s="2262"/>
      <c r="CM32" s="2264"/>
      <c r="CN32" s="2263"/>
      <c r="CO32" s="2261"/>
      <c r="CP32" s="2263"/>
      <c r="CQ32" s="2263"/>
      <c r="CR32" s="2263"/>
      <c r="CS32" s="2263"/>
      <c r="CT32" s="2263"/>
      <c r="CU32" s="2263"/>
      <c r="CV32" s="3"/>
      <c r="CW32" s="2262"/>
      <c r="CX32" s="2264"/>
      <c r="CY32" s="2263"/>
      <c r="CZ32" s="2261"/>
      <c r="DA32" s="2263"/>
      <c r="DB32" s="2263"/>
      <c r="DC32" s="2263"/>
      <c r="DD32" s="2263"/>
      <c r="DE32" s="2263"/>
      <c r="DF32" s="2263"/>
      <c r="DG32" s="3"/>
      <c r="DH32" s="2262"/>
      <c r="DI32" s="2264"/>
      <c r="DJ32" s="2263"/>
      <c r="DK32" s="2261"/>
      <c r="DL32" s="2263"/>
      <c r="DM32" s="2263"/>
      <c r="DN32" s="2263"/>
      <c r="DO32" s="2263"/>
      <c r="DP32" s="2263"/>
      <c r="DQ32" s="2263"/>
      <c r="DR32" s="3"/>
      <c r="DS32" s="2262"/>
      <c r="DT32" s="2264"/>
      <c r="DU32" s="2263"/>
      <c r="DV32" s="2261"/>
      <c r="DW32" s="2263"/>
      <c r="DX32" s="2263"/>
      <c r="DY32" s="2263"/>
      <c r="DZ32" s="2263"/>
      <c r="EA32" s="2263"/>
      <c r="EB32" s="2263"/>
      <c r="EC32" s="3"/>
      <c r="ED32" s="2262"/>
      <c r="EE32" s="2264"/>
      <c r="EF32" s="2263"/>
      <c r="EG32" s="2261"/>
      <c r="EH32" s="2263"/>
      <c r="EI32" s="2263"/>
      <c r="EJ32" s="2263"/>
      <c r="EK32" s="2263"/>
      <c r="EL32" s="2263"/>
      <c r="EM32" s="2263"/>
      <c r="EN32" s="3"/>
      <c r="EO32" s="2262"/>
      <c r="EP32" s="2264"/>
      <c r="EQ32" s="2263"/>
      <c r="ER32" s="2261"/>
      <c r="ES32" s="2263"/>
      <c r="ET32" s="2263"/>
      <c r="EU32" s="2263"/>
      <c r="EV32" s="2263"/>
      <c r="EW32" s="2263"/>
      <c r="EX32" s="2263"/>
      <c r="EY32" s="3"/>
      <c r="EZ32" s="2262"/>
      <c r="FA32" s="2264"/>
      <c r="FB32" s="2263"/>
      <c r="FC32" s="2261"/>
      <c r="FD32" s="2263"/>
      <c r="FE32" s="2263"/>
      <c r="FF32" s="2263"/>
      <c r="FG32" s="2263"/>
      <c r="FH32" s="2263"/>
      <c r="FI32" s="2263"/>
      <c r="FJ32" s="3"/>
      <c r="FK32" s="2262"/>
      <c r="FL32" s="2264"/>
      <c r="FM32" s="2263"/>
      <c r="FN32" s="2261"/>
      <c r="FO32" s="2263"/>
      <c r="FP32" s="2263"/>
      <c r="FQ32" s="2263"/>
      <c r="FR32" s="2263"/>
      <c r="FS32" s="2263"/>
      <c r="FT32" s="2263"/>
      <c r="FU32" s="3"/>
      <c r="FV32" s="2262"/>
      <c r="FW32" s="2264"/>
      <c r="FX32" s="2263"/>
      <c r="FY32" s="2261"/>
      <c r="FZ32" s="2263"/>
      <c r="GA32" s="2263"/>
      <c r="GB32" s="2263"/>
      <c r="GC32" s="2263"/>
      <c r="GD32" s="2263"/>
      <c r="GE32" s="2263"/>
      <c r="GF32" s="3"/>
      <c r="GG32" s="2262"/>
      <c r="GH32" s="2264"/>
      <c r="GI32" s="2263"/>
      <c r="GJ32" s="2261"/>
      <c r="GK32" s="2263"/>
      <c r="GL32" s="2263"/>
      <c r="GM32" s="2263"/>
      <c r="GN32" s="2263"/>
      <c r="GO32" s="2263"/>
      <c r="GP32" s="2263"/>
      <c r="GQ32" s="3"/>
      <c r="GR32" s="2262"/>
      <c r="GS32" s="2264"/>
      <c r="GT32" s="2263"/>
      <c r="GU32" s="2261"/>
      <c r="GV32" s="2263"/>
      <c r="GW32" s="2263"/>
      <c r="GX32" s="2263"/>
      <c r="GY32" s="2263"/>
      <c r="GZ32" s="2263"/>
      <c r="HA32" s="2263"/>
      <c r="HB32" s="3"/>
      <c r="HC32" s="2262"/>
      <c r="HD32" s="2264"/>
      <c r="HE32" s="2263"/>
      <c r="HF32" s="2261"/>
      <c r="HG32" s="2263"/>
      <c r="HH32" s="2263"/>
      <c r="HI32" s="2263"/>
      <c r="HJ32" s="2263"/>
      <c r="HK32" s="2263"/>
      <c r="HL32" s="2263"/>
      <c r="HM32" s="3"/>
      <c r="HN32" s="2262"/>
      <c r="HO32" s="2264"/>
      <c r="HP32" s="2263"/>
      <c r="HQ32" s="2261"/>
      <c r="HR32" s="2263"/>
      <c r="HS32" s="2263"/>
      <c r="HT32" s="2263"/>
      <c r="HU32" s="2263"/>
      <c r="HV32" s="2263"/>
      <c r="HW32" s="2263"/>
      <c r="HX32" s="3"/>
      <c r="HY32" s="2262"/>
      <c r="HZ32" s="2264"/>
      <c r="IA32" s="2263"/>
      <c r="IB32" s="2261"/>
      <c r="IC32" s="2263"/>
      <c r="ID32" s="2263"/>
      <c r="IE32" s="2263"/>
      <c r="IF32" s="2263"/>
      <c r="IG32" s="2263"/>
      <c r="IH32" s="2263"/>
      <c r="II32" s="3"/>
      <c r="IJ32" s="2262"/>
      <c r="IK32" s="2264"/>
      <c r="IL32" s="2263"/>
      <c r="IM32" s="2261"/>
      <c r="IN32" s="2263"/>
      <c r="IO32" s="2263"/>
      <c r="IP32" s="2263"/>
      <c r="IQ32" s="2263"/>
      <c r="IR32" s="2263"/>
      <c r="IS32" s="2263"/>
      <c r="IT32" s="3"/>
      <c r="IU32" s="2262"/>
      <c r="IV32" s="2264"/>
      <c r="IW32" s="2263"/>
    </row>
    <row r="33" spans="1:257" ht="22.5" customHeight="1" x14ac:dyDescent="0.25">
      <c r="A33" s="2262">
        <v>44129</v>
      </c>
      <c r="B33" s="2264" t="s">
        <v>16</v>
      </c>
      <c r="C33" s="3666" t="s">
        <v>3994</v>
      </c>
      <c r="D33" s="3667"/>
      <c r="E33" s="3667"/>
      <c r="F33" s="3667"/>
      <c r="G33" s="3667"/>
      <c r="H33" s="3667"/>
      <c r="I33" s="3667"/>
      <c r="J33" s="3668"/>
      <c r="K33" s="2471"/>
      <c r="M33" s="2262"/>
      <c r="N33" s="2264"/>
      <c r="O33" s="2263"/>
      <c r="P33" s="2261"/>
      <c r="Q33" s="2263"/>
      <c r="R33" s="2263"/>
      <c r="S33" s="2263"/>
      <c r="T33" s="2263"/>
      <c r="U33" s="2263"/>
      <c r="V33" s="2263"/>
      <c r="W33" s="3"/>
      <c r="X33" s="2262"/>
      <c r="Y33" s="2264"/>
      <c r="Z33" s="2263"/>
      <c r="AA33" s="2261"/>
      <c r="AB33" s="2263"/>
      <c r="AC33" s="2263"/>
      <c r="AD33" s="2263"/>
      <c r="AE33" s="2263"/>
      <c r="AF33" s="2263"/>
      <c r="AG33" s="2263"/>
      <c r="AH33" s="3"/>
      <c r="AI33" s="2262"/>
      <c r="AJ33" s="2264"/>
      <c r="AK33" s="2263"/>
      <c r="AL33" s="2261"/>
      <c r="AM33" s="2263"/>
      <c r="AN33" s="2263"/>
      <c r="AO33" s="2263"/>
      <c r="AP33" s="2263"/>
      <c r="AQ33" s="2263"/>
      <c r="AR33" s="2263"/>
      <c r="AS33" s="3"/>
      <c r="AT33" s="2262"/>
      <c r="AU33" s="2264"/>
      <c r="AV33" s="2263"/>
      <c r="AW33" s="2261"/>
      <c r="AX33" s="2263"/>
      <c r="AY33" s="2263"/>
      <c r="AZ33" s="2263"/>
      <c r="BA33" s="2263"/>
      <c r="BB33" s="2263"/>
      <c r="BC33" s="2263"/>
      <c r="BD33" s="3"/>
      <c r="BE33" s="2262"/>
      <c r="BF33" s="2264"/>
      <c r="BG33" s="2263"/>
      <c r="BH33" s="2261"/>
      <c r="BI33" s="2263"/>
      <c r="BJ33" s="2263"/>
      <c r="BK33" s="2263"/>
      <c r="BL33" s="2263"/>
      <c r="BM33" s="2263"/>
      <c r="BN33" s="2263"/>
      <c r="BO33" s="3"/>
      <c r="BP33" s="2262"/>
      <c r="BQ33" s="2264"/>
      <c r="BR33" s="2263"/>
      <c r="BS33" s="2261"/>
      <c r="BT33" s="2263"/>
      <c r="BU33" s="2263"/>
      <c r="BV33" s="2263"/>
      <c r="BW33" s="2263"/>
      <c r="BX33" s="2263"/>
      <c r="BY33" s="2263"/>
      <c r="BZ33" s="3"/>
      <c r="CA33" s="2262"/>
      <c r="CB33" s="2264"/>
      <c r="CC33" s="2263"/>
      <c r="CD33" s="2261"/>
      <c r="CE33" s="2263"/>
      <c r="CF33" s="2263"/>
      <c r="CG33" s="2263"/>
      <c r="CH33" s="2263"/>
      <c r="CI33" s="2263"/>
      <c r="CJ33" s="2263"/>
      <c r="CK33" s="3"/>
      <c r="CL33" s="2262"/>
      <c r="CM33" s="2264"/>
      <c r="CN33" s="2263"/>
      <c r="CO33" s="2261"/>
      <c r="CP33" s="2263"/>
      <c r="CQ33" s="2263"/>
      <c r="CR33" s="2263"/>
      <c r="CS33" s="2263"/>
      <c r="CT33" s="2263"/>
      <c r="CU33" s="2263"/>
      <c r="CV33" s="3"/>
      <c r="CW33" s="2262"/>
      <c r="CX33" s="2264"/>
      <c r="CY33" s="2263"/>
      <c r="CZ33" s="2261"/>
      <c r="DA33" s="2263"/>
      <c r="DB33" s="2263"/>
      <c r="DC33" s="2263"/>
      <c r="DD33" s="2263"/>
      <c r="DE33" s="2263"/>
      <c r="DF33" s="2263"/>
      <c r="DG33" s="3"/>
      <c r="DH33" s="2262"/>
      <c r="DI33" s="2264"/>
      <c r="DJ33" s="2263"/>
      <c r="DK33" s="2261"/>
      <c r="DL33" s="2263"/>
      <c r="DM33" s="2263"/>
      <c r="DN33" s="2263"/>
      <c r="DO33" s="2263"/>
      <c r="DP33" s="2263"/>
      <c r="DQ33" s="2263"/>
      <c r="DR33" s="3"/>
      <c r="DS33" s="2262"/>
      <c r="DT33" s="2264"/>
      <c r="DU33" s="2263"/>
      <c r="DV33" s="2261"/>
      <c r="DW33" s="2263"/>
      <c r="DX33" s="2263"/>
      <c r="DY33" s="2263"/>
      <c r="DZ33" s="2263"/>
      <c r="EA33" s="2263"/>
      <c r="EB33" s="2263"/>
      <c r="EC33" s="3"/>
      <c r="ED33" s="2262"/>
      <c r="EE33" s="2264"/>
      <c r="EF33" s="2263"/>
      <c r="EG33" s="2261"/>
      <c r="EH33" s="2263"/>
      <c r="EI33" s="2263"/>
      <c r="EJ33" s="2263"/>
      <c r="EK33" s="2263"/>
      <c r="EL33" s="2263"/>
      <c r="EM33" s="2263"/>
      <c r="EN33" s="3"/>
      <c r="EO33" s="2262"/>
      <c r="EP33" s="2264"/>
      <c r="EQ33" s="2263"/>
      <c r="ER33" s="2261"/>
      <c r="ES33" s="2263"/>
      <c r="ET33" s="2263"/>
      <c r="EU33" s="2263"/>
      <c r="EV33" s="2263"/>
      <c r="EW33" s="2263"/>
      <c r="EX33" s="2263"/>
      <c r="EY33" s="3"/>
      <c r="EZ33" s="2262"/>
      <c r="FA33" s="2264"/>
      <c r="FB33" s="2263"/>
      <c r="FC33" s="2261"/>
      <c r="FD33" s="2263"/>
      <c r="FE33" s="2263"/>
      <c r="FF33" s="2263"/>
      <c r="FG33" s="2263"/>
      <c r="FH33" s="2263"/>
      <c r="FI33" s="2263"/>
      <c r="FJ33" s="3"/>
      <c r="FK33" s="2262"/>
      <c r="FL33" s="2264"/>
      <c r="FM33" s="2263"/>
      <c r="FN33" s="2261"/>
      <c r="FO33" s="2263"/>
      <c r="FP33" s="2263"/>
      <c r="FQ33" s="2263"/>
      <c r="FR33" s="2263"/>
      <c r="FS33" s="2263"/>
      <c r="FT33" s="2263"/>
      <c r="FU33" s="3"/>
      <c r="FV33" s="2262"/>
      <c r="FW33" s="2264"/>
      <c r="FX33" s="2263"/>
      <c r="FY33" s="2261"/>
      <c r="FZ33" s="2263"/>
      <c r="GA33" s="2263"/>
      <c r="GB33" s="2263"/>
      <c r="GC33" s="2263"/>
      <c r="GD33" s="2263"/>
      <c r="GE33" s="2263"/>
      <c r="GF33" s="3"/>
      <c r="GG33" s="2262"/>
      <c r="GH33" s="2264"/>
      <c r="GI33" s="2263"/>
      <c r="GJ33" s="2261"/>
      <c r="GK33" s="2263"/>
      <c r="GL33" s="2263"/>
      <c r="GM33" s="2263"/>
      <c r="GN33" s="2263"/>
      <c r="GO33" s="2263"/>
      <c r="GP33" s="2263"/>
      <c r="GQ33" s="3"/>
      <c r="GR33" s="2262"/>
      <c r="GS33" s="2264"/>
      <c r="GT33" s="2263"/>
      <c r="GU33" s="2261"/>
      <c r="GV33" s="2263"/>
      <c r="GW33" s="2263"/>
      <c r="GX33" s="2263"/>
      <c r="GY33" s="2263"/>
      <c r="GZ33" s="2263"/>
      <c r="HA33" s="2263"/>
      <c r="HB33" s="3"/>
      <c r="HC33" s="2262"/>
      <c r="HD33" s="2264"/>
      <c r="HE33" s="2263"/>
      <c r="HF33" s="2261"/>
      <c r="HG33" s="2263"/>
      <c r="HH33" s="2263"/>
      <c r="HI33" s="2263"/>
      <c r="HJ33" s="2263"/>
      <c r="HK33" s="2263"/>
      <c r="HL33" s="2263"/>
      <c r="HM33" s="3"/>
      <c r="HN33" s="2262"/>
      <c r="HO33" s="2264"/>
      <c r="HP33" s="2263"/>
      <c r="HQ33" s="2261"/>
      <c r="HR33" s="2263"/>
      <c r="HS33" s="2263"/>
      <c r="HT33" s="2263"/>
      <c r="HU33" s="2263"/>
      <c r="HV33" s="2263"/>
      <c r="HW33" s="2263"/>
      <c r="HX33" s="3"/>
      <c r="HY33" s="2262"/>
      <c r="HZ33" s="2264"/>
      <c r="IA33" s="2263"/>
      <c r="IB33" s="2261"/>
      <c r="IC33" s="2263"/>
      <c r="ID33" s="2263"/>
      <c r="IE33" s="2263"/>
      <c r="IF33" s="2263"/>
      <c r="IG33" s="2263"/>
      <c r="IH33" s="2263"/>
      <c r="II33" s="3"/>
      <c r="IJ33" s="2262"/>
      <c r="IK33" s="2264"/>
      <c r="IL33" s="2263"/>
      <c r="IM33" s="2261"/>
      <c r="IN33" s="2263"/>
      <c r="IO33" s="2263"/>
      <c r="IP33" s="2263"/>
      <c r="IQ33" s="2263"/>
      <c r="IR33" s="2263"/>
      <c r="IS33" s="2263"/>
      <c r="IT33" s="3"/>
      <c r="IU33" s="2262"/>
      <c r="IV33" s="2264"/>
      <c r="IW33" s="2263"/>
    </row>
    <row r="34" spans="1:257" ht="22.5" customHeight="1" x14ac:dyDescent="0.25">
      <c r="A34" s="2262">
        <v>44130</v>
      </c>
      <c r="B34" s="2264" t="s">
        <v>26</v>
      </c>
      <c r="C34" s="3473" t="s">
        <v>4000</v>
      </c>
      <c r="D34" s="3474"/>
      <c r="E34" s="3474"/>
      <c r="F34" s="3474"/>
      <c r="G34" s="3474"/>
      <c r="H34" s="3474"/>
      <c r="I34" s="3474"/>
      <c r="J34" s="3475"/>
      <c r="K34" s="2471"/>
      <c r="M34" s="2262"/>
      <c r="N34" s="2264"/>
      <c r="O34" s="2263"/>
      <c r="P34" s="2261"/>
      <c r="Q34" s="2263"/>
      <c r="R34" s="2263"/>
      <c r="S34" s="2263"/>
      <c r="T34" s="2263"/>
      <c r="U34" s="2263"/>
      <c r="V34" s="2263"/>
      <c r="W34" s="3"/>
      <c r="X34" s="2262"/>
      <c r="Y34" s="2264"/>
      <c r="Z34" s="2263"/>
      <c r="AA34" s="2261"/>
      <c r="AB34" s="2263"/>
      <c r="AC34" s="2263"/>
      <c r="AD34" s="2263"/>
      <c r="AE34" s="2263"/>
      <c r="AF34" s="2263"/>
      <c r="AG34" s="2263"/>
      <c r="AH34" s="3"/>
      <c r="AI34" s="2262"/>
      <c r="AJ34" s="2264"/>
      <c r="AK34" s="2263"/>
      <c r="AL34" s="2261"/>
      <c r="AM34" s="2263"/>
      <c r="AN34" s="2263"/>
      <c r="AO34" s="2263"/>
      <c r="AP34" s="2263"/>
      <c r="AQ34" s="2263"/>
      <c r="AR34" s="2263"/>
      <c r="AS34" s="3"/>
      <c r="AT34" s="2262"/>
      <c r="AU34" s="2264"/>
      <c r="AV34" s="2263"/>
      <c r="AW34" s="2261"/>
      <c r="AX34" s="2263"/>
      <c r="AY34" s="2263"/>
      <c r="AZ34" s="2263"/>
      <c r="BA34" s="2263"/>
      <c r="BB34" s="2263"/>
      <c r="BC34" s="2263"/>
      <c r="BD34" s="3"/>
      <c r="BE34" s="2262"/>
      <c r="BF34" s="2264"/>
      <c r="BG34" s="2263"/>
      <c r="BH34" s="2261"/>
      <c r="BI34" s="2263"/>
      <c r="BJ34" s="2263"/>
      <c r="BK34" s="2263"/>
      <c r="BL34" s="2263"/>
      <c r="BM34" s="2263"/>
      <c r="BN34" s="2263"/>
      <c r="BO34" s="3"/>
      <c r="BP34" s="2262"/>
      <c r="BQ34" s="2264"/>
      <c r="BR34" s="2263"/>
      <c r="BS34" s="2261"/>
      <c r="BT34" s="2263"/>
      <c r="BU34" s="2263"/>
      <c r="BV34" s="2263"/>
      <c r="BW34" s="2263"/>
      <c r="BX34" s="2263"/>
      <c r="BY34" s="2263"/>
      <c r="BZ34" s="3"/>
      <c r="CA34" s="2262"/>
      <c r="CB34" s="2264"/>
      <c r="CC34" s="2263"/>
      <c r="CD34" s="2261"/>
      <c r="CE34" s="2263"/>
      <c r="CF34" s="2263"/>
      <c r="CG34" s="2263"/>
      <c r="CH34" s="2263"/>
      <c r="CI34" s="2263"/>
      <c r="CJ34" s="2263"/>
      <c r="CK34" s="3"/>
      <c r="CL34" s="2262"/>
      <c r="CM34" s="2264"/>
      <c r="CN34" s="2263"/>
      <c r="CO34" s="2261"/>
      <c r="CP34" s="2263"/>
      <c r="CQ34" s="2263"/>
      <c r="CR34" s="2263"/>
      <c r="CS34" s="2263"/>
      <c r="CT34" s="2263"/>
      <c r="CU34" s="2263"/>
      <c r="CV34" s="3"/>
      <c r="CW34" s="2262"/>
      <c r="CX34" s="2264"/>
      <c r="CY34" s="2263"/>
      <c r="CZ34" s="2261"/>
      <c r="DA34" s="2263"/>
      <c r="DB34" s="2263"/>
      <c r="DC34" s="2263"/>
      <c r="DD34" s="2263"/>
      <c r="DE34" s="2263"/>
      <c r="DF34" s="2263"/>
      <c r="DG34" s="3"/>
      <c r="DH34" s="2262"/>
      <c r="DI34" s="2264"/>
      <c r="DJ34" s="2263"/>
      <c r="DK34" s="2261"/>
      <c r="DL34" s="2263"/>
      <c r="DM34" s="2263"/>
      <c r="DN34" s="2263"/>
      <c r="DO34" s="2263"/>
      <c r="DP34" s="2263"/>
      <c r="DQ34" s="2263"/>
      <c r="DR34" s="3"/>
      <c r="DS34" s="2262"/>
      <c r="DT34" s="2264"/>
      <c r="DU34" s="2263"/>
      <c r="DV34" s="2261"/>
      <c r="DW34" s="2263"/>
      <c r="DX34" s="2263"/>
      <c r="DY34" s="2263"/>
      <c r="DZ34" s="2263"/>
      <c r="EA34" s="2263"/>
      <c r="EB34" s="2263"/>
      <c r="EC34" s="3"/>
      <c r="ED34" s="2262"/>
      <c r="EE34" s="2264"/>
      <c r="EF34" s="2263"/>
      <c r="EG34" s="2261"/>
      <c r="EH34" s="2263"/>
      <c r="EI34" s="2263"/>
      <c r="EJ34" s="2263"/>
      <c r="EK34" s="2263"/>
      <c r="EL34" s="2263"/>
      <c r="EM34" s="2263"/>
      <c r="EN34" s="3"/>
      <c r="EO34" s="2262"/>
      <c r="EP34" s="2264"/>
      <c r="EQ34" s="2263"/>
      <c r="ER34" s="2261"/>
      <c r="ES34" s="2263"/>
      <c r="ET34" s="2263"/>
      <c r="EU34" s="2263"/>
      <c r="EV34" s="2263"/>
      <c r="EW34" s="2263"/>
      <c r="EX34" s="2263"/>
      <c r="EY34" s="3"/>
      <c r="EZ34" s="2262"/>
      <c r="FA34" s="2264"/>
      <c r="FB34" s="2263"/>
      <c r="FC34" s="2261"/>
      <c r="FD34" s="2263"/>
      <c r="FE34" s="2263"/>
      <c r="FF34" s="2263"/>
      <c r="FG34" s="2263"/>
      <c r="FH34" s="2263"/>
      <c r="FI34" s="2263"/>
      <c r="FJ34" s="3"/>
      <c r="FK34" s="2262"/>
      <c r="FL34" s="2264"/>
      <c r="FM34" s="2263"/>
      <c r="FN34" s="2261"/>
      <c r="FO34" s="2263"/>
      <c r="FP34" s="2263"/>
      <c r="FQ34" s="2263"/>
      <c r="FR34" s="2263"/>
      <c r="FS34" s="2263"/>
      <c r="FT34" s="2263"/>
      <c r="FU34" s="3"/>
      <c r="FV34" s="2262"/>
      <c r="FW34" s="2264"/>
      <c r="FX34" s="2263"/>
      <c r="FY34" s="2261"/>
      <c r="FZ34" s="2263"/>
      <c r="GA34" s="2263"/>
      <c r="GB34" s="2263"/>
      <c r="GC34" s="2263"/>
      <c r="GD34" s="2263"/>
      <c r="GE34" s="2263"/>
      <c r="GF34" s="3"/>
      <c r="GG34" s="2262"/>
      <c r="GH34" s="2264"/>
      <c r="GI34" s="2263"/>
      <c r="GJ34" s="2261"/>
      <c r="GK34" s="2263"/>
      <c r="GL34" s="2263"/>
      <c r="GM34" s="2263"/>
      <c r="GN34" s="2263"/>
      <c r="GO34" s="2263"/>
      <c r="GP34" s="2263"/>
      <c r="GQ34" s="3"/>
      <c r="GR34" s="2262"/>
      <c r="GS34" s="2264"/>
      <c r="GT34" s="2263"/>
      <c r="GU34" s="2261"/>
      <c r="GV34" s="2263"/>
      <c r="GW34" s="2263"/>
      <c r="GX34" s="2263"/>
      <c r="GY34" s="2263"/>
      <c r="GZ34" s="2263"/>
      <c r="HA34" s="2263"/>
      <c r="HB34" s="3"/>
      <c r="HC34" s="2262"/>
      <c r="HD34" s="2264"/>
      <c r="HE34" s="2263"/>
      <c r="HF34" s="2261"/>
      <c r="HG34" s="2263"/>
      <c r="HH34" s="2263"/>
      <c r="HI34" s="2263"/>
      <c r="HJ34" s="2263"/>
      <c r="HK34" s="2263"/>
      <c r="HL34" s="2263"/>
      <c r="HM34" s="3"/>
      <c r="HN34" s="2262"/>
      <c r="HO34" s="2264"/>
      <c r="HP34" s="2263"/>
      <c r="HQ34" s="2261"/>
      <c r="HR34" s="2263"/>
      <c r="HS34" s="2263"/>
      <c r="HT34" s="2263"/>
      <c r="HU34" s="2263"/>
      <c r="HV34" s="2263"/>
      <c r="HW34" s="2263"/>
      <c r="HX34" s="3"/>
      <c r="HY34" s="2262"/>
      <c r="HZ34" s="2264"/>
      <c r="IA34" s="2263"/>
      <c r="IB34" s="2261"/>
      <c r="IC34" s="2263"/>
      <c r="ID34" s="2263"/>
      <c r="IE34" s="2263"/>
      <c r="IF34" s="2263"/>
      <c r="IG34" s="2263"/>
      <c r="IH34" s="2263"/>
      <c r="II34" s="3"/>
      <c r="IJ34" s="2262"/>
      <c r="IK34" s="2264"/>
      <c r="IL34" s="2263"/>
      <c r="IM34" s="2261"/>
      <c r="IN34" s="2263"/>
      <c r="IO34" s="2263"/>
      <c r="IP34" s="2263"/>
      <c r="IQ34" s="2263"/>
      <c r="IR34" s="2263"/>
      <c r="IS34" s="2263"/>
      <c r="IT34" s="3"/>
      <c r="IU34" s="2262"/>
      <c r="IV34" s="2264"/>
      <c r="IW34" s="2263"/>
    </row>
    <row r="35" spans="1:257" ht="22.5" customHeight="1" x14ac:dyDescent="0.25">
      <c r="A35" s="2410">
        <v>44134</v>
      </c>
      <c r="B35" s="2306" t="s">
        <v>4</v>
      </c>
      <c r="C35" s="2311"/>
      <c r="D35" s="2307"/>
      <c r="E35" s="2311">
        <v>1</v>
      </c>
      <c r="F35" s="2311"/>
      <c r="G35" s="2311"/>
      <c r="H35" s="2311"/>
      <c r="I35" s="2311"/>
      <c r="J35" s="2311"/>
      <c r="K35" s="3126"/>
      <c r="L35" s="2315"/>
      <c r="M35" s="3124"/>
      <c r="N35" s="3125"/>
      <c r="O35" s="3123"/>
      <c r="P35" s="3122"/>
      <c r="Q35" s="3123"/>
      <c r="R35" s="3123"/>
      <c r="S35" s="3123"/>
      <c r="T35" s="3123"/>
      <c r="U35" s="3123"/>
      <c r="V35" s="3123"/>
      <c r="W35" s="3"/>
      <c r="X35" s="3124"/>
      <c r="Y35" s="3125"/>
      <c r="Z35" s="3123"/>
      <c r="AA35" s="3122"/>
      <c r="AB35" s="3123"/>
      <c r="AC35" s="3123"/>
      <c r="AD35" s="3123"/>
      <c r="AE35" s="3123"/>
      <c r="AF35" s="3123"/>
      <c r="AG35" s="3123"/>
      <c r="AH35" s="3"/>
      <c r="AI35" s="3124"/>
      <c r="AJ35" s="3125"/>
      <c r="AK35" s="3123"/>
      <c r="AL35" s="3122"/>
      <c r="AM35" s="3123"/>
      <c r="AN35" s="3123"/>
      <c r="AO35" s="3123"/>
      <c r="AP35" s="3123"/>
      <c r="AQ35" s="3123"/>
      <c r="AR35" s="3123"/>
      <c r="AS35" s="3"/>
      <c r="AT35" s="3124"/>
      <c r="AU35" s="3125"/>
      <c r="AV35" s="3123"/>
      <c r="AW35" s="3122"/>
      <c r="AX35" s="3123"/>
      <c r="AY35" s="3123"/>
      <c r="AZ35" s="3123"/>
      <c r="BA35" s="3123"/>
      <c r="BB35" s="3123"/>
      <c r="BC35" s="3123"/>
      <c r="BD35" s="3"/>
      <c r="BE35" s="3124"/>
      <c r="BF35" s="3125"/>
      <c r="BG35" s="3123"/>
      <c r="BH35" s="3122"/>
      <c r="BI35" s="3123"/>
      <c r="BJ35" s="3123"/>
      <c r="BK35" s="3123"/>
      <c r="BL35" s="3123"/>
      <c r="BM35" s="3123"/>
      <c r="BN35" s="3123"/>
      <c r="BO35" s="3"/>
      <c r="BP35" s="3124"/>
      <c r="BQ35" s="3125"/>
      <c r="BR35" s="3123"/>
      <c r="BS35" s="3122"/>
      <c r="BT35" s="3123"/>
      <c r="BU35" s="3123"/>
      <c r="BV35" s="3123"/>
      <c r="BW35" s="3123"/>
      <c r="BX35" s="3123"/>
      <c r="BY35" s="3123"/>
      <c r="BZ35" s="3"/>
      <c r="CA35" s="3124"/>
      <c r="CB35" s="3125"/>
      <c r="CC35" s="3123"/>
      <c r="CD35" s="3122"/>
      <c r="CE35" s="3123"/>
      <c r="CF35" s="3123"/>
      <c r="CG35" s="3123"/>
      <c r="CH35" s="3123"/>
      <c r="CI35" s="3123"/>
      <c r="CJ35" s="3123"/>
      <c r="CK35" s="3"/>
      <c r="CL35" s="3124"/>
      <c r="CM35" s="3125"/>
      <c r="CN35" s="3123"/>
      <c r="CO35" s="3122"/>
      <c r="CP35" s="3123"/>
      <c r="CQ35" s="3123"/>
      <c r="CR35" s="3123"/>
      <c r="CS35" s="3123"/>
      <c r="CT35" s="3123"/>
      <c r="CU35" s="3123"/>
      <c r="CV35" s="3"/>
      <c r="CW35" s="3124"/>
      <c r="CX35" s="3125"/>
      <c r="CY35" s="3123"/>
      <c r="CZ35" s="3122"/>
      <c r="DA35" s="3123"/>
      <c r="DB35" s="3123"/>
      <c r="DC35" s="3123"/>
      <c r="DD35" s="3123"/>
      <c r="DE35" s="3123"/>
      <c r="DF35" s="3123"/>
      <c r="DG35" s="3"/>
      <c r="DH35" s="3124"/>
      <c r="DI35" s="3125"/>
      <c r="DJ35" s="3123"/>
      <c r="DK35" s="3122"/>
      <c r="DL35" s="3123"/>
      <c r="DM35" s="3123"/>
      <c r="DN35" s="3123"/>
      <c r="DO35" s="3123"/>
      <c r="DP35" s="3123"/>
      <c r="DQ35" s="3123"/>
      <c r="DR35" s="3"/>
      <c r="DS35" s="3124"/>
      <c r="DT35" s="3125"/>
      <c r="DU35" s="3123"/>
      <c r="DV35" s="3122"/>
      <c r="DW35" s="3123"/>
      <c r="DX35" s="3123"/>
      <c r="DY35" s="3123"/>
      <c r="DZ35" s="3123"/>
      <c r="EA35" s="3123"/>
      <c r="EB35" s="3123"/>
      <c r="EC35" s="3"/>
      <c r="ED35" s="3124"/>
      <c r="EE35" s="3125"/>
      <c r="EF35" s="3123"/>
      <c r="EG35" s="3122"/>
      <c r="EH35" s="3123"/>
      <c r="EI35" s="3123"/>
      <c r="EJ35" s="3123"/>
      <c r="EK35" s="3123"/>
      <c r="EL35" s="3123"/>
      <c r="EM35" s="3123"/>
      <c r="EN35" s="3"/>
      <c r="EO35" s="3124"/>
      <c r="EP35" s="3125"/>
      <c r="EQ35" s="3123"/>
      <c r="ER35" s="3122"/>
      <c r="ES35" s="3123"/>
      <c r="ET35" s="3123"/>
      <c r="EU35" s="3123"/>
      <c r="EV35" s="3123"/>
      <c r="EW35" s="3123"/>
      <c r="EX35" s="3123"/>
      <c r="EY35" s="3"/>
      <c r="EZ35" s="3124"/>
      <c r="FA35" s="3125"/>
      <c r="FB35" s="3123"/>
      <c r="FC35" s="3122"/>
      <c r="FD35" s="3123"/>
      <c r="FE35" s="3123"/>
      <c r="FF35" s="3123"/>
      <c r="FG35" s="3123"/>
      <c r="FH35" s="3123"/>
      <c r="FI35" s="3123"/>
      <c r="FJ35" s="3"/>
      <c r="FK35" s="3124"/>
      <c r="FL35" s="3125"/>
      <c r="FM35" s="3123"/>
      <c r="FN35" s="3122"/>
      <c r="FO35" s="3123"/>
      <c r="FP35" s="3123"/>
      <c r="FQ35" s="3123"/>
      <c r="FR35" s="3123"/>
      <c r="FS35" s="3123"/>
      <c r="FT35" s="3123"/>
      <c r="FU35" s="3"/>
      <c r="FV35" s="3124"/>
      <c r="FW35" s="3125"/>
      <c r="FX35" s="3123"/>
      <c r="FY35" s="3122"/>
      <c r="FZ35" s="3123"/>
      <c r="GA35" s="3123"/>
      <c r="GB35" s="3123"/>
      <c r="GC35" s="3123"/>
      <c r="GD35" s="3123"/>
      <c r="GE35" s="3123"/>
      <c r="GF35" s="3"/>
      <c r="GG35" s="3124"/>
      <c r="GH35" s="3125"/>
      <c r="GI35" s="3123"/>
      <c r="GJ35" s="3122"/>
      <c r="GK35" s="3123"/>
      <c r="GL35" s="3123"/>
      <c r="GM35" s="3123"/>
      <c r="GN35" s="3123"/>
      <c r="GO35" s="3123"/>
      <c r="GP35" s="3123"/>
      <c r="GQ35" s="3"/>
      <c r="GR35" s="3124"/>
      <c r="GS35" s="3125"/>
      <c r="GT35" s="3123"/>
      <c r="GU35" s="3122"/>
      <c r="GV35" s="3123"/>
      <c r="GW35" s="3123"/>
      <c r="GX35" s="3123"/>
      <c r="GY35" s="3123"/>
      <c r="GZ35" s="3123"/>
      <c r="HA35" s="3123"/>
      <c r="HB35" s="3"/>
      <c r="HC35" s="3124"/>
      <c r="HD35" s="3125"/>
      <c r="HE35" s="3123"/>
      <c r="HF35" s="3122"/>
      <c r="HG35" s="3123"/>
      <c r="HH35" s="3123"/>
      <c r="HI35" s="3123"/>
      <c r="HJ35" s="3123"/>
      <c r="HK35" s="3123"/>
      <c r="HL35" s="3123"/>
      <c r="HM35" s="3"/>
      <c r="HN35" s="3124"/>
      <c r="HO35" s="3125"/>
      <c r="HP35" s="3123"/>
      <c r="HQ35" s="3122"/>
      <c r="HR35" s="3123"/>
      <c r="HS35" s="3123"/>
      <c r="HT35" s="3123"/>
      <c r="HU35" s="3123"/>
      <c r="HV35" s="3123"/>
      <c r="HW35" s="3123"/>
      <c r="HX35" s="3"/>
      <c r="HY35" s="3124"/>
      <c r="HZ35" s="3125"/>
      <c r="IA35" s="3123"/>
      <c r="IB35" s="3122"/>
      <c r="IC35" s="3123"/>
      <c r="ID35" s="3123"/>
      <c r="IE35" s="3123"/>
      <c r="IF35" s="3123"/>
      <c r="IG35" s="3123"/>
      <c r="IH35" s="3123"/>
      <c r="II35" s="3"/>
      <c r="IJ35" s="3124"/>
      <c r="IK35" s="3125"/>
      <c r="IL35" s="3123"/>
      <c r="IM35" s="3122"/>
      <c r="IN35" s="3123"/>
      <c r="IO35" s="3123"/>
      <c r="IP35" s="3123"/>
      <c r="IQ35" s="3123"/>
      <c r="IR35" s="3123"/>
      <c r="IS35" s="3123"/>
      <c r="IT35" s="3"/>
      <c r="IU35" s="3124"/>
      <c r="IV35" s="3125"/>
      <c r="IW35" s="3123"/>
    </row>
    <row r="36" spans="1:257" ht="22.5" customHeight="1" x14ac:dyDescent="0.25">
      <c r="A36" s="2262">
        <v>44160</v>
      </c>
      <c r="B36" s="2264" t="s">
        <v>12</v>
      </c>
      <c r="C36" s="2265">
        <v>115</v>
      </c>
      <c r="D36" s="2418">
        <f t="shared" si="0"/>
        <v>113.85</v>
      </c>
      <c r="E36" s="2265">
        <v>1</v>
      </c>
      <c r="F36" s="2265"/>
      <c r="G36" s="2265">
        <v>90</v>
      </c>
      <c r="H36" s="2265"/>
      <c r="I36" s="2265"/>
      <c r="J36" s="2265"/>
      <c r="K36" s="2471"/>
      <c r="L36" s="32" t="s">
        <v>22</v>
      </c>
      <c r="M36" s="2262"/>
      <c r="N36" s="2264"/>
      <c r="O36" s="2263"/>
      <c r="P36" s="2261"/>
      <c r="Q36" s="2263"/>
      <c r="R36" s="2263"/>
      <c r="S36" s="2263"/>
      <c r="T36" s="2263"/>
      <c r="U36" s="2263"/>
      <c r="V36" s="2263"/>
      <c r="W36" s="3"/>
      <c r="X36" s="2262"/>
      <c r="Y36" s="2264"/>
      <c r="Z36" s="2263"/>
      <c r="AA36" s="2261"/>
      <c r="AB36" s="2263"/>
      <c r="AC36" s="2263"/>
      <c r="AD36" s="2263"/>
      <c r="AE36" s="2263"/>
      <c r="AF36" s="2263"/>
      <c r="AG36" s="2263"/>
      <c r="AH36" s="3"/>
      <c r="AI36" s="2262"/>
      <c r="AJ36" s="2264"/>
      <c r="AK36" s="2263"/>
      <c r="AL36" s="2261"/>
      <c r="AM36" s="2263"/>
      <c r="AN36" s="2263"/>
      <c r="AO36" s="2263"/>
      <c r="AP36" s="2263"/>
      <c r="AQ36" s="2263"/>
      <c r="AR36" s="2263"/>
      <c r="AS36" s="3"/>
      <c r="AT36" s="2262"/>
      <c r="AU36" s="2264"/>
      <c r="AV36" s="2263"/>
      <c r="AW36" s="2261"/>
      <c r="AX36" s="2263"/>
      <c r="AY36" s="2263"/>
      <c r="AZ36" s="2263"/>
      <c r="BA36" s="2263"/>
      <c r="BB36" s="2263"/>
      <c r="BC36" s="2263"/>
      <c r="BD36" s="3"/>
      <c r="BE36" s="2262"/>
      <c r="BF36" s="2264"/>
      <c r="BG36" s="2263"/>
      <c r="BH36" s="2261"/>
      <c r="BI36" s="2263"/>
      <c r="BJ36" s="2263"/>
      <c r="BK36" s="2263"/>
      <c r="BL36" s="2263"/>
      <c r="BM36" s="2263"/>
      <c r="BN36" s="2263"/>
      <c r="BO36" s="3"/>
      <c r="BP36" s="2262"/>
      <c r="BQ36" s="2264"/>
      <c r="BR36" s="2263"/>
      <c r="BS36" s="2261"/>
      <c r="BT36" s="2263"/>
      <c r="BU36" s="2263"/>
      <c r="BV36" s="2263"/>
      <c r="BW36" s="2263"/>
      <c r="BX36" s="2263"/>
      <c r="BY36" s="2263"/>
      <c r="BZ36" s="3"/>
      <c r="CA36" s="2262"/>
      <c r="CB36" s="2264"/>
      <c r="CC36" s="2263"/>
      <c r="CD36" s="2261"/>
      <c r="CE36" s="2263"/>
      <c r="CF36" s="2263"/>
      <c r="CG36" s="2263"/>
      <c r="CH36" s="2263"/>
      <c r="CI36" s="2263"/>
      <c r="CJ36" s="2263"/>
      <c r="CK36" s="3"/>
      <c r="CL36" s="2262"/>
      <c r="CM36" s="2264"/>
      <c r="CN36" s="2263"/>
      <c r="CO36" s="2261"/>
      <c r="CP36" s="2263"/>
      <c r="CQ36" s="2263"/>
      <c r="CR36" s="2263"/>
      <c r="CS36" s="2263"/>
      <c r="CT36" s="2263"/>
      <c r="CU36" s="2263"/>
      <c r="CV36" s="3"/>
      <c r="CW36" s="2262"/>
      <c r="CX36" s="2264"/>
      <c r="CY36" s="2263"/>
      <c r="CZ36" s="2261"/>
      <c r="DA36" s="2263"/>
      <c r="DB36" s="2263"/>
      <c r="DC36" s="2263"/>
      <c r="DD36" s="2263"/>
      <c r="DE36" s="2263"/>
      <c r="DF36" s="2263"/>
      <c r="DG36" s="3"/>
      <c r="DH36" s="2262"/>
      <c r="DI36" s="2264"/>
      <c r="DJ36" s="2263"/>
      <c r="DK36" s="2261"/>
      <c r="DL36" s="2263"/>
      <c r="DM36" s="2263"/>
      <c r="DN36" s="2263"/>
      <c r="DO36" s="2263"/>
      <c r="DP36" s="2263"/>
      <c r="DQ36" s="2263"/>
      <c r="DR36" s="3"/>
      <c r="DS36" s="2262"/>
      <c r="DT36" s="2264"/>
      <c r="DU36" s="2263"/>
      <c r="DV36" s="2261"/>
      <c r="DW36" s="2263"/>
      <c r="DX36" s="2263"/>
      <c r="DY36" s="2263"/>
      <c r="DZ36" s="2263"/>
      <c r="EA36" s="2263"/>
      <c r="EB36" s="2263"/>
      <c r="EC36" s="3"/>
      <c r="ED36" s="2262"/>
      <c r="EE36" s="2264"/>
      <c r="EF36" s="2263"/>
      <c r="EG36" s="2261"/>
      <c r="EH36" s="2263"/>
      <c r="EI36" s="2263"/>
      <c r="EJ36" s="2263"/>
      <c r="EK36" s="2263"/>
      <c r="EL36" s="2263"/>
      <c r="EM36" s="2263"/>
      <c r="EN36" s="3"/>
      <c r="EO36" s="2262"/>
      <c r="EP36" s="2264"/>
      <c r="EQ36" s="2263"/>
      <c r="ER36" s="2261"/>
      <c r="ES36" s="2263"/>
      <c r="ET36" s="2263"/>
      <c r="EU36" s="2263"/>
      <c r="EV36" s="2263"/>
      <c r="EW36" s="2263"/>
      <c r="EX36" s="2263"/>
      <c r="EY36" s="3"/>
      <c r="EZ36" s="2262"/>
      <c r="FA36" s="2264"/>
      <c r="FB36" s="2263"/>
      <c r="FC36" s="2261"/>
      <c r="FD36" s="2263"/>
      <c r="FE36" s="2263"/>
      <c r="FF36" s="2263"/>
      <c r="FG36" s="2263"/>
      <c r="FH36" s="2263"/>
      <c r="FI36" s="2263"/>
      <c r="FJ36" s="3"/>
      <c r="FK36" s="2262"/>
      <c r="FL36" s="2264"/>
      <c r="FM36" s="2263"/>
      <c r="FN36" s="2261"/>
      <c r="FO36" s="2263"/>
      <c r="FP36" s="2263"/>
      <c r="FQ36" s="2263"/>
      <c r="FR36" s="2263"/>
      <c r="FS36" s="2263"/>
      <c r="FT36" s="2263"/>
      <c r="FU36" s="3"/>
      <c r="FV36" s="2262"/>
      <c r="FW36" s="2264"/>
      <c r="FX36" s="2263"/>
      <c r="FY36" s="2261"/>
      <c r="FZ36" s="2263"/>
      <c r="GA36" s="2263"/>
      <c r="GB36" s="2263"/>
      <c r="GC36" s="2263"/>
      <c r="GD36" s="2263"/>
      <c r="GE36" s="2263"/>
      <c r="GF36" s="3"/>
      <c r="GG36" s="2262"/>
      <c r="GH36" s="2264"/>
      <c r="GI36" s="2263"/>
      <c r="GJ36" s="2261"/>
      <c r="GK36" s="2263"/>
      <c r="GL36" s="2263"/>
      <c r="GM36" s="2263"/>
      <c r="GN36" s="2263"/>
      <c r="GO36" s="2263"/>
      <c r="GP36" s="2263"/>
      <c r="GQ36" s="3"/>
      <c r="GR36" s="2262"/>
      <c r="GS36" s="2264"/>
      <c r="GT36" s="2263"/>
      <c r="GU36" s="2261"/>
      <c r="GV36" s="2263"/>
      <c r="GW36" s="2263"/>
      <c r="GX36" s="2263"/>
      <c r="GY36" s="2263"/>
      <c r="GZ36" s="2263"/>
      <c r="HA36" s="2263"/>
      <c r="HB36" s="3"/>
      <c r="HC36" s="2262"/>
      <c r="HD36" s="2264"/>
      <c r="HE36" s="2263"/>
      <c r="HF36" s="2261"/>
      <c r="HG36" s="2263"/>
      <c r="HH36" s="2263"/>
      <c r="HI36" s="2263"/>
      <c r="HJ36" s="2263"/>
      <c r="HK36" s="2263"/>
      <c r="HL36" s="2263"/>
      <c r="HM36" s="3"/>
      <c r="HN36" s="2262"/>
      <c r="HO36" s="2264"/>
      <c r="HP36" s="2263"/>
      <c r="HQ36" s="2261"/>
      <c r="HR36" s="2263"/>
      <c r="HS36" s="2263"/>
      <c r="HT36" s="2263"/>
      <c r="HU36" s="2263"/>
      <c r="HV36" s="2263"/>
      <c r="HW36" s="2263"/>
      <c r="HX36" s="3"/>
      <c r="HY36" s="2262"/>
      <c r="HZ36" s="2264"/>
      <c r="IA36" s="2263"/>
      <c r="IB36" s="2261"/>
      <c r="IC36" s="2263"/>
      <c r="ID36" s="2263"/>
      <c r="IE36" s="2263"/>
      <c r="IF36" s="2263"/>
      <c r="IG36" s="2263"/>
      <c r="IH36" s="2263"/>
      <c r="II36" s="3"/>
      <c r="IJ36" s="2262"/>
      <c r="IK36" s="2264"/>
      <c r="IL36" s="2263"/>
      <c r="IM36" s="2261"/>
      <c r="IN36" s="2263"/>
      <c r="IO36" s="2263"/>
      <c r="IP36" s="2263"/>
      <c r="IQ36" s="2263"/>
      <c r="IR36" s="2263"/>
      <c r="IS36" s="2263"/>
      <c r="IT36" s="3"/>
      <c r="IU36" s="2262"/>
      <c r="IV36" s="2264"/>
      <c r="IW36" s="2263"/>
    </row>
    <row r="37" spans="1:257" ht="22.5" customHeight="1" x14ac:dyDescent="0.25">
      <c r="A37" s="2410">
        <v>44165</v>
      </c>
      <c r="B37" s="2306" t="s">
        <v>4</v>
      </c>
      <c r="C37" s="2311"/>
      <c r="D37" s="2307"/>
      <c r="E37" s="2311">
        <v>1</v>
      </c>
      <c r="F37" s="2311"/>
      <c r="G37" s="2311"/>
      <c r="H37" s="2311"/>
      <c r="I37" s="2311"/>
      <c r="J37" s="2311"/>
      <c r="K37" s="3126"/>
      <c r="L37" s="2315"/>
      <c r="M37" s="3124"/>
      <c r="N37" s="3125"/>
      <c r="O37" s="3123"/>
      <c r="P37" s="3122"/>
      <c r="Q37" s="3123"/>
      <c r="R37" s="3123"/>
      <c r="S37" s="3123"/>
      <c r="T37" s="3123"/>
      <c r="U37" s="3123"/>
      <c r="V37" s="3123"/>
      <c r="W37" s="3"/>
      <c r="X37" s="3124"/>
      <c r="Y37" s="3125"/>
      <c r="Z37" s="3123"/>
      <c r="AA37" s="3122"/>
      <c r="AB37" s="3123"/>
      <c r="AC37" s="3123"/>
      <c r="AD37" s="3123"/>
      <c r="AE37" s="3123"/>
      <c r="AF37" s="3123"/>
      <c r="AG37" s="3123"/>
      <c r="AH37" s="3"/>
      <c r="AI37" s="3124"/>
      <c r="AJ37" s="3125"/>
      <c r="AK37" s="3123"/>
      <c r="AL37" s="3122"/>
      <c r="AM37" s="3123"/>
      <c r="AN37" s="3123"/>
      <c r="AO37" s="3123"/>
      <c r="AP37" s="3123"/>
      <c r="AQ37" s="3123"/>
      <c r="AR37" s="3123"/>
      <c r="AS37" s="3"/>
      <c r="AT37" s="3124"/>
      <c r="AU37" s="3125"/>
      <c r="AV37" s="3123"/>
      <c r="AW37" s="3122"/>
      <c r="AX37" s="3123"/>
      <c r="AY37" s="3123"/>
      <c r="AZ37" s="3123"/>
      <c r="BA37" s="3123"/>
      <c r="BB37" s="3123"/>
      <c r="BC37" s="3123"/>
      <c r="BD37" s="3"/>
      <c r="BE37" s="3124"/>
      <c r="BF37" s="3125"/>
      <c r="BG37" s="3123"/>
      <c r="BH37" s="3122"/>
      <c r="BI37" s="3123"/>
      <c r="BJ37" s="3123"/>
      <c r="BK37" s="3123"/>
      <c r="BL37" s="3123"/>
      <c r="BM37" s="3123"/>
      <c r="BN37" s="3123"/>
      <c r="BO37" s="3"/>
      <c r="BP37" s="3124"/>
      <c r="BQ37" s="3125"/>
      <c r="BR37" s="3123"/>
      <c r="BS37" s="3122"/>
      <c r="BT37" s="3123"/>
      <c r="BU37" s="3123"/>
      <c r="BV37" s="3123"/>
      <c r="BW37" s="3123"/>
      <c r="BX37" s="3123"/>
      <c r="BY37" s="3123"/>
      <c r="BZ37" s="3"/>
      <c r="CA37" s="3124"/>
      <c r="CB37" s="3125"/>
      <c r="CC37" s="3123"/>
      <c r="CD37" s="3122"/>
      <c r="CE37" s="3123"/>
      <c r="CF37" s="3123"/>
      <c r="CG37" s="3123"/>
      <c r="CH37" s="3123"/>
      <c r="CI37" s="3123"/>
      <c r="CJ37" s="3123"/>
      <c r="CK37" s="3"/>
      <c r="CL37" s="3124"/>
      <c r="CM37" s="3125"/>
      <c r="CN37" s="3123"/>
      <c r="CO37" s="3122"/>
      <c r="CP37" s="3123"/>
      <c r="CQ37" s="3123"/>
      <c r="CR37" s="3123"/>
      <c r="CS37" s="3123"/>
      <c r="CT37" s="3123"/>
      <c r="CU37" s="3123"/>
      <c r="CV37" s="3"/>
      <c r="CW37" s="3124"/>
      <c r="CX37" s="3125"/>
      <c r="CY37" s="3123"/>
      <c r="CZ37" s="3122"/>
      <c r="DA37" s="3123"/>
      <c r="DB37" s="3123"/>
      <c r="DC37" s="3123"/>
      <c r="DD37" s="3123"/>
      <c r="DE37" s="3123"/>
      <c r="DF37" s="3123"/>
      <c r="DG37" s="3"/>
      <c r="DH37" s="3124"/>
      <c r="DI37" s="3125"/>
      <c r="DJ37" s="3123"/>
      <c r="DK37" s="3122"/>
      <c r="DL37" s="3123"/>
      <c r="DM37" s="3123"/>
      <c r="DN37" s="3123"/>
      <c r="DO37" s="3123"/>
      <c r="DP37" s="3123"/>
      <c r="DQ37" s="3123"/>
      <c r="DR37" s="3"/>
      <c r="DS37" s="3124"/>
      <c r="DT37" s="3125"/>
      <c r="DU37" s="3123"/>
      <c r="DV37" s="3122"/>
      <c r="DW37" s="3123"/>
      <c r="DX37" s="3123"/>
      <c r="DY37" s="3123"/>
      <c r="DZ37" s="3123"/>
      <c r="EA37" s="3123"/>
      <c r="EB37" s="3123"/>
      <c r="EC37" s="3"/>
      <c r="ED37" s="3124"/>
      <c r="EE37" s="3125"/>
      <c r="EF37" s="3123"/>
      <c r="EG37" s="3122"/>
      <c r="EH37" s="3123"/>
      <c r="EI37" s="3123"/>
      <c r="EJ37" s="3123"/>
      <c r="EK37" s="3123"/>
      <c r="EL37" s="3123"/>
      <c r="EM37" s="3123"/>
      <c r="EN37" s="3"/>
      <c r="EO37" s="3124"/>
      <c r="EP37" s="3125"/>
      <c r="EQ37" s="3123"/>
      <c r="ER37" s="3122"/>
      <c r="ES37" s="3123"/>
      <c r="ET37" s="3123"/>
      <c r="EU37" s="3123"/>
      <c r="EV37" s="3123"/>
      <c r="EW37" s="3123"/>
      <c r="EX37" s="3123"/>
      <c r="EY37" s="3"/>
      <c r="EZ37" s="3124"/>
      <c r="FA37" s="3125"/>
      <c r="FB37" s="3123"/>
      <c r="FC37" s="3122"/>
      <c r="FD37" s="3123"/>
      <c r="FE37" s="3123"/>
      <c r="FF37" s="3123"/>
      <c r="FG37" s="3123"/>
      <c r="FH37" s="3123"/>
      <c r="FI37" s="3123"/>
      <c r="FJ37" s="3"/>
      <c r="FK37" s="3124"/>
      <c r="FL37" s="3125"/>
      <c r="FM37" s="3123"/>
      <c r="FN37" s="3122"/>
      <c r="FO37" s="3123"/>
      <c r="FP37" s="3123"/>
      <c r="FQ37" s="3123"/>
      <c r="FR37" s="3123"/>
      <c r="FS37" s="3123"/>
      <c r="FT37" s="3123"/>
      <c r="FU37" s="3"/>
      <c r="FV37" s="3124"/>
      <c r="FW37" s="3125"/>
      <c r="FX37" s="3123"/>
      <c r="FY37" s="3122"/>
      <c r="FZ37" s="3123"/>
      <c r="GA37" s="3123"/>
      <c r="GB37" s="3123"/>
      <c r="GC37" s="3123"/>
      <c r="GD37" s="3123"/>
      <c r="GE37" s="3123"/>
      <c r="GF37" s="3"/>
      <c r="GG37" s="3124"/>
      <c r="GH37" s="3125"/>
      <c r="GI37" s="3123"/>
      <c r="GJ37" s="3122"/>
      <c r="GK37" s="3123"/>
      <c r="GL37" s="3123"/>
      <c r="GM37" s="3123"/>
      <c r="GN37" s="3123"/>
      <c r="GO37" s="3123"/>
      <c r="GP37" s="3123"/>
      <c r="GQ37" s="3"/>
      <c r="GR37" s="3124"/>
      <c r="GS37" s="3125"/>
      <c r="GT37" s="3123"/>
      <c r="GU37" s="3122"/>
      <c r="GV37" s="3123"/>
      <c r="GW37" s="3123"/>
      <c r="GX37" s="3123"/>
      <c r="GY37" s="3123"/>
      <c r="GZ37" s="3123"/>
      <c r="HA37" s="3123"/>
      <c r="HB37" s="3"/>
      <c r="HC37" s="3124"/>
      <c r="HD37" s="3125"/>
      <c r="HE37" s="3123"/>
      <c r="HF37" s="3122"/>
      <c r="HG37" s="3123"/>
      <c r="HH37" s="3123"/>
      <c r="HI37" s="3123"/>
      <c r="HJ37" s="3123"/>
      <c r="HK37" s="3123"/>
      <c r="HL37" s="3123"/>
      <c r="HM37" s="3"/>
      <c r="HN37" s="3124"/>
      <c r="HO37" s="3125"/>
      <c r="HP37" s="3123"/>
      <c r="HQ37" s="3122"/>
      <c r="HR37" s="3123"/>
      <c r="HS37" s="3123"/>
      <c r="HT37" s="3123"/>
      <c r="HU37" s="3123"/>
      <c r="HV37" s="3123"/>
      <c r="HW37" s="3123"/>
      <c r="HX37" s="3"/>
      <c r="HY37" s="3124"/>
      <c r="HZ37" s="3125"/>
      <c r="IA37" s="3123"/>
      <c r="IB37" s="3122"/>
      <c r="IC37" s="3123"/>
      <c r="ID37" s="3123"/>
      <c r="IE37" s="3123"/>
      <c r="IF37" s="3123"/>
      <c r="IG37" s="3123"/>
      <c r="IH37" s="3123"/>
      <c r="II37" s="3"/>
      <c r="IJ37" s="3124"/>
      <c r="IK37" s="3125"/>
      <c r="IL37" s="3123"/>
      <c r="IM37" s="3122"/>
      <c r="IN37" s="3123"/>
      <c r="IO37" s="3123"/>
      <c r="IP37" s="3123"/>
      <c r="IQ37" s="3123"/>
      <c r="IR37" s="3123"/>
      <c r="IS37" s="3123"/>
      <c r="IT37" s="3"/>
      <c r="IU37" s="3124"/>
      <c r="IV37" s="3125"/>
      <c r="IW37" s="3123"/>
    </row>
    <row r="38" spans="1:257" ht="22.5" customHeight="1" x14ac:dyDescent="0.25">
      <c r="A38" s="2262">
        <v>44194</v>
      </c>
      <c r="B38" s="2264" t="s">
        <v>14</v>
      </c>
      <c r="C38" s="3473" t="s">
        <v>203</v>
      </c>
      <c r="D38" s="3474"/>
      <c r="E38" s="3474"/>
      <c r="F38" s="3474"/>
      <c r="G38" s="3474"/>
      <c r="H38" s="3474"/>
      <c r="I38" s="3474"/>
      <c r="J38" s="3475"/>
      <c r="K38" s="2471"/>
      <c r="M38" s="2262"/>
      <c r="N38" s="2264"/>
      <c r="O38" s="2263"/>
      <c r="P38" s="2261"/>
      <c r="Q38" s="2263"/>
      <c r="R38" s="2263"/>
      <c r="S38" s="2263"/>
      <c r="T38" s="2263"/>
      <c r="U38" s="2263"/>
      <c r="V38" s="2263"/>
      <c r="W38" s="3"/>
      <c r="X38" s="2262"/>
      <c r="Y38" s="2264"/>
      <c r="Z38" s="2263"/>
      <c r="AA38" s="2261"/>
      <c r="AB38" s="2263"/>
      <c r="AC38" s="2263"/>
      <c r="AD38" s="2263"/>
      <c r="AE38" s="2263"/>
      <c r="AF38" s="2263"/>
      <c r="AG38" s="2263"/>
      <c r="AH38" s="3"/>
      <c r="AI38" s="2262"/>
      <c r="AJ38" s="2264"/>
      <c r="AK38" s="2263"/>
      <c r="AL38" s="2261"/>
      <c r="AM38" s="2263"/>
      <c r="AN38" s="2263"/>
      <c r="AO38" s="2263"/>
      <c r="AP38" s="2263"/>
      <c r="AQ38" s="2263"/>
      <c r="AR38" s="2263"/>
      <c r="AS38" s="3"/>
      <c r="AT38" s="2262"/>
      <c r="AU38" s="2264"/>
      <c r="AV38" s="2263"/>
      <c r="AW38" s="2261"/>
      <c r="AX38" s="2263"/>
      <c r="AY38" s="2263"/>
      <c r="AZ38" s="2263"/>
      <c r="BA38" s="2263"/>
      <c r="BB38" s="2263"/>
      <c r="BC38" s="2263"/>
      <c r="BD38" s="3"/>
      <c r="BE38" s="2262"/>
      <c r="BF38" s="2264"/>
      <c r="BG38" s="2263"/>
      <c r="BH38" s="2261"/>
      <c r="BI38" s="2263"/>
      <c r="BJ38" s="2263"/>
      <c r="BK38" s="2263"/>
      <c r="BL38" s="2263"/>
      <c r="BM38" s="2263"/>
      <c r="BN38" s="2263"/>
      <c r="BO38" s="3"/>
      <c r="BP38" s="2262"/>
      <c r="BQ38" s="2264"/>
      <c r="BR38" s="2263"/>
      <c r="BS38" s="2261"/>
      <c r="BT38" s="2263"/>
      <c r="BU38" s="2263"/>
      <c r="BV38" s="2263"/>
      <c r="BW38" s="2263"/>
      <c r="BX38" s="2263"/>
      <c r="BY38" s="2263"/>
      <c r="BZ38" s="3"/>
      <c r="CA38" s="2262"/>
      <c r="CB38" s="2264"/>
      <c r="CC38" s="2263"/>
      <c r="CD38" s="2261"/>
      <c r="CE38" s="2263"/>
      <c r="CF38" s="2263"/>
      <c r="CG38" s="2263"/>
      <c r="CH38" s="2263"/>
      <c r="CI38" s="2263"/>
      <c r="CJ38" s="2263"/>
      <c r="CK38" s="3"/>
      <c r="CL38" s="2262"/>
      <c r="CM38" s="2264"/>
      <c r="CN38" s="2263"/>
      <c r="CO38" s="2261"/>
      <c r="CP38" s="2263"/>
      <c r="CQ38" s="2263"/>
      <c r="CR38" s="2263"/>
      <c r="CS38" s="2263"/>
      <c r="CT38" s="2263"/>
      <c r="CU38" s="2263"/>
      <c r="CV38" s="3"/>
      <c r="CW38" s="2262"/>
      <c r="CX38" s="2264"/>
      <c r="CY38" s="2263"/>
      <c r="CZ38" s="2261"/>
      <c r="DA38" s="2263"/>
      <c r="DB38" s="2263"/>
      <c r="DC38" s="2263"/>
      <c r="DD38" s="2263"/>
      <c r="DE38" s="2263"/>
      <c r="DF38" s="2263"/>
      <c r="DG38" s="3"/>
      <c r="DH38" s="2262"/>
      <c r="DI38" s="2264"/>
      <c r="DJ38" s="2263"/>
      <c r="DK38" s="2261"/>
      <c r="DL38" s="2263"/>
      <c r="DM38" s="2263"/>
      <c r="DN38" s="2263"/>
      <c r="DO38" s="2263"/>
      <c r="DP38" s="2263"/>
      <c r="DQ38" s="2263"/>
      <c r="DR38" s="3"/>
      <c r="DS38" s="2262"/>
      <c r="DT38" s="2264"/>
      <c r="DU38" s="2263"/>
      <c r="DV38" s="2261"/>
      <c r="DW38" s="2263"/>
      <c r="DX38" s="2263"/>
      <c r="DY38" s="2263"/>
      <c r="DZ38" s="2263"/>
      <c r="EA38" s="2263"/>
      <c r="EB38" s="2263"/>
      <c r="EC38" s="3"/>
      <c r="ED38" s="2262"/>
      <c r="EE38" s="2264"/>
      <c r="EF38" s="2263"/>
      <c r="EG38" s="2261"/>
      <c r="EH38" s="2263"/>
      <c r="EI38" s="2263"/>
      <c r="EJ38" s="2263"/>
      <c r="EK38" s="2263"/>
      <c r="EL38" s="2263"/>
      <c r="EM38" s="2263"/>
      <c r="EN38" s="3"/>
      <c r="EO38" s="2262"/>
      <c r="EP38" s="2264"/>
      <c r="EQ38" s="2263"/>
      <c r="ER38" s="2261"/>
      <c r="ES38" s="2263"/>
      <c r="ET38" s="2263"/>
      <c r="EU38" s="2263"/>
      <c r="EV38" s="2263"/>
      <c r="EW38" s="2263"/>
      <c r="EX38" s="2263"/>
      <c r="EY38" s="3"/>
      <c r="EZ38" s="2262"/>
      <c r="FA38" s="2264"/>
      <c r="FB38" s="2263"/>
      <c r="FC38" s="2261"/>
      <c r="FD38" s="2263"/>
      <c r="FE38" s="2263"/>
      <c r="FF38" s="2263"/>
      <c r="FG38" s="2263"/>
      <c r="FH38" s="2263"/>
      <c r="FI38" s="2263"/>
      <c r="FJ38" s="3"/>
      <c r="FK38" s="2262"/>
      <c r="FL38" s="2264"/>
      <c r="FM38" s="2263"/>
      <c r="FN38" s="2261"/>
      <c r="FO38" s="2263"/>
      <c r="FP38" s="2263"/>
      <c r="FQ38" s="2263"/>
      <c r="FR38" s="2263"/>
      <c r="FS38" s="2263"/>
      <c r="FT38" s="2263"/>
      <c r="FU38" s="3"/>
      <c r="FV38" s="2262"/>
      <c r="FW38" s="2264"/>
      <c r="FX38" s="2263"/>
      <c r="FY38" s="2261"/>
      <c r="FZ38" s="2263"/>
      <c r="GA38" s="2263"/>
      <c r="GB38" s="2263"/>
      <c r="GC38" s="2263"/>
      <c r="GD38" s="2263"/>
      <c r="GE38" s="2263"/>
      <c r="GF38" s="3"/>
      <c r="GG38" s="2262"/>
      <c r="GH38" s="2264"/>
      <c r="GI38" s="2263"/>
      <c r="GJ38" s="2261"/>
      <c r="GK38" s="2263"/>
      <c r="GL38" s="2263"/>
      <c r="GM38" s="2263"/>
      <c r="GN38" s="2263"/>
      <c r="GO38" s="2263"/>
      <c r="GP38" s="2263"/>
      <c r="GQ38" s="3"/>
      <c r="GR38" s="2262"/>
      <c r="GS38" s="2264"/>
      <c r="GT38" s="2263"/>
      <c r="GU38" s="2261"/>
      <c r="GV38" s="2263"/>
      <c r="GW38" s="2263"/>
      <c r="GX38" s="2263"/>
      <c r="GY38" s="2263"/>
      <c r="GZ38" s="2263"/>
      <c r="HA38" s="2263"/>
      <c r="HB38" s="3"/>
      <c r="HC38" s="2262"/>
      <c r="HD38" s="2264"/>
      <c r="HE38" s="2263"/>
      <c r="HF38" s="2261"/>
      <c r="HG38" s="2263"/>
      <c r="HH38" s="2263"/>
      <c r="HI38" s="2263"/>
      <c r="HJ38" s="2263"/>
      <c r="HK38" s="2263"/>
      <c r="HL38" s="2263"/>
      <c r="HM38" s="3"/>
      <c r="HN38" s="2262"/>
      <c r="HO38" s="2264"/>
      <c r="HP38" s="2263"/>
      <c r="HQ38" s="2261"/>
      <c r="HR38" s="2263"/>
      <c r="HS38" s="2263"/>
      <c r="HT38" s="2263"/>
      <c r="HU38" s="2263"/>
      <c r="HV38" s="2263"/>
      <c r="HW38" s="2263"/>
      <c r="HX38" s="3"/>
      <c r="HY38" s="2262"/>
      <c r="HZ38" s="2264"/>
      <c r="IA38" s="2263"/>
      <c r="IB38" s="2261"/>
      <c r="IC38" s="2263"/>
      <c r="ID38" s="2263"/>
      <c r="IE38" s="2263"/>
      <c r="IF38" s="2263"/>
      <c r="IG38" s="2263"/>
      <c r="IH38" s="2263"/>
      <c r="II38" s="3"/>
      <c r="IJ38" s="2262"/>
      <c r="IK38" s="2264"/>
      <c r="IL38" s="2263"/>
      <c r="IM38" s="2261"/>
      <c r="IN38" s="2263"/>
      <c r="IO38" s="2263"/>
      <c r="IP38" s="2263"/>
      <c r="IQ38" s="2263"/>
      <c r="IR38" s="2263"/>
      <c r="IS38" s="2263"/>
      <c r="IT38" s="3"/>
      <c r="IU38" s="2262"/>
      <c r="IV38" s="2264"/>
      <c r="IW38" s="2263"/>
    </row>
    <row r="39" spans="1:257" ht="22.5" customHeight="1" x14ac:dyDescent="0.25">
      <c r="A39" s="2410">
        <v>44195</v>
      </c>
      <c r="B39" s="2306" t="s">
        <v>4</v>
      </c>
      <c r="C39" s="2311"/>
      <c r="D39" s="2307"/>
      <c r="E39" s="2311">
        <v>1</v>
      </c>
      <c r="F39" s="2311"/>
      <c r="G39" s="2311"/>
      <c r="H39" s="2311"/>
      <c r="I39" s="2311"/>
      <c r="J39" s="2311"/>
      <c r="K39" s="3126"/>
      <c r="L39" s="2315"/>
      <c r="M39" s="3124"/>
      <c r="N39" s="3125"/>
      <c r="O39" s="3123"/>
      <c r="P39" s="3122"/>
      <c r="Q39" s="3123"/>
      <c r="R39" s="3123"/>
      <c r="S39" s="3123"/>
      <c r="T39" s="3123"/>
      <c r="U39" s="3123"/>
      <c r="V39" s="3123"/>
      <c r="W39" s="3"/>
      <c r="X39" s="3124"/>
      <c r="Y39" s="3125"/>
      <c r="Z39" s="3123"/>
      <c r="AA39" s="3122"/>
      <c r="AB39" s="3123"/>
      <c r="AC39" s="3123"/>
      <c r="AD39" s="3123"/>
      <c r="AE39" s="3123"/>
      <c r="AF39" s="3123"/>
      <c r="AG39" s="3123"/>
      <c r="AH39" s="3"/>
      <c r="AI39" s="3124"/>
      <c r="AJ39" s="3125"/>
      <c r="AK39" s="3123"/>
      <c r="AL39" s="3122"/>
      <c r="AM39" s="3123"/>
      <c r="AN39" s="3123"/>
      <c r="AO39" s="3123"/>
      <c r="AP39" s="3123"/>
      <c r="AQ39" s="3123"/>
      <c r="AR39" s="3123"/>
      <c r="AS39" s="3"/>
      <c r="AT39" s="3124"/>
      <c r="AU39" s="3125"/>
      <c r="AV39" s="3123"/>
      <c r="AW39" s="3122"/>
      <c r="AX39" s="3123"/>
      <c r="AY39" s="3123"/>
      <c r="AZ39" s="3123"/>
      <c r="BA39" s="3123"/>
      <c r="BB39" s="3123"/>
      <c r="BC39" s="3123"/>
      <c r="BD39" s="3"/>
      <c r="BE39" s="3124"/>
      <c r="BF39" s="3125"/>
      <c r="BG39" s="3123"/>
      <c r="BH39" s="3122"/>
      <c r="BI39" s="3123"/>
      <c r="BJ39" s="3123"/>
      <c r="BK39" s="3123"/>
      <c r="BL39" s="3123"/>
      <c r="BM39" s="3123"/>
      <c r="BN39" s="3123"/>
      <c r="BO39" s="3"/>
      <c r="BP39" s="3124"/>
      <c r="BQ39" s="3125"/>
      <c r="BR39" s="3123"/>
      <c r="BS39" s="3122"/>
      <c r="BT39" s="3123"/>
      <c r="BU39" s="3123"/>
      <c r="BV39" s="3123"/>
      <c r="BW39" s="3123"/>
      <c r="BX39" s="3123"/>
      <c r="BY39" s="3123"/>
      <c r="BZ39" s="3"/>
      <c r="CA39" s="3124"/>
      <c r="CB39" s="3125"/>
      <c r="CC39" s="3123"/>
      <c r="CD39" s="3122"/>
      <c r="CE39" s="3123"/>
      <c r="CF39" s="3123"/>
      <c r="CG39" s="3123"/>
      <c r="CH39" s="3123"/>
      <c r="CI39" s="3123"/>
      <c r="CJ39" s="3123"/>
      <c r="CK39" s="3"/>
      <c r="CL39" s="3124"/>
      <c r="CM39" s="3125"/>
      <c r="CN39" s="3123"/>
      <c r="CO39" s="3122"/>
      <c r="CP39" s="3123"/>
      <c r="CQ39" s="3123"/>
      <c r="CR39" s="3123"/>
      <c r="CS39" s="3123"/>
      <c r="CT39" s="3123"/>
      <c r="CU39" s="3123"/>
      <c r="CV39" s="3"/>
      <c r="CW39" s="3124"/>
      <c r="CX39" s="3125"/>
      <c r="CY39" s="3123"/>
      <c r="CZ39" s="3122"/>
      <c r="DA39" s="3123"/>
      <c r="DB39" s="3123"/>
      <c r="DC39" s="3123"/>
      <c r="DD39" s="3123"/>
      <c r="DE39" s="3123"/>
      <c r="DF39" s="3123"/>
      <c r="DG39" s="3"/>
      <c r="DH39" s="3124"/>
      <c r="DI39" s="3125"/>
      <c r="DJ39" s="3123"/>
      <c r="DK39" s="3122"/>
      <c r="DL39" s="3123"/>
      <c r="DM39" s="3123"/>
      <c r="DN39" s="3123"/>
      <c r="DO39" s="3123"/>
      <c r="DP39" s="3123"/>
      <c r="DQ39" s="3123"/>
      <c r="DR39" s="3"/>
      <c r="DS39" s="3124"/>
      <c r="DT39" s="3125"/>
      <c r="DU39" s="3123"/>
      <c r="DV39" s="3122"/>
      <c r="DW39" s="3123"/>
      <c r="DX39" s="3123"/>
      <c r="DY39" s="3123"/>
      <c r="DZ39" s="3123"/>
      <c r="EA39" s="3123"/>
      <c r="EB39" s="3123"/>
      <c r="EC39" s="3"/>
      <c r="ED39" s="3124"/>
      <c r="EE39" s="3125"/>
      <c r="EF39" s="3123"/>
      <c r="EG39" s="3122"/>
      <c r="EH39" s="3123"/>
      <c r="EI39" s="3123"/>
      <c r="EJ39" s="3123"/>
      <c r="EK39" s="3123"/>
      <c r="EL39" s="3123"/>
      <c r="EM39" s="3123"/>
      <c r="EN39" s="3"/>
      <c r="EO39" s="3124"/>
      <c r="EP39" s="3125"/>
      <c r="EQ39" s="3123"/>
      <c r="ER39" s="3122"/>
      <c r="ES39" s="3123"/>
      <c r="ET39" s="3123"/>
      <c r="EU39" s="3123"/>
      <c r="EV39" s="3123"/>
      <c r="EW39" s="3123"/>
      <c r="EX39" s="3123"/>
      <c r="EY39" s="3"/>
      <c r="EZ39" s="3124"/>
      <c r="FA39" s="3125"/>
      <c r="FB39" s="3123"/>
      <c r="FC39" s="3122"/>
      <c r="FD39" s="3123"/>
      <c r="FE39" s="3123"/>
      <c r="FF39" s="3123"/>
      <c r="FG39" s="3123"/>
      <c r="FH39" s="3123"/>
      <c r="FI39" s="3123"/>
      <c r="FJ39" s="3"/>
      <c r="FK39" s="3124"/>
      <c r="FL39" s="3125"/>
      <c r="FM39" s="3123"/>
      <c r="FN39" s="3122"/>
      <c r="FO39" s="3123"/>
      <c r="FP39" s="3123"/>
      <c r="FQ39" s="3123"/>
      <c r="FR39" s="3123"/>
      <c r="FS39" s="3123"/>
      <c r="FT39" s="3123"/>
      <c r="FU39" s="3"/>
      <c r="FV39" s="3124"/>
      <c r="FW39" s="3125"/>
      <c r="FX39" s="3123"/>
      <c r="FY39" s="3122"/>
      <c r="FZ39" s="3123"/>
      <c r="GA39" s="3123"/>
      <c r="GB39" s="3123"/>
      <c r="GC39" s="3123"/>
      <c r="GD39" s="3123"/>
      <c r="GE39" s="3123"/>
      <c r="GF39" s="3"/>
      <c r="GG39" s="3124"/>
      <c r="GH39" s="3125"/>
      <c r="GI39" s="3123"/>
      <c r="GJ39" s="3122"/>
      <c r="GK39" s="3123"/>
      <c r="GL39" s="3123"/>
      <c r="GM39" s="3123"/>
      <c r="GN39" s="3123"/>
      <c r="GO39" s="3123"/>
      <c r="GP39" s="3123"/>
      <c r="GQ39" s="3"/>
      <c r="GR39" s="3124"/>
      <c r="GS39" s="3125"/>
      <c r="GT39" s="3123"/>
      <c r="GU39" s="3122"/>
      <c r="GV39" s="3123"/>
      <c r="GW39" s="3123"/>
      <c r="GX39" s="3123"/>
      <c r="GY39" s="3123"/>
      <c r="GZ39" s="3123"/>
      <c r="HA39" s="3123"/>
      <c r="HB39" s="3"/>
      <c r="HC39" s="3124"/>
      <c r="HD39" s="3125"/>
      <c r="HE39" s="3123"/>
      <c r="HF39" s="3122"/>
      <c r="HG39" s="3123"/>
      <c r="HH39" s="3123"/>
      <c r="HI39" s="3123"/>
      <c r="HJ39" s="3123"/>
      <c r="HK39" s="3123"/>
      <c r="HL39" s="3123"/>
      <c r="HM39" s="3"/>
      <c r="HN39" s="3124"/>
      <c r="HO39" s="3125"/>
      <c r="HP39" s="3123"/>
      <c r="HQ39" s="3122"/>
      <c r="HR39" s="3123"/>
      <c r="HS39" s="3123"/>
      <c r="HT39" s="3123"/>
      <c r="HU39" s="3123"/>
      <c r="HV39" s="3123"/>
      <c r="HW39" s="3123"/>
      <c r="HX39" s="3"/>
      <c r="HY39" s="3124"/>
      <c r="HZ39" s="3125"/>
      <c r="IA39" s="3123"/>
      <c r="IB39" s="3122"/>
      <c r="IC39" s="3123"/>
      <c r="ID39" s="3123"/>
      <c r="IE39" s="3123"/>
      <c r="IF39" s="3123"/>
      <c r="IG39" s="3123"/>
      <c r="IH39" s="3123"/>
      <c r="II39" s="3"/>
      <c r="IJ39" s="3124"/>
      <c r="IK39" s="3125"/>
      <c r="IL39" s="3123"/>
      <c r="IM39" s="3122"/>
      <c r="IN39" s="3123"/>
      <c r="IO39" s="3123"/>
      <c r="IP39" s="3123"/>
      <c r="IQ39" s="3123"/>
      <c r="IR39" s="3123"/>
      <c r="IS39" s="3123"/>
      <c r="IT39" s="3"/>
      <c r="IU39" s="3124"/>
      <c r="IV39" s="3125"/>
      <c r="IW39" s="3123"/>
    </row>
    <row r="40" spans="1:257" ht="22.5" customHeight="1" x14ac:dyDescent="0.25">
      <c r="A40" s="2262">
        <v>44205</v>
      </c>
      <c r="B40" s="2264" t="s">
        <v>186</v>
      </c>
      <c r="C40" s="2265"/>
      <c r="D40" s="2418">
        <f t="shared" si="0"/>
        <v>0</v>
      </c>
      <c r="E40" s="2265"/>
      <c r="F40" s="2265"/>
      <c r="G40" s="2265"/>
      <c r="H40" s="3041">
        <v>5325</v>
      </c>
      <c r="I40" s="3041">
        <v>100</v>
      </c>
      <c r="J40" s="2265"/>
      <c r="K40" s="2471"/>
      <c r="L40" s="32" t="s">
        <v>4160</v>
      </c>
      <c r="M40" s="2262"/>
      <c r="N40" s="2264"/>
      <c r="O40" s="2263"/>
      <c r="P40" s="2261"/>
      <c r="Q40" s="2263"/>
      <c r="R40" s="2263"/>
      <c r="S40" s="2263"/>
      <c r="T40" s="2263"/>
      <c r="U40" s="2263"/>
      <c r="V40" s="2263"/>
      <c r="W40" s="3"/>
      <c r="X40" s="2262"/>
      <c r="Y40" s="2264"/>
      <c r="Z40" s="2263"/>
      <c r="AA40" s="2261"/>
      <c r="AB40" s="2263"/>
      <c r="AC40" s="2263"/>
      <c r="AD40" s="2263"/>
      <c r="AE40" s="2263"/>
      <c r="AF40" s="2263"/>
      <c r="AG40" s="2263"/>
      <c r="AH40" s="3"/>
      <c r="AI40" s="2262"/>
      <c r="AJ40" s="2264"/>
      <c r="AK40" s="2263"/>
      <c r="AL40" s="2261"/>
      <c r="AM40" s="2263"/>
      <c r="AN40" s="2263"/>
      <c r="AO40" s="2263"/>
      <c r="AP40" s="2263"/>
      <c r="AQ40" s="2263"/>
      <c r="AR40" s="2263"/>
      <c r="AS40" s="3"/>
      <c r="AT40" s="2262"/>
      <c r="AU40" s="2264"/>
      <c r="AV40" s="2263"/>
      <c r="AW40" s="2261"/>
      <c r="AX40" s="2263"/>
      <c r="AY40" s="2263"/>
      <c r="AZ40" s="2263"/>
      <c r="BA40" s="2263"/>
      <c r="BB40" s="2263"/>
      <c r="BC40" s="2263"/>
      <c r="BD40" s="3"/>
      <c r="BE40" s="2262"/>
      <c r="BF40" s="2264"/>
      <c r="BG40" s="2263"/>
      <c r="BH40" s="2261"/>
      <c r="BI40" s="2263"/>
      <c r="BJ40" s="2263"/>
      <c r="BK40" s="2263"/>
      <c r="BL40" s="2263"/>
      <c r="BM40" s="2263"/>
      <c r="BN40" s="2263"/>
      <c r="BO40" s="3"/>
      <c r="BP40" s="2262"/>
      <c r="BQ40" s="2264"/>
      <c r="BR40" s="2263"/>
      <c r="BS40" s="2261"/>
      <c r="BT40" s="2263"/>
      <c r="BU40" s="2263"/>
      <c r="BV40" s="2263"/>
      <c r="BW40" s="2263"/>
      <c r="BX40" s="2263"/>
      <c r="BY40" s="2263"/>
      <c r="BZ40" s="3"/>
      <c r="CA40" s="2262"/>
      <c r="CB40" s="2264"/>
      <c r="CC40" s="2263"/>
      <c r="CD40" s="2261"/>
      <c r="CE40" s="2263"/>
      <c r="CF40" s="2263"/>
      <c r="CG40" s="2263"/>
      <c r="CH40" s="2263"/>
      <c r="CI40" s="2263"/>
      <c r="CJ40" s="2263"/>
      <c r="CK40" s="3"/>
      <c r="CL40" s="2262"/>
      <c r="CM40" s="2264"/>
      <c r="CN40" s="2263"/>
      <c r="CO40" s="2261"/>
      <c r="CP40" s="2263"/>
      <c r="CQ40" s="2263"/>
      <c r="CR40" s="2263"/>
      <c r="CS40" s="2263"/>
      <c r="CT40" s="2263"/>
      <c r="CU40" s="2263"/>
      <c r="CV40" s="3"/>
      <c r="CW40" s="2262"/>
      <c r="CX40" s="2264"/>
      <c r="CY40" s="2263"/>
      <c r="CZ40" s="2261"/>
      <c r="DA40" s="2263"/>
      <c r="DB40" s="2263"/>
      <c r="DC40" s="2263"/>
      <c r="DD40" s="2263"/>
      <c r="DE40" s="2263"/>
      <c r="DF40" s="2263"/>
      <c r="DG40" s="3"/>
      <c r="DH40" s="2262"/>
      <c r="DI40" s="2264"/>
      <c r="DJ40" s="2263"/>
      <c r="DK40" s="2261"/>
      <c r="DL40" s="2263"/>
      <c r="DM40" s="2263"/>
      <c r="DN40" s="2263"/>
      <c r="DO40" s="2263"/>
      <c r="DP40" s="2263"/>
      <c r="DQ40" s="2263"/>
      <c r="DR40" s="3"/>
      <c r="DS40" s="2262"/>
      <c r="DT40" s="2264"/>
      <c r="DU40" s="2263"/>
      <c r="DV40" s="2261"/>
      <c r="DW40" s="2263"/>
      <c r="DX40" s="2263"/>
      <c r="DY40" s="2263"/>
      <c r="DZ40" s="2263"/>
      <c r="EA40" s="2263"/>
      <c r="EB40" s="2263"/>
      <c r="EC40" s="3"/>
      <c r="ED40" s="2262"/>
      <c r="EE40" s="2264"/>
      <c r="EF40" s="2263"/>
      <c r="EG40" s="2261"/>
      <c r="EH40" s="2263"/>
      <c r="EI40" s="2263"/>
      <c r="EJ40" s="2263"/>
      <c r="EK40" s="2263"/>
      <c r="EL40" s="2263"/>
      <c r="EM40" s="2263"/>
      <c r="EN40" s="3"/>
      <c r="EO40" s="2262"/>
      <c r="EP40" s="2264"/>
      <c r="EQ40" s="2263"/>
      <c r="ER40" s="2261"/>
      <c r="ES40" s="2263"/>
      <c r="ET40" s="2263"/>
      <c r="EU40" s="2263"/>
      <c r="EV40" s="2263"/>
      <c r="EW40" s="2263"/>
      <c r="EX40" s="2263"/>
      <c r="EY40" s="3"/>
      <c r="EZ40" s="2262"/>
      <c r="FA40" s="2264"/>
      <c r="FB40" s="2263"/>
      <c r="FC40" s="2261"/>
      <c r="FD40" s="2263"/>
      <c r="FE40" s="2263"/>
      <c r="FF40" s="2263"/>
      <c r="FG40" s="2263"/>
      <c r="FH40" s="2263"/>
      <c r="FI40" s="2263"/>
      <c r="FJ40" s="3"/>
      <c r="FK40" s="2262"/>
      <c r="FL40" s="2264"/>
      <c r="FM40" s="2263"/>
      <c r="FN40" s="2261"/>
      <c r="FO40" s="2263"/>
      <c r="FP40" s="2263"/>
      <c r="FQ40" s="2263"/>
      <c r="FR40" s="2263"/>
      <c r="FS40" s="2263"/>
      <c r="FT40" s="2263"/>
      <c r="FU40" s="3"/>
      <c r="FV40" s="2262"/>
      <c r="FW40" s="2264"/>
      <c r="FX40" s="2263"/>
      <c r="FY40" s="2261"/>
      <c r="FZ40" s="2263"/>
      <c r="GA40" s="2263"/>
      <c r="GB40" s="2263"/>
      <c r="GC40" s="2263"/>
      <c r="GD40" s="2263"/>
      <c r="GE40" s="2263"/>
      <c r="GF40" s="3"/>
      <c r="GG40" s="2262"/>
      <c r="GH40" s="2264"/>
      <c r="GI40" s="2263"/>
      <c r="GJ40" s="2261"/>
      <c r="GK40" s="2263"/>
      <c r="GL40" s="2263"/>
      <c r="GM40" s="2263"/>
      <c r="GN40" s="2263"/>
      <c r="GO40" s="2263"/>
      <c r="GP40" s="2263"/>
      <c r="GQ40" s="3"/>
      <c r="GR40" s="2262"/>
      <c r="GS40" s="2264"/>
      <c r="GT40" s="2263"/>
      <c r="GU40" s="2261"/>
      <c r="GV40" s="2263"/>
      <c r="GW40" s="2263"/>
      <c r="GX40" s="2263"/>
      <c r="GY40" s="2263"/>
      <c r="GZ40" s="2263"/>
      <c r="HA40" s="2263"/>
      <c r="HB40" s="3"/>
      <c r="HC40" s="2262"/>
      <c r="HD40" s="2264"/>
      <c r="HE40" s="2263"/>
      <c r="HF40" s="2261"/>
      <c r="HG40" s="2263"/>
      <c r="HH40" s="2263"/>
      <c r="HI40" s="2263"/>
      <c r="HJ40" s="2263"/>
      <c r="HK40" s="2263"/>
      <c r="HL40" s="2263"/>
      <c r="HM40" s="3"/>
      <c r="HN40" s="2262"/>
      <c r="HO40" s="2264"/>
      <c r="HP40" s="2263"/>
      <c r="HQ40" s="2261"/>
      <c r="HR40" s="2263"/>
      <c r="HS40" s="2263"/>
      <c r="HT40" s="2263"/>
      <c r="HU40" s="2263"/>
      <c r="HV40" s="2263"/>
      <c r="HW40" s="2263"/>
      <c r="HX40" s="3"/>
      <c r="HY40" s="2262"/>
      <c r="HZ40" s="2264"/>
      <c r="IA40" s="2263"/>
      <c r="IB40" s="2261"/>
      <c r="IC40" s="2263"/>
      <c r="ID40" s="2263"/>
      <c r="IE40" s="2263"/>
      <c r="IF40" s="2263"/>
      <c r="IG40" s="2263"/>
      <c r="IH40" s="2263"/>
      <c r="II40" s="3"/>
      <c r="IJ40" s="2262"/>
      <c r="IK40" s="2264"/>
      <c r="IL40" s="2263"/>
      <c r="IM40" s="2261"/>
      <c r="IN40" s="2263"/>
      <c r="IO40" s="2263"/>
      <c r="IP40" s="2263"/>
      <c r="IQ40" s="2263"/>
      <c r="IR40" s="2263"/>
      <c r="IS40" s="2263"/>
      <c r="IT40" s="3"/>
      <c r="IU40" s="2262"/>
      <c r="IV40" s="2264"/>
      <c r="IW40" s="2263"/>
    </row>
    <row r="41" spans="1:257" ht="22.5" customHeight="1" x14ac:dyDescent="0.25">
      <c r="A41" s="2410">
        <v>44226</v>
      </c>
      <c r="B41" s="2306" t="s">
        <v>4</v>
      </c>
      <c r="C41" s="2311"/>
      <c r="D41" s="2307"/>
      <c r="E41" s="2311">
        <v>1</v>
      </c>
      <c r="F41" s="2311"/>
      <c r="G41" s="2311"/>
      <c r="H41" s="2311"/>
      <c r="I41" s="2311"/>
      <c r="J41" s="2311"/>
      <c r="K41" s="3126"/>
      <c r="L41" s="2315"/>
      <c r="M41" s="3124"/>
      <c r="N41" s="3125"/>
      <c r="O41" s="3123"/>
      <c r="P41" s="3122"/>
      <c r="Q41" s="3123"/>
      <c r="R41" s="3123"/>
      <c r="S41" s="3123"/>
      <c r="T41" s="3123"/>
      <c r="U41" s="3123"/>
      <c r="V41" s="3123"/>
      <c r="W41" s="3"/>
      <c r="X41" s="3124"/>
      <c r="Y41" s="3125"/>
      <c r="Z41" s="3123"/>
      <c r="AA41" s="3122"/>
      <c r="AB41" s="3123"/>
      <c r="AC41" s="3123"/>
      <c r="AD41" s="3123"/>
      <c r="AE41" s="3123"/>
      <c r="AF41" s="3123"/>
      <c r="AG41" s="3123"/>
      <c r="AH41" s="3"/>
      <c r="AI41" s="3124"/>
      <c r="AJ41" s="3125"/>
      <c r="AK41" s="3123"/>
      <c r="AL41" s="3122"/>
      <c r="AM41" s="3123"/>
      <c r="AN41" s="3123"/>
      <c r="AO41" s="3123"/>
      <c r="AP41" s="3123"/>
      <c r="AQ41" s="3123"/>
      <c r="AR41" s="3123"/>
      <c r="AS41" s="3"/>
      <c r="AT41" s="3124"/>
      <c r="AU41" s="3125"/>
      <c r="AV41" s="3123"/>
      <c r="AW41" s="3122"/>
      <c r="AX41" s="3123"/>
      <c r="AY41" s="3123"/>
      <c r="AZ41" s="3123"/>
      <c r="BA41" s="3123"/>
      <c r="BB41" s="3123"/>
      <c r="BC41" s="3123"/>
      <c r="BD41" s="3"/>
      <c r="BE41" s="3124"/>
      <c r="BF41" s="3125"/>
      <c r="BG41" s="3123"/>
      <c r="BH41" s="3122"/>
      <c r="BI41" s="3123"/>
      <c r="BJ41" s="3123"/>
      <c r="BK41" s="3123"/>
      <c r="BL41" s="3123"/>
      <c r="BM41" s="3123"/>
      <c r="BN41" s="3123"/>
      <c r="BO41" s="3"/>
      <c r="BP41" s="3124"/>
      <c r="BQ41" s="3125"/>
      <c r="BR41" s="3123"/>
      <c r="BS41" s="3122"/>
      <c r="BT41" s="3123"/>
      <c r="BU41" s="3123"/>
      <c r="BV41" s="3123"/>
      <c r="BW41" s="3123"/>
      <c r="BX41" s="3123"/>
      <c r="BY41" s="3123"/>
      <c r="BZ41" s="3"/>
      <c r="CA41" s="3124"/>
      <c r="CB41" s="3125"/>
      <c r="CC41" s="3123"/>
      <c r="CD41" s="3122"/>
      <c r="CE41" s="3123"/>
      <c r="CF41" s="3123"/>
      <c r="CG41" s="3123"/>
      <c r="CH41" s="3123"/>
      <c r="CI41" s="3123"/>
      <c r="CJ41" s="3123"/>
      <c r="CK41" s="3"/>
      <c r="CL41" s="3124"/>
      <c r="CM41" s="3125"/>
      <c r="CN41" s="3123"/>
      <c r="CO41" s="3122"/>
      <c r="CP41" s="3123"/>
      <c r="CQ41" s="3123"/>
      <c r="CR41" s="3123"/>
      <c r="CS41" s="3123"/>
      <c r="CT41" s="3123"/>
      <c r="CU41" s="3123"/>
      <c r="CV41" s="3"/>
      <c r="CW41" s="3124"/>
      <c r="CX41" s="3125"/>
      <c r="CY41" s="3123"/>
      <c r="CZ41" s="3122"/>
      <c r="DA41" s="3123"/>
      <c r="DB41" s="3123"/>
      <c r="DC41" s="3123"/>
      <c r="DD41" s="3123"/>
      <c r="DE41" s="3123"/>
      <c r="DF41" s="3123"/>
      <c r="DG41" s="3"/>
      <c r="DH41" s="3124"/>
      <c r="DI41" s="3125"/>
      <c r="DJ41" s="3123"/>
      <c r="DK41" s="3122"/>
      <c r="DL41" s="3123"/>
      <c r="DM41" s="3123"/>
      <c r="DN41" s="3123"/>
      <c r="DO41" s="3123"/>
      <c r="DP41" s="3123"/>
      <c r="DQ41" s="3123"/>
      <c r="DR41" s="3"/>
      <c r="DS41" s="3124"/>
      <c r="DT41" s="3125"/>
      <c r="DU41" s="3123"/>
      <c r="DV41" s="3122"/>
      <c r="DW41" s="3123"/>
      <c r="DX41" s="3123"/>
      <c r="DY41" s="3123"/>
      <c r="DZ41" s="3123"/>
      <c r="EA41" s="3123"/>
      <c r="EB41" s="3123"/>
      <c r="EC41" s="3"/>
      <c r="ED41" s="3124"/>
      <c r="EE41" s="3125"/>
      <c r="EF41" s="3123"/>
      <c r="EG41" s="3122"/>
      <c r="EH41" s="3123"/>
      <c r="EI41" s="3123"/>
      <c r="EJ41" s="3123"/>
      <c r="EK41" s="3123"/>
      <c r="EL41" s="3123"/>
      <c r="EM41" s="3123"/>
      <c r="EN41" s="3"/>
      <c r="EO41" s="3124"/>
      <c r="EP41" s="3125"/>
      <c r="EQ41" s="3123"/>
      <c r="ER41" s="3122"/>
      <c r="ES41" s="3123"/>
      <c r="ET41" s="3123"/>
      <c r="EU41" s="3123"/>
      <c r="EV41" s="3123"/>
      <c r="EW41" s="3123"/>
      <c r="EX41" s="3123"/>
      <c r="EY41" s="3"/>
      <c r="EZ41" s="3124"/>
      <c r="FA41" s="3125"/>
      <c r="FB41" s="3123"/>
      <c r="FC41" s="3122"/>
      <c r="FD41" s="3123"/>
      <c r="FE41" s="3123"/>
      <c r="FF41" s="3123"/>
      <c r="FG41" s="3123"/>
      <c r="FH41" s="3123"/>
      <c r="FI41" s="3123"/>
      <c r="FJ41" s="3"/>
      <c r="FK41" s="3124"/>
      <c r="FL41" s="3125"/>
      <c r="FM41" s="3123"/>
      <c r="FN41" s="3122"/>
      <c r="FO41" s="3123"/>
      <c r="FP41" s="3123"/>
      <c r="FQ41" s="3123"/>
      <c r="FR41" s="3123"/>
      <c r="FS41" s="3123"/>
      <c r="FT41" s="3123"/>
      <c r="FU41" s="3"/>
      <c r="FV41" s="3124"/>
      <c r="FW41" s="3125"/>
      <c r="FX41" s="3123"/>
      <c r="FY41" s="3122"/>
      <c r="FZ41" s="3123"/>
      <c r="GA41" s="3123"/>
      <c r="GB41" s="3123"/>
      <c r="GC41" s="3123"/>
      <c r="GD41" s="3123"/>
      <c r="GE41" s="3123"/>
      <c r="GF41" s="3"/>
      <c r="GG41" s="3124"/>
      <c r="GH41" s="3125"/>
      <c r="GI41" s="3123"/>
      <c r="GJ41" s="3122"/>
      <c r="GK41" s="3123"/>
      <c r="GL41" s="3123"/>
      <c r="GM41" s="3123"/>
      <c r="GN41" s="3123"/>
      <c r="GO41" s="3123"/>
      <c r="GP41" s="3123"/>
      <c r="GQ41" s="3"/>
      <c r="GR41" s="3124"/>
      <c r="GS41" s="3125"/>
      <c r="GT41" s="3123"/>
      <c r="GU41" s="3122"/>
      <c r="GV41" s="3123"/>
      <c r="GW41" s="3123"/>
      <c r="GX41" s="3123"/>
      <c r="GY41" s="3123"/>
      <c r="GZ41" s="3123"/>
      <c r="HA41" s="3123"/>
      <c r="HB41" s="3"/>
      <c r="HC41" s="3124"/>
      <c r="HD41" s="3125"/>
      <c r="HE41" s="3123"/>
      <c r="HF41" s="3122"/>
      <c r="HG41" s="3123"/>
      <c r="HH41" s="3123"/>
      <c r="HI41" s="3123"/>
      <c r="HJ41" s="3123"/>
      <c r="HK41" s="3123"/>
      <c r="HL41" s="3123"/>
      <c r="HM41" s="3"/>
      <c r="HN41" s="3124"/>
      <c r="HO41" s="3125"/>
      <c r="HP41" s="3123"/>
      <c r="HQ41" s="3122"/>
      <c r="HR41" s="3123"/>
      <c r="HS41" s="3123"/>
      <c r="HT41" s="3123"/>
      <c r="HU41" s="3123"/>
      <c r="HV41" s="3123"/>
      <c r="HW41" s="3123"/>
      <c r="HX41" s="3"/>
      <c r="HY41" s="3124"/>
      <c r="HZ41" s="3125"/>
      <c r="IA41" s="3123"/>
      <c r="IB41" s="3122"/>
      <c r="IC41" s="3123"/>
      <c r="ID41" s="3123"/>
      <c r="IE41" s="3123"/>
      <c r="IF41" s="3123"/>
      <c r="IG41" s="3123"/>
      <c r="IH41" s="3123"/>
      <c r="II41" s="3"/>
      <c r="IJ41" s="3124"/>
      <c r="IK41" s="3125"/>
      <c r="IL41" s="3123"/>
      <c r="IM41" s="3122"/>
      <c r="IN41" s="3123"/>
      <c r="IO41" s="3123"/>
      <c r="IP41" s="3123"/>
      <c r="IQ41" s="3123"/>
      <c r="IR41" s="3123"/>
      <c r="IS41" s="3123"/>
      <c r="IT41" s="3"/>
      <c r="IU41" s="3124"/>
      <c r="IV41" s="3125"/>
      <c r="IW41" s="3123"/>
    </row>
    <row r="42" spans="1:257" ht="22.5" customHeight="1" x14ac:dyDescent="0.25">
      <c r="A42" s="2410">
        <v>44255</v>
      </c>
      <c r="B42" s="2306" t="s">
        <v>4</v>
      </c>
      <c r="C42" s="2311"/>
      <c r="D42" s="2307"/>
      <c r="E42" s="2311">
        <v>1</v>
      </c>
      <c r="F42" s="2311"/>
      <c r="G42" s="2311"/>
      <c r="H42" s="2311"/>
      <c r="I42" s="2311"/>
      <c r="J42" s="2311"/>
      <c r="K42" s="3126"/>
      <c r="L42" s="2315"/>
      <c r="M42" s="3124"/>
      <c r="N42" s="3125"/>
      <c r="O42" s="3123"/>
      <c r="P42" s="3122"/>
      <c r="Q42" s="3123"/>
      <c r="R42" s="3123"/>
      <c r="S42" s="3123"/>
      <c r="T42" s="3123"/>
      <c r="U42" s="3123"/>
      <c r="V42" s="3123"/>
      <c r="W42" s="3"/>
      <c r="X42" s="3124"/>
      <c r="Y42" s="3125"/>
      <c r="Z42" s="3123"/>
      <c r="AA42" s="3122"/>
      <c r="AB42" s="3123"/>
      <c r="AC42" s="3123"/>
      <c r="AD42" s="3123"/>
      <c r="AE42" s="3123"/>
      <c r="AF42" s="3123"/>
      <c r="AG42" s="3123"/>
      <c r="AH42" s="3"/>
      <c r="AI42" s="3124"/>
      <c r="AJ42" s="3125"/>
      <c r="AK42" s="3123"/>
      <c r="AL42" s="3122"/>
      <c r="AM42" s="3123"/>
      <c r="AN42" s="3123"/>
      <c r="AO42" s="3123"/>
      <c r="AP42" s="3123"/>
      <c r="AQ42" s="3123"/>
      <c r="AR42" s="3123"/>
      <c r="AS42" s="3"/>
      <c r="AT42" s="3124"/>
      <c r="AU42" s="3125"/>
      <c r="AV42" s="3123"/>
      <c r="AW42" s="3122"/>
      <c r="AX42" s="3123"/>
      <c r="AY42" s="3123"/>
      <c r="AZ42" s="3123"/>
      <c r="BA42" s="3123"/>
      <c r="BB42" s="3123"/>
      <c r="BC42" s="3123"/>
      <c r="BD42" s="3"/>
      <c r="BE42" s="3124"/>
      <c r="BF42" s="3125"/>
      <c r="BG42" s="3123"/>
      <c r="BH42" s="3122"/>
      <c r="BI42" s="3123"/>
      <c r="BJ42" s="3123"/>
      <c r="BK42" s="3123"/>
      <c r="BL42" s="3123"/>
      <c r="BM42" s="3123"/>
      <c r="BN42" s="3123"/>
      <c r="BO42" s="3"/>
      <c r="BP42" s="3124"/>
      <c r="BQ42" s="3125"/>
      <c r="BR42" s="3123"/>
      <c r="BS42" s="3122"/>
      <c r="BT42" s="3123"/>
      <c r="BU42" s="3123"/>
      <c r="BV42" s="3123"/>
      <c r="BW42" s="3123"/>
      <c r="BX42" s="3123"/>
      <c r="BY42" s="3123"/>
      <c r="BZ42" s="3"/>
      <c r="CA42" s="3124"/>
      <c r="CB42" s="3125"/>
      <c r="CC42" s="3123"/>
      <c r="CD42" s="3122"/>
      <c r="CE42" s="3123"/>
      <c r="CF42" s="3123"/>
      <c r="CG42" s="3123"/>
      <c r="CH42" s="3123"/>
      <c r="CI42" s="3123"/>
      <c r="CJ42" s="3123"/>
      <c r="CK42" s="3"/>
      <c r="CL42" s="3124"/>
      <c r="CM42" s="3125"/>
      <c r="CN42" s="3123"/>
      <c r="CO42" s="3122"/>
      <c r="CP42" s="3123"/>
      <c r="CQ42" s="3123"/>
      <c r="CR42" s="3123"/>
      <c r="CS42" s="3123"/>
      <c r="CT42" s="3123"/>
      <c r="CU42" s="3123"/>
      <c r="CV42" s="3"/>
      <c r="CW42" s="3124"/>
      <c r="CX42" s="3125"/>
      <c r="CY42" s="3123"/>
      <c r="CZ42" s="3122"/>
      <c r="DA42" s="3123"/>
      <c r="DB42" s="3123"/>
      <c r="DC42" s="3123"/>
      <c r="DD42" s="3123"/>
      <c r="DE42" s="3123"/>
      <c r="DF42" s="3123"/>
      <c r="DG42" s="3"/>
      <c r="DH42" s="3124"/>
      <c r="DI42" s="3125"/>
      <c r="DJ42" s="3123"/>
      <c r="DK42" s="3122"/>
      <c r="DL42" s="3123"/>
      <c r="DM42" s="3123"/>
      <c r="DN42" s="3123"/>
      <c r="DO42" s="3123"/>
      <c r="DP42" s="3123"/>
      <c r="DQ42" s="3123"/>
      <c r="DR42" s="3"/>
      <c r="DS42" s="3124"/>
      <c r="DT42" s="3125"/>
      <c r="DU42" s="3123"/>
      <c r="DV42" s="3122"/>
      <c r="DW42" s="3123"/>
      <c r="DX42" s="3123"/>
      <c r="DY42" s="3123"/>
      <c r="DZ42" s="3123"/>
      <c r="EA42" s="3123"/>
      <c r="EB42" s="3123"/>
      <c r="EC42" s="3"/>
      <c r="ED42" s="3124"/>
      <c r="EE42" s="3125"/>
      <c r="EF42" s="3123"/>
      <c r="EG42" s="3122"/>
      <c r="EH42" s="3123"/>
      <c r="EI42" s="3123"/>
      <c r="EJ42" s="3123"/>
      <c r="EK42" s="3123"/>
      <c r="EL42" s="3123"/>
      <c r="EM42" s="3123"/>
      <c r="EN42" s="3"/>
      <c r="EO42" s="3124"/>
      <c r="EP42" s="3125"/>
      <c r="EQ42" s="3123"/>
      <c r="ER42" s="3122"/>
      <c r="ES42" s="3123"/>
      <c r="ET42" s="3123"/>
      <c r="EU42" s="3123"/>
      <c r="EV42" s="3123"/>
      <c r="EW42" s="3123"/>
      <c r="EX42" s="3123"/>
      <c r="EY42" s="3"/>
      <c r="EZ42" s="3124"/>
      <c r="FA42" s="3125"/>
      <c r="FB42" s="3123"/>
      <c r="FC42" s="3122"/>
      <c r="FD42" s="3123"/>
      <c r="FE42" s="3123"/>
      <c r="FF42" s="3123"/>
      <c r="FG42" s="3123"/>
      <c r="FH42" s="3123"/>
      <c r="FI42" s="3123"/>
      <c r="FJ42" s="3"/>
      <c r="FK42" s="3124"/>
      <c r="FL42" s="3125"/>
      <c r="FM42" s="3123"/>
      <c r="FN42" s="3122"/>
      <c r="FO42" s="3123"/>
      <c r="FP42" s="3123"/>
      <c r="FQ42" s="3123"/>
      <c r="FR42" s="3123"/>
      <c r="FS42" s="3123"/>
      <c r="FT42" s="3123"/>
      <c r="FU42" s="3"/>
      <c r="FV42" s="3124"/>
      <c r="FW42" s="3125"/>
      <c r="FX42" s="3123"/>
      <c r="FY42" s="3122"/>
      <c r="FZ42" s="3123"/>
      <c r="GA42" s="3123"/>
      <c r="GB42" s="3123"/>
      <c r="GC42" s="3123"/>
      <c r="GD42" s="3123"/>
      <c r="GE42" s="3123"/>
      <c r="GF42" s="3"/>
      <c r="GG42" s="3124"/>
      <c r="GH42" s="3125"/>
      <c r="GI42" s="3123"/>
      <c r="GJ42" s="3122"/>
      <c r="GK42" s="3123"/>
      <c r="GL42" s="3123"/>
      <c r="GM42" s="3123"/>
      <c r="GN42" s="3123"/>
      <c r="GO42" s="3123"/>
      <c r="GP42" s="3123"/>
      <c r="GQ42" s="3"/>
      <c r="GR42" s="3124"/>
      <c r="GS42" s="3125"/>
      <c r="GT42" s="3123"/>
      <c r="GU42" s="3122"/>
      <c r="GV42" s="3123"/>
      <c r="GW42" s="3123"/>
      <c r="GX42" s="3123"/>
      <c r="GY42" s="3123"/>
      <c r="GZ42" s="3123"/>
      <c r="HA42" s="3123"/>
      <c r="HB42" s="3"/>
      <c r="HC42" s="3124"/>
      <c r="HD42" s="3125"/>
      <c r="HE42" s="3123"/>
      <c r="HF42" s="3122"/>
      <c r="HG42" s="3123"/>
      <c r="HH42" s="3123"/>
      <c r="HI42" s="3123"/>
      <c r="HJ42" s="3123"/>
      <c r="HK42" s="3123"/>
      <c r="HL42" s="3123"/>
      <c r="HM42" s="3"/>
      <c r="HN42" s="3124"/>
      <c r="HO42" s="3125"/>
      <c r="HP42" s="3123"/>
      <c r="HQ42" s="3122"/>
      <c r="HR42" s="3123"/>
      <c r="HS42" s="3123"/>
      <c r="HT42" s="3123"/>
      <c r="HU42" s="3123"/>
      <c r="HV42" s="3123"/>
      <c r="HW42" s="3123"/>
      <c r="HX42" s="3"/>
      <c r="HY42" s="3124"/>
      <c r="HZ42" s="3125"/>
      <c r="IA42" s="3123"/>
      <c r="IB42" s="3122"/>
      <c r="IC42" s="3123"/>
      <c r="ID42" s="3123"/>
      <c r="IE42" s="3123"/>
      <c r="IF42" s="3123"/>
      <c r="IG42" s="3123"/>
      <c r="IH42" s="3123"/>
      <c r="II42" s="3"/>
      <c r="IJ42" s="3124"/>
      <c r="IK42" s="3125"/>
      <c r="IL42" s="3123"/>
      <c r="IM42" s="3122"/>
      <c r="IN42" s="3123"/>
      <c r="IO42" s="3123"/>
      <c r="IP42" s="3123"/>
      <c r="IQ42" s="3123"/>
      <c r="IR42" s="3123"/>
      <c r="IS42" s="3123"/>
      <c r="IT42" s="3"/>
      <c r="IU42" s="3124"/>
      <c r="IV42" s="3125"/>
      <c r="IW42" s="3123"/>
    </row>
    <row r="43" spans="1:257" ht="22.5" customHeight="1" x14ac:dyDescent="0.25">
      <c r="A43" s="2410">
        <v>44285</v>
      </c>
      <c r="B43" s="2306" t="s">
        <v>4</v>
      </c>
      <c r="C43" s="2311"/>
      <c r="D43" s="2307"/>
      <c r="E43" s="2311">
        <v>1</v>
      </c>
      <c r="F43" s="2311"/>
      <c r="G43" s="2311"/>
      <c r="H43" s="2311"/>
      <c r="I43" s="2311"/>
      <c r="J43" s="2311"/>
      <c r="K43" s="3126"/>
      <c r="L43" s="2315"/>
      <c r="M43" s="3124"/>
      <c r="N43" s="3125"/>
      <c r="O43" s="3123"/>
      <c r="P43" s="3122"/>
      <c r="Q43" s="3123"/>
      <c r="R43" s="3123"/>
      <c r="S43" s="3123"/>
      <c r="T43" s="3123"/>
      <c r="U43" s="3123"/>
      <c r="V43" s="3123"/>
      <c r="W43" s="3"/>
      <c r="X43" s="3124"/>
      <c r="Y43" s="3125"/>
      <c r="Z43" s="3123"/>
      <c r="AA43" s="3122"/>
      <c r="AB43" s="3123"/>
      <c r="AC43" s="3123"/>
      <c r="AD43" s="3123"/>
      <c r="AE43" s="3123"/>
      <c r="AF43" s="3123"/>
      <c r="AG43" s="3123"/>
      <c r="AH43" s="3"/>
      <c r="AI43" s="3124"/>
      <c r="AJ43" s="3125"/>
      <c r="AK43" s="3123"/>
      <c r="AL43" s="3122"/>
      <c r="AM43" s="3123"/>
      <c r="AN43" s="3123"/>
      <c r="AO43" s="3123"/>
      <c r="AP43" s="3123"/>
      <c r="AQ43" s="3123"/>
      <c r="AR43" s="3123"/>
      <c r="AS43" s="3"/>
      <c r="AT43" s="3124"/>
      <c r="AU43" s="3125"/>
      <c r="AV43" s="3123"/>
      <c r="AW43" s="3122"/>
      <c r="AX43" s="3123"/>
      <c r="AY43" s="3123"/>
      <c r="AZ43" s="3123"/>
      <c r="BA43" s="3123"/>
      <c r="BB43" s="3123"/>
      <c r="BC43" s="3123"/>
      <c r="BD43" s="3"/>
      <c r="BE43" s="3124"/>
      <c r="BF43" s="3125"/>
      <c r="BG43" s="3123"/>
      <c r="BH43" s="3122"/>
      <c r="BI43" s="3123"/>
      <c r="BJ43" s="3123"/>
      <c r="BK43" s="3123"/>
      <c r="BL43" s="3123"/>
      <c r="BM43" s="3123"/>
      <c r="BN43" s="3123"/>
      <c r="BO43" s="3"/>
      <c r="BP43" s="3124"/>
      <c r="BQ43" s="3125"/>
      <c r="BR43" s="3123"/>
      <c r="BS43" s="3122"/>
      <c r="BT43" s="3123"/>
      <c r="BU43" s="3123"/>
      <c r="BV43" s="3123"/>
      <c r="BW43" s="3123"/>
      <c r="BX43" s="3123"/>
      <c r="BY43" s="3123"/>
      <c r="BZ43" s="3"/>
      <c r="CA43" s="3124"/>
      <c r="CB43" s="3125"/>
      <c r="CC43" s="3123"/>
      <c r="CD43" s="3122"/>
      <c r="CE43" s="3123"/>
      <c r="CF43" s="3123"/>
      <c r="CG43" s="3123"/>
      <c r="CH43" s="3123"/>
      <c r="CI43" s="3123"/>
      <c r="CJ43" s="3123"/>
      <c r="CK43" s="3"/>
      <c r="CL43" s="3124"/>
      <c r="CM43" s="3125"/>
      <c r="CN43" s="3123"/>
      <c r="CO43" s="3122"/>
      <c r="CP43" s="3123"/>
      <c r="CQ43" s="3123"/>
      <c r="CR43" s="3123"/>
      <c r="CS43" s="3123"/>
      <c r="CT43" s="3123"/>
      <c r="CU43" s="3123"/>
      <c r="CV43" s="3"/>
      <c r="CW43" s="3124"/>
      <c r="CX43" s="3125"/>
      <c r="CY43" s="3123"/>
      <c r="CZ43" s="3122"/>
      <c r="DA43" s="3123"/>
      <c r="DB43" s="3123"/>
      <c r="DC43" s="3123"/>
      <c r="DD43" s="3123"/>
      <c r="DE43" s="3123"/>
      <c r="DF43" s="3123"/>
      <c r="DG43" s="3"/>
      <c r="DH43" s="3124"/>
      <c r="DI43" s="3125"/>
      <c r="DJ43" s="3123"/>
      <c r="DK43" s="3122"/>
      <c r="DL43" s="3123"/>
      <c r="DM43" s="3123"/>
      <c r="DN43" s="3123"/>
      <c r="DO43" s="3123"/>
      <c r="DP43" s="3123"/>
      <c r="DQ43" s="3123"/>
      <c r="DR43" s="3"/>
      <c r="DS43" s="3124"/>
      <c r="DT43" s="3125"/>
      <c r="DU43" s="3123"/>
      <c r="DV43" s="3122"/>
      <c r="DW43" s="3123"/>
      <c r="DX43" s="3123"/>
      <c r="DY43" s="3123"/>
      <c r="DZ43" s="3123"/>
      <c r="EA43" s="3123"/>
      <c r="EB43" s="3123"/>
      <c r="EC43" s="3"/>
      <c r="ED43" s="3124"/>
      <c r="EE43" s="3125"/>
      <c r="EF43" s="3123"/>
      <c r="EG43" s="3122"/>
      <c r="EH43" s="3123"/>
      <c r="EI43" s="3123"/>
      <c r="EJ43" s="3123"/>
      <c r="EK43" s="3123"/>
      <c r="EL43" s="3123"/>
      <c r="EM43" s="3123"/>
      <c r="EN43" s="3"/>
      <c r="EO43" s="3124"/>
      <c r="EP43" s="3125"/>
      <c r="EQ43" s="3123"/>
      <c r="ER43" s="3122"/>
      <c r="ES43" s="3123"/>
      <c r="ET43" s="3123"/>
      <c r="EU43" s="3123"/>
      <c r="EV43" s="3123"/>
      <c r="EW43" s="3123"/>
      <c r="EX43" s="3123"/>
      <c r="EY43" s="3"/>
      <c r="EZ43" s="3124"/>
      <c r="FA43" s="3125"/>
      <c r="FB43" s="3123"/>
      <c r="FC43" s="3122"/>
      <c r="FD43" s="3123"/>
      <c r="FE43" s="3123"/>
      <c r="FF43" s="3123"/>
      <c r="FG43" s="3123"/>
      <c r="FH43" s="3123"/>
      <c r="FI43" s="3123"/>
      <c r="FJ43" s="3"/>
      <c r="FK43" s="3124"/>
      <c r="FL43" s="3125"/>
      <c r="FM43" s="3123"/>
      <c r="FN43" s="3122"/>
      <c r="FO43" s="3123"/>
      <c r="FP43" s="3123"/>
      <c r="FQ43" s="3123"/>
      <c r="FR43" s="3123"/>
      <c r="FS43" s="3123"/>
      <c r="FT43" s="3123"/>
      <c r="FU43" s="3"/>
      <c r="FV43" s="3124"/>
      <c r="FW43" s="3125"/>
      <c r="FX43" s="3123"/>
      <c r="FY43" s="3122"/>
      <c r="FZ43" s="3123"/>
      <c r="GA43" s="3123"/>
      <c r="GB43" s="3123"/>
      <c r="GC43" s="3123"/>
      <c r="GD43" s="3123"/>
      <c r="GE43" s="3123"/>
      <c r="GF43" s="3"/>
      <c r="GG43" s="3124"/>
      <c r="GH43" s="3125"/>
      <c r="GI43" s="3123"/>
      <c r="GJ43" s="3122"/>
      <c r="GK43" s="3123"/>
      <c r="GL43" s="3123"/>
      <c r="GM43" s="3123"/>
      <c r="GN43" s="3123"/>
      <c r="GO43" s="3123"/>
      <c r="GP43" s="3123"/>
      <c r="GQ43" s="3"/>
      <c r="GR43" s="3124"/>
      <c r="GS43" s="3125"/>
      <c r="GT43" s="3123"/>
      <c r="GU43" s="3122"/>
      <c r="GV43" s="3123"/>
      <c r="GW43" s="3123"/>
      <c r="GX43" s="3123"/>
      <c r="GY43" s="3123"/>
      <c r="GZ43" s="3123"/>
      <c r="HA43" s="3123"/>
      <c r="HB43" s="3"/>
      <c r="HC43" s="3124"/>
      <c r="HD43" s="3125"/>
      <c r="HE43" s="3123"/>
      <c r="HF43" s="3122"/>
      <c r="HG43" s="3123"/>
      <c r="HH43" s="3123"/>
      <c r="HI43" s="3123"/>
      <c r="HJ43" s="3123"/>
      <c r="HK43" s="3123"/>
      <c r="HL43" s="3123"/>
      <c r="HM43" s="3"/>
      <c r="HN43" s="3124"/>
      <c r="HO43" s="3125"/>
      <c r="HP43" s="3123"/>
      <c r="HQ43" s="3122"/>
      <c r="HR43" s="3123"/>
      <c r="HS43" s="3123"/>
      <c r="HT43" s="3123"/>
      <c r="HU43" s="3123"/>
      <c r="HV43" s="3123"/>
      <c r="HW43" s="3123"/>
      <c r="HX43" s="3"/>
      <c r="HY43" s="3124"/>
      <c r="HZ43" s="3125"/>
      <c r="IA43" s="3123"/>
      <c r="IB43" s="3122"/>
      <c r="IC43" s="3123"/>
      <c r="ID43" s="3123"/>
      <c r="IE43" s="3123"/>
      <c r="IF43" s="3123"/>
      <c r="IG43" s="3123"/>
      <c r="IH43" s="3123"/>
      <c r="II43" s="3"/>
      <c r="IJ43" s="3124"/>
      <c r="IK43" s="3125"/>
      <c r="IL43" s="3123"/>
      <c r="IM43" s="3122"/>
      <c r="IN43" s="3123"/>
      <c r="IO43" s="3123"/>
      <c r="IP43" s="3123"/>
      <c r="IQ43" s="3123"/>
      <c r="IR43" s="3123"/>
      <c r="IS43" s="3123"/>
      <c r="IT43" s="3"/>
      <c r="IU43" s="3124"/>
      <c r="IV43" s="3125"/>
      <c r="IW43" s="3123"/>
    </row>
    <row r="44" spans="1:257" ht="45" customHeight="1" x14ac:dyDescent="0.25">
      <c r="A44" s="2262">
        <v>44315</v>
      </c>
      <c r="B44" s="2264" t="s">
        <v>16</v>
      </c>
      <c r="C44" s="3473" t="s">
        <v>4364</v>
      </c>
      <c r="D44" s="3474"/>
      <c r="E44" s="3474"/>
      <c r="F44" s="3474"/>
      <c r="G44" s="3474"/>
      <c r="H44" s="3474"/>
      <c r="I44" s="3474"/>
      <c r="J44" s="3474"/>
      <c r="K44" s="3187"/>
      <c r="M44" s="2262"/>
      <c r="N44" s="2264"/>
      <c r="O44" s="2263"/>
      <c r="P44" s="2261"/>
      <c r="Q44" s="2263"/>
      <c r="R44" s="2263"/>
      <c r="S44" s="2263"/>
      <c r="T44" s="2263"/>
      <c r="U44" s="2263"/>
      <c r="V44" s="2263"/>
      <c r="W44" s="3"/>
      <c r="X44" s="2262"/>
      <c r="Y44" s="2264"/>
      <c r="Z44" s="2263"/>
      <c r="AA44" s="2261"/>
      <c r="AB44" s="2263"/>
      <c r="AC44" s="2263"/>
      <c r="AD44" s="2263"/>
      <c r="AE44" s="2263"/>
      <c r="AF44" s="2263"/>
      <c r="AG44" s="2263"/>
      <c r="AH44" s="3"/>
      <c r="AI44" s="2262"/>
      <c r="AJ44" s="2264"/>
      <c r="AK44" s="2263"/>
      <c r="AL44" s="2261"/>
      <c r="AM44" s="2263"/>
      <c r="AN44" s="2263"/>
      <c r="AO44" s="2263"/>
      <c r="AP44" s="2263"/>
      <c r="AQ44" s="2263"/>
      <c r="AR44" s="2263"/>
      <c r="AS44" s="3"/>
      <c r="AT44" s="2262"/>
      <c r="AU44" s="2264"/>
      <c r="AV44" s="2263"/>
      <c r="AW44" s="2261"/>
      <c r="AX44" s="2263"/>
      <c r="AY44" s="2263"/>
      <c r="AZ44" s="2263"/>
      <c r="BA44" s="2263"/>
      <c r="BB44" s="2263"/>
      <c r="BC44" s="2263"/>
      <c r="BD44" s="3"/>
      <c r="BE44" s="2262"/>
      <c r="BF44" s="2264"/>
      <c r="BG44" s="2263"/>
      <c r="BH44" s="2261"/>
      <c r="BI44" s="2263"/>
      <c r="BJ44" s="2263"/>
      <c r="BK44" s="2263"/>
      <c r="BL44" s="2263"/>
      <c r="BM44" s="2263"/>
      <c r="BN44" s="2263"/>
      <c r="BO44" s="3"/>
      <c r="BP44" s="2262"/>
      <c r="BQ44" s="2264"/>
      <c r="BR44" s="2263"/>
      <c r="BS44" s="2261"/>
      <c r="BT44" s="2263"/>
      <c r="BU44" s="2263"/>
      <c r="BV44" s="2263"/>
      <c r="BW44" s="2263"/>
      <c r="BX44" s="2263"/>
      <c r="BY44" s="2263"/>
      <c r="BZ44" s="3"/>
      <c r="CA44" s="2262"/>
      <c r="CB44" s="2264"/>
      <c r="CC44" s="2263"/>
      <c r="CD44" s="2261"/>
      <c r="CE44" s="2263"/>
      <c r="CF44" s="2263"/>
      <c r="CG44" s="2263"/>
      <c r="CH44" s="2263"/>
      <c r="CI44" s="2263"/>
      <c r="CJ44" s="2263"/>
      <c r="CK44" s="3"/>
      <c r="CL44" s="2262"/>
      <c r="CM44" s="2264"/>
      <c r="CN44" s="2263"/>
      <c r="CO44" s="2261"/>
      <c r="CP44" s="2263"/>
      <c r="CQ44" s="2263"/>
      <c r="CR44" s="2263"/>
      <c r="CS44" s="2263"/>
      <c r="CT44" s="2263"/>
      <c r="CU44" s="2263"/>
      <c r="CV44" s="3"/>
      <c r="CW44" s="2262"/>
      <c r="CX44" s="2264"/>
      <c r="CY44" s="2263"/>
      <c r="CZ44" s="2261"/>
      <c r="DA44" s="2263"/>
      <c r="DB44" s="2263"/>
      <c r="DC44" s="2263"/>
      <c r="DD44" s="2263"/>
      <c r="DE44" s="2263"/>
      <c r="DF44" s="2263"/>
      <c r="DG44" s="3"/>
      <c r="DH44" s="2262"/>
      <c r="DI44" s="2264"/>
      <c r="DJ44" s="2263"/>
      <c r="DK44" s="2261"/>
      <c r="DL44" s="2263"/>
      <c r="DM44" s="2263"/>
      <c r="DN44" s="2263"/>
      <c r="DO44" s="2263"/>
      <c r="DP44" s="2263"/>
      <c r="DQ44" s="2263"/>
      <c r="DR44" s="3"/>
      <c r="DS44" s="2262"/>
      <c r="DT44" s="2264"/>
      <c r="DU44" s="2263"/>
      <c r="DV44" s="2261"/>
      <c r="DW44" s="2263"/>
      <c r="DX44" s="2263"/>
      <c r="DY44" s="2263"/>
      <c r="DZ44" s="2263"/>
      <c r="EA44" s="2263"/>
      <c r="EB44" s="2263"/>
      <c r="EC44" s="3"/>
      <c r="ED44" s="2262"/>
      <c r="EE44" s="2264"/>
      <c r="EF44" s="2263"/>
      <c r="EG44" s="2261"/>
      <c r="EH44" s="2263"/>
      <c r="EI44" s="2263"/>
      <c r="EJ44" s="2263"/>
      <c r="EK44" s="2263"/>
      <c r="EL44" s="2263"/>
      <c r="EM44" s="2263"/>
      <c r="EN44" s="3"/>
      <c r="EO44" s="2262"/>
      <c r="EP44" s="2264"/>
      <c r="EQ44" s="2263"/>
      <c r="ER44" s="2261"/>
      <c r="ES44" s="2263"/>
      <c r="ET44" s="2263"/>
      <c r="EU44" s="2263"/>
      <c r="EV44" s="2263"/>
      <c r="EW44" s="2263"/>
      <c r="EX44" s="2263"/>
      <c r="EY44" s="3"/>
      <c r="EZ44" s="2262"/>
      <c r="FA44" s="2264"/>
      <c r="FB44" s="2263"/>
      <c r="FC44" s="2261"/>
      <c r="FD44" s="2263"/>
      <c r="FE44" s="2263"/>
      <c r="FF44" s="2263"/>
      <c r="FG44" s="2263"/>
      <c r="FH44" s="2263"/>
      <c r="FI44" s="2263"/>
      <c r="FJ44" s="3"/>
      <c r="FK44" s="2262"/>
      <c r="FL44" s="2264"/>
      <c r="FM44" s="2263"/>
      <c r="FN44" s="2261"/>
      <c r="FO44" s="2263"/>
      <c r="FP44" s="2263"/>
      <c r="FQ44" s="2263"/>
      <c r="FR44" s="2263"/>
      <c r="FS44" s="2263"/>
      <c r="FT44" s="2263"/>
      <c r="FU44" s="3"/>
      <c r="FV44" s="2262"/>
      <c r="FW44" s="2264"/>
      <c r="FX44" s="2263"/>
      <c r="FY44" s="2261"/>
      <c r="FZ44" s="2263"/>
      <c r="GA44" s="2263"/>
      <c r="GB44" s="2263"/>
      <c r="GC44" s="2263"/>
      <c r="GD44" s="2263"/>
      <c r="GE44" s="2263"/>
      <c r="GF44" s="3"/>
      <c r="GG44" s="2262"/>
      <c r="GH44" s="2264"/>
      <c r="GI44" s="2263"/>
      <c r="GJ44" s="2261"/>
      <c r="GK44" s="2263"/>
      <c r="GL44" s="2263"/>
      <c r="GM44" s="2263"/>
      <c r="GN44" s="2263"/>
      <c r="GO44" s="2263"/>
      <c r="GP44" s="2263"/>
      <c r="GQ44" s="3"/>
      <c r="GR44" s="2262"/>
      <c r="GS44" s="2264"/>
      <c r="GT44" s="2263"/>
      <c r="GU44" s="2261"/>
      <c r="GV44" s="2263"/>
      <c r="GW44" s="2263"/>
      <c r="GX44" s="2263"/>
      <c r="GY44" s="2263"/>
      <c r="GZ44" s="2263"/>
      <c r="HA44" s="2263"/>
      <c r="HB44" s="3"/>
      <c r="HC44" s="2262"/>
      <c r="HD44" s="2264"/>
      <c r="HE44" s="2263"/>
      <c r="HF44" s="2261"/>
      <c r="HG44" s="2263"/>
      <c r="HH44" s="2263"/>
      <c r="HI44" s="2263"/>
      <c r="HJ44" s="2263"/>
      <c r="HK44" s="2263"/>
      <c r="HL44" s="2263"/>
      <c r="HM44" s="3"/>
      <c r="HN44" s="2262"/>
      <c r="HO44" s="2264"/>
      <c r="HP44" s="2263"/>
      <c r="HQ44" s="2261"/>
      <c r="HR44" s="2263"/>
      <c r="HS44" s="2263"/>
      <c r="HT44" s="2263"/>
      <c r="HU44" s="2263"/>
      <c r="HV44" s="2263"/>
      <c r="HW44" s="2263"/>
      <c r="HX44" s="3"/>
      <c r="HY44" s="2262"/>
      <c r="HZ44" s="2264"/>
      <c r="IA44" s="2263"/>
      <c r="IB44" s="2261"/>
      <c r="IC44" s="2263"/>
      <c r="ID44" s="2263"/>
      <c r="IE44" s="2263"/>
      <c r="IF44" s="2263"/>
      <c r="IG44" s="2263"/>
      <c r="IH44" s="2263"/>
      <c r="II44" s="3"/>
      <c r="IJ44" s="2262"/>
      <c r="IK44" s="2264"/>
      <c r="IL44" s="2263"/>
      <c r="IM44" s="2261"/>
      <c r="IN44" s="2263"/>
      <c r="IO44" s="2263"/>
      <c r="IP44" s="2263"/>
      <c r="IQ44" s="2263"/>
      <c r="IR44" s="2263"/>
      <c r="IS44" s="2263"/>
      <c r="IT44" s="3"/>
      <c r="IU44" s="2262"/>
      <c r="IV44" s="2264"/>
      <c r="IW44" s="2263"/>
    </row>
    <row r="45" spans="1:257" ht="45" customHeight="1" x14ac:dyDescent="0.25">
      <c r="A45" s="3183">
        <v>44343</v>
      </c>
      <c r="B45" s="268" t="s">
        <v>16</v>
      </c>
      <c r="C45" s="3473" t="s">
        <v>4365</v>
      </c>
      <c r="D45" s="3474"/>
      <c r="E45" s="3474"/>
      <c r="F45" s="3474"/>
      <c r="G45" s="3474"/>
      <c r="H45" s="3474"/>
      <c r="I45" s="3474"/>
      <c r="J45" s="3475"/>
      <c r="K45" s="2471"/>
      <c r="M45" s="2262"/>
      <c r="N45" s="2264"/>
      <c r="O45" s="2263"/>
      <c r="P45" s="2261"/>
      <c r="Q45" s="2263"/>
      <c r="R45" s="2263"/>
      <c r="S45" s="2263"/>
      <c r="T45" s="2263"/>
      <c r="U45" s="2263"/>
      <c r="V45" s="2263"/>
      <c r="W45" s="3"/>
      <c r="X45" s="2262"/>
      <c r="Y45" s="2264"/>
      <c r="Z45" s="2263"/>
      <c r="AA45" s="2261"/>
      <c r="AB45" s="2263"/>
      <c r="AC45" s="2263"/>
      <c r="AD45" s="2263"/>
      <c r="AE45" s="2263"/>
      <c r="AF45" s="2263"/>
      <c r="AG45" s="2263"/>
      <c r="AH45" s="3"/>
      <c r="AI45" s="2262"/>
      <c r="AJ45" s="2264"/>
      <c r="AK45" s="2263"/>
      <c r="AL45" s="2261"/>
      <c r="AM45" s="2263"/>
      <c r="AN45" s="2263"/>
      <c r="AO45" s="2263"/>
      <c r="AP45" s="2263"/>
      <c r="AQ45" s="2263"/>
      <c r="AR45" s="2263"/>
      <c r="AS45" s="3"/>
      <c r="AT45" s="2262"/>
      <c r="AU45" s="2264"/>
      <c r="AV45" s="2263"/>
      <c r="AW45" s="2261"/>
      <c r="AX45" s="2263"/>
      <c r="AY45" s="2263"/>
      <c r="AZ45" s="2263"/>
      <c r="BA45" s="2263"/>
      <c r="BB45" s="2263"/>
      <c r="BC45" s="2263"/>
      <c r="BD45" s="3"/>
      <c r="BE45" s="2262"/>
      <c r="BF45" s="2264"/>
      <c r="BG45" s="2263"/>
      <c r="BH45" s="2261"/>
      <c r="BI45" s="2263"/>
      <c r="BJ45" s="2263"/>
      <c r="BK45" s="2263"/>
      <c r="BL45" s="2263"/>
      <c r="BM45" s="2263"/>
      <c r="BN45" s="2263"/>
      <c r="BO45" s="3"/>
      <c r="BP45" s="2262"/>
      <c r="BQ45" s="2264"/>
      <c r="BR45" s="2263"/>
      <c r="BS45" s="2261"/>
      <c r="BT45" s="2263"/>
      <c r="BU45" s="2263"/>
      <c r="BV45" s="2263"/>
      <c r="BW45" s="2263"/>
      <c r="BX45" s="2263"/>
      <c r="BY45" s="2263"/>
      <c r="BZ45" s="3"/>
      <c r="CA45" s="2262"/>
      <c r="CB45" s="2264"/>
      <c r="CC45" s="2263"/>
      <c r="CD45" s="2261"/>
      <c r="CE45" s="2263"/>
      <c r="CF45" s="2263"/>
      <c r="CG45" s="2263"/>
      <c r="CH45" s="2263"/>
      <c r="CI45" s="2263"/>
      <c r="CJ45" s="2263"/>
      <c r="CK45" s="3"/>
      <c r="CL45" s="2262"/>
      <c r="CM45" s="2264"/>
      <c r="CN45" s="2263"/>
      <c r="CO45" s="2261"/>
      <c r="CP45" s="2263"/>
      <c r="CQ45" s="2263"/>
      <c r="CR45" s="2263"/>
      <c r="CS45" s="2263"/>
      <c r="CT45" s="2263"/>
      <c r="CU45" s="2263"/>
      <c r="CV45" s="3"/>
      <c r="CW45" s="2262"/>
      <c r="CX45" s="2264"/>
      <c r="CY45" s="2263"/>
      <c r="CZ45" s="2261"/>
      <c r="DA45" s="2263"/>
      <c r="DB45" s="2263"/>
      <c r="DC45" s="2263"/>
      <c r="DD45" s="2263"/>
      <c r="DE45" s="2263"/>
      <c r="DF45" s="2263"/>
      <c r="DG45" s="3"/>
      <c r="DH45" s="2262"/>
      <c r="DI45" s="2264"/>
      <c r="DJ45" s="2263"/>
      <c r="DK45" s="2261"/>
      <c r="DL45" s="2263"/>
      <c r="DM45" s="2263"/>
      <c r="DN45" s="2263"/>
      <c r="DO45" s="2263"/>
      <c r="DP45" s="2263"/>
      <c r="DQ45" s="2263"/>
      <c r="DR45" s="3"/>
      <c r="DS45" s="2262"/>
      <c r="DT45" s="2264"/>
      <c r="DU45" s="2263"/>
      <c r="DV45" s="2261"/>
      <c r="DW45" s="2263"/>
      <c r="DX45" s="2263"/>
      <c r="DY45" s="2263"/>
      <c r="DZ45" s="2263"/>
      <c r="EA45" s="2263"/>
      <c r="EB45" s="2263"/>
      <c r="EC45" s="3"/>
      <c r="ED45" s="2262"/>
      <c r="EE45" s="2264"/>
      <c r="EF45" s="2263"/>
      <c r="EG45" s="2261"/>
      <c r="EH45" s="2263"/>
      <c r="EI45" s="2263"/>
      <c r="EJ45" s="2263"/>
      <c r="EK45" s="2263"/>
      <c r="EL45" s="2263"/>
      <c r="EM45" s="2263"/>
      <c r="EN45" s="3"/>
      <c r="EO45" s="2262"/>
      <c r="EP45" s="2264"/>
      <c r="EQ45" s="2263"/>
      <c r="ER45" s="2261"/>
      <c r="ES45" s="2263"/>
      <c r="ET45" s="2263"/>
      <c r="EU45" s="2263"/>
      <c r="EV45" s="2263"/>
      <c r="EW45" s="2263"/>
      <c r="EX45" s="2263"/>
      <c r="EY45" s="3"/>
      <c r="EZ45" s="2262"/>
      <c r="FA45" s="2264"/>
      <c r="FB45" s="2263"/>
      <c r="FC45" s="2261"/>
      <c r="FD45" s="2263"/>
      <c r="FE45" s="2263"/>
      <c r="FF45" s="2263"/>
      <c r="FG45" s="2263"/>
      <c r="FH45" s="2263"/>
      <c r="FI45" s="2263"/>
      <c r="FJ45" s="3"/>
      <c r="FK45" s="2262"/>
      <c r="FL45" s="2264"/>
      <c r="FM45" s="2263"/>
      <c r="FN45" s="2261"/>
      <c r="FO45" s="2263"/>
      <c r="FP45" s="2263"/>
      <c r="FQ45" s="2263"/>
      <c r="FR45" s="2263"/>
      <c r="FS45" s="2263"/>
      <c r="FT45" s="2263"/>
      <c r="FU45" s="3"/>
      <c r="FV45" s="2262"/>
      <c r="FW45" s="2264"/>
      <c r="FX45" s="2263"/>
      <c r="FY45" s="2261"/>
      <c r="FZ45" s="2263"/>
      <c r="GA45" s="2263"/>
      <c r="GB45" s="2263"/>
      <c r="GC45" s="2263"/>
      <c r="GD45" s="2263"/>
      <c r="GE45" s="2263"/>
      <c r="GF45" s="3"/>
      <c r="GG45" s="2262"/>
      <c r="GH45" s="2264"/>
      <c r="GI45" s="2263"/>
      <c r="GJ45" s="2261"/>
      <c r="GK45" s="2263"/>
      <c r="GL45" s="2263"/>
      <c r="GM45" s="2263"/>
      <c r="GN45" s="2263"/>
      <c r="GO45" s="2263"/>
      <c r="GP45" s="2263"/>
      <c r="GQ45" s="3"/>
      <c r="GR45" s="2262"/>
      <c r="GS45" s="2264"/>
      <c r="GT45" s="2263"/>
      <c r="GU45" s="2261"/>
      <c r="GV45" s="2263"/>
      <c r="GW45" s="2263"/>
      <c r="GX45" s="2263"/>
      <c r="GY45" s="2263"/>
      <c r="GZ45" s="2263"/>
      <c r="HA45" s="2263"/>
      <c r="HB45" s="3"/>
      <c r="HC45" s="2262"/>
      <c r="HD45" s="2264"/>
      <c r="HE45" s="2263"/>
      <c r="HF45" s="2261"/>
      <c r="HG45" s="2263"/>
      <c r="HH45" s="2263"/>
      <c r="HI45" s="2263"/>
      <c r="HJ45" s="2263"/>
      <c r="HK45" s="2263"/>
      <c r="HL45" s="2263"/>
      <c r="HM45" s="3"/>
      <c r="HN45" s="2262"/>
      <c r="HO45" s="2264"/>
      <c r="HP45" s="2263"/>
      <c r="HQ45" s="2261"/>
      <c r="HR45" s="2263"/>
      <c r="HS45" s="2263"/>
      <c r="HT45" s="2263"/>
      <c r="HU45" s="2263"/>
      <c r="HV45" s="2263"/>
      <c r="HW45" s="2263"/>
      <c r="HX45" s="3"/>
      <c r="HY45" s="2262"/>
      <c r="HZ45" s="2264"/>
      <c r="IA45" s="2263"/>
      <c r="IB45" s="2261"/>
      <c r="IC45" s="2263"/>
      <c r="ID45" s="2263"/>
      <c r="IE45" s="2263"/>
      <c r="IF45" s="2263"/>
      <c r="IG45" s="2263"/>
      <c r="IH45" s="2263"/>
      <c r="II45" s="3"/>
      <c r="IJ45" s="2262"/>
      <c r="IK45" s="2264"/>
      <c r="IL45" s="2263"/>
      <c r="IM45" s="2261"/>
      <c r="IN45" s="2263"/>
      <c r="IO45" s="2263"/>
      <c r="IP45" s="2263"/>
      <c r="IQ45" s="2263"/>
      <c r="IR45" s="2263"/>
      <c r="IS45" s="2263"/>
      <c r="IT45" s="3"/>
      <c r="IU45" s="2262"/>
      <c r="IV45" s="2264"/>
      <c r="IW45" s="2263"/>
    </row>
    <row r="46" spans="1:257" ht="20.100000000000001" customHeight="1" x14ac:dyDescent="0.25">
      <c r="A46" s="2262">
        <v>44357</v>
      </c>
      <c r="B46" s="2264" t="s">
        <v>186</v>
      </c>
      <c r="C46" s="2265"/>
      <c r="D46" s="2418"/>
      <c r="E46" s="2265"/>
      <c r="F46" s="2265"/>
      <c r="G46" s="2265"/>
      <c r="H46" s="2265">
        <v>5340</v>
      </c>
      <c r="I46" s="2265">
        <v>100</v>
      </c>
      <c r="J46" s="2265"/>
      <c r="K46" s="2471"/>
      <c r="L46" s="32" t="s">
        <v>4412</v>
      </c>
      <c r="M46" s="2262"/>
      <c r="N46" s="2264"/>
      <c r="O46" s="2263"/>
      <c r="P46" s="2261"/>
      <c r="Q46" s="2263"/>
      <c r="R46" s="2263"/>
      <c r="S46" s="2263"/>
      <c r="T46" s="2263"/>
      <c r="U46" s="2263"/>
      <c r="V46" s="2263"/>
      <c r="W46" s="3"/>
      <c r="X46" s="2262"/>
      <c r="Y46" s="2264"/>
      <c r="Z46" s="2263"/>
      <c r="AA46" s="2261"/>
      <c r="AB46" s="2263"/>
      <c r="AC46" s="2263"/>
      <c r="AD46" s="2263"/>
      <c r="AE46" s="2263"/>
      <c r="AF46" s="2263"/>
      <c r="AG46" s="2263"/>
      <c r="AH46" s="3"/>
      <c r="AI46" s="2262"/>
      <c r="AJ46" s="2264"/>
      <c r="AK46" s="2263"/>
      <c r="AL46" s="2261"/>
      <c r="AM46" s="2263"/>
      <c r="AN46" s="2263"/>
      <c r="AO46" s="2263"/>
      <c r="AP46" s="2263"/>
      <c r="AQ46" s="2263"/>
      <c r="AR46" s="2263"/>
      <c r="AS46" s="3"/>
      <c r="AT46" s="2262"/>
      <c r="AU46" s="2264"/>
      <c r="AV46" s="2263"/>
      <c r="AW46" s="2261"/>
      <c r="AX46" s="2263"/>
      <c r="AY46" s="2263"/>
      <c r="AZ46" s="2263"/>
      <c r="BA46" s="2263"/>
      <c r="BB46" s="2263"/>
      <c r="BC46" s="2263"/>
      <c r="BD46" s="3"/>
      <c r="BE46" s="2262"/>
      <c r="BF46" s="2264"/>
      <c r="BG46" s="2263"/>
      <c r="BH46" s="2261"/>
      <c r="BI46" s="2263"/>
      <c r="BJ46" s="2263"/>
      <c r="BK46" s="2263"/>
      <c r="BL46" s="2263"/>
      <c r="BM46" s="2263"/>
      <c r="BN46" s="2263"/>
      <c r="BO46" s="3"/>
      <c r="BP46" s="2262"/>
      <c r="BQ46" s="2264"/>
      <c r="BR46" s="2263"/>
      <c r="BS46" s="2261"/>
      <c r="BT46" s="2263"/>
      <c r="BU46" s="2263"/>
      <c r="BV46" s="2263"/>
      <c r="BW46" s="2263"/>
      <c r="BX46" s="2263"/>
      <c r="BY46" s="2263"/>
      <c r="BZ46" s="3"/>
      <c r="CA46" s="2262"/>
      <c r="CB46" s="2264"/>
      <c r="CC46" s="2263"/>
      <c r="CD46" s="2261"/>
      <c r="CE46" s="2263"/>
      <c r="CF46" s="2263"/>
      <c r="CG46" s="2263"/>
      <c r="CH46" s="2263"/>
      <c r="CI46" s="2263"/>
      <c r="CJ46" s="2263"/>
      <c r="CK46" s="3"/>
      <c r="CL46" s="2262"/>
      <c r="CM46" s="2264"/>
      <c r="CN46" s="2263"/>
      <c r="CO46" s="2261"/>
      <c r="CP46" s="2263"/>
      <c r="CQ46" s="2263"/>
      <c r="CR46" s="2263"/>
      <c r="CS46" s="2263"/>
      <c r="CT46" s="2263"/>
      <c r="CU46" s="2263"/>
      <c r="CV46" s="3"/>
      <c r="CW46" s="2262"/>
      <c r="CX46" s="2264"/>
      <c r="CY46" s="2263"/>
      <c r="CZ46" s="2261"/>
      <c r="DA46" s="2263"/>
      <c r="DB46" s="2263"/>
      <c r="DC46" s="2263"/>
      <c r="DD46" s="2263"/>
      <c r="DE46" s="2263"/>
      <c r="DF46" s="2263"/>
      <c r="DG46" s="3"/>
      <c r="DH46" s="2262"/>
      <c r="DI46" s="2264"/>
      <c r="DJ46" s="2263"/>
      <c r="DK46" s="2261"/>
      <c r="DL46" s="2263"/>
      <c r="DM46" s="2263"/>
      <c r="DN46" s="2263"/>
      <c r="DO46" s="2263"/>
      <c r="DP46" s="2263"/>
      <c r="DQ46" s="2263"/>
      <c r="DR46" s="3"/>
      <c r="DS46" s="2262"/>
      <c r="DT46" s="2264"/>
      <c r="DU46" s="2263"/>
      <c r="DV46" s="2261"/>
      <c r="DW46" s="2263"/>
      <c r="DX46" s="2263"/>
      <c r="DY46" s="2263"/>
      <c r="DZ46" s="2263"/>
      <c r="EA46" s="2263"/>
      <c r="EB46" s="2263"/>
      <c r="EC46" s="3"/>
      <c r="ED46" s="2262"/>
      <c r="EE46" s="2264"/>
      <c r="EF46" s="2263"/>
      <c r="EG46" s="2261"/>
      <c r="EH46" s="2263"/>
      <c r="EI46" s="2263"/>
      <c r="EJ46" s="2263"/>
      <c r="EK46" s="2263"/>
      <c r="EL46" s="2263"/>
      <c r="EM46" s="2263"/>
      <c r="EN46" s="3"/>
      <c r="EO46" s="2262"/>
      <c r="EP46" s="2264"/>
      <c r="EQ46" s="2263"/>
      <c r="ER46" s="2261"/>
      <c r="ES46" s="2263"/>
      <c r="ET46" s="2263"/>
      <c r="EU46" s="2263"/>
      <c r="EV46" s="2263"/>
      <c r="EW46" s="2263"/>
      <c r="EX46" s="2263"/>
      <c r="EY46" s="3"/>
      <c r="EZ46" s="2262"/>
      <c r="FA46" s="2264"/>
      <c r="FB46" s="2263"/>
      <c r="FC46" s="2261"/>
      <c r="FD46" s="2263"/>
      <c r="FE46" s="2263"/>
      <c r="FF46" s="2263"/>
      <c r="FG46" s="2263"/>
      <c r="FH46" s="2263"/>
      <c r="FI46" s="2263"/>
      <c r="FJ46" s="3"/>
      <c r="FK46" s="2262"/>
      <c r="FL46" s="2264"/>
      <c r="FM46" s="2263"/>
      <c r="FN46" s="2261"/>
      <c r="FO46" s="2263"/>
      <c r="FP46" s="2263"/>
      <c r="FQ46" s="2263"/>
      <c r="FR46" s="2263"/>
      <c r="FS46" s="2263"/>
      <c r="FT46" s="2263"/>
      <c r="FU46" s="3"/>
      <c r="FV46" s="2262"/>
      <c r="FW46" s="2264"/>
      <c r="FX46" s="2263"/>
      <c r="FY46" s="2261"/>
      <c r="FZ46" s="2263"/>
      <c r="GA46" s="2263"/>
      <c r="GB46" s="2263"/>
      <c r="GC46" s="2263"/>
      <c r="GD46" s="2263"/>
      <c r="GE46" s="2263"/>
      <c r="GF46" s="3"/>
      <c r="GG46" s="2262"/>
      <c r="GH46" s="2264"/>
      <c r="GI46" s="2263"/>
      <c r="GJ46" s="2261"/>
      <c r="GK46" s="2263"/>
      <c r="GL46" s="2263"/>
      <c r="GM46" s="2263"/>
      <c r="GN46" s="2263"/>
      <c r="GO46" s="2263"/>
      <c r="GP46" s="2263"/>
      <c r="GQ46" s="3"/>
      <c r="GR46" s="2262"/>
      <c r="GS46" s="2264"/>
      <c r="GT46" s="2263"/>
      <c r="GU46" s="2261"/>
      <c r="GV46" s="2263"/>
      <c r="GW46" s="2263"/>
      <c r="GX46" s="2263"/>
      <c r="GY46" s="2263"/>
      <c r="GZ46" s="2263"/>
      <c r="HA46" s="2263"/>
      <c r="HB46" s="3"/>
      <c r="HC46" s="2262"/>
      <c r="HD46" s="2264"/>
      <c r="HE46" s="2263"/>
      <c r="HF46" s="2261"/>
      <c r="HG46" s="2263"/>
      <c r="HH46" s="2263"/>
      <c r="HI46" s="2263"/>
      <c r="HJ46" s="2263"/>
      <c r="HK46" s="2263"/>
      <c r="HL46" s="2263"/>
      <c r="HM46" s="3"/>
      <c r="HN46" s="2262"/>
      <c r="HO46" s="2264"/>
      <c r="HP46" s="2263"/>
      <c r="HQ46" s="2261"/>
      <c r="HR46" s="2263"/>
      <c r="HS46" s="2263"/>
      <c r="HT46" s="2263"/>
      <c r="HU46" s="2263"/>
      <c r="HV46" s="2263"/>
      <c r="HW46" s="2263"/>
      <c r="HX46" s="3"/>
      <c r="HY46" s="2262"/>
      <c r="HZ46" s="2264"/>
      <c r="IA46" s="2263"/>
      <c r="IB46" s="2261"/>
      <c r="IC46" s="2263"/>
      <c r="ID46" s="2263"/>
      <c r="IE46" s="2263"/>
      <c r="IF46" s="2263"/>
      <c r="IG46" s="2263"/>
      <c r="IH46" s="2263"/>
      <c r="II46" s="3"/>
      <c r="IJ46" s="2262"/>
      <c r="IK46" s="2264"/>
      <c r="IL46" s="2263"/>
      <c r="IM46" s="2261"/>
      <c r="IN46" s="2263"/>
      <c r="IO46" s="2263"/>
      <c r="IP46" s="2263"/>
      <c r="IQ46" s="2263"/>
      <c r="IR46" s="2263"/>
      <c r="IS46" s="2263"/>
      <c r="IT46" s="3"/>
      <c r="IU46" s="2262"/>
      <c r="IV46" s="2264"/>
      <c r="IW46" s="2263"/>
    </row>
    <row r="47" spans="1:257" ht="20.100000000000001" customHeight="1" x14ac:dyDescent="0.25">
      <c r="A47" s="2262">
        <v>44367</v>
      </c>
      <c r="B47" s="2264" t="s">
        <v>12</v>
      </c>
      <c r="C47" s="2265">
        <v>101</v>
      </c>
      <c r="D47" s="2418">
        <f t="shared" si="0"/>
        <v>80.800000000000011</v>
      </c>
      <c r="E47" s="2265">
        <v>20</v>
      </c>
      <c r="F47" s="2265" t="s">
        <v>159</v>
      </c>
      <c r="G47" s="2265">
        <v>80</v>
      </c>
      <c r="H47" s="2265"/>
      <c r="I47" s="2265"/>
      <c r="J47" s="2265"/>
      <c r="K47" s="2471"/>
      <c r="L47" s="32" t="s">
        <v>4436</v>
      </c>
      <c r="M47" s="2262"/>
      <c r="N47" s="2264"/>
      <c r="O47" s="2263"/>
      <c r="P47" s="2261"/>
      <c r="Q47" s="2263"/>
      <c r="R47" s="2263"/>
      <c r="S47" s="2263"/>
      <c r="T47" s="2263"/>
      <c r="U47" s="2263"/>
      <c r="V47" s="2263"/>
      <c r="W47" s="3"/>
      <c r="X47" s="2262"/>
      <c r="Y47" s="2264"/>
      <c r="Z47" s="2263"/>
      <c r="AA47" s="2261"/>
      <c r="AB47" s="2263"/>
      <c r="AC47" s="2263"/>
      <c r="AD47" s="2263"/>
      <c r="AE47" s="2263"/>
      <c r="AF47" s="2263"/>
      <c r="AG47" s="2263"/>
      <c r="AH47" s="3"/>
      <c r="AI47" s="2262"/>
      <c r="AJ47" s="2264"/>
      <c r="AK47" s="2263"/>
      <c r="AL47" s="2261"/>
      <c r="AM47" s="2263"/>
      <c r="AN47" s="2263"/>
      <c r="AO47" s="2263"/>
      <c r="AP47" s="2263"/>
      <c r="AQ47" s="2263"/>
      <c r="AR47" s="2263"/>
      <c r="AS47" s="3"/>
      <c r="AT47" s="2262"/>
      <c r="AU47" s="2264"/>
      <c r="AV47" s="2263"/>
      <c r="AW47" s="2261"/>
      <c r="AX47" s="2263"/>
      <c r="AY47" s="2263"/>
      <c r="AZ47" s="2263"/>
      <c r="BA47" s="2263"/>
      <c r="BB47" s="2263"/>
      <c r="BC47" s="2263"/>
      <c r="BD47" s="3"/>
      <c r="BE47" s="2262"/>
      <c r="BF47" s="2264"/>
      <c r="BG47" s="2263"/>
      <c r="BH47" s="2261"/>
      <c r="BI47" s="2263"/>
      <c r="BJ47" s="2263"/>
      <c r="BK47" s="2263"/>
      <c r="BL47" s="2263"/>
      <c r="BM47" s="2263"/>
      <c r="BN47" s="2263"/>
      <c r="BO47" s="3"/>
      <c r="BP47" s="2262"/>
      <c r="BQ47" s="2264"/>
      <c r="BR47" s="2263"/>
      <c r="BS47" s="2261"/>
      <c r="BT47" s="2263"/>
      <c r="BU47" s="2263"/>
      <c r="BV47" s="2263"/>
      <c r="BW47" s="2263"/>
      <c r="BX47" s="2263"/>
      <c r="BY47" s="2263"/>
      <c r="BZ47" s="3"/>
      <c r="CA47" s="2262"/>
      <c r="CB47" s="2264"/>
      <c r="CC47" s="2263"/>
      <c r="CD47" s="2261"/>
      <c r="CE47" s="2263"/>
      <c r="CF47" s="2263"/>
      <c r="CG47" s="2263"/>
      <c r="CH47" s="2263"/>
      <c r="CI47" s="2263"/>
      <c r="CJ47" s="2263"/>
      <c r="CK47" s="3"/>
      <c r="CL47" s="2262"/>
      <c r="CM47" s="2264"/>
      <c r="CN47" s="2263"/>
      <c r="CO47" s="2261"/>
      <c r="CP47" s="2263"/>
      <c r="CQ47" s="2263"/>
      <c r="CR47" s="2263"/>
      <c r="CS47" s="2263"/>
      <c r="CT47" s="2263"/>
      <c r="CU47" s="2263"/>
      <c r="CV47" s="3"/>
      <c r="CW47" s="2262"/>
      <c r="CX47" s="2264"/>
      <c r="CY47" s="2263"/>
      <c r="CZ47" s="2261"/>
      <c r="DA47" s="2263"/>
      <c r="DB47" s="2263"/>
      <c r="DC47" s="2263"/>
      <c r="DD47" s="2263"/>
      <c r="DE47" s="2263"/>
      <c r="DF47" s="2263"/>
      <c r="DG47" s="3"/>
      <c r="DH47" s="2262"/>
      <c r="DI47" s="2264"/>
      <c r="DJ47" s="2263"/>
      <c r="DK47" s="2261"/>
      <c r="DL47" s="2263"/>
      <c r="DM47" s="2263"/>
      <c r="DN47" s="2263"/>
      <c r="DO47" s="2263"/>
      <c r="DP47" s="2263"/>
      <c r="DQ47" s="2263"/>
      <c r="DR47" s="3"/>
      <c r="DS47" s="2262"/>
      <c r="DT47" s="2264"/>
      <c r="DU47" s="2263"/>
      <c r="DV47" s="2261"/>
      <c r="DW47" s="2263"/>
      <c r="DX47" s="2263"/>
      <c r="DY47" s="2263"/>
      <c r="DZ47" s="2263"/>
      <c r="EA47" s="2263"/>
      <c r="EB47" s="2263"/>
      <c r="EC47" s="3"/>
      <c r="ED47" s="2262"/>
      <c r="EE47" s="2264"/>
      <c r="EF47" s="2263"/>
      <c r="EG47" s="2261"/>
      <c r="EH47" s="2263"/>
      <c r="EI47" s="2263"/>
      <c r="EJ47" s="2263"/>
      <c r="EK47" s="2263"/>
      <c r="EL47" s="2263"/>
      <c r="EM47" s="2263"/>
      <c r="EN47" s="3"/>
      <c r="EO47" s="2262"/>
      <c r="EP47" s="2264"/>
      <c r="EQ47" s="2263"/>
      <c r="ER47" s="2261"/>
      <c r="ES47" s="2263"/>
      <c r="ET47" s="2263"/>
      <c r="EU47" s="2263"/>
      <c r="EV47" s="2263"/>
      <c r="EW47" s="2263"/>
      <c r="EX47" s="2263"/>
      <c r="EY47" s="3"/>
      <c r="EZ47" s="2262"/>
      <c r="FA47" s="2264"/>
      <c r="FB47" s="2263"/>
      <c r="FC47" s="2261"/>
      <c r="FD47" s="2263"/>
      <c r="FE47" s="2263"/>
      <c r="FF47" s="2263"/>
      <c r="FG47" s="2263"/>
      <c r="FH47" s="2263"/>
      <c r="FI47" s="2263"/>
      <c r="FJ47" s="3"/>
      <c r="FK47" s="2262"/>
      <c r="FL47" s="2264"/>
      <c r="FM47" s="2263"/>
      <c r="FN47" s="2261"/>
      <c r="FO47" s="2263"/>
      <c r="FP47" s="2263"/>
      <c r="FQ47" s="2263"/>
      <c r="FR47" s="2263"/>
      <c r="FS47" s="2263"/>
      <c r="FT47" s="2263"/>
      <c r="FU47" s="3"/>
      <c r="FV47" s="2262"/>
      <c r="FW47" s="2264"/>
      <c r="FX47" s="2263"/>
      <c r="FY47" s="2261"/>
      <c r="FZ47" s="2263"/>
      <c r="GA47" s="2263"/>
      <c r="GB47" s="2263"/>
      <c r="GC47" s="2263"/>
      <c r="GD47" s="2263"/>
      <c r="GE47" s="2263"/>
      <c r="GF47" s="3"/>
      <c r="GG47" s="2262"/>
      <c r="GH47" s="2264"/>
      <c r="GI47" s="2263"/>
      <c r="GJ47" s="2261"/>
      <c r="GK47" s="2263"/>
      <c r="GL47" s="2263"/>
      <c r="GM47" s="2263"/>
      <c r="GN47" s="2263"/>
      <c r="GO47" s="2263"/>
      <c r="GP47" s="2263"/>
      <c r="GQ47" s="3"/>
      <c r="GR47" s="2262"/>
      <c r="GS47" s="2264"/>
      <c r="GT47" s="2263"/>
      <c r="GU47" s="2261"/>
      <c r="GV47" s="2263"/>
      <c r="GW47" s="2263"/>
      <c r="GX47" s="2263"/>
      <c r="GY47" s="2263"/>
      <c r="GZ47" s="2263"/>
      <c r="HA47" s="2263"/>
      <c r="HB47" s="3"/>
      <c r="HC47" s="2262"/>
      <c r="HD47" s="2264"/>
      <c r="HE47" s="2263"/>
      <c r="HF47" s="2261"/>
      <c r="HG47" s="2263"/>
      <c r="HH47" s="2263"/>
      <c r="HI47" s="2263"/>
      <c r="HJ47" s="2263"/>
      <c r="HK47" s="2263"/>
      <c r="HL47" s="2263"/>
      <c r="HM47" s="3"/>
      <c r="HN47" s="2262"/>
      <c r="HO47" s="2264"/>
      <c r="HP47" s="2263"/>
      <c r="HQ47" s="2261"/>
      <c r="HR47" s="2263"/>
      <c r="HS47" s="2263"/>
      <c r="HT47" s="2263"/>
      <c r="HU47" s="2263"/>
      <c r="HV47" s="2263"/>
      <c r="HW47" s="2263"/>
      <c r="HX47" s="3"/>
      <c r="HY47" s="2262"/>
      <c r="HZ47" s="2264"/>
      <c r="IA47" s="2263"/>
      <c r="IB47" s="2261"/>
      <c r="IC47" s="2263"/>
      <c r="ID47" s="2263"/>
      <c r="IE47" s="2263"/>
      <c r="IF47" s="2263"/>
      <c r="IG47" s="2263"/>
      <c r="IH47" s="2263"/>
      <c r="II47" s="3"/>
      <c r="IJ47" s="2262"/>
      <c r="IK47" s="2264"/>
      <c r="IL47" s="2263"/>
      <c r="IM47" s="2261"/>
      <c r="IN47" s="2263"/>
      <c r="IO47" s="2263"/>
      <c r="IP47" s="2263"/>
      <c r="IQ47" s="2263"/>
      <c r="IR47" s="2263"/>
      <c r="IS47" s="2263"/>
      <c r="IT47" s="3"/>
      <c r="IU47" s="2262"/>
      <c r="IV47" s="2264"/>
      <c r="IW47" s="2263"/>
    </row>
    <row r="48" spans="1:257" ht="23.25" customHeight="1" x14ac:dyDescent="0.25">
      <c r="A48" s="2262">
        <v>44445</v>
      </c>
      <c r="B48" s="2264" t="s">
        <v>186</v>
      </c>
      <c r="C48" s="2265"/>
      <c r="D48" s="2418">
        <f t="shared" si="0"/>
        <v>0</v>
      </c>
      <c r="E48" s="2265"/>
      <c r="F48" s="2265"/>
      <c r="G48" s="2265"/>
      <c r="H48" s="258">
        <v>5475</v>
      </c>
      <c r="I48" s="258">
        <v>100</v>
      </c>
      <c r="J48" s="2265"/>
      <c r="K48" s="2471"/>
      <c r="L48" s="32" t="s">
        <v>4523</v>
      </c>
      <c r="M48" s="2262"/>
      <c r="N48" s="2264"/>
      <c r="O48" s="2263"/>
      <c r="P48" s="2261"/>
      <c r="Q48" s="2263"/>
      <c r="R48" s="2263"/>
      <c r="S48" s="2263"/>
      <c r="T48" s="2263"/>
      <c r="U48" s="2263"/>
      <c r="V48" s="2263"/>
      <c r="W48" s="3"/>
      <c r="X48" s="2262"/>
      <c r="Y48" s="2264"/>
      <c r="Z48" s="2263"/>
      <c r="AA48" s="2261"/>
      <c r="AB48" s="2263"/>
      <c r="AC48" s="2263"/>
      <c r="AD48" s="2263"/>
      <c r="AE48" s="2263"/>
      <c r="AF48" s="2263"/>
      <c r="AG48" s="2263"/>
      <c r="AH48" s="3"/>
      <c r="AI48" s="2262"/>
      <c r="AJ48" s="2264"/>
      <c r="AK48" s="2263"/>
      <c r="AL48" s="2261"/>
      <c r="AM48" s="2263"/>
      <c r="AN48" s="2263"/>
      <c r="AO48" s="2263"/>
      <c r="AP48" s="2263"/>
      <c r="AQ48" s="2263"/>
      <c r="AR48" s="2263"/>
      <c r="AS48" s="3"/>
      <c r="AT48" s="2262"/>
      <c r="AU48" s="2264"/>
      <c r="AV48" s="2263"/>
      <c r="AW48" s="2261"/>
      <c r="AX48" s="2263"/>
      <c r="AY48" s="2263"/>
      <c r="AZ48" s="2263"/>
      <c r="BA48" s="2263"/>
      <c r="BB48" s="2263"/>
      <c r="BC48" s="2263"/>
      <c r="BD48" s="3"/>
      <c r="BE48" s="2262"/>
      <c r="BF48" s="2264"/>
      <c r="BG48" s="2263"/>
      <c r="BH48" s="2261"/>
      <c r="BI48" s="2263"/>
      <c r="BJ48" s="2263"/>
      <c r="BK48" s="2263"/>
      <c r="BL48" s="2263"/>
      <c r="BM48" s="2263"/>
      <c r="BN48" s="2263"/>
      <c r="BO48" s="3"/>
      <c r="BP48" s="2262"/>
      <c r="BQ48" s="2264"/>
      <c r="BR48" s="2263"/>
      <c r="BS48" s="2261"/>
      <c r="BT48" s="2263"/>
      <c r="BU48" s="2263"/>
      <c r="BV48" s="2263"/>
      <c r="BW48" s="2263"/>
      <c r="BX48" s="2263"/>
      <c r="BY48" s="2263"/>
      <c r="BZ48" s="3"/>
      <c r="CA48" s="2262"/>
      <c r="CB48" s="2264"/>
      <c r="CC48" s="2263"/>
      <c r="CD48" s="2261"/>
      <c r="CE48" s="2263"/>
      <c r="CF48" s="2263"/>
      <c r="CG48" s="2263"/>
      <c r="CH48" s="2263"/>
      <c r="CI48" s="2263"/>
      <c r="CJ48" s="2263"/>
      <c r="CK48" s="3"/>
      <c r="CL48" s="2262"/>
      <c r="CM48" s="2264"/>
      <c r="CN48" s="2263"/>
      <c r="CO48" s="2261"/>
      <c r="CP48" s="2263"/>
      <c r="CQ48" s="2263"/>
      <c r="CR48" s="2263"/>
      <c r="CS48" s="2263"/>
      <c r="CT48" s="2263"/>
      <c r="CU48" s="2263"/>
      <c r="CV48" s="3"/>
      <c r="CW48" s="2262"/>
      <c r="CX48" s="2264"/>
      <c r="CY48" s="2263"/>
      <c r="CZ48" s="2261"/>
      <c r="DA48" s="2263"/>
      <c r="DB48" s="2263"/>
      <c r="DC48" s="2263"/>
      <c r="DD48" s="2263"/>
      <c r="DE48" s="2263"/>
      <c r="DF48" s="2263"/>
      <c r="DG48" s="3"/>
      <c r="DH48" s="2262"/>
      <c r="DI48" s="2264"/>
      <c r="DJ48" s="2263"/>
      <c r="DK48" s="2261"/>
      <c r="DL48" s="2263"/>
      <c r="DM48" s="2263"/>
      <c r="DN48" s="2263"/>
      <c r="DO48" s="2263"/>
      <c r="DP48" s="2263"/>
      <c r="DQ48" s="2263"/>
      <c r="DR48" s="3"/>
      <c r="DS48" s="2262"/>
      <c r="DT48" s="2264"/>
      <c r="DU48" s="2263"/>
      <c r="DV48" s="2261"/>
      <c r="DW48" s="2263"/>
      <c r="DX48" s="2263"/>
      <c r="DY48" s="2263"/>
      <c r="DZ48" s="2263"/>
      <c r="EA48" s="2263"/>
      <c r="EB48" s="2263"/>
      <c r="EC48" s="3"/>
      <c r="ED48" s="2262"/>
      <c r="EE48" s="2264"/>
      <c r="EF48" s="2263"/>
      <c r="EG48" s="2261"/>
      <c r="EH48" s="2263"/>
      <c r="EI48" s="2263"/>
      <c r="EJ48" s="2263"/>
      <c r="EK48" s="2263"/>
      <c r="EL48" s="2263"/>
      <c r="EM48" s="2263"/>
      <c r="EN48" s="3"/>
      <c r="EO48" s="2262"/>
      <c r="EP48" s="2264"/>
      <c r="EQ48" s="2263"/>
      <c r="ER48" s="2261"/>
      <c r="ES48" s="2263"/>
      <c r="ET48" s="2263"/>
      <c r="EU48" s="2263"/>
      <c r="EV48" s="2263"/>
      <c r="EW48" s="2263"/>
      <c r="EX48" s="2263"/>
      <c r="EY48" s="3"/>
      <c r="EZ48" s="2262"/>
      <c r="FA48" s="2264"/>
      <c r="FB48" s="2263"/>
      <c r="FC48" s="2261"/>
      <c r="FD48" s="2263"/>
      <c r="FE48" s="2263"/>
      <c r="FF48" s="2263"/>
      <c r="FG48" s="2263"/>
      <c r="FH48" s="2263"/>
      <c r="FI48" s="2263"/>
      <c r="FJ48" s="3"/>
      <c r="FK48" s="2262"/>
      <c r="FL48" s="2264"/>
      <c r="FM48" s="2263"/>
      <c r="FN48" s="2261"/>
      <c r="FO48" s="2263"/>
      <c r="FP48" s="2263"/>
      <c r="FQ48" s="2263"/>
      <c r="FR48" s="2263"/>
      <c r="FS48" s="2263"/>
      <c r="FT48" s="2263"/>
      <c r="FU48" s="3"/>
      <c r="FV48" s="2262"/>
      <c r="FW48" s="2264"/>
      <c r="FX48" s="2263"/>
      <c r="FY48" s="2261"/>
      <c r="FZ48" s="2263"/>
      <c r="GA48" s="2263"/>
      <c r="GB48" s="2263"/>
      <c r="GC48" s="2263"/>
      <c r="GD48" s="2263"/>
      <c r="GE48" s="2263"/>
      <c r="GF48" s="3"/>
      <c r="GG48" s="2262"/>
      <c r="GH48" s="2264"/>
      <c r="GI48" s="2263"/>
      <c r="GJ48" s="2261"/>
      <c r="GK48" s="2263"/>
      <c r="GL48" s="2263"/>
      <c r="GM48" s="2263"/>
      <c r="GN48" s="2263"/>
      <c r="GO48" s="2263"/>
      <c r="GP48" s="2263"/>
      <c r="GQ48" s="3"/>
      <c r="GR48" s="2262"/>
      <c r="GS48" s="2264"/>
      <c r="GT48" s="2263"/>
      <c r="GU48" s="2261"/>
      <c r="GV48" s="2263"/>
      <c r="GW48" s="2263"/>
      <c r="GX48" s="2263"/>
      <c r="GY48" s="2263"/>
      <c r="GZ48" s="2263"/>
      <c r="HA48" s="2263"/>
      <c r="HB48" s="3"/>
      <c r="HC48" s="2262"/>
      <c r="HD48" s="2264"/>
      <c r="HE48" s="2263"/>
      <c r="HF48" s="2261"/>
      <c r="HG48" s="2263"/>
      <c r="HH48" s="2263"/>
      <c r="HI48" s="2263"/>
      <c r="HJ48" s="2263"/>
      <c r="HK48" s="2263"/>
      <c r="HL48" s="2263"/>
      <c r="HM48" s="3"/>
      <c r="HN48" s="2262"/>
      <c r="HO48" s="2264"/>
      <c r="HP48" s="2263"/>
      <c r="HQ48" s="2261"/>
      <c r="HR48" s="2263"/>
      <c r="HS48" s="2263"/>
      <c r="HT48" s="2263"/>
      <c r="HU48" s="2263"/>
      <c r="HV48" s="2263"/>
      <c r="HW48" s="2263"/>
      <c r="HX48" s="3"/>
      <c r="HY48" s="2262"/>
      <c r="HZ48" s="2264"/>
      <c r="IA48" s="2263"/>
      <c r="IB48" s="2261"/>
      <c r="IC48" s="2263"/>
      <c r="ID48" s="2263"/>
      <c r="IE48" s="2263"/>
      <c r="IF48" s="2263"/>
      <c r="IG48" s="2263"/>
      <c r="IH48" s="2263"/>
      <c r="II48" s="3"/>
      <c r="IJ48" s="2262"/>
      <c r="IK48" s="2264"/>
      <c r="IL48" s="2263"/>
      <c r="IM48" s="2261"/>
      <c r="IN48" s="2263"/>
      <c r="IO48" s="2263"/>
      <c r="IP48" s="2263"/>
      <c r="IQ48" s="2263"/>
      <c r="IR48" s="2263"/>
      <c r="IS48" s="2263"/>
      <c r="IT48" s="3"/>
      <c r="IU48" s="2262"/>
      <c r="IV48" s="2264"/>
      <c r="IW48" s="2263"/>
    </row>
    <row r="49" spans="1:257" ht="22.5" customHeight="1" x14ac:dyDescent="0.25">
      <c r="A49" s="2262">
        <v>44472</v>
      </c>
      <c r="B49" s="2264" t="s">
        <v>16</v>
      </c>
      <c r="C49" s="3666" t="s">
        <v>4579</v>
      </c>
      <c r="D49" s="3667"/>
      <c r="E49" s="3667"/>
      <c r="F49" s="3667"/>
      <c r="G49" s="3667"/>
      <c r="H49" s="3667"/>
      <c r="I49" s="3667"/>
      <c r="J49" s="3668"/>
      <c r="K49" s="2471"/>
      <c r="M49" s="2262"/>
      <c r="N49" s="2264"/>
      <c r="O49" s="2263"/>
      <c r="P49" s="2261"/>
      <c r="Q49" s="2263"/>
      <c r="R49" s="2263"/>
      <c r="S49" s="2263"/>
      <c r="T49" s="2263"/>
      <c r="U49" s="2263"/>
      <c r="V49" s="2263"/>
      <c r="W49" s="3"/>
      <c r="X49" s="2262"/>
      <c r="Y49" s="2264"/>
      <c r="Z49" s="2263"/>
      <c r="AA49" s="2261"/>
      <c r="AB49" s="2263"/>
      <c r="AC49" s="2263"/>
      <c r="AD49" s="2263"/>
      <c r="AE49" s="2263"/>
      <c r="AF49" s="2263"/>
      <c r="AG49" s="2263"/>
      <c r="AH49" s="3"/>
      <c r="AI49" s="2262"/>
      <c r="AJ49" s="2264"/>
      <c r="AK49" s="2263"/>
      <c r="AL49" s="2261"/>
      <c r="AM49" s="2263"/>
      <c r="AN49" s="2263"/>
      <c r="AO49" s="2263"/>
      <c r="AP49" s="2263"/>
      <c r="AQ49" s="2263"/>
      <c r="AR49" s="2263"/>
      <c r="AS49" s="3"/>
      <c r="AT49" s="2262"/>
      <c r="AU49" s="2264"/>
      <c r="AV49" s="2263"/>
      <c r="AW49" s="2261"/>
      <c r="AX49" s="2263"/>
      <c r="AY49" s="2263"/>
      <c r="AZ49" s="2263"/>
      <c r="BA49" s="2263"/>
      <c r="BB49" s="2263"/>
      <c r="BC49" s="2263"/>
      <c r="BD49" s="3"/>
      <c r="BE49" s="2262"/>
      <c r="BF49" s="2264"/>
      <c r="BG49" s="2263"/>
      <c r="BH49" s="2261"/>
      <c r="BI49" s="2263"/>
      <c r="BJ49" s="2263"/>
      <c r="BK49" s="2263"/>
      <c r="BL49" s="2263"/>
      <c r="BM49" s="2263"/>
      <c r="BN49" s="2263"/>
      <c r="BO49" s="3"/>
      <c r="BP49" s="2262"/>
      <c r="BQ49" s="2264"/>
      <c r="BR49" s="2263"/>
      <c r="BS49" s="2261"/>
      <c r="BT49" s="2263"/>
      <c r="BU49" s="2263"/>
      <c r="BV49" s="2263"/>
      <c r="BW49" s="2263"/>
      <c r="BX49" s="2263"/>
      <c r="BY49" s="2263"/>
      <c r="BZ49" s="3"/>
      <c r="CA49" s="2262"/>
      <c r="CB49" s="2264"/>
      <c r="CC49" s="2263"/>
      <c r="CD49" s="2261"/>
      <c r="CE49" s="2263"/>
      <c r="CF49" s="2263"/>
      <c r="CG49" s="2263"/>
      <c r="CH49" s="2263"/>
      <c r="CI49" s="2263"/>
      <c r="CJ49" s="2263"/>
      <c r="CK49" s="3"/>
      <c r="CL49" s="2262"/>
      <c r="CM49" s="2264"/>
      <c r="CN49" s="2263"/>
      <c r="CO49" s="2261"/>
      <c r="CP49" s="2263"/>
      <c r="CQ49" s="2263"/>
      <c r="CR49" s="2263"/>
      <c r="CS49" s="2263"/>
      <c r="CT49" s="2263"/>
      <c r="CU49" s="2263"/>
      <c r="CV49" s="3"/>
      <c r="CW49" s="2262"/>
      <c r="CX49" s="2264"/>
      <c r="CY49" s="2263"/>
      <c r="CZ49" s="2261"/>
      <c r="DA49" s="2263"/>
      <c r="DB49" s="2263"/>
      <c r="DC49" s="2263"/>
      <c r="DD49" s="2263"/>
      <c r="DE49" s="2263"/>
      <c r="DF49" s="2263"/>
      <c r="DG49" s="3"/>
      <c r="DH49" s="2262"/>
      <c r="DI49" s="2264"/>
      <c r="DJ49" s="2263"/>
      <c r="DK49" s="2261"/>
      <c r="DL49" s="2263"/>
      <c r="DM49" s="2263"/>
      <c r="DN49" s="2263"/>
      <c r="DO49" s="2263"/>
      <c r="DP49" s="2263"/>
      <c r="DQ49" s="2263"/>
      <c r="DR49" s="3"/>
      <c r="DS49" s="2262"/>
      <c r="DT49" s="2264"/>
      <c r="DU49" s="2263"/>
      <c r="DV49" s="2261"/>
      <c r="DW49" s="2263"/>
      <c r="DX49" s="2263"/>
      <c r="DY49" s="2263"/>
      <c r="DZ49" s="2263"/>
      <c r="EA49" s="2263"/>
      <c r="EB49" s="2263"/>
      <c r="EC49" s="3"/>
      <c r="ED49" s="2262"/>
      <c r="EE49" s="2264"/>
      <c r="EF49" s="2263"/>
      <c r="EG49" s="2261"/>
      <c r="EH49" s="2263"/>
      <c r="EI49" s="2263"/>
      <c r="EJ49" s="2263"/>
      <c r="EK49" s="2263"/>
      <c r="EL49" s="2263"/>
      <c r="EM49" s="2263"/>
      <c r="EN49" s="3"/>
      <c r="EO49" s="2262"/>
      <c r="EP49" s="2264"/>
      <c r="EQ49" s="2263"/>
      <c r="ER49" s="2261"/>
      <c r="ES49" s="2263"/>
      <c r="ET49" s="2263"/>
      <c r="EU49" s="2263"/>
      <c r="EV49" s="2263"/>
      <c r="EW49" s="2263"/>
      <c r="EX49" s="2263"/>
      <c r="EY49" s="3"/>
      <c r="EZ49" s="2262"/>
      <c r="FA49" s="2264"/>
      <c r="FB49" s="2263"/>
      <c r="FC49" s="2261"/>
      <c r="FD49" s="2263"/>
      <c r="FE49" s="2263"/>
      <c r="FF49" s="2263"/>
      <c r="FG49" s="2263"/>
      <c r="FH49" s="2263"/>
      <c r="FI49" s="2263"/>
      <c r="FJ49" s="3"/>
      <c r="FK49" s="2262"/>
      <c r="FL49" s="2264"/>
      <c r="FM49" s="2263"/>
      <c r="FN49" s="2261"/>
      <c r="FO49" s="2263"/>
      <c r="FP49" s="2263"/>
      <c r="FQ49" s="2263"/>
      <c r="FR49" s="2263"/>
      <c r="FS49" s="2263"/>
      <c r="FT49" s="2263"/>
      <c r="FU49" s="3"/>
      <c r="FV49" s="2262"/>
      <c r="FW49" s="2264"/>
      <c r="FX49" s="2263"/>
      <c r="FY49" s="2261"/>
      <c r="FZ49" s="2263"/>
      <c r="GA49" s="2263"/>
      <c r="GB49" s="2263"/>
      <c r="GC49" s="2263"/>
      <c r="GD49" s="2263"/>
      <c r="GE49" s="2263"/>
      <c r="GF49" s="3"/>
      <c r="GG49" s="2262"/>
      <c r="GH49" s="2264"/>
      <c r="GI49" s="2263"/>
      <c r="GJ49" s="2261"/>
      <c r="GK49" s="2263"/>
      <c r="GL49" s="2263"/>
      <c r="GM49" s="2263"/>
      <c r="GN49" s="2263"/>
      <c r="GO49" s="2263"/>
      <c r="GP49" s="2263"/>
      <c r="GQ49" s="3"/>
      <c r="GR49" s="2262"/>
      <c r="GS49" s="2264"/>
      <c r="GT49" s="2263"/>
      <c r="GU49" s="2261"/>
      <c r="GV49" s="2263"/>
      <c r="GW49" s="2263"/>
      <c r="GX49" s="2263"/>
      <c r="GY49" s="2263"/>
      <c r="GZ49" s="2263"/>
      <c r="HA49" s="2263"/>
      <c r="HB49" s="3"/>
      <c r="HC49" s="2262"/>
      <c r="HD49" s="2264"/>
      <c r="HE49" s="2263"/>
      <c r="HF49" s="2261"/>
      <c r="HG49" s="2263"/>
      <c r="HH49" s="2263"/>
      <c r="HI49" s="2263"/>
      <c r="HJ49" s="2263"/>
      <c r="HK49" s="2263"/>
      <c r="HL49" s="2263"/>
      <c r="HM49" s="3"/>
      <c r="HN49" s="2262"/>
      <c r="HO49" s="2264"/>
      <c r="HP49" s="2263"/>
      <c r="HQ49" s="2261"/>
      <c r="HR49" s="2263"/>
      <c r="HS49" s="2263"/>
      <c r="HT49" s="2263"/>
      <c r="HU49" s="2263"/>
      <c r="HV49" s="2263"/>
      <c r="HW49" s="2263"/>
      <c r="HX49" s="3"/>
      <c r="HY49" s="2262"/>
      <c r="HZ49" s="2264"/>
      <c r="IA49" s="2263"/>
      <c r="IB49" s="2261"/>
      <c r="IC49" s="2263"/>
      <c r="ID49" s="2263"/>
      <c r="IE49" s="2263"/>
      <c r="IF49" s="2263"/>
      <c r="IG49" s="2263"/>
      <c r="IH49" s="2263"/>
      <c r="II49" s="3"/>
      <c r="IJ49" s="2262"/>
      <c r="IK49" s="2264"/>
      <c r="IL49" s="2263"/>
      <c r="IM49" s="2261"/>
      <c r="IN49" s="2263"/>
      <c r="IO49" s="2263"/>
      <c r="IP49" s="2263"/>
      <c r="IQ49" s="2263"/>
      <c r="IR49" s="2263"/>
      <c r="IS49" s="2263"/>
      <c r="IT49" s="3"/>
      <c r="IU49" s="2262"/>
      <c r="IV49" s="2264"/>
      <c r="IW49" s="2263"/>
    </row>
    <row r="50" spans="1:257" ht="22.5" customHeight="1" x14ac:dyDescent="0.25">
      <c r="A50" s="2262"/>
      <c r="B50" s="2264"/>
      <c r="C50" s="2265"/>
      <c r="D50" s="2418">
        <f t="shared" si="0"/>
        <v>0</v>
      </c>
      <c r="E50" s="2265"/>
      <c r="F50" s="2265"/>
      <c r="G50" s="2265"/>
      <c r="H50" s="2265"/>
      <c r="I50" s="2265"/>
      <c r="J50" s="2265"/>
      <c r="K50" s="2471"/>
      <c r="M50" s="2262"/>
      <c r="N50" s="2264"/>
      <c r="O50" s="2263"/>
      <c r="P50" s="2261"/>
      <c r="Q50" s="2263"/>
      <c r="R50" s="2263"/>
      <c r="S50" s="2263"/>
      <c r="T50" s="2263"/>
      <c r="U50" s="2263"/>
      <c r="V50" s="2263"/>
      <c r="W50" s="3"/>
      <c r="X50" s="2262"/>
      <c r="Y50" s="2264"/>
      <c r="Z50" s="2263"/>
      <c r="AA50" s="2261"/>
      <c r="AB50" s="2263"/>
      <c r="AC50" s="2263"/>
      <c r="AD50" s="2263"/>
      <c r="AE50" s="2263"/>
      <c r="AF50" s="2263"/>
      <c r="AG50" s="2263"/>
      <c r="AH50" s="3"/>
      <c r="AI50" s="2262"/>
      <c r="AJ50" s="2264"/>
      <c r="AK50" s="2263"/>
      <c r="AL50" s="2261"/>
      <c r="AM50" s="2263"/>
      <c r="AN50" s="2263"/>
      <c r="AO50" s="2263"/>
      <c r="AP50" s="2263"/>
      <c r="AQ50" s="2263"/>
      <c r="AR50" s="2263"/>
      <c r="AS50" s="3"/>
      <c r="AT50" s="2262"/>
      <c r="AU50" s="2264"/>
      <c r="AV50" s="2263"/>
      <c r="AW50" s="2261"/>
      <c r="AX50" s="2263"/>
      <c r="AY50" s="2263"/>
      <c r="AZ50" s="2263"/>
      <c r="BA50" s="2263"/>
      <c r="BB50" s="2263"/>
      <c r="BC50" s="2263"/>
      <c r="BD50" s="3"/>
      <c r="BE50" s="2262"/>
      <c r="BF50" s="2264"/>
      <c r="BG50" s="2263"/>
      <c r="BH50" s="2261"/>
      <c r="BI50" s="2263"/>
      <c r="BJ50" s="2263"/>
      <c r="BK50" s="2263"/>
      <c r="BL50" s="2263"/>
      <c r="BM50" s="2263"/>
      <c r="BN50" s="2263"/>
      <c r="BO50" s="3"/>
      <c r="BP50" s="2262"/>
      <c r="BQ50" s="2264"/>
      <c r="BR50" s="2263"/>
      <c r="BS50" s="2261"/>
      <c r="BT50" s="2263"/>
      <c r="BU50" s="2263"/>
      <c r="BV50" s="2263"/>
      <c r="BW50" s="2263"/>
      <c r="BX50" s="2263"/>
      <c r="BY50" s="2263"/>
      <c r="BZ50" s="3"/>
      <c r="CA50" s="2262"/>
      <c r="CB50" s="2264"/>
      <c r="CC50" s="2263"/>
      <c r="CD50" s="2261"/>
      <c r="CE50" s="2263"/>
      <c r="CF50" s="2263"/>
      <c r="CG50" s="2263"/>
      <c r="CH50" s="2263"/>
      <c r="CI50" s="2263"/>
      <c r="CJ50" s="2263"/>
      <c r="CK50" s="3"/>
      <c r="CL50" s="2262"/>
      <c r="CM50" s="2264"/>
      <c r="CN50" s="2263"/>
      <c r="CO50" s="2261"/>
      <c r="CP50" s="2263"/>
      <c r="CQ50" s="2263"/>
      <c r="CR50" s="2263"/>
      <c r="CS50" s="2263"/>
      <c r="CT50" s="2263"/>
      <c r="CU50" s="2263"/>
      <c r="CV50" s="3"/>
      <c r="CW50" s="2262"/>
      <c r="CX50" s="2264"/>
      <c r="CY50" s="2263"/>
      <c r="CZ50" s="2261"/>
      <c r="DA50" s="2263"/>
      <c r="DB50" s="2263"/>
      <c r="DC50" s="2263"/>
      <c r="DD50" s="2263"/>
      <c r="DE50" s="2263"/>
      <c r="DF50" s="2263"/>
      <c r="DG50" s="3"/>
      <c r="DH50" s="2262"/>
      <c r="DI50" s="2264"/>
      <c r="DJ50" s="2263"/>
      <c r="DK50" s="2261"/>
      <c r="DL50" s="2263"/>
      <c r="DM50" s="2263"/>
      <c r="DN50" s="2263"/>
      <c r="DO50" s="2263"/>
      <c r="DP50" s="2263"/>
      <c r="DQ50" s="2263"/>
      <c r="DR50" s="3"/>
      <c r="DS50" s="2262"/>
      <c r="DT50" s="2264"/>
      <c r="DU50" s="2263"/>
      <c r="DV50" s="2261"/>
      <c r="DW50" s="2263"/>
      <c r="DX50" s="2263"/>
      <c r="DY50" s="2263"/>
      <c r="DZ50" s="2263"/>
      <c r="EA50" s="2263"/>
      <c r="EB50" s="2263"/>
      <c r="EC50" s="3"/>
      <c r="ED50" s="2262"/>
      <c r="EE50" s="2264"/>
      <c r="EF50" s="2263"/>
      <c r="EG50" s="2261"/>
      <c r="EH50" s="2263"/>
      <c r="EI50" s="2263"/>
      <c r="EJ50" s="2263"/>
      <c r="EK50" s="2263"/>
      <c r="EL50" s="2263"/>
      <c r="EM50" s="2263"/>
      <c r="EN50" s="3"/>
      <c r="EO50" s="2262"/>
      <c r="EP50" s="2264"/>
      <c r="EQ50" s="2263"/>
      <c r="ER50" s="2261"/>
      <c r="ES50" s="2263"/>
      <c r="ET50" s="2263"/>
      <c r="EU50" s="2263"/>
      <c r="EV50" s="2263"/>
      <c r="EW50" s="2263"/>
      <c r="EX50" s="2263"/>
      <c r="EY50" s="3"/>
      <c r="EZ50" s="2262"/>
      <c r="FA50" s="2264"/>
      <c r="FB50" s="2263"/>
      <c r="FC50" s="2261"/>
      <c r="FD50" s="2263"/>
      <c r="FE50" s="2263"/>
      <c r="FF50" s="2263"/>
      <c r="FG50" s="2263"/>
      <c r="FH50" s="2263"/>
      <c r="FI50" s="2263"/>
      <c r="FJ50" s="3"/>
      <c r="FK50" s="2262"/>
      <c r="FL50" s="2264"/>
      <c r="FM50" s="2263"/>
      <c r="FN50" s="2261"/>
      <c r="FO50" s="2263"/>
      <c r="FP50" s="2263"/>
      <c r="FQ50" s="2263"/>
      <c r="FR50" s="2263"/>
      <c r="FS50" s="2263"/>
      <c r="FT50" s="2263"/>
      <c r="FU50" s="3"/>
      <c r="FV50" s="2262"/>
      <c r="FW50" s="2264"/>
      <c r="FX50" s="2263"/>
      <c r="FY50" s="2261"/>
      <c r="FZ50" s="2263"/>
      <c r="GA50" s="2263"/>
      <c r="GB50" s="2263"/>
      <c r="GC50" s="2263"/>
      <c r="GD50" s="2263"/>
      <c r="GE50" s="2263"/>
      <c r="GF50" s="3"/>
      <c r="GG50" s="2262"/>
      <c r="GH50" s="2264"/>
      <c r="GI50" s="2263"/>
      <c r="GJ50" s="2261"/>
      <c r="GK50" s="2263"/>
      <c r="GL50" s="2263"/>
      <c r="GM50" s="2263"/>
      <c r="GN50" s="2263"/>
      <c r="GO50" s="2263"/>
      <c r="GP50" s="2263"/>
      <c r="GQ50" s="3"/>
      <c r="GR50" s="2262"/>
      <c r="GS50" s="2264"/>
      <c r="GT50" s="2263"/>
      <c r="GU50" s="2261"/>
      <c r="GV50" s="2263"/>
      <c r="GW50" s="2263"/>
      <c r="GX50" s="2263"/>
      <c r="GY50" s="2263"/>
      <c r="GZ50" s="2263"/>
      <c r="HA50" s="2263"/>
      <c r="HB50" s="3"/>
      <c r="HC50" s="2262"/>
      <c r="HD50" s="2264"/>
      <c r="HE50" s="2263"/>
      <c r="HF50" s="2261"/>
      <c r="HG50" s="2263"/>
      <c r="HH50" s="2263"/>
      <c r="HI50" s="2263"/>
      <c r="HJ50" s="2263"/>
      <c r="HK50" s="2263"/>
      <c r="HL50" s="2263"/>
      <c r="HM50" s="3"/>
      <c r="HN50" s="2262"/>
      <c r="HO50" s="2264"/>
      <c r="HP50" s="2263"/>
      <c r="HQ50" s="2261"/>
      <c r="HR50" s="2263"/>
      <c r="HS50" s="2263"/>
      <c r="HT50" s="2263"/>
      <c r="HU50" s="2263"/>
      <c r="HV50" s="2263"/>
      <c r="HW50" s="2263"/>
      <c r="HX50" s="3"/>
      <c r="HY50" s="2262"/>
      <c r="HZ50" s="2264"/>
      <c r="IA50" s="2263"/>
      <c r="IB50" s="2261"/>
      <c r="IC50" s="2263"/>
      <c r="ID50" s="2263"/>
      <c r="IE50" s="2263"/>
      <c r="IF50" s="2263"/>
      <c r="IG50" s="2263"/>
      <c r="IH50" s="2263"/>
      <c r="II50" s="3"/>
      <c r="IJ50" s="2262"/>
      <c r="IK50" s="2264"/>
      <c r="IL50" s="2263"/>
      <c r="IM50" s="2261"/>
      <c r="IN50" s="2263"/>
      <c r="IO50" s="2263"/>
      <c r="IP50" s="2263"/>
      <c r="IQ50" s="2263"/>
      <c r="IR50" s="2263"/>
      <c r="IS50" s="2263"/>
      <c r="IT50" s="3"/>
      <c r="IU50" s="2262"/>
      <c r="IV50" s="2264"/>
      <c r="IW50" s="2263"/>
    </row>
    <row r="51" spans="1:257" ht="22.5" customHeight="1" x14ac:dyDescent="0.25">
      <c r="A51" s="2262"/>
      <c r="B51" s="2264"/>
      <c r="C51" s="2265"/>
      <c r="D51" s="2418">
        <f t="shared" si="0"/>
        <v>0</v>
      </c>
      <c r="E51" s="2265"/>
      <c r="F51" s="2265"/>
      <c r="G51" s="2265"/>
      <c r="H51" s="2265"/>
      <c r="I51" s="2265"/>
      <c r="J51" s="2265"/>
      <c r="K51" s="2471"/>
      <c r="M51" s="2262"/>
      <c r="N51" s="2264"/>
      <c r="O51" s="2263"/>
      <c r="P51" s="2261"/>
      <c r="Q51" s="2263"/>
      <c r="R51" s="2263"/>
      <c r="S51" s="2263"/>
      <c r="T51" s="2263"/>
      <c r="U51" s="2263"/>
      <c r="V51" s="2263"/>
      <c r="W51" s="3"/>
      <c r="X51" s="2262"/>
      <c r="Y51" s="2264"/>
      <c r="Z51" s="2263"/>
      <c r="AA51" s="2261"/>
      <c r="AB51" s="2263"/>
      <c r="AC51" s="2263"/>
      <c r="AD51" s="2263"/>
      <c r="AE51" s="2263"/>
      <c r="AF51" s="2263"/>
      <c r="AG51" s="2263"/>
      <c r="AH51" s="3"/>
      <c r="AI51" s="2262"/>
      <c r="AJ51" s="2264"/>
      <c r="AK51" s="2263"/>
      <c r="AL51" s="2261"/>
      <c r="AM51" s="2263"/>
      <c r="AN51" s="2263"/>
      <c r="AO51" s="2263"/>
      <c r="AP51" s="2263"/>
      <c r="AQ51" s="2263"/>
      <c r="AR51" s="2263"/>
      <c r="AS51" s="3"/>
      <c r="AT51" s="2262"/>
      <c r="AU51" s="2264"/>
      <c r="AV51" s="2263"/>
      <c r="AW51" s="2261"/>
      <c r="AX51" s="2263"/>
      <c r="AY51" s="2263"/>
      <c r="AZ51" s="2263"/>
      <c r="BA51" s="2263"/>
      <c r="BB51" s="2263"/>
      <c r="BC51" s="2263"/>
      <c r="BD51" s="3"/>
      <c r="BE51" s="2262"/>
      <c r="BF51" s="2264"/>
      <c r="BG51" s="2263"/>
      <c r="BH51" s="2261"/>
      <c r="BI51" s="2263"/>
      <c r="BJ51" s="2263"/>
      <c r="BK51" s="2263"/>
      <c r="BL51" s="2263"/>
      <c r="BM51" s="2263"/>
      <c r="BN51" s="2263"/>
      <c r="BO51" s="3"/>
      <c r="BP51" s="2262"/>
      <c r="BQ51" s="2264"/>
      <c r="BR51" s="2263"/>
      <c r="BS51" s="2261"/>
      <c r="BT51" s="2263"/>
      <c r="BU51" s="2263"/>
      <c r="BV51" s="2263"/>
      <c r="BW51" s="2263"/>
      <c r="BX51" s="2263"/>
      <c r="BY51" s="2263"/>
      <c r="BZ51" s="3"/>
      <c r="CA51" s="2262"/>
      <c r="CB51" s="2264"/>
      <c r="CC51" s="2263"/>
      <c r="CD51" s="2261"/>
      <c r="CE51" s="2263"/>
      <c r="CF51" s="2263"/>
      <c r="CG51" s="2263"/>
      <c r="CH51" s="2263"/>
      <c r="CI51" s="2263"/>
      <c r="CJ51" s="2263"/>
      <c r="CK51" s="3"/>
      <c r="CL51" s="2262"/>
      <c r="CM51" s="2264"/>
      <c r="CN51" s="2263"/>
      <c r="CO51" s="2261"/>
      <c r="CP51" s="2263"/>
      <c r="CQ51" s="2263"/>
      <c r="CR51" s="2263"/>
      <c r="CS51" s="2263"/>
      <c r="CT51" s="2263"/>
      <c r="CU51" s="2263"/>
      <c r="CV51" s="3"/>
      <c r="CW51" s="2262"/>
      <c r="CX51" s="2264"/>
      <c r="CY51" s="2263"/>
      <c r="CZ51" s="2261"/>
      <c r="DA51" s="2263"/>
      <c r="DB51" s="2263"/>
      <c r="DC51" s="2263"/>
      <c r="DD51" s="2263"/>
      <c r="DE51" s="2263"/>
      <c r="DF51" s="2263"/>
      <c r="DG51" s="3"/>
      <c r="DH51" s="2262"/>
      <c r="DI51" s="2264"/>
      <c r="DJ51" s="2263"/>
      <c r="DK51" s="2261"/>
      <c r="DL51" s="2263"/>
      <c r="DM51" s="2263"/>
      <c r="DN51" s="2263"/>
      <c r="DO51" s="2263"/>
      <c r="DP51" s="2263"/>
      <c r="DQ51" s="2263"/>
      <c r="DR51" s="3"/>
      <c r="DS51" s="2262"/>
      <c r="DT51" s="2264"/>
      <c r="DU51" s="2263"/>
      <c r="DV51" s="2261"/>
      <c r="DW51" s="2263"/>
      <c r="DX51" s="2263"/>
      <c r="DY51" s="2263"/>
      <c r="DZ51" s="2263"/>
      <c r="EA51" s="2263"/>
      <c r="EB51" s="2263"/>
      <c r="EC51" s="3"/>
      <c r="ED51" s="2262"/>
      <c r="EE51" s="2264"/>
      <c r="EF51" s="2263"/>
      <c r="EG51" s="2261"/>
      <c r="EH51" s="2263"/>
      <c r="EI51" s="2263"/>
      <c r="EJ51" s="2263"/>
      <c r="EK51" s="2263"/>
      <c r="EL51" s="2263"/>
      <c r="EM51" s="2263"/>
      <c r="EN51" s="3"/>
      <c r="EO51" s="2262"/>
      <c r="EP51" s="2264"/>
      <c r="EQ51" s="2263"/>
      <c r="ER51" s="2261"/>
      <c r="ES51" s="2263"/>
      <c r="ET51" s="2263"/>
      <c r="EU51" s="2263"/>
      <c r="EV51" s="2263"/>
      <c r="EW51" s="2263"/>
      <c r="EX51" s="2263"/>
      <c r="EY51" s="3"/>
      <c r="EZ51" s="2262"/>
      <c r="FA51" s="2264"/>
      <c r="FB51" s="2263"/>
      <c r="FC51" s="2261"/>
      <c r="FD51" s="2263"/>
      <c r="FE51" s="2263"/>
      <c r="FF51" s="2263"/>
      <c r="FG51" s="2263"/>
      <c r="FH51" s="2263"/>
      <c r="FI51" s="2263"/>
      <c r="FJ51" s="3"/>
      <c r="FK51" s="2262"/>
      <c r="FL51" s="2264"/>
      <c r="FM51" s="2263"/>
      <c r="FN51" s="2261"/>
      <c r="FO51" s="2263"/>
      <c r="FP51" s="2263"/>
      <c r="FQ51" s="2263"/>
      <c r="FR51" s="2263"/>
      <c r="FS51" s="2263"/>
      <c r="FT51" s="2263"/>
      <c r="FU51" s="3"/>
      <c r="FV51" s="2262"/>
      <c r="FW51" s="2264"/>
      <c r="FX51" s="2263"/>
      <c r="FY51" s="2261"/>
      <c r="FZ51" s="2263"/>
      <c r="GA51" s="2263"/>
      <c r="GB51" s="2263"/>
      <c r="GC51" s="2263"/>
      <c r="GD51" s="2263"/>
      <c r="GE51" s="2263"/>
      <c r="GF51" s="3"/>
      <c r="GG51" s="2262"/>
      <c r="GH51" s="2264"/>
      <c r="GI51" s="2263"/>
      <c r="GJ51" s="2261"/>
      <c r="GK51" s="2263"/>
      <c r="GL51" s="2263"/>
      <c r="GM51" s="2263"/>
      <c r="GN51" s="2263"/>
      <c r="GO51" s="2263"/>
      <c r="GP51" s="2263"/>
      <c r="GQ51" s="3"/>
      <c r="GR51" s="2262"/>
      <c r="GS51" s="2264"/>
      <c r="GT51" s="2263"/>
      <c r="GU51" s="2261"/>
      <c r="GV51" s="2263"/>
      <c r="GW51" s="2263"/>
      <c r="GX51" s="2263"/>
      <c r="GY51" s="2263"/>
      <c r="GZ51" s="2263"/>
      <c r="HA51" s="2263"/>
      <c r="HB51" s="3"/>
      <c r="HC51" s="2262"/>
      <c r="HD51" s="2264"/>
      <c r="HE51" s="2263"/>
      <c r="HF51" s="2261"/>
      <c r="HG51" s="2263"/>
      <c r="HH51" s="2263"/>
      <c r="HI51" s="2263"/>
      <c r="HJ51" s="2263"/>
      <c r="HK51" s="2263"/>
      <c r="HL51" s="2263"/>
      <c r="HM51" s="3"/>
      <c r="HN51" s="2262"/>
      <c r="HO51" s="2264"/>
      <c r="HP51" s="2263"/>
      <c r="HQ51" s="2261"/>
      <c r="HR51" s="2263"/>
      <c r="HS51" s="2263"/>
      <c r="HT51" s="2263"/>
      <c r="HU51" s="2263"/>
      <c r="HV51" s="2263"/>
      <c r="HW51" s="2263"/>
      <c r="HX51" s="3"/>
      <c r="HY51" s="2262"/>
      <c r="HZ51" s="2264"/>
      <c r="IA51" s="2263"/>
      <c r="IB51" s="2261"/>
      <c r="IC51" s="2263"/>
      <c r="ID51" s="2263"/>
      <c r="IE51" s="2263"/>
      <c r="IF51" s="2263"/>
      <c r="IG51" s="2263"/>
      <c r="IH51" s="2263"/>
      <c r="II51" s="3"/>
      <c r="IJ51" s="2262"/>
      <c r="IK51" s="2264"/>
      <c r="IL51" s="2263"/>
      <c r="IM51" s="2261"/>
      <c r="IN51" s="2263"/>
      <c r="IO51" s="2263"/>
      <c r="IP51" s="2263"/>
      <c r="IQ51" s="2263"/>
      <c r="IR51" s="2263"/>
      <c r="IS51" s="2263"/>
      <c r="IT51" s="3"/>
      <c r="IU51" s="2262"/>
      <c r="IV51" s="2264"/>
      <c r="IW51" s="2263"/>
    </row>
    <row r="52" spans="1:257" ht="22.5" customHeight="1" x14ac:dyDescent="0.25">
      <c r="A52" s="2262"/>
      <c r="B52" s="2264"/>
      <c r="C52" s="2265"/>
      <c r="D52" s="2418">
        <f t="shared" si="0"/>
        <v>0</v>
      </c>
      <c r="E52" s="2265"/>
      <c r="F52" s="2265"/>
      <c r="G52" s="2265"/>
      <c r="H52" s="2265"/>
      <c r="I52" s="2265"/>
      <c r="J52" s="2265"/>
      <c r="K52" s="2471"/>
      <c r="M52" s="2262"/>
      <c r="N52" s="2264"/>
      <c r="O52" s="2263"/>
      <c r="P52" s="2261"/>
      <c r="Q52" s="2263"/>
      <c r="R52" s="2263"/>
      <c r="S52" s="2263"/>
      <c r="T52" s="2263"/>
      <c r="U52" s="2263"/>
      <c r="V52" s="2263"/>
      <c r="W52" s="3"/>
      <c r="X52" s="2262"/>
      <c r="Y52" s="2264"/>
      <c r="Z52" s="2263"/>
      <c r="AA52" s="2261"/>
      <c r="AB52" s="2263"/>
      <c r="AC52" s="2263"/>
      <c r="AD52" s="2263"/>
      <c r="AE52" s="2263"/>
      <c r="AF52" s="2263"/>
      <c r="AG52" s="2263"/>
      <c r="AH52" s="3"/>
      <c r="AI52" s="2262"/>
      <c r="AJ52" s="2264"/>
      <c r="AK52" s="2263"/>
      <c r="AL52" s="2261"/>
      <c r="AM52" s="2263"/>
      <c r="AN52" s="2263"/>
      <c r="AO52" s="2263"/>
      <c r="AP52" s="2263"/>
      <c r="AQ52" s="2263"/>
      <c r="AR52" s="2263"/>
      <c r="AS52" s="3"/>
      <c r="AT52" s="2262"/>
      <c r="AU52" s="2264"/>
      <c r="AV52" s="2263"/>
      <c r="AW52" s="2261"/>
      <c r="AX52" s="2263"/>
      <c r="AY52" s="2263"/>
      <c r="AZ52" s="2263"/>
      <c r="BA52" s="2263"/>
      <c r="BB52" s="2263"/>
      <c r="BC52" s="2263"/>
      <c r="BD52" s="3"/>
      <c r="BE52" s="2262"/>
      <c r="BF52" s="2264"/>
      <c r="BG52" s="2263"/>
      <c r="BH52" s="2261"/>
      <c r="BI52" s="2263"/>
      <c r="BJ52" s="2263"/>
      <c r="BK52" s="2263"/>
      <c r="BL52" s="2263"/>
      <c r="BM52" s="2263"/>
      <c r="BN52" s="2263"/>
      <c r="BO52" s="3"/>
      <c r="BP52" s="2262"/>
      <c r="BQ52" s="2264"/>
      <c r="BR52" s="2263"/>
      <c r="BS52" s="2261"/>
      <c r="BT52" s="2263"/>
      <c r="BU52" s="2263"/>
      <c r="BV52" s="2263"/>
      <c r="BW52" s="2263"/>
      <c r="BX52" s="2263"/>
      <c r="BY52" s="2263"/>
      <c r="BZ52" s="3"/>
      <c r="CA52" s="2262"/>
      <c r="CB52" s="2264"/>
      <c r="CC52" s="2263"/>
      <c r="CD52" s="2261"/>
      <c r="CE52" s="2263"/>
      <c r="CF52" s="2263"/>
      <c r="CG52" s="2263"/>
      <c r="CH52" s="2263"/>
      <c r="CI52" s="2263"/>
      <c r="CJ52" s="2263"/>
      <c r="CK52" s="3"/>
      <c r="CL52" s="2262"/>
      <c r="CM52" s="2264"/>
      <c r="CN52" s="2263"/>
      <c r="CO52" s="2261"/>
      <c r="CP52" s="2263"/>
      <c r="CQ52" s="2263"/>
      <c r="CR52" s="2263"/>
      <c r="CS52" s="2263"/>
      <c r="CT52" s="2263"/>
      <c r="CU52" s="2263"/>
      <c r="CV52" s="3"/>
      <c r="CW52" s="2262"/>
      <c r="CX52" s="2264"/>
      <c r="CY52" s="2263"/>
      <c r="CZ52" s="2261"/>
      <c r="DA52" s="2263"/>
      <c r="DB52" s="2263"/>
      <c r="DC52" s="2263"/>
      <c r="DD52" s="2263"/>
      <c r="DE52" s="2263"/>
      <c r="DF52" s="2263"/>
      <c r="DG52" s="3"/>
      <c r="DH52" s="2262"/>
      <c r="DI52" s="2264"/>
      <c r="DJ52" s="2263"/>
      <c r="DK52" s="2261"/>
      <c r="DL52" s="2263"/>
      <c r="DM52" s="2263"/>
      <c r="DN52" s="2263"/>
      <c r="DO52" s="2263"/>
      <c r="DP52" s="2263"/>
      <c r="DQ52" s="2263"/>
      <c r="DR52" s="3"/>
      <c r="DS52" s="2262"/>
      <c r="DT52" s="2264"/>
      <c r="DU52" s="2263"/>
      <c r="DV52" s="2261"/>
      <c r="DW52" s="2263"/>
      <c r="DX52" s="2263"/>
      <c r="DY52" s="2263"/>
      <c r="DZ52" s="2263"/>
      <c r="EA52" s="2263"/>
      <c r="EB52" s="2263"/>
      <c r="EC52" s="3"/>
      <c r="ED52" s="2262"/>
      <c r="EE52" s="2264"/>
      <c r="EF52" s="2263"/>
      <c r="EG52" s="2261"/>
      <c r="EH52" s="2263"/>
      <c r="EI52" s="2263"/>
      <c r="EJ52" s="2263"/>
      <c r="EK52" s="2263"/>
      <c r="EL52" s="2263"/>
      <c r="EM52" s="2263"/>
      <c r="EN52" s="3"/>
      <c r="EO52" s="2262"/>
      <c r="EP52" s="2264"/>
      <c r="EQ52" s="2263"/>
      <c r="ER52" s="2261"/>
      <c r="ES52" s="2263"/>
      <c r="ET52" s="2263"/>
      <c r="EU52" s="2263"/>
      <c r="EV52" s="2263"/>
      <c r="EW52" s="2263"/>
      <c r="EX52" s="2263"/>
      <c r="EY52" s="3"/>
      <c r="EZ52" s="2262"/>
      <c r="FA52" s="2264"/>
      <c r="FB52" s="2263"/>
      <c r="FC52" s="2261"/>
      <c r="FD52" s="2263"/>
      <c r="FE52" s="2263"/>
      <c r="FF52" s="2263"/>
      <c r="FG52" s="2263"/>
      <c r="FH52" s="2263"/>
      <c r="FI52" s="2263"/>
      <c r="FJ52" s="3"/>
      <c r="FK52" s="2262"/>
      <c r="FL52" s="2264"/>
      <c r="FM52" s="2263"/>
      <c r="FN52" s="2261"/>
      <c r="FO52" s="2263"/>
      <c r="FP52" s="2263"/>
      <c r="FQ52" s="2263"/>
      <c r="FR52" s="2263"/>
      <c r="FS52" s="2263"/>
      <c r="FT52" s="2263"/>
      <c r="FU52" s="3"/>
      <c r="FV52" s="2262"/>
      <c r="FW52" s="2264"/>
      <c r="FX52" s="2263"/>
      <c r="FY52" s="2261"/>
      <c r="FZ52" s="2263"/>
      <c r="GA52" s="2263"/>
      <c r="GB52" s="2263"/>
      <c r="GC52" s="2263"/>
      <c r="GD52" s="2263"/>
      <c r="GE52" s="2263"/>
      <c r="GF52" s="3"/>
      <c r="GG52" s="2262"/>
      <c r="GH52" s="2264"/>
      <c r="GI52" s="2263"/>
      <c r="GJ52" s="2261"/>
      <c r="GK52" s="2263"/>
      <c r="GL52" s="2263"/>
      <c r="GM52" s="2263"/>
      <c r="GN52" s="2263"/>
      <c r="GO52" s="2263"/>
      <c r="GP52" s="2263"/>
      <c r="GQ52" s="3"/>
      <c r="GR52" s="2262"/>
      <c r="GS52" s="2264"/>
      <c r="GT52" s="2263"/>
      <c r="GU52" s="2261"/>
      <c r="GV52" s="2263"/>
      <c r="GW52" s="2263"/>
      <c r="GX52" s="2263"/>
      <c r="GY52" s="2263"/>
      <c r="GZ52" s="2263"/>
      <c r="HA52" s="2263"/>
      <c r="HB52" s="3"/>
      <c r="HC52" s="2262"/>
      <c r="HD52" s="2264"/>
      <c r="HE52" s="2263"/>
      <c r="HF52" s="2261"/>
      <c r="HG52" s="2263"/>
      <c r="HH52" s="2263"/>
      <c r="HI52" s="2263"/>
      <c r="HJ52" s="2263"/>
      <c r="HK52" s="2263"/>
      <c r="HL52" s="2263"/>
      <c r="HM52" s="3"/>
      <c r="HN52" s="2262"/>
      <c r="HO52" s="2264"/>
      <c r="HP52" s="2263"/>
      <c r="HQ52" s="2261"/>
      <c r="HR52" s="2263"/>
      <c r="HS52" s="2263"/>
      <c r="HT52" s="2263"/>
      <c r="HU52" s="2263"/>
      <c r="HV52" s="2263"/>
      <c r="HW52" s="2263"/>
      <c r="HX52" s="3"/>
      <c r="HY52" s="2262"/>
      <c r="HZ52" s="2264"/>
      <c r="IA52" s="2263"/>
      <c r="IB52" s="2261"/>
      <c r="IC52" s="2263"/>
      <c r="ID52" s="2263"/>
      <c r="IE52" s="2263"/>
      <c r="IF52" s="2263"/>
      <c r="IG52" s="2263"/>
      <c r="IH52" s="2263"/>
      <c r="II52" s="3"/>
      <c r="IJ52" s="2262"/>
      <c r="IK52" s="2264"/>
      <c r="IL52" s="2263"/>
      <c r="IM52" s="2261"/>
      <c r="IN52" s="2263"/>
      <c r="IO52" s="2263"/>
      <c r="IP52" s="2263"/>
      <c r="IQ52" s="2263"/>
      <c r="IR52" s="2263"/>
      <c r="IS52" s="2263"/>
      <c r="IT52" s="3"/>
      <c r="IU52" s="2262"/>
      <c r="IV52" s="2264"/>
      <c r="IW52" s="2263"/>
    </row>
    <row r="53" spans="1:257" ht="22.5" customHeight="1" x14ac:dyDescent="0.25">
      <c r="A53" s="2262"/>
      <c r="B53" s="2264"/>
      <c r="C53" s="2265"/>
      <c r="D53" s="2418">
        <f t="shared" si="0"/>
        <v>0</v>
      </c>
      <c r="E53" s="2265"/>
      <c r="F53" s="2265"/>
      <c r="G53" s="2265"/>
      <c r="H53" s="2265"/>
      <c r="I53" s="2265"/>
      <c r="J53" s="2265"/>
      <c r="K53" s="2471"/>
      <c r="M53" s="2262"/>
      <c r="N53" s="2264"/>
      <c r="O53" s="2263"/>
      <c r="P53" s="2261"/>
      <c r="Q53" s="2263"/>
      <c r="R53" s="2263"/>
      <c r="S53" s="2263"/>
      <c r="T53" s="2263"/>
      <c r="U53" s="2263"/>
      <c r="V53" s="2263"/>
      <c r="W53" s="3"/>
      <c r="X53" s="2262"/>
      <c r="Y53" s="2264"/>
      <c r="Z53" s="2263"/>
      <c r="AA53" s="2261"/>
      <c r="AB53" s="2263"/>
      <c r="AC53" s="2263"/>
      <c r="AD53" s="2263"/>
      <c r="AE53" s="2263"/>
      <c r="AF53" s="2263"/>
      <c r="AG53" s="2263"/>
      <c r="AH53" s="3"/>
      <c r="AI53" s="2262"/>
      <c r="AJ53" s="2264"/>
      <c r="AK53" s="2263"/>
      <c r="AL53" s="2261"/>
      <c r="AM53" s="2263"/>
      <c r="AN53" s="2263"/>
      <c r="AO53" s="2263"/>
      <c r="AP53" s="2263"/>
      <c r="AQ53" s="2263"/>
      <c r="AR53" s="2263"/>
      <c r="AS53" s="3"/>
      <c r="AT53" s="2262"/>
      <c r="AU53" s="2264"/>
      <c r="AV53" s="2263"/>
      <c r="AW53" s="2261"/>
      <c r="AX53" s="2263"/>
      <c r="AY53" s="2263"/>
      <c r="AZ53" s="2263"/>
      <c r="BA53" s="2263"/>
      <c r="BB53" s="2263"/>
      <c r="BC53" s="2263"/>
      <c r="BD53" s="3"/>
      <c r="BE53" s="2262"/>
      <c r="BF53" s="2264"/>
      <c r="BG53" s="2263"/>
      <c r="BH53" s="2261"/>
      <c r="BI53" s="2263"/>
      <c r="BJ53" s="2263"/>
      <c r="BK53" s="2263"/>
      <c r="BL53" s="2263"/>
      <c r="BM53" s="2263"/>
      <c r="BN53" s="2263"/>
      <c r="BO53" s="3"/>
      <c r="BP53" s="2262"/>
      <c r="BQ53" s="2264"/>
      <c r="BR53" s="2263"/>
      <c r="BS53" s="2261"/>
      <c r="BT53" s="2263"/>
      <c r="BU53" s="2263"/>
      <c r="BV53" s="2263"/>
      <c r="BW53" s="2263"/>
      <c r="BX53" s="2263"/>
      <c r="BY53" s="2263"/>
      <c r="BZ53" s="3"/>
      <c r="CA53" s="2262"/>
      <c r="CB53" s="2264"/>
      <c r="CC53" s="2263"/>
      <c r="CD53" s="2261"/>
      <c r="CE53" s="2263"/>
      <c r="CF53" s="2263"/>
      <c r="CG53" s="2263"/>
      <c r="CH53" s="2263"/>
      <c r="CI53" s="2263"/>
      <c r="CJ53" s="2263"/>
      <c r="CK53" s="3"/>
      <c r="CL53" s="2262"/>
      <c r="CM53" s="2264"/>
      <c r="CN53" s="2263"/>
      <c r="CO53" s="2261"/>
      <c r="CP53" s="2263"/>
      <c r="CQ53" s="2263"/>
      <c r="CR53" s="2263"/>
      <c r="CS53" s="2263"/>
      <c r="CT53" s="2263"/>
      <c r="CU53" s="2263"/>
      <c r="CV53" s="3"/>
      <c r="CW53" s="2262"/>
      <c r="CX53" s="2264"/>
      <c r="CY53" s="2263"/>
      <c r="CZ53" s="2261"/>
      <c r="DA53" s="2263"/>
      <c r="DB53" s="2263"/>
      <c r="DC53" s="2263"/>
      <c r="DD53" s="2263"/>
      <c r="DE53" s="2263"/>
      <c r="DF53" s="2263"/>
      <c r="DG53" s="3"/>
      <c r="DH53" s="2262"/>
      <c r="DI53" s="2264"/>
      <c r="DJ53" s="2263"/>
      <c r="DK53" s="2261"/>
      <c r="DL53" s="2263"/>
      <c r="DM53" s="2263"/>
      <c r="DN53" s="2263"/>
      <c r="DO53" s="2263"/>
      <c r="DP53" s="2263"/>
      <c r="DQ53" s="2263"/>
      <c r="DR53" s="3"/>
      <c r="DS53" s="2262"/>
      <c r="DT53" s="2264"/>
      <c r="DU53" s="2263"/>
      <c r="DV53" s="2261"/>
      <c r="DW53" s="2263"/>
      <c r="DX53" s="2263"/>
      <c r="DY53" s="2263"/>
      <c r="DZ53" s="2263"/>
      <c r="EA53" s="2263"/>
      <c r="EB53" s="2263"/>
      <c r="EC53" s="3"/>
      <c r="ED53" s="2262"/>
      <c r="EE53" s="2264"/>
      <c r="EF53" s="2263"/>
      <c r="EG53" s="2261"/>
      <c r="EH53" s="2263"/>
      <c r="EI53" s="2263"/>
      <c r="EJ53" s="2263"/>
      <c r="EK53" s="2263"/>
      <c r="EL53" s="2263"/>
      <c r="EM53" s="2263"/>
      <c r="EN53" s="3"/>
      <c r="EO53" s="2262"/>
      <c r="EP53" s="2264"/>
      <c r="EQ53" s="2263"/>
      <c r="ER53" s="2261"/>
      <c r="ES53" s="2263"/>
      <c r="ET53" s="2263"/>
      <c r="EU53" s="2263"/>
      <c r="EV53" s="2263"/>
      <c r="EW53" s="2263"/>
      <c r="EX53" s="2263"/>
      <c r="EY53" s="3"/>
      <c r="EZ53" s="2262"/>
      <c r="FA53" s="2264"/>
      <c r="FB53" s="2263"/>
      <c r="FC53" s="2261"/>
      <c r="FD53" s="2263"/>
      <c r="FE53" s="2263"/>
      <c r="FF53" s="2263"/>
      <c r="FG53" s="2263"/>
      <c r="FH53" s="2263"/>
      <c r="FI53" s="2263"/>
      <c r="FJ53" s="3"/>
      <c r="FK53" s="2262"/>
      <c r="FL53" s="2264"/>
      <c r="FM53" s="2263"/>
      <c r="FN53" s="2261"/>
      <c r="FO53" s="2263"/>
      <c r="FP53" s="2263"/>
      <c r="FQ53" s="2263"/>
      <c r="FR53" s="2263"/>
      <c r="FS53" s="2263"/>
      <c r="FT53" s="2263"/>
      <c r="FU53" s="3"/>
      <c r="FV53" s="2262"/>
      <c r="FW53" s="2264"/>
      <c r="FX53" s="2263"/>
      <c r="FY53" s="2261"/>
      <c r="FZ53" s="2263"/>
      <c r="GA53" s="2263"/>
      <c r="GB53" s="2263"/>
      <c r="GC53" s="2263"/>
      <c r="GD53" s="2263"/>
      <c r="GE53" s="2263"/>
      <c r="GF53" s="3"/>
      <c r="GG53" s="2262"/>
      <c r="GH53" s="2264"/>
      <c r="GI53" s="2263"/>
      <c r="GJ53" s="2261"/>
      <c r="GK53" s="2263"/>
      <c r="GL53" s="2263"/>
      <c r="GM53" s="2263"/>
      <c r="GN53" s="2263"/>
      <c r="GO53" s="2263"/>
      <c r="GP53" s="2263"/>
      <c r="GQ53" s="3"/>
      <c r="GR53" s="2262"/>
      <c r="GS53" s="2264"/>
      <c r="GT53" s="2263"/>
      <c r="GU53" s="2261"/>
      <c r="GV53" s="2263"/>
      <c r="GW53" s="2263"/>
      <c r="GX53" s="2263"/>
      <c r="GY53" s="2263"/>
      <c r="GZ53" s="2263"/>
      <c r="HA53" s="2263"/>
      <c r="HB53" s="3"/>
      <c r="HC53" s="2262"/>
      <c r="HD53" s="2264"/>
      <c r="HE53" s="2263"/>
      <c r="HF53" s="2261"/>
      <c r="HG53" s="2263"/>
      <c r="HH53" s="2263"/>
      <c r="HI53" s="2263"/>
      <c r="HJ53" s="2263"/>
      <c r="HK53" s="2263"/>
      <c r="HL53" s="2263"/>
      <c r="HM53" s="3"/>
      <c r="HN53" s="2262"/>
      <c r="HO53" s="2264"/>
      <c r="HP53" s="2263"/>
      <c r="HQ53" s="2261"/>
      <c r="HR53" s="2263"/>
      <c r="HS53" s="2263"/>
      <c r="HT53" s="2263"/>
      <c r="HU53" s="2263"/>
      <c r="HV53" s="2263"/>
      <c r="HW53" s="2263"/>
      <c r="HX53" s="3"/>
      <c r="HY53" s="2262"/>
      <c r="HZ53" s="2264"/>
      <c r="IA53" s="2263"/>
      <c r="IB53" s="2261"/>
      <c r="IC53" s="2263"/>
      <c r="ID53" s="2263"/>
      <c r="IE53" s="2263"/>
      <c r="IF53" s="2263"/>
      <c r="IG53" s="2263"/>
      <c r="IH53" s="2263"/>
      <c r="II53" s="3"/>
      <c r="IJ53" s="2262"/>
      <c r="IK53" s="2264"/>
      <c r="IL53" s="2263"/>
      <c r="IM53" s="2261"/>
      <c r="IN53" s="2263"/>
      <c r="IO53" s="2263"/>
      <c r="IP53" s="2263"/>
      <c r="IQ53" s="2263"/>
      <c r="IR53" s="2263"/>
      <c r="IS53" s="2263"/>
      <c r="IT53" s="3"/>
      <c r="IU53" s="2262"/>
      <c r="IV53" s="2264"/>
      <c r="IW53" s="2263"/>
    </row>
    <row r="54" spans="1:257" ht="22.5" customHeight="1" x14ac:dyDescent="0.25">
      <c r="A54" s="2262"/>
      <c r="B54" s="2264"/>
      <c r="C54" s="2265"/>
      <c r="D54" s="2418">
        <f t="shared" si="0"/>
        <v>0</v>
      </c>
      <c r="E54" s="2265"/>
      <c r="F54" s="2265"/>
      <c r="G54" s="2265"/>
      <c r="H54" s="2265"/>
      <c r="I54" s="2265"/>
      <c r="J54" s="2265"/>
      <c r="K54" s="2471"/>
      <c r="M54" s="2262"/>
      <c r="N54" s="2264"/>
      <c r="O54" s="2263"/>
      <c r="P54" s="2261"/>
      <c r="Q54" s="2263"/>
      <c r="R54" s="2263"/>
      <c r="S54" s="2263"/>
      <c r="T54" s="2263"/>
      <c r="U54" s="2263"/>
      <c r="V54" s="2263"/>
      <c r="W54" s="3"/>
      <c r="X54" s="2262"/>
      <c r="Y54" s="2264"/>
      <c r="Z54" s="2263"/>
      <c r="AA54" s="2261"/>
      <c r="AB54" s="2263"/>
      <c r="AC54" s="2263"/>
      <c r="AD54" s="2263"/>
      <c r="AE54" s="2263"/>
      <c r="AF54" s="2263"/>
      <c r="AG54" s="2263"/>
      <c r="AH54" s="3"/>
      <c r="AI54" s="2262"/>
      <c r="AJ54" s="2264"/>
      <c r="AK54" s="2263"/>
      <c r="AL54" s="2261"/>
      <c r="AM54" s="2263"/>
      <c r="AN54" s="2263"/>
      <c r="AO54" s="2263"/>
      <c r="AP54" s="2263"/>
      <c r="AQ54" s="2263"/>
      <c r="AR54" s="2263"/>
      <c r="AS54" s="3"/>
      <c r="AT54" s="2262"/>
      <c r="AU54" s="2264"/>
      <c r="AV54" s="2263"/>
      <c r="AW54" s="2261"/>
      <c r="AX54" s="2263"/>
      <c r="AY54" s="2263"/>
      <c r="AZ54" s="2263"/>
      <c r="BA54" s="2263"/>
      <c r="BB54" s="2263"/>
      <c r="BC54" s="2263"/>
      <c r="BD54" s="3"/>
      <c r="BE54" s="2262"/>
      <c r="BF54" s="2264"/>
      <c r="BG54" s="2263"/>
      <c r="BH54" s="2261"/>
      <c r="BI54" s="2263"/>
      <c r="BJ54" s="2263"/>
      <c r="BK54" s="2263"/>
      <c r="BL54" s="2263"/>
      <c r="BM54" s="2263"/>
      <c r="BN54" s="2263"/>
      <c r="BO54" s="3"/>
      <c r="BP54" s="2262"/>
      <c r="BQ54" s="2264"/>
      <c r="BR54" s="2263"/>
      <c r="BS54" s="2261"/>
      <c r="BT54" s="2263"/>
      <c r="BU54" s="2263"/>
      <c r="BV54" s="2263"/>
      <c r="BW54" s="2263"/>
      <c r="BX54" s="2263"/>
      <c r="BY54" s="2263"/>
      <c r="BZ54" s="3"/>
      <c r="CA54" s="2262"/>
      <c r="CB54" s="2264"/>
      <c r="CC54" s="2263"/>
      <c r="CD54" s="2261"/>
      <c r="CE54" s="2263"/>
      <c r="CF54" s="2263"/>
      <c r="CG54" s="2263"/>
      <c r="CH54" s="2263"/>
      <c r="CI54" s="2263"/>
      <c r="CJ54" s="2263"/>
      <c r="CK54" s="3"/>
      <c r="CL54" s="2262"/>
      <c r="CM54" s="2264"/>
      <c r="CN54" s="2263"/>
      <c r="CO54" s="2261"/>
      <c r="CP54" s="2263"/>
      <c r="CQ54" s="2263"/>
      <c r="CR54" s="2263"/>
      <c r="CS54" s="2263"/>
      <c r="CT54" s="2263"/>
      <c r="CU54" s="2263"/>
      <c r="CV54" s="3"/>
      <c r="CW54" s="2262"/>
      <c r="CX54" s="2264"/>
      <c r="CY54" s="2263"/>
      <c r="CZ54" s="2261"/>
      <c r="DA54" s="2263"/>
      <c r="DB54" s="2263"/>
      <c r="DC54" s="2263"/>
      <c r="DD54" s="2263"/>
      <c r="DE54" s="2263"/>
      <c r="DF54" s="2263"/>
      <c r="DG54" s="3"/>
      <c r="DH54" s="2262"/>
      <c r="DI54" s="2264"/>
      <c r="DJ54" s="2263"/>
      <c r="DK54" s="2261"/>
      <c r="DL54" s="2263"/>
      <c r="DM54" s="2263"/>
      <c r="DN54" s="2263"/>
      <c r="DO54" s="2263"/>
      <c r="DP54" s="2263"/>
      <c r="DQ54" s="2263"/>
      <c r="DR54" s="3"/>
      <c r="DS54" s="2262"/>
      <c r="DT54" s="2264"/>
      <c r="DU54" s="2263"/>
      <c r="DV54" s="2261"/>
      <c r="DW54" s="2263"/>
      <c r="DX54" s="2263"/>
      <c r="DY54" s="2263"/>
      <c r="DZ54" s="2263"/>
      <c r="EA54" s="2263"/>
      <c r="EB54" s="2263"/>
      <c r="EC54" s="3"/>
      <c r="ED54" s="2262"/>
      <c r="EE54" s="2264"/>
      <c r="EF54" s="2263"/>
      <c r="EG54" s="2261"/>
      <c r="EH54" s="2263"/>
      <c r="EI54" s="2263"/>
      <c r="EJ54" s="2263"/>
      <c r="EK54" s="2263"/>
      <c r="EL54" s="2263"/>
      <c r="EM54" s="2263"/>
      <c r="EN54" s="3"/>
      <c r="EO54" s="2262"/>
      <c r="EP54" s="2264"/>
      <c r="EQ54" s="2263"/>
      <c r="ER54" s="2261"/>
      <c r="ES54" s="2263"/>
      <c r="ET54" s="2263"/>
      <c r="EU54" s="2263"/>
      <c r="EV54" s="2263"/>
      <c r="EW54" s="2263"/>
      <c r="EX54" s="2263"/>
      <c r="EY54" s="3"/>
      <c r="EZ54" s="2262"/>
      <c r="FA54" s="2264"/>
      <c r="FB54" s="2263"/>
      <c r="FC54" s="2261"/>
      <c r="FD54" s="2263"/>
      <c r="FE54" s="2263"/>
      <c r="FF54" s="2263"/>
      <c r="FG54" s="2263"/>
      <c r="FH54" s="2263"/>
      <c r="FI54" s="2263"/>
      <c r="FJ54" s="3"/>
      <c r="FK54" s="2262"/>
      <c r="FL54" s="2264"/>
      <c r="FM54" s="2263"/>
      <c r="FN54" s="2261"/>
      <c r="FO54" s="2263"/>
      <c r="FP54" s="2263"/>
      <c r="FQ54" s="2263"/>
      <c r="FR54" s="2263"/>
      <c r="FS54" s="2263"/>
      <c r="FT54" s="2263"/>
      <c r="FU54" s="3"/>
      <c r="FV54" s="2262"/>
      <c r="FW54" s="2264"/>
      <c r="FX54" s="2263"/>
      <c r="FY54" s="2261"/>
      <c r="FZ54" s="2263"/>
      <c r="GA54" s="2263"/>
      <c r="GB54" s="2263"/>
      <c r="GC54" s="2263"/>
      <c r="GD54" s="2263"/>
      <c r="GE54" s="2263"/>
      <c r="GF54" s="3"/>
      <c r="GG54" s="2262"/>
      <c r="GH54" s="2264"/>
      <c r="GI54" s="2263"/>
      <c r="GJ54" s="2261"/>
      <c r="GK54" s="2263"/>
      <c r="GL54" s="2263"/>
      <c r="GM54" s="2263"/>
      <c r="GN54" s="2263"/>
      <c r="GO54" s="2263"/>
      <c r="GP54" s="2263"/>
      <c r="GQ54" s="3"/>
      <c r="GR54" s="2262"/>
      <c r="GS54" s="2264"/>
      <c r="GT54" s="2263"/>
      <c r="GU54" s="2261"/>
      <c r="GV54" s="2263"/>
      <c r="GW54" s="2263"/>
      <c r="GX54" s="2263"/>
      <c r="GY54" s="2263"/>
      <c r="GZ54" s="2263"/>
      <c r="HA54" s="2263"/>
      <c r="HB54" s="3"/>
      <c r="HC54" s="2262"/>
      <c r="HD54" s="2264"/>
      <c r="HE54" s="2263"/>
      <c r="HF54" s="2261"/>
      <c r="HG54" s="2263"/>
      <c r="HH54" s="2263"/>
      <c r="HI54" s="2263"/>
      <c r="HJ54" s="2263"/>
      <c r="HK54" s="2263"/>
      <c r="HL54" s="2263"/>
      <c r="HM54" s="3"/>
      <c r="HN54" s="2262"/>
      <c r="HO54" s="2264"/>
      <c r="HP54" s="2263"/>
      <c r="HQ54" s="2261"/>
      <c r="HR54" s="2263"/>
      <c r="HS54" s="2263"/>
      <c r="HT54" s="2263"/>
      <c r="HU54" s="2263"/>
      <c r="HV54" s="2263"/>
      <c r="HW54" s="2263"/>
      <c r="HX54" s="3"/>
      <c r="HY54" s="2262"/>
      <c r="HZ54" s="2264"/>
      <c r="IA54" s="2263"/>
      <c r="IB54" s="2261"/>
      <c r="IC54" s="2263"/>
      <c r="ID54" s="2263"/>
      <c r="IE54" s="2263"/>
      <c r="IF54" s="2263"/>
      <c r="IG54" s="2263"/>
      <c r="IH54" s="2263"/>
      <c r="II54" s="3"/>
      <c r="IJ54" s="2262"/>
      <c r="IK54" s="2264"/>
      <c r="IL54" s="2263"/>
      <c r="IM54" s="2261"/>
      <c r="IN54" s="2263"/>
      <c r="IO54" s="2263"/>
      <c r="IP54" s="2263"/>
      <c r="IQ54" s="2263"/>
      <c r="IR54" s="2263"/>
      <c r="IS54" s="2263"/>
      <c r="IT54" s="3"/>
      <c r="IU54" s="2262"/>
      <c r="IV54" s="2264"/>
      <c r="IW54" s="2263"/>
    </row>
    <row r="55" spans="1:257" ht="22.5" customHeight="1" x14ac:dyDescent="0.25">
      <c r="A55" s="2262"/>
      <c r="B55" s="2264"/>
      <c r="C55" s="2265"/>
      <c r="D55" s="2418">
        <f t="shared" si="0"/>
        <v>0</v>
      </c>
      <c r="E55" s="2265"/>
      <c r="F55" s="2265"/>
      <c r="G55" s="2265"/>
      <c r="H55" s="2265"/>
      <c r="I55" s="2265"/>
      <c r="J55" s="2265"/>
      <c r="K55" s="2471"/>
      <c r="M55" s="2262"/>
      <c r="N55" s="2264"/>
      <c r="O55" s="2263"/>
      <c r="P55" s="2261"/>
      <c r="Q55" s="2263"/>
      <c r="R55" s="2263"/>
      <c r="S55" s="2263"/>
      <c r="T55" s="2263"/>
      <c r="U55" s="2263"/>
      <c r="V55" s="2263"/>
      <c r="W55" s="3"/>
      <c r="X55" s="2262"/>
      <c r="Y55" s="2264"/>
      <c r="Z55" s="2263"/>
      <c r="AA55" s="2261"/>
      <c r="AB55" s="2263"/>
      <c r="AC55" s="2263"/>
      <c r="AD55" s="2263"/>
      <c r="AE55" s="2263"/>
      <c r="AF55" s="2263"/>
      <c r="AG55" s="2263"/>
      <c r="AH55" s="3"/>
      <c r="AI55" s="2262"/>
      <c r="AJ55" s="2264"/>
      <c r="AK55" s="2263"/>
      <c r="AL55" s="2261"/>
      <c r="AM55" s="2263"/>
      <c r="AN55" s="2263"/>
      <c r="AO55" s="2263"/>
      <c r="AP55" s="2263"/>
      <c r="AQ55" s="2263"/>
      <c r="AR55" s="2263"/>
      <c r="AS55" s="3"/>
      <c r="AT55" s="2262"/>
      <c r="AU55" s="2264"/>
      <c r="AV55" s="2263"/>
      <c r="AW55" s="2261"/>
      <c r="AX55" s="2263"/>
      <c r="AY55" s="2263"/>
      <c r="AZ55" s="2263"/>
      <c r="BA55" s="2263"/>
      <c r="BB55" s="2263"/>
      <c r="BC55" s="2263"/>
      <c r="BD55" s="3"/>
      <c r="BE55" s="2262"/>
      <c r="BF55" s="2264"/>
      <c r="BG55" s="2263"/>
      <c r="BH55" s="2261"/>
      <c r="BI55" s="2263"/>
      <c r="BJ55" s="2263"/>
      <c r="BK55" s="2263"/>
      <c r="BL55" s="2263"/>
      <c r="BM55" s="2263"/>
      <c r="BN55" s="2263"/>
      <c r="BO55" s="3"/>
      <c r="BP55" s="2262"/>
      <c r="BQ55" s="2264"/>
      <c r="BR55" s="2263"/>
      <c r="BS55" s="2261"/>
      <c r="BT55" s="2263"/>
      <c r="BU55" s="2263"/>
      <c r="BV55" s="2263"/>
      <c r="BW55" s="2263"/>
      <c r="BX55" s="2263"/>
      <c r="BY55" s="2263"/>
      <c r="BZ55" s="3"/>
      <c r="CA55" s="2262"/>
      <c r="CB55" s="2264"/>
      <c r="CC55" s="2263"/>
      <c r="CD55" s="2261"/>
      <c r="CE55" s="2263"/>
      <c r="CF55" s="2263"/>
      <c r="CG55" s="2263"/>
      <c r="CH55" s="2263"/>
      <c r="CI55" s="2263"/>
      <c r="CJ55" s="2263"/>
      <c r="CK55" s="3"/>
      <c r="CL55" s="2262"/>
      <c r="CM55" s="2264"/>
      <c r="CN55" s="2263"/>
      <c r="CO55" s="2261"/>
      <c r="CP55" s="2263"/>
      <c r="CQ55" s="2263"/>
      <c r="CR55" s="2263"/>
      <c r="CS55" s="2263"/>
      <c r="CT55" s="2263"/>
      <c r="CU55" s="2263"/>
      <c r="CV55" s="3"/>
      <c r="CW55" s="2262"/>
      <c r="CX55" s="2264"/>
      <c r="CY55" s="2263"/>
      <c r="CZ55" s="2261"/>
      <c r="DA55" s="2263"/>
      <c r="DB55" s="2263"/>
      <c r="DC55" s="2263"/>
      <c r="DD55" s="2263"/>
      <c r="DE55" s="2263"/>
      <c r="DF55" s="2263"/>
      <c r="DG55" s="3"/>
      <c r="DH55" s="2262"/>
      <c r="DI55" s="2264"/>
      <c r="DJ55" s="2263"/>
      <c r="DK55" s="2261"/>
      <c r="DL55" s="2263"/>
      <c r="DM55" s="2263"/>
      <c r="DN55" s="2263"/>
      <c r="DO55" s="2263"/>
      <c r="DP55" s="2263"/>
      <c r="DQ55" s="2263"/>
      <c r="DR55" s="3"/>
      <c r="DS55" s="2262"/>
      <c r="DT55" s="2264"/>
      <c r="DU55" s="2263"/>
      <c r="DV55" s="2261"/>
      <c r="DW55" s="2263"/>
      <c r="DX55" s="2263"/>
      <c r="DY55" s="2263"/>
      <c r="DZ55" s="2263"/>
      <c r="EA55" s="2263"/>
      <c r="EB55" s="2263"/>
      <c r="EC55" s="3"/>
      <c r="ED55" s="2262"/>
      <c r="EE55" s="2264"/>
      <c r="EF55" s="2263"/>
      <c r="EG55" s="2261"/>
      <c r="EH55" s="2263"/>
      <c r="EI55" s="2263"/>
      <c r="EJ55" s="2263"/>
      <c r="EK55" s="2263"/>
      <c r="EL55" s="2263"/>
      <c r="EM55" s="2263"/>
      <c r="EN55" s="3"/>
      <c r="EO55" s="2262"/>
      <c r="EP55" s="2264"/>
      <c r="EQ55" s="2263"/>
      <c r="ER55" s="2261"/>
      <c r="ES55" s="2263"/>
      <c r="ET55" s="2263"/>
      <c r="EU55" s="2263"/>
      <c r="EV55" s="2263"/>
      <c r="EW55" s="2263"/>
      <c r="EX55" s="2263"/>
      <c r="EY55" s="3"/>
      <c r="EZ55" s="2262"/>
      <c r="FA55" s="2264"/>
      <c r="FB55" s="2263"/>
      <c r="FC55" s="2261"/>
      <c r="FD55" s="2263"/>
      <c r="FE55" s="2263"/>
      <c r="FF55" s="2263"/>
      <c r="FG55" s="2263"/>
      <c r="FH55" s="2263"/>
      <c r="FI55" s="2263"/>
      <c r="FJ55" s="3"/>
      <c r="FK55" s="2262"/>
      <c r="FL55" s="2264"/>
      <c r="FM55" s="2263"/>
      <c r="FN55" s="2261"/>
      <c r="FO55" s="2263"/>
      <c r="FP55" s="2263"/>
      <c r="FQ55" s="2263"/>
      <c r="FR55" s="2263"/>
      <c r="FS55" s="2263"/>
      <c r="FT55" s="2263"/>
      <c r="FU55" s="3"/>
      <c r="FV55" s="2262"/>
      <c r="FW55" s="2264"/>
      <c r="FX55" s="2263"/>
      <c r="FY55" s="2261"/>
      <c r="FZ55" s="2263"/>
      <c r="GA55" s="2263"/>
      <c r="GB55" s="2263"/>
      <c r="GC55" s="2263"/>
      <c r="GD55" s="2263"/>
      <c r="GE55" s="2263"/>
      <c r="GF55" s="3"/>
      <c r="GG55" s="2262"/>
      <c r="GH55" s="2264"/>
      <c r="GI55" s="2263"/>
      <c r="GJ55" s="2261"/>
      <c r="GK55" s="2263"/>
      <c r="GL55" s="2263"/>
      <c r="GM55" s="2263"/>
      <c r="GN55" s="2263"/>
      <c r="GO55" s="2263"/>
      <c r="GP55" s="2263"/>
      <c r="GQ55" s="3"/>
      <c r="GR55" s="2262"/>
      <c r="GS55" s="2264"/>
      <c r="GT55" s="2263"/>
      <c r="GU55" s="2261"/>
      <c r="GV55" s="2263"/>
      <c r="GW55" s="2263"/>
      <c r="GX55" s="2263"/>
      <c r="GY55" s="2263"/>
      <c r="GZ55" s="2263"/>
      <c r="HA55" s="2263"/>
      <c r="HB55" s="3"/>
      <c r="HC55" s="2262"/>
      <c r="HD55" s="2264"/>
      <c r="HE55" s="2263"/>
      <c r="HF55" s="2261"/>
      <c r="HG55" s="2263"/>
      <c r="HH55" s="2263"/>
      <c r="HI55" s="2263"/>
      <c r="HJ55" s="2263"/>
      <c r="HK55" s="2263"/>
      <c r="HL55" s="2263"/>
      <c r="HM55" s="3"/>
      <c r="HN55" s="2262"/>
      <c r="HO55" s="2264"/>
      <c r="HP55" s="2263"/>
      <c r="HQ55" s="2261"/>
      <c r="HR55" s="2263"/>
      <c r="HS55" s="2263"/>
      <c r="HT55" s="2263"/>
      <c r="HU55" s="2263"/>
      <c r="HV55" s="2263"/>
      <c r="HW55" s="2263"/>
      <c r="HX55" s="3"/>
      <c r="HY55" s="2262"/>
      <c r="HZ55" s="2264"/>
      <c r="IA55" s="2263"/>
      <c r="IB55" s="2261"/>
      <c r="IC55" s="2263"/>
      <c r="ID55" s="2263"/>
      <c r="IE55" s="2263"/>
      <c r="IF55" s="2263"/>
      <c r="IG55" s="2263"/>
      <c r="IH55" s="2263"/>
      <c r="II55" s="3"/>
      <c r="IJ55" s="2262"/>
      <c r="IK55" s="2264"/>
      <c r="IL55" s="2263"/>
      <c r="IM55" s="2261"/>
      <c r="IN55" s="2263"/>
      <c r="IO55" s="2263"/>
      <c r="IP55" s="2263"/>
      <c r="IQ55" s="2263"/>
      <c r="IR55" s="2263"/>
      <c r="IS55" s="2263"/>
      <c r="IT55" s="3"/>
      <c r="IU55" s="2262"/>
      <c r="IV55" s="2264"/>
      <c r="IW55" s="2263"/>
    </row>
    <row r="56" spans="1:257" ht="22.5" customHeight="1" x14ac:dyDescent="0.25">
      <c r="A56" s="2262"/>
      <c r="B56" s="2264"/>
      <c r="C56" s="2265"/>
      <c r="D56" s="2418">
        <f t="shared" si="0"/>
        <v>0</v>
      </c>
      <c r="E56" s="2265"/>
      <c r="F56" s="2265"/>
      <c r="G56" s="2265"/>
      <c r="H56" s="2265"/>
      <c r="I56" s="2265"/>
      <c r="J56" s="2265"/>
      <c r="K56" s="2471"/>
      <c r="M56" s="2262"/>
      <c r="N56" s="2264"/>
      <c r="O56" s="2263"/>
      <c r="P56" s="2261"/>
      <c r="Q56" s="2263"/>
      <c r="R56" s="2263"/>
      <c r="S56" s="2263"/>
      <c r="T56" s="2263"/>
      <c r="U56" s="2263"/>
      <c r="V56" s="2263"/>
      <c r="W56" s="3"/>
      <c r="X56" s="2262"/>
      <c r="Y56" s="2264"/>
      <c r="Z56" s="2263"/>
      <c r="AA56" s="2261"/>
      <c r="AB56" s="2263"/>
      <c r="AC56" s="2263"/>
      <c r="AD56" s="2263"/>
      <c r="AE56" s="2263"/>
      <c r="AF56" s="2263"/>
      <c r="AG56" s="2263"/>
      <c r="AH56" s="3"/>
      <c r="AI56" s="2262"/>
      <c r="AJ56" s="2264"/>
      <c r="AK56" s="2263"/>
      <c r="AL56" s="2261"/>
      <c r="AM56" s="2263"/>
      <c r="AN56" s="2263"/>
      <c r="AO56" s="2263"/>
      <c r="AP56" s="2263"/>
      <c r="AQ56" s="2263"/>
      <c r="AR56" s="2263"/>
      <c r="AS56" s="3"/>
      <c r="AT56" s="2262"/>
      <c r="AU56" s="2264"/>
      <c r="AV56" s="2263"/>
      <c r="AW56" s="2261"/>
      <c r="AX56" s="2263"/>
      <c r="AY56" s="2263"/>
      <c r="AZ56" s="2263"/>
      <c r="BA56" s="2263"/>
      <c r="BB56" s="2263"/>
      <c r="BC56" s="2263"/>
      <c r="BD56" s="3"/>
      <c r="BE56" s="2262"/>
      <c r="BF56" s="2264"/>
      <c r="BG56" s="2263"/>
      <c r="BH56" s="2261"/>
      <c r="BI56" s="2263"/>
      <c r="BJ56" s="2263"/>
      <c r="BK56" s="2263"/>
      <c r="BL56" s="2263"/>
      <c r="BM56" s="2263"/>
      <c r="BN56" s="2263"/>
      <c r="BO56" s="3"/>
      <c r="BP56" s="2262"/>
      <c r="BQ56" s="2264"/>
      <c r="BR56" s="2263"/>
      <c r="BS56" s="2261"/>
      <c r="BT56" s="2263"/>
      <c r="BU56" s="2263"/>
      <c r="BV56" s="2263"/>
      <c r="BW56" s="2263"/>
      <c r="BX56" s="2263"/>
      <c r="BY56" s="2263"/>
      <c r="BZ56" s="3"/>
      <c r="CA56" s="2262"/>
      <c r="CB56" s="2264"/>
      <c r="CC56" s="2263"/>
      <c r="CD56" s="2261"/>
      <c r="CE56" s="2263"/>
      <c r="CF56" s="2263"/>
      <c r="CG56" s="2263"/>
      <c r="CH56" s="2263"/>
      <c r="CI56" s="2263"/>
      <c r="CJ56" s="2263"/>
      <c r="CK56" s="3"/>
      <c r="CL56" s="2262"/>
      <c r="CM56" s="2264"/>
      <c r="CN56" s="2263"/>
      <c r="CO56" s="2261"/>
      <c r="CP56" s="2263"/>
      <c r="CQ56" s="2263"/>
      <c r="CR56" s="2263"/>
      <c r="CS56" s="2263"/>
      <c r="CT56" s="2263"/>
      <c r="CU56" s="2263"/>
      <c r="CV56" s="3"/>
      <c r="CW56" s="2262"/>
      <c r="CX56" s="2264"/>
      <c r="CY56" s="2263"/>
      <c r="CZ56" s="2261"/>
      <c r="DA56" s="2263"/>
      <c r="DB56" s="2263"/>
      <c r="DC56" s="2263"/>
      <c r="DD56" s="2263"/>
      <c r="DE56" s="2263"/>
      <c r="DF56" s="2263"/>
      <c r="DG56" s="3"/>
      <c r="DH56" s="2262"/>
      <c r="DI56" s="2264"/>
      <c r="DJ56" s="2263"/>
      <c r="DK56" s="2261"/>
      <c r="DL56" s="2263"/>
      <c r="DM56" s="2263"/>
      <c r="DN56" s="2263"/>
      <c r="DO56" s="2263"/>
      <c r="DP56" s="2263"/>
      <c r="DQ56" s="2263"/>
      <c r="DR56" s="3"/>
      <c r="DS56" s="2262"/>
      <c r="DT56" s="2264"/>
      <c r="DU56" s="2263"/>
      <c r="DV56" s="2261"/>
      <c r="DW56" s="2263"/>
      <c r="DX56" s="2263"/>
      <c r="DY56" s="2263"/>
      <c r="DZ56" s="2263"/>
      <c r="EA56" s="2263"/>
      <c r="EB56" s="2263"/>
      <c r="EC56" s="3"/>
      <c r="ED56" s="2262"/>
      <c r="EE56" s="2264"/>
      <c r="EF56" s="2263"/>
      <c r="EG56" s="2261"/>
      <c r="EH56" s="2263"/>
      <c r="EI56" s="2263"/>
      <c r="EJ56" s="2263"/>
      <c r="EK56" s="2263"/>
      <c r="EL56" s="2263"/>
      <c r="EM56" s="2263"/>
      <c r="EN56" s="3"/>
      <c r="EO56" s="2262"/>
      <c r="EP56" s="2264"/>
      <c r="EQ56" s="2263"/>
      <c r="ER56" s="2261"/>
      <c r="ES56" s="2263"/>
      <c r="ET56" s="2263"/>
      <c r="EU56" s="2263"/>
      <c r="EV56" s="2263"/>
      <c r="EW56" s="2263"/>
      <c r="EX56" s="2263"/>
      <c r="EY56" s="3"/>
      <c r="EZ56" s="2262"/>
      <c r="FA56" s="2264"/>
      <c r="FB56" s="2263"/>
      <c r="FC56" s="2261"/>
      <c r="FD56" s="2263"/>
      <c r="FE56" s="2263"/>
      <c r="FF56" s="2263"/>
      <c r="FG56" s="2263"/>
      <c r="FH56" s="2263"/>
      <c r="FI56" s="2263"/>
      <c r="FJ56" s="3"/>
      <c r="FK56" s="2262"/>
      <c r="FL56" s="2264"/>
      <c r="FM56" s="2263"/>
      <c r="FN56" s="2261"/>
      <c r="FO56" s="2263"/>
      <c r="FP56" s="2263"/>
      <c r="FQ56" s="2263"/>
      <c r="FR56" s="2263"/>
      <c r="FS56" s="2263"/>
      <c r="FT56" s="2263"/>
      <c r="FU56" s="3"/>
      <c r="FV56" s="2262"/>
      <c r="FW56" s="2264"/>
      <c r="FX56" s="2263"/>
      <c r="FY56" s="2261"/>
      <c r="FZ56" s="2263"/>
      <c r="GA56" s="2263"/>
      <c r="GB56" s="2263"/>
      <c r="GC56" s="2263"/>
      <c r="GD56" s="2263"/>
      <c r="GE56" s="2263"/>
      <c r="GF56" s="3"/>
      <c r="GG56" s="2262"/>
      <c r="GH56" s="2264"/>
      <c r="GI56" s="2263"/>
      <c r="GJ56" s="2261"/>
      <c r="GK56" s="2263"/>
      <c r="GL56" s="2263"/>
      <c r="GM56" s="2263"/>
      <c r="GN56" s="2263"/>
      <c r="GO56" s="2263"/>
      <c r="GP56" s="2263"/>
      <c r="GQ56" s="3"/>
      <c r="GR56" s="2262"/>
      <c r="GS56" s="2264"/>
      <c r="GT56" s="2263"/>
      <c r="GU56" s="2261"/>
      <c r="GV56" s="2263"/>
      <c r="GW56" s="2263"/>
      <c r="GX56" s="2263"/>
      <c r="GY56" s="2263"/>
      <c r="GZ56" s="2263"/>
      <c r="HA56" s="2263"/>
      <c r="HB56" s="3"/>
      <c r="HC56" s="2262"/>
      <c r="HD56" s="2264"/>
      <c r="HE56" s="2263"/>
      <c r="HF56" s="2261"/>
      <c r="HG56" s="2263"/>
      <c r="HH56" s="2263"/>
      <c r="HI56" s="2263"/>
      <c r="HJ56" s="2263"/>
      <c r="HK56" s="2263"/>
      <c r="HL56" s="2263"/>
      <c r="HM56" s="3"/>
      <c r="HN56" s="2262"/>
      <c r="HO56" s="2264"/>
      <c r="HP56" s="2263"/>
      <c r="HQ56" s="2261"/>
      <c r="HR56" s="2263"/>
      <c r="HS56" s="2263"/>
      <c r="HT56" s="2263"/>
      <c r="HU56" s="2263"/>
      <c r="HV56" s="2263"/>
      <c r="HW56" s="2263"/>
      <c r="HX56" s="3"/>
      <c r="HY56" s="2262"/>
      <c r="HZ56" s="2264"/>
      <c r="IA56" s="2263"/>
      <c r="IB56" s="2261"/>
      <c r="IC56" s="2263"/>
      <c r="ID56" s="2263"/>
      <c r="IE56" s="2263"/>
      <c r="IF56" s="2263"/>
      <c r="IG56" s="2263"/>
      <c r="IH56" s="2263"/>
      <c r="II56" s="3"/>
      <c r="IJ56" s="2262"/>
      <c r="IK56" s="2264"/>
      <c r="IL56" s="2263"/>
      <c r="IM56" s="2261"/>
      <c r="IN56" s="2263"/>
      <c r="IO56" s="2263"/>
      <c r="IP56" s="2263"/>
      <c r="IQ56" s="2263"/>
      <c r="IR56" s="2263"/>
      <c r="IS56" s="2263"/>
      <c r="IT56" s="3"/>
      <c r="IU56" s="2262"/>
      <c r="IV56" s="2264"/>
      <c r="IW56" s="2263"/>
    </row>
    <row r="57" spans="1:257" ht="22.5" customHeight="1" x14ac:dyDescent="0.25">
      <c r="A57" s="2262"/>
      <c r="B57" s="2264"/>
      <c r="C57" s="2265"/>
      <c r="D57" s="2418">
        <f t="shared" si="0"/>
        <v>0</v>
      </c>
      <c r="E57" s="2265"/>
      <c r="F57" s="2265"/>
      <c r="G57" s="2265"/>
      <c r="H57" s="2265"/>
      <c r="I57" s="2265"/>
      <c r="J57" s="2265"/>
      <c r="K57" s="2471"/>
      <c r="M57" s="2262"/>
      <c r="N57" s="2264"/>
      <c r="O57" s="2263"/>
      <c r="P57" s="2261"/>
      <c r="Q57" s="2263"/>
      <c r="R57" s="2263"/>
      <c r="S57" s="2263"/>
      <c r="T57" s="2263"/>
      <c r="U57" s="2263"/>
      <c r="V57" s="2263"/>
      <c r="W57" s="3"/>
      <c r="X57" s="2262"/>
      <c r="Y57" s="2264"/>
      <c r="Z57" s="2263"/>
      <c r="AA57" s="2261"/>
      <c r="AB57" s="2263"/>
      <c r="AC57" s="2263"/>
      <c r="AD57" s="2263"/>
      <c r="AE57" s="2263"/>
      <c r="AF57" s="2263"/>
      <c r="AG57" s="2263"/>
      <c r="AH57" s="3"/>
      <c r="AI57" s="2262"/>
      <c r="AJ57" s="2264"/>
      <c r="AK57" s="2263"/>
      <c r="AL57" s="2261"/>
      <c r="AM57" s="2263"/>
      <c r="AN57" s="2263"/>
      <c r="AO57" s="2263"/>
      <c r="AP57" s="2263"/>
      <c r="AQ57" s="2263"/>
      <c r="AR57" s="2263"/>
      <c r="AS57" s="3"/>
      <c r="AT57" s="2262"/>
      <c r="AU57" s="2264"/>
      <c r="AV57" s="2263"/>
      <c r="AW57" s="2261"/>
      <c r="AX57" s="2263"/>
      <c r="AY57" s="2263"/>
      <c r="AZ57" s="2263"/>
      <c r="BA57" s="2263"/>
      <c r="BB57" s="2263"/>
      <c r="BC57" s="2263"/>
      <c r="BD57" s="3"/>
      <c r="BE57" s="2262"/>
      <c r="BF57" s="2264"/>
      <c r="BG57" s="2263"/>
      <c r="BH57" s="2261"/>
      <c r="BI57" s="2263"/>
      <c r="BJ57" s="2263"/>
      <c r="BK57" s="2263"/>
      <c r="BL57" s="2263"/>
      <c r="BM57" s="2263"/>
      <c r="BN57" s="2263"/>
      <c r="BO57" s="3"/>
      <c r="BP57" s="2262"/>
      <c r="BQ57" s="2264"/>
      <c r="BR57" s="2263"/>
      <c r="BS57" s="2261"/>
      <c r="BT57" s="2263"/>
      <c r="BU57" s="2263"/>
      <c r="BV57" s="2263"/>
      <c r="BW57" s="2263"/>
      <c r="BX57" s="2263"/>
      <c r="BY57" s="2263"/>
      <c r="BZ57" s="3"/>
      <c r="CA57" s="2262"/>
      <c r="CB57" s="2264"/>
      <c r="CC57" s="2263"/>
      <c r="CD57" s="2261"/>
      <c r="CE57" s="2263"/>
      <c r="CF57" s="2263"/>
      <c r="CG57" s="2263"/>
      <c r="CH57" s="2263"/>
      <c r="CI57" s="2263"/>
      <c r="CJ57" s="2263"/>
      <c r="CK57" s="3"/>
      <c r="CL57" s="2262"/>
      <c r="CM57" s="2264"/>
      <c r="CN57" s="2263"/>
      <c r="CO57" s="2261"/>
      <c r="CP57" s="2263"/>
      <c r="CQ57" s="2263"/>
      <c r="CR57" s="2263"/>
      <c r="CS57" s="2263"/>
      <c r="CT57" s="2263"/>
      <c r="CU57" s="2263"/>
      <c r="CV57" s="3"/>
      <c r="CW57" s="2262"/>
      <c r="CX57" s="2264"/>
      <c r="CY57" s="2263"/>
      <c r="CZ57" s="2261"/>
      <c r="DA57" s="2263"/>
      <c r="DB57" s="2263"/>
      <c r="DC57" s="2263"/>
      <c r="DD57" s="2263"/>
      <c r="DE57" s="2263"/>
      <c r="DF57" s="2263"/>
      <c r="DG57" s="3"/>
      <c r="DH57" s="2262"/>
      <c r="DI57" s="2264"/>
      <c r="DJ57" s="2263"/>
      <c r="DK57" s="2261"/>
      <c r="DL57" s="2263"/>
      <c r="DM57" s="2263"/>
      <c r="DN57" s="2263"/>
      <c r="DO57" s="2263"/>
      <c r="DP57" s="2263"/>
      <c r="DQ57" s="2263"/>
      <c r="DR57" s="3"/>
      <c r="DS57" s="2262"/>
      <c r="DT57" s="2264"/>
      <c r="DU57" s="2263"/>
      <c r="DV57" s="2261"/>
      <c r="DW57" s="2263"/>
      <c r="DX57" s="2263"/>
      <c r="DY57" s="2263"/>
      <c r="DZ57" s="2263"/>
      <c r="EA57" s="2263"/>
      <c r="EB57" s="2263"/>
      <c r="EC57" s="3"/>
      <c r="ED57" s="2262"/>
      <c r="EE57" s="2264"/>
      <c r="EF57" s="2263"/>
      <c r="EG57" s="2261"/>
      <c r="EH57" s="2263"/>
      <c r="EI57" s="2263"/>
      <c r="EJ57" s="2263"/>
      <c r="EK57" s="2263"/>
      <c r="EL57" s="2263"/>
      <c r="EM57" s="2263"/>
      <c r="EN57" s="3"/>
      <c r="EO57" s="2262"/>
      <c r="EP57" s="2264"/>
      <c r="EQ57" s="2263"/>
      <c r="ER57" s="2261"/>
      <c r="ES57" s="2263"/>
      <c r="ET57" s="2263"/>
      <c r="EU57" s="2263"/>
      <c r="EV57" s="2263"/>
      <c r="EW57" s="2263"/>
      <c r="EX57" s="2263"/>
      <c r="EY57" s="3"/>
      <c r="EZ57" s="2262"/>
      <c r="FA57" s="2264"/>
      <c r="FB57" s="2263"/>
      <c r="FC57" s="2261"/>
      <c r="FD57" s="2263"/>
      <c r="FE57" s="2263"/>
      <c r="FF57" s="2263"/>
      <c r="FG57" s="2263"/>
      <c r="FH57" s="2263"/>
      <c r="FI57" s="2263"/>
      <c r="FJ57" s="3"/>
      <c r="FK57" s="2262"/>
      <c r="FL57" s="2264"/>
      <c r="FM57" s="2263"/>
      <c r="FN57" s="2261"/>
      <c r="FO57" s="2263"/>
      <c r="FP57" s="2263"/>
      <c r="FQ57" s="2263"/>
      <c r="FR57" s="2263"/>
      <c r="FS57" s="2263"/>
      <c r="FT57" s="2263"/>
      <c r="FU57" s="3"/>
      <c r="FV57" s="2262"/>
      <c r="FW57" s="2264"/>
      <c r="FX57" s="2263"/>
      <c r="FY57" s="2261"/>
      <c r="FZ57" s="2263"/>
      <c r="GA57" s="2263"/>
      <c r="GB57" s="2263"/>
      <c r="GC57" s="2263"/>
      <c r="GD57" s="2263"/>
      <c r="GE57" s="2263"/>
      <c r="GF57" s="3"/>
      <c r="GG57" s="2262"/>
      <c r="GH57" s="2264"/>
      <c r="GI57" s="2263"/>
      <c r="GJ57" s="2261"/>
      <c r="GK57" s="2263"/>
      <c r="GL57" s="2263"/>
      <c r="GM57" s="2263"/>
      <c r="GN57" s="2263"/>
      <c r="GO57" s="2263"/>
      <c r="GP57" s="2263"/>
      <c r="GQ57" s="3"/>
      <c r="GR57" s="2262"/>
      <c r="GS57" s="2264"/>
      <c r="GT57" s="2263"/>
      <c r="GU57" s="2261"/>
      <c r="GV57" s="2263"/>
      <c r="GW57" s="2263"/>
      <c r="GX57" s="2263"/>
      <c r="GY57" s="2263"/>
      <c r="GZ57" s="2263"/>
      <c r="HA57" s="2263"/>
      <c r="HB57" s="3"/>
      <c r="HC57" s="2262"/>
      <c r="HD57" s="2264"/>
      <c r="HE57" s="2263"/>
      <c r="HF57" s="2261"/>
      <c r="HG57" s="2263"/>
      <c r="HH57" s="2263"/>
      <c r="HI57" s="2263"/>
      <c r="HJ57" s="2263"/>
      <c r="HK57" s="2263"/>
      <c r="HL57" s="2263"/>
      <c r="HM57" s="3"/>
      <c r="HN57" s="2262"/>
      <c r="HO57" s="2264"/>
      <c r="HP57" s="2263"/>
      <c r="HQ57" s="2261"/>
      <c r="HR57" s="2263"/>
      <c r="HS57" s="2263"/>
      <c r="HT57" s="2263"/>
      <c r="HU57" s="2263"/>
      <c r="HV57" s="2263"/>
      <c r="HW57" s="2263"/>
      <c r="HX57" s="3"/>
      <c r="HY57" s="2262"/>
      <c r="HZ57" s="2264"/>
      <c r="IA57" s="2263"/>
      <c r="IB57" s="2261"/>
      <c r="IC57" s="2263"/>
      <c r="ID57" s="2263"/>
      <c r="IE57" s="2263"/>
      <c r="IF57" s="2263"/>
      <c r="IG57" s="2263"/>
      <c r="IH57" s="2263"/>
      <c r="II57" s="3"/>
      <c r="IJ57" s="2262"/>
      <c r="IK57" s="2264"/>
      <c r="IL57" s="2263"/>
      <c r="IM57" s="2261"/>
      <c r="IN57" s="2263"/>
      <c r="IO57" s="2263"/>
      <c r="IP57" s="2263"/>
      <c r="IQ57" s="2263"/>
      <c r="IR57" s="2263"/>
      <c r="IS57" s="2263"/>
      <c r="IT57" s="3"/>
      <c r="IU57" s="2262"/>
      <c r="IV57" s="2264"/>
      <c r="IW57" s="2263"/>
    </row>
    <row r="58" spans="1:257" ht="22.5" customHeight="1" x14ac:dyDescent="0.25">
      <c r="A58" s="2262"/>
      <c r="B58" s="2264"/>
      <c r="C58" s="2265"/>
      <c r="D58" s="2418">
        <f t="shared" si="0"/>
        <v>0</v>
      </c>
      <c r="E58" s="2265"/>
      <c r="F58" s="2265"/>
      <c r="G58" s="2265"/>
      <c r="H58" s="2265"/>
      <c r="I58" s="2265"/>
      <c r="J58" s="2265"/>
      <c r="K58" s="2471"/>
      <c r="M58" s="2262"/>
      <c r="N58" s="2264"/>
      <c r="O58" s="2263"/>
      <c r="P58" s="2261"/>
      <c r="Q58" s="2263"/>
      <c r="R58" s="2263"/>
      <c r="S58" s="2263"/>
      <c r="T58" s="2263"/>
      <c r="U58" s="2263"/>
      <c r="V58" s="2263"/>
      <c r="W58" s="3"/>
      <c r="X58" s="2262"/>
      <c r="Y58" s="2264"/>
      <c r="Z58" s="2263"/>
      <c r="AA58" s="2261"/>
      <c r="AB58" s="2263"/>
      <c r="AC58" s="2263"/>
      <c r="AD58" s="2263"/>
      <c r="AE58" s="2263"/>
      <c r="AF58" s="2263"/>
      <c r="AG58" s="2263"/>
      <c r="AH58" s="3"/>
      <c r="AI58" s="2262"/>
      <c r="AJ58" s="2264"/>
      <c r="AK58" s="2263"/>
      <c r="AL58" s="2261"/>
      <c r="AM58" s="2263"/>
      <c r="AN58" s="2263"/>
      <c r="AO58" s="2263"/>
      <c r="AP58" s="2263"/>
      <c r="AQ58" s="2263"/>
      <c r="AR58" s="2263"/>
      <c r="AS58" s="3"/>
      <c r="AT58" s="2262"/>
      <c r="AU58" s="2264"/>
      <c r="AV58" s="2263"/>
      <c r="AW58" s="2261"/>
      <c r="AX58" s="2263"/>
      <c r="AY58" s="2263"/>
      <c r="AZ58" s="2263"/>
      <c r="BA58" s="2263"/>
      <c r="BB58" s="2263"/>
      <c r="BC58" s="2263"/>
      <c r="BD58" s="3"/>
      <c r="BE58" s="2262"/>
      <c r="BF58" s="2264"/>
      <c r="BG58" s="2263"/>
      <c r="BH58" s="2261"/>
      <c r="BI58" s="2263"/>
      <c r="BJ58" s="2263"/>
      <c r="BK58" s="2263"/>
      <c r="BL58" s="2263"/>
      <c r="BM58" s="2263"/>
      <c r="BN58" s="2263"/>
      <c r="BO58" s="3"/>
      <c r="BP58" s="2262"/>
      <c r="BQ58" s="2264"/>
      <c r="BR58" s="2263"/>
      <c r="BS58" s="2261"/>
      <c r="BT58" s="2263"/>
      <c r="BU58" s="2263"/>
      <c r="BV58" s="2263"/>
      <c r="BW58" s="2263"/>
      <c r="BX58" s="2263"/>
      <c r="BY58" s="2263"/>
      <c r="BZ58" s="3"/>
      <c r="CA58" s="2262"/>
      <c r="CB58" s="2264"/>
      <c r="CC58" s="2263"/>
      <c r="CD58" s="2261"/>
      <c r="CE58" s="2263"/>
      <c r="CF58" s="2263"/>
      <c r="CG58" s="2263"/>
      <c r="CH58" s="2263"/>
      <c r="CI58" s="2263"/>
      <c r="CJ58" s="2263"/>
      <c r="CK58" s="3"/>
      <c r="CL58" s="2262"/>
      <c r="CM58" s="2264"/>
      <c r="CN58" s="2263"/>
      <c r="CO58" s="2261"/>
      <c r="CP58" s="2263"/>
      <c r="CQ58" s="2263"/>
      <c r="CR58" s="2263"/>
      <c r="CS58" s="2263"/>
      <c r="CT58" s="2263"/>
      <c r="CU58" s="2263"/>
      <c r="CV58" s="3"/>
      <c r="CW58" s="2262"/>
      <c r="CX58" s="2264"/>
      <c r="CY58" s="2263"/>
      <c r="CZ58" s="2261"/>
      <c r="DA58" s="2263"/>
      <c r="DB58" s="2263"/>
      <c r="DC58" s="2263"/>
      <c r="DD58" s="2263"/>
      <c r="DE58" s="2263"/>
      <c r="DF58" s="2263"/>
      <c r="DG58" s="3"/>
      <c r="DH58" s="2262"/>
      <c r="DI58" s="2264"/>
      <c r="DJ58" s="2263"/>
      <c r="DK58" s="2261"/>
      <c r="DL58" s="2263"/>
      <c r="DM58" s="2263"/>
      <c r="DN58" s="2263"/>
      <c r="DO58" s="2263"/>
      <c r="DP58" s="2263"/>
      <c r="DQ58" s="2263"/>
      <c r="DR58" s="3"/>
      <c r="DS58" s="2262"/>
      <c r="DT58" s="2264"/>
      <c r="DU58" s="2263"/>
      <c r="DV58" s="2261"/>
      <c r="DW58" s="2263"/>
      <c r="DX58" s="2263"/>
      <c r="DY58" s="2263"/>
      <c r="DZ58" s="2263"/>
      <c r="EA58" s="2263"/>
      <c r="EB58" s="2263"/>
      <c r="EC58" s="3"/>
      <c r="ED58" s="2262"/>
      <c r="EE58" s="2264"/>
      <c r="EF58" s="2263"/>
      <c r="EG58" s="2261"/>
      <c r="EH58" s="2263"/>
      <c r="EI58" s="2263"/>
      <c r="EJ58" s="2263"/>
      <c r="EK58" s="2263"/>
      <c r="EL58" s="2263"/>
      <c r="EM58" s="2263"/>
      <c r="EN58" s="3"/>
      <c r="EO58" s="2262"/>
      <c r="EP58" s="2264"/>
      <c r="EQ58" s="2263"/>
      <c r="ER58" s="2261"/>
      <c r="ES58" s="2263"/>
      <c r="ET58" s="2263"/>
      <c r="EU58" s="2263"/>
      <c r="EV58" s="2263"/>
      <c r="EW58" s="2263"/>
      <c r="EX58" s="2263"/>
      <c r="EY58" s="3"/>
      <c r="EZ58" s="2262"/>
      <c r="FA58" s="2264"/>
      <c r="FB58" s="2263"/>
      <c r="FC58" s="2261"/>
      <c r="FD58" s="2263"/>
      <c r="FE58" s="2263"/>
      <c r="FF58" s="2263"/>
      <c r="FG58" s="2263"/>
      <c r="FH58" s="2263"/>
      <c r="FI58" s="2263"/>
      <c r="FJ58" s="3"/>
      <c r="FK58" s="2262"/>
      <c r="FL58" s="2264"/>
      <c r="FM58" s="2263"/>
      <c r="FN58" s="2261"/>
      <c r="FO58" s="2263"/>
      <c r="FP58" s="2263"/>
      <c r="FQ58" s="2263"/>
      <c r="FR58" s="2263"/>
      <c r="FS58" s="2263"/>
      <c r="FT58" s="2263"/>
      <c r="FU58" s="3"/>
      <c r="FV58" s="2262"/>
      <c r="FW58" s="2264"/>
      <c r="FX58" s="2263"/>
      <c r="FY58" s="2261"/>
      <c r="FZ58" s="2263"/>
      <c r="GA58" s="2263"/>
      <c r="GB58" s="2263"/>
      <c r="GC58" s="2263"/>
      <c r="GD58" s="2263"/>
      <c r="GE58" s="2263"/>
      <c r="GF58" s="3"/>
      <c r="GG58" s="2262"/>
      <c r="GH58" s="2264"/>
      <c r="GI58" s="2263"/>
      <c r="GJ58" s="2261"/>
      <c r="GK58" s="2263"/>
      <c r="GL58" s="2263"/>
      <c r="GM58" s="2263"/>
      <c r="GN58" s="2263"/>
      <c r="GO58" s="2263"/>
      <c r="GP58" s="2263"/>
      <c r="GQ58" s="3"/>
      <c r="GR58" s="2262"/>
      <c r="GS58" s="2264"/>
      <c r="GT58" s="2263"/>
      <c r="GU58" s="2261"/>
      <c r="GV58" s="2263"/>
      <c r="GW58" s="2263"/>
      <c r="GX58" s="2263"/>
      <c r="GY58" s="2263"/>
      <c r="GZ58" s="2263"/>
      <c r="HA58" s="2263"/>
      <c r="HB58" s="3"/>
      <c r="HC58" s="2262"/>
      <c r="HD58" s="2264"/>
      <c r="HE58" s="2263"/>
      <c r="HF58" s="2261"/>
      <c r="HG58" s="2263"/>
      <c r="HH58" s="2263"/>
      <c r="HI58" s="2263"/>
      <c r="HJ58" s="2263"/>
      <c r="HK58" s="2263"/>
      <c r="HL58" s="2263"/>
      <c r="HM58" s="3"/>
      <c r="HN58" s="2262"/>
      <c r="HO58" s="2264"/>
      <c r="HP58" s="2263"/>
      <c r="HQ58" s="2261"/>
      <c r="HR58" s="2263"/>
      <c r="HS58" s="2263"/>
      <c r="HT58" s="2263"/>
      <c r="HU58" s="2263"/>
      <c r="HV58" s="2263"/>
      <c r="HW58" s="2263"/>
      <c r="HX58" s="3"/>
      <c r="HY58" s="2262"/>
      <c r="HZ58" s="2264"/>
      <c r="IA58" s="2263"/>
      <c r="IB58" s="2261"/>
      <c r="IC58" s="2263"/>
      <c r="ID58" s="2263"/>
      <c r="IE58" s="2263"/>
      <c r="IF58" s="2263"/>
      <c r="IG58" s="2263"/>
      <c r="IH58" s="2263"/>
      <c r="II58" s="3"/>
      <c r="IJ58" s="2262"/>
      <c r="IK58" s="2264"/>
      <c r="IL58" s="2263"/>
      <c r="IM58" s="2261"/>
      <c r="IN58" s="2263"/>
      <c r="IO58" s="2263"/>
      <c r="IP58" s="2263"/>
      <c r="IQ58" s="2263"/>
      <c r="IR58" s="2263"/>
      <c r="IS58" s="2263"/>
      <c r="IT58" s="3"/>
      <c r="IU58" s="2262"/>
      <c r="IV58" s="2264"/>
      <c r="IW58" s="2263"/>
    </row>
    <row r="59" spans="1:257" ht="22.5" customHeight="1" x14ac:dyDescent="0.25">
      <c r="A59" s="2262"/>
      <c r="B59" s="2264"/>
      <c r="C59" s="2265"/>
      <c r="D59" s="2418">
        <f t="shared" si="0"/>
        <v>0</v>
      </c>
      <c r="E59" s="2265"/>
      <c r="F59" s="2265"/>
      <c r="G59" s="2265"/>
      <c r="H59" s="2265"/>
      <c r="I59" s="2265"/>
      <c r="J59" s="2265"/>
      <c r="K59" s="2471"/>
      <c r="M59" s="2262"/>
      <c r="N59" s="2264"/>
      <c r="O59" s="2263"/>
      <c r="P59" s="2261"/>
      <c r="Q59" s="2263"/>
      <c r="R59" s="2263"/>
      <c r="S59" s="2263"/>
      <c r="T59" s="2263"/>
      <c r="U59" s="2263"/>
      <c r="V59" s="2263"/>
      <c r="W59" s="3"/>
      <c r="X59" s="2262"/>
      <c r="Y59" s="2264"/>
      <c r="Z59" s="2263"/>
      <c r="AA59" s="2261"/>
      <c r="AB59" s="2263"/>
      <c r="AC59" s="2263"/>
      <c r="AD59" s="2263"/>
      <c r="AE59" s="2263"/>
      <c r="AF59" s="2263"/>
      <c r="AG59" s="2263"/>
      <c r="AH59" s="3"/>
      <c r="AI59" s="2262"/>
      <c r="AJ59" s="2264"/>
      <c r="AK59" s="2263"/>
      <c r="AL59" s="2261"/>
      <c r="AM59" s="2263"/>
      <c r="AN59" s="2263"/>
      <c r="AO59" s="2263"/>
      <c r="AP59" s="2263"/>
      <c r="AQ59" s="2263"/>
      <c r="AR59" s="2263"/>
      <c r="AS59" s="3"/>
      <c r="AT59" s="2262"/>
      <c r="AU59" s="2264"/>
      <c r="AV59" s="2263"/>
      <c r="AW59" s="2261"/>
      <c r="AX59" s="2263"/>
      <c r="AY59" s="2263"/>
      <c r="AZ59" s="2263"/>
      <c r="BA59" s="2263"/>
      <c r="BB59" s="2263"/>
      <c r="BC59" s="2263"/>
      <c r="BD59" s="3"/>
      <c r="BE59" s="2262"/>
      <c r="BF59" s="2264"/>
      <c r="BG59" s="2263"/>
      <c r="BH59" s="2261"/>
      <c r="BI59" s="2263"/>
      <c r="BJ59" s="2263"/>
      <c r="BK59" s="2263"/>
      <c r="BL59" s="2263"/>
      <c r="BM59" s="2263"/>
      <c r="BN59" s="2263"/>
      <c r="BO59" s="3"/>
      <c r="BP59" s="2262"/>
      <c r="BQ59" s="2264"/>
      <c r="BR59" s="2263"/>
      <c r="BS59" s="2261"/>
      <c r="BT59" s="2263"/>
      <c r="BU59" s="2263"/>
      <c r="BV59" s="2263"/>
      <c r="BW59" s="2263"/>
      <c r="BX59" s="2263"/>
      <c r="BY59" s="2263"/>
      <c r="BZ59" s="3"/>
      <c r="CA59" s="2262"/>
      <c r="CB59" s="2264"/>
      <c r="CC59" s="2263"/>
      <c r="CD59" s="2261"/>
      <c r="CE59" s="2263"/>
      <c r="CF59" s="2263"/>
      <c r="CG59" s="2263"/>
      <c r="CH59" s="2263"/>
      <c r="CI59" s="2263"/>
      <c r="CJ59" s="2263"/>
      <c r="CK59" s="3"/>
      <c r="CL59" s="2262"/>
      <c r="CM59" s="2264"/>
      <c r="CN59" s="2263"/>
      <c r="CO59" s="2261"/>
      <c r="CP59" s="2263"/>
      <c r="CQ59" s="2263"/>
      <c r="CR59" s="2263"/>
      <c r="CS59" s="2263"/>
      <c r="CT59" s="2263"/>
      <c r="CU59" s="2263"/>
      <c r="CV59" s="3"/>
      <c r="CW59" s="2262"/>
      <c r="CX59" s="2264"/>
      <c r="CY59" s="2263"/>
      <c r="CZ59" s="2261"/>
      <c r="DA59" s="2263"/>
      <c r="DB59" s="2263"/>
      <c r="DC59" s="2263"/>
      <c r="DD59" s="2263"/>
      <c r="DE59" s="2263"/>
      <c r="DF59" s="2263"/>
      <c r="DG59" s="3"/>
      <c r="DH59" s="2262"/>
      <c r="DI59" s="2264"/>
      <c r="DJ59" s="2263"/>
      <c r="DK59" s="2261"/>
      <c r="DL59" s="2263"/>
      <c r="DM59" s="2263"/>
      <c r="DN59" s="2263"/>
      <c r="DO59" s="2263"/>
      <c r="DP59" s="2263"/>
      <c r="DQ59" s="2263"/>
      <c r="DR59" s="3"/>
      <c r="DS59" s="2262"/>
      <c r="DT59" s="2264"/>
      <c r="DU59" s="2263"/>
      <c r="DV59" s="2261"/>
      <c r="DW59" s="2263"/>
      <c r="DX59" s="2263"/>
      <c r="DY59" s="2263"/>
      <c r="DZ59" s="2263"/>
      <c r="EA59" s="2263"/>
      <c r="EB59" s="2263"/>
      <c r="EC59" s="3"/>
      <c r="ED59" s="2262"/>
      <c r="EE59" s="2264"/>
      <c r="EF59" s="2263"/>
      <c r="EG59" s="2261"/>
      <c r="EH59" s="2263"/>
      <c r="EI59" s="2263"/>
      <c r="EJ59" s="2263"/>
      <c r="EK59" s="2263"/>
      <c r="EL59" s="2263"/>
      <c r="EM59" s="2263"/>
      <c r="EN59" s="3"/>
      <c r="EO59" s="2262"/>
      <c r="EP59" s="2264"/>
      <c r="EQ59" s="2263"/>
      <c r="ER59" s="2261"/>
      <c r="ES59" s="2263"/>
      <c r="ET59" s="2263"/>
      <c r="EU59" s="2263"/>
      <c r="EV59" s="2263"/>
      <c r="EW59" s="2263"/>
      <c r="EX59" s="2263"/>
      <c r="EY59" s="3"/>
      <c r="EZ59" s="2262"/>
      <c r="FA59" s="2264"/>
      <c r="FB59" s="2263"/>
      <c r="FC59" s="2261"/>
      <c r="FD59" s="2263"/>
      <c r="FE59" s="2263"/>
      <c r="FF59" s="2263"/>
      <c r="FG59" s="2263"/>
      <c r="FH59" s="2263"/>
      <c r="FI59" s="2263"/>
      <c r="FJ59" s="3"/>
      <c r="FK59" s="2262"/>
      <c r="FL59" s="2264"/>
      <c r="FM59" s="2263"/>
      <c r="FN59" s="2261"/>
      <c r="FO59" s="2263"/>
      <c r="FP59" s="2263"/>
      <c r="FQ59" s="2263"/>
      <c r="FR59" s="2263"/>
      <c r="FS59" s="2263"/>
      <c r="FT59" s="2263"/>
      <c r="FU59" s="3"/>
      <c r="FV59" s="2262"/>
      <c r="FW59" s="2264"/>
      <c r="FX59" s="2263"/>
      <c r="FY59" s="2261"/>
      <c r="FZ59" s="2263"/>
      <c r="GA59" s="2263"/>
      <c r="GB59" s="2263"/>
      <c r="GC59" s="2263"/>
      <c r="GD59" s="2263"/>
      <c r="GE59" s="2263"/>
      <c r="GF59" s="3"/>
      <c r="GG59" s="2262"/>
      <c r="GH59" s="2264"/>
      <c r="GI59" s="2263"/>
      <c r="GJ59" s="2261"/>
      <c r="GK59" s="2263"/>
      <c r="GL59" s="2263"/>
      <c r="GM59" s="2263"/>
      <c r="GN59" s="2263"/>
      <c r="GO59" s="2263"/>
      <c r="GP59" s="2263"/>
      <c r="GQ59" s="3"/>
      <c r="GR59" s="2262"/>
      <c r="GS59" s="2264"/>
      <c r="GT59" s="2263"/>
      <c r="GU59" s="2261"/>
      <c r="GV59" s="2263"/>
      <c r="GW59" s="2263"/>
      <c r="GX59" s="2263"/>
      <c r="GY59" s="2263"/>
      <c r="GZ59" s="2263"/>
      <c r="HA59" s="2263"/>
      <c r="HB59" s="3"/>
      <c r="HC59" s="2262"/>
      <c r="HD59" s="2264"/>
      <c r="HE59" s="2263"/>
      <c r="HF59" s="2261"/>
      <c r="HG59" s="2263"/>
      <c r="HH59" s="2263"/>
      <c r="HI59" s="2263"/>
      <c r="HJ59" s="2263"/>
      <c r="HK59" s="2263"/>
      <c r="HL59" s="2263"/>
      <c r="HM59" s="3"/>
      <c r="HN59" s="2262"/>
      <c r="HO59" s="2264"/>
      <c r="HP59" s="2263"/>
      <c r="HQ59" s="2261"/>
      <c r="HR59" s="2263"/>
      <c r="HS59" s="2263"/>
      <c r="HT59" s="2263"/>
      <c r="HU59" s="2263"/>
      <c r="HV59" s="2263"/>
      <c r="HW59" s="2263"/>
      <c r="HX59" s="3"/>
      <c r="HY59" s="2262"/>
      <c r="HZ59" s="2264"/>
      <c r="IA59" s="2263"/>
      <c r="IB59" s="2261"/>
      <c r="IC59" s="2263"/>
      <c r="ID59" s="2263"/>
      <c r="IE59" s="2263"/>
      <c r="IF59" s="2263"/>
      <c r="IG59" s="2263"/>
      <c r="IH59" s="2263"/>
      <c r="II59" s="3"/>
      <c r="IJ59" s="2262"/>
      <c r="IK59" s="2264"/>
      <c r="IL59" s="2263"/>
      <c r="IM59" s="2261"/>
      <c r="IN59" s="2263"/>
      <c r="IO59" s="2263"/>
      <c r="IP59" s="2263"/>
      <c r="IQ59" s="2263"/>
      <c r="IR59" s="2263"/>
      <c r="IS59" s="2263"/>
      <c r="IT59" s="3"/>
      <c r="IU59" s="2262"/>
      <c r="IV59" s="2264"/>
      <c r="IW59" s="2263"/>
    </row>
    <row r="60" spans="1:257" ht="22.5" customHeight="1" x14ac:dyDescent="0.25">
      <c r="A60" s="2262"/>
      <c r="B60" s="2264"/>
      <c r="C60" s="2265"/>
      <c r="D60" s="2418">
        <f t="shared" si="0"/>
        <v>0</v>
      </c>
      <c r="E60" s="2265"/>
      <c r="F60" s="2265"/>
      <c r="G60" s="2265"/>
      <c r="H60" s="2265"/>
      <c r="I60" s="2265"/>
      <c r="J60" s="2265"/>
      <c r="K60" s="2471"/>
      <c r="M60" s="2262"/>
      <c r="N60" s="2264"/>
      <c r="O60" s="2263"/>
      <c r="P60" s="2261"/>
      <c r="Q60" s="2263"/>
      <c r="R60" s="2263"/>
      <c r="S60" s="2263"/>
      <c r="T60" s="2263"/>
      <c r="U60" s="2263"/>
      <c r="V60" s="2263"/>
      <c r="W60" s="3"/>
      <c r="X60" s="2262"/>
      <c r="Y60" s="2264"/>
      <c r="Z60" s="2263"/>
      <c r="AA60" s="2261"/>
      <c r="AB60" s="2263"/>
      <c r="AC60" s="2263"/>
      <c r="AD60" s="2263"/>
      <c r="AE60" s="2263"/>
      <c r="AF60" s="2263"/>
      <c r="AG60" s="2263"/>
      <c r="AH60" s="3"/>
      <c r="AI60" s="2262"/>
      <c r="AJ60" s="2264"/>
      <c r="AK60" s="2263"/>
      <c r="AL60" s="2261"/>
      <c r="AM60" s="2263"/>
      <c r="AN60" s="2263"/>
      <c r="AO60" s="2263"/>
      <c r="AP60" s="2263"/>
      <c r="AQ60" s="2263"/>
      <c r="AR60" s="2263"/>
      <c r="AS60" s="3"/>
      <c r="AT60" s="2262"/>
      <c r="AU60" s="2264"/>
      <c r="AV60" s="2263"/>
      <c r="AW60" s="2261"/>
      <c r="AX60" s="2263"/>
      <c r="AY60" s="2263"/>
      <c r="AZ60" s="2263"/>
      <c r="BA60" s="2263"/>
      <c r="BB60" s="2263"/>
      <c r="BC60" s="2263"/>
      <c r="BD60" s="3"/>
      <c r="BE60" s="2262"/>
      <c r="BF60" s="2264"/>
      <c r="BG60" s="2263"/>
      <c r="BH60" s="2261"/>
      <c r="BI60" s="2263"/>
      <c r="BJ60" s="2263"/>
      <c r="BK60" s="2263"/>
      <c r="BL60" s="2263"/>
      <c r="BM60" s="2263"/>
      <c r="BN60" s="2263"/>
      <c r="BO60" s="3"/>
      <c r="BP60" s="2262"/>
      <c r="BQ60" s="2264"/>
      <c r="BR60" s="2263"/>
      <c r="BS60" s="2261"/>
      <c r="BT60" s="2263"/>
      <c r="BU60" s="2263"/>
      <c r="BV60" s="2263"/>
      <c r="BW60" s="2263"/>
      <c r="BX60" s="2263"/>
      <c r="BY60" s="2263"/>
      <c r="BZ60" s="3"/>
      <c r="CA60" s="2262"/>
      <c r="CB60" s="2264"/>
      <c r="CC60" s="2263"/>
      <c r="CD60" s="2261"/>
      <c r="CE60" s="2263"/>
      <c r="CF60" s="2263"/>
      <c r="CG60" s="2263"/>
      <c r="CH60" s="2263"/>
      <c r="CI60" s="2263"/>
      <c r="CJ60" s="2263"/>
      <c r="CK60" s="3"/>
      <c r="CL60" s="2262"/>
      <c r="CM60" s="2264"/>
      <c r="CN60" s="2263"/>
      <c r="CO60" s="2261"/>
      <c r="CP60" s="2263"/>
      <c r="CQ60" s="2263"/>
      <c r="CR60" s="2263"/>
      <c r="CS60" s="2263"/>
      <c r="CT60" s="2263"/>
      <c r="CU60" s="2263"/>
      <c r="CV60" s="3"/>
      <c r="CW60" s="2262"/>
      <c r="CX60" s="2264"/>
      <c r="CY60" s="2263"/>
      <c r="CZ60" s="2261"/>
      <c r="DA60" s="2263"/>
      <c r="DB60" s="2263"/>
      <c r="DC60" s="2263"/>
      <c r="DD60" s="2263"/>
      <c r="DE60" s="2263"/>
      <c r="DF60" s="2263"/>
      <c r="DG60" s="3"/>
      <c r="DH60" s="2262"/>
      <c r="DI60" s="2264"/>
      <c r="DJ60" s="2263"/>
      <c r="DK60" s="2261"/>
      <c r="DL60" s="2263"/>
      <c r="DM60" s="2263"/>
      <c r="DN60" s="2263"/>
      <c r="DO60" s="2263"/>
      <c r="DP60" s="2263"/>
      <c r="DQ60" s="2263"/>
      <c r="DR60" s="3"/>
      <c r="DS60" s="2262"/>
      <c r="DT60" s="2264"/>
      <c r="DU60" s="2263"/>
      <c r="DV60" s="2261"/>
      <c r="DW60" s="2263"/>
      <c r="DX60" s="2263"/>
      <c r="DY60" s="2263"/>
      <c r="DZ60" s="2263"/>
      <c r="EA60" s="2263"/>
      <c r="EB60" s="2263"/>
      <c r="EC60" s="3"/>
      <c r="ED60" s="2262"/>
      <c r="EE60" s="2264"/>
      <c r="EF60" s="2263"/>
      <c r="EG60" s="2261"/>
      <c r="EH60" s="2263"/>
      <c r="EI60" s="2263"/>
      <c r="EJ60" s="2263"/>
      <c r="EK60" s="2263"/>
      <c r="EL60" s="2263"/>
      <c r="EM60" s="2263"/>
      <c r="EN60" s="3"/>
      <c r="EO60" s="2262"/>
      <c r="EP60" s="2264"/>
      <c r="EQ60" s="2263"/>
      <c r="ER60" s="2261"/>
      <c r="ES60" s="2263"/>
      <c r="ET60" s="2263"/>
      <c r="EU60" s="2263"/>
      <c r="EV60" s="2263"/>
      <c r="EW60" s="2263"/>
      <c r="EX60" s="2263"/>
      <c r="EY60" s="3"/>
      <c r="EZ60" s="2262"/>
      <c r="FA60" s="2264"/>
      <c r="FB60" s="2263"/>
      <c r="FC60" s="2261"/>
      <c r="FD60" s="2263"/>
      <c r="FE60" s="2263"/>
      <c r="FF60" s="2263"/>
      <c r="FG60" s="2263"/>
      <c r="FH60" s="2263"/>
      <c r="FI60" s="2263"/>
      <c r="FJ60" s="3"/>
      <c r="FK60" s="2262"/>
      <c r="FL60" s="2264"/>
      <c r="FM60" s="2263"/>
      <c r="FN60" s="2261"/>
      <c r="FO60" s="2263"/>
      <c r="FP60" s="2263"/>
      <c r="FQ60" s="2263"/>
      <c r="FR60" s="2263"/>
      <c r="FS60" s="2263"/>
      <c r="FT60" s="2263"/>
      <c r="FU60" s="3"/>
      <c r="FV60" s="2262"/>
      <c r="FW60" s="2264"/>
      <c r="FX60" s="2263"/>
      <c r="FY60" s="2261"/>
      <c r="FZ60" s="2263"/>
      <c r="GA60" s="2263"/>
      <c r="GB60" s="2263"/>
      <c r="GC60" s="2263"/>
      <c r="GD60" s="2263"/>
      <c r="GE60" s="2263"/>
      <c r="GF60" s="3"/>
      <c r="GG60" s="2262"/>
      <c r="GH60" s="2264"/>
      <c r="GI60" s="2263"/>
      <c r="GJ60" s="2261"/>
      <c r="GK60" s="2263"/>
      <c r="GL60" s="2263"/>
      <c r="GM60" s="2263"/>
      <c r="GN60" s="2263"/>
      <c r="GO60" s="2263"/>
      <c r="GP60" s="2263"/>
      <c r="GQ60" s="3"/>
      <c r="GR60" s="2262"/>
      <c r="GS60" s="2264"/>
      <c r="GT60" s="2263"/>
      <c r="GU60" s="2261"/>
      <c r="GV60" s="2263"/>
      <c r="GW60" s="2263"/>
      <c r="GX60" s="2263"/>
      <c r="GY60" s="2263"/>
      <c r="GZ60" s="2263"/>
      <c r="HA60" s="2263"/>
      <c r="HB60" s="3"/>
      <c r="HC60" s="2262"/>
      <c r="HD60" s="2264"/>
      <c r="HE60" s="2263"/>
      <c r="HF60" s="2261"/>
      <c r="HG60" s="2263"/>
      <c r="HH60" s="2263"/>
      <c r="HI60" s="2263"/>
      <c r="HJ60" s="2263"/>
      <c r="HK60" s="2263"/>
      <c r="HL60" s="2263"/>
      <c r="HM60" s="3"/>
      <c r="HN60" s="2262"/>
      <c r="HO60" s="2264"/>
      <c r="HP60" s="2263"/>
      <c r="HQ60" s="2261"/>
      <c r="HR60" s="2263"/>
      <c r="HS60" s="2263"/>
      <c r="HT60" s="2263"/>
      <c r="HU60" s="2263"/>
      <c r="HV60" s="2263"/>
      <c r="HW60" s="2263"/>
      <c r="HX60" s="3"/>
      <c r="HY60" s="2262"/>
      <c r="HZ60" s="2264"/>
      <c r="IA60" s="2263"/>
      <c r="IB60" s="2261"/>
      <c r="IC60" s="2263"/>
      <c r="ID60" s="2263"/>
      <c r="IE60" s="2263"/>
      <c r="IF60" s="2263"/>
      <c r="IG60" s="2263"/>
      <c r="IH60" s="2263"/>
      <c r="II60" s="3"/>
      <c r="IJ60" s="2262"/>
      <c r="IK60" s="2264"/>
      <c r="IL60" s="2263"/>
      <c r="IM60" s="2261"/>
      <c r="IN60" s="2263"/>
      <c r="IO60" s="2263"/>
      <c r="IP60" s="2263"/>
      <c r="IQ60" s="2263"/>
      <c r="IR60" s="2263"/>
      <c r="IS60" s="2263"/>
      <c r="IT60" s="3"/>
      <c r="IU60" s="2262"/>
      <c r="IV60" s="2264"/>
      <c r="IW60" s="2263"/>
    </row>
    <row r="61" spans="1:257" ht="22.5" customHeight="1" x14ac:dyDescent="0.25">
      <c r="A61" s="2262"/>
      <c r="B61" s="2264"/>
      <c r="C61" s="2265"/>
      <c r="D61" s="2418">
        <f t="shared" si="0"/>
        <v>0</v>
      </c>
      <c r="E61" s="2265"/>
      <c r="F61" s="2265"/>
      <c r="G61" s="2265"/>
      <c r="H61" s="2265"/>
      <c r="I61" s="2265"/>
      <c r="J61" s="2265"/>
      <c r="K61" s="2471"/>
      <c r="M61" s="2262"/>
      <c r="N61" s="2264"/>
      <c r="O61" s="2263"/>
      <c r="P61" s="2261"/>
      <c r="Q61" s="2263"/>
      <c r="R61" s="2263"/>
      <c r="S61" s="2263"/>
      <c r="T61" s="2263"/>
      <c r="U61" s="2263"/>
      <c r="V61" s="2263"/>
      <c r="W61" s="3"/>
      <c r="X61" s="2262"/>
      <c r="Y61" s="2264"/>
      <c r="Z61" s="2263"/>
      <c r="AA61" s="2261"/>
      <c r="AB61" s="2263"/>
      <c r="AC61" s="2263"/>
      <c r="AD61" s="2263"/>
      <c r="AE61" s="2263"/>
      <c r="AF61" s="2263"/>
      <c r="AG61" s="2263"/>
      <c r="AH61" s="3"/>
      <c r="AI61" s="2262"/>
      <c r="AJ61" s="2264"/>
      <c r="AK61" s="2263"/>
      <c r="AL61" s="2261"/>
      <c r="AM61" s="2263"/>
      <c r="AN61" s="2263"/>
      <c r="AO61" s="2263"/>
      <c r="AP61" s="2263"/>
      <c r="AQ61" s="2263"/>
      <c r="AR61" s="2263"/>
      <c r="AS61" s="3"/>
      <c r="AT61" s="2262"/>
      <c r="AU61" s="2264"/>
      <c r="AV61" s="2263"/>
      <c r="AW61" s="2261"/>
      <c r="AX61" s="2263"/>
      <c r="AY61" s="2263"/>
      <c r="AZ61" s="2263"/>
      <c r="BA61" s="2263"/>
      <c r="BB61" s="2263"/>
      <c r="BC61" s="2263"/>
      <c r="BD61" s="3"/>
      <c r="BE61" s="2262"/>
      <c r="BF61" s="2264"/>
      <c r="BG61" s="2263"/>
      <c r="BH61" s="2261"/>
      <c r="BI61" s="2263"/>
      <c r="BJ61" s="2263"/>
      <c r="BK61" s="2263"/>
      <c r="BL61" s="2263"/>
      <c r="BM61" s="2263"/>
      <c r="BN61" s="2263"/>
      <c r="BO61" s="3"/>
      <c r="BP61" s="2262"/>
      <c r="BQ61" s="2264"/>
      <c r="BR61" s="2263"/>
      <c r="BS61" s="2261"/>
      <c r="BT61" s="2263"/>
      <c r="BU61" s="2263"/>
      <c r="BV61" s="2263"/>
      <c r="BW61" s="2263"/>
      <c r="BX61" s="2263"/>
      <c r="BY61" s="2263"/>
      <c r="BZ61" s="3"/>
      <c r="CA61" s="2262"/>
      <c r="CB61" s="2264"/>
      <c r="CC61" s="2263"/>
      <c r="CD61" s="2261"/>
      <c r="CE61" s="2263"/>
      <c r="CF61" s="2263"/>
      <c r="CG61" s="2263"/>
      <c r="CH61" s="2263"/>
      <c r="CI61" s="2263"/>
      <c r="CJ61" s="2263"/>
      <c r="CK61" s="3"/>
      <c r="CL61" s="2262"/>
      <c r="CM61" s="2264"/>
      <c r="CN61" s="2263"/>
      <c r="CO61" s="2261"/>
      <c r="CP61" s="2263"/>
      <c r="CQ61" s="2263"/>
      <c r="CR61" s="2263"/>
      <c r="CS61" s="2263"/>
      <c r="CT61" s="2263"/>
      <c r="CU61" s="2263"/>
      <c r="CV61" s="3"/>
      <c r="CW61" s="2262"/>
      <c r="CX61" s="2264"/>
      <c r="CY61" s="2263"/>
      <c r="CZ61" s="2261"/>
      <c r="DA61" s="2263"/>
      <c r="DB61" s="2263"/>
      <c r="DC61" s="2263"/>
      <c r="DD61" s="2263"/>
      <c r="DE61" s="2263"/>
      <c r="DF61" s="2263"/>
      <c r="DG61" s="3"/>
      <c r="DH61" s="2262"/>
      <c r="DI61" s="2264"/>
      <c r="DJ61" s="2263"/>
      <c r="DK61" s="2261"/>
      <c r="DL61" s="2263"/>
      <c r="DM61" s="2263"/>
      <c r="DN61" s="2263"/>
      <c r="DO61" s="2263"/>
      <c r="DP61" s="2263"/>
      <c r="DQ61" s="2263"/>
      <c r="DR61" s="3"/>
      <c r="DS61" s="2262"/>
      <c r="DT61" s="2264"/>
      <c r="DU61" s="2263"/>
      <c r="DV61" s="2261"/>
      <c r="DW61" s="2263"/>
      <c r="DX61" s="2263"/>
      <c r="DY61" s="2263"/>
      <c r="DZ61" s="2263"/>
      <c r="EA61" s="2263"/>
      <c r="EB61" s="2263"/>
      <c r="EC61" s="3"/>
      <c r="ED61" s="2262"/>
      <c r="EE61" s="2264"/>
      <c r="EF61" s="2263"/>
      <c r="EG61" s="2261"/>
      <c r="EH61" s="2263"/>
      <c r="EI61" s="2263"/>
      <c r="EJ61" s="2263"/>
      <c r="EK61" s="2263"/>
      <c r="EL61" s="2263"/>
      <c r="EM61" s="2263"/>
      <c r="EN61" s="3"/>
      <c r="EO61" s="2262"/>
      <c r="EP61" s="2264"/>
      <c r="EQ61" s="2263"/>
      <c r="ER61" s="2261"/>
      <c r="ES61" s="2263"/>
      <c r="ET61" s="2263"/>
      <c r="EU61" s="2263"/>
      <c r="EV61" s="2263"/>
      <c r="EW61" s="2263"/>
      <c r="EX61" s="2263"/>
      <c r="EY61" s="3"/>
      <c r="EZ61" s="2262"/>
      <c r="FA61" s="2264"/>
      <c r="FB61" s="2263"/>
      <c r="FC61" s="2261"/>
      <c r="FD61" s="2263"/>
      <c r="FE61" s="2263"/>
      <c r="FF61" s="2263"/>
      <c r="FG61" s="2263"/>
      <c r="FH61" s="2263"/>
      <c r="FI61" s="2263"/>
      <c r="FJ61" s="3"/>
      <c r="FK61" s="2262"/>
      <c r="FL61" s="2264"/>
      <c r="FM61" s="2263"/>
      <c r="FN61" s="2261"/>
      <c r="FO61" s="2263"/>
      <c r="FP61" s="2263"/>
      <c r="FQ61" s="2263"/>
      <c r="FR61" s="2263"/>
      <c r="FS61" s="2263"/>
      <c r="FT61" s="2263"/>
      <c r="FU61" s="3"/>
      <c r="FV61" s="2262"/>
      <c r="FW61" s="2264"/>
      <c r="FX61" s="2263"/>
      <c r="FY61" s="2261"/>
      <c r="FZ61" s="2263"/>
      <c r="GA61" s="2263"/>
      <c r="GB61" s="2263"/>
      <c r="GC61" s="2263"/>
      <c r="GD61" s="2263"/>
      <c r="GE61" s="2263"/>
      <c r="GF61" s="3"/>
      <c r="GG61" s="2262"/>
      <c r="GH61" s="2264"/>
      <c r="GI61" s="2263"/>
      <c r="GJ61" s="2261"/>
      <c r="GK61" s="2263"/>
      <c r="GL61" s="2263"/>
      <c r="GM61" s="2263"/>
      <c r="GN61" s="2263"/>
      <c r="GO61" s="2263"/>
      <c r="GP61" s="2263"/>
      <c r="GQ61" s="3"/>
      <c r="GR61" s="2262"/>
      <c r="GS61" s="2264"/>
      <c r="GT61" s="2263"/>
      <c r="GU61" s="2261"/>
      <c r="GV61" s="2263"/>
      <c r="GW61" s="2263"/>
      <c r="GX61" s="2263"/>
      <c r="GY61" s="2263"/>
      <c r="GZ61" s="2263"/>
      <c r="HA61" s="2263"/>
      <c r="HB61" s="3"/>
      <c r="HC61" s="2262"/>
      <c r="HD61" s="2264"/>
      <c r="HE61" s="2263"/>
      <c r="HF61" s="2261"/>
      <c r="HG61" s="2263"/>
      <c r="HH61" s="2263"/>
      <c r="HI61" s="2263"/>
      <c r="HJ61" s="2263"/>
      <c r="HK61" s="2263"/>
      <c r="HL61" s="2263"/>
      <c r="HM61" s="3"/>
      <c r="HN61" s="2262"/>
      <c r="HO61" s="2264"/>
      <c r="HP61" s="2263"/>
      <c r="HQ61" s="2261"/>
      <c r="HR61" s="2263"/>
      <c r="HS61" s="2263"/>
      <c r="HT61" s="2263"/>
      <c r="HU61" s="2263"/>
      <c r="HV61" s="2263"/>
      <c r="HW61" s="2263"/>
      <c r="HX61" s="3"/>
      <c r="HY61" s="2262"/>
      <c r="HZ61" s="2264"/>
      <c r="IA61" s="2263"/>
      <c r="IB61" s="2261"/>
      <c r="IC61" s="2263"/>
      <c r="ID61" s="2263"/>
      <c r="IE61" s="2263"/>
      <c r="IF61" s="2263"/>
      <c r="IG61" s="2263"/>
      <c r="IH61" s="2263"/>
      <c r="II61" s="3"/>
      <c r="IJ61" s="2262"/>
      <c r="IK61" s="2264"/>
      <c r="IL61" s="2263"/>
      <c r="IM61" s="2261"/>
      <c r="IN61" s="2263"/>
      <c r="IO61" s="2263"/>
      <c r="IP61" s="2263"/>
      <c r="IQ61" s="2263"/>
      <c r="IR61" s="2263"/>
      <c r="IS61" s="2263"/>
      <c r="IT61" s="3"/>
      <c r="IU61" s="2262"/>
      <c r="IV61" s="2264"/>
      <c r="IW61" s="2263"/>
    </row>
    <row r="62" spans="1:257" ht="22.5" customHeight="1" x14ac:dyDescent="0.25">
      <c r="A62" s="2262"/>
      <c r="B62" s="2264"/>
      <c r="C62" s="2265"/>
      <c r="D62" s="2418">
        <f t="shared" si="0"/>
        <v>0</v>
      </c>
      <c r="E62" s="2265"/>
      <c r="F62" s="2265"/>
      <c r="G62" s="2265"/>
      <c r="H62" s="2265"/>
      <c r="I62" s="2265"/>
      <c r="J62" s="2265"/>
      <c r="K62" s="2471"/>
      <c r="M62" s="2262"/>
      <c r="N62" s="2264"/>
      <c r="O62" s="2263"/>
      <c r="P62" s="2261"/>
      <c r="Q62" s="2263"/>
      <c r="R62" s="2263"/>
      <c r="S62" s="2263"/>
      <c r="T62" s="2263"/>
      <c r="U62" s="2263"/>
      <c r="V62" s="2263"/>
      <c r="W62" s="3"/>
      <c r="X62" s="2262"/>
      <c r="Y62" s="2264"/>
      <c r="Z62" s="2263"/>
      <c r="AA62" s="2261"/>
      <c r="AB62" s="2263"/>
      <c r="AC62" s="2263"/>
      <c r="AD62" s="2263"/>
      <c r="AE62" s="2263"/>
      <c r="AF62" s="2263"/>
      <c r="AG62" s="2263"/>
      <c r="AH62" s="3"/>
      <c r="AI62" s="2262"/>
      <c r="AJ62" s="2264"/>
      <c r="AK62" s="2263"/>
      <c r="AL62" s="2261"/>
      <c r="AM62" s="2263"/>
      <c r="AN62" s="2263"/>
      <c r="AO62" s="2263"/>
      <c r="AP62" s="2263"/>
      <c r="AQ62" s="2263"/>
      <c r="AR62" s="2263"/>
      <c r="AS62" s="3"/>
      <c r="AT62" s="2262"/>
      <c r="AU62" s="2264"/>
      <c r="AV62" s="2263"/>
      <c r="AW62" s="2261"/>
      <c r="AX62" s="2263"/>
      <c r="AY62" s="2263"/>
      <c r="AZ62" s="2263"/>
      <c r="BA62" s="2263"/>
      <c r="BB62" s="2263"/>
      <c r="BC62" s="2263"/>
      <c r="BD62" s="3"/>
      <c r="BE62" s="2262"/>
      <c r="BF62" s="2264"/>
      <c r="BG62" s="2263"/>
      <c r="BH62" s="2261"/>
      <c r="BI62" s="2263"/>
      <c r="BJ62" s="2263"/>
      <c r="BK62" s="2263"/>
      <c r="BL62" s="2263"/>
      <c r="BM62" s="2263"/>
      <c r="BN62" s="2263"/>
      <c r="BO62" s="3"/>
      <c r="BP62" s="2262"/>
      <c r="BQ62" s="2264"/>
      <c r="BR62" s="2263"/>
      <c r="BS62" s="2261"/>
      <c r="BT62" s="2263"/>
      <c r="BU62" s="2263"/>
      <c r="BV62" s="2263"/>
      <c r="BW62" s="2263"/>
      <c r="BX62" s="2263"/>
      <c r="BY62" s="2263"/>
      <c r="BZ62" s="3"/>
      <c r="CA62" s="2262"/>
      <c r="CB62" s="2264"/>
      <c r="CC62" s="2263"/>
      <c r="CD62" s="2261"/>
      <c r="CE62" s="2263"/>
      <c r="CF62" s="2263"/>
      <c r="CG62" s="2263"/>
      <c r="CH62" s="2263"/>
      <c r="CI62" s="2263"/>
      <c r="CJ62" s="2263"/>
      <c r="CK62" s="3"/>
      <c r="CL62" s="2262"/>
      <c r="CM62" s="2264"/>
      <c r="CN62" s="2263"/>
      <c r="CO62" s="2261"/>
      <c r="CP62" s="2263"/>
      <c r="CQ62" s="2263"/>
      <c r="CR62" s="2263"/>
      <c r="CS62" s="2263"/>
      <c r="CT62" s="2263"/>
      <c r="CU62" s="2263"/>
      <c r="CV62" s="3"/>
      <c r="CW62" s="2262"/>
      <c r="CX62" s="2264"/>
      <c r="CY62" s="2263"/>
      <c r="CZ62" s="2261"/>
      <c r="DA62" s="2263"/>
      <c r="DB62" s="2263"/>
      <c r="DC62" s="2263"/>
      <c r="DD62" s="2263"/>
      <c r="DE62" s="2263"/>
      <c r="DF62" s="2263"/>
      <c r="DG62" s="3"/>
      <c r="DH62" s="2262"/>
      <c r="DI62" s="2264"/>
      <c r="DJ62" s="2263"/>
      <c r="DK62" s="2261"/>
      <c r="DL62" s="2263"/>
      <c r="DM62" s="2263"/>
      <c r="DN62" s="2263"/>
      <c r="DO62" s="2263"/>
      <c r="DP62" s="2263"/>
      <c r="DQ62" s="2263"/>
      <c r="DR62" s="3"/>
      <c r="DS62" s="2262"/>
      <c r="DT62" s="2264"/>
      <c r="DU62" s="2263"/>
      <c r="DV62" s="2261"/>
      <c r="DW62" s="2263"/>
      <c r="DX62" s="2263"/>
      <c r="DY62" s="2263"/>
      <c r="DZ62" s="2263"/>
      <c r="EA62" s="2263"/>
      <c r="EB62" s="2263"/>
      <c r="EC62" s="3"/>
      <c r="ED62" s="2262"/>
      <c r="EE62" s="2264"/>
      <c r="EF62" s="2263"/>
      <c r="EG62" s="2261"/>
      <c r="EH62" s="2263"/>
      <c r="EI62" s="2263"/>
      <c r="EJ62" s="2263"/>
      <c r="EK62" s="2263"/>
      <c r="EL62" s="2263"/>
      <c r="EM62" s="2263"/>
      <c r="EN62" s="3"/>
      <c r="EO62" s="2262"/>
      <c r="EP62" s="2264"/>
      <c r="EQ62" s="2263"/>
      <c r="ER62" s="2261"/>
      <c r="ES62" s="2263"/>
      <c r="ET62" s="2263"/>
      <c r="EU62" s="2263"/>
      <c r="EV62" s="2263"/>
      <c r="EW62" s="2263"/>
      <c r="EX62" s="2263"/>
      <c r="EY62" s="3"/>
      <c r="EZ62" s="2262"/>
      <c r="FA62" s="2264"/>
      <c r="FB62" s="2263"/>
      <c r="FC62" s="2261"/>
      <c r="FD62" s="2263"/>
      <c r="FE62" s="2263"/>
      <c r="FF62" s="2263"/>
      <c r="FG62" s="2263"/>
      <c r="FH62" s="2263"/>
      <c r="FI62" s="2263"/>
      <c r="FJ62" s="3"/>
      <c r="FK62" s="2262"/>
      <c r="FL62" s="2264"/>
      <c r="FM62" s="2263"/>
      <c r="FN62" s="2261"/>
      <c r="FO62" s="2263"/>
      <c r="FP62" s="2263"/>
      <c r="FQ62" s="2263"/>
      <c r="FR62" s="2263"/>
      <c r="FS62" s="2263"/>
      <c r="FT62" s="2263"/>
      <c r="FU62" s="3"/>
      <c r="FV62" s="2262"/>
      <c r="FW62" s="2264"/>
      <c r="FX62" s="2263"/>
      <c r="FY62" s="2261"/>
      <c r="FZ62" s="2263"/>
      <c r="GA62" s="2263"/>
      <c r="GB62" s="2263"/>
      <c r="GC62" s="2263"/>
      <c r="GD62" s="2263"/>
      <c r="GE62" s="2263"/>
      <c r="GF62" s="3"/>
      <c r="GG62" s="2262"/>
      <c r="GH62" s="2264"/>
      <c r="GI62" s="2263"/>
      <c r="GJ62" s="2261"/>
      <c r="GK62" s="2263"/>
      <c r="GL62" s="2263"/>
      <c r="GM62" s="2263"/>
      <c r="GN62" s="2263"/>
      <c r="GO62" s="2263"/>
      <c r="GP62" s="2263"/>
      <c r="GQ62" s="3"/>
      <c r="GR62" s="2262"/>
      <c r="GS62" s="2264"/>
      <c r="GT62" s="2263"/>
      <c r="GU62" s="2261"/>
      <c r="GV62" s="2263"/>
      <c r="GW62" s="2263"/>
      <c r="GX62" s="2263"/>
      <c r="GY62" s="2263"/>
      <c r="GZ62" s="2263"/>
      <c r="HA62" s="2263"/>
      <c r="HB62" s="3"/>
      <c r="HC62" s="2262"/>
      <c r="HD62" s="2264"/>
      <c r="HE62" s="2263"/>
      <c r="HF62" s="2261"/>
      <c r="HG62" s="2263"/>
      <c r="HH62" s="2263"/>
      <c r="HI62" s="2263"/>
      <c r="HJ62" s="2263"/>
      <c r="HK62" s="2263"/>
      <c r="HL62" s="2263"/>
      <c r="HM62" s="3"/>
      <c r="HN62" s="2262"/>
      <c r="HO62" s="2264"/>
      <c r="HP62" s="2263"/>
      <c r="HQ62" s="2261"/>
      <c r="HR62" s="2263"/>
      <c r="HS62" s="2263"/>
      <c r="HT62" s="2263"/>
      <c r="HU62" s="2263"/>
      <c r="HV62" s="2263"/>
      <c r="HW62" s="2263"/>
      <c r="HX62" s="3"/>
      <c r="HY62" s="2262"/>
      <c r="HZ62" s="2264"/>
      <c r="IA62" s="2263"/>
      <c r="IB62" s="2261"/>
      <c r="IC62" s="2263"/>
      <c r="ID62" s="2263"/>
      <c r="IE62" s="2263"/>
      <c r="IF62" s="2263"/>
      <c r="IG62" s="2263"/>
      <c r="IH62" s="2263"/>
      <c r="II62" s="3"/>
      <c r="IJ62" s="2262"/>
      <c r="IK62" s="2264"/>
      <c r="IL62" s="2263"/>
      <c r="IM62" s="2261"/>
      <c r="IN62" s="2263"/>
      <c r="IO62" s="2263"/>
      <c r="IP62" s="2263"/>
      <c r="IQ62" s="2263"/>
      <c r="IR62" s="2263"/>
      <c r="IS62" s="2263"/>
      <c r="IT62" s="3"/>
      <c r="IU62" s="2262"/>
      <c r="IV62" s="2264"/>
      <c r="IW62" s="2263"/>
    </row>
    <row r="63" spans="1:257" ht="22.5" customHeight="1" x14ac:dyDescent="0.25">
      <c r="A63" s="2262"/>
      <c r="B63" s="2264"/>
      <c r="C63" s="2265"/>
      <c r="D63" s="2418">
        <f t="shared" si="0"/>
        <v>0</v>
      </c>
      <c r="E63" s="2265"/>
      <c r="F63" s="2265"/>
      <c r="G63" s="2265"/>
      <c r="H63" s="2265"/>
      <c r="I63" s="2265"/>
      <c r="J63" s="2265"/>
      <c r="K63" s="2471"/>
      <c r="M63" s="2262"/>
      <c r="N63" s="2264"/>
      <c r="O63" s="2263"/>
      <c r="P63" s="2261"/>
      <c r="Q63" s="2263"/>
      <c r="R63" s="2263"/>
      <c r="S63" s="2263"/>
      <c r="T63" s="2263"/>
      <c r="U63" s="2263"/>
      <c r="V63" s="2263"/>
      <c r="W63" s="3"/>
      <c r="X63" s="2262"/>
      <c r="Y63" s="2264"/>
      <c r="Z63" s="2263"/>
      <c r="AA63" s="2261"/>
      <c r="AB63" s="2263"/>
      <c r="AC63" s="2263"/>
      <c r="AD63" s="2263"/>
      <c r="AE63" s="2263"/>
      <c r="AF63" s="2263"/>
      <c r="AG63" s="2263"/>
      <c r="AH63" s="3"/>
      <c r="AI63" s="2262"/>
      <c r="AJ63" s="2264"/>
      <c r="AK63" s="2263"/>
      <c r="AL63" s="2261"/>
      <c r="AM63" s="2263"/>
      <c r="AN63" s="2263"/>
      <c r="AO63" s="2263"/>
      <c r="AP63" s="2263"/>
      <c r="AQ63" s="2263"/>
      <c r="AR63" s="2263"/>
      <c r="AS63" s="3"/>
      <c r="AT63" s="2262"/>
      <c r="AU63" s="2264"/>
      <c r="AV63" s="2263"/>
      <c r="AW63" s="2261"/>
      <c r="AX63" s="2263"/>
      <c r="AY63" s="2263"/>
      <c r="AZ63" s="2263"/>
      <c r="BA63" s="2263"/>
      <c r="BB63" s="2263"/>
      <c r="BC63" s="2263"/>
      <c r="BD63" s="3"/>
      <c r="BE63" s="2262"/>
      <c r="BF63" s="2264"/>
      <c r="BG63" s="2263"/>
      <c r="BH63" s="2261"/>
      <c r="BI63" s="2263"/>
      <c r="BJ63" s="2263"/>
      <c r="BK63" s="2263"/>
      <c r="BL63" s="2263"/>
      <c r="BM63" s="2263"/>
      <c r="BN63" s="2263"/>
      <c r="BO63" s="3"/>
      <c r="BP63" s="2262"/>
      <c r="BQ63" s="2264"/>
      <c r="BR63" s="2263"/>
      <c r="BS63" s="2261"/>
      <c r="BT63" s="2263"/>
      <c r="BU63" s="2263"/>
      <c r="BV63" s="2263"/>
      <c r="BW63" s="2263"/>
      <c r="BX63" s="2263"/>
      <c r="BY63" s="2263"/>
      <c r="BZ63" s="3"/>
      <c r="CA63" s="2262"/>
      <c r="CB63" s="2264"/>
      <c r="CC63" s="2263"/>
      <c r="CD63" s="2261"/>
      <c r="CE63" s="2263"/>
      <c r="CF63" s="2263"/>
      <c r="CG63" s="2263"/>
      <c r="CH63" s="2263"/>
      <c r="CI63" s="2263"/>
      <c r="CJ63" s="2263"/>
      <c r="CK63" s="3"/>
      <c r="CL63" s="2262"/>
      <c r="CM63" s="2264"/>
      <c r="CN63" s="2263"/>
      <c r="CO63" s="2261"/>
      <c r="CP63" s="2263"/>
      <c r="CQ63" s="2263"/>
      <c r="CR63" s="2263"/>
      <c r="CS63" s="2263"/>
      <c r="CT63" s="2263"/>
      <c r="CU63" s="2263"/>
      <c r="CV63" s="3"/>
      <c r="CW63" s="2262"/>
      <c r="CX63" s="2264"/>
      <c r="CY63" s="2263"/>
      <c r="CZ63" s="2261"/>
      <c r="DA63" s="2263"/>
      <c r="DB63" s="2263"/>
      <c r="DC63" s="2263"/>
      <c r="DD63" s="2263"/>
      <c r="DE63" s="2263"/>
      <c r="DF63" s="2263"/>
      <c r="DG63" s="3"/>
      <c r="DH63" s="2262"/>
      <c r="DI63" s="2264"/>
      <c r="DJ63" s="2263"/>
      <c r="DK63" s="2261"/>
      <c r="DL63" s="2263"/>
      <c r="DM63" s="2263"/>
      <c r="DN63" s="2263"/>
      <c r="DO63" s="2263"/>
      <c r="DP63" s="2263"/>
      <c r="DQ63" s="2263"/>
      <c r="DR63" s="3"/>
      <c r="DS63" s="2262"/>
      <c r="DT63" s="2264"/>
      <c r="DU63" s="2263"/>
      <c r="DV63" s="2261"/>
      <c r="DW63" s="2263"/>
      <c r="DX63" s="2263"/>
      <c r="DY63" s="2263"/>
      <c r="DZ63" s="2263"/>
      <c r="EA63" s="2263"/>
      <c r="EB63" s="2263"/>
      <c r="EC63" s="3"/>
      <c r="ED63" s="2262"/>
      <c r="EE63" s="2264"/>
      <c r="EF63" s="2263"/>
      <c r="EG63" s="2261"/>
      <c r="EH63" s="2263"/>
      <c r="EI63" s="2263"/>
      <c r="EJ63" s="2263"/>
      <c r="EK63" s="2263"/>
      <c r="EL63" s="2263"/>
      <c r="EM63" s="2263"/>
      <c r="EN63" s="3"/>
      <c r="EO63" s="2262"/>
      <c r="EP63" s="2264"/>
      <c r="EQ63" s="2263"/>
      <c r="ER63" s="2261"/>
      <c r="ES63" s="2263"/>
      <c r="ET63" s="2263"/>
      <c r="EU63" s="2263"/>
      <c r="EV63" s="2263"/>
      <c r="EW63" s="2263"/>
      <c r="EX63" s="2263"/>
      <c r="EY63" s="3"/>
      <c r="EZ63" s="2262"/>
      <c r="FA63" s="2264"/>
      <c r="FB63" s="2263"/>
      <c r="FC63" s="2261"/>
      <c r="FD63" s="2263"/>
      <c r="FE63" s="2263"/>
      <c r="FF63" s="2263"/>
      <c r="FG63" s="2263"/>
      <c r="FH63" s="2263"/>
      <c r="FI63" s="2263"/>
      <c r="FJ63" s="3"/>
      <c r="FK63" s="2262"/>
      <c r="FL63" s="2264"/>
      <c r="FM63" s="2263"/>
      <c r="FN63" s="2261"/>
      <c r="FO63" s="2263"/>
      <c r="FP63" s="2263"/>
      <c r="FQ63" s="2263"/>
      <c r="FR63" s="2263"/>
      <c r="FS63" s="2263"/>
      <c r="FT63" s="2263"/>
      <c r="FU63" s="3"/>
      <c r="FV63" s="2262"/>
      <c r="FW63" s="2264"/>
      <c r="FX63" s="2263"/>
      <c r="FY63" s="2261"/>
      <c r="FZ63" s="2263"/>
      <c r="GA63" s="2263"/>
      <c r="GB63" s="2263"/>
      <c r="GC63" s="2263"/>
      <c r="GD63" s="2263"/>
      <c r="GE63" s="2263"/>
      <c r="GF63" s="3"/>
      <c r="GG63" s="2262"/>
      <c r="GH63" s="2264"/>
      <c r="GI63" s="2263"/>
      <c r="GJ63" s="2261"/>
      <c r="GK63" s="2263"/>
      <c r="GL63" s="2263"/>
      <c r="GM63" s="2263"/>
      <c r="GN63" s="2263"/>
      <c r="GO63" s="2263"/>
      <c r="GP63" s="2263"/>
      <c r="GQ63" s="3"/>
      <c r="GR63" s="2262"/>
      <c r="GS63" s="2264"/>
      <c r="GT63" s="2263"/>
      <c r="GU63" s="2261"/>
      <c r="GV63" s="2263"/>
      <c r="GW63" s="2263"/>
      <c r="GX63" s="2263"/>
      <c r="GY63" s="2263"/>
      <c r="GZ63" s="2263"/>
      <c r="HA63" s="2263"/>
      <c r="HB63" s="3"/>
      <c r="HC63" s="2262"/>
      <c r="HD63" s="2264"/>
      <c r="HE63" s="2263"/>
      <c r="HF63" s="2261"/>
      <c r="HG63" s="2263"/>
      <c r="HH63" s="2263"/>
      <c r="HI63" s="2263"/>
      <c r="HJ63" s="2263"/>
      <c r="HK63" s="2263"/>
      <c r="HL63" s="2263"/>
      <c r="HM63" s="3"/>
      <c r="HN63" s="2262"/>
      <c r="HO63" s="2264"/>
      <c r="HP63" s="2263"/>
      <c r="HQ63" s="2261"/>
      <c r="HR63" s="2263"/>
      <c r="HS63" s="2263"/>
      <c r="HT63" s="2263"/>
      <c r="HU63" s="2263"/>
      <c r="HV63" s="2263"/>
      <c r="HW63" s="2263"/>
      <c r="HX63" s="3"/>
      <c r="HY63" s="2262"/>
      <c r="HZ63" s="2264"/>
      <c r="IA63" s="2263"/>
      <c r="IB63" s="2261"/>
      <c r="IC63" s="2263"/>
      <c r="ID63" s="2263"/>
      <c r="IE63" s="2263"/>
      <c r="IF63" s="2263"/>
      <c r="IG63" s="2263"/>
      <c r="IH63" s="2263"/>
      <c r="II63" s="3"/>
      <c r="IJ63" s="2262"/>
      <c r="IK63" s="2264"/>
      <c r="IL63" s="2263"/>
      <c r="IM63" s="2261"/>
      <c r="IN63" s="2263"/>
      <c r="IO63" s="2263"/>
      <c r="IP63" s="2263"/>
      <c r="IQ63" s="2263"/>
      <c r="IR63" s="2263"/>
      <c r="IS63" s="2263"/>
      <c r="IT63" s="3"/>
      <c r="IU63" s="2262"/>
      <c r="IV63" s="2264"/>
      <c r="IW63" s="2263"/>
    </row>
    <row r="64" spans="1:257" ht="22.5" customHeight="1" x14ac:dyDescent="0.25">
      <c r="A64" s="2262"/>
      <c r="B64" s="2264"/>
      <c r="C64" s="2265"/>
      <c r="D64" s="2418">
        <f t="shared" si="0"/>
        <v>0</v>
      </c>
      <c r="E64" s="2265"/>
      <c r="F64" s="2265"/>
      <c r="G64" s="2265"/>
      <c r="H64" s="2265"/>
      <c r="I64" s="2265"/>
      <c r="J64" s="2265"/>
      <c r="K64" s="2471"/>
      <c r="M64" s="2262"/>
      <c r="N64" s="2264"/>
      <c r="O64" s="2263"/>
      <c r="P64" s="2261"/>
      <c r="Q64" s="2263"/>
      <c r="R64" s="2263"/>
      <c r="S64" s="2263"/>
      <c r="T64" s="2263"/>
      <c r="U64" s="2263"/>
      <c r="V64" s="2263"/>
      <c r="W64" s="3"/>
      <c r="X64" s="2262"/>
      <c r="Y64" s="2264"/>
      <c r="Z64" s="2263"/>
      <c r="AA64" s="2261"/>
      <c r="AB64" s="2263"/>
      <c r="AC64" s="2263"/>
      <c r="AD64" s="2263"/>
      <c r="AE64" s="2263"/>
      <c r="AF64" s="2263"/>
      <c r="AG64" s="2263"/>
      <c r="AH64" s="3"/>
      <c r="AI64" s="2262"/>
      <c r="AJ64" s="2264"/>
      <c r="AK64" s="2263"/>
      <c r="AL64" s="2261"/>
      <c r="AM64" s="2263"/>
      <c r="AN64" s="2263"/>
      <c r="AO64" s="2263"/>
      <c r="AP64" s="2263"/>
      <c r="AQ64" s="2263"/>
      <c r="AR64" s="2263"/>
      <c r="AS64" s="3"/>
      <c r="AT64" s="2262"/>
      <c r="AU64" s="2264"/>
      <c r="AV64" s="2263"/>
      <c r="AW64" s="2261"/>
      <c r="AX64" s="2263"/>
      <c r="AY64" s="2263"/>
      <c r="AZ64" s="2263"/>
      <c r="BA64" s="2263"/>
      <c r="BB64" s="2263"/>
      <c r="BC64" s="2263"/>
      <c r="BD64" s="3"/>
      <c r="BE64" s="2262"/>
      <c r="BF64" s="2264"/>
      <c r="BG64" s="2263"/>
      <c r="BH64" s="2261"/>
      <c r="BI64" s="2263"/>
      <c r="BJ64" s="2263"/>
      <c r="BK64" s="2263"/>
      <c r="BL64" s="2263"/>
      <c r="BM64" s="2263"/>
      <c r="BN64" s="2263"/>
      <c r="BO64" s="3"/>
      <c r="BP64" s="2262"/>
      <c r="BQ64" s="2264"/>
      <c r="BR64" s="2263"/>
      <c r="BS64" s="2261"/>
      <c r="BT64" s="2263"/>
      <c r="BU64" s="2263"/>
      <c r="BV64" s="2263"/>
      <c r="BW64" s="2263"/>
      <c r="BX64" s="2263"/>
      <c r="BY64" s="2263"/>
      <c r="BZ64" s="3"/>
      <c r="CA64" s="2262"/>
      <c r="CB64" s="2264"/>
      <c r="CC64" s="2263"/>
      <c r="CD64" s="2261"/>
      <c r="CE64" s="2263"/>
      <c r="CF64" s="2263"/>
      <c r="CG64" s="2263"/>
      <c r="CH64" s="2263"/>
      <c r="CI64" s="2263"/>
      <c r="CJ64" s="2263"/>
      <c r="CK64" s="3"/>
      <c r="CL64" s="2262"/>
      <c r="CM64" s="2264"/>
      <c r="CN64" s="2263"/>
      <c r="CO64" s="2261"/>
      <c r="CP64" s="2263"/>
      <c r="CQ64" s="2263"/>
      <c r="CR64" s="2263"/>
      <c r="CS64" s="2263"/>
      <c r="CT64" s="2263"/>
      <c r="CU64" s="2263"/>
      <c r="CV64" s="3"/>
      <c r="CW64" s="2262"/>
      <c r="CX64" s="2264"/>
      <c r="CY64" s="2263"/>
      <c r="CZ64" s="2261"/>
      <c r="DA64" s="2263"/>
      <c r="DB64" s="2263"/>
      <c r="DC64" s="2263"/>
      <c r="DD64" s="2263"/>
      <c r="DE64" s="2263"/>
      <c r="DF64" s="2263"/>
      <c r="DG64" s="3"/>
      <c r="DH64" s="2262"/>
      <c r="DI64" s="2264"/>
      <c r="DJ64" s="2263"/>
      <c r="DK64" s="2261"/>
      <c r="DL64" s="2263"/>
      <c r="DM64" s="2263"/>
      <c r="DN64" s="2263"/>
      <c r="DO64" s="2263"/>
      <c r="DP64" s="2263"/>
      <c r="DQ64" s="2263"/>
      <c r="DR64" s="3"/>
      <c r="DS64" s="2262"/>
      <c r="DT64" s="2264"/>
      <c r="DU64" s="2263"/>
      <c r="DV64" s="2261"/>
      <c r="DW64" s="2263"/>
      <c r="DX64" s="2263"/>
      <c r="DY64" s="2263"/>
      <c r="DZ64" s="2263"/>
      <c r="EA64" s="2263"/>
      <c r="EB64" s="2263"/>
      <c r="EC64" s="3"/>
      <c r="ED64" s="2262"/>
      <c r="EE64" s="2264"/>
      <c r="EF64" s="2263"/>
      <c r="EG64" s="2261"/>
      <c r="EH64" s="2263"/>
      <c r="EI64" s="2263"/>
      <c r="EJ64" s="2263"/>
      <c r="EK64" s="2263"/>
      <c r="EL64" s="2263"/>
      <c r="EM64" s="2263"/>
      <c r="EN64" s="3"/>
      <c r="EO64" s="2262"/>
      <c r="EP64" s="2264"/>
      <c r="EQ64" s="2263"/>
      <c r="ER64" s="2261"/>
      <c r="ES64" s="2263"/>
      <c r="ET64" s="2263"/>
      <c r="EU64" s="2263"/>
      <c r="EV64" s="2263"/>
      <c r="EW64" s="2263"/>
      <c r="EX64" s="2263"/>
      <c r="EY64" s="3"/>
      <c r="EZ64" s="2262"/>
      <c r="FA64" s="2264"/>
      <c r="FB64" s="2263"/>
      <c r="FC64" s="2261"/>
      <c r="FD64" s="2263"/>
      <c r="FE64" s="2263"/>
      <c r="FF64" s="2263"/>
      <c r="FG64" s="2263"/>
      <c r="FH64" s="2263"/>
      <c r="FI64" s="2263"/>
      <c r="FJ64" s="3"/>
      <c r="FK64" s="2262"/>
      <c r="FL64" s="2264"/>
      <c r="FM64" s="2263"/>
      <c r="FN64" s="2261"/>
      <c r="FO64" s="2263"/>
      <c r="FP64" s="2263"/>
      <c r="FQ64" s="2263"/>
      <c r="FR64" s="2263"/>
      <c r="FS64" s="2263"/>
      <c r="FT64" s="2263"/>
      <c r="FU64" s="3"/>
      <c r="FV64" s="2262"/>
      <c r="FW64" s="2264"/>
      <c r="FX64" s="2263"/>
      <c r="FY64" s="2261"/>
      <c r="FZ64" s="2263"/>
      <c r="GA64" s="2263"/>
      <c r="GB64" s="2263"/>
      <c r="GC64" s="2263"/>
      <c r="GD64" s="2263"/>
      <c r="GE64" s="2263"/>
      <c r="GF64" s="3"/>
      <c r="GG64" s="2262"/>
      <c r="GH64" s="2264"/>
      <c r="GI64" s="2263"/>
      <c r="GJ64" s="2261"/>
      <c r="GK64" s="2263"/>
      <c r="GL64" s="2263"/>
      <c r="GM64" s="2263"/>
      <c r="GN64" s="2263"/>
      <c r="GO64" s="2263"/>
      <c r="GP64" s="2263"/>
      <c r="GQ64" s="3"/>
      <c r="GR64" s="2262"/>
      <c r="GS64" s="2264"/>
      <c r="GT64" s="2263"/>
      <c r="GU64" s="2261"/>
      <c r="GV64" s="2263"/>
      <c r="GW64" s="2263"/>
      <c r="GX64" s="2263"/>
      <c r="GY64" s="2263"/>
      <c r="GZ64" s="2263"/>
      <c r="HA64" s="2263"/>
      <c r="HB64" s="3"/>
      <c r="HC64" s="2262"/>
      <c r="HD64" s="2264"/>
      <c r="HE64" s="2263"/>
      <c r="HF64" s="2261"/>
      <c r="HG64" s="2263"/>
      <c r="HH64" s="2263"/>
      <c r="HI64" s="2263"/>
      <c r="HJ64" s="2263"/>
      <c r="HK64" s="2263"/>
      <c r="HL64" s="2263"/>
      <c r="HM64" s="3"/>
      <c r="HN64" s="2262"/>
      <c r="HO64" s="2264"/>
      <c r="HP64" s="2263"/>
      <c r="HQ64" s="2261"/>
      <c r="HR64" s="2263"/>
      <c r="HS64" s="2263"/>
      <c r="HT64" s="2263"/>
      <c r="HU64" s="2263"/>
      <c r="HV64" s="2263"/>
      <c r="HW64" s="2263"/>
      <c r="HX64" s="3"/>
      <c r="HY64" s="2262"/>
      <c r="HZ64" s="2264"/>
      <c r="IA64" s="2263"/>
      <c r="IB64" s="2261"/>
      <c r="IC64" s="2263"/>
      <c r="ID64" s="2263"/>
      <c r="IE64" s="2263"/>
      <c r="IF64" s="2263"/>
      <c r="IG64" s="2263"/>
      <c r="IH64" s="2263"/>
      <c r="II64" s="3"/>
      <c r="IJ64" s="2262"/>
      <c r="IK64" s="2264"/>
      <c r="IL64" s="2263"/>
      <c r="IM64" s="2261"/>
      <c r="IN64" s="2263"/>
      <c r="IO64" s="2263"/>
      <c r="IP64" s="2263"/>
      <c r="IQ64" s="2263"/>
      <c r="IR64" s="2263"/>
      <c r="IS64" s="2263"/>
      <c r="IT64" s="3"/>
      <c r="IU64" s="2262"/>
      <c r="IV64" s="2264"/>
      <c r="IW64" s="2263"/>
    </row>
    <row r="65" spans="1:257" ht="22.5" customHeight="1" x14ac:dyDescent="0.25">
      <c r="A65" s="2262"/>
      <c r="B65" s="2264"/>
      <c r="C65" s="2265"/>
      <c r="D65" s="2418">
        <f t="shared" si="0"/>
        <v>0</v>
      </c>
      <c r="E65" s="2265"/>
      <c r="F65" s="2265"/>
      <c r="G65" s="2265"/>
      <c r="H65" s="2265"/>
      <c r="I65" s="2265"/>
      <c r="J65" s="2265"/>
      <c r="K65" s="2471"/>
      <c r="M65" s="2262"/>
      <c r="N65" s="2264"/>
      <c r="O65" s="2263"/>
      <c r="P65" s="2261"/>
      <c r="Q65" s="2263"/>
      <c r="R65" s="2263"/>
      <c r="S65" s="2263"/>
      <c r="T65" s="2263"/>
      <c r="U65" s="2263"/>
      <c r="V65" s="2263"/>
      <c r="W65" s="3"/>
      <c r="X65" s="2262"/>
      <c r="Y65" s="2264"/>
      <c r="Z65" s="2263"/>
      <c r="AA65" s="2261"/>
      <c r="AB65" s="2263"/>
      <c r="AC65" s="2263"/>
      <c r="AD65" s="2263"/>
      <c r="AE65" s="2263"/>
      <c r="AF65" s="2263"/>
      <c r="AG65" s="2263"/>
      <c r="AH65" s="3"/>
      <c r="AI65" s="2262"/>
      <c r="AJ65" s="2264"/>
      <c r="AK65" s="2263"/>
      <c r="AL65" s="2261"/>
      <c r="AM65" s="2263"/>
      <c r="AN65" s="2263"/>
      <c r="AO65" s="2263"/>
      <c r="AP65" s="2263"/>
      <c r="AQ65" s="2263"/>
      <c r="AR65" s="2263"/>
      <c r="AS65" s="3"/>
      <c r="AT65" s="2262"/>
      <c r="AU65" s="2264"/>
      <c r="AV65" s="2263"/>
      <c r="AW65" s="2261"/>
      <c r="AX65" s="2263"/>
      <c r="AY65" s="2263"/>
      <c r="AZ65" s="2263"/>
      <c r="BA65" s="2263"/>
      <c r="BB65" s="2263"/>
      <c r="BC65" s="2263"/>
      <c r="BD65" s="3"/>
      <c r="BE65" s="2262"/>
      <c r="BF65" s="2264"/>
      <c r="BG65" s="2263"/>
      <c r="BH65" s="2261"/>
      <c r="BI65" s="2263"/>
      <c r="BJ65" s="2263"/>
      <c r="BK65" s="2263"/>
      <c r="BL65" s="2263"/>
      <c r="BM65" s="2263"/>
      <c r="BN65" s="2263"/>
      <c r="BO65" s="3"/>
      <c r="BP65" s="2262"/>
      <c r="BQ65" s="2264"/>
      <c r="BR65" s="2263"/>
      <c r="BS65" s="2261"/>
      <c r="BT65" s="2263"/>
      <c r="BU65" s="2263"/>
      <c r="BV65" s="2263"/>
      <c r="BW65" s="2263"/>
      <c r="BX65" s="2263"/>
      <c r="BY65" s="2263"/>
      <c r="BZ65" s="3"/>
      <c r="CA65" s="2262"/>
      <c r="CB65" s="2264"/>
      <c r="CC65" s="2263"/>
      <c r="CD65" s="2261"/>
      <c r="CE65" s="2263"/>
      <c r="CF65" s="2263"/>
      <c r="CG65" s="2263"/>
      <c r="CH65" s="2263"/>
      <c r="CI65" s="2263"/>
      <c r="CJ65" s="2263"/>
      <c r="CK65" s="3"/>
      <c r="CL65" s="2262"/>
      <c r="CM65" s="2264"/>
      <c r="CN65" s="2263"/>
      <c r="CO65" s="2261"/>
      <c r="CP65" s="2263"/>
      <c r="CQ65" s="2263"/>
      <c r="CR65" s="2263"/>
      <c r="CS65" s="2263"/>
      <c r="CT65" s="2263"/>
      <c r="CU65" s="2263"/>
      <c r="CV65" s="3"/>
      <c r="CW65" s="2262"/>
      <c r="CX65" s="2264"/>
      <c r="CY65" s="2263"/>
      <c r="CZ65" s="2261"/>
      <c r="DA65" s="2263"/>
      <c r="DB65" s="2263"/>
      <c r="DC65" s="2263"/>
      <c r="DD65" s="2263"/>
      <c r="DE65" s="2263"/>
      <c r="DF65" s="2263"/>
      <c r="DG65" s="3"/>
      <c r="DH65" s="2262"/>
      <c r="DI65" s="2264"/>
      <c r="DJ65" s="2263"/>
      <c r="DK65" s="2261"/>
      <c r="DL65" s="2263"/>
      <c r="DM65" s="2263"/>
      <c r="DN65" s="2263"/>
      <c r="DO65" s="2263"/>
      <c r="DP65" s="2263"/>
      <c r="DQ65" s="2263"/>
      <c r="DR65" s="3"/>
      <c r="DS65" s="2262"/>
      <c r="DT65" s="2264"/>
      <c r="DU65" s="2263"/>
      <c r="DV65" s="2261"/>
      <c r="DW65" s="2263"/>
      <c r="DX65" s="2263"/>
      <c r="DY65" s="2263"/>
      <c r="DZ65" s="2263"/>
      <c r="EA65" s="2263"/>
      <c r="EB65" s="2263"/>
      <c r="EC65" s="3"/>
      <c r="ED65" s="2262"/>
      <c r="EE65" s="2264"/>
      <c r="EF65" s="2263"/>
      <c r="EG65" s="2261"/>
      <c r="EH65" s="2263"/>
      <c r="EI65" s="2263"/>
      <c r="EJ65" s="2263"/>
      <c r="EK65" s="2263"/>
      <c r="EL65" s="2263"/>
      <c r="EM65" s="2263"/>
      <c r="EN65" s="3"/>
      <c r="EO65" s="2262"/>
      <c r="EP65" s="2264"/>
      <c r="EQ65" s="2263"/>
      <c r="ER65" s="2261"/>
      <c r="ES65" s="2263"/>
      <c r="ET65" s="2263"/>
      <c r="EU65" s="2263"/>
      <c r="EV65" s="2263"/>
      <c r="EW65" s="2263"/>
      <c r="EX65" s="2263"/>
      <c r="EY65" s="3"/>
      <c r="EZ65" s="2262"/>
      <c r="FA65" s="2264"/>
      <c r="FB65" s="2263"/>
      <c r="FC65" s="2261"/>
      <c r="FD65" s="2263"/>
      <c r="FE65" s="2263"/>
      <c r="FF65" s="2263"/>
      <c r="FG65" s="2263"/>
      <c r="FH65" s="2263"/>
      <c r="FI65" s="2263"/>
      <c r="FJ65" s="3"/>
      <c r="FK65" s="2262"/>
      <c r="FL65" s="2264"/>
      <c r="FM65" s="2263"/>
      <c r="FN65" s="2261"/>
      <c r="FO65" s="2263"/>
      <c r="FP65" s="2263"/>
      <c r="FQ65" s="2263"/>
      <c r="FR65" s="2263"/>
      <c r="FS65" s="2263"/>
      <c r="FT65" s="2263"/>
      <c r="FU65" s="3"/>
      <c r="FV65" s="2262"/>
      <c r="FW65" s="2264"/>
      <c r="FX65" s="2263"/>
      <c r="FY65" s="2261"/>
      <c r="FZ65" s="2263"/>
      <c r="GA65" s="2263"/>
      <c r="GB65" s="2263"/>
      <c r="GC65" s="2263"/>
      <c r="GD65" s="2263"/>
      <c r="GE65" s="2263"/>
      <c r="GF65" s="3"/>
      <c r="GG65" s="2262"/>
      <c r="GH65" s="2264"/>
      <c r="GI65" s="2263"/>
      <c r="GJ65" s="2261"/>
      <c r="GK65" s="2263"/>
      <c r="GL65" s="2263"/>
      <c r="GM65" s="2263"/>
      <c r="GN65" s="2263"/>
      <c r="GO65" s="2263"/>
      <c r="GP65" s="2263"/>
      <c r="GQ65" s="3"/>
      <c r="GR65" s="2262"/>
      <c r="GS65" s="2264"/>
      <c r="GT65" s="2263"/>
      <c r="GU65" s="2261"/>
      <c r="GV65" s="2263"/>
      <c r="GW65" s="2263"/>
      <c r="GX65" s="2263"/>
      <c r="GY65" s="2263"/>
      <c r="GZ65" s="2263"/>
      <c r="HA65" s="2263"/>
      <c r="HB65" s="3"/>
      <c r="HC65" s="2262"/>
      <c r="HD65" s="2264"/>
      <c r="HE65" s="2263"/>
      <c r="HF65" s="2261"/>
      <c r="HG65" s="2263"/>
      <c r="HH65" s="2263"/>
      <c r="HI65" s="2263"/>
      <c r="HJ65" s="2263"/>
      <c r="HK65" s="2263"/>
      <c r="HL65" s="2263"/>
      <c r="HM65" s="3"/>
      <c r="HN65" s="2262"/>
      <c r="HO65" s="2264"/>
      <c r="HP65" s="2263"/>
      <c r="HQ65" s="2261"/>
      <c r="HR65" s="2263"/>
      <c r="HS65" s="2263"/>
      <c r="HT65" s="2263"/>
      <c r="HU65" s="2263"/>
      <c r="HV65" s="2263"/>
      <c r="HW65" s="2263"/>
      <c r="HX65" s="3"/>
      <c r="HY65" s="2262"/>
      <c r="HZ65" s="2264"/>
      <c r="IA65" s="2263"/>
      <c r="IB65" s="2261"/>
      <c r="IC65" s="2263"/>
      <c r="ID65" s="2263"/>
      <c r="IE65" s="2263"/>
      <c r="IF65" s="2263"/>
      <c r="IG65" s="2263"/>
      <c r="IH65" s="2263"/>
      <c r="II65" s="3"/>
      <c r="IJ65" s="2262"/>
      <c r="IK65" s="2264"/>
      <c r="IL65" s="2263"/>
      <c r="IM65" s="2261"/>
      <c r="IN65" s="2263"/>
      <c r="IO65" s="2263"/>
      <c r="IP65" s="2263"/>
      <c r="IQ65" s="2263"/>
      <c r="IR65" s="2263"/>
      <c r="IS65" s="2263"/>
      <c r="IT65" s="3"/>
      <c r="IU65" s="2262"/>
      <c r="IV65" s="2264"/>
      <c r="IW65" s="2263"/>
    </row>
    <row r="66" spans="1:257" ht="22.5" customHeight="1" x14ac:dyDescent="0.25">
      <c r="A66" s="2262"/>
      <c r="B66" s="2264"/>
      <c r="C66" s="2265"/>
      <c r="D66" s="2418">
        <f t="shared" si="0"/>
        <v>0</v>
      </c>
      <c r="E66" s="2265"/>
      <c r="F66" s="2265"/>
      <c r="G66" s="2265"/>
      <c r="H66" s="2265"/>
      <c r="I66" s="2265"/>
      <c r="J66" s="2265"/>
      <c r="K66" s="2471"/>
      <c r="M66" s="2262"/>
      <c r="N66" s="2264"/>
      <c r="O66" s="2263"/>
      <c r="P66" s="2261"/>
      <c r="Q66" s="2263"/>
      <c r="R66" s="2263"/>
      <c r="S66" s="2263"/>
      <c r="T66" s="2263"/>
      <c r="U66" s="2263"/>
      <c r="V66" s="2263"/>
      <c r="W66" s="3"/>
      <c r="X66" s="2262"/>
      <c r="Y66" s="2264"/>
      <c r="Z66" s="2263"/>
      <c r="AA66" s="2261"/>
      <c r="AB66" s="2263"/>
      <c r="AC66" s="2263"/>
      <c r="AD66" s="2263"/>
      <c r="AE66" s="2263"/>
      <c r="AF66" s="2263"/>
      <c r="AG66" s="2263"/>
      <c r="AH66" s="3"/>
      <c r="AI66" s="2262"/>
      <c r="AJ66" s="2264"/>
      <c r="AK66" s="2263"/>
      <c r="AL66" s="2261"/>
      <c r="AM66" s="2263"/>
      <c r="AN66" s="2263"/>
      <c r="AO66" s="2263"/>
      <c r="AP66" s="2263"/>
      <c r="AQ66" s="2263"/>
      <c r="AR66" s="2263"/>
      <c r="AS66" s="3"/>
      <c r="AT66" s="2262"/>
      <c r="AU66" s="2264"/>
      <c r="AV66" s="2263"/>
      <c r="AW66" s="2261"/>
      <c r="AX66" s="2263"/>
      <c r="AY66" s="2263"/>
      <c r="AZ66" s="2263"/>
      <c r="BA66" s="2263"/>
      <c r="BB66" s="2263"/>
      <c r="BC66" s="2263"/>
      <c r="BD66" s="3"/>
      <c r="BE66" s="2262"/>
      <c r="BF66" s="2264"/>
      <c r="BG66" s="2263"/>
      <c r="BH66" s="2261"/>
      <c r="BI66" s="2263"/>
      <c r="BJ66" s="2263"/>
      <c r="BK66" s="2263"/>
      <c r="BL66" s="2263"/>
      <c r="BM66" s="2263"/>
      <c r="BN66" s="2263"/>
      <c r="BO66" s="3"/>
      <c r="BP66" s="2262"/>
      <c r="BQ66" s="2264"/>
      <c r="BR66" s="2263"/>
      <c r="BS66" s="2261"/>
      <c r="BT66" s="2263"/>
      <c r="BU66" s="2263"/>
      <c r="BV66" s="2263"/>
      <c r="BW66" s="2263"/>
      <c r="BX66" s="2263"/>
      <c r="BY66" s="2263"/>
      <c r="BZ66" s="3"/>
      <c r="CA66" s="2262"/>
      <c r="CB66" s="2264"/>
      <c r="CC66" s="2263"/>
      <c r="CD66" s="2261"/>
      <c r="CE66" s="2263"/>
      <c r="CF66" s="2263"/>
      <c r="CG66" s="2263"/>
      <c r="CH66" s="2263"/>
      <c r="CI66" s="2263"/>
      <c r="CJ66" s="2263"/>
      <c r="CK66" s="3"/>
      <c r="CL66" s="2262"/>
      <c r="CM66" s="2264"/>
      <c r="CN66" s="2263"/>
      <c r="CO66" s="2261"/>
      <c r="CP66" s="2263"/>
      <c r="CQ66" s="2263"/>
      <c r="CR66" s="2263"/>
      <c r="CS66" s="2263"/>
      <c r="CT66" s="2263"/>
      <c r="CU66" s="2263"/>
      <c r="CV66" s="3"/>
      <c r="CW66" s="2262"/>
      <c r="CX66" s="2264"/>
      <c r="CY66" s="2263"/>
      <c r="CZ66" s="2261"/>
      <c r="DA66" s="2263"/>
      <c r="DB66" s="2263"/>
      <c r="DC66" s="2263"/>
      <c r="DD66" s="2263"/>
      <c r="DE66" s="2263"/>
      <c r="DF66" s="2263"/>
      <c r="DG66" s="3"/>
      <c r="DH66" s="2262"/>
      <c r="DI66" s="2264"/>
      <c r="DJ66" s="2263"/>
      <c r="DK66" s="2261"/>
      <c r="DL66" s="2263"/>
      <c r="DM66" s="2263"/>
      <c r="DN66" s="2263"/>
      <c r="DO66" s="2263"/>
      <c r="DP66" s="2263"/>
      <c r="DQ66" s="2263"/>
      <c r="DR66" s="3"/>
      <c r="DS66" s="2262"/>
      <c r="DT66" s="2264"/>
      <c r="DU66" s="2263"/>
      <c r="DV66" s="2261"/>
      <c r="DW66" s="2263"/>
      <c r="DX66" s="2263"/>
      <c r="DY66" s="2263"/>
      <c r="DZ66" s="2263"/>
      <c r="EA66" s="2263"/>
      <c r="EB66" s="2263"/>
      <c r="EC66" s="3"/>
      <c r="ED66" s="2262"/>
      <c r="EE66" s="2264"/>
      <c r="EF66" s="2263"/>
      <c r="EG66" s="2261"/>
      <c r="EH66" s="2263"/>
      <c r="EI66" s="2263"/>
      <c r="EJ66" s="2263"/>
      <c r="EK66" s="2263"/>
      <c r="EL66" s="2263"/>
      <c r="EM66" s="2263"/>
      <c r="EN66" s="3"/>
      <c r="EO66" s="2262"/>
      <c r="EP66" s="2264"/>
      <c r="EQ66" s="2263"/>
      <c r="ER66" s="2261"/>
      <c r="ES66" s="2263"/>
      <c r="ET66" s="2263"/>
      <c r="EU66" s="2263"/>
      <c r="EV66" s="2263"/>
      <c r="EW66" s="2263"/>
      <c r="EX66" s="2263"/>
      <c r="EY66" s="3"/>
      <c r="EZ66" s="2262"/>
      <c r="FA66" s="2264"/>
      <c r="FB66" s="2263"/>
      <c r="FC66" s="2261"/>
      <c r="FD66" s="2263"/>
      <c r="FE66" s="2263"/>
      <c r="FF66" s="2263"/>
      <c r="FG66" s="2263"/>
      <c r="FH66" s="2263"/>
      <c r="FI66" s="2263"/>
      <c r="FJ66" s="3"/>
      <c r="FK66" s="2262"/>
      <c r="FL66" s="2264"/>
      <c r="FM66" s="2263"/>
      <c r="FN66" s="2261"/>
      <c r="FO66" s="2263"/>
      <c r="FP66" s="2263"/>
      <c r="FQ66" s="2263"/>
      <c r="FR66" s="2263"/>
      <c r="FS66" s="2263"/>
      <c r="FT66" s="2263"/>
      <c r="FU66" s="3"/>
      <c r="FV66" s="2262"/>
      <c r="FW66" s="2264"/>
      <c r="FX66" s="2263"/>
      <c r="FY66" s="2261"/>
      <c r="FZ66" s="2263"/>
      <c r="GA66" s="2263"/>
      <c r="GB66" s="2263"/>
      <c r="GC66" s="2263"/>
      <c r="GD66" s="2263"/>
      <c r="GE66" s="2263"/>
      <c r="GF66" s="3"/>
      <c r="GG66" s="2262"/>
      <c r="GH66" s="2264"/>
      <c r="GI66" s="2263"/>
      <c r="GJ66" s="2261"/>
      <c r="GK66" s="2263"/>
      <c r="GL66" s="2263"/>
      <c r="GM66" s="2263"/>
      <c r="GN66" s="2263"/>
      <c r="GO66" s="2263"/>
      <c r="GP66" s="2263"/>
      <c r="GQ66" s="3"/>
      <c r="GR66" s="2262"/>
      <c r="GS66" s="2264"/>
      <c r="GT66" s="2263"/>
      <c r="GU66" s="2261"/>
      <c r="GV66" s="2263"/>
      <c r="GW66" s="2263"/>
      <c r="GX66" s="2263"/>
      <c r="GY66" s="2263"/>
      <c r="GZ66" s="2263"/>
      <c r="HA66" s="2263"/>
      <c r="HB66" s="3"/>
      <c r="HC66" s="2262"/>
      <c r="HD66" s="2264"/>
      <c r="HE66" s="2263"/>
      <c r="HF66" s="2261"/>
      <c r="HG66" s="2263"/>
      <c r="HH66" s="2263"/>
      <c r="HI66" s="2263"/>
      <c r="HJ66" s="2263"/>
      <c r="HK66" s="2263"/>
      <c r="HL66" s="2263"/>
      <c r="HM66" s="3"/>
      <c r="HN66" s="2262"/>
      <c r="HO66" s="2264"/>
      <c r="HP66" s="2263"/>
      <c r="HQ66" s="2261"/>
      <c r="HR66" s="2263"/>
      <c r="HS66" s="2263"/>
      <c r="HT66" s="2263"/>
      <c r="HU66" s="2263"/>
      <c r="HV66" s="2263"/>
      <c r="HW66" s="2263"/>
      <c r="HX66" s="3"/>
      <c r="HY66" s="2262"/>
      <c r="HZ66" s="2264"/>
      <c r="IA66" s="2263"/>
      <c r="IB66" s="2261"/>
      <c r="IC66" s="2263"/>
      <c r="ID66" s="2263"/>
      <c r="IE66" s="2263"/>
      <c r="IF66" s="2263"/>
      <c r="IG66" s="2263"/>
      <c r="IH66" s="2263"/>
      <c r="II66" s="3"/>
      <c r="IJ66" s="2262"/>
      <c r="IK66" s="2264"/>
      <c r="IL66" s="2263"/>
      <c r="IM66" s="2261"/>
      <c r="IN66" s="2263"/>
      <c r="IO66" s="2263"/>
      <c r="IP66" s="2263"/>
      <c r="IQ66" s="2263"/>
      <c r="IR66" s="2263"/>
      <c r="IS66" s="2263"/>
      <c r="IT66" s="3"/>
      <c r="IU66" s="2262"/>
      <c r="IV66" s="2264"/>
      <c r="IW66" s="2263"/>
    </row>
    <row r="67" spans="1:257" ht="22.5" customHeight="1" x14ac:dyDescent="0.25">
      <c r="A67" s="2262"/>
      <c r="B67" s="2264"/>
      <c r="C67" s="2265"/>
      <c r="D67" s="2418">
        <f t="shared" si="0"/>
        <v>0</v>
      </c>
      <c r="E67" s="2265"/>
      <c r="F67" s="2265"/>
      <c r="G67" s="2265"/>
      <c r="H67" s="2265"/>
      <c r="I67" s="2265"/>
      <c r="J67" s="2265"/>
      <c r="K67" s="2471"/>
      <c r="M67" s="2262"/>
      <c r="N67" s="2264"/>
      <c r="O67" s="2263"/>
      <c r="P67" s="2261"/>
      <c r="Q67" s="2263"/>
      <c r="R67" s="2263"/>
      <c r="S67" s="2263"/>
      <c r="T67" s="2263"/>
      <c r="U67" s="2263"/>
      <c r="V67" s="2263"/>
      <c r="W67" s="3"/>
      <c r="X67" s="2262"/>
      <c r="Y67" s="2264"/>
      <c r="Z67" s="2263"/>
      <c r="AA67" s="2261"/>
      <c r="AB67" s="2263"/>
      <c r="AC67" s="2263"/>
      <c r="AD67" s="2263"/>
      <c r="AE67" s="2263"/>
      <c r="AF67" s="2263"/>
      <c r="AG67" s="2263"/>
      <c r="AH67" s="3"/>
      <c r="AI67" s="2262"/>
      <c r="AJ67" s="2264"/>
      <c r="AK67" s="2263"/>
      <c r="AL67" s="2261"/>
      <c r="AM67" s="2263"/>
      <c r="AN67" s="2263"/>
      <c r="AO67" s="2263"/>
      <c r="AP67" s="2263"/>
      <c r="AQ67" s="2263"/>
      <c r="AR67" s="2263"/>
      <c r="AS67" s="3"/>
      <c r="AT67" s="2262"/>
      <c r="AU67" s="2264"/>
      <c r="AV67" s="2263"/>
      <c r="AW67" s="2261"/>
      <c r="AX67" s="2263"/>
      <c r="AY67" s="2263"/>
      <c r="AZ67" s="2263"/>
      <c r="BA67" s="2263"/>
      <c r="BB67" s="2263"/>
      <c r="BC67" s="2263"/>
      <c r="BD67" s="3"/>
      <c r="BE67" s="2262"/>
      <c r="BF67" s="2264"/>
      <c r="BG67" s="2263"/>
      <c r="BH67" s="2261"/>
      <c r="BI67" s="2263"/>
      <c r="BJ67" s="2263"/>
      <c r="BK67" s="2263"/>
      <c r="BL67" s="2263"/>
      <c r="BM67" s="2263"/>
      <c r="BN67" s="2263"/>
      <c r="BO67" s="3"/>
      <c r="BP67" s="2262"/>
      <c r="BQ67" s="2264"/>
      <c r="BR67" s="2263"/>
      <c r="BS67" s="2261"/>
      <c r="BT67" s="2263"/>
      <c r="BU67" s="2263"/>
      <c r="BV67" s="2263"/>
      <c r="BW67" s="2263"/>
      <c r="BX67" s="2263"/>
      <c r="BY67" s="2263"/>
      <c r="BZ67" s="3"/>
      <c r="CA67" s="2262"/>
      <c r="CB67" s="2264"/>
      <c r="CC67" s="2263"/>
      <c r="CD67" s="2261"/>
      <c r="CE67" s="2263"/>
      <c r="CF67" s="2263"/>
      <c r="CG67" s="2263"/>
      <c r="CH67" s="2263"/>
      <c r="CI67" s="2263"/>
      <c r="CJ67" s="2263"/>
      <c r="CK67" s="3"/>
      <c r="CL67" s="2262"/>
      <c r="CM67" s="2264"/>
      <c r="CN67" s="2263"/>
      <c r="CO67" s="2261"/>
      <c r="CP67" s="2263"/>
      <c r="CQ67" s="2263"/>
      <c r="CR67" s="2263"/>
      <c r="CS67" s="2263"/>
      <c r="CT67" s="2263"/>
      <c r="CU67" s="2263"/>
      <c r="CV67" s="3"/>
      <c r="CW67" s="2262"/>
      <c r="CX67" s="2264"/>
      <c r="CY67" s="2263"/>
      <c r="CZ67" s="2261"/>
      <c r="DA67" s="2263"/>
      <c r="DB67" s="2263"/>
      <c r="DC67" s="2263"/>
      <c r="DD67" s="2263"/>
      <c r="DE67" s="2263"/>
      <c r="DF67" s="2263"/>
      <c r="DG67" s="3"/>
      <c r="DH67" s="2262"/>
      <c r="DI67" s="2264"/>
      <c r="DJ67" s="2263"/>
      <c r="DK67" s="2261"/>
      <c r="DL67" s="2263"/>
      <c r="DM67" s="2263"/>
      <c r="DN67" s="2263"/>
      <c r="DO67" s="2263"/>
      <c r="DP67" s="2263"/>
      <c r="DQ67" s="2263"/>
      <c r="DR67" s="3"/>
      <c r="DS67" s="2262"/>
      <c r="DT67" s="2264"/>
      <c r="DU67" s="2263"/>
      <c r="DV67" s="2261"/>
      <c r="DW67" s="2263"/>
      <c r="DX67" s="2263"/>
      <c r="DY67" s="2263"/>
      <c r="DZ67" s="2263"/>
      <c r="EA67" s="2263"/>
      <c r="EB67" s="2263"/>
      <c r="EC67" s="3"/>
      <c r="ED67" s="2262"/>
      <c r="EE67" s="2264"/>
      <c r="EF67" s="2263"/>
      <c r="EG67" s="2261"/>
      <c r="EH67" s="2263"/>
      <c r="EI67" s="2263"/>
      <c r="EJ67" s="2263"/>
      <c r="EK67" s="2263"/>
      <c r="EL67" s="2263"/>
      <c r="EM67" s="2263"/>
      <c r="EN67" s="3"/>
      <c r="EO67" s="2262"/>
      <c r="EP67" s="2264"/>
      <c r="EQ67" s="2263"/>
      <c r="ER67" s="2261"/>
      <c r="ES67" s="2263"/>
      <c r="ET67" s="2263"/>
      <c r="EU67" s="2263"/>
      <c r="EV67" s="2263"/>
      <c r="EW67" s="2263"/>
      <c r="EX67" s="2263"/>
      <c r="EY67" s="3"/>
      <c r="EZ67" s="2262"/>
      <c r="FA67" s="2264"/>
      <c r="FB67" s="2263"/>
      <c r="FC67" s="2261"/>
      <c r="FD67" s="2263"/>
      <c r="FE67" s="2263"/>
      <c r="FF67" s="2263"/>
      <c r="FG67" s="2263"/>
      <c r="FH67" s="2263"/>
      <c r="FI67" s="2263"/>
      <c r="FJ67" s="3"/>
      <c r="FK67" s="2262"/>
      <c r="FL67" s="2264"/>
      <c r="FM67" s="2263"/>
      <c r="FN67" s="2261"/>
      <c r="FO67" s="2263"/>
      <c r="FP67" s="2263"/>
      <c r="FQ67" s="2263"/>
      <c r="FR67" s="2263"/>
      <c r="FS67" s="2263"/>
      <c r="FT67" s="2263"/>
      <c r="FU67" s="3"/>
      <c r="FV67" s="2262"/>
      <c r="FW67" s="2264"/>
      <c r="FX67" s="2263"/>
      <c r="FY67" s="2261"/>
      <c r="FZ67" s="2263"/>
      <c r="GA67" s="2263"/>
      <c r="GB67" s="2263"/>
      <c r="GC67" s="2263"/>
      <c r="GD67" s="2263"/>
      <c r="GE67" s="2263"/>
      <c r="GF67" s="3"/>
      <c r="GG67" s="2262"/>
      <c r="GH67" s="2264"/>
      <c r="GI67" s="2263"/>
      <c r="GJ67" s="2261"/>
      <c r="GK67" s="2263"/>
      <c r="GL67" s="2263"/>
      <c r="GM67" s="2263"/>
      <c r="GN67" s="2263"/>
      <c r="GO67" s="2263"/>
      <c r="GP67" s="2263"/>
      <c r="GQ67" s="3"/>
      <c r="GR67" s="2262"/>
      <c r="GS67" s="2264"/>
      <c r="GT67" s="2263"/>
      <c r="GU67" s="2261"/>
      <c r="GV67" s="2263"/>
      <c r="GW67" s="2263"/>
      <c r="GX67" s="2263"/>
      <c r="GY67" s="2263"/>
      <c r="GZ67" s="2263"/>
      <c r="HA67" s="2263"/>
      <c r="HB67" s="3"/>
      <c r="HC67" s="2262"/>
      <c r="HD67" s="2264"/>
      <c r="HE67" s="2263"/>
      <c r="HF67" s="2261"/>
      <c r="HG67" s="2263"/>
      <c r="HH67" s="2263"/>
      <c r="HI67" s="2263"/>
      <c r="HJ67" s="2263"/>
      <c r="HK67" s="2263"/>
      <c r="HL67" s="2263"/>
      <c r="HM67" s="3"/>
      <c r="HN67" s="2262"/>
      <c r="HO67" s="2264"/>
      <c r="HP67" s="2263"/>
      <c r="HQ67" s="2261"/>
      <c r="HR67" s="2263"/>
      <c r="HS67" s="2263"/>
      <c r="HT67" s="2263"/>
      <c r="HU67" s="2263"/>
      <c r="HV67" s="2263"/>
      <c r="HW67" s="2263"/>
      <c r="HX67" s="3"/>
      <c r="HY67" s="2262"/>
      <c r="HZ67" s="2264"/>
      <c r="IA67" s="2263"/>
      <c r="IB67" s="2261"/>
      <c r="IC67" s="2263"/>
      <c r="ID67" s="2263"/>
      <c r="IE67" s="2263"/>
      <c r="IF67" s="2263"/>
      <c r="IG67" s="2263"/>
      <c r="IH67" s="2263"/>
      <c r="II67" s="3"/>
      <c r="IJ67" s="2262"/>
      <c r="IK67" s="2264"/>
      <c r="IL67" s="2263"/>
      <c r="IM67" s="2261"/>
      <c r="IN67" s="2263"/>
      <c r="IO67" s="2263"/>
      <c r="IP67" s="2263"/>
      <c r="IQ67" s="2263"/>
      <c r="IR67" s="2263"/>
      <c r="IS67" s="2263"/>
      <c r="IT67" s="3"/>
      <c r="IU67" s="2262"/>
      <c r="IV67" s="2264"/>
      <c r="IW67" s="2263"/>
    </row>
    <row r="68" spans="1:257" ht="22.5" customHeight="1" x14ac:dyDescent="0.25">
      <c r="A68" s="2262"/>
      <c r="B68" s="2264"/>
      <c r="C68" s="2265"/>
      <c r="D68" s="2418">
        <f t="shared" si="0"/>
        <v>0</v>
      </c>
      <c r="E68" s="2265"/>
      <c r="F68" s="2265"/>
      <c r="G68" s="2265"/>
      <c r="H68" s="2265"/>
      <c r="I68" s="2265"/>
      <c r="J68" s="2265"/>
      <c r="K68" s="2471"/>
      <c r="M68" s="2262"/>
      <c r="N68" s="2264"/>
      <c r="O68" s="2263"/>
      <c r="P68" s="2261"/>
      <c r="Q68" s="2263"/>
      <c r="R68" s="2263"/>
      <c r="S68" s="2263"/>
      <c r="T68" s="2263"/>
      <c r="U68" s="2263"/>
      <c r="V68" s="2263"/>
      <c r="W68" s="3"/>
      <c r="X68" s="2262"/>
      <c r="Y68" s="2264"/>
      <c r="Z68" s="2263"/>
      <c r="AA68" s="2261"/>
      <c r="AB68" s="2263"/>
      <c r="AC68" s="2263"/>
      <c r="AD68" s="2263"/>
      <c r="AE68" s="2263"/>
      <c r="AF68" s="2263"/>
      <c r="AG68" s="2263"/>
      <c r="AH68" s="3"/>
      <c r="AI68" s="2262"/>
      <c r="AJ68" s="2264"/>
      <c r="AK68" s="2263"/>
      <c r="AL68" s="2261"/>
      <c r="AM68" s="2263"/>
      <c r="AN68" s="2263"/>
      <c r="AO68" s="2263"/>
      <c r="AP68" s="2263"/>
      <c r="AQ68" s="2263"/>
      <c r="AR68" s="2263"/>
      <c r="AS68" s="3"/>
      <c r="AT68" s="2262"/>
      <c r="AU68" s="2264"/>
      <c r="AV68" s="2263"/>
      <c r="AW68" s="2261"/>
      <c r="AX68" s="2263"/>
      <c r="AY68" s="2263"/>
      <c r="AZ68" s="2263"/>
      <c r="BA68" s="2263"/>
      <c r="BB68" s="2263"/>
      <c r="BC68" s="2263"/>
      <c r="BD68" s="3"/>
      <c r="BE68" s="2262"/>
      <c r="BF68" s="2264"/>
      <c r="BG68" s="2263"/>
      <c r="BH68" s="2261"/>
      <c r="BI68" s="2263"/>
      <c r="BJ68" s="2263"/>
      <c r="BK68" s="2263"/>
      <c r="BL68" s="2263"/>
      <c r="BM68" s="2263"/>
      <c r="BN68" s="2263"/>
      <c r="BO68" s="3"/>
      <c r="BP68" s="2262"/>
      <c r="BQ68" s="2264"/>
      <c r="BR68" s="2263"/>
      <c r="BS68" s="2261"/>
      <c r="BT68" s="2263"/>
      <c r="BU68" s="2263"/>
      <c r="BV68" s="2263"/>
      <c r="BW68" s="2263"/>
      <c r="BX68" s="2263"/>
      <c r="BY68" s="2263"/>
      <c r="BZ68" s="3"/>
      <c r="CA68" s="2262"/>
      <c r="CB68" s="2264"/>
      <c r="CC68" s="2263"/>
      <c r="CD68" s="2261"/>
      <c r="CE68" s="2263"/>
      <c r="CF68" s="2263"/>
      <c r="CG68" s="2263"/>
      <c r="CH68" s="2263"/>
      <c r="CI68" s="2263"/>
      <c r="CJ68" s="2263"/>
      <c r="CK68" s="3"/>
      <c r="CL68" s="2262"/>
      <c r="CM68" s="2264"/>
      <c r="CN68" s="2263"/>
      <c r="CO68" s="2261"/>
      <c r="CP68" s="2263"/>
      <c r="CQ68" s="2263"/>
      <c r="CR68" s="2263"/>
      <c r="CS68" s="2263"/>
      <c r="CT68" s="2263"/>
      <c r="CU68" s="2263"/>
      <c r="CV68" s="3"/>
      <c r="CW68" s="2262"/>
      <c r="CX68" s="2264"/>
      <c r="CY68" s="2263"/>
      <c r="CZ68" s="2261"/>
      <c r="DA68" s="2263"/>
      <c r="DB68" s="2263"/>
      <c r="DC68" s="2263"/>
      <c r="DD68" s="2263"/>
      <c r="DE68" s="2263"/>
      <c r="DF68" s="2263"/>
      <c r="DG68" s="3"/>
      <c r="DH68" s="2262"/>
      <c r="DI68" s="2264"/>
      <c r="DJ68" s="2263"/>
      <c r="DK68" s="2261"/>
      <c r="DL68" s="2263"/>
      <c r="DM68" s="2263"/>
      <c r="DN68" s="2263"/>
      <c r="DO68" s="2263"/>
      <c r="DP68" s="2263"/>
      <c r="DQ68" s="2263"/>
      <c r="DR68" s="3"/>
      <c r="DS68" s="2262"/>
      <c r="DT68" s="2264"/>
      <c r="DU68" s="2263"/>
      <c r="DV68" s="2261"/>
      <c r="DW68" s="2263"/>
      <c r="DX68" s="2263"/>
      <c r="DY68" s="2263"/>
      <c r="DZ68" s="2263"/>
      <c r="EA68" s="2263"/>
      <c r="EB68" s="2263"/>
      <c r="EC68" s="3"/>
      <c r="ED68" s="2262"/>
      <c r="EE68" s="2264"/>
      <c r="EF68" s="2263"/>
      <c r="EG68" s="2261"/>
      <c r="EH68" s="2263"/>
      <c r="EI68" s="2263"/>
      <c r="EJ68" s="2263"/>
      <c r="EK68" s="2263"/>
      <c r="EL68" s="2263"/>
      <c r="EM68" s="2263"/>
      <c r="EN68" s="3"/>
      <c r="EO68" s="2262"/>
      <c r="EP68" s="2264"/>
      <c r="EQ68" s="2263"/>
      <c r="ER68" s="2261"/>
      <c r="ES68" s="2263"/>
      <c r="ET68" s="2263"/>
      <c r="EU68" s="2263"/>
      <c r="EV68" s="2263"/>
      <c r="EW68" s="2263"/>
      <c r="EX68" s="2263"/>
      <c r="EY68" s="3"/>
      <c r="EZ68" s="2262"/>
      <c r="FA68" s="2264"/>
      <c r="FB68" s="2263"/>
      <c r="FC68" s="2261"/>
      <c r="FD68" s="2263"/>
      <c r="FE68" s="2263"/>
      <c r="FF68" s="2263"/>
      <c r="FG68" s="2263"/>
      <c r="FH68" s="2263"/>
      <c r="FI68" s="2263"/>
      <c r="FJ68" s="3"/>
      <c r="FK68" s="2262"/>
      <c r="FL68" s="2264"/>
      <c r="FM68" s="2263"/>
      <c r="FN68" s="2261"/>
      <c r="FO68" s="2263"/>
      <c r="FP68" s="2263"/>
      <c r="FQ68" s="2263"/>
      <c r="FR68" s="2263"/>
      <c r="FS68" s="2263"/>
      <c r="FT68" s="2263"/>
      <c r="FU68" s="3"/>
      <c r="FV68" s="2262"/>
      <c r="FW68" s="2264"/>
      <c r="FX68" s="2263"/>
      <c r="FY68" s="2261"/>
      <c r="FZ68" s="2263"/>
      <c r="GA68" s="2263"/>
      <c r="GB68" s="2263"/>
      <c r="GC68" s="2263"/>
      <c r="GD68" s="2263"/>
      <c r="GE68" s="2263"/>
      <c r="GF68" s="3"/>
      <c r="GG68" s="2262"/>
      <c r="GH68" s="2264"/>
      <c r="GI68" s="2263"/>
      <c r="GJ68" s="2261"/>
      <c r="GK68" s="2263"/>
      <c r="GL68" s="2263"/>
      <c r="GM68" s="2263"/>
      <c r="GN68" s="2263"/>
      <c r="GO68" s="2263"/>
      <c r="GP68" s="2263"/>
      <c r="GQ68" s="3"/>
      <c r="GR68" s="2262"/>
      <c r="GS68" s="2264"/>
      <c r="GT68" s="2263"/>
      <c r="GU68" s="2261"/>
      <c r="GV68" s="2263"/>
      <c r="GW68" s="2263"/>
      <c r="GX68" s="2263"/>
      <c r="GY68" s="2263"/>
      <c r="GZ68" s="2263"/>
      <c r="HA68" s="2263"/>
      <c r="HB68" s="3"/>
      <c r="HC68" s="2262"/>
      <c r="HD68" s="2264"/>
      <c r="HE68" s="2263"/>
      <c r="HF68" s="2261"/>
      <c r="HG68" s="2263"/>
      <c r="HH68" s="2263"/>
      <c r="HI68" s="2263"/>
      <c r="HJ68" s="2263"/>
      <c r="HK68" s="2263"/>
      <c r="HL68" s="2263"/>
      <c r="HM68" s="3"/>
      <c r="HN68" s="2262"/>
      <c r="HO68" s="2264"/>
      <c r="HP68" s="2263"/>
      <c r="HQ68" s="2261"/>
      <c r="HR68" s="2263"/>
      <c r="HS68" s="2263"/>
      <c r="HT68" s="2263"/>
      <c r="HU68" s="2263"/>
      <c r="HV68" s="2263"/>
      <c r="HW68" s="2263"/>
      <c r="HX68" s="3"/>
      <c r="HY68" s="2262"/>
      <c r="HZ68" s="2264"/>
      <c r="IA68" s="2263"/>
      <c r="IB68" s="2261"/>
      <c r="IC68" s="2263"/>
      <c r="ID68" s="2263"/>
      <c r="IE68" s="2263"/>
      <c r="IF68" s="2263"/>
      <c r="IG68" s="2263"/>
      <c r="IH68" s="2263"/>
      <c r="II68" s="3"/>
      <c r="IJ68" s="2262"/>
      <c r="IK68" s="2264"/>
      <c r="IL68" s="2263"/>
      <c r="IM68" s="2261"/>
      <c r="IN68" s="2263"/>
      <c r="IO68" s="2263"/>
      <c r="IP68" s="2263"/>
      <c r="IQ68" s="2263"/>
      <c r="IR68" s="2263"/>
      <c r="IS68" s="2263"/>
      <c r="IT68" s="3"/>
      <c r="IU68" s="2262"/>
      <c r="IV68" s="2264"/>
      <c r="IW68" s="2263"/>
    </row>
    <row r="69" spans="1:257" ht="22.5" customHeight="1" x14ac:dyDescent="0.25">
      <c r="A69" s="2262"/>
      <c r="B69" s="2264"/>
      <c r="C69" s="2265"/>
      <c r="D69" s="2418">
        <f t="shared" si="0"/>
        <v>0</v>
      </c>
      <c r="E69" s="2265"/>
      <c r="F69" s="2265"/>
      <c r="G69" s="2265"/>
      <c r="H69" s="2265"/>
      <c r="I69" s="2265"/>
      <c r="J69" s="2265"/>
      <c r="K69" s="2471"/>
      <c r="M69" s="2262"/>
      <c r="N69" s="2264"/>
      <c r="O69" s="2263"/>
      <c r="P69" s="2261"/>
      <c r="Q69" s="2263"/>
      <c r="R69" s="2263"/>
      <c r="S69" s="2263"/>
      <c r="T69" s="2263"/>
      <c r="U69" s="2263"/>
      <c r="V69" s="2263"/>
      <c r="W69" s="3"/>
      <c r="X69" s="2262"/>
      <c r="Y69" s="2264"/>
      <c r="Z69" s="2263"/>
      <c r="AA69" s="2261"/>
      <c r="AB69" s="2263"/>
      <c r="AC69" s="2263"/>
      <c r="AD69" s="2263"/>
      <c r="AE69" s="2263"/>
      <c r="AF69" s="2263"/>
      <c r="AG69" s="2263"/>
      <c r="AH69" s="3"/>
      <c r="AI69" s="2262"/>
      <c r="AJ69" s="2264"/>
      <c r="AK69" s="2263"/>
      <c r="AL69" s="2261"/>
      <c r="AM69" s="2263"/>
      <c r="AN69" s="2263"/>
      <c r="AO69" s="2263"/>
      <c r="AP69" s="2263"/>
      <c r="AQ69" s="2263"/>
      <c r="AR69" s="2263"/>
      <c r="AS69" s="3"/>
      <c r="AT69" s="2262"/>
      <c r="AU69" s="2264"/>
      <c r="AV69" s="2263"/>
      <c r="AW69" s="2261"/>
      <c r="AX69" s="2263"/>
      <c r="AY69" s="2263"/>
      <c r="AZ69" s="2263"/>
      <c r="BA69" s="2263"/>
      <c r="BB69" s="2263"/>
      <c r="BC69" s="2263"/>
      <c r="BD69" s="3"/>
      <c r="BE69" s="2262"/>
      <c r="BF69" s="2264"/>
      <c r="BG69" s="2263"/>
      <c r="BH69" s="2261"/>
      <c r="BI69" s="2263"/>
      <c r="BJ69" s="2263"/>
      <c r="BK69" s="2263"/>
      <c r="BL69" s="2263"/>
      <c r="BM69" s="2263"/>
      <c r="BN69" s="2263"/>
      <c r="BO69" s="3"/>
      <c r="BP69" s="2262"/>
      <c r="BQ69" s="2264"/>
      <c r="BR69" s="2263"/>
      <c r="BS69" s="2261"/>
      <c r="BT69" s="2263"/>
      <c r="BU69" s="2263"/>
      <c r="BV69" s="2263"/>
      <c r="BW69" s="2263"/>
      <c r="BX69" s="2263"/>
      <c r="BY69" s="2263"/>
      <c r="BZ69" s="3"/>
      <c r="CA69" s="2262"/>
      <c r="CB69" s="2264"/>
      <c r="CC69" s="2263"/>
      <c r="CD69" s="2261"/>
      <c r="CE69" s="2263"/>
      <c r="CF69" s="2263"/>
      <c r="CG69" s="2263"/>
      <c r="CH69" s="2263"/>
      <c r="CI69" s="2263"/>
      <c r="CJ69" s="2263"/>
      <c r="CK69" s="3"/>
      <c r="CL69" s="2262"/>
      <c r="CM69" s="2264"/>
      <c r="CN69" s="2263"/>
      <c r="CO69" s="2261"/>
      <c r="CP69" s="2263"/>
      <c r="CQ69" s="2263"/>
      <c r="CR69" s="2263"/>
      <c r="CS69" s="2263"/>
      <c r="CT69" s="2263"/>
      <c r="CU69" s="2263"/>
      <c r="CV69" s="3"/>
      <c r="CW69" s="2262"/>
      <c r="CX69" s="2264"/>
      <c r="CY69" s="2263"/>
      <c r="CZ69" s="2261"/>
      <c r="DA69" s="2263"/>
      <c r="DB69" s="2263"/>
      <c r="DC69" s="2263"/>
      <c r="DD69" s="2263"/>
      <c r="DE69" s="2263"/>
      <c r="DF69" s="2263"/>
      <c r="DG69" s="3"/>
      <c r="DH69" s="2262"/>
      <c r="DI69" s="2264"/>
      <c r="DJ69" s="2263"/>
      <c r="DK69" s="2261"/>
      <c r="DL69" s="2263"/>
      <c r="DM69" s="2263"/>
      <c r="DN69" s="2263"/>
      <c r="DO69" s="2263"/>
      <c r="DP69" s="2263"/>
      <c r="DQ69" s="2263"/>
      <c r="DR69" s="3"/>
      <c r="DS69" s="2262"/>
      <c r="DT69" s="2264"/>
      <c r="DU69" s="2263"/>
      <c r="DV69" s="2261"/>
      <c r="DW69" s="2263"/>
      <c r="DX69" s="2263"/>
      <c r="DY69" s="2263"/>
      <c r="DZ69" s="2263"/>
      <c r="EA69" s="2263"/>
      <c r="EB69" s="2263"/>
      <c r="EC69" s="3"/>
      <c r="ED69" s="2262"/>
      <c r="EE69" s="2264"/>
      <c r="EF69" s="2263"/>
      <c r="EG69" s="2261"/>
      <c r="EH69" s="2263"/>
      <c r="EI69" s="2263"/>
      <c r="EJ69" s="2263"/>
      <c r="EK69" s="2263"/>
      <c r="EL69" s="2263"/>
      <c r="EM69" s="2263"/>
      <c r="EN69" s="3"/>
      <c r="EO69" s="2262"/>
      <c r="EP69" s="2264"/>
      <c r="EQ69" s="2263"/>
      <c r="ER69" s="2261"/>
      <c r="ES69" s="2263"/>
      <c r="ET69" s="2263"/>
      <c r="EU69" s="2263"/>
      <c r="EV69" s="2263"/>
      <c r="EW69" s="2263"/>
      <c r="EX69" s="2263"/>
      <c r="EY69" s="3"/>
      <c r="EZ69" s="2262"/>
      <c r="FA69" s="2264"/>
      <c r="FB69" s="2263"/>
      <c r="FC69" s="2261"/>
      <c r="FD69" s="2263"/>
      <c r="FE69" s="2263"/>
      <c r="FF69" s="2263"/>
      <c r="FG69" s="2263"/>
      <c r="FH69" s="2263"/>
      <c r="FI69" s="2263"/>
      <c r="FJ69" s="3"/>
      <c r="FK69" s="2262"/>
      <c r="FL69" s="2264"/>
      <c r="FM69" s="2263"/>
      <c r="FN69" s="2261"/>
      <c r="FO69" s="2263"/>
      <c r="FP69" s="2263"/>
      <c r="FQ69" s="2263"/>
      <c r="FR69" s="2263"/>
      <c r="FS69" s="2263"/>
      <c r="FT69" s="2263"/>
      <c r="FU69" s="3"/>
      <c r="FV69" s="2262"/>
      <c r="FW69" s="2264"/>
      <c r="FX69" s="2263"/>
      <c r="FY69" s="2261"/>
      <c r="FZ69" s="2263"/>
      <c r="GA69" s="2263"/>
      <c r="GB69" s="2263"/>
      <c r="GC69" s="2263"/>
      <c r="GD69" s="2263"/>
      <c r="GE69" s="2263"/>
      <c r="GF69" s="3"/>
      <c r="GG69" s="2262"/>
      <c r="GH69" s="2264"/>
      <c r="GI69" s="2263"/>
      <c r="GJ69" s="2261"/>
      <c r="GK69" s="2263"/>
      <c r="GL69" s="2263"/>
      <c r="GM69" s="2263"/>
      <c r="GN69" s="2263"/>
      <c r="GO69" s="2263"/>
      <c r="GP69" s="2263"/>
      <c r="GQ69" s="3"/>
      <c r="GR69" s="2262"/>
      <c r="GS69" s="2264"/>
      <c r="GT69" s="2263"/>
      <c r="GU69" s="2261"/>
      <c r="GV69" s="2263"/>
      <c r="GW69" s="2263"/>
      <c r="GX69" s="2263"/>
      <c r="GY69" s="2263"/>
      <c r="GZ69" s="2263"/>
      <c r="HA69" s="2263"/>
      <c r="HB69" s="3"/>
      <c r="HC69" s="2262"/>
      <c r="HD69" s="2264"/>
      <c r="HE69" s="2263"/>
      <c r="HF69" s="2261"/>
      <c r="HG69" s="2263"/>
      <c r="HH69" s="2263"/>
      <c r="HI69" s="2263"/>
      <c r="HJ69" s="2263"/>
      <c r="HK69" s="2263"/>
      <c r="HL69" s="2263"/>
      <c r="HM69" s="3"/>
      <c r="HN69" s="2262"/>
      <c r="HO69" s="2264"/>
      <c r="HP69" s="2263"/>
      <c r="HQ69" s="2261"/>
      <c r="HR69" s="2263"/>
      <c r="HS69" s="2263"/>
      <c r="HT69" s="2263"/>
      <c r="HU69" s="2263"/>
      <c r="HV69" s="2263"/>
      <c r="HW69" s="2263"/>
      <c r="HX69" s="3"/>
      <c r="HY69" s="2262"/>
      <c r="HZ69" s="2264"/>
      <c r="IA69" s="2263"/>
      <c r="IB69" s="2261"/>
      <c r="IC69" s="2263"/>
      <c r="ID69" s="2263"/>
      <c r="IE69" s="2263"/>
      <c r="IF69" s="2263"/>
      <c r="IG69" s="2263"/>
      <c r="IH69" s="2263"/>
      <c r="II69" s="3"/>
      <c r="IJ69" s="2262"/>
      <c r="IK69" s="2264"/>
      <c r="IL69" s="2263"/>
      <c r="IM69" s="2261"/>
      <c r="IN69" s="2263"/>
      <c r="IO69" s="2263"/>
      <c r="IP69" s="2263"/>
      <c r="IQ69" s="2263"/>
      <c r="IR69" s="2263"/>
      <c r="IS69" s="2263"/>
      <c r="IT69" s="3"/>
      <c r="IU69" s="2262"/>
      <c r="IV69" s="2264"/>
      <c r="IW69" s="2263"/>
    </row>
    <row r="70" spans="1:257" ht="22.5" customHeight="1" x14ac:dyDescent="0.25">
      <c r="A70" s="2262"/>
      <c r="B70" s="2264"/>
      <c r="C70" s="2265"/>
      <c r="D70" s="2418">
        <f t="shared" si="0"/>
        <v>0</v>
      </c>
      <c r="E70" s="2265"/>
      <c r="F70" s="2265"/>
      <c r="G70" s="2265"/>
      <c r="H70" s="2265"/>
      <c r="I70" s="2265"/>
      <c r="J70" s="2265"/>
      <c r="K70" s="2471"/>
      <c r="M70" s="2262"/>
      <c r="N70" s="2264"/>
      <c r="O70" s="2263"/>
      <c r="P70" s="2261"/>
      <c r="Q70" s="2263"/>
      <c r="R70" s="2263"/>
      <c r="S70" s="2263"/>
      <c r="T70" s="2263"/>
      <c r="U70" s="2263"/>
      <c r="V70" s="2263"/>
      <c r="W70" s="3"/>
      <c r="X70" s="2262"/>
      <c r="Y70" s="2264"/>
      <c r="Z70" s="2263"/>
      <c r="AA70" s="2261"/>
      <c r="AB70" s="2263"/>
      <c r="AC70" s="2263"/>
      <c r="AD70" s="2263"/>
      <c r="AE70" s="2263"/>
      <c r="AF70" s="2263"/>
      <c r="AG70" s="2263"/>
      <c r="AH70" s="3"/>
      <c r="AI70" s="2262"/>
      <c r="AJ70" s="2264"/>
      <c r="AK70" s="2263"/>
      <c r="AL70" s="2261"/>
      <c r="AM70" s="2263"/>
      <c r="AN70" s="2263"/>
      <c r="AO70" s="2263"/>
      <c r="AP70" s="2263"/>
      <c r="AQ70" s="2263"/>
      <c r="AR70" s="2263"/>
      <c r="AS70" s="3"/>
      <c r="AT70" s="2262"/>
      <c r="AU70" s="2264"/>
      <c r="AV70" s="2263"/>
      <c r="AW70" s="2261"/>
      <c r="AX70" s="2263"/>
      <c r="AY70" s="2263"/>
      <c r="AZ70" s="2263"/>
      <c r="BA70" s="2263"/>
      <c r="BB70" s="2263"/>
      <c r="BC70" s="2263"/>
      <c r="BD70" s="3"/>
      <c r="BE70" s="2262"/>
      <c r="BF70" s="2264"/>
      <c r="BG70" s="2263"/>
      <c r="BH70" s="2261"/>
      <c r="BI70" s="2263"/>
      <c r="BJ70" s="2263"/>
      <c r="BK70" s="2263"/>
      <c r="BL70" s="2263"/>
      <c r="BM70" s="2263"/>
      <c r="BN70" s="2263"/>
      <c r="BO70" s="3"/>
      <c r="BP70" s="2262"/>
      <c r="BQ70" s="2264"/>
      <c r="BR70" s="2263"/>
      <c r="BS70" s="2261"/>
      <c r="BT70" s="2263"/>
      <c r="BU70" s="2263"/>
      <c r="BV70" s="2263"/>
      <c r="BW70" s="2263"/>
      <c r="BX70" s="2263"/>
      <c r="BY70" s="2263"/>
      <c r="BZ70" s="3"/>
      <c r="CA70" s="2262"/>
      <c r="CB70" s="2264"/>
      <c r="CC70" s="2263"/>
      <c r="CD70" s="2261"/>
      <c r="CE70" s="2263"/>
      <c r="CF70" s="2263"/>
      <c r="CG70" s="2263"/>
      <c r="CH70" s="2263"/>
      <c r="CI70" s="2263"/>
      <c r="CJ70" s="2263"/>
      <c r="CK70" s="3"/>
      <c r="CL70" s="2262"/>
      <c r="CM70" s="2264"/>
      <c r="CN70" s="2263"/>
      <c r="CO70" s="2261"/>
      <c r="CP70" s="2263"/>
      <c r="CQ70" s="2263"/>
      <c r="CR70" s="2263"/>
      <c r="CS70" s="2263"/>
      <c r="CT70" s="2263"/>
      <c r="CU70" s="2263"/>
      <c r="CV70" s="3"/>
      <c r="CW70" s="2262"/>
      <c r="CX70" s="2264"/>
      <c r="CY70" s="2263"/>
      <c r="CZ70" s="2261"/>
      <c r="DA70" s="2263"/>
      <c r="DB70" s="2263"/>
      <c r="DC70" s="2263"/>
      <c r="DD70" s="2263"/>
      <c r="DE70" s="2263"/>
      <c r="DF70" s="2263"/>
      <c r="DG70" s="3"/>
      <c r="DH70" s="2262"/>
      <c r="DI70" s="2264"/>
      <c r="DJ70" s="2263"/>
      <c r="DK70" s="2261"/>
      <c r="DL70" s="2263"/>
      <c r="DM70" s="2263"/>
      <c r="DN70" s="2263"/>
      <c r="DO70" s="2263"/>
      <c r="DP70" s="2263"/>
      <c r="DQ70" s="2263"/>
      <c r="DR70" s="3"/>
      <c r="DS70" s="2262"/>
      <c r="DT70" s="2264"/>
      <c r="DU70" s="2263"/>
      <c r="DV70" s="2261"/>
      <c r="DW70" s="2263"/>
      <c r="DX70" s="2263"/>
      <c r="DY70" s="2263"/>
      <c r="DZ70" s="2263"/>
      <c r="EA70" s="2263"/>
      <c r="EB70" s="2263"/>
      <c r="EC70" s="3"/>
      <c r="ED70" s="2262"/>
      <c r="EE70" s="2264"/>
      <c r="EF70" s="2263"/>
      <c r="EG70" s="2261"/>
      <c r="EH70" s="2263"/>
      <c r="EI70" s="2263"/>
      <c r="EJ70" s="2263"/>
      <c r="EK70" s="2263"/>
      <c r="EL70" s="2263"/>
      <c r="EM70" s="2263"/>
      <c r="EN70" s="3"/>
      <c r="EO70" s="2262"/>
      <c r="EP70" s="2264"/>
      <c r="EQ70" s="2263"/>
      <c r="ER70" s="2261"/>
      <c r="ES70" s="2263"/>
      <c r="ET70" s="2263"/>
      <c r="EU70" s="2263"/>
      <c r="EV70" s="2263"/>
      <c r="EW70" s="2263"/>
      <c r="EX70" s="2263"/>
      <c r="EY70" s="3"/>
      <c r="EZ70" s="2262"/>
      <c r="FA70" s="2264"/>
      <c r="FB70" s="2263"/>
      <c r="FC70" s="2261"/>
      <c r="FD70" s="2263"/>
      <c r="FE70" s="2263"/>
      <c r="FF70" s="2263"/>
      <c r="FG70" s="2263"/>
      <c r="FH70" s="2263"/>
      <c r="FI70" s="2263"/>
      <c r="FJ70" s="3"/>
      <c r="FK70" s="2262"/>
      <c r="FL70" s="2264"/>
      <c r="FM70" s="2263"/>
      <c r="FN70" s="2261"/>
      <c r="FO70" s="2263"/>
      <c r="FP70" s="2263"/>
      <c r="FQ70" s="2263"/>
      <c r="FR70" s="2263"/>
      <c r="FS70" s="2263"/>
      <c r="FT70" s="2263"/>
      <c r="FU70" s="3"/>
      <c r="FV70" s="2262"/>
      <c r="FW70" s="2264"/>
      <c r="FX70" s="2263"/>
      <c r="FY70" s="2261"/>
      <c r="FZ70" s="2263"/>
      <c r="GA70" s="2263"/>
      <c r="GB70" s="2263"/>
      <c r="GC70" s="2263"/>
      <c r="GD70" s="2263"/>
      <c r="GE70" s="2263"/>
      <c r="GF70" s="3"/>
      <c r="GG70" s="2262"/>
      <c r="GH70" s="2264"/>
      <c r="GI70" s="2263"/>
      <c r="GJ70" s="2261"/>
      <c r="GK70" s="2263"/>
      <c r="GL70" s="2263"/>
      <c r="GM70" s="2263"/>
      <c r="GN70" s="2263"/>
      <c r="GO70" s="2263"/>
      <c r="GP70" s="2263"/>
      <c r="GQ70" s="3"/>
      <c r="GR70" s="2262"/>
      <c r="GS70" s="2264"/>
      <c r="GT70" s="2263"/>
      <c r="GU70" s="2261"/>
      <c r="GV70" s="2263"/>
      <c r="GW70" s="2263"/>
      <c r="GX70" s="2263"/>
      <c r="GY70" s="2263"/>
      <c r="GZ70" s="2263"/>
      <c r="HA70" s="2263"/>
      <c r="HB70" s="3"/>
      <c r="HC70" s="2262"/>
      <c r="HD70" s="2264"/>
      <c r="HE70" s="2263"/>
      <c r="HF70" s="2261"/>
      <c r="HG70" s="2263"/>
      <c r="HH70" s="2263"/>
      <c r="HI70" s="2263"/>
      <c r="HJ70" s="2263"/>
      <c r="HK70" s="2263"/>
      <c r="HL70" s="2263"/>
      <c r="HM70" s="3"/>
      <c r="HN70" s="2262"/>
      <c r="HO70" s="2264"/>
      <c r="HP70" s="2263"/>
      <c r="HQ70" s="2261"/>
      <c r="HR70" s="2263"/>
      <c r="HS70" s="2263"/>
      <c r="HT70" s="2263"/>
      <c r="HU70" s="2263"/>
      <c r="HV70" s="2263"/>
      <c r="HW70" s="2263"/>
      <c r="HX70" s="3"/>
      <c r="HY70" s="2262"/>
      <c r="HZ70" s="2264"/>
      <c r="IA70" s="2263"/>
      <c r="IB70" s="2261"/>
      <c r="IC70" s="2263"/>
      <c r="ID70" s="2263"/>
      <c r="IE70" s="2263"/>
      <c r="IF70" s="2263"/>
      <c r="IG70" s="2263"/>
      <c r="IH70" s="2263"/>
      <c r="II70" s="3"/>
      <c r="IJ70" s="2262"/>
      <c r="IK70" s="2264"/>
      <c r="IL70" s="2263"/>
      <c r="IM70" s="2261"/>
      <c r="IN70" s="2263"/>
      <c r="IO70" s="2263"/>
      <c r="IP70" s="2263"/>
      <c r="IQ70" s="2263"/>
      <c r="IR70" s="2263"/>
      <c r="IS70" s="2263"/>
      <c r="IT70" s="3"/>
      <c r="IU70" s="2262"/>
      <c r="IV70" s="2264"/>
      <c r="IW70" s="2263"/>
    </row>
    <row r="71" spans="1:257" ht="22.5" customHeight="1" x14ac:dyDescent="0.25">
      <c r="A71" s="2262"/>
      <c r="B71" s="2264"/>
      <c r="C71" s="2265"/>
      <c r="D71" s="2418">
        <f t="shared" si="0"/>
        <v>0</v>
      </c>
      <c r="E71" s="2265"/>
      <c r="F71" s="2265"/>
      <c r="G71" s="2265"/>
      <c r="H71" s="2265"/>
      <c r="I71" s="2265"/>
      <c r="J71" s="2265"/>
      <c r="K71" s="2471"/>
      <c r="M71" s="2262"/>
      <c r="N71" s="2264"/>
      <c r="O71" s="2263"/>
      <c r="P71" s="2261"/>
      <c r="Q71" s="2263"/>
      <c r="R71" s="2263"/>
      <c r="S71" s="2263"/>
      <c r="T71" s="2263"/>
      <c r="U71" s="2263"/>
      <c r="V71" s="2263"/>
      <c r="W71" s="3"/>
      <c r="X71" s="2262"/>
      <c r="Y71" s="2264"/>
      <c r="Z71" s="2263"/>
      <c r="AA71" s="2261"/>
      <c r="AB71" s="2263"/>
      <c r="AC71" s="2263"/>
      <c r="AD71" s="2263"/>
      <c r="AE71" s="2263"/>
      <c r="AF71" s="2263"/>
      <c r="AG71" s="2263"/>
      <c r="AH71" s="3"/>
      <c r="AI71" s="2262"/>
      <c r="AJ71" s="2264"/>
      <c r="AK71" s="2263"/>
      <c r="AL71" s="2261"/>
      <c r="AM71" s="2263"/>
      <c r="AN71" s="2263"/>
      <c r="AO71" s="2263"/>
      <c r="AP71" s="2263"/>
      <c r="AQ71" s="2263"/>
      <c r="AR71" s="2263"/>
      <c r="AS71" s="3"/>
      <c r="AT71" s="2262"/>
      <c r="AU71" s="2264"/>
      <c r="AV71" s="2263"/>
      <c r="AW71" s="2261"/>
      <c r="AX71" s="2263"/>
      <c r="AY71" s="2263"/>
      <c r="AZ71" s="2263"/>
      <c r="BA71" s="2263"/>
      <c r="BB71" s="2263"/>
      <c r="BC71" s="2263"/>
      <c r="BD71" s="3"/>
      <c r="BE71" s="2262"/>
      <c r="BF71" s="2264"/>
      <c r="BG71" s="2263"/>
      <c r="BH71" s="2261"/>
      <c r="BI71" s="2263"/>
      <c r="BJ71" s="2263"/>
      <c r="BK71" s="2263"/>
      <c r="BL71" s="2263"/>
      <c r="BM71" s="2263"/>
      <c r="BN71" s="2263"/>
      <c r="BO71" s="3"/>
      <c r="BP71" s="2262"/>
      <c r="BQ71" s="2264"/>
      <c r="BR71" s="2263"/>
      <c r="BS71" s="2261"/>
      <c r="BT71" s="2263"/>
      <c r="BU71" s="2263"/>
      <c r="BV71" s="2263"/>
      <c r="BW71" s="2263"/>
      <c r="BX71" s="2263"/>
      <c r="BY71" s="2263"/>
      <c r="BZ71" s="3"/>
      <c r="CA71" s="2262"/>
      <c r="CB71" s="2264"/>
      <c r="CC71" s="2263"/>
      <c r="CD71" s="2261"/>
      <c r="CE71" s="2263"/>
      <c r="CF71" s="2263"/>
      <c r="CG71" s="2263"/>
      <c r="CH71" s="2263"/>
      <c r="CI71" s="2263"/>
      <c r="CJ71" s="2263"/>
      <c r="CK71" s="3"/>
      <c r="CL71" s="2262"/>
      <c r="CM71" s="2264"/>
      <c r="CN71" s="2263"/>
      <c r="CO71" s="2261"/>
      <c r="CP71" s="2263"/>
      <c r="CQ71" s="2263"/>
      <c r="CR71" s="2263"/>
      <c r="CS71" s="2263"/>
      <c r="CT71" s="2263"/>
      <c r="CU71" s="2263"/>
      <c r="CV71" s="3"/>
      <c r="CW71" s="2262"/>
      <c r="CX71" s="2264"/>
      <c r="CY71" s="2263"/>
      <c r="CZ71" s="2261"/>
      <c r="DA71" s="2263"/>
      <c r="DB71" s="2263"/>
      <c r="DC71" s="2263"/>
      <c r="DD71" s="2263"/>
      <c r="DE71" s="2263"/>
      <c r="DF71" s="2263"/>
      <c r="DG71" s="3"/>
      <c r="DH71" s="2262"/>
      <c r="DI71" s="2264"/>
      <c r="DJ71" s="2263"/>
      <c r="DK71" s="2261"/>
      <c r="DL71" s="2263"/>
      <c r="DM71" s="2263"/>
      <c r="DN71" s="2263"/>
      <c r="DO71" s="2263"/>
      <c r="DP71" s="2263"/>
      <c r="DQ71" s="2263"/>
      <c r="DR71" s="3"/>
      <c r="DS71" s="2262"/>
      <c r="DT71" s="2264"/>
      <c r="DU71" s="2263"/>
      <c r="DV71" s="2261"/>
      <c r="DW71" s="2263"/>
      <c r="DX71" s="2263"/>
      <c r="DY71" s="2263"/>
      <c r="DZ71" s="2263"/>
      <c r="EA71" s="2263"/>
      <c r="EB71" s="2263"/>
      <c r="EC71" s="3"/>
      <c r="ED71" s="2262"/>
      <c r="EE71" s="2264"/>
      <c r="EF71" s="2263"/>
      <c r="EG71" s="2261"/>
      <c r="EH71" s="2263"/>
      <c r="EI71" s="2263"/>
      <c r="EJ71" s="2263"/>
      <c r="EK71" s="2263"/>
      <c r="EL71" s="2263"/>
      <c r="EM71" s="2263"/>
      <c r="EN71" s="3"/>
      <c r="EO71" s="2262"/>
      <c r="EP71" s="2264"/>
      <c r="EQ71" s="2263"/>
      <c r="ER71" s="2261"/>
      <c r="ES71" s="2263"/>
      <c r="ET71" s="2263"/>
      <c r="EU71" s="2263"/>
      <c r="EV71" s="2263"/>
      <c r="EW71" s="2263"/>
      <c r="EX71" s="2263"/>
      <c r="EY71" s="3"/>
      <c r="EZ71" s="2262"/>
      <c r="FA71" s="2264"/>
      <c r="FB71" s="2263"/>
      <c r="FC71" s="2261"/>
      <c r="FD71" s="2263"/>
      <c r="FE71" s="2263"/>
      <c r="FF71" s="2263"/>
      <c r="FG71" s="2263"/>
      <c r="FH71" s="2263"/>
      <c r="FI71" s="2263"/>
      <c r="FJ71" s="3"/>
      <c r="FK71" s="2262"/>
      <c r="FL71" s="2264"/>
      <c r="FM71" s="2263"/>
      <c r="FN71" s="2261"/>
      <c r="FO71" s="2263"/>
      <c r="FP71" s="2263"/>
      <c r="FQ71" s="2263"/>
      <c r="FR71" s="2263"/>
      <c r="FS71" s="2263"/>
      <c r="FT71" s="2263"/>
      <c r="FU71" s="3"/>
      <c r="FV71" s="2262"/>
      <c r="FW71" s="2264"/>
      <c r="FX71" s="2263"/>
      <c r="FY71" s="2261"/>
      <c r="FZ71" s="2263"/>
      <c r="GA71" s="2263"/>
      <c r="GB71" s="2263"/>
      <c r="GC71" s="2263"/>
      <c r="GD71" s="2263"/>
      <c r="GE71" s="2263"/>
      <c r="GF71" s="3"/>
      <c r="GG71" s="2262"/>
      <c r="GH71" s="2264"/>
      <c r="GI71" s="2263"/>
      <c r="GJ71" s="2261"/>
      <c r="GK71" s="2263"/>
      <c r="GL71" s="2263"/>
      <c r="GM71" s="2263"/>
      <c r="GN71" s="2263"/>
      <c r="GO71" s="2263"/>
      <c r="GP71" s="2263"/>
      <c r="GQ71" s="3"/>
      <c r="GR71" s="2262"/>
      <c r="GS71" s="2264"/>
      <c r="GT71" s="2263"/>
      <c r="GU71" s="2261"/>
      <c r="GV71" s="2263"/>
      <c r="GW71" s="2263"/>
      <c r="GX71" s="2263"/>
      <c r="GY71" s="2263"/>
      <c r="GZ71" s="2263"/>
      <c r="HA71" s="2263"/>
      <c r="HB71" s="3"/>
      <c r="HC71" s="2262"/>
      <c r="HD71" s="2264"/>
      <c r="HE71" s="2263"/>
      <c r="HF71" s="2261"/>
      <c r="HG71" s="2263"/>
      <c r="HH71" s="2263"/>
      <c r="HI71" s="2263"/>
      <c r="HJ71" s="2263"/>
      <c r="HK71" s="2263"/>
      <c r="HL71" s="2263"/>
      <c r="HM71" s="3"/>
      <c r="HN71" s="2262"/>
      <c r="HO71" s="2264"/>
      <c r="HP71" s="2263"/>
      <c r="HQ71" s="2261"/>
      <c r="HR71" s="2263"/>
      <c r="HS71" s="2263"/>
      <c r="HT71" s="2263"/>
      <c r="HU71" s="2263"/>
      <c r="HV71" s="2263"/>
      <c r="HW71" s="2263"/>
      <c r="HX71" s="3"/>
      <c r="HY71" s="2262"/>
      <c r="HZ71" s="2264"/>
      <c r="IA71" s="2263"/>
      <c r="IB71" s="2261"/>
      <c r="IC71" s="2263"/>
      <c r="ID71" s="2263"/>
      <c r="IE71" s="2263"/>
      <c r="IF71" s="2263"/>
      <c r="IG71" s="2263"/>
      <c r="IH71" s="2263"/>
      <c r="II71" s="3"/>
      <c r="IJ71" s="2262"/>
      <c r="IK71" s="2264"/>
      <c r="IL71" s="2263"/>
      <c r="IM71" s="2261"/>
      <c r="IN71" s="2263"/>
      <c r="IO71" s="2263"/>
      <c r="IP71" s="2263"/>
      <c r="IQ71" s="2263"/>
      <c r="IR71" s="2263"/>
      <c r="IS71" s="2263"/>
      <c r="IT71" s="3"/>
      <c r="IU71" s="2262"/>
      <c r="IV71" s="2264"/>
      <c r="IW71" s="2263"/>
    </row>
    <row r="72" spans="1:257" ht="22.5" customHeight="1" x14ac:dyDescent="0.25">
      <c r="A72" s="2262"/>
      <c r="B72" s="2264"/>
      <c r="C72" s="2265"/>
      <c r="D72" s="2418">
        <f t="shared" si="0"/>
        <v>0</v>
      </c>
      <c r="E72" s="2265"/>
      <c r="F72" s="2265"/>
      <c r="G72" s="2265"/>
      <c r="H72" s="2265"/>
      <c r="I72" s="2265"/>
      <c r="J72" s="2265"/>
      <c r="K72" s="2471"/>
      <c r="M72" s="2262"/>
      <c r="N72" s="2264"/>
      <c r="O72" s="2263"/>
      <c r="P72" s="2261"/>
      <c r="Q72" s="2263"/>
      <c r="R72" s="2263"/>
      <c r="S72" s="2263"/>
      <c r="T72" s="2263"/>
      <c r="U72" s="2263"/>
      <c r="V72" s="2263"/>
      <c r="W72" s="3"/>
      <c r="X72" s="2262"/>
      <c r="Y72" s="2264"/>
      <c r="Z72" s="2263"/>
      <c r="AA72" s="2261"/>
      <c r="AB72" s="2263"/>
      <c r="AC72" s="2263"/>
      <c r="AD72" s="2263"/>
      <c r="AE72" s="2263"/>
      <c r="AF72" s="2263"/>
      <c r="AG72" s="2263"/>
      <c r="AH72" s="3"/>
      <c r="AI72" s="2262"/>
      <c r="AJ72" s="2264"/>
      <c r="AK72" s="2263"/>
      <c r="AL72" s="2261"/>
      <c r="AM72" s="2263"/>
      <c r="AN72" s="2263"/>
      <c r="AO72" s="2263"/>
      <c r="AP72" s="2263"/>
      <c r="AQ72" s="2263"/>
      <c r="AR72" s="2263"/>
      <c r="AS72" s="3"/>
      <c r="AT72" s="2262"/>
      <c r="AU72" s="2264"/>
      <c r="AV72" s="2263"/>
      <c r="AW72" s="2261"/>
      <c r="AX72" s="2263"/>
      <c r="AY72" s="2263"/>
      <c r="AZ72" s="2263"/>
      <c r="BA72" s="2263"/>
      <c r="BB72" s="2263"/>
      <c r="BC72" s="2263"/>
      <c r="BD72" s="3"/>
      <c r="BE72" s="2262"/>
      <c r="BF72" s="2264"/>
      <c r="BG72" s="2263"/>
      <c r="BH72" s="2261"/>
      <c r="BI72" s="2263"/>
      <c r="BJ72" s="2263"/>
      <c r="BK72" s="2263"/>
      <c r="BL72" s="2263"/>
      <c r="BM72" s="2263"/>
      <c r="BN72" s="2263"/>
      <c r="BO72" s="3"/>
      <c r="BP72" s="2262"/>
      <c r="BQ72" s="2264"/>
      <c r="BR72" s="2263"/>
      <c r="BS72" s="2261"/>
      <c r="BT72" s="2263"/>
      <c r="BU72" s="2263"/>
      <c r="BV72" s="2263"/>
      <c r="BW72" s="2263"/>
      <c r="BX72" s="2263"/>
      <c r="BY72" s="2263"/>
      <c r="BZ72" s="3"/>
      <c r="CA72" s="2262"/>
      <c r="CB72" s="2264"/>
      <c r="CC72" s="2263"/>
      <c r="CD72" s="2261"/>
      <c r="CE72" s="2263"/>
      <c r="CF72" s="2263"/>
      <c r="CG72" s="2263"/>
      <c r="CH72" s="2263"/>
      <c r="CI72" s="2263"/>
      <c r="CJ72" s="2263"/>
      <c r="CK72" s="3"/>
      <c r="CL72" s="2262"/>
      <c r="CM72" s="2264"/>
      <c r="CN72" s="2263"/>
      <c r="CO72" s="2261"/>
      <c r="CP72" s="2263"/>
      <c r="CQ72" s="2263"/>
      <c r="CR72" s="2263"/>
      <c r="CS72" s="2263"/>
      <c r="CT72" s="2263"/>
      <c r="CU72" s="2263"/>
      <c r="CV72" s="3"/>
      <c r="CW72" s="2262"/>
      <c r="CX72" s="2264"/>
      <c r="CY72" s="2263"/>
      <c r="CZ72" s="2261"/>
      <c r="DA72" s="2263"/>
      <c r="DB72" s="2263"/>
      <c r="DC72" s="2263"/>
      <c r="DD72" s="2263"/>
      <c r="DE72" s="2263"/>
      <c r="DF72" s="2263"/>
      <c r="DG72" s="3"/>
      <c r="DH72" s="2262"/>
      <c r="DI72" s="2264"/>
      <c r="DJ72" s="2263"/>
      <c r="DK72" s="2261"/>
      <c r="DL72" s="2263"/>
      <c r="DM72" s="2263"/>
      <c r="DN72" s="2263"/>
      <c r="DO72" s="2263"/>
      <c r="DP72" s="2263"/>
      <c r="DQ72" s="2263"/>
      <c r="DR72" s="3"/>
      <c r="DS72" s="2262"/>
      <c r="DT72" s="2264"/>
      <c r="DU72" s="2263"/>
      <c r="DV72" s="2261"/>
      <c r="DW72" s="2263"/>
      <c r="DX72" s="2263"/>
      <c r="DY72" s="2263"/>
      <c r="DZ72" s="2263"/>
      <c r="EA72" s="2263"/>
      <c r="EB72" s="2263"/>
      <c r="EC72" s="3"/>
      <c r="ED72" s="2262"/>
      <c r="EE72" s="2264"/>
      <c r="EF72" s="2263"/>
      <c r="EG72" s="2261"/>
      <c r="EH72" s="2263"/>
      <c r="EI72" s="2263"/>
      <c r="EJ72" s="2263"/>
      <c r="EK72" s="2263"/>
      <c r="EL72" s="2263"/>
      <c r="EM72" s="2263"/>
      <c r="EN72" s="3"/>
      <c r="EO72" s="2262"/>
      <c r="EP72" s="2264"/>
      <c r="EQ72" s="2263"/>
      <c r="ER72" s="2261"/>
      <c r="ES72" s="2263"/>
      <c r="ET72" s="2263"/>
      <c r="EU72" s="2263"/>
      <c r="EV72" s="2263"/>
      <c r="EW72" s="2263"/>
      <c r="EX72" s="2263"/>
      <c r="EY72" s="3"/>
      <c r="EZ72" s="2262"/>
      <c r="FA72" s="2264"/>
      <c r="FB72" s="2263"/>
      <c r="FC72" s="2261"/>
      <c r="FD72" s="2263"/>
      <c r="FE72" s="2263"/>
      <c r="FF72" s="2263"/>
      <c r="FG72" s="2263"/>
      <c r="FH72" s="2263"/>
      <c r="FI72" s="2263"/>
      <c r="FJ72" s="3"/>
      <c r="FK72" s="2262"/>
      <c r="FL72" s="2264"/>
      <c r="FM72" s="2263"/>
      <c r="FN72" s="2261"/>
      <c r="FO72" s="2263"/>
      <c r="FP72" s="2263"/>
      <c r="FQ72" s="2263"/>
      <c r="FR72" s="2263"/>
      <c r="FS72" s="2263"/>
      <c r="FT72" s="2263"/>
      <c r="FU72" s="3"/>
      <c r="FV72" s="2262"/>
      <c r="FW72" s="2264"/>
      <c r="FX72" s="2263"/>
      <c r="FY72" s="2261"/>
      <c r="FZ72" s="2263"/>
      <c r="GA72" s="2263"/>
      <c r="GB72" s="2263"/>
      <c r="GC72" s="2263"/>
      <c r="GD72" s="2263"/>
      <c r="GE72" s="2263"/>
      <c r="GF72" s="3"/>
      <c r="GG72" s="2262"/>
      <c r="GH72" s="2264"/>
      <c r="GI72" s="2263"/>
      <c r="GJ72" s="2261"/>
      <c r="GK72" s="2263"/>
      <c r="GL72" s="2263"/>
      <c r="GM72" s="2263"/>
      <c r="GN72" s="2263"/>
      <c r="GO72" s="2263"/>
      <c r="GP72" s="2263"/>
      <c r="GQ72" s="3"/>
      <c r="GR72" s="2262"/>
      <c r="GS72" s="2264"/>
      <c r="GT72" s="2263"/>
      <c r="GU72" s="2261"/>
      <c r="GV72" s="2263"/>
      <c r="GW72" s="2263"/>
      <c r="GX72" s="2263"/>
      <c r="GY72" s="2263"/>
      <c r="GZ72" s="2263"/>
      <c r="HA72" s="2263"/>
      <c r="HB72" s="3"/>
      <c r="HC72" s="2262"/>
      <c r="HD72" s="2264"/>
      <c r="HE72" s="2263"/>
      <c r="HF72" s="2261"/>
      <c r="HG72" s="2263"/>
      <c r="HH72" s="2263"/>
      <c r="HI72" s="2263"/>
      <c r="HJ72" s="2263"/>
      <c r="HK72" s="2263"/>
      <c r="HL72" s="2263"/>
      <c r="HM72" s="3"/>
      <c r="HN72" s="2262"/>
      <c r="HO72" s="2264"/>
      <c r="HP72" s="2263"/>
      <c r="HQ72" s="2261"/>
      <c r="HR72" s="2263"/>
      <c r="HS72" s="2263"/>
      <c r="HT72" s="2263"/>
      <c r="HU72" s="2263"/>
      <c r="HV72" s="2263"/>
      <c r="HW72" s="2263"/>
      <c r="HX72" s="3"/>
      <c r="HY72" s="2262"/>
      <c r="HZ72" s="2264"/>
      <c r="IA72" s="2263"/>
      <c r="IB72" s="2261"/>
      <c r="IC72" s="2263"/>
      <c r="ID72" s="2263"/>
      <c r="IE72" s="2263"/>
      <c r="IF72" s="2263"/>
      <c r="IG72" s="2263"/>
      <c r="IH72" s="2263"/>
      <c r="II72" s="3"/>
      <c r="IJ72" s="2262"/>
      <c r="IK72" s="2264"/>
      <c r="IL72" s="2263"/>
      <c r="IM72" s="2261"/>
      <c r="IN72" s="2263"/>
      <c r="IO72" s="2263"/>
      <c r="IP72" s="2263"/>
      <c r="IQ72" s="2263"/>
      <c r="IR72" s="2263"/>
      <c r="IS72" s="2263"/>
      <c r="IT72" s="3"/>
      <c r="IU72" s="2262"/>
      <c r="IV72" s="2264"/>
      <c r="IW72" s="2263"/>
    </row>
    <row r="73" spans="1:257" ht="22.5" customHeight="1" x14ac:dyDescent="0.25">
      <c r="A73" s="2262"/>
      <c r="B73" s="2264"/>
      <c r="C73" s="2265"/>
      <c r="D73" s="2418">
        <f t="shared" si="0"/>
        <v>0</v>
      </c>
      <c r="E73" s="2265"/>
      <c r="F73" s="2265"/>
      <c r="G73" s="2265"/>
      <c r="H73" s="2265"/>
      <c r="I73" s="2265"/>
      <c r="J73" s="2265"/>
      <c r="K73" s="2471"/>
      <c r="M73" s="2262"/>
      <c r="N73" s="2264"/>
      <c r="O73" s="2263"/>
      <c r="P73" s="2261"/>
      <c r="Q73" s="2263"/>
      <c r="R73" s="2263"/>
      <c r="S73" s="2263"/>
      <c r="T73" s="2263"/>
      <c r="U73" s="2263"/>
      <c r="V73" s="2263"/>
      <c r="W73" s="3"/>
      <c r="X73" s="2262"/>
      <c r="Y73" s="2264"/>
      <c r="Z73" s="2263"/>
      <c r="AA73" s="2261"/>
      <c r="AB73" s="2263"/>
      <c r="AC73" s="2263"/>
      <c r="AD73" s="2263"/>
      <c r="AE73" s="2263"/>
      <c r="AF73" s="2263"/>
      <c r="AG73" s="2263"/>
      <c r="AH73" s="3"/>
      <c r="AI73" s="2262"/>
      <c r="AJ73" s="2264"/>
      <c r="AK73" s="2263"/>
      <c r="AL73" s="2261"/>
      <c r="AM73" s="2263"/>
      <c r="AN73" s="2263"/>
      <c r="AO73" s="2263"/>
      <c r="AP73" s="2263"/>
      <c r="AQ73" s="2263"/>
      <c r="AR73" s="2263"/>
      <c r="AS73" s="3"/>
      <c r="AT73" s="2262"/>
      <c r="AU73" s="2264"/>
      <c r="AV73" s="2263"/>
      <c r="AW73" s="2261"/>
      <c r="AX73" s="2263"/>
      <c r="AY73" s="2263"/>
      <c r="AZ73" s="2263"/>
      <c r="BA73" s="2263"/>
      <c r="BB73" s="2263"/>
      <c r="BC73" s="2263"/>
      <c r="BD73" s="3"/>
      <c r="BE73" s="2262"/>
      <c r="BF73" s="2264"/>
      <c r="BG73" s="2263"/>
      <c r="BH73" s="2261"/>
      <c r="BI73" s="2263"/>
      <c r="BJ73" s="2263"/>
      <c r="BK73" s="2263"/>
      <c r="BL73" s="2263"/>
      <c r="BM73" s="2263"/>
      <c r="BN73" s="2263"/>
      <c r="BO73" s="3"/>
      <c r="BP73" s="2262"/>
      <c r="BQ73" s="2264"/>
      <c r="BR73" s="2263"/>
      <c r="BS73" s="2261"/>
      <c r="BT73" s="2263"/>
      <c r="BU73" s="2263"/>
      <c r="BV73" s="2263"/>
      <c r="BW73" s="2263"/>
      <c r="BX73" s="2263"/>
      <c r="BY73" s="2263"/>
      <c r="BZ73" s="3"/>
      <c r="CA73" s="2262"/>
      <c r="CB73" s="2264"/>
      <c r="CC73" s="2263"/>
      <c r="CD73" s="2261"/>
      <c r="CE73" s="2263"/>
      <c r="CF73" s="2263"/>
      <c r="CG73" s="2263"/>
      <c r="CH73" s="2263"/>
      <c r="CI73" s="2263"/>
      <c r="CJ73" s="2263"/>
      <c r="CK73" s="3"/>
      <c r="CL73" s="2262"/>
      <c r="CM73" s="2264"/>
      <c r="CN73" s="2263"/>
      <c r="CO73" s="2261"/>
      <c r="CP73" s="2263"/>
      <c r="CQ73" s="2263"/>
      <c r="CR73" s="2263"/>
      <c r="CS73" s="2263"/>
      <c r="CT73" s="2263"/>
      <c r="CU73" s="2263"/>
      <c r="CV73" s="3"/>
      <c r="CW73" s="2262"/>
      <c r="CX73" s="2264"/>
      <c r="CY73" s="2263"/>
      <c r="CZ73" s="2261"/>
      <c r="DA73" s="2263"/>
      <c r="DB73" s="2263"/>
      <c r="DC73" s="2263"/>
      <c r="DD73" s="2263"/>
      <c r="DE73" s="2263"/>
      <c r="DF73" s="2263"/>
      <c r="DG73" s="3"/>
      <c r="DH73" s="2262"/>
      <c r="DI73" s="2264"/>
      <c r="DJ73" s="2263"/>
      <c r="DK73" s="2261"/>
      <c r="DL73" s="2263"/>
      <c r="DM73" s="2263"/>
      <c r="DN73" s="2263"/>
      <c r="DO73" s="2263"/>
      <c r="DP73" s="2263"/>
      <c r="DQ73" s="2263"/>
      <c r="DR73" s="3"/>
      <c r="DS73" s="2262"/>
      <c r="DT73" s="2264"/>
      <c r="DU73" s="2263"/>
      <c r="DV73" s="2261"/>
      <c r="DW73" s="2263"/>
      <c r="DX73" s="2263"/>
      <c r="DY73" s="2263"/>
      <c r="DZ73" s="2263"/>
      <c r="EA73" s="2263"/>
      <c r="EB73" s="2263"/>
      <c r="EC73" s="3"/>
      <c r="ED73" s="2262"/>
      <c r="EE73" s="2264"/>
      <c r="EF73" s="2263"/>
      <c r="EG73" s="2261"/>
      <c r="EH73" s="2263"/>
      <c r="EI73" s="2263"/>
      <c r="EJ73" s="2263"/>
      <c r="EK73" s="2263"/>
      <c r="EL73" s="2263"/>
      <c r="EM73" s="2263"/>
      <c r="EN73" s="3"/>
      <c r="EO73" s="2262"/>
      <c r="EP73" s="2264"/>
      <c r="EQ73" s="2263"/>
      <c r="ER73" s="2261"/>
      <c r="ES73" s="2263"/>
      <c r="ET73" s="2263"/>
      <c r="EU73" s="2263"/>
      <c r="EV73" s="2263"/>
      <c r="EW73" s="2263"/>
      <c r="EX73" s="2263"/>
      <c r="EY73" s="3"/>
      <c r="EZ73" s="2262"/>
      <c r="FA73" s="2264"/>
      <c r="FB73" s="2263"/>
      <c r="FC73" s="2261"/>
      <c r="FD73" s="2263"/>
      <c r="FE73" s="2263"/>
      <c r="FF73" s="2263"/>
      <c r="FG73" s="2263"/>
      <c r="FH73" s="2263"/>
      <c r="FI73" s="2263"/>
      <c r="FJ73" s="3"/>
      <c r="FK73" s="2262"/>
      <c r="FL73" s="2264"/>
      <c r="FM73" s="2263"/>
      <c r="FN73" s="2261"/>
      <c r="FO73" s="2263"/>
      <c r="FP73" s="2263"/>
      <c r="FQ73" s="2263"/>
      <c r="FR73" s="2263"/>
      <c r="FS73" s="2263"/>
      <c r="FT73" s="2263"/>
      <c r="FU73" s="3"/>
      <c r="FV73" s="2262"/>
      <c r="FW73" s="2264"/>
      <c r="FX73" s="2263"/>
      <c r="FY73" s="2261"/>
      <c r="FZ73" s="2263"/>
      <c r="GA73" s="2263"/>
      <c r="GB73" s="2263"/>
      <c r="GC73" s="2263"/>
      <c r="GD73" s="2263"/>
      <c r="GE73" s="2263"/>
      <c r="GF73" s="3"/>
      <c r="GG73" s="2262"/>
      <c r="GH73" s="2264"/>
      <c r="GI73" s="2263"/>
      <c r="GJ73" s="2261"/>
      <c r="GK73" s="2263"/>
      <c r="GL73" s="2263"/>
      <c r="GM73" s="2263"/>
      <c r="GN73" s="2263"/>
      <c r="GO73" s="2263"/>
      <c r="GP73" s="2263"/>
      <c r="GQ73" s="3"/>
      <c r="GR73" s="2262"/>
      <c r="GS73" s="2264"/>
      <c r="GT73" s="2263"/>
      <c r="GU73" s="2261"/>
      <c r="GV73" s="2263"/>
      <c r="GW73" s="2263"/>
      <c r="GX73" s="2263"/>
      <c r="GY73" s="2263"/>
      <c r="GZ73" s="2263"/>
      <c r="HA73" s="2263"/>
      <c r="HB73" s="3"/>
      <c r="HC73" s="2262"/>
      <c r="HD73" s="2264"/>
      <c r="HE73" s="2263"/>
      <c r="HF73" s="2261"/>
      <c r="HG73" s="2263"/>
      <c r="HH73" s="2263"/>
      <c r="HI73" s="2263"/>
      <c r="HJ73" s="2263"/>
      <c r="HK73" s="2263"/>
      <c r="HL73" s="2263"/>
      <c r="HM73" s="3"/>
      <c r="HN73" s="2262"/>
      <c r="HO73" s="2264"/>
      <c r="HP73" s="2263"/>
      <c r="HQ73" s="2261"/>
      <c r="HR73" s="2263"/>
      <c r="HS73" s="2263"/>
      <c r="HT73" s="2263"/>
      <c r="HU73" s="2263"/>
      <c r="HV73" s="2263"/>
      <c r="HW73" s="2263"/>
      <c r="HX73" s="3"/>
      <c r="HY73" s="2262"/>
      <c r="HZ73" s="2264"/>
      <c r="IA73" s="2263"/>
      <c r="IB73" s="2261"/>
      <c r="IC73" s="2263"/>
      <c r="ID73" s="2263"/>
      <c r="IE73" s="2263"/>
      <c r="IF73" s="2263"/>
      <c r="IG73" s="2263"/>
      <c r="IH73" s="2263"/>
      <c r="II73" s="3"/>
      <c r="IJ73" s="2262"/>
      <c r="IK73" s="2264"/>
      <c r="IL73" s="2263"/>
      <c r="IM73" s="2261"/>
      <c r="IN73" s="2263"/>
      <c r="IO73" s="2263"/>
      <c r="IP73" s="2263"/>
      <c r="IQ73" s="2263"/>
      <c r="IR73" s="2263"/>
      <c r="IS73" s="2263"/>
      <c r="IT73" s="3"/>
      <c r="IU73" s="2262"/>
      <c r="IV73" s="2264"/>
      <c r="IW73" s="2263"/>
    </row>
    <row r="74" spans="1:257" ht="22.5" customHeight="1" x14ac:dyDescent="0.25">
      <c r="A74" s="2262"/>
      <c r="B74" s="2264"/>
      <c r="C74" s="2265"/>
      <c r="D74" s="2418">
        <f t="shared" si="0"/>
        <v>0</v>
      </c>
      <c r="E74" s="2265"/>
      <c r="F74" s="2265"/>
      <c r="G74" s="2265"/>
      <c r="H74" s="2265"/>
      <c r="I74" s="2265"/>
      <c r="J74" s="2265"/>
      <c r="K74" s="2471"/>
      <c r="M74" s="2262"/>
      <c r="N74" s="2264"/>
      <c r="O74" s="2263"/>
      <c r="P74" s="2261"/>
      <c r="Q74" s="2263"/>
      <c r="R74" s="2263"/>
      <c r="S74" s="2263"/>
      <c r="T74" s="2263"/>
      <c r="U74" s="2263"/>
      <c r="V74" s="2263"/>
      <c r="W74" s="3"/>
      <c r="X74" s="2262"/>
      <c r="Y74" s="2264"/>
      <c r="Z74" s="2263"/>
      <c r="AA74" s="2261"/>
      <c r="AB74" s="2263"/>
      <c r="AC74" s="2263"/>
      <c r="AD74" s="2263"/>
      <c r="AE74" s="2263"/>
      <c r="AF74" s="2263"/>
      <c r="AG74" s="2263"/>
      <c r="AH74" s="3"/>
      <c r="AI74" s="2262"/>
      <c r="AJ74" s="2264"/>
      <c r="AK74" s="2263"/>
      <c r="AL74" s="2261"/>
      <c r="AM74" s="2263"/>
      <c r="AN74" s="2263"/>
      <c r="AO74" s="2263"/>
      <c r="AP74" s="2263"/>
      <c r="AQ74" s="2263"/>
      <c r="AR74" s="2263"/>
      <c r="AS74" s="3"/>
      <c r="AT74" s="2262"/>
      <c r="AU74" s="2264"/>
      <c r="AV74" s="2263"/>
      <c r="AW74" s="2261"/>
      <c r="AX74" s="2263"/>
      <c r="AY74" s="2263"/>
      <c r="AZ74" s="2263"/>
      <c r="BA74" s="2263"/>
      <c r="BB74" s="2263"/>
      <c r="BC74" s="2263"/>
      <c r="BD74" s="3"/>
      <c r="BE74" s="2262"/>
      <c r="BF74" s="2264"/>
      <c r="BG74" s="2263"/>
      <c r="BH74" s="2261"/>
      <c r="BI74" s="2263"/>
      <c r="BJ74" s="2263"/>
      <c r="BK74" s="2263"/>
      <c r="BL74" s="2263"/>
      <c r="BM74" s="2263"/>
      <c r="BN74" s="2263"/>
      <c r="BO74" s="3"/>
      <c r="BP74" s="2262"/>
      <c r="BQ74" s="2264"/>
      <c r="BR74" s="2263"/>
      <c r="BS74" s="2261"/>
      <c r="BT74" s="2263"/>
      <c r="BU74" s="2263"/>
      <c r="BV74" s="2263"/>
      <c r="BW74" s="2263"/>
      <c r="BX74" s="2263"/>
      <c r="BY74" s="2263"/>
      <c r="BZ74" s="3"/>
      <c r="CA74" s="2262"/>
      <c r="CB74" s="2264"/>
      <c r="CC74" s="2263"/>
      <c r="CD74" s="2261"/>
      <c r="CE74" s="2263"/>
      <c r="CF74" s="2263"/>
      <c r="CG74" s="2263"/>
      <c r="CH74" s="2263"/>
      <c r="CI74" s="2263"/>
      <c r="CJ74" s="2263"/>
      <c r="CK74" s="3"/>
      <c r="CL74" s="2262"/>
      <c r="CM74" s="2264"/>
      <c r="CN74" s="2263"/>
      <c r="CO74" s="2261"/>
      <c r="CP74" s="2263"/>
      <c r="CQ74" s="2263"/>
      <c r="CR74" s="2263"/>
      <c r="CS74" s="2263"/>
      <c r="CT74" s="2263"/>
      <c r="CU74" s="2263"/>
      <c r="CV74" s="3"/>
      <c r="CW74" s="2262"/>
      <c r="CX74" s="2264"/>
      <c r="CY74" s="2263"/>
      <c r="CZ74" s="2261"/>
      <c r="DA74" s="2263"/>
      <c r="DB74" s="2263"/>
      <c r="DC74" s="2263"/>
      <c r="DD74" s="2263"/>
      <c r="DE74" s="2263"/>
      <c r="DF74" s="2263"/>
      <c r="DG74" s="3"/>
      <c r="DH74" s="2262"/>
      <c r="DI74" s="2264"/>
      <c r="DJ74" s="2263"/>
      <c r="DK74" s="2261"/>
      <c r="DL74" s="2263"/>
      <c r="DM74" s="2263"/>
      <c r="DN74" s="2263"/>
      <c r="DO74" s="2263"/>
      <c r="DP74" s="2263"/>
      <c r="DQ74" s="2263"/>
      <c r="DR74" s="3"/>
      <c r="DS74" s="2262"/>
      <c r="DT74" s="2264"/>
      <c r="DU74" s="2263"/>
      <c r="DV74" s="2261"/>
      <c r="DW74" s="2263"/>
      <c r="DX74" s="2263"/>
      <c r="DY74" s="2263"/>
      <c r="DZ74" s="2263"/>
      <c r="EA74" s="2263"/>
      <c r="EB74" s="2263"/>
      <c r="EC74" s="3"/>
      <c r="ED74" s="2262"/>
      <c r="EE74" s="2264"/>
      <c r="EF74" s="2263"/>
      <c r="EG74" s="2261"/>
      <c r="EH74" s="2263"/>
      <c r="EI74" s="2263"/>
      <c r="EJ74" s="2263"/>
      <c r="EK74" s="2263"/>
      <c r="EL74" s="2263"/>
      <c r="EM74" s="2263"/>
      <c r="EN74" s="3"/>
      <c r="EO74" s="2262"/>
      <c r="EP74" s="2264"/>
      <c r="EQ74" s="2263"/>
      <c r="ER74" s="2261"/>
      <c r="ES74" s="2263"/>
      <c r="ET74" s="2263"/>
      <c r="EU74" s="2263"/>
      <c r="EV74" s="2263"/>
      <c r="EW74" s="2263"/>
      <c r="EX74" s="2263"/>
      <c r="EY74" s="3"/>
      <c r="EZ74" s="2262"/>
      <c r="FA74" s="2264"/>
      <c r="FB74" s="2263"/>
      <c r="FC74" s="2261"/>
      <c r="FD74" s="2263"/>
      <c r="FE74" s="2263"/>
      <c r="FF74" s="2263"/>
      <c r="FG74" s="2263"/>
      <c r="FH74" s="2263"/>
      <c r="FI74" s="2263"/>
      <c r="FJ74" s="3"/>
      <c r="FK74" s="2262"/>
      <c r="FL74" s="2264"/>
      <c r="FM74" s="2263"/>
      <c r="FN74" s="2261"/>
      <c r="FO74" s="2263"/>
      <c r="FP74" s="2263"/>
      <c r="FQ74" s="2263"/>
      <c r="FR74" s="2263"/>
      <c r="FS74" s="2263"/>
      <c r="FT74" s="2263"/>
      <c r="FU74" s="3"/>
      <c r="FV74" s="2262"/>
      <c r="FW74" s="2264"/>
      <c r="FX74" s="2263"/>
      <c r="FY74" s="2261"/>
      <c r="FZ74" s="2263"/>
      <c r="GA74" s="2263"/>
      <c r="GB74" s="2263"/>
      <c r="GC74" s="2263"/>
      <c r="GD74" s="2263"/>
      <c r="GE74" s="2263"/>
      <c r="GF74" s="3"/>
      <c r="GG74" s="2262"/>
      <c r="GH74" s="2264"/>
      <c r="GI74" s="2263"/>
      <c r="GJ74" s="2261"/>
      <c r="GK74" s="2263"/>
      <c r="GL74" s="2263"/>
      <c r="GM74" s="2263"/>
      <c r="GN74" s="2263"/>
      <c r="GO74" s="2263"/>
      <c r="GP74" s="2263"/>
      <c r="GQ74" s="3"/>
      <c r="GR74" s="2262"/>
      <c r="GS74" s="2264"/>
      <c r="GT74" s="2263"/>
      <c r="GU74" s="2261"/>
      <c r="GV74" s="2263"/>
      <c r="GW74" s="2263"/>
      <c r="GX74" s="2263"/>
      <c r="GY74" s="2263"/>
      <c r="GZ74" s="2263"/>
      <c r="HA74" s="2263"/>
      <c r="HB74" s="3"/>
      <c r="HC74" s="2262"/>
      <c r="HD74" s="2264"/>
      <c r="HE74" s="2263"/>
      <c r="HF74" s="2261"/>
      <c r="HG74" s="2263"/>
      <c r="HH74" s="2263"/>
      <c r="HI74" s="2263"/>
      <c r="HJ74" s="2263"/>
      <c r="HK74" s="2263"/>
      <c r="HL74" s="2263"/>
      <c r="HM74" s="3"/>
      <c r="HN74" s="2262"/>
      <c r="HO74" s="2264"/>
      <c r="HP74" s="2263"/>
      <c r="HQ74" s="2261"/>
      <c r="HR74" s="2263"/>
      <c r="HS74" s="2263"/>
      <c r="HT74" s="2263"/>
      <c r="HU74" s="2263"/>
      <c r="HV74" s="2263"/>
      <c r="HW74" s="2263"/>
      <c r="HX74" s="3"/>
      <c r="HY74" s="2262"/>
      <c r="HZ74" s="2264"/>
      <c r="IA74" s="2263"/>
      <c r="IB74" s="2261"/>
      <c r="IC74" s="2263"/>
      <c r="ID74" s="2263"/>
      <c r="IE74" s="2263"/>
      <c r="IF74" s="2263"/>
      <c r="IG74" s="2263"/>
      <c r="IH74" s="2263"/>
      <c r="II74" s="3"/>
      <c r="IJ74" s="2262"/>
      <c r="IK74" s="2264"/>
      <c r="IL74" s="2263"/>
      <c r="IM74" s="2261"/>
      <c r="IN74" s="2263"/>
      <c r="IO74" s="2263"/>
      <c r="IP74" s="2263"/>
      <c r="IQ74" s="2263"/>
      <c r="IR74" s="2263"/>
      <c r="IS74" s="2263"/>
      <c r="IT74" s="3"/>
      <c r="IU74" s="2262"/>
      <c r="IV74" s="2264"/>
      <c r="IW74" s="2263"/>
    </row>
    <row r="75" spans="1:257" ht="22.5" customHeight="1" x14ac:dyDescent="0.25">
      <c r="A75" s="2262"/>
      <c r="B75" s="2264"/>
      <c r="C75" s="2265"/>
      <c r="D75" s="2260"/>
      <c r="E75" s="2265"/>
      <c r="F75" s="2265"/>
      <c r="G75" s="2265"/>
      <c r="H75" s="2265"/>
      <c r="I75" s="2265"/>
      <c r="J75" s="2265"/>
      <c r="K75" s="2471"/>
      <c r="M75" s="2262"/>
      <c r="N75" s="2264"/>
      <c r="O75" s="2263"/>
      <c r="P75" s="2261"/>
      <c r="Q75" s="2263"/>
      <c r="R75" s="2263"/>
      <c r="S75" s="2263"/>
      <c r="T75" s="2263"/>
      <c r="U75" s="2263"/>
      <c r="V75" s="2263"/>
      <c r="W75" s="3"/>
      <c r="X75" s="2262"/>
      <c r="Y75" s="2264"/>
      <c r="Z75" s="2263"/>
      <c r="AA75" s="2261"/>
      <c r="AB75" s="2263"/>
      <c r="AC75" s="2263"/>
      <c r="AD75" s="2263"/>
      <c r="AE75" s="2263"/>
      <c r="AF75" s="2263"/>
      <c r="AG75" s="2263"/>
      <c r="AH75" s="3"/>
      <c r="AI75" s="2262"/>
      <c r="AJ75" s="2264"/>
      <c r="AK75" s="2263"/>
      <c r="AL75" s="2261"/>
      <c r="AM75" s="2263"/>
      <c r="AN75" s="2263"/>
      <c r="AO75" s="2263"/>
      <c r="AP75" s="2263"/>
      <c r="AQ75" s="2263"/>
      <c r="AR75" s="2263"/>
      <c r="AS75" s="3"/>
      <c r="AT75" s="2262"/>
      <c r="AU75" s="2264"/>
      <c r="AV75" s="2263"/>
      <c r="AW75" s="2261"/>
      <c r="AX75" s="2263"/>
      <c r="AY75" s="2263"/>
      <c r="AZ75" s="2263"/>
      <c r="BA75" s="2263"/>
      <c r="BB75" s="2263"/>
      <c r="BC75" s="2263"/>
      <c r="BD75" s="3"/>
      <c r="BE75" s="2262"/>
      <c r="BF75" s="2264"/>
      <c r="BG75" s="2263"/>
      <c r="BH75" s="2261"/>
      <c r="BI75" s="2263"/>
      <c r="BJ75" s="2263"/>
      <c r="BK75" s="2263"/>
      <c r="BL75" s="2263"/>
      <c r="BM75" s="2263"/>
      <c r="BN75" s="2263"/>
      <c r="BO75" s="3"/>
      <c r="BP75" s="2262"/>
      <c r="BQ75" s="2264"/>
      <c r="BR75" s="2263"/>
      <c r="BS75" s="2261"/>
      <c r="BT75" s="2263"/>
      <c r="BU75" s="2263"/>
      <c r="BV75" s="2263"/>
      <c r="BW75" s="2263"/>
      <c r="BX75" s="2263"/>
      <c r="BY75" s="2263"/>
      <c r="BZ75" s="3"/>
      <c r="CA75" s="2262"/>
      <c r="CB75" s="2264"/>
      <c r="CC75" s="2263"/>
      <c r="CD75" s="2261"/>
      <c r="CE75" s="2263"/>
      <c r="CF75" s="2263"/>
      <c r="CG75" s="2263"/>
      <c r="CH75" s="2263"/>
      <c r="CI75" s="2263"/>
      <c r="CJ75" s="2263"/>
      <c r="CK75" s="3"/>
      <c r="CL75" s="2262"/>
      <c r="CM75" s="2264"/>
      <c r="CN75" s="2263"/>
      <c r="CO75" s="2261"/>
      <c r="CP75" s="2263"/>
      <c r="CQ75" s="2263"/>
      <c r="CR75" s="2263"/>
      <c r="CS75" s="2263"/>
      <c r="CT75" s="2263"/>
      <c r="CU75" s="2263"/>
      <c r="CV75" s="3"/>
      <c r="CW75" s="2262"/>
      <c r="CX75" s="2264"/>
      <c r="CY75" s="2263"/>
      <c r="CZ75" s="2261"/>
      <c r="DA75" s="2263"/>
      <c r="DB75" s="2263"/>
      <c r="DC75" s="2263"/>
      <c r="DD75" s="2263"/>
      <c r="DE75" s="2263"/>
      <c r="DF75" s="2263"/>
      <c r="DG75" s="3"/>
      <c r="DH75" s="2262"/>
      <c r="DI75" s="2264"/>
      <c r="DJ75" s="2263"/>
      <c r="DK75" s="2261"/>
      <c r="DL75" s="2263"/>
      <c r="DM75" s="2263"/>
      <c r="DN75" s="2263"/>
      <c r="DO75" s="2263"/>
      <c r="DP75" s="2263"/>
      <c r="DQ75" s="2263"/>
      <c r="DR75" s="3"/>
      <c r="DS75" s="2262"/>
      <c r="DT75" s="2264"/>
      <c r="DU75" s="2263"/>
      <c r="DV75" s="2261"/>
      <c r="DW75" s="2263"/>
      <c r="DX75" s="2263"/>
      <c r="DY75" s="2263"/>
      <c r="DZ75" s="2263"/>
      <c r="EA75" s="2263"/>
      <c r="EB75" s="2263"/>
      <c r="EC75" s="3"/>
      <c r="ED75" s="2262"/>
      <c r="EE75" s="2264"/>
      <c r="EF75" s="2263"/>
      <c r="EG75" s="2261"/>
      <c r="EH75" s="2263"/>
      <c r="EI75" s="2263"/>
      <c r="EJ75" s="2263"/>
      <c r="EK75" s="2263"/>
      <c r="EL75" s="2263"/>
      <c r="EM75" s="2263"/>
      <c r="EN75" s="3"/>
      <c r="EO75" s="2262"/>
      <c r="EP75" s="2264"/>
      <c r="EQ75" s="2263"/>
      <c r="ER75" s="2261"/>
      <c r="ES75" s="2263"/>
      <c r="ET75" s="2263"/>
      <c r="EU75" s="2263"/>
      <c r="EV75" s="2263"/>
      <c r="EW75" s="2263"/>
      <c r="EX75" s="2263"/>
      <c r="EY75" s="3"/>
      <c r="EZ75" s="2262"/>
      <c r="FA75" s="2264"/>
      <c r="FB75" s="2263"/>
      <c r="FC75" s="2261"/>
      <c r="FD75" s="2263"/>
      <c r="FE75" s="2263"/>
      <c r="FF75" s="2263"/>
      <c r="FG75" s="2263"/>
      <c r="FH75" s="2263"/>
      <c r="FI75" s="2263"/>
      <c r="FJ75" s="3"/>
      <c r="FK75" s="2262"/>
      <c r="FL75" s="2264"/>
      <c r="FM75" s="2263"/>
      <c r="FN75" s="2261"/>
      <c r="FO75" s="2263"/>
      <c r="FP75" s="2263"/>
      <c r="FQ75" s="2263"/>
      <c r="FR75" s="2263"/>
      <c r="FS75" s="2263"/>
      <c r="FT75" s="2263"/>
      <c r="FU75" s="3"/>
      <c r="FV75" s="2262"/>
      <c r="FW75" s="2264"/>
      <c r="FX75" s="2263"/>
      <c r="FY75" s="2261"/>
      <c r="FZ75" s="2263"/>
      <c r="GA75" s="2263"/>
      <c r="GB75" s="2263"/>
      <c r="GC75" s="2263"/>
      <c r="GD75" s="2263"/>
      <c r="GE75" s="2263"/>
      <c r="GF75" s="3"/>
      <c r="GG75" s="2262"/>
      <c r="GH75" s="2264"/>
      <c r="GI75" s="2263"/>
      <c r="GJ75" s="2261"/>
      <c r="GK75" s="2263"/>
      <c r="GL75" s="2263"/>
      <c r="GM75" s="2263"/>
      <c r="GN75" s="2263"/>
      <c r="GO75" s="2263"/>
      <c r="GP75" s="2263"/>
      <c r="GQ75" s="3"/>
      <c r="GR75" s="2262"/>
      <c r="GS75" s="2264"/>
      <c r="GT75" s="2263"/>
      <c r="GU75" s="2261"/>
      <c r="GV75" s="2263"/>
      <c r="GW75" s="2263"/>
      <c r="GX75" s="2263"/>
      <c r="GY75" s="2263"/>
      <c r="GZ75" s="2263"/>
      <c r="HA75" s="2263"/>
      <c r="HB75" s="3"/>
      <c r="HC75" s="2262"/>
      <c r="HD75" s="2264"/>
      <c r="HE75" s="2263"/>
      <c r="HF75" s="2261"/>
      <c r="HG75" s="2263"/>
      <c r="HH75" s="2263"/>
      <c r="HI75" s="2263"/>
      <c r="HJ75" s="2263"/>
      <c r="HK75" s="2263"/>
      <c r="HL75" s="2263"/>
      <c r="HM75" s="3"/>
      <c r="HN75" s="2262"/>
      <c r="HO75" s="2264"/>
      <c r="HP75" s="2263"/>
      <c r="HQ75" s="2261"/>
      <c r="HR75" s="2263"/>
      <c r="HS75" s="2263"/>
      <c r="HT75" s="2263"/>
      <c r="HU75" s="2263"/>
      <c r="HV75" s="2263"/>
      <c r="HW75" s="2263"/>
      <c r="HX75" s="3"/>
      <c r="HY75" s="2262"/>
      <c r="HZ75" s="2264"/>
      <c r="IA75" s="2263"/>
      <c r="IB75" s="2261"/>
      <c r="IC75" s="2263"/>
      <c r="ID75" s="2263"/>
      <c r="IE75" s="2263"/>
      <c r="IF75" s="2263"/>
      <c r="IG75" s="2263"/>
      <c r="IH75" s="2263"/>
      <c r="II75" s="3"/>
      <c r="IJ75" s="2262"/>
      <c r="IK75" s="2264"/>
      <c r="IL75" s="2263"/>
      <c r="IM75" s="2261"/>
      <c r="IN75" s="2263"/>
      <c r="IO75" s="2263"/>
      <c r="IP75" s="2263"/>
      <c r="IQ75" s="2263"/>
      <c r="IR75" s="2263"/>
      <c r="IS75" s="2263"/>
      <c r="IT75" s="3"/>
      <c r="IU75" s="2262"/>
      <c r="IV75" s="2264"/>
      <c r="IW75" s="2263"/>
    </row>
    <row r="76" spans="1:257" ht="22.5" customHeight="1" x14ac:dyDescent="0.25">
      <c r="A76" s="2262"/>
      <c r="B76" s="2264"/>
      <c r="C76" s="2265"/>
      <c r="D76" s="2260"/>
      <c r="E76" s="2265"/>
      <c r="F76" s="2265"/>
      <c r="G76" s="2265"/>
      <c r="H76" s="2265"/>
      <c r="I76" s="2265"/>
      <c r="J76" s="2265"/>
      <c r="K76" s="2471"/>
      <c r="M76" s="2262"/>
      <c r="N76" s="2264"/>
      <c r="O76" s="2263"/>
      <c r="P76" s="2261"/>
      <c r="Q76" s="2263"/>
      <c r="R76" s="2263"/>
      <c r="S76" s="2263"/>
      <c r="T76" s="2263"/>
      <c r="U76" s="2263"/>
      <c r="V76" s="2263"/>
      <c r="W76" s="3"/>
      <c r="X76" s="2262"/>
      <c r="Y76" s="2264"/>
      <c r="Z76" s="2263"/>
      <c r="AA76" s="2261"/>
      <c r="AB76" s="2263"/>
      <c r="AC76" s="2263"/>
      <c r="AD76" s="2263"/>
      <c r="AE76" s="2263"/>
      <c r="AF76" s="2263"/>
      <c r="AG76" s="2263"/>
      <c r="AH76" s="3"/>
      <c r="AI76" s="2262"/>
      <c r="AJ76" s="2264"/>
      <c r="AK76" s="2263"/>
      <c r="AL76" s="2261"/>
      <c r="AM76" s="2263"/>
      <c r="AN76" s="2263"/>
      <c r="AO76" s="2263"/>
      <c r="AP76" s="2263"/>
      <c r="AQ76" s="2263"/>
      <c r="AR76" s="2263"/>
      <c r="AS76" s="3"/>
      <c r="AT76" s="2262"/>
      <c r="AU76" s="2264"/>
      <c r="AV76" s="2263"/>
      <c r="AW76" s="2261"/>
      <c r="AX76" s="2263"/>
      <c r="AY76" s="2263"/>
      <c r="AZ76" s="2263"/>
      <c r="BA76" s="2263"/>
      <c r="BB76" s="2263"/>
      <c r="BC76" s="2263"/>
      <c r="BD76" s="3"/>
      <c r="BE76" s="2262"/>
      <c r="BF76" s="2264"/>
      <c r="BG76" s="2263"/>
      <c r="BH76" s="2261"/>
      <c r="BI76" s="2263"/>
      <c r="BJ76" s="2263"/>
      <c r="BK76" s="2263"/>
      <c r="BL76" s="2263"/>
      <c r="BM76" s="2263"/>
      <c r="BN76" s="2263"/>
      <c r="BO76" s="3"/>
      <c r="BP76" s="2262"/>
      <c r="BQ76" s="2264"/>
      <c r="BR76" s="2263"/>
      <c r="BS76" s="2261"/>
      <c r="BT76" s="2263"/>
      <c r="BU76" s="2263"/>
      <c r="BV76" s="2263"/>
      <c r="BW76" s="2263"/>
      <c r="BX76" s="2263"/>
      <c r="BY76" s="2263"/>
      <c r="BZ76" s="3"/>
      <c r="CA76" s="2262"/>
      <c r="CB76" s="2264"/>
      <c r="CC76" s="2263"/>
      <c r="CD76" s="2261"/>
      <c r="CE76" s="2263"/>
      <c r="CF76" s="2263"/>
      <c r="CG76" s="2263"/>
      <c r="CH76" s="2263"/>
      <c r="CI76" s="2263"/>
      <c r="CJ76" s="2263"/>
      <c r="CK76" s="3"/>
      <c r="CL76" s="2262"/>
      <c r="CM76" s="2264"/>
      <c r="CN76" s="2263"/>
      <c r="CO76" s="2261"/>
      <c r="CP76" s="2263"/>
      <c r="CQ76" s="2263"/>
      <c r="CR76" s="2263"/>
      <c r="CS76" s="2263"/>
      <c r="CT76" s="2263"/>
      <c r="CU76" s="2263"/>
      <c r="CV76" s="3"/>
      <c r="CW76" s="2262"/>
      <c r="CX76" s="2264"/>
      <c r="CY76" s="2263"/>
      <c r="CZ76" s="2261"/>
      <c r="DA76" s="2263"/>
      <c r="DB76" s="2263"/>
      <c r="DC76" s="2263"/>
      <c r="DD76" s="2263"/>
      <c r="DE76" s="2263"/>
      <c r="DF76" s="2263"/>
      <c r="DG76" s="3"/>
      <c r="DH76" s="2262"/>
      <c r="DI76" s="2264"/>
      <c r="DJ76" s="2263"/>
      <c r="DK76" s="2261"/>
      <c r="DL76" s="2263"/>
      <c r="DM76" s="2263"/>
      <c r="DN76" s="2263"/>
      <c r="DO76" s="2263"/>
      <c r="DP76" s="2263"/>
      <c r="DQ76" s="2263"/>
      <c r="DR76" s="3"/>
      <c r="DS76" s="2262"/>
      <c r="DT76" s="2264"/>
      <c r="DU76" s="2263"/>
      <c r="DV76" s="2261"/>
      <c r="DW76" s="2263"/>
      <c r="DX76" s="2263"/>
      <c r="DY76" s="2263"/>
      <c r="DZ76" s="2263"/>
      <c r="EA76" s="2263"/>
      <c r="EB76" s="2263"/>
      <c r="EC76" s="3"/>
      <c r="ED76" s="2262"/>
      <c r="EE76" s="2264"/>
      <c r="EF76" s="2263"/>
      <c r="EG76" s="2261"/>
      <c r="EH76" s="2263"/>
      <c r="EI76" s="2263"/>
      <c r="EJ76" s="2263"/>
      <c r="EK76" s="2263"/>
      <c r="EL76" s="2263"/>
      <c r="EM76" s="2263"/>
      <c r="EN76" s="3"/>
      <c r="EO76" s="2262"/>
      <c r="EP76" s="2264"/>
      <c r="EQ76" s="2263"/>
      <c r="ER76" s="2261"/>
      <c r="ES76" s="2263"/>
      <c r="ET76" s="2263"/>
      <c r="EU76" s="2263"/>
      <c r="EV76" s="2263"/>
      <c r="EW76" s="2263"/>
      <c r="EX76" s="2263"/>
      <c r="EY76" s="3"/>
      <c r="EZ76" s="2262"/>
      <c r="FA76" s="2264"/>
      <c r="FB76" s="2263"/>
      <c r="FC76" s="2261"/>
      <c r="FD76" s="2263"/>
      <c r="FE76" s="2263"/>
      <c r="FF76" s="2263"/>
      <c r="FG76" s="2263"/>
      <c r="FH76" s="2263"/>
      <c r="FI76" s="2263"/>
      <c r="FJ76" s="3"/>
      <c r="FK76" s="2262"/>
      <c r="FL76" s="2264"/>
      <c r="FM76" s="2263"/>
      <c r="FN76" s="2261"/>
      <c r="FO76" s="2263"/>
      <c r="FP76" s="2263"/>
      <c r="FQ76" s="2263"/>
      <c r="FR76" s="2263"/>
      <c r="FS76" s="2263"/>
      <c r="FT76" s="2263"/>
      <c r="FU76" s="3"/>
      <c r="FV76" s="2262"/>
      <c r="FW76" s="2264"/>
      <c r="FX76" s="2263"/>
      <c r="FY76" s="2261"/>
      <c r="FZ76" s="2263"/>
      <c r="GA76" s="2263"/>
      <c r="GB76" s="2263"/>
      <c r="GC76" s="2263"/>
      <c r="GD76" s="2263"/>
      <c r="GE76" s="2263"/>
      <c r="GF76" s="3"/>
      <c r="GG76" s="2262"/>
      <c r="GH76" s="2264"/>
      <c r="GI76" s="2263"/>
      <c r="GJ76" s="2261"/>
      <c r="GK76" s="2263"/>
      <c r="GL76" s="2263"/>
      <c r="GM76" s="2263"/>
      <c r="GN76" s="2263"/>
      <c r="GO76" s="2263"/>
      <c r="GP76" s="2263"/>
      <c r="GQ76" s="3"/>
      <c r="GR76" s="2262"/>
      <c r="GS76" s="2264"/>
      <c r="GT76" s="2263"/>
      <c r="GU76" s="2261"/>
      <c r="GV76" s="2263"/>
      <c r="GW76" s="2263"/>
      <c r="GX76" s="2263"/>
      <c r="GY76" s="2263"/>
      <c r="GZ76" s="2263"/>
      <c r="HA76" s="2263"/>
      <c r="HB76" s="3"/>
      <c r="HC76" s="2262"/>
      <c r="HD76" s="2264"/>
      <c r="HE76" s="2263"/>
      <c r="HF76" s="2261"/>
      <c r="HG76" s="2263"/>
      <c r="HH76" s="2263"/>
      <c r="HI76" s="2263"/>
      <c r="HJ76" s="2263"/>
      <c r="HK76" s="2263"/>
      <c r="HL76" s="2263"/>
      <c r="HM76" s="3"/>
      <c r="HN76" s="2262"/>
      <c r="HO76" s="2264"/>
      <c r="HP76" s="2263"/>
      <c r="HQ76" s="2261"/>
      <c r="HR76" s="2263"/>
      <c r="HS76" s="2263"/>
      <c r="HT76" s="2263"/>
      <c r="HU76" s="2263"/>
      <c r="HV76" s="2263"/>
      <c r="HW76" s="2263"/>
      <c r="HX76" s="3"/>
      <c r="HY76" s="2262"/>
      <c r="HZ76" s="2264"/>
      <c r="IA76" s="2263"/>
      <c r="IB76" s="2261"/>
      <c r="IC76" s="2263"/>
      <c r="ID76" s="2263"/>
      <c r="IE76" s="2263"/>
      <c r="IF76" s="2263"/>
      <c r="IG76" s="2263"/>
      <c r="IH76" s="2263"/>
      <c r="II76" s="3"/>
      <c r="IJ76" s="2262"/>
      <c r="IK76" s="2264"/>
      <c r="IL76" s="2263"/>
      <c r="IM76" s="2261"/>
      <c r="IN76" s="2263"/>
      <c r="IO76" s="2263"/>
      <c r="IP76" s="2263"/>
      <c r="IQ76" s="2263"/>
      <c r="IR76" s="2263"/>
      <c r="IS76" s="2263"/>
      <c r="IT76" s="3"/>
      <c r="IU76" s="2262"/>
      <c r="IV76" s="2264"/>
      <c r="IW76" s="2263"/>
    </row>
    <row r="77" spans="1:257" ht="22.5" customHeight="1" x14ac:dyDescent="0.25">
      <c r="A77" s="2262"/>
      <c r="B77" s="2264"/>
      <c r="C77" s="2265"/>
      <c r="D77" s="2260"/>
      <c r="E77" s="2265"/>
      <c r="F77" s="2265"/>
      <c r="G77" s="2265"/>
      <c r="H77" s="2265"/>
      <c r="I77" s="2265"/>
      <c r="J77" s="2265"/>
      <c r="K77" s="2471"/>
      <c r="M77" s="2262"/>
      <c r="N77" s="2264"/>
      <c r="O77" s="2263"/>
      <c r="P77" s="2261"/>
      <c r="Q77" s="2263"/>
      <c r="R77" s="2263"/>
      <c r="S77" s="2263"/>
      <c r="T77" s="2263"/>
      <c r="U77" s="2263"/>
      <c r="V77" s="2263"/>
      <c r="W77" s="3"/>
      <c r="X77" s="2262"/>
      <c r="Y77" s="2264"/>
      <c r="Z77" s="2263"/>
      <c r="AA77" s="2261"/>
      <c r="AB77" s="2263"/>
      <c r="AC77" s="2263"/>
      <c r="AD77" s="2263"/>
      <c r="AE77" s="2263"/>
      <c r="AF77" s="2263"/>
      <c r="AG77" s="2263"/>
      <c r="AH77" s="3"/>
      <c r="AI77" s="2262"/>
      <c r="AJ77" s="2264"/>
      <c r="AK77" s="2263"/>
      <c r="AL77" s="2261"/>
      <c r="AM77" s="2263"/>
      <c r="AN77" s="2263"/>
      <c r="AO77" s="2263"/>
      <c r="AP77" s="2263"/>
      <c r="AQ77" s="2263"/>
      <c r="AR77" s="2263"/>
      <c r="AS77" s="3"/>
      <c r="AT77" s="2262"/>
      <c r="AU77" s="2264"/>
      <c r="AV77" s="2263"/>
      <c r="AW77" s="2261"/>
      <c r="AX77" s="2263"/>
      <c r="AY77" s="2263"/>
      <c r="AZ77" s="2263"/>
      <c r="BA77" s="2263"/>
      <c r="BB77" s="2263"/>
      <c r="BC77" s="2263"/>
      <c r="BD77" s="3"/>
      <c r="BE77" s="2262"/>
      <c r="BF77" s="2264"/>
      <c r="BG77" s="2263"/>
      <c r="BH77" s="2261"/>
      <c r="BI77" s="2263"/>
      <c r="BJ77" s="2263"/>
      <c r="BK77" s="2263"/>
      <c r="BL77" s="2263"/>
      <c r="BM77" s="2263"/>
      <c r="BN77" s="2263"/>
      <c r="BO77" s="3"/>
      <c r="BP77" s="2262"/>
      <c r="BQ77" s="2264"/>
      <c r="BR77" s="2263"/>
      <c r="BS77" s="2261"/>
      <c r="BT77" s="2263"/>
      <c r="BU77" s="2263"/>
      <c r="BV77" s="2263"/>
      <c r="BW77" s="2263"/>
      <c r="BX77" s="2263"/>
      <c r="BY77" s="2263"/>
      <c r="BZ77" s="3"/>
      <c r="CA77" s="2262"/>
      <c r="CB77" s="2264"/>
      <c r="CC77" s="2263"/>
      <c r="CD77" s="2261"/>
      <c r="CE77" s="2263"/>
      <c r="CF77" s="2263"/>
      <c r="CG77" s="2263"/>
      <c r="CH77" s="2263"/>
      <c r="CI77" s="2263"/>
      <c r="CJ77" s="2263"/>
      <c r="CK77" s="3"/>
      <c r="CL77" s="2262"/>
      <c r="CM77" s="2264"/>
      <c r="CN77" s="2263"/>
      <c r="CO77" s="2261"/>
      <c r="CP77" s="2263"/>
      <c r="CQ77" s="2263"/>
      <c r="CR77" s="2263"/>
      <c r="CS77" s="2263"/>
      <c r="CT77" s="2263"/>
      <c r="CU77" s="2263"/>
      <c r="CV77" s="3"/>
      <c r="CW77" s="2262"/>
      <c r="CX77" s="2264"/>
      <c r="CY77" s="2263"/>
      <c r="CZ77" s="2261"/>
      <c r="DA77" s="2263"/>
      <c r="DB77" s="2263"/>
      <c r="DC77" s="2263"/>
      <c r="DD77" s="2263"/>
      <c r="DE77" s="2263"/>
      <c r="DF77" s="2263"/>
      <c r="DG77" s="3"/>
      <c r="DH77" s="2262"/>
      <c r="DI77" s="2264"/>
      <c r="DJ77" s="2263"/>
      <c r="DK77" s="2261"/>
      <c r="DL77" s="2263"/>
      <c r="DM77" s="2263"/>
      <c r="DN77" s="2263"/>
      <c r="DO77" s="2263"/>
      <c r="DP77" s="2263"/>
      <c r="DQ77" s="2263"/>
      <c r="DR77" s="3"/>
      <c r="DS77" s="2262"/>
      <c r="DT77" s="2264"/>
      <c r="DU77" s="2263"/>
      <c r="DV77" s="2261"/>
      <c r="DW77" s="2263"/>
      <c r="DX77" s="2263"/>
      <c r="DY77" s="2263"/>
      <c r="DZ77" s="2263"/>
      <c r="EA77" s="2263"/>
      <c r="EB77" s="2263"/>
      <c r="EC77" s="3"/>
      <c r="ED77" s="2262"/>
      <c r="EE77" s="2264"/>
      <c r="EF77" s="2263"/>
      <c r="EG77" s="2261"/>
      <c r="EH77" s="2263"/>
      <c r="EI77" s="2263"/>
      <c r="EJ77" s="2263"/>
      <c r="EK77" s="2263"/>
      <c r="EL77" s="2263"/>
      <c r="EM77" s="2263"/>
      <c r="EN77" s="3"/>
      <c r="EO77" s="2262"/>
      <c r="EP77" s="2264"/>
      <c r="EQ77" s="2263"/>
      <c r="ER77" s="2261"/>
      <c r="ES77" s="2263"/>
      <c r="ET77" s="2263"/>
      <c r="EU77" s="2263"/>
      <c r="EV77" s="2263"/>
      <c r="EW77" s="2263"/>
      <c r="EX77" s="2263"/>
      <c r="EY77" s="3"/>
      <c r="EZ77" s="2262"/>
      <c r="FA77" s="2264"/>
      <c r="FB77" s="2263"/>
      <c r="FC77" s="2261"/>
      <c r="FD77" s="2263"/>
      <c r="FE77" s="2263"/>
      <c r="FF77" s="2263"/>
      <c r="FG77" s="2263"/>
      <c r="FH77" s="2263"/>
      <c r="FI77" s="2263"/>
      <c r="FJ77" s="3"/>
      <c r="FK77" s="2262"/>
      <c r="FL77" s="2264"/>
      <c r="FM77" s="2263"/>
      <c r="FN77" s="2261"/>
      <c r="FO77" s="2263"/>
      <c r="FP77" s="2263"/>
      <c r="FQ77" s="2263"/>
      <c r="FR77" s="2263"/>
      <c r="FS77" s="2263"/>
      <c r="FT77" s="2263"/>
      <c r="FU77" s="3"/>
      <c r="FV77" s="2262"/>
      <c r="FW77" s="2264"/>
      <c r="FX77" s="2263"/>
      <c r="FY77" s="2261"/>
      <c r="FZ77" s="2263"/>
      <c r="GA77" s="2263"/>
      <c r="GB77" s="2263"/>
      <c r="GC77" s="2263"/>
      <c r="GD77" s="2263"/>
      <c r="GE77" s="2263"/>
      <c r="GF77" s="3"/>
      <c r="GG77" s="2262"/>
      <c r="GH77" s="2264"/>
      <c r="GI77" s="2263"/>
      <c r="GJ77" s="2261"/>
      <c r="GK77" s="2263"/>
      <c r="GL77" s="2263"/>
      <c r="GM77" s="2263"/>
      <c r="GN77" s="2263"/>
      <c r="GO77" s="2263"/>
      <c r="GP77" s="2263"/>
      <c r="GQ77" s="3"/>
      <c r="GR77" s="2262"/>
      <c r="GS77" s="2264"/>
      <c r="GT77" s="2263"/>
      <c r="GU77" s="2261"/>
      <c r="GV77" s="2263"/>
      <c r="GW77" s="2263"/>
      <c r="GX77" s="2263"/>
      <c r="GY77" s="2263"/>
      <c r="GZ77" s="2263"/>
      <c r="HA77" s="2263"/>
      <c r="HB77" s="3"/>
      <c r="HC77" s="2262"/>
      <c r="HD77" s="2264"/>
      <c r="HE77" s="2263"/>
      <c r="HF77" s="2261"/>
      <c r="HG77" s="2263"/>
      <c r="HH77" s="2263"/>
      <c r="HI77" s="2263"/>
      <c r="HJ77" s="2263"/>
      <c r="HK77" s="2263"/>
      <c r="HL77" s="2263"/>
      <c r="HM77" s="3"/>
      <c r="HN77" s="2262"/>
      <c r="HO77" s="2264"/>
      <c r="HP77" s="2263"/>
      <c r="HQ77" s="2261"/>
      <c r="HR77" s="2263"/>
      <c r="HS77" s="2263"/>
      <c r="HT77" s="2263"/>
      <c r="HU77" s="2263"/>
      <c r="HV77" s="2263"/>
      <c r="HW77" s="2263"/>
      <c r="HX77" s="3"/>
      <c r="HY77" s="2262"/>
      <c r="HZ77" s="2264"/>
      <c r="IA77" s="2263"/>
      <c r="IB77" s="2261"/>
      <c r="IC77" s="2263"/>
      <c r="ID77" s="2263"/>
      <c r="IE77" s="2263"/>
      <c r="IF77" s="2263"/>
      <c r="IG77" s="2263"/>
      <c r="IH77" s="2263"/>
      <c r="II77" s="3"/>
      <c r="IJ77" s="2262"/>
      <c r="IK77" s="2264"/>
      <c r="IL77" s="2263"/>
      <c r="IM77" s="2261"/>
      <c r="IN77" s="2263"/>
      <c r="IO77" s="2263"/>
      <c r="IP77" s="2263"/>
      <c r="IQ77" s="2263"/>
      <c r="IR77" s="2263"/>
      <c r="IS77" s="2263"/>
      <c r="IT77" s="3"/>
      <c r="IU77" s="2262"/>
      <c r="IV77" s="2264"/>
      <c r="IW77" s="2263"/>
    </row>
    <row r="78" spans="1:257" ht="24.75" customHeight="1" x14ac:dyDescent="0.25">
      <c r="A78" s="2262"/>
      <c r="B78" s="2264"/>
      <c r="C78" s="2265"/>
      <c r="D78" s="2260"/>
      <c r="E78" s="2265"/>
      <c r="F78" s="2265"/>
      <c r="G78" s="2265"/>
      <c r="H78" s="2265"/>
      <c r="I78" s="2265"/>
      <c r="J78" s="2265"/>
      <c r="K78" s="2471"/>
      <c r="M78" s="2262"/>
      <c r="N78" s="2264"/>
      <c r="O78" s="2263"/>
      <c r="P78" s="2261"/>
      <c r="Q78" s="2263"/>
      <c r="R78" s="2263"/>
      <c r="S78" s="2263"/>
      <c r="T78" s="2263"/>
      <c r="U78" s="2263"/>
      <c r="V78" s="2263"/>
      <c r="W78" s="3"/>
      <c r="X78" s="2262"/>
      <c r="Y78" s="2264"/>
      <c r="Z78" s="2263"/>
      <c r="AA78" s="2261"/>
      <c r="AB78" s="2263"/>
      <c r="AC78" s="2263"/>
      <c r="AD78" s="2263"/>
      <c r="AE78" s="2263"/>
      <c r="AF78" s="2263"/>
      <c r="AG78" s="2263"/>
      <c r="AH78" s="3"/>
      <c r="AI78" s="2262"/>
      <c r="AJ78" s="2264"/>
      <c r="AK78" s="2263"/>
      <c r="AL78" s="2261"/>
      <c r="AM78" s="2263"/>
      <c r="AN78" s="2263"/>
      <c r="AO78" s="2263"/>
      <c r="AP78" s="2263"/>
      <c r="AQ78" s="2263"/>
      <c r="AR78" s="2263"/>
      <c r="AS78" s="3"/>
      <c r="AT78" s="2262"/>
      <c r="AU78" s="2264"/>
      <c r="AV78" s="2263"/>
      <c r="AW78" s="2261"/>
      <c r="AX78" s="2263"/>
      <c r="AY78" s="2263"/>
      <c r="AZ78" s="2263"/>
      <c r="BA78" s="2263"/>
      <c r="BB78" s="2263"/>
      <c r="BC78" s="2263"/>
      <c r="BD78" s="3"/>
      <c r="BE78" s="2262"/>
      <c r="BF78" s="2264"/>
      <c r="BG78" s="2263"/>
      <c r="BH78" s="2261"/>
      <c r="BI78" s="2263"/>
      <c r="BJ78" s="2263"/>
      <c r="BK78" s="2263"/>
      <c r="BL78" s="2263"/>
      <c r="BM78" s="2263"/>
      <c r="BN78" s="2263"/>
      <c r="BO78" s="3"/>
      <c r="BP78" s="2262"/>
      <c r="BQ78" s="2264"/>
      <c r="BR78" s="2263"/>
      <c r="BS78" s="2261"/>
      <c r="BT78" s="2263"/>
      <c r="BU78" s="2263"/>
      <c r="BV78" s="2263"/>
      <c r="BW78" s="2263"/>
      <c r="BX78" s="2263"/>
      <c r="BY78" s="2263"/>
      <c r="BZ78" s="3"/>
      <c r="CA78" s="2262"/>
      <c r="CB78" s="2264"/>
      <c r="CC78" s="2263"/>
      <c r="CD78" s="2261"/>
      <c r="CE78" s="2263"/>
      <c r="CF78" s="2263"/>
      <c r="CG78" s="2263"/>
      <c r="CH78" s="2263"/>
      <c r="CI78" s="2263"/>
      <c r="CJ78" s="2263"/>
      <c r="CK78" s="3"/>
      <c r="CL78" s="2262"/>
      <c r="CM78" s="2264"/>
      <c r="CN78" s="2263"/>
      <c r="CO78" s="2261"/>
      <c r="CP78" s="2263"/>
      <c r="CQ78" s="2263"/>
      <c r="CR78" s="2263"/>
      <c r="CS78" s="2263"/>
      <c r="CT78" s="2263"/>
      <c r="CU78" s="2263"/>
      <c r="CV78" s="3"/>
      <c r="CW78" s="2262"/>
      <c r="CX78" s="2264"/>
      <c r="CY78" s="2263"/>
      <c r="CZ78" s="2261"/>
      <c r="DA78" s="2263"/>
      <c r="DB78" s="2263"/>
      <c r="DC78" s="2263"/>
      <c r="DD78" s="2263"/>
      <c r="DE78" s="2263"/>
      <c r="DF78" s="2263"/>
      <c r="DG78" s="3"/>
      <c r="DH78" s="2262"/>
      <c r="DI78" s="2264"/>
      <c r="DJ78" s="2263"/>
      <c r="DK78" s="2261"/>
      <c r="DL78" s="2263"/>
      <c r="DM78" s="2263"/>
      <c r="DN78" s="2263"/>
      <c r="DO78" s="2263"/>
      <c r="DP78" s="2263"/>
      <c r="DQ78" s="2263"/>
      <c r="DR78" s="3"/>
      <c r="DS78" s="2262"/>
      <c r="DT78" s="2264"/>
      <c r="DU78" s="2263"/>
      <c r="DV78" s="2261"/>
      <c r="DW78" s="2263"/>
      <c r="DX78" s="2263"/>
      <c r="DY78" s="2263"/>
      <c r="DZ78" s="2263"/>
      <c r="EA78" s="2263"/>
      <c r="EB78" s="2263"/>
      <c r="EC78" s="3"/>
      <c r="ED78" s="2262"/>
      <c r="EE78" s="2264"/>
      <c r="EF78" s="2263"/>
      <c r="EG78" s="2261"/>
      <c r="EH78" s="2263"/>
      <c r="EI78" s="2263"/>
      <c r="EJ78" s="2263"/>
      <c r="EK78" s="2263"/>
      <c r="EL78" s="2263"/>
      <c r="EM78" s="2263"/>
      <c r="EN78" s="3"/>
      <c r="EO78" s="2262"/>
      <c r="EP78" s="2264"/>
      <c r="EQ78" s="2263"/>
      <c r="ER78" s="2261"/>
      <c r="ES78" s="2263"/>
      <c r="ET78" s="2263"/>
      <c r="EU78" s="2263"/>
      <c r="EV78" s="2263"/>
      <c r="EW78" s="2263"/>
      <c r="EX78" s="2263"/>
      <c r="EY78" s="3"/>
      <c r="EZ78" s="2262"/>
      <c r="FA78" s="2264"/>
      <c r="FB78" s="2263"/>
      <c r="FC78" s="2261"/>
      <c r="FD78" s="2263"/>
      <c r="FE78" s="2263"/>
      <c r="FF78" s="2263"/>
      <c r="FG78" s="2263"/>
      <c r="FH78" s="2263"/>
      <c r="FI78" s="2263"/>
      <c r="FJ78" s="3"/>
      <c r="FK78" s="2262"/>
      <c r="FL78" s="2264"/>
      <c r="FM78" s="2263"/>
      <c r="FN78" s="2261"/>
      <c r="FO78" s="2263"/>
      <c r="FP78" s="2263"/>
      <c r="FQ78" s="2263"/>
      <c r="FR78" s="2263"/>
      <c r="FS78" s="2263"/>
      <c r="FT78" s="2263"/>
      <c r="FU78" s="3"/>
      <c r="FV78" s="2262"/>
      <c r="FW78" s="2264"/>
      <c r="FX78" s="2263"/>
      <c r="FY78" s="2261"/>
      <c r="FZ78" s="2263"/>
      <c r="GA78" s="2263"/>
      <c r="GB78" s="2263"/>
      <c r="GC78" s="2263"/>
      <c r="GD78" s="2263"/>
      <c r="GE78" s="2263"/>
      <c r="GF78" s="3"/>
      <c r="GG78" s="2262"/>
      <c r="GH78" s="2264"/>
      <c r="GI78" s="2263"/>
      <c r="GJ78" s="2261"/>
      <c r="GK78" s="2263"/>
      <c r="GL78" s="2263"/>
      <c r="GM78" s="2263"/>
      <c r="GN78" s="2263"/>
      <c r="GO78" s="2263"/>
      <c r="GP78" s="2263"/>
      <c r="GQ78" s="3"/>
      <c r="GR78" s="2262"/>
      <c r="GS78" s="2264"/>
      <c r="GT78" s="2263"/>
      <c r="GU78" s="2261"/>
      <c r="GV78" s="2263"/>
      <c r="GW78" s="2263"/>
      <c r="GX78" s="2263"/>
      <c r="GY78" s="2263"/>
      <c r="GZ78" s="2263"/>
      <c r="HA78" s="2263"/>
      <c r="HB78" s="3"/>
      <c r="HC78" s="2262"/>
      <c r="HD78" s="2264"/>
      <c r="HE78" s="2263"/>
      <c r="HF78" s="2261"/>
      <c r="HG78" s="2263"/>
      <c r="HH78" s="2263"/>
      <c r="HI78" s="2263"/>
      <c r="HJ78" s="2263"/>
      <c r="HK78" s="2263"/>
      <c r="HL78" s="2263"/>
      <c r="HM78" s="3"/>
      <c r="HN78" s="2262"/>
      <c r="HO78" s="2264"/>
      <c r="HP78" s="2263"/>
      <c r="HQ78" s="2261"/>
      <c r="HR78" s="2263"/>
      <c r="HS78" s="2263"/>
      <c r="HT78" s="2263"/>
      <c r="HU78" s="2263"/>
      <c r="HV78" s="2263"/>
      <c r="HW78" s="2263"/>
      <c r="HX78" s="3"/>
      <c r="HY78" s="2262"/>
      <c r="HZ78" s="2264"/>
      <c r="IA78" s="2263"/>
      <c r="IB78" s="2261"/>
      <c r="IC78" s="2263"/>
      <c r="ID78" s="2263"/>
      <c r="IE78" s="2263"/>
      <c r="IF78" s="2263"/>
      <c r="IG78" s="2263"/>
      <c r="IH78" s="2263"/>
      <c r="II78" s="3"/>
      <c r="IJ78" s="2262"/>
      <c r="IK78" s="2264"/>
      <c r="IL78" s="2263"/>
      <c r="IM78" s="2261"/>
      <c r="IN78" s="2263"/>
      <c r="IO78" s="2263"/>
      <c r="IP78" s="2263"/>
      <c r="IQ78" s="2263"/>
      <c r="IR78" s="2263"/>
      <c r="IS78" s="2263"/>
      <c r="IT78" s="3"/>
      <c r="IU78" s="2262"/>
      <c r="IV78" s="2264"/>
      <c r="IW78" s="2263"/>
    </row>
    <row r="79" spans="1:257" ht="24.75" customHeight="1" x14ac:dyDescent="0.25">
      <c r="A79" s="2262"/>
      <c r="B79" s="2264"/>
      <c r="C79" s="2265"/>
      <c r="D79" s="2260"/>
      <c r="E79" s="2265"/>
      <c r="F79" s="2265"/>
      <c r="G79" s="2265"/>
      <c r="H79" s="2265"/>
      <c r="I79" s="2265"/>
      <c r="J79" s="2265"/>
      <c r="K79" s="2471"/>
      <c r="M79" s="2262"/>
      <c r="N79" s="2264"/>
      <c r="O79" s="2261"/>
      <c r="P79" s="2261"/>
      <c r="Q79" s="2261"/>
      <c r="R79" s="2261"/>
      <c r="S79" s="2261"/>
      <c r="T79" s="2261"/>
      <c r="U79" s="2261"/>
      <c r="V79" s="2261"/>
      <c r="W79" s="3"/>
      <c r="X79" s="2262"/>
      <c r="Y79" s="2264"/>
      <c r="Z79" s="2261"/>
      <c r="AA79" s="2261"/>
      <c r="AB79" s="2261"/>
      <c r="AC79" s="2261"/>
      <c r="AD79" s="2261"/>
      <c r="AE79" s="2261"/>
      <c r="AF79" s="2261"/>
      <c r="AG79" s="2261"/>
      <c r="AH79" s="3"/>
      <c r="AI79" s="2262"/>
      <c r="AJ79" s="2264"/>
      <c r="AK79" s="2261"/>
      <c r="AL79" s="2261"/>
      <c r="AM79" s="2261"/>
      <c r="AN79" s="2261"/>
      <c r="AO79" s="2261"/>
      <c r="AP79" s="2261"/>
      <c r="AQ79" s="2261"/>
      <c r="AR79" s="2261"/>
      <c r="AS79" s="3"/>
      <c r="AT79" s="2262"/>
      <c r="AU79" s="2264"/>
      <c r="AV79" s="2261"/>
      <c r="AW79" s="2261"/>
      <c r="AX79" s="2261"/>
      <c r="AY79" s="2261"/>
      <c r="AZ79" s="2261"/>
      <c r="BA79" s="2261"/>
      <c r="BB79" s="2261"/>
      <c r="BC79" s="2261"/>
      <c r="BD79" s="3"/>
      <c r="BE79" s="2262"/>
      <c r="BF79" s="2264"/>
      <c r="BG79" s="2261"/>
      <c r="BH79" s="2261"/>
      <c r="BI79" s="2261"/>
      <c r="BJ79" s="2261"/>
      <c r="BK79" s="2261"/>
      <c r="BL79" s="2261"/>
      <c r="BM79" s="2261"/>
      <c r="BN79" s="2261"/>
      <c r="BO79" s="3"/>
      <c r="BP79" s="2262"/>
      <c r="BQ79" s="2264"/>
      <c r="BR79" s="2261"/>
      <c r="BS79" s="2261"/>
      <c r="BT79" s="2261"/>
      <c r="BU79" s="2261"/>
      <c r="BV79" s="2261"/>
      <c r="BW79" s="2261"/>
      <c r="BX79" s="2261"/>
      <c r="BY79" s="2261"/>
      <c r="BZ79" s="3"/>
      <c r="CA79" s="2262"/>
      <c r="CB79" s="2264"/>
      <c r="CC79" s="2261"/>
      <c r="CD79" s="2261"/>
      <c r="CE79" s="2261"/>
      <c r="CF79" s="2261"/>
      <c r="CG79" s="2261"/>
      <c r="CH79" s="2261"/>
      <c r="CI79" s="2261"/>
      <c r="CJ79" s="2261"/>
      <c r="CK79" s="3"/>
      <c r="CL79" s="2262"/>
      <c r="CM79" s="2264"/>
      <c r="CN79" s="2261"/>
      <c r="CO79" s="2261"/>
      <c r="CP79" s="2261"/>
      <c r="CQ79" s="2261"/>
      <c r="CR79" s="2261"/>
      <c r="CS79" s="2261"/>
      <c r="CT79" s="2261"/>
      <c r="CU79" s="2261"/>
      <c r="CV79" s="3"/>
      <c r="CW79" s="2262"/>
      <c r="CX79" s="2264"/>
      <c r="CY79" s="2261"/>
      <c r="CZ79" s="2261"/>
      <c r="DA79" s="2261"/>
      <c r="DB79" s="2261"/>
      <c r="DC79" s="2261"/>
      <c r="DD79" s="2261"/>
      <c r="DE79" s="2261"/>
      <c r="DF79" s="2261"/>
      <c r="DG79" s="3"/>
      <c r="DH79" s="2262"/>
      <c r="DI79" s="2264"/>
      <c r="DJ79" s="2261"/>
      <c r="DK79" s="2261"/>
      <c r="DL79" s="2261"/>
      <c r="DM79" s="2261"/>
      <c r="DN79" s="2261"/>
      <c r="DO79" s="2261"/>
      <c r="DP79" s="2261"/>
      <c r="DQ79" s="2261"/>
      <c r="DR79" s="3"/>
      <c r="DS79" s="2262"/>
      <c r="DT79" s="2264"/>
      <c r="DU79" s="2261"/>
      <c r="DV79" s="2261"/>
      <c r="DW79" s="2261"/>
      <c r="DX79" s="2261"/>
      <c r="DY79" s="2261"/>
      <c r="DZ79" s="2261"/>
      <c r="EA79" s="2261"/>
      <c r="EB79" s="2261"/>
      <c r="EC79" s="3"/>
      <c r="ED79" s="2262"/>
      <c r="EE79" s="2264"/>
      <c r="EF79" s="2261"/>
      <c r="EG79" s="2261"/>
      <c r="EH79" s="2261"/>
      <c r="EI79" s="2261"/>
      <c r="EJ79" s="2261"/>
      <c r="EK79" s="2261"/>
      <c r="EL79" s="2261"/>
      <c r="EM79" s="2261"/>
      <c r="EN79" s="3"/>
      <c r="EO79" s="2262"/>
      <c r="EP79" s="2264"/>
      <c r="EQ79" s="2261"/>
      <c r="ER79" s="2261"/>
      <c r="ES79" s="2261"/>
      <c r="ET79" s="2261"/>
      <c r="EU79" s="2261"/>
      <c r="EV79" s="2261"/>
      <c r="EW79" s="2261"/>
      <c r="EX79" s="2261"/>
      <c r="EY79" s="3"/>
      <c r="EZ79" s="2262"/>
      <c r="FA79" s="2264"/>
      <c r="FB79" s="2261"/>
      <c r="FC79" s="2261"/>
      <c r="FD79" s="2261"/>
      <c r="FE79" s="2261"/>
      <c r="FF79" s="2261"/>
      <c r="FG79" s="2261"/>
      <c r="FH79" s="2261"/>
      <c r="FI79" s="2261"/>
      <c r="FJ79" s="3"/>
      <c r="FK79" s="2262"/>
      <c r="FL79" s="2264"/>
      <c r="FM79" s="2261"/>
      <c r="FN79" s="2261"/>
      <c r="FO79" s="2261"/>
      <c r="FP79" s="2261"/>
      <c r="FQ79" s="2261"/>
      <c r="FR79" s="2261"/>
      <c r="FS79" s="2261"/>
      <c r="FT79" s="2261"/>
      <c r="FU79" s="3"/>
      <c r="FV79" s="2262"/>
      <c r="FW79" s="2264"/>
      <c r="FX79" s="2261"/>
      <c r="FY79" s="2261"/>
      <c r="FZ79" s="2261"/>
      <c r="GA79" s="2261"/>
      <c r="GB79" s="2261"/>
      <c r="GC79" s="2261"/>
      <c r="GD79" s="2261"/>
      <c r="GE79" s="2261"/>
      <c r="GF79" s="3"/>
      <c r="GG79" s="2262"/>
      <c r="GH79" s="2264"/>
      <c r="GI79" s="2261"/>
      <c r="GJ79" s="2261"/>
      <c r="GK79" s="2261"/>
      <c r="GL79" s="2261"/>
      <c r="GM79" s="2261"/>
      <c r="GN79" s="2261"/>
      <c r="GO79" s="2261"/>
      <c r="GP79" s="2261"/>
      <c r="GQ79" s="3"/>
      <c r="GR79" s="2262"/>
      <c r="GS79" s="2264"/>
      <c r="GT79" s="2261"/>
      <c r="GU79" s="2261"/>
      <c r="GV79" s="2261"/>
      <c r="GW79" s="2261"/>
      <c r="GX79" s="2261"/>
      <c r="GY79" s="2261"/>
      <c r="GZ79" s="2261"/>
      <c r="HA79" s="2261"/>
      <c r="HB79" s="3"/>
      <c r="HC79" s="2262"/>
      <c r="HD79" s="2264"/>
      <c r="HE79" s="2261"/>
      <c r="HF79" s="2261"/>
      <c r="HG79" s="2261"/>
      <c r="HH79" s="2261"/>
      <c r="HI79" s="2261"/>
      <c r="HJ79" s="2261"/>
      <c r="HK79" s="2261"/>
      <c r="HL79" s="2261"/>
      <c r="HM79" s="3"/>
      <c r="HN79" s="2262"/>
      <c r="HO79" s="2264"/>
      <c r="HP79" s="2261"/>
      <c r="HQ79" s="2261"/>
      <c r="HR79" s="2261"/>
      <c r="HS79" s="2261"/>
      <c r="HT79" s="2261"/>
      <c r="HU79" s="2261"/>
      <c r="HV79" s="2261"/>
      <c r="HW79" s="2261"/>
      <c r="HX79" s="3"/>
      <c r="HY79" s="2262"/>
      <c r="HZ79" s="2264"/>
      <c r="IA79" s="2261"/>
      <c r="IB79" s="2261"/>
      <c r="IC79" s="2261"/>
      <c r="ID79" s="2261"/>
      <c r="IE79" s="2261"/>
      <c r="IF79" s="2261"/>
      <c r="IG79" s="2261"/>
      <c r="IH79" s="2261"/>
      <c r="II79" s="3"/>
      <c r="IJ79" s="2262"/>
      <c r="IK79" s="2264"/>
      <c r="IL79" s="2261"/>
      <c r="IM79" s="2261"/>
      <c r="IN79" s="2261"/>
      <c r="IO79" s="2261"/>
      <c r="IP79" s="2261"/>
      <c r="IQ79" s="2261"/>
      <c r="IR79" s="2261"/>
      <c r="IS79" s="2261"/>
      <c r="IT79" s="3"/>
      <c r="IU79" s="2262"/>
      <c r="IV79" s="2264"/>
      <c r="IW79" s="2261"/>
    </row>
    <row r="80" spans="1:257" ht="24.75" customHeight="1" x14ac:dyDescent="0.25">
      <c r="A80" s="2262"/>
      <c r="B80" s="2264"/>
      <c r="C80" s="2265"/>
      <c r="D80" s="2260"/>
      <c r="E80" s="2265"/>
      <c r="F80" s="2265"/>
      <c r="G80" s="2265"/>
      <c r="H80" s="2265"/>
      <c r="I80" s="2265"/>
      <c r="J80" s="2265"/>
      <c r="K80" s="2471"/>
      <c r="M80" s="2262"/>
      <c r="N80" s="2264"/>
      <c r="O80" s="2263"/>
      <c r="P80" s="2261"/>
      <c r="Q80" s="2263"/>
      <c r="R80" s="2263"/>
      <c r="S80" s="2263"/>
      <c r="T80" s="2263"/>
      <c r="U80" s="2263"/>
      <c r="V80" s="2263"/>
      <c r="W80" s="3"/>
      <c r="X80" s="2262"/>
      <c r="Y80" s="2264"/>
      <c r="Z80" s="2263"/>
      <c r="AA80" s="2261"/>
      <c r="AB80" s="2263"/>
      <c r="AC80" s="2263"/>
      <c r="AD80" s="2263"/>
      <c r="AE80" s="2263"/>
      <c r="AF80" s="2263"/>
      <c r="AG80" s="2263"/>
      <c r="AH80" s="3"/>
      <c r="AI80" s="2262"/>
      <c r="AJ80" s="2264"/>
      <c r="AK80" s="2263"/>
      <c r="AL80" s="2261"/>
      <c r="AM80" s="2263"/>
      <c r="AN80" s="2263"/>
      <c r="AO80" s="2263"/>
      <c r="AP80" s="2263"/>
      <c r="AQ80" s="2263"/>
      <c r="AR80" s="2263"/>
      <c r="AS80" s="3"/>
      <c r="AT80" s="2262"/>
      <c r="AU80" s="2264"/>
      <c r="AV80" s="2263"/>
      <c r="AW80" s="2261"/>
      <c r="AX80" s="2263"/>
      <c r="AY80" s="2263"/>
      <c r="AZ80" s="2263"/>
      <c r="BA80" s="2263"/>
      <c r="BB80" s="2263"/>
      <c r="BC80" s="2263"/>
      <c r="BD80" s="3"/>
      <c r="BE80" s="2262"/>
      <c r="BF80" s="2264"/>
      <c r="BG80" s="2263"/>
      <c r="BH80" s="2261"/>
      <c r="BI80" s="2263"/>
      <c r="BJ80" s="2263"/>
      <c r="BK80" s="2263"/>
      <c r="BL80" s="2263"/>
      <c r="BM80" s="2263"/>
      <c r="BN80" s="2263"/>
      <c r="BO80" s="3"/>
      <c r="BP80" s="2262"/>
      <c r="BQ80" s="2264"/>
      <c r="BR80" s="2263"/>
      <c r="BS80" s="2261"/>
      <c r="BT80" s="2263"/>
      <c r="BU80" s="2263"/>
      <c r="BV80" s="2263"/>
      <c r="BW80" s="2263"/>
      <c r="BX80" s="2263"/>
      <c r="BY80" s="2263"/>
      <c r="BZ80" s="3"/>
      <c r="CA80" s="2262"/>
      <c r="CB80" s="2264"/>
      <c r="CC80" s="2263"/>
      <c r="CD80" s="2261"/>
      <c r="CE80" s="2263"/>
      <c r="CF80" s="2263"/>
      <c r="CG80" s="2263"/>
      <c r="CH80" s="2263"/>
      <c r="CI80" s="2263"/>
      <c r="CJ80" s="2263"/>
      <c r="CK80" s="3"/>
      <c r="CL80" s="2262"/>
      <c r="CM80" s="2264"/>
      <c r="CN80" s="2263"/>
      <c r="CO80" s="2261"/>
      <c r="CP80" s="2263"/>
      <c r="CQ80" s="2263"/>
      <c r="CR80" s="2263"/>
      <c r="CS80" s="2263"/>
      <c r="CT80" s="2263"/>
      <c r="CU80" s="2263"/>
      <c r="CV80" s="3"/>
      <c r="CW80" s="2262"/>
      <c r="CX80" s="2264"/>
      <c r="CY80" s="2263"/>
      <c r="CZ80" s="2261"/>
      <c r="DA80" s="2263"/>
      <c r="DB80" s="2263"/>
      <c r="DC80" s="2263"/>
      <c r="DD80" s="2263"/>
      <c r="DE80" s="2263"/>
      <c r="DF80" s="2263"/>
      <c r="DG80" s="3"/>
      <c r="DH80" s="2262"/>
      <c r="DI80" s="2264"/>
      <c r="DJ80" s="2263"/>
      <c r="DK80" s="2261"/>
      <c r="DL80" s="2263"/>
      <c r="DM80" s="2263"/>
      <c r="DN80" s="2263"/>
      <c r="DO80" s="2263"/>
      <c r="DP80" s="2263"/>
      <c r="DQ80" s="2263"/>
      <c r="DR80" s="3"/>
      <c r="DS80" s="2262"/>
      <c r="DT80" s="2264"/>
      <c r="DU80" s="2263"/>
      <c r="DV80" s="2261"/>
      <c r="DW80" s="2263"/>
      <c r="DX80" s="2263"/>
      <c r="DY80" s="2263"/>
      <c r="DZ80" s="2263"/>
      <c r="EA80" s="2263"/>
      <c r="EB80" s="2263"/>
      <c r="EC80" s="3"/>
      <c r="ED80" s="2262"/>
      <c r="EE80" s="2264"/>
      <c r="EF80" s="2263"/>
      <c r="EG80" s="2261"/>
      <c r="EH80" s="2263"/>
      <c r="EI80" s="2263"/>
      <c r="EJ80" s="2263"/>
      <c r="EK80" s="2263"/>
      <c r="EL80" s="2263"/>
      <c r="EM80" s="2263"/>
      <c r="EN80" s="3"/>
      <c r="EO80" s="2262"/>
      <c r="EP80" s="2264"/>
      <c r="EQ80" s="2263"/>
      <c r="ER80" s="2261"/>
      <c r="ES80" s="2263"/>
      <c r="ET80" s="2263"/>
      <c r="EU80" s="2263"/>
      <c r="EV80" s="2263"/>
      <c r="EW80" s="2263"/>
      <c r="EX80" s="2263"/>
      <c r="EY80" s="3"/>
      <c r="EZ80" s="2262"/>
      <c r="FA80" s="2264"/>
      <c r="FB80" s="2263"/>
      <c r="FC80" s="2261"/>
      <c r="FD80" s="2263"/>
      <c r="FE80" s="2263"/>
      <c r="FF80" s="2263"/>
      <c r="FG80" s="2263"/>
      <c r="FH80" s="2263"/>
      <c r="FI80" s="2263"/>
      <c r="FJ80" s="3"/>
      <c r="FK80" s="2262"/>
      <c r="FL80" s="2264"/>
      <c r="FM80" s="2263"/>
      <c r="FN80" s="2261"/>
      <c r="FO80" s="2263"/>
      <c r="FP80" s="2263"/>
      <c r="FQ80" s="2263"/>
      <c r="FR80" s="2263"/>
      <c r="FS80" s="2263"/>
      <c r="FT80" s="2263"/>
      <c r="FU80" s="3"/>
      <c r="FV80" s="2262"/>
      <c r="FW80" s="2264"/>
      <c r="FX80" s="2263"/>
      <c r="FY80" s="2261"/>
      <c r="FZ80" s="2263"/>
      <c r="GA80" s="2263"/>
      <c r="GB80" s="2263"/>
      <c r="GC80" s="2263"/>
      <c r="GD80" s="2263"/>
      <c r="GE80" s="2263"/>
      <c r="GF80" s="3"/>
      <c r="GG80" s="2262"/>
      <c r="GH80" s="2264"/>
      <c r="GI80" s="2263"/>
      <c r="GJ80" s="2261"/>
      <c r="GK80" s="2263"/>
      <c r="GL80" s="2263"/>
      <c r="GM80" s="2263"/>
      <c r="GN80" s="2263"/>
      <c r="GO80" s="2263"/>
      <c r="GP80" s="2263"/>
      <c r="GQ80" s="3"/>
      <c r="GR80" s="2262"/>
      <c r="GS80" s="2264"/>
      <c r="GT80" s="2263"/>
      <c r="GU80" s="2261"/>
      <c r="GV80" s="2263"/>
      <c r="GW80" s="2263"/>
      <c r="GX80" s="2263"/>
      <c r="GY80" s="2263"/>
      <c r="GZ80" s="2263"/>
      <c r="HA80" s="2263"/>
      <c r="HB80" s="3"/>
      <c r="HC80" s="2262"/>
      <c r="HD80" s="2264"/>
      <c r="HE80" s="2263"/>
      <c r="HF80" s="2261"/>
      <c r="HG80" s="2263"/>
      <c r="HH80" s="2263"/>
      <c r="HI80" s="2263"/>
      <c r="HJ80" s="2263"/>
      <c r="HK80" s="2263"/>
      <c r="HL80" s="2263"/>
      <c r="HM80" s="3"/>
      <c r="HN80" s="2262"/>
      <c r="HO80" s="2264"/>
      <c r="HP80" s="2263"/>
      <c r="HQ80" s="2261"/>
      <c r="HR80" s="2263"/>
      <c r="HS80" s="2263"/>
      <c r="HT80" s="2263"/>
      <c r="HU80" s="2263"/>
      <c r="HV80" s="2263"/>
      <c r="HW80" s="2263"/>
      <c r="HX80" s="3"/>
      <c r="HY80" s="2262"/>
      <c r="HZ80" s="2264"/>
      <c r="IA80" s="2263"/>
      <c r="IB80" s="2261"/>
      <c r="IC80" s="2263"/>
      <c r="ID80" s="2263"/>
      <c r="IE80" s="2263"/>
      <c r="IF80" s="2263"/>
      <c r="IG80" s="2263"/>
      <c r="IH80" s="2263"/>
      <c r="II80" s="3"/>
      <c r="IJ80" s="2262"/>
      <c r="IK80" s="2264"/>
      <c r="IL80" s="2263"/>
      <c r="IM80" s="2261"/>
      <c r="IN80" s="2263"/>
      <c r="IO80" s="2263"/>
      <c r="IP80" s="2263"/>
      <c r="IQ80" s="2263"/>
      <c r="IR80" s="2263"/>
      <c r="IS80" s="2263"/>
      <c r="IT80" s="3"/>
      <c r="IU80" s="2262"/>
      <c r="IV80" s="2264"/>
      <c r="IW80" s="2263"/>
    </row>
    <row r="81" spans="1:257" ht="24.75" customHeight="1" x14ac:dyDescent="0.25">
      <c r="A81" s="2262"/>
      <c r="B81" s="2264"/>
      <c r="C81" s="2265"/>
      <c r="D81" s="2260"/>
      <c r="E81" s="2265"/>
      <c r="F81" s="2265"/>
      <c r="G81" s="2265"/>
      <c r="H81" s="2265"/>
      <c r="I81" s="2265"/>
      <c r="J81" s="2265"/>
      <c r="K81" s="2471"/>
      <c r="M81" s="2262"/>
      <c r="N81" s="2264"/>
      <c r="O81" s="2263"/>
      <c r="P81" s="2261"/>
      <c r="Q81" s="2263"/>
      <c r="R81" s="2263"/>
      <c r="S81" s="2263"/>
      <c r="T81" s="2263"/>
      <c r="U81" s="2263"/>
      <c r="V81" s="2263"/>
      <c r="W81" s="3"/>
      <c r="X81" s="2262"/>
      <c r="Y81" s="2264"/>
      <c r="Z81" s="2263"/>
      <c r="AA81" s="2261"/>
      <c r="AB81" s="2263"/>
      <c r="AC81" s="2263"/>
      <c r="AD81" s="2263"/>
      <c r="AE81" s="2263"/>
      <c r="AF81" s="2263"/>
      <c r="AG81" s="2263"/>
      <c r="AH81" s="3"/>
      <c r="AI81" s="2262"/>
      <c r="AJ81" s="2264"/>
      <c r="AK81" s="2263"/>
      <c r="AL81" s="2261"/>
      <c r="AM81" s="2263"/>
      <c r="AN81" s="2263"/>
      <c r="AO81" s="2263"/>
      <c r="AP81" s="2263"/>
      <c r="AQ81" s="2263"/>
      <c r="AR81" s="2263"/>
      <c r="AS81" s="3"/>
      <c r="AT81" s="2262"/>
      <c r="AU81" s="2264"/>
      <c r="AV81" s="2263"/>
      <c r="AW81" s="2261"/>
      <c r="AX81" s="2263"/>
      <c r="AY81" s="2263"/>
      <c r="AZ81" s="2263"/>
      <c r="BA81" s="2263"/>
      <c r="BB81" s="2263"/>
      <c r="BC81" s="2263"/>
      <c r="BD81" s="3"/>
      <c r="BE81" s="2262"/>
      <c r="BF81" s="2264"/>
      <c r="BG81" s="2263"/>
      <c r="BH81" s="2261"/>
      <c r="BI81" s="2263"/>
      <c r="BJ81" s="2263"/>
      <c r="BK81" s="2263"/>
      <c r="BL81" s="2263"/>
      <c r="BM81" s="2263"/>
      <c r="BN81" s="2263"/>
      <c r="BO81" s="3"/>
      <c r="BP81" s="2262"/>
      <c r="BQ81" s="2264"/>
      <c r="BR81" s="2263"/>
      <c r="BS81" s="2261"/>
      <c r="BT81" s="2263"/>
      <c r="BU81" s="2263"/>
      <c r="BV81" s="2263"/>
      <c r="BW81" s="2263"/>
      <c r="BX81" s="2263"/>
      <c r="BY81" s="2263"/>
      <c r="BZ81" s="3"/>
      <c r="CA81" s="2262"/>
      <c r="CB81" s="2264"/>
      <c r="CC81" s="2263"/>
      <c r="CD81" s="2261"/>
      <c r="CE81" s="2263"/>
      <c r="CF81" s="2263"/>
      <c r="CG81" s="2263"/>
      <c r="CH81" s="2263"/>
      <c r="CI81" s="2263"/>
      <c r="CJ81" s="2263"/>
      <c r="CK81" s="3"/>
      <c r="CL81" s="2262"/>
      <c r="CM81" s="2264"/>
      <c r="CN81" s="2263"/>
      <c r="CO81" s="2261"/>
      <c r="CP81" s="2263"/>
      <c r="CQ81" s="2263"/>
      <c r="CR81" s="2263"/>
      <c r="CS81" s="2263"/>
      <c r="CT81" s="2263"/>
      <c r="CU81" s="2263"/>
      <c r="CV81" s="3"/>
      <c r="CW81" s="2262"/>
      <c r="CX81" s="2264"/>
      <c r="CY81" s="2263"/>
      <c r="CZ81" s="2261"/>
      <c r="DA81" s="2263"/>
      <c r="DB81" s="2263"/>
      <c r="DC81" s="2263"/>
      <c r="DD81" s="2263"/>
      <c r="DE81" s="2263"/>
      <c r="DF81" s="2263"/>
      <c r="DG81" s="3"/>
      <c r="DH81" s="2262"/>
      <c r="DI81" s="2264"/>
      <c r="DJ81" s="2263"/>
      <c r="DK81" s="2261"/>
      <c r="DL81" s="2263"/>
      <c r="DM81" s="2263"/>
      <c r="DN81" s="2263"/>
      <c r="DO81" s="2263"/>
      <c r="DP81" s="2263"/>
      <c r="DQ81" s="2263"/>
      <c r="DR81" s="3"/>
      <c r="DS81" s="2262"/>
      <c r="DT81" s="2264"/>
      <c r="DU81" s="2263"/>
      <c r="DV81" s="2261"/>
      <c r="DW81" s="2263"/>
      <c r="DX81" s="2263"/>
      <c r="DY81" s="2263"/>
      <c r="DZ81" s="2263"/>
      <c r="EA81" s="2263"/>
      <c r="EB81" s="2263"/>
      <c r="EC81" s="3"/>
      <c r="ED81" s="2262"/>
      <c r="EE81" s="2264"/>
      <c r="EF81" s="2263"/>
      <c r="EG81" s="2261"/>
      <c r="EH81" s="2263"/>
      <c r="EI81" s="2263"/>
      <c r="EJ81" s="2263"/>
      <c r="EK81" s="2263"/>
      <c r="EL81" s="2263"/>
      <c r="EM81" s="2263"/>
      <c r="EN81" s="3"/>
      <c r="EO81" s="2262"/>
      <c r="EP81" s="2264"/>
      <c r="EQ81" s="2263"/>
      <c r="ER81" s="2261"/>
      <c r="ES81" s="2263"/>
      <c r="ET81" s="2263"/>
      <c r="EU81" s="2263"/>
      <c r="EV81" s="2263"/>
      <c r="EW81" s="2263"/>
      <c r="EX81" s="2263"/>
      <c r="EY81" s="3"/>
      <c r="EZ81" s="2262"/>
      <c r="FA81" s="2264"/>
      <c r="FB81" s="2263"/>
      <c r="FC81" s="2261"/>
      <c r="FD81" s="2263"/>
      <c r="FE81" s="2263"/>
      <c r="FF81" s="2263"/>
      <c r="FG81" s="2263"/>
      <c r="FH81" s="2263"/>
      <c r="FI81" s="2263"/>
      <c r="FJ81" s="3"/>
      <c r="FK81" s="2262"/>
      <c r="FL81" s="2264"/>
      <c r="FM81" s="2263"/>
      <c r="FN81" s="2261"/>
      <c r="FO81" s="2263"/>
      <c r="FP81" s="2263"/>
      <c r="FQ81" s="2263"/>
      <c r="FR81" s="2263"/>
      <c r="FS81" s="2263"/>
      <c r="FT81" s="2263"/>
      <c r="FU81" s="3"/>
      <c r="FV81" s="2262"/>
      <c r="FW81" s="2264"/>
      <c r="FX81" s="2263"/>
      <c r="FY81" s="2261"/>
      <c r="FZ81" s="2263"/>
      <c r="GA81" s="2263"/>
      <c r="GB81" s="2263"/>
      <c r="GC81" s="2263"/>
      <c r="GD81" s="2263"/>
      <c r="GE81" s="2263"/>
      <c r="GF81" s="3"/>
      <c r="GG81" s="2262"/>
      <c r="GH81" s="2264"/>
      <c r="GI81" s="2263"/>
      <c r="GJ81" s="2261"/>
      <c r="GK81" s="2263"/>
      <c r="GL81" s="2263"/>
      <c r="GM81" s="2263"/>
      <c r="GN81" s="2263"/>
      <c r="GO81" s="2263"/>
      <c r="GP81" s="2263"/>
      <c r="GQ81" s="3"/>
      <c r="GR81" s="2262"/>
      <c r="GS81" s="2264"/>
      <c r="GT81" s="2263"/>
      <c r="GU81" s="2261"/>
      <c r="GV81" s="2263"/>
      <c r="GW81" s="2263"/>
      <c r="GX81" s="2263"/>
      <c r="GY81" s="2263"/>
      <c r="GZ81" s="2263"/>
      <c r="HA81" s="2263"/>
      <c r="HB81" s="3"/>
      <c r="HC81" s="2262"/>
      <c r="HD81" s="2264"/>
      <c r="HE81" s="2263"/>
      <c r="HF81" s="2261"/>
      <c r="HG81" s="2263"/>
      <c r="HH81" s="2263"/>
      <c r="HI81" s="2263"/>
      <c r="HJ81" s="2263"/>
      <c r="HK81" s="2263"/>
      <c r="HL81" s="2263"/>
      <c r="HM81" s="3"/>
      <c r="HN81" s="2262"/>
      <c r="HO81" s="2264"/>
      <c r="HP81" s="2263"/>
      <c r="HQ81" s="2261"/>
      <c r="HR81" s="2263"/>
      <c r="HS81" s="2263"/>
      <c r="HT81" s="2263"/>
      <c r="HU81" s="2263"/>
      <c r="HV81" s="2263"/>
      <c r="HW81" s="2263"/>
      <c r="HX81" s="3"/>
      <c r="HY81" s="2262"/>
      <c r="HZ81" s="2264"/>
      <c r="IA81" s="2263"/>
      <c r="IB81" s="2261"/>
      <c r="IC81" s="2263"/>
      <c r="ID81" s="2263"/>
      <c r="IE81" s="2263"/>
      <c r="IF81" s="2263"/>
      <c r="IG81" s="2263"/>
      <c r="IH81" s="2263"/>
      <c r="II81" s="3"/>
      <c r="IJ81" s="2262"/>
      <c r="IK81" s="2264"/>
      <c r="IL81" s="2263"/>
      <c r="IM81" s="2261"/>
      <c r="IN81" s="2263"/>
      <c r="IO81" s="2263"/>
      <c r="IP81" s="2263"/>
      <c r="IQ81" s="2263"/>
      <c r="IR81" s="2263"/>
      <c r="IS81" s="2263"/>
      <c r="IT81" s="3"/>
      <c r="IU81" s="2262"/>
      <c r="IV81" s="2264"/>
      <c r="IW81" s="2263"/>
    </row>
    <row r="82" spans="1:257" ht="24.75" customHeight="1" x14ac:dyDescent="0.25">
      <c r="A82" s="2262"/>
      <c r="B82" s="2264"/>
      <c r="C82" s="2265"/>
      <c r="D82" s="2260"/>
      <c r="E82" s="2265"/>
      <c r="F82" s="2265"/>
      <c r="G82" s="2265"/>
      <c r="H82" s="2265"/>
      <c r="I82" s="2265"/>
      <c r="J82" s="2265"/>
      <c r="K82" s="2471"/>
      <c r="M82" s="2262"/>
      <c r="N82" s="2264"/>
      <c r="O82" s="2263"/>
      <c r="P82" s="2261"/>
      <c r="Q82" s="2263"/>
      <c r="R82" s="2263"/>
      <c r="S82" s="2263"/>
      <c r="T82" s="2263"/>
      <c r="U82" s="2263"/>
      <c r="V82" s="2263"/>
      <c r="W82" s="3"/>
      <c r="X82" s="2262"/>
      <c r="Y82" s="2264"/>
      <c r="Z82" s="2263"/>
      <c r="AA82" s="2261"/>
      <c r="AB82" s="2263"/>
      <c r="AC82" s="2263"/>
      <c r="AD82" s="2263"/>
      <c r="AE82" s="2263"/>
      <c r="AF82" s="2263"/>
      <c r="AG82" s="2263"/>
      <c r="AH82" s="3"/>
      <c r="AI82" s="2262"/>
      <c r="AJ82" s="2264"/>
      <c r="AK82" s="2263"/>
      <c r="AL82" s="2261"/>
      <c r="AM82" s="2263"/>
      <c r="AN82" s="2263"/>
      <c r="AO82" s="2263"/>
      <c r="AP82" s="2263"/>
      <c r="AQ82" s="2263"/>
      <c r="AR82" s="2263"/>
      <c r="AS82" s="3"/>
      <c r="AT82" s="2262"/>
      <c r="AU82" s="2264"/>
      <c r="AV82" s="2263"/>
      <c r="AW82" s="2261"/>
      <c r="AX82" s="2263"/>
      <c r="AY82" s="2263"/>
      <c r="AZ82" s="2263"/>
      <c r="BA82" s="2263"/>
      <c r="BB82" s="2263"/>
      <c r="BC82" s="2263"/>
      <c r="BD82" s="3"/>
      <c r="BE82" s="2262"/>
      <c r="BF82" s="2264"/>
      <c r="BG82" s="2263"/>
      <c r="BH82" s="2261"/>
      <c r="BI82" s="2263"/>
      <c r="BJ82" s="2263"/>
      <c r="BK82" s="2263"/>
      <c r="BL82" s="2263"/>
      <c r="BM82" s="2263"/>
      <c r="BN82" s="2263"/>
      <c r="BO82" s="3"/>
      <c r="BP82" s="2262"/>
      <c r="BQ82" s="2264"/>
      <c r="BR82" s="2263"/>
      <c r="BS82" s="2261"/>
      <c r="BT82" s="2263"/>
      <c r="BU82" s="2263"/>
      <c r="BV82" s="2263"/>
      <c r="BW82" s="2263"/>
      <c r="BX82" s="2263"/>
      <c r="BY82" s="2263"/>
      <c r="BZ82" s="3"/>
      <c r="CA82" s="2262"/>
      <c r="CB82" s="2264"/>
      <c r="CC82" s="2263"/>
      <c r="CD82" s="2261"/>
      <c r="CE82" s="2263"/>
      <c r="CF82" s="2263"/>
      <c r="CG82" s="2263"/>
      <c r="CH82" s="2263"/>
      <c r="CI82" s="2263"/>
      <c r="CJ82" s="2263"/>
      <c r="CK82" s="3"/>
      <c r="CL82" s="2262"/>
      <c r="CM82" s="2264"/>
      <c r="CN82" s="2263"/>
      <c r="CO82" s="2261"/>
      <c r="CP82" s="2263"/>
      <c r="CQ82" s="2263"/>
      <c r="CR82" s="2263"/>
      <c r="CS82" s="2263"/>
      <c r="CT82" s="2263"/>
      <c r="CU82" s="2263"/>
      <c r="CV82" s="3"/>
      <c r="CW82" s="2262"/>
      <c r="CX82" s="2264"/>
      <c r="CY82" s="2263"/>
      <c r="CZ82" s="2261"/>
      <c r="DA82" s="2263"/>
      <c r="DB82" s="2263"/>
      <c r="DC82" s="2263"/>
      <c r="DD82" s="2263"/>
      <c r="DE82" s="2263"/>
      <c r="DF82" s="2263"/>
      <c r="DG82" s="3"/>
      <c r="DH82" s="2262"/>
      <c r="DI82" s="2264"/>
      <c r="DJ82" s="2263"/>
      <c r="DK82" s="2261"/>
      <c r="DL82" s="2263"/>
      <c r="DM82" s="2263"/>
      <c r="DN82" s="2263"/>
      <c r="DO82" s="2263"/>
      <c r="DP82" s="2263"/>
      <c r="DQ82" s="2263"/>
      <c r="DR82" s="3"/>
      <c r="DS82" s="2262"/>
      <c r="DT82" s="2264"/>
      <c r="DU82" s="2263"/>
      <c r="DV82" s="2261"/>
      <c r="DW82" s="2263"/>
      <c r="DX82" s="2263"/>
      <c r="DY82" s="2263"/>
      <c r="DZ82" s="2263"/>
      <c r="EA82" s="2263"/>
      <c r="EB82" s="2263"/>
      <c r="EC82" s="3"/>
      <c r="ED82" s="2262"/>
      <c r="EE82" s="2264"/>
      <c r="EF82" s="2263"/>
      <c r="EG82" s="2261"/>
      <c r="EH82" s="2263"/>
      <c r="EI82" s="2263"/>
      <c r="EJ82" s="2263"/>
      <c r="EK82" s="2263"/>
      <c r="EL82" s="2263"/>
      <c r="EM82" s="2263"/>
      <c r="EN82" s="3"/>
      <c r="EO82" s="2262"/>
      <c r="EP82" s="2264"/>
      <c r="EQ82" s="2263"/>
      <c r="ER82" s="2261"/>
      <c r="ES82" s="2263"/>
      <c r="ET82" s="2263"/>
      <c r="EU82" s="2263"/>
      <c r="EV82" s="2263"/>
      <c r="EW82" s="2263"/>
      <c r="EX82" s="2263"/>
      <c r="EY82" s="3"/>
      <c r="EZ82" s="2262"/>
      <c r="FA82" s="2264"/>
      <c r="FB82" s="2263"/>
      <c r="FC82" s="2261"/>
      <c r="FD82" s="2263"/>
      <c r="FE82" s="2263"/>
      <c r="FF82" s="2263"/>
      <c r="FG82" s="2263"/>
      <c r="FH82" s="2263"/>
      <c r="FI82" s="2263"/>
      <c r="FJ82" s="3"/>
      <c r="FK82" s="2262"/>
      <c r="FL82" s="2264"/>
      <c r="FM82" s="2263"/>
      <c r="FN82" s="2261"/>
      <c r="FO82" s="2263"/>
      <c r="FP82" s="2263"/>
      <c r="FQ82" s="2263"/>
      <c r="FR82" s="2263"/>
      <c r="FS82" s="2263"/>
      <c r="FT82" s="2263"/>
      <c r="FU82" s="3"/>
      <c r="FV82" s="2262"/>
      <c r="FW82" s="2264"/>
      <c r="FX82" s="2263"/>
      <c r="FY82" s="2261"/>
      <c r="FZ82" s="2263"/>
      <c r="GA82" s="2263"/>
      <c r="GB82" s="2263"/>
      <c r="GC82" s="2263"/>
      <c r="GD82" s="2263"/>
      <c r="GE82" s="2263"/>
      <c r="GF82" s="3"/>
      <c r="GG82" s="2262"/>
      <c r="GH82" s="2264"/>
      <c r="GI82" s="2263"/>
      <c r="GJ82" s="2261"/>
      <c r="GK82" s="2263"/>
      <c r="GL82" s="2263"/>
      <c r="GM82" s="2263"/>
      <c r="GN82" s="2263"/>
      <c r="GO82" s="2263"/>
      <c r="GP82" s="2263"/>
      <c r="GQ82" s="3"/>
      <c r="GR82" s="2262"/>
      <c r="GS82" s="2264"/>
      <c r="GT82" s="2263"/>
      <c r="GU82" s="2261"/>
      <c r="GV82" s="2263"/>
      <c r="GW82" s="2263"/>
      <c r="GX82" s="2263"/>
      <c r="GY82" s="2263"/>
      <c r="GZ82" s="2263"/>
      <c r="HA82" s="2263"/>
      <c r="HB82" s="3"/>
      <c r="HC82" s="2262"/>
      <c r="HD82" s="2264"/>
      <c r="HE82" s="2263"/>
      <c r="HF82" s="2261"/>
      <c r="HG82" s="2263"/>
      <c r="HH82" s="2263"/>
      <c r="HI82" s="2263"/>
      <c r="HJ82" s="2263"/>
      <c r="HK82" s="2263"/>
      <c r="HL82" s="2263"/>
      <c r="HM82" s="3"/>
      <c r="HN82" s="2262"/>
      <c r="HO82" s="2264"/>
      <c r="HP82" s="2263"/>
      <c r="HQ82" s="2261"/>
      <c r="HR82" s="2263"/>
      <c r="HS82" s="2263"/>
      <c r="HT82" s="2263"/>
      <c r="HU82" s="2263"/>
      <c r="HV82" s="2263"/>
      <c r="HW82" s="2263"/>
      <c r="HX82" s="3"/>
      <c r="HY82" s="2262"/>
      <c r="HZ82" s="2264"/>
      <c r="IA82" s="2263"/>
      <c r="IB82" s="2261"/>
      <c r="IC82" s="2263"/>
      <c r="ID82" s="2263"/>
      <c r="IE82" s="2263"/>
      <c r="IF82" s="2263"/>
      <c r="IG82" s="2263"/>
      <c r="IH82" s="2263"/>
      <c r="II82" s="3"/>
      <c r="IJ82" s="2262"/>
      <c r="IK82" s="2264"/>
      <c r="IL82" s="2263"/>
      <c r="IM82" s="2261"/>
      <c r="IN82" s="2263"/>
      <c r="IO82" s="2263"/>
      <c r="IP82" s="2263"/>
      <c r="IQ82" s="2263"/>
      <c r="IR82" s="2263"/>
      <c r="IS82" s="2263"/>
      <c r="IT82" s="3"/>
      <c r="IU82" s="2262"/>
      <c r="IV82" s="2264"/>
      <c r="IW82" s="2263"/>
    </row>
    <row r="83" spans="1:257" ht="24.75" customHeight="1" x14ac:dyDescent="0.25">
      <c r="A83" s="2262"/>
      <c r="B83" s="2264"/>
      <c r="C83" s="2260"/>
      <c r="D83" s="2260"/>
      <c r="E83" s="2260"/>
      <c r="F83" s="2260"/>
      <c r="G83" s="2260"/>
      <c r="H83" s="2260"/>
      <c r="I83" s="2260"/>
      <c r="J83" s="2260"/>
      <c r="K83" s="2464"/>
      <c r="M83" s="2262"/>
      <c r="N83" s="2264"/>
      <c r="O83" s="2263"/>
      <c r="P83" s="2261"/>
      <c r="Q83" s="2263"/>
      <c r="R83" s="2263"/>
      <c r="S83" s="2263"/>
      <c r="T83" s="2263"/>
      <c r="U83" s="2263"/>
      <c r="V83" s="2263"/>
      <c r="W83" s="3"/>
      <c r="X83" s="2262"/>
      <c r="Y83" s="2264"/>
      <c r="Z83" s="2263"/>
      <c r="AA83" s="2261"/>
      <c r="AB83" s="2263"/>
      <c r="AC83" s="2263"/>
      <c r="AD83" s="2263"/>
      <c r="AE83" s="2263"/>
      <c r="AF83" s="2263"/>
      <c r="AG83" s="2263"/>
      <c r="AH83" s="3"/>
      <c r="AI83" s="2262"/>
      <c r="AJ83" s="2264"/>
      <c r="AK83" s="2263"/>
      <c r="AL83" s="2261"/>
      <c r="AM83" s="2263"/>
      <c r="AN83" s="2263"/>
      <c r="AO83" s="2263"/>
      <c r="AP83" s="2263"/>
      <c r="AQ83" s="2263"/>
      <c r="AR83" s="2263"/>
      <c r="AS83" s="3"/>
      <c r="AT83" s="2262"/>
      <c r="AU83" s="2264"/>
      <c r="AV83" s="2263"/>
      <c r="AW83" s="2261"/>
      <c r="AX83" s="2263"/>
      <c r="AY83" s="2263"/>
      <c r="AZ83" s="2263"/>
      <c r="BA83" s="2263"/>
      <c r="BB83" s="2263"/>
      <c r="BC83" s="2263"/>
      <c r="BD83" s="3"/>
      <c r="BE83" s="2262"/>
      <c r="BF83" s="2264"/>
      <c r="BG83" s="2263"/>
      <c r="BH83" s="2261"/>
      <c r="BI83" s="2263"/>
      <c r="BJ83" s="2263"/>
      <c r="BK83" s="2263"/>
      <c r="BL83" s="2263"/>
      <c r="BM83" s="2263"/>
      <c r="BN83" s="2263"/>
      <c r="BO83" s="3"/>
      <c r="BP83" s="2262"/>
      <c r="BQ83" s="2264"/>
      <c r="BR83" s="2263"/>
      <c r="BS83" s="2261"/>
      <c r="BT83" s="2263"/>
      <c r="BU83" s="2263"/>
      <c r="BV83" s="2263"/>
      <c r="BW83" s="2263"/>
      <c r="BX83" s="2263"/>
      <c r="BY83" s="2263"/>
      <c r="BZ83" s="3"/>
      <c r="CA83" s="2262"/>
      <c r="CB83" s="2264"/>
      <c r="CC83" s="2263"/>
      <c r="CD83" s="2261"/>
      <c r="CE83" s="2263"/>
      <c r="CF83" s="2263"/>
      <c r="CG83" s="2263"/>
      <c r="CH83" s="2263"/>
      <c r="CI83" s="2263"/>
      <c r="CJ83" s="2263"/>
      <c r="CK83" s="3"/>
      <c r="CL83" s="2262"/>
      <c r="CM83" s="2264"/>
      <c r="CN83" s="2263"/>
      <c r="CO83" s="2261"/>
      <c r="CP83" s="2263"/>
      <c r="CQ83" s="2263"/>
      <c r="CR83" s="2263"/>
      <c r="CS83" s="2263"/>
      <c r="CT83" s="2263"/>
      <c r="CU83" s="2263"/>
      <c r="CV83" s="3"/>
      <c r="CW83" s="2262"/>
      <c r="CX83" s="2264"/>
      <c r="CY83" s="2263"/>
      <c r="CZ83" s="2261"/>
      <c r="DA83" s="2263"/>
      <c r="DB83" s="2263"/>
      <c r="DC83" s="2263"/>
      <c r="DD83" s="2263"/>
      <c r="DE83" s="2263"/>
      <c r="DF83" s="2263"/>
      <c r="DG83" s="3"/>
      <c r="DH83" s="2262"/>
      <c r="DI83" s="2264"/>
      <c r="DJ83" s="2263"/>
      <c r="DK83" s="2261"/>
      <c r="DL83" s="2263"/>
      <c r="DM83" s="2263"/>
      <c r="DN83" s="2263"/>
      <c r="DO83" s="2263"/>
      <c r="DP83" s="2263"/>
      <c r="DQ83" s="2263"/>
      <c r="DR83" s="3"/>
      <c r="DS83" s="2262"/>
      <c r="DT83" s="2264"/>
      <c r="DU83" s="2263"/>
      <c r="DV83" s="2261"/>
      <c r="DW83" s="2263"/>
      <c r="DX83" s="2263"/>
      <c r="DY83" s="2263"/>
      <c r="DZ83" s="2263"/>
      <c r="EA83" s="2263"/>
      <c r="EB83" s="2263"/>
      <c r="EC83" s="3"/>
      <c r="ED83" s="2262"/>
      <c r="EE83" s="2264"/>
      <c r="EF83" s="2263"/>
      <c r="EG83" s="2261"/>
      <c r="EH83" s="2263"/>
      <c r="EI83" s="2263"/>
      <c r="EJ83" s="2263"/>
      <c r="EK83" s="2263"/>
      <c r="EL83" s="2263"/>
      <c r="EM83" s="2263"/>
      <c r="EN83" s="3"/>
      <c r="EO83" s="2262"/>
      <c r="EP83" s="2264"/>
      <c r="EQ83" s="2263"/>
      <c r="ER83" s="2261"/>
      <c r="ES83" s="2263"/>
      <c r="ET83" s="2263"/>
      <c r="EU83" s="2263"/>
      <c r="EV83" s="2263"/>
      <c r="EW83" s="2263"/>
      <c r="EX83" s="2263"/>
      <c r="EY83" s="3"/>
      <c r="EZ83" s="2262"/>
      <c r="FA83" s="2264"/>
      <c r="FB83" s="2263"/>
      <c r="FC83" s="2261"/>
      <c r="FD83" s="2263"/>
      <c r="FE83" s="2263"/>
      <c r="FF83" s="2263"/>
      <c r="FG83" s="2263"/>
      <c r="FH83" s="2263"/>
      <c r="FI83" s="2263"/>
      <c r="FJ83" s="3"/>
      <c r="FK83" s="2262"/>
      <c r="FL83" s="2264"/>
      <c r="FM83" s="2263"/>
      <c r="FN83" s="2261"/>
      <c r="FO83" s="2263"/>
      <c r="FP83" s="2263"/>
      <c r="FQ83" s="2263"/>
      <c r="FR83" s="2263"/>
      <c r="FS83" s="2263"/>
      <c r="FT83" s="2263"/>
      <c r="FU83" s="3"/>
      <c r="FV83" s="2262"/>
      <c r="FW83" s="2264"/>
      <c r="FX83" s="2263"/>
      <c r="FY83" s="2261"/>
      <c r="FZ83" s="2263"/>
      <c r="GA83" s="2263"/>
      <c r="GB83" s="2263"/>
      <c r="GC83" s="2263"/>
      <c r="GD83" s="2263"/>
      <c r="GE83" s="2263"/>
      <c r="GF83" s="3"/>
      <c r="GG83" s="2262"/>
      <c r="GH83" s="2264"/>
      <c r="GI83" s="2263"/>
      <c r="GJ83" s="2261"/>
      <c r="GK83" s="2263"/>
      <c r="GL83" s="2263"/>
      <c r="GM83" s="2263"/>
      <c r="GN83" s="2263"/>
      <c r="GO83" s="2263"/>
      <c r="GP83" s="2263"/>
      <c r="GQ83" s="3"/>
      <c r="GR83" s="2262"/>
      <c r="GS83" s="2264"/>
      <c r="GT83" s="2263"/>
      <c r="GU83" s="2261"/>
      <c r="GV83" s="2263"/>
      <c r="GW83" s="2263"/>
      <c r="GX83" s="2263"/>
      <c r="GY83" s="2263"/>
      <c r="GZ83" s="2263"/>
      <c r="HA83" s="2263"/>
      <c r="HB83" s="3"/>
      <c r="HC83" s="2262"/>
      <c r="HD83" s="2264"/>
      <c r="HE83" s="2263"/>
      <c r="HF83" s="2261"/>
      <c r="HG83" s="2263"/>
      <c r="HH83" s="2263"/>
      <c r="HI83" s="2263"/>
      <c r="HJ83" s="2263"/>
      <c r="HK83" s="2263"/>
      <c r="HL83" s="2263"/>
      <c r="HM83" s="3"/>
      <c r="HN83" s="2262"/>
      <c r="HO83" s="2264"/>
      <c r="HP83" s="2263"/>
      <c r="HQ83" s="2261"/>
      <c r="HR83" s="2263"/>
      <c r="HS83" s="2263"/>
      <c r="HT83" s="2263"/>
      <c r="HU83" s="2263"/>
      <c r="HV83" s="2263"/>
      <c r="HW83" s="2263"/>
      <c r="HX83" s="3"/>
      <c r="HY83" s="2262"/>
      <c r="HZ83" s="2264"/>
      <c r="IA83" s="2263"/>
      <c r="IB83" s="2261"/>
      <c r="IC83" s="2263"/>
      <c r="ID83" s="2263"/>
      <c r="IE83" s="2263"/>
      <c r="IF83" s="2263"/>
      <c r="IG83" s="2263"/>
      <c r="IH83" s="2263"/>
      <c r="II83" s="3"/>
      <c r="IJ83" s="2262"/>
      <c r="IK83" s="2264"/>
      <c r="IL83" s="2263"/>
      <c r="IM83" s="2261"/>
      <c r="IN83" s="2263"/>
      <c r="IO83" s="2263"/>
      <c r="IP83" s="2263"/>
      <c r="IQ83" s="2263"/>
      <c r="IR83" s="2263"/>
      <c r="IS83" s="2263"/>
      <c r="IT83" s="3"/>
      <c r="IU83" s="2262"/>
      <c r="IV83" s="2264"/>
      <c r="IW83" s="2263"/>
    </row>
    <row r="84" spans="1:257" ht="24.75" customHeight="1" x14ac:dyDescent="0.25">
      <c r="A84" s="2262"/>
      <c r="B84" s="2264"/>
      <c r="C84" s="2265"/>
      <c r="D84" s="2260"/>
      <c r="E84" s="2265"/>
      <c r="F84" s="2265"/>
      <c r="G84" s="2265"/>
      <c r="H84" s="2265"/>
      <c r="I84" s="2265"/>
      <c r="J84" s="2265"/>
      <c r="K84" s="2471"/>
      <c r="M84" s="2262"/>
      <c r="N84" s="2264"/>
      <c r="O84" s="2263"/>
      <c r="P84" s="2261"/>
      <c r="Q84" s="2263"/>
      <c r="R84" s="2263"/>
      <c r="S84" s="2263"/>
      <c r="T84" s="2263"/>
      <c r="U84" s="2263"/>
      <c r="V84" s="2263"/>
      <c r="W84" s="3"/>
      <c r="X84" s="2262"/>
      <c r="Y84" s="2264"/>
      <c r="Z84" s="2263"/>
      <c r="AA84" s="2261"/>
      <c r="AB84" s="2263"/>
      <c r="AC84" s="2263"/>
      <c r="AD84" s="2263"/>
      <c r="AE84" s="2263"/>
      <c r="AF84" s="2263"/>
      <c r="AG84" s="2263"/>
      <c r="AH84" s="3"/>
      <c r="AI84" s="2262"/>
      <c r="AJ84" s="2264"/>
      <c r="AK84" s="2263"/>
      <c r="AL84" s="2261"/>
      <c r="AM84" s="2263"/>
      <c r="AN84" s="2263"/>
      <c r="AO84" s="2263"/>
      <c r="AP84" s="2263"/>
      <c r="AQ84" s="2263"/>
      <c r="AR84" s="2263"/>
      <c r="AS84" s="3"/>
      <c r="AT84" s="2262"/>
      <c r="AU84" s="2264"/>
      <c r="AV84" s="2263"/>
      <c r="AW84" s="2261"/>
      <c r="AX84" s="2263"/>
      <c r="AY84" s="2263"/>
      <c r="AZ84" s="2263"/>
      <c r="BA84" s="2263"/>
      <c r="BB84" s="2263"/>
      <c r="BC84" s="2263"/>
      <c r="BD84" s="3"/>
      <c r="BE84" s="2262"/>
      <c r="BF84" s="2264"/>
      <c r="BG84" s="2263"/>
      <c r="BH84" s="2261"/>
      <c r="BI84" s="2263"/>
      <c r="BJ84" s="2263"/>
      <c r="BK84" s="2263"/>
      <c r="BL84" s="2263"/>
      <c r="BM84" s="2263"/>
      <c r="BN84" s="2263"/>
      <c r="BO84" s="3"/>
      <c r="BP84" s="2262"/>
      <c r="BQ84" s="2264"/>
      <c r="BR84" s="2263"/>
      <c r="BS84" s="2261"/>
      <c r="BT84" s="2263"/>
      <c r="BU84" s="2263"/>
      <c r="BV84" s="2263"/>
      <c r="BW84" s="2263"/>
      <c r="BX84" s="2263"/>
      <c r="BY84" s="2263"/>
      <c r="BZ84" s="3"/>
      <c r="CA84" s="2262"/>
      <c r="CB84" s="2264"/>
      <c r="CC84" s="2263"/>
      <c r="CD84" s="2261"/>
      <c r="CE84" s="2263"/>
      <c r="CF84" s="2263"/>
      <c r="CG84" s="2263"/>
      <c r="CH84" s="2263"/>
      <c r="CI84" s="2263"/>
      <c r="CJ84" s="2263"/>
      <c r="CK84" s="3"/>
      <c r="CL84" s="2262"/>
      <c r="CM84" s="2264"/>
      <c r="CN84" s="2263"/>
      <c r="CO84" s="2261"/>
      <c r="CP84" s="2263"/>
      <c r="CQ84" s="2263"/>
      <c r="CR84" s="2263"/>
      <c r="CS84" s="2263"/>
      <c r="CT84" s="2263"/>
      <c r="CU84" s="2263"/>
      <c r="CV84" s="3"/>
      <c r="CW84" s="2262"/>
      <c r="CX84" s="2264"/>
      <c r="CY84" s="2263"/>
      <c r="CZ84" s="2261"/>
      <c r="DA84" s="2263"/>
      <c r="DB84" s="2263"/>
      <c r="DC84" s="2263"/>
      <c r="DD84" s="2263"/>
      <c r="DE84" s="2263"/>
      <c r="DF84" s="2263"/>
      <c r="DG84" s="3"/>
      <c r="DH84" s="2262"/>
      <c r="DI84" s="2264"/>
      <c r="DJ84" s="2263"/>
      <c r="DK84" s="2261"/>
      <c r="DL84" s="2263"/>
      <c r="DM84" s="2263"/>
      <c r="DN84" s="2263"/>
      <c r="DO84" s="2263"/>
      <c r="DP84" s="2263"/>
      <c r="DQ84" s="2263"/>
      <c r="DR84" s="3"/>
      <c r="DS84" s="2262"/>
      <c r="DT84" s="2264"/>
      <c r="DU84" s="2263"/>
      <c r="DV84" s="2261"/>
      <c r="DW84" s="2263"/>
      <c r="DX84" s="2263"/>
      <c r="DY84" s="2263"/>
      <c r="DZ84" s="2263"/>
      <c r="EA84" s="2263"/>
      <c r="EB84" s="2263"/>
      <c r="EC84" s="3"/>
      <c r="ED84" s="2262"/>
      <c r="EE84" s="2264"/>
      <c r="EF84" s="2263"/>
      <c r="EG84" s="2261"/>
      <c r="EH84" s="2263"/>
      <c r="EI84" s="2263"/>
      <c r="EJ84" s="2263"/>
      <c r="EK84" s="2263"/>
      <c r="EL84" s="2263"/>
      <c r="EM84" s="2263"/>
      <c r="EN84" s="3"/>
      <c r="EO84" s="2262"/>
      <c r="EP84" s="2264"/>
      <c r="EQ84" s="2263"/>
      <c r="ER84" s="2261"/>
      <c r="ES84" s="2263"/>
      <c r="ET84" s="2263"/>
      <c r="EU84" s="2263"/>
      <c r="EV84" s="2263"/>
      <c r="EW84" s="2263"/>
      <c r="EX84" s="2263"/>
      <c r="EY84" s="3"/>
      <c r="EZ84" s="2262"/>
      <c r="FA84" s="2264"/>
      <c r="FB84" s="2263"/>
      <c r="FC84" s="2261"/>
      <c r="FD84" s="2263"/>
      <c r="FE84" s="2263"/>
      <c r="FF84" s="2263"/>
      <c r="FG84" s="2263"/>
      <c r="FH84" s="2263"/>
      <c r="FI84" s="2263"/>
      <c r="FJ84" s="3"/>
      <c r="FK84" s="2262"/>
      <c r="FL84" s="2264"/>
      <c r="FM84" s="2263"/>
      <c r="FN84" s="2261"/>
      <c r="FO84" s="2263"/>
      <c r="FP84" s="2263"/>
      <c r="FQ84" s="2263"/>
      <c r="FR84" s="2263"/>
      <c r="FS84" s="2263"/>
      <c r="FT84" s="2263"/>
      <c r="FU84" s="3"/>
      <c r="FV84" s="2262"/>
      <c r="FW84" s="2264"/>
      <c r="FX84" s="2263"/>
      <c r="FY84" s="2261"/>
      <c r="FZ84" s="2263"/>
      <c r="GA84" s="2263"/>
      <c r="GB84" s="2263"/>
      <c r="GC84" s="2263"/>
      <c r="GD84" s="2263"/>
      <c r="GE84" s="2263"/>
      <c r="GF84" s="3"/>
      <c r="GG84" s="2262"/>
      <c r="GH84" s="2264"/>
      <c r="GI84" s="2263"/>
      <c r="GJ84" s="2261"/>
      <c r="GK84" s="2263"/>
      <c r="GL84" s="2263"/>
      <c r="GM84" s="2263"/>
      <c r="GN84" s="2263"/>
      <c r="GO84" s="2263"/>
      <c r="GP84" s="2263"/>
      <c r="GQ84" s="3"/>
      <c r="GR84" s="2262"/>
      <c r="GS84" s="2264"/>
      <c r="GT84" s="2263"/>
      <c r="GU84" s="2261"/>
      <c r="GV84" s="2263"/>
      <c r="GW84" s="2263"/>
      <c r="GX84" s="2263"/>
      <c r="GY84" s="2263"/>
      <c r="GZ84" s="2263"/>
      <c r="HA84" s="2263"/>
      <c r="HB84" s="3"/>
      <c r="HC84" s="2262"/>
      <c r="HD84" s="2264"/>
      <c r="HE84" s="2263"/>
      <c r="HF84" s="2261"/>
      <c r="HG84" s="2263"/>
      <c r="HH84" s="2263"/>
      <c r="HI84" s="2263"/>
      <c r="HJ84" s="2263"/>
      <c r="HK84" s="2263"/>
      <c r="HL84" s="2263"/>
      <c r="HM84" s="3"/>
      <c r="HN84" s="2262"/>
      <c r="HO84" s="2264"/>
      <c r="HP84" s="2263"/>
      <c r="HQ84" s="2261"/>
      <c r="HR84" s="2263"/>
      <c r="HS84" s="2263"/>
      <c r="HT84" s="2263"/>
      <c r="HU84" s="2263"/>
      <c r="HV84" s="2263"/>
      <c r="HW84" s="2263"/>
      <c r="HX84" s="3"/>
      <c r="HY84" s="2262"/>
      <c r="HZ84" s="2264"/>
      <c r="IA84" s="2263"/>
      <c r="IB84" s="2261"/>
      <c r="IC84" s="2263"/>
      <c r="ID84" s="2263"/>
      <c r="IE84" s="2263"/>
      <c r="IF84" s="2263"/>
      <c r="IG84" s="2263"/>
      <c r="IH84" s="2263"/>
      <c r="II84" s="3"/>
      <c r="IJ84" s="2262"/>
      <c r="IK84" s="2264"/>
      <c r="IL84" s="2263"/>
      <c r="IM84" s="2261"/>
      <c r="IN84" s="2263"/>
      <c r="IO84" s="2263"/>
      <c r="IP84" s="2263"/>
      <c r="IQ84" s="2263"/>
      <c r="IR84" s="2263"/>
      <c r="IS84" s="2263"/>
      <c r="IT84" s="3"/>
      <c r="IU84" s="2262"/>
      <c r="IV84" s="2264"/>
      <c r="IW84" s="2263"/>
    </row>
    <row r="85" spans="1:257" ht="27" customHeight="1" x14ac:dyDescent="0.25">
      <c r="A85" s="2262"/>
      <c r="B85" s="2264"/>
      <c r="C85" s="2265"/>
      <c r="D85" s="2260"/>
      <c r="E85" s="2265"/>
      <c r="F85" s="2265"/>
      <c r="G85" s="2265"/>
      <c r="H85" s="2265"/>
      <c r="I85" s="2265"/>
      <c r="J85" s="2265"/>
      <c r="K85" s="2471"/>
      <c r="M85" s="2262"/>
      <c r="N85" s="2264"/>
      <c r="O85" s="2263"/>
      <c r="P85" s="2261"/>
      <c r="Q85" s="2263"/>
      <c r="R85" s="2263"/>
      <c r="S85" s="2263"/>
      <c r="T85" s="2263"/>
      <c r="U85" s="2263"/>
      <c r="V85" s="2263"/>
      <c r="W85" s="3"/>
      <c r="X85" s="2262"/>
      <c r="Y85" s="2264"/>
      <c r="Z85" s="2263"/>
      <c r="AA85" s="2261"/>
      <c r="AB85" s="2263"/>
      <c r="AC85" s="2263"/>
      <c r="AD85" s="2263"/>
      <c r="AE85" s="2263"/>
      <c r="AF85" s="2263"/>
      <c r="AG85" s="2263"/>
      <c r="AH85" s="3"/>
      <c r="AI85" s="2262"/>
      <c r="AJ85" s="2264"/>
      <c r="AK85" s="2263"/>
      <c r="AL85" s="2261"/>
      <c r="AM85" s="2263"/>
      <c r="AN85" s="2263"/>
      <c r="AO85" s="2263"/>
      <c r="AP85" s="2263"/>
      <c r="AQ85" s="2263"/>
      <c r="AR85" s="2263"/>
      <c r="AS85" s="3"/>
      <c r="AT85" s="2262"/>
      <c r="AU85" s="2264"/>
      <c r="AV85" s="2263"/>
      <c r="AW85" s="2261"/>
      <c r="AX85" s="2263"/>
      <c r="AY85" s="2263"/>
      <c r="AZ85" s="2263"/>
      <c r="BA85" s="2263"/>
      <c r="BB85" s="2263"/>
      <c r="BC85" s="2263"/>
      <c r="BD85" s="3"/>
      <c r="BE85" s="2262"/>
      <c r="BF85" s="2264"/>
      <c r="BG85" s="2263"/>
      <c r="BH85" s="2261"/>
      <c r="BI85" s="2263"/>
      <c r="BJ85" s="2263"/>
      <c r="BK85" s="2263"/>
      <c r="BL85" s="2263"/>
      <c r="BM85" s="2263"/>
      <c r="BN85" s="2263"/>
      <c r="BO85" s="3"/>
      <c r="BP85" s="2262"/>
      <c r="BQ85" s="2264"/>
      <c r="BR85" s="2263"/>
      <c r="BS85" s="2261"/>
      <c r="BT85" s="2263"/>
      <c r="BU85" s="2263"/>
      <c r="BV85" s="2263"/>
      <c r="BW85" s="2263"/>
      <c r="BX85" s="2263"/>
      <c r="BY85" s="2263"/>
      <c r="BZ85" s="3"/>
      <c r="CA85" s="2262"/>
      <c r="CB85" s="2264"/>
      <c r="CC85" s="2263"/>
      <c r="CD85" s="2261"/>
      <c r="CE85" s="2263"/>
      <c r="CF85" s="2263"/>
      <c r="CG85" s="2263"/>
      <c r="CH85" s="2263"/>
      <c r="CI85" s="2263"/>
      <c r="CJ85" s="2263"/>
      <c r="CK85" s="3"/>
      <c r="CL85" s="2262"/>
      <c r="CM85" s="2264"/>
      <c r="CN85" s="2263"/>
      <c r="CO85" s="2261"/>
      <c r="CP85" s="2263"/>
      <c r="CQ85" s="2263"/>
      <c r="CR85" s="2263"/>
      <c r="CS85" s="2263"/>
      <c r="CT85" s="2263"/>
      <c r="CU85" s="2263"/>
      <c r="CV85" s="3"/>
      <c r="CW85" s="2262"/>
      <c r="CX85" s="2264"/>
      <c r="CY85" s="2263"/>
      <c r="CZ85" s="2261"/>
      <c r="DA85" s="2263"/>
      <c r="DB85" s="2263"/>
      <c r="DC85" s="2263"/>
      <c r="DD85" s="2263"/>
      <c r="DE85" s="2263"/>
      <c r="DF85" s="2263"/>
      <c r="DG85" s="3"/>
      <c r="DH85" s="2262"/>
      <c r="DI85" s="2264"/>
      <c r="DJ85" s="2263"/>
      <c r="DK85" s="2261"/>
      <c r="DL85" s="2263"/>
      <c r="DM85" s="2263"/>
      <c r="DN85" s="2263"/>
      <c r="DO85" s="2263"/>
      <c r="DP85" s="2263"/>
      <c r="DQ85" s="2263"/>
      <c r="DR85" s="3"/>
      <c r="DS85" s="2262"/>
      <c r="DT85" s="2264"/>
      <c r="DU85" s="2263"/>
      <c r="DV85" s="2261"/>
      <c r="DW85" s="2263"/>
      <c r="DX85" s="2263"/>
      <c r="DY85" s="2263"/>
      <c r="DZ85" s="2263"/>
      <c r="EA85" s="2263"/>
      <c r="EB85" s="2263"/>
      <c r="EC85" s="3"/>
      <c r="ED85" s="2262"/>
      <c r="EE85" s="2264"/>
      <c r="EF85" s="2263"/>
      <c r="EG85" s="2261"/>
      <c r="EH85" s="2263"/>
      <c r="EI85" s="2263"/>
      <c r="EJ85" s="2263"/>
      <c r="EK85" s="2263"/>
      <c r="EL85" s="2263"/>
      <c r="EM85" s="2263"/>
      <c r="EN85" s="3"/>
      <c r="EO85" s="2262"/>
      <c r="EP85" s="2264"/>
      <c r="EQ85" s="2263"/>
      <c r="ER85" s="2261"/>
      <c r="ES85" s="2263"/>
      <c r="ET85" s="2263"/>
      <c r="EU85" s="2263"/>
      <c r="EV85" s="2263"/>
      <c r="EW85" s="2263"/>
      <c r="EX85" s="2263"/>
      <c r="EY85" s="3"/>
      <c r="EZ85" s="2262"/>
      <c r="FA85" s="2264"/>
      <c r="FB85" s="2263"/>
      <c r="FC85" s="2261"/>
      <c r="FD85" s="2263"/>
      <c r="FE85" s="2263"/>
      <c r="FF85" s="2263"/>
      <c r="FG85" s="2263"/>
      <c r="FH85" s="2263"/>
      <c r="FI85" s="2263"/>
      <c r="FJ85" s="3"/>
      <c r="FK85" s="2262"/>
      <c r="FL85" s="2264"/>
      <c r="FM85" s="2263"/>
      <c r="FN85" s="2261"/>
      <c r="FO85" s="2263"/>
      <c r="FP85" s="2263"/>
      <c r="FQ85" s="2263"/>
      <c r="FR85" s="2263"/>
      <c r="FS85" s="2263"/>
      <c r="FT85" s="2263"/>
      <c r="FU85" s="3"/>
      <c r="FV85" s="2262"/>
      <c r="FW85" s="2264"/>
      <c r="FX85" s="2263"/>
      <c r="FY85" s="2261"/>
      <c r="FZ85" s="2263"/>
      <c r="GA85" s="2263"/>
      <c r="GB85" s="2263"/>
      <c r="GC85" s="2263"/>
      <c r="GD85" s="2263"/>
      <c r="GE85" s="2263"/>
      <c r="GF85" s="3"/>
      <c r="GG85" s="2262"/>
      <c r="GH85" s="2264"/>
      <c r="GI85" s="2263"/>
      <c r="GJ85" s="2261"/>
      <c r="GK85" s="2263"/>
      <c r="GL85" s="2263"/>
      <c r="GM85" s="2263"/>
      <c r="GN85" s="2263"/>
      <c r="GO85" s="2263"/>
      <c r="GP85" s="2263"/>
      <c r="GQ85" s="3"/>
      <c r="GR85" s="2262"/>
      <c r="GS85" s="2264"/>
      <c r="GT85" s="2263"/>
      <c r="GU85" s="2261"/>
      <c r="GV85" s="2263"/>
      <c r="GW85" s="2263"/>
      <c r="GX85" s="2263"/>
      <c r="GY85" s="2263"/>
      <c r="GZ85" s="2263"/>
      <c r="HA85" s="2263"/>
      <c r="HB85" s="3"/>
      <c r="HC85" s="2262"/>
      <c r="HD85" s="2264"/>
      <c r="HE85" s="2263"/>
      <c r="HF85" s="2261"/>
      <c r="HG85" s="2263"/>
      <c r="HH85" s="2263"/>
      <c r="HI85" s="2263"/>
      <c r="HJ85" s="2263"/>
      <c r="HK85" s="2263"/>
      <c r="HL85" s="2263"/>
      <c r="HM85" s="3"/>
      <c r="HN85" s="2262"/>
      <c r="HO85" s="2264"/>
      <c r="HP85" s="2263"/>
      <c r="HQ85" s="2261"/>
      <c r="HR85" s="2263"/>
      <c r="HS85" s="2263"/>
      <c r="HT85" s="2263"/>
      <c r="HU85" s="2263"/>
      <c r="HV85" s="2263"/>
      <c r="HW85" s="2263"/>
      <c r="HX85" s="3"/>
      <c r="HY85" s="2262"/>
      <c r="HZ85" s="2264"/>
      <c r="IA85" s="2263"/>
      <c r="IB85" s="2261"/>
      <c r="IC85" s="2263"/>
      <c r="ID85" s="2263"/>
      <c r="IE85" s="2263"/>
      <c r="IF85" s="2263"/>
      <c r="IG85" s="2263"/>
      <c r="IH85" s="2263"/>
      <c r="II85" s="3"/>
      <c r="IJ85" s="2262"/>
      <c r="IK85" s="2264"/>
      <c r="IL85" s="2263"/>
      <c r="IM85" s="2261"/>
      <c r="IN85" s="2263"/>
      <c r="IO85" s="2263"/>
      <c r="IP85" s="2263"/>
      <c r="IQ85" s="2263"/>
      <c r="IR85" s="2263"/>
      <c r="IS85" s="2263"/>
      <c r="IT85" s="3"/>
      <c r="IU85" s="2262"/>
      <c r="IV85" s="2264"/>
      <c r="IW85" s="2263"/>
    </row>
    <row r="86" spans="1:257" ht="27" customHeight="1" x14ac:dyDescent="0.25">
      <c r="A86" s="2262"/>
      <c r="B86" s="2264"/>
      <c r="C86" s="2265"/>
      <c r="D86" s="2260"/>
      <c r="E86" s="2265"/>
      <c r="F86" s="2265"/>
      <c r="G86" s="2265"/>
      <c r="H86" s="2265"/>
      <c r="I86" s="2265"/>
      <c r="J86" s="2265"/>
      <c r="K86" s="2471"/>
      <c r="M86" s="2262"/>
      <c r="N86" s="2264"/>
      <c r="O86" s="2263"/>
      <c r="P86" s="2261"/>
      <c r="Q86" s="2263"/>
      <c r="R86" s="2263"/>
      <c r="S86" s="2263"/>
      <c r="T86" s="2263"/>
      <c r="U86" s="2263"/>
      <c r="V86" s="2263"/>
      <c r="W86" s="3"/>
      <c r="X86" s="2262"/>
      <c r="Y86" s="2264"/>
      <c r="Z86" s="2263"/>
      <c r="AA86" s="2261"/>
      <c r="AB86" s="2263"/>
      <c r="AC86" s="2263"/>
      <c r="AD86" s="2263"/>
      <c r="AE86" s="2263"/>
      <c r="AF86" s="2263"/>
      <c r="AG86" s="2263"/>
      <c r="AH86" s="3"/>
      <c r="AI86" s="2262"/>
      <c r="AJ86" s="2264"/>
      <c r="AK86" s="2263"/>
      <c r="AL86" s="2261"/>
      <c r="AM86" s="2263"/>
      <c r="AN86" s="2263"/>
      <c r="AO86" s="2263"/>
      <c r="AP86" s="2263"/>
      <c r="AQ86" s="2263"/>
      <c r="AR86" s="2263"/>
      <c r="AS86" s="3"/>
      <c r="AT86" s="2262"/>
      <c r="AU86" s="2264"/>
      <c r="AV86" s="2263"/>
      <c r="AW86" s="2261"/>
      <c r="AX86" s="2263"/>
      <c r="AY86" s="2263"/>
      <c r="AZ86" s="2263"/>
      <c r="BA86" s="2263"/>
      <c r="BB86" s="2263"/>
      <c r="BC86" s="2263"/>
      <c r="BD86" s="3"/>
      <c r="BE86" s="2262"/>
      <c r="BF86" s="2264"/>
      <c r="BG86" s="2263"/>
      <c r="BH86" s="2261"/>
      <c r="BI86" s="2263"/>
      <c r="BJ86" s="2263"/>
      <c r="BK86" s="2263"/>
      <c r="BL86" s="2263"/>
      <c r="BM86" s="2263"/>
      <c r="BN86" s="2263"/>
      <c r="BO86" s="3"/>
      <c r="BP86" s="2262"/>
      <c r="BQ86" s="2264"/>
      <c r="BR86" s="2263"/>
      <c r="BS86" s="2261"/>
      <c r="BT86" s="2263"/>
      <c r="BU86" s="2263"/>
      <c r="BV86" s="2263"/>
      <c r="BW86" s="2263"/>
      <c r="BX86" s="2263"/>
      <c r="BY86" s="2263"/>
      <c r="BZ86" s="3"/>
      <c r="CA86" s="2262"/>
      <c r="CB86" s="2264"/>
      <c r="CC86" s="2263"/>
      <c r="CD86" s="2261"/>
      <c r="CE86" s="2263"/>
      <c r="CF86" s="2263"/>
      <c r="CG86" s="2263"/>
      <c r="CH86" s="2263"/>
      <c r="CI86" s="2263"/>
      <c r="CJ86" s="2263"/>
      <c r="CK86" s="3"/>
      <c r="CL86" s="2262"/>
      <c r="CM86" s="2264"/>
      <c r="CN86" s="2263"/>
      <c r="CO86" s="2261"/>
      <c r="CP86" s="2263"/>
      <c r="CQ86" s="2263"/>
      <c r="CR86" s="2263"/>
      <c r="CS86" s="2263"/>
      <c r="CT86" s="2263"/>
      <c r="CU86" s="2263"/>
      <c r="CV86" s="3"/>
      <c r="CW86" s="2262"/>
      <c r="CX86" s="2264"/>
      <c r="CY86" s="2263"/>
      <c r="CZ86" s="2261"/>
      <c r="DA86" s="2263"/>
      <c r="DB86" s="2263"/>
      <c r="DC86" s="2263"/>
      <c r="DD86" s="2263"/>
      <c r="DE86" s="2263"/>
      <c r="DF86" s="2263"/>
      <c r="DG86" s="3"/>
      <c r="DH86" s="2262"/>
      <c r="DI86" s="2264"/>
      <c r="DJ86" s="2263"/>
      <c r="DK86" s="2261"/>
      <c r="DL86" s="2263"/>
      <c r="DM86" s="2263"/>
      <c r="DN86" s="2263"/>
      <c r="DO86" s="2263"/>
      <c r="DP86" s="2263"/>
      <c r="DQ86" s="2263"/>
      <c r="DR86" s="3"/>
      <c r="DS86" s="2262"/>
      <c r="DT86" s="2264"/>
      <c r="DU86" s="2263"/>
      <c r="DV86" s="2261"/>
      <c r="DW86" s="2263"/>
      <c r="DX86" s="2263"/>
      <c r="DY86" s="2263"/>
      <c r="DZ86" s="2263"/>
      <c r="EA86" s="2263"/>
      <c r="EB86" s="2263"/>
      <c r="EC86" s="3"/>
      <c r="ED86" s="2262"/>
      <c r="EE86" s="2264"/>
      <c r="EF86" s="2263"/>
      <c r="EG86" s="2261"/>
      <c r="EH86" s="2263"/>
      <c r="EI86" s="2263"/>
      <c r="EJ86" s="2263"/>
      <c r="EK86" s="2263"/>
      <c r="EL86" s="2263"/>
      <c r="EM86" s="2263"/>
      <c r="EN86" s="3"/>
      <c r="EO86" s="2262"/>
      <c r="EP86" s="2264"/>
      <c r="EQ86" s="2263"/>
      <c r="ER86" s="2261"/>
      <c r="ES86" s="2263"/>
      <c r="ET86" s="2263"/>
      <c r="EU86" s="2263"/>
      <c r="EV86" s="2263"/>
      <c r="EW86" s="2263"/>
      <c r="EX86" s="2263"/>
      <c r="EY86" s="3"/>
      <c r="EZ86" s="2262"/>
      <c r="FA86" s="2264"/>
      <c r="FB86" s="2263"/>
      <c r="FC86" s="2261"/>
      <c r="FD86" s="2263"/>
      <c r="FE86" s="2263"/>
      <c r="FF86" s="2263"/>
      <c r="FG86" s="2263"/>
      <c r="FH86" s="2263"/>
      <c r="FI86" s="2263"/>
      <c r="FJ86" s="3"/>
      <c r="FK86" s="2262"/>
      <c r="FL86" s="2264"/>
      <c r="FM86" s="2263"/>
      <c r="FN86" s="2261"/>
      <c r="FO86" s="2263"/>
      <c r="FP86" s="2263"/>
      <c r="FQ86" s="2263"/>
      <c r="FR86" s="2263"/>
      <c r="FS86" s="2263"/>
      <c r="FT86" s="2263"/>
      <c r="FU86" s="3"/>
      <c r="FV86" s="2262"/>
      <c r="FW86" s="2264"/>
      <c r="FX86" s="2263"/>
      <c r="FY86" s="2261"/>
      <c r="FZ86" s="2263"/>
      <c r="GA86" s="2263"/>
      <c r="GB86" s="2263"/>
      <c r="GC86" s="2263"/>
      <c r="GD86" s="2263"/>
      <c r="GE86" s="2263"/>
      <c r="GF86" s="3"/>
      <c r="GG86" s="2262"/>
      <c r="GH86" s="2264"/>
      <c r="GI86" s="2263"/>
      <c r="GJ86" s="2261"/>
      <c r="GK86" s="2263"/>
      <c r="GL86" s="2263"/>
      <c r="GM86" s="2263"/>
      <c r="GN86" s="2263"/>
      <c r="GO86" s="2263"/>
      <c r="GP86" s="2263"/>
      <c r="GQ86" s="3"/>
      <c r="GR86" s="2262"/>
      <c r="GS86" s="2264"/>
      <c r="GT86" s="2263"/>
      <c r="GU86" s="2261"/>
      <c r="GV86" s="2263"/>
      <c r="GW86" s="2263"/>
      <c r="GX86" s="2263"/>
      <c r="GY86" s="2263"/>
      <c r="GZ86" s="2263"/>
      <c r="HA86" s="2263"/>
      <c r="HB86" s="3"/>
      <c r="HC86" s="2262"/>
      <c r="HD86" s="2264"/>
      <c r="HE86" s="2263"/>
      <c r="HF86" s="2261"/>
      <c r="HG86" s="2263"/>
      <c r="HH86" s="2263"/>
      <c r="HI86" s="2263"/>
      <c r="HJ86" s="2263"/>
      <c r="HK86" s="2263"/>
      <c r="HL86" s="2263"/>
      <c r="HM86" s="3"/>
      <c r="HN86" s="2262"/>
      <c r="HO86" s="2264"/>
      <c r="HP86" s="2263"/>
      <c r="HQ86" s="2261"/>
      <c r="HR86" s="2263"/>
      <c r="HS86" s="2263"/>
      <c r="HT86" s="2263"/>
      <c r="HU86" s="2263"/>
      <c r="HV86" s="2263"/>
      <c r="HW86" s="2263"/>
      <c r="HX86" s="3"/>
      <c r="HY86" s="2262"/>
      <c r="HZ86" s="2264"/>
      <c r="IA86" s="2263"/>
      <c r="IB86" s="2261"/>
      <c r="IC86" s="2263"/>
      <c r="ID86" s="2263"/>
      <c r="IE86" s="2263"/>
      <c r="IF86" s="2263"/>
      <c r="IG86" s="2263"/>
      <c r="IH86" s="2263"/>
      <c r="II86" s="3"/>
      <c r="IJ86" s="2262"/>
      <c r="IK86" s="2264"/>
      <c r="IL86" s="2263"/>
      <c r="IM86" s="2261"/>
      <c r="IN86" s="2263"/>
      <c r="IO86" s="2263"/>
      <c r="IP86" s="2263"/>
      <c r="IQ86" s="2263"/>
      <c r="IR86" s="2263"/>
      <c r="IS86" s="2263"/>
      <c r="IT86" s="3"/>
      <c r="IU86" s="2262"/>
      <c r="IV86" s="2264"/>
      <c r="IW86" s="2263"/>
    </row>
    <row r="87" spans="1:257" ht="27" customHeight="1" x14ac:dyDescent="0.25">
      <c r="A87" s="2262"/>
      <c r="B87" s="2264"/>
      <c r="C87" s="2265"/>
      <c r="D87" s="2260"/>
      <c r="E87" s="2265"/>
      <c r="F87" s="2265"/>
      <c r="G87" s="2265"/>
      <c r="H87" s="2265"/>
      <c r="I87" s="2265"/>
      <c r="J87" s="2265"/>
      <c r="K87" s="2471"/>
      <c r="M87" s="2262"/>
      <c r="N87" s="2264"/>
      <c r="O87" s="2263"/>
      <c r="P87" s="2261"/>
      <c r="Q87" s="2263"/>
      <c r="R87" s="2263"/>
      <c r="S87" s="2263"/>
      <c r="T87" s="2263"/>
      <c r="U87" s="2263"/>
      <c r="V87" s="2263"/>
      <c r="W87" s="3"/>
      <c r="X87" s="2262"/>
      <c r="Y87" s="2264"/>
      <c r="Z87" s="2263"/>
      <c r="AA87" s="2261"/>
      <c r="AB87" s="2263"/>
      <c r="AC87" s="2263"/>
      <c r="AD87" s="2263"/>
      <c r="AE87" s="2263"/>
      <c r="AF87" s="2263"/>
      <c r="AG87" s="2263"/>
      <c r="AH87" s="3"/>
      <c r="AI87" s="2262"/>
      <c r="AJ87" s="2264"/>
      <c r="AK87" s="2263"/>
      <c r="AL87" s="2261"/>
      <c r="AM87" s="2263"/>
      <c r="AN87" s="2263"/>
      <c r="AO87" s="2263"/>
      <c r="AP87" s="2263"/>
      <c r="AQ87" s="2263"/>
      <c r="AR87" s="2263"/>
      <c r="AS87" s="3"/>
      <c r="AT87" s="2262"/>
      <c r="AU87" s="2264"/>
      <c r="AV87" s="2263"/>
      <c r="AW87" s="2261"/>
      <c r="AX87" s="2263"/>
      <c r="AY87" s="2263"/>
      <c r="AZ87" s="2263"/>
      <c r="BA87" s="2263"/>
      <c r="BB87" s="2263"/>
      <c r="BC87" s="2263"/>
      <c r="BD87" s="3"/>
      <c r="BE87" s="2262"/>
      <c r="BF87" s="2264"/>
      <c r="BG87" s="2263"/>
      <c r="BH87" s="2261"/>
      <c r="BI87" s="2263"/>
      <c r="BJ87" s="2263"/>
      <c r="BK87" s="2263"/>
      <c r="BL87" s="2263"/>
      <c r="BM87" s="2263"/>
      <c r="BN87" s="2263"/>
      <c r="BO87" s="3"/>
      <c r="BP87" s="2262"/>
      <c r="BQ87" s="2264"/>
      <c r="BR87" s="2263"/>
      <c r="BS87" s="2261"/>
      <c r="BT87" s="2263"/>
      <c r="BU87" s="2263"/>
      <c r="BV87" s="2263"/>
      <c r="BW87" s="2263"/>
      <c r="BX87" s="2263"/>
      <c r="BY87" s="2263"/>
      <c r="BZ87" s="3"/>
      <c r="CA87" s="2262"/>
      <c r="CB87" s="2264"/>
      <c r="CC87" s="2263"/>
      <c r="CD87" s="2261"/>
      <c r="CE87" s="2263"/>
      <c r="CF87" s="2263"/>
      <c r="CG87" s="2263"/>
      <c r="CH87" s="2263"/>
      <c r="CI87" s="2263"/>
      <c r="CJ87" s="2263"/>
      <c r="CK87" s="3"/>
      <c r="CL87" s="2262"/>
      <c r="CM87" s="2264"/>
      <c r="CN87" s="2263"/>
      <c r="CO87" s="2261"/>
      <c r="CP87" s="2263"/>
      <c r="CQ87" s="2263"/>
      <c r="CR87" s="2263"/>
      <c r="CS87" s="2263"/>
      <c r="CT87" s="2263"/>
      <c r="CU87" s="2263"/>
      <c r="CV87" s="3"/>
      <c r="CW87" s="2262"/>
      <c r="CX87" s="2264"/>
      <c r="CY87" s="2263"/>
      <c r="CZ87" s="2261"/>
      <c r="DA87" s="2263"/>
      <c r="DB87" s="2263"/>
      <c r="DC87" s="2263"/>
      <c r="DD87" s="2263"/>
      <c r="DE87" s="2263"/>
      <c r="DF87" s="2263"/>
      <c r="DG87" s="3"/>
      <c r="DH87" s="2262"/>
      <c r="DI87" s="2264"/>
      <c r="DJ87" s="2263"/>
      <c r="DK87" s="2261"/>
      <c r="DL87" s="2263"/>
      <c r="DM87" s="2263"/>
      <c r="DN87" s="2263"/>
      <c r="DO87" s="2263"/>
      <c r="DP87" s="2263"/>
      <c r="DQ87" s="2263"/>
      <c r="DR87" s="3"/>
      <c r="DS87" s="2262"/>
      <c r="DT87" s="2264"/>
      <c r="DU87" s="2263"/>
      <c r="DV87" s="2261"/>
      <c r="DW87" s="2263"/>
      <c r="DX87" s="2263"/>
      <c r="DY87" s="2263"/>
      <c r="DZ87" s="2263"/>
      <c r="EA87" s="2263"/>
      <c r="EB87" s="2263"/>
      <c r="EC87" s="3"/>
      <c r="ED87" s="2262"/>
      <c r="EE87" s="2264"/>
      <c r="EF87" s="2263"/>
      <c r="EG87" s="2261"/>
      <c r="EH87" s="2263"/>
      <c r="EI87" s="2263"/>
      <c r="EJ87" s="2263"/>
      <c r="EK87" s="2263"/>
      <c r="EL87" s="2263"/>
      <c r="EM87" s="2263"/>
      <c r="EN87" s="3"/>
      <c r="EO87" s="2262"/>
      <c r="EP87" s="2264"/>
      <c r="EQ87" s="2263"/>
      <c r="ER87" s="2261"/>
      <c r="ES87" s="2263"/>
      <c r="ET87" s="2263"/>
      <c r="EU87" s="2263"/>
      <c r="EV87" s="2263"/>
      <c r="EW87" s="2263"/>
      <c r="EX87" s="2263"/>
      <c r="EY87" s="3"/>
      <c r="EZ87" s="2262"/>
      <c r="FA87" s="2264"/>
      <c r="FB87" s="2263"/>
      <c r="FC87" s="2261"/>
      <c r="FD87" s="2263"/>
      <c r="FE87" s="2263"/>
      <c r="FF87" s="2263"/>
      <c r="FG87" s="2263"/>
      <c r="FH87" s="2263"/>
      <c r="FI87" s="2263"/>
      <c r="FJ87" s="3"/>
      <c r="FK87" s="2262"/>
      <c r="FL87" s="2264"/>
      <c r="FM87" s="2263"/>
      <c r="FN87" s="2261"/>
      <c r="FO87" s="2263"/>
      <c r="FP87" s="2263"/>
      <c r="FQ87" s="2263"/>
      <c r="FR87" s="2263"/>
      <c r="FS87" s="2263"/>
      <c r="FT87" s="2263"/>
      <c r="FU87" s="3"/>
      <c r="FV87" s="2262"/>
      <c r="FW87" s="2264"/>
      <c r="FX87" s="2263"/>
      <c r="FY87" s="2261"/>
      <c r="FZ87" s="2263"/>
      <c r="GA87" s="2263"/>
      <c r="GB87" s="2263"/>
      <c r="GC87" s="2263"/>
      <c r="GD87" s="2263"/>
      <c r="GE87" s="2263"/>
      <c r="GF87" s="3"/>
      <c r="GG87" s="2262"/>
      <c r="GH87" s="2264"/>
      <c r="GI87" s="2263"/>
      <c r="GJ87" s="2261"/>
      <c r="GK87" s="2263"/>
      <c r="GL87" s="2263"/>
      <c r="GM87" s="2263"/>
      <c r="GN87" s="2263"/>
      <c r="GO87" s="2263"/>
      <c r="GP87" s="2263"/>
      <c r="GQ87" s="3"/>
      <c r="GR87" s="2262"/>
      <c r="GS87" s="2264"/>
      <c r="GT87" s="2263"/>
      <c r="GU87" s="2261"/>
      <c r="GV87" s="2263"/>
      <c r="GW87" s="2263"/>
      <c r="GX87" s="2263"/>
      <c r="GY87" s="2263"/>
      <c r="GZ87" s="2263"/>
      <c r="HA87" s="2263"/>
      <c r="HB87" s="3"/>
      <c r="HC87" s="2262"/>
      <c r="HD87" s="2264"/>
      <c r="HE87" s="2263"/>
      <c r="HF87" s="2261"/>
      <c r="HG87" s="2263"/>
      <c r="HH87" s="2263"/>
      <c r="HI87" s="2263"/>
      <c r="HJ87" s="2263"/>
      <c r="HK87" s="2263"/>
      <c r="HL87" s="2263"/>
      <c r="HM87" s="3"/>
      <c r="HN87" s="2262"/>
      <c r="HO87" s="2264"/>
      <c r="HP87" s="2263"/>
      <c r="HQ87" s="2261"/>
      <c r="HR87" s="2263"/>
      <c r="HS87" s="2263"/>
      <c r="HT87" s="2263"/>
      <c r="HU87" s="2263"/>
      <c r="HV87" s="2263"/>
      <c r="HW87" s="2263"/>
      <c r="HX87" s="3"/>
      <c r="HY87" s="2262"/>
      <c r="HZ87" s="2264"/>
      <c r="IA87" s="2263"/>
      <c r="IB87" s="2261"/>
      <c r="IC87" s="2263"/>
      <c r="ID87" s="2263"/>
      <c r="IE87" s="2263"/>
      <c r="IF87" s="2263"/>
      <c r="IG87" s="2263"/>
      <c r="IH87" s="2263"/>
      <c r="II87" s="3"/>
      <c r="IJ87" s="2262"/>
      <c r="IK87" s="2264"/>
      <c r="IL87" s="2263"/>
      <c r="IM87" s="2261"/>
      <c r="IN87" s="2263"/>
      <c r="IO87" s="2263"/>
      <c r="IP87" s="2263"/>
      <c r="IQ87" s="2263"/>
      <c r="IR87" s="2263"/>
      <c r="IS87" s="2263"/>
      <c r="IT87" s="3"/>
      <c r="IU87" s="2262"/>
      <c r="IV87" s="2264"/>
      <c r="IW87" s="2263"/>
    </row>
    <row r="88" spans="1:257" ht="27" customHeight="1" x14ac:dyDescent="0.25">
      <c r="A88" s="2262"/>
      <c r="B88" s="2264"/>
      <c r="C88" s="2265"/>
      <c r="D88" s="2260"/>
      <c r="E88" s="2265"/>
      <c r="F88" s="2265"/>
      <c r="G88" s="2265"/>
      <c r="H88" s="2265"/>
      <c r="I88" s="2265"/>
      <c r="J88" s="2265"/>
      <c r="K88" s="2471"/>
      <c r="M88" s="2262"/>
      <c r="N88" s="2264"/>
      <c r="O88" s="2263"/>
      <c r="P88" s="2261"/>
      <c r="Q88" s="2263"/>
      <c r="R88" s="2263"/>
      <c r="S88" s="2263"/>
      <c r="T88" s="2263"/>
      <c r="U88" s="2263"/>
      <c r="V88" s="2263"/>
      <c r="W88" s="3"/>
      <c r="X88" s="2262"/>
      <c r="Y88" s="2264"/>
      <c r="Z88" s="2263"/>
      <c r="AA88" s="2261"/>
      <c r="AB88" s="2263"/>
      <c r="AC88" s="2263"/>
      <c r="AD88" s="2263"/>
      <c r="AE88" s="2263"/>
      <c r="AF88" s="2263"/>
      <c r="AG88" s="2263"/>
      <c r="AH88" s="3"/>
      <c r="AI88" s="2262"/>
      <c r="AJ88" s="2264"/>
      <c r="AK88" s="2263"/>
      <c r="AL88" s="2261"/>
      <c r="AM88" s="2263"/>
      <c r="AN88" s="2263"/>
      <c r="AO88" s="2263"/>
      <c r="AP88" s="2263"/>
      <c r="AQ88" s="2263"/>
      <c r="AR88" s="2263"/>
      <c r="AS88" s="3"/>
      <c r="AT88" s="2262"/>
      <c r="AU88" s="2264"/>
      <c r="AV88" s="2263"/>
      <c r="AW88" s="2261"/>
      <c r="AX88" s="2263"/>
      <c r="AY88" s="2263"/>
      <c r="AZ88" s="2263"/>
      <c r="BA88" s="2263"/>
      <c r="BB88" s="2263"/>
      <c r="BC88" s="2263"/>
      <c r="BD88" s="3"/>
      <c r="BE88" s="2262"/>
      <c r="BF88" s="2264"/>
      <c r="BG88" s="2263"/>
      <c r="BH88" s="2261"/>
      <c r="BI88" s="2263"/>
      <c r="BJ88" s="2263"/>
      <c r="BK88" s="2263"/>
      <c r="BL88" s="2263"/>
      <c r="BM88" s="2263"/>
      <c r="BN88" s="2263"/>
      <c r="BO88" s="3"/>
      <c r="BP88" s="2262"/>
      <c r="BQ88" s="2264"/>
      <c r="BR88" s="2263"/>
      <c r="BS88" s="2261"/>
      <c r="BT88" s="2263"/>
      <c r="BU88" s="2263"/>
      <c r="BV88" s="2263"/>
      <c r="BW88" s="2263"/>
      <c r="BX88" s="2263"/>
      <c r="BY88" s="2263"/>
      <c r="BZ88" s="3"/>
      <c r="CA88" s="2262"/>
      <c r="CB88" s="2264"/>
      <c r="CC88" s="2263"/>
      <c r="CD88" s="2261"/>
      <c r="CE88" s="2263"/>
      <c r="CF88" s="2263"/>
      <c r="CG88" s="2263"/>
      <c r="CH88" s="2263"/>
      <c r="CI88" s="2263"/>
      <c r="CJ88" s="2263"/>
      <c r="CK88" s="3"/>
      <c r="CL88" s="2262"/>
      <c r="CM88" s="2264"/>
      <c r="CN88" s="2263"/>
      <c r="CO88" s="2261"/>
      <c r="CP88" s="2263"/>
      <c r="CQ88" s="2263"/>
      <c r="CR88" s="2263"/>
      <c r="CS88" s="2263"/>
      <c r="CT88" s="2263"/>
      <c r="CU88" s="2263"/>
      <c r="CV88" s="3"/>
      <c r="CW88" s="2262"/>
      <c r="CX88" s="2264"/>
      <c r="CY88" s="2263"/>
      <c r="CZ88" s="2261"/>
      <c r="DA88" s="2263"/>
      <c r="DB88" s="2263"/>
      <c r="DC88" s="2263"/>
      <c r="DD88" s="2263"/>
      <c r="DE88" s="2263"/>
      <c r="DF88" s="2263"/>
      <c r="DG88" s="3"/>
      <c r="DH88" s="2262"/>
      <c r="DI88" s="2264"/>
      <c r="DJ88" s="2263"/>
      <c r="DK88" s="2261"/>
      <c r="DL88" s="2263"/>
      <c r="DM88" s="2263"/>
      <c r="DN88" s="2263"/>
      <c r="DO88" s="2263"/>
      <c r="DP88" s="2263"/>
      <c r="DQ88" s="2263"/>
      <c r="DR88" s="3"/>
      <c r="DS88" s="2262"/>
      <c r="DT88" s="2264"/>
      <c r="DU88" s="2263"/>
      <c r="DV88" s="2261"/>
      <c r="DW88" s="2263"/>
      <c r="DX88" s="2263"/>
      <c r="DY88" s="2263"/>
      <c r="DZ88" s="2263"/>
      <c r="EA88" s="2263"/>
      <c r="EB88" s="2263"/>
      <c r="EC88" s="3"/>
      <c r="ED88" s="2262"/>
      <c r="EE88" s="2264"/>
      <c r="EF88" s="2263"/>
      <c r="EG88" s="2261"/>
      <c r="EH88" s="2263"/>
      <c r="EI88" s="2263"/>
      <c r="EJ88" s="2263"/>
      <c r="EK88" s="2263"/>
      <c r="EL88" s="2263"/>
      <c r="EM88" s="2263"/>
      <c r="EN88" s="3"/>
      <c r="EO88" s="2262"/>
      <c r="EP88" s="2264"/>
      <c r="EQ88" s="2263"/>
      <c r="ER88" s="2261"/>
      <c r="ES88" s="2263"/>
      <c r="ET88" s="2263"/>
      <c r="EU88" s="2263"/>
      <c r="EV88" s="2263"/>
      <c r="EW88" s="2263"/>
      <c r="EX88" s="2263"/>
      <c r="EY88" s="3"/>
      <c r="EZ88" s="2262"/>
      <c r="FA88" s="2264"/>
      <c r="FB88" s="2263"/>
      <c r="FC88" s="2261"/>
      <c r="FD88" s="2263"/>
      <c r="FE88" s="2263"/>
      <c r="FF88" s="2263"/>
      <c r="FG88" s="2263"/>
      <c r="FH88" s="2263"/>
      <c r="FI88" s="2263"/>
      <c r="FJ88" s="3"/>
      <c r="FK88" s="2262"/>
      <c r="FL88" s="2264"/>
      <c r="FM88" s="2263"/>
      <c r="FN88" s="2261"/>
      <c r="FO88" s="2263"/>
      <c r="FP88" s="2263"/>
      <c r="FQ88" s="2263"/>
      <c r="FR88" s="2263"/>
      <c r="FS88" s="2263"/>
      <c r="FT88" s="2263"/>
      <c r="FU88" s="3"/>
      <c r="FV88" s="2262"/>
      <c r="FW88" s="2264"/>
      <c r="FX88" s="2263"/>
      <c r="FY88" s="2261"/>
      <c r="FZ88" s="2263"/>
      <c r="GA88" s="2263"/>
      <c r="GB88" s="2263"/>
      <c r="GC88" s="2263"/>
      <c r="GD88" s="2263"/>
      <c r="GE88" s="2263"/>
      <c r="GF88" s="3"/>
      <c r="GG88" s="2262"/>
      <c r="GH88" s="2264"/>
      <c r="GI88" s="2263"/>
      <c r="GJ88" s="2261"/>
      <c r="GK88" s="2263"/>
      <c r="GL88" s="2263"/>
      <c r="GM88" s="2263"/>
      <c r="GN88" s="2263"/>
      <c r="GO88" s="2263"/>
      <c r="GP88" s="2263"/>
      <c r="GQ88" s="3"/>
      <c r="GR88" s="2262"/>
      <c r="GS88" s="2264"/>
      <c r="GT88" s="2263"/>
      <c r="GU88" s="2261"/>
      <c r="GV88" s="2263"/>
      <c r="GW88" s="2263"/>
      <c r="GX88" s="2263"/>
      <c r="GY88" s="2263"/>
      <c r="GZ88" s="2263"/>
      <c r="HA88" s="2263"/>
      <c r="HB88" s="3"/>
      <c r="HC88" s="2262"/>
      <c r="HD88" s="2264"/>
      <c r="HE88" s="2263"/>
      <c r="HF88" s="2261"/>
      <c r="HG88" s="2263"/>
      <c r="HH88" s="2263"/>
      <c r="HI88" s="2263"/>
      <c r="HJ88" s="2263"/>
      <c r="HK88" s="2263"/>
      <c r="HL88" s="2263"/>
      <c r="HM88" s="3"/>
      <c r="HN88" s="2262"/>
      <c r="HO88" s="2264"/>
      <c r="HP88" s="2263"/>
      <c r="HQ88" s="2261"/>
      <c r="HR88" s="2263"/>
      <c r="HS88" s="2263"/>
      <c r="HT88" s="2263"/>
      <c r="HU88" s="2263"/>
      <c r="HV88" s="2263"/>
      <c r="HW88" s="2263"/>
      <c r="HX88" s="3"/>
      <c r="HY88" s="2262"/>
      <c r="HZ88" s="2264"/>
      <c r="IA88" s="2263"/>
      <c r="IB88" s="2261"/>
      <c r="IC88" s="2263"/>
      <c r="ID88" s="2263"/>
      <c r="IE88" s="2263"/>
      <c r="IF88" s="2263"/>
      <c r="IG88" s="2263"/>
      <c r="IH88" s="2263"/>
      <c r="II88" s="3"/>
      <c r="IJ88" s="2262"/>
      <c r="IK88" s="2264"/>
      <c r="IL88" s="2263"/>
      <c r="IM88" s="2261"/>
      <c r="IN88" s="2263"/>
      <c r="IO88" s="2263"/>
      <c r="IP88" s="2263"/>
      <c r="IQ88" s="2263"/>
      <c r="IR88" s="2263"/>
      <c r="IS88" s="2263"/>
      <c r="IT88" s="3"/>
      <c r="IU88" s="2262"/>
      <c r="IV88" s="2264"/>
      <c r="IW88" s="2263"/>
    </row>
    <row r="89" spans="1:257" ht="27" customHeight="1" x14ac:dyDescent="0.25">
      <c r="A89" s="2262"/>
      <c r="B89" s="2264"/>
      <c r="C89" s="2265"/>
      <c r="D89" s="2260"/>
      <c r="E89" s="2265"/>
      <c r="F89" s="2265"/>
      <c r="G89" s="2265"/>
      <c r="H89" s="2265"/>
      <c r="I89" s="2265"/>
      <c r="J89" s="2265"/>
      <c r="K89" s="2471"/>
      <c r="M89" s="2262"/>
      <c r="N89" s="2264"/>
      <c r="O89" s="2263"/>
      <c r="P89" s="2261"/>
      <c r="Q89" s="2263"/>
      <c r="R89" s="2263"/>
      <c r="S89" s="2263"/>
      <c r="T89" s="2263"/>
      <c r="U89" s="2263"/>
      <c r="V89" s="2263"/>
      <c r="W89" s="3"/>
      <c r="X89" s="2262"/>
      <c r="Y89" s="2264"/>
      <c r="Z89" s="2263"/>
      <c r="AA89" s="2261"/>
      <c r="AB89" s="2263"/>
      <c r="AC89" s="2263"/>
      <c r="AD89" s="2263"/>
      <c r="AE89" s="2263"/>
      <c r="AF89" s="2263"/>
      <c r="AG89" s="2263"/>
      <c r="AH89" s="3"/>
      <c r="AI89" s="2262"/>
      <c r="AJ89" s="2264"/>
      <c r="AK89" s="2263"/>
      <c r="AL89" s="2261"/>
      <c r="AM89" s="2263"/>
      <c r="AN89" s="2263"/>
      <c r="AO89" s="2263"/>
      <c r="AP89" s="2263"/>
      <c r="AQ89" s="2263"/>
      <c r="AR89" s="2263"/>
      <c r="AS89" s="3"/>
      <c r="AT89" s="2262"/>
      <c r="AU89" s="2264"/>
      <c r="AV89" s="2263"/>
      <c r="AW89" s="2261"/>
      <c r="AX89" s="2263"/>
      <c r="AY89" s="2263"/>
      <c r="AZ89" s="2263"/>
      <c r="BA89" s="2263"/>
      <c r="BB89" s="2263"/>
      <c r="BC89" s="2263"/>
      <c r="BD89" s="3"/>
      <c r="BE89" s="2262"/>
      <c r="BF89" s="2264"/>
      <c r="BG89" s="2263"/>
      <c r="BH89" s="2261"/>
      <c r="BI89" s="2263"/>
      <c r="BJ89" s="2263"/>
      <c r="BK89" s="2263"/>
      <c r="BL89" s="2263"/>
      <c r="BM89" s="2263"/>
      <c r="BN89" s="2263"/>
      <c r="BO89" s="3"/>
      <c r="BP89" s="2262"/>
      <c r="BQ89" s="2264"/>
      <c r="BR89" s="2263"/>
      <c r="BS89" s="2261"/>
      <c r="BT89" s="2263"/>
      <c r="BU89" s="2263"/>
      <c r="BV89" s="2263"/>
      <c r="BW89" s="2263"/>
      <c r="BX89" s="2263"/>
      <c r="BY89" s="2263"/>
      <c r="BZ89" s="3"/>
      <c r="CA89" s="2262"/>
      <c r="CB89" s="2264"/>
      <c r="CC89" s="2263"/>
      <c r="CD89" s="2261"/>
      <c r="CE89" s="2263"/>
      <c r="CF89" s="2263"/>
      <c r="CG89" s="2263"/>
      <c r="CH89" s="2263"/>
      <c r="CI89" s="2263"/>
      <c r="CJ89" s="2263"/>
      <c r="CK89" s="3"/>
      <c r="CL89" s="2262"/>
      <c r="CM89" s="2264"/>
      <c r="CN89" s="2263"/>
      <c r="CO89" s="2261"/>
      <c r="CP89" s="2263"/>
      <c r="CQ89" s="2263"/>
      <c r="CR89" s="2263"/>
      <c r="CS89" s="2263"/>
      <c r="CT89" s="2263"/>
      <c r="CU89" s="2263"/>
      <c r="CV89" s="3"/>
      <c r="CW89" s="2262"/>
      <c r="CX89" s="2264"/>
      <c r="CY89" s="2263"/>
      <c r="CZ89" s="2261"/>
      <c r="DA89" s="2263"/>
      <c r="DB89" s="2263"/>
      <c r="DC89" s="2263"/>
      <c r="DD89" s="2263"/>
      <c r="DE89" s="2263"/>
      <c r="DF89" s="2263"/>
      <c r="DG89" s="3"/>
      <c r="DH89" s="2262"/>
      <c r="DI89" s="2264"/>
      <c r="DJ89" s="2263"/>
      <c r="DK89" s="2261"/>
      <c r="DL89" s="2263"/>
      <c r="DM89" s="2263"/>
      <c r="DN89" s="2263"/>
      <c r="DO89" s="2263"/>
      <c r="DP89" s="2263"/>
      <c r="DQ89" s="2263"/>
      <c r="DR89" s="3"/>
      <c r="DS89" s="2262"/>
      <c r="DT89" s="2264"/>
      <c r="DU89" s="2263"/>
      <c r="DV89" s="2261"/>
      <c r="DW89" s="2263"/>
      <c r="DX89" s="2263"/>
      <c r="DY89" s="2263"/>
      <c r="DZ89" s="2263"/>
      <c r="EA89" s="2263"/>
      <c r="EB89" s="2263"/>
      <c r="EC89" s="3"/>
      <c r="ED89" s="2262"/>
      <c r="EE89" s="2264"/>
      <c r="EF89" s="2263"/>
      <c r="EG89" s="2261"/>
      <c r="EH89" s="2263"/>
      <c r="EI89" s="2263"/>
      <c r="EJ89" s="2263"/>
      <c r="EK89" s="2263"/>
      <c r="EL89" s="2263"/>
      <c r="EM89" s="2263"/>
      <c r="EN89" s="3"/>
      <c r="EO89" s="2262"/>
      <c r="EP89" s="2264"/>
      <c r="EQ89" s="2263"/>
      <c r="ER89" s="2261"/>
      <c r="ES89" s="2263"/>
      <c r="ET89" s="2263"/>
      <c r="EU89" s="2263"/>
      <c r="EV89" s="2263"/>
      <c r="EW89" s="2263"/>
      <c r="EX89" s="2263"/>
      <c r="EY89" s="3"/>
      <c r="EZ89" s="2262"/>
      <c r="FA89" s="2264"/>
      <c r="FB89" s="2263"/>
      <c r="FC89" s="2261"/>
      <c r="FD89" s="2263"/>
      <c r="FE89" s="2263"/>
      <c r="FF89" s="2263"/>
      <c r="FG89" s="2263"/>
      <c r="FH89" s="2263"/>
      <c r="FI89" s="2263"/>
      <c r="FJ89" s="3"/>
      <c r="FK89" s="2262"/>
      <c r="FL89" s="2264"/>
      <c r="FM89" s="2263"/>
      <c r="FN89" s="2261"/>
      <c r="FO89" s="2263"/>
      <c r="FP89" s="2263"/>
      <c r="FQ89" s="2263"/>
      <c r="FR89" s="2263"/>
      <c r="FS89" s="2263"/>
      <c r="FT89" s="2263"/>
      <c r="FU89" s="3"/>
      <c r="FV89" s="2262"/>
      <c r="FW89" s="2264"/>
      <c r="FX89" s="2263"/>
      <c r="FY89" s="2261"/>
      <c r="FZ89" s="2263"/>
      <c r="GA89" s="2263"/>
      <c r="GB89" s="2263"/>
      <c r="GC89" s="2263"/>
      <c r="GD89" s="2263"/>
      <c r="GE89" s="2263"/>
      <c r="GF89" s="3"/>
      <c r="GG89" s="2262"/>
      <c r="GH89" s="2264"/>
      <c r="GI89" s="2263"/>
      <c r="GJ89" s="2261"/>
      <c r="GK89" s="2263"/>
      <c r="GL89" s="2263"/>
      <c r="GM89" s="2263"/>
      <c r="GN89" s="2263"/>
      <c r="GO89" s="2263"/>
      <c r="GP89" s="2263"/>
      <c r="GQ89" s="3"/>
      <c r="GR89" s="2262"/>
      <c r="GS89" s="2264"/>
      <c r="GT89" s="2263"/>
      <c r="GU89" s="2261"/>
      <c r="GV89" s="2263"/>
      <c r="GW89" s="2263"/>
      <c r="GX89" s="2263"/>
      <c r="GY89" s="2263"/>
      <c r="GZ89" s="2263"/>
      <c r="HA89" s="2263"/>
      <c r="HB89" s="3"/>
      <c r="HC89" s="2262"/>
      <c r="HD89" s="2264"/>
      <c r="HE89" s="2263"/>
      <c r="HF89" s="2261"/>
      <c r="HG89" s="2263"/>
      <c r="HH89" s="2263"/>
      <c r="HI89" s="2263"/>
      <c r="HJ89" s="2263"/>
      <c r="HK89" s="2263"/>
      <c r="HL89" s="2263"/>
      <c r="HM89" s="3"/>
      <c r="HN89" s="2262"/>
      <c r="HO89" s="2264"/>
      <c r="HP89" s="2263"/>
      <c r="HQ89" s="2261"/>
      <c r="HR89" s="2263"/>
      <c r="HS89" s="2263"/>
      <c r="HT89" s="2263"/>
      <c r="HU89" s="2263"/>
      <c r="HV89" s="2263"/>
      <c r="HW89" s="2263"/>
      <c r="HX89" s="3"/>
      <c r="HY89" s="2262"/>
      <c r="HZ89" s="2264"/>
      <c r="IA89" s="2263"/>
      <c r="IB89" s="2261"/>
      <c r="IC89" s="2263"/>
      <c r="ID89" s="2263"/>
      <c r="IE89" s="2263"/>
      <c r="IF89" s="2263"/>
      <c r="IG89" s="2263"/>
      <c r="IH89" s="2263"/>
      <c r="II89" s="3"/>
      <c r="IJ89" s="2262"/>
      <c r="IK89" s="2264"/>
      <c r="IL89" s="2263"/>
      <c r="IM89" s="2261"/>
      <c r="IN89" s="2263"/>
      <c r="IO89" s="2263"/>
      <c r="IP89" s="2263"/>
      <c r="IQ89" s="2263"/>
      <c r="IR89" s="2263"/>
      <c r="IS89" s="2263"/>
      <c r="IT89" s="3"/>
      <c r="IU89" s="2262"/>
      <c r="IV89" s="2264"/>
      <c r="IW89" s="2263"/>
    </row>
    <row r="90" spans="1:257" ht="27" customHeight="1" x14ac:dyDescent="0.25">
      <c r="A90" s="2262"/>
      <c r="B90" s="2264"/>
      <c r="C90" s="2265"/>
      <c r="D90" s="2260"/>
      <c r="E90" s="2265"/>
      <c r="F90" s="2265"/>
      <c r="G90" s="2265"/>
      <c r="H90" s="2265"/>
      <c r="I90" s="2265"/>
      <c r="J90" s="2265"/>
      <c r="K90" s="2471"/>
      <c r="M90" s="2262"/>
      <c r="N90" s="2264"/>
      <c r="O90" s="2263"/>
      <c r="P90" s="2261"/>
      <c r="Q90" s="2263"/>
      <c r="R90" s="2263"/>
      <c r="S90" s="2263"/>
      <c r="T90" s="2263"/>
      <c r="U90" s="2263"/>
      <c r="V90" s="2263"/>
      <c r="W90" s="3"/>
      <c r="X90" s="2262"/>
      <c r="Y90" s="2264"/>
      <c r="Z90" s="2263"/>
      <c r="AA90" s="2261"/>
      <c r="AB90" s="2263"/>
      <c r="AC90" s="2263"/>
      <c r="AD90" s="2263"/>
      <c r="AE90" s="2263"/>
      <c r="AF90" s="2263"/>
      <c r="AG90" s="2263"/>
      <c r="AH90" s="3"/>
      <c r="AI90" s="2262"/>
      <c r="AJ90" s="2264"/>
      <c r="AK90" s="2263"/>
      <c r="AL90" s="2261"/>
      <c r="AM90" s="2263"/>
      <c r="AN90" s="2263"/>
      <c r="AO90" s="2263"/>
      <c r="AP90" s="2263"/>
      <c r="AQ90" s="2263"/>
      <c r="AR90" s="2263"/>
      <c r="AS90" s="3"/>
      <c r="AT90" s="2262"/>
      <c r="AU90" s="2264"/>
      <c r="AV90" s="2263"/>
      <c r="AW90" s="2261"/>
      <c r="AX90" s="2263"/>
      <c r="AY90" s="2263"/>
      <c r="AZ90" s="2263"/>
      <c r="BA90" s="2263"/>
      <c r="BB90" s="2263"/>
      <c r="BC90" s="2263"/>
      <c r="BD90" s="3"/>
      <c r="BE90" s="2262"/>
      <c r="BF90" s="2264"/>
      <c r="BG90" s="2263"/>
      <c r="BH90" s="2261"/>
      <c r="BI90" s="2263"/>
      <c r="BJ90" s="2263"/>
      <c r="BK90" s="2263"/>
      <c r="BL90" s="2263"/>
      <c r="BM90" s="2263"/>
      <c r="BN90" s="2263"/>
      <c r="BO90" s="3"/>
      <c r="BP90" s="2262"/>
      <c r="BQ90" s="2264"/>
      <c r="BR90" s="2263"/>
      <c r="BS90" s="2261"/>
      <c r="BT90" s="2263"/>
      <c r="BU90" s="2263"/>
      <c r="BV90" s="2263"/>
      <c r="BW90" s="2263"/>
      <c r="BX90" s="2263"/>
      <c r="BY90" s="2263"/>
      <c r="BZ90" s="3"/>
      <c r="CA90" s="2262"/>
      <c r="CB90" s="2264"/>
      <c r="CC90" s="2263"/>
      <c r="CD90" s="2261"/>
      <c r="CE90" s="2263"/>
      <c r="CF90" s="2263"/>
      <c r="CG90" s="2263"/>
      <c r="CH90" s="2263"/>
      <c r="CI90" s="2263"/>
      <c r="CJ90" s="2263"/>
      <c r="CK90" s="3"/>
      <c r="CL90" s="2262"/>
      <c r="CM90" s="2264"/>
      <c r="CN90" s="2263"/>
      <c r="CO90" s="2261"/>
      <c r="CP90" s="2263"/>
      <c r="CQ90" s="2263"/>
      <c r="CR90" s="2263"/>
      <c r="CS90" s="2263"/>
      <c r="CT90" s="2263"/>
      <c r="CU90" s="2263"/>
      <c r="CV90" s="3"/>
      <c r="CW90" s="2262"/>
      <c r="CX90" s="2264"/>
      <c r="CY90" s="2263"/>
      <c r="CZ90" s="2261"/>
      <c r="DA90" s="2263"/>
      <c r="DB90" s="2263"/>
      <c r="DC90" s="2263"/>
      <c r="DD90" s="2263"/>
      <c r="DE90" s="2263"/>
      <c r="DF90" s="2263"/>
      <c r="DG90" s="3"/>
      <c r="DH90" s="2262"/>
      <c r="DI90" s="2264"/>
      <c r="DJ90" s="2263"/>
      <c r="DK90" s="2261"/>
      <c r="DL90" s="2263"/>
      <c r="DM90" s="2263"/>
      <c r="DN90" s="2263"/>
      <c r="DO90" s="2263"/>
      <c r="DP90" s="2263"/>
      <c r="DQ90" s="2263"/>
      <c r="DR90" s="3"/>
      <c r="DS90" s="2262"/>
      <c r="DT90" s="2264"/>
      <c r="DU90" s="2263"/>
      <c r="DV90" s="2261"/>
      <c r="DW90" s="2263"/>
      <c r="DX90" s="2263"/>
      <c r="DY90" s="2263"/>
      <c r="DZ90" s="2263"/>
      <c r="EA90" s="2263"/>
      <c r="EB90" s="2263"/>
      <c r="EC90" s="3"/>
      <c r="ED90" s="2262"/>
      <c r="EE90" s="2264"/>
      <c r="EF90" s="2263"/>
      <c r="EG90" s="2261"/>
      <c r="EH90" s="2263"/>
      <c r="EI90" s="2263"/>
      <c r="EJ90" s="2263"/>
      <c r="EK90" s="2263"/>
      <c r="EL90" s="2263"/>
      <c r="EM90" s="2263"/>
      <c r="EN90" s="3"/>
      <c r="EO90" s="2262"/>
      <c r="EP90" s="2264"/>
      <c r="EQ90" s="2263"/>
      <c r="ER90" s="2261"/>
      <c r="ES90" s="2263"/>
      <c r="ET90" s="2263"/>
      <c r="EU90" s="2263"/>
      <c r="EV90" s="2263"/>
      <c r="EW90" s="2263"/>
      <c r="EX90" s="2263"/>
      <c r="EY90" s="3"/>
      <c r="EZ90" s="2262"/>
      <c r="FA90" s="2264"/>
      <c r="FB90" s="2263"/>
      <c r="FC90" s="2261"/>
      <c r="FD90" s="2263"/>
      <c r="FE90" s="2263"/>
      <c r="FF90" s="2263"/>
      <c r="FG90" s="2263"/>
      <c r="FH90" s="2263"/>
      <c r="FI90" s="2263"/>
      <c r="FJ90" s="3"/>
      <c r="FK90" s="2262"/>
      <c r="FL90" s="2264"/>
      <c r="FM90" s="2263"/>
      <c r="FN90" s="2261"/>
      <c r="FO90" s="2263"/>
      <c r="FP90" s="2263"/>
      <c r="FQ90" s="2263"/>
      <c r="FR90" s="2263"/>
      <c r="FS90" s="2263"/>
      <c r="FT90" s="2263"/>
      <c r="FU90" s="3"/>
      <c r="FV90" s="2262"/>
      <c r="FW90" s="2264"/>
      <c r="FX90" s="2263"/>
      <c r="FY90" s="2261"/>
      <c r="FZ90" s="2263"/>
      <c r="GA90" s="2263"/>
      <c r="GB90" s="2263"/>
      <c r="GC90" s="2263"/>
      <c r="GD90" s="2263"/>
      <c r="GE90" s="2263"/>
      <c r="GF90" s="3"/>
      <c r="GG90" s="2262"/>
      <c r="GH90" s="2264"/>
      <c r="GI90" s="2263"/>
      <c r="GJ90" s="2261"/>
      <c r="GK90" s="2263"/>
      <c r="GL90" s="2263"/>
      <c r="GM90" s="2263"/>
      <c r="GN90" s="2263"/>
      <c r="GO90" s="2263"/>
      <c r="GP90" s="2263"/>
      <c r="GQ90" s="3"/>
      <c r="GR90" s="2262"/>
      <c r="GS90" s="2264"/>
      <c r="GT90" s="2263"/>
      <c r="GU90" s="2261"/>
      <c r="GV90" s="2263"/>
      <c r="GW90" s="2263"/>
      <c r="GX90" s="2263"/>
      <c r="GY90" s="2263"/>
      <c r="GZ90" s="2263"/>
      <c r="HA90" s="2263"/>
      <c r="HB90" s="3"/>
      <c r="HC90" s="2262"/>
      <c r="HD90" s="2264"/>
      <c r="HE90" s="2263"/>
      <c r="HF90" s="2261"/>
      <c r="HG90" s="2263"/>
      <c r="HH90" s="2263"/>
      <c r="HI90" s="2263"/>
      <c r="HJ90" s="2263"/>
      <c r="HK90" s="2263"/>
      <c r="HL90" s="2263"/>
      <c r="HM90" s="3"/>
      <c r="HN90" s="2262"/>
      <c r="HO90" s="2264"/>
      <c r="HP90" s="2263"/>
      <c r="HQ90" s="2261"/>
      <c r="HR90" s="2263"/>
      <c r="HS90" s="2263"/>
      <c r="HT90" s="2263"/>
      <c r="HU90" s="2263"/>
      <c r="HV90" s="2263"/>
      <c r="HW90" s="2263"/>
      <c r="HX90" s="3"/>
      <c r="HY90" s="2262"/>
      <c r="HZ90" s="2264"/>
      <c r="IA90" s="2263"/>
      <c r="IB90" s="2261"/>
      <c r="IC90" s="2263"/>
      <c r="ID90" s="2263"/>
      <c r="IE90" s="2263"/>
      <c r="IF90" s="2263"/>
      <c r="IG90" s="2263"/>
      <c r="IH90" s="2263"/>
      <c r="II90" s="3"/>
      <c r="IJ90" s="2262"/>
      <c r="IK90" s="2264"/>
      <c r="IL90" s="2263"/>
      <c r="IM90" s="2261"/>
      <c r="IN90" s="2263"/>
      <c r="IO90" s="2263"/>
      <c r="IP90" s="2263"/>
      <c r="IQ90" s="2263"/>
      <c r="IR90" s="2263"/>
      <c r="IS90" s="2263"/>
      <c r="IT90" s="3"/>
      <c r="IU90" s="2262"/>
      <c r="IV90" s="2264"/>
      <c r="IW90" s="2263"/>
    </row>
    <row r="91" spans="1:257" ht="27" customHeight="1" x14ac:dyDescent="0.25">
      <c r="A91" s="2262"/>
      <c r="B91" s="2264"/>
      <c r="C91" s="2265"/>
      <c r="D91" s="2260"/>
      <c r="E91" s="2265"/>
      <c r="F91" s="2265"/>
      <c r="G91" s="2265"/>
      <c r="H91" s="2265"/>
      <c r="I91" s="2265"/>
      <c r="J91" s="2265"/>
      <c r="K91" s="2471"/>
      <c r="M91" s="2262"/>
      <c r="N91" s="2264"/>
      <c r="O91" s="2263"/>
      <c r="P91" s="2261"/>
      <c r="Q91" s="2263"/>
      <c r="R91" s="2263"/>
      <c r="S91" s="2263"/>
      <c r="T91" s="2263"/>
      <c r="U91" s="2263"/>
      <c r="V91" s="2263"/>
      <c r="W91" s="3"/>
      <c r="X91" s="2262"/>
      <c r="Y91" s="2264"/>
      <c r="Z91" s="2263"/>
      <c r="AA91" s="2261"/>
      <c r="AB91" s="2263"/>
      <c r="AC91" s="2263"/>
      <c r="AD91" s="2263"/>
      <c r="AE91" s="2263"/>
      <c r="AF91" s="2263"/>
      <c r="AG91" s="2263"/>
      <c r="AH91" s="3"/>
      <c r="AI91" s="2262"/>
      <c r="AJ91" s="2264"/>
      <c r="AK91" s="2263"/>
      <c r="AL91" s="2261"/>
      <c r="AM91" s="2263"/>
      <c r="AN91" s="2263"/>
      <c r="AO91" s="2263"/>
      <c r="AP91" s="2263"/>
      <c r="AQ91" s="2263"/>
      <c r="AR91" s="2263"/>
      <c r="AS91" s="3"/>
      <c r="AT91" s="2262"/>
      <c r="AU91" s="2264"/>
      <c r="AV91" s="2263"/>
      <c r="AW91" s="2261"/>
      <c r="AX91" s="2263"/>
      <c r="AY91" s="2263"/>
      <c r="AZ91" s="2263"/>
      <c r="BA91" s="2263"/>
      <c r="BB91" s="2263"/>
      <c r="BC91" s="2263"/>
      <c r="BD91" s="3"/>
      <c r="BE91" s="2262"/>
      <c r="BF91" s="2264"/>
      <c r="BG91" s="2263"/>
      <c r="BH91" s="2261"/>
      <c r="BI91" s="2263"/>
      <c r="BJ91" s="2263"/>
      <c r="BK91" s="2263"/>
      <c r="BL91" s="2263"/>
      <c r="BM91" s="2263"/>
      <c r="BN91" s="2263"/>
      <c r="BO91" s="3"/>
      <c r="BP91" s="2262"/>
      <c r="BQ91" s="2264"/>
      <c r="BR91" s="2263"/>
      <c r="BS91" s="2261"/>
      <c r="BT91" s="2263"/>
      <c r="BU91" s="2263"/>
      <c r="BV91" s="2263"/>
      <c r="BW91" s="2263"/>
      <c r="BX91" s="2263"/>
      <c r="BY91" s="2263"/>
      <c r="BZ91" s="3"/>
      <c r="CA91" s="2262"/>
      <c r="CB91" s="2264"/>
      <c r="CC91" s="2263"/>
      <c r="CD91" s="2261"/>
      <c r="CE91" s="2263"/>
      <c r="CF91" s="2263"/>
      <c r="CG91" s="2263"/>
      <c r="CH91" s="2263"/>
      <c r="CI91" s="2263"/>
      <c r="CJ91" s="2263"/>
      <c r="CK91" s="3"/>
      <c r="CL91" s="2262"/>
      <c r="CM91" s="2264"/>
      <c r="CN91" s="2263"/>
      <c r="CO91" s="2261"/>
      <c r="CP91" s="2263"/>
      <c r="CQ91" s="2263"/>
      <c r="CR91" s="2263"/>
      <c r="CS91" s="2263"/>
      <c r="CT91" s="2263"/>
      <c r="CU91" s="2263"/>
      <c r="CV91" s="3"/>
      <c r="CW91" s="2262"/>
      <c r="CX91" s="2264"/>
      <c r="CY91" s="2263"/>
      <c r="CZ91" s="2261"/>
      <c r="DA91" s="2263"/>
      <c r="DB91" s="2263"/>
      <c r="DC91" s="2263"/>
      <c r="DD91" s="2263"/>
      <c r="DE91" s="2263"/>
      <c r="DF91" s="2263"/>
      <c r="DG91" s="3"/>
      <c r="DH91" s="2262"/>
      <c r="DI91" s="2264"/>
      <c r="DJ91" s="2263"/>
      <c r="DK91" s="2261"/>
      <c r="DL91" s="2263"/>
      <c r="DM91" s="2263"/>
      <c r="DN91" s="2263"/>
      <c r="DO91" s="2263"/>
      <c r="DP91" s="2263"/>
      <c r="DQ91" s="2263"/>
      <c r="DR91" s="3"/>
      <c r="DS91" s="2262"/>
      <c r="DT91" s="2264"/>
      <c r="DU91" s="2263"/>
      <c r="DV91" s="2261"/>
      <c r="DW91" s="2263"/>
      <c r="DX91" s="2263"/>
      <c r="DY91" s="2263"/>
      <c r="DZ91" s="2263"/>
      <c r="EA91" s="2263"/>
      <c r="EB91" s="2263"/>
      <c r="EC91" s="3"/>
      <c r="ED91" s="2262"/>
      <c r="EE91" s="2264"/>
      <c r="EF91" s="2263"/>
      <c r="EG91" s="2261"/>
      <c r="EH91" s="2263"/>
      <c r="EI91" s="2263"/>
      <c r="EJ91" s="2263"/>
      <c r="EK91" s="2263"/>
      <c r="EL91" s="2263"/>
      <c r="EM91" s="2263"/>
      <c r="EN91" s="3"/>
      <c r="EO91" s="2262"/>
      <c r="EP91" s="2264"/>
      <c r="EQ91" s="2263"/>
      <c r="ER91" s="2261"/>
      <c r="ES91" s="2263"/>
      <c r="ET91" s="2263"/>
      <c r="EU91" s="2263"/>
      <c r="EV91" s="2263"/>
      <c r="EW91" s="2263"/>
      <c r="EX91" s="2263"/>
      <c r="EY91" s="3"/>
      <c r="EZ91" s="2262"/>
      <c r="FA91" s="2264"/>
      <c r="FB91" s="2263"/>
      <c r="FC91" s="2261"/>
      <c r="FD91" s="2263"/>
      <c r="FE91" s="2263"/>
      <c r="FF91" s="2263"/>
      <c r="FG91" s="2263"/>
      <c r="FH91" s="2263"/>
      <c r="FI91" s="2263"/>
      <c r="FJ91" s="3"/>
      <c r="FK91" s="2262"/>
      <c r="FL91" s="2264"/>
      <c r="FM91" s="2263"/>
      <c r="FN91" s="2261"/>
      <c r="FO91" s="2263"/>
      <c r="FP91" s="2263"/>
      <c r="FQ91" s="2263"/>
      <c r="FR91" s="2263"/>
      <c r="FS91" s="2263"/>
      <c r="FT91" s="2263"/>
      <c r="FU91" s="3"/>
      <c r="FV91" s="2262"/>
      <c r="FW91" s="2264"/>
      <c r="FX91" s="2263"/>
      <c r="FY91" s="2261"/>
      <c r="FZ91" s="2263"/>
      <c r="GA91" s="2263"/>
      <c r="GB91" s="2263"/>
      <c r="GC91" s="2263"/>
      <c r="GD91" s="2263"/>
      <c r="GE91" s="2263"/>
      <c r="GF91" s="3"/>
      <c r="GG91" s="2262"/>
      <c r="GH91" s="2264"/>
      <c r="GI91" s="2263"/>
      <c r="GJ91" s="2261"/>
      <c r="GK91" s="2263"/>
      <c r="GL91" s="2263"/>
      <c r="GM91" s="2263"/>
      <c r="GN91" s="2263"/>
      <c r="GO91" s="2263"/>
      <c r="GP91" s="2263"/>
      <c r="GQ91" s="3"/>
      <c r="GR91" s="2262"/>
      <c r="GS91" s="2264"/>
      <c r="GT91" s="2263"/>
      <c r="GU91" s="2261"/>
      <c r="GV91" s="2263"/>
      <c r="GW91" s="2263"/>
      <c r="GX91" s="2263"/>
      <c r="GY91" s="2263"/>
      <c r="GZ91" s="2263"/>
      <c r="HA91" s="2263"/>
      <c r="HB91" s="3"/>
      <c r="HC91" s="2262"/>
      <c r="HD91" s="2264"/>
      <c r="HE91" s="2263"/>
      <c r="HF91" s="2261"/>
      <c r="HG91" s="2263"/>
      <c r="HH91" s="2263"/>
      <c r="HI91" s="2263"/>
      <c r="HJ91" s="2263"/>
      <c r="HK91" s="2263"/>
      <c r="HL91" s="2263"/>
      <c r="HM91" s="3"/>
      <c r="HN91" s="2262"/>
      <c r="HO91" s="2264"/>
      <c r="HP91" s="2263"/>
      <c r="HQ91" s="2261"/>
      <c r="HR91" s="2263"/>
      <c r="HS91" s="2263"/>
      <c r="HT91" s="2263"/>
      <c r="HU91" s="2263"/>
      <c r="HV91" s="2263"/>
      <c r="HW91" s="2263"/>
      <c r="HX91" s="3"/>
      <c r="HY91" s="2262"/>
      <c r="HZ91" s="2264"/>
      <c r="IA91" s="2263"/>
      <c r="IB91" s="2261"/>
      <c r="IC91" s="2263"/>
      <c r="ID91" s="2263"/>
      <c r="IE91" s="2263"/>
      <c r="IF91" s="2263"/>
      <c r="IG91" s="2263"/>
      <c r="IH91" s="2263"/>
      <c r="II91" s="3"/>
      <c r="IJ91" s="2262"/>
      <c r="IK91" s="2264"/>
      <c r="IL91" s="2263"/>
      <c r="IM91" s="2261"/>
      <c r="IN91" s="2263"/>
      <c r="IO91" s="2263"/>
      <c r="IP91" s="2263"/>
      <c r="IQ91" s="2263"/>
      <c r="IR91" s="2263"/>
      <c r="IS91" s="2263"/>
      <c r="IT91" s="3"/>
      <c r="IU91" s="2262"/>
      <c r="IV91" s="2264"/>
      <c r="IW91" s="2263"/>
    </row>
    <row r="92" spans="1:257" ht="27" customHeight="1" x14ac:dyDescent="0.25">
      <c r="A92" s="2262"/>
      <c r="B92" s="2264"/>
      <c r="C92" s="2265"/>
      <c r="D92" s="2260"/>
      <c r="E92" s="2265"/>
      <c r="F92" s="2265"/>
      <c r="G92" s="2265"/>
      <c r="H92" s="2265"/>
      <c r="I92" s="2265"/>
      <c r="J92" s="2265"/>
      <c r="K92" s="2471"/>
      <c r="M92" s="2262"/>
      <c r="N92" s="2264"/>
      <c r="O92" s="2263"/>
      <c r="P92" s="2261"/>
      <c r="Q92" s="2263"/>
      <c r="R92" s="2263"/>
      <c r="S92" s="2263"/>
      <c r="T92" s="2263"/>
      <c r="U92" s="2263"/>
      <c r="V92" s="2263"/>
      <c r="W92" s="3"/>
      <c r="X92" s="2262"/>
      <c r="Y92" s="2264"/>
      <c r="Z92" s="2263"/>
      <c r="AA92" s="2261"/>
      <c r="AB92" s="2263"/>
      <c r="AC92" s="2263"/>
      <c r="AD92" s="2263"/>
      <c r="AE92" s="2263"/>
      <c r="AF92" s="2263"/>
      <c r="AG92" s="2263"/>
      <c r="AH92" s="3"/>
      <c r="AI92" s="2262"/>
      <c r="AJ92" s="2264"/>
      <c r="AK92" s="2263"/>
      <c r="AL92" s="2261"/>
      <c r="AM92" s="2263"/>
      <c r="AN92" s="2263"/>
      <c r="AO92" s="2263"/>
      <c r="AP92" s="2263"/>
      <c r="AQ92" s="2263"/>
      <c r="AR92" s="2263"/>
      <c r="AS92" s="3"/>
      <c r="AT92" s="2262"/>
      <c r="AU92" s="2264"/>
      <c r="AV92" s="2263"/>
      <c r="AW92" s="2261"/>
      <c r="AX92" s="2263"/>
      <c r="AY92" s="2263"/>
      <c r="AZ92" s="2263"/>
      <c r="BA92" s="2263"/>
      <c r="BB92" s="2263"/>
      <c r="BC92" s="2263"/>
      <c r="BD92" s="3"/>
      <c r="BE92" s="2262"/>
      <c r="BF92" s="2264"/>
      <c r="BG92" s="2263"/>
      <c r="BH92" s="2261"/>
      <c r="BI92" s="2263"/>
      <c r="BJ92" s="2263"/>
      <c r="BK92" s="2263"/>
      <c r="BL92" s="2263"/>
      <c r="BM92" s="2263"/>
      <c r="BN92" s="2263"/>
      <c r="BO92" s="3"/>
      <c r="BP92" s="2262"/>
      <c r="BQ92" s="2264"/>
      <c r="BR92" s="2263"/>
      <c r="BS92" s="2261"/>
      <c r="BT92" s="2263"/>
      <c r="BU92" s="2263"/>
      <c r="BV92" s="2263"/>
      <c r="BW92" s="2263"/>
      <c r="BX92" s="2263"/>
      <c r="BY92" s="2263"/>
      <c r="BZ92" s="3"/>
      <c r="CA92" s="2262"/>
      <c r="CB92" s="2264"/>
      <c r="CC92" s="2263"/>
      <c r="CD92" s="2261"/>
      <c r="CE92" s="2263"/>
      <c r="CF92" s="2263"/>
      <c r="CG92" s="2263"/>
      <c r="CH92" s="2263"/>
      <c r="CI92" s="2263"/>
      <c r="CJ92" s="2263"/>
      <c r="CK92" s="3"/>
      <c r="CL92" s="2262"/>
      <c r="CM92" s="2264"/>
      <c r="CN92" s="2263"/>
      <c r="CO92" s="2261"/>
      <c r="CP92" s="2263"/>
      <c r="CQ92" s="2263"/>
      <c r="CR92" s="2263"/>
      <c r="CS92" s="2263"/>
      <c r="CT92" s="2263"/>
      <c r="CU92" s="2263"/>
      <c r="CV92" s="3"/>
      <c r="CW92" s="2262"/>
      <c r="CX92" s="2264"/>
      <c r="CY92" s="2263"/>
      <c r="CZ92" s="2261"/>
      <c r="DA92" s="2263"/>
      <c r="DB92" s="2263"/>
      <c r="DC92" s="2263"/>
      <c r="DD92" s="2263"/>
      <c r="DE92" s="2263"/>
      <c r="DF92" s="2263"/>
      <c r="DG92" s="3"/>
      <c r="DH92" s="2262"/>
      <c r="DI92" s="2264"/>
      <c r="DJ92" s="2263"/>
      <c r="DK92" s="2261"/>
      <c r="DL92" s="2263"/>
      <c r="DM92" s="2263"/>
      <c r="DN92" s="2263"/>
      <c r="DO92" s="2263"/>
      <c r="DP92" s="2263"/>
      <c r="DQ92" s="2263"/>
      <c r="DR92" s="3"/>
      <c r="DS92" s="2262"/>
      <c r="DT92" s="2264"/>
      <c r="DU92" s="2263"/>
      <c r="DV92" s="2261"/>
      <c r="DW92" s="2263"/>
      <c r="DX92" s="2263"/>
      <c r="DY92" s="2263"/>
      <c r="DZ92" s="2263"/>
      <c r="EA92" s="2263"/>
      <c r="EB92" s="2263"/>
      <c r="EC92" s="3"/>
      <c r="ED92" s="2262"/>
      <c r="EE92" s="2264"/>
      <c r="EF92" s="2263"/>
      <c r="EG92" s="2261"/>
      <c r="EH92" s="2263"/>
      <c r="EI92" s="2263"/>
      <c r="EJ92" s="2263"/>
      <c r="EK92" s="2263"/>
      <c r="EL92" s="2263"/>
      <c r="EM92" s="2263"/>
      <c r="EN92" s="3"/>
      <c r="EO92" s="2262"/>
      <c r="EP92" s="2264"/>
      <c r="EQ92" s="2263"/>
      <c r="ER92" s="2261"/>
      <c r="ES92" s="2263"/>
      <c r="ET92" s="2263"/>
      <c r="EU92" s="2263"/>
      <c r="EV92" s="2263"/>
      <c r="EW92" s="2263"/>
      <c r="EX92" s="2263"/>
      <c r="EY92" s="3"/>
      <c r="EZ92" s="2262"/>
      <c r="FA92" s="2264"/>
      <c r="FB92" s="2263"/>
      <c r="FC92" s="2261"/>
      <c r="FD92" s="2263"/>
      <c r="FE92" s="2263"/>
      <c r="FF92" s="2263"/>
      <c r="FG92" s="2263"/>
      <c r="FH92" s="2263"/>
      <c r="FI92" s="2263"/>
      <c r="FJ92" s="3"/>
      <c r="FK92" s="2262"/>
      <c r="FL92" s="2264"/>
      <c r="FM92" s="2263"/>
      <c r="FN92" s="2261"/>
      <c r="FO92" s="2263"/>
      <c r="FP92" s="2263"/>
      <c r="FQ92" s="2263"/>
      <c r="FR92" s="2263"/>
      <c r="FS92" s="2263"/>
      <c r="FT92" s="2263"/>
      <c r="FU92" s="3"/>
      <c r="FV92" s="2262"/>
      <c r="FW92" s="2264"/>
      <c r="FX92" s="2263"/>
      <c r="FY92" s="2261"/>
      <c r="FZ92" s="2263"/>
      <c r="GA92" s="2263"/>
      <c r="GB92" s="2263"/>
      <c r="GC92" s="2263"/>
      <c r="GD92" s="2263"/>
      <c r="GE92" s="2263"/>
      <c r="GF92" s="3"/>
      <c r="GG92" s="2262"/>
      <c r="GH92" s="2264"/>
      <c r="GI92" s="2263"/>
      <c r="GJ92" s="2261"/>
      <c r="GK92" s="2263"/>
      <c r="GL92" s="2263"/>
      <c r="GM92" s="2263"/>
      <c r="GN92" s="2263"/>
      <c r="GO92" s="2263"/>
      <c r="GP92" s="2263"/>
      <c r="GQ92" s="3"/>
      <c r="GR92" s="2262"/>
      <c r="GS92" s="2264"/>
      <c r="GT92" s="2263"/>
      <c r="GU92" s="2261"/>
      <c r="GV92" s="2263"/>
      <c r="GW92" s="2263"/>
      <c r="GX92" s="2263"/>
      <c r="GY92" s="2263"/>
      <c r="GZ92" s="2263"/>
      <c r="HA92" s="2263"/>
      <c r="HB92" s="3"/>
      <c r="HC92" s="2262"/>
      <c r="HD92" s="2264"/>
      <c r="HE92" s="2263"/>
      <c r="HF92" s="2261"/>
      <c r="HG92" s="2263"/>
      <c r="HH92" s="2263"/>
      <c r="HI92" s="2263"/>
      <c r="HJ92" s="2263"/>
      <c r="HK92" s="2263"/>
      <c r="HL92" s="2263"/>
      <c r="HM92" s="3"/>
      <c r="HN92" s="2262"/>
      <c r="HO92" s="2264"/>
      <c r="HP92" s="2263"/>
      <c r="HQ92" s="2261"/>
      <c r="HR92" s="2263"/>
      <c r="HS92" s="2263"/>
      <c r="HT92" s="2263"/>
      <c r="HU92" s="2263"/>
      <c r="HV92" s="2263"/>
      <c r="HW92" s="2263"/>
      <c r="HX92" s="3"/>
      <c r="HY92" s="2262"/>
      <c r="HZ92" s="2264"/>
      <c r="IA92" s="2263"/>
      <c r="IB92" s="2261"/>
      <c r="IC92" s="2263"/>
      <c r="ID92" s="2263"/>
      <c r="IE92" s="2263"/>
      <c r="IF92" s="2263"/>
      <c r="IG92" s="2263"/>
      <c r="IH92" s="2263"/>
      <c r="II92" s="3"/>
      <c r="IJ92" s="2262"/>
      <c r="IK92" s="2264"/>
      <c r="IL92" s="2263"/>
      <c r="IM92" s="2261"/>
      <c r="IN92" s="2263"/>
      <c r="IO92" s="2263"/>
      <c r="IP92" s="2263"/>
      <c r="IQ92" s="2263"/>
      <c r="IR92" s="2263"/>
      <c r="IS92" s="2263"/>
      <c r="IT92" s="3"/>
      <c r="IU92" s="2262"/>
      <c r="IV92" s="2264"/>
      <c r="IW92" s="2263"/>
    </row>
    <row r="93" spans="1:257" ht="27" customHeight="1" x14ac:dyDescent="0.25">
      <c r="A93" s="2262"/>
      <c r="B93" s="2264"/>
      <c r="C93" s="2265"/>
      <c r="D93" s="2260"/>
      <c r="E93" s="2265"/>
      <c r="F93" s="2265"/>
      <c r="G93" s="2265"/>
      <c r="H93" s="2265"/>
      <c r="I93" s="2265"/>
      <c r="J93" s="2265"/>
      <c r="K93" s="2471"/>
      <c r="M93" s="2262"/>
      <c r="N93" s="2264"/>
      <c r="O93" s="2263"/>
      <c r="P93" s="2261"/>
      <c r="Q93" s="2263"/>
      <c r="R93" s="2263"/>
      <c r="S93" s="2263"/>
      <c r="T93" s="2263"/>
      <c r="U93" s="2263"/>
      <c r="V93" s="2263"/>
      <c r="W93" s="3"/>
      <c r="X93" s="2262"/>
      <c r="Y93" s="2264"/>
      <c r="Z93" s="2263"/>
      <c r="AA93" s="2261"/>
      <c r="AB93" s="2263"/>
      <c r="AC93" s="2263"/>
      <c r="AD93" s="2263"/>
      <c r="AE93" s="2263"/>
      <c r="AF93" s="2263"/>
      <c r="AG93" s="2263"/>
      <c r="AH93" s="3"/>
      <c r="AI93" s="2262"/>
      <c r="AJ93" s="2264"/>
      <c r="AK93" s="2263"/>
      <c r="AL93" s="2261"/>
      <c r="AM93" s="2263"/>
      <c r="AN93" s="2263"/>
      <c r="AO93" s="2263"/>
      <c r="AP93" s="2263"/>
      <c r="AQ93" s="2263"/>
      <c r="AR93" s="2263"/>
      <c r="AS93" s="3"/>
      <c r="AT93" s="2262"/>
      <c r="AU93" s="2264"/>
      <c r="AV93" s="2263"/>
      <c r="AW93" s="2261"/>
      <c r="AX93" s="2263"/>
      <c r="AY93" s="2263"/>
      <c r="AZ93" s="2263"/>
      <c r="BA93" s="2263"/>
      <c r="BB93" s="2263"/>
      <c r="BC93" s="2263"/>
      <c r="BD93" s="3"/>
      <c r="BE93" s="2262"/>
      <c r="BF93" s="2264"/>
      <c r="BG93" s="2263"/>
      <c r="BH93" s="2261"/>
      <c r="BI93" s="2263"/>
      <c r="BJ93" s="2263"/>
      <c r="BK93" s="2263"/>
      <c r="BL93" s="2263"/>
      <c r="BM93" s="2263"/>
      <c r="BN93" s="2263"/>
      <c r="BO93" s="3"/>
      <c r="BP93" s="2262"/>
      <c r="BQ93" s="2264"/>
      <c r="BR93" s="2263"/>
      <c r="BS93" s="2261"/>
      <c r="BT93" s="2263"/>
      <c r="BU93" s="2263"/>
      <c r="BV93" s="2263"/>
      <c r="BW93" s="2263"/>
      <c r="BX93" s="2263"/>
      <c r="BY93" s="2263"/>
      <c r="BZ93" s="3"/>
      <c r="CA93" s="2262"/>
      <c r="CB93" s="2264"/>
      <c r="CC93" s="2263"/>
      <c r="CD93" s="2261"/>
      <c r="CE93" s="2263"/>
      <c r="CF93" s="2263"/>
      <c r="CG93" s="2263"/>
      <c r="CH93" s="2263"/>
      <c r="CI93" s="2263"/>
      <c r="CJ93" s="2263"/>
      <c r="CK93" s="3"/>
      <c r="CL93" s="2262"/>
      <c r="CM93" s="2264"/>
      <c r="CN93" s="2263"/>
      <c r="CO93" s="2261"/>
      <c r="CP93" s="2263"/>
      <c r="CQ93" s="2263"/>
      <c r="CR93" s="2263"/>
      <c r="CS93" s="2263"/>
      <c r="CT93" s="2263"/>
      <c r="CU93" s="2263"/>
      <c r="CV93" s="3"/>
      <c r="CW93" s="2262"/>
      <c r="CX93" s="2264"/>
      <c r="CY93" s="2263"/>
      <c r="CZ93" s="2261"/>
      <c r="DA93" s="2263"/>
      <c r="DB93" s="2263"/>
      <c r="DC93" s="2263"/>
      <c r="DD93" s="2263"/>
      <c r="DE93" s="2263"/>
      <c r="DF93" s="2263"/>
      <c r="DG93" s="3"/>
      <c r="DH93" s="2262"/>
      <c r="DI93" s="2264"/>
      <c r="DJ93" s="2263"/>
      <c r="DK93" s="2261"/>
      <c r="DL93" s="2263"/>
      <c r="DM93" s="2263"/>
      <c r="DN93" s="2263"/>
      <c r="DO93" s="2263"/>
      <c r="DP93" s="2263"/>
      <c r="DQ93" s="2263"/>
      <c r="DR93" s="3"/>
      <c r="DS93" s="2262"/>
      <c r="DT93" s="2264"/>
      <c r="DU93" s="2263"/>
      <c r="DV93" s="2261"/>
      <c r="DW93" s="2263"/>
      <c r="DX93" s="2263"/>
      <c r="DY93" s="2263"/>
      <c r="DZ93" s="2263"/>
      <c r="EA93" s="2263"/>
      <c r="EB93" s="2263"/>
      <c r="EC93" s="3"/>
      <c r="ED93" s="2262"/>
      <c r="EE93" s="2264"/>
      <c r="EF93" s="2263"/>
      <c r="EG93" s="2261"/>
      <c r="EH93" s="2263"/>
      <c r="EI93" s="2263"/>
      <c r="EJ93" s="2263"/>
      <c r="EK93" s="2263"/>
      <c r="EL93" s="2263"/>
      <c r="EM93" s="2263"/>
      <c r="EN93" s="3"/>
      <c r="EO93" s="2262"/>
      <c r="EP93" s="2264"/>
      <c r="EQ93" s="2263"/>
      <c r="ER93" s="2261"/>
      <c r="ES93" s="2263"/>
      <c r="ET93" s="2263"/>
      <c r="EU93" s="2263"/>
      <c r="EV93" s="2263"/>
      <c r="EW93" s="2263"/>
      <c r="EX93" s="2263"/>
      <c r="EY93" s="3"/>
      <c r="EZ93" s="2262"/>
      <c r="FA93" s="2264"/>
      <c r="FB93" s="2263"/>
      <c r="FC93" s="2261"/>
      <c r="FD93" s="2263"/>
      <c r="FE93" s="2263"/>
      <c r="FF93" s="2263"/>
      <c r="FG93" s="2263"/>
      <c r="FH93" s="2263"/>
      <c r="FI93" s="2263"/>
      <c r="FJ93" s="3"/>
      <c r="FK93" s="2262"/>
      <c r="FL93" s="2264"/>
      <c r="FM93" s="2263"/>
      <c r="FN93" s="2261"/>
      <c r="FO93" s="2263"/>
      <c r="FP93" s="2263"/>
      <c r="FQ93" s="2263"/>
      <c r="FR93" s="2263"/>
      <c r="FS93" s="2263"/>
      <c r="FT93" s="2263"/>
      <c r="FU93" s="3"/>
      <c r="FV93" s="2262"/>
      <c r="FW93" s="2264"/>
      <c r="FX93" s="2263"/>
      <c r="FY93" s="2261"/>
      <c r="FZ93" s="2263"/>
      <c r="GA93" s="2263"/>
      <c r="GB93" s="2263"/>
      <c r="GC93" s="2263"/>
      <c r="GD93" s="2263"/>
      <c r="GE93" s="2263"/>
      <c r="GF93" s="3"/>
      <c r="GG93" s="2262"/>
      <c r="GH93" s="2264"/>
      <c r="GI93" s="2263"/>
      <c r="GJ93" s="2261"/>
      <c r="GK93" s="2263"/>
      <c r="GL93" s="2263"/>
      <c r="GM93" s="2263"/>
      <c r="GN93" s="2263"/>
      <c r="GO93" s="2263"/>
      <c r="GP93" s="2263"/>
      <c r="GQ93" s="3"/>
      <c r="GR93" s="2262"/>
      <c r="GS93" s="2264"/>
      <c r="GT93" s="2263"/>
      <c r="GU93" s="2261"/>
      <c r="GV93" s="2263"/>
      <c r="GW93" s="2263"/>
      <c r="GX93" s="2263"/>
      <c r="GY93" s="2263"/>
      <c r="GZ93" s="2263"/>
      <c r="HA93" s="2263"/>
      <c r="HB93" s="3"/>
      <c r="HC93" s="2262"/>
      <c r="HD93" s="2264"/>
      <c r="HE93" s="2263"/>
      <c r="HF93" s="2261"/>
      <c r="HG93" s="2263"/>
      <c r="HH93" s="2263"/>
      <c r="HI93" s="2263"/>
      <c r="HJ93" s="2263"/>
      <c r="HK93" s="2263"/>
      <c r="HL93" s="2263"/>
      <c r="HM93" s="3"/>
      <c r="HN93" s="2262"/>
      <c r="HO93" s="2264"/>
      <c r="HP93" s="2263"/>
      <c r="HQ93" s="2261"/>
      <c r="HR93" s="2263"/>
      <c r="HS93" s="2263"/>
      <c r="HT93" s="2263"/>
      <c r="HU93" s="2263"/>
      <c r="HV93" s="2263"/>
      <c r="HW93" s="2263"/>
      <c r="HX93" s="3"/>
      <c r="HY93" s="2262"/>
      <c r="HZ93" s="2264"/>
      <c r="IA93" s="2263"/>
      <c r="IB93" s="2261"/>
      <c r="IC93" s="2263"/>
      <c r="ID93" s="2263"/>
      <c r="IE93" s="2263"/>
      <c r="IF93" s="2263"/>
      <c r="IG93" s="2263"/>
      <c r="IH93" s="2263"/>
      <c r="II93" s="3"/>
      <c r="IJ93" s="2262"/>
      <c r="IK93" s="2264"/>
      <c r="IL93" s="2263"/>
      <c r="IM93" s="2261"/>
      <c r="IN93" s="2263"/>
      <c r="IO93" s="2263"/>
      <c r="IP93" s="2263"/>
      <c r="IQ93" s="2263"/>
      <c r="IR93" s="2263"/>
      <c r="IS93" s="2263"/>
      <c r="IT93" s="3"/>
      <c r="IU93" s="2262"/>
      <c r="IV93" s="2264"/>
      <c r="IW93" s="2263"/>
    </row>
    <row r="94" spans="1:257" ht="27" customHeight="1" x14ac:dyDescent="0.25">
      <c r="A94" s="2262"/>
      <c r="B94" s="2264"/>
      <c r="C94" s="2265"/>
      <c r="D94" s="2260"/>
      <c r="E94" s="2265"/>
      <c r="F94" s="2265"/>
      <c r="G94" s="2265"/>
      <c r="H94" s="2265"/>
      <c r="I94" s="2265"/>
      <c r="J94" s="2265"/>
      <c r="K94" s="2471"/>
      <c r="M94" s="2262"/>
      <c r="N94" s="2264"/>
      <c r="O94" s="2263"/>
      <c r="P94" s="2261"/>
      <c r="Q94" s="2263"/>
      <c r="R94" s="2263"/>
      <c r="S94" s="2263"/>
      <c r="T94" s="2263"/>
      <c r="U94" s="2263"/>
      <c r="V94" s="2263"/>
      <c r="W94" s="3"/>
      <c r="X94" s="2262"/>
      <c r="Y94" s="2264"/>
      <c r="Z94" s="2263"/>
      <c r="AA94" s="2261"/>
      <c r="AB94" s="2263"/>
      <c r="AC94" s="2263"/>
      <c r="AD94" s="2263"/>
      <c r="AE94" s="2263"/>
      <c r="AF94" s="2263"/>
      <c r="AG94" s="2263"/>
      <c r="AH94" s="3"/>
      <c r="AI94" s="2262"/>
      <c r="AJ94" s="2264"/>
      <c r="AK94" s="2263"/>
      <c r="AL94" s="2261"/>
      <c r="AM94" s="2263"/>
      <c r="AN94" s="2263"/>
      <c r="AO94" s="2263"/>
      <c r="AP94" s="2263"/>
      <c r="AQ94" s="2263"/>
      <c r="AR94" s="2263"/>
      <c r="AS94" s="3"/>
      <c r="AT94" s="2262"/>
      <c r="AU94" s="2264"/>
      <c r="AV94" s="2263"/>
      <c r="AW94" s="2261"/>
      <c r="AX94" s="2263"/>
      <c r="AY94" s="2263"/>
      <c r="AZ94" s="2263"/>
      <c r="BA94" s="2263"/>
      <c r="BB94" s="2263"/>
      <c r="BC94" s="2263"/>
      <c r="BD94" s="3"/>
      <c r="BE94" s="2262"/>
      <c r="BF94" s="2264"/>
      <c r="BG94" s="2263"/>
      <c r="BH94" s="2261"/>
      <c r="BI94" s="2263"/>
      <c r="BJ94" s="2263"/>
      <c r="BK94" s="2263"/>
      <c r="BL94" s="2263"/>
      <c r="BM94" s="2263"/>
      <c r="BN94" s="2263"/>
      <c r="BO94" s="3"/>
      <c r="BP94" s="2262"/>
      <c r="BQ94" s="2264"/>
      <c r="BR94" s="2263"/>
      <c r="BS94" s="2261"/>
      <c r="BT94" s="2263"/>
      <c r="BU94" s="2263"/>
      <c r="BV94" s="2263"/>
      <c r="BW94" s="2263"/>
      <c r="BX94" s="2263"/>
      <c r="BY94" s="2263"/>
      <c r="BZ94" s="3"/>
      <c r="CA94" s="2262"/>
      <c r="CB94" s="2264"/>
      <c r="CC94" s="2263"/>
      <c r="CD94" s="2261"/>
      <c r="CE94" s="2263"/>
      <c r="CF94" s="2263"/>
      <c r="CG94" s="2263"/>
      <c r="CH94" s="2263"/>
      <c r="CI94" s="2263"/>
      <c r="CJ94" s="2263"/>
      <c r="CK94" s="3"/>
      <c r="CL94" s="2262"/>
      <c r="CM94" s="2264"/>
      <c r="CN94" s="2263"/>
      <c r="CO94" s="2261"/>
      <c r="CP94" s="2263"/>
      <c r="CQ94" s="2263"/>
      <c r="CR94" s="2263"/>
      <c r="CS94" s="2263"/>
      <c r="CT94" s="2263"/>
      <c r="CU94" s="2263"/>
      <c r="CV94" s="3"/>
      <c r="CW94" s="2262"/>
      <c r="CX94" s="2264"/>
      <c r="CY94" s="2263"/>
      <c r="CZ94" s="2261"/>
      <c r="DA94" s="2263"/>
      <c r="DB94" s="2263"/>
      <c r="DC94" s="2263"/>
      <c r="DD94" s="2263"/>
      <c r="DE94" s="2263"/>
      <c r="DF94" s="2263"/>
      <c r="DG94" s="3"/>
      <c r="DH94" s="2262"/>
      <c r="DI94" s="2264"/>
      <c r="DJ94" s="2263"/>
      <c r="DK94" s="2261"/>
      <c r="DL94" s="2263"/>
      <c r="DM94" s="2263"/>
      <c r="DN94" s="2263"/>
      <c r="DO94" s="2263"/>
      <c r="DP94" s="2263"/>
      <c r="DQ94" s="2263"/>
      <c r="DR94" s="3"/>
      <c r="DS94" s="2262"/>
      <c r="DT94" s="2264"/>
      <c r="DU94" s="2263"/>
      <c r="DV94" s="2261"/>
      <c r="DW94" s="2263"/>
      <c r="DX94" s="2263"/>
      <c r="DY94" s="2263"/>
      <c r="DZ94" s="2263"/>
      <c r="EA94" s="2263"/>
      <c r="EB94" s="2263"/>
      <c r="EC94" s="3"/>
      <c r="ED94" s="2262"/>
      <c r="EE94" s="2264"/>
      <c r="EF94" s="2263"/>
      <c r="EG94" s="2261"/>
      <c r="EH94" s="2263"/>
      <c r="EI94" s="2263"/>
      <c r="EJ94" s="2263"/>
      <c r="EK94" s="2263"/>
      <c r="EL94" s="2263"/>
      <c r="EM94" s="2263"/>
      <c r="EN94" s="3"/>
      <c r="EO94" s="2262"/>
      <c r="EP94" s="2264"/>
      <c r="EQ94" s="2263"/>
      <c r="ER94" s="2261"/>
      <c r="ES94" s="2263"/>
      <c r="ET94" s="2263"/>
      <c r="EU94" s="2263"/>
      <c r="EV94" s="2263"/>
      <c r="EW94" s="2263"/>
      <c r="EX94" s="2263"/>
      <c r="EY94" s="3"/>
      <c r="EZ94" s="2262"/>
      <c r="FA94" s="2264"/>
      <c r="FB94" s="2263"/>
      <c r="FC94" s="2261"/>
      <c r="FD94" s="2263"/>
      <c r="FE94" s="2263"/>
      <c r="FF94" s="2263"/>
      <c r="FG94" s="2263"/>
      <c r="FH94" s="2263"/>
      <c r="FI94" s="2263"/>
      <c r="FJ94" s="3"/>
      <c r="FK94" s="2262"/>
      <c r="FL94" s="2264"/>
      <c r="FM94" s="2263"/>
      <c r="FN94" s="2261"/>
      <c r="FO94" s="2263"/>
      <c r="FP94" s="2263"/>
      <c r="FQ94" s="2263"/>
      <c r="FR94" s="2263"/>
      <c r="FS94" s="2263"/>
      <c r="FT94" s="2263"/>
      <c r="FU94" s="3"/>
      <c r="FV94" s="2262"/>
      <c r="FW94" s="2264"/>
      <c r="FX94" s="2263"/>
      <c r="FY94" s="2261"/>
      <c r="FZ94" s="2263"/>
      <c r="GA94" s="2263"/>
      <c r="GB94" s="2263"/>
      <c r="GC94" s="2263"/>
      <c r="GD94" s="2263"/>
      <c r="GE94" s="2263"/>
      <c r="GF94" s="3"/>
      <c r="GG94" s="2262"/>
      <c r="GH94" s="2264"/>
      <c r="GI94" s="2263"/>
      <c r="GJ94" s="2261"/>
      <c r="GK94" s="2263"/>
      <c r="GL94" s="2263"/>
      <c r="GM94" s="2263"/>
      <c r="GN94" s="2263"/>
      <c r="GO94" s="2263"/>
      <c r="GP94" s="2263"/>
      <c r="GQ94" s="3"/>
      <c r="GR94" s="2262"/>
      <c r="GS94" s="2264"/>
      <c r="GT94" s="2263"/>
      <c r="GU94" s="2261"/>
      <c r="GV94" s="2263"/>
      <c r="GW94" s="2263"/>
      <c r="GX94" s="2263"/>
      <c r="GY94" s="2263"/>
      <c r="GZ94" s="2263"/>
      <c r="HA94" s="2263"/>
      <c r="HB94" s="3"/>
      <c r="HC94" s="2262"/>
      <c r="HD94" s="2264"/>
      <c r="HE94" s="2263"/>
      <c r="HF94" s="2261"/>
      <c r="HG94" s="2263"/>
      <c r="HH94" s="2263"/>
      <c r="HI94" s="2263"/>
      <c r="HJ94" s="2263"/>
      <c r="HK94" s="2263"/>
      <c r="HL94" s="2263"/>
      <c r="HM94" s="3"/>
      <c r="HN94" s="2262"/>
      <c r="HO94" s="2264"/>
      <c r="HP94" s="2263"/>
      <c r="HQ94" s="2261"/>
      <c r="HR94" s="2263"/>
      <c r="HS94" s="2263"/>
      <c r="HT94" s="2263"/>
      <c r="HU94" s="2263"/>
      <c r="HV94" s="2263"/>
      <c r="HW94" s="2263"/>
      <c r="HX94" s="3"/>
      <c r="HY94" s="2262"/>
      <c r="HZ94" s="2264"/>
      <c r="IA94" s="2263"/>
      <c r="IB94" s="2261"/>
      <c r="IC94" s="2263"/>
      <c r="ID94" s="2263"/>
      <c r="IE94" s="2263"/>
      <c r="IF94" s="2263"/>
      <c r="IG94" s="2263"/>
      <c r="IH94" s="2263"/>
      <c r="II94" s="3"/>
      <c r="IJ94" s="2262"/>
      <c r="IK94" s="2264"/>
      <c r="IL94" s="2263"/>
      <c r="IM94" s="2261"/>
      <c r="IN94" s="2263"/>
      <c r="IO94" s="2263"/>
      <c r="IP94" s="2263"/>
      <c r="IQ94" s="2263"/>
      <c r="IR94" s="2263"/>
      <c r="IS94" s="2263"/>
      <c r="IT94" s="3"/>
      <c r="IU94" s="2262"/>
      <c r="IV94" s="2264"/>
      <c r="IW94" s="2263"/>
    </row>
    <row r="95" spans="1:257" ht="20.100000000000001" customHeight="1" x14ac:dyDescent="0.25">
      <c r="A95" s="2262"/>
      <c r="B95" s="2264"/>
      <c r="C95" s="2265"/>
      <c r="D95" s="2260"/>
      <c r="E95" s="2265"/>
      <c r="F95" s="2265"/>
      <c r="G95" s="2265"/>
      <c r="H95" s="2265"/>
      <c r="I95" s="2265"/>
      <c r="J95" s="2265"/>
      <c r="K95" s="2471"/>
      <c r="M95" s="2262"/>
      <c r="N95" s="2264"/>
      <c r="O95" s="2263"/>
      <c r="P95" s="2261"/>
      <c r="Q95" s="2263"/>
      <c r="R95" s="2263"/>
      <c r="S95" s="2263"/>
      <c r="T95" s="2263"/>
      <c r="U95" s="2263"/>
      <c r="V95" s="2263"/>
      <c r="W95" s="3"/>
      <c r="X95" s="2262"/>
      <c r="Y95" s="2264"/>
      <c r="Z95" s="2263"/>
      <c r="AA95" s="2261"/>
      <c r="AB95" s="2263"/>
      <c r="AC95" s="2263"/>
      <c r="AD95" s="2263"/>
      <c r="AE95" s="2263"/>
      <c r="AF95" s="2263"/>
      <c r="AG95" s="2263"/>
      <c r="AH95" s="3"/>
      <c r="AI95" s="2262"/>
      <c r="AJ95" s="2264"/>
      <c r="AK95" s="2263"/>
      <c r="AL95" s="2261"/>
      <c r="AM95" s="2263"/>
      <c r="AN95" s="2263"/>
      <c r="AO95" s="2263"/>
      <c r="AP95" s="2263"/>
      <c r="AQ95" s="2263"/>
      <c r="AR95" s="2263"/>
      <c r="AS95" s="3"/>
      <c r="AT95" s="2262"/>
      <c r="AU95" s="2264"/>
      <c r="AV95" s="2263"/>
      <c r="AW95" s="2261"/>
      <c r="AX95" s="2263"/>
      <c r="AY95" s="2263"/>
      <c r="AZ95" s="2263"/>
      <c r="BA95" s="2263"/>
      <c r="BB95" s="2263"/>
      <c r="BC95" s="2263"/>
      <c r="BD95" s="3"/>
      <c r="BE95" s="2262"/>
      <c r="BF95" s="2264"/>
      <c r="BG95" s="2263"/>
      <c r="BH95" s="2261"/>
      <c r="BI95" s="2263"/>
      <c r="BJ95" s="2263"/>
      <c r="BK95" s="2263"/>
      <c r="BL95" s="2263"/>
      <c r="BM95" s="2263"/>
      <c r="BN95" s="2263"/>
      <c r="BO95" s="3"/>
      <c r="BP95" s="2262"/>
      <c r="BQ95" s="2264"/>
      <c r="BR95" s="2263"/>
      <c r="BS95" s="2261"/>
      <c r="BT95" s="2263"/>
      <c r="BU95" s="2263"/>
      <c r="BV95" s="2263"/>
      <c r="BW95" s="2263"/>
      <c r="BX95" s="2263"/>
      <c r="BY95" s="2263"/>
      <c r="BZ95" s="3"/>
      <c r="CA95" s="2262"/>
      <c r="CB95" s="2264"/>
      <c r="CC95" s="2263"/>
      <c r="CD95" s="2261"/>
      <c r="CE95" s="2263"/>
      <c r="CF95" s="2263"/>
      <c r="CG95" s="2263"/>
      <c r="CH95" s="2263"/>
      <c r="CI95" s="2263"/>
      <c r="CJ95" s="2263"/>
      <c r="CK95" s="3"/>
      <c r="CL95" s="2262"/>
      <c r="CM95" s="2264"/>
      <c r="CN95" s="2263"/>
      <c r="CO95" s="2261"/>
      <c r="CP95" s="2263"/>
      <c r="CQ95" s="2263"/>
      <c r="CR95" s="2263"/>
      <c r="CS95" s="2263"/>
      <c r="CT95" s="2263"/>
      <c r="CU95" s="2263"/>
      <c r="CV95" s="3"/>
      <c r="CW95" s="2262"/>
      <c r="CX95" s="2264"/>
      <c r="CY95" s="2263"/>
      <c r="CZ95" s="2261"/>
      <c r="DA95" s="2263"/>
      <c r="DB95" s="2263"/>
      <c r="DC95" s="2263"/>
      <c r="DD95" s="2263"/>
      <c r="DE95" s="2263"/>
      <c r="DF95" s="2263"/>
      <c r="DG95" s="3"/>
      <c r="DH95" s="2262"/>
      <c r="DI95" s="2264"/>
      <c r="DJ95" s="2263"/>
      <c r="DK95" s="2261"/>
      <c r="DL95" s="2263"/>
      <c r="DM95" s="2263"/>
      <c r="DN95" s="2263"/>
      <c r="DO95" s="2263"/>
      <c r="DP95" s="2263"/>
      <c r="DQ95" s="2263"/>
      <c r="DR95" s="3"/>
      <c r="DS95" s="2262"/>
      <c r="DT95" s="2264"/>
      <c r="DU95" s="2263"/>
      <c r="DV95" s="2261"/>
      <c r="DW95" s="2263"/>
      <c r="DX95" s="2263"/>
      <c r="DY95" s="2263"/>
      <c r="DZ95" s="2263"/>
      <c r="EA95" s="2263"/>
      <c r="EB95" s="2263"/>
      <c r="EC95" s="3"/>
      <c r="ED95" s="2262"/>
      <c r="EE95" s="2264"/>
      <c r="EF95" s="2263"/>
      <c r="EG95" s="2261"/>
      <c r="EH95" s="2263"/>
      <c r="EI95" s="2263"/>
      <c r="EJ95" s="2263"/>
      <c r="EK95" s="2263"/>
      <c r="EL95" s="2263"/>
      <c r="EM95" s="2263"/>
      <c r="EN95" s="3"/>
      <c r="EO95" s="2262"/>
      <c r="EP95" s="2264"/>
      <c r="EQ95" s="2263"/>
      <c r="ER95" s="2261"/>
      <c r="ES95" s="2263"/>
      <c r="ET95" s="2263"/>
      <c r="EU95" s="2263"/>
      <c r="EV95" s="2263"/>
      <c r="EW95" s="2263"/>
      <c r="EX95" s="2263"/>
      <c r="EY95" s="3"/>
      <c r="EZ95" s="2262"/>
      <c r="FA95" s="2264"/>
      <c r="FB95" s="2263"/>
      <c r="FC95" s="2261"/>
      <c r="FD95" s="2263"/>
      <c r="FE95" s="2263"/>
      <c r="FF95" s="2263"/>
      <c r="FG95" s="2263"/>
      <c r="FH95" s="2263"/>
      <c r="FI95" s="2263"/>
      <c r="FJ95" s="3"/>
      <c r="FK95" s="2262"/>
      <c r="FL95" s="2264"/>
      <c r="FM95" s="2263"/>
      <c r="FN95" s="2261"/>
      <c r="FO95" s="2263"/>
      <c r="FP95" s="2263"/>
      <c r="FQ95" s="2263"/>
      <c r="FR95" s="2263"/>
      <c r="FS95" s="2263"/>
      <c r="FT95" s="2263"/>
      <c r="FU95" s="3"/>
      <c r="FV95" s="2262"/>
      <c r="FW95" s="2264"/>
      <c r="FX95" s="2263"/>
      <c r="FY95" s="2261"/>
      <c r="FZ95" s="2263"/>
      <c r="GA95" s="2263"/>
      <c r="GB95" s="2263"/>
      <c r="GC95" s="2263"/>
      <c r="GD95" s="2263"/>
      <c r="GE95" s="2263"/>
      <c r="GF95" s="3"/>
      <c r="GG95" s="2262"/>
      <c r="GH95" s="2264"/>
      <c r="GI95" s="2263"/>
      <c r="GJ95" s="2261"/>
      <c r="GK95" s="2263"/>
      <c r="GL95" s="2263"/>
      <c r="GM95" s="2263"/>
      <c r="GN95" s="2263"/>
      <c r="GO95" s="2263"/>
      <c r="GP95" s="2263"/>
      <c r="GQ95" s="3"/>
      <c r="GR95" s="2262"/>
      <c r="GS95" s="2264"/>
      <c r="GT95" s="2263"/>
      <c r="GU95" s="2261"/>
      <c r="GV95" s="2263"/>
      <c r="GW95" s="2263"/>
      <c r="GX95" s="2263"/>
      <c r="GY95" s="2263"/>
      <c r="GZ95" s="2263"/>
      <c r="HA95" s="2263"/>
      <c r="HB95" s="3"/>
      <c r="HC95" s="2262"/>
      <c r="HD95" s="2264"/>
      <c r="HE95" s="2263"/>
      <c r="HF95" s="2261"/>
      <c r="HG95" s="2263"/>
      <c r="HH95" s="2263"/>
      <c r="HI95" s="2263"/>
      <c r="HJ95" s="2263"/>
      <c r="HK95" s="2263"/>
      <c r="HL95" s="2263"/>
      <c r="HM95" s="3"/>
      <c r="HN95" s="2262"/>
      <c r="HO95" s="2264"/>
      <c r="HP95" s="2263"/>
      <c r="HQ95" s="2261"/>
      <c r="HR95" s="2263"/>
      <c r="HS95" s="2263"/>
      <c r="HT95" s="2263"/>
      <c r="HU95" s="2263"/>
      <c r="HV95" s="2263"/>
      <c r="HW95" s="2263"/>
      <c r="HX95" s="3"/>
      <c r="HY95" s="2262"/>
      <c r="HZ95" s="2264"/>
      <c r="IA95" s="2263"/>
      <c r="IB95" s="2261"/>
      <c r="IC95" s="2263"/>
      <c r="ID95" s="2263"/>
      <c r="IE95" s="2263"/>
      <c r="IF95" s="2263"/>
      <c r="IG95" s="2263"/>
      <c r="IH95" s="2263"/>
      <c r="II95" s="3"/>
      <c r="IJ95" s="2262"/>
      <c r="IK95" s="2264"/>
      <c r="IL95" s="2263"/>
      <c r="IM95" s="2261"/>
      <c r="IN95" s="2263"/>
      <c r="IO95" s="2263"/>
      <c r="IP95" s="2263"/>
      <c r="IQ95" s="2263"/>
      <c r="IR95" s="2263"/>
      <c r="IS95" s="2263"/>
      <c r="IT95" s="3"/>
      <c r="IU95" s="2262"/>
      <c r="IV95" s="2264"/>
      <c r="IW95" s="2263"/>
    </row>
    <row r="96" spans="1:257" ht="20.100000000000001" customHeight="1" x14ac:dyDescent="0.25">
      <c r="A96" s="2262"/>
      <c r="B96" s="2264"/>
      <c r="C96" s="2265"/>
      <c r="D96" s="2260"/>
      <c r="E96" s="2265"/>
      <c r="F96" s="2265"/>
      <c r="G96" s="2265"/>
      <c r="H96" s="2265"/>
      <c r="I96" s="2265"/>
      <c r="J96" s="2265"/>
      <c r="K96" s="2471"/>
      <c r="M96" s="2262"/>
      <c r="N96" s="2264"/>
      <c r="O96" s="2263"/>
      <c r="P96" s="2261"/>
      <c r="Q96" s="2263"/>
      <c r="R96" s="2263"/>
      <c r="S96" s="2263"/>
      <c r="T96" s="2263"/>
      <c r="U96" s="2263"/>
      <c r="V96" s="2263"/>
      <c r="W96" s="3"/>
      <c r="X96" s="2262"/>
      <c r="Y96" s="2264"/>
      <c r="Z96" s="2263"/>
      <c r="AA96" s="2261"/>
      <c r="AB96" s="2263"/>
      <c r="AC96" s="2263"/>
      <c r="AD96" s="2263"/>
      <c r="AE96" s="2263"/>
      <c r="AF96" s="2263"/>
      <c r="AG96" s="2263"/>
      <c r="AH96" s="3"/>
      <c r="AI96" s="2262"/>
      <c r="AJ96" s="2264"/>
      <c r="AK96" s="2263"/>
      <c r="AL96" s="2261"/>
      <c r="AM96" s="2263"/>
      <c r="AN96" s="2263"/>
      <c r="AO96" s="2263"/>
      <c r="AP96" s="2263"/>
      <c r="AQ96" s="2263"/>
      <c r="AR96" s="2263"/>
      <c r="AS96" s="3"/>
      <c r="AT96" s="2262"/>
      <c r="AU96" s="2264"/>
      <c r="AV96" s="2263"/>
      <c r="AW96" s="2261"/>
      <c r="AX96" s="2263"/>
      <c r="AY96" s="2263"/>
      <c r="AZ96" s="2263"/>
      <c r="BA96" s="2263"/>
      <c r="BB96" s="2263"/>
      <c r="BC96" s="2263"/>
      <c r="BD96" s="3"/>
      <c r="BE96" s="2262"/>
      <c r="BF96" s="2264"/>
      <c r="BG96" s="2263"/>
      <c r="BH96" s="2261"/>
      <c r="BI96" s="2263"/>
      <c r="BJ96" s="2263"/>
      <c r="BK96" s="2263"/>
      <c r="BL96" s="2263"/>
      <c r="BM96" s="2263"/>
      <c r="BN96" s="2263"/>
      <c r="BO96" s="3"/>
      <c r="BP96" s="2262"/>
      <c r="BQ96" s="2264"/>
      <c r="BR96" s="2263"/>
      <c r="BS96" s="2261"/>
      <c r="BT96" s="2263"/>
      <c r="BU96" s="2263"/>
      <c r="BV96" s="2263"/>
      <c r="BW96" s="2263"/>
      <c r="BX96" s="2263"/>
      <c r="BY96" s="2263"/>
      <c r="BZ96" s="3"/>
      <c r="CA96" s="2262"/>
      <c r="CB96" s="2264"/>
      <c r="CC96" s="2263"/>
      <c r="CD96" s="2261"/>
      <c r="CE96" s="2263"/>
      <c r="CF96" s="2263"/>
      <c r="CG96" s="2263"/>
      <c r="CH96" s="2263"/>
      <c r="CI96" s="2263"/>
      <c r="CJ96" s="2263"/>
      <c r="CK96" s="3"/>
      <c r="CL96" s="2262"/>
      <c r="CM96" s="2264"/>
      <c r="CN96" s="2263"/>
      <c r="CO96" s="2261"/>
      <c r="CP96" s="2263"/>
      <c r="CQ96" s="2263"/>
      <c r="CR96" s="2263"/>
      <c r="CS96" s="2263"/>
      <c r="CT96" s="2263"/>
      <c r="CU96" s="2263"/>
      <c r="CV96" s="3"/>
      <c r="CW96" s="2262"/>
      <c r="CX96" s="2264"/>
      <c r="CY96" s="2263"/>
      <c r="CZ96" s="2261"/>
      <c r="DA96" s="2263"/>
      <c r="DB96" s="2263"/>
      <c r="DC96" s="2263"/>
      <c r="DD96" s="2263"/>
      <c r="DE96" s="2263"/>
      <c r="DF96" s="2263"/>
      <c r="DG96" s="3"/>
      <c r="DH96" s="2262"/>
      <c r="DI96" s="2264"/>
      <c r="DJ96" s="2263"/>
      <c r="DK96" s="2261"/>
      <c r="DL96" s="2263"/>
      <c r="DM96" s="2263"/>
      <c r="DN96" s="2263"/>
      <c r="DO96" s="2263"/>
      <c r="DP96" s="2263"/>
      <c r="DQ96" s="2263"/>
      <c r="DR96" s="3"/>
      <c r="DS96" s="2262"/>
      <c r="DT96" s="2264"/>
      <c r="DU96" s="2263"/>
      <c r="DV96" s="2261"/>
      <c r="DW96" s="2263"/>
      <c r="DX96" s="2263"/>
      <c r="DY96" s="2263"/>
      <c r="DZ96" s="2263"/>
      <c r="EA96" s="2263"/>
      <c r="EB96" s="2263"/>
      <c r="EC96" s="3"/>
      <c r="ED96" s="2262"/>
      <c r="EE96" s="2264"/>
      <c r="EF96" s="2263"/>
      <c r="EG96" s="2261"/>
      <c r="EH96" s="2263"/>
      <c r="EI96" s="2263"/>
      <c r="EJ96" s="2263"/>
      <c r="EK96" s="2263"/>
      <c r="EL96" s="2263"/>
      <c r="EM96" s="2263"/>
      <c r="EN96" s="3"/>
      <c r="EO96" s="2262"/>
      <c r="EP96" s="2264"/>
      <c r="EQ96" s="2263"/>
      <c r="ER96" s="2261"/>
      <c r="ES96" s="2263"/>
      <c r="ET96" s="2263"/>
      <c r="EU96" s="2263"/>
      <c r="EV96" s="2263"/>
      <c r="EW96" s="2263"/>
      <c r="EX96" s="2263"/>
      <c r="EY96" s="3"/>
      <c r="EZ96" s="2262"/>
      <c r="FA96" s="2264"/>
      <c r="FB96" s="2263"/>
      <c r="FC96" s="2261"/>
      <c r="FD96" s="2263"/>
      <c r="FE96" s="2263"/>
      <c r="FF96" s="2263"/>
      <c r="FG96" s="2263"/>
      <c r="FH96" s="2263"/>
      <c r="FI96" s="2263"/>
      <c r="FJ96" s="3"/>
      <c r="FK96" s="2262"/>
      <c r="FL96" s="2264"/>
      <c r="FM96" s="2263"/>
      <c r="FN96" s="2261"/>
      <c r="FO96" s="2263"/>
      <c r="FP96" s="2263"/>
      <c r="FQ96" s="2263"/>
      <c r="FR96" s="2263"/>
      <c r="FS96" s="2263"/>
      <c r="FT96" s="2263"/>
      <c r="FU96" s="3"/>
      <c r="FV96" s="2262"/>
      <c r="FW96" s="2264"/>
      <c r="FX96" s="2263"/>
      <c r="FY96" s="2261"/>
      <c r="FZ96" s="2263"/>
      <c r="GA96" s="2263"/>
      <c r="GB96" s="2263"/>
      <c r="GC96" s="2263"/>
      <c r="GD96" s="2263"/>
      <c r="GE96" s="2263"/>
      <c r="GF96" s="3"/>
      <c r="GG96" s="2262"/>
      <c r="GH96" s="2264"/>
      <c r="GI96" s="2263"/>
      <c r="GJ96" s="2261"/>
      <c r="GK96" s="2263"/>
      <c r="GL96" s="2263"/>
      <c r="GM96" s="2263"/>
      <c r="GN96" s="2263"/>
      <c r="GO96" s="2263"/>
      <c r="GP96" s="2263"/>
      <c r="GQ96" s="3"/>
      <c r="GR96" s="2262"/>
      <c r="GS96" s="2264"/>
      <c r="GT96" s="2263"/>
      <c r="GU96" s="2261"/>
      <c r="GV96" s="2263"/>
      <c r="GW96" s="2263"/>
      <c r="GX96" s="2263"/>
      <c r="GY96" s="2263"/>
      <c r="GZ96" s="2263"/>
      <c r="HA96" s="2263"/>
      <c r="HB96" s="3"/>
      <c r="HC96" s="2262"/>
      <c r="HD96" s="2264"/>
      <c r="HE96" s="2263"/>
      <c r="HF96" s="2261"/>
      <c r="HG96" s="2263"/>
      <c r="HH96" s="2263"/>
      <c r="HI96" s="2263"/>
      <c r="HJ96" s="2263"/>
      <c r="HK96" s="2263"/>
      <c r="HL96" s="2263"/>
      <c r="HM96" s="3"/>
      <c r="HN96" s="2262"/>
      <c r="HO96" s="2264"/>
      <c r="HP96" s="2263"/>
      <c r="HQ96" s="2261"/>
      <c r="HR96" s="2263"/>
      <c r="HS96" s="2263"/>
      <c r="HT96" s="2263"/>
      <c r="HU96" s="2263"/>
      <c r="HV96" s="2263"/>
      <c r="HW96" s="2263"/>
      <c r="HX96" s="3"/>
      <c r="HY96" s="2262"/>
      <c r="HZ96" s="2264"/>
      <c r="IA96" s="2263"/>
      <c r="IB96" s="2261"/>
      <c r="IC96" s="2263"/>
      <c r="ID96" s="2263"/>
      <c r="IE96" s="2263"/>
      <c r="IF96" s="2263"/>
      <c r="IG96" s="2263"/>
      <c r="IH96" s="2263"/>
      <c r="II96" s="3"/>
      <c r="IJ96" s="2262"/>
      <c r="IK96" s="2264"/>
      <c r="IL96" s="2263"/>
      <c r="IM96" s="2261"/>
      <c r="IN96" s="2263"/>
      <c r="IO96" s="2263"/>
      <c r="IP96" s="2263"/>
      <c r="IQ96" s="2263"/>
      <c r="IR96" s="2263"/>
      <c r="IS96" s="2263"/>
      <c r="IT96" s="3"/>
      <c r="IU96" s="2262"/>
      <c r="IV96" s="2264"/>
      <c r="IW96" s="2263"/>
    </row>
    <row r="97" spans="1:257" ht="24.75" customHeight="1" x14ac:dyDescent="0.25">
      <c r="A97" s="2262"/>
      <c r="B97" s="2264"/>
      <c r="C97" s="2265"/>
      <c r="D97" s="2260"/>
      <c r="E97" s="2265"/>
      <c r="F97" s="2265"/>
      <c r="G97" s="2265"/>
      <c r="H97" s="2265"/>
      <c r="I97" s="2265"/>
      <c r="J97" s="2265"/>
      <c r="K97" s="2471"/>
      <c r="M97" s="2262"/>
      <c r="N97" s="2264"/>
      <c r="O97" s="2263"/>
      <c r="P97" s="2261"/>
      <c r="Q97" s="2263"/>
      <c r="R97" s="2263"/>
      <c r="S97" s="2263"/>
      <c r="T97" s="2263"/>
      <c r="U97" s="2263"/>
      <c r="V97" s="2263"/>
      <c r="W97" s="3"/>
      <c r="X97" s="2262"/>
      <c r="Y97" s="2264"/>
      <c r="Z97" s="2263"/>
      <c r="AA97" s="2261"/>
      <c r="AB97" s="2263"/>
      <c r="AC97" s="2263"/>
      <c r="AD97" s="2263"/>
      <c r="AE97" s="2263"/>
      <c r="AF97" s="2263"/>
      <c r="AG97" s="2263"/>
      <c r="AH97" s="3"/>
      <c r="AI97" s="2262"/>
      <c r="AJ97" s="2264"/>
      <c r="AK97" s="2263"/>
      <c r="AL97" s="2261"/>
      <c r="AM97" s="2263"/>
      <c r="AN97" s="2263"/>
      <c r="AO97" s="2263"/>
      <c r="AP97" s="2263"/>
      <c r="AQ97" s="2263"/>
      <c r="AR97" s="2263"/>
      <c r="AS97" s="3"/>
      <c r="AT97" s="2262"/>
      <c r="AU97" s="2264"/>
      <c r="AV97" s="2263"/>
      <c r="AW97" s="2261"/>
      <c r="AX97" s="2263"/>
      <c r="AY97" s="2263"/>
      <c r="AZ97" s="2263"/>
      <c r="BA97" s="2263"/>
      <c r="BB97" s="2263"/>
      <c r="BC97" s="2263"/>
      <c r="BD97" s="3"/>
      <c r="BE97" s="2262"/>
      <c r="BF97" s="2264"/>
      <c r="BG97" s="2263"/>
      <c r="BH97" s="2261"/>
      <c r="BI97" s="2263"/>
      <c r="BJ97" s="2263"/>
      <c r="BK97" s="2263"/>
      <c r="BL97" s="2263"/>
      <c r="BM97" s="2263"/>
      <c r="BN97" s="2263"/>
      <c r="BO97" s="3"/>
      <c r="BP97" s="2262"/>
      <c r="BQ97" s="2264"/>
      <c r="BR97" s="2263"/>
      <c r="BS97" s="2261"/>
      <c r="BT97" s="2263"/>
      <c r="BU97" s="2263"/>
      <c r="BV97" s="2263"/>
      <c r="BW97" s="2263"/>
      <c r="BX97" s="2263"/>
      <c r="BY97" s="2263"/>
      <c r="BZ97" s="3"/>
      <c r="CA97" s="2262"/>
      <c r="CB97" s="2264"/>
      <c r="CC97" s="2263"/>
      <c r="CD97" s="2261"/>
      <c r="CE97" s="2263"/>
      <c r="CF97" s="2263"/>
      <c r="CG97" s="2263"/>
      <c r="CH97" s="2263"/>
      <c r="CI97" s="2263"/>
      <c r="CJ97" s="2263"/>
      <c r="CK97" s="3"/>
      <c r="CL97" s="2262"/>
      <c r="CM97" s="2264"/>
      <c r="CN97" s="2263"/>
      <c r="CO97" s="2261"/>
      <c r="CP97" s="2263"/>
      <c r="CQ97" s="2263"/>
      <c r="CR97" s="2263"/>
      <c r="CS97" s="2263"/>
      <c r="CT97" s="2263"/>
      <c r="CU97" s="2263"/>
      <c r="CV97" s="3"/>
      <c r="CW97" s="2262"/>
      <c r="CX97" s="2264"/>
      <c r="CY97" s="2263"/>
      <c r="CZ97" s="2261"/>
      <c r="DA97" s="2263"/>
      <c r="DB97" s="2263"/>
      <c r="DC97" s="2263"/>
      <c r="DD97" s="2263"/>
      <c r="DE97" s="2263"/>
      <c r="DF97" s="2263"/>
      <c r="DG97" s="3"/>
      <c r="DH97" s="2262"/>
      <c r="DI97" s="2264"/>
      <c r="DJ97" s="2263"/>
      <c r="DK97" s="2261"/>
      <c r="DL97" s="2263"/>
      <c r="DM97" s="2263"/>
      <c r="DN97" s="2263"/>
      <c r="DO97" s="2263"/>
      <c r="DP97" s="2263"/>
      <c r="DQ97" s="2263"/>
      <c r="DR97" s="3"/>
      <c r="DS97" s="2262"/>
      <c r="DT97" s="2264"/>
      <c r="DU97" s="2263"/>
      <c r="DV97" s="2261"/>
      <c r="DW97" s="2263"/>
      <c r="DX97" s="2263"/>
      <c r="DY97" s="2263"/>
      <c r="DZ97" s="2263"/>
      <c r="EA97" s="2263"/>
      <c r="EB97" s="2263"/>
      <c r="EC97" s="3"/>
      <c r="ED97" s="2262"/>
      <c r="EE97" s="2264"/>
      <c r="EF97" s="2263"/>
      <c r="EG97" s="2261"/>
      <c r="EH97" s="2263"/>
      <c r="EI97" s="2263"/>
      <c r="EJ97" s="2263"/>
      <c r="EK97" s="2263"/>
      <c r="EL97" s="2263"/>
      <c r="EM97" s="2263"/>
      <c r="EN97" s="3"/>
      <c r="EO97" s="2262"/>
      <c r="EP97" s="2264"/>
      <c r="EQ97" s="2263"/>
      <c r="ER97" s="2261"/>
      <c r="ES97" s="2263"/>
      <c r="ET97" s="2263"/>
      <c r="EU97" s="2263"/>
      <c r="EV97" s="2263"/>
      <c r="EW97" s="2263"/>
      <c r="EX97" s="2263"/>
      <c r="EY97" s="3"/>
      <c r="EZ97" s="2262"/>
      <c r="FA97" s="2264"/>
      <c r="FB97" s="2263"/>
      <c r="FC97" s="2261"/>
      <c r="FD97" s="2263"/>
      <c r="FE97" s="2263"/>
      <c r="FF97" s="2263"/>
      <c r="FG97" s="2263"/>
      <c r="FH97" s="2263"/>
      <c r="FI97" s="2263"/>
      <c r="FJ97" s="3"/>
      <c r="FK97" s="2262"/>
      <c r="FL97" s="2264"/>
      <c r="FM97" s="2263"/>
      <c r="FN97" s="2261"/>
      <c r="FO97" s="2263"/>
      <c r="FP97" s="2263"/>
      <c r="FQ97" s="2263"/>
      <c r="FR97" s="2263"/>
      <c r="FS97" s="2263"/>
      <c r="FT97" s="2263"/>
      <c r="FU97" s="3"/>
      <c r="FV97" s="2262"/>
      <c r="FW97" s="2264"/>
      <c r="FX97" s="2263"/>
      <c r="FY97" s="2261"/>
      <c r="FZ97" s="2263"/>
      <c r="GA97" s="2263"/>
      <c r="GB97" s="2263"/>
      <c r="GC97" s="2263"/>
      <c r="GD97" s="2263"/>
      <c r="GE97" s="2263"/>
      <c r="GF97" s="3"/>
      <c r="GG97" s="2262"/>
      <c r="GH97" s="2264"/>
      <c r="GI97" s="2263"/>
      <c r="GJ97" s="2261"/>
      <c r="GK97" s="2263"/>
      <c r="GL97" s="2263"/>
      <c r="GM97" s="2263"/>
      <c r="GN97" s="2263"/>
      <c r="GO97" s="2263"/>
      <c r="GP97" s="2263"/>
      <c r="GQ97" s="3"/>
      <c r="GR97" s="2262"/>
      <c r="GS97" s="2264"/>
      <c r="GT97" s="2263"/>
      <c r="GU97" s="2261"/>
      <c r="GV97" s="2263"/>
      <c r="GW97" s="2263"/>
      <c r="GX97" s="2263"/>
      <c r="GY97" s="2263"/>
      <c r="GZ97" s="2263"/>
      <c r="HA97" s="2263"/>
      <c r="HB97" s="3"/>
      <c r="HC97" s="2262"/>
      <c r="HD97" s="2264"/>
      <c r="HE97" s="2263"/>
      <c r="HF97" s="2261"/>
      <c r="HG97" s="2263"/>
      <c r="HH97" s="2263"/>
      <c r="HI97" s="2263"/>
      <c r="HJ97" s="2263"/>
      <c r="HK97" s="2263"/>
      <c r="HL97" s="2263"/>
      <c r="HM97" s="3"/>
      <c r="HN97" s="2262"/>
      <c r="HO97" s="2264"/>
      <c r="HP97" s="2263"/>
      <c r="HQ97" s="2261"/>
      <c r="HR97" s="2263"/>
      <c r="HS97" s="2263"/>
      <c r="HT97" s="2263"/>
      <c r="HU97" s="2263"/>
      <c r="HV97" s="2263"/>
      <c r="HW97" s="2263"/>
      <c r="HX97" s="3"/>
      <c r="HY97" s="2262"/>
      <c r="HZ97" s="2264"/>
      <c r="IA97" s="2263"/>
      <c r="IB97" s="2261"/>
      <c r="IC97" s="2263"/>
      <c r="ID97" s="2263"/>
      <c r="IE97" s="2263"/>
      <c r="IF97" s="2263"/>
      <c r="IG97" s="2263"/>
      <c r="IH97" s="2263"/>
      <c r="II97" s="3"/>
      <c r="IJ97" s="2262"/>
      <c r="IK97" s="2264"/>
      <c r="IL97" s="2263"/>
      <c r="IM97" s="2261"/>
      <c r="IN97" s="2263"/>
      <c r="IO97" s="2263"/>
      <c r="IP97" s="2263"/>
      <c r="IQ97" s="2263"/>
      <c r="IR97" s="2263"/>
      <c r="IS97" s="2263"/>
      <c r="IT97" s="3"/>
      <c r="IU97" s="2262"/>
      <c r="IV97" s="2264"/>
      <c r="IW97" s="2263"/>
    </row>
    <row r="98" spans="1:257" ht="24.75" customHeight="1" x14ac:dyDescent="0.25">
      <c r="A98" s="2262"/>
      <c r="B98" s="2264"/>
      <c r="C98" s="2265"/>
      <c r="D98" s="2260"/>
      <c r="E98" s="2265"/>
      <c r="F98" s="2265"/>
      <c r="G98" s="2265"/>
      <c r="H98" s="2265"/>
      <c r="I98" s="2265"/>
      <c r="J98" s="2265"/>
      <c r="K98" s="2471"/>
      <c r="M98" s="2262"/>
      <c r="N98" s="2264"/>
      <c r="O98" s="2263"/>
      <c r="P98" s="2261"/>
      <c r="Q98" s="2263"/>
      <c r="R98" s="2263"/>
      <c r="S98" s="2263"/>
      <c r="T98" s="2263"/>
      <c r="U98" s="2263"/>
      <c r="V98" s="2263"/>
      <c r="W98" s="3"/>
      <c r="X98" s="2262"/>
      <c r="Y98" s="2264"/>
      <c r="Z98" s="2263"/>
      <c r="AA98" s="2261"/>
      <c r="AB98" s="2263"/>
      <c r="AC98" s="2263"/>
      <c r="AD98" s="2263"/>
      <c r="AE98" s="2263"/>
      <c r="AF98" s="2263"/>
      <c r="AG98" s="2263"/>
      <c r="AH98" s="3"/>
      <c r="AI98" s="2262"/>
      <c r="AJ98" s="2264"/>
      <c r="AK98" s="2263"/>
      <c r="AL98" s="2261"/>
      <c r="AM98" s="2263"/>
      <c r="AN98" s="2263"/>
      <c r="AO98" s="2263"/>
      <c r="AP98" s="2263"/>
      <c r="AQ98" s="2263"/>
      <c r="AR98" s="2263"/>
      <c r="AS98" s="3"/>
      <c r="AT98" s="2262"/>
      <c r="AU98" s="2264"/>
      <c r="AV98" s="2263"/>
      <c r="AW98" s="2261"/>
      <c r="AX98" s="2263"/>
      <c r="AY98" s="2263"/>
      <c r="AZ98" s="2263"/>
      <c r="BA98" s="2263"/>
      <c r="BB98" s="2263"/>
      <c r="BC98" s="2263"/>
      <c r="BD98" s="3"/>
      <c r="BE98" s="2262"/>
      <c r="BF98" s="2264"/>
      <c r="BG98" s="2263"/>
      <c r="BH98" s="2261"/>
      <c r="BI98" s="2263"/>
      <c r="BJ98" s="2263"/>
      <c r="BK98" s="2263"/>
      <c r="BL98" s="2263"/>
      <c r="BM98" s="2263"/>
      <c r="BN98" s="2263"/>
      <c r="BO98" s="3"/>
      <c r="BP98" s="2262"/>
      <c r="BQ98" s="2264"/>
      <c r="BR98" s="2263"/>
      <c r="BS98" s="2261"/>
      <c r="BT98" s="2263"/>
      <c r="BU98" s="2263"/>
      <c r="BV98" s="2263"/>
      <c r="BW98" s="2263"/>
      <c r="BX98" s="2263"/>
      <c r="BY98" s="2263"/>
      <c r="BZ98" s="3"/>
      <c r="CA98" s="2262"/>
      <c r="CB98" s="2264"/>
      <c r="CC98" s="2263"/>
      <c r="CD98" s="2261"/>
      <c r="CE98" s="2263"/>
      <c r="CF98" s="2263"/>
      <c r="CG98" s="2263"/>
      <c r="CH98" s="2263"/>
      <c r="CI98" s="2263"/>
      <c r="CJ98" s="2263"/>
      <c r="CK98" s="3"/>
      <c r="CL98" s="2262"/>
      <c r="CM98" s="2264"/>
      <c r="CN98" s="2263"/>
      <c r="CO98" s="2261"/>
      <c r="CP98" s="2263"/>
      <c r="CQ98" s="2263"/>
      <c r="CR98" s="2263"/>
      <c r="CS98" s="2263"/>
      <c r="CT98" s="2263"/>
      <c r="CU98" s="2263"/>
      <c r="CV98" s="3"/>
      <c r="CW98" s="2262"/>
      <c r="CX98" s="2264"/>
      <c r="CY98" s="2263"/>
      <c r="CZ98" s="2261"/>
      <c r="DA98" s="2263"/>
      <c r="DB98" s="2263"/>
      <c r="DC98" s="2263"/>
      <c r="DD98" s="2263"/>
      <c r="DE98" s="2263"/>
      <c r="DF98" s="2263"/>
      <c r="DG98" s="3"/>
      <c r="DH98" s="2262"/>
      <c r="DI98" s="2264"/>
      <c r="DJ98" s="2263"/>
      <c r="DK98" s="2261"/>
      <c r="DL98" s="2263"/>
      <c r="DM98" s="2263"/>
      <c r="DN98" s="2263"/>
      <c r="DO98" s="2263"/>
      <c r="DP98" s="2263"/>
      <c r="DQ98" s="2263"/>
      <c r="DR98" s="3"/>
      <c r="DS98" s="2262"/>
      <c r="DT98" s="2264"/>
      <c r="DU98" s="2263"/>
      <c r="DV98" s="2261"/>
      <c r="DW98" s="2263"/>
      <c r="DX98" s="2263"/>
      <c r="DY98" s="2263"/>
      <c r="DZ98" s="2263"/>
      <c r="EA98" s="2263"/>
      <c r="EB98" s="2263"/>
      <c r="EC98" s="3"/>
      <c r="ED98" s="2262"/>
      <c r="EE98" s="2264"/>
      <c r="EF98" s="2263"/>
      <c r="EG98" s="2261"/>
      <c r="EH98" s="2263"/>
      <c r="EI98" s="2263"/>
      <c r="EJ98" s="2263"/>
      <c r="EK98" s="2263"/>
      <c r="EL98" s="2263"/>
      <c r="EM98" s="2263"/>
      <c r="EN98" s="3"/>
      <c r="EO98" s="2262"/>
      <c r="EP98" s="2264"/>
      <c r="EQ98" s="2263"/>
      <c r="ER98" s="2261"/>
      <c r="ES98" s="2263"/>
      <c r="ET98" s="2263"/>
      <c r="EU98" s="2263"/>
      <c r="EV98" s="2263"/>
      <c r="EW98" s="2263"/>
      <c r="EX98" s="2263"/>
      <c r="EY98" s="3"/>
      <c r="EZ98" s="2262"/>
      <c r="FA98" s="2264"/>
      <c r="FB98" s="2263"/>
      <c r="FC98" s="2261"/>
      <c r="FD98" s="2263"/>
      <c r="FE98" s="2263"/>
      <c r="FF98" s="2263"/>
      <c r="FG98" s="2263"/>
      <c r="FH98" s="2263"/>
      <c r="FI98" s="2263"/>
      <c r="FJ98" s="3"/>
      <c r="FK98" s="2262"/>
      <c r="FL98" s="2264"/>
      <c r="FM98" s="2263"/>
      <c r="FN98" s="2261"/>
      <c r="FO98" s="2263"/>
      <c r="FP98" s="2263"/>
      <c r="FQ98" s="2263"/>
      <c r="FR98" s="2263"/>
      <c r="FS98" s="2263"/>
      <c r="FT98" s="2263"/>
      <c r="FU98" s="3"/>
      <c r="FV98" s="2262"/>
      <c r="FW98" s="2264"/>
      <c r="FX98" s="2263"/>
      <c r="FY98" s="2261"/>
      <c r="FZ98" s="2263"/>
      <c r="GA98" s="2263"/>
      <c r="GB98" s="2263"/>
      <c r="GC98" s="2263"/>
      <c r="GD98" s="2263"/>
      <c r="GE98" s="2263"/>
      <c r="GF98" s="3"/>
      <c r="GG98" s="2262"/>
      <c r="GH98" s="2264"/>
      <c r="GI98" s="2263"/>
      <c r="GJ98" s="2261"/>
      <c r="GK98" s="2263"/>
      <c r="GL98" s="2263"/>
      <c r="GM98" s="2263"/>
      <c r="GN98" s="2263"/>
      <c r="GO98" s="2263"/>
      <c r="GP98" s="2263"/>
      <c r="GQ98" s="3"/>
      <c r="GR98" s="2262"/>
      <c r="GS98" s="2264"/>
      <c r="GT98" s="2263"/>
      <c r="GU98" s="2261"/>
      <c r="GV98" s="2263"/>
      <c r="GW98" s="2263"/>
      <c r="GX98" s="2263"/>
      <c r="GY98" s="2263"/>
      <c r="GZ98" s="2263"/>
      <c r="HA98" s="2263"/>
      <c r="HB98" s="3"/>
      <c r="HC98" s="2262"/>
      <c r="HD98" s="2264"/>
      <c r="HE98" s="2263"/>
      <c r="HF98" s="2261"/>
      <c r="HG98" s="2263"/>
      <c r="HH98" s="2263"/>
      <c r="HI98" s="2263"/>
      <c r="HJ98" s="2263"/>
      <c r="HK98" s="2263"/>
      <c r="HL98" s="2263"/>
      <c r="HM98" s="3"/>
      <c r="HN98" s="2262"/>
      <c r="HO98" s="2264"/>
      <c r="HP98" s="2263"/>
      <c r="HQ98" s="2261"/>
      <c r="HR98" s="2263"/>
      <c r="HS98" s="2263"/>
      <c r="HT98" s="2263"/>
      <c r="HU98" s="2263"/>
      <c r="HV98" s="2263"/>
      <c r="HW98" s="2263"/>
      <c r="HX98" s="3"/>
      <c r="HY98" s="2262"/>
      <c r="HZ98" s="2264"/>
      <c r="IA98" s="2263"/>
      <c r="IB98" s="2261"/>
      <c r="IC98" s="2263"/>
      <c r="ID98" s="2263"/>
      <c r="IE98" s="2263"/>
      <c r="IF98" s="2263"/>
      <c r="IG98" s="2263"/>
      <c r="IH98" s="2263"/>
      <c r="II98" s="3"/>
      <c r="IJ98" s="2262"/>
      <c r="IK98" s="2264"/>
      <c r="IL98" s="2263"/>
      <c r="IM98" s="2261"/>
      <c r="IN98" s="2263"/>
      <c r="IO98" s="2263"/>
      <c r="IP98" s="2263"/>
      <c r="IQ98" s="2263"/>
      <c r="IR98" s="2263"/>
      <c r="IS98" s="2263"/>
      <c r="IT98" s="3"/>
      <c r="IU98" s="2262"/>
      <c r="IV98" s="2264"/>
      <c r="IW98" s="2263"/>
    </row>
    <row r="99" spans="1:257" ht="24.75" customHeight="1" x14ac:dyDescent="0.25">
      <c r="A99" s="2262"/>
      <c r="B99" s="2264"/>
      <c r="C99" s="2265"/>
      <c r="D99" s="2260"/>
      <c r="E99" s="2265"/>
      <c r="F99" s="2265"/>
      <c r="G99" s="2265"/>
      <c r="H99" s="2265"/>
      <c r="I99" s="2265"/>
      <c r="J99" s="2265"/>
      <c r="K99" s="2471"/>
      <c r="M99" s="2262"/>
      <c r="N99" s="2264"/>
      <c r="O99" s="2263"/>
      <c r="P99" s="2261"/>
      <c r="Q99" s="2263"/>
      <c r="R99" s="2263"/>
      <c r="S99" s="2263"/>
      <c r="T99" s="2263"/>
      <c r="U99" s="2263"/>
      <c r="V99" s="2263"/>
      <c r="W99" s="3"/>
      <c r="X99" s="2262"/>
      <c r="Y99" s="2264"/>
      <c r="Z99" s="2263"/>
      <c r="AA99" s="2261"/>
      <c r="AB99" s="2263"/>
      <c r="AC99" s="2263"/>
      <c r="AD99" s="2263"/>
      <c r="AE99" s="2263"/>
      <c r="AF99" s="2263"/>
      <c r="AG99" s="2263"/>
      <c r="AH99" s="3"/>
      <c r="AI99" s="2262"/>
      <c r="AJ99" s="2264"/>
      <c r="AK99" s="2263"/>
      <c r="AL99" s="2261"/>
      <c r="AM99" s="2263"/>
      <c r="AN99" s="2263"/>
      <c r="AO99" s="2263"/>
      <c r="AP99" s="2263"/>
      <c r="AQ99" s="2263"/>
      <c r="AR99" s="2263"/>
      <c r="AS99" s="3"/>
      <c r="AT99" s="2262"/>
      <c r="AU99" s="2264"/>
      <c r="AV99" s="2263"/>
      <c r="AW99" s="2261"/>
      <c r="AX99" s="2263"/>
      <c r="AY99" s="2263"/>
      <c r="AZ99" s="2263"/>
      <c r="BA99" s="2263"/>
      <c r="BB99" s="2263"/>
      <c r="BC99" s="2263"/>
      <c r="BD99" s="3"/>
      <c r="BE99" s="2262"/>
      <c r="BF99" s="2264"/>
      <c r="BG99" s="2263"/>
      <c r="BH99" s="2261"/>
      <c r="BI99" s="2263"/>
      <c r="BJ99" s="2263"/>
      <c r="BK99" s="2263"/>
      <c r="BL99" s="2263"/>
      <c r="BM99" s="2263"/>
      <c r="BN99" s="2263"/>
      <c r="BO99" s="3"/>
      <c r="BP99" s="2262"/>
      <c r="BQ99" s="2264"/>
      <c r="BR99" s="2263"/>
      <c r="BS99" s="2261"/>
      <c r="BT99" s="2263"/>
      <c r="BU99" s="2263"/>
      <c r="BV99" s="2263"/>
      <c r="BW99" s="2263"/>
      <c r="BX99" s="2263"/>
      <c r="BY99" s="2263"/>
      <c r="BZ99" s="3"/>
      <c r="CA99" s="2262"/>
      <c r="CB99" s="2264"/>
      <c r="CC99" s="2263"/>
      <c r="CD99" s="2261"/>
      <c r="CE99" s="2263"/>
      <c r="CF99" s="2263"/>
      <c r="CG99" s="2263"/>
      <c r="CH99" s="2263"/>
      <c r="CI99" s="2263"/>
      <c r="CJ99" s="2263"/>
      <c r="CK99" s="3"/>
      <c r="CL99" s="2262"/>
      <c r="CM99" s="2264"/>
      <c r="CN99" s="2263"/>
      <c r="CO99" s="2261"/>
      <c r="CP99" s="2263"/>
      <c r="CQ99" s="2263"/>
      <c r="CR99" s="2263"/>
      <c r="CS99" s="2263"/>
      <c r="CT99" s="2263"/>
      <c r="CU99" s="2263"/>
      <c r="CV99" s="3"/>
      <c r="CW99" s="2262"/>
      <c r="CX99" s="2264"/>
      <c r="CY99" s="2263"/>
      <c r="CZ99" s="2261"/>
      <c r="DA99" s="2263"/>
      <c r="DB99" s="2263"/>
      <c r="DC99" s="2263"/>
      <c r="DD99" s="2263"/>
      <c r="DE99" s="2263"/>
      <c r="DF99" s="2263"/>
      <c r="DG99" s="3"/>
      <c r="DH99" s="2262"/>
      <c r="DI99" s="2264"/>
      <c r="DJ99" s="2263"/>
      <c r="DK99" s="2261"/>
      <c r="DL99" s="2263"/>
      <c r="DM99" s="2263"/>
      <c r="DN99" s="2263"/>
      <c r="DO99" s="2263"/>
      <c r="DP99" s="2263"/>
      <c r="DQ99" s="2263"/>
      <c r="DR99" s="3"/>
      <c r="DS99" s="2262"/>
      <c r="DT99" s="2264"/>
      <c r="DU99" s="2263"/>
      <c r="DV99" s="2261"/>
      <c r="DW99" s="2263"/>
      <c r="DX99" s="2263"/>
      <c r="DY99" s="2263"/>
      <c r="DZ99" s="2263"/>
      <c r="EA99" s="2263"/>
      <c r="EB99" s="2263"/>
      <c r="EC99" s="3"/>
      <c r="ED99" s="2262"/>
      <c r="EE99" s="2264"/>
      <c r="EF99" s="2263"/>
      <c r="EG99" s="2261"/>
      <c r="EH99" s="2263"/>
      <c r="EI99" s="2263"/>
      <c r="EJ99" s="2263"/>
      <c r="EK99" s="2263"/>
      <c r="EL99" s="2263"/>
      <c r="EM99" s="2263"/>
      <c r="EN99" s="3"/>
      <c r="EO99" s="2262"/>
      <c r="EP99" s="2264"/>
      <c r="EQ99" s="2263"/>
      <c r="ER99" s="2261"/>
      <c r="ES99" s="2263"/>
      <c r="ET99" s="2263"/>
      <c r="EU99" s="2263"/>
      <c r="EV99" s="2263"/>
      <c r="EW99" s="2263"/>
      <c r="EX99" s="2263"/>
      <c r="EY99" s="3"/>
      <c r="EZ99" s="2262"/>
      <c r="FA99" s="2264"/>
      <c r="FB99" s="2263"/>
      <c r="FC99" s="2261"/>
      <c r="FD99" s="2263"/>
      <c r="FE99" s="2263"/>
      <c r="FF99" s="2263"/>
      <c r="FG99" s="2263"/>
      <c r="FH99" s="2263"/>
      <c r="FI99" s="2263"/>
      <c r="FJ99" s="3"/>
      <c r="FK99" s="2262"/>
      <c r="FL99" s="2264"/>
      <c r="FM99" s="2263"/>
      <c r="FN99" s="2261"/>
      <c r="FO99" s="2263"/>
      <c r="FP99" s="2263"/>
      <c r="FQ99" s="2263"/>
      <c r="FR99" s="2263"/>
      <c r="FS99" s="2263"/>
      <c r="FT99" s="2263"/>
      <c r="FU99" s="3"/>
      <c r="FV99" s="2262"/>
      <c r="FW99" s="2264"/>
      <c r="FX99" s="2263"/>
      <c r="FY99" s="2261"/>
      <c r="FZ99" s="2263"/>
      <c r="GA99" s="2263"/>
      <c r="GB99" s="2263"/>
      <c r="GC99" s="2263"/>
      <c r="GD99" s="2263"/>
      <c r="GE99" s="2263"/>
      <c r="GF99" s="3"/>
      <c r="GG99" s="2262"/>
      <c r="GH99" s="2264"/>
      <c r="GI99" s="2263"/>
      <c r="GJ99" s="2261"/>
      <c r="GK99" s="2263"/>
      <c r="GL99" s="2263"/>
      <c r="GM99" s="2263"/>
      <c r="GN99" s="2263"/>
      <c r="GO99" s="2263"/>
      <c r="GP99" s="2263"/>
      <c r="GQ99" s="3"/>
      <c r="GR99" s="2262"/>
      <c r="GS99" s="2264"/>
      <c r="GT99" s="2263"/>
      <c r="GU99" s="2261"/>
      <c r="GV99" s="2263"/>
      <c r="GW99" s="2263"/>
      <c r="GX99" s="2263"/>
      <c r="GY99" s="2263"/>
      <c r="GZ99" s="2263"/>
      <c r="HA99" s="2263"/>
      <c r="HB99" s="3"/>
      <c r="HC99" s="2262"/>
      <c r="HD99" s="2264"/>
      <c r="HE99" s="2263"/>
      <c r="HF99" s="2261"/>
      <c r="HG99" s="2263"/>
      <c r="HH99" s="2263"/>
      <c r="HI99" s="2263"/>
      <c r="HJ99" s="2263"/>
      <c r="HK99" s="2263"/>
      <c r="HL99" s="2263"/>
      <c r="HM99" s="3"/>
      <c r="HN99" s="2262"/>
      <c r="HO99" s="2264"/>
      <c r="HP99" s="2263"/>
      <c r="HQ99" s="2261"/>
      <c r="HR99" s="2263"/>
      <c r="HS99" s="2263"/>
      <c r="HT99" s="2263"/>
      <c r="HU99" s="2263"/>
      <c r="HV99" s="2263"/>
      <c r="HW99" s="2263"/>
      <c r="HX99" s="3"/>
      <c r="HY99" s="2262"/>
      <c r="HZ99" s="2264"/>
      <c r="IA99" s="2263"/>
      <c r="IB99" s="2261"/>
      <c r="IC99" s="2263"/>
      <c r="ID99" s="2263"/>
      <c r="IE99" s="2263"/>
      <c r="IF99" s="2263"/>
      <c r="IG99" s="2263"/>
      <c r="IH99" s="2263"/>
      <c r="II99" s="3"/>
      <c r="IJ99" s="2262"/>
      <c r="IK99" s="2264"/>
      <c r="IL99" s="2263"/>
      <c r="IM99" s="2261"/>
      <c r="IN99" s="2263"/>
      <c r="IO99" s="2263"/>
      <c r="IP99" s="2263"/>
      <c r="IQ99" s="2263"/>
      <c r="IR99" s="2263"/>
      <c r="IS99" s="2263"/>
      <c r="IT99" s="3"/>
      <c r="IU99" s="2262"/>
      <c r="IV99" s="2264"/>
      <c r="IW99" s="2263"/>
    </row>
    <row r="100" spans="1:257" ht="24.75" customHeight="1" x14ac:dyDescent="0.25">
      <c r="A100" s="2262"/>
      <c r="B100" s="2264"/>
      <c r="C100" s="2265"/>
      <c r="D100" s="2260"/>
      <c r="E100" s="2265"/>
      <c r="F100" s="2265"/>
      <c r="G100" s="2265"/>
      <c r="H100" s="2265"/>
      <c r="I100" s="2265"/>
      <c r="J100" s="2265"/>
      <c r="K100" s="2471"/>
      <c r="M100" s="2262"/>
      <c r="N100" s="2264"/>
      <c r="O100" s="2263"/>
      <c r="P100" s="2261"/>
      <c r="Q100" s="2263"/>
      <c r="R100" s="2263"/>
      <c r="S100" s="2263"/>
      <c r="T100" s="2263"/>
      <c r="U100" s="2263"/>
      <c r="V100" s="2263"/>
      <c r="W100" s="3"/>
      <c r="X100" s="2262"/>
      <c r="Y100" s="2264"/>
      <c r="Z100" s="2263"/>
      <c r="AA100" s="2261"/>
      <c r="AB100" s="2263"/>
      <c r="AC100" s="2263"/>
      <c r="AD100" s="2263"/>
      <c r="AE100" s="2263"/>
      <c r="AF100" s="2263"/>
      <c r="AG100" s="2263"/>
      <c r="AH100" s="3"/>
      <c r="AI100" s="2262"/>
      <c r="AJ100" s="2264"/>
      <c r="AK100" s="2263"/>
      <c r="AL100" s="2261"/>
      <c r="AM100" s="2263"/>
      <c r="AN100" s="2263"/>
      <c r="AO100" s="2263"/>
      <c r="AP100" s="2263"/>
      <c r="AQ100" s="2263"/>
      <c r="AR100" s="2263"/>
      <c r="AS100" s="3"/>
      <c r="AT100" s="2262"/>
      <c r="AU100" s="2264"/>
      <c r="AV100" s="2263"/>
      <c r="AW100" s="2261"/>
      <c r="AX100" s="2263"/>
      <c r="AY100" s="2263"/>
      <c r="AZ100" s="2263"/>
      <c r="BA100" s="2263"/>
      <c r="BB100" s="2263"/>
      <c r="BC100" s="2263"/>
      <c r="BD100" s="3"/>
      <c r="BE100" s="2262"/>
      <c r="BF100" s="2264"/>
      <c r="BG100" s="2263"/>
      <c r="BH100" s="2261"/>
      <c r="BI100" s="2263"/>
      <c r="BJ100" s="2263"/>
      <c r="BK100" s="2263"/>
      <c r="BL100" s="2263"/>
      <c r="BM100" s="2263"/>
      <c r="BN100" s="2263"/>
      <c r="BO100" s="3"/>
      <c r="BP100" s="2262"/>
      <c r="BQ100" s="2264"/>
      <c r="BR100" s="2263"/>
      <c r="BS100" s="2261"/>
      <c r="BT100" s="2263"/>
      <c r="BU100" s="2263"/>
      <c r="BV100" s="2263"/>
      <c r="BW100" s="2263"/>
      <c r="BX100" s="2263"/>
      <c r="BY100" s="2263"/>
      <c r="BZ100" s="3"/>
      <c r="CA100" s="2262"/>
      <c r="CB100" s="2264"/>
      <c r="CC100" s="2263"/>
      <c r="CD100" s="2261"/>
      <c r="CE100" s="2263"/>
      <c r="CF100" s="2263"/>
      <c r="CG100" s="2263"/>
      <c r="CH100" s="2263"/>
      <c r="CI100" s="2263"/>
      <c r="CJ100" s="2263"/>
      <c r="CK100" s="3"/>
      <c r="CL100" s="2262"/>
      <c r="CM100" s="2264"/>
      <c r="CN100" s="2263"/>
      <c r="CO100" s="2261"/>
      <c r="CP100" s="2263"/>
      <c r="CQ100" s="2263"/>
      <c r="CR100" s="2263"/>
      <c r="CS100" s="2263"/>
      <c r="CT100" s="2263"/>
      <c r="CU100" s="2263"/>
      <c r="CV100" s="3"/>
      <c r="CW100" s="2262"/>
      <c r="CX100" s="2264"/>
      <c r="CY100" s="2263"/>
      <c r="CZ100" s="2261"/>
      <c r="DA100" s="2263"/>
      <c r="DB100" s="2263"/>
      <c r="DC100" s="2263"/>
      <c r="DD100" s="2263"/>
      <c r="DE100" s="2263"/>
      <c r="DF100" s="2263"/>
      <c r="DG100" s="3"/>
      <c r="DH100" s="2262"/>
      <c r="DI100" s="2264"/>
      <c r="DJ100" s="2263"/>
      <c r="DK100" s="2261"/>
      <c r="DL100" s="2263"/>
      <c r="DM100" s="2263"/>
      <c r="DN100" s="2263"/>
      <c r="DO100" s="2263"/>
      <c r="DP100" s="2263"/>
      <c r="DQ100" s="2263"/>
      <c r="DR100" s="3"/>
      <c r="DS100" s="2262"/>
      <c r="DT100" s="2264"/>
      <c r="DU100" s="2263"/>
      <c r="DV100" s="2261"/>
      <c r="DW100" s="2263"/>
      <c r="DX100" s="2263"/>
      <c r="DY100" s="2263"/>
      <c r="DZ100" s="2263"/>
      <c r="EA100" s="2263"/>
      <c r="EB100" s="2263"/>
      <c r="EC100" s="3"/>
      <c r="ED100" s="2262"/>
      <c r="EE100" s="2264"/>
      <c r="EF100" s="2263"/>
      <c r="EG100" s="2261"/>
      <c r="EH100" s="2263"/>
      <c r="EI100" s="2263"/>
      <c r="EJ100" s="2263"/>
      <c r="EK100" s="2263"/>
      <c r="EL100" s="2263"/>
      <c r="EM100" s="2263"/>
      <c r="EN100" s="3"/>
      <c r="EO100" s="2262"/>
      <c r="EP100" s="2264"/>
      <c r="EQ100" s="2263"/>
      <c r="ER100" s="2261"/>
      <c r="ES100" s="2263"/>
      <c r="ET100" s="2263"/>
      <c r="EU100" s="2263"/>
      <c r="EV100" s="2263"/>
      <c r="EW100" s="2263"/>
      <c r="EX100" s="2263"/>
      <c r="EY100" s="3"/>
      <c r="EZ100" s="2262"/>
      <c r="FA100" s="2264"/>
      <c r="FB100" s="2263"/>
      <c r="FC100" s="2261"/>
      <c r="FD100" s="2263"/>
      <c r="FE100" s="2263"/>
      <c r="FF100" s="2263"/>
      <c r="FG100" s="2263"/>
      <c r="FH100" s="2263"/>
      <c r="FI100" s="2263"/>
      <c r="FJ100" s="3"/>
      <c r="FK100" s="2262"/>
      <c r="FL100" s="2264"/>
      <c r="FM100" s="2263"/>
      <c r="FN100" s="2261"/>
      <c r="FO100" s="2263"/>
      <c r="FP100" s="2263"/>
      <c r="FQ100" s="2263"/>
      <c r="FR100" s="2263"/>
      <c r="FS100" s="2263"/>
      <c r="FT100" s="2263"/>
      <c r="FU100" s="3"/>
      <c r="FV100" s="2262"/>
      <c r="FW100" s="2264"/>
      <c r="FX100" s="2263"/>
      <c r="FY100" s="2261"/>
      <c r="FZ100" s="2263"/>
      <c r="GA100" s="2263"/>
      <c r="GB100" s="2263"/>
      <c r="GC100" s="2263"/>
      <c r="GD100" s="2263"/>
      <c r="GE100" s="2263"/>
      <c r="GF100" s="3"/>
      <c r="GG100" s="2262"/>
      <c r="GH100" s="2264"/>
      <c r="GI100" s="2263"/>
      <c r="GJ100" s="2261"/>
      <c r="GK100" s="2263"/>
      <c r="GL100" s="2263"/>
      <c r="GM100" s="2263"/>
      <c r="GN100" s="2263"/>
      <c r="GO100" s="2263"/>
      <c r="GP100" s="2263"/>
      <c r="GQ100" s="3"/>
      <c r="GR100" s="2262"/>
      <c r="GS100" s="2264"/>
      <c r="GT100" s="2263"/>
      <c r="GU100" s="2261"/>
      <c r="GV100" s="2263"/>
      <c r="GW100" s="2263"/>
      <c r="GX100" s="2263"/>
      <c r="GY100" s="2263"/>
      <c r="GZ100" s="2263"/>
      <c r="HA100" s="2263"/>
      <c r="HB100" s="3"/>
      <c r="HC100" s="2262"/>
      <c r="HD100" s="2264"/>
      <c r="HE100" s="2263"/>
      <c r="HF100" s="2261"/>
      <c r="HG100" s="2263"/>
      <c r="HH100" s="2263"/>
      <c r="HI100" s="2263"/>
      <c r="HJ100" s="2263"/>
      <c r="HK100" s="2263"/>
      <c r="HL100" s="2263"/>
      <c r="HM100" s="3"/>
      <c r="HN100" s="2262"/>
      <c r="HO100" s="2264"/>
      <c r="HP100" s="2263"/>
      <c r="HQ100" s="2261"/>
      <c r="HR100" s="2263"/>
      <c r="HS100" s="2263"/>
      <c r="HT100" s="2263"/>
      <c r="HU100" s="2263"/>
      <c r="HV100" s="2263"/>
      <c r="HW100" s="2263"/>
      <c r="HX100" s="3"/>
      <c r="HY100" s="2262"/>
      <c r="HZ100" s="2264"/>
      <c r="IA100" s="2263"/>
      <c r="IB100" s="2261"/>
      <c r="IC100" s="2263"/>
      <c r="ID100" s="2263"/>
      <c r="IE100" s="2263"/>
      <c r="IF100" s="2263"/>
      <c r="IG100" s="2263"/>
      <c r="IH100" s="2263"/>
      <c r="II100" s="3"/>
      <c r="IJ100" s="2262"/>
      <c r="IK100" s="2264"/>
      <c r="IL100" s="2263"/>
      <c r="IM100" s="2261"/>
      <c r="IN100" s="2263"/>
      <c r="IO100" s="2263"/>
      <c r="IP100" s="2263"/>
      <c r="IQ100" s="2263"/>
      <c r="IR100" s="2263"/>
      <c r="IS100" s="2263"/>
      <c r="IT100" s="3"/>
      <c r="IU100" s="2262"/>
      <c r="IV100" s="2264"/>
      <c r="IW100" s="2263"/>
    </row>
    <row r="101" spans="1:257" ht="24.75" customHeight="1" x14ac:dyDescent="0.25">
      <c r="A101" s="2262"/>
      <c r="B101" s="2264"/>
      <c r="C101" s="2265"/>
      <c r="D101" s="2260"/>
      <c r="E101" s="2265"/>
      <c r="F101" s="2265"/>
      <c r="G101" s="2265"/>
      <c r="H101" s="2265"/>
      <c r="I101" s="2265"/>
      <c r="J101" s="2265"/>
      <c r="K101" s="2471"/>
      <c r="M101" s="2262"/>
      <c r="N101" s="2264"/>
      <c r="O101" s="2263"/>
      <c r="P101" s="2261"/>
      <c r="Q101" s="2263"/>
      <c r="R101" s="2263"/>
      <c r="S101" s="2263"/>
      <c r="T101" s="2263"/>
      <c r="U101" s="2263"/>
      <c r="V101" s="2263"/>
      <c r="W101" s="3"/>
      <c r="X101" s="2262"/>
      <c r="Y101" s="2264"/>
      <c r="Z101" s="2263"/>
      <c r="AA101" s="2261"/>
      <c r="AB101" s="2263"/>
      <c r="AC101" s="2263"/>
      <c r="AD101" s="2263"/>
      <c r="AE101" s="2263"/>
      <c r="AF101" s="2263"/>
      <c r="AG101" s="2263"/>
      <c r="AH101" s="3"/>
      <c r="AI101" s="2262"/>
      <c r="AJ101" s="2264"/>
      <c r="AK101" s="2263"/>
      <c r="AL101" s="2261"/>
      <c r="AM101" s="2263"/>
      <c r="AN101" s="2263"/>
      <c r="AO101" s="2263"/>
      <c r="AP101" s="2263"/>
      <c r="AQ101" s="2263"/>
      <c r="AR101" s="2263"/>
      <c r="AS101" s="3"/>
      <c r="AT101" s="2262"/>
      <c r="AU101" s="2264"/>
      <c r="AV101" s="2263"/>
      <c r="AW101" s="2261"/>
      <c r="AX101" s="2263"/>
      <c r="AY101" s="2263"/>
      <c r="AZ101" s="2263"/>
      <c r="BA101" s="2263"/>
      <c r="BB101" s="2263"/>
      <c r="BC101" s="2263"/>
      <c r="BD101" s="3"/>
      <c r="BE101" s="2262"/>
      <c r="BF101" s="2264"/>
      <c r="BG101" s="2263"/>
      <c r="BH101" s="2261"/>
      <c r="BI101" s="2263"/>
      <c r="BJ101" s="2263"/>
      <c r="BK101" s="2263"/>
      <c r="BL101" s="2263"/>
      <c r="BM101" s="2263"/>
      <c r="BN101" s="2263"/>
      <c r="BO101" s="3"/>
      <c r="BP101" s="2262"/>
      <c r="BQ101" s="2264"/>
      <c r="BR101" s="2263"/>
      <c r="BS101" s="2261"/>
      <c r="BT101" s="2263"/>
      <c r="BU101" s="2263"/>
      <c r="BV101" s="2263"/>
      <c r="BW101" s="2263"/>
      <c r="BX101" s="2263"/>
      <c r="BY101" s="2263"/>
      <c r="BZ101" s="3"/>
      <c r="CA101" s="2262"/>
      <c r="CB101" s="2264"/>
      <c r="CC101" s="2263"/>
      <c r="CD101" s="2261"/>
      <c r="CE101" s="2263"/>
      <c r="CF101" s="2263"/>
      <c r="CG101" s="2263"/>
      <c r="CH101" s="2263"/>
      <c r="CI101" s="2263"/>
      <c r="CJ101" s="2263"/>
      <c r="CK101" s="3"/>
      <c r="CL101" s="2262"/>
      <c r="CM101" s="2264"/>
      <c r="CN101" s="2263"/>
      <c r="CO101" s="2261"/>
      <c r="CP101" s="2263"/>
      <c r="CQ101" s="2263"/>
      <c r="CR101" s="2263"/>
      <c r="CS101" s="2263"/>
      <c r="CT101" s="2263"/>
      <c r="CU101" s="2263"/>
      <c r="CV101" s="3"/>
      <c r="CW101" s="2262"/>
      <c r="CX101" s="2264"/>
      <c r="CY101" s="2263"/>
      <c r="CZ101" s="2261"/>
      <c r="DA101" s="2263"/>
      <c r="DB101" s="2263"/>
      <c r="DC101" s="2263"/>
      <c r="DD101" s="2263"/>
      <c r="DE101" s="2263"/>
      <c r="DF101" s="2263"/>
      <c r="DG101" s="3"/>
      <c r="DH101" s="2262"/>
      <c r="DI101" s="2264"/>
      <c r="DJ101" s="2263"/>
      <c r="DK101" s="2261"/>
      <c r="DL101" s="2263"/>
      <c r="DM101" s="2263"/>
      <c r="DN101" s="2263"/>
      <c r="DO101" s="2263"/>
      <c r="DP101" s="2263"/>
      <c r="DQ101" s="2263"/>
      <c r="DR101" s="3"/>
      <c r="DS101" s="2262"/>
      <c r="DT101" s="2264"/>
      <c r="DU101" s="2263"/>
      <c r="DV101" s="2261"/>
      <c r="DW101" s="2263"/>
      <c r="DX101" s="2263"/>
      <c r="DY101" s="2263"/>
      <c r="DZ101" s="2263"/>
      <c r="EA101" s="2263"/>
      <c r="EB101" s="2263"/>
      <c r="EC101" s="3"/>
      <c r="ED101" s="2262"/>
      <c r="EE101" s="2264"/>
      <c r="EF101" s="2263"/>
      <c r="EG101" s="2261"/>
      <c r="EH101" s="2263"/>
      <c r="EI101" s="2263"/>
      <c r="EJ101" s="2263"/>
      <c r="EK101" s="2263"/>
      <c r="EL101" s="2263"/>
      <c r="EM101" s="2263"/>
      <c r="EN101" s="3"/>
      <c r="EO101" s="2262"/>
      <c r="EP101" s="2264"/>
      <c r="EQ101" s="2263"/>
      <c r="ER101" s="2261"/>
      <c r="ES101" s="2263"/>
      <c r="ET101" s="2263"/>
      <c r="EU101" s="2263"/>
      <c r="EV101" s="2263"/>
      <c r="EW101" s="2263"/>
      <c r="EX101" s="2263"/>
      <c r="EY101" s="3"/>
      <c r="EZ101" s="2262"/>
      <c r="FA101" s="2264"/>
      <c r="FB101" s="2263"/>
      <c r="FC101" s="2261"/>
      <c r="FD101" s="2263"/>
      <c r="FE101" s="2263"/>
      <c r="FF101" s="2263"/>
      <c r="FG101" s="2263"/>
      <c r="FH101" s="2263"/>
      <c r="FI101" s="2263"/>
      <c r="FJ101" s="3"/>
      <c r="FK101" s="2262"/>
      <c r="FL101" s="2264"/>
      <c r="FM101" s="2263"/>
      <c r="FN101" s="2261"/>
      <c r="FO101" s="2263"/>
      <c r="FP101" s="2263"/>
      <c r="FQ101" s="2263"/>
      <c r="FR101" s="2263"/>
      <c r="FS101" s="2263"/>
      <c r="FT101" s="2263"/>
      <c r="FU101" s="3"/>
      <c r="FV101" s="2262"/>
      <c r="FW101" s="2264"/>
      <c r="FX101" s="2263"/>
      <c r="FY101" s="2261"/>
      <c r="FZ101" s="2263"/>
      <c r="GA101" s="2263"/>
      <c r="GB101" s="2263"/>
      <c r="GC101" s="2263"/>
      <c r="GD101" s="2263"/>
      <c r="GE101" s="2263"/>
      <c r="GF101" s="3"/>
      <c r="GG101" s="2262"/>
      <c r="GH101" s="2264"/>
      <c r="GI101" s="2263"/>
      <c r="GJ101" s="2261"/>
      <c r="GK101" s="2263"/>
      <c r="GL101" s="2263"/>
      <c r="GM101" s="2263"/>
      <c r="GN101" s="2263"/>
      <c r="GO101" s="2263"/>
      <c r="GP101" s="2263"/>
      <c r="GQ101" s="3"/>
      <c r="GR101" s="2262"/>
      <c r="GS101" s="2264"/>
      <c r="GT101" s="2263"/>
      <c r="GU101" s="2261"/>
      <c r="GV101" s="2263"/>
      <c r="GW101" s="2263"/>
      <c r="GX101" s="2263"/>
      <c r="GY101" s="2263"/>
      <c r="GZ101" s="2263"/>
      <c r="HA101" s="2263"/>
      <c r="HB101" s="3"/>
      <c r="HC101" s="2262"/>
      <c r="HD101" s="2264"/>
      <c r="HE101" s="2263"/>
      <c r="HF101" s="2261"/>
      <c r="HG101" s="2263"/>
      <c r="HH101" s="2263"/>
      <c r="HI101" s="2263"/>
      <c r="HJ101" s="2263"/>
      <c r="HK101" s="2263"/>
      <c r="HL101" s="2263"/>
      <c r="HM101" s="3"/>
      <c r="HN101" s="2262"/>
      <c r="HO101" s="2264"/>
      <c r="HP101" s="2263"/>
      <c r="HQ101" s="2261"/>
      <c r="HR101" s="2263"/>
      <c r="HS101" s="2263"/>
      <c r="HT101" s="2263"/>
      <c r="HU101" s="2263"/>
      <c r="HV101" s="2263"/>
      <c r="HW101" s="2263"/>
      <c r="HX101" s="3"/>
      <c r="HY101" s="2262"/>
      <c r="HZ101" s="2264"/>
      <c r="IA101" s="2263"/>
      <c r="IB101" s="2261"/>
      <c r="IC101" s="2263"/>
      <c r="ID101" s="2263"/>
      <c r="IE101" s="2263"/>
      <c r="IF101" s="2263"/>
      <c r="IG101" s="2263"/>
      <c r="IH101" s="2263"/>
      <c r="II101" s="3"/>
      <c r="IJ101" s="2262"/>
      <c r="IK101" s="2264"/>
      <c r="IL101" s="2263"/>
      <c r="IM101" s="2261"/>
      <c r="IN101" s="2263"/>
      <c r="IO101" s="2263"/>
      <c r="IP101" s="2263"/>
      <c r="IQ101" s="2263"/>
      <c r="IR101" s="2263"/>
      <c r="IS101" s="2263"/>
      <c r="IT101" s="3"/>
      <c r="IU101" s="2262"/>
      <c r="IV101" s="2264"/>
      <c r="IW101" s="2263"/>
    </row>
    <row r="102" spans="1:257" ht="24.75" customHeight="1" x14ac:dyDescent="0.25">
      <c r="A102" s="2262"/>
      <c r="B102" s="2264"/>
      <c r="C102" s="2265"/>
      <c r="D102" s="2260"/>
      <c r="E102" s="2265"/>
      <c r="F102" s="2265"/>
      <c r="G102" s="2265"/>
      <c r="H102" s="2265"/>
      <c r="I102" s="2265"/>
      <c r="J102" s="2265"/>
      <c r="K102" s="2471"/>
      <c r="M102" s="2262"/>
      <c r="N102" s="2264"/>
      <c r="O102" s="2263"/>
      <c r="P102" s="2261"/>
      <c r="Q102" s="2263"/>
      <c r="R102" s="2263"/>
      <c r="S102" s="2263"/>
      <c r="T102" s="2263"/>
      <c r="U102" s="2263"/>
      <c r="V102" s="2263"/>
      <c r="W102" s="3"/>
      <c r="X102" s="2262"/>
      <c r="Y102" s="2264"/>
      <c r="Z102" s="2263"/>
      <c r="AA102" s="2261"/>
      <c r="AB102" s="2263"/>
      <c r="AC102" s="2263"/>
      <c r="AD102" s="2263"/>
      <c r="AE102" s="2263"/>
      <c r="AF102" s="2263"/>
      <c r="AG102" s="2263"/>
      <c r="AH102" s="3"/>
      <c r="AI102" s="2262"/>
      <c r="AJ102" s="2264"/>
      <c r="AK102" s="2263"/>
      <c r="AL102" s="2261"/>
      <c r="AM102" s="2263"/>
      <c r="AN102" s="2263"/>
      <c r="AO102" s="2263"/>
      <c r="AP102" s="2263"/>
      <c r="AQ102" s="2263"/>
      <c r="AR102" s="2263"/>
      <c r="AS102" s="3"/>
      <c r="AT102" s="2262"/>
      <c r="AU102" s="2264"/>
      <c r="AV102" s="2263"/>
      <c r="AW102" s="2261"/>
      <c r="AX102" s="2263"/>
      <c r="AY102" s="2263"/>
      <c r="AZ102" s="2263"/>
      <c r="BA102" s="2263"/>
      <c r="BB102" s="2263"/>
      <c r="BC102" s="2263"/>
      <c r="BD102" s="3"/>
      <c r="BE102" s="2262"/>
      <c r="BF102" s="2264"/>
      <c r="BG102" s="2263"/>
      <c r="BH102" s="2261"/>
      <c r="BI102" s="2263"/>
      <c r="BJ102" s="2263"/>
      <c r="BK102" s="2263"/>
      <c r="BL102" s="2263"/>
      <c r="BM102" s="2263"/>
      <c r="BN102" s="2263"/>
      <c r="BO102" s="3"/>
      <c r="BP102" s="2262"/>
      <c r="BQ102" s="2264"/>
      <c r="BR102" s="2263"/>
      <c r="BS102" s="2261"/>
      <c r="BT102" s="2263"/>
      <c r="BU102" s="2263"/>
      <c r="BV102" s="2263"/>
      <c r="BW102" s="2263"/>
      <c r="BX102" s="2263"/>
      <c r="BY102" s="2263"/>
      <c r="BZ102" s="3"/>
      <c r="CA102" s="2262"/>
      <c r="CB102" s="2264"/>
      <c r="CC102" s="2263"/>
      <c r="CD102" s="2261"/>
      <c r="CE102" s="2263"/>
      <c r="CF102" s="2263"/>
      <c r="CG102" s="2263"/>
      <c r="CH102" s="2263"/>
      <c r="CI102" s="2263"/>
      <c r="CJ102" s="2263"/>
      <c r="CK102" s="3"/>
      <c r="CL102" s="2262"/>
      <c r="CM102" s="2264"/>
      <c r="CN102" s="2263"/>
      <c r="CO102" s="2261"/>
      <c r="CP102" s="2263"/>
      <c r="CQ102" s="2263"/>
      <c r="CR102" s="2263"/>
      <c r="CS102" s="2263"/>
      <c r="CT102" s="2263"/>
      <c r="CU102" s="2263"/>
      <c r="CV102" s="3"/>
      <c r="CW102" s="2262"/>
      <c r="CX102" s="2264"/>
      <c r="CY102" s="2263"/>
      <c r="CZ102" s="2261"/>
      <c r="DA102" s="2263"/>
      <c r="DB102" s="2263"/>
      <c r="DC102" s="2263"/>
      <c r="DD102" s="2263"/>
      <c r="DE102" s="2263"/>
      <c r="DF102" s="2263"/>
      <c r="DG102" s="3"/>
      <c r="DH102" s="2262"/>
      <c r="DI102" s="2264"/>
      <c r="DJ102" s="2263"/>
      <c r="DK102" s="2261"/>
      <c r="DL102" s="2263"/>
      <c r="DM102" s="2263"/>
      <c r="DN102" s="2263"/>
      <c r="DO102" s="2263"/>
      <c r="DP102" s="2263"/>
      <c r="DQ102" s="2263"/>
      <c r="DR102" s="3"/>
      <c r="DS102" s="2262"/>
      <c r="DT102" s="2264"/>
      <c r="DU102" s="2263"/>
      <c r="DV102" s="2261"/>
      <c r="DW102" s="2263"/>
      <c r="DX102" s="2263"/>
      <c r="DY102" s="2263"/>
      <c r="DZ102" s="2263"/>
      <c r="EA102" s="2263"/>
      <c r="EB102" s="2263"/>
      <c r="EC102" s="3"/>
      <c r="ED102" s="2262"/>
      <c r="EE102" s="2264"/>
      <c r="EF102" s="2263"/>
      <c r="EG102" s="2261"/>
      <c r="EH102" s="2263"/>
      <c r="EI102" s="2263"/>
      <c r="EJ102" s="2263"/>
      <c r="EK102" s="2263"/>
      <c r="EL102" s="2263"/>
      <c r="EM102" s="2263"/>
      <c r="EN102" s="3"/>
      <c r="EO102" s="2262"/>
      <c r="EP102" s="2264"/>
      <c r="EQ102" s="2263"/>
      <c r="ER102" s="2261"/>
      <c r="ES102" s="2263"/>
      <c r="ET102" s="2263"/>
      <c r="EU102" s="2263"/>
      <c r="EV102" s="2263"/>
      <c r="EW102" s="2263"/>
      <c r="EX102" s="2263"/>
      <c r="EY102" s="3"/>
      <c r="EZ102" s="2262"/>
      <c r="FA102" s="2264"/>
      <c r="FB102" s="2263"/>
      <c r="FC102" s="2261"/>
      <c r="FD102" s="2263"/>
      <c r="FE102" s="2263"/>
      <c r="FF102" s="2263"/>
      <c r="FG102" s="2263"/>
      <c r="FH102" s="2263"/>
      <c r="FI102" s="2263"/>
      <c r="FJ102" s="3"/>
      <c r="FK102" s="2262"/>
      <c r="FL102" s="2264"/>
      <c r="FM102" s="2263"/>
      <c r="FN102" s="2261"/>
      <c r="FO102" s="2263"/>
      <c r="FP102" s="2263"/>
      <c r="FQ102" s="2263"/>
      <c r="FR102" s="2263"/>
      <c r="FS102" s="2263"/>
      <c r="FT102" s="2263"/>
      <c r="FU102" s="3"/>
      <c r="FV102" s="2262"/>
      <c r="FW102" s="2264"/>
      <c r="FX102" s="2263"/>
      <c r="FY102" s="2261"/>
      <c r="FZ102" s="2263"/>
      <c r="GA102" s="2263"/>
      <c r="GB102" s="2263"/>
      <c r="GC102" s="2263"/>
      <c r="GD102" s="2263"/>
      <c r="GE102" s="2263"/>
      <c r="GF102" s="3"/>
      <c r="GG102" s="2262"/>
      <c r="GH102" s="2264"/>
      <c r="GI102" s="2263"/>
      <c r="GJ102" s="2261"/>
      <c r="GK102" s="2263"/>
      <c r="GL102" s="2263"/>
      <c r="GM102" s="2263"/>
      <c r="GN102" s="2263"/>
      <c r="GO102" s="2263"/>
      <c r="GP102" s="2263"/>
      <c r="GQ102" s="3"/>
      <c r="GR102" s="2262"/>
      <c r="GS102" s="2264"/>
      <c r="GT102" s="2263"/>
      <c r="GU102" s="2261"/>
      <c r="GV102" s="2263"/>
      <c r="GW102" s="2263"/>
      <c r="GX102" s="2263"/>
      <c r="GY102" s="2263"/>
      <c r="GZ102" s="2263"/>
      <c r="HA102" s="2263"/>
      <c r="HB102" s="3"/>
      <c r="HC102" s="2262"/>
      <c r="HD102" s="2264"/>
      <c r="HE102" s="2263"/>
      <c r="HF102" s="2261"/>
      <c r="HG102" s="2263"/>
      <c r="HH102" s="2263"/>
      <c r="HI102" s="2263"/>
      <c r="HJ102" s="2263"/>
      <c r="HK102" s="2263"/>
      <c r="HL102" s="2263"/>
      <c r="HM102" s="3"/>
      <c r="HN102" s="2262"/>
      <c r="HO102" s="2264"/>
      <c r="HP102" s="2263"/>
      <c r="HQ102" s="2261"/>
      <c r="HR102" s="2263"/>
      <c r="HS102" s="2263"/>
      <c r="HT102" s="2263"/>
      <c r="HU102" s="2263"/>
      <c r="HV102" s="2263"/>
      <c r="HW102" s="2263"/>
      <c r="HX102" s="3"/>
      <c r="HY102" s="2262"/>
      <c r="HZ102" s="2264"/>
      <c r="IA102" s="2263"/>
      <c r="IB102" s="2261"/>
      <c r="IC102" s="2263"/>
      <c r="ID102" s="2263"/>
      <c r="IE102" s="2263"/>
      <c r="IF102" s="2263"/>
      <c r="IG102" s="2263"/>
      <c r="IH102" s="2263"/>
      <c r="II102" s="3"/>
      <c r="IJ102" s="2262"/>
      <c r="IK102" s="2264"/>
      <c r="IL102" s="2263"/>
      <c r="IM102" s="2261"/>
      <c r="IN102" s="2263"/>
      <c r="IO102" s="2263"/>
      <c r="IP102" s="2263"/>
      <c r="IQ102" s="2263"/>
      <c r="IR102" s="2263"/>
      <c r="IS102" s="2263"/>
      <c r="IT102" s="3"/>
      <c r="IU102" s="2262"/>
      <c r="IV102" s="2264"/>
      <c r="IW102" s="2263"/>
    </row>
    <row r="103" spans="1:257" ht="24.75" customHeight="1" x14ac:dyDescent="0.25">
      <c r="A103" s="2262"/>
      <c r="B103" s="2264"/>
      <c r="C103" s="2265"/>
      <c r="D103" s="2260"/>
      <c r="E103" s="2265"/>
      <c r="F103" s="2265"/>
      <c r="G103" s="2265"/>
      <c r="H103" s="2265"/>
      <c r="I103" s="2265"/>
      <c r="J103" s="2265"/>
      <c r="K103" s="2471"/>
      <c r="M103" s="2262"/>
      <c r="N103" s="2264"/>
      <c r="O103" s="2263"/>
      <c r="P103" s="2261"/>
      <c r="Q103" s="2263"/>
      <c r="R103" s="2263"/>
      <c r="S103" s="2263"/>
      <c r="T103" s="2263"/>
      <c r="U103" s="2263"/>
      <c r="V103" s="2263"/>
      <c r="W103" s="3"/>
      <c r="X103" s="2262"/>
      <c r="Y103" s="2264"/>
      <c r="Z103" s="2263"/>
      <c r="AA103" s="2261"/>
      <c r="AB103" s="2263"/>
      <c r="AC103" s="2263"/>
      <c r="AD103" s="2263"/>
      <c r="AE103" s="2263"/>
      <c r="AF103" s="2263"/>
      <c r="AG103" s="2263"/>
      <c r="AH103" s="3"/>
      <c r="AI103" s="2262"/>
      <c r="AJ103" s="2264"/>
      <c r="AK103" s="2263"/>
      <c r="AL103" s="2261"/>
      <c r="AM103" s="2263"/>
      <c r="AN103" s="2263"/>
      <c r="AO103" s="2263"/>
      <c r="AP103" s="2263"/>
      <c r="AQ103" s="2263"/>
      <c r="AR103" s="2263"/>
      <c r="AS103" s="3"/>
      <c r="AT103" s="2262"/>
      <c r="AU103" s="2264"/>
      <c r="AV103" s="2263"/>
      <c r="AW103" s="2261"/>
      <c r="AX103" s="2263"/>
      <c r="AY103" s="2263"/>
      <c r="AZ103" s="2263"/>
      <c r="BA103" s="2263"/>
      <c r="BB103" s="2263"/>
      <c r="BC103" s="2263"/>
      <c r="BD103" s="3"/>
      <c r="BE103" s="2262"/>
      <c r="BF103" s="2264"/>
      <c r="BG103" s="2263"/>
      <c r="BH103" s="2261"/>
      <c r="BI103" s="2263"/>
      <c r="BJ103" s="2263"/>
      <c r="BK103" s="2263"/>
      <c r="BL103" s="2263"/>
      <c r="BM103" s="2263"/>
      <c r="BN103" s="2263"/>
      <c r="BO103" s="3"/>
      <c r="BP103" s="2262"/>
      <c r="BQ103" s="2264"/>
      <c r="BR103" s="2263"/>
      <c r="BS103" s="2261"/>
      <c r="BT103" s="2263"/>
      <c r="BU103" s="2263"/>
      <c r="BV103" s="2263"/>
      <c r="BW103" s="2263"/>
      <c r="BX103" s="2263"/>
      <c r="BY103" s="2263"/>
      <c r="BZ103" s="3"/>
      <c r="CA103" s="2262"/>
      <c r="CB103" s="2264"/>
      <c r="CC103" s="2263"/>
      <c r="CD103" s="2261"/>
      <c r="CE103" s="2263"/>
      <c r="CF103" s="2263"/>
      <c r="CG103" s="2263"/>
      <c r="CH103" s="2263"/>
      <c r="CI103" s="2263"/>
      <c r="CJ103" s="2263"/>
      <c r="CK103" s="3"/>
      <c r="CL103" s="2262"/>
      <c r="CM103" s="2264"/>
      <c r="CN103" s="2263"/>
      <c r="CO103" s="2261"/>
      <c r="CP103" s="2263"/>
      <c r="CQ103" s="2263"/>
      <c r="CR103" s="2263"/>
      <c r="CS103" s="2263"/>
      <c r="CT103" s="2263"/>
      <c r="CU103" s="2263"/>
      <c r="CV103" s="3"/>
      <c r="CW103" s="2262"/>
      <c r="CX103" s="2264"/>
      <c r="CY103" s="2263"/>
      <c r="CZ103" s="2261"/>
      <c r="DA103" s="2263"/>
      <c r="DB103" s="2263"/>
      <c r="DC103" s="2263"/>
      <c r="DD103" s="2263"/>
      <c r="DE103" s="2263"/>
      <c r="DF103" s="2263"/>
      <c r="DG103" s="3"/>
      <c r="DH103" s="2262"/>
      <c r="DI103" s="2264"/>
      <c r="DJ103" s="2263"/>
      <c r="DK103" s="2261"/>
      <c r="DL103" s="2263"/>
      <c r="DM103" s="2263"/>
      <c r="DN103" s="2263"/>
      <c r="DO103" s="2263"/>
      <c r="DP103" s="2263"/>
      <c r="DQ103" s="2263"/>
      <c r="DR103" s="3"/>
      <c r="DS103" s="2262"/>
      <c r="DT103" s="2264"/>
      <c r="DU103" s="2263"/>
      <c r="DV103" s="2261"/>
      <c r="DW103" s="2263"/>
      <c r="DX103" s="2263"/>
      <c r="DY103" s="2263"/>
      <c r="DZ103" s="2263"/>
      <c r="EA103" s="2263"/>
      <c r="EB103" s="2263"/>
      <c r="EC103" s="3"/>
      <c r="ED103" s="2262"/>
      <c r="EE103" s="2264"/>
      <c r="EF103" s="2263"/>
      <c r="EG103" s="2261"/>
      <c r="EH103" s="2263"/>
      <c r="EI103" s="2263"/>
      <c r="EJ103" s="2263"/>
      <c r="EK103" s="2263"/>
      <c r="EL103" s="2263"/>
      <c r="EM103" s="2263"/>
      <c r="EN103" s="3"/>
      <c r="EO103" s="2262"/>
      <c r="EP103" s="2264"/>
      <c r="EQ103" s="2263"/>
      <c r="ER103" s="2261"/>
      <c r="ES103" s="2263"/>
      <c r="ET103" s="2263"/>
      <c r="EU103" s="2263"/>
      <c r="EV103" s="2263"/>
      <c r="EW103" s="2263"/>
      <c r="EX103" s="2263"/>
      <c r="EY103" s="3"/>
      <c r="EZ103" s="2262"/>
      <c r="FA103" s="2264"/>
      <c r="FB103" s="2263"/>
      <c r="FC103" s="2261"/>
      <c r="FD103" s="2263"/>
      <c r="FE103" s="2263"/>
      <c r="FF103" s="2263"/>
      <c r="FG103" s="2263"/>
      <c r="FH103" s="2263"/>
      <c r="FI103" s="2263"/>
      <c r="FJ103" s="3"/>
      <c r="FK103" s="2262"/>
      <c r="FL103" s="2264"/>
      <c r="FM103" s="2263"/>
      <c r="FN103" s="2261"/>
      <c r="FO103" s="2263"/>
      <c r="FP103" s="2263"/>
      <c r="FQ103" s="2263"/>
      <c r="FR103" s="2263"/>
      <c r="FS103" s="2263"/>
      <c r="FT103" s="2263"/>
      <c r="FU103" s="3"/>
      <c r="FV103" s="2262"/>
      <c r="FW103" s="2264"/>
      <c r="FX103" s="2263"/>
      <c r="FY103" s="2261"/>
      <c r="FZ103" s="2263"/>
      <c r="GA103" s="2263"/>
      <c r="GB103" s="2263"/>
      <c r="GC103" s="2263"/>
      <c r="GD103" s="2263"/>
      <c r="GE103" s="2263"/>
      <c r="GF103" s="3"/>
      <c r="GG103" s="2262"/>
      <c r="GH103" s="2264"/>
      <c r="GI103" s="2263"/>
      <c r="GJ103" s="2261"/>
      <c r="GK103" s="2263"/>
      <c r="GL103" s="2263"/>
      <c r="GM103" s="2263"/>
      <c r="GN103" s="2263"/>
      <c r="GO103" s="2263"/>
      <c r="GP103" s="2263"/>
      <c r="GQ103" s="3"/>
      <c r="GR103" s="2262"/>
      <c r="GS103" s="2264"/>
      <c r="GT103" s="2263"/>
      <c r="GU103" s="2261"/>
      <c r="GV103" s="2263"/>
      <c r="GW103" s="2263"/>
      <c r="GX103" s="2263"/>
      <c r="GY103" s="2263"/>
      <c r="GZ103" s="2263"/>
      <c r="HA103" s="2263"/>
      <c r="HB103" s="3"/>
      <c r="HC103" s="2262"/>
      <c r="HD103" s="2264"/>
      <c r="HE103" s="2263"/>
      <c r="HF103" s="2261"/>
      <c r="HG103" s="2263"/>
      <c r="HH103" s="2263"/>
      <c r="HI103" s="2263"/>
      <c r="HJ103" s="2263"/>
      <c r="HK103" s="2263"/>
      <c r="HL103" s="2263"/>
      <c r="HM103" s="3"/>
      <c r="HN103" s="2262"/>
      <c r="HO103" s="2264"/>
      <c r="HP103" s="2263"/>
      <c r="HQ103" s="2261"/>
      <c r="HR103" s="2263"/>
      <c r="HS103" s="2263"/>
      <c r="HT103" s="2263"/>
      <c r="HU103" s="2263"/>
      <c r="HV103" s="2263"/>
      <c r="HW103" s="2263"/>
      <c r="HX103" s="3"/>
      <c r="HY103" s="2262"/>
      <c r="HZ103" s="2264"/>
      <c r="IA103" s="2263"/>
      <c r="IB103" s="2261"/>
      <c r="IC103" s="2263"/>
      <c r="ID103" s="2263"/>
      <c r="IE103" s="2263"/>
      <c r="IF103" s="2263"/>
      <c r="IG103" s="2263"/>
      <c r="IH103" s="2263"/>
      <c r="II103" s="3"/>
      <c r="IJ103" s="2262"/>
      <c r="IK103" s="2264"/>
      <c r="IL103" s="2263"/>
      <c r="IM103" s="2261"/>
      <c r="IN103" s="2263"/>
      <c r="IO103" s="2263"/>
      <c r="IP103" s="2263"/>
      <c r="IQ103" s="2263"/>
      <c r="IR103" s="2263"/>
      <c r="IS103" s="2263"/>
      <c r="IT103" s="3"/>
      <c r="IU103" s="2262"/>
      <c r="IV103" s="2264"/>
      <c r="IW103" s="2263"/>
    </row>
    <row r="104" spans="1:257" ht="24.75" customHeight="1" x14ac:dyDescent="0.25">
      <c r="A104" s="2262"/>
      <c r="B104" s="2264"/>
      <c r="C104" s="2265"/>
      <c r="D104" s="2260"/>
      <c r="E104" s="2265"/>
      <c r="F104" s="2265"/>
      <c r="G104" s="2265"/>
      <c r="H104" s="2265"/>
      <c r="I104" s="2265"/>
      <c r="J104" s="2265"/>
      <c r="K104" s="2471"/>
      <c r="M104" s="2262"/>
      <c r="N104" s="2264"/>
      <c r="O104" s="2263"/>
      <c r="P104" s="2261"/>
      <c r="Q104" s="2263"/>
      <c r="R104" s="2263"/>
      <c r="S104" s="2263"/>
      <c r="T104" s="2263"/>
      <c r="U104" s="2263"/>
      <c r="V104" s="2263"/>
      <c r="W104" s="3"/>
      <c r="X104" s="2262"/>
      <c r="Y104" s="2264"/>
      <c r="Z104" s="2263"/>
      <c r="AA104" s="2261"/>
      <c r="AB104" s="2263"/>
      <c r="AC104" s="2263"/>
      <c r="AD104" s="2263"/>
      <c r="AE104" s="2263"/>
      <c r="AF104" s="2263"/>
      <c r="AG104" s="2263"/>
      <c r="AH104" s="3"/>
      <c r="AI104" s="2262"/>
      <c r="AJ104" s="2264"/>
      <c r="AK104" s="2263"/>
      <c r="AL104" s="2261"/>
      <c r="AM104" s="2263"/>
      <c r="AN104" s="2263"/>
      <c r="AO104" s="2263"/>
      <c r="AP104" s="2263"/>
      <c r="AQ104" s="2263"/>
      <c r="AR104" s="2263"/>
      <c r="AS104" s="3"/>
      <c r="AT104" s="2262"/>
      <c r="AU104" s="2264"/>
      <c r="AV104" s="2263"/>
      <c r="AW104" s="2261"/>
      <c r="AX104" s="2263"/>
      <c r="AY104" s="2263"/>
      <c r="AZ104" s="2263"/>
      <c r="BA104" s="2263"/>
      <c r="BB104" s="2263"/>
      <c r="BC104" s="2263"/>
      <c r="BD104" s="3"/>
      <c r="BE104" s="2262"/>
      <c r="BF104" s="2264"/>
      <c r="BG104" s="2263"/>
      <c r="BH104" s="2261"/>
      <c r="BI104" s="2263"/>
      <c r="BJ104" s="2263"/>
      <c r="BK104" s="2263"/>
      <c r="BL104" s="2263"/>
      <c r="BM104" s="2263"/>
      <c r="BN104" s="2263"/>
      <c r="BO104" s="3"/>
      <c r="BP104" s="2262"/>
      <c r="BQ104" s="2264"/>
      <c r="BR104" s="2263"/>
      <c r="BS104" s="2261"/>
      <c r="BT104" s="2263"/>
      <c r="BU104" s="2263"/>
      <c r="BV104" s="2263"/>
      <c r="BW104" s="2263"/>
      <c r="BX104" s="2263"/>
      <c r="BY104" s="2263"/>
      <c r="BZ104" s="3"/>
      <c r="CA104" s="2262"/>
      <c r="CB104" s="2264"/>
      <c r="CC104" s="2263"/>
      <c r="CD104" s="2261"/>
      <c r="CE104" s="2263"/>
      <c r="CF104" s="2263"/>
      <c r="CG104" s="2263"/>
      <c r="CH104" s="2263"/>
      <c r="CI104" s="2263"/>
      <c r="CJ104" s="2263"/>
      <c r="CK104" s="3"/>
      <c r="CL104" s="2262"/>
      <c r="CM104" s="2264"/>
      <c r="CN104" s="2263"/>
      <c r="CO104" s="2261"/>
      <c r="CP104" s="2263"/>
      <c r="CQ104" s="2263"/>
      <c r="CR104" s="2263"/>
      <c r="CS104" s="2263"/>
      <c r="CT104" s="2263"/>
      <c r="CU104" s="2263"/>
      <c r="CV104" s="3"/>
      <c r="CW104" s="2262"/>
      <c r="CX104" s="2264"/>
      <c r="CY104" s="2263"/>
      <c r="CZ104" s="2261"/>
      <c r="DA104" s="2263"/>
      <c r="DB104" s="2263"/>
      <c r="DC104" s="2263"/>
      <c r="DD104" s="2263"/>
      <c r="DE104" s="2263"/>
      <c r="DF104" s="2263"/>
      <c r="DG104" s="3"/>
      <c r="DH104" s="2262"/>
      <c r="DI104" s="2264"/>
      <c r="DJ104" s="2263"/>
      <c r="DK104" s="2261"/>
      <c r="DL104" s="2263"/>
      <c r="DM104" s="2263"/>
      <c r="DN104" s="2263"/>
      <c r="DO104" s="2263"/>
      <c r="DP104" s="2263"/>
      <c r="DQ104" s="2263"/>
      <c r="DR104" s="3"/>
      <c r="DS104" s="2262"/>
      <c r="DT104" s="2264"/>
      <c r="DU104" s="2263"/>
      <c r="DV104" s="2261"/>
      <c r="DW104" s="2263"/>
      <c r="DX104" s="2263"/>
      <c r="DY104" s="2263"/>
      <c r="DZ104" s="2263"/>
      <c r="EA104" s="2263"/>
      <c r="EB104" s="2263"/>
      <c r="EC104" s="3"/>
      <c r="ED104" s="2262"/>
      <c r="EE104" s="2264"/>
      <c r="EF104" s="2263"/>
      <c r="EG104" s="2261"/>
      <c r="EH104" s="2263"/>
      <c r="EI104" s="2263"/>
      <c r="EJ104" s="2263"/>
      <c r="EK104" s="2263"/>
      <c r="EL104" s="2263"/>
      <c r="EM104" s="2263"/>
      <c r="EN104" s="3"/>
      <c r="EO104" s="2262"/>
      <c r="EP104" s="2264"/>
      <c r="EQ104" s="2263"/>
      <c r="ER104" s="2261"/>
      <c r="ES104" s="2263"/>
      <c r="ET104" s="2263"/>
      <c r="EU104" s="2263"/>
      <c r="EV104" s="2263"/>
      <c r="EW104" s="2263"/>
      <c r="EX104" s="2263"/>
      <c r="EY104" s="3"/>
      <c r="EZ104" s="2262"/>
      <c r="FA104" s="2264"/>
      <c r="FB104" s="2263"/>
      <c r="FC104" s="2261"/>
      <c r="FD104" s="2263"/>
      <c r="FE104" s="2263"/>
      <c r="FF104" s="2263"/>
      <c r="FG104" s="2263"/>
      <c r="FH104" s="2263"/>
      <c r="FI104" s="2263"/>
      <c r="FJ104" s="3"/>
      <c r="FK104" s="2262"/>
      <c r="FL104" s="2264"/>
      <c r="FM104" s="2263"/>
      <c r="FN104" s="2261"/>
      <c r="FO104" s="2263"/>
      <c r="FP104" s="2263"/>
      <c r="FQ104" s="2263"/>
      <c r="FR104" s="2263"/>
      <c r="FS104" s="2263"/>
      <c r="FT104" s="2263"/>
      <c r="FU104" s="3"/>
      <c r="FV104" s="2262"/>
      <c r="FW104" s="2264"/>
      <c r="FX104" s="2263"/>
      <c r="FY104" s="2261"/>
      <c r="FZ104" s="2263"/>
      <c r="GA104" s="2263"/>
      <c r="GB104" s="2263"/>
      <c r="GC104" s="2263"/>
      <c r="GD104" s="2263"/>
      <c r="GE104" s="2263"/>
      <c r="GF104" s="3"/>
      <c r="GG104" s="2262"/>
      <c r="GH104" s="2264"/>
      <c r="GI104" s="2263"/>
      <c r="GJ104" s="2261"/>
      <c r="GK104" s="2263"/>
      <c r="GL104" s="2263"/>
      <c r="GM104" s="2263"/>
      <c r="GN104" s="2263"/>
      <c r="GO104" s="2263"/>
      <c r="GP104" s="2263"/>
      <c r="GQ104" s="3"/>
      <c r="GR104" s="2262"/>
      <c r="GS104" s="2264"/>
      <c r="GT104" s="2263"/>
      <c r="GU104" s="2261"/>
      <c r="GV104" s="2263"/>
      <c r="GW104" s="2263"/>
      <c r="GX104" s="2263"/>
      <c r="GY104" s="2263"/>
      <c r="GZ104" s="2263"/>
      <c r="HA104" s="2263"/>
      <c r="HB104" s="3"/>
      <c r="HC104" s="2262"/>
      <c r="HD104" s="2264"/>
      <c r="HE104" s="2263"/>
      <c r="HF104" s="2261"/>
      <c r="HG104" s="2263"/>
      <c r="HH104" s="2263"/>
      <c r="HI104" s="2263"/>
      <c r="HJ104" s="2263"/>
      <c r="HK104" s="2263"/>
      <c r="HL104" s="2263"/>
      <c r="HM104" s="3"/>
      <c r="HN104" s="2262"/>
      <c r="HO104" s="2264"/>
      <c r="HP104" s="2263"/>
      <c r="HQ104" s="2261"/>
      <c r="HR104" s="2263"/>
      <c r="HS104" s="2263"/>
      <c r="HT104" s="2263"/>
      <c r="HU104" s="2263"/>
      <c r="HV104" s="2263"/>
      <c r="HW104" s="2263"/>
      <c r="HX104" s="3"/>
      <c r="HY104" s="2262"/>
      <c r="HZ104" s="2264"/>
      <c r="IA104" s="2263"/>
      <c r="IB104" s="2261"/>
      <c r="IC104" s="2263"/>
      <c r="ID104" s="2263"/>
      <c r="IE104" s="2263"/>
      <c r="IF104" s="2263"/>
      <c r="IG104" s="2263"/>
      <c r="IH104" s="2263"/>
      <c r="II104" s="3"/>
      <c r="IJ104" s="2262"/>
      <c r="IK104" s="2264"/>
      <c r="IL104" s="2263"/>
      <c r="IM104" s="2261"/>
      <c r="IN104" s="2263"/>
      <c r="IO104" s="2263"/>
      <c r="IP104" s="2263"/>
      <c r="IQ104" s="2263"/>
      <c r="IR104" s="2263"/>
      <c r="IS104" s="2263"/>
      <c r="IT104" s="3"/>
      <c r="IU104" s="2262"/>
      <c r="IV104" s="2264"/>
      <c r="IW104" s="2263"/>
    </row>
    <row r="105" spans="1:257" ht="24.75" customHeight="1" x14ac:dyDescent="0.25">
      <c r="A105" s="2262"/>
      <c r="B105" s="2264"/>
      <c r="C105" s="2265"/>
      <c r="D105" s="2260"/>
      <c r="E105" s="2265"/>
      <c r="F105" s="2265"/>
      <c r="G105" s="2265"/>
      <c r="H105" s="2265"/>
      <c r="I105" s="2265"/>
      <c r="J105" s="2265"/>
      <c r="K105" s="2471"/>
      <c r="M105" s="2262"/>
      <c r="N105" s="2264"/>
      <c r="O105" s="2263"/>
      <c r="P105" s="2261"/>
      <c r="Q105" s="2263"/>
      <c r="R105" s="2263"/>
      <c r="S105" s="2263"/>
      <c r="T105" s="2263"/>
      <c r="U105" s="2263"/>
      <c r="V105" s="2263"/>
      <c r="W105" s="3"/>
      <c r="X105" s="2262"/>
      <c r="Y105" s="2264"/>
      <c r="Z105" s="2263"/>
      <c r="AA105" s="2261"/>
      <c r="AB105" s="2263"/>
      <c r="AC105" s="2263"/>
      <c r="AD105" s="2263"/>
      <c r="AE105" s="2263"/>
      <c r="AF105" s="2263"/>
      <c r="AG105" s="2263"/>
      <c r="AH105" s="3"/>
      <c r="AI105" s="2262"/>
      <c r="AJ105" s="2264"/>
      <c r="AK105" s="2263"/>
      <c r="AL105" s="2261"/>
      <c r="AM105" s="2263"/>
      <c r="AN105" s="2263"/>
      <c r="AO105" s="2263"/>
      <c r="AP105" s="2263"/>
      <c r="AQ105" s="2263"/>
      <c r="AR105" s="2263"/>
      <c r="AS105" s="3"/>
      <c r="AT105" s="2262"/>
      <c r="AU105" s="2264"/>
      <c r="AV105" s="2263"/>
      <c r="AW105" s="2261"/>
      <c r="AX105" s="2263"/>
      <c r="AY105" s="2263"/>
      <c r="AZ105" s="2263"/>
      <c r="BA105" s="2263"/>
      <c r="BB105" s="2263"/>
      <c r="BC105" s="2263"/>
      <c r="BD105" s="3"/>
      <c r="BE105" s="2262"/>
      <c r="BF105" s="2264"/>
      <c r="BG105" s="2263"/>
      <c r="BH105" s="2261"/>
      <c r="BI105" s="2263"/>
      <c r="BJ105" s="2263"/>
      <c r="BK105" s="2263"/>
      <c r="BL105" s="2263"/>
      <c r="BM105" s="2263"/>
      <c r="BN105" s="2263"/>
      <c r="BO105" s="3"/>
      <c r="BP105" s="2262"/>
      <c r="BQ105" s="2264"/>
      <c r="BR105" s="2263"/>
      <c r="BS105" s="2261"/>
      <c r="BT105" s="2263"/>
      <c r="BU105" s="2263"/>
      <c r="BV105" s="2263"/>
      <c r="BW105" s="2263"/>
      <c r="BX105" s="2263"/>
      <c r="BY105" s="2263"/>
      <c r="BZ105" s="3"/>
      <c r="CA105" s="2262"/>
      <c r="CB105" s="2264"/>
      <c r="CC105" s="2263"/>
      <c r="CD105" s="2261"/>
      <c r="CE105" s="2263"/>
      <c r="CF105" s="2263"/>
      <c r="CG105" s="2263"/>
      <c r="CH105" s="2263"/>
      <c r="CI105" s="2263"/>
      <c r="CJ105" s="2263"/>
      <c r="CK105" s="3"/>
      <c r="CL105" s="2262"/>
      <c r="CM105" s="2264"/>
      <c r="CN105" s="2263"/>
      <c r="CO105" s="2261"/>
      <c r="CP105" s="2263"/>
      <c r="CQ105" s="2263"/>
      <c r="CR105" s="2263"/>
      <c r="CS105" s="2263"/>
      <c r="CT105" s="2263"/>
      <c r="CU105" s="2263"/>
      <c r="CV105" s="3"/>
      <c r="CW105" s="2262"/>
      <c r="CX105" s="2264"/>
      <c r="CY105" s="2263"/>
      <c r="CZ105" s="2261"/>
      <c r="DA105" s="2263"/>
      <c r="DB105" s="2263"/>
      <c r="DC105" s="2263"/>
      <c r="DD105" s="2263"/>
      <c r="DE105" s="2263"/>
      <c r="DF105" s="2263"/>
      <c r="DG105" s="3"/>
      <c r="DH105" s="2262"/>
      <c r="DI105" s="2264"/>
      <c r="DJ105" s="2263"/>
      <c r="DK105" s="2261"/>
      <c r="DL105" s="2263"/>
      <c r="DM105" s="2263"/>
      <c r="DN105" s="2263"/>
      <c r="DO105" s="2263"/>
      <c r="DP105" s="2263"/>
      <c r="DQ105" s="2263"/>
      <c r="DR105" s="3"/>
      <c r="DS105" s="2262"/>
      <c r="DT105" s="2264"/>
      <c r="DU105" s="2263"/>
      <c r="DV105" s="2261"/>
      <c r="DW105" s="2263"/>
      <c r="DX105" s="2263"/>
      <c r="DY105" s="2263"/>
      <c r="DZ105" s="2263"/>
      <c r="EA105" s="2263"/>
      <c r="EB105" s="2263"/>
      <c r="EC105" s="3"/>
      <c r="ED105" s="2262"/>
      <c r="EE105" s="2264"/>
      <c r="EF105" s="2263"/>
      <c r="EG105" s="2261"/>
      <c r="EH105" s="2263"/>
      <c r="EI105" s="2263"/>
      <c r="EJ105" s="2263"/>
      <c r="EK105" s="2263"/>
      <c r="EL105" s="2263"/>
      <c r="EM105" s="2263"/>
      <c r="EN105" s="3"/>
      <c r="EO105" s="2262"/>
      <c r="EP105" s="2264"/>
      <c r="EQ105" s="2263"/>
      <c r="ER105" s="2261"/>
      <c r="ES105" s="2263"/>
      <c r="ET105" s="2263"/>
      <c r="EU105" s="2263"/>
      <c r="EV105" s="2263"/>
      <c r="EW105" s="2263"/>
      <c r="EX105" s="2263"/>
      <c r="EY105" s="3"/>
      <c r="EZ105" s="2262"/>
      <c r="FA105" s="2264"/>
      <c r="FB105" s="2263"/>
      <c r="FC105" s="2261"/>
      <c r="FD105" s="2263"/>
      <c r="FE105" s="2263"/>
      <c r="FF105" s="2263"/>
      <c r="FG105" s="2263"/>
      <c r="FH105" s="2263"/>
      <c r="FI105" s="2263"/>
      <c r="FJ105" s="3"/>
      <c r="FK105" s="2262"/>
      <c r="FL105" s="2264"/>
      <c r="FM105" s="2263"/>
      <c r="FN105" s="2261"/>
      <c r="FO105" s="2263"/>
      <c r="FP105" s="2263"/>
      <c r="FQ105" s="2263"/>
      <c r="FR105" s="2263"/>
      <c r="FS105" s="2263"/>
      <c r="FT105" s="2263"/>
      <c r="FU105" s="3"/>
      <c r="FV105" s="2262"/>
      <c r="FW105" s="2264"/>
      <c r="FX105" s="2263"/>
      <c r="FY105" s="2261"/>
      <c r="FZ105" s="2263"/>
      <c r="GA105" s="2263"/>
      <c r="GB105" s="2263"/>
      <c r="GC105" s="2263"/>
      <c r="GD105" s="2263"/>
      <c r="GE105" s="2263"/>
      <c r="GF105" s="3"/>
      <c r="GG105" s="2262"/>
      <c r="GH105" s="2264"/>
      <c r="GI105" s="2263"/>
      <c r="GJ105" s="2261"/>
      <c r="GK105" s="2263"/>
      <c r="GL105" s="2263"/>
      <c r="GM105" s="2263"/>
      <c r="GN105" s="2263"/>
      <c r="GO105" s="2263"/>
      <c r="GP105" s="2263"/>
      <c r="GQ105" s="3"/>
      <c r="GR105" s="2262"/>
      <c r="GS105" s="2264"/>
      <c r="GT105" s="2263"/>
      <c r="GU105" s="2261"/>
      <c r="GV105" s="2263"/>
      <c r="GW105" s="2263"/>
      <c r="GX105" s="2263"/>
      <c r="GY105" s="2263"/>
      <c r="GZ105" s="2263"/>
      <c r="HA105" s="2263"/>
      <c r="HB105" s="3"/>
      <c r="HC105" s="2262"/>
      <c r="HD105" s="2264"/>
      <c r="HE105" s="2263"/>
      <c r="HF105" s="2261"/>
      <c r="HG105" s="2263"/>
      <c r="HH105" s="2263"/>
      <c r="HI105" s="2263"/>
      <c r="HJ105" s="2263"/>
      <c r="HK105" s="2263"/>
      <c r="HL105" s="2263"/>
      <c r="HM105" s="3"/>
      <c r="HN105" s="2262"/>
      <c r="HO105" s="2264"/>
      <c r="HP105" s="2263"/>
      <c r="HQ105" s="2261"/>
      <c r="HR105" s="2263"/>
      <c r="HS105" s="2263"/>
      <c r="HT105" s="2263"/>
      <c r="HU105" s="2263"/>
      <c r="HV105" s="2263"/>
      <c r="HW105" s="2263"/>
      <c r="HX105" s="3"/>
      <c r="HY105" s="2262"/>
      <c r="HZ105" s="2264"/>
      <c r="IA105" s="2263"/>
      <c r="IB105" s="2261"/>
      <c r="IC105" s="2263"/>
      <c r="ID105" s="2263"/>
      <c r="IE105" s="2263"/>
      <c r="IF105" s="2263"/>
      <c r="IG105" s="2263"/>
      <c r="IH105" s="2263"/>
      <c r="II105" s="3"/>
      <c r="IJ105" s="2262"/>
      <c r="IK105" s="2264"/>
      <c r="IL105" s="2263"/>
      <c r="IM105" s="2261"/>
      <c r="IN105" s="2263"/>
      <c r="IO105" s="2263"/>
      <c r="IP105" s="2263"/>
      <c r="IQ105" s="2263"/>
      <c r="IR105" s="2263"/>
      <c r="IS105" s="2263"/>
      <c r="IT105" s="3"/>
      <c r="IU105" s="2262"/>
      <c r="IV105" s="2264"/>
      <c r="IW105" s="2263"/>
    </row>
    <row r="106" spans="1:257" ht="24.75" customHeight="1" x14ac:dyDescent="0.25">
      <c r="A106" s="2262"/>
      <c r="B106" s="2264"/>
      <c r="C106" s="2265"/>
      <c r="D106" s="2260"/>
      <c r="E106" s="2265"/>
      <c r="F106" s="2265"/>
      <c r="G106" s="2265"/>
      <c r="H106" s="2265"/>
      <c r="I106" s="2265"/>
      <c r="J106" s="2265"/>
      <c r="K106" s="2471"/>
      <c r="M106" s="2262"/>
      <c r="N106" s="2264"/>
      <c r="O106" s="2263"/>
      <c r="P106" s="2261"/>
      <c r="Q106" s="2263"/>
      <c r="R106" s="2263"/>
      <c r="S106" s="2263"/>
      <c r="T106" s="2263"/>
      <c r="U106" s="2263"/>
      <c r="V106" s="2263"/>
      <c r="W106" s="3"/>
      <c r="X106" s="2262"/>
      <c r="Y106" s="2264"/>
      <c r="Z106" s="2263"/>
      <c r="AA106" s="2261"/>
      <c r="AB106" s="2263"/>
      <c r="AC106" s="2263"/>
      <c r="AD106" s="2263"/>
      <c r="AE106" s="2263"/>
      <c r="AF106" s="2263"/>
      <c r="AG106" s="2263"/>
      <c r="AH106" s="3"/>
      <c r="AI106" s="2262"/>
      <c r="AJ106" s="2264"/>
      <c r="AK106" s="2263"/>
      <c r="AL106" s="2261"/>
      <c r="AM106" s="2263"/>
      <c r="AN106" s="2263"/>
      <c r="AO106" s="2263"/>
      <c r="AP106" s="2263"/>
      <c r="AQ106" s="2263"/>
      <c r="AR106" s="2263"/>
      <c r="AS106" s="3"/>
      <c r="AT106" s="2262"/>
      <c r="AU106" s="2264"/>
      <c r="AV106" s="2263"/>
      <c r="AW106" s="2261"/>
      <c r="AX106" s="2263"/>
      <c r="AY106" s="2263"/>
      <c r="AZ106" s="2263"/>
      <c r="BA106" s="2263"/>
      <c r="BB106" s="2263"/>
      <c r="BC106" s="2263"/>
      <c r="BD106" s="3"/>
      <c r="BE106" s="2262"/>
      <c r="BF106" s="2264"/>
      <c r="BG106" s="2263"/>
      <c r="BH106" s="2261"/>
      <c r="BI106" s="2263"/>
      <c r="BJ106" s="2263"/>
      <c r="BK106" s="2263"/>
      <c r="BL106" s="2263"/>
      <c r="BM106" s="2263"/>
      <c r="BN106" s="2263"/>
      <c r="BO106" s="3"/>
      <c r="BP106" s="2262"/>
      <c r="BQ106" s="2264"/>
      <c r="BR106" s="2263"/>
      <c r="BS106" s="2261"/>
      <c r="BT106" s="2263"/>
      <c r="BU106" s="2263"/>
      <c r="BV106" s="2263"/>
      <c r="BW106" s="2263"/>
      <c r="BX106" s="2263"/>
      <c r="BY106" s="2263"/>
      <c r="BZ106" s="3"/>
      <c r="CA106" s="2262"/>
      <c r="CB106" s="2264"/>
      <c r="CC106" s="2263"/>
      <c r="CD106" s="2261"/>
      <c r="CE106" s="2263"/>
      <c r="CF106" s="2263"/>
      <c r="CG106" s="2263"/>
      <c r="CH106" s="2263"/>
      <c r="CI106" s="2263"/>
      <c r="CJ106" s="2263"/>
      <c r="CK106" s="3"/>
      <c r="CL106" s="2262"/>
      <c r="CM106" s="2264"/>
      <c r="CN106" s="2263"/>
      <c r="CO106" s="2261"/>
      <c r="CP106" s="2263"/>
      <c r="CQ106" s="2263"/>
      <c r="CR106" s="2263"/>
      <c r="CS106" s="2263"/>
      <c r="CT106" s="2263"/>
      <c r="CU106" s="2263"/>
      <c r="CV106" s="3"/>
      <c r="CW106" s="2262"/>
      <c r="CX106" s="2264"/>
      <c r="CY106" s="2263"/>
      <c r="CZ106" s="2261"/>
      <c r="DA106" s="2263"/>
      <c r="DB106" s="2263"/>
      <c r="DC106" s="2263"/>
      <c r="DD106" s="2263"/>
      <c r="DE106" s="2263"/>
      <c r="DF106" s="2263"/>
      <c r="DG106" s="3"/>
      <c r="DH106" s="2262"/>
      <c r="DI106" s="2264"/>
      <c r="DJ106" s="2263"/>
      <c r="DK106" s="2261"/>
      <c r="DL106" s="2263"/>
      <c r="DM106" s="2263"/>
      <c r="DN106" s="2263"/>
      <c r="DO106" s="2263"/>
      <c r="DP106" s="2263"/>
      <c r="DQ106" s="2263"/>
      <c r="DR106" s="3"/>
      <c r="DS106" s="2262"/>
      <c r="DT106" s="2264"/>
      <c r="DU106" s="2263"/>
      <c r="DV106" s="2261"/>
      <c r="DW106" s="2263"/>
      <c r="DX106" s="2263"/>
      <c r="DY106" s="2263"/>
      <c r="DZ106" s="2263"/>
      <c r="EA106" s="2263"/>
      <c r="EB106" s="2263"/>
      <c r="EC106" s="3"/>
      <c r="ED106" s="2262"/>
      <c r="EE106" s="2264"/>
      <c r="EF106" s="2263"/>
      <c r="EG106" s="2261"/>
      <c r="EH106" s="2263"/>
      <c r="EI106" s="2263"/>
      <c r="EJ106" s="2263"/>
      <c r="EK106" s="2263"/>
      <c r="EL106" s="2263"/>
      <c r="EM106" s="2263"/>
      <c r="EN106" s="3"/>
      <c r="EO106" s="2262"/>
      <c r="EP106" s="2264"/>
      <c r="EQ106" s="2263"/>
      <c r="ER106" s="2261"/>
      <c r="ES106" s="2263"/>
      <c r="ET106" s="2263"/>
      <c r="EU106" s="2263"/>
      <c r="EV106" s="2263"/>
      <c r="EW106" s="2263"/>
      <c r="EX106" s="2263"/>
      <c r="EY106" s="3"/>
      <c r="EZ106" s="2262"/>
      <c r="FA106" s="2264"/>
      <c r="FB106" s="2263"/>
      <c r="FC106" s="2261"/>
      <c r="FD106" s="2263"/>
      <c r="FE106" s="2263"/>
      <c r="FF106" s="2263"/>
      <c r="FG106" s="2263"/>
      <c r="FH106" s="2263"/>
      <c r="FI106" s="2263"/>
      <c r="FJ106" s="3"/>
      <c r="FK106" s="2262"/>
      <c r="FL106" s="2264"/>
      <c r="FM106" s="2263"/>
      <c r="FN106" s="2261"/>
      <c r="FO106" s="2263"/>
      <c r="FP106" s="2263"/>
      <c r="FQ106" s="2263"/>
      <c r="FR106" s="2263"/>
      <c r="FS106" s="2263"/>
      <c r="FT106" s="2263"/>
      <c r="FU106" s="3"/>
      <c r="FV106" s="2262"/>
      <c r="FW106" s="2264"/>
      <c r="FX106" s="2263"/>
      <c r="FY106" s="2261"/>
      <c r="FZ106" s="2263"/>
      <c r="GA106" s="2263"/>
      <c r="GB106" s="2263"/>
      <c r="GC106" s="2263"/>
      <c r="GD106" s="2263"/>
      <c r="GE106" s="2263"/>
      <c r="GF106" s="3"/>
      <c r="GG106" s="2262"/>
      <c r="GH106" s="2264"/>
      <c r="GI106" s="2263"/>
      <c r="GJ106" s="2261"/>
      <c r="GK106" s="2263"/>
      <c r="GL106" s="2263"/>
      <c r="GM106" s="2263"/>
      <c r="GN106" s="2263"/>
      <c r="GO106" s="2263"/>
      <c r="GP106" s="2263"/>
      <c r="GQ106" s="3"/>
      <c r="GR106" s="2262"/>
      <c r="GS106" s="2264"/>
      <c r="GT106" s="2263"/>
      <c r="GU106" s="2261"/>
      <c r="GV106" s="2263"/>
      <c r="GW106" s="2263"/>
      <c r="GX106" s="2263"/>
      <c r="GY106" s="2263"/>
      <c r="GZ106" s="2263"/>
      <c r="HA106" s="2263"/>
      <c r="HB106" s="3"/>
      <c r="HC106" s="2262"/>
      <c r="HD106" s="2264"/>
      <c r="HE106" s="2263"/>
      <c r="HF106" s="2261"/>
      <c r="HG106" s="2263"/>
      <c r="HH106" s="2263"/>
      <c r="HI106" s="2263"/>
      <c r="HJ106" s="2263"/>
      <c r="HK106" s="2263"/>
      <c r="HL106" s="2263"/>
      <c r="HM106" s="3"/>
      <c r="HN106" s="2262"/>
      <c r="HO106" s="2264"/>
      <c r="HP106" s="2263"/>
      <c r="HQ106" s="2261"/>
      <c r="HR106" s="2263"/>
      <c r="HS106" s="2263"/>
      <c r="HT106" s="2263"/>
      <c r="HU106" s="2263"/>
      <c r="HV106" s="2263"/>
      <c r="HW106" s="2263"/>
      <c r="HX106" s="3"/>
      <c r="HY106" s="2262"/>
      <c r="HZ106" s="2264"/>
      <c r="IA106" s="2263"/>
      <c r="IB106" s="2261"/>
      <c r="IC106" s="2263"/>
      <c r="ID106" s="2263"/>
      <c r="IE106" s="2263"/>
      <c r="IF106" s="2263"/>
      <c r="IG106" s="2263"/>
      <c r="IH106" s="2263"/>
      <c r="II106" s="3"/>
      <c r="IJ106" s="2262"/>
      <c r="IK106" s="2264"/>
      <c r="IL106" s="2263"/>
      <c r="IM106" s="2261"/>
      <c r="IN106" s="2263"/>
      <c r="IO106" s="2263"/>
      <c r="IP106" s="2263"/>
      <c r="IQ106" s="2263"/>
      <c r="IR106" s="2263"/>
      <c r="IS106" s="2263"/>
      <c r="IT106" s="3"/>
      <c r="IU106" s="2262"/>
      <c r="IV106" s="2264"/>
      <c r="IW106" s="2263"/>
    </row>
    <row r="107" spans="1:257" ht="24.75" customHeight="1" x14ac:dyDescent="0.25">
      <c r="A107" s="2262"/>
      <c r="B107" s="2264"/>
      <c r="C107" s="2265"/>
      <c r="D107" s="2260"/>
      <c r="E107" s="2265"/>
      <c r="F107" s="2265"/>
      <c r="G107" s="2265"/>
      <c r="H107" s="2265"/>
      <c r="I107" s="2265"/>
      <c r="J107" s="2265"/>
      <c r="K107" s="2471"/>
      <c r="M107" s="2262"/>
      <c r="N107" s="2264"/>
      <c r="O107" s="2263"/>
      <c r="P107" s="2261"/>
      <c r="Q107" s="2263"/>
      <c r="R107" s="2263"/>
      <c r="S107" s="2263"/>
      <c r="T107" s="2263"/>
      <c r="U107" s="2263"/>
      <c r="V107" s="2263"/>
      <c r="W107" s="3"/>
      <c r="X107" s="2262"/>
      <c r="Y107" s="2264"/>
      <c r="Z107" s="2263"/>
      <c r="AA107" s="2261"/>
      <c r="AB107" s="2263"/>
      <c r="AC107" s="2263"/>
      <c r="AD107" s="2263"/>
      <c r="AE107" s="2263"/>
      <c r="AF107" s="2263"/>
      <c r="AG107" s="2263"/>
      <c r="AH107" s="3"/>
      <c r="AI107" s="2262"/>
      <c r="AJ107" s="2264"/>
      <c r="AK107" s="2263"/>
      <c r="AL107" s="2261"/>
      <c r="AM107" s="2263"/>
      <c r="AN107" s="2263"/>
      <c r="AO107" s="2263"/>
      <c r="AP107" s="2263"/>
      <c r="AQ107" s="2263"/>
      <c r="AR107" s="2263"/>
      <c r="AS107" s="3"/>
      <c r="AT107" s="2262"/>
      <c r="AU107" s="2264"/>
      <c r="AV107" s="2263"/>
      <c r="AW107" s="2261"/>
      <c r="AX107" s="2263"/>
      <c r="AY107" s="2263"/>
      <c r="AZ107" s="2263"/>
      <c r="BA107" s="2263"/>
      <c r="BB107" s="2263"/>
      <c r="BC107" s="2263"/>
      <c r="BD107" s="3"/>
      <c r="BE107" s="2262"/>
      <c r="BF107" s="2264"/>
      <c r="BG107" s="2263"/>
      <c r="BH107" s="2261"/>
      <c r="BI107" s="2263"/>
      <c r="BJ107" s="2263"/>
      <c r="BK107" s="2263"/>
      <c r="BL107" s="2263"/>
      <c r="BM107" s="2263"/>
      <c r="BN107" s="2263"/>
      <c r="BO107" s="3"/>
      <c r="BP107" s="2262"/>
      <c r="BQ107" s="2264"/>
      <c r="BR107" s="2263"/>
      <c r="BS107" s="2261"/>
      <c r="BT107" s="2263"/>
      <c r="BU107" s="2263"/>
      <c r="BV107" s="2263"/>
      <c r="BW107" s="2263"/>
      <c r="BX107" s="2263"/>
      <c r="BY107" s="2263"/>
      <c r="BZ107" s="3"/>
      <c r="CA107" s="2262"/>
      <c r="CB107" s="2264"/>
      <c r="CC107" s="2263"/>
      <c r="CD107" s="2261"/>
      <c r="CE107" s="2263"/>
      <c r="CF107" s="2263"/>
      <c r="CG107" s="2263"/>
      <c r="CH107" s="2263"/>
      <c r="CI107" s="2263"/>
      <c r="CJ107" s="2263"/>
      <c r="CK107" s="3"/>
      <c r="CL107" s="2262"/>
      <c r="CM107" s="2264"/>
      <c r="CN107" s="2263"/>
      <c r="CO107" s="2261"/>
      <c r="CP107" s="2263"/>
      <c r="CQ107" s="2263"/>
      <c r="CR107" s="2263"/>
      <c r="CS107" s="2263"/>
      <c r="CT107" s="2263"/>
      <c r="CU107" s="2263"/>
      <c r="CV107" s="3"/>
      <c r="CW107" s="2262"/>
      <c r="CX107" s="2264"/>
      <c r="CY107" s="2263"/>
      <c r="CZ107" s="2261"/>
      <c r="DA107" s="2263"/>
      <c r="DB107" s="2263"/>
      <c r="DC107" s="2263"/>
      <c r="DD107" s="2263"/>
      <c r="DE107" s="2263"/>
      <c r="DF107" s="2263"/>
      <c r="DG107" s="3"/>
      <c r="DH107" s="2262"/>
      <c r="DI107" s="2264"/>
      <c r="DJ107" s="2263"/>
      <c r="DK107" s="2261"/>
      <c r="DL107" s="2263"/>
      <c r="DM107" s="2263"/>
      <c r="DN107" s="2263"/>
      <c r="DO107" s="2263"/>
      <c r="DP107" s="2263"/>
      <c r="DQ107" s="2263"/>
      <c r="DR107" s="3"/>
      <c r="DS107" s="2262"/>
      <c r="DT107" s="2264"/>
      <c r="DU107" s="2263"/>
      <c r="DV107" s="2261"/>
      <c r="DW107" s="2263"/>
      <c r="DX107" s="2263"/>
      <c r="DY107" s="2263"/>
      <c r="DZ107" s="2263"/>
      <c r="EA107" s="2263"/>
      <c r="EB107" s="2263"/>
      <c r="EC107" s="3"/>
      <c r="ED107" s="2262"/>
      <c r="EE107" s="2264"/>
      <c r="EF107" s="2263"/>
      <c r="EG107" s="2261"/>
      <c r="EH107" s="2263"/>
      <c r="EI107" s="2263"/>
      <c r="EJ107" s="2263"/>
      <c r="EK107" s="2263"/>
      <c r="EL107" s="2263"/>
      <c r="EM107" s="2263"/>
      <c r="EN107" s="3"/>
      <c r="EO107" s="2262"/>
      <c r="EP107" s="2264"/>
      <c r="EQ107" s="2263"/>
      <c r="ER107" s="2261"/>
      <c r="ES107" s="2263"/>
      <c r="ET107" s="2263"/>
      <c r="EU107" s="2263"/>
      <c r="EV107" s="2263"/>
      <c r="EW107" s="2263"/>
      <c r="EX107" s="2263"/>
      <c r="EY107" s="3"/>
      <c r="EZ107" s="2262"/>
      <c r="FA107" s="2264"/>
      <c r="FB107" s="2263"/>
      <c r="FC107" s="2261"/>
      <c r="FD107" s="2263"/>
      <c r="FE107" s="2263"/>
      <c r="FF107" s="2263"/>
      <c r="FG107" s="2263"/>
      <c r="FH107" s="2263"/>
      <c r="FI107" s="2263"/>
      <c r="FJ107" s="3"/>
      <c r="FK107" s="2262"/>
      <c r="FL107" s="2264"/>
      <c r="FM107" s="2263"/>
      <c r="FN107" s="2261"/>
      <c r="FO107" s="2263"/>
      <c r="FP107" s="2263"/>
      <c r="FQ107" s="2263"/>
      <c r="FR107" s="2263"/>
      <c r="FS107" s="2263"/>
      <c r="FT107" s="2263"/>
      <c r="FU107" s="3"/>
      <c r="FV107" s="2262"/>
      <c r="FW107" s="2264"/>
      <c r="FX107" s="2263"/>
      <c r="FY107" s="2261"/>
      <c r="FZ107" s="2263"/>
      <c r="GA107" s="2263"/>
      <c r="GB107" s="2263"/>
      <c r="GC107" s="2263"/>
      <c r="GD107" s="2263"/>
      <c r="GE107" s="2263"/>
      <c r="GF107" s="3"/>
      <c r="GG107" s="2262"/>
      <c r="GH107" s="2264"/>
      <c r="GI107" s="2263"/>
      <c r="GJ107" s="2261"/>
      <c r="GK107" s="2263"/>
      <c r="GL107" s="2263"/>
      <c r="GM107" s="2263"/>
      <c r="GN107" s="2263"/>
      <c r="GO107" s="2263"/>
      <c r="GP107" s="2263"/>
      <c r="GQ107" s="3"/>
      <c r="GR107" s="2262"/>
      <c r="GS107" s="2264"/>
      <c r="GT107" s="2263"/>
      <c r="GU107" s="2261"/>
      <c r="GV107" s="2263"/>
      <c r="GW107" s="2263"/>
      <c r="GX107" s="2263"/>
      <c r="GY107" s="2263"/>
      <c r="GZ107" s="2263"/>
      <c r="HA107" s="2263"/>
      <c r="HB107" s="3"/>
      <c r="HC107" s="2262"/>
      <c r="HD107" s="2264"/>
      <c r="HE107" s="2263"/>
      <c r="HF107" s="2261"/>
      <c r="HG107" s="2263"/>
      <c r="HH107" s="2263"/>
      <c r="HI107" s="2263"/>
      <c r="HJ107" s="2263"/>
      <c r="HK107" s="2263"/>
      <c r="HL107" s="2263"/>
      <c r="HM107" s="3"/>
      <c r="HN107" s="2262"/>
      <c r="HO107" s="2264"/>
      <c r="HP107" s="2263"/>
      <c r="HQ107" s="2261"/>
      <c r="HR107" s="2263"/>
      <c r="HS107" s="2263"/>
      <c r="HT107" s="2263"/>
      <c r="HU107" s="2263"/>
      <c r="HV107" s="2263"/>
      <c r="HW107" s="2263"/>
      <c r="HX107" s="3"/>
      <c r="HY107" s="2262"/>
      <c r="HZ107" s="2264"/>
      <c r="IA107" s="2263"/>
      <c r="IB107" s="2261"/>
      <c r="IC107" s="2263"/>
      <c r="ID107" s="2263"/>
      <c r="IE107" s="2263"/>
      <c r="IF107" s="2263"/>
      <c r="IG107" s="2263"/>
      <c r="IH107" s="2263"/>
      <c r="II107" s="3"/>
      <c r="IJ107" s="2262"/>
      <c r="IK107" s="2264"/>
      <c r="IL107" s="2263"/>
      <c r="IM107" s="2261"/>
      <c r="IN107" s="2263"/>
      <c r="IO107" s="2263"/>
      <c r="IP107" s="2263"/>
      <c r="IQ107" s="2263"/>
      <c r="IR107" s="2263"/>
      <c r="IS107" s="2263"/>
      <c r="IT107" s="3"/>
      <c r="IU107" s="2262"/>
      <c r="IV107" s="2264"/>
      <c r="IW107" s="2263"/>
    </row>
    <row r="108" spans="1:257" ht="24.75" customHeight="1" x14ac:dyDescent="0.25">
      <c r="A108" s="2262"/>
      <c r="B108" s="2264"/>
      <c r="C108" s="2265"/>
      <c r="D108" s="2260"/>
      <c r="E108" s="2265"/>
      <c r="F108" s="2265"/>
      <c r="G108" s="2265"/>
      <c r="H108" s="2265"/>
      <c r="I108" s="2265"/>
      <c r="J108" s="2265"/>
      <c r="K108" s="2471"/>
      <c r="M108" s="2262"/>
      <c r="N108" s="2264"/>
      <c r="O108" s="2263"/>
      <c r="P108" s="2261"/>
      <c r="Q108" s="2263"/>
      <c r="R108" s="2263"/>
      <c r="S108" s="2263"/>
      <c r="T108" s="2263"/>
      <c r="U108" s="2263"/>
      <c r="V108" s="2263"/>
      <c r="W108" s="3"/>
      <c r="X108" s="2262"/>
      <c r="Y108" s="2264"/>
      <c r="Z108" s="2263"/>
      <c r="AA108" s="2261"/>
      <c r="AB108" s="2263"/>
      <c r="AC108" s="2263"/>
      <c r="AD108" s="2263"/>
      <c r="AE108" s="2263"/>
      <c r="AF108" s="2263"/>
      <c r="AG108" s="2263"/>
      <c r="AH108" s="3"/>
      <c r="AI108" s="2262"/>
      <c r="AJ108" s="2264"/>
      <c r="AK108" s="2263"/>
      <c r="AL108" s="2261"/>
      <c r="AM108" s="2263"/>
      <c r="AN108" s="2263"/>
      <c r="AO108" s="2263"/>
      <c r="AP108" s="2263"/>
      <c r="AQ108" s="2263"/>
      <c r="AR108" s="2263"/>
      <c r="AS108" s="3"/>
      <c r="AT108" s="2262"/>
      <c r="AU108" s="2264"/>
      <c r="AV108" s="2263"/>
      <c r="AW108" s="2261"/>
      <c r="AX108" s="2263"/>
      <c r="AY108" s="2263"/>
      <c r="AZ108" s="2263"/>
      <c r="BA108" s="2263"/>
      <c r="BB108" s="2263"/>
      <c r="BC108" s="2263"/>
      <c r="BD108" s="3"/>
      <c r="BE108" s="2262"/>
      <c r="BF108" s="2264"/>
      <c r="BG108" s="2263"/>
      <c r="BH108" s="2261"/>
      <c r="BI108" s="2263"/>
      <c r="BJ108" s="2263"/>
      <c r="BK108" s="2263"/>
      <c r="BL108" s="2263"/>
      <c r="BM108" s="2263"/>
      <c r="BN108" s="2263"/>
      <c r="BO108" s="3"/>
      <c r="BP108" s="2262"/>
      <c r="BQ108" s="2264"/>
      <c r="BR108" s="2263"/>
      <c r="BS108" s="2261"/>
      <c r="BT108" s="2263"/>
      <c r="BU108" s="2263"/>
      <c r="BV108" s="2263"/>
      <c r="BW108" s="2263"/>
      <c r="BX108" s="2263"/>
      <c r="BY108" s="2263"/>
      <c r="BZ108" s="3"/>
      <c r="CA108" s="2262"/>
      <c r="CB108" s="2264"/>
      <c r="CC108" s="2263"/>
      <c r="CD108" s="2261"/>
      <c r="CE108" s="2263"/>
      <c r="CF108" s="2263"/>
      <c r="CG108" s="2263"/>
      <c r="CH108" s="2263"/>
      <c r="CI108" s="2263"/>
      <c r="CJ108" s="2263"/>
      <c r="CK108" s="3"/>
      <c r="CL108" s="2262"/>
      <c r="CM108" s="2264"/>
      <c r="CN108" s="2263"/>
      <c r="CO108" s="2261"/>
      <c r="CP108" s="2263"/>
      <c r="CQ108" s="2263"/>
      <c r="CR108" s="2263"/>
      <c r="CS108" s="2263"/>
      <c r="CT108" s="2263"/>
      <c r="CU108" s="2263"/>
      <c r="CV108" s="3"/>
      <c r="CW108" s="2262"/>
      <c r="CX108" s="2264"/>
      <c r="CY108" s="2263"/>
      <c r="CZ108" s="2261"/>
      <c r="DA108" s="2263"/>
      <c r="DB108" s="2263"/>
      <c r="DC108" s="2263"/>
      <c r="DD108" s="2263"/>
      <c r="DE108" s="2263"/>
      <c r="DF108" s="2263"/>
      <c r="DG108" s="3"/>
      <c r="DH108" s="2262"/>
      <c r="DI108" s="2264"/>
      <c r="DJ108" s="2263"/>
      <c r="DK108" s="2261"/>
      <c r="DL108" s="2263"/>
      <c r="DM108" s="2263"/>
      <c r="DN108" s="2263"/>
      <c r="DO108" s="2263"/>
      <c r="DP108" s="2263"/>
      <c r="DQ108" s="2263"/>
      <c r="DR108" s="3"/>
      <c r="DS108" s="2262"/>
      <c r="DT108" s="2264"/>
      <c r="DU108" s="2263"/>
      <c r="DV108" s="2261"/>
      <c r="DW108" s="2263"/>
      <c r="DX108" s="2263"/>
      <c r="DY108" s="2263"/>
      <c r="DZ108" s="2263"/>
      <c r="EA108" s="2263"/>
      <c r="EB108" s="2263"/>
      <c r="EC108" s="3"/>
      <c r="ED108" s="2262"/>
      <c r="EE108" s="2264"/>
      <c r="EF108" s="2263"/>
      <c r="EG108" s="2261"/>
      <c r="EH108" s="2263"/>
      <c r="EI108" s="2263"/>
      <c r="EJ108" s="2263"/>
      <c r="EK108" s="2263"/>
      <c r="EL108" s="2263"/>
      <c r="EM108" s="2263"/>
      <c r="EN108" s="3"/>
      <c r="EO108" s="2262"/>
      <c r="EP108" s="2264"/>
      <c r="EQ108" s="2263"/>
      <c r="ER108" s="2261"/>
      <c r="ES108" s="2263"/>
      <c r="ET108" s="2263"/>
      <c r="EU108" s="2263"/>
      <c r="EV108" s="2263"/>
      <c r="EW108" s="2263"/>
      <c r="EX108" s="2263"/>
      <c r="EY108" s="3"/>
      <c r="EZ108" s="2262"/>
      <c r="FA108" s="2264"/>
      <c r="FB108" s="2263"/>
      <c r="FC108" s="2261"/>
      <c r="FD108" s="2263"/>
      <c r="FE108" s="2263"/>
      <c r="FF108" s="2263"/>
      <c r="FG108" s="2263"/>
      <c r="FH108" s="2263"/>
      <c r="FI108" s="2263"/>
      <c r="FJ108" s="3"/>
      <c r="FK108" s="2262"/>
      <c r="FL108" s="2264"/>
      <c r="FM108" s="2263"/>
      <c r="FN108" s="2261"/>
      <c r="FO108" s="2263"/>
      <c r="FP108" s="2263"/>
      <c r="FQ108" s="2263"/>
      <c r="FR108" s="2263"/>
      <c r="FS108" s="2263"/>
      <c r="FT108" s="2263"/>
      <c r="FU108" s="3"/>
      <c r="FV108" s="2262"/>
      <c r="FW108" s="2264"/>
      <c r="FX108" s="2263"/>
      <c r="FY108" s="2261"/>
      <c r="FZ108" s="2263"/>
      <c r="GA108" s="2263"/>
      <c r="GB108" s="2263"/>
      <c r="GC108" s="2263"/>
      <c r="GD108" s="2263"/>
      <c r="GE108" s="2263"/>
      <c r="GF108" s="3"/>
      <c r="GG108" s="2262"/>
      <c r="GH108" s="2264"/>
      <c r="GI108" s="2263"/>
      <c r="GJ108" s="2261"/>
      <c r="GK108" s="2263"/>
      <c r="GL108" s="2263"/>
      <c r="GM108" s="2263"/>
      <c r="GN108" s="2263"/>
      <c r="GO108" s="2263"/>
      <c r="GP108" s="2263"/>
      <c r="GQ108" s="3"/>
      <c r="GR108" s="2262"/>
      <c r="GS108" s="2264"/>
      <c r="GT108" s="2263"/>
      <c r="GU108" s="2261"/>
      <c r="GV108" s="2263"/>
      <c r="GW108" s="2263"/>
      <c r="GX108" s="2263"/>
      <c r="GY108" s="2263"/>
      <c r="GZ108" s="2263"/>
      <c r="HA108" s="2263"/>
      <c r="HB108" s="3"/>
      <c r="HC108" s="2262"/>
      <c r="HD108" s="2264"/>
      <c r="HE108" s="2263"/>
      <c r="HF108" s="2261"/>
      <c r="HG108" s="2263"/>
      <c r="HH108" s="2263"/>
      <c r="HI108" s="2263"/>
      <c r="HJ108" s="2263"/>
      <c r="HK108" s="2263"/>
      <c r="HL108" s="2263"/>
      <c r="HM108" s="3"/>
      <c r="HN108" s="2262"/>
      <c r="HO108" s="2264"/>
      <c r="HP108" s="2263"/>
      <c r="HQ108" s="2261"/>
      <c r="HR108" s="2263"/>
      <c r="HS108" s="2263"/>
      <c r="HT108" s="2263"/>
      <c r="HU108" s="2263"/>
      <c r="HV108" s="2263"/>
      <c r="HW108" s="2263"/>
      <c r="HX108" s="3"/>
      <c r="HY108" s="2262"/>
      <c r="HZ108" s="2264"/>
      <c r="IA108" s="2263"/>
      <c r="IB108" s="2261"/>
      <c r="IC108" s="2263"/>
      <c r="ID108" s="2263"/>
      <c r="IE108" s="2263"/>
      <c r="IF108" s="2263"/>
      <c r="IG108" s="2263"/>
      <c r="IH108" s="2263"/>
      <c r="II108" s="3"/>
      <c r="IJ108" s="2262"/>
      <c r="IK108" s="2264"/>
      <c r="IL108" s="2263"/>
      <c r="IM108" s="2261"/>
      <c r="IN108" s="2263"/>
      <c r="IO108" s="2263"/>
      <c r="IP108" s="2263"/>
      <c r="IQ108" s="2263"/>
      <c r="IR108" s="2263"/>
      <c r="IS108" s="2263"/>
      <c r="IT108" s="3"/>
      <c r="IU108" s="2262"/>
      <c r="IV108" s="2264"/>
      <c r="IW108" s="2263"/>
    </row>
    <row r="109" spans="1:257" ht="24.75" customHeight="1" x14ac:dyDescent="0.25">
      <c r="A109" s="2262"/>
      <c r="B109" s="2264"/>
      <c r="C109" s="2265"/>
      <c r="D109" s="2260"/>
      <c r="E109" s="2265"/>
      <c r="F109" s="2265"/>
      <c r="G109" s="2265"/>
      <c r="H109" s="2265"/>
      <c r="I109" s="2265"/>
      <c r="J109" s="2265"/>
      <c r="K109" s="2471"/>
      <c r="M109" s="2262"/>
      <c r="N109" s="2264"/>
      <c r="O109" s="2261"/>
      <c r="P109" s="2261"/>
      <c r="Q109" s="2261"/>
      <c r="R109" s="2261"/>
      <c r="S109" s="2261"/>
      <c r="T109" s="2261"/>
      <c r="U109" s="2261"/>
      <c r="V109" s="2261"/>
      <c r="W109" s="3"/>
      <c r="X109" s="2262"/>
      <c r="Y109" s="2264"/>
      <c r="Z109" s="2261"/>
      <c r="AA109" s="2261"/>
      <c r="AB109" s="2261"/>
      <c r="AC109" s="2261"/>
      <c r="AD109" s="2261"/>
      <c r="AE109" s="2261"/>
      <c r="AF109" s="2261"/>
      <c r="AG109" s="2261"/>
      <c r="AH109" s="3"/>
      <c r="AI109" s="2262"/>
      <c r="AJ109" s="2264"/>
      <c r="AK109" s="2261"/>
      <c r="AL109" s="2261"/>
      <c r="AM109" s="2261"/>
      <c r="AN109" s="2261"/>
      <c r="AO109" s="2261"/>
      <c r="AP109" s="2261"/>
      <c r="AQ109" s="2261"/>
      <c r="AR109" s="2261"/>
      <c r="AS109" s="3"/>
      <c r="AT109" s="2262"/>
      <c r="AU109" s="2264"/>
      <c r="AV109" s="2261"/>
      <c r="AW109" s="2261"/>
      <c r="AX109" s="2261"/>
      <c r="AY109" s="2261"/>
      <c r="AZ109" s="2261"/>
      <c r="BA109" s="2261"/>
      <c r="BB109" s="2261"/>
      <c r="BC109" s="2261"/>
      <c r="BD109" s="3"/>
      <c r="BE109" s="2262"/>
      <c r="BF109" s="2264"/>
      <c r="BG109" s="2261"/>
      <c r="BH109" s="2261"/>
      <c r="BI109" s="2261"/>
      <c r="BJ109" s="2261"/>
      <c r="BK109" s="2261"/>
      <c r="BL109" s="2261"/>
      <c r="BM109" s="2261"/>
      <c r="BN109" s="2261"/>
      <c r="BO109" s="3"/>
      <c r="BP109" s="2262"/>
      <c r="BQ109" s="2264"/>
      <c r="BR109" s="2261"/>
      <c r="BS109" s="2261"/>
      <c r="BT109" s="2261"/>
      <c r="BU109" s="2261"/>
      <c r="BV109" s="2261"/>
      <c r="BW109" s="2261"/>
      <c r="BX109" s="2261"/>
      <c r="BY109" s="2261"/>
      <c r="BZ109" s="3"/>
      <c r="CA109" s="2262"/>
      <c r="CB109" s="2264"/>
      <c r="CC109" s="2261"/>
      <c r="CD109" s="2261"/>
      <c r="CE109" s="2261"/>
      <c r="CF109" s="2261"/>
      <c r="CG109" s="2261"/>
      <c r="CH109" s="2261"/>
      <c r="CI109" s="2261"/>
      <c r="CJ109" s="2261"/>
      <c r="CK109" s="3"/>
      <c r="CL109" s="2262"/>
      <c r="CM109" s="2264"/>
      <c r="CN109" s="2261"/>
      <c r="CO109" s="2261"/>
      <c r="CP109" s="2261"/>
      <c r="CQ109" s="2261"/>
      <c r="CR109" s="2261"/>
      <c r="CS109" s="2261"/>
      <c r="CT109" s="2261"/>
      <c r="CU109" s="2261"/>
      <c r="CV109" s="3"/>
      <c r="CW109" s="2262"/>
      <c r="CX109" s="2264"/>
      <c r="CY109" s="2261"/>
      <c r="CZ109" s="2261"/>
      <c r="DA109" s="2261"/>
      <c r="DB109" s="2261"/>
      <c r="DC109" s="2261"/>
      <c r="DD109" s="2261"/>
      <c r="DE109" s="2261"/>
      <c r="DF109" s="2261"/>
      <c r="DG109" s="3"/>
      <c r="DH109" s="2262"/>
      <c r="DI109" s="2264"/>
      <c r="DJ109" s="2261"/>
      <c r="DK109" s="2261"/>
      <c r="DL109" s="2261"/>
      <c r="DM109" s="2261"/>
      <c r="DN109" s="2261"/>
      <c r="DO109" s="2261"/>
      <c r="DP109" s="2261"/>
      <c r="DQ109" s="2261"/>
      <c r="DR109" s="3"/>
      <c r="DS109" s="2262"/>
      <c r="DT109" s="2264"/>
      <c r="DU109" s="2261"/>
      <c r="DV109" s="2261"/>
      <c r="DW109" s="2261"/>
      <c r="DX109" s="2261"/>
      <c r="DY109" s="2261"/>
      <c r="DZ109" s="2261"/>
      <c r="EA109" s="2261"/>
      <c r="EB109" s="2261"/>
      <c r="EC109" s="3"/>
      <c r="ED109" s="2262"/>
      <c r="EE109" s="2264"/>
      <c r="EF109" s="2261"/>
      <c r="EG109" s="2261"/>
      <c r="EH109" s="2261"/>
      <c r="EI109" s="2261"/>
      <c r="EJ109" s="2261"/>
      <c r="EK109" s="2261"/>
      <c r="EL109" s="2261"/>
      <c r="EM109" s="2261"/>
      <c r="EN109" s="3"/>
      <c r="EO109" s="2262"/>
      <c r="EP109" s="2264"/>
      <c r="EQ109" s="2261"/>
      <c r="ER109" s="2261"/>
      <c r="ES109" s="2261"/>
      <c r="ET109" s="2261"/>
      <c r="EU109" s="2261"/>
      <c r="EV109" s="2261"/>
      <c r="EW109" s="2261"/>
      <c r="EX109" s="2261"/>
      <c r="EY109" s="3"/>
      <c r="EZ109" s="2262"/>
      <c r="FA109" s="2264"/>
      <c r="FB109" s="2261"/>
      <c r="FC109" s="2261"/>
      <c r="FD109" s="2261"/>
      <c r="FE109" s="2261"/>
      <c r="FF109" s="2261"/>
      <c r="FG109" s="2261"/>
      <c r="FH109" s="2261"/>
      <c r="FI109" s="2261"/>
      <c r="FJ109" s="3"/>
      <c r="FK109" s="2262"/>
      <c r="FL109" s="2264"/>
      <c r="FM109" s="2261"/>
      <c r="FN109" s="2261"/>
      <c r="FO109" s="2261"/>
      <c r="FP109" s="2261"/>
      <c r="FQ109" s="2261"/>
      <c r="FR109" s="2261"/>
      <c r="FS109" s="2261"/>
      <c r="FT109" s="2261"/>
      <c r="FU109" s="3"/>
      <c r="FV109" s="2262"/>
      <c r="FW109" s="2264"/>
      <c r="FX109" s="2261"/>
      <c r="FY109" s="2261"/>
      <c r="FZ109" s="2261"/>
      <c r="GA109" s="2261"/>
      <c r="GB109" s="2261"/>
      <c r="GC109" s="2261"/>
      <c r="GD109" s="2261"/>
      <c r="GE109" s="2261"/>
      <c r="GF109" s="3"/>
      <c r="GG109" s="2262"/>
      <c r="GH109" s="2264"/>
      <c r="GI109" s="2261"/>
      <c r="GJ109" s="2261"/>
      <c r="GK109" s="2261"/>
      <c r="GL109" s="2261"/>
      <c r="GM109" s="2261"/>
      <c r="GN109" s="2261"/>
      <c r="GO109" s="2261"/>
      <c r="GP109" s="2261"/>
      <c r="GQ109" s="3"/>
      <c r="GR109" s="2262"/>
      <c r="GS109" s="2264"/>
      <c r="GT109" s="2261"/>
      <c r="GU109" s="2261"/>
      <c r="GV109" s="2261"/>
      <c r="GW109" s="2261"/>
      <c r="GX109" s="2261"/>
      <c r="GY109" s="2261"/>
      <c r="GZ109" s="2261"/>
      <c r="HA109" s="2261"/>
      <c r="HB109" s="3"/>
      <c r="HC109" s="2262"/>
      <c r="HD109" s="2264"/>
      <c r="HE109" s="2261"/>
      <c r="HF109" s="2261"/>
      <c r="HG109" s="2261"/>
      <c r="HH109" s="2261"/>
      <c r="HI109" s="2261"/>
      <c r="HJ109" s="2261"/>
      <c r="HK109" s="2261"/>
      <c r="HL109" s="2261"/>
      <c r="HM109" s="3"/>
      <c r="HN109" s="2262"/>
      <c r="HO109" s="2264"/>
      <c r="HP109" s="2261"/>
      <c r="HQ109" s="2261"/>
      <c r="HR109" s="2261"/>
      <c r="HS109" s="2261"/>
      <c r="HT109" s="2261"/>
      <c r="HU109" s="2261"/>
      <c r="HV109" s="2261"/>
      <c r="HW109" s="2261"/>
      <c r="HX109" s="3"/>
      <c r="HY109" s="2262"/>
      <c r="HZ109" s="2264"/>
      <c r="IA109" s="2261"/>
      <c r="IB109" s="2261"/>
      <c r="IC109" s="2261"/>
      <c r="ID109" s="2261"/>
      <c r="IE109" s="2261"/>
      <c r="IF109" s="2261"/>
      <c r="IG109" s="2261"/>
      <c r="IH109" s="2261"/>
      <c r="II109" s="3"/>
      <c r="IJ109" s="2262"/>
      <c r="IK109" s="2264"/>
      <c r="IL109" s="2261"/>
      <c r="IM109" s="2261"/>
      <c r="IN109" s="2261"/>
      <c r="IO109" s="2261"/>
      <c r="IP109" s="2261"/>
      <c r="IQ109" s="2261"/>
      <c r="IR109" s="2261"/>
      <c r="IS109" s="2261"/>
      <c r="IT109" s="3"/>
      <c r="IU109" s="2262"/>
      <c r="IV109" s="2264"/>
      <c r="IW109" s="2261"/>
    </row>
    <row r="110" spans="1:257" ht="22.5" customHeight="1" x14ac:dyDescent="0.25">
      <c r="A110" s="2262"/>
      <c r="B110" s="2264"/>
      <c r="C110" s="2265"/>
      <c r="D110" s="2260"/>
      <c r="E110" s="2265"/>
      <c r="F110" s="2265"/>
      <c r="G110" s="2265"/>
      <c r="H110" s="2265"/>
      <c r="I110" s="2265"/>
      <c r="J110" s="2265"/>
      <c r="K110" s="2471"/>
      <c r="M110" s="2262"/>
      <c r="N110" s="2264"/>
      <c r="O110" s="2263"/>
      <c r="P110" s="2261"/>
      <c r="Q110" s="2263"/>
      <c r="R110" s="2263"/>
      <c r="S110" s="2263"/>
      <c r="T110" s="2263"/>
      <c r="U110" s="2263"/>
      <c r="V110" s="2263"/>
      <c r="W110" s="3"/>
      <c r="X110" s="2262"/>
      <c r="Y110" s="2264"/>
      <c r="Z110" s="2263"/>
      <c r="AA110" s="2261"/>
      <c r="AB110" s="2263"/>
      <c r="AC110" s="2263"/>
      <c r="AD110" s="2263"/>
      <c r="AE110" s="2263"/>
      <c r="AF110" s="2263"/>
      <c r="AG110" s="2263"/>
      <c r="AH110" s="3"/>
      <c r="AI110" s="2262"/>
      <c r="AJ110" s="2264"/>
      <c r="AK110" s="2263"/>
      <c r="AL110" s="2261"/>
      <c r="AM110" s="2263"/>
      <c r="AN110" s="2263"/>
      <c r="AO110" s="2263"/>
      <c r="AP110" s="2263"/>
      <c r="AQ110" s="2263"/>
      <c r="AR110" s="2263"/>
      <c r="AS110" s="3"/>
      <c r="AT110" s="2262"/>
      <c r="AU110" s="2264"/>
      <c r="AV110" s="2263"/>
      <c r="AW110" s="2261"/>
      <c r="AX110" s="2263"/>
      <c r="AY110" s="2263"/>
      <c r="AZ110" s="2263"/>
      <c r="BA110" s="2263"/>
      <c r="BB110" s="2263"/>
      <c r="BC110" s="2263"/>
      <c r="BD110" s="3"/>
      <c r="BE110" s="2262"/>
      <c r="BF110" s="2264"/>
      <c r="BG110" s="2263"/>
      <c r="BH110" s="2261"/>
      <c r="BI110" s="2263"/>
      <c r="BJ110" s="2263"/>
      <c r="BK110" s="2263"/>
      <c r="BL110" s="2263"/>
      <c r="BM110" s="2263"/>
      <c r="BN110" s="2263"/>
      <c r="BO110" s="3"/>
      <c r="BP110" s="2262"/>
      <c r="BQ110" s="2264"/>
      <c r="BR110" s="2263"/>
      <c r="BS110" s="2261"/>
      <c r="BT110" s="2263"/>
      <c r="BU110" s="2263"/>
      <c r="BV110" s="2263"/>
      <c r="BW110" s="2263"/>
      <c r="BX110" s="2263"/>
      <c r="BY110" s="2263"/>
      <c r="BZ110" s="3"/>
      <c r="CA110" s="2262"/>
      <c r="CB110" s="2264"/>
      <c r="CC110" s="2263"/>
      <c r="CD110" s="2261"/>
      <c r="CE110" s="2263"/>
      <c r="CF110" s="2263"/>
      <c r="CG110" s="2263"/>
      <c r="CH110" s="2263"/>
      <c r="CI110" s="2263"/>
      <c r="CJ110" s="2263"/>
      <c r="CK110" s="3"/>
      <c r="CL110" s="2262"/>
      <c r="CM110" s="2264"/>
      <c r="CN110" s="2263"/>
      <c r="CO110" s="2261"/>
      <c r="CP110" s="2263"/>
      <c r="CQ110" s="2263"/>
      <c r="CR110" s="2263"/>
      <c r="CS110" s="2263"/>
      <c r="CT110" s="2263"/>
      <c r="CU110" s="2263"/>
      <c r="CV110" s="3"/>
      <c r="CW110" s="2262"/>
      <c r="CX110" s="2264"/>
      <c r="CY110" s="2263"/>
      <c r="CZ110" s="2261"/>
      <c r="DA110" s="2263"/>
      <c r="DB110" s="2263"/>
      <c r="DC110" s="2263"/>
      <c r="DD110" s="2263"/>
      <c r="DE110" s="2263"/>
      <c r="DF110" s="2263"/>
      <c r="DG110" s="3"/>
      <c r="DH110" s="2262"/>
      <c r="DI110" s="2264"/>
      <c r="DJ110" s="2263"/>
      <c r="DK110" s="2261"/>
      <c r="DL110" s="2263"/>
      <c r="DM110" s="2263"/>
      <c r="DN110" s="2263"/>
      <c r="DO110" s="2263"/>
      <c r="DP110" s="2263"/>
      <c r="DQ110" s="2263"/>
      <c r="DR110" s="3"/>
      <c r="DS110" s="2262"/>
      <c r="DT110" s="2264"/>
      <c r="DU110" s="2263"/>
      <c r="DV110" s="2261"/>
      <c r="DW110" s="2263"/>
      <c r="DX110" s="2263"/>
      <c r="DY110" s="2263"/>
      <c r="DZ110" s="2263"/>
      <c r="EA110" s="2263"/>
      <c r="EB110" s="2263"/>
      <c r="EC110" s="3"/>
      <c r="ED110" s="2262"/>
      <c r="EE110" s="2264"/>
      <c r="EF110" s="2263"/>
      <c r="EG110" s="2261"/>
      <c r="EH110" s="2263"/>
      <c r="EI110" s="2263"/>
      <c r="EJ110" s="2263"/>
      <c r="EK110" s="2263"/>
      <c r="EL110" s="2263"/>
      <c r="EM110" s="2263"/>
      <c r="EN110" s="3"/>
      <c r="EO110" s="2262"/>
      <c r="EP110" s="2264"/>
      <c r="EQ110" s="2263"/>
      <c r="ER110" s="2261"/>
      <c r="ES110" s="2263"/>
      <c r="ET110" s="2263"/>
      <c r="EU110" s="2263"/>
      <c r="EV110" s="2263"/>
      <c r="EW110" s="2263"/>
      <c r="EX110" s="2263"/>
      <c r="EY110" s="3"/>
      <c r="EZ110" s="2262"/>
      <c r="FA110" s="2264"/>
      <c r="FB110" s="2263"/>
      <c r="FC110" s="2261"/>
      <c r="FD110" s="2263"/>
      <c r="FE110" s="2263"/>
      <c r="FF110" s="2263"/>
      <c r="FG110" s="2263"/>
      <c r="FH110" s="2263"/>
      <c r="FI110" s="2263"/>
      <c r="FJ110" s="3"/>
      <c r="FK110" s="2262"/>
      <c r="FL110" s="2264"/>
      <c r="FM110" s="2263"/>
      <c r="FN110" s="2261"/>
      <c r="FO110" s="2263"/>
      <c r="FP110" s="2263"/>
      <c r="FQ110" s="2263"/>
      <c r="FR110" s="2263"/>
      <c r="FS110" s="2263"/>
      <c r="FT110" s="2263"/>
      <c r="FU110" s="3"/>
      <c r="FV110" s="2262"/>
      <c r="FW110" s="2264"/>
      <c r="FX110" s="2263"/>
      <c r="FY110" s="2261"/>
      <c r="FZ110" s="2263"/>
      <c r="GA110" s="2263"/>
      <c r="GB110" s="2263"/>
      <c r="GC110" s="2263"/>
      <c r="GD110" s="2263"/>
      <c r="GE110" s="2263"/>
      <c r="GF110" s="3"/>
      <c r="GG110" s="2262"/>
      <c r="GH110" s="2264"/>
      <c r="GI110" s="2263"/>
      <c r="GJ110" s="2261"/>
      <c r="GK110" s="2263"/>
      <c r="GL110" s="2263"/>
      <c r="GM110" s="2263"/>
      <c r="GN110" s="2263"/>
      <c r="GO110" s="2263"/>
      <c r="GP110" s="2263"/>
      <c r="GQ110" s="3"/>
      <c r="GR110" s="2262"/>
      <c r="GS110" s="2264"/>
      <c r="GT110" s="2263"/>
      <c r="GU110" s="2261"/>
      <c r="GV110" s="2263"/>
      <c r="GW110" s="2263"/>
      <c r="GX110" s="2263"/>
      <c r="GY110" s="2263"/>
      <c r="GZ110" s="2263"/>
      <c r="HA110" s="2263"/>
      <c r="HB110" s="3"/>
      <c r="HC110" s="2262"/>
      <c r="HD110" s="2264"/>
      <c r="HE110" s="2263"/>
      <c r="HF110" s="2261"/>
      <c r="HG110" s="2263"/>
      <c r="HH110" s="2263"/>
      <c r="HI110" s="2263"/>
      <c r="HJ110" s="2263"/>
      <c r="HK110" s="2263"/>
      <c r="HL110" s="2263"/>
      <c r="HM110" s="3"/>
      <c r="HN110" s="2262"/>
      <c r="HO110" s="2264"/>
      <c r="HP110" s="2263"/>
      <c r="HQ110" s="2261"/>
      <c r="HR110" s="2263"/>
      <c r="HS110" s="2263"/>
      <c r="HT110" s="2263"/>
      <c r="HU110" s="2263"/>
      <c r="HV110" s="2263"/>
      <c r="HW110" s="2263"/>
      <c r="HX110" s="3"/>
      <c r="HY110" s="2262"/>
      <c r="HZ110" s="2264"/>
      <c r="IA110" s="2263"/>
      <c r="IB110" s="2261"/>
      <c r="IC110" s="2263"/>
      <c r="ID110" s="2263"/>
      <c r="IE110" s="2263"/>
      <c r="IF110" s="2263"/>
      <c r="IG110" s="2263"/>
      <c r="IH110" s="2263"/>
      <c r="II110" s="3"/>
      <c r="IJ110" s="2262"/>
      <c r="IK110" s="2264"/>
      <c r="IL110" s="2263"/>
      <c r="IM110" s="2261"/>
      <c r="IN110" s="2263"/>
      <c r="IO110" s="2263"/>
      <c r="IP110" s="2263"/>
      <c r="IQ110" s="2263"/>
      <c r="IR110" s="2263"/>
      <c r="IS110" s="2263"/>
      <c r="IT110" s="3"/>
      <c r="IU110" s="2262"/>
      <c r="IV110" s="2264"/>
      <c r="IW110" s="2263"/>
    </row>
    <row r="111" spans="1:257" ht="22.5" customHeight="1" x14ac:dyDescent="0.25">
      <c r="A111" s="2262"/>
      <c r="B111" s="2264"/>
      <c r="C111" s="2265"/>
      <c r="D111" s="2260"/>
      <c r="E111" s="2265"/>
      <c r="F111" s="2265"/>
      <c r="G111" s="2265"/>
      <c r="H111" s="2265"/>
      <c r="I111" s="2265"/>
      <c r="J111" s="2265"/>
      <c r="K111" s="2471"/>
      <c r="M111" s="2262"/>
      <c r="N111" s="2264"/>
      <c r="O111" s="2263"/>
      <c r="P111" s="2261"/>
      <c r="Q111" s="2263"/>
      <c r="R111" s="2263"/>
      <c r="S111" s="2263"/>
      <c r="T111" s="2263"/>
      <c r="U111" s="2263"/>
      <c r="V111" s="2263"/>
      <c r="W111" s="3"/>
      <c r="X111" s="2262"/>
      <c r="Y111" s="2264"/>
      <c r="Z111" s="2263"/>
      <c r="AA111" s="2261"/>
      <c r="AB111" s="2263"/>
      <c r="AC111" s="2263"/>
      <c r="AD111" s="2263"/>
      <c r="AE111" s="2263"/>
      <c r="AF111" s="2263"/>
      <c r="AG111" s="2263"/>
      <c r="AH111" s="3"/>
      <c r="AI111" s="2262"/>
      <c r="AJ111" s="2264"/>
      <c r="AK111" s="2263"/>
      <c r="AL111" s="2261"/>
      <c r="AM111" s="2263"/>
      <c r="AN111" s="2263"/>
      <c r="AO111" s="2263"/>
      <c r="AP111" s="2263"/>
      <c r="AQ111" s="2263"/>
      <c r="AR111" s="2263"/>
      <c r="AS111" s="3"/>
      <c r="AT111" s="2262"/>
      <c r="AU111" s="2264"/>
      <c r="AV111" s="2263"/>
      <c r="AW111" s="2261"/>
      <c r="AX111" s="2263"/>
      <c r="AY111" s="2263"/>
      <c r="AZ111" s="2263"/>
      <c r="BA111" s="2263"/>
      <c r="BB111" s="2263"/>
      <c r="BC111" s="2263"/>
      <c r="BD111" s="3"/>
      <c r="BE111" s="2262"/>
      <c r="BF111" s="2264"/>
      <c r="BG111" s="2263"/>
      <c r="BH111" s="2261"/>
      <c r="BI111" s="2263"/>
      <c r="BJ111" s="2263"/>
      <c r="BK111" s="2263"/>
      <c r="BL111" s="2263"/>
      <c r="BM111" s="2263"/>
      <c r="BN111" s="2263"/>
      <c r="BO111" s="3"/>
      <c r="BP111" s="2262"/>
      <c r="BQ111" s="2264"/>
      <c r="BR111" s="2263"/>
      <c r="BS111" s="2261"/>
      <c r="BT111" s="2263"/>
      <c r="BU111" s="2263"/>
      <c r="BV111" s="2263"/>
      <c r="BW111" s="2263"/>
      <c r="BX111" s="2263"/>
      <c r="BY111" s="2263"/>
      <c r="BZ111" s="3"/>
      <c r="CA111" s="2262"/>
      <c r="CB111" s="2264"/>
      <c r="CC111" s="2263"/>
      <c r="CD111" s="2261"/>
      <c r="CE111" s="2263"/>
      <c r="CF111" s="2263"/>
      <c r="CG111" s="2263"/>
      <c r="CH111" s="2263"/>
      <c r="CI111" s="2263"/>
      <c r="CJ111" s="2263"/>
      <c r="CK111" s="3"/>
      <c r="CL111" s="2262"/>
      <c r="CM111" s="2264"/>
      <c r="CN111" s="2263"/>
      <c r="CO111" s="2261"/>
      <c r="CP111" s="2263"/>
      <c r="CQ111" s="2263"/>
      <c r="CR111" s="2263"/>
      <c r="CS111" s="2263"/>
      <c r="CT111" s="2263"/>
      <c r="CU111" s="2263"/>
      <c r="CV111" s="3"/>
      <c r="CW111" s="2262"/>
      <c r="CX111" s="2264"/>
      <c r="CY111" s="2263"/>
      <c r="CZ111" s="2261"/>
      <c r="DA111" s="2263"/>
      <c r="DB111" s="2263"/>
      <c r="DC111" s="2263"/>
      <c r="DD111" s="2263"/>
      <c r="DE111" s="2263"/>
      <c r="DF111" s="2263"/>
      <c r="DG111" s="3"/>
      <c r="DH111" s="2262"/>
      <c r="DI111" s="2264"/>
      <c r="DJ111" s="2263"/>
      <c r="DK111" s="2261"/>
      <c r="DL111" s="2263"/>
      <c r="DM111" s="2263"/>
      <c r="DN111" s="2263"/>
      <c r="DO111" s="2263"/>
      <c r="DP111" s="2263"/>
      <c r="DQ111" s="2263"/>
      <c r="DR111" s="3"/>
      <c r="DS111" s="2262"/>
      <c r="DT111" s="2264"/>
      <c r="DU111" s="2263"/>
      <c r="DV111" s="2261"/>
      <c r="DW111" s="2263"/>
      <c r="DX111" s="2263"/>
      <c r="DY111" s="2263"/>
      <c r="DZ111" s="2263"/>
      <c r="EA111" s="2263"/>
      <c r="EB111" s="2263"/>
      <c r="EC111" s="3"/>
      <c r="ED111" s="2262"/>
      <c r="EE111" s="2264"/>
      <c r="EF111" s="2263"/>
      <c r="EG111" s="2261"/>
      <c r="EH111" s="2263"/>
      <c r="EI111" s="2263"/>
      <c r="EJ111" s="2263"/>
      <c r="EK111" s="2263"/>
      <c r="EL111" s="2263"/>
      <c r="EM111" s="2263"/>
      <c r="EN111" s="3"/>
      <c r="EO111" s="2262"/>
      <c r="EP111" s="2264"/>
      <c r="EQ111" s="2263"/>
      <c r="ER111" s="2261"/>
      <c r="ES111" s="2263"/>
      <c r="ET111" s="2263"/>
      <c r="EU111" s="2263"/>
      <c r="EV111" s="2263"/>
      <c r="EW111" s="2263"/>
      <c r="EX111" s="2263"/>
      <c r="EY111" s="3"/>
      <c r="EZ111" s="2262"/>
      <c r="FA111" s="2264"/>
      <c r="FB111" s="2263"/>
      <c r="FC111" s="2261"/>
      <c r="FD111" s="2263"/>
      <c r="FE111" s="2263"/>
      <c r="FF111" s="2263"/>
      <c r="FG111" s="2263"/>
      <c r="FH111" s="2263"/>
      <c r="FI111" s="2263"/>
      <c r="FJ111" s="3"/>
      <c r="FK111" s="2262"/>
      <c r="FL111" s="2264"/>
      <c r="FM111" s="2263"/>
      <c r="FN111" s="2261"/>
      <c r="FO111" s="2263"/>
      <c r="FP111" s="2263"/>
      <c r="FQ111" s="2263"/>
      <c r="FR111" s="2263"/>
      <c r="FS111" s="2263"/>
      <c r="FT111" s="2263"/>
      <c r="FU111" s="3"/>
      <c r="FV111" s="2262"/>
      <c r="FW111" s="2264"/>
      <c r="FX111" s="2263"/>
      <c r="FY111" s="2261"/>
      <c r="FZ111" s="2263"/>
      <c r="GA111" s="2263"/>
      <c r="GB111" s="2263"/>
      <c r="GC111" s="2263"/>
      <c r="GD111" s="2263"/>
      <c r="GE111" s="2263"/>
      <c r="GF111" s="3"/>
      <c r="GG111" s="2262"/>
      <c r="GH111" s="2264"/>
      <c r="GI111" s="2263"/>
      <c r="GJ111" s="2261"/>
      <c r="GK111" s="2263"/>
      <c r="GL111" s="2263"/>
      <c r="GM111" s="2263"/>
      <c r="GN111" s="2263"/>
      <c r="GO111" s="2263"/>
      <c r="GP111" s="2263"/>
      <c r="GQ111" s="3"/>
      <c r="GR111" s="2262"/>
      <c r="GS111" s="2264"/>
      <c r="GT111" s="2263"/>
      <c r="GU111" s="2261"/>
      <c r="GV111" s="2263"/>
      <c r="GW111" s="2263"/>
      <c r="GX111" s="2263"/>
      <c r="GY111" s="2263"/>
      <c r="GZ111" s="2263"/>
      <c r="HA111" s="2263"/>
      <c r="HB111" s="3"/>
      <c r="HC111" s="2262"/>
      <c r="HD111" s="2264"/>
      <c r="HE111" s="2263"/>
      <c r="HF111" s="2261"/>
      <c r="HG111" s="2263"/>
      <c r="HH111" s="2263"/>
      <c r="HI111" s="2263"/>
      <c r="HJ111" s="2263"/>
      <c r="HK111" s="2263"/>
      <c r="HL111" s="2263"/>
      <c r="HM111" s="3"/>
      <c r="HN111" s="2262"/>
      <c r="HO111" s="2264"/>
      <c r="HP111" s="2263"/>
      <c r="HQ111" s="2261"/>
      <c r="HR111" s="2263"/>
      <c r="HS111" s="2263"/>
      <c r="HT111" s="2263"/>
      <c r="HU111" s="2263"/>
      <c r="HV111" s="2263"/>
      <c r="HW111" s="2263"/>
      <c r="HX111" s="3"/>
      <c r="HY111" s="2262"/>
      <c r="HZ111" s="2264"/>
      <c r="IA111" s="2263"/>
      <c r="IB111" s="2261"/>
      <c r="IC111" s="2263"/>
      <c r="ID111" s="2263"/>
      <c r="IE111" s="2263"/>
      <c r="IF111" s="2263"/>
      <c r="IG111" s="2263"/>
      <c r="IH111" s="2263"/>
      <c r="II111" s="3"/>
      <c r="IJ111" s="2262"/>
      <c r="IK111" s="2264"/>
      <c r="IL111" s="2263"/>
      <c r="IM111" s="2261"/>
      <c r="IN111" s="2263"/>
      <c r="IO111" s="2263"/>
      <c r="IP111" s="2263"/>
      <c r="IQ111" s="2263"/>
      <c r="IR111" s="2263"/>
      <c r="IS111" s="2263"/>
      <c r="IT111" s="3"/>
      <c r="IU111" s="2262"/>
      <c r="IV111" s="2264"/>
      <c r="IW111" s="2263"/>
    </row>
    <row r="112" spans="1:257" ht="22.5" customHeight="1" x14ac:dyDescent="0.25">
      <c r="A112" s="2262"/>
      <c r="B112" s="2264"/>
      <c r="C112" s="2265"/>
      <c r="D112" s="2260"/>
      <c r="E112" s="2265"/>
      <c r="F112" s="2265"/>
      <c r="G112" s="2265"/>
      <c r="H112" s="2265"/>
      <c r="I112" s="2265"/>
      <c r="J112" s="2265"/>
      <c r="K112" s="2471"/>
      <c r="M112" s="2262"/>
      <c r="N112" s="2264"/>
      <c r="O112" s="2263"/>
      <c r="P112" s="2261"/>
      <c r="Q112" s="2263"/>
      <c r="R112" s="2263"/>
      <c r="S112" s="2263"/>
      <c r="T112" s="2263"/>
      <c r="U112" s="2263"/>
      <c r="V112" s="2263"/>
      <c r="W112" s="3"/>
      <c r="X112" s="2262"/>
      <c r="Y112" s="2264"/>
      <c r="Z112" s="2263"/>
      <c r="AA112" s="2261"/>
      <c r="AB112" s="2263"/>
      <c r="AC112" s="2263"/>
      <c r="AD112" s="2263"/>
      <c r="AE112" s="2263"/>
      <c r="AF112" s="2263"/>
      <c r="AG112" s="2263"/>
      <c r="AH112" s="3"/>
      <c r="AI112" s="2262"/>
      <c r="AJ112" s="2264"/>
      <c r="AK112" s="2263"/>
      <c r="AL112" s="2261"/>
      <c r="AM112" s="2263"/>
      <c r="AN112" s="2263"/>
      <c r="AO112" s="2263"/>
      <c r="AP112" s="2263"/>
      <c r="AQ112" s="2263"/>
      <c r="AR112" s="2263"/>
      <c r="AS112" s="3"/>
      <c r="AT112" s="2262"/>
      <c r="AU112" s="2264"/>
      <c r="AV112" s="2263"/>
      <c r="AW112" s="2261"/>
      <c r="AX112" s="2263"/>
      <c r="AY112" s="2263"/>
      <c r="AZ112" s="2263"/>
      <c r="BA112" s="2263"/>
      <c r="BB112" s="2263"/>
      <c r="BC112" s="2263"/>
      <c r="BD112" s="3"/>
      <c r="BE112" s="2262"/>
      <c r="BF112" s="2264"/>
      <c r="BG112" s="2263"/>
      <c r="BH112" s="2261"/>
      <c r="BI112" s="2263"/>
      <c r="BJ112" s="2263"/>
      <c r="BK112" s="2263"/>
      <c r="BL112" s="2263"/>
      <c r="BM112" s="2263"/>
      <c r="BN112" s="2263"/>
      <c r="BO112" s="3"/>
      <c r="BP112" s="2262"/>
      <c r="BQ112" s="2264"/>
      <c r="BR112" s="2263"/>
      <c r="BS112" s="2261"/>
      <c r="BT112" s="2263"/>
      <c r="BU112" s="2263"/>
      <c r="BV112" s="2263"/>
      <c r="BW112" s="2263"/>
      <c r="BX112" s="2263"/>
      <c r="BY112" s="2263"/>
      <c r="BZ112" s="3"/>
      <c r="CA112" s="2262"/>
      <c r="CB112" s="2264"/>
      <c r="CC112" s="2263"/>
      <c r="CD112" s="2261"/>
      <c r="CE112" s="2263"/>
      <c r="CF112" s="2263"/>
      <c r="CG112" s="2263"/>
      <c r="CH112" s="2263"/>
      <c r="CI112" s="2263"/>
      <c r="CJ112" s="2263"/>
      <c r="CK112" s="3"/>
      <c r="CL112" s="2262"/>
      <c r="CM112" s="2264"/>
      <c r="CN112" s="2263"/>
      <c r="CO112" s="2261"/>
      <c r="CP112" s="2263"/>
      <c r="CQ112" s="2263"/>
      <c r="CR112" s="2263"/>
      <c r="CS112" s="2263"/>
      <c r="CT112" s="2263"/>
      <c r="CU112" s="2263"/>
      <c r="CV112" s="3"/>
      <c r="CW112" s="2262"/>
      <c r="CX112" s="2264"/>
      <c r="CY112" s="2263"/>
      <c r="CZ112" s="2261"/>
      <c r="DA112" s="2263"/>
      <c r="DB112" s="2263"/>
      <c r="DC112" s="2263"/>
      <c r="DD112" s="2263"/>
      <c r="DE112" s="2263"/>
      <c r="DF112" s="2263"/>
      <c r="DG112" s="3"/>
      <c r="DH112" s="2262"/>
      <c r="DI112" s="2264"/>
      <c r="DJ112" s="2263"/>
      <c r="DK112" s="2261"/>
      <c r="DL112" s="2263"/>
      <c r="DM112" s="2263"/>
      <c r="DN112" s="2263"/>
      <c r="DO112" s="2263"/>
      <c r="DP112" s="2263"/>
      <c r="DQ112" s="2263"/>
      <c r="DR112" s="3"/>
      <c r="DS112" s="2262"/>
      <c r="DT112" s="2264"/>
      <c r="DU112" s="2263"/>
      <c r="DV112" s="2261"/>
      <c r="DW112" s="2263"/>
      <c r="DX112" s="2263"/>
      <c r="DY112" s="2263"/>
      <c r="DZ112" s="2263"/>
      <c r="EA112" s="2263"/>
      <c r="EB112" s="2263"/>
      <c r="EC112" s="3"/>
      <c r="ED112" s="2262"/>
      <c r="EE112" s="2264"/>
      <c r="EF112" s="2263"/>
      <c r="EG112" s="2261"/>
      <c r="EH112" s="2263"/>
      <c r="EI112" s="2263"/>
      <c r="EJ112" s="2263"/>
      <c r="EK112" s="2263"/>
      <c r="EL112" s="2263"/>
      <c r="EM112" s="2263"/>
      <c r="EN112" s="3"/>
      <c r="EO112" s="2262"/>
      <c r="EP112" s="2264"/>
      <c r="EQ112" s="2263"/>
      <c r="ER112" s="2261"/>
      <c r="ES112" s="2263"/>
      <c r="ET112" s="2263"/>
      <c r="EU112" s="2263"/>
      <c r="EV112" s="2263"/>
      <c r="EW112" s="2263"/>
      <c r="EX112" s="2263"/>
      <c r="EY112" s="3"/>
      <c r="EZ112" s="2262"/>
      <c r="FA112" s="2264"/>
      <c r="FB112" s="2263"/>
      <c r="FC112" s="2261"/>
      <c r="FD112" s="2263"/>
      <c r="FE112" s="2263"/>
      <c r="FF112" s="2263"/>
      <c r="FG112" s="2263"/>
      <c r="FH112" s="2263"/>
      <c r="FI112" s="2263"/>
      <c r="FJ112" s="3"/>
      <c r="FK112" s="2262"/>
      <c r="FL112" s="2264"/>
      <c r="FM112" s="2263"/>
      <c r="FN112" s="2261"/>
      <c r="FO112" s="2263"/>
      <c r="FP112" s="2263"/>
      <c r="FQ112" s="2263"/>
      <c r="FR112" s="2263"/>
      <c r="FS112" s="2263"/>
      <c r="FT112" s="2263"/>
      <c r="FU112" s="3"/>
      <c r="FV112" s="2262"/>
      <c r="FW112" s="2264"/>
      <c r="FX112" s="2263"/>
      <c r="FY112" s="2261"/>
      <c r="FZ112" s="2263"/>
      <c r="GA112" s="2263"/>
      <c r="GB112" s="2263"/>
      <c r="GC112" s="2263"/>
      <c r="GD112" s="2263"/>
      <c r="GE112" s="2263"/>
      <c r="GF112" s="3"/>
      <c r="GG112" s="2262"/>
      <c r="GH112" s="2264"/>
      <c r="GI112" s="2263"/>
      <c r="GJ112" s="2261"/>
      <c r="GK112" s="2263"/>
      <c r="GL112" s="2263"/>
      <c r="GM112" s="2263"/>
      <c r="GN112" s="2263"/>
      <c r="GO112" s="2263"/>
      <c r="GP112" s="2263"/>
      <c r="GQ112" s="3"/>
      <c r="GR112" s="2262"/>
      <c r="GS112" s="2264"/>
      <c r="GT112" s="2263"/>
      <c r="GU112" s="2261"/>
      <c r="GV112" s="2263"/>
      <c r="GW112" s="2263"/>
      <c r="GX112" s="2263"/>
      <c r="GY112" s="2263"/>
      <c r="GZ112" s="2263"/>
      <c r="HA112" s="2263"/>
      <c r="HB112" s="3"/>
      <c r="HC112" s="2262"/>
      <c r="HD112" s="2264"/>
      <c r="HE112" s="2263"/>
      <c r="HF112" s="2261"/>
      <c r="HG112" s="2263"/>
      <c r="HH112" s="2263"/>
      <c r="HI112" s="2263"/>
      <c r="HJ112" s="2263"/>
      <c r="HK112" s="2263"/>
      <c r="HL112" s="2263"/>
      <c r="HM112" s="3"/>
      <c r="HN112" s="2262"/>
      <c r="HO112" s="2264"/>
      <c r="HP112" s="2263"/>
      <c r="HQ112" s="2261"/>
      <c r="HR112" s="2263"/>
      <c r="HS112" s="2263"/>
      <c r="HT112" s="2263"/>
      <c r="HU112" s="2263"/>
      <c r="HV112" s="2263"/>
      <c r="HW112" s="2263"/>
      <c r="HX112" s="3"/>
      <c r="HY112" s="2262"/>
      <c r="HZ112" s="2264"/>
      <c r="IA112" s="2263"/>
      <c r="IB112" s="2261"/>
      <c r="IC112" s="2263"/>
      <c r="ID112" s="2263"/>
      <c r="IE112" s="2263"/>
      <c r="IF112" s="2263"/>
      <c r="IG112" s="2263"/>
      <c r="IH112" s="2263"/>
      <c r="II112" s="3"/>
      <c r="IJ112" s="2262"/>
      <c r="IK112" s="2264"/>
      <c r="IL112" s="2263"/>
      <c r="IM112" s="2261"/>
      <c r="IN112" s="2263"/>
      <c r="IO112" s="2263"/>
      <c r="IP112" s="2263"/>
      <c r="IQ112" s="2263"/>
      <c r="IR112" s="2263"/>
      <c r="IS112" s="2263"/>
      <c r="IT112" s="3"/>
      <c r="IU112" s="2262"/>
      <c r="IV112" s="2264"/>
      <c r="IW112" s="2263"/>
    </row>
    <row r="113" spans="1:257" ht="22.5" customHeight="1" x14ac:dyDescent="0.25">
      <c r="A113" s="2262"/>
      <c r="B113" s="2264"/>
      <c r="C113" s="2260"/>
      <c r="D113" s="2260"/>
      <c r="E113" s="2260"/>
      <c r="F113" s="2260"/>
      <c r="G113" s="2260"/>
      <c r="H113" s="2260"/>
      <c r="I113" s="2260"/>
      <c r="J113" s="2260"/>
      <c r="K113" s="2464"/>
      <c r="M113" s="2262"/>
      <c r="N113" s="2264"/>
      <c r="O113" s="2263"/>
      <c r="P113" s="2261"/>
      <c r="Q113" s="2263"/>
      <c r="R113" s="2263"/>
      <c r="S113" s="2263"/>
      <c r="T113" s="2263"/>
      <c r="U113" s="2263"/>
      <c r="V113" s="2263"/>
      <c r="W113" s="3"/>
      <c r="X113" s="2262"/>
      <c r="Y113" s="2264"/>
      <c r="Z113" s="2263"/>
      <c r="AA113" s="2261"/>
      <c r="AB113" s="2263"/>
      <c r="AC113" s="2263"/>
      <c r="AD113" s="2263"/>
      <c r="AE113" s="2263"/>
      <c r="AF113" s="2263"/>
      <c r="AG113" s="2263"/>
      <c r="AH113" s="3"/>
      <c r="AI113" s="2262"/>
      <c r="AJ113" s="2264"/>
      <c r="AK113" s="2263"/>
      <c r="AL113" s="2261"/>
      <c r="AM113" s="2263"/>
      <c r="AN113" s="2263"/>
      <c r="AO113" s="2263"/>
      <c r="AP113" s="2263"/>
      <c r="AQ113" s="2263"/>
      <c r="AR113" s="2263"/>
      <c r="AS113" s="3"/>
      <c r="AT113" s="2262"/>
      <c r="AU113" s="2264"/>
      <c r="AV113" s="2263"/>
      <c r="AW113" s="2261"/>
      <c r="AX113" s="2263"/>
      <c r="AY113" s="2263"/>
      <c r="AZ113" s="2263"/>
      <c r="BA113" s="2263"/>
      <c r="BB113" s="2263"/>
      <c r="BC113" s="2263"/>
      <c r="BD113" s="3"/>
      <c r="BE113" s="2262"/>
      <c r="BF113" s="2264"/>
      <c r="BG113" s="2263"/>
      <c r="BH113" s="2261"/>
      <c r="BI113" s="2263"/>
      <c r="BJ113" s="2263"/>
      <c r="BK113" s="2263"/>
      <c r="BL113" s="2263"/>
      <c r="BM113" s="2263"/>
      <c r="BN113" s="2263"/>
      <c r="BO113" s="3"/>
      <c r="BP113" s="2262"/>
      <c r="BQ113" s="2264"/>
      <c r="BR113" s="2263"/>
      <c r="BS113" s="2261"/>
      <c r="BT113" s="2263"/>
      <c r="BU113" s="2263"/>
      <c r="BV113" s="2263"/>
      <c r="BW113" s="2263"/>
      <c r="BX113" s="2263"/>
      <c r="BY113" s="2263"/>
      <c r="BZ113" s="3"/>
      <c r="CA113" s="2262"/>
      <c r="CB113" s="2264"/>
      <c r="CC113" s="2263"/>
      <c r="CD113" s="2261"/>
      <c r="CE113" s="2263"/>
      <c r="CF113" s="2263"/>
      <c r="CG113" s="2263"/>
      <c r="CH113" s="2263"/>
      <c r="CI113" s="2263"/>
      <c r="CJ113" s="2263"/>
      <c r="CK113" s="3"/>
      <c r="CL113" s="2262"/>
      <c r="CM113" s="2264"/>
      <c r="CN113" s="2263"/>
      <c r="CO113" s="2261"/>
      <c r="CP113" s="2263"/>
      <c r="CQ113" s="2263"/>
      <c r="CR113" s="2263"/>
      <c r="CS113" s="2263"/>
      <c r="CT113" s="2263"/>
      <c r="CU113" s="2263"/>
      <c r="CV113" s="3"/>
      <c r="CW113" s="2262"/>
      <c r="CX113" s="2264"/>
      <c r="CY113" s="2263"/>
      <c r="CZ113" s="2261"/>
      <c r="DA113" s="2263"/>
      <c r="DB113" s="2263"/>
      <c r="DC113" s="2263"/>
      <c r="DD113" s="2263"/>
      <c r="DE113" s="2263"/>
      <c r="DF113" s="2263"/>
      <c r="DG113" s="3"/>
      <c r="DH113" s="2262"/>
      <c r="DI113" s="2264"/>
      <c r="DJ113" s="2263"/>
      <c r="DK113" s="2261"/>
      <c r="DL113" s="2263"/>
      <c r="DM113" s="2263"/>
      <c r="DN113" s="2263"/>
      <c r="DO113" s="2263"/>
      <c r="DP113" s="2263"/>
      <c r="DQ113" s="2263"/>
      <c r="DR113" s="3"/>
      <c r="DS113" s="2262"/>
      <c r="DT113" s="2264"/>
      <c r="DU113" s="2263"/>
      <c r="DV113" s="2261"/>
      <c r="DW113" s="2263"/>
      <c r="DX113" s="2263"/>
      <c r="DY113" s="2263"/>
      <c r="DZ113" s="2263"/>
      <c r="EA113" s="2263"/>
      <c r="EB113" s="2263"/>
      <c r="EC113" s="3"/>
      <c r="ED113" s="2262"/>
      <c r="EE113" s="2264"/>
      <c r="EF113" s="2263"/>
      <c r="EG113" s="2261"/>
      <c r="EH113" s="2263"/>
      <c r="EI113" s="2263"/>
      <c r="EJ113" s="2263"/>
      <c r="EK113" s="2263"/>
      <c r="EL113" s="2263"/>
      <c r="EM113" s="2263"/>
      <c r="EN113" s="3"/>
      <c r="EO113" s="2262"/>
      <c r="EP113" s="2264"/>
      <c r="EQ113" s="2263"/>
      <c r="ER113" s="2261"/>
      <c r="ES113" s="2263"/>
      <c r="ET113" s="2263"/>
      <c r="EU113" s="2263"/>
      <c r="EV113" s="2263"/>
      <c r="EW113" s="2263"/>
      <c r="EX113" s="2263"/>
      <c r="EY113" s="3"/>
      <c r="EZ113" s="2262"/>
      <c r="FA113" s="2264"/>
      <c r="FB113" s="2263"/>
      <c r="FC113" s="2261"/>
      <c r="FD113" s="2263"/>
      <c r="FE113" s="2263"/>
      <c r="FF113" s="2263"/>
      <c r="FG113" s="2263"/>
      <c r="FH113" s="2263"/>
      <c r="FI113" s="2263"/>
      <c r="FJ113" s="3"/>
      <c r="FK113" s="2262"/>
      <c r="FL113" s="2264"/>
      <c r="FM113" s="2263"/>
      <c r="FN113" s="2261"/>
      <c r="FO113" s="2263"/>
      <c r="FP113" s="2263"/>
      <c r="FQ113" s="2263"/>
      <c r="FR113" s="2263"/>
      <c r="FS113" s="2263"/>
      <c r="FT113" s="2263"/>
      <c r="FU113" s="3"/>
      <c r="FV113" s="2262"/>
      <c r="FW113" s="2264"/>
      <c r="FX113" s="2263"/>
      <c r="FY113" s="2261"/>
      <c r="FZ113" s="2263"/>
      <c r="GA113" s="2263"/>
      <c r="GB113" s="2263"/>
      <c r="GC113" s="2263"/>
      <c r="GD113" s="2263"/>
      <c r="GE113" s="2263"/>
      <c r="GF113" s="3"/>
      <c r="GG113" s="2262"/>
      <c r="GH113" s="2264"/>
      <c r="GI113" s="2263"/>
      <c r="GJ113" s="2261"/>
      <c r="GK113" s="2263"/>
      <c r="GL113" s="2263"/>
      <c r="GM113" s="2263"/>
      <c r="GN113" s="2263"/>
      <c r="GO113" s="2263"/>
      <c r="GP113" s="2263"/>
      <c r="GQ113" s="3"/>
      <c r="GR113" s="2262"/>
      <c r="GS113" s="2264"/>
      <c r="GT113" s="2263"/>
      <c r="GU113" s="2261"/>
      <c r="GV113" s="2263"/>
      <c r="GW113" s="2263"/>
      <c r="GX113" s="2263"/>
      <c r="GY113" s="2263"/>
      <c r="GZ113" s="2263"/>
      <c r="HA113" s="2263"/>
      <c r="HB113" s="3"/>
      <c r="HC113" s="2262"/>
      <c r="HD113" s="2264"/>
      <c r="HE113" s="2263"/>
      <c r="HF113" s="2261"/>
      <c r="HG113" s="2263"/>
      <c r="HH113" s="2263"/>
      <c r="HI113" s="2263"/>
      <c r="HJ113" s="2263"/>
      <c r="HK113" s="2263"/>
      <c r="HL113" s="2263"/>
      <c r="HM113" s="3"/>
      <c r="HN113" s="2262"/>
      <c r="HO113" s="2264"/>
      <c r="HP113" s="2263"/>
      <c r="HQ113" s="2261"/>
      <c r="HR113" s="2263"/>
      <c r="HS113" s="2263"/>
      <c r="HT113" s="2263"/>
      <c r="HU113" s="2263"/>
      <c r="HV113" s="2263"/>
      <c r="HW113" s="2263"/>
      <c r="HX113" s="3"/>
      <c r="HY113" s="2262"/>
      <c r="HZ113" s="2264"/>
      <c r="IA113" s="2263"/>
      <c r="IB113" s="2261"/>
      <c r="IC113" s="2263"/>
      <c r="ID113" s="2263"/>
      <c r="IE113" s="2263"/>
      <c r="IF113" s="2263"/>
      <c r="IG113" s="2263"/>
      <c r="IH113" s="2263"/>
      <c r="II113" s="3"/>
      <c r="IJ113" s="2262"/>
      <c r="IK113" s="2264"/>
      <c r="IL113" s="2263"/>
      <c r="IM113" s="2261"/>
      <c r="IN113" s="2263"/>
      <c r="IO113" s="2263"/>
      <c r="IP113" s="2263"/>
      <c r="IQ113" s="2263"/>
      <c r="IR113" s="2263"/>
      <c r="IS113" s="2263"/>
      <c r="IT113" s="3"/>
      <c r="IU113" s="2262"/>
      <c r="IV113" s="2264"/>
      <c r="IW113" s="2263"/>
    </row>
    <row r="114" spans="1:257" ht="22.5" customHeight="1" x14ac:dyDescent="0.25">
      <c r="A114" s="2262"/>
      <c r="B114" s="2264"/>
      <c r="C114" s="2265"/>
      <c r="D114" s="2260"/>
      <c r="E114" s="2265"/>
      <c r="F114" s="2265"/>
      <c r="G114" s="2265"/>
      <c r="H114" s="2265"/>
      <c r="I114" s="2265"/>
      <c r="J114" s="2265"/>
      <c r="K114" s="2471"/>
      <c r="M114" s="2262"/>
      <c r="N114" s="2264"/>
      <c r="O114" s="2263"/>
      <c r="P114" s="2261"/>
      <c r="Q114" s="2263"/>
      <c r="R114" s="2263"/>
      <c r="S114" s="2263"/>
      <c r="T114" s="2263"/>
      <c r="U114" s="2263"/>
      <c r="V114" s="2263"/>
      <c r="W114" s="3"/>
      <c r="X114" s="2262"/>
      <c r="Y114" s="2264"/>
      <c r="Z114" s="2263"/>
      <c r="AA114" s="2261"/>
      <c r="AB114" s="2263"/>
      <c r="AC114" s="2263"/>
      <c r="AD114" s="2263"/>
      <c r="AE114" s="2263"/>
      <c r="AF114" s="2263"/>
      <c r="AG114" s="2263"/>
      <c r="AH114" s="3"/>
      <c r="AI114" s="2262"/>
      <c r="AJ114" s="2264"/>
      <c r="AK114" s="2263"/>
      <c r="AL114" s="2261"/>
      <c r="AM114" s="2263"/>
      <c r="AN114" s="2263"/>
      <c r="AO114" s="2263"/>
      <c r="AP114" s="2263"/>
      <c r="AQ114" s="2263"/>
      <c r="AR114" s="2263"/>
      <c r="AS114" s="3"/>
      <c r="AT114" s="2262"/>
      <c r="AU114" s="2264"/>
      <c r="AV114" s="2263"/>
      <c r="AW114" s="2261"/>
      <c r="AX114" s="2263"/>
      <c r="AY114" s="2263"/>
      <c r="AZ114" s="2263"/>
      <c r="BA114" s="2263"/>
      <c r="BB114" s="2263"/>
      <c r="BC114" s="2263"/>
      <c r="BD114" s="3"/>
      <c r="BE114" s="2262"/>
      <c r="BF114" s="2264"/>
      <c r="BG114" s="2263"/>
      <c r="BH114" s="2261"/>
      <c r="BI114" s="2263"/>
      <c r="BJ114" s="2263"/>
      <c r="BK114" s="2263"/>
      <c r="BL114" s="2263"/>
      <c r="BM114" s="2263"/>
      <c r="BN114" s="2263"/>
      <c r="BO114" s="3"/>
      <c r="BP114" s="2262"/>
      <c r="BQ114" s="2264"/>
      <c r="BR114" s="2263"/>
      <c r="BS114" s="2261"/>
      <c r="BT114" s="2263"/>
      <c r="BU114" s="2263"/>
      <c r="BV114" s="2263"/>
      <c r="BW114" s="2263"/>
      <c r="BX114" s="2263"/>
      <c r="BY114" s="2263"/>
      <c r="BZ114" s="3"/>
      <c r="CA114" s="2262"/>
      <c r="CB114" s="2264"/>
      <c r="CC114" s="2263"/>
      <c r="CD114" s="2261"/>
      <c r="CE114" s="2263"/>
      <c r="CF114" s="2263"/>
      <c r="CG114" s="2263"/>
      <c r="CH114" s="2263"/>
      <c r="CI114" s="2263"/>
      <c r="CJ114" s="2263"/>
      <c r="CK114" s="3"/>
      <c r="CL114" s="2262"/>
      <c r="CM114" s="2264"/>
      <c r="CN114" s="2263"/>
      <c r="CO114" s="2261"/>
      <c r="CP114" s="2263"/>
      <c r="CQ114" s="2263"/>
      <c r="CR114" s="2263"/>
      <c r="CS114" s="2263"/>
      <c r="CT114" s="2263"/>
      <c r="CU114" s="2263"/>
      <c r="CV114" s="3"/>
      <c r="CW114" s="2262"/>
      <c r="CX114" s="2264"/>
      <c r="CY114" s="2263"/>
      <c r="CZ114" s="2261"/>
      <c r="DA114" s="2263"/>
      <c r="DB114" s="2263"/>
      <c r="DC114" s="2263"/>
      <c r="DD114" s="2263"/>
      <c r="DE114" s="2263"/>
      <c r="DF114" s="2263"/>
      <c r="DG114" s="3"/>
      <c r="DH114" s="2262"/>
      <c r="DI114" s="2264"/>
      <c r="DJ114" s="2263"/>
      <c r="DK114" s="2261"/>
      <c r="DL114" s="2263"/>
      <c r="DM114" s="2263"/>
      <c r="DN114" s="2263"/>
      <c r="DO114" s="2263"/>
      <c r="DP114" s="2263"/>
      <c r="DQ114" s="2263"/>
      <c r="DR114" s="3"/>
      <c r="DS114" s="2262"/>
      <c r="DT114" s="2264"/>
      <c r="DU114" s="2263"/>
      <c r="DV114" s="2261"/>
      <c r="DW114" s="2263"/>
      <c r="DX114" s="2263"/>
      <c r="DY114" s="2263"/>
      <c r="DZ114" s="2263"/>
      <c r="EA114" s="2263"/>
      <c r="EB114" s="2263"/>
      <c r="EC114" s="3"/>
      <c r="ED114" s="2262"/>
      <c r="EE114" s="2264"/>
      <c r="EF114" s="2263"/>
      <c r="EG114" s="2261"/>
      <c r="EH114" s="2263"/>
      <c r="EI114" s="2263"/>
      <c r="EJ114" s="2263"/>
      <c r="EK114" s="2263"/>
      <c r="EL114" s="2263"/>
      <c r="EM114" s="2263"/>
      <c r="EN114" s="3"/>
      <c r="EO114" s="2262"/>
      <c r="EP114" s="2264"/>
      <c r="EQ114" s="2263"/>
      <c r="ER114" s="2261"/>
      <c r="ES114" s="2263"/>
      <c r="ET114" s="2263"/>
      <c r="EU114" s="2263"/>
      <c r="EV114" s="2263"/>
      <c r="EW114" s="2263"/>
      <c r="EX114" s="2263"/>
      <c r="EY114" s="3"/>
      <c r="EZ114" s="2262"/>
      <c r="FA114" s="2264"/>
      <c r="FB114" s="2263"/>
      <c r="FC114" s="2261"/>
      <c r="FD114" s="2263"/>
      <c r="FE114" s="2263"/>
      <c r="FF114" s="2263"/>
      <c r="FG114" s="2263"/>
      <c r="FH114" s="2263"/>
      <c r="FI114" s="2263"/>
      <c r="FJ114" s="3"/>
      <c r="FK114" s="2262"/>
      <c r="FL114" s="2264"/>
      <c r="FM114" s="2263"/>
      <c r="FN114" s="2261"/>
      <c r="FO114" s="2263"/>
      <c r="FP114" s="2263"/>
      <c r="FQ114" s="2263"/>
      <c r="FR114" s="2263"/>
      <c r="FS114" s="2263"/>
      <c r="FT114" s="2263"/>
      <c r="FU114" s="3"/>
      <c r="FV114" s="2262"/>
      <c r="FW114" s="2264"/>
      <c r="FX114" s="2263"/>
      <c r="FY114" s="2261"/>
      <c r="FZ114" s="2263"/>
      <c r="GA114" s="2263"/>
      <c r="GB114" s="2263"/>
      <c r="GC114" s="2263"/>
      <c r="GD114" s="2263"/>
      <c r="GE114" s="2263"/>
      <c r="GF114" s="3"/>
      <c r="GG114" s="2262"/>
      <c r="GH114" s="2264"/>
      <c r="GI114" s="2263"/>
      <c r="GJ114" s="2261"/>
      <c r="GK114" s="2263"/>
      <c r="GL114" s="2263"/>
      <c r="GM114" s="2263"/>
      <c r="GN114" s="2263"/>
      <c r="GO114" s="2263"/>
      <c r="GP114" s="2263"/>
      <c r="GQ114" s="3"/>
      <c r="GR114" s="2262"/>
      <c r="GS114" s="2264"/>
      <c r="GT114" s="2263"/>
      <c r="GU114" s="2261"/>
      <c r="GV114" s="2263"/>
      <c r="GW114" s="2263"/>
      <c r="GX114" s="2263"/>
      <c r="GY114" s="2263"/>
      <c r="GZ114" s="2263"/>
      <c r="HA114" s="2263"/>
      <c r="HB114" s="3"/>
      <c r="HC114" s="2262"/>
      <c r="HD114" s="2264"/>
      <c r="HE114" s="2263"/>
      <c r="HF114" s="2261"/>
      <c r="HG114" s="2263"/>
      <c r="HH114" s="2263"/>
      <c r="HI114" s="2263"/>
      <c r="HJ114" s="2263"/>
      <c r="HK114" s="2263"/>
      <c r="HL114" s="2263"/>
      <c r="HM114" s="3"/>
      <c r="HN114" s="2262"/>
      <c r="HO114" s="2264"/>
      <c r="HP114" s="2263"/>
      <c r="HQ114" s="2261"/>
      <c r="HR114" s="2263"/>
      <c r="HS114" s="2263"/>
      <c r="HT114" s="2263"/>
      <c r="HU114" s="2263"/>
      <c r="HV114" s="2263"/>
      <c r="HW114" s="2263"/>
      <c r="HX114" s="3"/>
      <c r="HY114" s="2262"/>
      <c r="HZ114" s="2264"/>
      <c r="IA114" s="2263"/>
      <c r="IB114" s="2261"/>
      <c r="IC114" s="2263"/>
      <c r="ID114" s="2263"/>
      <c r="IE114" s="2263"/>
      <c r="IF114" s="2263"/>
      <c r="IG114" s="2263"/>
      <c r="IH114" s="2263"/>
      <c r="II114" s="3"/>
      <c r="IJ114" s="2262"/>
      <c r="IK114" s="2264"/>
      <c r="IL114" s="2263"/>
      <c r="IM114" s="2261"/>
      <c r="IN114" s="2263"/>
      <c r="IO114" s="2263"/>
      <c r="IP114" s="2263"/>
      <c r="IQ114" s="2263"/>
      <c r="IR114" s="2263"/>
      <c r="IS114" s="2263"/>
      <c r="IT114" s="3"/>
      <c r="IU114" s="2262"/>
      <c r="IV114" s="2264"/>
      <c r="IW114" s="2263"/>
    </row>
    <row r="115" spans="1:257" ht="22.5" customHeight="1" x14ac:dyDescent="0.25">
      <c r="A115" s="2262"/>
      <c r="B115" s="2264"/>
      <c r="C115" s="2265"/>
      <c r="D115" s="2260"/>
      <c r="E115" s="2265"/>
      <c r="F115" s="2265"/>
      <c r="G115" s="2265"/>
      <c r="H115" s="2265"/>
      <c r="I115" s="2265"/>
      <c r="J115" s="2265"/>
      <c r="K115" s="2471"/>
      <c r="M115" s="2262"/>
      <c r="N115" s="2264"/>
      <c r="O115" s="2263"/>
      <c r="P115" s="2261"/>
      <c r="Q115" s="2263"/>
      <c r="R115" s="2263"/>
      <c r="S115" s="2263"/>
      <c r="T115" s="2263"/>
      <c r="U115" s="2263"/>
      <c r="V115" s="2263"/>
      <c r="W115" s="3"/>
      <c r="X115" s="2262"/>
      <c r="Y115" s="2264"/>
      <c r="Z115" s="2263"/>
      <c r="AA115" s="2261"/>
      <c r="AB115" s="2263"/>
      <c r="AC115" s="2263"/>
      <c r="AD115" s="2263"/>
      <c r="AE115" s="2263"/>
      <c r="AF115" s="2263"/>
      <c r="AG115" s="2263"/>
      <c r="AH115" s="3"/>
      <c r="AI115" s="2262"/>
      <c r="AJ115" s="2264"/>
      <c r="AK115" s="2263"/>
      <c r="AL115" s="2261"/>
      <c r="AM115" s="2263"/>
      <c r="AN115" s="2263"/>
      <c r="AO115" s="2263"/>
      <c r="AP115" s="2263"/>
      <c r="AQ115" s="2263"/>
      <c r="AR115" s="2263"/>
      <c r="AS115" s="3"/>
      <c r="AT115" s="2262"/>
      <c r="AU115" s="2264"/>
      <c r="AV115" s="2263"/>
      <c r="AW115" s="2261"/>
      <c r="AX115" s="2263"/>
      <c r="AY115" s="2263"/>
      <c r="AZ115" s="2263"/>
      <c r="BA115" s="2263"/>
      <c r="BB115" s="2263"/>
      <c r="BC115" s="2263"/>
      <c r="BD115" s="3"/>
      <c r="BE115" s="2262"/>
      <c r="BF115" s="2264"/>
      <c r="BG115" s="2263"/>
      <c r="BH115" s="2261"/>
      <c r="BI115" s="2263"/>
      <c r="BJ115" s="2263"/>
      <c r="BK115" s="2263"/>
      <c r="BL115" s="2263"/>
      <c r="BM115" s="2263"/>
      <c r="BN115" s="2263"/>
      <c r="BO115" s="3"/>
      <c r="BP115" s="2262"/>
      <c r="BQ115" s="2264"/>
      <c r="BR115" s="2263"/>
      <c r="BS115" s="2261"/>
      <c r="BT115" s="2263"/>
      <c r="BU115" s="2263"/>
      <c r="BV115" s="2263"/>
      <c r="BW115" s="2263"/>
      <c r="BX115" s="2263"/>
      <c r="BY115" s="2263"/>
      <c r="BZ115" s="3"/>
      <c r="CA115" s="2262"/>
      <c r="CB115" s="2264"/>
      <c r="CC115" s="2263"/>
      <c r="CD115" s="2261"/>
      <c r="CE115" s="2263"/>
      <c r="CF115" s="2263"/>
      <c r="CG115" s="2263"/>
      <c r="CH115" s="2263"/>
      <c r="CI115" s="2263"/>
      <c r="CJ115" s="2263"/>
      <c r="CK115" s="3"/>
      <c r="CL115" s="2262"/>
      <c r="CM115" s="2264"/>
      <c r="CN115" s="2263"/>
      <c r="CO115" s="2261"/>
      <c r="CP115" s="2263"/>
      <c r="CQ115" s="2263"/>
      <c r="CR115" s="2263"/>
      <c r="CS115" s="2263"/>
      <c r="CT115" s="2263"/>
      <c r="CU115" s="2263"/>
      <c r="CV115" s="3"/>
      <c r="CW115" s="2262"/>
      <c r="CX115" s="2264"/>
      <c r="CY115" s="2263"/>
      <c r="CZ115" s="2261"/>
      <c r="DA115" s="2263"/>
      <c r="DB115" s="2263"/>
      <c r="DC115" s="2263"/>
      <c r="DD115" s="2263"/>
      <c r="DE115" s="2263"/>
      <c r="DF115" s="2263"/>
      <c r="DG115" s="3"/>
      <c r="DH115" s="2262"/>
      <c r="DI115" s="2264"/>
      <c r="DJ115" s="2263"/>
      <c r="DK115" s="2261"/>
      <c r="DL115" s="2263"/>
      <c r="DM115" s="2263"/>
      <c r="DN115" s="2263"/>
      <c r="DO115" s="2263"/>
      <c r="DP115" s="2263"/>
      <c r="DQ115" s="2263"/>
      <c r="DR115" s="3"/>
      <c r="DS115" s="2262"/>
      <c r="DT115" s="2264"/>
      <c r="DU115" s="2263"/>
      <c r="DV115" s="2261"/>
      <c r="DW115" s="2263"/>
      <c r="DX115" s="2263"/>
      <c r="DY115" s="2263"/>
      <c r="DZ115" s="2263"/>
      <c r="EA115" s="2263"/>
      <c r="EB115" s="2263"/>
      <c r="EC115" s="3"/>
      <c r="ED115" s="2262"/>
      <c r="EE115" s="2264"/>
      <c r="EF115" s="2263"/>
      <c r="EG115" s="2261"/>
      <c r="EH115" s="2263"/>
      <c r="EI115" s="2263"/>
      <c r="EJ115" s="2263"/>
      <c r="EK115" s="2263"/>
      <c r="EL115" s="2263"/>
      <c r="EM115" s="2263"/>
      <c r="EN115" s="3"/>
      <c r="EO115" s="2262"/>
      <c r="EP115" s="2264"/>
      <c r="EQ115" s="2263"/>
      <c r="ER115" s="2261"/>
      <c r="ES115" s="2263"/>
      <c r="ET115" s="2263"/>
      <c r="EU115" s="2263"/>
      <c r="EV115" s="2263"/>
      <c r="EW115" s="2263"/>
      <c r="EX115" s="2263"/>
      <c r="EY115" s="3"/>
      <c r="EZ115" s="2262"/>
      <c r="FA115" s="2264"/>
      <c r="FB115" s="2263"/>
      <c r="FC115" s="2261"/>
      <c r="FD115" s="2263"/>
      <c r="FE115" s="2263"/>
      <c r="FF115" s="2263"/>
      <c r="FG115" s="2263"/>
      <c r="FH115" s="2263"/>
      <c r="FI115" s="2263"/>
      <c r="FJ115" s="3"/>
      <c r="FK115" s="2262"/>
      <c r="FL115" s="2264"/>
      <c r="FM115" s="2263"/>
      <c r="FN115" s="2261"/>
      <c r="FO115" s="2263"/>
      <c r="FP115" s="2263"/>
      <c r="FQ115" s="2263"/>
      <c r="FR115" s="2263"/>
      <c r="FS115" s="2263"/>
      <c r="FT115" s="2263"/>
      <c r="FU115" s="3"/>
      <c r="FV115" s="2262"/>
      <c r="FW115" s="2264"/>
      <c r="FX115" s="2263"/>
      <c r="FY115" s="2261"/>
      <c r="FZ115" s="2263"/>
      <c r="GA115" s="2263"/>
      <c r="GB115" s="2263"/>
      <c r="GC115" s="2263"/>
      <c r="GD115" s="2263"/>
      <c r="GE115" s="2263"/>
      <c r="GF115" s="3"/>
      <c r="GG115" s="2262"/>
      <c r="GH115" s="2264"/>
      <c r="GI115" s="2263"/>
      <c r="GJ115" s="2261"/>
      <c r="GK115" s="2263"/>
      <c r="GL115" s="2263"/>
      <c r="GM115" s="2263"/>
      <c r="GN115" s="2263"/>
      <c r="GO115" s="2263"/>
      <c r="GP115" s="2263"/>
      <c r="GQ115" s="3"/>
      <c r="GR115" s="2262"/>
      <c r="GS115" s="2264"/>
      <c r="GT115" s="2263"/>
      <c r="GU115" s="2261"/>
      <c r="GV115" s="2263"/>
      <c r="GW115" s="2263"/>
      <c r="GX115" s="2263"/>
      <c r="GY115" s="2263"/>
      <c r="GZ115" s="2263"/>
      <c r="HA115" s="2263"/>
      <c r="HB115" s="3"/>
      <c r="HC115" s="2262"/>
      <c r="HD115" s="2264"/>
      <c r="HE115" s="2263"/>
      <c r="HF115" s="2261"/>
      <c r="HG115" s="2263"/>
      <c r="HH115" s="2263"/>
      <c r="HI115" s="2263"/>
      <c r="HJ115" s="2263"/>
      <c r="HK115" s="2263"/>
      <c r="HL115" s="2263"/>
      <c r="HM115" s="3"/>
      <c r="HN115" s="2262"/>
      <c r="HO115" s="2264"/>
      <c r="HP115" s="2263"/>
      <c r="HQ115" s="2261"/>
      <c r="HR115" s="2263"/>
      <c r="HS115" s="2263"/>
      <c r="HT115" s="2263"/>
      <c r="HU115" s="2263"/>
      <c r="HV115" s="2263"/>
      <c r="HW115" s="2263"/>
      <c r="HX115" s="3"/>
      <c r="HY115" s="2262"/>
      <c r="HZ115" s="2264"/>
      <c r="IA115" s="2263"/>
      <c r="IB115" s="2261"/>
      <c r="IC115" s="2263"/>
      <c r="ID115" s="2263"/>
      <c r="IE115" s="2263"/>
      <c r="IF115" s="2263"/>
      <c r="IG115" s="2263"/>
      <c r="IH115" s="2263"/>
      <c r="II115" s="3"/>
      <c r="IJ115" s="2262"/>
      <c r="IK115" s="2264"/>
      <c r="IL115" s="2263"/>
      <c r="IM115" s="2261"/>
      <c r="IN115" s="2263"/>
      <c r="IO115" s="2263"/>
      <c r="IP115" s="2263"/>
      <c r="IQ115" s="2263"/>
      <c r="IR115" s="2263"/>
      <c r="IS115" s="2263"/>
      <c r="IT115" s="3"/>
      <c r="IU115" s="2262"/>
      <c r="IV115" s="2264"/>
      <c r="IW115" s="2263"/>
    </row>
    <row r="116" spans="1:257" ht="22.5" customHeight="1" x14ac:dyDescent="0.25">
      <c r="A116" s="2262"/>
      <c r="B116" s="2264"/>
      <c r="C116" s="2265"/>
      <c r="D116" s="2260"/>
      <c r="E116" s="2265"/>
      <c r="F116" s="2265"/>
      <c r="G116" s="2265"/>
      <c r="H116" s="2265"/>
      <c r="I116" s="2265"/>
      <c r="J116" s="2265"/>
      <c r="K116" s="2471"/>
      <c r="M116" s="2262"/>
      <c r="N116" s="2264"/>
      <c r="O116" s="2263"/>
      <c r="P116" s="2261"/>
      <c r="Q116" s="2263"/>
      <c r="R116" s="2263"/>
      <c r="S116" s="2263"/>
      <c r="T116" s="2263"/>
      <c r="U116" s="2263"/>
      <c r="V116" s="2263"/>
      <c r="W116" s="3"/>
      <c r="X116" s="2262"/>
      <c r="Y116" s="2264"/>
      <c r="Z116" s="2263"/>
      <c r="AA116" s="2261"/>
      <c r="AB116" s="2263"/>
      <c r="AC116" s="2263"/>
      <c r="AD116" s="2263"/>
      <c r="AE116" s="2263"/>
      <c r="AF116" s="2263"/>
      <c r="AG116" s="2263"/>
      <c r="AH116" s="3"/>
      <c r="AI116" s="2262"/>
      <c r="AJ116" s="2264"/>
      <c r="AK116" s="2263"/>
      <c r="AL116" s="2261"/>
      <c r="AM116" s="2263"/>
      <c r="AN116" s="2263"/>
      <c r="AO116" s="2263"/>
      <c r="AP116" s="2263"/>
      <c r="AQ116" s="2263"/>
      <c r="AR116" s="2263"/>
      <c r="AS116" s="3"/>
      <c r="AT116" s="2262"/>
      <c r="AU116" s="2264"/>
      <c r="AV116" s="2263"/>
      <c r="AW116" s="2261"/>
      <c r="AX116" s="2263"/>
      <c r="AY116" s="2263"/>
      <c r="AZ116" s="2263"/>
      <c r="BA116" s="2263"/>
      <c r="BB116" s="2263"/>
      <c r="BC116" s="2263"/>
      <c r="BD116" s="3"/>
      <c r="BE116" s="2262"/>
      <c r="BF116" s="2264"/>
      <c r="BG116" s="2263"/>
      <c r="BH116" s="2261"/>
      <c r="BI116" s="2263"/>
      <c r="BJ116" s="2263"/>
      <c r="BK116" s="2263"/>
      <c r="BL116" s="2263"/>
      <c r="BM116" s="2263"/>
      <c r="BN116" s="2263"/>
      <c r="BO116" s="3"/>
      <c r="BP116" s="2262"/>
      <c r="BQ116" s="2264"/>
      <c r="BR116" s="2263"/>
      <c r="BS116" s="2261"/>
      <c r="BT116" s="2263"/>
      <c r="BU116" s="2263"/>
      <c r="BV116" s="2263"/>
      <c r="BW116" s="2263"/>
      <c r="BX116" s="2263"/>
      <c r="BY116" s="2263"/>
      <c r="BZ116" s="3"/>
      <c r="CA116" s="2262"/>
      <c r="CB116" s="2264"/>
      <c r="CC116" s="2263"/>
      <c r="CD116" s="2261"/>
      <c r="CE116" s="2263"/>
      <c r="CF116" s="2263"/>
      <c r="CG116" s="2263"/>
      <c r="CH116" s="2263"/>
      <c r="CI116" s="2263"/>
      <c r="CJ116" s="2263"/>
      <c r="CK116" s="3"/>
      <c r="CL116" s="2262"/>
      <c r="CM116" s="2264"/>
      <c r="CN116" s="2263"/>
      <c r="CO116" s="2261"/>
      <c r="CP116" s="2263"/>
      <c r="CQ116" s="2263"/>
      <c r="CR116" s="2263"/>
      <c r="CS116" s="2263"/>
      <c r="CT116" s="2263"/>
      <c r="CU116" s="2263"/>
      <c r="CV116" s="3"/>
      <c r="CW116" s="2262"/>
      <c r="CX116" s="2264"/>
      <c r="CY116" s="2263"/>
      <c r="CZ116" s="2261"/>
      <c r="DA116" s="2263"/>
      <c r="DB116" s="2263"/>
      <c r="DC116" s="2263"/>
      <c r="DD116" s="2263"/>
      <c r="DE116" s="2263"/>
      <c r="DF116" s="2263"/>
      <c r="DG116" s="3"/>
      <c r="DH116" s="2262"/>
      <c r="DI116" s="2264"/>
      <c r="DJ116" s="2263"/>
      <c r="DK116" s="2261"/>
      <c r="DL116" s="2263"/>
      <c r="DM116" s="2263"/>
      <c r="DN116" s="2263"/>
      <c r="DO116" s="2263"/>
      <c r="DP116" s="2263"/>
      <c r="DQ116" s="2263"/>
      <c r="DR116" s="3"/>
      <c r="DS116" s="2262"/>
      <c r="DT116" s="2264"/>
      <c r="DU116" s="2263"/>
      <c r="DV116" s="2261"/>
      <c r="DW116" s="2263"/>
      <c r="DX116" s="2263"/>
      <c r="DY116" s="2263"/>
      <c r="DZ116" s="2263"/>
      <c r="EA116" s="2263"/>
      <c r="EB116" s="2263"/>
      <c r="EC116" s="3"/>
      <c r="ED116" s="2262"/>
      <c r="EE116" s="2264"/>
      <c r="EF116" s="2263"/>
      <c r="EG116" s="2261"/>
      <c r="EH116" s="2263"/>
      <c r="EI116" s="2263"/>
      <c r="EJ116" s="2263"/>
      <c r="EK116" s="2263"/>
      <c r="EL116" s="2263"/>
      <c r="EM116" s="2263"/>
      <c r="EN116" s="3"/>
      <c r="EO116" s="2262"/>
      <c r="EP116" s="2264"/>
      <c r="EQ116" s="2263"/>
      <c r="ER116" s="2261"/>
      <c r="ES116" s="2263"/>
      <c r="ET116" s="2263"/>
      <c r="EU116" s="2263"/>
      <c r="EV116" s="2263"/>
      <c r="EW116" s="2263"/>
      <c r="EX116" s="2263"/>
      <c r="EY116" s="3"/>
      <c r="EZ116" s="2262"/>
      <c r="FA116" s="2264"/>
      <c r="FB116" s="2263"/>
      <c r="FC116" s="2261"/>
      <c r="FD116" s="2263"/>
      <c r="FE116" s="2263"/>
      <c r="FF116" s="2263"/>
      <c r="FG116" s="2263"/>
      <c r="FH116" s="2263"/>
      <c r="FI116" s="2263"/>
      <c r="FJ116" s="3"/>
      <c r="FK116" s="2262"/>
      <c r="FL116" s="2264"/>
      <c r="FM116" s="2263"/>
      <c r="FN116" s="2261"/>
      <c r="FO116" s="2263"/>
      <c r="FP116" s="2263"/>
      <c r="FQ116" s="2263"/>
      <c r="FR116" s="2263"/>
      <c r="FS116" s="2263"/>
      <c r="FT116" s="2263"/>
      <c r="FU116" s="3"/>
      <c r="FV116" s="2262"/>
      <c r="FW116" s="2264"/>
      <c r="FX116" s="2263"/>
      <c r="FY116" s="2261"/>
      <c r="FZ116" s="2263"/>
      <c r="GA116" s="2263"/>
      <c r="GB116" s="2263"/>
      <c r="GC116" s="2263"/>
      <c r="GD116" s="2263"/>
      <c r="GE116" s="2263"/>
      <c r="GF116" s="3"/>
      <c r="GG116" s="2262"/>
      <c r="GH116" s="2264"/>
      <c r="GI116" s="2263"/>
      <c r="GJ116" s="2261"/>
      <c r="GK116" s="2263"/>
      <c r="GL116" s="2263"/>
      <c r="GM116" s="2263"/>
      <c r="GN116" s="2263"/>
      <c r="GO116" s="2263"/>
      <c r="GP116" s="2263"/>
      <c r="GQ116" s="3"/>
      <c r="GR116" s="2262"/>
      <c r="GS116" s="2264"/>
      <c r="GT116" s="2263"/>
      <c r="GU116" s="2261"/>
      <c r="GV116" s="2263"/>
      <c r="GW116" s="2263"/>
      <c r="GX116" s="2263"/>
      <c r="GY116" s="2263"/>
      <c r="GZ116" s="2263"/>
      <c r="HA116" s="2263"/>
      <c r="HB116" s="3"/>
      <c r="HC116" s="2262"/>
      <c r="HD116" s="2264"/>
      <c r="HE116" s="2263"/>
      <c r="HF116" s="2261"/>
      <c r="HG116" s="2263"/>
      <c r="HH116" s="2263"/>
      <c r="HI116" s="2263"/>
      <c r="HJ116" s="2263"/>
      <c r="HK116" s="2263"/>
      <c r="HL116" s="2263"/>
      <c r="HM116" s="3"/>
      <c r="HN116" s="2262"/>
      <c r="HO116" s="2264"/>
      <c r="HP116" s="2263"/>
      <c r="HQ116" s="2261"/>
      <c r="HR116" s="2263"/>
      <c r="HS116" s="2263"/>
      <c r="HT116" s="2263"/>
      <c r="HU116" s="2263"/>
      <c r="HV116" s="2263"/>
      <c r="HW116" s="2263"/>
      <c r="HX116" s="3"/>
      <c r="HY116" s="2262"/>
      <c r="HZ116" s="2264"/>
      <c r="IA116" s="2263"/>
      <c r="IB116" s="2261"/>
      <c r="IC116" s="2263"/>
      <c r="ID116" s="2263"/>
      <c r="IE116" s="2263"/>
      <c r="IF116" s="2263"/>
      <c r="IG116" s="2263"/>
      <c r="IH116" s="2263"/>
      <c r="II116" s="3"/>
      <c r="IJ116" s="2262"/>
      <c r="IK116" s="2264"/>
      <c r="IL116" s="2263"/>
      <c r="IM116" s="2261"/>
      <c r="IN116" s="2263"/>
      <c r="IO116" s="2263"/>
      <c r="IP116" s="2263"/>
      <c r="IQ116" s="2263"/>
      <c r="IR116" s="2263"/>
      <c r="IS116" s="2263"/>
      <c r="IT116" s="3"/>
      <c r="IU116" s="2262"/>
      <c r="IV116" s="2264"/>
      <c r="IW116" s="2263"/>
    </row>
    <row r="117" spans="1:257" ht="22.5" customHeight="1" x14ac:dyDescent="0.25">
      <c r="A117" s="2262"/>
      <c r="B117" s="2264"/>
      <c r="C117" s="2265"/>
      <c r="D117" s="2260"/>
      <c r="E117" s="2265"/>
      <c r="F117" s="2265"/>
      <c r="G117" s="2265"/>
      <c r="H117" s="2265"/>
      <c r="I117" s="2265"/>
      <c r="J117" s="2265"/>
      <c r="K117" s="2471"/>
      <c r="M117" s="2262"/>
      <c r="N117" s="2264"/>
      <c r="O117" s="2263"/>
      <c r="P117" s="2261"/>
      <c r="Q117" s="2263"/>
      <c r="R117" s="2263"/>
      <c r="S117" s="2263"/>
      <c r="T117" s="2263"/>
      <c r="U117" s="2263"/>
      <c r="V117" s="2263"/>
      <c r="W117" s="3"/>
      <c r="X117" s="2262"/>
      <c r="Y117" s="2264"/>
      <c r="Z117" s="2263"/>
      <c r="AA117" s="2261"/>
      <c r="AB117" s="2263"/>
      <c r="AC117" s="2263"/>
      <c r="AD117" s="2263"/>
      <c r="AE117" s="2263"/>
      <c r="AF117" s="2263"/>
      <c r="AG117" s="2263"/>
      <c r="AH117" s="3"/>
      <c r="AI117" s="2262"/>
      <c r="AJ117" s="2264"/>
      <c r="AK117" s="2263"/>
      <c r="AL117" s="2261"/>
      <c r="AM117" s="2263"/>
      <c r="AN117" s="2263"/>
      <c r="AO117" s="2263"/>
      <c r="AP117" s="2263"/>
      <c r="AQ117" s="2263"/>
      <c r="AR117" s="2263"/>
      <c r="AS117" s="3"/>
      <c r="AT117" s="2262"/>
      <c r="AU117" s="2264"/>
      <c r="AV117" s="2263"/>
      <c r="AW117" s="2261"/>
      <c r="AX117" s="2263"/>
      <c r="AY117" s="2263"/>
      <c r="AZ117" s="2263"/>
      <c r="BA117" s="2263"/>
      <c r="BB117" s="2263"/>
      <c r="BC117" s="2263"/>
      <c r="BD117" s="3"/>
      <c r="BE117" s="2262"/>
      <c r="BF117" s="2264"/>
      <c r="BG117" s="2263"/>
      <c r="BH117" s="2261"/>
      <c r="BI117" s="2263"/>
      <c r="BJ117" s="2263"/>
      <c r="BK117" s="2263"/>
      <c r="BL117" s="2263"/>
      <c r="BM117" s="2263"/>
      <c r="BN117" s="2263"/>
      <c r="BO117" s="3"/>
      <c r="BP117" s="2262"/>
      <c r="BQ117" s="2264"/>
      <c r="BR117" s="2263"/>
      <c r="BS117" s="2261"/>
      <c r="BT117" s="2263"/>
      <c r="BU117" s="2263"/>
      <c r="BV117" s="2263"/>
      <c r="BW117" s="2263"/>
      <c r="BX117" s="2263"/>
      <c r="BY117" s="2263"/>
      <c r="BZ117" s="3"/>
      <c r="CA117" s="2262"/>
      <c r="CB117" s="2264"/>
      <c r="CC117" s="2263"/>
      <c r="CD117" s="2261"/>
      <c r="CE117" s="2263"/>
      <c r="CF117" s="2263"/>
      <c r="CG117" s="2263"/>
      <c r="CH117" s="2263"/>
      <c r="CI117" s="2263"/>
      <c r="CJ117" s="2263"/>
      <c r="CK117" s="3"/>
      <c r="CL117" s="2262"/>
      <c r="CM117" s="2264"/>
      <c r="CN117" s="2263"/>
      <c r="CO117" s="2261"/>
      <c r="CP117" s="2263"/>
      <c r="CQ117" s="2263"/>
      <c r="CR117" s="2263"/>
      <c r="CS117" s="2263"/>
      <c r="CT117" s="2263"/>
      <c r="CU117" s="2263"/>
      <c r="CV117" s="3"/>
      <c r="CW117" s="2262"/>
      <c r="CX117" s="2264"/>
      <c r="CY117" s="2263"/>
      <c r="CZ117" s="2261"/>
      <c r="DA117" s="2263"/>
      <c r="DB117" s="2263"/>
      <c r="DC117" s="2263"/>
      <c r="DD117" s="2263"/>
      <c r="DE117" s="2263"/>
      <c r="DF117" s="2263"/>
      <c r="DG117" s="3"/>
      <c r="DH117" s="2262"/>
      <c r="DI117" s="2264"/>
      <c r="DJ117" s="2263"/>
      <c r="DK117" s="2261"/>
      <c r="DL117" s="2263"/>
      <c r="DM117" s="2263"/>
      <c r="DN117" s="2263"/>
      <c r="DO117" s="2263"/>
      <c r="DP117" s="2263"/>
      <c r="DQ117" s="2263"/>
      <c r="DR117" s="3"/>
      <c r="DS117" s="2262"/>
      <c r="DT117" s="2264"/>
      <c r="DU117" s="2263"/>
      <c r="DV117" s="2261"/>
      <c r="DW117" s="2263"/>
      <c r="DX117" s="2263"/>
      <c r="DY117" s="2263"/>
      <c r="DZ117" s="2263"/>
      <c r="EA117" s="2263"/>
      <c r="EB117" s="2263"/>
      <c r="EC117" s="3"/>
      <c r="ED117" s="2262"/>
      <c r="EE117" s="2264"/>
      <c r="EF117" s="2263"/>
      <c r="EG117" s="2261"/>
      <c r="EH117" s="2263"/>
      <c r="EI117" s="2263"/>
      <c r="EJ117" s="2263"/>
      <c r="EK117" s="2263"/>
      <c r="EL117" s="2263"/>
      <c r="EM117" s="2263"/>
      <c r="EN117" s="3"/>
      <c r="EO117" s="2262"/>
      <c r="EP117" s="2264"/>
      <c r="EQ117" s="2263"/>
      <c r="ER117" s="2261"/>
      <c r="ES117" s="2263"/>
      <c r="ET117" s="2263"/>
      <c r="EU117" s="2263"/>
      <c r="EV117" s="2263"/>
      <c r="EW117" s="2263"/>
      <c r="EX117" s="2263"/>
      <c r="EY117" s="3"/>
      <c r="EZ117" s="2262"/>
      <c r="FA117" s="2264"/>
      <c r="FB117" s="2263"/>
      <c r="FC117" s="2261"/>
      <c r="FD117" s="2263"/>
      <c r="FE117" s="2263"/>
      <c r="FF117" s="2263"/>
      <c r="FG117" s="2263"/>
      <c r="FH117" s="2263"/>
      <c r="FI117" s="2263"/>
      <c r="FJ117" s="3"/>
      <c r="FK117" s="2262"/>
      <c r="FL117" s="2264"/>
      <c r="FM117" s="2263"/>
      <c r="FN117" s="2261"/>
      <c r="FO117" s="2263"/>
      <c r="FP117" s="2263"/>
      <c r="FQ117" s="2263"/>
      <c r="FR117" s="2263"/>
      <c r="FS117" s="2263"/>
      <c r="FT117" s="2263"/>
      <c r="FU117" s="3"/>
      <c r="FV117" s="2262"/>
      <c r="FW117" s="2264"/>
      <c r="FX117" s="2263"/>
      <c r="FY117" s="2261"/>
      <c r="FZ117" s="2263"/>
      <c r="GA117" s="2263"/>
      <c r="GB117" s="2263"/>
      <c r="GC117" s="2263"/>
      <c r="GD117" s="2263"/>
      <c r="GE117" s="2263"/>
      <c r="GF117" s="3"/>
      <c r="GG117" s="2262"/>
      <c r="GH117" s="2264"/>
      <c r="GI117" s="2263"/>
      <c r="GJ117" s="2261"/>
      <c r="GK117" s="2263"/>
      <c r="GL117" s="2263"/>
      <c r="GM117" s="2263"/>
      <c r="GN117" s="2263"/>
      <c r="GO117" s="2263"/>
      <c r="GP117" s="2263"/>
      <c r="GQ117" s="3"/>
      <c r="GR117" s="2262"/>
      <c r="GS117" s="2264"/>
      <c r="GT117" s="2263"/>
      <c r="GU117" s="2261"/>
      <c r="GV117" s="2263"/>
      <c r="GW117" s="2263"/>
      <c r="GX117" s="2263"/>
      <c r="GY117" s="2263"/>
      <c r="GZ117" s="2263"/>
      <c r="HA117" s="2263"/>
      <c r="HB117" s="3"/>
      <c r="HC117" s="2262"/>
      <c r="HD117" s="2264"/>
      <c r="HE117" s="2263"/>
      <c r="HF117" s="2261"/>
      <c r="HG117" s="2263"/>
      <c r="HH117" s="2263"/>
      <c r="HI117" s="2263"/>
      <c r="HJ117" s="2263"/>
      <c r="HK117" s="2263"/>
      <c r="HL117" s="2263"/>
      <c r="HM117" s="3"/>
      <c r="HN117" s="2262"/>
      <c r="HO117" s="2264"/>
      <c r="HP117" s="2263"/>
      <c r="HQ117" s="2261"/>
      <c r="HR117" s="2263"/>
      <c r="HS117" s="2263"/>
      <c r="HT117" s="2263"/>
      <c r="HU117" s="2263"/>
      <c r="HV117" s="2263"/>
      <c r="HW117" s="2263"/>
      <c r="HX117" s="3"/>
      <c r="HY117" s="2262"/>
      <c r="HZ117" s="2264"/>
      <c r="IA117" s="2263"/>
      <c r="IB117" s="2261"/>
      <c r="IC117" s="2263"/>
      <c r="ID117" s="2263"/>
      <c r="IE117" s="2263"/>
      <c r="IF117" s="2263"/>
      <c r="IG117" s="2263"/>
      <c r="IH117" s="2263"/>
      <c r="II117" s="3"/>
      <c r="IJ117" s="2262"/>
      <c r="IK117" s="2264"/>
      <c r="IL117" s="2263"/>
      <c r="IM117" s="2261"/>
      <c r="IN117" s="2263"/>
      <c r="IO117" s="2263"/>
      <c r="IP117" s="2263"/>
      <c r="IQ117" s="2263"/>
      <c r="IR117" s="2263"/>
      <c r="IS117" s="2263"/>
      <c r="IT117" s="3"/>
      <c r="IU117" s="2262"/>
      <c r="IV117" s="2264"/>
      <c r="IW117" s="2263"/>
    </row>
    <row r="118" spans="1:257" ht="20.100000000000001" customHeight="1" x14ac:dyDescent="0.25">
      <c r="A118" s="2262"/>
      <c r="B118" s="2264"/>
      <c r="C118" s="2265"/>
      <c r="D118" s="2260"/>
      <c r="E118" s="2265"/>
      <c r="F118" s="2265"/>
      <c r="G118" s="2265"/>
      <c r="H118" s="2265"/>
      <c r="I118" s="2265"/>
      <c r="J118" s="2265"/>
      <c r="K118" s="2471"/>
      <c r="M118" s="2262"/>
      <c r="N118" s="2264"/>
      <c r="O118" s="2263"/>
      <c r="P118" s="2261"/>
      <c r="Q118" s="2263"/>
      <c r="R118" s="2263"/>
      <c r="S118" s="2263"/>
      <c r="T118" s="2263"/>
      <c r="U118" s="2263"/>
      <c r="V118" s="2263"/>
      <c r="W118" s="3"/>
      <c r="X118" s="2262"/>
      <c r="Y118" s="2264"/>
      <c r="Z118" s="2263"/>
      <c r="AA118" s="2261"/>
      <c r="AB118" s="2263"/>
      <c r="AC118" s="2263"/>
      <c r="AD118" s="2263"/>
      <c r="AE118" s="2263"/>
      <c r="AF118" s="2263"/>
      <c r="AG118" s="2263"/>
      <c r="AH118" s="3"/>
      <c r="AI118" s="2262"/>
      <c r="AJ118" s="2264"/>
      <c r="AK118" s="2263"/>
      <c r="AL118" s="2261"/>
      <c r="AM118" s="2263"/>
      <c r="AN118" s="2263"/>
      <c r="AO118" s="2263"/>
      <c r="AP118" s="2263"/>
      <c r="AQ118" s="2263"/>
      <c r="AR118" s="2263"/>
      <c r="AS118" s="3"/>
      <c r="AT118" s="2262"/>
      <c r="AU118" s="2264"/>
      <c r="AV118" s="2263"/>
      <c r="AW118" s="2261"/>
      <c r="AX118" s="2263"/>
      <c r="AY118" s="2263"/>
      <c r="AZ118" s="2263"/>
      <c r="BA118" s="2263"/>
      <c r="BB118" s="2263"/>
      <c r="BC118" s="2263"/>
      <c r="BD118" s="3"/>
      <c r="BE118" s="2262"/>
      <c r="BF118" s="2264"/>
      <c r="BG118" s="2263"/>
      <c r="BH118" s="2261"/>
      <c r="BI118" s="2263"/>
      <c r="BJ118" s="2263"/>
      <c r="BK118" s="2263"/>
      <c r="BL118" s="2263"/>
      <c r="BM118" s="2263"/>
      <c r="BN118" s="2263"/>
      <c r="BO118" s="3"/>
      <c r="BP118" s="2262"/>
      <c r="BQ118" s="2264"/>
      <c r="BR118" s="2263"/>
      <c r="BS118" s="2261"/>
      <c r="BT118" s="2263"/>
      <c r="BU118" s="2263"/>
      <c r="BV118" s="2263"/>
      <c r="BW118" s="2263"/>
      <c r="BX118" s="2263"/>
      <c r="BY118" s="2263"/>
      <c r="BZ118" s="3"/>
      <c r="CA118" s="2262"/>
      <c r="CB118" s="2264"/>
      <c r="CC118" s="2263"/>
      <c r="CD118" s="2261"/>
      <c r="CE118" s="2263"/>
      <c r="CF118" s="2263"/>
      <c r="CG118" s="2263"/>
      <c r="CH118" s="2263"/>
      <c r="CI118" s="2263"/>
      <c r="CJ118" s="2263"/>
      <c r="CK118" s="3"/>
      <c r="CL118" s="2262"/>
      <c r="CM118" s="2264"/>
      <c r="CN118" s="2263"/>
      <c r="CO118" s="2261"/>
      <c r="CP118" s="2263"/>
      <c r="CQ118" s="2263"/>
      <c r="CR118" s="2263"/>
      <c r="CS118" s="2263"/>
      <c r="CT118" s="2263"/>
      <c r="CU118" s="2263"/>
      <c r="CV118" s="3"/>
      <c r="CW118" s="2262"/>
      <c r="CX118" s="2264"/>
      <c r="CY118" s="2263"/>
      <c r="CZ118" s="2261"/>
      <c r="DA118" s="2263"/>
      <c r="DB118" s="2263"/>
      <c r="DC118" s="2263"/>
      <c r="DD118" s="2263"/>
      <c r="DE118" s="2263"/>
      <c r="DF118" s="2263"/>
      <c r="DG118" s="3"/>
      <c r="DH118" s="2262"/>
      <c r="DI118" s="2264"/>
      <c r="DJ118" s="2263"/>
      <c r="DK118" s="2261"/>
      <c r="DL118" s="2263"/>
      <c r="DM118" s="2263"/>
      <c r="DN118" s="2263"/>
      <c r="DO118" s="2263"/>
      <c r="DP118" s="2263"/>
      <c r="DQ118" s="2263"/>
      <c r="DR118" s="3"/>
      <c r="DS118" s="2262"/>
      <c r="DT118" s="2264"/>
      <c r="DU118" s="2263"/>
      <c r="DV118" s="2261"/>
      <c r="DW118" s="2263"/>
      <c r="DX118" s="2263"/>
      <c r="DY118" s="2263"/>
      <c r="DZ118" s="2263"/>
      <c r="EA118" s="2263"/>
      <c r="EB118" s="2263"/>
      <c r="EC118" s="3"/>
      <c r="ED118" s="2262"/>
      <c r="EE118" s="2264"/>
      <c r="EF118" s="2263"/>
      <c r="EG118" s="2261"/>
      <c r="EH118" s="2263"/>
      <c r="EI118" s="2263"/>
      <c r="EJ118" s="2263"/>
      <c r="EK118" s="2263"/>
      <c r="EL118" s="2263"/>
      <c r="EM118" s="2263"/>
      <c r="EN118" s="3"/>
      <c r="EO118" s="2262"/>
      <c r="EP118" s="2264"/>
      <c r="EQ118" s="2263"/>
      <c r="ER118" s="2261"/>
      <c r="ES118" s="2263"/>
      <c r="ET118" s="2263"/>
      <c r="EU118" s="2263"/>
      <c r="EV118" s="2263"/>
      <c r="EW118" s="2263"/>
      <c r="EX118" s="2263"/>
      <c r="EY118" s="3"/>
      <c r="EZ118" s="2262"/>
      <c r="FA118" s="2264"/>
      <c r="FB118" s="2263"/>
      <c r="FC118" s="2261"/>
      <c r="FD118" s="2263"/>
      <c r="FE118" s="2263"/>
      <c r="FF118" s="2263"/>
      <c r="FG118" s="2263"/>
      <c r="FH118" s="2263"/>
      <c r="FI118" s="2263"/>
      <c r="FJ118" s="3"/>
      <c r="FK118" s="2262"/>
      <c r="FL118" s="2264"/>
      <c r="FM118" s="2263"/>
      <c r="FN118" s="2261"/>
      <c r="FO118" s="2263"/>
      <c r="FP118" s="2263"/>
      <c r="FQ118" s="2263"/>
      <c r="FR118" s="2263"/>
      <c r="FS118" s="2263"/>
      <c r="FT118" s="2263"/>
      <c r="FU118" s="3"/>
      <c r="FV118" s="2262"/>
      <c r="FW118" s="2264"/>
      <c r="FX118" s="2263"/>
      <c r="FY118" s="2261"/>
      <c r="FZ118" s="2263"/>
      <c r="GA118" s="2263"/>
      <c r="GB118" s="2263"/>
      <c r="GC118" s="2263"/>
      <c r="GD118" s="2263"/>
      <c r="GE118" s="2263"/>
      <c r="GF118" s="3"/>
      <c r="GG118" s="2262"/>
      <c r="GH118" s="2264"/>
      <c r="GI118" s="2263"/>
      <c r="GJ118" s="2261"/>
      <c r="GK118" s="2263"/>
      <c r="GL118" s="2263"/>
      <c r="GM118" s="2263"/>
      <c r="GN118" s="2263"/>
      <c r="GO118" s="2263"/>
      <c r="GP118" s="2263"/>
      <c r="GQ118" s="3"/>
      <c r="GR118" s="2262"/>
      <c r="GS118" s="2264"/>
      <c r="GT118" s="2263"/>
      <c r="GU118" s="2261"/>
      <c r="GV118" s="2263"/>
      <c r="GW118" s="2263"/>
      <c r="GX118" s="2263"/>
      <c r="GY118" s="2263"/>
      <c r="GZ118" s="2263"/>
      <c r="HA118" s="2263"/>
      <c r="HB118" s="3"/>
      <c r="HC118" s="2262"/>
      <c r="HD118" s="2264"/>
      <c r="HE118" s="2263"/>
      <c r="HF118" s="2261"/>
      <c r="HG118" s="2263"/>
      <c r="HH118" s="2263"/>
      <c r="HI118" s="2263"/>
      <c r="HJ118" s="2263"/>
      <c r="HK118" s="2263"/>
      <c r="HL118" s="2263"/>
      <c r="HM118" s="3"/>
      <c r="HN118" s="2262"/>
      <c r="HO118" s="2264"/>
      <c r="HP118" s="2263"/>
      <c r="HQ118" s="2261"/>
      <c r="HR118" s="2263"/>
      <c r="HS118" s="2263"/>
      <c r="HT118" s="2263"/>
      <c r="HU118" s="2263"/>
      <c r="HV118" s="2263"/>
      <c r="HW118" s="2263"/>
      <c r="HX118" s="3"/>
      <c r="HY118" s="2262"/>
      <c r="HZ118" s="2264"/>
      <c r="IA118" s="2263"/>
      <c r="IB118" s="2261"/>
      <c r="IC118" s="2263"/>
      <c r="ID118" s="2263"/>
      <c r="IE118" s="2263"/>
      <c r="IF118" s="2263"/>
      <c r="IG118" s="2263"/>
      <c r="IH118" s="2263"/>
      <c r="II118" s="3"/>
      <c r="IJ118" s="2262"/>
      <c r="IK118" s="2264"/>
      <c r="IL118" s="2263"/>
      <c r="IM118" s="2261"/>
      <c r="IN118" s="2263"/>
      <c r="IO118" s="2263"/>
      <c r="IP118" s="2263"/>
      <c r="IQ118" s="2263"/>
      <c r="IR118" s="2263"/>
      <c r="IS118" s="2263"/>
      <c r="IT118" s="3"/>
      <c r="IU118" s="2262"/>
      <c r="IV118" s="2264"/>
      <c r="IW118" s="2263"/>
    </row>
    <row r="119" spans="1:257" ht="20.100000000000001" customHeight="1" x14ac:dyDescent="0.25">
      <c r="A119" s="2262"/>
      <c r="B119" s="2264"/>
      <c r="C119" s="2265"/>
      <c r="D119" s="2260"/>
      <c r="E119" s="2265"/>
      <c r="F119" s="2265"/>
      <c r="G119" s="2265"/>
      <c r="H119" s="2265"/>
      <c r="I119" s="2265"/>
      <c r="J119" s="2265"/>
      <c r="K119" s="2471"/>
      <c r="M119" s="2262"/>
      <c r="N119" s="2264"/>
      <c r="O119" s="2263"/>
      <c r="P119" s="2261"/>
      <c r="Q119" s="2263"/>
      <c r="R119" s="2263"/>
      <c r="S119" s="2263"/>
      <c r="T119" s="2263"/>
      <c r="U119" s="2263"/>
      <c r="V119" s="2263"/>
      <c r="W119" s="3"/>
      <c r="X119" s="2262"/>
      <c r="Y119" s="2264"/>
      <c r="Z119" s="2263"/>
      <c r="AA119" s="2261"/>
      <c r="AB119" s="2263"/>
      <c r="AC119" s="2263"/>
      <c r="AD119" s="2263"/>
      <c r="AE119" s="2263"/>
      <c r="AF119" s="2263"/>
      <c r="AG119" s="2263"/>
      <c r="AH119" s="3"/>
      <c r="AI119" s="2262"/>
      <c r="AJ119" s="2264"/>
      <c r="AK119" s="2263"/>
      <c r="AL119" s="2261"/>
      <c r="AM119" s="2263"/>
      <c r="AN119" s="2263"/>
      <c r="AO119" s="2263"/>
      <c r="AP119" s="2263"/>
      <c r="AQ119" s="2263"/>
      <c r="AR119" s="2263"/>
      <c r="AS119" s="3"/>
      <c r="AT119" s="2262"/>
      <c r="AU119" s="2264"/>
      <c r="AV119" s="2263"/>
      <c r="AW119" s="2261"/>
      <c r="AX119" s="2263"/>
      <c r="AY119" s="2263"/>
      <c r="AZ119" s="2263"/>
      <c r="BA119" s="2263"/>
      <c r="BB119" s="2263"/>
      <c r="BC119" s="2263"/>
      <c r="BD119" s="3"/>
      <c r="BE119" s="2262"/>
      <c r="BF119" s="2264"/>
      <c r="BG119" s="2263"/>
      <c r="BH119" s="2261"/>
      <c r="BI119" s="2263"/>
      <c r="BJ119" s="2263"/>
      <c r="BK119" s="2263"/>
      <c r="BL119" s="2263"/>
      <c r="BM119" s="2263"/>
      <c r="BN119" s="2263"/>
      <c r="BO119" s="3"/>
      <c r="BP119" s="2262"/>
      <c r="BQ119" s="2264"/>
      <c r="BR119" s="2263"/>
      <c r="BS119" s="2261"/>
      <c r="BT119" s="2263"/>
      <c r="BU119" s="2263"/>
      <c r="BV119" s="2263"/>
      <c r="BW119" s="2263"/>
      <c r="BX119" s="2263"/>
      <c r="BY119" s="2263"/>
      <c r="BZ119" s="3"/>
      <c r="CA119" s="2262"/>
      <c r="CB119" s="2264"/>
      <c r="CC119" s="2263"/>
      <c r="CD119" s="2261"/>
      <c r="CE119" s="2263"/>
      <c r="CF119" s="2263"/>
      <c r="CG119" s="2263"/>
      <c r="CH119" s="2263"/>
      <c r="CI119" s="2263"/>
      <c r="CJ119" s="2263"/>
      <c r="CK119" s="3"/>
      <c r="CL119" s="2262"/>
      <c r="CM119" s="2264"/>
      <c r="CN119" s="2263"/>
      <c r="CO119" s="2261"/>
      <c r="CP119" s="2263"/>
      <c r="CQ119" s="2263"/>
      <c r="CR119" s="2263"/>
      <c r="CS119" s="2263"/>
      <c r="CT119" s="2263"/>
      <c r="CU119" s="2263"/>
      <c r="CV119" s="3"/>
      <c r="CW119" s="2262"/>
      <c r="CX119" s="2264"/>
      <c r="CY119" s="2263"/>
      <c r="CZ119" s="2261"/>
      <c r="DA119" s="2263"/>
      <c r="DB119" s="2263"/>
      <c r="DC119" s="2263"/>
      <c r="DD119" s="2263"/>
      <c r="DE119" s="2263"/>
      <c r="DF119" s="2263"/>
      <c r="DG119" s="3"/>
      <c r="DH119" s="2262"/>
      <c r="DI119" s="2264"/>
      <c r="DJ119" s="2263"/>
      <c r="DK119" s="2261"/>
      <c r="DL119" s="2263"/>
      <c r="DM119" s="2263"/>
      <c r="DN119" s="2263"/>
      <c r="DO119" s="2263"/>
      <c r="DP119" s="2263"/>
      <c r="DQ119" s="2263"/>
      <c r="DR119" s="3"/>
      <c r="DS119" s="2262"/>
      <c r="DT119" s="2264"/>
      <c r="DU119" s="2263"/>
      <c r="DV119" s="2261"/>
      <c r="DW119" s="2263"/>
      <c r="DX119" s="2263"/>
      <c r="DY119" s="2263"/>
      <c r="DZ119" s="2263"/>
      <c r="EA119" s="2263"/>
      <c r="EB119" s="2263"/>
      <c r="EC119" s="3"/>
      <c r="ED119" s="2262"/>
      <c r="EE119" s="2264"/>
      <c r="EF119" s="2263"/>
      <c r="EG119" s="2261"/>
      <c r="EH119" s="2263"/>
      <c r="EI119" s="2263"/>
      <c r="EJ119" s="2263"/>
      <c r="EK119" s="2263"/>
      <c r="EL119" s="2263"/>
      <c r="EM119" s="2263"/>
      <c r="EN119" s="3"/>
      <c r="EO119" s="2262"/>
      <c r="EP119" s="2264"/>
      <c r="EQ119" s="2263"/>
      <c r="ER119" s="2261"/>
      <c r="ES119" s="2263"/>
      <c r="ET119" s="2263"/>
      <c r="EU119" s="2263"/>
      <c r="EV119" s="2263"/>
      <c r="EW119" s="2263"/>
      <c r="EX119" s="2263"/>
      <c r="EY119" s="3"/>
      <c r="EZ119" s="2262"/>
      <c r="FA119" s="2264"/>
      <c r="FB119" s="2263"/>
      <c r="FC119" s="2261"/>
      <c r="FD119" s="2263"/>
      <c r="FE119" s="2263"/>
      <c r="FF119" s="2263"/>
      <c r="FG119" s="2263"/>
      <c r="FH119" s="2263"/>
      <c r="FI119" s="2263"/>
      <c r="FJ119" s="3"/>
      <c r="FK119" s="2262"/>
      <c r="FL119" s="2264"/>
      <c r="FM119" s="2263"/>
      <c r="FN119" s="2261"/>
      <c r="FO119" s="2263"/>
      <c r="FP119" s="2263"/>
      <c r="FQ119" s="2263"/>
      <c r="FR119" s="2263"/>
      <c r="FS119" s="2263"/>
      <c r="FT119" s="2263"/>
      <c r="FU119" s="3"/>
      <c r="FV119" s="2262"/>
      <c r="FW119" s="2264"/>
      <c r="FX119" s="2263"/>
      <c r="FY119" s="2261"/>
      <c r="FZ119" s="2263"/>
      <c r="GA119" s="2263"/>
      <c r="GB119" s="2263"/>
      <c r="GC119" s="2263"/>
      <c r="GD119" s="2263"/>
      <c r="GE119" s="2263"/>
      <c r="GF119" s="3"/>
      <c r="GG119" s="2262"/>
      <c r="GH119" s="2264"/>
      <c r="GI119" s="2263"/>
      <c r="GJ119" s="2261"/>
      <c r="GK119" s="2263"/>
      <c r="GL119" s="2263"/>
      <c r="GM119" s="2263"/>
      <c r="GN119" s="2263"/>
      <c r="GO119" s="2263"/>
      <c r="GP119" s="2263"/>
      <c r="GQ119" s="3"/>
      <c r="GR119" s="2262"/>
      <c r="GS119" s="2264"/>
      <c r="GT119" s="2263"/>
      <c r="GU119" s="2261"/>
      <c r="GV119" s="2263"/>
      <c r="GW119" s="2263"/>
      <c r="GX119" s="2263"/>
      <c r="GY119" s="2263"/>
      <c r="GZ119" s="2263"/>
      <c r="HA119" s="2263"/>
      <c r="HB119" s="3"/>
      <c r="HC119" s="2262"/>
      <c r="HD119" s="2264"/>
      <c r="HE119" s="2263"/>
      <c r="HF119" s="2261"/>
      <c r="HG119" s="2263"/>
      <c r="HH119" s="2263"/>
      <c r="HI119" s="2263"/>
      <c r="HJ119" s="2263"/>
      <c r="HK119" s="2263"/>
      <c r="HL119" s="2263"/>
      <c r="HM119" s="3"/>
      <c r="HN119" s="2262"/>
      <c r="HO119" s="2264"/>
      <c r="HP119" s="2263"/>
      <c r="HQ119" s="2261"/>
      <c r="HR119" s="2263"/>
      <c r="HS119" s="2263"/>
      <c r="HT119" s="2263"/>
      <c r="HU119" s="2263"/>
      <c r="HV119" s="2263"/>
      <c r="HW119" s="2263"/>
      <c r="HX119" s="3"/>
      <c r="HY119" s="2262"/>
      <c r="HZ119" s="2264"/>
      <c r="IA119" s="2263"/>
      <c r="IB119" s="2261"/>
      <c r="IC119" s="2263"/>
      <c r="ID119" s="2263"/>
      <c r="IE119" s="2263"/>
      <c r="IF119" s="2263"/>
      <c r="IG119" s="2263"/>
      <c r="IH119" s="2263"/>
      <c r="II119" s="3"/>
      <c r="IJ119" s="2262"/>
      <c r="IK119" s="2264"/>
      <c r="IL119" s="2263"/>
      <c r="IM119" s="2261"/>
      <c r="IN119" s="2263"/>
      <c r="IO119" s="2263"/>
      <c r="IP119" s="2263"/>
      <c r="IQ119" s="2263"/>
      <c r="IR119" s="2263"/>
      <c r="IS119" s="2263"/>
      <c r="IT119" s="3"/>
      <c r="IU119" s="2262"/>
      <c r="IV119" s="2264"/>
      <c r="IW119" s="2263"/>
    </row>
    <row r="120" spans="1:257" ht="20.100000000000001" customHeight="1" x14ac:dyDescent="0.25">
      <c r="A120" s="2262"/>
      <c r="B120" s="2264"/>
      <c r="C120" s="2265"/>
      <c r="D120" s="2260"/>
      <c r="E120" s="2265"/>
      <c r="F120" s="2265"/>
      <c r="G120" s="2265"/>
      <c r="H120" s="2265"/>
      <c r="I120" s="2265"/>
      <c r="J120" s="2265"/>
      <c r="K120" s="2471"/>
      <c r="M120" s="2262"/>
      <c r="N120" s="2264"/>
      <c r="O120" s="2263"/>
      <c r="P120" s="2261"/>
      <c r="Q120" s="2263"/>
      <c r="R120" s="2263"/>
      <c r="S120" s="2263"/>
      <c r="T120" s="2263"/>
      <c r="U120" s="2263"/>
      <c r="V120" s="2263"/>
      <c r="W120" s="3"/>
      <c r="X120" s="2262"/>
      <c r="Y120" s="2264"/>
      <c r="Z120" s="2263"/>
      <c r="AA120" s="2261"/>
      <c r="AB120" s="2263"/>
      <c r="AC120" s="2263"/>
      <c r="AD120" s="2263"/>
      <c r="AE120" s="2263"/>
      <c r="AF120" s="2263"/>
      <c r="AG120" s="2263"/>
      <c r="AH120" s="3"/>
      <c r="AI120" s="2262"/>
      <c r="AJ120" s="2264"/>
      <c r="AK120" s="2263"/>
      <c r="AL120" s="2261"/>
      <c r="AM120" s="2263"/>
      <c r="AN120" s="2263"/>
      <c r="AO120" s="2263"/>
      <c r="AP120" s="2263"/>
      <c r="AQ120" s="2263"/>
      <c r="AR120" s="2263"/>
      <c r="AS120" s="3"/>
      <c r="AT120" s="2262"/>
      <c r="AU120" s="2264"/>
      <c r="AV120" s="2263"/>
      <c r="AW120" s="2261"/>
      <c r="AX120" s="2263"/>
      <c r="AY120" s="2263"/>
      <c r="AZ120" s="2263"/>
      <c r="BA120" s="2263"/>
      <c r="BB120" s="2263"/>
      <c r="BC120" s="2263"/>
      <c r="BD120" s="3"/>
      <c r="BE120" s="2262"/>
      <c r="BF120" s="2264"/>
      <c r="BG120" s="2263"/>
      <c r="BH120" s="2261"/>
      <c r="BI120" s="2263"/>
      <c r="BJ120" s="2263"/>
      <c r="BK120" s="2263"/>
      <c r="BL120" s="2263"/>
      <c r="BM120" s="2263"/>
      <c r="BN120" s="2263"/>
      <c r="BO120" s="3"/>
      <c r="BP120" s="2262"/>
      <c r="BQ120" s="2264"/>
      <c r="BR120" s="2263"/>
      <c r="BS120" s="2261"/>
      <c r="BT120" s="2263"/>
      <c r="BU120" s="2263"/>
      <c r="BV120" s="2263"/>
      <c r="BW120" s="2263"/>
      <c r="BX120" s="2263"/>
      <c r="BY120" s="2263"/>
      <c r="BZ120" s="3"/>
      <c r="CA120" s="2262"/>
      <c r="CB120" s="2264"/>
      <c r="CC120" s="2263"/>
      <c r="CD120" s="2261"/>
      <c r="CE120" s="2263"/>
      <c r="CF120" s="2263"/>
      <c r="CG120" s="2263"/>
      <c r="CH120" s="2263"/>
      <c r="CI120" s="2263"/>
      <c r="CJ120" s="2263"/>
      <c r="CK120" s="3"/>
      <c r="CL120" s="2262"/>
      <c r="CM120" s="2264"/>
      <c r="CN120" s="2263"/>
      <c r="CO120" s="2261"/>
      <c r="CP120" s="2263"/>
      <c r="CQ120" s="2263"/>
      <c r="CR120" s="2263"/>
      <c r="CS120" s="2263"/>
      <c r="CT120" s="2263"/>
      <c r="CU120" s="2263"/>
      <c r="CV120" s="3"/>
      <c r="CW120" s="2262"/>
      <c r="CX120" s="2264"/>
      <c r="CY120" s="2263"/>
      <c r="CZ120" s="2261"/>
      <c r="DA120" s="2263"/>
      <c r="DB120" s="2263"/>
      <c r="DC120" s="2263"/>
      <c r="DD120" s="2263"/>
      <c r="DE120" s="2263"/>
      <c r="DF120" s="2263"/>
      <c r="DG120" s="3"/>
      <c r="DH120" s="2262"/>
      <c r="DI120" s="2264"/>
      <c r="DJ120" s="2263"/>
      <c r="DK120" s="2261"/>
      <c r="DL120" s="2263"/>
      <c r="DM120" s="2263"/>
      <c r="DN120" s="2263"/>
      <c r="DO120" s="2263"/>
      <c r="DP120" s="2263"/>
      <c r="DQ120" s="2263"/>
      <c r="DR120" s="3"/>
      <c r="DS120" s="2262"/>
      <c r="DT120" s="2264"/>
      <c r="DU120" s="2263"/>
      <c r="DV120" s="2261"/>
      <c r="DW120" s="2263"/>
      <c r="DX120" s="2263"/>
      <c r="DY120" s="2263"/>
      <c r="DZ120" s="2263"/>
      <c r="EA120" s="2263"/>
      <c r="EB120" s="2263"/>
      <c r="EC120" s="3"/>
      <c r="ED120" s="2262"/>
      <c r="EE120" s="2264"/>
      <c r="EF120" s="2263"/>
      <c r="EG120" s="2261"/>
      <c r="EH120" s="2263"/>
      <c r="EI120" s="2263"/>
      <c r="EJ120" s="2263"/>
      <c r="EK120" s="2263"/>
      <c r="EL120" s="2263"/>
      <c r="EM120" s="2263"/>
      <c r="EN120" s="3"/>
      <c r="EO120" s="2262"/>
      <c r="EP120" s="2264"/>
      <c r="EQ120" s="2263"/>
      <c r="ER120" s="2261"/>
      <c r="ES120" s="2263"/>
      <c r="ET120" s="2263"/>
      <c r="EU120" s="2263"/>
      <c r="EV120" s="2263"/>
      <c r="EW120" s="2263"/>
      <c r="EX120" s="2263"/>
      <c r="EY120" s="3"/>
      <c r="EZ120" s="2262"/>
      <c r="FA120" s="2264"/>
      <c r="FB120" s="2263"/>
      <c r="FC120" s="2261"/>
      <c r="FD120" s="2263"/>
      <c r="FE120" s="2263"/>
      <c r="FF120" s="2263"/>
      <c r="FG120" s="2263"/>
      <c r="FH120" s="2263"/>
      <c r="FI120" s="2263"/>
      <c r="FJ120" s="3"/>
      <c r="FK120" s="2262"/>
      <c r="FL120" s="2264"/>
      <c r="FM120" s="2263"/>
      <c r="FN120" s="2261"/>
      <c r="FO120" s="2263"/>
      <c r="FP120" s="2263"/>
      <c r="FQ120" s="2263"/>
      <c r="FR120" s="2263"/>
      <c r="FS120" s="2263"/>
      <c r="FT120" s="2263"/>
      <c r="FU120" s="3"/>
      <c r="FV120" s="2262"/>
      <c r="FW120" s="2264"/>
      <c r="FX120" s="2263"/>
      <c r="FY120" s="2261"/>
      <c r="FZ120" s="2263"/>
      <c r="GA120" s="2263"/>
      <c r="GB120" s="2263"/>
      <c r="GC120" s="2263"/>
      <c r="GD120" s="2263"/>
      <c r="GE120" s="2263"/>
      <c r="GF120" s="3"/>
      <c r="GG120" s="2262"/>
      <c r="GH120" s="2264"/>
      <c r="GI120" s="2263"/>
      <c r="GJ120" s="2261"/>
      <c r="GK120" s="2263"/>
      <c r="GL120" s="2263"/>
      <c r="GM120" s="2263"/>
      <c r="GN120" s="2263"/>
      <c r="GO120" s="2263"/>
      <c r="GP120" s="2263"/>
      <c r="GQ120" s="3"/>
      <c r="GR120" s="2262"/>
      <c r="GS120" s="2264"/>
      <c r="GT120" s="2263"/>
      <c r="GU120" s="2261"/>
      <c r="GV120" s="2263"/>
      <c r="GW120" s="2263"/>
      <c r="GX120" s="2263"/>
      <c r="GY120" s="2263"/>
      <c r="GZ120" s="2263"/>
      <c r="HA120" s="2263"/>
      <c r="HB120" s="3"/>
      <c r="HC120" s="2262"/>
      <c r="HD120" s="2264"/>
      <c r="HE120" s="2263"/>
      <c r="HF120" s="2261"/>
      <c r="HG120" s="2263"/>
      <c r="HH120" s="2263"/>
      <c r="HI120" s="2263"/>
      <c r="HJ120" s="2263"/>
      <c r="HK120" s="2263"/>
      <c r="HL120" s="2263"/>
      <c r="HM120" s="3"/>
      <c r="HN120" s="2262"/>
      <c r="HO120" s="2264"/>
      <c r="HP120" s="2263"/>
      <c r="HQ120" s="2261"/>
      <c r="HR120" s="2263"/>
      <c r="HS120" s="2263"/>
      <c r="HT120" s="2263"/>
      <c r="HU120" s="2263"/>
      <c r="HV120" s="2263"/>
      <c r="HW120" s="2263"/>
      <c r="HX120" s="3"/>
      <c r="HY120" s="2262"/>
      <c r="HZ120" s="2264"/>
      <c r="IA120" s="2263"/>
      <c r="IB120" s="2261"/>
      <c r="IC120" s="2263"/>
      <c r="ID120" s="2263"/>
      <c r="IE120" s="2263"/>
      <c r="IF120" s="2263"/>
      <c r="IG120" s="2263"/>
      <c r="IH120" s="2263"/>
      <c r="II120" s="3"/>
      <c r="IJ120" s="2262"/>
      <c r="IK120" s="2264"/>
      <c r="IL120" s="2263"/>
      <c r="IM120" s="2261"/>
      <c r="IN120" s="2263"/>
      <c r="IO120" s="2263"/>
      <c r="IP120" s="2263"/>
      <c r="IQ120" s="2263"/>
      <c r="IR120" s="2263"/>
      <c r="IS120" s="2263"/>
      <c r="IT120" s="3"/>
      <c r="IU120" s="2262"/>
      <c r="IV120" s="2264"/>
      <c r="IW120" s="2263"/>
    </row>
    <row r="121" spans="1:257" ht="20.100000000000001" customHeight="1" x14ac:dyDescent="0.25">
      <c r="A121" s="2262"/>
      <c r="B121" s="2264"/>
      <c r="C121" s="2265"/>
      <c r="D121" s="2260"/>
      <c r="E121" s="2265"/>
      <c r="F121" s="2265"/>
      <c r="G121" s="2265"/>
      <c r="H121" s="2265"/>
      <c r="I121" s="2265"/>
      <c r="J121" s="2265"/>
      <c r="K121" s="2471"/>
      <c r="M121" s="2262"/>
      <c r="N121" s="2264"/>
      <c r="O121" s="2263"/>
      <c r="P121" s="2261"/>
      <c r="Q121" s="2263"/>
      <c r="R121" s="2263"/>
      <c r="S121" s="2263"/>
      <c r="T121" s="2263"/>
      <c r="U121" s="2263"/>
      <c r="V121" s="2263"/>
      <c r="W121" s="3"/>
      <c r="X121" s="2262"/>
      <c r="Y121" s="2264"/>
      <c r="Z121" s="2263"/>
      <c r="AA121" s="2261"/>
      <c r="AB121" s="2263"/>
      <c r="AC121" s="2263"/>
      <c r="AD121" s="2263"/>
      <c r="AE121" s="2263"/>
      <c r="AF121" s="2263"/>
      <c r="AG121" s="2263"/>
      <c r="AH121" s="3"/>
      <c r="AI121" s="2262"/>
      <c r="AJ121" s="2264"/>
      <c r="AK121" s="2263"/>
      <c r="AL121" s="2261"/>
      <c r="AM121" s="2263"/>
      <c r="AN121" s="2263"/>
      <c r="AO121" s="2263"/>
      <c r="AP121" s="2263"/>
      <c r="AQ121" s="2263"/>
      <c r="AR121" s="2263"/>
      <c r="AS121" s="3"/>
      <c r="AT121" s="2262"/>
      <c r="AU121" s="2264"/>
      <c r="AV121" s="2263"/>
      <c r="AW121" s="2261"/>
      <c r="AX121" s="2263"/>
      <c r="AY121" s="2263"/>
      <c r="AZ121" s="2263"/>
      <c r="BA121" s="2263"/>
      <c r="BB121" s="2263"/>
      <c r="BC121" s="2263"/>
      <c r="BD121" s="3"/>
      <c r="BE121" s="2262"/>
      <c r="BF121" s="2264"/>
      <c r="BG121" s="2263"/>
      <c r="BH121" s="2261"/>
      <c r="BI121" s="2263"/>
      <c r="BJ121" s="2263"/>
      <c r="BK121" s="2263"/>
      <c r="BL121" s="2263"/>
      <c r="BM121" s="2263"/>
      <c r="BN121" s="2263"/>
      <c r="BO121" s="3"/>
      <c r="BP121" s="2262"/>
      <c r="BQ121" s="2264"/>
      <c r="BR121" s="2263"/>
      <c r="BS121" s="2261"/>
      <c r="BT121" s="2263"/>
      <c r="BU121" s="2263"/>
      <c r="BV121" s="2263"/>
      <c r="BW121" s="2263"/>
      <c r="BX121" s="2263"/>
      <c r="BY121" s="2263"/>
      <c r="BZ121" s="3"/>
      <c r="CA121" s="2262"/>
      <c r="CB121" s="2264"/>
      <c r="CC121" s="2263"/>
      <c r="CD121" s="2261"/>
      <c r="CE121" s="2263"/>
      <c r="CF121" s="2263"/>
      <c r="CG121" s="2263"/>
      <c r="CH121" s="2263"/>
      <c r="CI121" s="2263"/>
      <c r="CJ121" s="2263"/>
      <c r="CK121" s="3"/>
      <c r="CL121" s="2262"/>
      <c r="CM121" s="2264"/>
      <c r="CN121" s="2263"/>
      <c r="CO121" s="2261"/>
      <c r="CP121" s="2263"/>
      <c r="CQ121" s="2263"/>
      <c r="CR121" s="2263"/>
      <c r="CS121" s="2263"/>
      <c r="CT121" s="2263"/>
      <c r="CU121" s="2263"/>
      <c r="CV121" s="3"/>
      <c r="CW121" s="2262"/>
      <c r="CX121" s="2264"/>
      <c r="CY121" s="2263"/>
      <c r="CZ121" s="2261"/>
      <c r="DA121" s="2263"/>
      <c r="DB121" s="2263"/>
      <c r="DC121" s="2263"/>
      <c r="DD121" s="2263"/>
      <c r="DE121" s="2263"/>
      <c r="DF121" s="2263"/>
      <c r="DG121" s="3"/>
      <c r="DH121" s="2262"/>
      <c r="DI121" s="2264"/>
      <c r="DJ121" s="2263"/>
      <c r="DK121" s="2261"/>
      <c r="DL121" s="2263"/>
      <c r="DM121" s="2263"/>
      <c r="DN121" s="2263"/>
      <c r="DO121" s="2263"/>
      <c r="DP121" s="2263"/>
      <c r="DQ121" s="2263"/>
      <c r="DR121" s="3"/>
      <c r="DS121" s="2262"/>
      <c r="DT121" s="2264"/>
      <c r="DU121" s="2263"/>
      <c r="DV121" s="2261"/>
      <c r="DW121" s="2263"/>
      <c r="DX121" s="2263"/>
      <c r="DY121" s="2263"/>
      <c r="DZ121" s="2263"/>
      <c r="EA121" s="2263"/>
      <c r="EB121" s="2263"/>
      <c r="EC121" s="3"/>
      <c r="ED121" s="2262"/>
      <c r="EE121" s="2264"/>
      <c r="EF121" s="2263"/>
      <c r="EG121" s="2261"/>
      <c r="EH121" s="2263"/>
      <c r="EI121" s="2263"/>
      <c r="EJ121" s="2263"/>
      <c r="EK121" s="2263"/>
      <c r="EL121" s="2263"/>
      <c r="EM121" s="2263"/>
      <c r="EN121" s="3"/>
      <c r="EO121" s="2262"/>
      <c r="EP121" s="2264"/>
      <c r="EQ121" s="2263"/>
      <c r="ER121" s="2261"/>
      <c r="ES121" s="2263"/>
      <c r="ET121" s="2263"/>
      <c r="EU121" s="2263"/>
      <c r="EV121" s="2263"/>
      <c r="EW121" s="2263"/>
      <c r="EX121" s="2263"/>
      <c r="EY121" s="3"/>
      <c r="EZ121" s="2262"/>
      <c r="FA121" s="2264"/>
      <c r="FB121" s="2263"/>
      <c r="FC121" s="2261"/>
      <c r="FD121" s="2263"/>
      <c r="FE121" s="2263"/>
      <c r="FF121" s="2263"/>
      <c r="FG121" s="2263"/>
      <c r="FH121" s="2263"/>
      <c r="FI121" s="2263"/>
      <c r="FJ121" s="3"/>
      <c r="FK121" s="2262"/>
      <c r="FL121" s="2264"/>
      <c r="FM121" s="2263"/>
      <c r="FN121" s="2261"/>
      <c r="FO121" s="2263"/>
      <c r="FP121" s="2263"/>
      <c r="FQ121" s="2263"/>
      <c r="FR121" s="2263"/>
      <c r="FS121" s="2263"/>
      <c r="FT121" s="2263"/>
      <c r="FU121" s="3"/>
      <c r="FV121" s="2262"/>
      <c r="FW121" s="2264"/>
      <c r="FX121" s="2263"/>
      <c r="FY121" s="2261"/>
      <c r="FZ121" s="2263"/>
      <c r="GA121" s="2263"/>
      <c r="GB121" s="2263"/>
      <c r="GC121" s="2263"/>
      <c r="GD121" s="2263"/>
      <c r="GE121" s="2263"/>
      <c r="GF121" s="3"/>
      <c r="GG121" s="2262"/>
      <c r="GH121" s="2264"/>
      <c r="GI121" s="2263"/>
      <c r="GJ121" s="2261"/>
      <c r="GK121" s="2263"/>
      <c r="GL121" s="2263"/>
      <c r="GM121" s="2263"/>
      <c r="GN121" s="2263"/>
      <c r="GO121" s="2263"/>
      <c r="GP121" s="2263"/>
      <c r="GQ121" s="3"/>
      <c r="GR121" s="2262"/>
      <c r="GS121" s="2264"/>
      <c r="GT121" s="2263"/>
      <c r="GU121" s="2261"/>
      <c r="GV121" s="2263"/>
      <c r="GW121" s="2263"/>
      <c r="GX121" s="2263"/>
      <c r="GY121" s="2263"/>
      <c r="GZ121" s="2263"/>
      <c r="HA121" s="2263"/>
      <c r="HB121" s="3"/>
      <c r="HC121" s="2262"/>
      <c r="HD121" s="2264"/>
      <c r="HE121" s="2263"/>
      <c r="HF121" s="2261"/>
      <c r="HG121" s="2263"/>
      <c r="HH121" s="2263"/>
      <c r="HI121" s="2263"/>
      <c r="HJ121" s="2263"/>
      <c r="HK121" s="2263"/>
      <c r="HL121" s="2263"/>
      <c r="HM121" s="3"/>
      <c r="HN121" s="2262"/>
      <c r="HO121" s="2264"/>
      <c r="HP121" s="2263"/>
      <c r="HQ121" s="2261"/>
      <c r="HR121" s="2263"/>
      <c r="HS121" s="2263"/>
      <c r="HT121" s="2263"/>
      <c r="HU121" s="2263"/>
      <c r="HV121" s="2263"/>
      <c r="HW121" s="2263"/>
      <c r="HX121" s="3"/>
      <c r="HY121" s="2262"/>
      <c r="HZ121" s="2264"/>
      <c r="IA121" s="2263"/>
      <c r="IB121" s="2261"/>
      <c r="IC121" s="2263"/>
      <c r="ID121" s="2263"/>
      <c r="IE121" s="2263"/>
      <c r="IF121" s="2263"/>
      <c r="IG121" s="2263"/>
      <c r="IH121" s="2263"/>
      <c r="II121" s="3"/>
      <c r="IJ121" s="2262"/>
      <c r="IK121" s="2264"/>
      <c r="IL121" s="2263"/>
      <c r="IM121" s="2261"/>
      <c r="IN121" s="2263"/>
      <c r="IO121" s="2263"/>
      <c r="IP121" s="2263"/>
      <c r="IQ121" s="2263"/>
      <c r="IR121" s="2263"/>
      <c r="IS121" s="2263"/>
      <c r="IT121" s="3"/>
      <c r="IU121" s="2262"/>
      <c r="IV121" s="2264"/>
      <c r="IW121" s="2263"/>
    </row>
    <row r="122" spans="1:257" ht="20.100000000000001" customHeight="1" x14ac:dyDescent="0.25">
      <c r="A122" s="2262"/>
      <c r="B122" s="2264"/>
      <c r="C122" s="2265"/>
      <c r="D122" s="2260"/>
      <c r="E122" s="2265"/>
      <c r="F122" s="2265"/>
      <c r="G122" s="2265"/>
      <c r="H122" s="2265"/>
      <c r="I122" s="2265"/>
      <c r="J122" s="2265"/>
      <c r="K122" s="2471"/>
      <c r="M122" s="2262"/>
      <c r="N122" s="2264"/>
      <c r="O122" s="2263"/>
      <c r="P122" s="2261"/>
      <c r="Q122" s="2263"/>
      <c r="R122" s="2263"/>
      <c r="S122" s="2263"/>
      <c r="T122" s="2263"/>
      <c r="U122" s="2263"/>
      <c r="V122" s="2263"/>
      <c r="W122" s="3"/>
      <c r="X122" s="2262"/>
      <c r="Y122" s="2264"/>
      <c r="Z122" s="2263"/>
      <c r="AA122" s="2261"/>
      <c r="AB122" s="2263"/>
      <c r="AC122" s="2263"/>
      <c r="AD122" s="2263"/>
      <c r="AE122" s="2263"/>
      <c r="AF122" s="2263"/>
      <c r="AG122" s="2263"/>
      <c r="AH122" s="3"/>
      <c r="AI122" s="2262"/>
      <c r="AJ122" s="2264"/>
      <c r="AK122" s="2263"/>
      <c r="AL122" s="2261"/>
      <c r="AM122" s="2263"/>
      <c r="AN122" s="2263"/>
      <c r="AO122" s="2263"/>
      <c r="AP122" s="2263"/>
      <c r="AQ122" s="2263"/>
      <c r="AR122" s="2263"/>
      <c r="AS122" s="3"/>
      <c r="AT122" s="2262"/>
      <c r="AU122" s="2264"/>
      <c r="AV122" s="2263"/>
      <c r="AW122" s="2261"/>
      <c r="AX122" s="2263"/>
      <c r="AY122" s="2263"/>
      <c r="AZ122" s="2263"/>
      <c r="BA122" s="2263"/>
      <c r="BB122" s="2263"/>
      <c r="BC122" s="2263"/>
      <c r="BD122" s="3"/>
      <c r="BE122" s="2262"/>
      <c r="BF122" s="2264"/>
      <c r="BG122" s="2263"/>
      <c r="BH122" s="2261"/>
      <c r="BI122" s="2263"/>
      <c r="BJ122" s="2263"/>
      <c r="BK122" s="2263"/>
      <c r="BL122" s="2263"/>
      <c r="BM122" s="2263"/>
      <c r="BN122" s="2263"/>
      <c r="BO122" s="3"/>
      <c r="BP122" s="2262"/>
      <c r="BQ122" s="2264"/>
      <c r="BR122" s="2263"/>
      <c r="BS122" s="2261"/>
      <c r="BT122" s="2263"/>
      <c r="BU122" s="2263"/>
      <c r="BV122" s="2263"/>
      <c r="BW122" s="2263"/>
      <c r="BX122" s="2263"/>
      <c r="BY122" s="2263"/>
      <c r="BZ122" s="3"/>
      <c r="CA122" s="2262"/>
      <c r="CB122" s="2264"/>
      <c r="CC122" s="2263"/>
      <c r="CD122" s="2261"/>
      <c r="CE122" s="2263"/>
      <c r="CF122" s="2263"/>
      <c r="CG122" s="2263"/>
      <c r="CH122" s="2263"/>
      <c r="CI122" s="2263"/>
      <c r="CJ122" s="2263"/>
      <c r="CK122" s="3"/>
      <c r="CL122" s="2262"/>
      <c r="CM122" s="2264"/>
      <c r="CN122" s="2263"/>
      <c r="CO122" s="2261"/>
      <c r="CP122" s="2263"/>
      <c r="CQ122" s="2263"/>
      <c r="CR122" s="2263"/>
      <c r="CS122" s="2263"/>
      <c r="CT122" s="2263"/>
      <c r="CU122" s="2263"/>
      <c r="CV122" s="3"/>
      <c r="CW122" s="2262"/>
      <c r="CX122" s="2264"/>
      <c r="CY122" s="2263"/>
      <c r="CZ122" s="2261"/>
      <c r="DA122" s="2263"/>
      <c r="DB122" s="2263"/>
      <c r="DC122" s="2263"/>
      <c r="DD122" s="2263"/>
      <c r="DE122" s="2263"/>
      <c r="DF122" s="2263"/>
      <c r="DG122" s="3"/>
      <c r="DH122" s="2262"/>
      <c r="DI122" s="2264"/>
      <c r="DJ122" s="2263"/>
      <c r="DK122" s="2261"/>
      <c r="DL122" s="2263"/>
      <c r="DM122" s="2263"/>
      <c r="DN122" s="2263"/>
      <c r="DO122" s="2263"/>
      <c r="DP122" s="2263"/>
      <c r="DQ122" s="2263"/>
      <c r="DR122" s="3"/>
      <c r="DS122" s="2262"/>
      <c r="DT122" s="2264"/>
      <c r="DU122" s="2263"/>
      <c r="DV122" s="2261"/>
      <c r="DW122" s="2263"/>
      <c r="DX122" s="2263"/>
      <c r="DY122" s="2263"/>
      <c r="DZ122" s="2263"/>
      <c r="EA122" s="2263"/>
      <c r="EB122" s="2263"/>
      <c r="EC122" s="3"/>
      <c r="ED122" s="2262"/>
      <c r="EE122" s="2264"/>
      <c r="EF122" s="2263"/>
      <c r="EG122" s="2261"/>
      <c r="EH122" s="2263"/>
      <c r="EI122" s="2263"/>
      <c r="EJ122" s="2263"/>
      <c r="EK122" s="2263"/>
      <c r="EL122" s="2263"/>
      <c r="EM122" s="2263"/>
      <c r="EN122" s="3"/>
      <c r="EO122" s="2262"/>
      <c r="EP122" s="2264"/>
      <c r="EQ122" s="2263"/>
      <c r="ER122" s="2261"/>
      <c r="ES122" s="2263"/>
      <c r="ET122" s="2263"/>
      <c r="EU122" s="2263"/>
      <c r="EV122" s="2263"/>
      <c r="EW122" s="2263"/>
      <c r="EX122" s="2263"/>
      <c r="EY122" s="3"/>
      <c r="EZ122" s="2262"/>
      <c r="FA122" s="2264"/>
      <c r="FB122" s="2263"/>
      <c r="FC122" s="2261"/>
      <c r="FD122" s="2263"/>
      <c r="FE122" s="2263"/>
      <c r="FF122" s="2263"/>
      <c r="FG122" s="2263"/>
      <c r="FH122" s="2263"/>
      <c r="FI122" s="2263"/>
      <c r="FJ122" s="3"/>
      <c r="FK122" s="2262"/>
      <c r="FL122" s="2264"/>
      <c r="FM122" s="2263"/>
      <c r="FN122" s="2261"/>
      <c r="FO122" s="2263"/>
      <c r="FP122" s="2263"/>
      <c r="FQ122" s="2263"/>
      <c r="FR122" s="2263"/>
      <c r="FS122" s="2263"/>
      <c r="FT122" s="2263"/>
      <c r="FU122" s="3"/>
      <c r="FV122" s="2262"/>
      <c r="FW122" s="2264"/>
      <c r="FX122" s="2263"/>
      <c r="FY122" s="2261"/>
      <c r="FZ122" s="2263"/>
      <c r="GA122" s="2263"/>
      <c r="GB122" s="2263"/>
      <c r="GC122" s="2263"/>
      <c r="GD122" s="2263"/>
      <c r="GE122" s="2263"/>
      <c r="GF122" s="3"/>
      <c r="GG122" s="2262"/>
      <c r="GH122" s="2264"/>
      <c r="GI122" s="2263"/>
      <c r="GJ122" s="2261"/>
      <c r="GK122" s="2263"/>
      <c r="GL122" s="2263"/>
      <c r="GM122" s="2263"/>
      <c r="GN122" s="2263"/>
      <c r="GO122" s="2263"/>
      <c r="GP122" s="2263"/>
      <c r="GQ122" s="3"/>
      <c r="GR122" s="2262"/>
      <c r="GS122" s="2264"/>
      <c r="GT122" s="2263"/>
      <c r="GU122" s="2261"/>
      <c r="GV122" s="2263"/>
      <c r="GW122" s="2263"/>
      <c r="GX122" s="2263"/>
      <c r="GY122" s="2263"/>
      <c r="GZ122" s="2263"/>
      <c r="HA122" s="2263"/>
      <c r="HB122" s="3"/>
      <c r="HC122" s="2262"/>
      <c r="HD122" s="2264"/>
      <c r="HE122" s="2263"/>
      <c r="HF122" s="2261"/>
      <c r="HG122" s="2263"/>
      <c r="HH122" s="2263"/>
      <c r="HI122" s="2263"/>
      <c r="HJ122" s="2263"/>
      <c r="HK122" s="2263"/>
      <c r="HL122" s="2263"/>
      <c r="HM122" s="3"/>
      <c r="HN122" s="2262"/>
      <c r="HO122" s="2264"/>
      <c r="HP122" s="2263"/>
      <c r="HQ122" s="2261"/>
      <c r="HR122" s="2263"/>
      <c r="HS122" s="2263"/>
      <c r="HT122" s="2263"/>
      <c r="HU122" s="2263"/>
      <c r="HV122" s="2263"/>
      <c r="HW122" s="2263"/>
      <c r="HX122" s="3"/>
      <c r="HY122" s="2262"/>
      <c r="HZ122" s="2264"/>
      <c r="IA122" s="2263"/>
      <c r="IB122" s="2261"/>
      <c r="IC122" s="2263"/>
      <c r="ID122" s="2263"/>
      <c r="IE122" s="2263"/>
      <c r="IF122" s="2263"/>
      <c r="IG122" s="2263"/>
      <c r="IH122" s="2263"/>
      <c r="II122" s="3"/>
      <c r="IJ122" s="2262"/>
      <c r="IK122" s="2264"/>
      <c r="IL122" s="2263"/>
      <c r="IM122" s="2261"/>
      <c r="IN122" s="2263"/>
      <c r="IO122" s="2263"/>
      <c r="IP122" s="2263"/>
      <c r="IQ122" s="2263"/>
      <c r="IR122" s="2263"/>
      <c r="IS122" s="2263"/>
      <c r="IT122" s="3"/>
      <c r="IU122" s="2262"/>
      <c r="IV122" s="2264"/>
      <c r="IW122" s="2263"/>
    </row>
    <row r="123" spans="1:257" ht="20.100000000000001" customHeight="1" x14ac:dyDescent="0.25">
      <c r="A123" s="2262"/>
      <c r="B123" s="2264"/>
      <c r="C123" s="2265"/>
      <c r="D123" s="2260"/>
      <c r="E123" s="2265"/>
      <c r="F123" s="2265"/>
      <c r="G123" s="2265"/>
      <c r="H123" s="2265"/>
      <c r="I123" s="2265"/>
      <c r="J123" s="2265"/>
      <c r="K123" s="2471"/>
      <c r="M123" s="2262"/>
      <c r="N123" s="2264"/>
      <c r="O123" s="2263"/>
      <c r="P123" s="2261"/>
      <c r="Q123" s="2263"/>
      <c r="R123" s="2263"/>
      <c r="S123" s="2263"/>
      <c r="T123" s="2263"/>
      <c r="U123" s="2263"/>
      <c r="V123" s="2263"/>
      <c r="W123" s="3"/>
      <c r="X123" s="2262"/>
      <c r="Y123" s="2264"/>
      <c r="Z123" s="2263"/>
      <c r="AA123" s="2261"/>
      <c r="AB123" s="2263"/>
      <c r="AC123" s="2263"/>
      <c r="AD123" s="2263"/>
      <c r="AE123" s="2263"/>
      <c r="AF123" s="2263"/>
      <c r="AG123" s="2263"/>
      <c r="AH123" s="3"/>
      <c r="AI123" s="2262"/>
      <c r="AJ123" s="2264"/>
      <c r="AK123" s="2263"/>
      <c r="AL123" s="2261"/>
      <c r="AM123" s="2263"/>
      <c r="AN123" s="2263"/>
      <c r="AO123" s="2263"/>
      <c r="AP123" s="2263"/>
      <c r="AQ123" s="2263"/>
      <c r="AR123" s="2263"/>
      <c r="AS123" s="3"/>
      <c r="AT123" s="2262"/>
      <c r="AU123" s="2264"/>
      <c r="AV123" s="2263"/>
      <c r="AW123" s="2261"/>
      <c r="AX123" s="2263"/>
      <c r="AY123" s="2263"/>
      <c r="AZ123" s="2263"/>
      <c r="BA123" s="2263"/>
      <c r="BB123" s="2263"/>
      <c r="BC123" s="2263"/>
      <c r="BD123" s="3"/>
      <c r="BE123" s="2262"/>
      <c r="BF123" s="2264"/>
      <c r="BG123" s="2263"/>
      <c r="BH123" s="2261"/>
      <c r="BI123" s="2263"/>
      <c r="BJ123" s="2263"/>
      <c r="BK123" s="2263"/>
      <c r="BL123" s="2263"/>
      <c r="BM123" s="2263"/>
      <c r="BN123" s="2263"/>
      <c r="BO123" s="3"/>
      <c r="BP123" s="2262"/>
      <c r="BQ123" s="2264"/>
      <c r="BR123" s="2263"/>
      <c r="BS123" s="2261"/>
      <c r="BT123" s="2263"/>
      <c r="BU123" s="2263"/>
      <c r="BV123" s="2263"/>
      <c r="BW123" s="2263"/>
      <c r="BX123" s="2263"/>
      <c r="BY123" s="2263"/>
      <c r="BZ123" s="3"/>
      <c r="CA123" s="2262"/>
      <c r="CB123" s="2264"/>
      <c r="CC123" s="2263"/>
      <c r="CD123" s="2261"/>
      <c r="CE123" s="2263"/>
      <c r="CF123" s="2263"/>
      <c r="CG123" s="2263"/>
      <c r="CH123" s="2263"/>
      <c r="CI123" s="2263"/>
      <c r="CJ123" s="2263"/>
      <c r="CK123" s="3"/>
      <c r="CL123" s="2262"/>
      <c r="CM123" s="2264"/>
      <c r="CN123" s="2263"/>
      <c r="CO123" s="2261"/>
      <c r="CP123" s="2263"/>
      <c r="CQ123" s="2263"/>
      <c r="CR123" s="2263"/>
      <c r="CS123" s="2263"/>
      <c r="CT123" s="2263"/>
      <c r="CU123" s="2263"/>
      <c r="CV123" s="3"/>
      <c r="CW123" s="2262"/>
      <c r="CX123" s="2264"/>
      <c r="CY123" s="2263"/>
      <c r="CZ123" s="2261"/>
      <c r="DA123" s="2263"/>
      <c r="DB123" s="2263"/>
      <c r="DC123" s="2263"/>
      <c r="DD123" s="2263"/>
      <c r="DE123" s="2263"/>
      <c r="DF123" s="2263"/>
      <c r="DG123" s="3"/>
      <c r="DH123" s="2262"/>
      <c r="DI123" s="2264"/>
      <c r="DJ123" s="2263"/>
      <c r="DK123" s="2261"/>
      <c r="DL123" s="2263"/>
      <c r="DM123" s="2263"/>
      <c r="DN123" s="2263"/>
      <c r="DO123" s="2263"/>
      <c r="DP123" s="2263"/>
      <c r="DQ123" s="2263"/>
      <c r="DR123" s="3"/>
      <c r="DS123" s="2262"/>
      <c r="DT123" s="2264"/>
      <c r="DU123" s="2263"/>
      <c r="DV123" s="2261"/>
      <c r="DW123" s="2263"/>
      <c r="DX123" s="2263"/>
      <c r="DY123" s="2263"/>
      <c r="DZ123" s="2263"/>
      <c r="EA123" s="2263"/>
      <c r="EB123" s="2263"/>
      <c r="EC123" s="3"/>
      <c r="ED123" s="2262"/>
      <c r="EE123" s="2264"/>
      <c r="EF123" s="2263"/>
      <c r="EG123" s="2261"/>
      <c r="EH123" s="2263"/>
      <c r="EI123" s="2263"/>
      <c r="EJ123" s="2263"/>
      <c r="EK123" s="2263"/>
      <c r="EL123" s="2263"/>
      <c r="EM123" s="2263"/>
      <c r="EN123" s="3"/>
      <c r="EO123" s="2262"/>
      <c r="EP123" s="2264"/>
      <c r="EQ123" s="2263"/>
      <c r="ER123" s="2261"/>
      <c r="ES123" s="2263"/>
      <c r="ET123" s="2263"/>
      <c r="EU123" s="2263"/>
      <c r="EV123" s="2263"/>
      <c r="EW123" s="2263"/>
      <c r="EX123" s="2263"/>
      <c r="EY123" s="3"/>
      <c r="EZ123" s="2262"/>
      <c r="FA123" s="2264"/>
      <c r="FB123" s="2263"/>
      <c r="FC123" s="2261"/>
      <c r="FD123" s="2263"/>
      <c r="FE123" s="2263"/>
      <c r="FF123" s="2263"/>
      <c r="FG123" s="2263"/>
      <c r="FH123" s="2263"/>
      <c r="FI123" s="2263"/>
      <c r="FJ123" s="3"/>
      <c r="FK123" s="2262"/>
      <c r="FL123" s="2264"/>
      <c r="FM123" s="2263"/>
      <c r="FN123" s="2261"/>
      <c r="FO123" s="2263"/>
      <c r="FP123" s="2263"/>
      <c r="FQ123" s="2263"/>
      <c r="FR123" s="2263"/>
      <c r="FS123" s="2263"/>
      <c r="FT123" s="2263"/>
      <c r="FU123" s="3"/>
      <c r="FV123" s="2262"/>
      <c r="FW123" s="2264"/>
      <c r="FX123" s="2263"/>
      <c r="FY123" s="2261"/>
      <c r="FZ123" s="2263"/>
      <c r="GA123" s="2263"/>
      <c r="GB123" s="2263"/>
      <c r="GC123" s="2263"/>
      <c r="GD123" s="2263"/>
      <c r="GE123" s="2263"/>
      <c r="GF123" s="3"/>
      <c r="GG123" s="2262"/>
      <c r="GH123" s="2264"/>
      <c r="GI123" s="2263"/>
      <c r="GJ123" s="2261"/>
      <c r="GK123" s="2263"/>
      <c r="GL123" s="2263"/>
      <c r="GM123" s="2263"/>
      <c r="GN123" s="2263"/>
      <c r="GO123" s="2263"/>
      <c r="GP123" s="2263"/>
      <c r="GQ123" s="3"/>
      <c r="GR123" s="2262"/>
      <c r="GS123" s="2264"/>
      <c r="GT123" s="2263"/>
      <c r="GU123" s="2261"/>
      <c r="GV123" s="2263"/>
      <c r="GW123" s="2263"/>
      <c r="GX123" s="2263"/>
      <c r="GY123" s="2263"/>
      <c r="GZ123" s="2263"/>
      <c r="HA123" s="2263"/>
      <c r="HB123" s="3"/>
      <c r="HC123" s="2262"/>
      <c r="HD123" s="2264"/>
      <c r="HE123" s="2263"/>
      <c r="HF123" s="2261"/>
      <c r="HG123" s="2263"/>
      <c r="HH123" s="2263"/>
      <c r="HI123" s="2263"/>
      <c r="HJ123" s="2263"/>
      <c r="HK123" s="2263"/>
      <c r="HL123" s="2263"/>
      <c r="HM123" s="3"/>
      <c r="HN123" s="2262"/>
      <c r="HO123" s="2264"/>
      <c r="HP123" s="2263"/>
      <c r="HQ123" s="2261"/>
      <c r="HR123" s="2263"/>
      <c r="HS123" s="2263"/>
      <c r="HT123" s="2263"/>
      <c r="HU123" s="2263"/>
      <c r="HV123" s="2263"/>
      <c r="HW123" s="2263"/>
      <c r="HX123" s="3"/>
      <c r="HY123" s="2262"/>
      <c r="HZ123" s="2264"/>
      <c r="IA123" s="2263"/>
      <c r="IB123" s="2261"/>
      <c r="IC123" s="2263"/>
      <c r="ID123" s="2263"/>
      <c r="IE123" s="2263"/>
      <c r="IF123" s="2263"/>
      <c r="IG123" s="2263"/>
      <c r="IH123" s="2263"/>
      <c r="II123" s="3"/>
      <c r="IJ123" s="2262"/>
      <c r="IK123" s="2264"/>
      <c r="IL123" s="2263"/>
      <c r="IM123" s="2261"/>
      <c r="IN123" s="2263"/>
      <c r="IO123" s="2263"/>
      <c r="IP123" s="2263"/>
      <c r="IQ123" s="2263"/>
      <c r="IR123" s="2263"/>
      <c r="IS123" s="2263"/>
      <c r="IT123" s="3"/>
      <c r="IU123" s="2262"/>
      <c r="IV123" s="2264"/>
      <c r="IW123" s="2263"/>
    </row>
    <row r="124" spans="1:257" ht="20.100000000000001" customHeight="1" x14ac:dyDescent="0.25">
      <c r="A124" s="2262"/>
      <c r="B124" s="2264"/>
      <c r="C124" s="2265"/>
      <c r="D124" s="2260"/>
      <c r="E124" s="2265"/>
      <c r="F124" s="2265"/>
      <c r="G124" s="2265"/>
      <c r="H124" s="2265"/>
      <c r="I124" s="2265"/>
      <c r="J124" s="2265"/>
      <c r="K124" s="2471"/>
      <c r="M124" s="2262"/>
      <c r="N124" s="2264"/>
      <c r="O124" s="2263"/>
      <c r="P124" s="2261"/>
      <c r="Q124" s="2263"/>
      <c r="R124" s="2263"/>
      <c r="S124" s="2263"/>
      <c r="T124" s="2263"/>
      <c r="U124" s="2263"/>
      <c r="V124" s="2263"/>
      <c r="W124" s="3"/>
      <c r="X124" s="2262"/>
      <c r="Y124" s="2264"/>
      <c r="Z124" s="2263"/>
      <c r="AA124" s="2261"/>
      <c r="AB124" s="2263"/>
      <c r="AC124" s="2263"/>
      <c r="AD124" s="2263"/>
      <c r="AE124" s="2263"/>
      <c r="AF124" s="2263"/>
      <c r="AG124" s="2263"/>
      <c r="AH124" s="3"/>
      <c r="AI124" s="2262"/>
      <c r="AJ124" s="2264"/>
      <c r="AK124" s="2263"/>
      <c r="AL124" s="2261"/>
      <c r="AM124" s="2263"/>
      <c r="AN124" s="2263"/>
      <c r="AO124" s="2263"/>
      <c r="AP124" s="2263"/>
      <c r="AQ124" s="2263"/>
      <c r="AR124" s="2263"/>
      <c r="AS124" s="3"/>
      <c r="AT124" s="2262"/>
      <c r="AU124" s="2264"/>
      <c r="AV124" s="2263"/>
      <c r="AW124" s="2261"/>
      <c r="AX124" s="2263"/>
      <c r="AY124" s="2263"/>
      <c r="AZ124" s="2263"/>
      <c r="BA124" s="2263"/>
      <c r="BB124" s="2263"/>
      <c r="BC124" s="2263"/>
      <c r="BD124" s="3"/>
      <c r="BE124" s="2262"/>
      <c r="BF124" s="2264"/>
      <c r="BG124" s="2263"/>
      <c r="BH124" s="2261"/>
      <c r="BI124" s="2263"/>
      <c r="BJ124" s="2263"/>
      <c r="BK124" s="2263"/>
      <c r="BL124" s="2263"/>
      <c r="BM124" s="2263"/>
      <c r="BN124" s="2263"/>
      <c r="BO124" s="3"/>
      <c r="BP124" s="2262"/>
      <c r="BQ124" s="2264"/>
      <c r="BR124" s="2263"/>
      <c r="BS124" s="2261"/>
      <c r="BT124" s="2263"/>
      <c r="BU124" s="2263"/>
      <c r="BV124" s="2263"/>
      <c r="BW124" s="2263"/>
      <c r="BX124" s="2263"/>
      <c r="BY124" s="2263"/>
      <c r="BZ124" s="3"/>
      <c r="CA124" s="2262"/>
      <c r="CB124" s="2264"/>
      <c r="CC124" s="2263"/>
      <c r="CD124" s="2261"/>
      <c r="CE124" s="2263"/>
      <c r="CF124" s="2263"/>
      <c r="CG124" s="2263"/>
      <c r="CH124" s="2263"/>
      <c r="CI124" s="2263"/>
      <c r="CJ124" s="2263"/>
      <c r="CK124" s="3"/>
      <c r="CL124" s="2262"/>
      <c r="CM124" s="2264"/>
      <c r="CN124" s="2263"/>
      <c r="CO124" s="2261"/>
      <c r="CP124" s="2263"/>
      <c r="CQ124" s="2263"/>
      <c r="CR124" s="2263"/>
      <c r="CS124" s="2263"/>
      <c r="CT124" s="2263"/>
      <c r="CU124" s="2263"/>
      <c r="CV124" s="3"/>
      <c r="CW124" s="2262"/>
      <c r="CX124" s="2264"/>
      <c r="CY124" s="2263"/>
      <c r="CZ124" s="2261"/>
      <c r="DA124" s="2263"/>
      <c r="DB124" s="2263"/>
      <c r="DC124" s="2263"/>
      <c r="DD124" s="2263"/>
      <c r="DE124" s="2263"/>
      <c r="DF124" s="2263"/>
      <c r="DG124" s="3"/>
      <c r="DH124" s="2262"/>
      <c r="DI124" s="2264"/>
      <c r="DJ124" s="2263"/>
      <c r="DK124" s="2261"/>
      <c r="DL124" s="2263"/>
      <c r="DM124" s="2263"/>
      <c r="DN124" s="2263"/>
      <c r="DO124" s="2263"/>
      <c r="DP124" s="2263"/>
      <c r="DQ124" s="2263"/>
      <c r="DR124" s="3"/>
      <c r="DS124" s="2262"/>
      <c r="DT124" s="2264"/>
      <c r="DU124" s="2263"/>
      <c r="DV124" s="2261"/>
      <c r="DW124" s="2263"/>
      <c r="DX124" s="2263"/>
      <c r="DY124" s="2263"/>
      <c r="DZ124" s="2263"/>
      <c r="EA124" s="2263"/>
      <c r="EB124" s="2263"/>
      <c r="EC124" s="3"/>
      <c r="ED124" s="2262"/>
      <c r="EE124" s="2264"/>
      <c r="EF124" s="2263"/>
      <c r="EG124" s="2261"/>
      <c r="EH124" s="2263"/>
      <c r="EI124" s="2263"/>
      <c r="EJ124" s="2263"/>
      <c r="EK124" s="2263"/>
      <c r="EL124" s="2263"/>
      <c r="EM124" s="2263"/>
      <c r="EN124" s="3"/>
      <c r="EO124" s="2262"/>
      <c r="EP124" s="2264"/>
      <c r="EQ124" s="2263"/>
      <c r="ER124" s="2261"/>
      <c r="ES124" s="2263"/>
      <c r="ET124" s="2263"/>
      <c r="EU124" s="2263"/>
      <c r="EV124" s="2263"/>
      <c r="EW124" s="2263"/>
      <c r="EX124" s="2263"/>
      <c r="EY124" s="3"/>
      <c r="EZ124" s="2262"/>
      <c r="FA124" s="2264"/>
      <c r="FB124" s="2263"/>
      <c r="FC124" s="2261"/>
      <c r="FD124" s="2263"/>
      <c r="FE124" s="2263"/>
      <c r="FF124" s="2263"/>
      <c r="FG124" s="2263"/>
      <c r="FH124" s="2263"/>
      <c r="FI124" s="2263"/>
      <c r="FJ124" s="3"/>
      <c r="FK124" s="2262"/>
      <c r="FL124" s="2264"/>
      <c r="FM124" s="2263"/>
      <c r="FN124" s="2261"/>
      <c r="FO124" s="2263"/>
      <c r="FP124" s="2263"/>
      <c r="FQ124" s="2263"/>
      <c r="FR124" s="2263"/>
      <c r="FS124" s="2263"/>
      <c r="FT124" s="2263"/>
      <c r="FU124" s="3"/>
      <c r="FV124" s="2262"/>
      <c r="FW124" s="2264"/>
      <c r="FX124" s="2263"/>
      <c r="FY124" s="2261"/>
      <c r="FZ124" s="2263"/>
      <c r="GA124" s="2263"/>
      <c r="GB124" s="2263"/>
      <c r="GC124" s="2263"/>
      <c r="GD124" s="2263"/>
      <c r="GE124" s="2263"/>
      <c r="GF124" s="3"/>
      <c r="GG124" s="2262"/>
      <c r="GH124" s="2264"/>
      <c r="GI124" s="2263"/>
      <c r="GJ124" s="2261"/>
      <c r="GK124" s="2263"/>
      <c r="GL124" s="2263"/>
      <c r="GM124" s="2263"/>
      <c r="GN124" s="2263"/>
      <c r="GO124" s="2263"/>
      <c r="GP124" s="2263"/>
      <c r="GQ124" s="3"/>
      <c r="GR124" s="2262"/>
      <c r="GS124" s="2264"/>
      <c r="GT124" s="2263"/>
      <c r="GU124" s="2261"/>
      <c r="GV124" s="2263"/>
      <c r="GW124" s="2263"/>
      <c r="GX124" s="2263"/>
      <c r="GY124" s="2263"/>
      <c r="GZ124" s="2263"/>
      <c r="HA124" s="2263"/>
      <c r="HB124" s="3"/>
      <c r="HC124" s="2262"/>
      <c r="HD124" s="2264"/>
      <c r="HE124" s="2263"/>
      <c r="HF124" s="2261"/>
      <c r="HG124" s="2263"/>
      <c r="HH124" s="2263"/>
      <c r="HI124" s="2263"/>
      <c r="HJ124" s="2263"/>
      <c r="HK124" s="2263"/>
      <c r="HL124" s="2263"/>
      <c r="HM124" s="3"/>
      <c r="HN124" s="2262"/>
      <c r="HO124" s="2264"/>
      <c r="HP124" s="2263"/>
      <c r="HQ124" s="2261"/>
      <c r="HR124" s="2263"/>
      <c r="HS124" s="2263"/>
      <c r="HT124" s="2263"/>
      <c r="HU124" s="2263"/>
      <c r="HV124" s="2263"/>
      <c r="HW124" s="2263"/>
      <c r="HX124" s="3"/>
      <c r="HY124" s="2262"/>
      <c r="HZ124" s="2264"/>
      <c r="IA124" s="2263"/>
      <c r="IB124" s="2261"/>
      <c r="IC124" s="2263"/>
      <c r="ID124" s="2263"/>
      <c r="IE124" s="2263"/>
      <c r="IF124" s="2263"/>
      <c r="IG124" s="2263"/>
      <c r="IH124" s="2263"/>
      <c r="II124" s="3"/>
      <c r="IJ124" s="2262"/>
      <c r="IK124" s="2264"/>
      <c r="IL124" s="2263"/>
      <c r="IM124" s="2261"/>
      <c r="IN124" s="2263"/>
      <c r="IO124" s="2263"/>
      <c r="IP124" s="2263"/>
      <c r="IQ124" s="2263"/>
      <c r="IR124" s="2263"/>
      <c r="IS124" s="2263"/>
      <c r="IT124" s="3"/>
      <c r="IU124" s="2262"/>
      <c r="IV124" s="2264"/>
      <c r="IW124" s="2263"/>
    </row>
    <row r="125" spans="1:257" x14ac:dyDescent="0.25">
      <c r="A125" s="2262"/>
      <c r="B125" s="2264"/>
      <c r="C125" s="2265"/>
      <c r="D125" s="2260"/>
      <c r="E125" s="2265"/>
      <c r="F125" s="2265"/>
      <c r="G125" s="2265"/>
      <c r="H125" s="2265"/>
      <c r="I125" s="2265"/>
      <c r="J125" s="2265"/>
      <c r="K125" s="2471"/>
      <c r="M125" s="2262"/>
      <c r="N125" s="2264"/>
      <c r="O125" s="2263"/>
      <c r="P125" s="2261"/>
      <c r="Q125" s="2263"/>
      <c r="R125" s="2263"/>
      <c r="S125" s="2263"/>
      <c r="T125" s="2263"/>
      <c r="U125" s="2263"/>
      <c r="V125" s="2263"/>
      <c r="W125" s="3"/>
      <c r="X125" s="2262"/>
      <c r="Y125" s="2264"/>
      <c r="Z125" s="2263"/>
      <c r="AA125" s="2261"/>
      <c r="AB125" s="2263"/>
      <c r="AC125" s="2263"/>
      <c r="AD125" s="2263"/>
      <c r="AE125" s="2263"/>
      <c r="AF125" s="2263"/>
      <c r="AG125" s="2263"/>
      <c r="AH125" s="3"/>
      <c r="AI125" s="2262"/>
      <c r="AJ125" s="2264"/>
      <c r="AK125" s="2263"/>
      <c r="AL125" s="2261"/>
      <c r="AM125" s="2263"/>
      <c r="AN125" s="2263"/>
      <c r="AO125" s="2263"/>
      <c r="AP125" s="2263"/>
      <c r="AQ125" s="2263"/>
      <c r="AR125" s="2263"/>
      <c r="AS125" s="3"/>
      <c r="AT125" s="2262"/>
      <c r="AU125" s="2264"/>
      <c r="AV125" s="2263"/>
      <c r="AW125" s="2261"/>
      <c r="AX125" s="2263"/>
      <c r="AY125" s="2263"/>
      <c r="AZ125" s="2263"/>
      <c r="BA125" s="2263"/>
      <c r="BB125" s="2263"/>
      <c r="BC125" s="2263"/>
      <c r="BD125" s="3"/>
      <c r="BE125" s="2262"/>
      <c r="BF125" s="2264"/>
      <c r="BG125" s="2263"/>
      <c r="BH125" s="2261"/>
      <c r="BI125" s="2263"/>
      <c r="BJ125" s="2263"/>
      <c r="BK125" s="2263"/>
      <c r="BL125" s="2263"/>
      <c r="BM125" s="2263"/>
      <c r="BN125" s="2263"/>
      <c r="BO125" s="3"/>
      <c r="BP125" s="2262"/>
      <c r="BQ125" s="2264"/>
      <c r="BR125" s="2263"/>
      <c r="BS125" s="2261"/>
      <c r="BT125" s="2263"/>
      <c r="BU125" s="2263"/>
      <c r="BV125" s="2263"/>
      <c r="BW125" s="2263"/>
      <c r="BX125" s="2263"/>
      <c r="BY125" s="2263"/>
      <c r="BZ125" s="3"/>
      <c r="CA125" s="2262"/>
      <c r="CB125" s="2264"/>
      <c r="CC125" s="2263"/>
      <c r="CD125" s="2261"/>
      <c r="CE125" s="2263"/>
      <c r="CF125" s="2263"/>
      <c r="CG125" s="2263"/>
      <c r="CH125" s="2263"/>
      <c r="CI125" s="2263"/>
      <c r="CJ125" s="2263"/>
      <c r="CK125" s="3"/>
      <c r="CL125" s="2262"/>
      <c r="CM125" s="2264"/>
      <c r="CN125" s="2263"/>
      <c r="CO125" s="2261"/>
      <c r="CP125" s="2263"/>
      <c r="CQ125" s="2263"/>
      <c r="CR125" s="2263"/>
      <c r="CS125" s="2263"/>
      <c r="CT125" s="2263"/>
      <c r="CU125" s="2263"/>
      <c r="CV125" s="3"/>
      <c r="CW125" s="2262"/>
      <c r="CX125" s="2264"/>
      <c r="CY125" s="2263"/>
      <c r="CZ125" s="2261"/>
      <c r="DA125" s="2263"/>
      <c r="DB125" s="2263"/>
      <c r="DC125" s="2263"/>
      <c r="DD125" s="2263"/>
      <c r="DE125" s="2263"/>
      <c r="DF125" s="2263"/>
      <c r="DG125" s="3"/>
      <c r="DH125" s="2262"/>
      <c r="DI125" s="2264"/>
      <c r="DJ125" s="2263"/>
      <c r="DK125" s="2261"/>
      <c r="DL125" s="2263"/>
      <c r="DM125" s="2263"/>
      <c r="DN125" s="2263"/>
      <c r="DO125" s="2263"/>
      <c r="DP125" s="2263"/>
      <c r="DQ125" s="2263"/>
      <c r="DR125" s="3"/>
      <c r="DS125" s="2262"/>
      <c r="DT125" s="2264"/>
      <c r="DU125" s="2263"/>
      <c r="DV125" s="2261"/>
      <c r="DW125" s="2263"/>
      <c r="DX125" s="2263"/>
      <c r="DY125" s="2263"/>
      <c r="DZ125" s="2263"/>
      <c r="EA125" s="2263"/>
      <c r="EB125" s="2263"/>
      <c r="EC125" s="3"/>
      <c r="ED125" s="2262"/>
      <c r="EE125" s="2264"/>
      <c r="EF125" s="2263"/>
      <c r="EG125" s="2261"/>
      <c r="EH125" s="2263"/>
      <c r="EI125" s="2263"/>
      <c r="EJ125" s="2263"/>
      <c r="EK125" s="2263"/>
      <c r="EL125" s="2263"/>
      <c r="EM125" s="2263"/>
      <c r="EN125" s="3"/>
      <c r="EO125" s="2262"/>
      <c r="EP125" s="2264"/>
      <c r="EQ125" s="2263"/>
      <c r="ER125" s="2261"/>
      <c r="ES125" s="2263"/>
      <c r="ET125" s="2263"/>
      <c r="EU125" s="2263"/>
      <c r="EV125" s="2263"/>
      <c r="EW125" s="2263"/>
      <c r="EX125" s="2263"/>
      <c r="EY125" s="3"/>
      <c r="EZ125" s="2262"/>
      <c r="FA125" s="2264"/>
      <c r="FB125" s="2263"/>
      <c r="FC125" s="2261"/>
      <c r="FD125" s="2263"/>
      <c r="FE125" s="2263"/>
      <c r="FF125" s="2263"/>
      <c r="FG125" s="2263"/>
      <c r="FH125" s="2263"/>
      <c r="FI125" s="2263"/>
      <c r="FJ125" s="3"/>
      <c r="FK125" s="2262"/>
      <c r="FL125" s="2264"/>
      <c r="FM125" s="2263"/>
      <c r="FN125" s="2261"/>
      <c r="FO125" s="2263"/>
      <c r="FP125" s="2263"/>
      <c r="FQ125" s="2263"/>
      <c r="FR125" s="2263"/>
      <c r="FS125" s="2263"/>
      <c r="FT125" s="2263"/>
      <c r="FU125" s="3"/>
      <c r="FV125" s="2262"/>
      <c r="FW125" s="2264"/>
      <c r="FX125" s="2263"/>
      <c r="FY125" s="2261"/>
      <c r="FZ125" s="2263"/>
      <c r="GA125" s="2263"/>
      <c r="GB125" s="2263"/>
      <c r="GC125" s="2263"/>
      <c r="GD125" s="2263"/>
      <c r="GE125" s="2263"/>
      <c r="GF125" s="3"/>
      <c r="GG125" s="2262"/>
      <c r="GH125" s="2264"/>
      <c r="GI125" s="2263"/>
      <c r="GJ125" s="2261"/>
      <c r="GK125" s="2263"/>
      <c r="GL125" s="2263"/>
      <c r="GM125" s="2263"/>
      <c r="GN125" s="2263"/>
      <c r="GO125" s="2263"/>
      <c r="GP125" s="2263"/>
      <c r="GQ125" s="3"/>
      <c r="GR125" s="2262"/>
      <c r="GS125" s="2264"/>
      <c r="GT125" s="2263"/>
      <c r="GU125" s="2261"/>
      <c r="GV125" s="2263"/>
      <c r="GW125" s="2263"/>
      <c r="GX125" s="2263"/>
      <c r="GY125" s="2263"/>
      <c r="GZ125" s="2263"/>
      <c r="HA125" s="2263"/>
      <c r="HB125" s="3"/>
      <c r="HC125" s="2262"/>
      <c r="HD125" s="2264"/>
      <c r="HE125" s="2263"/>
      <c r="HF125" s="2261"/>
      <c r="HG125" s="2263"/>
      <c r="HH125" s="2263"/>
      <c r="HI125" s="2263"/>
      <c r="HJ125" s="2263"/>
      <c r="HK125" s="2263"/>
      <c r="HL125" s="2263"/>
      <c r="HM125" s="3"/>
      <c r="HN125" s="2262"/>
      <c r="HO125" s="2264"/>
      <c r="HP125" s="2263"/>
      <c r="HQ125" s="2261"/>
      <c r="HR125" s="2263"/>
      <c r="HS125" s="2263"/>
      <c r="HT125" s="2263"/>
      <c r="HU125" s="2263"/>
      <c r="HV125" s="2263"/>
      <c r="HW125" s="2263"/>
      <c r="HX125" s="3"/>
      <c r="HY125" s="2262"/>
      <c r="HZ125" s="2264"/>
      <c r="IA125" s="2263"/>
      <c r="IB125" s="2261"/>
      <c r="IC125" s="2263"/>
      <c r="ID125" s="2263"/>
      <c r="IE125" s="2263"/>
      <c r="IF125" s="2263"/>
      <c r="IG125" s="2263"/>
      <c r="IH125" s="2263"/>
      <c r="II125" s="3"/>
      <c r="IJ125" s="2262"/>
      <c r="IK125" s="2264"/>
      <c r="IL125" s="2263"/>
      <c r="IM125" s="2261"/>
      <c r="IN125" s="2263"/>
      <c r="IO125" s="2263"/>
      <c r="IP125" s="2263"/>
      <c r="IQ125" s="2263"/>
      <c r="IR125" s="2263"/>
      <c r="IS125" s="2263"/>
      <c r="IT125" s="3"/>
      <c r="IU125" s="2262"/>
      <c r="IV125" s="2264"/>
      <c r="IW125" s="2263"/>
    </row>
    <row r="126" spans="1:257" ht="20.100000000000001" customHeight="1" x14ac:dyDescent="0.25">
      <c r="A126" s="2262"/>
      <c r="B126" s="2264"/>
      <c r="C126" s="2265"/>
      <c r="D126" s="2260"/>
      <c r="E126" s="2265"/>
      <c r="F126" s="2265"/>
      <c r="G126" s="2265"/>
      <c r="H126" s="2265"/>
      <c r="I126" s="2265"/>
      <c r="J126" s="2265"/>
      <c r="K126" s="2471"/>
      <c r="M126" s="2262"/>
      <c r="N126" s="2264"/>
      <c r="O126" s="2263"/>
      <c r="P126" s="2261"/>
      <c r="Q126" s="2263"/>
      <c r="R126" s="2263"/>
      <c r="S126" s="2263"/>
      <c r="T126" s="2263"/>
      <c r="U126" s="2263"/>
      <c r="V126" s="2263"/>
      <c r="W126" s="3"/>
      <c r="X126" s="2262"/>
      <c r="Y126" s="2264"/>
      <c r="Z126" s="2263"/>
      <c r="AA126" s="2261"/>
      <c r="AB126" s="2263"/>
      <c r="AC126" s="2263"/>
      <c r="AD126" s="2263"/>
      <c r="AE126" s="2263"/>
      <c r="AF126" s="2263"/>
      <c r="AG126" s="2263"/>
      <c r="AH126" s="3"/>
      <c r="AI126" s="2262"/>
      <c r="AJ126" s="2264"/>
      <c r="AK126" s="2263"/>
      <c r="AL126" s="2261"/>
      <c r="AM126" s="2263"/>
      <c r="AN126" s="2263"/>
      <c r="AO126" s="2263"/>
      <c r="AP126" s="2263"/>
      <c r="AQ126" s="2263"/>
      <c r="AR126" s="2263"/>
      <c r="AS126" s="3"/>
      <c r="AT126" s="2262"/>
      <c r="AU126" s="2264"/>
      <c r="AV126" s="2263"/>
      <c r="AW126" s="2261"/>
      <c r="AX126" s="2263"/>
      <c r="AY126" s="2263"/>
      <c r="AZ126" s="2263"/>
      <c r="BA126" s="2263"/>
      <c r="BB126" s="2263"/>
      <c r="BC126" s="2263"/>
      <c r="BD126" s="3"/>
      <c r="BE126" s="2262"/>
      <c r="BF126" s="2264"/>
      <c r="BG126" s="2263"/>
      <c r="BH126" s="2261"/>
      <c r="BI126" s="2263"/>
      <c r="BJ126" s="2263"/>
      <c r="BK126" s="2263"/>
      <c r="BL126" s="2263"/>
      <c r="BM126" s="2263"/>
      <c r="BN126" s="2263"/>
      <c r="BO126" s="3"/>
      <c r="BP126" s="2262"/>
      <c r="BQ126" s="2264"/>
      <c r="BR126" s="2263"/>
      <c r="BS126" s="2261"/>
      <c r="BT126" s="2263"/>
      <c r="BU126" s="2263"/>
      <c r="BV126" s="2263"/>
      <c r="BW126" s="2263"/>
      <c r="BX126" s="2263"/>
      <c r="BY126" s="2263"/>
      <c r="BZ126" s="3"/>
      <c r="CA126" s="2262"/>
      <c r="CB126" s="2264"/>
      <c r="CC126" s="2263"/>
      <c r="CD126" s="2261"/>
      <c r="CE126" s="2263"/>
      <c r="CF126" s="2263"/>
      <c r="CG126" s="2263"/>
      <c r="CH126" s="2263"/>
      <c r="CI126" s="2263"/>
      <c r="CJ126" s="2263"/>
      <c r="CK126" s="3"/>
      <c r="CL126" s="2262"/>
      <c r="CM126" s="2264"/>
      <c r="CN126" s="2263"/>
      <c r="CO126" s="2261"/>
      <c r="CP126" s="2263"/>
      <c r="CQ126" s="2263"/>
      <c r="CR126" s="2263"/>
      <c r="CS126" s="2263"/>
      <c r="CT126" s="2263"/>
      <c r="CU126" s="2263"/>
      <c r="CV126" s="3"/>
      <c r="CW126" s="2262"/>
      <c r="CX126" s="2264"/>
      <c r="CY126" s="2263"/>
      <c r="CZ126" s="2261"/>
      <c r="DA126" s="2263"/>
      <c r="DB126" s="2263"/>
      <c r="DC126" s="2263"/>
      <c r="DD126" s="2263"/>
      <c r="DE126" s="2263"/>
      <c r="DF126" s="2263"/>
      <c r="DG126" s="3"/>
      <c r="DH126" s="2262"/>
      <c r="DI126" s="2264"/>
      <c r="DJ126" s="2263"/>
      <c r="DK126" s="2261"/>
      <c r="DL126" s="2263"/>
      <c r="DM126" s="2263"/>
      <c r="DN126" s="2263"/>
      <c r="DO126" s="2263"/>
      <c r="DP126" s="2263"/>
      <c r="DQ126" s="2263"/>
      <c r="DR126" s="3"/>
      <c r="DS126" s="2262"/>
      <c r="DT126" s="2264"/>
      <c r="DU126" s="2263"/>
      <c r="DV126" s="2261"/>
      <c r="DW126" s="2263"/>
      <c r="DX126" s="2263"/>
      <c r="DY126" s="2263"/>
      <c r="DZ126" s="2263"/>
      <c r="EA126" s="2263"/>
      <c r="EB126" s="2263"/>
      <c r="EC126" s="3"/>
      <c r="ED126" s="2262"/>
      <c r="EE126" s="2264"/>
      <c r="EF126" s="2263"/>
      <c r="EG126" s="2261"/>
      <c r="EH126" s="2263"/>
      <c r="EI126" s="2263"/>
      <c r="EJ126" s="2263"/>
      <c r="EK126" s="2263"/>
      <c r="EL126" s="2263"/>
      <c r="EM126" s="2263"/>
      <c r="EN126" s="3"/>
      <c r="EO126" s="2262"/>
      <c r="EP126" s="2264"/>
      <c r="EQ126" s="2263"/>
      <c r="ER126" s="2261"/>
      <c r="ES126" s="2263"/>
      <c r="ET126" s="2263"/>
      <c r="EU126" s="2263"/>
      <c r="EV126" s="2263"/>
      <c r="EW126" s="2263"/>
      <c r="EX126" s="2263"/>
      <c r="EY126" s="3"/>
      <c r="EZ126" s="2262"/>
      <c r="FA126" s="2264"/>
      <c r="FB126" s="2263"/>
      <c r="FC126" s="2261"/>
      <c r="FD126" s="2263"/>
      <c r="FE126" s="2263"/>
      <c r="FF126" s="2263"/>
      <c r="FG126" s="2263"/>
      <c r="FH126" s="2263"/>
      <c r="FI126" s="2263"/>
      <c r="FJ126" s="3"/>
      <c r="FK126" s="2262"/>
      <c r="FL126" s="2264"/>
      <c r="FM126" s="2263"/>
      <c r="FN126" s="2261"/>
      <c r="FO126" s="2263"/>
      <c r="FP126" s="2263"/>
      <c r="FQ126" s="2263"/>
      <c r="FR126" s="2263"/>
      <c r="FS126" s="2263"/>
      <c r="FT126" s="2263"/>
      <c r="FU126" s="3"/>
      <c r="FV126" s="2262"/>
      <c r="FW126" s="2264"/>
      <c r="FX126" s="2263"/>
      <c r="FY126" s="2261"/>
      <c r="FZ126" s="2263"/>
      <c r="GA126" s="2263"/>
      <c r="GB126" s="2263"/>
      <c r="GC126" s="2263"/>
      <c r="GD126" s="2263"/>
      <c r="GE126" s="2263"/>
      <c r="GF126" s="3"/>
      <c r="GG126" s="2262"/>
      <c r="GH126" s="2264"/>
      <c r="GI126" s="2263"/>
      <c r="GJ126" s="2261"/>
      <c r="GK126" s="2263"/>
      <c r="GL126" s="2263"/>
      <c r="GM126" s="2263"/>
      <c r="GN126" s="2263"/>
      <c r="GO126" s="2263"/>
      <c r="GP126" s="2263"/>
      <c r="GQ126" s="3"/>
      <c r="GR126" s="2262"/>
      <c r="GS126" s="2264"/>
      <c r="GT126" s="2263"/>
      <c r="GU126" s="2261"/>
      <c r="GV126" s="2263"/>
      <c r="GW126" s="2263"/>
      <c r="GX126" s="2263"/>
      <c r="GY126" s="2263"/>
      <c r="GZ126" s="2263"/>
      <c r="HA126" s="2263"/>
      <c r="HB126" s="3"/>
      <c r="HC126" s="2262"/>
      <c r="HD126" s="2264"/>
      <c r="HE126" s="2263"/>
      <c r="HF126" s="2261"/>
      <c r="HG126" s="2263"/>
      <c r="HH126" s="2263"/>
      <c r="HI126" s="2263"/>
      <c r="HJ126" s="2263"/>
      <c r="HK126" s="2263"/>
      <c r="HL126" s="2263"/>
      <c r="HM126" s="3"/>
      <c r="HN126" s="2262"/>
      <c r="HO126" s="2264"/>
      <c r="HP126" s="2263"/>
      <c r="HQ126" s="2261"/>
      <c r="HR126" s="2263"/>
      <c r="HS126" s="2263"/>
      <c r="HT126" s="2263"/>
      <c r="HU126" s="2263"/>
      <c r="HV126" s="2263"/>
      <c r="HW126" s="2263"/>
      <c r="HX126" s="3"/>
      <c r="HY126" s="2262"/>
      <c r="HZ126" s="2264"/>
      <c r="IA126" s="2263"/>
      <c r="IB126" s="2261"/>
      <c r="IC126" s="2263"/>
      <c r="ID126" s="2263"/>
      <c r="IE126" s="2263"/>
      <c r="IF126" s="2263"/>
      <c r="IG126" s="2263"/>
      <c r="IH126" s="2263"/>
      <c r="II126" s="3"/>
      <c r="IJ126" s="2262"/>
      <c r="IK126" s="2264"/>
      <c r="IL126" s="2263"/>
      <c r="IM126" s="2261"/>
      <c r="IN126" s="2263"/>
      <c r="IO126" s="2263"/>
      <c r="IP126" s="2263"/>
      <c r="IQ126" s="2263"/>
      <c r="IR126" s="2263"/>
      <c r="IS126" s="2263"/>
      <c r="IT126" s="3"/>
      <c r="IU126" s="2262"/>
      <c r="IV126" s="2264"/>
      <c r="IW126" s="2263"/>
    </row>
    <row r="127" spans="1:257" x14ac:dyDescent="0.25">
      <c r="A127" s="2262"/>
      <c r="B127" s="2264"/>
      <c r="C127" s="2265"/>
      <c r="D127" s="2260"/>
      <c r="E127" s="2265"/>
      <c r="F127" s="2265"/>
      <c r="G127" s="2265"/>
      <c r="H127" s="2265"/>
      <c r="I127" s="2265"/>
      <c r="J127" s="2265"/>
      <c r="K127" s="2471"/>
      <c r="M127" s="2262"/>
      <c r="N127" s="2264"/>
      <c r="O127" s="2263"/>
      <c r="P127" s="2261"/>
      <c r="Q127" s="2263"/>
      <c r="R127" s="2263"/>
      <c r="S127" s="2263"/>
      <c r="T127" s="2263"/>
      <c r="U127" s="2263"/>
      <c r="V127" s="2263"/>
      <c r="W127" s="3"/>
      <c r="X127" s="2262"/>
      <c r="Y127" s="2264"/>
      <c r="Z127" s="2263"/>
      <c r="AA127" s="2261"/>
      <c r="AB127" s="2263"/>
      <c r="AC127" s="2263"/>
      <c r="AD127" s="2263"/>
      <c r="AE127" s="2263"/>
      <c r="AF127" s="2263"/>
      <c r="AG127" s="2263"/>
      <c r="AH127" s="3"/>
      <c r="AI127" s="2262"/>
      <c r="AJ127" s="2264"/>
      <c r="AK127" s="2263"/>
      <c r="AL127" s="2261"/>
      <c r="AM127" s="2263"/>
      <c r="AN127" s="2263"/>
      <c r="AO127" s="2263"/>
      <c r="AP127" s="2263"/>
      <c r="AQ127" s="2263"/>
      <c r="AR127" s="2263"/>
      <c r="AS127" s="3"/>
      <c r="AT127" s="2262"/>
      <c r="AU127" s="2264"/>
      <c r="AV127" s="2263"/>
      <c r="AW127" s="2261"/>
      <c r="AX127" s="2263"/>
      <c r="AY127" s="2263"/>
      <c r="AZ127" s="2263"/>
      <c r="BA127" s="2263"/>
      <c r="BB127" s="2263"/>
      <c r="BC127" s="2263"/>
      <c r="BD127" s="3"/>
      <c r="BE127" s="2262"/>
      <c r="BF127" s="2264"/>
      <c r="BG127" s="2263"/>
      <c r="BH127" s="2261"/>
      <c r="BI127" s="2263"/>
      <c r="BJ127" s="2263"/>
      <c r="BK127" s="2263"/>
      <c r="BL127" s="2263"/>
      <c r="BM127" s="2263"/>
      <c r="BN127" s="2263"/>
      <c r="BO127" s="3"/>
      <c r="BP127" s="2262"/>
      <c r="BQ127" s="2264"/>
      <c r="BR127" s="2263"/>
      <c r="BS127" s="2261"/>
      <c r="BT127" s="2263"/>
      <c r="BU127" s="2263"/>
      <c r="BV127" s="2263"/>
      <c r="BW127" s="2263"/>
      <c r="BX127" s="2263"/>
      <c r="BY127" s="2263"/>
      <c r="BZ127" s="3"/>
      <c r="CA127" s="2262"/>
      <c r="CB127" s="2264"/>
      <c r="CC127" s="2263"/>
      <c r="CD127" s="2261"/>
      <c r="CE127" s="2263"/>
      <c r="CF127" s="2263"/>
      <c r="CG127" s="2263"/>
      <c r="CH127" s="2263"/>
      <c r="CI127" s="2263"/>
      <c r="CJ127" s="2263"/>
      <c r="CK127" s="3"/>
      <c r="CL127" s="2262"/>
      <c r="CM127" s="2264"/>
      <c r="CN127" s="2263"/>
      <c r="CO127" s="2261"/>
      <c r="CP127" s="2263"/>
      <c r="CQ127" s="2263"/>
      <c r="CR127" s="2263"/>
      <c r="CS127" s="2263"/>
      <c r="CT127" s="2263"/>
      <c r="CU127" s="2263"/>
      <c r="CV127" s="3"/>
      <c r="CW127" s="2262"/>
      <c r="CX127" s="2264"/>
      <c r="CY127" s="2263"/>
      <c r="CZ127" s="2261"/>
      <c r="DA127" s="2263"/>
      <c r="DB127" s="2263"/>
      <c r="DC127" s="2263"/>
      <c r="DD127" s="2263"/>
      <c r="DE127" s="2263"/>
      <c r="DF127" s="2263"/>
      <c r="DG127" s="3"/>
      <c r="DH127" s="2262"/>
      <c r="DI127" s="2264"/>
      <c r="DJ127" s="2263"/>
      <c r="DK127" s="2261"/>
      <c r="DL127" s="2263"/>
      <c r="DM127" s="2263"/>
      <c r="DN127" s="2263"/>
      <c r="DO127" s="2263"/>
      <c r="DP127" s="2263"/>
      <c r="DQ127" s="2263"/>
      <c r="DR127" s="3"/>
      <c r="DS127" s="2262"/>
      <c r="DT127" s="2264"/>
      <c r="DU127" s="2263"/>
      <c r="DV127" s="2261"/>
      <c r="DW127" s="2263"/>
      <c r="DX127" s="2263"/>
      <c r="DY127" s="2263"/>
      <c r="DZ127" s="2263"/>
      <c r="EA127" s="2263"/>
      <c r="EB127" s="2263"/>
      <c r="EC127" s="3"/>
      <c r="ED127" s="2262"/>
      <c r="EE127" s="2264"/>
      <c r="EF127" s="2263"/>
      <c r="EG127" s="2261"/>
      <c r="EH127" s="2263"/>
      <c r="EI127" s="2263"/>
      <c r="EJ127" s="2263"/>
      <c r="EK127" s="2263"/>
      <c r="EL127" s="2263"/>
      <c r="EM127" s="2263"/>
      <c r="EN127" s="3"/>
      <c r="EO127" s="2262"/>
      <c r="EP127" s="2264"/>
      <c r="EQ127" s="2263"/>
      <c r="ER127" s="2261"/>
      <c r="ES127" s="2263"/>
      <c r="ET127" s="2263"/>
      <c r="EU127" s="2263"/>
      <c r="EV127" s="2263"/>
      <c r="EW127" s="2263"/>
      <c r="EX127" s="2263"/>
      <c r="EY127" s="3"/>
      <c r="EZ127" s="2262"/>
      <c r="FA127" s="2264"/>
      <c r="FB127" s="2263"/>
      <c r="FC127" s="2261"/>
      <c r="FD127" s="2263"/>
      <c r="FE127" s="2263"/>
      <c r="FF127" s="2263"/>
      <c r="FG127" s="2263"/>
      <c r="FH127" s="2263"/>
      <c r="FI127" s="2263"/>
      <c r="FJ127" s="3"/>
      <c r="FK127" s="2262"/>
      <c r="FL127" s="2264"/>
      <c r="FM127" s="2263"/>
      <c r="FN127" s="2261"/>
      <c r="FO127" s="2263"/>
      <c r="FP127" s="2263"/>
      <c r="FQ127" s="2263"/>
      <c r="FR127" s="2263"/>
      <c r="FS127" s="2263"/>
      <c r="FT127" s="2263"/>
      <c r="FU127" s="3"/>
      <c r="FV127" s="2262"/>
      <c r="FW127" s="2264"/>
      <c r="FX127" s="2263"/>
      <c r="FY127" s="2261"/>
      <c r="FZ127" s="2263"/>
      <c r="GA127" s="2263"/>
      <c r="GB127" s="2263"/>
      <c r="GC127" s="2263"/>
      <c r="GD127" s="2263"/>
      <c r="GE127" s="2263"/>
      <c r="GF127" s="3"/>
      <c r="GG127" s="2262"/>
      <c r="GH127" s="2264"/>
      <c r="GI127" s="2263"/>
      <c r="GJ127" s="2261"/>
      <c r="GK127" s="2263"/>
      <c r="GL127" s="2263"/>
      <c r="GM127" s="2263"/>
      <c r="GN127" s="2263"/>
      <c r="GO127" s="2263"/>
      <c r="GP127" s="2263"/>
      <c r="GQ127" s="3"/>
      <c r="GR127" s="2262"/>
      <c r="GS127" s="2264"/>
      <c r="GT127" s="2263"/>
      <c r="GU127" s="2261"/>
      <c r="GV127" s="2263"/>
      <c r="GW127" s="2263"/>
      <c r="GX127" s="2263"/>
      <c r="GY127" s="2263"/>
      <c r="GZ127" s="2263"/>
      <c r="HA127" s="2263"/>
      <c r="HB127" s="3"/>
      <c r="HC127" s="2262"/>
      <c r="HD127" s="2264"/>
      <c r="HE127" s="2263"/>
      <c r="HF127" s="2261"/>
      <c r="HG127" s="2263"/>
      <c r="HH127" s="2263"/>
      <c r="HI127" s="2263"/>
      <c r="HJ127" s="2263"/>
      <c r="HK127" s="2263"/>
      <c r="HL127" s="2263"/>
      <c r="HM127" s="3"/>
      <c r="HN127" s="2262"/>
      <c r="HO127" s="2264"/>
      <c r="HP127" s="2263"/>
      <c r="HQ127" s="2261"/>
      <c r="HR127" s="2263"/>
      <c r="HS127" s="2263"/>
      <c r="HT127" s="2263"/>
      <c r="HU127" s="2263"/>
      <c r="HV127" s="2263"/>
      <c r="HW127" s="2263"/>
      <c r="HX127" s="3"/>
      <c r="HY127" s="2262"/>
      <c r="HZ127" s="2264"/>
      <c r="IA127" s="2263"/>
      <c r="IB127" s="2261"/>
      <c r="IC127" s="2263"/>
      <c r="ID127" s="2263"/>
      <c r="IE127" s="2263"/>
      <c r="IF127" s="2263"/>
      <c r="IG127" s="2263"/>
      <c r="IH127" s="2263"/>
      <c r="II127" s="3"/>
      <c r="IJ127" s="2262"/>
      <c r="IK127" s="2264"/>
      <c r="IL127" s="2263"/>
      <c r="IM127" s="2261"/>
      <c r="IN127" s="2263"/>
      <c r="IO127" s="2263"/>
      <c r="IP127" s="2263"/>
      <c r="IQ127" s="2263"/>
      <c r="IR127" s="2263"/>
      <c r="IS127" s="2263"/>
      <c r="IT127" s="3"/>
      <c r="IU127" s="2262"/>
      <c r="IV127" s="2264"/>
      <c r="IW127" s="2263"/>
    </row>
    <row r="128" spans="1:257" x14ac:dyDescent="0.25">
      <c r="A128" s="2262"/>
      <c r="B128" s="2264"/>
      <c r="C128" s="2265"/>
      <c r="D128" s="2260"/>
      <c r="E128" s="2265"/>
      <c r="F128" s="2265"/>
      <c r="G128" s="2265"/>
      <c r="H128" s="2265"/>
      <c r="I128" s="2265"/>
      <c r="J128" s="2265"/>
      <c r="K128" s="2471"/>
      <c r="M128" s="2262"/>
      <c r="N128" s="2264"/>
      <c r="O128" s="2263"/>
      <c r="P128" s="2261"/>
      <c r="Q128" s="2263"/>
      <c r="R128" s="2263"/>
      <c r="S128" s="2263"/>
      <c r="T128" s="2263"/>
      <c r="U128" s="2263"/>
      <c r="V128" s="2263"/>
      <c r="W128" s="3"/>
      <c r="X128" s="2262"/>
      <c r="Y128" s="2264"/>
      <c r="Z128" s="2263"/>
      <c r="AA128" s="2261"/>
      <c r="AB128" s="2263"/>
      <c r="AC128" s="2263"/>
      <c r="AD128" s="2263"/>
      <c r="AE128" s="2263"/>
      <c r="AF128" s="2263"/>
      <c r="AG128" s="2263"/>
      <c r="AH128" s="3"/>
      <c r="AI128" s="2262"/>
      <c r="AJ128" s="2264"/>
      <c r="AK128" s="2263"/>
      <c r="AL128" s="2261"/>
      <c r="AM128" s="2263"/>
      <c r="AN128" s="2263"/>
      <c r="AO128" s="2263"/>
      <c r="AP128" s="2263"/>
      <c r="AQ128" s="2263"/>
      <c r="AR128" s="2263"/>
      <c r="AS128" s="3"/>
      <c r="AT128" s="2262"/>
      <c r="AU128" s="2264"/>
      <c r="AV128" s="2263"/>
      <c r="AW128" s="2261"/>
      <c r="AX128" s="2263"/>
      <c r="AY128" s="2263"/>
      <c r="AZ128" s="2263"/>
      <c r="BA128" s="2263"/>
      <c r="BB128" s="2263"/>
      <c r="BC128" s="2263"/>
      <c r="BD128" s="3"/>
      <c r="BE128" s="2262"/>
      <c r="BF128" s="2264"/>
      <c r="BG128" s="2263"/>
      <c r="BH128" s="2261"/>
      <c r="BI128" s="2263"/>
      <c r="BJ128" s="2263"/>
      <c r="BK128" s="2263"/>
      <c r="BL128" s="2263"/>
      <c r="BM128" s="2263"/>
      <c r="BN128" s="2263"/>
      <c r="BO128" s="3"/>
      <c r="BP128" s="2262"/>
      <c r="BQ128" s="2264"/>
      <c r="BR128" s="2263"/>
      <c r="BS128" s="2261"/>
      <c r="BT128" s="2263"/>
      <c r="BU128" s="2263"/>
      <c r="BV128" s="2263"/>
      <c r="BW128" s="2263"/>
      <c r="BX128" s="2263"/>
      <c r="BY128" s="2263"/>
      <c r="BZ128" s="3"/>
      <c r="CA128" s="2262"/>
      <c r="CB128" s="2264"/>
      <c r="CC128" s="2263"/>
      <c r="CD128" s="2261"/>
      <c r="CE128" s="2263"/>
      <c r="CF128" s="2263"/>
      <c r="CG128" s="2263"/>
      <c r="CH128" s="2263"/>
      <c r="CI128" s="2263"/>
      <c r="CJ128" s="2263"/>
      <c r="CK128" s="3"/>
      <c r="CL128" s="2262"/>
      <c r="CM128" s="2264"/>
      <c r="CN128" s="2263"/>
      <c r="CO128" s="2261"/>
      <c r="CP128" s="2263"/>
      <c r="CQ128" s="2263"/>
      <c r="CR128" s="2263"/>
      <c r="CS128" s="2263"/>
      <c r="CT128" s="2263"/>
      <c r="CU128" s="2263"/>
      <c r="CV128" s="3"/>
      <c r="CW128" s="2262"/>
      <c r="CX128" s="2264"/>
      <c r="CY128" s="2263"/>
      <c r="CZ128" s="2261"/>
      <c r="DA128" s="2263"/>
      <c r="DB128" s="2263"/>
      <c r="DC128" s="2263"/>
      <c r="DD128" s="2263"/>
      <c r="DE128" s="2263"/>
      <c r="DF128" s="2263"/>
      <c r="DG128" s="3"/>
      <c r="DH128" s="2262"/>
      <c r="DI128" s="2264"/>
      <c r="DJ128" s="2263"/>
      <c r="DK128" s="2261"/>
      <c r="DL128" s="2263"/>
      <c r="DM128" s="2263"/>
      <c r="DN128" s="2263"/>
      <c r="DO128" s="2263"/>
      <c r="DP128" s="2263"/>
      <c r="DQ128" s="2263"/>
      <c r="DR128" s="3"/>
      <c r="DS128" s="2262"/>
      <c r="DT128" s="2264"/>
      <c r="DU128" s="2263"/>
      <c r="DV128" s="2261"/>
      <c r="DW128" s="2263"/>
      <c r="DX128" s="2263"/>
      <c r="DY128" s="2263"/>
      <c r="DZ128" s="2263"/>
      <c r="EA128" s="2263"/>
      <c r="EB128" s="2263"/>
      <c r="EC128" s="3"/>
      <c r="ED128" s="2262"/>
      <c r="EE128" s="2264"/>
      <c r="EF128" s="2263"/>
      <c r="EG128" s="2261"/>
      <c r="EH128" s="2263"/>
      <c r="EI128" s="2263"/>
      <c r="EJ128" s="2263"/>
      <c r="EK128" s="2263"/>
      <c r="EL128" s="2263"/>
      <c r="EM128" s="2263"/>
      <c r="EN128" s="3"/>
      <c r="EO128" s="2262"/>
      <c r="EP128" s="2264"/>
      <c r="EQ128" s="2263"/>
      <c r="ER128" s="2261"/>
      <c r="ES128" s="2263"/>
      <c r="ET128" s="2263"/>
      <c r="EU128" s="2263"/>
      <c r="EV128" s="2263"/>
      <c r="EW128" s="2263"/>
      <c r="EX128" s="2263"/>
      <c r="EY128" s="3"/>
      <c r="EZ128" s="2262"/>
      <c r="FA128" s="2264"/>
      <c r="FB128" s="2263"/>
      <c r="FC128" s="2261"/>
      <c r="FD128" s="2263"/>
      <c r="FE128" s="2263"/>
      <c r="FF128" s="2263"/>
      <c r="FG128" s="2263"/>
      <c r="FH128" s="2263"/>
      <c r="FI128" s="2263"/>
      <c r="FJ128" s="3"/>
      <c r="FK128" s="2262"/>
      <c r="FL128" s="2264"/>
      <c r="FM128" s="2263"/>
      <c r="FN128" s="2261"/>
      <c r="FO128" s="2263"/>
      <c r="FP128" s="2263"/>
      <c r="FQ128" s="2263"/>
      <c r="FR128" s="2263"/>
      <c r="FS128" s="2263"/>
      <c r="FT128" s="2263"/>
      <c r="FU128" s="3"/>
      <c r="FV128" s="2262"/>
      <c r="FW128" s="2264"/>
      <c r="FX128" s="2263"/>
      <c r="FY128" s="2261"/>
      <c r="FZ128" s="2263"/>
      <c r="GA128" s="2263"/>
      <c r="GB128" s="2263"/>
      <c r="GC128" s="2263"/>
      <c r="GD128" s="2263"/>
      <c r="GE128" s="2263"/>
      <c r="GF128" s="3"/>
      <c r="GG128" s="2262"/>
      <c r="GH128" s="2264"/>
      <c r="GI128" s="2263"/>
      <c r="GJ128" s="2261"/>
      <c r="GK128" s="2263"/>
      <c r="GL128" s="2263"/>
      <c r="GM128" s="2263"/>
      <c r="GN128" s="2263"/>
      <c r="GO128" s="2263"/>
      <c r="GP128" s="2263"/>
      <c r="GQ128" s="3"/>
      <c r="GR128" s="2262"/>
      <c r="GS128" s="2264"/>
      <c r="GT128" s="2263"/>
      <c r="GU128" s="2261"/>
      <c r="GV128" s="2263"/>
      <c r="GW128" s="2263"/>
      <c r="GX128" s="2263"/>
      <c r="GY128" s="2263"/>
      <c r="GZ128" s="2263"/>
      <c r="HA128" s="2263"/>
      <c r="HB128" s="3"/>
      <c r="HC128" s="2262"/>
      <c r="HD128" s="2264"/>
      <c r="HE128" s="2263"/>
      <c r="HF128" s="2261"/>
      <c r="HG128" s="2263"/>
      <c r="HH128" s="2263"/>
      <c r="HI128" s="2263"/>
      <c r="HJ128" s="2263"/>
      <c r="HK128" s="2263"/>
      <c r="HL128" s="2263"/>
      <c r="HM128" s="3"/>
      <c r="HN128" s="2262"/>
      <c r="HO128" s="2264"/>
      <c r="HP128" s="2263"/>
      <c r="HQ128" s="2261"/>
      <c r="HR128" s="2263"/>
      <c r="HS128" s="2263"/>
      <c r="HT128" s="2263"/>
      <c r="HU128" s="2263"/>
      <c r="HV128" s="2263"/>
      <c r="HW128" s="2263"/>
      <c r="HX128" s="3"/>
      <c r="HY128" s="2262"/>
      <c r="HZ128" s="2264"/>
      <c r="IA128" s="2263"/>
      <c r="IB128" s="2261"/>
      <c r="IC128" s="2263"/>
      <c r="ID128" s="2263"/>
      <c r="IE128" s="2263"/>
      <c r="IF128" s="2263"/>
      <c r="IG128" s="2263"/>
      <c r="IH128" s="2263"/>
      <c r="II128" s="3"/>
      <c r="IJ128" s="2262"/>
      <c r="IK128" s="2264"/>
      <c r="IL128" s="2263"/>
      <c r="IM128" s="2261"/>
      <c r="IN128" s="2263"/>
      <c r="IO128" s="2263"/>
      <c r="IP128" s="2263"/>
      <c r="IQ128" s="2263"/>
      <c r="IR128" s="2263"/>
      <c r="IS128" s="2263"/>
      <c r="IT128" s="3"/>
      <c r="IU128" s="2262"/>
      <c r="IV128" s="2264"/>
      <c r="IW128" s="2263"/>
    </row>
    <row r="129" spans="1:257" x14ac:dyDescent="0.25">
      <c r="A129" s="2262"/>
      <c r="B129" s="2264"/>
      <c r="C129" s="2265"/>
      <c r="D129" s="2260"/>
      <c r="E129" s="2265"/>
      <c r="F129" s="2265"/>
      <c r="G129" s="2265"/>
      <c r="H129" s="2265"/>
      <c r="I129" s="2265"/>
      <c r="J129" s="2265"/>
      <c r="K129" s="2471"/>
      <c r="M129" s="2262"/>
      <c r="N129" s="2264"/>
      <c r="O129" s="2263"/>
      <c r="P129" s="2261"/>
      <c r="Q129" s="2263"/>
      <c r="R129" s="2263"/>
      <c r="S129" s="2263"/>
      <c r="T129" s="2263"/>
      <c r="U129" s="2263"/>
      <c r="V129" s="2263"/>
      <c r="W129" s="3"/>
      <c r="X129" s="2262"/>
      <c r="Y129" s="2264"/>
      <c r="Z129" s="2263"/>
      <c r="AA129" s="2261"/>
      <c r="AB129" s="2263"/>
      <c r="AC129" s="2263"/>
      <c r="AD129" s="2263"/>
      <c r="AE129" s="2263"/>
      <c r="AF129" s="2263"/>
      <c r="AG129" s="2263"/>
      <c r="AH129" s="3"/>
      <c r="AI129" s="2262"/>
      <c r="AJ129" s="2264"/>
      <c r="AK129" s="2263"/>
      <c r="AL129" s="2261"/>
      <c r="AM129" s="2263"/>
      <c r="AN129" s="2263"/>
      <c r="AO129" s="2263"/>
      <c r="AP129" s="2263"/>
      <c r="AQ129" s="2263"/>
      <c r="AR129" s="2263"/>
      <c r="AS129" s="3"/>
      <c r="AT129" s="2262"/>
      <c r="AU129" s="2264"/>
      <c r="AV129" s="2263"/>
      <c r="AW129" s="2261"/>
      <c r="AX129" s="2263"/>
      <c r="AY129" s="2263"/>
      <c r="AZ129" s="2263"/>
      <c r="BA129" s="2263"/>
      <c r="BB129" s="2263"/>
      <c r="BC129" s="2263"/>
      <c r="BD129" s="3"/>
      <c r="BE129" s="2262"/>
      <c r="BF129" s="2264"/>
      <c r="BG129" s="2263"/>
      <c r="BH129" s="2261"/>
      <c r="BI129" s="2263"/>
      <c r="BJ129" s="2263"/>
      <c r="BK129" s="2263"/>
      <c r="BL129" s="2263"/>
      <c r="BM129" s="2263"/>
      <c r="BN129" s="2263"/>
      <c r="BO129" s="3"/>
      <c r="BP129" s="2262"/>
      <c r="BQ129" s="2264"/>
      <c r="BR129" s="2263"/>
      <c r="BS129" s="2261"/>
      <c r="BT129" s="2263"/>
      <c r="BU129" s="2263"/>
      <c r="BV129" s="2263"/>
      <c r="BW129" s="2263"/>
      <c r="BX129" s="2263"/>
      <c r="BY129" s="2263"/>
      <c r="BZ129" s="3"/>
      <c r="CA129" s="2262"/>
      <c r="CB129" s="2264"/>
      <c r="CC129" s="2263"/>
      <c r="CD129" s="2261"/>
      <c r="CE129" s="2263"/>
      <c r="CF129" s="2263"/>
      <c r="CG129" s="2263"/>
      <c r="CH129" s="2263"/>
      <c r="CI129" s="2263"/>
      <c r="CJ129" s="2263"/>
      <c r="CK129" s="3"/>
      <c r="CL129" s="2262"/>
      <c r="CM129" s="2264"/>
      <c r="CN129" s="2263"/>
      <c r="CO129" s="2261"/>
      <c r="CP129" s="2263"/>
      <c r="CQ129" s="2263"/>
      <c r="CR129" s="2263"/>
      <c r="CS129" s="2263"/>
      <c r="CT129" s="2263"/>
      <c r="CU129" s="2263"/>
      <c r="CV129" s="3"/>
      <c r="CW129" s="2262"/>
      <c r="CX129" s="2264"/>
      <c r="CY129" s="2263"/>
      <c r="CZ129" s="2261"/>
      <c r="DA129" s="2263"/>
      <c r="DB129" s="2263"/>
      <c r="DC129" s="2263"/>
      <c r="DD129" s="2263"/>
      <c r="DE129" s="2263"/>
      <c r="DF129" s="2263"/>
      <c r="DG129" s="3"/>
      <c r="DH129" s="2262"/>
      <c r="DI129" s="2264"/>
      <c r="DJ129" s="2263"/>
      <c r="DK129" s="2261"/>
      <c r="DL129" s="2263"/>
      <c r="DM129" s="2263"/>
      <c r="DN129" s="2263"/>
      <c r="DO129" s="2263"/>
      <c r="DP129" s="2263"/>
      <c r="DQ129" s="2263"/>
      <c r="DR129" s="3"/>
      <c r="DS129" s="2262"/>
      <c r="DT129" s="2264"/>
      <c r="DU129" s="2263"/>
      <c r="DV129" s="2261"/>
      <c r="DW129" s="2263"/>
      <c r="DX129" s="2263"/>
      <c r="DY129" s="2263"/>
      <c r="DZ129" s="2263"/>
      <c r="EA129" s="2263"/>
      <c r="EB129" s="2263"/>
      <c r="EC129" s="3"/>
      <c r="ED129" s="2262"/>
      <c r="EE129" s="2264"/>
      <c r="EF129" s="2263"/>
      <c r="EG129" s="2261"/>
      <c r="EH129" s="2263"/>
      <c r="EI129" s="2263"/>
      <c r="EJ129" s="2263"/>
      <c r="EK129" s="2263"/>
      <c r="EL129" s="2263"/>
      <c r="EM129" s="2263"/>
      <c r="EN129" s="3"/>
      <c r="EO129" s="2262"/>
      <c r="EP129" s="2264"/>
      <c r="EQ129" s="2263"/>
      <c r="ER129" s="2261"/>
      <c r="ES129" s="2263"/>
      <c r="ET129" s="2263"/>
      <c r="EU129" s="2263"/>
      <c r="EV129" s="2263"/>
      <c r="EW129" s="2263"/>
      <c r="EX129" s="2263"/>
      <c r="EY129" s="3"/>
      <c r="EZ129" s="2262"/>
      <c r="FA129" s="2264"/>
      <c r="FB129" s="2263"/>
      <c r="FC129" s="2261"/>
      <c r="FD129" s="2263"/>
      <c r="FE129" s="2263"/>
      <c r="FF129" s="2263"/>
      <c r="FG129" s="2263"/>
      <c r="FH129" s="2263"/>
      <c r="FI129" s="2263"/>
      <c r="FJ129" s="3"/>
      <c r="FK129" s="2262"/>
      <c r="FL129" s="2264"/>
      <c r="FM129" s="2263"/>
      <c r="FN129" s="2261"/>
      <c r="FO129" s="2263"/>
      <c r="FP129" s="2263"/>
      <c r="FQ129" s="2263"/>
      <c r="FR129" s="2263"/>
      <c r="FS129" s="2263"/>
      <c r="FT129" s="2263"/>
      <c r="FU129" s="3"/>
      <c r="FV129" s="2262"/>
      <c r="FW129" s="2264"/>
      <c r="FX129" s="2263"/>
      <c r="FY129" s="2261"/>
      <c r="FZ129" s="2263"/>
      <c r="GA129" s="2263"/>
      <c r="GB129" s="2263"/>
      <c r="GC129" s="2263"/>
      <c r="GD129" s="2263"/>
      <c r="GE129" s="2263"/>
      <c r="GF129" s="3"/>
      <c r="GG129" s="2262"/>
      <c r="GH129" s="2264"/>
      <c r="GI129" s="2263"/>
      <c r="GJ129" s="2261"/>
      <c r="GK129" s="2263"/>
      <c r="GL129" s="2263"/>
      <c r="GM129" s="2263"/>
      <c r="GN129" s="2263"/>
      <c r="GO129" s="2263"/>
      <c r="GP129" s="2263"/>
      <c r="GQ129" s="3"/>
      <c r="GR129" s="2262"/>
      <c r="GS129" s="2264"/>
      <c r="GT129" s="2263"/>
      <c r="GU129" s="2261"/>
      <c r="GV129" s="2263"/>
      <c r="GW129" s="2263"/>
      <c r="GX129" s="2263"/>
      <c r="GY129" s="2263"/>
      <c r="GZ129" s="2263"/>
      <c r="HA129" s="2263"/>
      <c r="HB129" s="3"/>
      <c r="HC129" s="2262"/>
      <c r="HD129" s="2264"/>
      <c r="HE129" s="2263"/>
      <c r="HF129" s="2261"/>
      <c r="HG129" s="2263"/>
      <c r="HH129" s="2263"/>
      <c r="HI129" s="2263"/>
      <c r="HJ129" s="2263"/>
      <c r="HK129" s="2263"/>
      <c r="HL129" s="2263"/>
      <c r="HM129" s="3"/>
      <c r="HN129" s="2262"/>
      <c r="HO129" s="2264"/>
      <c r="HP129" s="2263"/>
      <c r="HQ129" s="2261"/>
      <c r="HR129" s="2263"/>
      <c r="HS129" s="2263"/>
      <c r="HT129" s="2263"/>
      <c r="HU129" s="2263"/>
      <c r="HV129" s="2263"/>
      <c r="HW129" s="2263"/>
      <c r="HX129" s="3"/>
      <c r="HY129" s="2262"/>
      <c r="HZ129" s="2264"/>
      <c r="IA129" s="2263"/>
      <c r="IB129" s="2261"/>
      <c r="IC129" s="2263"/>
      <c r="ID129" s="2263"/>
      <c r="IE129" s="2263"/>
      <c r="IF129" s="2263"/>
      <c r="IG129" s="2263"/>
      <c r="IH129" s="2263"/>
      <c r="II129" s="3"/>
      <c r="IJ129" s="2262"/>
      <c r="IK129" s="2264"/>
      <c r="IL129" s="2263"/>
      <c r="IM129" s="2261"/>
      <c r="IN129" s="2263"/>
      <c r="IO129" s="2263"/>
      <c r="IP129" s="2263"/>
      <c r="IQ129" s="2263"/>
      <c r="IR129" s="2263"/>
      <c r="IS129" s="2263"/>
      <c r="IT129" s="3"/>
      <c r="IU129" s="2262"/>
      <c r="IV129" s="2264"/>
      <c r="IW129" s="2263"/>
    </row>
    <row r="130" spans="1:257" x14ac:dyDescent="0.25">
      <c r="A130" s="2262"/>
      <c r="B130" s="2264"/>
      <c r="C130" s="2265"/>
      <c r="D130" s="2260"/>
      <c r="E130" s="2265"/>
      <c r="F130" s="2265"/>
      <c r="G130" s="2265"/>
      <c r="H130" s="2265"/>
      <c r="I130" s="2265"/>
      <c r="J130" s="2265"/>
      <c r="K130" s="2471"/>
      <c r="M130" s="2262"/>
      <c r="N130" s="2264"/>
      <c r="O130" s="2263"/>
      <c r="P130" s="2261"/>
      <c r="Q130" s="2263"/>
      <c r="R130" s="2263"/>
      <c r="S130" s="2263"/>
      <c r="T130" s="2263"/>
      <c r="U130" s="2263"/>
      <c r="V130" s="2263"/>
      <c r="W130" s="3"/>
      <c r="X130" s="2262"/>
      <c r="Y130" s="2264"/>
      <c r="Z130" s="2263"/>
      <c r="AA130" s="2261"/>
      <c r="AB130" s="2263"/>
      <c r="AC130" s="2263"/>
      <c r="AD130" s="2263"/>
      <c r="AE130" s="2263"/>
      <c r="AF130" s="2263"/>
      <c r="AG130" s="2263"/>
      <c r="AH130" s="3"/>
      <c r="AI130" s="2262"/>
      <c r="AJ130" s="2264"/>
      <c r="AK130" s="2263"/>
      <c r="AL130" s="2261"/>
      <c r="AM130" s="2263"/>
      <c r="AN130" s="2263"/>
      <c r="AO130" s="2263"/>
      <c r="AP130" s="2263"/>
      <c r="AQ130" s="2263"/>
      <c r="AR130" s="2263"/>
      <c r="AS130" s="3"/>
      <c r="AT130" s="2262"/>
      <c r="AU130" s="2264"/>
      <c r="AV130" s="2263"/>
      <c r="AW130" s="2261"/>
      <c r="AX130" s="2263"/>
      <c r="AY130" s="2263"/>
      <c r="AZ130" s="2263"/>
      <c r="BA130" s="2263"/>
      <c r="BB130" s="2263"/>
      <c r="BC130" s="2263"/>
      <c r="BD130" s="3"/>
      <c r="BE130" s="2262"/>
      <c r="BF130" s="2264"/>
      <c r="BG130" s="2263"/>
      <c r="BH130" s="2261"/>
      <c r="BI130" s="2263"/>
      <c r="BJ130" s="2263"/>
      <c r="BK130" s="2263"/>
      <c r="BL130" s="2263"/>
      <c r="BM130" s="2263"/>
      <c r="BN130" s="2263"/>
      <c r="BO130" s="3"/>
      <c r="BP130" s="2262"/>
      <c r="BQ130" s="2264"/>
      <c r="BR130" s="2263"/>
      <c r="BS130" s="2261"/>
      <c r="BT130" s="2263"/>
      <c r="BU130" s="2263"/>
      <c r="BV130" s="2263"/>
      <c r="BW130" s="2263"/>
      <c r="BX130" s="2263"/>
      <c r="BY130" s="2263"/>
      <c r="BZ130" s="3"/>
      <c r="CA130" s="2262"/>
      <c r="CB130" s="2264"/>
      <c r="CC130" s="2263"/>
      <c r="CD130" s="2261"/>
      <c r="CE130" s="2263"/>
      <c r="CF130" s="2263"/>
      <c r="CG130" s="2263"/>
      <c r="CH130" s="2263"/>
      <c r="CI130" s="2263"/>
      <c r="CJ130" s="2263"/>
      <c r="CK130" s="3"/>
      <c r="CL130" s="2262"/>
      <c r="CM130" s="2264"/>
      <c r="CN130" s="2263"/>
      <c r="CO130" s="2261"/>
      <c r="CP130" s="2263"/>
      <c r="CQ130" s="2263"/>
      <c r="CR130" s="2263"/>
      <c r="CS130" s="2263"/>
      <c r="CT130" s="2263"/>
      <c r="CU130" s="2263"/>
      <c r="CV130" s="3"/>
      <c r="CW130" s="2262"/>
      <c r="CX130" s="2264"/>
      <c r="CY130" s="2263"/>
      <c r="CZ130" s="2261"/>
      <c r="DA130" s="2263"/>
      <c r="DB130" s="2263"/>
      <c r="DC130" s="2263"/>
      <c r="DD130" s="2263"/>
      <c r="DE130" s="2263"/>
      <c r="DF130" s="2263"/>
      <c r="DG130" s="3"/>
      <c r="DH130" s="2262"/>
      <c r="DI130" s="2264"/>
      <c r="DJ130" s="2263"/>
      <c r="DK130" s="2261"/>
      <c r="DL130" s="2263"/>
      <c r="DM130" s="2263"/>
      <c r="DN130" s="2263"/>
      <c r="DO130" s="2263"/>
      <c r="DP130" s="2263"/>
      <c r="DQ130" s="2263"/>
      <c r="DR130" s="3"/>
      <c r="DS130" s="2262"/>
      <c r="DT130" s="2264"/>
      <c r="DU130" s="2263"/>
      <c r="DV130" s="2261"/>
      <c r="DW130" s="2263"/>
      <c r="DX130" s="2263"/>
      <c r="DY130" s="2263"/>
      <c r="DZ130" s="2263"/>
      <c r="EA130" s="2263"/>
      <c r="EB130" s="2263"/>
      <c r="EC130" s="3"/>
      <c r="ED130" s="2262"/>
      <c r="EE130" s="2264"/>
      <c r="EF130" s="2263"/>
      <c r="EG130" s="2261"/>
      <c r="EH130" s="2263"/>
      <c r="EI130" s="2263"/>
      <c r="EJ130" s="2263"/>
      <c r="EK130" s="2263"/>
      <c r="EL130" s="2263"/>
      <c r="EM130" s="2263"/>
      <c r="EN130" s="3"/>
      <c r="EO130" s="2262"/>
      <c r="EP130" s="2264"/>
      <c r="EQ130" s="2263"/>
      <c r="ER130" s="2261"/>
      <c r="ES130" s="2263"/>
      <c r="ET130" s="2263"/>
      <c r="EU130" s="2263"/>
      <c r="EV130" s="2263"/>
      <c r="EW130" s="2263"/>
      <c r="EX130" s="2263"/>
      <c r="EY130" s="3"/>
      <c r="EZ130" s="2262"/>
      <c r="FA130" s="2264"/>
      <c r="FB130" s="2263"/>
      <c r="FC130" s="2261"/>
      <c r="FD130" s="2263"/>
      <c r="FE130" s="2263"/>
      <c r="FF130" s="2263"/>
      <c r="FG130" s="2263"/>
      <c r="FH130" s="2263"/>
      <c r="FI130" s="2263"/>
      <c r="FJ130" s="3"/>
      <c r="FK130" s="2262"/>
      <c r="FL130" s="2264"/>
      <c r="FM130" s="2263"/>
      <c r="FN130" s="2261"/>
      <c r="FO130" s="2263"/>
      <c r="FP130" s="2263"/>
      <c r="FQ130" s="2263"/>
      <c r="FR130" s="2263"/>
      <c r="FS130" s="2263"/>
      <c r="FT130" s="2263"/>
      <c r="FU130" s="3"/>
      <c r="FV130" s="2262"/>
      <c r="FW130" s="2264"/>
      <c r="FX130" s="2263"/>
      <c r="FY130" s="2261"/>
      <c r="FZ130" s="2263"/>
      <c r="GA130" s="2263"/>
      <c r="GB130" s="2263"/>
      <c r="GC130" s="2263"/>
      <c r="GD130" s="2263"/>
      <c r="GE130" s="2263"/>
      <c r="GF130" s="3"/>
      <c r="GG130" s="2262"/>
      <c r="GH130" s="2264"/>
      <c r="GI130" s="2263"/>
      <c r="GJ130" s="2261"/>
      <c r="GK130" s="2263"/>
      <c r="GL130" s="2263"/>
      <c r="GM130" s="2263"/>
      <c r="GN130" s="2263"/>
      <c r="GO130" s="2263"/>
      <c r="GP130" s="2263"/>
      <c r="GQ130" s="3"/>
      <c r="GR130" s="2262"/>
      <c r="GS130" s="2264"/>
      <c r="GT130" s="2263"/>
      <c r="GU130" s="2261"/>
      <c r="GV130" s="2263"/>
      <c r="GW130" s="2263"/>
      <c r="GX130" s="2263"/>
      <c r="GY130" s="2263"/>
      <c r="GZ130" s="2263"/>
      <c r="HA130" s="2263"/>
      <c r="HB130" s="3"/>
      <c r="HC130" s="2262"/>
      <c r="HD130" s="2264"/>
      <c r="HE130" s="2263"/>
      <c r="HF130" s="2261"/>
      <c r="HG130" s="2263"/>
      <c r="HH130" s="2263"/>
      <c r="HI130" s="2263"/>
      <c r="HJ130" s="2263"/>
      <c r="HK130" s="2263"/>
      <c r="HL130" s="2263"/>
      <c r="HM130" s="3"/>
      <c r="HN130" s="2262"/>
      <c r="HO130" s="2264"/>
      <c r="HP130" s="2263"/>
      <c r="HQ130" s="2261"/>
      <c r="HR130" s="2263"/>
      <c r="HS130" s="2263"/>
      <c r="HT130" s="2263"/>
      <c r="HU130" s="2263"/>
      <c r="HV130" s="2263"/>
      <c r="HW130" s="2263"/>
      <c r="HX130" s="3"/>
      <c r="HY130" s="2262"/>
      <c r="HZ130" s="2264"/>
      <c r="IA130" s="2263"/>
      <c r="IB130" s="2261"/>
      <c r="IC130" s="2263"/>
      <c r="ID130" s="2263"/>
      <c r="IE130" s="2263"/>
      <c r="IF130" s="2263"/>
      <c r="IG130" s="2263"/>
      <c r="IH130" s="2263"/>
      <c r="II130" s="3"/>
      <c r="IJ130" s="2262"/>
      <c r="IK130" s="2264"/>
      <c r="IL130" s="2263"/>
      <c r="IM130" s="2261"/>
      <c r="IN130" s="2263"/>
      <c r="IO130" s="2263"/>
      <c r="IP130" s="2263"/>
      <c r="IQ130" s="2263"/>
      <c r="IR130" s="2263"/>
      <c r="IS130" s="2263"/>
      <c r="IT130" s="3"/>
      <c r="IU130" s="2262"/>
      <c r="IV130" s="2264"/>
      <c r="IW130" s="2263"/>
    </row>
    <row r="131" spans="1:257" x14ac:dyDescent="0.25">
      <c r="A131" s="2262"/>
      <c r="B131" s="2264"/>
      <c r="C131" s="2265"/>
      <c r="D131" s="2260"/>
      <c r="E131" s="2265"/>
      <c r="F131" s="2265"/>
      <c r="G131" s="2265"/>
      <c r="H131" s="2265"/>
      <c r="I131" s="2265"/>
      <c r="J131" s="2265"/>
      <c r="K131" s="2471"/>
      <c r="M131" s="2262"/>
      <c r="N131" s="2264"/>
      <c r="O131" s="2263"/>
      <c r="P131" s="2261"/>
      <c r="Q131" s="2263"/>
      <c r="R131" s="2263"/>
      <c r="S131" s="2263"/>
      <c r="T131" s="2263"/>
      <c r="U131" s="2263"/>
      <c r="V131" s="2263"/>
      <c r="W131" s="3"/>
      <c r="X131" s="2262"/>
      <c r="Y131" s="2264"/>
      <c r="Z131" s="2263"/>
      <c r="AA131" s="2261"/>
      <c r="AB131" s="2263"/>
      <c r="AC131" s="2263"/>
      <c r="AD131" s="2263"/>
      <c r="AE131" s="2263"/>
      <c r="AF131" s="2263"/>
      <c r="AG131" s="2263"/>
      <c r="AH131" s="3"/>
      <c r="AI131" s="2262"/>
      <c r="AJ131" s="2264"/>
      <c r="AK131" s="2263"/>
      <c r="AL131" s="2261"/>
      <c r="AM131" s="2263"/>
      <c r="AN131" s="2263"/>
      <c r="AO131" s="2263"/>
      <c r="AP131" s="2263"/>
      <c r="AQ131" s="2263"/>
      <c r="AR131" s="2263"/>
      <c r="AS131" s="3"/>
      <c r="AT131" s="2262"/>
      <c r="AU131" s="2264"/>
      <c r="AV131" s="2263"/>
      <c r="AW131" s="2261"/>
      <c r="AX131" s="2263"/>
      <c r="AY131" s="2263"/>
      <c r="AZ131" s="2263"/>
      <c r="BA131" s="2263"/>
      <c r="BB131" s="2263"/>
      <c r="BC131" s="2263"/>
      <c r="BD131" s="3"/>
      <c r="BE131" s="2262"/>
      <c r="BF131" s="2264"/>
      <c r="BG131" s="2263"/>
      <c r="BH131" s="2261"/>
      <c r="BI131" s="2263"/>
      <c r="BJ131" s="2263"/>
      <c r="BK131" s="2263"/>
      <c r="BL131" s="2263"/>
      <c r="BM131" s="2263"/>
      <c r="BN131" s="2263"/>
      <c r="BO131" s="3"/>
      <c r="BP131" s="2262"/>
      <c r="BQ131" s="2264"/>
      <c r="BR131" s="2263"/>
      <c r="BS131" s="2261"/>
      <c r="BT131" s="2263"/>
      <c r="BU131" s="2263"/>
      <c r="BV131" s="2263"/>
      <c r="BW131" s="2263"/>
      <c r="BX131" s="2263"/>
      <c r="BY131" s="2263"/>
      <c r="BZ131" s="3"/>
      <c r="CA131" s="2262"/>
      <c r="CB131" s="2264"/>
      <c r="CC131" s="2263"/>
      <c r="CD131" s="2261"/>
      <c r="CE131" s="2263"/>
      <c r="CF131" s="2263"/>
      <c r="CG131" s="2263"/>
      <c r="CH131" s="2263"/>
      <c r="CI131" s="2263"/>
      <c r="CJ131" s="2263"/>
      <c r="CK131" s="3"/>
      <c r="CL131" s="2262"/>
      <c r="CM131" s="2264"/>
      <c r="CN131" s="2263"/>
      <c r="CO131" s="2261"/>
      <c r="CP131" s="2263"/>
      <c r="CQ131" s="2263"/>
      <c r="CR131" s="2263"/>
      <c r="CS131" s="2263"/>
      <c r="CT131" s="2263"/>
      <c r="CU131" s="2263"/>
      <c r="CV131" s="3"/>
      <c r="CW131" s="2262"/>
      <c r="CX131" s="2264"/>
      <c r="CY131" s="2263"/>
      <c r="CZ131" s="2261"/>
      <c r="DA131" s="2263"/>
      <c r="DB131" s="2263"/>
      <c r="DC131" s="2263"/>
      <c r="DD131" s="2263"/>
      <c r="DE131" s="2263"/>
      <c r="DF131" s="2263"/>
      <c r="DG131" s="3"/>
      <c r="DH131" s="2262"/>
      <c r="DI131" s="2264"/>
      <c r="DJ131" s="2263"/>
      <c r="DK131" s="2261"/>
      <c r="DL131" s="2263"/>
      <c r="DM131" s="2263"/>
      <c r="DN131" s="2263"/>
      <c r="DO131" s="2263"/>
      <c r="DP131" s="2263"/>
      <c r="DQ131" s="2263"/>
      <c r="DR131" s="3"/>
      <c r="DS131" s="2262"/>
      <c r="DT131" s="2264"/>
      <c r="DU131" s="2263"/>
      <c r="DV131" s="2261"/>
      <c r="DW131" s="2263"/>
      <c r="DX131" s="2263"/>
      <c r="DY131" s="2263"/>
      <c r="DZ131" s="2263"/>
      <c r="EA131" s="2263"/>
      <c r="EB131" s="2263"/>
      <c r="EC131" s="3"/>
      <c r="ED131" s="2262"/>
      <c r="EE131" s="2264"/>
      <c r="EF131" s="2263"/>
      <c r="EG131" s="2261"/>
      <c r="EH131" s="2263"/>
      <c r="EI131" s="2263"/>
      <c r="EJ131" s="2263"/>
      <c r="EK131" s="2263"/>
      <c r="EL131" s="2263"/>
      <c r="EM131" s="2263"/>
      <c r="EN131" s="3"/>
      <c r="EO131" s="2262"/>
      <c r="EP131" s="2264"/>
      <c r="EQ131" s="2263"/>
      <c r="ER131" s="2261"/>
      <c r="ES131" s="2263"/>
      <c r="ET131" s="2263"/>
      <c r="EU131" s="2263"/>
      <c r="EV131" s="2263"/>
      <c r="EW131" s="2263"/>
      <c r="EX131" s="2263"/>
      <c r="EY131" s="3"/>
      <c r="EZ131" s="2262"/>
      <c r="FA131" s="2264"/>
      <c r="FB131" s="2263"/>
      <c r="FC131" s="2261"/>
      <c r="FD131" s="2263"/>
      <c r="FE131" s="2263"/>
      <c r="FF131" s="2263"/>
      <c r="FG131" s="2263"/>
      <c r="FH131" s="2263"/>
      <c r="FI131" s="2263"/>
      <c r="FJ131" s="3"/>
      <c r="FK131" s="2262"/>
      <c r="FL131" s="2264"/>
      <c r="FM131" s="2263"/>
      <c r="FN131" s="2261"/>
      <c r="FO131" s="2263"/>
      <c r="FP131" s="2263"/>
      <c r="FQ131" s="2263"/>
      <c r="FR131" s="2263"/>
      <c r="FS131" s="2263"/>
      <c r="FT131" s="2263"/>
      <c r="FU131" s="3"/>
      <c r="FV131" s="2262"/>
      <c r="FW131" s="2264"/>
      <c r="FX131" s="2263"/>
      <c r="FY131" s="2261"/>
      <c r="FZ131" s="2263"/>
      <c r="GA131" s="2263"/>
      <c r="GB131" s="2263"/>
      <c r="GC131" s="2263"/>
      <c r="GD131" s="2263"/>
      <c r="GE131" s="2263"/>
      <c r="GF131" s="3"/>
      <c r="GG131" s="2262"/>
      <c r="GH131" s="2264"/>
      <c r="GI131" s="2263"/>
      <c r="GJ131" s="2261"/>
      <c r="GK131" s="2263"/>
      <c r="GL131" s="2263"/>
      <c r="GM131" s="2263"/>
      <c r="GN131" s="2263"/>
      <c r="GO131" s="2263"/>
      <c r="GP131" s="2263"/>
      <c r="GQ131" s="3"/>
      <c r="GR131" s="2262"/>
      <c r="GS131" s="2264"/>
      <c r="GT131" s="2263"/>
      <c r="GU131" s="2261"/>
      <c r="GV131" s="2263"/>
      <c r="GW131" s="2263"/>
      <c r="GX131" s="2263"/>
      <c r="GY131" s="2263"/>
      <c r="GZ131" s="2263"/>
      <c r="HA131" s="2263"/>
      <c r="HB131" s="3"/>
      <c r="HC131" s="2262"/>
      <c r="HD131" s="2264"/>
      <c r="HE131" s="2263"/>
      <c r="HF131" s="2261"/>
      <c r="HG131" s="2263"/>
      <c r="HH131" s="2263"/>
      <c r="HI131" s="2263"/>
      <c r="HJ131" s="2263"/>
      <c r="HK131" s="2263"/>
      <c r="HL131" s="2263"/>
      <c r="HM131" s="3"/>
      <c r="HN131" s="2262"/>
      <c r="HO131" s="2264"/>
      <c r="HP131" s="2263"/>
      <c r="HQ131" s="2261"/>
      <c r="HR131" s="2263"/>
      <c r="HS131" s="2263"/>
      <c r="HT131" s="2263"/>
      <c r="HU131" s="2263"/>
      <c r="HV131" s="2263"/>
      <c r="HW131" s="2263"/>
      <c r="HX131" s="3"/>
      <c r="HY131" s="2262"/>
      <c r="HZ131" s="2264"/>
      <c r="IA131" s="2263"/>
      <c r="IB131" s="2261"/>
      <c r="IC131" s="2263"/>
      <c r="ID131" s="2263"/>
      <c r="IE131" s="2263"/>
      <c r="IF131" s="2263"/>
      <c r="IG131" s="2263"/>
      <c r="IH131" s="2263"/>
      <c r="II131" s="3"/>
      <c r="IJ131" s="2262"/>
      <c r="IK131" s="2264"/>
      <c r="IL131" s="2263"/>
      <c r="IM131" s="2261"/>
      <c r="IN131" s="2263"/>
      <c r="IO131" s="2263"/>
      <c r="IP131" s="2263"/>
      <c r="IQ131" s="2263"/>
      <c r="IR131" s="2263"/>
      <c r="IS131" s="2263"/>
      <c r="IT131" s="3"/>
      <c r="IU131" s="2262"/>
      <c r="IV131" s="2264"/>
      <c r="IW131" s="2263"/>
    </row>
    <row r="132" spans="1:257" x14ac:dyDescent="0.25">
      <c r="A132" s="2262"/>
      <c r="B132" s="2264"/>
      <c r="C132" s="2265"/>
      <c r="D132" s="2260"/>
      <c r="E132" s="2265"/>
      <c r="F132" s="2265"/>
      <c r="G132" s="2265"/>
      <c r="H132" s="2265"/>
      <c r="I132" s="2265"/>
      <c r="J132" s="2265"/>
      <c r="K132" s="2471"/>
      <c r="M132" s="2262"/>
      <c r="N132" s="2264"/>
      <c r="O132" s="2263"/>
      <c r="P132" s="2261"/>
      <c r="Q132" s="2263"/>
      <c r="R132" s="2263"/>
      <c r="S132" s="2263"/>
      <c r="T132" s="2263"/>
      <c r="U132" s="2263"/>
      <c r="V132" s="2263"/>
      <c r="W132" s="3"/>
      <c r="X132" s="2262"/>
      <c r="Y132" s="2264"/>
      <c r="Z132" s="2263"/>
      <c r="AA132" s="2261"/>
      <c r="AB132" s="2263"/>
      <c r="AC132" s="2263"/>
      <c r="AD132" s="2263"/>
      <c r="AE132" s="2263"/>
      <c r="AF132" s="2263"/>
      <c r="AG132" s="2263"/>
      <c r="AH132" s="3"/>
      <c r="AI132" s="2262"/>
      <c r="AJ132" s="2264"/>
      <c r="AK132" s="2263"/>
      <c r="AL132" s="2261"/>
      <c r="AM132" s="2263"/>
      <c r="AN132" s="2263"/>
      <c r="AO132" s="2263"/>
      <c r="AP132" s="2263"/>
      <c r="AQ132" s="2263"/>
      <c r="AR132" s="2263"/>
      <c r="AS132" s="3"/>
      <c r="AT132" s="2262"/>
      <c r="AU132" s="2264"/>
      <c r="AV132" s="2263"/>
      <c r="AW132" s="2261"/>
      <c r="AX132" s="2263"/>
      <c r="AY132" s="2263"/>
      <c r="AZ132" s="2263"/>
      <c r="BA132" s="2263"/>
      <c r="BB132" s="2263"/>
      <c r="BC132" s="2263"/>
      <c r="BD132" s="3"/>
      <c r="BE132" s="2262"/>
      <c r="BF132" s="2264"/>
      <c r="BG132" s="2263"/>
      <c r="BH132" s="2261"/>
      <c r="BI132" s="2263"/>
      <c r="BJ132" s="2263"/>
      <c r="BK132" s="2263"/>
      <c r="BL132" s="2263"/>
      <c r="BM132" s="2263"/>
      <c r="BN132" s="2263"/>
      <c r="BO132" s="3"/>
      <c r="BP132" s="2262"/>
      <c r="BQ132" s="2264"/>
      <c r="BR132" s="2263"/>
      <c r="BS132" s="2261"/>
      <c r="BT132" s="2263"/>
      <c r="BU132" s="2263"/>
      <c r="BV132" s="2263"/>
      <c r="BW132" s="2263"/>
      <c r="BX132" s="2263"/>
      <c r="BY132" s="2263"/>
      <c r="BZ132" s="3"/>
      <c r="CA132" s="2262"/>
      <c r="CB132" s="2264"/>
      <c r="CC132" s="2263"/>
      <c r="CD132" s="2261"/>
      <c r="CE132" s="2263"/>
      <c r="CF132" s="2263"/>
      <c r="CG132" s="2263"/>
      <c r="CH132" s="2263"/>
      <c r="CI132" s="2263"/>
      <c r="CJ132" s="2263"/>
      <c r="CK132" s="3"/>
      <c r="CL132" s="2262"/>
      <c r="CM132" s="2264"/>
      <c r="CN132" s="2263"/>
      <c r="CO132" s="2261"/>
      <c r="CP132" s="2263"/>
      <c r="CQ132" s="2263"/>
      <c r="CR132" s="2263"/>
      <c r="CS132" s="2263"/>
      <c r="CT132" s="2263"/>
      <c r="CU132" s="2263"/>
      <c r="CV132" s="3"/>
      <c r="CW132" s="2262"/>
      <c r="CX132" s="2264"/>
      <c r="CY132" s="2263"/>
      <c r="CZ132" s="2261"/>
      <c r="DA132" s="2263"/>
      <c r="DB132" s="2263"/>
      <c r="DC132" s="2263"/>
      <c r="DD132" s="2263"/>
      <c r="DE132" s="2263"/>
      <c r="DF132" s="2263"/>
      <c r="DG132" s="3"/>
      <c r="DH132" s="2262"/>
      <c r="DI132" s="2264"/>
      <c r="DJ132" s="2263"/>
      <c r="DK132" s="2261"/>
      <c r="DL132" s="2263"/>
      <c r="DM132" s="2263"/>
      <c r="DN132" s="2263"/>
      <c r="DO132" s="2263"/>
      <c r="DP132" s="2263"/>
      <c r="DQ132" s="2263"/>
      <c r="DR132" s="3"/>
      <c r="DS132" s="2262"/>
      <c r="DT132" s="2264"/>
      <c r="DU132" s="2263"/>
      <c r="DV132" s="2261"/>
      <c r="DW132" s="2263"/>
      <c r="DX132" s="2263"/>
      <c r="DY132" s="2263"/>
      <c r="DZ132" s="2263"/>
      <c r="EA132" s="2263"/>
      <c r="EB132" s="2263"/>
      <c r="EC132" s="3"/>
      <c r="ED132" s="2262"/>
      <c r="EE132" s="2264"/>
      <c r="EF132" s="2263"/>
      <c r="EG132" s="2261"/>
      <c r="EH132" s="2263"/>
      <c r="EI132" s="2263"/>
      <c r="EJ132" s="2263"/>
      <c r="EK132" s="2263"/>
      <c r="EL132" s="2263"/>
      <c r="EM132" s="2263"/>
      <c r="EN132" s="3"/>
      <c r="EO132" s="2262"/>
      <c r="EP132" s="2264"/>
      <c r="EQ132" s="2263"/>
      <c r="ER132" s="2261"/>
      <c r="ES132" s="2263"/>
      <c r="ET132" s="2263"/>
      <c r="EU132" s="2263"/>
      <c r="EV132" s="2263"/>
      <c r="EW132" s="2263"/>
      <c r="EX132" s="2263"/>
      <c r="EY132" s="3"/>
      <c r="EZ132" s="2262"/>
      <c r="FA132" s="2264"/>
      <c r="FB132" s="2263"/>
      <c r="FC132" s="2261"/>
      <c r="FD132" s="2263"/>
      <c r="FE132" s="2263"/>
      <c r="FF132" s="2263"/>
      <c r="FG132" s="2263"/>
      <c r="FH132" s="2263"/>
      <c r="FI132" s="2263"/>
      <c r="FJ132" s="3"/>
      <c r="FK132" s="2262"/>
      <c r="FL132" s="2264"/>
      <c r="FM132" s="2263"/>
      <c r="FN132" s="2261"/>
      <c r="FO132" s="2263"/>
      <c r="FP132" s="2263"/>
      <c r="FQ132" s="2263"/>
      <c r="FR132" s="2263"/>
      <c r="FS132" s="2263"/>
      <c r="FT132" s="2263"/>
      <c r="FU132" s="3"/>
      <c r="FV132" s="2262"/>
      <c r="FW132" s="2264"/>
      <c r="FX132" s="2263"/>
      <c r="FY132" s="2261"/>
      <c r="FZ132" s="2263"/>
      <c r="GA132" s="2263"/>
      <c r="GB132" s="2263"/>
      <c r="GC132" s="2263"/>
      <c r="GD132" s="2263"/>
      <c r="GE132" s="2263"/>
      <c r="GF132" s="3"/>
      <c r="GG132" s="2262"/>
      <c r="GH132" s="2264"/>
      <c r="GI132" s="2263"/>
      <c r="GJ132" s="2261"/>
      <c r="GK132" s="2263"/>
      <c r="GL132" s="2263"/>
      <c r="GM132" s="2263"/>
      <c r="GN132" s="2263"/>
      <c r="GO132" s="2263"/>
      <c r="GP132" s="2263"/>
      <c r="GQ132" s="3"/>
      <c r="GR132" s="2262"/>
      <c r="GS132" s="2264"/>
      <c r="GT132" s="2263"/>
      <c r="GU132" s="2261"/>
      <c r="GV132" s="2263"/>
      <c r="GW132" s="2263"/>
      <c r="GX132" s="2263"/>
      <c r="GY132" s="2263"/>
      <c r="GZ132" s="2263"/>
      <c r="HA132" s="2263"/>
      <c r="HB132" s="3"/>
      <c r="HC132" s="2262"/>
      <c r="HD132" s="2264"/>
      <c r="HE132" s="2263"/>
      <c r="HF132" s="2261"/>
      <c r="HG132" s="2263"/>
      <c r="HH132" s="2263"/>
      <c r="HI132" s="2263"/>
      <c r="HJ132" s="2263"/>
      <c r="HK132" s="2263"/>
      <c r="HL132" s="2263"/>
      <c r="HM132" s="3"/>
      <c r="HN132" s="2262"/>
      <c r="HO132" s="2264"/>
      <c r="HP132" s="2263"/>
      <c r="HQ132" s="2261"/>
      <c r="HR132" s="2263"/>
      <c r="HS132" s="2263"/>
      <c r="HT132" s="2263"/>
      <c r="HU132" s="2263"/>
      <c r="HV132" s="2263"/>
      <c r="HW132" s="2263"/>
      <c r="HX132" s="3"/>
      <c r="HY132" s="2262"/>
      <c r="HZ132" s="2264"/>
      <c r="IA132" s="2263"/>
      <c r="IB132" s="2261"/>
      <c r="IC132" s="2263"/>
      <c r="ID132" s="2263"/>
      <c r="IE132" s="2263"/>
      <c r="IF132" s="2263"/>
      <c r="IG132" s="2263"/>
      <c r="IH132" s="2263"/>
      <c r="II132" s="3"/>
      <c r="IJ132" s="2262"/>
      <c r="IK132" s="2264"/>
      <c r="IL132" s="2263"/>
      <c r="IM132" s="2261"/>
      <c r="IN132" s="2263"/>
      <c r="IO132" s="2263"/>
      <c r="IP132" s="2263"/>
      <c r="IQ132" s="2263"/>
      <c r="IR132" s="2263"/>
      <c r="IS132" s="2263"/>
      <c r="IT132" s="3"/>
      <c r="IU132" s="2262"/>
      <c r="IV132" s="2264"/>
      <c r="IW132" s="2263"/>
    </row>
    <row r="133" spans="1:257" x14ac:dyDescent="0.25">
      <c r="A133" s="2262"/>
      <c r="B133" s="2264"/>
      <c r="C133" s="2265"/>
      <c r="D133" s="2260"/>
      <c r="E133" s="2265"/>
      <c r="F133" s="2265"/>
      <c r="G133" s="2265"/>
      <c r="H133" s="2265"/>
      <c r="I133" s="2265"/>
      <c r="J133" s="2265"/>
      <c r="K133" s="2471"/>
      <c r="M133" s="2262"/>
      <c r="N133" s="2264"/>
      <c r="O133" s="2263"/>
      <c r="P133" s="2261"/>
      <c r="Q133" s="2263"/>
      <c r="R133" s="2263"/>
      <c r="S133" s="2263"/>
      <c r="T133" s="2263"/>
      <c r="U133" s="2263"/>
      <c r="V133" s="2263"/>
      <c r="W133" s="3"/>
      <c r="X133" s="2262"/>
      <c r="Y133" s="2264"/>
      <c r="Z133" s="2263"/>
      <c r="AA133" s="2261"/>
      <c r="AB133" s="2263"/>
      <c r="AC133" s="2263"/>
      <c r="AD133" s="2263"/>
      <c r="AE133" s="2263"/>
      <c r="AF133" s="2263"/>
      <c r="AG133" s="2263"/>
      <c r="AH133" s="3"/>
      <c r="AI133" s="2262"/>
      <c r="AJ133" s="2264"/>
      <c r="AK133" s="2263"/>
      <c r="AL133" s="2261"/>
      <c r="AM133" s="2263"/>
      <c r="AN133" s="2263"/>
      <c r="AO133" s="2263"/>
      <c r="AP133" s="2263"/>
      <c r="AQ133" s="2263"/>
      <c r="AR133" s="2263"/>
      <c r="AS133" s="3"/>
      <c r="AT133" s="2262"/>
      <c r="AU133" s="2264"/>
      <c r="AV133" s="2263"/>
      <c r="AW133" s="2261"/>
      <c r="AX133" s="2263"/>
      <c r="AY133" s="2263"/>
      <c r="AZ133" s="2263"/>
      <c r="BA133" s="2263"/>
      <c r="BB133" s="2263"/>
      <c r="BC133" s="2263"/>
      <c r="BD133" s="3"/>
      <c r="BE133" s="2262"/>
      <c r="BF133" s="2264"/>
      <c r="BG133" s="2263"/>
      <c r="BH133" s="2261"/>
      <c r="BI133" s="2263"/>
      <c r="BJ133" s="2263"/>
      <c r="BK133" s="2263"/>
      <c r="BL133" s="2263"/>
      <c r="BM133" s="2263"/>
      <c r="BN133" s="2263"/>
      <c r="BO133" s="3"/>
      <c r="BP133" s="2262"/>
      <c r="BQ133" s="2264"/>
      <c r="BR133" s="2263"/>
      <c r="BS133" s="2261"/>
      <c r="BT133" s="2263"/>
      <c r="BU133" s="2263"/>
      <c r="BV133" s="2263"/>
      <c r="BW133" s="2263"/>
      <c r="BX133" s="2263"/>
      <c r="BY133" s="2263"/>
      <c r="BZ133" s="3"/>
      <c r="CA133" s="2262"/>
      <c r="CB133" s="2264"/>
      <c r="CC133" s="2263"/>
      <c r="CD133" s="2261"/>
      <c r="CE133" s="2263"/>
      <c r="CF133" s="2263"/>
      <c r="CG133" s="2263"/>
      <c r="CH133" s="2263"/>
      <c r="CI133" s="2263"/>
      <c r="CJ133" s="2263"/>
      <c r="CK133" s="3"/>
      <c r="CL133" s="2262"/>
      <c r="CM133" s="2264"/>
      <c r="CN133" s="2263"/>
      <c r="CO133" s="2261"/>
      <c r="CP133" s="2263"/>
      <c r="CQ133" s="2263"/>
      <c r="CR133" s="2263"/>
      <c r="CS133" s="2263"/>
      <c r="CT133" s="2263"/>
      <c r="CU133" s="2263"/>
      <c r="CV133" s="3"/>
      <c r="CW133" s="2262"/>
      <c r="CX133" s="2264"/>
      <c r="CY133" s="2263"/>
      <c r="CZ133" s="2261"/>
      <c r="DA133" s="2263"/>
      <c r="DB133" s="2263"/>
      <c r="DC133" s="2263"/>
      <c r="DD133" s="2263"/>
      <c r="DE133" s="2263"/>
      <c r="DF133" s="2263"/>
      <c r="DG133" s="3"/>
      <c r="DH133" s="2262"/>
      <c r="DI133" s="2264"/>
      <c r="DJ133" s="2263"/>
      <c r="DK133" s="2261"/>
      <c r="DL133" s="2263"/>
      <c r="DM133" s="2263"/>
      <c r="DN133" s="2263"/>
      <c r="DO133" s="2263"/>
      <c r="DP133" s="2263"/>
      <c r="DQ133" s="2263"/>
      <c r="DR133" s="3"/>
      <c r="DS133" s="2262"/>
      <c r="DT133" s="2264"/>
      <c r="DU133" s="2263"/>
      <c r="DV133" s="2261"/>
      <c r="DW133" s="2263"/>
      <c r="DX133" s="2263"/>
      <c r="DY133" s="2263"/>
      <c r="DZ133" s="2263"/>
      <c r="EA133" s="2263"/>
      <c r="EB133" s="2263"/>
      <c r="EC133" s="3"/>
      <c r="ED133" s="2262"/>
      <c r="EE133" s="2264"/>
      <c r="EF133" s="2263"/>
      <c r="EG133" s="2261"/>
      <c r="EH133" s="2263"/>
      <c r="EI133" s="2263"/>
      <c r="EJ133" s="2263"/>
      <c r="EK133" s="2263"/>
      <c r="EL133" s="2263"/>
      <c r="EM133" s="2263"/>
      <c r="EN133" s="3"/>
      <c r="EO133" s="2262"/>
      <c r="EP133" s="2264"/>
      <c r="EQ133" s="2263"/>
      <c r="ER133" s="2261"/>
      <c r="ES133" s="2263"/>
      <c r="ET133" s="2263"/>
      <c r="EU133" s="2263"/>
      <c r="EV133" s="2263"/>
      <c r="EW133" s="2263"/>
      <c r="EX133" s="2263"/>
      <c r="EY133" s="3"/>
      <c r="EZ133" s="2262"/>
      <c r="FA133" s="2264"/>
      <c r="FB133" s="2263"/>
      <c r="FC133" s="2261"/>
      <c r="FD133" s="2263"/>
      <c r="FE133" s="2263"/>
      <c r="FF133" s="2263"/>
      <c r="FG133" s="2263"/>
      <c r="FH133" s="2263"/>
      <c r="FI133" s="2263"/>
      <c r="FJ133" s="3"/>
      <c r="FK133" s="2262"/>
      <c r="FL133" s="2264"/>
      <c r="FM133" s="2263"/>
      <c r="FN133" s="2261"/>
      <c r="FO133" s="2263"/>
      <c r="FP133" s="2263"/>
      <c r="FQ133" s="2263"/>
      <c r="FR133" s="2263"/>
      <c r="FS133" s="2263"/>
      <c r="FT133" s="2263"/>
      <c r="FU133" s="3"/>
      <c r="FV133" s="2262"/>
      <c r="FW133" s="2264"/>
      <c r="FX133" s="2263"/>
      <c r="FY133" s="2261"/>
      <c r="FZ133" s="2263"/>
      <c r="GA133" s="2263"/>
      <c r="GB133" s="2263"/>
      <c r="GC133" s="2263"/>
      <c r="GD133" s="2263"/>
      <c r="GE133" s="2263"/>
      <c r="GF133" s="3"/>
      <c r="GG133" s="2262"/>
      <c r="GH133" s="2264"/>
      <c r="GI133" s="2263"/>
      <c r="GJ133" s="2261"/>
      <c r="GK133" s="2263"/>
      <c r="GL133" s="2263"/>
      <c r="GM133" s="2263"/>
      <c r="GN133" s="2263"/>
      <c r="GO133" s="2263"/>
      <c r="GP133" s="2263"/>
      <c r="GQ133" s="3"/>
      <c r="GR133" s="2262"/>
      <c r="GS133" s="2264"/>
      <c r="GT133" s="2263"/>
      <c r="GU133" s="2261"/>
      <c r="GV133" s="2263"/>
      <c r="GW133" s="2263"/>
      <c r="GX133" s="2263"/>
      <c r="GY133" s="2263"/>
      <c r="GZ133" s="2263"/>
      <c r="HA133" s="2263"/>
      <c r="HB133" s="3"/>
      <c r="HC133" s="2262"/>
      <c r="HD133" s="2264"/>
      <c r="HE133" s="2263"/>
      <c r="HF133" s="2261"/>
      <c r="HG133" s="2263"/>
      <c r="HH133" s="2263"/>
      <c r="HI133" s="2263"/>
      <c r="HJ133" s="2263"/>
      <c r="HK133" s="2263"/>
      <c r="HL133" s="2263"/>
      <c r="HM133" s="3"/>
      <c r="HN133" s="2262"/>
      <c r="HO133" s="2264"/>
      <c r="HP133" s="2263"/>
      <c r="HQ133" s="2261"/>
      <c r="HR133" s="2263"/>
      <c r="HS133" s="2263"/>
      <c r="HT133" s="2263"/>
      <c r="HU133" s="2263"/>
      <c r="HV133" s="2263"/>
      <c r="HW133" s="2263"/>
      <c r="HX133" s="3"/>
      <c r="HY133" s="2262"/>
      <c r="HZ133" s="2264"/>
      <c r="IA133" s="2263"/>
      <c r="IB133" s="2261"/>
      <c r="IC133" s="2263"/>
      <c r="ID133" s="2263"/>
      <c r="IE133" s="2263"/>
      <c r="IF133" s="2263"/>
      <c r="IG133" s="2263"/>
      <c r="IH133" s="2263"/>
      <c r="II133" s="3"/>
      <c r="IJ133" s="2262"/>
      <c r="IK133" s="2264"/>
      <c r="IL133" s="2263"/>
      <c r="IM133" s="2261"/>
      <c r="IN133" s="2263"/>
      <c r="IO133" s="2263"/>
      <c r="IP133" s="2263"/>
      <c r="IQ133" s="2263"/>
      <c r="IR133" s="2263"/>
      <c r="IS133" s="2263"/>
      <c r="IT133" s="3"/>
      <c r="IU133" s="2262"/>
      <c r="IV133" s="2264"/>
      <c r="IW133" s="2263"/>
    </row>
    <row r="134" spans="1:257" x14ac:dyDescent="0.25">
      <c r="A134" s="2262"/>
      <c r="B134" s="2264"/>
      <c r="C134" s="2265"/>
      <c r="D134" s="2260"/>
      <c r="E134" s="2265"/>
      <c r="F134" s="2265"/>
      <c r="G134" s="2265"/>
      <c r="H134" s="2265"/>
      <c r="I134" s="2265"/>
      <c r="J134" s="2265"/>
      <c r="K134" s="2471"/>
      <c r="M134" s="2262"/>
      <c r="N134" s="2264"/>
      <c r="O134" s="2263"/>
      <c r="P134" s="2261"/>
      <c r="Q134" s="2263"/>
      <c r="R134" s="2263"/>
      <c r="S134" s="2263"/>
      <c r="T134" s="2263"/>
      <c r="U134" s="2263"/>
      <c r="V134" s="2263"/>
      <c r="W134" s="3"/>
      <c r="X134" s="2262"/>
      <c r="Y134" s="2264"/>
      <c r="Z134" s="2263"/>
      <c r="AA134" s="2261"/>
      <c r="AB134" s="2263"/>
      <c r="AC134" s="2263"/>
      <c r="AD134" s="2263"/>
      <c r="AE134" s="2263"/>
      <c r="AF134" s="2263"/>
      <c r="AG134" s="2263"/>
      <c r="AH134" s="3"/>
      <c r="AI134" s="2262"/>
      <c r="AJ134" s="2264"/>
      <c r="AK134" s="2263"/>
      <c r="AL134" s="2261"/>
      <c r="AM134" s="2263"/>
      <c r="AN134" s="2263"/>
      <c r="AO134" s="2263"/>
      <c r="AP134" s="2263"/>
      <c r="AQ134" s="2263"/>
      <c r="AR134" s="2263"/>
      <c r="AS134" s="3"/>
      <c r="AT134" s="2262"/>
      <c r="AU134" s="2264"/>
      <c r="AV134" s="2263"/>
      <c r="AW134" s="2261"/>
      <c r="AX134" s="2263"/>
      <c r="AY134" s="2263"/>
      <c r="AZ134" s="2263"/>
      <c r="BA134" s="2263"/>
      <c r="BB134" s="2263"/>
      <c r="BC134" s="2263"/>
      <c r="BD134" s="3"/>
      <c r="BE134" s="2262"/>
      <c r="BF134" s="2264"/>
      <c r="BG134" s="2263"/>
      <c r="BH134" s="2261"/>
      <c r="BI134" s="2263"/>
      <c r="BJ134" s="2263"/>
      <c r="BK134" s="2263"/>
      <c r="BL134" s="2263"/>
      <c r="BM134" s="2263"/>
      <c r="BN134" s="2263"/>
      <c r="BO134" s="3"/>
      <c r="BP134" s="2262"/>
      <c r="BQ134" s="2264"/>
      <c r="BR134" s="2263"/>
      <c r="BS134" s="2261"/>
      <c r="BT134" s="2263"/>
      <c r="BU134" s="2263"/>
      <c r="BV134" s="2263"/>
      <c r="BW134" s="2263"/>
      <c r="BX134" s="2263"/>
      <c r="BY134" s="2263"/>
      <c r="BZ134" s="3"/>
      <c r="CA134" s="2262"/>
      <c r="CB134" s="2264"/>
      <c r="CC134" s="2263"/>
      <c r="CD134" s="2261"/>
      <c r="CE134" s="2263"/>
      <c r="CF134" s="2263"/>
      <c r="CG134" s="2263"/>
      <c r="CH134" s="2263"/>
      <c r="CI134" s="2263"/>
      <c r="CJ134" s="2263"/>
      <c r="CK134" s="3"/>
      <c r="CL134" s="2262"/>
      <c r="CM134" s="2264"/>
      <c r="CN134" s="2263"/>
      <c r="CO134" s="2261"/>
      <c r="CP134" s="2263"/>
      <c r="CQ134" s="2263"/>
      <c r="CR134" s="2263"/>
      <c r="CS134" s="2263"/>
      <c r="CT134" s="2263"/>
      <c r="CU134" s="2263"/>
      <c r="CV134" s="3"/>
      <c r="CW134" s="2262"/>
      <c r="CX134" s="2264"/>
      <c r="CY134" s="2263"/>
      <c r="CZ134" s="2261"/>
      <c r="DA134" s="2263"/>
      <c r="DB134" s="2263"/>
      <c r="DC134" s="2263"/>
      <c r="DD134" s="2263"/>
      <c r="DE134" s="2263"/>
      <c r="DF134" s="2263"/>
      <c r="DG134" s="3"/>
      <c r="DH134" s="2262"/>
      <c r="DI134" s="2264"/>
      <c r="DJ134" s="2263"/>
      <c r="DK134" s="2261"/>
      <c r="DL134" s="2263"/>
      <c r="DM134" s="2263"/>
      <c r="DN134" s="2263"/>
      <c r="DO134" s="2263"/>
      <c r="DP134" s="2263"/>
      <c r="DQ134" s="2263"/>
      <c r="DR134" s="3"/>
      <c r="DS134" s="2262"/>
      <c r="DT134" s="2264"/>
      <c r="DU134" s="2263"/>
      <c r="DV134" s="2261"/>
      <c r="DW134" s="2263"/>
      <c r="DX134" s="2263"/>
      <c r="DY134" s="2263"/>
      <c r="DZ134" s="2263"/>
      <c r="EA134" s="2263"/>
      <c r="EB134" s="2263"/>
      <c r="EC134" s="3"/>
      <c r="ED134" s="2262"/>
      <c r="EE134" s="2264"/>
      <c r="EF134" s="2263"/>
      <c r="EG134" s="2261"/>
      <c r="EH134" s="2263"/>
      <c r="EI134" s="2263"/>
      <c r="EJ134" s="2263"/>
      <c r="EK134" s="2263"/>
      <c r="EL134" s="2263"/>
      <c r="EM134" s="2263"/>
      <c r="EN134" s="3"/>
      <c r="EO134" s="2262"/>
      <c r="EP134" s="2264"/>
      <c r="EQ134" s="2263"/>
      <c r="ER134" s="2261"/>
      <c r="ES134" s="2263"/>
      <c r="ET134" s="2263"/>
      <c r="EU134" s="2263"/>
      <c r="EV134" s="2263"/>
      <c r="EW134" s="2263"/>
      <c r="EX134" s="2263"/>
      <c r="EY134" s="3"/>
      <c r="EZ134" s="2262"/>
      <c r="FA134" s="2264"/>
      <c r="FB134" s="2263"/>
      <c r="FC134" s="2261"/>
      <c r="FD134" s="2263"/>
      <c r="FE134" s="2263"/>
      <c r="FF134" s="2263"/>
      <c r="FG134" s="2263"/>
      <c r="FH134" s="2263"/>
      <c r="FI134" s="2263"/>
      <c r="FJ134" s="3"/>
      <c r="FK134" s="2262"/>
      <c r="FL134" s="2264"/>
      <c r="FM134" s="2263"/>
      <c r="FN134" s="2261"/>
      <c r="FO134" s="2263"/>
      <c r="FP134" s="2263"/>
      <c r="FQ134" s="2263"/>
      <c r="FR134" s="2263"/>
      <c r="FS134" s="2263"/>
      <c r="FT134" s="2263"/>
      <c r="FU134" s="3"/>
      <c r="FV134" s="2262"/>
      <c r="FW134" s="2264"/>
      <c r="FX134" s="2263"/>
      <c r="FY134" s="2261"/>
      <c r="FZ134" s="2263"/>
      <c r="GA134" s="2263"/>
      <c r="GB134" s="2263"/>
      <c r="GC134" s="2263"/>
      <c r="GD134" s="2263"/>
      <c r="GE134" s="2263"/>
      <c r="GF134" s="3"/>
      <c r="GG134" s="2262"/>
      <c r="GH134" s="2264"/>
      <c r="GI134" s="2263"/>
      <c r="GJ134" s="2261"/>
      <c r="GK134" s="2263"/>
      <c r="GL134" s="2263"/>
      <c r="GM134" s="2263"/>
      <c r="GN134" s="2263"/>
      <c r="GO134" s="2263"/>
      <c r="GP134" s="2263"/>
      <c r="GQ134" s="3"/>
      <c r="GR134" s="2262"/>
      <c r="GS134" s="2264"/>
      <c r="GT134" s="2263"/>
      <c r="GU134" s="2261"/>
      <c r="GV134" s="2263"/>
      <c r="GW134" s="2263"/>
      <c r="GX134" s="2263"/>
      <c r="GY134" s="2263"/>
      <c r="GZ134" s="2263"/>
      <c r="HA134" s="2263"/>
      <c r="HB134" s="3"/>
      <c r="HC134" s="2262"/>
      <c r="HD134" s="2264"/>
      <c r="HE134" s="2263"/>
      <c r="HF134" s="2261"/>
      <c r="HG134" s="2263"/>
      <c r="HH134" s="2263"/>
      <c r="HI134" s="2263"/>
      <c r="HJ134" s="2263"/>
      <c r="HK134" s="2263"/>
      <c r="HL134" s="2263"/>
      <c r="HM134" s="3"/>
      <c r="HN134" s="2262"/>
      <c r="HO134" s="2264"/>
      <c r="HP134" s="2263"/>
      <c r="HQ134" s="2261"/>
      <c r="HR134" s="2263"/>
      <c r="HS134" s="2263"/>
      <c r="HT134" s="2263"/>
      <c r="HU134" s="2263"/>
      <c r="HV134" s="2263"/>
      <c r="HW134" s="2263"/>
      <c r="HX134" s="3"/>
      <c r="HY134" s="2262"/>
      <c r="HZ134" s="2264"/>
      <c r="IA134" s="2263"/>
      <c r="IB134" s="2261"/>
      <c r="IC134" s="2263"/>
      <c r="ID134" s="2263"/>
      <c r="IE134" s="2263"/>
      <c r="IF134" s="2263"/>
      <c r="IG134" s="2263"/>
      <c r="IH134" s="2263"/>
      <c r="II134" s="3"/>
      <c r="IJ134" s="2262"/>
      <c r="IK134" s="2264"/>
      <c r="IL134" s="2263"/>
      <c r="IM134" s="2261"/>
      <c r="IN134" s="2263"/>
      <c r="IO134" s="2263"/>
      <c r="IP134" s="2263"/>
      <c r="IQ134" s="2263"/>
      <c r="IR134" s="2263"/>
      <c r="IS134" s="2263"/>
      <c r="IT134" s="3"/>
      <c r="IU134" s="2262"/>
      <c r="IV134" s="2264"/>
      <c r="IW134" s="2263"/>
    </row>
    <row r="135" spans="1:257" x14ac:dyDescent="0.25">
      <c r="A135" s="2262"/>
      <c r="B135" s="2264"/>
      <c r="C135" s="2265"/>
      <c r="D135" s="2260"/>
      <c r="E135" s="2265"/>
      <c r="F135" s="2265"/>
      <c r="G135" s="2265"/>
      <c r="H135" s="2265"/>
      <c r="I135" s="2265"/>
      <c r="J135" s="2265"/>
      <c r="K135" s="2471"/>
      <c r="M135" s="2262"/>
      <c r="N135" s="2264"/>
      <c r="O135" s="2263"/>
      <c r="P135" s="2261"/>
      <c r="Q135" s="2263"/>
      <c r="R135" s="2263"/>
      <c r="S135" s="2263"/>
      <c r="T135" s="2263"/>
      <c r="U135" s="2263"/>
      <c r="V135" s="2263"/>
      <c r="W135" s="3"/>
      <c r="X135" s="2262"/>
      <c r="Y135" s="2264"/>
      <c r="Z135" s="2263"/>
      <c r="AA135" s="2261"/>
      <c r="AB135" s="2263"/>
      <c r="AC135" s="2263"/>
      <c r="AD135" s="2263"/>
      <c r="AE135" s="2263"/>
      <c r="AF135" s="2263"/>
      <c r="AG135" s="2263"/>
      <c r="AH135" s="3"/>
      <c r="AI135" s="2262"/>
      <c r="AJ135" s="2264"/>
      <c r="AK135" s="2263"/>
      <c r="AL135" s="2261"/>
      <c r="AM135" s="2263"/>
      <c r="AN135" s="2263"/>
      <c r="AO135" s="2263"/>
      <c r="AP135" s="2263"/>
      <c r="AQ135" s="2263"/>
      <c r="AR135" s="2263"/>
      <c r="AS135" s="3"/>
      <c r="AT135" s="2262"/>
      <c r="AU135" s="2264"/>
      <c r="AV135" s="2263"/>
      <c r="AW135" s="2261"/>
      <c r="AX135" s="2263"/>
      <c r="AY135" s="2263"/>
      <c r="AZ135" s="2263"/>
      <c r="BA135" s="2263"/>
      <c r="BB135" s="2263"/>
      <c r="BC135" s="2263"/>
      <c r="BD135" s="3"/>
      <c r="BE135" s="2262"/>
      <c r="BF135" s="2264"/>
      <c r="BG135" s="2263"/>
      <c r="BH135" s="2261"/>
      <c r="BI135" s="2263"/>
      <c r="BJ135" s="2263"/>
      <c r="BK135" s="2263"/>
      <c r="BL135" s="2263"/>
      <c r="BM135" s="2263"/>
      <c r="BN135" s="2263"/>
      <c r="BO135" s="3"/>
      <c r="BP135" s="2262"/>
      <c r="BQ135" s="2264"/>
      <c r="BR135" s="2263"/>
      <c r="BS135" s="2261"/>
      <c r="BT135" s="2263"/>
      <c r="BU135" s="2263"/>
      <c r="BV135" s="2263"/>
      <c r="BW135" s="2263"/>
      <c r="BX135" s="2263"/>
      <c r="BY135" s="2263"/>
      <c r="BZ135" s="3"/>
      <c r="CA135" s="2262"/>
      <c r="CB135" s="2264"/>
      <c r="CC135" s="2263"/>
      <c r="CD135" s="2261"/>
      <c r="CE135" s="2263"/>
      <c r="CF135" s="2263"/>
      <c r="CG135" s="2263"/>
      <c r="CH135" s="2263"/>
      <c r="CI135" s="2263"/>
      <c r="CJ135" s="2263"/>
      <c r="CK135" s="3"/>
      <c r="CL135" s="2262"/>
      <c r="CM135" s="2264"/>
      <c r="CN135" s="2263"/>
      <c r="CO135" s="2261"/>
      <c r="CP135" s="2263"/>
      <c r="CQ135" s="2263"/>
      <c r="CR135" s="2263"/>
      <c r="CS135" s="2263"/>
      <c r="CT135" s="2263"/>
      <c r="CU135" s="2263"/>
      <c r="CV135" s="3"/>
      <c r="CW135" s="2262"/>
      <c r="CX135" s="2264"/>
      <c r="CY135" s="2263"/>
      <c r="CZ135" s="2261"/>
      <c r="DA135" s="2263"/>
      <c r="DB135" s="2263"/>
      <c r="DC135" s="2263"/>
      <c r="DD135" s="2263"/>
      <c r="DE135" s="2263"/>
      <c r="DF135" s="2263"/>
      <c r="DG135" s="3"/>
      <c r="DH135" s="2262"/>
      <c r="DI135" s="2264"/>
      <c r="DJ135" s="2263"/>
      <c r="DK135" s="2261"/>
      <c r="DL135" s="2263"/>
      <c r="DM135" s="2263"/>
      <c r="DN135" s="2263"/>
      <c r="DO135" s="2263"/>
      <c r="DP135" s="2263"/>
      <c r="DQ135" s="2263"/>
      <c r="DR135" s="3"/>
      <c r="DS135" s="2262"/>
      <c r="DT135" s="2264"/>
      <c r="DU135" s="2263"/>
      <c r="DV135" s="2261"/>
      <c r="DW135" s="2263"/>
      <c r="DX135" s="2263"/>
      <c r="DY135" s="2263"/>
      <c r="DZ135" s="2263"/>
      <c r="EA135" s="2263"/>
      <c r="EB135" s="2263"/>
      <c r="EC135" s="3"/>
      <c r="ED135" s="2262"/>
      <c r="EE135" s="2264"/>
      <c r="EF135" s="2263"/>
      <c r="EG135" s="2261"/>
      <c r="EH135" s="2263"/>
      <c r="EI135" s="2263"/>
      <c r="EJ135" s="2263"/>
      <c r="EK135" s="2263"/>
      <c r="EL135" s="2263"/>
      <c r="EM135" s="2263"/>
      <c r="EN135" s="3"/>
      <c r="EO135" s="2262"/>
      <c r="EP135" s="2264"/>
      <c r="EQ135" s="2263"/>
      <c r="ER135" s="2261"/>
      <c r="ES135" s="2263"/>
      <c r="ET135" s="2263"/>
      <c r="EU135" s="2263"/>
      <c r="EV135" s="2263"/>
      <c r="EW135" s="2263"/>
      <c r="EX135" s="2263"/>
      <c r="EY135" s="3"/>
      <c r="EZ135" s="2262"/>
      <c r="FA135" s="2264"/>
      <c r="FB135" s="2263"/>
      <c r="FC135" s="2261"/>
      <c r="FD135" s="2263"/>
      <c r="FE135" s="2263"/>
      <c r="FF135" s="2263"/>
      <c r="FG135" s="2263"/>
      <c r="FH135" s="2263"/>
      <c r="FI135" s="2263"/>
      <c r="FJ135" s="3"/>
      <c r="FK135" s="2262"/>
      <c r="FL135" s="2264"/>
      <c r="FM135" s="2263"/>
      <c r="FN135" s="2261"/>
      <c r="FO135" s="2263"/>
      <c r="FP135" s="2263"/>
      <c r="FQ135" s="2263"/>
      <c r="FR135" s="2263"/>
      <c r="FS135" s="2263"/>
      <c r="FT135" s="2263"/>
      <c r="FU135" s="3"/>
      <c r="FV135" s="2262"/>
      <c r="FW135" s="2264"/>
      <c r="FX135" s="2263"/>
      <c r="FY135" s="2261"/>
      <c r="FZ135" s="2263"/>
      <c r="GA135" s="2263"/>
      <c r="GB135" s="2263"/>
      <c r="GC135" s="2263"/>
      <c r="GD135" s="2263"/>
      <c r="GE135" s="2263"/>
      <c r="GF135" s="3"/>
      <c r="GG135" s="2262"/>
      <c r="GH135" s="2264"/>
      <c r="GI135" s="2263"/>
      <c r="GJ135" s="2261"/>
      <c r="GK135" s="2263"/>
      <c r="GL135" s="2263"/>
      <c r="GM135" s="2263"/>
      <c r="GN135" s="2263"/>
      <c r="GO135" s="2263"/>
      <c r="GP135" s="2263"/>
      <c r="GQ135" s="3"/>
      <c r="GR135" s="2262"/>
      <c r="GS135" s="2264"/>
      <c r="GT135" s="2263"/>
      <c r="GU135" s="2261"/>
      <c r="GV135" s="2263"/>
      <c r="GW135" s="2263"/>
      <c r="GX135" s="2263"/>
      <c r="GY135" s="2263"/>
      <c r="GZ135" s="2263"/>
      <c r="HA135" s="2263"/>
      <c r="HB135" s="3"/>
      <c r="HC135" s="2262"/>
      <c r="HD135" s="2264"/>
      <c r="HE135" s="2263"/>
      <c r="HF135" s="2261"/>
      <c r="HG135" s="2263"/>
      <c r="HH135" s="2263"/>
      <c r="HI135" s="2263"/>
      <c r="HJ135" s="2263"/>
      <c r="HK135" s="2263"/>
      <c r="HL135" s="2263"/>
      <c r="HM135" s="3"/>
      <c r="HN135" s="2262"/>
      <c r="HO135" s="2264"/>
      <c r="HP135" s="2263"/>
      <c r="HQ135" s="2261"/>
      <c r="HR135" s="2263"/>
      <c r="HS135" s="2263"/>
      <c r="HT135" s="2263"/>
      <c r="HU135" s="2263"/>
      <c r="HV135" s="2263"/>
      <c r="HW135" s="2263"/>
      <c r="HX135" s="3"/>
      <c r="HY135" s="2262"/>
      <c r="HZ135" s="2264"/>
      <c r="IA135" s="2263"/>
      <c r="IB135" s="2261"/>
      <c r="IC135" s="2263"/>
      <c r="ID135" s="2263"/>
      <c r="IE135" s="2263"/>
      <c r="IF135" s="2263"/>
      <c r="IG135" s="2263"/>
      <c r="IH135" s="2263"/>
      <c r="II135" s="3"/>
      <c r="IJ135" s="2262"/>
      <c r="IK135" s="2264"/>
      <c r="IL135" s="2263"/>
      <c r="IM135" s="2261"/>
      <c r="IN135" s="2263"/>
      <c r="IO135" s="2263"/>
      <c r="IP135" s="2263"/>
      <c r="IQ135" s="2263"/>
      <c r="IR135" s="2263"/>
      <c r="IS135" s="2263"/>
      <c r="IT135" s="3"/>
      <c r="IU135" s="2262"/>
      <c r="IV135" s="2264"/>
      <c r="IW135" s="2263"/>
    </row>
    <row r="136" spans="1:257" x14ac:dyDescent="0.25">
      <c r="A136" s="2262"/>
      <c r="B136" s="2264"/>
      <c r="C136" s="2265"/>
      <c r="D136" s="2260"/>
      <c r="E136" s="2265"/>
      <c r="F136" s="2265"/>
      <c r="G136" s="2265"/>
      <c r="H136" s="2265"/>
      <c r="I136" s="2265"/>
      <c r="J136" s="2265"/>
      <c r="K136" s="2471"/>
      <c r="M136" s="2262"/>
      <c r="N136" s="2264"/>
      <c r="O136" s="2263"/>
      <c r="P136" s="2261"/>
      <c r="Q136" s="2263"/>
      <c r="R136" s="2263"/>
      <c r="S136" s="2263"/>
      <c r="T136" s="2263"/>
      <c r="U136" s="2263"/>
      <c r="V136" s="2263"/>
      <c r="W136" s="3"/>
      <c r="X136" s="2262"/>
      <c r="Y136" s="2264"/>
      <c r="Z136" s="2263"/>
      <c r="AA136" s="2261"/>
      <c r="AB136" s="2263"/>
      <c r="AC136" s="2263"/>
      <c r="AD136" s="2263"/>
      <c r="AE136" s="2263"/>
      <c r="AF136" s="2263"/>
      <c r="AG136" s="2263"/>
      <c r="AH136" s="3"/>
      <c r="AI136" s="2262"/>
      <c r="AJ136" s="2264"/>
      <c r="AK136" s="2263"/>
      <c r="AL136" s="2261"/>
      <c r="AM136" s="2263"/>
      <c r="AN136" s="2263"/>
      <c r="AO136" s="2263"/>
      <c r="AP136" s="2263"/>
      <c r="AQ136" s="2263"/>
      <c r="AR136" s="2263"/>
      <c r="AS136" s="3"/>
      <c r="AT136" s="2262"/>
      <c r="AU136" s="2264"/>
      <c r="AV136" s="2263"/>
      <c r="AW136" s="2261"/>
      <c r="AX136" s="2263"/>
      <c r="AY136" s="2263"/>
      <c r="AZ136" s="2263"/>
      <c r="BA136" s="2263"/>
      <c r="BB136" s="2263"/>
      <c r="BC136" s="2263"/>
      <c r="BD136" s="3"/>
      <c r="BE136" s="2262"/>
      <c r="BF136" s="2264"/>
      <c r="BG136" s="2263"/>
      <c r="BH136" s="2261"/>
      <c r="BI136" s="2263"/>
      <c r="BJ136" s="2263"/>
      <c r="BK136" s="2263"/>
      <c r="BL136" s="2263"/>
      <c r="BM136" s="2263"/>
      <c r="BN136" s="2263"/>
      <c r="BO136" s="3"/>
      <c r="BP136" s="2262"/>
      <c r="BQ136" s="2264"/>
      <c r="BR136" s="2263"/>
      <c r="BS136" s="2261"/>
      <c r="BT136" s="2263"/>
      <c r="BU136" s="2263"/>
      <c r="BV136" s="2263"/>
      <c r="BW136" s="2263"/>
      <c r="BX136" s="2263"/>
      <c r="BY136" s="2263"/>
      <c r="BZ136" s="3"/>
      <c r="CA136" s="2262"/>
      <c r="CB136" s="2264"/>
      <c r="CC136" s="2263"/>
      <c r="CD136" s="2261"/>
      <c r="CE136" s="2263"/>
      <c r="CF136" s="2263"/>
      <c r="CG136" s="2263"/>
      <c r="CH136" s="2263"/>
      <c r="CI136" s="2263"/>
      <c r="CJ136" s="2263"/>
      <c r="CK136" s="3"/>
      <c r="CL136" s="2262"/>
      <c r="CM136" s="2264"/>
      <c r="CN136" s="2263"/>
      <c r="CO136" s="2261"/>
      <c r="CP136" s="2263"/>
      <c r="CQ136" s="2263"/>
      <c r="CR136" s="2263"/>
      <c r="CS136" s="2263"/>
      <c r="CT136" s="2263"/>
      <c r="CU136" s="2263"/>
      <c r="CV136" s="3"/>
      <c r="CW136" s="2262"/>
      <c r="CX136" s="2264"/>
      <c r="CY136" s="2263"/>
      <c r="CZ136" s="2261"/>
      <c r="DA136" s="2263"/>
      <c r="DB136" s="2263"/>
      <c r="DC136" s="2263"/>
      <c r="DD136" s="2263"/>
      <c r="DE136" s="2263"/>
      <c r="DF136" s="2263"/>
      <c r="DG136" s="3"/>
      <c r="DH136" s="2262"/>
      <c r="DI136" s="2264"/>
      <c r="DJ136" s="2263"/>
      <c r="DK136" s="2261"/>
      <c r="DL136" s="2263"/>
      <c r="DM136" s="2263"/>
      <c r="DN136" s="2263"/>
      <c r="DO136" s="2263"/>
      <c r="DP136" s="2263"/>
      <c r="DQ136" s="2263"/>
      <c r="DR136" s="3"/>
      <c r="DS136" s="2262"/>
      <c r="DT136" s="2264"/>
      <c r="DU136" s="2263"/>
      <c r="DV136" s="2261"/>
      <c r="DW136" s="2263"/>
      <c r="DX136" s="2263"/>
      <c r="DY136" s="2263"/>
      <c r="DZ136" s="2263"/>
      <c r="EA136" s="2263"/>
      <c r="EB136" s="2263"/>
      <c r="EC136" s="3"/>
      <c r="ED136" s="2262"/>
      <c r="EE136" s="2264"/>
      <c r="EF136" s="2263"/>
      <c r="EG136" s="2261"/>
      <c r="EH136" s="2263"/>
      <c r="EI136" s="2263"/>
      <c r="EJ136" s="2263"/>
      <c r="EK136" s="2263"/>
      <c r="EL136" s="2263"/>
      <c r="EM136" s="2263"/>
      <c r="EN136" s="3"/>
      <c r="EO136" s="2262"/>
      <c r="EP136" s="2264"/>
      <c r="EQ136" s="2263"/>
      <c r="ER136" s="2261"/>
      <c r="ES136" s="2263"/>
      <c r="ET136" s="2263"/>
      <c r="EU136" s="2263"/>
      <c r="EV136" s="2263"/>
      <c r="EW136" s="2263"/>
      <c r="EX136" s="2263"/>
      <c r="EY136" s="3"/>
      <c r="EZ136" s="2262"/>
      <c r="FA136" s="2264"/>
      <c r="FB136" s="2263"/>
      <c r="FC136" s="2261"/>
      <c r="FD136" s="2263"/>
      <c r="FE136" s="2263"/>
      <c r="FF136" s="2263"/>
      <c r="FG136" s="2263"/>
      <c r="FH136" s="2263"/>
      <c r="FI136" s="2263"/>
      <c r="FJ136" s="3"/>
      <c r="FK136" s="2262"/>
      <c r="FL136" s="2264"/>
      <c r="FM136" s="2263"/>
      <c r="FN136" s="2261"/>
      <c r="FO136" s="2263"/>
      <c r="FP136" s="2263"/>
      <c r="FQ136" s="2263"/>
      <c r="FR136" s="2263"/>
      <c r="FS136" s="2263"/>
      <c r="FT136" s="2263"/>
      <c r="FU136" s="3"/>
      <c r="FV136" s="2262"/>
      <c r="FW136" s="2264"/>
      <c r="FX136" s="2263"/>
      <c r="FY136" s="2261"/>
      <c r="FZ136" s="2263"/>
      <c r="GA136" s="2263"/>
      <c r="GB136" s="2263"/>
      <c r="GC136" s="2263"/>
      <c r="GD136" s="2263"/>
      <c r="GE136" s="2263"/>
      <c r="GF136" s="3"/>
      <c r="GG136" s="2262"/>
      <c r="GH136" s="2264"/>
      <c r="GI136" s="2263"/>
      <c r="GJ136" s="2261"/>
      <c r="GK136" s="2263"/>
      <c r="GL136" s="2263"/>
      <c r="GM136" s="2263"/>
      <c r="GN136" s="2263"/>
      <c r="GO136" s="2263"/>
      <c r="GP136" s="2263"/>
      <c r="GQ136" s="3"/>
      <c r="GR136" s="2262"/>
      <c r="GS136" s="2264"/>
      <c r="GT136" s="2263"/>
      <c r="GU136" s="2261"/>
      <c r="GV136" s="2263"/>
      <c r="GW136" s="2263"/>
      <c r="GX136" s="2263"/>
      <c r="GY136" s="2263"/>
      <c r="GZ136" s="2263"/>
      <c r="HA136" s="2263"/>
      <c r="HB136" s="3"/>
      <c r="HC136" s="2262"/>
      <c r="HD136" s="2264"/>
      <c r="HE136" s="2263"/>
      <c r="HF136" s="2261"/>
      <c r="HG136" s="2263"/>
      <c r="HH136" s="2263"/>
      <c r="HI136" s="2263"/>
      <c r="HJ136" s="2263"/>
      <c r="HK136" s="2263"/>
      <c r="HL136" s="2263"/>
      <c r="HM136" s="3"/>
      <c r="HN136" s="2262"/>
      <c r="HO136" s="2264"/>
      <c r="HP136" s="2263"/>
      <c r="HQ136" s="2261"/>
      <c r="HR136" s="2263"/>
      <c r="HS136" s="2263"/>
      <c r="HT136" s="2263"/>
      <c r="HU136" s="2263"/>
      <c r="HV136" s="2263"/>
      <c r="HW136" s="2263"/>
      <c r="HX136" s="3"/>
      <c r="HY136" s="2262"/>
      <c r="HZ136" s="2264"/>
      <c r="IA136" s="2263"/>
      <c r="IB136" s="2261"/>
      <c r="IC136" s="2263"/>
      <c r="ID136" s="2263"/>
      <c r="IE136" s="2263"/>
      <c r="IF136" s="2263"/>
      <c r="IG136" s="2263"/>
      <c r="IH136" s="2263"/>
      <c r="II136" s="3"/>
      <c r="IJ136" s="2262"/>
      <c r="IK136" s="2264"/>
      <c r="IL136" s="2263"/>
      <c r="IM136" s="2261"/>
      <c r="IN136" s="2263"/>
      <c r="IO136" s="2263"/>
      <c r="IP136" s="2263"/>
      <c r="IQ136" s="2263"/>
      <c r="IR136" s="2263"/>
      <c r="IS136" s="2263"/>
      <c r="IT136" s="3"/>
      <c r="IU136" s="2262"/>
      <c r="IV136" s="2264"/>
      <c r="IW136" s="2263"/>
    </row>
    <row r="137" spans="1:257" x14ac:dyDescent="0.25">
      <c r="A137" s="2262"/>
      <c r="B137" s="2264"/>
      <c r="C137" s="2265"/>
      <c r="D137" s="2260"/>
      <c r="E137" s="2265"/>
      <c r="F137" s="2265"/>
      <c r="G137" s="2265"/>
      <c r="H137" s="2265"/>
      <c r="I137" s="2265"/>
      <c r="J137" s="2265"/>
      <c r="K137" s="2471"/>
      <c r="M137" s="2262"/>
      <c r="N137" s="2264"/>
      <c r="O137" s="2263"/>
      <c r="P137" s="2261"/>
      <c r="Q137" s="2263"/>
      <c r="R137" s="2263"/>
      <c r="S137" s="2263"/>
      <c r="T137" s="2263"/>
      <c r="U137" s="2263"/>
      <c r="V137" s="2263"/>
      <c r="W137" s="3"/>
      <c r="X137" s="2262"/>
      <c r="Y137" s="2264"/>
      <c r="Z137" s="2263"/>
      <c r="AA137" s="2261"/>
      <c r="AB137" s="2263"/>
      <c r="AC137" s="2263"/>
      <c r="AD137" s="2263"/>
      <c r="AE137" s="2263"/>
      <c r="AF137" s="2263"/>
      <c r="AG137" s="2263"/>
      <c r="AH137" s="3"/>
      <c r="AI137" s="2262"/>
      <c r="AJ137" s="2264"/>
      <c r="AK137" s="2263"/>
      <c r="AL137" s="2261"/>
      <c r="AM137" s="2263"/>
      <c r="AN137" s="2263"/>
      <c r="AO137" s="2263"/>
      <c r="AP137" s="2263"/>
      <c r="AQ137" s="2263"/>
      <c r="AR137" s="2263"/>
      <c r="AS137" s="3"/>
      <c r="AT137" s="2262"/>
      <c r="AU137" s="2264"/>
      <c r="AV137" s="2263"/>
      <c r="AW137" s="2261"/>
      <c r="AX137" s="2263"/>
      <c r="AY137" s="2263"/>
      <c r="AZ137" s="2263"/>
      <c r="BA137" s="2263"/>
      <c r="BB137" s="2263"/>
      <c r="BC137" s="2263"/>
      <c r="BD137" s="3"/>
      <c r="BE137" s="2262"/>
      <c r="BF137" s="2264"/>
      <c r="BG137" s="2263"/>
      <c r="BH137" s="2261"/>
      <c r="BI137" s="2263"/>
      <c r="BJ137" s="2263"/>
      <c r="BK137" s="2263"/>
      <c r="BL137" s="2263"/>
      <c r="BM137" s="2263"/>
      <c r="BN137" s="2263"/>
      <c r="BO137" s="3"/>
      <c r="BP137" s="2262"/>
      <c r="BQ137" s="2264"/>
      <c r="BR137" s="2263"/>
      <c r="BS137" s="2261"/>
      <c r="BT137" s="2263"/>
      <c r="BU137" s="2263"/>
      <c r="BV137" s="2263"/>
      <c r="BW137" s="2263"/>
      <c r="BX137" s="2263"/>
      <c r="BY137" s="2263"/>
      <c r="BZ137" s="3"/>
      <c r="CA137" s="2262"/>
      <c r="CB137" s="2264"/>
      <c r="CC137" s="2263"/>
      <c r="CD137" s="2261"/>
      <c r="CE137" s="2263"/>
      <c r="CF137" s="2263"/>
      <c r="CG137" s="2263"/>
      <c r="CH137" s="2263"/>
      <c r="CI137" s="2263"/>
      <c r="CJ137" s="2263"/>
      <c r="CK137" s="3"/>
      <c r="CL137" s="2262"/>
      <c r="CM137" s="2264"/>
      <c r="CN137" s="2263"/>
      <c r="CO137" s="2261"/>
      <c r="CP137" s="2263"/>
      <c r="CQ137" s="2263"/>
      <c r="CR137" s="2263"/>
      <c r="CS137" s="2263"/>
      <c r="CT137" s="2263"/>
      <c r="CU137" s="2263"/>
      <c r="CV137" s="3"/>
      <c r="CW137" s="2262"/>
      <c r="CX137" s="2264"/>
      <c r="CY137" s="2263"/>
      <c r="CZ137" s="2261"/>
      <c r="DA137" s="2263"/>
      <c r="DB137" s="2263"/>
      <c r="DC137" s="2263"/>
      <c r="DD137" s="2263"/>
      <c r="DE137" s="2263"/>
      <c r="DF137" s="2263"/>
      <c r="DG137" s="3"/>
      <c r="DH137" s="2262"/>
      <c r="DI137" s="2264"/>
      <c r="DJ137" s="2263"/>
      <c r="DK137" s="2261"/>
      <c r="DL137" s="2263"/>
      <c r="DM137" s="2263"/>
      <c r="DN137" s="2263"/>
      <c r="DO137" s="2263"/>
      <c r="DP137" s="2263"/>
      <c r="DQ137" s="2263"/>
      <c r="DR137" s="3"/>
      <c r="DS137" s="2262"/>
      <c r="DT137" s="2264"/>
      <c r="DU137" s="2263"/>
      <c r="DV137" s="2261"/>
      <c r="DW137" s="2263"/>
      <c r="DX137" s="2263"/>
      <c r="DY137" s="2263"/>
      <c r="DZ137" s="2263"/>
      <c r="EA137" s="2263"/>
      <c r="EB137" s="2263"/>
      <c r="EC137" s="3"/>
      <c r="ED137" s="2262"/>
      <c r="EE137" s="2264"/>
      <c r="EF137" s="2263"/>
      <c r="EG137" s="2261"/>
      <c r="EH137" s="2263"/>
      <c r="EI137" s="2263"/>
      <c r="EJ137" s="2263"/>
      <c r="EK137" s="2263"/>
      <c r="EL137" s="2263"/>
      <c r="EM137" s="2263"/>
      <c r="EN137" s="3"/>
      <c r="EO137" s="2262"/>
      <c r="EP137" s="2264"/>
      <c r="EQ137" s="2263"/>
      <c r="ER137" s="2261"/>
      <c r="ES137" s="2263"/>
      <c r="ET137" s="2263"/>
      <c r="EU137" s="2263"/>
      <c r="EV137" s="2263"/>
      <c r="EW137" s="2263"/>
      <c r="EX137" s="2263"/>
      <c r="EY137" s="3"/>
      <c r="EZ137" s="2262"/>
      <c r="FA137" s="2264"/>
      <c r="FB137" s="2263"/>
      <c r="FC137" s="2261"/>
      <c r="FD137" s="2263"/>
      <c r="FE137" s="2263"/>
      <c r="FF137" s="2263"/>
      <c r="FG137" s="2263"/>
      <c r="FH137" s="2263"/>
      <c r="FI137" s="2263"/>
      <c r="FJ137" s="3"/>
      <c r="FK137" s="2262"/>
      <c r="FL137" s="2264"/>
      <c r="FM137" s="2263"/>
      <c r="FN137" s="2261"/>
      <c r="FO137" s="2263"/>
      <c r="FP137" s="2263"/>
      <c r="FQ137" s="2263"/>
      <c r="FR137" s="2263"/>
      <c r="FS137" s="2263"/>
      <c r="FT137" s="2263"/>
      <c r="FU137" s="3"/>
      <c r="FV137" s="2262"/>
      <c r="FW137" s="2264"/>
      <c r="FX137" s="2263"/>
      <c r="FY137" s="2261"/>
      <c r="FZ137" s="2263"/>
      <c r="GA137" s="2263"/>
      <c r="GB137" s="2263"/>
      <c r="GC137" s="2263"/>
      <c r="GD137" s="2263"/>
      <c r="GE137" s="2263"/>
      <c r="GF137" s="3"/>
      <c r="GG137" s="2262"/>
      <c r="GH137" s="2264"/>
      <c r="GI137" s="2263"/>
      <c r="GJ137" s="2261"/>
      <c r="GK137" s="2263"/>
      <c r="GL137" s="2263"/>
      <c r="GM137" s="2263"/>
      <c r="GN137" s="2263"/>
      <c r="GO137" s="2263"/>
      <c r="GP137" s="2263"/>
      <c r="GQ137" s="3"/>
      <c r="GR137" s="2262"/>
      <c r="GS137" s="2264"/>
      <c r="GT137" s="2263"/>
      <c r="GU137" s="2261"/>
      <c r="GV137" s="2263"/>
      <c r="GW137" s="2263"/>
      <c r="GX137" s="2263"/>
      <c r="GY137" s="2263"/>
      <c r="GZ137" s="2263"/>
      <c r="HA137" s="2263"/>
      <c r="HB137" s="3"/>
      <c r="HC137" s="2262"/>
      <c r="HD137" s="2264"/>
      <c r="HE137" s="2263"/>
      <c r="HF137" s="2261"/>
      <c r="HG137" s="2263"/>
      <c r="HH137" s="2263"/>
      <c r="HI137" s="2263"/>
      <c r="HJ137" s="2263"/>
      <c r="HK137" s="2263"/>
      <c r="HL137" s="2263"/>
      <c r="HM137" s="3"/>
      <c r="HN137" s="2262"/>
      <c r="HO137" s="2264"/>
      <c r="HP137" s="2263"/>
      <c r="HQ137" s="2261"/>
      <c r="HR137" s="2263"/>
      <c r="HS137" s="2263"/>
      <c r="HT137" s="2263"/>
      <c r="HU137" s="2263"/>
      <c r="HV137" s="2263"/>
      <c r="HW137" s="2263"/>
      <c r="HX137" s="3"/>
      <c r="HY137" s="2262"/>
      <c r="HZ137" s="2264"/>
      <c r="IA137" s="2263"/>
      <c r="IB137" s="2261"/>
      <c r="IC137" s="2263"/>
      <c r="ID137" s="2263"/>
      <c r="IE137" s="2263"/>
      <c r="IF137" s="2263"/>
      <c r="IG137" s="2263"/>
      <c r="IH137" s="2263"/>
      <c r="II137" s="3"/>
      <c r="IJ137" s="2262"/>
      <c r="IK137" s="2264"/>
      <c r="IL137" s="2263"/>
      <c r="IM137" s="2261"/>
      <c r="IN137" s="2263"/>
      <c r="IO137" s="2263"/>
      <c r="IP137" s="2263"/>
      <c r="IQ137" s="2263"/>
      <c r="IR137" s="2263"/>
      <c r="IS137" s="2263"/>
      <c r="IT137" s="3"/>
      <c r="IU137" s="2262"/>
      <c r="IV137" s="2264"/>
      <c r="IW137" s="2263"/>
    </row>
    <row r="138" spans="1:257" x14ac:dyDescent="0.25">
      <c r="A138" s="2262"/>
      <c r="B138" s="2264"/>
      <c r="C138" s="2265"/>
      <c r="D138" s="2260"/>
      <c r="E138" s="2265"/>
      <c r="F138" s="2265"/>
      <c r="G138" s="2265"/>
      <c r="H138" s="2265"/>
      <c r="I138" s="2265"/>
      <c r="J138" s="2265"/>
      <c r="K138" s="2471"/>
      <c r="M138" s="2262"/>
      <c r="N138" s="2264"/>
      <c r="O138" s="2263"/>
      <c r="P138" s="2261"/>
      <c r="Q138" s="2263"/>
      <c r="R138" s="2263"/>
      <c r="S138" s="2263"/>
      <c r="T138" s="2263"/>
      <c r="U138" s="2263"/>
      <c r="V138" s="2263"/>
      <c r="W138" s="3"/>
      <c r="X138" s="2262"/>
      <c r="Y138" s="2264"/>
      <c r="Z138" s="2263"/>
      <c r="AA138" s="2261"/>
      <c r="AB138" s="2263"/>
      <c r="AC138" s="2263"/>
      <c r="AD138" s="2263"/>
      <c r="AE138" s="2263"/>
      <c r="AF138" s="2263"/>
      <c r="AG138" s="2263"/>
      <c r="AH138" s="3"/>
      <c r="AI138" s="2262"/>
      <c r="AJ138" s="2264"/>
      <c r="AK138" s="2263"/>
      <c r="AL138" s="2261"/>
      <c r="AM138" s="2263"/>
      <c r="AN138" s="2263"/>
      <c r="AO138" s="2263"/>
      <c r="AP138" s="2263"/>
      <c r="AQ138" s="2263"/>
      <c r="AR138" s="2263"/>
      <c r="AS138" s="3"/>
      <c r="AT138" s="2262"/>
      <c r="AU138" s="2264"/>
      <c r="AV138" s="2263"/>
      <c r="AW138" s="2261"/>
      <c r="AX138" s="2263"/>
      <c r="AY138" s="2263"/>
      <c r="AZ138" s="2263"/>
      <c r="BA138" s="2263"/>
      <c r="BB138" s="2263"/>
      <c r="BC138" s="2263"/>
      <c r="BD138" s="3"/>
      <c r="BE138" s="2262"/>
      <c r="BF138" s="2264"/>
      <c r="BG138" s="2263"/>
      <c r="BH138" s="2261"/>
      <c r="BI138" s="2263"/>
      <c r="BJ138" s="2263"/>
      <c r="BK138" s="2263"/>
      <c r="BL138" s="2263"/>
      <c r="BM138" s="2263"/>
      <c r="BN138" s="2263"/>
      <c r="BO138" s="3"/>
      <c r="BP138" s="2262"/>
      <c r="BQ138" s="2264"/>
      <c r="BR138" s="2263"/>
      <c r="BS138" s="2261"/>
      <c r="BT138" s="2263"/>
      <c r="BU138" s="2263"/>
      <c r="BV138" s="2263"/>
      <c r="BW138" s="2263"/>
      <c r="BX138" s="2263"/>
      <c r="BY138" s="2263"/>
      <c r="BZ138" s="3"/>
      <c r="CA138" s="2262"/>
      <c r="CB138" s="2264"/>
      <c r="CC138" s="2263"/>
      <c r="CD138" s="2261"/>
      <c r="CE138" s="2263"/>
      <c r="CF138" s="2263"/>
      <c r="CG138" s="2263"/>
      <c r="CH138" s="2263"/>
      <c r="CI138" s="2263"/>
      <c r="CJ138" s="2263"/>
      <c r="CK138" s="3"/>
      <c r="CL138" s="2262"/>
      <c r="CM138" s="2264"/>
      <c r="CN138" s="2263"/>
      <c r="CO138" s="2261"/>
      <c r="CP138" s="2263"/>
      <c r="CQ138" s="2263"/>
      <c r="CR138" s="2263"/>
      <c r="CS138" s="2263"/>
      <c r="CT138" s="2263"/>
      <c r="CU138" s="2263"/>
      <c r="CV138" s="3"/>
      <c r="CW138" s="2262"/>
      <c r="CX138" s="2264"/>
      <c r="CY138" s="2263"/>
      <c r="CZ138" s="2261"/>
      <c r="DA138" s="2263"/>
      <c r="DB138" s="2263"/>
      <c r="DC138" s="2263"/>
      <c r="DD138" s="2263"/>
      <c r="DE138" s="2263"/>
      <c r="DF138" s="2263"/>
      <c r="DG138" s="3"/>
      <c r="DH138" s="2262"/>
      <c r="DI138" s="2264"/>
      <c r="DJ138" s="2263"/>
      <c r="DK138" s="2261"/>
      <c r="DL138" s="2263"/>
      <c r="DM138" s="2263"/>
      <c r="DN138" s="2263"/>
      <c r="DO138" s="2263"/>
      <c r="DP138" s="2263"/>
      <c r="DQ138" s="2263"/>
      <c r="DR138" s="3"/>
      <c r="DS138" s="2262"/>
      <c r="DT138" s="2264"/>
      <c r="DU138" s="2263"/>
      <c r="DV138" s="2261"/>
      <c r="DW138" s="2263"/>
      <c r="DX138" s="2263"/>
      <c r="DY138" s="2263"/>
      <c r="DZ138" s="2263"/>
      <c r="EA138" s="2263"/>
      <c r="EB138" s="2263"/>
      <c r="EC138" s="3"/>
      <c r="ED138" s="2262"/>
      <c r="EE138" s="2264"/>
      <c r="EF138" s="2263"/>
      <c r="EG138" s="2261"/>
      <c r="EH138" s="2263"/>
      <c r="EI138" s="2263"/>
      <c r="EJ138" s="2263"/>
      <c r="EK138" s="2263"/>
      <c r="EL138" s="2263"/>
      <c r="EM138" s="2263"/>
      <c r="EN138" s="3"/>
      <c r="EO138" s="2262"/>
      <c r="EP138" s="2264"/>
      <c r="EQ138" s="2263"/>
      <c r="ER138" s="2261"/>
      <c r="ES138" s="2263"/>
      <c r="ET138" s="2263"/>
      <c r="EU138" s="2263"/>
      <c r="EV138" s="2263"/>
      <c r="EW138" s="2263"/>
      <c r="EX138" s="2263"/>
      <c r="EY138" s="3"/>
      <c r="EZ138" s="2262"/>
      <c r="FA138" s="2264"/>
      <c r="FB138" s="2263"/>
      <c r="FC138" s="2261"/>
      <c r="FD138" s="2263"/>
      <c r="FE138" s="2263"/>
      <c r="FF138" s="2263"/>
      <c r="FG138" s="2263"/>
      <c r="FH138" s="2263"/>
      <c r="FI138" s="2263"/>
      <c r="FJ138" s="3"/>
      <c r="FK138" s="2262"/>
      <c r="FL138" s="2264"/>
      <c r="FM138" s="2263"/>
      <c r="FN138" s="2261"/>
      <c r="FO138" s="2263"/>
      <c r="FP138" s="2263"/>
      <c r="FQ138" s="2263"/>
      <c r="FR138" s="2263"/>
      <c r="FS138" s="2263"/>
      <c r="FT138" s="2263"/>
      <c r="FU138" s="3"/>
      <c r="FV138" s="2262"/>
      <c r="FW138" s="2264"/>
      <c r="FX138" s="2263"/>
      <c r="FY138" s="2261"/>
      <c r="FZ138" s="2263"/>
      <c r="GA138" s="2263"/>
      <c r="GB138" s="2263"/>
      <c r="GC138" s="2263"/>
      <c r="GD138" s="2263"/>
      <c r="GE138" s="2263"/>
      <c r="GF138" s="3"/>
      <c r="GG138" s="2262"/>
      <c r="GH138" s="2264"/>
      <c r="GI138" s="2263"/>
      <c r="GJ138" s="2261"/>
      <c r="GK138" s="2263"/>
      <c r="GL138" s="2263"/>
      <c r="GM138" s="2263"/>
      <c r="GN138" s="2263"/>
      <c r="GO138" s="2263"/>
      <c r="GP138" s="2263"/>
      <c r="GQ138" s="3"/>
      <c r="GR138" s="2262"/>
      <c r="GS138" s="2264"/>
      <c r="GT138" s="2263"/>
      <c r="GU138" s="2261"/>
      <c r="GV138" s="2263"/>
      <c r="GW138" s="2263"/>
      <c r="GX138" s="2263"/>
      <c r="GY138" s="2263"/>
      <c r="GZ138" s="2263"/>
      <c r="HA138" s="2263"/>
      <c r="HB138" s="3"/>
      <c r="HC138" s="2262"/>
      <c r="HD138" s="2264"/>
      <c r="HE138" s="2263"/>
      <c r="HF138" s="2261"/>
      <c r="HG138" s="2263"/>
      <c r="HH138" s="2263"/>
      <c r="HI138" s="2263"/>
      <c r="HJ138" s="2263"/>
      <c r="HK138" s="2263"/>
      <c r="HL138" s="2263"/>
      <c r="HM138" s="3"/>
      <c r="HN138" s="2262"/>
      <c r="HO138" s="2264"/>
      <c r="HP138" s="2263"/>
      <c r="HQ138" s="2261"/>
      <c r="HR138" s="2263"/>
      <c r="HS138" s="2263"/>
      <c r="HT138" s="2263"/>
      <c r="HU138" s="2263"/>
      <c r="HV138" s="2263"/>
      <c r="HW138" s="2263"/>
      <c r="HX138" s="3"/>
      <c r="HY138" s="2262"/>
      <c r="HZ138" s="2264"/>
      <c r="IA138" s="2263"/>
      <c r="IB138" s="2261"/>
      <c r="IC138" s="2263"/>
      <c r="ID138" s="2263"/>
      <c r="IE138" s="2263"/>
      <c r="IF138" s="2263"/>
      <c r="IG138" s="2263"/>
      <c r="IH138" s="2263"/>
      <c r="II138" s="3"/>
      <c r="IJ138" s="2262"/>
      <c r="IK138" s="2264"/>
      <c r="IL138" s="2263"/>
      <c r="IM138" s="2261"/>
      <c r="IN138" s="2263"/>
      <c r="IO138" s="2263"/>
      <c r="IP138" s="2263"/>
      <c r="IQ138" s="2263"/>
      <c r="IR138" s="2263"/>
      <c r="IS138" s="2263"/>
      <c r="IT138" s="3"/>
      <c r="IU138" s="2262"/>
      <c r="IV138" s="2264"/>
      <c r="IW138" s="2263"/>
    </row>
    <row r="139" spans="1:257" x14ac:dyDescent="0.25">
      <c r="A139" s="2262"/>
      <c r="B139" s="2264"/>
      <c r="C139" s="2265"/>
      <c r="D139" s="2260"/>
      <c r="E139" s="2265"/>
      <c r="F139" s="2265"/>
      <c r="G139" s="2265"/>
      <c r="H139" s="2265"/>
      <c r="I139" s="2265"/>
      <c r="J139" s="2265"/>
      <c r="K139" s="2471"/>
      <c r="M139" s="2262"/>
      <c r="N139" s="2264"/>
      <c r="O139" s="2261"/>
      <c r="P139" s="2261"/>
      <c r="Q139" s="2261"/>
      <c r="R139" s="2261"/>
      <c r="S139" s="2261"/>
      <c r="T139" s="2261"/>
      <c r="U139" s="2261"/>
      <c r="V139" s="2261"/>
      <c r="W139" s="3"/>
      <c r="X139" s="2262"/>
      <c r="Y139" s="2264"/>
      <c r="Z139" s="2261"/>
      <c r="AA139" s="2261"/>
      <c r="AB139" s="2261"/>
      <c r="AC139" s="2261"/>
      <c r="AD139" s="2261"/>
      <c r="AE139" s="2261"/>
      <c r="AF139" s="2261"/>
      <c r="AG139" s="2261"/>
      <c r="AH139" s="3"/>
      <c r="AI139" s="2262"/>
      <c r="AJ139" s="2264"/>
      <c r="AK139" s="2261"/>
      <c r="AL139" s="2261"/>
      <c r="AM139" s="2261"/>
      <c r="AN139" s="2261"/>
      <c r="AO139" s="2261"/>
      <c r="AP139" s="2261"/>
      <c r="AQ139" s="2261"/>
      <c r="AR139" s="2261"/>
      <c r="AS139" s="3"/>
      <c r="AT139" s="2262"/>
      <c r="AU139" s="2264"/>
      <c r="AV139" s="2261"/>
      <c r="AW139" s="2261"/>
      <c r="AX139" s="2261"/>
      <c r="AY139" s="2261"/>
      <c r="AZ139" s="2261"/>
      <c r="BA139" s="2261"/>
      <c r="BB139" s="2261"/>
      <c r="BC139" s="2261"/>
      <c r="BD139" s="3"/>
      <c r="BE139" s="2262"/>
      <c r="BF139" s="2264"/>
      <c r="BG139" s="2261"/>
      <c r="BH139" s="2261"/>
      <c r="BI139" s="2261"/>
      <c r="BJ139" s="2261"/>
      <c r="BK139" s="2261"/>
      <c r="BL139" s="2261"/>
      <c r="BM139" s="2261"/>
      <c r="BN139" s="2261"/>
      <c r="BO139" s="3"/>
      <c r="BP139" s="2262"/>
      <c r="BQ139" s="2264"/>
      <c r="BR139" s="2261"/>
      <c r="BS139" s="2261"/>
      <c r="BT139" s="2261"/>
      <c r="BU139" s="2261"/>
      <c r="BV139" s="2261"/>
      <c r="BW139" s="2261"/>
      <c r="BX139" s="2261"/>
      <c r="BY139" s="2261"/>
      <c r="BZ139" s="3"/>
      <c r="CA139" s="2262"/>
      <c r="CB139" s="2264"/>
      <c r="CC139" s="2261"/>
      <c r="CD139" s="2261"/>
      <c r="CE139" s="2261"/>
      <c r="CF139" s="2261"/>
      <c r="CG139" s="2261"/>
      <c r="CH139" s="2261"/>
      <c r="CI139" s="2261"/>
      <c r="CJ139" s="2261"/>
      <c r="CK139" s="3"/>
      <c r="CL139" s="2262"/>
      <c r="CM139" s="2264"/>
      <c r="CN139" s="2261"/>
      <c r="CO139" s="2261"/>
      <c r="CP139" s="2261"/>
      <c r="CQ139" s="2261"/>
      <c r="CR139" s="2261"/>
      <c r="CS139" s="2261"/>
      <c r="CT139" s="2261"/>
      <c r="CU139" s="2261"/>
      <c r="CV139" s="3"/>
      <c r="CW139" s="2262"/>
      <c r="CX139" s="2264"/>
      <c r="CY139" s="2261"/>
      <c r="CZ139" s="2261"/>
      <c r="DA139" s="2261"/>
      <c r="DB139" s="2261"/>
      <c r="DC139" s="2261"/>
      <c r="DD139" s="2261"/>
      <c r="DE139" s="2261"/>
      <c r="DF139" s="2261"/>
      <c r="DG139" s="3"/>
      <c r="DH139" s="2262"/>
      <c r="DI139" s="2264"/>
      <c r="DJ139" s="2261"/>
      <c r="DK139" s="2261"/>
      <c r="DL139" s="2261"/>
      <c r="DM139" s="2261"/>
      <c r="DN139" s="2261"/>
      <c r="DO139" s="2261"/>
      <c r="DP139" s="2261"/>
      <c r="DQ139" s="2261"/>
      <c r="DR139" s="3"/>
      <c r="DS139" s="2262"/>
      <c r="DT139" s="2264"/>
      <c r="DU139" s="2261"/>
      <c r="DV139" s="2261"/>
      <c r="DW139" s="2261"/>
      <c r="DX139" s="2261"/>
      <c r="DY139" s="2261"/>
      <c r="DZ139" s="2261"/>
      <c r="EA139" s="2261"/>
      <c r="EB139" s="2261"/>
      <c r="EC139" s="3"/>
      <c r="ED139" s="2262"/>
      <c r="EE139" s="2264"/>
      <c r="EF139" s="2261"/>
      <c r="EG139" s="2261"/>
      <c r="EH139" s="2261"/>
      <c r="EI139" s="2261"/>
      <c r="EJ139" s="2261"/>
      <c r="EK139" s="2261"/>
      <c r="EL139" s="2261"/>
      <c r="EM139" s="2261"/>
      <c r="EN139" s="3"/>
      <c r="EO139" s="2262"/>
      <c r="EP139" s="2264"/>
      <c r="EQ139" s="2261"/>
      <c r="ER139" s="2261"/>
      <c r="ES139" s="2261"/>
      <c r="ET139" s="2261"/>
      <c r="EU139" s="2261"/>
      <c r="EV139" s="2261"/>
      <c r="EW139" s="2261"/>
      <c r="EX139" s="2261"/>
      <c r="EY139" s="3"/>
      <c r="EZ139" s="2262"/>
      <c r="FA139" s="2264"/>
      <c r="FB139" s="2261"/>
      <c r="FC139" s="2261"/>
      <c r="FD139" s="2261"/>
      <c r="FE139" s="2261"/>
      <c r="FF139" s="2261"/>
      <c r="FG139" s="2261"/>
      <c r="FH139" s="2261"/>
      <c r="FI139" s="2261"/>
      <c r="FJ139" s="3"/>
      <c r="FK139" s="2262"/>
      <c r="FL139" s="2264"/>
      <c r="FM139" s="2261"/>
      <c r="FN139" s="2261"/>
      <c r="FO139" s="2261"/>
      <c r="FP139" s="2261"/>
      <c r="FQ139" s="2261"/>
      <c r="FR139" s="2261"/>
      <c r="FS139" s="2261"/>
      <c r="FT139" s="2261"/>
      <c r="FU139" s="3"/>
      <c r="FV139" s="2262"/>
      <c r="FW139" s="2264"/>
      <c r="FX139" s="2261"/>
      <c r="FY139" s="2261"/>
      <c r="FZ139" s="2261"/>
      <c r="GA139" s="2261"/>
      <c r="GB139" s="2261"/>
      <c r="GC139" s="2261"/>
      <c r="GD139" s="2261"/>
      <c r="GE139" s="2261"/>
      <c r="GF139" s="3"/>
      <c r="GG139" s="2262"/>
      <c r="GH139" s="2264"/>
      <c r="GI139" s="2261"/>
      <c r="GJ139" s="2261"/>
      <c r="GK139" s="2261"/>
      <c r="GL139" s="2261"/>
      <c r="GM139" s="2261"/>
      <c r="GN139" s="2261"/>
      <c r="GO139" s="2261"/>
      <c r="GP139" s="2261"/>
      <c r="GQ139" s="3"/>
      <c r="GR139" s="2262"/>
      <c r="GS139" s="2264"/>
      <c r="GT139" s="2261"/>
      <c r="GU139" s="2261"/>
      <c r="GV139" s="2261"/>
      <c r="GW139" s="2261"/>
      <c r="GX139" s="2261"/>
      <c r="GY139" s="2261"/>
      <c r="GZ139" s="2261"/>
      <c r="HA139" s="2261"/>
      <c r="HB139" s="3"/>
      <c r="HC139" s="2262"/>
      <c r="HD139" s="2264"/>
      <c r="HE139" s="2261"/>
      <c r="HF139" s="2261"/>
      <c r="HG139" s="2261"/>
      <c r="HH139" s="2261"/>
      <c r="HI139" s="2261"/>
      <c r="HJ139" s="2261"/>
      <c r="HK139" s="2261"/>
      <c r="HL139" s="2261"/>
      <c r="HM139" s="3"/>
      <c r="HN139" s="2262"/>
      <c r="HO139" s="2264"/>
      <c r="HP139" s="2261"/>
      <c r="HQ139" s="2261"/>
      <c r="HR139" s="2261"/>
      <c r="HS139" s="2261"/>
      <c r="HT139" s="2261"/>
      <c r="HU139" s="2261"/>
      <c r="HV139" s="2261"/>
      <c r="HW139" s="2261"/>
      <c r="HX139" s="3"/>
      <c r="HY139" s="2262"/>
      <c r="HZ139" s="2264"/>
      <c r="IA139" s="2261"/>
      <c r="IB139" s="2261"/>
      <c r="IC139" s="2261"/>
      <c r="ID139" s="2261"/>
      <c r="IE139" s="2261"/>
      <c r="IF139" s="2261"/>
      <c r="IG139" s="2261"/>
      <c r="IH139" s="2261"/>
      <c r="II139" s="3"/>
      <c r="IJ139" s="2262"/>
      <c r="IK139" s="2264"/>
      <c r="IL139" s="2261"/>
      <c r="IM139" s="2261"/>
      <c r="IN139" s="2261"/>
      <c r="IO139" s="2261"/>
      <c r="IP139" s="2261"/>
      <c r="IQ139" s="2261"/>
      <c r="IR139" s="2261"/>
      <c r="IS139" s="2261"/>
      <c r="IT139" s="3"/>
      <c r="IU139" s="2262"/>
      <c r="IV139" s="2264"/>
      <c r="IW139" s="2261"/>
    </row>
    <row r="140" spans="1:257" x14ac:dyDescent="0.25">
      <c r="A140" s="2262"/>
      <c r="B140" s="2264"/>
      <c r="C140" s="2265"/>
      <c r="D140" s="2260"/>
      <c r="E140" s="2265"/>
      <c r="F140" s="2265"/>
      <c r="G140" s="2265"/>
      <c r="H140" s="2265"/>
      <c r="I140" s="2265"/>
      <c r="J140" s="2265"/>
      <c r="K140" s="2471"/>
      <c r="M140" s="2262"/>
      <c r="N140" s="2264"/>
      <c r="O140" s="2263"/>
      <c r="P140" s="2261"/>
      <c r="Q140" s="2263"/>
      <c r="R140" s="2263"/>
      <c r="S140" s="2263"/>
      <c r="T140" s="2263"/>
      <c r="U140" s="2263"/>
      <c r="V140" s="2263"/>
      <c r="W140" s="3"/>
      <c r="X140" s="2262"/>
      <c r="Y140" s="2264"/>
      <c r="Z140" s="2263"/>
      <c r="AA140" s="2261"/>
      <c r="AB140" s="2263"/>
      <c r="AC140" s="2263"/>
      <c r="AD140" s="2263"/>
      <c r="AE140" s="2263"/>
      <c r="AF140" s="2263"/>
      <c r="AG140" s="2263"/>
      <c r="AH140" s="3"/>
      <c r="AI140" s="2262"/>
      <c r="AJ140" s="2264"/>
      <c r="AK140" s="2263"/>
      <c r="AL140" s="2261"/>
      <c r="AM140" s="2263"/>
      <c r="AN140" s="2263"/>
      <c r="AO140" s="2263"/>
      <c r="AP140" s="2263"/>
      <c r="AQ140" s="2263"/>
      <c r="AR140" s="2263"/>
      <c r="AS140" s="3"/>
      <c r="AT140" s="2262"/>
      <c r="AU140" s="2264"/>
      <c r="AV140" s="2263"/>
      <c r="AW140" s="2261"/>
      <c r="AX140" s="2263"/>
      <c r="AY140" s="2263"/>
      <c r="AZ140" s="2263"/>
      <c r="BA140" s="2263"/>
      <c r="BB140" s="2263"/>
      <c r="BC140" s="2263"/>
      <c r="BD140" s="3"/>
      <c r="BE140" s="2262"/>
      <c r="BF140" s="2264"/>
      <c r="BG140" s="2263"/>
      <c r="BH140" s="2261"/>
      <c r="BI140" s="2263"/>
      <c r="BJ140" s="2263"/>
      <c r="BK140" s="2263"/>
      <c r="BL140" s="2263"/>
      <c r="BM140" s="2263"/>
      <c r="BN140" s="2263"/>
      <c r="BO140" s="3"/>
      <c r="BP140" s="2262"/>
      <c r="BQ140" s="2264"/>
      <c r="BR140" s="2263"/>
      <c r="BS140" s="2261"/>
      <c r="BT140" s="2263"/>
      <c r="BU140" s="2263"/>
      <c r="BV140" s="2263"/>
      <c r="BW140" s="2263"/>
      <c r="BX140" s="2263"/>
      <c r="BY140" s="2263"/>
      <c r="BZ140" s="3"/>
      <c r="CA140" s="2262"/>
      <c r="CB140" s="2264"/>
      <c r="CC140" s="2263"/>
      <c r="CD140" s="2261"/>
      <c r="CE140" s="2263"/>
      <c r="CF140" s="2263"/>
      <c r="CG140" s="2263"/>
      <c r="CH140" s="2263"/>
      <c r="CI140" s="2263"/>
      <c r="CJ140" s="2263"/>
      <c r="CK140" s="3"/>
      <c r="CL140" s="2262"/>
      <c r="CM140" s="2264"/>
      <c r="CN140" s="2263"/>
      <c r="CO140" s="2261"/>
      <c r="CP140" s="2263"/>
      <c r="CQ140" s="2263"/>
      <c r="CR140" s="2263"/>
      <c r="CS140" s="2263"/>
      <c r="CT140" s="2263"/>
      <c r="CU140" s="2263"/>
      <c r="CV140" s="3"/>
      <c r="CW140" s="2262"/>
      <c r="CX140" s="2264"/>
      <c r="CY140" s="2263"/>
      <c r="CZ140" s="2261"/>
      <c r="DA140" s="2263"/>
      <c r="DB140" s="2263"/>
      <c r="DC140" s="2263"/>
      <c r="DD140" s="2263"/>
      <c r="DE140" s="2263"/>
      <c r="DF140" s="2263"/>
      <c r="DG140" s="3"/>
      <c r="DH140" s="2262"/>
      <c r="DI140" s="2264"/>
      <c r="DJ140" s="2263"/>
      <c r="DK140" s="2261"/>
      <c r="DL140" s="2263"/>
      <c r="DM140" s="2263"/>
      <c r="DN140" s="2263"/>
      <c r="DO140" s="2263"/>
      <c r="DP140" s="2263"/>
      <c r="DQ140" s="2263"/>
      <c r="DR140" s="3"/>
      <c r="DS140" s="2262"/>
      <c r="DT140" s="2264"/>
      <c r="DU140" s="2263"/>
      <c r="DV140" s="2261"/>
      <c r="DW140" s="2263"/>
      <c r="DX140" s="2263"/>
      <c r="DY140" s="2263"/>
      <c r="DZ140" s="2263"/>
      <c r="EA140" s="2263"/>
      <c r="EB140" s="2263"/>
      <c r="EC140" s="3"/>
      <c r="ED140" s="2262"/>
      <c r="EE140" s="2264"/>
      <c r="EF140" s="2263"/>
      <c r="EG140" s="2261"/>
      <c r="EH140" s="2263"/>
      <c r="EI140" s="2263"/>
      <c r="EJ140" s="2263"/>
      <c r="EK140" s="2263"/>
      <c r="EL140" s="2263"/>
      <c r="EM140" s="2263"/>
      <c r="EN140" s="3"/>
      <c r="EO140" s="2262"/>
      <c r="EP140" s="2264"/>
      <c r="EQ140" s="2263"/>
      <c r="ER140" s="2261"/>
      <c r="ES140" s="2263"/>
      <c r="ET140" s="2263"/>
      <c r="EU140" s="2263"/>
      <c r="EV140" s="2263"/>
      <c r="EW140" s="2263"/>
      <c r="EX140" s="2263"/>
      <c r="EY140" s="3"/>
      <c r="EZ140" s="2262"/>
      <c r="FA140" s="2264"/>
      <c r="FB140" s="2263"/>
      <c r="FC140" s="2261"/>
      <c r="FD140" s="2263"/>
      <c r="FE140" s="2263"/>
      <c r="FF140" s="2263"/>
      <c r="FG140" s="2263"/>
      <c r="FH140" s="2263"/>
      <c r="FI140" s="2263"/>
      <c r="FJ140" s="3"/>
      <c r="FK140" s="2262"/>
      <c r="FL140" s="2264"/>
      <c r="FM140" s="2263"/>
      <c r="FN140" s="2261"/>
      <c r="FO140" s="2263"/>
      <c r="FP140" s="2263"/>
      <c r="FQ140" s="2263"/>
      <c r="FR140" s="2263"/>
      <c r="FS140" s="2263"/>
      <c r="FT140" s="2263"/>
      <c r="FU140" s="3"/>
      <c r="FV140" s="2262"/>
      <c r="FW140" s="2264"/>
      <c r="FX140" s="2263"/>
      <c r="FY140" s="2261"/>
      <c r="FZ140" s="2263"/>
      <c r="GA140" s="2263"/>
      <c r="GB140" s="2263"/>
      <c r="GC140" s="2263"/>
      <c r="GD140" s="2263"/>
      <c r="GE140" s="2263"/>
      <c r="GF140" s="3"/>
      <c r="GG140" s="2262"/>
      <c r="GH140" s="2264"/>
      <c r="GI140" s="2263"/>
      <c r="GJ140" s="2261"/>
      <c r="GK140" s="2263"/>
      <c r="GL140" s="2263"/>
      <c r="GM140" s="2263"/>
      <c r="GN140" s="2263"/>
      <c r="GO140" s="2263"/>
      <c r="GP140" s="2263"/>
      <c r="GQ140" s="3"/>
      <c r="GR140" s="2262"/>
      <c r="GS140" s="2264"/>
      <c r="GT140" s="2263"/>
      <c r="GU140" s="2261"/>
      <c r="GV140" s="2263"/>
      <c r="GW140" s="2263"/>
      <c r="GX140" s="2263"/>
      <c r="GY140" s="2263"/>
      <c r="GZ140" s="2263"/>
      <c r="HA140" s="2263"/>
      <c r="HB140" s="3"/>
      <c r="HC140" s="2262"/>
      <c r="HD140" s="2264"/>
      <c r="HE140" s="2263"/>
      <c r="HF140" s="2261"/>
      <c r="HG140" s="2263"/>
      <c r="HH140" s="2263"/>
      <c r="HI140" s="2263"/>
      <c r="HJ140" s="2263"/>
      <c r="HK140" s="2263"/>
      <c r="HL140" s="2263"/>
      <c r="HM140" s="3"/>
      <c r="HN140" s="2262"/>
      <c r="HO140" s="2264"/>
      <c r="HP140" s="2263"/>
      <c r="HQ140" s="2261"/>
      <c r="HR140" s="2263"/>
      <c r="HS140" s="2263"/>
      <c r="HT140" s="2263"/>
      <c r="HU140" s="2263"/>
      <c r="HV140" s="2263"/>
      <c r="HW140" s="2263"/>
      <c r="HX140" s="3"/>
      <c r="HY140" s="2262"/>
      <c r="HZ140" s="2264"/>
      <c r="IA140" s="2263"/>
      <c r="IB140" s="2261"/>
      <c r="IC140" s="2263"/>
      <c r="ID140" s="2263"/>
      <c r="IE140" s="2263"/>
      <c r="IF140" s="2263"/>
      <c r="IG140" s="2263"/>
      <c r="IH140" s="2263"/>
      <c r="II140" s="3"/>
      <c r="IJ140" s="2262"/>
      <c r="IK140" s="2264"/>
      <c r="IL140" s="2263"/>
      <c r="IM140" s="2261"/>
      <c r="IN140" s="2263"/>
      <c r="IO140" s="2263"/>
      <c r="IP140" s="2263"/>
      <c r="IQ140" s="2263"/>
      <c r="IR140" s="2263"/>
      <c r="IS140" s="2263"/>
      <c r="IT140" s="3"/>
      <c r="IU140" s="2262"/>
      <c r="IV140" s="2264"/>
      <c r="IW140" s="2263"/>
    </row>
    <row r="141" spans="1:257" x14ac:dyDescent="0.25">
      <c r="A141" s="2262"/>
      <c r="B141" s="2264"/>
      <c r="C141" s="2265"/>
      <c r="D141" s="2260"/>
      <c r="E141" s="2265"/>
      <c r="F141" s="2265"/>
      <c r="G141" s="2265"/>
      <c r="H141" s="2265"/>
      <c r="I141" s="2265"/>
      <c r="J141" s="2265"/>
      <c r="K141" s="2471"/>
      <c r="M141" s="2262"/>
      <c r="N141" s="2264"/>
      <c r="O141" s="2263"/>
      <c r="P141" s="2261"/>
      <c r="Q141" s="2263"/>
      <c r="R141" s="2263"/>
      <c r="S141" s="2263"/>
      <c r="T141" s="2263"/>
      <c r="U141" s="2263"/>
      <c r="V141" s="2263"/>
      <c r="W141" s="3"/>
      <c r="X141" s="2262"/>
      <c r="Y141" s="2264"/>
      <c r="Z141" s="2263"/>
      <c r="AA141" s="2261"/>
      <c r="AB141" s="2263"/>
      <c r="AC141" s="2263"/>
      <c r="AD141" s="2263"/>
      <c r="AE141" s="2263"/>
      <c r="AF141" s="2263"/>
      <c r="AG141" s="2263"/>
      <c r="AH141" s="3"/>
      <c r="AI141" s="2262"/>
      <c r="AJ141" s="2264"/>
      <c r="AK141" s="2263"/>
      <c r="AL141" s="2261"/>
      <c r="AM141" s="2263"/>
      <c r="AN141" s="2263"/>
      <c r="AO141" s="2263"/>
      <c r="AP141" s="2263"/>
      <c r="AQ141" s="2263"/>
      <c r="AR141" s="2263"/>
      <c r="AS141" s="3"/>
      <c r="AT141" s="2262"/>
      <c r="AU141" s="2264"/>
      <c r="AV141" s="2263"/>
      <c r="AW141" s="2261"/>
      <c r="AX141" s="2263"/>
      <c r="AY141" s="2263"/>
      <c r="AZ141" s="2263"/>
      <c r="BA141" s="2263"/>
      <c r="BB141" s="2263"/>
      <c r="BC141" s="2263"/>
      <c r="BD141" s="3"/>
      <c r="BE141" s="2262"/>
      <c r="BF141" s="2264"/>
      <c r="BG141" s="2263"/>
      <c r="BH141" s="2261"/>
      <c r="BI141" s="2263"/>
      <c r="BJ141" s="2263"/>
      <c r="BK141" s="2263"/>
      <c r="BL141" s="2263"/>
      <c r="BM141" s="2263"/>
      <c r="BN141" s="2263"/>
      <c r="BO141" s="3"/>
      <c r="BP141" s="2262"/>
      <c r="BQ141" s="2264"/>
      <c r="BR141" s="2263"/>
      <c r="BS141" s="2261"/>
      <c r="BT141" s="2263"/>
      <c r="BU141" s="2263"/>
      <c r="BV141" s="2263"/>
      <c r="BW141" s="2263"/>
      <c r="BX141" s="2263"/>
      <c r="BY141" s="2263"/>
      <c r="BZ141" s="3"/>
      <c r="CA141" s="2262"/>
      <c r="CB141" s="2264"/>
      <c r="CC141" s="2263"/>
      <c r="CD141" s="2261"/>
      <c r="CE141" s="2263"/>
      <c r="CF141" s="2263"/>
      <c r="CG141" s="2263"/>
      <c r="CH141" s="2263"/>
      <c r="CI141" s="2263"/>
      <c r="CJ141" s="2263"/>
      <c r="CK141" s="3"/>
      <c r="CL141" s="2262"/>
      <c r="CM141" s="2264"/>
      <c r="CN141" s="2263"/>
      <c r="CO141" s="2261"/>
      <c r="CP141" s="2263"/>
      <c r="CQ141" s="2263"/>
      <c r="CR141" s="2263"/>
      <c r="CS141" s="2263"/>
      <c r="CT141" s="2263"/>
      <c r="CU141" s="2263"/>
      <c r="CV141" s="3"/>
      <c r="CW141" s="2262"/>
      <c r="CX141" s="2264"/>
      <c r="CY141" s="2263"/>
      <c r="CZ141" s="2261"/>
      <c r="DA141" s="2263"/>
      <c r="DB141" s="2263"/>
      <c r="DC141" s="2263"/>
      <c r="DD141" s="2263"/>
      <c r="DE141" s="2263"/>
      <c r="DF141" s="2263"/>
      <c r="DG141" s="3"/>
      <c r="DH141" s="2262"/>
      <c r="DI141" s="2264"/>
      <c r="DJ141" s="2263"/>
      <c r="DK141" s="2261"/>
      <c r="DL141" s="2263"/>
      <c r="DM141" s="2263"/>
      <c r="DN141" s="2263"/>
      <c r="DO141" s="2263"/>
      <c r="DP141" s="2263"/>
      <c r="DQ141" s="2263"/>
      <c r="DR141" s="3"/>
      <c r="DS141" s="2262"/>
      <c r="DT141" s="2264"/>
      <c r="DU141" s="2263"/>
      <c r="DV141" s="2261"/>
      <c r="DW141" s="2263"/>
      <c r="DX141" s="2263"/>
      <c r="DY141" s="2263"/>
      <c r="DZ141" s="2263"/>
      <c r="EA141" s="2263"/>
      <c r="EB141" s="2263"/>
      <c r="EC141" s="3"/>
      <c r="ED141" s="2262"/>
      <c r="EE141" s="2264"/>
      <c r="EF141" s="2263"/>
      <c r="EG141" s="2261"/>
      <c r="EH141" s="2263"/>
      <c r="EI141" s="2263"/>
      <c r="EJ141" s="2263"/>
      <c r="EK141" s="2263"/>
      <c r="EL141" s="2263"/>
      <c r="EM141" s="2263"/>
      <c r="EN141" s="3"/>
      <c r="EO141" s="2262"/>
      <c r="EP141" s="2264"/>
      <c r="EQ141" s="2263"/>
      <c r="ER141" s="2261"/>
      <c r="ES141" s="2263"/>
      <c r="ET141" s="2263"/>
      <c r="EU141" s="2263"/>
      <c r="EV141" s="2263"/>
      <c r="EW141" s="2263"/>
      <c r="EX141" s="2263"/>
      <c r="EY141" s="3"/>
      <c r="EZ141" s="2262"/>
      <c r="FA141" s="2264"/>
      <c r="FB141" s="2263"/>
      <c r="FC141" s="2261"/>
      <c r="FD141" s="2263"/>
      <c r="FE141" s="2263"/>
      <c r="FF141" s="2263"/>
      <c r="FG141" s="2263"/>
      <c r="FH141" s="2263"/>
      <c r="FI141" s="2263"/>
      <c r="FJ141" s="3"/>
      <c r="FK141" s="2262"/>
      <c r="FL141" s="2264"/>
      <c r="FM141" s="2263"/>
      <c r="FN141" s="2261"/>
      <c r="FO141" s="2263"/>
      <c r="FP141" s="2263"/>
      <c r="FQ141" s="2263"/>
      <c r="FR141" s="2263"/>
      <c r="FS141" s="2263"/>
      <c r="FT141" s="2263"/>
      <c r="FU141" s="3"/>
      <c r="FV141" s="2262"/>
      <c r="FW141" s="2264"/>
      <c r="FX141" s="2263"/>
      <c r="FY141" s="2261"/>
      <c r="FZ141" s="2263"/>
      <c r="GA141" s="2263"/>
      <c r="GB141" s="2263"/>
      <c r="GC141" s="2263"/>
      <c r="GD141" s="2263"/>
      <c r="GE141" s="2263"/>
      <c r="GF141" s="3"/>
      <c r="GG141" s="2262"/>
      <c r="GH141" s="2264"/>
      <c r="GI141" s="2263"/>
      <c r="GJ141" s="2261"/>
      <c r="GK141" s="2263"/>
      <c r="GL141" s="2263"/>
      <c r="GM141" s="2263"/>
      <c r="GN141" s="2263"/>
      <c r="GO141" s="2263"/>
      <c r="GP141" s="2263"/>
      <c r="GQ141" s="3"/>
      <c r="GR141" s="2262"/>
      <c r="GS141" s="2264"/>
      <c r="GT141" s="2263"/>
      <c r="GU141" s="2261"/>
      <c r="GV141" s="2263"/>
      <c r="GW141" s="2263"/>
      <c r="GX141" s="2263"/>
      <c r="GY141" s="2263"/>
      <c r="GZ141" s="2263"/>
      <c r="HA141" s="2263"/>
      <c r="HB141" s="3"/>
      <c r="HC141" s="2262"/>
      <c r="HD141" s="2264"/>
      <c r="HE141" s="2263"/>
      <c r="HF141" s="2261"/>
      <c r="HG141" s="2263"/>
      <c r="HH141" s="2263"/>
      <c r="HI141" s="2263"/>
      <c r="HJ141" s="2263"/>
      <c r="HK141" s="2263"/>
      <c r="HL141" s="2263"/>
      <c r="HM141" s="3"/>
      <c r="HN141" s="2262"/>
      <c r="HO141" s="2264"/>
      <c r="HP141" s="2263"/>
      <c r="HQ141" s="2261"/>
      <c r="HR141" s="2263"/>
      <c r="HS141" s="2263"/>
      <c r="HT141" s="2263"/>
      <c r="HU141" s="2263"/>
      <c r="HV141" s="2263"/>
      <c r="HW141" s="2263"/>
      <c r="HX141" s="3"/>
      <c r="HY141" s="2262"/>
      <c r="HZ141" s="2264"/>
      <c r="IA141" s="2263"/>
      <c r="IB141" s="2261"/>
      <c r="IC141" s="2263"/>
      <c r="ID141" s="2263"/>
      <c r="IE141" s="2263"/>
      <c r="IF141" s="2263"/>
      <c r="IG141" s="2263"/>
      <c r="IH141" s="2263"/>
      <c r="II141" s="3"/>
      <c r="IJ141" s="2262"/>
      <c r="IK141" s="2264"/>
      <c r="IL141" s="2263"/>
      <c r="IM141" s="2261"/>
      <c r="IN141" s="2263"/>
      <c r="IO141" s="2263"/>
      <c r="IP141" s="2263"/>
      <c r="IQ141" s="2263"/>
      <c r="IR141" s="2263"/>
      <c r="IS141" s="2263"/>
      <c r="IT141" s="3"/>
      <c r="IU141" s="2262"/>
      <c r="IV141" s="2264"/>
      <c r="IW141" s="2263"/>
    </row>
    <row r="142" spans="1:257" x14ac:dyDescent="0.25">
      <c r="A142" s="2262"/>
      <c r="B142" s="2264"/>
      <c r="C142" s="2265"/>
      <c r="D142" s="2260"/>
      <c r="E142" s="2265"/>
      <c r="F142" s="2265"/>
      <c r="G142" s="2265"/>
      <c r="H142" s="2265"/>
      <c r="I142" s="2265"/>
      <c r="J142" s="2265"/>
      <c r="K142" s="2471"/>
      <c r="M142" s="2262"/>
      <c r="N142" s="2264"/>
      <c r="O142" s="2263"/>
      <c r="P142" s="2261"/>
      <c r="Q142" s="2263"/>
      <c r="R142" s="2263"/>
      <c r="S142" s="2263"/>
      <c r="T142" s="2263"/>
      <c r="U142" s="2263"/>
      <c r="V142" s="2263"/>
      <c r="W142" s="3"/>
      <c r="X142" s="2262"/>
      <c r="Y142" s="2264"/>
      <c r="Z142" s="2263"/>
      <c r="AA142" s="2261"/>
      <c r="AB142" s="2263"/>
      <c r="AC142" s="2263"/>
      <c r="AD142" s="2263"/>
      <c r="AE142" s="2263"/>
      <c r="AF142" s="2263"/>
      <c r="AG142" s="2263"/>
      <c r="AH142" s="3"/>
      <c r="AI142" s="2262"/>
      <c r="AJ142" s="2264"/>
      <c r="AK142" s="2263"/>
      <c r="AL142" s="2261"/>
      <c r="AM142" s="2263"/>
      <c r="AN142" s="2263"/>
      <c r="AO142" s="2263"/>
      <c r="AP142" s="2263"/>
      <c r="AQ142" s="2263"/>
      <c r="AR142" s="2263"/>
      <c r="AS142" s="3"/>
      <c r="AT142" s="2262"/>
      <c r="AU142" s="2264"/>
      <c r="AV142" s="2263"/>
      <c r="AW142" s="2261"/>
      <c r="AX142" s="2263"/>
      <c r="AY142" s="2263"/>
      <c r="AZ142" s="2263"/>
      <c r="BA142" s="2263"/>
      <c r="BB142" s="2263"/>
      <c r="BC142" s="2263"/>
      <c r="BD142" s="3"/>
      <c r="BE142" s="2262"/>
      <c r="BF142" s="2264"/>
      <c r="BG142" s="2263"/>
      <c r="BH142" s="2261"/>
      <c r="BI142" s="2263"/>
      <c r="BJ142" s="2263"/>
      <c r="BK142" s="2263"/>
      <c r="BL142" s="2263"/>
      <c r="BM142" s="2263"/>
      <c r="BN142" s="2263"/>
      <c r="BO142" s="3"/>
      <c r="BP142" s="2262"/>
      <c r="BQ142" s="2264"/>
      <c r="BR142" s="2263"/>
      <c r="BS142" s="2261"/>
      <c r="BT142" s="2263"/>
      <c r="BU142" s="2263"/>
      <c r="BV142" s="2263"/>
      <c r="BW142" s="2263"/>
      <c r="BX142" s="2263"/>
      <c r="BY142" s="2263"/>
      <c r="BZ142" s="3"/>
      <c r="CA142" s="2262"/>
      <c r="CB142" s="2264"/>
      <c r="CC142" s="2263"/>
      <c r="CD142" s="2261"/>
      <c r="CE142" s="2263"/>
      <c r="CF142" s="2263"/>
      <c r="CG142" s="2263"/>
      <c r="CH142" s="2263"/>
      <c r="CI142" s="2263"/>
      <c r="CJ142" s="2263"/>
      <c r="CK142" s="3"/>
      <c r="CL142" s="2262"/>
      <c r="CM142" s="2264"/>
      <c r="CN142" s="2263"/>
      <c r="CO142" s="2261"/>
      <c r="CP142" s="2263"/>
      <c r="CQ142" s="2263"/>
      <c r="CR142" s="2263"/>
      <c r="CS142" s="2263"/>
      <c r="CT142" s="2263"/>
      <c r="CU142" s="2263"/>
      <c r="CV142" s="3"/>
      <c r="CW142" s="2262"/>
      <c r="CX142" s="2264"/>
      <c r="CY142" s="2263"/>
      <c r="CZ142" s="2261"/>
      <c r="DA142" s="2263"/>
      <c r="DB142" s="2263"/>
      <c r="DC142" s="2263"/>
      <c r="DD142" s="2263"/>
      <c r="DE142" s="2263"/>
      <c r="DF142" s="2263"/>
      <c r="DG142" s="3"/>
      <c r="DH142" s="2262"/>
      <c r="DI142" s="2264"/>
      <c r="DJ142" s="2263"/>
      <c r="DK142" s="2261"/>
      <c r="DL142" s="2263"/>
      <c r="DM142" s="2263"/>
      <c r="DN142" s="2263"/>
      <c r="DO142" s="2263"/>
      <c r="DP142" s="2263"/>
      <c r="DQ142" s="2263"/>
      <c r="DR142" s="3"/>
      <c r="DS142" s="2262"/>
      <c r="DT142" s="2264"/>
      <c r="DU142" s="2263"/>
      <c r="DV142" s="2261"/>
      <c r="DW142" s="2263"/>
      <c r="DX142" s="2263"/>
      <c r="DY142" s="2263"/>
      <c r="DZ142" s="2263"/>
      <c r="EA142" s="2263"/>
      <c r="EB142" s="2263"/>
      <c r="EC142" s="3"/>
      <c r="ED142" s="2262"/>
      <c r="EE142" s="2264"/>
      <c r="EF142" s="2263"/>
      <c r="EG142" s="2261"/>
      <c r="EH142" s="2263"/>
      <c r="EI142" s="2263"/>
      <c r="EJ142" s="2263"/>
      <c r="EK142" s="2263"/>
      <c r="EL142" s="2263"/>
      <c r="EM142" s="2263"/>
      <c r="EN142" s="3"/>
      <c r="EO142" s="2262"/>
      <c r="EP142" s="2264"/>
      <c r="EQ142" s="2263"/>
      <c r="ER142" s="2261"/>
      <c r="ES142" s="2263"/>
      <c r="ET142" s="2263"/>
      <c r="EU142" s="2263"/>
      <c r="EV142" s="2263"/>
      <c r="EW142" s="2263"/>
      <c r="EX142" s="2263"/>
      <c r="EY142" s="3"/>
      <c r="EZ142" s="2262"/>
      <c r="FA142" s="2264"/>
      <c r="FB142" s="2263"/>
      <c r="FC142" s="2261"/>
      <c r="FD142" s="2263"/>
      <c r="FE142" s="2263"/>
      <c r="FF142" s="2263"/>
      <c r="FG142" s="2263"/>
      <c r="FH142" s="2263"/>
      <c r="FI142" s="2263"/>
      <c r="FJ142" s="3"/>
      <c r="FK142" s="2262"/>
      <c r="FL142" s="2264"/>
      <c r="FM142" s="2263"/>
      <c r="FN142" s="2261"/>
      <c r="FO142" s="2263"/>
      <c r="FP142" s="2263"/>
      <c r="FQ142" s="2263"/>
      <c r="FR142" s="2263"/>
      <c r="FS142" s="2263"/>
      <c r="FT142" s="2263"/>
      <c r="FU142" s="3"/>
      <c r="FV142" s="2262"/>
      <c r="FW142" s="2264"/>
      <c r="FX142" s="2263"/>
      <c r="FY142" s="2261"/>
      <c r="FZ142" s="2263"/>
      <c r="GA142" s="2263"/>
      <c r="GB142" s="2263"/>
      <c r="GC142" s="2263"/>
      <c r="GD142" s="2263"/>
      <c r="GE142" s="2263"/>
      <c r="GF142" s="3"/>
      <c r="GG142" s="2262"/>
      <c r="GH142" s="2264"/>
      <c r="GI142" s="2263"/>
      <c r="GJ142" s="2261"/>
      <c r="GK142" s="2263"/>
      <c r="GL142" s="2263"/>
      <c r="GM142" s="2263"/>
      <c r="GN142" s="2263"/>
      <c r="GO142" s="2263"/>
      <c r="GP142" s="2263"/>
      <c r="GQ142" s="3"/>
      <c r="GR142" s="2262"/>
      <c r="GS142" s="2264"/>
      <c r="GT142" s="2263"/>
      <c r="GU142" s="2261"/>
      <c r="GV142" s="2263"/>
      <c r="GW142" s="2263"/>
      <c r="GX142" s="2263"/>
      <c r="GY142" s="2263"/>
      <c r="GZ142" s="2263"/>
      <c r="HA142" s="2263"/>
      <c r="HB142" s="3"/>
      <c r="HC142" s="2262"/>
      <c r="HD142" s="2264"/>
      <c r="HE142" s="2263"/>
      <c r="HF142" s="2261"/>
      <c r="HG142" s="2263"/>
      <c r="HH142" s="2263"/>
      <c r="HI142" s="2263"/>
      <c r="HJ142" s="2263"/>
      <c r="HK142" s="2263"/>
      <c r="HL142" s="2263"/>
      <c r="HM142" s="3"/>
      <c r="HN142" s="2262"/>
      <c r="HO142" s="2264"/>
      <c r="HP142" s="2263"/>
      <c r="HQ142" s="2261"/>
      <c r="HR142" s="2263"/>
      <c r="HS142" s="2263"/>
      <c r="HT142" s="2263"/>
      <c r="HU142" s="2263"/>
      <c r="HV142" s="2263"/>
      <c r="HW142" s="2263"/>
      <c r="HX142" s="3"/>
      <c r="HY142" s="2262"/>
      <c r="HZ142" s="2264"/>
      <c r="IA142" s="2263"/>
      <c r="IB142" s="2261"/>
      <c r="IC142" s="2263"/>
      <c r="ID142" s="2263"/>
      <c r="IE142" s="2263"/>
      <c r="IF142" s="2263"/>
      <c r="IG142" s="2263"/>
      <c r="IH142" s="2263"/>
      <c r="II142" s="3"/>
      <c r="IJ142" s="2262"/>
      <c r="IK142" s="2264"/>
      <c r="IL142" s="2263"/>
      <c r="IM142" s="2261"/>
      <c r="IN142" s="2263"/>
      <c r="IO142" s="2263"/>
      <c r="IP142" s="2263"/>
      <c r="IQ142" s="2263"/>
      <c r="IR142" s="2263"/>
      <c r="IS142" s="2263"/>
      <c r="IT142" s="3"/>
      <c r="IU142" s="2262"/>
      <c r="IV142" s="2264"/>
      <c r="IW142" s="2263"/>
    </row>
    <row r="143" spans="1:257" x14ac:dyDescent="0.25">
      <c r="A143" s="2262"/>
      <c r="B143" s="2264"/>
      <c r="C143" s="2260"/>
      <c r="D143" s="2260"/>
      <c r="E143" s="2260"/>
      <c r="F143" s="2260"/>
      <c r="G143" s="2260"/>
      <c r="H143" s="2260"/>
      <c r="I143" s="2260"/>
      <c r="J143" s="2260"/>
      <c r="K143" s="2464"/>
      <c r="M143" s="2262"/>
      <c r="N143" s="2264"/>
      <c r="O143" s="2263"/>
      <c r="P143" s="2261"/>
      <c r="Q143" s="2263"/>
      <c r="R143" s="2263"/>
      <c r="S143" s="2263"/>
      <c r="T143" s="2263"/>
      <c r="U143" s="2263"/>
      <c r="V143" s="2263"/>
      <c r="W143" s="3"/>
      <c r="X143" s="2262"/>
      <c r="Y143" s="2264"/>
      <c r="Z143" s="2263"/>
      <c r="AA143" s="2261"/>
      <c r="AB143" s="2263"/>
      <c r="AC143" s="2263"/>
      <c r="AD143" s="2263"/>
      <c r="AE143" s="2263"/>
      <c r="AF143" s="2263"/>
      <c r="AG143" s="2263"/>
      <c r="AH143" s="3"/>
      <c r="AI143" s="2262"/>
      <c r="AJ143" s="2264"/>
      <c r="AK143" s="2263"/>
      <c r="AL143" s="2261"/>
      <c r="AM143" s="2263"/>
      <c r="AN143" s="2263"/>
      <c r="AO143" s="2263"/>
      <c r="AP143" s="2263"/>
      <c r="AQ143" s="2263"/>
      <c r="AR143" s="2263"/>
      <c r="AS143" s="3"/>
      <c r="AT143" s="2262"/>
      <c r="AU143" s="2264"/>
      <c r="AV143" s="2263"/>
      <c r="AW143" s="2261"/>
      <c r="AX143" s="2263"/>
      <c r="AY143" s="2263"/>
      <c r="AZ143" s="2263"/>
      <c r="BA143" s="2263"/>
      <c r="BB143" s="2263"/>
      <c r="BC143" s="2263"/>
      <c r="BD143" s="3"/>
      <c r="BE143" s="2262"/>
      <c r="BF143" s="2264"/>
      <c r="BG143" s="2263"/>
      <c r="BH143" s="2261"/>
      <c r="BI143" s="2263"/>
      <c r="BJ143" s="2263"/>
      <c r="BK143" s="2263"/>
      <c r="BL143" s="2263"/>
      <c r="BM143" s="2263"/>
      <c r="BN143" s="2263"/>
      <c r="BO143" s="3"/>
      <c r="BP143" s="2262"/>
      <c r="BQ143" s="2264"/>
      <c r="BR143" s="2263"/>
      <c r="BS143" s="2261"/>
      <c r="BT143" s="2263"/>
      <c r="BU143" s="2263"/>
      <c r="BV143" s="2263"/>
      <c r="BW143" s="2263"/>
      <c r="BX143" s="2263"/>
      <c r="BY143" s="2263"/>
      <c r="BZ143" s="3"/>
      <c r="CA143" s="2262"/>
      <c r="CB143" s="2264"/>
      <c r="CC143" s="2263"/>
      <c r="CD143" s="2261"/>
      <c r="CE143" s="2263"/>
      <c r="CF143" s="2263"/>
      <c r="CG143" s="2263"/>
      <c r="CH143" s="2263"/>
      <c r="CI143" s="2263"/>
      <c r="CJ143" s="2263"/>
      <c r="CK143" s="3"/>
      <c r="CL143" s="2262"/>
      <c r="CM143" s="2264"/>
      <c r="CN143" s="2263"/>
      <c r="CO143" s="2261"/>
      <c r="CP143" s="2263"/>
      <c r="CQ143" s="2263"/>
      <c r="CR143" s="2263"/>
      <c r="CS143" s="2263"/>
      <c r="CT143" s="2263"/>
      <c r="CU143" s="2263"/>
      <c r="CV143" s="3"/>
      <c r="CW143" s="2262"/>
      <c r="CX143" s="2264"/>
      <c r="CY143" s="2263"/>
      <c r="CZ143" s="2261"/>
      <c r="DA143" s="2263"/>
      <c r="DB143" s="2263"/>
      <c r="DC143" s="2263"/>
      <c r="DD143" s="2263"/>
      <c r="DE143" s="2263"/>
      <c r="DF143" s="2263"/>
      <c r="DG143" s="3"/>
      <c r="DH143" s="2262"/>
      <c r="DI143" s="2264"/>
      <c r="DJ143" s="2263"/>
      <c r="DK143" s="2261"/>
      <c r="DL143" s="2263"/>
      <c r="DM143" s="2263"/>
      <c r="DN143" s="2263"/>
      <c r="DO143" s="2263"/>
      <c r="DP143" s="2263"/>
      <c r="DQ143" s="2263"/>
      <c r="DR143" s="3"/>
      <c r="DS143" s="2262"/>
      <c r="DT143" s="2264"/>
      <c r="DU143" s="2263"/>
      <c r="DV143" s="2261"/>
      <c r="DW143" s="2263"/>
      <c r="DX143" s="2263"/>
      <c r="DY143" s="2263"/>
      <c r="DZ143" s="2263"/>
      <c r="EA143" s="2263"/>
      <c r="EB143" s="2263"/>
      <c r="EC143" s="3"/>
      <c r="ED143" s="2262"/>
      <c r="EE143" s="2264"/>
      <c r="EF143" s="2263"/>
      <c r="EG143" s="2261"/>
      <c r="EH143" s="2263"/>
      <c r="EI143" s="2263"/>
      <c r="EJ143" s="2263"/>
      <c r="EK143" s="2263"/>
      <c r="EL143" s="2263"/>
      <c r="EM143" s="2263"/>
      <c r="EN143" s="3"/>
      <c r="EO143" s="2262"/>
      <c r="EP143" s="2264"/>
      <c r="EQ143" s="2263"/>
      <c r="ER143" s="2261"/>
      <c r="ES143" s="2263"/>
      <c r="ET143" s="2263"/>
      <c r="EU143" s="2263"/>
      <c r="EV143" s="2263"/>
      <c r="EW143" s="2263"/>
      <c r="EX143" s="2263"/>
      <c r="EY143" s="3"/>
      <c r="EZ143" s="2262"/>
      <c r="FA143" s="2264"/>
      <c r="FB143" s="2263"/>
      <c r="FC143" s="2261"/>
      <c r="FD143" s="2263"/>
      <c r="FE143" s="2263"/>
      <c r="FF143" s="2263"/>
      <c r="FG143" s="2263"/>
      <c r="FH143" s="2263"/>
      <c r="FI143" s="2263"/>
      <c r="FJ143" s="3"/>
      <c r="FK143" s="2262"/>
      <c r="FL143" s="2264"/>
      <c r="FM143" s="2263"/>
      <c r="FN143" s="2261"/>
      <c r="FO143" s="2263"/>
      <c r="FP143" s="2263"/>
      <c r="FQ143" s="2263"/>
      <c r="FR143" s="2263"/>
      <c r="FS143" s="2263"/>
      <c r="FT143" s="2263"/>
      <c r="FU143" s="3"/>
      <c r="FV143" s="2262"/>
      <c r="FW143" s="2264"/>
      <c r="FX143" s="2263"/>
      <c r="FY143" s="2261"/>
      <c r="FZ143" s="2263"/>
      <c r="GA143" s="2263"/>
      <c r="GB143" s="2263"/>
      <c r="GC143" s="2263"/>
      <c r="GD143" s="2263"/>
      <c r="GE143" s="2263"/>
      <c r="GF143" s="3"/>
      <c r="GG143" s="2262"/>
      <c r="GH143" s="2264"/>
      <c r="GI143" s="2263"/>
      <c r="GJ143" s="2261"/>
      <c r="GK143" s="2263"/>
      <c r="GL143" s="2263"/>
      <c r="GM143" s="2263"/>
      <c r="GN143" s="2263"/>
      <c r="GO143" s="2263"/>
      <c r="GP143" s="2263"/>
      <c r="GQ143" s="3"/>
      <c r="GR143" s="2262"/>
      <c r="GS143" s="2264"/>
      <c r="GT143" s="2263"/>
      <c r="GU143" s="2261"/>
      <c r="GV143" s="2263"/>
      <c r="GW143" s="2263"/>
      <c r="GX143" s="2263"/>
      <c r="GY143" s="2263"/>
      <c r="GZ143" s="2263"/>
      <c r="HA143" s="2263"/>
      <c r="HB143" s="3"/>
      <c r="HC143" s="2262"/>
      <c r="HD143" s="2264"/>
      <c r="HE143" s="2263"/>
      <c r="HF143" s="2261"/>
      <c r="HG143" s="2263"/>
      <c r="HH143" s="2263"/>
      <c r="HI143" s="2263"/>
      <c r="HJ143" s="2263"/>
      <c r="HK143" s="2263"/>
      <c r="HL143" s="2263"/>
      <c r="HM143" s="3"/>
      <c r="HN143" s="2262"/>
      <c r="HO143" s="2264"/>
      <c r="HP143" s="2263"/>
      <c r="HQ143" s="2261"/>
      <c r="HR143" s="2263"/>
      <c r="HS143" s="2263"/>
      <c r="HT143" s="2263"/>
      <c r="HU143" s="2263"/>
      <c r="HV143" s="2263"/>
      <c r="HW143" s="2263"/>
      <c r="HX143" s="3"/>
      <c r="HY143" s="2262"/>
      <c r="HZ143" s="2264"/>
      <c r="IA143" s="2263"/>
      <c r="IB143" s="2261"/>
      <c r="IC143" s="2263"/>
      <c r="ID143" s="2263"/>
      <c r="IE143" s="2263"/>
      <c r="IF143" s="2263"/>
      <c r="IG143" s="2263"/>
      <c r="IH143" s="2263"/>
      <c r="II143" s="3"/>
      <c r="IJ143" s="2262"/>
      <c r="IK143" s="2264"/>
      <c r="IL143" s="2263"/>
      <c r="IM143" s="2261"/>
      <c r="IN143" s="2263"/>
      <c r="IO143" s="2263"/>
      <c r="IP143" s="2263"/>
      <c r="IQ143" s="2263"/>
      <c r="IR143" s="2263"/>
      <c r="IS143" s="2263"/>
      <c r="IT143" s="3"/>
      <c r="IU143" s="2262"/>
      <c r="IV143" s="2264"/>
      <c r="IW143" s="2263"/>
    </row>
    <row r="144" spans="1:257" x14ac:dyDescent="0.25">
      <c r="A144" s="2262"/>
      <c r="B144" s="2264"/>
      <c r="C144" s="2265"/>
      <c r="D144" s="2260"/>
      <c r="E144" s="2265"/>
      <c r="F144" s="2265"/>
      <c r="G144" s="2265"/>
      <c r="H144" s="2265"/>
      <c r="I144" s="2265"/>
      <c r="J144" s="2265"/>
      <c r="K144" s="2471"/>
      <c r="M144" s="2262"/>
      <c r="N144" s="2264"/>
      <c r="O144" s="2263"/>
      <c r="P144" s="2261"/>
      <c r="Q144" s="2263"/>
      <c r="R144" s="2263"/>
      <c r="S144" s="2263"/>
      <c r="T144" s="2263"/>
      <c r="U144" s="2263"/>
      <c r="V144" s="2263"/>
      <c r="W144" s="3"/>
      <c r="X144" s="2262"/>
      <c r="Y144" s="2264"/>
      <c r="Z144" s="2263"/>
      <c r="AA144" s="2261"/>
      <c r="AB144" s="2263"/>
      <c r="AC144" s="2263"/>
      <c r="AD144" s="2263"/>
      <c r="AE144" s="2263"/>
      <c r="AF144" s="2263"/>
      <c r="AG144" s="2263"/>
      <c r="AH144" s="3"/>
      <c r="AI144" s="2262"/>
      <c r="AJ144" s="2264"/>
      <c r="AK144" s="2263"/>
      <c r="AL144" s="2261"/>
      <c r="AM144" s="2263"/>
      <c r="AN144" s="2263"/>
      <c r="AO144" s="2263"/>
      <c r="AP144" s="2263"/>
      <c r="AQ144" s="2263"/>
      <c r="AR144" s="2263"/>
      <c r="AS144" s="3"/>
      <c r="AT144" s="2262"/>
      <c r="AU144" s="2264"/>
      <c r="AV144" s="2263"/>
      <c r="AW144" s="2261"/>
      <c r="AX144" s="2263"/>
      <c r="AY144" s="2263"/>
      <c r="AZ144" s="2263"/>
      <c r="BA144" s="2263"/>
      <c r="BB144" s="2263"/>
      <c r="BC144" s="2263"/>
      <c r="BD144" s="3"/>
      <c r="BE144" s="2262"/>
      <c r="BF144" s="2264"/>
      <c r="BG144" s="2263"/>
      <c r="BH144" s="2261"/>
      <c r="BI144" s="2263"/>
      <c r="BJ144" s="2263"/>
      <c r="BK144" s="2263"/>
      <c r="BL144" s="2263"/>
      <c r="BM144" s="2263"/>
      <c r="BN144" s="2263"/>
      <c r="BO144" s="3"/>
      <c r="BP144" s="2262"/>
      <c r="BQ144" s="2264"/>
      <c r="BR144" s="2263"/>
      <c r="BS144" s="2261"/>
      <c r="BT144" s="2263"/>
      <c r="BU144" s="2263"/>
      <c r="BV144" s="2263"/>
      <c r="BW144" s="2263"/>
      <c r="BX144" s="2263"/>
      <c r="BY144" s="2263"/>
      <c r="BZ144" s="3"/>
      <c r="CA144" s="2262"/>
      <c r="CB144" s="2264"/>
      <c r="CC144" s="2263"/>
      <c r="CD144" s="2261"/>
      <c r="CE144" s="2263"/>
      <c r="CF144" s="2263"/>
      <c r="CG144" s="2263"/>
      <c r="CH144" s="2263"/>
      <c r="CI144" s="2263"/>
      <c r="CJ144" s="2263"/>
      <c r="CK144" s="3"/>
      <c r="CL144" s="2262"/>
      <c r="CM144" s="2264"/>
      <c r="CN144" s="2263"/>
      <c r="CO144" s="2261"/>
      <c r="CP144" s="2263"/>
      <c r="CQ144" s="2263"/>
      <c r="CR144" s="2263"/>
      <c r="CS144" s="2263"/>
      <c r="CT144" s="2263"/>
      <c r="CU144" s="2263"/>
      <c r="CV144" s="3"/>
      <c r="CW144" s="2262"/>
      <c r="CX144" s="2264"/>
      <c r="CY144" s="2263"/>
      <c r="CZ144" s="2261"/>
      <c r="DA144" s="2263"/>
      <c r="DB144" s="2263"/>
      <c r="DC144" s="2263"/>
      <c r="DD144" s="2263"/>
      <c r="DE144" s="2263"/>
      <c r="DF144" s="2263"/>
      <c r="DG144" s="3"/>
      <c r="DH144" s="2262"/>
      <c r="DI144" s="2264"/>
      <c r="DJ144" s="2263"/>
      <c r="DK144" s="2261"/>
      <c r="DL144" s="2263"/>
      <c r="DM144" s="2263"/>
      <c r="DN144" s="2263"/>
      <c r="DO144" s="2263"/>
      <c r="DP144" s="2263"/>
      <c r="DQ144" s="2263"/>
      <c r="DR144" s="3"/>
      <c r="DS144" s="2262"/>
      <c r="DT144" s="2264"/>
      <c r="DU144" s="2263"/>
      <c r="DV144" s="2261"/>
      <c r="DW144" s="2263"/>
      <c r="DX144" s="2263"/>
      <c r="DY144" s="2263"/>
      <c r="DZ144" s="2263"/>
      <c r="EA144" s="2263"/>
      <c r="EB144" s="2263"/>
      <c r="EC144" s="3"/>
      <c r="ED144" s="2262"/>
      <c r="EE144" s="2264"/>
      <c r="EF144" s="2263"/>
      <c r="EG144" s="2261"/>
      <c r="EH144" s="2263"/>
      <c r="EI144" s="2263"/>
      <c r="EJ144" s="2263"/>
      <c r="EK144" s="2263"/>
      <c r="EL144" s="2263"/>
      <c r="EM144" s="2263"/>
      <c r="EN144" s="3"/>
      <c r="EO144" s="2262"/>
      <c r="EP144" s="2264"/>
      <c r="EQ144" s="2263"/>
      <c r="ER144" s="2261"/>
      <c r="ES144" s="2263"/>
      <c r="ET144" s="2263"/>
      <c r="EU144" s="2263"/>
      <c r="EV144" s="2263"/>
      <c r="EW144" s="2263"/>
      <c r="EX144" s="2263"/>
      <c r="EY144" s="3"/>
      <c r="EZ144" s="2262"/>
      <c r="FA144" s="2264"/>
      <c r="FB144" s="2263"/>
      <c r="FC144" s="2261"/>
      <c r="FD144" s="2263"/>
      <c r="FE144" s="2263"/>
      <c r="FF144" s="2263"/>
      <c r="FG144" s="2263"/>
      <c r="FH144" s="2263"/>
      <c r="FI144" s="2263"/>
      <c r="FJ144" s="3"/>
      <c r="FK144" s="2262"/>
      <c r="FL144" s="2264"/>
      <c r="FM144" s="2263"/>
      <c r="FN144" s="2261"/>
      <c r="FO144" s="2263"/>
      <c r="FP144" s="2263"/>
      <c r="FQ144" s="2263"/>
      <c r="FR144" s="2263"/>
      <c r="FS144" s="2263"/>
      <c r="FT144" s="2263"/>
      <c r="FU144" s="3"/>
      <c r="FV144" s="2262"/>
      <c r="FW144" s="2264"/>
      <c r="FX144" s="2263"/>
      <c r="FY144" s="2261"/>
      <c r="FZ144" s="2263"/>
      <c r="GA144" s="2263"/>
      <c r="GB144" s="2263"/>
      <c r="GC144" s="2263"/>
      <c r="GD144" s="2263"/>
      <c r="GE144" s="2263"/>
      <c r="GF144" s="3"/>
      <c r="GG144" s="2262"/>
      <c r="GH144" s="2264"/>
      <c r="GI144" s="2263"/>
      <c r="GJ144" s="2261"/>
      <c r="GK144" s="2263"/>
      <c r="GL144" s="2263"/>
      <c r="GM144" s="2263"/>
      <c r="GN144" s="2263"/>
      <c r="GO144" s="2263"/>
      <c r="GP144" s="2263"/>
      <c r="GQ144" s="3"/>
      <c r="GR144" s="2262"/>
      <c r="GS144" s="2264"/>
      <c r="GT144" s="2263"/>
      <c r="GU144" s="2261"/>
      <c r="GV144" s="2263"/>
      <c r="GW144" s="2263"/>
      <c r="GX144" s="2263"/>
      <c r="GY144" s="2263"/>
      <c r="GZ144" s="2263"/>
      <c r="HA144" s="2263"/>
      <c r="HB144" s="3"/>
      <c r="HC144" s="2262"/>
      <c r="HD144" s="2264"/>
      <c r="HE144" s="2263"/>
      <c r="HF144" s="2261"/>
      <c r="HG144" s="2263"/>
      <c r="HH144" s="2263"/>
      <c r="HI144" s="2263"/>
      <c r="HJ144" s="2263"/>
      <c r="HK144" s="2263"/>
      <c r="HL144" s="2263"/>
      <c r="HM144" s="3"/>
      <c r="HN144" s="2262"/>
      <c r="HO144" s="2264"/>
      <c r="HP144" s="2263"/>
      <c r="HQ144" s="2261"/>
      <c r="HR144" s="2263"/>
      <c r="HS144" s="2263"/>
      <c r="HT144" s="2263"/>
      <c r="HU144" s="2263"/>
      <c r="HV144" s="2263"/>
      <c r="HW144" s="2263"/>
      <c r="HX144" s="3"/>
      <c r="HY144" s="2262"/>
      <c r="HZ144" s="2264"/>
      <c r="IA144" s="2263"/>
      <c r="IB144" s="2261"/>
      <c r="IC144" s="2263"/>
      <c r="ID144" s="2263"/>
      <c r="IE144" s="2263"/>
      <c r="IF144" s="2263"/>
      <c r="IG144" s="2263"/>
      <c r="IH144" s="2263"/>
      <c r="II144" s="3"/>
      <c r="IJ144" s="2262"/>
      <c r="IK144" s="2264"/>
      <c r="IL144" s="2263"/>
      <c r="IM144" s="2261"/>
      <c r="IN144" s="2263"/>
      <c r="IO144" s="2263"/>
      <c r="IP144" s="2263"/>
      <c r="IQ144" s="2263"/>
      <c r="IR144" s="2263"/>
      <c r="IS144" s="2263"/>
      <c r="IT144" s="3"/>
      <c r="IU144" s="2262"/>
      <c r="IV144" s="2264"/>
      <c r="IW144" s="2263"/>
    </row>
    <row r="145" spans="1:257" x14ac:dyDescent="0.25">
      <c r="A145" s="2262"/>
      <c r="B145" s="2264"/>
      <c r="C145" s="2265"/>
      <c r="D145" s="2260"/>
      <c r="E145" s="2265"/>
      <c r="F145" s="2265"/>
      <c r="G145" s="2265"/>
      <c r="H145" s="2265"/>
      <c r="I145" s="2265"/>
      <c r="J145" s="2265"/>
      <c r="K145" s="2471"/>
      <c r="M145" s="2262"/>
      <c r="N145" s="2264"/>
      <c r="O145" s="2263"/>
      <c r="P145" s="2261"/>
      <c r="Q145" s="2263"/>
      <c r="R145" s="2263"/>
      <c r="S145" s="2263"/>
      <c r="T145" s="2263"/>
      <c r="U145" s="2263"/>
      <c r="V145" s="2263"/>
      <c r="W145" s="3"/>
      <c r="X145" s="2262"/>
      <c r="Y145" s="2264"/>
      <c r="Z145" s="2263"/>
      <c r="AA145" s="2261"/>
      <c r="AB145" s="2263"/>
      <c r="AC145" s="2263"/>
      <c r="AD145" s="2263"/>
      <c r="AE145" s="2263"/>
      <c r="AF145" s="2263"/>
      <c r="AG145" s="2263"/>
      <c r="AH145" s="3"/>
      <c r="AI145" s="2262"/>
      <c r="AJ145" s="2264"/>
      <c r="AK145" s="2263"/>
      <c r="AL145" s="2261"/>
      <c r="AM145" s="2263"/>
      <c r="AN145" s="2263"/>
      <c r="AO145" s="2263"/>
      <c r="AP145" s="2263"/>
      <c r="AQ145" s="2263"/>
      <c r="AR145" s="2263"/>
      <c r="AS145" s="3"/>
      <c r="AT145" s="2262"/>
      <c r="AU145" s="2264"/>
      <c r="AV145" s="2263"/>
      <c r="AW145" s="2261"/>
      <c r="AX145" s="2263"/>
      <c r="AY145" s="2263"/>
      <c r="AZ145" s="2263"/>
      <c r="BA145" s="2263"/>
      <c r="BB145" s="2263"/>
      <c r="BC145" s="2263"/>
      <c r="BD145" s="3"/>
      <c r="BE145" s="2262"/>
      <c r="BF145" s="2264"/>
      <c r="BG145" s="2263"/>
      <c r="BH145" s="2261"/>
      <c r="BI145" s="2263"/>
      <c r="BJ145" s="2263"/>
      <c r="BK145" s="2263"/>
      <c r="BL145" s="2263"/>
      <c r="BM145" s="2263"/>
      <c r="BN145" s="2263"/>
      <c r="BO145" s="3"/>
      <c r="BP145" s="2262"/>
      <c r="BQ145" s="2264"/>
      <c r="BR145" s="2263"/>
      <c r="BS145" s="2261"/>
      <c r="BT145" s="2263"/>
      <c r="BU145" s="2263"/>
      <c r="BV145" s="2263"/>
      <c r="BW145" s="2263"/>
      <c r="BX145" s="2263"/>
      <c r="BY145" s="2263"/>
      <c r="BZ145" s="3"/>
      <c r="CA145" s="2262"/>
      <c r="CB145" s="2264"/>
      <c r="CC145" s="2263"/>
      <c r="CD145" s="2261"/>
      <c r="CE145" s="2263"/>
      <c r="CF145" s="2263"/>
      <c r="CG145" s="2263"/>
      <c r="CH145" s="2263"/>
      <c r="CI145" s="2263"/>
      <c r="CJ145" s="2263"/>
      <c r="CK145" s="3"/>
      <c r="CL145" s="2262"/>
      <c r="CM145" s="2264"/>
      <c r="CN145" s="2263"/>
      <c r="CO145" s="2261"/>
      <c r="CP145" s="2263"/>
      <c r="CQ145" s="2263"/>
      <c r="CR145" s="2263"/>
      <c r="CS145" s="2263"/>
      <c r="CT145" s="2263"/>
      <c r="CU145" s="2263"/>
      <c r="CV145" s="3"/>
      <c r="CW145" s="2262"/>
      <c r="CX145" s="2264"/>
      <c r="CY145" s="2263"/>
      <c r="CZ145" s="2261"/>
      <c r="DA145" s="2263"/>
      <c r="DB145" s="2263"/>
      <c r="DC145" s="2263"/>
      <c r="DD145" s="2263"/>
      <c r="DE145" s="2263"/>
      <c r="DF145" s="2263"/>
      <c r="DG145" s="3"/>
      <c r="DH145" s="2262"/>
      <c r="DI145" s="2264"/>
      <c r="DJ145" s="2263"/>
      <c r="DK145" s="2261"/>
      <c r="DL145" s="2263"/>
      <c r="DM145" s="2263"/>
      <c r="DN145" s="2263"/>
      <c r="DO145" s="2263"/>
      <c r="DP145" s="2263"/>
      <c r="DQ145" s="2263"/>
      <c r="DR145" s="3"/>
      <c r="DS145" s="2262"/>
      <c r="DT145" s="2264"/>
      <c r="DU145" s="2263"/>
      <c r="DV145" s="2261"/>
      <c r="DW145" s="2263"/>
      <c r="DX145" s="2263"/>
      <c r="DY145" s="2263"/>
      <c r="DZ145" s="2263"/>
      <c r="EA145" s="2263"/>
      <c r="EB145" s="2263"/>
      <c r="EC145" s="3"/>
      <c r="ED145" s="2262"/>
      <c r="EE145" s="2264"/>
      <c r="EF145" s="2263"/>
      <c r="EG145" s="2261"/>
      <c r="EH145" s="2263"/>
      <c r="EI145" s="2263"/>
      <c r="EJ145" s="2263"/>
      <c r="EK145" s="2263"/>
      <c r="EL145" s="2263"/>
      <c r="EM145" s="2263"/>
      <c r="EN145" s="3"/>
      <c r="EO145" s="2262"/>
      <c r="EP145" s="2264"/>
      <c r="EQ145" s="2263"/>
      <c r="ER145" s="2261"/>
      <c r="ES145" s="2263"/>
      <c r="ET145" s="2263"/>
      <c r="EU145" s="2263"/>
      <c r="EV145" s="2263"/>
      <c r="EW145" s="2263"/>
      <c r="EX145" s="2263"/>
      <c r="EY145" s="3"/>
      <c r="EZ145" s="2262"/>
      <c r="FA145" s="2264"/>
      <c r="FB145" s="2263"/>
      <c r="FC145" s="2261"/>
      <c r="FD145" s="2263"/>
      <c r="FE145" s="2263"/>
      <c r="FF145" s="2263"/>
      <c r="FG145" s="2263"/>
      <c r="FH145" s="2263"/>
      <c r="FI145" s="2263"/>
      <c r="FJ145" s="3"/>
      <c r="FK145" s="2262"/>
      <c r="FL145" s="2264"/>
      <c r="FM145" s="2263"/>
      <c r="FN145" s="2261"/>
      <c r="FO145" s="2263"/>
      <c r="FP145" s="2263"/>
      <c r="FQ145" s="2263"/>
      <c r="FR145" s="2263"/>
      <c r="FS145" s="2263"/>
      <c r="FT145" s="2263"/>
      <c r="FU145" s="3"/>
      <c r="FV145" s="2262"/>
      <c r="FW145" s="2264"/>
      <c r="FX145" s="2263"/>
      <c r="FY145" s="2261"/>
      <c r="FZ145" s="2263"/>
      <c r="GA145" s="2263"/>
      <c r="GB145" s="2263"/>
      <c r="GC145" s="2263"/>
      <c r="GD145" s="2263"/>
      <c r="GE145" s="2263"/>
      <c r="GF145" s="3"/>
      <c r="GG145" s="2262"/>
      <c r="GH145" s="2264"/>
      <c r="GI145" s="2263"/>
      <c r="GJ145" s="2261"/>
      <c r="GK145" s="2263"/>
      <c r="GL145" s="2263"/>
      <c r="GM145" s="2263"/>
      <c r="GN145" s="2263"/>
      <c r="GO145" s="2263"/>
      <c r="GP145" s="2263"/>
      <c r="GQ145" s="3"/>
      <c r="GR145" s="2262"/>
      <c r="GS145" s="2264"/>
      <c r="GT145" s="2263"/>
      <c r="GU145" s="2261"/>
      <c r="GV145" s="2263"/>
      <c r="GW145" s="2263"/>
      <c r="GX145" s="2263"/>
      <c r="GY145" s="2263"/>
      <c r="GZ145" s="2263"/>
      <c r="HA145" s="2263"/>
      <c r="HB145" s="3"/>
      <c r="HC145" s="2262"/>
      <c r="HD145" s="2264"/>
      <c r="HE145" s="2263"/>
      <c r="HF145" s="2261"/>
      <c r="HG145" s="2263"/>
      <c r="HH145" s="2263"/>
      <c r="HI145" s="2263"/>
      <c r="HJ145" s="2263"/>
      <c r="HK145" s="2263"/>
      <c r="HL145" s="2263"/>
      <c r="HM145" s="3"/>
      <c r="HN145" s="2262"/>
      <c r="HO145" s="2264"/>
      <c r="HP145" s="2263"/>
      <c r="HQ145" s="2261"/>
      <c r="HR145" s="2263"/>
      <c r="HS145" s="2263"/>
      <c r="HT145" s="2263"/>
      <c r="HU145" s="2263"/>
      <c r="HV145" s="2263"/>
      <c r="HW145" s="2263"/>
      <c r="HX145" s="3"/>
      <c r="HY145" s="2262"/>
      <c r="HZ145" s="2264"/>
      <c r="IA145" s="2263"/>
      <c r="IB145" s="2261"/>
      <c r="IC145" s="2263"/>
      <c r="ID145" s="2263"/>
      <c r="IE145" s="2263"/>
      <c r="IF145" s="2263"/>
      <c r="IG145" s="2263"/>
      <c r="IH145" s="2263"/>
      <c r="II145" s="3"/>
      <c r="IJ145" s="2262"/>
      <c r="IK145" s="2264"/>
      <c r="IL145" s="2263"/>
      <c r="IM145" s="2261"/>
      <c r="IN145" s="2263"/>
      <c r="IO145" s="2263"/>
      <c r="IP145" s="2263"/>
      <c r="IQ145" s="2263"/>
      <c r="IR145" s="2263"/>
      <c r="IS145" s="2263"/>
      <c r="IT145" s="3"/>
      <c r="IU145" s="2262"/>
      <c r="IV145" s="2264"/>
      <c r="IW145" s="2263"/>
    </row>
    <row r="146" spans="1:257" x14ac:dyDescent="0.25">
      <c r="A146" s="2262"/>
      <c r="B146" s="2264"/>
      <c r="C146" s="2265"/>
      <c r="D146" s="2260"/>
      <c r="E146" s="2265"/>
      <c r="F146" s="2265"/>
      <c r="G146" s="2265"/>
      <c r="H146" s="2265"/>
      <c r="I146" s="2265"/>
      <c r="J146" s="2265"/>
      <c r="K146" s="2471"/>
      <c r="M146" s="2262"/>
      <c r="N146" s="2264"/>
      <c r="O146" s="2263"/>
      <c r="P146" s="2261"/>
      <c r="Q146" s="2263"/>
      <c r="R146" s="2263"/>
      <c r="S146" s="2263"/>
      <c r="T146" s="2263"/>
      <c r="U146" s="2263"/>
      <c r="V146" s="2263"/>
      <c r="W146" s="3"/>
      <c r="X146" s="2262"/>
      <c r="Y146" s="2264"/>
      <c r="Z146" s="2263"/>
      <c r="AA146" s="2261"/>
      <c r="AB146" s="2263"/>
      <c r="AC146" s="2263"/>
      <c r="AD146" s="2263"/>
      <c r="AE146" s="2263"/>
      <c r="AF146" s="2263"/>
      <c r="AG146" s="2263"/>
      <c r="AH146" s="3"/>
      <c r="AI146" s="2262"/>
      <c r="AJ146" s="2264"/>
      <c r="AK146" s="2263"/>
      <c r="AL146" s="2261"/>
      <c r="AM146" s="2263"/>
      <c r="AN146" s="2263"/>
      <c r="AO146" s="2263"/>
      <c r="AP146" s="2263"/>
      <c r="AQ146" s="2263"/>
      <c r="AR146" s="2263"/>
      <c r="AS146" s="3"/>
      <c r="AT146" s="2262"/>
      <c r="AU146" s="2264"/>
      <c r="AV146" s="2263"/>
      <c r="AW146" s="2261"/>
      <c r="AX146" s="2263"/>
      <c r="AY146" s="2263"/>
      <c r="AZ146" s="2263"/>
      <c r="BA146" s="2263"/>
      <c r="BB146" s="2263"/>
      <c r="BC146" s="2263"/>
      <c r="BD146" s="3"/>
      <c r="BE146" s="2262"/>
      <c r="BF146" s="2264"/>
      <c r="BG146" s="2263"/>
      <c r="BH146" s="2261"/>
      <c r="BI146" s="2263"/>
      <c r="BJ146" s="2263"/>
      <c r="BK146" s="2263"/>
      <c r="BL146" s="2263"/>
      <c r="BM146" s="2263"/>
      <c r="BN146" s="2263"/>
      <c r="BO146" s="3"/>
      <c r="BP146" s="2262"/>
      <c r="BQ146" s="2264"/>
      <c r="BR146" s="2263"/>
      <c r="BS146" s="2261"/>
      <c r="BT146" s="2263"/>
      <c r="BU146" s="2263"/>
      <c r="BV146" s="2263"/>
      <c r="BW146" s="2263"/>
      <c r="BX146" s="2263"/>
      <c r="BY146" s="2263"/>
      <c r="BZ146" s="3"/>
      <c r="CA146" s="2262"/>
      <c r="CB146" s="2264"/>
      <c r="CC146" s="2263"/>
      <c r="CD146" s="2261"/>
      <c r="CE146" s="2263"/>
      <c r="CF146" s="2263"/>
      <c r="CG146" s="2263"/>
      <c r="CH146" s="2263"/>
      <c r="CI146" s="2263"/>
      <c r="CJ146" s="2263"/>
      <c r="CK146" s="3"/>
      <c r="CL146" s="2262"/>
      <c r="CM146" s="2264"/>
      <c r="CN146" s="2263"/>
      <c r="CO146" s="2261"/>
      <c r="CP146" s="2263"/>
      <c r="CQ146" s="2263"/>
      <c r="CR146" s="2263"/>
      <c r="CS146" s="2263"/>
      <c r="CT146" s="2263"/>
      <c r="CU146" s="2263"/>
      <c r="CV146" s="3"/>
      <c r="CW146" s="2262"/>
      <c r="CX146" s="2264"/>
      <c r="CY146" s="2263"/>
      <c r="CZ146" s="2261"/>
      <c r="DA146" s="2263"/>
      <c r="DB146" s="2263"/>
      <c r="DC146" s="2263"/>
      <c r="DD146" s="2263"/>
      <c r="DE146" s="2263"/>
      <c r="DF146" s="2263"/>
      <c r="DG146" s="3"/>
      <c r="DH146" s="2262"/>
      <c r="DI146" s="2264"/>
      <c r="DJ146" s="2263"/>
      <c r="DK146" s="2261"/>
      <c r="DL146" s="2263"/>
      <c r="DM146" s="2263"/>
      <c r="DN146" s="2263"/>
      <c r="DO146" s="2263"/>
      <c r="DP146" s="2263"/>
      <c r="DQ146" s="2263"/>
      <c r="DR146" s="3"/>
      <c r="DS146" s="2262"/>
      <c r="DT146" s="2264"/>
      <c r="DU146" s="2263"/>
      <c r="DV146" s="2261"/>
      <c r="DW146" s="2263"/>
      <c r="DX146" s="2263"/>
      <c r="DY146" s="2263"/>
      <c r="DZ146" s="2263"/>
      <c r="EA146" s="2263"/>
      <c r="EB146" s="2263"/>
      <c r="EC146" s="3"/>
      <c r="ED146" s="2262"/>
      <c r="EE146" s="2264"/>
      <c r="EF146" s="2263"/>
      <c r="EG146" s="2261"/>
      <c r="EH146" s="2263"/>
      <c r="EI146" s="2263"/>
      <c r="EJ146" s="2263"/>
      <c r="EK146" s="2263"/>
      <c r="EL146" s="2263"/>
      <c r="EM146" s="2263"/>
      <c r="EN146" s="3"/>
      <c r="EO146" s="2262"/>
      <c r="EP146" s="2264"/>
      <c r="EQ146" s="2263"/>
      <c r="ER146" s="2261"/>
      <c r="ES146" s="2263"/>
      <c r="ET146" s="2263"/>
      <c r="EU146" s="2263"/>
      <c r="EV146" s="2263"/>
      <c r="EW146" s="2263"/>
      <c r="EX146" s="2263"/>
      <c r="EY146" s="3"/>
      <c r="EZ146" s="2262"/>
      <c r="FA146" s="2264"/>
      <c r="FB146" s="2263"/>
      <c r="FC146" s="2261"/>
      <c r="FD146" s="2263"/>
      <c r="FE146" s="2263"/>
      <c r="FF146" s="2263"/>
      <c r="FG146" s="2263"/>
      <c r="FH146" s="2263"/>
      <c r="FI146" s="2263"/>
      <c r="FJ146" s="3"/>
      <c r="FK146" s="2262"/>
      <c r="FL146" s="2264"/>
      <c r="FM146" s="2263"/>
      <c r="FN146" s="2261"/>
      <c r="FO146" s="2263"/>
      <c r="FP146" s="2263"/>
      <c r="FQ146" s="2263"/>
      <c r="FR146" s="2263"/>
      <c r="FS146" s="2263"/>
      <c r="FT146" s="2263"/>
      <c r="FU146" s="3"/>
      <c r="FV146" s="2262"/>
      <c r="FW146" s="2264"/>
      <c r="FX146" s="2263"/>
      <c r="FY146" s="2261"/>
      <c r="FZ146" s="2263"/>
      <c r="GA146" s="2263"/>
      <c r="GB146" s="2263"/>
      <c r="GC146" s="2263"/>
      <c r="GD146" s="2263"/>
      <c r="GE146" s="2263"/>
      <c r="GF146" s="3"/>
      <c r="GG146" s="2262"/>
      <c r="GH146" s="2264"/>
      <c r="GI146" s="2263"/>
      <c r="GJ146" s="2261"/>
      <c r="GK146" s="2263"/>
      <c r="GL146" s="2263"/>
      <c r="GM146" s="2263"/>
      <c r="GN146" s="2263"/>
      <c r="GO146" s="2263"/>
      <c r="GP146" s="2263"/>
      <c r="GQ146" s="3"/>
      <c r="GR146" s="2262"/>
      <c r="GS146" s="2264"/>
      <c r="GT146" s="2263"/>
      <c r="GU146" s="2261"/>
      <c r="GV146" s="2263"/>
      <c r="GW146" s="2263"/>
      <c r="GX146" s="2263"/>
      <c r="GY146" s="2263"/>
      <c r="GZ146" s="2263"/>
      <c r="HA146" s="2263"/>
      <c r="HB146" s="3"/>
      <c r="HC146" s="2262"/>
      <c r="HD146" s="2264"/>
      <c r="HE146" s="2263"/>
      <c r="HF146" s="2261"/>
      <c r="HG146" s="2263"/>
      <c r="HH146" s="2263"/>
      <c r="HI146" s="2263"/>
      <c r="HJ146" s="2263"/>
      <c r="HK146" s="2263"/>
      <c r="HL146" s="2263"/>
      <c r="HM146" s="3"/>
      <c r="HN146" s="2262"/>
      <c r="HO146" s="2264"/>
      <c r="HP146" s="2263"/>
      <c r="HQ146" s="2261"/>
      <c r="HR146" s="2263"/>
      <c r="HS146" s="2263"/>
      <c r="HT146" s="2263"/>
      <c r="HU146" s="2263"/>
      <c r="HV146" s="2263"/>
      <c r="HW146" s="2263"/>
      <c r="HX146" s="3"/>
      <c r="HY146" s="2262"/>
      <c r="HZ146" s="2264"/>
      <c r="IA146" s="2263"/>
      <c r="IB146" s="2261"/>
      <c r="IC146" s="2263"/>
      <c r="ID146" s="2263"/>
      <c r="IE146" s="2263"/>
      <c r="IF146" s="2263"/>
      <c r="IG146" s="2263"/>
      <c r="IH146" s="2263"/>
      <c r="II146" s="3"/>
      <c r="IJ146" s="2262"/>
      <c r="IK146" s="2264"/>
      <c r="IL146" s="2263"/>
      <c r="IM146" s="2261"/>
      <c r="IN146" s="2263"/>
      <c r="IO146" s="2263"/>
      <c r="IP146" s="2263"/>
      <c r="IQ146" s="2263"/>
      <c r="IR146" s="2263"/>
      <c r="IS146" s="2263"/>
      <c r="IT146" s="3"/>
      <c r="IU146" s="2262"/>
      <c r="IV146" s="2264"/>
      <c r="IW146" s="2263"/>
    </row>
    <row r="147" spans="1:257" x14ac:dyDescent="0.25">
      <c r="A147" s="2262"/>
      <c r="B147" s="2264"/>
      <c r="C147" s="2265"/>
      <c r="D147" s="2260"/>
      <c r="E147" s="2265"/>
      <c r="F147" s="2265"/>
      <c r="G147" s="2265"/>
      <c r="H147" s="2265"/>
      <c r="I147" s="2265"/>
      <c r="J147" s="2265"/>
      <c r="K147" s="2471"/>
      <c r="M147" s="2262"/>
      <c r="N147" s="2264"/>
      <c r="O147" s="2263"/>
      <c r="P147" s="2261"/>
      <c r="Q147" s="2263"/>
      <c r="R147" s="2263"/>
      <c r="S147" s="2263"/>
      <c r="T147" s="2263"/>
      <c r="U147" s="2263"/>
      <c r="V147" s="2263"/>
      <c r="W147" s="3"/>
      <c r="X147" s="2262"/>
      <c r="Y147" s="2264"/>
      <c r="Z147" s="2263"/>
      <c r="AA147" s="2261"/>
      <c r="AB147" s="2263"/>
      <c r="AC147" s="2263"/>
      <c r="AD147" s="2263"/>
      <c r="AE147" s="2263"/>
      <c r="AF147" s="2263"/>
      <c r="AG147" s="2263"/>
      <c r="AH147" s="3"/>
      <c r="AI147" s="2262"/>
      <c r="AJ147" s="2264"/>
      <c r="AK147" s="2263"/>
      <c r="AL147" s="2261"/>
      <c r="AM147" s="2263"/>
      <c r="AN147" s="2263"/>
      <c r="AO147" s="2263"/>
      <c r="AP147" s="2263"/>
      <c r="AQ147" s="2263"/>
      <c r="AR147" s="2263"/>
      <c r="AS147" s="3"/>
      <c r="AT147" s="2262"/>
      <c r="AU147" s="2264"/>
      <c r="AV147" s="2263"/>
      <c r="AW147" s="2261"/>
      <c r="AX147" s="2263"/>
      <c r="AY147" s="2263"/>
      <c r="AZ147" s="2263"/>
      <c r="BA147" s="2263"/>
      <c r="BB147" s="2263"/>
      <c r="BC147" s="2263"/>
      <c r="BD147" s="3"/>
      <c r="BE147" s="2262"/>
      <c r="BF147" s="2264"/>
      <c r="BG147" s="2263"/>
      <c r="BH147" s="2261"/>
      <c r="BI147" s="2263"/>
      <c r="BJ147" s="2263"/>
      <c r="BK147" s="2263"/>
      <c r="BL147" s="2263"/>
      <c r="BM147" s="2263"/>
      <c r="BN147" s="2263"/>
      <c r="BO147" s="3"/>
      <c r="BP147" s="2262"/>
      <c r="BQ147" s="2264"/>
      <c r="BR147" s="2263"/>
      <c r="BS147" s="2261"/>
      <c r="BT147" s="2263"/>
      <c r="BU147" s="2263"/>
      <c r="BV147" s="2263"/>
      <c r="BW147" s="2263"/>
      <c r="BX147" s="2263"/>
      <c r="BY147" s="2263"/>
      <c r="BZ147" s="3"/>
      <c r="CA147" s="2262"/>
      <c r="CB147" s="2264"/>
      <c r="CC147" s="2263"/>
      <c r="CD147" s="2261"/>
      <c r="CE147" s="2263"/>
      <c r="CF147" s="2263"/>
      <c r="CG147" s="2263"/>
      <c r="CH147" s="2263"/>
      <c r="CI147" s="2263"/>
      <c r="CJ147" s="2263"/>
      <c r="CK147" s="3"/>
      <c r="CL147" s="2262"/>
      <c r="CM147" s="2264"/>
      <c r="CN147" s="2263"/>
      <c r="CO147" s="2261"/>
      <c r="CP147" s="2263"/>
      <c r="CQ147" s="2263"/>
      <c r="CR147" s="2263"/>
      <c r="CS147" s="2263"/>
      <c r="CT147" s="2263"/>
      <c r="CU147" s="2263"/>
      <c r="CV147" s="3"/>
      <c r="CW147" s="2262"/>
      <c r="CX147" s="2264"/>
      <c r="CY147" s="2263"/>
      <c r="CZ147" s="2261"/>
      <c r="DA147" s="2263"/>
      <c r="DB147" s="2263"/>
      <c r="DC147" s="2263"/>
      <c r="DD147" s="2263"/>
      <c r="DE147" s="2263"/>
      <c r="DF147" s="2263"/>
      <c r="DG147" s="3"/>
      <c r="DH147" s="2262"/>
      <c r="DI147" s="2264"/>
      <c r="DJ147" s="2263"/>
      <c r="DK147" s="2261"/>
      <c r="DL147" s="2263"/>
      <c r="DM147" s="2263"/>
      <c r="DN147" s="2263"/>
      <c r="DO147" s="2263"/>
      <c r="DP147" s="2263"/>
      <c r="DQ147" s="2263"/>
      <c r="DR147" s="3"/>
      <c r="DS147" s="2262"/>
      <c r="DT147" s="2264"/>
      <c r="DU147" s="2263"/>
      <c r="DV147" s="2261"/>
      <c r="DW147" s="2263"/>
      <c r="DX147" s="2263"/>
      <c r="DY147" s="2263"/>
      <c r="DZ147" s="2263"/>
      <c r="EA147" s="2263"/>
      <c r="EB147" s="2263"/>
      <c r="EC147" s="3"/>
      <c r="ED147" s="2262"/>
      <c r="EE147" s="2264"/>
      <c r="EF147" s="2263"/>
      <c r="EG147" s="2261"/>
      <c r="EH147" s="2263"/>
      <c r="EI147" s="2263"/>
      <c r="EJ147" s="2263"/>
      <c r="EK147" s="2263"/>
      <c r="EL147" s="2263"/>
      <c r="EM147" s="2263"/>
      <c r="EN147" s="3"/>
      <c r="EO147" s="2262"/>
      <c r="EP147" s="2264"/>
      <c r="EQ147" s="2263"/>
      <c r="ER147" s="2261"/>
      <c r="ES147" s="2263"/>
      <c r="ET147" s="2263"/>
      <c r="EU147" s="2263"/>
      <c r="EV147" s="2263"/>
      <c r="EW147" s="2263"/>
      <c r="EX147" s="2263"/>
      <c r="EY147" s="3"/>
      <c r="EZ147" s="2262"/>
      <c r="FA147" s="2264"/>
      <c r="FB147" s="2263"/>
      <c r="FC147" s="2261"/>
      <c r="FD147" s="2263"/>
      <c r="FE147" s="2263"/>
      <c r="FF147" s="2263"/>
      <c r="FG147" s="2263"/>
      <c r="FH147" s="2263"/>
      <c r="FI147" s="2263"/>
      <c r="FJ147" s="3"/>
      <c r="FK147" s="2262"/>
      <c r="FL147" s="2264"/>
      <c r="FM147" s="2263"/>
      <c r="FN147" s="2261"/>
      <c r="FO147" s="2263"/>
      <c r="FP147" s="2263"/>
      <c r="FQ147" s="2263"/>
      <c r="FR147" s="2263"/>
      <c r="FS147" s="2263"/>
      <c r="FT147" s="2263"/>
      <c r="FU147" s="3"/>
      <c r="FV147" s="2262"/>
      <c r="FW147" s="2264"/>
      <c r="FX147" s="2263"/>
      <c r="FY147" s="2261"/>
      <c r="FZ147" s="2263"/>
      <c r="GA147" s="2263"/>
      <c r="GB147" s="2263"/>
      <c r="GC147" s="2263"/>
      <c r="GD147" s="2263"/>
      <c r="GE147" s="2263"/>
      <c r="GF147" s="3"/>
      <c r="GG147" s="2262"/>
      <c r="GH147" s="2264"/>
      <c r="GI147" s="2263"/>
      <c r="GJ147" s="2261"/>
      <c r="GK147" s="2263"/>
      <c r="GL147" s="2263"/>
      <c r="GM147" s="2263"/>
      <c r="GN147" s="2263"/>
      <c r="GO147" s="2263"/>
      <c r="GP147" s="2263"/>
      <c r="GQ147" s="3"/>
      <c r="GR147" s="2262"/>
      <c r="GS147" s="2264"/>
      <c r="GT147" s="2263"/>
      <c r="GU147" s="2261"/>
      <c r="GV147" s="2263"/>
      <c r="GW147" s="2263"/>
      <c r="GX147" s="2263"/>
      <c r="GY147" s="2263"/>
      <c r="GZ147" s="2263"/>
      <c r="HA147" s="2263"/>
      <c r="HB147" s="3"/>
      <c r="HC147" s="2262"/>
      <c r="HD147" s="2264"/>
      <c r="HE147" s="2263"/>
      <c r="HF147" s="2261"/>
      <c r="HG147" s="2263"/>
      <c r="HH147" s="2263"/>
      <c r="HI147" s="2263"/>
      <c r="HJ147" s="2263"/>
      <c r="HK147" s="2263"/>
      <c r="HL147" s="2263"/>
      <c r="HM147" s="3"/>
      <c r="HN147" s="2262"/>
      <c r="HO147" s="2264"/>
      <c r="HP147" s="2263"/>
      <c r="HQ147" s="2261"/>
      <c r="HR147" s="2263"/>
      <c r="HS147" s="2263"/>
      <c r="HT147" s="2263"/>
      <c r="HU147" s="2263"/>
      <c r="HV147" s="2263"/>
      <c r="HW147" s="2263"/>
      <c r="HX147" s="3"/>
      <c r="HY147" s="2262"/>
      <c r="HZ147" s="2264"/>
      <c r="IA147" s="2263"/>
      <c r="IB147" s="2261"/>
      <c r="IC147" s="2263"/>
      <c r="ID147" s="2263"/>
      <c r="IE147" s="2263"/>
      <c r="IF147" s="2263"/>
      <c r="IG147" s="2263"/>
      <c r="IH147" s="2263"/>
      <c r="II147" s="3"/>
      <c r="IJ147" s="2262"/>
      <c r="IK147" s="2264"/>
      <c r="IL147" s="2263"/>
      <c r="IM147" s="2261"/>
      <c r="IN147" s="2263"/>
      <c r="IO147" s="2263"/>
      <c r="IP147" s="2263"/>
      <c r="IQ147" s="2263"/>
      <c r="IR147" s="2263"/>
      <c r="IS147" s="2263"/>
      <c r="IT147" s="3"/>
      <c r="IU147" s="2262"/>
      <c r="IV147" s="2264"/>
      <c r="IW147" s="2263"/>
    </row>
    <row r="148" spans="1:257" x14ac:dyDescent="0.25">
      <c r="A148" s="2262"/>
      <c r="B148" s="2264"/>
      <c r="C148" s="2265"/>
      <c r="D148" s="2260"/>
      <c r="E148" s="2265"/>
      <c r="F148" s="2265"/>
      <c r="G148" s="2265"/>
      <c r="H148" s="2265"/>
      <c r="I148" s="2265"/>
      <c r="J148" s="2265"/>
      <c r="K148" s="2471"/>
      <c r="M148" s="2262"/>
      <c r="N148" s="2264"/>
      <c r="O148" s="2263"/>
      <c r="P148" s="2261"/>
      <c r="Q148" s="2263"/>
      <c r="R148" s="2263"/>
      <c r="S148" s="2263"/>
      <c r="T148" s="2263"/>
      <c r="U148" s="2263"/>
      <c r="V148" s="2263"/>
      <c r="W148" s="3"/>
      <c r="X148" s="2262"/>
      <c r="Y148" s="2264"/>
      <c r="Z148" s="2263"/>
      <c r="AA148" s="2261"/>
      <c r="AB148" s="2263"/>
      <c r="AC148" s="2263"/>
      <c r="AD148" s="2263"/>
      <c r="AE148" s="2263"/>
      <c r="AF148" s="2263"/>
      <c r="AG148" s="2263"/>
      <c r="AH148" s="3"/>
      <c r="AI148" s="2262"/>
      <c r="AJ148" s="2264"/>
      <c r="AK148" s="2263"/>
      <c r="AL148" s="2261"/>
      <c r="AM148" s="2263"/>
      <c r="AN148" s="2263"/>
      <c r="AO148" s="2263"/>
      <c r="AP148" s="2263"/>
      <c r="AQ148" s="2263"/>
      <c r="AR148" s="2263"/>
      <c r="AS148" s="3"/>
      <c r="AT148" s="2262"/>
      <c r="AU148" s="2264"/>
      <c r="AV148" s="2263"/>
      <c r="AW148" s="2261"/>
      <c r="AX148" s="2263"/>
      <c r="AY148" s="2263"/>
      <c r="AZ148" s="2263"/>
      <c r="BA148" s="2263"/>
      <c r="BB148" s="2263"/>
      <c r="BC148" s="2263"/>
      <c r="BD148" s="3"/>
      <c r="BE148" s="2262"/>
      <c r="BF148" s="2264"/>
      <c r="BG148" s="2263"/>
      <c r="BH148" s="2261"/>
      <c r="BI148" s="2263"/>
      <c r="BJ148" s="2263"/>
      <c r="BK148" s="2263"/>
      <c r="BL148" s="2263"/>
      <c r="BM148" s="2263"/>
      <c r="BN148" s="2263"/>
      <c r="BO148" s="3"/>
      <c r="BP148" s="2262"/>
      <c r="BQ148" s="2264"/>
      <c r="BR148" s="2263"/>
      <c r="BS148" s="2261"/>
      <c r="BT148" s="2263"/>
      <c r="BU148" s="2263"/>
      <c r="BV148" s="2263"/>
      <c r="BW148" s="2263"/>
      <c r="BX148" s="2263"/>
      <c r="BY148" s="2263"/>
      <c r="BZ148" s="3"/>
      <c r="CA148" s="2262"/>
      <c r="CB148" s="2264"/>
      <c r="CC148" s="2263"/>
      <c r="CD148" s="2261"/>
      <c r="CE148" s="2263"/>
      <c r="CF148" s="2263"/>
      <c r="CG148" s="2263"/>
      <c r="CH148" s="2263"/>
      <c r="CI148" s="2263"/>
      <c r="CJ148" s="2263"/>
      <c r="CK148" s="3"/>
      <c r="CL148" s="2262"/>
      <c r="CM148" s="2264"/>
      <c r="CN148" s="2263"/>
      <c r="CO148" s="2261"/>
      <c r="CP148" s="2263"/>
      <c r="CQ148" s="2263"/>
      <c r="CR148" s="2263"/>
      <c r="CS148" s="2263"/>
      <c r="CT148" s="2263"/>
      <c r="CU148" s="2263"/>
      <c r="CV148" s="3"/>
      <c r="CW148" s="2262"/>
      <c r="CX148" s="2264"/>
      <c r="CY148" s="2263"/>
      <c r="CZ148" s="2261"/>
      <c r="DA148" s="2263"/>
      <c r="DB148" s="2263"/>
      <c r="DC148" s="2263"/>
      <c r="DD148" s="2263"/>
      <c r="DE148" s="2263"/>
      <c r="DF148" s="2263"/>
      <c r="DG148" s="3"/>
      <c r="DH148" s="2262"/>
      <c r="DI148" s="2264"/>
      <c r="DJ148" s="2263"/>
      <c r="DK148" s="2261"/>
      <c r="DL148" s="2263"/>
      <c r="DM148" s="2263"/>
      <c r="DN148" s="2263"/>
      <c r="DO148" s="2263"/>
      <c r="DP148" s="2263"/>
      <c r="DQ148" s="2263"/>
      <c r="DR148" s="3"/>
      <c r="DS148" s="2262"/>
      <c r="DT148" s="2264"/>
      <c r="DU148" s="2263"/>
      <c r="DV148" s="2261"/>
      <c r="DW148" s="2263"/>
      <c r="DX148" s="2263"/>
      <c r="DY148" s="2263"/>
      <c r="DZ148" s="2263"/>
      <c r="EA148" s="2263"/>
      <c r="EB148" s="2263"/>
      <c r="EC148" s="3"/>
      <c r="ED148" s="2262"/>
      <c r="EE148" s="2264"/>
      <c r="EF148" s="2263"/>
      <c r="EG148" s="2261"/>
      <c r="EH148" s="2263"/>
      <c r="EI148" s="2263"/>
      <c r="EJ148" s="2263"/>
      <c r="EK148" s="2263"/>
      <c r="EL148" s="2263"/>
      <c r="EM148" s="2263"/>
      <c r="EN148" s="3"/>
      <c r="EO148" s="2262"/>
      <c r="EP148" s="2264"/>
      <c r="EQ148" s="2263"/>
      <c r="ER148" s="2261"/>
      <c r="ES148" s="2263"/>
      <c r="ET148" s="2263"/>
      <c r="EU148" s="2263"/>
      <c r="EV148" s="2263"/>
      <c r="EW148" s="2263"/>
      <c r="EX148" s="2263"/>
      <c r="EY148" s="3"/>
      <c r="EZ148" s="2262"/>
      <c r="FA148" s="2264"/>
      <c r="FB148" s="2263"/>
      <c r="FC148" s="2261"/>
      <c r="FD148" s="2263"/>
      <c r="FE148" s="2263"/>
      <c r="FF148" s="2263"/>
      <c r="FG148" s="2263"/>
      <c r="FH148" s="2263"/>
      <c r="FI148" s="2263"/>
      <c r="FJ148" s="3"/>
      <c r="FK148" s="2262"/>
      <c r="FL148" s="2264"/>
      <c r="FM148" s="2263"/>
      <c r="FN148" s="2261"/>
      <c r="FO148" s="2263"/>
      <c r="FP148" s="2263"/>
      <c r="FQ148" s="2263"/>
      <c r="FR148" s="2263"/>
      <c r="FS148" s="2263"/>
      <c r="FT148" s="2263"/>
      <c r="FU148" s="3"/>
      <c r="FV148" s="2262"/>
      <c r="FW148" s="2264"/>
      <c r="FX148" s="2263"/>
      <c r="FY148" s="2261"/>
      <c r="FZ148" s="2263"/>
      <c r="GA148" s="2263"/>
      <c r="GB148" s="2263"/>
      <c r="GC148" s="2263"/>
      <c r="GD148" s="2263"/>
      <c r="GE148" s="2263"/>
      <c r="GF148" s="3"/>
      <c r="GG148" s="2262"/>
      <c r="GH148" s="2264"/>
      <c r="GI148" s="2263"/>
      <c r="GJ148" s="2261"/>
      <c r="GK148" s="2263"/>
      <c r="GL148" s="2263"/>
      <c r="GM148" s="2263"/>
      <c r="GN148" s="2263"/>
      <c r="GO148" s="2263"/>
      <c r="GP148" s="2263"/>
      <c r="GQ148" s="3"/>
      <c r="GR148" s="2262"/>
      <c r="GS148" s="2264"/>
      <c r="GT148" s="2263"/>
      <c r="GU148" s="2261"/>
      <c r="GV148" s="2263"/>
      <c r="GW148" s="2263"/>
      <c r="GX148" s="2263"/>
      <c r="GY148" s="2263"/>
      <c r="GZ148" s="2263"/>
      <c r="HA148" s="2263"/>
      <c r="HB148" s="3"/>
      <c r="HC148" s="2262"/>
      <c r="HD148" s="2264"/>
      <c r="HE148" s="2263"/>
      <c r="HF148" s="2261"/>
      <c r="HG148" s="2263"/>
      <c r="HH148" s="2263"/>
      <c r="HI148" s="2263"/>
      <c r="HJ148" s="2263"/>
      <c r="HK148" s="2263"/>
      <c r="HL148" s="2263"/>
      <c r="HM148" s="3"/>
      <c r="HN148" s="2262"/>
      <c r="HO148" s="2264"/>
      <c r="HP148" s="2263"/>
      <c r="HQ148" s="2261"/>
      <c r="HR148" s="2263"/>
      <c r="HS148" s="2263"/>
      <c r="HT148" s="2263"/>
      <c r="HU148" s="2263"/>
      <c r="HV148" s="2263"/>
      <c r="HW148" s="2263"/>
      <c r="HX148" s="3"/>
      <c r="HY148" s="2262"/>
      <c r="HZ148" s="2264"/>
      <c r="IA148" s="2263"/>
      <c r="IB148" s="2261"/>
      <c r="IC148" s="2263"/>
      <c r="ID148" s="2263"/>
      <c r="IE148" s="2263"/>
      <c r="IF148" s="2263"/>
      <c r="IG148" s="2263"/>
      <c r="IH148" s="2263"/>
      <c r="II148" s="3"/>
      <c r="IJ148" s="2262"/>
      <c r="IK148" s="2264"/>
      <c r="IL148" s="2263"/>
      <c r="IM148" s="2261"/>
      <c r="IN148" s="2263"/>
      <c r="IO148" s="2263"/>
      <c r="IP148" s="2263"/>
      <c r="IQ148" s="2263"/>
      <c r="IR148" s="2263"/>
      <c r="IS148" s="2263"/>
      <c r="IT148" s="3"/>
      <c r="IU148" s="2262"/>
      <c r="IV148" s="2264"/>
      <c r="IW148" s="2263"/>
    </row>
    <row r="149" spans="1:257" x14ac:dyDescent="0.25">
      <c r="A149" s="2262"/>
      <c r="B149" s="2264"/>
      <c r="C149" s="2265"/>
      <c r="D149" s="2260"/>
      <c r="E149" s="2265"/>
      <c r="F149" s="2265"/>
      <c r="G149" s="2265"/>
      <c r="H149" s="2265"/>
      <c r="I149" s="2265"/>
      <c r="J149" s="2265"/>
      <c r="K149" s="2471"/>
      <c r="M149" s="2262"/>
      <c r="N149" s="2264"/>
      <c r="O149" s="2263"/>
      <c r="P149" s="2261"/>
      <c r="Q149" s="2263"/>
      <c r="R149" s="2263"/>
      <c r="S149" s="2263"/>
      <c r="T149" s="2263"/>
      <c r="U149" s="2263"/>
      <c r="V149" s="2263"/>
      <c r="W149" s="3"/>
      <c r="X149" s="2262"/>
      <c r="Y149" s="2264"/>
      <c r="Z149" s="2263"/>
      <c r="AA149" s="2261"/>
      <c r="AB149" s="2263"/>
      <c r="AC149" s="2263"/>
      <c r="AD149" s="2263"/>
      <c r="AE149" s="2263"/>
      <c r="AF149" s="2263"/>
      <c r="AG149" s="2263"/>
      <c r="AH149" s="3"/>
      <c r="AI149" s="2262"/>
      <c r="AJ149" s="2264"/>
      <c r="AK149" s="2263"/>
      <c r="AL149" s="2261"/>
      <c r="AM149" s="2263"/>
      <c r="AN149" s="2263"/>
      <c r="AO149" s="2263"/>
      <c r="AP149" s="2263"/>
      <c r="AQ149" s="2263"/>
      <c r="AR149" s="2263"/>
      <c r="AS149" s="3"/>
      <c r="AT149" s="2262"/>
      <c r="AU149" s="2264"/>
      <c r="AV149" s="2263"/>
      <c r="AW149" s="2261"/>
      <c r="AX149" s="2263"/>
      <c r="AY149" s="2263"/>
      <c r="AZ149" s="2263"/>
      <c r="BA149" s="2263"/>
      <c r="BB149" s="2263"/>
      <c r="BC149" s="2263"/>
      <c r="BD149" s="3"/>
      <c r="BE149" s="2262"/>
      <c r="BF149" s="2264"/>
      <c r="BG149" s="2263"/>
      <c r="BH149" s="2261"/>
      <c r="BI149" s="2263"/>
      <c r="BJ149" s="2263"/>
      <c r="BK149" s="2263"/>
      <c r="BL149" s="2263"/>
      <c r="BM149" s="2263"/>
      <c r="BN149" s="2263"/>
      <c r="BO149" s="3"/>
      <c r="BP149" s="2262"/>
      <c r="BQ149" s="2264"/>
      <c r="BR149" s="2263"/>
      <c r="BS149" s="2261"/>
      <c r="BT149" s="2263"/>
      <c r="BU149" s="2263"/>
      <c r="BV149" s="2263"/>
      <c r="BW149" s="2263"/>
      <c r="BX149" s="2263"/>
      <c r="BY149" s="2263"/>
      <c r="BZ149" s="3"/>
      <c r="CA149" s="2262"/>
      <c r="CB149" s="2264"/>
      <c r="CC149" s="2263"/>
      <c r="CD149" s="2261"/>
      <c r="CE149" s="2263"/>
      <c r="CF149" s="2263"/>
      <c r="CG149" s="2263"/>
      <c r="CH149" s="2263"/>
      <c r="CI149" s="2263"/>
      <c r="CJ149" s="2263"/>
      <c r="CK149" s="3"/>
      <c r="CL149" s="2262"/>
      <c r="CM149" s="2264"/>
      <c r="CN149" s="2263"/>
      <c r="CO149" s="2261"/>
      <c r="CP149" s="2263"/>
      <c r="CQ149" s="2263"/>
      <c r="CR149" s="2263"/>
      <c r="CS149" s="2263"/>
      <c r="CT149" s="2263"/>
      <c r="CU149" s="2263"/>
      <c r="CV149" s="3"/>
      <c r="CW149" s="2262"/>
      <c r="CX149" s="2264"/>
      <c r="CY149" s="2263"/>
      <c r="CZ149" s="2261"/>
      <c r="DA149" s="2263"/>
      <c r="DB149" s="2263"/>
      <c r="DC149" s="2263"/>
      <c r="DD149" s="2263"/>
      <c r="DE149" s="2263"/>
      <c r="DF149" s="2263"/>
      <c r="DG149" s="3"/>
      <c r="DH149" s="2262"/>
      <c r="DI149" s="2264"/>
      <c r="DJ149" s="2263"/>
      <c r="DK149" s="2261"/>
      <c r="DL149" s="2263"/>
      <c r="DM149" s="2263"/>
      <c r="DN149" s="2263"/>
      <c r="DO149" s="2263"/>
      <c r="DP149" s="2263"/>
      <c r="DQ149" s="2263"/>
      <c r="DR149" s="3"/>
      <c r="DS149" s="2262"/>
      <c r="DT149" s="2264"/>
      <c r="DU149" s="2263"/>
      <c r="DV149" s="2261"/>
      <c r="DW149" s="2263"/>
      <c r="DX149" s="2263"/>
      <c r="DY149" s="2263"/>
      <c r="DZ149" s="2263"/>
      <c r="EA149" s="2263"/>
      <c r="EB149" s="2263"/>
      <c r="EC149" s="3"/>
      <c r="ED149" s="2262"/>
      <c r="EE149" s="2264"/>
      <c r="EF149" s="2263"/>
      <c r="EG149" s="2261"/>
      <c r="EH149" s="2263"/>
      <c r="EI149" s="2263"/>
      <c r="EJ149" s="2263"/>
      <c r="EK149" s="2263"/>
      <c r="EL149" s="2263"/>
      <c r="EM149" s="2263"/>
      <c r="EN149" s="3"/>
      <c r="EO149" s="2262"/>
      <c r="EP149" s="2264"/>
      <c r="EQ149" s="2263"/>
      <c r="ER149" s="2261"/>
      <c r="ES149" s="2263"/>
      <c r="ET149" s="2263"/>
      <c r="EU149" s="2263"/>
      <c r="EV149" s="2263"/>
      <c r="EW149" s="2263"/>
      <c r="EX149" s="2263"/>
      <c r="EY149" s="3"/>
      <c r="EZ149" s="2262"/>
      <c r="FA149" s="2264"/>
      <c r="FB149" s="2263"/>
      <c r="FC149" s="2261"/>
      <c r="FD149" s="2263"/>
      <c r="FE149" s="2263"/>
      <c r="FF149" s="2263"/>
      <c r="FG149" s="2263"/>
      <c r="FH149" s="2263"/>
      <c r="FI149" s="2263"/>
      <c r="FJ149" s="3"/>
      <c r="FK149" s="2262"/>
      <c r="FL149" s="2264"/>
      <c r="FM149" s="2263"/>
      <c r="FN149" s="2261"/>
      <c r="FO149" s="2263"/>
      <c r="FP149" s="2263"/>
      <c r="FQ149" s="2263"/>
      <c r="FR149" s="2263"/>
      <c r="FS149" s="2263"/>
      <c r="FT149" s="2263"/>
      <c r="FU149" s="3"/>
      <c r="FV149" s="2262"/>
      <c r="FW149" s="2264"/>
      <c r="FX149" s="2263"/>
      <c r="FY149" s="2261"/>
      <c r="FZ149" s="2263"/>
      <c r="GA149" s="2263"/>
      <c r="GB149" s="2263"/>
      <c r="GC149" s="2263"/>
      <c r="GD149" s="2263"/>
      <c r="GE149" s="2263"/>
      <c r="GF149" s="3"/>
      <c r="GG149" s="2262"/>
      <c r="GH149" s="2264"/>
      <c r="GI149" s="2263"/>
      <c r="GJ149" s="2261"/>
      <c r="GK149" s="2263"/>
      <c r="GL149" s="2263"/>
      <c r="GM149" s="2263"/>
      <c r="GN149" s="2263"/>
      <c r="GO149" s="2263"/>
      <c r="GP149" s="2263"/>
      <c r="GQ149" s="3"/>
      <c r="GR149" s="2262"/>
      <c r="GS149" s="2264"/>
      <c r="GT149" s="2263"/>
      <c r="GU149" s="2261"/>
      <c r="GV149" s="2263"/>
      <c r="GW149" s="2263"/>
      <c r="GX149" s="2263"/>
      <c r="GY149" s="2263"/>
      <c r="GZ149" s="2263"/>
      <c r="HA149" s="2263"/>
      <c r="HB149" s="3"/>
      <c r="HC149" s="2262"/>
      <c r="HD149" s="2264"/>
      <c r="HE149" s="2263"/>
      <c r="HF149" s="2261"/>
      <c r="HG149" s="2263"/>
      <c r="HH149" s="2263"/>
      <c r="HI149" s="2263"/>
      <c r="HJ149" s="2263"/>
      <c r="HK149" s="2263"/>
      <c r="HL149" s="2263"/>
      <c r="HM149" s="3"/>
      <c r="HN149" s="2262"/>
      <c r="HO149" s="2264"/>
      <c r="HP149" s="2263"/>
      <c r="HQ149" s="2261"/>
      <c r="HR149" s="2263"/>
      <c r="HS149" s="2263"/>
      <c r="HT149" s="2263"/>
      <c r="HU149" s="2263"/>
      <c r="HV149" s="2263"/>
      <c r="HW149" s="2263"/>
      <c r="HX149" s="3"/>
      <c r="HY149" s="2262"/>
      <c r="HZ149" s="2264"/>
      <c r="IA149" s="2263"/>
      <c r="IB149" s="2261"/>
      <c r="IC149" s="2263"/>
      <c r="ID149" s="2263"/>
      <c r="IE149" s="2263"/>
      <c r="IF149" s="2263"/>
      <c r="IG149" s="2263"/>
      <c r="IH149" s="2263"/>
      <c r="II149" s="3"/>
      <c r="IJ149" s="2262"/>
      <c r="IK149" s="2264"/>
      <c r="IL149" s="2263"/>
      <c r="IM149" s="2261"/>
      <c r="IN149" s="2263"/>
      <c r="IO149" s="2263"/>
      <c r="IP149" s="2263"/>
      <c r="IQ149" s="2263"/>
      <c r="IR149" s="2263"/>
      <c r="IS149" s="2263"/>
      <c r="IT149" s="3"/>
      <c r="IU149" s="2262"/>
      <c r="IV149" s="2264"/>
      <c r="IW149" s="2263"/>
    </row>
    <row r="150" spans="1:257" x14ac:dyDescent="0.25">
      <c r="A150" s="2262"/>
      <c r="B150" s="2264"/>
      <c r="D150" s="2261"/>
      <c r="M150" s="2262"/>
      <c r="N150" s="2264"/>
      <c r="O150" s="2263"/>
      <c r="P150" s="2261"/>
      <c r="Q150" s="2263"/>
      <c r="R150" s="2263"/>
      <c r="S150" s="2263"/>
      <c r="T150" s="2263"/>
      <c r="U150" s="2263"/>
      <c r="V150" s="2263"/>
      <c r="W150" s="3"/>
      <c r="X150" s="2262"/>
      <c r="Y150" s="2264"/>
      <c r="Z150" s="2263"/>
      <c r="AA150" s="2261"/>
      <c r="AB150" s="2263"/>
      <c r="AC150" s="2263"/>
      <c r="AD150" s="2263"/>
      <c r="AE150" s="2263"/>
      <c r="AF150" s="2263"/>
      <c r="AG150" s="2263"/>
      <c r="AH150" s="3"/>
      <c r="AI150" s="2262"/>
      <c r="AJ150" s="2264"/>
      <c r="AK150" s="2263"/>
      <c r="AL150" s="2261"/>
      <c r="AM150" s="2263"/>
      <c r="AN150" s="2263"/>
      <c r="AO150" s="2263"/>
      <c r="AP150" s="2263"/>
      <c r="AQ150" s="2263"/>
      <c r="AR150" s="2263"/>
      <c r="AS150" s="3"/>
      <c r="AT150" s="2262"/>
      <c r="AU150" s="2264"/>
      <c r="AV150" s="2263"/>
      <c r="AW150" s="2261"/>
      <c r="AX150" s="2263"/>
      <c r="AY150" s="2263"/>
      <c r="AZ150" s="2263"/>
      <c r="BA150" s="2263"/>
      <c r="BB150" s="2263"/>
      <c r="BC150" s="2263"/>
      <c r="BD150" s="3"/>
      <c r="BE150" s="2262"/>
      <c r="BF150" s="2264"/>
      <c r="BG150" s="2263"/>
      <c r="BH150" s="2261"/>
      <c r="BI150" s="2263"/>
      <c r="BJ150" s="2263"/>
      <c r="BK150" s="2263"/>
      <c r="BL150" s="2263"/>
      <c r="BM150" s="2263"/>
      <c r="BN150" s="2263"/>
      <c r="BO150" s="3"/>
      <c r="BP150" s="2262"/>
      <c r="BQ150" s="2264"/>
      <c r="BR150" s="2263"/>
      <c r="BS150" s="2261"/>
      <c r="BT150" s="2263"/>
      <c r="BU150" s="2263"/>
      <c r="BV150" s="2263"/>
      <c r="BW150" s="2263"/>
      <c r="BX150" s="2263"/>
      <c r="BY150" s="2263"/>
      <c r="BZ150" s="3"/>
      <c r="CA150" s="2262"/>
      <c r="CB150" s="2264"/>
      <c r="CC150" s="2263"/>
      <c r="CD150" s="2261"/>
      <c r="CE150" s="2263"/>
      <c r="CF150" s="2263"/>
      <c r="CG150" s="2263"/>
      <c r="CH150" s="2263"/>
      <c r="CI150" s="2263"/>
      <c r="CJ150" s="2263"/>
      <c r="CK150" s="3"/>
      <c r="CL150" s="2262"/>
      <c r="CM150" s="2264"/>
      <c r="CN150" s="2263"/>
      <c r="CO150" s="2261"/>
      <c r="CP150" s="2263"/>
      <c r="CQ150" s="2263"/>
      <c r="CR150" s="2263"/>
      <c r="CS150" s="2263"/>
      <c r="CT150" s="2263"/>
      <c r="CU150" s="2263"/>
      <c r="CV150" s="3"/>
      <c r="CW150" s="2262"/>
      <c r="CX150" s="2264"/>
      <c r="CY150" s="2263"/>
      <c r="CZ150" s="2261"/>
      <c r="DA150" s="2263"/>
      <c r="DB150" s="2263"/>
      <c r="DC150" s="2263"/>
      <c r="DD150" s="2263"/>
      <c r="DE150" s="2263"/>
      <c r="DF150" s="2263"/>
      <c r="DG150" s="3"/>
      <c r="DH150" s="2262"/>
      <c r="DI150" s="2264"/>
      <c r="DJ150" s="2263"/>
      <c r="DK150" s="2261"/>
      <c r="DL150" s="2263"/>
      <c r="DM150" s="2263"/>
      <c r="DN150" s="2263"/>
      <c r="DO150" s="2263"/>
      <c r="DP150" s="2263"/>
      <c r="DQ150" s="2263"/>
      <c r="DR150" s="3"/>
      <c r="DS150" s="2262"/>
      <c r="DT150" s="2264"/>
      <c r="DU150" s="2263"/>
      <c r="DV150" s="2261"/>
      <c r="DW150" s="2263"/>
      <c r="DX150" s="2263"/>
      <c r="DY150" s="2263"/>
      <c r="DZ150" s="2263"/>
      <c r="EA150" s="2263"/>
      <c r="EB150" s="2263"/>
      <c r="EC150" s="3"/>
      <c r="ED150" s="2262"/>
      <c r="EE150" s="2264"/>
      <c r="EF150" s="2263"/>
      <c r="EG150" s="2261"/>
      <c r="EH150" s="2263"/>
      <c r="EI150" s="2263"/>
      <c r="EJ150" s="2263"/>
      <c r="EK150" s="2263"/>
      <c r="EL150" s="2263"/>
      <c r="EM150" s="2263"/>
      <c r="EN150" s="3"/>
      <c r="EO150" s="2262"/>
      <c r="EP150" s="2264"/>
      <c r="EQ150" s="2263"/>
      <c r="ER150" s="2261"/>
      <c r="ES150" s="2263"/>
      <c r="ET150" s="2263"/>
      <c r="EU150" s="2263"/>
      <c r="EV150" s="2263"/>
      <c r="EW150" s="2263"/>
      <c r="EX150" s="2263"/>
      <c r="EY150" s="3"/>
      <c r="EZ150" s="2262"/>
      <c r="FA150" s="2264"/>
      <c r="FB150" s="2263"/>
      <c r="FC150" s="2261"/>
      <c r="FD150" s="2263"/>
      <c r="FE150" s="2263"/>
      <c r="FF150" s="2263"/>
      <c r="FG150" s="2263"/>
      <c r="FH150" s="2263"/>
      <c r="FI150" s="2263"/>
      <c r="FJ150" s="3"/>
      <c r="FK150" s="2262"/>
      <c r="FL150" s="2264"/>
      <c r="FM150" s="2263"/>
      <c r="FN150" s="2261"/>
      <c r="FO150" s="2263"/>
      <c r="FP150" s="2263"/>
      <c r="FQ150" s="2263"/>
      <c r="FR150" s="2263"/>
      <c r="FS150" s="2263"/>
      <c r="FT150" s="2263"/>
      <c r="FU150" s="3"/>
      <c r="FV150" s="2262"/>
      <c r="FW150" s="2264"/>
      <c r="FX150" s="2263"/>
      <c r="FY150" s="2261"/>
      <c r="FZ150" s="2263"/>
      <c r="GA150" s="2263"/>
      <c r="GB150" s="2263"/>
      <c r="GC150" s="2263"/>
      <c r="GD150" s="2263"/>
      <c r="GE150" s="2263"/>
      <c r="GF150" s="3"/>
      <c r="GG150" s="2262"/>
      <c r="GH150" s="2264"/>
      <c r="GI150" s="2263"/>
      <c r="GJ150" s="2261"/>
      <c r="GK150" s="2263"/>
      <c r="GL150" s="2263"/>
      <c r="GM150" s="2263"/>
      <c r="GN150" s="2263"/>
      <c r="GO150" s="2263"/>
      <c r="GP150" s="2263"/>
      <c r="GQ150" s="3"/>
      <c r="GR150" s="2262"/>
      <c r="GS150" s="2264"/>
      <c r="GT150" s="2263"/>
      <c r="GU150" s="2261"/>
      <c r="GV150" s="2263"/>
      <c r="GW150" s="2263"/>
      <c r="GX150" s="2263"/>
      <c r="GY150" s="2263"/>
      <c r="GZ150" s="2263"/>
      <c r="HA150" s="2263"/>
      <c r="HB150" s="3"/>
      <c r="HC150" s="2262"/>
      <c r="HD150" s="2264"/>
      <c r="HE150" s="2263"/>
      <c r="HF150" s="2261"/>
      <c r="HG150" s="2263"/>
      <c r="HH150" s="2263"/>
      <c r="HI150" s="2263"/>
      <c r="HJ150" s="2263"/>
      <c r="HK150" s="2263"/>
      <c r="HL150" s="2263"/>
      <c r="HM150" s="3"/>
      <c r="HN150" s="2262"/>
      <c r="HO150" s="2264"/>
      <c r="HP150" s="2263"/>
      <c r="HQ150" s="2261"/>
      <c r="HR150" s="2263"/>
      <c r="HS150" s="2263"/>
      <c r="HT150" s="2263"/>
      <c r="HU150" s="2263"/>
      <c r="HV150" s="2263"/>
      <c r="HW150" s="2263"/>
      <c r="HX150" s="3"/>
      <c r="HY150" s="2262"/>
      <c r="HZ150" s="2264"/>
      <c r="IA150" s="2263"/>
      <c r="IB150" s="2261"/>
      <c r="IC150" s="2263"/>
      <c r="ID150" s="2263"/>
      <c r="IE150" s="2263"/>
      <c r="IF150" s="2263"/>
      <c r="IG150" s="2263"/>
      <c r="IH150" s="2263"/>
      <c r="II150" s="3"/>
      <c r="IJ150" s="2262"/>
      <c r="IK150" s="2264"/>
      <c r="IL150" s="2263"/>
      <c r="IM150" s="2261"/>
      <c r="IN150" s="2263"/>
      <c r="IO150" s="2263"/>
      <c r="IP150" s="2263"/>
      <c r="IQ150" s="2263"/>
      <c r="IR150" s="2263"/>
      <c r="IS150" s="2263"/>
      <c r="IT150" s="3"/>
      <c r="IU150" s="2262"/>
      <c r="IV150" s="2264"/>
      <c r="IW150" s="2263"/>
    </row>
    <row r="151" spans="1:257" x14ac:dyDescent="0.25">
      <c r="A151" s="2262"/>
      <c r="B151" s="2264"/>
      <c r="D151" s="2261"/>
      <c r="M151" s="2262"/>
      <c r="N151" s="2264"/>
      <c r="O151" s="2263"/>
      <c r="P151" s="2261"/>
      <c r="Q151" s="2263"/>
      <c r="R151" s="2263"/>
      <c r="S151" s="2263"/>
      <c r="T151" s="2263"/>
      <c r="U151" s="2263"/>
      <c r="V151" s="2263"/>
      <c r="W151" s="3"/>
      <c r="X151" s="2262"/>
      <c r="Y151" s="2264"/>
      <c r="Z151" s="2263"/>
      <c r="AA151" s="2261"/>
      <c r="AB151" s="2263"/>
      <c r="AC151" s="2263"/>
      <c r="AD151" s="2263"/>
      <c r="AE151" s="2263"/>
      <c r="AF151" s="2263"/>
      <c r="AG151" s="2263"/>
      <c r="AH151" s="3"/>
      <c r="AI151" s="2262"/>
      <c r="AJ151" s="2264"/>
      <c r="AK151" s="2263"/>
      <c r="AL151" s="2261"/>
      <c r="AM151" s="2263"/>
      <c r="AN151" s="2263"/>
      <c r="AO151" s="2263"/>
      <c r="AP151" s="2263"/>
      <c r="AQ151" s="2263"/>
      <c r="AR151" s="2263"/>
      <c r="AS151" s="3"/>
      <c r="AT151" s="2262"/>
      <c r="AU151" s="2264"/>
      <c r="AV151" s="2263"/>
      <c r="AW151" s="2261"/>
      <c r="AX151" s="2263"/>
      <c r="AY151" s="2263"/>
      <c r="AZ151" s="2263"/>
      <c r="BA151" s="2263"/>
      <c r="BB151" s="2263"/>
      <c r="BC151" s="2263"/>
      <c r="BD151" s="3"/>
      <c r="BE151" s="2262"/>
      <c r="BF151" s="2264"/>
      <c r="BG151" s="2263"/>
      <c r="BH151" s="2261"/>
      <c r="BI151" s="2263"/>
      <c r="BJ151" s="2263"/>
      <c r="BK151" s="2263"/>
      <c r="BL151" s="2263"/>
      <c r="BM151" s="2263"/>
      <c r="BN151" s="2263"/>
      <c r="BO151" s="3"/>
      <c r="BP151" s="2262"/>
      <c r="BQ151" s="2264"/>
      <c r="BR151" s="2263"/>
      <c r="BS151" s="2261"/>
      <c r="BT151" s="2263"/>
      <c r="BU151" s="2263"/>
      <c r="BV151" s="2263"/>
      <c r="BW151" s="2263"/>
      <c r="BX151" s="2263"/>
      <c r="BY151" s="2263"/>
      <c r="BZ151" s="3"/>
      <c r="CA151" s="2262"/>
      <c r="CB151" s="2264"/>
      <c r="CC151" s="2263"/>
      <c r="CD151" s="2261"/>
      <c r="CE151" s="2263"/>
      <c r="CF151" s="2263"/>
      <c r="CG151" s="2263"/>
      <c r="CH151" s="2263"/>
      <c r="CI151" s="2263"/>
      <c r="CJ151" s="2263"/>
      <c r="CK151" s="3"/>
      <c r="CL151" s="2262"/>
      <c r="CM151" s="2264"/>
      <c r="CN151" s="2263"/>
      <c r="CO151" s="2261"/>
      <c r="CP151" s="2263"/>
      <c r="CQ151" s="2263"/>
      <c r="CR151" s="2263"/>
      <c r="CS151" s="2263"/>
      <c r="CT151" s="2263"/>
      <c r="CU151" s="2263"/>
      <c r="CV151" s="3"/>
      <c r="CW151" s="2262"/>
      <c r="CX151" s="2264"/>
      <c r="CY151" s="2263"/>
      <c r="CZ151" s="2261"/>
      <c r="DA151" s="2263"/>
      <c r="DB151" s="2263"/>
      <c r="DC151" s="2263"/>
      <c r="DD151" s="2263"/>
      <c r="DE151" s="2263"/>
      <c r="DF151" s="2263"/>
      <c r="DG151" s="3"/>
      <c r="DH151" s="2262"/>
      <c r="DI151" s="2264"/>
      <c r="DJ151" s="2263"/>
      <c r="DK151" s="2261"/>
      <c r="DL151" s="2263"/>
      <c r="DM151" s="2263"/>
      <c r="DN151" s="2263"/>
      <c r="DO151" s="2263"/>
      <c r="DP151" s="2263"/>
      <c r="DQ151" s="2263"/>
      <c r="DR151" s="3"/>
      <c r="DS151" s="2262"/>
      <c r="DT151" s="2264"/>
      <c r="DU151" s="2263"/>
      <c r="DV151" s="2261"/>
      <c r="DW151" s="2263"/>
      <c r="DX151" s="2263"/>
      <c r="DY151" s="2263"/>
      <c r="DZ151" s="2263"/>
      <c r="EA151" s="2263"/>
      <c r="EB151" s="2263"/>
      <c r="EC151" s="3"/>
      <c r="ED151" s="2262"/>
      <c r="EE151" s="2264"/>
      <c r="EF151" s="2263"/>
      <c r="EG151" s="2261"/>
      <c r="EH151" s="2263"/>
      <c r="EI151" s="2263"/>
      <c r="EJ151" s="2263"/>
      <c r="EK151" s="2263"/>
      <c r="EL151" s="2263"/>
      <c r="EM151" s="2263"/>
      <c r="EN151" s="3"/>
      <c r="EO151" s="2262"/>
      <c r="EP151" s="2264"/>
      <c r="EQ151" s="2263"/>
      <c r="ER151" s="2261"/>
      <c r="ES151" s="2263"/>
      <c r="ET151" s="2263"/>
      <c r="EU151" s="2263"/>
      <c r="EV151" s="2263"/>
      <c r="EW151" s="2263"/>
      <c r="EX151" s="2263"/>
      <c r="EY151" s="3"/>
      <c r="EZ151" s="2262"/>
      <c r="FA151" s="2264"/>
      <c r="FB151" s="2263"/>
      <c r="FC151" s="2261"/>
      <c r="FD151" s="2263"/>
      <c r="FE151" s="2263"/>
      <c r="FF151" s="2263"/>
      <c r="FG151" s="2263"/>
      <c r="FH151" s="2263"/>
      <c r="FI151" s="2263"/>
      <c r="FJ151" s="3"/>
      <c r="FK151" s="2262"/>
      <c r="FL151" s="2264"/>
      <c r="FM151" s="2263"/>
      <c r="FN151" s="2261"/>
      <c r="FO151" s="2263"/>
      <c r="FP151" s="2263"/>
      <c r="FQ151" s="2263"/>
      <c r="FR151" s="2263"/>
      <c r="FS151" s="2263"/>
      <c r="FT151" s="2263"/>
      <c r="FU151" s="3"/>
      <c r="FV151" s="2262"/>
      <c r="FW151" s="2264"/>
      <c r="FX151" s="2263"/>
      <c r="FY151" s="2261"/>
      <c r="FZ151" s="2263"/>
      <c r="GA151" s="2263"/>
      <c r="GB151" s="2263"/>
      <c r="GC151" s="2263"/>
      <c r="GD151" s="2263"/>
      <c r="GE151" s="2263"/>
      <c r="GF151" s="3"/>
      <c r="GG151" s="2262"/>
      <c r="GH151" s="2264"/>
      <c r="GI151" s="2263"/>
      <c r="GJ151" s="2261"/>
      <c r="GK151" s="2263"/>
      <c r="GL151" s="2263"/>
      <c r="GM151" s="2263"/>
      <c r="GN151" s="2263"/>
      <c r="GO151" s="2263"/>
      <c r="GP151" s="2263"/>
      <c r="GQ151" s="3"/>
      <c r="GR151" s="2262"/>
      <c r="GS151" s="2264"/>
      <c r="GT151" s="2263"/>
      <c r="GU151" s="2261"/>
      <c r="GV151" s="2263"/>
      <c r="GW151" s="2263"/>
      <c r="GX151" s="2263"/>
      <c r="GY151" s="2263"/>
      <c r="GZ151" s="2263"/>
      <c r="HA151" s="2263"/>
      <c r="HB151" s="3"/>
      <c r="HC151" s="2262"/>
      <c r="HD151" s="2264"/>
      <c r="HE151" s="2263"/>
      <c r="HF151" s="2261"/>
      <c r="HG151" s="2263"/>
      <c r="HH151" s="2263"/>
      <c r="HI151" s="2263"/>
      <c r="HJ151" s="2263"/>
      <c r="HK151" s="2263"/>
      <c r="HL151" s="2263"/>
      <c r="HM151" s="3"/>
      <c r="HN151" s="2262"/>
      <c r="HO151" s="2264"/>
      <c r="HP151" s="2263"/>
      <c r="HQ151" s="2261"/>
      <c r="HR151" s="2263"/>
      <c r="HS151" s="2263"/>
      <c r="HT151" s="2263"/>
      <c r="HU151" s="2263"/>
      <c r="HV151" s="2263"/>
      <c r="HW151" s="2263"/>
      <c r="HX151" s="3"/>
      <c r="HY151" s="2262"/>
      <c r="HZ151" s="2264"/>
      <c r="IA151" s="2263"/>
      <c r="IB151" s="2261"/>
      <c r="IC151" s="2263"/>
      <c r="ID151" s="2263"/>
      <c r="IE151" s="2263"/>
      <c r="IF151" s="2263"/>
      <c r="IG151" s="2263"/>
      <c r="IH151" s="2263"/>
      <c r="II151" s="3"/>
      <c r="IJ151" s="2262"/>
      <c r="IK151" s="2264"/>
      <c r="IL151" s="2263"/>
      <c r="IM151" s="2261"/>
      <c r="IN151" s="2263"/>
      <c r="IO151" s="2263"/>
      <c r="IP151" s="2263"/>
      <c r="IQ151" s="2263"/>
      <c r="IR151" s="2263"/>
      <c r="IS151" s="2263"/>
      <c r="IT151" s="3"/>
      <c r="IU151" s="2262"/>
      <c r="IV151" s="2264"/>
      <c r="IW151" s="2263"/>
    </row>
    <row r="152" spans="1:257" x14ac:dyDescent="0.25">
      <c r="A152" s="2262"/>
      <c r="B152" s="2264"/>
      <c r="D152" s="2261"/>
      <c r="M152" s="2262"/>
      <c r="N152" s="2264"/>
      <c r="O152" s="2263"/>
      <c r="P152" s="2261"/>
      <c r="Q152" s="2263"/>
      <c r="R152" s="2263"/>
      <c r="S152" s="2263"/>
      <c r="T152" s="2263"/>
      <c r="U152" s="2263"/>
      <c r="V152" s="2263"/>
      <c r="W152" s="3"/>
      <c r="X152" s="2262"/>
      <c r="Y152" s="2264"/>
      <c r="Z152" s="2263"/>
      <c r="AA152" s="2261"/>
      <c r="AB152" s="2263"/>
      <c r="AC152" s="2263"/>
      <c r="AD152" s="2263"/>
      <c r="AE152" s="2263"/>
      <c r="AF152" s="2263"/>
      <c r="AG152" s="2263"/>
      <c r="AH152" s="3"/>
      <c r="AI152" s="2262"/>
      <c r="AJ152" s="2264"/>
      <c r="AK152" s="2263"/>
      <c r="AL152" s="2261"/>
      <c r="AM152" s="2263"/>
      <c r="AN152" s="2263"/>
      <c r="AO152" s="2263"/>
      <c r="AP152" s="2263"/>
      <c r="AQ152" s="2263"/>
      <c r="AR152" s="2263"/>
      <c r="AS152" s="3"/>
      <c r="AT152" s="2262"/>
      <c r="AU152" s="2264"/>
      <c r="AV152" s="2263"/>
      <c r="AW152" s="2261"/>
      <c r="AX152" s="2263"/>
      <c r="AY152" s="2263"/>
      <c r="AZ152" s="2263"/>
      <c r="BA152" s="2263"/>
      <c r="BB152" s="2263"/>
      <c r="BC152" s="2263"/>
      <c r="BD152" s="3"/>
      <c r="BE152" s="2262"/>
      <c r="BF152" s="2264"/>
      <c r="BG152" s="2263"/>
      <c r="BH152" s="2261"/>
      <c r="BI152" s="2263"/>
      <c r="BJ152" s="2263"/>
      <c r="BK152" s="2263"/>
      <c r="BL152" s="2263"/>
      <c r="BM152" s="2263"/>
      <c r="BN152" s="2263"/>
      <c r="BO152" s="3"/>
      <c r="BP152" s="2262"/>
      <c r="BQ152" s="2264"/>
      <c r="BR152" s="2263"/>
      <c r="BS152" s="2261"/>
      <c r="BT152" s="2263"/>
      <c r="BU152" s="2263"/>
      <c r="BV152" s="2263"/>
      <c r="BW152" s="2263"/>
      <c r="BX152" s="2263"/>
      <c r="BY152" s="2263"/>
      <c r="BZ152" s="3"/>
      <c r="CA152" s="2262"/>
      <c r="CB152" s="2264"/>
      <c r="CC152" s="2263"/>
      <c r="CD152" s="2261"/>
      <c r="CE152" s="2263"/>
      <c r="CF152" s="2263"/>
      <c r="CG152" s="2263"/>
      <c r="CH152" s="2263"/>
      <c r="CI152" s="2263"/>
      <c r="CJ152" s="2263"/>
      <c r="CK152" s="3"/>
      <c r="CL152" s="2262"/>
      <c r="CM152" s="2264"/>
      <c r="CN152" s="2263"/>
      <c r="CO152" s="2261"/>
      <c r="CP152" s="2263"/>
      <c r="CQ152" s="2263"/>
      <c r="CR152" s="2263"/>
      <c r="CS152" s="2263"/>
      <c r="CT152" s="2263"/>
      <c r="CU152" s="2263"/>
      <c r="CV152" s="3"/>
      <c r="CW152" s="2262"/>
      <c r="CX152" s="2264"/>
      <c r="CY152" s="2263"/>
      <c r="CZ152" s="2261"/>
      <c r="DA152" s="2263"/>
      <c r="DB152" s="2263"/>
      <c r="DC152" s="2263"/>
      <c r="DD152" s="2263"/>
      <c r="DE152" s="2263"/>
      <c r="DF152" s="2263"/>
      <c r="DG152" s="3"/>
      <c r="DH152" s="2262"/>
      <c r="DI152" s="2264"/>
      <c r="DJ152" s="2263"/>
      <c r="DK152" s="2261"/>
      <c r="DL152" s="2263"/>
      <c r="DM152" s="2263"/>
      <c r="DN152" s="2263"/>
      <c r="DO152" s="2263"/>
      <c r="DP152" s="2263"/>
      <c r="DQ152" s="2263"/>
      <c r="DR152" s="3"/>
      <c r="DS152" s="2262"/>
      <c r="DT152" s="2264"/>
      <c r="DU152" s="2263"/>
      <c r="DV152" s="2261"/>
      <c r="DW152" s="2263"/>
      <c r="DX152" s="2263"/>
      <c r="DY152" s="2263"/>
      <c r="DZ152" s="2263"/>
      <c r="EA152" s="2263"/>
      <c r="EB152" s="2263"/>
      <c r="EC152" s="3"/>
      <c r="ED152" s="2262"/>
      <c r="EE152" s="2264"/>
      <c r="EF152" s="2263"/>
      <c r="EG152" s="2261"/>
      <c r="EH152" s="2263"/>
      <c r="EI152" s="2263"/>
      <c r="EJ152" s="2263"/>
      <c r="EK152" s="2263"/>
      <c r="EL152" s="2263"/>
      <c r="EM152" s="2263"/>
      <c r="EN152" s="3"/>
      <c r="EO152" s="2262"/>
      <c r="EP152" s="2264"/>
      <c r="EQ152" s="2263"/>
      <c r="ER152" s="2261"/>
      <c r="ES152" s="2263"/>
      <c r="ET152" s="2263"/>
      <c r="EU152" s="2263"/>
      <c r="EV152" s="2263"/>
      <c r="EW152" s="2263"/>
      <c r="EX152" s="2263"/>
      <c r="EY152" s="3"/>
      <c r="EZ152" s="2262"/>
      <c r="FA152" s="2264"/>
      <c r="FB152" s="2263"/>
      <c r="FC152" s="2261"/>
      <c r="FD152" s="2263"/>
      <c r="FE152" s="2263"/>
      <c r="FF152" s="2263"/>
      <c r="FG152" s="2263"/>
      <c r="FH152" s="2263"/>
      <c r="FI152" s="2263"/>
      <c r="FJ152" s="3"/>
      <c r="FK152" s="2262"/>
      <c r="FL152" s="2264"/>
      <c r="FM152" s="2263"/>
      <c r="FN152" s="2261"/>
      <c r="FO152" s="2263"/>
      <c r="FP152" s="2263"/>
      <c r="FQ152" s="2263"/>
      <c r="FR152" s="2263"/>
      <c r="FS152" s="2263"/>
      <c r="FT152" s="2263"/>
      <c r="FU152" s="3"/>
      <c r="FV152" s="2262"/>
      <c r="FW152" s="2264"/>
      <c r="FX152" s="2263"/>
      <c r="FY152" s="2261"/>
      <c r="FZ152" s="2263"/>
      <c r="GA152" s="2263"/>
      <c r="GB152" s="2263"/>
      <c r="GC152" s="2263"/>
      <c r="GD152" s="2263"/>
      <c r="GE152" s="2263"/>
      <c r="GF152" s="3"/>
      <c r="GG152" s="2262"/>
      <c r="GH152" s="2264"/>
      <c r="GI152" s="2263"/>
      <c r="GJ152" s="2261"/>
      <c r="GK152" s="2263"/>
      <c r="GL152" s="2263"/>
      <c r="GM152" s="2263"/>
      <c r="GN152" s="2263"/>
      <c r="GO152" s="2263"/>
      <c r="GP152" s="2263"/>
      <c r="GQ152" s="3"/>
      <c r="GR152" s="2262"/>
      <c r="GS152" s="2264"/>
      <c r="GT152" s="2263"/>
      <c r="GU152" s="2261"/>
      <c r="GV152" s="2263"/>
      <c r="GW152" s="2263"/>
      <c r="GX152" s="2263"/>
      <c r="GY152" s="2263"/>
      <c r="GZ152" s="2263"/>
      <c r="HA152" s="2263"/>
      <c r="HB152" s="3"/>
      <c r="HC152" s="2262"/>
      <c r="HD152" s="2264"/>
      <c r="HE152" s="2263"/>
      <c r="HF152" s="2261"/>
      <c r="HG152" s="2263"/>
      <c r="HH152" s="2263"/>
      <c r="HI152" s="2263"/>
      <c r="HJ152" s="2263"/>
      <c r="HK152" s="2263"/>
      <c r="HL152" s="2263"/>
      <c r="HM152" s="3"/>
      <c r="HN152" s="2262"/>
      <c r="HO152" s="2264"/>
      <c r="HP152" s="2263"/>
      <c r="HQ152" s="2261"/>
      <c r="HR152" s="2263"/>
      <c r="HS152" s="2263"/>
      <c r="HT152" s="2263"/>
      <c r="HU152" s="2263"/>
      <c r="HV152" s="2263"/>
      <c r="HW152" s="2263"/>
      <c r="HX152" s="3"/>
      <c r="HY152" s="2262"/>
      <c r="HZ152" s="2264"/>
      <c r="IA152" s="2263"/>
      <c r="IB152" s="2261"/>
      <c r="IC152" s="2263"/>
      <c r="ID152" s="2263"/>
      <c r="IE152" s="2263"/>
      <c r="IF152" s="2263"/>
      <c r="IG152" s="2263"/>
      <c r="IH152" s="2263"/>
      <c r="II152" s="3"/>
      <c r="IJ152" s="2262"/>
      <c r="IK152" s="2264"/>
      <c r="IL152" s="2263"/>
      <c r="IM152" s="2261"/>
      <c r="IN152" s="2263"/>
      <c r="IO152" s="2263"/>
      <c r="IP152" s="2263"/>
      <c r="IQ152" s="2263"/>
      <c r="IR152" s="2263"/>
      <c r="IS152" s="2263"/>
      <c r="IT152" s="3"/>
      <c r="IU152" s="2262"/>
      <c r="IV152" s="2264"/>
      <c r="IW152" s="2263"/>
    </row>
    <row r="153" spans="1:257" x14ac:dyDescent="0.25">
      <c r="A153" s="2262"/>
      <c r="B153" s="2264"/>
      <c r="D153" s="2261"/>
      <c r="M153" s="2262"/>
      <c r="N153" s="2264"/>
      <c r="O153" s="2263"/>
      <c r="P153" s="2261"/>
      <c r="Q153" s="2263"/>
      <c r="R153" s="2263"/>
      <c r="S153" s="2263"/>
      <c r="T153" s="2263"/>
      <c r="U153" s="2263"/>
      <c r="V153" s="2263"/>
      <c r="W153" s="3"/>
      <c r="X153" s="2262"/>
      <c r="Y153" s="2264"/>
      <c r="Z153" s="2263"/>
      <c r="AA153" s="2261"/>
      <c r="AB153" s="2263"/>
      <c r="AC153" s="2263"/>
      <c r="AD153" s="2263"/>
      <c r="AE153" s="2263"/>
      <c r="AF153" s="2263"/>
      <c r="AG153" s="2263"/>
      <c r="AH153" s="3"/>
      <c r="AI153" s="2262"/>
      <c r="AJ153" s="2264"/>
      <c r="AK153" s="2263"/>
      <c r="AL153" s="2261"/>
      <c r="AM153" s="2263"/>
      <c r="AN153" s="2263"/>
      <c r="AO153" s="2263"/>
      <c r="AP153" s="2263"/>
      <c r="AQ153" s="2263"/>
      <c r="AR153" s="2263"/>
      <c r="AS153" s="3"/>
      <c r="AT153" s="2262"/>
      <c r="AU153" s="2264"/>
      <c r="AV153" s="2263"/>
      <c r="AW153" s="2261"/>
      <c r="AX153" s="2263"/>
      <c r="AY153" s="2263"/>
      <c r="AZ153" s="2263"/>
      <c r="BA153" s="2263"/>
      <c r="BB153" s="2263"/>
      <c r="BC153" s="2263"/>
      <c r="BD153" s="3"/>
      <c r="BE153" s="2262"/>
      <c r="BF153" s="2264"/>
      <c r="BG153" s="2263"/>
      <c r="BH153" s="2261"/>
      <c r="BI153" s="2263"/>
      <c r="BJ153" s="2263"/>
      <c r="BK153" s="2263"/>
      <c r="BL153" s="2263"/>
      <c r="BM153" s="2263"/>
      <c r="BN153" s="2263"/>
      <c r="BO153" s="3"/>
      <c r="BP153" s="2262"/>
      <c r="BQ153" s="2264"/>
      <c r="BR153" s="2263"/>
      <c r="BS153" s="2261"/>
      <c r="BT153" s="2263"/>
      <c r="BU153" s="2263"/>
      <c r="BV153" s="2263"/>
      <c r="BW153" s="2263"/>
      <c r="BX153" s="2263"/>
      <c r="BY153" s="2263"/>
      <c r="BZ153" s="3"/>
      <c r="CA153" s="2262"/>
      <c r="CB153" s="2264"/>
      <c r="CC153" s="2263"/>
      <c r="CD153" s="2261"/>
      <c r="CE153" s="2263"/>
      <c r="CF153" s="2263"/>
      <c r="CG153" s="2263"/>
      <c r="CH153" s="2263"/>
      <c r="CI153" s="2263"/>
      <c r="CJ153" s="2263"/>
      <c r="CK153" s="3"/>
      <c r="CL153" s="2262"/>
      <c r="CM153" s="2264"/>
      <c r="CN153" s="2263"/>
      <c r="CO153" s="2261"/>
      <c r="CP153" s="2263"/>
      <c r="CQ153" s="2263"/>
      <c r="CR153" s="2263"/>
      <c r="CS153" s="2263"/>
      <c r="CT153" s="2263"/>
      <c r="CU153" s="2263"/>
      <c r="CV153" s="3"/>
      <c r="CW153" s="2262"/>
      <c r="CX153" s="2264"/>
      <c r="CY153" s="2263"/>
      <c r="CZ153" s="2261"/>
      <c r="DA153" s="2263"/>
      <c r="DB153" s="2263"/>
      <c r="DC153" s="2263"/>
      <c r="DD153" s="2263"/>
      <c r="DE153" s="2263"/>
      <c r="DF153" s="2263"/>
      <c r="DG153" s="3"/>
      <c r="DH153" s="2262"/>
      <c r="DI153" s="2264"/>
      <c r="DJ153" s="2263"/>
      <c r="DK153" s="2261"/>
      <c r="DL153" s="2263"/>
      <c r="DM153" s="2263"/>
      <c r="DN153" s="2263"/>
      <c r="DO153" s="2263"/>
      <c r="DP153" s="2263"/>
      <c r="DQ153" s="2263"/>
      <c r="DR153" s="3"/>
      <c r="DS153" s="2262"/>
      <c r="DT153" s="2264"/>
      <c r="DU153" s="2263"/>
      <c r="DV153" s="2261"/>
      <c r="DW153" s="2263"/>
      <c r="DX153" s="2263"/>
      <c r="DY153" s="2263"/>
      <c r="DZ153" s="2263"/>
      <c r="EA153" s="2263"/>
      <c r="EB153" s="2263"/>
      <c r="EC153" s="3"/>
      <c r="ED153" s="2262"/>
      <c r="EE153" s="2264"/>
      <c r="EF153" s="2263"/>
      <c r="EG153" s="2261"/>
      <c r="EH153" s="2263"/>
      <c r="EI153" s="2263"/>
      <c r="EJ153" s="2263"/>
      <c r="EK153" s="2263"/>
      <c r="EL153" s="2263"/>
      <c r="EM153" s="2263"/>
      <c r="EN153" s="3"/>
      <c r="EO153" s="2262"/>
      <c r="EP153" s="2264"/>
      <c r="EQ153" s="2263"/>
      <c r="ER153" s="2261"/>
      <c r="ES153" s="2263"/>
      <c r="ET153" s="2263"/>
      <c r="EU153" s="2263"/>
      <c r="EV153" s="2263"/>
      <c r="EW153" s="2263"/>
      <c r="EX153" s="2263"/>
      <c r="EY153" s="3"/>
      <c r="EZ153" s="2262"/>
      <c r="FA153" s="2264"/>
      <c r="FB153" s="2263"/>
      <c r="FC153" s="2261"/>
      <c r="FD153" s="2263"/>
      <c r="FE153" s="2263"/>
      <c r="FF153" s="2263"/>
      <c r="FG153" s="2263"/>
      <c r="FH153" s="2263"/>
      <c r="FI153" s="2263"/>
      <c r="FJ153" s="3"/>
      <c r="FK153" s="2262"/>
      <c r="FL153" s="2264"/>
      <c r="FM153" s="2263"/>
      <c r="FN153" s="2261"/>
      <c r="FO153" s="2263"/>
      <c r="FP153" s="2263"/>
      <c r="FQ153" s="2263"/>
      <c r="FR153" s="2263"/>
      <c r="FS153" s="2263"/>
      <c r="FT153" s="2263"/>
      <c r="FU153" s="3"/>
      <c r="FV153" s="2262"/>
      <c r="FW153" s="2264"/>
      <c r="FX153" s="2263"/>
      <c r="FY153" s="2261"/>
      <c r="FZ153" s="2263"/>
      <c r="GA153" s="2263"/>
      <c r="GB153" s="2263"/>
      <c r="GC153" s="2263"/>
      <c r="GD153" s="2263"/>
      <c r="GE153" s="2263"/>
      <c r="GF153" s="3"/>
      <c r="GG153" s="2262"/>
      <c r="GH153" s="2264"/>
      <c r="GI153" s="2263"/>
      <c r="GJ153" s="2261"/>
      <c r="GK153" s="2263"/>
      <c r="GL153" s="2263"/>
      <c r="GM153" s="2263"/>
      <c r="GN153" s="2263"/>
      <c r="GO153" s="2263"/>
      <c r="GP153" s="2263"/>
      <c r="GQ153" s="3"/>
      <c r="GR153" s="2262"/>
      <c r="GS153" s="2264"/>
      <c r="GT153" s="2263"/>
      <c r="GU153" s="2261"/>
      <c r="GV153" s="2263"/>
      <c r="GW153" s="2263"/>
      <c r="GX153" s="2263"/>
      <c r="GY153" s="2263"/>
      <c r="GZ153" s="2263"/>
      <c r="HA153" s="2263"/>
      <c r="HB153" s="3"/>
      <c r="HC153" s="2262"/>
      <c r="HD153" s="2264"/>
      <c r="HE153" s="2263"/>
      <c r="HF153" s="2261"/>
      <c r="HG153" s="2263"/>
      <c r="HH153" s="2263"/>
      <c r="HI153" s="2263"/>
      <c r="HJ153" s="2263"/>
      <c r="HK153" s="2263"/>
      <c r="HL153" s="2263"/>
      <c r="HM153" s="3"/>
      <c r="HN153" s="2262"/>
      <c r="HO153" s="2264"/>
      <c r="HP153" s="2263"/>
      <c r="HQ153" s="2261"/>
      <c r="HR153" s="2263"/>
      <c r="HS153" s="2263"/>
      <c r="HT153" s="2263"/>
      <c r="HU153" s="2263"/>
      <c r="HV153" s="2263"/>
      <c r="HW153" s="2263"/>
      <c r="HX153" s="3"/>
      <c r="HY153" s="2262"/>
      <c r="HZ153" s="2264"/>
      <c r="IA153" s="2263"/>
      <c r="IB153" s="2261"/>
      <c r="IC153" s="2263"/>
      <c r="ID153" s="2263"/>
      <c r="IE153" s="2263"/>
      <c r="IF153" s="2263"/>
      <c r="IG153" s="2263"/>
      <c r="IH153" s="2263"/>
      <c r="II153" s="3"/>
      <c r="IJ153" s="2262"/>
      <c r="IK153" s="2264"/>
      <c r="IL153" s="2263"/>
      <c r="IM153" s="2261"/>
      <c r="IN153" s="2263"/>
      <c r="IO153" s="2263"/>
      <c r="IP153" s="2263"/>
      <c r="IQ153" s="2263"/>
      <c r="IR153" s="2263"/>
      <c r="IS153" s="2263"/>
      <c r="IT153" s="3"/>
      <c r="IU153" s="2262"/>
      <c r="IV153" s="2264"/>
      <c r="IW153" s="2263"/>
    </row>
    <row r="154" spans="1:257" x14ac:dyDescent="0.25">
      <c r="A154" s="2262"/>
      <c r="B154" s="2264"/>
      <c r="D154" s="2261"/>
    </row>
    <row r="155" spans="1:257" x14ac:dyDescent="0.25">
      <c r="A155" s="2262"/>
      <c r="B155" s="2264"/>
      <c r="D155" s="2261"/>
    </row>
    <row r="156" spans="1:257" x14ac:dyDescent="0.25">
      <c r="A156" s="2262"/>
      <c r="B156" s="2264"/>
      <c r="D156" s="2261"/>
    </row>
    <row r="157" spans="1:257" x14ac:dyDescent="0.25">
      <c r="A157" s="2262"/>
      <c r="B157" s="2264"/>
      <c r="D157" s="2261"/>
    </row>
    <row r="158" spans="1:257" x14ac:dyDescent="0.25">
      <c r="A158" s="2262"/>
    </row>
    <row r="159" spans="1:257" x14ac:dyDescent="0.25">
      <c r="A159" s="2262"/>
    </row>
  </sheetData>
  <autoFilter ref="B6:K6"/>
  <mergeCells count="35">
    <mergeCell ref="A1:L1"/>
    <mergeCell ref="A2:B2"/>
    <mergeCell ref="C2:F2"/>
    <mergeCell ref="I2:J2"/>
    <mergeCell ref="A3:B3"/>
    <mergeCell ref="C3:F3"/>
    <mergeCell ref="I3:J3"/>
    <mergeCell ref="K2:L2"/>
    <mergeCell ref="K3:L3"/>
    <mergeCell ref="G2:H2"/>
    <mergeCell ref="G3:H3"/>
    <mergeCell ref="A4:B4"/>
    <mergeCell ref="C4:F4"/>
    <mergeCell ref="I4:J4"/>
    <mergeCell ref="A5:B5"/>
    <mergeCell ref="C5:F5"/>
    <mergeCell ref="I5:J5"/>
    <mergeCell ref="G4:H4"/>
    <mergeCell ref="G5:H5"/>
    <mergeCell ref="C49:J49"/>
    <mergeCell ref="C45:J45"/>
    <mergeCell ref="C44:J44"/>
    <mergeCell ref="K4:L4"/>
    <mergeCell ref="K5:L5"/>
    <mergeCell ref="C7:J7"/>
    <mergeCell ref="C13:J13"/>
    <mergeCell ref="C17:J17"/>
    <mergeCell ref="C23:K23"/>
    <mergeCell ref="C24:K24"/>
    <mergeCell ref="C27:J27"/>
    <mergeCell ref="C28:J28"/>
    <mergeCell ref="C29:J29"/>
    <mergeCell ref="C33:J33"/>
    <mergeCell ref="C34:J34"/>
    <mergeCell ref="C38:J38"/>
  </mergeCells>
  <hyperlinks>
    <hyperlink ref="B7" r:id="rId1"/>
  </hyperlinks>
  <pageMargins left="0.7" right="0.7" top="0.75" bottom="0.75" header="0.3" footer="0.3"/>
  <pageSetup paperSize="9" orientation="portrait" r:id="rId2"/>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7"/>
  <dimension ref="A1:IW128"/>
  <sheetViews>
    <sheetView topLeftCell="B1" workbookViewId="0">
      <pane ySplit="6" topLeftCell="A13" activePane="bottomLeft" state="frozen"/>
      <selection pane="bottomLeft" activeCell="A2" sqref="A2:L5"/>
    </sheetView>
  </sheetViews>
  <sheetFormatPr defaultRowHeight="15.75" x14ac:dyDescent="0.25"/>
  <cols>
    <col min="1" max="1" width="11" style="24" customWidth="1"/>
    <col min="2" max="8" width="10.140625" style="3065" customWidth="1"/>
    <col min="9" max="9" width="14.5703125" style="3065" customWidth="1"/>
    <col min="10" max="10" width="14.28515625" style="3065" customWidth="1"/>
    <col min="11" max="11" width="14.28515625" style="3061" customWidth="1"/>
    <col min="12" max="12" width="60.5703125" style="32" customWidth="1"/>
    <col min="13" max="16384" width="9.140625" style="10"/>
  </cols>
  <sheetData>
    <row r="1" spans="1:257" s="2" customFormat="1" ht="30.75" customHeight="1" thickTop="1" x14ac:dyDescent="0.25">
      <c r="A1" s="3562" t="s">
        <v>4234</v>
      </c>
      <c r="B1" s="3563"/>
      <c r="C1" s="3563"/>
      <c r="D1" s="3563"/>
      <c r="E1" s="3563"/>
      <c r="F1" s="3563"/>
      <c r="G1" s="3563"/>
      <c r="H1" s="3563"/>
      <c r="I1" s="3563"/>
      <c r="J1" s="3563"/>
      <c r="K1" s="3563"/>
      <c r="L1" s="3564"/>
      <c r="M1" s="1"/>
    </row>
    <row r="2" spans="1:257" s="5" customFormat="1" ht="20.25" customHeight="1" x14ac:dyDescent="0.25">
      <c r="A2" s="3463" t="s">
        <v>259</v>
      </c>
      <c r="B2" s="3464"/>
      <c r="C2" s="3445">
        <f>+(25+123+89)*25</f>
        <v>5925</v>
      </c>
      <c r="D2" s="3446"/>
      <c r="E2" s="3446"/>
      <c r="F2" s="3447"/>
      <c r="G2" s="3571"/>
      <c r="H2" s="3572"/>
      <c r="I2" s="3437" t="s">
        <v>260</v>
      </c>
      <c r="J2" s="3438"/>
      <c r="K2" s="4229" t="s">
        <v>499</v>
      </c>
      <c r="L2" s="4230"/>
      <c r="M2" s="4"/>
    </row>
    <row r="3" spans="1:257" s="5" customFormat="1" ht="20.25" customHeight="1" x14ac:dyDescent="0.25">
      <c r="A3" s="3463" t="s">
        <v>261</v>
      </c>
      <c r="B3" s="3464"/>
      <c r="C3" s="3445" t="s">
        <v>279</v>
      </c>
      <c r="D3" s="3446"/>
      <c r="E3" s="3446"/>
      <c r="F3" s="3447"/>
      <c r="G3" s="3571"/>
      <c r="H3" s="3572"/>
      <c r="I3" s="3437" t="s">
        <v>262</v>
      </c>
      <c r="J3" s="3438"/>
      <c r="K3" s="4229" t="s">
        <v>2036</v>
      </c>
      <c r="L3" s="4230"/>
      <c r="M3" s="4"/>
    </row>
    <row r="4" spans="1:257" s="5" customFormat="1" ht="20.25" customHeight="1" x14ac:dyDescent="0.25">
      <c r="A4" s="3463" t="s">
        <v>263</v>
      </c>
      <c r="B4" s="3464"/>
      <c r="C4" s="3445" t="s">
        <v>4063</v>
      </c>
      <c r="D4" s="3446"/>
      <c r="E4" s="3446"/>
      <c r="F4" s="3447"/>
      <c r="G4" s="3571"/>
      <c r="H4" s="3572"/>
      <c r="I4" s="3437" t="s">
        <v>264</v>
      </c>
      <c r="J4" s="3438"/>
      <c r="K4" s="4229" t="s">
        <v>3405</v>
      </c>
      <c r="L4" s="4230"/>
      <c r="M4" s="4"/>
    </row>
    <row r="5" spans="1:257" s="5" customFormat="1" ht="68.25" customHeight="1" thickBot="1" x14ac:dyDescent="0.3">
      <c r="A5" s="3448" t="s">
        <v>265</v>
      </c>
      <c r="B5" s="3449"/>
      <c r="C5" s="3526" t="s">
        <v>4245</v>
      </c>
      <c r="D5" s="3527"/>
      <c r="E5" s="3527"/>
      <c r="F5" s="3737"/>
      <c r="G5" s="3571"/>
      <c r="H5" s="3572"/>
      <c r="I5" s="3437" t="s">
        <v>397</v>
      </c>
      <c r="J5" s="3438"/>
      <c r="K5" s="4443" t="s">
        <v>4295</v>
      </c>
      <c r="L5" s="4444"/>
      <c r="M5" s="4"/>
    </row>
    <row r="6" spans="1:257" ht="43.5" customHeight="1" thickTop="1" thickBot="1" x14ac:dyDescent="0.3">
      <c r="A6" s="25" t="s">
        <v>1</v>
      </c>
      <c r="B6" s="26" t="s">
        <v>0</v>
      </c>
      <c r="C6" s="26" t="s">
        <v>2</v>
      </c>
      <c r="D6" s="26" t="s">
        <v>3</v>
      </c>
      <c r="E6" s="26" t="s">
        <v>4</v>
      </c>
      <c r="F6" s="26" t="s">
        <v>5</v>
      </c>
      <c r="G6" s="26" t="s">
        <v>6</v>
      </c>
      <c r="H6" s="26" t="s">
        <v>7</v>
      </c>
      <c r="I6" s="26" t="s">
        <v>8</v>
      </c>
      <c r="J6" s="26" t="s">
        <v>9</v>
      </c>
      <c r="K6" s="2673" t="s">
        <v>3817</v>
      </c>
      <c r="L6" s="27" t="s">
        <v>10</v>
      </c>
    </row>
    <row r="7" spans="1:257" ht="99" customHeight="1" thickTop="1" x14ac:dyDescent="0.25">
      <c r="A7" s="3069">
        <v>44235</v>
      </c>
      <c r="B7" s="2266" t="s">
        <v>62</v>
      </c>
      <c r="C7" s="4447" t="s">
        <v>4246</v>
      </c>
      <c r="D7" s="4434"/>
      <c r="E7" s="4434"/>
      <c r="F7" s="4434"/>
      <c r="G7" s="4434"/>
      <c r="H7" s="4434"/>
      <c r="I7" s="4434"/>
      <c r="J7" s="4435"/>
      <c r="K7" s="2837" t="s">
        <v>1909</v>
      </c>
      <c r="L7" s="1309" t="s">
        <v>4247</v>
      </c>
    </row>
    <row r="8" spans="1:257" ht="22.5" customHeight="1" x14ac:dyDescent="0.25">
      <c r="A8" s="3066">
        <v>44253</v>
      </c>
      <c r="B8" s="3067" t="s">
        <v>12</v>
      </c>
      <c r="C8" s="3068">
        <v>121</v>
      </c>
      <c r="D8" s="3062">
        <f t="shared" ref="D8:D43" si="0">C8*(1-E8/100)</f>
        <v>48.400000000000006</v>
      </c>
      <c r="E8" s="3068">
        <v>60</v>
      </c>
      <c r="F8" s="3068" t="s">
        <v>159</v>
      </c>
      <c r="G8" s="3068">
        <v>70</v>
      </c>
      <c r="H8" s="3068"/>
      <c r="I8" s="3068"/>
      <c r="J8" s="3068"/>
      <c r="K8" s="3063"/>
      <c r="L8" s="32" t="s">
        <v>22</v>
      </c>
      <c r="M8" s="3066"/>
      <c r="N8" s="3067"/>
      <c r="O8" s="3065"/>
      <c r="P8" s="3064"/>
      <c r="Q8" s="3065"/>
      <c r="R8" s="3065"/>
      <c r="S8" s="3065"/>
      <c r="T8" s="3065"/>
      <c r="U8" s="3065"/>
      <c r="V8" s="3065"/>
      <c r="W8" s="3"/>
      <c r="X8" s="3066"/>
      <c r="Y8" s="3067"/>
      <c r="Z8" s="3065"/>
      <c r="AA8" s="3064"/>
      <c r="AB8" s="3065"/>
      <c r="AC8" s="3065"/>
      <c r="AD8" s="3065"/>
      <c r="AE8" s="3065"/>
      <c r="AF8" s="3065"/>
      <c r="AG8" s="3065"/>
      <c r="AH8" s="3"/>
      <c r="AI8" s="3066"/>
      <c r="AJ8" s="3067"/>
      <c r="AK8" s="3065"/>
      <c r="AL8" s="3064"/>
      <c r="AM8" s="3065"/>
      <c r="AN8" s="3065"/>
      <c r="AO8" s="3065"/>
      <c r="AP8" s="3065"/>
      <c r="AQ8" s="3065"/>
      <c r="AR8" s="3065"/>
      <c r="AS8" s="3"/>
      <c r="AT8" s="3066"/>
      <c r="AU8" s="3067"/>
      <c r="AV8" s="3065"/>
      <c r="AW8" s="3064"/>
      <c r="AX8" s="3065"/>
      <c r="AY8" s="3065"/>
      <c r="AZ8" s="3065"/>
      <c r="BA8" s="3065"/>
      <c r="BB8" s="3065"/>
      <c r="BC8" s="3065"/>
      <c r="BD8" s="3"/>
      <c r="BE8" s="3066"/>
      <c r="BF8" s="3067"/>
      <c r="BG8" s="3065"/>
      <c r="BH8" s="3064"/>
      <c r="BI8" s="3065"/>
      <c r="BJ8" s="3065"/>
      <c r="BK8" s="3065"/>
      <c r="BL8" s="3065"/>
      <c r="BM8" s="3065"/>
      <c r="BN8" s="3065"/>
      <c r="BO8" s="3"/>
      <c r="BP8" s="3066"/>
      <c r="BQ8" s="3067"/>
      <c r="BR8" s="3065"/>
      <c r="BS8" s="3064"/>
      <c r="BT8" s="3065"/>
      <c r="BU8" s="3065"/>
      <c r="BV8" s="3065"/>
      <c r="BW8" s="3065"/>
      <c r="BX8" s="3065"/>
      <c r="BY8" s="3065"/>
      <c r="BZ8" s="3"/>
      <c r="CA8" s="3066"/>
      <c r="CB8" s="3067"/>
      <c r="CC8" s="3065"/>
      <c r="CD8" s="3064"/>
      <c r="CE8" s="3065"/>
      <c r="CF8" s="3065"/>
      <c r="CG8" s="3065"/>
      <c r="CH8" s="3065"/>
      <c r="CI8" s="3065"/>
      <c r="CJ8" s="3065"/>
      <c r="CK8" s="3"/>
      <c r="CL8" s="3066"/>
      <c r="CM8" s="3067"/>
      <c r="CN8" s="3065"/>
      <c r="CO8" s="3064"/>
      <c r="CP8" s="3065"/>
      <c r="CQ8" s="3065"/>
      <c r="CR8" s="3065"/>
      <c r="CS8" s="3065"/>
      <c r="CT8" s="3065"/>
      <c r="CU8" s="3065"/>
      <c r="CV8" s="3"/>
      <c r="CW8" s="3066"/>
      <c r="CX8" s="3067"/>
      <c r="CY8" s="3065"/>
      <c r="CZ8" s="3064"/>
      <c r="DA8" s="3065"/>
      <c r="DB8" s="3065"/>
      <c r="DC8" s="3065"/>
      <c r="DD8" s="3065"/>
      <c r="DE8" s="3065"/>
      <c r="DF8" s="3065"/>
      <c r="DG8" s="3"/>
      <c r="DH8" s="3066"/>
      <c r="DI8" s="3067"/>
      <c r="DJ8" s="3065"/>
      <c r="DK8" s="3064"/>
      <c r="DL8" s="3065"/>
      <c r="DM8" s="3065"/>
      <c r="DN8" s="3065"/>
      <c r="DO8" s="3065"/>
      <c r="DP8" s="3065"/>
      <c r="DQ8" s="3065"/>
      <c r="DR8" s="3"/>
      <c r="DS8" s="3066"/>
      <c r="DT8" s="3067"/>
      <c r="DU8" s="3065"/>
      <c r="DV8" s="3064"/>
      <c r="DW8" s="3065"/>
      <c r="DX8" s="3065"/>
      <c r="DY8" s="3065"/>
      <c r="DZ8" s="3065"/>
      <c r="EA8" s="3065"/>
      <c r="EB8" s="3065"/>
      <c r="EC8" s="3"/>
      <c r="ED8" s="3066"/>
      <c r="EE8" s="3067"/>
      <c r="EF8" s="3065"/>
      <c r="EG8" s="3064"/>
      <c r="EH8" s="3065"/>
      <c r="EI8" s="3065"/>
      <c r="EJ8" s="3065"/>
      <c r="EK8" s="3065"/>
      <c r="EL8" s="3065"/>
      <c r="EM8" s="3065"/>
      <c r="EN8" s="3"/>
      <c r="EO8" s="3066"/>
      <c r="EP8" s="3067"/>
      <c r="EQ8" s="3065"/>
      <c r="ER8" s="3064"/>
      <c r="ES8" s="3065"/>
      <c r="ET8" s="3065"/>
      <c r="EU8" s="3065"/>
      <c r="EV8" s="3065"/>
      <c r="EW8" s="3065"/>
      <c r="EX8" s="3065"/>
      <c r="EY8" s="3"/>
      <c r="EZ8" s="3066"/>
      <c r="FA8" s="3067"/>
      <c r="FB8" s="3065"/>
      <c r="FC8" s="3064"/>
      <c r="FD8" s="3065"/>
      <c r="FE8" s="3065"/>
      <c r="FF8" s="3065"/>
      <c r="FG8" s="3065"/>
      <c r="FH8" s="3065"/>
      <c r="FI8" s="3065"/>
      <c r="FJ8" s="3"/>
      <c r="FK8" s="3066"/>
      <c r="FL8" s="3067"/>
      <c r="FM8" s="3065"/>
      <c r="FN8" s="3064"/>
      <c r="FO8" s="3065"/>
      <c r="FP8" s="3065"/>
      <c r="FQ8" s="3065"/>
      <c r="FR8" s="3065"/>
      <c r="FS8" s="3065"/>
      <c r="FT8" s="3065"/>
      <c r="FU8" s="3"/>
      <c r="FV8" s="3066"/>
      <c r="FW8" s="3067"/>
      <c r="FX8" s="3065"/>
      <c r="FY8" s="3064"/>
      <c r="FZ8" s="3065"/>
      <c r="GA8" s="3065"/>
      <c r="GB8" s="3065"/>
      <c r="GC8" s="3065"/>
      <c r="GD8" s="3065"/>
      <c r="GE8" s="3065"/>
      <c r="GF8" s="3"/>
      <c r="GG8" s="3066"/>
      <c r="GH8" s="3067"/>
      <c r="GI8" s="3065"/>
      <c r="GJ8" s="3064"/>
      <c r="GK8" s="3065"/>
      <c r="GL8" s="3065"/>
      <c r="GM8" s="3065"/>
      <c r="GN8" s="3065"/>
      <c r="GO8" s="3065"/>
      <c r="GP8" s="3065"/>
      <c r="GQ8" s="3"/>
      <c r="GR8" s="3066"/>
      <c r="GS8" s="3067"/>
      <c r="GT8" s="3065"/>
      <c r="GU8" s="3064"/>
      <c r="GV8" s="3065"/>
      <c r="GW8" s="3065"/>
      <c r="GX8" s="3065"/>
      <c r="GY8" s="3065"/>
      <c r="GZ8" s="3065"/>
      <c r="HA8" s="3065"/>
      <c r="HB8" s="3"/>
      <c r="HC8" s="3066"/>
      <c r="HD8" s="3067"/>
      <c r="HE8" s="3065"/>
      <c r="HF8" s="3064"/>
      <c r="HG8" s="3065"/>
      <c r="HH8" s="3065"/>
      <c r="HI8" s="3065"/>
      <c r="HJ8" s="3065"/>
      <c r="HK8" s="3065"/>
      <c r="HL8" s="3065"/>
      <c r="HM8" s="3"/>
      <c r="HN8" s="3066"/>
      <c r="HO8" s="3067"/>
      <c r="HP8" s="3065"/>
      <c r="HQ8" s="3064"/>
      <c r="HR8" s="3065"/>
      <c r="HS8" s="3065"/>
      <c r="HT8" s="3065"/>
      <c r="HU8" s="3065"/>
      <c r="HV8" s="3065"/>
      <c r="HW8" s="3065"/>
      <c r="HX8" s="3"/>
      <c r="HY8" s="3066"/>
      <c r="HZ8" s="3067"/>
      <c r="IA8" s="3065"/>
      <c r="IB8" s="3064"/>
      <c r="IC8" s="3065"/>
      <c r="ID8" s="3065"/>
      <c r="IE8" s="3065"/>
      <c r="IF8" s="3065"/>
      <c r="IG8" s="3065"/>
      <c r="IH8" s="3065"/>
      <c r="II8" s="3"/>
      <c r="IJ8" s="3066"/>
      <c r="IK8" s="3067"/>
      <c r="IL8" s="3065"/>
      <c r="IM8" s="3064"/>
      <c r="IN8" s="3065"/>
      <c r="IO8" s="3065"/>
      <c r="IP8" s="3065"/>
      <c r="IQ8" s="3065"/>
      <c r="IR8" s="3065"/>
      <c r="IS8" s="3065"/>
      <c r="IT8" s="3"/>
      <c r="IU8" s="3066"/>
      <c r="IV8" s="3067"/>
      <c r="IW8" s="3065"/>
    </row>
    <row r="9" spans="1:257" ht="22.5" customHeight="1" x14ac:dyDescent="0.25">
      <c r="A9" s="3066">
        <v>44260</v>
      </c>
      <c r="B9" s="3067" t="s">
        <v>186</v>
      </c>
      <c r="C9" s="3068"/>
      <c r="D9" s="3062" t="s">
        <v>301</v>
      </c>
      <c r="E9" s="3068"/>
      <c r="F9" s="3068"/>
      <c r="G9" s="3068"/>
      <c r="H9" s="3068">
        <v>4990</v>
      </c>
      <c r="I9" s="3068">
        <v>100</v>
      </c>
      <c r="J9" s="3068"/>
      <c r="K9" s="3063"/>
      <c r="M9" s="3066"/>
      <c r="N9" s="3067"/>
      <c r="O9" s="3065"/>
      <c r="P9" s="3064"/>
      <c r="Q9" s="3065"/>
      <c r="R9" s="3065"/>
      <c r="S9" s="3065"/>
      <c r="T9" s="3065"/>
      <c r="U9" s="3065"/>
      <c r="V9" s="3065"/>
      <c r="W9" s="3"/>
      <c r="X9" s="3066"/>
      <c r="Y9" s="3067"/>
      <c r="Z9" s="3065"/>
      <c r="AA9" s="3064"/>
      <c r="AB9" s="3065"/>
      <c r="AC9" s="3065"/>
      <c r="AD9" s="3065"/>
      <c r="AE9" s="3065"/>
      <c r="AF9" s="3065"/>
      <c r="AG9" s="3065"/>
      <c r="AH9" s="3"/>
      <c r="AI9" s="3066"/>
      <c r="AJ9" s="3067"/>
      <c r="AK9" s="3065"/>
      <c r="AL9" s="3064"/>
      <c r="AM9" s="3065"/>
      <c r="AN9" s="3065"/>
      <c r="AO9" s="3065"/>
      <c r="AP9" s="3065"/>
      <c r="AQ9" s="3065"/>
      <c r="AR9" s="3065"/>
      <c r="AS9" s="3"/>
      <c r="AT9" s="3066"/>
      <c r="AU9" s="3067"/>
      <c r="AV9" s="3065"/>
      <c r="AW9" s="3064"/>
      <c r="AX9" s="3065"/>
      <c r="AY9" s="3065"/>
      <c r="AZ9" s="3065"/>
      <c r="BA9" s="3065"/>
      <c r="BB9" s="3065"/>
      <c r="BC9" s="3065"/>
      <c r="BD9" s="3"/>
      <c r="BE9" s="3066"/>
      <c r="BF9" s="3067"/>
      <c r="BG9" s="3065"/>
      <c r="BH9" s="3064"/>
      <c r="BI9" s="3065"/>
      <c r="BJ9" s="3065"/>
      <c r="BK9" s="3065"/>
      <c r="BL9" s="3065"/>
      <c r="BM9" s="3065"/>
      <c r="BN9" s="3065"/>
      <c r="BO9" s="3"/>
      <c r="BP9" s="3066"/>
      <c r="BQ9" s="3067"/>
      <c r="BR9" s="3065"/>
      <c r="BS9" s="3064"/>
      <c r="BT9" s="3065"/>
      <c r="BU9" s="3065"/>
      <c r="BV9" s="3065"/>
      <c r="BW9" s="3065"/>
      <c r="BX9" s="3065"/>
      <c r="BY9" s="3065"/>
      <c r="BZ9" s="3"/>
      <c r="CA9" s="3066"/>
      <c r="CB9" s="3067"/>
      <c r="CC9" s="3065"/>
      <c r="CD9" s="3064"/>
      <c r="CE9" s="3065"/>
      <c r="CF9" s="3065"/>
      <c r="CG9" s="3065"/>
      <c r="CH9" s="3065"/>
      <c r="CI9" s="3065"/>
      <c r="CJ9" s="3065"/>
      <c r="CK9" s="3"/>
      <c r="CL9" s="3066"/>
      <c r="CM9" s="3067"/>
      <c r="CN9" s="3065"/>
      <c r="CO9" s="3064"/>
      <c r="CP9" s="3065"/>
      <c r="CQ9" s="3065"/>
      <c r="CR9" s="3065"/>
      <c r="CS9" s="3065"/>
      <c r="CT9" s="3065"/>
      <c r="CU9" s="3065"/>
      <c r="CV9" s="3"/>
      <c r="CW9" s="3066"/>
      <c r="CX9" s="3067"/>
      <c r="CY9" s="3065"/>
      <c r="CZ9" s="3064"/>
      <c r="DA9" s="3065"/>
      <c r="DB9" s="3065"/>
      <c r="DC9" s="3065"/>
      <c r="DD9" s="3065"/>
      <c r="DE9" s="3065"/>
      <c r="DF9" s="3065"/>
      <c r="DG9" s="3"/>
      <c r="DH9" s="3066"/>
      <c r="DI9" s="3067"/>
      <c r="DJ9" s="3065"/>
      <c r="DK9" s="3064"/>
      <c r="DL9" s="3065"/>
      <c r="DM9" s="3065"/>
      <c r="DN9" s="3065"/>
      <c r="DO9" s="3065"/>
      <c r="DP9" s="3065"/>
      <c r="DQ9" s="3065"/>
      <c r="DR9" s="3"/>
      <c r="DS9" s="3066"/>
      <c r="DT9" s="3067"/>
      <c r="DU9" s="3065"/>
      <c r="DV9" s="3064"/>
      <c r="DW9" s="3065"/>
      <c r="DX9" s="3065"/>
      <c r="DY9" s="3065"/>
      <c r="DZ9" s="3065"/>
      <c r="EA9" s="3065"/>
      <c r="EB9" s="3065"/>
      <c r="EC9" s="3"/>
      <c r="ED9" s="3066"/>
      <c r="EE9" s="3067"/>
      <c r="EF9" s="3065"/>
      <c r="EG9" s="3064"/>
      <c r="EH9" s="3065"/>
      <c r="EI9" s="3065"/>
      <c r="EJ9" s="3065"/>
      <c r="EK9" s="3065"/>
      <c r="EL9" s="3065"/>
      <c r="EM9" s="3065"/>
      <c r="EN9" s="3"/>
      <c r="EO9" s="3066"/>
      <c r="EP9" s="3067"/>
      <c r="EQ9" s="3065"/>
      <c r="ER9" s="3064"/>
      <c r="ES9" s="3065"/>
      <c r="ET9" s="3065"/>
      <c r="EU9" s="3065"/>
      <c r="EV9" s="3065"/>
      <c r="EW9" s="3065"/>
      <c r="EX9" s="3065"/>
      <c r="EY9" s="3"/>
      <c r="EZ9" s="3066"/>
      <c r="FA9" s="3067"/>
      <c r="FB9" s="3065"/>
      <c r="FC9" s="3064"/>
      <c r="FD9" s="3065"/>
      <c r="FE9" s="3065"/>
      <c r="FF9" s="3065"/>
      <c r="FG9" s="3065"/>
      <c r="FH9" s="3065"/>
      <c r="FI9" s="3065"/>
      <c r="FJ9" s="3"/>
      <c r="FK9" s="3066"/>
      <c r="FL9" s="3067"/>
      <c r="FM9" s="3065"/>
      <c r="FN9" s="3064"/>
      <c r="FO9" s="3065"/>
      <c r="FP9" s="3065"/>
      <c r="FQ9" s="3065"/>
      <c r="FR9" s="3065"/>
      <c r="FS9" s="3065"/>
      <c r="FT9" s="3065"/>
      <c r="FU9" s="3"/>
      <c r="FV9" s="3066"/>
      <c r="FW9" s="3067"/>
      <c r="FX9" s="3065"/>
      <c r="FY9" s="3064"/>
      <c r="FZ9" s="3065"/>
      <c r="GA9" s="3065"/>
      <c r="GB9" s="3065"/>
      <c r="GC9" s="3065"/>
      <c r="GD9" s="3065"/>
      <c r="GE9" s="3065"/>
      <c r="GF9" s="3"/>
      <c r="GG9" s="3066"/>
      <c r="GH9" s="3067"/>
      <c r="GI9" s="3065"/>
      <c r="GJ9" s="3064"/>
      <c r="GK9" s="3065"/>
      <c r="GL9" s="3065"/>
      <c r="GM9" s="3065"/>
      <c r="GN9" s="3065"/>
      <c r="GO9" s="3065"/>
      <c r="GP9" s="3065"/>
      <c r="GQ9" s="3"/>
      <c r="GR9" s="3066"/>
      <c r="GS9" s="3067"/>
      <c r="GT9" s="3065"/>
      <c r="GU9" s="3064"/>
      <c r="GV9" s="3065"/>
      <c r="GW9" s="3065"/>
      <c r="GX9" s="3065"/>
      <c r="GY9" s="3065"/>
      <c r="GZ9" s="3065"/>
      <c r="HA9" s="3065"/>
      <c r="HB9" s="3"/>
      <c r="HC9" s="3066"/>
      <c r="HD9" s="3067"/>
      <c r="HE9" s="3065"/>
      <c r="HF9" s="3064"/>
      <c r="HG9" s="3065"/>
      <c r="HH9" s="3065"/>
      <c r="HI9" s="3065"/>
      <c r="HJ9" s="3065"/>
      <c r="HK9" s="3065"/>
      <c r="HL9" s="3065"/>
      <c r="HM9" s="3"/>
      <c r="HN9" s="3066"/>
      <c r="HO9" s="3067"/>
      <c r="HP9" s="3065"/>
      <c r="HQ9" s="3064"/>
      <c r="HR9" s="3065"/>
      <c r="HS9" s="3065"/>
      <c r="HT9" s="3065"/>
      <c r="HU9" s="3065"/>
      <c r="HV9" s="3065"/>
      <c r="HW9" s="3065"/>
      <c r="HX9" s="3"/>
      <c r="HY9" s="3066"/>
      <c r="HZ9" s="3067"/>
      <c r="IA9" s="3065"/>
      <c r="IB9" s="3064"/>
      <c r="IC9" s="3065"/>
      <c r="ID9" s="3065"/>
      <c r="IE9" s="3065"/>
      <c r="IF9" s="3065"/>
      <c r="IG9" s="3065"/>
      <c r="IH9" s="3065"/>
      <c r="II9" s="3"/>
      <c r="IJ9" s="3066"/>
      <c r="IK9" s="3067"/>
      <c r="IL9" s="3065"/>
      <c r="IM9" s="3064"/>
      <c r="IN9" s="3065"/>
      <c r="IO9" s="3065"/>
      <c r="IP9" s="3065"/>
      <c r="IQ9" s="3065"/>
      <c r="IR9" s="3065"/>
      <c r="IS9" s="3065"/>
      <c r="IT9" s="3"/>
      <c r="IU9" s="3066"/>
      <c r="IV9" s="3067"/>
      <c r="IW9" s="3065"/>
    </row>
    <row r="10" spans="1:257" ht="22.5" customHeight="1" x14ac:dyDescent="0.25">
      <c r="A10" s="2305">
        <v>44262</v>
      </c>
      <c r="B10" s="2306" t="s">
        <v>4</v>
      </c>
      <c r="C10" s="2311"/>
      <c r="D10" s="2307"/>
      <c r="E10" s="2311">
        <v>90</v>
      </c>
      <c r="F10" s="2311"/>
      <c r="G10" s="2311"/>
      <c r="H10" s="2311"/>
      <c r="I10" s="2311"/>
      <c r="J10" s="2311"/>
      <c r="K10" s="3113"/>
      <c r="L10" s="2315"/>
      <c r="M10" s="3111"/>
      <c r="N10" s="3112"/>
      <c r="O10" s="3110"/>
      <c r="P10" s="3109"/>
      <c r="Q10" s="3110"/>
      <c r="R10" s="3110"/>
      <c r="S10" s="3110"/>
      <c r="T10" s="3110"/>
      <c r="U10" s="3110"/>
      <c r="V10" s="3110"/>
      <c r="W10" s="3"/>
      <c r="X10" s="3111"/>
      <c r="Y10" s="3112"/>
      <c r="Z10" s="3110"/>
      <c r="AA10" s="3109"/>
      <c r="AB10" s="3110"/>
      <c r="AC10" s="3110"/>
      <c r="AD10" s="3110"/>
      <c r="AE10" s="3110"/>
      <c r="AF10" s="3110"/>
      <c r="AG10" s="3110"/>
      <c r="AH10" s="3"/>
      <c r="AI10" s="3111"/>
      <c r="AJ10" s="3112"/>
      <c r="AK10" s="3110"/>
      <c r="AL10" s="3109"/>
      <c r="AM10" s="3110"/>
      <c r="AN10" s="3110"/>
      <c r="AO10" s="3110"/>
      <c r="AP10" s="3110"/>
      <c r="AQ10" s="3110"/>
      <c r="AR10" s="3110"/>
      <c r="AS10" s="3"/>
      <c r="AT10" s="3111"/>
      <c r="AU10" s="3112"/>
      <c r="AV10" s="3110"/>
      <c r="AW10" s="3109"/>
      <c r="AX10" s="3110"/>
      <c r="AY10" s="3110"/>
      <c r="AZ10" s="3110"/>
      <c r="BA10" s="3110"/>
      <c r="BB10" s="3110"/>
      <c r="BC10" s="3110"/>
      <c r="BD10" s="3"/>
      <c r="BE10" s="3111"/>
      <c r="BF10" s="3112"/>
      <c r="BG10" s="3110"/>
      <c r="BH10" s="3109"/>
      <c r="BI10" s="3110"/>
      <c r="BJ10" s="3110"/>
      <c r="BK10" s="3110"/>
      <c r="BL10" s="3110"/>
      <c r="BM10" s="3110"/>
      <c r="BN10" s="3110"/>
      <c r="BO10" s="3"/>
      <c r="BP10" s="3111"/>
      <c r="BQ10" s="3112"/>
      <c r="BR10" s="3110"/>
      <c r="BS10" s="3109"/>
      <c r="BT10" s="3110"/>
      <c r="BU10" s="3110"/>
      <c r="BV10" s="3110"/>
      <c r="BW10" s="3110"/>
      <c r="BX10" s="3110"/>
      <c r="BY10" s="3110"/>
      <c r="BZ10" s="3"/>
      <c r="CA10" s="3111"/>
      <c r="CB10" s="3112"/>
      <c r="CC10" s="3110"/>
      <c r="CD10" s="3109"/>
      <c r="CE10" s="3110"/>
      <c r="CF10" s="3110"/>
      <c r="CG10" s="3110"/>
      <c r="CH10" s="3110"/>
      <c r="CI10" s="3110"/>
      <c r="CJ10" s="3110"/>
      <c r="CK10" s="3"/>
      <c r="CL10" s="3111"/>
      <c r="CM10" s="3112"/>
      <c r="CN10" s="3110"/>
      <c r="CO10" s="3109"/>
      <c r="CP10" s="3110"/>
      <c r="CQ10" s="3110"/>
      <c r="CR10" s="3110"/>
      <c r="CS10" s="3110"/>
      <c r="CT10" s="3110"/>
      <c r="CU10" s="3110"/>
      <c r="CV10" s="3"/>
      <c r="CW10" s="3111"/>
      <c r="CX10" s="3112"/>
      <c r="CY10" s="3110"/>
      <c r="CZ10" s="3109"/>
      <c r="DA10" s="3110"/>
      <c r="DB10" s="3110"/>
      <c r="DC10" s="3110"/>
      <c r="DD10" s="3110"/>
      <c r="DE10" s="3110"/>
      <c r="DF10" s="3110"/>
      <c r="DG10" s="3"/>
      <c r="DH10" s="3111"/>
      <c r="DI10" s="3112"/>
      <c r="DJ10" s="3110"/>
      <c r="DK10" s="3109"/>
      <c r="DL10" s="3110"/>
      <c r="DM10" s="3110"/>
      <c r="DN10" s="3110"/>
      <c r="DO10" s="3110"/>
      <c r="DP10" s="3110"/>
      <c r="DQ10" s="3110"/>
      <c r="DR10" s="3"/>
      <c r="DS10" s="3111"/>
      <c r="DT10" s="3112"/>
      <c r="DU10" s="3110"/>
      <c r="DV10" s="3109"/>
      <c r="DW10" s="3110"/>
      <c r="DX10" s="3110"/>
      <c r="DY10" s="3110"/>
      <c r="DZ10" s="3110"/>
      <c r="EA10" s="3110"/>
      <c r="EB10" s="3110"/>
      <c r="EC10" s="3"/>
      <c r="ED10" s="3111"/>
      <c r="EE10" s="3112"/>
      <c r="EF10" s="3110"/>
      <c r="EG10" s="3109"/>
      <c r="EH10" s="3110"/>
      <c r="EI10" s="3110"/>
      <c r="EJ10" s="3110"/>
      <c r="EK10" s="3110"/>
      <c r="EL10" s="3110"/>
      <c r="EM10" s="3110"/>
      <c r="EN10" s="3"/>
      <c r="EO10" s="3111"/>
      <c r="EP10" s="3112"/>
      <c r="EQ10" s="3110"/>
      <c r="ER10" s="3109"/>
      <c r="ES10" s="3110"/>
      <c r="ET10" s="3110"/>
      <c r="EU10" s="3110"/>
      <c r="EV10" s="3110"/>
      <c r="EW10" s="3110"/>
      <c r="EX10" s="3110"/>
      <c r="EY10" s="3"/>
      <c r="EZ10" s="3111"/>
      <c r="FA10" s="3112"/>
      <c r="FB10" s="3110"/>
      <c r="FC10" s="3109"/>
      <c r="FD10" s="3110"/>
      <c r="FE10" s="3110"/>
      <c r="FF10" s="3110"/>
      <c r="FG10" s="3110"/>
      <c r="FH10" s="3110"/>
      <c r="FI10" s="3110"/>
      <c r="FJ10" s="3"/>
      <c r="FK10" s="3111"/>
      <c r="FL10" s="3112"/>
      <c r="FM10" s="3110"/>
      <c r="FN10" s="3109"/>
      <c r="FO10" s="3110"/>
      <c r="FP10" s="3110"/>
      <c r="FQ10" s="3110"/>
      <c r="FR10" s="3110"/>
      <c r="FS10" s="3110"/>
      <c r="FT10" s="3110"/>
      <c r="FU10" s="3"/>
      <c r="FV10" s="3111"/>
      <c r="FW10" s="3112"/>
      <c r="FX10" s="3110"/>
      <c r="FY10" s="3109"/>
      <c r="FZ10" s="3110"/>
      <c r="GA10" s="3110"/>
      <c r="GB10" s="3110"/>
      <c r="GC10" s="3110"/>
      <c r="GD10" s="3110"/>
      <c r="GE10" s="3110"/>
      <c r="GF10" s="3"/>
      <c r="GG10" s="3111"/>
      <c r="GH10" s="3112"/>
      <c r="GI10" s="3110"/>
      <c r="GJ10" s="3109"/>
      <c r="GK10" s="3110"/>
      <c r="GL10" s="3110"/>
      <c r="GM10" s="3110"/>
      <c r="GN10" s="3110"/>
      <c r="GO10" s="3110"/>
      <c r="GP10" s="3110"/>
      <c r="GQ10" s="3"/>
      <c r="GR10" s="3111"/>
      <c r="GS10" s="3112"/>
      <c r="GT10" s="3110"/>
      <c r="GU10" s="3109"/>
      <c r="GV10" s="3110"/>
      <c r="GW10" s="3110"/>
      <c r="GX10" s="3110"/>
      <c r="GY10" s="3110"/>
      <c r="GZ10" s="3110"/>
      <c r="HA10" s="3110"/>
      <c r="HB10" s="3"/>
      <c r="HC10" s="3111"/>
      <c r="HD10" s="3112"/>
      <c r="HE10" s="3110"/>
      <c r="HF10" s="3109"/>
      <c r="HG10" s="3110"/>
      <c r="HH10" s="3110"/>
      <c r="HI10" s="3110"/>
      <c r="HJ10" s="3110"/>
      <c r="HK10" s="3110"/>
      <c r="HL10" s="3110"/>
      <c r="HM10" s="3"/>
      <c r="HN10" s="3111"/>
      <c r="HO10" s="3112"/>
      <c r="HP10" s="3110"/>
      <c r="HQ10" s="3109"/>
      <c r="HR10" s="3110"/>
      <c r="HS10" s="3110"/>
      <c r="HT10" s="3110"/>
      <c r="HU10" s="3110"/>
      <c r="HV10" s="3110"/>
      <c r="HW10" s="3110"/>
      <c r="HX10" s="3"/>
      <c r="HY10" s="3111"/>
      <c r="HZ10" s="3112"/>
      <c r="IA10" s="3110"/>
      <c r="IB10" s="3109"/>
      <c r="IC10" s="3110"/>
      <c r="ID10" s="3110"/>
      <c r="IE10" s="3110"/>
      <c r="IF10" s="3110"/>
      <c r="IG10" s="3110"/>
      <c r="IH10" s="3110"/>
      <c r="II10" s="3"/>
      <c r="IJ10" s="3111"/>
      <c r="IK10" s="3112"/>
      <c r="IL10" s="3110"/>
      <c r="IM10" s="3109"/>
      <c r="IN10" s="3110"/>
      <c r="IO10" s="3110"/>
      <c r="IP10" s="3110"/>
      <c r="IQ10" s="3110"/>
      <c r="IR10" s="3110"/>
      <c r="IS10" s="3110"/>
      <c r="IT10" s="3"/>
      <c r="IU10" s="3111"/>
      <c r="IV10" s="3112"/>
      <c r="IW10" s="3110"/>
    </row>
    <row r="11" spans="1:257" ht="98.25" customHeight="1" x14ac:dyDescent="0.25">
      <c r="A11" s="1254">
        <v>44263</v>
      </c>
      <c r="B11" s="1255" t="s">
        <v>23</v>
      </c>
      <c r="C11" s="3659" t="s">
        <v>4278</v>
      </c>
      <c r="D11" s="3739"/>
      <c r="E11" s="3739"/>
      <c r="F11" s="3739"/>
      <c r="G11" s="3739"/>
      <c r="H11" s="3739"/>
      <c r="I11" s="3739"/>
      <c r="J11" s="3740"/>
      <c r="K11" s="3101" t="s">
        <v>2072</v>
      </c>
      <c r="L11" s="3106" t="s">
        <v>4259</v>
      </c>
      <c r="M11" s="3066"/>
      <c r="N11" s="3067"/>
      <c r="O11" s="3065"/>
      <c r="P11" s="3064"/>
      <c r="Q11" s="3065"/>
      <c r="R11" s="3065"/>
      <c r="S11" s="3065"/>
      <c r="T11" s="3065"/>
      <c r="U11" s="3065"/>
      <c r="V11" s="3065"/>
      <c r="W11" s="3"/>
      <c r="X11" s="3066"/>
      <c r="Y11" s="3067"/>
      <c r="Z11" s="3065"/>
      <c r="AA11" s="3064"/>
      <c r="AB11" s="3065"/>
      <c r="AC11" s="3065"/>
      <c r="AD11" s="3065"/>
      <c r="AE11" s="3065"/>
      <c r="AF11" s="3065"/>
      <c r="AG11" s="3065"/>
      <c r="AH11" s="3"/>
      <c r="AI11" s="3066"/>
      <c r="AJ11" s="3067"/>
      <c r="AK11" s="3065"/>
      <c r="AL11" s="3064"/>
      <c r="AM11" s="3065"/>
      <c r="AN11" s="3065"/>
      <c r="AO11" s="3065"/>
      <c r="AP11" s="3065"/>
      <c r="AQ11" s="3065"/>
      <c r="AR11" s="3065"/>
      <c r="AS11" s="3"/>
      <c r="AT11" s="3066"/>
      <c r="AU11" s="3067"/>
      <c r="AV11" s="3065"/>
      <c r="AW11" s="3064"/>
      <c r="AX11" s="3065"/>
      <c r="AY11" s="3065"/>
      <c r="AZ11" s="3065"/>
      <c r="BA11" s="3065"/>
      <c r="BB11" s="3065"/>
      <c r="BC11" s="3065"/>
      <c r="BD11" s="3"/>
      <c r="BE11" s="3066"/>
      <c r="BF11" s="3067"/>
      <c r="BG11" s="3065"/>
      <c r="BH11" s="3064"/>
      <c r="BI11" s="3065"/>
      <c r="BJ11" s="3065"/>
      <c r="BK11" s="3065"/>
      <c r="BL11" s="3065"/>
      <c r="BM11" s="3065"/>
      <c r="BN11" s="3065"/>
      <c r="BO11" s="3"/>
      <c r="BP11" s="3066"/>
      <c r="BQ11" s="3067"/>
      <c r="BR11" s="3065"/>
      <c r="BS11" s="3064"/>
      <c r="BT11" s="3065"/>
      <c r="BU11" s="3065"/>
      <c r="BV11" s="3065"/>
      <c r="BW11" s="3065"/>
      <c r="BX11" s="3065"/>
      <c r="BY11" s="3065"/>
      <c r="BZ11" s="3"/>
      <c r="CA11" s="3066"/>
      <c r="CB11" s="3067"/>
      <c r="CC11" s="3065"/>
      <c r="CD11" s="3064"/>
      <c r="CE11" s="3065"/>
      <c r="CF11" s="3065"/>
      <c r="CG11" s="3065"/>
      <c r="CH11" s="3065"/>
      <c r="CI11" s="3065"/>
      <c r="CJ11" s="3065"/>
      <c r="CK11" s="3"/>
      <c r="CL11" s="3066"/>
      <c r="CM11" s="3067"/>
      <c r="CN11" s="3065"/>
      <c r="CO11" s="3064"/>
      <c r="CP11" s="3065"/>
      <c r="CQ11" s="3065"/>
      <c r="CR11" s="3065"/>
      <c r="CS11" s="3065"/>
      <c r="CT11" s="3065"/>
      <c r="CU11" s="3065"/>
      <c r="CV11" s="3"/>
      <c r="CW11" s="3066"/>
      <c r="CX11" s="3067"/>
      <c r="CY11" s="3065"/>
      <c r="CZ11" s="3064"/>
      <c r="DA11" s="3065"/>
      <c r="DB11" s="3065"/>
      <c r="DC11" s="3065"/>
      <c r="DD11" s="3065"/>
      <c r="DE11" s="3065"/>
      <c r="DF11" s="3065"/>
      <c r="DG11" s="3"/>
      <c r="DH11" s="3066"/>
      <c r="DI11" s="3067"/>
      <c r="DJ11" s="3065"/>
      <c r="DK11" s="3064"/>
      <c r="DL11" s="3065"/>
      <c r="DM11" s="3065"/>
      <c r="DN11" s="3065"/>
      <c r="DO11" s="3065"/>
      <c r="DP11" s="3065"/>
      <c r="DQ11" s="3065"/>
      <c r="DR11" s="3"/>
      <c r="DS11" s="3066"/>
      <c r="DT11" s="3067"/>
      <c r="DU11" s="3065"/>
      <c r="DV11" s="3064"/>
      <c r="DW11" s="3065"/>
      <c r="DX11" s="3065"/>
      <c r="DY11" s="3065"/>
      <c r="DZ11" s="3065"/>
      <c r="EA11" s="3065"/>
      <c r="EB11" s="3065"/>
      <c r="EC11" s="3"/>
      <c r="ED11" s="3066"/>
      <c r="EE11" s="3067"/>
      <c r="EF11" s="3065"/>
      <c r="EG11" s="3064"/>
      <c r="EH11" s="3065"/>
      <c r="EI11" s="3065"/>
      <c r="EJ11" s="3065"/>
      <c r="EK11" s="3065"/>
      <c r="EL11" s="3065"/>
      <c r="EM11" s="3065"/>
      <c r="EN11" s="3"/>
      <c r="EO11" s="3066"/>
      <c r="EP11" s="3067"/>
      <c r="EQ11" s="3065"/>
      <c r="ER11" s="3064"/>
      <c r="ES11" s="3065"/>
      <c r="ET11" s="3065"/>
      <c r="EU11" s="3065"/>
      <c r="EV11" s="3065"/>
      <c r="EW11" s="3065"/>
      <c r="EX11" s="3065"/>
      <c r="EY11" s="3"/>
      <c r="EZ11" s="3066"/>
      <c r="FA11" s="3067"/>
      <c r="FB11" s="3065"/>
      <c r="FC11" s="3064"/>
      <c r="FD11" s="3065"/>
      <c r="FE11" s="3065"/>
      <c r="FF11" s="3065"/>
      <c r="FG11" s="3065"/>
      <c r="FH11" s="3065"/>
      <c r="FI11" s="3065"/>
      <c r="FJ11" s="3"/>
      <c r="FK11" s="3066"/>
      <c r="FL11" s="3067"/>
      <c r="FM11" s="3065"/>
      <c r="FN11" s="3064"/>
      <c r="FO11" s="3065"/>
      <c r="FP11" s="3065"/>
      <c r="FQ11" s="3065"/>
      <c r="FR11" s="3065"/>
      <c r="FS11" s="3065"/>
      <c r="FT11" s="3065"/>
      <c r="FU11" s="3"/>
      <c r="FV11" s="3066"/>
      <c r="FW11" s="3067"/>
      <c r="FX11" s="3065"/>
      <c r="FY11" s="3064"/>
      <c r="FZ11" s="3065"/>
      <c r="GA11" s="3065"/>
      <c r="GB11" s="3065"/>
      <c r="GC11" s="3065"/>
      <c r="GD11" s="3065"/>
      <c r="GE11" s="3065"/>
      <c r="GF11" s="3"/>
      <c r="GG11" s="3066"/>
      <c r="GH11" s="3067"/>
      <c r="GI11" s="3065"/>
      <c r="GJ11" s="3064"/>
      <c r="GK11" s="3065"/>
      <c r="GL11" s="3065"/>
      <c r="GM11" s="3065"/>
      <c r="GN11" s="3065"/>
      <c r="GO11" s="3065"/>
      <c r="GP11" s="3065"/>
      <c r="GQ11" s="3"/>
      <c r="GR11" s="3066"/>
      <c r="GS11" s="3067"/>
      <c r="GT11" s="3065"/>
      <c r="GU11" s="3064"/>
      <c r="GV11" s="3065"/>
      <c r="GW11" s="3065"/>
      <c r="GX11" s="3065"/>
      <c r="GY11" s="3065"/>
      <c r="GZ11" s="3065"/>
      <c r="HA11" s="3065"/>
      <c r="HB11" s="3"/>
      <c r="HC11" s="3066"/>
      <c r="HD11" s="3067"/>
      <c r="HE11" s="3065"/>
      <c r="HF11" s="3064"/>
      <c r="HG11" s="3065"/>
      <c r="HH11" s="3065"/>
      <c r="HI11" s="3065"/>
      <c r="HJ11" s="3065"/>
      <c r="HK11" s="3065"/>
      <c r="HL11" s="3065"/>
      <c r="HM11" s="3"/>
      <c r="HN11" s="3066"/>
      <c r="HO11" s="3067"/>
      <c r="HP11" s="3065"/>
      <c r="HQ11" s="3064"/>
      <c r="HR11" s="3065"/>
      <c r="HS11" s="3065"/>
      <c r="HT11" s="3065"/>
      <c r="HU11" s="3065"/>
      <c r="HV11" s="3065"/>
      <c r="HW11" s="3065"/>
      <c r="HX11" s="3"/>
      <c r="HY11" s="3066"/>
      <c r="HZ11" s="3067"/>
      <c r="IA11" s="3065"/>
      <c r="IB11" s="3064"/>
      <c r="IC11" s="3065"/>
      <c r="ID11" s="3065"/>
      <c r="IE11" s="3065"/>
      <c r="IF11" s="3065"/>
      <c r="IG11" s="3065"/>
      <c r="IH11" s="3065"/>
      <c r="II11" s="3"/>
      <c r="IJ11" s="3066"/>
      <c r="IK11" s="3067"/>
      <c r="IL11" s="3065"/>
      <c r="IM11" s="3064"/>
      <c r="IN11" s="3065"/>
      <c r="IO11" s="3065"/>
      <c r="IP11" s="3065"/>
      <c r="IQ11" s="3065"/>
      <c r="IR11" s="3065"/>
      <c r="IS11" s="3065"/>
      <c r="IT11" s="3"/>
      <c r="IU11" s="3066"/>
      <c r="IV11" s="3067"/>
      <c r="IW11" s="3065"/>
    </row>
    <row r="12" spans="1:257" ht="21.75" customHeight="1" x14ac:dyDescent="0.25">
      <c r="A12" s="3066">
        <v>44265</v>
      </c>
      <c r="B12" s="3067" t="s">
        <v>186</v>
      </c>
      <c r="C12" s="3068"/>
      <c r="D12" s="3062"/>
      <c r="E12" s="3068"/>
      <c r="F12" s="3068"/>
      <c r="G12" s="3068"/>
      <c r="H12" s="3068">
        <v>5170</v>
      </c>
      <c r="I12" s="3068">
        <v>100</v>
      </c>
      <c r="J12" s="3068"/>
      <c r="K12" s="3063"/>
      <c r="M12" s="3066"/>
      <c r="N12" s="3067"/>
      <c r="O12" s="3065"/>
      <c r="P12" s="3064"/>
      <c r="Q12" s="3065"/>
      <c r="R12" s="3065"/>
      <c r="S12" s="3065"/>
      <c r="T12" s="3065"/>
      <c r="U12" s="3065"/>
      <c r="V12" s="3065"/>
      <c r="W12" s="3"/>
      <c r="X12" s="3066"/>
      <c r="Y12" s="3067"/>
      <c r="Z12" s="3065"/>
      <c r="AA12" s="3064"/>
      <c r="AB12" s="3065"/>
      <c r="AC12" s="3065"/>
      <c r="AD12" s="3065"/>
      <c r="AE12" s="3065"/>
      <c r="AF12" s="3065"/>
      <c r="AG12" s="3065"/>
      <c r="AH12" s="3"/>
      <c r="AI12" s="3066"/>
      <c r="AJ12" s="3067"/>
      <c r="AK12" s="3065"/>
      <c r="AL12" s="3064"/>
      <c r="AM12" s="3065"/>
      <c r="AN12" s="3065"/>
      <c r="AO12" s="3065"/>
      <c r="AP12" s="3065"/>
      <c r="AQ12" s="3065"/>
      <c r="AR12" s="3065"/>
      <c r="AS12" s="3"/>
      <c r="AT12" s="3066"/>
      <c r="AU12" s="3067"/>
      <c r="AV12" s="3065"/>
      <c r="AW12" s="3064"/>
      <c r="AX12" s="3065"/>
      <c r="AY12" s="3065"/>
      <c r="AZ12" s="3065"/>
      <c r="BA12" s="3065"/>
      <c r="BB12" s="3065"/>
      <c r="BC12" s="3065"/>
      <c r="BD12" s="3"/>
      <c r="BE12" s="3066"/>
      <c r="BF12" s="3067"/>
      <c r="BG12" s="3065"/>
      <c r="BH12" s="3064"/>
      <c r="BI12" s="3065"/>
      <c r="BJ12" s="3065"/>
      <c r="BK12" s="3065"/>
      <c r="BL12" s="3065"/>
      <c r="BM12" s="3065"/>
      <c r="BN12" s="3065"/>
      <c r="BO12" s="3"/>
      <c r="BP12" s="3066"/>
      <c r="BQ12" s="3067"/>
      <c r="BR12" s="3065"/>
      <c r="BS12" s="3064"/>
      <c r="BT12" s="3065"/>
      <c r="BU12" s="3065"/>
      <c r="BV12" s="3065"/>
      <c r="BW12" s="3065"/>
      <c r="BX12" s="3065"/>
      <c r="BY12" s="3065"/>
      <c r="BZ12" s="3"/>
      <c r="CA12" s="3066"/>
      <c r="CB12" s="3067"/>
      <c r="CC12" s="3065"/>
      <c r="CD12" s="3064"/>
      <c r="CE12" s="3065"/>
      <c r="CF12" s="3065"/>
      <c r="CG12" s="3065"/>
      <c r="CH12" s="3065"/>
      <c r="CI12" s="3065"/>
      <c r="CJ12" s="3065"/>
      <c r="CK12" s="3"/>
      <c r="CL12" s="3066"/>
      <c r="CM12" s="3067"/>
      <c r="CN12" s="3065"/>
      <c r="CO12" s="3064"/>
      <c r="CP12" s="3065"/>
      <c r="CQ12" s="3065"/>
      <c r="CR12" s="3065"/>
      <c r="CS12" s="3065"/>
      <c r="CT12" s="3065"/>
      <c r="CU12" s="3065"/>
      <c r="CV12" s="3"/>
      <c r="CW12" s="3066"/>
      <c r="CX12" s="3067"/>
      <c r="CY12" s="3065"/>
      <c r="CZ12" s="3064"/>
      <c r="DA12" s="3065"/>
      <c r="DB12" s="3065"/>
      <c r="DC12" s="3065"/>
      <c r="DD12" s="3065"/>
      <c r="DE12" s="3065"/>
      <c r="DF12" s="3065"/>
      <c r="DG12" s="3"/>
      <c r="DH12" s="3066"/>
      <c r="DI12" s="3067"/>
      <c r="DJ12" s="3065"/>
      <c r="DK12" s="3064"/>
      <c r="DL12" s="3065"/>
      <c r="DM12" s="3065"/>
      <c r="DN12" s="3065"/>
      <c r="DO12" s="3065"/>
      <c r="DP12" s="3065"/>
      <c r="DQ12" s="3065"/>
      <c r="DR12" s="3"/>
      <c r="DS12" s="3066"/>
      <c r="DT12" s="3067"/>
      <c r="DU12" s="3065"/>
      <c r="DV12" s="3064"/>
      <c r="DW12" s="3065"/>
      <c r="DX12" s="3065"/>
      <c r="DY12" s="3065"/>
      <c r="DZ12" s="3065"/>
      <c r="EA12" s="3065"/>
      <c r="EB12" s="3065"/>
      <c r="EC12" s="3"/>
      <c r="ED12" s="3066"/>
      <c r="EE12" s="3067"/>
      <c r="EF12" s="3065"/>
      <c r="EG12" s="3064"/>
      <c r="EH12" s="3065"/>
      <c r="EI12" s="3065"/>
      <c r="EJ12" s="3065"/>
      <c r="EK12" s="3065"/>
      <c r="EL12" s="3065"/>
      <c r="EM12" s="3065"/>
      <c r="EN12" s="3"/>
      <c r="EO12" s="3066"/>
      <c r="EP12" s="3067"/>
      <c r="EQ12" s="3065"/>
      <c r="ER12" s="3064"/>
      <c r="ES12" s="3065"/>
      <c r="ET12" s="3065"/>
      <c r="EU12" s="3065"/>
      <c r="EV12" s="3065"/>
      <c r="EW12" s="3065"/>
      <c r="EX12" s="3065"/>
      <c r="EY12" s="3"/>
      <c r="EZ12" s="3066"/>
      <c r="FA12" s="3067"/>
      <c r="FB12" s="3065"/>
      <c r="FC12" s="3064"/>
      <c r="FD12" s="3065"/>
      <c r="FE12" s="3065"/>
      <c r="FF12" s="3065"/>
      <c r="FG12" s="3065"/>
      <c r="FH12" s="3065"/>
      <c r="FI12" s="3065"/>
      <c r="FJ12" s="3"/>
      <c r="FK12" s="3066"/>
      <c r="FL12" s="3067"/>
      <c r="FM12" s="3065"/>
      <c r="FN12" s="3064"/>
      <c r="FO12" s="3065"/>
      <c r="FP12" s="3065"/>
      <c r="FQ12" s="3065"/>
      <c r="FR12" s="3065"/>
      <c r="FS12" s="3065"/>
      <c r="FT12" s="3065"/>
      <c r="FU12" s="3"/>
      <c r="FV12" s="3066"/>
      <c r="FW12" s="3067"/>
      <c r="FX12" s="3065"/>
      <c r="FY12" s="3064"/>
      <c r="FZ12" s="3065"/>
      <c r="GA12" s="3065"/>
      <c r="GB12" s="3065"/>
      <c r="GC12" s="3065"/>
      <c r="GD12" s="3065"/>
      <c r="GE12" s="3065"/>
      <c r="GF12" s="3"/>
      <c r="GG12" s="3066"/>
      <c r="GH12" s="3067"/>
      <c r="GI12" s="3065"/>
      <c r="GJ12" s="3064"/>
      <c r="GK12" s="3065"/>
      <c r="GL12" s="3065"/>
      <c r="GM12" s="3065"/>
      <c r="GN12" s="3065"/>
      <c r="GO12" s="3065"/>
      <c r="GP12" s="3065"/>
      <c r="GQ12" s="3"/>
      <c r="GR12" s="3066"/>
      <c r="GS12" s="3067"/>
      <c r="GT12" s="3065"/>
      <c r="GU12" s="3064"/>
      <c r="GV12" s="3065"/>
      <c r="GW12" s="3065"/>
      <c r="GX12" s="3065"/>
      <c r="GY12" s="3065"/>
      <c r="GZ12" s="3065"/>
      <c r="HA12" s="3065"/>
      <c r="HB12" s="3"/>
      <c r="HC12" s="3066"/>
      <c r="HD12" s="3067"/>
      <c r="HE12" s="3065"/>
      <c r="HF12" s="3064"/>
      <c r="HG12" s="3065"/>
      <c r="HH12" s="3065"/>
      <c r="HI12" s="3065"/>
      <c r="HJ12" s="3065"/>
      <c r="HK12" s="3065"/>
      <c r="HL12" s="3065"/>
      <c r="HM12" s="3"/>
      <c r="HN12" s="3066"/>
      <c r="HO12" s="3067"/>
      <c r="HP12" s="3065"/>
      <c r="HQ12" s="3064"/>
      <c r="HR12" s="3065"/>
      <c r="HS12" s="3065"/>
      <c r="HT12" s="3065"/>
      <c r="HU12" s="3065"/>
      <c r="HV12" s="3065"/>
      <c r="HW12" s="3065"/>
      <c r="HX12" s="3"/>
      <c r="HY12" s="3066"/>
      <c r="HZ12" s="3067"/>
      <c r="IA12" s="3065"/>
      <c r="IB12" s="3064"/>
      <c r="IC12" s="3065"/>
      <c r="ID12" s="3065"/>
      <c r="IE12" s="3065"/>
      <c r="IF12" s="3065"/>
      <c r="IG12" s="3065"/>
      <c r="IH12" s="3065"/>
      <c r="II12" s="3"/>
      <c r="IJ12" s="3066"/>
      <c r="IK12" s="3067"/>
      <c r="IL12" s="3065"/>
      <c r="IM12" s="3064"/>
      <c r="IN12" s="3065"/>
      <c r="IO12" s="3065"/>
      <c r="IP12" s="3065"/>
      <c r="IQ12" s="3065"/>
      <c r="IR12" s="3065"/>
      <c r="IS12" s="3065"/>
      <c r="IT12" s="3"/>
      <c r="IU12" s="3066"/>
      <c r="IV12" s="3067"/>
      <c r="IW12" s="3065"/>
    </row>
    <row r="13" spans="1:257" ht="20.100000000000001" customHeight="1" x14ac:dyDescent="0.25">
      <c r="A13" s="3066">
        <v>44271</v>
      </c>
      <c r="B13" s="3067" t="s">
        <v>12</v>
      </c>
      <c r="C13" s="3068">
        <v>105</v>
      </c>
      <c r="D13" s="3062">
        <f t="shared" si="0"/>
        <v>10.499999999999998</v>
      </c>
      <c r="E13" s="3068">
        <v>90</v>
      </c>
      <c r="F13" s="3068"/>
      <c r="G13" s="3068">
        <v>65</v>
      </c>
      <c r="H13" s="3068"/>
      <c r="I13" s="3068"/>
      <c r="J13" s="3068"/>
      <c r="K13" s="3063"/>
      <c r="L13" s="32" t="s">
        <v>4271</v>
      </c>
      <c r="M13" s="3066"/>
      <c r="N13" s="3067"/>
      <c r="O13" s="3065"/>
      <c r="P13" s="3064"/>
      <c r="Q13" s="3065"/>
      <c r="R13" s="3065"/>
      <c r="S13" s="3065"/>
      <c r="T13" s="3065"/>
      <c r="U13" s="3065"/>
      <c r="V13" s="3065"/>
      <c r="W13" s="3"/>
      <c r="X13" s="3066"/>
      <c r="Y13" s="3067"/>
      <c r="Z13" s="3065"/>
      <c r="AA13" s="3064"/>
      <c r="AB13" s="3065"/>
      <c r="AC13" s="3065"/>
      <c r="AD13" s="3065"/>
      <c r="AE13" s="3065"/>
      <c r="AF13" s="3065"/>
      <c r="AG13" s="3065"/>
      <c r="AH13" s="3"/>
      <c r="AI13" s="3066"/>
      <c r="AJ13" s="3067"/>
      <c r="AK13" s="3065"/>
      <c r="AL13" s="3064"/>
      <c r="AM13" s="3065"/>
      <c r="AN13" s="3065"/>
      <c r="AO13" s="3065"/>
      <c r="AP13" s="3065"/>
      <c r="AQ13" s="3065"/>
      <c r="AR13" s="3065"/>
      <c r="AS13" s="3"/>
      <c r="AT13" s="3066"/>
      <c r="AU13" s="3067"/>
      <c r="AV13" s="3065"/>
      <c r="AW13" s="3064"/>
      <c r="AX13" s="3065"/>
      <c r="AY13" s="3065"/>
      <c r="AZ13" s="3065"/>
      <c r="BA13" s="3065"/>
      <c r="BB13" s="3065"/>
      <c r="BC13" s="3065"/>
      <c r="BD13" s="3"/>
      <c r="BE13" s="3066"/>
      <c r="BF13" s="3067"/>
      <c r="BG13" s="3065"/>
      <c r="BH13" s="3064"/>
      <c r="BI13" s="3065"/>
      <c r="BJ13" s="3065"/>
      <c r="BK13" s="3065"/>
      <c r="BL13" s="3065"/>
      <c r="BM13" s="3065"/>
      <c r="BN13" s="3065"/>
      <c r="BO13" s="3"/>
      <c r="BP13" s="3066"/>
      <c r="BQ13" s="3067"/>
      <c r="BR13" s="3065"/>
      <c r="BS13" s="3064"/>
      <c r="BT13" s="3065"/>
      <c r="BU13" s="3065"/>
      <c r="BV13" s="3065"/>
      <c r="BW13" s="3065"/>
      <c r="BX13" s="3065"/>
      <c r="BY13" s="3065"/>
      <c r="BZ13" s="3"/>
      <c r="CA13" s="3066"/>
      <c r="CB13" s="3067"/>
      <c r="CC13" s="3065"/>
      <c r="CD13" s="3064"/>
      <c r="CE13" s="3065"/>
      <c r="CF13" s="3065"/>
      <c r="CG13" s="3065"/>
      <c r="CH13" s="3065"/>
      <c r="CI13" s="3065"/>
      <c r="CJ13" s="3065"/>
      <c r="CK13" s="3"/>
      <c r="CL13" s="3066"/>
      <c r="CM13" s="3067"/>
      <c r="CN13" s="3065"/>
      <c r="CO13" s="3064"/>
      <c r="CP13" s="3065"/>
      <c r="CQ13" s="3065"/>
      <c r="CR13" s="3065"/>
      <c r="CS13" s="3065"/>
      <c r="CT13" s="3065"/>
      <c r="CU13" s="3065"/>
      <c r="CV13" s="3"/>
      <c r="CW13" s="3066"/>
      <c r="CX13" s="3067"/>
      <c r="CY13" s="3065"/>
      <c r="CZ13" s="3064"/>
      <c r="DA13" s="3065"/>
      <c r="DB13" s="3065"/>
      <c r="DC13" s="3065"/>
      <c r="DD13" s="3065"/>
      <c r="DE13" s="3065"/>
      <c r="DF13" s="3065"/>
      <c r="DG13" s="3"/>
      <c r="DH13" s="3066"/>
      <c r="DI13" s="3067"/>
      <c r="DJ13" s="3065"/>
      <c r="DK13" s="3064"/>
      <c r="DL13" s="3065"/>
      <c r="DM13" s="3065"/>
      <c r="DN13" s="3065"/>
      <c r="DO13" s="3065"/>
      <c r="DP13" s="3065"/>
      <c r="DQ13" s="3065"/>
      <c r="DR13" s="3"/>
      <c r="DS13" s="3066"/>
      <c r="DT13" s="3067"/>
      <c r="DU13" s="3065"/>
      <c r="DV13" s="3064"/>
      <c r="DW13" s="3065"/>
      <c r="DX13" s="3065"/>
      <c r="DY13" s="3065"/>
      <c r="DZ13" s="3065"/>
      <c r="EA13" s="3065"/>
      <c r="EB13" s="3065"/>
      <c r="EC13" s="3"/>
      <c r="ED13" s="3066"/>
      <c r="EE13" s="3067"/>
      <c r="EF13" s="3065"/>
      <c r="EG13" s="3064"/>
      <c r="EH13" s="3065"/>
      <c r="EI13" s="3065"/>
      <c r="EJ13" s="3065"/>
      <c r="EK13" s="3065"/>
      <c r="EL13" s="3065"/>
      <c r="EM13" s="3065"/>
      <c r="EN13" s="3"/>
      <c r="EO13" s="3066"/>
      <c r="EP13" s="3067"/>
      <c r="EQ13" s="3065"/>
      <c r="ER13" s="3064"/>
      <c r="ES13" s="3065"/>
      <c r="ET13" s="3065"/>
      <c r="EU13" s="3065"/>
      <c r="EV13" s="3065"/>
      <c r="EW13" s="3065"/>
      <c r="EX13" s="3065"/>
      <c r="EY13" s="3"/>
      <c r="EZ13" s="3066"/>
      <c r="FA13" s="3067"/>
      <c r="FB13" s="3065"/>
      <c r="FC13" s="3064"/>
      <c r="FD13" s="3065"/>
      <c r="FE13" s="3065"/>
      <c r="FF13" s="3065"/>
      <c r="FG13" s="3065"/>
      <c r="FH13" s="3065"/>
      <c r="FI13" s="3065"/>
      <c r="FJ13" s="3"/>
      <c r="FK13" s="3066"/>
      <c r="FL13" s="3067"/>
      <c r="FM13" s="3065"/>
      <c r="FN13" s="3064"/>
      <c r="FO13" s="3065"/>
      <c r="FP13" s="3065"/>
      <c r="FQ13" s="3065"/>
      <c r="FR13" s="3065"/>
      <c r="FS13" s="3065"/>
      <c r="FT13" s="3065"/>
      <c r="FU13" s="3"/>
      <c r="FV13" s="3066"/>
      <c r="FW13" s="3067"/>
      <c r="FX13" s="3065"/>
      <c r="FY13" s="3064"/>
      <c r="FZ13" s="3065"/>
      <c r="GA13" s="3065"/>
      <c r="GB13" s="3065"/>
      <c r="GC13" s="3065"/>
      <c r="GD13" s="3065"/>
      <c r="GE13" s="3065"/>
      <c r="GF13" s="3"/>
      <c r="GG13" s="3066"/>
      <c r="GH13" s="3067"/>
      <c r="GI13" s="3065"/>
      <c r="GJ13" s="3064"/>
      <c r="GK13" s="3065"/>
      <c r="GL13" s="3065"/>
      <c r="GM13" s="3065"/>
      <c r="GN13" s="3065"/>
      <c r="GO13" s="3065"/>
      <c r="GP13" s="3065"/>
      <c r="GQ13" s="3"/>
      <c r="GR13" s="3066"/>
      <c r="GS13" s="3067"/>
      <c r="GT13" s="3065"/>
      <c r="GU13" s="3064"/>
      <c r="GV13" s="3065"/>
      <c r="GW13" s="3065"/>
      <c r="GX13" s="3065"/>
      <c r="GY13" s="3065"/>
      <c r="GZ13" s="3065"/>
      <c r="HA13" s="3065"/>
      <c r="HB13" s="3"/>
      <c r="HC13" s="3066"/>
      <c r="HD13" s="3067"/>
      <c r="HE13" s="3065"/>
      <c r="HF13" s="3064"/>
      <c r="HG13" s="3065"/>
      <c r="HH13" s="3065"/>
      <c r="HI13" s="3065"/>
      <c r="HJ13" s="3065"/>
      <c r="HK13" s="3065"/>
      <c r="HL13" s="3065"/>
      <c r="HM13" s="3"/>
      <c r="HN13" s="3066"/>
      <c r="HO13" s="3067"/>
      <c r="HP13" s="3065"/>
      <c r="HQ13" s="3064"/>
      <c r="HR13" s="3065"/>
      <c r="HS13" s="3065"/>
      <c r="HT13" s="3065"/>
      <c r="HU13" s="3065"/>
      <c r="HV13" s="3065"/>
      <c r="HW13" s="3065"/>
      <c r="HX13" s="3"/>
      <c r="HY13" s="3066"/>
      <c r="HZ13" s="3067"/>
      <c r="IA13" s="3065"/>
      <c r="IB13" s="3064"/>
      <c r="IC13" s="3065"/>
      <c r="ID13" s="3065"/>
      <c r="IE13" s="3065"/>
      <c r="IF13" s="3065"/>
      <c r="IG13" s="3065"/>
      <c r="IH13" s="3065"/>
      <c r="II13" s="3"/>
      <c r="IJ13" s="3066"/>
      <c r="IK13" s="3067"/>
      <c r="IL13" s="3065"/>
      <c r="IM13" s="3064"/>
      <c r="IN13" s="3065"/>
      <c r="IO13" s="3065"/>
      <c r="IP13" s="3065"/>
      <c r="IQ13" s="3065"/>
      <c r="IR13" s="3065"/>
      <c r="IS13" s="3065"/>
      <c r="IT13" s="3"/>
      <c r="IU13" s="3066"/>
      <c r="IV13" s="3067"/>
      <c r="IW13" s="3065"/>
    </row>
    <row r="14" spans="1:257" ht="20.100000000000001" customHeight="1" x14ac:dyDescent="0.25">
      <c r="A14" s="3066">
        <v>44277</v>
      </c>
      <c r="B14" s="3067" t="s">
        <v>186</v>
      </c>
      <c r="C14" s="3068"/>
      <c r="D14" s="3062">
        <f t="shared" si="0"/>
        <v>0</v>
      </c>
      <c r="E14" s="3068"/>
      <c r="F14" s="3068"/>
      <c r="G14" s="3068"/>
      <c r="H14" s="3117">
        <v>5400</v>
      </c>
      <c r="I14" s="3117">
        <v>96</v>
      </c>
      <c r="J14" s="3068"/>
      <c r="K14" s="3063"/>
      <c r="M14" s="3066"/>
      <c r="N14" s="3067"/>
      <c r="O14" s="3065"/>
      <c r="P14" s="3064"/>
      <c r="Q14" s="3065"/>
      <c r="R14" s="3065"/>
      <c r="S14" s="3065"/>
      <c r="T14" s="3065"/>
      <c r="U14" s="3065"/>
      <c r="V14" s="3065"/>
      <c r="W14" s="3"/>
      <c r="X14" s="3066"/>
      <c r="Y14" s="3067"/>
      <c r="Z14" s="3065"/>
      <c r="AA14" s="3064"/>
      <c r="AB14" s="3065"/>
      <c r="AC14" s="3065"/>
      <c r="AD14" s="3065"/>
      <c r="AE14" s="3065"/>
      <c r="AF14" s="3065"/>
      <c r="AG14" s="3065"/>
      <c r="AH14" s="3"/>
      <c r="AI14" s="3066"/>
      <c r="AJ14" s="3067"/>
      <c r="AK14" s="3065"/>
      <c r="AL14" s="3064"/>
      <c r="AM14" s="3065"/>
      <c r="AN14" s="3065"/>
      <c r="AO14" s="3065"/>
      <c r="AP14" s="3065"/>
      <c r="AQ14" s="3065"/>
      <c r="AR14" s="3065"/>
      <c r="AS14" s="3"/>
      <c r="AT14" s="3066"/>
      <c r="AU14" s="3067"/>
      <c r="AV14" s="3065"/>
      <c r="AW14" s="3064"/>
      <c r="AX14" s="3065"/>
      <c r="AY14" s="3065"/>
      <c r="AZ14" s="3065"/>
      <c r="BA14" s="3065"/>
      <c r="BB14" s="3065"/>
      <c r="BC14" s="3065"/>
      <c r="BD14" s="3"/>
      <c r="BE14" s="3066"/>
      <c r="BF14" s="3067"/>
      <c r="BG14" s="3065"/>
      <c r="BH14" s="3064"/>
      <c r="BI14" s="3065"/>
      <c r="BJ14" s="3065"/>
      <c r="BK14" s="3065"/>
      <c r="BL14" s="3065"/>
      <c r="BM14" s="3065"/>
      <c r="BN14" s="3065"/>
      <c r="BO14" s="3"/>
      <c r="BP14" s="3066"/>
      <c r="BQ14" s="3067"/>
      <c r="BR14" s="3065"/>
      <c r="BS14" s="3064"/>
      <c r="BT14" s="3065"/>
      <c r="BU14" s="3065"/>
      <c r="BV14" s="3065"/>
      <c r="BW14" s="3065"/>
      <c r="BX14" s="3065"/>
      <c r="BY14" s="3065"/>
      <c r="BZ14" s="3"/>
      <c r="CA14" s="3066"/>
      <c r="CB14" s="3067"/>
      <c r="CC14" s="3065"/>
      <c r="CD14" s="3064"/>
      <c r="CE14" s="3065"/>
      <c r="CF14" s="3065"/>
      <c r="CG14" s="3065"/>
      <c r="CH14" s="3065"/>
      <c r="CI14" s="3065"/>
      <c r="CJ14" s="3065"/>
      <c r="CK14" s="3"/>
      <c r="CL14" s="3066"/>
      <c r="CM14" s="3067"/>
      <c r="CN14" s="3065"/>
      <c r="CO14" s="3064"/>
      <c r="CP14" s="3065"/>
      <c r="CQ14" s="3065"/>
      <c r="CR14" s="3065"/>
      <c r="CS14" s="3065"/>
      <c r="CT14" s="3065"/>
      <c r="CU14" s="3065"/>
      <c r="CV14" s="3"/>
      <c r="CW14" s="3066"/>
      <c r="CX14" s="3067"/>
      <c r="CY14" s="3065"/>
      <c r="CZ14" s="3064"/>
      <c r="DA14" s="3065"/>
      <c r="DB14" s="3065"/>
      <c r="DC14" s="3065"/>
      <c r="DD14" s="3065"/>
      <c r="DE14" s="3065"/>
      <c r="DF14" s="3065"/>
      <c r="DG14" s="3"/>
      <c r="DH14" s="3066"/>
      <c r="DI14" s="3067"/>
      <c r="DJ14" s="3065"/>
      <c r="DK14" s="3064"/>
      <c r="DL14" s="3065"/>
      <c r="DM14" s="3065"/>
      <c r="DN14" s="3065"/>
      <c r="DO14" s="3065"/>
      <c r="DP14" s="3065"/>
      <c r="DQ14" s="3065"/>
      <c r="DR14" s="3"/>
      <c r="DS14" s="3066"/>
      <c r="DT14" s="3067"/>
      <c r="DU14" s="3065"/>
      <c r="DV14" s="3064"/>
      <c r="DW14" s="3065"/>
      <c r="DX14" s="3065"/>
      <c r="DY14" s="3065"/>
      <c r="DZ14" s="3065"/>
      <c r="EA14" s="3065"/>
      <c r="EB14" s="3065"/>
      <c r="EC14" s="3"/>
      <c r="ED14" s="3066"/>
      <c r="EE14" s="3067"/>
      <c r="EF14" s="3065"/>
      <c r="EG14" s="3064"/>
      <c r="EH14" s="3065"/>
      <c r="EI14" s="3065"/>
      <c r="EJ14" s="3065"/>
      <c r="EK14" s="3065"/>
      <c r="EL14" s="3065"/>
      <c r="EM14" s="3065"/>
      <c r="EN14" s="3"/>
      <c r="EO14" s="3066"/>
      <c r="EP14" s="3067"/>
      <c r="EQ14" s="3065"/>
      <c r="ER14" s="3064"/>
      <c r="ES14" s="3065"/>
      <c r="ET14" s="3065"/>
      <c r="EU14" s="3065"/>
      <c r="EV14" s="3065"/>
      <c r="EW14" s="3065"/>
      <c r="EX14" s="3065"/>
      <c r="EY14" s="3"/>
      <c r="EZ14" s="3066"/>
      <c r="FA14" s="3067"/>
      <c r="FB14" s="3065"/>
      <c r="FC14" s="3064"/>
      <c r="FD14" s="3065"/>
      <c r="FE14" s="3065"/>
      <c r="FF14" s="3065"/>
      <c r="FG14" s="3065"/>
      <c r="FH14" s="3065"/>
      <c r="FI14" s="3065"/>
      <c r="FJ14" s="3"/>
      <c r="FK14" s="3066"/>
      <c r="FL14" s="3067"/>
      <c r="FM14" s="3065"/>
      <c r="FN14" s="3064"/>
      <c r="FO14" s="3065"/>
      <c r="FP14" s="3065"/>
      <c r="FQ14" s="3065"/>
      <c r="FR14" s="3065"/>
      <c r="FS14" s="3065"/>
      <c r="FT14" s="3065"/>
      <c r="FU14" s="3"/>
      <c r="FV14" s="3066"/>
      <c r="FW14" s="3067"/>
      <c r="FX14" s="3065"/>
      <c r="FY14" s="3064"/>
      <c r="FZ14" s="3065"/>
      <c r="GA14" s="3065"/>
      <c r="GB14" s="3065"/>
      <c r="GC14" s="3065"/>
      <c r="GD14" s="3065"/>
      <c r="GE14" s="3065"/>
      <c r="GF14" s="3"/>
      <c r="GG14" s="3066"/>
      <c r="GH14" s="3067"/>
      <c r="GI14" s="3065"/>
      <c r="GJ14" s="3064"/>
      <c r="GK14" s="3065"/>
      <c r="GL14" s="3065"/>
      <c r="GM14" s="3065"/>
      <c r="GN14" s="3065"/>
      <c r="GO14" s="3065"/>
      <c r="GP14" s="3065"/>
      <c r="GQ14" s="3"/>
      <c r="GR14" s="3066"/>
      <c r="GS14" s="3067"/>
      <c r="GT14" s="3065"/>
      <c r="GU14" s="3064"/>
      <c r="GV14" s="3065"/>
      <c r="GW14" s="3065"/>
      <c r="GX14" s="3065"/>
      <c r="GY14" s="3065"/>
      <c r="GZ14" s="3065"/>
      <c r="HA14" s="3065"/>
      <c r="HB14" s="3"/>
      <c r="HC14" s="3066"/>
      <c r="HD14" s="3067"/>
      <c r="HE14" s="3065"/>
      <c r="HF14" s="3064"/>
      <c r="HG14" s="3065"/>
      <c r="HH14" s="3065"/>
      <c r="HI14" s="3065"/>
      <c r="HJ14" s="3065"/>
      <c r="HK14" s="3065"/>
      <c r="HL14" s="3065"/>
      <c r="HM14" s="3"/>
      <c r="HN14" s="3066"/>
      <c r="HO14" s="3067"/>
      <c r="HP14" s="3065"/>
      <c r="HQ14" s="3064"/>
      <c r="HR14" s="3065"/>
      <c r="HS14" s="3065"/>
      <c r="HT14" s="3065"/>
      <c r="HU14" s="3065"/>
      <c r="HV14" s="3065"/>
      <c r="HW14" s="3065"/>
      <c r="HX14" s="3"/>
      <c r="HY14" s="3066"/>
      <c r="HZ14" s="3067"/>
      <c r="IA14" s="3065"/>
      <c r="IB14" s="3064"/>
      <c r="IC14" s="3065"/>
      <c r="ID14" s="3065"/>
      <c r="IE14" s="3065"/>
      <c r="IF14" s="3065"/>
      <c r="IG14" s="3065"/>
      <c r="IH14" s="3065"/>
      <c r="II14" s="3"/>
      <c r="IJ14" s="3066"/>
      <c r="IK14" s="3067"/>
      <c r="IL14" s="3065"/>
      <c r="IM14" s="3064"/>
      <c r="IN14" s="3065"/>
      <c r="IO14" s="3065"/>
      <c r="IP14" s="3065"/>
      <c r="IQ14" s="3065"/>
      <c r="IR14" s="3065"/>
      <c r="IS14" s="3065"/>
      <c r="IT14" s="3"/>
      <c r="IU14" s="3066"/>
      <c r="IV14" s="3067"/>
      <c r="IW14" s="3065"/>
    </row>
    <row r="15" spans="1:257" ht="126.75" customHeight="1" x14ac:dyDescent="0.25">
      <c r="A15" s="1254">
        <v>44285</v>
      </c>
      <c r="B15" s="1255" t="s">
        <v>23</v>
      </c>
      <c r="C15" s="3583" t="s">
        <v>4293</v>
      </c>
      <c r="D15" s="3817"/>
      <c r="E15" s="3817"/>
      <c r="F15" s="3817"/>
      <c r="G15" s="3817"/>
      <c r="H15" s="3817"/>
      <c r="I15" s="3817"/>
      <c r="J15" s="4030"/>
      <c r="K15" s="3130"/>
      <c r="L15" s="3106" t="s">
        <v>4294</v>
      </c>
      <c r="M15" s="3066"/>
      <c r="N15" s="3067"/>
      <c r="O15" s="3065"/>
      <c r="P15" s="3064"/>
      <c r="Q15" s="3065"/>
      <c r="R15" s="3065"/>
      <c r="S15" s="3065"/>
      <c r="T15" s="3065"/>
      <c r="U15" s="3065"/>
      <c r="V15" s="3065"/>
      <c r="W15" s="3"/>
      <c r="X15" s="3066"/>
      <c r="Y15" s="3067"/>
      <c r="Z15" s="3065"/>
      <c r="AA15" s="3064"/>
      <c r="AB15" s="3065"/>
      <c r="AC15" s="3065"/>
      <c r="AD15" s="3065"/>
      <c r="AE15" s="3065"/>
      <c r="AF15" s="3065"/>
      <c r="AG15" s="3065"/>
      <c r="AH15" s="3"/>
      <c r="AI15" s="3066"/>
      <c r="AJ15" s="3067"/>
      <c r="AK15" s="3065"/>
      <c r="AL15" s="3064"/>
      <c r="AM15" s="3065"/>
      <c r="AN15" s="3065"/>
      <c r="AO15" s="3065"/>
      <c r="AP15" s="3065"/>
      <c r="AQ15" s="3065"/>
      <c r="AR15" s="3065"/>
      <c r="AS15" s="3"/>
      <c r="AT15" s="3066"/>
      <c r="AU15" s="3067"/>
      <c r="AV15" s="3065"/>
      <c r="AW15" s="3064"/>
      <c r="AX15" s="3065"/>
      <c r="AY15" s="3065"/>
      <c r="AZ15" s="3065"/>
      <c r="BA15" s="3065"/>
      <c r="BB15" s="3065"/>
      <c r="BC15" s="3065"/>
      <c r="BD15" s="3"/>
      <c r="BE15" s="3066"/>
      <c r="BF15" s="3067"/>
      <c r="BG15" s="3065"/>
      <c r="BH15" s="3064"/>
      <c r="BI15" s="3065"/>
      <c r="BJ15" s="3065"/>
      <c r="BK15" s="3065"/>
      <c r="BL15" s="3065"/>
      <c r="BM15" s="3065"/>
      <c r="BN15" s="3065"/>
      <c r="BO15" s="3"/>
      <c r="BP15" s="3066"/>
      <c r="BQ15" s="3067"/>
      <c r="BR15" s="3065"/>
      <c r="BS15" s="3064"/>
      <c r="BT15" s="3065"/>
      <c r="BU15" s="3065"/>
      <c r="BV15" s="3065"/>
      <c r="BW15" s="3065"/>
      <c r="BX15" s="3065"/>
      <c r="BY15" s="3065"/>
      <c r="BZ15" s="3"/>
      <c r="CA15" s="3066"/>
      <c r="CB15" s="3067"/>
      <c r="CC15" s="3065"/>
      <c r="CD15" s="3064"/>
      <c r="CE15" s="3065"/>
      <c r="CF15" s="3065"/>
      <c r="CG15" s="3065"/>
      <c r="CH15" s="3065"/>
      <c r="CI15" s="3065"/>
      <c r="CJ15" s="3065"/>
      <c r="CK15" s="3"/>
      <c r="CL15" s="3066"/>
      <c r="CM15" s="3067"/>
      <c r="CN15" s="3065"/>
      <c r="CO15" s="3064"/>
      <c r="CP15" s="3065"/>
      <c r="CQ15" s="3065"/>
      <c r="CR15" s="3065"/>
      <c r="CS15" s="3065"/>
      <c r="CT15" s="3065"/>
      <c r="CU15" s="3065"/>
      <c r="CV15" s="3"/>
      <c r="CW15" s="3066"/>
      <c r="CX15" s="3067"/>
      <c r="CY15" s="3065"/>
      <c r="CZ15" s="3064"/>
      <c r="DA15" s="3065"/>
      <c r="DB15" s="3065"/>
      <c r="DC15" s="3065"/>
      <c r="DD15" s="3065"/>
      <c r="DE15" s="3065"/>
      <c r="DF15" s="3065"/>
      <c r="DG15" s="3"/>
      <c r="DH15" s="3066"/>
      <c r="DI15" s="3067"/>
      <c r="DJ15" s="3065"/>
      <c r="DK15" s="3064"/>
      <c r="DL15" s="3065"/>
      <c r="DM15" s="3065"/>
      <c r="DN15" s="3065"/>
      <c r="DO15" s="3065"/>
      <c r="DP15" s="3065"/>
      <c r="DQ15" s="3065"/>
      <c r="DR15" s="3"/>
      <c r="DS15" s="3066"/>
      <c r="DT15" s="3067"/>
      <c r="DU15" s="3065"/>
      <c r="DV15" s="3064"/>
      <c r="DW15" s="3065"/>
      <c r="DX15" s="3065"/>
      <c r="DY15" s="3065"/>
      <c r="DZ15" s="3065"/>
      <c r="EA15" s="3065"/>
      <c r="EB15" s="3065"/>
      <c r="EC15" s="3"/>
      <c r="ED15" s="3066"/>
      <c r="EE15" s="3067"/>
      <c r="EF15" s="3065"/>
      <c r="EG15" s="3064"/>
      <c r="EH15" s="3065"/>
      <c r="EI15" s="3065"/>
      <c r="EJ15" s="3065"/>
      <c r="EK15" s="3065"/>
      <c r="EL15" s="3065"/>
      <c r="EM15" s="3065"/>
      <c r="EN15" s="3"/>
      <c r="EO15" s="3066"/>
      <c r="EP15" s="3067"/>
      <c r="EQ15" s="3065"/>
      <c r="ER15" s="3064"/>
      <c r="ES15" s="3065"/>
      <c r="ET15" s="3065"/>
      <c r="EU15" s="3065"/>
      <c r="EV15" s="3065"/>
      <c r="EW15" s="3065"/>
      <c r="EX15" s="3065"/>
      <c r="EY15" s="3"/>
      <c r="EZ15" s="3066"/>
      <c r="FA15" s="3067"/>
      <c r="FB15" s="3065"/>
      <c r="FC15" s="3064"/>
      <c r="FD15" s="3065"/>
      <c r="FE15" s="3065"/>
      <c r="FF15" s="3065"/>
      <c r="FG15" s="3065"/>
      <c r="FH15" s="3065"/>
      <c r="FI15" s="3065"/>
      <c r="FJ15" s="3"/>
      <c r="FK15" s="3066"/>
      <c r="FL15" s="3067"/>
      <c r="FM15" s="3065"/>
      <c r="FN15" s="3064"/>
      <c r="FO15" s="3065"/>
      <c r="FP15" s="3065"/>
      <c r="FQ15" s="3065"/>
      <c r="FR15" s="3065"/>
      <c r="FS15" s="3065"/>
      <c r="FT15" s="3065"/>
      <c r="FU15" s="3"/>
      <c r="FV15" s="3066"/>
      <c r="FW15" s="3067"/>
      <c r="FX15" s="3065"/>
      <c r="FY15" s="3064"/>
      <c r="FZ15" s="3065"/>
      <c r="GA15" s="3065"/>
      <c r="GB15" s="3065"/>
      <c r="GC15" s="3065"/>
      <c r="GD15" s="3065"/>
      <c r="GE15" s="3065"/>
      <c r="GF15" s="3"/>
      <c r="GG15" s="3066"/>
      <c r="GH15" s="3067"/>
      <c r="GI15" s="3065"/>
      <c r="GJ15" s="3064"/>
      <c r="GK15" s="3065"/>
      <c r="GL15" s="3065"/>
      <c r="GM15" s="3065"/>
      <c r="GN15" s="3065"/>
      <c r="GO15" s="3065"/>
      <c r="GP15" s="3065"/>
      <c r="GQ15" s="3"/>
      <c r="GR15" s="3066"/>
      <c r="GS15" s="3067"/>
      <c r="GT15" s="3065"/>
      <c r="GU15" s="3064"/>
      <c r="GV15" s="3065"/>
      <c r="GW15" s="3065"/>
      <c r="GX15" s="3065"/>
      <c r="GY15" s="3065"/>
      <c r="GZ15" s="3065"/>
      <c r="HA15" s="3065"/>
      <c r="HB15" s="3"/>
      <c r="HC15" s="3066"/>
      <c r="HD15" s="3067"/>
      <c r="HE15" s="3065"/>
      <c r="HF15" s="3064"/>
      <c r="HG15" s="3065"/>
      <c r="HH15" s="3065"/>
      <c r="HI15" s="3065"/>
      <c r="HJ15" s="3065"/>
      <c r="HK15" s="3065"/>
      <c r="HL15" s="3065"/>
      <c r="HM15" s="3"/>
      <c r="HN15" s="3066"/>
      <c r="HO15" s="3067"/>
      <c r="HP15" s="3065"/>
      <c r="HQ15" s="3064"/>
      <c r="HR15" s="3065"/>
      <c r="HS15" s="3065"/>
      <c r="HT15" s="3065"/>
      <c r="HU15" s="3065"/>
      <c r="HV15" s="3065"/>
      <c r="HW15" s="3065"/>
      <c r="HX15" s="3"/>
      <c r="HY15" s="3066"/>
      <c r="HZ15" s="3067"/>
      <c r="IA15" s="3065"/>
      <c r="IB15" s="3064"/>
      <c r="IC15" s="3065"/>
      <c r="ID15" s="3065"/>
      <c r="IE15" s="3065"/>
      <c r="IF15" s="3065"/>
      <c r="IG15" s="3065"/>
      <c r="IH15" s="3065"/>
      <c r="II15" s="3"/>
      <c r="IJ15" s="3066"/>
      <c r="IK15" s="3067"/>
      <c r="IL15" s="3065"/>
      <c r="IM15" s="3064"/>
      <c r="IN15" s="3065"/>
      <c r="IO15" s="3065"/>
      <c r="IP15" s="3065"/>
      <c r="IQ15" s="3065"/>
      <c r="IR15" s="3065"/>
      <c r="IS15" s="3065"/>
      <c r="IT15" s="3"/>
      <c r="IU15" s="3066"/>
      <c r="IV15" s="3067"/>
      <c r="IW15" s="3065"/>
    </row>
    <row r="16" spans="1:257" ht="20.100000000000001" customHeight="1" x14ac:dyDescent="0.25">
      <c r="A16" s="3066">
        <v>44290</v>
      </c>
      <c r="B16" s="3067" t="s">
        <v>12</v>
      </c>
      <c r="C16" s="3068">
        <v>105</v>
      </c>
      <c r="D16" s="3062">
        <f t="shared" si="0"/>
        <v>20.999999999999996</v>
      </c>
      <c r="E16" s="3068">
        <v>80</v>
      </c>
      <c r="F16" s="3068"/>
      <c r="G16" s="3068">
        <v>75</v>
      </c>
      <c r="H16" s="3070"/>
      <c r="I16" s="3070"/>
      <c r="J16" s="3068"/>
      <c r="K16" s="3063"/>
      <c r="L16" s="32" t="s">
        <v>2710</v>
      </c>
      <c r="M16" s="3066"/>
      <c r="N16" s="3067"/>
      <c r="O16" s="3065"/>
      <c r="P16" s="3064"/>
      <c r="Q16" s="3065"/>
      <c r="R16" s="3065"/>
      <c r="S16" s="3065"/>
      <c r="T16" s="3065"/>
      <c r="U16" s="3065"/>
      <c r="V16" s="3065"/>
      <c r="W16" s="3"/>
      <c r="X16" s="3066"/>
      <c r="Y16" s="3067"/>
      <c r="Z16" s="3065"/>
      <c r="AA16" s="3064"/>
      <c r="AB16" s="3065"/>
      <c r="AC16" s="3065"/>
      <c r="AD16" s="3065"/>
      <c r="AE16" s="3065"/>
      <c r="AF16" s="3065"/>
      <c r="AG16" s="3065"/>
      <c r="AH16" s="3"/>
      <c r="AI16" s="3066"/>
      <c r="AJ16" s="3067"/>
      <c r="AK16" s="3065"/>
      <c r="AL16" s="3064"/>
      <c r="AM16" s="3065"/>
      <c r="AN16" s="3065"/>
      <c r="AO16" s="3065"/>
      <c r="AP16" s="3065"/>
      <c r="AQ16" s="3065"/>
      <c r="AR16" s="3065"/>
      <c r="AS16" s="3"/>
      <c r="AT16" s="3066"/>
      <c r="AU16" s="3067"/>
      <c r="AV16" s="3065"/>
      <c r="AW16" s="3064"/>
      <c r="AX16" s="3065"/>
      <c r="AY16" s="3065"/>
      <c r="AZ16" s="3065"/>
      <c r="BA16" s="3065"/>
      <c r="BB16" s="3065"/>
      <c r="BC16" s="3065"/>
      <c r="BD16" s="3"/>
      <c r="BE16" s="3066"/>
      <c r="BF16" s="3067"/>
      <c r="BG16" s="3065"/>
      <c r="BH16" s="3064"/>
      <c r="BI16" s="3065"/>
      <c r="BJ16" s="3065"/>
      <c r="BK16" s="3065"/>
      <c r="BL16" s="3065"/>
      <c r="BM16" s="3065"/>
      <c r="BN16" s="3065"/>
      <c r="BO16" s="3"/>
      <c r="BP16" s="3066"/>
      <c r="BQ16" s="3067"/>
      <c r="BR16" s="3065"/>
      <c r="BS16" s="3064"/>
      <c r="BT16" s="3065"/>
      <c r="BU16" s="3065"/>
      <c r="BV16" s="3065"/>
      <c r="BW16" s="3065"/>
      <c r="BX16" s="3065"/>
      <c r="BY16" s="3065"/>
      <c r="BZ16" s="3"/>
      <c r="CA16" s="3066"/>
      <c r="CB16" s="3067"/>
      <c r="CC16" s="3065"/>
      <c r="CD16" s="3064"/>
      <c r="CE16" s="3065"/>
      <c r="CF16" s="3065"/>
      <c r="CG16" s="3065"/>
      <c r="CH16" s="3065"/>
      <c r="CI16" s="3065"/>
      <c r="CJ16" s="3065"/>
      <c r="CK16" s="3"/>
      <c r="CL16" s="3066"/>
      <c r="CM16" s="3067"/>
      <c r="CN16" s="3065"/>
      <c r="CO16" s="3064"/>
      <c r="CP16" s="3065"/>
      <c r="CQ16" s="3065"/>
      <c r="CR16" s="3065"/>
      <c r="CS16" s="3065"/>
      <c r="CT16" s="3065"/>
      <c r="CU16" s="3065"/>
      <c r="CV16" s="3"/>
      <c r="CW16" s="3066"/>
      <c r="CX16" s="3067"/>
      <c r="CY16" s="3065"/>
      <c r="CZ16" s="3064"/>
      <c r="DA16" s="3065"/>
      <c r="DB16" s="3065"/>
      <c r="DC16" s="3065"/>
      <c r="DD16" s="3065"/>
      <c r="DE16" s="3065"/>
      <c r="DF16" s="3065"/>
      <c r="DG16" s="3"/>
      <c r="DH16" s="3066"/>
      <c r="DI16" s="3067"/>
      <c r="DJ16" s="3065"/>
      <c r="DK16" s="3064"/>
      <c r="DL16" s="3065"/>
      <c r="DM16" s="3065"/>
      <c r="DN16" s="3065"/>
      <c r="DO16" s="3065"/>
      <c r="DP16" s="3065"/>
      <c r="DQ16" s="3065"/>
      <c r="DR16" s="3"/>
      <c r="DS16" s="3066"/>
      <c r="DT16" s="3067"/>
      <c r="DU16" s="3065"/>
      <c r="DV16" s="3064"/>
      <c r="DW16" s="3065"/>
      <c r="DX16" s="3065"/>
      <c r="DY16" s="3065"/>
      <c r="DZ16" s="3065"/>
      <c r="EA16" s="3065"/>
      <c r="EB16" s="3065"/>
      <c r="EC16" s="3"/>
      <c r="ED16" s="3066"/>
      <c r="EE16" s="3067"/>
      <c r="EF16" s="3065"/>
      <c r="EG16" s="3064"/>
      <c r="EH16" s="3065"/>
      <c r="EI16" s="3065"/>
      <c r="EJ16" s="3065"/>
      <c r="EK16" s="3065"/>
      <c r="EL16" s="3065"/>
      <c r="EM16" s="3065"/>
      <c r="EN16" s="3"/>
      <c r="EO16" s="3066"/>
      <c r="EP16" s="3067"/>
      <c r="EQ16" s="3065"/>
      <c r="ER16" s="3064"/>
      <c r="ES16" s="3065"/>
      <c r="ET16" s="3065"/>
      <c r="EU16" s="3065"/>
      <c r="EV16" s="3065"/>
      <c r="EW16" s="3065"/>
      <c r="EX16" s="3065"/>
      <c r="EY16" s="3"/>
      <c r="EZ16" s="3066"/>
      <c r="FA16" s="3067"/>
      <c r="FB16" s="3065"/>
      <c r="FC16" s="3064"/>
      <c r="FD16" s="3065"/>
      <c r="FE16" s="3065"/>
      <c r="FF16" s="3065"/>
      <c r="FG16" s="3065"/>
      <c r="FH16" s="3065"/>
      <c r="FI16" s="3065"/>
      <c r="FJ16" s="3"/>
      <c r="FK16" s="3066"/>
      <c r="FL16" s="3067"/>
      <c r="FM16" s="3065"/>
      <c r="FN16" s="3064"/>
      <c r="FO16" s="3065"/>
      <c r="FP16" s="3065"/>
      <c r="FQ16" s="3065"/>
      <c r="FR16" s="3065"/>
      <c r="FS16" s="3065"/>
      <c r="FT16" s="3065"/>
      <c r="FU16" s="3"/>
      <c r="FV16" s="3066"/>
      <c r="FW16" s="3067"/>
      <c r="FX16" s="3065"/>
      <c r="FY16" s="3064"/>
      <c r="FZ16" s="3065"/>
      <c r="GA16" s="3065"/>
      <c r="GB16" s="3065"/>
      <c r="GC16" s="3065"/>
      <c r="GD16" s="3065"/>
      <c r="GE16" s="3065"/>
      <c r="GF16" s="3"/>
      <c r="GG16" s="3066"/>
      <c r="GH16" s="3067"/>
      <c r="GI16" s="3065"/>
      <c r="GJ16" s="3064"/>
      <c r="GK16" s="3065"/>
      <c r="GL16" s="3065"/>
      <c r="GM16" s="3065"/>
      <c r="GN16" s="3065"/>
      <c r="GO16" s="3065"/>
      <c r="GP16" s="3065"/>
      <c r="GQ16" s="3"/>
      <c r="GR16" s="3066"/>
      <c r="GS16" s="3067"/>
      <c r="GT16" s="3065"/>
      <c r="GU16" s="3064"/>
      <c r="GV16" s="3065"/>
      <c r="GW16" s="3065"/>
      <c r="GX16" s="3065"/>
      <c r="GY16" s="3065"/>
      <c r="GZ16" s="3065"/>
      <c r="HA16" s="3065"/>
      <c r="HB16" s="3"/>
      <c r="HC16" s="3066"/>
      <c r="HD16" s="3067"/>
      <c r="HE16" s="3065"/>
      <c r="HF16" s="3064"/>
      <c r="HG16" s="3065"/>
      <c r="HH16" s="3065"/>
      <c r="HI16" s="3065"/>
      <c r="HJ16" s="3065"/>
      <c r="HK16" s="3065"/>
      <c r="HL16" s="3065"/>
      <c r="HM16" s="3"/>
      <c r="HN16" s="3066"/>
      <c r="HO16" s="3067"/>
      <c r="HP16" s="3065"/>
      <c r="HQ16" s="3064"/>
      <c r="HR16" s="3065"/>
      <c r="HS16" s="3065"/>
      <c r="HT16" s="3065"/>
      <c r="HU16" s="3065"/>
      <c r="HV16" s="3065"/>
      <c r="HW16" s="3065"/>
      <c r="HX16" s="3"/>
      <c r="HY16" s="3066"/>
      <c r="HZ16" s="3067"/>
      <c r="IA16" s="3065"/>
      <c r="IB16" s="3064"/>
      <c r="IC16" s="3065"/>
      <c r="ID16" s="3065"/>
      <c r="IE16" s="3065"/>
      <c r="IF16" s="3065"/>
      <c r="IG16" s="3065"/>
      <c r="IH16" s="3065"/>
      <c r="II16" s="3"/>
      <c r="IJ16" s="3066"/>
      <c r="IK16" s="3067"/>
      <c r="IL16" s="3065"/>
      <c r="IM16" s="3064"/>
      <c r="IN16" s="3065"/>
      <c r="IO16" s="3065"/>
      <c r="IP16" s="3065"/>
      <c r="IQ16" s="3065"/>
      <c r="IR16" s="3065"/>
      <c r="IS16" s="3065"/>
      <c r="IT16" s="3"/>
      <c r="IU16" s="3066"/>
      <c r="IV16" s="3067"/>
      <c r="IW16" s="3065"/>
    </row>
    <row r="17" spans="1:257" s="1657" customFormat="1" ht="27.75" customHeight="1" x14ac:dyDescent="0.25">
      <c r="A17" s="3193">
        <v>44348</v>
      </c>
      <c r="B17" s="268" t="s">
        <v>186</v>
      </c>
      <c r="C17" s="3194"/>
      <c r="D17" s="258"/>
      <c r="E17" s="3194"/>
      <c r="F17" s="3194"/>
      <c r="G17" s="3194"/>
      <c r="H17" s="3194"/>
      <c r="I17" s="3194" t="s">
        <v>301</v>
      </c>
      <c r="J17" s="3194">
        <v>3650</v>
      </c>
      <c r="K17" s="3192"/>
      <c r="L17" s="158" t="s">
        <v>4385</v>
      </c>
    </row>
    <row r="18" spans="1:257" ht="22.5" customHeight="1" x14ac:dyDescent="0.25">
      <c r="A18" s="3066">
        <v>44356</v>
      </c>
      <c r="B18" s="3067" t="s">
        <v>12</v>
      </c>
      <c r="C18" s="258">
        <v>100</v>
      </c>
      <c r="D18" s="3201">
        <f>C18*(1-E18/100)</f>
        <v>9.9999999999999982</v>
      </c>
      <c r="E18" s="258">
        <v>90</v>
      </c>
      <c r="F18" s="258" t="s">
        <v>159</v>
      </c>
      <c r="G18" s="258">
        <v>60</v>
      </c>
      <c r="H18" s="3068"/>
      <c r="I18" s="3068"/>
      <c r="J18" s="3068"/>
      <c r="K18" s="3063"/>
      <c r="L18" s="32" t="s">
        <v>4397</v>
      </c>
      <c r="M18" s="3066"/>
      <c r="N18" s="3067"/>
      <c r="O18" s="3065"/>
      <c r="P18" s="3064"/>
      <c r="Q18" s="3065"/>
      <c r="R18" s="3065"/>
      <c r="S18" s="3065"/>
      <c r="T18" s="3065"/>
      <c r="U18" s="3065"/>
      <c r="V18" s="3065"/>
      <c r="W18" s="3"/>
      <c r="X18" s="3066"/>
      <c r="Y18" s="3067"/>
      <c r="Z18" s="3065"/>
      <c r="AA18" s="3064"/>
      <c r="AB18" s="3065"/>
      <c r="AC18" s="3065"/>
      <c r="AD18" s="3065"/>
      <c r="AE18" s="3065"/>
      <c r="AF18" s="3065"/>
      <c r="AG18" s="3065"/>
      <c r="AH18" s="3"/>
      <c r="AI18" s="3066"/>
      <c r="AJ18" s="3067"/>
      <c r="AK18" s="3065"/>
      <c r="AL18" s="3064"/>
      <c r="AM18" s="3065"/>
      <c r="AN18" s="3065"/>
      <c r="AO18" s="3065"/>
      <c r="AP18" s="3065"/>
      <c r="AQ18" s="3065"/>
      <c r="AR18" s="3065"/>
      <c r="AS18" s="3"/>
      <c r="AT18" s="3066"/>
      <c r="AU18" s="3067"/>
      <c r="AV18" s="3065"/>
      <c r="AW18" s="3064"/>
      <c r="AX18" s="3065"/>
      <c r="AY18" s="3065"/>
      <c r="AZ18" s="3065"/>
      <c r="BA18" s="3065"/>
      <c r="BB18" s="3065"/>
      <c r="BC18" s="3065"/>
      <c r="BD18" s="3"/>
      <c r="BE18" s="3066"/>
      <c r="BF18" s="3067"/>
      <c r="BG18" s="3065"/>
      <c r="BH18" s="3064"/>
      <c r="BI18" s="3065"/>
      <c r="BJ18" s="3065"/>
      <c r="BK18" s="3065"/>
      <c r="BL18" s="3065"/>
      <c r="BM18" s="3065"/>
      <c r="BN18" s="3065"/>
      <c r="BO18" s="3"/>
      <c r="BP18" s="3066"/>
      <c r="BQ18" s="3067"/>
      <c r="BR18" s="3065"/>
      <c r="BS18" s="3064"/>
      <c r="BT18" s="3065"/>
      <c r="BU18" s="3065"/>
      <c r="BV18" s="3065"/>
      <c r="BW18" s="3065"/>
      <c r="BX18" s="3065"/>
      <c r="BY18" s="3065"/>
      <c r="BZ18" s="3"/>
      <c r="CA18" s="3066"/>
      <c r="CB18" s="3067"/>
      <c r="CC18" s="3065"/>
      <c r="CD18" s="3064"/>
      <c r="CE18" s="3065"/>
      <c r="CF18" s="3065"/>
      <c r="CG18" s="3065"/>
      <c r="CH18" s="3065"/>
      <c r="CI18" s="3065"/>
      <c r="CJ18" s="3065"/>
      <c r="CK18" s="3"/>
      <c r="CL18" s="3066"/>
      <c r="CM18" s="3067"/>
      <c r="CN18" s="3065"/>
      <c r="CO18" s="3064"/>
      <c r="CP18" s="3065"/>
      <c r="CQ18" s="3065"/>
      <c r="CR18" s="3065"/>
      <c r="CS18" s="3065"/>
      <c r="CT18" s="3065"/>
      <c r="CU18" s="3065"/>
      <c r="CV18" s="3"/>
      <c r="CW18" s="3066"/>
      <c r="CX18" s="3067"/>
      <c r="CY18" s="3065"/>
      <c r="CZ18" s="3064"/>
      <c r="DA18" s="3065"/>
      <c r="DB18" s="3065"/>
      <c r="DC18" s="3065"/>
      <c r="DD18" s="3065"/>
      <c r="DE18" s="3065"/>
      <c r="DF18" s="3065"/>
      <c r="DG18" s="3"/>
      <c r="DH18" s="3066"/>
      <c r="DI18" s="3067"/>
      <c r="DJ18" s="3065"/>
      <c r="DK18" s="3064"/>
      <c r="DL18" s="3065"/>
      <c r="DM18" s="3065"/>
      <c r="DN18" s="3065"/>
      <c r="DO18" s="3065"/>
      <c r="DP18" s="3065"/>
      <c r="DQ18" s="3065"/>
      <c r="DR18" s="3"/>
      <c r="DS18" s="3066"/>
      <c r="DT18" s="3067"/>
      <c r="DU18" s="3065"/>
      <c r="DV18" s="3064"/>
      <c r="DW18" s="3065"/>
      <c r="DX18" s="3065"/>
      <c r="DY18" s="3065"/>
      <c r="DZ18" s="3065"/>
      <c r="EA18" s="3065"/>
      <c r="EB18" s="3065"/>
      <c r="EC18" s="3"/>
      <c r="ED18" s="3066"/>
      <c r="EE18" s="3067"/>
      <c r="EF18" s="3065"/>
      <c r="EG18" s="3064"/>
      <c r="EH18" s="3065"/>
      <c r="EI18" s="3065"/>
      <c r="EJ18" s="3065"/>
      <c r="EK18" s="3065"/>
      <c r="EL18" s="3065"/>
      <c r="EM18" s="3065"/>
      <c r="EN18" s="3"/>
      <c r="EO18" s="3066"/>
      <c r="EP18" s="3067"/>
      <c r="EQ18" s="3065"/>
      <c r="ER18" s="3064"/>
      <c r="ES18" s="3065"/>
      <c r="ET18" s="3065"/>
      <c r="EU18" s="3065"/>
      <c r="EV18" s="3065"/>
      <c r="EW18" s="3065"/>
      <c r="EX18" s="3065"/>
      <c r="EY18" s="3"/>
      <c r="EZ18" s="3066"/>
      <c r="FA18" s="3067"/>
      <c r="FB18" s="3065"/>
      <c r="FC18" s="3064"/>
      <c r="FD18" s="3065"/>
      <c r="FE18" s="3065"/>
      <c r="FF18" s="3065"/>
      <c r="FG18" s="3065"/>
      <c r="FH18" s="3065"/>
      <c r="FI18" s="3065"/>
      <c r="FJ18" s="3"/>
      <c r="FK18" s="3066"/>
      <c r="FL18" s="3067"/>
      <c r="FM18" s="3065"/>
      <c r="FN18" s="3064"/>
      <c r="FO18" s="3065"/>
      <c r="FP18" s="3065"/>
      <c r="FQ18" s="3065"/>
      <c r="FR18" s="3065"/>
      <c r="FS18" s="3065"/>
      <c r="FT18" s="3065"/>
      <c r="FU18" s="3"/>
      <c r="FV18" s="3066"/>
      <c r="FW18" s="3067"/>
      <c r="FX18" s="3065"/>
      <c r="FY18" s="3064"/>
      <c r="FZ18" s="3065"/>
      <c r="GA18" s="3065"/>
      <c r="GB18" s="3065"/>
      <c r="GC18" s="3065"/>
      <c r="GD18" s="3065"/>
      <c r="GE18" s="3065"/>
      <c r="GF18" s="3"/>
      <c r="GG18" s="3066"/>
      <c r="GH18" s="3067"/>
      <c r="GI18" s="3065"/>
      <c r="GJ18" s="3064"/>
      <c r="GK18" s="3065"/>
      <c r="GL18" s="3065"/>
      <c r="GM18" s="3065"/>
      <c r="GN18" s="3065"/>
      <c r="GO18" s="3065"/>
      <c r="GP18" s="3065"/>
      <c r="GQ18" s="3"/>
      <c r="GR18" s="3066"/>
      <c r="GS18" s="3067"/>
      <c r="GT18" s="3065"/>
      <c r="GU18" s="3064"/>
      <c r="GV18" s="3065"/>
      <c r="GW18" s="3065"/>
      <c r="GX18" s="3065"/>
      <c r="GY18" s="3065"/>
      <c r="GZ18" s="3065"/>
      <c r="HA18" s="3065"/>
      <c r="HB18" s="3"/>
      <c r="HC18" s="3066"/>
      <c r="HD18" s="3067"/>
      <c r="HE18" s="3065"/>
      <c r="HF18" s="3064"/>
      <c r="HG18" s="3065"/>
      <c r="HH18" s="3065"/>
      <c r="HI18" s="3065"/>
      <c r="HJ18" s="3065"/>
      <c r="HK18" s="3065"/>
      <c r="HL18" s="3065"/>
      <c r="HM18" s="3"/>
      <c r="HN18" s="3066"/>
      <c r="HO18" s="3067"/>
      <c r="HP18" s="3065"/>
      <c r="HQ18" s="3064"/>
      <c r="HR18" s="3065"/>
      <c r="HS18" s="3065"/>
      <c r="HT18" s="3065"/>
      <c r="HU18" s="3065"/>
      <c r="HV18" s="3065"/>
      <c r="HW18" s="3065"/>
      <c r="HX18" s="3"/>
      <c r="HY18" s="3066"/>
      <c r="HZ18" s="3067"/>
      <c r="IA18" s="3065"/>
      <c r="IB18" s="3064"/>
      <c r="IC18" s="3065"/>
      <c r="ID18" s="3065"/>
      <c r="IE18" s="3065"/>
      <c r="IF18" s="3065"/>
      <c r="IG18" s="3065"/>
      <c r="IH18" s="3065"/>
      <c r="II18" s="3"/>
      <c r="IJ18" s="3066"/>
      <c r="IK18" s="3067"/>
      <c r="IL18" s="3065"/>
      <c r="IM18" s="3064"/>
      <c r="IN18" s="3065"/>
      <c r="IO18" s="3065"/>
      <c r="IP18" s="3065"/>
      <c r="IQ18" s="3065"/>
      <c r="IR18" s="3065"/>
      <c r="IS18" s="3065"/>
      <c r="IT18" s="3"/>
      <c r="IU18" s="3066"/>
      <c r="IV18" s="3067"/>
      <c r="IW18" s="3065"/>
    </row>
    <row r="19" spans="1:257" ht="22.5" customHeight="1" x14ac:dyDescent="0.25">
      <c r="A19" s="3066">
        <v>44418</v>
      </c>
      <c r="B19" s="3067" t="s">
        <v>14</v>
      </c>
      <c r="C19" s="3473" t="s">
        <v>231</v>
      </c>
      <c r="D19" s="3474"/>
      <c r="E19" s="3474"/>
      <c r="F19" s="3474"/>
      <c r="G19" s="3474"/>
      <c r="H19" s="3474"/>
      <c r="I19" s="3474"/>
      <c r="J19" s="3475"/>
      <c r="K19" s="3063"/>
      <c r="M19" s="3066"/>
      <c r="N19" s="3067"/>
      <c r="O19" s="3065"/>
      <c r="P19" s="3064"/>
      <c r="Q19" s="3065"/>
      <c r="R19" s="3065"/>
      <c r="S19" s="3065"/>
      <c r="T19" s="3065"/>
      <c r="U19" s="3065"/>
      <c r="V19" s="3065"/>
      <c r="W19" s="3"/>
      <c r="X19" s="3066"/>
      <c r="Y19" s="3067"/>
      <c r="Z19" s="3065"/>
      <c r="AA19" s="3064"/>
      <c r="AB19" s="3065"/>
      <c r="AC19" s="3065"/>
      <c r="AD19" s="3065"/>
      <c r="AE19" s="3065"/>
      <c r="AF19" s="3065"/>
      <c r="AG19" s="3065"/>
      <c r="AH19" s="3"/>
      <c r="AI19" s="3066"/>
      <c r="AJ19" s="3067"/>
      <c r="AK19" s="3065"/>
      <c r="AL19" s="3064"/>
      <c r="AM19" s="3065"/>
      <c r="AN19" s="3065"/>
      <c r="AO19" s="3065"/>
      <c r="AP19" s="3065"/>
      <c r="AQ19" s="3065"/>
      <c r="AR19" s="3065"/>
      <c r="AS19" s="3"/>
      <c r="AT19" s="3066"/>
      <c r="AU19" s="3067"/>
      <c r="AV19" s="3065"/>
      <c r="AW19" s="3064"/>
      <c r="AX19" s="3065"/>
      <c r="AY19" s="3065"/>
      <c r="AZ19" s="3065"/>
      <c r="BA19" s="3065"/>
      <c r="BB19" s="3065"/>
      <c r="BC19" s="3065"/>
      <c r="BD19" s="3"/>
      <c r="BE19" s="3066"/>
      <c r="BF19" s="3067"/>
      <c r="BG19" s="3065"/>
      <c r="BH19" s="3064"/>
      <c r="BI19" s="3065"/>
      <c r="BJ19" s="3065"/>
      <c r="BK19" s="3065"/>
      <c r="BL19" s="3065"/>
      <c r="BM19" s="3065"/>
      <c r="BN19" s="3065"/>
      <c r="BO19" s="3"/>
      <c r="BP19" s="3066"/>
      <c r="BQ19" s="3067"/>
      <c r="BR19" s="3065"/>
      <c r="BS19" s="3064"/>
      <c r="BT19" s="3065"/>
      <c r="BU19" s="3065"/>
      <c r="BV19" s="3065"/>
      <c r="BW19" s="3065"/>
      <c r="BX19" s="3065"/>
      <c r="BY19" s="3065"/>
      <c r="BZ19" s="3"/>
      <c r="CA19" s="3066"/>
      <c r="CB19" s="3067"/>
      <c r="CC19" s="3065"/>
      <c r="CD19" s="3064"/>
      <c r="CE19" s="3065"/>
      <c r="CF19" s="3065"/>
      <c r="CG19" s="3065"/>
      <c r="CH19" s="3065"/>
      <c r="CI19" s="3065"/>
      <c r="CJ19" s="3065"/>
      <c r="CK19" s="3"/>
      <c r="CL19" s="3066"/>
      <c r="CM19" s="3067"/>
      <c r="CN19" s="3065"/>
      <c r="CO19" s="3064"/>
      <c r="CP19" s="3065"/>
      <c r="CQ19" s="3065"/>
      <c r="CR19" s="3065"/>
      <c r="CS19" s="3065"/>
      <c r="CT19" s="3065"/>
      <c r="CU19" s="3065"/>
      <c r="CV19" s="3"/>
      <c r="CW19" s="3066"/>
      <c r="CX19" s="3067"/>
      <c r="CY19" s="3065"/>
      <c r="CZ19" s="3064"/>
      <c r="DA19" s="3065"/>
      <c r="DB19" s="3065"/>
      <c r="DC19" s="3065"/>
      <c r="DD19" s="3065"/>
      <c r="DE19" s="3065"/>
      <c r="DF19" s="3065"/>
      <c r="DG19" s="3"/>
      <c r="DH19" s="3066"/>
      <c r="DI19" s="3067"/>
      <c r="DJ19" s="3065"/>
      <c r="DK19" s="3064"/>
      <c r="DL19" s="3065"/>
      <c r="DM19" s="3065"/>
      <c r="DN19" s="3065"/>
      <c r="DO19" s="3065"/>
      <c r="DP19" s="3065"/>
      <c r="DQ19" s="3065"/>
      <c r="DR19" s="3"/>
      <c r="DS19" s="3066"/>
      <c r="DT19" s="3067"/>
      <c r="DU19" s="3065"/>
      <c r="DV19" s="3064"/>
      <c r="DW19" s="3065"/>
      <c r="DX19" s="3065"/>
      <c r="DY19" s="3065"/>
      <c r="DZ19" s="3065"/>
      <c r="EA19" s="3065"/>
      <c r="EB19" s="3065"/>
      <c r="EC19" s="3"/>
      <c r="ED19" s="3066"/>
      <c r="EE19" s="3067"/>
      <c r="EF19" s="3065"/>
      <c r="EG19" s="3064"/>
      <c r="EH19" s="3065"/>
      <c r="EI19" s="3065"/>
      <c r="EJ19" s="3065"/>
      <c r="EK19" s="3065"/>
      <c r="EL19" s="3065"/>
      <c r="EM19" s="3065"/>
      <c r="EN19" s="3"/>
      <c r="EO19" s="3066"/>
      <c r="EP19" s="3067"/>
      <c r="EQ19" s="3065"/>
      <c r="ER19" s="3064"/>
      <c r="ES19" s="3065"/>
      <c r="ET19" s="3065"/>
      <c r="EU19" s="3065"/>
      <c r="EV19" s="3065"/>
      <c r="EW19" s="3065"/>
      <c r="EX19" s="3065"/>
      <c r="EY19" s="3"/>
      <c r="EZ19" s="3066"/>
      <c r="FA19" s="3067"/>
      <c r="FB19" s="3065"/>
      <c r="FC19" s="3064"/>
      <c r="FD19" s="3065"/>
      <c r="FE19" s="3065"/>
      <c r="FF19" s="3065"/>
      <c r="FG19" s="3065"/>
      <c r="FH19" s="3065"/>
      <c r="FI19" s="3065"/>
      <c r="FJ19" s="3"/>
      <c r="FK19" s="3066"/>
      <c r="FL19" s="3067"/>
      <c r="FM19" s="3065"/>
      <c r="FN19" s="3064"/>
      <c r="FO19" s="3065"/>
      <c r="FP19" s="3065"/>
      <c r="FQ19" s="3065"/>
      <c r="FR19" s="3065"/>
      <c r="FS19" s="3065"/>
      <c r="FT19" s="3065"/>
      <c r="FU19" s="3"/>
      <c r="FV19" s="3066"/>
      <c r="FW19" s="3067"/>
      <c r="FX19" s="3065"/>
      <c r="FY19" s="3064"/>
      <c r="FZ19" s="3065"/>
      <c r="GA19" s="3065"/>
      <c r="GB19" s="3065"/>
      <c r="GC19" s="3065"/>
      <c r="GD19" s="3065"/>
      <c r="GE19" s="3065"/>
      <c r="GF19" s="3"/>
      <c r="GG19" s="3066"/>
      <c r="GH19" s="3067"/>
      <c r="GI19" s="3065"/>
      <c r="GJ19" s="3064"/>
      <c r="GK19" s="3065"/>
      <c r="GL19" s="3065"/>
      <c r="GM19" s="3065"/>
      <c r="GN19" s="3065"/>
      <c r="GO19" s="3065"/>
      <c r="GP19" s="3065"/>
      <c r="GQ19" s="3"/>
      <c r="GR19" s="3066"/>
      <c r="GS19" s="3067"/>
      <c r="GT19" s="3065"/>
      <c r="GU19" s="3064"/>
      <c r="GV19" s="3065"/>
      <c r="GW19" s="3065"/>
      <c r="GX19" s="3065"/>
      <c r="GY19" s="3065"/>
      <c r="GZ19" s="3065"/>
      <c r="HA19" s="3065"/>
      <c r="HB19" s="3"/>
      <c r="HC19" s="3066"/>
      <c r="HD19" s="3067"/>
      <c r="HE19" s="3065"/>
      <c r="HF19" s="3064"/>
      <c r="HG19" s="3065"/>
      <c r="HH19" s="3065"/>
      <c r="HI19" s="3065"/>
      <c r="HJ19" s="3065"/>
      <c r="HK19" s="3065"/>
      <c r="HL19" s="3065"/>
      <c r="HM19" s="3"/>
      <c r="HN19" s="3066"/>
      <c r="HO19" s="3067"/>
      <c r="HP19" s="3065"/>
      <c r="HQ19" s="3064"/>
      <c r="HR19" s="3065"/>
      <c r="HS19" s="3065"/>
      <c r="HT19" s="3065"/>
      <c r="HU19" s="3065"/>
      <c r="HV19" s="3065"/>
      <c r="HW19" s="3065"/>
      <c r="HX19" s="3"/>
      <c r="HY19" s="3066"/>
      <c r="HZ19" s="3067"/>
      <c r="IA19" s="3065"/>
      <c r="IB19" s="3064"/>
      <c r="IC19" s="3065"/>
      <c r="ID19" s="3065"/>
      <c r="IE19" s="3065"/>
      <c r="IF19" s="3065"/>
      <c r="IG19" s="3065"/>
      <c r="IH19" s="3065"/>
      <c r="II19" s="3"/>
      <c r="IJ19" s="3066"/>
      <c r="IK19" s="3067"/>
      <c r="IL19" s="3065"/>
      <c r="IM19" s="3064"/>
      <c r="IN19" s="3065"/>
      <c r="IO19" s="3065"/>
      <c r="IP19" s="3065"/>
      <c r="IQ19" s="3065"/>
      <c r="IR19" s="3065"/>
      <c r="IS19" s="3065"/>
      <c r="IT19" s="3"/>
      <c r="IU19" s="3066"/>
      <c r="IV19" s="3067"/>
      <c r="IW19" s="3065"/>
    </row>
    <row r="20" spans="1:257" ht="22.5" customHeight="1" x14ac:dyDescent="0.25">
      <c r="A20" s="3066"/>
      <c r="B20" s="3067"/>
      <c r="C20" s="3068"/>
      <c r="D20" s="3062">
        <f t="shared" si="0"/>
        <v>0</v>
      </c>
      <c r="E20" s="3068"/>
      <c r="F20" s="3068"/>
      <c r="G20" s="3068"/>
      <c r="H20" s="3068"/>
      <c r="I20" s="3068"/>
      <c r="J20" s="3068"/>
      <c r="K20" s="3063"/>
      <c r="M20" s="3066"/>
      <c r="N20" s="3067"/>
      <c r="O20" s="3065"/>
      <c r="P20" s="3064"/>
      <c r="Q20" s="3065"/>
      <c r="R20" s="3065"/>
      <c r="S20" s="3065"/>
      <c r="T20" s="3065"/>
      <c r="U20" s="3065"/>
      <c r="V20" s="3065"/>
      <c r="W20" s="3"/>
      <c r="X20" s="3066"/>
      <c r="Y20" s="3067"/>
      <c r="Z20" s="3065"/>
      <c r="AA20" s="3064"/>
      <c r="AB20" s="3065"/>
      <c r="AC20" s="3065"/>
      <c r="AD20" s="3065"/>
      <c r="AE20" s="3065"/>
      <c r="AF20" s="3065"/>
      <c r="AG20" s="3065"/>
      <c r="AH20" s="3"/>
      <c r="AI20" s="3066"/>
      <c r="AJ20" s="3067"/>
      <c r="AK20" s="3065"/>
      <c r="AL20" s="3064"/>
      <c r="AM20" s="3065"/>
      <c r="AN20" s="3065"/>
      <c r="AO20" s="3065"/>
      <c r="AP20" s="3065"/>
      <c r="AQ20" s="3065"/>
      <c r="AR20" s="3065"/>
      <c r="AS20" s="3"/>
      <c r="AT20" s="3066"/>
      <c r="AU20" s="3067"/>
      <c r="AV20" s="3065"/>
      <c r="AW20" s="3064"/>
      <c r="AX20" s="3065"/>
      <c r="AY20" s="3065"/>
      <c r="AZ20" s="3065"/>
      <c r="BA20" s="3065"/>
      <c r="BB20" s="3065"/>
      <c r="BC20" s="3065"/>
      <c r="BD20" s="3"/>
      <c r="BE20" s="3066"/>
      <c r="BF20" s="3067"/>
      <c r="BG20" s="3065"/>
      <c r="BH20" s="3064"/>
      <c r="BI20" s="3065"/>
      <c r="BJ20" s="3065"/>
      <c r="BK20" s="3065"/>
      <c r="BL20" s="3065"/>
      <c r="BM20" s="3065"/>
      <c r="BN20" s="3065"/>
      <c r="BO20" s="3"/>
      <c r="BP20" s="3066"/>
      <c r="BQ20" s="3067"/>
      <c r="BR20" s="3065"/>
      <c r="BS20" s="3064"/>
      <c r="BT20" s="3065"/>
      <c r="BU20" s="3065"/>
      <c r="BV20" s="3065"/>
      <c r="BW20" s="3065"/>
      <c r="BX20" s="3065"/>
      <c r="BY20" s="3065"/>
      <c r="BZ20" s="3"/>
      <c r="CA20" s="3066"/>
      <c r="CB20" s="3067"/>
      <c r="CC20" s="3065"/>
      <c r="CD20" s="3064"/>
      <c r="CE20" s="3065"/>
      <c r="CF20" s="3065"/>
      <c r="CG20" s="3065"/>
      <c r="CH20" s="3065"/>
      <c r="CI20" s="3065"/>
      <c r="CJ20" s="3065"/>
      <c r="CK20" s="3"/>
      <c r="CL20" s="3066"/>
      <c r="CM20" s="3067"/>
      <c r="CN20" s="3065"/>
      <c r="CO20" s="3064"/>
      <c r="CP20" s="3065"/>
      <c r="CQ20" s="3065"/>
      <c r="CR20" s="3065"/>
      <c r="CS20" s="3065"/>
      <c r="CT20" s="3065"/>
      <c r="CU20" s="3065"/>
      <c r="CV20" s="3"/>
      <c r="CW20" s="3066"/>
      <c r="CX20" s="3067"/>
      <c r="CY20" s="3065"/>
      <c r="CZ20" s="3064"/>
      <c r="DA20" s="3065"/>
      <c r="DB20" s="3065"/>
      <c r="DC20" s="3065"/>
      <c r="DD20" s="3065"/>
      <c r="DE20" s="3065"/>
      <c r="DF20" s="3065"/>
      <c r="DG20" s="3"/>
      <c r="DH20" s="3066"/>
      <c r="DI20" s="3067"/>
      <c r="DJ20" s="3065"/>
      <c r="DK20" s="3064"/>
      <c r="DL20" s="3065"/>
      <c r="DM20" s="3065"/>
      <c r="DN20" s="3065"/>
      <c r="DO20" s="3065"/>
      <c r="DP20" s="3065"/>
      <c r="DQ20" s="3065"/>
      <c r="DR20" s="3"/>
      <c r="DS20" s="3066"/>
      <c r="DT20" s="3067"/>
      <c r="DU20" s="3065"/>
      <c r="DV20" s="3064"/>
      <c r="DW20" s="3065"/>
      <c r="DX20" s="3065"/>
      <c r="DY20" s="3065"/>
      <c r="DZ20" s="3065"/>
      <c r="EA20" s="3065"/>
      <c r="EB20" s="3065"/>
      <c r="EC20" s="3"/>
      <c r="ED20" s="3066"/>
      <c r="EE20" s="3067"/>
      <c r="EF20" s="3065"/>
      <c r="EG20" s="3064"/>
      <c r="EH20" s="3065"/>
      <c r="EI20" s="3065"/>
      <c r="EJ20" s="3065"/>
      <c r="EK20" s="3065"/>
      <c r="EL20" s="3065"/>
      <c r="EM20" s="3065"/>
      <c r="EN20" s="3"/>
      <c r="EO20" s="3066"/>
      <c r="EP20" s="3067"/>
      <c r="EQ20" s="3065"/>
      <c r="ER20" s="3064"/>
      <c r="ES20" s="3065"/>
      <c r="ET20" s="3065"/>
      <c r="EU20" s="3065"/>
      <c r="EV20" s="3065"/>
      <c r="EW20" s="3065"/>
      <c r="EX20" s="3065"/>
      <c r="EY20" s="3"/>
      <c r="EZ20" s="3066"/>
      <c r="FA20" s="3067"/>
      <c r="FB20" s="3065"/>
      <c r="FC20" s="3064"/>
      <c r="FD20" s="3065"/>
      <c r="FE20" s="3065"/>
      <c r="FF20" s="3065"/>
      <c r="FG20" s="3065"/>
      <c r="FH20" s="3065"/>
      <c r="FI20" s="3065"/>
      <c r="FJ20" s="3"/>
      <c r="FK20" s="3066"/>
      <c r="FL20" s="3067"/>
      <c r="FM20" s="3065"/>
      <c r="FN20" s="3064"/>
      <c r="FO20" s="3065"/>
      <c r="FP20" s="3065"/>
      <c r="FQ20" s="3065"/>
      <c r="FR20" s="3065"/>
      <c r="FS20" s="3065"/>
      <c r="FT20" s="3065"/>
      <c r="FU20" s="3"/>
      <c r="FV20" s="3066"/>
      <c r="FW20" s="3067"/>
      <c r="FX20" s="3065"/>
      <c r="FY20" s="3064"/>
      <c r="FZ20" s="3065"/>
      <c r="GA20" s="3065"/>
      <c r="GB20" s="3065"/>
      <c r="GC20" s="3065"/>
      <c r="GD20" s="3065"/>
      <c r="GE20" s="3065"/>
      <c r="GF20" s="3"/>
      <c r="GG20" s="3066"/>
      <c r="GH20" s="3067"/>
      <c r="GI20" s="3065"/>
      <c r="GJ20" s="3064"/>
      <c r="GK20" s="3065"/>
      <c r="GL20" s="3065"/>
      <c r="GM20" s="3065"/>
      <c r="GN20" s="3065"/>
      <c r="GO20" s="3065"/>
      <c r="GP20" s="3065"/>
      <c r="GQ20" s="3"/>
      <c r="GR20" s="3066"/>
      <c r="GS20" s="3067"/>
      <c r="GT20" s="3065"/>
      <c r="GU20" s="3064"/>
      <c r="GV20" s="3065"/>
      <c r="GW20" s="3065"/>
      <c r="GX20" s="3065"/>
      <c r="GY20" s="3065"/>
      <c r="GZ20" s="3065"/>
      <c r="HA20" s="3065"/>
      <c r="HB20" s="3"/>
      <c r="HC20" s="3066"/>
      <c r="HD20" s="3067"/>
      <c r="HE20" s="3065"/>
      <c r="HF20" s="3064"/>
      <c r="HG20" s="3065"/>
      <c r="HH20" s="3065"/>
      <c r="HI20" s="3065"/>
      <c r="HJ20" s="3065"/>
      <c r="HK20" s="3065"/>
      <c r="HL20" s="3065"/>
      <c r="HM20" s="3"/>
      <c r="HN20" s="3066"/>
      <c r="HO20" s="3067"/>
      <c r="HP20" s="3065"/>
      <c r="HQ20" s="3064"/>
      <c r="HR20" s="3065"/>
      <c r="HS20" s="3065"/>
      <c r="HT20" s="3065"/>
      <c r="HU20" s="3065"/>
      <c r="HV20" s="3065"/>
      <c r="HW20" s="3065"/>
      <c r="HX20" s="3"/>
      <c r="HY20" s="3066"/>
      <c r="HZ20" s="3067"/>
      <c r="IA20" s="3065"/>
      <c r="IB20" s="3064"/>
      <c r="IC20" s="3065"/>
      <c r="ID20" s="3065"/>
      <c r="IE20" s="3065"/>
      <c r="IF20" s="3065"/>
      <c r="IG20" s="3065"/>
      <c r="IH20" s="3065"/>
      <c r="II20" s="3"/>
      <c r="IJ20" s="3066"/>
      <c r="IK20" s="3067"/>
      <c r="IL20" s="3065"/>
      <c r="IM20" s="3064"/>
      <c r="IN20" s="3065"/>
      <c r="IO20" s="3065"/>
      <c r="IP20" s="3065"/>
      <c r="IQ20" s="3065"/>
      <c r="IR20" s="3065"/>
      <c r="IS20" s="3065"/>
      <c r="IT20" s="3"/>
      <c r="IU20" s="3066"/>
      <c r="IV20" s="3067"/>
      <c r="IW20" s="3065"/>
    </row>
    <row r="21" spans="1:257" ht="22.5" customHeight="1" x14ac:dyDescent="0.25">
      <c r="A21" s="3066"/>
      <c r="B21" s="3067"/>
      <c r="C21" s="3068"/>
      <c r="D21" s="3062">
        <f t="shared" si="0"/>
        <v>0</v>
      </c>
      <c r="E21" s="3068"/>
      <c r="F21" s="3068"/>
      <c r="G21" s="3068"/>
      <c r="H21" s="3068"/>
      <c r="I21" s="3068"/>
      <c r="J21" s="3068"/>
      <c r="K21" s="3063"/>
      <c r="M21" s="3066"/>
      <c r="N21" s="3067"/>
      <c r="O21" s="3065"/>
      <c r="P21" s="3064"/>
      <c r="Q21" s="3065"/>
      <c r="R21" s="3065"/>
      <c r="S21" s="3065"/>
      <c r="T21" s="3065"/>
      <c r="U21" s="3065"/>
      <c r="V21" s="3065"/>
      <c r="W21" s="3"/>
      <c r="X21" s="3066"/>
      <c r="Y21" s="3067"/>
      <c r="Z21" s="3065"/>
      <c r="AA21" s="3064"/>
      <c r="AB21" s="3065"/>
      <c r="AC21" s="3065"/>
      <c r="AD21" s="3065"/>
      <c r="AE21" s="3065"/>
      <c r="AF21" s="3065"/>
      <c r="AG21" s="3065"/>
      <c r="AH21" s="3"/>
      <c r="AI21" s="3066"/>
      <c r="AJ21" s="3067"/>
      <c r="AK21" s="3065"/>
      <c r="AL21" s="3064"/>
      <c r="AM21" s="3065"/>
      <c r="AN21" s="3065"/>
      <c r="AO21" s="3065"/>
      <c r="AP21" s="3065"/>
      <c r="AQ21" s="3065"/>
      <c r="AR21" s="3065"/>
      <c r="AS21" s="3"/>
      <c r="AT21" s="3066"/>
      <c r="AU21" s="3067"/>
      <c r="AV21" s="3065"/>
      <c r="AW21" s="3064"/>
      <c r="AX21" s="3065"/>
      <c r="AY21" s="3065"/>
      <c r="AZ21" s="3065"/>
      <c r="BA21" s="3065"/>
      <c r="BB21" s="3065"/>
      <c r="BC21" s="3065"/>
      <c r="BD21" s="3"/>
      <c r="BE21" s="3066"/>
      <c r="BF21" s="3067"/>
      <c r="BG21" s="3065"/>
      <c r="BH21" s="3064"/>
      <c r="BI21" s="3065"/>
      <c r="BJ21" s="3065"/>
      <c r="BK21" s="3065"/>
      <c r="BL21" s="3065"/>
      <c r="BM21" s="3065"/>
      <c r="BN21" s="3065"/>
      <c r="BO21" s="3"/>
      <c r="BP21" s="3066"/>
      <c r="BQ21" s="3067"/>
      <c r="BR21" s="3065"/>
      <c r="BS21" s="3064"/>
      <c r="BT21" s="3065"/>
      <c r="BU21" s="3065"/>
      <c r="BV21" s="3065"/>
      <c r="BW21" s="3065"/>
      <c r="BX21" s="3065"/>
      <c r="BY21" s="3065"/>
      <c r="BZ21" s="3"/>
      <c r="CA21" s="3066"/>
      <c r="CB21" s="3067"/>
      <c r="CC21" s="3065"/>
      <c r="CD21" s="3064"/>
      <c r="CE21" s="3065"/>
      <c r="CF21" s="3065"/>
      <c r="CG21" s="3065"/>
      <c r="CH21" s="3065"/>
      <c r="CI21" s="3065"/>
      <c r="CJ21" s="3065"/>
      <c r="CK21" s="3"/>
      <c r="CL21" s="3066"/>
      <c r="CM21" s="3067"/>
      <c r="CN21" s="3065"/>
      <c r="CO21" s="3064"/>
      <c r="CP21" s="3065"/>
      <c r="CQ21" s="3065"/>
      <c r="CR21" s="3065"/>
      <c r="CS21" s="3065"/>
      <c r="CT21" s="3065"/>
      <c r="CU21" s="3065"/>
      <c r="CV21" s="3"/>
      <c r="CW21" s="3066"/>
      <c r="CX21" s="3067"/>
      <c r="CY21" s="3065"/>
      <c r="CZ21" s="3064"/>
      <c r="DA21" s="3065"/>
      <c r="DB21" s="3065"/>
      <c r="DC21" s="3065"/>
      <c r="DD21" s="3065"/>
      <c r="DE21" s="3065"/>
      <c r="DF21" s="3065"/>
      <c r="DG21" s="3"/>
      <c r="DH21" s="3066"/>
      <c r="DI21" s="3067"/>
      <c r="DJ21" s="3065"/>
      <c r="DK21" s="3064"/>
      <c r="DL21" s="3065"/>
      <c r="DM21" s="3065"/>
      <c r="DN21" s="3065"/>
      <c r="DO21" s="3065"/>
      <c r="DP21" s="3065"/>
      <c r="DQ21" s="3065"/>
      <c r="DR21" s="3"/>
      <c r="DS21" s="3066"/>
      <c r="DT21" s="3067"/>
      <c r="DU21" s="3065"/>
      <c r="DV21" s="3064"/>
      <c r="DW21" s="3065"/>
      <c r="DX21" s="3065"/>
      <c r="DY21" s="3065"/>
      <c r="DZ21" s="3065"/>
      <c r="EA21" s="3065"/>
      <c r="EB21" s="3065"/>
      <c r="EC21" s="3"/>
      <c r="ED21" s="3066"/>
      <c r="EE21" s="3067"/>
      <c r="EF21" s="3065"/>
      <c r="EG21" s="3064"/>
      <c r="EH21" s="3065"/>
      <c r="EI21" s="3065"/>
      <c r="EJ21" s="3065"/>
      <c r="EK21" s="3065"/>
      <c r="EL21" s="3065"/>
      <c r="EM21" s="3065"/>
      <c r="EN21" s="3"/>
      <c r="EO21" s="3066"/>
      <c r="EP21" s="3067"/>
      <c r="EQ21" s="3065"/>
      <c r="ER21" s="3064"/>
      <c r="ES21" s="3065"/>
      <c r="ET21" s="3065"/>
      <c r="EU21" s="3065"/>
      <c r="EV21" s="3065"/>
      <c r="EW21" s="3065"/>
      <c r="EX21" s="3065"/>
      <c r="EY21" s="3"/>
      <c r="EZ21" s="3066"/>
      <c r="FA21" s="3067"/>
      <c r="FB21" s="3065"/>
      <c r="FC21" s="3064"/>
      <c r="FD21" s="3065"/>
      <c r="FE21" s="3065"/>
      <c r="FF21" s="3065"/>
      <c r="FG21" s="3065"/>
      <c r="FH21" s="3065"/>
      <c r="FI21" s="3065"/>
      <c r="FJ21" s="3"/>
      <c r="FK21" s="3066"/>
      <c r="FL21" s="3067"/>
      <c r="FM21" s="3065"/>
      <c r="FN21" s="3064"/>
      <c r="FO21" s="3065"/>
      <c r="FP21" s="3065"/>
      <c r="FQ21" s="3065"/>
      <c r="FR21" s="3065"/>
      <c r="FS21" s="3065"/>
      <c r="FT21" s="3065"/>
      <c r="FU21" s="3"/>
      <c r="FV21" s="3066"/>
      <c r="FW21" s="3067"/>
      <c r="FX21" s="3065"/>
      <c r="FY21" s="3064"/>
      <c r="FZ21" s="3065"/>
      <c r="GA21" s="3065"/>
      <c r="GB21" s="3065"/>
      <c r="GC21" s="3065"/>
      <c r="GD21" s="3065"/>
      <c r="GE21" s="3065"/>
      <c r="GF21" s="3"/>
      <c r="GG21" s="3066"/>
      <c r="GH21" s="3067"/>
      <c r="GI21" s="3065"/>
      <c r="GJ21" s="3064"/>
      <c r="GK21" s="3065"/>
      <c r="GL21" s="3065"/>
      <c r="GM21" s="3065"/>
      <c r="GN21" s="3065"/>
      <c r="GO21" s="3065"/>
      <c r="GP21" s="3065"/>
      <c r="GQ21" s="3"/>
      <c r="GR21" s="3066"/>
      <c r="GS21" s="3067"/>
      <c r="GT21" s="3065"/>
      <c r="GU21" s="3064"/>
      <c r="GV21" s="3065"/>
      <c r="GW21" s="3065"/>
      <c r="GX21" s="3065"/>
      <c r="GY21" s="3065"/>
      <c r="GZ21" s="3065"/>
      <c r="HA21" s="3065"/>
      <c r="HB21" s="3"/>
      <c r="HC21" s="3066"/>
      <c r="HD21" s="3067"/>
      <c r="HE21" s="3065"/>
      <c r="HF21" s="3064"/>
      <c r="HG21" s="3065"/>
      <c r="HH21" s="3065"/>
      <c r="HI21" s="3065"/>
      <c r="HJ21" s="3065"/>
      <c r="HK21" s="3065"/>
      <c r="HL21" s="3065"/>
      <c r="HM21" s="3"/>
      <c r="HN21" s="3066"/>
      <c r="HO21" s="3067"/>
      <c r="HP21" s="3065"/>
      <c r="HQ21" s="3064"/>
      <c r="HR21" s="3065"/>
      <c r="HS21" s="3065"/>
      <c r="HT21" s="3065"/>
      <c r="HU21" s="3065"/>
      <c r="HV21" s="3065"/>
      <c r="HW21" s="3065"/>
      <c r="HX21" s="3"/>
      <c r="HY21" s="3066"/>
      <c r="HZ21" s="3067"/>
      <c r="IA21" s="3065"/>
      <c r="IB21" s="3064"/>
      <c r="IC21" s="3065"/>
      <c r="ID21" s="3065"/>
      <c r="IE21" s="3065"/>
      <c r="IF21" s="3065"/>
      <c r="IG21" s="3065"/>
      <c r="IH21" s="3065"/>
      <c r="II21" s="3"/>
      <c r="IJ21" s="3066"/>
      <c r="IK21" s="3067"/>
      <c r="IL21" s="3065"/>
      <c r="IM21" s="3064"/>
      <c r="IN21" s="3065"/>
      <c r="IO21" s="3065"/>
      <c r="IP21" s="3065"/>
      <c r="IQ21" s="3065"/>
      <c r="IR21" s="3065"/>
      <c r="IS21" s="3065"/>
      <c r="IT21" s="3"/>
      <c r="IU21" s="3066"/>
      <c r="IV21" s="3067"/>
      <c r="IW21" s="3065"/>
    </row>
    <row r="22" spans="1:257" ht="22.5" customHeight="1" x14ac:dyDescent="0.25">
      <c r="A22" s="3066"/>
      <c r="B22" s="3067"/>
      <c r="C22" s="3068"/>
      <c r="D22" s="3062">
        <f t="shared" si="0"/>
        <v>0</v>
      </c>
      <c r="E22" s="3068"/>
      <c r="F22" s="3068"/>
      <c r="G22" s="3068"/>
      <c r="H22" s="3068"/>
      <c r="I22" s="3068"/>
      <c r="J22" s="3068"/>
      <c r="K22" s="3063"/>
      <c r="M22" s="3066"/>
      <c r="N22" s="3067"/>
      <c r="O22" s="3065"/>
      <c r="P22" s="3064"/>
      <c r="Q22" s="3065"/>
      <c r="R22" s="3065"/>
      <c r="S22" s="3065"/>
      <c r="T22" s="3065"/>
      <c r="U22" s="3065"/>
      <c r="V22" s="3065"/>
      <c r="W22" s="3"/>
      <c r="X22" s="3066"/>
      <c r="Y22" s="3067"/>
      <c r="Z22" s="3065"/>
      <c r="AA22" s="3064"/>
      <c r="AB22" s="3065"/>
      <c r="AC22" s="3065"/>
      <c r="AD22" s="3065"/>
      <c r="AE22" s="3065"/>
      <c r="AF22" s="3065"/>
      <c r="AG22" s="3065"/>
      <c r="AH22" s="3"/>
      <c r="AI22" s="3066"/>
      <c r="AJ22" s="3067"/>
      <c r="AK22" s="3065"/>
      <c r="AL22" s="3064"/>
      <c r="AM22" s="3065"/>
      <c r="AN22" s="3065"/>
      <c r="AO22" s="3065"/>
      <c r="AP22" s="3065"/>
      <c r="AQ22" s="3065"/>
      <c r="AR22" s="3065"/>
      <c r="AS22" s="3"/>
      <c r="AT22" s="3066"/>
      <c r="AU22" s="3067"/>
      <c r="AV22" s="3065"/>
      <c r="AW22" s="3064"/>
      <c r="AX22" s="3065"/>
      <c r="AY22" s="3065"/>
      <c r="AZ22" s="3065"/>
      <c r="BA22" s="3065"/>
      <c r="BB22" s="3065"/>
      <c r="BC22" s="3065"/>
      <c r="BD22" s="3"/>
      <c r="BE22" s="3066"/>
      <c r="BF22" s="3067"/>
      <c r="BG22" s="3065"/>
      <c r="BH22" s="3064"/>
      <c r="BI22" s="3065"/>
      <c r="BJ22" s="3065"/>
      <c r="BK22" s="3065"/>
      <c r="BL22" s="3065"/>
      <c r="BM22" s="3065"/>
      <c r="BN22" s="3065"/>
      <c r="BO22" s="3"/>
      <c r="BP22" s="3066"/>
      <c r="BQ22" s="3067"/>
      <c r="BR22" s="3065"/>
      <c r="BS22" s="3064"/>
      <c r="BT22" s="3065"/>
      <c r="BU22" s="3065"/>
      <c r="BV22" s="3065"/>
      <c r="BW22" s="3065"/>
      <c r="BX22" s="3065"/>
      <c r="BY22" s="3065"/>
      <c r="BZ22" s="3"/>
      <c r="CA22" s="3066"/>
      <c r="CB22" s="3067"/>
      <c r="CC22" s="3065"/>
      <c r="CD22" s="3064"/>
      <c r="CE22" s="3065"/>
      <c r="CF22" s="3065"/>
      <c r="CG22" s="3065"/>
      <c r="CH22" s="3065"/>
      <c r="CI22" s="3065"/>
      <c r="CJ22" s="3065"/>
      <c r="CK22" s="3"/>
      <c r="CL22" s="3066"/>
      <c r="CM22" s="3067"/>
      <c r="CN22" s="3065"/>
      <c r="CO22" s="3064"/>
      <c r="CP22" s="3065"/>
      <c r="CQ22" s="3065"/>
      <c r="CR22" s="3065"/>
      <c r="CS22" s="3065"/>
      <c r="CT22" s="3065"/>
      <c r="CU22" s="3065"/>
      <c r="CV22" s="3"/>
      <c r="CW22" s="3066"/>
      <c r="CX22" s="3067"/>
      <c r="CY22" s="3065"/>
      <c r="CZ22" s="3064"/>
      <c r="DA22" s="3065"/>
      <c r="DB22" s="3065"/>
      <c r="DC22" s="3065"/>
      <c r="DD22" s="3065"/>
      <c r="DE22" s="3065"/>
      <c r="DF22" s="3065"/>
      <c r="DG22" s="3"/>
      <c r="DH22" s="3066"/>
      <c r="DI22" s="3067"/>
      <c r="DJ22" s="3065"/>
      <c r="DK22" s="3064"/>
      <c r="DL22" s="3065"/>
      <c r="DM22" s="3065"/>
      <c r="DN22" s="3065"/>
      <c r="DO22" s="3065"/>
      <c r="DP22" s="3065"/>
      <c r="DQ22" s="3065"/>
      <c r="DR22" s="3"/>
      <c r="DS22" s="3066"/>
      <c r="DT22" s="3067"/>
      <c r="DU22" s="3065"/>
      <c r="DV22" s="3064"/>
      <c r="DW22" s="3065"/>
      <c r="DX22" s="3065"/>
      <c r="DY22" s="3065"/>
      <c r="DZ22" s="3065"/>
      <c r="EA22" s="3065"/>
      <c r="EB22" s="3065"/>
      <c r="EC22" s="3"/>
      <c r="ED22" s="3066"/>
      <c r="EE22" s="3067"/>
      <c r="EF22" s="3065"/>
      <c r="EG22" s="3064"/>
      <c r="EH22" s="3065"/>
      <c r="EI22" s="3065"/>
      <c r="EJ22" s="3065"/>
      <c r="EK22" s="3065"/>
      <c r="EL22" s="3065"/>
      <c r="EM22" s="3065"/>
      <c r="EN22" s="3"/>
      <c r="EO22" s="3066"/>
      <c r="EP22" s="3067"/>
      <c r="EQ22" s="3065"/>
      <c r="ER22" s="3064"/>
      <c r="ES22" s="3065"/>
      <c r="ET22" s="3065"/>
      <c r="EU22" s="3065"/>
      <c r="EV22" s="3065"/>
      <c r="EW22" s="3065"/>
      <c r="EX22" s="3065"/>
      <c r="EY22" s="3"/>
      <c r="EZ22" s="3066"/>
      <c r="FA22" s="3067"/>
      <c r="FB22" s="3065"/>
      <c r="FC22" s="3064"/>
      <c r="FD22" s="3065"/>
      <c r="FE22" s="3065"/>
      <c r="FF22" s="3065"/>
      <c r="FG22" s="3065"/>
      <c r="FH22" s="3065"/>
      <c r="FI22" s="3065"/>
      <c r="FJ22" s="3"/>
      <c r="FK22" s="3066"/>
      <c r="FL22" s="3067"/>
      <c r="FM22" s="3065"/>
      <c r="FN22" s="3064"/>
      <c r="FO22" s="3065"/>
      <c r="FP22" s="3065"/>
      <c r="FQ22" s="3065"/>
      <c r="FR22" s="3065"/>
      <c r="FS22" s="3065"/>
      <c r="FT22" s="3065"/>
      <c r="FU22" s="3"/>
      <c r="FV22" s="3066"/>
      <c r="FW22" s="3067"/>
      <c r="FX22" s="3065"/>
      <c r="FY22" s="3064"/>
      <c r="FZ22" s="3065"/>
      <c r="GA22" s="3065"/>
      <c r="GB22" s="3065"/>
      <c r="GC22" s="3065"/>
      <c r="GD22" s="3065"/>
      <c r="GE22" s="3065"/>
      <c r="GF22" s="3"/>
      <c r="GG22" s="3066"/>
      <c r="GH22" s="3067"/>
      <c r="GI22" s="3065"/>
      <c r="GJ22" s="3064"/>
      <c r="GK22" s="3065"/>
      <c r="GL22" s="3065"/>
      <c r="GM22" s="3065"/>
      <c r="GN22" s="3065"/>
      <c r="GO22" s="3065"/>
      <c r="GP22" s="3065"/>
      <c r="GQ22" s="3"/>
      <c r="GR22" s="3066"/>
      <c r="GS22" s="3067"/>
      <c r="GT22" s="3065"/>
      <c r="GU22" s="3064"/>
      <c r="GV22" s="3065"/>
      <c r="GW22" s="3065"/>
      <c r="GX22" s="3065"/>
      <c r="GY22" s="3065"/>
      <c r="GZ22" s="3065"/>
      <c r="HA22" s="3065"/>
      <c r="HB22" s="3"/>
      <c r="HC22" s="3066"/>
      <c r="HD22" s="3067"/>
      <c r="HE22" s="3065"/>
      <c r="HF22" s="3064"/>
      <c r="HG22" s="3065"/>
      <c r="HH22" s="3065"/>
      <c r="HI22" s="3065"/>
      <c r="HJ22" s="3065"/>
      <c r="HK22" s="3065"/>
      <c r="HL22" s="3065"/>
      <c r="HM22" s="3"/>
      <c r="HN22" s="3066"/>
      <c r="HO22" s="3067"/>
      <c r="HP22" s="3065"/>
      <c r="HQ22" s="3064"/>
      <c r="HR22" s="3065"/>
      <c r="HS22" s="3065"/>
      <c r="HT22" s="3065"/>
      <c r="HU22" s="3065"/>
      <c r="HV22" s="3065"/>
      <c r="HW22" s="3065"/>
      <c r="HX22" s="3"/>
      <c r="HY22" s="3066"/>
      <c r="HZ22" s="3067"/>
      <c r="IA22" s="3065"/>
      <c r="IB22" s="3064"/>
      <c r="IC22" s="3065"/>
      <c r="ID22" s="3065"/>
      <c r="IE22" s="3065"/>
      <c r="IF22" s="3065"/>
      <c r="IG22" s="3065"/>
      <c r="IH22" s="3065"/>
      <c r="II22" s="3"/>
      <c r="IJ22" s="3066"/>
      <c r="IK22" s="3067"/>
      <c r="IL22" s="3065"/>
      <c r="IM22" s="3064"/>
      <c r="IN22" s="3065"/>
      <c r="IO22" s="3065"/>
      <c r="IP22" s="3065"/>
      <c r="IQ22" s="3065"/>
      <c r="IR22" s="3065"/>
      <c r="IS22" s="3065"/>
      <c r="IT22" s="3"/>
      <c r="IU22" s="3066"/>
      <c r="IV22" s="3067"/>
      <c r="IW22" s="3065"/>
    </row>
    <row r="23" spans="1:257" ht="22.5" customHeight="1" x14ac:dyDescent="0.25">
      <c r="A23" s="3066"/>
      <c r="B23" s="3067"/>
      <c r="C23" s="3068"/>
      <c r="D23" s="3062">
        <f t="shared" si="0"/>
        <v>0</v>
      </c>
      <c r="E23" s="3068"/>
      <c r="F23" s="3068"/>
      <c r="G23" s="3068"/>
      <c r="H23" s="3068"/>
      <c r="I23" s="3068"/>
      <c r="J23" s="3068"/>
      <c r="K23" s="3063"/>
      <c r="M23" s="3066"/>
      <c r="N23" s="3067"/>
      <c r="O23" s="3065"/>
      <c r="P23" s="3064"/>
      <c r="Q23" s="3065"/>
      <c r="R23" s="3065"/>
      <c r="S23" s="3065"/>
      <c r="T23" s="3065"/>
      <c r="U23" s="3065"/>
      <c r="V23" s="3065"/>
      <c r="W23" s="3"/>
      <c r="X23" s="3066"/>
      <c r="Y23" s="3067"/>
      <c r="Z23" s="3065"/>
      <c r="AA23" s="3064"/>
      <c r="AB23" s="3065"/>
      <c r="AC23" s="3065"/>
      <c r="AD23" s="3065"/>
      <c r="AE23" s="3065"/>
      <c r="AF23" s="3065"/>
      <c r="AG23" s="3065"/>
      <c r="AH23" s="3"/>
      <c r="AI23" s="3066"/>
      <c r="AJ23" s="3067"/>
      <c r="AK23" s="3065"/>
      <c r="AL23" s="3064"/>
      <c r="AM23" s="3065"/>
      <c r="AN23" s="3065"/>
      <c r="AO23" s="3065"/>
      <c r="AP23" s="3065"/>
      <c r="AQ23" s="3065"/>
      <c r="AR23" s="3065"/>
      <c r="AS23" s="3"/>
      <c r="AT23" s="3066"/>
      <c r="AU23" s="3067"/>
      <c r="AV23" s="3065"/>
      <c r="AW23" s="3064"/>
      <c r="AX23" s="3065"/>
      <c r="AY23" s="3065"/>
      <c r="AZ23" s="3065"/>
      <c r="BA23" s="3065"/>
      <c r="BB23" s="3065"/>
      <c r="BC23" s="3065"/>
      <c r="BD23" s="3"/>
      <c r="BE23" s="3066"/>
      <c r="BF23" s="3067"/>
      <c r="BG23" s="3065"/>
      <c r="BH23" s="3064"/>
      <c r="BI23" s="3065"/>
      <c r="BJ23" s="3065"/>
      <c r="BK23" s="3065"/>
      <c r="BL23" s="3065"/>
      <c r="BM23" s="3065"/>
      <c r="BN23" s="3065"/>
      <c r="BO23" s="3"/>
      <c r="BP23" s="3066"/>
      <c r="BQ23" s="3067"/>
      <c r="BR23" s="3065"/>
      <c r="BS23" s="3064"/>
      <c r="BT23" s="3065"/>
      <c r="BU23" s="3065"/>
      <c r="BV23" s="3065"/>
      <c r="BW23" s="3065"/>
      <c r="BX23" s="3065"/>
      <c r="BY23" s="3065"/>
      <c r="BZ23" s="3"/>
      <c r="CA23" s="3066"/>
      <c r="CB23" s="3067"/>
      <c r="CC23" s="3065"/>
      <c r="CD23" s="3064"/>
      <c r="CE23" s="3065"/>
      <c r="CF23" s="3065"/>
      <c r="CG23" s="3065"/>
      <c r="CH23" s="3065"/>
      <c r="CI23" s="3065"/>
      <c r="CJ23" s="3065"/>
      <c r="CK23" s="3"/>
      <c r="CL23" s="3066"/>
      <c r="CM23" s="3067"/>
      <c r="CN23" s="3065"/>
      <c r="CO23" s="3064"/>
      <c r="CP23" s="3065"/>
      <c r="CQ23" s="3065"/>
      <c r="CR23" s="3065"/>
      <c r="CS23" s="3065"/>
      <c r="CT23" s="3065"/>
      <c r="CU23" s="3065"/>
      <c r="CV23" s="3"/>
      <c r="CW23" s="3066"/>
      <c r="CX23" s="3067"/>
      <c r="CY23" s="3065"/>
      <c r="CZ23" s="3064"/>
      <c r="DA23" s="3065"/>
      <c r="DB23" s="3065"/>
      <c r="DC23" s="3065"/>
      <c r="DD23" s="3065"/>
      <c r="DE23" s="3065"/>
      <c r="DF23" s="3065"/>
      <c r="DG23" s="3"/>
      <c r="DH23" s="3066"/>
      <c r="DI23" s="3067"/>
      <c r="DJ23" s="3065"/>
      <c r="DK23" s="3064"/>
      <c r="DL23" s="3065"/>
      <c r="DM23" s="3065"/>
      <c r="DN23" s="3065"/>
      <c r="DO23" s="3065"/>
      <c r="DP23" s="3065"/>
      <c r="DQ23" s="3065"/>
      <c r="DR23" s="3"/>
      <c r="DS23" s="3066"/>
      <c r="DT23" s="3067"/>
      <c r="DU23" s="3065"/>
      <c r="DV23" s="3064"/>
      <c r="DW23" s="3065"/>
      <c r="DX23" s="3065"/>
      <c r="DY23" s="3065"/>
      <c r="DZ23" s="3065"/>
      <c r="EA23" s="3065"/>
      <c r="EB23" s="3065"/>
      <c r="EC23" s="3"/>
      <c r="ED23" s="3066"/>
      <c r="EE23" s="3067"/>
      <c r="EF23" s="3065"/>
      <c r="EG23" s="3064"/>
      <c r="EH23" s="3065"/>
      <c r="EI23" s="3065"/>
      <c r="EJ23" s="3065"/>
      <c r="EK23" s="3065"/>
      <c r="EL23" s="3065"/>
      <c r="EM23" s="3065"/>
      <c r="EN23" s="3"/>
      <c r="EO23" s="3066"/>
      <c r="EP23" s="3067"/>
      <c r="EQ23" s="3065"/>
      <c r="ER23" s="3064"/>
      <c r="ES23" s="3065"/>
      <c r="ET23" s="3065"/>
      <c r="EU23" s="3065"/>
      <c r="EV23" s="3065"/>
      <c r="EW23" s="3065"/>
      <c r="EX23" s="3065"/>
      <c r="EY23" s="3"/>
      <c r="EZ23" s="3066"/>
      <c r="FA23" s="3067"/>
      <c r="FB23" s="3065"/>
      <c r="FC23" s="3064"/>
      <c r="FD23" s="3065"/>
      <c r="FE23" s="3065"/>
      <c r="FF23" s="3065"/>
      <c r="FG23" s="3065"/>
      <c r="FH23" s="3065"/>
      <c r="FI23" s="3065"/>
      <c r="FJ23" s="3"/>
      <c r="FK23" s="3066"/>
      <c r="FL23" s="3067"/>
      <c r="FM23" s="3065"/>
      <c r="FN23" s="3064"/>
      <c r="FO23" s="3065"/>
      <c r="FP23" s="3065"/>
      <c r="FQ23" s="3065"/>
      <c r="FR23" s="3065"/>
      <c r="FS23" s="3065"/>
      <c r="FT23" s="3065"/>
      <c r="FU23" s="3"/>
      <c r="FV23" s="3066"/>
      <c r="FW23" s="3067"/>
      <c r="FX23" s="3065"/>
      <c r="FY23" s="3064"/>
      <c r="FZ23" s="3065"/>
      <c r="GA23" s="3065"/>
      <c r="GB23" s="3065"/>
      <c r="GC23" s="3065"/>
      <c r="GD23" s="3065"/>
      <c r="GE23" s="3065"/>
      <c r="GF23" s="3"/>
      <c r="GG23" s="3066"/>
      <c r="GH23" s="3067"/>
      <c r="GI23" s="3065"/>
      <c r="GJ23" s="3064"/>
      <c r="GK23" s="3065"/>
      <c r="GL23" s="3065"/>
      <c r="GM23" s="3065"/>
      <c r="GN23" s="3065"/>
      <c r="GO23" s="3065"/>
      <c r="GP23" s="3065"/>
      <c r="GQ23" s="3"/>
      <c r="GR23" s="3066"/>
      <c r="GS23" s="3067"/>
      <c r="GT23" s="3065"/>
      <c r="GU23" s="3064"/>
      <c r="GV23" s="3065"/>
      <c r="GW23" s="3065"/>
      <c r="GX23" s="3065"/>
      <c r="GY23" s="3065"/>
      <c r="GZ23" s="3065"/>
      <c r="HA23" s="3065"/>
      <c r="HB23" s="3"/>
      <c r="HC23" s="3066"/>
      <c r="HD23" s="3067"/>
      <c r="HE23" s="3065"/>
      <c r="HF23" s="3064"/>
      <c r="HG23" s="3065"/>
      <c r="HH23" s="3065"/>
      <c r="HI23" s="3065"/>
      <c r="HJ23" s="3065"/>
      <c r="HK23" s="3065"/>
      <c r="HL23" s="3065"/>
      <c r="HM23" s="3"/>
      <c r="HN23" s="3066"/>
      <c r="HO23" s="3067"/>
      <c r="HP23" s="3065"/>
      <c r="HQ23" s="3064"/>
      <c r="HR23" s="3065"/>
      <c r="HS23" s="3065"/>
      <c r="HT23" s="3065"/>
      <c r="HU23" s="3065"/>
      <c r="HV23" s="3065"/>
      <c r="HW23" s="3065"/>
      <c r="HX23" s="3"/>
      <c r="HY23" s="3066"/>
      <c r="HZ23" s="3067"/>
      <c r="IA23" s="3065"/>
      <c r="IB23" s="3064"/>
      <c r="IC23" s="3065"/>
      <c r="ID23" s="3065"/>
      <c r="IE23" s="3065"/>
      <c r="IF23" s="3065"/>
      <c r="IG23" s="3065"/>
      <c r="IH23" s="3065"/>
      <c r="II23" s="3"/>
      <c r="IJ23" s="3066"/>
      <c r="IK23" s="3067"/>
      <c r="IL23" s="3065"/>
      <c r="IM23" s="3064"/>
      <c r="IN23" s="3065"/>
      <c r="IO23" s="3065"/>
      <c r="IP23" s="3065"/>
      <c r="IQ23" s="3065"/>
      <c r="IR23" s="3065"/>
      <c r="IS23" s="3065"/>
      <c r="IT23" s="3"/>
      <c r="IU23" s="3066"/>
      <c r="IV23" s="3067"/>
      <c r="IW23" s="3065"/>
    </row>
    <row r="24" spans="1:257" ht="22.5" customHeight="1" x14ac:dyDescent="0.25">
      <c r="A24" s="3066"/>
      <c r="B24" s="3067"/>
      <c r="C24" s="3068"/>
      <c r="D24" s="3062">
        <f t="shared" si="0"/>
        <v>0</v>
      </c>
      <c r="E24" s="3068"/>
      <c r="F24" s="3068"/>
      <c r="G24" s="3068"/>
      <c r="H24" s="3068"/>
      <c r="I24" s="3068"/>
      <c r="J24" s="3068"/>
      <c r="K24" s="3063"/>
      <c r="M24" s="3066"/>
      <c r="N24" s="3067"/>
      <c r="O24" s="3065"/>
      <c r="P24" s="3064"/>
      <c r="Q24" s="3065"/>
      <c r="R24" s="3065"/>
      <c r="S24" s="3065"/>
      <c r="T24" s="3065"/>
      <c r="U24" s="3065"/>
      <c r="V24" s="3065"/>
      <c r="W24" s="3"/>
      <c r="X24" s="3066"/>
      <c r="Y24" s="3067"/>
      <c r="Z24" s="3065"/>
      <c r="AA24" s="3064"/>
      <c r="AB24" s="3065"/>
      <c r="AC24" s="3065"/>
      <c r="AD24" s="3065"/>
      <c r="AE24" s="3065"/>
      <c r="AF24" s="3065"/>
      <c r="AG24" s="3065"/>
      <c r="AH24" s="3"/>
      <c r="AI24" s="3066"/>
      <c r="AJ24" s="3067"/>
      <c r="AK24" s="3065"/>
      <c r="AL24" s="3064"/>
      <c r="AM24" s="3065"/>
      <c r="AN24" s="3065"/>
      <c r="AO24" s="3065"/>
      <c r="AP24" s="3065"/>
      <c r="AQ24" s="3065"/>
      <c r="AR24" s="3065"/>
      <c r="AS24" s="3"/>
      <c r="AT24" s="3066"/>
      <c r="AU24" s="3067"/>
      <c r="AV24" s="3065"/>
      <c r="AW24" s="3064"/>
      <c r="AX24" s="3065"/>
      <c r="AY24" s="3065"/>
      <c r="AZ24" s="3065"/>
      <c r="BA24" s="3065"/>
      <c r="BB24" s="3065"/>
      <c r="BC24" s="3065"/>
      <c r="BD24" s="3"/>
      <c r="BE24" s="3066"/>
      <c r="BF24" s="3067"/>
      <c r="BG24" s="3065"/>
      <c r="BH24" s="3064"/>
      <c r="BI24" s="3065"/>
      <c r="BJ24" s="3065"/>
      <c r="BK24" s="3065"/>
      <c r="BL24" s="3065"/>
      <c r="BM24" s="3065"/>
      <c r="BN24" s="3065"/>
      <c r="BO24" s="3"/>
      <c r="BP24" s="3066"/>
      <c r="BQ24" s="3067"/>
      <c r="BR24" s="3065"/>
      <c r="BS24" s="3064"/>
      <c r="BT24" s="3065"/>
      <c r="BU24" s="3065"/>
      <c r="BV24" s="3065"/>
      <c r="BW24" s="3065"/>
      <c r="BX24" s="3065"/>
      <c r="BY24" s="3065"/>
      <c r="BZ24" s="3"/>
      <c r="CA24" s="3066"/>
      <c r="CB24" s="3067"/>
      <c r="CC24" s="3065"/>
      <c r="CD24" s="3064"/>
      <c r="CE24" s="3065"/>
      <c r="CF24" s="3065"/>
      <c r="CG24" s="3065"/>
      <c r="CH24" s="3065"/>
      <c r="CI24" s="3065"/>
      <c r="CJ24" s="3065"/>
      <c r="CK24" s="3"/>
      <c r="CL24" s="3066"/>
      <c r="CM24" s="3067"/>
      <c r="CN24" s="3065"/>
      <c r="CO24" s="3064"/>
      <c r="CP24" s="3065"/>
      <c r="CQ24" s="3065"/>
      <c r="CR24" s="3065"/>
      <c r="CS24" s="3065"/>
      <c r="CT24" s="3065"/>
      <c r="CU24" s="3065"/>
      <c r="CV24" s="3"/>
      <c r="CW24" s="3066"/>
      <c r="CX24" s="3067"/>
      <c r="CY24" s="3065"/>
      <c r="CZ24" s="3064"/>
      <c r="DA24" s="3065"/>
      <c r="DB24" s="3065"/>
      <c r="DC24" s="3065"/>
      <c r="DD24" s="3065"/>
      <c r="DE24" s="3065"/>
      <c r="DF24" s="3065"/>
      <c r="DG24" s="3"/>
      <c r="DH24" s="3066"/>
      <c r="DI24" s="3067"/>
      <c r="DJ24" s="3065"/>
      <c r="DK24" s="3064"/>
      <c r="DL24" s="3065"/>
      <c r="DM24" s="3065"/>
      <c r="DN24" s="3065"/>
      <c r="DO24" s="3065"/>
      <c r="DP24" s="3065"/>
      <c r="DQ24" s="3065"/>
      <c r="DR24" s="3"/>
      <c r="DS24" s="3066"/>
      <c r="DT24" s="3067"/>
      <c r="DU24" s="3065"/>
      <c r="DV24" s="3064"/>
      <c r="DW24" s="3065"/>
      <c r="DX24" s="3065"/>
      <c r="DY24" s="3065"/>
      <c r="DZ24" s="3065"/>
      <c r="EA24" s="3065"/>
      <c r="EB24" s="3065"/>
      <c r="EC24" s="3"/>
      <c r="ED24" s="3066"/>
      <c r="EE24" s="3067"/>
      <c r="EF24" s="3065"/>
      <c r="EG24" s="3064"/>
      <c r="EH24" s="3065"/>
      <c r="EI24" s="3065"/>
      <c r="EJ24" s="3065"/>
      <c r="EK24" s="3065"/>
      <c r="EL24" s="3065"/>
      <c r="EM24" s="3065"/>
      <c r="EN24" s="3"/>
      <c r="EO24" s="3066"/>
      <c r="EP24" s="3067"/>
      <c r="EQ24" s="3065"/>
      <c r="ER24" s="3064"/>
      <c r="ES24" s="3065"/>
      <c r="ET24" s="3065"/>
      <c r="EU24" s="3065"/>
      <c r="EV24" s="3065"/>
      <c r="EW24" s="3065"/>
      <c r="EX24" s="3065"/>
      <c r="EY24" s="3"/>
      <c r="EZ24" s="3066"/>
      <c r="FA24" s="3067"/>
      <c r="FB24" s="3065"/>
      <c r="FC24" s="3064"/>
      <c r="FD24" s="3065"/>
      <c r="FE24" s="3065"/>
      <c r="FF24" s="3065"/>
      <c r="FG24" s="3065"/>
      <c r="FH24" s="3065"/>
      <c r="FI24" s="3065"/>
      <c r="FJ24" s="3"/>
      <c r="FK24" s="3066"/>
      <c r="FL24" s="3067"/>
      <c r="FM24" s="3065"/>
      <c r="FN24" s="3064"/>
      <c r="FO24" s="3065"/>
      <c r="FP24" s="3065"/>
      <c r="FQ24" s="3065"/>
      <c r="FR24" s="3065"/>
      <c r="FS24" s="3065"/>
      <c r="FT24" s="3065"/>
      <c r="FU24" s="3"/>
      <c r="FV24" s="3066"/>
      <c r="FW24" s="3067"/>
      <c r="FX24" s="3065"/>
      <c r="FY24" s="3064"/>
      <c r="FZ24" s="3065"/>
      <c r="GA24" s="3065"/>
      <c r="GB24" s="3065"/>
      <c r="GC24" s="3065"/>
      <c r="GD24" s="3065"/>
      <c r="GE24" s="3065"/>
      <c r="GF24" s="3"/>
      <c r="GG24" s="3066"/>
      <c r="GH24" s="3067"/>
      <c r="GI24" s="3065"/>
      <c r="GJ24" s="3064"/>
      <c r="GK24" s="3065"/>
      <c r="GL24" s="3065"/>
      <c r="GM24" s="3065"/>
      <c r="GN24" s="3065"/>
      <c r="GO24" s="3065"/>
      <c r="GP24" s="3065"/>
      <c r="GQ24" s="3"/>
      <c r="GR24" s="3066"/>
      <c r="GS24" s="3067"/>
      <c r="GT24" s="3065"/>
      <c r="GU24" s="3064"/>
      <c r="GV24" s="3065"/>
      <c r="GW24" s="3065"/>
      <c r="GX24" s="3065"/>
      <c r="GY24" s="3065"/>
      <c r="GZ24" s="3065"/>
      <c r="HA24" s="3065"/>
      <c r="HB24" s="3"/>
      <c r="HC24" s="3066"/>
      <c r="HD24" s="3067"/>
      <c r="HE24" s="3065"/>
      <c r="HF24" s="3064"/>
      <c r="HG24" s="3065"/>
      <c r="HH24" s="3065"/>
      <c r="HI24" s="3065"/>
      <c r="HJ24" s="3065"/>
      <c r="HK24" s="3065"/>
      <c r="HL24" s="3065"/>
      <c r="HM24" s="3"/>
      <c r="HN24" s="3066"/>
      <c r="HO24" s="3067"/>
      <c r="HP24" s="3065"/>
      <c r="HQ24" s="3064"/>
      <c r="HR24" s="3065"/>
      <c r="HS24" s="3065"/>
      <c r="HT24" s="3065"/>
      <c r="HU24" s="3065"/>
      <c r="HV24" s="3065"/>
      <c r="HW24" s="3065"/>
      <c r="HX24" s="3"/>
      <c r="HY24" s="3066"/>
      <c r="HZ24" s="3067"/>
      <c r="IA24" s="3065"/>
      <c r="IB24" s="3064"/>
      <c r="IC24" s="3065"/>
      <c r="ID24" s="3065"/>
      <c r="IE24" s="3065"/>
      <c r="IF24" s="3065"/>
      <c r="IG24" s="3065"/>
      <c r="IH24" s="3065"/>
      <c r="II24" s="3"/>
      <c r="IJ24" s="3066"/>
      <c r="IK24" s="3067"/>
      <c r="IL24" s="3065"/>
      <c r="IM24" s="3064"/>
      <c r="IN24" s="3065"/>
      <c r="IO24" s="3065"/>
      <c r="IP24" s="3065"/>
      <c r="IQ24" s="3065"/>
      <c r="IR24" s="3065"/>
      <c r="IS24" s="3065"/>
      <c r="IT24" s="3"/>
      <c r="IU24" s="3066"/>
      <c r="IV24" s="3067"/>
      <c r="IW24" s="3065"/>
    </row>
    <row r="25" spans="1:257" ht="22.5" customHeight="1" x14ac:dyDescent="0.25">
      <c r="A25" s="3066"/>
      <c r="B25" s="3067"/>
      <c r="C25" s="3068"/>
      <c r="D25" s="3062">
        <f t="shared" si="0"/>
        <v>0</v>
      </c>
      <c r="E25" s="3068"/>
      <c r="F25" s="3068"/>
      <c r="G25" s="3068"/>
      <c r="H25" s="3068"/>
      <c r="I25" s="3068"/>
      <c r="J25" s="3068"/>
      <c r="K25" s="3063"/>
      <c r="M25" s="3066"/>
      <c r="N25" s="3067"/>
      <c r="O25" s="3065"/>
      <c r="P25" s="3064"/>
      <c r="Q25" s="3065"/>
      <c r="R25" s="3065"/>
      <c r="S25" s="3065"/>
      <c r="T25" s="3065"/>
      <c r="U25" s="3065"/>
      <c r="V25" s="3065"/>
      <c r="W25" s="3"/>
      <c r="X25" s="3066"/>
      <c r="Y25" s="3067"/>
      <c r="Z25" s="3065"/>
      <c r="AA25" s="3064"/>
      <c r="AB25" s="3065"/>
      <c r="AC25" s="3065"/>
      <c r="AD25" s="3065"/>
      <c r="AE25" s="3065"/>
      <c r="AF25" s="3065"/>
      <c r="AG25" s="3065"/>
      <c r="AH25" s="3"/>
      <c r="AI25" s="3066"/>
      <c r="AJ25" s="3067"/>
      <c r="AK25" s="3065"/>
      <c r="AL25" s="3064"/>
      <c r="AM25" s="3065"/>
      <c r="AN25" s="3065"/>
      <c r="AO25" s="3065"/>
      <c r="AP25" s="3065"/>
      <c r="AQ25" s="3065"/>
      <c r="AR25" s="3065"/>
      <c r="AS25" s="3"/>
      <c r="AT25" s="3066"/>
      <c r="AU25" s="3067"/>
      <c r="AV25" s="3065"/>
      <c r="AW25" s="3064"/>
      <c r="AX25" s="3065"/>
      <c r="AY25" s="3065"/>
      <c r="AZ25" s="3065"/>
      <c r="BA25" s="3065"/>
      <c r="BB25" s="3065"/>
      <c r="BC25" s="3065"/>
      <c r="BD25" s="3"/>
      <c r="BE25" s="3066"/>
      <c r="BF25" s="3067"/>
      <c r="BG25" s="3065"/>
      <c r="BH25" s="3064"/>
      <c r="BI25" s="3065"/>
      <c r="BJ25" s="3065"/>
      <c r="BK25" s="3065"/>
      <c r="BL25" s="3065"/>
      <c r="BM25" s="3065"/>
      <c r="BN25" s="3065"/>
      <c r="BO25" s="3"/>
      <c r="BP25" s="3066"/>
      <c r="BQ25" s="3067"/>
      <c r="BR25" s="3065"/>
      <c r="BS25" s="3064"/>
      <c r="BT25" s="3065"/>
      <c r="BU25" s="3065"/>
      <c r="BV25" s="3065"/>
      <c r="BW25" s="3065"/>
      <c r="BX25" s="3065"/>
      <c r="BY25" s="3065"/>
      <c r="BZ25" s="3"/>
      <c r="CA25" s="3066"/>
      <c r="CB25" s="3067"/>
      <c r="CC25" s="3065"/>
      <c r="CD25" s="3064"/>
      <c r="CE25" s="3065"/>
      <c r="CF25" s="3065"/>
      <c r="CG25" s="3065"/>
      <c r="CH25" s="3065"/>
      <c r="CI25" s="3065"/>
      <c r="CJ25" s="3065"/>
      <c r="CK25" s="3"/>
      <c r="CL25" s="3066"/>
      <c r="CM25" s="3067"/>
      <c r="CN25" s="3065"/>
      <c r="CO25" s="3064"/>
      <c r="CP25" s="3065"/>
      <c r="CQ25" s="3065"/>
      <c r="CR25" s="3065"/>
      <c r="CS25" s="3065"/>
      <c r="CT25" s="3065"/>
      <c r="CU25" s="3065"/>
      <c r="CV25" s="3"/>
      <c r="CW25" s="3066"/>
      <c r="CX25" s="3067"/>
      <c r="CY25" s="3065"/>
      <c r="CZ25" s="3064"/>
      <c r="DA25" s="3065"/>
      <c r="DB25" s="3065"/>
      <c r="DC25" s="3065"/>
      <c r="DD25" s="3065"/>
      <c r="DE25" s="3065"/>
      <c r="DF25" s="3065"/>
      <c r="DG25" s="3"/>
      <c r="DH25" s="3066"/>
      <c r="DI25" s="3067"/>
      <c r="DJ25" s="3065"/>
      <c r="DK25" s="3064"/>
      <c r="DL25" s="3065"/>
      <c r="DM25" s="3065"/>
      <c r="DN25" s="3065"/>
      <c r="DO25" s="3065"/>
      <c r="DP25" s="3065"/>
      <c r="DQ25" s="3065"/>
      <c r="DR25" s="3"/>
      <c r="DS25" s="3066"/>
      <c r="DT25" s="3067"/>
      <c r="DU25" s="3065"/>
      <c r="DV25" s="3064"/>
      <c r="DW25" s="3065"/>
      <c r="DX25" s="3065"/>
      <c r="DY25" s="3065"/>
      <c r="DZ25" s="3065"/>
      <c r="EA25" s="3065"/>
      <c r="EB25" s="3065"/>
      <c r="EC25" s="3"/>
      <c r="ED25" s="3066"/>
      <c r="EE25" s="3067"/>
      <c r="EF25" s="3065"/>
      <c r="EG25" s="3064"/>
      <c r="EH25" s="3065"/>
      <c r="EI25" s="3065"/>
      <c r="EJ25" s="3065"/>
      <c r="EK25" s="3065"/>
      <c r="EL25" s="3065"/>
      <c r="EM25" s="3065"/>
      <c r="EN25" s="3"/>
      <c r="EO25" s="3066"/>
      <c r="EP25" s="3067"/>
      <c r="EQ25" s="3065"/>
      <c r="ER25" s="3064"/>
      <c r="ES25" s="3065"/>
      <c r="ET25" s="3065"/>
      <c r="EU25" s="3065"/>
      <c r="EV25" s="3065"/>
      <c r="EW25" s="3065"/>
      <c r="EX25" s="3065"/>
      <c r="EY25" s="3"/>
      <c r="EZ25" s="3066"/>
      <c r="FA25" s="3067"/>
      <c r="FB25" s="3065"/>
      <c r="FC25" s="3064"/>
      <c r="FD25" s="3065"/>
      <c r="FE25" s="3065"/>
      <c r="FF25" s="3065"/>
      <c r="FG25" s="3065"/>
      <c r="FH25" s="3065"/>
      <c r="FI25" s="3065"/>
      <c r="FJ25" s="3"/>
      <c r="FK25" s="3066"/>
      <c r="FL25" s="3067"/>
      <c r="FM25" s="3065"/>
      <c r="FN25" s="3064"/>
      <c r="FO25" s="3065"/>
      <c r="FP25" s="3065"/>
      <c r="FQ25" s="3065"/>
      <c r="FR25" s="3065"/>
      <c r="FS25" s="3065"/>
      <c r="FT25" s="3065"/>
      <c r="FU25" s="3"/>
      <c r="FV25" s="3066"/>
      <c r="FW25" s="3067"/>
      <c r="FX25" s="3065"/>
      <c r="FY25" s="3064"/>
      <c r="FZ25" s="3065"/>
      <c r="GA25" s="3065"/>
      <c r="GB25" s="3065"/>
      <c r="GC25" s="3065"/>
      <c r="GD25" s="3065"/>
      <c r="GE25" s="3065"/>
      <c r="GF25" s="3"/>
      <c r="GG25" s="3066"/>
      <c r="GH25" s="3067"/>
      <c r="GI25" s="3065"/>
      <c r="GJ25" s="3064"/>
      <c r="GK25" s="3065"/>
      <c r="GL25" s="3065"/>
      <c r="GM25" s="3065"/>
      <c r="GN25" s="3065"/>
      <c r="GO25" s="3065"/>
      <c r="GP25" s="3065"/>
      <c r="GQ25" s="3"/>
      <c r="GR25" s="3066"/>
      <c r="GS25" s="3067"/>
      <c r="GT25" s="3065"/>
      <c r="GU25" s="3064"/>
      <c r="GV25" s="3065"/>
      <c r="GW25" s="3065"/>
      <c r="GX25" s="3065"/>
      <c r="GY25" s="3065"/>
      <c r="GZ25" s="3065"/>
      <c r="HA25" s="3065"/>
      <c r="HB25" s="3"/>
      <c r="HC25" s="3066"/>
      <c r="HD25" s="3067"/>
      <c r="HE25" s="3065"/>
      <c r="HF25" s="3064"/>
      <c r="HG25" s="3065"/>
      <c r="HH25" s="3065"/>
      <c r="HI25" s="3065"/>
      <c r="HJ25" s="3065"/>
      <c r="HK25" s="3065"/>
      <c r="HL25" s="3065"/>
      <c r="HM25" s="3"/>
      <c r="HN25" s="3066"/>
      <c r="HO25" s="3067"/>
      <c r="HP25" s="3065"/>
      <c r="HQ25" s="3064"/>
      <c r="HR25" s="3065"/>
      <c r="HS25" s="3065"/>
      <c r="HT25" s="3065"/>
      <c r="HU25" s="3065"/>
      <c r="HV25" s="3065"/>
      <c r="HW25" s="3065"/>
      <c r="HX25" s="3"/>
      <c r="HY25" s="3066"/>
      <c r="HZ25" s="3067"/>
      <c r="IA25" s="3065"/>
      <c r="IB25" s="3064"/>
      <c r="IC25" s="3065"/>
      <c r="ID25" s="3065"/>
      <c r="IE25" s="3065"/>
      <c r="IF25" s="3065"/>
      <c r="IG25" s="3065"/>
      <c r="IH25" s="3065"/>
      <c r="II25" s="3"/>
      <c r="IJ25" s="3066"/>
      <c r="IK25" s="3067"/>
      <c r="IL25" s="3065"/>
      <c r="IM25" s="3064"/>
      <c r="IN25" s="3065"/>
      <c r="IO25" s="3065"/>
      <c r="IP25" s="3065"/>
      <c r="IQ25" s="3065"/>
      <c r="IR25" s="3065"/>
      <c r="IS25" s="3065"/>
      <c r="IT25" s="3"/>
      <c r="IU25" s="3066"/>
      <c r="IV25" s="3067"/>
      <c r="IW25" s="3065"/>
    </row>
    <row r="26" spans="1:257" ht="22.5" customHeight="1" x14ac:dyDescent="0.25">
      <c r="A26" s="3066"/>
      <c r="B26" s="3067"/>
      <c r="C26" s="3068"/>
      <c r="D26" s="3062">
        <f t="shared" si="0"/>
        <v>0</v>
      </c>
      <c r="E26" s="3068"/>
      <c r="F26" s="3068"/>
      <c r="G26" s="3068"/>
      <c r="H26" s="3068"/>
      <c r="I26" s="3068"/>
      <c r="J26" s="3068"/>
      <c r="K26" s="3063"/>
      <c r="M26" s="3066"/>
      <c r="N26" s="3067"/>
      <c r="O26" s="3065"/>
      <c r="P26" s="3064"/>
      <c r="Q26" s="3065"/>
      <c r="R26" s="3065"/>
      <c r="S26" s="3065"/>
      <c r="T26" s="3065"/>
      <c r="U26" s="3065"/>
      <c r="V26" s="3065"/>
      <c r="W26" s="3"/>
      <c r="X26" s="3066"/>
      <c r="Y26" s="3067"/>
      <c r="Z26" s="3065"/>
      <c r="AA26" s="3064"/>
      <c r="AB26" s="3065"/>
      <c r="AC26" s="3065"/>
      <c r="AD26" s="3065"/>
      <c r="AE26" s="3065"/>
      <c r="AF26" s="3065"/>
      <c r="AG26" s="3065"/>
      <c r="AH26" s="3"/>
      <c r="AI26" s="3066"/>
      <c r="AJ26" s="3067"/>
      <c r="AK26" s="3065"/>
      <c r="AL26" s="3064"/>
      <c r="AM26" s="3065"/>
      <c r="AN26" s="3065"/>
      <c r="AO26" s="3065"/>
      <c r="AP26" s="3065"/>
      <c r="AQ26" s="3065"/>
      <c r="AR26" s="3065"/>
      <c r="AS26" s="3"/>
      <c r="AT26" s="3066"/>
      <c r="AU26" s="3067"/>
      <c r="AV26" s="3065"/>
      <c r="AW26" s="3064"/>
      <c r="AX26" s="3065"/>
      <c r="AY26" s="3065"/>
      <c r="AZ26" s="3065"/>
      <c r="BA26" s="3065"/>
      <c r="BB26" s="3065"/>
      <c r="BC26" s="3065"/>
      <c r="BD26" s="3"/>
      <c r="BE26" s="3066"/>
      <c r="BF26" s="3067"/>
      <c r="BG26" s="3065"/>
      <c r="BH26" s="3064"/>
      <c r="BI26" s="3065"/>
      <c r="BJ26" s="3065"/>
      <c r="BK26" s="3065"/>
      <c r="BL26" s="3065"/>
      <c r="BM26" s="3065"/>
      <c r="BN26" s="3065"/>
      <c r="BO26" s="3"/>
      <c r="BP26" s="3066"/>
      <c r="BQ26" s="3067"/>
      <c r="BR26" s="3065"/>
      <c r="BS26" s="3064"/>
      <c r="BT26" s="3065"/>
      <c r="BU26" s="3065"/>
      <c r="BV26" s="3065"/>
      <c r="BW26" s="3065"/>
      <c r="BX26" s="3065"/>
      <c r="BY26" s="3065"/>
      <c r="BZ26" s="3"/>
      <c r="CA26" s="3066"/>
      <c r="CB26" s="3067"/>
      <c r="CC26" s="3065"/>
      <c r="CD26" s="3064"/>
      <c r="CE26" s="3065"/>
      <c r="CF26" s="3065"/>
      <c r="CG26" s="3065"/>
      <c r="CH26" s="3065"/>
      <c r="CI26" s="3065"/>
      <c r="CJ26" s="3065"/>
      <c r="CK26" s="3"/>
      <c r="CL26" s="3066"/>
      <c r="CM26" s="3067"/>
      <c r="CN26" s="3065"/>
      <c r="CO26" s="3064"/>
      <c r="CP26" s="3065"/>
      <c r="CQ26" s="3065"/>
      <c r="CR26" s="3065"/>
      <c r="CS26" s="3065"/>
      <c r="CT26" s="3065"/>
      <c r="CU26" s="3065"/>
      <c r="CV26" s="3"/>
      <c r="CW26" s="3066"/>
      <c r="CX26" s="3067"/>
      <c r="CY26" s="3065"/>
      <c r="CZ26" s="3064"/>
      <c r="DA26" s="3065"/>
      <c r="DB26" s="3065"/>
      <c r="DC26" s="3065"/>
      <c r="DD26" s="3065"/>
      <c r="DE26" s="3065"/>
      <c r="DF26" s="3065"/>
      <c r="DG26" s="3"/>
      <c r="DH26" s="3066"/>
      <c r="DI26" s="3067"/>
      <c r="DJ26" s="3065"/>
      <c r="DK26" s="3064"/>
      <c r="DL26" s="3065"/>
      <c r="DM26" s="3065"/>
      <c r="DN26" s="3065"/>
      <c r="DO26" s="3065"/>
      <c r="DP26" s="3065"/>
      <c r="DQ26" s="3065"/>
      <c r="DR26" s="3"/>
      <c r="DS26" s="3066"/>
      <c r="DT26" s="3067"/>
      <c r="DU26" s="3065"/>
      <c r="DV26" s="3064"/>
      <c r="DW26" s="3065"/>
      <c r="DX26" s="3065"/>
      <c r="DY26" s="3065"/>
      <c r="DZ26" s="3065"/>
      <c r="EA26" s="3065"/>
      <c r="EB26" s="3065"/>
      <c r="EC26" s="3"/>
      <c r="ED26" s="3066"/>
      <c r="EE26" s="3067"/>
      <c r="EF26" s="3065"/>
      <c r="EG26" s="3064"/>
      <c r="EH26" s="3065"/>
      <c r="EI26" s="3065"/>
      <c r="EJ26" s="3065"/>
      <c r="EK26" s="3065"/>
      <c r="EL26" s="3065"/>
      <c r="EM26" s="3065"/>
      <c r="EN26" s="3"/>
      <c r="EO26" s="3066"/>
      <c r="EP26" s="3067"/>
      <c r="EQ26" s="3065"/>
      <c r="ER26" s="3064"/>
      <c r="ES26" s="3065"/>
      <c r="ET26" s="3065"/>
      <c r="EU26" s="3065"/>
      <c r="EV26" s="3065"/>
      <c r="EW26" s="3065"/>
      <c r="EX26" s="3065"/>
      <c r="EY26" s="3"/>
      <c r="EZ26" s="3066"/>
      <c r="FA26" s="3067"/>
      <c r="FB26" s="3065"/>
      <c r="FC26" s="3064"/>
      <c r="FD26" s="3065"/>
      <c r="FE26" s="3065"/>
      <c r="FF26" s="3065"/>
      <c r="FG26" s="3065"/>
      <c r="FH26" s="3065"/>
      <c r="FI26" s="3065"/>
      <c r="FJ26" s="3"/>
      <c r="FK26" s="3066"/>
      <c r="FL26" s="3067"/>
      <c r="FM26" s="3065"/>
      <c r="FN26" s="3064"/>
      <c r="FO26" s="3065"/>
      <c r="FP26" s="3065"/>
      <c r="FQ26" s="3065"/>
      <c r="FR26" s="3065"/>
      <c r="FS26" s="3065"/>
      <c r="FT26" s="3065"/>
      <c r="FU26" s="3"/>
      <c r="FV26" s="3066"/>
      <c r="FW26" s="3067"/>
      <c r="FX26" s="3065"/>
      <c r="FY26" s="3064"/>
      <c r="FZ26" s="3065"/>
      <c r="GA26" s="3065"/>
      <c r="GB26" s="3065"/>
      <c r="GC26" s="3065"/>
      <c r="GD26" s="3065"/>
      <c r="GE26" s="3065"/>
      <c r="GF26" s="3"/>
      <c r="GG26" s="3066"/>
      <c r="GH26" s="3067"/>
      <c r="GI26" s="3065"/>
      <c r="GJ26" s="3064"/>
      <c r="GK26" s="3065"/>
      <c r="GL26" s="3065"/>
      <c r="GM26" s="3065"/>
      <c r="GN26" s="3065"/>
      <c r="GO26" s="3065"/>
      <c r="GP26" s="3065"/>
      <c r="GQ26" s="3"/>
      <c r="GR26" s="3066"/>
      <c r="GS26" s="3067"/>
      <c r="GT26" s="3065"/>
      <c r="GU26" s="3064"/>
      <c r="GV26" s="3065"/>
      <c r="GW26" s="3065"/>
      <c r="GX26" s="3065"/>
      <c r="GY26" s="3065"/>
      <c r="GZ26" s="3065"/>
      <c r="HA26" s="3065"/>
      <c r="HB26" s="3"/>
      <c r="HC26" s="3066"/>
      <c r="HD26" s="3067"/>
      <c r="HE26" s="3065"/>
      <c r="HF26" s="3064"/>
      <c r="HG26" s="3065"/>
      <c r="HH26" s="3065"/>
      <c r="HI26" s="3065"/>
      <c r="HJ26" s="3065"/>
      <c r="HK26" s="3065"/>
      <c r="HL26" s="3065"/>
      <c r="HM26" s="3"/>
      <c r="HN26" s="3066"/>
      <c r="HO26" s="3067"/>
      <c r="HP26" s="3065"/>
      <c r="HQ26" s="3064"/>
      <c r="HR26" s="3065"/>
      <c r="HS26" s="3065"/>
      <c r="HT26" s="3065"/>
      <c r="HU26" s="3065"/>
      <c r="HV26" s="3065"/>
      <c r="HW26" s="3065"/>
      <c r="HX26" s="3"/>
      <c r="HY26" s="3066"/>
      <c r="HZ26" s="3067"/>
      <c r="IA26" s="3065"/>
      <c r="IB26" s="3064"/>
      <c r="IC26" s="3065"/>
      <c r="ID26" s="3065"/>
      <c r="IE26" s="3065"/>
      <c r="IF26" s="3065"/>
      <c r="IG26" s="3065"/>
      <c r="IH26" s="3065"/>
      <c r="II26" s="3"/>
      <c r="IJ26" s="3066"/>
      <c r="IK26" s="3067"/>
      <c r="IL26" s="3065"/>
      <c r="IM26" s="3064"/>
      <c r="IN26" s="3065"/>
      <c r="IO26" s="3065"/>
      <c r="IP26" s="3065"/>
      <c r="IQ26" s="3065"/>
      <c r="IR26" s="3065"/>
      <c r="IS26" s="3065"/>
      <c r="IT26" s="3"/>
      <c r="IU26" s="3066"/>
      <c r="IV26" s="3067"/>
      <c r="IW26" s="3065"/>
    </row>
    <row r="27" spans="1:257" ht="22.5" customHeight="1" x14ac:dyDescent="0.25">
      <c r="A27" s="3066"/>
      <c r="B27" s="3067"/>
      <c r="C27" s="3068"/>
      <c r="D27" s="3062">
        <f t="shared" si="0"/>
        <v>0</v>
      </c>
      <c r="E27" s="3068"/>
      <c r="F27" s="3068"/>
      <c r="G27" s="3068"/>
      <c r="H27" s="3068"/>
      <c r="I27" s="3068"/>
      <c r="J27" s="3068"/>
      <c r="K27" s="3063"/>
      <c r="M27" s="3066"/>
      <c r="N27" s="3067"/>
      <c r="O27" s="3065"/>
      <c r="P27" s="3064"/>
      <c r="Q27" s="3065"/>
      <c r="R27" s="3065"/>
      <c r="S27" s="3065"/>
      <c r="T27" s="3065"/>
      <c r="U27" s="3065"/>
      <c r="V27" s="3065"/>
      <c r="W27" s="3"/>
      <c r="X27" s="3066"/>
      <c r="Y27" s="3067"/>
      <c r="Z27" s="3065"/>
      <c r="AA27" s="3064"/>
      <c r="AB27" s="3065"/>
      <c r="AC27" s="3065"/>
      <c r="AD27" s="3065"/>
      <c r="AE27" s="3065"/>
      <c r="AF27" s="3065"/>
      <c r="AG27" s="3065"/>
      <c r="AH27" s="3"/>
      <c r="AI27" s="3066"/>
      <c r="AJ27" s="3067"/>
      <c r="AK27" s="3065"/>
      <c r="AL27" s="3064"/>
      <c r="AM27" s="3065"/>
      <c r="AN27" s="3065"/>
      <c r="AO27" s="3065"/>
      <c r="AP27" s="3065"/>
      <c r="AQ27" s="3065"/>
      <c r="AR27" s="3065"/>
      <c r="AS27" s="3"/>
      <c r="AT27" s="3066"/>
      <c r="AU27" s="3067"/>
      <c r="AV27" s="3065"/>
      <c r="AW27" s="3064"/>
      <c r="AX27" s="3065"/>
      <c r="AY27" s="3065"/>
      <c r="AZ27" s="3065"/>
      <c r="BA27" s="3065"/>
      <c r="BB27" s="3065"/>
      <c r="BC27" s="3065"/>
      <c r="BD27" s="3"/>
      <c r="BE27" s="3066"/>
      <c r="BF27" s="3067"/>
      <c r="BG27" s="3065"/>
      <c r="BH27" s="3064"/>
      <c r="BI27" s="3065"/>
      <c r="BJ27" s="3065"/>
      <c r="BK27" s="3065"/>
      <c r="BL27" s="3065"/>
      <c r="BM27" s="3065"/>
      <c r="BN27" s="3065"/>
      <c r="BO27" s="3"/>
      <c r="BP27" s="3066"/>
      <c r="BQ27" s="3067"/>
      <c r="BR27" s="3065"/>
      <c r="BS27" s="3064"/>
      <c r="BT27" s="3065"/>
      <c r="BU27" s="3065"/>
      <c r="BV27" s="3065"/>
      <c r="BW27" s="3065"/>
      <c r="BX27" s="3065"/>
      <c r="BY27" s="3065"/>
      <c r="BZ27" s="3"/>
      <c r="CA27" s="3066"/>
      <c r="CB27" s="3067"/>
      <c r="CC27" s="3065"/>
      <c r="CD27" s="3064"/>
      <c r="CE27" s="3065"/>
      <c r="CF27" s="3065"/>
      <c r="CG27" s="3065"/>
      <c r="CH27" s="3065"/>
      <c r="CI27" s="3065"/>
      <c r="CJ27" s="3065"/>
      <c r="CK27" s="3"/>
      <c r="CL27" s="3066"/>
      <c r="CM27" s="3067"/>
      <c r="CN27" s="3065"/>
      <c r="CO27" s="3064"/>
      <c r="CP27" s="3065"/>
      <c r="CQ27" s="3065"/>
      <c r="CR27" s="3065"/>
      <c r="CS27" s="3065"/>
      <c r="CT27" s="3065"/>
      <c r="CU27" s="3065"/>
      <c r="CV27" s="3"/>
      <c r="CW27" s="3066"/>
      <c r="CX27" s="3067"/>
      <c r="CY27" s="3065"/>
      <c r="CZ27" s="3064"/>
      <c r="DA27" s="3065"/>
      <c r="DB27" s="3065"/>
      <c r="DC27" s="3065"/>
      <c r="DD27" s="3065"/>
      <c r="DE27" s="3065"/>
      <c r="DF27" s="3065"/>
      <c r="DG27" s="3"/>
      <c r="DH27" s="3066"/>
      <c r="DI27" s="3067"/>
      <c r="DJ27" s="3065"/>
      <c r="DK27" s="3064"/>
      <c r="DL27" s="3065"/>
      <c r="DM27" s="3065"/>
      <c r="DN27" s="3065"/>
      <c r="DO27" s="3065"/>
      <c r="DP27" s="3065"/>
      <c r="DQ27" s="3065"/>
      <c r="DR27" s="3"/>
      <c r="DS27" s="3066"/>
      <c r="DT27" s="3067"/>
      <c r="DU27" s="3065"/>
      <c r="DV27" s="3064"/>
      <c r="DW27" s="3065"/>
      <c r="DX27" s="3065"/>
      <c r="DY27" s="3065"/>
      <c r="DZ27" s="3065"/>
      <c r="EA27" s="3065"/>
      <c r="EB27" s="3065"/>
      <c r="EC27" s="3"/>
      <c r="ED27" s="3066"/>
      <c r="EE27" s="3067"/>
      <c r="EF27" s="3065"/>
      <c r="EG27" s="3064"/>
      <c r="EH27" s="3065"/>
      <c r="EI27" s="3065"/>
      <c r="EJ27" s="3065"/>
      <c r="EK27" s="3065"/>
      <c r="EL27" s="3065"/>
      <c r="EM27" s="3065"/>
      <c r="EN27" s="3"/>
      <c r="EO27" s="3066"/>
      <c r="EP27" s="3067"/>
      <c r="EQ27" s="3065"/>
      <c r="ER27" s="3064"/>
      <c r="ES27" s="3065"/>
      <c r="ET27" s="3065"/>
      <c r="EU27" s="3065"/>
      <c r="EV27" s="3065"/>
      <c r="EW27" s="3065"/>
      <c r="EX27" s="3065"/>
      <c r="EY27" s="3"/>
      <c r="EZ27" s="3066"/>
      <c r="FA27" s="3067"/>
      <c r="FB27" s="3065"/>
      <c r="FC27" s="3064"/>
      <c r="FD27" s="3065"/>
      <c r="FE27" s="3065"/>
      <c r="FF27" s="3065"/>
      <c r="FG27" s="3065"/>
      <c r="FH27" s="3065"/>
      <c r="FI27" s="3065"/>
      <c r="FJ27" s="3"/>
      <c r="FK27" s="3066"/>
      <c r="FL27" s="3067"/>
      <c r="FM27" s="3065"/>
      <c r="FN27" s="3064"/>
      <c r="FO27" s="3065"/>
      <c r="FP27" s="3065"/>
      <c r="FQ27" s="3065"/>
      <c r="FR27" s="3065"/>
      <c r="FS27" s="3065"/>
      <c r="FT27" s="3065"/>
      <c r="FU27" s="3"/>
      <c r="FV27" s="3066"/>
      <c r="FW27" s="3067"/>
      <c r="FX27" s="3065"/>
      <c r="FY27" s="3064"/>
      <c r="FZ27" s="3065"/>
      <c r="GA27" s="3065"/>
      <c r="GB27" s="3065"/>
      <c r="GC27" s="3065"/>
      <c r="GD27" s="3065"/>
      <c r="GE27" s="3065"/>
      <c r="GF27" s="3"/>
      <c r="GG27" s="3066"/>
      <c r="GH27" s="3067"/>
      <c r="GI27" s="3065"/>
      <c r="GJ27" s="3064"/>
      <c r="GK27" s="3065"/>
      <c r="GL27" s="3065"/>
      <c r="GM27" s="3065"/>
      <c r="GN27" s="3065"/>
      <c r="GO27" s="3065"/>
      <c r="GP27" s="3065"/>
      <c r="GQ27" s="3"/>
      <c r="GR27" s="3066"/>
      <c r="GS27" s="3067"/>
      <c r="GT27" s="3065"/>
      <c r="GU27" s="3064"/>
      <c r="GV27" s="3065"/>
      <c r="GW27" s="3065"/>
      <c r="GX27" s="3065"/>
      <c r="GY27" s="3065"/>
      <c r="GZ27" s="3065"/>
      <c r="HA27" s="3065"/>
      <c r="HB27" s="3"/>
      <c r="HC27" s="3066"/>
      <c r="HD27" s="3067"/>
      <c r="HE27" s="3065"/>
      <c r="HF27" s="3064"/>
      <c r="HG27" s="3065"/>
      <c r="HH27" s="3065"/>
      <c r="HI27" s="3065"/>
      <c r="HJ27" s="3065"/>
      <c r="HK27" s="3065"/>
      <c r="HL27" s="3065"/>
      <c r="HM27" s="3"/>
      <c r="HN27" s="3066"/>
      <c r="HO27" s="3067"/>
      <c r="HP27" s="3065"/>
      <c r="HQ27" s="3064"/>
      <c r="HR27" s="3065"/>
      <c r="HS27" s="3065"/>
      <c r="HT27" s="3065"/>
      <c r="HU27" s="3065"/>
      <c r="HV27" s="3065"/>
      <c r="HW27" s="3065"/>
      <c r="HX27" s="3"/>
      <c r="HY27" s="3066"/>
      <c r="HZ27" s="3067"/>
      <c r="IA27" s="3065"/>
      <c r="IB27" s="3064"/>
      <c r="IC27" s="3065"/>
      <c r="ID27" s="3065"/>
      <c r="IE27" s="3065"/>
      <c r="IF27" s="3065"/>
      <c r="IG27" s="3065"/>
      <c r="IH27" s="3065"/>
      <c r="II27" s="3"/>
      <c r="IJ27" s="3066"/>
      <c r="IK27" s="3067"/>
      <c r="IL27" s="3065"/>
      <c r="IM27" s="3064"/>
      <c r="IN27" s="3065"/>
      <c r="IO27" s="3065"/>
      <c r="IP27" s="3065"/>
      <c r="IQ27" s="3065"/>
      <c r="IR27" s="3065"/>
      <c r="IS27" s="3065"/>
      <c r="IT27" s="3"/>
      <c r="IU27" s="3066"/>
      <c r="IV27" s="3067"/>
      <c r="IW27" s="3065"/>
    </row>
    <row r="28" spans="1:257" ht="22.5" customHeight="1" x14ac:dyDescent="0.25">
      <c r="A28" s="3066"/>
      <c r="B28" s="3067"/>
      <c r="C28" s="3068"/>
      <c r="D28" s="3062">
        <f t="shared" si="0"/>
        <v>0</v>
      </c>
      <c r="E28" s="3068"/>
      <c r="F28" s="3068"/>
      <c r="G28" s="3068"/>
      <c r="H28" s="3068"/>
      <c r="I28" s="3068"/>
      <c r="J28" s="3068"/>
      <c r="K28" s="3063"/>
      <c r="M28" s="3066"/>
      <c r="N28" s="3067"/>
      <c r="O28" s="3065"/>
      <c r="P28" s="3064"/>
      <c r="Q28" s="3065"/>
      <c r="R28" s="3065"/>
      <c r="S28" s="3065"/>
      <c r="T28" s="3065"/>
      <c r="U28" s="3065"/>
      <c r="V28" s="3065"/>
      <c r="W28" s="3"/>
      <c r="X28" s="3066"/>
      <c r="Y28" s="3067"/>
      <c r="Z28" s="3065"/>
      <c r="AA28" s="3064"/>
      <c r="AB28" s="3065"/>
      <c r="AC28" s="3065"/>
      <c r="AD28" s="3065"/>
      <c r="AE28" s="3065"/>
      <c r="AF28" s="3065"/>
      <c r="AG28" s="3065"/>
      <c r="AH28" s="3"/>
      <c r="AI28" s="3066"/>
      <c r="AJ28" s="3067"/>
      <c r="AK28" s="3065"/>
      <c r="AL28" s="3064"/>
      <c r="AM28" s="3065"/>
      <c r="AN28" s="3065"/>
      <c r="AO28" s="3065"/>
      <c r="AP28" s="3065"/>
      <c r="AQ28" s="3065"/>
      <c r="AR28" s="3065"/>
      <c r="AS28" s="3"/>
      <c r="AT28" s="3066"/>
      <c r="AU28" s="3067"/>
      <c r="AV28" s="3065"/>
      <c r="AW28" s="3064"/>
      <c r="AX28" s="3065"/>
      <c r="AY28" s="3065"/>
      <c r="AZ28" s="3065"/>
      <c r="BA28" s="3065"/>
      <c r="BB28" s="3065"/>
      <c r="BC28" s="3065"/>
      <c r="BD28" s="3"/>
      <c r="BE28" s="3066"/>
      <c r="BF28" s="3067"/>
      <c r="BG28" s="3065"/>
      <c r="BH28" s="3064"/>
      <c r="BI28" s="3065"/>
      <c r="BJ28" s="3065"/>
      <c r="BK28" s="3065"/>
      <c r="BL28" s="3065"/>
      <c r="BM28" s="3065"/>
      <c r="BN28" s="3065"/>
      <c r="BO28" s="3"/>
      <c r="BP28" s="3066"/>
      <c r="BQ28" s="3067"/>
      <c r="BR28" s="3065"/>
      <c r="BS28" s="3064"/>
      <c r="BT28" s="3065"/>
      <c r="BU28" s="3065"/>
      <c r="BV28" s="3065"/>
      <c r="BW28" s="3065"/>
      <c r="BX28" s="3065"/>
      <c r="BY28" s="3065"/>
      <c r="BZ28" s="3"/>
      <c r="CA28" s="3066"/>
      <c r="CB28" s="3067"/>
      <c r="CC28" s="3065"/>
      <c r="CD28" s="3064"/>
      <c r="CE28" s="3065"/>
      <c r="CF28" s="3065"/>
      <c r="CG28" s="3065"/>
      <c r="CH28" s="3065"/>
      <c r="CI28" s="3065"/>
      <c r="CJ28" s="3065"/>
      <c r="CK28" s="3"/>
      <c r="CL28" s="3066"/>
      <c r="CM28" s="3067"/>
      <c r="CN28" s="3065"/>
      <c r="CO28" s="3064"/>
      <c r="CP28" s="3065"/>
      <c r="CQ28" s="3065"/>
      <c r="CR28" s="3065"/>
      <c r="CS28" s="3065"/>
      <c r="CT28" s="3065"/>
      <c r="CU28" s="3065"/>
      <c r="CV28" s="3"/>
      <c r="CW28" s="3066"/>
      <c r="CX28" s="3067"/>
      <c r="CY28" s="3065"/>
      <c r="CZ28" s="3064"/>
      <c r="DA28" s="3065"/>
      <c r="DB28" s="3065"/>
      <c r="DC28" s="3065"/>
      <c r="DD28" s="3065"/>
      <c r="DE28" s="3065"/>
      <c r="DF28" s="3065"/>
      <c r="DG28" s="3"/>
      <c r="DH28" s="3066"/>
      <c r="DI28" s="3067"/>
      <c r="DJ28" s="3065"/>
      <c r="DK28" s="3064"/>
      <c r="DL28" s="3065"/>
      <c r="DM28" s="3065"/>
      <c r="DN28" s="3065"/>
      <c r="DO28" s="3065"/>
      <c r="DP28" s="3065"/>
      <c r="DQ28" s="3065"/>
      <c r="DR28" s="3"/>
      <c r="DS28" s="3066"/>
      <c r="DT28" s="3067"/>
      <c r="DU28" s="3065"/>
      <c r="DV28" s="3064"/>
      <c r="DW28" s="3065"/>
      <c r="DX28" s="3065"/>
      <c r="DY28" s="3065"/>
      <c r="DZ28" s="3065"/>
      <c r="EA28" s="3065"/>
      <c r="EB28" s="3065"/>
      <c r="EC28" s="3"/>
      <c r="ED28" s="3066"/>
      <c r="EE28" s="3067"/>
      <c r="EF28" s="3065"/>
      <c r="EG28" s="3064"/>
      <c r="EH28" s="3065"/>
      <c r="EI28" s="3065"/>
      <c r="EJ28" s="3065"/>
      <c r="EK28" s="3065"/>
      <c r="EL28" s="3065"/>
      <c r="EM28" s="3065"/>
      <c r="EN28" s="3"/>
      <c r="EO28" s="3066"/>
      <c r="EP28" s="3067"/>
      <c r="EQ28" s="3065"/>
      <c r="ER28" s="3064"/>
      <c r="ES28" s="3065"/>
      <c r="ET28" s="3065"/>
      <c r="EU28" s="3065"/>
      <c r="EV28" s="3065"/>
      <c r="EW28" s="3065"/>
      <c r="EX28" s="3065"/>
      <c r="EY28" s="3"/>
      <c r="EZ28" s="3066"/>
      <c r="FA28" s="3067"/>
      <c r="FB28" s="3065"/>
      <c r="FC28" s="3064"/>
      <c r="FD28" s="3065"/>
      <c r="FE28" s="3065"/>
      <c r="FF28" s="3065"/>
      <c r="FG28" s="3065"/>
      <c r="FH28" s="3065"/>
      <c r="FI28" s="3065"/>
      <c r="FJ28" s="3"/>
      <c r="FK28" s="3066"/>
      <c r="FL28" s="3067"/>
      <c r="FM28" s="3065"/>
      <c r="FN28" s="3064"/>
      <c r="FO28" s="3065"/>
      <c r="FP28" s="3065"/>
      <c r="FQ28" s="3065"/>
      <c r="FR28" s="3065"/>
      <c r="FS28" s="3065"/>
      <c r="FT28" s="3065"/>
      <c r="FU28" s="3"/>
      <c r="FV28" s="3066"/>
      <c r="FW28" s="3067"/>
      <c r="FX28" s="3065"/>
      <c r="FY28" s="3064"/>
      <c r="FZ28" s="3065"/>
      <c r="GA28" s="3065"/>
      <c r="GB28" s="3065"/>
      <c r="GC28" s="3065"/>
      <c r="GD28" s="3065"/>
      <c r="GE28" s="3065"/>
      <c r="GF28" s="3"/>
      <c r="GG28" s="3066"/>
      <c r="GH28" s="3067"/>
      <c r="GI28" s="3065"/>
      <c r="GJ28" s="3064"/>
      <c r="GK28" s="3065"/>
      <c r="GL28" s="3065"/>
      <c r="GM28" s="3065"/>
      <c r="GN28" s="3065"/>
      <c r="GO28" s="3065"/>
      <c r="GP28" s="3065"/>
      <c r="GQ28" s="3"/>
      <c r="GR28" s="3066"/>
      <c r="GS28" s="3067"/>
      <c r="GT28" s="3065"/>
      <c r="GU28" s="3064"/>
      <c r="GV28" s="3065"/>
      <c r="GW28" s="3065"/>
      <c r="GX28" s="3065"/>
      <c r="GY28" s="3065"/>
      <c r="GZ28" s="3065"/>
      <c r="HA28" s="3065"/>
      <c r="HB28" s="3"/>
      <c r="HC28" s="3066"/>
      <c r="HD28" s="3067"/>
      <c r="HE28" s="3065"/>
      <c r="HF28" s="3064"/>
      <c r="HG28" s="3065"/>
      <c r="HH28" s="3065"/>
      <c r="HI28" s="3065"/>
      <c r="HJ28" s="3065"/>
      <c r="HK28" s="3065"/>
      <c r="HL28" s="3065"/>
      <c r="HM28" s="3"/>
      <c r="HN28" s="3066"/>
      <c r="HO28" s="3067"/>
      <c r="HP28" s="3065"/>
      <c r="HQ28" s="3064"/>
      <c r="HR28" s="3065"/>
      <c r="HS28" s="3065"/>
      <c r="HT28" s="3065"/>
      <c r="HU28" s="3065"/>
      <c r="HV28" s="3065"/>
      <c r="HW28" s="3065"/>
      <c r="HX28" s="3"/>
      <c r="HY28" s="3066"/>
      <c r="HZ28" s="3067"/>
      <c r="IA28" s="3065"/>
      <c r="IB28" s="3064"/>
      <c r="IC28" s="3065"/>
      <c r="ID28" s="3065"/>
      <c r="IE28" s="3065"/>
      <c r="IF28" s="3065"/>
      <c r="IG28" s="3065"/>
      <c r="IH28" s="3065"/>
      <c r="II28" s="3"/>
      <c r="IJ28" s="3066"/>
      <c r="IK28" s="3067"/>
      <c r="IL28" s="3065"/>
      <c r="IM28" s="3064"/>
      <c r="IN28" s="3065"/>
      <c r="IO28" s="3065"/>
      <c r="IP28" s="3065"/>
      <c r="IQ28" s="3065"/>
      <c r="IR28" s="3065"/>
      <c r="IS28" s="3065"/>
      <c r="IT28" s="3"/>
      <c r="IU28" s="3066"/>
      <c r="IV28" s="3067"/>
      <c r="IW28" s="3065"/>
    </row>
    <row r="29" spans="1:257" ht="22.5" customHeight="1" x14ac:dyDescent="0.25">
      <c r="A29" s="3066"/>
      <c r="B29" s="3067"/>
      <c r="C29" s="3068"/>
      <c r="D29" s="3062">
        <f t="shared" si="0"/>
        <v>0</v>
      </c>
      <c r="E29" s="3068"/>
      <c r="F29" s="3068"/>
      <c r="G29" s="3068"/>
      <c r="H29" s="3068"/>
      <c r="I29" s="3068"/>
      <c r="J29" s="3068"/>
      <c r="K29" s="3063"/>
      <c r="M29" s="3066"/>
      <c r="N29" s="3067"/>
      <c r="O29" s="3065"/>
      <c r="P29" s="3064"/>
      <c r="Q29" s="3065"/>
      <c r="R29" s="3065"/>
      <c r="S29" s="3065"/>
      <c r="T29" s="3065"/>
      <c r="U29" s="3065"/>
      <c r="V29" s="3065"/>
      <c r="W29" s="3"/>
      <c r="X29" s="3066"/>
      <c r="Y29" s="3067"/>
      <c r="Z29" s="3065"/>
      <c r="AA29" s="3064"/>
      <c r="AB29" s="3065"/>
      <c r="AC29" s="3065"/>
      <c r="AD29" s="3065"/>
      <c r="AE29" s="3065"/>
      <c r="AF29" s="3065"/>
      <c r="AG29" s="3065"/>
      <c r="AH29" s="3"/>
      <c r="AI29" s="3066"/>
      <c r="AJ29" s="3067"/>
      <c r="AK29" s="3065"/>
      <c r="AL29" s="3064"/>
      <c r="AM29" s="3065"/>
      <c r="AN29" s="3065"/>
      <c r="AO29" s="3065"/>
      <c r="AP29" s="3065"/>
      <c r="AQ29" s="3065"/>
      <c r="AR29" s="3065"/>
      <c r="AS29" s="3"/>
      <c r="AT29" s="3066"/>
      <c r="AU29" s="3067"/>
      <c r="AV29" s="3065"/>
      <c r="AW29" s="3064"/>
      <c r="AX29" s="3065"/>
      <c r="AY29" s="3065"/>
      <c r="AZ29" s="3065"/>
      <c r="BA29" s="3065"/>
      <c r="BB29" s="3065"/>
      <c r="BC29" s="3065"/>
      <c r="BD29" s="3"/>
      <c r="BE29" s="3066"/>
      <c r="BF29" s="3067"/>
      <c r="BG29" s="3065"/>
      <c r="BH29" s="3064"/>
      <c r="BI29" s="3065"/>
      <c r="BJ29" s="3065"/>
      <c r="BK29" s="3065"/>
      <c r="BL29" s="3065"/>
      <c r="BM29" s="3065"/>
      <c r="BN29" s="3065"/>
      <c r="BO29" s="3"/>
      <c r="BP29" s="3066"/>
      <c r="BQ29" s="3067"/>
      <c r="BR29" s="3065"/>
      <c r="BS29" s="3064"/>
      <c r="BT29" s="3065"/>
      <c r="BU29" s="3065"/>
      <c r="BV29" s="3065"/>
      <c r="BW29" s="3065"/>
      <c r="BX29" s="3065"/>
      <c r="BY29" s="3065"/>
      <c r="BZ29" s="3"/>
      <c r="CA29" s="3066"/>
      <c r="CB29" s="3067"/>
      <c r="CC29" s="3065"/>
      <c r="CD29" s="3064"/>
      <c r="CE29" s="3065"/>
      <c r="CF29" s="3065"/>
      <c r="CG29" s="3065"/>
      <c r="CH29" s="3065"/>
      <c r="CI29" s="3065"/>
      <c r="CJ29" s="3065"/>
      <c r="CK29" s="3"/>
      <c r="CL29" s="3066"/>
      <c r="CM29" s="3067"/>
      <c r="CN29" s="3065"/>
      <c r="CO29" s="3064"/>
      <c r="CP29" s="3065"/>
      <c r="CQ29" s="3065"/>
      <c r="CR29" s="3065"/>
      <c r="CS29" s="3065"/>
      <c r="CT29" s="3065"/>
      <c r="CU29" s="3065"/>
      <c r="CV29" s="3"/>
      <c r="CW29" s="3066"/>
      <c r="CX29" s="3067"/>
      <c r="CY29" s="3065"/>
      <c r="CZ29" s="3064"/>
      <c r="DA29" s="3065"/>
      <c r="DB29" s="3065"/>
      <c r="DC29" s="3065"/>
      <c r="DD29" s="3065"/>
      <c r="DE29" s="3065"/>
      <c r="DF29" s="3065"/>
      <c r="DG29" s="3"/>
      <c r="DH29" s="3066"/>
      <c r="DI29" s="3067"/>
      <c r="DJ29" s="3065"/>
      <c r="DK29" s="3064"/>
      <c r="DL29" s="3065"/>
      <c r="DM29" s="3065"/>
      <c r="DN29" s="3065"/>
      <c r="DO29" s="3065"/>
      <c r="DP29" s="3065"/>
      <c r="DQ29" s="3065"/>
      <c r="DR29" s="3"/>
      <c r="DS29" s="3066"/>
      <c r="DT29" s="3067"/>
      <c r="DU29" s="3065"/>
      <c r="DV29" s="3064"/>
      <c r="DW29" s="3065"/>
      <c r="DX29" s="3065"/>
      <c r="DY29" s="3065"/>
      <c r="DZ29" s="3065"/>
      <c r="EA29" s="3065"/>
      <c r="EB29" s="3065"/>
      <c r="EC29" s="3"/>
      <c r="ED29" s="3066"/>
      <c r="EE29" s="3067"/>
      <c r="EF29" s="3065"/>
      <c r="EG29" s="3064"/>
      <c r="EH29" s="3065"/>
      <c r="EI29" s="3065"/>
      <c r="EJ29" s="3065"/>
      <c r="EK29" s="3065"/>
      <c r="EL29" s="3065"/>
      <c r="EM29" s="3065"/>
      <c r="EN29" s="3"/>
      <c r="EO29" s="3066"/>
      <c r="EP29" s="3067"/>
      <c r="EQ29" s="3065"/>
      <c r="ER29" s="3064"/>
      <c r="ES29" s="3065"/>
      <c r="ET29" s="3065"/>
      <c r="EU29" s="3065"/>
      <c r="EV29" s="3065"/>
      <c r="EW29" s="3065"/>
      <c r="EX29" s="3065"/>
      <c r="EY29" s="3"/>
      <c r="EZ29" s="3066"/>
      <c r="FA29" s="3067"/>
      <c r="FB29" s="3065"/>
      <c r="FC29" s="3064"/>
      <c r="FD29" s="3065"/>
      <c r="FE29" s="3065"/>
      <c r="FF29" s="3065"/>
      <c r="FG29" s="3065"/>
      <c r="FH29" s="3065"/>
      <c r="FI29" s="3065"/>
      <c r="FJ29" s="3"/>
      <c r="FK29" s="3066"/>
      <c r="FL29" s="3067"/>
      <c r="FM29" s="3065"/>
      <c r="FN29" s="3064"/>
      <c r="FO29" s="3065"/>
      <c r="FP29" s="3065"/>
      <c r="FQ29" s="3065"/>
      <c r="FR29" s="3065"/>
      <c r="FS29" s="3065"/>
      <c r="FT29" s="3065"/>
      <c r="FU29" s="3"/>
      <c r="FV29" s="3066"/>
      <c r="FW29" s="3067"/>
      <c r="FX29" s="3065"/>
      <c r="FY29" s="3064"/>
      <c r="FZ29" s="3065"/>
      <c r="GA29" s="3065"/>
      <c r="GB29" s="3065"/>
      <c r="GC29" s="3065"/>
      <c r="GD29" s="3065"/>
      <c r="GE29" s="3065"/>
      <c r="GF29" s="3"/>
      <c r="GG29" s="3066"/>
      <c r="GH29" s="3067"/>
      <c r="GI29" s="3065"/>
      <c r="GJ29" s="3064"/>
      <c r="GK29" s="3065"/>
      <c r="GL29" s="3065"/>
      <c r="GM29" s="3065"/>
      <c r="GN29" s="3065"/>
      <c r="GO29" s="3065"/>
      <c r="GP29" s="3065"/>
      <c r="GQ29" s="3"/>
      <c r="GR29" s="3066"/>
      <c r="GS29" s="3067"/>
      <c r="GT29" s="3065"/>
      <c r="GU29" s="3064"/>
      <c r="GV29" s="3065"/>
      <c r="GW29" s="3065"/>
      <c r="GX29" s="3065"/>
      <c r="GY29" s="3065"/>
      <c r="GZ29" s="3065"/>
      <c r="HA29" s="3065"/>
      <c r="HB29" s="3"/>
      <c r="HC29" s="3066"/>
      <c r="HD29" s="3067"/>
      <c r="HE29" s="3065"/>
      <c r="HF29" s="3064"/>
      <c r="HG29" s="3065"/>
      <c r="HH29" s="3065"/>
      <c r="HI29" s="3065"/>
      <c r="HJ29" s="3065"/>
      <c r="HK29" s="3065"/>
      <c r="HL29" s="3065"/>
      <c r="HM29" s="3"/>
      <c r="HN29" s="3066"/>
      <c r="HO29" s="3067"/>
      <c r="HP29" s="3065"/>
      <c r="HQ29" s="3064"/>
      <c r="HR29" s="3065"/>
      <c r="HS29" s="3065"/>
      <c r="HT29" s="3065"/>
      <c r="HU29" s="3065"/>
      <c r="HV29" s="3065"/>
      <c r="HW29" s="3065"/>
      <c r="HX29" s="3"/>
      <c r="HY29" s="3066"/>
      <c r="HZ29" s="3067"/>
      <c r="IA29" s="3065"/>
      <c r="IB29" s="3064"/>
      <c r="IC29" s="3065"/>
      <c r="ID29" s="3065"/>
      <c r="IE29" s="3065"/>
      <c r="IF29" s="3065"/>
      <c r="IG29" s="3065"/>
      <c r="IH29" s="3065"/>
      <c r="II29" s="3"/>
      <c r="IJ29" s="3066"/>
      <c r="IK29" s="3067"/>
      <c r="IL29" s="3065"/>
      <c r="IM29" s="3064"/>
      <c r="IN29" s="3065"/>
      <c r="IO29" s="3065"/>
      <c r="IP29" s="3065"/>
      <c r="IQ29" s="3065"/>
      <c r="IR29" s="3065"/>
      <c r="IS29" s="3065"/>
      <c r="IT29" s="3"/>
      <c r="IU29" s="3066"/>
      <c r="IV29" s="3067"/>
      <c r="IW29" s="3065"/>
    </row>
    <row r="30" spans="1:257" ht="22.5" customHeight="1" x14ac:dyDescent="0.25">
      <c r="A30" s="3066"/>
      <c r="B30" s="3067"/>
      <c r="C30" s="3068"/>
      <c r="D30" s="3062">
        <f t="shared" si="0"/>
        <v>0</v>
      </c>
      <c r="E30" s="3068"/>
      <c r="F30" s="3068"/>
      <c r="G30" s="3068"/>
      <c r="H30" s="3068"/>
      <c r="I30" s="3068"/>
      <c r="J30" s="3068"/>
      <c r="K30" s="3063"/>
      <c r="M30" s="3066"/>
      <c r="N30" s="3067"/>
      <c r="O30" s="3065"/>
      <c r="P30" s="3064"/>
      <c r="Q30" s="3065"/>
      <c r="R30" s="3065"/>
      <c r="S30" s="3065"/>
      <c r="T30" s="3065"/>
      <c r="U30" s="3065"/>
      <c r="V30" s="3065"/>
      <c r="W30" s="3"/>
      <c r="X30" s="3066"/>
      <c r="Y30" s="3067"/>
      <c r="Z30" s="3065"/>
      <c r="AA30" s="3064"/>
      <c r="AB30" s="3065"/>
      <c r="AC30" s="3065"/>
      <c r="AD30" s="3065"/>
      <c r="AE30" s="3065"/>
      <c r="AF30" s="3065"/>
      <c r="AG30" s="3065"/>
      <c r="AH30" s="3"/>
      <c r="AI30" s="3066"/>
      <c r="AJ30" s="3067"/>
      <c r="AK30" s="3065"/>
      <c r="AL30" s="3064"/>
      <c r="AM30" s="3065"/>
      <c r="AN30" s="3065"/>
      <c r="AO30" s="3065"/>
      <c r="AP30" s="3065"/>
      <c r="AQ30" s="3065"/>
      <c r="AR30" s="3065"/>
      <c r="AS30" s="3"/>
      <c r="AT30" s="3066"/>
      <c r="AU30" s="3067"/>
      <c r="AV30" s="3065"/>
      <c r="AW30" s="3064"/>
      <c r="AX30" s="3065"/>
      <c r="AY30" s="3065"/>
      <c r="AZ30" s="3065"/>
      <c r="BA30" s="3065"/>
      <c r="BB30" s="3065"/>
      <c r="BC30" s="3065"/>
      <c r="BD30" s="3"/>
      <c r="BE30" s="3066"/>
      <c r="BF30" s="3067"/>
      <c r="BG30" s="3065"/>
      <c r="BH30" s="3064"/>
      <c r="BI30" s="3065"/>
      <c r="BJ30" s="3065"/>
      <c r="BK30" s="3065"/>
      <c r="BL30" s="3065"/>
      <c r="BM30" s="3065"/>
      <c r="BN30" s="3065"/>
      <c r="BO30" s="3"/>
      <c r="BP30" s="3066"/>
      <c r="BQ30" s="3067"/>
      <c r="BR30" s="3065"/>
      <c r="BS30" s="3064"/>
      <c r="BT30" s="3065"/>
      <c r="BU30" s="3065"/>
      <c r="BV30" s="3065"/>
      <c r="BW30" s="3065"/>
      <c r="BX30" s="3065"/>
      <c r="BY30" s="3065"/>
      <c r="BZ30" s="3"/>
      <c r="CA30" s="3066"/>
      <c r="CB30" s="3067"/>
      <c r="CC30" s="3065"/>
      <c r="CD30" s="3064"/>
      <c r="CE30" s="3065"/>
      <c r="CF30" s="3065"/>
      <c r="CG30" s="3065"/>
      <c r="CH30" s="3065"/>
      <c r="CI30" s="3065"/>
      <c r="CJ30" s="3065"/>
      <c r="CK30" s="3"/>
      <c r="CL30" s="3066"/>
      <c r="CM30" s="3067"/>
      <c r="CN30" s="3065"/>
      <c r="CO30" s="3064"/>
      <c r="CP30" s="3065"/>
      <c r="CQ30" s="3065"/>
      <c r="CR30" s="3065"/>
      <c r="CS30" s="3065"/>
      <c r="CT30" s="3065"/>
      <c r="CU30" s="3065"/>
      <c r="CV30" s="3"/>
      <c r="CW30" s="3066"/>
      <c r="CX30" s="3067"/>
      <c r="CY30" s="3065"/>
      <c r="CZ30" s="3064"/>
      <c r="DA30" s="3065"/>
      <c r="DB30" s="3065"/>
      <c r="DC30" s="3065"/>
      <c r="DD30" s="3065"/>
      <c r="DE30" s="3065"/>
      <c r="DF30" s="3065"/>
      <c r="DG30" s="3"/>
      <c r="DH30" s="3066"/>
      <c r="DI30" s="3067"/>
      <c r="DJ30" s="3065"/>
      <c r="DK30" s="3064"/>
      <c r="DL30" s="3065"/>
      <c r="DM30" s="3065"/>
      <c r="DN30" s="3065"/>
      <c r="DO30" s="3065"/>
      <c r="DP30" s="3065"/>
      <c r="DQ30" s="3065"/>
      <c r="DR30" s="3"/>
      <c r="DS30" s="3066"/>
      <c r="DT30" s="3067"/>
      <c r="DU30" s="3065"/>
      <c r="DV30" s="3064"/>
      <c r="DW30" s="3065"/>
      <c r="DX30" s="3065"/>
      <c r="DY30" s="3065"/>
      <c r="DZ30" s="3065"/>
      <c r="EA30" s="3065"/>
      <c r="EB30" s="3065"/>
      <c r="EC30" s="3"/>
      <c r="ED30" s="3066"/>
      <c r="EE30" s="3067"/>
      <c r="EF30" s="3065"/>
      <c r="EG30" s="3064"/>
      <c r="EH30" s="3065"/>
      <c r="EI30" s="3065"/>
      <c r="EJ30" s="3065"/>
      <c r="EK30" s="3065"/>
      <c r="EL30" s="3065"/>
      <c r="EM30" s="3065"/>
      <c r="EN30" s="3"/>
      <c r="EO30" s="3066"/>
      <c r="EP30" s="3067"/>
      <c r="EQ30" s="3065"/>
      <c r="ER30" s="3064"/>
      <c r="ES30" s="3065"/>
      <c r="ET30" s="3065"/>
      <c r="EU30" s="3065"/>
      <c r="EV30" s="3065"/>
      <c r="EW30" s="3065"/>
      <c r="EX30" s="3065"/>
      <c r="EY30" s="3"/>
      <c r="EZ30" s="3066"/>
      <c r="FA30" s="3067"/>
      <c r="FB30" s="3065"/>
      <c r="FC30" s="3064"/>
      <c r="FD30" s="3065"/>
      <c r="FE30" s="3065"/>
      <c r="FF30" s="3065"/>
      <c r="FG30" s="3065"/>
      <c r="FH30" s="3065"/>
      <c r="FI30" s="3065"/>
      <c r="FJ30" s="3"/>
      <c r="FK30" s="3066"/>
      <c r="FL30" s="3067"/>
      <c r="FM30" s="3065"/>
      <c r="FN30" s="3064"/>
      <c r="FO30" s="3065"/>
      <c r="FP30" s="3065"/>
      <c r="FQ30" s="3065"/>
      <c r="FR30" s="3065"/>
      <c r="FS30" s="3065"/>
      <c r="FT30" s="3065"/>
      <c r="FU30" s="3"/>
      <c r="FV30" s="3066"/>
      <c r="FW30" s="3067"/>
      <c r="FX30" s="3065"/>
      <c r="FY30" s="3064"/>
      <c r="FZ30" s="3065"/>
      <c r="GA30" s="3065"/>
      <c r="GB30" s="3065"/>
      <c r="GC30" s="3065"/>
      <c r="GD30" s="3065"/>
      <c r="GE30" s="3065"/>
      <c r="GF30" s="3"/>
      <c r="GG30" s="3066"/>
      <c r="GH30" s="3067"/>
      <c r="GI30" s="3065"/>
      <c r="GJ30" s="3064"/>
      <c r="GK30" s="3065"/>
      <c r="GL30" s="3065"/>
      <c r="GM30" s="3065"/>
      <c r="GN30" s="3065"/>
      <c r="GO30" s="3065"/>
      <c r="GP30" s="3065"/>
      <c r="GQ30" s="3"/>
      <c r="GR30" s="3066"/>
      <c r="GS30" s="3067"/>
      <c r="GT30" s="3065"/>
      <c r="GU30" s="3064"/>
      <c r="GV30" s="3065"/>
      <c r="GW30" s="3065"/>
      <c r="GX30" s="3065"/>
      <c r="GY30" s="3065"/>
      <c r="GZ30" s="3065"/>
      <c r="HA30" s="3065"/>
      <c r="HB30" s="3"/>
      <c r="HC30" s="3066"/>
      <c r="HD30" s="3067"/>
      <c r="HE30" s="3065"/>
      <c r="HF30" s="3064"/>
      <c r="HG30" s="3065"/>
      <c r="HH30" s="3065"/>
      <c r="HI30" s="3065"/>
      <c r="HJ30" s="3065"/>
      <c r="HK30" s="3065"/>
      <c r="HL30" s="3065"/>
      <c r="HM30" s="3"/>
      <c r="HN30" s="3066"/>
      <c r="HO30" s="3067"/>
      <c r="HP30" s="3065"/>
      <c r="HQ30" s="3064"/>
      <c r="HR30" s="3065"/>
      <c r="HS30" s="3065"/>
      <c r="HT30" s="3065"/>
      <c r="HU30" s="3065"/>
      <c r="HV30" s="3065"/>
      <c r="HW30" s="3065"/>
      <c r="HX30" s="3"/>
      <c r="HY30" s="3066"/>
      <c r="HZ30" s="3067"/>
      <c r="IA30" s="3065"/>
      <c r="IB30" s="3064"/>
      <c r="IC30" s="3065"/>
      <c r="ID30" s="3065"/>
      <c r="IE30" s="3065"/>
      <c r="IF30" s="3065"/>
      <c r="IG30" s="3065"/>
      <c r="IH30" s="3065"/>
      <c r="II30" s="3"/>
      <c r="IJ30" s="3066"/>
      <c r="IK30" s="3067"/>
      <c r="IL30" s="3065"/>
      <c r="IM30" s="3064"/>
      <c r="IN30" s="3065"/>
      <c r="IO30" s="3065"/>
      <c r="IP30" s="3065"/>
      <c r="IQ30" s="3065"/>
      <c r="IR30" s="3065"/>
      <c r="IS30" s="3065"/>
      <c r="IT30" s="3"/>
      <c r="IU30" s="3066"/>
      <c r="IV30" s="3067"/>
      <c r="IW30" s="3065"/>
    </row>
    <row r="31" spans="1:257" ht="22.5" customHeight="1" x14ac:dyDescent="0.25">
      <c r="A31" s="3066"/>
      <c r="B31" s="3067"/>
      <c r="C31" s="3068"/>
      <c r="D31" s="3062">
        <f t="shared" si="0"/>
        <v>0</v>
      </c>
      <c r="E31" s="3068"/>
      <c r="F31" s="3068"/>
      <c r="G31" s="3068"/>
      <c r="H31" s="3068"/>
      <c r="I31" s="3068"/>
      <c r="J31" s="3068"/>
      <c r="K31" s="3063"/>
      <c r="M31" s="3066"/>
      <c r="N31" s="3067"/>
      <c r="O31" s="3065"/>
      <c r="P31" s="3064"/>
      <c r="Q31" s="3065"/>
      <c r="R31" s="3065"/>
      <c r="S31" s="3065"/>
      <c r="T31" s="3065"/>
      <c r="U31" s="3065"/>
      <c r="V31" s="3065"/>
      <c r="W31" s="3"/>
      <c r="X31" s="3066"/>
      <c r="Y31" s="3067"/>
      <c r="Z31" s="3065"/>
      <c r="AA31" s="3064"/>
      <c r="AB31" s="3065"/>
      <c r="AC31" s="3065"/>
      <c r="AD31" s="3065"/>
      <c r="AE31" s="3065"/>
      <c r="AF31" s="3065"/>
      <c r="AG31" s="3065"/>
      <c r="AH31" s="3"/>
      <c r="AI31" s="3066"/>
      <c r="AJ31" s="3067"/>
      <c r="AK31" s="3065"/>
      <c r="AL31" s="3064"/>
      <c r="AM31" s="3065"/>
      <c r="AN31" s="3065"/>
      <c r="AO31" s="3065"/>
      <c r="AP31" s="3065"/>
      <c r="AQ31" s="3065"/>
      <c r="AR31" s="3065"/>
      <c r="AS31" s="3"/>
      <c r="AT31" s="3066"/>
      <c r="AU31" s="3067"/>
      <c r="AV31" s="3065"/>
      <c r="AW31" s="3064"/>
      <c r="AX31" s="3065"/>
      <c r="AY31" s="3065"/>
      <c r="AZ31" s="3065"/>
      <c r="BA31" s="3065"/>
      <c r="BB31" s="3065"/>
      <c r="BC31" s="3065"/>
      <c r="BD31" s="3"/>
      <c r="BE31" s="3066"/>
      <c r="BF31" s="3067"/>
      <c r="BG31" s="3065"/>
      <c r="BH31" s="3064"/>
      <c r="BI31" s="3065"/>
      <c r="BJ31" s="3065"/>
      <c r="BK31" s="3065"/>
      <c r="BL31" s="3065"/>
      <c r="BM31" s="3065"/>
      <c r="BN31" s="3065"/>
      <c r="BO31" s="3"/>
      <c r="BP31" s="3066"/>
      <c r="BQ31" s="3067"/>
      <c r="BR31" s="3065"/>
      <c r="BS31" s="3064"/>
      <c r="BT31" s="3065"/>
      <c r="BU31" s="3065"/>
      <c r="BV31" s="3065"/>
      <c r="BW31" s="3065"/>
      <c r="BX31" s="3065"/>
      <c r="BY31" s="3065"/>
      <c r="BZ31" s="3"/>
      <c r="CA31" s="3066"/>
      <c r="CB31" s="3067"/>
      <c r="CC31" s="3065"/>
      <c r="CD31" s="3064"/>
      <c r="CE31" s="3065"/>
      <c r="CF31" s="3065"/>
      <c r="CG31" s="3065"/>
      <c r="CH31" s="3065"/>
      <c r="CI31" s="3065"/>
      <c r="CJ31" s="3065"/>
      <c r="CK31" s="3"/>
      <c r="CL31" s="3066"/>
      <c r="CM31" s="3067"/>
      <c r="CN31" s="3065"/>
      <c r="CO31" s="3064"/>
      <c r="CP31" s="3065"/>
      <c r="CQ31" s="3065"/>
      <c r="CR31" s="3065"/>
      <c r="CS31" s="3065"/>
      <c r="CT31" s="3065"/>
      <c r="CU31" s="3065"/>
      <c r="CV31" s="3"/>
      <c r="CW31" s="3066"/>
      <c r="CX31" s="3067"/>
      <c r="CY31" s="3065"/>
      <c r="CZ31" s="3064"/>
      <c r="DA31" s="3065"/>
      <c r="DB31" s="3065"/>
      <c r="DC31" s="3065"/>
      <c r="DD31" s="3065"/>
      <c r="DE31" s="3065"/>
      <c r="DF31" s="3065"/>
      <c r="DG31" s="3"/>
      <c r="DH31" s="3066"/>
      <c r="DI31" s="3067"/>
      <c r="DJ31" s="3065"/>
      <c r="DK31" s="3064"/>
      <c r="DL31" s="3065"/>
      <c r="DM31" s="3065"/>
      <c r="DN31" s="3065"/>
      <c r="DO31" s="3065"/>
      <c r="DP31" s="3065"/>
      <c r="DQ31" s="3065"/>
      <c r="DR31" s="3"/>
      <c r="DS31" s="3066"/>
      <c r="DT31" s="3067"/>
      <c r="DU31" s="3065"/>
      <c r="DV31" s="3064"/>
      <c r="DW31" s="3065"/>
      <c r="DX31" s="3065"/>
      <c r="DY31" s="3065"/>
      <c r="DZ31" s="3065"/>
      <c r="EA31" s="3065"/>
      <c r="EB31" s="3065"/>
      <c r="EC31" s="3"/>
      <c r="ED31" s="3066"/>
      <c r="EE31" s="3067"/>
      <c r="EF31" s="3065"/>
      <c r="EG31" s="3064"/>
      <c r="EH31" s="3065"/>
      <c r="EI31" s="3065"/>
      <c r="EJ31" s="3065"/>
      <c r="EK31" s="3065"/>
      <c r="EL31" s="3065"/>
      <c r="EM31" s="3065"/>
      <c r="EN31" s="3"/>
      <c r="EO31" s="3066"/>
      <c r="EP31" s="3067"/>
      <c r="EQ31" s="3065"/>
      <c r="ER31" s="3064"/>
      <c r="ES31" s="3065"/>
      <c r="ET31" s="3065"/>
      <c r="EU31" s="3065"/>
      <c r="EV31" s="3065"/>
      <c r="EW31" s="3065"/>
      <c r="EX31" s="3065"/>
      <c r="EY31" s="3"/>
      <c r="EZ31" s="3066"/>
      <c r="FA31" s="3067"/>
      <c r="FB31" s="3065"/>
      <c r="FC31" s="3064"/>
      <c r="FD31" s="3065"/>
      <c r="FE31" s="3065"/>
      <c r="FF31" s="3065"/>
      <c r="FG31" s="3065"/>
      <c r="FH31" s="3065"/>
      <c r="FI31" s="3065"/>
      <c r="FJ31" s="3"/>
      <c r="FK31" s="3066"/>
      <c r="FL31" s="3067"/>
      <c r="FM31" s="3065"/>
      <c r="FN31" s="3064"/>
      <c r="FO31" s="3065"/>
      <c r="FP31" s="3065"/>
      <c r="FQ31" s="3065"/>
      <c r="FR31" s="3065"/>
      <c r="FS31" s="3065"/>
      <c r="FT31" s="3065"/>
      <c r="FU31" s="3"/>
      <c r="FV31" s="3066"/>
      <c r="FW31" s="3067"/>
      <c r="FX31" s="3065"/>
      <c r="FY31" s="3064"/>
      <c r="FZ31" s="3065"/>
      <c r="GA31" s="3065"/>
      <c r="GB31" s="3065"/>
      <c r="GC31" s="3065"/>
      <c r="GD31" s="3065"/>
      <c r="GE31" s="3065"/>
      <c r="GF31" s="3"/>
      <c r="GG31" s="3066"/>
      <c r="GH31" s="3067"/>
      <c r="GI31" s="3065"/>
      <c r="GJ31" s="3064"/>
      <c r="GK31" s="3065"/>
      <c r="GL31" s="3065"/>
      <c r="GM31" s="3065"/>
      <c r="GN31" s="3065"/>
      <c r="GO31" s="3065"/>
      <c r="GP31" s="3065"/>
      <c r="GQ31" s="3"/>
      <c r="GR31" s="3066"/>
      <c r="GS31" s="3067"/>
      <c r="GT31" s="3065"/>
      <c r="GU31" s="3064"/>
      <c r="GV31" s="3065"/>
      <c r="GW31" s="3065"/>
      <c r="GX31" s="3065"/>
      <c r="GY31" s="3065"/>
      <c r="GZ31" s="3065"/>
      <c r="HA31" s="3065"/>
      <c r="HB31" s="3"/>
      <c r="HC31" s="3066"/>
      <c r="HD31" s="3067"/>
      <c r="HE31" s="3065"/>
      <c r="HF31" s="3064"/>
      <c r="HG31" s="3065"/>
      <c r="HH31" s="3065"/>
      <c r="HI31" s="3065"/>
      <c r="HJ31" s="3065"/>
      <c r="HK31" s="3065"/>
      <c r="HL31" s="3065"/>
      <c r="HM31" s="3"/>
      <c r="HN31" s="3066"/>
      <c r="HO31" s="3067"/>
      <c r="HP31" s="3065"/>
      <c r="HQ31" s="3064"/>
      <c r="HR31" s="3065"/>
      <c r="HS31" s="3065"/>
      <c r="HT31" s="3065"/>
      <c r="HU31" s="3065"/>
      <c r="HV31" s="3065"/>
      <c r="HW31" s="3065"/>
      <c r="HX31" s="3"/>
      <c r="HY31" s="3066"/>
      <c r="HZ31" s="3067"/>
      <c r="IA31" s="3065"/>
      <c r="IB31" s="3064"/>
      <c r="IC31" s="3065"/>
      <c r="ID31" s="3065"/>
      <c r="IE31" s="3065"/>
      <c r="IF31" s="3065"/>
      <c r="IG31" s="3065"/>
      <c r="IH31" s="3065"/>
      <c r="II31" s="3"/>
      <c r="IJ31" s="3066"/>
      <c r="IK31" s="3067"/>
      <c r="IL31" s="3065"/>
      <c r="IM31" s="3064"/>
      <c r="IN31" s="3065"/>
      <c r="IO31" s="3065"/>
      <c r="IP31" s="3065"/>
      <c r="IQ31" s="3065"/>
      <c r="IR31" s="3065"/>
      <c r="IS31" s="3065"/>
      <c r="IT31" s="3"/>
      <c r="IU31" s="3066"/>
      <c r="IV31" s="3067"/>
      <c r="IW31" s="3065"/>
    </row>
    <row r="32" spans="1:257" ht="22.5" customHeight="1" x14ac:dyDescent="0.25">
      <c r="A32" s="3066"/>
      <c r="B32" s="3067"/>
      <c r="C32" s="3068"/>
      <c r="D32" s="3062">
        <f t="shared" si="0"/>
        <v>0</v>
      </c>
      <c r="E32" s="3068"/>
      <c r="F32" s="3068"/>
      <c r="G32" s="3068"/>
      <c r="H32" s="3068"/>
      <c r="I32" s="3068"/>
      <c r="J32" s="3068"/>
      <c r="K32" s="3063"/>
      <c r="M32" s="3066"/>
      <c r="N32" s="3067"/>
      <c r="O32" s="3065"/>
      <c r="P32" s="3064"/>
      <c r="Q32" s="3065"/>
      <c r="R32" s="3065"/>
      <c r="S32" s="3065"/>
      <c r="T32" s="3065"/>
      <c r="U32" s="3065"/>
      <c r="V32" s="3065"/>
      <c r="W32" s="3"/>
      <c r="X32" s="3066"/>
      <c r="Y32" s="3067"/>
      <c r="Z32" s="3065"/>
      <c r="AA32" s="3064"/>
      <c r="AB32" s="3065"/>
      <c r="AC32" s="3065"/>
      <c r="AD32" s="3065"/>
      <c r="AE32" s="3065"/>
      <c r="AF32" s="3065"/>
      <c r="AG32" s="3065"/>
      <c r="AH32" s="3"/>
      <c r="AI32" s="3066"/>
      <c r="AJ32" s="3067"/>
      <c r="AK32" s="3065"/>
      <c r="AL32" s="3064"/>
      <c r="AM32" s="3065"/>
      <c r="AN32" s="3065"/>
      <c r="AO32" s="3065"/>
      <c r="AP32" s="3065"/>
      <c r="AQ32" s="3065"/>
      <c r="AR32" s="3065"/>
      <c r="AS32" s="3"/>
      <c r="AT32" s="3066"/>
      <c r="AU32" s="3067"/>
      <c r="AV32" s="3065"/>
      <c r="AW32" s="3064"/>
      <c r="AX32" s="3065"/>
      <c r="AY32" s="3065"/>
      <c r="AZ32" s="3065"/>
      <c r="BA32" s="3065"/>
      <c r="BB32" s="3065"/>
      <c r="BC32" s="3065"/>
      <c r="BD32" s="3"/>
      <c r="BE32" s="3066"/>
      <c r="BF32" s="3067"/>
      <c r="BG32" s="3065"/>
      <c r="BH32" s="3064"/>
      <c r="BI32" s="3065"/>
      <c r="BJ32" s="3065"/>
      <c r="BK32" s="3065"/>
      <c r="BL32" s="3065"/>
      <c r="BM32" s="3065"/>
      <c r="BN32" s="3065"/>
      <c r="BO32" s="3"/>
      <c r="BP32" s="3066"/>
      <c r="BQ32" s="3067"/>
      <c r="BR32" s="3065"/>
      <c r="BS32" s="3064"/>
      <c r="BT32" s="3065"/>
      <c r="BU32" s="3065"/>
      <c r="BV32" s="3065"/>
      <c r="BW32" s="3065"/>
      <c r="BX32" s="3065"/>
      <c r="BY32" s="3065"/>
      <c r="BZ32" s="3"/>
      <c r="CA32" s="3066"/>
      <c r="CB32" s="3067"/>
      <c r="CC32" s="3065"/>
      <c r="CD32" s="3064"/>
      <c r="CE32" s="3065"/>
      <c r="CF32" s="3065"/>
      <c r="CG32" s="3065"/>
      <c r="CH32" s="3065"/>
      <c r="CI32" s="3065"/>
      <c r="CJ32" s="3065"/>
      <c r="CK32" s="3"/>
      <c r="CL32" s="3066"/>
      <c r="CM32" s="3067"/>
      <c r="CN32" s="3065"/>
      <c r="CO32" s="3064"/>
      <c r="CP32" s="3065"/>
      <c r="CQ32" s="3065"/>
      <c r="CR32" s="3065"/>
      <c r="CS32" s="3065"/>
      <c r="CT32" s="3065"/>
      <c r="CU32" s="3065"/>
      <c r="CV32" s="3"/>
      <c r="CW32" s="3066"/>
      <c r="CX32" s="3067"/>
      <c r="CY32" s="3065"/>
      <c r="CZ32" s="3064"/>
      <c r="DA32" s="3065"/>
      <c r="DB32" s="3065"/>
      <c r="DC32" s="3065"/>
      <c r="DD32" s="3065"/>
      <c r="DE32" s="3065"/>
      <c r="DF32" s="3065"/>
      <c r="DG32" s="3"/>
      <c r="DH32" s="3066"/>
      <c r="DI32" s="3067"/>
      <c r="DJ32" s="3065"/>
      <c r="DK32" s="3064"/>
      <c r="DL32" s="3065"/>
      <c r="DM32" s="3065"/>
      <c r="DN32" s="3065"/>
      <c r="DO32" s="3065"/>
      <c r="DP32" s="3065"/>
      <c r="DQ32" s="3065"/>
      <c r="DR32" s="3"/>
      <c r="DS32" s="3066"/>
      <c r="DT32" s="3067"/>
      <c r="DU32" s="3065"/>
      <c r="DV32" s="3064"/>
      <c r="DW32" s="3065"/>
      <c r="DX32" s="3065"/>
      <c r="DY32" s="3065"/>
      <c r="DZ32" s="3065"/>
      <c r="EA32" s="3065"/>
      <c r="EB32" s="3065"/>
      <c r="EC32" s="3"/>
      <c r="ED32" s="3066"/>
      <c r="EE32" s="3067"/>
      <c r="EF32" s="3065"/>
      <c r="EG32" s="3064"/>
      <c r="EH32" s="3065"/>
      <c r="EI32" s="3065"/>
      <c r="EJ32" s="3065"/>
      <c r="EK32" s="3065"/>
      <c r="EL32" s="3065"/>
      <c r="EM32" s="3065"/>
      <c r="EN32" s="3"/>
      <c r="EO32" s="3066"/>
      <c r="EP32" s="3067"/>
      <c r="EQ32" s="3065"/>
      <c r="ER32" s="3064"/>
      <c r="ES32" s="3065"/>
      <c r="ET32" s="3065"/>
      <c r="EU32" s="3065"/>
      <c r="EV32" s="3065"/>
      <c r="EW32" s="3065"/>
      <c r="EX32" s="3065"/>
      <c r="EY32" s="3"/>
      <c r="EZ32" s="3066"/>
      <c r="FA32" s="3067"/>
      <c r="FB32" s="3065"/>
      <c r="FC32" s="3064"/>
      <c r="FD32" s="3065"/>
      <c r="FE32" s="3065"/>
      <c r="FF32" s="3065"/>
      <c r="FG32" s="3065"/>
      <c r="FH32" s="3065"/>
      <c r="FI32" s="3065"/>
      <c r="FJ32" s="3"/>
      <c r="FK32" s="3066"/>
      <c r="FL32" s="3067"/>
      <c r="FM32" s="3065"/>
      <c r="FN32" s="3064"/>
      <c r="FO32" s="3065"/>
      <c r="FP32" s="3065"/>
      <c r="FQ32" s="3065"/>
      <c r="FR32" s="3065"/>
      <c r="FS32" s="3065"/>
      <c r="FT32" s="3065"/>
      <c r="FU32" s="3"/>
      <c r="FV32" s="3066"/>
      <c r="FW32" s="3067"/>
      <c r="FX32" s="3065"/>
      <c r="FY32" s="3064"/>
      <c r="FZ32" s="3065"/>
      <c r="GA32" s="3065"/>
      <c r="GB32" s="3065"/>
      <c r="GC32" s="3065"/>
      <c r="GD32" s="3065"/>
      <c r="GE32" s="3065"/>
      <c r="GF32" s="3"/>
      <c r="GG32" s="3066"/>
      <c r="GH32" s="3067"/>
      <c r="GI32" s="3065"/>
      <c r="GJ32" s="3064"/>
      <c r="GK32" s="3065"/>
      <c r="GL32" s="3065"/>
      <c r="GM32" s="3065"/>
      <c r="GN32" s="3065"/>
      <c r="GO32" s="3065"/>
      <c r="GP32" s="3065"/>
      <c r="GQ32" s="3"/>
      <c r="GR32" s="3066"/>
      <c r="GS32" s="3067"/>
      <c r="GT32" s="3065"/>
      <c r="GU32" s="3064"/>
      <c r="GV32" s="3065"/>
      <c r="GW32" s="3065"/>
      <c r="GX32" s="3065"/>
      <c r="GY32" s="3065"/>
      <c r="GZ32" s="3065"/>
      <c r="HA32" s="3065"/>
      <c r="HB32" s="3"/>
      <c r="HC32" s="3066"/>
      <c r="HD32" s="3067"/>
      <c r="HE32" s="3065"/>
      <c r="HF32" s="3064"/>
      <c r="HG32" s="3065"/>
      <c r="HH32" s="3065"/>
      <c r="HI32" s="3065"/>
      <c r="HJ32" s="3065"/>
      <c r="HK32" s="3065"/>
      <c r="HL32" s="3065"/>
      <c r="HM32" s="3"/>
      <c r="HN32" s="3066"/>
      <c r="HO32" s="3067"/>
      <c r="HP32" s="3065"/>
      <c r="HQ32" s="3064"/>
      <c r="HR32" s="3065"/>
      <c r="HS32" s="3065"/>
      <c r="HT32" s="3065"/>
      <c r="HU32" s="3065"/>
      <c r="HV32" s="3065"/>
      <c r="HW32" s="3065"/>
      <c r="HX32" s="3"/>
      <c r="HY32" s="3066"/>
      <c r="HZ32" s="3067"/>
      <c r="IA32" s="3065"/>
      <c r="IB32" s="3064"/>
      <c r="IC32" s="3065"/>
      <c r="ID32" s="3065"/>
      <c r="IE32" s="3065"/>
      <c r="IF32" s="3065"/>
      <c r="IG32" s="3065"/>
      <c r="IH32" s="3065"/>
      <c r="II32" s="3"/>
      <c r="IJ32" s="3066"/>
      <c r="IK32" s="3067"/>
      <c r="IL32" s="3065"/>
      <c r="IM32" s="3064"/>
      <c r="IN32" s="3065"/>
      <c r="IO32" s="3065"/>
      <c r="IP32" s="3065"/>
      <c r="IQ32" s="3065"/>
      <c r="IR32" s="3065"/>
      <c r="IS32" s="3065"/>
      <c r="IT32" s="3"/>
      <c r="IU32" s="3066"/>
      <c r="IV32" s="3067"/>
      <c r="IW32" s="3065"/>
    </row>
    <row r="33" spans="1:257" ht="22.5" customHeight="1" x14ac:dyDescent="0.25">
      <c r="A33" s="3066"/>
      <c r="B33" s="3067"/>
      <c r="C33" s="3068"/>
      <c r="D33" s="3062">
        <f t="shared" si="0"/>
        <v>0</v>
      </c>
      <c r="E33" s="3068"/>
      <c r="F33" s="3068"/>
      <c r="G33" s="3068"/>
      <c r="H33" s="3068"/>
      <c r="I33" s="3068"/>
      <c r="J33" s="3068"/>
      <c r="K33" s="3063"/>
      <c r="M33" s="3066"/>
      <c r="N33" s="3067"/>
      <c r="O33" s="3065"/>
      <c r="P33" s="3064"/>
      <c r="Q33" s="3065"/>
      <c r="R33" s="3065"/>
      <c r="S33" s="3065"/>
      <c r="T33" s="3065"/>
      <c r="U33" s="3065"/>
      <c r="V33" s="3065"/>
      <c r="W33" s="3"/>
      <c r="X33" s="3066"/>
      <c r="Y33" s="3067"/>
      <c r="Z33" s="3065"/>
      <c r="AA33" s="3064"/>
      <c r="AB33" s="3065"/>
      <c r="AC33" s="3065"/>
      <c r="AD33" s="3065"/>
      <c r="AE33" s="3065"/>
      <c r="AF33" s="3065"/>
      <c r="AG33" s="3065"/>
      <c r="AH33" s="3"/>
      <c r="AI33" s="3066"/>
      <c r="AJ33" s="3067"/>
      <c r="AK33" s="3065"/>
      <c r="AL33" s="3064"/>
      <c r="AM33" s="3065"/>
      <c r="AN33" s="3065"/>
      <c r="AO33" s="3065"/>
      <c r="AP33" s="3065"/>
      <c r="AQ33" s="3065"/>
      <c r="AR33" s="3065"/>
      <c r="AS33" s="3"/>
      <c r="AT33" s="3066"/>
      <c r="AU33" s="3067"/>
      <c r="AV33" s="3065"/>
      <c r="AW33" s="3064"/>
      <c r="AX33" s="3065"/>
      <c r="AY33" s="3065"/>
      <c r="AZ33" s="3065"/>
      <c r="BA33" s="3065"/>
      <c r="BB33" s="3065"/>
      <c r="BC33" s="3065"/>
      <c r="BD33" s="3"/>
      <c r="BE33" s="3066"/>
      <c r="BF33" s="3067"/>
      <c r="BG33" s="3065"/>
      <c r="BH33" s="3064"/>
      <c r="BI33" s="3065"/>
      <c r="BJ33" s="3065"/>
      <c r="BK33" s="3065"/>
      <c r="BL33" s="3065"/>
      <c r="BM33" s="3065"/>
      <c r="BN33" s="3065"/>
      <c r="BO33" s="3"/>
      <c r="BP33" s="3066"/>
      <c r="BQ33" s="3067"/>
      <c r="BR33" s="3065"/>
      <c r="BS33" s="3064"/>
      <c r="BT33" s="3065"/>
      <c r="BU33" s="3065"/>
      <c r="BV33" s="3065"/>
      <c r="BW33" s="3065"/>
      <c r="BX33" s="3065"/>
      <c r="BY33" s="3065"/>
      <c r="BZ33" s="3"/>
      <c r="CA33" s="3066"/>
      <c r="CB33" s="3067"/>
      <c r="CC33" s="3065"/>
      <c r="CD33" s="3064"/>
      <c r="CE33" s="3065"/>
      <c r="CF33" s="3065"/>
      <c r="CG33" s="3065"/>
      <c r="CH33" s="3065"/>
      <c r="CI33" s="3065"/>
      <c r="CJ33" s="3065"/>
      <c r="CK33" s="3"/>
      <c r="CL33" s="3066"/>
      <c r="CM33" s="3067"/>
      <c r="CN33" s="3065"/>
      <c r="CO33" s="3064"/>
      <c r="CP33" s="3065"/>
      <c r="CQ33" s="3065"/>
      <c r="CR33" s="3065"/>
      <c r="CS33" s="3065"/>
      <c r="CT33" s="3065"/>
      <c r="CU33" s="3065"/>
      <c r="CV33" s="3"/>
      <c r="CW33" s="3066"/>
      <c r="CX33" s="3067"/>
      <c r="CY33" s="3065"/>
      <c r="CZ33" s="3064"/>
      <c r="DA33" s="3065"/>
      <c r="DB33" s="3065"/>
      <c r="DC33" s="3065"/>
      <c r="DD33" s="3065"/>
      <c r="DE33" s="3065"/>
      <c r="DF33" s="3065"/>
      <c r="DG33" s="3"/>
      <c r="DH33" s="3066"/>
      <c r="DI33" s="3067"/>
      <c r="DJ33" s="3065"/>
      <c r="DK33" s="3064"/>
      <c r="DL33" s="3065"/>
      <c r="DM33" s="3065"/>
      <c r="DN33" s="3065"/>
      <c r="DO33" s="3065"/>
      <c r="DP33" s="3065"/>
      <c r="DQ33" s="3065"/>
      <c r="DR33" s="3"/>
      <c r="DS33" s="3066"/>
      <c r="DT33" s="3067"/>
      <c r="DU33" s="3065"/>
      <c r="DV33" s="3064"/>
      <c r="DW33" s="3065"/>
      <c r="DX33" s="3065"/>
      <c r="DY33" s="3065"/>
      <c r="DZ33" s="3065"/>
      <c r="EA33" s="3065"/>
      <c r="EB33" s="3065"/>
      <c r="EC33" s="3"/>
      <c r="ED33" s="3066"/>
      <c r="EE33" s="3067"/>
      <c r="EF33" s="3065"/>
      <c r="EG33" s="3064"/>
      <c r="EH33" s="3065"/>
      <c r="EI33" s="3065"/>
      <c r="EJ33" s="3065"/>
      <c r="EK33" s="3065"/>
      <c r="EL33" s="3065"/>
      <c r="EM33" s="3065"/>
      <c r="EN33" s="3"/>
      <c r="EO33" s="3066"/>
      <c r="EP33" s="3067"/>
      <c r="EQ33" s="3065"/>
      <c r="ER33" s="3064"/>
      <c r="ES33" s="3065"/>
      <c r="ET33" s="3065"/>
      <c r="EU33" s="3065"/>
      <c r="EV33" s="3065"/>
      <c r="EW33" s="3065"/>
      <c r="EX33" s="3065"/>
      <c r="EY33" s="3"/>
      <c r="EZ33" s="3066"/>
      <c r="FA33" s="3067"/>
      <c r="FB33" s="3065"/>
      <c r="FC33" s="3064"/>
      <c r="FD33" s="3065"/>
      <c r="FE33" s="3065"/>
      <c r="FF33" s="3065"/>
      <c r="FG33" s="3065"/>
      <c r="FH33" s="3065"/>
      <c r="FI33" s="3065"/>
      <c r="FJ33" s="3"/>
      <c r="FK33" s="3066"/>
      <c r="FL33" s="3067"/>
      <c r="FM33" s="3065"/>
      <c r="FN33" s="3064"/>
      <c r="FO33" s="3065"/>
      <c r="FP33" s="3065"/>
      <c r="FQ33" s="3065"/>
      <c r="FR33" s="3065"/>
      <c r="FS33" s="3065"/>
      <c r="FT33" s="3065"/>
      <c r="FU33" s="3"/>
      <c r="FV33" s="3066"/>
      <c r="FW33" s="3067"/>
      <c r="FX33" s="3065"/>
      <c r="FY33" s="3064"/>
      <c r="FZ33" s="3065"/>
      <c r="GA33" s="3065"/>
      <c r="GB33" s="3065"/>
      <c r="GC33" s="3065"/>
      <c r="GD33" s="3065"/>
      <c r="GE33" s="3065"/>
      <c r="GF33" s="3"/>
      <c r="GG33" s="3066"/>
      <c r="GH33" s="3067"/>
      <c r="GI33" s="3065"/>
      <c r="GJ33" s="3064"/>
      <c r="GK33" s="3065"/>
      <c r="GL33" s="3065"/>
      <c r="GM33" s="3065"/>
      <c r="GN33" s="3065"/>
      <c r="GO33" s="3065"/>
      <c r="GP33" s="3065"/>
      <c r="GQ33" s="3"/>
      <c r="GR33" s="3066"/>
      <c r="GS33" s="3067"/>
      <c r="GT33" s="3065"/>
      <c r="GU33" s="3064"/>
      <c r="GV33" s="3065"/>
      <c r="GW33" s="3065"/>
      <c r="GX33" s="3065"/>
      <c r="GY33" s="3065"/>
      <c r="GZ33" s="3065"/>
      <c r="HA33" s="3065"/>
      <c r="HB33" s="3"/>
      <c r="HC33" s="3066"/>
      <c r="HD33" s="3067"/>
      <c r="HE33" s="3065"/>
      <c r="HF33" s="3064"/>
      <c r="HG33" s="3065"/>
      <c r="HH33" s="3065"/>
      <c r="HI33" s="3065"/>
      <c r="HJ33" s="3065"/>
      <c r="HK33" s="3065"/>
      <c r="HL33" s="3065"/>
      <c r="HM33" s="3"/>
      <c r="HN33" s="3066"/>
      <c r="HO33" s="3067"/>
      <c r="HP33" s="3065"/>
      <c r="HQ33" s="3064"/>
      <c r="HR33" s="3065"/>
      <c r="HS33" s="3065"/>
      <c r="HT33" s="3065"/>
      <c r="HU33" s="3065"/>
      <c r="HV33" s="3065"/>
      <c r="HW33" s="3065"/>
      <c r="HX33" s="3"/>
      <c r="HY33" s="3066"/>
      <c r="HZ33" s="3067"/>
      <c r="IA33" s="3065"/>
      <c r="IB33" s="3064"/>
      <c r="IC33" s="3065"/>
      <c r="ID33" s="3065"/>
      <c r="IE33" s="3065"/>
      <c r="IF33" s="3065"/>
      <c r="IG33" s="3065"/>
      <c r="IH33" s="3065"/>
      <c r="II33" s="3"/>
      <c r="IJ33" s="3066"/>
      <c r="IK33" s="3067"/>
      <c r="IL33" s="3065"/>
      <c r="IM33" s="3064"/>
      <c r="IN33" s="3065"/>
      <c r="IO33" s="3065"/>
      <c r="IP33" s="3065"/>
      <c r="IQ33" s="3065"/>
      <c r="IR33" s="3065"/>
      <c r="IS33" s="3065"/>
      <c r="IT33" s="3"/>
      <c r="IU33" s="3066"/>
      <c r="IV33" s="3067"/>
      <c r="IW33" s="3065"/>
    </row>
    <row r="34" spans="1:257" ht="22.5" customHeight="1" x14ac:dyDescent="0.25">
      <c r="A34" s="3066"/>
      <c r="B34" s="3067"/>
      <c r="C34" s="3068"/>
      <c r="D34" s="3062">
        <f t="shared" si="0"/>
        <v>0</v>
      </c>
      <c r="E34" s="3068"/>
      <c r="F34" s="3068"/>
      <c r="G34" s="3068"/>
      <c r="H34" s="3068"/>
      <c r="I34" s="3068"/>
      <c r="J34" s="3068"/>
      <c r="K34" s="3063"/>
      <c r="M34" s="3066"/>
      <c r="N34" s="3067"/>
      <c r="O34" s="3065"/>
      <c r="P34" s="3064"/>
      <c r="Q34" s="3065"/>
      <c r="R34" s="3065"/>
      <c r="S34" s="3065"/>
      <c r="T34" s="3065"/>
      <c r="U34" s="3065"/>
      <c r="V34" s="3065"/>
      <c r="W34" s="3"/>
      <c r="X34" s="3066"/>
      <c r="Y34" s="3067"/>
      <c r="Z34" s="3065"/>
      <c r="AA34" s="3064"/>
      <c r="AB34" s="3065"/>
      <c r="AC34" s="3065"/>
      <c r="AD34" s="3065"/>
      <c r="AE34" s="3065"/>
      <c r="AF34" s="3065"/>
      <c r="AG34" s="3065"/>
      <c r="AH34" s="3"/>
      <c r="AI34" s="3066"/>
      <c r="AJ34" s="3067"/>
      <c r="AK34" s="3065"/>
      <c r="AL34" s="3064"/>
      <c r="AM34" s="3065"/>
      <c r="AN34" s="3065"/>
      <c r="AO34" s="3065"/>
      <c r="AP34" s="3065"/>
      <c r="AQ34" s="3065"/>
      <c r="AR34" s="3065"/>
      <c r="AS34" s="3"/>
      <c r="AT34" s="3066"/>
      <c r="AU34" s="3067"/>
      <c r="AV34" s="3065"/>
      <c r="AW34" s="3064"/>
      <c r="AX34" s="3065"/>
      <c r="AY34" s="3065"/>
      <c r="AZ34" s="3065"/>
      <c r="BA34" s="3065"/>
      <c r="BB34" s="3065"/>
      <c r="BC34" s="3065"/>
      <c r="BD34" s="3"/>
      <c r="BE34" s="3066"/>
      <c r="BF34" s="3067"/>
      <c r="BG34" s="3065"/>
      <c r="BH34" s="3064"/>
      <c r="BI34" s="3065"/>
      <c r="BJ34" s="3065"/>
      <c r="BK34" s="3065"/>
      <c r="BL34" s="3065"/>
      <c r="BM34" s="3065"/>
      <c r="BN34" s="3065"/>
      <c r="BO34" s="3"/>
      <c r="BP34" s="3066"/>
      <c r="BQ34" s="3067"/>
      <c r="BR34" s="3065"/>
      <c r="BS34" s="3064"/>
      <c r="BT34" s="3065"/>
      <c r="BU34" s="3065"/>
      <c r="BV34" s="3065"/>
      <c r="BW34" s="3065"/>
      <c r="BX34" s="3065"/>
      <c r="BY34" s="3065"/>
      <c r="BZ34" s="3"/>
      <c r="CA34" s="3066"/>
      <c r="CB34" s="3067"/>
      <c r="CC34" s="3065"/>
      <c r="CD34" s="3064"/>
      <c r="CE34" s="3065"/>
      <c r="CF34" s="3065"/>
      <c r="CG34" s="3065"/>
      <c r="CH34" s="3065"/>
      <c r="CI34" s="3065"/>
      <c r="CJ34" s="3065"/>
      <c r="CK34" s="3"/>
      <c r="CL34" s="3066"/>
      <c r="CM34" s="3067"/>
      <c r="CN34" s="3065"/>
      <c r="CO34" s="3064"/>
      <c r="CP34" s="3065"/>
      <c r="CQ34" s="3065"/>
      <c r="CR34" s="3065"/>
      <c r="CS34" s="3065"/>
      <c r="CT34" s="3065"/>
      <c r="CU34" s="3065"/>
      <c r="CV34" s="3"/>
      <c r="CW34" s="3066"/>
      <c r="CX34" s="3067"/>
      <c r="CY34" s="3065"/>
      <c r="CZ34" s="3064"/>
      <c r="DA34" s="3065"/>
      <c r="DB34" s="3065"/>
      <c r="DC34" s="3065"/>
      <c r="DD34" s="3065"/>
      <c r="DE34" s="3065"/>
      <c r="DF34" s="3065"/>
      <c r="DG34" s="3"/>
      <c r="DH34" s="3066"/>
      <c r="DI34" s="3067"/>
      <c r="DJ34" s="3065"/>
      <c r="DK34" s="3064"/>
      <c r="DL34" s="3065"/>
      <c r="DM34" s="3065"/>
      <c r="DN34" s="3065"/>
      <c r="DO34" s="3065"/>
      <c r="DP34" s="3065"/>
      <c r="DQ34" s="3065"/>
      <c r="DR34" s="3"/>
      <c r="DS34" s="3066"/>
      <c r="DT34" s="3067"/>
      <c r="DU34" s="3065"/>
      <c r="DV34" s="3064"/>
      <c r="DW34" s="3065"/>
      <c r="DX34" s="3065"/>
      <c r="DY34" s="3065"/>
      <c r="DZ34" s="3065"/>
      <c r="EA34" s="3065"/>
      <c r="EB34" s="3065"/>
      <c r="EC34" s="3"/>
      <c r="ED34" s="3066"/>
      <c r="EE34" s="3067"/>
      <c r="EF34" s="3065"/>
      <c r="EG34" s="3064"/>
      <c r="EH34" s="3065"/>
      <c r="EI34" s="3065"/>
      <c r="EJ34" s="3065"/>
      <c r="EK34" s="3065"/>
      <c r="EL34" s="3065"/>
      <c r="EM34" s="3065"/>
      <c r="EN34" s="3"/>
      <c r="EO34" s="3066"/>
      <c r="EP34" s="3067"/>
      <c r="EQ34" s="3065"/>
      <c r="ER34" s="3064"/>
      <c r="ES34" s="3065"/>
      <c r="ET34" s="3065"/>
      <c r="EU34" s="3065"/>
      <c r="EV34" s="3065"/>
      <c r="EW34" s="3065"/>
      <c r="EX34" s="3065"/>
      <c r="EY34" s="3"/>
      <c r="EZ34" s="3066"/>
      <c r="FA34" s="3067"/>
      <c r="FB34" s="3065"/>
      <c r="FC34" s="3064"/>
      <c r="FD34" s="3065"/>
      <c r="FE34" s="3065"/>
      <c r="FF34" s="3065"/>
      <c r="FG34" s="3065"/>
      <c r="FH34" s="3065"/>
      <c r="FI34" s="3065"/>
      <c r="FJ34" s="3"/>
      <c r="FK34" s="3066"/>
      <c r="FL34" s="3067"/>
      <c r="FM34" s="3065"/>
      <c r="FN34" s="3064"/>
      <c r="FO34" s="3065"/>
      <c r="FP34" s="3065"/>
      <c r="FQ34" s="3065"/>
      <c r="FR34" s="3065"/>
      <c r="FS34" s="3065"/>
      <c r="FT34" s="3065"/>
      <c r="FU34" s="3"/>
      <c r="FV34" s="3066"/>
      <c r="FW34" s="3067"/>
      <c r="FX34" s="3065"/>
      <c r="FY34" s="3064"/>
      <c r="FZ34" s="3065"/>
      <c r="GA34" s="3065"/>
      <c r="GB34" s="3065"/>
      <c r="GC34" s="3065"/>
      <c r="GD34" s="3065"/>
      <c r="GE34" s="3065"/>
      <c r="GF34" s="3"/>
      <c r="GG34" s="3066"/>
      <c r="GH34" s="3067"/>
      <c r="GI34" s="3065"/>
      <c r="GJ34" s="3064"/>
      <c r="GK34" s="3065"/>
      <c r="GL34" s="3065"/>
      <c r="GM34" s="3065"/>
      <c r="GN34" s="3065"/>
      <c r="GO34" s="3065"/>
      <c r="GP34" s="3065"/>
      <c r="GQ34" s="3"/>
      <c r="GR34" s="3066"/>
      <c r="GS34" s="3067"/>
      <c r="GT34" s="3065"/>
      <c r="GU34" s="3064"/>
      <c r="GV34" s="3065"/>
      <c r="GW34" s="3065"/>
      <c r="GX34" s="3065"/>
      <c r="GY34" s="3065"/>
      <c r="GZ34" s="3065"/>
      <c r="HA34" s="3065"/>
      <c r="HB34" s="3"/>
      <c r="HC34" s="3066"/>
      <c r="HD34" s="3067"/>
      <c r="HE34" s="3065"/>
      <c r="HF34" s="3064"/>
      <c r="HG34" s="3065"/>
      <c r="HH34" s="3065"/>
      <c r="HI34" s="3065"/>
      <c r="HJ34" s="3065"/>
      <c r="HK34" s="3065"/>
      <c r="HL34" s="3065"/>
      <c r="HM34" s="3"/>
      <c r="HN34" s="3066"/>
      <c r="HO34" s="3067"/>
      <c r="HP34" s="3065"/>
      <c r="HQ34" s="3064"/>
      <c r="HR34" s="3065"/>
      <c r="HS34" s="3065"/>
      <c r="HT34" s="3065"/>
      <c r="HU34" s="3065"/>
      <c r="HV34" s="3065"/>
      <c r="HW34" s="3065"/>
      <c r="HX34" s="3"/>
      <c r="HY34" s="3066"/>
      <c r="HZ34" s="3067"/>
      <c r="IA34" s="3065"/>
      <c r="IB34" s="3064"/>
      <c r="IC34" s="3065"/>
      <c r="ID34" s="3065"/>
      <c r="IE34" s="3065"/>
      <c r="IF34" s="3065"/>
      <c r="IG34" s="3065"/>
      <c r="IH34" s="3065"/>
      <c r="II34" s="3"/>
      <c r="IJ34" s="3066"/>
      <c r="IK34" s="3067"/>
      <c r="IL34" s="3065"/>
      <c r="IM34" s="3064"/>
      <c r="IN34" s="3065"/>
      <c r="IO34" s="3065"/>
      <c r="IP34" s="3065"/>
      <c r="IQ34" s="3065"/>
      <c r="IR34" s="3065"/>
      <c r="IS34" s="3065"/>
      <c r="IT34" s="3"/>
      <c r="IU34" s="3066"/>
      <c r="IV34" s="3067"/>
      <c r="IW34" s="3065"/>
    </row>
    <row r="35" spans="1:257" ht="22.5" customHeight="1" x14ac:dyDescent="0.25">
      <c r="A35" s="3066"/>
      <c r="B35" s="3067"/>
      <c r="C35" s="3068"/>
      <c r="D35" s="3062">
        <f t="shared" si="0"/>
        <v>0</v>
      </c>
      <c r="E35" s="3068"/>
      <c r="F35" s="3068"/>
      <c r="G35" s="3068"/>
      <c r="H35" s="3068"/>
      <c r="I35" s="3068"/>
      <c r="J35" s="3068"/>
      <c r="K35" s="3063"/>
      <c r="M35" s="3066"/>
      <c r="N35" s="3067"/>
      <c r="O35" s="3065"/>
      <c r="P35" s="3064"/>
      <c r="Q35" s="3065"/>
      <c r="R35" s="3065"/>
      <c r="S35" s="3065"/>
      <c r="T35" s="3065"/>
      <c r="U35" s="3065"/>
      <c r="V35" s="3065"/>
      <c r="W35" s="3"/>
      <c r="X35" s="3066"/>
      <c r="Y35" s="3067"/>
      <c r="Z35" s="3065"/>
      <c r="AA35" s="3064"/>
      <c r="AB35" s="3065"/>
      <c r="AC35" s="3065"/>
      <c r="AD35" s="3065"/>
      <c r="AE35" s="3065"/>
      <c r="AF35" s="3065"/>
      <c r="AG35" s="3065"/>
      <c r="AH35" s="3"/>
      <c r="AI35" s="3066"/>
      <c r="AJ35" s="3067"/>
      <c r="AK35" s="3065"/>
      <c r="AL35" s="3064"/>
      <c r="AM35" s="3065"/>
      <c r="AN35" s="3065"/>
      <c r="AO35" s="3065"/>
      <c r="AP35" s="3065"/>
      <c r="AQ35" s="3065"/>
      <c r="AR35" s="3065"/>
      <c r="AS35" s="3"/>
      <c r="AT35" s="3066"/>
      <c r="AU35" s="3067"/>
      <c r="AV35" s="3065"/>
      <c r="AW35" s="3064"/>
      <c r="AX35" s="3065"/>
      <c r="AY35" s="3065"/>
      <c r="AZ35" s="3065"/>
      <c r="BA35" s="3065"/>
      <c r="BB35" s="3065"/>
      <c r="BC35" s="3065"/>
      <c r="BD35" s="3"/>
      <c r="BE35" s="3066"/>
      <c r="BF35" s="3067"/>
      <c r="BG35" s="3065"/>
      <c r="BH35" s="3064"/>
      <c r="BI35" s="3065"/>
      <c r="BJ35" s="3065"/>
      <c r="BK35" s="3065"/>
      <c r="BL35" s="3065"/>
      <c r="BM35" s="3065"/>
      <c r="BN35" s="3065"/>
      <c r="BO35" s="3"/>
      <c r="BP35" s="3066"/>
      <c r="BQ35" s="3067"/>
      <c r="BR35" s="3065"/>
      <c r="BS35" s="3064"/>
      <c r="BT35" s="3065"/>
      <c r="BU35" s="3065"/>
      <c r="BV35" s="3065"/>
      <c r="BW35" s="3065"/>
      <c r="BX35" s="3065"/>
      <c r="BY35" s="3065"/>
      <c r="BZ35" s="3"/>
      <c r="CA35" s="3066"/>
      <c r="CB35" s="3067"/>
      <c r="CC35" s="3065"/>
      <c r="CD35" s="3064"/>
      <c r="CE35" s="3065"/>
      <c r="CF35" s="3065"/>
      <c r="CG35" s="3065"/>
      <c r="CH35" s="3065"/>
      <c r="CI35" s="3065"/>
      <c r="CJ35" s="3065"/>
      <c r="CK35" s="3"/>
      <c r="CL35" s="3066"/>
      <c r="CM35" s="3067"/>
      <c r="CN35" s="3065"/>
      <c r="CO35" s="3064"/>
      <c r="CP35" s="3065"/>
      <c r="CQ35" s="3065"/>
      <c r="CR35" s="3065"/>
      <c r="CS35" s="3065"/>
      <c r="CT35" s="3065"/>
      <c r="CU35" s="3065"/>
      <c r="CV35" s="3"/>
      <c r="CW35" s="3066"/>
      <c r="CX35" s="3067"/>
      <c r="CY35" s="3065"/>
      <c r="CZ35" s="3064"/>
      <c r="DA35" s="3065"/>
      <c r="DB35" s="3065"/>
      <c r="DC35" s="3065"/>
      <c r="DD35" s="3065"/>
      <c r="DE35" s="3065"/>
      <c r="DF35" s="3065"/>
      <c r="DG35" s="3"/>
      <c r="DH35" s="3066"/>
      <c r="DI35" s="3067"/>
      <c r="DJ35" s="3065"/>
      <c r="DK35" s="3064"/>
      <c r="DL35" s="3065"/>
      <c r="DM35" s="3065"/>
      <c r="DN35" s="3065"/>
      <c r="DO35" s="3065"/>
      <c r="DP35" s="3065"/>
      <c r="DQ35" s="3065"/>
      <c r="DR35" s="3"/>
      <c r="DS35" s="3066"/>
      <c r="DT35" s="3067"/>
      <c r="DU35" s="3065"/>
      <c r="DV35" s="3064"/>
      <c r="DW35" s="3065"/>
      <c r="DX35" s="3065"/>
      <c r="DY35" s="3065"/>
      <c r="DZ35" s="3065"/>
      <c r="EA35" s="3065"/>
      <c r="EB35" s="3065"/>
      <c r="EC35" s="3"/>
      <c r="ED35" s="3066"/>
      <c r="EE35" s="3067"/>
      <c r="EF35" s="3065"/>
      <c r="EG35" s="3064"/>
      <c r="EH35" s="3065"/>
      <c r="EI35" s="3065"/>
      <c r="EJ35" s="3065"/>
      <c r="EK35" s="3065"/>
      <c r="EL35" s="3065"/>
      <c r="EM35" s="3065"/>
      <c r="EN35" s="3"/>
      <c r="EO35" s="3066"/>
      <c r="EP35" s="3067"/>
      <c r="EQ35" s="3065"/>
      <c r="ER35" s="3064"/>
      <c r="ES35" s="3065"/>
      <c r="ET35" s="3065"/>
      <c r="EU35" s="3065"/>
      <c r="EV35" s="3065"/>
      <c r="EW35" s="3065"/>
      <c r="EX35" s="3065"/>
      <c r="EY35" s="3"/>
      <c r="EZ35" s="3066"/>
      <c r="FA35" s="3067"/>
      <c r="FB35" s="3065"/>
      <c r="FC35" s="3064"/>
      <c r="FD35" s="3065"/>
      <c r="FE35" s="3065"/>
      <c r="FF35" s="3065"/>
      <c r="FG35" s="3065"/>
      <c r="FH35" s="3065"/>
      <c r="FI35" s="3065"/>
      <c r="FJ35" s="3"/>
      <c r="FK35" s="3066"/>
      <c r="FL35" s="3067"/>
      <c r="FM35" s="3065"/>
      <c r="FN35" s="3064"/>
      <c r="FO35" s="3065"/>
      <c r="FP35" s="3065"/>
      <c r="FQ35" s="3065"/>
      <c r="FR35" s="3065"/>
      <c r="FS35" s="3065"/>
      <c r="FT35" s="3065"/>
      <c r="FU35" s="3"/>
      <c r="FV35" s="3066"/>
      <c r="FW35" s="3067"/>
      <c r="FX35" s="3065"/>
      <c r="FY35" s="3064"/>
      <c r="FZ35" s="3065"/>
      <c r="GA35" s="3065"/>
      <c r="GB35" s="3065"/>
      <c r="GC35" s="3065"/>
      <c r="GD35" s="3065"/>
      <c r="GE35" s="3065"/>
      <c r="GF35" s="3"/>
      <c r="GG35" s="3066"/>
      <c r="GH35" s="3067"/>
      <c r="GI35" s="3065"/>
      <c r="GJ35" s="3064"/>
      <c r="GK35" s="3065"/>
      <c r="GL35" s="3065"/>
      <c r="GM35" s="3065"/>
      <c r="GN35" s="3065"/>
      <c r="GO35" s="3065"/>
      <c r="GP35" s="3065"/>
      <c r="GQ35" s="3"/>
      <c r="GR35" s="3066"/>
      <c r="GS35" s="3067"/>
      <c r="GT35" s="3065"/>
      <c r="GU35" s="3064"/>
      <c r="GV35" s="3065"/>
      <c r="GW35" s="3065"/>
      <c r="GX35" s="3065"/>
      <c r="GY35" s="3065"/>
      <c r="GZ35" s="3065"/>
      <c r="HA35" s="3065"/>
      <c r="HB35" s="3"/>
      <c r="HC35" s="3066"/>
      <c r="HD35" s="3067"/>
      <c r="HE35" s="3065"/>
      <c r="HF35" s="3064"/>
      <c r="HG35" s="3065"/>
      <c r="HH35" s="3065"/>
      <c r="HI35" s="3065"/>
      <c r="HJ35" s="3065"/>
      <c r="HK35" s="3065"/>
      <c r="HL35" s="3065"/>
      <c r="HM35" s="3"/>
      <c r="HN35" s="3066"/>
      <c r="HO35" s="3067"/>
      <c r="HP35" s="3065"/>
      <c r="HQ35" s="3064"/>
      <c r="HR35" s="3065"/>
      <c r="HS35" s="3065"/>
      <c r="HT35" s="3065"/>
      <c r="HU35" s="3065"/>
      <c r="HV35" s="3065"/>
      <c r="HW35" s="3065"/>
      <c r="HX35" s="3"/>
      <c r="HY35" s="3066"/>
      <c r="HZ35" s="3067"/>
      <c r="IA35" s="3065"/>
      <c r="IB35" s="3064"/>
      <c r="IC35" s="3065"/>
      <c r="ID35" s="3065"/>
      <c r="IE35" s="3065"/>
      <c r="IF35" s="3065"/>
      <c r="IG35" s="3065"/>
      <c r="IH35" s="3065"/>
      <c r="II35" s="3"/>
      <c r="IJ35" s="3066"/>
      <c r="IK35" s="3067"/>
      <c r="IL35" s="3065"/>
      <c r="IM35" s="3064"/>
      <c r="IN35" s="3065"/>
      <c r="IO35" s="3065"/>
      <c r="IP35" s="3065"/>
      <c r="IQ35" s="3065"/>
      <c r="IR35" s="3065"/>
      <c r="IS35" s="3065"/>
      <c r="IT35" s="3"/>
      <c r="IU35" s="3066"/>
      <c r="IV35" s="3067"/>
      <c r="IW35" s="3065"/>
    </row>
    <row r="36" spans="1:257" ht="22.5" customHeight="1" x14ac:dyDescent="0.25">
      <c r="A36" s="3066"/>
      <c r="B36" s="3067"/>
      <c r="C36" s="3068"/>
      <c r="D36" s="3062">
        <f t="shared" si="0"/>
        <v>0</v>
      </c>
      <c r="E36" s="3068"/>
      <c r="F36" s="3068"/>
      <c r="G36" s="3068"/>
      <c r="H36" s="3068"/>
      <c r="I36" s="3068"/>
      <c r="J36" s="3068"/>
      <c r="K36" s="3063"/>
      <c r="M36" s="3066"/>
      <c r="N36" s="3067"/>
      <c r="O36" s="3065"/>
      <c r="P36" s="3064"/>
      <c r="Q36" s="3065"/>
      <c r="R36" s="3065"/>
      <c r="S36" s="3065"/>
      <c r="T36" s="3065"/>
      <c r="U36" s="3065"/>
      <c r="V36" s="3065"/>
      <c r="W36" s="3"/>
      <c r="X36" s="3066"/>
      <c r="Y36" s="3067"/>
      <c r="Z36" s="3065"/>
      <c r="AA36" s="3064"/>
      <c r="AB36" s="3065"/>
      <c r="AC36" s="3065"/>
      <c r="AD36" s="3065"/>
      <c r="AE36" s="3065"/>
      <c r="AF36" s="3065"/>
      <c r="AG36" s="3065"/>
      <c r="AH36" s="3"/>
      <c r="AI36" s="3066"/>
      <c r="AJ36" s="3067"/>
      <c r="AK36" s="3065"/>
      <c r="AL36" s="3064"/>
      <c r="AM36" s="3065"/>
      <c r="AN36" s="3065"/>
      <c r="AO36" s="3065"/>
      <c r="AP36" s="3065"/>
      <c r="AQ36" s="3065"/>
      <c r="AR36" s="3065"/>
      <c r="AS36" s="3"/>
      <c r="AT36" s="3066"/>
      <c r="AU36" s="3067"/>
      <c r="AV36" s="3065"/>
      <c r="AW36" s="3064"/>
      <c r="AX36" s="3065"/>
      <c r="AY36" s="3065"/>
      <c r="AZ36" s="3065"/>
      <c r="BA36" s="3065"/>
      <c r="BB36" s="3065"/>
      <c r="BC36" s="3065"/>
      <c r="BD36" s="3"/>
      <c r="BE36" s="3066"/>
      <c r="BF36" s="3067"/>
      <c r="BG36" s="3065"/>
      <c r="BH36" s="3064"/>
      <c r="BI36" s="3065"/>
      <c r="BJ36" s="3065"/>
      <c r="BK36" s="3065"/>
      <c r="BL36" s="3065"/>
      <c r="BM36" s="3065"/>
      <c r="BN36" s="3065"/>
      <c r="BO36" s="3"/>
      <c r="BP36" s="3066"/>
      <c r="BQ36" s="3067"/>
      <c r="BR36" s="3065"/>
      <c r="BS36" s="3064"/>
      <c r="BT36" s="3065"/>
      <c r="BU36" s="3065"/>
      <c r="BV36" s="3065"/>
      <c r="BW36" s="3065"/>
      <c r="BX36" s="3065"/>
      <c r="BY36" s="3065"/>
      <c r="BZ36" s="3"/>
      <c r="CA36" s="3066"/>
      <c r="CB36" s="3067"/>
      <c r="CC36" s="3065"/>
      <c r="CD36" s="3064"/>
      <c r="CE36" s="3065"/>
      <c r="CF36" s="3065"/>
      <c r="CG36" s="3065"/>
      <c r="CH36" s="3065"/>
      <c r="CI36" s="3065"/>
      <c r="CJ36" s="3065"/>
      <c r="CK36" s="3"/>
      <c r="CL36" s="3066"/>
      <c r="CM36" s="3067"/>
      <c r="CN36" s="3065"/>
      <c r="CO36" s="3064"/>
      <c r="CP36" s="3065"/>
      <c r="CQ36" s="3065"/>
      <c r="CR36" s="3065"/>
      <c r="CS36" s="3065"/>
      <c r="CT36" s="3065"/>
      <c r="CU36" s="3065"/>
      <c r="CV36" s="3"/>
      <c r="CW36" s="3066"/>
      <c r="CX36" s="3067"/>
      <c r="CY36" s="3065"/>
      <c r="CZ36" s="3064"/>
      <c r="DA36" s="3065"/>
      <c r="DB36" s="3065"/>
      <c r="DC36" s="3065"/>
      <c r="DD36" s="3065"/>
      <c r="DE36" s="3065"/>
      <c r="DF36" s="3065"/>
      <c r="DG36" s="3"/>
      <c r="DH36" s="3066"/>
      <c r="DI36" s="3067"/>
      <c r="DJ36" s="3065"/>
      <c r="DK36" s="3064"/>
      <c r="DL36" s="3065"/>
      <c r="DM36" s="3065"/>
      <c r="DN36" s="3065"/>
      <c r="DO36" s="3065"/>
      <c r="DP36" s="3065"/>
      <c r="DQ36" s="3065"/>
      <c r="DR36" s="3"/>
      <c r="DS36" s="3066"/>
      <c r="DT36" s="3067"/>
      <c r="DU36" s="3065"/>
      <c r="DV36" s="3064"/>
      <c r="DW36" s="3065"/>
      <c r="DX36" s="3065"/>
      <c r="DY36" s="3065"/>
      <c r="DZ36" s="3065"/>
      <c r="EA36" s="3065"/>
      <c r="EB36" s="3065"/>
      <c r="EC36" s="3"/>
      <c r="ED36" s="3066"/>
      <c r="EE36" s="3067"/>
      <c r="EF36" s="3065"/>
      <c r="EG36" s="3064"/>
      <c r="EH36" s="3065"/>
      <c r="EI36" s="3065"/>
      <c r="EJ36" s="3065"/>
      <c r="EK36" s="3065"/>
      <c r="EL36" s="3065"/>
      <c r="EM36" s="3065"/>
      <c r="EN36" s="3"/>
      <c r="EO36" s="3066"/>
      <c r="EP36" s="3067"/>
      <c r="EQ36" s="3065"/>
      <c r="ER36" s="3064"/>
      <c r="ES36" s="3065"/>
      <c r="ET36" s="3065"/>
      <c r="EU36" s="3065"/>
      <c r="EV36" s="3065"/>
      <c r="EW36" s="3065"/>
      <c r="EX36" s="3065"/>
      <c r="EY36" s="3"/>
      <c r="EZ36" s="3066"/>
      <c r="FA36" s="3067"/>
      <c r="FB36" s="3065"/>
      <c r="FC36" s="3064"/>
      <c r="FD36" s="3065"/>
      <c r="FE36" s="3065"/>
      <c r="FF36" s="3065"/>
      <c r="FG36" s="3065"/>
      <c r="FH36" s="3065"/>
      <c r="FI36" s="3065"/>
      <c r="FJ36" s="3"/>
      <c r="FK36" s="3066"/>
      <c r="FL36" s="3067"/>
      <c r="FM36" s="3065"/>
      <c r="FN36" s="3064"/>
      <c r="FO36" s="3065"/>
      <c r="FP36" s="3065"/>
      <c r="FQ36" s="3065"/>
      <c r="FR36" s="3065"/>
      <c r="FS36" s="3065"/>
      <c r="FT36" s="3065"/>
      <c r="FU36" s="3"/>
      <c r="FV36" s="3066"/>
      <c r="FW36" s="3067"/>
      <c r="FX36" s="3065"/>
      <c r="FY36" s="3064"/>
      <c r="FZ36" s="3065"/>
      <c r="GA36" s="3065"/>
      <c r="GB36" s="3065"/>
      <c r="GC36" s="3065"/>
      <c r="GD36" s="3065"/>
      <c r="GE36" s="3065"/>
      <c r="GF36" s="3"/>
      <c r="GG36" s="3066"/>
      <c r="GH36" s="3067"/>
      <c r="GI36" s="3065"/>
      <c r="GJ36" s="3064"/>
      <c r="GK36" s="3065"/>
      <c r="GL36" s="3065"/>
      <c r="GM36" s="3065"/>
      <c r="GN36" s="3065"/>
      <c r="GO36" s="3065"/>
      <c r="GP36" s="3065"/>
      <c r="GQ36" s="3"/>
      <c r="GR36" s="3066"/>
      <c r="GS36" s="3067"/>
      <c r="GT36" s="3065"/>
      <c r="GU36" s="3064"/>
      <c r="GV36" s="3065"/>
      <c r="GW36" s="3065"/>
      <c r="GX36" s="3065"/>
      <c r="GY36" s="3065"/>
      <c r="GZ36" s="3065"/>
      <c r="HA36" s="3065"/>
      <c r="HB36" s="3"/>
      <c r="HC36" s="3066"/>
      <c r="HD36" s="3067"/>
      <c r="HE36" s="3065"/>
      <c r="HF36" s="3064"/>
      <c r="HG36" s="3065"/>
      <c r="HH36" s="3065"/>
      <c r="HI36" s="3065"/>
      <c r="HJ36" s="3065"/>
      <c r="HK36" s="3065"/>
      <c r="HL36" s="3065"/>
      <c r="HM36" s="3"/>
      <c r="HN36" s="3066"/>
      <c r="HO36" s="3067"/>
      <c r="HP36" s="3065"/>
      <c r="HQ36" s="3064"/>
      <c r="HR36" s="3065"/>
      <c r="HS36" s="3065"/>
      <c r="HT36" s="3065"/>
      <c r="HU36" s="3065"/>
      <c r="HV36" s="3065"/>
      <c r="HW36" s="3065"/>
      <c r="HX36" s="3"/>
      <c r="HY36" s="3066"/>
      <c r="HZ36" s="3067"/>
      <c r="IA36" s="3065"/>
      <c r="IB36" s="3064"/>
      <c r="IC36" s="3065"/>
      <c r="ID36" s="3065"/>
      <c r="IE36" s="3065"/>
      <c r="IF36" s="3065"/>
      <c r="IG36" s="3065"/>
      <c r="IH36" s="3065"/>
      <c r="II36" s="3"/>
      <c r="IJ36" s="3066"/>
      <c r="IK36" s="3067"/>
      <c r="IL36" s="3065"/>
      <c r="IM36" s="3064"/>
      <c r="IN36" s="3065"/>
      <c r="IO36" s="3065"/>
      <c r="IP36" s="3065"/>
      <c r="IQ36" s="3065"/>
      <c r="IR36" s="3065"/>
      <c r="IS36" s="3065"/>
      <c r="IT36" s="3"/>
      <c r="IU36" s="3066"/>
      <c r="IV36" s="3067"/>
      <c r="IW36" s="3065"/>
    </row>
    <row r="37" spans="1:257" ht="22.5" customHeight="1" x14ac:dyDescent="0.25">
      <c r="A37" s="3066"/>
      <c r="B37" s="3067"/>
      <c r="C37" s="3068"/>
      <c r="D37" s="3062">
        <f t="shared" si="0"/>
        <v>0</v>
      </c>
      <c r="E37" s="3068"/>
      <c r="F37" s="3068"/>
      <c r="G37" s="3068"/>
      <c r="H37" s="3068"/>
      <c r="I37" s="3068"/>
      <c r="J37" s="3068"/>
      <c r="K37" s="3063"/>
      <c r="M37" s="3066"/>
      <c r="N37" s="3067"/>
      <c r="O37" s="3065"/>
      <c r="P37" s="3064"/>
      <c r="Q37" s="3065"/>
      <c r="R37" s="3065"/>
      <c r="S37" s="3065"/>
      <c r="T37" s="3065"/>
      <c r="U37" s="3065"/>
      <c r="V37" s="3065"/>
      <c r="W37" s="3"/>
      <c r="X37" s="3066"/>
      <c r="Y37" s="3067"/>
      <c r="Z37" s="3065"/>
      <c r="AA37" s="3064"/>
      <c r="AB37" s="3065"/>
      <c r="AC37" s="3065"/>
      <c r="AD37" s="3065"/>
      <c r="AE37" s="3065"/>
      <c r="AF37" s="3065"/>
      <c r="AG37" s="3065"/>
      <c r="AH37" s="3"/>
      <c r="AI37" s="3066"/>
      <c r="AJ37" s="3067"/>
      <c r="AK37" s="3065"/>
      <c r="AL37" s="3064"/>
      <c r="AM37" s="3065"/>
      <c r="AN37" s="3065"/>
      <c r="AO37" s="3065"/>
      <c r="AP37" s="3065"/>
      <c r="AQ37" s="3065"/>
      <c r="AR37" s="3065"/>
      <c r="AS37" s="3"/>
      <c r="AT37" s="3066"/>
      <c r="AU37" s="3067"/>
      <c r="AV37" s="3065"/>
      <c r="AW37" s="3064"/>
      <c r="AX37" s="3065"/>
      <c r="AY37" s="3065"/>
      <c r="AZ37" s="3065"/>
      <c r="BA37" s="3065"/>
      <c r="BB37" s="3065"/>
      <c r="BC37" s="3065"/>
      <c r="BD37" s="3"/>
      <c r="BE37" s="3066"/>
      <c r="BF37" s="3067"/>
      <c r="BG37" s="3065"/>
      <c r="BH37" s="3064"/>
      <c r="BI37" s="3065"/>
      <c r="BJ37" s="3065"/>
      <c r="BK37" s="3065"/>
      <c r="BL37" s="3065"/>
      <c r="BM37" s="3065"/>
      <c r="BN37" s="3065"/>
      <c r="BO37" s="3"/>
      <c r="BP37" s="3066"/>
      <c r="BQ37" s="3067"/>
      <c r="BR37" s="3065"/>
      <c r="BS37" s="3064"/>
      <c r="BT37" s="3065"/>
      <c r="BU37" s="3065"/>
      <c r="BV37" s="3065"/>
      <c r="BW37" s="3065"/>
      <c r="BX37" s="3065"/>
      <c r="BY37" s="3065"/>
      <c r="BZ37" s="3"/>
      <c r="CA37" s="3066"/>
      <c r="CB37" s="3067"/>
      <c r="CC37" s="3065"/>
      <c r="CD37" s="3064"/>
      <c r="CE37" s="3065"/>
      <c r="CF37" s="3065"/>
      <c r="CG37" s="3065"/>
      <c r="CH37" s="3065"/>
      <c r="CI37" s="3065"/>
      <c r="CJ37" s="3065"/>
      <c r="CK37" s="3"/>
      <c r="CL37" s="3066"/>
      <c r="CM37" s="3067"/>
      <c r="CN37" s="3065"/>
      <c r="CO37" s="3064"/>
      <c r="CP37" s="3065"/>
      <c r="CQ37" s="3065"/>
      <c r="CR37" s="3065"/>
      <c r="CS37" s="3065"/>
      <c r="CT37" s="3065"/>
      <c r="CU37" s="3065"/>
      <c r="CV37" s="3"/>
      <c r="CW37" s="3066"/>
      <c r="CX37" s="3067"/>
      <c r="CY37" s="3065"/>
      <c r="CZ37" s="3064"/>
      <c r="DA37" s="3065"/>
      <c r="DB37" s="3065"/>
      <c r="DC37" s="3065"/>
      <c r="DD37" s="3065"/>
      <c r="DE37" s="3065"/>
      <c r="DF37" s="3065"/>
      <c r="DG37" s="3"/>
      <c r="DH37" s="3066"/>
      <c r="DI37" s="3067"/>
      <c r="DJ37" s="3065"/>
      <c r="DK37" s="3064"/>
      <c r="DL37" s="3065"/>
      <c r="DM37" s="3065"/>
      <c r="DN37" s="3065"/>
      <c r="DO37" s="3065"/>
      <c r="DP37" s="3065"/>
      <c r="DQ37" s="3065"/>
      <c r="DR37" s="3"/>
      <c r="DS37" s="3066"/>
      <c r="DT37" s="3067"/>
      <c r="DU37" s="3065"/>
      <c r="DV37" s="3064"/>
      <c r="DW37" s="3065"/>
      <c r="DX37" s="3065"/>
      <c r="DY37" s="3065"/>
      <c r="DZ37" s="3065"/>
      <c r="EA37" s="3065"/>
      <c r="EB37" s="3065"/>
      <c r="EC37" s="3"/>
      <c r="ED37" s="3066"/>
      <c r="EE37" s="3067"/>
      <c r="EF37" s="3065"/>
      <c r="EG37" s="3064"/>
      <c r="EH37" s="3065"/>
      <c r="EI37" s="3065"/>
      <c r="EJ37" s="3065"/>
      <c r="EK37" s="3065"/>
      <c r="EL37" s="3065"/>
      <c r="EM37" s="3065"/>
      <c r="EN37" s="3"/>
      <c r="EO37" s="3066"/>
      <c r="EP37" s="3067"/>
      <c r="EQ37" s="3065"/>
      <c r="ER37" s="3064"/>
      <c r="ES37" s="3065"/>
      <c r="ET37" s="3065"/>
      <c r="EU37" s="3065"/>
      <c r="EV37" s="3065"/>
      <c r="EW37" s="3065"/>
      <c r="EX37" s="3065"/>
      <c r="EY37" s="3"/>
      <c r="EZ37" s="3066"/>
      <c r="FA37" s="3067"/>
      <c r="FB37" s="3065"/>
      <c r="FC37" s="3064"/>
      <c r="FD37" s="3065"/>
      <c r="FE37" s="3065"/>
      <c r="FF37" s="3065"/>
      <c r="FG37" s="3065"/>
      <c r="FH37" s="3065"/>
      <c r="FI37" s="3065"/>
      <c r="FJ37" s="3"/>
      <c r="FK37" s="3066"/>
      <c r="FL37" s="3067"/>
      <c r="FM37" s="3065"/>
      <c r="FN37" s="3064"/>
      <c r="FO37" s="3065"/>
      <c r="FP37" s="3065"/>
      <c r="FQ37" s="3065"/>
      <c r="FR37" s="3065"/>
      <c r="FS37" s="3065"/>
      <c r="FT37" s="3065"/>
      <c r="FU37" s="3"/>
      <c r="FV37" s="3066"/>
      <c r="FW37" s="3067"/>
      <c r="FX37" s="3065"/>
      <c r="FY37" s="3064"/>
      <c r="FZ37" s="3065"/>
      <c r="GA37" s="3065"/>
      <c r="GB37" s="3065"/>
      <c r="GC37" s="3065"/>
      <c r="GD37" s="3065"/>
      <c r="GE37" s="3065"/>
      <c r="GF37" s="3"/>
      <c r="GG37" s="3066"/>
      <c r="GH37" s="3067"/>
      <c r="GI37" s="3065"/>
      <c r="GJ37" s="3064"/>
      <c r="GK37" s="3065"/>
      <c r="GL37" s="3065"/>
      <c r="GM37" s="3065"/>
      <c r="GN37" s="3065"/>
      <c r="GO37" s="3065"/>
      <c r="GP37" s="3065"/>
      <c r="GQ37" s="3"/>
      <c r="GR37" s="3066"/>
      <c r="GS37" s="3067"/>
      <c r="GT37" s="3065"/>
      <c r="GU37" s="3064"/>
      <c r="GV37" s="3065"/>
      <c r="GW37" s="3065"/>
      <c r="GX37" s="3065"/>
      <c r="GY37" s="3065"/>
      <c r="GZ37" s="3065"/>
      <c r="HA37" s="3065"/>
      <c r="HB37" s="3"/>
      <c r="HC37" s="3066"/>
      <c r="HD37" s="3067"/>
      <c r="HE37" s="3065"/>
      <c r="HF37" s="3064"/>
      <c r="HG37" s="3065"/>
      <c r="HH37" s="3065"/>
      <c r="HI37" s="3065"/>
      <c r="HJ37" s="3065"/>
      <c r="HK37" s="3065"/>
      <c r="HL37" s="3065"/>
      <c r="HM37" s="3"/>
      <c r="HN37" s="3066"/>
      <c r="HO37" s="3067"/>
      <c r="HP37" s="3065"/>
      <c r="HQ37" s="3064"/>
      <c r="HR37" s="3065"/>
      <c r="HS37" s="3065"/>
      <c r="HT37" s="3065"/>
      <c r="HU37" s="3065"/>
      <c r="HV37" s="3065"/>
      <c r="HW37" s="3065"/>
      <c r="HX37" s="3"/>
      <c r="HY37" s="3066"/>
      <c r="HZ37" s="3067"/>
      <c r="IA37" s="3065"/>
      <c r="IB37" s="3064"/>
      <c r="IC37" s="3065"/>
      <c r="ID37" s="3065"/>
      <c r="IE37" s="3065"/>
      <c r="IF37" s="3065"/>
      <c r="IG37" s="3065"/>
      <c r="IH37" s="3065"/>
      <c r="II37" s="3"/>
      <c r="IJ37" s="3066"/>
      <c r="IK37" s="3067"/>
      <c r="IL37" s="3065"/>
      <c r="IM37" s="3064"/>
      <c r="IN37" s="3065"/>
      <c r="IO37" s="3065"/>
      <c r="IP37" s="3065"/>
      <c r="IQ37" s="3065"/>
      <c r="IR37" s="3065"/>
      <c r="IS37" s="3065"/>
      <c r="IT37" s="3"/>
      <c r="IU37" s="3066"/>
      <c r="IV37" s="3067"/>
      <c r="IW37" s="3065"/>
    </row>
    <row r="38" spans="1:257" ht="22.5" customHeight="1" x14ac:dyDescent="0.25">
      <c r="A38" s="3066"/>
      <c r="B38" s="3067"/>
      <c r="C38" s="3068"/>
      <c r="D38" s="3062">
        <f t="shared" si="0"/>
        <v>0</v>
      </c>
      <c r="E38" s="3068"/>
      <c r="F38" s="3068"/>
      <c r="G38" s="3068"/>
      <c r="H38" s="3068"/>
      <c r="I38" s="3068"/>
      <c r="J38" s="3068"/>
      <c r="K38" s="3063"/>
      <c r="M38" s="3066"/>
      <c r="N38" s="3067"/>
      <c r="O38" s="3065"/>
      <c r="P38" s="3064"/>
      <c r="Q38" s="3065"/>
      <c r="R38" s="3065"/>
      <c r="S38" s="3065"/>
      <c r="T38" s="3065"/>
      <c r="U38" s="3065"/>
      <c r="V38" s="3065"/>
      <c r="W38" s="3"/>
      <c r="X38" s="3066"/>
      <c r="Y38" s="3067"/>
      <c r="Z38" s="3065"/>
      <c r="AA38" s="3064"/>
      <c r="AB38" s="3065"/>
      <c r="AC38" s="3065"/>
      <c r="AD38" s="3065"/>
      <c r="AE38" s="3065"/>
      <c r="AF38" s="3065"/>
      <c r="AG38" s="3065"/>
      <c r="AH38" s="3"/>
      <c r="AI38" s="3066"/>
      <c r="AJ38" s="3067"/>
      <c r="AK38" s="3065"/>
      <c r="AL38" s="3064"/>
      <c r="AM38" s="3065"/>
      <c r="AN38" s="3065"/>
      <c r="AO38" s="3065"/>
      <c r="AP38" s="3065"/>
      <c r="AQ38" s="3065"/>
      <c r="AR38" s="3065"/>
      <c r="AS38" s="3"/>
      <c r="AT38" s="3066"/>
      <c r="AU38" s="3067"/>
      <c r="AV38" s="3065"/>
      <c r="AW38" s="3064"/>
      <c r="AX38" s="3065"/>
      <c r="AY38" s="3065"/>
      <c r="AZ38" s="3065"/>
      <c r="BA38" s="3065"/>
      <c r="BB38" s="3065"/>
      <c r="BC38" s="3065"/>
      <c r="BD38" s="3"/>
      <c r="BE38" s="3066"/>
      <c r="BF38" s="3067"/>
      <c r="BG38" s="3065"/>
      <c r="BH38" s="3064"/>
      <c r="BI38" s="3065"/>
      <c r="BJ38" s="3065"/>
      <c r="BK38" s="3065"/>
      <c r="BL38" s="3065"/>
      <c r="BM38" s="3065"/>
      <c r="BN38" s="3065"/>
      <c r="BO38" s="3"/>
      <c r="BP38" s="3066"/>
      <c r="BQ38" s="3067"/>
      <c r="BR38" s="3065"/>
      <c r="BS38" s="3064"/>
      <c r="BT38" s="3065"/>
      <c r="BU38" s="3065"/>
      <c r="BV38" s="3065"/>
      <c r="BW38" s="3065"/>
      <c r="BX38" s="3065"/>
      <c r="BY38" s="3065"/>
      <c r="BZ38" s="3"/>
      <c r="CA38" s="3066"/>
      <c r="CB38" s="3067"/>
      <c r="CC38" s="3065"/>
      <c r="CD38" s="3064"/>
      <c r="CE38" s="3065"/>
      <c r="CF38" s="3065"/>
      <c r="CG38" s="3065"/>
      <c r="CH38" s="3065"/>
      <c r="CI38" s="3065"/>
      <c r="CJ38" s="3065"/>
      <c r="CK38" s="3"/>
      <c r="CL38" s="3066"/>
      <c r="CM38" s="3067"/>
      <c r="CN38" s="3065"/>
      <c r="CO38" s="3064"/>
      <c r="CP38" s="3065"/>
      <c r="CQ38" s="3065"/>
      <c r="CR38" s="3065"/>
      <c r="CS38" s="3065"/>
      <c r="CT38" s="3065"/>
      <c r="CU38" s="3065"/>
      <c r="CV38" s="3"/>
      <c r="CW38" s="3066"/>
      <c r="CX38" s="3067"/>
      <c r="CY38" s="3065"/>
      <c r="CZ38" s="3064"/>
      <c r="DA38" s="3065"/>
      <c r="DB38" s="3065"/>
      <c r="DC38" s="3065"/>
      <c r="DD38" s="3065"/>
      <c r="DE38" s="3065"/>
      <c r="DF38" s="3065"/>
      <c r="DG38" s="3"/>
      <c r="DH38" s="3066"/>
      <c r="DI38" s="3067"/>
      <c r="DJ38" s="3065"/>
      <c r="DK38" s="3064"/>
      <c r="DL38" s="3065"/>
      <c r="DM38" s="3065"/>
      <c r="DN38" s="3065"/>
      <c r="DO38" s="3065"/>
      <c r="DP38" s="3065"/>
      <c r="DQ38" s="3065"/>
      <c r="DR38" s="3"/>
      <c r="DS38" s="3066"/>
      <c r="DT38" s="3067"/>
      <c r="DU38" s="3065"/>
      <c r="DV38" s="3064"/>
      <c r="DW38" s="3065"/>
      <c r="DX38" s="3065"/>
      <c r="DY38" s="3065"/>
      <c r="DZ38" s="3065"/>
      <c r="EA38" s="3065"/>
      <c r="EB38" s="3065"/>
      <c r="EC38" s="3"/>
      <c r="ED38" s="3066"/>
      <c r="EE38" s="3067"/>
      <c r="EF38" s="3065"/>
      <c r="EG38" s="3064"/>
      <c r="EH38" s="3065"/>
      <c r="EI38" s="3065"/>
      <c r="EJ38" s="3065"/>
      <c r="EK38" s="3065"/>
      <c r="EL38" s="3065"/>
      <c r="EM38" s="3065"/>
      <c r="EN38" s="3"/>
      <c r="EO38" s="3066"/>
      <c r="EP38" s="3067"/>
      <c r="EQ38" s="3065"/>
      <c r="ER38" s="3064"/>
      <c r="ES38" s="3065"/>
      <c r="ET38" s="3065"/>
      <c r="EU38" s="3065"/>
      <c r="EV38" s="3065"/>
      <c r="EW38" s="3065"/>
      <c r="EX38" s="3065"/>
      <c r="EY38" s="3"/>
      <c r="EZ38" s="3066"/>
      <c r="FA38" s="3067"/>
      <c r="FB38" s="3065"/>
      <c r="FC38" s="3064"/>
      <c r="FD38" s="3065"/>
      <c r="FE38" s="3065"/>
      <c r="FF38" s="3065"/>
      <c r="FG38" s="3065"/>
      <c r="FH38" s="3065"/>
      <c r="FI38" s="3065"/>
      <c r="FJ38" s="3"/>
      <c r="FK38" s="3066"/>
      <c r="FL38" s="3067"/>
      <c r="FM38" s="3065"/>
      <c r="FN38" s="3064"/>
      <c r="FO38" s="3065"/>
      <c r="FP38" s="3065"/>
      <c r="FQ38" s="3065"/>
      <c r="FR38" s="3065"/>
      <c r="FS38" s="3065"/>
      <c r="FT38" s="3065"/>
      <c r="FU38" s="3"/>
      <c r="FV38" s="3066"/>
      <c r="FW38" s="3067"/>
      <c r="FX38" s="3065"/>
      <c r="FY38" s="3064"/>
      <c r="FZ38" s="3065"/>
      <c r="GA38" s="3065"/>
      <c r="GB38" s="3065"/>
      <c r="GC38" s="3065"/>
      <c r="GD38" s="3065"/>
      <c r="GE38" s="3065"/>
      <c r="GF38" s="3"/>
      <c r="GG38" s="3066"/>
      <c r="GH38" s="3067"/>
      <c r="GI38" s="3065"/>
      <c r="GJ38" s="3064"/>
      <c r="GK38" s="3065"/>
      <c r="GL38" s="3065"/>
      <c r="GM38" s="3065"/>
      <c r="GN38" s="3065"/>
      <c r="GO38" s="3065"/>
      <c r="GP38" s="3065"/>
      <c r="GQ38" s="3"/>
      <c r="GR38" s="3066"/>
      <c r="GS38" s="3067"/>
      <c r="GT38" s="3065"/>
      <c r="GU38" s="3064"/>
      <c r="GV38" s="3065"/>
      <c r="GW38" s="3065"/>
      <c r="GX38" s="3065"/>
      <c r="GY38" s="3065"/>
      <c r="GZ38" s="3065"/>
      <c r="HA38" s="3065"/>
      <c r="HB38" s="3"/>
      <c r="HC38" s="3066"/>
      <c r="HD38" s="3067"/>
      <c r="HE38" s="3065"/>
      <c r="HF38" s="3064"/>
      <c r="HG38" s="3065"/>
      <c r="HH38" s="3065"/>
      <c r="HI38" s="3065"/>
      <c r="HJ38" s="3065"/>
      <c r="HK38" s="3065"/>
      <c r="HL38" s="3065"/>
      <c r="HM38" s="3"/>
      <c r="HN38" s="3066"/>
      <c r="HO38" s="3067"/>
      <c r="HP38" s="3065"/>
      <c r="HQ38" s="3064"/>
      <c r="HR38" s="3065"/>
      <c r="HS38" s="3065"/>
      <c r="HT38" s="3065"/>
      <c r="HU38" s="3065"/>
      <c r="HV38" s="3065"/>
      <c r="HW38" s="3065"/>
      <c r="HX38" s="3"/>
      <c r="HY38" s="3066"/>
      <c r="HZ38" s="3067"/>
      <c r="IA38" s="3065"/>
      <c r="IB38" s="3064"/>
      <c r="IC38" s="3065"/>
      <c r="ID38" s="3065"/>
      <c r="IE38" s="3065"/>
      <c r="IF38" s="3065"/>
      <c r="IG38" s="3065"/>
      <c r="IH38" s="3065"/>
      <c r="II38" s="3"/>
      <c r="IJ38" s="3066"/>
      <c r="IK38" s="3067"/>
      <c r="IL38" s="3065"/>
      <c r="IM38" s="3064"/>
      <c r="IN38" s="3065"/>
      <c r="IO38" s="3065"/>
      <c r="IP38" s="3065"/>
      <c r="IQ38" s="3065"/>
      <c r="IR38" s="3065"/>
      <c r="IS38" s="3065"/>
      <c r="IT38" s="3"/>
      <c r="IU38" s="3066"/>
      <c r="IV38" s="3067"/>
      <c r="IW38" s="3065"/>
    </row>
    <row r="39" spans="1:257" ht="22.5" customHeight="1" x14ac:dyDescent="0.25">
      <c r="A39" s="3066"/>
      <c r="B39" s="3067"/>
      <c r="C39" s="3068"/>
      <c r="D39" s="3062">
        <f t="shared" si="0"/>
        <v>0</v>
      </c>
      <c r="E39" s="3068"/>
      <c r="F39" s="3068"/>
      <c r="G39" s="3068"/>
      <c r="H39" s="3068"/>
      <c r="I39" s="3068"/>
      <c r="J39" s="3068"/>
      <c r="K39" s="3063"/>
      <c r="M39" s="3066"/>
      <c r="N39" s="3067"/>
      <c r="O39" s="3065"/>
      <c r="P39" s="3064"/>
      <c r="Q39" s="3065"/>
      <c r="R39" s="3065"/>
      <c r="S39" s="3065"/>
      <c r="T39" s="3065"/>
      <c r="U39" s="3065"/>
      <c r="V39" s="3065"/>
      <c r="W39" s="3"/>
      <c r="X39" s="3066"/>
      <c r="Y39" s="3067"/>
      <c r="Z39" s="3065"/>
      <c r="AA39" s="3064"/>
      <c r="AB39" s="3065"/>
      <c r="AC39" s="3065"/>
      <c r="AD39" s="3065"/>
      <c r="AE39" s="3065"/>
      <c r="AF39" s="3065"/>
      <c r="AG39" s="3065"/>
      <c r="AH39" s="3"/>
      <c r="AI39" s="3066"/>
      <c r="AJ39" s="3067"/>
      <c r="AK39" s="3065"/>
      <c r="AL39" s="3064"/>
      <c r="AM39" s="3065"/>
      <c r="AN39" s="3065"/>
      <c r="AO39" s="3065"/>
      <c r="AP39" s="3065"/>
      <c r="AQ39" s="3065"/>
      <c r="AR39" s="3065"/>
      <c r="AS39" s="3"/>
      <c r="AT39" s="3066"/>
      <c r="AU39" s="3067"/>
      <c r="AV39" s="3065"/>
      <c r="AW39" s="3064"/>
      <c r="AX39" s="3065"/>
      <c r="AY39" s="3065"/>
      <c r="AZ39" s="3065"/>
      <c r="BA39" s="3065"/>
      <c r="BB39" s="3065"/>
      <c r="BC39" s="3065"/>
      <c r="BD39" s="3"/>
      <c r="BE39" s="3066"/>
      <c r="BF39" s="3067"/>
      <c r="BG39" s="3065"/>
      <c r="BH39" s="3064"/>
      <c r="BI39" s="3065"/>
      <c r="BJ39" s="3065"/>
      <c r="BK39" s="3065"/>
      <c r="BL39" s="3065"/>
      <c r="BM39" s="3065"/>
      <c r="BN39" s="3065"/>
      <c r="BO39" s="3"/>
      <c r="BP39" s="3066"/>
      <c r="BQ39" s="3067"/>
      <c r="BR39" s="3065"/>
      <c r="BS39" s="3064"/>
      <c r="BT39" s="3065"/>
      <c r="BU39" s="3065"/>
      <c r="BV39" s="3065"/>
      <c r="BW39" s="3065"/>
      <c r="BX39" s="3065"/>
      <c r="BY39" s="3065"/>
      <c r="BZ39" s="3"/>
      <c r="CA39" s="3066"/>
      <c r="CB39" s="3067"/>
      <c r="CC39" s="3065"/>
      <c r="CD39" s="3064"/>
      <c r="CE39" s="3065"/>
      <c r="CF39" s="3065"/>
      <c r="CG39" s="3065"/>
      <c r="CH39" s="3065"/>
      <c r="CI39" s="3065"/>
      <c r="CJ39" s="3065"/>
      <c r="CK39" s="3"/>
      <c r="CL39" s="3066"/>
      <c r="CM39" s="3067"/>
      <c r="CN39" s="3065"/>
      <c r="CO39" s="3064"/>
      <c r="CP39" s="3065"/>
      <c r="CQ39" s="3065"/>
      <c r="CR39" s="3065"/>
      <c r="CS39" s="3065"/>
      <c r="CT39" s="3065"/>
      <c r="CU39" s="3065"/>
      <c r="CV39" s="3"/>
      <c r="CW39" s="3066"/>
      <c r="CX39" s="3067"/>
      <c r="CY39" s="3065"/>
      <c r="CZ39" s="3064"/>
      <c r="DA39" s="3065"/>
      <c r="DB39" s="3065"/>
      <c r="DC39" s="3065"/>
      <c r="DD39" s="3065"/>
      <c r="DE39" s="3065"/>
      <c r="DF39" s="3065"/>
      <c r="DG39" s="3"/>
      <c r="DH39" s="3066"/>
      <c r="DI39" s="3067"/>
      <c r="DJ39" s="3065"/>
      <c r="DK39" s="3064"/>
      <c r="DL39" s="3065"/>
      <c r="DM39" s="3065"/>
      <c r="DN39" s="3065"/>
      <c r="DO39" s="3065"/>
      <c r="DP39" s="3065"/>
      <c r="DQ39" s="3065"/>
      <c r="DR39" s="3"/>
      <c r="DS39" s="3066"/>
      <c r="DT39" s="3067"/>
      <c r="DU39" s="3065"/>
      <c r="DV39" s="3064"/>
      <c r="DW39" s="3065"/>
      <c r="DX39" s="3065"/>
      <c r="DY39" s="3065"/>
      <c r="DZ39" s="3065"/>
      <c r="EA39" s="3065"/>
      <c r="EB39" s="3065"/>
      <c r="EC39" s="3"/>
      <c r="ED39" s="3066"/>
      <c r="EE39" s="3067"/>
      <c r="EF39" s="3065"/>
      <c r="EG39" s="3064"/>
      <c r="EH39" s="3065"/>
      <c r="EI39" s="3065"/>
      <c r="EJ39" s="3065"/>
      <c r="EK39" s="3065"/>
      <c r="EL39" s="3065"/>
      <c r="EM39" s="3065"/>
      <c r="EN39" s="3"/>
      <c r="EO39" s="3066"/>
      <c r="EP39" s="3067"/>
      <c r="EQ39" s="3065"/>
      <c r="ER39" s="3064"/>
      <c r="ES39" s="3065"/>
      <c r="ET39" s="3065"/>
      <c r="EU39" s="3065"/>
      <c r="EV39" s="3065"/>
      <c r="EW39" s="3065"/>
      <c r="EX39" s="3065"/>
      <c r="EY39" s="3"/>
      <c r="EZ39" s="3066"/>
      <c r="FA39" s="3067"/>
      <c r="FB39" s="3065"/>
      <c r="FC39" s="3064"/>
      <c r="FD39" s="3065"/>
      <c r="FE39" s="3065"/>
      <c r="FF39" s="3065"/>
      <c r="FG39" s="3065"/>
      <c r="FH39" s="3065"/>
      <c r="FI39" s="3065"/>
      <c r="FJ39" s="3"/>
      <c r="FK39" s="3066"/>
      <c r="FL39" s="3067"/>
      <c r="FM39" s="3065"/>
      <c r="FN39" s="3064"/>
      <c r="FO39" s="3065"/>
      <c r="FP39" s="3065"/>
      <c r="FQ39" s="3065"/>
      <c r="FR39" s="3065"/>
      <c r="FS39" s="3065"/>
      <c r="FT39" s="3065"/>
      <c r="FU39" s="3"/>
      <c r="FV39" s="3066"/>
      <c r="FW39" s="3067"/>
      <c r="FX39" s="3065"/>
      <c r="FY39" s="3064"/>
      <c r="FZ39" s="3065"/>
      <c r="GA39" s="3065"/>
      <c r="GB39" s="3065"/>
      <c r="GC39" s="3065"/>
      <c r="GD39" s="3065"/>
      <c r="GE39" s="3065"/>
      <c r="GF39" s="3"/>
      <c r="GG39" s="3066"/>
      <c r="GH39" s="3067"/>
      <c r="GI39" s="3065"/>
      <c r="GJ39" s="3064"/>
      <c r="GK39" s="3065"/>
      <c r="GL39" s="3065"/>
      <c r="GM39" s="3065"/>
      <c r="GN39" s="3065"/>
      <c r="GO39" s="3065"/>
      <c r="GP39" s="3065"/>
      <c r="GQ39" s="3"/>
      <c r="GR39" s="3066"/>
      <c r="GS39" s="3067"/>
      <c r="GT39" s="3065"/>
      <c r="GU39" s="3064"/>
      <c r="GV39" s="3065"/>
      <c r="GW39" s="3065"/>
      <c r="GX39" s="3065"/>
      <c r="GY39" s="3065"/>
      <c r="GZ39" s="3065"/>
      <c r="HA39" s="3065"/>
      <c r="HB39" s="3"/>
      <c r="HC39" s="3066"/>
      <c r="HD39" s="3067"/>
      <c r="HE39" s="3065"/>
      <c r="HF39" s="3064"/>
      <c r="HG39" s="3065"/>
      <c r="HH39" s="3065"/>
      <c r="HI39" s="3065"/>
      <c r="HJ39" s="3065"/>
      <c r="HK39" s="3065"/>
      <c r="HL39" s="3065"/>
      <c r="HM39" s="3"/>
      <c r="HN39" s="3066"/>
      <c r="HO39" s="3067"/>
      <c r="HP39" s="3065"/>
      <c r="HQ39" s="3064"/>
      <c r="HR39" s="3065"/>
      <c r="HS39" s="3065"/>
      <c r="HT39" s="3065"/>
      <c r="HU39" s="3065"/>
      <c r="HV39" s="3065"/>
      <c r="HW39" s="3065"/>
      <c r="HX39" s="3"/>
      <c r="HY39" s="3066"/>
      <c r="HZ39" s="3067"/>
      <c r="IA39" s="3065"/>
      <c r="IB39" s="3064"/>
      <c r="IC39" s="3065"/>
      <c r="ID39" s="3065"/>
      <c r="IE39" s="3065"/>
      <c r="IF39" s="3065"/>
      <c r="IG39" s="3065"/>
      <c r="IH39" s="3065"/>
      <c r="II39" s="3"/>
      <c r="IJ39" s="3066"/>
      <c r="IK39" s="3067"/>
      <c r="IL39" s="3065"/>
      <c r="IM39" s="3064"/>
      <c r="IN39" s="3065"/>
      <c r="IO39" s="3065"/>
      <c r="IP39" s="3065"/>
      <c r="IQ39" s="3065"/>
      <c r="IR39" s="3065"/>
      <c r="IS39" s="3065"/>
      <c r="IT39" s="3"/>
      <c r="IU39" s="3066"/>
      <c r="IV39" s="3067"/>
      <c r="IW39" s="3065"/>
    </row>
    <row r="40" spans="1:257" ht="22.5" customHeight="1" x14ac:dyDescent="0.25">
      <c r="A40" s="3066"/>
      <c r="B40" s="3067"/>
      <c r="C40" s="3068"/>
      <c r="D40" s="3062">
        <f t="shared" si="0"/>
        <v>0</v>
      </c>
      <c r="E40" s="3068"/>
      <c r="F40" s="3068"/>
      <c r="G40" s="3068"/>
      <c r="H40" s="3068"/>
      <c r="I40" s="3068"/>
      <c r="J40" s="3068"/>
      <c r="K40" s="3063"/>
      <c r="M40" s="3066"/>
      <c r="N40" s="3067"/>
      <c r="O40" s="3065"/>
      <c r="P40" s="3064"/>
      <c r="Q40" s="3065"/>
      <c r="R40" s="3065"/>
      <c r="S40" s="3065"/>
      <c r="T40" s="3065"/>
      <c r="U40" s="3065"/>
      <c r="V40" s="3065"/>
      <c r="W40" s="3"/>
      <c r="X40" s="3066"/>
      <c r="Y40" s="3067"/>
      <c r="Z40" s="3065"/>
      <c r="AA40" s="3064"/>
      <c r="AB40" s="3065"/>
      <c r="AC40" s="3065"/>
      <c r="AD40" s="3065"/>
      <c r="AE40" s="3065"/>
      <c r="AF40" s="3065"/>
      <c r="AG40" s="3065"/>
      <c r="AH40" s="3"/>
      <c r="AI40" s="3066"/>
      <c r="AJ40" s="3067"/>
      <c r="AK40" s="3065"/>
      <c r="AL40" s="3064"/>
      <c r="AM40" s="3065"/>
      <c r="AN40" s="3065"/>
      <c r="AO40" s="3065"/>
      <c r="AP40" s="3065"/>
      <c r="AQ40" s="3065"/>
      <c r="AR40" s="3065"/>
      <c r="AS40" s="3"/>
      <c r="AT40" s="3066"/>
      <c r="AU40" s="3067"/>
      <c r="AV40" s="3065"/>
      <c r="AW40" s="3064"/>
      <c r="AX40" s="3065"/>
      <c r="AY40" s="3065"/>
      <c r="AZ40" s="3065"/>
      <c r="BA40" s="3065"/>
      <c r="BB40" s="3065"/>
      <c r="BC40" s="3065"/>
      <c r="BD40" s="3"/>
      <c r="BE40" s="3066"/>
      <c r="BF40" s="3067"/>
      <c r="BG40" s="3065"/>
      <c r="BH40" s="3064"/>
      <c r="BI40" s="3065"/>
      <c r="BJ40" s="3065"/>
      <c r="BK40" s="3065"/>
      <c r="BL40" s="3065"/>
      <c r="BM40" s="3065"/>
      <c r="BN40" s="3065"/>
      <c r="BO40" s="3"/>
      <c r="BP40" s="3066"/>
      <c r="BQ40" s="3067"/>
      <c r="BR40" s="3065"/>
      <c r="BS40" s="3064"/>
      <c r="BT40" s="3065"/>
      <c r="BU40" s="3065"/>
      <c r="BV40" s="3065"/>
      <c r="BW40" s="3065"/>
      <c r="BX40" s="3065"/>
      <c r="BY40" s="3065"/>
      <c r="BZ40" s="3"/>
      <c r="CA40" s="3066"/>
      <c r="CB40" s="3067"/>
      <c r="CC40" s="3065"/>
      <c r="CD40" s="3064"/>
      <c r="CE40" s="3065"/>
      <c r="CF40" s="3065"/>
      <c r="CG40" s="3065"/>
      <c r="CH40" s="3065"/>
      <c r="CI40" s="3065"/>
      <c r="CJ40" s="3065"/>
      <c r="CK40" s="3"/>
      <c r="CL40" s="3066"/>
      <c r="CM40" s="3067"/>
      <c r="CN40" s="3065"/>
      <c r="CO40" s="3064"/>
      <c r="CP40" s="3065"/>
      <c r="CQ40" s="3065"/>
      <c r="CR40" s="3065"/>
      <c r="CS40" s="3065"/>
      <c r="CT40" s="3065"/>
      <c r="CU40" s="3065"/>
      <c r="CV40" s="3"/>
      <c r="CW40" s="3066"/>
      <c r="CX40" s="3067"/>
      <c r="CY40" s="3065"/>
      <c r="CZ40" s="3064"/>
      <c r="DA40" s="3065"/>
      <c r="DB40" s="3065"/>
      <c r="DC40" s="3065"/>
      <c r="DD40" s="3065"/>
      <c r="DE40" s="3065"/>
      <c r="DF40" s="3065"/>
      <c r="DG40" s="3"/>
      <c r="DH40" s="3066"/>
      <c r="DI40" s="3067"/>
      <c r="DJ40" s="3065"/>
      <c r="DK40" s="3064"/>
      <c r="DL40" s="3065"/>
      <c r="DM40" s="3065"/>
      <c r="DN40" s="3065"/>
      <c r="DO40" s="3065"/>
      <c r="DP40" s="3065"/>
      <c r="DQ40" s="3065"/>
      <c r="DR40" s="3"/>
      <c r="DS40" s="3066"/>
      <c r="DT40" s="3067"/>
      <c r="DU40" s="3065"/>
      <c r="DV40" s="3064"/>
      <c r="DW40" s="3065"/>
      <c r="DX40" s="3065"/>
      <c r="DY40" s="3065"/>
      <c r="DZ40" s="3065"/>
      <c r="EA40" s="3065"/>
      <c r="EB40" s="3065"/>
      <c r="EC40" s="3"/>
      <c r="ED40" s="3066"/>
      <c r="EE40" s="3067"/>
      <c r="EF40" s="3065"/>
      <c r="EG40" s="3064"/>
      <c r="EH40" s="3065"/>
      <c r="EI40" s="3065"/>
      <c r="EJ40" s="3065"/>
      <c r="EK40" s="3065"/>
      <c r="EL40" s="3065"/>
      <c r="EM40" s="3065"/>
      <c r="EN40" s="3"/>
      <c r="EO40" s="3066"/>
      <c r="EP40" s="3067"/>
      <c r="EQ40" s="3065"/>
      <c r="ER40" s="3064"/>
      <c r="ES40" s="3065"/>
      <c r="ET40" s="3065"/>
      <c r="EU40" s="3065"/>
      <c r="EV40" s="3065"/>
      <c r="EW40" s="3065"/>
      <c r="EX40" s="3065"/>
      <c r="EY40" s="3"/>
      <c r="EZ40" s="3066"/>
      <c r="FA40" s="3067"/>
      <c r="FB40" s="3065"/>
      <c r="FC40" s="3064"/>
      <c r="FD40" s="3065"/>
      <c r="FE40" s="3065"/>
      <c r="FF40" s="3065"/>
      <c r="FG40" s="3065"/>
      <c r="FH40" s="3065"/>
      <c r="FI40" s="3065"/>
      <c r="FJ40" s="3"/>
      <c r="FK40" s="3066"/>
      <c r="FL40" s="3067"/>
      <c r="FM40" s="3065"/>
      <c r="FN40" s="3064"/>
      <c r="FO40" s="3065"/>
      <c r="FP40" s="3065"/>
      <c r="FQ40" s="3065"/>
      <c r="FR40" s="3065"/>
      <c r="FS40" s="3065"/>
      <c r="FT40" s="3065"/>
      <c r="FU40" s="3"/>
      <c r="FV40" s="3066"/>
      <c r="FW40" s="3067"/>
      <c r="FX40" s="3065"/>
      <c r="FY40" s="3064"/>
      <c r="FZ40" s="3065"/>
      <c r="GA40" s="3065"/>
      <c r="GB40" s="3065"/>
      <c r="GC40" s="3065"/>
      <c r="GD40" s="3065"/>
      <c r="GE40" s="3065"/>
      <c r="GF40" s="3"/>
      <c r="GG40" s="3066"/>
      <c r="GH40" s="3067"/>
      <c r="GI40" s="3065"/>
      <c r="GJ40" s="3064"/>
      <c r="GK40" s="3065"/>
      <c r="GL40" s="3065"/>
      <c r="GM40" s="3065"/>
      <c r="GN40" s="3065"/>
      <c r="GO40" s="3065"/>
      <c r="GP40" s="3065"/>
      <c r="GQ40" s="3"/>
      <c r="GR40" s="3066"/>
      <c r="GS40" s="3067"/>
      <c r="GT40" s="3065"/>
      <c r="GU40" s="3064"/>
      <c r="GV40" s="3065"/>
      <c r="GW40" s="3065"/>
      <c r="GX40" s="3065"/>
      <c r="GY40" s="3065"/>
      <c r="GZ40" s="3065"/>
      <c r="HA40" s="3065"/>
      <c r="HB40" s="3"/>
      <c r="HC40" s="3066"/>
      <c r="HD40" s="3067"/>
      <c r="HE40" s="3065"/>
      <c r="HF40" s="3064"/>
      <c r="HG40" s="3065"/>
      <c r="HH40" s="3065"/>
      <c r="HI40" s="3065"/>
      <c r="HJ40" s="3065"/>
      <c r="HK40" s="3065"/>
      <c r="HL40" s="3065"/>
      <c r="HM40" s="3"/>
      <c r="HN40" s="3066"/>
      <c r="HO40" s="3067"/>
      <c r="HP40" s="3065"/>
      <c r="HQ40" s="3064"/>
      <c r="HR40" s="3065"/>
      <c r="HS40" s="3065"/>
      <c r="HT40" s="3065"/>
      <c r="HU40" s="3065"/>
      <c r="HV40" s="3065"/>
      <c r="HW40" s="3065"/>
      <c r="HX40" s="3"/>
      <c r="HY40" s="3066"/>
      <c r="HZ40" s="3067"/>
      <c r="IA40" s="3065"/>
      <c r="IB40" s="3064"/>
      <c r="IC40" s="3065"/>
      <c r="ID40" s="3065"/>
      <c r="IE40" s="3065"/>
      <c r="IF40" s="3065"/>
      <c r="IG40" s="3065"/>
      <c r="IH40" s="3065"/>
      <c r="II40" s="3"/>
      <c r="IJ40" s="3066"/>
      <c r="IK40" s="3067"/>
      <c r="IL40" s="3065"/>
      <c r="IM40" s="3064"/>
      <c r="IN40" s="3065"/>
      <c r="IO40" s="3065"/>
      <c r="IP40" s="3065"/>
      <c r="IQ40" s="3065"/>
      <c r="IR40" s="3065"/>
      <c r="IS40" s="3065"/>
      <c r="IT40" s="3"/>
      <c r="IU40" s="3066"/>
      <c r="IV40" s="3067"/>
      <c r="IW40" s="3065"/>
    </row>
    <row r="41" spans="1:257" ht="22.5" customHeight="1" x14ac:dyDescent="0.25">
      <c r="A41" s="3066"/>
      <c r="B41" s="3067"/>
      <c r="C41" s="3068"/>
      <c r="D41" s="3062">
        <f t="shared" si="0"/>
        <v>0</v>
      </c>
      <c r="E41" s="3068"/>
      <c r="F41" s="3068"/>
      <c r="G41" s="3068"/>
      <c r="H41" s="3068"/>
      <c r="I41" s="3068"/>
      <c r="J41" s="3068"/>
      <c r="K41" s="3063"/>
      <c r="M41" s="3066"/>
      <c r="N41" s="3067"/>
      <c r="O41" s="3065"/>
      <c r="P41" s="3064"/>
      <c r="Q41" s="3065"/>
      <c r="R41" s="3065"/>
      <c r="S41" s="3065"/>
      <c r="T41" s="3065"/>
      <c r="U41" s="3065"/>
      <c r="V41" s="3065"/>
      <c r="W41" s="3"/>
      <c r="X41" s="3066"/>
      <c r="Y41" s="3067"/>
      <c r="Z41" s="3065"/>
      <c r="AA41" s="3064"/>
      <c r="AB41" s="3065"/>
      <c r="AC41" s="3065"/>
      <c r="AD41" s="3065"/>
      <c r="AE41" s="3065"/>
      <c r="AF41" s="3065"/>
      <c r="AG41" s="3065"/>
      <c r="AH41" s="3"/>
      <c r="AI41" s="3066"/>
      <c r="AJ41" s="3067"/>
      <c r="AK41" s="3065"/>
      <c r="AL41" s="3064"/>
      <c r="AM41" s="3065"/>
      <c r="AN41" s="3065"/>
      <c r="AO41" s="3065"/>
      <c r="AP41" s="3065"/>
      <c r="AQ41" s="3065"/>
      <c r="AR41" s="3065"/>
      <c r="AS41" s="3"/>
      <c r="AT41" s="3066"/>
      <c r="AU41" s="3067"/>
      <c r="AV41" s="3065"/>
      <c r="AW41" s="3064"/>
      <c r="AX41" s="3065"/>
      <c r="AY41" s="3065"/>
      <c r="AZ41" s="3065"/>
      <c r="BA41" s="3065"/>
      <c r="BB41" s="3065"/>
      <c r="BC41" s="3065"/>
      <c r="BD41" s="3"/>
      <c r="BE41" s="3066"/>
      <c r="BF41" s="3067"/>
      <c r="BG41" s="3065"/>
      <c r="BH41" s="3064"/>
      <c r="BI41" s="3065"/>
      <c r="BJ41" s="3065"/>
      <c r="BK41" s="3065"/>
      <c r="BL41" s="3065"/>
      <c r="BM41" s="3065"/>
      <c r="BN41" s="3065"/>
      <c r="BO41" s="3"/>
      <c r="BP41" s="3066"/>
      <c r="BQ41" s="3067"/>
      <c r="BR41" s="3065"/>
      <c r="BS41" s="3064"/>
      <c r="BT41" s="3065"/>
      <c r="BU41" s="3065"/>
      <c r="BV41" s="3065"/>
      <c r="BW41" s="3065"/>
      <c r="BX41" s="3065"/>
      <c r="BY41" s="3065"/>
      <c r="BZ41" s="3"/>
      <c r="CA41" s="3066"/>
      <c r="CB41" s="3067"/>
      <c r="CC41" s="3065"/>
      <c r="CD41" s="3064"/>
      <c r="CE41" s="3065"/>
      <c r="CF41" s="3065"/>
      <c r="CG41" s="3065"/>
      <c r="CH41" s="3065"/>
      <c r="CI41" s="3065"/>
      <c r="CJ41" s="3065"/>
      <c r="CK41" s="3"/>
      <c r="CL41" s="3066"/>
      <c r="CM41" s="3067"/>
      <c r="CN41" s="3065"/>
      <c r="CO41" s="3064"/>
      <c r="CP41" s="3065"/>
      <c r="CQ41" s="3065"/>
      <c r="CR41" s="3065"/>
      <c r="CS41" s="3065"/>
      <c r="CT41" s="3065"/>
      <c r="CU41" s="3065"/>
      <c r="CV41" s="3"/>
      <c r="CW41" s="3066"/>
      <c r="CX41" s="3067"/>
      <c r="CY41" s="3065"/>
      <c r="CZ41" s="3064"/>
      <c r="DA41" s="3065"/>
      <c r="DB41" s="3065"/>
      <c r="DC41" s="3065"/>
      <c r="DD41" s="3065"/>
      <c r="DE41" s="3065"/>
      <c r="DF41" s="3065"/>
      <c r="DG41" s="3"/>
      <c r="DH41" s="3066"/>
      <c r="DI41" s="3067"/>
      <c r="DJ41" s="3065"/>
      <c r="DK41" s="3064"/>
      <c r="DL41" s="3065"/>
      <c r="DM41" s="3065"/>
      <c r="DN41" s="3065"/>
      <c r="DO41" s="3065"/>
      <c r="DP41" s="3065"/>
      <c r="DQ41" s="3065"/>
      <c r="DR41" s="3"/>
      <c r="DS41" s="3066"/>
      <c r="DT41" s="3067"/>
      <c r="DU41" s="3065"/>
      <c r="DV41" s="3064"/>
      <c r="DW41" s="3065"/>
      <c r="DX41" s="3065"/>
      <c r="DY41" s="3065"/>
      <c r="DZ41" s="3065"/>
      <c r="EA41" s="3065"/>
      <c r="EB41" s="3065"/>
      <c r="EC41" s="3"/>
      <c r="ED41" s="3066"/>
      <c r="EE41" s="3067"/>
      <c r="EF41" s="3065"/>
      <c r="EG41" s="3064"/>
      <c r="EH41" s="3065"/>
      <c r="EI41" s="3065"/>
      <c r="EJ41" s="3065"/>
      <c r="EK41" s="3065"/>
      <c r="EL41" s="3065"/>
      <c r="EM41" s="3065"/>
      <c r="EN41" s="3"/>
      <c r="EO41" s="3066"/>
      <c r="EP41" s="3067"/>
      <c r="EQ41" s="3065"/>
      <c r="ER41" s="3064"/>
      <c r="ES41" s="3065"/>
      <c r="ET41" s="3065"/>
      <c r="EU41" s="3065"/>
      <c r="EV41" s="3065"/>
      <c r="EW41" s="3065"/>
      <c r="EX41" s="3065"/>
      <c r="EY41" s="3"/>
      <c r="EZ41" s="3066"/>
      <c r="FA41" s="3067"/>
      <c r="FB41" s="3065"/>
      <c r="FC41" s="3064"/>
      <c r="FD41" s="3065"/>
      <c r="FE41" s="3065"/>
      <c r="FF41" s="3065"/>
      <c r="FG41" s="3065"/>
      <c r="FH41" s="3065"/>
      <c r="FI41" s="3065"/>
      <c r="FJ41" s="3"/>
      <c r="FK41" s="3066"/>
      <c r="FL41" s="3067"/>
      <c r="FM41" s="3065"/>
      <c r="FN41" s="3064"/>
      <c r="FO41" s="3065"/>
      <c r="FP41" s="3065"/>
      <c r="FQ41" s="3065"/>
      <c r="FR41" s="3065"/>
      <c r="FS41" s="3065"/>
      <c r="FT41" s="3065"/>
      <c r="FU41" s="3"/>
      <c r="FV41" s="3066"/>
      <c r="FW41" s="3067"/>
      <c r="FX41" s="3065"/>
      <c r="FY41" s="3064"/>
      <c r="FZ41" s="3065"/>
      <c r="GA41" s="3065"/>
      <c r="GB41" s="3065"/>
      <c r="GC41" s="3065"/>
      <c r="GD41" s="3065"/>
      <c r="GE41" s="3065"/>
      <c r="GF41" s="3"/>
      <c r="GG41" s="3066"/>
      <c r="GH41" s="3067"/>
      <c r="GI41" s="3065"/>
      <c r="GJ41" s="3064"/>
      <c r="GK41" s="3065"/>
      <c r="GL41" s="3065"/>
      <c r="GM41" s="3065"/>
      <c r="GN41" s="3065"/>
      <c r="GO41" s="3065"/>
      <c r="GP41" s="3065"/>
      <c r="GQ41" s="3"/>
      <c r="GR41" s="3066"/>
      <c r="GS41" s="3067"/>
      <c r="GT41" s="3065"/>
      <c r="GU41" s="3064"/>
      <c r="GV41" s="3065"/>
      <c r="GW41" s="3065"/>
      <c r="GX41" s="3065"/>
      <c r="GY41" s="3065"/>
      <c r="GZ41" s="3065"/>
      <c r="HA41" s="3065"/>
      <c r="HB41" s="3"/>
      <c r="HC41" s="3066"/>
      <c r="HD41" s="3067"/>
      <c r="HE41" s="3065"/>
      <c r="HF41" s="3064"/>
      <c r="HG41" s="3065"/>
      <c r="HH41" s="3065"/>
      <c r="HI41" s="3065"/>
      <c r="HJ41" s="3065"/>
      <c r="HK41" s="3065"/>
      <c r="HL41" s="3065"/>
      <c r="HM41" s="3"/>
      <c r="HN41" s="3066"/>
      <c r="HO41" s="3067"/>
      <c r="HP41" s="3065"/>
      <c r="HQ41" s="3064"/>
      <c r="HR41" s="3065"/>
      <c r="HS41" s="3065"/>
      <c r="HT41" s="3065"/>
      <c r="HU41" s="3065"/>
      <c r="HV41" s="3065"/>
      <c r="HW41" s="3065"/>
      <c r="HX41" s="3"/>
      <c r="HY41" s="3066"/>
      <c r="HZ41" s="3067"/>
      <c r="IA41" s="3065"/>
      <c r="IB41" s="3064"/>
      <c r="IC41" s="3065"/>
      <c r="ID41" s="3065"/>
      <c r="IE41" s="3065"/>
      <c r="IF41" s="3065"/>
      <c r="IG41" s="3065"/>
      <c r="IH41" s="3065"/>
      <c r="II41" s="3"/>
      <c r="IJ41" s="3066"/>
      <c r="IK41" s="3067"/>
      <c r="IL41" s="3065"/>
      <c r="IM41" s="3064"/>
      <c r="IN41" s="3065"/>
      <c r="IO41" s="3065"/>
      <c r="IP41" s="3065"/>
      <c r="IQ41" s="3065"/>
      <c r="IR41" s="3065"/>
      <c r="IS41" s="3065"/>
      <c r="IT41" s="3"/>
      <c r="IU41" s="3066"/>
      <c r="IV41" s="3067"/>
      <c r="IW41" s="3065"/>
    </row>
    <row r="42" spans="1:257" ht="22.5" customHeight="1" x14ac:dyDescent="0.25">
      <c r="A42" s="3066"/>
      <c r="B42" s="3067"/>
      <c r="C42" s="3068"/>
      <c r="D42" s="3062">
        <f t="shared" si="0"/>
        <v>0</v>
      </c>
      <c r="E42" s="3068"/>
      <c r="F42" s="3068"/>
      <c r="G42" s="3068"/>
      <c r="H42" s="3068"/>
      <c r="I42" s="3068"/>
      <c r="J42" s="3068"/>
      <c r="K42" s="3063"/>
      <c r="M42" s="3066"/>
      <c r="N42" s="3067"/>
      <c r="O42" s="3065"/>
      <c r="P42" s="3064"/>
      <c r="Q42" s="3065"/>
      <c r="R42" s="3065"/>
      <c r="S42" s="3065"/>
      <c r="T42" s="3065"/>
      <c r="U42" s="3065"/>
      <c r="V42" s="3065"/>
      <c r="W42" s="3"/>
      <c r="X42" s="3066"/>
      <c r="Y42" s="3067"/>
      <c r="Z42" s="3065"/>
      <c r="AA42" s="3064"/>
      <c r="AB42" s="3065"/>
      <c r="AC42" s="3065"/>
      <c r="AD42" s="3065"/>
      <c r="AE42" s="3065"/>
      <c r="AF42" s="3065"/>
      <c r="AG42" s="3065"/>
      <c r="AH42" s="3"/>
      <c r="AI42" s="3066"/>
      <c r="AJ42" s="3067"/>
      <c r="AK42" s="3065"/>
      <c r="AL42" s="3064"/>
      <c r="AM42" s="3065"/>
      <c r="AN42" s="3065"/>
      <c r="AO42" s="3065"/>
      <c r="AP42" s="3065"/>
      <c r="AQ42" s="3065"/>
      <c r="AR42" s="3065"/>
      <c r="AS42" s="3"/>
      <c r="AT42" s="3066"/>
      <c r="AU42" s="3067"/>
      <c r="AV42" s="3065"/>
      <c r="AW42" s="3064"/>
      <c r="AX42" s="3065"/>
      <c r="AY42" s="3065"/>
      <c r="AZ42" s="3065"/>
      <c r="BA42" s="3065"/>
      <c r="BB42" s="3065"/>
      <c r="BC42" s="3065"/>
      <c r="BD42" s="3"/>
      <c r="BE42" s="3066"/>
      <c r="BF42" s="3067"/>
      <c r="BG42" s="3065"/>
      <c r="BH42" s="3064"/>
      <c r="BI42" s="3065"/>
      <c r="BJ42" s="3065"/>
      <c r="BK42" s="3065"/>
      <c r="BL42" s="3065"/>
      <c r="BM42" s="3065"/>
      <c r="BN42" s="3065"/>
      <c r="BO42" s="3"/>
      <c r="BP42" s="3066"/>
      <c r="BQ42" s="3067"/>
      <c r="BR42" s="3065"/>
      <c r="BS42" s="3064"/>
      <c r="BT42" s="3065"/>
      <c r="BU42" s="3065"/>
      <c r="BV42" s="3065"/>
      <c r="BW42" s="3065"/>
      <c r="BX42" s="3065"/>
      <c r="BY42" s="3065"/>
      <c r="BZ42" s="3"/>
      <c r="CA42" s="3066"/>
      <c r="CB42" s="3067"/>
      <c r="CC42" s="3065"/>
      <c r="CD42" s="3064"/>
      <c r="CE42" s="3065"/>
      <c r="CF42" s="3065"/>
      <c r="CG42" s="3065"/>
      <c r="CH42" s="3065"/>
      <c r="CI42" s="3065"/>
      <c r="CJ42" s="3065"/>
      <c r="CK42" s="3"/>
      <c r="CL42" s="3066"/>
      <c r="CM42" s="3067"/>
      <c r="CN42" s="3065"/>
      <c r="CO42" s="3064"/>
      <c r="CP42" s="3065"/>
      <c r="CQ42" s="3065"/>
      <c r="CR42" s="3065"/>
      <c r="CS42" s="3065"/>
      <c r="CT42" s="3065"/>
      <c r="CU42" s="3065"/>
      <c r="CV42" s="3"/>
      <c r="CW42" s="3066"/>
      <c r="CX42" s="3067"/>
      <c r="CY42" s="3065"/>
      <c r="CZ42" s="3064"/>
      <c r="DA42" s="3065"/>
      <c r="DB42" s="3065"/>
      <c r="DC42" s="3065"/>
      <c r="DD42" s="3065"/>
      <c r="DE42" s="3065"/>
      <c r="DF42" s="3065"/>
      <c r="DG42" s="3"/>
      <c r="DH42" s="3066"/>
      <c r="DI42" s="3067"/>
      <c r="DJ42" s="3065"/>
      <c r="DK42" s="3064"/>
      <c r="DL42" s="3065"/>
      <c r="DM42" s="3065"/>
      <c r="DN42" s="3065"/>
      <c r="DO42" s="3065"/>
      <c r="DP42" s="3065"/>
      <c r="DQ42" s="3065"/>
      <c r="DR42" s="3"/>
      <c r="DS42" s="3066"/>
      <c r="DT42" s="3067"/>
      <c r="DU42" s="3065"/>
      <c r="DV42" s="3064"/>
      <c r="DW42" s="3065"/>
      <c r="DX42" s="3065"/>
      <c r="DY42" s="3065"/>
      <c r="DZ42" s="3065"/>
      <c r="EA42" s="3065"/>
      <c r="EB42" s="3065"/>
      <c r="EC42" s="3"/>
      <c r="ED42" s="3066"/>
      <c r="EE42" s="3067"/>
      <c r="EF42" s="3065"/>
      <c r="EG42" s="3064"/>
      <c r="EH42" s="3065"/>
      <c r="EI42" s="3065"/>
      <c r="EJ42" s="3065"/>
      <c r="EK42" s="3065"/>
      <c r="EL42" s="3065"/>
      <c r="EM42" s="3065"/>
      <c r="EN42" s="3"/>
      <c r="EO42" s="3066"/>
      <c r="EP42" s="3067"/>
      <c r="EQ42" s="3065"/>
      <c r="ER42" s="3064"/>
      <c r="ES42" s="3065"/>
      <c r="ET42" s="3065"/>
      <c r="EU42" s="3065"/>
      <c r="EV42" s="3065"/>
      <c r="EW42" s="3065"/>
      <c r="EX42" s="3065"/>
      <c r="EY42" s="3"/>
      <c r="EZ42" s="3066"/>
      <c r="FA42" s="3067"/>
      <c r="FB42" s="3065"/>
      <c r="FC42" s="3064"/>
      <c r="FD42" s="3065"/>
      <c r="FE42" s="3065"/>
      <c r="FF42" s="3065"/>
      <c r="FG42" s="3065"/>
      <c r="FH42" s="3065"/>
      <c r="FI42" s="3065"/>
      <c r="FJ42" s="3"/>
      <c r="FK42" s="3066"/>
      <c r="FL42" s="3067"/>
      <c r="FM42" s="3065"/>
      <c r="FN42" s="3064"/>
      <c r="FO42" s="3065"/>
      <c r="FP42" s="3065"/>
      <c r="FQ42" s="3065"/>
      <c r="FR42" s="3065"/>
      <c r="FS42" s="3065"/>
      <c r="FT42" s="3065"/>
      <c r="FU42" s="3"/>
      <c r="FV42" s="3066"/>
      <c r="FW42" s="3067"/>
      <c r="FX42" s="3065"/>
      <c r="FY42" s="3064"/>
      <c r="FZ42" s="3065"/>
      <c r="GA42" s="3065"/>
      <c r="GB42" s="3065"/>
      <c r="GC42" s="3065"/>
      <c r="GD42" s="3065"/>
      <c r="GE42" s="3065"/>
      <c r="GF42" s="3"/>
      <c r="GG42" s="3066"/>
      <c r="GH42" s="3067"/>
      <c r="GI42" s="3065"/>
      <c r="GJ42" s="3064"/>
      <c r="GK42" s="3065"/>
      <c r="GL42" s="3065"/>
      <c r="GM42" s="3065"/>
      <c r="GN42" s="3065"/>
      <c r="GO42" s="3065"/>
      <c r="GP42" s="3065"/>
      <c r="GQ42" s="3"/>
      <c r="GR42" s="3066"/>
      <c r="GS42" s="3067"/>
      <c r="GT42" s="3065"/>
      <c r="GU42" s="3064"/>
      <c r="GV42" s="3065"/>
      <c r="GW42" s="3065"/>
      <c r="GX42" s="3065"/>
      <c r="GY42" s="3065"/>
      <c r="GZ42" s="3065"/>
      <c r="HA42" s="3065"/>
      <c r="HB42" s="3"/>
      <c r="HC42" s="3066"/>
      <c r="HD42" s="3067"/>
      <c r="HE42" s="3065"/>
      <c r="HF42" s="3064"/>
      <c r="HG42" s="3065"/>
      <c r="HH42" s="3065"/>
      <c r="HI42" s="3065"/>
      <c r="HJ42" s="3065"/>
      <c r="HK42" s="3065"/>
      <c r="HL42" s="3065"/>
      <c r="HM42" s="3"/>
      <c r="HN42" s="3066"/>
      <c r="HO42" s="3067"/>
      <c r="HP42" s="3065"/>
      <c r="HQ42" s="3064"/>
      <c r="HR42" s="3065"/>
      <c r="HS42" s="3065"/>
      <c r="HT42" s="3065"/>
      <c r="HU42" s="3065"/>
      <c r="HV42" s="3065"/>
      <c r="HW42" s="3065"/>
      <c r="HX42" s="3"/>
      <c r="HY42" s="3066"/>
      <c r="HZ42" s="3067"/>
      <c r="IA42" s="3065"/>
      <c r="IB42" s="3064"/>
      <c r="IC42" s="3065"/>
      <c r="ID42" s="3065"/>
      <c r="IE42" s="3065"/>
      <c r="IF42" s="3065"/>
      <c r="IG42" s="3065"/>
      <c r="IH42" s="3065"/>
      <c r="II42" s="3"/>
      <c r="IJ42" s="3066"/>
      <c r="IK42" s="3067"/>
      <c r="IL42" s="3065"/>
      <c r="IM42" s="3064"/>
      <c r="IN42" s="3065"/>
      <c r="IO42" s="3065"/>
      <c r="IP42" s="3065"/>
      <c r="IQ42" s="3065"/>
      <c r="IR42" s="3065"/>
      <c r="IS42" s="3065"/>
      <c r="IT42" s="3"/>
      <c r="IU42" s="3066"/>
      <c r="IV42" s="3067"/>
      <c r="IW42" s="3065"/>
    </row>
    <row r="43" spans="1:257" ht="22.5" customHeight="1" x14ac:dyDescent="0.25">
      <c r="A43" s="3066"/>
      <c r="B43" s="3067"/>
      <c r="C43" s="3068"/>
      <c r="D43" s="3062">
        <f t="shared" si="0"/>
        <v>0</v>
      </c>
      <c r="E43" s="3068"/>
      <c r="F43" s="3068"/>
      <c r="G43" s="3068"/>
      <c r="H43" s="3068"/>
      <c r="I43" s="3068"/>
      <c r="J43" s="3068"/>
      <c r="K43" s="3063"/>
      <c r="M43" s="3066"/>
      <c r="N43" s="3067"/>
      <c r="O43" s="3065"/>
      <c r="P43" s="3064"/>
      <c r="Q43" s="3065"/>
      <c r="R43" s="3065"/>
      <c r="S43" s="3065"/>
      <c r="T43" s="3065"/>
      <c r="U43" s="3065"/>
      <c r="V43" s="3065"/>
      <c r="W43" s="3"/>
      <c r="X43" s="3066"/>
      <c r="Y43" s="3067"/>
      <c r="Z43" s="3065"/>
      <c r="AA43" s="3064"/>
      <c r="AB43" s="3065"/>
      <c r="AC43" s="3065"/>
      <c r="AD43" s="3065"/>
      <c r="AE43" s="3065"/>
      <c r="AF43" s="3065"/>
      <c r="AG43" s="3065"/>
      <c r="AH43" s="3"/>
      <c r="AI43" s="3066"/>
      <c r="AJ43" s="3067"/>
      <c r="AK43" s="3065"/>
      <c r="AL43" s="3064"/>
      <c r="AM43" s="3065"/>
      <c r="AN43" s="3065"/>
      <c r="AO43" s="3065"/>
      <c r="AP43" s="3065"/>
      <c r="AQ43" s="3065"/>
      <c r="AR43" s="3065"/>
      <c r="AS43" s="3"/>
      <c r="AT43" s="3066"/>
      <c r="AU43" s="3067"/>
      <c r="AV43" s="3065"/>
      <c r="AW43" s="3064"/>
      <c r="AX43" s="3065"/>
      <c r="AY43" s="3065"/>
      <c r="AZ43" s="3065"/>
      <c r="BA43" s="3065"/>
      <c r="BB43" s="3065"/>
      <c r="BC43" s="3065"/>
      <c r="BD43" s="3"/>
      <c r="BE43" s="3066"/>
      <c r="BF43" s="3067"/>
      <c r="BG43" s="3065"/>
      <c r="BH43" s="3064"/>
      <c r="BI43" s="3065"/>
      <c r="BJ43" s="3065"/>
      <c r="BK43" s="3065"/>
      <c r="BL43" s="3065"/>
      <c r="BM43" s="3065"/>
      <c r="BN43" s="3065"/>
      <c r="BO43" s="3"/>
      <c r="BP43" s="3066"/>
      <c r="BQ43" s="3067"/>
      <c r="BR43" s="3065"/>
      <c r="BS43" s="3064"/>
      <c r="BT43" s="3065"/>
      <c r="BU43" s="3065"/>
      <c r="BV43" s="3065"/>
      <c r="BW43" s="3065"/>
      <c r="BX43" s="3065"/>
      <c r="BY43" s="3065"/>
      <c r="BZ43" s="3"/>
      <c r="CA43" s="3066"/>
      <c r="CB43" s="3067"/>
      <c r="CC43" s="3065"/>
      <c r="CD43" s="3064"/>
      <c r="CE43" s="3065"/>
      <c r="CF43" s="3065"/>
      <c r="CG43" s="3065"/>
      <c r="CH43" s="3065"/>
      <c r="CI43" s="3065"/>
      <c r="CJ43" s="3065"/>
      <c r="CK43" s="3"/>
      <c r="CL43" s="3066"/>
      <c r="CM43" s="3067"/>
      <c r="CN43" s="3065"/>
      <c r="CO43" s="3064"/>
      <c r="CP43" s="3065"/>
      <c r="CQ43" s="3065"/>
      <c r="CR43" s="3065"/>
      <c r="CS43" s="3065"/>
      <c r="CT43" s="3065"/>
      <c r="CU43" s="3065"/>
      <c r="CV43" s="3"/>
      <c r="CW43" s="3066"/>
      <c r="CX43" s="3067"/>
      <c r="CY43" s="3065"/>
      <c r="CZ43" s="3064"/>
      <c r="DA43" s="3065"/>
      <c r="DB43" s="3065"/>
      <c r="DC43" s="3065"/>
      <c r="DD43" s="3065"/>
      <c r="DE43" s="3065"/>
      <c r="DF43" s="3065"/>
      <c r="DG43" s="3"/>
      <c r="DH43" s="3066"/>
      <c r="DI43" s="3067"/>
      <c r="DJ43" s="3065"/>
      <c r="DK43" s="3064"/>
      <c r="DL43" s="3065"/>
      <c r="DM43" s="3065"/>
      <c r="DN43" s="3065"/>
      <c r="DO43" s="3065"/>
      <c r="DP43" s="3065"/>
      <c r="DQ43" s="3065"/>
      <c r="DR43" s="3"/>
      <c r="DS43" s="3066"/>
      <c r="DT43" s="3067"/>
      <c r="DU43" s="3065"/>
      <c r="DV43" s="3064"/>
      <c r="DW43" s="3065"/>
      <c r="DX43" s="3065"/>
      <c r="DY43" s="3065"/>
      <c r="DZ43" s="3065"/>
      <c r="EA43" s="3065"/>
      <c r="EB43" s="3065"/>
      <c r="EC43" s="3"/>
      <c r="ED43" s="3066"/>
      <c r="EE43" s="3067"/>
      <c r="EF43" s="3065"/>
      <c r="EG43" s="3064"/>
      <c r="EH43" s="3065"/>
      <c r="EI43" s="3065"/>
      <c r="EJ43" s="3065"/>
      <c r="EK43" s="3065"/>
      <c r="EL43" s="3065"/>
      <c r="EM43" s="3065"/>
      <c r="EN43" s="3"/>
      <c r="EO43" s="3066"/>
      <c r="EP43" s="3067"/>
      <c r="EQ43" s="3065"/>
      <c r="ER43" s="3064"/>
      <c r="ES43" s="3065"/>
      <c r="ET43" s="3065"/>
      <c r="EU43" s="3065"/>
      <c r="EV43" s="3065"/>
      <c r="EW43" s="3065"/>
      <c r="EX43" s="3065"/>
      <c r="EY43" s="3"/>
      <c r="EZ43" s="3066"/>
      <c r="FA43" s="3067"/>
      <c r="FB43" s="3065"/>
      <c r="FC43" s="3064"/>
      <c r="FD43" s="3065"/>
      <c r="FE43" s="3065"/>
      <c r="FF43" s="3065"/>
      <c r="FG43" s="3065"/>
      <c r="FH43" s="3065"/>
      <c r="FI43" s="3065"/>
      <c r="FJ43" s="3"/>
      <c r="FK43" s="3066"/>
      <c r="FL43" s="3067"/>
      <c r="FM43" s="3065"/>
      <c r="FN43" s="3064"/>
      <c r="FO43" s="3065"/>
      <c r="FP43" s="3065"/>
      <c r="FQ43" s="3065"/>
      <c r="FR43" s="3065"/>
      <c r="FS43" s="3065"/>
      <c r="FT43" s="3065"/>
      <c r="FU43" s="3"/>
      <c r="FV43" s="3066"/>
      <c r="FW43" s="3067"/>
      <c r="FX43" s="3065"/>
      <c r="FY43" s="3064"/>
      <c r="FZ43" s="3065"/>
      <c r="GA43" s="3065"/>
      <c r="GB43" s="3065"/>
      <c r="GC43" s="3065"/>
      <c r="GD43" s="3065"/>
      <c r="GE43" s="3065"/>
      <c r="GF43" s="3"/>
      <c r="GG43" s="3066"/>
      <c r="GH43" s="3067"/>
      <c r="GI43" s="3065"/>
      <c r="GJ43" s="3064"/>
      <c r="GK43" s="3065"/>
      <c r="GL43" s="3065"/>
      <c r="GM43" s="3065"/>
      <c r="GN43" s="3065"/>
      <c r="GO43" s="3065"/>
      <c r="GP43" s="3065"/>
      <c r="GQ43" s="3"/>
      <c r="GR43" s="3066"/>
      <c r="GS43" s="3067"/>
      <c r="GT43" s="3065"/>
      <c r="GU43" s="3064"/>
      <c r="GV43" s="3065"/>
      <c r="GW43" s="3065"/>
      <c r="GX43" s="3065"/>
      <c r="GY43" s="3065"/>
      <c r="GZ43" s="3065"/>
      <c r="HA43" s="3065"/>
      <c r="HB43" s="3"/>
      <c r="HC43" s="3066"/>
      <c r="HD43" s="3067"/>
      <c r="HE43" s="3065"/>
      <c r="HF43" s="3064"/>
      <c r="HG43" s="3065"/>
      <c r="HH43" s="3065"/>
      <c r="HI43" s="3065"/>
      <c r="HJ43" s="3065"/>
      <c r="HK43" s="3065"/>
      <c r="HL43" s="3065"/>
      <c r="HM43" s="3"/>
      <c r="HN43" s="3066"/>
      <c r="HO43" s="3067"/>
      <c r="HP43" s="3065"/>
      <c r="HQ43" s="3064"/>
      <c r="HR43" s="3065"/>
      <c r="HS43" s="3065"/>
      <c r="HT43" s="3065"/>
      <c r="HU43" s="3065"/>
      <c r="HV43" s="3065"/>
      <c r="HW43" s="3065"/>
      <c r="HX43" s="3"/>
      <c r="HY43" s="3066"/>
      <c r="HZ43" s="3067"/>
      <c r="IA43" s="3065"/>
      <c r="IB43" s="3064"/>
      <c r="IC43" s="3065"/>
      <c r="ID43" s="3065"/>
      <c r="IE43" s="3065"/>
      <c r="IF43" s="3065"/>
      <c r="IG43" s="3065"/>
      <c r="IH43" s="3065"/>
      <c r="II43" s="3"/>
      <c r="IJ43" s="3066"/>
      <c r="IK43" s="3067"/>
      <c r="IL43" s="3065"/>
      <c r="IM43" s="3064"/>
      <c r="IN43" s="3065"/>
      <c r="IO43" s="3065"/>
      <c r="IP43" s="3065"/>
      <c r="IQ43" s="3065"/>
      <c r="IR43" s="3065"/>
      <c r="IS43" s="3065"/>
      <c r="IT43" s="3"/>
      <c r="IU43" s="3066"/>
      <c r="IV43" s="3067"/>
      <c r="IW43" s="3065"/>
    </row>
    <row r="44" spans="1:257" ht="22.5" customHeight="1" x14ac:dyDescent="0.25">
      <c r="A44" s="3066"/>
      <c r="B44" s="3067"/>
      <c r="C44" s="3068"/>
      <c r="D44" s="3062"/>
      <c r="E44" s="3068"/>
      <c r="F44" s="3068"/>
      <c r="G44" s="3068"/>
      <c r="H44" s="3068"/>
      <c r="I44" s="3068"/>
      <c r="J44" s="3068"/>
      <c r="K44" s="3063"/>
      <c r="M44" s="3066"/>
      <c r="N44" s="3067"/>
      <c r="O44" s="3065"/>
      <c r="P44" s="3064"/>
      <c r="Q44" s="3065"/>
      <c r="R44" s="3065"/>
      <c r="S44" s="3065"/>
      <c r="T44" s="3065"/>
      <c r="U44" s="3065"/>
      <c r="V44" s="3065"/>
      <c r="W44" s="3"/>
      <c r="X44" s="3066"/>
      <c r="Y44" s="3067"/>
      <c r="Z44" s="3065"/>
      <c r="AA44" s="3064"/>
      <c r="AB44" s="3065"/>
      <c r="AC44" s="3065"/>
      <c r="AD44" s="3065"/>
      <c r="AE44" s="3065"/>
      <c r="AF44" s="3065"/>
      <c r="AG44" s="3065"/>
      <c r="AH44" s="3"/>
      <c r="AI44" s="3066"/>
      <c r="AJ44" s="3067"/>
      <c r="AK44" s="3065"/>
      <c r="AL44" s="3064"/>
      <c r="AM44" s="3065"/>
      <c r="AN44" s="3065"/>
      <c r="AO44" s="3065"/>
      <c r="AP44" s="3065"/>
      <c r="AQ44" s="3065"/>
      <c r="AR44" s="3065"/>
      <c r="AS44" s="3"/>
      <c r="AT44" s="3066"/>
      <c r="AU44" s="3067"/>
      <c r="AV44" s="3065"/>
      <c r="AW44" s="3064"/>
      <c r="AX44" s="3065"/>
      <c r="AY44" s="3065"/>
      <c r="AZ44" s="3065"/>
      <c r="BA44" s="3065"/>
      <c r="BB44" s="3065"/>
      <c r="BC44" s="3065"/>
      <c r="BD44" s="3"/>
      <c r="BE44" s="3066"/>
      <c r="BF44" s="3067"/>
      <c r="BG44" s="3065"/>
      <c r="BH44" s="3064"/>
      <c r="BI44" s="3065"/>
      <c r="BJ44" s="3065"/>
      <c r="BK44" s="3065"/>
      <c r="BL44" s="3065"/>
      <c r="BM44" s="3065"/>
      <c r="BN44" s="3065"/>
      <c r="BO44" s="3"/>
      <c r="BP44" s="3066"/>
      <c r="BQ44" s="3067"/>
      <c r="BR44" s="3065"/>
      <c r="BS44" s="3064"/>
      <c r="BT44" s="3065"/>
      <c r="BU44" s="3065"/>
      <c r="BV44" s="3065"/>
      <c r="BW44" s="3065"/>
      <c r="BX44" s="3065"/>
      <c r="BY44" s="3065"/>
      <c r="BZ44" s="3"/>
      <c r="CA44" s="3066"/>
      <c r="CB44" s="3067"/>
      <c r="CC44" s="3065"/>
      <c r="CD44" s="3064"/>
      <c r="CE44" s="3065"/>
      <c r="CF44" s="3065"/>
      <c r="CG44" s="3065"/>
      <c r="CH44" s="3065"/>
      <c r="CI44" s="3065"/>
      <c r="CJ44" s="3065"/>
      <c r="CK44" s="3"/>
      <c r="CL44" s="3066"/>
      <c r="CM44" s="3067"/>
      <c r="CN44" s="3065"/>
      <c r="CO44" s="3064"/>
      <c r="CP44" s="3065"/>
      <c r="CQ44" s="3065"/>
      <c r="CR44" s="3065"/>
      <c r="CS44" s="3065"/>
      <c r="CT44" s="3065"/>
      <c r="CU44" s="3065"/>
      <c r="CV44" s="3"/>
      <c r="CW44" s="3066"/>
      <c r="CX44" s="3067"/>
      <c r="CY44" s="3065"/>
      <c r="CZ44" s="3064"/>
      <c r="DA44" s="3065"/>
      <c r="DB44" s="3065"/>
      <c r="DC44" s="3065"/>
      <c r="DD44" s="3065"/>
      <c r="DE44" s="3065"/>
      <c r="DF44" s="3065"/>
      <c r="DG44" s="3"/>
      <c r="DH44" s="3066"/>
      <c r="DI44" s="3067"/>
      <c r="DJ44" s="3065"/>
      <c r="DK44" s="3064"/>
      <c r="DL44" s="3065"/>
      <c r="DM44" s="3065"/>
      <c r="DN44" s="3065"/>
      <c r="DO44" s="3065"/>
      <c r="DP44" s="3065"/>
      <c r="DQ44" s="3065"/>
      <c r="DR44" s="3"/>
      <c r="DS44" s="3066"/>
      <c r="DT44" s="3067"/>
      <c r="DU44" s="3065"/>
      <c r="DV44" s="3064"/>
      <c r="DW44" s="3065"/>
      <c r="DX44" s="3065"/>
      <c r="DY44" s="3065"/>
      <c r="DZ44" s="3065"/>
      <c r="EA44" s="3065"/>
      <c r="EB44" s="3065"/>
      <c r="EC44" s="3"/>
      <c r="ED44" s="3066"/>
      <c r="EE44" s="3067"/>
      <c r="EF44" s="3065"/>
      <c r="EG44" s="3064"/>
      <c r="EH44" s="3065"/>
      <c r="EI44" s="3065"/>
      <c r="EJ44" s="3065"/>
      <c r="EK44" s="3065"/>
      <c r="EL44" s="3065"/>
      <c r="EM44" s="3065"/>
      <c r="EN44" s="3"/>
      <c r="EO44" s="3066"/>
      <c r="EP44" s="3067"/>
      <c r="EQ44" s="3065"/>
      <c r="ER44" s="3064"/>
      <c r="ES44" s="3065"/>
      <c r="ET44" s="3065"/>
      <c r="EU44" s="3065"/>
      <c r="EV44" s="3065"/>
      <c r="EW44" s="3065"/>
      <c r="EX44" s="3065"/>
      <c r="EY44" s="3"/>
      <c r="EZ44" s="3066"/>
      <c r="FA44" s="3067"/>
      <c r="FB44" s="3065"/>
      <c r="FC44" s="3064"/>
      <c r="FD44" s="3065"/>
      <c r="FE44" s="3065"/>
      <c r="FF44" s="3065"/>
      <c r="FG44" s="3065"/>
      <c r="FH44" s="3065"/>
      <c r="FI44" s="3065"/>
      <c r="FJ44" s="3"/>
      <c r="FK44" s="3066"/>
      <c r="FL44" s="3067"/>
      <c r="FM44" s="3065"/>
      <c r="FN44" s="3064"/>
      <c r="FO44" s="3065"/>
      <c r="FP44" s="3065"/>
      <c r="FQ44" s="3065"/>
      <c r="FR44" s="3065"/>
      <c r="FS44" s="3065"/>
      <c r="FT44" s="3065"/>
      <c r="FU44" s="3"/>
      <c r="FV44" s="3066"/>
      <c r="FW44" s="3067"/>
      <c r="FX44" s="3065"/>
      <c r="FY44" s="3064"/>
      <c r="FZ44" s="3065"/>
      <c r="GA44" s="3065"/>
      <c r="GB44" s="3065"/>
      <c r="GC44" s="3065"/>
      <c r="GD44" s="3065"/>
      <c r="GE44" s="3065"/>
      <c r="GF44" s="3"/>
      <c r="GG44" s="3066"/>
      <c r="GH44" s="3067"/>
      <c r="GI44" s="3065"/>
      <c r="GJ44" s="3064"/>
      <c r="GK44" s="3065"/>
      <c r="GL44" s="3065"/>
      <c r="GM44" s="3065"/>
      <c r="GN44" s="3065"/>
      <c r="GO44" s="3065"/>
      <c r="GP44" s="3065"/>
      <c r="GQ44" s="3"/>
      <c r="GR44" s="3066"/>
      <c r="GS44" s="3067"/>
      <c r="GT44" s="3065"/>
      <c r="GU44" s="3064"/>
      <c r="GV44" s="3065"/>
      <c r="GW44" s="3065"/>
      <c r="GX44" s="3065"/>
      <c r="GY44" s="3065"/>
      <c r="GZ44" s="3065"/>
      <c r="HA44" s="3065"/>
      <c r="HB44" s="3"/>
      <c r="HC44" s="3066"/>
      <c r="HD44" s="3067"/>
      <c r="HE44" s="3065"/>
      <c r="HF44" s="3064"/>
      <c r="HG44" s="3065"/>
      <c r="HH44" s="3065"/>
      <c r="HI44" s="3065"/>
      <c r="HJ44" s="3065"/>
      <c r="HK44" s="3065"/>
      <c r="HL44" s="3065"/>
      <c r="HM44" s="3"/>
      <c r="HN44" s="3066"/>
      <c r="HO44" s="3067"/>
      <c r="HP44" s="3065"/>
      <c r="HQ44" s="3064"/>
      <c r="HR44" s="3065"/>
      <c r="HS44" s="3065"/>
      <c r="HT44" s="3065"/>
      <c r="HU44" s="3065"/>
      <c r="HV44" s="3065"/>
      <c r="HW44" s="3065"/>
      <c r="HX44" s="3"/>
      <c r="HY44" s="3066"/>
      <c r="HZ44" s="3067"/>
      <c r="IA44" s="3065"/>
      <c r="IB44" s="3064"/>
      <c r="IC44" s="3065"/>
      <c r="ID44" s="3065"/>
      <c r="IE44" s="3065"/>
      <c r="IF44" s="3065"/>
      <c r="IG44" s="3065"/>
      <c r="IH44" s="3065"/>
      <c r="II44" s="3"/>
      <c r="IJ44" s="3066"/>
      <c r="IK44" s="3067"/>
      <c r="IL44" s="3065"/>
      <c r="IM44" s="3064"/>
      <c r="IN44" s="3065"/>
      <c r="IO44" s="3065"/>
      <c r="IP44" s="3065"/>
      <c r="IQ44" s="3065"/>
      <c r="IR44" s="3065"/>
      <c r="IS44" s="3065"/>
      <c r="IT44" s="3"/>
      <c r="IU44" s="3066"/>
      <c r="IV44" s="3067"/>
      <c r="IW44" s="3065"/>
    </row>
    <row r="45" spans="1:257" ht="22.5" customHeight="1" x14ac:dyDescent="0.25">
      <c r="A45" s="3066"/>
      <c r="B45" s="3067"/>
      <c r="C45" s="3068"/>
      <c r="D45" s="3062"/>
      <c r="E45" s="3068"/>
      <c r="F45" s="3068"/>
      <c r="G45" s="3068"/>
      <c r="H45" s="3068"/>
      <c r="I45" s="3068"/>
      <c r="J45" s="3068"/>
      <c r="K45" s="3063"/>
      <c r="M45" s="3066"/>
      <c r="N45" s="3067"/>
      <c r="O45" s="3065"/>
      <c r="P45" s="3064"/>
      <c r="Q45" s="3065"/>
      <c r="R45" s="3065"/>
      <c r="S45" s="3065"/>
      <c r="T45" s="3065"/>
      <c r="U45" s="3065"/>
      <c r="V45" s="3065"/>
      <c r="W45" s="3"/>
      <c r="X45" s="3066"/>
      <c r="Y45" s="3067"/>
      <c r="Z45" s="3065"/>
      <c r="AA45" s="3064"/>
      <c r="AB45" s="3065"/>
      <c r="AC45" s="3065"/>
      <c r="AD45" s="3065"/>
      <c r="AE45" s="3065"/>
      <c r="AF45" s="3065"/>
      <c r="AG45" s="3065"/>
      <c r="AH45" s="3"/>
      <c r="AI45" s="3066"/>
      <c r="AJ45" s="3067"/>
      <c r="AK45" s="3065"/>
      <c r="AL45" s="3064"/>
      <c r="AM45" s="3065"/>
      <c r="AN45" s="3065"/>
      <c r="AO45" s="3065"/>
      <c r="AP45" s="3065"/>
      <c r="AQ45" s="3065"/>
      <c r="AR45" s="3065"/>
      <c r="AS45" s="3"/>
      <c r="AT45" s="3066"/>
      <c r="AU45" s="3067"/>
      <c r="AV45" s="3065"/>
      <c r="AW45" s="3064"/>
      <c r="AX45" s="3065"/>
      <c r="AY45" s="3065"/>
      <c r="AZ45" s="3065"/>
      <c r="BA45" s="3065"/>
      <c r="BB45" s="3065"/>
      <c r="BC45" s="3065"/>
      <c r="BD45" s="3"/>
      <c r="BE45" s="3066"/>
      <c r="BF45" s="3067"/>
      <c r="BG45" s="3065"/>
      <c r="BH45" s="3064"/>
      <c r="BI45" s="3065"/>
      <c r="BJ45" s="3065"/>
      <c r="BK45" s="3065"/>
      <c r="BL45" s="3065"/>
      <c r="BM45" s="3065"/>
      <c r="BN45" s="3065"/>
      <c r="BO45" s="3"/>
      <c r="BP45" s="3066"/>
      <c r="BQ45" s="3067"/>
      <c r="BR45" s="3065"/>
      <c r="BS45" s="3064"/>
      <c r="BT45" s="3065"/>
      <c r="BU45" s="3065"/>
      <c r="BV45" s="3065"/>
      <c r="BW45" s="3065"/>
      <c r="BX45" s="3065"/>
      <c r="BY45" s="3065"/>
      <c r="BZ45" s="3"/>
      <c r="CA45" s="3066"/>
      <c r="CB45" s="3067"/>
      <c r="CC45" s="3065"/>
      <c r="CD45" s="3064"/>
      <c r="CE45" s="3065"/>
      <c r="CF45" s="3065"/>
      <c r="CG45" s="3065"/>
      <c r="CH45" s="3065"/>
      <c r="CI45" s="3065"/>
      <c r="CJ45" s="3065"/>
      <c r="CK45" s="3"/>
      <c r="CL45" s="3066"/>
      <c r="CM45" s="3067"/>
      <c r="CN45" s="3065"/>
      <c r="CO45" s="3064"/>
      <c r="CP45" s="3065"/>
      <c r="CQ45" s="3065"/>
      <c r="CR45" s="3065"/>
      <c r="CS45" s="3065"/>
      <c r="CT45" s="3065"/>
      <c r="CU45" s="3065"/>
      <c r="CV45" s="3"/>
      <c r="CW45" s="3066"/>
      <c r="CX45" s="3067"/>
      <c r="CY45" s="3065"/>
      <c r="CZ45" s="3064"/>
      <c r="DA45" s="3065"/>
      <c r="DB45" s="3065"/>
      <c r="DC45" s="3065"/>
      <c r="DD45" s="3065"/>
      <c r="DE45" s="3065"/>
      <c r="DF45" s="3065"/>
      <c r="DG45" s="3"/>
      <c r="DH45" s="3066"/>
      <c r="DI45" s="3067"/>
      <c r="DJ45" s="3065"/>
      <c r="DK45" s="3064"/>
      <c r="DL45" s="3065"/>
      <c r="DM45" s="3065"/>
      <c r="DN45" s="3065"/>
      <c r="DO45" s="3065"/>
      <c r="DP45" s="3065"/>
      <c r="DQ45" s="3065"/>
      <c r="DR45" s="3"/>
      <c r="DS45" s="3066"/>
      <c r="DT45" s="3067"/>
      <c r="DU45" s="3065"/>
      <c r="DV45" s="3064"/>
      <c r="DW45" s="3065"/>
      <c r="DX45" s="3065"/>
      <c r="DY45" s="3065"/>
      <c r="DZ45" s="3065"/>
      <c r="EA45" s="3065"/>
      <c r="EB45" s="3065"/>
      <c r="EC45" s="3"/>
      <c r="ED45" s="3066"/>
      <c r="EE45" s="3067"/>
      <c r="EF45" s="3065"/>
      <c r="EG45" s="3064"/>
      <c r="EH45" s="3065"/>
      <c r="EI45" s="3065"/>
      <c r="EJ45" s="3065"/>
      <c r="EK45" s="3065"/>
      <c r="EL45" s="3065"/>
      <c r="EM45" s="3065"/>
      <c r="EN45" s="3"/>
      <c r="EO45" s="3066"/>
      <c r="EP45" s="3067"/>
      <c r="EQ45" s="3065"/>
      <c r="ER45" s="3064"/>
      <c r="ES45" s="3065"/>
      <c r="ET45" s="3065"/>
      <c r="EU45" s="3065"/>
      <c r="EV45" s="3065"/>
      <c r="EW45" s="3065"/>
      <c r="EX45" s="3065"/>
      <c r="EY45" s="3"/>
      <c r="EZ45" s="3066"/>
      <c r="FA45" s="3067"/>
      <c r="FB45" s="3065"/>
      <c r="FC45" s="3064"/>
      <c r="FD45" s="3065"/>
      <c r="FE45" s="3065"/>
      <c r="FF45" s="3065"/>
      <c r="FG45" s="3065"/>
      <c r="FH45" s="3065"/>
      <c r="FI45" s="3065"/>
      <c r="FJ45" s="3"/>
      <c r="FK45" s="3066"/>
      <c r="FL45" s="3067"/>
      <c r="FM45" s="3065"/>
      <c r="FN45" s="3064"/>
      <c r="FO45" s="3065"/>
      <c r="FP45" s="3065"/>
      <c r="FQ45" s="3065"/>
      <c r="FR45" s="3065"/>
      <c r="FS45" s="3065"/>
      <c r="FT45" s="3065"/>
      <c r="FU45" s="3"/>
      <c r="FV45" s="3066"/>
      <c r="FW45" s="3067"/>
      <c r="FX45" s="3065"/>
      <c r="FY45" s="3064"/>
      <c r="FZ45" s="3065"/>
      <c r="GA45" s="3065"/>
      <c r="GB45" s="3065"/>
      <c r="GC45" s="3065"/>
      <c r="GD45" s="3065"/>
      <c r="GE45" s="3065"/>
      <c r="GF45" s="3"/>
      <c r="GG45" s="3066"/>
      <c r="GH45" s="3067"/>
      <c r="GI45" s="3065"/>
      <c r="GJ45" s="3064"/>
      <c r="GK45" s="3065"/>
      <c r="GL45" s="3065"/>
      <c r="GM45" s="3065"/>
      <c r="GN45" s="3065"/>
      <c r="GO45" s="3065"/>
      <c r="GP45" s="3065"/>
      <c r="GQ45" s="3"/>
      <c r="GR45" s="3066"/>
      <c r="GS45" s="3067"/>
      <c r="GT45" s="3065"/>
      <c r="GU45" s="3064"/>
      <c r="GV45" s="3065"/>
      <c r="GW45" s="3065"/>
      <c r="GX45" s="3065"/>
      <c r="GY45" s="3065"/>
      <c r="GZ45" s="3065"/>
      <c r="HA45" s="3065"/>
      <c r="HB45" s="3"/>
      <c r="HC45" s="3066"/>
      <c r="HD45" s="3067"/>
      <c r="HE45" s="3065"/>
      <c r="HF45" s="3064"/>
      <c r="HG45" s="3065"/>
      <c r="HH45" s="3065"/>
      <c r="HI45" s="3065"/>
      <c r="HJ45" s="3065"/>
      <c r="HK45" s="3065"/>
      <c r="HL45" s="3065"/>
      <c r="HM45" s="3"/>
      <c r="HN45" s="3066"/>
      <c r="HO45" s="3067"/>
      <c r="HP45" s="3065"/>
      <c r="HQ45" s="3064"/>
      <c r="HR45" s="3065"/>
      <c r="HS45" s="3065"/>
      <c r="HT45" s="3065"/>
      <c r="HU45" s="3065"/>
      <c r="HV45" s="3065"/>
      <c r="HW45" s="3065"/>
      <c r="HX45" s="3"/>
      <c r="HY45" s="3066"/>
      <c r="HZ45" s="3067"/>
      <c r="IA45" s="3065"/>
      <c r="IB45" s="3064"/>
      <c r="IC45" s="3065"/>
      <c r="ID45" s="3065"/>
      <c r="IE45" s="3065"/>
      <c r="IF45" s="3065"/>
      <c r="IG45" s="3065"/>
      <c r="IH45" s="3065"/>
      <c r="II45" s="3"/>
      <c r="IJ45" s="3066"/>
      <c r="IK45" s="3067"/>
      <c r="IL45" s="3065"/>
      <c r="IM45" s="3064"/>
      <c r="IN45" s="3065"/>
      <c r="IO45" s="3065"/>
      <c r="IP45" s="3065"/>
      <c r="IQ45" s="3065"/>
      <c r="IR45" s="3065"/>
      <c r="IS45" s="3065"/>
      <c r="IT45" s="3"/>
      <c r="IU45" s="3066"/>
      <c r="IV45" s="3067"/>
      <c r="IW45" s="3065"/>
    </row>
    <row r="46" spans="1:257" ht="22.5" customHeight="1" x14ac:dyDescent="0.25">
      <c r="A46" s="3066"/>
      <c r="B46" s="3067"/>
      <c r="C46" s="3068"/>
      <c r="D46" s="3062"/>
      <c r="E46" s="3068"/>
      <c r="F46" s="3068"/>
      <c r="G46" s="3068"/>
      <c r="H46" s="3068"/>
      <c r="I46" s="3068"/>
      <c r="J46" s="3068"/>
      <c r="K46" s="3063"/>
      <c r="M46" s="3066"/>
      <c r="N46" s="3067"/>
      <c r="O46" s="3065"/>
      <c r="P46" s="3064"/>
      <c r="Q46" s="3065"/>
      <c r="R46" s="3065"/>
      <c r="S46" s="3065"/>
      <c r="T46" s="3065"/>
      <c r="U46" s="3065"/>
      <c r="V46" s="3065"/>
      <c r="W46" s="3"/>
      <c r="X46" s="3066"/>
      <c r="Y46" s="3067"/>
      <c r="Z46" s="3065"/>
      <c r="AA46" s="3064"/>
      <c r="AB46" s="3065"/>
      <c r="AC46" s="3065"/>
      <c r="AD46" s="3065"/>
      <c r="AE46" s="3065"/>
      <c r="AF46" s="3065"/>
      <c r="AG46" s="3065"/>
      <c r="AH46" s="3"/>
      <c r="AI46" s="3066"/>
      <c r="AJ46" s="3067"/>
      <c r="AK46" s="3065"/>
      <c r="AL46" s="3064"/>
      <c r="AM46" s="3065"/>
      <c r="AN46" s="3065"/>
      <c r="AO46" s="3065"/>
      <c r="AP46" s="3065"/>
      <c r="AQ46" s="3065"/>
      <c r="AR46" s="3065"/>
      <c r="AS46" s="3"/>
      <c r="AT46" s="3066"/>
      <c r="AU46" s="3067"/>
      <c r="AV46" s="3065"/>
      <c r="AW46" s="3064"/>
      <c r="AX46" s="3065"/>
      <c r="AY46" s="3065"/>
      <c r="AZ46" s="3065"/>
      <c r="BA46" s="3065"/>
      <c r="BB46" s="3065"/>
      <c r="BC46" s="3065"/>
      <c r="BD46" s="3"/>
      <c r="BE46" s="3066"/>
      <c r="BF46" s="3067"/>
      <c r="BG46" s="3065"/>
      <c r="BH46" s="3064"/>
      <c r="BI46" s="3065"/>
      <c r="BJ46" s="3065"/>
      <c r="BK46" s="3065"/>
      <c r="BL46" s="3065"/>
      <c r="BM46" s="3065"/>
      <c r="BN46" s="3065"/>
      <c r="BO46" s="3"/>
      <c r="BP46" s="3066"/>
      <c r="BQ46" s="3067"/>
      <c r="BR46" s="3065"/>
      <c r="BS46" s="3064"/>
      <c r="BT46" s="3065"/>
      <c r="BU46" s="3065"/>
      <c r="BV46" s="3065"/>
      <c r="BW46" s="3065"/>
      <c r="BX46" s="3065"/>
      <c r="BY46" s="3065"/>
      <c r="BZ46" s="3"/>
      <c r="CA46" s="3066"/>
      <c r="CB46" s="3067"/>
      <c r="CC46" s="3065"/>
      <c r="CD46" s="3064"/>
      <c r="CE46" s="3065"/>
      <c r="CF46" s="3065"/>
      <c r="CG46" s="3065"/>
      <c r="CH46" s="3065"/>
      <c r="CI46" s="3065"/>
      <c r="CJ46" s="3065"/>
      <c r="CK46" s="3"/>
      <c r="CL46" s="3066"/>
      <c r="CM46" s="3067"/>
      <c r="CN46" s="3065"/>
      <c r="CO46" s="3064"/>
      <c r="CP46" s="3065"/>
      <c r="CQ46" s="3065"/>
      <c r="CR46" s="3065"/>
      <c r="CS46" s="3065"/>
      <c r="CT46" s="3065"/>
      <c r="CU46" s="3065"/>
      <c r="CV46" s="3"/>
      <c r="CW46" s="3066"/>
      <c r="CX46" s="3067"/>
      <c r="CY46" s="3065"/>
      <c r="CZ46" s="3064"/>
      <c r="DA46" s="3065"/>
      <c r="DB46" s="3065"/>
      <c r="DC46" s="3065"/>
      <c r="DD46" s="3065"/>
      <c r="DE46" s="3065"/>
      <c r="DF46" s="3065"/>
      <c r="DG46" s="3"/>
      <c r="DH46" s="3066"/>
      <c r="DI46" s="3067"/>
      <c r="DJ46" s="3065"/>
      <c r="DK46" s="3064"/>
      <c r="DL46" s="3065"/>
      <c r="DM46" s="3065"/>
      <c r="DN46" s="3065"/>
      <c r="DO46" s="3065"/>
      <c r="DP46" s="3065"/>
      <c r="DQ46" s="3065"/>
      <c r="DR46" s="3"/>
      <c r="DS46" s="3066"/>
      <c r="DT46" s="3067"/>
      <c r="DU46" s="3065"/>
      <c r="DV46" s="3064"/>
      <c r="DW46" s="3065"/>
      <c r="DX46" s="3065"/>
      <c r="DY46" s="3065"/>
      <c r="DZ46" s="3065"/>
      <c r="EA46" s="3065"/>
      <c r="EB46" s="3065"/>
      <c r="EC46" s="3"/>
      <c r="ED46" s="3066"/>
      <c r="EE46" s="3067"/>
      <c r="EF46" s="3065"/>
      <c r="EG46" s="3064"/>
      <c r="EH46" s="3065"/>
      <c r="EI46" s="3065"/>
      <c r="EJ46" s="3065"/>
      <c r="EK46" s="3065"/>
      <c r="EL46" s="3065"/>
      <c r="EM46" s="3065"/>
      <c r="EN46" s="3"/>
      <c r="EO46" s="3066"/>
      <c r="EP46" s="3067"/>
      <c r="EQ46" s="3065"/>
      <c r="ER46" s="3064"/>
      <c r="ES46" s="3065"/>
      <c r="ET46" s="3065"/>
      <c r="EU46" s="3065"/>
      <c r="EV46" s="3065"/>
      <c r="EW46" s="3065"/>
      <c r="EX46" s="3065"/>
      <c r="EY46" s="3"/>
      <c r="EZ46" s="3066"/>
      <c r="FA46" s="3067"/>
      <c r="FB46" s="3065"/>
      <c r="FC46" s="3064"/>
      <c r="FD46" s="3065"/>
      <c r="FE46" s="3065"/>
      <c r="FF46" s="3065"/>
      <c r="FG46" s="3065"/>
      <c r="FH46" s="3065"/>
      <c r="FI46" s="3065"/>
      <c r="FJ46" s="3"/>
      <c r="FK46" s="3066"/>
      <c r="FL46" s="3067"/>
      <c r="FM46" s="3065"/>
      <c r="FN46" s="3064"/>
      <c r="FO46" s="3065"/>
      <c r="FP46" s="3065"/>
      <c r="FQ46" s="3065"/>
      <c r="FR46" s="3065"/>
      <c r="FS46" s="3065"/>
      <c r="FT46" s="3065"/>
      <c r="FU46" s="3"/>
      <c r="FV46" s="3066"/>
      <c r="FW46" s="3067"/>
      <c r="FX46" s="3065"/>
      <c r="FY46" s="3064"/>
      <c r="FZ46" s="3065"/>
      <c r="GA46" s="3065"/>
      <c r="GB46" s="3065"/>
      <c r="GC46" s="3065"/>
      <c r="GD46" s="3065"/>
      <c r="GE46" s="3065"/>
      <c r="GF46" s="3"/>
      <c r="GG46" s="3066"/>
      <c r="GH46" s="3067"/>
      <c r="GI46" s="3065"/>
      <c r="GJ46" s="3064"/>
      <c r="GK46" s="3065"/>
      <c r="GL46" s="3065"/>
      <c r="GM46" s="3065"/>
      <c r="GN46" s="3065"/>
      <c r="GO46" s="3065"/>
      <c r="GP46" s="3065"/>
      <c r="GQ46" s="3"/>
      <c r="GR46" s="3066"/>
      <c r="GS46" s="3067"/>
      <c r="GT46" s="3065"/>
      <c r="GU46" s="3064"/>
      <c r="GV46" s="3065"/>
      <c r="GW46" s="3065"/>
      <c r="GX46" s="3065"/>
      <c r="GY46" s="3065"/>
      <c r="GZ46" s="3065"/>
      <c r="HA46" s="3065"/>
      <c r="HB46" s="3"/>
      <c r="HC46" s="3066"/>
      <c r="HD46" s="3067"/>
      <c r="HE46" s="3065"/>
      <c r="HF46" s="3064"/>
      <c r="HG46" s="3065"/>
      <c r="HH46" s="3065"/>
      <c r="HI46" s="3065"/>
      <c r="HJ46" s="3065"/>
      <c r="HK46" s="3065"/>
      <c r="HL46" s="3065"/>
      <c r="HM46" s="3"/>
      <c r="HN46" s="3066"/>
      <c r="HO46" s="3067"/>
      <c r="HP46" s="3065"/>
      <c r="HQ46" s="3064"/>
      <c r="HR46" s="3065"/>
      <c r="HS46" s="3065"/>
      <c r="HT46" s="3065"/>
      <c r="HU46" s="3065"/>
      <c r="HV46" s="3065"/>
      <c r="HW46" s="3065"/>
      <c r="HX46" s="3"/>
      <c r="HY46" s="3066"/>
      <c r="HZ46" s="3067"/>
      <c r="IA46" s="3065"/>
      <c r="IB46" s="3064"/>
      <c r="IC46" s="3065"/>
      <c r="ID46" s="3065"/>
      <c r="IE46" s="3065"/>
      <c r="IF46" s="3065"/>
      <c r="IG46" s="3065"/>
      <c r="IH46" s="3065"/>
      <c r="II46" s="3"/>
      <c r="IJ46" s="3066"/>
      <c r="IK46" s="3067"/>
      <c r="IL46" s="3065"/>
      <c r="IM46" s="3064"/>
      <c r="IN46" s="3065"/>
      <c r="IO46" s="3065"/>
      <c r="IP46" s="3065"/>
      <c r="IQ46" s="3065"/>
      <c r="IR46" s="3065"/>
      <c r="IS46" s="3065"/>
      <c r="IT46" s="3"/>
      <c r="IU46" s="3066"/>
      <c r="IV46" s="3067"/>
      <c r="IW46" s="3065"/>
    </row>
    <row r="47" spans="1:257" ht="24.75" customHeight="1" x14ac:dyDescent="0.25">
      <c r="A47" s="3066"/>
      <c r="B47" s="3067"/>
      <c r="C47" s="3068"/>
      <c r="D47" s="3062"/>
      <c r="E47" s="3068"/>
      <c r="F47" s="3068"/>
      <c r="G47" s="3068"/>
      <c r="H47" s="3068"/>
      <c r="I47" s="3068"/>
      <c r="J47" s="3068"/>
      <c r="K47" s="3063"/>
      <c r="M47" s="3066"/>
      <c r="N47" s="3067"/>
      <c r="O47" s="3065"/>
      <c r="P47" s="3064"/>
      <c r="Q47" s="3065"/>
      <c r="R47" s="3065"/>
      <c r="S47" s="3065"/>
      <c r="T47" s="3065"/>
      <c r="U47" s="3065"/>
      <c r="V47" s="3065"/>
      <c r="W47" s="3"/>
      <c r="X47" s="3066"/>
      <c r="Y47" s="3067"/>
      <c r="Z47" s="3065"/>
      <c r="AA47" s="3064"/>
      <c r="AB47" s="3065"/>
      <c r="AC47" s="3065"/>
      <c r="AD47" s="3065"/>
      <c r="AE47" s="3065"/>
      <c r="AF47" s="3065"/>
      <c r="AG47" s="3065"/>
      <c r="AH47" s="3"/>
      <c r="AI47" s="3066"/>
      <c r="AJ47" s="3067"/>
      <c r="AK47" s="3065"/>
      <c r="AL47" s="3064"/>
      <c r="AM47" s="3065"/>
      <c r="AN47" s="3065"/>
      <c r="AO47" s="3065"/>
      <c r="AP47" s="3065"/>
      <c r="AQ47" s="3065"/>
      <c r="AR47" s="3065"/>
      <c r="AS47" s="3"/>
      <c r="AT47" s="3066"/>
      <c r="AU47" s="3067"/>
      <c r="AV47" s="3065"/>
      <c r="AW47" s="3064"/>
      <c r="AX47" s="3065"/>
      <c r="AY47" s="3065"/>
      <c r="AZ47" s="3065"/>
      <c r="BA47" s="3065"/>
      <c r="BB47" s="3065"/>
      <c r="BC47" s="3065"/>
      <c r="BD47" s="3"/>
      <c r="BE47" s="3066"/>
      <c r="BF47" s="3067"/>
      <c r="BG47" s="3065"/>
      <c r="BH47" s="3064"/>
      <c r="BI47" s="3065"/>
      <c r="BJ47" s="3065"/>
      <c r="BK47" s="3065"/>
      <c r="BL47" s="3065"/>
      <c r="BM47" s="3065"/>
      <c r="BN47" s="3065"/>
      <c r="BO47" s="3"/>
      <c r="BP47" s="3066"/>
      <c r="BQ47" s="3067"/>
      <c r="BR47" s="3065"/>
      <c r="BS47" s="3064"/>
      <c r="BT47" s="3065"/>
      <c r="BU47" s="3065"/>
      <c r="BV47" s="3065"/>
      <c r="BW47" s="3065"/>
      <c r="BX47" s="3065"/>
      <c r="BY47" s="3065"/>
      <c r="BZ47" s="3"/>
      <c r="CA47" s="3066"/>
      <c r="CB47" s="3067"/>
      <c r="CC47" s="3065"/>
      <c r="CD47" s="3064"/>
      <c r="CE47" s="3065"/>
      <c r="CF47" s="3065"/>
      <c r="CG47" s="3065"/>
      <c r="CH47" s="3065"/>
      <c r="CI47" s="3065"/>
      <c r="CJ47" s="3065"/>
      <c r="CK47" s="3"/>
      <c r="CL47" s="3066"/>
      <c r="CM47" s="3067"/>
      <c r="CN47" s="3065"/>
      <c r="CO47" s="3064"/>
      <c r="CP47" s="3065"/>
      <c r="CQ47" s="3065"/>
      <c r="CR47" s="3065"/>
      <c r="CS47" s="3065"/>
      <c r="CT47" s="3065"/>
      <c r="CU47" s="3065"/>
      <c r="CV47" s="3"/>
      <c r="CW47" s="3066"/>
      <c r="CX47" s="3067"/>
      <c r="CY47" s="3065"/>
      <c r="CZ47" s="3064"/>
      <c r="DA47" s="3065"/>
      <c r="DB47" s="3065"/>
      <c r="DC47" s="3065"/>
      <c r="DD47" s="3065"/>
      <c r="DE47" s="3065"/>
      <c r="DF47" s="3065"/>
      <c r="DG47" s="3"/>
      <c r="DH47" s="3066"/>
      <c r="DI47" s="3067"/>
      <c r="DJ47" s="3065"/>
      <c r="DK47" s="3064"/>
      <c r="DL47" s="3065"/>
      <c r="DM47" s="3065"/>
      <c r="DN47" s="3065"/>
      <c r="DO47" s="3065"/>
      <c r="DP47" s="3065"/>
      <c r="DQ47" s="3065"/>
      <c r="DR47" s="3"/>
      <c r="DS47" s="3066"/>
      <c r="DT47" s="3067"/>
      <c r="DU47" s="3065"/>
      <c r="DV47" s="3064"/>
      <c r="DW47" s="3065"/>
      <c r="DX47" s="3065"/>
      <c r="DY47" s="3065"/>
      <c r="DZ47" s="3065"/>
      <c r="EA47" s="3065"/>
      <c r="EB47" s="3065"/>
      <c r="EC47" s="3"/>
      <c r="ED47" s="3066"/>
      <c r="EE47" s="3067"/>
      <c r="EF47" s="3065"/>
      <c r="EG47" s="3064"/>
      <c r="EH47" s="3065"/>
      <c r="EI47" s="3065"/>
      <c r="EJ47" s="3065"/>
      <c r="EK47" s="3065"/>
      <c r="EL47" s="3065"/>
      <c r="EM47" s="3065"/>
      <c r="EN47" s="3"/>
      <c r="EO47" s="3066"/>
      <c r="EP47" s="3067"/>
      <c r="EQ47" s="3065"/>
      <c r="ER47" s="3064"/>
      <c r="ES47" s="3065"/>
      <c r="ET47" s="3065"/>
      <c r="EU47" s="3065"/>
      <c r="EV47" s="3065"/>
      <c r="EW47" s="3065"/>
      <c r="EX47" s="3065"/>
      <c r="EY47" s="3"/>
      <c r="EZ47" s="3066"/>
      <c r="FA47" s="3067"/>
      <c r="FB47" s="3065"/>
      <c r="FC47" s="3064"/>
      <c r="FD47" s="3065"/>
      <c r="FE47" s="3065"/>
      <c r="FF47" s="3065"/>
      <c r="FG47" s="3065"/>
      <c r="FH47" s="3065"/>
      <c r="FI47" s="3065"/>
      <c r="FJ47" s="3"/>
      <c r="FK47" s="3066"/>
      <c r="FL47" s="3067"/>
      <c r="FM47" s="3065"/>
      <c r="FN47" s="3064"/>
      <c r="FO47" s="3065"/>
      <c r="FP47" s="3065"/>
      <c r="FQ47" s="3065"/>
      <c r="FR47" s="3065"/>
      <c r="FS47" s="3065"/>
      <c r="FT47" s="3065"/>
      <c r="FU47" s="3"/>
      <c r="FV47" s="3066"/>
      <c r="FW47" s="3067"/>
      <c r="FX47" s="3065"/>
      <c r="FY47" s="3064"/>
      <c r="FZ47" s="3065"/>
      <c r="GA47" s="3065"/>
      <c r="GB47" s="3065"/>
      <c r="GC47" s="3065"/>
      <c r="GD47" s="3065"/>
      <c r="GE47" s="3065"/>
      <c r="GF47" s="3"/>
      <c r="GG47" s="3066"/>
      <c r="GH47" s="3067"/>
      <c r="GI47" s="3065"/>
      <c r="GJ47" s="3064"/>
      <c r="GK47" s="3065"/>
      <c r="GL47" s="3065"/>
      <c r="GM47" s="3065"/>
      <c r="GN47" s="3065"/>
      <c r="GO47" s="3065"/>
      <c r="GP47" s="3065"/>
      <c r="GQ47" s="3"/>
      <c r="GR47" s="3066"/>
      <c r="GS47" s="3067"/>
      <c r="GT47" s="3065"/>
      <c r="GU47" s="3064"/>
      <c r="GV47" s="3065"/>
      <c r="GW47" s="3065"/>
      <c r="GX47" s="3065"/>
      <c r="GY47" s="3065"/>
      <c r="GZ47" s="3065"/>
      <c r="HA47" s="3065"/>
      <c r="HB47" s="3"/>
      <c r="HC47" s="3066"/>
      <c r="HD47" s="3067"/>
      <c r="HE47" s="3065"/>
      <c r="HF47" s="3064"/>
      <c r="HG47" s="3065"/>
      <c r="HH47" s="3065"/>
      <c r="HI47" s="3065"/>
      <c r="HJ47" s="3065"/>
      <c r="HK47" s="3065"/>
      <c r="HL47" s="3065"/>
      <c r="HM47" s="3"/>
      <c r="HN47" s="3066"/>
      <c r="HO47" s="3067"/>
      <c r="HP47" s="3065"/>
      <c r="HQ47" s="3064"/>
      <c r="HR47" s="3065"/>
      <c r="HS47" s="3065"/>
      <c r="HT47" s="3065"/>
      <c r="HU47" s="3065"/>
      <c r="HV47" s="3065"/>
      <c r="HW47" s="3065"/>
      <c r="HX47" s="3"/>
      <c r="HY47" s="3066"/>
      <c r="HZ47" s="3067"/>
      <c r="IA47" s="3065"/>
      <c r="IB47" s="3064"/>
      <c r="IC47" s="3065"/>
      <c r="ID47" s="3065"/>
      <c r="IE47" s="3065"/>
      <c r="IF47" s="3065"/>
      <c r="IG47" s="3065"/>
      <c r="IH47" s="3065"/>
      <c r="II47" s="3"/>
      <c r="IJ47" s="3066"/>
      <c r="IK47" s="3067"/>
      <c r="IL47" s="3065"/>
      <c r="IM47" s="3064"/>
      <c r="IN47" s="3065"/>
      <c r="IO47" s="3065"/>
      <c r="IP47" s="3065"/>
      <c r="IQ47" s="3065"/>
      <c r="IR47" s="3065"/>
      <c r="IS47" s="3065"/>
      <c r="IT47" s="3"/>
      <c r="IU47" s="3066"/>
      <c r="IV47" s="3067"/>
      <c r="IW47" s="3065"/>
    </row>
    <row r="48" spans="1:257" ht="24.75" customHeight="1" x14ac:dyDescent="0.25">
      <c r="A48" s="3066"/>
      <c r="B48" s="3067"/>
      <c r="C48" s="3068"/>
      <c r="D48" s="3062"/>
      <c r="E48" s="3068"/>
      <c r="F48" s="3068"/>
      <c r="G48" s="3068"/>
      <c r="H48" s="3068"/>
      <c r="I48" s="3068"/>
      <c r="J48" s="3068"/>
      <c r="K48" s="3063"/>
      <c r="M48" s="3066"/>
      <c r="N48" s="3067"/>
      <c r="O48" s="3064"/>
      <c r="P48" s="3064"/>
      <c r="Q48" s="3064"/>
      <c r="R48" s="3064"/>
      <c r="S48" s="3064"/>
      <c r="T48" s="3064"/>
      <c r="U48" s="3064"/>
      <c r="V48" s="3064"/>
      <c r="W48" s="3"/>
      <c r="X48" s="3066"/>
      <c r="Y48" s="3067"/>
      <c r="Z48" s="3064"/>
      <c r="AA48" s="3064"/>
      <c r="AB48" s="3064"/>
      <c r="AC48" s="3064"/>
      <c r="AD48" s="3064"/>
      <c r="AE48" s="3064"/>
      <c r="AF48" s="3064"/>
      <c r="AG48" s="3064"/>
      <c r="AH48" s="3"/>
      <c r="AI48" s="3066"/>
      <c r="AJ48" s="3067"/>
      <c r="AK48" s="3064"/>
      <c r="AL48" s="3064"/>
      <c r="AM48" s="3064"/>
      <c r="AN48" s="3064"/>
      <c r="AO48" s="3064"/>
      <c r="AP48" s="3064"/>
      <c r="AQ48" s="3064"/>
      <c r="AR48" s="3064"/>
      <c r="AS48" s="3"/>
      <c r="AT48" s="3066"/>
      <c r="AU48" s="3067"/>
      <c r="AV48" s="3064"/>
      <c r="AW48" s="3064"/>
      <c r="AX48" s="3064"/>
      <c r="AY48" s="3064"/>
      <c r="AZ48" s="3064"/>
      <c r="BA48" s="3064"/>
      <c r="BB48" s="3064"/>
      <c r="BC48" s="3064"/>
      <c r="BD48" s="3"/>
      <c r="BE48" s="3066"/>
      <c r="BF48" s="3067"/>
      <c r="BG48" s="3064"/>
      <c r="BH48" s="3064"/>
      <c r="BI48" s="3064"/>
      <c r="BJ48" s="3064"/>
      <c r="BK48" s="3064"/>
      <c r="BL48" s="3064"/>
      <c r="BM48" s="3064"/>
      <c r="BN48" s="3064"/>
      <c r="BO48" s="3"/>
      <c r="BP48" s="3066"/>
      <c r="BQ48" s="3067"/>
      <c r="BR48" s="3064"/>
      <c r="BS48" s="3064"/>
      <c r="BT48" s="3064"/>
      <c r="BU48" s="3064"/>
      <c r="BV48" s="3064"/>
      <c r="BW48" s="3064"/>
      <c r="BX48" s="3064"/>
      <c r="BY48" s="3064"/>
      <c r="BZ48" s="3"/>
      <c r="CA48" s="3066"/>
      <c r="CB48" s="3067"/>
      <c r="CC48" s="3064"/>
      <c r="CD48" s="3064"/>
      <c r="CE48" s="3064"/>
      <c r="CF48" s="3064"/>
      <c r="CG48" s="3064"/>
      <c r="CH48" s="3064"/>
      <c r="CI48" s="3064"/>
      <c r="CJ48" s="3064"/>
      <c r="CK48" s="3"/>
      <c r="CL48" s="3066"/>
      <c r="CM48" s="3067"/>
      <c r="CN48" s="3064"/>
      <c r="CO48" s="3064"/>
      <c r="CP48" s="3064"/>
      <c r="CQ48" s="3064"/>
      <c r="CR48" s="3064"/>
      <c r="CS48" s="3064"/>
      <c r="CT48" s="3064"/>
      <c r="CU48" s="3064"/>
      <c r="CV48" s="3"/>
      <c r="CW48" s="3066"/>
      <c r="CX48" s="3067"/>
      <c r="CY48" s="3064"/>
      <c r="CZ48" s="3064"/>
      <c r="DA48" s="3064"/>
      <c r="DB48" s="3064"/>
      <c r="DC48" s="3064"/>
      <c r="DD48" s="3064"/>
      <c r="DE48" s="3064"/>
      <c r="DF48" s="3064"/>
      <c r="DG48" s="3"/>
      <c r="DH48" s="3066"/>
      <c r="DI48" s="3067"/>
      <c r="DJ48" s="3064"/>
      <c r="DK48" s="3064"/>
      <c r="DL48" s="3064"/>
      <c r="DM48" s="3064"/>
      <c r="DN48" s="3064"/>
      <c r="DO48" s="3064"/>
      <c r="DP48" s="3064"/>
      <c r="DQ48" s="3064"/>
      <c r="DR48" s="3"/>
      <c r="DS48" s="3066"/>
      <c r="DT48" s="3067"/>
      <c r="DU48" s="3064"/>
      <c r="DV48" s="3064"/>
      <c r="DW48" s="3064"/>
      <c r="DX48" s="3064"/>
      <c r="DY48" s="3064"/>
      <c r="DZ48" s="3064"/>
      <c r="EA48" s="3064"/>
      <c r="EB48" s="3064"/>
      <c r="EC48" s="3"/>
      <c r="ED48" s="3066"/>
      <c r="EE48" s="3067"/>
      <c r="EF48" s="3064"/>
      <c r="EG48" s="3064"/>
      <c r="EH48" s="3064"/>
      <c r="EI48" s="3064"/>
      <c r="EJ48" s="3064"/>
      <c r="EK48" s="3064"/>
      <c r="EL48" s="3064"/>
      <c r="EM48" s="3064"/>
      <c r="EN48" s="3"/>
      <c r="EO48" s="3066"/>
      <c r="EP48" s="3067"/>
      <c r="EQ48" s="3064"/>
      <c r="ER48" s="3064"/>
      <c r="ES48" s="3064"/>
      <c r="ET48" s="3064"/>
      <c r="EU48" s="3064"/>
      <c r="EV48" s="3064"/>
      <c r="EW48" s="3064"/>
      <c r="EX48" s="3064"/>
      <c r="EY48" s="3"/>
      <c r="EZ48" s="3066"/>
      <c r="FA48" s="3067"/>
      <c r="FB48" s="3064"/>
      <c r="FC48" s="3064"/>
      <c r="FD48" s="3064"/>
      <c r="FE48" s="3064"/>
      <c r="FF48" s="3064"/>
      <c r="FG48" s="3064"/>
      <c r="FH48" s="3064"/>
      <c r="FI48" s="3064"/>
      <c r="FJ48" s="3"/>
      <c r="FK48" s="3066"/>
      <c r="FL48" s="3067"/>
      <c r="FM48" s="3064"/>
      <c r="FN48" s="3064"/>
      <c r="FO48" s="3064"/>
      <c r="FP48" s="3064"/>
      <c r="FQ48" s="3064"/>
      <c r="FR48" s="3064"/>
      <c r="FS48" s="3064"/>
      <c r="FT48" s="3064"/>
      <c r="FU48" s="3"/>
      <c r="FV48" s="3066"/>
      <c r="FW48" s="3067"/>
      <c r="FX48" s="3064"/>
      <c r="FY48" s="3064"/>
      <c r="FZ48" s="3064"/>
      <c r="GA48" s="3064"/>
      <c r="GB48" s="3064"/>
      <c r="GC48" s="3064"/>
      <c r="GD48" s="3064"/>
      <c r="GE48" s="3064"/>
      <c r="GF48" s="3"/>
      <c r="GG48" s="3066"/>
      <c r="GH48" s="3067"/>
      <c r="GI48" s="3064"/>
      <c r="GJ48" s="3064"/>
      <c r="GK48" s="3064"/>
      <c r="GL48" s="3064"/>
      <c r="GM48" s="3064"/>
      <c r="GN48" s="3064"/>
      <c r="GO48" s="3064"/>
      <c r="GP48" s="3064"/>
      <c r="GQ48" s="3"/>
      <c r="GR48" s="3066"/>
      <c r="GS48" s="3067"/>
      <c r="GT48" s="3064"/>
      <c r="GU48" s="3064"/>
      <c r="GV48" s="3064"/>
      <c r="GW48" s="3064"/>
      <c r="GX48" s="3064"/>
      <c r="GY48" s="3064"/>
      <c r="GZ48" s="3064"/>
      <c r="HA48" s="3064"/>
      <c r="HB48" s="3"/>
      <c r="HC48" s="3066"/>
      <c r="HD48" s="3067"/>
      <c r="HE48" s="3064"/>
      <c r="HF48" s="3064"/>
      <c r="HG48" s="3064"/>
      <c r="HH48" s="3064"/>
      <c r="HI48" s="3064"/>
      <c r="HJ48" s="3064"/>
      <c r="HK48" s="3064"/>
      <c r="HL48" s="3064"/>
      <c r="HM48" s="3"/>
      <c r="HN48" s="3066"/>
      <c r="HO48" s="3067"/>
      <c r="HP48" s="3064"/>
      <c r="HQ48" s="3064"/>
      <c r="HR48" s="3064"/>
      <c r="HS48" s="3064"/>
      <c r="HT48" s="3064"/>
      <c r="HU48" s="3064"/>
      <c r="HV48" s="3064"/>
      <c r="HW48" s="3064"/>
      <c r="HX48" s="3"/>
      <c r="HY48" s="3066"/>
      <c r="HZ48" s="3067"/>
      <c r="IA48" s="3064"/>
      <c r="IB48" s="3064"/>
      <c r="IC48" s="3064"/>
      <c r="ID48" s="3064"/>
      <c r="IE48" s="3064"/>
      <c r="IF48" s="3064"/>
      <c r="IG48" s="3064"/>
      <c r="IH48" s="3064"/>
      <c r="II48" s="3"/>
      <c r="IJ48" s="3066"/>
      <c r="IK48" s="3067"/>
      <c r="IL48" s="3064"/>
      <c r="IM48" s="3064"/>
      <c r="IN48" s="3064"/>
      <c r="IO48" s="3064"/>
      <c r="IP48" s="3064"/>
      <c r="IQ48" s="3064"/>
      <c r="IR48" s="3064"/>
      <c r="IS48" s="3064"/>
      <c r="IT48" s="3"/>
      <c r="IU48" s="3066"/>
      <c r="IV48" s="3067"/>
      <c r="IW48" s="3064"/>
    </row>
    <row r="49" spans="1:257" ht="24.75" customHeight="1" x14ac:dyDescent="0.25">
      <c r="A49" s="3066"/>
      <c r="B49" s="3067"/>
      <c r="C49" s="3068"/>
      <c r="D49" s="3062"/>
      <c r="E49" s="3068"/>
      <c r="F49" s="3068"/>
      <c r="G49" s="3068"/>
      <c r="H49" s="3068"/>
      <c r="I49" s="3068"/>
      <c r="J49" s="3068"/>
      <c r="K49" s="3063"/>
      <c r="M49" s="3066"/>
      <c r="N49" s="3067"/>
      <c r="O49" s="3065"/>
      <c r="P49" s="3064"/>
      <c r="Q49" s="3065"/>
      <c r="R49" s="3065"/>
      <c r="S49" s="3065"/>
      <c r="T49" s="3065"/>
      <c r="U49" s="3065"/>
      <c r="V49" s="3065"/>
      <c r="W49" s="3"/>
      <c r="X49" s="3066"/>
      <c r="Y49" s="3067"/>
      <c r="Z49" s="3065"/>
      <c r="AA49" s="3064"/>
      <c r="AB49" s="3065"/>
      <c r="AC49" s="3065"/>
      <c r="AD49" s="3065"/>
      <c r="AE49" s="3065"/>
      <c r="AF49" s="3065"/>
      <c r="AG49" s="3065"/>
      <c r="AH49" s="3"/>
      <c r="AI49" s="3066"/>
      <c r="AJ49" s="3067"/>
      <c r="AK49" s="3065"/>
      <c r="AL49" s="3064"/>
      <c r="AM49" s="3065"/>
      <c r="AN49" s="3065"/>
      <c r="AO49" s="3065"/>
      <c r="AP49" s="3065"/>
      <c r="AQ49" s="3065"/>
      <c r="AR49" s="3065"/>
      <c r="AS49" s="3"/>
      <c r="AT49" s="3066"/>
      <c r="AU49" s="3067"/>
      <c r="AV49" s="3065"/>
      <c r="AW49" s="3064"/>
      <c r="AX49" s="3065"/>
      <c r="AY49" s="3065"/>
      <c r="AZ49" s="3065"/>
      <c r="BA49" s="3065"/>
      <c r="BB49" s="3065"/>
      <c r="BC49" s="3065"/>
      <c r="BD49" s="3"/>
      <c r="BE49" s="3066"/>
      <c r="BF49" s="3067"/>
      <c r="BG49" s="3065"/>
      <c r="BH49" s="3064"/>
      <c r="BI49" s="3065"/>
      <c r="BJ49" s="3065"/>
      <c r="BK49" s="3065"/>
      <c r="BL49" s="3065"/>
      <c r="BM49" s="3065"/>
      <c r="BN49" s="3065"/>
      <c r="BO49" s="3"/>
      <c r="BP49" s="3066"/>
      <c r="BQ49" s="3067"/>
      <c r="BR49" s="3065"/>
      <c r="BS49" s="3064"/>
      <c r="BT49" s="3065"/>
      <c r="BU49" s="3065"/>
      <c r="BV49" s="3065"/>
      <c r="BW49" s="3065"/>
      <c r="BX49" s="3065"/>
      <c r="BY49" s="3065"/>
      <c r="BZ49" s="3"/>
      <c r="CA49" s="3066"/>
      <c r="CB49" s="3067"/>
      <c r="CC49" s="3065"/>
      <c r="CD49" s="3064"/>
      <c r="CE49" s="3065"/>
      <c r="CF49" s="3065"/>
      <c r="CG49" s="3065"/>
      <c r="CH49" s="3065"/>
      <c r="CI49" s="3065"/>
      <c r="CJ49" s="3065"/>
      <c r="CK49" s="3"/>
      <c r="CL49" s="3066"/>
      <c r="CM49" s="3067"/>
      <c r="CN49" s="3065"/>
      <c r="CO49" s="3064"/>
      <c r="CP49" s="3065"/>
      <c r="CQ49" s="3065"/>
      <c r="CR49" s="3065"/>
      <c r="CS49" s="3065"/>
      <c r="CT49" s="3065"/>
      <c r="CU49" s="3065"/>
      <c r="CV49" s="3"/>
      <c r="CW49" s="3066"/>
      <c r="CX49" s="3067"/>
      <c r="CY49" s="3065"/>
      <c r="CZ49" s="3064"/>
      <c r="DA49" s="3065"/>
      <c r="DB49" s="3065"/>
      <c r="DC49" s="3065"/>
      <c r="DD49" s="3065"/>
      <c r="DE49" s="3065"/>
      <c r="DF49" s="3065"/>
      <c r="DG49" s="3"/>
      <c r="DH49" s="3066"/>
      <c r="DI49" s="3067"/>
      <c r="DJ49" s="3065"/>
      <c r="DK49" s="3064"/>
      <c r="DL49" s="3065"/>
      <c r="DM49" s="3065"/>
      <c r="DN49" s="3065"/>
      <c r="DO49" s="3065"/>
      <c r="DP49" s="3065"/>
      <c r="DQ49" s="3065"/>
      <c r="DR49" s="3"/>
      <c r="DS49" s="3066"/>
      <c r="DT49" s="3067"/>
      <c r="DU49" s="3065"/>
      <c r="DV49" s="3064"/>
      <c r="DW49" s="3065"/>
      <c r="DX49" s="3065"/>
      <c r="DY49" s="3065"/>
      <c r="DZ49" s="3065"/>
      <c r="EA49" s="3065"/>
      <c r="EB49" s="3065"/>
      <c r="EC49" s="3"/>
      <c r="ED49" s="3066"/>
      <c r="EE49" s="3067"/>
      <c r="EF49" s="3065"/>
      <c r="EG49" s="3064"/>
      <c r="EH49" s="3065"/>
      <c r="EI49" s="3065"/>
      <c r="EJ49" s="3065"/>
      <c r="EK49" s="3065"/>
      <c r="EL49" s="3065"/>
      <c r="EM49" s="3065"/>
      <c r="EN49" s="3"/>
      <c r="EO49" s="3066"/>
      <c r="EP49" s="3067"/>
      <c r="EQ49" s="3065"/>
      <c r="ER49" s="3064"/>
      <c r="ES49" s="3065"/>
      <c r="ET49" s="3065"/>
      <c r="EU49" s="3065"/>
      <c r="EV49" s="3065"/>
      <c r="EW49" s="3065"/>
      <c r="EX49" s="3065"/>
      <c r="EY49" s="3"/>
      <c r="EZ49" s="3066"/>
      <c r="FA49" s="3067"/>
      <c r="FB49" s="3065"/>
      <c r="FC49" s="3064"/>
      <c r="FD49" s="3065"/>
      <c r="FE49" s="3065"/>
      <c r="FF49" s="3065"/>
      <c r="FG49" s="3065"/>
      <c r="FH49" s="3065"/>
      <c r="FI49" s="3065"/>
      <c r="FJ49" s="3"/>
      <c r="FK49" s="3066"/>
      <c r="FL49" s="3067"/>
      <c r="FM49" s="3065"/>
      <c r="FN49" s="3064"/>
      <c r="FO49" s="3065"/>
      <c r="FP49" s="3065"/>
      <c r="FQ49" s="3065"/>
      <c r="FR49" s="3065"/>
      <c r="FS49" s="3065"/>
      <c r="FT49" s="3065"/>
      <c r="FU49" s="3"/>
      <c r="FV49" s="3066"/>
      <c r="FW49" s="3067"/>
      <c r="FX49" s="3065"/>
      <c r="FY49" s="3064"/>
      <c r="FZ49" s="3065"/>
      <c r="GA49" s="3065"/>
      <c r="GB49" s="3065"/>
      <c r="GC49" s="3065"/>
      <c r="GD49" s="3065"/>
      <c r="GE49" s="3065"/>
      <c r="GF49" s="3"/>
      <c r="GG49" s="3066"/>
      <c r="GH49" s="3067"/>
      <c r="GI49" s="3065"/>
      <c r="GJ49" s="3064"/>
      <c r="GK49" s="3065"/>
      <c r="GL49" s="3065"/>
      <c r="GM49" s="3065"/>
      <c r="GN49" s="3065"/>
      <c r="GO49" s="3065"/>
      <c r="GP49" s="3065"/>
      <c r="GQ49" s="3"/>
      <c r="GR49" s="3066"/>
      <c r="GS49" s="3067"/>
      <c r="GT49" s="3065"/>
      <c r="GU49" s="3064"/>
      <c r="GV49" s="3065"/>
      <c r="GW49" s="3065"/>
      <c r="GX49" s="3065"/>
      <c r="GY49" s="3065"/>
      <c r="GZ49" s="3065"/>
      <c r="HA49" s="3065"/>
      <c r="HB49" s="3"/>
      <c r="HC49" s="3066"/>
      <c r="HD49" s="3067"/>
      <c r="HE49" s="3065"/>
      <c r="HF49" s="3064"/>
      <c r="HG49" s="3065"/>
      <c r="HH49" s="3065"/>
      <c r="HI49" s="3065"/>
      <c r="HJ49" s="3065"/>
      <c r="HK49" s="3065"/>
      <c r="HL49" s="3065"/>
      <c r="HM49" s="3"/>
      <c r="HN49" s="3066"/>
      <c r="HO49" s="3067"/>
      <c r="HP49" s="3065"/>
      <c r="HQ49" s="3064"/>
      <c r="HR49" s="3065"/>
      <c r="HS49" s="3065"/>
      <c r="HT49" s="3065"/>
      <c r="HU49" s="3065"/>
      <c r="HV49" s="3065"/>
      <c r="HW49" s="3065"/>
      <c r="HX49" s="3"/>
      <c r="HY49" s="3066"/>
      <c r="HZ49" s="3067"/>
      <c r="IA49" s="3065"/>
      <c r="IB49" s="3064"/>
      <c r="IC49" s="3065"/>
      <c r="ID49" s="3065"/>
      <c r="IE49" s="3065"/>
      <c r="IF49" s="3065"/>
      <c r="IG49" s="3065"/>
      <c r="IH49" s="3065"/>
      <c r="II49" s="3"/>
      <c r="IJ49" s="3066"/>
      <c r="IK49" s="3067"/>
      <c r="IL49" s="3065"/>
      <c r="IM49" s="3064"/>
      <c r="IN49" s="3065"/>
      <c r="IO49" s="3065"/>
      <c r="IP49" s="3065"/>
      <c r="IQ49" s="3065"/>
      <c r="IR49" s="3065"/>
      <c r="IS49" s="3065"/>
      <c r="IT49" s="3"/>
      <c r="IU49" s="3066"/>
      <c r="IV49" s="3067"/>
      <c r="IW49" s="3065"/>
    </row>
    <row r="50" spans="1:257" ht="24.75" customHeight="1" x14ac:dyDescent="0.25">
      <c r="A50" s="3066"/>
      <c r="B50" s="3067"/>
      <c r="C50" s="3068"/>
      <c r="D50" s="3062"/>
      <c r="E50" s="3068"/>
      <c r="F50" s="3068"/>
      <c r="G50" s="3068"/>
      <c r="H50" s="3068"/>
      <c r="I50" s="3068"/>
      <c r="J50" s="3068"/>
      <c r="K50" s="3063"/>
      <c r="M50" s="3066"/>
      <c r="N50" s="3067"/>
      <c r="O50" s="3065"/>
      <c r="P50" s="3064"/>
      <c r="Q50" s="3065"/>
      <c r="R50" s="3065"/>
      <c r="S50" s="3065"/>
      <c r="T50" s="3065"/>
      <c r="U50" s="3065"/>
      <c r="V50" s="3065"/>
      <c r="W50" s="3"/>
      <c r="X50" s="3066"/>
      <c r="Y50" s="3067"/>
      <c r="Z50" s="3065"/>
      <c r="AA50" s="3064"/>
      <c r="AB50" s="3065"/>
      <c r="AC50" s="3065"/>
      <c r="AD50" s="3065"/>
      <c r="AE50" s="3065"/>
      <c r="AF50" s="3065"/>
      <c r="AG50" s="3065"/>
      <c r="AH50" s="3"/>
      <c r="AI50" s="3066"/>
      <c r="AJ50" s="3067"/>
      <c r="AK50" s="3065"/>
      <c r="AL50" s="3064"/>
      <c r="AM50" s="3065"/>
      <c r="AN50" s="3065"/>
      <c r="AO50" s="3065"/>
      <c r="AP50" s="3065"/>
      <c r="AQ50" s="3065"/>
      <c r="AR50" s="3065"/>
      <c r="AS50" s="3"/>
      <c r="AT50" s="3066"/>
      <c r="AU50" s="3067"/>
      <c r="AV50" s="3065"/>
      <c r="AW50" s="3064"/>
      <c r="AX50" s="3065"/>
      <c r="AY50" s="3065"/>
      <c r="AZ50" s="3065"/>
      <c r="BA50" s="3065"/>
      <c r="BB50" s="3065"/>
      <c r="BC50" s="3065"/>
      <c r="BD50" s="3"/>
      <c r="BE50" s="3066"/>
      <c r="BF50" s="3067"/>
      <c r="BG50" s="3065"/>
      <c r="BH50" s="3064"/>
      <c r="BI50" s="3065"/>
      <c r="BJ50" s="3065"/>
      <c r="BK50" s="3065"/>
      <c r="BL50" s="3065"/>
      <c r="BM50" s="3065"/>
      <c r="BN50" s="3065"/>
      <c r="BO50" s="3"/>
      <c r="BP50" s="3066"/>
      <c r="BQ50" s="3067"/>
      <c r="BR50" s="3065"/>
      <c r="BS50" s="3064"/>
      <c r="BT50" s="3065"/>
      <c r="BU50" s="3065"/>
      <c r="BV50" s="3065"/>
      <c r="BW50" s="3065"/>
      <c r="BX50" s="3065"/>
      <c r="BY50" s="3065"/>
      <c r="BZ50" s="3"/>
      <c r="CA50" s="3066"/>
      <c r="CB50" s="3067"/>
      <c r="CC50" s="3065"/>
      <c r="CD50" s="3064"/>
      <c r="CE50" s="3065"/>
      <c r="CF50" s="3065"/>
      <c r="CG50" s="3065"/>
      <c r="CH50" s="3065"/>
      <c r="CI50" s="3065"/>
      <c r="CJ50" s="3065"/>
      <c r="CK50" s="3"/>
      <c r="CL50" s="3066"/>
      <c r="CM50" s="3067"/>
      <c r="CN50" s="3065"/>
      <c r="CO50" s="3064"/>
      <c r="CP50" s="3065"/>
      <c r="CQ50" s="3065"/>
      <c r="CR50" s="3065"/>
      <c r="CS50" s="3065"/>
      <c r="CT50" s="3065"/>
      <c r="CU50" s="3065"/>
      <c r="CV50" s="3"/>
      <c r="CW50" s="3066"/>
      <c r="CX50" s="3067"/>
      <c r="CY50" s="3065"/>
      <c r="CZ50" s="3064"/>
      <c r="DA50" s="3065"/>
      <c r="DB50" s="3065"/>
      <c r="DC50" s="3065"/>
      <c r="DD50" s="3065"/>
      <c r="DE50" s="3065"/>
      <c r="DF50" s="3065"/>
      <c r="DG50" s="3"/>
      <c r="DH50" s="3066"/>
      <c r="DI50" s="3067"/>
      <c r="DJ50" s="3065"/>
      <c r="DK50" s="3064"/>
      <c r="DL50" s="3065"/>
      <c r="DM50" s="3065"/>
      <c r="DN50" s="3065"/>
      <c r="DO50" s="3065"/>
      <c r="DP50" s="3065"/>
      <c r="DQ50" s="3065"/>
      <c r="DR50" s="3"/>
      <c r="DS50" s="3066"/>
      <c r="DT50" s="3067"/>
      <c r="DU50" s="3065"/>
      <c r="DV50" s="3064"/>
      <c r="DW50" s="3065"/>
      <c r="DX50" s="3065"/>
      <c r="DY50" s="3065"/>
      <c r="DZ50" s="3065"/>
      <c r="EA50" s="3065"/>
      <c r="EB50" s="3065"/>
      <c r="EC50" s="3"/>
      <c r="ED50" s="3066"/>
      <c r="EE50" s="3067"/>
      <c r="EF50" s="3065"/>
      <c r="EG50" s="3064"/>
      <c r="EH50" s="3065"/>
      <c r="EI50" s="3065"/>
      <c r="EJ50" s="3065"/>
      <c r="EK50" s="3065"/>
      <c r="EL50" s="3065"/>
      <c r="EM50" s="3065"/>
      <c r="EN50" s="3"/>
      <c r="EO50" s="3066"/>
      <c r="EP50" s="3067"/>
      <c r="EQ50" s="3065"/>
      <c r="ER50" s="3064"/>
      <c r="ES50" s="3065"/>
      <c r="ET50" s="3065"/>
      <c r="EU50" s="3065"/>
      <c r="EV50" s="3065"/>
      <c r="EW50" s="3065"/>
      <c r="EX50" s="3065"/>
      <c r="EY50" s="3"/>
      <c r="EZ50" s="3066"/>
      <c r="FA50" s="3067"/>
      <c r="FB50" s="3065"/>
      <c r="FC50" s="3064"/>
      <c r="FD50" s="3065"/>
      <c r="FE50" s="3065"/>
      <c r="FF50" s="3065"/>
      <c r="FG50" s="3065"/>
      <c r="FH50" s="3065"/>
      <c r="FI50" s="3065"/>
      <c r="FJ50" s="3"/>
      <c r="FK50" s="3066"/>
      <c r="FL50" s="3067"/>
      <c r="FM50" s="3065"/>
      <c r="FN50" s="3064"/>
      <c r="FO50" s="3065"/>
      <c r="FP50" s="3065"/>
      <c r="FQ50" s="3065"/>
      <c r="FR50" s="3065"/>
      <c r="FS50" s="3065"/>
      <c r="FT50" s="3065"/>
      <c r="FU50" s="3"/>
      <c r="FV50" s="3066"/>
      <c r="FW50" s="3067"/>
      <c r="FX50" s="3065"/>
      <c r="FY50" s="3064"/>
      <c r="FZ50" s="3065"/>
      <c r="GA50" s="3065"/>
      <c r="GB50" s="3065"/>
      <c r="GC50" s="3065"/>
      <c r="GD50" s="3065"/>
      <c r="GE50" s="3065"/>
      <c r="GF50" s="3"/>
      <c r="GG50" s="3066"/>
      <c r="GH50" s="3067"/>
      <c r="GI50" s="3065"/>
      <c r="GJ50" s="3064"/>
      <c r="GK50" s="3065"/>
      <c r="GL50" s="3065"/>
      <c r="GM50" s="3065"/>
      <c r="GN50" s="3065"/>
      <c r="GO50" s="3065"/>
      <c r="GP50" s="3065"/>
      <c r="GQ50" s="3"/>
      <c r="GR50" s="3066"/>
      <c r="GS50" s="3067"/>
      <c r="GT50" s="3065"/>
      <c r="GU50" s="3064"/>
      <c r="GV50" s="3065"/>
      <c r="GW50" s="3065"/>
      <c r="GX50" s="3065"/>
      <c r="GY50" s="3065"/>
      <c r="GZ50" s="3065"/>
      <c r="HA50" s="3065"/>
      <c r="HB50" s="3"/>
      <c r="HC50" s="3066"/>
      <c r="HD50" s="3067"/>
      <c r="HE50" s="3065"/>
      <c r="HF50" s="3064"/>
      <c r="HG50" s="3065"/>
      <c r="HH50" s="3065"/>
      <c r="HI50" s="3065"/>
      <c r="HJ50" s="3065"/>
      <c r="HK50" s="3065"/>
      <c r="HL50" s="3065"/>
      <c r="HM50" s="3"/>
      <c r="HN50" s="3066"/>
      <c r="HO50" s="3067"/>
      <c r="HP50" s="3065"/>
      <c r="HQ50" s="3064"/>
      <c r="HR50" s="3065"/>
      <c r="HS50" s="3065"/>
      <c r="HT50" s="3065"/>
      <c r="HU50" s="3065"/>
      <c r="HV50" s="3065"/>
      <c r="HW50" s="3065"/>
      <c r="HX50" s="3"/>
      <c r="HY50" s="3066"/>
      <c r="HZ50" s="3067"/>
      <c r="IA50" s="3065"/>
      <c r="IB50" s="3064"/>
      <c r="IC50" s="3065"/>
      <c r="ID50" s="3065"/>
      <c r="IE50" s="3065"/>
      <c r="IF50" s="3065"/>
      <c r="IG50" s="3065"/>
      <c r="IH50" s="3065"/>
      <c r="II50" s="3"/>
      <c r="IJ50" s="3066"/>
      <c r="IK50" s="3067"/>
      <c r="IL50" s="3065"/>
      <c r="IM50" s="3064"/>
      <c r="IN50" s="3065"/>
      <c r="IO50" s="3065"/>
      <c r="IP50" s="3065"/>
      <c r="IQ50" s="3065"/>
      <c r="IR50" s="3065"/>
      <c r="IS50" s="3065"/>
      <c r="IT50" s="3"/>
      <c r="IU50" s="3066"/>
      <c r="IV50" s="3067"/>
      <c r="IW50" s="3065"/>
    </row>
    <row r="51" spans="1:257" ht="24.75" customHeight="1" x14ac:dyDescent="0.25">
      <c r="A51" s="3066"/>
      <c r="B51" s="3067"/>
      <c r="C51" s="3068"/>
      <c r="D51" s="3062"/>
      <c r="E51" s="3068"/>
      <c r="F51" s="3068"/>
      <c r="G51" s="3068"/>
      <c r="H51" s="3068"/>
      <c r="I51" s="3068"/>
      <c r="J51" s="3068"/>
      <c r="K51" s="3063"/>
      <c r="M51" s="3066"/>
      <c r="N51" s="3067"/>
      <c r="O51" s="3065"/>
      <c r="P51" s="3064"/>
      <c r="Q51" s="3065"/>
      <c r="R51" s="3065"/>
      <c r="S51" s="3065"/>
      <c r="T51" s="3065"/>
      <c r="U51" s="3065"/>
      <c r="V51" s="3065"/>
      <c r="W51" s="3"/>
      <c r="X51" s="3066"/>
      <c r="Y51" s="3067"/>
      <c r="Z51" s="3065"/>
      <c r="AA51" s="3064"/>
      <c r="AB51" s="3065"/>
      <c r="AC51" s="3065"/>
      <c r="AD51" s="3065"/>
      <c r="AE51" s="3065"/>
      <c r="AF51" s="3065"/>
      <c r="AG51" s="3065"/>
      <c r="AH51" s="3"/>
      <c r="AI51" s="3066"/>
      <c r="AJ51" s="3067"/>
      <c r="AK51" s="3065"/>
      <c r="AL51" s="3064"/>
      <c r="AM51" s="3065"/>
      <c r="AN51" s="3065"/>
      <c r="AO51" s="3065"/>
      <c r="AP51" s="3065"/>
      <c r="AQ51" s="3065"/>
      <c r="AR51" s="3065"/>
      <c r="AS51" s="3"/>
      <c r="AT51" s="3066"/>
      <c r="AU51" s="3067"/>
      <c r="AV51" s="3065"/>
      <c r="AW51" s="3064"/>
      <c r="AX51" s="3065"/>
      <c r="AY51" s="3065"/>
      <c r="AZ51" s="3065"/>
      <c r="BA51" s="3065"/>
      <c r="BB51" s="3065"/>
      <c r="BC51" s="3065"/>
      <c r="BD51" s="3"/>
      <c r="BE51" s="3066"/>
      <c r="BF51" s="3067"/>
      <c r="BG51" s="3065"/>
      <c r="BH51" s="3064"/>
      <c r="BI51" s="3065"/>
      <c r="BJ51" s="3065"/>
      <c r="BK51" s="3065"/>
      <c r="BL51" s="3065"/>
      <c r="BM51" s="3065"/>
      <c r="BN51" s="3065"/>
      <c r="BO51" s="3"/>
      <c r="BP51" s="3066"/>
      <c r="BQ51" s="3067"/>
      <c r="BR51" s="3065"/>
      <c r="BS51" s="3064"/>
      <c r="BT51" s="3065"/>
      <c r="BU51" s="3065"/>
      <c r="BV51" s="3065"/>
      <c r="BW51" s="3065"/>
      <c r="BX51" s="3065"/>
      <c r="BY51" s="3065"/>
      <c r="BZ51" s="3"/>
      <c r="CA51" s="3066"/>
      <c r="CB51" s="3067"/>
      <c r="CC51" s="3065"/>
      <c r="CD51" s="3064"/>
      <c r="CE51" s="3065"/>
      <c r="CF51" s="3065"/>
      <c r="CG51" s="3065"/>
      <c r="CH51" s="3065"/>
      <c r="CI51" s="3065"/>
      <c r="CJ51" s="3065"/>
      <c r="CK51" s="3"/>
      <c r="CL51" s="3066"/>
      <c r="CM51" s="3067"/>
      <c r="CN51" s="3065"/>
      <c r="CO51" s="3064"/>
      <c r="CP51" s="3065"/>
      <c r="CQ51" s="3065"/>
      <c r="CR51" s="3065"/>
      <c r="CS51" s="3065"/>
      <c r="CT51" s="3065"/>
      <c r="CU51" s="3065"/>
      <c r="CV51" s="3"/>
      <c r="CW51" s="3066"/>
      <c r="CX51" s="3067"/>
      <c r="CY51" s="3065"/>
      <c r="CZ51" s="3064"/>
      <c r="DA51" s="3065"/>
      <c r="DB51" s="3065"/>
      <c r="DC51" s="3065"/>
      <c r="DD51" s="3065"/>
      <c r="DE51" s="3065"/>
      <c r="DF51" s="3065"/>
      <c r="DG51" s="3"/>
      <c r="DH51" s="3066"/>
      <c r="DI51" s="3067"/>
      <c r="DJ51" s="3065"/>
      <c r="DK51" s="3064"/>
      <c r="DL51" s="3065"/>
      <c r="DM51" s="3065"/>
      <c r="DN51" s="3065"/>
      <c r="DO51" s="3065"/>
      <c r="DP51" s="3065"/>
      <c r="DQ51" s="3065"/>
      <c r="DR51" s="3"/>
      <c r="DS51" s="3066"/>
      <c r="DT51" s="3067"/>
      <c r="DU51" s="3065"/>
      <c r="DV51" s="3064"/>
      <c r="DW51" s="3065"/>
      <c r="DX51" s="3065"/>
      <c r="DY51" s="3065"/>
      <c r="DZ51" s="3065"/>
      <c r="EA51" s="3065"/>
      <c r="EB51" s="3065"/>
      <c r="EC51" s="3"/>
      <c r="ED51" s="3066"/>
      <c r="EE51" s="3067"/>
      <c r="EF51" s="3065"/>
      <c r="EG51" s="3064"/>
      <c r="EH51" s="3065"/>
      <c r="EI51" s="3065"/>
      <c r="EJ51" s="3065"/>
      <c r="EK51" s="3065"/>
      <c r="EL51" s="3065"/>
      <c r="EM51" s="3065"/>
      <c r="EN51" s="3"/>
      <c r="EO51" s="3066"/>
      <c r="EP51" s="3067"/>
      <c r="EQ51" s="3065"/>
      <c r="ER51" s="3064"/>
      <c r="ES51" s="3065"/>
      <c r="ET51" s="3065"/>
      <c r="EU51" s="3065"/>
      <c r="EV51" s="3065"/>
      <c r="EW51" s="3065"/>
      <c r="EX51" s="3065"/>
      <c r="EY51" s="3"/>
      <c r="EZ51" s="3066"/>
      <c r="FA51" s="3067"/>
      <c r="FB51" s="3065"/>
      <c r="FC51" s="3064"/>
      <c r="FD51" s="3065"/>
      <c r="FE51" s="3065"/>
      <c r="FF51" s="3065"/>
      <c r="FG51" s="3065"/>
      <c r="FH51" s="3065"/>
      <c r="FI51" s="3065"/>
      <c r="FJ51" s="3"/>
      <c r="FK51" s="3066"/>
      <c r="FL51" s="3067"/>
      <c r="FM51" s="3065"/>
      <c r="FN51" s="3064"/>
      <c r="FO51" s="3065"/>
      <c r="FP51" s="3065"/>
      <c r="FQ51" s="3065"/>
      <c r="FR51" s="3065"/>
      <c r="FS51" s="3065"/>
      <c r="FT51" s="3065"/>
      <c r="FU51" s="3"/>
      <c r="FV51" s="3066"/>
      <c r="FW51" s="3067"/>
      <c r="FX51" s="3065"/>
      <c r="FY51" s="3064"/>
      <c r="FZ51" s="3065"/>
      <c r="GA51" s="3065"/>
      <c r="GB51" s="3065"/>
      <c r="GC51" s="3065"/>
      <c r="GD51" s="3065"/>
      <c r="GE51" s="3065"/>
      <c r="GF51" s="3"/>
      <c r="GG51" s="3066"/>
      <c r="GH51" s="3067"/>
      <c r="GI51" s="3065"/>
      <c r="GJ51" s="3064"/>
      <c r="GK51" s="3065"/>
      <c r="GL51" s="3065"/>
      <c r="GM51" s="3065"/>
      <c r="GN51" s="3065"/>
      <c r="GO51" s="3065"/>
      <c r="GP51" s="3065"/>
      <c r="GQ51" s="3"/>
      <c r="GR51" s="3066"/>
      <c r="GS51" s="3067"/>
      <c r="GT51" s="3065"/>
      <c r="GU51" s="3064"/>
      <c r="GV51" s="3065"/>
      <c r="GW51" s="3065"/>
      <c r="GX51" s="3065"/>
      <c r="GY51" s="3065"/>
      <c r="GZ51" s="3065"/>
      <c r="HA51" s="3065"/>
      <c r="HB51" s="3"/>
      <c r="HC51" s="3066"/>
      <c r="HD51" s="3067"/>
      <c r="HE51" s="3065"/>
      <c r="HF51" s="3064"/>
      <c r="HG51" s="3065"/>
      <c r="HH51" s="3065"/>
      <c r="HI51" s="3065"/>
      <c r="HJ51" s="3065"/>
      <c r="HK51" s="3065"/>
      <c r="HL51" s="3065"/>
      <c r="HM51" s="3"/>
      <c r="HN51" s="3066"/>
      <c r="HO51" s="3067"/>
      <c r="HP51" s="3065"/>
      <c r="HQ51" s="3064"/>
      <c r="HR51" s="3065"/>
      <c r="HS51" s="3065"/>
      <c r="HT51" s="3065"/>
      <c r="HU51" s="3065"/>
      <c r="HV51" s="3065"/>
      <c r="HW51" s="3065"/>
      <c r="HX51" s="3"/>
      <c r="HY51" s="3066"/>
      <c r="HZ51" s="3067"/>
      <c r="IA51" s="3065"/>
      <c r="IB51" s="3064"/>
      <c r="IC51" s="3065"/>
      <c r="ID51" s="3065"/>
      <c r="IE51" s="3065"/>
      <c r="IF51" s="3065"/>
      <c r="IG51" s="3065"/>
      <c r="IH51" s="3065"/>
      <c r="II51" s="3"/>
      <c r="IJ51" s="3066"/>
      <c r="IK51" s="3067"/>
      <c r="IL51" s="3065"/>
      <c r="IM51" s="3064"/>
      <c r="IN51" s="3065"/>
      <c r="IO51" s="3065"/>
      <c r="IP51" s="3065"/>
      <c r="IQ51" s="3065"/>
      <c r="IR51" s="3065"/>
      <c r="IS51" s="3065"/>
      <c r="IT51" s="3"/>
      <c r="IU51" s="3066"/>
      <c r="IV51" s="3067"/>
      <c r="IW51" s="3065"/>
    </row>
    <row r="52" spans="1:257" ht="24.75" customHeight="1" x14ac:dyDescent="0.25">
      <c r="A52" s="3066"/>
      <c r="B52" s="3067"/>
      <c r="C52" s="3062"/>
      <c r="D52" s="3062"/>
      <c r="E52" s="3062"/>
      <c r="F52" s="3062"/>
      <c r="G52" s="3062"/>
      <c r="H52" s="3062"/>
      <c r="I52" s="3062"/>
      <c r="J52" s="3062"/>
      <c r="K52" s="3062"/>
      <c r="M52" s="3066"/>
      <c r="N52" s="3067"/>
      <c r="O52" s="3065"/>
      <c r="P52" s="3064"/>
      <c r="Q52" s="3065"/>
      <c r="R52" s="3065"/>
      <c r="S52" s="3065"/>
      <c r="T52" s="3065"/>
      <c r="U52" s="3065"/>
      <c r="V52" s="3065"/>
      <c r="W52" s="3"/>
      <c r="X52" s="3066"/>
      <c r="Y52" s="3067"/>
      <c r="Z52" s="3065"/>
      <c r="AA52" s="3064"/>
      <c r="AB52" s="3065"/>
      <c r="AC52" s="3065"/>
      <c r="AD52" s="3065"/>
      <c r="AE52" s="3065"/>
      <c r="AF52" s="3065"/>
      <c r="AG52" s="3065"/>
      <c r="AH52" s="3"/>
      <c r="AI52" s="3066"/>
      <c r="AJ52" s="3067"/>
      <c r="AK52" s="3065"/>
      <c r="AL52" s="3064"/>
      <c r="AM52" s="3065"/>
      <c r="AN52" s="3065"/>
      <c r="AO52" s="3065"/>
      <c r="AP52" s="3065"/>
      <c r="AQ52" s="3065"/>
      <c r="AR52" s="3065"/>
      <c r="AS52" s="3"/>
      <c r="AT52" s="3066"/>
      <c r="AU52" s="3067"/>
      <c r="AV52" s="3065"/>
      <c r="AW52" s="3064"/>
      <c r="AX52" s="3065"/>
      <c r="AY52" s="3065"/>
      <c r="AZ52" s="3065"/>
      <c r="BA52" s="3065"/>
      <c r="BB52" s="3065"/>
      <c r="BC52" s="3065"/>
      <c r="BD52" s="3"/>
      <c r="BE52" s="3066"/>
      <c r="BF52" s="3067"/>
      <c r="BG52" s="3065"/>
      <c r="BH52" s="3064"/>
      <c r="BI52" s="3065"/>
      <c r="BJ52" s="3065"/>
      <c r="BK52" s="3065"/>
      <c r="BL52" s="3065"/>
      <c r="BM52" s="3065"/>
      <c r="BN52" s="3065"/>
      <c r="BO52" s="3"/>
      <c r="BP52" s="3066"/>
      <c r="BQ52" s="3067"/>
      <c r="BR52" s="3065"/>
      <c r="BS52" s="3064"/>
      <c r="BT52" s="3065"/>
      <c r="BU52" s="3065"/>
      <c r="BV52" s="3065"/>
      <c r="BW52" s="3065"/>
      <c r="BX52" s="3065"/>
      <c r="BY52" s="3065"/>
      <c r="BZ52" s="3"/>
      <c r="CA52" s="3066"/>
      <c r="CB52" s="3067"/>
      <c r="CC52" s="3065"/>
      <c r="CD52" s="3064"/>
      <c r="CE52" s="3065"/>
      <c r="CF52" s="3065"/>
      <c r="CG52" s="3065"/>
      <c r="CH52" s="3065"/>
      <c r="CI52" s="3065"/>
      <c r="CJ52" s="3065"/>
      <c r="CK52" s="3"/>
      <c r="CL52" s="3066"/>
      <c r="CM52" s="3067"/>
      <c r="CN52" s="3065"/>
      <c r="CO52" s="3064"/>
      <c r="CP52" s="3065"/>
      <c r="CQ52" s="3065"/>
      <c r="CR52" s="3065"/>
      <c r="CS52" s="3065"/>
      <c r="CT52" s="3065"/>
      <c r="CU52" s="3065"/>
      <c r="CV52" s="3"/>
      <c r="CW52" s="3066"/>
      <c r="CX52" s="3067"/>
      <c r="CY52" s="3065"/>
      <c r="CZ52" s="3064"/>
      <c r="DA52" s="3065"/>
      <c r="DB52" s="3065"/>
      <c r="DC52" s="3065"/>
      <c r="DD52" s="3065"/>
      <c r="DE52" s="3065"/>
      <c r="DF52" s="3065"/>
      <c r="DG52" s="3"/>
      <c r="DH52" s="3066"/>
      <c r="DI52" s="3067"/>
      <c r="DJ52" s="3065"/>
      <c r="DK52" s="3064"/>
      <c r="DL52" s="3065"/>
      <c r="DM52" s="3065"/>
      <c r="DN52" s="3065"/>
      <c r="DO52" s="3065"/>
      <c r="DP52" s="3065"/>
      <c r="DQ52" s="3065"/>
      <c r="DR52" s="3"/>
      <c r="DS52" s="3066"/>
      <c r="DT52" s="3067"/>
      <c r="DU52" s="3065"/>
      <c r="DV52" s="3064"/>
      <c r="DW52" s="3065"/>
      <c r="DX52" s="3065"/>
      <c r="DY52" s="3065"/>
      <c r="DZ52" s="3065"/>
      <c r="EA52" s="3065"/>
      <c r="EB52" s="3065"/>
      <c r="EC52" s="3"/>
      <c r="ED52" s="3066"/>
      <c r="EE52" s="3067"/>
      <c r="EF52" s="3065"/>
      <c r="EG52" s="3064"/>
      <c r="EH52" s="3065"/>
      <c r="EI52" s="3065"/>
      <c r="EJ52" s="3065"/>
      <c r="EK52" s="3065"/>
      <c r="EL52" s="3065"/>
      <c r="EM52" s="3065"/>
      <c r="EN52" s="3"/>
      <c r="EO52" s="3066"/>
      <c r="EP52" s="3067"/>
      <c r="EQ52" s="3065"/>
      <c r="ER52" s="3064"/>
      <c r="ES52" s="3065"/>
      <c r="ET52" s="3065"/>
      <c r="EU52" s="3065"/>
      <c r="EV52" s="3065"/>
      <c r="EW52" s="3065"/>
      <c r="EX52" s="3065"/>
      <c r="EY52" s="3"/>
      <c r="EZ52" s="3066"/>
      <c r="FA52" s="3067"/>
      <c r="FB52" s="3065"/>
      <c r="FC52" s="3064"/>
      <c r="FD52" s="3065"/>
      <c r="FE52" s="3065"/>
      <c r="FF52" s="3065"/>
      <c r="FG52" s="3065"/>
      <c r="FH52" s="3065"/>
      <c r="FI52" s="3065"/>
      <c r="FJ52" s="3"/>
      <c r="FK52" s="3066"/>
      <c r="FL52" s="3067"/>
      <c r="FM52" s="3065"/>
      <c r="FN52" s="3064"/>
      <c r="FO52" s="3065"/>
      <c r="FP52" s="3065"/>
      <c r="FQ52" s="3065"/>
      <c r="FR52" s="3065"/>
      <c r="FS52" s="3065"/>
      <c r="FT52" s="3065"/>
      <c r="FU52" s="3"/>
      <c r="FV52" s="3066"/>
      <c r="FW52" s="3067"/>
      <c r="FX52" s="3065"/>
      <c r="FY52" s="3064"/>
      <c r="FZ52" s="3065"/>
      <c r="GA52" s="3065"/>
      <c r="GB52" s="3065"/>
      <c r="GC52" s="3065"/>
      <c r="GD52" s="3065"/>
      <c r="GE52" s="3065"/>
      <c r="GF52" s="3"/>
      <c r="GG52" s="3066"/>
      <c r="GH52" s="3067"/>
      <c r="GI52" s="3065"/>
      <c r="GJ52" s="3064"/>
      <c r="GK52" s="3065"/>
      <c r="GL52" s="3065"/>
      <c r="GM52" s="3065"/>
      <c r="GN52" s="3065"/>
      <c r="GO52" s="3065"/>
      <c r="GP52" s="3065"/>
      <c r="GQ52" s="3"/>
      <c r="GR52" s="3066"/>
      <c r="GS52" s="3067"/>
      <c r="GT52" s="3065"/>
      <c r="GU52" s="3064"/>
      <c r="GV52" s="3065"/>
      <c r="GW52" s="3065"/>
      <c r="GX52" s="3065"/>
      <c r="GY52" s="3065"/>
      <c r="GZ52" s="3065"/>
      <c r="HA52" s="3065"/>
      <c r="HB52" s="3"/>
      <c r="HC52" s="3066"/>
      <c r="HD52" s="3067"/>
      <c r="HE52" s="3065"/>
      <c r="HF52" s="3064"/>
      <c r="HG52" s="3065"/>
      <c r="HH52" s="3065"/>
      <c r="HI52" s="3065"/>
      <c r="HJ52" s="3065"/>
      <c r="HK52" s="3065"/>
      <c r="HL52" s="3065"/>
      <c r="HM52" s="3"/>
      <c r="HN52" s="3066"/>
      <c r="HO52" s="3067"/>
      <c r="HP52" s="3065"/>
      <c r="HQ52" s="3064"/>
      <c r="HR52" s="3065"/>
      <c r="HS52" s="3065"/>
      <c r="HT52" s="3065"/>
      <c r="HU52" s="3065"/>
      <c r="HV52" s="3065"/>
      <c r="HW52" s="3065"/>
      <c r="HX52" s="3"/>
      <c r="HY52" s="3066"/>
      <c r="HZ52" s="3067"/>
      <c r="IA52" s="3065"/>
      <c r="IB52" s="3064"/>
      <c r="IC52" s="3065"/>
      <c r="ID52" s="3065"/>
      <c r="IE52" s="3065"/>
      <c r="IF52" s="3065"/>
      <c r="IG52" s="3065"/>
      <c r="IH52" s="3065"/>
      <c r="II52" s="3"/>
      <c r="IJ52" s="3066"/>
      <c r="IK52" s="3067"/>
      <c r="IL52" s="3065"/>
      <c r="IM52" s="3064"/>
      <c r="IN52" s="3065"/>
      <c r="IO52" s="3065"/>
      <c r="IP52" s="3065"/>
      <c r="IQ52" s="3065"/>
      <c r="IR52" s="3065"/>
      <c r="IS52" s="3065"/>
      <c r="IT52" s="3"/>
      <c r="IU52" s="3066"/>
      <c r="IV52" s="3067"/>
      <c r="IW52" s="3065"/>
    </row>
    <row r="53" spans="1:257" ht="24.75" customHeight="1" x14ac:dyDescent="0.25">
      <c r="A53" s="3066"/>
      <c r="B53" s="3067"/>
      <c r="C53" s="3068"/>
      <c r="D53" s="3062"/>
      <c r="E53" s="3068"/>
      <c r="F53" s="3068"/>
      <c r="G53" s="3068"/>
      <c r="H53" s="3068"/>
      <c r="I53" s="3068"/>
      <c r="J53" s="3068"/>
      <c r="K53" s="3063"/>
      <c r="M53" s="3066"/>
      <c r="N53" s="3067"/>
      <c r="O53" s="3065"/>
      <c r="P53" s="3064"/>
      <c r="Q53" s="3065"/>
      <c r="R53" s="3065"/>
      <c r="S53" s="3065"/>
      <c r="T53" s="3065"/>
      <c r="U53" s="3065"/>
      <c r="V53" s="3065"/>
      <c r="W53" s="3"/>
      <c r="X53" s="3066"/>
      <c r="Y53" s="3067"/>
      <c r="Z53" s="3065"/>
      <c r="AA53" s="3064"/>
      <c r="AB53" s="3065"/>
      <c r="AC53" s="3065"/>
      <c r="AD53" s="3065"/>
      <c r="AE53" s="3065"/>
      <c r="AF53" s="3065"/>
      <c r="AG53" s="3065"/>
      <c r="AH53" s="3"/>
      <c r="AI53" s="3066"/>
      <c r="AJ53" s="3067"/>
      <c r="AK53" s="3065"/>
      <c r="AL53" s="3064"/>
      <c r="AM53" s="3065"/>
      <c r="AN53" s="3065"/>
      <c r="AO53" s="3065"/>
      <c r="AP53" s="3065"/>
      <c r="AQ53" s="3065"/>
      <c r="AR53" s="3065"/>
      <c r="AS53" s="3"/>
      <c r="AT53" s="3066"/>
      <c r="AU53" s="3067"/>
      <c r="AV53" s="3065"/>
      <c r="AW53" s="3064"/>
      <c r="AX53" s="3065"/>
      <c r="AY53" s="3065"/>
      <c r="AZ53" s="3065"/>
      <c r="BA53" s="3065"/>
      <c r="BB53" s="3065"/>
      <c r="BC53" s="3065"/>
      <c r="BD53" s="3"/>
      <c r="BE53" s="3066"/>
      <c r="BF53" s="3067"/>
      <c r="BG53" s="3065"/>
      <c r="BH53" s="3064"/>
      <c r="BI53" s="3065"/>
      <c r="BJ53" s="3065"/>
      <c r="BK53" s="3065"/>
      <c r="BL53" s="3065"/>
      <c r="BM53" s="3065"/>
      <c r="BN53" s="3065"/>
      <c r="BO53" s="3"/>
      <c r="BP53" s="3066"/>
      <c r="BQ53" s="3067"/>
      <c r="BR53" s="3065"/>
      <c r="BS53" s="3064"/>
      <c r="BT53" s="3065"/>
      <c r="BU53" s="3065"/>
      <c r="BV53" s="3065"/>
      <c r="BW53" s="3065"/>
      <c r="BX53" s="3065"/>
      <c r="BY53" s="3065"/>
      <c r="BZ53" s="3"/>
      <c r="CA53" s="3066"/>
      <c r="CB53" s="3067"/>
      <c r="CC53" s="3065"/>
      <c r="CD53" s="3064"/>
      <c r="CE53" s="3065"/>
      <c r="CF53" s="3065"/>
      <c r="CG53" s="3065"/>
      <c r="CH53" s="3065"/>
      <c r="CI53" s="3065"/>
      <c r="CJ53" s="3065"/>
      <c r="CK53" s="3"/>
      <c r="CL53" s="3066"/>
      <c r="CM53" s="3067"/>
      <c r="CN53" s="3065"/>
      <c r="CO53" s="3064"/>
      <c r="CP53" s="3065"/>
      <c r="CQ53" s="3065"/>
      <c r="CR53" s="3065"/>
      <c r="CS53" s="3065"/>
      <c r="CT53" s="3065"/>
      <c r="CU53" s="3065"/>
      <c r="CV53" s="3"/>
      <c r="CW53" s="3066"/>
      <c r="CX53" s="3067"/>
      <c r="CY53" s="3065"/>
      <c r="CZ53" s="3064"/>
      <c r="DA53" s="3065"/>
      <c r="DB53" s="3065"/>
      <c r="DC53" s="3065"/>
      <c r="DD53" s="3065"/>
      <c r="DE53" s="3065"/>
      <c r="DF53" s="3065"/>
      <c r="DG53" s="3"/>
      <c r="DH53" s="3066"/>
      <c r="DI53" s="3067"/>
      <c r="DJ53" s="3065"/>
      <c r="DK53" s="3064"/>
      <c r="DL53" s="3065"/>
      <c r="DM53" s="3065"/>
      <c r="DN53" s="3065"/>
      <c r="DO53" s="3065"/>
      <c r="DP53" s="3065"/>
      <c r="DQ53" s="3065"/>
      <c r="DR53" s="3"/>
      <c r="DS53" s="3066"/>
      <c r="DT53" s="3067"/>
      <c r="DU53" s="3065"/>
      <c r="DV53" s="3064"/>
      <c r="DW53" s="3065"/>
      <c r="DX53" s="3065"/>
      <c r="DY53" s="3065"/>
      <c r="DZ53" s="3065"/>
      <c r="EA53" s="3065"/>
      <c r="EB53" s="3065"/>
      <c r="EC53" s="3"/>
      <c r="ED53" s="3066"/>
      <c r="EE53" s="3067"/>
      <c r="EF53" s="3065"/>
      <c r="EG53" s="3064"/>
      <c r="EH53" s="3065"/>
      <c r="EI53" s="3065"/>
      <c r="EJ53" s="3065"/>
      <c r="EK53" s="3065"/>
      <c r="EL53" s="3065"/>
      <c r="EM53" s="3065"/>
      <c r="EN53" s="3"/>
      <c r="EO53" s="3066"/>
      <c r="EP53" s="3067"/>
      <c r="EQ53" s="3065"/>
      <c r="ER53" s="3064"/>
      <c r="ES53" s="3065"/>
      <c r="ET53" s="3065"/>
      <c r="EU53" s="3065"/>
      <c r="EV53" s="3065"/>
      <c r="EW53" s="3065"/>
      <c r="EX53" s="3065"/>
      <c r="EY53" s="3"/>
      <c r="EZ53" s="3066"/>
      <c r="FA53" s="3067"/>
      <c r="FB53" s="3065"/>
      <c r="FC53" s="3064"/>
      <c r="FD53" s="3065"/>
      <c r="FE53" s="3065"/>
      <c r="FF53" s="3065"/>
      <c r="FG53" s="3065"/>
      <c r="FH53" s="3065"/>
      <c r="FI53" s="3065"/>
      <c r="FJ53" s="3"/>
      <c r="FK53" s="3066"/>
      <c r="FL53" s="3067"/>
      <c r="FM53" s="3065"/>
      <c r="FN53" s="3064"/>
      <c r="FO53" s="3065"/>
      <c r="FP53" s="3065"/>
      <c r="FQ53" s="3065"/>
      <c r="FR53" s="3065"/>
      <c r="FS53" s="3065"/>
      <c r="FT53" s="3065"/>
      <c r="FU53" s="3"/>
      <c r="FV53" s="3066"/>
      <c r="FW53" s="3067"/>
      <c r="FX53" s="3065"/>
      <c r="FY53" s="3064"/>
      <c r="FZ53" s="3065"/>
      <c r="GA53" s="3065"/>
      <c r="GB53" s="3065"/>
      <c r="GC53" s="3065"/>
      <c r="GD53" s="3065"/>
      <c r="GE53" s="3065"/>
      <c r="GF53" s="3"/>
      <c r="GG53" s="3066"/>
      <c r="GH53" s="3067"/>
      <c r="GI53" s="3065"/>
      <c r="GJ53" s="3064"/>
      <c r="GK53" s="3065"/>
      <c r="GL53" s="3065"/>
      <c r="GM53" s="3065"/>
      <c r="GN53" s="3065"/>
      <c r="GO53" s="3065"/>
      <c r="GP53" s="3065"/>
      <c r="GQ53" s="3"/>
      <c r="GR53" s="3066"/>
      <c r="GS53" s="3067"/>
      <c r="GT53" s="3065"/>
      <c r="GU53" s="3064"/>
      <c r="GV53" s="3065"/>
      <c r="GW53" s="3065"/>
      <c r="GX53" s="3065"/>
      <c r="GY53" s="3065"/>
      <c r="GZ53" s="3065"/>
      <c r="HA53" s="3065"/>
      <c r="HB53" s="3"/>
      <c r="HC53" s="3066"/>
      <c r="HD53" s="3067"/>
      <c r="HE53" s="3065"/>
      <c r="HF53" s="3064"/>
      <c r="HG53" s="3065"/>
      <c r="HH53" s="3065"/>
      <c r="HI53" s="3065"/>
      <c r="HJ53" s="3065"/>
      <c r="HK53" s="3065"/>
      <c r="HL53" s="3065"/>
      <c r="HM53" s="3"/>
      <c r="HN53" s="3066"/>
      <c r="HO53" s="3067"/>
      <c r="HP53" s="3065"/>
      <c r="HQ53" s="3064"/>
      <c r="HR53" s="3065"/>
      <c r="HS53" s="3065"/>
      <c r="HT53" s="3065"/>
      <c r="HU53" s="3065"/>
      <c r="HV53" s="3065"/>
      <c r="HW53" s="3065"/>
      <c r="HX53" s="3"/>
      <c r="HY53" s="3066"/>
      <c r="HZ53" s="3067"/>
      <c r="IA53" s="3065"/>
      <c r="IB53" s="3064"/>
      <c r="IC53" s="3065"/>
      <c r="ID53" s="3065"/>
      <c r="IE53" s="3065"/>
      <c r="IF53" s="3065"/>
      <c r="IG53" s="3065"/>
      <c r="IH53" s="3065"/>
      <c r="II53" s="3"/>
      <c r="IJ53" s="3066"/>
      <c r="IK53" s="3067"/>
      <c r="IL53" s="3065"/>
      <c r="IM53" s="3064"/>
      <c r="IN53" s="3065"/>
      <c r="IO53" s="3065"/>
      <c r="IP53" s="3065"/>
      <c r="IQ53" s="3065"/>
      <c r="IR53" s="3065"/>
      <c r="IS53" s="3065"/>
      <c r="IT53" s="3"/>
      <c r="IU53" s="3066"/>
      <c r="IV53" s="3067"/>
      <c r="IW53" s="3065"/>
    </row>
    <row r="54" spans="1:257" ht="27" customHeight="1" x14ac:dyDescent="0.25">
      <c r="A54" s="3066"/>
      <c r="B54" s="3067"/>
      <c r="C54" s="3068"/>
      <c r="D54" s="3062"/>
      <c r="E54" s="3068"/>
      <c r="F54" s="3068"/>
      <c r="G54" s="3068"/>
      <c r="H54" s="3068"/>
      <c r="I54" s="3068"/>
      <c r="J54" s="3068"/>
      <c r="K54" s="3063"/>
      <c r="M54" s="3066"/>
      <c r="N54" s="3067"/>
      <c r="O54" s="3065"/>
      <c r="P54" s="3064"/>
      <c r="Q54" s="3065"/>
      <c r="R54" s="3065"/>
      <c r="S54" s="3065"/>
      <c r="T54" s="3065"/>
      <c r="U54" s="3065"/>
      <c r="V54" s="3065"/>
      <c r="W54" s="3"/>
      <c r="X54" s="3066"/>
      <c r="Y54" s="3067"/>
      <c r="Z54" s="3065"/>
      <c r="AA54" s="3064"/>
      <c r="AB54" s="3065"/>
      <c r="AC54" s="3065"/>
      <c r="AD54" s="3065"/>
      <c r="AE54" s="3065"/>
      <c r="AF54" s="3065"/>
      <c r="AG54" s="3065"/>
      <c r="AH54" s="3"/>
      <c r="AI54" s="3066"/>
      <c r="AJ54" s="3067"/>
      <c r="AK54" s="3065"/>
      <c r="AL54" s="3064"/>
      <c r="AM54" s="3065"/>
      <c r="AN54" s="3065"/>
      <c r="AO54" s="3065"/>
      <c r="AP54" s="3065"/>
      <c r="AQ54" s="3065"/>
      <c r="AR54" s="3065"/>
      <c r="AS54" s="3"/>
      <c r="AT54" s="3066"/>
      <c r="AU54" s="3067"/>
      <c r="AV54" s="3065"/>
      <c r="AW54" s="3064"/>
      <c r="AX54" s="3065"/>
      <c r="AY54" s="3065"/>
      <c r="AZ54" s="3065"/>
      <c r="BA54" s="3065"/>
      <c r="BB54" s="3065"/>
      <c r="BC54" s="3065"/>
      <c r="BD54" s="3"/>
      <c r="BE54" s="3066"/>
      <c r="BF54" s="3067"/>
      <c r="BG54" s="3065"/>
      <c r="BH54" s="3064"/>
      <c r="BI54" s="3065"/>
      <c r="BJ54" s="3065"/>
      <c r="BK54" s="3065"/>
      <c r="BL54" s="3065"/>
      <c r="BM54" s="3065"/>
      <c r="BN54" s="3065"/>
      <c r="BO54" s="3"/>
      <c r="BP54" s="3066"/>
      <c r="BQ54" s="3067"/>
      <c r="BR54" s="3065"/>
      <c r="BS54" s="3064"/>
      <c r="BT54" s="3065"/>
      <c r="BU54" s="3065"/>
      <c r="BV54" s="3065"/>
      <c r="BW54" s="3065"/>
      <c r="BX54" s="3065"/>
      <c r="BY54" s="3065"/>
      <c r="BZ54" s="3"/>
      <c r="CA54" s="3066"/>
      <c r="CB54" s="3067"/>
      <c r="CC54" s="3065"/>
      <c r="CD54" s="3064"/>
      <c r="CE54" s="3065"/>
      <c r="CF54" s="3065"/>
      <c r="CG54" s="3065"/>
      <c r="CH54" s="3065"/>
      <c r="CI54" s="3065"/>
      <c r="CJ54" s="3065"/>
      <c r="CK54" s="3"/>
      <c r="CL54" s="3066"/>
      <c r="CM54" s="3067"/>
      <c r="CN54" s="3065"/>
      <c r="CO54" s="3064"/>
      <c r="CP54" s="3065"/>
      <c r="CQ54" s="3065"/>
      <c r="CR54" s="3065"/>
      <c r="CS54" s="3065"/>
      <c r="CT54" s="3065"/>
      <c r="CU54" s="3065"/>
      <c r="CV54" s="3"/>
      <c r="CW54" s="3066"/>
      <c r="CX54" s="3067"/>
      <c r="CY54" s="3065"/>
      <c r="CZ54" s="3064"/>
      <c r="DA54" s="3065"/>
      <c r="DB54" s="3065"/>
      <c r="DC54" s="3065"/>
      <c r="DD54" s="3065"/>
      <c r="DE54" s="3065"/>
      <c r="DF54" s="3065"/>
      <c r="DG54" s="3"/>
      <c r="DH54" s="3066"/>
      <c r="DI54" s="3067"/>
      <c r="DJ54" s="3065"/>
      <c r="DK54" s="3064"/>
      <c r="DL54" s="3065"/>
      <c r="DM54" s="3065"/>
      <c r="DN54" s="3065"/>
      <c r="DO54" s="3065"/>
      <c r="DP54" s="3065"/>
      <c r="DQ54" s="3065"/>
      <c r="DR54" s="3"/>
      <c r="DS54" s="3066"/>
      <c r="DT54" s="3067"/>
      <c r="DU54" s="3065"/>
      <c r="DV54" s="3064"/>
      <c r="DW54" s="3065"/>
      <c r="DX54" s="3065"/>
      <c r="DY54" s="3065"/>
      <c r="DZ54" s="3065"/>
      <c r="EA54" s="3065"/>
      <c r="EB54" s="3065"/>
      <c r="EC54" s="3"/>
      <c r="ED54" s="3066"/>
      <c r="EE54" s="3067"/>
      <c r="EF54" s="3065"/>
      <c r="EG54" s="3064"/>
      <c r="EH54" s="3065"/>
      <c r="EI54" s="3065"/>
      <c r="EJ54" s="3065"/>
      <c r="EK54" s="3065"/>
      <c r="EL54" s="3065"/>
      <c r="EM54" s="3065"/>
      <c r="EN54" s="3"/>
      <c r="EO54" s="3066"/>
      <c r="EP54" s="3067"/>
      <c r="EQ54" s="3065"/>
      <c r="ER54" s="3064"/>
      <c r="ES54" s="3065"/>
      <c r="ET54" s="3065"/>
      <c r="EU54" s="3065"/>
      <c r="EV54" s="3065"/>
      <c r="EW54" s="3065"/>
      <c r="EX54" s="3065"/>
      <c r="EY54" s="3"/>
      <c r="EZ54" s="3066"/>
      <c r="FA54" s="3067"/>
      <c r="FB54" s="3065"/>
      <c r="FC54" s="3064"/>
      <c r="FD54" s="3065"/>
      <c r="FE54" s="3065"/>
      <c r="FF54" s="3065"/>
      <c r="FG54" s="3065"/>
      <c r="FH54" s="3065"/>
      <c r="FI54" s="3065"/>
      <c r="FJ54" s="3"/>
      <c r="FK54" s="3066"/>
      <c r="FL54" s="3067"/>
      <c r="FM54" s="3065"/>
      <c r="FN54" s="3064"/>
      <c r="FO54" s="3065"/>
      <c r="FP54" s="3065"/>
      <c r="FQ54" s="3065"/>
      <c r="FR54" s="3065"/>
      <c r="FS54" s="3065"/>
      <c r="FT54" s="3065"/>
      <c r="FU54" s="3"/>
      <c r="FV54" s="3066"/>
      <c r="FW54" s="3067"/>
      <c r="FX54" s="3065"/>
      <c r="FY54" s="3064"/>
      <c r="FZ54" s="3065"/>
      <c r="GA54" s="3065"/>
      <c r="GB54" s="3065"/>
      <c r="GC54" s="3065"/>
      <c r="GD54" s="3065"/>
      <c r="GE54" s="3065"/>
      <c r="GF54" s="3"/>
      <c r="GG54" s="3066"/>
      <c r="GH54" s="3067"/>
      <c r="GI54" s="3065"/>
      <c r="GJ54" s="3064"/>
      <c r="GK54" s="3065"/>
      <c r="GL54" s="3065"/>
      <c r="GM54" s="3065"/>
      <c r="GN54" s="3065"/>
      <c r="GO54" s="3065"/>
      <c r="GP54" s="3065"/>
      <c r="GQ54" s="3"/>
      <c r="GR54" s="3066"/>
      <c r="GS54" s="3067"/>
      <c r="GT54" s="3065"/>
      <c r="GU54" s="3064"/>
      <c r="GV54" s="3065"/>
      <c r="GW54" s="3065"/>
      <c r="GX54" s="3065"/>
      <c r="GY54" s="3065"/>
      <c r="GZ54" s="3065"/>
      <c r="HA54" s="3065"/>
      <c r="HB54" s="3"/>
      <c r="HC54" s="3066"/>
      <c r="HD54" s="3067"/>
      <c r="HE54" s="3065"/>
      <c r="HF54" s="3064"/>
      <c r="HG54" s="3065"/>
      <c r="HH54" s="3065"/>
      <c r="HI54" s="3065"/>
      <c r="HJ54" s="3065"/>
      <c r="HK54" s="3065"/>
      <c r="HL54" s="3065"/>
      <c r="HM54" s="3"/>
      <c r="HN54" s="3066"/>
      <c r="HO54" s="3067"/>
      <c r="HP54" s="3065"/>
      <c r="HQ54" s="3064"/>
      <c r="HR54" s="3065"/>
      <c r="HS54" s="3065"/>
      <c r="HT54" s="3065"/>
      <c r="HU54" s="3065"/>
      <c r="HV54" s="3065"/>
      <c r="HW54" s="3065"/>
      <c r="HX54" s="3"/>
      <c r="HY54" s="3066"/>
      <c r="HZ54" s="3067"/>
      <c r="IA54" s="3065"/>
      <c r="IB54" s="3064"/>
      <c r="IC54" s="3065"/>
      <c r="ID54" s="3065"/>
      <c r="IE54" s="3065"/>
      <c r="IF54" s="3065"/>
      <c r="IG54" s="3065"/>
      <c r="IH54" s="3065"/>
      <c r="II54" s="3"/>
      <c r="IJ54" s="3066"/>
      <c r="IK54" s="3067"/>
      <c r="IL54" s="3065"/>
      <c r="IM54" s="3064"/>
      <c r="IN54" s="3065"/>
      <c r="IO54" s="3065"/>
      <c r="IP54" s="3065"/>
      <c r="IQ54" s="3065"/>
      <c r="IR54" s="3065"/>
      <c r="IS54" s="3065"/>
      <c r="IT54" s="3"/>
      <c r="IU54" s="3066"/>
      <c r="IV54" s="3067"/>
      <c r="IW54" s="3065"/>
    </row>
    <row r="55" spans="1:257" ht="27" customHeight="1" x14ac:dyDescent="0.25">
      <c r="A55" s="3066"/>
      <c r="B55" s="3067"/>
      <c r="C55" s="3068"/>
      <c r="D55" s="3062"/>
      <c r="E55" s="3068"/>
      <c r="F55" s="3068"/>
      <c r="G55" s="3068"/>
      <c r="H55" s="3068"/>
      <c r="I55" s="3068"/>
      <c r="J55" s="3068"/>
      <c r="K55" s="3063"/>
      <c r="M55" s="3066"/>
      <c r="N55" s="3067"/>
      <c r="O55" s="3065"/>
      <c r="P55" s="3064"/>
      <c r="Q55" s="3065"/>
      <c r="R55" s="3065"/>
      <c r="S55" s="3065"/>
      <c r="T55" s="3065"/>
      <c r="U55" s="3065"/>
      <c r="V55" s="3065"/>
      <c r="W55" s="3"/>
      <c r="X55" s="3066"/>
      <c r="Y55" s="3067"/>
      <c r="Z55" s="3065"/>
      <c r="AA55" s="3064"/>
      <c r="AB55" s="3065"/>
      <c r="AC55" s="3065"/>
      <c r="AD55" s="3065"/>
      <c r="AE55" s="3065"/>
      <c r="AF55" s="3065"/>
      <c r="AG55" s="3065"/>
      <c r="AH55" s="3"/>
      <c r="AI55" s="3066"/>
      <c r="AJ55" s="3067"/>
      <c r="AK55" s="3065"/>
      <c r="AL55" s="3064"/>
      <c r="AM55" s="3065"/>
      <c r="AN55" s="3065"/>
      <c r="AO55" s="3065"/>
      <c r="AP55" s="3065"/>
      <c r="AQ55" s="3065"/>
      <c r="AR55" s="3065"/>
      <c r="AS55" s="3"/>
      <c r="AT55" s="3066"/>
      <c r="AU55" s="3067"/>
      <c r="AV55" s="3065"/>
      <c r="AW55" s="3064"/>
      <c r="AX55" s="3065"/>
      <c r="AY55" s="3065"/>
      <c r="AZ55" s="3065"/>
      <c r="BA55" s="3065"/>
      <c r="BB55" s="3065"/>
      <c r="BC55" s="3065"/>
      <c r="BD55" s="3"/>
      <c r="BE55" s="3066"/>
      <c r="BF55" s="3067"/>
      <c r="BG55" s="3065"/>
      <c r="BH55" s="3064"/>
      <c r="BI55" s="3065"/>
      <c r="BJ55" s="3065"/>
      <c r="BK55" s="3065"/>
      <c r="BL55" s="3065"/>
      <c r="BM55" s="3065"/>
      <c r="BN55" s="3065"/>
      <c r="BO55" s="3"/>
      <c r="BP55" s="3066"/>
      <c r="BQ55" s="3067"/>
      <c r="BR55" s="3065"/>
      <c r="BS55" s="3064"/>
      <c r="BT55" s="3065"/>
      <c r="BU55" s="3065"/>
      <c r="BV55" s="3065"/>
      <c r="BW55" s="3065"/>
      <c r="BX55" s="3065"/>
      <c r="BY55" s="3065"/>
      <c r="BZ55" s="3"/>
      <c r="CA55" s="3066"/>
      <c r="CB55" s="3067"/>
      <c r="CC55" s="3065"/>
      <c r="CD55" s="3064"/>
      <c r="CE55" s="3065"/>
      <c r="CF55" s="3065"/>
      <c r="CG55" s="3065"/>
      <c r="CH55" s="3065"/>
      <c r="CI55" s="3065"/>
      <c r="CJ55" s="3065"/>
      <c r="CK55" s="3"/>
      <c r="CL55" s="3066"/>
      <c r="CM55" s="3067"/>
      <c r="CN55" s="3065"/>
      <c r="CO55" s="3064"/>
      <c r="CP55" s="3065"/>
      <c r="CQ55" s="3065"/>
      <c r="CR55" s="3065"/>
      <c r="CS55" s="3065"/>
      <c r="CT55" s="3065"/>
      <c r="CU55" s="3065"/>
      <c r="CV55" s="3"/>
      <c r="CW55" s="3066"/>
      <c r="CX55" s="3067"/>
      <c r="CY55" s="3065"/>
      <c r="CZ55" s="3064"/>
      <c r="DA55" s="3065"/>
      <c r="DB55" s="3065"/>
      <c r="DC55" s="3065"/>
      <c r="DD55" s="3065"/>
      <c r="DE55" s="3065"/>
      <c r="DF55" s="3065"/>
      <c r="DG55" s="3"/>
      <c r="DH55" s="3066"/>
      <c r="DI55" s="3067"/>
      <c r="DJ55" s="3065"/>
      <c r="DK55" s="3064"/>
      <c r="DL55" s="3065"/>
      <c r="DM55" s="3065"/>
      <c r="DN55" s="3065"/>
      <c r="DO55" s="3065"/>
      <c r="DP55" s="3065"/>
      <c r="DQ55" s="3065"/>
      <c r="DR55" s="3"/>
      <c r="DS55" s="3066"/>
      <c r="DT55" s="3067"/>
      <c r="DU55" s="3065"/>
      <c r="DV55" s="3064"/>
      <c r="DW55" s="3065"/>
      <c r="DX55" s="3065"/>
      <c r="DY55" s="3065"/>
      <c r="DZ55" s="3065"/>
      <c r="EA55" s="3065"/>
      <c r="EB55" s="3065"/>
      <c r="EC55" s="3"/>
      <c r="ED55" s="3066"/>
      <c r="EE55" s="3067"/>
      <c r="EF55" s="3065"/>
      <c r="EG55" s="3064"/>
      <c r="EH55" s="3065"/>
      <c r="EI55" s="3065"/>
      <c r="EJ55" s="3065"/>
      <c r="EK55" s="3065"/>
      <c r="EL55" s="3065"/>
      <c r="EM55" s="3065"/>
      <c r="EN55" s="3"/>
      <c r="EO55" s="3066"/>
      <c r="EP55" s="3067"/>
      <c r="EQ55" s="3065"/>
      <c r="ER55" s="3064"/>
      <c r="ES55" s="3065"/>
      <c r="ET55" s="3065"/>
      <c r="EU55" s="3065"/>
      <c r="EV55" s="3065"/>
      <c r="EW55" s="3065"/>
      <c r="EX55" s="3065"/>
      <c r="EY55" s="3"/>
      <c r="EZ55" s="3066"/>
      <c r="FA55" s="3067"/>
      <c r="FB55" s="3065"/>
      <c r="FC55" s="3064"/>
      <c r="FD55" s="3065"/>
      <c r="FE55" s="3065"/>
      <c r="FF55" s="3065"/>
      <c r="FG55" s="3065"/>
      <c r="FH55" s="3065"/>
      <c r="FI55" s="3065"/>
      <c r="FJ55" s="3"/>
      <c r="FK55" s="3066"/>
      <c r="FL55" s="3067"/>
      <c r="FM55" s="3065"/>
      <c r="FN55" s="3064"/>
      <c r="FO55" s="3065"/>
      <c r="FP55" s="3065"/>
      <c r="FQ55" s="3065"/>
      <c r="FR55" s="3065"/>
      <c r="FS55" s="3065"/>
      <c r="FT55" s="3065"/>
      <c r="FU55" s="3"/>
      <c r="FV55" s="3066"/>
      <c r="FW55" s="3067"/>
      <c r="FX55" s="3065"/>
      <c r="FY55" s="3064"/>
      <c r="FZ55" s="3065"/>
      <c r="GA55" s="3065"/>
      <c r="GB55" s="3065"/>
      <c r="GC55" s="3065"/>
      <c r="GD55" s="3065"/>
      <c r="GE55" s="3065"/>
      <c r="GF55" s="3"/>
      <c r="GG55" s="3066"/>
      <c r="GH55" s="3067"/>
      <c r="GI55" s="3065"/>
      <c r="GJ55" s="3064"/>
      <c r="GK55" s="3065"/>
      <c r="GL55" s="3065"/>
      <c r="GM55" s="3065"/>
      <c r="GN55" s="3065"/>
      <c r="GO55" s="3065"/>
      <c r="GP55" s="3065"/>
      <c r="GQ55" s="3"/>
      <c r="GR55" s="3066"/>
      <c r="GS55" s="3067"/>
      <c r="GT55" s="3065"/>
      <c r="GU55" s="3064"/>
      <c r="GV55" s="3065"/>
      <c r="GW55" s="3065"/>
      <c r="GX55" s="3065"/>
      <c r="GY55" s="3065"/>
      <c r="GZ55" s="3065"/>
      <c r="HA55" s="3065"/>
      <c r="HB55" s="3"/>
      <c r="HC55" s="3066"/>
      <c r="HD55" s="3067"/>
      <c r="HE55" s="3065"/>
      <c r="HF55" s="3064"/>
      <c r="HG55" s="3065"/>
      <c r="HH55" s="3065"/>
      <c r="HI55" s="3065"/>
      <c r="HJ55" s="3065"/>
      <c r="HK55" s="3065"/>
      <c r="HL55" s="3065"/>
      <c r="HM55" s="3"/>
      <c r="HN55" s="3066"/>
      <c r="HO55" s="3067"/>
      <c r="HP55" s="3065"/>
      <c r="HQ55" s="3064"/>
      <c r="HR55" s="3065"/>
      <c r="HS55" s="3065"/>
      <c r="HT55" s="3065"/>
      <c r="HU55" s="3065"/>
      <c r="HV55" s="3065"/>
      <c r="HW55" s="3065"/>
      <c r="HX55" s="3"/>
      <c r="HY55" s="3066"/>
      <c r="HZ55" s="3067"/>
      <c r="IA55" s="3065"/>
      <c r="IB55" s="3064"/>
      <c r="IC55" s="3065"/>
      <c r="ID55" s="3065"/>
      <c r="IE55" s="3065"/>
      <c r="IF55" s="3065"/>
      <c r="IG55" s="3065"/>
      <c r="IH55" s="3065"/>
      <c r="II55" s="3"/>
      <c r="IJ55" s="3066"/>
      <c r="IK55" s="3067"/>
      <c r="IL55" s="3065"/>
      <c r="IM55" s="3064"/>
      <c r="IN55" s="3065"/>
      <c r="IO55" s="3065"/>
      <c r="IP55" s="3065"/>
      <c r="IQ55" s="3065"/>
      <c r="IR55" s="3065"/>
      <c r="IS55" s="3065"/>
      <c r="IT55" s="3"/>
      <c r="IU55" s="3066"/>
      <c r="IV55" s="3067"/>
      <c r="IW55" s="3065"/>
    </row>
    <row r="56" spans="1:257" ht="27" customHeight="1" x14ac:dyDescent="0.25">
      <c r="A56" s="3066"/>
      <c r="B56" s="3067"/>
      <c r="C56" s="3068"/>
      <c r="D56" s="3062"/>
      <c r="E56" s="3068"/>
      <c r="F56" s="3068"/>
      <c r="G56" s="3068"/>
      <c r="H56" s="3068"/>
      <c r="I56" s="3068"/>
      <c r="J56" s="3068"/>
      <c r="K56" s="3063"/>
      <c r="M56" s="3066"/>
      <c r="N56" s="3067"/>
      <c r="O56" s="3065"/>
      <c r="P56" s="3064"/>
      <c r="Q56" s="3065"/>
      <c r="R56" s="3065"/>
      <c r="S56" s="3065"/>
      <c r="T56" s="3065"/>
      <c r="U56" s="3065"/>
      <c r="V56" s="3065"/>
      <c r="W56" s="3"/>
      <c r="X56" s="3066"/>
      <c r="Y56" s="3067"/>
      <c r="Z56" s="3065"/>
      <c r="AA56" s="3064"/>
      <c r="AB56" s="3065"/>
      <c r="AC56" s="3065"/>
      <c r="AD56" s="3065"/>
      <c r="AE56" s="3065"/>
      <c r="AF56" s="3065"/>
      <c r="AG56" s="3065"/>
      <c r="AH56" s="3"/>
      <c r="AI56" s="3066"/>
      <c r="AJ56" s="3067"/>
      <c r="AK56" s="3065"/>
      <c r="AL56" s="3064"/>
      <c r="AM56" s="3065"/>
      <c r="AN56" s="3065"/>
      <c r="AO56" s="3065"/>
      <c r="AP56" s="3065"/>
      <c r="AQ56" s="3065"/>
      <c r="AR56" s="3065"/>
      <c r="AS56" s="3"/>
      <c r="AT56" s="3066"/>
      <c r="AU56" s="3067"/>
      <c r="AV56" s="3065"/>
      <c r="AW56" s="3064"/>
      <c r="AX56" s="3065"/>
      <c r="AY56" s="3065"/>
      <c r="AZ56" s="3065"/>
      <c r="BA56" s="3065"/>
      <c r="BB56" s="3065"/>
      <c r="BC56" s="3065"/>
      <c r="BD56" s="3"/>
      <c r="BE56" s="3066"/>
      <c r="BF56" s="3067"/>
      <c r="BG56" s="3065"/>
      <c r="BH56" s="3064"/>
      <c r="BI56" s="3065"/>
      <c r="BJ56" s="3065"/>
      <c r="BK56" s="3065"/>
      <c r="BL56" s="3065"/>
      <c r="BM56" s="3065"/>
      <c r="BN56" s="3065"/>
      <c r="BO56" s="3"/>
      <c r="BP56" s="3066"/>
      <c r="BQ56" s="3067"/>
      <c r="BR56" s="3065"/>
      <c r="BS56" s="3064"/>
      <c r="BT56" s="3065"/>
      <c r="BU56" s="3065"/>
      <c r="BV56" s="3065"/>
      <c r="BW56" s="3065"/>
      <c r="BX56" s="3065"/>
      <c r="BY56" s="3065"/>
      <c r="BZ56" s="3"/>
      <c r="CA56" s="3066"/>
      <c r="CB56" s="3067"/>
      <c r="CC56" s="3065"/>
      <c r="CD56" s="3064"/>
      <c r="CE56" s="3065"/>
      <c r="CF56" s="3065"/>
      <c r="CG56" s="3065"/>
      <c r="CH56" s="3065"/>
      <c r="CI56" s="3065"/>
      <c r="CJ56" s="3065"/>
      <c r="CK56" s="3"/>
      <c r="CL56" s="3066"/>
      <c r="CM56" s="3067"/>
      <c r="CN56" s="3065"/>
      <c r="CO56" s="3064"/>
      <c r="CP56" s="3065"/>
      <c r="CQ56" s="3065"/>
      <c r="CR56" s="3065"/>
      <c r="CS56" s="3065"/>
      <c r="CT56" s="3065"/>
      <c r="CU56" s="3065"/>
      <c r="CV56" s="3"/>
      <c r="CW56" s="3066"/>
      <c r="CX56" s="3067"/>
      <c r="CY56" s="3065"/>
      <c r="CZ56" s="3064"/>
      <c r="DA56" s="3065"/>
      <c r="DB56" s="3065"/>
      <c r="DC56" s="3065"/>
      <c r="DD56" s="3065"/>
      <c r="DE56" s="3065"/>
      <c r="DF56" s="3065"/>
      <c r="DG56" s="3"/>
      <c r="DH56" s="3066"/>
      <c r="DI56" s="3067"/>
      <c r="DJ56" s="3065"/>
      <c r="DK56" s="3064"/>
      <c r="DL56" s="3065"/>
      <c r="DM56" s="3065"/>
      <c r="DN56" s="3065"/>
      <c r="DO56" s="3065"/>
      <c r="DP56" s="3065"/>
      <c r="DQ56" s="3065"/>
      <c r="DR56" s="3"/>
      <c r="DS56" s="3066"/>
      <c r="DT56" s="3067"/>
      <c r="DU56" s="3065"/>
      <c r="DV56" s="3064"/>
      <c r="DW56" s="3065"/>
      <c r="DX56" s="3065"/>
      <c r="DY56" s="3065"/>
      <c r="DZ56" s="3065"/>
      <c r="EA56" s="3065"/>
      <c r="EB56" s="3065"/>
      <c r="EC56" s="3"/>
      <c r="ED56" s="3066"/>
      <c r="EE56" s="3067"/>
      <c r="EF56" s="3065"/>
      <c r="EG56" s="3064"/>
      <c r="EH56" s="3065"/>
      <c r="EI56" s="3065"/>
      <c r="EJ56" s="3065"/>
      <c r="EK56" s="3065"/>
      <c r="EL56" s="3065"/>
      <c r="EM56" s="3065"/>
      <c r="EN56" s="3"/>
      <c r="EO56" s="3066"/>
      <c r="EP56" s="3067"/>
      <c r="EQ56" s="3065"/>
      <c r="ER56" s="3064"/>
      <c r="ES56" s="3065"/>
      <c r="ET56" s="3065"/>
      <c r="EU56" s="3065"/>
      <c r="EV56" s="3065"/>
      <c r="EW56" s="3065"/>
      <c r="EX56" s="3065"/>
      <c r="EY56" s="3"/>
      <c r="EZ56" s="3066"/>
      <c r="FA56" s="3067"/>
      <c r="FB56" s="3065"/>
      <c r="FC56" s="3064"/>
      <c r="FD56" s="3065"/>
      <c r="FE56" s="3065"/>
      <c r="FF56" s="3065"/>
      <c r="FG56" s="3065"/>
      <c r="FH56" s="3065"/>
      <c r="FI56" s="3065"/>
      <c r="FJ56" s="3"/>
      <c r="FK56" s="3066"/>
      <c r="FL56" s="3067"/>
      <c r="FM56" s="3065"/>
      <c r="FN56" s="3064"/>
      <c r="FO56" s="3065"/>
      <c r="FP56" s="3065"/>
      <c r="FQ56" s="3065"/>
      <c r="FR56" s="3065"/>
      <c r="FS56" s="3065"/>
      <c r="FT56" s="3065"/>
      <c r="FU56" s="3"/>
      <c r="FV56" s="3066"/>
      <c r="FW56" s="3067"/>
      <c r="FX56" s="3065"/>
      <c r="FY56" s="3064"/>
      <c r="FZ56" s="3065"/>
      <c r="GA56" s="3065"/>
      <c r="GB56" s="3065"/>
      <c r="GC56" s="3065"/>
      <c r="GD56" s="3065"/>
      <c r="GE56" s="3065"/>
      <c r="GF56" s="3"/>
      <c r="GG56" s="3066"/>
      <c r="GH56" s="3067"/>
      <c r="GI56" s="3065"/>
      <c r="GJ56" s="3064"/>
      <c r="GK56" s="3065"/>
      <c r="GL56" s="3065"/>
      <c r="GM56" s="3065"/>
      <c r="GN56" s="3065"/>
      <c r="GO56" s="3065"/>
      <c r="GP56" s="3065"/>
      <c r="GQ56" s="3"/>
      <c r="GR56" s="3066"/>
      <c r="GS56" s="3067"/>
      <c r="GT56" s="3065"/>
      <c r="GU56" s="3064"/>
      <c r="GV56" s="3065"/>
      <c r="GW56" s="3065"/>
      <c r="GX56" s="3065"/>
      <c r="GY56" s="3065"/>
      <c r="GZ56" s="3065"/>
      <c r="HA56" s="3065"/>
      <c r="HB56" s="3"/>
      <c r="HC56" s="3066"/>
      <c r="HD56" s="3067"/>
      <c r="HE56" s="3065"/>
      <c r="HF56" s="3064"/>
      <c r="HG56" s="3065"/>
      <c r="HH56" s="3065"/>
      <c r="HI56" s="3065"/>
      <c r="HJ56" s="3065"/>
      <c r="HK56" s="3065"/>
      <c r="HL56" s="3065"/>
      <c r="HM56" s="3"/>
      <c r="HN56" s="3066"/>
      <c r="HO56" s="3067"/>
      <c r="HP56" s="3065"/>
      <c r="HQ56" s="3064"/>
      <c r="HR56" s="3065"/>
      <c r="HS56" s="3065"/>
      <c r="HT56" s="3065"/>
      <c r="HU56" s="3065"/>
      <c r="HV56" s="3065"/>
      <c r="HW56" s="3065"/>
      <c r="HX56" s="3"/>
      <c r="HY56" s="3066"/>
      <c r="HZ56" s="3067"/>
      <c r="IA56" s="3065"/>
      <c r="IB56" s="3064"/>
      <c r="IC56" s="3065"/>
      <c r="ID56" s="3065"/>
      <c r="IE56" s="3065"/>
      <c r="IF56" s="3065"/>
      <c r="IG56" s="3065"/>
      <c r="IH56" s="3065"/>
      <c r="II56" s="3"/>
      <c r="IJ56" s="3066"/>
      <c r="IK56" s="3067"/>
      <c r="IL56" s="3065"/>
      <c r="IM56" s="3064"/>
      <c r="IN56" s="3065"/>
      <c r="IO56" s="3065"/>
      <c r="IP56" s="3065"/>
      <c r="IQ56" s="3065"/>
      <c r="IR56" s="3065"/>
      <c r="IS56" s="3065"/>
      <c r="IT56" s="3"/>
      <c r="IU56" s="3066"/>
      <c r="IV56" s="3067"/>
      <c r="IW56" s="3065"/>
    </row>
    <row r="57" spans="1:257" ht="27" customHeight="1" x14ac:dyDescent="0.25">
      <c r="A57" s="3066"/>
      <c r="B57" s="3067"/>
      <c r="C57" s="3068"/>
      <c r="D57" s="3062"/>
      <c r="E57" s="3068"/>
      <c r="F57" s="3068"/>
      <c r="G57" s="3068"/>
      <c r="H57" s="3068"/>
      <c r="I57" s="3068"/>
      <c r="J57" s="3068"/>
      <c r="K57" s="3063"/>
      <c r="M57" s="3066"/>
      <c r="N57" s="3067"/>
      <c r="O57" s="3065"/>
      <c r="P57" s="3064"/>
      <c r="Q57" s="3065"/>
      <c r="R57" s="3065"/>
      <c r="S57" s="3065"/>
      <c r="T57" s="3065"/>
      <c r="U57" s="3065"/>
      <c r="V57" s="3065"/>
      <c r="W57" s="3"/>
      <c r="X57" s="3066"/>
      <c r="Y57" s="3067"/>
      <c r="Z57" s="3065"/>
      <c r="AA57" s="3064"/>
      <c r="AB57" s="3065"/>
      <c r="AC57" s="3065"/>
      <c r="AD57" s="3065"/>
      <c r="AE57" s="3065"/>
      <c r="AF57" s="3065"/>
      <c r="AG57" s="3065"/>
      <c r="AH57" s="3"/>
      <c r="AI57" s="3066"/>
      <c r="AJ57" s="3067"/>
      <c r="AK57" s="3065"/>
      <c r="AL57" s="3064"/>
      <c r="AM57" s="3065"/>
      <c r="AN57" s="3065"/>
      <c r="AO57" s="3065"/>
      <c r="AP57" s="3065"/>
      <c r="AQ57" s="3065"/>
      <c r="AR57" s="3065"/>
      <c r="AS57" s="3"/>
      <c r="AT57" s="3066"/>
      <c r="AU57" s="3067"/>
      <c r="AV57" s="3065"/>
      <c r="AW57" s="3064"/>
      <c r="AX57" s="3065"/>
      <c r="AY57" s="3065"/>
      <c r="AZ57" s="3065"/>
      <c r="BA57" s="3065"/>
      <c r="BB57" s="3065"/>
      <c r="BC57" s="3065"/>
      <c r="BD57" s="3"/>
      <c r="BE57" s="3066"/>
      <c r="BF57" s="3067"/>
      <c r="BG57" s="3065"/>
      <c r="BH57" s="3064"/>
      <c r="BI57" s="3065"/>
      <c r="BJ57" s="3065"/>
      <c r="BK57" s="3065"/>
      <c r="BL57" s="3065"/>
      <c r="BM57" s="3065"/>
      <c r="BN57" s="3065"/>
      <c r="BO57" s="3"/>
      <c r="BP57" s="3066"/>
      <c r="BQ57" s="3067"/>
      <c r="BR57" s="3065"/>
      <c r="BS57" s="3064"/>
      <c r="BT57" s="3065"/>
      <c r="BU57" s="3065"/>
      <c r="BV57" s="3065"/>
      <c r="BW57" s="3065"/>
      <c r="BX57" s="3065"/>
      <c r="BY57" s="3065"/>
      <c r="BZ57" s="3"/>
      <c r="CA57" s="3066"/>
      <c r="CB57" s="3067"/>
      <c r="CC57" s="3065"/>
      <c r="CD57" s="3064"/>
      <c r="CE57" s="3065"/>
      <c r="CF57" s="3065"/>
      <c r="CG57" s="3065"/>
      <c r="CH57" s="3065"/>
      <c r="CI57" s="3065"/>
      <c r="CJ57" s="3065"/>
      <c r="CK57" s="3"/>
      <c r="CL57" s="3066"/>
      <c r="CM57" s="3067"/>
      <c r="CN57" s="3065"/>
      <c r="CO57" s="3064"/>
      <c r="CP57" s="3065"/>
      <c r="CQ57" s="3065"/>
      <c r="CR57" s="3065"/>
      <c r="CS57" s="3065"/>
      <c r="CT57" s="3065"/>
      <c r="CU57" s="3065"/>
      <c r="CV57" s="3"/>
      <c r="CW57" s="3066"/>
      <c r="CX57" s="3067"/>
      <c r="CY57" s="3065"/>
      <c r="CZ57" s="3064"/>
      <c r="DA57" s="3065"/>
      <c r="DB57" s="3065"/>
      <c r="DC57" s="3065"/>
      <c r="DD57" s="3065"/>
      <c r="DE57" s="3065"/>
      <c r="DF57" s="3065"/>
      <c r="DG57" s="3"/>
      <c r="DH57" s="3066"/>
      <c r="DI57" s="3067"/>
      <c r="DJ57" s="3065"/>
      <c r="DK57" s="3064"/>
      <c r="DL57" s="3065"/>
      <c r="DM57" s="3065"/>
      <c r="DN57" s="3065"/>
      <c r="DO57" s="3065"/>
      <c r="DP57" s="3065"/>
      <c r="DQ57" s="3065"/>
      <c r="DR57" s="3"/>
      <c r="DS57" s="3066"/>
      <c r="DT57" s="3067"/>
      <c r="DU57" s="3065"/>
      <c r="DV57" s="3064"/>
      <c r="DW57" s="3065"/>
      <c r="DX57" s="3065"/>
      <c r="DY57" s="3065"/>
      <c r="DZ57" s="3065"/>
      <c r="EA57" s="3065"/>
      <c r="EB57" s="3065"/>
      <c r="EC57" s="3"/>
      <c r="ED57" s="3066"/>
      <c r="EE57" s="3067"/>
      <c r="EF57" s="3065"/>
      <c r="EG57" s="3064"/>
      <c r="EH57" s="3065"/>
      <c r="EI57" s="3065"/>
      <c r="EJ57" s="3065"/>
      <c r="EK57" s="3065"/>
      <c r="EL57" s="3065"/>
      <c r="EM57" s="3065"/>
      <c r="EN57" s="3"/>
      <c r="EO57" s="3066"/>
      <c r="EP57" s="3067"/>
      <c r="EQ57" s="3065"/>
      <c r="ER57" s="3064"/>
      <c r="ES57" s="3065"/>
      <c r="ET57" s="3065"/>
      <c r="EU57" s="3065"/>
      <c r="EV57" s="3065"/>
      <c r="EW57" s="3065"/>
      <c r="EX57" s="3065"/>
      <c r="EY57" s="3"/>
      <c r="EZ57" s="3066"/>
      <c r="FA57" s="3067"/>
      <c r="FB57" s="3065"/>
      <c r="FC57" s="3064"/>
      <c r="FD57" s="3065"/>
      <c r="FE57" s="3065"/>
      <c r="FF57" s="3065"/>
      <c r="FG57" s="3065"/>
      <c r="FH57" s="3065"/>
      <c r="FI57" s="3065"/>
      <c r="FJ57" s="3"/>
      <c r="FK57" s="3066"/>
      <c r="FL57" s="3067"/>
      <c r="FM57" s="3065"/>
      <c r="FN57" s="3064"/>
      <c r="FO57" s="3065"/>
      <c r="FP57" s="3065"/>
      <c r="FQ57" s="3065"/>
      <c r="FR57" s="3065"/>
      <c r="FS57" s="3065"/>
      <c r="FT57" s="3065"/>
      <c r="FU57" s="3"/>
      <c r="FV57" s="3066"/>
      <c r="FW57" s="3067"/>
      <c r="FX57" s="3065"/>
      <c r="FY57" s="3064"/>
      <c r="FZ57" s="3065"/>
      <c r="GA57" s="3065"/>
      <c r="GB57" s="3065"/>
      <c r="GC57" s="3065"/>
      <c r="GD57" s="3065"/>
      <c r="GE57" s="3065"/>
      <c r="GF57" s="3"/>
      <c r="GG57" s="3066"/>
      <c r="GH57" s="3067"/>
      <c r="GI57" s="3065"/>
      <c r="GJ57" s="3064"/>
      <c r="GK57" s="3065"/>
      <c r="GL57" s="3065"/>
      <c r="GM57" s="3065"/>
      <c r="GN57" s="3065"/>
      <c r="GO57" s="3065"/>
      <c r="GP57" s="3065"/>
      <c r="GQ57" s="3"/>
      <c r="GR57" s="3066"/>
      <c r="GS57" s="3067"/>
      <c r="GT57" s="3065"/>
      <c r="GU57" s="3064"/>
      <c r="GV57" s="3065"/>
      <c r="GW57" s="3065"/>
      <c r="GX57" s="3065"/>
      <c r="GY57" s="3065"/>
      <c r="GZ57" s="3065"/>
      <c r="HA57" s="3065"/>
      <c r="HB57" s="3"/>
      <c r="HC57" s="3066"/>
      <c r="HD57" s="3067"/>
      <c r="HE57" s="3065"/>
      <c r="HF57" s="3064"/>
      <c r="HG57" s="3065"/>
      <c r="HH57" s="3065"/>
      <c r="HI57" s="3065"/>
      <c r="HJ57" s="3065"/>
      <c r="HK57" s="3065"/>
      <c r="HL57" s="3065"/>
      <c r="HM57" s="3"/>
      <c r="HN57" s="3066"/>
      <c r="HO57" s="3067"/>
      <c r="HP57" s="3065"/>
      <c r="HQ57" s="3064"/>
      <c r="HR57" s="3065"/>
      <c r="HS57" s="3065"/>
      <c r="HT57" s="3065"/>
      <c r="HU57" s="3065"/>
      <c r="HV57" s="3065"/>
      <c r="HW57" s="3065"/>
      <c r="HX57" s="3"/>
      <c r="HY57" s="3066"/>
      <c r="HZ57" s="3067"/>
      <c r="IA57" s="3065"/>
      <c r="IB57" s="3064"/>
      <c r="IC57" s="3065"/>
      <c r="ID57" s="3065"/>
      <c r="IE57" s="3065"/>
      <c r="IF57" s="3065"/>
      <c r="IG57" s="3065"/>
      <c r="IH57" s="3065"/>
      <c r="II57" s="3"/>
      <c r="IJ57" s="3066"/>
      <c r="IK57" s="3067"/>
      <c r="IL57" s="3065"/>
      <c r="IM57" s="3064"/>
      <c r="IN57" s="3065"/>
      <c r="IO57" s="3065"/>
      <c r="IP57" s="3065"/>
      <c r="IQ57" s="3065"/>
      <c r="IR57" s="3065"/>
      <c r="IS57" s="3065"/>
      <c r="IT57" s="3"/>
      <c r="IU57" s="3066"/>
      <c r="IV57" s="3067"/>
      <c r="IW57" s="3065"/>
    </row>
    <row r="58" spans="1:257" ht="27" customHeight="1" x14ac:dyDescent="0.25">
      <c r="A58" s="3066"/>
      <c r="B58" s="3067"/>
      <c r="C58" s="3068"/>
      <c r="D58" s="3062"/>
      <c r="E58" s="3068"/>
      <c r="F58" s="3068"/>
      <c r="G58" s="3068"/>
      <c r="H58" s="3068"/>
      <c r="I58" s="3068"/>
      <c r="J58" s="3068"/>
      <c r="K58" s="3063"/>
      <c r="M58" s="3066"/>
      <c r="N58" s="3067"/>
      <c r="O58" s="3065"/>
      <c r="P58" s="3064"/>
      <c r="Q58" s="3065"/>
      <c r="R58" s="3065"/>
      <c r="S58" s="3065"/>
      <c r="T58" s="3065"/>
      <c r="U58" s="3065"/>
      <c r="V58" s="3065"/>
      <c r="W58" s="3"/>
      <c r="X58" s="3066"/>
      <c r="Y58" s="3067"/>
      <c r="Z58" s="3065"/>
      <c r="AA58" s="3064"/>
      <c r="AB58" s="3065"/>
      <c r="AC58" s="3065"/>
      <c r="AD58" s="3065"/>
      <c r="AE58" s="3065"/>
      <c r="AF58" s="3065"/>
      <c r="AG58" s="3065"/>
      <c r="AH58" s="3"/>
      <c r="AI58" s="3066"/>
      <c r="AJ58" s="3067"/>
      <c r="AK58" s="3065"/>
      <c r="AL58" s="3064"/>
      <c r="AM58" s="3065"/>
      <c r="AN58" s="3065"/>
      <c r="AO58" s="3065"/>
      <c r="AP58" s="3065"/>
      <c r="AQ58" s="3065"/>
      <c r="AR58" s="3065"/>
      <c r="AS58" s="3"/>
      <c r="AT58" s="3066"/>
      <c r="AU58" s="3067"/>
      <c r="AV58" s="3065"/>
      <c r="AW58" s="3064"/>
      <c r="AX58" s="3065"/>
      <c r="AY58" s="3065"/>
      <c r="AZ58" s="3065"/>
      <c r="BA58" s="3065"/>
      <c r="BB58" s="3065"/>
      <c r="BC58" s="3065"/>
      <c r="BD58" s="3"/>
      <c r="BE58" s="3066"/>
      <c r="BF58" s="3067"/>
      <c r="BG58" s="3065"/>
      <c r="BH58" s="3064"/>
      <c r="BI58" s="3065"/>
      <c r="BJ58" s="3065"/>
      <c r="BK58" s="3065"/>
      <c r="BL58" s="3065"/>
      <c r="BM58" s="3065"/>
      <c r="BN58" s="3065"/>
      <c r="BO58" s="3"/>
      <c r="BP58" s="3066"/>
      <c r="BQ58" s="3067"/>
      <c r="BR58" s="3065"/>
      <c r="BS58" s="3064"/>
      <c r="BT58" s="3065"/>
      <c r="BU58" s="3065"/>
      <c r="BV58" s="3065"/>
      <c r="BW58" s="3065"/>
      <c r="BX58" s="3065"/>
      <c r="BY58" s="3065"/>
      <c r="BZ58" s="3"/>
      <c r="CA58" s="3066"/>
      <c r="CB58" s="3067"/>
      <c r="CC58" s="3065"/>
      <c r="CD58" s="3064"/>
      <c r="CE58" s="3065"/>
      <c r="CF58" s="3065"/>
      <c r="CG58" s="3065"/>
      <c r="CH58" s="3065"/>
      <c r="CI58" s="3065"/>
      <c r="CJ58" s="3065"/>
      <c r="CK58" s="3"/>
      <c r="CL58" s="3066"/>
      <c r="CM58" s="3067"/>
      <c r="CN58" s="3065"/>
      <c r="CO58" s="3064"/>
      <c r="CP58" s="3065"/>
      <c r="CQ58" s="3065"/>
      <c r="CR58" s="3065"/>
      <c r="CS58" s="3065"/>
      <c r="CT58" s="3065"/>
      <c r="CU58" s="3065"/>
      <c r="CV58" s="3"/>
      <c r="CW58" s="3066"/>
      <c r="CX58" s="3067"/>
      <c r="CY58" s="3065"/>
      <c r="CZ58" s="3064"/>
      <c r="DA58" s="3065"/>
      <c r="DB58" s="3065"/>
      <c r="DC58" s="3065"/>
      <c r="DD58" s="3065"/>
      <c r="DE58" s="3065"/>
      <c r="DF58" s="3065"/>
      <c r="DG58" s="3"/>
      <c r="DH58" s="3066"/>
      <c r="DI58" s="3067"/>
      <c r="DJ58" s="3065"/>
      <c r="DK58" s="3064"/>
      <c r="DL58" s="3065"/>
      <c r="DM58" s="3065"/>
      <c r="DN58" s="3065"/>
      <c r="DO58" s="3065"/>
      <c r="DP58" s="3065"/>
      <c r="DQ58" s="3065"/>
      <c r="DR58" s="3"/>
      <c r="DS58" s="3066"/>
      <c r="DT58" s="3067"/>
      <c r="DU58" s="3065"/>
      <c r="DV58" s="3064"/>
      <c r="DW58" s="3065"/>
      <c r="DX58" s="3065"/>
      <c r="DY58" s="3065"/>
      <c r="DZ58" s="3065"/>
      <c r="EA58" s="3065"/>
      <c r="EB58" s="3065"/>
      <c r="EC58" s="3"/>
      <c r="ED58" s="3066"/>
      <c r="EE58" s="3067"/>
      <c r="EF58" s="3065"/>
      <c r="EG58" s="3064"/>
      <c r="EH58" s="3065"/>
      <c r="EI58" s="3065"/>
      <c r="EJ58" s="3065"/>
      <c r="EK58" s="3065"/>
      <c r="EL58" s="3065"/>
      <c r="EM58" s="3065"/>
      <c r="EN58" s="3"/>
      <c r="EO58" s="3066"/>
      <c r="EP58" s="3067"/>
      <c r="EQ58" s="3065"/>
      <c r="ER58" s="3064"/>
      <c r="ES58" s="3065"/>
      <c r="ET58" s="3065"/>
      <c r="EU58" s="3065"/>
      <c r="EV58" s="3065"/>
      <c r="EW58" s="3065"/>
      <c r="EX58" s="3065"/>
      <c r="EY58" s="3"/>
      <c r="EZ58" s="3066"/>
      <c r="FA58" s="3067"/>
      <c r="FB58" s="3065"/>
      <c r="FC58" s="3064"/>
      <c r="FD58" s="3065"/>
      <c r="FE58" s="3065"/>
      <c r="FF58" s="3065"/>
      <c r="FG58" s="3065"/>
      <c r="FH58" s="3065"/>
      <c r="FI58" s="3065"/>
      <c r="FJ58" s="3"/>
      <c r="FK58" s="3066"/>
      <c r="FL58" s="3067"/>
      <c r="FM58" s="3065"/>
      <c r="FN58" s="3064"/>
      <c r="FO58" s="3065"/>
      <c r="FP58" s="3065"/>
      <c r="FQ58" s="3065"/>
      <c r="FR58" s="3065"/>
      <c r="FS58" s="3065"/>
      <c r="FT58" s="3065"/>
      <c r="FU58" s="3"/>
      <c r="FV58" s="3066"/>
      <c r="FW58" s="3067"/>
      <c r="FX58" s="3065"/>
      <c r="FY58" s="3064"/>
      <c r="FZ58" s="3065"/>
      <c r="GA58" s="3065"/>
      <c r="GB58" s="3065"/>
      <c r="GC58" s="3065"/>
      <c r="GD58" s="3065"/>
      <c r="GE58" s="3065"/>
      <c r="GF58" s="3"/>
      <c r="GG58" s="3066"/>
      <c r="GH58" s="3067"/>
      <c r="GI58" s="3065"/>
      <c r="GJ58" s="3064"/>
      <c r="GK58" s="3065"/>
      <c r="GL58" s="3065"/>
      <c r="GM58" s="3065"/>
      <c r="GN58" s="3065"/>
      <c r="GO58" s="3065"/>
      <c r="GP58" s="3065"/>
      <c r="GQ58" s="3"/>
      <c r="GR58" s="3066"/>
      <c r="GS58" s="3067"/>
      <c r="GT58" s="3065"/>
      <c r="GU58" s="3064"/>
      <c r="GV58" s="3065"/>
      <c r="GW58" s="3065"/>
      <c r="GX58" s="3065"/>
      <c r="GY58" s="3065"/>
      <c r="GZ58" s="3065"/>
      <c r="HA58" s="3065"/>
      <c r="HB58" s="3"/>
      <c r="HC58" s="3066"/>
      <c r="HD58" s="3067"/>
      <c r="HE58" s="3065"/>
      <c r="HF58" s="3064"/>
      <c r="HG58" s="3065"/>
      <c r="HH58" s="3065"/>
      <c r="HI58" s="3065"/>
      <c r="HJ58" s="3065"/>
      <c r="HK58" s="3065"/>
      <c r="HL58" s="3065"/>
      <c r="HM58" s="3"/>
      <c r="HN58" s="3066"/>
      <c r="HO58" s="3067"/>
      <c r="HP58" s="3065"/>
      <c r="HQ58" s="3064"/>
      <c r="HR58" s="3065"/>
      <c r="HS58" s="3065"/>
      <c r="HT58" s="3065"/>
      <c r="HU58" s="3065"/>
      <c r="HV58" s="3065"/>
      <c r="HW58" s="3065"/>
      <c r="HX58" s="3"/>
      <c r="HY58" s="3066"/>
      <c r="HZ58" s="3067"/>
      <c r="IA58" s="3065"/>
      <c r="IB58" s="3064"/>
      <c r="IC58" s="3065"/>
      <c r="ID58" s="3065"/>
      <c r="IE58" s="3065"/>
      <c r="IF58" s="3065"/>
      <c r="IG58" s="3065"/>
      <c r="IH58" s="3065"/>
      <c r="II58" s="3"/>
      <c r="IJ58" s="3066"/>
      <c r="IK58" s="3067"/>
      <c r="IL58" s="3065"/>
      <c r="IM58" s="3064"/>
      <c r="IN58" s="3065"/>
      <c r="IO58" s="3065"/>
      <c r="IP58" s="3065"/>
      <c r="IQ58" s="3065"/>
      <c r="IR58" s="3065"/>
      <c r="IS58" s="3065"/>
      <c r="IT58" s="3"/>
      <c r="IU58" s="3066"/>
      <c r="IV58" s="3067"/>
      <c r="IW58" s="3065"/>
    </row>
    <row r="59" spans="1:257" ht="27" customHeight="1" x14ac:dyDescent="0.25">
      <c r="A59" s="3066"/>
      <c r="B59" s="3067"/>
      <c r="C59" s="3068"/>
      <c r="D59" s="3062"/>
      <c r="E59" s="3068"/>
      <c r="F59" s="3068"/>
      <c r="G59" s="3068"/>
      <c r="H59" s="3068"/>
      <c r="I59" s="3068"/>
      <c r="J59" s="3068"/>
      <c r="K59" s="3063"/>
      <c r="M59" s="3066"/>
      <c r="N59" s="3067"/>
      <c r="O59" s="3065"/>
      <c r="P59" s="3064"/>
      <c r="Q59" s="3065"/>
      <c r="R59" s="3065"/>
      <c r="S59" s="3065"/>
      <c r="T59" s="3065"/>
      <c r="U59" s="3065"/>
      <c r="V59" s="3065"/>
      <c r="W59" s="3"/>
      <c r="X59" s="3066"/>
      <c r="Y59" s="3067"/>
      <c r="Z59" s="3065"/>
      <c r="AA59" s="3064"/>
      <c r="AB59" s="3065"/>
      <c r="AC59" s="3065"/>
      <c r="AD59" s="3065"/>
      <c r="AE59" s="3065"/>
      <c r="AF59" s="3065"/>
      <c r="AG59" s="3065"/>
      <c r="AH59" s="3"/>
      <c r="AI59" s="3066"/>
      <c r="AJ59" s="3067"/>
      <c r="AK59" s="3065"/>
      <c r="AL59" s="3064"/>
      <c r="AM59" s="3065"/>
      <c r="AN59" s="3065"/>
      <c r="AO59" s="3065"/>
      <c r="AP59" s="3065"/>
      <c r="AQ59" s="3065"/>
      <c r="AR59" s="3065"/>
      <c r="AS59" s="3"/>
      <c r="AT59" s="3066"/>
      <c r="AU59" s="3067"/>
      <c r="AV59" s="3065"/>
      <c r="AW59" s="3064"/>
      <c r="AX59" s="3065"/>
      <c r="AY59" s="3065"/>
      <c r="AZ59" s="3065"/>
      <c r="BA59" s="3065"/>
      <c r="BB59" s="3065"/>
      <c r="BC59" s="3065"/>
      <c r="BD59" s="3"/>
      <c r="BE59" s="3066"/>
      <c r="BF59" s="3067"/>
      <c r="BG59" s="3065"/>
      <c r="BH59" s="3064"/>
      <c r="BI59" s="3065"/>
      <c r="BJ59" s="3065"/>
      <c r="BK59" s="3065"/>
      <c r="BL59" s="3065"/>
      <c r="BM59" s="3065"/>
      <c r="BN59" s="3065"/>
      <c r="BO59" s="3"/>
      <c r="BP59" s="3066"/>
      <c r="BQ59" s="3067"/>
      <c r="BR59" s="3065"/>
      <c r="BS59" s="3064"/>
      <c r="BT59" s="3065"/>
      <c r="BU59" s="3065"/>
      <c r="BV59" s="3065"/>
      <c r="BW59" s="3065"/>
      <c r="BX59" s="3065"/>
      <c r="BY59" s="3065"/>
      <c r="BZ59" s="3"/>
      <c r="CA59" s="3066"/>
      <c r="CB59" s="3067"/>
      <c r="CC59" s="3065"/>
      <c r="CD59" s="3064"/>
      <c r="CE59" s="3065"/>
      <c r="CF59" s="3065"/>
      <c r="CG59" s="3065"/>
      <c r="CH59" s="3065"/>
      <c r="CI59" s="3065"/>
      <c r="CJ59" s="3065"/>
      <c r="CK59" s="3"/>
      <c r="CL59" s="3066"/>
      <c r="CM59" s="3067"/>
      <c r="CN59" s="3065"/>
      <c r="CO59" s="3064"/>
      <c r="CP59" s="3065"/>
      <c r="CQ59" s="3065"/>
      <c r="CR59" s="3065"/>
      <c r="CS59" s="3065"/>
      <c r="CT59" s="3065"/>
      <c r="CU59" s="3065"/>
      <c r="CV59" s="3"/>
      <c r="CW59" s="3066"/>
      <c r="CX59" s="3067"/>
      <c r="CY59" s="3065"/>
      <c r="CZ59" s="3064"/>
      <c r="DA59" s="3065"/>
      <c r="DB59" s="3065"/>
      <c r="DC59" s="3065"/>
      <c r="DD59" s="3065"/>
      <c r="DE59" s="3065"/>
      <c r="DF59" s="3065"/>
      <c r="DG59" s="3"/>
      <c r="DH59" s="3066"/>
      <c r="DI59" s="3067"/>
      <c r="DJ59" s="3065"/>
      <c r="DK59" s="3064"/>
      <c r="DL59" s="3065"/>
      <c r="DM59" s="3065"/>
      <c r="DN59" s="3065"/>
      <c r="DO59" s="3065"/>
      <c r="DP59" s="3065"/>
      <c r="DQ59" s="3065"/>
      <c r="DR59" s="3"/>
      <c r="DS59" s="3066"/>
      <c r="DT59" s="3067"/>
      <c r="DU59" s="3065"/>
      <c r="DV59" s="3064"/>
      <c r="DW59" s="3065"/>
      <c r="DX59" s="3065"/>
      <c r="DY59" s="3065"/>
      <c r="DZ59" s="3065"/>
      <c r="EA59" s="3065"/>
      <c r="EB59" s="3065"/>
      <c r="EC59" s="3"/>
      <c r="ED59" s="3066"/>
      <c r="EE59" s="3067"/>
      <c r="EF59" s="3065"/>
      <c r="EG59" s="3064"/>
      <c r="EH59" s="3065"/>
      <c r="EI59" s="3065"/>
      <c r="EJ59" s="3065"/>
      <c r="EK59" s="3065"/>
      <c r="EL59" s="3065"/>
      <c r="EM59" s="3065"/>
      <c r="EN59" s="3"/>
      <c r="EO59" s="3066"/>
      <c r="EP59" s="3067"/>
      <c r="EQ59" s="3065"/>
      <c r="ER59" s="3064"/>
      <c r="ES59" s="3065"/>
      <c r="ET59" s="3065"/>
      <c r="EU59" s="3065"/>
      <c r="EV59" s="3065"/>
      <c r="EW59" s="3065"/>
      <c r="EX59" s="3065"/>
      <c r="EY59" s="3"/>
      <c r="EZ59" s="3066"/>
      <c r="FA59" s="3067"/>
      <c r="FB59" s="3065"/>
      <c r="FC59" s="3064"/>
      <c r="FD59" s="3065"/>
      <c r="FE59" s="3065"/>
      <c r="FF59" s="3065"/>
      <c r="FG59" s="3065"/>
      <c r="FH59" s="3065"/>
      <c r="FI59" s="3065"/>
      <c r="FJ59" s="3"/>
      <c r="FK59" s="3066"/>
      <c r="FL59" s="3067"/>
      <c r="FM59" s="3065"/>
      <c r="FN59" s="3064"/>
      <c r="FO59" s="3065"/>
      <c r="FP59" s="3065"/>
      <c r="FQ59" s="3065"/>
      <c r="FR59" s="3065"/>
      <c r="FS59" s="3065"/>
      <c r="FT59" s="3065"/>
      <c r="FU59" s="3"/>
      <c r="FV59" s="3066"/>
      <c r="FW59" s="3067"/>
      <c r="FX59" s="3065"/>
      <c r="FY59" s="3064"/>
      <c r="FZ59" s="3065"/>
      <c r="GA59" s="3065"/>
      <c r="GB59" s="3065"/>
      <c r="GC59" s="3065"/>
      <c r="GD59" s="3065"/>
      <c r="GE59" s="3065"/>
      <c r="GF59" s="3"/>
      <c r="GG59" s="3066"/>
      <c r="GH59" s="3067"/>
      <c r="GI59" s="3065"/>
      <c r="GJ59" s="3064"/>
      <c r="GK59" s="3065"/>
      <c r="GL59" s="3065"/>
      <c r="GM59" s="3065"/>
      <c r="GN59" s="3065"/>
      <c r="GO59" s="3065"/>
      <c r="GP59" s="3065"/>
      <c r="GQ59" s="3"/>
      <c r="GR59" s="3066"/>
      <c r="GS59" s="3067"/>
      <c r="GT59" s="3065"/>
      <c r="GU59" s="3064"/>
      <c r="GV59" s="3065"/>
      <c r="GW59" s="3065"/>
      <c r="GX59" s="3065"/>
      <c r="GY59" s="3065"/>
      <c r="GZ59" s="3065"/>
      <c r="HA59" s="3065"/>
      <c r="HB59" s="3"/>
      <c r="HC59" s="3066"/>
      <c r="HD59" s="3067"/>
      <c r="HE59" s="3065"/>
      <c r="HF59" s="3064"/>
      <c r="HG59" s="3065"/>
      <c r="HH59" s="3065"/>
      <c r="HI59" s="3065"/>
      <c r="HJ59" s="3065"/>
      <c r="HK59" s="3065"/>
      <c r="HL59" s="3065"/>
      <c r="HM59" s="3"/>
      <c r="HN59" s="3066"/>
      <c r="HO59" s="3067"/>
      <c r="HP59" s="3065"/>
      <c r="HQ59" s="3064"/>
      <c r="HR59" s="3065"/>
      <c r="HS59" s="3065"/>
      <c r="HT59" s="3065"/>
      <c r="HU59" s="3065"/>
      <c r="HV59" s="3065"/>
      <c r="HW59" s="3065"/>
      <c r="HX59" s="3"/>
      <c r="HY59" s="3066"/>
      <c r="HZ59" s="3067"/>
      <c r="IA59" s="3065"/>
      <c r="IB59" s="3064"/>
      <c r="IC59" s="3065"/>
      <c r="ID59" s="3065"/>
      <c r="IE59" s="3065"/>
      <c r="IF59" s="3065"/>
      <c r="IG59" s="3065"/>
      <c r="IH59" s="3065"/>
      <c r="II59" s="3"/>
      <c r="IJ59" s="3066"/>
      <c r="IK59" s="3067"/>
      <c r="IL59" s="3065"/>
      <c r="IM59" s="3064"/>
      <c r="IN59" s="3065"/>
      <c r="IO59" s="3065"/>
      <c r="IP59" s="3065"/>
      <c r="IQ59" s="3065"/>
      <c r="IR59" s="3065"/>
      <c r="IS59" s="3065"/>
      <c r="IT59" s="3"/>
      <c r="IU59" s="3066"/>
      <c r="IV59" s="3067"/>
      <c r="IW59" s="3065"/>
    </row>
    <row r="60" spans="1:257" ht="27" customHeight="1" x14ac:dyDescent="0.25">
      <c r="A60" s="3066"/>
      <c r="B60" s="3067"/>
      <c r="C60" s="3068"/>
      <c r="D60" s="3062"/>
      <c r="E60" s="3068"/>
      <c r="F60" s="3068"/>
      <c r="G60" s="3068"/>
      <c r="H60" s="3068"/>
      <c r="I60" s="3068"/>
      <c r="J60" s="3068"/>
      <c r="K60" s="3063"/>
      <c r="M60" s="3066"/>
      <c r="N60" s="3067"/>
      <c r="O60" s="3065"/>
      <c r="P60" s="3064"/>
      <c r="Q60" s="3065"/>
      <c r="R60" s="3065"/>
      <c r="S60" s="3065"/>
      <c r="T60" s="3065"/>
      <c r="U60" s="3065"/>
      <c r="V60" s="3065"/>
      <c r="W60" s="3"/>
      <c r="X60" s="3066"/>
      <c r="Y60" s="3067"/>
      <c r="Z60" s="3065"/>
      <c r="AA60" s="3064"/>
      <c r="AB60" s="3065"/>
      <c r="AC60" s="3065"/>
      <c r="AD60" s="3065"/>
      <c r="AE60" s="3065"/>
      <c r="AF60" s="3065"/>
      <c r="AG60" s="3065"/>
      <c r="AH60" s="3"/>
      <c r="AI60" s="3066"/>
      <c r="AJ60" s="3067"/>
      <c r="AK60" s="3065"/>
      <c r="AL60" s="3064"/>
      <c r="AM60" s="3065"/>
      <c r="AN60" s="3065"/>
      <c r="AO60" s="3065"/>
      <c r="AP60" s="3065"/>
      <c r="AQ60" s="3065"/>
      <c r="AR60" s="3065"/>
      <c r="AS60" s="3"/>
      <c r="AT60" s="3066"/>
      <c r="AU60" s="3067"/>
      <c r="AV60" s="3065"/>
      <c r="AW60" s="3064"/>
      <c r="AX60" s="3065"/>
      <c r="AY60" s="3065"/>
      <c r="AZ60" s="3065"/>
      <c r="BA60" s="3065"/>
      <c r="BB60" s="3065"/>
      <c r="BC60" s="3065"/>
      <c r="BD60" s="3"/>
      <c r="BE60" s="3066"/>
      <c r="BF60" s="3067"/>
      <c r="BG60" s="3065"/>
      <c r="BH60" s="3064"/>
      <c r="BI60" s="3065"/>
      <c r="BJ60" s="3065"/>
      <c r="BK60" s="3065"/>
      <c r="BL60" s="3065"/>
      <c r="BM60" s="3065"/>
      <c r="BN60" s="3065"/>
      <c r="BO60" s="3"/>
      <c r="BP60" s="3066"/>
      <c r="BQ60" s="3067"/>
      <c r="BR60" s="3065"/>
      <c r="BS60" s="3064"/>
      <c r="BT60" s="3065"/>
      <c r="BU60" s="3065"/>
      <c r="BV60" s="3065"/>
      <c r="BW60" s="3065"/>
      <c r="BX60" s="3065"/>
      <c r="BY60" s="3065"/>
      <c r="BZ60" s="3"/>
      <c r="CA60" s="3066"/>
      <c r="CB60" s="3067"/>
      <c r="CC60" s="3065"/>
      <c r="CD60" s="3064"/>
      <c r="CE60" s="3065"/>
      <c r="CF60" s="3065"/>
      <c r="CG60" s="3065"/>
      <c r="CH60" s="3065"/>
      <c r="CI60" s="3065"/>
      <c r="CJ60" s="3065"/>
      <c r="CK60" s="3"/>
      <c r="CL60" s="3066"/>
      <c r="CM60" s="3067"/>
      <c r="CN60" s="3065"/>
      <c r="CO60" s="3064"/>
      <c r="CP60" s="3065"/>
      <c r="CQ60" s="3065"/>
      <c r="CR60" s="3065"/>
      <c r="CS60" s="3065"/>
      <c r="CT60" s="3065"/>
      <c r="CU60" s="3065"/>
      <c r="CV60" s="3"/>
      <c r="CW60" s="3066"/>
      <c r="CX60" s="3067"/>
      <c r="CY60" s="3065"/>
      <c r="CZ60" s="3064"/>
      <c r="DA60" s="3065"/>
      <c r="DB60" s="3065"/>
      <c r="DC60" s="3065"/>
      <c r="DD60" s="3065"/>
      <c r="DE60" s="3065"/>
      <c r="DF60" s="3065"/>
      <c r="DG60" s="3"/>
      <c r="DH60" s="3066"/>
      <c r="DI60" s="3067"/>
      <c r="DJ60" s="3065"/>
      <c r="DK60" s="3064"/>
      <c r="DL60" s="3065"/>
      <c r="DM60" s="3065"/>
      <c r="DN60" s="3065"/>
      <c r="DO60" s="3065"/>
      <c r="DP60" s="3065"/>
      <c r="DQ60" s="3065"/>
      <c r="DR60" s="3"/>
      <c r="DS60" s="3066"/>
      <c r="DT60" s="3067"/>
      <c r="DU60" s="3065"/>
      <c r="DV60" s="3064"/>
      <c r="DW60" s="3065"/>
      <c r="DX60" s="3065"/>
      <c r="DY60" s="3065"/>
      <c r="DZ60" s="3065"/>
      <c r="EA60" s="3065"/>
      <c r="EB60" s="3065"/>
      <c r="EC60" s="3"/>
      <c r="ED60" s="3066"/>
      <c r="EE60" s="3067"/>
      <c r="EF60" s="3065"/>
      <c r="EG60" s="3064"/>
      <c r="EH60" s="3065"/>
      <c r="EI60" s="3065"/>
      <c r="EJ60" s="3065"/>
      <c r="EK60" s="3065"/>
      <c r="EL60" s="3065"/>
      <c r="EM60" s="3065"/>
      <c r="EN60" s="3"/>
      <c r="EO60" s="3066"/>
      <c r="EP60" s="3067"/>
      <c r="EQ60" s="3065"/>
      <c r="ER60" s="3064"/>
      <c r="ES60" s="3065"/>
      <c r="ET60" s="3065"/>
      <c r="EU60" s="3065"/>
      <c r="EV60" s="3065"/>
      <c r="EW60" s="3065"/>
      <c r="EX60" s="3065"/>
      <c r="EY60" s="3"/>
      <c r="EZ60" s="3066"/>
      <c r="FA60" s="3067"/>
      <c r="FB60" s="3065"/>
      <c r="FC60" s="3064"/>
      <c r="FD60" s="3065"/>
      <c r="FE60" s="3065"/>
      <c r="FF60" s="3065"/>
      <c r="FG60" s="3065"/>
      <c r="FH60" s="3065"/>
      <c r="FI60" s="3065"/>
      <c r="FJ60" s="3"/>
      <c r="FK60" s="3066"/>
      <c r="FL60" s="3067"/>
      <c r="FM60" s="3065"/>
      <c r="FN60" s="3064"/>
      <c r="FO60" s="3065"/>
      <c r="FP60" s="3065"/>
      <c r="FQ60" s="3065"/>
      <c r="FR60" s="3065"/>
      <c r="FS60" s="3065"/>
      <c r="FT60" s="3065"/>
      <c r="FU60" s="3"/>
      <c r="FV60" s="3066"/>
      <c r="FW60" s="3067"/>
      <c r="FX60" s="3065"/>
      <c r="FY60" s="3064"/>
      <c r="FZ60" s="3065"/>
      <c r="GA60" s="3065"/>
      <c r="GB60" s="3065"/>
      <c r="GC60" s="3065"/>
      <c r="GD60" s="3065"/>
      <c r="GE60" s="3065"/>
      <c r="GF60" s="3"/>
      <c r="GG60" s="3066"/>
      <c r="GH60" s="3067"/>
      <c r="GI60" s="3065"/>
      <c r="GJ60" s="3064"/>
      <c r="GK60" s="3065"/>
      <c r="GL60" s="3065"/>
      <c r="GM60" s="3065"/>
      <c r="GN60" s="3065"/>
      <c r="GO60" s="3065"/>
      <c r="GP60" s="3065"/>
      <c r="GQ60" s="3"/>
      <c r="GR60" s="3066"/>
      <c r="GS60" s="3067"/>
      <c r="GT60" s="3065"/>
      <c r="GU60" s="3064"/>
      <c r="GV60" s="3065"/>
      <c r="GW60" s="3065"/>
      <c r="GX60" s="3065"/>
      <c r="GY60" s="3065"/>
      <c r="GZ60" s="3065"/>
      <c r="HA60" s="3065"/>
      <c r="HB60" s="3"/>
      <c r="HC60" s="3066"/>
      <c r="HD60" s="3067"/>
      <c r="HE60" s="3065"/>
      <c r="HF60" s="3064"/>
      <c r="HG60" s="3065"/>
      <c r="HH60" s="3065"/>
      <c r="HI60" s="3065"/>
      <c r="HJ60" s="3065"/>
      <c r="HK60" s="3065"/>
      <c r="HL60" s="3065"/>
      <c r="HM60" s="3"/>
      <c r="HN60" s="3066"/>
      <c r="HO60" s="3067"/>
      <c r="HP60" s="3065"/>
      <c r="HQ60" s="3064"/>
      <c r="HR60" s="3065"/>
      <c r="HS60" s="3065"/>
      <c r="HT60" s="3065"/>
      <c r="HU60" s="3065"/>
      <c r="HV60" s="3065"/>
      <c r="HW60" s="3065"/>
      <c r="HX60" s="3"/>
      <c r="HY60" s="3066"/>
      <c r="HZ60" s="3067"/>
      <c r="IA60" s="3065"/>
      <c r="IB60" s="3064"/>
      <c r="IC60" s="3065"/>
      <c r="ID60" s="3065"/>
      <c r="IE60" s="3065"/>
      <c r="IF60" s="3065"/>
      <c r="IG60" s="3065"/>
      <c r="IH60" s="3065"/>
      <c r="II60" s="3"/>
      <c r="IJ60" s="3066"/>
      <c r="IK60" s="3067"/>
      <c r="IL60" s="3065"/>
      <c r="IM60" s="3064"/>
      <c r="IN60" s="3065"/>
      <c r="IO60" s="3065"/>
      <c r="IP60" s="3065"/>
      <c r="IQ60" s="3065"/>
      <c r="IR60" s="3065"/>
      <c r="IS60" s="3065"/>
      <c r="IT60" s="3"/>
      <c r="IU60" s="3066"/>
      <c r="IV60" s="3067"/>
      <c r="IW60" s="3065"/>
    </row>
    <row r="61" spans="1:257" ht="27" customHeight="1" x14ac:dyDescent="0.25">
      <c r="A61" s="3066"/>
      <c r="B61" s="3067"/>
      <c r="C61" s="3068"/>
      <c r="D61" s="3062"/>
      <c r="E61" s="3068"/>
      <c r="F61" s="3068"/>
      <c r="G61" s="3068"/>
      <c r="H61" s="3068"/>
      <c r="I61" s="3068"/>
      <c r="J61" s="3068"/>
      <c r="K61" s="3063"/>
      <c r="M61" s="3066"/>
      <c r="N61" s="3067"/>
      <c r="O61" s="3065"/>
      <c r="P61" s="3064"/>
      <c r="Q61" s="3065"/>
      <c r="R61" s="3065"/>
      <c r="S61" s="3065"/>
      <c r="T61" s="3065"/>
      <c r="U61" s="3065"/>
      <c r="V61" s="3065"/>
      <c r="W61" s="3"/>
      <c r="X61" s="3066"/>
      <c r="Y61" s="3067"/>
      <c r="Z61" s="3065"/>
      <c r="AA61" s="3064"/>
      <c r="AB61" s="3065"/>
      <c r="AC61" s="3065"/>
      <c r="AD61" s="3065"/>
      <c r="AE61" s="3065"/>
      <c r="AF61" s="3065"/>
      <c r="AG61" s="3065"/>
      <c r="AH61" s="3"/>
      <c r="AI61" s="3066"/>
      <c r="AJ61" s="3067"/>
      <c r="AK61" s="3065"/>
      <c r="AL61" s="3064"/>
      <c r="AM61" s="3065"/>
      <c r="AN61" s="3065"/>
      <c r="AO61" s="3065"/>
      <c r="AP61" s="3065"/>
      <c r="AQ61" s="3065"/>
      <c r="AR61" s="3065"/>
      <c r="AS61" s="3"/>
      <c r="AT61" s="3066"/>
      <c r="AU61" s="3067"/>
      <c r="AV61" s="3065"/>
      <c r="AW61" s="3064"/>
      <c r="AX61" s="3065"/>
      <c r="AY61" s="3065"/>
      <c r="AZ61" s="3065"/>
      <c r="BA61" s="3065"/>
      <c r="BB61" s="3065"/>
      <c r="BC61" s="3065"/>
      <c r="BD61" s="3"/>
      <c r="BE61" s="3066"/>
      <c r="BF61" s="3067"/>
      <c r="BG61" s="3065"/>
      <c r="BH61" s="3064"/>
      <c r="BI61" s="3065"/>
      <c r="BJ61" s="3065"/>
      <c r="BK61" s="3065"/>
      <c r="BL61" s="3065"/>
      <c r="BM61" s="3065"/>
      <c r="BN61" s="3065"/>
      <c r="BO61" s="3"/>
      <c r="BP61" s="3066"/>
      <c r="BQ61" s="3067"/>
      <c r="BR61" s="3065"/>
      <c r="BS61" s="3064"/>
      <c r="BT61" s="3065"/>
      <c r="BU61" s="3065"/>
      <c r="BV61" s="3065"/>
      <c r="BW61" s="3065"/>
      <c r="BX61" s="3065"/>
      <c r="BY61" s="3065"/>
      <c r="BZ61" s="3"/>
      <c r="CA61" s="3066"/>
      <c r="CB61" s="3067"/>
      <c r="CC61" s="3065"/>
      <c r="CD61" s="3064"/>
      <c r="CE61" s="3065"/>
      <c r="CF61" s="3065"/>
      <c r="CG61" s="3065"/>
      <c r="CH61" s="3065"/>
      <c r="CI61" s="3065"/>
      <c r="CJ61" s="3065"/>
      <c r="CK61" s="3"/>
      <c r="CL61" s="3066"/>
      <c r="CM61" s="3067"/>
      <c r="CN61" s="3065"/>
      <c r="CO61" s="3064"/>
      <c r="CP61" s="3065"/>
      <c r="CQ61" s="3065"/>
      <c r="CR61" s="3065"/>
      <c r="CS61" s="3065"/>
      <c r="CT61" s="3065"/>
      <c r="CU61" s="3065"/>
      <c r="CV61" s="3"/>
      <c r="CW61" s="3066"/>
      <c r="CX61" s="3067"/>
      <c r="CY61" s="3065"/>
      <c r="CZ61" s="3064"/>
      <c r="DA61" s="3065"/>
      <c r="DB61" s="3065"/>
      <c r="DC61" s="3065"/>
      <c r="DD61" s="3065"/>
      <c r="DE61" s="3065"/>
      <c r="DF61" s="3065"/>
      <c r="DG61" s="3"/>
      <c r="DH61" s="3066"/>
      <c r="DI61" s="3067"/>
      <c r="DJ61" s="3065"/>
      <c r="DK61" s="3064"/>
      <c r="DL61" s="3065"/>
      <c r="DM61" s="3065"/>
      <c r="DN61" s="3065"/>
      <c r="DO61" s="3065"/>
      <c r="DP61" s="3065"/>
      <c r="DQ61" s="3065"/>
      <c r="DR61" s="3"/>
      <c r="DS61" s="3066"/>
      <c r="DT61" s="3067"/>
      <c r="DU61" s="3065"/>
      <c r="DV61" s="3064"/>
      <c r="DW61" s="3065"/>
      <c r="DX61" s="3065"/>
      <c r="DY61" s="3065"/>
      <c r="DZ61" s="3065"/>
      <c r="EA61" s="3065"/>
      <c r="EB61" s="3065"/>
      <c r="EC61" s="3"/>
      <c r="ED61" s="3066"/>
      <c r="EE61" s="3067"/>
      <c r="EF61" s="3065"/>
      <c r="EG61" s="3064"/>
      <c r="EH61" s="3065"/>
      <c r="EI61" s="3065"/>
      <c r="EJ61" s="3065"/>
      <c r="EK61" s="3065"/>
      <c r="EL61" s="3065"/>
      <c r="EM61" s="3065"/>
      <c r="EN61" s="3"/>
      <c r="EO61" s="3066"/>
      <c r="EP61" s="3067"/>
      <c r="EQ61" s="3065"/>
      <c r="ER61" s="3064"/>
      <c r="ES61" s="3065"/>
      <c r="ET61" s="3065"/>
      <c r="EU61" s="3065"/>
      <c r="EV61" s="3065"/>
      <c r="EW61" s="3065"/>
      <c r="EX61" s="3065"/>
      <c r="EY61" s="3"/>
      <c r="EZ61" s="3066"/>
      <c r="FA61" s="3067"/>
      <c r="FB61" s="3065"/>
      <c r="FC61" s="3064"/>
      <c r="FD61" s="3065"/>
      <c r="FE61" s="3065"/>
      <c r="FF61" s="3065"/>
      <c r="FG61" s="3065"/>
      <c r="FH61" s="3065"/>
      <c r="FI61" s="3065"/>
      <c r="FJ61" s="3"/>
      <c r="FK61" s="3066"/>
      <c r="FL61" s="3067"/>
      <c r="FM61" s="3065"/>
      <c r="FN61" s="3064"/>
      <c r="FO61" s="3065"/>
      <c r="FP61" s="3065"/>
      <c r="FQ61" s="3065"/>
      <c r="FR61" s="3065"/>
      <c r="FS61" s="3065"/>
      <c r="FT61" s="3065"/>
      <c r="FU61" s="3"/>
      <c r="FV61" s="3066"/>
      <c r="FW61" s="3067"/>
      <c r="FX61" s="3065"/>
      <c r="FY61" s="3064"/>
      <c r="FZ61" s="3065"/>
      <c r="GA61" s="3065"/>
      <c r="GB61" s="3065"/>
      <c r="GC61" s="3065"/>
      <c r="GD61" s="3065"/>
      <c r="GE61" s="3065"/>
      <c r="GF61" s="3"/>
      <c r="GG61" s="3066"/>
      <c r="GH61" s="3067"/>
      <c r="GI61" s="3065"/>
      <c r="GJ61" s="3064"/>
      <c r="GK61" s="3065"/>
      <c r="GL61" s="3065"/>
      <c r="GM61" s="3065"/>
      <c r="GN61" s="3065"/>
      <c r="GO61" s="3065"/>
      <c r="GP61" s="3065"/>
      <c r="GQ61" s="3"/>
      <c r="GR61" s="3066"/>
      <c r="GS61" s="3067"/>
      <c r="GT61" s="3065"/>
      <c r="GU61" s="3064"/>
      <c r="GV61" s="3065"/>
      <c r="GW61" s="3065"/>
      <c r="GX61" s="3065"/>
      <c r="GY61" s="3065"/>
      <c r="GZ61" s="3065"/>
      <c r="HA61" s="3065"/>
      <c r="HB61" s="3"/>
      <c r="HC61" s="3066"/>
      <c r="HD61" s="3067"/>
      <c r="HE61" s="3065"/>
      <c r="HF61" s="3064"/>
      <c r="HG61" s="3065"/>
      <c r="HH61" s="3065"/>
      <c r="HI61" s="3065"/>
      <c r="HJ61" s="3065"/>
      <c r="HK61" s="3065"/>
      <c r="HL61" s="3065"/>
      <c r="HM61" s="3"/>
      <c r="HN61" s="3066"/>
      <c r="HO61" s="3067"/>
      <c r="HP61" s="3065"/>
      <c r="HQ61" s="3064"/>
      <c r="HR61" s="3065"/>
      <c r="HS61" s="3065"/>
      <c r="HT61" s="3065"/>
      <c r="HU61" s="3065"/>
      <c r="HV61" s="3065"/>
      <c r="HW61" s="3065"/>
      <c r="HX61" s="3"/>
      <c r="HY61" s="3066"/>
      <c r="HZ61" s="3067"/>
      <c r="IA61" s="3065"/>
      <c r="IB61" s="3064"/>
      <c r="IC61" s="3065"/>
      <c r="ID61" s="3065"/>
      <c r="IE61" s="3065"/>
      <c r="IF61" s="3065"/>
      <c r="IG61" s="3065"/>
      <c r="IH61" s="3065"/>
      <c r="II61" s="3"/>
      <c r="IJ61" s="3066"/>
      <c r="IK61" s="3067"/>
      <c r="IL61" s="3065"/>
      <c r="IM61" s="3064"/>
      <c r="IN61" s="3065"/>
      <c r="IO61" s="3065"/>
      <c r="IP61" s="3065"/>
      <c r="IQ61" s="3065"/>
      <c r="IR61" s="3065"/>
      <c r="IS61" s="3065"/>
      <c r="IT61" s="3"/>
      <c r="IU61" s="3066"/>
      <c r="IV61" s="3067"/>
      <c r="IW61" s="3065"/>
    </row>
    <row r="62" spans="1:257" ht="27" customHeight="1" x14ac:dyDescent="0.25">
      <c r="A62" s="3066"/>
      <c r="B62" s="3067"/>
      <c r="C62" s="3068"/>
      <c r="D62" s="3062"/>
      <c r="E62" s="3068"/>
      <c r="F62" s="3068"/>
      <c r="G62" s="3068"/>
      <c r="H62" s="3068"/>
      <c r="I62" s="3068"/>
      <c r="J62" s="3068"/>
      <c r="K62" s="3063"/>
      <c r="M62" s="3066"/>
      <c r="N62" s="3067"/>
      <c r="O62" s="3065"/>
      <c r="P62" s="3064"/>
      <c r="Q62" s="3065"/>
      <c r="R62" s="3065"/>
      <c r="S62" s="3065"/>
      <c r="T62" s="3065"/>
      <c r="U62" s="3065"/>
      <c r="V62" s="3065"/>
      <c r="W62" s="3"/>
      <c r="X62" s="3066"/>
      <c r="Y62" s="3067"/>
      <c r="Z62" s="3065"/>
      <c r="AA62" s="3064"/>
      <c r="AB62" s="3065"/>
      <c r="AC62" s="3065"/>
      <c r="AD62" s="3065"/>
      <c r="AE62" s="3065"/>
      <c r="AF62" s="3065"/>
      <c r="AG62" s="3065"/>
      <c r="AH62" s="3"/>
      <c r="AI62" s="3066"/>
      <c r="AJ62" s="3067"/>
      <c r="AK62" s="3065"/>
      <c r="AL62" s="3064"/>
      <c r="AM62" s="3065"/>
      <c r="AN62" s="3065"/>
      <c r="AO62" s="3065"/>
      <c r="AP62" s="3065"/>
      <c r="AQ62" s="3065"/>
      <c r="AR62" s="3065"/>
      <c r="AS62" s="3"/>
      <c r="AT62" s="3066"/>
      <c r="AU62" s="3067"/>
      <c r="AV62" s="3065"/>
      <c r="AW62" s="3064"/>
      <c r="AX62" s="3065"/>
      <c r="AY62" s="3065"/>
      <c r="AZ62" s="3065"/>
      <c r="BA62" s="3065"/>
      <c r="BB62" s="3065"/>
      <c r="BC62" s="3065"/>
      <c r="BD62" s="3"/>
      <c r="BE62" s="3066"/>
      <c r="BF62" s="3067"/>
      <c r="BG62" s="3065"/>
      <c r="BH62" s="3064"/>
      <c r="BI62" s="3065"/>
      <c r="BJ62" s="3065"/>
      <c r="BK62" s="3065"/>
      <c r="BL62" s="3065"/>
      <c r="BM62" s="3065"/>
      <c r="BN62" s="3065"/>
      <c r="BO62" s="3"/>
      <c r="BP62" s="3066"/>
      <c r="BQ62" s="3067"/>
      <c r="BR62" s="3065"/>
      <c r="BS62" s="3064"/>
      <c r="BT62" s="3065"/>
      <c r="BU62" s="3065"/>
      <c r="BV62" s="3065"/>
      <c r="BW62" s="3065"/>
      <c r="BX62" s="3065"/>
      <c r="BY62" s="3065"/>
      <c r="BZ62" s="3"/>
      <c r="CA62" s="3066"/>
      <c r="CB62" s="3067"/>
      <c r="CC62" s="3065"/>
      <c r="CD62" s="3064"/>
      <c r="CE62" s="3065"/>
      <c r="CF62" s="3065"/>
      <c r="CG62" s="3065"/>
      <c r="CH62" s="3065"/>
      <c r="CI62" s="3065"/>
      <c r="CJ62" s="3065"/>
      <c r="CK62" s="3"/>
      <c r="CL62" s="3066"/>
      <c r="CM62" s="3067"/>
      <c r="CN62" s="3065"/>
      <c r="CO62" s="3064"/>
      <c r="CP62" s="3065"/>
      <c r="CQ62" s="3065"/>
      <c r="CR62" s="3065"/>
      <c r="CS62" s="3065"/>
      <c r="CT62" s="3065"/>
      <c r="CU62" s="3065"/>
      <c r="CV62" s="3"/>
      <c r="CW62" s="3066"/>
      <c r="CX62" s="3067"/>
      <c r="CY62" s="3065"/>
      <c r="CZ62" s="3064"/>
      <c r="DA62" s="3065"/>
      <c r="DB62" s="3065"/>
      <c r="DC62" s="3065"/>
      <c r="DD62" s="3065"/>
      <c r="DE62" s="3065"/>
      <c r="DF62" s="3065"/>
      <c r="DG62" s="3"/>
      <c r="DH62" s="3066"/>
      <c r="DI62" s="3067"/>
      <c r="DJ62" s="3065"/>
      <c r="DK62" s="3064"/>
      <c r="DL62" s="3065"/>
      <c r="DM62" s="3065"/>
      <c r="DN62" s="3065"/>
      <c r="DO62" s="3065"/>
      <c r="DP62" s="3065"/>
      <c r="DQ62" s="3065"/>
      <c r="DR62" s="3"/>
      <c r="DS62" s="3066"/>
      <c r="DT62" s="3067"/>
      <c r="DU62" s="3065"/>
      <c r="DV62" s="3064"/>
      <c r="DW62" s="3065"/>
      <c r="DX62" s="3065"/>
      <c r="DY62" s="3065"/>
      <c r="DZ62" s="3065"/>
      <c r="EA62" s="3065"/>
      <c r="EB62" s="3065"/>
      <c r="EC62" s="3"/>
      <c r="ED62" s="3066"/>
      <c r="EE62" s="3067"/>
      <c r="EF62" s="3065"/>
      <c r="EG62" s="3064"/>
      <c r="EH62" s="3065"/>
      <c r="EI62" s="3065"/>
      <c r="EJ62" s="3065"/>
      <c r="EK62" s="3065"/>
      <c r="EL62" s="3065"/>
      <c r="EM62" s="3065"/>
      <c r="EN62" s="3"/>
      <c r="EO62" s="3066"/>
      <c r="EP62" s="3067"/>
      <c r="EQ62" s="3065"/>
      <c r="ER62" s="3064"/>
      <c r="ES62" s="3065"/>
      <c r="ET62" s="3065"/>
      <c r="EU62" s="3065"/>
      <c r="EV62" s="3065"/>
      <c r="EW62" s="3065"/>
      <c r="EX62" s="3065"/>
      <c r="EY62" s="3"/>
      <c r="EZ62" s="3066"/>
      <c r="FA62" s="3067"/>
      <c r="FB62" s="3065"/>
      <c r="FC62" s="3064"/>
      <c r="FD62" s="3065"/>
      <c r="FE62" s="3065"/>
      <c r="FF62" s="3065"/>
      <c r="FG62" s="3065"/>
      <c r="FH62" s="3065"/>
      <c r="FI62" s="3065"/>
      <c r="FJ62" s="3"/>
      <c r="FK62" s="3066"/>
      <c r="FL62" s="3067"/>
      <c r="FM62" s="3065"/>
      <c r="FN62" s="3064"/>
      <c r="FO62" s="3065"/>
      <c r="FP62" s="3065"/>
      <c r="FQ62" s="3065"/>
      <c r="FR62" s="3065"/>
      <c r="FS62" s="3065"/>
      <c r="FT62" s="3065"/>
      <c r="FU62" s="3"/>
      <c r="FV62" s="3066"/>
      <c r="FW62" s="3067"/>
      <c r="FX62" s="3065"/>
      <c r="FY62" s="3064"/>
      <c r="FZ62" s="3065"/>
      <c r="GA62" s="3065"/>
      <c r="GB62" s="3065"/>
      <c r="GC62" s="3065"/>
      <c r="GD62" s="3065"/>
      <c r="GE62" s="3065"/>
      <c r="GF62" s="3"/>
      <c r="GG62" s="3066"/>
      <c r="GH62" s="3067"/>
      <c r="GI62" s="3065"/>
      <c r="GJ62" s="3064"/>
      <c r="GK62" s="3065"/>
      <c r="GL62" s="3065"/>
      <c r="GM62" s="3065"/>
      <c r="GN62" s="3065"/>
      <c r="GO62" s="3065"/>
      <c r="GP62" s="3065"/>
      <c r="GQ62" s="3"/>
      <c r="GR62" s="3066"/>
      <c r="GS62" s="3067"/>
      <c r="GT62" s="3065"/>
      <c r="GU62" s="3064"/>
      <c r="GV62" s="3065"/>
      <c r="GW62" s="3065"/>
      <c r="GX62" s="3065"/>
      <c r="GY62" s="3065"/>
      <c r="GZ62" s="3065"/>
      <c r="HA62" s="3065"/>
      <c r="HB62" s="3"/>
      <c r="HC62" s="3066"/>
      <c r="HD62" s="3067"/>
      <c r="HE62" s="3065"/>
      <c r="HF62" s="3064"/>
      <c r="HG62" s="3065"/>
      <c r="HH62" s="3065"/>
      <c r="HI62" s="3065"/>
      <c r="HJ62" s="3065"/>
      <c r="HK62" s="3065"/>
      <c r="HL62" s="3065"/>
      <c r="HM62" s="3"/>
      <c r="HN62" s="3066"/>
      <c r="HO62" s="3067"/>
      <c r="HP62" s="3065"/>
      <c r="HQ62" s="3064"/>
      <c r="HR62" s="3065"/>
      <c r="HS62" s="3065"/>
      <c r="HT62" s="3065"/>
      <c r="HU62" s="3065"/>
      <c r="HV62" s="3065"/>
      <c r="HW62" s="3065"/>
      <c r="HX62" s="3"/>
      <c r="HY62" s="3066"/>
      <c r="HZ62" s="3067"/>
      <c r="IA62" s="3065"/>
      <c r="IB62" s="3064"/>
      <c r="IC62" s="3065"/>
      <c r="ID62" s="3065"/>
      <c r="IE62" s="3065"/>
      <c r="IF62" s="3065"/>
      <c r="IG62" s="3065"/>
      <c r="IH62" s="3065"/>
      <c r="II62" s="3"/>
      <c r="IJ62" s="3066"/>
      <c r="IK62" s="3067"/>
      <c r="IL62" s="3065"/>
      <c r="IM62" s="3064"/>
      <c r="IN62" s="3065"/>
      <c r="IO62" s="3065"/>
      <c r="IP62" s="3065"/>
      <c r="IQ62" s="3065"/>
      <c r="IR62" s="3065"/>
      <c r="IS62" s="3065"/>
      <c r="IT62" s="3"/>
      <c r="IU62" s="3066"/>
      <c r="IV62" s="3067"/>
      <c r="IW62" s="3065"/>
    </row>
    <row r="63" spans="1:257" ht="27" customHeight="1" x14ac:dyDescent="0.25">
      <c r="A63" s="3066"/>
      <c r="B63" s="3067"/>
      <c r="C63" s="3068"/>
      <c r="D63" s="3062"/>
      <c r="E63" s="3068"/>
      <c r="F63" s="3068"/>
      <c r="G63" s="3068"/>
      <c r="H63" s="3068"/>
      <c r="I63" s="3068"/>
      <c r="J63" s="3068"/>
      <c r="K63" s="3063"/>
      <c r="M63" s="3066"/>
      <c r="N63" s="3067"/>
      <c r="O63" s="3065"/>
      <c r="P63" s="3064"/>
      <c r="Q63" s="3065"/>
      <c r="R63" s="3065"/>
      <c r="S63" s="3065"/>
      <c r="T63" s="3065"/>
      <c r="U63" s="3065"/>
      <c r="V63" s="3065"/>
      <c r="W63" s="3"/>
      <c r="X63" s="3066"/>
      <c r="Y63" s="3067"/>
      <c r="Z63" s="3065"/>
      <c r="AA63" s="3064"/>
      <c r="AB63" s="3065"/>
      <c r="AC63" s="3065"/>
      <c r="AD63" s="3065"/>
      <c r="AE63" s="3065"/>
      <c r="AF63" s="3065"/>
      <c r="AG63" s="3065"/>
      <c r="AH63" s="3"/>
      <c r="AI63" s="3066"/>
      <c r="AJ63" s="3067"/>
      <c r="AK63" s="3065"/>
      <c r="AL63" s="3064"/>
      <c r="AM63" s="3065"/>
      <c r="AN63" s="3065"/>
      <c r="AO63" s="3065"/>
      <c r="AP63" s="3065"/>
      <c r="AQ63" s="3065"/>
      <c r="AR63" s="3065"/>
      <c r="AS63" s="3"/>
      <c r="AT63" s="3066"/>
      <c r="AU63" s="3067"/>
      <c r="AV63" s="3065"/>
      <c r="AW63" s="3064"/>
      <c r="AX63" s="3065"/>
      <c r="AY63" s="3065"/>
      <c r="AZ63" s="3065"/>
      <c r="BA63" s="3065"/>
      <c r="BB63" s="3065"/>
      <c r="BC63" s="3065"/>
      <c r="BD63" s="3"/>
      <c r="BE63" s="3066"/>
      <c r="BF63" s="3067"/>
      <c r="BG63" s="3065"/>
      <c r="BH63" s="3064"/>
      <c r="BI63" s="3065"/>
      <c r="BJ63" s="3065"/>
      <c r="BK63" s="3065"/>
      <c r="BL63" s="3065"/>
      <c r="BM63" s="3065"/>
      <c r="BN63" s="3065"/>
      <c r="BO63" s="3"/>
      <c r="BP63" s="3066"/>
      <c r="BQ63" s="3067"/>
      <c r="BR63" s="3065"/>
      <c r="BS63" s="3064"/>
      <c r="BT63" s="3065"/>
      <c r="BU63" s="3065"/>
      <c r="BV63" s="3065"/>
      <c r="BW63" s="3065"/>
      <c r="BX63" s="3065"/>
      <c r="BY63" s="3065"/>
      <c r="BZ63" s="3"/>
      <c r="CA63" s="3066"/>
      <c r="CB63" s="3067"/>
      <c r="CC63" s="3065"/>
      <c r="CD63" s="3064"/>
      <c r="CE63" s="3065"/>
      <c r="CF63" s="3065"/>
      <c r="CG63" s="3065"/>
      <c r="CH63" s="3065"/>
      <c r="CI63" s="3065"/>
      <c r="CJ63" s="3065"/>
      <c r="CK63" s="3"/>
      <c r="CL63" s="3066"/>
      <c r="CM63" s="3067"/>
      <c r="CN63" s="3065"/>
      <c r="CO63" s="3064"/>
      <c r="CP63" s="3065"/>
      <c r="CQ63" s="3065"/>
      <c r="CR63" s="3065"/>
      <c r="CS63" s="3065"/>
      <c r="CT63" s="3065"/>
      <c r="CU63" s="3065"/>
      <c r="CV63" s="3"/>
      <c r="CW63" s="3066"/>
      <c r="CX63" s="3067"/>
      <c r="CY63" s="3065"/>
      <c r="CZ63" s="3064"/>
      <c r="DA63" s="3065"/>
      <c r="DB63" s="3065"/>
      <c r="DC63" s="3065"/>
      <c r="DD63" s="3065"/>
      <c r="DE63" s="3065"/>
      <c r="DF63" s="3065"/>
      <c r="DG63" s="3"/>
      <c r="DH63" s="3066"/>
      <c r="DI63" s="3067"/>
      <c r="DJ63" s="3065"/>
      <c r="DK63" s="3064"/>
      <c r="DL63" s="3065"/>
      <c r="DM63" s="3065"/>
      <c r="DN63" s="3065"/>
      <c r="DO63" s="3065"/>
      <c r="DP63" s="3065"/>
      <c r="DQ63" s="3065"/>
      <c r="DR63" s="3"/>
      <c r="DS63" s="3066"/>
      <c r="DT63" s="3067"/>
      <c r="DU63" s="3065"/>
      <c r="DV63" s="3064"/>
      <c r="DW63" s="3065"/>
      <c r="DX63" s="3065"/>
      <c r="DY63" s="3065"/>
      <c r="DZ63" s="3065"/>
      <c r="EA63" s="3065"/>
      <c r="EB63" s="3065"/>
      <c r="EC63" s="3"/>
      <c r="ED63" s="3066"/>
      <c r="EE63" s="3067"/>
      <c r="EF63" s="3065"/>
      <c r="EG63" s="3064"/>
      <c r="EH63" s="3065"/>
      <c r="EI63" s="3065"/>
      <c r="EJ63" s="3065"/>
      <c r="EK63" s="3065"/>
      <c r="EL63" s="3065"/>
      <c r="EM63" s="3065"/>
      <c r="EN63" s="3"/>
      <c r="EO63" s="3066"/>
      <c r="EP63" s="3067"/>
      <c r="EQ63" s="3065"/>
      <c r="ER63" s="3064"/>
      <c r="ES63" s="3065"/>
      <c r="ET63" s="3065"/>
      <c r="EU63" s="3065"/>
      <c r="EV63" s="3065"/>
      <c r="EW63" s="3065"/>
      <c r="EX63" s="3065"/>
      <c r="EY63" s="3"/>
      <c r="EZ63" s="3066"/>
      <c r="FA63" s="3067"/>
      <c r="FB63" s="3065"/>
      <c r="FC63" s="3064"/>
      <c r="FD63" s="3065"/>
      <c r="FE63" s="3065"/>
      <c r="FF63" s="3065"/>
      <c r="FG63" s="3065"/>
      <c r="FH63" s="3065"/>
      <c r="FI63" s="3065"/>
      <c r="FJ63" s="3"/>
      <c r="FK63" s="3066"/>
      <c r="FL63" s="3067"/>
      <c r="FM63" s="3065"/>
      <c r="FN63" s="3064"/>
      <c r="FO63" s="3065"/>
      <c r="FP63" s="3065"/>
      <c r="FQ63" s="3065"/>
      <c r="FR63" s="3065"/>
      <c r="FS63" s="3065"/>
      <c r="FT63" s="3065"/>
      <c r="FU63" s="3"/>
      <c r="FV63" s="3066"/>
      <c r="FW63" s="3067"/>
      <c r="FX63" s="3065"/>
      <c r="FY63" s="3064"/>
      <c r="FZ63" s="3065"/>
      <c r="GA63" s="3065"/>
      <c r="GB63" s="3065"/>
      <c r="GC63" s="3065"/>
      <c r="GD63" s="3065"/>
      <c r="GE63" s="3065"/>
      <c r="GF63" s="3"/>
      <c r="GG63" s="3066"/>
      <c r="GH63" s="3067"/>
      <c r="GI63" s="3065"/>
      <c r="GJ63" s="3064"/>
      <c r="GK63" s="3065"/>
      <c r="GL63" s="3065"/>
      <c r="GM63" s="3065"/>
      <c r="GN63" s="3065"/>
      <c r="GO63" s="3065"/>
      <c r="GP63" s="3065"/>
      <c r="GQ63" s="3"/>
      <c r="GR63" s="3066"/>
      <c r="GS63" s="3067"/>
      <c r="GT63" s="3065"/>
      <c r="GU63" s="3064"/>
      <c r="GV63" s="3065"/>
      <c r="GW63" s="3065"/>
      <c r="GX63" s="3065"/>
      <c r="GY63" s="3065"/>
      <c r="GZ63" s="3065"/>
      <c r="HA63" s="3065"/>
      <c r="HB63" s="3"/>
      <c r="HC63" s="3066"/>
      <c r="HD63" s="3067"/>
      <c r="HE63" s="3065"/>
      <c r="HF63" s="3064"/>
      <c r="HG63" s="3065"/>
      <c r="HH63" s="3065"/>
      <c r="HI63" s="3065"/>
      <c r="HJ63" s="3065"/>
      <c r="HK63" s="3065"/>
      <c r="HL63" s="3065"/>
      <c r="HM63" s="3"/>
      <c r="HN63" s="3066"/>
      <c r="HO63" s="3067"/>
      <c r="HP63" s="3065"/>
      <c r="HQ63" s="3064"/>
      <c r="HR63" s="3065"/>
      <c r="HS63" s="3065"/>
      <c r="HT63" s="3065"/>
      <c r="HU63" s="3065"/>
      <c r="HV63" s="3065"/>
      <c r="HW63" s="3065"/>
      <c r="HX63" s="3"/>
      <c r="HY63" s="3066"/>
      <c r="HZ63" s="3067"/>
      <c r="IA63" s="3065"/>
      <c r="IB63" s="3064"/>
      <c r="IC63" s="3065"/>
      <c r="ID63" s="3065"/>
      <c r="IE63" s="3065"/>
      <c r="IF63" s="3065"/>
      <c r="IG63" s="3065"/>
      <c r="IH63" s="3065"/>
      <c r="II63" s="3"/>
      <c r="IJ63" s="3066"/>
      <c r="IK63" s="3067"/>
      <c r="IL63" s="3065"/>
      <c r="IM63" s="3064"/>
      <c r="IN63" s="3065"/>
      <c r="IO63" s="3065"/>
      <c r="IP63" s="3065"/>
      <c r="IQ63" s="3065"/>
      <c r="IR63" s="3065"/>
      <c r="IS63" s="3065"/>
      <c r="IT63" s="3"/>
      <c r="IU63" s="3066"/>
      <c r="IV63" s="3067"/>
      <c r="IW63" s="3065"/>
    </row>
    <row r="64" spans="1:257" ht="20.100000000000001" customHeight="1" x14ac:dyDescent="0.25">
      <c r="A64" s="3066"/>
      <c r="B64" s="3067"/>
      <c r="C64" s="3068"/>
      <c r="D64" s="3062"/>
      <c r="E64" s="3068"/>
      <c r="F64" s="3068"/>
      <c r="G64" s="3068"/>
      <c r="H64" s="3068"/>
      <c r="I64" s="3068"/>
      <c r="J64" s="3068"/>
      <c r="K64" s="3063"/>
      <c r="M64" s="3066"/>
      <c r="N64" s="3067"/>
      <c r="O64" s="3065"/>
      <c r="P64" s="3064"/>
      <c r="Q64" s="3065"/>
      <c r="R64" s="3065"/>
      <c r="S64" s="3065"/>
      <c r="T64" s="3065"/>
      <c r="U64" s="3065"/>
      <c r="V64" s="3065"/>
      <c r="W64" s="3"/>
      <c r="X64" s="3066"/>
      <c r="Y64" s="3067"/>
      <c r="Z64" s="3065"/>
      <c r="AA64" s="3064"/>
      <c r="AB64" s="3065"/>
      <c r="AC64" s="3065"/>
      <c r="AD64" s="3065"/>
      <c r="AE64" s="3065"/>
      <c r="AF64" s="3065"/>
      <c r="AG64" s="3065"/>
      <c r="AH64" s="3"/>
      <c r="AI64" s="3066"/>
      <c r="AJ64" s="3067"/>
      <c r="AK64" s="3065"/>
      <c r="AL64" s="3064"/>
      <c r="AM64" s="3065"/>
      <c r="AN64" s="3065"/>
      <c r="AO64" s="3065"/>
      <c r="AP64" s="3065"/>
      <c r="AQ64" s="3065"/>
      <c r="AR64" s="3065"/>
      <c r="AS64" s="3"/>
      <c r="AT64" s="3066"/>
      <c r="AU64" s="3067"/>
      <c r="AV64" s="3065"/>
      <c r="AW64" s="3064"/>
      <c r="AX64" s="3065"/>
      <c r="AY64" s="3065"/>
      <c r="AZ64" s="3065"/>
      <c r="BA64" s="3065"/>
      <c r="BB64" s="3065"/>
      <c r="BC64" s="3065"/>
      <c r="BD64" s="3"/>
      <c r="BE64" s="3066"/>
      <c r="BF64" s="3067"/>
      <c r="BG64" s="3065"/>
      <c r="BH64" s="3064"/>
      <c r="BI64" s="3065"/>
      <c r="BJ64" s="3065"/>
      <c r="BK64" s="3065"/>
      <c r="BL64" s="3065"/>
      <c r="BM64" s="3065"/>
      <c r="BN64" s="3065"/>
      <c r="BO64" s="3"/>
      <c r="BP64" s="3066"/>
      <c r="BQ64" s="3067"/>
      <c r="BR64" s="3065"/>
      <c r="BS64" s="3064"/>
      <c r="BT64" s="3065"/>
      <c r="BU64" s="3065"/>
      <c r="BV64" s="3065"/>
      <c r="BW64" s="3065"/>
      <c r="BX64" s="3065"/>
      <c r="BY64" s="3065"/>
      <c r="BZ64" s="3"/>
      <c r="CA64" s="3066"/>
      <c r="CB64" s="3067"/>
      <c r="CC64" s="3065"/>
      <c r="CD64" s="3064"/>
      <c r="CE64" s="3065"/>
      <c r="CF64" s="3065"/>
      <c r="CG64" s="3065"/>
      <c r="CH64" s="3065"/>
      <c r="CI64" s="3065"/>
      <c r="CJ64" s="3065"/>
      <c r="CK64" s="3"/>
      <c r="CL64" s="3066"/>
      <c r="CM64" s="3067"/>
      <c r="CN64" s="3065"/>
      <c r="CO64" s="3064"/>
      <c r="CP64" s="3065"/>
      <c r="CQ64" s="3065"/>
      <c r="CR64" s="3065"/>
      <c r="CS64" s="3065"/>
      <c r="CT64" s="3065"/>
      <c r="CU64" s="3065"/>
      <c r="CV64" s="3"/>
      <c r="CW64" s="3066"/>
      <c r="CX64" s="3067"/>
      <c r="CY64" s="3065"/>
      <c r="CZ64" s="3064"/>
      <c r="DA64" s="3065"/>
      <c r="DB64" s="3065"/>
      <c r="DC64" s="3065"/>
      <c r="DD64" s="3065"/>
      <c r="DE64" s="3065"/>
      <c r="DF64" s="3065"/>
      <c r="DG64" s="3"/>
      <c r="DH64" s="3066"/>
      <c r="DI64" s="3067"/>
      <c r="DJ64" s="3065"/>
      <c r="DK64" s="3064"/>
      <c r="DL64" s="3065"/>
      <c r="DM64" s="3065"/>
      <c r="DN64" s="3065"/>
      <c r="DO64" s="3065"/>
      <c r="DP64" s="3065"/>
      <c r="DQ64" s="3065"/>
      <c r="DR64" s="3"/>
      <c r="DS64" s="3066"/>
      <c r="DT64" s="3067"/>
      <c r="DU64" s="3065"/>
      <c r="DV64" s="3064"/>
      <c r="DW64" s="3065"/>
      <c r="DX64" s="3065"/>
      <c r="DY64" s="3065"/>
      <c r="DZ64" s="3065"/>
      <c r="EA64" s="3065"/>
      <c r="EB64" s="3065"/>
      <c r="EC64" s="3"/>
      <c r="ED64" s="3066"/>
      <c r="EE64" s="3067"/>
      <c r="EF64" s="3065"/>
      <c r="EG64" s="3064"/>
      <c r="EH64" s="3065"/>
      <c r="EI64" s="3065"/>
      <c r="EJ64" s="3065"/>
      <c r="EK64" s="3065"/>
      <c r="EL64" s="3065"/>
      <c r="EM64" s="3065"/>
      <c r="EN64" s="3"/>
      <c r="EO64" s="3066"/>
      <c r="EP64" s="3067"/>
      <c r="EQ64" s="3065"/>
      <c r="ER64" s="3064"/>
      <c r="ES64" s="3065"/>
      <c r="ET64" s="3065"/>
      <c r="EU64" s="3065"/>
      <c r="EV64" s="3065"/>
      <c r="EW64" s="3065"/>
      <c r="EX64" s="3065"/>
      <c r="EY64" s="3"/>
      <c r="EZ64" s="3066"/>
      <c r="FA64" s="3067"/>
      <c r="FB64" s="3065"/>
      <c r="FC64" s="3064"/>
      <c r="FD64" s="3065"/>
      <c r="FE64" s="3065"/>
      <c r="FF64" s="3065"/>
      <c r="FG64" s="3065"/>
      <c r="FH64" s="3065"/>
      <c r="FI64" s="3065"/>
      <c r="FJ64" s="3"/>
      <c r="FK64" s="3066"/>
      <c r="FL64" s="3067"/>
      <c r="FM64" s="3065"/>
      <c r="FN64" s="3064"/>
      <c r="FO64" s="3065"/>
      <c r="FP64" s="3065"/>
      <c r="FQ64" s="3065"/>
      <c r="FR64" s="3065"/>
      <c r="FS64" s="3065"/>
      <c r="FT64" s="3065"/>
      <c r="FU64" s="3"/>
      <c r="FV64" s="3066"/>
      <c r="FW64" s="3067"/>
      <c r="FX64" s="3065"/>
      <c r="FY64" s="3064"/>
      <c r="FZ64" s="3065"/>
      <c r="GA64" s="3065"/>
      <c r="GB64" s="3065"/>
      <c r="GC64" s="3065"/>
      <c r="GD64" s="3065"/>
      <c r="GE64" s="3065"/>
      <c r="GF64" s="3"/>
      <c r="GG64" s="3066"/>
      <c r="GH64" s="3067"/>
      <c r="GI64" s="3065"/>
      <c r="GJ64" s="3064"/>
      <c r="GK64" s="3065"/>
      <c r="GL64" s="3065"/>
      <c r="GM64" s="3065"/>
      <c r="GN64" s="3065"/>
      <c r="GO64" s="3065"/>
      <c r="GP64" s="3065"/>
      <c r="GQ64" s="3"/>
      <c r="GR64" s="3066"/>
      <c r="GS64" s="3067"/>
      <c r="GT64" s="3065"/>
      <c r="GU64" s="3064"/>
      <c r="GV64" s="3065"/>
      <c r="GW64" s="3065"/>
      <c r="GX64" s="3065"/>
      <c r="GY64" s="3065"/>
      <c r="GZ64" s="3065"/>
      <c r="HA64" s="3065"/>
      <c r="HB64" s="3"/>
      <c r="HC64" s="3066"/>
      <c r="HD64" s="3067"/>
      <c r="HE64" s="3065"/>
      <c r="HF64" s="3064"/>
      <c r="HG64" s="3065"/>
      <c r="HH64" s="3065"/>
      <c r="HI64" s="3065"/>
      <c r="HJ64" s="3065"/>
      <c r="HK64" s="3065"/>
      <c r="HL64" s="3065"/>
      <c r="HM64" s="3"/>
      <c r="HN64" s="3066"/>
      <c r="HO64" s="3067"/>
      <c r="HP64" s="3065"/>
      <c r="HQ64" s="3064"/>
      <c r="HR64" s="3065"/>
      <c r="HS64" s="3065"/>
      <c r="HT64" s="3065"/>
      <c r="HU64" s="3065"/>
      <c r="HV64" s="3065"/>
      <c r="HW64" s="3065"/>
      <c r="HX64" s="3"/>
      <c r="HY64" s="3066"/>
      <c r="HZ64" s="3067"/>
      <c r="IA64" s="3065"/>
      <c r="IB64" s="3064"/>
      <c r="IC64" s="3065"/>
      <c r="ID64" s="3065"/>
      <c r="IE64" s="3065"/>
      <c r="IF64" s="3065"/>
      <c r="IG64" s="3065"/>
      <c r="IH64" s="3065"/>
      <c r="II64" s="3"/>
      <c r="IJ64" s="3066"/>
      <c r="IK64" s="3067"/>
      <c r="IL64" s="3065"/>
      <c r="IM64" s="3064"/>
      <c r="IN64" s="3065"/>
      <c r="IO64" s="3065"/>
      <c r="IP64" s="3065"/>
      <c r="IQ64" s="3065"/>
      <c r="IR64" s="3065"/>
      <c r="IS64" s="3065"/>
      <c r="IT64" s="3"/>
      <c r="IU64" s="3066"/>
      <c r="IV64" s="3067"/>
      <c r="IW64" s="3065"/>
    </row>
    <row r="65" spans="1:257" ht="20.100000000000001" customHeight="1" x14ac:dyDescent="0.25">
      <c r="A65" s="3066"/>
      <c r="B65" s="3067"/>
      <c r="C65" s="3068"/>
      <c r="D65" s="3062"/>
      <c r="E65" s="3068"/>
      <c r="F65" s="3068"/>
      <c r="G65" s="3068"/>
      <c r="H65" s="3068"/>
      <c r="I65" s="3068"/>
      <c r="J65" s="3068"/>
      <c r="K65" s="3063"/>
      <c r="M65" s="3066"/>
      <c r="N65" s="3067"/>
      <c r="O65" s="3065"/>
      <c r="P65" s="3064"/>
      <c r="Q65" s="3065"/>
      <c r="R65" s="3065"/>
      <c r="S65" s="3065"/>
      <c r="T65" s="3065"/>
      <c r="U65" s="3065"/>
      <c r="V65" s="3065"/>
      <c r="W65" s="3"/>
      <c r="X65" s="3066"/>
      <c r="Y65" s="3067"/>
      <c r="Z65" s="3065"/>
      <c r="AA65" s="3064"/>
      <c r="AB65" s="3065"/>
      <c r="AC65" s="3065"/>
      <c r="AD65" s="3065"/>
      <c r="AE65" s="3065"/>
      <c r="AF65" s="3065"/>
      <c r="AG65" s="3065"/>
      <c r="AH65" s="3"/>
      <c r="AI65" s="3066"/>
      <c r="AJ65" s="3067"/>
      <c r="AK65" s="3065"/>
      <c r="AL65" s="3064"/>
      <c r="AM65" s="3065"/>
      <c r="AN65" s="3065"/>
      <c r="AO65" s="3065"/>
      <c r="AP65" s="3065"/>
      <c r="AQ65" s="3065"/>
      <c r="AR65" s="3065"/>
      <c r="AS65" s="3"/>
      <c r="AT65" s="3066"/>
      <c r="AU65" s="3067"/>
      <c r="AV65" s="3065"/>
      <c r="AW65" s="3064"/>
      <c r="AX65" s="3065"/>
      <c r="AY65" s="3065"/>
      <c r="AZ65" s="3065"/>
      <c r="BA65" s="3065"/>
      <c r="BB65" s="3065"/>
      <c r="BC65" s="3065"/>
      <c r="BD65" s="3"/>
      <c r="BE65" s="3066"/>
      <c r="BF65" s="3067"/>
      <c r="BG65" s="3065"/>
      <c r="BH65" s="3064"/>
      <c r="BI65" s="3065"/>
      <c r="BJ65" s="3065"/>
      <c r="BK65" s="3065"/>
      <c r="BL65" s="3065"/>
      <c r="BM65" s="3065"/>
      <c r="BN65" s="3065"/>
      <c r="BO65" s="3"/>
      <c r="BP65" s="3066"/>
      <c r="BQ65" s="3067"/>
      <c r="BR65" s="3065"/>
      <c r="BS65" s="3064"/>
      <c r="BT65" s="3065"/>
      <c r="BU65" s="3065"/>
      <c r="BV65" s="3065"/>
      <c r="BW65" s="3065"/>
      <c r="BX65" s="3065"/>
      <c r="BY65" s="3065"/>
      <c r="BZ65" s="3"/>
      <c r="CA65" s="3066"/>
      <c r="CB65" s="3067"/>
      <c r="CC65" s="3065"/>
      <c r="CD65" s="3064"/>
      <c r="CE65" s="3065"/>
      <c r="CF65" s="3065"/>
      <c r="CG65" s="3065"/>
      <c r="CH65" s="3065"/>
      <c r="CI65" s="3065"/>
      <c r="CJ65" s="3065"/>
      <c r="CK65" s="3"/>
      <c r="CL65" s="3066"/>
      <c r="CM65" s="3067"/>
      <c r="CN65" s="3065"/>
      <c r="CO65" s="3064"/>
      <c r="CP65" s="3065"/>
      <c r="CQ65" s="3065"/>
      <c r="CR65" s="3065"/>
      <c r="CS65" s="3065"/>
      <c r="CT65" s="3065"/>
      <c r="CU65" s="3065"/>
      <c r="CV65" s="3"/>
      <c r="CW65" s="3066"/>
      <c r="CX65" s="3067"/>
      <c r="CY65" s="3065"/>
      <c r="CZ65" s="3064"/>
      <c r="DA65" s="3065"/>
      <c r="DB65" s="3065"/>
      <c r="DC65" s="3065"/>
      <c r="DD65" s="3065"/>
      <c r="DE65" s="3065"/>
      <c r="DF65" s="3065"/>
      <c r="DG65" s="3"/>
      <c r="DH65" s="3066"/>
      <c r="DI65" s="3067"/>
      <c r="DJ65" s="3065"/>
      <c r="DK65" s="3064"/>
      <c r="DL65" s="3065"/>
      <c r="DM65" s="3065"/>
      <c r="DN65" s="3065"/>
      <c r="DO65" s="3065"/>
      <c r="DP65" s="3065"/>
      <c r="DQ65" s="3065"/>
      <c r="DR65" s="3"/>
      <c r="DS65" s="3066"/>
      <c r="DT65" s="3067"/>
      <c r="DU65" s="3065"/>
      <c r="DV65" s="3064"/>
      <c r="DW65" s="3065"/>
      <c r="DX65" s="3065"/>
      <c r="DY65" s="3065"/>
      <c r="DZ65" s="3065"/>
      <c r="EA65" s="3065"/>
      <c r="EB65" s="3065"/>
      <c r="EC65" s="3"/>
      <c r="ED65" s="3066"/>
      <c r="EE65" s="3067"/>
      <c r="EF65" s="3065"/>
      <c r="EG65" s="3064"/>
      <c r="EH65" s="3065"/>
      <c r="EI65" s="3065"/>
      <c r="EJ65" s="3065"/>
      <c r="EK65" s="3065"/>
      <c r="EL65" s="3065"/>
      <c r="EM65" s="3065"/>
      <c r="EN65" s="3"/>
      <c r="EO65" s="3066"/>
      <c r="EP65" s="3067"/>
      <c r="EQ65" s="3065"/>
      <c r="ER65" s="3064"/>
      <c r="ES65" s="3065"/>
      <c r="ET65" s="3065"/>
      <c r="EU65" s="3065"/>
      <c r="EV65" s="3065"/>
      <c r="EW65" s="3065"/>
      <c r="EX65" s="3065"/>
      <c r="EY65" s="3"/>
      <c r="EZ65" s="3066"/>
      <c r="FA65" s="3067"/>
      <c r="FB65" s="3065"/>
      <c r="FC65" s="3064"/>
      <c r="FD65" s="3065"/>
      <c r="FE65" s="3065"/>
      <c r="FF65" s="3065"/>
      <c r="FG65" s="3065"/>
      <c r="FH65" s="3065"/>
      <c r="FI65" s="3065"/>
      <c r="FJ65" s="3"/>
      <c r="FK65" s="3066"/>
      <c r="FL65" s="3067"/>
      <c r="FM65" s="3065"/>
      <c r="FN65" s="3064"/>
      <c r="FO65" s="3065"/>
      <c r="FP65" s="3065"/>
      <c r="FQ65" s="3065"/>
      <c r="FR65" s="3065"/>
      <c r="FS65" s="3065"/>
      <c r="FT65" s="3065"/>
      <c r="FU65" s="3"/>
      <c r="FV65" s="3066"/>
      <c r="FW65" s="3067"/>
      <c r="FX65" s="3065"/>
      <c r="FY65" s="3064"/>
      <c r="FZ65" s="3065"/>
      <c r="GA65" s="3065"/>
      <c r="GB65" s="3065"/>
      <c r="GC65" s="3065"/>
      <c r="GD65" s="3065"/>
      <c r="GE65" s="3065"/>
      <c r="GF65" s="3"/>
      <c r="GG65" s="3066"/>
      <c r="GH65" s="3067"/>
      <c r="GI65" s="3065"/>
      <c r="GJ65" s="3064"/>
      <c r="GK65" s="3065"/>
      <c r="GL65" s="3065"/>
      <c r="GM65" s="3065"/>
      <c r="GN65" s="3065"/>
      <c r="GO65" s="3065"/>
      <c r="GP65" s="3065"/>
      <c r="GQ65" s="3"/>
      <c r="GR65" s="3066"/>
      <c r="GS65" s="3067"/>
      <c r="GT65" s="3065"/>
      <c r="GU65" s="3064"/>
      <c r="GV65" s="3065"/>
      <c r="GW65" s="3065"/>
      <c r="GX65" s="3065"/>
      <c r="GY65" s="3065"/>
      <c r="GZ65" s="3065"/>
      <c r="HA65" s="3065"/>
      <c r="HB65" s="3"/>
      <c r="HC65" s="3066"/>
      <c r="HD65" s="3067"/>
      <c r="HE65" s="3065"/>
      <c r="HF65" s="3064"/>
      <c r="HG65" s="3065"/>
      <c r="HH65" s="3065"/>
      <c r="HI65" s="3065"/>
      <c r="HJ65" s="3065"/>
      <c r="HK65" s="3065"/>
      <c r="HL65" s="3065"/>
      <c r="HM65" s="3"/>
      <c r="HN65" s="3066"/>
      <c r="HO65" s="3067"/>
      <c r="HP65" s="3065"/>
      <c r="HQ65" s="3064"/>
      <c r="HR65" s="3065"/>
      <c r="HS65" s="3065"/>
      <c r="HT65" s="3065"/>
      <c r="HU65" s="3065"/>
      <c r="HV65" s="3065"/>
      <c r="HW65" s="3065"/>
      <c r="HX65" s="3"/>
      <c r="HY65" s="3066"/>
      <c r="HZ65" s="3067"/>
      <c r="IA65" s="3065"/>
      <c r="IB65" s="3064"/>
      <c r="IC65" s="3065"/>
      <c r="ID65" s="3065"/>
      <c r="IE65" s="3065"/>
      <c r="IF65" s="3065"/>
      <c r="IG65" s="3065"/>
      <c r="IH65" s="3065"/>
      <c r="II65" s="3"/>
      <c r="IJ65" s="3066"/>
      <c r="IK65" s="3067"/>
      <c r="IL65" s="3065"/>
      <c r="IM65" s="3064"/>
      <c r="IN65" s="3065"/>
      <c r="IO65" s="3065"/>
      <c r="IP65" s="3065"/>
      <c r="IQ65" s="3065"/>
      <c r="IR65" s="3065"/>
      <c r="IS65" s="3065"/>
      <c r="IT65" s="3"/>
      <c r="IU65" s="3066"/>
      <c r="IV65" s="3067"/>
      <c r="IW65" s="3065"/>
    </row>
    <row r="66" spans="1:257" ht="24.75" customHeight="1" x14ac:dyDescent="0.25">
      <c r="A66" s="3066"/>
      <c r="B66" s="3067"/>
      <c r="C66" s="3068"/>
      <c r="D66" s="3062"/>
      <c r="E66" s="3068"/>
      <c r="F66" s="3068"/>
      <c r="G66" s="3068"/>
      <c r="H66" s="3068"/>
      <c r="I66" s="3068"/>
      <c r="J66" s="3068"/>
      <c r="K66" s="3063"/>
      <c r="M66" s="3066"/>
      <c r="N66" s="3067"/>
      <c r="O66" s="3065"/>
      <c r="P66" s="3064"/>
      <c r="Q66" s="3065"/>
      <c r="R66" s="3065"/>
      <c r="S66" s="3065"/>
      <c r="T66" s="3065"/>
      <c r="U66" s="3065"/>
      <c r="V66" s="3065"/>
      <c r="W66" s="3"/>
      <c r="X66" s="3066"/>
      <c r="Y66" s="3067"/>
      <c r="Z66" s="3065"/>
      <c r="AA66" s="3064"/>
      <c r="AB66" s="3065"/>
      <c r="AC66" s="3065"/>
      <c r="AD66" s="3065"/>
      <c r="AE66" s="3065"/>
      <c r="AF66" s="3065"/>
      <c r="AG66" s="3065"/>
      <c r="AH66" s="3"/>
      <c r="AI66" s="3066"/>
      <c r="AJ66" s="3067"/>
      <c r="AK66" s="3065"/>
      <c r="AL66" s="3064"/>
      <c r="AM66" s="3065"/>
      <c r="AN66" s="3065"/>
      <c r="AO66" s="3065"/>
      <c r="AP66" s="3065"/>
      <c r="AQ66" s="3065"/>
      <c r="AR66" s="3065"/>
      <c r="AS66" s="3"/>
      <c r="AT66" s="3066"/>
      <c r="AU66" s="3067"/>
      <c r="AV66" s="3065"/>
      <c r="AW66" s="3064"/>
      <c r="AX66" s="3065"/>
      <c r="AY66" s="3065"/>
      <c r="AZ66" s="3065"/>
      <c r="BA66" s="3065"/>
      <c r="BB66" s="3065"/>
      <c r="BC66" s="3065"/>
      <c r="BD66" s="3"/>
      <c r="BE66" s="3066"/>
      <c r="BF66" s="3067"/>
      <c r="BG66" s="3065"/>
      <c r="BH66" s="3064"/>
      <c r="BI66" s="3065"/>
      <c r="BJ66" s="3065"/>
      <c r="BK66" s="3065"/>
      <c r="BL66" s="3065"/>
      <c r="BM66" s="3065"/>
      <c r="BN66" s="3065"/>
      <c r="BO66" s="3"/>
      <c r="BP66" s="3066"/>
      <c r="BQ66" s="3067"/>
      <c r="BR66" s="3065"/>
      <c r="BS66" s="3064"/>
      <c r="BT66" s="3065"/>
      <c r="BU66" s="3065"/>
      <c r="BV66" s="3065"/>
      <c r="BW66" s="3065"/>
      <c r="BX66" s="3065"/>
      <c r="BY66" s="3065"/>
      <c r="BZ66" s="3"/>
      <c r="CA66" s="3066"/>
      <c r="CB66" s="3067"/>
      <c r="CC66" s="3065"/>
      <c r="CD66" s="3064"/>
      <c r="CE66" s="3065"/>
      <c r="CF66" s="3065"/>
      <c r="CG66" s="3065"/>
      <c r="CH66" s="3065"/>
      <c r="CI66" s="3065"/>
      <c r="CJ66" s="3065"/>
      <c r="CK66" s="3"/>
      <c r="CL66" s="3066"/>
      <c r="CM66" s="3067"/>
      <c r="CN66" s="3065"/>
      <c r="CO66" s="3064"/>
      <c r="CP66" s="3065"/>
      <c r="CQ66" s="3065"/>
      <c r="CR66" s="3065"/>
      <c r="CS66" s="3065"/>
      <c r="CT66" s="3065"/>
      <c r="CU66" s="3065"/>
      <c r="CV66" s="3"/>
      <c r="CW66" s="3066"/>
      <c r="CX66" s="3067"/>
      <c r="CY66" s="3065"/>
      <c r="CZ66" s="3064"/>
      <c r="DA66" s="3065"/>
      <c r="DB66" s="3065"/>
      <c r="DC66" s="3065"/>
      <c r="DD66" s="3065"/>
      <c r="DE66" s="3065"/>
      <c r="DF66" s="3065"/>
      <c r="DG66" s="3"/>
      <c r="DH66" s="3066"/>
      <c r="DI66" s="3067"/>
      <c r="DJ66" s="3065"/>
      <c r="DK66" s="3064"/>
      <c r="DL66" s="3065"/>
      <c r="DM66" s="3065"/>
      <c r="DN66" s="3065"/>
      <c r="DO66" s="3065"/>
      <c r="DP66" s="3065"/>
      <c r="DQ66" s="3065"/>
      <c r="DR66" s="3"/>
      <c r="DS66" s="3066"/>
      <c r="DT66" s="3067"/>
      <c r="DU66" s="3065"/>
      <c r="DV66" s="3064"/>
      <c r="DW66" s="3065"/>
      <c r="DX66" s="3065"/>
      <c r="DY66" s="3065"/>
      <c r="DZ66" s="3065"/>
      <c r="EA66" s="3065"/>
      <c r="EB66" s="3065"/>
      <c r="EC66" s="3"/>
      <c r="ED66" s="3066"/>
      <c r="EE66" s="3067"/>
      <c r="EF66" s="3065"/>
      <c r="EG66" s="3064"/>
      <c r="EH66" s="3065"/>
      <c r="EI66" s="3065"/>
      <c r="EJ66" s="3065"/>
      <c r="EK66" s="3065"/>
      <c r="EL66" s="3065"/>
      <c r="EM66" s="3065"/>
      <c r="EN66" s="3"/>
      <c r="EO66" s="3066"/>
      <c r="EP66" s="3067"/>
      <c r="EQ66" s="3065"/>
      <c r="ER66" s="3064"/>
      <c r="ES66" s="3065"/>
      <c r="ET66" s="3065"/>
      <c r="EU66" s="3065"/>
      <c r="EV66" s="3065"/>
      <c r="EW66" s="3065"/>
      <c r="EX66" s="3065"/>
      <c r="EY66" s="3"/>
      <c r="EZ66" s="3066"/>
      <c r="FA66" s="3067"/>
      <c r="FB66" s="3065"/>
      <c r="FC66" s="3064"/>
      <c r="FD66" s="3065"/>
      <c r="FE66" s="3065"/>
      <c r="FF66" s="3065"/>
      <c r="FG66" s="3065"/>
      <c r="FH66" s="3065"/>
      <c r="FI66" s="3065"/>
      <c r="FJ66" s="3"/>
      <c r="FK66" s="3066"/>
      <c r="FL66" s="3067"/>
      <c r="FM66" s="3065"/>
      <c r="FN66" s="3064"/>
      <c r="FO66" s="3065"/>
      <c r="FP66" s="3065"/>
      <c r="FQ66" s="3065"/>
      <c r="FR66" s="3065"/>
      <c r="FS66" s="3065"/>
      <c r="FT66" s="3065"/>
      <c r="FU66" s="3"/>
      <c r="FV66" s="3066"/>
      <c r="FW66" s="3067"/>
      <c r="FX66" s="3065"/>
      <c r="FY66" s="3064"/>
      <c r="FZ66" s="3065"/>
      <c r="GA66" s="3065"/>
      <c r="GB66" s="3065"/>
      <c r="GC66" s="3065"/>
      <c r="GD66" s="3065"/>
      <c r="GE66" s="3065"/>
      <c r="GF66" s="3"/>
      <c r="GG66" s="3066"/>
      <c r="GH66" s="3067"/>
      <c r="GI66" s="3065"/>
      <c r="GJ66" s="3064"/>
      <c r="GK66" s="3065"/>
      <c r="GL66" s="3065"/>
      <c r="GM66" s="3065"/>
      <c r="GN66" s="3065"/>
      <c r="GO66" s="3065"/>
      <c r="GP66" s="3065"/>
      <c r="GQ66" s="3"/>
      <c r="GR66" s="3066"/>
      <c r="GS66" s="3067"/>
      <c r="GT66" s="3065"/>
      <c r="GU66" s="3064"/>
      <c r="GV66" s="3065"/>
      <c r="GW66" s="3065"/>
      <c r="GX66" s="3065"/>
      <c r="GY66" s="3065"/>
      <c r="GZ66" s="3065"/>
      <c r="HA66" s="3065"/>
      <c r="HB66" s="3"/>
      <c r="HC66" s="3066"/>
      <c r="HD66" s="3067"/>
      <c r="HE66" s="3065"/>
      <c r="HF66" s="3064"/>
      <c r="HG66" s="3065"/>
      <c r="HH66" s="3065"/>
      <c r="HI66" s="3065"/>
      <c r="HJ66" s="3065"/>
      <c r="HK66" s="3065"/>
      <c r="HL66" s="3065"/>
      <c r="HM66" s="3"/>
      <c r="HN66" s="3066"/>
      <c r="HO66" s="3067"/>
      <c r="HP66" s="3065"/>
      <c r="HQ66" s="3064"/>
      <c r="HR66" s="3065"/>
      <c r="HS66" s="3065"/>
      <c r="HT66" s="3065"/>
      <c r="HU66" s="3065"/>
      <c r="HV66" s="3065"/>
      <c r="HW66" s="3065"/>
      <c r="HX66" s="3"/>
      <c r="HY66" s="3066"/>
      <c r="HZ66" s="3067"/>
      <c r="IA66" s="3065"/>
      <c r="IB66" s="3064"/>
      <c r="IC66" s="3065"/>
      <c r="ID66" s="3065"/>
      <c r="IE66" s="3065"/>
      <c r="IF66" s="3065"/>
      <c r="IG66" s="3065"/>
      <c r="IH66" s="3065"/>
      <c r="II66" s="3"/>
      <c r="IJ66" s="3066"/>
      <c r="IK66" s="3067"/>
      <c r="IL66" s="3065"/>
      <c r="IM66" s="3064"/>
      <c r="IN66" s="3065"/>
      <c r="IO66" s="3065"/>
      <c r="IP66" s="3065"/>
      <c r="IQ66" s="3065"/>
      <c r="IR66" s="3065"/>
      <c r="IS66" s="3065"/>
      <c r="IT66" s="3"/>
      <c r="IU66" s="3066"/>
      <c r="IV66" s="3067"/>
      <c r="IW66" s="3065"/>
    </row>
    <row r="67" spans="1:257" ht="24.75" customHeight="1" x14ac:dyDescent="0.25">
      <c r="A67" s="3066"/>
      <c r="B67" s="3067"/>
      <c r="C67" s="3068"/>
      <c r="D67" s="3062"/>
      <c r="E67" s="3068"/>
      <c r="F67" s="3068"/>
      <c r="G67" s="3068"/>
      <c r="H67" s="3068"/>
      <c r="I67" s="3068"/>
      <c r="J67" s="3068"/>
      <c r="K67" s="3063"/>
      <c r="M67" s="3066"/>
      <c r="N67" s="3067"/>
      <c r="O67" s="3065"/>
      <c r="P67" s="3064"/>
      <c r="Q67" s="3065"/>
      <c r="R67" s="3065"/>
      <c r="S67" s="3065"/>
      <c r="T67" s="3065"/>
      <c r="U67" s="3065"/>
      <c r="V67" s="3065"/>
      <c r="W67" s="3"/>
      <c r="X67" s="3066"/>
      <c r="Y67" s="3067"/>
      <c r="Z67" s="3065"/>
      <c r="AA67" s="3064"/>
      <c r="AB67" s="3065"/>
      <c r="AC67" s="3065"/>
      <c r="AD67" s="3065"/>
      <c r="AE67" s="3065"/>
      <c r="AF67" s="3065"/>
      <c r="AG67" s="3065"/>
      <c r="AH67" s="3"/>
      <c r="AI67" s="3066"/>
      <c r="AJ67" s="3067"/>
      <c r="AK67" s="3065"/>
      <c r="AL67" s="3064"/>
      <c r="AM67" s="3065"/>
      <c r="AN67" s="3065"/>
      <c r="AO67" s="3065"/>
      <c r="AP67" s="3065"/>
      <c r="AQ67" s="3065"/>
      <c r="AR67" s="3065"/>
      <c r="AS67" s="3"/>
      <c r="AT67" s="3066"/>
      <c r="AU67" s="3067"/>
      <c r="AV67" s="3065"/>
      <c r="AW67" s="3064"/>
      <c r="AX67" s="3065"/>
      <c r="AY67" s="3065"/>
      <c r="AZ67" s="3065"/>
      <c r="BA67" s="3065"/>
      <c r="BB67" s="3065"/>
      <c r="BC67" s="3065"/>
      <c r="BD67" s="3"/>
      <c r="BE67" s="3066"/>
      <c r="BF67" s="3067"/>
      <c r="BG67" s="3065"/>
      <c r="BH67" s="3064"/>
      <c r="BI67" s="3065"/>
      <c r="BJ67" s="3065"/>
      <c r="BK67" s="3065"/>
      <c r="BL67" s="3065"/>
      <c r="BM67" s="3065"/>
      <c r="BN67" s="3065"/>
      <c r="BO67" s="3"/>
      <c r="BP67" s="3066"/>
      <c r="BQ67" s="3067"/>
      <c r="BR67" s="3065"/>
      <c r="BS67" s="3064"/>
      <c r="BT67" s="3065"/>
      <c r="BU67" s="3065"/>
      <c r="BV67" s="3065"/>
      <c r="BW67" s="3065"/>
      <c r="BX67" s="3065"/>
      <c r="BY67" s="3065"/>
      <c r="BZ67" s="3"/>
      <c r="CA67" s="3066"/>
      <c r="CB67" s="3067"/>
      <c r="CC67" s="3065"/>
      <c r="CD67" s="3064"/>
      <c r="CE67" s="3065"/>
      <c r="CF67" s="3065"/>
      <c r="CG67" s="3065"/>
      <c r="CH67" s="3065"/>
      <c r="CI67" s="3065"/>
      <c r="CJ67" s="3065"/>
      <c r="CK67" s="3"/>
      <c r="CL67" s="3066"/>
      <c r="CM67" s="3067"/>
      <c r="CN67" s="3065"/>
      <c r="CO67" s="3064"/>
      <c r="CP67" s="3065"/>
      <c r="CQ67" s="3065"/>
      <c r="CR67" s="3065"/>
      <c r="CS67" s="3065"/>
      <c r="CT67" s="3065"/>
      <c r="CU67" s="3065"/>
      <c r="CV67" s="3"/>
      <c r="CW67" s="3066"/>
      <c r="CX67" s="3067"/>
      <c r="CY67" s="3065"/>
      <c r="CZ67" s="3064"/>
      <c r="DA67" s="3065"/>
      <c r="DB67" s="3065"/>
      <c r="DC67" s="3065"/>
      <c r="DD67" s="3065"/>
      <c r="DE67" s="3065"/>
      <c r="DF67" s="3065"/>
      <c r="DG67" s="3"/>
      <c r="DH67" s="3066"/>
      <c r="DI67" s="3067"/>
      <c r="DJ67" s="3065"/>
      <c r="DK67" s="3064"/>
      <c r="DL67" s="3065"/>
      <c r="DM67" s="3065"/>
      <c r="DN67" s="3065"/>
      <c r="DO67" s="3065"/>
      <c r="DP67" s="3065"/>
      <c r="DQ67" s="3065"/>
      <c r="DR67" s="3"/>
      <c r="DS67" s="3066"/>
      <c r="DT67" s="3067"/>
      <c r="DU67" s="3065"/>
      <c r="DV67" s="3064"/>
      <c r="DW67" s="3065"/>
      <c r="DX67" s="3065"/>
      <c r="DY67" s="3065"/>
      <c r="DZ67" s="3065"/>
      <c r="EA67" s="3065"/>
      <c r="EB67" s="3065"/>
      <c r="EC67" s="3"/>
      <c r="ED67" s="3066"/>
      <c r="EE67" s="3067"/>
      <c r="EF67" s="3065"/>
      <c r="EG67" s="3064"/>
      <c r="EH67" s="3065"/>
      <c r="EI67" s="3065"/>
      <c r="EJ67" s="3065"/>
      <c r="EK67" s="3065"/>
      <c r="EL67" s="3065"/>
      <c r="EM67" s="3065"/>
      <c r="EN67" s="3"/>
      <c r="EO67" s="3066"/>
      <c r="EP67" s="3067"/>
      <c r="EQ67" s="3065"/>
      <c r="ER67" s="3064"/>
      <c r="ES67" s="3065"/>
      <c r="ET67" s="3065"/>
      <c r="EU67" s="3065"/>
      <c r="EV67" s="3065"/>
      <c r="EW67" s="3065"/>
      <c r="EX67" s="3065"/>
      <c r="EY67" s="3"/>
      <c r="EZ67" s="3066"/>
      <c r="FA67" s="3067"/>
      <c r="FB67" s="3065"/>
      <c r="FC67" s="3064"/>
      <c r="FD67" s="3065"/>
      <c r="FE67" s="3065"/>
      <c r="FF67" s="3065"/>
      <c r="FG67" s="3065"/>
      <c r="FH67" s="3065"/>
      <c r="FI67" s="3065"/>
      <c r="FJ67" s="3"/>
      <c r="FK67" s="3066"/>
      <c r="FL67" s="3067"/>
      <c r="FM67" s="3065"/>
      <c r="FN67" s="3064"/>
      <c r="FO67" s="3065"/>
      <c r="FP67" s="3065"/>
      <c r="FQ67" s="3065"/>
      <c r="FR67" s="3065"/>
      <c r="FS67" s="3065"/>
      <c r="FT67" s="3065"/>
      <c r="FU67" s="3"/>
      <c r="FV67" s="3066"/>
      <c r="FW67" s="3067"/>
      <c r="FX67" s="3065"/>
      <c r="FY67" s="3064"/>
      <c r="FZ67" s="3065"/>
      <c r="GA67" s="3065"/>
      <c r="GB67" s="3065"/>
      <c r="GC67" s="3065"/>
      <c r="GD67" s="3065"/>
      <c r="GE67" s="3065"/>
      <c r="GF67" s="3"/>
      <c r="GG67" s="3066"/>
      <c r="GH67" s="3067"/>
      <c r="GI67" s="3065"/>
      <c r="GJ67" s="3064"/>
      <c r="GK67" s="3065"/>
      <c r="GL67" s="3065"/>
      <c r="GM67" s="3065"/>
      <c r="GN67" s="3065"/>
      <c r="GO67" s="3065"/>
      <c r="GP67" s="3065"/>
      <c r="GQ67" s="3"/>
      <c r="GR67" s="3066"/>
      <c r="GS67" s="3067"/>
      <c r="GT67" s="3065"/>
      <c r="GU67" s="3064"/>
      <c r="GV67" s="3065"/>
      <c r="GW67" s="3065"/>
      <c r="GX67" s="3065"/>
      <c r="GY67" s="3065"/>
      <c r="GZ67" s="3065"/>
      <c r="HA67" s="3065"/>
      <c r="HB67" s="3"/>
      <c r="HC67" s="3066"/>
      <c r="HD67" s="3067"/>
      <c r="HE67" s="3065"/>
      <c r="HF67" s="3064"/>
      <c r="HG67" s="3065"/>
      <c r="HH67" s="3065"/>
      <c r="HI67" s="3065"/>
      <c r="HJ67" s="3065"/>
      <c r="HK67" s="3065"/>
      <c r="HL67" s="3065"/>
      <c r="HM67" s="3"/>
      <c r="HN67" s="3066"/>
      <c r="HO67" s="3067"/>
      <c r="HP67" s="3065"/>
      <c r="HQ67" s="3064"/>
      <c r="HR67" s="3065"/>
      <c r="HS67" s="3065"/>
      <c r="HT67" s="3065"/>
      <c r="HU67" s="3065"/>
      <c r="HV67" s="3065"/>
      <c r="HW67" s="3065"/>
      <c r="HX67" s="3"/>
      <c r="HY67" s="3066"/>
      <c r="HZ67" s="3067"/>
      <c r="IA67" s="3065"/>
      <c r="IB67" s="3064"/>
      <c r="IC67" s="3065"/>
      <c r="ID67" s="3065"/>
      <c r="IE67" s="3065"/>
      <c r="IF67" s="3065"/>
      <c r="IG67" s="3065"/>
      <c r="IH67" s="3065"/>
      <c r="II67" s="3"/>
      <c r="IJ67" s="3066"/>
      <c r="IK67" s="3067"/>
      <c r="IL67" s="3065"/>
      <c r="IM67" s="3064"/>
      <c r="IN67" s="3065"/>
      <c r="IO67" s="3065"/>
      <c r="IP67" s="3065"/>
      <c r="IQ67" s="3065"/>
      <c r="IR67" s="3065"/>
      <c r="IS67" s="3065"/>
      <c r="IT67" s="3"/>
      <c r="IU67" s="3066"/>
      <c r="IV67" s="3067"/>
      <c r="IW67" s="3065"/>
    </row>
    <row r="68" spans="1:257" ht="24.75" customHeight="1" x14ac:dyDescent="0.25">
      <c r="A68" s="3066"/>
      <c r="B68" s="3067"/>
      <c r="C68" s="3068"/>
      <c r="D68" s="3062"/>
      <c r="E68" s="3068"/>
      <c r="F68" s="3068"/>
      <c r="G68" s="3068"/>
      <c r="H68" s="3068"/>
      <c r="I68" s="3068"/>
      <c r="J68" s="3068"/>
      <c r="K68" s="3063"/>
      <c r="M68" s="3066"/>
      <c r="N68" s="3067"/>
      <c r="O68" s="3065"/>
      <c r="P68" s="3064"/>
      <c r="Q68" s="3065"/>
      <c r="R68" s="3065"/>
      <c r="S68" s="3065"/>
      <c r="T68" s="3065"/>
      <c r="U68" s="3065"/>
      <c r="V68" s="3065"/>
      <c r="W68" s="3"/>
      <c r="X68" s="3066"/>
      <c r="Y68" s="3067"/>
      <c r="Z68" s="3065"/>
      <c r="AA68" s="3064"/>
      <c r="AB68" s="3065"/>
      <c r="AC68" s="3065"/>
      <c r="AD68" s="3065"/>
      <c r="AE68" s="3065"/>
      <c r="AF68" s="3065"/>
      <c r="AG68" s="3065"/>
      <c r="AH68" s="3"/>
      <c r="AI68" s="3066"/>
      <c r="AJ68" s="3067"/>
      <c r="AK68" s="3065"/>
      <c r="AL68" s="3064"/>
      <c r="AM68" s="3065"/>
      <c r="AN68" s="3065"/>
      <c r="AO68" s="3065"/>
      <c r="AP68" s="3065"/>
      <c r="AQ68" s="3065"/>
      <c r="AR68" s="3065"/>
      <c r="AS68" s="3"/>
      <c r="AT68" s="3066"/>
      <c r="AU68" s="3067"/>
      <c r="AV68" s="3065"/>
      <c r="AW68" s="3064"/>
      <c r="AX68" s="3065"/>
      <c r="AY68" s="3065"/>
      <c r="AZ68" s="3065"/>
      <c r="BA68" s="3065"/>
      <c r="BB68" s="3065"/>
      <c r="BC68" s="3065"/>
      <c r="BD68" s="3"/>
      <c r="BE68" s="3066"/>
      <c r="BF68" s="3067"/>
      <c r="BG68" s="3065"/>
      <c r="BH68" s="3064"/>
      <c r="BI68" s="3065"/>
      <c r="BJ68" s="3065"/>
      <c r="BK68" s="3065"/>
      <c r="BL68" s="3065"/>
      <c r="BM68" s="3065"/>
      <c r="BN68" s="3065"/>
      <c r="BO68" s="3"/>
      <c r="BP68" s="3066"/>
      <c r="BQ68" s="3067"/>
      <c r="BR68" s="3065"/>
      <c r="BS68" s="3064"/>
      <c r="BT68" s="3065"/>
      <c r="BU68" s="3065"/>
      <c r="BV68" s="3065"/>
      <c r="BW68" s="3065"/>
      <c r="BX68" s="3065"/>
      <c r="BY68" s="3065"/>
      <c r="BZ68" s="3"/>
      <c r="CA68" s="3066"/>
      <c r="CB68" s="3067"/>
      <c r="CC68" s="3065"/>
      <c r="CD68" s="3064"/>
      <c r="CE68" s="3065"/>
      <c r="CF68" s="3065"/>
      <c r="CG68" s="3065"/>
      <c r="CH68" s="3065"/>
      <c r="CI68" s="3065"/>
      <c r="CJ68" s="3065"/>
      <c r="CK68" s="3"/>
      <c r="CL68" s="3066"/>
      <c r="CM68" s="3067"/>
      <c r="CN68" s="3065"/>
      <c r="CO68" s="3064"/>
      <c r="CP68" s="3065"/>
      <c r="CQ68" s="3065"/>
      <c r="CR68" s="3065"/>
      <c r="CS68" s="3065"/>
      <c r="CT68" s="3065"/>
      <c r="CU68" s="3065"/>
      <c r="CV68" s="3"/>
      <c r="CW68" s="3066"/>
      <c r="CX68" s="3067"/>
      <c r="CY68" s="3065"/>
      <c r="CZ68" s="3064"/>
      <c r="DA68" s="3065"/>
      <c r="DB68" s="3065"/>
      <c r="DC68" s="3065"/>
      <c r="DD68" s="3065"/>
      <c r="DE68" s="3065"/>
      <c r="DF68" s="3065"/>
      <c r="DG68" s="3"/>
      <c r="DH68" s="3066"/>
      <c r="DI68" s="3067"/>
      <c r="DJ68" s="3065"/>
      <c r="DK68" s="3064"/>
      <c r="DL68" s="3065"/>
      <c r="DM68" s="3065"/>
      <c r="DN68" s="3065"/>
      <c r="DO68" s="3065"/>
      <c r="DP68" s="3065"/>
      <c r="DQ68" s="3065"/>
      <c r="DR68" s="3"/>
      <c r="DS68" s="3066"/>
      <c r="DT68" s="3067"/>
      <c r="DU68" s="3065"/>
      <c r="DV68" s="3064"/>
      <c r="DW68" s="3065"/>
      <c r="DX68" s="3065"/>
      <c r="DY68" s="3065"/>
      <c r="DZ68" s="3065"/>
      <c r="EA68" s="3065"/>
      <c r="EB68" s="3065"/>
      <c r="EC68" s="3"/>
      <c r="ED68" s="3066"/>
      <c r="EE68" s="3067"/>
      <c r="EF68" s="3065"/>
      <c r="EG68" s="3064"/>
      <c r="EH68" s="3065"/>
      <c r="EI68" s="3065"/>
      <c r="EJ68" s="3065"/>
      <c r="EK68" s="3065"/>
      <c r="EL68" s="3065"/>
      <c r="EM68" s="3065"/>
      <c r="EN68" s="3"/>
      <c r="EO68" s="3066"/>
      <c r="EP68" s="3067"/>
      <c r="EQ68" s="3065"/>
      <c r="ER68" s="3064"/>
      <c r="ES68" s="3065"/>
      <c r="ET68" s="3065"/>
      <c r="EU68" s="3065"/>
      <c r="EV68" s="3065"/>
      <c r="EW68" s="3065"/>
      <c r="EX68" s="3065"/>
      <c r="EY68" s="3"/>
      <c r="EZ68" s="3066"/>
      <c r="FA68" s="3067"/>
      <c r="FB68" s="3065"/>
      <c r="FC68" s="3064"/>
      <c r="FD68" s="3065"/>
      <c r="FE68" s="3065"/>
      <c r="FF68" s="3065"/>
      <c r="FG68" s="3065"/>
      <c r="FH68" s="3065"/>
      <c r="FI68" s="3065"/>
      <c r="FJ68" s="3"/>
      <c r="FK68" s="3066"/>
      <c r="FL68" s="3067"/>
      <c r="FM68" s="3065"/>
      <c r="FN68" s="3064"/>
      <c r="FO68" s="3065"/>
      <c r="FP68" s="3065"/>
      <c r="FQ68" s="3065"/>
      <c r="FR68" s="3065"/>
      <c r="FS68" s="3065"/>
      <c r="FT68" s="3065"/>
      <c r="FU68" s="3"/>
      <c r="FV68" s="3066"/>
      <c r="FW68" s="3067"/>
      <c r="FX68" s="3065"/>
      <c r="FY68" s="3064"/>
      <c r="FZ68" s="3065"/>
      <c r="GA68" s="3065"/>
      <c r="GB68" s="3065"/>
      <c r="GC68" s="3065"/>
      <c r="GD68" s="3065"/>
      <c r="GE68" s="3065"/>
      <c r="GF68" s="3"/>
      <c r="GG68" s="3066"/>
      <c r="GH68" s="3067"/>
      <c r="GI68" s="3065"/>
      <c r="GJ68" s="3064"/>
      <c r="GK68" s="3065"/>
      <c r="GL68" s="3065"/>
      <c r="GM68" s="3065"/>
      <c r="GN68" s="3065"/>
      <c r="GO68" s="3065"/>
      <c r="GP68" s="3065"/>
      <c r="GQ68" s="3"/>
      <c r="GR68" s="3066"/>
      <c r="GS68" s="3067"/>
      <c r="GT68" s="3065"/>
      <c r="GU68" s="3064"/>
      <c r="GV68" s="3065"/>
      <c r="GW68" s="3065"/>
      <c r="GX68" s="3065"/>
      <c r="GY68" s="3065"/>
      <c r="GZ68" s="3065"/>
      <c r="HA68" s="3065"/>
      <c r="HB68" s="3"/>
      <c r="HC68" s="3066"/>
      <c r="HD68" s="3067"/>
      <c r="HE68" s="3065"/>
      <c r="HF68" s="3064"/>
      <c r="HG68" s="3065"/>
      <c r="HH68" s="3065"/>
      <c r="HI68" s="3065"/>
      <c r="HJ68" s="3065"/>
      <c r="HK68" s="3065"/>
      <c r="HL68" s="3065"/>
      <c r="HM68" s="3"/>
      <c r="HN68" s="3066"/>
      <c r="HO68" s="3067"/>
      <c r="HP68" s="3065"/>
      <c r="HQ68" s="3064"/>
      <c r="HR68" s="3065"/>
      <c r="HS68" s="3065"/>
      <c r="HT68" s="3065"/>
      <c r="HU68" s="3065"/>
      <c r="HV68" s="3065"/>
      <c r="HW68" s="3065"/>
      <c r="HX68" s="3"/>
      <c r="HY68" s="3066"/>
      <c r="HZ68" s="3067"/>
      <c r="IA68" s="3065"/>
      <c r="IB68" s="3064"/>
      <c r="IC68" s="3065"/>
      <c r="ID68" s="3065"/>
      <c r="IE68" s="3065"/>
      <c r="IF68" s="3065"/>
      <c r="IG68" s="3065"/>
      <c r="IH68" s="3065"/>
      <c r="II68" s="3"/>
      <c r="IJ68" s="3066"/>
      <c r="IK68" s="3067"/>
      <c r="IL68" s="3065"/>
      <c r="IM68" s="3064"/>
      <c r="IN68" s="3065"/>
      <c r="IO68" s="3065"/>
      <c r="IP68" s="3065"/>
      <c r="IQ68" s="3065"/>
      <c r="IR68" s="3065"/>
      <c r="IS68" s="3065"/>
      <c r="IT68" s="3"/>
      <c r="IU68" s="3066"/>
      <c r="IV68" s="3067"/>
      <c r="IW68" s="3065"/>
    </row>
    <row r="69" spans="1:257" ht="24.75" customHeight="1" x14ac:dyDescent="0.25">
      <c r="A69" s="3066"/>
      <c r="B69" s="3067"/>
      <c r="C69" s="3068"/>
      <c r="D69" s="3062"/>
      <c r="E69" s="3068"/>
      <c r="F69" s="3068"/>
      <c r="G69" s="3068"/>
      <c r="H69" s="3068"/>
      <c r="I69" s="3068"/>
      <c r="J69" s="3068"/>
      <c r="K69" s="3063"/>
      <c r="M69" s="3066"/>
      <c r="N69" s="3067"/>
      <c r="O69" s="3065"/>
      <c r="P69" s="3064"/>
      <c r="Q69" s="3065"/>
      <c r="R69" s="3065"/>
      <c r="S69" s="3065"/>
      <c r="T69" s="3065"/>
      <c r="U69" s="3065"/>
      <c r="V69" s="3065"/>
      <c r="W69" s="3"/>
      <c r="X69" s="3066"/>
      <c r="Y69" s="3067"/>
      <c r="Z69" s="3065"/>
      <c r="AA69" s="3064"/>
      <c r="AB69" s="3065"/>
      <c r="AC69" s="3065"/>
      <c r="AD69" s="3065"/>
      <c r="AE69" s="3065"/>
      <c r="AF69" s="3065"/>
      <c r="AG69" s="3065"/>
      <c r="AH69" s="3"/>
      <c r="AI69" s="3066"/>
      <c r="AJ69" s="3067"/>
      <c r="AK69" s="3065"/>
      <c r="AL69" s="3064"/>
      <c r="AM69" s="3065"/>
      <c r="AN69" s="3065"/>
      <c r="AO69" s="3065"/>
      <c r="AP69" s="3065"/>
      <c r="AQ69" s="3065"/>
      <c r="AR69" s="3065"/>
      <c r="AS69" s="3"/>
      <c r="AT69" s="3066"/>
      <c r="AU69" s="3067"/>
      <c r="AV69" s="3065"/>
      <c r="AW69" s="3064"/>
      <c r="AX69" s="3065"/>
      <c r="AY69" s="3065"/>
      <c r="AZ69" s="3065"/>
      <c r="BA69" s="3065"/>
      <c r="BB69" s="3065"/>
      <c r="BC69" s="3065"/>
      <c r="BD69" s="3"/>
      <c r="BE69" s="3066"/>
      <c r="BF69" s="3067"/>
      <c r="BG69" s="3065"/>
      <c r="BH69" s="3064"/>
      <c r="BI69" s="3065"/>
      <c r="BJ69" s="3065"/>
      <c r="BK69" s="3065"/>
      <c r="BL69" s="3065"/>
      <c r="BM69" s="3065"/>
      <c r="BN69" s="3065"/>
      <c r="BO69" s="3"/>
      <c r="BP69" s="3066"/>
      <c r="BQ69" s="3067"/>
      <c r="BR69" s="3065"/>
      <c r="BS69" s="3064"/>
      <c r="BT69" s="3065"/>
      <c r="BU69" s="3065"/>
      <c r="BV69" s="3065"/>
      <c r="BW69" s="3065"/>
      <c r="BX69" s="3065"/>
      <c r="BY69" s="3065"/>
      <c r="BZ69" s="3"/>
      <c r="CA69" s="3066"/>
      <c r="CB69" s="3067"/>
      <c r="CC69" s="3065"/>
      <c r="CD69" s="3064"/>
      <c r="CE69" s="3065"/>
      <c r="CF69" s="3065"/>
      <c r="CG69" s="3065"/>
      <c r="CH69" s="3065"/>
      <c r="CI69" s="3065"/>
      <c r="CJ69" s="3065"/>
      <c r="CK69" s="3"/>
      <c r="CL69" s="3066"/>
      <c r="CM69" s="3067"/>
      <c r="CN69" s="3065"/>
      <c r="CO69" s="3064"/>
      <c r="CP69" s="3065"/>
      <c r="CQ69" s="3065"/>
      <c r="CR69" s="3065"/>
      <c r="CS69" s="3065"/>
      <c r="CT69" s="3065"/>
      <c r="CU69" s="3065"/>
      <c r="CV69" s="3"/>
      <c r="CW69" s="3066"/>
      <c r="CX69" s="3067"/>
      <c r="CY69" s="3065"/>
      <c r="CZ69" s="3064"/>
      <c r="DA69" s="3065"/>
      <c r="DB69" s="3065"/>
      <c r="DC69" s="3065"/>
      <c r="DD69" s="3065"/>
      <c r="DE69" s="3065"/>
      <c r="DF69" s="3065"/>
      <c r="DG69" s="3"/>
      <c r="DH69" s="3066"/>
      <c r="DI69" s="3067"/>
      <c r="DJ69" s="3065"/>
      <c r="DK69" s="3064"/>
      <c r="DL69" s="3065"/>
      <c r="DM69" s="3065"/>
      <c r="DN69" s="3065"/>
      <c r="DO69" s="3065"/>
      <c r="DP69" s="3065"/>
      <c r="DQ69" s="3065"/>
      <c r="DR69" s="3"/>
      <c r="DS69" s="3066"/>
      <c r="DT69" s="3067"/>
      <c r="DU69" s="3065"/>
      <c r="DV69" s="3064"/>
      <c r="DW69" s="3065"/>
      <c r="DX69" s="3065"/>
      <c r="DY69" s="3065"/>
      <c r="DZ69" s="3065"/>
      <c r="EA69" s="3065"/>
      <c r="EB69" s="3065"/>
      <c r="EC69" s="3"/>
      <c r="ED69" s="3066"/>
      <c r="EE69" s="3067"/>
      <c r="EF69" s="3065"/>
      <c r="EG69" s="3064"/>
      <c r="EH69" s="3065"/>
      <c r="EI69" s="3065"/>
      <c r="EJ69" s="3065"/>
      <c r="EK69" s="3065"/>
      <c r="EL69" s="3065"/>
      <c r="EM69" s="3065"/>
      <c r="EN69" s="3"/>
      <c r="EO69" s="3066"/>
      <c r="EP69" s="3067"/>
      <c r="EQ69" s="3065"/>
      <c r="ER69" s="3064"/>
      <c r="ES69" s="3065"/>
      <c r="ET69" s="3065"/>
      <c r="EU69" s="3065"/>
      <c r="EV69" s="3065"/>
      <c r="EW69" s="3065"/>
      <c r="EX69" s="3065"/>
      <c r="EY69" s="3"/>
      <c r="EZ69" s="3066"/>
      <c r="FA69" s="3067"/>
      <c r="FB69" s="3065"/>
      <c r="FC69" s="3064"/>
      <c r="FD69" s="3065"/>
      <c r="FE69" s="3065"/>
      <c r="FF69" s="3065"/>
      <c r="FG69" s="3065"/>
      <c r="FH69" s="3065"/>
      <c r="FI69" s="3065"/>
      <c r="FJ69" s="3"/>
      <c r="FK69" s="3066"/>
      <c r="FL69" s="3067"/>
      <c r="FM69" s="3065"/>
      <c r="FN69" s="3064"/>
      <c r="FO69" s="3065"/>
      <c r="FP69" s="3065"/>
      <c r="FQ69" s="3065"/>
      <c r="FR69" s="3065"/>
      <c r="FS69" s="3065"/>
      <c r="FT69" s="3065"/>
      <c r="FU69" s="3"/>
      <c r="FV69" s="3066"/>
      <c r="FW69" s="3067"/>
      <c r="FX69" s="3065"/>
      <c r="FY69" s="3064"/>
      <c r="FZ69" s="3065"/>
      <c r="GA69" s="3065"/>
      <c r="GB69" s="3065"/>
      <c r="GC69" s="3065"/>
      <c r="GD69" s="3065"/>
      <c r="GE69" s="3065"/>
      <c r="GF69" s="3"/>
      <c r="GG69" s="3066"/>
      <c r="GH69" s="3067"/>
      <c r="GI69" s="3065"/>
      <c r="GJ69" s="3064"/>
      <c r="GK69" s="3065"/>
      <c r="GL69" s="3065"/>
      <c r="GM69" s="3065"/>
      <c r="GN69" s="3065"/>
      <c r="GO69" s="3065"/>
      <c r="GP69" s="3065"/>
      <c r="GQ69" s="3"/>
      <c r="GR69" s="3066"/>
      <c r="GS69" s="3067"/>
      <c r="GT69" s="3065"/>
      <c r="GU69" s="3064"/>
      <c r="GV69" s="3065"/>
      <c r="GW69" s="3065"/>
      <c r="GX69" s="3065"/>
      <c r="GY69" s="3065"/>
      <c r="GZ69" s="3065"/>
      <c r="HA69" s="3065"/>
      <c r="HB69" s="3"/>
      <c r="HC69" s="3066"/>
      <c r="HD69" s="3067"/>
      <c r="HE69" s="3065"/>
      <c r="HF69" s="3064"/>
      <c r="HG69" s="3065"/>
      <c r="HH69" s="3065"/>
      <c r="HI69" s="3065"/>
      <c r="HJ69" s="3065"/>
      <c r="HK69" s="3065"/>
      <c r="HL69" s="3065"/>
      <c r="HM69" s="3"/>
      <c r="HN69" s="3066"/>
      <c r="HO69" s="3067"/>
      <c r="HP69" s="3065"/>
      <c r="HQ69" s="3064"/>
      <c r="HR69" s="3065"/>
      <c r="HS69" s="3065"/>
      <c r="HT69" s="3065"/>
      <c r="HU69" s="3065"/>
      <c r="HV69" s="3065"/>
      <c r="HW69" s="3065"/>
      <c r="HX69" s="3"/>
      <c r="HY69" s="3066"/>
      <c r="HZ69" s="3067"/>
      <c r="IA69" s="3065"/>
      <c r="IB69" s="3064"/>
      <c r="IC69" s="3065"/>
      <c r="ID69" s="3065"/>
      <c r="IE69" s="3065"/>
      <c r="IF69" s="3065"/>
      <c r="IG69" s="3065"/>
      <c r="IH69" s="3065"/>
      <c r="II69" s="3"/>
      <c r="IJ69" s="3066"/>
      <c r="IK69" s="3067"/>
      <c r="IL69" s="3065"/>
      <c r="IM69" s="3064"/>
      <c r="IN69" s="3065"/>
      <c r="IO69" s="3065"/>
      <c r="IP69" s="3065"/>
      <c r="IQ69" s="3065"/>
      <c r="IR69" s="3065"/>
      <c r="IS69" s="3065"/>
      <c r="IT69" s="3"/>
      <c r="IU69" s="3066"/>
      <c r="IV69" s="3067"/>
      <c r="IW69" s="3065"/>
    </row>
    <row r="70" spans="1:257" ht="24.75" customHeight="1" x14ac:dyDescent="0.25">
      <c r="A70" s="3066"/>
      <c r="B70" s="3067"/>
      <c r="C70" s="3068"/>
      <c r="D70" s="3062"/>
      <c r="E70" s="3068"/>
      <c r="F70" s="3068"/>
      <c r="G70" s="3068"/>
      <c r="H70" s="3068"/>
      <c r="I70" s="3068"/>
      <c r="J70" s="3068"/>
      <c r="K70" s="3063"/>
      <c r="M70" s="3066"/>
      <c r="N70" s="3067"/>
      <c r="O70" s="3065"/>
      <c r="P70" s="3064"/>
      <c r="Q70" s="3065"/>
      <c r="R70" s="3065"/>
      <c r="S70" s="3065"/>
      <c r="T70" s="3065"/>
      <c r="U70" s="3065"/>
      <c r="V70" s="3065"/>
      <c r="W70" s="3"/>
      <c r="X70" s="3066"/>
      <c r="Y70" s="3067"/>
      <c r="Z70" s="3065"/>
      <c r="AA70" s="3064"/>
      <c r="AB70" s="3065"/>
      <c r="AC70" s="3065"/>
      <c r="AD70" s="3065"/>
      <c r="AE70" s="3065"/>
      <c r="AF70" s="3065"/>
      <c r="AG70" s="3065"/>
      <c r="AH70" s="3"/>
      <c r="AI70" s="3066"/>
      <c r="AJ70" s="3067"/>
      <c r="AK70" s="3065"/>
      <c r="AL70" s="3064"/>
      <c r="AM70" s="3065"/>
      <c r="AN70" s="3065"/>
      <c r="AO70" s="3065"/>
      <c r="AP70" s="3065"/>
      <c r="AQ70" s="3065"/>
      <c r="AR70" s="3065"/>
      <c r="AS70" s="3"/>
      <c r="AT70" s="3066"/>
      <c r="AU70" s="3067"/>
      <c r="AV70" s="3065"/>
      <c r="AW70" s="3064"/>
      <c r="AX70" s="3065"/>
      <c r="AY70" s="3065"/>
      <c r="AZ70" s="3065"/>
      <c r="BA70" s="3065"/>
      <c r="BB70" s="3065"/>
      <c r="BC70" s="3065"/>
      <c r="BD70" s="3"/>
      <c r="BE70" s="3066"/>
      <c r="BF70" s="3067"/>
      <c r="BG70" s="3065"/>
      <c r="BH70" s="3064"/>
      <c r="BI70" s="3065"/>
      <c r="BJ70" s="3065"/>
      <c r="BK70" s="3065"/>
      <c r="BL70" s="3065"/>
      <c r="BM70" s="3065"/>
      <c r="BN70" s="3065"/>
      <c r="BO70" s="3"/>
      <c r="BP70" s="3066"/>
      <c r="BQ70" s="3067"/>
      <c r="BR70" s="3065"/>
      <c r="BS70" s="3064"/>
      <c r="BT70" s="3065"/>
      <c r="BU70" s="3065"/>
      <c r="BV70" s="3065"/>
      <c r="BW70" s="3065"/>
      <c r="BX70" s="3065"/>
      <c r="BY70" s="3065"/>
      <c r="BZ70" s="3"/>
      <c r="CA70" s="3066"/>
      <c r="CB70" s="3067"/>
      <c r="CC70" s="3065"/>
      <c r="CD70" s="3064"/>
      <c r="CE70" s="3065"/>
      <c r="CF70" s="3065"/>
      <c r="CG70" s="3065"/>
      <c r="CH70" s="3065"/>
      <c r="CI70" s="3065"/>
      <c r="CJ70" s="3065"/>
      <c r="CK70" s="3"/>
      <c r="CL70" s="3066"/>
      <c r="CM70" s="3067"/>
      <c r="CN70" s="3065"/>
      <c r="CO70" s="3064"/>
      <c r="CP70" s="3065"/>
      <c r="CQ70" s="3065"/>
      <c r="CR70" s="3065"/>
      <c r="CS70" s="3065"/>
      <c r="CT70" s="3065"/>
      <c r="CU70" s="3065"/>
      <c r="CV70" s="3"/>
      <c r="CW70" s="3066"/>
      <c r="CX70" s="3067"/>
      <c r="CY70" s="3065"/>
      <c r="CZ70" s="3064"/>
      <c r="DA70" s="3065"/>
      <c r="DB70" s="3065"/>
      <c r="DC70" s="3065"/>
      <c r="DD70" s="3065"/>
      <c r="DE70" s="3065"/>
      <c r="DF70" s="3065"/>
      <c r="DG70" s="3"/>
      <c r="DH70" s="3066"/>
      <c r="DI70" s="3067"/>
      <c r="DJ70" s="3065"/>
      <c r="DK70" s="3064"/>
      <c r="DL70" s="3065"/>
      <c r="DM70" s="3065"/>
      <c r="DN70" s="3065"/>
      <c r="DO70" s="3065"/>
      <c r="DP70" s="3065"/>
      <c r="DQ70" s="3065"/>
      <c r="DR70" s="3"/>
      <c r="DS70" s="3066"/>
      <c r="DT70" s="3067"/>
      <c r="DU70" s="3065"/>
      <c r="DV70" s="3064"/>
      <c r="DW70" s="3065"/>
      <c r="DX70" s="3065"/>
      <c r="DY70" s="3065"/>
      <c r="DZ70" s="3065"/>
      <c r="EA70" s="3065"/>
      <c r="EB70" s="3065"/>
      <c r="EC70" s="3"/>
      <c r="ED70" s="3066"/>
      <c r="EE70" s="3067"/>
      <c r="EF70" s="3065"/>
      <c r="EG70" s="3064"/>
      <c r="EH70" s="3065"/>
      <c r="EI70" s="3065"/>
      <c r="EJ70" s="3065"/>
      <c r="EK70" s="3065"/>
      <c r="EL70" s="3065"/>
      <c r="EM70" s="3065"/>
      <c r="EN70" s="3"/>
      <c r="EO70" s="3066"/>
      <c r="EP70" s="3067"/>
      <c r="EQ70" s="3065"/>
      <c r="ER70" s="3064"/>
      <c r="ES70" s="3065"/>
      <c r="ET70" s="3065"/>
      <c r="EU70" s="3065"/>
      <c r="EV70" s="3065"/>
      <c r="EW70" s="3065"/>
      <c r="EX70" s="3065"/>
      <c r="EY70" s="3"/>
      <c r="EZ70" s="3066"/>
      <c r="FA70" s="3067"/>
      <c r="FB70" s="3065"/>
      <c r="FC70" s="3064"/>
      <c r="FD70" s="3065"/>
      <c r="FE70" s="3065"/>
      <c r="FF70" s="3065"/>
      <c r="FG70" s="3065"/>
      <c r="FH70" s="3065"/>
      <c r="FI70" s="3065"/>
      <c r="FJ70" s="3"/>
      <c r="FK70" s="3066"/>
      <c r="FL70" s="3067"/>
      <c r="FM70" s="3065"/>
      <c r="FN70" s="3064"/>
      <c r="FO70" s="3065"/>
      <c r="FP70" s="3065"/>
      <c r="FQ70" s="3065"/>
      <c r="FR70" s="3065"/>
      <c r="FS70" s="3065"/>
      <c r="FT70" s="3065"/>
      <c r="FU70" s="3"/>
      <c r="FV70" s="3066"/>
      <c r="FW70" s="3067"/>
      <c r="FX70" s="3065"/>
      <c r="FY70" s="3064"/>
      <c r="FZ70" s="3065"/>
      <c r="GA70" s="3065"/>
      <c r="GB70" s="3065"/>
      <c r="GC70" s="3065"/>
      <c r="GD70" s="3065"/>
      <c r="GE70" s="3065"/>
      <c r="GF70" s="3"/>
      <c r="GG70" s="3066"/>
      <c r="GH70" s="3067"/>
      <c r="GI70" s="3065"/>
      <c r="GJ70" s="3064"/>
      <c r="GK70" s="3065"/>
      <c r="GL70" s="3065"/>
      <c r="GM70" s="3065"/>
      <c r="GN70" s="3065"/>
      <c r="GO70" s="3065"/>
      <c r="GP70" s="3065"/>
      <c r="GQ70" s="3"/>
      <c r="GR70" s="3066"/>
      <c r="GS70" s="3067"/>
      <c r="GT70" s="3065"/>
      <c r="GU70" s="3064"/>
      <c r="GV70" s="3065"/>
      <c r="GW70" s="3065"/>
      <c r="GX70" s="3065"/>
      <c r="GY70" s="3065"/>
      <c r="GZ70" s="3065"/>
      <c r="HA70" s="3065"/>
      <c r="HB70" s="3"/>
      <c r="HC70" s="3066"/>
      <c r="HD70" s="3067"/>
      <c r="HE70" s="3065"/>
      <c r="HF70" s="3064"/>
      <c r="HG70" s="3065"/>
      <c r="HH70" s="3065"/>
      <c r="HI70" s="3065"/>
      <c r="HJ70" s="3065"/>
      <c r="HK70" s="3065"/>
      <c r="HL70" s="3065"/>
      <c r="HM70" s="3"/>
      <c r="HN70" s="3066"/>
      <c r="HO70" s="3067"/>
      <c r="HP70" s="3065"/>
      <c r="HQ70" s="3064"/>
      <c r="HR70" s="3065"/>
      <c r="HS70" s="3065"/>
      <c r="HT70" s="3065"/>
      <c r="HU70" s="3065"/>
      <c r="HV70" s="3065"/>
      <c r="HW70" s="3065"/>
      <c r="HX70" s="3"/>
      <c r="HY70" s="3066"/>
      <c r="HZ70" s="3067"/>
      <c r="IA70" s="3065"/>
      <c r="IB70" s="3064"/>
      <c r="IC70" s="3065"/>
      <c r="ID70" s="3065"/>
      <c r="IE70" s="3065"/>
      <c r="IF70" s="3065"/>
      <c r="IG70" s="3065"/>
      <c r="IH70" s="3065"/>
      <c r="II70" s="3"/>
      <c r="IJ70" s="3066"/>
      <c r="IK70" s="3067"/>
      <c r="IL70" s="3065"/>
      <c r="IM70" s="3064"/>
      <c r="IN70" s="3065"/>
      <c r="IO70" s="3065"/>
      <c r="IP70" s="3065"/>
      <c r="IQ70" s="3065"/>
      <c r="IR70" s="3065"/>
      <c r="IS70" s="3065"/>
      <c r="IT70" s="3"/>
      <c r="IU70" s="3066"/>
      <c r="IV70" s="3067"/>
      <c r="IW70" s="3065"/>
    </row>
    <row r="71" spans="1:257" ht="24.75" customHeight="1" x14ac:dyDescent="0.25">
      <c r="A71" s="3066"/>
      <c r="B71" s="3067"/>
      <c r="C71" s="3068"/>
      <c r="D71" s="3062"/>
      <c r="E71" s="3068"/>
      <c r="F71" s="3068"/>
      <c r="G71" s="3068"/>
      <c r="H71" s="3068"/>
      <c r="I71" s="3068"/>
      <c r="J71" s="3068"/>
      <c r="K71" s="3063"/>
      <c r="M71" s="3066"/>
      <c r="N71" s="3067"/>
      <c r="O71" s="3065"/>
      <c r="P71" s="3064"/>
      <c r="Q71" s="3065"/>
      <c r="R71" s="3065"/>
      <c r="S71" s="3065"/>
      <c r="T71" s="3065"/>
      <c r="U71" s="3065"/>
      <c r="V71" s="3065"/>
      <c r="W71" s="3"/>
      <c r="X71" s="3066"/>
      <c r="Y71" s="3067"/>
      <c r="Z71" s="3065"/>
      <c r="AA71" s="3064"/>
      <c r="AB71" s="3065"/>
      <c r="AC71" s="3065"/>
      <c r="AD71" s="3065"/>
      <c r="AE71" s="3065"/>
      <c r="AF71" s="3065"/>
      <c r="AG71" s="3065"/>
      <c r="AH71" s="3"/>
      <c r="AI71" s="3066"/>
      <c r="AJ71" s="3067"/>
      <c r="AK71" s="3065"/>
      <c r="AL71" s="3064"/>
      <c r="AM71" s="3065"/>
      <c r="AN71" s="3065"/>
      <c r="AO71" s="3065"/>
      <c r="AP71" s="3065"/>
      <c r="AQ71" s="3065"/>
      <c r="AR71" s="3065"/>
      <c r="AS71" s="3"/>
      <c r="AT71" s="3066"/>
      <c r="AU71" s="3067"/>
      <c r="AV71" s="3065"/>
      <c r="AW71" s="3064"/>
      <c r="AX71" s="3065"/>
      <c r="AY71" s="3065"/>
      <c r="AZ71" s="3065"/>
      <c r="BA71" s="3065"/>
      <c r="BB71" s="3065"/>
      <c r="BC71" s="3065"/>
      <c r="BD71" s="3"/>
      <c r="BE71" s="3066"/>
      <c r="BF71" s="3067"/>
      <c r="BG71" s="3065"/>
      <c r="BH71" s="3064"/>
      <c r="BI71" s="3065"/>
      <c r="BJ71" s="3065"/>
      <c r="BK71" s="3065"/>
      <c r="BL71" s="3065"/>
      <c r="BM71" s="3065"/>
      <c r="BN71" s="3065"/>
      <c r="BO71" s="3"/>
      <c r="BP71" s="3066"/>
      <c r="BQ71" s="3067"/>
      <c r="BR71" s="3065"/>
      <c r="BS71" s="3064"/>
      <c r="BT71" s="3065"/>
      <c r="BU71" s="3065"/>
      <c r="BV71" s="3065"/>
      <c r="BW71" s="3065"/>
      <c r="BX71" s="3065"/>
      <c r="BY71" s="3065"/>
      <c r="BZ71" s="3"/>
      <c r="CA71" s="3066"/>
      <c r="CB71" s="3067"/>
      <c r="CC71" s="3065"/>
      <c r="CD71" s="3064"/>
      <c r="CE71" s="3065"/>
      <c r="CF71" s="3065"/>
      <c r="CG71" s="3065"/>
      <c r="CH71" s="3065"/>
      <c r="CI71" s="3065"/>
      <c r="CJ71" s="3065"/>
      <c r="CK71" s="3"/>
      <c r="CL71" s="3066"/>
      <c r="CM71" s="3067"/>
      <c r="CN71" s="3065"/>
      <c r="CO71" s="3064"/>
      <c r="CP71" s="3065"/>
      <c r="CQ71" s="3065"/>
      <c r="CR71" s="3065"/>
      <c r="CS71" s="3065"/>
      <c r="CT71" s="3065"/>
      <c r="CU71" s="3065"/>
      <c r="CV71" s="3"/>
      <c r="CW71" s="3066"/>
      <c r="CX71" s="3067"/>
      <c r="CY71" s="3065"/>
      <c r="CZ71" s="3064"/>
      <c r="DA71" s="3065"/>
      <c r="DB71" s="3065"/>
      <c r="DC71" s="3065"/>
      <c r="DD71" s="3065"/>
      <c r="DE71" s="3065"/>
      <c r="DF71" s="3065"/>
      <c r="DG71" s="3"/>
      <c r="DH71" s="3066"/>
      <c r="DI71" s="3067"/>
      <c r="DJ71" s="3065"/>
      <c r="DK71" s="3064"/>
      <c r="DL71" s="3065"/>
      <c r="DM71" s="3065"/>
      <c r="DN71" s="3065"/>
      <c r="DO71" s="3065"/>
      <c r="DP71" s="3065"/>
      <c r="DQ71" s="3065"/>
      <c r="DR71" s="3"/>
      <c r="DS71" s="3066"/>
      <c r="DT71" s="3067"/>
      <c r="DU71" s="3065"/>
      <c r="DV71" s="3064"/>
      <c r="DW71" s="3065"/>
      <c r="DX71" s="3065"/>
      <c r="DY71" s="3065"/>
      <c r="DZ71" s="3065"/>
      <c r="EA71" s="3065"/>
      <c r="EB71" s="3065"/>
      <c r="EC71" s="3"/>
      <c r="ED71" s="3066"/>
      <c r="EE71" s="3067"/>
      <c r="EF71" s="3065"/>
      <c r="EG71" s="3064"/>
      <c r="EH71" s="3065"/>
      <c r="EI71" s="3065"/>
      <c r="EJ71" s="3065"/>
      <c r="EK71" s="3065"/>
      <c r="EL71" s="3065"/>
      <c r="EM71" s="3065"/>
      <c r="EN71" s="3"/>
      <c r="EO71" s="3066"/>
      <c r="EP71" s="3067"/>
      <c r="EQ71" s="3065"/>
      <c r="ER71" s="3064"/>
      <c r="ES71" s="3065"/>
      <c r="ET71" s="3065"/>
      <c r="EU71" s="3065"/>
      <c r="EV71" s="3065"/>
      <c r="EW71" s="3065"/>
      <c r="EX71" s="3065"/>
      <c r="EY71" s="3"/>
      <c r="EZ71" s="3066"/>
      <c r="FA71" s="3067"/>
      <c r="FB71" s="3065"/>
      <c r="FC71" s="3064"/>
      <c r="FD71" s="3065"/>
      <c r="FE71" s="3065"/>
      <c r="FF71" s="3065"/>
      <c r="FG71" s="3065"/>
      <c r="FH71" s="3065"/>
      <c r="FI71" s="3065"/>
      <c r="FJ71" s="3"/>
      <c r="FK71" s="3066"/>
      <c r="FL71" s="3067"/>
      <c r="FM71" s="3065"/>
      <c r="FN71" s="3064"/>
      <c r="FO71" s="3065"/>
      <c r="FP71" s="3065"/>
      <c r="FQ71" s="3065"/>
      <c r="FR71" s="3065"/>
      <c r="FS71" s="3065"/>
      <c r="FT71" s="3065"/>
      <c r="FU71" s="3"/>
      <c r="FV71" s="3066"/>
      <c r="FW71" s="3067"/>
      <c r="FX71" s="3065"/>
      <c r="FY71" s="3064"/>
      <c r="FZ71" s="3065"/>
      <c r="GA71" s="3065"/>
      <c r="GB71" s="3065"/>
      <c r="GC71" s="3065"/>
      <c r="GD71" s="3065"/>
      <c r="GE71" s="3065"/>
      <c r="GF71" s="3"/>
      <c r="GG71" s="3066"/>
      <c r="GH71" s="3067"/>
      <c r="GI71" s="3065"/>
      <c r="GJ71" s="3064"/>
      <c r="GK71" s="3065"/>
      <c r="GL71" s="3065"/>
      <c r="GM71" s="3065"/>
      <c r="GN71" s="3065"/>
      <c r="GO71" s="3065"/>
      <c r="GP71" s="3065"/>
      <c r="GQ71" s="3"/>
      <c r="GR71" s="3066"/>
      <c r="GS71" s="3067"/>
      <c r="GT71" s="3065"/>
      <c r="GU71" s="3064"/>
      <c r="GV71" s="3065"/>
      <c r="GW71" s="3065"/>
      <c r="GX71" s="3065"/>
      <c r="GY71" s="3065"/>
      <c r="GZ71" s="3065"/>
      <c r="HA71" s="3065"/>
      <c r="HB71" s="3"/>
      <c r="HC71" s="3066"/>
      <c r="HD71" s="3067"/>
      <c r="HE71" s="3065"/>
      <c r="HF71" s="3064"/>
      <c r="HG71" s="3065"/>
      <c r="HH71" s="3065"/>
      <c r="HI71" s="3065"/>
      <c r="HJ71" s="3065"/>
      <c r="HK71" s="3065"/>
      <c r="HL71" s="3065"/>
      <c r="HM71" s="3"/>
      <c r="HN71" s="3066"/>
      <c r="HO71" s="3067"/>
      <c r="HP71" s="3065"/>
      <c r="HQ71" s="3064"/>
      <c r="HR71" s="3065"/>
      <c r="HS71" s="3065"/>
      <c r="HT71" s="3065"/>
      <c r="HU71" s="3065"/>
      <c r="HV71" s="3065"/>
      <c r="HW71" s="3065"/>
      <c r="HX71" s="3"/>
      <c r="HY71" s="3066"/>
      <c r="HZ71" s="3067"/>
      <c r="IA71" s="3065"/>
      <c r="IB71" s="3064"/>
      <c r="IC71" s="3065"/>
      <c r="ID71" s="3065"/>
      <c r="IE71" s="3065"/>
      <c r="IF71" s="3065"/>
      <c r="IG71" s="3065"/>
      <c r="IH71" s="3065"/>
      <c r="II71" s="3"/>
      <c r="IJ71" s="3066"/>
      <c r="IK71" s="3067"/>
      <c r="IL71" s="3065"/>
      <c r="IM71" s="3064"/>
      <c r="IN71" s="3065"/>
      <c r="IO71" s="3065"/>
      <c r="IP71" s="3065"/>
      <c r="IQ71" s="3065"/>
      <c r="IR71" s="3065"/>
      <c r="IS71" s="3065"/>
      <c r="IT71" s="3"/>
      <c r="IU71" s="3066"/>
      <c r="IV71" s="3067"/>
      <c r="IW71" s="3065"/>
    </row>
    <row r="72" spans="1:257" ht="24.75" customHeight="1" x14ac:dyDescent="0.25">
      <c r="A72" s="3066"/>
      <c r="B72" s="3067"/>
      <c r="C72" s="3068"/>
      <c r="D72" s="3062"/>
      <c r="E72" s="3068"/>
      <c r="F72" s="3068"/>
      <c r="G72" s="3068"/>
      <c r="H72" s="3068"/>
      <c r="I72" s="3068"/>
      <c r="J72" s="3068"/>
      <c r="K72" s="3063"/>
      <c r="M72" s="3066"/>
      <c r="N72" s="3067"/>
      <c r="O72" s="3065"/>
      <c r="P72" s="3064"/>
      <c r="Q72" s="3065"/>
      <c r="R72" s="3065"/>
      <c r="S72" s="3065"/>
      <c r="T72" s="3065"/>
      <c r="U72" s="3065"/>
      <c r="V72" s="3065"/>
      <c r="W72" s="3"/>
      <c r="X72" s="3066"/>
      <c r="Y72" s="3067"/>
      <c r="Z72" s="3065"/>
      <c r="AA72" s="3064"/>
      <c r="AB72" s="3065"/>
      <c r="AC72" s="3065"/>
      <c r="AD72" s="3065"/>
      <c r="AE72" s="3065"/>
      <c r="AF72" s="3065"/>
      <c r="AG72" s="3065"/>
      <c r="AH72" s="3"/>
      <c r="AI72" s="3066"/>
      <c r="AJ72" s="3067"/>
      <c r="AK72" s="3065"/>
      <c r="AL72" s="3064"/>
      <c r="AM72" s="3065"/>
      <c r="AN72" s="3065"/>
      <c r="AO72" s="3065"/>
      <c r="AP72" s="3065"/>
      <c r="AQ72" s="3065"/>
      <c r="AR72" s="3065"/>
      <c r="AS72" s="3"/>
      <c r="AT72" s="3066"/>
      <c r="AU72" s="3067"/>
      <c r="AV72" s="3065"/>
      <c r="AW72" s="3064"/>
      <c r="AX72" s="3065"/>
      <c r="AY72" s="3065"/>
      <c r="AZ72" s="3065"/>
      <c r="BA72" s="3065"/>
      <c r="BB72" s="3065"/>
      <c r="BC72" s="3065"/>
      <c r="BD72" s="3"/>
      <c r="BE72" s="3066"/>
      <c r="BF72" s="3067"/>
      <c r="BG72" s="3065"/>
      <c r="BH72" s="3064"/>
      <c r="BI72" s="3065"/>
      <c r="BJ72" s="3065"/>
      <c r="BK72" s="3065"/>
      <c r="BL72" s="3065"/>
      <c r="BM72" s="3065"/>
      <c r="BN72" s="3065"/>
      <c r="BO72" s="3"/>
      <c r="BP72" s="3066"/>
      <c r="BQ72" s="3067"/>
      <c r="BR72" s="3065"/>
      <c r="BS72" s="3064"/>
      <c r="BT72" s="3065"/>
      <c r="BU72" s="3065"/>
      <c r="BV72" s="3065"/>
      <c r="BW72" s="3065"/>
      <c r="BX72" s="3065"/>
      <c r="BY72" s="3065"/>
      <c r="BZ72" s="3"/>
      <c r="CA72" s="3066"/>
      <c r="CB72" s="3067"/>
      <c r="CC72" s="3065"/>
      <c r="CD72" s="3064"/>
      <c r="CE72" s="3065"/>
      <c r="CF72" s="3065"/>
      <c r="CG72" s="3065"/>
      <c r="CH72" s="3065"/>
      <c r="CI72" s="3065"/>
      <c r="CJ72" s="3065"/>
      <c r="CK72" s="3"/>
      <c r="CL72" s="3066"/>
      <c r="CM72" s="3067"/>
      <c r="CN72" s="3065"/>
      <c r="CO72" s="3064"/>
      <c r="CP72" s="3065"/>
      <c r="CQ72" s="3065"/>
      <c r="CR72" s="3065"/>
      <c r="CS72" s="3065"/>
      <c r="CT72" s="3065"/>
      <c r="CU72" s="3065"/>
      <c r="CV72" s="3"/>
      <c r="CW72" s="3066"/>
      <c r="CX72" s="3067"/>
      <c r="CY72" s="3065"/>
      <c r="CZ72" s="3064"/>
      <c r="DA72" s="3065"/>
      <c r="DB72" s="3065"/>
      <c r="DC72" s="3065"/>
      <c r="DD72" s="3065"/>
      <c r="DE72" s="3065"/>
      <c r="DF72" s="3065"/>
      <c r="DG72" s="3"/>
      <c r="DH72" s="3066"/>
      <c r="DI72" s="3067"/>
      <c r="DJ72" s="3065"/>
      <c r="DK72" s="3064"/>
      <c r="DL72" s="3065"/>
      <c r="DM72" s="3065"/>
      <c r="DN72" s="3065"/>
      <c r="DO72" s="3065"/>
      <c r="DP72" s="3065"/>
      <c r="DQ72" s="3065"/>
      <c r="DR72" s="3"/>
      <c r="DS72" s="3066"/>
      <c r="DT72" s="3067"/>
      <c r="DU72" s="3065"/>
      <c r="DV72" s="3064"/>
      <c r="DW72" s="3065"/>
      <c r="DX72" s="3065"/>
      <c r="DY72" s="3065"/>
      <c r="DZ72" s="3065"/>
      <c r="EA72" s="3065"/>
      <c r="EB72" s="3065"/>
      <c r="EC72" s="3"/>
      <c r="ED72" s="3066"/>
      <c r="EE72" s="3067"/>
      <c r="EF72" s="3065"/>
      <c r="EG72" s="3064"/>
      <c r="EH72" s="3065"/>
      <c r="EI72" s="3065"/>
      <c r="EJ72" s="3065"/>
      <c r="EK72" s="3065"/>
      <c r="EL72" s="3065"/>
      <c r="EM72" s="3065"/>
      <c r="EN72" s="3"/>
      <c r="EO72" s="3066"/>
      <c r="EP72" s="3067"/>
      <c r="EQ72" s="3065"/>
      <c r="ER72" s="3064"/>
      <c r="ES72" s="3065"/>
      <c r="ET72" s="3065"/>
      <c r="EU72" s="3065"/>
      <c r="EV72" s="3065"/>
      <c r="EW72" s="3065"/>
      <c r="EX72" s="3065"/>
      <c r="EY72" s="3"/>
      <c r="EZ72" s="3066"/>
      <c r="FA72" s="3067"/>
      <c r="FB72" s="3065"/>
      <c r="FC72" s="3064"/>
      <c r="FD72" s="3065"/>
      <c r="FE72" s="3065"/>
      <c r="FF72" s="3065"/>
      <c r="FG72" s="3065"/>
      <c r="FH72" s="3065"/>
      <c r="FI72" s="3065"/>
      <c r="FJ72" s="3"/>
      <c r="FK72" s="3066"/>
      <c r="FL72" s="3067"/>
      <c r="FM72" s="3065"/>
      <c r="FN72" s="3064"/>
      <c r="FO72" s="3065"/>
      <c r="FP72" s="3065"/>
      <c r="FQ72" s="3065"/>
      <c r="FR72" s="3065"/>
      <c r="FS72" s="3065"/>
      <c r="FT72" s="3065"/>
      <c r="FU72" s="3"/>
      <c r="FV72" s="3066"/>
      <c r="FW72" s="3067"/>
      <c r="FX72" s="3065"/>
      <c r="FY72" s="3064"/>
      <c r="FZ72" s="3065"/>
      <c r="GA72" s="3065"/>
      <c r="GB72" s="3065"/>
      <c r="GC72" s="3065"/>
      <c r="GD72" s="3065"/>
      <c r="GE72" s="3065"/>
      <c r="GF72" s="3"/>
      <c r="GG72" s="3066"/>
      <c r="GH72" s="3067"/>
      <c r="GI72" s="3065"/>
      <c r="GJ72" s="3064"/>
      <c r="GK72" s="3065"/>
      <c r="GL72" s="3065"/>
      <c r="GM72" s="3065"/>
      <c r="GN72" s="3065"/>
      <c r="GO72" s="3065"/>
      <c r="GP72" s="3065"/>
      <c r="GQ72" s="3"/>
      <c r="GR72" s="3066"/>
      <c r="GS72" s="3067"/>
      <c r="GT72" s="3065"/>
      <c r="GU72" s="3064"/>
      <c r="GV72" s="3065"/>
      <c r="GW72" s="3065"/>
      <c r="GX72" s="3065"/>
      <c r="GY72" s="3065"/>
      <c r="GZ72" s="3065"/>
      <c r="HA72" s="3065"/>
      <c r="HB72" s="3"/>
      <c r="HC72" s="3066"/>
      <c r="HD72" s="3067"/>
      <c r="HE72" s="3065"/>
      <c r="HF72" s="3064"/>
      <c r="HG72" s="3065"/>
      <c r="HH72" s="3065"/>
      <c r="HI72" s="3065"/>
      <c r="HJ72" s="3065"/>
      <c r="HK72" s="3065"/>
      <c r="HL72" s="3065"/>
      <c r="HM72" s="3"/>
      <c r="HN72" s="3066"/>
      <c r="HO72" s="3067"/>
      <c r="HP72" s="3065"/>
      <c r="HQ72" s="3064"/>
      <c r="HR72" s="3065"/>
      <c r="HS72" s="3065"/>
      <c r="HT72" s="3065"/>
      <c r="HU72" s="3065"/>
      <c r="HV72" s="3065"/>
      <c r="HW72" s="3065"/>
      <c r="HX72" s="3"/>
      <c r="HY72" s="3066"/>
      <c r="HZ72" s="3067"/>
      <c r="IA72" s="3065"/>
      <c r="IB72" s="3064"/>
      <c r="IC72" s="3065"/>
      <c r="ID72" s="3065"/>
      <c r="IE72" s="3065"/>
      <c r="IF72" s="3065"/>
      <c r="IG72" s="3065"/>
      <c r="IH72" s="3065"/>
      <c r="II72" s="3"/>
      <c r="IJ72" s="3066"/>
      <c r="IK72" s="3067"/>
      <c r="IL72" s="3065"/>
      <c r="IM72" s="3064"/>
      <c r="IN72" s="3065"/>
      <c r="IO72" s="3065"/>
      <c r="IP72" s="3065"/>
      <c r="IQ72" s="3065"/>
      <c r="IR72" s="3065"/>
      <c r="IS72" s="3065"/>
      <c r="IT72" s="3"/>
      <c r="IU72" s="3066"/>
      <c r="IV72" s="3067"/>
      <c r="IW72" s="3065"/>
    </row>
    <row r="73" spans="1:257" ht="24.75" customHeight="1" x14ac:dyDescent="0.25">
      <c r="A73" s="3066"/>
      <c r="B73" s="3067"/>
      <c r="C73" s="3068"/>
      <c r="D73" s="3062"/>
      <c r="E73" s="3068"/>
      <c r="F73" s="3068"/>
      <c r="G73" s="3068"/>
      <c r="H73" s="3068"/>
      <c r="I73" s="3068"/>
      <c r="J73" s="3068"/>
      <c r="K73" s="3063"/>
      <c r="M73" s="3066"/>
      <c r="N73" s="3067"/>
      <c r="O73" s="3065"/>
      <c r="P73" s="3064"/>
      <c r="Q73" s="3065"/>
      <c r="R73" s="3065"/>
      <c r="S73" s="3065"/>
      <c r="T73" s="3065"/>
      <c r="U73" s="3065"/>
      <c r="V73" s="3065"/>
      <c r="W73" s="3"/>
      <c r="X73" s="3066"/>
      <c r="Y73" s="3067"/>
      <c r="Z73" s="3065"/>
      <c r="AA73" s="3064"/>
      <c r="AB73" s="3065"/>
      <c r="AC73" s="3065"/>
      <c r="AD73" s="3065"/>
      <c r="AE73" s="3065"/>
      <c r="AF73" s="3065"/>
      <c r="AG73" s="3065"/>
      <c r="AH73" s="3"/>
      <c r="AI73" s="3066"/>
      <c r="AJ73" s="3067"/>
      <c r="AK73" s="3065"/>
      <c r="AL73" s="3064"/>
      <c r="AM73" s="3065"/>
      <c r="AN73" s="3065"/>
      <c r="AO73" s="3065"/>
      <c r="AP73" s="3065"/>
      <c r="AQ73" s="3065"/>
      <c r="AR73" s="3065"/>
      <c r="AS73" s="3"/>
      <c r="AT73" s="3066"/>
      <c r="AU73" s="3067"/>
      <c r="AV73" s="3065"/>
      <c r="AW73" s="3064"/>
      <c r="AX73" s="3065"/>
      <c r="AY73" s="3065"/>
      <c r="AZ73" s="3065"/>
      <c r="BA73" s="3065"/>
      <c r="BB73" s="3065"/>
      <c r="BC73" s="3065"/>
      <c r="BD73" s="3"/>
      <c r="BE73" s="3066"/>
      <c r="BF73" s="3067"/>
      <c r="BG73" s="3065"/>
      <c r="BH73" s="3064"/>
      <c r="BI73" s="3065"/>
      <c r="BJ73" s="3065"/>
      <c r="BK73" s="3065"/>
      <c r="BL73" s="3065"/>
      <c r="BM73" s="3065"/>
      <c r="BN73" s="3065"/>
      <c r="BO73" s="3"/>
      <c r="BP73" s="3066"/>
      <c r="BQ73" s="3067"/>
      <c r="BR73" s="3065"/>
      <c r="BS73" s="3064"/>
      <c r="BT73" s="3065"/>
      <c r="BU73" s="3065"/>
      <c r="BV73" s="3065"/>
      <c r="BW73" s="3065"/>
      <c r="BX73" s="3065"/>
      <c r="BY73" s="3065"/>
      <c r="BZ73" s="3"/>
      <c r="CA73" s="3066"/>
      <c r="CB73" s="3067"/>
      <c r="CC73" s="3065"/>
      <c r="CD73" s="3064"/>
      <c r="CE73" s="3065"/>
      <c r="CF73" s="3065"/>
      <c r="CG73" s="3065"/>
      <c r="CH73" s="3065"/>
      <c r="CI73" s="3065"/>
      <c r="CJ73" s="3065"/>
      <c r="CK73" s="3"/>
      <c r="CL73" s="3066"/>
      <c r="CM73" s="3067"/>
      <c r="CN73" s="3065"/>
      <c r="CO73" s="3064"/>
      <c r="CP73" s="3065"/>
      <c r="CQ73" s="3065"/>
      <c r="CR73" s="3065"/>
      <c r="CS73" s="3065"/>
      <c r="CT73" s="3065"/>
      <c r="CU73" s="3065"/>
      <c r="CV73" s="3"/>
      <c r="CW73" s="3066"/>
      <c r="CX73" s="3067"/>
      <c r="CY73" s="3065"/>
      <c r="CZ73" s="3064"/>
      <c r="DA73" s="3065"/>
      <c r="DB73" s="3065"/>
      <c r="DC73" s="3065"/>
      <c r="DD73" s="3065"/>
      <c r="DE73" s="3065"/>
      <c r="DF73" s="3065"/>
      <c r="DG73" s="3"/>
      <c r="DH73" s="3066"/>
      <c r="DI73" s="3067"/>
      <c r="DJ73" s="3065"/>
      <c r="DK73" s="3064"/>
      <c r="DL73" s="3065"/>
      <c r="DM73" s="3065"/>
      <c r="DN73" s="3065"/>
      <c r="DO73" s="3065"/>
      <c r="DP73" s="3065"/>
      <c r="DQ73" s="3065"/>
      <c r="DR73" s="3"/>
      <c r="DS73" s="3066"/>
      <c r="DT73" s="3067"/>
      <c r="DU73" s="3065"/>
      <c r="DV73" s="3064"/>
      <c r="DW73" s="3065"/>
      <c r="DX73" s="3065"/>
      <c r="DY73" s="3065"/>
      <c r="DZ73" s="3065"/>
      <c r="EA73" s="3065"/>
      <c r="EB73" s="3065"/>
      <c r="EC73" s="3"/>
      <c r="ED73" s="3066"/>
      <c r="EE73" s="3067"/>
      <c r="EF73" s="3065"/>
      <c r="EG73" s="3064"/>
      <c r="EH73" s="3065"/>
      <c r="EI73" s="3065"/>
      <c r="EJ73" s="3065"/>
      <c r="EK73" s="3065"/>
      <c r="EL73" s="3065"/>
      <c r="EM73" s="3065"/>
      <c r="EN73" s="3"/>
      <c r="EO73" s="3066"/>
      <c r="EP73" s="3067"/>
      <c r="EQ73" s="3065"/>
      <c r="ER73" s="3064"/>
      <c r="ES73" s="3065"/>
      <c r="ET73" s="3065"/>
      <c r="EU73" s="3065"/>
      <c r="EV73" s="3065"/>
      <c r="EW73" s="3065"/>
      <c r="EX73" s="3065"/>
      <c r="EY73" s="3"/>
      <c r="EZ73" s="3066"/>
      <c r="FA73" s="3067"/>
      <c r="FB73" s="3065"/>
      <c r="FC73" s="3064"/>
      <c r="FD73" s="3065"/>
      <c r="FE73" s="3065"/>
      <c r="FF73" s="3065"/>
      <c r="FG73" s="3065"/>
      <c r="FH73" s="3065"/>
      <c r="FI73" s="3065"/>
      <c r="FJ73" s="3"/>
      <c r="FK73" s="3066"/>
      <c r="FL73" s="3067"/>
      <c r="FM73" s="3065"/>
      <c r="FN73" s="3064"/>
      <c r="FO73" s="3065"/>
      <c r="FP73" s="3065"/>
      <c r="FQ73" s="3065"/>
      <c r="FR73" s="3065"/>
      <c r="FS73" s="3065"/>
      <c r="FT73" s="3065"/>
      <c r="FU73" s="3"/>
      <c r="FV73" s="3066"/>
      <c r="FW73" s="3067"/>
      <c r="FX73" s="3065"/>
      <c r="FY73" s="3064"/>
      <c r="FZ73" s="3065"/>
      <c r="GA73" s="3065"/>
      <c r="GB73" s="3065"/>
      <c r="GC73" s="3065"/>
      <c r="GD73" s="3065"/>
      <c r="GE73" s="3065"/>
      <c r="GF73" s="3"/>
      <c r="GG73" s="3066"/>
      <c r="GH73" s="3067"/>
      <c r="GI73" s="3065"/>
      <c r="GJ73" s="3064"/>
      <c r="GK73" s="3065"/>
      <c r="GL73" s="3065"/>
      <c r="GM73" s="3065"/>
      <c r="GN73" s="3065"/>
      <c r="GO73" s="3065"/>
      <c r="GP73" s="3065"/>
      <c r="GQ73" s="3"/>
      <c r="GR73" s="3066"/>
      <c r="GS73" s="3067"/>
      <c r="GT73" s="3065"/>
      <c r="GU73" s="3064"/>
      <c r="GV73" s="3065"/>
      <c r="GW73" s="3065"/>
      <c r="GX73" s="3065"/>
      <c r="GY73" s="3065"/>
      <c r="GZ73" s="3065"/>
      <c r="HA73" s="3065"/>
      <c r="HB73" s="3"/>
      <c r="HC73" s="3066"/>
      <c r="HD73" s="3067"/>
      <c r="HE73" s="3065"/>
      <c r="HF73" s="3064"/>
      <c r="HG73" s="3065"/>
      <c r="HH73" s="3065"/>
      <c r="HI73" s="3065"/>
      <c r="HJ73" s="3065"/>
      <c r="HK73" s="3065"/>
      <c r="HL73" s="3065"/>
      <c r="HM73" s="3"/>
      <c r="HN73" s="3066"/>
      <c r="HO73" s="3067"/>
      <c r="HP73" s="3065"/>
      <c r="HQ73" s="3064"/>
      <c r="HR73" s="3065"/>
      <c r="HS73" s="3065"/>
      <c r="HT73" s="3065"/>
      <c r="HU73" s="3065"/>
      <c r="HV73" s="3065"/>
      <c r="HW73" s="3065"/>
      <c r="HX73" s="3"/>
      <c r="HY73" s="3066"/>
      <c r="HZ73" s="3067"/>
      <c r="IA73" s="3065"/>
      <c r="IB73" s="3064"/>
      <c r="IC73" s="3065"/>
      <c r="ID73" s="3065"/>
      <c r="IE73" s="3065"/>
      <c r="IF73" s="3065"/>
      <c r="IG73" s="3065"/>
      <c r="IH73" s="3065"/>
      <c r="II73" s="3"/>
      <c r="IJ73" s="3066"/>
      <c r="IK73" s="3067"/>
      <c r="IL73" s="3065"/>
      <c r="IM73" s="3064"/>
      <c r="IN73" s="3065"/>
      <c r="IO73" s="3065"/>
      <c r="IP73" s="3065"/>
      <c r="IQ73" s="3065"/>
      <c r="IR73" s="3065"/>
      <c r="IS73" s="3065"/>
      <c r="IT73" s="3"/>
      <c r="IU73" s="3066"/>
      <c r="IV73" s="3067"/>
      <c r="IW73" s="3065"/>
    </row>
    <row r="74" spans="1:257" ht="24.75" customHeight="1" x14ac:dyDescent="0.25">
      <c r="A74" s="3066"/>
      <c r="B74" s="3067"/>
      <c r="C74" s="3068"/>
      <c r="D74" s="3062"/>
      <c r="E74" s="3068"/>
      <c r="F74" s="3068"/>
      <c r="G74" s="3068"/>
      <c r="H74" s="3068"/>
      <c r="I74" s="3068"/>
      <c r="J74" s="3068"/>
      <c r="K74" s="3063"/>
      <c r="M74" s="3066"/>
      <c r="N74" s="3067"/>
      <c r="O74" s="3065"/>
      <c r="P74" s="3064"/>
      <c r="Q74" s="3065"/>
      <c r="R74" s="3065"/>
      <c r="S74" s="3065"/>
      <c r="T74" s="3065"/>
      <c r="U74" s="3065"/>
      <c r="V74" s="3065"/>
      <c r="W74" s="3"/>
      <c r="X74" s="3066"/>
      <c r="Y74" s="3067"/>
      <c r="Z74" s="3065"/>
      <c r="AA74" s="3064"/>
      <c r="AB74" s="3065"/>
      <c r="AC74" s="3065"/>
      <c r="AD74" s="3065"/>
      <c r="AE74" s="3065"/>
      <c r="AF74" s="3065"/>
      <c r="AG74" s="3065"/>
      <c r="AH74" s="3"/>
      <c r="AI74" s="3066"/>
      <c r="AJ74" s="3067"/>
      <c r="AK74" s="3065"/>
      <c r="AL74" s="3064"/>
      <c r="AM74" s="3065"/>
      <c r="AN74" s="3065"/>
      <c r="AO74" s="3065"/>
      <c r="AP74" s="3065"/>
      <c r="AQ74" s="3065"/>
      <c r="AR74" s="3065"/>
      <c r="AS74" s="3"/>
      <c r="AT74" s="3066"/>
      <c r="AU74" s="3067"/>
      <c r="AV74" s="3065"/>
      <c r="AW74" s="3064"/>
      <c r="AX74" s="3065"/>
      <c r="AY74" s="3065"/>
      <c r="AZ74" s="3065"/>
      <c r="BA74" s="3065"/>
      <c r="BB74" s="3065"/>
      <c r="BC74" s="3065"/>
      <c r="BD74" s="3"/>
      <c r="BE74" s="3066"/>
      <c r="BF74" s="3067"/>
      <c r="BG74" s="3065"/>
      <c r="BH74" s="3064"/>
      <c r="BI74" s="3065"/>
      <c r="BJ74" s="3065"/>
      <c r="BK74" s="3065"/>
      <c r="BL74" s="3065"/>
      <c r="BM74" s="3065"/>
      <c r="BN74" s="3065"/>
      <c r="BO74" s="3"/>
      <c r="BP74" s="3066"/>
      <c r="BQ74" s="3067"/>
      <c r="BR74" s="3065"/>
      <c r="BS74" s="3064"/>
      <c r="BT74" s="3065"/>
      <c r="BU74" s="3065"/>
      <c r="BV74" s="3065"/>
      <c r="BW74" s="3065"/>
      <c r="BX74" s="3065"/>
      <c r="BY74" s="3065"/>
      <c r="BZ74" s="3"/>
      <c r="CA74" s="3066"/>
      <c r="CB74" s="3067"/>
      <c r="CC74" s="3065"/>
      <c r="CD74" s="3064"/>
      <c r="CE74" s="3065"/>
      <c r="CF74" s="3065"/>
      <c r="CG74" s="3065"/>
      <c r="CH74" s="3065"/>
      <c r="CI74" s="3065"/>
      <c r="CJ74" s="3065"/>
      <c r="CK74" s="3"/>
      <c r="CL74" s="3066"/>
      <c r="CM74" s="3067"/>
      <c r="CN74" s="3065"/>
      <c r="CO74" s="3064"/>
      <c r="CP74" s="3065"/>
      <c r="CQ74" s="3065"/>
      <c r="CR74" s="3065"/>
      <c r="CS74" s="3065"/>
      <c r="CT74" s="3065"/>
      <c r="CU74" s="3065"/>
      <c r="CV74" s="3"/>
      <c r="CW74" s="3066"/>
      <c r="CX74" s="3067"/>
      <c r="CY74" s="3065"/>
      <c r="CZ74" s="3064"/>
      <c r="DA74" s="3065"/>
      <c r="DB74" s="3065"/>
      <c r="DC74" s="3065"/>
      <c r="DD74" s="3065"/>
      <c r="DE74" s="3065"/>
      <c r="DF74" s="3065"/>
      <c r="DG74" s="3"/>
      <c r="DH74" s="3066"/>
      <c r="DI74" s="3067"/>
      <c r="DJ74" s="3065"/>
      <c r="DK74" s="3064"/>
      <c r="DL74" s="3065"/>
      <c r="DM74" s="3065"/>
      <c r="DN74" s="3065"/>
      <c r="DO74" s="3065"/>
      <c r="DP74" s="3065"/>
      <c r="DQ74" s="3065"/>
      <c r="DR74" s="3"/>
      <c r="DS74" s="3066"/>
      <c r="DT74" s="3067"/>
      <c r="DU74" s="3065"/>
      <c r="DV74" s="3064"/>
      <c r="DW74" s="3065"/>
      <c r="DX74" s="3065"/>
      <c r="DY74" s="3065"/>
      <c r="DZ74" s="3065"/>
      <c r="EA74" s="3065"/>
      <c r="EB74" s="3065"/>
      <c r="EC74" s="3"/>
      <c r="ED74" s="3066"/>
      <c r="EE74" s="3067"/>
      <c r="EF74" s="3065"/>
      <c r="EG74" s="3064"/>
      <c r="EH74" s="3065"/>
      <c r="EI74" s="3065"/>
      <c r="EJ74" s="3065"/>
      <c r="EK74" s="3065"/>
      <c r="EL74" s="3065"/>
      <c r="EM74" s="3065"/>
      <c r="EN74" s="3"/>
      <c r="EO74" s="3066"/>
      <c r="EP74" s="3067"/>
      <c r="EQ74" s="3065"/>
      <c r="ER74" s="3064"/>
      <c r="ES74" s="3065"/>
      <c r="ET74" s="3065"/>
      <c r="EU74" s="3065"/>
      <c r="EV74" s="3065"/>
      <c r="EW74" s="3065"/>
      <c r="EX74" s="3065"/>
      <c r="EY74" s="3"/>
      <c r="EZ74" s="3066"/>
      <c r="FA74" s="3067"/>
      <c r="FB74" s="3065"/>
      <c r="FC74" s="3064"/>
      <c r="FD74" s="3065"/>
      <c r="FE74" s="3065"/>
      <c r="FF74" s="3065"/>
      <c r="FG74" s="3065"/>
      <c r="FH74" s="3065"/>
      <c r="FI74" s="3065"/>
      <c r="FJ74" s="3"/>
      <c r="FK74" s="3066"/>
      <c r="FL74" s="3067"/>
      <c r="FM74" s="3065"/>
      <c r="FN74" s="3064"/>
      <c r="FO74" s="3065"/>
      <c r="FP74" s="3065"/>
      <c r="FQ74" s="3065"/>
      <c r="FR74" s="3065"/>
      <c r="FS74" s="3065"/>
      <c r="FT74" s="3065"/>
      <c r="FU74" s="3"/>
      <c r="FV74" s="3066"/>
      <c r="FW74" s="3067"/>
      <c r="FX74" s="3065"/>
      <c r="FY74" s="3064"/>
      <c r="FZ74" s="3065"/>
      <c r="GA74" s="3065"/>
      <c r="GB74" s="3065"/>
      <c r="GC74" s="3065"/>
      <c r="GD74" s="3065"/>
      <c r="GE74" s="3065"/>
      <c r="GF74" s="3"/>
      <c r="GG74" s="3066"/>
      <c r="GH74" s="3067"/>
      <c r="GI74" s="3065"/>
      <c r="GJ74" s="3064"/>
      <c r="GK74" s="3065"/>
      <c r="GL74" s="3065"/>
      <c r="GM74" s="3065"/>
      <c r="GN74" s="3065"/>
      <c r="GO74" s="3065"/>
      <c r="GP74" s="3065"/>
      <c r="GQ74" s="3"/>
      <c r="GR74" s="3066"/>
      <c r="GS74" s="3067"/>
      <c r="GT74" s="3065"/>
      <c r="GU74" s="3064"/>
      <c r="GV74" s="3065"/>
      <c r="GW74" s="3065"/>
      <c r="GX74" s="3065"/>
      <c r="GY74" s="3065"/>
      <c r="GZ74" s="3065"/>
      <c r="HA74" s="3065"/>
      <c r="HB74" s="3"/>
      <c r="HC74" s="3066"/>
      <c r="HD74" s="3067"/>
      <c r="HE74" s="3065"/>
      <c r="HF74" s="3064"/>
      <c r="HG74" s="3065"/>
      <c r="HH74" s="3065"/>
      <c r="HI74" s="3065"/>
      <c r="HJ74" s="3065"/>
      <c r="HK74" s="3065"/>
      <c r="HL74" s="3065"/>
      <c r="HM74" s="3"/>
      <c r="HN74" s="3066"/>
      <c r="HO74" s="3067"/>
      <c r="HP74" s="3065"/>
      <c r="HQ74" s="3064"/>
      <c r="HR74" s="3065"/>
      <c r="HS74" s="3065"/>
      <c r="HT74" s="3065"/>
      <c r="HU74" s="3065"/>
      <c r="HV74" s="3065"/>
      <c r="HW74" s="3065"/>
      <c r="HX74" s="3"/>
      <c r="HY74" s="3066"/>
      <c r="HZ74" s="3067"/>
      <c r="IA74" s="3065"/>
      <c r="IB74" s="3064"/>
      <c r="IC74" s="3065"/>
      <c r="ID74" s="3065"/>
      <c r="IE74" s="3065"/>
      <c r="IF74" s="3065"/>
      <c r="IG74" s="3065"/>
      <c r="IH74" s="3065"/>
      <c r="II74" s="3"/>
      <c r="IJ74" s="3066"/>
      <c r="IK74" s="3067"/>
      <c r="IL74" s="3065"/>
      <c r="IM74" s="3064"/>
      <c r="IN74" s="3065"/>
      <c r="IO74" s="3065"/>
      <c r="IP74" s="3065"/>
      <c r="IQ74" s="3065"/>
      <c r="IR74" s="3065"/>
      <c r="IS74" s="3065"/>
      <c r="IT74" s="3"/>
      <c r="IU74" s="3066"/>
      <c r="IV74" s="3067"/>
      <c r="IW74" s="3065"/>
    </row>
    <row r="75" spans="1:257" ht="24.75" customHeight="1" x14ac:dyDescent="0.25">
      <c r="A75" s="3066"/>
      <c r="B75" s="3067"/>
      <c r="C75" s="3068"/>
      <c r="D75" s="3062"/>
      <c r="E75" s="3068"/>
      <c r="F75" s="3068"/>
      <c r="G75" s="3068"/>
      <c r="H75" s="3068"/>
      <c r="I75" s="3068"/>
      <c r="J75" s="3068"/>
      <c r="K75" s="3063"/>
      <c r="M75" s="3066"/>
      <c r="N75" s="3067"/>
      <c r="O75" s="3065"/>
      <c r="P75" s="3064"/>
      <c r="Q75" s="3065"/>
      <c r="R75" s="3065"/>
      <c r="S75" s="3065"/>
      <c r="T75" s="3065"/>
      <c r="U75" s="3065"/>
      <c r="V75" s="3065"/>
      <c r="W75" s="3"/>
      <c r="X75" s="3066"/>
      <c r="Y75" s="3067"/>
      <c r="Z75" s="3065"/>
      <c r="AA75" s="3064"/>
      <c r="AB75" s="3065"/>
      <c r="AC75" s="3065"/>
      <c r="AD75" s="3065"/>
      <c r="AE75" s="3065"/>
      <c r="AF75" s="3065"/>
      <c r="AG75" s="3065"/>
      <c r="AH75" s="3"/>
      <c r="AI75" s="3066"/>
      <c r="AJ75" s="3067"/>
      <c r="AK75" s="3065"/>
      <c r="AL75" s="3064"/>
      <c r="AM75" s="3065"/>
      <c r="AN75" s="3065"/>
      <c r="AO75" s="3065"/>
      <c r="AP75" s="3065"/>
      <c r="AQ75" s="3065"/>
      <c r="AR75" s="3065"/>
      <c r="AS75" s="3"/>
      <c r="AT75" s="3066"/>
      <c r="AU75" s="3067"/>
      <c r="AV75" s="3065"/>
      <c r="AW75" s="3064"/>
      <c r="AX75" s="3065"/>
      <c r="AY75" s="3065"/>
      <c r="AZ75" s="3065"/>
      <c r="BA75" s="3065"/>
      <c r="BB75" s="3065"/>
      <c r="BC75" s="3065"/>
      <c r="BD75" s="3"/>
      <c r="BE75" s="3066"/>
      <c r="BF75" s="3067"/>
      <c r="BG75" s="3065"/>
      <c r="BH75" s="3064"/>
      <c r="BI75" s="3065"/>
      <c r="BJ75" s="3065"/>
      <c r="BK75" s="3065"/>
      <c r="BL75" s="3065"/>
      <c r="BM75" s="3065"/>
      <c r="BN75" s="3065"/>
      <c r="BO75" s="3"/>
      <c r="BP75" s="3066"/>
      <c r="BQ75" s="3067"/>
      <c r="BR75" s="3065"/>
      <c r="BS75" s="3064"/>
      <c r="BT75" s="3065"/>
      <c r="BU75" s="3065"/>
      <c r="BV75" s="3065"/>
      <c r="BW75" s="3065"/>
      <c r="BX75" s="3065"/>
      <c r="BY75" s="3065"/>
      <c r="BZ75" s="3"/>
      <c r="CA75" s="3066"/>
      <c r="CB75" s="3067"/>
      <c r="CC75" s="3065"/>
      <c r="CD75" s="3064"/>
      <c r="CE75" s="3065"/>
      <c r="CF75" s="3065"/>
      <c r="CG75" s="3065"/>
      <c r="CH75" s="3065"/>
      <c r="CI75" s="3065"/>
      <c r="CJ75" s="3065"/>
      <c r="CK75" s="3"/>
      <c r="CL75" s="3066"/>
      <c r="CM75" s="3067"/>
      <c r="CN75" s="3065"/>
      <c r="CO75" s="3064"/>
      <c r="CP75" s="3065"/>
      <c r="CQ75" s="3065"/>
      <c r="CR75" s="3065"/>
      <c r="CS75" s="3065"/>
      <c r="CT75" s="3065"/>
      <c r="CU75" s="3065"/>
      <c r="CV75" s="3"/>
      <c r="CW75" s="3066"/>
      <c r="CX75" s="3067"/>
      <c r="CY75" s="3065"/>
      <c r="CZ75" s="3064"/>
      <c r="DA75" s="3065"/>
      <c r="DB75" s="3065"/>
      <c r="DC75" s="3065"/>
      <c r="DD75" s="3065"/>
      <c r="DE75" s="3065"/>
      <c r="DF75" s="3065"/>
      <c r="DG75" s="3"/>
      <c r="DH75" s="3066"/>
      <c r="DI75" s="3067"/>
      <c r="DJ75" s="3065"/>
      <c r="DK75" s="3064"/>
      <c r="DL75" s="3065"/>
      <c r="DM75" s="3065"/>
      <c r="DN75" s="3065"/>
      <c r="DO75" s="3065"/>
      <c r="DP75" s="3065"/>
      <c r="DQ75" s="3065"/>
      <c r="DR75" s="3"/>
      <c r="DS75" s="3066"/>
      <c r="DT75" s="3067"/>
      <c r="DU75" s="3065"/>
      <c r="DV75" s="3064"/>
      <c r="DW75" s="3065"/>
      <c r="DX75" s="3065"/>
      <c r="DY75" s="3065"/>
      <c r="DZ75" s="3065"/>
      <c r="EA75" s="3065"/>
      <c r="EB75" s="3065"/>
      <c r="EC75" s="3"/>
      <c r="ED75" s="3066"/>
      <c r="EE75" s="3067"/>
      <c r="EF75" s="3065"/>
      <c r="EG75" s="3064"/>
      <c r="EH75" s="3065"/>
      <c r="EI75" s="3065"/>
      <c r="EJ75" s="3065"/>
      <c r="EK75" s="3065"/>
      <c r="EL75" s="3065"/>
      <c r="EM75" s="3065"/>
      <c r="EN75" s="3"/>
      <c r="EO75" s="3066"/>
      <c r="EP75" s="3067"/>
      <c r="EQ75" s="3065"/>
      <c r="ER75" s="3064"/>
      <c r="ES75" s="3065"/>
      <c r="ET75" s="3065"/>
      <c r="EU75" s="3065"/>
      <c r="EV75" s="3065"/>
      <c r="EW75" s="3065"/>
      <c r="EX75" s="3065"/>
      <c r="EY75" s="3"/>
      <c r="EZ75" s="3066"/>
      <c r="FA75" s="3067"/>
      <c r="FB75" s="3065"/>
      <c r="FC75" s="3064"/>
      <c r="FD75" s="3065"/>
      <c r="FE75" s="3065"/>
      <c r="FF75" s="3065"/>
      <c r="FG75" s="3065"/>
      <c r="FH75" s="3065"/>
      <c r="FI75" s="3065"/>
      <c r="FJ75" s="3"/>
      <c r="FK75" s="3066"/>
      <c r="FL75" s="3067"/>
      <c r="FM75" s="3065"/>
      <c r="FN75" s="3064"/>
      <c r="FO75" s="3065"/>
      <c r="FP75" s="3065"/>
      <c r="FQ75" s="3065"/>
      <c r="FR75" s="3065"/>
      <c r="FS75" s="3065"/>
      <c r="FT75" s="3065"/>
      <c r="FU75" s="3"/>
      <c r="FV75" s="3066"/>
      <c r="FW75" s="3067"/>
      <c r="FX75" s="3065"/>
      <c r="FY75" s="3064"/>
      <c r="FZ75" s="3065"/>
      <c r="GA75" s="3065"/>
      <c r="GB75" s="3065"/>
      <c r="GC75" s="3065"/>
      <c r="GD75" s="3065"/>
      <c r="GE75" s="3065"/>
      <c r="GF75" s="3"/>
      <c r="GG75" s="3066"/>
      <c r="GH75" s="3067"/>
      <c r="GI75" s="3065"/>
      <c r="GJ75" s="3064"/>
      <c r="GK75" s="3065"/>
      <c r="GL75" s="3065"/>
      <c r="GM75" s="3065"/>
      <c r="GN75" s="3065"/>
      <c r="GO75" s="3065"/>
      <c r="GP75" s="3065"/>
      <c r="GQ75" s="3"/>
      <c r="GR75" s="3066"/>
      <c r="GS75" s="3067"/>
      <c r="GT75" s="3065"/>
      <c r="GU75" s="3064"/>
      <c r="GV75" s="3065"/>
      <c r="GW75" s="3065"/>
      <c r="GX75" s="3065"/>
      <c r="GY75" s="3065"/>
      <c r="GZ75" s="3065"/>
      <c r="HA75" s="3065"/>
      <c r="HB75" s="3"/>
      <c r="HC75" s="3066"/>
      <c r="HD75" s="3067"/>
      <c r="HE75" s="3065"/>
      <c r="HF75" s="3064"/>
      <c r="HG75" s="3065"/>
      <c r="HH75" s="3065"/>
      <c r="HI75" s="3065"/>
      <c r="HJ75" s="3065"/>
      <c r="HK75" s="3065"/>
      <c r="HL75" s="3065"/>
      <c r="HM75" s="3"/>
      <c r="HN75" s="3066"/>
      <c r="HO75" s="3067"/>
      <c r="HP75" s="3065"/>
      <c r="HQ75" s="3064"/>
      <c r="HR75" s="3065"/>
      <c r="HS75" s="3065"/>
      <c r="HT75" s="3065"/>
      <c r="HU75" s="3065"/>
      <c r="HV75" s="3065"/>
      <c r="HW75" s="3065"/>
      <c r="HX75" s="3"/>
      <c r="HY75" s="3066"/>
      <c r="HZ75" s="3067"/>
      <c r="IA75" s="3065"/>
      <c r="IB75" s="3064"/>
      <c r="IC75" s="3065"/>
      <c r="ID75" s="3065"/>
      <c r="IE75" s="3065"/>
      <c r="IF75" s="3065"/>
      <c r="IG75" s="3065"/>
      <c r="IH75" s="3065"/>
      <c r="II75" s="3"/>
      <c r="IJ75" s="3066"/>
      <c r="IK75" s="3067"/>
      <c r="IL75" s="3065"/>
      <c r="IM75" s="3064"/>
      <c r="IN75" s="3065"/>
      <c r="IO75" s="3065"/>
      <c r="IP75" s="3065"/>
      <c r="IQ75" s="3065"/>
      <c r="IR75" s="3065"/>
      <c r="IS75" s="3065"/>
      <c r="IT75" s="3"/>
      <c r="IU75" s="3066"/>
      <c r="IV75" s="3067"/>
      <c r="IW75" s="3065"/>
    </row>
    <row r="76" spans="1:257" ht="24.75" customHeight="1" x14ac:dyDescent="0.25">
      <c r="A76" s="3066"/>
      <c r="B76" s="3067"/>
      <c r="C76" s="3068"/>
      <c r="D76" s="3062"/>
      <c r="E76" s="3068"/>
      <c r="F76" s="3068"/>
      <c r="G76" s="3068"/>
      <c r="H76" s="3068"/>
      <c r="I76" s="3068"/>
      <c r="J76" s="3068"/>
      <c r="K76" s="3063"/>
      <c r="M76" s="3066"/>
      <c r="N76" s="3067"/>
      <c r="O76" s="3065"/>
      <c r="P76" s="3064"/>
      <c r="Q76" s="3065"/>
      <c r="R76" s="3065"/>
      <c r="S76" s="3065"/>
      <c r="T76" s="3065"/>
      <c r="U76" s="3065"/>
      <c r="V76" s="3065"/>
      <c r="W76" s="3"/>
      <c r="X76" s="3066"/>
      <c r="Y76" s="3067"/>
      <c r="Z76" s="3065"/>
      <c r="AA76" s="3064"/>
      <c r="AB76" s="3065"/>
      <c r="AC76" s="3065"/>
      <c r="AD76" s="3065"/>
      <c r="AE76" s="3065"/>
      <c r="AF76" s="3065"/>
      <c r="AG76" s="3065"/>
      <c r="AH76" s="3"/>
      <c r="AI76" s="3066"/>
      <c r="AJ76" s="3067"/>
      <c r="AK76" s="3065"/>
      <c r="AL76" s="3064"/>
      <c r="AM76" s="3065"/>
      <c r="AN76" s="3065"/>
      <c r="AO76" s="3065"/>
      <c r="AP76" s="3065"/>
      <c r="AQ76" s="3065"/>
      <c r="AR76" s="3065"/>
      <c r="AS76" s="3"/>
      <c r="AT76" s="3066"/>
      <c r="AU76" s="3067"/>
      <c r="AV76" s="3065"/>
      <c r="AW76" s="3064"/>
      <c r="AX76" s="3065"/>
      <c r="AY76" s="3065"/>
      <c r="AZ76" s="3065"/>
      <c r="BA76" s="3065"/>
      <c r="BB76" s="3065"/>
      <c r="BC76" s="3065"/>
      <c r="BD76" s="3"/>
      <c r="BE76" s="3066"/>
      <c r="BF76" s="3067"/>
      <c r="BG76" s="3065"/>
      <c r="BH76" s="3064"/>
      <c r="BI76" s="3065"/>
      <c r="BJ76" s="3065"/>
      <c r="BK76" s="3065"/>
      <c r="BL76" s="3065"/>
      <c r="BM76" s="3065"/>
      <c r="BN76" s="3065"/>
      <c r="BO76" s="3"/>
      <c r="BP76" s="3066"/>
      <c r="BQ76" s="3067"/>
      <c r="BR76" s="3065"/>
      <c r="BS76" s="3064"/>
      <c r="BT76" s="3065"/>
      <c r="BU76" s="3065"/>
      <c r="BV76" s="3065"/>
      <c r="BW76" s="3065"/>
      <c r="BX76" s="3065"/>
      <c r="BY76" s="3065"/>
      <c r="BZ76" s="3"/>
      <c r="CA76" s="3066"/>
      <c r="CB76" s="3067"/>
      <c r="CC76" s="3065"/>
      <c r="CD76" s="3064"/>
      <c r="CE76" s="3065"/>
      <c r="CF76" s="3065"/>
      <c r="CG76" s="3065"/>
      <c r="CH76" s="3065"/>
      <c r="CI76" s="3065"/>
      <c r="CJ76" s="3065"/>
      <c r="CK76" s="3"/>
      <c r="CL76" s="3066"/>
      <c r="CM76" s="3067"/>
      <c r="CN76" s="3065"/>
      <c r="CO76" s="3064"/>
      <c r="CP76" s="3065"/>
      <c r="CQ76" s="3065"/>
      <c r="CR76" s="3065"/>
      <c r="CS76" s="3065"/>
      <c r="CT76" s="3065"/>
      <c r="CU76" s="3065"/>
      <c r="CV76" s="3"/>
      <c r="CW76" s="3066"/>
      <c r="CX76" s="3067"/>
      <c r="CY76" s="3065"/>
      <c r="CZ76" s="3064"/>
      <c r="DA76" s="3065"/>
      <c r="DB76" s="3065"/>
      <c r="DC76" s="3065"/>
      <c r="DD76" s="3065"/>
      <c r="DE76" s="3065"/>
      <c r="DF76" s="3065"/>
      <c r="DG76" s="3"/>
      <c r="DH76" s="3066"/>
      <c r="DI76" s="3067"/>
      <c r="DJ76" s="3065"/>
      <c r="DK76" s="3064"/>
      <c r="DL76" s="3065"/>
      <c r="DM76" s="3065"/>
      <c r="DN76" s="3065"/>
      <c r="DO76" s="3065"/>
      <c r="DP76" s="3065"/>
      <c r="DQ76" s="3065"/>
      <c r="DR76" s="3"/>
      <c r="DS76" s="3066"/>
      <c r="DT76" s="3067"/>
      <c r="DU76" s="3065"/>
      <c r="DV76" s="3064"/>
      <c r="DW76" s="3065"/>
      <c r="DX76" s="3065"/>
      <c r="DY76" s="3065"/>
      <c r="DZ76" s="3065"/>
      <c r="EA76" s="3065"/>
      <c r="EB76" s="3065"/>
      <c r="EC76" s="3"/>
      <c r="ED76" s="3066"/>
      <c r="EE76" s="3067"/>
      <c r="EF76" s="3065"/>
      <c r="EG76" s="3064"/>
      <c r="EH76" s="3065"/>
      <c r="EI76" s="3065"/>
      <c r="EJ76" s="3065"/>
      <c r="EK76" s="3065"/>
      <c r="EL76" s="3065"/>
      <c r="EM76" s="3065"/>
      <c r="EN76" s="3"/>
      <c r="EO76" s="3066"/>
      <c r="EP76" s="3067"/>
      <c r="EQ76" s="3065"/>
      <c r="ER76" s="3064"/>
      <c r="ES76" s="3065"/>
      <c r="ET76" s="3065"/>
      <c r="EU76" s="3065"/>
      <c r="EV76" s="3065"/>
      <c r="EW76" s="3065"/>
      <c r="EX76" s="3065"/>
      <c r="EY76" s="3"/>
      <c r="EZ76" s="3066"/>
      <c r="FA76" s="3067"/>
      <c r="FB76" s="3065"/>
      <c r="FC76" s="3064"/>
      <c r="FD76" s="3065"/>
      <c r="FE76" s="3065"/>
      <c r="FF76" s="3065"/>
      <c r="FG76" s="3065"/>
      <c r="FH76" s="3065"/>
      <c r="FI76" s="3065"/>
      <c r="FJ76" s="3"/>
      <c r="FK76" s="3066"/>
      <c r="FL76" s="3067"/>
      <c r="FM76" s="3065"/>
      <c r="FN76" s="3064"/>
      <c r="FO76" s="3065"/>
      <c r="FP76" s="3065"/>
      <c r="FQ76" s="3065"/>
      <c r="FR76" s="3065"/>
      <c r="FS76" s="3065"/>
      <c r="FT76" s="3065"/>
      <c r="FU76" s="3"/>
      <c r="FV76" s="3066"/>
      <c r="FW76" s="3067"/>
      <c r="FX76" s="3065"/>
      <c r="FY76" s="3064"/>
      <c r="FZ76" s="3065"/>
      <c r="GA76" s="3065"/>
      <c r="GB76" s="3065"/>
      <c r="GC76" s="3065"/>
      <c r="GD76" s="3065"/>
      <c r="GE76" s="3065"/>
      <c r="GF76" s="3"/>
      <c r="GG76" s="3066"/>
      <c r="GH76" s="3067"/>
      <c r="GI76" s="3065"/>
      <c r="GJ76" s="3064"/>
      <c r="GK76" s="3065"/>
      <c r="GL76" s="3065"/>
      <c r="GM76" s="3065"/>
      <c r="GN76" s="3065"/>
      <c r="GO76" s="3065"/>
      <c r="GP76" s="3065"/>
      <c r="GQ76" s="3"/>
      <c r="GR76" s="3066"/>
      <c r="GS76" s="3067"/>
      <c r="GT76" s="3065"/>
      <c r="GU76" s="3064"/>
      <c r="GV76" s="3065"/>
      <c r="GW76" s="3065"/>
      <c r="GX76" s="3065"/>
      <c r="GY76" s="3065"/>
      <c r="GZ76" s="3065"/>
      <c r="HA76" s="3065"/>
      <c r="HB76" s="3"/>
      <c r="HC76" s="3066"/>
      <c r="HD76" s="3067"/>
      <c r="HE76" s="3065"/>
      <c r="HF76" s="3064"/>
      <c r="HG76" s="3065"/>
      <c r="HH76" s="3065"/>
      <c r="HI76" s="3065"/>
      <c r="HJ76" s="3065"/>
      <c r="HK76" s="3065"/>
      <c r="HL76" s="3065"/>
      <c r="HM76" s="3"/>
      <c r="HN76" s="3066"/>
      <c r="HO76" s="3067"/>
      <c r="HP76" s="3065"/>
      <c r="HQ76" s="3064"/>
      <c r="HR76" s="3065"/>
      <c r="HS76" s="3065"/>
      <c r="HT76" s="3065"/>
      <c r="HU76" s="3065"/>
      <c r="HV76" s="3065"/>
      <c r="HW76" s="3065"/>
      <c r="HX76" s="3"/>
      <c r="HY76" s="3066"/>
      <c r="HZ76" s="3067"/>
      <c r="IA76" s="3065"/>
      <c r="IB76" s="3064"/>
      <c r="IC76" s="3065"/>
      <c r="ID76" s="3065"/>
      <c r="IE76" s="3065"/>
      <c r="IF76" s="3065"/>
      <c r="IG76" s="3065"/>
      <c r="IH76" s="3065"/>
      <c r="II76" s="3"/>
      <c r="IJ76" s="3066"/>
      <c r="IK76" s="3067"/>
      <c r="IL76" s="3065"/>
      <c r="IM76" s="3064"/>
      <c r="IN76" s="3065"/>
      <c r="IO76" s="3065"/>
      <c r="IP76" s="3065"/>
      <c r="IQ76" s="3065"/>
      <c r="IR76" s="3065"/>
      <c r="IS76" s="3065"/>
      <c r="IT76" s="3"/>
      <c r="IU76" s="3066"/>
      <c r="IV76" s="3067"/>
      <c r="IW76" s="3065"/>
    </row>
    <row r="77" spans="1:257" ht="24.75" customHeight="1" x14ac:dyDescent="0.25">
      <c r="A77" s="3066"/>
      <c r="B77" s="3067"/>
      <c r="C77" s="3068"/>
      <c r="D77" s="3062"/>
      <c r="E77" s="3068"/>
      <c r="F77" s="3068"/>
      <c r="G77" s="3068"/>
      <c r="H77" s="3068"/>
      <c r="I77" s="3068"/>
      <c r="J77" s="3068"/>
      <c r="K77" s="3063"/>
      <c r="M77" s="3066"/>
      <c r="N77" s="3067"/>
      <c r="O77" s="3065"/>
      <c r="P77" s="3064"/>
      <c r="Q77" s="3065"/>
      <c r="R77" s="3065"/>
      <c r="S77" s="3065"/>
      <c r="T77" s="3065"/>
      <c r="U77" s="3065"/>
      <c r="V77" s="3065"/>
      <c r="W77" s="3"/>
      <c r="X77" s="3066"/>
      <c r="Y77" s="3067"/>
      <c r="Z77" s="3065"/>
      <c r="AA77" s="3064"/>
      <c r="AB77" s="3065"/>
      <c r="AC77" s="3065"/>
      <c r="AD77" s="3065"/>
      <c r="AE77" s="3065"/>
      <c r="AF77" s="3065"/>
      <c r="AG77" s="3065"/>
      <c r="AH77" s="3"/>
      <c r="AI77" s="3066"/>
      <c r="AJ77" s="3067"/>
      <c r="AK77" s="3065"/>
      <c r="AL77" s="3064"/>
      <c r="AM77" s="3065"/>
      <c r="AN77" s="3065"/>
      <c r="AO77" s="3065"/>
      <c r="AP77" s="3065"/>
      <c r="AQ77" s="3065"/>
      <c r="AR77" s="3065"/>
      <c r="AS77" s="3"/>
      <c r="AT77" s="3066"/>
      <c r="AU77" s="3067"/>
      <c r="AV77" s="3065"/>
      <c r="AW77" s="3064"/>
      <c r="AX77" s="3065"/>
      <c r="AY77" s="3065"/>
      <c r="AZ77" s="3065"/>
      <c r="BA77" s="3065"/>
      <c r="BB77" s="3065"/>
      <c r="BC77" s="3065"/>
      <c r="BD77" s="3"/>
      <c r="BE77" s="3066"/>
      <c r="BF77" s="3067"/>
      <c r="BG77" s="3065"/>
      <c r="BH77" s="3064"/>
      <c r="BI77" s="3065"/>
      <c r="BJ77" s="3065"/>
      <c r="BK77" s="3065"/>
      <c r="BL77" s="3065"/>
      <c r="BM77" s="3065"/>
      <c r="BN77" s="3065"/>
      <c r="BO77" s="3"/>
      <c r="BP77" s="3066"/>
      <c r="BQ77" s="3067"/>
      <c r="BR77" s="3065"/>
      <c r="BS77" s="3064"/>
      <c r="BT77" s="3065"/>
      <c r="BU77" s="3065"/>
      <c r="BV77" s="3065"/>
      <c r="BW77" s="3065"/>
      <c r="BX77" s="3065"/>
      <c r="BY77" s="3065"/>
      <c r="BZ77" s="3"/>
      <c r="CA77" s="3066"/>
      <c r="CB77" s="3067"/>
      <c r="CC77" s="3065"/>
      <c r="CD77" s="3064"/>
      <c r="CE77" s="3065"/>
      <c r="CF77" s="3065"/>
      <c r="CG77" s="3065"/>
      <c r="CH77" s="3065"/>
      <c r="CI77" s="3065"/>
      <c r="CJ77" s="3065"/>
      <c r="CK77" s="3"/>
      <c r="CL77" s="3066"/>
      <c r="CM77" s="3067"/>
      <c r="CN77" s="3065"/>
      <c r="CO77" s="3064"/>
      <c r="CP77" s="3065"/>
      <c r="CQ77" s="3065"/>
      <c r="CR77" s="3065"/>
      <c r="CS77" s="3065"/>
      <c r="CT77" s="3065"/>
      <c r="CU77" s="3065"/>
      <c r="CV77" s="3"/>
      <c r="CW77" s="3066"/>
      <c r="CX77" s="3067"/>
      <c r="CY77" s="3065"/>
      <c r="CZ77" s="3064"/>
      <c r="DA77" s="3065"/>
      <c r="DB77" s="3065"/>
      <c r="DC77" s="3065"/>
      <c r="DD77" s="3065"/>
      <c r="DE77" s="3065"/>
      <c r="DF77" s="3065"/>
      <c r="DG77" s="3"/>
      <c r="DH77" s="3066"/>
      <c r="DI77" s="3067"/>
      <c r="DJ77" s="3065"/>
      <c r="DK77" s="3064"/>
      <c r="DL77" s="3065"/>
      <c r="DM77" s="3065"/>
      <c r="DN77" s="3065"/>
      <c r="DO77" s="3065"/>
      <c r="DP77" s="3065"/>
      <c r="DQ77" s="3065"/>
      <c r="DR77" s="3"/>
      <c r="DS77" s="3066"/>
      <c r="DT77" s="3067"/>
      <c r="DU77" s="3065"/>
      <c r="DV77" s="3064"/>
      <c r="DW77" s="3065"/>
      <c r="DX77" s="3065"/>
      <c r="DY77" s="3065"/>
      <c r="DZ77" s="3065"/>
      <c r="EA77" s="3065"/>
      <c r="EB77" s="3065"/>
      <c r="EC77" s="3"/>
      <c r="ED77" s="3066"/>
      <c r="EE77" s="3067"/>
      <c r="EF77" s="3065"/>
      <c r="EG77" s="3064"/>
      <c r="EH77" s="3065"/>
      <c r="EI77" s="3065"/>
      <c r="EJ77" s="3065"/>
      <c r="EK77" s="3065"/>
      <c r="EL77" s="3065"/>
      <c r="EM77" s="3065"/>
      <c r="EN77" s="3"/>
      <c r="EO77" s="3066"/>
      <c r="EP77" s="3067"/>
      <c r="EQ77" s="3065"/>
      <c r="ER77" s="3064"/>
      <c r="ES77" s="3065"/>
      <c r="ET77" s="3065"/>
      <c r="EU77" s="3065"/>
      <c r="EV77" s="3065"/>
      <c r="EW77" s="3065"/>
      <c r="EX77" s="3065"/>
      <c r="EY77" s="3"/>
      <c r="EZ77" s="3066"/>
      <c r="FA77" s="3067"/>
      <c r="FB77" s="3065"/>
      <c r="FC77" s="3064"/>
      <c r="FD77" s="3065"/>
      <c r="FE77" s="3065"/>
      <c r="FF77" s="3065"/>
      <c r="FG77" s="3065"/>
      <c r="FH77" s="3065"/>
      <c r="FI77" s="3065"/>
      <c r="FJ77" s="3"/>
      <c r="FK77" s="3066"/>
      <c r="FL77" s="3067"/>
      <c r="FM77" s="3065"/>
      <c r="FN77" s="3064"/>
      <c r="FO77" s="3065"/>
      <c r="FP77" s="3065"/>
      <c r="FQ77" s="3065"/>
      <c r="FR77" s="3065"/>
      <c r="FS77" s="3065"/>
      <c r="FT77" s="3065"/>
      <c r="FU77" s="3"/>
      <c r="FV77" s="3066"/>
      <c r="FW77" s="3067"/>
      <c r="FX77" s="3065"/>
      <c r="FY77" s="3064"/>
      <c r="FZ77" s="3065"/>
      <c r="GA77" s="3065"/>
      <c r="GB77" s="3065"/>
      <c r="GC77" s="3065"/>
      <c r="GD77" s="3065"/>
      <c r="GE77" s="3065"/>
      <c r="GF77" s="3"/>
      <c r="GG77" s="3066"/>
      <c r="GH77" s="3067"/>
      <c r="GI77" s="3065"/>
      <c r="GJ77" s="3064"/>
      <c r="GK77" s="3065"/>
      <c r="GL77" s="3065"/>
      <c r="GM77" s="3065"/>
      <c r="GN77" s="3065"/>
      <c r="GO77" s="3065"/>
      <c r="GP77" s="3065"/>
      <c r="GQ77" s="3"/>
      <c r="GR77" s="3066"/>
      <c r="GS77" s="3067"/>
      <c r="GT77" s="3065"/>
      <c r="GU77" s="3064"/>
      <c r="GV77" s="3065"/>
      <c r="GW77" s="3065"/>
      <c r="GX77" s="3065"/>
      <c r="GY77" s="3065"/>
      <c r="GZ77" s="3065"/>
      <c r="HA77" s="3065"/>
      <c r="HB77" s="3"/>
      <c r="HC77" s="3066"/>
      <c r="HD77" s="3067"/>
      <c r="HE77" s="3065"/>
      <c r="HF77" s="3064"/>
      <c r="HG77" s="3065"/>
      <c r="HH77" s="3065"/>
      <c r="HI77" s="3065"/>
      <c r="HJ77" s="3065"/>
      <c r="HK77" s="3065"/>
      <c r="HL77" s="3065"/>
      <c r="HM77" s="3"/>
      <c r="HN77" s="3066"/>
      <c r="HO77" s="3067"/>
      <c r="HP77" s="3065"/>
      <c r="HQ77" s="3064"/>
      <c r="HR77" s="3065"/>
      <c r="HS77" s="3065"/>
      <c r="HT77" s="3065"/>
      <c r="HU77" s="3065"/>
      <c r="HV77" s="3065"/>
      <c r="HW77" s="3065"/>
      <c r="HX77" s="3"/>
      <c r="HY77" s="3066"/>
      <c r="HZ77" s="3067"/>
      <c r="IA77" s="3065"/>
      <c r="IB77" s="3064"/>
      <c r="IC77" s="3065"/>
      <c r="ID77" s="3065"/>
      <c r="IE77" s="3065"/>
      <c r="IF77" s="3065"/>
      <c r="IG77" s="3065"/>
      <c r="IH77" s="3065"/>
      <c r="II77" s="3"/>
      <c r="IJ77" s="3066"/>
      <c r="IK77" s="3067"/>
      <c r="IL77" s="3065"/>
      <c r="IM77" s="3064"/>
      <c r="IN77" s="3065"/>
      <c r="IO77" s="3065"/>
      <c r="IP77" s="3065"/>
      <c r="IQ77" s="3065"/>
      <c r="IR77" s="3065"/>
      <c r="IS77" s="3065"/>
      <c r="IT77" s="3"/>
      <c r="IU77" s="3066"/>
      <c r="IV77" s="3067"/>
      <c r="IW77" s="3065"/>
    </row>
    <row r="78" spans="1:257" ht="24.75" customHeight="1" x14ac:dyDescent="0.25">
      <c r="A78" s="3066"/>
      <c r="B78" s="3067"/>
      <c r="C78" s="3068"/>
      <c r="D78" s="3062"/>
      <c r="E78" s="3068"/>
      <c r="F78" s="3068"/>
      <c r="G78" s="3068"/>
      <c r="H78" s="3068"/>
      <c r="I78" s="3068"/>
      <c r="J78" s="3068"/>
      <c r="K78" s="3063"/>
      <c r="M78" s="3066"/>
      <c r="N78" s="3067"/>
      <c r="O78" s="3064"/>
      <c r="P78" s="3064"/>
      <c r="Q78" s="3064"/>
      <c r="R78" s="3064"/>
      <c r="S78" s="3064"/>
      <c r="T78" s="3064"/>
      <c r="U78" s="3064"/>
      <c r="V78" s="3064"/>
      <c r="W78" s="3"/>
      <c r="X78" s="3066"/>
      <c r="Y78" s="3067"/>
      <c r="Z78" s="3064"/>
      <c r="AA78" s="3064"/>
      <c r="AB78" s="3064"/>
      <c r="AC78" s="3064"/>
      <c r="AD78" s="3064"/>
      <c r="AE78" s="3064"/>
      <c r="AF78" s="3064"/>
      <c r="AG78" s="3064"/>
      <c r="AH78" s="3"/>
      <c r="AI78" s="3066"/>
      <c r="AJ78" s="3067"/>
      <c r="AK78" s="3064"/>
      <c r="AL78" s="3064"/>
      <c r="AM78" s="3064"/>
      <c r="AN78" s="3064"/>
      <c r="AO78" s="3064"/>
      <c r="AP78" s="3064"/>
      <c r="AQ78" s="3064"/>
      <c r="AR78" s="3064"/>
      <c r="AS78" s="3"/>
      <c r="AT78" s="3066"/>
      <c r="AU78" s="3067"/>
      <c r="AV78" s="3064"/>
      <c r="AW78" s="3064"/>
      <c r="AX78" s="3064"/>
      <c r="AY78" s="3064"/>
      <c r="AZ78" s="3064"/>
      <c r="BA78" s="3064"/>
      <c r="BB78" s="3064"/>
      <c r="BC78" s="3064"/>
      <c r="BD78" s="3"/>
      <c r="BE78" s="3066"/>
      <c r="BF78" s="3067"/>
      <c r="BG78" s="3064"/>
      <c r="BH78" s="3064"/>
      <c r="BI78" s="3064"/>
      <c r="BJ78" s="3064"/>
      <c r="BK78" s="3064"/>
      <c r="BL78" s="3064"/>
      <c r="BM78" s="3064"/>
      <c r="BN78" s="3064"/>
      <c r="BO78" s="3"/>
      <c r="BP78" s="3066"/>
      <c r="BQ78" s="3067"/>
      <c r="BR78" s="3064"/>
      <c r="BS78" s="3064"/>
      <c r="BT78" s="3064"/>
      <c r="BU78" s="3064"/>
      <c r="BV78" s="3064"/>
      <c r="BW78" s="3064"/>
      <c r="BX78" s="3064"/>
      <c r="BY78" s="3064"/>
      <c r="BZ78" s="3"/>
      <c r="CA78" s="3066"/>
      <c r="CB78" s="3067"/>
      <c r="CC78" s="3064"/>
      <c r="CD78" s="3064"/>
      <c r="CE78" s="3064"/>
      <c r="CF78" s="3064"/>
      <c r="CG78" s="3064"/>
      <c r="CH78" s="3064"/>
      <c r="CI78" s="3064"/>
      <c r="CJ78" s="3064"/>
      <c r="CK78" s="3"/>
      <c r="CL78" s="3066"/>
      <c r="CM78" s="3067"/>
      <c r="CN78" s="3064"/>
      <c r="CO78" s="3064"/>
      <c r="CP78" s="3064"/>
      <c r="CQ78" s="3064"/>
      <c r="CR78" s="3064"/>
      <c r="CS78" s="3064"/>
      <c r="CT78" s="3064"/>
      <c r="CU78" s="3064"/>
      <c r="CV78" s="3"/>
      <c r="CW78" s="3066"/>
      <c r="CX78" s="3067"/>
      <c r="CY78" s="3064"/>
      <c r="CZ78" s="3064"/>
      <c r="DA78" s="3064"/>
      <c r="DB78" s="3064"/>
      <c r="DC78" s="3064"/>
      <c r="DD78" s="3064"/>
      <c r="DE78" s="3064"/>
      <c r="DF78" s="3064"/>
      <c r="DG78" s="3"/>
      <c r="DH78" s="3066"/>
      <c r="DI78" s="3067"/>
      <c r="DJ78" s="3064"/>
      <c r="DK78" s="3064"/>
      <c r="DL78" s="3064"/>
      <c r="DM78" s="3064"/>
      <c r="DN78" s="3064"/>
      <c r="DO78" s="3064"/>
      <c r="DP78" s="3064"/>
      <c r="DQ78" s="3064"/>
      <c r="DR78" s="3"/>
      <c r="DS78" s="3066"/>
      <c r="DT78" s="3067"/>
      <c r="DU78" s="3064"/>
      <c r="DV78" s="3064"/>
      <c r="DW78" s="3064"/>
      <c r="DX78" s="3064"/>
      <c r="DY78" s="3064"/>
      <c r="DZ78" s="3064"/>
      <c r="EA78" s="3064"/>
      <c r="EB78" s="3064"/>
      <c r="EC78" s="3"/>
      <c r="ED78" s="3066"/>
      <c r="EE78" s="3067"/>
      <c r="EF78" s="3064"/>
      <c r="EG78" s="3064"/>
      <c r="EH78" s="3064"/>
      <c r="EI78" s="3064"/>
      <c r="EJ78" s="3064"/>
      <c r="EK78" s="3064"/>
      <c r="EL78" s="3064"/>
      <c r="EM78" s="3064"/>
      <c r="EN78" s="3"/>
      <c r="EO78" s="3066"/>
      <c r="EP78" s="3067"/>
      <c r="EQ78" s="3064"/>
      <c r="ER78" s="3064"/>
      <c r="ES78" s="3064"/>
      <c r="ET78" s="3064"/>
      <c r="EU78" s="3064"/>
      <c r="EV78" s="3064"/>
      <c r="EW78" s="3064"/>
      <c r="EX78" s="3064"/>
      <c r="EY78" s="3"/>
      <c r="EZ78" s="3066"/>
      <c r="FA78" s="3067"/>
      <c r="FB78" s="3064"/>
      <c r="FC78" s="3064"/>
      <c r="FD78" s="3064"/>
      <c r="FE78" s="3064"/>
      <c r="FF78" s="3064"/>
      <c r="FG78" s="3064"/>
      <c r="FH78" s="3064"/>
      <c r="FI78" s="3064"/>
      <c r="FJ78" s="3"/>
      <c r="FK78" s="3066"/>
      <c r="FL78" s="3067"/>
      <c r="FM78" s="3064"/>
      <c r="FN78" s="3064"/>
      <c r="FO78" s="3064"/>
      <c r="FP78" s="3064"/>
      <c r="FQ78" s="3064"/>
      <c r="FR78" s="3064"/>
      <c r="FS78" s="3064"/>
      <c r="FT78" s="3064"/>
      <c r="FU78" s="3"/>
      <c r="FV78" s="3066"/>
      <c r="FW78" s="3067"/>
      <c r="FX78" s="3064"/>
      <c r="FY78" s="3064"/>
      <c r="FZ78" s="3064"/>
      <c r="GA78" s="3064"/>
      <c r="GB78" s="3064"/>
      <c r="GC78" s="3064"/>
      <c r="GD78" s="3064"/>
      <c r="GE78" s="3064"/>
      <c r="GF78" s="3"/>
      <c r="GG78" s="3066"/>
      <c r="GH78" s="3067"/>
      <c r="GI78" s="3064"/>
      <c r="GJ78" s="3064"/>
      <c r="GK78" s="3064"/>
      <c r="GL78" s="3064"/>
      <c r="GM78" s="3064"/>
      <c r="GN78" s="3064"/>
      <c r="GO78" s="3064"/>
      <c r="GP78" s="3064"/>
      <c r="GQ78" s="3"/>
      <c r="GR78" s="3066"/>
      <c r="GS78" s="3067"/>
      <c r="GT78" s="3064"/>
      <c r="GU78" s="3064"/>
      <c r="GV78" s="3064"/>
      <c r="GW78" s="3064"/>
      <c r="GX78" s="3064"/>
      <c r="GY78" s="3064"/>
      <c r="GZ78" s="3064"/>
      <c r="HA78" s="3064"/>
      <c r="HB78" s="3"/>
      <c r="HC78" s="3066"/>
      <c r="HD78" s="3067"/>
      <c r="HE78" s="3064"/>
      <c r="HF78" s="3064"/>
      <c r="HG78" s="3064"/>
      <c r="HH78" s="3064"/>
      <c r="HI78" s="3064"/>
      <c r="HJ78" s="3064"/>
      <c r="HK78" s="3064"/>
      <c r="HL78" s="3064"/>
      <c r="HM78" s="3"/>
      <c r="HN78" s="3066"/>
      <c r="HO78" s="3067"/>
      <c r="HP78" s="3064"/>
      <c r="HQ78" s="3064"/>
      <c r="HR78" s="3064"/>
      <c r="HS78" s="3064"/>
      <c r="HT78" s="3064"/>
      <c r="HU78" s="3064"/>
      <c r="HV78" s="3064"/>
      <c r="HW78" s="3064"/>
      <c r="HX78" s="3"/>
      <c r="HY78" s="3066"/>
      <c r="HZ78" s="3067"/>
      <c r="IA78" s="3064"/>
      <c r="IB78" s="3064"/>
      <c r="IC78" s="3064"/>
      <c r="ID78" s="3064"/>
      <c r="IE78" s="3064"/>
      <c r="IF78" s="3064"/>
      <c r="IG78" s="3064"/>
      <c r="IH78" s="3064"/>
      <c r="II78" s="3"/>
      <c r="IJ78" s="3066"/>
      <c r="IK78" s="3067"/>
      <c r="IL78" s="3064"/>
      <c r="IM78" s="3064"/>
      <c r="IN78" s="3064"/>
      <c r="IO78" s="3064"/>
      <c r="IP78" s="3064"/>
      <c r="IQ78" s="3064"/>
      <c r="IR78" s="3064"/>
      <c r="IS78" s="3064"/>
      <c r="IT78" s="3"/>
      <c r="IU78" s="3066"/>
      <c r="IV78" s="3067"/>
      <c r="IW78" s="3064"/>
    </row>
    <row r="79" spans="1:257" ht="22.5" customHeight="1" x14ac:dyDescent="0.25">
      <c r="A79" s="3066"/>
      <c r="B79" s="3067"/>
      <c r="C79" s="3068"/>
      <c r="D79" s="3062"/>
      <c r="E79" s="3068"/>
      <c r="F79" s="3068"/>
      <c r="G79" s="3068"/>
      <c r="H79" s="3068"/>
      <c r="I79" s="3068"/>
      <c r="J79" s="3068"/>
      <c r="K79" s="3063"/>
      <c r="M79" s="3066"/>
      <c r="N79" s="3067"/>
      <c r="O79" s="3065"/>
      <c r="P79" s="3064"/>
      <c r="Q79" s="3065"/>
      <c r="R79" s="3065"/>
      <c r="S79" s="3065"/>
      <c r="T79" s="3065"/>
      <c r="U79" s="3065"/>
      <c r="V79" s="3065"/>
      <c r="W79" s="3"/>
      <c r="X79" s="3066"/>
      <c r="Y79" s="3067"/>
      <c r="Z79" s="3065"/>
      <c r="AA79" s="3064"/>
      <c r="AB79" s="3065"/>
      <c r="AC79" s="3065"/>
      <c r="AD79" s="3065"/>
      <c r="AE79" s="3065"/>
      <c r="AF79" s="3065"/>
      <c r="AG79" s="3065"/>
      <c r="AH79" s="3"/>
      <c r="AI79" s="3066"/>
      <c r="AJ79" s="3067"/>
      <c r="AK79" s="3065"/>
      <c r="AL79" s="3064"/>
      <c r="AM79" s="3065"/>
      <c r="AN79" s="3065"/>
      <c r="AO79" s="3065"/>
      <c r="AP79" s="3065"/>
      <c r="AQ79" s="3065"/>
      <c r="AR79" s="3065"/>
      <c r="AS79" s="3"/>
      <c r="AT79" s="3066"/>
      <c r="AU79" s="3067"/>
      <c r="AV79" s="3065"/>
      <c r="AW79" s="3064"/>
      <c r="AX79" s="3065"/>
      <c r="AY79" s="3065"/>
      <c r="AZ79" s="3065"/>
      <c r="BA79" s="3065"/>
      <c r="BB79" s="3065"/>
      <c r="BC79" s="3065"/>
      <c r="BD79" s="3"/>
      <c r="BE79" s="3066"/>
      <c r="BF79" s="3067"/>
      <c r="BG79" s="3065"/>
      <c r="BH79" s="3064"/>
      <c r="BI79" s="3065"/>
      <c r="BJ79" s="3065"/>
      <c r="BK79" s="3065"/>
      <c r="BL79" s="3065"/>
      <c r="BM79" s="3065"/>
      <c r="BN79" s="3065"/>
      <c r="BO79" s="3"/>
      <c r="BP79" s="3066"/>
      <c r="BQ79" s="3067"/>
      <c r="BR79" s="3065"/>
      <c r="BS79" s="3064"/>
      <c r="BT79" s="3065"/>
      <c r="BU79" s="3065"/>
      <c r="BV79" s="3065"/>
      <c r="BW79" s="3065"/>
      <c r="BX79" s="3065"/>
      <c r="BY79" s="3065"/>
      <c r="BZ79" s="3"/>
      <c r="CA79" s="3066"/>
      <c r="CB79" s="3067"/>
      <c r="CC79" s="3065"/>
      <c r="CD79" s="3064"/>
      <c r="CE79" s="3065"/>
      <c r="CF79" s="3065"/>
      <c r="CG79" s="3065"/>
      <c r="CH79" s="3065"/>
      <c r="CI79" s="3065"/>
      <c r="CJ79" s="3065"/>
      <c r="CK79" s="3"/>
      <c r="CL79" s="3066"/>
      <c r="CM79" s="3067"/>
      <c r="CN79" s="3065"/>
      <c r="CO79" s="3064"/>
      <c r="CP79" s="3065"/>
      <c r="CQ79" s="3065"/>
      <c r="CR79" s="3065"/>
      <c r="CS79" s="3065"/>
      <c r="CT79" s="3065"/>
      <c r="CU79" s="3065"/>
      <c r="CV79" s="3"/>
      <c r="CW79" s="3066"/>
      <c r="CX79" s="3067"/>
      <c r="CY79" s="3065"/>
      <c r="CZ79" s="3064"/>
      <c r="DA79" s="3065"/>
      <c r="DB79" s="3065"/>
      <c r="DC79" s="3065"/>
      <c r="DD79" s="3065"/>
      <c r="DE79" s="3065"/>
      <c r="DF79" s="3065"/>
      <c r="DG79" s="3"/>
      <c r="DH79" s="3066"/>
      <c r="DI79" s="3067"/>
      <c r="DJ79" s="3065"/>
      <c r="DK79" s="3064"/>
      <c r="DL79" s="3065"/>
      <c r="DM79" s="3065"/>
      <c r="DN79" s="3065"/>
      <c r="DO79" s="3065"/>
      <c r="DP79" s="3065"/>
      <c r="DQ79" s="3065"/>
      <c r="DR79" s="3"/>
      <c r="DS79" s="3066"/>
      <c r="DT79" s="3067"/>
      <c r="DU79" s="3065"/>
      <c r="DV79" s="3064"/>
      <c r="DW79" s="3065"/>
      <c r="DX79" s="3065"/>
      <c r="DY79" s="3065"/>
      <c r="DZ79" s="3065"/>
      <c r="EA79" s="3065"/>
      <c r="EB79" s="3065"/>
      <c r="EC79" s="3"/>
      <c r="ED79" s="3066"/>
      <c r="EE79" s="3067"/>
      <c r="EF79" s="3065"/>
      <c r="EG79" s="3064"/>
      <c r="EH79" s="3065"/>
      <c r="EI79" s="3065"/>
      <c r="EJ79" s="3065"/>
      <c r="EK79" s="3065"/>
      <c r="EL79" s="3065"/>
      <c r="EM79" s="3065"/>
      <c r="EN79" s="3"/>
      <c r="EO79" s="3066"/>
      <c r="EP79" s="3067"/>
      <c r="EQ79" s="3065"/>
      <c r="ER79" s="3064"/>
      <c r="ES79" s="3065"/>
      <c r="ET79" s="3065"/>
      <c r="EU79" s="3065"/>
      <c r="EV79" s="3065"/>
      <c r="EW79" s="3065"/>
      <c r="EX79" s="3065"/>
      <c r="EY79" s="3"/>
      <c r="EZ79" s="3066"/>
      <c r="FA79" s="3067"/>
      <c r="FB79" s="3065"/>
      <c r="FC79" s="3064"/>
      <c r="FD79" s="3065"/>
      <c r="FE79" s="3065"/>
      <c r="FF79" s="3065"/>
      <c r="FG79" s="3065"/>
      <c r="FH79" s="3065"/>
      <c r="FI79" s="3065"/>
      <c r="FJ79" s="3"/>
      <c r="FK79" s="3066"/>
      <c r="FL79" s="3067"/>
      <c r="FM79" s="3065"/>
      <c r="FN79" s="3064"/>
      <c r="FO79" s="3065"/>
      <c r="FP79" s="3065"/>
      <c r="FQ79" s="3065"/>
      <c r="FR79" s="3065"/>
      <c r="FS79" s="3065"/>
      <c r="FT79" s="3065"/>
      <c r="FU79" s="3"/>
      <c r="FV79" s="3066"/>
      <c r="FW79" s="3067"/>
      <c r="FX79" s="3065"/>
      <c r="FY79" s="3064"/>
      <c r="FZ79" s="3065"/>
      <c r="GA79" s="3065"/>
      <c r="GB79" s="3065"/>
      <c r="GC79" s="3065"/>
      <c r="GD79" s="3065"/>
      <c r="GE79" s="3065"/>
      <c r="GF79" s="3"/>
      <c r="GG79" s="3066"/>
      <c r="GH79" s="3067"/>
      <c r="GI79" s="3065"/>
      <c r="GJ79" s="3064"/>
      <c r="GK79" s="3065"/>
      <c r="GL79" s="3065"/>
      <c r="GM79" s="3065"/>
      <c r="GN79" s="3065"/>
      <c r="GO79" s="3065"/>
      <c r="GP79" s="3065"/>
      <c r="GQ79" s="3"/>
      <c r="GR79" s="3066"/>
      <c r="GS79" s="3067"/>
      <c r="GT79" s="3065"/>
      <c r="GU79" s="3064"/>
      <c r="GV79" s="3065"/>
      <c r="GW79" s="3065"/>
      <c r="GX79" s="3065"/>
      <c r="GY79" s="3065"/>
      <c r="GZ79" s="3065"/>
      <c r="HA79" s="3065"/>
      <c r="HB79" s="3"/>
      <c r="HC79" s="3066"/>
      <c r="HD79" s="3067"/>
      <c r="HE79" s="3065"/>
      <c r="HF79" s="3064"/>
      <c r="HG79" s="3065"/>
      <c r="HH79" s="3065"/>
      <c r="HI79" s="3065"/>
      <c r="HJ79" s="3065"/>
      <c r="HK79" s="3065"/>
      <c r="HL79" s="3065"/>
      <c r="HM79" s="3"/>
      <c r="HN79" s="3066"/>
      <c r="HO79" s="3067"/>
      <c r="HP79" s="3065"/>
      <c r="HQ79" s="3064"/>
      <c r="HR79" s="3065"/>
      <c r="HS79" s="3065"/>
      <c r="HT79" s="3065"/>
      <c r="HU79" s="3065"/>
      <c r="HV79" s="3065"/>
      <c r="HW79" s="3065"/>
      <c r="HX79" s="3"/>
      <c r="HY79" s="3066"/>
      <c r="HZ79" s="3067"/>
      <c r="IA79" s="3065"/>
      <c r="IB79" s="3064"/>
      <c r="IC79" s="3065"/>
      <c r="ID79" s="3065"/>
      <c r="IE79" s="3065"/>
      <c r="IF79" s="3065"/>
      <c r="IG79" s="3065"/>
      <c r="IH79" s="3065"/>
      <c r="II79" s="3"/>
      <c r="IJ79" s="3066"/>
      <c r="IK79" s="3067"/>
      <c r="IL79" s="3065"/>
      <c r="IM79" s="3064"/>
      <c r="IN79" s="3065"/>
      <c r="IO79" s="3065"/>
      <c r="IP79" s="3065"/>
      <c r="IQ79" s="3065"/>
      <c r="IR79" s="3065"/>
      <c r="IS79" s="3065"/>
      <c r="IT79" s="3"/>
      <c r="IU79" s="3066"/>
      <c r="IV79" s="3067"/>
      <c r="IW79" s="3065"/>
    </row>
    <row r="80" spans="1:257" ht="22.5" customHeight="1" x14ac:dyDescent="0.25">
      <c r="A80" s="3066"/>
      <c r="B80" s="3067"/>
      <c r="C80" s="3068"/>
      <c r="D80" s="3062"/>
      <c r="E80" s="3068"/>
      <c r="F80" s="3068"/>
      <c r="G80" s="3068"/>
      <c r="H80" s="3068"/>
      <c r="I80" s="3068"/>
      <c r="J80" s="3068"/>
      <c r="K80" s="3063"/>
      <c r="M80" s="3066"/>
      <c r="N80" s="3067"/>
      <c r="O80" s="3065"/>
      <c r="P80" s="3064"/>
      <c r="Q80" s="3065"/>
      <c r="R80" s="3065"/>
      <c r="S80" s="3065"/>
      <c r="T80" s="3065"/>
      <c r="U80" s="3065"/>
      <c r="V80" s="3065"/>
      <c r="W80" s="3"/>
      <c r="X80" s="3066"/>
      <c r="Y80" s="3067"/>
      <c r="Z80" s="3065"/>
      <c r="AA80" s="3064"/>
      <c r="AB80" s="3065"/>
      <c r="AC80" s="3065"/>
      <c r="AD80" s="3065"/>
      <c r="AE80" s="3065"/>
      <c r="AF80" s="3065"/>
      <c r="AG80" s="3065"/>
      <c r="AH80" s="3"/>
      <c r="AI80" s="3066"/>
      <c r="AJ80" s="3067"/>
      <c r="AK80" s="3065"/>
      <c r="AL80" s="3064"/>
      <c r="AM80" s="3065"/>
      <c r="AN80" s="3065"/>
      <c r="AO80" s="3065"/>
      <c r="AP80" s="3065"/>
      <c r="AQ80" s="3065"/>
      <c r="AR80" s="3065"/>
      <c r="AS80" s="3"/>
      <c r="AT80" s="3066"/>
      <c r="AU80" s="3067"/>
      <c r="AV80" s="3065"/>
      <c r="AW80" s="3064"/>
      <c r="AX80" s="3065"/>
      <c r="AY80" s="3065"/>
      <c r="AZ80" s="3065"/>
      <c r="BA80" s="3065"/>
      <c r="BB80" s="3065"/>
      <c r="BC80" s="3065"/>
      <c r="BD80" s="3"/>
      <c r="BE80" s="3066"/>
      <c r="BF80" s="3067"/>
      <c r="BG80" s="3065"/>
      <c r="BH80" s="3064"/>
      <c r="BI80" s="3065"/>
      <c r="BJ80" s="3065"/>
      <c r="BK80" s="3065"/>
      <c r="BL80" s="3065"/>
      <c r="BM80" s="3065"/>
      <c r="BN80" s="3065"/>
      <c r="BO80" s="3"/>
      <c r="BP80" s="3066"/>
      <c r="BQ80" s="3067"/>
      <c r="BR80" s="3065"/>
      <c r="BS80" s="3064"/>
      <c r="BT80" s="3065"/>
      <c r="BU80" s="3065"/>
      <c r="BV80" s="3065"/>
      <c r="BW80" s="3065"/>
      <c r="BX80" s="3065"/>
      <c r="BY80" s="3065"/>
      <c r="BZ80" s="3"/>
      <c r="CA80" s="3066"/>
      <c r="CB80" s="3067"/>
      <c r="CC80" s="3065"/>
      <c r="CD80" s="3064"/>
      <c r="CE80" s="3065"/>
      <c r="CF80" s="3065"/>
      <c r="CG80" s="3065"/>
      <c r="CH80" s="3065"/>
      <c r="CI80" s="3065"/>
      <c r="CJ80" s="3065"/>
      <c r="CK80" s="3"/>
      <c r="CL80" s="3066"/>
      <c r="CM80" s="3067"/>
      <c r="CN80" s="3065"/>
      <c r="CO80" s="3064"/>
      <c r="CP80" s="3065"/>
      <c r="CQ80" s="3065"/>
      <c r="CR80" s="3065"/>
      <c r="CS80" s="3065"/>
      <c r="CT80" s="3065"/>
      <c r="CU80" s="3065"/>
      <c r="CV80" s="3"/>
      <c r="CW80" s="3066"/>
      <c r="CX80" s="3067"/>
      <c r="CY80" s="3065"/>
      <c r="CZ80" s="3064"/>
      <c r="DA80" s="3065"/>
      <c r="DB80" s="3065"/>
      <c r="DC80" s="3065"/>
      <c r="DD80" s="3065"/>
      <c r="DE80" s="3065"/>
      <c r="DF80" s="3065"/>
      <c r="DG80" s="3"/>
      <c r="DH80" s="3066"/>
      <c r="DI80" s="3067"/>
      <c r="DJ80" s="3065"/>
      <c r="DK80" s="3064"/>
      <c r="DL80" s="3065"/>
      <c r="DM80" s="3065"/>
      <c r="DN80" s="3065"/>
      <c r="DO80" s="3065"/>
      <c r="DP80" s="3065"/>
      <c r="DQ80" s="3065"/>
      <c r="DR80" s="3"/>
      <c r="DS80" s="3066"/>
      <c r="DT80" s="3067"/>
      <c r="DU80" s="3065"/>
      <c r="DV80" s="3064"/>
      <c r="DW80" s="3065"/>
      <c r="DX80" s="3065"/>
      <c r="DY80" s="3065"/>
      <c r="DZ80" s="3065"/>
      <c r="EA80" s="3065"/>
      <c r="EB80" s="3065"/>
      <c r="EC80" s="3"/>
      <c r="ED80" s="3066"/>
      <c r="EE80" s="3067"/>
      <c r="EF80" s="3065"/>
      <c r="EG80" s="3064"/>
      <c r="EH80" s="3065"/>
      <c r="EI80" s="3065"/>
      <c r="EJ80" s="3065"/>
      <c r="EK80" s="3065"/>
      <c r="EL80" s="3065"/>
      <c r="EM80" s="3065"/>
      <c r="EN80" s="3"/>
      <c r="EO80" s="3066"/>
      <c r="EP80" s="3067"/>
      <c r="EQ80" s="3065"/>
      <c r="ER80" s="3064"/>
      <c r="ES80" s="3065"/>
      <c r="ET80" s="3065"/>
      <c r="EU80" s="3065"/>
      <c r="EV80" s="3065"/>
      <c r="EW80" s="3065"/>
      <c r="EX80" s="3065"/>
      <c r="EY80" s="3"/>
      <c r="EZ80" s="3066"/>
      <c r="FA80" s="3067"/>
      <c r="FB80" s="3065"/>
      <c r="FC80" s="3064"/>
      <c r="FD80" s="3065"/>
      <c r="FE80" s="3065"/>
      <c r="FF80" s="3065"/>
      <c r="FG80" s="3065"/>
      <c r="FH80" s="3065"/>
      <c r="FI80" s="3065"/>
      <c r="FJ80" s="3"/>
      <c r="FK80" s="3066"/>
      <c r="FL80" s="3067"/>
      <c r="FM80" s="3065"/>
      <c r="FN80" s="3064"/>
      <c r="FO80" s="3065"/>
      <c r="FP80" s="3065"/>
      <c r="FQ80" s="3065"/>
      <c r="FR80" s="3065"/>
      <c r="FS80" s="3065"/>
      <c r="FT80" s="3065"/>
      <c r="FU80" s="3"/>
      <c r="FV80" s="3066"/>
      <c r="FW80" s="3067"/>
      <c r="FX80" s="3065"/>
      <c r="FY80" s="3064"/>
      <c r="FZ80" s="3065"/>
      <c r="GA80" s="3065"/>
      <c r="GB80" s="3065"/>
      <c r="GC80" s="3065"/>
      <c r="GD80" s="3065"/>
      <c r="GE80" s="3065"/>
      <c r="GF80" s="3"/>
      <c r="GG80" s="3066"/>
      <c r="GH80" s="3067"/>
      <c r="GI80" s="3065"/>
      <c r="GJ80" s="3064"/>
      <c r="GK80" s="3065"/>
      <c r="GL80" s="3065"/>
      <c r="GM80" s="3065"/>
      <c r="GN80" s="3065"/>
      <c r="GO80" s="3065"/>
      <c r="GP80" s="3065"/>
      <c r="GQ80" s="3"/>
      <c r="GR80" s="3066"/>
      <c r="GS80" s="3067"/>
      <c r="GT80" s="3065"/>
      <c r="GU80" s="3064"/>
      <c r="GV80" s="3065"/>
      <c r="GW80" s="3065"/>
      <c r="GX80" s="3065"/>
      <c r="GY80" s="3065"/>
      <c r="GZ80" s="3065"/>
      <c r="HA80" s="3065"/>
      <c r="HB80" s="3"/>
      <c r="HC80" s="3066"/>
      <c r="HD80" s="3067"/>
      <c r="HE80" s="3065"/>
      <c r="HF80" s="3064"/>
      <c r="HG80" s="3065"/>
      <c r="HH80" s="3065"/>
      <c r="HI80" s="3065"/>
      <c r="HJ80" s="3065"/>
      <c r="HK80" s="3065"/>
      <c r="HL80" s="3065"/>
      <c r="HM80" s="3"/>
      <c r="HN80" s="3066"/>
      <c r="HO80" s="3067"/>
      <c r="HP80" s="3065"/>
      <c r="HQ80" s="3064"/>
      <c r="HR80" s="3065"/>
      <c r="HS80" s="3065"/>
      <c r="HT80" s="3065"/>
      <c r="HU80" s="3065"/>
      <c r="HV80" s="3065"/>
      <c r="HW80" s="3065"/>
      <c r="HX80" s="3"/>
      <c r="HY80" s="3066"/>
      <c r="HZ80" s="3067"/>
      <c r="IA80" s="3065"/>
      <c r="IB80" s="3064"/>
      <c r="IC80" s="3065"/>
      <c r="ID80" s="3065"/>
      <c r="IE80" s="3065"/>
      <c r="IF80" s="3065"/>
      <c r="IG80" s="3065"/>
      <c r="IH80" s="3065"/>
      <c r="II80" s="3"/>
      <c r="IJ80" s="3066"/>
      <c r="IK80" s="3067"/>
      <c r="IL80" s="3065"/>
      <c r="IM80" s="3064"/>
      <c r="IN80" s="3065"/>
      <c r="IO80" s="3065"/>
      <c r="IP80" s="3065"/>
      <c r="IQ80" s="3065"/>
      <c r="IR80" s="3065"/>
      <c r="IS80" s="3065"/>
      <c r="IT80" s="3"/>
      <c r="IU80" s="3066"/>
      <c r="IV80" s="3067"/>
      <c r="IW80" s="3065"/>
    </row>
    <row r="81" spans="1:257" ht="22.5" customHeight="1" x14ac:dyDescent="0.25">
      <c r="A81" s="3066"/>
      <c r="B81" s="3067"/>
      <c r="C81" s="3068"/>
      <c r="D81" s="3062"/>
      <c r="E81" s="3068"/>
      <c r="F81" s="3068"/>
      <c r="G81" s="3068"/>
      <c r="H81" s="3068"/>
      <c r="I81" s="3068"/>
      <c r="J81" s="3068"/>
      <c r="K81" s="3063"/>
      <c r="M81" s="3066"/>
      <c r="N81" s="3067"/>
      <c r="O81" s="3065"/>
      <c r="P81" s="3064"/>
      <c r="Q81" s="3065"/>
      <c r="R81" s="3065"/>
      <c r="S81" s="3065"/>
      <c r="T81" s="3065"/>
      <c r="U81" s="3065"/>
      <c r="V81" s="3065"/>
      <c r="W81" s="3"/>
      <c r="X81" s="3066"/>
      <c r="Y81" s="3067"/>
      <c r="Z81" s="3065"/>
      <c r="AA81" s="3064"/>
      <c r="AB81" s="3065"/>
      <c r="AC81" s="3065"/>
      <c r="AD81" s="3065"/>
      <c r="AE81" s="3065"/>
      <c r="AF81" s="3065"/>
      <c r="AG81" s="3065"/>
      <c r="AH81" s="3"/>
      <c r="AI81" s="3066"/>
      <c r="AJ81" s="3067"/>
      <c r="AK81" s="3065"/>
      <c r="AL81" s="3064"/>
      <c r="AM81" s="3065"/>
      <c r="AN81" s="3065"/>
      <c r="AO81" s="3065"/>
      <c r="AP81" s="3065"/>
      <c r="AQ81" s="3065"/>
      <c r="AR81" s="3065"/>
      <c r="AS81" s="3"/>
      <c r="AT81" s="3066"/>
      <c r="AU81" s="3067"/>
      <c r="AV81" s="3065"/>
      <c r="AW81" s="3064"/>
      <c r="AX81" s="3065"/>
      <c r="AY81" s="3065"/>
      <c r="AZ81" s="3065"/>
      <c r="BA81" s="3065"/>
      <c r="BB81" s="3065"/>
      <c r="BC81" s="3065"/>
      <c r="BD81" s="3"/>
      <c r="BE81" s="3066"/>
      <c r="BF81" s="3067"/>
      <c r="BG81" s="3065"/>
      <c r="BH81" s="3064"/>
      <c r="BI81" s="3065"/>
      <c r="BJ81" s="3065"/>
      <c r="BK81" s="3065"/>
      <c r="BL81" s="3065"/>
      <c r="BM81" s="3065"/>
      <c r="BN81" s="3065"/>
      <c r="BO81" s="3"/>
      <c r="BP81" s="3066"/>
      <c r="BQ81" s="3067"/>
      <c r="BR81" s="3065"/>
      <c r="BS81" s="3064"/>
      <c r="BT81" s="3065"/>
      <c r="BU81" s="3065"/>
      <c r="BV81" s="3065"/>
      <c r="BW81" s="3065"/>
      <c r="BX81" s="3065"/>
      <c r="BY81" s="3065"/>
      <c r="BZ81" s="3"/>
      <c r="CA81" s="3066"/>
      <c r="CB81" s="3067"/>
      <c r="CC81" s="3065"/>
      <c r="CD81" s="3064"/>
      <c r="CE81" s="3065"/>
      <c r="CF81" s="3065"/>
      <c r="CG81" s="3065"/>
      <c r="CH81" s="3065"/>
      <c r="CI81" s="3065"/>
      <c r="CJ81" s="3065"/>
      <c r="CK81" s="3"/>
      <c r="CL81" s="3066"/>
      <c r="CM81" s="3067"/>
      <c r="CN81" s="3065"/>
      <c r="CO81" s="3064"/>
      <c r="CP81" s="3065"/>
      <c r="CQ81" s="3065"/>
      <c r="CR81" s="3065"/>
      <c r="CS81" s="3065"/>
      <c r="CT81" s="3065"/>
      <c r="CU81" s="3065"/>
      <c r="CV81" s="3"/>
      <c r="CW81" s="3066"/>
      <c r="CX81" s="3067"/>
      <c r="CY81" s="3065"/>
      <c r="CZ81" s="3064"/>
      <c r="DA81" s="3065"/>
      <c r="DB81" s="3065"/>
      <c r="DC81" s="3065"/>
      <c r="DD81" s="3065"/>
      <c r="DE81" s="3065"/>
      <c r="DF81" s="3065"/>
      <c r="DG81" s="3"/>
      <c r="DH81" s="3066"/>
      <c r="DI81" s="3067"/>
      <c r="DJ81" s="3065"/>
      <c r="DK81" s="3064"/>
      <c r="DL81" s="3065"/>
      <c r="DM81" s="3065"/>
      <c r="DN81" s="3065"/>
      <c r="DO81" s="3065"/>
      <c r="DP81" s="3065"/>
      <c r="DQ81" s="3065"/>
      <c r="DR81" s="3"/>
      <c r="DS81" s="3066"/>
      <c r="DT81" s="3067"/>
      <c r="DU81" s="3065"/>
      <c r="DV81" s="3064"/>
      <c r="DW81" s="3065"/>
      <c r="DX81" s="3065"/>
      <c r="DY81" s="3065"/>
      <c r="DZ81" s="3065"/>
      <c r="EA81" s="3065"/>
      <c r="EB81" s="3065"/>
      <c r="EC81" s="3"/>
      <c r="ED81" s="3066"/>
      <c r="EE81" s="3067"/>
      <c r="EF81" s="3065"/>
      <c r="EG81" s="3064"/>
      <c r="EH81" s="3065"/>
      <c r="EI81" s="3065"/>
      <c r="EJ81" s="3065"/>
      <c r="EK81" s="3065"/>
      <c r="EL81" s="3065"/>
      <c r="EM81" s="3065"/>
      <c r="EN81" s="3"/>
      <c r="EO81" s="3066"/>
      <c r="EP81" s="3067"/>
      <c r="EQ81" s="3065"/>
      <c r="ER81" s="3064"/>
      <c r="ES81" s="3065"/>
      <c r="ET81" s="3065"/>
      <c r="EU81" s="3065"/>
      <c r="EV81" s="3065"/>
      <c r="EW81" s="3065"/>
      <c r="EX81" s="3065"/>
      <c r="EY81" s="3"/>
      <c r="EZ81" s="3066"/>
      <c r="FA81" s="3067"/>
      <c r="FB81" s="3065"/>
      <c r="FC81" s="3064"/>
      <c r="FD81" s="3065"/>
      <c r="FE81" s="3065"/>
      <c r="FF81" s="3065"/>
      <c r="FG81" s="3065"/>
      <c r="FH81" s="3065"/>
      <c r="FI81" s="3065"/>
      <c r="FJ81" s="3"/>
      <c r="FK81" s="3066"/>
      <c r="FL81" s="3067"/>
      <c r="FM81" s="3065"/>
      <c r="FN81" s="3064"/>
      <c r="FO81" s="3065"/>
      <c r="FP81" s="3065"/>
      <c r="FQ81" s="3065"/>
      <c r="FR81" s="3065"/>
      <c r="FS81" s="3065"/>
      <c r="FT81" s="3065"/>
      <c r="FU81" s="3"/>
      <c r="FV81" s="3066"/>
      <c r="FW81" s="3067"/>
      <c r="FX81" s="3065"/>
      <c r="FY81" s="3064"/>
      <c r="FZ81" s="3065"/>
      <c r="GA81" s="3065"/>
      <c r="GB81" s="3065"/>
      <c r="GC81" s="3065"/>
      <c r="GD81" s="3065"/>
      <c r="GE81" s="3065"/>
      <c r="GF81" s="3"/>
      <c r="GG81" s="3066"/>
      <c r="GH81" s="3067"/>
      <c r="GI81" s="3065"/>
      <c r="GJ81" s="3064"/>
      <c r="GK81" s="3065"/>
      <c r="GL81" s="3065"/>
      <c r="GM81" s="3065"/>
      <c r="GN81" s="3065"/>
      <c r="GO81" s="3065"/>
      <c r="GP81" s="3065"/>
      <c r="GQ81" s="3"/>
      <c r="GR81" s="3066"/>
      <c r="GS81" s="3067"/>
      <c r="GT81" s="3065"/>
      <c r="GU81" s="3064"/>
      <c r="GV81" s="3065"/>
      <c r="GW81" s="3065"/>
      <c r="GX81" s="3065"/>
      <c r="GY81" s="3065"/>
      <c r="GZ81" s="3065"/>
      <c r="HA81" s="3065"/>
      <c r="HB81" s="3"/>
      <c r="HC81" s="3066"/>
      <c r="HD81" s="3067"/>
      <c r="HE81" s="3065"/>
      <c r="HF81" s="3064"/>
      <c r="HG81" s="3065"/>
      <c r="HH81" s="3065"/>
      <c r="HI81" s="3065"/>
      <c r="HJ81" s="3065"/>
      <c r="HK81" s="3065"/>
      <c r="HL81" s="3065"/>
      <c r="HM81" s="3"/>
      <c r="HN81" s="3066"/>
      <c r="HO81" s="3067"/>
      <c r="HP81" s="3065"/>
      <c r="HQ81" s="3064"/>
      <c r="HR81" s="3065"/>
      <c r="HS81" s="3065"/>
      <c r="HT81" s="3065"/>
      <c r="HU81" s="3065"/>
      <c r="HV81" s="3065"/>
      <c r="HW81" s="3065"/>
      <c r="HX81" s="3"/>
      <c r="HY81" s="3066"/>
      <c r="HZ81" s="3067"/>
      <c r="IA81" s="3065"/>
      <c r="IB81" s="3064"/>
      <c r="IC81" s="3065"/>
      <c r="ID81" s="3065"/>
      <c r="IE81" s="3065"/>
      <c r="IF81" s="3065"/>
      <c r="IG81" s="3065"/>
      <c r="IH81" s="3065"/>
      <c r="II81" s="3"/>
      <c r="IJ81" s="3066"/>
      <c r="IK81" s="3067"/>
      <c r="IL81" s="3065"/>
      <c r="IM81" s="3064"/>
      <c r="IN81" s="3065"/>
      <c r="IO81" s="3065"/>
      <c r="IP81" s="3065"/>
      <c r="IQ81" s="3065"/>
      <c r="IR81" s="3065"/>
      <c r="IS81" s="3065"/>
      <c r="IT81" s="3"/>
      <c r="IU81" s="3066"/>
      <c r="IV81" s="3067"/>
      <c r="IW81" s="3065"/>
    </row>
    <row r="82" spans="1:257" ht="22.5" customHeight="1" x14ac:dyDescent="0.25">
      <c r="A82" s="3066"/>
      <c r="B82" s="3067"/>
      <c r="C82" s="3062"/>
      <c r="D82" s="3062"/>
      <c r="E82" s="3062"/>
      <c r="F82" s="3062"/>
      <c r="G82" s="3062"/>
      <c r="H82" s="3062"/>
      <c r="I82" s="3062"/>
      <c r="J82" s="3062"/>
      <c r="K82" s="3062"/>
      <c r="M82" s="3066"/>
      <c r="N82" s="3067"/>
      <c r="O82" s="3065"/>
      <c r="P82" s="3064"/>
      <c r="Q82" s="3065"/>
      <c r="R82" s="3065"/>
      <c r="S82" s="3065"/>
      <c r="T82" s="3065"/>
      <c r="U82" s="3065"/>
      <c r="V82" s="3065"/>
      <c r="W82" s="3"/>
      <c r="X82" s="3066"/>
      <c r="Y82" s="3067"/>
      <c r="Z82" s="3065"/>
      <c r="AA82" s="3064"/>
      <c r="AB82" s="3065"/>
      <c r="AC82" s="3065"/>
      <c r="AD82" s="3065"/>
      <c r="AE82" s="3065"/>
      <c r="AF82" s="3065"/>
      <c r="AG82" s="3065"/>
      <c r="AH82" s="3"/>
      <c r="AI82" s="3066"/>
      <c r="AJ82" s="3067"/>
      <c r="AK82" s="3065"/>
      <c r="AL82" s="3064"/>
      <c r="AM82" s="3065"/>
      <c r="AN82" s="3065"/>
      <c r="AO82" s="3065"/>
      <c r="AP82" s="3065"/>
      <c r="AQ82" s="3065"/>
      <c r="AR82" s="3065"/>
      <c r="AS82" s="3"/>
      <c r="AT82" s="3066"/>
      <c r="AU82" s="3067"/>
      <c r="AV82" s="3065"/>
      <c r="AW82" s="3064"/>
      <c r="AX82" s="3065"/>
      <c r="AY82" s="3065"/>
      <c r="AZ82" s="3065"/>
      <c r="BA82" s="3065"/>
      <c r="BB82" s="3065"/>
      <c r="BC82" s="3065"/>
      <c r="BD82" s="3"/>
      <c r="BE82" s="3066"/>
      <c r="BF82" s="3067"/>
      <c r="BG82" s="3065"/>
      <c r="BH82" s="3064"/>
      <c r="BI82" s="3065"/>
      <c r="BJ82" s="3065"/>
      <c r="BK82" s="3065"/>
      <c r="BL82" s="3065"/>
      <c r="BM82" s="3065"/>
      <c r="BN82" s="3065"/>
      <c r="BO82" s="3"/>
      <c r="BP82" s="3066"/>
      <c r="BQ82" s="3067"/>
      <c r="BR82" s="3065"/>
      <c r="BS82" s="3064"/>
      <c r="BT82" s="3065"/>
      <c r="BU82" s="3065"/>
      <c r="BV82" s="3065"/>
      <c r="BW82" s="3065"/>
      <c r="BX82" s="3065"/>
      <c r="BY82" s="3065"/>
      <c r="BZ82" s="3"/>
      <c r="CA82" s="3066"/>
      <c r="CB82" s="3067"/>
      <c r="CC82" s="3065"/>
      <c r="CD82" s="3064"/>
      <c r="CE82" s="3065"/>
      <c r="CF82" s="3065"/>
      <c r="CG82" s="3065"/>
      <c r="CH82" s="3065"/>
      <c r="CI82" s="3065"/>
      <c r="CJ82" s="3065"/>
      <c r="CK82" s="3"/>
      <c r="CL82" s="3066"/>
      <c r="CM82" s="3067"/>
      <c r="CN82" s="3065"/>
      <c r="CO82" s="3064"/>
      <c r="CP82" s="3065"/>
      <c r="CQ82" s="3065"/>
      <c r="CR82" s="3065"/>
      <c r="CS82" s="3065"/>
      <c r="CT82" s="3065"/>
      <c r="CU82" s="3065"/>
      <c r="CV82" s="3"/>
      <c r="CW82" s="3066"/>
      <c r="CX82" s="3067"/>
      <c r="CY82" s="3065"/>
      <c r="CZ82" s="3064"/>
      <c r="DA82" s="3065"/>
      <c r="DB82" s="3065"/>
      <c r="DC82" s="3065"/>
      <c r="DD82" s="3065"/>
      <c r="DE82" s="3065"/>
      <c r="DF82" s="3065"/>
      <c r="DG82" s="3"/>
      <c r="DH82" s="3066"/>
      <c r="DI82" s="3067"/>
      <c r="DJ82" s="3065"/>
      <c r="DK82" s="3064"/>
      <c r="DL82" s="3065"/>
      <c r="DM82" s="3065"/>
      <c r="DN82" s="3065"/>
      <c r="DO82" s="3065"/>
      <c r="DP82" s="3065"/>
      <c r="DQ82" s="3065"/>
      <c r="DR82" s="3"/>
      <c r="DS82" s="3066"/>
      <c r="DT82" s="3067"/>
      <c r="DU82" s="3065"/>
      <c r="DV82" s="3064"/>
      <c r="DW82" s="3065"/>
      <c r="DX82" s="3065"/>
      <c r="DY82" s="3065"/>
      <c r="DZ82" s="3065"/>
      <c r="EA82" s="3065"/>
      <c r="EB82" s="3065"/>
      <c r="EC82" s="3"/>
      <c r="ED82" s="3066"/>
      <c r="EE82" s="3067"/>
      <c r="EF82" s="3065"/>
      <c r="EG82" s="3064"/>
      <c r="EH82" s="3065"/>
      <c r="EI82" s="3065"/>
      <c r="EJ82" s="3065"/>
      <c r="EK82" s="3065"/>
      <c r="EL82" s="3065"/>
      <c r="EM82" s="3065"/>
      <c r="EN82" s="3"/>
      <c r="EO82" s="3066"/>
      <c r="EP82" s="3067"/>
      <c r="EQ82" s="3065"/>
      <c r="ER82" s="3064"/>
      <c r="ES82" s="3065"/>
      <c r="ET82" s="3065"/>
      <c r="EU82" s="3065"/>
      <c r="EV82" s="3065"/>
      <c r="EW82" s="3065"/>
      <c r="EX82" s="3065"/>
      <c r="EY82" s="3"/>
      <c r="EZ82" s="3066"/>
      <c r="FA82" s="3067"/>
      <c r="FB82" s="3065"/>
      <c r="FC82" s="3064"/>
      <c r="FD82" s="3065"/>
      <c r="FE82" s="3065"/>
      <c r="FF82" s="3065"/>
      <c r="FG82" s="3065"/>
      <c r="FH82" s="3065"/>
      <c r="FI82" s="3065"/>
      <c r="FJ82" s="3"/>
      <c r="FK82" s="3066"/>
      <c r="FL82" s="3067"/>
      <c r="FM82" s="3065"/>
      <c r="FN82" s="3064"/>
      <c r="FO82" s="3065"/>
      <c r="FP82" s="3065"/>
      <c r="FQ82" s="3065"/>
      <c r="FR82" s="3065"/>
      <c r="FS82" s="3065"/>
      <c r="FT82" s="3065"/>
      <c r="FU82" s="3"/>
      <c r="FV82" s="3066"/>
      <c r="FW82" s="3067"/>
      <c r="FX82" s="3065"/>
      <c r="FY82" s="3064"/>
      <c r="FZ82" s="3065"/>
      <c r="GA82" s="3065"/>
      <c r="GB82" s="3065"/>
      <c r="GC82" s="3065"/>
      <c r="GD82" s="3065"/>
      <c r="GE82" s="3065"/>
      <c r="GF82" s="3"/>
      <c r="GG82" s="3066"/>
      <c r="GH82" s="3067"/>
      <c r="GI82" s="3065"/>
      <c r="GJ82" s="3064"/>
      <c r="GK82" s="3065"/>
      <c r="GL82" s="3065"/>
      <c r="GM82" s="3065"/>
      <c r="GN82" s="3065"/>
      <c r="GO82" s="3065"/>
      <c r="GP82" s="3065"/>
      <c r="GQ82" s="3"/>
      <c r="GR82" s="3066"/>
      <c r="GS82" s="3067"/>
      <c r="GT82" s="3065"/>
      <c r="GU82" s="3064"/>
      <c r="GV82" s="3065"/>
      <c r="GW82" s="3065"/>
      <c r="GX82" s="3065"/>
      <c r="GY82" s="3065"/>
      <c r="GZ82" s="3065"/>
      <c r="HA82" s="3065"/>
      <c r="HB82" s="3"/>
      <c r="HC82" s="3066"/>
      <c r="HD82" s="3067"/>
      <c r="HE82" s="3065"/>
      <c r="HF82" s="3064"/>
      <c r="HG82" s="3065"/>
      <c r="HH82" s="3065"/>
      <c r="HI82" s="3065"/>
      <c r="HJ82" s="3065"/>
      <c r="HK82" s="3065"/>
      <c r="HL82" s="3065"/>
      <c r="HM82" s="3"/>
      <c r="HN82" s="3066"/>
      <c r="HO82" s="3067"/>
      <c r="HP82" s="3065"/>
      <c r="HQ82" s="3064"/>
      <c r="HR82" s="3065"/>
      <c r="HS82" s="3065"/>
      <c r="HT82" s="3065"/>
      <c r="HU82" s="3065"/>
      <c r="HV82" s="3065"/>
      <c r="HW82" s="3065"/>
      <c r="HX82" s="3"/>
      <c r="HY82" s="3066"/>
      <c r="HZ82" s="3067"/>
      <c r="IA82" s="3065"/>
      <c r="IB82" s="3064"/>
      <c r="IC82" s="3065"/>
      <c r="ID82" s="3065"/>
      <c r="IE82" s="3065"/>
      <c r="IF82" s="3065"/>
      <c r="IG82" s="3065"/>
      <c r="IH82" s="3065"/>
      <c r="II82" s="3"/>
      <c r="IJ82" s="3066"/>
      <c r="IK82" s="3067"/>
      <c r="IL82" s="3065"/>
      <c r="IM82" s="3064"/>
      <c r="IN82" s="3065"/>
      <c r="IO82" s="3065"/>
      <c r="IP82" s="3065"/>
      <c r="IQ82" s="3065"/>
      <c r="IR82" s="3065"/>
      <c r="IS82" s="3065"/>
      <c r="IT82" s="3"/>
      <c r="IU82" s="3066"/>
      <c r="IV82" s="3067"/>
      <c r="IW82" s="3065"/>
    </row>
    <row r="83" spans="1:257" ht="22.5" customHeight="1" x14ac:dyDescent="0.25">
      <c r="A83" s="3066"/>
      <c r="B83" s="3067"/>
      <c r="C83" s="3068"/>
      <c r="D83" s="3062"/>
      <c r="E83" s="3068"/>
      <c r="F83" s="3068"/>
      <c r="G83" s="3068"/>
      <c r="H83" s="3068"/>
      <c r="I83" s="3068"/>
      <c r="J83" s="3068"/>
      <c r="K83" s="3063"/>
      <c r="M83" s="3066"/>
      <c r="N83" s="3067"/>
      <c r="O83" s="3065"/>
      <c r="P83" s="3064"/>
      <c r="Q83" s="3065"/>
      <c r="R83" s="3065"/>
      <c r="S83" s="3065"/>
      <c r="T83" s="3065"/>
      <c r="U83" s="3065"/>
      <c r="V83" s="3065"/>
      <c r="W83" s="3"/>
      <c r="X83" s="3066"/>
      <c r="Y83" s="3067"/>
      <c r="Z83" s="3065"/>
      <c r="AA83" s="3064"/>
      <c r="AB83" s="3065"/>
      <c r="AC83" s="3065"/>
      <c r="AD83" s="3065"/>
      <c r="AE83" s="3065"/>
      <c r="AF83" s="3065"/>
      <c r="AG83" s="3065"/>
      <c r="AH83" s="3"/>
      <c r="AI83" s="3066"/>
      <c r="AJ83" s="3067"/>
      <c r="AK83" s="3065"/>
      <c r="AL83" s="3064"/>
      <c r="AM83" s="3065"/>
      <c r="AN83" s="3065"/>
      <c r="AO83" s="3065"/>
      <c r="AP83" s="3065"/>
      <c r="AQ83" s="3065"/>
      <c r="AR83" s="3065"/>
      <c r="AS83" s="3"/>
      <c r="AT83" s="3066"/>
      <c r="AU83" s="3067"/>
      <c r="AV83" s="3065"/>
      <c r="AW83" s="3064"/>
      <c r="AX83" s="3065"/>
      <c r="AY83" s="3065"/>
      <c r="AZ83" s="3065"/>
      <c r="BA83" s="3065"/>
      <c r="BB83" s="3065"/>
      <c r="BC83" s="3065"/>
      <c r="BD83" s="3"/>
      <c r="BE83" s="3066"/>
      <c r="BF83" s="3067"/>
      <c r="BG83" s="3065"/>
      <c r="BH83" s="3064"/>
      <c r="BI83" s="3065"/>
      <c r="BJ83" s="3065"/>
      <c r="BK83" s="3065"/>
      <c r="BL83" s="3065"/>
      <c r="BM83" s="3065"/>
      <c r="BN83" s="3065"/>
      <c r="BO83" s="3"/>
      <c r="BP83" s="3066"/>
      <c r="BQ83" s="3067"/>
      <c r="BR83" s="3065"/>
      <c r="BS83" s="3064"/>
      <c r="BT83" s="3065"/>
      <c r="BU83" s="3065"/>
      <c r="BV83" s="3065"/>
      <c r="BW83" s="3065"/>
      <c r="BX83" s="3065"/>
      <c r="BY83" s="3065"/>
      <c r="BZ83" s="3"/>
      <c r="CA83" s="3066"/>
      <c r="CB83" s="3067"/>
      <c r="CC83" s="3065"/>
      <c r="CD83" s="3064"/>
      <c r="CE83" s="3065"/>
      <c r="CF83" s="3065"/>
      <c r="CG83" s="3065"/>
      <c r="CH83" s="3065"/>
      <c r="CI83" s="3065"/>
      <c r="CJ83" s="3065"/>
      <c r="CK83" s="3"/>
      <c r="CL83" s="3066"/>
      <c r="CM83" s="3067"/>
      <c r="CN83" s="3065"/>
      <c r="CO83" s="3064"/>
      <c r="CP83" s="3065"/>
      <c r="CQ83" s="3065"/>
      <c r="CR83" s="3065"/>
      <c r="CS83" s="3065"/>
      <c r="CT83" s="3065"/>
      <c r="CU83" s="3065"/>
      <c r="CV83" s="3"/>
      <c r="CW83" s="3066"/>
      <c r="CX83" s="3067"/>
      <c r="CY83" s="3065"/>
      <c r="CZ83" s="3064"/>
      <c r="DA83" s="3065"/>
      <c r="DB83" s="3065"/>
      <c r="DC83" s="3065"/>
      <c r="DD83" s="3065"/>
      <c r="DE83" s="3065"/>
      <c r="DF83" s="3065"/>
      <c r="DG83" s="3"/>
      <c r="DH83" s="3066"/>
      <c r="DI83" s="3067"/>
      <c r="DJ83" s="3065"/>
      <c r="DK83" s="3064"/>
      <c r="DL83" s="3065"/>
      <c r="DM83" s="3065"/>
      <c r="DN83" s="3065"/>
      <c r="DO83" s="3065"/>
      <c r="DP83" s="3065"/>
      <c r="DQ83" s="3065"/>
      <c r="DR83" s="3"/>
      <c r="DS83" s="3066"/>
      <c r="DT83" s="3067"/>
      <c r="DU83" s="3065"/>
      <c r="DV83" s="3064"/>
      <c r="DW83" s="3065"/>
      <c r="DX83" s="3065"/>
      <c r="DY83" s="3065"/>
      <c r="DZ83" s="3065"/>
      <c r="EA83" s="3065"/>
      <c r="EB83" s="3065"/>
      <c r="EC83" s="3"/>
      <c r="ED83" s="3066"/>
      <c r="EE83" s="3067"/>
      <c r="EF83" s="3065"/>
      <c r="EG83" s="3064"/>
      <c r="EH83" s="3065"/>
      <c r="EI83" s="3065"/>
      <c r="EJ83" s="3065"/>
      <c r="EK83" s="3065"/>
      <c r="EL83" s="3065"/>
      <c r="EM83" s="3065"/>
      <c r="EN83" s="3"/>
      <c r="EO83" s="3066"/>
      <c r="EP83" s="3067"/>
      <c r="EQ83" s="3065"/>
      <c r="ER83" s="3064"/>
      <c r="ES83" s="3065"/>
      <c r="ET83" s="3065"/>
      <c r="EU83" s="3065"/>
      <c r="EV83" s="3065"/>
      <c r="EW83" s="3065"/>
      <c r="EX83" s="3065"/>
      <c r="EY83" s="3"/>
      <c r="EZ83" s="3066"/>
      <c r="FA83" s="3067"/>
      <c r="FB83" s="3065"/>
      <c r="FC83" s="3064"/>
      <c r="FD83" s="3065"/>
      <c r="FE83" s="3065"/>
      <c r="FF83" s="3065"/>
      <c r="FG83" s="3065"/>
      <c r="FH83" s="3065"/>
      <c r="FI83" s="3065"/>
      <c r="FJ83" s="3"/>
      <c r="FK83" s="3066"/>
      <c r="FL83" s="3067"/>
      <c r="FM83" s="3065"/>
      <c r="FN83" s="3064"/>
      <c r="FO83" s="3065"/>
      <c r="FP83" s="3065"/>
      <c r="FQ83" s="3065"/>
      <c r="FR83" s="3065"/>
      <c r="FS83" s="3065"/>
      <c r="FT83" s="3065"/>
      <c r="FU83" s="3"/>
      <c r="FV83" s="3066"/>
      <c r="FW83" s="3067"/>
      <c r="FX83" s="3065"/>
      <c r="FY83" s="3064"/>
      <c r="FZ83" s="3065"/>
      <c r="GA83" s="3065"/>
      <c r="GB83" s="3065"/>
      <c r="GC83" s="3065"/>
      <c r="GD83" s="3065"/>
      <c r="GE83" s="3065"/>
      <c r="GF83" s="3"/>
      <c r="GG83" s="3066"/>
      <c r="GH83" s="3067"/>
      <c r="GI83" s="3065"/>
      <c r="GJ83" s="3064"/>
      <c r="GK83" s="3065"/>
      <c r="GL83" s="3065"/>
      <c r="GM83" s="3065"/>
      <c r="GN83" s="3065"/>
      <c r="GO83" s="3065"/>
      <c r="GP83" s="3065"/>
      <c r="GQ83" s="3"/>
      <c r="GR83" s="3066"/>
      <c r="GS83" s="3067"/>
      <c r="GT83" s="3065"/>
      <c r="GU83" s="3064"/>
      <c r="GV83" s="3065"/>
      <c r="GW83" s="3065"/>
      <c r="GX83" s="3065"/>
      <c r="GY83" s="3065"/>
      <c r="GZ83" s="3065"/>
      <c r="HA83" s="3065"/>
      <c r="HB83" s="3"/>
      <c r="HC83" s="3066"/>
      <c r="HD83" s="3067"/>
      <c r="HE83" s="3065"/>
      <c r="HF83" s="3064"/>
      <c r="HG83" s="3065"/>
      <c r="HH83" s="3065"/>
      <c r="HI83" s="3065"/>
      <c r="HJ83" s="3065"/>
      <c r="HK83" s="3065"/>
      <c r="HL83" s="3065"/>
      <c r="HM83" s="3"/>
      <c r="HN83" s="3066"/>
      <c r="HO83" s="3067"/>
      <c r="HP83" s="3065"/>
      <c r="HQ83" s="3064"/>
      <c r="HR83" s="3065"/>
      <c r="HS83" s="3065"/>
      <c r="HT83" s="3065"/>
      <c r="HU83" s="3065"/>
      <c r="HV83" s="3065"/>
      <c r="HW83" s="3065"/>
      <c r="HX83" s="3"/>
      <c r="HY83" s="3066"/>
      <c r="HZ83" s="3067"/>
      <c r="IA83" s="3065"/>
      <c r="IB83" s="3064"/>
      <c r="IC83" s="3065"/>
      <c r="ID83" s="3065"/>
      <c r="IE83" s="3065"/>
      <c r="IF83" s="3065"/>
      <c r="IG83" s="3065"/>
      <c r="IH83" s="3065"/>
      <c r="II83" s="3"/>
      <c r="IJ83" s="3066"/>
      <c r="IK83" s="3067"/>
      <c r="IL83" s="3065"/>
      <c r="IM83" s="3064"/>
      <c r="IN83" s="3065"/>
      <c r="IO83" s="3065"/>
      <c r="IP83" s="3065"/>
      <c r="IQ83" s="3065"/>
      <c r="IR83" s="3065"/>
      <c r="IS83" s="3065"/>
      <c r="IT83" s="3"/>
      <c r="IU83" s="3066"/>
      <c r="IV83" s="3067"/>
      <c r="IW83" s="3065"/>
    </row>
    <row r="84" spans="1:257" ht="22.5" customHeight="1" x14ac:dyDescent="0.25">
      <c r="A84" s="3066"/>
      <c r="B84" s="3067"/>
      <c r="C84" s="3068"/>
      <c r="D84" s="3062"/>
      <c r="E84" s="3068"/>
      <c r="F84" s="3068"/>
      <c r="G84" s="3068"/>
      <c r="H84" s="3068"/>
      <c r="I84" s="3068"/>
      <c r="J84" s="3068"/>
      <c r="K84" s="3063"/>
      <c r="M84" s="3066"/>
      <c r="N84" s="3067"/>
      <c r="O84" s="3065"/>
      <c r="P84" s="3064"/>
      <c r="Q84" s="3065"/>
      <c r="R84" s="3065"/>
      <c r="S84" s="3065"/>
      <c r="T84" s="3065"/>
      <c r="U84" s="3065"/>
      <c r="V84" s="3065"/>
      <c r="W84" s="3"/>
      <c r="X84" s="3066"/>
      <c r="Y84" s="3067"/>
      <c r="Z84" s="3065"/>
      <c r="AA84" s="3064"/>
      <c r="AB84" s="3065"/>
      <c r="AC84" s="3065"/>
      <c r="AD84" s="3065"/>
      <c r="AE84" s="3065"/>
      <c r="AF84" s="3065"/>
      <c r="AG84" s="3065"/>
      <c r="AH84" s="3"/>
      <c r="AI84" s="3066"/>
      <c r="AJ84" s="3067"/>
      <c r="AK84" s="3065"/>
      <c r="AL84" s="3064"/>
      <c r="AM84" s="3065"/>
      <c r="AN84" s="3065"/>
      <c r="AO84" s="3065"/>
      <c r="AP84" s="3065"/>
      <c r="AQ84" s="3065"/>
      <c r="AR84" s="3065"/>
      <c r="AS84" s="3"/>
      <c r="AT84" s="3066"/>
      <c r="AU84" s="3067"/>
      <c r="AV84" s="3065"/>
      <c r="AW84" s="3064"/>
      <c r="AX84" s="3065"/>
      <c r="AY84" s="3065"/>
      <c r="AZ84" s="3065"/>
      <c r="BA84" s="3065"/>
      <c r="BB84" s="3065"/>
      <c r="BC84" s="3065"/>
      <c r="BD84" s="3"/>
      <c r="BE84" s="3066"/>
      <c r="BF84" s="3067"/>
      <c r="BG84" s="3065"/>
      <c r="BH84" s="3064"/>
      <c r="BI84" s="3065"/>
      <c r="BJ84" s="3065"/>
      <c r="BK84" s="3065"/>
      <c r="BL84" s="3065"/>
      <c r="BM84" s="3065"/>
      <c r="BN84" s="3065"/>
      <c r="BO84" s="3"/>
      <c r="BP84" s="3066"/>
      <c r="BQ84" s="3067"/>
      <c r="BR84" s="3065"/>
      <c r="BS84" s="3064"/>
      <c r="BT84" s="3065"/>
      <c r="BU84" s="3065"/>
      <c r="BV84" s="3065"/>
      <c r="BW84" s="3065"/>
      <c r="BX84" s="3065"/>
      <c r="BY84" s="3065"/>
      <c r="BZ84" s="3"/>
      <c r="CA84" s="3066"/>
      <c r="CB84" s="3067"/>
      <c r="CC84" s="3065"/>
      <c r="CD84" s="3064"/>
      <c r="CE84" s="3065"/>
      <c r="CF84" s="3065"/>
      <c r="CG84" s="3065"/>
      <c r="CH84" s="3065"/>
      <c r="CI84" s="3065"/>
      <c r="CJ84" s="3065"/>
      <c r="CK84" s="3"/>
      <c r="CL84" s="3066"/>
      <c r="CM84" s="3067"/>
      <c r="CN84" s="3065"/>
      <c r="CO84" s="3064"/>
      <c r="CP84" s="3065"/>
      <c r="CQ84" s="3065"/>
      <c r="CR84" s="3065"/>
      <c r="CS84" s="3065"/>
      <c r="CT84" s="3065"/>
      <c r="CU84" s="3065"/>
      <c r="CV84" s="3"/>
      <c r="CW84" s="3066"/>
      <c r="CX84" s="3067"/>
      <c r="CY84" s="3065"/>
      <c r="CZ84" s="3064"/>
      <c r="DA84" s="3065"/>
      <c r="DB84" s="3065"/>
      <c r="DC84" s="3065"/>
      <c r="DD84" s="3065"/>
      <c r="DE84" s="3065"/>
      <c r="DF84" s="3065"/>
      <c r="DG84" s="3"/>
      <c r="DH84" s="3066"/>
      <c r="DI84" s="3067"/>
      <c r="DJ84" s="3065"/>
      <c r="DK84" s="3064"/>
      <c r="DL84" s="3065"/>
      <c r="DM84" s="3065"/>
      <c r="DN84" s="3065"/>
      <c r="DO84" s="3065"/>
      <c r="DP84" s="3065"/>
      <c r="DQ84" s="3065"/>
      <c r="DR84" s="3"/>
      <c r="DS84" s="3066"/>
      <c r="DT84" s="3067"/>
      <c r="DU84" s="3065"/>
      <c r="DV84" s="3064"/>
      <c r="DW84" s="3065"/>
      <c r="DX84" s="3065"/>
      <c r="DY84" s="3065"/>
      <c r="DZ84" s="3065"/>
      <c r="EA84" s="3065"/>
      <c r="EB84" s="3065"/>
      <c r="EC84" s="3"/>
      <c r="ED84" s="3066"/>
      <c r="EE84" s="3067"/>
      <c r="EF84" s="3065"/>
      <c r="EG84" s="3064"/>
      <c r="EH84" s="3065"/>
      <c r="EI84" s="3065"/>
      <c r="EJ84" s="3065"/>
      <c r="EK84" s="3065"/>
      <c r="EL84" s="3065"/>
      <c r="EM84" s="3065"/>
      <c r="EN84" s="3"/>
      <c r="EO84" s="3066"/>
      <c r="EP84" s="3067"/>
      <c r="EQ84" s="3065"/>
      <c r="ER84" s="3064"/>
      <c r="ES84" s="3065"/>
      <c r="ET84" s="3065"/>
      <c r="EU84" s="3065"/>
      <c r="EV84" s="3065"/>
      <c r="EW84" s="3065"/>
      <c r="EX84" s="3065"/>
      <c r="EY84" s="3"/>
      <c r="EZ84" s="3066"/>
      <c r="FA84" s="3067"/>
      <c r="FB84" s="3065"/>
      <c r="FC84" s="3064"/>
      <c r="FD84" s="3065"/>
      <c r="FE84" s="3065"/>
      <c r="FF84" s="3065"/>
      <c r="FG84" s="3065"/>
      <c r="FH84" s="3065"/>
      <c r="FI84" s="3065"/>
      <c r="FJ84" s="3"/>
      <c r="FK84" s="3066"/>
      <c r="FL84" s="3067"/>
      <c r="FM84" s="3065"/>
      <c r="FN84" s="3064"/>
      <c r="FO84" s="3065"/>
      <c r="FP84" s="3065"/>
      <c r="FQ84" s="3065"/>
      <c r="FR84" s="3065"/>
      <c r="FS84" s="3065"/>
      <c r="FT84" s="3065"/>
      <c r="FU84" s="3"/>
      <c r="FV84" s="3066"/>
      <c r="FW84" s="3067"/>
      <c r="FX84" s="3065"/>
      <c r="FY84" s="3064"/>
      <c r="FZ84" s="3065"/>
      <c r="GA84" s="3065"/>
      <c r="GB84" s="3065"/>
      <c r="GC84" s="3065"/>
      <c r="GD84" s="3065"/>
      <c r="GE84" s="3065"/>
      <c r="GF84" s="3"/>
      <c r="GG84" s="3066"/>
      <c r="GH84" s="3067"/>
      <c r="GI84" s="3065"/>
      <c r="GJ84" s="3064"/>
      <c r="GK84" s="3065"/>
      <c r="GL84" s="3065"/>
      <c r="GM84" s="3065"/>
      <c r="GN84" s="3065"/>
      <c r="GO84" s="3065"/>
      <c r="GP84" s="3065"/>
      <c r="GQ84" s="3"/>
      <c r="GR84" s="3066"/>
      <c r="GS84" s="3067"/>
      <c r="GT84" s="3065"/>
      <c r="GU84" s="3064"/>
      <c r="GV84" s="3065"/>
      <c r="GW84" s="3065"/>
      <c r="GX84" s="3065"/>
      <c r="GY84" s="3065"/>
      <c r="GZ84" s="3065"/>
      <c r="HA84" s="3065"/>
      <c r="HB84" s="3"/>
      <c r="HC84" s="3066"/>
      <c r="HD84" s="3067"/>
      <c r="HE84" s="3065"/>
      <c r="HF84" s="3064"/>
      <c r="HG84" s="3065"/>
      <c r="HH84" s="3065"/>
      <c r="HI84" s="3065"/>
      <c r="HJ84" s="3065"/>
      <c r="HK84" s="3065"/>
      <c r="HL84" s="3065"/>
      <c r="HM84" s="3"/>
      <c r="HN84" s="3066"/>
      <c r="HO84" s="3067"/>
      <c r="HP84" s="3065"/>
      <c r="HQ84" s="3064"/>
      <c r="HR84" s="3065"/>
      <c r="HS84" s="3065"/>
      <c r="HT84" s="3065"/>
      <c r="HU84" s="3065"/>
      <c r="HV84" s="3065"/>
      <c r="HW84" s="3065"/>
      <c r="HX84" s="3"/>
      <c r="HY84" s="3066"/>
      <c r="HZ84" s="3067"/>
      <c r="IA84" s="3065"/>
      <c r="IB84" s="3064"/>
      <c r="IC84" s="3065"/>
      <c r="ID84" s="3065"/>
      <c r="IE84" s="3065"/>
      <c r="IF84" s="3065"/>
      <c r="IG84" s="3065"/>
      <c r="IH84" s="3065"/>
      <c r="II84" s="3"/>
      <c r="IJ84" s="3066"/>
      <c r="IK84" s="3067"/>
      <c r="IL84" s="3065"/>
      <c r="IM84" s="3064"/>
      <c r="IN84" s="3065"/>
      <c r="IO84" s="3065"/>
      <c r="IP84" s="3065"/>
      <c r="IQ84" s="3065"/>
      <c r="IR84" s="3065"/>
      <c r="IS84" s="3065"/>
      <c r="IT84" s="3"/>
      <c r="IU84" s="3066"/>
      <c r="IV84" s="3067"/>
      <c r="IW84" s="3065"/>
    </row>
    <row r="85" spans="1:257" ht="22.5" customHeight="1" x14ac:dyDescent="0.25">
      <c r="A85" s="3066"/>
      <c r="B85" s="3067"/>
      <c r="C85" s="3068"/>
      <c r="D85" s="3062"/>
      <c r="E85" s="3068"/>
      <c r="F85" s="3068"/>
      <c r="G85" s="3068"/>
      <c r="H85" s="3068"/>
      <c r="I85" s="3068"/>
      <c r="J85" s="3068"/>
      <c r="K85" s="3063"/>
      <c r="M85" s="3066"/>
      <c r="N85" s="3067"/>
      <c r="O85" s="3065"/>
      <c r="P85" s="3064"/>
      <c r="Q85" s="3065"/>
      <c r="R85" s="3065"/>
      <c r="S85" s="3065"/>
      <c r="T85" s="3065"/>
      <c r="U85" s="3065"/>
      <c r="V85" s="3065"/>
      <c r="W85" s="3"/>
      <c r="X85" s="3066"/>
      <c r="Y85" s="3067"/>
      <c r="Z85" s="3065"/>
      <c r="AA85" s="3064"/>
      <c r="AB85" s="3065"/>
      <c r="AC85" s="3065"/>
      <c r="AD85" s="3065"/>
      <c r="AE85" s="3065"/>
      <c r="AF85" s="3065"/>
      <c r="AG85" s="3065"/>
      <c r="AH85" s="3"/>
      <c r="AI85" s="3066"/>
      <c r="AJ85" s="3067"/>
      <c r="AK85" s="3065"/>
      <c r="AL85" s="3064"/>
      <c r="AM85" s="3065"/>
      <c r="AN85" s="3065"/>
      <c r="AO85" s="3065"/>
      <c r="AP85" s="3065"/>
      <c r="AQ85" s="3065"/>
      <c r="AR85" s="3065"/>
      <c r="AS85" s="3"/>
      <c r="AT85" s="3066"/>
      <c r="AU85" s="3067"/>
      <c r="AV85" s="3065"/>
      <c r="AW85" s="3064"/>
      <c r="AX85" s="3065"/>
      <c r="AY85" s="3065"/>
      <c r="AZ85" s="3065"/>
      <c r="BA85" s="3065"/>
      <c r="BB85" s="3065"/>
      <c r="BC85" s="3065"/>
      <c r="BD85" s="3"/>
      <c r="BE85" s="3066"/>
      <c r="BF85" s="3067"/>
      <c r="BG85" s="3065"/>
      <c r="BH85" s="3064"/>
      <c r="BI85" s="3065"/>
      <c r="BJ85" s="3065"/>
      <c r="BK85" s="3065"/>
      <c r="BL85" s="3065"/>
      <c r="BM85" s="3065"/>
      <c r="BN85" s="3065"/>
      <c r="BO85" s="3"/>
      <c r="BP85" s="3066"/>
      <c r="BQ85" s="3067"/>
      <c r="BR85" s="3065"/>
      <c r="BS85" s="3064"/>
      <c r="BT85" s="3065"/>
      <c r="BU85" s="3065"/>
      <c r="BV85" s="3065"/>
      <c r="BW85" s="3065"/>
      <c r="BX85" s="3065"/>
      <c r="BY85" s="3065"/>
      <c r="BZ85" s="3"/>
      <c r="CA85" s="3066"/>
      <c r="CB85" s="3067"/>
      <c r="CC85" s="3065"/>
      <c r="CD85" s="3064"/>
      <c r="CE85" s="3065"/>
      <c r="CF85" s="3065"/>
      <c r="CG85" s="3065"/>
      <c r="CH85" s="3065"/>
      <c r="CI85" s="3065"/>
      <c r="CJ85" s="3065"/>
      <c r="CK85" s="3"/>
      <c r="CL85" s="3066"/>
      <c r="CM85" s="3067"/>
      <c r="CN85" s="3065"/>
      <c r="CO85" s="3064"/>
      <c r="CP85" s="3065"/>
      <c r="CQ85" s="3065"/>
      <c r="CR85" s="3065"/>
      <c r="CS85" s="3065"/>
      <c r="CT85" s="3065"/>
      <c r="CU85" s="3065"/>
      <c r="CV85" s="3"/>
      <c r="CW85" s="3066"/>
      <c r="CX85" s="3067"/>
      <c r="CY85" s="3065"/>
      <c r="CZ85" s="3064"/>
      <c r="DA85" s="3065"/>
      <c r="DB85" s="3065"/>
      <c r="DC85" s="3065"/>
      <c r="DD85" s="3065"/>
      <c r="DE85" s="3065"/>
      <c r="DF85" s="3065"/>
      <c r="DG85" s="3"/>
      <c r="DH85" s="3066"/>
      <c r="DI85" s="3067"/>
      <c r="DJ85" s="3065"/>
      <c r="DK85" s="3064"/>
      <c r="DL85" s="3065"/>
      <c r="DM85" s="3065"/>
      <c r="DN85" s="3065"/>
      <c r="DO85" s="3065"/>
      <c r="DP85" s="3065"/>
      <c r="DQ85" s="3065"/>
      <c r="DR85" s="3"/>
      <c r="DS85" s="3066"/>
      <c r="DT85" s="3067"/>
      <c r="DU85" s="3065"/>
      <c r="DV85" s="3064"/>
      <c r="DW85" s="3065"/>
      <c r="DX85" s="3065"/>
      <c r="DY85" s="3065"/>
      <c r="DZ85" s="3065"/>
      <c r="EA85" s="3065"/>
      <c r="EB85" s="3065"/>
      <c r="EC85" s="3"/>
      <c r="ED85" s="3066"/>
      <c r="EE85" s="3067"/>
      <c r="EF85" s="3065"/>
      <c r="EG85" s="3064"/>
      <c r="EH85" s="3065"/>
      <c r="EI85" s="3065"/>
      <c r="EJ85" s="3065"/>
      <c r="EK85" s="3065"/>
      <c r="EL85" s="3065"/>
      <c r="EM85" s="3065"/>
      <c r="EN85" s="3"/>
      <c r="EO85" s="3066"/>
      <c r="EP85" s="3067"/>
      <c r="EQ85" s="3065"/>
      <c r="ER85" s="3064"/>
      <c r="ES85" s="3065"/>
      <c r="ET85" s="3065"/>
      <c r="EU85" s="3065"/>
      <c r="EV85" s="3065"/>
      <c r="EW85" s="3065"/>
      <c r="EX85" s="3065"/>
      <c r="EY85" s="3"/>
      <c r="EZ85" s="3066"/>
      <c r="FA85" s="3067"/>
      <c r="FB85" s="3065"/>
      <c r="FC85" s="3064"/>
      <c r="FD85" s="3065"/>
      <c r="FE85" s="3065"/>
      <c r="FF85" s="3065"/>
      <c r="FG85" s="3065"/>
      <c r="FH85" s="3065"/>
      <c r="FI85" s="3065"/>
      <c r="FJ85" s="3"/>
      <c r="FK85" s="3066"/>
      <c r="FL85" s="3067"/>
      <c r="FM85" s="3065"/>
      <c r="FN85" s="3064"/>
      <c r="FO85" s="3065"/>
      <c r="FP85" s="3065"/>
      <c r="FQ85" s="3065"/>
      <c r="FR85" s="3065"/>
      <c r="FS85" s="3065"/>
      <c r="FT85" s="3065"/>
      <c r="FU85" s="3"/>
      <c r="FV85" s="3066"/>
      <c r="FW85" s="3067"/>
      <c r="FX85" s="3065"/>
      <c r="FY85" s="3064"/>
      <c r="FZ85" s="3065"/>
      <c r="GA85" s="3065"/>
      <c r="GB85" s="3065"/>
      <c r="GC85" s="3065"/>
      <c r="GD85" s="3065"/>
      <c r="GE85" s="3065"/>
      <c r="GF85" s="3"/>
      <c r="GG85" s="3066"/>
      <c r="GH85" s="3067"/>
      <c r="GI85" s="3065"/>
      <c r="GJ85" s="3064"/>
      <c r="GK85" s="3065"/>
      <c r="GL85" s="3065"/>
      <c r="GM85" s="3065"/>
      <c r="GN85" s="3065"/>
      <c r="GO85" s="3065"/>
      <c r="GP85" s="3065"/>
      <c r="GQ85" s="3"/>
      <c r="GR85" s="3066"/>
      <c r="GS85" s="3067"/>
      <c r="GT85" s="3065"/>
      <c r="GU85" s="3064"/>
      <c r="GV85" s="3065"/>
      <c r="GW85" s="3065"/>
      <c r="GX85" s="3065"/>
      <c r="GY85" s="3065"/>
      <c r="GZ85" s="3065"/>
      <c r="HA85" s="3065"/>
      <c r="HB85" s="3"/>
      <c r="HC85" s="3066"/>
      <c r="HD85" s="3067"/>
      <c r="HE85" s="3065"/>
      <c r="HF85" s="3064"/>
      <c r="HG85" s="3065"/>
      <c r="HH85" s="3065"/>
      <c r="HI85" s="3065"/>
      <c r="HJ85" s="3065"/>
      <c r="HK85" s="3065"/>
      <c r="HL85" s="3065"/>
      <c r="HM85" s="3"/>
      <c r="HN85" s="3066"/>
      <c r="HO85" s="3067"/>
      <c r="HP85" s="3065"/>
      <c r="HQ85" s="3064"/>
      <c r="HR85" s="3065"/>
      <c r="HS85" s="3065"/>
      <c r="HT85" s="3065"/>
      <c r="HU85" s="3065"/>
      <c r="HV85" s="3065"/>
      <c r="HW85" s="3065"/>
      <c r="HX85" s="3"/>
      <c r="HY85" s="3066"/>
      <c r="HZ85" s="3067"/>
      <c r="IA85" s="3065"/>
      <c r="IB85" s="3064"/>
      <c r="IC85" s="3065"/>
      <c r="ID85" s="3065"/>
      <c r="IE85" s="3065"/>
      <c r="IF85" s="3065"/>
      <c r="IG85" s="3065"/>
      <c r="IH85" s="3065"/>
      <c r="II85" s="3"/>
      <c r="IJ85" s="3066"/>
      <c r="IK85" s="3067"/>
      <c r="IL85" s="3065"/>
      <c r="IM85" s="3064"/>
      <c r="IN85" s="3065"/>
      <c r="IO85" s="3065"/>
      <c r="IP85" s="3065"/>
      <c r="IQ85" s="3065"/>
      <c r="IR85" s="3065"/>
      <c r="IS85" s="3065"/>
      <c r="IT85" s="3"/>
      <c r="IU85" s="3066"/>
      <c r="IV85" s="3067"/>
      <c r="IW85" s="3065"/>
    </row>
    <row r="86" spans="1:257" ht="22.5" customHeight="1" x14ac:dyDescent="0.25">
      <c r="A86" s="3066"/>
      <c r="B86" s="3067"/>
      <c r="C86" s="3068"/>
      <c r="D86" s="3062"/>
      <c r="E86" s="3068"/>
      <c r="F86" s="3068"/>
      <c r="G86" s="3068"/>
      <c r="H86" s="3068"/>
      <c r="I86" s="3068"/>
      <c r="J86" s="3068"/>
      <c r="K86" s="3063"/>
      <c r="M86" s="3066"/>
      <c r="N86" s="3067"/>
      <c r="O86" s="3065"/>
      <c r="P86" s="3064"/>
      <c r="Q86" s="3065"/>
      <c r="R86" s="3065"/>
      <c r="S86" s="3065"/>
      <c r="T86" s="3065"/>
      <c r="U86" s="3065"/>
      <c r="V86" s="3065"/>
      <c r="W86" s="3"/>
      <c r="X86" s="3066"/>
      <c r="Y86" s="3067"/>
      <c r="Z86" s="3065"/>
      <c r="AA86" s="3064"/>
      <c r="AB86" s="3065"/>
      <c r="AC86" s="3065"/>
      <c r="AD86" s="3065"/>
      <c r="AE86" s="3065"/>
      <c r="AF86" s="3065"/>
      <c r="AG86" s="3065"/>
      <c r="AH86" s="3"/>
      <c r="AI86" s="3066"/>
      <c r="AJ86" s="3067"/>
      <c r="AK86" s="3065"/>
      <c r="AL86" s="3064"/>
      <c r="AM86" s="3065"/>
      <c r="AN86" s="3065"/>
      <c r="AO86" s="3065"/>
      <c r="AP86" s="3065"/>
      <c r="AQ86" s="3065"/>
      <c r="AR86" s="3065"/>
      <c r="AS86" s="3"/>
      <c r="AT86" s="3066"/>
      <c r="AU86" s="3067"/>
      <c r="AV86" s="3065"/>
      <c r="AW86" s="3064"/>
      <c r="AX86" s="3065"/>
      <c r="AY86" s="3065"/>
      <c r="AZ86" s="3065"/>
      <c r="BA86" s="3065"/>
      <c r="BB86" s="3065"/>
      <c r="BC86" s="3065"/>
      <c r="BD86" s="3"/>
      <c r="BE86" s="3066"/>
      <c r="BF86" s="3067"/>
      <c r="BG86" s="3065"/>
      <c r="BH86" s="3064"/>
      <c r="BI86" s="3065"/>
      <c r="BJ86" s="3065"/>
      <c r="BK86" s="3065"/>
      <c r="BL86" s="3065"/>
      <c r="BM86" s="3065"/>
      <c r="BN86" s="3065"/>
      <c r="BO86" s="3"/>
      <c r="BP86" s="3066"/>
      <c r="BQ86" s="3067"/>
      <c r="BR86" s="3065"/>
      <c r="BS86" s="3064"/>
      <c r="BT86" s="3065"/>
      <c r="BU86" s="3065"/>
      <c r="BV86" s="3065"/>
      <c r="BW86" s="3065"/>
      <c r="BX86" s="3065"/>
      <c r="BY86" s="3065"/>
      <c r="BZ86" s="3"/>
      <c r="CA86" s="3066"/>
      <c r="CB86" s="3067"/>
      <c r="CC86" s="3065"/>
      <c r="CD86" s="3064"/>
      <c r="CE86" s="3065"/>
      <c r="CF86" s="3065"/>
      <c r="CG86" s="3065"/>
      <c r="CH86" s="3065"/>
      <c r="CI86" s="3065"/>
      <c r="CJ86" s="3065"/>
      <c r="CK86" s="3"/>
      <c r="CL86" s="3066"/>
      <c r="CM86" s="3067"/>
      <c r="CN86" s="3065"/>
      <c r="CO86" s="3064"/>
      <c r="CP86" s="3065"/>
      <c r="CQ86" s="3065"/>
      <c r="CR86" s="3065"/>
      <c r="CS86" s="3065"/>
      <c r="CT86" s="3065"/>
      <c r="CU86" s="3065"/>
      <c r="CV86" s="3"/>
      <c r="CW86" s="3066"/>
      <c r="CX86" s="3067"/>
      <c r="CY86" s="3065"/>
      <c r="CZ86" s="3064"/>
      <c r="DA86" s="3065"/>
      <c r="DB86" s="3065"/>
      <c r="DC86" s="3065"/>
      <c r="DD86" s="3065"/>
      <c r="DE86" s="3065"/>
      <c r="DF86" s="3065"/>
      <c r="DG86" s="3"/>
      <c r="DH86" s="3066"/>
      <c r="DI86" s="3067"/>
      <c r="DJ86" s="3065"/>
      <c r="DK86" s="3064"/>
      <c r="DL86" s="3065"/>
      <c r="DM86" s="3065"/>
      <c r="DN86" s="3065"/>
      <c r="DO86" s="3065"/>
      <c r="DP86" s="3065"/>
      <c r="DQ86" s="3065"/>
      <c r="DR86" s="3"/>
      <c r="DS86" s="3066"/>
      <c r="DT86" s="3067"/>
      <c r="DU86" s="3065"/>
      <c r="DV86" s="3064"/>
      <c r="DW86" s="3065"/>
      <c r="DX86" s="3065"/>
      <c r="DY86" s="3065"/>
      <c r="DZ86" s="3065"/>
      <c r="EA86" s="3065"/>
      <c r="EB86" s="3065"/>
      <c r="EC86" s="3"/>
      <c r="ED86" s="3066"/>
      <c r="EE86" s="3067"/>
      <c r="EF86" s="3065"/>
      <c r="EG86" s="3064"/>
      <c r="EH86" s="3065"/>
      <c r="EI86" s="3065"/>
      <c r="EJ86" s="3065"/>
      <c r="EK86" s="3065"/>
      <c r="EL86" s="3065"/>
      <c r="EM86" s="3065"/>
      <c r="EN86" s="3"/>
      <c r="EO86" s="3066"/>
      <c r="EP86" s="3067"/>
      <c r="EQ86" s="3065"/>
      <c r="ER86" s="3064"/>
      <c r="ES86" s="3065"/>
      <c r="ET86" s="3065"/>
      <c r="EU86" s="3065"/>
      <c r="EV86" s="3065"/>
      <c r="EW86" s="3065"/>
      <c r="EX86" s="3065"/>
      <c r="EY86" s="3"/>
      <c r="EZ86" s="3066"/>
      <c r="FA86" s="3067"/>
      <c r="FB86" s="3065"/>
      <c r="FC86" s="3064"/>
      <c r="FD86" s="3065"/>
      <c r="FE86" s="3065"/>
      <c r="FF86" s="3065"/>
      <c r="FG86" s="3065"/>
      <c r="FH86" s="3065"/>
      <c r="FI86" s="3065"/>
      <c r="FJ86" s="3"/>
      <c r="FK86" s="3066"/>
      <c r="FL86" s="3067"/>
      <c r="FM86" s="3065"/>
      <c r="FN86" s="3064"/>
      <c r="FO86" s="3065"/>
      <c r="FP86" s="3065"/>
      <c r="FQ86" s="3065"/>
      <c r="FR86" s="3065"/>
      <c r="FS86" s="3065"/>
      <c r="FT86" s="3065"/>
      <c r="FU86" s="3"/>
      <c r="FV86" s="3066"/>
      <c r="FW86" s="3067"/>
      <c r="FX86" s="3065"/>
      <c r="FY86" s="3064"/>
      <c r="FZ86" s="3065"/>
      <c r="GA86" s="3065"/>
      <c r="GB86" s="3065"/>
      <c r="GC86" s="3065"/>
      <c r="GD86" s="3065"/>
      <c r="GE86" s="3065"/>
      <c r="GF86" s="3"/>
      <c r="GG86" s="3066"/>
      <c r="GH86" s="3067"/>
      <c r="GI86" s="3065"/>
      <c r="GJ86" s="3064"/>
      <c r="GK86" s="3065"/>
      <c r="GL86" s="3065"/>
      <c r="GM86" s="3065"/>
      <c r="GN86" s="3065"/>
      <c r="GO86" s="3065"/>
      <c r="GP86" s="3065"/>
      <c r="GQ86" s="3"/>
      <c r="GR86" s="3066"/>
      <c r="GS86" s="3067"/>
      <c r="GT86" s="3065"/>
      <c r="GU86" s="3064"/>
      <c r="GV86" s="3065"/>
      <c r="GW86" s="3065"/>
      <c r="GX86" s="3065"/>
      <c r="GY86" s="3065"/>
      <c r="GZ86" s="3065"/>
      <c r="HA86" s="3065"/>
      <c r="HB86" s="3"/>
      <c r="HC86" s="3066"/>
      <c r="HD86" s="3067"/>
      <c r="HE86" s="3065"/>
      <c r="HF86" s="3064"/>
      <c r="HG86" s="3065"/>
      <c r="HH86" s="3065"/>
      <c r="HI86" s="3065"/>
      <c r="HJ86" s="3065"/>
      <c r="HK86" s="3065"/>
      <c r="HL86" s="3065"/>
      <c r="HM86" s="3"/>
      <c r="HN86" s="3066"/>
      <c r="HO86" s="3067"/>
      <c r="HP86" s="3065"/>
      <c r="HQ86" s="3064"/>
      <c r="HR86" s="3065"/>
      <c r="HS86" s="3065"/>
      <c r="HT86" s="3065"/>
      <c r="HU86" s="3065"/>
      <c r="HV86" s="3065"/>
      <c r="HW86" s="3065"/>
      <c r="HX86" s="3"/>
      <c r="HY86" s="3066"/>
      <c r="HZ86" s="3067"/>
      <c r="IA86" s="3065"/>
      <c r="IB86" s="3064"/>
      <c r="IC86" s="3065"/>
      <c r="ID86" s="3065"/>
      <c r="IE86" s="3065"/>
      <c r="IF86" s="3065"/>
      <c r="IG86" s="3065"/>
      <c r="IH86" s="3065"/>
      <c r="II86" s="3"/>
      <c r="IJ86" s="3066"/>
      <c r="IK86" s="3067"/>
      <c r="IL86" s="3065"/>
      <c r="IM86" s="3064"/>
      <c r="IN86" s="3065"/>
      <c r="IO86" s="3065"/>
      <c r="IP86" s="3065"/>
      <c r="IQ86" s="3065"/>
      <c r="IR86" s="3065"/>
      <c r="IS86" s="3065"/>
      <c r="IT86" s="3"/>
      <c r="IU86" s="3066"/>
      <c r="IV86" s="3067"/>
      <c r="IW86" s="3065"/>
    </row>
    <row r="87" spans="1:257" ht="20.100000000000001" customHeight="1" x14ac:dyDescent="0.25">
      <c r="A87" s="3066"/>
      <c r="B87" s="3067"/>
      <c r="C87" s="3068"/>
      <c r="D87" s="3062"/>
      <c r="E87" s="3068"/>
      <c r="F87" s="3068"/>
      <c r="G87" s="3068"/>
      <c r="H87" s="3068"/>
      <c r="I87" s="3068"/>
      <c r="J87" s="3068"/>
      <c r="K87" s="3063"/>
      <c r="M87" s="3066"/>
      <c r="N87" s="3067"/>
      <c r="O87" s="3065"/>
      <c r="P87" s="3064"/>
      <c r="Q87" s="3065"/>
      <c r="R87" s="3065"/>
      <c r="S87" s="3065"/>
      <c r="T87" s="3065"/>
      <c r="U87" s="3065"/>
      <c r="V87" s="3065"/>
      <c r="W87" s="3"/>
      <c r="X87" s="3066"/>
      <c r="Y87" s="3067"/>
      <c r="Z87" s="3065"/>
      <c r="AA87" s="3064"/>
      <c r="AB87" s="3065"/>
      <c r="AC87" s="3065"/>
      <c r="AD87" s="3065"/>
      <c r="AE87" s="3065"/>
      <c r="AF87" s="3065"/>
      <c r="AG87" s="3065"/>
      <c r="AH87" s="3"/>
      <c r="AI87" s="3066"/>
      <c r="AJ87" s="3067"/>
      <c r="AK87" s="3065"/>
      <c r="AL87" s="3064"/>
      <c r="AM87" s="3065"/>
      <c r="AN87" s="3065"/>
      <c r="AO87" s="3065"/>
      <c r="AP87" s="3065"/>
      <c r="AQ87" s="3065"/>
      <c r="AR87" s="3065"/>
      <c r="AS87" s="3"/>
      <c r="AT87" s="3066"/>
      <c r="AU87" s="3067"/>
      <c r="AV87" s="3065"/>
      <c r="AW87" s="3064"/>
      <c r="AX87" s="3065"/>
      <c r="AY87" s="3065"/>
      <c r="AZ87" s="3065"/>
      <c r="BA87" s="3065"/>
      <c r="BB87" s="3065"/>
      <c r="BC87" s="3065"/>
      <c r="BD87" s="3"/>
      <c r="BE87" s="3066"/>
      <c r="BF87" s="3067"/>
      <c r="BG87" s="3065"/>
      <c r="BH87" s="3064"/>
      <c r="BI87" s="3065"/>
      <c r="BJ87" s="3065"/>
      <c r="BK87" s="3065"/>
      <c r="BL87" s="3065"/>
      <c r="BM87" s="3065"/>
      <c r="BN87" s="3065"/>
      <c r="BO87" s="3"/>
      <c r="BP87" s="3066"/>
      <c r="BQ87" s="3067"/>
      <c r="BR87" s="3065"/>
      <c r="BS87" s="3064"/>
      <c r="BT87" s="3065"/>
      <c r="BU87" s="3065"/>
      <c r="BV87" s="3065"/>
      <c r="BW87" s="3065"/>
      <c r="BX87" s="3065"/>
      <c r="BY87" s="3065"/>
      <c r="BZ87" s="3"/>
      <c r="CA87" s="3066"/>
      <c r="CB87" s="3067"/>
      <c r="CC87" s="3065"/>
      <c r="CD87" s="3064"/>
      <c r="CE87" s="3065"/>
      <c r="CF87" s="3065"/>
      <c r="CG87" s="3065"/>
      <c r="CH87" s="3065"/>
      <c r="CI87" s="3065"/>
      <c r="CJ87" s="3065"/>
      <c r="CK87" s="3"/>
      <c r="CL87" s="3066"/>
      <c r="CM87" s="3067"/>
      <c r="CN87" s="3065"/>
      <c r="CO87" s="3064"/>
      <c r="CP87" s="3065"/>
      <c r="CQ87" s="3065"/>
      <c r="CR87" s="3065"/>
      <c r="CS87" s="3065"/>
      <c r="CT87" s="3065"/>
      <c r="CU87" s="3065"/>
      <c r="CV87" s="3"/>
      <c r="CW87" s="3066"/>
      <c r="CX87" s="3067"/>
      <c r="CY87" s="3065"/>
      <c r="CZ87" s="3064"/>
      <c r="DA87" s="3065"/>
      <c r="DB87" s="3065"/>
      <c r="DC87" s="3065"/>
      <c r="DD87" s="3065"/>
      <c r="DE87" s="3065"/>
      <c r="DF87" s="3065"/>
      <c r="DG87" s="3"/>
      <c r="DH87" s="3066"/>
      <c r="DI87" s="3067"/>
      <c r="DJ87" s="3065"/>
      <c r="DK87" s="3064"/>
      <c r="DL87" s="3065"/>
      <c r="DM87" s="3065"/>
      <c r="DN87" s="3065"/>
      <c r="DO87" s="3065"/>
      <c r="DP87" s="3065"/>
      <c r="DQ87" s="3065"/>
      <c r="DR87" s="3"/>
      <c r="DS87" s="3066"/>
      <c r="DT87" s="3067"/>
      <c r="DU87" s="3065"/>
      <c r="DV87" s="3064"/>
      <c r="DW87" s="3065"/>
      <c r="DX87" s="3065"/>
      <c r="DY87" s="3065"/>
      <c r="DZ87" s="3065"/>
      <c r="EA87" s="3065"/>
      <c r="EB87" s="3065"/>
      <c r="EC87" s="3"/>
      <c r="ED87" s="3066"/>
      <c r="EE87" s="3067"/>
      <c r="EF87" s="3065"/>
      <c r="EG87" s="3064"/>
      <c r="EH87" s="3065"/>
      <c r="EI87" s="3065"/>
      <c r="EJ87" s="3065"/>
      <c r="EK87" s="3065"/>
      <c r="EL87" s="3065"/>
      <c r="EM87" s="3065"/>
      <c r="EN87" s="3"/>
      <c r="EO87" s="3066"/>
      <c r="EP87" s="3067"/>
      <c r="EQ87" s="3065"/>
      <c r="ER87" s="3064"/>
      <c r="ES87" s="3065"/>
      <c r="ET87" s="3065"/>
      <c r="EU87" s="3065"/>
      <c r="EV87" s="3065"/>
      <c r="EW87" s="3065"/>
      <c r="EX87" s="3065"/>
      <c r="EY87" s="3"/>
      <c r="EZ87" s="3066"/>
      <c r="FA87" s="3067"/>
      <c r="FB87" s="3065"/>
      <c r="FC87" s="3064"/>
      <c r="FD87" s="3065"/>
      <c r="FE87" s="3065"/>
      <c r="FF87" s="3065"/>
      <c r="FG87" s="3065"/>
      <c r="FH87" s="3065"/>
      <c r="FI87" s="3065"/>
      <c r="FJ87" s="3"/>
      <c r="FK87" s="3066"/>
      <c r="FL87" s="3067"/>
      <c r="FM87" s="3065"/>
      <c r="FN87" s="3064"/>
      <c r="FO87" s="3065"/>
      <c r="FP87" s="3065"/>
      <c r="FQ87" s="3065"/>
      <c r="FR87" s="3065"/>
      <c r="FS87" s="3065"/>
      <c r="FT87" s="3065"/>
      <c r="FU87" s="3"/>
      <c r="FV87" s="3066"/>
      <c r="FW87" s="3067"/>
      <c r="FX87" s="3065"/>
      <c r="FY87" s="3064"/>
      <c r="FZ87" s="3065"/>
      <c r="GA87" s="3065"/>
      <c r="GB87" s="3065"/>
      <c r="GC87" s="3065"/>
      <c r="GD87" s="3065"/>
      <c r="GE87" s="3065"/>
      <c r="GF87" s="3"/>
      <c r="GG87" s="3066"/>
      <c r="GH87" s="3067"/>
      <c r="GI87" s="3065"/>
      <c r="GJ87" s="3064"/>
      <c r="GK87" s="3065"/>
      <c r="GL87" s="3065"/>
      <c r="GM87" s="3065"/>
      <c r="GN87" s="3065"/>
      <c r="GO87" s="3065"/>
      <c r="GP87" s="3065"/>
      <c r="GQ87" s="3"/>
      <c r="GR87" s="3066"/>
      <c r="GS87" s="3067"/>
      <c r="GT87" s="3065"/>
      <c r="GU87" s="3064"/>
      <c r="GV87" s="3065"/>
      <c r="GW87" s="3065"/>
      <c r="GX87" s="3065"/>
      <c r="GY87" s="3065"/>
      <c r="GZ87" s="3065"/>
      <c r="HA87" s="3065"/>
      <c r="HB87" s="3"/>
      <c r="HC87" s="3066"/>
      <c r="HD87" s="3067"/>
      <c r="HE87" s="3065"/>
      <c r="HF87" s="3064"/>
      <c r="HG87" s="3065"/>
      <c r="HH87" s="3065"/>
      <c r="HI87" s="3065"/>
      <c r="HJ87" s="3065"/>
      <c r="HK87" s="3065"/>
      <c r="HL87" s="3065"/>
      <c r="HM87" s="3"/>
      <c r="HN87" s="3066"/>
      <c r="HO87" s="3067"/>
      <c r="HP87" s="3065"/>
      <c r="HQ87" s="3064"/>
      <c r="HR87" s="3065"/>
      <c r="HS87" s="3065"/>
      <c r="HT87" s="3065"/>
      <c r="HU87" s="3065"/>
      <c r="HV87" s="3065"/>
      <c r="HW87" s="3065"/>
      <c r="HX87" s="3"/>
      <c r="HY87" s="3066"/>
      <c r="HZ87" s="3067"/>
      <c r="IA87" s="3065"/>
      <c r="IB87" s="3064"/>
      <c r="IC87" s="3065"/>
      <c r="ID87" s="3065"/>
      <c r="IE87" s="3065"/>
      <c r="IF87" s="3065"/>
      <c r="IG87" s="3065"/>
      <c r="IH87" s="3065"/>
      <c r="II87" s="3"/>
      <c r="IJ87" s="3066"/>
      <c r="IK87" s="3067"/>
      <c r="IL87" s="3065"/>
      <c r="IM87" s="3064"/>
      <c r="IN87" s="3065"/>
      <c r="IO87" s="3065"/>
      <c r="IP87" s="3065"/>
      <c r="IQ87" s="3065"/>
      <c r="IR87" s="3065"/>
      <c r="IS87" s="3065"/>
      <c r="IT87" s="3"/>
      <c r="IU87" s="3066"/>
      <c r="IV87" s="3067"/>
      <c r="IW87" s="3065"/>
    </row>
    <row r="88" spans="1:257" ht="20.100000000000001" customHeight="1" x14ac:dyDescent="0.25">
      <c r="A88" s="3066"/>
      <c r="B88" s="3067"/>
      <c r="C88" s="3068"/>
      <c r="D88" s="3062"/>
      <c r="E88" s="3068"/>
      <c r="F88" s="3068"/>
      <c r="G88" s="3068"/>
      <c r="H88" s="3068"/>
      <c r="I88" s="3068"/>
      <c r="J88" s="3068"/>
      <c r="K88" s="3063"/>
      <c r="M88" s="3066"/>
      <c r="N88" s="3067"/>
      <c r="O88" s="3065"/>
      <c r="P88" s="3064"/>
      <c r="Q88" s="3065"/>
      <c r="R88" s="3065"/>
      <c r="S88" s="3065"/>
      <c r="T88" s="3065"/>
      <c r="U88" s="3065"/>
      <c r="V88" s="3065"/>
      <c r="W88" s="3"/>
      <c r="X88" s="3066"/>
      <c r="Y88" s="3067"/>
      <c r="Z88" s="3065"/>
      <c r="AA88" s="3064"/>
      <c r="AB88" s="3065"/>
      <c r="AC88" s="3065"/>
      <c r="AD88" s="3065"/>
      <c r="AE88" s="3065"/>
      <c r="AF88" s="3065"/>
      <c r="AG88" s="3065"/>
      <c r="AH88" s="3"/>
      <c r="AI88" s="3066"/>
      <c r="AJ88" s="3067"/>
      <c r="AK88" s="3065"/>
      <c r="AL88" s="3064"/>
      <c r="AM88" s="3065"/>
      <c r="AN88" s="3065"/>
      <c r="AO88" s="3065"/>
      <c r="AP88" s="3065"/>
      <c r="AQ88" s="3065"/>
      <c r="AR88" s="3065"/>
      <c r="AS88" s="3"/>
      <c r="AT88" s="3066"/>
      <c r="AU88" s="3067"/>
      <c r="AV88" s="3065"/>
      <c r="AW88" s="3064"/>
      <c r="AX88" s="3065"/>
      <c r="AY88" s="3065"/>
      <c r="AZ88" s="3065"/>
      <c r="BA88" s="3065"/>
      <c r="BB88" s="3065"/>
      <c r="BC88" s="3065"/>
      <c r="BD88" s="3"/>
      <c r="BE88" s="3066"/>
      <c r="BF88" s="3067"/>
      <c r="BG88" s="3065"/>
      <c r="BH88" s="3064"/>
      <c r="BI88" s="3065"/>
      <c r="BJ88" s="3065"/>
      <c r="BK88" s="3065"/>
      <c r="BL88" s="3065"/>
      <c r="BM88" s="3065"/>
      <c r="BN88" s="3065"/>
      <c r="BO88" s="3"/>
      <c r="BP88" s="3066"/>
      <c r="BQ88" s="3067"/>
      <c r="BR88" s="3065"/>
      <c r="BS88" s="3064"/>
      <c r="BT88" s="3065"/>
      <c r="BU88" s="3065"/>
      <c r="BV88" s="3065"/>
      <c r="BW88" s="3065"/>
      <c r="BX88" s="3065"/>
      <c r="BY88" s="3065"/>
      <c r="BZ88" s="3"/>
      <c r="CA88" s="3066"/>
      <c r="CB88" s="3067"/>
      <c r="CC88" s="3065"/>
      <c r="CD88" s="3064"/>
      <c r="CE88" s="3065"/>
      <c r="CF88" s="3065"/>
      <c r="CG88" s="3065"/>
      <c r="CH88" s="3065"/>
      <c r="CI88" s="3065"/>
      <c r="CJ88" s="3065"/>
      <c r="CK88" s="3"/>
      <c r="CL88" s="3066"/>
      <c r="CM88" s="3067"/>
      <c r="CN88" s="3065"/>
      <c r="CO88" s="3064"/>
      <c r="CP88" s="3065"/>
      <c r="CQ88" s="3065"/>
      <c r="CR88" s="3065"/>
      <c r="CS88" s="3065"/>
      <c r="CT88" s="3065"/>
      <c r="CU88" s="3065"/>
      <c r="CV88" s="3"/>
      <c r="CW88" s="3066"/>
      <c r="CX88" s="3067"/>
      <c r="CY88" s="3065"/>
      <c r="CZ88" s="3064"/>
      <c r="DA88" s="3065"/>
      <c r="DB88" s="3065"/>
      <c r="DC88" s="3065"/>
      <c r="DD88" s="3065"/>
      <c r="DE88" s="3065"/>
      <c r="DF88" s="3065"/>
      <c r="DG88" s="3"/>
      <c r="DH88" s="3066"/>
      <c r="DI88" s="3067"/>
      <c r="DJ88" s="3065"/>
      <c r="DK88" s="3064"/>
      <c r="DL88" s="3065"/>
      <c r="DM88" s="3065"/>
      <c r="DN88" s="3065"/>
      <c r="DO88" s="3065"/>
      <c r="DP88" s="3065"/>
      <c r="DQ88" s="3065"/>
      <c r="DR88" s="3"/>
      <c r="DS88" s="3066"/>
      <c r="DT88" s="3067"/>
      <c r="DU88" s="3065"/>
      <c r="DV88" s="3064"/>
      <c r="DW88" s="3065"/>
      <c r="DX88" s="3065"/>
      <c r="DY88" s="3065"/>
      <c r="DZ88" s="3065"/>
      <c r="EA88" s="3065"/>
      <c r="EB88" s="3065"/>
      <c r="EC88" s="3"/>
      <c r="ED88" s="3066"/>
      <c r="EE88" s="3067"/>
      <c r="EF88" s="3065"/>
      <c r="EG88" s="3064"/>
      <c r="EH88" s="3065"/>
      <c r="EI88" s="3065"/>
      <c r="EJ88" s="3065"/>
      <c r="EK88" s="3065"/>
      <c r="EL88" s="3065"/>
      <c r="EM88" s="3065"/>
      <c r="EN88" s="3"/>
      <c r="EO88" s="3066"/>
      <c r="EP88" s="3067"/>
      <c r="EQ88" s="3065"/>
      <c r="ER88" s="3064"/>
      <c r="ES88" s="3065"/>
      <c r="ET88" s="3065"/>
      <c r="EU88" s="3065"/>
      <c r="EV88" s="3065"/>
      <c r="EW88" s="3065"/>
      <c r="EX88" s="3065"/>
      <c r="EY88" s="3"/>
      <c r="EZ88" s="3066"/>
      <c r="FA88" s="3067"/>
      <c r="FB88" s="3065"/>
      <c r="FC88" s="3064"/>
      <c r="FD88" s="3065"/>
      <c r="FE88" s="3065"/>
      <c r="FF88" s="3065"/>
      <c r="FG88" s="3065"/>
      <c r="FH88" s="3065"/>
      <c r="FI88" s="3065"/>
      <c r="FJ88" s="3"/>
      <c r="FK88" s="3066"/>
      <c r="FL88" s="3067"/>
      <c r="FM88" s="3065"/>
      <c r="FN88" s="3064"/>
      <c r="FO88" s="3065"/>
      <c r="FP88" s="3065"/>
      <c r="FQ88" s="3065"/>
      <c r="FR88" s="3065"/>
      <c r="FS88" s="3065"/>
      <c r="FT88" s="3065"/>
      <c r="FU88" s="3"/>
      <c r="FV88" s="3066"/>
      <c r="FW88" s="3067"/>
      <c r="FX88" s="3065"/>
      <c r="FY88" s="3064"/>
      <c r="FZ88" s="3065"/>
      <c r="GA88" s="3065"/>
      <c r="GB88" s="3065"/>
      <c r="GC88" s="3065"/>
      <c r="GD88" s="3065"/>
      <c r="GE88" s="3065"/>
      <c r="GF88" s="3"/>
      <c r="GG88" s="3066"/>
      <c r="GH88" s="3067"/>
      <c r="GI88" s="3065"/>
      <c r="GJ88" s="3064"/>
      <c r="GK88" s="3065"/>
      <c r="GL88" s="3065"/>
      <c r="GM88" s="3065"/>
      <c r="GN88" s="3065"/>
      <c r="GO88" s="3065"/>
      <c r="GP88" s="3065"/>
      <c r="GQ88" s="3"/>
      <c r="GR88" s="3066"/>
      <c r="GS88" s="3067"/>
      <c r="GT88" s="3065"/>
      <c r="GU88" s="3064"/>
      <c r="GV88" s="3065"/>
      <c r="GW88" s="3065"/>
      <c r="GX88" s="3065"/>
      <c r="GY88" s="3065"/>
      <c r="GZ88" s="3065"/>
      <c r="HA88" s="3065"/>
      <c r="HB88" s="3"/>
      <c r="HC88" s="3066"/>
      <c r="HD88" s="3067"/>
      <c r="HE88" s="3065"/>
      <c r="HF88" s="3064"/>
      <c r="HG88" s="3065"/>
      <c r="HH88" s="3065"/>
      <c r="HI88" s="3065"/>
      <c r="HJ88" s="3065"/>
      <c r="HK88" s="3065"/>
      <c r="HL88" s="3065"/>
      <c r="HM88" s="3"/>
      <c r="HN88" s="3066"/>
      <c r="HO88" s="3067"/>
      <c r="HP88" s="3065"/>
      <c r="HQ88" s="3064"/>
      <c r="HR88" s="3065"/>
      <c r="HS88" s="3065"/>
      <c r="HT88" s="3065"/>
      <c r="HU88" s="3065"/>
      <c r="HV88" s="3065"/>
      <c r="HW88" s="3065"/>
      <c r="HX88" s="3"/>
      <c r="HY88" s="3066"/>
      <c r="HZ88" s="3067"/>
      <c r="IA88" s="3065"/>
      <c r="IB88" s="3064"/>
      <c r="IC88" s="3065"/>
      <c r="ID88" s="3065"/>
      <c r="IE88" s="3065"/>
      <c r="IF88" s="3065"/>
      <c r="IG88" s="3065"/>
      <c r="IH88" s="3065"/>
      <c r="II88" s="3"/>
      <c r="IJ88" s="3066"/>
      <c r="IK88" s="3067"/>
      <c r="IL88" s="3065"/>
      <c r="IM88" s="3064"/>
      <c r="IN88" s="3065"/>
      <c r="IO88" s="3065"/>
      <c r="IP88" s="3065"/>
      <c r="IQ88" s="3065"/>
      <c r="IR88" s="3065"/>
      <c r="IS88" s="3065"/>
      <c r="IT88" s="3"/>
      <c r="IU88" s="3066"/>
      <c r="IV88" s="3067"/>
      <c r="IW88" s="3065"/>
    </row>
    <row r="89" spans="1:257" ht="20.100000000000001" customHeight="1" x14ac:dyDescent="0.25">
      <c r="A89" s="3066"/>
      <c r="B89" s="3067"/>
      <c r="C89" s="3068"/>
      <c r="D89" s="3062"/>
      <c r="E89" s="3068"/>
      <c r="F89" s="3068"/>
      <c r="G89" s="3068"/>
      <c r="H89" s="3068"/>
      <c r="I89" s="3068"/>
      <c r="J89" s="3068"/>
      <c r="K89" s="3063"/>
      <c r="M89" s="3066"/>
      <c r="N89" s="3067"/>
      <c r="O89" s="3065"/>
      <c r="P89" s="3064"/>
      <c r="Q89" s="3065"/>
      <c r="R89" s="3065"/>
      <c r="S89" s="3065"/>
      <c r="T89" s="3065"/>
      <c r="U89" s="3065"/>
      <c r="V89" s="3065"/>
      <c r="W89" s="3"/>
      <c r="X89" s="3066"/>
      <c r="Y89" s="3067"/>
      <c r="Z89" s="3065"/>
      <c r="AA89" s="3064"/>
      <c r="AB89" s="3065"/>
      <c r="AC89" s="3065"/>
      <c r="AD89" s="3065"/>
      <c r="AE89" s="3065"/>
      <c r="AF89" s="3065"/>
      <c r="AG89" s="3065"/>
      <c r="AH89" s="3"/>
      <c r="AI89" s="3066"/>
      <c r="AJ89" s="3067"/>
      <c r="AK89" s="3065"/>
      <c r="AL89" s="3064"/>
      <c r="AM89" s="3065"/>
      <c r="AN89" s="3065"/>
      <c r="AO89" s="3065"/>
      <c r="AP89" s="3065"/>
      <c r="AQ89" s="3065"/>
      <c r="AR89" s="3065"/>
      <c r="AS89" s="3"/>
      <c r="AT89" s="3066"/>
      <c r="AU89" s="3067"/>
      <c r="AV89" s="3065"/>
      <c r="AW89" s="3064"/>
      <c r="AX89" s="3065"/>
      <c r="AY89" s="3065"/>
      <c r="AZ89" s="3065"/>
      <c r="BA89" s="3065"/>
      <c r="BB89" s="3065"/>
      <c r="BC89" s="3065"/>
      <c r="BD89" s="3"/>
      <c r="BE89" s="3066"/>
      <c r="BF89" s="3067"/>
      <c r="BG89" s="3065"/>
      <c r="BH89" s="3064"/>
      <c r="BI89" s="3065"/>
      <c r="BJ89" s="3065"/>
      <c r="BK89" s="3065"/>
      <c r="BL89" s="3065"/>
      <c r="BM89" s="3065"/>
      <c r="BN89" s="3065"/>
      <c r="BO89" s="3"/>
      <c r="BP89" s="3066"/>
      <c r="BQ89" s="3067"/>
      <c r="BR89" s="3065"/>
      <c r="BS89" s="3064"/>
      <c r="BT89" s="3065"/>
      <c r="BU89" s="3065"/>
      <c r="BV89" s="3065"/>
      <c r="BW89" s="3065"/>
      <c r="BX89" s="3065"/>
      <c r="BY89" s="3065"/>
      <c r="BZ89" s="3"/>
      <c r="CA89" s="3066"/>
      <c r="CB89" s="3067"/>
      <c r="CC89" s="3065"/>
      <c r="CD89" s="3064"/>
      <c r="CE89" s="3065"/>
      <c r="CF89" s="3065"/>
      <c r="CG89" s="3065"/>
      <c r="CH89" s="3065"/>
      <c r="CI89" s="3065"/>
      <c r="CJ89" s="3065"/>
      <c r="CK89" s="3"/>
      <c r="CL89" s="3066"/>
      <c r="CM89" s="3067"/>
      <c r="CN89" s="3065"/>
      <c r="CO89" s="3064"/>
      <c r="CP89" s="3065"/>
      <c r="CQ89" s="3065"/>
      <c r="CR89" s="3065"/>
      <c r="CS89" s="3065"/>
      <c r="CT89" s="3065"/>
      <c r="CU89" s="3065"/>
      <c r="CV89" s="3"/>
      <c r="CW89" s="3066"/>
      <c r="CX89" s="3067"/>
      <c r="CY89" s="3065"/>
      <c r="CZ89" s="3064"/>
      <c r="DA89" s="3065"/>
      <c r="DB89" s="3065"/>
      <c r="DC89" s="3065"/>
      <c r="DD89" s="3065"/>
      <c r="DE89" s="3065"/>
      <c r="DF89" s="3065"/>
      <c r="DG89" s="3"/>
      <c r="DH89" s="3066"/>
      <c r="DI89" s="3067"/>
      <c r="DJ89" s="3065"/>
      <c r="DK89" s="3064"/>
      <c r="DL89" s="3065"/>
      <c r="DM89" s="3065"/>
      <c r="DN89" s="3065"/>
      <c r="DO89" s="3065"/>
      <c r="DP89" s="3065"/>
      <c r="DQ89" s="3065"/>
      <c r="DR89" s="3"/>
      <c r="DS89" s="3066"/>
      <c r="DT89" s="3067"/>
      <c r="DU89" s="3065"/>
      <c r="DV89" s="3064"/>
      <c r="DW89" s="3065"/>
      <c r="DX89" s="3065"/>
      <c r="DY89" s="3065"/>
      <c r="DZ89" s="3065"/>
      <c r="EA89" s="3065"/>
      <c r="EB89" s="3065"/>
      <c r="EC89" s="3"/>
      <c r="ED89" s="3066"/>
      <c r="EE89" s="3067"/>
      <c r="EF89" s="3065"/>
      <c r="EG89" s="3064"/>
      <c r="EH89" s="3065"/>
      <c r="EI89" s="3065"/>
      <c r="EJ89" s="3065"/>
      <c r="EK89" s="3065"/>
      <c r="EL89" s="3065"/>
      <c r="EM89" s="3065"/>
      <c r="EN89" s="3"/>
      <c r="EO89" s="3066"/>
      <c r="EP89" s="3067"/>
      <c r="EQ89" s="3065"/>
      <c r="ER89" s="3064"/>
      <c r="ES89" s="3065"/>
      <c r="ET89" s="3065"/>
      <c r="EU89" s="3065"/>
      <c r="EV89" s="3065"/>
      <c r="EW89" s="3065"/>
      <c r="EX89" s="3065"/>
      <c r="EY89" s="3"/>
      <c r="EZ89" s="3066"/>
      <c r="FA89" s="3067"/>
      <c r="FB89" s="3065"/>
      <c r="FC89" s="3064"/>
      <c r="FD89" s="3065"/>
      <c r="FE89" s="3065"/>
      <c r="FF89" s="3065"/>
      <c r="FG89" s="3065"/>
      <c r="FH89" s="3065"/>
      <c r="FI89" s="3065"/>
      <c r="FJ89" s="3"/>
      <c r="FK89" s="3066"/>
      <c r="FL89" s="3067"/>
      <c r="FM89" s="3065"/>
      <c r="FN89" s="3064"/>
      <c r="FO89" s="3065"/>
      <c r="FP89" s="3065"/>
      <c r="FQ89" s="3065"/>
      <c r="FR89" s="3065"/>
      <c r="FS89" s="3065"/>
      <c r="FT89" s="3065"/>
      <c r="FU89" s="3"/>
      <c r="FV89" s="3066"/>
      <c r="FW89" s="3067"/>
      <c r="FX89" s="3065"/>
      <c r="FY89" s="3064"/>
      <c r="FZ89" s="3065"/>
      <c r="GA89" s="3065"/>
      <c r="GB89" s="3065"/>
      <c r="GC89" s="3065"/>
      <c r="GD89" s="3065"/>
      <c r="GE89" s="3065"/>
      <c r="GF89" s="3"/>
      <c r="GG89" s="3066"/>
      <c r="GH89" s="3067"/>
      <c r="GI89" s="3065"/>
      <c r="GJ89" s="3064"/>
      <c r="GK89" s="3065"/>
      <c r="GL89" s="3065"/>
      <c r="GM89" s="3065"/>
      <c r="GN89" s="3065"/>
      <c r="GO89" s="3065"/>
      <c r="GP89" s="3065"/>
      <c r="GQ89" s="3"/>
      <c r="GR89" s="3066"/>
      <c r="GS89" s="3067"/>
      <c r="GT89" s="3065"/>
      <c r="GU89" s="3064"/>
      <c r="GV89" s="3065"/>
      <c r="GW89" s="3065"/>
      <c r="GX89" s="3065"/>
      <c r="GY89" s="3065"/>
      <c r="GZ89" s="3065"/>
      <c r="HA89" s="3065"/>
      <c r="HB89" s="3"/>
      <c r="HC89" s="3066"/>
      <c r="HD89" s="3067"/>
      <c r="HE89" s="3065"/>
      <c r="HF89" s="3064"/>
      <c r="HG89" s="3065"/>
      <c r="HH89" s="3065"/>
      <c r="HI89" s="3065"/>
      <c r="HJ89" s="3065"/>
      <c r="HK89" s="3065"/>
      <c r="HL89" s="3065"/>
      <c r="HM89" s="3"/>
      <c r="HN89" s="3066"/>
      <c r="HO89" s="3067"/>
      <c r="HP89" s="3065"/>
      <c r="HQ89" s="3064"/>
      <c r="HR89" s="3065"/>
      <c r="HS89" s="3065"/>
      <c r="HT89" s="3065"/>
      <c r="HU89" s="3065"/>
      <c r="HV89" s="3065"/>
      <c r="HW89" s="3065"/>
      <c r="HX89" s="3"/>
      <c r="HY89" s="3066"/>
      <c r="HZ89" s="3067"/>
      <c r="IA89" s="3065"/>
      <c r="IB89" s="3064"/>
      <c r="IC89" s="3065"/>
      <c r="ID89" s="3065"/>
      <c r="IE89" s="3065"/>
      <c r="IF89" s="3065"/>
      <c r="IG89" s="3065"/>
      <c r="IH89" s="3065"/>
      <c r="II89" s="3"/>
      <c r="IJ89" s="3066"/>
      <c r="IK89" s="3067"/>
      <c r="IL89" s="3065"/>
      <c r="IM89" s="3064"/>
      <c r="IN89" s="3065"/>
      <c r="IO89" s="3065"/>
      <c r="IP89" s="3065"/>
      <c r="IQ89" s="3065"/>
      <c r="IR89" s="3065"/>
      <c r="IS89" s="3065"/>
      <c r="IT89" s="3"/>
      <c r="IU89" s="3066"/>
      <c r="IV89" s="3067"/>
      <c r="IW89" s="3065"/>
    </row>
    <row r="90" spans="1:257" ht="20.100000000000001" customHeight="1" x14ac:dyDescent="0.25">
      <c r="A90" s="3066"/>
      <c r="B90" s="3067"/>
      <c r="C90" s="3068"/>
      <c r="D90" s="3062"/>
      <c r="E90" s="3068"/>
      <c r="F90" s="3068"/>
      <c r="G90" s="3068"/>
      <c r="H90" s="3068"/>
      <c r="I90" s="3068"/>
      <c r="J90" s="3068"/>
      <c r="K90" s="3063"/>
      <c r="M90" s="3066"/>
      <c r="N90" s="3067"/>
      <c r="O90" s="3065"/>
      <c r="P90" s="3064"/>
      <c r="Q90" s="3065"/>
      <c r="R90" s="3065"/>
      <c r="S90" s="3065"/>
      <c r="T90" s="3065"/>
      <c r="U90" s="3065"/>
      <c r="V90" s="3065"/>
      <c r="W90" s="3"/>
      <c r="X90" s="3066"/>
      <c r="Y90" s="3067"/>
      <c r="Z90" s="3065"/>
      <c r="AA90" s="3064"/>
      <c r="AB90" s="3065"/>
      <c r="AC90" s="3065"/>
      <c r="AD90" s="3065"/>
      <c r="AE90" s="3065"/>
      <c r="AF90" s="3065"/>
      <c r="AG90" s="3065"/>
      <c r="AH90" s="3"/>
      <c r="AI90" s="3066"/>
      <c r="AJ90" s="3067"/>
      <c r="AK90" s="3065"/>
      <c r="AL90" s="3064"/>
      <c r="AM90" s="3065"/>
      <c r="AN90" s="3065"/>
      <c r="AO90" s="3065"/>
      <c r="AP90" s="3065"/>
      <c r="AQ90" s="3065"/>
      <c r="AR90" s="3065"/>
      <c r="AS90" s="3"/>
      <c r="AT90" s="3066"/>
      <c r="AU90" s="3067"/>
      <c r="AV90" s="3065"/>
      <c r="AW90" s="3064"/>
      <c r="AX90" s="3065"/>
      <c r="AY90" s="3065"/>
      <c r="AZ90" s="3065"/>
      <c r="BA90" s="3065"/>
      <c r="BB90" s="3065"/>
      <c r="BC90" s="3065"/>
      <c r="BD90" s="3"/>
      <c r="BE90" s="3066"/>
      <c r="BF90" s="3067"/>
      <c r="BG90" s="3065"/>
      <c r="BH90" s="3064"/>
      <c r="BI90" s="3065"/>
      <c r="BJ90" s="3065"/>
      <c r="BK90" s="3065"/>
      <c r="BL90" s="3065"/>
      <c r="BM90" s="3065"/>
      <c r="BN90" s="3065"/>
      <c r="BO90" s="3"/>
      <c r="BP90" s="3066"/>
      <c r="BQ90" s="3067"/>
      <c r="BR90" s="3065"/>
      <c r="BS90" s="3064"/>
      <c r="BT90" s="3065"/>
      <c r="BU90" s="3065"/>
      <c r="BV90" s="3065"/>
      <c r="BW90" s="3065"/>
      <c r="BX90" s="3065"/>
      <c r="BY90" s="3065"/>
      <c r="BZ90" s="3"/>
      <c r="CA90" s="3066"/>
      <c r="CB90" s="3067"/>
      <c r="CC90" s="3065"/>
      <c r="CD90" s="3064"/>
      <c r="CE90" s="3065"/>
      <c r="CF90" s="3065"/>
      <c r="CG90" s="3065"/>
      <c r="CH90" s="3065"/>
      <c r="CI90" s="3065"/>
      <c r="CJ90" s="3065"/>
      <c r="CK90" s="3"/>
      <c r="CL90" s="3066"/>
      <c r="CM90" s="3067"/>
      <c r="CN90" s="3065"/>
      <c r="CO90" s="3064"/>
      <c r="CP90" s="3065"/>
      <c r="CQ90" s="3065"/>
      <c r="CR90" s="3065"/>
      <c r="CS90" s="3065"/>
      <c r="CT90" s="3065"/>
      <c r="CU90" s="3065"/>
      <c r="CV90" s="3"/>
      <c r="CW90" s="3066"/>
      <c r="CX90" s="3067"/>
      <c r="CY90" s="3065"/>
      <c r="CZ90" s="3064"/>
      <c r="DA90" s="3065"/>
      <c r="DB90" s="3065"/>
      <c r="DC90" s="3065"/>
      <c r="DD90" s="3065"/>
      <c r="DE90" s="3065"/>
      <c r="DF90" s="3065"/>
      <c r="DG90" s="3"/>
      <c r="DH90" s="3066"/>
      <c r="DI90" s="3067"/>
      <c r="DJ90" s="3065"/>
      <c r="DK90" s="3064"/>
      <c r="DL90" s="3065"/>
      <c r="DM90" s="3065"/>
      <c r="DN90" s="3065"/>
      <c r="DO90" s="3065"/>
      <c r="DP90" s="3065"/>
      <c r="DQ90" s="3065"/>
      <c r="DR90" s="3"/>
      <c r="DS90" s="3066"/>
      <c r="DT90" s="3067"/>
      <c r="DU90" s="3065"/>
      <c r="DV90" s="3064"/>
      <c r="DW90" s="3065"/>
      <c r="DX90" s="3065"/>
      <c r="DY90" s="3065"/>
      <c r="DZ90" s="3065"/>
      <c r="EA90" s="3065"/>
      <c r="EB90" s="3065"/>
      <c r="EC90" s="3"/>
      <c r="ED90" s="3066"/>
      <c r="EE90" s="3067"/>
      <c r="EF90" s="3065"/>
      <c r="EG90" s="3064"/>
      <c r="EH90" s="3065"/>
      <c r="EI90" s="3065"/>
      <c r="EJ90" s="3065"/>
      <c r="EK90" s="3065"/>
      <c r="EL90" s="3065"/>
      <c r="EM90" s="3065"/>
      <c r="EN90" s="3"/>
      <c r="EO90" s="3066"/>
      <c r="EP90" s="3067"/>
      <c r="EQ90" s="3065"/>
      <c r="ER90" s="3064"/>
      <c r="ES90" s="3065"/>
      <c r="ET90" s="3065"/>
      <c r="EU90" s="3065"/>
      <c r="EV90" s="3065"/>
      <c r="EW90" s="3065"/>
      <c r="EX90" s="3065"/>
      <c r="EY90" s="3"/>
      <c r="EZ90" s="3066"/>
      <c r="FA90" s="3067"/>
      <c r="FB90" s="3065"/>
      <c r="FC90" s="3064"/>
      <c r="FD90" s="3065"/>
      <c r="FE90" s="3065"/>
      <c r="FF90" s="3065"/>
      <c r="FG90" s="3065"/>
      <c r="FH90" s="3065"/>
      <c r="FI90" s="3065"/>
      <c r="FJ90" s="3"/>
      <c r="FK90" s="3066"/>
      <c r="FL90" s="3067"/>
      <c r="FM90" s="3065"/>
      <c r="FN90" s="3064"/>
      <c r="FO90" s="3065"/>
      <c r="FP90" s="3065"/>
      <c r="FQ90" s="3065"/>
      <c r="FR90" s="3065"/>
      <c r="FS90" s="3065"/>
      <c r="FT90" s="3065"/>
      <c r="FU90" s="3"/>
      <c r="FV90" s="3066"/>
      <c r="FW90" s="3067"/>
      <c r="FX90" s="3065"/>
      <c r="FY90" s="3064"/>
      <c r="FZ90" s="3065"/>
      <c r="GA90" s="3065"/>
      <c r="GB90" s="3065"/>
      <c r="GC90" s="3065"/>
      <c r="GD90" s="3065"/>
      <c r="GE90" s="3065"/>
      <c r="GF90" s="3"/>
      <c r="GG90" s="3066"/>
      <c r="GH90" s="3067"/>
      <c r="GI90" s="3065"/>
      <c r="GJ90" s="3064"/>
      <c r="GK90" s="3065"/>
      <c r="GL90" s="3065"/>
      <c r="GM90" s="3065"/>
      <c r="GN90" s="3065"/>
      <c r="GO90" s="3065"/>
      <c r="GP90" s="3065"/>
      <c r="GQ90" s="3"/>
      <c r="GR90" s="3066"/>
      <c r="GS90" s="3067"/>
      <c r="GT90" s="3065"/>
      <c r="GU90" s="3064"/>
      <c r="GV90" s="3065"/>
      <c r="GW90" s="3065"/>
      <c r="GX90" s="3065"/>
      <c r="GY90" s="3065"/>
      <c r="GZ90" s="3065"/>
      <c r="HA90" s="3065"/>
      <c r="HB90" s="3"/>
      <c r="HC90" s="3066"/>
      <c r="HD90" s="3067"/>
      <c r="HE90" s="3065"/>
      <c r="HF90" s="3064"/>
      <c r="HG90" s="3065"/>
      <c r="HH90" s="3065"/>
      <c r="HI90" s="3065"/>
      <c r="HJ90" s="3065"/>
      <c r="HK90" s="3065"/>
      <c r="HL90" s="3065"/>
      <c r="HM90" s="3"/>
      <c r="HN90" s="3066"/>
      <c r="HO90" s="3067"/>
      <c r="HP90" s="3065"/>
      <c r="HQ90" s="3064"/>
      <c r="HR90" s="3065"/>
      <c r="HS90" s="3065"/>
      <c r="HT90" s="3065"/>
      <c r="HU90" s="3065"/>
      <c r="HV90" s="3065"/>
      <c r="HW90" s="3065"/>
      <c r="HX90" s="3"/>
      <c r="HY90" s="3066"/>
      <c r="HZ90" s="3067"/>
      <c r="IA90" s="3065"/>
      <c r="IB90" s="3064"/>
      <c r="IC90" s="3065"/>
      <c r="ID90" s="3065"/>
      <c r="IE90" s="3065"/>
      <c r="IF90" s="3065"/>
      <c r="IG90" s="3065"/>
      <c r="IH90" s="3065"/>
      <c r="II90" s="3"/>
      <c r="IJ90" s="3066"/>
      <c r="IK90" s="3067"/>
      <c r="IL90" s="3065"/>
      <c r="IM90" s="3064"/>
      <c r="IN90" s="3065"/>
      <c r="IO90" s="3065"/>
      <c r="IP90" s="3065"/>
      <c r="IQ90" s="3065"/>
      <c r="IR90" s="3065"/>
      <c r="IS90" s="3065"/>
      <c r="IT90" s="3"/>
      <c r="IU90" s="3066"/>
      <c r="IV90" s="3067"/>
      <c r="IW90" s="3065"/>
    </row>
    <row r="91" spans="1:257" ht="20.100000000000001" customHeight="1" x14ac:dyDescent="0.25">
      <c r="A91" s="3066"/>
      <c r="B91" s="3067"/>
      <c r="C91" s="3068"/>
      <c r="D91" s="3062"/>
      <c r="E91" s="3068"/>
      <c r="F91" s="3068"/>
      <c r="G91" s="3068"/>
      <c r="H91" s="3068"/>
      <c r="I91" s="3068"/>
      <c r="J91" s="3068"/>
      <c r="K91" s="3063"/>
      <c r="M91" s="3066"/>
      <c r="N91" s="3067"/>
      <c r="O91" s="3065"/>
      <c r="P91" s="3064"/>
      <c r="Q91" s="3065"/>
      <c r="R91" s="3065"/>
      <c r="S91" s="3065"/>
      <c r="T91" s="3065"/>
      <c r="U91" s="3065"/>
      <c r="V91" s="3065"/>
      <c r="W91" s="3"/>
      <c r="X91" s="3066"/>
      <c r="Y91" s="3067"/>
      <c r="Z91" s="3065"/>
      <c r="AA91" s="3064"/>
      <c r="AB91" s="3065"/>
      <c r="AC91" s="3065"/>
      <c r="AD91" s="3065"/>
      <c r="AE91" s="3065"/>
      <c r="AF91" s="3065"/>
      <c r="AG91" s="3065"/>
      <c r="AH91" s="3"/>
      <c r="AI91" s="3066"/>
      <c r="AJ91" s="3067"/>
      <c r="AK91" s="3065"/>
      <c r="AL91" s="3064"/>
      <c r="AM91" s="3065"/>
      <c r="AN91" s="3065"/>
      <c r="AO91" s="3065"/>
      <c r="AP91" s="3065"/>
      <c r="AQ91" s="3065"/>
      <c r="AR91" s="3065"/>
      <c r="AS91" s="3"/>
      <c r="AT91" s="3066"/>
      <c r="AU91" s="3067"/>
      <c r="AV91" s="3065"/>
      <c r="AW91" s="3064"/>
      <c r="AX91" s="3065"/>
      <c r="AY91" s="3065"/>
      <c r="AZ91" s="3065"/>
      <c r="BA91" s="3065"/>
      <c r="BB91" s="3065"/>
      <c r="BC91" s="3065"/>
      <c r="BD91" s="3"/>
      <c r="BE91" s="3066"/>
      <c r="BF91" s="3067"/>
      <c r="BG91" s="3065"/>
      <c r="BH91" s="3064"/>
      <c r="BI91" s="3065"/>
      <c r="BJ91" s="3065"/>
      <c r="BK91" s="3065"/>
      <c r="BL91" s="3065"/>
      <c r="BM91" s="3065"/>
      <c r="BN91" s="3065"/>
      <c r="BO91" s="3"/>
      <c r="BP91" s="3066"/>
      <c r="BQ91" s="3067"/>
      <c r="BR91" s="3065"/>
      <c r="BS91" s="3064"/>
      <c r="BT91" s="3065"/>
      <c r="BU91" s="3065"/>
      <c r="BV91" s="3065"/>
      <c r="BW91" s="3065"/>
      <c r="BX91" s="3065"/>
      <c r="BY91" s="3065"/>
      <c r="BZ91" s="3"/>
      <c r="CA91" s="3066"/>
      <c r="CB91" s="3067"/>
      <c r="CC91" s="3065"/>
      <c r="CD91" s="3064"/>
      <c r="CE91" s="3065"/>
      <c r="CF91" s="3065"/>
      <c r="CG91" s="3065"/>
      <c r="CH91" s="3065"/>
      <c r="CI91" s="3065"/>
      <c r="CJ91" s="3065"/>
      <c r="CK91" s="3"/>
      <c r="CL91" s="3066"/>
      <c r="CM91" s="3067"/>
      <c r="CN91" s="3065"/>
      <c r="CO91" s="3064"/>
      <c r="CP91" s="3065"/>
      <c r="CQ91" s="3065"/>
      <c r="CR91" s="3065"/>
      <c r="CS91" s="3065"/>
      <c r="CT91" s="3065"/>
      <c r="CU91" s="3065"/>
      <c r="CV91" s="3"/>
      <c r="CW91" s="3066"/>
      <c r="CX91" s="3067"/>
      <c r="CY91" s="3065"/>
      <c r="CZ91" s="3064"/>
      <c r="DA91" s="3065"/>
      <c r="DB91" s="3065"/>
      <c r="DC91" s="3065"/>
      <c r="DD91" s="3065"/>
      <c r="DE91" s="3065"/>
      <c r="DF91" s="3065"/>
      <c r="DG91" s="3"/>
      <c r="DH91" s="3066"/>
      <c r="DI91" s="3067"/>
      <c r="DJ91" s="3065"/>
      <c r="DK91" s="3064"/>
      <c r="DL91" s="3065"/>
      <c r="DM91" s="3065"/>
      <c r="DN91" s="3065"/>
      <c r="DO91" s="3065"/>
      <c r="DP91" s="3065"/>
      <c r="DQ91" s="3065"/>
      <c r="DR91" s="3"/>
      <c r="DS91" s="3066"/>
      <c r="DT91" s="3067"/>
      <c r="DU91" s="3065"/>
      <c r="DV91" s="3064"/>
      <c r="DW91" s="3065"/>
      <c r="DX91" s="3065"/>
      <c r="DY91" s="3065"/>
      <c r="DZ91" s="3065"/>
      <c r="EA91" s="3065"/>
      <c r="EB91" s="3065"/>
      <c r="EC91" s="3"/>
      <c r="ED91" s="3066"/>
      <c r="EE91" s="3067"/>
      <c r="EF91" s="3065"/>
      <c r="EG91" s="3064"/>
      <c r="EH91" s="3065"/>
      <c r="EI91" s="3065"/>
      <c r="EJ91" s="3065"/>
      <c r="EK91" s="3065"/>
      <c r="EL91" s="3065"/>
      <c r="EM91" s="3065"/>
      <c r="EN91" s="3"/>
      <c r="EO91" s="3066"/>
      <c r="EP91" s="3067"/>
      <c r="EQ91" s="3065"/>
      <c r="ER91" s="3064"/>
      <c r="ES91" s="3065"/>
      <c r="ET91" s="3065"/>
      <c r="EU91" s="3065"/>
      <c r="EV91" s="3065"/>
      <c r="EW91" s="3065"/>
      <c r="EX91" s="3065"/>
      <c r="EY91" s="3"/>
      <c r="EZ91" s="3066"/>
      <c r="FA91" s="3067"/>
      <c r="FB91" s="3065"/>
      <c r="FC91" s="3064"/>
      <c r="FD91" s="3065"/>
      <c r="FE91" s="3065"/>
      <c r="FF91" s="3065"/>
      <c r="FG91" s="3065"/>
      <c r="FH91" s="3065"/>
      <c r="FI91" s="3065"/>
      <c r="FJ91" s="3"/>
      <c r="FK91" s="3066"/>
      <c r="FL91" s="3067"/>
      <c r="FM91" s="3065"/>
      <c r="FN91" s="3064"/>
      <c r="FO91" s="3065"/>
      <c r="FP91" s="3065"/>
      <c r="FQ91" s="3065"/>
      <c r="FR91" s="3065"/>
      <c r="FS91" s="3065"/>
      <c r="FT91" s="3065"/>
      <c r="FU91" s="3"/>
      <c r="FV91" s="3066"/>
      <c r="FW91" s="3067"/>
      <c r="FX91" s="3065"/>
      <c r="FY91" s="3064"/>
      <c r="FZ91" s="3065"/>
      <c r="GA91" s="3065"/>
      <c r="GB91" s="3065"/>
      <c r="GC91" s="3065"/>
      <c r="GD91" s="3065"/>
      <c r="GE91" s="3065"/>
      <c r="GF91" s="3"/>
      <c r="GG91" s="3066"/>
      <c r="GH91" s="3067"/>
      <c r="GI91" s="3065"/>
      <c r="GJ91" s="3064"/>
      <c r="GK91" s="3065"/>
      <c r="GL91" s="3065"/>
      <c r="GM91" s="3065"/>
      <c r="GN91" s="3065"/>
      <c r="GO91" s="3065"/>
      <c r="GP91" s="3065"/>
      <c r="GQ91" s="3"/>
      <c r="GR91" s="3066"/>
      <c r="GS91" s="3067"/>
      <c r="GT91" s="3065"/>
      <c r="GU91" s="3064"/>
      <c r="GV91" s="3065"/>
      <c r="GW91" s="3065"/>
      <c r="GX91" s="3065"/>
      <c r="GY91" s="3065"/>
      <c r="GZ91" s="3065"/>
      <c r="HA91" s="3065"/>
      <c r="HB91" s="3"/>
      <c r="HC91" s="3066"/>
      <c r="HD91" s="3067"/>
      <c r="HE91" s="3065"/>
      <c r="HF91" s="3064"/>
      <c r="HG91" s="3065"/>
      <c r="HH91" s="3065"/>
      <c r="HI91" s="3065"/>
      <c r="HJ91" s="3065"/>
      <c r="HK91" s="3065"/>
      <c r="HL91" s="3065"/>
      <c r="HM91" s="3"/>
      <c r="HN91" s="3066"/>
      <c r="HO91" s="3067"/>
      <c r="HP91" s="3065"/>
      <c r="HQ91" s="3064"/>
      <c r="HR91" s="3065"/>
      <c r="HS91" s="3065"/>
      <c r="HT91" s="3065"/>
      <c r="HU91" s="3065"/>
      <c r="HV91" s="3065"/>
      <c r="HW91" s="3065"/>
      <c r="HX91" s="3"/>
      <c r="HY91" s="3066"/>
      <c r="HZ91" s="3067"/>
      <c r="IA91" s="3065"/>
      <c r="IB91" s="3064"/>
      <c r="IC91" s="3065"/>
      <c r="ID91" s="3065"/>
      <c r="IE91" s="3065"/>
      <c r="IF91" s="3065"/>
      <c r="IG91" s="3065"/>
      <c r="IH91" s="3065"/>
      <c r="II91" s="3"/>
      <c r="IJ91" s="3066"/>
      <c r="IK91" s="3067"/>
      <c r="IL91" s="3065"/>
      <c r="IM91" s="3064"/>
      <c r="IN91" s="3065"/>
      <c r="IO91" s="3065"/>
      <c r="IP91" s="3065"/>
      <c r="IQ91" s="3065"/>
      <c r="IR91" s="3065"/>
      <c r="IS91" s="3065"/>
      <c r="IT91" s="3"/>
      <c r="IU91" s="3066"/>
      <c r="IV91" s="3067"/>
      <c r="IW91" s="3065"/>
    </row>
    <row r="92" spans="1:257" ht="20.100000000000001" customHeight="1" x14ac:dyDescent="0.25">
      <c r="A92" s="3066"/>
      <c r="B92" s="3067"/>
      <c r="C92" s="3068"/>
      <c r="D92" s="3062"/>
      <c r="E92" s="3068"/>
      <c r="F92" s="3068"/>
      <c r="G92" s="3068"/>
      <c r="H92" s="3068"/>
      <c r="I92" s="3068"/>
      <c r="J92" s="3068"/>
      <c r="K92" s="3063"/>
      <c r="M92" s="3066"/>
      <c r="N92" s="3067"/>
      <c r="O92" s="3065"/>
      <c r="P92" s="3064"/>
      <c r="Q92" s="3065"/>
      <c r="R92" s="3065"/>
      <c r="S92" s="3065"/>
      <c r="T92" s="3065"/>
      <c r="U92" s="3065"/>
      <c r="V92" s="3065"/>
      <c r="W92" s="3"/>
      <c r="X92" s="3066"/>
      <c r="Y92" s="3067"/>
      <c r="Z92" s="3065"/>
      <c r="AA92" s="3064"/>
      <c r="AB92" s="3065"/>
      <c r="AC92" s="3065"/>
      <c r="AD92" s="3065"/>
      <c r="AE92" s="3065"/>
      <c r="AF92" s="3065"/>
      <c r="AG92" s="3065"/>
      <c r="AH92" s="3"/>
      <c r="AI92" s="3066"/>
      <c r="AJ92" s="3067"/>
      <c r="AK92" s="3065"/>
      <c r="AL92" s="3064"/>
      <c r="AM92" s="3065"/>
      <c r="AN92" s="3065"/>
      <c r="AO92" s="3065"/>
      <c r="AP92" s="3065"/>
      <c r="AQ92" s="3065"/>
      <c r="AR92" s="3065"/>
      <c r="AS92" s="3"/>
      <c r="AT92" s="3066"/>
      <c r="AU92" s="3067"/>
      <c r="AV92" s="3065"/>
      <c r="AW92" s="3064"/>
      <c r="AX92" s="3065"/>
      <c r="AY92" s="3065"/>
      <c r="AZ92" s="3065"/>
      <c r="BA92" s="3065"/>
      <c r="BB92" s="3065"/>
      <c r="BC92" s="3065"/>
      <c r="BD92" s="3"/>
      <c r="BE92" s="3066"/>
      <c r="BF92" s="3067"/>
      <c r="BG92" s="3065"/>
      <c r="BH92" s="3064"/>
      <c r="BI92" s="3065"/>
      <c r="BJ92" s="3065"/>
      <c r="BK92" s="3065"/>
      <c r="BL92" s="3065"/>
      <c r="BM92" s="3065"/>
      <c r="BN92" s="3065"/>
      <c r="BO92" s="3"/>
      <c r="BP92" s="3066"/>
      <c r="BQ92" s="3067"/>
      <c r="BR92" s="3065"/>
      <c r="BS92" s="3064"/>
      <c r="BT92" s="3065"/>
      <c r="BU92" s="3065"/>
      <c r="BV92" s="3065"/>
      <c r="BW92" s="3065"/>
      <c r="BX92" s="3065"/>
      <c r="BY92" s="3065"/>
      <c r="BZ92" s="3"/>
      <c r="CA92" s="3066"/>
      <c r="CB92" s="3067"/>
      <c r="CC92" s="3065"/>
      <c r="CD92" s="3064"/>
      <c r="CE92" s="3065"/>
      <c r="CF92" s="3065"/>
      <c r="CG92" s="3065"/>
      <c r="CH92" s="3065"/>
      <c r="CI92" s="3065"/>
      <c r="CJ92" s="3065"/>
      <c r="CK92" s="3"/>
      <c r="CL92" s="3066"/>
      <c r="CM92" s="3067"/>
      <c r="CN92" s="3065"/>
      <c r="CO92" s="3064"/>
      <c r="CP92" s="3065"/>
      <c r="CQ92" s="3065"/>
      <c r="CR92" s="3065"/>
      <c r="CS92" s="3065"/>
      <c r="CT92" s="3065"/>
      <c r="CU92" s="3065"/>
      <c r="CV92" s="3"/>
      <c r="CW92" s="3066"/>
      <c r="CX92" s="3067"/>
      <c r="CY92" s="3065"/>
      <c r="CZ92" s="3064"/>
      <c r="DA92" s="3065"/>
      <c r="DB92" s="3065"/>
      <c r="DC92" s="3065"/>
      <c r="DD92" s="3065"/>
      <c r="DE92" s="3065"/>
      <c r="DF92" s="3065"/>
      <c r="DG92" s="3"/>
      <c r="DH92" s="3066"/>
      <c r="DI92" s="3067"/>
      <c r="DJ92" s="3065"/>
      <c r="DK92" s="3064"/>
      <c r="DL92" s="3065"/>
      <c r="DM92" s="3065"/>
      <c r="DN92" s="3065"/>
      <c r="DO92" s="3065"/>
      <c r="DP92" s="3065"/>
      <c r="DQ92" s="3065"/>
      <c r="DR92" s="3"/>
      <c r="DS92" s="3066"/>
      <c r="DT92" s="3067"/>
      <c r="DU92" s="3065"/>
      <c r="DV92" s="3064"/>
      <c r="DW92" s="3065"/>
      <c r="DX92" s="3065"/>
      <c r="DY92" s="3065"/>
      <c r="DZ92" s="3065"/>
      <c r="EA92" s="3065"/>
      <c r="EB92" s="3065"/>
      <c r="EC92" s="3"/>
      <c r="ED92" s="3066"/>
      <c r="EE92" s="3067"/>
      <c r="EF92" s="3065"/>
      <c r="EG92" s="3064"/>
      <c r="EH92" s="3065"/>
      <c r="EI92" s="3065"/>
      <c r="EJ92" s="3065"/>
      <c r="EK92" s="3065"/>
      <c r="EL92" s="3065"/>
      <c r="EM92" s="3065"/>
      <c r="EN92" s="3"/>
      <c r="EO92" s="3066"/>
      <c r="EP92" s="3067"/>
      <c r="EQ92" s="3065"/>
      <c r="ER92" s="3064"/>
      <c r="ES92" s="3065"/>
      <c r="ET92" s="3065"/>
      <c r="EU92" s="3065"/>
      <c r="EV92" s="3065"/>
      <c r="EW92" s="3065"/>
      <c r="EX92" s="3065"/>
      <c r="EY92" s="3"/>
      <c r="EZ92" s="3066"/>
      <c r="FA92" s="3067"/>
      <c r="FB92" s="3065"/>
      <c r="FC92" s="3064"/>
      <c r="FD92" s="3065"/>
      <c r="FE92" s="3065"/>
      <c r="FF92" s="3065"/>
      <c r="FG92" s="3065"/>
      <c r="FH92" s="3065"/>
      <c r="FI92" s="3065"/>
      <c r="FJ92" s="3"/>
      <c r="FK92" s="3066"/>
      <c r="FL92" s="3067"/>
      <c r="FM92" s="3065"/>
      <c r="FN92" s="3064"/>
      <c r="FO92" s="3065"/>
      <c r="FP92" s="3065"/>
      <c r="FQ92" s="3065"/>
      <c r="FR92" s="3065"/>
      <c r="FS92" s="3065"/>
      <c r="FT92" s="3065"/>
      <c r="FU92" s="3"/>
      <c r="FV92" s="3066"/>
      <c r="FW92" s="3067"/>
      <c r="FX92" s="3065"/>
      <c r="FY92" s="3064"/>
      <c r="FZ92" s="3065"/>
      <c r="GA92" s="3065"/>
      <c r="GB92" s="3065"/>
      <c r="GC92" s="3065"/>
      <c r="GD92" s="3065"/>
      <c r="GE92" s="3065"/>
      <c r="GF92" s="3"/>
      <c r="GG92" s="3066"/>
      <c r="GH92" s="3067"/>
      <c r="GI92" s="3065"/>
      <c r="GJ92" s="3064"/>
      <c r="GK92" s="3065"/>
      <c r="GL92" s="3065"/>
      <c r="GM92" s="3065"/>
      <c r="GN92" s="3065"/>
      <c r="GO92" s="3065"/>
      <c r="GP92" s="3065"/>
      <c r="GQ92" s="3"/>
      <c r="GR92" s="3066"/>
      <c r="GS92" s="3067"/>
      <c r="GT92" s="3065"/>
      <c r="GU92" s="3064"/>
      <c r="GV92" s="3065"/>
      <c r="GW92" s="3065"/>
      <c r="GX92" s="3065"/>
      <c r="GY92" s="3065"/>
      <c r="GZ92" s="3065"/>
      <c r="HA92" s="3065"/>
      <c r="HB92" s="3"/>
      <c r="HC92" s="3066"/>
      <c r="HD92" s="3067"/>
      <c r="HE92" s="3065"/>
      <c r="HF92" s="3064"/>
      <c r="HG92" s="3065"/>
      <c r="HH92" s="3065"/>
      <c r="HI92" s="3065"/>
      <c r="HJ92" s="3065"/>
      <c r="HK92" s="3065"/>
      <c r="HL92" s="3065"/>
      <c r="HM92" s="3"/>
      <c r="HN92" s="3066"/>
      <c r="HO92" s="3067"/>
      <c r="HP92" s="3065"/>
      <c r="HQ92" s="3064"/>
      <c r="HR92" s="3065"/>
      <c r="HS92" s="3065"/>
      <c r="HT92" s="3065"/>
      <c r="HU92" s="3065"/>
      <c r="HV92" s="3065"/>
      <c r="HW92" s="3065"/>
      <c r="HX92" s="3"/>
      <c r="HY92" s="3066"/>
      <c r="HZ92" s="3067"/>
      <c r="IA92" s="3065"/>
      <c r="IB92" s="3064"/>
      <c r="IC92" s="3065"/>
      <c r="ID92" s="3065"/>
      <c r="IE92" s="3065"/>
      <c r="IF92" s="3065"/>
      <c r="IG92" s="3065"/>
      <c r="IH92" s="3065"/>
      <c r="II92" s="3"/>
      <c r="IJ92" s="3066"/>
      <c r="IK92" s="3067"/>
      <c r="IL92" s="3065"/>
      <c r="IM92" s="3064"/>
      <c r="IN92" s="3065"/>
      <c r="IO92" s="3065"/>
      <c r="IP92" s="3065"/>
      <c r="IQ92" s="3065"/>
      <c r="IR92" s="3065"/>
      <c r="IS92" s="3065"/>
      <c r="IT92" s="3"/>
      <c r="IU92" s="3066"/>
      <c r="IV92" s="3067"/>
      <c r="IW92" s="3065"/>
    </row>
    <row r="93" spans="1:257" ht="20.100000000000001" customHeight="1" x14ac:dyDescent="0.25">
      <c r="A93" s="3066"/>
      <c r="B93" s="3067"/>
      <c r="C93" s="3068"/>
      <c r="D93" s="3062"/>
      <c r="E93" s="3068"/>
      <c r="F93" s="3068"/>
      <c r="G93" s="3068"/>
      <c r="H93" s="3068"/>
      <c r="I93" s="3068"/>
      <c r="J93" s="3068"/>
      <c r="K93" s="3063"/>
      <c r="M93" s="3066"/>
      <c r="N93" s="3067"/>
      <c r="O93" s="3065"/>
      <c r="P93" s="3064"/>
      <c r="Q93" s="3065"/>
      <c r="R93" s="3065"/>
      <c r="S93" s="3065"/>
      <c r="T93" s="3065"/>
      <c r="U93" s="3065"/>
      <c r="V93" s="3065"/>
      <c r="W93" s="3"/>
      <c r="X93" s="3066"/>
      <c r="Y93" s="3067"/>
      <c r="Z93" s="3065"/>
      <c r="AA93" s="3064"/>
      <c r="AB93" s="3065"/>
      <c r="AC93" s="3065"/>
      <c r="AD93" s="3065"/>
      <c r="AE93" s="3065"/>
      <c r="AF93" s="3065"/>
      <c r="AG93" s="3065"/>
      <c r="AH93" s="3"/>
      <c r="AI93" s="3066"/>
      <c r="AJ93" s="3067"/>
      <c r="AK93" s="3065"/>
      <c r="AL93" s="3064"/>
      <c r="AM93" s="3065"/>
      <c r="AN93" s="3065"/>
      <c r="AO93" s="3065"/>
      <c r="AP93" s="3065"/>
      <c r="AQ93" s="3065"/>
      <c r="AR93" s="3065"/>
      <c r="AS93" s="3"/>
      <c r="AT93" s="3066"/>
      <c r="AU93" s="3067"/>
      <c r="AV93" s="3065"/>
      <c r="AW93" s="3064"/>
      <c r="AX93" s="3065"/>
      <c r="AY93" s="3065"/>
      <c r="AZ93" s="3065"/>
      <c r="BA93" s="3065"/>
      <c r="BB93" s="3065"/>
      <c r="BC93" s="3065"/>
      <c r="BD93" s="3"/>
      <c r="BE93" s="3066"/>
      <c r="BF93" s="3067"/>
      <c r="BG93" s="3065"/>
      <c r="BH93" s="3064"/>
      <c r="BI93" s="3065"/>
      <c r="BJ93" s="3065"/>
      <c r="BK93" s="3065"/>
      <c r="BL93" s="3065"/>
      <c r="BM93" s="3065"/>
      <c r="BN93" s="3065"/>
      <c r="BO93" s="3"/>
      <c r="BP93" s="3066"/>
      <c r="BQ93" s="3067"/>
      <c r="BR93" s="3065"/>
      <c r="BS93" s="3064"/>
      <c r="BT93" s="3065"/>
      <c r="BU93" s="3065"/>
      <c r="BV93" s="3065"/>
      <c r="BW93" s="3065"/>
      <c r="BX93" s="3065"/>
      <c r="BY93" s="3065"/>
      <c r="BZ93" s="3"/>
      <c r="CA93" s="3066"/>
      <c r="CB93" s="3067"/>
      <c r="CC93" s="3065"/>
      <c r="CD93" s="3064"/>
      <c r="CE93" s="3065"/>
      <c r="CF93" s="3065"/>
      <c r="CG93" s="3065"/>
      <c r="CH93" s="3065"/>
      <c r="CI93" s="3065"/>
      <c r="CJ93" s="3065"/>
      <c r="CK93" s="3"/>
      <c r="CL93" s="3066"/>
      <c r="CM93" s="3067"/>
      <c r="CN93" s="3065"/>
      <c r="CO93" s="3064"/>
      <c r="CP93" s="3065"/>
      <c r="CQ93" s="3065"/>
      <c r="CR93" s="3065"/>
      <c r="CS93" s="3065"/>
      <c r="CT93" s="3065"/>
      <c r="CU93" s="3065"/>
      <c r="CV93" s="3"/>
      <c r="CW93" s="3066"/>
      <c r="CX93" s="3067"/>
      <c r="CY93" s="3065"/>
      <c r="CZ93" s="3064"/>
      <c r="DA93" s="3065"/>
      <c r="DB93" s="3065"/>
      <c r="DC93" s="3065"/>
      <c r="DD93" s="3065"/>
      <c r="DE93" s="3065"/>
      <c r="DF93" s="3065"/>
      <c r="DG93" s="3"/>
      <c r="DH93" s="3066"/>
      <c r="DI93" s="3067"/>
      <c r="DJ93" s="3065"/>
      <c r="DK93" s="3064"/>
      <c r="DL93" s="3065"/>
      <c r="DM93" s="3065"/>
      <c r="DN93" s="3065"/>
      <c r="DO93" s="3065"/>
      <c r="DP93" s="3065"/>
      <c r="DQ93" s="3065"/>
      <c r="DR93" s="3"/>
      <c r="DS93" s="3066"/>
      <c r="DT93" s="3067"/>
      <c r="DU93" s="3065"/>
      <c r="DV93" s="3064"/>
      <c r="DW93" s="3065"/>
      <c r="DX93" s="3065"/>
      <c r="DY93" s="3065"/>
      <c r="DZ93" s="3065"/>
      <c r="EA93" s="3065"/>
      <c r="EB93" s="3065"/>
      <c r="EC93" s="3"/>
      <c r="ED93" s="3066"/>
      <c r="EE93" s="3067"/>
      <c r="EF93" s="3065"/>
      <c r="EG93" s="3064"/>
      <c r="EH93" s="3065"/>
      <c r="EI93" s="3065"/>
      <c r="EJ93" s="3065"/>
      <c r="EK93" s="3065"/>
      <c r="EL93" s="3065"/>
      <c r="EM93" s="3065"/>
      <c r="EN93" s="3"/>
      <c r="EO93" s="3066"/>
      <c r="EP93" s="3067"/>
      <c r="EQ93" s="3065"/>
      <c r="ER93" s="3064"/>
      <c r="ES93" s="3065"/>
      <c r="ET93" s="3065"/>
      <c r="EU93" s="3065"/>
      <c r="EV93" s="3065"/>
      <c r="EW93" s="3065"/>
      <c r="EX93" s="3065"/>
      <c r="EY93" s="3"/>
      <c r="EZ93" s="3066"/>
      <c r="FA93" s="3067"/>
      <c r="FB93" s="3065"/>
      <c r="FC93" s="3064"/>
      <c r="FD93" s="3065"/>
      <c r="FE93" s="3065"/>
      <c r="FF93" s="3065"/>
      <c r="FG93" s="3065"/>
      <c r="FH93" s="3065"/>
      <c r="FI93" s="3065"/>
      <c r="FJ93" s="3"/>
      <c r="FK93" s="3066"/>
      <c r="FL93" s="3067"/>
      <c r="FM93" s="3065"/>
      <c r="FN93" s="3064"/>
      <c r="FO93" s="3065"/>
      <c r="FP93" s="3065"/>
      <c r="FQ93" s="3065"/>
      <c r="FR93" s="3065"/>
      <c r="FS93" s="3065"/>
      <c r="FT93" s="3065"/>
      <c r="FU93" s="3"/>
      <c r="FV93" s="3066"/>
      <c r="FW93" s="3067"/>
      <c r="FX93" s="3065"/>
      <c r="FY93" s="3064"/>
      <c r="FZ93" s="3065"/>
      <c r="GA93" s="3065"/>
      <c r="GB93" s="3065"/>
      <c r="GC93" s="3065"/>
      <c r="GD93" s="3065"/>
      <c r="GE93" s="3065"/>
      <c r="GF93" s="3"/>
      <c r="GG93" s="3066"/>
      <c r="GH93" s="3067"/>
      <c r="GI93" s="3065"/>
      <c r="GJ93" s="3064"/>
      <c r="GK93" s="3065"/>
      <c r="GL93" s="3065"/>
      <c r="GM93" s="3065"/>
      <c r="GN93" s="3065"/>
      <c r="GO93" s="3065"/>
      <c r="GP93" s="3065"/>
      <c r="GQ93" s="3"/>
      <c r="GR93" s="3066"/>
      <c r="GS93" s="3067"/>
      <c r="GT93" s="3065"/>
      <c r="GU93" s="3064"/>
      <c r="GV93" s="3065"/>
      <c r="GW93" s="3065"/>
      <c r="GX93" s="3065"/>
      <c r="GY93" s="3065"/>
      <c r="GZ93" s="3065"/>
      <c r="HA93" s="3065"/>
      <c r="HB93" s="3"/>
      <c r="HC93" s="3066"/>
      <c r="HD93" s="3067"/>
      <c r="HE93" s="3065"/>
      <c r="HF93" s="3064"/>
      <c r="HG93" s="3065"/>
      <c r="HH93" s="3065"/>
      <c r="HI93" s="3065"/>
      <c r="HJ93" s="3065"/>
      <c r="HK93" s="3065"/>
      <c r="HL93" s="3065"/>
      <c r="HM93" s="3"/>
      <c r="HN93" s="3066"/>
      <c r="HO93" s="3067"/>
      <c r="HP93" s="3065"/>
      <c r="HQ93" s="3064"/>
      <c r="HR93" s="3065"/>
      <c r="HS93" s="3065"/>
      <c r="HT93" s="3065"/>
      <c r="HU93" s="3065"/>
      <c r="HV93" s="3065"/>
      <c r="HW93" s="3065"/>
      <c r="HX93" s="3"/>
      <c r="HY93" s="3066"/>
      <c r="HZ93" s="3067"/>
      <c r="IA93" s="3065"/>
      <c r="IB93" s="3064"/>
      <c r="IC93" s="3065"/>
      <c r="ID93" s="3065"/>
      <c r="IE93" s="3065"/>
      <c r="IF93" s="3065"/>
      <c r="IG93" s="3065"/>
      <c r="IH93" s="3065"/>
      <c r="II93" s="3"/>
      <c r="IJ93" s="3066"/>
      <c r="IK93" s="3067"/>
      <c r="IL93" s="3065"/>
      <c r="IM93" s="3064"/>
      <c r="IN93" s="3065"/>
      <c r="IO93" s="3065"/>
      <c r="IP93" s="3065"/>
      <c r="IQ93" s="3065"/>
      <c r="IR93" s="3065"/>
      <c r="IS93" s="3065"/>
      <c r="IT93" s="3"/>
      <c r="IU93" s="3066"/>
      <c r="IV93" s="3067"/>
      <c r="IW93" s="3065"/>
    </row>
    <row r="94" spans="1:257" x14ac:dyDescent="0.25">
      <c r="A94" s="3066"/>
      <c r="B94" s="3067"/>
      <c r="C94" s="3068"/>
      <c r="D94" s="3062"/>
      <c r="E94" s="3068"/>
      <c r="F94" s="3068"/>
      <c r="G94" s="3068"/>
      <c r="H94" s="3068"/>
      <c r="I94" s="3068"/>
      <c r="J94" s="3068"/>
      <c r="K94" s="3063"/>
      <c r="M94" s="3066"/>
      <c r="N94" s="3067"/>
      <c r="O94" s="3065"/>
      <c r="P94" s="3064"/>
      <c r="Q94" s="3065"/>
      <c r="R94" s="3065"/>
      <c r="S94" s="3065"/>
      <c r="T94" s="3065"/>
      <c r="U94" s="3065"/>
      <c r="V94" s="3065"/>
      <c r="W94" s="3"/>
      <c r="X94" s="3066"/>
      <c r="Y94" s="3067"/>
      <c r="Z94" s="3065"/>
      <c r="AA94" s="3064"/>
      <c r="AB94" s="3065"/>
      <c r="AC94" s="3065"/>
      <c r="AD94" s="3065"/>
      <c r="AE94" s="3065"/>
      <c r="AF94" s="3065"/>
      <c r="AG94" s="3065"/>
      <c r="AH94" s="3"/>
      <c r="AI94" s="3066"/>
      <c r="AJ94" s="3067"/>
      <c r="AK94" s="3065"/>
      <c r="AL94" s="3064"/>
      <c r="AM94" s="3065"/>
      <c r="AN94" s="3065"/>
      <c r="AO94" s="3065"/>
      <c r="AP94" s="3065"/>
      <c r="AQ94" s="3065"/>
      <c r="AR94" s="3065"/>
      <c r="AS94" s="3"/>
      <c r="AT94" s="3066"/>
      <c r="AU94" s="3067"/>
      <c r="AV94" s="3065"/>
      <c r="AW94" s="3064"/>
      <c r="AX94" s="3065"/>
      <c r="AY94" s="3065"/>
      <c r="AZ94" s="3065"/>
      <c r="BA94" s="3065"/>
      <c r="BB94" s="3065"/>
      <c r="BC94" s="3065"/>
      <c r="BD94" s="3"/>
      <c r="BE94" s="3066"/>
      <c r="BF94" s="3067"/>
      <c r="BG94" s="3065"/>
      <c r="BH94" s="3064"/>
      <c r="BI94" s="3065"/>
      <c r="BJ94" s="3065"/>
      <c r="BK94" s="3065"/>
      <c r="BL94" s="3065"/>
      <c r="BM94" s="3065"/>
      <c r="BN94" s="3065"/>
      <c r="BO94" s="3"/>
      <c r="BP94" s="3066"/>
      <c r="BQ94" s="3067"/>
      <c r="BR94" s="3065"/>
      <c r="BS94" s="3064"/>
      <c r="BT94" s="3065"/>
      <c r="BU94" s="3065"/>
      <c r="BV94" s="3065"/>
      <c r="BW94" s="3065"/>
      <c r="BX94" s="3065"/>
      <c r="BY94" s="3065"/>
      <c r="BZ94" s="3"/>
      <c r="CA94" s="3066"/>
      <c r="CB94" s="3067"/>
      <c r="CC94" s="3065"/>
      <c r="CD94" s="3064"/>
      <c r="CE94" s="3065"/>
      <c r="CF94" s="3065"/>
      <c r="CG94" s="3065"/>
      <c r="CH94" s="3065"/>
      <c r="CI94" s="3065"/>
      <c r="CJ94" s="3065"/>
      <c r="CK94" s="3"/>
      <c r="CL94" s="3066"/>
      <c r="CM94" s="3067"/>
      <c r="CN94" s="3065"/>
      <c r="CO94" s="3064"/>
      <c r="CP94" s="3065"/>
      <c r="CQ94" s="3065"/>
      <c r="CR94" s="3065"/>
      <c r="CS94" s="3065"/>
      <c r="CT94" s="3065"/>
      <c r="CU94" s="3065"/>
      <c r="CV94" s="3"/>
      <c r="CW94" s="3066"/>
      <c r="CX94" s="3067"/>
      <c r="CY94" s="3065"/>
      <c r="CZ94" s="3064"/>
      <c r="DA94" s="3065"/>
      <c r="DB94" s="3065"/>
      <c r="DC94" s="3065"/>
      <c r="DD94" s="3065"/>
      <c r="DE94" s="3065"/>
      <c r="DF94" s="3065"/>
      <c r="DG94" s="3"/>
      <c r="DH94" s="3066"/>
      <c r="DI94" s="3067"/>
      <c r="DJ94" s="3065"/>
      <c r="DK94" s="3064"/>
      <c r="DL94" s="3065"/>
      <c r="DM94" s="3065"/>
      <c r="DN94" s="3065"/>
      <c r="DO94" s="3065"/>
      <c r="DP94" s="3065"/>
      <c r="DQ94" s="3065"/>
      <c r="DR94" s="3"/>
      <c r="DS94" s="3066"/>
      <c r="DT94" s="3067"/>
      <c r="DU94" s="3065"/>
      <c r="DV94" s="3064"/>
      <c r="DW94" s="3065"/>
      <c r="DX94" s="3065"/>
      <c r="DY94" s="3065"/>
      <c r="DZ94" s="3065"/>
      <c r="EA94" s="3065"/>
      <c r="EB94" s="3065"/>
      <c r="EC94" s="3"/>
      <c r="ED94" s="3066"/>
      <c r="EE94" s="3067"/>
      <c r="EF94" s="3065"/>
      <c r="EG94" s="3064"/>
      <c r="EH94" s="3065"/>
      <c r="EI94" s="3065"/>
      <c r="EJ94" s="3065"/>
      <c r="EK94" s="3065"/>
      <c r="EL94" s="3065"/>
      <c r="EM94" s="3065"/>
      <c r="EN94" s="3"/>
      <c r="EO94" s="3066"/>
      <c r="EP94" s="3067"/>
      <c r="EQ94" s="3065"/>
      <c r="ER94" s="3064"/>
      <c r="ES94" s="3065"/>
      <c r="ET94" s="3065"/>
      <c r="EU94" s="3065"/>
      <c r="EV94" s="3065"/>
      <c r="EW94" s="3065"/>
      <c r="EX94" s="3065"/>
      <c r="EY94" s="3"/>
      <c r="EZ94" s="3066"/>
      <c r="FA94" s="3067"/>
      <c r="FB94" s="3065"/>
      <c r="FC94" s="3064"/>
      <c r="FD94" s="3065"/>
      <c r="FE94" s="3065"/>
      <c r="FF94" s="3065"/>
      <c r="FG94" s="3065"/>
      <c r="FH94" s="3065"/>
      <c r="FI94" s="3065"/>
      <c r="FJ94" s="3"/>
      <c r="FK94" s="3066"/>
      <c r="FL94" s="3067"/>
      <c r="FM94" s="3065"/>
      <c r="FN94" s="3064"/>
      <c r="FO94" s="3065"/>
      <c r="FP94" s="3065"/>
      <c r="FQ94" s="3065"/>
      <c r="FR94" s="3065"/>
      <c r="FS94" s="3065"/>
      <c r="FT94" s="3065"/>
      <c r="FU94" s="3"/>
      <c r="FV94" s="3066"/>
      <c r="FW94" s="3067"/>
      <c r="FX94" s="3065"/>
      <c r="FY94" s="3064"/>
      <c r="FZ94" s="3065"/>
      <c r="GA94" s="3065"/>
      <c r="GB94" s="3065"/>
      <c r="GC94" s="3065"/>
      <c r="GD94" s="3065"/>
      <c r="GE94" s="3065"/>
      <c r="GF94" s="3"/>
      <c r="GG94" s="3066"/>
      <c r="GH94" s="3067"/>
      <c r="GI94" s="3065"/>
      <c r="GJ94" s="3064"/>
      <c r="GK94" s="3065"/>
      <c r="GL94" s="3065"/>
      <c r="GM94" s="3065"/>
      <c r="GN94" s="3065"/>
      <c r="GO94" s="3065"/>
      <c r="GP94" s="3065"/>
      <c r="GQ94" s="3"/>
      <c r="GR94" s="3066"/>
      <c r="GS94" s="3067"/>
      <c r="GT94" s="3065"/>
      <c r="GU94" s="3064"/>
      <c r="GV94" s="3065"/>
      <c r="GW94" s="3065"/>
      <c r="GX94" s="3065"/>
      <c r="GY94" s="3065"/>
      <c r="GZ94" s="3065"/>
      <c r="HA94" s="3065"/>
      <c r="HB94" s="3"/>
      <c r="HC94" s="3066"/>
      <c r="HD94" s="3067"/>
      <c r="HE94" s="3065"/>
      <c r="HF94" s="3064"/>
      <c r="HG94" s="3065"/>
      <c r="HH94" s="3065"/>
      <c r="HI94" s="3065"/>
      <c r="HJ94" s="3065"/>
      <c r="HK94" s="3065"/>
      <c r="HL94" s="3065"/>
      <c r="HM94" s="3"/>
      <c r="HN94" s="3066"/>
      <c r="HO94" s="3067"/>
      <c r="HP94" s="3065"/>
      <c r="HQ94" s="3064"/>
      <c r="HR94" s="3065"/>
      <c r="HS94" s="3065"/>
      <c r="HT94" s="3065"/>
      <c r="HU94" s="3065"/>
      <c r="HV94" s="3065"/>
      <c r="HW94" s="3065"/>
      <c r="HX94" s="3"/>
      <c r="HY94" s="3066"/>
      <c r="HZ94" s="3067"/>
      <c r="IA94" s="3065"/>
      <c r="IB94" s="3064"/>
      <c r="IC94" s="3065"/>
      <c r="ID94" s="3065"/>
      <c r="IE94" s="3065"/>
      <c r="IF94" s="3065"/>
      <c r="IG94" s="3065"/>
      <c r="IH94" s="3065"/>
      <c r="II94" s="3"/>
      <c r="IJ94" s="3066"/>
      <c r="IK94" s="3067"/>
      <c r="IL94" s="3065"/>
      <c r="IM94" s="3064"/>
      <c r="IN94" s="3065"/>
      <c r="IO94" s="3065"/>
      <c r="IP94" s="3065"/>
      <c r="IQ94" s="3065"/>
      <c r="IR94" s="3065"/>
      <c r="IS94" s="3065"/>
      <c r="IT94" s="3"/>
      <c r="IU94" s="3066"/>
      <c r="IV94" s="3067"/>
      <c r="IW94" s="3065"/>
    </row>
    <row r="95" spans="1:257" ht="20.100000000000001" customHeight="1" x14ac:dyDescent="0.25">
      <c r="A95" s="3066"/>
      <c r="B95" s="3067"/>
      <c r="C95" s="3068"/>
      <c r="D95" s="3062"/>
      <c r="E95" s="3068"/>
      <c r="F95" s="3068"/>
      <c r="G95" s="3068"/>
      <c r="H95" s="3068"/>
      <c r="I95" s="3068"/>
      <c r="J95" s="3068"/>
      <c r="K95" s="3063"/>
      <c r="M95" s="3066"/>
      <c r="N95" s="3067"/>
      <c r="O95" s="3065"/>
      <c r="P95" s="3064"/>
      <c r="Q95" s="3065"/>
      <c r="R95" s="3065"/>
      <c r="S95" s="3065"/>
      <c r="T95" s="3065"/>
      <c r="U95" s="3065"/>
      <c r="V95" s="3065"/>
      <c r="W95" s="3"/>
      <c r="X95" s="3066"/>
      <c r="Y95" s="3067"/>
      <c r="Z95" s="3065"/>
      <c r="AA95" s="3064"/>
      <c r="AB95" s="3065"/>
      <c r="AC95" s="3065"/>
      <c r="AD95" s="3065"/>
      <c r="AE95" s="3065"/>
      <c r="AF95" s="3065"/>
      <c r="AG95" s="3065"/>
      <c r="AH95" s="3"/>
      <c r="AI95" s="3066"/>
      <c r="AJ95" s="3067"/>
      <c r="AK95" s="3065"/>
      <c r="AL95" s="3064"/>
      <c r="AM95" s="3065"/>
      <c r="AN95" s="3065"/>
      <c r="AO95" s="3065"/>
      <c r="AP95" s="3065"/>
      <c r="AQ95" s="3065"/>
      <c r="AR95" s="3065"/>
      <c r="AS95" s="3"/>
      <c r="AT95" s="3066"/>
      <c r="AU95" s="3067"/>
      <c r="AV95" s="3065"/>
      <c r="AW95" s="3064"/>
      <c r="AX95" s="3065"/>
      <c r="AY95" s="3065"/>
      <c r="AZ95" s="3065"/>
      <c r="BA95" s="3065"/>
      <c r="BB95" s="3065"/>
      <c r="BC95" s="3065"/>
      <c r="BD95" s="3"/>
      <c r="BE95" s="3066"/>
      <c r="BF95" s="3067"/>
      <c r="BG95" s="3065"/>
      <c r="BH95" s="3064"/>
      <c r="BI95" s="3065"/>
      <c r="BJ95" s="3065"/>
      <c r="BK95" s="3065"/>
      <c r="BL95" s="3065"/>
      <c r="BM95" s="3065"/>
      <c r="BN95" s="3065"/>
      <c r="BO95" s="3"/>
      <c r="BP95" s="3066"/>
      <c r="BQ95" s="3067"/>
      <c r="BR95" s="3065"/>
      <c r="BS95" s="3064"/>
      <c r="BT95" s="3065"/>
      <c r="BU95" s="3065"/>
      <c r="BV95" s="3065"/>
      <c r="BW95" s="3065"/>
      <c r="BX95" s="3065"/>
      <c r="BY95" s="3065"/>
      <c r="BZ95" s="3"/>
      <c r="CA95" s="3066"/>
      <c r="CB95" s="3067"/>
      <c r="CC95" s="3065"/>
      <c r="CD95" s="3064"/>
      <c r="CE95" s="3065"/>
      <c r="CF95" s="3065"/>
      <c r="CG95" s="3065"/>
      <c r="CH95" s="3065"/>
      <c r="CI95" s="3065"/>
      <c r="CJ95" s="3065"/>
      <c r="CK95" s="3"/>
      <c r="CL95" s="3066"/>
      <c r="CM95" s="3067"/>
      <c r="CN95" s="3065"/>
      <c r="CO95" s="3064"/>
      <c r="CP95" s="3065"/>
      <c r="CQ95" s="3065"/>
      <c r="CR95" s="3065"/>
      <c r="CS95" s="3065"/>
      <c r="CT95" s="3065"/>
      <c r="CU95" s="3065"/>
      <c r="CV95" s="3"/>
      <c r="CW95" s="3066"/>
      <c r="CX95" s="3067"/>
      <c r="CY95" s="3065"/>
      <c r="CZ95" s="3064"/>
      <c r="DA95" s="3065"/>
      <c r="DB95" s="3065"/>
      <c r="DC95" s="3065"/>
      <c r="DD95" s="3065"/>
      <c r="DE95" s="3065"/>
      <c r="DF95" s="3065"/>
      <c r="DG95" s="3"/>
      <c r="DH95" s="3066"/>
      <c r="DI95" s="3067"/>
      <c r="DJ95" s="3065"/>
      <c r="DK95" s="3064"/>
      <c r="DL95" s="3065"/>
      <c r="DM95" s="3065"/>
      <c r="DN95" s="3065"/>
      <c r="DO95" s="3065"/>
      <c r="DP95" s="3065"/>
      <c r="DQ95" s="3065"/>
      <c r="DR95" s="3"/>
      <c r="DS95" s="3066"/>
      <c r="DT95" s="3067"/>
      <c r="DU95" s="3065"/>
      <c r="DV95" s="3064"/>
      <c r="DW95" s="3065"/>
      <c r="DX95" s="3065"/>
      <c r="DY95" s="3065"/>
      <c r="DZ95" s="3065"/>
      <c r="EA95" s="3065"/>
      <c r="EB95" s="3065"/>
      <c r="EC95" s="3"/>
      <c r="ED95" s="3066"/>
      <c r="EE95" s="3067"/>
      <c r="EF95" s="3065"/>
      <c r="EG95" s="3064"/>
      <c r="EH95" s="3065"/>
      <c r="EI95" s="3065"/>
      <c r="EJ95" s="3065"/>
      <c r="EK95" s="3065"/>
      <c r="EL95" s="3065"/>
      <c r="EM95" s="3065"/>
      <c r="EN95" s="3"/>
      <c r="EO95" s="3066"/>
      <c r="EP95" s="3067"/>
      <c r="EQ95" s="3065"/>
      <c r="ER95" s="3064"/>
      <c r="ES95" s="3065"/>
      <c r="ET95" s="3065"/>
      <c r="EU95" s="3065"/>
      <c r="EV95" s="3065"/>
      <c r="EW95" s="3065"/>
      <c r="EX95" s="3065"/>
      <c r="EY95" s="3"/>
      <c r="EZ95" s="3066"/>
      <c r="FA95" s="3067"/>
      <c r="FB95" s="3065"/>
      <c r="FC95" s="3064"/>
      <c r="FD95" s="3065"/>
      <c r="FE95" s="3065"/>
      <c r="FF95" s="3065"/>
      <c r="FG95" s="3065"/>
      <c r="FH95" s="3065"/>
      <c r="FI95" s="3065"/>
      <c r="FJ95" s="3"/>
      <c r="FK95" s="3066"/>
      <c r="FL95" s="3067"/>
      <c r="FM95" s="3065"/>
      <c r="FN95" s="3064"/>
      <c r="FO95" s="3065"/>
      <c r="FP95" s="3065"/>
      <c r="FQ95" s="3065"/>
      <c r="FR95" s="3065"/>
      <c r="FS95" s="3065"/>
      <c r="FT95" s="3065"/>
      <c r="FU95" s="3"/>
      <c r="FV95" s="3066"/>
      <c r="FW95" s="3067"/>
      <c r="FX95" s="3065"/>
      <c r="FY95" s="3064"/>
      <c r="FZ95" s="3065"/>
      <c r="GA95" s="3065"/>
      <c r="GB95" s="3065"/>
      <c r="GC95" s="3065"/>
      <c r="GD95" s="3065"/>
      <c r="GE95" s="3065"/>
      <c r="GF95" s="3"/>
      <c r="GG95" s="3066"/>
      <c r="GH95" s="3067"/>
      <c r="GI95" s="3065"/>
      <c r="GJ95" s="3064"/>
      <c r="GK95" s="3065"/>
      <c r="GL95" s="3065"/>
      <c r="GM95" s="3065"/>
      <c r="GN95" s="3065"/>
      <c r="GO95" s="3065"/>
      <c r="GP95" s="3065"/>
      <c r="GQ95" s="3"/>
      <c r="GR95" s="3066"/>
      <c r="GS95" s="3067"/>
      <c r="GT95" s="3065"/>
      <c r="GU95" s="3064"/>
      <c r="GV95" s="3065"/>
      <c r="GW95" s="3065"/>
      <c r="GX95" s="3065"/>
      <c r="GY95" s="3065"/>
      <c r="GZ95" s="3065"/>
      <c r="HA95" s="3065"/>
      <c r="HB95" s="3"/>
      <c r="HC95" s="3066"/>
      <c r="HD95" s="3067"/>
      <c r="HE95" s="3065"/>
      <c r="HF95" s="3064"/>
      <c r="HG95" s="3065"/>
      <c r="HH95" s="3065"/>
      <c r="HI95" s="3065"/>
      <c r="HJ95" s="3065"/>
      <c r="HK95" s="3065"/>
      <c r="HL95" s="3065"/>
      <c r="HM95" s="3"/>
      <c r="HN95" s="3066"/>
      <c r="HO95" s="3067"/>
      <c r="HP95" s="3065"/>
      <c r="HQ95" s="3064"/>
      <c r="HR95" s="3065"/>
      <c r="HS95" s="3065"/>
      <c r="HT95" s="3065"/>
      <c r="HU95" s="3065"/>
      <c r="HV95" s="3065"/>
      <c r="HW95" s="3065"/>
      <c r="HX95" s="3"/>
      <c r="HY95" s="3066"/>
      <c r="HZ95" s="3067"/>
      <c r="IA95" s="3065"/>
      <c r="IB95" s="3064"/>
      <c r="IC95" s="3065"/>
      <c r="ID95" s="3065"/>
      <c r="IE95" s="3065"/>
      <c r="IF95" s="3065"/>
      <c r="IG95" s="3065"/>
      <c r="IH95" s="3065"/>
      <c r="II95" s="3"/>
      <c r="IJ95" s="3066"/>
      <c r="IK95" s="3067"/>
      <c r="IL95" s="3065"/>
      <c r="IM95" s="3064"/>
      <c r="IN95" s="3065"/>
      <c r="IO95" s="3065"/>
      <c r="IP95" s="3065"/>
      <c r="IQ95" s="3065"/>
      <c r="IR95" s="3065"/>
      <c r="IS95" s="3065"/>
      <c r="IT95" s="3"/>
      <c r="IU95" s="3066"/>
      <c r="IV95" s="3067"/>
      <c r="IW95" s="3065"/>
    </row>
    <row r="96" spans="1:257" x14ac:dyDescent="0.25">
      <c r="A96" s="3066"/>
      <c r="B96" s="3067"/>
      <c r="C96" s="3068"/>
      <c r="D96" s="3062"/>
      <c r="E96" s="3068"/>
      <c r="F96" s="3068"/>
      <c r="G96" s="3068"/>
      <c r="H96" s="3068"/>
      <c r="I96" s="3068"/>
      <c r="J96" s="3068"/>
      <c r="K96" s="3063"/>
      <c r="M96" s="3066"/>
      <c r="N96" s="3067"/>
      <c r="O96" s="3065"/>
      <c r="P96" s="3064"/>
      <c r="Q96" s="3065"/>
      <c r="R96" s="3065"/>
      <c r="S96" s="3065"/>
      <c r="T96" s="3065"/>
      <c r="U96" s="3065"/>
      <c r="V96" s="3065"/>
      <c r="W96" s="3"/>
      <c r="X96" s="3066"/>
      <c r="Y96" s="3067"/>
      <c r="Z96" s="3065"/>
      <c r="AA96" s="3064"/>
      <c r="AB96" s="3065"/>
      <c r="AC96" s="3065"/>
      <c r="AD96" s="3065"/>
      <c r="AE96" s="3065"/>
      <c r="AF96" s="3065"/>
      <c r="AG96" s="3065"/>
      <c r="AH96" s="3"/>
      <c r="AI96" s="3066"/>
      <c r="AJ96" s="3067"/>
      <c r="AK96" s="3065"/>
      <c r="AL96" s="3064"/>
      <c r="AM96" s="3065"/>
      <c r="AN96" s="3065"/>
      <c r="AO96" s="3065"/>
      <c r="AP96" s="3065"/>
      <c r="AQ96" s="3065"/>
      <c r="AR96" s="3065"/>
      <c r="AS96" s="3"/>
      <c r="AT96" s="3066"/>
      <c r="AU96" s="3067"/>
      <c r="AV96" s="3065"/>
      <c r="AW96" s="3064"/>
      <c r="AX96" s="3065"/>
      <c r="AY96" s="3065"/>
      <c r="AZ96" s="3065"/>
      <c r="BA96" s="3065"/>
      <c r="BB96" s="3065"/>
      <c r="BC96" s="3065"/>
      <c r="BD96" s="3"/>
      <c r="BE96" s="3066"/>
      <c r="BF96" s="3067"/>
      <c r="BG96" s="3065"/>
      <c r="BH96" s="3064"/>
      <c r="BI96" s="3065"/>
      <c r="BJ96" s="3065"/>
      <c r="BK96" s="3065"/>
      <c r="BL96" s="3065"/>
      <c r="BM96" s="3065"/>
      <c r="BN96" s="3065"/>
      <c r="BO96" s="3"/>
      <c r="BP96" s="3066"/>
      <c r="BQ96" s="3067"/>
      <c r="BR96" s="3065"/>
      <c r="BS96" s="3064"/>
      <c r="BT96" s="3065"/>
      <c r="BU96" s="3065"/>
      <c r="BV96" s="3065"/>
      <c r="BW96" s="3065"/>
      <c r="BX96" s="3065"/>
      <c r="BY96" s="3065"/>
      <c r="BZ96" s="3"/>
      <c r="CA96" s="3066"/>
      <c r="CB96" s="3067"/>
      <c r="CC96" s="3065"/>
      <c r="CD96" s="3064"/>
      <c r="CE96" s="3065"/>
      <c r="CF96" s="3065"/>
      <c r="CG96" s="3065"/>
      <c r="CH96" s="3065"/>
      <c r="CI96" s="3065"/>
      <c r="CJ96" s="3065"/>
      <c r="CK96" s="3"/>
      <c r="CL96" s="3066"/>
      <c r="CM96" s="3067"/>
      <c r="CN96" s="3065"/>
      <c r="CO96" s="3064"/>
      <c r="CP96" s="3065"/>
      <c r="CQ96" s="3065"/>
      <c r="CR96" s="3065"/>
      <c r="CS96" s="3065"/>
      <c r="CT96" s="3065"/>
      <c r="CU96" s="3065"/>
      <c r="CV96" s="3"/>
      <c r="CW96" s="3066"/>
      <c r="CX96" s="3067"/>
      <c r="CY96" s="3065"/>
      <c r="CZ96" s="3064"/>
      <c r="DA96" s="3065"/>
      <c r="DB96" s="3065"/>
      <c r="DC96" s="3065"/>
      <c r="DD96" s="3065"/>
      <c r="DE96" s="3065"/>
      <c r="DF96" s="3065"/>
      <c r="DG96" s="3"/>
      <c r="DH96" s="3066"/>
      <c r="DI96" s="3067"/>
      <c r="DJ96" s="3065"/>
      <c r="DK96" s="3064"/>
      <c r="DL96" s="3065"/>
      <c r="DM96" s="3065"/>
      <c r="DN96" s="3065"/>
      <c r="DO96" s="3065"/>
      <c r="DP96" s="3065"/>
      <c r="DQ96" s="3065"/>
      <c r="DR96" s="3"/>
      <c r="DS96" s="3066"/>
      <c r="DT96" s="3067"/>
      <c r="DU96" s="3065"/>
      <c r="DV96" s="3064"/>
      <c r="DW96" s="3065"/>
      <c r="DX96" s="3065"/>
      <c r="DY96" s="3065"/>
      <c r="DZ96" s="3065"/>
      <c r="EA96" s="3065"/>
      <c r="EB96" s="3065"/>
      <c r="EC96" s="3"/>
      <c r="ED96" s="3066"/>
      <c r="EE96" s="3067"/>
      <c r="EF96" s="3065"/>
      <c r="EG96" s="3064"/>
      <c r="EH96" s="3065"/>
      <c r="EI96" s="3065"/>
      <c r="EJ96" s="3065"/>
      <c r="EK96" s="3065"/>
      <c r="EL96" s="3065"/>
      <c r="EM96" s="3065"/>
      <c r="EN96" s="3"/>
      <c r="EO96" s="3066"/>
      <c r="EP96" s="3067"/>
      <c r="EQ96" s="3065"/>
      <c r="ER96" s="3064"/>
      <c r="ES96" s="3065"/>
      <c r="ET96" s="3065"/>
      <c r="EU96" s="3065"/>
      <c r="EV96" s="3065"/>
      <c r="EW96" s="3065"/>
      <c r="EX96" s="3065"/>
      <c r="EY96" s="3"/>
      <c r="EZ96" s="3066"/>
      <c r="FA96" s="3067"/>
      <c r="FB96" s="3065"/>
      <c r="FC96" s="3064"/>
      <c r="FD96" s="3065"/>
      <c r="FE96" s="3065"/>
      <c r="FF96" s="3065"/>
      <c r="FG96" s="3065"/>
      <c r="FH96" s="3065"/>
      <c r="FI96" s="3065"/>
      <c r="FJ96" s="3"/>
      <c r="FK96" s="3066"/>
      <c r="FL96" s="3067"/>
      <c r="FM96" s="3065"/>
      <c r="FN96" s="3064"/>
      <c r="FO96" s="3065"/>
      <c r="FP96" s="3065"/>
      <c r="FQ96" s="3065"/>
      <c r="FR96" s="3065"/>
      <c r="FS96" s="3065"/>
      <c r="FT96" s="3065"/>
      <c r="FU96" s="3"/>
      <c r="FV96" s="3066"/>
      <c r="FW96" s="3067"/>
      <c r="FX96" s="3065"/>
      <c r="FY96" s="3064"/>
      <c r="FZ96" s="3065"/>
      <c r="GA96" s="3065"/>
      <c r="GB96" s="3065"/>
      <c r="GC96" s="3065"/>
      <c r="GD96" s="3065"/>
      <c r="GE96" s="3065"/>
      <c r="GF96" s="3"/>
      <c r="GG96" s="3066"/>
      <c r="GH96" s="3067"/>
      <c r="GI96" s="3065"/>
      <c r="GJ96" s="3064"/>
      <c r="GK96" s="3065"/>
      <c r="GL96" s="3065"/>
      <c r="GM96" s="3065"/>
      <c r="GN96" s="3065"/>
      <c r="GO96" s="3065"/>
      <c r="GP96" s="3065"/>
      <c r="GQ96" s="3"/>
      <c r="GR96" s="3066"/>
      <c r="GS96" s="3067"/>
      <c r="GT96" s="3065"/>
      <c r="GU96" s="3064"/>
      <c r="GV96" s="3065"/>
      <c r="GW96" s="3065"/>
      <c r="GX96" s="3065"/>
      <c r="GY96" s="3065"/>
      <c r="GZ96" s="3065"/>
      <c r="HA96" s="3065"/>
      <c r="HB96" s="3"/>
      <c r="HC96" s="3066"/>
      <c r="HD96" s="3067"/>
      <c r="HE96" s="3065"/>
      <c r="HF96" s="3064"/>
      <c r="HG96" s="3065"/>
      <c r="HH96" s="3065"/>
      <c r="HI96" s="3065"/>
      <c r="HJ96" s="3065"/>
      <c r="HK96" s="3065"/>
      <c r="HL96" s="3065"/>
      <c r="HM96" s="3"/>
      <c r="HN96" s="3066"/>
      <c r="HO96" s="3067"/>
      <c r="HP96" s="3065"/>
      <c r="HQ96" s="3064"/>
      <c r="HR96" s="3065"/>
      <c r="HS96" s="3065"/>
      <c r="HT96" s="3065"/>
      <c r="HU96" s="3065"/>
      <c r="HV96" s="3065"/>
      <c r="HW96" s="3065"/>
      <c r="HX96" s="3"/>
      <c r="HY96" s="3066"/>
      <c r="HZ96" s="3067"/>
      <c r="IA96" s="3065"/>
      <c r="IB96" s="3064"/>
      <c r="IC96" s="3065"/>
      <c r="ID96" s="3065"/>
      <c r="IE96" s="3065"/>
      <c r="IF96" s="3065"/>
      <c r="IG96" s="3065"/>
      <c r="IH96" s="3065"/>
      <c r="II96" s="3"/>
      <c r="IJ96" s="3066"/>
      <c r="IK96" s="3067"/>
      <c r="IL96" s="3065"/>
      <c r="IM96" s="3064"/>
      <c r="IN96" s="3065"/>
      <c r="IO96" s="3065"/>
      <c r="IP96" s="3065"/>
      <c r="IQ96" s="3065"/>
      <c r="IR96" s="3065"/>
      <c r="IS96" s="3065"/>
      <c r="IT96" s="3"/>
      <c r="IU96" s="3066"/>
      <c r="IV96" s="3067"/>
      <c r="IW96" s="3065"/>
    </row>
    <row r="97" spans="1:257" x14ac:dyDescent="0.25">
      <c r="A97" s="3066"/>
      <c r="B97" s="3067"/>
      <c r="C97" s="3068"/>
      <c r="D97" s="3062"/>
      <c r="E97" s="3068"/>
      <c r="F97" s="3068"/>
      <c r="G97" s="3068"/>
      <c r="H97" s="3068"/>
      <c r="I97" s="3068"/>
      <c r="J97" s="3068"/>
      <c r="K97" s="3063"/>
      <c r="M97" s="3066"/>
      <c r="N97" s="3067"/>
      <c r="O97" s="3065"/>
      <c r="P97" s="3064"/>
      <c r="Q97" s="3065"/>
      <c r="R97" s="3065"/>
      <c r="S97" s="3065"/>
      <c r="T97" s="3065"/>
      <c r="U97" s="3065"/>
      <c r="V97" s="3065"/>
      <c r="W97" s="3"/>
      <c r="X97" s="3066"/>
      <c r="Y97" s="3067"/>
      <c r="Z97" s="3065"/>
      <c r="AA97" s="3064"/>
      <c r="AB97" s="3065"/>
      <c r="AC97" s="3065"/>
      <c r="AD97" s="3065"/>
      <c r="AE97" s="3065"/>
      <c r="AF97" s="3065"/>
      <c r="AG97" s="3065"/>
      <c r="AH97" s="3"/>
      <c r="AI97" s="3066"/>
      <c r="AJ97" s="3067"/>
      <c r="AK97" s="3065"/>
      <c r="AL97" s="3064"/>
      <c r="AM97" s="3065"/>
      <c r="AN97" s="3065"/>
      <c r="AO97" s="3065"/>
      <c r="AP97" s="3065"/>
      <c r="AQ97" s="3065"/>
      <c r="AR97" s="3065"/>
      <c r="AS97" s="3"/>
      <c r="AT97" s="3066"/>
      <c r="AU97" s="3067"/>
      <c r="AV97" s="3065"/>
      <c r="AW97" s="3064"/>
      <c r="AX97" s="3065"/>
      <c r="AY97" s="3065"/>
      <c r="AZ97" s="3065"/>
      <c r="BA97" s="3065"/>
      <c r="BB97" s="3065"/>
      <c r="BC97" s="3065"/>
      <c r="BD97" s="3"/>
      <c r="BE97" s="3066"/>
      <c r="BF97" s="3067"/>
      <c r="BG97" s="3065"/>
      <c r="BH97" s="3064"/>
      <c r="BI97" s="3065"/>
      <c r="BJ97" s="3065"/>
      <c r="BK97" s="3065"/>
      <c r="BL97" s="3065"/>
      <c r="BM97" s="3065"/>
      <c r="BN97" s="3065"/>
      <c r="BO97" s="3"/>
      <c r="BP97" s="3066"/>
      <c r="BQ97" s="3067"/>
      <c r="BR97" s="3065"/>
      <c r="BS97" s="3064"/>
      <c r="BT97" s="3065"/>
      <c r="BU97" s="3065"/>
      <c r="BV97" s="3065"/>
      <c r="BW97" s="3065"/>
      <c r="BX97" s="3065"/>
      <c r="BY97" s="3065"/>
      <c r="BZ97" s="3"/>
      <c r="CA97" s="3066"/>
      <c r="CB97" s="3067"/>
      <c r="CC97" s="3065"/>
      <c r="CD97" s="3064"/>
      <c r="CE97" s="3065"/>
      <c r="CF97" s="3065"/>
      <c r="CG97" s="3065"/>
      <c r="CH97" s="3065"/>
      <c r="CI97" s="3065"/>
      <c r="CJ97" s="3065"/>
      <c r="CK97" s="3"/>
      <c r="CL97" s="3066"/>
      <c r="CM97" s="3067"/>
      <c r="CN97" s="3065"/>
      <c r="CO97" s="3064"/>
      <c r="CP97" s="3065"/>
      <c r="CQ97" s="3065"/>
      <c r="CR97" s="3065"/>
      <c r="CS97" s="3065"/>
      <c r="CT97" s="3065"/>
      <c r="CU97" s="3065"/>
      <c r="CV97" s="3"/>
      <c r="CW97" s="3066"/>
      <c r="CX97" s="3067"/>
      <c r="CY97" s="3065"/>
      <c r="CZ97" s="3064"/>
      <c r="DA97" s="3065"/>
      <c r="DB97" s="3065"/>
      <c r="DC97" s="3065"/>
      <c r="DD97" s="3065"/>
      <c r="DE97" s="3065"/>
      <c r="DF97" s="3065"/>
      <c r="DG97" s="3"/>
      <c r="DH97" s="3066"/>
      <c r="DI97" s="3067"/>
      <c r="DJ97" s="3065"/>
      <c r="DK97" s="3064"/>
      <c r="DL97" s="3065"/>
      <c r="DM97" s="3065"/>
      <c r="DN97" s="3065"/>
      <c r="DO97" s="3065"/>
      <c r="DP97" s="3065"/>
      <c r="DQ97" s="3065"/>
      <c r="DR97" s="3"/>
      <c r="DS97" s="3066"/>
      <c r="DT97" s="3067"/>
      <c r="DU97" s="3065"/>
      <c r="DV97" s="3064"/>
      <c r="DW97" s="3065"/>
      <c r="DX97" s="3065"/>
      <c r="DY97" s="3065"/>
      <c r="DZ97" s="3065"/>
      <c r="EA97" s="3065"/>
      <c r="EB97" s="3065"/>
      <c r="EC97" s="3"/>
      <c r="ED97" s="3066"/>
      <c r="EE97" s="3067"/>
      <c r="EF97" s="3065"/>
      <c r="EG97" s="3064"/>
      <c r="EH97" s="3065"/>
      <c r="EI97" s="3065"/>
      <c r="EJ97" s="3065"/>
      <c r="EK97" s="3065"/>
      <c r="EL97" s="3065"/>
      <c r="EM97" s="3065"/>
      <c r="EN97" s="3"/>
      <c r="EO97" s="3066"/>
      <c r="EP97" s="3067"/>
      <c r="EQ97" s="3065"/>
      <c r="ER97" s="3064"/>
      <c r="ES97" s="3065"/>
      <c r="ET97" s="3065"/>
      <c r="EU97" s="3065"/>
      <c r="EV97" s="3065"/>
      <c r="EW97" s="3065"/>
      <c r="EX97" s="3065"/>
      <c r="EY97" s="3"/>
      <c r="EZ97" s="3066"/>
      <c r="FA97" s="3067"/>
      <c r="FB97" s="3065"/>
      <c r="FC97" s="3064"/>
      <c r="FD97" s="3065"/>
      <c r="FE97" s="3065"/>
      <c r="FF97" s="3065"/>
      <c r="FG97" s="3065"/>
      <c r="FH97" s="3065"/>
      <c r="FI97" s="3065"/>
      <c r="FJ97" s="3"/>
      <c r="FK97" s="3066"/>
      <c r="FL97" s="3067"/>
      <c r="FM97" s="3065"/>
      <c r="FN97" s="3064"/>
      <c r="FO97" s="3065"/>
      <c r="FP97" s="3065"/>
      <c r="FQ97" s="3065"/>
      <c r="FR97" s="3065"/>
      <c r="FS97" s="3065"/>
      <c r="FT97" s="3065"/>
      <c r="FU97" s="3"/>
      <c r="FV97" s="3066"/>
      <c r="FW97" s="3067"/>
      <c r="FX97" s="3065"/>
      <c r="FY97" s="3064"/>
      <c r="FZ97" s="3065"/>
      <c r="GA97" s="3065"/>
      <c r="GB97" s="3065"/>
      <c r="GC97" s="3065"/>
      <c r="GD97" s="3065"/>
      <c r="GE97" s="3065"/>
      <c r="GF97" s="3"/>
      <c r="GG97" s="3066"/>
      <c r="GH97" s="3067"/>
      <c r="GI97" s="3065"/>
      <c r="GJ97" s="3064"/>
      <c r="GK97" s="3065"/>
      <c r="GL97" s="3065"/>
      <c r="GM97" s="3065"/>
      <c r="GN97" s="3065"/>
      <c r="GO97" s="3065"/>
      <c r="GP97" s="3065"/>
      <c r="GQ97" s="3"/>
      <c r="GR97" s="3066"/>
      <c r="GS97" s="3067"/>
      <c r="GT97" s="3065"/>
      <c r="GU97" s="3064"/>
      <c r="GV97" s="3065"/>
      <c r="GW97" s="3065"/>
      <c r="GX97" s="3065"/>
      <c r="GY97" s="3065"/>
      <c r="GZ97" s="3065"/>
      <c r="HA97" s="3065"/>
      <c r="HB97" s="3"/>
      <c r="HC97" s="3066"/>
      <c r="HD97" s="3067"/>
      <c r="HE97" s="3065"/>
      <c r="HF97" s="3064"/>
      <c r="HG97" s="3065"/>
      <c r="HH97" s="3065"/>
      <c r="HI97" s="3065"/>
      <c r="HJ97" s="3065"/>
      <c r="HK97" s="3065"/>
      <c r="HL97" s="3065"/>
      <c r="HM97" s="3"/>
      <c r="HN97" s="3066"/>
      <c r="HO97" s="3067"/>
      <c r="HP97" s="3065"/>
      <c r="HQ97" s="3064"/>
      <c r="HR97" s="3065"/>
      <c r="HS97" s="3065"/>
      <c r="HT97" s="3065"/>
      <c r="HU97" s="3065"/>
      <c r="HV97" s="3065"/>
      <c r="HW97" s="3065"/>
      <c r="HX97" s="3"/>
      <c r="HY97" s="3066"/>
      <c r="HZ97" s="3067"/>
      <c r="IA97" s="3065"/>
      <c r="IB97" s="3064"/>
      <c r="IC97" s="3065"/>
      <c r="ID97" s="3065"/>
      <c r="IE97" s="3065"/>
      <c r="IF97" s="3065"/>
      <c r="IG97" s="3065"/>
      <c r="IH97" s="3065"/>
      <c r="II97" s="3"/>
      <c r="IJ97" s="3066"/>
      <c r="IK97" s="3067"/>
      <c r="IL97" s="3065"/>
      <c r="IM97" s="3064"/>
      <c r="IN97" s="3065"/>
      <c r="IO97" s="3065"/>
      <c r="IP97" s="3065"/>
      <c r="IQ97" s="3065"/>
      <c r="IR97" s="3065"/>
      <c r="IS97" s="3065"/>
      <c r="IT97" s="3"/>
      <c r="IU97" s="3066"/>
      <c r="IV97" s="3067"/>
      <c r="IW97" s="3065"/>
    </row>
    <row r="98" spans="1:257" x14ac:dyDescent="0.25">
      <c r="A98" s="3066"/>
      <c r="B98" s="3067"/>
      <c r="C98" s="3068"/>
      <c r="D98" s="3062"/>
      <c r="E98" s="3068"/>
      <c r="F98" s="3068"/>
      <c r="G98" s="3068"/>
      <c r="H98" s="3068"/>
      <c r="I98" s="3068"/>
      <c r="J98" s="3068"/>
      <c r="K98" s="3063"/>
      <c r="M98" s="3066"/>
      <c r="N98" s="3067"/>
      <c r="O98" s="3065"/>
      <c r="P98" s="3064"/>
      <c r="Q98" s="3065"/>
      <c r="R98" s="3065"/>
      <c r="S98" s="3065"/>
      <c r="T98" s="3065"/>
      <c r="U98" s="3065"/>
      <c r="V98" s="3065"/>
      <c r="W98" s="3"/>
      <c r="X98" s="3066"/>
      <c r="Y98" s="3067"/>
      <c r="Z98" s="3065"/>
      <c r="AA98" s="3064"/>
      <c r="AB98" s="3065"/>
      <c r="AC98" s="3065"/>
      <c r="AD98" s="3065"/>
      <c r="AE98" s="3065"/>
      <c r="AF98" s="3065"/>
      <c r="AG98" s="3065"/>
      <c r="AH98" s="3"/>
      <c r="AI98" s="3066"/>
      <c r="AJ98" s="3067"/>
      <c r="AK98" s="3065"/>
      <c r="AL98" s="3064"/>
      <c r="AM98" s="3065"/>
      <c r="AN98" s="3065"/>
      <c r="AO98" s="3065"/>
      <c r="AP98" s="3065"/>
      <c r="AQ98" s="3065"/>
      <c r="AR98" s="3065"/>
      <c r="AS98" s="3"/>
      <c r="AT98" s="3066"/>
      <c r="AU98" s="3067"/>
      <c r="AV98" s="3065"/>
      <c r="AW98" s="3064"/>
      <c r="AX98" s="3065"/>
      <c r="AY98" s="3065"/>
      <c r="AZ98" s="3065"/>
      <c r="BA98" s="3065"/>
      <c r="BB98" s="3065"/>
      <c r="BC98" s="3065"/>
      <c r="BD98" s="3"/>
      <c r="BE98" s="3066"/>
      <c r="BF98" s="3067"/>
      <c r="BG98" s="3065"/>
      <c r="BH98" s="3064"/>
      <c r="BI98" s="3065"/>
      <c r="BJ98" s="3065"/>
      <c r="BK98" s="3065"/>
      <c r="BL98" s="3065"/>
      <c r="BM98" s="3065"/>
      <c r="BN98" s="3065"/>
      <c r="BO98" s="3"/>
      <c r="BP98" s="3066"/>
      <c r="BQ98" s="3067"/>
      <c r="BR98" s="3065"/>
      <c r="BS98" s="3064"/>
      <c r="BT98" s="3065"/>
      <c r="BU98" s="3065"/>
      <c r="BV98" s="3065"/>
      <c r="BW98" s="3065"/>
      <c r="BX98" s="3065"/>
      <c r="BY98" s="3065"/>
      <c r="BZ98" s="3"/>
      <c r="CA98" s="3066"/>
      <c r="CB98" s="3067"/>
      <c r="CC98" s="3065"/>
      <c r="CD98" s="3064"/>
      <c r="CE98" s="3065"/>
      <c r="CF98" s="3065"/>
      <c r="CG98" s="3065"/>
      <c r="CH98" s="3065"/>
      <c r="CI98" s="3065"/>
      <c r="CJ98" s="3065"/>
      <c r="CK98" s="3"/>
      <c r="CL98" s="3066"/>
      <c r="CM98" s="3067"/>
      <c r="CN98" s="3065"/>
      <c r="CO98" s="3064"/>
      <c r="CP98" s="3065"/>
      <c r="CQ98" s="3065"/>
      <c r="CR98" s="3065"/>
      <c r="CS98" s="3065"/>
      <c r="CT98" s="3065"/>
      <c r="CU98" s="3065"/>
      <c r="CV98" s="3"/>
      <c r="CW98" s="3066"/>
      <c r="CX98" s="3067"/>
      <c r="CY98" s="3065"/>
      <c r="CZ98" s="3064"/>
      <c r="DA98" s="3065"/>
      <c r="DB98" s="3065"/>
      <c r="DC98" s="3065"/>
      <c r="DD98" s="3065"/>
      <c r="DE98" s="3065"/>
      <c r="DF98" s="3065"/>
      <c r="DG98" s="3"/>
      <c r="DH98" s="3066"/>
      <c r="DI98" s="3067"/>
      <c r="DJ98" s="3065"/>
      <c r="DK98" s="3064"/>
      <c r="DL98" s="3065"/>
      <c r="DM98" s="3065"/>
      <c r="DN98" s="3065"/>
      <c r="DO98" s="3065"/>
      <c r="DP98" s="3065"/>
      <c r="DQ98" s="3065"/>
      <c r="DR98" s="3"/>
      <c r="DS98" s="3066"/>
      <c r="DT98" s="3067"/>
      <c r="DU98" s="3065"/>
      <c r="DV98" s="3064"/>
      <c r="DW98" s="3065"/>
      <c r="DX98" s="3065"/>
      <c r="DY98" s="3065"/>
      <c r="DZ98" s="3065"/>
      <c r="EA98" s="3065"/>
      <c r="EB98" s="3065"/>
      <c r="EC98" s="3"/>
      <c r="ED98" s="3066"/>
      <c r="EE98" s="3067"/>
      <c r="EF98" s="3065"/>
      <c r="EG98" s="3064"/>
      <c r="EH98" s="3065"/>
      <c r="EI98" s="3065"/>
      <c r="EJ98" s="3065"/>
      <c r="EK98" s="3065"/>
      <c r="EL98" s="3065"/>
      <c r="EM98" s="3065"/>
      <c r="EN98" s="3"/>
      <c r="EO98" s="3066"/>
      <c r="EP98" s="3067"/>
      <c r="EQ98" s="3065"/>
      <c r="ER98" s="3064"/>
      <c r="ES98" s="3065"/>
      <c r="ET98" s="3065"/>
      <c r="EU98" s="3065"/>
      <c r="EV98" s="3065"/>
      <c r="EW98" s="3065"/>
      <c r="EX98" s="3065"/>
      <c r="EY98" s="3"/>
      <c r="EZ98" s="3066"/>
      <c r="FA98" s="3067"/>
      <c r="FB98" s="3065"/>
      <c r="FC98" s="3064"/>
      <c r="FD98" s="3065"/>
      <c r="FE98" s="3065"/>
      <c r="FF98" s="3065"/>
      <c r="FG98" s="3065"/>
      <c r="FH98" s="3065"/>
      <c r="FI98" s="3065"/>
      <c r="FJ98" s="3"/>
      <c r="FK98" s="3066"/>
      <c r="FL98" s="3067"/>
      <c r="FM98" s="3065"/>
      <c r="FN98" s="3064"/>
      <c r="FO98" s="3065"/>
      <c r="FP98" s="3065"/>
      <c r="FQ98" s="3065"/>
      <c r="FR98" s="3065"/>
      <c r="FS98" s="3065"/>
      <c r="FT98" s="3065"/>
      <c r="FU98" s="3"/>
      <c r="FV98" s="3066"/>
      <c r="FW98" s="3067"/>
      <c r="FX98" s="3065"/>
      <c r="FY98" s="3064"/>
      <c r="FZ98" s="3065"/>
      <c r="GA98" s="3065"/>
      <c r="GB98" s="3065"/>
      <c r="GC98" s="3065"/>
      <c r="GD98" s="3065"/>
      <c r="GE98" s="3065"/>
      <c r="GF98" s="3"/>
      <c r="GG98" s="3066"/>
      <c r="GH98" s="3067"/>
      <c r="GI98" s="3065"/>
      <c r="GJ98" s="3064"/>
      <c r="GK98" s="3065"/>
      <c r="GL98" s="3065"/>
      <c r="GM98" s="3065"/>
      <c r="GN98" s="3065"/>
      <c r="GO98" s="3065"/>
      <c r="GP98" s="3065"/>
      <c r="GQ98" s="3"/>
      <c r="GR98" s="3066"/>
      <c r="GS98" s="3067"/>
      <c r="GT98" s="3065"/>
      <c r="GU98" s="3064"/>
      <c r="GV98" s="3065"/>
      <c r="GW98" s="3065"/>
      <c r="GX98" s="3065"/>
      <c r="GY98" s="3065"/>
      <c r="GZ98" s="3065"/>
      <c r="HA98" s="3065"/>
      <c r="HB98" s="3"/>
      <c r="HC98" s="3066"/>
      <c r="HD98" s="3067"/>
      <c r="HE98" s="3065"/>
      <c r="HF98" s="3064"/>
      <c r="HG98" s="3065"/>
      <c r="HH98" s="3065"/>
      <c r="HI98" s="3065"/>
      <c r="HJ98" s="3065"/>
      <c r="HK98" s="3065"/>
      <c r="HL98" s="3065"/>
      <c r="HM98" s="3"/>
      <c r="HN98" s="3066"/>
      <c r="HO98" s="3067"/>
      <c r="HP98" s="3065"/>
      <c r="HQ98" s="3064"/>
      <c r="HR98" s="3065"/>
      <c r="HS98" s="3065"/>
      <c r="HT98" s="3065"/>
      <c r="HU98" s="3065"/>
      <c r="HV98" s="3065"/>
      <c r="HW98" s="3065"/>
      <c r="HX98" s="3"/>
      <c r="HY98" s="3066"/>
      <c r="HZ98" s="3067"/>
      <c r="IA98" s="3065"/>
      <c r="IB98" s="3064"/>
      <c r="IC98" s="3065"/>
      <c r="ID98" s="3065"/>
      <c r="IE98" s="3065"/>
      <c r="IF98" s="3065"/>
      <c r="IG98" s="3065"/>
      <c r="IH98" s="3065"/>
      <c r="II98" s="3"/>
      <c r="IJ98" s="3066"/>
      <c r="IK98" s="3067"/>
      <c r="IL98" s="3065"/>
      <c r="IM98" s="3064"/>
      <c r="IN98" s="3065"/>
      <c r="IO98" s="3065"/>
      <c r="IP98" s="3065"/>
      <c r="IQ98" s="3065"/>
      <c r="IR98" s="3065"/>
      <c r="IS98" s="3065"/>
      <c r="IT98" s="3"/>
      <c r="IU98" s="3066"/>
      <c r="IV98" s="3067"/>
      <c r="IW98" s="3065"/>
    </row>
    <row r="99" spans="1:257" x14ac:dyDescent="0.25">
      <c r="A99" s="3066"/>
      <c r="B99" s="3067"/>
      <c r="C99" s="3068"/>
      <c r="D99" s="3062"/>
      <c r="E99" s="3068"/>
      <c r="F99" s="3068"/>
      <c r="G99" s="3068"/>
      <c r="H99" s="3068"/>
      <c r="I99" s="3068"/>
      <c r="J99" s="3068"/>
      <c r="K99" s="3063"/>
      <c r="M99" s="3066"/>
      <c r="N99" s="3067"/>
      <c r="O99" s="3065"/>
      <c r="P99" s="3064"/>
      <c r="Q99" s="3065"/>
      <c r="R99" s="3065"/>
      <c r="S99" s="3065"/>
      <c r="T99" s="3065"/>
      <c r="U99" s="3065"/>
      <c r="V99" s="3065"/>
      <c r="W99" s="3"/>
      <c r="X99" s="3066"/>
      <c r="Y99" s="3067"/>
      <c r="Z99" s="3065"/>
      <c r="AA99" s="3064"/>
      <c r="AB99" s="3065"/>
      <c r="AC99" s="3065"/>
      <c r="AD99" s="3065"/>
      <c r="AE99" s="3065"/>
      <c r="AF99" s="3065"/>
      <c r="AG99" s="3065"/>
      <c r="AH99" s="3"/>
      <c r="AI99" s="3066"/>
      <c r="AJ99" s="3067"/>
      <c r="AK99" s="3065"/>
      <c r="AL99" s="3064"/>
      <c r="AM99" s="3065"/>
      <c r="AN99" s="3065"/>
      <c r="AO99" s="3065"/>
      <c r="AP99" s="3065"/>
      <c r="AQ99" s="3065"/>
      <c r="AR99" s="3065"/>
      <c r="AS99" s="3"/>
      <c r="AT99" s="3066"/>
      <c r="AU99" s="3067"/>
      <c r="AV99" s="3065"/>
      <c r="AW99" s="3064"/>
      <c r="AX99" s="3065"/>
      <c r="AY99" s="3065"/>
      <c r="AZ99" s="3065"/>
      <c r="BA99" s="3065"/>
      <c r="BB99" s="3065"/>
      <c r="BC99" s="3065"/>
      <c r="BD99" s="3"/>
      <c r="BE99" s="3066"/>
      <c r="BF99" s="3067"/>
      <c r="BG99" s="3065"/>
      <c r="BH99" s="3064"/>
      <c r="BI99" s="3065"/>
      <c r="BJ99" s="3065"/>
      <c r="BK99" s="3065"/>
      <c r="BL99" s="3065"/>
      <c r="BM99" s="3065"/>
      <c r="BN99" s="3065"/>
      <c r="BO99" s="3"/>
      <c r="BP99" s="3066"/>
      <c r="BQ99" s="3067"/>
      <c r="BR99" s="3065"/>
      <c r="BS99" s="3064"/>
      <c r="BT99" s="3065"/>
      <c r="BU99" s="3065"/>
      <c r="BV99" s="3065"/>
      <c r="BW99" s="3065"/>
      <c r="BX99" s="3065"/>
      <c r="BY99" s="3065"/>
      <c r="BZ99" s="3"/>
      <c r="CA99" s="3066"/>
      <c r="CB99" s="3067"/>
      <c r="CC99" s="3065"/>
      <c r="CD99" s="3064"/>
      <c r="CE99" s="3065"/>
      <c r="CF99" s="3065"/>
      <c r="CG99" s="3065"/>
      <c r="CH99" s="3065"/>
      <c r="CI99" s="3065"/>
      <c r="CJ99" s="3065"/>
      <c r="CK99" s="3"/>
      <c r="CL99" s="3066"/>
      <c r="CM99" s="3067"/>
      <c r="CN99" s="3065"/>
      <c r="CO99" s="3064"/>
      <c r="CP99" s="3065"/>
      <c r="CQ99" s="3065"/>
      <c r="CR99" s="3065"/>
      <c r="CS99" s="3065"/>
      <c r="CT99" s="3065"/>
      <c r="CU99" s="3065"/>
      <c r="CV99" s="3"/>
      <c r="CW99" s="3066"/>
      <c r="CX99" s="3067"/>
      <c r="CY99" s="3065"/>
      <c r="CZ99" s="3064"/>
      <c r="DA99" s="3065"/>
      <c r="DB99" s="3065"/>
      <c r="DC99" s="3065"/>
      <c r="DD99" s="3065"/>
      <c r="DE99" s="3065"/>
      <c r="DF99" s="3065"/>
      <c r="DG99" s="3"/>
      <c r="DH99" s="3066"/>
      <c r="DI99" s="3067"/>
      <c r="DJ99" s="3065"/>
      <c r="DK99" s="3064"/>
      <c r="DL99" s="3065"/>
      <c r="DM99" s="3065"/>
      <c r="DN99" s="3065"/>
      <c r="DO99" s="3065"/>
      <c r="DP99" s="3065"/>
      <c r="DQ99" s="3065"/>
      <c r="DR99" s="3"/>
      <c r="DS99" s="3066"/>
      <c r="DT99" s="3067"/>
      <c r="DU99" s="3065"/>
      <c r="DV99" s="3064"/>
      <c r="DW99" s="3065"/>
      <c r="DX99" s="3065"/>
      <c r="DY99" s="3065"/>
      <c r="DZ99" s="3065"/>
      <c r="EA99" s="3065"/>
      <c r="EB99" s="3065"/>
      <c r="EC99" s="3"/>
      <c r="ED99" s="3066"/>
      <c r="EE99" s="3067"/>
      <c r="EF99" s="3065"/>
      <c r="EG99" s="3064"/>
      <c r="EH99" s="3065"/>
      <c r="EI99" s="3065"/>
      <c r="EJ99" s="3065"/>
      <c r="EK99" s="3065"/>
      <c r="EL99" s="3065"/>
      <c r="EM99" s="3065"/>
      <c r="EN99" s="3"/>
      <c r="EO99" s="3066"/>
      <c r="EP99" s="3067"/>
      <c r="EQ99" s="3065"/>
      <c r="ER99" s="3064"/>
      <c r="ES99" s="3065"/>
      <c r="ET99" s="3065"/>
      <c r="EU99" s="3065"/>
      <c r="EV99" s="3065"/>
      <c r="EW99" s="3065"/>
      <c r="EX99" s="3065"/>
      <c r="EY99" s="3"/>
      <c r="EZ99" s="3066"/>
      <c r="FA99" s="3067"/>
      <c r="FB99" s="3065"/>
      <c r="FC99" s="3064"/>
      <c r="FD99" s="3065"/>
      <c r="FE99" s="3065"/>
      <c r="FF99" s="3065"/>
      <c r="FG99" s="3065"/>
      <c r="FH99" s="3065"/>
      <c r="FI99" s="3065"/>
      <c r="FJ99" s="3"/>
      <c r="FK99" s="3066"/>
      <c r="FL99" s="3067"/>
      <c r="FM99" s="3065"/>
      <c r="FN99" s="3064"/>
      <c r="FO99" s="3065"/>
      <c r="FP99" s="3065"/>
      <c r="FQ99" s="3065"/>
      <c r="FR99" s="3065"/>
      <c r="FS99" s="3065"/>
      <c r="FT99" s="3065"/>
      <c r="FU99" s="3"/>
      <c r="FV99" s="3066"/>
      <c r="FW99" s="3067"/>
      <c r="FX99" s="3065"/>
      <c r="FY99" s="3064"/>
      <c r="FZ99" s="3065"/>
      <c r="GA99" s="3065"/>
      <c r="GB99" s="3065"/>
      <c r="GC99" s="3065"/>
      <c r="GD99" s="3065"/>
      <c r="GE99" s="3065"/>
      <c r="GF99" s="3"/>
      <c r="GG99" s="3066"/>
      <c r="GH99" s="3067"/>
      <c r="GI99" s="3065"/>
      <c r="GJ99" s="3064"/>
      <c r="GK99" s="3065"/>
      <c r="GL99" s="3065"/>
      <c r="GM99" s="3065"/>
      <c r="GN99" s="3065"/>
      <c r="GO99" s="3065"/>
      <c r="GP99" s="3065"/>
      <c r="GQ99" s="3"/>
      <c r="GR99" s="3066"/>
      <c r="GS99" s="3067"/>
      <c r="GT99" s="3065"/>
      <c r="GU99" s="3064"/>
      <c r="GV99" s="3065"/>
      <c r="GW99" s="3065"/>
      <c r="GX99" s="3065"/>
      <c r="GY99" s="3065"/>
      <c r="GZ99" s="3065"/>
      <c r="HA99" s="3065"/>
      <c r="HB99" s="3"/>
      <c r="HC99" s="3066"/>
      <c r="HD99" s="3067"/>
      <c r="HE99" s="3065"/>
      <c r="HF99" s="3064"/>
      <c r="HG99" s="3065"/>
      <c r="HH99" s="3065"/>
      <c r="HI99" s="3065"/>
      <c r="HJ99" s="3065"/>
      <c r="HK99" s="3065"/>
      <c r="HL99" s="3065"/>
      <c r="HM99" s="3"/>
      <c r="HN99" s="3066"/>
      <c r="HO99" s="3067"/>
      <c r="HP99" s="3065"/>
      <c r="HQ99" s="3064"/>
      <c r="HR99" s="3065"/>
      <c r="HS99" s="3065"/>
      <c r="HT99" s="3065"/>
      <c r="HU99" s="3065"/>
      <c r="HV99" s="3065"/>
      <c r="HW99" s="3065"/>
      <c r="HX99" s="3"/>
      <c r="HY99" s="3066"/>
      <c r="HZ99" s="3067"/>
      <c r="IA99" s="3065"/>
      <c r="IB99" s="3064"/>
      <c r="IC99" s="3065"/>
      <c r="ID99" s="3065"/>
      <c r="IE99" s="3065"/>
      <c r="IF99" s="3065"/>
      <c r="IG99" s="3065"/>
      <c r="IH99" s="3065"/>
      <c r="II99" s="3"/>
      <c r="IJ99" s="3066"/>
      <c r="IK99" s="3067"/>
      <c r="IL99" s="3065"/>
      <c r="IM99" s="3064"/>
      <c r="IN99" s="3065"/>
      <c r="IO99" s="3065"/>
      <c r="IP99" s="3065"/>
      <c r="IQ99" s="3065"/>
      <c r="IR99" s="3065"/>
      <c r="IS99" s="3065"/>
      <c r="IT99" s="3"/>
      <c r="IU99" s="3066"/>
      <c r="IV99" s="3067"/>
      <c r="IW99" s="3065"/>
    </row>
    <row r="100" spans="1:257" x14ac:dyDescent="0.25">
      <c r="A100" s="3066"/>
      <c r="B100" s="3067"/>
      <c r="C100" s="3068"/>
      <c r="D100" s="3062"/>
      <c r="E100" s="3068"/>
      <c r="F100" s="3068"/>
      <c r="G100" s="3068"/>
      <c r="H100" s="3068"/>
      <c r="I100" s="3068"/>
      <c r="J100" s="3068"/>
      <c r="K100" s="3063"/>
      <c r="M100" s="3066"/>
      <c r="N100" s="3067"/>
      <c r="O100" s="3065"/>
      <c r="P100" s="3064"/>
      <c r="Q100" s="3065"/>
      <c r="R100" s="3065"/>
      <c r="S100" s="3065"/>
      <c r="T100" s="3065"/>
      <c r="U100" s="3065"/>
      <c r="V100" s="3065"/>
      <c r="W100" s="3"/>
      <c r="X100" s="3066"/>
      <c r="Y100" s="3067"/>
      <c r="Z100" s="3065"/>
      <c r="AA100" s="3064"/>
      <c r="AB100" s="3065"/>
      <c r="AC100" s="3065"/>
      <c r="AD100" s="3065"/>
      <c r="AE100" s="3065"/>
      <c r="AF100" s="3065"/>
      <c r="AG100" s="3065"/>
      <c r="AH100" s="3"/>
      <c r="AI100" s="3066"/>
      <c r="AJ100" s="3067"/>
      <c r="AK100" s="3065"/>
      <c r="AL100" s="3064"/>
      <c r="AM100" s="3065"/>
      <c r="AN100" s="3065"/>
      <c r="AO100" s="3065"/>
      <c r="AP100" s="3065"/>
      <c r="AQ100" s="3065"/>
      <c r="AR100" s="3065"/>
      <c r="AS100" s="3"/>
      <c r="AT100" s="3066"/>
      <c r="AU100" s="3067"/>
      <c r="AV100" s="3065"/>
      <c r="AW100" s="3064"/>
      <c r="AX100" s="3065"/>
      <c r="AY100" s="3065"/>
      <c r="AZ100" s="3065"/>
      <c r="BA100" s="3065"/>
      <c r="BB100" s="3065"/>
      <c r="BC100" s="3065"/>
      <c r="BD100" s="3"/>
      <c r="BE100" s="3066"/>
      <c r="BF100" s="3067"/>
      <c r="BG100" s="3065"/>
      <c r="BH100" s="3064"/>
      <c r="BI100" s="3065"/>
      <c r="BJ100" s="3065"/>
      <c r="BK100" s="3065"/>
      <c r="BL100" s="3065"/>
      <c r="BM100" s="3065"/>
      <c r="BN100" s="3065"/>
      <c r="BO100" s="3"/>
      <c r="BP100" s="3066"/>
      <c r="BQ100" s="3067"/>
      <c r="BR100" s="3065"/>
      <c r="BS100" s="3064"/>
      <c r="BT100" s="3065"/>
      <c r="BU100" s="3065"/>
      <c r="BV100" s="3065"/>
      <c r="BW100" s="3065"/>
      <c r="BX100" s="3065"/>
      <c r="BY100" s="3065"/>
      <c r="BZ100" s="3"/>
      <c r="CA100" s="3066"/>
      <c r="CB100" s="3067"/>
      <c r="CC100" s="3065"/>
      <c r="CD100" s="3064"/>
      <c r="CE100" s="3065"/>
      <c r="CF100" s="3065"/>
      <c r="CG100" s="3065"/>
      <c r="CH100" s="3065"/>
      <c r="CI100" s="3065"/>
      <c r="CJ100" s="3065"/>
      <c r="CK100" s="3"/>
      <c r="CL100" s="3066"/>
      <c r="CM100" s="3067"/>
      <c r="CN100" s="3065"/>
      <c r="CO100" s="3064"/>
      <c r="CP100" s="3065"/>
      <c r="CQ100" s="3065"/>
      <c r="CR100" s="3065"/>
      <c r="CS100" s="3065"/>
      <c r="CT100" s="3065"/>
      <c r="CU100" s="3065"/>
      <c r="CV100" s="3"/>
      <c r="CW100" s="3066"/>
      <c r="CX100" s="3067"/>
      <c r="CY100" s="3065"/>
      <c r="CZ100" s="3064"/>
      <c r="DA100" s="3065"/>
      <c r="DB100" s="3065"/>
      <c r="DC100" s="3065"/>
      <c r="DD100" s="3065"/>
      <c r="DE100" s="3065"/>
      <c r="DF100" s="3065"/>
      <c r="DG100" s="3"/>
      <c r="DH100" s="3066"/>
      <c r="DI100" s="3067"/>
      <c r="DJ100" s="3065"/>
      <c r="DK100" s="3064"/>
      <c r="DL100" s="3065"/>
      <c r="DM100" s="3065"/>
      <c r="DN100" s="3065"/>
      <c r="DO100" s="3065"/>
      <c r="DP100" s="3065"/>
      <c r="DQ100" s="3065"/>
      <c r="DR100" s="3"/>
      <c r="DS100" s="3066"/>
      <c r="DT100" s="3067"/>
      <c r="DU100" s="3065"/>
      <c r="DV100" s="3064"/>
      <c r="DW100" s="3065"/>
      <c r="DX100" s="3065"/>
      <c r="DY100" s="3065"/>
      <c r="DZ100" s="3065"/>
      <c r="EA100" s="3065"/>
      <c r="EB100" s="3065"/>
      <c r="EC100" s="3"/>
      <c r="ED100" s="3066"/>
      <c r="EE100" s="3067"/>
      <c r="EF100" s="3065"/>
      <c r="EG100" s="3064"/>
      <c r="EH100" s="3065"/>
      <c r="EI100" s="3065"/>
      <c r="EJ100" s="3065"/>
      <c r="EK100" s="3065"/>
      <c r="EL100" s="3065"/>
      <c r="EM100" s="3065"/>
      <c r="EN100" s="3"/>
      <c r="EO100" s="3066"/>
      <c r="EP100" s="3067"/>
      <c r="EQ100" s="3065"/>
      <c r="ER100" s="3064"/>
      <c r="ES100" s="3065"/>
      <c r="ET100" s="3065"/>
      <c r="EU100" s="3065"/>
      <c r="EV100" s="3065"/>
      <c r="EW100" s="3065"/>
      <c r="EX100" s="3065"/>
      <c r="EY100" s="3"/>
      <c r="EZ100" s="3066"/>
      <c r="FA100" s="3067"/>
      <c r="FB100" s="3065"/>
      <c r="FC100" s="3064"/>
      <c r="FD100" s="3065"/>
      <c r="FE100" s="3065"/>
      <c r="FF100" s="3065"/>
      <c r="FG100" s="3065"/>
      <c r="FH100" s="3065"/>
      <c r="FI100" s="3065"/>
      <c r="FJ100" s="3"/>
      <c r="FK100" s="3066"/>
      <c r="FL100" s="3067"/>
      <c r="FM100" s="3065"/>
      <c r="FN100" s="3064"/>
      <c r="FO100" s="3065"/>
      <c r="FP100" s="3065"/>
      <c r="FQ100" s="3065"/>
      <c r="FR100" s="3065"/>
      <c r="FS100" s="3065"/>
      <c r="FT100" s="3065"/>
      <c r="FU100" s="3"/>
      <c r="FV100" s="3066"/>
      <c r="FW100" s="3067"/>
      <c r="FX100" s="3065"/>
      <c r="FY100" s="3064"/>
      <c r="FZ100" s="3065"/>
      <c r="GA100" s="3065"/>
      <c r="GB100" s="3065"/>
      <c r="GC100" s="3065"/>
      <c r="GD100" s="3065"/>
      <c r="GE100" s="3065"/>
      <c r="GF100" s="3"/>
      <c r="GG100" s="3066"/>
      <c r="GH100" s="3067"/>
      <c r="GI100" s="3065"/>
      <c r="GJ100" s="3064"/>
      <c r="GK100" s="3065"/>
      <c r="GL100" s="3065"/>
      <c r="GM100" s="3065"/>
      <c r="GN100" s="3065"/>
      <c r="GO100" s="3065"/>
      <c r="GP100" s="3065"/>
      <c r="GQ100" s="3"/>
      <c r="GR100" s="3066"/>
      <c r="GS100" s="3067"/>
      <c r="GT100" s="3065"/>
      <c r="GU100" s="3064"/>
      <c r="GV100" s="3065"/>
      <c r="GW100" s="3065"/>
      <c r="GX100" s="3065"/>
      <c r="GY100" s="3065"/>
      <c r="GZ100" s="3065"/>
      <c r="HA100" s="3065"/>
      <c r="HB100" s="3"/>
      <c r="HC100" s="3066"/>
      <c r="HD100" s="3067"/>
      <c r="HE100" s="3065"/>
      <c r="HF100" s="3064"/>
      <c r="HG100" s="3065"/>
      <c r="HH100" s="3065"/>
      <c r="HI100" s="3065"/>
      <c r="HJ100" s="3065"/>
      <c r="HK100" s="3065"/>
      <c r="HL100" s="3065"/>
      <c r="HM100" s="3"/>
      <c r="HN100" s="3066"/>
      <c r="HO100" s="3067"/>
      <c r="HP100" s="3065"/>
      <c r="HQ100" s="3064"/>
      <c r="HR100" s="3065"/>
      <c r="HS100" s="3065"/>
      <c r="HT100" s="3065"/>
      <c r="HU100" s="3065"/>
      <c r="HV100" s="3065"/>
      <c r="HW100" s="3065"/>
      <c r="HX100" s="3"/>
      <c r="HY100" s="3066"/>
      <c r="HZ100" s="3067"/>
      <c r="IA100" s="3065"/>
      <c r="IB100" s="3064"/>
      <c r="IC100" s="3065"/>
      <c r="ID100" s="3065"/>
      <c r="IE100" s="3065"/>
      <c r="IF100" s="3065"/>
      <c r="IG100" s="3065"/>
      <c r="IH100" s="3065"/>
      <c r="II100" s="3"/>
      <c r="IJ100" s="3066"/>
      <c r="IK100" s="3067"/>
      <c r="IL100" s="3065"/>
      <c r="IM100" s="3064"/>
      <c r="IN100" s="3065"/>
      <c r="IO100" s="3065"/>
      <c r="IP100" s="3065"/>
      <c r="IQ100" s="3065"/>
      <c r="IR100" s="3065"/>
      <c r="IS100" s="3065"/>
      <c r="IT100" s="3"/>
      <c r="IU100" s="3066"/>
      <c r="IV100" s="3067"/>
      <c r="IW100" s="3065"/>
    </row>
    <row r="101" spans="1:257" x14ac:dyDescent="0.25">
      <c r="A101" s="3066"/>
      <c r="B101" s="3067"/>
      <c r="C101" s="3068"/>
      <c r="D101" s="3062"/>
      <c r="E101" s="3068"/>
      <c r="F101" s="3068"/>
      <c r="G101" s="3068"/>
      <c r="H101" s="3068"/>
      <c r="I101" s="3068"/>
      <c r="J101" s="3068"/>
      <c r="K101" s="3063"/>
      <c r="M101" s="3066"/>
      <c r="N101" s="3067"/>
      <c r="O101" s="3065"/>
      <c r="P101" s="3064"/>
      <c r="Q101" s="3065"/>
      <c r="R101" s="3065"/>
      <c r="S101" s="3065"/>
      <c r="T101" s="3065"/>
      <c r="U101" s="3065"/>
      <c r="V101" s="3065"/>
      <c r="W101" s="3"/>
      <c r="X101" s="3066"/>
      <c r="Y101" s="3067"/>
      <c r="Z101" s="3065"/>
      <c r="AA101" s="3064"/>
      <c r="AB101" s="3065"/>
      <c r="AC101" s="3065"/>
      <c r="AD101" s="3065"/>
      <c r="AE101" s="3065"/>
      <c r="AF101" s="3065"/>
      <c r="AG101" s="3065"/>
      <c r="AH101" s="3"/>
      <c r="AI101" s="3066"/>
      <c r="AJ101" s="3067"/>
      <c r="AK101" s="3065"/>
      <c r="AL101" s="3064"/>
      <c r="AM101" s="3065"/>
      <c r="AN101" s="3065"/>
      <c r="AO101" s="3065"/>
      <c r="AP101" s="3065"/>
      <c r="AQ101" s="3065"/>
      <c r="AR101" s="3065"/>
      <c r="AS101" s="3"/>
      <c r="AT101" s="3066"/>
      <c r="AU101" s="3067"/>
      <c r="AV101" s="3065"/>
      <c r="AW101" s="3064"/>
      <c r="AX101" s="3065"/>
      <c r="AY101" s="3065"/>
      <c r="AZ101" s="3065"/>
      <c r="BA101" s="3065"/>
      <c r="BB101" s="3065"/>
      <c r="BC101" s="3065"/>
      <c r="BD101" s="3"/>
      <c r="BE101" s="3066"/>
      <c r="BF101" s="3067"/>
      <c r="BG101" s="3065"/>
      <c r="BH101" s="3064"/>
      <c r="BI101" s="3065"/>
      <c r="BJ101" s="3065"/>
      <c r="BK101" s="3065"/>
      <c r="BL101" s="3065"/>
      <c r="BM101" s="3065"/>
      <c r="BN101" s="3065"/>
      <c r="BO101" s="3"/>
      <c r="BP101" s="3066"/>
      <c r="BQ101" s="3067"/>
      <c r="BR101" s="3065"/>
      <c r="BS101" s="3064"/>
      <c r="BT101" s="3065"/>
      <c r="BU101" s="3065"/>
      <c r="BV101" s="3065"/>
      <c r="BW101" s="3065"/>
      <c r="BX101" s="3065"/>
      <c r="BY101" s="3065"/>
      <c r="BZ101" s="3"/>
      <c r="CA101" s="3066"/>
      <c r="CB101" s="3067"/>
      <c r="CC101" s="3065"/>
      <c r="CD101" s="3064"/>
      <c r="CE101" s="3065"/>
      <c r="CF101" s="3065"/>
      <c r="CG101" s="3065"/>
      <c r="CH101" s="3065"/>
      <c r="CI101" s="3065"/>
      <c r="CJ101" s="3065"/>
      <c r="CK101" s="3"/>
      <c r="CL101" s="3066"/>
      <c r="CM101" s="3067"/>
      <c r="CN101" s="3065"/>
      <c r="CO101" s="3064"/>
      <c r="CP101" s="3065"/>
      <c r="CQ101" s="3065"/>
      <c r="CR101" s="3065"/>
      <c r="CS101" s="3065"/>
      <c r="CT101" s="3065"/>
      <c r="CU101" s="3065"/>
      <c r="CV101" s="3"/>
      <c r="CW101" s="3066"/>
      <c r="CX101" s="3067"/>
      <c r="CY101" s="3065"/>
      <c r="CZ101" s="3064"/>
      <c r="DA101" s="3065"/>
      <c r="DB101" s="3065"/>
      <c r="DC101" s="3065"/>
      <c r="DD101" s="3065"/>
      <c r="DE101" s="3065"/>
      <c r="DF101" s="3065"/>
      <c r="DG101" s="3"/>
      <c r="DH101" s="3066"/>
      <c r="DI101" s="3067"/>
      <c r="DJ101" s="3065"/>
      <c r="DK101" s="3064"/>
      <c r="DL101" s="3065"/>
      <c r="DM101" s="3065"/>
      <c r="DN101" s="3065"/>
      <c r="DO101" s="3065"/>
      <c r="DP101" s="3065"/>
      <c r="DQ101" s="3065"/>
      <c r="DR101" s="3"/>
      <c r="DS101" s="3066"/>
      <c r="DT101" s="3067"/>
      <c r="DU101" s="3065"/>
      <c r="DV101" s="3064"/>
      <c r="DW101" s="3065"/>
      <c r="DX101" s="3065"/>
      <c r="DY101" s="3065"/>
      <c r="DZ101" s="3065"/>
      <c r="EA101" s="3065"/>
      <c r="EB101" s="3065"/>
      <c r="EC101" s="3"/>
      <c r="ED101" s="3066"/>
      <c r="EE101" s="3067"/>
      <c r="EF101" s="3065"/>
      <c r="EG101" s="3064"/>
      <c r="EH101" s="3065"/>
      <c r="EI101" s="3065"/>
      <c r="EJ101" s="3065"/>
      <c r="EK101" s="3065"/>
      <c r="EL101" s="3065"/>
      <c r="EM101" s="3065"/>
      <c r="EN101" s="3"/>
      <c r="EO101" s="3066"/>
      <c r="EP101" s="3067"/>
      <c r="EQ101" s="3065"/>
      <c r="ER101" s="3064"/>
      <c r="ES101" s="3065"/>
      <c r="ET101" s="3065"/>
      <c r="EU101" s="3065"/>
      <c r="EV101" s="3065"/>
      <c r="EW101" s="3065"/>
      <c r="EX101" s="3065"/>
      <c r="EY101" s="3"/>
      <c r="EZ101" s="3066"/>
      <c r="FA101" s="3067"/>
      <c r="FB101" s="3065"/>
      <c r="FC101" s="3064"/>
      <c r="FD101" s="3065"/>
      <c r="FE101" s="3065"/>
      <c r="FF101" s="3065"/>
      <c r="FG101" s="3065"/>
      <c r="FH101" s="3065"/>
      <c r="FI101" s="3065"/>
      <c r="FJ101" s="3"/>
      <c r="FK101" s="3066"/>
      <c r="FL101" s="3067"/>
      <c r="FM101" s="3065"/>
      <c r="FN101" s="3064"/>
      <c r="FO101" s="3065"/>
      <c r="FP101" s="3065"/>
      <c r="FQ101" s="3065"/>
      <c r="FR101" s="3065"/>
      <c r="FS101" s="3065"/>
      <c r="FT101" s="3065"/>
      <c r="FU101" s="3"/>
      <c r="FV101" s="3066"/>
      <c r="FW101" s="3067"/>
      <c r="FX101" s="3065"/>
      <c r="FY101" s="3064"/>
      <c r="FZ101" s="3065"/>
      <c r="GA101" s="3065"/>
      <c r="GB101" s="3065"/>
      <c r="GC101" s="3065"/>
      <c r="GD101" s="3065"/>
      <c r="GE101" s="3065"/>
      <c r="GF101" s="3"/>
      <c r="GG101" s="3066"/>
      <c r="GH101" s="3067"/>
      <c r="GI101" s="3065"/>
      <c r="GJ101" s="3064"/>
      <c r="GK101" s="3065"/>
      <c r="GL101" s="3065"/>
      <c r="GM101" s="3065"/>
      <c r="GN101" s="3065"/>
      <c r="GO101" s="3065"/>
      <c r="GP101" s="3065"/>
      <c r="GQ101" s="3"/>
      <c r="GR101" s="3066"/>
      <c r="GS101" s="3067"/>
      <c r="GT101" s="3065"/>
      <c r="GU101" s="3064"/>
      <c r="GV101" s="3065"/>
      <c r="GW101" s="3065"/>
      <c r="GX101" s="3065"/>
      <c r="GY101" s="3065"/>
      <c r="GZ101" s="3065"/>
      <c r="HA101" s="3065"/>
      <c r="HB101" s="3"/>
      <c r="HC101" s="3066"/>
      <c r="HD101" s="3067"/>
      <c r="HE101" s="3065"/>
      <c r="HF101" s="3064"/>
      <c r="HG101" s="3065"/>
      <c r="HH101" s="3065"/>
      <c r="HI101" s="3065"/>
      <c r="HJ101" s="3065"/>
      <c r="HK101" s="3065"/>
      <c r="HL101" s="3065"/>
      <c r="HM101" s="3"/>
      <c r="HN101" s="3066"/>
      <c r="HO101" s="3067"/>
      <c r="HP101" s="3065"/>
      <c r="HQ101" s="3064"/>
      <c r="HR101" s="3065"/>
      <c r="HS101" s="3065"/>
      <c r="HT101" s="3065"/>
      <c r="HU101" s="3065"/>
      <c r="HV101" s="3065"/>
      <c r="HW101" s="3065"/>
      <c r="HX101" s="3"/>
      <c r="HY101" s="3066"/>
      <c r="HZ101" s="3067"/>
      <c r="IA101" s="3065"/>
      <c r="IB101" s="3064"/>
      <c r="IC101" s="3065"/>
      <c r="ID101" s="3065"/>
      <c r="IE101" s="3065"/>
      <c r="IF101" s="3065"/>
      <c r="IG101" s="3065"/>
      <c r="IH101" s="3065"/>
      <c r="II101" s="3"/>
      <c r="IJ101" s="3066"/>
      <c r="IK101" s="3067"/>
      <c r="IL101" s="3065"/>
      <c r="IM101" s="3064"/>
      <c r="IN101" s="3065"/>
      <c r="IO101" s="3065"/>
      <c r="IP101" s="3065"/>
      <c r="IQ101" s="3065"/>
      <c r="IR101" s="3065"/>
      <c r="IS101" s="3065"/>
      <c r="IT101" s="3"/>
      <c r="IU101" s="3066"/>
      <c r="IV101" s="3067"/>
      <c r="IW101" s="3065"/>
    </row>
    <row r="102" spans="1:257" x14ac:dyDescent="0.25">
      <c r="A102" s="3066"/>
      <c r="B102" s="3067"/>
      <c r="C102" s="3068"/>
      <c r="D102" s="3062"/>
      <c r="E102" s="3068"/>
      <c r="F102" s="3068"/>
      <c r="G102" s="3068"/>
      <c r="H102" s="3068"/>
      <c r="I102" s="3068"/>
      <c r="J102" s="3068"/>
      <c r="K102" s="3063"/>
      <c r="M102" s="3066"/>
      <c r="N102" s="3067"/>
      <c r="O102" s="3065"/>
      <c r="P102" s="3064"/>
      <c r="Q102" s="3065"/>
      <c r="R102" s="3065"/>
      <c r="S102" s="3065"/>
      <c r="T102" s="3065"/>
      <c r="U102" s="3065"/>
      <c r="V102" s="3065"/>
      <c r="W102" s="3"/>
      <c r="X102" s="3066"/>
      <c r="Y102" s="3067"/>
      <c r="Z102" s="3065"/>
      <c r="AA102" s="3064"/>
      <c r="AB102" s="3065"/>
      <c r="AC102" s="3065"/>
      <c r="AD102" s="3065"/>
      <c r="AE102" s="3065"/>
      <c r="AF102" s="3065"/>
      <c r="AG102" s="3065"/>
      <c r="AH102" s="3"/>
      <c r="AI102" s="3066"/>
      <c r="AJ102" s="3067"/>
      <c r="AK102" s="3065"/>
      <c r="AL102" s="3064"/>
      <c r="AM102" s="3065"/>
      <c r="AN102" s="3065"/>
      <c r="AO102" s="3065"/>
      <c r="AP102" s="3065"/>
      <c r="AQ102" s="3065"/>
      <c r="AR102" s="3065"/>
      <c r="AS102" s="3"/>
      <c r="AT102" s="3066"/>
      <c r="AU102" s="3067"/>
      <c r="AV102" s="3065"/>
      <c r="AW102" s="3064"/>
      <c r="AX102" s="3065"/>
      <c r="AY102" s="3065"/>
      <c r="AZ102" s="3065"/>
      <c r="BA102" s="3065"/>
      <c r="BB102" s="3065"/>
      <c r="BC102" s="3065"/>
      <c r="BD102" s="3"/>
      <c r="BE102" s="3066"/>
      <c r="BF102" s="3067"/>
      <c r="BG102" s="3065"/>
      <c r="BH102" s="3064"/>
      <c r="BI102" s="3065"/>
      <c r="BJ102" s="3065"/>
      <c r="BK102" s="3065"/>
      <c r="BL102" s="3065"/>
      <c r="BM102" s="3065"/>
      <c r="BN102" s="3065"/>
      <c r="BO102" s="3"/>
      <c r="BP102" s="3066"/>
      <c r="BQ102" s="3067"/>
      <c r="BR102" s="3065"/>
      <c r="BS102" s="3064"/>
      <c r="BT102" s="3065"/>
      <c r="BU102" s="3065"/>
      <c r="BV102" s="3065"/>
      <c r="BW102" s="3065"/>
      <c r="BX102" s="3065"/>
      <c r="BY102" s="3065"/>
      <c r="BZ102" s="3"/>
      <c r="CA102" s="3066"/>
      <c r="CB102" s="3067"/>
      <c r="CC102" s="3065"/>
      <c r="CD102" s="3064"/>
      <c r="CE102" s="3065"/>
      <c r="CF102" s="3065"/>
      <c r="CG102" s="3065"/>
      <c r="CH102" s="3065"/>
      <c r="CI102" s="3065"/>
      <c r="CJ102" s="3065"/>
      <c r="CK102" s="3"/>
      <c r="CL102" s="3066"/>
      <c r="CM102" s="3067"/>
      <c r="CN102" s="3065"/>
      <c r="CO102" s="3064"/>
      <c r="CP102" s="3065"/>
      <c r="CQ102" s="3065"/>
      <c r="CR102" s="3065"/>
      <c r="CS102" s="3065"/>
      <c r="CT102" s="3065"/>
      <c r="CU102" s="3065"/>
      <c r="CV102" s="3"/>
      <c r="CW102" s="3066"/>
      <c r="CX102" s="3067"/>
      <c r="CY102" s="3065"/>
      <c r="CZ102" s="3064"/>
      <c r="DA102" s="3065"/>
      <c r="DB102" s="3065"/>
      <c r="DC102" s="3065"/>
      <c r="DD102" s="3065"/>
      <c r="DE102" s="3065"/>
      <c r="DF102" s="3065"/>
      <c r="DG102" s="3"/>
      <c r="DH102" s="3066"/>
      <c r="DI102" s="3067"/>
      <c r="DJ102" s="3065"/>
      <c r="DK102" s="3064"/>
      <c r="DL102" s="3065"/>
      <c r="DM102" s="3065"/>
      <c r="DN102" s="3065"/>
      <c r="DO102" s="3065"/>
      <c r="DP102" s="3065"/>
      <c r="DQ102" s="3065"/>
      <c r="DR102" s="3"/>
      <c r="DS102" s="3066"/>
      <c r="DT102" s="3067"/>
      <c r="DU102" s="3065"/>
      <c r="DV102" s="3064"/>
      <c r="DW102" s="3065"/>
      <c r="DX102" s="3065"/>
      <c r="DY102" s="3065"/>
      <c r="DZ102" s="3065"/>
      <c r="EA102" s="3065"/>
      <c r="EB102" s="3065"/>
      <c r="EC102" s="3"/>
      <c r="ED102" s="3066"/>
      <c r="EE102" s="3067"/>
      <c r="EF102" s="3065"/>
      <c r="EG102" s="3064"/>
      <c r="EH102" s="3065"/>
      <c r="EI102" s="3065"/>
      <c r="EJ102" s="3065"/>
      <c r="EK102" s="3065"/>
      <c r="EL102" s="3065"/>
      <c r="EM102" s="3065"/>
      <c r="EN102" s="3"/>
      <c r="EO102" s="3066"/>
      <c r="EP102" s="3067"/>
      <c r="EQ102" s="3065"/>
      <c r="ER102" s="3064"/>
      <c r="ES102" s="3065"/>
      <c r="ET102" s="3065"/>
      <c r="EU102" s="3065"/>
      <c r="EV102" s="3065"/>
      <c r="EW102" s="3065"/>
      <c r="EX102" s="3065"/>
      <c r="EY102" s="3"/>
      <c r="EZ102" s="3066"/>
      <c r="FA102" s="3067"/>
      <c r="FB102" s="3065"/>
      <c r="FC102" s="3064"/>
      <c r="FD102" s="3065"/>
      <c r="FE102" s="3065"/>
      <c r="FF102" s="3065"/>
      <c r="FG102" s="3065"/>
      <c r="FH102" s="3065"/>
      <c r="FI102" s="3065"/>
      <c r="FJ102" s="3"/>
      <c r="FK102" s="3066"/>
      <c r="FL102" s="3067"/>
      <c r="FM102" s="3065"/>
      <c r="FN102" s="3064"/>
      <c r="FO102" s="3065"/>
      <c r="FP102" s="3065"/>
      <c r="FQ102" s="3065"/>
      <c r="FR102" s="3065"/>
      <c r="FS102" s="3065"/>
      <c r="FT102" s="3065"/>
      <c r="FU102" s="3"/>
      <c r="FV102" s="3066"/>
      <c r="FW102" s="3067"/>
      <c r="FX102" s="3065"/>
      <c r="FY102" s="3064"/>
      <c r="FZ102" s="3065"/>
      <c r="GA102" s="3065"/>
      <c r="GB102" s="3065"/>
      <c r="GC102" s="3065"/>
      <c r="GD102" s="3065"/>
      <c r="GE102" s="3065"/>
      <c r="GF102" s="3"/>
      <c r="GG102" s="3066"/>
      <c r="GH102" s="3067"/>
      <c r="GI102" s="3065"/>
      <c r="GJ102" s="3064"/>
      <c r="GK102" s="3065"/>
      <c r="GL102" s="3065"/>
      <c r="GM102" s="3065"/>
      <c r="GN102" s="3065"/>
      <c r="GO102" s="3065"/>
      <c r="GP102" s="3065"/>
      <c r="GQ102" s="3"/>
      <c r="GR102" s="3066"/>
      <c r="GS102" s="3067"/>
      <c r="GT102" s="3065"/>
      <c r="GU102" s="3064"/>
      <c r="GV102" s="3065"/>
      <c r="GW102" s="3065"/>
      <c r="GX102" s="3065"/>
      <c r="GY102" s="3065"/>
      <c r="GZ102" s="3065"/>
      <c r="HA102" s="3065"/>
      <c r="HB102" s="3"/>
      <c r="HC102" s="3066"/>
      <c r="HD102" s="3067"/>
      <c r="HE102" s="3065"/>
      <c r="HF102" s="3064"/>
      <c r="HG102" s="3065"/>
      <c r="HH102" s="3065"/>
      <c r="HI102" s="3065"/>
      <c r="HJ102" s="3065"/>
      <c r="HK102" s="3065"/>
      <c r="HL102" s="3065"/>
      <c r="HM102" s="3"/>
      <c r="HN102" s="3066"/>
      <c r="HO102" s="3067"/>
      <c r="HP102" s="3065"/>
      <c r="HQ102" s="3064"/>
      <c r="HR102" s="3065"/>
      <c r="HS102" s="3065"/>
      <c r="HT102" s="3065"/>
      <c r="HU102" s="3065"/>
      <c r="HV102" s="3065"/>
      <c r="HW102" s="3065"/>
      <c r="HX102" s="3"/>
      <c r="HY102" s="3066"/>
      <c r="HZ102" s="3067"/>
      <c r="IA102" s="3065"/>
      <c r="IB102" s="3064"/>
      <c r="IC102" s="3065"/>
      <c r="ID102" s="3065"/>
      <c r="IE102" s="3065"/>
      <c r="IF102" s="3065"/>
      <c r="IG102" s="3065"/>
      <c r="IH102" s="3065"/>
      <c r="II102" s="3"/>
      <c r="IJ102" s="3066"/>
      <c r="IK102" s="3067"/>
      <c r="IL102" s="3065"/>
      <c r="IM102" s="3064"/>
      <c r="IN102" s="3065"/>
      <c r="IO102" s="3065"/>
      <c r="IP102" s="3065"/>
      <c r="IQ102" s="3065"/>
      <c r="IR102" s="3065"/>
      <c r="IS102" s="3065"/>
      <c r="IT102" s="3"/>
      <c r="IU102" s="3066"/>
      <c r="IV102" s="3067"/>
      <c r="IW102" s="3065"/>
    </row>
    <row r="103" spans="1:257" x14ac:dyDescent="0.25">
      <c r="A103" s="3066"/>
      <c r="B103" s="3067"/>
      <c r="C103" s="3068"/>
      <c r="D103" s="3062"/>
      <c r="E103" s="3068"/>
      <c r="F103" s="3068"/>
      <c r="G103" s="3068"/>
      <c r="H103" s="3068"/>
      <c r="I103" s="3068"/>
      <c r="J103" s="3068"/>
      <c r="K103" s="3063"/>
      <c r="M103" s="3066"/>
      <c r="N103" s="3067"/>
      <c r="O103" s="3065"/>
      <c r="P103" s="3064"/>
      <c r="Q103" s="3065"/>
      <c r="R103" s="3065"/>
      <c r="S103" s="3065"/>
      <c r="T103" s="3065"/>
      <c r="U103" s="3065"/>
      <c r="V103" s="3065"/>
      <c r="W103" s="3"/>
      <c r="X103" s="3066"/>
      <c r="Y103" s="3067"/>
      <c r="Z103" s="3065"/>
      <c r="AA103" s="3064"/>
      <c r="AB103" s="3065"/>
      <c r="AC103" s="3065"/>
      <c r="AD103" s="3065"/>
      <c r="AE103" s="3065"/>
      <c r="AF103" s="3065"/>
      <c r="AG103" s="3065"/>
      <c r="AH103" s="3"/>
      <c r="AI103" s="3066"/>
      <c r="AJ103" s="3067"/>
      <c r="AK103" s="3065"/>
      <c r="AL103" s="3064"/>
      <c r="AM103" s="3065"/>
      <c r="AN103" s="3065"/>
      <c r="AO103" s="3065"/>
      <c r="AP103" s="3065"/>
      <c r="AQ103" s="3065"/>
      <c r="AR103" s="3065"/>
      <c r="AS103" s="3"/>
      <c r="AT103" s="3066"/>
      <c r="AU103" s="3067"/>
      <c r="AV103" s="3065"/>
      <c r="AW103" s="3064"/>
      <c r="AX103" s="3065"/>
      <c r="AY103" s="3065"/>
      <c r="AZ103" s="3065"/>
      <c r="BA103" s="3065"/>
      <c r="BB103" s="3065"/>
      <c r="BC103" s="3065"/>
      <c r="BD103" s="3"/>
      <c r="BE103" s="3066"/>
      <c r="BF103" s="3067"/>
      <c r="BG103" s="3065"/>
      <c r="BH103" s="3064"/>
      <c r="BI103" s="3065"/>
      <c r="BJ103" s="3065"/>
      <c r="BK103" s="3065"/>
      <c r="BL103" s="3065"/>
      <c r="BM103" s="3065"/>
      <c r="BN103" s="3065"/>
      <c r="BO103" s="3"/>
      <c r="BP103" s="3066"/>
      <c r="BQ103" s="3067"/>
      <c r="BR103" s="3065"/>
      <c r="BS103" s="3064"/>
      <c r="BT103" s="3065"/>
      <c r="BU103" s="3065"/>
      <c r="BV103" s="3065"/>
      <c r="BW103" s="3065"/>
      <c r="BX103" s="3065"/>
      <c r="BY103" s="3065"/>
      <c r="BZ103" s="3"/>
      <c r="CA103" s="3066"/>
      <c r="CB103" s="3067"/>
      <c r="CC103" s="3065"/>
      <c r="CD103" s="3064"/>
      <c r="CE103" s="3065"/>
      <c r="CF103" s="3065"/>
      <c r="CG103" s="3065"/>
      <c r="CH103" s="3065"/>
      <c r="CI103" s="3065"/>
      <c r="CJ103" s="3065"/>
      <c r="CK103" s="3"/>
      <c r="CL103" s="3066"/>
      <c r="CM103" s="3067"/>
      <c r="CN103" s="3065"/>
      <c r="CO103" s="3064"/>
      <c r="CP103" s="3065"/>
      <c r="CQ103" s="3065"/>
      <c r="CR103" s="3065"/>
      <c r="CS103" s="3065"/>
      <c r="CT103" s="3065"/>
      <c r="CU103" s="3065"/>
      <c r="CV103" s="3"/>
      <c r="CW103" s="3066"/>
      <c r="CX103" s="3067"/>
      <c r="CY103" s="3065"/>
      <c r="CZ103" s="3064"/>
      <c r="DA103" s="3065"/>
      <c r="DB103" s="3065"/>
      <c r="DC103" s="3065"/>
      <c r="DD103" s="3065"/>
      <c r="DE103" s="3065"/>
      <c r="DF103" s="3065"/>
      <c r="DG103" s="3"/>
      <c r="DH103" s="3066"/>
      <c r="DI103" s="3067"/>
      <c r="DJ103" s="3065"/>
      <c r="DK103" s="3064"/>
      <c r="DL103" s="3065"/>
      <c r="DM103" s="3065"/>
      <c r="DN103" s="3065"/>
      <c r="DO103" s="3065"/>
      <c r="DP103" s="3065"/>
      <c r="DQ103" s="3065"/>
      <c r="DR103" s="3"/>
      <c r="DS103" s="3066"/>
      <c r="DT103" s="3067"/>
      <c r="DU103" s="3065"/>
      <c r="DV103" s="3064"/>
      <c r="DW103" s="3065"/>
      <c r="DX103" s="3065"/>
      <c r="DY103" s="3065"/>
      <c r="DZ103" s="3065"/>
      <c r="EA103" s="3065"/>
      <c r="EB103" s="3065"/>
      <c r="EC103" s="3"/>
      <c r="ED103" s="3066"/>
      <c r="EE103" s="3067"/>
      <c r="EF103" s="3065"/>
      <c r="EG103" s="3064"/>
      <c r="EH103" s="3065"/>
      <c r="EI103" s="3065"/>
      <c r="EJ103" s="3065"/>
      <c r="EK103" s="3065"/>
      <c r="EL103" s="3065"/>
      <c r="EM103" s="3065"/>
      <c r="EN103" s="3"/>
      <c r="EO103" s="3066"/>
      <c r="EP103" s="3067"/>
      <c r="EQ103" s="3065"/>
      <c r="ER103" s="3064"/>
      <c r="ES103" s="3065"/>
      <c r="ET103" s="3065"/>
      <c r="EU103" s="3065"/>
      <c r="EV103" s="3065"/>
      <c r="EW103" s="3065"/>
      <c r="EX103" s="3065"/>
      <c r="EY103" s="3"/>
      <c r="EZ103" s="3066"/>
      <c r="FA103" s="3067"/>
      <c r="FB103" s="3065"/>
      <c r="FC103" s="3064"/>
      <c r="FD103" s="3065"/>
      <c r="FE103" s="3065"/>
      <c r="FF103" s="3065"/>
      <c r="FG103" s="3065"/>
      <c r="FH103" s="3065"/>
      <c r="FI103" s="3065"/>
      <c r="FJ103" s="3"/>
      <c r="FK103" s="3066"/>
      <c r="FL103" s="3067"/>
      <c r="FM103" s="3065"/>
      <c r="FN103" s="3064"/>
      <c r="FO103" s="3065"/>
      <c r="FP103" s="3065"/>
      <c r="FQ103" s="3065"/>
      <c r="FR103" s="3065"/>
      <c r="FS103" s="3065"/>
      <c r="FT103" s="3065"/>
      <c r="FU103" s="3"/>
      <c r="FV103" s="3066"/>
      <c r="FW103" s="3067"/>
      <c r="FX103" s="3065"/>
      <c r="FY103" s="3064"/>
      <c r="FZ103" s="3065"/>
      <c r="GA103" s="3065"/>
      <c r="GB103" s="3065"/>
      <c r="GC103" s="3065"/>
      <c r="GD103" s="3065"/>
      <c r="GE103" s="3065"/>
      <c r="GF103" s="3"/>
      <c r="GG103" s="3066"/>
      <c r="GH103" s="3067"/>
      <c r="GI103" s="3065"/>
      <c r="GJ103" s="3064"/>
      <c r="GK103" s="3065"/>
      <c r="GL103" s="3065"/>
      <c r="GM103" s="3065"/>
      <c r="GN103" s="3065"/>
      <c r="GO103" s="3065"/>
      <c r="GP103" s="3065"/>
      <c r="GQ103" s="3"/>
      <c r="GR103" s="3066"/>
      <c r="GS103" s="3067"/>
      <c r="GT103" s="3065"/>
      <c r="GU103" s="3064"/>
      <c r="GV103" s="3065"/>
      <c r="GW103" s="3065"/>
      <c r="GX103" s="3065"/>
      <c r="GY103" s="3065"/>
      <c r="GZ103" s="3065"/>
      <c r="HA103" s="3065"/>
      <c r="HB103" s="3"/>
      <c r="HC103" s="3066"/>
      <c r="HD103" s="3067"/>
      <c r="HE103" s="3065"/>
      <c r="HF103" s="3064"/>
      <c r="HG103" s="3065"/>
      <c r="HH103" s="3065"/>
      <c r="HI103" s="3065"/>
      <c r="HJ103" s="3065"/>
      <c r="HK103" s="3065"/>
      <c r="HL103" s="3065"/>
      <c r="HM103" s="3"/>
      <c r="HN103" s="3066"/>
      <c r="HO103" s="3067"/>
      <c r="HP103" s="3065"/>
      <c r="HQ103" s="3064"/>
      <c r="HR103" s="3065"/>
      <c r="HS103" s="3065"/>
      <c r="HT103" s="3065"/>
      <c r="HU103" s="3065"/>
      <c r="HV103" s="3065"/>
      <c r="HW103" s="3065"/>
      <c r="HX103" s="3"/>
      <c r="HY103" s="3066"/>
      <c r="HZ103" s="3067"/>
      <c r="IA103" s="3065"/>
      <c r="IB103" s="3064"/>
      <c r="IC103" s="3065"/>
      <c r="ID103" s="3065"/>
      <c r="IE103" s="3065"/>
      <c r="IF103" s="3065"/>
      <c r="IG103" s="3065"/>
      <c r="IH103" s="3065"/>
      <c r="II103" s="3"/>
      <c r="IJ103" s="3066"/>
      <c r="IK103" s="3067"/>
      <c r="IL103" s="3065"/>
      <c r="IM103" s="3064"/>
      <c r="IN103" s="3065"/>
      <c r="IO103" s="3065"/>
      <c r="IP103" s="3065"/>
      <c r="IQ103" s="3065"/>
      <c r="IR103" s="3065"/>
      <c r="IS103" s="3065"/>
      <c r="IT103" s="3"/>
      <c r="IU103" s="3066"/>
      <c r="IV103" s="3067"/>
      <c r="IW103" s="3065"/>
    </row>
    <row r="104" spans="1:257" x14ac:dyDescent="0.25">
      <c r="A104" s="3066"/>
      <c r="B104" s="3067"/>
      <c r="C104" s="3068"/>
      <c r="D104" s="3062"/>
      <c r="E104" s="3068"/>
      <c r="F104" s="3068"/>
      <c r="G104" s="3068"/>
      <c r="H104" s="3068"/>
      <c r="I104" s="3068"/>
      <c r="J104" s="3068"/>
      <c r="K104" s="3063"/>
      <c r="M104" s="3066"/>
      <c r="N104" s="3067"/>
      <c r="O104" s="3065"/>
      <c r="P104" s="3064"/>
      <c r="Q104" s="3065"/>
      <c r="R104" s="3065"/>
      <c r="S104" s="3065"/>
      <c r="T104" s="3065"/>
      <c r="U104" s="3065"/>
      <c r="V104" s="3065"/>
      <c r="W104" s="3"/>
      <c r="X104" s="3066"/>
      <c r="Y104" s="3067"/>
      <c r="Z104" s="3065"/>
      <c r="AA104" s="3064"/>
      <c r="AB104" s="3065"/>
      <c r="AC104" s="3065"/>
      <c r="AD104" s="3065"/>
      <c r="AE104" s="3065"/>
      <c r="AF104" s="3065"/>
      <c r="AG104" s="3065"/>
      <c r="AH104" s="3"/>
      <c r="AI104" s="3066"/>
      <c r="AJ104" s="3067"/>
      <c r="AK104" s="3065"/>
      <c r="AL104" s="3064"/>
      <c r="AM104" s="3065"/>
      <c r="AN104" s="3065"/>
      <c r="AO104" s="3065"/>
      <c r="AP104" s="3065"/>
      <c r="AQ104" s="3065"/>
      <c r="AR104" s="3065"/>
      <c r="AS104" s="3"/>
      <c r="AT104" s="3066"/>
      <c r="AU104" s="3067"/>
      <c r="AV104" s="3065"/>
      <c r="AW104" s="3064"/>
      <c r="AX104" s="3065"/>
      <c r="AY104" s="3065"/>
      <c r="AZ104" s="3065"/>
      <c r="BA104" s="3065"/>
      <c r="BB104" s="3065"/>
      <c r="BC104" s="3065"/>
      <c r="BD104" s="3"/>
      <c r="BE104" s="3066"/>
      <c r="BF104" s="3067"/>
      <c r="BG104" s="3065"/>
      <c r="BH104" s="3064"/>
      <c r="BI104" s="3065"/>
      <c r="BJ104" s="3065"/>
      <c r="BK104" s="3065"/>
      <c r="BL104" s="3065"/>
      <c r="BM104" s="3065"/>
      <c r="BN104" s="3065"/>
      <c r="BO104" s="3"/>
      <c r="BP104" s="3066"/>
      <c r="BQ104" s="3067"/>
      <c r="BR104" s="3065"/>
      <c r="BS104" s="3064"/>
      <c r="BT104" s="3065"/>
      <c r="BU104" s="3065"/>
      <c r="BV104" s="3065"/>
      <c r="BW104" s="3065"/>
      <c r="BX104" s="3065"/>
      <c r="BY104" s="3065"/>
      <c r="BZ104" s="3"/>
      <c r="CA104" s="3066"/>
      <c r="CB104" s="3067"/>
      <c r="CC104" s="3065"/>
      <c r="CD104" s="3064"/>
      <c r="CE104" s="3065"/>
      <c r="CF104" s="3065"/>
      <c r="CG104" s="3065"/>
      <c r="CH104" s="3065"/>
      <c r="CI104" s="3065"/>
      <c r="CJ104" s="3065"/>
      <c r="CK104" s="3"/>
      <c r="CL104" s="3066"/>
      <c r="CM104" s="3067"/>
      <c r="CN104" s="3065"/>
      <c r="CO104" s="3064"/>
      <c r="CP104" s="3065"/>
      <c r="CQ104" s="3065"/>
      <c r="CR104" s="3065"/>
      <c r="CS104" s="3065"/>
      <c r="CT104" s="3065"/>
      <c r="CU104" s="3065"/>
      <c r="CV104" s="3"/>
      <c r="CW104" s="3066"/>
      <c r="CX104" s="3067"/>
      <c r="CY104" s="3065"/>
      <c r="CZ104" s="3064"/>
      <c r="DA104" s="3065"/>
      <c r="DB104" s="3065"/>
      <c r="DC104" s="3065"/>
      <c r="DD104" s="3065"/>
      <c r="DE104" s="3065"/>
      <c r="DF104" s="3065"/>
      <c r="DG104" s="3"/>
      <c r="DH104" s="3066"/>
      <c r="DI104" s="3067"/>
      <c r="DJ104" s="3065"/>
      <c r="DK104" s="3064"/>
      <c r="DL104" s="3065"/>
      <c r="DM104" s="3065"/>
      <c r="DN104" s="3065"/>
      <c r="DO104" s="3065"/>
      <c r="DP104" s="3065"/>
      <c r="DQ104" s="3065"/>
      <c r="DR104" s="3"/>
      <c r="DS104" s="3066"/>
      <c r="DT104" s="3067"/>
      <c r="DU104" s="3065"/>
      <c r="DV104" s="3064"/>
      <c r="DW104" s="3065"/>
      <c r="DX104" s="3065"/>
      <c r="DY104" s="3065"/>
      <c r="DZ104" s="3065"/>
      <c r="EA104" s="3065"/>
      <c r="EB104" s="3065"/>
      <c r="EC104" s="3"/>
      <c r="ED104" s="3066"/>
      <c r="EE104" s="3067"/>
      <c r="EF104" s="3065"/>
      <c r="EG104" s="3064"/>
      <c r="EH104" s="3065"/>
      <c r="EI104" s="3065"/>
      <c r="EJ104" s="3065"/>
      <c r="EK104" s="3065"/>
      <c r="EL104" s="3065"/>
      <c r="EM104" s="3065"/>
      <c r="EN104" s="3"/>
      <c r="EO104" s="3066"/>
      <c r="EP104" s="3067"/>
      <c r="EQ104" s="3065"/>
      <c r="ER104" s="3064"/>
      <c r="ES104" s="3065"/>
      <c r="ET104" s="3065"/>
      <c r="EU104" s="3065"/>
      <c r="EV104" s="3065"/>
      <c r="EW104" s="3065"/>
      <c r="EX104" s="3065"/>
      <c r="EY104" s="3"/>
      <c r="EZ104" s="3066"/>
      <c r="FA104" s="3067"/>
      <c r="FB104" s="3065"/>
      <c r="FC104" s="3064"/>
      <c r="FD104" s="3065"/>
      <c r="FE104" s="3065"/>
      <c r="FF104" s="3065"/>
      <c r="FG104" s="3065"/>
      <c r="FH104" s="3065"/>
      <c r="FI104" s="3065"/>
      <c r="FJ104" s="3"/>
      <c r="FK104" s="3066"/>
      <c r="FL104" s="3067"/>
      <c r="FM104" s="3065"/>
      <c r="FN104" s="3064"/>
      <c r="FO104" s="3065"/>
      <c r="FP104" s="3065"/>
      <c r="FQ104" s="3065"/>
      <c r="FR104" s="3065"/>
      <c r="FS104" s="3065"/>
      <c r="FT104" s="3065"/>
      <c r="FU104" s="3"/>
      <c r="FV104" s="3066"/>
      <c r="FW104" s="3067"/>
      <c r="FX104" s="3065"/>
      <c r="FY104" s="3064"/>
      <c r="FZ104" s="3065"/>
      <c r="GA104" s="3065"/>
      <c r="GB104" s="3065"/>
      <c r="GC104" s="3065"/>
      <c r="GD104" s="3065"/>
      <c r="GE104" s="3065"/>
      <c r="GF104" s="3"/>
      <c r="GG104" s="3066"/>
      <c r="GH104" s="3067"/>
      <c r="GI104" s="3065"/>
      <c r="GJ104" s="3064"/>
      <c r="GK104" s="3065"/>
      <c r="GL104" s="3065"/>
      <c r="GM104" s="3065"/>
      <c r="GN104" s="3065"/>
      <c r="GO104" s="3065"/>
      <c r="GP104" s="3065"/>
      <c r="GQ104" s="3"/>
      <c r="GR104" s="3066"/>
      <c r="GS104" s="3067"/>
      <c r="GT104" s="3065"/>
      <c r="GU104" s="3064"/>
      <c r="GV104" s="3065"/>
      <c r="GW104" s="3065"/>
      <c r="GX104" s="3065"/>
      <c r="GY104" s="3065"/>
      <c r="GZ104" s="3065"/>
      <c r="HA104" s="3065"/>
      <c r="HB104" s="3"/>
      <c r="HC104" s="3066"/>
      <c r="HD104" s="3067"/>
      <c r="HE104" s="3065"/>
      <c r="HF104" s="3064"/>
      <c r="HG104" s="3065"/>
      <c r="HH104" s="3065"/>
      <c r="HI104" s="3065"/>
      <c r="HJ104" s="3065"/>
      <c r="HK104" s="3065"/>
      <c r="HL104" s="3065"/>
      <c r="HM104" s="3"/>
      <c r="HN104" s="3066"/>
      <c r="HO104" s="3067"/>
      <c r="HP104" s="3065"/>
      <c r="HQ104" s="3064"/>
      <c r="HR104" s="3065"/>
      <c r="HS104" s="3065"/>
      <c r="HT104" s="3065"/>
      <c r="HU104" s="3065"/>
      <c r="HV104" s="3065"/>
      <c r="HW104" s="3065"/>
      <c r="HX104" s="3"/>
      <c r="HY104" s="3066"/>
      <c r="HZ104" s="3067"/>
      <c r="IA104" s="3065"/>
      <c r="IB104" s="3064"/>
      <c r="IC104" s="3065"/>
      <c r="ID104" s="3065"/>
      <c r="IE104" s="3065"/>
      <c r="IF104" s="3065"/>
      <c r="IG104" s="3065"/>
      <c r="IH104" s="3065"/>
      <c r="II104" s="3"/>
      <c r="IJ104" s="3066"/>
      <c r="IK104" s="3067"/>
      <c r="IL104" s="3065"/>
      <c r="IM104" s="3064"/>
      <c r="IN104" s="3065"/>
      <c r="IO104" s="3065"/>
      <c r="IP104" s="3065"/>
      <c r="IQ104" s="3065"/>
      <c r="IR104" s="3065"/>
      <c r="IS104" s="3065"/>
      <c r="IT104" s="3"/>
      <c r="IU104" s="3066"/>
      <c r="IV104" s="3067"/>
      <c r="IW104" s="3065"/>
    </row>
    <row r="105" spans="1:257" x14ac:dyDescent="0.25">
      <c r="A105" s="3066"/>
      <c r="B105" s="3067"/>
      <c r="C105" s="3068"/>
      <c r="D105" s="3062"/>
      <c r="E105" s="3068"/>
      <c r="F105" s="3068"/>
      <c r="G105" s="3068"/>
      <c r="H105" s="3068"/>
      <c r="I105" s="3068"/>
      <c r="J105" s="3068"/>
      <c r="K105" s="3063"/>
      <c r="M105" s="3066"/>
      <c r="N105" s="3067"/>
      <c r="O105" s="3065"/>
      <c r="P105" s="3064"/>
      <c r="Q105" s="3065"/>
      <c r="R105" s="3065"/>
      <c r="S105" s="3065"/>
      <c r="T105" s="3065"/>
      <c r="U105" s="3065"/>
      <c r="V105" s="3065"/>
      <c r="W105" s="3"/>
      <c r="X105" s="3066"/>
      <c r="Y105" s="3067"/>
      <c r="Z105" s="3065"/>
      <c r="AA105" s="3064"/>
      <c r="AB105" s="3065"/>
      <c r="AC105" s="3065"/>
      <c r="AD105" s="3065"/>
      <c r="AE105" s="3065"/>
      <c r="AF105" s="3065"/>
      <c r="AG105" s="3065"/>
      <c r="AH105" s="3"/>
      <c r="AI105" s="3066"/>
      <c r="AJ105" s="3067"/>
      <c r="AK105" s="3065"/>
      <c r="AL105" s="3064"/>
      <c r="AM105" s="3065"/>
      <c r="AN105" s="3065"/>
      <c r="AO105" s="3065"/>
      <c r="AP105" s="3065"/>
      <c r="AQ105" s="3065"/>
      <c r="AR105" s="3065"/>
      <c r="AS105" s="3"/>
      <c r="AT105" s="3066"/>
      <c r="AU105" s="3067"/>
      <c r="AV105" s="3065"/>
      <c r="AW105" s="3064"/>
      <c r="AX105" s="3065"/>
      <c r="AY105" s="3065"/>
      <c r="AZ105" s="3065"/>
      <c r="BA105" s="3065"/>
      <c r="BB105" s="3065"/>
      <c r="BC105" s="3065"/>
      <c r="BD105" s="3"/>
      <c r="BE105" s="3066"/>
      <c r="BF105" s="3067"/>
      <c r="BG105" s="3065"/>
      <c r="BH105" s="3064"/>
      <c r="BI105" s="3065"/>
      <c r="BJ105" s="3065"/>
      <c r="BK105" s="3065"/>
      <c r="BL105" s="3065"/>
      <c r="BM105" s="3065"/>
      <c r="BN105" s="3065"/>
      <c r="BO105" s="3"/>
      <c r="BP105" s="3066"/>
      <c r="BQ105" s="3067"/>
      <c r="BR105" s="3065"/>
      <c r="BS105" s="3064"/>
      <c r="BT105" s="3065"/>
      <c r="BU105" s="3065"/>
      <c r="BV105" s="3065"/>
      <c r="BW105" s="3065"/>
      <c r="BX105" s="3065"/>
      <c r="BY105" s="3065"/>
      <c r="BZ105" s="3"/>
      <c r="CA105" s="3066"/>
      <c r="CB105" s="3067"/>
      <c r="CC105" s="3065"/>
      <c r="CD105" s="3064"/>
      <c r="CE105" s="3065"/>
      <c r="CF105" s="3065"/>
      <c r="CG105" s="3065"/>
      <c r="CH105" s="3065"/>
      <c r="CI105" s="3065"/>
      <c r="CJ105" s="3065"/>
      <c r="CK105" s="3"/>
      <c r="CL105" s="3066"/>
      <c r="CM105" s="3067"/>
      <c r="CN105" s="3065"/>
      <c r="CO105" s="3064"/>
      <c r="CP105" s="3065"/>
      <c r="CQ105" s="3065"/>
      <c r="CR105" s="3065"/>
      <c r="CS105" s="3065"/>
      <c r="CT105" s="3065"/>
      <c r="CU105" s="3065"/>
      <c r="CV105" s="3"/>
      <c r="CW105" s="3066"/>
      <c r="CX105" s="3067"/>
      <c r="CY105" s="3065"/>
      <c r="CZ105" s="3064"/>
      <c r="DA105" s="3065"/>
      <c r="DB105" s="3065"/>
      <c r="DC105" s="3065"/>
      <c r="DD105" s="3065"/>
      <c r="DE105" s="3065"/>
      <c r="DF105" s="3065"/>
      <c r="DG105" s="3"/>
      <c r="DH105" s="3066"/>
      <c r="DI105" s="3067"/>
      <c r="DJ105" s="3065"/>
      <c r="DK105" s="3064"/>
      <c r="DL105" s="3065"/>
      <c r="DM105" s="3065"/>
      <c r="DN105" s="3065"/>
      <c r="DO105" s="3065"/>
      <c r="DP105" s="3065"/>
      <c r="DQ105" s="3065"/>
      <c r="DR105" s="3"/>
      <c r="DS105" s="3066"/>
      <c r="DT105" s="3067"/>
      <c r="DU105" s="3065"/>
      <c r="DV105" s="3064"/>
      <c r="DW105" s="3065"/>
      <c r="DX105" s="3065"/>
      <c r="DY105" s="3065"/>
      <c r="DZ105" s="3065"/>
      <c r="EA105" s="3065"/>
      <c r="EB105" s="3065"/>
      <c r="EC105" s="3"/>
      <c r="ED105" s="3066"/>
      <c r="EE105" s="3067"/>
      <c r="EF105" s="3065"/>
      <c r="EG105" s="3064"/>
      <c r="EH105" s="3065"/>
      <c r="EI105" s="3065"/>
      <c r="EJ105" s="3065"/>
      <c r="EK105" s="3065"/>
      <c r="EL105" s="3065"/>
      <c r="EM105" s="3065"/>
      <c r="EN105" s="3"/>
      <c r="EO105" s="3066"/>
      <c r="EP105" s="3067"/>
      <c r="EQ105" s="3065"/>
      <c r="ER105" s="3064"/>
      <c r="ES105" s="3065"/>
      <c r="ET105" s="3065"/>
      <c r="EU105" s="3065"/>
      <c r="EV105" s="3065"/>
      <c r="EW105" s="3065"/>
      <c r="EX105" s="3065"/>
      <c r="EY105" s="3"/>
      <c r="EZ105" s="3066"/>
      <c r="FA105" s="3067"/>
      <c r="FB105" s="3065"/>
      <c r="FC105" s="3064"/>
      <c r="FD105" s="3065"/>
      <c r="FE105" s="3065"/>
      <c r="FF105" s="3065"/>
      <c r="FG105" s="3065"/>
      <c r="FH105" s="3065"/>
      <c r="FI105" s="3065"/>
      <c r="FJ105" s="3"/>
      <c r="FK105" s="3066"/>
      <c r="FL105" s="3067"/>
      <c r="FM105" s="3065"/>
      <c r="FN105" s="3064"/>
      <c r="FO105" s="3065"/>
      <c r="FP105" s="3065"/>
      <c r="FQ105" s="3065"/>
      <c r="FR105" s="3065"/>
      <c r="FS105" s="3065"/>
      <c r="FT105" s="3065"/>
      <c r="FU105" s="3"/>
      <c r="FV105" s="3066"/>
      <c r="FW105" s="3067"/>
      <c r="FX105" s="3065"/>
      <c r="FY105" s="3064"/>
      <c r="FZ105" s="3065"/>
      <c r="GA105" s="3065"/>
      <c r="GB105" s="3065"/>
      <c r="GC105" s="3065"/>
      <c r="GD105" s="3065"/>
      <c r="GE105" s="3065"/>
      <c r="GF105" s="3"/>
      <c r="GG105" s="3066"/>
      <c r="GH105" s="3067"/>
      <c r="GI105" s="3065"/>
      <c r="GJ105" s="3064"/>
      <c r="GK105" s="3065"/>
      <c r="GL105" s="3065"/>
      <c r="GM105" s="3065"/>
      <c r="GN105" s="3065"/>
      <c r="GO105" s="3065"/>
      <c r="GP105" s="3065"/>
      <c r="GQ105" s="3"/>
      <c r="GR105" s="3066"/>
      <c r="GS105" s="3067"/>
      <c r="GT105" s="3065"/>
      <c r="GU105" s="3064"/>
      <c r="GV105" s="3065"/>
      <c r="GW105" s="3065"/>
      <c r="GX105" s="3065"/>
      <c r="GY105" s="3065"/>
      <c r="GZ105" s="3065"/>
      <c r="HA105" s="3065"/>
      <c r="HB105" s="3"/>
      <c r="HC105" s="3066"/>
      <c r="HD105" s="3067"/>
      <c r="HE105" s="3065"/>
      <c r="HF105" s="3064"/>
      <c r="HG105" s="3065"/>
      <c r="HH105" s="3065"/>
      <c r="HI105" s="3065"/>
      <c r="HJ105" s="3065"/>
      <c r="HK105" s="3065"/>
      <c r="HL105" s="3065"/>
      <c r="HM105" s="3"/>
      <c r="HN105" s="3066"/>
      <c r="HO105" s="3067"/>
      <c r="HP105" s="3065"/>
      <c r="HQ105" s="3064"/>
      <c r="HR105" s="3065"/>
      <c r="HS105" s="3065"/>
      <c r="HT105" s="3065"/>
      <c r="HU105" s="3065"/>
      <c r="HV105" s="3065"/>
      <c r="HW105" s="3065"/>
      <c r="HX105" s="3"/>
      <c r="HY105" s="3066"/>
      <c r="HZ105" s="3067"/>
      <c r="IA105" s="3065"/>
      <c r="IB105" s="3064"/>
      <c r="IC105" s="3065"/>
      <c r="ID105" s="3065"/>
      <c r="IE105" s="3065"/>
      <c r="IF105" s="3065"/>
      <c r="IG105" s="3065"/>
      <c r="IH105" s="3065"/>
      <c r="II105" s="3"/>
      <c r="IJ105" s="3066"/>
      <c r="IK105" s="3067"/>
      <c r="IL105" s="3065"/>
      <c r="IM105" s="3064"/>
      <c r="IN105" s="3065"/>
      <c r="IO105" s="3065"/>
      <c r="IP105" s="3065"/>
      <c r="IQ105" s="3065"/>
      <c r="IR105" s="3065"/>
      <c r="IS105" s="3065"/>
      <c r="IT105" s="3"/>
      <c r="IU105" s="3066"/>
      <c r="IV105" s="3067"/>
      <c r="IW105" s="3065"/>
    </row>
    <row r="106" spans="1:257" x14ac:dyDescent="0.25">
      <c r="A106" s="3066"/>
      <c r="B106" s="3067"/>
      <c r="C106" s="3068"/>
      <c r="D106" s="3062"/>
      <c r="E106" s="3068"/>
      <c r="F106" s="3068"/>
      <c r="G106" s="3068"/>
      <c r="H106" s="3068"/>
      <c r="I106" s="3068"/>
      <c r="J106" s="3068"/>
      <c r="K106" s="3063"/>
      <c r="M106" s="3066"/>
      <c r="N106" s="3067"/>
      <c r="O106" s="3065"/>
      <c r="P106" s="3064"/>
      <c r="Q106" s="3065"/>
      <c r="R106" s="3065"/>
      <c r="S106" s="3065"/>
      <c r="T106" s="3065"/>
      <c r="U106" s="3065"/>
      <c r="V106" s="3065"/>
      <c r="W106" s="3"/>
      <c r="X106" s="3066"/>
      <c r="Y106" s="3067"/>
      <c r="Z106" s="3065"/>
      <c r="AA106" s="3064"/>
      <c r="AB106" s="3065"/>
      <c r="AC106" s="3065"/>
      <c r="AD106" s="3065"/>
      <c r="AE106" s="3065"/>
      <c r="AF106" s="3065"/>
      <c r="AG106" s="3065"/>
      <c r="AH106" s="3"/>
      <c r="AI106" s="3066"/>
      <c r="AJ106" s="3067"/>
      <c r="AK106" s="3065"/>
      <c r="AL106" s="3064"/>
      <c r="AM106" s="3065"/>
      <c r="AN106" s="3065"/>
      <c r="AO106" s="3065"/>
      <c r="AP106" s="3065"/>
      <c r="AQ106" s="3065"/>
      <c r="AR106" s="3065"/>
      <c r="AS106" s="3"/>
      <c r="AT106" s="3066"/>
      <c r="AU106" s="3067"/>
      <c r="AV106" s="3065"/>
      <c r="AW106" s="3064"/>
      <c r="AX106" s="3065"/>
      <c r="AY106" s="3065"/>
      <c r="AZ106" s="3065"/>
      <c r="BA106" s="3065"/>
      <c r="BB106" s="3065"/>
      <c r="BC106" s="3065"/>
      <c r="BD106" s="3"/>
      <c r="BE106" s="3066"/>
      <c r="BF106" s="3067"/>
      <c r="BG106" s="3065"/>
      <c r="BH106" s="3064"/>
      <c r="BI106" s="3065"/>
      <c r="BJ106" s="3065"/>
      <c r="BK106" s="3065"/>
      <c r="BL106" s="3065"/>
      <c r="BM106" s="3065"/>
      <c r="BN106" s="3065"/>
      <c r="BO106" s="3"/>
      <c r="BP106" s="3066"/>
      <c r="BQ106" s="3067"/>
      <c r="BR106" s="3065"/>
      <c r="BS106" s="3064"/>
      <c r="BT106" s="3065"/>
      <c r="BU106" s="3065"/>
      <c r="BV106" s="3065"/>
      <c r="BW106" s="3065"/>
      <c r="BX106" s="3065"/>
      <c r="BY106" s="3065"/>
      <c r="BZ106" s="3"/>
      <c r="CA106" s="3066"/>
      <c r="CB106" s="3067"/>
      <c r="CC106" s="3065"/>
      <c r="CD106" s="3064"/>
      <c r="CE106" s="3065"/>
      <c r="CF106" s="3065"/>
      <c r="CG106" s="3065"/>
      <c r="CH106" s="3065"/>
      <c r="CI106" s="3065"/>
      <c r="CJ106" s="3065"/>
      <c r="CK106" s="3"/>
      <c r="CL106" s="3066"/>
      <c r="CM106" s="3067"/>
      <c r="CN106" s="3065"/>
      <c r="CO106" s="3064"/>
      <c r="CP106" s="3065"/>
      <c r="CQ106" s="3065"/>
      <c r="CR106" s="3065"/>
      <c r="CS106" s="3065"/>
      <c r="CT106" s="3065"/>
      <c r="CU106" s="3065"/>
      <c r="CV106" s="3"/>
      <c r="CW106" s="3066"/>
      <c r="CX106" s="3067"/>
      <c r="CY106" s="3065"/>
      <c r="CZ106" s="3064"/>
      <c r="DA106" s="3065"/>
      <c r="DB106" s="3065"/>
      <c r="DC106" s="3065"/>
      <c r="DD106" s="3065"/>
      <c r="DE106" s="3065"/>
      <c r="DF106" s="3065"/>
      <c r="DG106" s="3"/>
      <c r="DH106" s="3066"/>
      <c r="DI106" s="3067"/>
      <c r="DJ106" s="3065"/>
      <c r="DK106" s="3064"/>
      <c r="DL106" s="3065"/>
      <c r="DM106" s="3065"/>
      <c r="DN106" s="3065"/>
      <c r="DO106" s="3065"/>
      <c r="DP106" s="3065"/>
      <c r="DQ106" s="3065"/>
      <c r="DR106" s="3"/>
      <c r="DS106" s="3066"/>
      <c r="DT106" s="3067"/>
      <c r="DU106" s="3065"/>
      <c r="DV106" s="3064"/>
      <c r="DW106" s="3065"/>
      <c r="DX106" s="3065"/>
      <c r="DY106" s="3065"/>
      <c r="DZ106" s="3065"/>
      <c r="EA106" s="3065"/>
      <c r="EB106" s="3065"/>
      <c r="EC106" s="3"/>
      <c r="ED106" s="3066"/>
      <c r="EE106" s="3067"/>
      <c r="EF106" s="3065"/>
      <c r="EG106" s="3064"/>
      <c r="EH106" s="3065"/>
      <c r="EI106" s="3065"/>
      <c r="EJ106" s="3065"/>
      <c r="EK106" s="3065"/>
      <c r="EL106" s="3065"/>
      <c r="EM106" s="3065"/>
      <c r="EN106" s="3"/>
      <c r="EO106" s="3066"/>
      <c r="EP106" s="3067"/>
      <c r="EQ106" s="3065"/>
      <c r="ER106" s="3064"/>
      <c r="ES106" s="3065"/>
      <c r="ET106" s="3065"/>
      <c r="EU106" s="3065"/>
      <c r="EV106" s="3065"/>
      <c r="EW106" s="3065"/>
      <c r="EX106" s="3065"/>
      <c r="EY106" s="3"/>
      <c r="EZ106" s="3066"/>
      <c r="FA106" s="3067"/>
      <c r="FB106" s="3065"/>
      <c r="FC106" s="3064"/>
      <c r="FD106" s="3065"/>
      <c r="FE106" s="3065"/>
      <c r="FF106" s="3065"/>
      <c r="FG106" s="3065"/>
      <c r="FH106" s="3065"/>
      <c r="FI106" s="3065"/>
      <c r="FJ106" s="3"/>
      <c r="FK106" s="3066"/>
      <c r="FL106" s="3067"/>
      <c r="FM106" s="3065"/>
      <c r="FN106" s="3064"/>
      <c r="FO106" s="3065"/>
      <c r="FP106" s="3065"/>
      <c r="FQ106" s="3065"/>
      <c r="FR106" s="3065"/>
      <c r="FS106" s="3065"/>
      <c r="FT106" s="3065"/>
      <c r="FU106" s="3"/>
      <c r="FV106" s="3066"/>
      <c r="FW106" s="3067"/>
      <c r="FX106" s="3065"/>
      <c r="FY106" s="3064"/>
      <c r="FZ106" s="3065"/>
      <c r="GA106" s="3065"/>
      <c r="GB106" s="3065"/>
      <c r="GC106" s="3065"/>
      <c r="GD106" s="3065"/>
      <c r="GE106" s="3065"/>
      <c r="GF106" s="3"/>
      <c r="GG106" s="3066"/>
      <c r="GH106" s="3067"/>
      <c r="GI106" s="3065"/>
      <c r="GJ106" s="3064"/>
      <c r="GK106" s="3065"/>
      <c r="GL106" s="3065"/>
      <c r="GM106" s="3065"/>
      <c r="GN106" s="3065"/>
      <c r="GO106" s="3065"/>
      <c r="GP106" s="3065"/>
      <c r="GQ106" s="3"/>
      <c r="GR106" s="3066"/>
      <c r="GS106" s="3067"/>
      <c r="GT106" s="3065"/>
      <c r="GU106" s="3064"/>
      <c r="GV106" s="3065"/>
      <c r="GW106" s="3065"/>
      <c r="GX106" s="3065"/>
      <c r="GY106" s="3065"/>
      <c r="GZ106" s="3065"/>
      <c r="HA106" s="3065"/>
      <c r="HB106" s="3"/>
      <c r="HC106" s="3066"/>
      <c r="HD106" s="3067"/>
      <c r="HE106" s="3065"/>
      <c r="HF106" s="3064"/>
      <c r="HG106" s="3065"/>
      <c r="HH106" s="3065"/>
      <c r="HI106" s="3065"/>
      <c r="HJ106" s="3065"/>
      <c r="HK106" s="3065"/>
      <c r="HL106" s="3065"/>
      <c r="HM106" s="3"/>
      <c r="HN106" s="3066"/>
      <c r="HO106" s="3067"/>
      <c r="HP106" s="3065"/>
      <c r="HQ106" s="3064"/>
      <c r="HR106" s="3065"/>
      <c r="HS106" s="3065"/>
      <c r="HT106" s="3065"/>
      <c r="HU106" s="3065"/>
      <c r="HV106" s="3065"/>
      <c r="HW106" s="3065"/>
      <c r="HX106" s="3"/>
      <c r="HY106" s="3066"/>
      <c r="HZ106" s="3067"/>
      <c r="IA106" s="3065"/>
      <c r="IB106" s="3064"/>
      <c r="IC106" s="3065"/>
      <c r="ID106" s="3065"/>
      <c r="IE106" s="3065"/>
      <c r="IF106" s="3065"/>
      <c r="IG106" s="3065"/>
      <c r="IH106" s="3065"/>
      <c r="II106" s="3"/>
      <c r="IJ106" s="3066"/>
      <c r="IK106" s="3067"/>
      <c r="IL106" s="3065"/>
      <c r="IM106" s="3064"/>
      <c r="IN106" s="3065"/>
      <c r="IO106" s="3065"/>
      <c r="IP106" s="3065"/>
      <c r="IQ106" s="3065"/>
      <c r="IR106" s="3065"/>
      <c r="IS106" s="3065"/>
      <c r="IT106" s="3"/>
      <c r="IU106" s="3066"/>
      <c r="IV106" s="3067"/>
      <c r="IW106" s="3065"/>
    </row>
    <row r="107" spans="1:257" x14ac:dyDescent="0.25">
      <c r="A107" s="3066"/>
      <c r="B107" s="3067"/>
      <c r="C107" s="3068"/>
      <c r="D107" s="3062"/>
      <c r="E107" s="3068"/>
      <c r="F107" s="3068"/>
      <c r="G107" s="3068"/>
      <c r="H107" s="3068"/>
      <c r="I107" s="3068"/>
      <c r="J107" s="3068"/>
      <c r="K107" s="3063"/>
      <c r="M107" s="3066"/>
      <c r="N107" s="3067"/>
      <c r="O107" s="3065"/>
      <c r="P107" s="3064"/>
      <c r="Q107" s="3065"/>
      <c r="R107" s="3065"/>
      <c r="S107" s="3065"/>
      <c r="T107" s="3065"/>
      <c r="U107" s="3065"/>
      <c r="V107" s="3065"/>
      <c r="W107" s="3"/>
      <c r="X107" s="3066"/>
      <c r="Y107" s="3067"/>
      <c r="Z107" s="3065"/>
      <c r="AA107" s="3064"/>
      <c r="AB107" s="3065"/>
      <c r="AC107" s="3065"/>
      <c r="AD107" s="3065"/>
      <c r="AE107" s="3065"/>
      <c r="AF107" s="3065"/>
      <c r="AG107" s="3065"/>
      <c r="AH107" s="3"/>
      <c r="AI107" s="3066"/>
      <c r="AJ107" s="3067"/>
      <c r="AK107" s="3065"/>
      <c r="AL107" s="3064"/>
      <c r="AM107" s="3065"/>
      <c r="AN107" s="3065"/>
      <c r="AO107" s="3065"/>
      <c r="AP107" s="3065"/>
      <c r="AQ107" s="3065"/>
      <c r="AR107" s="3065"/>
      <c r="AS107" s="3"/>
      <c r="AT107" s="3066"/>
      <c r="AU107" s="3067"/>
      <c r="AV107" s="3065"/>
      <c r="AW107" s="3064"/>
      <c r="AX107" s="3065"/>
      <c r="AY107" s="3065"/>
      <c r="AZ107" s="3065"/>
      <c r="BA107" s="3065"/>
      <c r="BB107" s="3065"/>
      <c r="BC107" s="3065"/>
      <c r="BD107" s="3"/>
      <c r="BE107" s="3066"/>
      <c r="BF107" s="3067"/>
      <c r="BG107" s="3065"/>
      <c r="BH107" s="3064"/>
      <c r="BI107" s="3065"/>
      <c r="BJ107" s="3065"/>
      <c r="BK107" s="3065"/>
      <c r="BL107" s="3065"/>
      <c r="BM107" s="3065"/>
      <c r="BN107" s="3065"/>
      <c r="BO107" s="3"/>
      <c r="BP107" s="3066"/>
      <c r="BQ107" s="3067"/>
      <c r="BR107" s="3065"/>
      <c r="BS107" s="3064"/>
      <c r="BT107" s="3065"/>
      <c r="BU107" s="3065"/>
      <c r="BV107" s="3065"/>
      <c r="BW107" s="3065"/>
      <c r="BX107" s="3065"/>
      <c r="BY107" s="3065"/>
      <c r="BZ107" s="3"/>
      <c r="CA107" s="3066"/>
      <c r="CB107" s="3067"/>
      <c r="CC107" s="3065"/>
      <c r="CD107" s="3064"/>
      <c r="CE107" s="3065"/>
      <c r="CF107" s="3065"/>
      <c r="CG107" s="3065"/>
      <c r="CH107" s="3065"/>
      <c r="CI107" s="3065"/>
      <c r="CJ107" s="3065"/>
      <c r="CK107" s="3"/>
      <c r="CL107" s="3066"/>
      <c r="CM107" s="3067"/>
      <c r="CN107" s="3065"/>
      <c r="CO107" s="3064"/>
      <c r="CP107" s="3065"/>
      <c r="CQ107" s="3065"/>
      <c r="CR107" s="3065"/>
      <c r="CS107" s="3065"/>
      <c r="CT107" s="3065"/>
      <c r="CU107" s="3065"/>
      <c r="CV107" s="3"/>
      <c r="CW107" s="3066"/>
      <c r="CX107" s="3067"/>
      <c r="CY107" s="3065"/>
      <c r="CZ107" s="3064"/>
      <c r="DA107" s="3065"/>
      <c r="DB107" s="3065"/>
      <c r="DC107" s="3065"/>
      <c r="DD107" s="3065"/>
      <c r="DE107" s="3065"/>
      <c r="DF107" s="3065"/>
      <c r="DG107" s="3"/>
      <c r="DH107" s="3066"/>
      <c r="DI107" s="3067"/>
      <c r="DJ107" s="3065"/>
      <c r="DK107" s="3064"/>
      <c r="DL107" s="3065"/>
      <c r="DM107" s="3065"/>
      <c r="DN107" s="3065"/>
      <c r="DO107" s="3065"/>
      <c r="DP107" s="3065"/>
      <c r="DQ107" s="3065"/>
      <c r="DR107" s="3"/>
      <c r="DS107" s="3066"/>
      <c r="DT107" s="3067"/>
      <c r="DU107" s="3065"/>
      <c r="DV107" s="3064"/>
      <c r="DW107" s="3065"/>
      <c r="DX107" s="3065"/>
      <c r="DY107" s="3065"/>
      <c r="DZ107" s="3065"/>
      <c r="EA107" s="3065"/>
      <c r="EB107" s="3065"/>
      <c r="EC107" s="3"/>
      <c r="ED107" s="3066"/>
      <c r="EE107" s="3067"/>
      <c r="EF107" s="3065"/>
      <c r="EG107" s="3064"/>
      <c r="EH107" s="3065"/>
      <c r="EI107" s="3065"/>
      <c r="EJ107" s="3065"/>
      <c r="EK107" s="3065"/>
      <c r="EL107" s="3065"/>
      <c r="EM107" s="3065"/>
      <c r="EN107" s="3"/>
      <c r="EO107" s="3066"/>
      <c r="EP107" s="3067"/>
      <c r="EQ107" s="3065"/>
      <c r="ER107" s="3064"/>
      <c r="ES107" s="3065"/>
      <c r="ET107" s="3065"/>
      <c r="EU107" s="3065"/>
      <c r="EV107" s="3065"/>
      <c r="EW107" s="3065"/>
      <c r="EX107" s="3065"/>
      <c r="EY107" s="3"/>
      <c r="EZ107" s="3066"/>
      <c r="FA107" s="3067"/>
      <c r="FB107" s="3065"/>
      <c r="FC107" s="3064"/>
      <c r="FD107" s="3065"/>
      <c r="FE107" s="3065"/>
      <c r="FF107" s="3065"/>
      <c r="FG107" s="3065"/>
      <c r="FH107" s="3065"/>
      <c r="FI107" s="3065"/>
      <c r="FJ107" s="3"/>
      <c r="FK107" s="3066"/>
      <c r="FL107" s="3067"/>
      <c r="FM107" s="3065"/>
      <c r="FN107" s="3064"/>
      <c r="FO107" s="3065"/>
      <c r="FP107" s="3065"/>
      <c r="FQ107" s="3065"/>
      <c r="FR107" s="3065"/>
      <c r="FS107" s="3065"/>
      <c r="FT107" s="3065"/>
      <c r="FU107" s="3"/>
      <c r="FV107" s="3066"/>
      <c r="FW107" s="3067"/>
      <c r="FX107" s="3065"/>
      <c r="FY107" s="3064"/>
      <c r="FZ107" s="3065"/>
      <c r="GA107" s="3065"/>
      <c r="GB107" s="3065"/>
      <c r="GC107" s="3065"/>
      <c r="GD107" s="3065"/>
      <c r="GE107" s="3065"/>
      <c r="GF107" s="3"/>
      <c r="GG107" s="3066"/>
      <c r="GH107" s="3067"/>
      <c r="GI107" s="3065"/>
      <c r="GJ107" s="3064"/>
      <c r="GK107" s="3065"/>
      <c r="GL107" s="3065"/>
      <c r="GM107" s="3065"/>
      <c r="GN107" s="3065"/>
      <c r="GO107" s="3065"/>
      <c r="GP107" s="3065"/>
      <c r="GQ107" s="3"/>
      <c r="GR107" s="3066"/>
      <c r="GS107" s="3067"/>
      <c r="GT107" s="3065"/>
      <c r="GU107" s="3064"/>
      <c r="GV107" s="3065"/>
      <c r="GW107" s="3065"/>
      <c r="GX107" s="3065"/>
      <c r="GY107" s="3065"/>
      <c r="GZ107" s="3065"/>
      <c r="HA107" s="3065"/>
      <c r="HB107" s="3"/>
      <c r="HC107" s="3066"/>
      <c r="HD107" s="3067"/>
      <c r="HE107" s="3065"/>
      <c r="HF107" s="3064"/>
      <c r="HG107" s="3065"/>
      <c r="HH107" s="3065"/>
      <c r="HI107" s="3065"/>
      <c r="HJ107" s="3065"/>
      <c r="HK107" s="3065"/>
      <c r="HL107" s="3065"/>
      <c r="HM107" s="3"/>
      <c r="HN107" s="3066"/>
      <c r="HO107" s="3067"/>
      <c r="HP107" s="3065"/>
      <c r="HQ107" s="3064"/>
      <c r="HR107" s="3065"/>
      <c r="HS107" s="3065"/>
      <c r="HT107" s="3065"/>
      <c r="HU107" s="3065"/>
      <c r="HV107" s="3065"/>
      <c r="HW107" s="3065"/>
      <c r="HX107" s="3"/>
      <c r="HY107" s="3066"/>
      <c r="HZ107" s="3067"/>
      <c r="IA107" s="3065"/>
      <c r="IB107" s="3064"/>
      <c r="IC107" s="3065"/>
      <c r="ID107" s="3065"/>
      <c r="IE107" s="3065"/>
      <c r="IF107" s="3065"/>
      <c r="IG107" s="3065"/>
      <c r="IH107" s="3065"/>
      <c r="II107" s="3"/>
      <c r="IJ107" s="3066"/>
      <c r="IK107" s="3067"/>
      <c r="IL107" s="3065"/>
      <c r="IM107" s="3064"/>
      <c r="IN107" s="3065"/>
      <c r="IO107" s="3065"/>
      <c r="IP107" s="3065"/>
      <c r="IQ107" s="3065"/>
      <c r="IR107" s="3065"/>
      <c r="IS107" s="3065"/>
      <c r="IT107" s="3"/>
      <c r="IU107" s="3066"/>
      <c r="IV107" s="3067"/>
      <c r="IW107" s="3065"/>
    </row>
    <row r="108" spans="1:257" x14ac:dyDescent="0.25">
      <c r="A108" s="3066"/>
      <c r="B108" s="3067"/>
      <c r="C108" s="3068"/>
      <c r="D108" s="3062"/>
      <c r="E108" s="3068"/>
      <c r="F108" s="3068"/>
      <c r="G108" s="3068"/>
      <c r="H108" s="3068"/>
      <c r="I108" s="3068"/>
      <c r="J108" s="3068"/>
      <c r="K108" s="3063"/>
      <c r="M108" s="3066"/>
      <c r="N108" s="3067"/>
      <c r="O108" s="3064"/>
      <c r="P108" s="3064"/>
      <c r="Q108" s="3064"/>
      <c r="R108" s="3064"/>
      <c r="S108" s="3064"/>
      <c r="T108" s="3064"/>
      <c r="U108" s="3064"/>
      <c r="V108" s="3064"/>
      <c r="W108" s="3"/>
      <c r="X108" s="3066"/>
      <c r="Y108" s="3067"/>
      <c r="Z108" s="3064"/>
      <c r="AA108" s="3064"/>
      <c r="AB108" s="3064"/>
      <c r="AC108" s="3064"/>
      <c r="AD108" s="3064"/>
      <c r="AE108" s="3064"/>
      <c r="AF108" s="3064"/>
      <c r="AG108" s="3064"/>
      <c r="AH108" s="3"/>
      <c r="AI108" s="3066"/>
      <c r="AJ108" s="3067"/>
      <c r="AK108" s="3064"/>
      <c r="AL108" s="3064"/>
      <c r="AM108" s="3064"/>
      <c r="AN108" s="3064"/>
      <c r="AO108" s="3064"/>
      <c r="AP108" s="3064"/>
      <c r="AQ108" s="3064"/>
      <c r="AR108" s="3064"/>
      <c r="AS108" s="3"/>
      <c r="AT108" s="3066"/>
      <c r="AU108" s="3067"/>
      <c r="AV108" s="3064"/>
      <c r="AW108" s="3064"/>
      <c r="AX108" s="3064"/>
      <c r="AY108" s="3064"/>
      <c r="AZ108" s="3064"/>
      <c r="BA108" s="3064"/>
      <c r="BB108" s="3064"/>
      <c r="BC108" s="3064"/>
      <c r="BD108" s="3"/>
      <c r="BE108" s="3066"/>
      <c r="BF108" s="3067"/>
      <c r="BG108" s="3064"/>
      <c r="BH108" s="3064"/>
      <c r="BI108" s="3064"/>
      <c r="BJ108" s="3064"/>
      <c r="BK108" s="3064"/>
      <c r="BL108" s="3064"/>
      <c r="BM108" s="3064"/>
      <c r="BN108" s="3064"/>
      <c r="BO108" s="3"/>
      <c r="BP108" s="3066"/>
      <c r="BQ108" s="3067"/>
      <c r="BR108" s="3064"/>
      <c r="BS108" s="3064"/>
      <c r="BT108" s="3064"/>
      <c r="BU108" s="3064"/>
      <c r="BV108" s="3064"/>
      <c r="BW108" s="3064"/>
      <c r="BX108" s="3064"/>
      <c r="BY108" s="3064"/>
      <c r="BZ108" s="3"/>
      <c r="CA108" s="3066"/>
      <c r="CB108" s="3067"/>
      <c r="CC108" s="3064"/>
      <c r="CD108" s="3064"/>
      <c r="CE108" s="3064"/>
      <c r="CF108" s="3064"/>
      <c r="CG108" s="3064"/>
      <c r="CH108" s="3064"/>
      <c r="CI108" s="3064"/>
      <c r="CJ108" s="3064"/>
      <c r="CK108" s="3"/>
      <c r="CL108" s="3066"/>
      <c r="CM108" s="3067"/>
      <c r="CN108" s="3064"/>
      <c r="CO108" s="3064"/>
      <c r="CP108" s="3064"/>
      <c r="CQ108" s="3064"/>
      <c r="CR108" s="3064"/>
      <c r="CS108" s="3064"/>
      <c r="CT108" s="3064"/>
      <c r="CU108" s="3064"/>
      <c r="CV108" s="3"/>
      <c r="CW108" s="3066"/>
      <c r="CX108" s="3067"/>
      <c r="CY108" s="3064"/>
      <c r="CZ108" s="3064"/>
      <c r="DA108" s="3064"/>
      <c r="DB108" s="3064"/>
      <c r="DC108" s="3064"/>
      <c r="DD108" s="3064"/>
      <c r="DE108" s="3064"/>
      <c r="DF108" s="3064"/>
      <c r="DG108" s="3"/>
      <c r="DH108" s="3066"/>
      <c r="DI108" s="3067"/>
      <c r="DJ108" s="3064"/>
      <c r="DK108" s="3064"/>
      <c r="DL108" s="3064"/>
      <c r="DM108" s="3064"/>
      <c r="DN108" s="3064"/>
      <c r="DO108" s="3064"/>
      <c r="DP108" s="3064"/>
      <c r="DQ108" s="3064"/>
      <c r="DR108" s="3"/>
      <c r="DS108" s="3066"/>
      <c r="DT108" s="3067"/>
      <c r="DU108" s="3064"/>
      <c r="DV108" s="3064"/>
      <c r="DW108" s="3064"/>
      <c r="DX108" s="3064"/>
      <c r="DY108" s="3064"/>
      <c r="DZ108" s="3064"/>
      <c r="EA108" s="3064"/>
      <c r="EB108" s="3064"/>
      <c r="EC108" s="3"/>
      <c r="ED108" s="3066"/>
      <c r="EE108" s="3067"/>
      <c r="EF108" s="3064"/>
      <c r="EG108" s="3064"/>
      <c r="EH108" s="3064"/>
      <c r="EI108" s="3064"/>
      <c r="EJ108" s="3064"/>
      <c r="EK108" s="3064"/>
      <c r="EL108" s="3064"/>
      <c r="EM108" s="3064"/>
      <c r="EN108" s="3"/>
      <c r="EO108" s="3066"/>
      <c r="EP108" s="3067"/>
      <c r="EQ108" s="3064"/>
      <c r="ER108" s="3064"/>
      <c r="ES108" s="3064"/>
      <c r="ET108" s="3064"/>
      <c r="EU108" s="3064"/>
      <c r="EV108" s="3064"/>
      <c r="EW108" s="3064"/>
      <c r="EX108" s="3064"/>
      <c r="EY108" s="3"/>
      <c r="EZ108" s="3066"/>
      <c r="FA108" s="3067"/>
      <c r="FB108" s="3064"/>
      <c r="FC108" s="3064"/>
      <c r="FD108" s="3064"/>
      <c r="FE108" s="3064"/>
      <c r="FF108" s="3064"/>
      <c r="FG108" s="3064"/>
      <c r="FH108" s="3064"/>
      <c r="FI108" s="3064"/>
      <c r="FJ108" s="3"/>
      <c r="FK108" s="3066"/>
      <c r="FL108" s="3067"/>
      <c r="FM108" s="3064"/>
      <c r="FN108" s="3064"/>
      <c r="FO108" s="3064"/>
      <c r="FP108" s="3064"/>
      <c r="FQ108" s="3064"/>
      <c r="FR108" s="3064"/>
      <c r="FS108" s="3064"/>
      <c r="FT108" s="3064"/>
      <c r="FU108" s="3"/>
      <c r="FV108" s="3066"/>
      <c r="FW108" s="3067"/>
      <c r="FX108" s="3064"/>
      <c r="FY108" s="3064"/>
      <c r="FZ108" s="3064"/>
      <c r="GA108" s="3064"/>
      <c r="GB108" s="3064"/>
      <c r="GC108" s="3064"/>
      <c r="GD108" s="3064"/>
      <c r="GE108" s="3064"/>
      <c r="GF108" s="3"/>
      <c r="GG108" s="3066"/>
      <c r="GH108" s="3067"/>
      <c r="GI108" s="3064"/>
      <c r="GJ108" s="3064"/>
      <c r="GK108" s="3064"/>
      <c r="GL108" s="3064"/>
      <c r="GM108" s="3064"/>
      <c r="GN108" s="3064"/>
      <c r="GO108" s="3064"/>
      <c r="GP108" s="3064"/>
      <c r="GQ108" s="3"/>
      <c r="GR108" s="3066"/>
      <c r="GS108" s="3067"/>
      <c r="GT108" s="3064"/>
      <c r="GU108" s="3064"/>
      <c r="GV108" s="3064"/>
      <c r="GW108" s="3064"/>
      <c r="GX108" s="3064"/>
      <c r="GY108" s="3064"/>
      <c r="GZ108" s="3064"/>
      <c r="HA108" s="3064"/>
      <c r="HB108" s="3"/>
      <c r="HC108" s="3066"/>
      <c r="HD108" s="3067"/>
      <c r="HE108" s="3064"/>
      <c r="HF108" s="3064"/>
      <c r="HG108" s="3064"/>
      <c r="HH108" s="3064"/>
      <c r="HI108" s="3064"/>
      <c r="HJ108" s="3064"/>
      <c r="HK108" s="3064"/>
      <c r="HL108" s="3064"/>
      <c r="HM108" s="3"/>
      <c r="HN108" s="3066"/>
      <c r="HO108" s="3067"/>
      <c r="HP108" s="3064"/>
      <c r="HQ108" s="3064"/>
      <c r="HR108" s="3064"/>
      <c r="HS108" s="3064"/>
      <c r="HT108" s="3064"/>
      <c r="HU108" s="3064"/>
      <c r="HV108" s="3064"/>
      <c r="HW108" s="3064"/>
      <c r="HX108" s="3"/>
      <c r="HY108" s="3066"/>
      <c r="HZ108" s="3067"/>
      <c r="IA108" s="3064"/>
      <c r="IB108" s="3064"/>
      <c r="IC108" s="3064"/>
      <c r="ID108" s="3064"/>
      <c r="IE108" s="3064"/>
      <c r="IF108" s="3064"/>
      <c r="IG108" s="3064"/>
      <c r="IH108" s="3064"/>
      <c r="II108" s="3"/>
      <c r="IJ108" s="3066"/>
      <c r="IK108" s="3067"/>
      <c r="IL108" s="3064"/>
      <c r="IM108" s="3064"/>
      <c r="IN108" s="3064"/>
      <c r="IO108" s="3064"/>
      <c r="IP108" s="3064"/>
      <c r="IQ108" s="3064"/>
      <c r="IR108" s="3064"/>
      <c r="IS108" s="3064"/>
      <c r="IT108" s="3"/>
      <c r="IU108" s="3066"/>
      <c r="IV108" s="3067"/>
      <c r="IW108" s="3064"/>
    </row>
    <row r="109" spans="1:257" x14ac:dyDescent="0.25">
      <c r="A109" s="3066"/>
      <c r="B109" s="3067"/>
      <c r="C109" s="3068"/>
      <c r="D109" s="3062"/>
      <c r="E109" s="3068"/>
      <c r="F109" s="3068"/>
      <c r="G109" s="3068"/>
      <c r="H109" s="3068"/>
      <c r="I109" s="3068"/>
      <c r="J109" s="3068"/>
      <c r="K109" s="3063"/>
      <c r="M109" s="3066"/>
      <c r="N109" s="3067"/>
      <c r="O109" s="3065"/>
      <c r="P109" s="3064"/>
      <c r="Q109" s="3065"/>
      <c r="R109" s="3065"/>
      <c r="S109" s="3065"/>
      <c r="T109" s="3065"/>
      <c r="U109" s="3065"/>
      <c r="V109" s="3065"/>
      <c r="W109" s="3"/>
      <c r="X109" s="3066"/>
      <c r="Y109" s="3067"/>
      <c r="Z109" s="3065"/>
      <c r="AA109" s="3064"/>
      <c r="AB109" s="3065"/>
      <c r="AC109" s="3065"/>
      <c r="AD109" s="3065"/>
      <c r="AE109" s="3065"/>
      <c r="AF109" s="3065"/>
      <c r="AG109" s="3065"/>
      <c r="AH109" s="3"/>
      <c r="AI109" s="3066"/>
      <c r="AJ109" s="3067"/>
      <c r="AK109" s="3065"/>
      <c r="AL109" s="3064"/>
      <c r="AM109" s="3065"/>
      <c r="AN109" s="3065"/>
      <c r="AO109" s="3065"/>
      <c r="AP109" s="3065"/>
      <c r="AQ109" s="3065"/>
      <c r="AR109" s="3065"/>
      <c r="AS109" s="3"/>
      <c r="AT109" s="3066"/>
      <c r="AU109" s="3067"/>
      <c r="AV109" s="3065"/>
      <c r="AW109" s="3064"/>
      <c r="AX109" s="3065"/>
      <c r="AY109" s="3065"/>
      <c r="AZ109" s="3065"/>
      <c r="BA109" s="3065"/>
      <c r="BB109" s="3065"/>
      <c r="BC109" s="3065"/>
      <c r="BD109" s="3"/>
      <c r="BE109" s="3066"/>
      <c r="BF109" s="3067"/>
      <c r="BG109" s="3065"/>
      <c r="BH109" s="3064"/>
      <c r="BI109" s="3065"/>
      <c r="BJ109" s="3065"/>
      <c r="BK109" s="3065"/>
      <c r="BL109" s="3065"/>
      <c r="BM109" s="3065"/>
      <c r="BN109" s="3065"/>
      <c r="BO109" s="3"/>
      <c r="BP109" s="3066"/>
      <c r="BQ109" s="3067"/>
      <c r="BR109" s="3065"/>
      <c r="BS109" s="3064"/>
      <c r="BT109" s="3065"/>
      <c r="BU109" s="3065"/>
      <c r="BV109" s="3065"/>
      <c r="BW109" s="3065"/>
      <c r="BX109" s="3065"/>
      <c r="BY109" s="3065"/>
      <c r="BZ109" s="3"/>
      <c r="CA109" s="3066"/>
      <c r="CB109" s="3067"/>
      <c r="CC109" s="3065"/>
      <c r="CD109" s="3064"/>
      <c r="CE109" s="3065"/>
      <c r="CF109" s="3065"/>
      <c r="CG109" s="3065"/>
      <c r="CH109" s="3065"/>
      <c r="CI109" s="3065"/>
      <c r="CJ109" s="3065"/>
      <c r="CK109" s="3"/>
      <c r="CL109" s="3066"/>
      <c r="CM109" s="3067"/>
      <c r="CN109" s="3065"/>
      <c r="CO109" s="3064"/>
      <c r="CP109" s="3065"/>
      <c r="CQ109" s="3065"/>
      <c r="CR109" s="3065"/>
      <c r="CS109" s="3065"/>
      <c r="CT109" s="3065"/>
      <c r="CU109" s="3065"/>
      <c r="CV109" s="3"/>
      <c r="CW109" s="3066"/>
      <c r="CX109" s="3067"/>
      <c r="CY109" s="3065"/>
      <c r="CZ109" s="3064"/>
      <c r="DA109" s="3065"/>
      <c r="DB109" s="3065"/>
      <c r="DC109" s="3065"/>
      <c r="DD109" s="3065"/>
      <c r="DE109" s="3065"/>
      <c r="DF109" s="3065"/>
      <c r="DG109" s="3"/>
      <c r="DH109" s="3066"/>
      <c r="DI109" s="3067"/>
      <c r="DJ109" s="3065"/>
      <c r="DK109" s="3064"/>
      <c r="DL109" s="3065"/>
      <c r="DM109" s="3065"/>
      <c r="DN109" s="3065"/>
      <c r="DO109" s="3065"/>
      <c r="DP109" s="3065"/>
      <c r="DQ109" s="3065"/>
      <c r="DR109" s="3"/>
      <c r="DS109" s="3066"/>
      <c r="DT109" s="3067"/>
      <c r="DU109" s="3065"/>
      <c r="DV109" s="3064"/>
      <c r="DW109" s="3065"/>
      <c r="DX109" s="3065"/>
      <c r="DY109" s="3065"/>
      <c r="DZ109" s="3065"/>
      <c r="EA109" s="3065"/>
      <c r="EB109" s="3065"/>
      <c r="EC109" s="3"/>
      <c r="ED109" s="3066"/>
      <c r="EE109" s="3067"/>
      <c r="EF109" s="3065"/>
      <c r="EG109" s="3064"/>
      <c r="EH109" s="3065"/>
      <c r="EI109" s="3065"/>
      <c r="EJ109" s="3065"/>
      <c r="EK109" s="3065"/>
      <c r="EL109" s="3065"/>
      <c r="EM109" s="3065"/>
      <c r="EN109" s="3"/>
      <c r="EO109" s="3066"/>
      <c r="EP109" s="3067"/>
      <c r="EQ109" s="3065"/>
      <c r="ER109" s="3064"/>
      <c r="ES109" s="3065"/>
      <c r="ET109" s="3065"/>
      <c r="EU109" s="3065"/>
      <c r="EV109" s="3065"/>
      <c r="EW109" s="3065"/>
      <c r="EX109" s="3065"/>
      <c r="EY109" s="3"/>
      <c r="EZ109" s="3066"/>
      <c r="FA109" s="3067"/>
      <c r="FB109" s="3065"/>
      <c r="FC109" s="3064"/>
      <c r="FD109" s="3065"/>
      <c r="FE109" s="3065"/>
      <c r="FF109" s="3065"/>
      <c r="FG109" s="3065"/>
      <c r="FH109" s="3065"/>
      <c r="FI109" s="3065"/>
      <c r="FJ109" s="3"/>
      <c r="FK109" s="3066"/>
      <c r="FL109" s="3067"/>
      <c r="FM109" s="3065"/>
      <c r="FN109" s="3064"/>
      <c r="FO109" s="3065"/>
      <c r="FP109" s="3065"/>
      <c r="FQ109" s="3065"/>
      <c r="FR109" s="3065"/>
      <c r="FS109" s="3065"/>
      <c r="FT109" s="3065"/>
      <c r="FU109" s="3"/>
      <c r="FV109" s="3066"/>
      <c r="FW109" s="3067"/>
      <c r="FX109" s="3065"/>
      <c r="FY109" s="3064"/>
      <c r="FZ109" s="3065"/>
      <c r="GA109" s="3065"/>
      <c r="GB109" s="3065"/>
      <c r="GC109" s="3065"/>
      <c r="GD109" s="3065"/>
      <c r="GE109" s="3065"/>
      <c r="GF109" s="3"/>
      <c r="GG109" s="3066"/>
      <c r="GH109" s="3067"/>
      <c r="GI109" s="3065"/>
      <c r="GJ109" s="3064"/>
      <c r="GK109" s="3065"/>
      <c r="GL109" s="3065"/>
      <c r="GM109" s="3065"/>
      <c r="GN109" s="3065"/>
      <c r="GO109" s="3065"/>
      <c r="GP109" s="3065"/>
      <c r="GQ109" s="3"/>
      <c r="GR109" s="3066"/>
      <c r="GS109" s="3067"/>
      <c r="GT109" s="3065"/>
      <c r="GU109" s="3064"/>
      <c r="GV109" s="3065"/>
      <c r="GW109" s="3065"/>
      <c r="GX109" s="3065"/>
      <c r="GY109" s="3065"/>
      <c r="GZ109" s="3065"/>
      <c r="HA109" s="3065"/>
      <c r="HB109" s="3"/>
      <c r="HC109" s="3066"/>
      <c r="HD109" s="3067"/>
      <c r="HE109" s="3065"/>
      <c r="HF109" s="3064"/>
      <c r="HG109" s="3065"/>
      <c r="HH109" s="3065"/>
      <c r="HI109" s="3065"/>
      <c r="HJ109" s="3065"/>
      <c r="HK109" s="3065"/>
      <c r="HL109" s="3065"/>
      <c r="HM109" s="3"/>
      <c r="HN109" s="3066"/>
      <c r="HO109" s="3067"/>
      <c r="HP109" s="3065"/>
      <c r="HQ109" s="3064"/>
      <c r="HR109" s="3065"/>
      <c r="HS109" s="3065"/>
      <c r="HT109" s="3065"/>
      <c r="HU109" s="3065"/>
      <c r="HV109" s="3065"/>
      <c r="HW109" s="3065"/>
      <c r="HX109" s="3"/>
      <c r="HY109" s="3066"/>
      <c r="HZ109" s="3067"/>
      <c r="IA109" s="3065"/>
      <c r="IB109" s="3064"/>
      <c r="IC109" s="3065"/>
      <c r="ID109" s="3065"/>
      <c r="IE109" s="3065"/>
      <c r="IF109" s="3065"/>
      <c r="IG109" s="3065"/>
      <c r="IH109" s="3065"/>
      <c r="II109" s="3"/>
      <c r="IJ109" s="3066"/>
      <c r="IK109" s="3067"/>
      <c r="IL109" s="3065"/>
      <c r="IM109" s="3064"/>
      <c r="IN109" s="3065"/>
      <c r="IO109" s="3065"/>
      <c r="IP109" s="3065"/>
      <c r="IQ109" s="3065"/>
      <c r="IR109" s="3065"/>
      <c r="IS109" s="3065"/>
      <c r="IT109" s="3"/>
      <c r="IU109" s="3066"/>
      <c r="IV109" s="3067"/>
      <c r="IW109" s="3065"/>
    </row>
    <row r="110" spans="1:257" x14ac:dyDescent="0.25">
      <c r="A110" s="3066"/>
      <c r="B110" s="3067"/>
      <c r="C110" s="3068"/>
      <c r="D110" s="3062"/>
      <c r="E110" s="3068"/>
      <c r="F110" s="3068"/>
      <c r="G110" s="3068"/>
      <c r="H110" s="3068"/>
      <c r="I110" s="3068"/>
      <c r="J110" s="3068"/>
      <c r="K110" s="3063"/>
      <c r="M110" s="3066"/>
      <c r="N110" s="3067"/>
      <c r="O110" s="3065"/>
      <c r="P110" s="3064"/>
      <c r="Q110" s="3065"/>
      <c r="R110" s="3065"/>
      <c r="S110" s="3065"/>
      <c r="T110" s="3065"/>
      <c r="U110" s="3065"/>
      <c r="V110" s="3065"/>
      <c r="W110" s="3"/>
      <c r="X110" s="3066"/>
      <c r="Y110" s="3067"/>
      <c r="Z110" s="3065"/>
      <c r="AA110" s="3064"/>
      <c r="AB110" s="3065"/>
      <c r="AC110" s="3065"/>
      <c r="AD110" s="3065"/>
      <c r="AE110" s="3065"/>
      <c r="AF110" s="3065"/>
      <c r="AG110" s="3065"/>
      <c r="AH110" s="3"/>
      <c r="AI110" s="3066"/>
      <c r="AJ110" s="3067"/>
      <c r="AK110" s="3065"/>
      <c r="AL110" s="3064"/>
      <c r="AM110" s="3065"/>
      <c r="AN110" s="3065"/>
      <c r="AO110" s="3065"/>
      <c r="AP110" s="3065"/>
      <c r="AQ110" s="3065"/>
      <c r="AR110" s="3065"/>
      <c r="AS110" s="3"/>
      <c r="AT110" s="3066"/>
      <c r="AU110" s="3067"/>
      <c r="AV110" s="3065"/>
      <c r="AW110" s="3064"/>
      <c r="AX110" s="3065"/>
      <c r="AY110" s="3065"/>
      <c r="AZ110" s="3065"/>
      <c r="BA110" s="3065"/>
      <c r="BB110" s="3065"/>
      <c r="BC110" s="3065"/>
      <c r="BD110" s="3"/>
      <c r="BE110" s="3066"/>
      <c r="BF110" s="3067"/>
      <c r="BG110" s="3065"/>
      <c r="BH110" s="3064"/>
      <c r="BI110" s="3065"/>
      <c r="BJ110" s="3065"/>
      <c r="BK110" s="3065"/>
      <c r="BL110" s="3065"/>
      <c r="BM110" s="3065"/>
      <c r="BN110" s="3065"/>
      <c r="BO110" s="3"/>
      <c r="BP110" s="3066"/>
      <c r="BQ110" s="3067"/>
      <c r="BR110" s="3065"/>
      <c r="BS110" s="3064"/>
      <c r="BT110" s="3065"/>
      <c r="BU110" s="3065"/>
      <c r="BV110" s="3065"/>
      <c r="BW110" s="3065"/>
      <c r="BX110" s="3065"/>
      <c r="BY110" s="3065"/>
      <c r="BZ110" s="3"/>
      <c r="CA110" s="3066"/>
      <c r="CB110" s="3067"/>
      <c r="CC110" s="3065"/>
      <c r="CD110" s="3064"/>
      <c r="CE110" s="3065"/>
      <c r="CF110" s="3065"/>
      <c r="CG110" s="3065"/>
      <c r="CH110" s="3065"/>
      <c r="CI110" s="3065"/>
      <c r="CJ110" s="3065"/>
      <c r="CK110" s="3"/>
      <c r="CL110" s="3066"/>
      <c r="CM110" s="3067"/>
      <c r="CN110" s="3065"/>
      <c r="CO110" s="3064"/>
      <c r="CP110" s="3065"/>
      <c r="CQ110" s="3065"/>
      <c r="CR110" s="3065"/>
      <c r="CS110" s="3065"/>
      <c r="CT110" s="3065"/>
      <c r="CU110" s="3065"/>
      <c r="CV110" s="3"/>
      <c r="CW110" s="3066"/>
      <c r="CX110" s="3067"/>
      <c r="CY110" s="3065"/>
      <c r="CZ110" s="3064"/>
      <c r="DA110" s="3065"/>
      <c r="DB110" s="3065"/>
      <c r="DC110" s="3065"/>
      <c r="DD110" s="3065"/>
      <c r="DE110" s="3065"/>
      <c r="DF110" s="3065"/>
      <c r="DG110" s="3"/>
      <c r="DH110" s="3066"/>
      <c r="DI110" s="3067"/>
      <c r="DJ110" s="3065"/>
      <c r="DK110" s="3064"/>
      <c r="DL110" s="3065"/>
      <c r="DM110" s="3065"/>
      <c r="DN110" s="3065"/>
      <c r="DO110" s="3065"/>
      <c r="DP110" s="3065"/>
      <c r="DQ110" s="3065"/>
      <c r="DR110" s="3"/>
      <c r="DS110" s="3066"/>
      <c r="DT110" s="3067"/>
      <c r="DU110" s="3065"/>
      <c r="DV110" s="3064"/>
      <c r="DW110" s="3065"/>
      <c r="DX110" s="3065"/>
      <c r="DY110" s="3065"/>
      <c r="DZ110" s="3065"/>
      <c r="EA110" s="3065"/>
      <c r="EB110" s="3065"/>
      <c r="EC110" s="3"/>
      <c r="ED110" s="3066"/>
      <c r="EE110" s="3067"/>
      <c r="EF110" s="3065"/>
      <c r="EG110" s="3064"/>
      <c r="EH110" s="3065"/>
      <c r="EI110" s="3065"/>
      <c r="EJ110" s="3065"/>
      <c r="EK110" s="3065"/>
      <c r="EL110" s="3065"/>
      <c r="EM110" s="3065"/>
      <c r="EN110" s="3"/>
      <c r="EO110" s="3066"/>
      <c r="EP110" s="3067"/>
      <c r="EQ110" s="3065"/>
      <c r="ER110" s="3064"/>
      <c r="ES110" s="3065"/>
      <c r="ET110" s="3065"/>
      <c r="EU110" s="3065"/>
      <c r="EV110" s="3065"/>
      <c r="EW110" s="3065"/>
      <c r="EX110" s="3065"/>
      <c r="EY110" s="3"/>
      <c r="EZ110" s="3066"/>
      <c r="FA110" s="3067"/>
      <c r="FB110" s="3065"/>
      <c r="FC110" s="3064"/>
      <c r="FD110" s="3065"/>
      <c r="FE110" s="3065"/>
      <c r="FF110" s="3065"/>
      <c r="FG110" s="3065"/>
      <c r="FH110" s="3065"/>
      <c r="FI110" s="3065"/>
      <c r="FJ110" s="3"/>
      <c r="FK110" s="3066"/>
      <c r="FL110" s="3067"/>
      <c r="FM110" s="3065"/>
      <c r="FN110" s="3064"/>
      <c r="FO110" s="3065"/>
      <c r="FP110" s="3065"/>
      <c r="FQ110" s="3065"/>
      <c r="FR110" s="3065"/>
      <c r="FS110" s="3065"/>
      <c r="FT110" s="3065"/>
      <c r="FU110" s="3"/>
      <c r="FV110" s="3066"/>
      <c r="FW110" s="3067"/>
      <c r="FX110" s="3065"/>
      <c r="FY110" s="3064"/>
      <c r="FZ110" s="3065"/>
      <c r="GA110" s="3065"/>
      <c r="GB110" s="3065"/>
      <c r="GC110" s="3065"/>
      <c r="GD110" s="3065"/>
      <c r="GE110" s="3065"/>
      <c r="GF110" s="3"/>
      <c r="GG110" s="3066"/>
      <c r="GH110" s="3067"/>
      <c r="GI110" s="3065"/>
      <c r="GJ110" s="3064"/>
      <c r="GK110" s="3065"/>
      <c r="GL110" s="3065"/>
      <c r="GM110" s="3065"/>
      <c r="GN110" s="3065"/>
      <c r="GO110" s="3065"/>
      <c r="GP110" s="3065"/>
      <c r="GQ110" s="3"/>
      <c r="GR110" s="3066"/>
      <c r="GS110" s="3067"/>
      <c r="GT110" s="3065"/>
      <c r="GU110" s="3064"/>
      <c r="GV110" s="3065"/>
      <c r="GW110" s="3065"/>
      <c r="GX110" s="3065"/>
      <c r="GY110" s="3065"/>
      <c r="GZ110" s="3065"/>
      <c r="HA110" s="3065"/>
      <c r="HB110" s="3"/>
      <c r="HC110" s="3066"/>
      <c r="HD110" s="3067"/>
      <c r="HE110" s="3065"/>
      <c r="HF110" s="3064"/>
      <c r="HG110" s="3065"/>
      <c r="HH110" s="3065"/>
      <c r="HI110" s="3065"/>
      <c r="HJ110" s="3065"/>
      <c r="HK110" s="3065"/>
      <c r="HL110" s="3065"/>
      <c r="HM110" s="3"/>
      <c r="HN110" s="3066"/>
      <c r="HO110" s="3067"/>
      <c r="HP110" s="3065"/>
      <c r="HQ110" s="3064"/>
      <c r="HR110" s="3065"/>
      <c r="HS110" s="3065"/>
      <c r="HT110" s="3065"/>
      <c r="HU110" s="3065"/>
      <c r="HV110" s="3065"/>
      <c r="HW110" s="3065"/>
      <c r="HX110" s="3"/>
      <c r="HY110" s="3066"/>
      <c r="HZ110" s="3067"/>
      <c r="IA110" s="3065"/>
      <c r="IB110" s="3064"/>
      <c r="IC110" s="3065"/>
      <c r="ID110" s="3065"/>
      <c r="IE110" s="3065"/>
      <c r="IF110" s="3065"/>
      <c r="IG110" s="3065"/>
      <c r="IH110" s="3065"/>
      <c r="II110" s="3"/>
      <c r="IJ110" s="3066"/>
      <c r="IK110" s="3067"/>
      <c r="IL110" s="3065"/>
      <c r="IM110" s="3064"/>
      <c r="IN110" s="3065"/>
      <c r="IO110" s="3065"/>
      <c r="IP110" s="3065"/>
      <c r="IQ110" s="3065"/>
      <c r="IR110" s="3065"/>
      <c r="IS110" s="3065"/>
      <c r="IT110" s="3"/>
      <c r="IU110" s="3066"/>
      <c r="IV110" s="3067"/>
      <c r="IW110" s="3065"/>
    </row>
    <row r="111" spans="1:257" x14ac:dyDescent="0.25">
      <c r="A111" s="3066"/>
      <c r="B111" s="3067"/>
      <c r="C111" s="3068"/>
      <c r="D111" s="3062"/>
      <c r="E111" s="3068"/>
      <c r="F111" s="3068"/>
      <c r="G111" s="3068"/>
      <c r="H111" s="3068"/>
      <c r="I111" s="3068"/>
      <c r="J111" s="3068"/>
      <c r="K111" s="3063"/>
      <c r="M111" s="3066"/>
      <c r="N111" s="3067"/>
      <c r="O111" s="3065"/>
      <c r="P111" s="3064"/>
      <c r="Q111" s="3065"/>
      <c r="R111" s="3065"/>
      <c r="S111" s="3065"/>
      <c r="T111" s="3065"/>
      <c r="U111" s="3065"/>
      <c r="V111" s="3065"/>
      <c r="W111" s="3"/>
      <c r="X111" s="3066"/>
      <c r="Y111" s="3067"/>
      <c r="Z111" s="3065"/>
      <c r="AA111" s="3064"/>
      <c r="AB111" s="3065"/>
      <c r="AC111" s="3065"/>
      <c r="AD111" s="3065"/>
      <c r="AE111" s="3065"/>
      <c r="AF111" s="3065"/>
      <c r="AG111" s="3065"/>
      <c r="AH111" s="3"/>
      <c r="AI111" s="3066"/>
      <c r="AJ111" s="3067"/>
      <c r="AK111" s="3065"/>
      <c r="AL111" s="3064"/>
      <c r="AM111" s="3065"/>
      <c r="AN111" s="3065"/>
      <c r="AO111" s="3065"/>
      <c r="AP111" s="3065"/>
      <c r="AQ111" s="3065"/>
      <c r="AR111" s="3065"/>
      <c r="AS111" s="3"/>
      <c r="AT111" s="3066"/>
      <c r="AU111" s="3067"/>
      <c r="AV111" s="3065"/>
      <c r="AW111" s="3064"/>
      <c r="AX111" s="3065"/>
      <c r="AY111" s="3065"/>
      <c r="AZ111" s="3065"/>
      <c r="BA111" s="3065"/>
      <c r="BB111" s="3065"/>
      <c r="BC111" s="3065"/>
      <c r="BD111" s="3"/>
      <c r="BE111" s="3066"/>
      <c r="BF111" s="3067"/>
      <c r="BG111" s="3065"/>
      <c r="BH111" s="3064"/>
      <c r="BI111" s="3065"/>
      <c r="BJ111" s="3065"/>
      <c r="BK111" s="3065"/>
      <c r="BL111" s="3065"/>
      <c r="BM111" s="3065"/>
      <c r="BN111" s="3065"/>
      <c r="BO111" s="3"/>
      <c r="BP111" s="3066"/>
      <c r="BQ111" s="3067"/>
      <c r="BR111" s="3065"/>
      <c r="BS111" s="3064"/>
      <c r="BT111" s="3065"/>
      <c r="BU111" s="3065"/>
      <c r="BV111" s="3065"/>
      <c r="BW111" s="3065"/>
      <c r="BX111" s="3065"/>
      <c r="BY111" s="3065"/>
      <c r="BZ111" s="3"/>
      <c r="CA111" s="3066"/>
      <c r="CB111" s="3067"/>
      <c r="CC111" s="3065"/>
      <c r="CD111" s="3064"/>
      <c r="CE111" s="3065"/>
      <c r="CF111" s="3065"/>
      <c r="CG111" s="3065"/>
      <c r="CH111" s="3065"/>
      <c r="CI111" s="3065"/>
      <c r="CJ111" s="3065"/>
      <c r="CK111" s="3"/>
      <c r="CL111" s="3066"/>
      <c r="CM111" s="3067"/>
      <c r="CN111" s="3065"/>
      <c r="CO111" s="3064"/>
      <c r="CP111" s="3065"/>
      <c r="CQ111" s="3065"/>
      <c r="CR111" s="3065"/>
      <c r="CS111" s="3065"/>
      <c r="CT111" s="3065"/>
      <c r="CU111" s="3065"/>
      <c r="CV111" s="3"/>
      <c r="CW111" s="3066"/>
      <c r="CX111" s="3067"/>
      <c r="CY111" s="3065"/>
      <c r="CZ111" s="3064"/>
      <c r="DA111" s="3065"/>
      <c r="DB111" s="3065"/>
      <c r="DC111" s="3065"/>
      <c r="DD111" s="3065"/>
      <c r="DE111" s="3065"/>
      <c r="DF111" s="3065"/>
      <c r="DG111" s="3"/>
      <c r="DH111" s="3066"/>
      <c r="DI111" s="3067"/>
      <c r="DJ111" s="3065"/>
      <c r="DK111" s="3064"/>
      <c r="DL111" s="3065"/>
      <c r="DM111" s="3065"/>
      <c r="DN111" s="3065"/>
      <c r="DO111" s="3065"/>
      <c r="DP111" s="3065"/>
      <c r="DQ111" s="3065"/>
      <c r="DR111" s="3"/>
      <c r="DS111" s="3066"/>
      <c r="DT111" s="3067"/>
      <c r="DU111" s="3065"/>
      <c r="DV111" s="3064"/>
      <c r="DW111" s="3065"/>
      <c r="DX111" s="3065"/>
      <c r="DY111" s="3065"/>
      <c r="DZ111" s="3065"/>
      <c r="EA111" s="3065"/>
      <c r="EB111" s="3065"/>
      <c r="EC111" s="3"/>
      <c r="ED111" s="3066"/>
      <c r="EE111" s="3067"/>
      <c r="EF111" s="3065"/>
      <c r="EG111" s="3064"/>
      <c r="EH111" s="3065"/>
      <c r="EI111" s="3065"/>
      <c r="EJ111" s="3065"/>
      <c r="EK111" s="3065"/>
      <c r="EL111" s="3065"/>
      <c r="EM111" s="3065"/>
      <c r="EN111" s="3"/>
      <c r="EO111" s="3066"/>
      <c r="EP111" s="3067"/>
      <c r="EQ111" s="3065"/>
      <c r="ER111" s="3064"/>
      <c r="ES111" s="3065"/>
      <c r="ET111" s="3065"/>
      <c r="EU111" s="3065"/>
      <c r="EV111" s="3065"/>
      <c r="EW111" s="3065"/>
      <c r="EX111" s="3065"/>
      <c r="EY111" s="3"/>
      <c r="EZ111" s="3066"/>
      <c r="FA111" s="3067"/>
      <c r="FB111" s="3065"/>
      <c r="FC111" s="3064"/>
      <c r="FD111" s="3065"/>
      <c r="FE111" s="3065"/>
      <c r="FF111" s="3065"/>
      <c r="FG111" s="3065"/>
      <c r="FH111" s="3065"/>
      <c r="FI111" s="3065"/>
      <c r="FJ111" s="3"/>
      <c r="FK111" s="3066"/>
      <c r="FL111" s="3067"/>
      <c r="FM111" s="3065"/>
      <c r="FN111" s="3064"/>
      <c r="FO111" s="3065"/>
      <c r="FP111" s="3065"/>
      <c r="FQ111" s="3065"/>
      <c r="FR111" s="3065"/>
      <c r="FS111" s="3065"/>
      <c r="FT111" s="3065"/>
      <c r="FU111" s="3"/>
      <c r="FV111" s="3066"/>
      <c r="FW111" s="3067"/>
      <c r="FX111" s="3065"/>
      <c r="FY111" s="3064"/>
      <c r="FZ111" s="3065"/>
      <c r="GA111" s="3065"/>
      <c r="GB111" s="3065"/>
      <c r="GC111" s="3065"/>
      <c r="GD111" s="3065"/>
      <c r="GE111" s="3065"/>
      <c r="GF111" s="3"/>
      <c r="GG111" s="3066"/>
      <c r="GH111" s="3067"/>
      <c r="GI111" s="3065"/>
      <c r="GJ111" s="3064"/>
      <c r="GK111" s="3065"/>
      <c r="GL111" s="3065"/>
      <c r="GM111" s="3065"/>
      <c r="GN111" s="3065"/>
      <c r="GO111" s="3065"/>
      <c r="GP111" s="3065"/>
      <c r="GQ111" s="3"/>
      <c r="GR111" s="3066"/>
      <c r="GS111" s="3067"/>
      <c r="GT111" s="3065"/>
      <c r="GU111" s="3064"/>
      <c r="GV111" s="3065"/>
      <c r="GW111" s="3065"/>
      <c r="GX111" s="3065"/>
      <c r="GY111" s="3065"/>
      <c r="GZ111" s="3065"/>
      <c r="HA111" s="3065"/>
      <c r="HB111" s="3"/>
      <c r="HC111" s="3066"/>
      <c r="HD111" s="3067"/>
      <c r="HE111" s="3065"/>
      <c r="HF111" s="3064"/>
      <c r="HG111" s="3065"/>
      <c r="HH111" s="3065"/>
      <c r="HI111" s="3065"/>
      <c r="HJ111" s="3065"/>
      <c r="HK111" s="3065"/>
      <c r="HL111" s="3065"/>
      <c r="HM111" s="3"/>
      <c r="HN111" s="3066"/>
      <c r="HO111" s="3067"/>
      <c r="HP111" s="3065"/>
      <c r="HQ111" s="3064"/>
      <c r="HR111" s="3065"/>
      <c r="HS111" s="3065"/>
      <c r="HT111" s="3065"/>
      <c r="HU111" s="3065"/>
      <c r="HV111" s="3065"/>
      <c r="HW111" s="3065"/>
      <c r="HX111" s="3"/>
      <c r="HY111" s="3066"/>
      <c r="HZ111" s="3067"/>
      <c r="IA111" s="3065"/>
      <c r="IB111" s="3064"/>
      <c r="IC111" s="3065"/>
      <c r="ID111" s="3065"/>
      <c r="IE111" s="3065"/>
      <c r="IF111" s="3065"/>
      <c r="IG111" s="3065"/>
      <c r="IH111" s="3065"/>
      <c r="II111" s="3"/>
      <c r="IJ111" s="3066"/>
      <c r="IK111" s="3067"/>
      <c r="IL111" s="3065"/>
      <c r="IM111" s="3064"/>
      <c r="IN111" s="3065"/>
      <c r="IO111" s="3065"/>
      <c r="IP111" s="3065"/>
      <c r="IQ111" s="3065"/>
      <c r="IR111" s="3065"/>
      <c r="IS111" s="3065"/>
      <c r="IT111" s="3"/>
      <c r="IU111" s="3066"/>
      <c r="IV111" s="3067"/>
      <c r="IW111" s="3065"/>
    </row>
    <row r="112" spans="1:257" x14ac:dyDescent="0.25">
      <c r="A112" s="3066"/>
      <c r="B112" s="3067"/>
      <c r="C112" s="3062"/>
      <c r="D112" s="3062"/>
      <c r="E112" s="3062"/>
      <c r="F112" s="3062"/>
      <c r="G112" s="3062"/>
      <c r="H112" s="3062"/>
      <c r="I112" s="3062"/>
      <c r="J112" s="3062"/>
      <c r="K112" s="3062"/>
      <c r="M112" s="3066"/>
      <c r="N112" s="3067"/>
      <c r="O112" s="3065"/>
      <c r="P112" s="3064"/>
      <c r="Q112" s="3065"/>
      <c r="R112" s="3065"/>
      <c r="S112" s="3065"/>
      <c r="T112" s="3065"/>
      <c r="U112" s="3065"/>
      <c r="V112" s="3065"/>
      <c r="W112" s="3"/>
      <c r="X112" s="3066"/>
      <c r="Y112" s="3067"/>
      <c r="Z112" s="3065"/>
      <c r="AA112" s="3064"/>
      <c r="AB112" s="3065"/>
      <c r="AC112" s="3065"/>
      <c r="AD112" s="3065"/>
      <c r="AE112" s="3065"/>
      <c r="AF112" s="3065"/>
      <c r="AG112" s="3065"/>
      <c r="AH112" s="3"/>
      <c r="AI112" s="3066"/>
      <c r="AJ112" s="3067"/>
      <c r="AK112" s="3065"/>
      <c r="AL112" s="3064"/>
      <c r="AM112" s="3065"/>
      <c r="AN112" s="3065"/>
      <c r="AO112" s="3065"/>
      <c r="AP112" s="3065"/>
      <c r="AQ112" s="3065"/>
      <c r="AR112" s="3065"/>
      <c r="AS112" s="3"/>
      <c r="AT112" s="3066"/>
      <c r="AU112" s="3067"/>
      <c r="AV112" s="3065"/>
      <c r="AW112" s="3064"/>
      <c r="AX112" s="3065"/>
      <c r="AY112" s="3065"/>
      <c r="AZ112" s="3065"/>
      <c r="BA112" s="3065"/>
      <c r="BB112" s="3065"/>
      <c r="BC112" s="3065"/>
      <c r="BD112" s="3"/>
      <c r="BE112" s="3066"/>
      <c r="BF112" s="3067"/>
      <c r="BG112" s="3065"/>
      <c r="BH112" s="3064"/>
      <c r="BI112" s="3065"/>
      <c r="BJ112" s="3065"/>
      <c r="BK112" s="3065"/>
      <c r="BL112" s="3065"/>
      <c r="BM112" s="3065"/>
      <c r="BN112" s="3065"/>
      <c r="BO112" s="3"/>
      <c r="BP112" s="3066"/>
      <c r="BQ112" s="3067"/>
      <c r="BR112" s="3065"/>
      <c r="BS112" s="3064"/>
      <c r="BT112" s="3065"/>
      <c r="BU112" s="3065"/>
      <c r="BV112" s="3065"/>
      <c r="BW112" s="3065"/>
      <c r="BX112" s="3065"/>
      <c r="BY112" s="3065"/>
      <c r="BZ112" s="3"/>
      <c r="CA112" s="3066"/>
      <c r="CB112" s="3067"/>
      <c r="CC112" s="3065"/>
      <c r="CD112" s="3064"/>
      <c r="CE112" s="3065"/>
      <c r="CF112" s="3065"/>
      <c r="CG112" s="3065"/>
      <c r="CH112" s="3065"/>
      <c r="CI112" s="3065"/>
      <c r="CJ112" s="3065"/>
      <c r="CK112" s="3"/>
      <c r="CL112" s="3066"/>
      <c r="CM112" s="3067"/>
      <c r="CN112" s="3065"/>
      <c r="CO112" s="3064"/>
      <c r="CP112" s="3065"/>
      <c r="CQ112" s="3065"/>
      <c r="CR112" s="3065"/>
      <c r="CS112" s="3065"/>
      <c r="CT112" s="3065"/>
      <c r="CU112" s="3065"/>
      <c r="CV112" s="3"/>
      <c r="CW112" s="3066"/>
      <c r="CX112" s="3067"/>
      <c r="CY112" s="3065"/>
      <c r="CZ112" s="3064"/>
      <c r="DA112" s="3065"/>
      <c r="DB112" s="3065"/>
      <c r="DC112" s="3065"/>
      <c r="DD112" s="3065"/>
      <c r="DE112" s="3065"/>
      <c r="DF112" s="3065"/>
      <c r="DG112" s="3"/>
      <c r="DH112" s="3066"/>
      <c r="DI112" s="3067"/>
      <c r="DJ112" s="3065"/>
      <c r="DK112" s="3064"/>
      <c r="DL112" s="3065"/>
      <c r="DM112" s="3065"/>
      <c r="DN112" s="3065"/>
      <c r="DO112" s="3065"/>
      <c r="DP112" s="3065"/>
      <c r="DQ112" s="3065"/>
      <c r="DR112" s="3"/>
      <c r="DS112" s="3066"/>
      <c r="DT112" s="3067"/>
      <c r="DU112" s="3065"/>
      <c r="DV112" s="3064"/>
      <c r="DW112" s="3065"/>
      <c r="DX112" s="3065"/>
      <c r="DY112" s="3065"/>
      <c r="DZ112" s="3065"/>
      <c r="EA112" s="3065"/>
      <c r="EB112" s="3065"/>
      <c r="EC112" s="3"/>
      <c r="ED112" s="3066"/>
      <c r="EE112" s="3067"/>
      <c r="EF112" s="3065"/>
      <c r="EG112" s="3064"/>
      <c r="EH112" s="3065"/>
      <c r="EI112" s="3065"/>
      <c r="EJ112" s="3065"/>
      <c r="EK112" s="3065"/>
      <c r="EL112" s="3065"/>
      <c r="EM112" s="3065"/>
      <c r="EN112" s="3"/>
      <c r="EO112" s="3066"/>
      <c r="EP112" s="3067"/>
      <c r="EQ112" s="3065"/>
      <c r="ER112" s="3064"/>
      <c r="ES112" s="3065"/>
      <c r="ET112" s="3065"/>
      <c r="EU112" s="3065"/>
      <c r="EV112" s="3065"/>
      <c r="EW112" s="3065"/>
      <c r="EX112" s="3065"/>
      <c r="EY112" s="3"/>
      <c r="EZ112" s="3066"/>
      <c r="FA112" s="3067"/>
      <c r="FB112" s="3065"/>
      <c r="FC112" s="3064"/>
      <c r="FD112" s="3065"/>
      <c r="FE112" s="3065"/>
      <c r="FF112" s="3065"/>
      <c r="FG112" s="3065"/>
      <c r="FH112" s="3065"/>
      <c r="FI112" s="3065"/>
      <c r="FJ112" s="3"/>
      <c r="FK112" s="3066"/>
      <c r="FL112" s="3067"/>
      <c r="FM112" s="3065"/>
      <c r="FN112" s="3064"/>
      <c r="FO112" s="3065"/>
      <c r="FP112" s="3065"/>
      <c r="FQ112" s="3065"/>
      <c r="FR112" s="3065"/>
      <c r="FS112" s="3065"/>
      <c r="FT112" s="3065"/>
      <c r="FU112" s="3"/>
      <c r="FV112" s="3066"/>
      <c r="FW112" s="3067"/>
      <c r="FX112" s="3065"/>
      <c r="FY112" s="3064"/>
      <c r="FZ112" s="3065"/>
      <c r="GA112" s="3065"/>
      <c r="GB112" s="3065"/>
      <c r="GC112" s="3065"/>
      <c r="GD112" s="3065"/>
      <c r="GE112" s="3065"/>
      <c r="GF112" s="3"/>
      <c r="GG112" s="3066"/>
      <c r="GH112" s="3067"/>
      <c r="GI112" s="3065"/>
      <c r="GJ112" s="3064"/>
      <c r="GK112" s="3065"/>
      <c r="GL112" s="3065"/>
      <c r="GM112" s="3065"/>
      <c r="GN112" s="3065"/>
      <c r="GO112" s="3065"/>
      <c r="GP112" s="3065"/>
      <c r="GQ112" s="3"/>
      <c r="GR112" s="3066"/>
      <c r="GS112" s="3067"/>
      <c r="GT112" s="3065"/>
      <c r="GU112" s="3064"/>
      <c r="GV112" s="3065"/>
      <c r="GW112" s="3065"/>
      <c r="GX112" s="3065"/>
      <c r="GY112" s="3065"/>
      <c r="GZ112" s="3065"/>
      <c r="HA112" s="3065"/>
      <c r="HB112" s="3"/>
      <c r="HC112" s="3066"/>
      <c r="HD112" s="3067"/>
      <c r="HE112" s="3065"/>
      <c r="HF112" s="3064"/>
      <c r="HG112" s="3065"/>
      <c r="HH112" s="3065"/>
      <c r="HI112" s="3065"/>
      <c r="HJ112" s="3065"/>
      <c r="HK112" s="3065"/>
      <c r="HL112" s="3065"/>
      <c r="HM112" s="3"/>
      <c r="HN112" s="3066"/>
      <c r="HO112" s="3067"/>
      <c r="HP112" s="3065"/>
      <c r="HQ112" s="3064"/>
      <c r="HR112" s="3065"/>
      <c r="HS112" s="3065"/>
      <c r="HT112" s="3065"/>
      <c r="HU112" s="3065"/>
      <c r="HV112" s="3065"/>
      <c r="HW112" s="3065"/>
      <c r="HX112" s="3"/>
      <c r="HY112" s="3066"/>
      <c r="HZ112" s="3067"/>
      <c r="IA112" s="3065"/>
      <c r="IB112" s="3064"/>
      <c r="IC112" s="3065"/>
      <c r="ID112" s="3065"/>
      <c r="IE112" s="3065"/>
      <c r="IF112" s="3065"/>
      <c r="IG112" s="3065"/>
      <c r="IH112" s="3065"/>
      <c r="II112" s="3"/>
      <c r="IJ112" s="3066"/>
      <c r="IK112" s="3067"/>
      <c r="IL112" s="3065"/>
      <c r="IM112" s="3064"/>
      <c r="IN112" s="3065"/>
      <c r="IO112" s="3065"/>
      <c r="IP112" s="3065"/>
      <c r="IQ112" s="3065"/>
      <c r="IR112" s="3065"/>
      <c r="IS112" s="3065"/>
      <c r="IT112" s="3"/>
      <c r="IU112" s="3066"/>
      <c r="IV112" s="3067"/>
      <c r="IW112" s="3065"/>
    </row>
    <row r="113" spans="1:257" x14ac:dyDescent="0.25">
      <c r="A113" s="3066"/>
      <c r="B113" s="3067"/>
      <c r="C113" s="3068"/>
      <c r="D113" s="3062"/>
      <c r="E113" s="3068"/>
      <c r="F113" s="3068"/>
      <c r="G113" s="3068"/>
      <c r="H113" s="3068"/>
      <c r="I113" s="3068"/>
      <c r="J113" s="3068"/>
      <c r="K113" s="3063"/>
      <c r="M113" s="3066"/>
      <c r="N113" s="3067"/>
      <c r="O113" s="3065"/>
      <c r="P113" s="3064"/>
      <c r="Q113" s="3065"/>
      <c r="R113" s="3065"/>
      <c r="S113" s="3065"/>
      <c r="T113" s="3065"/>
      <c r="U113" s="3065"/>
      <c r="V113" s="3065"/>
      <c r="W113" s="3"/>
      <c r="X113" s="3066"/>
      <c r="Y113" s="3067"/>
      <c r="Z113" s="3065"/>
      <c r="AA113" s="3064"/>
      <c r="AB113" s="3065"/>
      <c r="AC113" s="3065"/>
      <c r="AD113" s="3065"/>
      <c r="AE113" s="3065"/>
      <c r="AF113" s="3065"/>
      <c r="AG113" s="3065"/>
      <c r="AH113" s="3"/>
      <c r="AI113" s="3066"/>
      <c r="AJ113" s="3067"/>
      <c r="AK113" s="3065"/>
      <c r="AL113" s="3064"/>
      <c r="AM113" s="3065"/>
      <c r="AN113" s="3065"/>
      <c r="AO113" s="3065"/>
      <c r="AP113" s="3065"/>
      <c r="AQ113" s="3065"/>
      <c r="AR113" s="3065"/>
      <c r="AS113" s="3"/>
      <c r="AT113" s="3066"/>
      <c r="AU113" s="3067"/>
      <c r="AV113" s="3065"/>
      <c r="AW113" s="3064"/>
      <c r="AX113" s="3065"/>
      <c r="AY113" s="3065"/>
      <c r="AZ113" s="3065"/>
      <c r="BA113" s="3065"/>
      <c r="BB113" s="3065"/>
      <c r="BC113" s="3065"/>
      <c r="BD113" s="3"/>
      <c r="BE113" s="3066"/>
      <c r="BF113" s="3067"/>
      <c r="BG113" s="3065"/>
      <c r="BH113" s="3064"/>
      <c r="BI113" s="3065"/>
      <c r="BJ113" s="3065"/>
      <c r="BK113" s="3065"/>
      <c r="BL113" s="3065"/>
      <c r="BM113" s="3065"/>
      <c r="BN113" s="3065"/>
      <c r="BO113" s="3"/>
      <c r="BP113" s="3066"/>
      <c r="BQ113" s="3067"/>
      <c r="BR113" s="3065"/>
      <c r="BS113" s="3064"/>
      <c r="BT113" s="3065"/>
      <c r="BU113" s="3065"/>
      <c r="BV113" s="3065"/>
      <c r="BW113" s="3065"/>
      <c r="BX113" s="3065"/>
      <c r="BY113" s="3065"/>
      <c r="BZ113" s="3"/>
      <c r="CA113" s="3066"/>
      <c r="CB113" s="3067"/>
      <c r="CC113" s="3065"/>
      <c r="CD113" s="3064"/>
      <c r="CE113" s="3065"/>
      <c r="CF113" s="3065"/>
      <c r="CG113" s="3065"/>
      <c r="CH113" s="3065"/>
      <c r="CI113" s="3065"/>
      <c r="CJ113" s="3065"/>
      <c r="CK113" s="3"/>
      <c r="CL113" s="3066"/>
      <c r="CM113" s="3067"/>
      <c r="CN113" s="3065"/>
      <c r="CO113" s="3064"/>
      <c r="CP113" s="3065"/>
      <c r="CQ113" s="3065"/>
      <c r="CR113" s="3065"/>
      <c r="CS113" s="3065"/>
      <c r="CT113" s="3065"/>
      <c r="CU113" s="3065"/>
      <c r="CV113" s="3"/>
      <c r="CW113" s="3066"/>
      <c r="CX113" s="3067"/>
      <c r="CY113" s="3065"/>
      <c r="CZ113" s="3064"/>
      <c r="DA113" s="3065"/>
      <c r="DB113" s="3065"/>
      <c r="DC113" s="3065"/>
      <c r="DD113" s="3065"/>
      <c r="DE113" s="3065"/>
      <c r="DF113" s="3065"/>
      <c r="DG113" s="3"/>
      <c r="DH113" s="3066"/>
      <c r="DI113" s="3067"/>
      <c r="DJ113" s="3065"/>
      <c r="DK113" s="3064"/>
      <c r="DL113" s="3065"/>
      <c r="DM113" s="3065"/>
      <c r="DN113" s="3065"/>
      <c r="DO113" s="3065"/>
      <c r="DP113" s="3065"/>
      <c r="DQ113" s="3065"/>
      <c r="DR113" s="3"/>
      <c r="DS113" s="3066"/>
      <c r="DT113" s="3067"/>
      <c r="DU113" s="3065"/>
      <c r="DV113" s="3064"/>
      <c r="DW113" s="3065"/>
      <c r="DX113" s="3065"/>
      <c r="DY113" s="3065"/>
      <c r="DZ113" s="3065"/>
      <c r="EA113" s="3065"/>
      <c r="EB113" s="3065"/>
      <c r="EC113" s="3"/>
      <c r="ED113" s="3066"/>
      <c r="EE113" s="3067"/>
      <c r="EF113" s="3065"/>
      <c r="EG113" s="3064"/>
      <c r="EH113" s="3065"/>
      <c r="EI113" s="3065"/>
      <c r="EJ113" s="3065"/>
      <c r="EK113" s="3065"/>
      <c r="EL113" s="3065"/>
      <c r="EM113" s="3065"/>
      <c r="EN113" s="3"/>
      <c r="EO113" s="3066"/>
      <c r="EP113" s="3067"/>
      <c r="EQ113" s="3065"/>
      <c r="ER113" s="3064"/>
      <c r="ES113" s="3065"/>
      <c r="ET113" s="3065"/>
      <c r="EU113" s="3065"/>
      <c r="EV113" s="3065"/>
      <c r="EW113" s="3065"/>
      <c r="EX113" s="3065"/>
      <c r="EY113" s="3"/>
      <c r="EZ113" s="3066"/>
      <c r="FA113" s="3067"/>
      <c r="FB113" s="3065"/>
      <c r="FC113" s="3064"/>
      <c r="FD113" s="3065"/>
      <c r="FE113" s="3065"/>
      <c r="FF113" s="3065"/>
      <c r="FG113" s="3065"/>
      <c r="FH113" s="3065"/>
      <c r="FI113" s="3065"/>
      <c r="FJ113" s="3"/>
      <c r="FK113" s="3066"/>
      <c r="FL113" s="3067"/>
      <c r="FM113" s="3065"/>
      <c r="FN113" s="3064"/>
      <c r="FO113" s="3065"/>
      <c r="FP113" s="3065"/>
      <c r="FQ113" s="3065"/>
      <c r="FR113" s="3065"/>
      <c r="FS113" s="3065"/>
      <c r="FT113" s="3065"/>
      <c r="FU113" s="3"/>
      <c r="FV113" s="3066"/>
      <c r="FW113" s="3067"/>
      <c r="FX113" s="3065"/>
      <c r="FY113" s="3064"/>
      <c r="FZ113" s="3065"/>
      <c r="GA113" s="3065"/>
      <c r="GB113" s="3065"/>
      <c r="GC113" s="3065"/>
      <c r="GD113" s="3065"/>
      <c r="GE113" s="3065"/>
      <c r="GF113" s="3"/>
      <c r="GG113" s="3066"/>
      <c r="GH113" s="3067"/>
      <c r="GI113" s="3065"/>
      <c r="GJ113" s="3064"/>
      <c r="GK113" s="3065"/>
      <c r="GL113" s="3065"/>
      <c r="GM113" s="3065"/>
      <c r="GN113" s="3065"/>
      <c r="GO113" s="3065"/>
      <c r="GP113" s="3065"/>
      <c r="GQ113" s="3"/>
      <c r="GR113" s="3066"/>
      <c r="GS113" s="3067"/>
      <c r="GT113" s="3065"/>
      <c r="GU113" s="3064"/>
      <c r="GV113" s="3065"/>
      <c r="GW113" s="3065"/>
      <c r="GX113" s="3065"/>
      <c r="GY113" s="3065"/>
      <c r="GZ113" s="3065"/>
      <c r="HA113" s="3065"/>
      <c r="HB113" s="3"/>
      <c r="HC113" s="3066"/>
      <c r="HD113" s="3067"/>
      <c r="HE113" s="3065"/>
      <c r="HF113" s="3064"/>
      <c r="HG113" s="3065"/>
      <c r="HH113" s="3065"/>
      <c r="HI113" s="3065"/>
      <c r="HJ113" s="3065"/>
      <c r="HK113" s="3065"/>
      <c r="HL113" s="3065"/>
      <c r="HM113" s="3"/>
      <c r="HN113" s="3066"/>
      <c r="HO113" s="3067"/>
      <c r="HP113" s="3065"/>
      <c r="HQ113" s="3064"/>
      <c r="HR113" s="3065"/>
      <c r="HS113" s="3065"/>
      <c r="HT113" s="3065"/>
      <c r="HU113" s="3065"/>
      <c r="HV113" s="3065"/>
      <c r="HW113" s="3065"/>
      <c r="HX113" s="3"/>
      <c r="HY113" s="3066"/>
      <c r="HZ113" s="3067"/>
      <c r="IA113" s="3065"/>
      <c r="IB113" s="3064"/>
      <c r="IC113" s="3065"/>
      <c r="ID113" s="3065"/>
      <c r="IE113" s="3065"/>
      <c r="IF113" s="3065"/>
      <c r="IG113" s="3065"/>
      <c r="IH113" s="3065"/>
      <c r="II113" s="3"/>
      <c r="IJ113" s="3066"/>
      <c r="IK113" s="3067"/>
      <c r="IL113" s="3065"/>
      <c r="IM113" s="3064"/>
      <c r="IN113" s="3065"/>
      <c r="IO113" s="3065"/>
      <c r="IP113" s="3065"/>
      <c r="IQ113" s="3065"/>
      <c r="IR113" s="3065"/>
      <c r="IS113" s="3065"/>
      <c r="IT113" s="3"/>
      <c r="IU113" s="3066"/>
      <c r="IV113" s="3067"/>
      <c r="IW113" s="3065"/>
    </row>
    <row r="114" spans="1:257" x14ac:dyDescent="0.25">
      <c r="A114" s="3066"/>
      <c r="B114" s="3067"/>
      <c r="C114" s="3068"/>
      <c r="D114" s="3062"/>
      <c r="E114" s="3068"/>
      <c r="F114" s="3068"/>
      <c r="G114" s="3068"/>
      <c r="H114" s="3068"/>
      <c r="I114" s="3068"/>
      <c r="J114" s="3068"/>
      <c r="K114" s="3063"/>
      <c r="M114" s="3066"/>
      <c r="N114" s="3067"/>
      <c r="O114" s="3065"/>
      <c r="P114" s="3064"/>
      <c r="Q114" s="3065"/>
      <c r="R114" s="3065"/>
      <c r="S114" s="3065"/>
      <c r="T114" s="3065"/>
      <c r="U114" s="3065"/>
      <c r="V114" s="3065"/>
      <c r="W114" s="3"/>
      <c r="X114" s="3066"/>
      <c r="Y114" s="3067"/>
      <c r="Z114" s="3065"/>
      <c r="AA114" s="3064"/>
      <c r="AB114" s="3065"/>
      <c r="AC114" s="3065"/>
      <c r="AD114" s="3065"/>
      <c r="AE114" s="3065"/>
      <c r="AF114" s="3065"/>
      <c r="AG114" s="3065"/>
      <c r="AH114" s="3"/>
      <c r="AI114" s="3066"/>
      <c r="AJ114" s="3067"/>
      <c r="AK114" s="3065"/>
      <c r="AL114" s="3064"/>
      <c r="AM114" s="3065"/>
      <c r="AN114" s="3065"/>
      <c r="AO114" s="3065"/>
      <c r="AP114" s="3065"/>
      <c r="AQ114" s="3065"/>
      <c r="AR114" s="3065"/>
      <c r="AS114" s="3"/>
      <c r="AT114" s="3066"/>
      <c r="AU114" s="3067"/>
      <c r="AV114" s="3065"/>
      <c r="AW114" s="3064"/>
      <c r="AX114" s="3065"/>
      <c r="AY114" s="3065"/>
      <c r="AZ114" s="3065"/>
      <c r="BA114" s="3065"/>
      <c r="BB114" s="3065"/>
      <c r="BC114" s="3065"/>
      <c r="BD114" s="3"/>
      <c r="BE114" s="3066"/>
      <c r="BF114" s="3067"/>
      <c r="BG114" s="3065"/>
      <c r="BH114" s="3064"/>
      <c r="BI114" s="3065"/>
      <c r="BJ114" s="3065"/>
      <c r="BK114" s="3065"/>
      <c r="BL114" s="3065"/>
      <c r="BM114" s="3065"/>
      <c r="BN114" s="3065"/>
      <c r="BO114" s="3"/>
      <c r="BP114" s="3066"/>
      <c r="BQ114" s="3067"/>
      <c r="BR114" s="3065"/>
      <c r="BS114" s="3064"/>
      <c r="BT114" s="3065"/>
      <c r="BU114" s="3065"/>
      <c r="BV114" s="3065"/>
      <c r="BW114" s="3065"/>
      <c r="BX114" s="3065"/>
      <c r="BY114" s="3065"/>
      <c r="BZ114" s="3"/>
      <c r="CA114" s="3066"/>
      <c r="CB114" s="3067"/>
      <c r="CC114" s="3065"/>
      <c r="CD114" s="3064"/>
      <c r="CE114" s="3065"/>
      <c r="CF114" s="3065"/>
      <c r="CG114" s="3065"/>
      <c r="CH114" s="3065"/>
      <c r="CI114" s="3065"/>
      <c r="CJ114" s="3065"/>
      <c r="CK114" s="3"/>
      <c r="CL114" s="3066"/>
      <c r="CM114" s="3067"/>
      <c r="CN114" s="3065"/>
      <c r="CO114" s="3064"/>
      <c r="CP114" s="3065"/>
      <c r="CQ114" s="3065"/>
      <c r="CR114" s="3065"/>
      <c r="CS114" s="3065"/>
      <c r="CT114" s="3065"/>
      <c r="CU114" s="3065"/>
      <c r="CV114" s="3"/>
      <c r="CW114" s="3066"/>
      <c r="CX114" s="3067"/>
      <c r="CY114" s="3065"/>
      <c r="CZ114" s="3064"/>
      <c r="DA114" s="3065"/>
      <c r="DB114" s="3065"/>
      <c r="DC114" s="3065"/>
      <c r="DD114" s="3065"/>
      <c r="DE114" s="3065"/>
      <c r="DF114" s="3065"/>
      <c r="DG114" s="3"/>
      <c r="DH114" s="3066"/>
      <c r="DI114" s="3067"/>
      <c r="DJ114" s="3065"/>
      <c r="DK114" s="3064"/>
      <c r="DL114" s="3065"/>
      <c r="DM114" s="3065"/>
      <c r="DN114" s="3065"/>
      <c r="DO114" s="3065"/>
      <c r="DP114" s="3065"/>
      <c r="DQ114" s="3065"/>
      <c r="DR114" s="3"/>
      <c r="DS114" s="3066"/>
      <c r="DT114" s="3067"/>
      <c r="DU114" s="3065"/>
      <c r="DV114" s="3064"/>
      <c r="DW114" s="3065"/>
      <c r="DX114" s="3065"/>
      <c r="DY114" s="3065"/>
      <c r="DZ114" s="3065"/>
      <c r="EA114" s="3065"/>
      <c r="EB114" s="3065"/>
      <c r="EC114" s="3"/>
      <c r="ED114" s="3066"/>
      <c r="EE114" s="3067"/>
      <c r="EF114" s="3065"/>
      <c r="EG114" s="3064"/>
      <c r="EH114" s="3065"/>
      <c r="EI114" s="3065"/>
      <c r="EJ114" s="3065"/>
      <c r="EK114" s="3065"/>
      <c r="EL114" s="3065"/>
      <c r="EM114" s="3065"/>
      <c r="EN114" s="3"/>
      <c r="EO114" s="3066"/>
      <c r="EP114" s="3067"/>
      <c r="EQ114" s="3065"/>
      <c r="ER114" s="3064"/>
      <c r="ES114" s="3065"/>
      <c r="ET114" s="3065"/>
      <c r="EU114" s="3065"/>
      <c r="EV114" s="3065"/>
      <c r="EW114" s="3065"/>
      <c r="EX114" s="3065"/>
      <c r="EY114" s="3"/>
      <c r="EZ114" s="3066"/>
      <c r="FA114" s="3067"/>
      <c r="FB114" s="3065"/>
      <c r="FC114" s="3064"/>
      <c r="FD114" s="3065"/>
      <c r="FE114" s="3065"/>
      <c r="FF114" s="3065"/>
      <c r="FG114" s="3065"/>
      <c r="FH114" s="3065"/>
      <c r="FI114" s="3065"/>
      <c r="FJ114" s="3"/>
      <c r="FK114" s="3066"/>
      <c r="FL114" s="3067"/>
      <c r="FM114" s="3065"/>
      <c r="FN114" s="3064"/>
      <c r="FO114" s="3065"/>
      <c r="FP114" s="3065"/>
      <c r="FQ114" s="3065"/>
      <c r="FR114" s="3065"/>
      <c r="FS114" s="3065"/>
      <c r="FT114" s="3065"/>
      <c r="FU114" s="3"/>
      <c r="FV114" s="3066"/>
      <c r="FW114" s="3067"/>
      <c r="FX114" s="3065"/>
      <c r="FY114" s="3064"/>
      <c r="FZ114" s="3065"/>
      <c r="GA114" s="3065"/>
      <c r="GB114" s="3065"/>
      <c r="GC114" s="3065"/>
      <c r="GD114" s="3065"/>
      <c r="GE114" s="3065"/>
      <c r="GF114" s="3"/>
      <c r="GG114" s="3066"/>
      <c r="GH114" s="3067"/>
      <c r="GI114" s="3065"/>
      <c r="GJ114" s="3064"/>
      <c r="GK114" s="3065"/>
      <c r="GL114" s="3065"/>
      <c r="GM114" s="3065"/>
      <c r="GN114" s="3065"/>
      <c r="GO114" s="3065"/>
      <c r="GP114" s="3065"/>
      <c r="GQ114" s="3"/>
      <c r="GR114" s="3066"/>
      <c r="GS114" s="3067"/>
      <c r="GT114" s="3065"/>
      <c r="GU114" s="3064"/>
      <c r="GV114" s="3065"/>
      <c r="GW114" s="3065"/>
      <c r="GX114" s="3065"/>
      <c r="GY114" s="3065"/>
      <c r="GZ114" s="3065"/>
      <c r="HA114" s="3065"/>
      <c r="HB114" s="3"/>
      <c r="HC114" s="3066"/>
      <c r="HD114" s="3067"/>
      <c r="HE114" s="3065"/>
      <c r="HF114" s="3064"/>
      <c r="HG114" s="3065"/>
      <c r="HH114" s="3065"/>
      <c r="HI114" s="3065"/>
      <c r="HJ114" s="3065"/>
      <c r="HK114" s="3065"/>
      <c r="HL114" s="3065"/>
      <c r="HM114" s="3"/>
      <c r="HN114" s="3066"/>
      <c r="HO114" s="3067"/>
      <c r="HP114" s="3065"/>
      <c r="HQ114" s="3064"/>
      <c r="HR114" s="3065"/>
      <c r="HS114" s="3065"/>
      <c r="HT114" s="3065"/>
      <c r="HU114" s="3065"/>
      <c r="HV114" s="3065"/>
      <c r="HW114" s="3065"/>
      <c r="HX114" s="3"/>
      <c r="HY114" s="3066"/>
      <c r="HZ114" s="3067"/>
      <c r="IA114" s="3065"/>
      <c r="IB114" s="3064"/>
      <c r="IC114" s="3065"/>
      <c r="ID114" s="3065"/>
      <c r="IE114" s="3065"/>
      <c r="IF114" s="3065"/>
      <c r="IG114" s="3065"/>
      <c r="IH114" s="3065"/>
      <c r="II114" s="3"/>
      <c r="IJ114" s="3066"/>
      <c r="IK114" s="3067"/>
      <c r="IL114" s="3065"/>
      <c r="IM114" s="3064"/>
      <c r="IN114" s="3065"/>
      <c r="IO114" s="3065"/>
      <c r="IP114" s="3065"/>
      <c r="IQ114" s="3065"/>
      <c r="IR114" s="3065"/>
      <c r="IS114" s="3065"/>
      <c r="IT114" s="3"/>
      <c r="IU114" s="3066"/>
      <c r="IV114" s="3067"/>
      <c r="IW114" s="3065"/>
    </row>
    <row r="115" spans="1:257" x14ac:dyDescent="0.25">
      <c r="A115" s="3066"/>
      <c r="B115" s="3067"/>
      <c r="C115" s="3068"/>
      <c r="D115" s="3062"/>
      <c r="E115" s="3068"/>
      <c r="F115" s="3068"/>
      <c r="G115" s="3068"/>
      <c r="H115" s="3068"/>
      <c r="I115" s="3068"/>
      <c r="J115" s="3068"/>
      <c r="K115" s="3063"/>
      <c r="M115" s="3066"/>
      <c r="N115" s="3067"/>
      <c r="O115" s="3065"/>
      <c r="P115" s="3064"/>
      <c r="Q115" s="3065"/>
      <c r="R115" s="3065"/>
      <c r="S115" s="3065"/>
      <c r="T115" s="3065"/>
      <c r="U115" s="3065"/>
      <c r="V115" s="3065"/>
      <c r="W115" s="3"/>
      <c r="X115" s="3066"/>
      <c r="Y115" s="3067"/>
      <c r="Z115" s="3065"/>
      <c r="AA115" s="3064"/>
      <c r="AB115" s="3065"/>
      <c r="AC115" s="3065"/>
      <c r="AD115" s="3065"/>
      <c r="AE115" s="3065"/>
      <c r="AF115" s="3065"/>
      <c r="AG115" s="3065"/>
      <c r="AH115" s="3"/>
      <c r="AI115" s="3066"/>
      <c r="AJ115" s="3067"/>
      <c r="AK115" s="3065"/>
      <c r="AL115" s="3064"/>
      <c r="AM115" s="3065"/>
      <c r="AN115" s="3065"/>
      <c r="AO115" s="3065"/>
      <c r="AP115" s="3065"/>
      <c r="AQ115" s="3065"/>
      <c r="AR115" s="3065"/>
      <c r="AS115" s="3"/>
      <c r="AT115" s="3066"/>
      <c r="AU115" s="3067"/>
      <c r="AV115" s="3065"/>
      <c r="AW115" s="3064"/>
      <c r="AX115" s="3065"/>
      <c r="AY115" s="3065"/>
      <c r="AZ115" s="3065"/>
      <c r="BA115" s="3065"/>
      <c r="BB115" s="3065"/>
      <c r="BC115" s="3065"/>
      <c r="BD115" s="3"/>
      <c r="BE115" s="3066"/>
      <c r="BF115" s="3067"/>
      <c r="BG115" s="3065"/>
      <c r="BH115" s="3064"/>
      <c r="BI115" s="3065"/>
      <c r="BJ115" s="3065"/>
      <c r="BK115" s="3065"/>
      <c r="BL115" s="3065"/>
      <c r="BM115" s="3065"/>
      <c r="BN115" s="3065"/>
      <c r="BO115" s="3"/>
      <c r="BP115" s="3066"/>
      <c r="BQ115" s="3067"/>
      <c r="BR115" s="3065"/>
      <c r="BS115" s="3064"/>
      <c r="BT115" s="3065"/>
      <c r="BU115" s="3065"/>
      <c r="BV115" s="3065"/>
      <c r="BW115" s="3065"/>
      <c r="BX115" s="3065"/>
      <c r="BY115" s="3065"/>
      <c r="BZ115" s="3"/>
      <c r="CA115" s="3066"/>
      <c r="CB115" s="3067"/>
      <c r="CC115" s="3065"/>
      <c r="CD115" s="3064"/>
      <c r="CE115" s="3065"/>
      <c r="CF115" s="3065"/>
      <c r="CG115" s="3065"/>
      <c r="CH115" s="3065"/>
      <c r="CI115" s="3065"/>
      <c r="CJ115" s="3065"/>
      <c r="CK115" s="3"/>
      <c r="CL115" s="3066"/>
      <c r="CM115" s="3067"/>
      <c r="CN115" s="3065"/>
      <c r="CO115" s="3064"/>
      <c r="CP115" s="3065"/>
      <c r="CQ115" s="3065"/>
      <c r="CR115" s="3065"/>
      <c r="CS115" s="3065"/>
      <c r="CT115" s="3065"/>
      <c r="CU115" s="3065"/>
      <c r="CV115" s="3"/>
      <c r="CW115" s="3066"/>
      <c r="CX115" s="3067"/>
      <c r="CY115" s="3065"/>
      <c r="CZ115" s="3064"/>
      <c r="DA115" s="3065"/>
      <c r="DB115" s="3065"/>
      <c r="DC115" s="3065"/>
      <c r="DD115" s="3065"/>
      <c r="DE115" s="3065"/>
      <c r="DF115" s="3065"/>
      <c r="DG115" s="3"/>
      <c r="DH115" s="3066"/>
      <c r="DI115" s="3067"/>
      <c r="DJ115" s="3065"/>
      <c r="DK115" s="3064"/>
      <c r="DL115" s="3065"/>
      <c r="DM115" s="3065"/>
      <c r="DN115" s="3065"/>
      <c r="DO115" s="3065"/>
      <c r="DP115" s="3065"/>
      <c r="DQ115" s="3065"/>
      <c r="DR115" s="3"/>
      <c r="DS115" s="3066"/>
      <c r="DT115" s="3067"/>
      <c r="DU115" s="3065"/>
      <c r="DV115" s="3064"/>
      <c r="DW115" s="3065"/>
      <c r="DX115" s="3065"/>
      <c r="DY115" s="3065"/>
      <c r="DZ115" s="3065"/>
      <c r="EA115" s="3065"/>
      <c r="EB115" s="3065"/>
      <c r="EC115" s="3"/>
      <c r="ED115" s="3066"/>
      <c r="EE115" s="3067"/>
      <c r="EF115" s="3065"/>
      <c r="EG115" s="3064"/>
      <c r="EH115" s="3065"/>
      <c r="EI115" s="3065"/>
      <c r="EJ115" s="3065"/>
      <c r="EK115" s="3065"/>
      <c r="EL115" s="3065"/>
      <c r="EM115" s="3065"/>
      <c r="EN115" s="3"/>
      <c r="EO115" s="3066"/>
      <c r="EP115" s="3067"/>
      <c r="EQ115" s="3065"/>
      <c r="ER115" s="3064"/>
      <c r="ES115" s="3065"/>
      <c r="ET115" s="3065"/>
      <c r="EU115" s="3065"/>
      <c r="EV115" s="3065"/>
      <c r="EW115" s="3065"/>
      <c r="EX115" s="3065"/>
      <c r="EY115" s="3"/>
      <c r="EZ115" s="3066"/>
      <c r="FA115" s="3067"/>
      <c r="FB115" s="3065"/>
      <c r="FC115" s="3064"/>
      <c r="FD115" s="3065"/>
      <c r="FE115" s="3065"/>
      <c r="FF115" s="3065"/>
      <c r="FG115" s="3065"/>
      <c r="FH115" s="3065"/>
      <c r="FI115" s="3065"/>
      <c r="FJ115" s="3"/>
      <c r="FK115" s="3066"/>
      <c r="FL115" s="3067"/>
      <c r="FM115" s="3065"/>
      <c r="FN115" s="3064"/>
      <c r="FO115" s="3065"/>
      <c r="FP115" s="3065"/>
      <c r="FQ115" s="3065"/>
      <c r="FR115" s="3065"/>
      <c r="FS115" s="3065"/>
      <c r="FT115" s="3065"/>
      <c r="FU115" s="3"/>
      <c r="FV115" s="3066"/>
      <c r="FW115" s="3067"/>
      <c r="FX115" s="3065"/>
      <c r="FY115" s="3064"/>
      <c r="FZ115" s="3065"/>
      <c r="GA115" s="3065"/>
      <c r="GB115" s="3065"/>
      <c r="GC115" s="3065"/>
      <c r="GD115" s="3065"/>
      <c r="GE115" s="3065"/>
      <c r="GF115" s="3"/>
      <c r="GG115" s="3066"/>
      <c r="GH115" s="3067"/>
      <c r="GI115" s="3065"/>
      <c r="GJ115" s="3064"/>
      <c r="GK115" s="3065"/>
      <c r="GL115" s="3065"/>
      <c r="GM115" s="3065"/>
      <c r="GN115" s="3065"/>
      <c r="GO115" s="3065"/>
      <c r="GP115" s="3065"/>
      <c r="GQ115" s="3"/>
      <c r="GR115" s="3066"/>
      <c r="GS115" s="3067"/>
      <c r="GT115" s="3065"/>
      <c r="GU115" s="3064"/>
      <c r="GV115" s="3065"/>
      <c r="GW115" s="3065"/>
      <c r="GX115" s="3065"/>
      <c r="GY115" s="3065"/>
      <c r="GZ115" s="3065"/>
      <c r="HA115" s="3065"/>
      <c r="HB115" s="3"/>
      <c r="HC115" s="3066"/>
      <c r="HD115" s="3067"/>
      <c r="HE115" s="3065"/>
      <c r="HF115" s="3064"/>
      <c r="HG115" s="3065"/>
      <c r="HH115" s="3065"/>
      <c r="HI115" s="3065"/>
      <c r="HJ115" s="3065"/>
      <c r="HK115" s="3065"/>
      <c r="HL115" s="3065"/>
      <c r="HM115" s="3"/>
      <c r="HN115" s="3066"/>
      <c r="HO115" s="3067"/>
      <c r="HP115" s="3065"/>
      <c r="HQ115" s="3064"/>
      <c r="HR115" s="3065"/>
      <c r="HS115" s="3065"/>
      <c r="HT115" s="3065"/>
      <c r="HU115" s="3065"/>
      <c r="HV115" s="3065"/>
      <c r="HW115" s="3065"/>
      <c r="HX115" s="3"/>
      <c r="HY115" s="3066"/>
      <c r="HZ115" s="3067"/>
      <c r="IA115" s="3065"/>
      <c r="IB115" s="3064"/>
      <c r="IC115" s="3065"/>
      <c r="ID115" s="3065"/>
      <c r="IE115" s="3065"/>
      <c r="IF115" s="3065"/>
      <c r="IG115" s="3065"/>
      <c r="IH115" s="3065"/>
      <c r="II115" s="3"/>
      <c r="IJ115" s="3066"/>
      <c r="IK115" s="3067"/>
      <c r="IL115" s="3065"/>
      <c r="IM115" s="3064"/>
      <c r="IN115" s="3065"/>
      <c r="IO115" s="3065"/>
      <c r="IP115" s="3065"/>
      <c r="IQ115" s="3065"/>
      <c r="IR115" s="3065"/>
      <c r="IS115" s="3065"/>
      <c r="IT115" s="3"/>
      <c r="IU115" s="3066"/>
      <c r="IV115" s="3067"/>
      <c r="IW115" s="3065"/>
    </row>
    <row r="116" spans="1:257" x14ac:dyDescent="0.25">
      <c r="A116" s="3066"/>
      <c r="B116" s="3067"/>
      <c r="C116" s="3068"/>
      <c r="D116" s="3062"/>
      <c r="E116" s="3068"/>
      <c r="F116" s="3068"/>
      <c r="G116" s="3068"/>
      <c r="H116" s="3068"/>
      <c r="I116" s="3068"/>
      <c r="J116" s="3068"/>
      <c r="K116" s="3063"/>
      <c r="M116" s="3066"/>
      <c r="N116" s="3067"/>
      <c r="O116" s="3065"/>
      <c r="P116" s="3064"/>
      <c r="Q116" s="3065"/>
      <c r="R116" s="3065"/>
      <c r="S116" s="3065"/>
      <c r="T116" s="3065"/>
      <c r="U116" s="3065"/>
      <c r="V116" s="3065"/>
      <c r="W116" s="3"/>
      <c r="X116" s="3066"/>
      <c r="Y116" s="3067"/>
      <c r="Z116" s="3065"/>
      <c r="AA116" s="3064"/>
      <c r="AB116" s="3065"/>
      <c r="AC116" s="3065"/>
      <c r="AD116" s="3065"/>
      <c r="AE116" s="3065"/>
      <c r="AF116" s="3065"/>
      <c r="AG116" s="3065"/>
      <c r="AH116" s="3"/>
      <c r="AI116" s="3066"/>
      <c r="AJ116" s="3067"/>
      <c r="AK116" s="3065"/>
      <c r="AL116" s="3064"/>
      <c r="AM116" s="3065"/>
      <c r="AN116" s="3065"/>
      <c r="AO116" s="3065"/>
      <c r="AP116" s="3065"/>
      <c r="AQ116" s="3065"/>
      <c r="AR116" s="3065"/>
      <c r="AS116" s="3"/>
      <c r="AT116" s="3066"/>
      <c r="AU116" s="3067"/>
      <c r="AV116" s="3065"/>
      <c r="AW116" s="3064"/>
      <c r="AX116" s="3065"/>
      <c r="AY116" s="3065"/>
      <c r="AZ116" s="3065"/>
      <c r="BA116" s="3065"/>
      <c r="BB116" s="3065"/>
      <c r="BC116" s="3065"/>
      <c r="BD116" s="3"/>
      <c r="BE116" s="3066"/>
      <c r="BF116" s="3067"/>
      <c r="BG116" s="3065"/>
      <c r="BH116" s="3064"/>
      <c r="BI116" s="3065"/>
      <c r="BJ116" s="3065"/>
      <c r="BK116" s="3065"/>
      <c r="BL116" s="3065"/>
      <c r="BM116" s="3065"/>
      <c r="BN116" s="3065"/>
      <c r="BO116" s="3"/>
      <c r="BP116" s="3066"/>
      <c r="BQ116" s="3067"/>
      <c r="BR116" s="3065"/>
      <c r="BS116" s="3064"/>
      <c r="BT116" s="3065"/>
      <c r="BU116" s="3065"/>
      <c r="BV116" s="3065"/>
      <c r="BW116" s="3065"/>
      <c r="BX116" s="3065"/>
      <c r="BY116" s="3065"/>
      <c r="BZ116" s="3"/>
      <c r="CA116" s="3066"/>
      <c r="CB116" s="3067"/>
      <c r="CC116" s="3065"/>
      <c r="CD116" s="3064"/>
      <c r="CE116" s="3065"/>
      <c r="CF116" s="3065"/>
      <c r="CG116" s="3065"/>
      <c r="CH116" s="3065"/>
      <c r="CI116" s="3065"/>
      <c r="CJ116" s="3065"/>
      <c r="CK116" s="3"/>
      <c r="CL116" s="3066"/>
      <c r="CM116" s="3067"/>
      <c r="CN116" s="3065"/>
      <c r="CO116" s="3064"/>
      <c r="CP116" s="3065"/>
      <c r="CQ116" s="3065"/>
      <c r="CR116" s="3065"/>
      <c r="CS116" s="3065"/>
      <c r="CT116" s="3065"/>
      <c r="CU116" s="3065"/>
      <c r="CV116" s="3"/>
      <c r="CW116" s="3066"/>
      <c r="CX116" s="3067"/>
      <c r="CY116" s="3065"/>
      <c r="CZ116" s="3064"/>
      <c r="DA116" s="3065"/>
      <c r="DB116" s="3065"/>
      <c r="DC116" s="3065"/>
      <c r="DD116" s="3065"/>
      <c r="DE116" s="3065"/>
      <c r="DF116" s="3065"/>
      <c r="DG116" s="3"/>
      <c r="DH116" s="3066"/>
      <c r="DI116" s="3067"/>
      <c r="DJ116" s="3065"/>
      <c r="DK116" s="3064"/>
      <c r="DL116" s="3065"/>
      <c r="DM116" s="3065"/>
      <c r="DN116" s="3065"/>
      <c r="DO116" s="3065"/>
      <c r="DP116" s="3065"/>
      <c r="DQ116" s="3065"/>
      <c r="DR116" s="3"/>
      <c r="DS116" s="3066"/>
      <c r="DT116" s="3067"/>
      <c r="DU116" s="3065"/>
      <c r="DV116" s="3064"/>
      <c r="DW116" s="3065"/>
      <c r="DX116" s="3065"/>
      <c r="DY116" s="3065"/>
      <c r="DZ116" s="3065"/>
      <c r="EA116" s="3065"/>
      <c r="EB116" s="3065"/>
      <c r="EC116" s="3"/>
      <c r="ED116" s="3066"/>
      <c r="EE116" s="3067"/>
      <c r="EF116" s="3065"/>
      <c r="EG116" s="3064"/>
      <c r="EH116" s="3065"/>
      <c r="EI116" s="3065"/>
      <c r="EJ116" s="3065"/>
      <c r="EK116" s="3065"/>
      <c r="EL116" s="3065"/>
      <c r="EM116" s="3065"/>
      <c r="EN116" s="3"/>
      <c r="EO116" s="3066"/>
      <c r="EP116" s="3067"/>
      <c r="EQ116" s="3065"/>
      <c r="ER116" s="3064"/>
      <c r="ES116" s="3065"/>
      <c r="ET116" s="3065"/>
      <c r="EU116" s="3065"/>
      <c r="EV116" s="3065"/>
      <c r="EW116" s="3065"/>
      <c r="EX116" s="3065"/>
      <c r="EY116" s="3"/>
      <c r="EZ116" s="3066"/>
      <c r="FA116" s="3067"/>
      <c r="FB116" s="3065"/>
      <c r="FC116" s="3064"/>
      <c r="FD116" s="3065"/>
      <c r="FE116" s="3065"/>
      <c r="FF116" s="3065"/>
      <c r="FG116" s="3065"/>
      <c r="FH116" s="3065"/>
      <c r="FI116" s="3065"/>
      <c r="FJ116" s="3"/>
      <c r="FK116" s="3066"/>
      <c r="FL116" s="3067"/>
      <c r="FM116" s="3065"/>
      <c r="FN116" s="3064"/>
      <c r="FO116" s="3065"/>
      <c r="FP116" s="3065"/>
      <c r="FQ116" s="3065"/>
      <c r="FR116" s="3065"/>
      <c r="FS116" s="3065"/>
      <c r="FT116" s="3065"/>
      <c r="FU116" s="3"/>
      <c r="FV116" s="3066"/>
      <c r="FW116" s="3067"/>
      <c r="FX116" s="3065"/>
      <c r="FY116" s="3064"/>
      <c r="FZ116" s="3065"/>
      <c r="GA116" s="3065"/>
      <c r="GB116" s="3065"/>
      <c r="GC116" s="3065"/>
      <c r="GD116" s="3065"/>
      <c r="GE116" s="3065"/>
      <c r="GF116" s="3"/>
      <c r="GG116" s="3066"/>
      <c r="GH116" s="3067"/>
      <c r="GI116" s="3065"/>
      <c r="GJ116" s="3064"/>
      <c r="GK116" s="3065"/>
      <c r="GL116" s="3065"/>
      <c r="GM116" s="3065"/>
      <c r="GN116" s="3065"/>
      <c r="GO116" s="3065"/>
      <c r="GP116" s="3065"/>
      <c r="GQ116" s="3"/>
      <c r="GR116" s="3066"/>
      <c r="GS116" s="3067"/>
      <c r="GT116" s="3065"/>
      <c r="GU116" s="3064"/>
      <c r="GV116" s="3065"/>
      <c r="GW116" s="3065"/>
      <c r="GX116" s="3065"/>
      <c r="GY116" s="3065"/>
      <c r="GZ116" s="3065"/>
      <c r="HA116" s="3065"/>
      <c r="HB116" s="3"/>
      <c r="HC116" s="3066"/>
      <c r="HD116" s="3067"/>
      <c r="HE116" s="3065"/>
      <c r="HF116" s="3064"/>
      <c r="HG116" s="3065"/>
      <c r="HH116" s="3065"/>
      <c r="HI116" s="3065"/>
      <c r="HJ116" s="3065"/>
      <c r="HK116" s="3065"/>
      <c r="HL116" s="3065"/>
      <c r="HM116" s="3"/>
      <c r="HN116" s="3066"/>
      <c r="HO116" s="3067"/>
      <c r="HP116" s="3065"/>
      <c r="HQ116" s="3064"/>
      <c r="HR116" s="3065"/>
      <c r="HS116" s="3065"/>
      <c r="HT116" s="3065"/>
      <c r="HU116" s="3065"/>
      <c r="HV116" s="3065"/>
      <c r="HW116" s="3065"/>
      <c r="HX116" s="3"/>
      <c r="HY116" s="3066"/>
      <c r="HZ116" s="3067"/>
      <c r="IA116" s="3065"/>
      <c r="IB116" s="3064"/>
      <c r="IC116" s="3065"/>
      <c r="ID116" s="3065"/>
      <c r="IE116" s="3065"/>
      <c r="IF116" s="3065"/>
      <c r="IG116" s="3065"/>
      <c r="IH116" s="3065"/>
      <c r="II116" s="3"/>
      <c r="IJ116" s="3066"/>
      <c r="IK116" s="3067"/>
      <c r="IL116" s="3065"/>
      <c r="IM116" s="3064"/>
      <c r="IN116" s="3065"/>
      <c r="IO116" s="3065"/>
      <c r="IP116" s="3065"/>
      <c r="IQ116" s="3065"/>
      <c r="IR116" s="3065"/>
      <c r="IS116" s="3065"/>
      <c r="IT116" s="3"/>
      <c r="IU116" s="3066"/>
      <c r="IV116" s="3067"/>
      <c r="IW116" s="3065"/>
    </row>
    <row r="117" spans="1:257" x14ac:dyDescent="0.25">
      <c r="A117" s="3066"/>
      <c r="B117" s="3067"/>
      <c r="C117" s="3068"/>
      <c r="D117" s="3062"/>
      <c r="E117" s="3068"/>
      <c r="F117" s="3068"/>
      <c r="G117" s="3068"/>
      <c r="H117" s="3068"/>
      <c r="I117" s="3068"/>
      <c r="J117" s="3068"/>
      <c r="K117" s="3063"/>
      <c r="M117" s="3066"/>
      <c r="N117" s="3067"/>
      <c r="O117" s="3065"/>
      <c r="P117" s="3064"/>
      <c r="Q117" s="3065"/>
      <c r="R117" s="3065"/>
      <c r="S117" s="3065"/>
      <c r="T117" s="3065"/>
      <c r="U117" s="3065"/>
      <c r="V117" s="3065"/>
      <c r="W117" s="3"/>
      <c r="X117" s="3066"/>
      <c r="Y117" s="3067"/>
      <c r="Z117" s="3065"/>
      <c r="AA117" s="3064"/>
      <c r="AB117" s="3065"/>
      <c r="AC117" s="3065"/>
      <c r="AD117" s="3065"/>
      <c r="AE117" s="3065"/>
      <c r="AF117" s="3065"/>
      <c r="AG117" s="3065"/>
      <c r="AH117" s="3"/>
      <c r="AI117" s="3066"/>
      <c r="AJ117" s="3067"/>
      <c r="AK117" s="3065"/>
      <c r="AL117" s="3064"/>
      <c r="AM117" s="3065"/>
      <c r="AN117" s="3065"/>
      <c r="AO117" s="3065"/>
      <c r="AP117" s="3065"/>
      <c r="AQ117" s="3065"/>
      <c r="AR117" s="3065"/>
      <c r="AS117" s="3"/>
      <c r="AT117" s="3066"/>
      <c r="AU117" s="3067"/>
      <c r="AV117" s="3065"/>
      <c r="AW117" s="3064"/>
      <c r="AX117" s="3065"/>
      <c r="AY117" s="3065"/>
      <c r="AZ117" s="3065"/>
      <c r="BA117" s="3065"/>
      <c r="BB117" s="3065"/>
      <c r="BC117" s="3065"/>
      <c r="BD117" s="3"/>
      <c r="BE117" s="3066"/>
      <c r="BF117" s="3067"/>
      <c r="BG117" s="3065"/>
      <c r="BH117" s="3064"/>
      <c r="BI117" s="3065"/>
      <c r="BJ117" s="3065"/>
      <c r="BK117" s="3065"/>
      <c r="BL117" s="3065"/>
      <c r="BM117" s="3065"/>
      <c r="BN117" s="3065"/>
      <c r="BO117" s="3"/>
      <c r="BP117" s="3066"/>
      <c r="BQ117" s="3067"/>
      <c r="BR117" s="3065"/>
      <c r="BS117" s="3064"/>
      <c r="BT117" s="3065"/>
      <c r="BU117" s="3065"/>
      <c r="BV117" s="3065"/>
      <c r="BW117" s="3065"/>
      <c r="BX117" s="3065"/>
      <c r="BY117" s="3065"/>
      <c r="BZ117" s="3"/>
      <c r="CA117" s="3066"/>
      <c r="CB117" s="3067"/>
      <c r="CC117" s="3065"/>
      <c r="CD117" s="3064"/>
      <c r="CE117" s="3065"/>
      <c r="CF117" s="3065"/>
      <c r="CG117" s="3065"/>
      <c r="CH117" s="3065"/>
      <c r="CI117" s="3065"/>
      <c r="CJ117" s="3065"/>
      <c r="CK117" s="3"/>
      <c r="CL117" s="3066"/>
      <c r="CM117" s="3067"/>
      <c r="CN117" s="3065"/>
      <c r="CO117" s="3064"/>
      <c r="CP117" s="3065"/>
      <c r="CQ117" s="3065"/>
      <c r="CR117" s="3065"/>
      <c r="CS117" s="3065"/>
      <c r="CT117" s="3065"/>
      <c r="CU117" s="3065"/>
      <c r="CV117" s="3"/>
      <c r="CW117" s="3066"/>
      <c r="CX117" s="3067"/>
      <c r="CY117" s="3065"/>
      <c r="CZ117" s="3064"/>
      <c r="DA117" s="3065"/>
      <c r="DB117" s="3065"/>
      <c r="DC117" s="3065"/>
      <c r="DD117" s="3065"/>
      <c r="DE117" s="3065"/>
      <c r="DF117" s="3065"/>
      <c r="DG117" s="3"/>
      <c r="DH117" s="3066"/>
      <c r="DI117" s="3067"/>
      <c r="DJ117" s="3065"/>
      <c r="DK117" s="3064"/>
      <c r="DL117" s="3065"/>
      <c r="DM117" s="3065"/>
      <c r="DN117" s="3065"/>
      <c r="DO117" s="3065"/>
      <c r="DP117" s="3065"/>
      <c r="DQ117" s="3065"/>
      <c r="DR117" s="3"/>
      <c r="DS117" s="3066"/>
      <c r="DT117" s="3067"/>
      <c r="DU117" s="3065"/>
      <c r="DV117" s="3064"/>
      <c r="DW117" s="3065"/>
      <c r="DX117" s="3065"/>
      <c r="DY117" s="3065"/>
      <c r="DZ117" s="3065"/>
      <c r="EA117" s="3065"/>
      <c r="EB117" s="3065"/>
      <c r="EC117" s="3"/>
      <c r="ED117" s="3066"/>
      <c r="EE117" s="3067"/>
      <c r="EF117" s="3065"/>
      <c r="EG117" s="3064"/>
      <c r="EH117" s="3065"/>
      <c r="EI117" s="3065"/>
      <c r="EJ117" s="3065"/>
      <c r="EK117" s="3065"/>
      <c r="EL117" s="3065"/>
      <c r="EM117" s="3065"/>
      <c r="EN117" s="3"/>
      <c r="EO117" s="3066"/>
      <c r="EP117" s="3067"/>
      <c r="EQ117" s="3065"/>
      <c r="ER117" s="3064"/>
      <c r="ES117" s="3065"/>
      <c r="ET117" s="3065"/>
      <c r="EU117" s="3065"/>
      <c r="EV117" s="3065"/>
      <c r="EW117" s="3065"/>
      <c r="EX117" s="3065"/>
      <c r="EY117" s="3"/>
      <c r="EZ117" s="3066"/>
      <c r="FA117" s="3067"/>
      <c r="FB117" s="3065"/>
      <c r="FC117" s="3064"/>
      <c r="FD117" s="3065"/>
      <c r="FE117" s="3065"/>
      <c r="FF117" s="3065"/>
      <c r="FG117" s="3065"/>
      <c r="FH117" s="3065"/>
      <c r="FI117" s="3065"/>
      <c r="FJ117" s="3"/>
      <c r="FK117" s="3066"/>
      <c r="FL117" s="3067"/>
      <c r="FM117" s="3065"/>
      <c r="FN117" s="3064"/>
      <c r="FO117" s="3065"/>
      <c r="FP117" s="3065"/>
      <c r="FQ117" s="3065"/>
      <c r="FR117" s="3065"/>
      <c r="FS117" s="3065"/>
      <c r="FT117" s="3065"/>
      <c r="FU117" s="3"/>
      <c r="FV117" s="3066"/>
      <c r="FW117" s="3067"/>
      <c r="FX117" s="3065"/>
      <c r="FY117" s="3064"/>
      <c r="FZ117" s="3065"/>
      <c r="GA117" s="3065"/>
      <c r="GB117" s="3065"/>
      <c r="GC117" s="3065"/>
      <c r="GD117" s="3065"/>
      <c r="GE117" s="3065"/>
      <c r="GF117" s="3"/>
      <c r="GG117" s="3066"/>
      <c r="GH117" s="3067"/>
      <c r="GI117" s="3065"/>
      <c r="GJ117" s="3064"/>
      <c r="GK117" s="3065"/>
      <c r="GL117" s="3065"/>
      <c r="GM117" s="3065"/>
      <c r="GN117" s="3065"/>
      <c r="GO117" s="3065"/>
      <c r="GP117" s="3065"/>
      <c r="GQ117" s="3"/>
      <c r="GR117" s="3066"/>
      <c r="GS117" s="3067"/>
      <c r="GT117" s="3065"/>
      <c r="GU117" s="3064"/>
      <c r="GV117" s="3065"/>
      <c r="GW117" s="3065"/>
      <c r="GX117" s="3065"/>
      <c r="GY117" s="3065"/>
      <c r="GZ117" s="3065"/>
      <c r="HA117" s="3065"/>
      <c r="HB117" s="3"/>
      <c r="HC117" s="3066"/>
      <c r="HD117" s="3067"/>
      <c r="HE117" s="3065"/>
      <c r="HF117" s="3064"/>
      <c r="HG117" s="3065"/>
      <c r="HH117" s="3065"/>
      <c r="HI117" s="3065"/>
      <c r="HJ117" s="3065"/>
      <c r="HK117" s="3065"/>
      <c r="HL117" s="3065"/>
      <c r="HM117" s="3"/>
      <c r="HN117" s="3066"/>
      <c r="HO117" s="3067"/>
      <c r="HP117" s="3065"/>
      <c r="HQ117" s="3064"/>
      <c r="HR117" s="3065"/>
      <c r="HS117" s="3065"/>
      <c r="HT117" s="3065"/>
      <c r="HU117" s="3065"/>
      <c r="HV117" s="3065"/>
      <c r="HW117" s="3065"/>
      <c r="HX117" s="3"/>
      <c r="HY117" s="3066"/>
      <c r="HZ117" s="3067"/>
      <c r="IA117" s="3065"/>
      <c r="IB117" s="3064"/>
      <c r="IC117" s="3065"/>
      <c r="ID117" s="3065"/>
      <c r="IE117" s="3065"/>
      <c r="IF117" s="3065"/>
      <c r="IG117" s="3065"/>
      <c r="IH117" s="3065"/>
      <c r="II117" s="3"/>
      <c r="IJ117" s="3066"/>
      <c r="IK117" s="3067"/>
      <c r="IL117" s="3065"/>
      <c r="IM117" s="3064"/>
      <c r="IN117" s="3065"/>
      <c r="IO117" s="3065"/>
      <c r="IP117" s="3065"/>
      <c r="IQ117" s="3065"/>
      <c r="IR117" s="3065"/>
      <c r="IS117" s="3065"/>
      <c r="IT117" s="3"/>
      <c r="IU117" s="3066"/>
      <c r="IV117" s="3067"/>
      <c r="IW117" s="3065"/>
    </row>
    <row r="118" spans="1:257" x14ac:dyDescent="0.25">
      <c r="A118" s="3066"/>
      <c r="B118" s="3067"/>
      <c r="C118" s="3068"/>
      <c r="D118" s="3062"/>
      <c r="E118" s="3068"/>
      <c r="F118" s="3068"/>
      <c r="G118" s="3068"/>
      <c r="H118" s="3068"/>
      <c r="I118" s="3068"/>
      <c r="J118" s="3068"/>
      <c r="K118" s="3063"/>
      <c r="M118" s="3066"/>
      <c r="N118" s="3067"/>
      <c r="O118" s="3065"/>
      <c r="P118" s="3064"/>
      <c r="Q118" s="3065"/>
      <c r="R118" s="3065"/>
      <c r="S118" s="3065"/>
      <c r="T118" s="3065"/>
      <c r="U118" s="3065"/>
      <c r="V118" s="3065"/>
      <c r="W118" s="3"/>
      <c r="X118" s="3066"/>
      <c r="Y118" s="3067"/>
      <c r="Z118" s="3065"/>
      <c r="AA118" s="3064"/>
      <c r="AB118" s="3065"/>
      <c r="AC118" s="3065"/>
      <c r="AD118" s="3065"/>
      <c r="AE118" s="3065"/>
      <c r="AF118" s="3065"/>
      <c r="AG118" s="3065"/>
      <c r="AH118" s="3"/>
      <c r="AI118" s="3066"/>
      <c r="AJ118" s="3067"/>
      <c r="AK118" s="3065"/>
      <c r="AL118" s="3064"/>
      <c r="AM118" s="3065"/>
      <c r="AN118" s="3065"/>
      <c r="AO118" s="3065"/>
      <c r="AP118" s="3065"/>
      <c r="AQ118" s="3065"/>
      <c r="AR118" s="3065"/>
      <c r="AS118" s="3"/>
      <c r="AT118" s="3066"/>
      <c r="AU118" s="3067"/>
      <c r="AV118" s="3065"/>
      <c r="AW118" s="3064"/>
      <c r="AX118" s="3065"/>
      <c r="AY118" s="3065"/>
      <c r="AZ118" s="3065"/>
      <c r="BA118" s="3065"/>
      <c r="BB118" s="3065"/>
      <c r="BC118" s="3065"/>
      <c r="BD118" s="3"/>
      <c r="BE118" s="3066"/>
      <c r="BF118" s="3067"/>
      <c r="BG118" s="3065"/>
      <c r="BH118" s="3064"/>
      <c r="BI118" s="3065"/>
      <c r="BJ118" s="3065"/>
      <c r="BK118" s="3065"/>
      <c r="BL118" s="3065"/>
      <c r="BM118" s="3065"/>
      <c r="BN118" s="3065"/>
      <c r="BO118" s="3"/>
      <c r="BP118" s="3066"/>
      <c r="BQ118" s="3067"/>
      <c r="BR118" s="3065"/>
      <c r="BS118" s="3064"/>
      <c r="BT118" s="3065"/>
      <c r="BU118" s="3065"/>
      <c r="BV118" s="3065"/>
      <c r="BW118" s="3065"/>
      <c r="BX118" s="3065"/>
      <c r="BY118" s="3065"/>
      <c r="BZ118" s="3"/>
      <c r="CA118" s="3066"/>
      <c r="CB118" s="3067"/>
      <c r="CC118" s="3065"/>
      <c r="CD118" s="3064"/>
      <c r="CE118" s="3065"/>
      <c r="CF118" s="3065"/>
      <c r="CG118" s="3065"/>
      <c r="CH118" s="3065"/>
      <c r="CI118" s="3065"/>
      <c r="CJ118" s="3065"/>
      <c r="CK118" s="3"/>
      <c r="CL118" s="3066"/>
      <c r="CM118" s="3067"/>
      <c r="CN118" s="3065"/>
      <c r="CO118" s="3064"/>
      <c r="CP118" s="3065"/>
      <c r="CQ118" s="3065"/>
      <c r="CR118" s="3065"/>
      <c r="CS118" s="3065"/>
      <c r="CT118" s="3065"/>
      <c r="CU118" s="3065"/>
      <c r="CV118" s="3"/>
      <c r="CW118" s="3066"/>
      <c r="CX118" s="3067"/>
      <c r="CY118" s="3065"/>
      <c r="CZ118" s="3064"/>
      <c r="DA118" s="3065"/>
      <c r="DB118" s="3065"/>
      <c r="DC118" s="3065"/>
      <c r="DD118" s="3065"/>
      <c r="DE118" s="3065"/>
      <c r="DF118" s="3065"/>
      <c r="DG118" s="3"/>
      <c r="DH118" s="3066"/>
      <c r="DI118" s="3067"/>
      <c r="DJ118" s="3065"/>
      <c r="DK118" s="3064"/>
      <c r="DL118" s="3065"/>
      <c r="DM118" s="3065"/>
      <c r="DN118" s="3065"/>
      <c r="DO118" s="3065"/>
      <c r="DP118" s="3065"/>
      <c r="DQ118" s="3065"/>
      <c r="DR118" s="3"/>
      <c r="DS118" s="3066"/>
      <c r="DT118" s="3067"/>
      <c r="DU118" s="3065"/>
      <c r="DV118" s="3064"/>
      <c r="DW118" s="3065"/>
      <c r="DX118" s="3065"/>
      <c r="DY118" s="3065"/>
      <c r="DZ118" s="3065"/>
      <c r="EA118" s="3065"/>
      <c r="EB118" s="3065"/>
      <c r="EC118" s="3"/>
      <c r="ED118" s="3066"/>
      <c r="EE118" s="3067"/>
      <c r="EF118" s="3065"/>
      <c r="EG118" s="3064"/>
      <c r="EH118" s="3065"/>
      <c r="EI118" s="3065"/>
      <c r="EJ118" s="3065"/>
      <c r="EK118" s="3065"/>
      <c r="EL118" s="3065"/>
      <c r="EM118" s="3065"/>
      <c r="EN118" s="3"/>
      <c r="EO118" s="3066"/>
      <c r="EP118" s="3067"/>
      <c r="EQ118" s="3065"/>
      <c r="ER118" s="3064"/>
      <c r="ES118" s="3065"/>
      <c r="ET118" s="3065"/>
      <c r="EU118" s="3065"/>
      <c r="EV118" s="3065"/>
      <c r="EW118" s="3065"/>
      <c r="EX118" s="3065"/>
      <c r="EY118" s="3"/>
      <c r="EZ118" s="3066"/>
      <c r="FA118" s="3067"/>
      <c r="FB118" s="3065"/>
      <c r="FC118" s="3064"/>
      <c r="FD118" s="3065"/>
      <c r="FE118" s="3065"/>
      <c r="FF118" s="3065"/>
      <c r="FG118" s="3065"/>
      <c r="FH118" s="3065"/>
      <c r="FI118" s="3065"/>
      <c r="FJ118" s="3"/>
      <c r="FK118" s="3066"/>
      <c r="FL118" s="3067"/>
      <c r="FM118" s="3065"/>
      <c r="FN118" s="3064"/>
      <c r="FO118" s="3065"/>
      <c r="FP118" s="3065"/>
      <c r="FQ118" s="3065"/>
      <c r="FR118" s="3065"/>
      <c r="FS118" s="3065"/>
      <c r="FT118" s="3065"/>
      <c r="FU118" s="3"/>
      <c r="FV118" s="3066"/>
      <c r="FW118" s="3067"/>
      <c r="FX118" s="3065"/>
      <c r="FY118" s="3064"/>
      <c r="FZ118" s="3065"/>
      <c r="GA118" s="3065"/>
      <c r="GB118" s="3065"/>
      <c r="GC118" s="3065"/>
      <c r="GD118" s="3065"/>
      <c r="GE118" s="3065"/>
      <c r="GF118" s="3"/>
      <c r="GG118" s="3066"/>
      <c r="GH118" s="3067"/>
      <c r="GI118" s="3065"/>
      <c r="GJ118" s="3064"/>
      <c r="GK118" s="3065"/>
      <c r="GL118" s="3065"/>
      <c r="GM118" s="3065"/>
      <c r="GN118" s="3065"/>
      <c r="GO118" s="3065"/>
      <c r="GP118" s="3065"/>
      <c r="GQ118" s="3"/>
      <c r="GR118" s="3066"/>
      <c r="GS118" s="3067"/>
      <c r="GT118" s="3065"/>
      <c r="GU118" s="3064"/>
      <c r="GV118" s="3065"/>
      <c r="GW118" s="3065"/>
      <c r="GX118" s="3065"/>
      <c r="GY118" s="3065"/>
      <c r="GZ118" s="3065"/>
      <c r="HA118" s="3065"/>
      <c r="HB118" s="3"/>
      <c r="HC118" s="3066"/>
      <c r="HD118" s="3067"/>
      <c r="HE118" s="3065"/>
      <c r="HF118" s="3064"/>
      <c r="HG118" s="3065"/>
      <c r="HH118" s="3065"/>
      <c r="HI118" s="3065"/>
      <c r="HJ118" s="3065"/>
      <c r="HK118" s="3065"/>
      <c r="HL118" s="3065"/>
      <c r="HM118" s="3"/>
      <c r="HN118" s="3066"/>
      <c r="HO118" s="3067"/>
      <c r="HP118" s="3065"/>
      <c r="HQ118" s="3064"/>
      <c r="HR118" s="3065"/>
      <c r="HS118" s="3065"/>
      <c r="HT118" s="3065"/>
      <c r="HU118" s="3065"/>
      <c r="HV118" s="3065"/>
      <c r="HW118" s="3065"/>
      <c r="HX118" s="3"/>
      <c r="HY118" s="3066"/>
      <c r="HZ118" s="3067"/>
      <c r="IA118" s="3065"/>
      <c r="IB118" s="3064"/>
      <c r="IC118" s="3065"/>
      <c r="ID118" s="3065"/>
      <c r="IE118" s="3065"/>
      <c r="IF118" s="3065"/>
      <c r="IG118" s="3065"/>
      <c r="IH118" s="3065"/>
      <c r="II118" s="3"/>
      <c r="IJ118" s="3066"/>
      <c r="IK118" s="3067"/>
      <c r="IL118" s="3065"/>
      <c r="IM118" s="3064"/>
      <c r="IN118" s="3065"/>
      <c r="IO118" s="3065"/>
      <c r="IP118" s="3065"/>
      <c r="IQ118" s="3065"/>
      <c r="IR118" s="3065"/>
      <c r="IS118" s="3065"/>
      <c r="IT118" s="3"/>
      <c r="IU118" s="3066"/>
      <c r="IV118" s="3067"/>
      <c r="IW118" s="3065"/>
    </row>
    <row r="119" spans="1:257" x14ac:dyDescent="0.25">
      <c r="A119" s="3066"/>
      <c r="B119" s="3067"/>
      <c r="D119" s="3064"/>
      <c r="M119" s="3066"/>
      <c r="N119" s="3067"/>
      <c r="O119" s="3065"/>
      <c r="P119" s="3064"/>
      <c r="Q119" s="3065"/>
      <c r="R119" s="3065"/>
      <c r="S119" s="3065"/>
      <c r="T119" s="3065"/>
      <c r="U119" s="3065"/>
      <c r="V119" s="3065"/>
      <c r="W119" s="3"/>
      <c r="X119" s="3066"/>
      <c r="Y119" s="3067"/>
      <c r="Z119" s="3065"/>
      <c r="AA119" s="3064"/>
      <c r="AB119" s="3065"/>
      <c r="AC119" s="3065"/>
      <c r="AD119" s="3065"/>
      <c r="AE119" s="3065"/>
      <c r="AF119" s="3065"/>
      <c r="AG119" s="3065"/>
      <c r="AH119" s="3"/>
      <c r="AI119" s="3066"/>
      <c r="AJ119" s="3067"/>
      <c r="AK119" s="3065"/>
      <c r="AL119" s="3064"/>
      <c r="AM119" s="3065"/>
      <c r="AN119" s="3065"/>
      <c r="AO119" s="3065"/>
      <c r="AP119" s="3065"/>
      <c r="AQ119" s="3065"/>
      <c r="AR119" s="3065"/>
      <c r="AS119" s="3"/>
      <c r="AT119" s="3066"/>
      <c r="AU119" s="3067"/>
      <c r="AV119" s="3065"/>
      <c r="AW119" s="3064"/>
      <c r="AX119" s="3065"/>
      <c r="AY119" s="3065"/>
      <c r="AZ119" s="3065"/>
      <c r="BA119" s="3065"/>
      <c r="BB119" s="3065"/>
      <c r="BC119" s="3065"/>
      <c r="BD119" s="3"/>
      <c r="BE119" s="3066"/>
      <c r="BF119" s="3067"/>
      <c r="BG119" s="3065"/>
      <c r="BH119" s="3064"/>
      <c r="BI119" s="3065"/>
      <c r="BJ119" s="3065"/>
      <c r="BK119" s="3065"/>
      <c r="BL119" s="3065"/>
      <c r="BM119" s="3065"/>
      <c r="BN119" s="3065"/>
      <c r="BO119" s="3"/>
      <c r="BP119" s="3066"/>
      <c r="BQ119" s="3067"/>
      <c r="BR119" s="3065"/>
      <c r="BS119" s="3064"/>
      <c r="BT119" s="3065"/>
      <c r="BU119" s="3065"/>
      <c r="BV119" s="3065"/>
      <c r="BW119" s="3065"/>
      <c r="BX119" s="3065"/>
      <c r="BY119" s="3065"/>
      <c r="BZ119" s="3"/>
      <c r="CA119" s="3066"/>
      <c r="CB119" s="3067"/>
      <c r="CC119" s="3065"/>
      <c r="CD119" s="3064"/>
      <c r="CE119" s="3065"/>
      <c r="CF119" s="3065"/>
      <c r="CG119" s="3065"/>
      <c r="CH119" s="3065"/>
      <c r="CI119" s="3065"/>
      <c r="CJ119" s="3065"/>
      <c r="CK119" s="3"/>
      <c r="CL119" s="3066"/>
      <c r="CM119" s="3067"/>
      <c r="CN119" s="3065"/>
      <c r="CO119" s="3064"/>
      <c r="CP119" s="3065"/>
      <c r="CQ119" s="3065"/>
      <c r="CR119" s="3065"/>
      <c r="CS119" s="3065"/>
      <c r="CT119" s="3065"/>
      <c r="CU119" s="3065"/>
      <c r="CV119" s="3"/>
      <c r="CW119" s="3066"/>
      <c r="CX119" s="3067"/>
      <c r="CY119" s="3065"/>
      <c r="CZ119" s="3064"/>
      <c r="DA119" s="3065"/>
      <c r="DB119" s="3065"/>
      <c r="DC119" s="3065"/>
      <c r="DD119" s="3065"/>
      <c r="DE119" s="3065"/>
      <c r="DF119" s="3065"/>
      <c r="DG119" s="3"/>
      <c r="DH119" s="3066"/>
      <c r="DI119" s="3067"/>
      <c r="DJ119" s="3065"/>
      <c r="DK119" s="3064"/>
      <c r="DL119" s="3065"/>
      <c r="DM119" s="3065"/>
      <c r="DN119" s="3065"/>
      <c r="DO119" s="3065"/>
      <c r="DP119" s="3065"/>
      <c r="DQ119" s="3065"/>
      <c r="DR119" s="3"/>
      <c r="DS119" s="3066"/>
      <c r="DT119" s="3067"/>
      <c r="DU119" s="3065"/>
      <c r="DV119" s="3064"/>
      <c r="DW119" s="3065"/>
      <c r="DX119" s="3065"/>
      <c r="DY119" s="3065"/>
      <c r="DZ119" s="3065"/>
      <c r="EA119" s="3065"/>
      <c r="EB119" s="3065"/>
      <c r="EC119" s="3"/>
      <c r="ED119" s="3066"/>
      <c r="EE119" s="3067"/>
      <c r="EF119" s="3065"/>
      <c r="EG119" s="3064"/>
      <c r="EH119" s="3065"/>
      <c r="EI119" s="3065"/>
      <c r="EJ119" s="3065"/>
      <c r="EK119" s="3065"/>
      <c r="EL119" s="3065"/>
      <c r="EM119" s="3065"/>
      <c r="EN119" s="3"/>
      <c r="EO119" s="3066"/>
      <c r="EP119" s="3067"/>
      <c r="EQ119" s="3065"/>
      <c r="ER119" s="3064"/>
      <c r="ES119" s="3065"/>
      <c r="ET119" s="3065"/>
      <c r="EU119" s="3065"/>
      <c r="EV119" s="3065"/>
      <c r="EW119" s="3065"/>
      <c r="EX119" s="3065"/>
      <c r="EY119" s="3"/>
      <c r="EZ119" s="3066"/>
      <c r="FA119" s="3067"/>
      <c r="FB119" s="3065"/>
      <c r="FC119" s="3064"/>
      <c r="FD119" s="3065"/>
      <c r="FE119" s="3065"/>
      <c r="FF119" s="3065"/>
      <c r="FG119" s="3065"/>
      <c r="FH119" s="3065"/>
      <c r="FI119" s="3065"/>
      <c r="FJ119" s="3"/>
      <c r="FK119" s="3066"/>
      <c r="FL119" s="3067"/>
      <c r="FM119" s="3065"/>
      <c r="FN119" s="3064"/>
      <c r="FO119" s="3065"/>
      <c r="FP119" s="3065"/>
      <c r="FQ119" s="3065"/>
      <c r="FR119" s="3065"/>
      <c r="FS119" s="3065"/>
      <c r="FT119" s="3065"/>
      <c r="FU119" s="3"/>
      <c r="FV119" s="3066"/>
      <c r="FW119" s="3067"/>
      <c r="FX119" s="3065"/>
      <c r="FY119" s="3064"/>
      <c r="FZ119" s="3065"/>
      <c r="GA119" s="3065"/>
      <c r="GB119" s="3065"/>
      <c r="GC119" s="3065"/>
      <c r="GD119" s="3065"/>
      <c r="GE119" s="3065"/>
      <c r="GF119" s="3"/>
      <c r="GG119" s="3066"/>
      <c r="GH119" s="3067"/>
      <c r="GI119" s="3065"/>
      <c r="GJ119" s="3064"/>
      <c r="GK119" s="3065"/>
      <c r="GL119" s="3065"/>
      <c r="GM119" s="3065"/>
      <c r="GN119" s="3065"/>
      <c r="GO119" s="3065"/>
      <c r="GP119" s="3065"/>
      <c r="GQ119" s="3"/>
      <c r="GR119" s="3066"/>
      <c r="GS119" s="3067"/>
      <c r="GT119" s="3065"/>
      <c r="GU119" s="3064"/>
      <c r="GV119" s="3065"/>
      <c r="GW119" s="3065"/>
      <c r="GX119" s="3065"/>
      <c r="GY119" s="3065"/>
      <c r="GZ119" s="3065"/>
      <c r="HA119" s="3065"/>
      <c r="HB119" s="3"/>
      <c r="HC119" s="3066"/>
      <c r="HD119" s="3067"/>
      <c r="HE119" s="3065"/>
      <c r="HF119" s="3064"/>
      <c r="HG119" s="3065"/>
      <c r="HH119" s="3065"/>
      <c r="HI119" s="3065"/>
      <c r="HJ119" s="3065"/>
      <c r="HK119" s="3065"/>
      <c r="HL119" s="3065"/>
      <c r="HM119" s="3"/>
      <c r="HN119" s="3066"/>
      <c r="HO119" s="3067"/>
      <c r="HP119" s="3065"/>
      <c r="HQ119" s="3064"/>
      <c r="HR119" s="3065"/>
      <c r="HS119" s="3065"/>
      <c r="HT119" s="3065"/>
      <c r="HU119" s="3065"/>
      <c r="HV119" s="3065"/>
      <c r="HW119" s="3065"/>
      <c r="HX119" s="3"/>
      <c r="HY119" s="3066"/>
      <c r="HZ119" s="3067"/>
      <c r="IA119" s="3065"/>
      <c r="IB119" s="3064"/>
      <c r="IC119" s="3065"/>
      <c r="ID119" s="3065"/>
      <c r="IE119" s="3065"/>
      <c r="IF119" s="3065"/>
      <c r="IG119" s="3065"/>
      <c r="IH119" s="3065"/>
      <c r="II119" s="3"/>
      <c r="IJ119" s="3066"/>
      <c r="IK119" s="3067"/>
      <c r="IL119" s="3065"/>
      <c r="IM119" s="3064"/>
      <c r="IN119" s="3065"/>
      <c r="IO119" s="3065"/>
      <c r="IP119" s="3065"/>
      <c r="IQ119" s="3065"/>
      <c r="IR119" s="3065"/>
      <c r="IS119" s="3065"/>
      <c r="IT119" s="3"/>
      <c r="IU119" s="3066"/>
      <c r="IV119" s="3067"/>
      <c r="IW119" s="3065"/>
    </row>
    <row r="120" spans="1:257" x14ac:dyDescent="0.25">
      <c r="A120" s="3066"/>
      <c r="B120" s="3067"/>
      <c r="D120" s="3064"/>
      <c r="M120" s="3066"/>
      <c r="N120" s="3067"/>
      <c r="O120" s="3065"/>
      <c r="P120" s="3064"/>
      <c r="Q120" s="3065"/>
      <c r="R120" s="3065"/>
      <c r="S120" s="3065"/>
      <c r="T120" s="3065"/>
      <c r="U120" s="3065"/>
      <c r="V120" s="3065"/>
      <c r="W120" s="3"/>
      <c r="X120" s="3066"/>
      <c r="Y120" s="3067"/>
      <c r="Z120" s="3065"/>
      <c r="AA120" s="3064"/>
      <c r="AB120" s="3065"/>
      <c r="AC120" s="3065"/>
      <c r="AD120" s="3065"/>
      <c r="AE120" s="3065"/>
      <c r="AF120" s="3065"/>
      <c r="AG120" s="3065"/>
      <c r="AH120" s="3"/>
      <c r="AI120" s="3066"/>
      <c r="AJ120" s="3067"/>
      <c r="AK120" s="3065"/>
      <c r="AL120" s="3064"/>
      <c r="AM120" s="3065"/>
      <c r="AN120" s="3065"/>
      <c r="AO120" s="3065"/>
      <c r="AP120" s="3065"/>
      <c r="AQ120" s="3065"/>
      <c r="AR120" s="3065"/>
      <c r="AS120" s="3"/>
      <c r="AT120" s="3066"/>
      <c r="AU120" s="3067"/>
      <c r="AV120" s="3065"/>
      <c r="AW120" s="3064"/>
      <c r="AX120" s="3065"/>
      <c r="AY120" s="3065"/>
      <c r="AZ120" s="3065"/>
      <c r="BA120" s="3065"/>
      <c r="BB120" s="3065"/>
      <c r="BC120" s="3065"/>
      <c r="BD120" s="3"/>
      <c r="BE120" s="3066"/>
      <c r="BF120" s="3067"/>
      <c r="BG120" s="3065"/>
      <c r="BH120" s="3064"/>
      <c r="BI120" s="3065"/>
      <c r="BJ120" s="3065"/>
      <c r="BK120" s="3065"/>
      <c r="BL120" s="3065"/>
      <c r="BM120" s="3065"/>
      <c r="BN120" s="3065"/>
      <c r="BO120" s="3"/>
      <c r="BP120" s="3066"/>
      <c r="BQ120" s="3067"/>
      <c r="BR120" s="3065"/>
      <c r="BS120" s="3064"/>
      <c r="BT120" s="3065"/>
      <c r="BU120" s="3065"/>
      <c r="BV120" s="3065"/>
      <c r="BW120" s="3065"/>
      <c r="BX120" s="3065"/>
      <c r="BY120" s="3065"/>
      <c r="BZ120" s="3"/>
      <c r="CA120" s="3066"/>
      <c r="CB120" s="3067"/>
      <c r="CC120" s="3065"/>
      <c r="CD120" s="3064"/>
      <c r="CE120" s="3065"/>
      <c r="CF120" s="3065"/>
      <c r="CG120" s="3065"/>
      <c r="CH120" s="3065"/>
      <c r="CI120" s="3065"/>
      <c r="CJ120" s="3065"/>
      <c r="CK120" s="3"/>
      <c r="CL120" s="3066"/>
      <c r="CM120" s="3067"/>
      <c r="CN120" s="3065"/>
      <c r="CO120" s="3064"/>
      <c r="CP120" s="3065"/>
      <c r="CQ120" s="3065"/>
      <c r="CR120" s="3065"/>
      <c r="CS120" s="3065"/>
      <c r="CT120" s="3065"/>
      <c r="CU120" s="3065"/>
      <c r="CV120" s="3"/>
      <c r="CW120" s="3066"/>
      <c r="CX120" s="3067"/>
      <c r="CY120" s="3065"/>
      <c r="CZ120" s="3064"/>
      <c r="DA120" s="3065"/>
      <c r="DB120" s="3065"/>
      <c r="DC120" s="3065"/>
      <c r="DD120" s="3065"/>
      <c r="DE120" s="3065"/>
      <c r="DF120" s="3065"/>
      <c r="DG120" s="3"/>
      <c r="DH120" s="3066"/>
      <c r="DI120" s="3067"/>
      <c r="DJ120" s="3065"/>
      <c r="DK120" s="3064"/>
      <c r="DL120" s="3065"/>
      <c r="DM120" s="3065"/>
      <c r="DN120" s="3065"/>
      <c r="DO120" s="3065"/>
      <c r="DP120" s="3065"/>
      <c r="DQ120" s="3065"/>
      <c r="DR120" s="3"/>
      <c r="DS120" s="3066"/>
      <c r="DT120" s="3067"/>
      <c r="DU120" s="3065"/>
      <c r="DV120" s="3064"/>
      <c r="DW120" s="3065"/>
      <c r="DX120" s="3065"/>
      <c r="DY120" s="3065"/>
      <c r="DZ120" s="3065"/>
      <c r="EA120" s="3065"/>
      <c r="EB120" s="3065"/>
      <c r="EC120" s="3"/>
      <c r="ED120" s="3066"/>
      <c r="EE120" s="3067"/>
      <c r="EF120" s="3065"/>
      <c r="EG120" s="3064"/>
      <c r="EH120" s="3065"/>
      <c r="EI120" s="3065"/>
      <c r="EJ120" s="3065"/>
      <c r="EK120" s="3065"/>
      <c r="EL120" s="3065"/>
      <c r="EM120" s="3065"/>
      <c r="EN120" s="3"/>
      <c r="EO120" s="3066"/>
      <c r="EP120" s="3067"/>
      <c r="EQ120" s="3065"/>
      <c r="ER120" s="3064"/>
      <c r="ES120" s="3065"/>
      <c r="ET120" s="3065"/>
      <c r="EU120" s="3065"/>
      <c r="EV120" s="3065"/>
      <c r="EW120" s="3065"/>
      <c r="EX120" s="3065"/>
      <c r="EY120" s="3"/>
      <c r="EZ120" s="3066"/>
      <c r="FA120" s="3067"/>
      <c r="FB120" s="3065"/>
      <c r="FC120" s="3064"/>
      <c r="FD120" s="3065"/>
      <c r="FE120" s="3065"/>
      <c r="FF120" s="3065"/>
      <c r="FG120" s="3065"/>
      <c r="FH120" s="3065"/>
      <c r="FI120" s="3065"/>
      <c r="FJ120" s="3"/>
      <c r="FK120" s="3066"/>
      <c r="FL120" s="3067"/>
      <c r="FM120" s="3065"/>
      <c r="FN120" s="3064"/>
      <c r="FO120" s="3065"/>
      <c r="FP120" s="3065"/>
      <c r="FQ120" s="3065"/>
      <c r="FR120" s="3065"/>
      <c r="FS120" s="3065"/>
      <c r="FT120" s="3065"/>
      <c r="FU120" s="3"/>
      <c r="FV120" s="3066"/>
      <c r="FW120" s="3067"/>
      <c r="FX120" s="3065"/>
      <c r="FY120" s="3064"/>
      <c r="FZ120" s="3065"/>
      <c r="GA120" s="3065"/>
      <c r="GB120" s="3065"/>
      <c r="GC120" s="3065"/>
      <c r="GD120" s="3065"/>
      <c r="GE120" s="3065"/>
      <c r="GF120" s="3"/>
      <c r="GG120" s="3066"/>
      <c r="GH120" s="3067"/>
      <c r="GI120" s="3065"/>
      <c r="GJ120" s="3064"/>
      <c r="GK120" s="3065"/>
      <c r="GL120" s="3065"/>
      <c r="GM120" s="3065"/>
      <c r="GN120" s="3065"/>
      <c r="GO120" s="3065"/>
      <c r="GP120" s="3065"/>
      <c r="GQ120" s="3"/>
      <c r="GR120" s="3066"/>
      <c r="GS120" s="3067"/>
      <c r="GT120" s="3065"/>
      <c r="GU120" s="3064"/>
      <c r="GV120" s="3065"/>
      <c r="GW120" s="3065"/>
      <c r="GX120" s="3065"/>
      <c r="GY120" s="3065"/>
      <c r="GZ120" s="3065"/>
      <c r="HA120" s="3065"/>
      <c r="HB120" s="3"/>
      <c r="HC120" s="3066"/>
      <c r="HD120" s="3067"/>
      <c r="HE120" s="3065"/>
      <c r="HF120" s="3064"/>
      <c r="HG120" s="3065"/>
      <c r="HH120" s="3065"/>
      <c r="HI120" s="3065"/>
      <c r="HJ120" s="3065"/>
      <c r="HK120" s="3065"/>
      <c r="HL120" s="3065"/>
      <c r="HM120" s="3"/>
      <c r="HN120" s="3066"/>
      <c r="HO120" s="3067"/>
      <c r="HP120" s="3065"/>
      <c r="HQ120" s="3064"/>
      <c r="HR120" s="3065"/>
      <c r="HS120" s="3065"/>
      <c r="HT120" s="3065"/>
      <c r="HU120" s="3065"/>
      <c r="HV120" s="3065"/>
      <c r="HW120" s="3065"/>
      <c r="HX120" s="3"/>
      <c r="HY120" s="3066"/>
      <c r="HZ120" s="3067"/>
      <c r="IA120" s="3065"/>
      <c r="IB120" s="3064"/>
      <c r="IC120" s="3065"/>
      <c r="ID120" s="3065"/>
      <c r="IE120" s="3065"/>
      <c r="IF120" s="3065"/>
      <c r="IG120" s="3065"/>
      <c r="IH120" s="3065"/>
      <c r="II120" s="3"/>
      <c r="IJ120" s="3066"/>
      <c r="IK120" s="3067"/>
      <c r="IL120" s="3065"/>
      <c r="IM120" s="3064"/>
      <c r="IN120" s="3065"/>
      <c r="IO120" s="3065"/>
      <c r="IP120" s="3065"/>
      <c r="IQ120" s="3065"/>
      <c r="IR120" s="3065"/>
      <c r="IS120" s="3065"/>
      <c r="IT120" s="3"/>
      <c r="IU120" s="3066"/>
      <c r="IV120" s="3067"/>
      <c r="IW120" s="3065"/>
    </row>
    <row r="121" spans="1:257" x14ac:dyDescent="0.25">
      <c r="A121" s="3066"/>
      <c r="B121" s="3067"/>
      <c r="D121" s="3064"/>
      <c r="M121" s="3066"/>
      <c r="N121" s="3067"/>
      <c r="O121" s="3065"/>
      <c r="P121" s="3064"/>
      <c r="Q121" s="3065"/>
      <c r="R121" s="3065"/>
      <c r="S121" s="3065"/>
      <c r="T121" s="3065"/>
      <c r="U121" s="3065"/>
      <c r="V121" s="3065"/>
      <c r="W121" s="3"/>
      <c r="X121" s="3066"/>
      <c r="Y121" s="3067"/>
      <c r="Z121" s="3065"/>
      <c r="AA121" s="3064"/>
      <c r="AB121" s="3065"/>
      <c r="AC121" s="3065"/>
      <c r="AD121" s="3065"/>
      <c r="AE121" s="3065"/>
      <c r="AF121" s="3065"/>
      <c r="AG121" s="3065"/>
      <c r="AH121" s="3"/>
      <c r="AI121" s="3066"/>
      <c r="AJ121" s="3067"/>
      <c r="AK121" s="3065"/>
      <c r="AL121" s="3064"/>
      <c r="AM121" s="3065"/>
      <c r="AN121" s="3065"/>
      <c r="AO121" s="3065"/>
      <c r="AP121" s="3065"/>
      <c r="AQ121" s="3065"/>
      <c r="AR121" s="3065"/>
      <c r="AS121" s="3"/>
      <c r="AT121" s="3066"/>
      <c r="AU121" s="3067"/>
      <c r="AV121" s="3065"/>
      <c r="AW121" s="3064"/>
      <c r="AX121" s="3065"/>
      <c r="AY121" s="3065"/>
      <c r="AZ121" s="3065"/>
      <c r="BA121" s="3065"/>
      <c r="BB121" s="3065"/>
      <c r="BC121" s="3065"/>
      <c r="BD121" s="3"/>
      <c r="BE121" s="3066"/>
      <c r="BF121" s="3067"/>
      <c r="BG121" s="3065"/>
      <c r="BH121" s="3064"/>
      <c r="BI121" s="3065"/>
      <c r="BJ121" s="3065"/>
      <c r="BK121" s="3065"/>
      <c r="BL121" s="3065"/>
      <c r="BM121" s="3065"/>
      <c r="BN121" s="3065"/>
      <c r="BO121" s="3"/>
      <c r="BP121" s="3066"/>
      <c r="BQ121" s="3067"/>
      <c r="BR121" s="3065"/>
      <c r="BS121" s="3064"/>
      <c r="BT121" s="3065"/>
      <c r="BU121" s="3065"/>
      <c r="BV121" s="3065"/>
      <c r="BW121" s="3065"/>
      <c r="BX121" s="3065"/>
      <c r="BY121" s="3065"/>
      <c r="BZ121" s="3"/>
      <c r="CA121" s="3066"/>
      <c r="CB121" s="3067"/>
      <c r="CC121" s="3065"/>
      <c r="CD121" s="3064"/>
      <c r="CE121" s="3065"/>
      <c r="CF121" s="3065"/>
      <c r="CG121" s="3065"/>
      <c r="CH121" s="3065"/>
      <c r="CI121" s="3065"/>
      <c r="CJ121" s="3065"/>
      <c r="CK121" s="3"/>
      <c r="CL121" s="3066"/>
      <c r="CM121" s="3067"/>
      <c r="CN121" s="3065"/>
      <c r="CO121" s="3064"/>
      <c r="CP121" s="3065"/>
      <c r="CQ121" s="3065"/>
      <c r="CR121" s="3065"/>
      <c r="CS121" s="3065"/>
      <c r="CT121" s="3065"/>
      <c r="CU121" s="3065"/>
      <c r="CV121" s="3"/>
      <c r="CW121" s="3066"/>
      <c r="CX121" s="3067"/>
      <c r="CY121" s="3065"/>
      <c r="CZ121" s="3064"/>
      <c r="DA121" s="3065"/>
      <c r="DB121" s="3065"/>
      <c r="DC121" s="3065"/>
      <c r="DD121" s="3065"/>
      <c r="DE121" s="3065"/>
      <c r="DF121" s="3065"/>
      <c r="DG121" s="3"/>
      <c r="DH121" s="3066"/>
      <c r="DI121" s="3067"/>
      <c r="DJ121" s="3065"/>
      <c r="DK121" s="3064"/>
      <c r="DL121" s="3065"/>
      <c r="DM121" s="3065"/>
      <c r="DN121" s="3065"/>
      <c r="DO121" s="3065"/>
      <c r="DP121" s="3065"/>
      <c r="DQ121" s="3065"/>
      <c r="DR121" s="3"/>
      <c r="DS121" s="3066"/>
      <c r="DT121" s="3067"/>
      <c r="DU121" s="3065"/>
      <c r="DV121" s="3064"/>
      <c r="DW121" s="3065"/>
      <c r="DX121" s="3065"/>
      <c r="DY121" s="3065"/>
      <c r="DZ121" s="3065"/>
      <c r="EA121" s="3065"/>
      <c r="EB121" s="3065"/>
      <c r="EC121" s="3"/>
      <c r="ED121" s="3066"/>
      <c r="EE121" s="3067"/>
      <c r="EF121" s="3065"/>
      <c r="EG121" s="3064"/>
      <c r="EH121" s="3065"/>
      <c r="EI121" s="3065"/>
      <c r="EJ121" s="3065"/>
      <c r="EK121" s="3065"/>
      <c r="EL121" s="3065"/>
      <c r="EM121" s="3065"/>
      <c r="EN121" s="3"/>
      <c r="EO121" s="3066"/>
      <c r="EP121" s="3067"/>
      <c r="EQ121" s="3065"/>
      <c r="ER121" s="3064"/>
      <c r="ES121" s="3065"/>
      <c r="ET121" s="3065"/>
      <c r="EU121" s="3065"/>
      <c r="EV121" s="3065"/>
      <c r="EW121" s="3065"/>
      <c r="EX121" s="3065"/>
      <c r="EY121" s="3"/>
      <c r="EZ121" s="3066"/>
      <c r="FA121" s="3067"/>
      <c r="FB121" s="3065"/>
      <c r="FC121" s="3064"/>
      <c r="FD121" s="3065"/>
      <c r="FE121" s="3065"/>
      <c r="FF121" s="3065"/>
      <c r="FG121" s="3065"/>
      <c r="FH121" s="3065"/>
      <c r="FI121" s="3065"/>
      <c r="FJ121" s="3"/>
      <c r="FK121" s="3066"/>
      <c r="FL121" s="3067"/>
      <c r="FM121" s="3065"/>
      <c r="FN121" s="3064"/>
      <c r="FO121" s="3065"/>
      <c r="FP121" s="3065"/>
      <c r="FQ121" s="3065"/>
      <c r="FR121" s="3065"/>
      <c r="FS121" s="3065"/>
      <c r="FT121" s="3065"/>
      <c r="FU121" s="3"/>
      <c r="FV121" s="3066"/>
      <c r="FW121" s="3067"/>
      <c r="FX121" s="3065"/>
      <c r="FY121" s="3064"/>
      <c r="FZ121" s="3065"/>
      <c r="GA121" s="3065"/>
      <c r="GB121" s="3065"/>
      <c r="GC121" s="3065"/>
      <c r="GD121" s="3065"/>
      <c r="GE121" s="3065"/>
      <c r="GF121" s="3"/>
      <c r="GG121" s="3066"/>
      <c r="GH121" s="3067"/>
      <c r="GI121" s="3065"/>
      <c r="GJ121" s="3064"/>
      <c r="GK121" s="3065"/>
      <c r="GL121" s="3065"/>
      <c r="GM121" s="3065"/>
      <c r="GN121" s="3065"/>
      <c r="GO121" s="3065"/>
      <c r="GP121" s="3065"/>
      <c r="GQ121" s="3"/>
      <c r="GR121" s="3066"/>
      <c r="GS121" s="3067"/>
      <c r="GT121" s="3065"/>
      <c r="GU121" s="3064"/>
      <c r="GV121" s="3065"/>
      <c r="GW121" s="3065"/>
      <c r="GX121" s="3065"/>
      <c r="GY121" s="3065"/>
      <c r="GZ121" s="3065"/>
      <c r="HA121" s="3065"/>
      <c r="HB121" s="3"/>
      <c r="HC121" s="3066"/>
      <c r="HD121" s="3067"/>
      <c r="HE121" s="3065"/>
      <c r="HF121" s="3064"/>
      <c r="HG121" s="3065"/>
      <c r="HH121" s="3065"/>
      <c r="HI121" s="3065"/>
      <c r="HJ121" s="3065"/>
      <c r="HK121" s="3065"/>
      <c r="HL121" s="3065"/>
      <c r="HM121" s="3"/>
      <c r="HN121" s="3066"/>
      <c r="HO121" s="3067"/>
      <c r="HP121" s="3065"/>
      <c r="HQ121" s="3064"/>
      <c r="HR121" s="3065"/>
      <c r="HS121" s="3065"/>
      <c r="HT121" s="3065"/>
      <c r="HU121" s="3065"/>
      <c r="HV121" s="3065"/>
      <c r="HW121" s="3065"/>
      <c r="HX121" s="3"/>
      <c r="HY121" s="3066"/>
      <c r="HZ121" s="3067"/>
      <c r="IA121" s="3065"/>
      <c r="IB121" s="3064"/>
      <c r="IC121" s="3065"/>
      <c r="ID121" s="3065"/>
      <c r="IE121" s="3065"/>
      <c r="IF121" s="3065"/>
      <c r="IG121" s="3065"/>
      <c r="IH121" s="3065"/>
      <c r="II121" s="3"/>
      <c r="IJ121" s="3066"/>
      <c r="IK121" s="3067"/>
      <c r="IL121" s="3065"/>
      <c r="IM121" s="3064"/>
      <c r="IN121" s="3065"/>
      <c r="IO121" s="3065"/>
      <c r="IP121" s="3065"/>
      <c r="IQ121" s="3065"/>
      <c r="IR121" s="3065"/>
      <c r="IS121" s="3065"/>
      <c r="IT121" s="3"/>
      <c r="IU121" s="3066"/>
      <c r="IV121" s="3067"/>
      <c r="IW121" s="3065"/>
    </row>
    <row r="122" spans="1:257" x14ac:dyDescent="0.25">
      <c r="A122" s="3066"/>
      <c r="B122" s="3067"/>
      <c r="D122" s="3064"/>
      <c r="M122" s="3066"/>
      <c r="N122" s="3067"/>
      <c r="O122" s="3065"/>
      <c r="P122" s="3064"/>
      <c r="Q122" s="3065"/>
      <c r="R122" s="3065"/>
      <c r="S122" s="3065"/>
      <c r="T122" s="3065"/>
      <c r="U122" s="3065"/>
      <c r="V122" s="3065"/>
      <c r="W122" s="3"/>
      <c r="X122" s="3066"/>
      <c r="Y122" s="3067"/>
      <c r="Z122" s="3065"/>
      <c r="AA122" s="3064"/>
      <c r="AB122" s="3065"/>
      <c r="AC122" s="3065"/>
      <c r="AD122" s="3065"/>
      <c r="AE122" s="3065"/>
      <c r="AF122" s="3065"/>
      <c r="AG122" s="3065"/>
      <c r="AH122" s="3"/>
      <c r="AI122" s="3066"/>
      <c r="AJ122" s="3067"/>
      <c r="AK122" s="3065"/>
      <c r="AL122" s="3064"/>
      <c r="AM122" s="3065"/>
      <c r="AN122" s="3065"/>
      <c r="AO122" s="3065"/>
      <c r="AP122" s="3065"/>
      <c r="AQ122" s="3065"/>
      <c r="AR122" s="3065"/>
      <c r="AS122" s="3"/>
      <c r="AT122" s="3066"/>
      <c r="AU122" s="3067"/>
      <c r="AV122" s="3065"/>
      <c r="AW122" s="3064"/>
      <c r="AX122" s="3065"/>
      <c r="AY122" s="3065"/>
      <c r="AZ122" s="3065"/>
      <c r="BA122" s="3065"/>
      <c r="BB122" s="3065"/>
      <c r="BC122" s="3065"/>
      <c r="BD122" s="3"/>
      <c r="BE122" s="3066"/>
      <c r="BF122" s="3067"/>
      <c r="BG122" s="3065"/>
      <c r="BH122" s="3064"/>
      <c r="BI122" s="3065"/>
      <c r="BJ122" s="3065"/>
      <c r="BK122" s="3065"/>
      <c r="BL122" s="3065"/>
      <c r="BM122" s="3065"/>
      <c r="BN122" s="3065"/>
      <c r="BO122" s="3"/>
      <c r="BP122" s="3066"/>
      <c r="BQ122" s="3067"/>
      <c r="BR122" s="3065"/>
      <c r="BS122" s="3064"/>
      <c r="BT122" s="3065"/>
      <c r="BU122" s="3065"/>
      <c r="BV122" s="3065"/>
      <c r="BW122" s="3065"/>
      <c r="BX122" s="3065"/>
      <c r="BY122" s="3065"/>
      <c r="BZ122" s="3"/>
      <c r="CA122" s="3066"/>
      <c r="CB122" s="3067"/>
      <c r="CC122" s="3065"/>
      <c r="CD122" s="3064"/>
      <c r="CE122" s="3065"/>
      <c r="CF122" s="3065"/>
      <c r="CG122" s="3065"/>
      <c r="CH122" s="3065"/>
      <c r="CI122" s="3065"/>
      <c r="CJ122" s="3065"/>
      <c r="CK122" s="3"/>
      <c r="CL122" s="3066"/>
      <c r="CM122" s="3067"/>
      <c r="CN122" s="3065"/>
      <c r="CO122" s="3064"/>
      <c r="CP122" s="3065"/>
      <c r="CQ122" s="3065"/>
      <c r="CR122" s="3065"/>
      <c r="CS122" s="3065"/>
      <c r="CT122" s="3065"/>
      <c r="CU122" s="3065"/>
      <c r="CV122" s="3"/>
      <c r="CW122" s="3066"/>
      <c r="CX122" s="3067"/>
      <c r="CY122" s="3065"/>
      <c r="CZ122" s="3064"/>
      <c r="DA122" s="3065"/>
      <c r="DB122" s="3065"/>
      <c r="DC122" s="3065"/>
      <c r="DD122" s="3065"/>
      <c r="DE122" s="3065"/>
      <c r="DF122" s="3065"/>
      <c r="DG122" s="3"/>
      <c r="DH122" s="3066"/>
      <c r="DI122" s="3067"/>
      <c r="DJ122" s="3065"/>
      <c r="DK122" s="3064"/>
      <c r="DL122" s="3065"/>
      <c r="DM122" s="3065"/>
      <c r="DN122" s="3065"/>
      <c r="DO122" s="3065"/>
      <c r="DP122" s="3065"/>
      <c r="DQ122" s="3065"/>
      <c r="DR122" s="3"/>
      <c r="DS122" s="3066"/>
      <c r="DT122" s="3067"/>
      <c r="DU122" s="3065"/>
      <c r="DV122" s="3064"/>
      <c r="DW122" s="3065"/>
      <c r="DX122" s="3065"/>
      <c r="DY122" s="3065"/>
      <c r="DZ122" s="3065"/>
      <c r="EA122" s="3065"/>
      <c r="EB122" s="3065"/>
      <c r="EC122" s="3"/>
      <c r="ED122" s="3066"/>
      <c r="EE122" s="3067"/>
      <c r="EF122" s="3065"/>
      <c r="EG122" s="3064"/>
      <c r="EH122" s="3065"/>
      <c r="EI122" s="3065"/>
      <c r="EJ122" s="3065"/>
      <c r="EK122" s="3065"/>
      <c r="EL122" s="3065"/>
      <c r="EM122" s="3065"/>
      <c r="EN122" s="3"/>
      <c r="EO122" s="3066"/>
      <c r="EP122" s="3067"/>
      <c r="EQ122" s="3065"/>
      <c r="ER122" s="3064"/>
      <c r="ES122" s="3065"/>
      <c r="ET122" s="3065"/>
      <c r="EU122" s="3065"/>
      <c r="EV122" s="3065"/>
      <c r="EW122" s="3065"/>
      <c r="EX122" s="3065"/>
      <c r="EY122" s="3"/>
      <c r="EZ122" s="3066"/>
      <c r="FA122" s="3067"/>
      <c r="FB122" s="3065"/>
      <c r="FC122" s="3064"/>
      <c r="FD122" s="3065"/>
      <c r="FE122" s="3065"/>
      <c r="FF122" s="3065"/>
      <c r="FG122" s="3065"/>
      <c r="FH122" s="3065"/>
      <c r="FI122" s="3065"/>
      <c r="FJ122" s="3"/>
      <c r="FK122" s="3066"/>
      <c r="FL122" s="3067"/>
      <c r="FM122" s="3065"/>
      <c r="FN122" s="3064"/>
      <c r="FO122" s="3065"/>
      <c r="FP122" s="3065"/>
      <c r="FQ122" s="3065"/>
      <c r="FR122" s="3065"/>
      <c r="FS122" s="3065"/>
      <c r="FT122" s="3065"/>
      <c r="FU122" s="3"/>
      <c r="FV122" s="3066"/>
      <c r="FW122" s="3067"/>
      <c r="FX122" s="3065"/>
      <c r="FY122" s="3064"/>
      <c r="FZ122" s="3065"/>
      <c r="GA122" s="3065"/>
      <c r="GB122" s="3065"/>
      <c r="GC122" s="3065"/>
      <c r="GD122" s="3065"/>
      <c r="GE122" s="3065"/>
      <c r="GF122" s="3"/>
      <c r="GG122" s="3066"/>
      <c r="GH122" s="3067"/>
      <c r="GI122" s="3065"/>
      <c r="GJ122" s="3064"/>
      <c r="GK122" s="3065"/>
      <c r="GL122" s="3065"/>
      <c r="GM122" s="3065"/>
      <c r="GN122" s="3065"/>
      <c r="GO122" s="3065"/>
      <c r="GP122" s="3065"/>
      <c r="GQ122" s="3"/>
      <c r="GR122" s="3066"/>
      <c r="GS122" s="3067"/>
      <c r="GT122" s="3065"/>
      <c r="GU122" s="3064"/>
      <c r="GV122" s="3065"/>
      <c r="GW122" s="3065"/>
      <c r="GX122" s="3065"/>
      <c r="GY122" s="3065"/>
      <c r="GZ122" s="3065"/>
      <c r="HA122" s="3065"/>
      <c r="HB122" s="3"/>
      <c r="HC122" s="3066"/>
      <c r="HD122" s="3067"/>
      <c r="HE122" s="3065"/>
      <c r="HF122" s="3064"/>
      <c r="HG122" s="3065"/>
      <c r="HH122" s="3065"/>
      <c r="HI122" s="3065"/>
      <c r="HJ122" s="3065"/>
      <c r="HK122" s="3065"/>
      <c r="HL122" s="3065"/>
      <c r="HM122" s="3"/>
      <c r="HN122" s="3066"/>
      <c r="HO122" s="3067"/>
      <c r="HP122" s="3065"/>
      <c r="HQ122" s="3064"/>
      <c r="HR122" s="3065"/>
      <c r="HS122" s="3065"/>
      <c r="HT122" s="3065"/>
      <c r="HU122" s="3065"/>
      <c r="HV122" s="3065"/>
      <c r="HW122" s="3065"/>
      <c r="HX122" s="3"/>
      <c r="HY122" s="3066"/>
      <c r="HZ122" s="3067"/>
      <c r="IA122" s="3065"/>
      <c r="IB122" s="3064"/>
      <c r="IC122" s="3065"/>
      <c r="ID122" s="3065"/>
      <c r="IE122" s="3065"/>
      <c r="IF122" s="3065"/>
      <c r="IG122" s="3065"/>
      <c r="IH122" s="3065"/>
      <c r="II122" s="3"/>
      <c r="IJ122" s="3066"/>
      <c r="IK122" s="3067"/>
      <c r="IL122" s="3065"/>
      <c r="IM122" s="3064"/>
      <c r="IN122" s="3065"/>
      <c r="IO122" s="3065"/>
      <c r="IP122" s="3065"/>
      <c r="IQ122" s="3065"/>
      <c r="IR122" s="3065"/>
      <c r="IS122" s="3065"/>
      <c r="IT122" s="3"/>
      <c r="IU122" s="3066"/>
      <c r="IV122" s="3067"/>
      <c r="IW122" s="3065"/>
    </row>
    <row r="123" spans="1:257" x14ac:dyDescent="0.25">
      <c r="A123" s="3066"/>
      <c r="B123" s="3067"/>
      <c r="D123" s="3064"/>
    </row>
    <row r="124" spans="1:257" x14ac:dyDescent="0.25">
      <c r="A124" s="3066"/>
      <c r="B124" s="3067"/>
      <c r="D124" s="3064"/>
    </row>
    <row r="125" spans="1:257" x14ac:dyDescent="0.25">
      <c r="A125" s="3066"/>
      <c r="B125" s="3067"/>
      <c r="D125" s="3064"/>
    </row>
    <row r="126" spans="1:257" x14ac:dyDescent="0.25">
      <c r="A126" s="3066"/>
      <c r="B126" s="3067"/>
      <c r="D126" s="3064"/>
    </row>
    <row r="127" spans="1:257" x14ac:dyDescent="0.25">
      <c r="A127" s="3066"/>
    </row>
    <row r="128" spans="1:257" x14ac:dyDescent="0.25">
      <c r="A128" s="3066"/>
    </row>
  </sheetData>
  <mergeCells count="25">
    <mergeCell ref="C19:J19"/>
    <mergeCell ref="C15:J15"/>
    <mergeCell ref="I5:J5"/>
    <mergeCell ref="K3:L3"/>
    <mergeCell ref="A4:B4"/>
    <mergeCell ref="C4:F4"/>
    <mergeCell ref="G4:H4"/>
    <mergeCell ref="I4:J4"/>
    <mergeCell ref="K4:L4"/>
    <mergeCell ref="C11:J11"/>
    <mergeCell ref="K5:L5"/>
    <mergeCell ref="C7:J7"/>
    <mergeCell ref="A3:B3"/>
    <mergeCell ref="C3:F3"/>
    <mergeCell ref="G3:H3"/>
    <mergeCell ref="I3:J3"/>
    <mergeCell ref="A5:B5"/>
    <mergeCell ref="C5:F5"/>
    <mergeCell ref="G5:H5"/>
    <mergeCell ref="A1:L1"/>
    <mergeCell ref="A2:B2"/>
    <mergeCell ref="C2:F2"/>
    <mergeCell ref="G2:H2"/>
    <mergeCell ref="I2:J2"/>
    <mergeCell ref="K2:L2"/>
  </mergeCells>
  <hyperlinks>
    <hyperlink ref="B7" r:id="rId1"/>
  </hyperlinks>
  <pageMargins left="0.7" right="0.7" top="0.75" bottom="0.75" header="0.3" footer="0.3"/>
  <pageSetup orientation="portrait" r:id="rId2"/>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92"/>
  <sheetViews>
    <sheetView workbookViewId="0">
      <pane ySplit="6" topLeftCell="A10" activePane="bottomLeft" state="frozen"/>
      <selection pane="bottomLeft" activeCell="A14" sqref="A14:XFD14"/>
    </sheetView>
  </sheetViews>
  <sheetFormatPr defaultColWidth="11.42578125" defaultRowHeight="15.75" x14ac:dyDescent="0.25"/>
  <cols>
    <col min="1" max="1" width="11" style="3372" customWidth="1"/>
    <col min="2" max="2" width="10.140625" style="3373" customWidth="1"/>
    <col min="3" max="3" width="10.28515625" style="3373" customWidth="1"/>
    <col min="4" max="4" width="10.42578125" style="3373" customWidth="1"/>
    <col min="5" max="6" width="10.140625" style="3373" customWidth="1"/>
    <col min="7" max="7" width="13.28515625" style="3373" customWidth="1"/>
    <col min="8" max="9" width="14.28515625" style="3373" customWidth="1"/>
    <col min="10" max="10" width="18.140625" style="3373" customWidth="1"/>
    <col min="11" max="11" width="27.5703125" style="3374" customWidth="1"/>
    <col min="12" max="12" width="64.7109375" style="3375" customWidth="1"/>
    <col min="13" max="13" width="24.85546875" style="3359" customWidth="1"/>
    <col min="14" max="16384" width="11.42578125" style="3359"/>
  </cols>
  <sheetData>
    <row r="1" spans="1:13" s="3355" customFormat="1" ht="35.25" customHeight="1" thickTop="1" x14ac:dyDescent="0.4">
      <c r="A1" s="4451" t="s">
        <v>4565</v>
      </c>
      <c r="B1" s="4452"/>
      <c r="C1" s="4452"/>
      <c r="D1" s="4452"/>
      <c r="E1" s="4452"/>
      <c r="F1" s="4452"/>
      <c r="G1" s="4452"/>
      <c r="H1" s="4452"/>
      <c r="I1" s="4452"/>
      <c r="J1" s="4452"/>
      <c r="K1" s="4452"/>
      <c r="L1" s="4453"/>
      <c r="M1" s="3354"/>
    </row>
    <row r="2" spans="1:13" ht="24.75" customHeight="1" x14ac:dyDescent="0.25">
      <c r="A2" s="3463" t="s">
        <v>259</v>
      </c>
      <c r="B2" s="3464"/>
      <c r="C2" s="3445">
        <f>+(25+130+86)*25</f>
        <v>6025</v>
      </c>
      <c r="D2" s="3446"/>
      <c r="E2" s="3446"/>
      <c r="F2" s="3447"/>
      <c r="G2" s="3461"/>
      <c r="H2" s="3462"/>
      <c r="I2" s="3437" t="s">
        <v>260</v>
      </c>
      <c r="J2" s="3438"/>
      <c r="K2" s="4229" t="s">
        <v>499</v>
      </c>
      <c r="L2" s="4230"/>
    </row>
    <row r="3" spans="1:13" ht="18" customHeight="1" x14ac:dyDescent="0.25">
      <c r="A3" s="3463" t="s">
        <v>261</v>
      </c>
      <c r="B3" s="3464"/>
      <c r="C3" s="3445" t="s">
        <v>279</v>
      </c>
      <c r="D3" s="3446"/>
      <c r="E3" s="3446"/>
      <c r="F3" s="3447"/>
      <c r="G3" s="3461"/>
      <c r="H3" s="3462"/>
      <c r="I3" s="3437" t="s">
        <v>262</v>
      </c>
      <c r="J3" s="3438"/>
      <c r="K3" s="4229" t="s">
        <v>1674</v>
      </c>
      <c r="L3" s="4230"/>
    </row>
    <row r="4" spans="1:13" x14ac:dyDescent="0.25">
      <c r="A4" s="3463" t="s">
        <v>263</v>
      </c>
      <c r="B4" s="3464"/>
      <c r="C4" s="3445" t="s">
        <v>4563</v>
      </c>
      <c r="D4" s="3446"/>
      <c r="E4" s="3446"/>
      <c r="F4" s="3447"/>
      <c r="G4" s="3461"/>
      <c r="H4" s="3462"/>
      <c r="I4" s="3437" t="s">
        <v>264</v>
      </c>
      <c r="J4" s="3438"/>
      <c r="K4" s="4229" t="s">
        <v>2985</v>
      </c>
      <c r="L4" s="4230"/>
    </row>
    <row r="5" spans="1:13" ht="53.25" customHeight="1" thickBot="1" x14ac:dyDescent="0.3">
      <c r="A5" s="3448" t="s">
        <v>265</v>
      </c>
      <c r="B5" s="3449"/>
      <c r="C5" s="3526" t="s">
        <v>4564</v>
      </c>
      <c r="D5" s="3527"/>
      <c r="E5" s="3527"/>
      <c r="F5" s="3737"/>
      <c r="G5" s="3461"/>
      <c r="H5" s="3462"/>
      <c r="I5" s="3437" t="s">
        <v>397</v>
      </c>
      <c r="J5" s="3438"/>
      <c r="K5" s="4443" t="s">
        <v>4566</v>
      </c>
      <c r="L5" s="4444"/>
    </row>
    <row r="6" spans="1:13" ht="44.25" customHeight="1" thickTop="1" thickBot="1" x14ac:dyDescent="0.3">
      <c r="A6" s="3356" t="s">
        <v>1</v>
      </c>
      <c r="B6" s="3357" t="s">
        <v>0</v>
      </c>
      <c r="C6" s="3357" t="s">
        <v>2</v>
      </c>
      <c r="D6" s="3357" t="s">
        <v>3</v>
      </c>
      <c r="E6" s="3357" t="s">
        <v>4</v>
      </c>
      <c r="F6" s="3357" t="s">
        <v>5</v>
      </c>
      <c r="G6" s="3358" t="s">
        <v>6</v>
      </c>
      <c r="H6" s="3358" t="s">
        <v>7</v>
      </c>
      <c r="I6" s="3358" t="s">
        <v>8</v>
      </c>
      <c r="J6" s="3358" t="s">
        <v>9</v>
      </c>
      <c r="K6" s="3358" t="s">
        <v>4547</v>
      </c>
      <c r="L6" s="3358" t="s">
        <v>10</v>
      </c>
    </row>
    <row r="7" spans="1:13" ht="89.25" customHeight="1" thickTop="1" x14ac:dyDescent="0.25">
      <c r="A7" s="3360">
        <v>44460</v>
      </c>
      <c r="B7" s="3361" t="s">
        <v>62</v>
      </c>
      <c r="C7" s="4462" t="s">
        <v>4551</v>
      </c>
      <c r="D7" s="4463"/>
      <c r="E7" s="4463"/>
      <c r="F7" s="4463"/>
      <c r="G7" s="4463"/>
      <c r="H7" s="4463"/>
      <c r="I7" s="4463"/>
      <c r="J7" s="4463"/>
      <c r="K7" s="3362" t="s">
        <v>4550</v>
      </c>
      <c r="L7" s="3363" t="s">
        <v>4548</v>
      </c>
    </row>
    <row r="8" spans="1:13" ht="47.25" x14ac:dyDescent="0.25">
      <c r="A8" s="4454">
        <v>44460</v>
      </c>
      <c r="B8" s="3365" t="s">
        <v>12</v>
      </c>
      <c r="C8" s="3369">
        <v>93</v>
      </c>
      <c r="D8" s="3368">
        <f t="shared" ref="D8:D39" si="0">+C8*(100-E8)/100</f>
        <v>93</v>
      </c>
      <c r="E8" s="3369"/>
      <c r="F8" s="3369" t="s">
        <v>159</v>
      </c>
      <c r="G8" s="3369">
        <v>65</v>
      </c>
      <c r="H8" s="3369"/>
      <c r="I8" s="3369"/>
      <c r="J8" s="3369"/>
      <c r="K8" s="3366"/>
      <c r="L8" s="3367" t="s">
        <v>4553</v>
      </c>
    </row>
    <row r="9" spans="1:13" ht="24.75" customHeight="1" x14ac:dyDescent="0.25">
      <c r="A9" s="4455"/>
      <c r="B9" s="3365" t="s">
        <v>4</v>
      </c>
      <c r="C9" s="4456" t="s">
        <v>4554</v>
      </c>
      <c r="D9" s="4449"/>
      <c r="E9" s="4449"/>
      <c r="F9" s="4449"/>
      <c r="G9" s="4449"/>
      <c r="H9" s="4449"/>
      <c r="I9" s="4449"/>
      <c r="J9" s="4450"/>
      <c r="K9" s="3366"/>
      <c r="L9" s="3367"/>
    </row>
    <row r="10" spans="1:13" ht="120" customHeight="1" x14ac:dyDescent="0.25">
      <c r="A10" s="3364">
        <v>44461</v>
      </c>
      <c r="B10" s="3365" t="s">
        <v>33</v>
      </c>
      <c r="C10" s="4456" t="s">
        <v>4561</v>
      </c>
      <c r="D10" s="4457"/>
      <c r="E10" s="4457"/>
      <c r="F10" s="4457"/>
      <c r="G10" s="4457"/>
      <c r="H10" s="4457"/>
      <c r="I10" s="4457"/>
      <c r="J10" s="4458"/>
      <c r="K10" s="3366"/>
      <c r="L10" s="3385" t="s">
        <v>4555</v>
      </c>
    </row>
    <row r="11" spans="1:13" ht="95.25" customHeight="1" x14ac:dyDescent="0.25">
      <c r="A11" s="3386">
        <v>44462</v>
      </c>
      <c r="B11" s="3387" t="s">
        <v>31</v>
      </c>
      <c r="C11" s="4459" t="s">
        <v>4562</v>
      </c>
      <c r="D11" s="4460"/>
      <c r="E11" s="4460"/>
      <c r="F11" s="4460"/>
      <c r="G11" s="4460"/>
      <c r="H11" s="4460"/>
      <c r="I11" s="4460"/>
      <c r="J11" s="4461"/>
      <c r="K11" s="3362" t="s">
        <v>4567</v>
      </c>
      <c r="L11" s="3388" t="s">
        <v>4568</v>
      </c>
    </row>
    <row r="12" spans="1:13" x14ac:dyDescent="0.25">
      <c r="A12" s="3364">
        <v>44470</v>
      </c>
      <c r="B12" s="3365" t="s">
        <v>14</v>
      </c>
      <c r="C12" s="4448" t="s">
        <v>3744</v>
      </c>
      <c r="D12" s="4449"/>
      <c r="E12" s="4449"/>
      <c r="F12" s="4449"/>
      <c r="G12" s="4449"/>
      <c r="H12" s="4449"/>
      <c r="I12" s="4449"/>
      <c r="J12" s="4450"/>
      <c r="K12" s="3366"/>
      <c r="L12" s="3367"/>
    </row>
    <row r="13" spans="1:13" ht="31.5" x14ac:dyDescent="0.25">
      <c r="A13" s="3364">
        <v>44471</v>
      </c>
      <c r="B13" s="3365" t="s">
        <v>12</v>
      </c>
      <c r="C13" s="3369">
        <v>60</v>
      </c>
      <c r="D13" s="3368">
        <f>C13*(100-E13)/100</f>
        <v>42</v>
      </c>
      <c r="E13" s="3369">
        <v>30</v>
      </c>
      <c r="F13" s="3368" t="s">
        <v>159</v>
      </c>
      <c r="G13" s="3369">
        <v>60</v>
      </c>
      <c r="H13" s="3369"/>
      <c r="I13" s="3369"/>
      <c r="J13" s="3369"/>
      <c r="K13" s="3366"/>
      <c r="L13" s="3367" t="s">
        <v>4578</v>
      </c>
    </row>
    <row r="14" spans="1:13" x14ac:dyDescent="0.25">
      <c r="A14" s="3364">
        <v>44485</v>
      </c>
      <c r="B14" s="3365" t="s">
        <v>186</v>
      </c>
      <c r="C14" s="3369"/>
      <c r="D14" s="3368" t="s">
        <v>301</v>
      </c>
      <c r="E14" s="3369"/>
      <c r="F14" s="3369"/>
      <c r="G14" s="3369"/>
      <c r="H14" s="3369">
        <v>6025</v>
      </c>
      <c r="I14" s="3369">
        <v>100</v>
      </c>
      <c r="J14" s="3369"/>
      <c r="K14" s="3366"/>
      <c r="L14" s="3400" t="s">
        <v>4581</v>
      </c>
    </row>
    <row r="15" spans="1:13" x14ac:dyDescent="0.25">
      <c r="A15" s="3364"/>
      <c r="B15" s="3365"/>
      <c r="C15" s="3369"/>
      <c r="D15" s="3368">
        <f t="shared" si="0"/>
        <v>0</v>
      </c>
      <c r="E15" s="3369"/>
      <c r="F15" s="3369"/>
      <c r="G15" s="3369"/>
      <c r="H15" s="3369"/>
      <c r="I15" s="3369"/>
      <c r="J15" s="3369"/>
      <c r="K15" s="3366"/>
      <c r="L15" s="3367"/>
    </row>
    <row r="16" spans="1:13" x14ac:dyDescent="0.25">
      <c r="A16" s="3364"/>
      <c r="B16" s="3365"/>
      <c r="C16" s="3369"/>
      <c r="D16" s="3368">
        <f t="shared" si="0"/>
        <v>0</v>
      </c>
      <c r="E16" s="3369"/>
      <c r="F16" s="3369"/>
      <c r="G16" s="3369"/>
      <c r="H16" s="3369"/>
      <c r="I16" s="3369"/>
      <c r="J16" s="3369"/>
      <c r="K16" s="3366"/>
      <c r="L16" s="3367"/>
    </row>
    <row r="17" spans="1:12" x14ac:dyDescent="0.25">
      <c r="A17" s="3364"/>
      <c r="B17" s="3365"/>
      <c r="C17" s="3369"/>
      <c r="D17" s="3368">
        <f t="shared" si="0"/>
        <v>0</v>
      </c>
      <c r="E17" s="3369"/>
      <c r="F17" s="3369"/>
      <c r="G17" s="3369"/>
      <c r="H17" s="3369"/>
      <c r="I17" s="3369"/>
      <c r="J17" s="3369"/>
      <c r="K17" s="3366"/>
      <c r="L17" s="3367"/>
    </row>
    <row r="18" spans="1:12" x14ac:dyDescent="0.25">
      <c r="A18" s="3364"/>
      <c r="B18" s="3365"/>
      <c r="C18" s="3369"/>
      <c r="D18" s="3368">
        <f t="shared" si="0"/>
        <v>0</v>
      </c>
      <c r="E18" s="3369"/>
      <c r="F18" s="3369"/>
      <c r="G18" s="3369"/>
      <c r="H18" s="3369"/>
      <c r="I18" s="3369"/>
      <c r="J18" s="3369"/>
      <c r="K18" s="3366"/>
      <c r="L18" s="3367"/>
    </row>
    <row r="19" spans="1:12" x14ac:dyDescent="0.25">
      <c r="A19" s="3364"/>
      <c r="B19" s="3365"/>
      <c r="C19" s="3369"/>
      <c r="D19" s="3368">
        <f t="shared" si="0"/>
        <v>0</v>
      </c>
      <c r="E19" s="3369"/>
      <c r="F19" s="3369"/>
      <c r="G19" s="3369"/>
      <c r="H19" s="3369"/>
      <c r="I19" s="3369"/>
      <c r="J19" s="3369"/>
      <c r="K19" s="3366"/>
      <c r="L19" s="3367"/>
    </row>
    <row r="20" spans="1:12" x14ac:dyDescent="0.25">
      <c r="A20" s="3364"/>
      <c r="B20" s="3365"/>
      <c r="C20" s="3369"/>
      <c r="D20" s="3368">
        <f t="shared" si="0"/>
        <v>0</v>
      </c>
      <c r="E20" s="3369"/>
      <c r="F20" s="3369"/>
      <c r="G20" s="3369"/>
      <c r="H20" s="3369"/>
      <c r="I20" s="3369"/>
      <c r="J20" s="3369"/>
      <c r="K20" s="3366"/>
      <c r="L20" s="3367"/>
    </row>
    <row r="21" spans="1:12" x14ac:dyDescent="0.25">
      <c r="A21" s="3364"/>
      <c r="B21" s="3365"/>
      <c r="C21" s="3369"/>
      <c r="D21" s="3368">
        <f t="shared" si="0"/>
        <v>0</v>
      </c>
      <c r="E21" s="3369"/>
      <c r="F21" s="3369"/>
      <c r="G21" s="3369"/>
      <c r="H21" s="3369"/>
      <c r="I21" s="3369"/>
      <c r="J21" s="3369"/>
      <c r="K21" s="3366"/>
      <c r="L21" s="3367"/>
    </row>
    <row r="22" spans="1:12" x14ac:dyDescent="0.25">
      <c r="A22" s="3364"/>
      <c r="B22" s="3365"/>
      <c r="C22" s="3369"/>
      <c r="D22" s="3368">
        <f t="shared" si="0"/>
        <v>0</v>
      </c>
      <c r="E22" s="3369"/>
      <c r="F22" s="3369"/>
      <c r="G22" s="3369"/>
      <c r="H22" s="3369"/>
      <c r="I22" s="3369"/>
      <c r="J22" s="3369"/>
      <c r="K22" s="3366"/>
      <c r="L22" s="3367"/>
    </row>
    <row r="23" spans="1:12" x14ac:dyDescent="0.25">
      <c r="A23" s="3364"/>
      <c r="B23" s="3365"/>
      <c r="C23" s="3369"/>
      <c r="D23" s="3368">
        <f t="shared" si="0"/>
        <v>0</v>
      </c>
      <c r="E23" s="3369"/>
      <c r="F23" s="3369"/>
      <c r="G23" s="3369"/>
      <c r="H23" s="3369"/>
      <c r="I23" s="3369"/>
      <c r="J23" s="3369"/>
      <c r="K23" s="3366"/>
      <c r="L23" s="3367"/>
    </row>
    <row r="24" spans="1:12" x14ac:dyDescent="0.25">
      <c r="A24" s="3364"/>
      <c r="B24" s="3365"/>
      <c r="C24" s="3369"/>
      <c r="D24" s="3368">
        <f t="shared" si="0"/>
        <v>0</v>
      </c>
      <c r="E24" s="3369"/>
      <c r="F24" s="3369"/>
      <c r="G24" s="3369"/>
      <c r="H24" s="3369"/>
      <c r="I24" s="3369"/>
      <c r="J24" s="3369"/>
      <c r="K24" s="3366"/>
      <c r="L24" s="3367"/>
    </row>
    <row r="25" spans="1:12" x14ac:dyDescent="0.25">
      <c r="A25" s="3364"/>
      <c r="B25" s="3365"/>
      <c r="C25" s="3369"/>
      <c r="D25" s="3368">
        <f t="shared" si="0"/>
        <v>0</v>
      </c>
      <c r="E25" s="3369"/>
      <c r="F25" s="3369"/>
      <c r="G25" s="3369"/>
      <c r="H25" s="3369"/>
      <c r="I25" s="3369"/>
      <c r="J25" s="3369"/>
      <c r="K25" s="3366"/>
      <c r="L25" s="3367"/>
    </row>
    <row r="26" spans="1:12" x14ac:dyDescent="0.25">
      <c r="A26" s="3364"/>
      <c r="B26" s="3365"/>
      <c r="C26" s="3369"/>
      <c r="D26" s="3368">
        <f t="shared" si="0"/>
        <v>0</v>
      </c>
      <c r="E26" s="3369"/>
      <c r="F26" s="3369"/>
      <c r="G26" s="3369"/>
      <c r="H26" s="3369"/>
      <c r="I26" s="3369"/>
      <c r="J26" s="3369"/>
      <c r="K26" s="3366"/>
      <c r="L26" s="3367"/>
    </row>
    <row r="27" spans="1:12" x14ac:dyDescent="0.25">
      <c r="A27" s="3364"/>
      <c r="B27" s="3365"/>
      <c r="C27" s="3369"/>
      <c r="D27" s="3368">
        <f t="shared" si="0"/>
        <v>0</v>
      </c>
      <c r="E27" s="3369"/>
      <c r="F27" s="3369"/>
      <c r="G27" s="3369"/>
      <c r="H27" s="3369"/>
      <c r="I27" s="3369"/>
      <c r="J27" s="3369"/>
      <c r="K27" s="3366"/>
      <c r="L27" s="3367"/>
    </row>
    <row r="28" spans="1:12" x14ac:dyDescent="0.25">
      <c r="A28" s="3364"/>
      <c r="B28" s="3365"/>
      <c r="C28" s="3369"/>
      <c r="D28" s="3368">
        <f t="shared" si="0"/>
        <v>0</v>
      </c>
      <c r="E28" s="3369"/>
      <c r="F28" s="3369"/>
      <c r="G28" s="3369"/>
      <c r="H28" s="3369"/>
      <c r="I28" s="3369"/>
      <c r="J28" s="3369"/>
      <c r="K28" s="3366"/>
      <c r="L28" s="3367"/>
    </row>
    <row r="29" spans="1:12" x14ac:dyDescent="0.25">
      <c r="A29" s="3364"/>
      <c r="B29" s="3365"/>
      <c r="C29" s="3369"/>
      <c r="D29" s="3368">
        <f t="shared" si="0"/>
        <v>0</v>
      </c>
      <c r="E29" s="3369"/>
      <c r="F29" s="3369"/>
      <c r="G29" s="3369"/>
      <c r="H29" s="3369"/>
      <c r="I29" s="3369"/>
      <c r="J29" s="3369"/>
      <c r="K29" s="3366"/>
      <c r="L29" s="3367"/>
    </row>
    <row r="30" spans="1:12" x14ac:dyDescent="0.25">
      <c r="A30" s="3364"/>
      <c r="B30" s="3365"/>
      <c r="C30" s="3369"/>
      <c r="D30" s="3368">
        <f t="shared" si="0"/>
        <v>0</v>
      </c>
      <c r="E30" s="3369"/>
      <c r="F30" s="3369"/>
      <c r="G30" s="3369"/>
      <c r="H30" s="3369"/>
      <c r="I30" s="3369"/>
      <c r="J30" s="3369"/>
      <c r="K30" s="3366"/>
      <c r="L30" s="3367"/>
    </row>
    <row r="31" spans="1:12" x14ac:dyDescent="0.25">
      <c r="A31" s="3364"/>
      <c r="B31" s="3365"/>
      <c r="C31" s="3369"/>
      <c r="D31" s="3368">
        <f t="shared" si="0"/>
        <v>0</v>
      </c>
      <c r="E31" s="3369"/>
      <c r="F31" s="3369"/>
      <c r="G31" s="3369"/>
      <c r="H31" s="3369"/>
      <c r="I31" s="3369"/>
      <c r="J31" s="3369"/>
      <c r="K31" s="3366"/>
      <c r="L31" s="3367"/>
    </row>
    <row r="32" spans="1:12" s="3371" customFormat="1" x14ac:dyDescent="0.25">
      <c r="A32" s="3364"/>
      <c r="B32" s="3365"/>
      <c r="C32" s="3369"/>
      <c r="D32" s="3368">
        <f t="shared" si="0"/>
        <v>0</v>
      </c>
      <c r="E32" s="3369"/>
      <c r="F32" s="3369"/>
      <c r="G32" s="3369"/>
      <c r="H32" s="3369"/>
      <c r="I32" s="3369"/>
      <c r="J32" s="3369"/>
      <c r="K32" s="3366"/>
      <c r="L32" s="3367"/>
    </row>
    <row r="33" spans="1:12" s="3371" customFormat="1" x14ac:dyDescent="0.25">
      <c r="A33" s="3364"/>
      <c r="B33" s="3365"/>
      <c r="C33" s="3369"/>
      <c r="D33" s="3368">
        <f t="shared" si="0"/>
        <v>0</v>
      </c>
      <c r="E33" s="3369"/>
      <c r="F33" s="3369"/>
      <c r="G33" s="3369"/>
      <c r="H33" s="3369"/>
      <c r="I33" s="3369"/>
      <c r="J33" s="3369"/>
      <c r="K33" s="3366"/>
      <c r="L33" s="3367"/>
    </row>
    <row r="34" spans="1:12" s="3371" customFormat="1" x14ac:dyDescent="0.25">
      <c r="A34" s="3364"/>
      <c r="B34" s="3365"/>
      <c r="C34" s="3369"/>
      <c r="D34" s="3368">
        <f t="shared" si="0"/>
        <v>0</v>
      </c>
      <c r="E34" s="3369"/>
      <c r="F34" s="3369"/>
      <c r="G34" s="3369"/>
      <c r="H34" s="3369"/>
      <c r="I34" s="3369"/>
      <c r="J34" s="3369"/>
      <c r="K34" s="3366"/>
      <c r="L34" s="3367"/>
    </row>
    <row r="35" spans="1:12" s="3371" customFormat="1" x14ac:dyDescent="0.25">
      <c r="A35" s="3364"/>
      <c r="B35" s="3365"/>
      <c r="C35" s="3369"/>
      <c r="D35" s="3368">
        <f t="shared" si="0"/>
        <v>0</v>
      </c>
      <c r="E35" s="3369"/>
      <c r="F35" s="3369"/>
      <c r="G35" s="3369"/>
      <c r="H35" s="3369"/>
      <c r="I35" s="3369"/>
      <c r="J35" s="3369"/>
      <c r="K35" s="3366"/>
      <c r="L35" s="3367"/>
    </row>
    <row r="36" spans="1:12" s="3371" customFormat="1" x14ac:dyDescent="0.25">
      <c r="A36" s="3370"/>
      <c r="B36" s="3369"/>
      <c r="C36" s="3369"/>
      <c r="D36" s="3368">
        <f t="shared" si="0"/>
        <v>0</v>
      </c>
      <c r="E36" s="3369"/>
      <c r="F36" s="3369"/>
      <c r="G36" s="3369"/>
      <c r="H36" s="3369"/>
      <c r="I36" s="3369"/>
      <c r="J36" s="3369"/>
      <c r="K36" s="3366"/>
      <c r="L36" s="3367"/>
    </row>
    <row r="37" spans="1:12" s="3371" customFormat="1" x14ac:dyDescent="0.25">
      <c r="A37" s="3370"/>
      <c r="B37" s="3369"/>
      <c r="C37" s="3369"/>
      <c r="D37" s="3368">
        <f t="shared" si="0"/>
        <v>0</v>
      </c>
      <c r="E37" s="3369"/>
      <c r="F37" s="3369"/>
      <c r="G37" s="3369"/>
      <c r="H37" s="3369"/>
      <c r="I37" s="3369"/>
      <c r="J37" s="3369"/>
      <c r="K37" s="3366"/>
      <c r="L37" s="3367"/>
    </row>
    <row r="38" spans="1:12" s="3371" customFormat="1" x14ac:dyDescent="0.25">
      <c r="A38" s="3370"/>
      <c r="B38" s="3369"/>
      <c r="C38" s="3369"/>
      <c r="D38" s="3368">
        <f t="shared" si="0"/>
        <v>0</v>
      </c>
      <c r="E38" s="3369"/>
      <c r="F38" s="3369"/>
      <c r="G38" s="3369"/>
      <c r="H38" s="3369"/>
      <c r="I38" s="3369"/>
      <c r="J38" s="3369"/>
      <c r="K38" s="3366"/>
      <c r="L38" s="3367"/>
    </row>
    <row r="39" spans="1:12" s="3371" customFormat="1" x14ac:dyDescent="0.25">
      <c r="A39" s="3370"/>
      <c r="B39" s="3369"/>
      <c r="C39" s="3369"/>
      <c r="D39" s="3368">
        <f t="shared" si="0"/>
        <v>0</v>
      </c>
      <c r="E39" s="3369"/>
      <c r="F39" s="3369"/>
      <c r="G39" s="3369"/>
      <c r="H39" s="3369"/>
      <c r="I39" s="3369"/>
      <c r="J39" s="3369"/>
      <c r="K39" s="3366"/>
      <c r="L39" s="3367"/>
    </row>
    <row r="40" spans="1:12" s="3371" customFormat="1" x14ac:dyDescent="0.25">
      <c r="A40" s="3370"/>
      <c r="B40" s="3369"/>
      <c r="C40" s="3369"/>
      <c r="D40" s="3369"/>
      <c r="E40" s="3369"/>
      <c r="F40" s="3369"/>
      <c r="G40" s="3369"/>
      <c r="H40" s="3369"/>
      <c r="I40" s="3369"/>
      <c r="J40" s="3369"/>
      <c r="K40" s="3366"/>
      <c r="L40" s="3367"/>
    </row>
    <row r="41" spans="1:12" s="3371" customFormat="1" x14ac:dyDescent="0.25">
      <c r="A41" s="3370"/>
      <c r="B41" s="3369"/>
      <c r="C41" s="3369"/>
      <c r="D41" s="3369"/>
      <c r="E41" s="3369"/>
      <c r="F41" s="3369"/>
      <c r="G41" s="3369"/>
      <c r="H41" s="3369"/>
      <c r="I41" s="3369"/>
      <c r="J41" s="3369"/>
      <c r="K41" s="3366"/>
      <c r="L41" s="3367"/>
    </row>
    <row r="42" spans="1:12" s="3371" customFormat="1" x14ac:dyDescent="0.25">
      <c r="A42" s="3370"/>
      <c r="B42" s="3369"/>
      <c r="C42" s="3369"/>
      <c r="D42" s="3369"/>
      <c r="E42" s="3369"/>
      <c r="F42" s="3369"/>
      <c r="G42" s="3369"/>
      <c r="H42" s="3369"/>
      <c r="I42" s="3369"/>
      <c r="J42" s="3369"/>
      <c r="K42" s="3366"/>
      <c r="L42" s="3367"/>
    </row>
    <row r="43" spans="1:12" s="3371" customFormat="1" x14ac:dyDescent="0.25">
      <c r="A43" s="3370"/>
      <c r="B43" s="3369"/>
      <c r="C43" s="3369"/>
      <c r="D43" s="3369"/>
      <c r="E43" s="3369"/>
      <c r="F43" s="3369"/>
      <c r="G43" s="3369"/>
      <c r="H43" s="3369"/>
      <c r="I43" s="3369"/>
      <c r="J43" s="3369"/>
      <c r="K43" s="3366"/>
      <c r="L43" s="3367"/>
    </row>
    <row r="44" spans="1:12" s="3371" customFormat="1" x14ac:dyDescent="0.25">
      <c r="A44" s="3370"/>
      <c r="B44" s="3369"/>
      <c r="C44" s="3369"/>
      <c r="D44" s="3369"/>
      <c r="E44" s="3369"/>
      <c r="F44" s="3369"/>
      <c r="G44" s="3369"/>
      <c r="H44" s="3369"/>
      <c r="I44" s="3369"/>
      <c r="J44" s="3369"/>
      <c r="K44" s="3366"/>
      <c r="L44" s="3367"/>
    </row>
    <row r="45" spans="1:12" s="3371" customFormat="1" x14ac:dyDescent="0.25">
      <c r="A45" s="3370"/>
      <c r="B45" s="3369"/>
      <c r="C45" s="3369"/>
      <c r="D45" s="3369"/>
      <c r="E45" s="3369"/>
      <c r="F45" s="3369"/>
      <c r="G45" s="3369"/>
      <c r="H45" s="3369"/>
      <c r="I45" s="3369"/>
      <c r="J45" s="3369"/>
      <c r="K45" s="3366"/>
      <c r="L45" s="3367"/>
    </row>
    <row r="46" spans="1:12" s="3371" customFormat="1" x14ac:dyDescent="0.25">
      <c r="A46" s="3370"/>
      <c r="B46" s="3369"/>
      <c r="C46" s="3369"/>
      <c r="D46" s="3369"/>
      <c r="E46" s="3369"/>
      <c r="F46" s="3369"/>
      <c r="G46" s="3369"/>
      <c r="H46" s="3369"/>
      <c r="I46" s="3369"/>
      <c r="J46" s="3369"/>
      <c r="K46" s="3366"/>
      <c r="L46" s="3367"/>
    </row>
    <row r="47" spans="1:12" s="3371" customFormat="1" x14ac:dyDescent="0.25">
      <c r="A47" s="3370"/>
      <c r="B47" s="3369"/>
      <c r="C47" s="3369"/>
      <c r="D47" s="3369"/>
      <c r="E47" s="3369"/>
      <c r="F47" s="3369"/>
      <c r="G47" s="3369"/>
      <c r="H47" s="3369"/>
      <c r="I47" s="3369"/>
      <c r="J47" s="3369"/>
      <c r="K47" s="3366"/>
      <c r="L47" s="3367"/>
    </row>
    <row r="48" spans="1:12" s="3371" customFormat="1" x14ac:dyDescent="0.25">
      <c r="A48" s="3370"/>
      <c r="B48" s="3369"/>
      <c r="C48" s="3369"/>
      <c r="D48" s="3369"/>
      <c r="E48" s="3369"/>
      <c r="F48" s="3369"/>
      <c r="G48" s="3369"/>
      <c r="H48" s="3369"/>
      <c r="I48" s="3369"/>
      <c r="J48" s="3369"/>
      <c r="K48" s="3366"/>
      <c r="L48" s="3367"/>
    </row>
    <row r="49" spans="1:12" s="3371" customFormat="1" x14ac:dyDescent="0.25">
      <c r="A49" s="3370"/>
      <c r="B49" s="3369"/>
      <c r="C49" s="3369"/>
      <c r="D49" s="3369"/>
      <c r="E49" s="3369"/>
      <c r="F49" s="3369"/>
      <c r="G49" s="3369"/>
      <c r="H49" s="3369"/>
      <c r="I49" s="3369"/>
      <c r="J49" s="3369"/>
      <c r="K49" s="3366"/>
      <c r="L49" s="3367"/>
    </row>
    <row r="50" spans="1:12" s="3371" customFormat="1" x14ac:dyDescent="0.25">
      <c r="A50" s="3370"/>
      <c r="B50" s="3369"/>
      <c r="C50" s="3369"/>
      <c r="D50" s="3369"/>
      <c r="E50" s="3369"/>
      <c r="F50" s="3369"/>
      <c r="G50" s="3369"/>
      <c r="H50" s="3369"/>
      <c r="I50" s="3369"/>
      <c r="J50" s="3369"/>
      <c r="K50" s="3366"/>
      <c r="L50" s="3367"/>
    </row>
    <row r="51" spans="1:12" s="3371" customFormat="1" x14ac:dyDescent="0.25">
      <c r="A51" s="3370"/>
      <c r="B51" s="3369"/>
      <c r="C51" s="3369"/>
      <c r="D51" s="3369"/>
      <c r="E51" s="3369"/>
      <c r="F51" s="3369"/>
      <c r="G51" s="3369"/>
      <c r="H51" s="3369"/>
      <c r="I51" s="3369"/>
      <c r="J51" s="3369"/>
      <c r="K51" s="3366"/>
      <c r="L51" s="3367"/>
    </row>
    <row r="52" spans="1:12" s="3371" customFormat="1" x14ac:dyDescent="0.25">
      <c r="A52" s="3370"/>
      <c r="B52" s="3369"/>
      <c r="C52" s="3369"/>
      <c r="D52" s="3369"/>
      <c r="E52" s="3369"/>
      <c r="F52" s="3369"/>
      <c r="G52" s="3369"/>
      <c r="H52" s="3369"/>
      <c r="I52" s="3369"/>
      <c r="J52" s="3369"/>
      <c r="K52" s="3366"/>
      <c r="L52" s="3367"/>
    </row>
    <row r="53" spans="1:12" s="3371" customFormat="1" x14ac:dyDescent="0.25">
      <c r="A53" s="3370"/>
      <c r="B53" s="3369"/>
      <c r="C53" s="3369"/>
      <c r="D53" s="3369"/>
      <c r="E53" s="3369"/>
      <c r="F53" s="3369"/>
      <c r="G53" s="3369"/>
      <c r="H53" s="3369"/>
      <c r="I53" s="3369"/>
      <c r="J53" s="3369"/>
      <c r="K53" s="3366"/>
      <c r="L53" s="3367"/>
    </row>
    <row r="54" spans="1:12" s="3371" customFormat="1" x14ac:dyDescent="0.25">
      <c r="A54" s="3370"/>
      <c r="B54" s="3369"/>
      <c r="C54" s="3369"/>
      <c r="D54" s="3369"/>
      <c r="E54" s="3369"/>
      <c r="F54" s="3369"/>
      <c r="G54" s="3369"/>
      <c r="H54" s="3369"/>
      <c r="I54" s="3369"/>
      <c r="J54" s="3369"/>
      <c r="K54" s="3366"/>
      <c r="L54" s="3367"/>
    </row>
    <row r="55" spans="1:12" s="3371" customFormat="1" x14ac:dyDescent="0.25">
      <c r="A55" s="3370"/>
      <c r="B55" s="3369"/>
      <c r="C55" s="3369"/>
      <c r="D55" s="3369"/>
      <c r="E55" s="3369"/>
      <c r="F55" s="3369"/>
      <c r="G55" s="3369"/>
      <c r="H55" s="3369"/>
      <c r="I55" s="3369"/>
      <c r="J55" s="3369"/>
      <c r="K55" s="3366"/>
      <c r="L55" s="3367"/>
    </row>
    <row r="56" spans="1:12" s="3371" customFormat="1" x14ac:dyDescent="0.25">
      <c r="A56" s="3370"/>
      <c r="B56" s="3369"/>
      <c r="C56" s="3369"/>
      <c r="D56" s="3369"/>
      <c r="E56" s="3369"/>
      <c r="F56" s="3369"/>
      <c r="G56" s="3369"/>
      <c r="H56" s="3369"/>
      <c r="I56" s="3369"/>
      <c r="J56" s="3369"/>
      <c r="K56" s="3366"/>
      <c r="L56" s="3367"/>
    </row>
    <row r="57" spans="1:12" s="3371" customFormat="1" x14ac:dyDescent="0.25">
      <c r="A57" s="3370"/>
      <c r="B57" s="3369"/>
      <c r="C57" s="3369"/>
      <c r="D57" s="3369"/>
      <c r="E57" s="3369"/>
      <c r="F57" s="3369"/>
      <c r="G57" s="3369"/>
      <c r="H57" s="3369"/>
      <c r="I57" s="3369"/>
      <c r="J57" s="3369"/>
      <c r="K57" s="3366"/>
      <c r="L57" s="3367"/>
    </row>
    <row r="58" spans="1:12" s="3371" customFormat="1" x14ac:dyDescent="0.25">
      <c r="A58" s="3370"/>
      <c r="B58" s="3369"/>
      <c r="C58" s="3369"/>
      <c r="D58" s="3369"/>
      <c r="E58" s="3369"/>
      <c r="F58" s="3369"/>
      <c r="G58" s="3369"/>
      <c r="H58" s="3369"/>
      <c r="I58" s="3369"/>
      <c r="J58" s="3369"/>
      <c r="K58" s="3366"/>
      <c r="L58" s="3367"/>
    </row>
    <row r="59" spans="1:12" s="3371" customFormat="1" x14ac:dyDescent="0.25">
      <c r="A59" s="3370"/>
      <c r="B59" s="3369"/>
      <c r="C59" s="3369"/>
      <c r="D59" s="3369"/>
      <c r="E59" s="3369"/>
      <c r="F59" s="3369"/>
      <c r="G59" s="3369"/>
      <c r="H59" s="3369"/>
      <c r="I59" s="3369"/>
      <c r="J59" s="3369"/>
      <c r="K59" s="3366"/>
      <c r="L59" s="3367"/>
    </row>
    <row r="60" spans="1:12" s="3371" customFormat="1" x14ac:dyDescent="0.25">
      <c r="A60" s="3370"/>
      <c r="B60" s="3369"/>
      <c r="C60" s="3369"/>
      <c r="D60" s="3369"/>
      <c r="E60" s="3369"/>
      <c r="F60" s="3369"/>
      <c r="G60" s="3369"/>
      <c r="H60" s="3369"/>
      <c r="I60" s="3369"/>
      <c r="J60" s="3369"/>
      <c r="K60" s="3366"/>
      <c r="L60" s="3367"/>
    </row>
    <row r="61" spans="1:12" s="3371" customFormat="1" x14ac:dyDescent="0.25">
      <c r="A61" s="3370"/>
      <c r="B61" s="3369"/>
      <c r="C61" s="3369"/>
      <c r="D61" s="3369"/>
      <c r="E61" s="3369"/>
      <c r="F61" s="3369"/>
      <c r="G61" s="3369"/>
      <c r="H61" s="3369"/>
      <c r="I61" s="3369"/>
      <c r="J61" s="3369"/>
      <c r="K61" s="3366"/>
      <c r="L61" s="3367"/>
    </row>
    <row r="62" spans="1:12" s="3371" customFormat="1" x14ac:dyDescent="0.25">
      <c r="A62" s="3370"/>
      <c r="B62" s="3369"/>
      <c r="C62" s="3369"/>
      <c r="D62" s="3369"/>
      <c r="E62" s="3369"/>
      <c r="F62" s="3369"/>
      <c r="G62" s="3369"/>
      <c r="H62" s="3369"/>
      <c r="I62" s="3369"/>
      <c r="J62" s="3369"/>
      <c r="K62" s="3366"/>
      <c r="L62" s="3367"/>
    </row>
    <row r="63" spans="1:12" s="3371" customFormat="1" x14ac:dyDescent="0.25">
      <c r="A63" s="3370"/>
      <c r="B63" s="3369"/>
      <c r="C63" s="3369"/>
      <c r="D63" s="3369"/>
      <c r="E63" s="3369"/>
      <c r="F63" s="3369"/>
      <c r="G63" s="3369"/>
      <c r="H63" s="3369"/>
      <c r="I63" s="3369"/>
      <c r="J63" s="3369"/>
      <c r="K63" s="3366"/>
      <c r="L63" s="3367"/>
    </row>
    <row r="64" spans="1:12" s="3371" customFormat="1" x14ac:dyDescent="0.25">
      <c r="A64" s="3370"/>
      <c r="B64" s="3369"/>
      <c r="C64" s="3369"/>
      <c r="D64" s="3369"/>
      <c r="E64" s="3369"/>
      <c r="F64" s="3369"/>
      <c r="G64" s="3369"/>
      <c r="H64" s="3369"/>
      <c r="I64" s="3369"/>
      <c r="J64" s="3369"/>
      <c r="K64" s="3366"/>
      <c r="L64" s="3367"/>
    </row>
    <row r="65" spans="1:12" s="3371" customFormat="1" x14ac:dyDescent="0.25">
      <c r="A65" s="3370"/>
      <c r="B65" s="3369"/>
      <c r="C65" s="3369"/>
      <c r="D65" s="3369"/>
      <c r="E65" s="3369"/>
      <c r="F65" s="3369"/>
      <c r="G65" s="3369"/>
      <c r="H65" s="3369"/>
      <c r="I65" s="3369"/>
      <c r="J65" s="3369"/>
      <c r="K65" s="3366"/>
      <c r="L65" s="3367"/>
    </row>
    <row r="66" spans="1:12" s="3371" customFormat="1" x14ac:dyDescent="0.25">
      <c r="A66" s="3370"/>
      <c r="B66" s="3369"/>
      <c r="C66" s="3369"/>
      <c r="D66" s="3369"/>
      <c r="E66" s="3369"/>
      <c r="F66" s="3369"/>
      <c r="G66" s="3369"/>
      <c r="H66" s="3369"/>
      <c r="I66" s="3369"/>
      <c r="J66" s="3369"/>
      <c r="K66" s="3366"/>
      <c r="L66" s="3367"/>
    </row>
    <row r="67" spans="1:12" s="3371" customFormat="1" x14ac:dyDescent="0.25">
      <c r="A67" s="3370"/>
      <c r="B67" s="3369"/>
      <c r="C67" s="3369"/>
      <c r="D67" s="3369"/>
      <c r="E67" s="3369"/>
      <c r="F67" s="3369"/>
      <c r="G67" s="3369"/>
      <c r="H67" s="3369"/>
      <c r="I67" s="3369"/>
      <c r="J67" s="3369"/>
      <c r="K67" s="3366"/>
      <c r="L67" s="3367"/>
    </row>
    <row r="68" spans="1:12" s="3371" customFormat="1" x14ac:dyDescent="0.25">
      <c r="A68" s="3370"/>
      <c r="B68" s="3369"/>
      <c r="C68" s="3369"/>
      <c r="D68" s="3369"/>
      <c r="E68" s="3369"/>
      <c r="F68" s="3369"/>
      <c r="G68" s="3369"/>
      <c r="H68" s="3369"/>
      <c r="I68" s="3369"/>
      <c r="J68" s="3369"/>
      <c r="K68" s="3366"/>
      <c r="L68" s="3367"/>
    </row>
    <row r="69" spans="1:12" s="3371" customFormat="1" x14ac:dyDescent="0.25">
      <c r="A69" s="3370"/>
      <c r="B69" s="3369"/>
      <c r="C69" s="3369"/>
      <c r="D69" s="3369"/>
      <c r="E69" s="3369"/>
      <c r="F69" s="3369"/>
      <c r="G69" s="3369"/>
      <c r="H69" s="3369"/>
      <c r="I69" s="3369"/>
      <c r="J69" s="3369"/>
      <c r="K69" s="3366"/>
      <c r="L69" s="3367"/>
    </row>
    <row r="70" spans="1:12" s="3371" customFormat="1" x14ac:dyDescent="0.25">
      <c r="A70" s="3370"/>
      <c r="B70" s="3369"/>
      <c r="C70" s="3369"/>
      <c r="D70" s="3369"/>
      <c r="E70" s="3369"/>
      <c r="F70" s="3369"/>
      <c r="G70" s="3369"/>
      <c r="H70" s="3369"/>
      <c r="I70" s="3369"/>
      <c r="J70" s="3369"/>
      <c r="K70" s="3366"/>
      <c r="L70" s="3367"/>
    </row>
    <row r="71" spans="1:12" s="3371" customFormat="1" x14ac:dyDescent="0.25">
      <c r="A71" s="3370"/>
      <c r="B71" s="3369"/>
      <c r="C71" s="3369"/>
      <c r="D71" s="3369"/>
      <c r="E71" s="3369"/>
      <c r="F71" s="3369"/>
      <c r="G71" s="3369"/>
      <c r="H71" s="3369"/>
      <c r="I71" s="3369"/>
      <c r="J71" s="3369"/>
      <c r="K71" s="3366"/>
      <c r="L71" s="3367"/>
    </row>
    <row r="72" spans="1:12" s="3371" customFormat="1" x14ac:dyDescent="0.25">
      <c r="A72" s="3370"/>
      <c r="B72" s="3369"/>
      <c r="C72" s="3369"/>
      <c r="D72" s="3369"/>
      <c r="E72" s="3369"/>
      <c r="F72" s="3369"/>
      <c r="G72" s="3369"/>
      <c r="H72" s="3369"/>
      <c r="I72" s="3369"/>
      <c r="J72" s="3369"/>
      <c r="K72" s="3366"/>
      <c r="L72" s="3367"/>
    </row>
    <row r="73" spans="1:12" s="3371" customFormat="1" x14ac:dyDescent="0.25">
      <c r="A73" s="3370"/>
      <c r="B73" s="3369"/>
      <c r="C73" s="3369"/>
      <c r="D73" s="3369"/>
      <c r="E73" s="3369"/>
      <c r="F73" s="3369"/>
      <c r="G73" s="3369"/>
      <c r="H73" s="3369"/>
      <c r="I73" s="3369"/>
      <c r="J73" s="3369"/>
      <c r="K73" s="3366"/>
      <c r="L73" s="3367"/>
    </row>
    <row r="74" spans="1:12" s="3371" customFormat="1" x14ac:dyDescent="0.25">
      <c r="A74" s="3370"/>
      <c r="B74" s="3369"/>
      <c r="C74" s="3369"/>
      <c r="D74" s="3369"/>
      <c r="E74" s="3369"/>
      <c r="F74" s="3369"/>
      <c r="G74" s="3369"/>
      <c r="H74" s="3369"/>
      <c r="I74" s="3369"/>
      <c r="J74" s="3369"/>
      <c r="K74" s="3366"/>
      <c r="L74" s="3367"/>
    </row>
    <row r="75" spans="1:12" s="3371" customFormat="1" x14ac:dyDescent="0.25">
      <c r="A75" s="3370"/>
      <c r="B75" s="3369"/>
      <c r="C75" s="3369"/>
      <c r="D75" s="3369"/>
      <c r="E75" s="3369"/>
      <c r="F75" s="3369"/>
      <c r="G75" s="3369"/>
      <c r="H75" s="3369"/>
      <c r="I75" s="3369"/>
      <c r="J75" s="3369"/>
      <c r="K75" s="3366"/>
      <c r="L75" s="3367"/>
    </row>
    <row r="76" spans="1:12" s="3371" customFormat="1" x14ac:dyDescent="0.25">
      <c r="A76" s="3370"/>
      <c r="B76" s="3369"/>
      <c r="C76" s="3369"/>
      <c r="D76" s="3369"/>
      <c r="E76" s="3369"/>
      <c r="F76" s="3369"/>
      <c r="G76" s="3369"/>
      <c r="H76" s="3369"/>
      <c r="I76" s="3369"/>
      <c r="J76" s="3369"/>
      <c r="K76" s="3366"/>
      <c r="L76" s="3367"/>
    </row>
    <row r="77" spans="1:12" s="3371" customFormat="1" x14ac:dyDescent="0.25">
      <c r="A77" s="3370"/>
      <c r="B77" s="3369"/>
      <c r="C77" s="3369"/>
      <c r="D77" s="3369"/>
      <c r="E77" s="3369"/>
      <c r="F77" s="3369"/>
      <c r="G77" s="3369"/>
      <c r="H77" s="3369"/>
      <c r="I77" s="3369"/>
      <c r="J77" s="3369"/>
      <c r="K77" s="3366"/>
      <c r="L77" s="3367"/>
    </row>
    <row r="78" spans="1:12" s="3371" customFormat="1" x14ac:dyDescent="0.25">
      <c r="A78" s="3370"/>
      <c r="B78" s="3369"/>
      <c r="C78" s="3369"/>
      <c r="D78" s="3369"/>
      <c r="E78" s="3369"/>
      <c r="F78" s="3369"/>
      <c r="G78" s="3369"/>
      <c r="H78" s="3369"/>
      <c r="I78" s="3369"/>
      <c r="J78" s="3369"/>
      <c r="K78" s="3366"/>
      <c r="L78" s="3367"/>
    </row>
    <row r="79" spans="1:12" s="3371" customFormat="1" x14ac:dyDescent="0.25">
      <c r="A79" s="3370"/>
      <c r="B79" s="3369"/>
      <c r="C79" s="3369"/>
      <c r="D79" s="3369"/>
      <c r="E79" s="3369"/>
      <c r="F79" s="3369"/>
      <c r="G79" s="3369"/>
      <c r="H79" s="3369"/>
      <c r="I79" s="3369"/>
      <c r="J79" s="3369"/>
      <c r="K79" s="3366"/>
      <c r="L79" s="3367"/>
    </row>
    <row r="80" spans="1:12" s="3371" customFormat="1" x14ac:dyDescent="0.25">
      <c r="A80" s="3370"/>
      <c r="B80" s="3369"/>
      <c r="C80" s="3369"/>
      <c r="D80" s="3369"/>
      <c r="E80" s="3369"/>
      <c r="F80" s="3369"/>
      <c r="G80" s="3369"/>
      <c r="H80" s="3369"/>
      <c r="I80" s="3369"/>
      <c r="J80" s="3369"/>
      <c r="K80" s="3366"/>
      <c r="L80" s="3367"/>
    </row>
    <row r="81" spans="1:12" s="3371" customFormat="1" x14ac:dyDescent="0.25">
      <c r="A81" s="3370"/>
      <c r="B81" s="3369"/>
      <c r="C81" s="3369"/>
      <c r="D81" s="3369"/>
      <c r="E81" s="3369"/>
      <c r="F81" s="3369"/>
      <c r="G81" s="3369"/>
      <c r="H81" s="3369"/>
      <c r="I81" s="3369"/>
      <c r="J81" s="3369"/>
      <c r="K81" s="3366"/>
      <c r="L81" s="3367"/>
    </row>
    <row r="82" spans="1:12" s="3371" customFormat="1" x14ac:dyDescent="0.25">
      <c r="A82" s="3370"/>
      <c r="B82" s="3369"/>
      <c r="C82" s="3369"/>
      <c r="D82" s="3369"/>
      <c r="E82" s="3369"/>
      <c r="F82" s="3369"/>
      <c r="G82" s="3369"/>
      <c r="H82" s="3369"/>
      <c r="I82" s="3369"/>
      <c r="J82" s="3369"/>
      <c r="K82" s="3366"/>
      <c r="L82" s="3367"/>
    </row>
    <row r="83" spans="1:12" s="3371" customFormat="1" x14ac:dyDescent="0.25">
      <c r="A83" s="3370"/>
      <c r="B83" s="3369"/>
      <c r="C83" s="3369"/>
      <c r="D83" s="3369"/>
      <c r="E83" s="3369"/>
      <c r="F83" s="3369"/>
      <c r="G83" s="3369"/>
      <c r="H83" s="3369"/>
      <c r="I83" s="3369"/>
      <c r="J83" s="3369"/>
      <c r="K83" s="3366"/>
      <c r="L83" s="3367"/>
    </row>
    <row r="84" spans="1:12" s="3371" customFormat="1" x14ac:dyDescent="0.25">
      <c r="A84" s="3370"/>
      <c r="B84" s="3369"/>
      <c r="C84" s="3369"/>
      <c r="D84" s="3369"/>
      <c r="E84" s="3369"/>
      <c r="F84" s="3369"/>
      <c r="G84" s="3369"/>
      <c r="H84" s="3369"/>
      <c r="I84" s="3369"/>
      <c r="J84" s="3369"/>
      <c r="K84" s="3366"/>
      <c r="L84" s="3367"/>
    </row>
    <row r="85" spans="1:12" s="3371" customFormat="1" x14ac:dyDescent="0.25">
      <c r="A85" s="3370"/>
      <c r="B85" s="3369"/>
      <c r="C85" s="3369"/>
      <c r="D85" s="3369"/>
      <c r="E85" s="3369"/>
      <c r="F85" s="3369"/>
      <c r="G85" s="3369"/>
      <c r="H85" s="3369"/>
      <c r="I85" s="3369"/>
      <c r="J85" s="3369"/>
      <c r="K85" s="3366"/>
      <c r="L85" s="3367"/>
    </row>
    <row r="86" spans="1:12" s="3371" customFormat="1" x14ac:dyDescent="0.25">
      <c r="A86" s="3370"/>
      <c r="B86" s="3369"/>
      <c r="C86" s="3369"/>
      <c r="D86" s="3369"/>
      <c r="E86" s="3369"/>
      <c r="F86" s="3369"/>
      <c r="G86" s="3369"/>
      <c r="H86" s="3369"/>
      <c r="I86" s="3369"/>
      <c r="J86" s="3369"/>
      <c r="K86" s="3366"/>
      <c r="L86" s="3367"/>
    </row>
    <row r="87" spans="1:12" s="3371" customFormat="1" x14ac:dyDescent="0.25">
      <c r="A87" s="3370"/>
      <c r="B87" s="3369"/>
      <c r="C87" s="3369"/>
      <c r="D87" s="3369"/>
      <c r="E87" s="3369"/>
      <c r="F87" s="3369"/>
      <c r="G87" s="3369"/>
      <c r="H87" s="3369"/>
      <c r="I87" s="3369"/>
      <c r="J87" s="3369"/>
      <c r="K87" s="3366"/>
      <c r="L87" s="3367"/>
    </row>
    <row r="88" spans="1:12" s="3371" customFormat="1" x14ac:dyDescent="0.25">
      <c r="A88" s="3370"/>
      <c r="B88" s="3369"/>
      <c r="C88" s="3369"/>
      <c r="D88" s="3369"/>
      <c r="E88" s="3369"/>
      <c r="F88" s="3369"/>
      <c r="G88" s="3369"/>
      <c r="H88" s="3369"/>
      <c r="I88" s="3369"/>
      <c r="J88" s="3369"/>
      <c r="K88" s="3366"/>
      <c r="L88" s="3367"/>
    </row>
    <row r="89" spans="1:12" s="3371" customFormat="1" x14ac:dyDescent="0.25">
      <c r="A89" s="3370"/>
      <c r="B89" s="3369"/>
      <c r="C89" s="3369"/>
      <c r="D89" s="3369"/>
      <c r="E89" s="3369"/>
      <c r="F89" s="3369"/>
      <c r="G89" s="3369"/>
      <c r="H89" s="3369"/>
      <c r="I89" s="3369"/>
      <c r="J89" s="3369"/>
      <c r="K89" s="3366"/>
      <c r="L89" s="3367"/>
    </row>
    <row r="90" spans="1:12" s="3371" customFormat="1" x14ac:dyDescent="0.25">
      <c r="A90" s="3370"/>
      <c r="B90" s="3369"/>
      <c r="C90" s="3369"/>
      <c r="D90" s="3369"/>
      <c r="E90" s="3369"/>
      <c r="F90" s="3369"/>
      <c r="G90" s="3369"/>
      <c r="H90" s="3369"/>
      <c r="I90" s="3369"/>
      <c r="J90" s="3369"/>
      <c r="K90" s="3366"/>
      <c r="L90" s="3367"/>
    </row>
    <row r="91" spans="1:12" s="3371" customFormat="1" x14ac:dyDescent="0.25">
      <c r="A91" s="3370"/>
      <c r="B91" s="3369"/>
      <c r="C91" s="3369"/>
      <c r="D91" s="3369"/>
      <c r="E91" s="3369"/>
      <c r="F91" s="3369"/>
      <c r="G91" s="3369"/>
      <c r="H91" s="3369"/>
      <c r="I91" s="3369"/>
      <c r="J91" s="3369"/>
      <c r="K91" s="3366"/>
      <c r="L91" s="3367"/>
    </row>
    <row r="92" spans="1:12" s="3371" customFormat="1" x14ac:dyDescent="0.25">
      <c r="A92" s="3370"/>
      <c r="B92" s="3369"/>
      <c r="C92" s="3369"/>
      <c r="D92" s="3369"/>
      <c r="E92" s="3369"/>
      <c r="F92" s="3369"/>
      <c r="G92" s="3369"/>
      <c r="H92" s="3369"/>
      <c r="I92" s="3369"/>
      <c r="J92" s="3369"/>
      <c r="K92" s="3366"/>
      <c r="L92" s="3367"/>
    </row>
    <row r="93" spans="1:12" s="3371" customFormat="1" x14ac:dyDescent="0.25">
      <c r="A93" s="3370"/>
      <c r="B93" s="3369"/>
      <c r="C93" s="3369"/>
      <c r="D93" s="3369"/>
      <c r="E93" s="3369"/>
      <c r="F93" s="3369"/>
      <c r="G93" s="3369"/>
      <c r="H93" s="3369"/>
      <c r="I93" s="3369"/>
      <c r="J93" s="3369"/>
      <c r="K93" s="3366"/>
      <c r="L93" s="3367"/>
    </row>
    <row r="94" spans="1:12" s="3371" customFormat="1" x14ac:dyDescent="0.25">
      <c r="A94" s="3370"/>
      <c r="B94" s="3369"/>
      <c r="C94" s="3369"/>
      <c r="D94" s="3369"/>
      <c r="E94" s="3369"/>
      <c r="F94" s="3369"/>
      <c r="G94" s="3369"/>
      <c r="H94" s="3369"/>
      <c r="I94" s="3369"/>
      <c r="J94" s="3369"/>
      <c r="K94" s="3366"/>
      <c r="L94" s="3367"/>
    </row>
    <row r="95" spans="1:12" s="3371" customFormat="1" x14ac:dyDescent="0.25">
      <c r="A95" s="3370"/>
      <c r="B95" s="3369"/>
      <c r="C95" s="3369"/>
      <c r="D95" s="3369"/>
      <c r="E95" s="3369"/>
      <c r="F95" s="3369"/>
      <c r="G95" s="3369"/>
      <c r="H95" s="3369"/>
      <c r="I95" s="3369"/>
      <c r="J95" s="3369"/>
      <c r="K95" s="3366"/>
      <c r="L95" s="3367"/>
    </row>
    <row r="96" spans="1:12" s="3371" customFormat="1" x14ac:dyDescent="0.25">
      <c r="A96" s="3370"/>
      <c r="B96" s="3369"/>
      <c r="C96" s="3369"/>
      <c r="D96" s="3369"/>
      <c r="E96" s="3369"/>
      <c r="F96" s="3369"/>
      <c r="G96" s="3369"/>
      <c r="H96" s="3369"/>
      <c r="I96" s="3369"/>
      <c r="J96" s="3369"/>
      <c r="K96" s="3366"/>
      <c r="L96" s="3367"/>
    </row>
    <row r="97" spans="1:12" s="3371" customFormat="1" x14ac:dyDescent="0.25">
      <c r="A97" s="3370"/>
      <c r="B97" s="3369"/>
      <c r="C97" s="3369"/>
      <c r="D97" s="3369"/>
      <c r="E97" s="3369"/>
      <c r="F97" s="3369"/>
      <c r="G97" s="3369"/>
      <c r="H97" s="3369"/>
      <c r="I97" s="3369"/>
      <c r="J97" s="3369"/>
      <c r="K97" s="3366"/>
      <c r="L97" s="3367"/>
    </row>
    <row r="98" spans="1:12" s="3371" customFormat="1" x14ac:dyDescent="0.25">
      <c r="A98" s="3370"/>
      <c r="B98" s="3369"/>
      <c r="C98" s="3369"/>
      <c r="D98" s="3369"/>
      <c r="E98" s="3369"/>
      <c r="F98" s="3369"/>
      <c r="G98" s="3369"/>
      <c r="H98" s="3369"/>
      <c r="I98" s="3369"/>
      <c r="J98" s="3369"/>
      <c r="K98" s="3366"/>
      <c r="L98" s="3367"/>
    </row>
    <row r="99" spans="1:12" s="3371" customFormat="1" x14ac:dyDescent="0.25">
      <c r="A99" s="3370"/>
      <c r="B99" s="3369"/>
      <c r="C99" s="3369"/>
      <c r="D99" s="3369"/>
      <c r="E99" s="3369"/>
      <c r="F99" s="3369"/>
      <c r="G99" s="3369"/>
      <c r="H99" s="3369"/>
      <c r="I99" s="3369"/>
      <c r="J99" s="3369"/>
      <c r="K99" s="3366"/>
      <c r="L99" s="3367"/>
    </row>
    <row r="100" spans="1:12" s="3371" customFormat="1" x14ac:dyDescent="0.25">
      <c r="A100" s="3370"/>
      <c r="B100" s="3369"/>
      <c r="C100" s="3369"/>
      <c r="D100" s="3369"/>
      <c r="E100" s="3369"/>
      <c r="F100" s="3369"/>
      <c r="G100" s="3369"/>
      <c r="H100" s="3369"/>
      <c r="I100" s="3369"/>
      <c r="J100" s="3369"/>
      <c r="K100" s="3366"/>
      <c r="L100" s="3367"/>
    </row>
    <row r="101" spans="1:12" s="3371" customFormat="1" x14ac:dyDescent="0.25">
      <c r="A101" s="3370"/>
      <c r="B101" s="3369"/>
      <c r="C101" s="3369"/>
      <c r="D101" s="3369"/>
      <c r="E101" s="3369"/>
      <c r="F101" s="3369"/>
      <c r="G101" s="3369"/>
      <c r="H101" s="3369"/>
      <c r="I101" s="3369"/>
      <c r="J101" s="3369"/>
      <c r="K101" s="3366"/>
      <c r="L101" s="3367"/>
    </row>
    <row r="102" spans="1:12" s="3371" customFormat="1" x14ac:dyDescent="0.25">
      <c r="A102" s="3370"/>
      <c r="B102" s="3369"/>
      <c r="C102" s="3369"/>
      <c r="D102" s="3369"/>
      <c r="E102" s="3369"/>
      <c r="F102" s="3369"/>
      <c r="G102" s="3369"/>
      <c r="H102" s="3369"/>
      <c r="I102" s="3369"/>
      <c r="J102" s="3369"/>
      <c r="K102" s="3366"/>
      <c r="L102" s="3367"/>
    </row>
    <row r="103" spans="1:12" s="3371" customFormat="1" x14ac:dyDescent="0.25">
      <c r="A103" s="3370"/>
      <c r="B103" s="3369"/>
      <c r="C103" s="3369"/>
      <c r="D103" s="3369"/>
      <c r="E103" s="3369"/>
      <c r="F103" s="3369"/>
      <c r="G103" s="3369"/>
      <c r="H103" s="3369"/>
      <c r="I103" s="3369"/>
      <c r="J103" s="3369"/>
      <c r="K103" s="3366"/>
      <c r="L103" s="3367"/>
    </row>
    <row r="104" spans="1:12" s="3371" customFormat="1" x14ac:dyDescent="0.25">
      <c r="A104" s="3370"/>
      <c r="B104" s="3369"/>
      <c r="C104" s="3369"/>
      <c r="D104" s="3369"/>
      <c r="E104" s="3369"/>
      <c r="F104" s="3369"/>
      <c r="G104" s="3369"/>
      <c r="H104" s="3369"/>
      <c r="I104" s="3369"/>
      <c r="J104" s="3369"/>
      <c r="K104" s="3366"/>
      <c r="L104" s="3367"/>
    </row>
    <row r="105" spans="1:12" s="3371" customFormat="1" x14ac:dyDescent="0.25">
      <c r="A105" s="3370"/>
      <c r="B105" s="3369"/>
      <c r="C105" s="3369"/>
      <c r="D105" s="3369"/>
      <c r="E105" s="3369"/>
      <c r="F105" s="3369"/>
      <c r="G105" s="3369"/>
      <c r="H105" s="3369"/>
      <c r="I105" s="3369"/>
      <c r="J105" s="3369"/>
      <c r="K105" s="3366"/>
      <c r="L105" s="3367"/>
    </row>
    <row r="106" spans="1:12" s="3371" customFormat="1" x14ac:dyDescent="0.25">
      <c r="A106" s="3370"/>
      <c r="B106" s="3369"/>
      <c r="C106" s="3369"/>
      <c r="D106" s="3369"/>
      <c r="E106" s="3369"/>
      <c r="F106" s="3369"/>
      <c r="G106" s="3369"/>
      <c r="H106" s="3369"/>
      <c r="I106" s="3369"/>
      <c r="J106" s="3369"/>
      <c r="K106" s="3366"/>
      <c r="L106" s="3367"/>
    </row>
    <row r="107" spans="1:12" s="3371" customFormat="1" x14ac:dyDescent="0.25">
      <c r="A107" s="3370"/>
      <c r="B107" s="3369"/>
      <c r="C107" s="3369"/>
      <c r="D107" s="3369"/>
      <c r="E107" s="3369"/>
      <c r="F107" s="3369"/>
      <c r="G107" s="3369"/>
      <c r="H107" s="3369"/>
      <c r="I107" s="3369"/>
      <c r="J107" s="3369"/>
      <c r="K107" s="3366"/>
      <c r="L107" s="3367"/>
    </row>
    <row r="108" spans="1:12" s="3371" customFormat="1" x14ac:dyDescent="0.25">
      <c r="A108" s="3370"/>
      <c r="B108" s="3369"/>
      <c r="C108" s="3369"/>
      <c r="D108" s="3369"/>
      <c r="E108" s="3369"/>
      <c r="F108" s="3369"/>
      <c r="G108" s="3369"/>
      <c r="H108" s="3369"/>
      <c r="I108" s="3369"/>
      <c r="J108" s="3369"/>
      <c r="K108" s="3366"/>
      <c r="L108" s="3367"/>
    </row>
    <row r="109" spans="1:12" s="3371" customFormat="1" x14ac:dyDescent="0.25">
      <c r="A109" s="3370"/>
      <c r="B109" s="3369"/>
      <c r="C109" s="3369"/>
      <c r="D109" s="3369"/>
      <c r="E109" s="3369"/>
      <c r="F109" s="3369"/>
      <c r="G109" s="3369"/>
      <c r="H109" s="3369"/>
      <c r="I109" s="3369"/>
      <c r="J109" s="3369"/>
      <c r="K109" s="3366"/>
      <c r="L109" s="3367"/>
    </row>
    <row r="110" spans="1:12" s="3371" customFormat="1" x14ac:dyDescent="0.25">
      <c r="A110" s="3370"/>
      <c r="B110" s="3369"/>
      <c r="C110" s="3369"/>
      <c r="D110" s="3369"/>
      <c r="E110" s="3369"/>
      <c r="F110" s="3369"/>
      <c r="G110" s="3369"/>
      <c r="H110" s="3369"/>
      <c r="I110" s="3369"/>
      <c r="J110" s="3369"/>
      <c r="K110" s="3366"/>
      <c r="L110" s="3367"/>
    </row>
    <row r="111" spans="1:12" s="3371" customFormat="1" x14ac:dyDescent="0.25">
      <c r="A111" s="3370"/>
      <c r="B111" s="3369"/>
      <c r="C111" s="3369"/>
      <c r="D111" s="3369"/>
      <c r="E111" s="3369"/>
      <c r="F111" s="3369"/>
      <c r="G111" s="3369"/>
      <c r="H111" s="3369"/>
      <c r="I111" s="3369"/>
      <c r="J111" s="3369"/>
      <c r="K111" s="3366"/>
      <c r="L111" s="3367"/>
    </row>
    <row r="112" spans="1:12" s="3371" customFormat="1" x14ac:dyDescent="0.25">
      <c r="A112" s="3370"/>
      <c r="B112" s="3369"/>
      <c r="C112" s="3369"/>
      <c r="D112" s="3369"/>
      <c r="E112" s="3369"/>
      <c r="F112" s="3369"/>
      <c r="G112" s="3369"/>
      <c r="H112" s="3369"/>
      <c r="I112" s="3369"/>
      <c r="J112" s="3369"/>
      <c r="K112" s="3366"/>
      <c r="L112" s="3367"/>
    </row>
    <row r="113" spans="1:12" s="3371" customFormat="1" x14ac:dyDescent="0.25">
      <c r="A113" s="3370"/>
      <c r="B113" s="3369"/>
      <c r="C113" s="3369"/>
      <c r="D113" s="3369"/>
      <c r="E113" s="3369"/>
      <c r="F113" s="3369"/>
      <c r="G113" s="3369"/>
      <c r="H113" s="3369"/>
      <c r="I113" s="3369"/>
      <c r="J113" s="3369"/>
      <c r="K113" s="3366"/>
      <c r="L113" s="3367"/>
    </row>
    <row r="114" spans="1:12" s="3371" customFormat="1" x14ac:dyDescent="0.25">
      <c r="A114" s="3370"/>
      <c r="B114" s="3369"/>
      <c r="C114" s="3369"/>
      <c r="D114" s="3369"/>
      <c r="E114" s="3369"/>
      <c r="F114" s="3369"/>
      <c r="G114" s="3369"/>
      <c r="H114" s="3369"/>
      <c r="I114" s="3369"/>
      <c r="J114" s="3369"/>
      <c r="K114" s="3366"/>
      <c r="L114" s="3367"/>
    </row>
    <row r="115" spans="1:12" s="3371" customFormat="1" x14ac:dyDescent="0.25">
      <c r="A115" s="3370"/>
      <c r="B115" s="3369"/>
      <c r="C115" s="3369"/>
      <c r="D115" s="3369"/>
      <c r="E115" s="3369"/>
      <c r="F115" s="3369"/>
      <c r="G115" s="3369"/>
      <c r="H115" s="3369"/>
      <c r="I115" s="3369"/>
      <c r="J115" s="3369"/>
      <c r="K115" s="3366"/>
      <c r="L115" s="3367"/>
    </row>
    <row r="116" spans="1:12" s="3371" customFormat="1" x14ac:dyDescent="0.25">
      <c r="A116" s="3370"/>
      <c r="B116" s="3369"/>
      <c r="C116" s="3369"/>
      <c r="D116" s="3369"/>
      <c r="E116" s="3369"/>
      <c r="F116" s="3369"/>
      <c r="G116" s="3369"/>
      <c r="H116" s="3369"/>
      <c r="I116" s="3369"/>
      <c r="J116" s="3369"/>
      <c r="K116" s="3366"/>
      <c r="L116" s="3367"/>
    </row>
    <row r="117" spans="1:12" s="3371" customFormat="1" x14ac:dyDescent="0.25">
      <c r="A117" s="3370"/>
      <c r="B117" s="3369"/>
      <c r="C117" s="3369"/>
      <c r="D117" s="3369"/>
      <c r="E117" s="3369"/>
      <c r="F117" s="3369"/>
      <c r="G117" s="3369"/>
      <c r="H117" s="3369"/>
      <c r="I117" s="3369"/>
      <c r="J117" s="3369"/>
      <c r="K117" s="3366"/>
      <c r="L117" s="3367"/>
    </row>
    <row r="118" spans="1:12" s="3371" customFormat="1" x14ac:dyDescent="0.25">
      <c r="A118" s="3370"/>
      <c r="B118" s="3369"/>
      <c r="C118" s="3369"/>
      <c r="D118" s="3369"/>
      <c r="E118" s="3369"/>
      <c r="F118" s="3369"/>
      <c r="G118" s="3369"/>
      <c r="H118" s="3369"/>
      <c r="I118" s="3369"/>
      <c r="J118" s="3369"/>
      <c r="K118" s="3366"/>
      <c r="L118" s="3367"/>
    </row>
    <row r="119" spans="1:12" s="3371" customFormat="1" x14ac:dyDescent="0.25">
      <c r="A119" s="3370"/>
      <c r="B119" s="3369"/>
      <c r="C119" s="3369"/>
      <c r="D119" s="3369"/>
      <c r="E119" s="3369"/>
      <c r="F119" s="3369"/>
      <c r="G119" s="3369"/>
      <c r="H119" s="3369"/>
      <c r="I119" s="3369"/>
      <c r="J119" s="3369"/>
      <c r="K119" s="3366"/>
      <c r="L119" s="3367"/>
    </row>
    <row r="120" spans="1:12" s="3371" customFormat="1" x14ac:dyDescent="0.25">
      <c r="A120" s="3370"/>
      <c r="B120" s="3369"/>
      <c r="C120" s="3369"/>
      <c r="D120" s="3369"/>
      <c r="E120" s="3369"/>
      <c r="F120" s="3369"/>
      <c r="G120" s="3369"/>
      <c r="H120" s="3369"/>
      <c r="I120" s="3369"/>
      <c r="J120" s="3369"/>
      <c r="K120" s="3366"/>
      <c r="L120" s="3367"/>
    </row>
    <row r="121" spans="1:12" s="3371" customFormat="1" x14ac:dyDescent="0.25">
      <c r="A121" s="3370"/>
      <c r="B121" s="3369"/>
      <c r="C121" s="3369"/>
      <c r="D121" s="3369"/>
      <c r="E121" s="3369"/>
      <c r="F121" s="3369"/>
      <c r="G121" s="3369"/>
      <c r="H121" s="3369"/>
      <c r="I121" s="3369"/>
      <c r="J121" s="3369"/>
      <c r="K121" s="3366"/>
      <c r="L121" s="3367"/>
    </row>
    <row r="122" spans="1:12" s="3371" customFormat="1" x14ac:dyDescent="0.25">
      <c r="A122" s="3370"/>
      <c r="B122" s="3369"/>
      <c r="C122" s="3369"/>
      <c r="D122" s="3369"/>
      <c r="E122" s="3369"/>
      <c r="F122" s="3369"/>
      <c r="G122" s="3369"/>
      <c r="H122" s="3369"/>
      <c r="I122" s="3369"/>
      <c r="J122" s="3369"/>
      <c r="K122" s="3366"/>
      <c r="L122" s="3367"/>
    </row>
    <row r="123" spans="1:12" s="3371" customFormat="1" x14ac:dyDescent="0.25">
      <c r="A123" s="3370"/>
      <c r="B123" s="3369"/>
      <c r="C123" s="3369"/>
      <c r="D123" s="3369"/>
      <c r="E123" s="3369"/>
      <c r="F123" s="3369"/>
      <c r="G123" s="3369"/>
      <c r="H123" s="3369"/>
      <c r="I123" s="3369"/>
      <c r="J123" s="3369"/>
      <c r="K123" s="3366"/>
      <c r="L123" s="3367"/>
    </row>
    <row r="124" spans="1:12" s="3371" customFormat="1" x14ac:dyDescent="0.25">
      <c r="A124" s="3370"/>
      <c r="B124" s="3369"/>
      <c r="C124" s="3369"/>
      <c r="D124" s="3369"/>
      <c r="E124" s="3369"/>
      <c r="F124" s="3369"/>
      <c r="G124" s="3369"/>
      <c r="H124" s="3369"/>
      <c r="I124" s="3369"/>
      <c r="J124" s="3369"/>
      <c r="K124" s="3366"/>
      <c r="L124" s="3367"/>
    </row>
    <row r="125" spans="1:12" s="3371" customFormat="1" x14ac:dyDescent="0.25">
      <c r="A125" s="3370"/>
      <c r="B125" s="3369"/>
      <c r="C125" s="3369"/>
      <c r="D125" s="3369"/>
      <c r="E125" s="3369"/>
      <c r="F125" s="3369"/>
      <c r="G125" s="3369"/>
      <c r="H125" s="3369"/>
      <c r="I125" s="3369"/>
      <c r="J125" s="3369"/>
      <c r="K125" s="3366"/>
      <c r="L125" s="3367"/>
    </row>
    <row r="126" spans="1:12" s="3371" customFormat="1" x14ac:dyDescent="0.25">
      <c r="A126" s="3370"/>
      <c r="B126" s="3369"/>
      <c r="C126" s="3369"/>
      <c r="D126" s="3369"/>
      <c r="E126" s="3369"/>
      <c r="F126" s="3369"/>
      <c r="G126" s="3369"/>
      <c r="H126" s="3369"/>
      <c r="I126" s="3369"/>
      <c r="J126" s="3369"/>
      <c r="K126" s="3366"/>
      <c r="L126" s="3367"/>
    </row>
    <row r="127" spans="1:12" s="3371" customFormat="1" x14ac:dyDescent="0.25">
      <c r="A127" s="3370"/>
      <c r="B127" s="3369"/>
      <c r="C127" s="3369"/>
      <c r="D127" s="3369"/>
      <c r="E127" s="3369"/>
      <c r="F127" s="3369"/>
      <c r="G127" s="3369"/>
      <c r="H127" s="3369"/>
      <c r="I127" s="3369"/>
      <c r="J127" s="3369"/>
      <c r="K127" s="3366"/>
      <c r="L127" s="3367"/>
    </row>
    <row r="128" spans="1:12" s="3371" customFormat="1" x14ac:dyDescent="0.25">
      <c r="A128" s="3370"/>
      <c r="B128" s="3369"/>
      <c r="C128" s="3369"/>
      <c r="D128" s="3369"/>
      <c r="E128" s="3369"/>
      <c r="F128" s="3369"/>
      <c r="G128" s="3369"/>
      <c r="H128" s="3369"/>
      <c r="I128" s="3369"/>
      <c r="J128" s="3369"/>
      <c r="K128" s="3366"/>
      <c r="L128" s="3367"/>
    </row>
    <row r="129" spans="1:12" s="3371" customFormat="1" x14ac:dyDescent="0.25">
      <c r="A129" s="3370"/>
      <c r="B129" s="3369"/>
      <c r="C129" s="3369"/>
      <c r="D129" s="3369"/>
      <c r="E129" s="3369"/>
      <c r="F129" s="3369"/>
      <c r="G129" s="3369"/>
      <c r="H129" s="3369"/>
      <c r="I129" s="3369"/>
      <c r="J129" s="3369"/>
      <c r="K129" s="3366"/>
      <c r="L129" s="3367"/>
    </row>
    <row r="130" spans="1:12" s="3371" customFormat="1" x14ac:dyDescent="0.25">
      <c r="A130" s="3370"/>
      <c r="B130" s="3369"/>
      <c r="C130" s="3369"/>
      <c r="D130" s="3369"/>
      <c r="E130" s="3369"/>
      <c r="F130" s="3369"/>
      <c r="G130" s="3369"/>
      <c r="H130" s="3369"/>
      <c r="I130" s="3369"/>
      <c r="J130" s="3369"/>
      <c r="K130" s="3366"/>
      <c r="L130" s="3367"/>
    </row>
    <row r="131" spans="1:12" s="3371" customFormat="1" x14ac:dyDescent="0.25">
      <c r="A131" s="3370"/>
      <c r="B131" s="3369"/>
      <c r="C131" s="3369"/>
      <c r="D131" s="3369"/>
      <c r="E131" s="3369"/>
      <c r="F131" s="3369"/>
      <c r="G131" s="3369"/>
      <c r="H131" s="3369"/>
      <c r="I131" s="3369"/>
      <c r="J131" s="3369"/>
      <c r="K131" s="3366"/>
      <c r="L131" s="3367"/>
    </row>
    <row r="132" spans="1:12" s="3371" customFormat="1" x14ac:dyDescent="0.25">
      <c r="A132" s="3370"/>
      <c r="B132" s="3369"/>
      <c r="C132" s="3369"/>
      <c r="D132" s="3369"/>
      <c r="E132" s="3369"/>
      <c r="F132" s="3369"/>
      <c r="G132" s="3369"/>
      <c r="H132" s="3369"/>
      <c r="I132" s="3369"/>
      <c r="J132" s="3369"/>
      <c r="K132" s="3366"/>
      <c r="L132" s="3367"/>
    </row>
    <row r="133" spans="1:12" s="3371" customFormat="1" x14ac:dyDescent="0.25">
      <c r="A133" s="3370"/>
      <c r="B133" s="3369"/>
      <c r="C133" s="3369"/>
      <c r="D133" s="3369"/>
      <c r="E133" s="3369"/>
      <c r="F133" s="3369"/>
      <c r="G133" s="3369"/>
      <c r="H133" s="3369"/>
      <c r="I133" s="3369"/>
      <c r="J133" s="3369"/>
      <c r="K133" s="3366"/>
      <c r="L133" s="3367"/>
    </row>
    <row r="134" spans="1:12" s="3371" customFormat="1" x14ac:dyDescent="0.25">
      <c r="A134" s="3370"/>
      <c r="B134" s="3369"/>
      <c r="C134" s="3369"/>
      <c r="D134" s="3369"/>
      <c r="E134" s="3369"/>
      <c r="F134" s="3369"/>
      <c r="G134" s="3369"/>
      <c r="H134" s="3369"/>
      <c r="I134" s="3369"/>
      <c r="J134" s="3369"/>
      <c r="K134" s="3366"/>
      <c r="L134" s="3367"/>
    </row>
    <row r="135" spans="1:12" s="3371" customFormat="1" x14ac:dyDescent="0.25">
      <c r="A135" s="3370"/>
      <c r="B135" s="3369"/>
      <c r="C135" s="3369"/>
      <c r="D135" s="3369"/>
      <c r="E135" s="3369"/>
      <c r="F135" s="3369"/>
      <c r="G135" s="3369"/>
      <c r="H135" s="3369"/>
      <c r="I135" s="3369"/>
      <c r="J135" s="3369"/>
      <c r="K135" s="3366"/>
      <c r="L135" s="3367"/>
    </row>
    <row r="136" spans="1:12" s="3371" customFormat="1" x14ac:dyDescent="0.25">
      <c r="A136" s="3370"/>
      <c r="B136" s="3369"/>
      <c r="C136" s="3369"/>
      <c r="D136" s="3369"/>
      <c r="E136" s="3369"/>
      <c r="F136" s="3369"/>
      <c r="G136" s="3369"/>
      <c r="H136" s="3369"/>
      <c r="I136" s="3369"/>
      <c r="J136" s="3369"/>
      <c r="K136" s="3366"/>
      <c r="L136" s="3367"/>
    </row>
    <row r="137" spans="1:12" s="3371" customFormat="1" x14ac:dyDescent="0.25">
      <c r="A137" s="3370"/>
      <c r="B137" s="3369"/>
      <c r="C137" s="3369"/>
      <c r="D137" s="3369"/>
      <c r="E137" s="3369"/>
      <c r="F137" s="3369"/>
      <c r="G137" s="3369"/>
      <c r="H137" s="3369"/>
      <c r="I137" s="3369"/>
      <c r="J137" s="3369"/>
      <c r="K137" s="3366"/>
      <c r="L137" s="3367"/>
    </row>
    <row r="138" spans="1:12" s="3371" customFormat="1" x14ac:dyDescent="0.25">
      <c r="A138" s="3370"/>
      <c r="B138" s="3369"/>
      <c r="C138" s="3369"/>
      <c r="D138" s="3369"/>
      <c r="E138" s="3369"/>
      <c r="F138" s="3369"/>
      <c r="G138" s="3369"/>
      <c r="H138" s="3369"/>
      <c r="I138" s="3369"/>
      <c r="J138" s="3369"/>
      <c r="K138" s="3366"/>
      <c r="L138" s="3367"/>
    </row>
    <row r="139" spans="1:12" s="3371" customFormat="1" x14ac:dyDescent="0.25">
      <c r="A139" s="3370"/>
      <c r="B139" s="3369"/>
      <c r="C139" s="3369"/>
      <c r="D139" s="3369"/>
      <c r="E139" s="3369"/>
      <c r="F139" s="3369"/>
      <c r="G139" s="3369"/>
      <c r="H139" s="3369"/>
      <c r="I139" s="3369"/>
      <c r="J139" s="3369"/>
      <c r="K139" s="3366"/>
      <c r="L139" s="3367"/>
    </row>
    <row r="140" spans="1:12" s="3371" customFormat="1" x14ac:dyDescent="0.25">
      <c r="A140" s="3370"/>
      <c r="B140" s="3369"/>
      <c r="C140" s="3369"/>
      <c r="D140" s="3369"/>
      <c r="E140" s="3369"/>
      <c r="F140" s="3369"/>
      <c r="G140" s="3369"/>
      <c r="H140" s="3369"/>
      <c r="I140" s="3369"/>
      <c r="J140" s="3369"/>
      <c r="K140" s="3366"/>
      <c r="L140" s="3367"/>
    </row>
    <row r="141" spans="1:12" s="3371" customFormat="1" x14ac:dyDescent="0.25">
      <c r="A141" s="3370"/>
      <c r="B141" s="3369"/>
      <c r="C141" s="3369"/>
      <c r="D141" s="3369"/>
      <c r="E141" s="3369"/>
      <c r="F141" s="3369"/>
      <c r="G141" s="3369"/>
      <c r="H141" s="3369"/>
      <c r="I141" s="3369"/>
      <c r="J141" s="3369"/>
      <c r="K141" s="3366"/>
      <c r="L141" s="3367"/>
    </row>
    <row r="142" spans="1:12" s="3371" customFormat="1" x14ac:dyDescent="0.25">
      <c r="A142" s="3370"/>
      <c r="B142" s="3369"/>
      <c r="C142" s="3369"/>
      <c r="D142" s="3369"/>
      <c r="E142" s="3369"/>
      <c r="F142" s="3369"/>
      <c r="G142" s="3369"/>
      <c r="H142" s="3369"/>
      <c r="I142" s="3369"/>
      <c r="J142" s="3369"/>
      <c r="K142" s="3366"/>
      <c r="L142" s="3367"/>
    </row>
    <row r="143" spans="1:12" s="3371" customFormat="1" x14ac:dyDescent="0.25">
      <c r="A143" s="3370"/>
      <c r="B143" s="3369"/>
      <c r="C143" s="3369"/>
      <c r="D143" s="3369"/>
      <c r="E143" s="3369"/>
      <c r="F143" s="3369"/>
      <c r="G143" s="3369"/>
      <c r="H143" s="3369"/>
      <c r="I143" s="3369"/>
      <c r="J143" s="3369"/>
      <c r="K143" s="3366"/>
      <c r="L143" s="3367"/>
    </row>
    <row r="144" spans="1:12" s="3371" customFormat="1" x14ac:dyDescent="0.25">
      <c r="A144" s="3370"/>
      <c r="B144" s="3369"/>
      <c r="C144" s="3369"/>
      <c r="D144" s="3369"/>
      <c r="E144" s="3369"/>
      <c r="F144" s="3369"/>
      <c r="G144" s="3369"/>
      <c r="H144" s="3369"/>
      <c r="I144" s="3369"/>
      <c r="J144" s="3369"/>
      <c r="K144" s="3366"/>
      <c r="L144" s="3367"/>
    </row>
    <row r="145" spans="1:12" s="3371" customFormat="1" x14ac:dyDescent="0.25">
      <c r="A145" s="3370"/>
      <c r="B145" s="3369"/>
      <c r="C145" s="3369"/>
      <c r="D145" s="3369"/>
      <c r="E145" s="3369"/>
      <c r="F145" s="3369"/>
      <c r="G145" s="3369"/>
      <c r="H145" s="3369"/>
      <c r="I145" s="3369"/>
      <c r="J145" s="3369"/>
      <c r="K145" s="3366"/>
      <c r="L145" s="3367"/>
    </row>
    <row r="146" spans="1:12" s="3371" customFormat="1" x14ac:dyDescent="0.25">
      <c r="A146" s="3370"/>
      <c r="B146" s="3369"/>
      <c r="C146" s="3369"/>
      <c r="D146" s="3369"/>
      <c r="E146" s="3369"/>
      <c r="F146" s="3369"/>
      <c r="G146" s="3369"/>
      <c r="H146" s="3369"/>
      <c r="I146" s="3369"/>
      <c r="J146" s="3369"/>
      <c r="K146" s="3366"/>
      <c r="L146" s="3367"/>
    </row>
    <row r="147" spans="1:12" s="3371" customFormat="1" x14ac:dyDescent="0.25">
      <c r="A147" s="3370"/>
      <c r="B147" s="3369"/>
      <c r="C147" s="3369"/>
      <c r="D147" s="3369"/>
      <c r="E147" s="3369"/>
      <c r="F147" s="3369"/>
      <c r="G147" s="3369"/>
      <c r="H147" s="3369"/>
      <c r="I147" s="3369"/>
      <c r="J147" s="3369"/>
      <c r="K147" s="3366"/>
      <c r="L147" s="3367"/>
    </row>
    <row r="148" spans="1:12" s="3371" customFormat="1" x14ac:dyDescent="0.25">
      <c r="A148" s="3370"/>
      <c r="B148" s="3369"/>
      <c r="C148" s="3369"/>
      <c r="D148" s="3369"/>
      <c r="E148" s="3369"/>
      <c r="F148" s="3369"/>
      <c r="G148" s="3369"/>
      <c r="H148" s="3369"/>
      <c r="I148" s="3369"/>
      <c r="J148" s="3369"/>
      <c r="K148" s="3366"/>
      <c r="L148" s="3367"/>
    </row>
    <row r="149" spans="1:12" s="3371" customFormat="1" x14ac:dyDescent="0.25">
      <c r="A149" s="3370"/>
      <c r="B149" s="3369"/>
      <c r="C149" s="3369"/>
      <c r="D149" s="3369"/>
      <c r="E149" s="3369"/>
      <c r="F149" s="3369"/>
      <c r="G149" s="3369"/>
      <c r="H149" s="3369"/>
      <c r="I149" s="3369"/>
      <c r="J149" s="3369"/>
      <c r="K149" s="3366"/>
      <c r="L149" s="3367"/>
    </row>
    <row r="150" spans="1:12" s="3371" customFormat="1" x14ac:dyDescent="0.25">
      <c r="A150" s="3370"/>
      <c r="B150" s="3369"/>
      <c r="C150" s="3369"/>
      <c r="D150" s="3369"/>
      <c r="E150" s="3369"/>
      <c r="F150" s="3369"/>
      <c r="G150" s="3369"/>
      <c r="H150" s="3369"/>
      <c r="I150" s="3369"/>
      <c r="J150" s="3369"/>
      <c r="K150" s="3366"/>
      <c r="L150" s="3367"/>
    </row>
    <row r="151" spans="1:12" s="3371" customFormat="1" x14ac:dyDescent="0.25">
      <c r="A151" s="3370"/>
      <c r="B151" s="3369"/>
      <c r="C151" s="3369"/>
      <c r="D151" s="3369"/>
      <c r="E151" s="3369"/>
      <c r="F151" s="3369"/>
      <c r="G151" s="3369"/>
      <c r="H151" s="3369"/>
      <c r="I151" s="3369"/>
      <c r="J151" s="3369"/>
      <c r="K151" s="3366"/>
      <c r="L151" s="3367"/>
    </row>
    <row r="152" spans="1:12" s="3371" customFormat="1" x14ac:dyDescent="0.25">
      <c r="A152" s="3370"/>
      <c r="B152" s="3369"/>
      <c r="C152" s="3369"/>
      <c r="D152" s="3369"/>
      <c r="E152" s="3369"/>
      <c r="F152" s="3369"/>
      <c r="G152" s="3369"/>
      <c r="H152" s="3369"/>
      <c r="I152" s="3369"/>
      <c r="J152" s="3369"/>
      <c r="K152" s="3366"/>
      <c r="L152" s="3367"/>
    </row>
    <row r="153" spans="1:12" s="3371" customFormat="1" x14ac:dyDescent="0.25">
      <c r="A153" s="3370"/>
      <c r="B153" s="3369"/>
      <c r="C153" s="3369"/>
      <c r="D153" s="3369"/>
      <c r="E153" s="3369"/>
      <c r="F153" s="3369"/>
      <c r="G153" s="3369"/>
      <c r="H153" s="3369"/>
      <c r="I153" s="3369"/>
      <c r="J153" s="3369"/>
      <c r="K153" s="3366"/>
      <c r="L153" s="3367"/>
    </row>
    <row r="154" spans="1:12" s="3371" customFormat="1" x14ac:dyDescent="0.25">
      <c r="A154" s="3370"/>
      <c r="B154" s="3369"/>
      <c r="C154" s="3369"/>
      <c r="D154" s="3369"/>
      <c r="E154" s="3369"/>
      <c r="F154" s="3369"/>
      <c r="G154" s="3369"/>
      <c r="H154" s="3369"/>
      <c r="I154" s="3369"/>
      <c r="J154" s="3369"/>
      <c r="K154" s="3366"/>
      <c r="L154" s="3367"/>
    </row>
    <row r="155" spans="1:12" s="3371" customFormat="1" x14ac:dyDescent="0.25">
      <c r="A155" s="3370"/>
      <c r="B155" s="3369"/>
      <c r="C155" s="3369"/>
      <c r="D155" s="3369"/>
      <c r="E155" s="3369"/>
      <c r="F155" s="3369"/>
      <c r="G155" s="3369"/>
      <c r="H155" s="3369"/>
      <c r="I155" s="3369"/>
      <c r="J155" s="3369"/>
      <c r="K155" s="3366"/>
      <c r="L155" s="3367"/>
    </row>
    <row r="156" spans="1:12" s="3371" customFormat="1" x14ac:dyDescent="0.25">
      <c r="A156" s="3370"/>
      <c r="B156" s="3369"/>
      <c r="C156" s="3369"/>
      <c r="D156" s="3369"/>
      <c r="E156" s="3369"/>
      <c r="F156" s="3369"/>
      <c r="G156" s="3369"/>
      <c r="H156" s="3369"/>
      <c r="I156" s="3369"/>
      <c r="J156" s="3369"/>
      <c r="K156" s="3366"/>
      <c r="L156" s="3367"/>
    </row>
    <row r="157" spans="1:12" s="3371" customFormat="1" x14ac:dyDescent="0.25">
      <c r="A157" s="3370"/>
      <c r="B157" s="3369"/>
      <c r="C157" s="3369"/>
      <c r="D157" s="3369"/>
      <c r="E157" s="3369"/>
      <c r="F157" s="3369"/>
      <c r="G157" s="3369"/>
      <c r="H157" s="3369"/>
      <c r="I157" s="3369"/>
      <c r="J157" s="3369"/>
      <c r="K157" s="3366"/>
      <c r="L157" s="3367"/>
    </row>
    <row r="158" spans="1:12" s="3371" customFormat="1" x14ac:dyDescent="0.25">
      <c r="A158" s="3370"/>
      <c r="B158" s="3369"/>
      <c r="C158" s="3369"/>
      <c r="D158" s="3369"/>
      <c r="E158" s="3369"/>
      <c r="F158" s="3369"/>
      <c r="G158" s="3369"/>
      <c r="H158" s="3369"/>
      <c r="I158" s="3369"/>
      <c r="J158" s="3369"/>
      <c r="K158" s="3366"/>
      <c r="L158" s="3367"/>
    </row>
    <row r="159" spans="1:12" s="3371" customFormat="1" x14ac:dyDescent="0.25">
      <c r="A159" s="3370"/>
      <c r="B159" s="3369"/>
      <c r="C159" s="3369"/>
      <c r="D159" s="3369"/>
      <c r="E159" s="3369"/>
      <c r="F159" s="3369"/>
      <c r="G159" s="3369"/>
      <c r="H159" s="3369"/>
      <c r="I159" s="3369"/>
      <c r="J159" s="3369"/>
      <c r="K159" s="3366"/>
      <c r="L159" s="3367"/>
    </row>
    <row r="160" spans="1:12" s="3371" customFormat="1" x14ac:dyDescent="0.25">
      <c r="A160" s="3370"/>
      <c r="B160" s="3369"/>
      <c r="C160" s="3369"/>
      <c r="D160" s="3369"/>
      <c r="E160" s="3369"/>
      <c r="F160" s="3369"/>
      <c r="G160" s="3369"/>
      <c r="H160" s="3369"/>
      <c r="I160" s="3369"/>
      <c r="J160" s="3369"/>
      <c r="K160" s="3366"/>
      <c r="L160" s="3367"/>
    </row>
    <row r="161" spans="1:12" s="3371" customFormat="1" x14ac:dyDescent="0.25">
      <c r="A161" s="3370"/>
      <c r="B161" s="3369"/>
      <c r="C161" s="3369"/>
      <c r="D161" s="3369"/>
      <c r="E161" s="3369"/>
      <c r="F161" s="3369"/>
      <c r="G161" s="3369"/>
      <c r="H161" s="3369"/>
      <c r="I161" s="3369"/>
      <c r="J161" s="3369"/>
      <c r="K161" s="3366"/>
      <c r="L161" s="3367"/>
    </row>
    <row r="162" spans="1:12" s="3371" customFormat="1" x14ac:dyDescent="0.25">
      <c r="A162" s="3370"/>
      <c r="B162" s="3369"/>
      <c r="C162" s="3369"/>
      <c r="D162" s="3369"/>
      <c r="E162" s="3369"/>
      <c r="F162" s="3369"/>
      <c r="G162" s="3369"/>
      <c r="H162" s="3369"/>
      <c r="I162" s="3369"/>
      <c r="J162" s="3369"/>
      <c r="K162" s="3366"/>
      <c r="L162" s="3367"/>
    </row>
    <row r="163" spans="1:12" s="3371" customFormat="1" x14ac:dyDescent="0.25">
      <c r="A163" s="3370"/>
      <c r="B163" s="3369"/>
      <c r="C163" s="3369"/>
      <c r="D163" s="3369"/>
      <c r="E163" s="3369"/>
      <c r="F163" s="3369"/>
      <c r="G163" s="3369"/>
      <c r="H163" s="3369"/>
      <c r="I163" s="3369"/>
      <c r="J163" s="3369"/>
      <c r="K163" s="3366"/>
      <c r="L163" s="3367"/>
    </row>
    <row r="164" spans="1:12" s="3371" customFormat="1" x14ac:dyDescent="0.25">
      <c r="A164" s="3370"/>
      <c r="B164" s="3369"/>
      <c r="C164" s="3369"/>
      <c r="D164" s="3369"/>
      <c r="E164" s="3369"/>
      <c r="F164" s="3369"/>
      <c r="G164" s="3369"/>
      <c r="H164" s="3369"/>
      <c r="I164" s="3369"/>
      <c r="J164" s="3369"/>
      <c r="K164" s="3366"/>
      <c r="L164" s="3367"/>
    </row>
    <row r="165" spans="1:12" s="3371" customFormat="1" x14ac:dyDescent="0.25">
      <c r="A165" s="3370"/>
      <c r="B165" s="3369"/>
      <c r="C165" s="3369"/>
      <c r="D165" s="3369"/>
      <c r="E165" s="3369"/>
      <c r="F165" s="3369"/>
      <c r="G165" s="3369"/>
      <c r="H165" s="3369"/>
      <c r="I165" s="3369"/>
      <c r="J165" s="3369"/>
      <c r="K165" s="3366"/>
      <c r="L165" s="3367"/>
    </row>
    <row r="166" spans="1:12" s="3371" customFormat="1" x14ac:dyDescent="0.25">
      <c r="A166" s="3370"/>
      <c r="B166" s="3369"/>
      <c r="C166" s="3369"/>
      <c r="D166" s="3369"/>
      <c r="E166" s="3369"/>
      <c r="F166" s="3369"/>
      <c r="G166" s="3369"/>
      <c r="H166" s="3369"/>
      <c r="I166" s="3369"/>
      <c r="J166" s="3369"/>
      <c r="K166" s="3366"/>
      <c r="L166" s="3367"/>
    </row>
    <row r="167" spans="1:12" s="3371" customFormat="1" x14ac:dyDescent="0.25">
      <c r="A167" s="3370"/>
      <c r="B167" s="3369"/>
      <c r="C167" s="3369"/>
      <c r="D167" s="3369"/>
      <c r="E167" s="3369"/>
      <c r="F167" s="3369"/>
      <c r="G167" s="3369"/>
      <c r="H167" s="3369"/>
      <c r="I167" s="3369"/>
      <c r="J167" s="3369"/>
      <c r="K167" s="3366"/>
      <c r="L167" s="3367"/>
    </row>
    <row r="168" spans="1:12" s="3371" customFormat="1" x14ac:dyDescent="0.25">
      <c r="A168" s="3370"/>
      <c r="B168" s="3369"/>
      <c r="C168" s="3369"/>
      <c r="D168" s="3369"/>
      <c r="E168" s="3369"/>
      <c r="F168" s="3369"/>
      <c r="G168" s="3369"/>
      <c r="H168" s="3369"/>
      <c r="I168" s="3369"/>
      <c r="J168" s="3369"/>
      <c r="K168" s="3366"/>
      <c r="L168" s="3367"/>
    </row>
    <row r="169" spans="1:12" s="3371" customFormat="1" x14ac:dyDescent="0.25">
      <c r="A169" s="3370"/>
      <c r="B169" s="3369"/>
      <c r="C169" s="3369"/>
      <c r="D169" s="3369"/>
      <c r="E169" s="3369"/>
      <c r="F169" s="3369"/>
      <c r="G169" s="3369"/>
      <c r="H169" s="3369"/>
      <c r="I169" s="3369"/>
      <c r="J169" s="3369"/>
      <c r="K169" s="3366"/>
      <c r="L169" s="3367"/>
    </row>
    <row r="170" spans="1:12" s="3371" customFormat="1" x14ac:dyDescent="0.25">
      <c r="A170" s="3370"/>
      <c r="B170" s="3369"/>
      <c r="C170" s="3369"/>
      <c r="D170" s="3369"/>
      <c r="E170" s="3369"/>
      <c r="F170" s="3369"/>
      <c r="G170" s="3369"/>
      <c r="H170" s="3369"/>
      <c r="I170" s="3369"/>
      <c r="J170" s="3369"/>
      <c r="K170" s="3366"/>
      <c r="L170" s="3367"/>
    </row>
    <row r="171" spans="1:12" s="3371" customFormat="1" x14ac:dyDescent="0.25">
      <c r="A171" s="3370"/>
      <c r="B171" s="3369"/>
      <c r="C171" s="3369"/>
      <c r="D171" s="3369"/>
      <c r="E171" s="3369"/>
      <c r="F171" s="3369"/>
      <c r="G171" s="3369"/>
      <c r="H171" s="3369"/>
      <c r="I171" s="3369"/>
      <c r="J171" s="3369"/>
      <c r="K171" s="3366"/>
      <c r="L171" s="3367"/>
    </row>
    <row r="172" spans="1:12" s="3371" customFormat="1" x14ac:dyDescent="0.25">
      <c r="A172" s="3370"/>
      <c r="B172" s="3369"/>
      <c r="C172" s="3369"/>
      <c r="D172" s="3369"/>
      <c r="E172" s="3369"/>
      <c r="F172" s="3369"/>
      <c r="G172" s="3369"/>
      <c r="H172" s="3369"/>
      <c r="I172" s="3369"/>
      <c r="J172" s="3369"/>
      <c r="K172" s="3366"/>
      <c r="L172" s="3367"/>
    </row>
    <row r="173" spans="1:12" s="3371" customFormat="1" x14ac:dyDescent="0.25">
      <c r="A173" s="3370"/>
      <c r="B173" s="3369"/>
      <c r="C173" s="3369"/>
      <c r="D173" s="3369"/>
      <c r="E173" s="3369"/>
      <c r="F173" s="3369"/>
      <c r="G173" s="3369"/>
      <c r="H173" s="3369"/>
      <c r="I173" s="3369"/>
      <c r="J173" s="3369"/>
      <c r="K173" s="3366"/>
      <c r="L173" s="3367"/>
    </row>
    <row r="174" spans="1:12" s="3371" customFormat="1" x14ac:dyDescent="0.25">
      <c r="A174" s="3370"/>
      <c r="B174" s="3369"/>
      <c r="C174" s="3369"/>
      <c r="D174" s="3369"/>
      <c r="E174" s="3369"/>
      <c r="F174" s="3369"/>
      <c r="G174" s="3369"/>
      <c r="H174" s="3369"/>
      <c r="I174" s="3369"/>
      <c r="J174" s="3369"/>
      <c r="K174" s="3366"/>
      <c r="L174" s="3367"/>
    </row>
    <row r="175" spans="1:12" s="3371" customFormat="1" x14ac:dyDescent="0.25">
      <c r="A175" s="3370"/>
      <c r="B175" s="3369"/>
      <c r="C175" s="3369"/>
      <c r="D175" s="3369"/>
      <c r="E175" s="3369"/>
      <c r="F175" s="3369"/>
      <c r="G175" s="3369"/>
      <c r="H175" s="3369"/>
      <c r="I175" s="3369"/>
      <c r="J175" s="3369"/>
      <c r="K175" s="3366"/>
      <c r="L175" s="3367"/>
    </row>
    <row r="176" spans="1:12" s="3371" customFormat="1" x14ac:dyDescent="0.25">
      <c r="A176" s="3370"/>
      <c r="B176" s="3369"/>
      <c r="C176" s="3369"/>
      <c r="D176" s="3369"/>
      <c r="E176" s="3369"/>
      <c r="F176" s="3369"/>
      <c r="G176" s="3369"/>
      <c r="H176" s="3369"/>
      <c r="I176" s="3369"/>
      <c r="J176" s="3369"/>
      <c r="K176" s="3366"/>
      <c r="L176" s="3367"/>
    </row>
    <row r="177" spans="1:12" s="3371" customFormat="1" x14ac:dyDescent="0.25">
      <c r="A177" s="3370"/>
      <c r="B177" s="3369"/>
      <c r="C177" s="3369"/>
      <c r="D177" s="3369"/>
      <c r="E177" s="3369"/>
      <c r="F177" s="3369"/>
      <c r="G177" s="3369"/>
      <c r="H177" s="3369"/>
      <c r="I177" s="3369"/>
      <c r="J177" s="3369"/>
      <c r="K177" s="3366"/>
      <c r="L177" s="3367"/>
    </row>
    <row r="178" spans="1:12" s="3371" customFormat="1" x14ac:dyDescent="0.25">
      <c r="A178" s="3370"/>
      <c r="B178" s="3369"/>
      <c r="C178" s="3369"/>
      <c r="D178" s="3369"/>
      <c r="E178" s="3369"/>
      <c r="F178" s="3369"/>
      <c r="G178" s="3369"/>
      <c r="H178" s="3369"/>
      <c r="I178" s="3369"/>
      <c r="J178" s="3369"/>
      <c r="K178" s="3366"/>
      <c r="L178" s="3367"/>
    </row>
    <row r="179" spans="1:12" s="3371" customFormat="1" x14ac:dyDescent="0.25">
      <c r="A179" s="3370"/>
      <c r="B179" s="3369"/>
      <c r="C179" s="3369"/>
      <c r="D179" s="3369"/>
      <c r="E179" s="3369"/>
      <c r="F179" s="3369"/>
      <c r="G179" s="3369"/>
      <c r="H179" s="3369"/>
      <c r="I179" s="3369"/>
      <c r="J179" s="3369"/>
      <c r="K179" s="3366"/>
      <c r="L179" s="3367"/>
    </row>
    <row r="180" spans="1:12" s="3371" customFormat="1" x14ac:dyDescent="0.25">
      <c r="A180" s="3370"/>
      <c r="B180" s="3369"/>
      <c r="C180" s="3369"/>
      <c r="D180" s="3369"/>
      <c r="E180" s="3369"/>
      <c r="F180" s="3369"/>
      <c r="G180" s="3369"/>
      <c r="H180" s="3369"/>
      <c r="I180" s="3369"/>
      <c r="J180" s="3369"/>
      <c r="K180" s="3366"/>
      <c r="L180" s="3367"/>
    </row>
    <row r="181" spans="1:12" s="3371" customFormat="1" x14ac:dyDescent="0.25">
      <c r="A181" s="3370"/>
      <c r="B181" s="3369"/>
      <c r="C181" s="3369"/>
      <c r="D181" s="3369"/>
      <c r="E181" s="3369"/>
      <c r="F181" s="3369"/>
      <c r="G181" s="3369"/>
      <c r="H181" s="3369"/>
      <c r="I181" s="3369"/>
      <c r="J181" s="3369"/>
      <c r="K181" s="3366"/>
      <c r="L181" s="3367"/>
    </row>
    <row r="182" spans="1:12" s="3371" customFormat="1" x14ac:dyDescent="0.25">
      <c r="A182" s="3370"/>
      <c r="B182" s="3369"/>
      <c r="C182" s="3369"/>
      <c r="D182" s="3369"/>
      <c r="E182" s="3369"/>
      <c r="F182" s="3369"/>
      <c r="G182" s="3369"/>
      <c r="H182" s="3369"/>
      <c r="I182" s="3369"/>
      <c r="J182" s="3369"/>
      <c r="K182" s="3366"/>
      <c r="L182" s="3367"/>
    </row>
    <row r="183" spans="1:12" s="3371" customFormat="1" x14ac:dyDescent="0.25">
      <c r="A183" s="3370"/>
      <c r="B183" s="3369"/>
      <c r="C183" s="3369"/>
      <c r="D183" s="3369"/>
      <c r="E183" s="3369"/>
      <c r="F183" s="3369"/>
      <c r="G183" s="3369"/>
      <c r="H183" s="3369"/>
      <c r="I183" s="3369"/>
      <c r="J183" s="3369"/>
      <c r="K183" s="3366"/>
      <c r="L183" s="3367"/>
    </row>
    <row r="184" spans="1:12" s="3371" customFormat="1" x14ac:dyDescent="0.25">
      <c r="A184" s="3370"/>
      <c r="B184" s="3369"/>
      <c r="C184" s="3369"/>
      <c r="D184" s="3369"/>
      <c r="E184" s="3369"/>
      <c r="F184" s="3369"/>
      <c r="G184" s="3369"/>
      <c r="H184" s="3369"/>
      <c r="I184" s="3369"/>
      <c r="J184" s="3369"/>
      <c r="K184" s="3366"/>
      <c r="L184" s="3367"/>
    </row>
    <row r="185" spans="1:12" s="3371" customFormat="1" x14ac:dyDescent="0.25">
      <c r="A185" s="3370"/>
      <c r="B185" s="3369"/>
      <c r="C185" s="3369"/>
      <c r="D185" s="3369"/>
      <c r="E185" s="3369"/>
      <c r="F185" s="3369"/>
      <c r="G185" s="3369"/>
      <c r="H185" s="3369"/>
      <c r="I185" s="3369"/>
      <c r="J185" s="3369"/>
      <c r="K185" s="3366"/>
      <c r="L185" s="3367"/>
    </row>
    <row r="186" spans="1:12" s="3371" customFormat="1" x14ac:dyDescent="0.25">
      <c r="A186" s="3370"/>
      <c r="B186" s="3369"/>
      <c r="C186" s="3369"/>
      <c r="D186" s="3369"/>
      <c r="E186" s="3369"/>
      <c r="F186" s="3369"/>
      <c r="G186" s="3369"/>
      <c r="H186" s="3369"/>
      <c r="I186" s="3369"/>
      <c r="J186" s="3369"/>
      <c r="K186" s="3366"/>
      <c r="L186" s="3367"/>
    </row>
    <row r="187" spans="1:12" s="3371" customFormat="1" x14ac:dyDescent="0.25">
      <c r="A187" s="3370"/>
      <c r="B187" s="3369"/>
      <c r="C187" s="3369"/>
      <c r="D187" s="3369"/>
      <c r="E187" s="3369"/>
      <c r="F187" s="3369"/>
      <c r="G187" s="3369"/>
      <c r="H187" s="3369"/>
      <c r="I187" s="3369"/>
      <c r="J187" s="3369"/>
      <c r="K187" s="3366"/>
      <c r="L187" s="3367"/>
    </row>
    <row r="188" spans="1:12" s="3371" customFormat="1" x14ac:dyDescent="0.25">
      <c r="A188" s="3370"/>
      <c r="B188" s="3369"/>
      <c r="C188" s="3369"/>
      <c r="D188" s="3369"/>
      <c r="E188" s="3369"/>
      <c r="F188" s="3369"/>
      <c r="G188" s="3369"/>
      <c r="H188" s="3369"/>
      <c r="I188" s="3369"/>
      <c r="J188" s="3369"/>
      <c r="K188" s="3366"/>
      <c r="L188" s="3367"/>
    </row>
    <row r="189" spans="1:12" s="3371" customFormat="1" x14ac:dyDescent="0.25">
      <c r="A189" s="3370"/>
      <c r="B189" s="3369"/>
      <c r="C189" s="3369"/>
      <c r="D189" s="3369"/>
      <c r="E189" s="3369"/>
      <c r="F189" s="3369"/>
      <c r="G189" s="3369"/>
      <c r="H189" s="3369"/>
      <c r="I189" s="3369"/>
      <c r="J189" s="3369"/>
      <c r="K189" s="3366"/>
      <c r="L189" s="3367"/>
    </row>
    <row r="190" spans="1:12" s="3371" customFormat="1" x14ac:dyDescent="0.25">
      <c r="A190" s="3370"/>
      <c r="B190" s="3369"/>
      <c r="C190" s="3369"/>
      <c r="D190" s="3369"/>
      <c r="E190" s="3369"/>
      <c r="F190" s="3369"/>
      <c r="G190" s="3369"/>
      <c r="H190" s="3369"/>
      <c r="I190" s="3369"/>
      <c r="J190" s="3369"/>
      <c r="K190" s="3366"/>
      <c r="L190" s="3367"/>
    </row>
    <row r="191" spans="1:12" s="3371" customFormat="1" x14ac:dyDescent="0.25">
      <c r="A191" s="3370"/>
      <c r="B191" s="3369"/>
      <c r="C191" s="3369"/>
      <c r="D191" s="3369"/>
      <c r="E191" s="3369"/>
      <c r="F191" s="3369"/>
      <c r="G191" s="3369"/>
      <c r="H191" s="3369"/>
      <c r="I191" s="3369"/>
      <c r="J191" s="3369"/>
      <c r="K191" s="3366"/>
      <c r="L191" s="3367"/>
    </row>
    <row r="192" spans="1:12" s="3371" customFormat="1" x14ac:dyDescent="0.25">
      <c r="A192" s="3370"/>
      <c r="B192" s="3369"/>
      <c r="C192" s="3369"/>
      <c r="D192" s="3369"/>
      <c r="E192" s="3369"/>
      <c r="F192" s="3369"/>
      <c r="G192" s="3369"/>
      <c r="H192" s="3369"/>
      <c r="I192" s="3369"/>
      <c r="J192" s="3369"/>
      <c r="K192" s="3366"/>
      <c r="L192" s="3367"/>
    </row>
    <row r="193" spans="1:12" s="3371" customFormat="1" x14ac:dyDescent="0.25">
      <c r="A193" s="3370"/>
      <c r="B193" s="3369"/>
      <c r="C193" s="3369"/>
      <c r="D193" s="3369"/>
      <c r="E193" s="3369"/>
      <c r="F193" s="3369"/>
      <c r="G193" s="3369"/>
      <c r="H193" s="3369"/>
      <c r="I193" s="3369"/>
      <c r="J193" s="3369"/>
      <c r="K193" s="3366"/>
      <c r="L193" s="3367"/>
    </row>
    <row r="194" spans="1:12" s="3371" customFormat="1" x14ac:dyDescent="0.25">
      <c r="A194" s="3370"/>
      <c r="B194" s="3369"/>
      <c r="C194" s="3369"/>
      <c r="D194" s="3369"/>
      <c r="E194" s="3369"/>
      <c r="F194" s="3369"/>
      <c r="G194" s="3369"/>
      <c r="H194" s="3369"/>
      <c r="I194" s="3369"/>
      <c r="J194" s="3369"/>
      <c r="K194" s="3366"/>
      <c r="L194" s="3367"/>
    </row>
    <row r="195" spans="1:12" s="3371" customFormat="1" x14ac:dyDescent="0.25">
      <c r="A195" s="3370"/>
      <c r="B195" s="3369"/>
      <c r="C195" s="3369"/>
      <c r="D195" s="3369"/>
      <c r="E195" s="3369"/>
      <c r="F195" s="3369"/>
      <c r="G195" s="3369"/>
      <c r="H195" s="3369"/>
      <c r="I195" s="3369"/>
      <c r="J195" s="3369"/>
      <c r="K195" s="3366"/>
      <c r="L195" s="3367"/>
    </row>
    <row r="196" spans="1:12" s="3371" customFormat="1" x14ac:dyDescent="0.25">
      <c r="A196" s="3370"/>
      <c r="B196" s="3369"/>
      <c r="C196" s="3369"/>
      <c r="D196" s="3369"/>
      <c r="E196" s="3369"/>
      <c r="F196" s="3369"/>
      <c r="G196" s="3369"/>
      <c r="H196" s="3369"/>
      <c r="I196" s="3369"/>
      <c r="J196" s="3369"/>
      <c r="K196" s="3366"/>
      <c r="L196" s="3367"/>
    </row>
    <row r="197" spans="1:12" s="3371" customFormat="1" x14ac:dyDescent="0.25">
      <c r="A197" s="3370"/>
      <c r="B197" s="3369"/>
      <c r="C197" s="3369"/>
      <c r="D197" s="3369"/>
      <c r="E197" s="3369"/>
      <c r="F197" s="3369"/>
      <c r="G197" s="3369"/>
      <c r="H197" s="3369"/>
      <c r="I197" s="3369"/>
      <c r="J197" s="3369"/>
      <c r="K197" s="3366"/>
      <c r="L197" s="3367"/>
    </row>
    <row r="198" spans="1:12" s="3371" customFormat="1" x14ac:dyDescent="0.25">
      <c r="A198" s="3370"/>
      <c r="B198" s="3369"/>
      <c r="C198" s="3369"/>
      <c r="D198" s="3369"/>
      <c r="E198" s="3369"/>
      <c r="F198" s="3369"/>
      <c r="G198" s="3369"/>
      <c r="H198" s="3369"/>
      <c r="I198" s="3369"/>
      <c r="J198" s="3369"/>
      <c r="K198" s="3366"/>
      <c r="L198" s="3367"/>
    </row>
    <row r="199" spans="1:12" s="3371" customFormat="1" x14ac:dyDescent="0.25">
      <c r="A199" s="3370"/>
      <c r="B199" s="3369"/>
      <c r="C199" s="3369"/>
      <c r="D199" s="3369"/>
      <c r="E199" s="3369"/>
      <c r="F199" s="3369"/>
      <c r="G199" s="3369"/>
      <c r="H199" s="3369"/>
      <c r="I199" s="3369"/>
      <c r="J199" s="3369"/>
      <c r="K199" s="3366"/>
      <c r="L199" s="3367"/>
    </row>
    <row r="200" spans="1:12" s="3371" customFormat="1" x14ac:dyDescent="0.25">
      <c r="A200" s="3370"/>
      <c r="B200" s="3369"/>
      <c r="C200" s="3369"/>
      <c r="D200" s="3369"/>
      <c r="E200" s="3369"/>
      <c r="F200" s="3369"/>
      <c r="G200" s="3369"/>
      <c r="H200" s="3369"/>
      <c r="I200" s="3369"/>
      <c r="J200" s="3369"/>
      <c r="K200" s="3366"/>
      <c r="L200" s="3367"/>
    </row>
    <row r="201" spans="1:12" s="3371" customFormat="1" x14ac:dyDescent="0.25">
      <c r="A201" s="3370"/>
      <c r="B201" s="3369"/>
      <c r="C201" s="3369"/>
      <c r="D201" s="3369"/>
      <c r="E201" s="3369"/>
      <c r="F201" s="3369"/>
      <c r="G201" s="3369"/>
      <c r="H201" s="3369"/>
      <c r="I201" s="3369"/>
      <c r="J201" s="3369"/>
      <c r="K201" s="3366"/>
      <c r="L201" s="3367"/>
    </row>
    <row r="202" spans="1:12" s="3371" customFormat="1" x14ac:dyDescent="0.25">
      <c r="A202" s="3370"/>
      <c r="B202" s="3369"/>
      <c r="C202" s="3369"/>
      <c r="D202" s="3369"/>
      <c r="E202" s="3369"/>
      <c r="F202" s="3369"/>
      <c r="G202" s="3369"/>
      <c r="H202" s="3369"/>
      <c r="I202" s="3369"/>
      <c r="J202" s="3369"/>
      <c r="K202" s="3366"/>
      <c r="L202" s="3367"/>
    </row>
    <row r="203" spans="1:12" s="3371" customFormat="1" x14ac:dyDescent="0.25">
      <c r="A203" s="3370"/>
      <c r="B203" s="3369"/>
      <c r="C203" s="3369"/>
      <c r="D203" s="3369"/>
      <c r="E203" s="3369"/>
      <c r="F203" s="3369"/>
      <c r="G203" s="3369"/>
      <c r="H203" s="3369"/>
      <c r="I203" s="3369"/>
      <c r="J203" s="3369"/>
      <c r="K203" s="3366"/>
      <c r="L203" s="3367"/>
    </row>
    <row r="204" spans="1:12" s="3371" customFormat="1" x14ac:dyDescent="0.25">
      <c r="A204" s="3370"/>
      <c r="B204" s="3369"/>
      <c r="C204" s="3369"/>
      <c r="D204" s="3369"/>
      <c r="E204" s="3369"/>
      <c r="F204" s="3369"/>
      <c r="G204" s="3369"/>
      <c r="H204" s="3369"/>
      <c r="I204" s="3369"/>
      <c r="J204" s="3369"/>
      <c r="K204" s="3366"/>
      <c r="L204" s="3367"/>
    </row>
    <row r="205" spans="1:12" s="3371" customFormat="1" x14ac:dyDescent="0.25">
      <c r="A205" s="3370"/>
      <c r="B205" s="3369"/>
      <c r="C205" s="3369"/>
      <c r="D205" s="3369"/>
      <c r="E205" s="3369"/>
      <c r="F205" s="3369"/>
      <c r="G205" s="3369"/>
      <c r="H205" s="3369"/>
      <c r="I205" s="3369"/>
      <c r="J205" s="3369"/>
      <c r="K205" s="3366"/>
      <c r="L205" s="3367"/>
    </row>
    <row r="206" spans="1:12" s="3371" customFormat="1" x14ac:dyDescent="0.25">
      <c r="A206" s="3370"/>
      <c r="B206" s="3369"/>
      <c r="C206" s="3369"/>
      <c r="D206" s="3369"/>
      <c r="E206" s="3369"/>
      <c r="F206" s="3369"/>
      <c r="G206" s="3369"/>
      <c r="H206" s="3369"/>
      <c r="I206" s="3369"/>
      <c r="J206" s="3369"/>
      <c r="K206" s="3366"/>
      <c r="L206" s="3367"/>
    </row>
    <row r="207" spans="1:12" s="3371" customFormat="1" x14ac:dyDescent="0.25">
      <c r="A207" s="3370"/>
      <c r="B207" s="3369"/>
      <c r="C207" s="3369"/>
      <c r="D207" s="3369"/>
      <c r="E207" s="3369"/>
      <c r="F207" s="3369"/>
      <c r="G207" s="3369"/>
      <c r="H207" s="3369"/>
      <c r="I207" s="3369"/>
      <c r="J207" s="3369"/>
      <c r="K207" s="3366"/>
      <c r="L207" s="3367"/>
    </row>
    <row r="208" spans="1:12" s="3371" customFormat="1" x14ac:dyDescent="0.25">
      <c r="A208" s="3370"/>
      <c r="B208" s="3369"/>
      <c r="C208" s="3369"/>
      <c r="D208" s="3369"/>
      <c r="E208" s="3369"/>
      <c r="F208" s="3369"/>
      <c r="G208" s="3369"/>
      <c r="H208" s="3369"/>
      <c r="I208" s="3369"/>
      <c r="J208" s="3369"/>
      <c r="K208" s="3366"/>
      <c r="L208" s="3367"/>
    </row>
    <row r="209" spans="1:12" s="3371" customFormat="1" x14ac:dyDescent="0.25">
      <c r="A209" s="3370"/>
      <c r="B209" s="3369"/>
      <c r="C209" s="3369"/>
      <c r="D209" s="3369"/>
      <c r="E209" s="3369"/>
      <c r="F209" s="3369"/>
      <c r="G209" s="3369"/>
      <c r="H209" s="3369"/>
      <c r="I209" s="3369"/>
      <c r="J209" s="3369"/>
      <c r="K209" s="3366"/>
      <c r="L209" s="3367"/>
    </row>
    <row r="210" spans="1:12" s="3371" customFormat="1" x14ac:dyDescent="0.25">
      <c r="A210" s="3370"/>
      <c r="B210" s="3369"/>
      <c r="C210" s="3369"/>
      <c r="D210" s="3369"/>
      <c r="E210" s="3369"/>
      <c r="F210" s="3369"/>
      <c r="G210" s="3369"/>
      <c r="H210" s="3369"/>
      <c r="I210" s="3369"/>
      <c r="J210" s="3369"/>
      <c r="K210" s="3366"/>
      <c r="L210" s="3367"/>
    </row>
    <row r="211" spans="1:12" s="3371" customFormat="1" x14ac:dyDescent="0.25">
      <c r="A211" s="3370"/>
      <c r="B211" s="3369"/>
      <c r="C211" s="3369"/>
      <c r="D211" s="3369"/>
      <c r="E211" s="3369"/>
      <c r="F211" s="3369"/>
      <c r="G211" s="3369"/>
      <c r="H211" s="3369"/>
      <c r="I211" s="3369"/>
      <c r="J211" s="3369"/>
      <c r="K211" s="3366"/>
      <c r="L211" s="3367"/>
    </row>
    <row r="212" spans="1:12" s="3371" customFormat="1" x14ac:dyDescent="0.25">
      <c r="A212" s="3370"/>
      <c r="B212" s="3369"/>
      <c r="C212" s="3369"/>
      <c r="D212" s="3369"/>
      <c r="E212" s="3369"/>
      <c r="F212" s="3369"/>
      <c r="G212" s="3369"/>
      <c r="H212" s="3369"/>
      <c r="I212" s="3369"/>
      <c r="J212" s="3369"/>
      <c r="K212" s="3366"/>
      <c r="L212" s="3367"/>
    </row>
    <row r="213" spans="1:12" s="3371" customFormat="1" x14ac:dyDescent="0.25">
      <c r="A213" s="3370"/>
      <c r="B213" s="3369"/>
      <c r="C213" s="3369"/>
      <c r="D213" s="3369"/>
      <c r="E213" s="3369"/>
      <c r="F213" s="3369"/>
      <c r="G213" s="3369"/>
      <c r="H213" s="3369"/>
      <c r="I213" s="3369"/>
      <c r="J213" s="3369"/>
      <c r="K213" s="3366"/>
      <c r="L213" s="3367"/>
    </row>
    <row r="214" spans="1:12" s="3371" customFormat="1" x14ac:dyDescent="0.25">
      <c r="A214" s="3370"/>
      <c r="B214" s="3369"/>
      <c r="C214" s="3369"/>
      <c r="D214" s="3369"/>
      <c r="E214" s="3369"/>
      <c r="F214" s="3369"/>
      <c r="G214" s="3369"/>
      <c r="H214" s="3369"/>
      <c r="I214" s="3369"/>
      <c r="J214" s="3369"/>
      <c r="K214" s="3366"/>
      <c r="L214" s="3367"/>
    </row>
    <row r="215" spans="1:12" s="3371" customFormat="1" x14ac:dyDescent="0.25">
      <c r="A215" s="3370"/>
      <c r="B215" s="3369"/>
      <c r="C215" s="3369"/>
      <c r="D215" s="3369"/>
      <c r="E215" s="3369"/>
      <c r="F215" s="3369"/>
      <c r="G215" s="3369"/>
      <c r="H215" s="3369"/>
      <c r="I215" s="3369"/>
      <c r="J215" s="3369"/>
      <c r="K215" s="3366"/>
      <c r="L215" s="3367"/>
    </row>
    <row r="216" spans="1:12" s="3371" customFormat="1" x14ac:dyDescent="0.25">
      <c r="A216" s="3370"/>
      <c r="B216" s="3369"/>
      <c r="C216" s="3369"/>
      <c r="D216" s="3369"/>
      <c r="E216" s="3369"/>
      <c r="F216" s="3369"/>
      <c r="G216" s="3369"/>
      <c r="H216" s="3369"/>
      <c r="I216" s="3369"/>
      <c r="J216" s="3369"/>
      <c r="K216" s="3366"/>
      <c r="L216" s="3367"/>
    </row>
    <row r="217" spans="1:12" s="3371" customFormat="1" x14ac:dyDescent="0.25">
      <c r="A217" s="3370"/>
      <c r="B217" s="3369"/>
      <c r="C217" s="3369"/>
      <c r="D217" s="3369"/>
      <c r="E217" s="3369"/>
      <c r="F217" s="3369"/>
      <c r="G217" s="3369"/>
      <c r="H217" s="3369"/>
      <c r="I217" s="3369"/>
      <c r="J217" s="3369"/>
      <c r="K217" s="3366"/>
      <c r="L217" s="3367"/>
    </row>
    <row r="218" spans="1:12" s="3371" customFormat="1" x14ac:dyDescent="0.25">
      <c r="A218" s="3370"/>
      <c r="B218" s="3369"/>
      <c r="C218" s="3369"/>
      <c r="D218" s="3369"/>
      <c r="E218" s="3369"/>
      <c r="F218" s="3369"/>
      <c r="G218" s="3369"/>
      <c r="H218" s="3369"/>
      <c r="I218" s="3369"/>
      <c r="J218" s="3369"/>
      <c r="K218" s="3366"/>
      <c r="L218" s="3367"/>
    </row>
    <row r="219" spans="1:12" s="3371" customFormat="1" x14ac:dyDescent="0.25">
      <c r="A219" s="3370"/>
      <c r="B219" s="3369"/>
      <c r="C219" s="3369"/>
      <c r="D219" s="3369"/>
      <c r="E219" s="3369"/>
      <c r="F219" s="3369"/>
      <c r="G219" s="3369"/>
      <c r="H219" s="3369"/>
      <c r="I219" s="3369"/>
      <c r="J219" s="3369"/>
      <c r="K219" s="3366"/>
      <c r="L219" s="3367"/>
    </row>
    <row r="220" spans="1:12" s="3371" customFormat="1" x14ac:dyDescent="0.25">
      <c r="A220" s="3370"/>
      <c r="B220" s="3369"/>
      <c r="C220" s="3369"/>
      <c r="D220" s="3369"/>
      <c r="E220" s="3369"/>
      <c r="F220" s="3369"/>
      <c r="G220" s="3369"/>
      <c r="H220" s="3369"/>
      <c r="I220" s="3369"/>
      <c r="J220" s="3369"/>
      <c r="K220" s="3366"/>
      <c r="L220" s="3367"/>
    </row>
    <row r="221" spans="1:12" s="3371" customFormat="1" x14ac:dyDescent="0.25">
      <c r="A221" s="3370"/>
      <c r="B221" s="3369"/>
      <c r="C221" s="3369"/>
      <c r="D221" s="3369"/>
      <c r="E221" s="3369"/>
      <c r="F221" s="3369"/>
      <c r="G221" s="3369"/>
      <c r="H221" s="3369"/>
      <c r="I221" s="3369"/>
      <c r="J221" s="3369"/>
      <c r="K221" s="3366"/>
      <c r="L221" s="3367"/>
    </row>
    <row r="222" spans="1:12" s="3371" customFormat="1" x14ac:dyDescent="0.25">
      <c r="A222" s="3370"/>
      <c r="B222" s="3369"/>
      <c r="C222" s="3369"/>
      <c r="D222" s="3369"/>
      <c r="E222" s="3369"/>
      <c r="F222" s="3369"/>
      <c r="G222" s="3369"/>
      <c r="H222" s="3369"/>
      <c r="I222" s="3369"/>
      <c r="J222" s="3369"/>
      <c r="K222" s="3366"/>
      <c r="L222" s="3367"/>
    </row>
    <row r="223" spans="1:12" s="3371" customFormat="1" x14ac:dyDescent="0.25">
      <c r="A223" s="3370"/>
      <c r="B223" s="3369"/>
      <c r="C223" s="3369"/>
      <c r="D223" s="3369"/>
      <c r="E223" s="3369"/>
      <c r="F223" s="3369"/>
      <c r="G223" s="3369"/>
      <c r="H223" s="3369"/>
      <c r="I223" s="3369"/>
      <c r="J223" s="3369"/>
      <c r="K223" s="3366"/>
      <c r="L223" s="3367"/>
    </row>
    <row r="224" spans="1:12" s="3371" customFormat="1" x14ac:dyDescent="0.25">
      <c r="A224" s="3370"/>
      <c r="B224" s="3369"/>
      <c r="C224" s="3369"/>
      <c r="D224" s="3369"/>
      <c r="E224" s="3369"/>
      <c r="F224" s="3369"/>
      <c r="G224" s="3369"/>
      <c r="H224" s="3369"/>
      <c r="I224" s="3369"/>
      <c r="J224" s="3369"/>
      <c r="K224" s="3366"/>
      <c r="L224" s="3367"/>
    </row>
    <row r="225" spans="1:12" s="3371" customFormat="1" x14ac:dyDescent="0.25">
      <c r="A225" s="3370"/>
      <c r="B225" s="3369"/>
      <c r="C225" s="3369"/>
      <c r="D225" s="3369"/>
      <c r="E225" s="3369"/>
      <c r="F225" s="3369"/>
      <c r="G225" s="3369"/>
      <c r="H225" s="3369"/>
      <c r="I225" s="3369"/>
      <c r="J225" s="3369"/>
      <c r="K225" s="3366"/>
      <c r="L225" s="3367"/>
    </row>
    <row r="226" spans="1:12" s="3371" customFormat="1" x14ac:dyDescent="0.25">
      <c r="A226" s="3370"/>
      <c r="B226" s="3369"/>
      <c r="C226" s="3369"/>
      <c r="D226" s="3369"/>
      <c r="E226" s="3369"/>
      <c r="F226" s="3369"/>
      <c r="G226" s="3369"/>
      <c r="H226" s="3369"/>
      <c r="I226" s="3369"/>
      <c r="J226" s="3369"/>
      <c r="K226" s="3366"/>
      <c r="L226" s="3367"/>
    </row>
    <row r="227" spans="1:12" s="3371" customFormat="1" x14ac:dyDescent="0.25">
      <c r="A227" s="3370"/>
      <c r="B227" s="3369"/>
      <c r="C227" s="3369"/>
      <c r="D227" s="3369"/>
      <c r="E227" s="3369"/>
      <c r="F227" s="3369"/>
      <c r="G227" s="3369"/>
      <c r="H227" s="3369"/>
      <c r="I227" s="3369"/>
      <c r="J227" s="3369"/>
      <c r="K227" s="3366"/>
      <c r="L227" s="3367"/>
    </row>
    <row r="228" spans="1:12" s="3371" customFormat="1" x14ac:dyDescent="0.25">
      <c r="A228" s="3370"/>
      <c r="B228" s="3369"/>
      <c r="C228" s="3369"/>
      <c r="D228" s="3369"/>
      <c r="E228" s="3369"/>
      <c r="F228" s="3369"/>
      <c r="G228" s="3369"/>
      <c r="H228" s="3369"/>
      <c r="I228" s="3369"/>
      <c r="J228" s="3369"/>
      <c r="K228" s="3366"/>
      <c r="L228" s="3367"/>
    </row>
    <row r="229" spans="1:12" s="3371" customFormat="1" x14ac:dyDescent="0.25">
      <c r="A229" s="3370"/>
      <c r="B229" s="3369"/>
      <c r="C229" s="3369"/>
      <c r="D229" s="3369"/>
      <c r="E229" s="3369"/>
      <c r="F229" s="3369"/>
      <c r="G229" s="3369"/>
      <c r="H229" s="3369"/>
      <c r="I229" s="3369"/>
      <c r="J229" s="3369"/>
      <c r="K229" s="3366"/>
      <c r="L229" s="3367"/>
    </row>
    <row r="230" spans="1:12" s="3371" customFormat="1" x14ac:dyDescent="0.25">
      <c r="A230" s="3370"/>
      <c r="B230" s="3369"/>
      <c r="C230" s="3369"/>
      <c r="D230" s="3369"/>
      <c r="E230" s="3369"/>
      <c r="F230" s="3369"/>
      <c r="G230" s="3369"/>
      <c r="H230" s="3369"/>
      <c r="I230" s="3369"/>
      <c r="J230" s="3369"/>
      <c r="K230" s="3366"/>
      <c r="L230" s="3367"/>
    </row>
    <row r="231" spans="1:12" s="3371" customFormat="1" x14ac:dyDescent="0.25">
      <c r="A231" s="3370"/>
      <c r="B231" s="3369"/>
      <c r="C231" s="3369"/>
      <c r="D231" s="3369"/>
      <c r="E231" s="3369"/>
      <c r="F231" s="3369"/>
      <c r="G231" s="3369"/>
      <c r="H231" s="3369"/>
      <c r="I231" s="3369"/>
      <c r="J231" s="3369"/>
      <c r="K231" s="3366"/>
      <c r="L231" s="3367"/>
    </row>
    <row r="232" spans="1:12" s="3371" customFormat="1" x14ac:dyDescent="0.25">
      <c r="A232" s="3370"/>
      <c r="B232" s="3369"/>
      <c r="C232" s="3369"/>
      <c r="D232" s="3369"/>
      <c r="E232" s="3369"/>
      <c r="F232" s="3369"/>
      <c r="G232" s="3369"/>
      <c r="H232" s="3369"/>
      <c r="I232" s="3369"/>
      <c r="J232" s="3369"/>
      <c r="K232" s="3366"/>
      <c r="L232" s="3367"/>
    </row>
    <row r="233" spans="1:12" s="3371" customFormat="1" x14ac:dyDescent="0.25">
      <c r="A233" s="3370"/>
      <c r="B233" s="3369"/>
      <c r="C233" s="3369"/>
      <c r="D233" s="3369"/>
      <c r="E233" s="3369"/>
      <c r="F233" s="3369"/>
      <c r="G233" s="3369"/>
      <c r="H233" s="3369"/>
      <c r="I233" s="3369"/>
      <c r="J233" s="3369"/>
      <c r="K233" s="3366"/>
      <c r="L233" s="3367"/>
    </row>
    <row r="234" spans="1:12" s="3371" customFormat="1" x14ac:dyDescent="0.25">
      <c r="A234" s="3370"/>
      <c r="B234" s="3369"/>
      <c r="C234" s="3369"/>
      <c r="D234" s="3369"/>
      <c r="E234" s="3369"/>
      <c r="F234" s="3369"/>
      <c r="G234" s="3369"/>
      <c r="H234" s="3369"/>
      <c r="I234" s="3369"/>
      <c r="J234" s="3369"/>
      <c r="K234" s="3366"/>
      <c r="L234" s="3367"/>
    </row>
    <row r="235" spans="1:12" s="3371" customFormat="1" x14ac:dyDescent="0.25">
      <c r="A235" s="3370"/>
      <c r="B235" s="3369"/>
      <c r="C235" s="3369"/>
      <c r="D235" s="3369"/>
      <c r="E235" s="3369"/>
      <c r="F235" s="3369"/>
      <c r="G235" s="3369"/>
      <c r="H235" s="3369"/>
      <c r="I235" s="3369"/>
      <c r="J235" s="3369"/>
      <c r="K235" s="3366"/>
      <c r="L235" s="3367"/>
    </row>
    <row r="236" spans="1:12" s="3371" customFormat="1" x14ac:dyDescent="0.25">
      <c r="A236" s="3370"/>
      <c r="B236" s="3369"/>
      <c r="C236" s="3369"/>
      <c r="D236" s="3369"/>
      <c r="E236" s="3369"/>
      <c r="F236" s="3369"/>
      <c r="G236" s="3369"/>
      <c r="H236" s="3369"/>
      <c r="I236" s="3369"/>
      <c r="J236" s="3369"/>
      <c r="K236" s="3366"/>
      <c r="L236" s="3367"/>
    </row>
    <row r="237" spans="1:12" s="3371" customFormat="1" x14ac:dyDescent="0.25">
      <c r="A237" s="3370"/>
      <c r="B237" s="3369"/>
      <c r="C237" s="3369"/>
      <c r="D237" s="3369"/>
      <c r="E237" s="3369"/>
      <c r="F237" s="3369"/>
      <c r="G237" s="3369"/>
      <c r="H237" s="3369"/>
      <c r="I237" s="3369"/>
      <c r="J237" s="3369"/>
      <c r="K237" s="3366"/>
      <c r="L237" s="3367"/>
    </row>
    <row r="238" spans="1:12" s="3371" customFormat="1" x14ac:dyDescent="0.25">
      <c r="A238" s="3370"/>
      <c r="B238" s="3369"/>
      <c r="C238" s="3369"/>
      <c r="D238" s="3369"/>
      <c r="E238" s="3369"/>
      <c r="F238" s="3369"/>
      <c r="G238" s="3369"/>
      <c r="H238" s="3369"/>
      <c r="I238" s="3369"/>
      <c r="J238" s="3369"/>
      <c r="K238" s="3366"/>
      <c r="L238" s="3367"/>
    </row>
    <row r="239" spans="1:12" s="3371" customFormat="1" x14ac:dyDescent="0.25">
      <c r="A239" s="3370"/>
      <c r="B239" s="3369"/>
      <c r="C239" s="3369"/>
      <c r="D239" s="3369"/>
      <c r="E239" s="3369"/>
      <c r="F239" s="3369"/>
      <c r="G239" s="3369"/>
      <c r="H239" s="3369"/>
      <c r="I239" s="3369"/>
      <c r="J239" s="3369"/>
      <c r="K239" s="3366"/>
      <c r="L239" s="3367"/>
    </row>
    <row r="240" spans="1:12" s="3371" customFormat="1" x14ac:dyDescent="0.25">
      <c r="A240" s="3370"/>
      <c r="B240" s="3369"/>
      <c r="C240" s="3369"/>
      <c r="D240" s="3369"/>
      <c r="E240" s="3369"/>
      <c r="F240" s="3369"/>
      <c r="G240" s="3369"/>
      <c r="H240" s="3369"/>
      <c r="I240" s="3369"/>
      <c r="J240" s="3369"/>
      <c r="K240" s="3366"/>
      <c r="L240" s="3367"/>
    </row>
    <row r="241" spans="1:12" s="3371" customFormat="1" x14ac:dyDescent="0.25">
      <c r="A241" s="3370"/>
      <c r="B241" s="3369"/>
      <c r="C241" s="3369"/>
      <c r="D241" s="3369"/>
      <c r="E241" s="3369"/>
      <c r="F241" s="3369"/>
      <c r="G241" s="3369"/>
      <c r="H241" s="3369"/>
      <c r="I241" s="3369"/>
      <c r="J241" s="3369"/>
      <c r="K241" s="3366"/>
      <c r="L241" s="3367"/>
    </row>
    <row r="242" spans="1:12" s="3371" customFormat="1" x14ac:dyDescent="0.25">
      <c r="A242" s="3370"/>
      <c r="B242" s="3369"/>
      <c r="C242" s="3369"/>
      <c r="D242" s="3369"/>
      <c r="E242" s="3369"/>
      <c r="F242" s="3369"/>
      <c r="G242" s="3369"/>
      <c r="H242" s="3369"/>
      <c r="I242" s="3369"/>
      <c r="J242" s="3369"/>
      <c r="K242" s="3366"/>
      <c r="L242" s="3367"/>
    </row>
    <row r="243" spans="1:12" s="3371" customFormat="1" x14ac:dyDescent="0.25">
      <c r="A243" s="3370"/>
      <c r="B243" s="3369"/>
      <c r="C243" s="3369"/>
      <c r="D243" s="3369"/>
      <c r="E243" s="3369"/>
      <c r="F243" s="3369"/>
      <c r="G243" s="3369"/>
      <c r="H243" s="3369"/>
      <c r="I243" s="3369"/>
      <c r="J243" s="3369"/>
      <c r="K243" s="3366"/>
      <c r="L243" s="3367"/>
    </row>
    <row r="244" spans="1:12" s="3371" customFormat="1" x14ac:dyDescent="0.25">
      <c r="A244" s="3370"/>
      <c r="B244" s="3369"/>
      <c r="C244" s="3369"/>
      <c r="D244" s="3369"/>
      <c r="E244" s="3369"/>
      <c r="F244" s="3369"/>
      <c r="G244" s="3369"/>
      <c r="H244" s="3369"/>
      <c r="I244" s="3369"/>
      <c r="J244" s="3369"/>
      <c r="K244" s="3366"/>
      <c r="L244" s="3367"/>
    </row>
    <row r="245" spans="1:12" s="3371" customFormat="1" x14ac:dyDescent="0.25">
      <c r="A245" s="3370"/>
      <c r="B245" s="3369"/>
      <c r="C245" s="3369"/>
      <c r="D245" s="3369"/>
      <c r="E245" s="3369"/>
      <c r="F245" s="3369"/>
      <c r="G245" s="3369"/>
      <c r="H245" s="3369"/>
      <c r="I245" s="3369"/>
      <c r="J245" s="3369"/>
      <c r="K245" s="3366"/>
      <c r="L245" s="3367"/>
    </row>
    <row r="246" spans="1:12" s="3371" customFormat="1" x14ac:dyDescent="0.25">
      <c r="A246" s="3370"/>
      <c r="B246" s="3369"/>
      <c r="C246" s="3369"/>
      <c r="D246" s="3369"/>
      <c r="E246" s="3369"/>
      <c r="F246" s="3369"/>
      <c r="G246" s="3369"/>
      <c r="H246" s="3369"/>
      <c r="I246" s="3369"/>
      <c r="J246" s="3369"/>
      <c r="K246" s="3366"/>
      <c r="L246" s="3367"/>
    </row>
    <row r="247" spans="1:12" s="3371" customFormat="1" x14ac:dyDescent="0.25">
      <c r="A247" s="3370"/>
      <c r="B247" s="3369"/>
      <c r="C247" s="3369"/>
      <c r="D247" s="3369"/>
      <c r="E247" s="3369"/>
      <c r="F247" s="3369"/>
      <c r="G247" s="3369"/>
      <c r="H247" s="3369"/>
      <c r="I247" s="3369"/>
      <c r="J247" s="3369"/>
      <c r="K247" s="3366"/>
      <c r="L247" s="3367"/>
    </row>
    <row r="248" spans="1:12" s="3371" customFormat="1" x14ac:dyDescent="0.25">
      <c r="A248" s="3370"/>
      <c r="B248" s="3369"/>
      <c r="C248" s="3369"/>
      <c r="D248" s="3369"/>
      <c r="E248" s="3369"/>
      <c r="F248" s="3369"/>
      <c r="G248" s="3369"/>
      <c r="H248" s="3369"/>
      <c r="I248" s="3369"/>
      <c r="J248" s="3369"/>
      <c r="K248" s="3366"/>
      <c r="L248" s="3367"/>
    </row>
    <row r="249" spans="1:12" s="3371" customFormat="1" x14ac:dyDescent="0.25">
      <c r="A249" s="3370"/>
      <c r="B249" s="3369"/>
      <c r="C249" s="3369"/>
      <c r="D249" s="3369"/>
      <c r="E249" s="3369"/>
      <c r="F249" s="3369"/>
      <c r="G249" s="3369"/>
      <c r="H249" s="3369"/>
      <c r="I249" s="3369"/>
      <c r="J249" s="3369"/>
      <c r="K249" s="3366"/>
      <c r="L249" s="3367"/>
    </row>
    <row r="250" spans="1:12" s="3371" customFormat="1" x14ac:dyDescent="0.25">
      <c r="A250" s="3370"/>
      <c r="B250" s="3369"/>
      <c r="C250" s="3369"/>
      <c r="D250" s="3369"/>
      <c r="E250" s="3369"/>
      <c r="F250" s="3369"/>
      <c r="G250" s="3369"/>
      <c r="H250" s="3369"/>
      <c r="I250" s="3369"/>
      <c r="J250" s="3369"/>
      <c r="K250" s="3366"/>
      <c r="L250" s="3367"/>
    </row>
    <row r="251" spans="1:12" s="3371" customFormat="1" x14ac:dyDescent="0.25">
      <c r="A251" s="3370"/>
      <c r="B251" s="3369"/>
      <c r="C251" s="3369"/>
      <c r="D251" s="3369"/>
      <c r="E251" s="3369"/>
      <c r="F251" s="3369"/>
      <c r="G251" s="3369"/>
      <c r="H251" s="3369"/>
      <c r="I251" s="3369"/>
      <c r="J251" s="3369"/>
      <c r="K251" s="3366"/>
      <c r="L251" s="3367"/>
    </row>
    <row r="252" spans="1:12" s="3371" customFormat="1" x14ac:dyDescent="0.25">
      <c r="A252" s="3370"/>
      <c r="B252" s="3369"/>
      <c r="C252" s="3369"/>
      <c r="D252" s="3369"/>
      <c r="E252" s="3369"/>
      <c r="F252" s="3369"/>
      <c r="G252" s="3369"/>
      <c r="H252" s="3369"/>
      <c r="I252" s="3369"/>
      <c r="J252" s="3369"/>
      <c r="K252" s="3366"/>
      <c r="L252" s="3367"/>
    </row>
    <row r="253" spans="1:12" s="3371" customFormat="1" x14ac:dyDescent="0.25">
      <c r="A253" s="3370"/>
      <c r="B253" s="3369"/>
      <c r="C253" s="3369"/>
      <c r="D253" s="3369"/>
      <c r="E253" s="3369"/>
      <c r="F253" s="3369"/>
      <c r="G253" s="3369"/>
      <c r="H253" s="3369"/>
      <c r="I253" s="3369"/>
      <c r="J253" s="3369"/>
      <c r="K253" s="3366"/>
      <c r="L253" s="3367"/>
    </row>
    <row r="254" spans="1:12" s="3371" customFormat="1" x14ac:dyDescent="0.25">
      <c r="A254" s="3370"/>
      <c r="B254" s="3369"/>
      <c r="C254" s="3369"/>
      <c r="D254" s="3369"/>
      <c r="E254" s="3369"/>
      <c r="F254" s="3369"/>
      <c r="G254" s="3369"/>
      <c r="H254" s="3369"/>
      <c r="I254" s="3369"/>
      <c r="J254" s="3369"/>
      <c r="K254" s="3366"/>
      <c r="L254" s="3367"/>
    </row>
    <row r="255" spans="1:12" s="3371" customFormat="1" x14ac:dyDescent="0.25">
      <c r="A255" s="3370"/>
      <c r="B255" s="3369"/>
      <c r="C255" s="3369"/>
      <c r="D255" s="3369"/>
      <c r="E255" s="3369"/>
      <c r="F255" s="3369"/>
      <c r="G255" s="3369"/>
      <c r="H255" s="3369"/>
      <c r="I255" s="3369"/>
      <c r="J255" s="3369"/>
      <c r="K255" s="3366"/>
      <c r="L255" s="3367"/>
    </row>
    <row r="256" spans="1:12" s="3371" customFormat="1" x14ac:dyDescent="0.25">
      <c r="A256" s="3370"/>
      <c r="B256" s="3369"/>
      <c r="C256" s="3369"/>
      <c r="D256" s="3369"/>
      <c r="E256" s="3369"/>
      <c r="F256" s="3369"/>
      <c r="G256" s="3369"/>
      <c r="H256" s="3369"/>
      <c r="I256" s="3369"/>
      <c r="J256" s="3369"/>
      <c r="K256" s="3366"/>
      <c r="L256" s="3367"/>
    </row>
    <row r="257" spans="1:12" s="3371" customFormat="1" x14ac:dyDescent="0.25">
      <c r="A257" s="3370"/>
      <c r="B257" s="3369"/>
      <c r="C257" s="3369"/>
      <c r="D257" s="3369"/>
      <c r="E257" s="3369"/>
      <c r="F257" s="3369"/>
      <c r="G257" s="3369"/>
      <c r="H257" s="3369"/>
      <c r="I257" s="3369"/>
      <c r="J257" s="3369"/>
      <c r="K257" s="3366"/>
      <c r="L257" s="3367"/>
    </row>
    <row r="258" spans="1:12" s="3371" customFormat="1" x14ac:dyDescent="0.25">
      <c r="A258" s="3370"/>
      <c r="B258" s="3369"/>
      <c r="C258" s="3369"/>
      <c r="D258" s="3369"/>
      <c r="E258" s="3369"/>
      <c r="F258" s="3369"/>
      <c r="G258" s="3369"/>
      <c r="H258" s="3369"/>
      <c r="I258" s="3369"/>
      <c r="J258" s="3369"/>
      <c r="K258" s="3366"/>
      <c r="L258" s="3367"/>
    </row>
    <row r="259" spans="1:12" s="3371" customFormat="1" x14ac:dyDescent="0.25">
      <c r="A259" s="3370"/>
      <c r="B259" s="3369"/>
      <c r="C259" s="3369"/>
      <c r="D259" s="3369"/>
      <c r="E259" s="3369"/>
      <c r="F259" s="3369"/>
      <c r="G259" s="3369"/>
      <c r="H259" s="3369"/>
      <c r="I259" s="3369"/>
      <c r="J259" s="3369"/>
      <c r="K259" s="3366"/>
      <c r="L259" s="3367"/>
    </row>
    <row r="260" spans="1:12" s="3371" customFormat="1" x14ac:dyDescent="0.25">
      <c r="A260" s="3370"/>
      <c r="B260" s="3369"/>
      <c r="C260" s="3369"/>
      <c r="D260" s="3369"/>
      <c r="E260" s="3369"/>
      <c r="F260" s="3369"/>
      <c r="G260" s="3369"/>
      <c r="H260" s="3369"/>
      <c r="I260" s="3369"/>
      <c r="J260" s="3369"/>
      <c r="K260" s="3366"/>
      <c r="L260" s="3367"/>
    </row>
    <row r="261" spans="1:12" s="3371" customFormat="1" x14ac:dyDescent="0.25">
      <c r="A261" s="3370"/>
      <c r="B261" s="3369"/>
      <c r="C261" s="3369"/>
      <c r="D261" s="3369"/>
      <c r="E261" s="3369"/>
      <c r="F261" s="3369"/>
      <c r="G261" s="3369"/>
      <c r="H261" s="3369"/>
      <c r="I261" s="3369"/>
      <c r="J261" s="3369"/>
      <c r="K261" s="3366"/>
      <c r="L261" s="3367"/>
    </row>
    <row r="262" spans="1:12" s="3371" customFormat="1" x14ac:dyDescent="0.25">
      <c r="A262" s="3370"/>
      <c r="B262" s="3369"/>
      <c r="C262" s="3369"/>
      <c r="D262" s="3369"/>
      <c r="E262" s="3369"/>
      <c r="F262" s="3369"/>
      <c r="G262" s="3369"/>
      <c r="H262" s="3369"/>
      <c r="I262" s="3369"/>
      <c r="J262" s="3369"/>
      <c r="K262" s="3366"/>
      <c r="L262" s="3367"/>
    </row>
    <row r="263" spans="1:12" s="3371" customFormat="1" x14ac:dyDescent="0.25">
      <c r="A263" s="3370"/>
      <c r="B263" s="3369"/>
      <c r="C263" s="3369"/>
      <c r="D263" s="3369"/>
      <c r="E263" s="3369"/>
      <c r="F263" s="3369"/>
      <c r="G263" s="3369"/>
      <c r="H263" s="3369"/>
      <c r="I263" s="3369"/>
      <c r="J263" s="3369"/>
      <c r="K263" s="3366"/>
      <c r="L263" s="3367"/>
    </row>
    <row r="264" spans="1:12" s="3371" customFormat="1" x14ac:dyDescent="0.25">
      <c r="A264" s="3370"/>
      <c r="B264" s="3369"/>
      <c r="C264" s="3369"/>
      <c r="D264" s="3369"/>
      <c r="E264" s="3369"/>
      <c r="F264" s="3369"/>
      <c r="G264" s="3369"/>
      <c r="H264" s="3369"/>
      <c r="I264" s="3369"/>
      <c r="J264" s="3369"/>
      <c r="K264" s="3366"/>
      <c r="L264" s="3367"/>
    </row>
    <row r="265" spans="1:12" s="3371" customFormat="1" x14ac:dyDescent="0.25">
      <c r="A265" s="3370"/>
      <c r="B265" s="3369"/>
      <c r="C265" s="3369"/>
      <c r="D265" s="3369"/>
      <c r="E265" s="3369"/>
      <c r="F265" s="3369"/>
      <c r="G265" s="3369"/>
      <c r="H265" s="3369"/>
      <c r="I265" s="3369"/>
      <c r="J265" s="3369"/>
      <c r="K265" s="3366"/>
      <c r="L265" s="3367"/>
    </row>
    <row r="266" spans="1:12" s="3371" customFormat="1" x14ac:dyDescent="0.25">
      <c r="A266" s="3370"/>
      <c r="B266" s="3369"/>
      <c r="C266" s="3369"/>
      <c r="D266" s="3369"/>
      <c r="E266" s="3369"/>
      <c r="F266" s="3369"/>
      <c r="G266" s="3369"/>
      <c r="H266" s="3369"/>
      <c r="I266" s="3369"/>
      <c r="J266" s="3369"/>
      <c r="K266" s="3366"/>
      <c r="L266" s="3367"/>
    </row>
    <row r="267" spans="1:12" s="3371" customFormat="1" x14ac:dyDescent="0.25">
      <c r="A267" s="3370"/>
      <c r="B267" s="3369"/>
      <c r="C267" s="3369"/>
      <c r="D267" s="3369"/>
      <c r="E267" s="3369"/>
      <c r="F267" s="3369"/>
      <c r="G267" s="3369"/>
      <c r="H267" s="3369"/>
      <c r="I267" s="3369"/>
      <c r="J267" s="3369"/>
      <c r="K267" s="3366"/>
      <c r="L267" s="3367"/>
    </row>
    <row r="268" spans="1:12" s="3371" customFormat="1" x14ac:dyDescent="0.25">
      <c r="A268" s="3370"/>
      <c r="B268" s="3369"/>
      <c r="C268" s="3369"/>
      <c r="D268" s="3369"/>
      <c r="E268" s="3369"/>
      <c r="F268" s="3369"/>
      <c r="G268" s="3369"/>
      <c r="H268" s="3369"/>
      <c r="I268" s="3369"/>
      <c r="J268" s="3369"/>
      <c r="K268" s="3366"/>
      <c r="L268" s="3367"/>
    </row>
    <row r="269" spans="1:12" s="3371" customFormat="1" x14ac:dyDescent="0.25">
      <c r="A269" s="3370"/>
      <c r="B269" s="3369"/>
      <c r="C269" s="3369"/>
      <c r="D269" s="3369"/>
      <c r="E269" s="3369"/>
      <c r="F269" s="3369"/>
      <c r="G269" s="3369"/>
      <c r="H269" s="3369"/>
      <c r="I269" s="3369"/>
      <c r="J269" s="3369"/>
      <c r="K269" s="3366"/>
      <c r="L269" s="3367"/>
    </row>
    <row r="270" spans="1:12" s="3371" customFormat="1" x14ac:dyDescent="0.25">
      <c r="A270" s="3370"/>
      <c r="B270" s="3369"/>
      <c r="C270" s="3369"/>
      <c r="D270" s="3369"/>
      <c r="E270" s="3369"/>
      <c r="F270" s="3369"/>
      <c r="G270" s="3369"/>
      <c r="H270" s="3369"/>
      <c r="I270" s="3369"/>
      <c r="J270" s="3369"/>
      <c r="K270" s="3366"/>
      <c r="L270" s="3367"/>
    </row>
    <row r="271" spans="1:12" s="3371" customFormat="1" x14ac:dyDescent="0.25">
      <c r="A271" s="3370"/>
      <c r="B271" s="3369"/>
      <c r="C271" s="3369"/>
      <c r="D271" s="3369"/>
      <c r="E271" s="3369"/>
      <c r="F271" s="3369"/>
      <c r="G271" s="3369"/>
      <c r="H271" s="3369"/>
      <c r="I271" s="3369"/>
      <c r="J271" s="3369"/>
      <c r="K271" s="3366"/>
      <c r="L271" s="3367"/>
    </row>
    <row r="272" spans="1:12" s="3371" customFormat="1" x14ac:dyDescent="0.25">
      <c r="A272" s="3370"/>
      <c r="B272" s="3369"/>
      <c r="C272" s="3369"/>
      <c r="D272" s="3369"/>
      <c r="E272" s="3369"/>
      <c r="F272" s="3369"/>
      <c r="G272" s="3369"/>
      <c r="H272" s="3369"/>
      <c r="I272" s="3369"/>
      <c r="J272" s="3369"/>
      <c r="K272" s="3366"/>
      <c r="L272" s="3367"/>
    </row>
    <row r="273" spans="1:12" s="3371" customFormat="1" x14ac:dyDescent="0.25">
      <c r="A273" s="3370"/>
      <c r="B273" s="3369"/>
      <c r="C273" s="3369"/>
      <c r="D273" s="3369"/>
      <c r="E273" s="3369"/>
      <c r="F273" s="3369"/>
      <c r="G273" s="3369"/>
      <c r="H273" s="3369"/>
      <c r="I273" s="3369"/>
      <c r="J273" s="3369"/>
      <c r="K273" s="3366"/>
      <c r="L273" s="3367"/>
    </row>
    <row r="274" spans="1:12" s="3371" customFormat="1" x14ac:dyDescent="0.25">
      <c r="A274" s="3370"/>
      <c r="B274" s="3369"/>
      <c r="C274" s="3369"/>
      <c r="D274" s="3369"/>
      <c r="E274" s="3369"/>
      <c r="F274" s="3369"/>
      <c r="G274" s="3369"/>
      <c r="H274" s="3369"/>
      <c r="I274" s="3369"/>
      <c r="J274" s="3369"/>
      <c r="K274" s="3366"/>
      <c r="L274" s="3367"/>
    </row>
    <row r="275" spans="1:12" s="3371" customFormat="1" x14ac:dyDescent="0.25">
      <c r="A275" s="3370"/>
      <c r="B275" s="3369"/>
      <c r="C275" s="3369"/>
      <c r="D275" s="3369"/>
      <c r="E275" s="3369"/>
      <c r="F275" s="3369"/>
      <c r="G275" s="3369"/>
      <c r="H275" s="3369"/>
      <c r="I275" s="3369"/>
      <c r="J275" s="3369"/>
      <c r="K275" s="3366"/>
      <c r="L275" s="3367"/>
    </row>
    <row r="276" spans="1:12" s="3371" customFormat="1" x14ac:dyDescent="0.25">
      <c r="A276" s="3370"/>
      <c r="B276" s="3369"/>
      <c r="C276" s="3369"/>
      <c r="D276" s="3369"/>
      <c r="E276" s="3369"/>
      <c r="F276" s="3369"/>
      <c r="G276" s="3369"/>
      <c r="H276" s="3369"/>
      <c r="I276" s="3369"/>
      <c r="J276" s="3369"/>
      <c r="K276" s="3366"/>
      <c r="L276" s="3367"/>
    </row>
    <row r="277" spans="1:12" s="3371" customFormat="1" x14ac:dyDescent="0.25">
      <c r="A277" s="3370"/>
      <c r="B277" s="3369"/>
      <c r="C277" s="3369"/>
      <c r="D277" s="3369"/>
      <c r="E277" s="3369"/>
      <c r="F277" s="3369"/>
      <c r="G277" s="3369"/>
      <c r="H277" s="3369"/>
      <c r="I277" s="3369"/>
      <c r="J277" s="3369"/>
      <c r="K277" s="3366"/>
      <c r="L277" s="3367"/>
    </row>
    <row r="278" spans="1:12" s="3371" customFormat="1" x14ac:dyDescent="0.25">
      <c r="A278" s="3370"/>
      <c r="B278" s="3369"/>
      <c r="C278" s="3369"/>
      <c r="D278" s="3369"/>
      <c r="E278" s="3369"/>
      <c r="F278" s="3369"/>
      <c r="G278" s="3369"/>
      <c r="H278" s="3369"/>
      <c r="I278" s="3369"/>
      <c r="J278" s="3369"/>
      <c r="K278" s="3366"/>
      <c r="L278" s="3367"/>
    </row>
    <row r="279" spans="1:12" s="3371" customFormat="1" x14ac:dyDescent="0.25">
      <c r="A279" s="3370"/>
      <c r="B279" s="3369"/>
      <c r="C279" s="3369"/>
      <c r="D279" s="3369"/>
      <c r="E279" s="3369"/>
      <c r="F279" s="3369"/>
      <c r="G279" s="3369"/>
      <c r="H279" s="3369"/>
      <c r="I279" s="3369"/>
      <c r="J279" s="3369"/>
      <c r="K279" s="3366"/>
      <c r="L279" s="3367"/>
    </row>
    <row r="280" spans="1:12" s="3371" customFormat="1" x14ac:dyDescent="0.25">
      <c r="A280" s="3370"/>
      <c r="B280" s="3369"/>
      <c r="C280" s="3369"/>
      <c r="D280" s="3369"/>
      <c r="E280" s="3369"/>
      <c r="F280" s="3369"/>
      <c r="G280" s="3369"/>
      <c r="H280" s="3369"/>
      <c r="I280" s="3369"/>
      <c r="J280" s="3369"/>
      <c r="K280" s="3366"/>
      <c r="L280" s="3367"/>
    </row>
    <row r="281" spans="1:12" s="3371" customFormat="1" x14ac:dyDescent="0.25">
      <c r="A281" s="3370"/>
      <c r="B281" s="3369"/>
      <c r="C281" s="3369"/>
      <c r="D281" s="3369"/>
      <c r="E281" s="3369"/>
      <c r="F281" s="3369"/>
      <c r="G281" s="3369"/>
      <c r="H281" s="3369"/>
      <c r="I281" s="3369"/>
      <c r="J281" s="3369"/>
      <c r="K281" s="3366"/>
      <c r="L281" s="3367"/>
    </row>
    <row r="282" spans="1:12" s="3371" customFormat="1" x14ac:dyDescent="0.25">
      <c r="A282" s="3370"/>
      <c r="B282" s="3369"/>
      <c r="C282" s="3369"/>
      <c r="D282" s="3369"/>
      <c r="E282" s="3369"/>
      <c r="F282" s="3369"/>
      <c r="G282" s="3369"/>
      <c r="H282" s="3369"/>
      <c r="I282" s="3369"/>
      <c r="J282" s="3369"/>
      <c r="K282" s="3366"/>
      <c r="L282" s="3367"/>
    </row>
    <row r="283" spans="1:12" s="3371" customFormat="1" x14ac:dyDescent="0.25">
      <c r="A283" s="3370"/>
      <c r="B283" s="3369"/>
      <c r="C283" s="3369"/>
      <c r="D283" s="3369"/>
      <c r="E283" s="3369"/>
      <c r="F283" s="3369"/>
      <c r="G283" s="3369"/>
      <c r="H283" s="3369"/>
      <c r="I283" s="3369"/>
      <c r="J283" s="3369"/>
      <c r="K283" s="3366"/>
      <c r="L283" s="3367"/>
    </row>
    <row r="284" spans="1:12" s="3371" customFormat="1" x14ac:dyDescent="0.25">
      <c r="A284" s="3370"/>
      <c r="B284" s="3369"/>
      <c r="C284" s="3369"/>
      <c r="D284" s="3369"/>
      <c r="E284" s="3369"/>
      <c r="F284" s="3369"/>
      <c r="G284" s="3369"/>
      <c r="H284" s="3369"/>
      <c r="I284" s="3369"/>
      <c r="J284" s="3369"/>
      <c r="K284" s="3366"/>
      <c r="L284" s="3367"/>
    </row>
    <row r="285" spans="1:12" s="3371" customFormat="1" x14ac:dyDescent="0.25">
      <c r="A285" s="3370"/>
      <c r="B285" s="3369"/>
      <c r="C285" s="3369"/>
      <c r="D285" s="3369"/>
      <c r="E285" s="3369"/>
      <c r="F285" s="3369"/>
      <c r="G285" s="3369"/>
      <c r="H285" s="3369"/>
      <c r="I285" s="3369"/>
      <c r="J285" s="3369"/>
      <c r="K285" s="3366"/>
      <c r="L285" s="3367"/>
    </row>
    <row r="286" spans="1:12" s="3371" customFormat="1" x14ac:dyDescent="0.25">
      <c r="A286" s="3370"/>
      <c r="B286" s="3369"/>
      <c r="C286" s="3369"/>
      <c r="D286" s="3369"/>
      <c r="E286" s="3369"/>
      <c r="F286" s="3369"/>
      <c r="G286" s="3369"/>
      <c r="H286" s="3369"/>
      <c r="I286" s="3369"/>
      <c r="J286" s="3369"/>
      <c r="K286" s="3366"/>
      <c r="L286" s="3367"/>
    </row>
    <row r="287" spans="1:12" s="3371" customFormat="1" x14ac:dyDescent="0.25">
      <c r="A287" s="3370"/>
      <c r="B287" s="3369"/>
      <c r="C287" s="3369"/>
      <c r="D287" s="3369"/>
      <c r="E287" s="3369"/>
      <c r="F287" s="3369"/>
      <c r="G287" s="3369"/>
      <c r="H287" s="3369"/>
      <c r="I287" s="3369"/>
      <c r="J287" s="3369"/>
      <c r="K287" s="3366"/>
      <c r="L287" s="3367"/>
    </row>
    <row r="288" spans="1:12" s="3371" customFormat="1" x14ac:dyDescent="0.25">
      <c r="A288" s="3370"/>
      <c r="B288" s="3369"/>
      <c r="C288" s="3369"/>
      <c r="D288" s="3369"/>
      <c r="E288" s="3369"/>
      <c r="F288" s="3369"/>
      <c r="G288" s="3369"/>
      <c r="H288" s="3369"/>
      <c r="I288" s="3369"/>
      <c r="J288" s="3369"/>
      <c r="K288" s="3366"/>
      <c r="L288" s="3367"/>
    </row>
    <row r="289" spans="1:12" s="3371" customFormat="1" x14ac:dyDescent="0.25">
      <c r="A289" s="3370"/>
      <c r="B289" s="3369"/>
      <c r="C289" s="3369"/>
      <c r="D289" s="3369"/>
      <c r="E289" s="3369"/>
      <c r="F289" s="3369"/>
      <c r="G289" s="3369"/>
      <c r="H289" s="3369"/>
      <c r="I289" s="3369"/>
      <c r="J289" s="3369"/>
      <c r="K289" s="3366"/>
      <c r="L289" s="3367"/>
    </row>
    <row r="290" spans="1:12" s="3371" customFormat="1" x14ac:dyDescent="0.25">
      <c r="A290" s="3370"/>
      <c r="B290" s="3369"/>
      <c r="C290" s="3369"/>
      <c r="D290" s="3369"/>
      <c r="E290" s="3369"/>
      <c r="F290" s="3369"/>
      <c r="G290" s="3369"/>
      <c r="H290" s="3369"/>
      <c r="I290" s="3369"/>
      <c r="J290" s="3369"/>
      <c r="K290" s="3366"/>
      <c r="L290" s="3367"/>
    </row>
    <row r="291" spans="1:12" s="3371" customFormat="1" x14ac:dyDescent="0.25">
      <c r="A291" s="3370"/>
      <c r="B291" s="3369"/>
      <c r="C291" s="3369"/>
      <c r="D291" s="3369"/>
      <c r="E291" s="3369"/>
      <c r="F291" s="3369"/>
      <c r="G291" s="3369"/>
      <c r="H291" s="3369"/>
      <c r="I291" s="3369"/>
      <c r="J291" s="3369"/>
      <c r="K291" s="3366"/>
      <c r="L291" s="3367"/>
    </row>
    <row r="292" spans="1:12" s="3371" customFormat="1" x14ac:dyDescent="0.25">
      <c r="A292" s="3370"/>
      <c r="B292" s="3369"/>
      <c r="C292" s="3369"/>
      <c r="D292" s="3369"/>
      <c r="E292" s="3369"/>
      <c r="F292" s="3369"/>
      <c r="G292" s="3369"/>
      <c r="H292" s="3369"/>
      <c r="I292" s="3369"/>
      <c r="J292" s="3369"/>
      <c r="K292" s="3366"/>
      <c r="L292" s="3367"/>
    </row>
    <row r="293" spans="1:12" s="3371" customFormat="1" x14ac:dyDescent="0.25">
      <c r="A293" s="3370"/>
      <c r="B293" s="3369"/>
      <c r="C293" s="3369"/>
      <c r="D293" s="3369"/>
      <c r="E293" s="3369"/>
      <c r="F293" s="3369"/>
      <c r="G293" s="3369"/>
      <c r="H293" s="3369"/>
      <c r="I293" s="3369"/>
      <c r="J293" s="3369"/>
      <c r="K293" s="3366"/>
      <c r="L293" s="3367"/>
    </row>
    <row r="294" spans="1:12" s="3371" customFormat="1" x14ac:dyDescent="0.25">
      <c r="A294" s="3370"/>
      <c r="B294" s="3369"/>
      <c r="C294" s="3369"/>
      <c r="D294" s="3369"/>
      <c r="E294" s="3369"/>
      <c r="F294" s="3369"/>
      <c r="G294" s="3369"/>
      <c r="H294" s="3369"/>
      <c r="I294" s="3369"/>
      <c r="J294" s="3369"/>
      <c r="K294" s="3366"/>
      <c r="L294" s="3367"/>
    </row>
    <row r="295" spans="1:12" s="3371" customFormat="1" x14ac:dyDescent="0.25">
      <c r="A295" s="3370"/>
      <c r="B295" s="3369"/>
      <c r="C295" s="3369"/>
      <c r="D295" s="3369"/>
      <c r="E295" s="3369"/>
      <c r="F295" s="3369"/>
      <c r="G295" s="3369"/>
      <c r="H295" s="3369"/>
      <c r="I295" s="3369"/>
      <c r="J295" s="3369"/>
      <c r="K295" s="3366"/>
      <c r="L295" s="3367"/>
    </row>
    <row r="296" spans="1:12" s="3371" customFormat="1" x14ac:dyDescent="0.25">
      <c r="A296" s="3370"/>
      <c r="B296" s="3369"/>
      <c r="C296" s="3369"/>
      <c r="D296" s="3369"/>
      <c r="E296" s="3369"/>
      <c r="F296" s="3369"/>
      <c r="G296" s="3369"/>
      <c r="H296" s="3369"/>
      <c r="I296" s="3369"/>
      <c r="J296" s="3369"/>
      <c r="K296" s="3366"/>
      <c r="L296" s="3367"/>
    </row>
    <row r="297" spans="1:12" s="3371" customFormat="1" x14ac:dyDescent="0.25">
      <c r="A297" s="3370"/>
      <c r="B297" s="3369"/>
      <c r="C297" s="3369"/>
      <c r="D297" s="3369"/>
      <c r="E297" s="3369"/>
      <c r="F297" s="3369"/>
      <c r="G297" s="3369"/>
      <c r="H297" s="3369"/>
      <c r="I297" s="3369"/>
      <c r="J297" s="3369"/>
      <c r="K297" s="3366"/>
      <c r="L297" s="3367"/>
    </row>
    <row r="298" spans="1:12" s="3371" customFormat="1" x14ac:dyDescent="0.25">
      <c r="A298" s="3370"/>
      <c r="B298" s="3369"/>
      <c r="C298" s="3369"/>
      <c r="D298" s="3369"/>
      <c r="E298" s="3369"/>
      <c r="F298" s="3369"/>
      <c r="G298" s="3369"/>
      <c r="H298" s="3369"/>
      <c r="I298" s="3369"/>
      <c r="J298" s="3369"/>
      <c r="K298" s="3366"/>
      <c r="L298" s="3367"/>
    </row>
    <row r="299" spans="1:12" s="3371" customFormat="1" x14ac:dyDescent="0.25">
      <c r="A299" s="3370"/>
      <c r="B299" s="3369"/>
      <c r="C299" s="3369"/>
      <c r="D299" s="3369"/>
      <c r="E299" s="3369"/>
      <c r="F299" s="3369"/>
      <c r="G299" s="3369"/>
      <c r="H299" s="3369"/>
      <c r="I299" s="3369"/>
      <c r="J299" s="3369"/>
      <c r="K299" s="3366"/>
      <c r="L299" s="3367"/>
    </row>
    <row r="300" spans="1:12" s="3371" customFormat="1" x14ac:dyDescent="0.25">
      <c r="A300" s="3370"/>
      <c r="B300" s="3369"/>
      <c r="C300" s="3369"/>
      <c r="D300" s="3369"/>
      <c r="E300" s="3369"/>
      <c r="F300" s="3369"/>
      <c r="G300" s="3369"/>
      <c r="H300" s="3369"/>
      <c r="I300" s="3369"/>
      <c r="J300" s="3369"/>
      <c r="K300" s="3366"/>
      <c r="L300" s="3367"/>
    </row>
    <row r="301" spans="1:12" s="3371" customFormat="1" x14ac:dyDescent="0.25">
      <c r="A301" s="3370"/>
      <c r="B301" s="3369"/>
      <c r="C301" s="3369"/>
      <c r="D301" s="3369"/>
      <c r="E301" s="3369"/>
      <c r="F301" s="3369"/>
      <c r="G301" s="3369"/>
      <c r="H301" s="3369"/>
      <c r="I301" s="3369"/>
      <c r="J301" s="3369"/>
      <c r="K301" s="3366"/>
      <c r="L301" s="3367"/>
    </row>
    <row r="302" spans="1:12" s="3371" customFormat="1" x14ac:dyDescent="0.25">
      <c r="A302" s="3370"/>
      <c r="B302" s="3369"/>
      <c r="C302" s="3369"/>
      <c r="D302" s="3369"/>
      <c r="E302" s="3369"/>
      <c r="F302" s="3369"/>
      <c r="G302" s="3369"/>
      <c r="H302" s="3369"/>
      <c r="I302" s="3369"/>
      <c r="J302" s="3369"/>
      <c r="K302" s="3366"/>
      <c r="L302" s="3367"/>
    </row>
    <row r="303" spans="1:12" s="3371" customFormat="1" x14ac:dyDescent="0.25">
      <c r="A303" s="3370"/>
      <c r="B303" s="3369"/>
      <c r="C303" s="3369"/>
      <c r="D303" s="3369"/>
      <c r="E303" s="3369"/>
      <c r="F303" s="3369"/>
      <c r="G303" s="3369"/>
      <c r="H303" s="3369"/>
      <c r="I303" s="3369"/>
      <c r="J303" s="3369"/>
      <c r="K303" s="3366"/>
      <c r="L303" s="3367"/>
    </row>
    <row r="304" spans="1:12" s="3371" customFormat="1" x14ac:dyDescent="0.25">
      <c r="A304" s="3370"/>
      <c r="B304" s="3369"/>
      <c r="C304" s="3369"/>
      <c r="D304" s="3369"/>
      <c r="E304" s="3369"/>
      <c r="F304" s="3369"/>
      <c r="G304" s="3369"/>
      <c r="H304" s="3369"/>
      <c r="I304" s="3369"/>
      <c r="J304" s="3369"/>
      <c r="K304" s="3366"/>
      <c r="L304" s="3367"/>
    </row>
    <row r="305" spans="1:12" s="3371" customFormat="1" x14ac:dyDescent="0.25">
      <c r="A305" s="3370"/>
      <c r="B305" s="3369"/>
      <c r="C305" s="3369"/>
      <c r="D305" s="3369"/>
      <c r="E305" s="3369"/>
      <c r="F305" s="3369"/>
      <c r="G305" s="3369"/>
      <c r="H305" s="3369"/>
      <c r="I305" s="3369"/>
      <c r="J305" s="3369"/>
      <c r="K305" s="3366"/>
      <c r="L305" s="3367"/>
    </row>
    <row r="306" spans="1:12" s="3371" customFormat="1" x14ac:dyDescent="0.25">
      <c r="A306" s="3370"/>
      <c r="B306" s="3369"/>
      <c r="C306" s="3369"/>
      <c r="D306" s="3369"/>
      <c r="E306" s="3369"/>
      <c r="F306" s="3369"/>
      <c r="G306" s="3369"/>
      <c r="H306" s="3369"/>
      <c r="I306" s="3369"/>
      <c r="J306" s="3369"/>
      <c r="K306" s="3366"/>
      <c r="L306" s="3367"/>
    </row>
    <row r="307" spans="1:12" s="3371" customFormat="1" x14ac:dyDescent="0.25">
      <c r="A307" s="3370"/>
      <c r="B307" s="3369"/>
      <c r="C307" s="3369"/>
      <c r="D307" s="3369"/>
      <c r="E307" s="3369"/>
      <c r="F307" s="3369"/>
      <c r="G307" s="3369"/>
      <c r="H307" s="3369"/>
      <c r="I307" s="3369"/>
      <c r="J307" s="3369"/>
      <c r="K307" s="3366"/>
      <c r="L307" s="3367"/>
    </row>
    <row r="308" spans="1:12" s="3371" customFormat="1" x14ac:dyDescent="0.25">
      <c r="A308" s="3370"/>
      <c r="B308" s="3369"/>
      <c r="C308" s="3369"/>
      <c r="D308" s="3369"/>
      <c r="E308" s="3369"/>
      <c r="F308" s="3369"/>
      <c r="G308" s="3369"/>
      <c r="H308" s="3369"/>
      <c r="I308" s="3369"/>
      <c r="J308" s="3369"/>
      <c r="K308" s="3366"/>
      <c r="L308" s="3367"/>
    </row>
    <row r="309" spans="1:12" s="3371" customFormat="1" x14ac:dyDescent="0.25">
      <c r="A309" s="3370"/>
      <c r="B309" s="3369"/>
      <c r="C309" s="3369"/>
      <c r="D309" s="3369"/>
      <c r="E309" s="3369"/>
      <c r="F309" s="3369"/>
      <c r="G309" s="3369"/>
      <c r="H309" s="3369"/>
      <c r="I309" s="3369"/>
      <c r="J309" s="3369"/>
      <c r="K309" s="3366"/>
      <c r="L309" s="3367"/>
    </row>
    <row r="310" spans="1:12" s="3371" customFormat="1" x14ac:dyDescent="0.25">
      <c r="A310" s="3370"/>
      <c r="B310" s="3369"/>
      <c r="C310" s="3369"/>
      <c r="D310" s="3369"/>
      <c r="E310" s="3369"/>
      <c r="F310" s="3369"/>
      <c r="G310" s="3369"/>
      <c r="H310" s="3369"/>
      <c r="I310" s="3369"/>
      <c r="J310" s="3369"/>
      <c r="K310" s="3366"/>
      <c r="L310" s="3367"/>
    </row>
    <row r="311" spans="1:12" s="3371" customFormat="1" x14ac:dyDescent="0.25">
      <c r="A311" s="3370"/>
      <c r="B311" s="3369"/>
      <c r="C311" s="3369"/>
      <c r="D311" s="3369"/>
      <c r="E311" s="3369"/>
      <c r="F311" s="3369"/>
      <c r="G311" s="3369"/>
      <c r="H311" s="3369"/>
      <c r="I311" s="3369"/>
      <c r="J311" s="3369"/>
      <c r="K311" s="3366"/>
      <c r="L311" s="3367"/>
    </row>
    <row r="312" spans="1:12" s="3371" customFormat="1" x14ac:dyDescent="0.25">
      <c r="A312" s="3370"/>
      <c r="B312" s="3369"/>
      <c r="C312" s="3369"/>
      <c r="D312" s="3369"/>
      <c r="E312" s="3369"/>
      <c r="F312" s="3369"/>
      <c r="G312" s="3369"/>
      <c r="H312" s="3369"/>
      <c r="I312" s="3369"/>
      <c r="J312" s="3369"/>
      <c r="K312" s="3366"/>
      <c r="L312" s="3367"/>
    </row>
    <row r="313" spans="1:12" s="3371" customFormat="1" x14ac:dyDescent="0.25">
      <c r="A313" s="3370"/>
      <c r="B313" s="3369"/>
      <c r="C313" s="3369"/>
      <c r="D313" s="3369"/>
      <c r="E313" s="3369"/>
      <c r="F313" s="3369"/>
      <c r="G313" s="3369"/>
      <c r="H313" s="3369"/>
      <c r="I313" s="3369"/>
      <c r="J313" s="3369"/>
      <c r="K313" s="3366"/>
      <c r="L313" s="3367"/>
    </row>
    <row r="314" spans="1:12" s="3371" customFormat="1" x14ac:dyDescent="0.25">
      <c r="A314" s="3370"/>
      <c r="B314" s="3369"/>
      <c r="C314" s="3369"/>
      <c r="D314" s="3369"/>
      <c r="E314" s="3369"/>
      <c r="F314" s="3369"/>
      <c r="G314" s="3369"/>
      <c r="H314" s="3369"/>
      <c r="I314" s="3369"/>
      <c r="J314" s="3369"/>
      <c r="K314" s="3366"/>
      <c r="L314" s="3367"/>
    </row>
    <row r="315" spans="1:12" s="3371" customFormat="1" x14ac:dyDescent="0.25">
      <c r="A315" s="3370"/>
      <c r="B315" s="3369"/>
      <c r="C315" s="3369"/>
      <c r="D315" s="3369"/>
      <c r="E315" s="3369"/>
      <c r="F315" s="3369"/>
      <c r="G315" s="3369"/>
      <c r="H315" s="3369"/>
      <c r="I315" s="3369"/>
      <c r="J315" s="3369"/>
      <c r="K315" s="3366"/>
      <c r="L315" s="3367"/>
    </row>
    <row r="316" spans="1:12" s="3371" customFormat="1" x14ac:dyDescent="0.25">
      <c r="A316" s="3370"/>
      <c r="B316" s="3369"/>
      <c r="C316" s="3369"/>
      <c r="D316" s="3369"/>
      <c r="E316" s="3369"/>
      <c r="F316" s="3369"/>
      <c r="G316" s="3369"/>
      <c r="H316" s="3369"/>
      <c r="I316" s="3369"/>
      <c r="J316" s="3369"/>
      <c r="K316" s="3366"/>
      <c r="L316" s="3367"/>
    </row>
    <row r="317" spans="1:12" s="3371" customFormat="1" x14ac:dyDescent="0.25">
      <c r="A317" s="3370"/>
      <c r="B317" s="3369"/>
      <c r="C317" s="3369"/>
      <c r="D317" s="3369"/>
      <c r="E317" s="3369"/>
      <c r="F317" s="3369"/>
      <c r="G317" s="3369"/>
      <c r="H317" s="3369"/>
      <c r="I317" s="3369"/>
      <c r="J317" s="3369"/>
      <c r="K317" s="3366"/>
      <c r="L317" s="3367"/>
    </row>
    <row r="318" spans="1:12" s="3371" customFormat="1" x14ac:dyDescent="0.25">
      <c r="A318" s="3370"/>
      <c r="B318" s="3369"/>
      <c r="C318" s="3369"/>
      <c r="D318" s="3369"/>
      <c r="E318" s="3369"/>
      <c r="F318" s="3369"/>
      <c r="G318" s="3369"/>
      <c r="H318" s="3369"/>
      <c r="I318" s="3369"/>
      <c r="J318" s="3369"/>
      <c r="K318" s="3366"/>
      <c r="L318" s="3367"/>
    </row>
    <row r="319" spans="1:12" s="3371" customFormat="1" x14ac:dyDescent="0.25">
      <c r="A319" s="3370"/>
      <c r="B319" s="3369"/>
      <c r="C319" s="3369"/>
      <c r="D319" s="3369"/>
      <c r="E319" s="3369"/>
      <c r="F319" s="3369"/>
      <c r="G319" s="3369"/>
      <c r="H319" s="3369"/>
      <c r="I319" s="3369"/>
      <c r="J319" s="3369"/>
      <c r="K319" s="3366"/>
      <c r="L319" s="3367"/>
    </row>
    <row r="320" spans="1:12" s="3371" customFormat="1" x14ac:dyDescent="0.25">
      <c r="A320" s="3370"/>
      <c r="B320" s="3369"/>
      <c r="C320" s="3369"/>
      <c r="D320" s="3369"/>
      <c r="E320" s="3369"/>
      <c r="F320" s="3369"/>
      <c r="G320" s="3369"/>
      <c r="H320" s="3369"/>
      <c r="I320" s="3369"/>
      <c r="J320" s="3369"/>
      <c r="K320" s="3366"/>
      <c r="L320" s="3367"/>
    </row>
    <row r="321" spans="1:12" s="3371" customFormat="1" x14ac:dyDescent="0.25">
      <c r="A321" s="3370"/>
      <c r="B321" s="3369"/>
      <c r="C321" s="3369"/>
      <c r="D321" s="3369"/>
      <c r="E321" s="3369"/>
      <c r="F321" s="3369"/>
      <c r="G321" s="3369"/>
      <c r="H321" s="3369"/>
      <c r="I321" s="3369"/>
      <c r="J321" s="3369"/>
      <c r="K321" s="3366"/>
      <c r="L321" s="3367"/>
    </row>
    <row r="322" spans="1:12" s="3371" customFormat="1" x14ac:dyDescent="0.25">
      <c r="A322" s="3370"/>
      <c r="B322" s="3369"/>
      <c r="C322" s="3369"/>
      <c r="D322" s="3369"/>
      <c r="E322" s="3369"/>
      <c r="F322" s="3369"/>
      <c r="G322" s="3369"/>
      <c r="H322" s="3369"/>
      <c r="I322" s="3369"/>
      <c r="J322" s="3369"/>
      <c r="K322" s="3366"/>
      <c r="L322" s="3367"/>
    </row>
    <row r="323" spans="1:12" s="3371" customFormat="1" x14ac:dyDescent="0.25">
      <c r="A323" s="3370"/>
      <c r="B323" s="3369"/>
      <c r="C323" s="3369"/>
      <c r="D323" s="3369"/>
      <c r="E323" s="3369"/>
      <c r="F323" s="3369"/>
      <c r="G323" s="3369"/>
      <c r="H323" s="3369"/>
      <c r="I323" s="3369"/>
      <c r="J323" s="3369"/>
      <c r="K323" s="3366"/>
      <c r="L323" s="3367"/>
    </row>
    <row r="324" spans="1:12" s="3371" customFormat="1" x14ac:dyDescent="0.25">
      <c r="A324" s="3370"/>
      <c r="B324" s="3369"/>
      <c r="C324" s="3369"/>
      <c r="D324" s="3369"/>
      <c r="E324" s="3369"/>
      <c r="F324" s="3369"/>
      <c r="G324" s="3369"/>
      <c r="H324" s="3369"/>
      <c r="I324" s="3369"/>
      <c r="J324" s="3369"/>
      <c r="K324" s="3366"/>
      <c r="L324" s="3367"/>
    </row>
    <row r="325" spans="1:12" s="3371" customFormat="1" x14ac:dyDescent="0.25">
      <c r="A325" s="3370"/>
      <c r="B325" s="3369"/>
      <c r="C325" s="3369"/>
      <c r="D325" s="3369"/>
      <c r="E325" s="3369"/>
      <c r="F325" s="3369"/>
      <c r="G325" s="3369"/>
      <c r="H325" s="3369"/>
      <c r="I325" s="3369"/>
      <c r="J325" s="3369"/>
      <c r="K325" s="3366"/>
      <c r="L325" s="3367"/>
    </row>
    <row r="326" spans="1:12" s="3371" customFormat="1" x14ac:dyDescent="0.25">
      <c r="A326" s="3370"/>
      <c r="B326" s="3369"/>
      <c r="C326" s="3369"/>
      <c r="D326" s="3369"/>
      <c r="E326" s="3369"/>
      <c r="F326" s="3369"/>
      <c r="G326" s="3369"/>
      <c r="H326" s="3369"/>
      <c r="I326" s="3369"/>
      <c r="J326" s="3369"/>
      <c r="K326" s="3366"/>
      <c r="L326" s="3367"/>
    </row>
    <row r="327" spans="1:12" s="3371" customFormat="1" x14ac:dyDescent="0.25">
      <c r="A327" s="3370"/>
      <c r="B327" s="3369"/>
      <c r="C327" s="3369"/>
      <c r="D327" s="3369"/>
      <c r="E327" s="3369"/>
      <c r="F327" s="3369"/>
      <c r="G327" s="3369"/>
      <c r="H327" s="3369"/>
      <c r="I327" s="3369"/>
      <c r="J327" s="3369"/>
      <c r="K327" s="3366"/>
      <c r="L327" s="3367"/>
    </row>
    <row r="328" spans="1:12" s="3371" customFormat="1" x14ac:dyDescent="0.25">
      <c r="A328" s="3370"/>
      <c r="B328" s="3369"/>
      <c r="C328" s="3369"/>
      <c r="D328" s="3369"/>
      <c r="E328" s="3369"/>
      <c r="F328" s="3369"/>
      <c r="G328" s="3369"/>
      <c r="H328" s="3369"/>
      <c r="I328" s="3369"/>
      <c r="J328" s="3369"/>
      <c r="K328" s="3366"/>
      <c r="L328" s="3367"/>
    </row>
    <row r="329" spans="1:12" s="3371" customFormat="1" x14ac:dyDescent="0.25">
      <c r="A329" s="3370"/>
      <c r="B329" s="3369"/>
      <c r="C329" s="3369"/>
      <c r="D329" s="3369"/>
      <c r="E329" s="3369"/>
      <c r="F329" s="3369"/>
      <c r="G329" s="3369"/>
      <c r="H329" s="3369"/>
      <c r="I329" s="3369"/>
      <c r="J329" s="3369"/>
      <c r="K329" s="3366"/>
      <c r="L329" s="3367"/>
    </row>
    <row r="330" spans="1:12" s="3371" customFormat="1" x14ac:dyDescent="0.25">
      <c r="A330" s="3370"/>
      <c r="B330" s="3369"/>
      <c r="C330" s="3369"/>
      <c r="D330" s="3369"/>
      <c r="E330" s="3369"/>
      <c r="F330" s="3369"/>
      <c r="G330" s="3369"/>
      <c r="H330" s="3369"/>
      <c r="I330" s="3369"/>
      <c r="J330" s="3369"/>
      <c r="K330" s="3366"/>
      <c r="L330" s="3367"/>
    </row>
    <row r="331" spans="1:12" s="3371" customFormat="1" x14ac:dyDescent="0.25">
      <c r="A331" s="3370"/>
      <c r="B331" s="3369"/>
      <c r="C331" s="3369"/>
      <c r="D331" s="3369"/>
      <c r="E331" s="3369"/>
      <c r="F331" s="3369"/>
      <c r="G331" s="3369"/>
      <c r="H331" s="3369"/>
      <c r="I331" s="3369"/>
      <c r="J331" s="3369"/>
      <c r="K331" s="3366"/>
      <c r="L331" s="3367"/>
    </row>
    <row r="332" spans="1:12" s="3371" customFormat="1" x14ac:dyDescent="0.25">
      <c r="A332" s="3370"/>
      <c r="B332" s="3369"/>
      <c r="C332" s="3369"/>
      <c r="D332" s="3369"/>
      <c r="E332" s="3369"/>
      <c r="F332" s="3369"/>
      <c r="G332" s="3369"/>
      <c r="H332" s="3369"/>
      <c r="I332" s="3369"/>
      <c r="J332" s="3369"/>
      <c r="K332" s="3366"/>
      <c r="L332" s="3367"/>
    </row>
    <row r="333" spans="1:12" s="3371" customFormat="1" x14ac:dyDescent="0.25">
      <c r="A333" s="3370"/>
      <c r="B333" s="3369"/>
      <c r="C333" s="3369"/>
      <c r="D333" s="3369"/>
      <c r="E333" s="3369"/>
      <c r="F333" s="3369"/>
      <c r="G333" s="3369"/>
      <c r="H333" s="3369"/>
      <c r="I333" s="3369"/>
      <c r="J333" s="3369"/>
      <c r="K333" s="3366"/>
      <c r="L333" s="3367"/>
    </row>
    <row r="334" spans="1:12" s="3371" customFormat="1" x14ac:dyDescent="0.25">
      <c r="A334" s="3370"/>
      <c r="B334" s="3369"/>
      <c r="C334" s="3369"/>
      <c r="D334" s="3369"/>
      <c r="E334" s="3369"/>
      <c r="F334" s="3369"/>
      <c r="G334" s="3369"/>
      <c r="H334" s="3369"/>
      <c r="I334" s="3369"/>
      <c r="J334" s="3369"/>
      <c r="K334" s="3366"/>
      <c r="L334" s="3367"/>
    </row>
    <row r="335" spans="1:12" s="3371" customFormat="1" x14ac:dyDescent="0.25">
      <c r="A335" s="3370"/>
      <c r="B335" s="3369"/>
      <c r="C335" s="3369"/>
      <c r="D335" s="3369"/>
      <c r="E335" s="3369"/>
      <c r="F335" s="3369"/>
      <c r="G335" s="3369"/>
      <c r="H335" s="3369"/>
      <c r="I335" s="3369"/>
      <c r="J335" s="3369"/>
      <c r="K335" s="3366"/>
      <c r="L335" s="3367"/>
    </row>
    <row r="336" spans="1:12" s="3371" customFormat="1" x14ac:dyDescent="0.25">
      <c r="A336" s="3370"/>
      <c r="B336" s="3369"/>
      <c r="C336" s="3369"/>
      <c r="D336" s="3369"/>
      <c r="E336" s="3369"/>
      <c r="F336" s="3369"/>
      <c r="G336" s="3369"/>
      <c r="H336" s="3369"/>
      <c r="I336" s="3369"/>
      <c r="J336" s="3369"/>
      <c r="K336" s="3366"/>
      <c r="L336" s="3367"/>
    </row>
    <row r="337" spans="1:12" s="3371" customFormat="1" x14ac:dyDescent="0.25">
      <c r="A337" s="3370"/>
      <c r="B337" s="3369"/>
      <c r="C337" s="3369"/>
      <c r="D337" s="3369"/>
      <c r="E337" s="3369"/>
      <c r="F337" s="3369"/>
      <c r="G337" s="3369"/>
      <c r="H337" s="3369"/>
      <c r="I337" s="3369"/>
      <c r="J337" s="3369"/>
      <c r="K337" s="3366"/>
      <c r="L337" s="3367"/>
    </row>
    <row r="338" spans="1:12" s="3371" customFormat="1" x14ac:dyDescent="0.25">
      <c r="A338" s="3370"/>
      <c r="B338" s="3369"/>
      <c r="C338" s="3369"/>
      <c r="D338" s="3369"/>
      <c r="E338" s="3369"/>
      <c r="F338" s="3369"/>
      <c r="G338" s="3369"/>
      <c r="H338" s="3369"/>
      <c r="I338" s="3369"/>
      <c r="J338" s="3369"/>
      <c r="K338" s="3366"/>
      <c r="L338" s="3367"/>
    </row>
    <row r="339" spans="1:12" s="3371" customFormat="1" x14ac:dyDescent="0.25">
      <c r="A339" s="3370"/>
      <c r="B339" s="3369"/>
      <c r="C339" s="3369"/>
      <c r="D339" s="3369"/>
      <c r="E339" s="3369"/>
      <c r="F339" s="3369"/>
      <c r="G339" s="3369"/>
      <c r="H339" s="3369"/>
      <c r="I339" s="3369"/>
      <c r="J339" s="3369"/>
      <c r="K339" s="3366"/>
      <c r="L339" s="3367"/>
    </row>
    <row r="340" spans="1:12" s="3371" customFormat="1" x14ac:dyDescent="0.25">
      <c r="A340" s="3370"/>
      <c r="B340" s="3369"/>
      <c r="C340" s="3369"/>
      <c r="D340" s="3369"/>
      <c r="E340" s="3369"/>
      <c r="F340" s="3369"/>
      <c r="G340" s="3369"/>
      <c r="H340" s="3369"/>
      <c r="I340" s="3369"/>
      <c r="J340" s="3369"/>
      <c r="K340" s="3366"/>
      <c r="L340" s="3367"/>
    </row>
    <row r="341" spans="1:12" s="3371" customFormat="1" x14ac:dyDescent="0.25">
      <c r="A341" s="3370"/>
      <c r="B341" s="3369"/>
      <c r="C341" s="3369"/>
      <c r="D341" s="3369"/>
      <c r="E341" s="3369"/>
      <c r="F341" s="3369"/>
      <c r="G341" s="3369"/>
      <c r="H341" s="3369"/>
      <c r="I341" s="3369"/>
      <c r="J341" s="3369"/>
      <c r="K341" s="3366"/>
      <c r="L341" s="3367"/>
    </row>
    <row r="342" spans="1:12" s="3371" customFormat="1" x14ac:dyDescent="0.25">
      <c r="A342" s="3370"/>
      <c r="B342" s="3369"/>
      <c r="C342" s="3369"/>
      <c r="D342" s="3369"/>
      <c r="E342" s="3369"/>
      <c r="F342" s="3369"/>
      <c r="G342" s="3369"/>
      <c r="H342" s="3369"/>
      <c r="I342" s="3369"/>
      <c r="J342" s="3369"/>
      <c r="K342" s="3366"/>
      <c r="L342" s="3367"/>
    </row>
    <row r="343" spans="1:12" s="3371" customFormat="1" x14ac:dyDescent="0.25">
      <c r="A343" s="3370"/>
      <c r="B343" s="3369"/>
      <c r="C343" s="3369"/>
      <c r="D343" s="3369"/>
      <c r="E343" s="3369"/>
      <c r="F343" s="3369"/>
      <c r="G343" s="3369"/>
      <c r="H343" s="3369"/>
      <c r="I343" s="3369"/>
      <c r="J343" s="3369"/>
      <c r="K343" s="3366"/>
      <c r="L343" s="3367"/>
    </row>
    <row r="344" spans="1:12" s="3371" customFormat="1" x14ac:dyDescent="0.25">
      <c r="A344" s="3370"/>
      <c r="B344" s="3369"/>
      <c r="C344" s="3369"/>
      <c r="D344" s="3369"/>
      <c r="E344" s="3369"/>
      <c r="F344" s="3369"/>
      <c r="G344" s="3369"/>
      <c r="H344" s="3369"/>
      <c r="I344" s="3369"/>
      <c r="J344" s="3369"/>
      <c r="K344" s="3366"/>
      <c r="L344" s="3367"/>
    </row>
    <row r="345" spans="1:12" s="3371" customFormat="1" x14ac:dyDescent="0.25">
      <c r="A345" s="3370"/>
      <c r="B345" s="3369"/>
      <c r="C345" s="3369"/>
      <c r="D345" s="3369"/>
      <c r="E345" s="3369"/>
      <c r="F345" s="3369"/>
      <c r="G345" s="3369"/>
      <c r="H345" s="3369"/>
      <c r="I345" s="3369"/>
      <c r="J345" s="3369"/>
      <c r="K345" s="3366"/>
      <c r="L345" s="3367"/>
    </row>
    <row r="346" spans="1:12" s="3371" customFormat="1" x14ac:dyDescent="0.25">
      <c r="A346" s="3370"/>
      <c r="B346" s="3369"/>
      <c r="C346" s="3369"/>
      <c r="D346" s="3369"/>
      <c r="E346" s="3369"/>
      <c r="F346" s="3369"/>
      <c r="G346" s="3369"/>
      <c r="H346" s="3369"/>
      <c r="I346" s="3369"/>
      <c r="J346" s="3369"/>
      <c r="K346" s="3366"/>
      <c r="L346" s="3367"/>
    </row>
    <row r="347" spans="1:12" s="3371" customFormat="1" x14ac:dyDescent="0.25">
      <c r="A347" s="3370"/>
      <c r="B347" s="3369"/>
      <c r="C347" s="3369"/>
      <c r="D347" s="3369"/>
      <c r="E347" s="3369"/>
      <c r="F347" s="3369"/>
      <c r="G347" s="3369"/>
      <c r="H347" s="3369"/>
      <c r="I347" s="3369"/>
      <c r="J347" s="3369"/>
      <c r="K347" s="3366"/>
      <c r="L347" s="3367"/>
    </row>
    <row r="348" spans="1:12" s="3371" customFormat="1" x14ac:dyDescent="0.25">
      <c r="A348" s="3370"/>
      <c r="B348" s="3369"/>
      <c r="C348" s="3369"/>
      <c r="D348" s="3369"/>
      <c r="E348" s="3369"/>
      <c r="F348" s="3369"/>
      <c r="G348" s="3369"/>
      <c r="H348" s="3369"/>
      <c r="I348" s="3369"/>
      <c r="J348" s="3369"/>
      <c r="K348" s="3366"/>
      <c r="L348" s="3367"/>
    </row>
    <row r="349" spans="1:12" s="3371" customFormat="1" x14ac:dyDescent="0.25">
      <c r="A349" s="3370"/>
      <c r="B349" s="3369"/>
      <c r="C349" s="3369"/>
      <c r="D349" s="3369"/>
      <c r="E349" s="3369"/>
      <c r="F349" s="3369"/>
      <c r="G349" s="3369"/>
      <c r="H349" s="3369"/>
      <c r="I349" s="3369"/>
      <c r="J349" s="3369"/>
      <c r="K349" s="3366"/>
      <c r="L349" s="3367"/>
    </row>
    <row r="350" spans="1:12" s="3371" customFormat="1" x14ac:dyDescent="0.25">
      <c r="A350" s="3370"/>
      <c r="B350" s="3369"/>
      <c r="C350" s="3369"/>
      <c r="D350" s="3369"/>
      <c r="E350" s="3369"/>
      <c r="F350" s="3369"/>
      <c r="G350" s="3369"/>
      <c r="H350" s="3369"/>
      <c r="I350" s="3369"/>
      <c r="J350" s="3369"/>
      <c r="K350" s="3366"/>
      <c r="L350" s="3367"/>
    </row>
    <row r="351" spans="1:12" s="3371" customFormat="1" x14ac:dyDescent="0.25">
      <c r="A351" s="3370"/>
      <c r="B351" s="3369"/>
      <c r="C351" s="3369"/>
      <c r="D351" s="3369"/>
      <c r="E351" s="3369"/>
      <c r="F351" s="3369"/>
      <c r="G351" s="3369"/>
      <c r="H351" s="3369"/>
      <c r="I351" s="3369"/>
      <c r="J351" s="3369"/>
      <c r="K351" s="3366"/>
      <c r="L351" s="3367"/>
    </row>
    <row r="352" spans="1:12" s="3371" customFormat="1" x14ac:dyDescent="0.25">
      <c r="A352" s="3370"/>
      <c r="B352" s="3369"/>
      <c r="C352" s="3369"/>
      <c r="D352" s="3369"/>
      <c r="E352" s="3369"/>
      <c r="F352" s="3369"/>
      <c r="G352" s="3369"/>
      <c r="H352" s="3369"/>
      <c r="I352" s="3369"/>
      <c r="J352" s="3369"/>
      <c r="K352" s="3366"/>
      <c r="L352" s="3367"/>
    </row>
    <row r="353" spans="1:12" s="3371" customFormat="1" x14ac:dyDescent="0.25">
      <c r="A353" s="3370"/>
      <c r="B353" s="3369"/>
      <c r="C353" s="3369"/>
      <c r="D353" s="3369"/>
      <c r="E353" s="3369"/>
      <c r="F353" s="3369"/>
      <c r="G353" s="3369"/>
      <c r="H353" s="3369"/>
      <c r="I353" s="3369"/>
      <c r="J353" s="3369"/>
      <c r="K353" s="3366"/>
      <c r="L353" s="3367"/>
    </row>
    <row r="354" spans="1:12" s="3371" customFormat="1" x14ac:dyDescent="0.25">
      <c r="A354" s="3370"/>
      <c r="B354" s="3369"/>
      <c r="C354" s="3369"/>
      <c r="D354" s="3369"/>
      <c r="E354" s="3369"/>
      <c r="F354" s="3369"/>
      <c r="G354" s="3369"/>
      <c r="H354" s="3369"/>
      <c r="I354" s="3369"/>
      <c r="J354" s="3369"/>
      <c r="K354" s="3366"/>
      <c r="L354" s="3367"/>
    </row>
    <row r="355" spans="1:12" s="3371" customFormat="1" x14ac:dyDescent="0.25">
      <c r="A355" s="3370"/>
      <c r="B355" s="3369"/>
      <c r="C355" s="3369"/>
      <c r="D355" s="3369"/>
      <c r="E355" s="3369"/>
      <c r="F355" s="3369"/>
      <c r="G355" s="3369"/>
      <c r="H355" s="3369"/>
      <c r="I355" s="3369"/>
      <c r="J355" s="3369"/>
      <c r="K355" s="3366"/>
      <c r="L355" s="3367"/>
    </row>
    <row r="356" spans="1:12" s="3371" customFormat="1" x14ac:dyDescent="0.25">
      <c r="A356" s="3370"/>
      <c r="B356" s="3369"/>
      <c r="C356" s="3369"/>
      <c r="D356" s="3369"/>
      <c r="E356" s="3369"/>
      <c r="F356" s="3369"/>
      <c r="G356" s="3369"/>
      <c r="H356" s="3369"/>
      <c r="I356" s="3369"/>
      <c r="J356" s="3369"/>
      <c r="K356" s="3366"/>
      <c r="L356" s="3367"/>
    </row>
    <row r="357" spans="1:12" s="3371" customFormat="1" x14ac:dyDescent="0.25">
      <c r="A357" s="3370"/>
      <c r="B357" s="3369"/>
      <c r="C357" s="3369"/>
      <c r="D357" s="3369"/>
      <c r="E357" s="3369"/>
      <c r="F357" s="3369"/>
      <c r="G357" s="3369"/>
      <c r="H357" s="3369"/>
      <c r="I357" s="3369"/>
      <c r="J357" s="3369"/>
      <c r="K357" s="3366"/>
      <c r="L357" s="3367"/>
    </row>
    <row r="358" spans="1:12" s="3371" customFormat="1" x14ac:dyDescent="0.25">
      <c r="A358" s="3370"/>
      <c r="B358" s="3369"/>
      <c r="C358" s="3369"/>
      <c r="D358" s="3369"/>
      <c r="E358" s="3369"/>
      <c r="F358" s="3369"/>
      <c r="G358" s="3369"/>
      <c r="H358" s="3369"/>
      <c r="I358" s="3369"/>
      <c r="J358" s="3369"/>
      <c r="K358" s="3366"/>
      <c r="L358" s="3367"/>
    </row>
    <row r="359" spans="1:12" s="3371" customFormat="1" x14ac:dyDescent="0.25">
      <c r="A359" s="3370"/>
      <c r="B359" s="3369"/>
      <c r="C359" s="3369"/>
      <c r="D359" s="3369"/>
      <c r="E359" s="3369"/>
      <c r="F359" s="3369"/>
      <c r="G359" s="3369"/>
      <c r="H359" s="3369"/>
      <c r="I359" s="3369"/>
      <c r="J359" s="3369"/>
      <c r="K359" s="3366"/>
      <c r="L359" s="3367"/>
    </row>
    <row r="360" spans="1:12" s="3371" customFormat="1" x14ac:dyDescent="0.25">
      <c r="A360" s="3370"/>
      <c r="B360" s="3369"/>
      <c r="C360" s="3369"/>
      <c r="D360" s="3369"/>
      <c r="E360" s="3369"/>
      <c r="F360" s="3369"/>
      <c r="G360" s="3369"/>
      <c r="H360" s="3369"/>
      <c r="I360" s="3369"/>
      <c r="J360" s="3369"/>
      <c r="K360" s="3366"/>
      <c r="L360" s="3367"/>
    </row>
    <row r="361" spans="1:12" s="3371" customFormat="1" x14ac:dyDescent="0.25">
      <c r="A361" s="3370"/>
      <c r="B361" s="3369"/>
      <c r="C361" s="3369"/>
      <c r="D361" s="3369"/>
      <c r="E361" s="3369"/>
      <c r="F361" s="3369"/>
      <c r="G361" s="3369"/>
      <c r="H361" s="3369"/>
      <c r="I361" s="3369"/>
      <c r="J361" s="3369"/>
      <c r="K361" s="3366"/>
      <c r="L361" s="3367"/>
    </row>
    <row r="362" spans="1:12" s="3371" customFormat="1" x14ac:dyDescent="0.25">
      <c r="A362" s="3370"/>
      <c r="B362" s="3369"/>
      <c r="C362" s="3369"/>
      <c r="D362" s="3369"/>
      <c r="E362" s="3369"/>
      <c r="F362" s="3369"/>
      <c r="G362" s="3369"/>
      <c r="H362" s="3369"/>
      <c r="I362" s="3369"/>
      <c r="J362" s="3369"/>
      <c r="K362" s="3366"/>
      <c r="L362" s="3367"/>
    </row>
    <row r="363" spans="1:12" s="3371" customFormat="1" x14ac:dyDescent="0.25">
      <c r="A363" s="3370"/>
      <c r="B363" s="3369"/>
      <c r="C363" s="3369"/>
      <c r="D363" s="3369"/>
      <c r="E363" s="3369"/>
      <c r="F363" s="3369"/>
      <c r="G363" s="3369"/>
      <c r="H363" s="3369"/>
      <c r="I363" s="3369"/>
      <c r="J363" s="3369"/>
      <c r="K363" s="3366"/>
      <c r="L363" s="3367"/>
    </row>
    <row r="364" spans="1:12" s="3371" customFormat="1" x14ac:dyDescent="0.25">
      <c r="A364" s="3370"/>
      <c r="B364" s="3369"/>
      <c r="C364" s="3369"/>
      <c r="D364" s="3369"/>
      <c r="E364" s="3369"/>
      <c r="F364" s="3369"/>
      <c r="G364" s="3369"/>
      <c r="H364" s="3369"/>
      <c r="I364" s="3369"/>
      <c r="J364" s="3369"/>
      <c r="K364" s="3366"/>
      <c r="L364" s="3367"/>
    </row>
    <row r="365" spans="1:12" s="3371" customFormat="1" x14ac:dyDescent="0.25">
      <c r="A365" s="3370"/>
      <c r="B365" s="3369"/>
      <c r="C365" s="3369"/>
      <c r="D365" s="3369"/>
      <c r="E365" s="3369"/>
      <c r="F365" s="3369"/>
      <c r="G365" s="3369"/>
      <c r="H365" s="3369"/>
      <c r="I365" s="3369"/>
      <c r="J365" s="3369"/>
      <c r="K365" s="3366"/>
      <c r="L365" s="3367"/>
    </row>
    <row r="366" spans="1:12" s="3371" customFormat="1" x14ac:dyDescent="0.25">
      <c r="A366" s="3370"/>
      <c r="B366" s="3369"/>
      <c r="C366" s="3369"/>
      <c r="D366" s="3369"/>
      <c r="E366" s="3369"/>
      <c r="F366" s="3369"/>
      <c r="G366" s="3369"/>
      <c r="H366" s="3369"/>
      <c r="I366" s="3369"/>
      <c r="J366" s="3369"/>
      <c r="K366" s="3366"/>
      <c r="L366" s="3367"/>
    </row>
    <row r="367" spans="1:12" s="3371" customFormat="1" x14ac:dyDescent="0.25">
      <c r="A367" s="3370"/>
      <c r="B367" s="3369"/>
      <c r="C367" s="3369"/>
      <c r="D367" s="3369"/>
      <c r="E367" s="3369"/>
      <c r="F367" s="3369"/>
      <c r="G367" s="3369"/>
      <c r="H367" s="3369"/>
      <c r="I367" s="3369"/>
      <c r="J367" s="3369"/>
      <c r="K367" s="3366"/>
      <c r="L367" s="3367"/>
    </row>
    <row r="368" spans="1:12" s="3371" customFormat="1" x14ac:dyDescent="0.25">
      <c r="A368" s="3370"/>
      <c r="B368" s="3369"/>
      <c r="C368" s="3369"/>
      <c r="D368" s="3369"/>
      <c r="E368" s="3369"/>
      <c r="F368" s="3369"/>
      <c r="G368" s="3369"/>
      <c r="H368" s="3369"/>
      <c r="I368" s="3369"/>
      <c r="J368" s="3369"/>
      <c r="K368" s="3366"/>
      <c r="L368" s="3367"/>
    </row>
    <row r="369" spans="1:12" s="3371" customFormat="1" x14ac:dyDescent="0.25">
      <c r="A369" s="3370"/>
      <c r="B369" s="3369"/>
      <c r="C369" s="3369"/>
      <c r="D369" s="3369"/>
      <c r="E369" s="3369"/>
      <c r="F369" s="3369"/>
      <c r="G369" s="3369"/>
      <c r="H369" s="3369"/>
      <c r="I369" s="3369"/>
      <c r="J369" s="3369"/>
      <c r="K369" s="3366"/>
      <c r="L369" s="3367"/>
    </row>
    <row r="370" spans="1:12" s="3371" customFormat="1" x14ac:dyDescent="0.25">
      <c r="A370" s="3370"/>
      <c r="B370" s="3369"/>
      <c r="C370" s="3369"/>
      <c r="D370" s="3369"/>
      <c r="E370" s="3369"/>
      <c r="F370" s="3369"/>
      <c r="G370" s="3369"/>
      <c r="H370" s="3369"/>
      <c r="I370" s="3369"/>
      <c r="J370" s="3369"/>
      <c r="K370" s="3366"/>
      <c r="L370" s="3367"/>
    </row>
    <row r="371" spans="1:12" s="3371" customFormat="1" x14ac:dyDescent="0.25">
      <c r="A371" s="3370"/>
      <c r="B371" s="3369"/>
      <c r="C371" s="3369"/>
      <c r="D371" s="3369"/>
      <c r="E371" s="3369"/>
      <c r="F371" s="3369"/>
      <c r="G371" s="3369"/>
      <c r="H371" s="3369"/>
      <c r="I371" s="3369"/>
      <c r="J371" s="3369"/>
      <c r="K371" s="3366"/>
      <c r="L371" s="3367"/>
    </row>
    <row r="372" spans="1:12" s="3371" customFormat="1" x14ac:dyDescent="0.25">
      <c r="A372" s="3370"/>
      <c r="B372" s="3369"/>
      <c r="C372" s="3369"/>
      <c r="D372" s="3369"/>
      <c r="E372" s="3369"/>
      <c r="F372" s="3369"/>
      <c r="G372" s="3369"/>
      <c r="H372" s="3369"/>
      <c r="I372" s="3369"/>
      <c r="J372" s="3369"/>
      <c r="K372" s="3366"/>
      <c r="L372" s="3367"/>
    </row>
    <row r="373" spans="1:12" s="3371" customFormat="1" x14ac:dyDescent="0.25">
      <c r="A373" s="3370"/>
      <c r="B373" s="3369"/>
      <c r="C373" s="3369"/>
      <c r="D373" s="3369"/>
      <c r="E373" s="3369"/>
      <c r="F373" s="3369"/>
      <c r="G373" s="3369"/>
      <c r="H373" s="3369"/>
      <c r="I373" s="3369"/>
      <c r="J373" s="3369"/>
      <c r="K373" s="3366"/>
      <c r="L373" s="3367"/>
    </row>
    <row r="374" spans="1:12" s="3371" customFormat="1" x14ac:dyDescent="0.25">
      <c r="A374" s="3370"/>
      <c r="B374" s="3369"/>
      <c r="C374" s="3369"/>
      <c r="D374" s="3369"/>
      <c r="E374" s="3369"/>
      <c r="F374" s="3369"/>
      <c r="G374" s="3369"/>
      <c r="H374" s="3369"/>
      <c r="I374" s="3369"/>
      <c r="J374" s="3369"/>
      <c r="K374" s="3366"/>
      <c r="L374" s="3367"/>
    </row>
    <row r="375" spans="1:12" s="3371" customFormat="1" x14ac:dyDescent="0.25">
      <c r="A375" s="3370"/>
      <c r="B375" s="3369"/>
      <c r="C375" s="3369"/>
      <c r="D375" s="3369"/>
      <c r="E375" s="3369"/>
      <c r="F375" s="3369"/>
      <c r="G375" s="3369"/>
      <c r="H375" s="3369"/>
      <c r="I375" s="3369"/>
      <c r="J375" s="3369"/>
      <c r="K375" s="3366"/>
      <c r="L375" s="3367"/>
    </row>
    <row r="376" spans="1:12" s="3371" customFormat="1" x14ac:dyDescent="0.25">
      <c r="A376" s="3370"/>
      <c r="B376" s="3369"/>
      <c r="C376" s="3369"/>
      <c r="D376" s="3369"/>
      <c r="E376" s="3369"/>
      <c r="F376" s="3369"/>
      <c r="G376" s="3369"/>
      <c r="H376" s="3369"/>
      <c r="I376" s="3369"/>
      <c r="J376" s="3369"/>
      <c r="K376" s="3366"/>
      <c r="L376" s="3367"/>
    </row>
    <row r="377" spans="1:12" s="3371" customFormat="1" x14ac:dyDescent="0.25">
      <c r="A377" s="3370"/>
      <c r="B377" s="3369"/>
      <c r="C377" s="3369"/>
      <c r="D377" s="3369"/>
      <c r="E377" s="3369"/>
      <c r="F377" s="3369"/>
      <c r="G377" s="3369"/>
      <c r="H377" s="3369"/>
      <c r="I377" s="3369"/>
      <c r="J377" s="3369"/>
      <c r="K377" s="3366"/>
      <c r="L377" s="3367"/>
    </row>
    <row r="378" spans="1:12" s="3371" customFormat="1" x14ac:dyDescent="0.25">
      <c r="A378" s="3370"/>
      <c r="B378" s="3369"/>
      <c r="C378" s="3369"/>
      <c r="D378" s="3369"/>
      <c r="E378" s="3369"/>
      <c r="F378" s="3369"/>
      <c r="G378" s="3369"/>
      <c r="H378" s="3369"/>
      <c r="I378" s="3369"/>
      <c r="J378" s="3369"/>
      <c r="K378" s="3366"/>
      <c r="L378" s="3367"/>
    </row>
    <row r="379" spans="1:12" s="3371" customFormat="1" x14ac:dyDescent="0.25">
      <c r="A379" s="3370"/>
      <c r="B379" s="3369"/>
      <c r="C379" s="3369"/>
      <c r="D379" s="3369"/>
      <c r="E379" s="3369"/>
      <c r="F379" s="3369"/>
      <c r="G379" s="3369"/>
      <c r="H379" s="3369"/>
      <c r="I379" s="3369"/>
      <c r="J379" s="3369"/>
      <c r="K379" s="3366"/>
      <c r="L379" s="3367"/>
    </row>
    <row r="380" spans="1:12" s="3371" customFormat="1" x14ac:dyDescent="0.25">
      <c r="A380" s="3370"/>
      <c r="B380" s="3369"/>
      <c r="C380" s="3369"/>
      <c r="D380" s="3369"/>
      <c r="E380" s="3369"/>
      <c r="F380" s="3369"/>
      <c r="G380" s="3369"/>
      <c r="H380" s="3369"/>
      <c r="I380" s="3369"/>
      <c r="J380" s="3369"/>
      <c r="K380" s="3366"/>
      <c r="L380" s="3367"/>
    </row>
    <row r="381" spans="1:12" s="3371" customFormat="1" x14ac:dyDescent="0.25">
      <c r="A381" s="3370"/>
      <c r="B381" s="3369"/>
      <c r="C381" s="3369"/>
      <c r="D381" s="3369"/>
      <c r="E381" s="3369"/>
      <c r="F381" s="3369"/>
      <c r="G381" s="3369"/>
      <c r="H381" s="3369"/>
      <c r="I381" s="3369"/>
      <c r="J381" s="3369"/>
      <c r="K381" s="3366"/>
      <c r="L381" s="3367"/>
    </row>
    <row r="382" spans="1:12" s="3371" customFormat="1" x14ac:dyDescent="0.25">
      <c r="A382" s="3370"/>
      <c r="B382" s="3369"/>
      <c r="C382" s="3369"/>
      <c r="D382" s="3369"/>
      <c r="E382" s="3369"/>
      <c r="F382" s="3369"/>
      <c r="G382" s="3369"/>
      <c r="H382" s="3369"/>
      <c r="I382" s="3369"/>
      <c r="J382" s="3369"/>
      <c r="K382" s="3366"/>
      <c r="L382" s="3367"/>
    </row>
    <row r="383" spans="1:12" s="3371" customFormat="1" x14ac:dyDescent="0.25">
      <c r="A383" s="3370"/>
      <c r="B383" s="3369"/>
      <c r="C383" s="3369"/>
      <c r="D383" s="3369"/>
      <c r="E383" s="3369"/>
      <c r="F383" s="3369"/>
      <c r="G383" s="3369"/>
      <c r="H383" s="3369"/>
      <c r="I383" s="3369"/>
      <c r="J383" s="3369"/>
      <c r="K383" s="3366"/>
      <c r="L383" s="3367"/>
    </row>
    <row r="384" spans="1:12" s="3371" customFormat="1" x14ac:dyDescent="0.25">
      <c r="A384" s="3370"/>
      <c r="B384" s="3369"/>
      <c r="C384" s="3369"/>
      <c r="D384" s="3369"/>
      <c r="E384" s="3369"/>
      <c r="F384" s="3369"/>
      <c r="G384" s="3369"/>
      <c r="H384" s="3369"/>
      <c r="I384" s="3369"/>
      <c r="J384" s="3369"/>
      <c r="K384" s="3366"/>
      <c r="L384" s="3367"/>
    </row>
    <row r="385" spans="1:12" s="3371" customFormat="1" x14ac:dyDescent="0.25">
      <c r="A385" s="3370"/>
      <c r="B385" s="3369"/>
      <c r="C385" s="3369"/>
      <c r="D385" s="3369"/>
      <c r="E385" s="3369"/>
      <c r="F385" s="3369"/>
      <c r="G385" s="3369"/>
      <c r="H385" s="3369"/>
      <c r="I385" s="3369"/>
      <c r="J385" s="3369"/>
      <c r="K385" s="3366"/>
      <c r="L385" s="3367"/>
    </row>
    <row r="386" spans="1:12" s="3371" customFormat="1" x14ac:dyDescent="0.25">
      <c r="A386" s="3370"/>
      <c r="B386" s="3369"/>
      <c r="C386" s="3369"/>
      <c r="D386" s="3369"/>
      <c r="E386" s="3369"/>
      <c r="F386" s="3369"/>
      <c r="G386" s="3369"/>
      <c r="H386" s="3369"/>
      <c r="I386" s="3369"/>
      <c r="J386" s="3369"/>
      <c r="K386" s="3366"/>
      <c r="L386" s="3367"/>
    </row>
    <row r="387" spans="1:12" s="3371" customFormat="1" x14ac:dyDescent="0.25">
      <c r="A387" s="3370"/>
      <c r="B387" s="3369"/>
      <c r="C387" s="3369"/>
      <c r="D387" s="3369"/>
      <c r="E387" s="3369"/>
      <c r="F387" s="3369"/>
      <c r="G387" s="3369"/>
      <c r="H387" s="3369"/>
      <c r="I387" s="3369"/>
      <c r="J387" s="3369"/>
      <c r="K387" s="3366"/>
      <c r="L387" s="3367"/>
    </row>
    <row r="388" spans="1:12" s="3371" customFormat="1" x14ac:dyDescent="0.25">
      <c r="A388" s="3370"/>
      <c r="B388" s="3369"/>
      <c r="C388" s="3369"/>
      <c r="D388" s="3369"/>
      <c r="E388" s="3369"/>
      <c r="F388" s="3369"/>
      <c r="G388" s="3369"/>
      <c r="H388" s="3369"/>
      <c r="I388" s="3369"/>
      <c r="J388" s="3369"/>
      <c r="K388" s="3366"/>
      <c r="L388" s="3367"/>
    </row>
    <row r="389" spans="1:12" s="3371" customFormat="1" x14ac:dyDescent="0.25">
      <c r="A389" s="3370"/>
      <c r="B389" s="3369"/>
      <c r="C389" s="3369"/>
      <c r="D389" s="3369"/>
      <c r="E389" s="3369"/>
      <c r="F389" s="3369"/>
      <c r="G389" s="3369"/>
      <c r="H389" s="3369"/>
      <c r="I389" s="3369"/>
      <c r="J389" s="3369"/>
      <c r="K389" s="3366"/>
      <c r="L389" s="3367"/>
    </row>
    <row r="390" spans="1:12" s="3371" customFormat="1" x14ac:dyDescent="0.25">
      <c r="A390" s="3370"/>
      <c r="B390" s="3369"/>
      <c r="C390" s="3369"/>
      <c r="D390" s="3369"/>
      <c r="E390" s="3369"/>
      <c r="F390" s="3369"/>
      <c r="G390" s="3369"/>
      <c r="H390" s="3369"/>
      <c r="I390" s="3369"/>
      <c r="J390" s="3369"/>
      <c r="K390" s="3366"/>
      <c r="L390" s="3367"/>
    </row>
    <row r="391" spans="1:12" s="3371" customFormat="1" x14ac:dyDescent="0.25">
      <c r="A391" s="3370"/>
      <c r="B391" s="3369"/>
      <c r="C391" s="3369"/>
      <c r="D391" s="3369"/>
      <c r="E391" s="3369"/>
      <c r="F391" s="3369"/>
      <c r="G391" s="3369"/>
      <c r="H391" s="3369"/>
      <c r="I391" s="3369"/>
      <c r="J391" s="3369"/>
      <c r="K391" s="3366"/>
      <c r="L391" s="3367"/>
    </row>
    <row r="392" spans="1:12" s="3371" customFormat="1" x14ac:dyDescent="0.25">
      <c r="A392" s="3370"/>
      <c r="B392" s="3369"/>
      <c r="C392" s="3369"/>
      <c r="D392" s="3369"/>
      <c r="E392" s="3369"/>
      <c r="F392" s="3369"/>
      <c r="G392" s="3369"/>
      <c r="H392" s="3369"/>
      <c r="I392" s="3369"/>
      <c r="J392" s="3369"/>
      <c r="K392" s="3366"/>
      <c r="L392" s="3367"/>
    </row>
    <row r="393" spans="1:12" s="3371" customFormat="1" x14ac:dyDescent="0.25">
      <c r="A393" s="3370"/>
      <c r="B393" s="3369"/>
      <c r="C393" s="3369"/>
      <c r="D393" s="3369"/>
      <c r="E393" s="3369"/>
      <c r="F393" s="3369"/>
      <c r="G393" s="3369"/>
      <c r="H393" s="3369"/>
      <c r="I393" s="3369"/>
      <c r="J393" s="3369"/>
      <c r="K393" s="3366"/>
      <c r="L393" s="3367"/>
    </row>
    <row r="394" spans="1:12" s="3371" customFormat="1" x14ac:dyDescent="0.25">
      <c r="A394" s="3370"/>
      <c r="B394" s="3369"/>
      <c r="C394" s="3369"/>
      <c r="D394" s="3369"/>
      <c r="E394" s="3369"/>
      <c r="F394" s="3369"/>
      <c r="G394" s="3369"/>
      <c r="H394" s="3369"/>
      <c r="I394" s="3369"/>
      <c r="J394" s="3369"/>
      <c r="K394" s="3366"/>
      <c r="L394" s="3367"/>
    </row>
    <row r="395" spans="1:12" s="3371" customFormat="1" x14ac:dyDescent="0.25">
      <c r="A395" s="3370"/>
      <c r="B395" s="3369"/>
      <c r="C395" s="3369"/>
      <c r="D395" s="3369"/>
      <c r="E395" s="3369"/>
      <c r="F395" s="3369"/>
      <c r="G395" s="3369"/>
      <c r="H395" s="3369"/>
      <c r="I395" s="3369"/>
      <c r="J395" s="3369"/>
      <c r="K395" s="3366"/>
      <c r="L395" s="3367"/>
    </row>
    <row r="396" spans="1:12" s="3371" customFormat="1" x14ac:dyDescent="0.25">
      <c r="A396" s="3370"/>
      <c r="B396" s="3369"/>
      <c r="C396" s="3369"/>
      <c r="D396" s="3369"/>
      <c r="E396" s="3369"/>
      <c r="F396" s="3369"/>
      <c r="G396" s="3369"/>
      <c r="H396" s="3369"/>
      <c r="I396" s="3369"/>
      <c r="J396" s="3369"/>
      <c r="K396" s="3366"/>
      <c r="L396" s="3367"/>
    </row>
    <row r="397" spans="1:12" s="3371" customFormat="1" x14ac:dyDescent="0.25">
      <c r="A397" s="3370"/>
      <c r="B397" s="3369"/>
      <c r="C397" s="3369"/>
      <c r="D397" s="3369"/>
      <c r="E397" s="3369"/>
      <c r="F397" s="3369"/>
      <c r="G397" s="3369"/>
      <c r="H397" s="3369"/>
      <c r="I397" s="3369"/>
      <c r="J397" s="3369"/>
      <c r="K397" s="3366"/>
      <c r="L397" s="3367"/>
    </row>
    <row r="398" spans="1:12" s="3371" customFormat="1" x14ac:dyDescent="0.25">
      <c r="A398" s="3370"/>
      <c r="B398" s="3369"/>
      <c r="C398" s="3369"/>
      <c r="D398" s="3369"/>
      <c r="E398" s="3369"/>
      <c r="F398" s="3369"/>
      <c r="G398" s="3369"/>
      <c r="H398" s="3369"/>
      <c r="I398" s="3369"/>
      <c r="J398" s="3369"/>
      <c r="K398" s="3366"/>
      <c r="L398" s="3367"/>
    </row>
    <row r="399" spans="1:12" s="3371" customFormat="1" x14ac:dyDescent="0.25">
      <c r="A399" s="3370"/>
      <c r="B399" s="3369"/>
      <c r="C399" s="3369"/>
      <c r="D399" s="3369"/>
      <c r="E399" s="3369"/>
      <c r="F399" s="3369"/>
      <c r="G399" s="3369"/>
      <c r="H399" s="3369"/>
      <c r="I399" s="3369"/>
      <c r="J399" s="3369"/>
      <c r="K399" s="3366"/>
      <c r="L399" s="3367"/>
    </row>
    <row r="400" spans="1:12" s="3371" customFormat="1" x14ac:dyDescent="0.25">
      <c r="A400" s="3370"/>
      <c r="B400" s="3369"/>
      <c r="C400" s="3369"/>
      <c r="D400" s="3369"/>
      <c r="E400" s="3369"/>
      <c r="F400" s="3369"/>
      <c r="G400" s="3369"/>
      <c r="H400" s="3369"/>
      <c r="I400" s="3369"/>
      <c r="J400" s="3369"/>
      <c r="K400" s="3366"/>
      <c r="L400" s="3367"/>
    </row>
    <row r="401" spans="1:12" s="3371" customFormat="1" x14ac:dyDescent="0.25">
      <c r="A401" s="3370"/>
      <c r="B401" s="3369"/>
      <c r="C401" s="3369"/>
      <c r="D401" s="3369"/>
      <c r="E401" s="3369"/>
      <c r="F401" s="3369"/>
      <c r="G401" s="3369"/>
      <c r="H401" s="3369"/>
      <c r="I401" s="3369"/>
      <c r="J401" s="3369"/>
      <c r="K401" s="3366"/>
      <c r="L401" s="3367"/>
    </row>
    <row r="402" spans="1:12" s="3371" customFormat="1" x14ac:dyDescent="0.25">
      <c r="A402" s="3370"/>
      <c r="B402" s="3369"/>
      <c r="C402" s="3369"/>
      <c r="D402" s="3369"/>
      <c r="E402" s="3369"/>
      <c r="F402" s="3369"/>
      <c r="G402" s="3369"/>
      <c r="H402" s="3369"/>
      <c r="I402" s="3369"/>
      <c r="J402" s="3369"/>
      <c r="K402" s="3366"/>
      <c r="L402" s="3367"/>
    </row>
    <row r="403" spans="1:12" s="3371" customFormat="1" x14ac:dyDescent="0.25">
      <c r="A403" s="3370"/>
      <c r="B403" s="3369"/>
      <c r="C403" s="3369"/>
      <c r="D403" s="3369"/>
      <c r="E403" s="3369"/>
      <c r="F403" s="3369"/>
      <c r="G403" s="3369"/>
      <c r="H403" s="3369"/>
      <c r="I403" s="3369"/>
      <c r="J403" s="3369"/>
      <c r="K403" s="3366"/>
      <c r="L403" s="3367"/>
    </row>
    <row r="404" spans="1:12" s="3371" customFormat="1" x14ac:dyDescent="0.25">
      <c r="A404" s="3370"/>
      <c r="B404" s="3369"/>
      <c r="C404" s="3369"/>
      <c r="D404" s="3369"/>
      <c r="E404" s="3369"/>
      <c r="F404" s="3369"/>
      <c r="G404" s="3369"/>
      <c r="H404" s="3369"/>
      <c r="I404" s="3369"/>
      <c r="J404" s="3369"/>
      <c r="K404" s="3366"/>
      <c r="L404" s="3367"/>
    </row>
    <row r="405" spans="1:12" s="3371" customFormat="1" x14ac:dyDescent="0.25">
      <c r="A405" s="3370"/>
      <c r="B405" s="3369"/>
      <c r="C405" s="3369"/>
      <c r="D405" s="3369"/>
      <c r="E405" s="3369"/>
      <c r="F405" s="3369"/>
      <c r="G405" s="3369"/>
      <c r="H405" s="3369"/>
      <c r="I405" s="3369"/>
      <c r="J405" s="3369"/>
      <c r="K405" s="3366"/>
      <c r="L405" s="3367"/>
    </row>
    <row r="406" spans="1:12" s="3371" customFormat="1" x14ac:dyDescent="0.25">
      <c r="A406" s="3370"/>
      <c r="B406" s="3369"/>
      <c r="C406" s="3369"/>
      <c r="D406" s="3369"/>
      <c r="E406" s="3369"/>
      <c r="F406" s="3369"/>
      <c r="G406" s="3369"/>
      <c r="H406" s="3369"/>
      <c r="I406" s="3369"/>
      <c r="J406" s="3369"/>
      <c r="K406" s="3366"/>
      <c r="L406" s="3367"/>
    </row>
    <row r="407" spans="1:12" s="3371" customFormat="1" x14ac:dyDescent="0.25">
      <c r="A407" s="3370"/>
      <c r="B407" s="3369"/>
      <c r="C407" s="3369"/>
      <c r="D407" s="3369"/>
      <c r="E407" s="3369"/>
      <c r="F407" s="3369"/>
      <c r="G407" s="3369"/>
      <c r="H407" s="3369"/>
      <c r="I407" s="3369"/>
      <c r="J407" s="3369"/>
      <c r="K407" s="3366"/>
      <c r="L407" s="3367"/>
    </row>
    <row r="408" spans="1:12" s="3371" customFormat="1" x14ac:dyDescent="0.25">
      <c r="A408" s="3370"/>
      <c r="B408" s="3369"/>
      <c r="C408" s="3369"/>
      <c r="D408" s="3369"/>
      <c r="E408" s="3369"/>
      <c r="F408" s="3369"/>
      <c r="G408" s="3369"/>
      <c r="H408" s="3369"/>
      <c r="I408" s="3369"/>
      <c r="J408" s="3369"/>
      <c r="K408" s="3366"/>
      <c r="L408" s="3367"/>
    </row>
    <row r="409" spans="1:12" s="3371" customFormat="1" x14ac:dyDescent="0.25">
      <c r="A409" s="3370"/>
      <c r="B409" s="3369"/>
      <c r="C409" s="3369"/>
      <c r="D409" s="3369"/>
      <c r="E409" s="3369"/>
      <c r="F409" s="3369"/>
      <c r="G409" s="3369"/>
      <c r="H409" s="3369"/>
      <c r="I409" s="3369"/>
      <c r="J409" s="3369"/>
      <c r="K409" s="3366"/>
      <c r="L409" s="3367"/>
    </row>
    <row r="410" spans="1:12" s="3371" customFormat="1" x14ac:dyDescent="0.25">
      <c r="A410" s="3370"/>
      <c r="B410" s="3369"/>
      <c r="C410" s="3369"/>
      <c r="D410" s="3369"/>
      <c r="E410" s="3369"/>
      <c r="F410" s="3369"/>
      <c r="G410" s="3369"/>
      <c r="H410" s="3369"/>
      <c r="I410" s="3369"/>
      <c r="J410" s="3369"/>
      <c r="K410" s="3366"/>
      <c r="L410" s="3367"/>
    </row>
    <row r="411" spans="1:12" s="3371" customFormat="1" x14ac:dyDescent="0.25">
      <c r="A411" s="3370"/>
      <c r="B411" s="3369"/>
      <c r="C411" s="3369"/>
      <c r="D411" s="3369"/>
      <c r="E411" s="3369"/>
      <c r="F411" s="3369"/>
      <c r="G411" s="3369"/>
      <c r="H411" s="3369"/>
      <c r="I411" s="3369"/>
      <c r="J411" s="3369"/>
      <c r="K411" s="3366"/>
      <c r="L411" s="3367"/>
    </row>
    <row r="412" spans="1:12" s="3371" customFormat="1" x14ac:dyDescent="0.25">
      <c r="A412" s="3370"/>
      <c r="B412" s="3369"/>
      <c r="C412" s="3369"/>
      <c r="D412" s="3369"/>
      <c r="E412" s="3369"/>
      <c r="F412" s="3369"/>
      <c r="G412" s="3369"/>
      <c r="H412" s="3369"/>
      <c r="I412" s="3369"/>
      <c r="J412" s="3369"/>
      <c r="K412" s="3366"/>
      <c r="L412" s="3367"/>
    </row>
    <row r="413" spans="1:12" s="3371" customFormat="1" x14ac:dyDescent="0.25">
      <c r="A413" s="3370"/>
      <c r="B413" s="3369"/>
      <c r="C413" s="3369"/>
      <c r="D413" s="3369"/>
      <c r="E413" s="3369"/>
      <c r="F413" s="3369"/>
      <c r="G413" s="3369"/>
      <c r="H413" s="3369"/>
      <c r="I413" s="3369"/>
      <c r="J413" s="3369"/>
      <c r="K413" s="3366"/>
      <c r="L413" s="3367"/>
    </row>
    <row r="414" spans="1:12" s="3371" customFormat="1" x14ac:dyDescent="0.25">
      <c r="A414" s="3370"/>
      <c r="B414" s="3369"/>
      <c r="C414" s="3369"/>
      <c r="D414" s="3369"/>
      <c r="E414" s="3369"/>
      <c r="F414" s="3369"/>
      <c r="G414" s="3369"/>
      <c r="H414" s="3369"/>
      <c r="I414" s="3369"/>
      <c r="J414" s="3369"/>
      <c r="K414" s="3366"/>
      <c r="L414" s="3367"/>
    </row>
    <row r="415" spans="1:12" s="3371" customFormat="1" x14ac:dyDescent="0.25">
      <c r="A415" s="3370"/>
      <c r="B415" s="3369"/>
      <c r="C415" s="3369"/>
      <c r="D415" s="3369"/>
      <c r="E415" s="3369"/>
      <c r="F415" s="3369"/>
      <c r="G415" s="3369"/>
      <c r="H415" s="3369"/>
      <c r="I415" s="3369"/>
      <c r="J415" s="3369"/>
      <c r="K415" s="3366"/>
      <c r="L415" s="3367"/>
    </row>
    <row r="416" spans="1:12" s="3371" customFormat="1" x14ac:dyDescent="0.25">
      <c r="A416" s="3370"/>
      <c r="B416" s="3369"/>
      <c r="C416" s="3369"/>
      <c r="D416" s="3369"/>
      <c r="E416" s="3369"/>
      <c r="F416" s="3369"/>
      <c r="G416" s="3369"/>
      <c r="H416" s="3369"/>
      <c r="I416" s="3369"/>
      <c r="J416" s="3369"/>
      <c r="K416" s="3366"/>
      <c r="L416" s="3367"/>
    </row>
    <row r="417" spans="1:12" s="3371" customFormat="1" x14ac:dyDescent="0.25">
      <c r="A417" s="3370"/>
      <c r="B417" s="3369"/>
      <c r="C417" s="3369"/>
      <c r="D417" s="3369"/>
      <c r="E417" s="3369"/>
      <c r="F417" s="3369"/>
      <c r="G417" s="3369"/>
      <c r="H417" s="3369"/>
      <c r="I417" s="3369"/>
      <c r="J417" s="3369"/>
      <c r="K417" s="3366"/>
      <c r="L417" s="3367"/>
    </row>
    <row r="418" spans="1:12" s="3371" customFormat="1" x14ac:dyDescent="0.25">
      <c r="A418" s="3370"/>
      <c r="B418" s="3369"/>
      <c r="C418" s="3369"/>
      <c r="D418" s="3369"/>
      <c r="E418" s="3369"/>
      <c r="F418" s="3369"/>
      <c r="G418" s="3369"/>
      <c r="H418" s="3369"/>
      <c r="I418" s="3369"/>
      <c r="J418" s="3369"/>
      <c r="K418" s="3366"/>
      <c r="L418" s="3367"/>
    </row>
    <row r="419" spans="1:12" s="3371" customFormat="1" x14ac:dyDescent="0.25">
      <c r="A419" s="3370"/>
      <c r="B419" s="3369"/>
      <c r="C419" s="3369"/>
      <c r="D419" s="3369"/>
      <c r="E419" s="3369"/>
      <c r="F419" s="3369"/>
      <c r="G419" s="3369"/>
      <c r="H419" s="3369"/>
      <c r="I419" s="3369"/>
      <c r="J419" s="3369"/>
      <c r="K419" s="3366"/>
      <c r="L419" s="3367"/>
    </row>
    <row r="420" spans="1:12" s="3371" customFormat="1" x14ac:dyDescent="0.25">
      <c r="A420" s="3370"/>
      <c r="B420" s="3369"/>
      <c r="C420" s="3369"/>
      <c r="D420" s="3369"/>
      <c r="E420" s="3369"/>
      <c r="F420" s="3369"/>
      <c r="G420" s="3369"/>
      <c r="H420" s="3369"/>
      <c r="I420" s="3369"/>
      <c r="J420" s="3369"/>
      <c r="K420" s="3366"/>
      <c r="L420" s="3367"/>
    </row>
    <row r="421" spans="1:12" s="3371" customFormat="1" x14ac:dyDescent="0.25">
      <c r="A421" s="3370"/>
      <c r="B421" s="3369"/>
      <c r="C421" s="3369"/>
      <c r="D421" s="3369"/>
      <c r="E421" s="3369"/>
      <c r="F421" s="3369"/>
      <c r="G421" s="3369"/>
      <c r="H421" s="3369"/>
      <c r="I421" s="3369"/>
      <c r="J421" s="3369"/>
      <c r="K421" s="3366"/>
      <c r="L421" s="3367"/>
    </row>
    <row r="422" spans="1:12" s="3371" customFormat="1" x14ac:dyDescent="0.25">
      <c r="A422" s="3370"/>
      <c r="B422" s="3369"/>
      <c r="C422" s="3369"/>
      <c r="D422" s="3369"/>
      <c r="E422" s="3369"/>
      <c r="F422" s="3369"/>
      <c r="G422" s="3369"/>
      <c r="H422" s="3369"/>
      <c r="I422" s="3369"/>
      <c r="J422" s="3369"/>
      <c r="K422" s="3366"/>
      <c r="L422" s="3367"/>
    </row>
    <row r="423" spans="1:12" s="3371" customFormat="1" x14ac:dyDescent="0.25">
      <c r="A423" s="3370"/>
      <c r="B423" s="3369"/>
      <c r="C423" s="3369"/>
      <c r="D423" s="3369"/>
      <c r="E423" s="3369"/>
      <c r="F423" s="3369"/>
      <c r="G423" s="3369"/>
      <c r="H423" s="3369"/>
      <c r="I423" s="3369"/>
      <c r="J423" s="3369"/>
      <c r="K423" s="3366"/>
      <c r="L423" s="3367"/>
    </row>
    <row r="424" spans="1:12" s="3371" customFormat="1" x14ac:dyDescent="0.25">
      <c r="A424" s="3370"/>
      <c r="B424" s="3369"/>
      <c r="C424" s="3369"/>
      <c r="D424" s="3369"/>
      <c r="E424" s="3369"/>
      <c r="F424" s="3369"/>
      <c r="G424" s="3369"/>
      <c r="H424" s="3369"/>
      <c r="I424" s="3369"/>
      <c r="J424" s="3369"/>
      <c r="K424" s="3366"/>
      <c r="L424" s="3367"/>
    </row>
    <row r="425" spans="1:12" s="3371" customFormat="1" x14ac:dyDescent="0.25">
      <c r="A425" s="3370"/>
      <c r="B425" s="3369"/>
      <c r="C425" s="3369"/>
      <c r="D425" s="3369"/>
      <c r="E425" s="3369"/>
      <c r="F425" s="3369"/>
      <c r="G425" s="3369"/>
      <c r="H425" s="3369"/>
      <c r="I425" s="3369"/>
      <c r="J425" s="3369"/>
      <c r="K425" s="3366"/>
      <c r="L425" s="3367"/>
    </row>
    <row r="426" spans="1:12" s="3371" customFormat="1" x14ac:dyDescent="0.25">
      <c r="A426" s="3370"/>
      <c r="B426" s="3369"/>
      <c r="C426" s="3369"/>
      <c r="D426" s="3369"/>
      <c r="E426" s="3369"/>
      <c r="F426" s="3369"/>
      <c r="G426" s="3369"/>
      <c r="H426" s="3369"/>
      <c r="I426" s="3369"/>
      <c r="J426" s="3369"/>
      <c r="K426" s="3366"/>
      <c r="L426" s="3367"/>
    </row>
    <row r="427" spans="1:12" s="3371" customFormat="1" x14ac:dyDescent="0.25">
      <c r="A427" s="3370"/>
      <c r="B427" s="3369"/>
      <c r="C427" s="3369"/>
      <c r="D427" s="3369"/>
      <c r="E427" s="3369"/>
      <c r="F427" s="3369"/>
      <c r="G427" s="3369"/>
      <c r="H427" s="3369"/>
      <c r="I427" s="3369"/>
      <c r="J427" s="3369"/>
      <c r="K427" s="3366"/>
      <c r="L427" s="3367"/>
    </row>
    <row r="428" spans="1:12" s="3371" customFormat="1" x14ac:dyDescent="0.25">
      <c r="A428" s="3370"/>
      <c r="B428" s="3369"/>
      <c r="C428" s="3369"/>
      <c r="D428" s="3369"/>
      <c r="E428" s="3369"/>
      <c r="F428" s="3369"/>
      <c r="G428" s="3369"/>
      <c r="H428" s="3369"/>
      <c r="I428" s="3369"/>
      <c r="J428" s="3369"/>
      <c r="K428" s="3366"/>
      <c r="L428" s="3367"/>
    </row>
    <row r="429" spans="1:12" s="3371" customFormat="1" x14ac:dyDescent="0.25">
      <c r="A429" s="3370"/>
      <c r="B429" s="3369"/>
      <c r="C429" s="3369"/>
      <c r="D429" s="3369"/>
      <c r="E429" s="3369"/>
      <c r="F429" s="3369"/>
      <c r="G429" s="3369"/>
      <c r="H429" s="3369"/>
      <c r="I429" s="3369"/>
      <c r="J429" s="3369"/>
      <c r="K429" s="3366"/>
      <c r="L429" s="3367"/>
    </row>
    <row r="430" spans="1:12" s="3371" customFormat="1" x14ac:dyDescent="0.25">
      <c r="A430" s="3370"/>
      <c r="B430" s="3369"/>
      <c r="C430" s="3369"/>
      <c r="D430" s="3369"/>
      <c r="E430" s="3369"/>
      <c r="F430" s="3369"/>
      <c r="G430" s="3369"/>
      <c r="H430" s="3369"/>
      <c r="I430" s="3369"/>
      <c r="J430" s="3369"/>
      <c r="K430" s="3366"/>
      <c r="L430" s="3367"/>
    </row>
    <row r="431" spans="1:12" s="3371" customFormat="1" x14ac:dyDescent="0.25">
      <c r="A431" s="3370"/>
      <c r="B431" s="3369"/>
      <c r="C431" s="3369"/>
      <c r="D431" s="3369"/>
      <c r="E431" s="3369"/>
      <c r="F431" s="3369"/>
      <c r="G431" s="3369"/>
      <c r="H431" s="3369"/>
      <c r="I431" s="3369"/>
      <c r="J431" s="3369"/>
      <c r="K431" s="3366"/>
      <c r="L431" s="3367"/>
    </row>
    <row r="432" spans="1:12" s="3371" customFormat="1" x14ac:dyDescent="0.25">
      <c r="A432" s="3370"/>
      <c r="B432" s="3369"/>
      <c r="C432" s="3369"/>
      <c r="D432" s="3369"/>
      <c r="E432" s="3369"/>
      <c r="F432" s="3369"/>
      <c r="G432" s="3369"/>
      <c r="H432" s="3369"/>
      <c r="I432" s="3369"/>
      <c r="J432" s="3369"/>
      <c r="K432" s="3366"/>
      <c r="L432" s="3367"/>
    </row>
    <row r="433" spans="1:12" s="3371" customFormat="1" x14ac:dyDescent="0.25">
      <c r="A433" s="3370"/>
      <c r="B433" s="3369"/>
      <c r="C433" s="3369"/>
      <c r="D433" s="3369"/>
      <c r="E433" s="3369"/>
      <c r="F433" s="3369"/>
      <c r="G433" s="3369"/>
      <c r="H433" s="3369"/>
      <c r="I433" s="3369"/>
      <c r="J433" s="3369"/>
      <c r="K433" s="3366"/>
      <c r="L433" s="3367"/>
    </row>
    <row r="434" spans="1:12" s="3371" customFormat="1" x14ac:dyDescent="0.25">
      <c r="A434" s="3370"/>
      <c r="B434" s="3369"/>
      <c r="C434" s="3369"/>
      <c r="D434" s="3369"/>
      <c r="E434" s="3369"/>
      <c r="F434" s="3369"/>
      <c r="G434" s="3369"/>
      <c r="H434" s="3369"/>
      <c r="I434" s="3369"/>
      <c r="J434" s="3369"/>
      <c r="K434" s="3366"/>
      <c r="L434" s="3367"/>
    </row>
    <row r="435" spans="1:12" s="3371" customFormat="1" x14ac:dyDescent="0.25">
      <c r="A435" s="3370"/>
      <c r="B435" s="3369"/>
      <c r="C435" s="3369"/>
      <c r="D435" s="3369"/>
      <c r="E435" s="3369"/>
      <c r="F435" s="3369"/>
      <c r="G435" s="3369"/>
      <c r="H435" s="3369"/>
      <c r="I435" s="3369"/>
      <c r="J435" s="3369"/>
      <c r="K435" s="3366"/>
      <c r="L435" s="3367"/>
    </row>
    <row r="436" spans="1:12" s="3371" customFormat="1" x14ac:dyDescent="0.25">
      <c r="A436" s="3370"/>
      <c r="B436" s="3369"/>
      <c r="C436" s="3369"/>
      <c r="D436" s="3369"/>
      <c r="E436" s="3369"/>
      <c r="F436" s="3369"/>
      <c r="G436" s="3369"/>
      <c r="H436" s="3369"/>
      <c r="I436" s="3369"/>
      <c r="J436" s="3369"/>
      <c r="K436" s="3366"/>
      <c r="L436" s="3367"/>
    </row>
    <row r="437" spans="1:12" s="3371" customFormat="1" x14ac:dyDescent="0.25">
      <c r="A437" s="3370"/>
      <c r="B437" s="3369"/>
      <c r="C437" s="3369"/>
      <c r="D437" s="3369"/>
      <c r="E437" s="3369"/>
      <c r="F437" s="3369"/>
      <c r="G437" s="3369"/>
      <c r="H437" s="3369"/>
      <c r="I437" s="3369"/>
      <c r="J437" s="3369"/>
      <c r="K437" s="3366"/>
      <c r="L437" s="3367"/>
    </row>
    <row r="438" spans="1:12" s="3371" customFormat="1" x14ac:dyDescent="0.25">
      <c r="A438" s="3370"/>
      <c r="B438" s="3369"/>
      <c r="C438" s="3369"/>
      <c r="D438" s="3369"/>
      <c r="E438" s="3369"/>
      <c r="F438" s="3369"/>
      <c r="G438" s="3369"/>
      <c r="H438" s="3369"/>
      <c r="I438" s="3369"/>
      <c r="J438" s="3369"/>
      <c r="K438" s="3366"/>
      <c r="L438" s="3367"/>
    </row>
    <row r="439" spans="1:12" s="3371" customFormat="1" x14ac:dyDescent="0.25">
      <c r="A439" s="3370"/>
      <c r="B439" s="3369"/>
      <c r="C439" s="3369"/>
      <c r="D439" s="3369"/>
      <c r="E439" s="3369"/>
      <c r="F439" s="3369"/>
      <c r="G439" s="3369"/>
      <c r="H439" s="3369"/>
      <c r="I439" s="3369"/>
      <c r="J439" s="3369"/>
      <c r="K439" s="3366"/>
      <c r="L439" s="3367"/>
    </row>
    <row r="440" spans="1:12" s="3371" customFormat="1" x14ac:dyDescent="0.25">
      <c r="A440" s="3370"/>
      <c r="B440" s="3369"/>
      <c r="C440" s="3369"/>
      <c r="D440" s="3369"/>
      <c r="E440" s="3369"/>
      <c r="F440" s="3369"/>
      <c r="G440" s="3369"/>
      <c r="H440" s="3369"/>
      <c r="I440" s="3369"/>
      <c r="J440" s="3369"/>
      <c r="K440" s="3366"/>
      <c r="L440" s="3367"/>
    </row>
    <row r="441" spans="1:12" s="3371" customFormat="1" x14ac:dyDescent="0.25">
      <c r="A441" s="3370"/>
      <c r="B441" s="3369"/>
      <c r="C441" s="3369"/>
      <c r="D441" s="3369"/>
      <c r="E441" s="3369"/>
      <c r="F441" s="3369"/>
      <c r="G441" s="3369"/>
      <c r="H441" s="3369"/>
      <c r="I441" s="3369"/>
      <c r="J441" s="3369"/>
      <c r="K441" s="3366"/>
      <c r="L441" s="3367"/>
    </row>
    <row r="442" spans="1:12" s="3371" customFormat="1" x14ac:dyDescent="0.25">
      <c r="A442" s="3370"/>
      <c r="B442" s="3369"/>
      <c r="C442" s="3369"/>
      <c r="D442" s="3369"/>
      <c r="E442" s="3369"/>
      <c r="F442" s="3369"/>
      <c r="G442" s="3369"/>
      <c r="H442" s="3369"/>
      <c r="I442" s="3369"/>
      <c r="J442" s="3369"/>
      <c r="K442" s="3366"/>
      <c r="L442" s="3367"/>
    </row>
    <row r="443" spans="1:12" s="3371" customFormat="1" x14ac:dyDescent="0.25">
      <c r="A443" s="3370"/>
      <c r="B443" s="3369"/>
      <c r="C443" s="3369"/>
      <c r="D443" s="3369"/>
      <c r="E443" s="3369"/>
      <c r="F443" s="3369"/>
      <c r="G443" s="3369"/>
      <c r="H443" s="3369"/>
      <c r="I443" s="3369"/>
      <c r="J443" s="3369"/>
      <c r="K443" s="3366"/>
      <c r="L443" s="3367"/>
    </row>
    <row r="444" spans="1:12" s="3371" customFormat="1" x14ac:dyDescent="0.25">
      <c r="A444" s="3370"/>
      <c r="B444" s="3369"/>
      <c r="C444" s="3369"/>
      <c r="D444" s="3369"/>
      <c r="E444" s="3369"/>
      <c r="F444" s="3369"/>
      <c r="G444" s="3369"/>
      <c r="H444" s="3369"/>
      <c r="I444" s="3369"/>
      <c r="J444" s="3369"/>
      <c r="K444" s="3366"/>
      <c r="L444" s="3367"/>
    </row>
    <row r="445" spans="1:12" s="3371" customFormat="1" x14ac:dyDescent="0.25">
      <c r="A445" s="3370"/>
      <c r="B445" s="3369"/>
      <c r="C445" s="3369"/>
      <c r="D445" s="3369"/>
      <c r="E445" s="3369"/>
      <c r="F445" s="3369"/>
      <c r="G445" s="3369"/>
      <c r="H445" s="3369"/>
      <c r="I445" s="3369"/>
      <c r="J445" s="3369"/>
      <c r="K445" s="3366"/>
      <c r="L445" s="3367"/>
    </row>
    <row r="446" spans="1:12" s="3371" customFormat="1" x14ac:dyDescent="0.25">
      <c r="A446" s="3370"/>
      <c r="B446" s="3369"/>
      <c r="C446" s="3369"/>
      <c r="D446" s="3369"/>
      <c r="E446" s="3369"/>
      <c r="F446" s="3369"/>
      <c r="G446" s="3369"/>
      <c r="H446" s="3369"/>
      <c r="I446" s="3369"/>
      <c r="J446" s="3369"/>
      <c r="K446" s="3366"/>
      <c r="L446" s="3367"/>
    </row>
    <row r="447" spans="1:12" s="3371" customFormat="1" x14ac:dyDescent="0.25">
      <c r="A447" s="3370"/>
      <c r="B447" s="3369"/>
      <c r="C447" s="3369"/>
      <c r="D447" s="3369"/>
      <c r="E447" s="3369"/>
      <c r="F447" s="3369"/>
      <c r="G447" s="3369"/>
      <c r="H447" s="3369"/>
      <c r="I447" s="3369"/>
      <c r="J447" s="3369"/>
      <c r="K447" s="3366"/>
      <c r="L447" s="3367"/>
    </row>
    <row r="448" spans="1:12" s="3371" customFormat="1" x14ac:dyDescent="0.25">
      <c r="A448" s="3370"/>
      <c r="B448" s="3369"/>
      <c r="C448" s="3369"/>
      <c r="D448" s="3369"/>
      <c r="E448" s="3369"/>
      <c r="F448" s="3369"/>
      <c r="G448" s="3369"/>
      <c r="H448" s="3369"/>
      <c r="I448" s="3369"/>
      <c r="J448" s="3369"/>
      <c r="K448" s="3366"/>
      <c r="L448" s="3367"/>
    </row>
    <row r="449" spans="1:12" s="3371" customFormat="1" x14ac:dyDescent="0.25">
      <c r="A449" s="3370"/>
      <c r="B449" s="3369"/>
      <c r="C449" s="3369"/>
      <c r="D449" s="3369"/>
      <c r="E449" s="3369"/>
      <c r="F449" s="3369"/>
      <c r="G449" s="3369"/>
      <c r="H449" s="3369"/>
      <c r="I449" s="3369"/>
      <c r="J449" s="3369"/>
      <c r="K449" s="3366"/>
      <c r="L449" s="3367"/>
    </row>
    <row r="450" spans="1:12" s="3371" customFormat="1" x14ac:dyDescent="0.25">
      <c r="A450" s="3370"/>
      <c r="B450" s="3369"/>
      <c r="C450" s="3369"/>
      <c r="D450" s="3369"/>
      <c r="E450" s="3369"/>
      <c r="F450" s="3369"/>
      <c r="G450" s="3369"/>
      <c r="H450" s="3369"/>
      <c r="I450" s="3369"/>
      <c r="J450" s="3369"/>
      <c r="K450" s="3366"/>
      <c r="L450" s="3367"/>
    </row>
    <row r="451" spans="1:12" s="3371" customFormat="1" x14ac:dyDescent="0.25">
      <c r="A451" s="3370"/>
      <c r="B451" s="3369"/>
      <c r="C451" s="3369"/>
      <c r="D451" s="3369"/>
      <c r="E451" s="3369"/>
      <c r="F451" s="3369"/>
      <c r="G451" s="3369"/>
      <c r="H451" s="3369"/>
      <c r="I451" s="3369"/>
      <c r="J451" s="3369"/>
      <c r="K451" s="3366"/>
      <c r="L451" s="3367"/>
    </row>
    <row r="452" spans="1:12" s="3371" customFormat="1" x14ac:dyDescent="0.25">
      <c r="A452" s="3370"/>
      <c r="B452" s="3369"/>
      <c r="C452" s="3369"/>
      <c r="D452" s="3369"/>
      <c r="E452" s="3369"/>
      <c r="F452" s="3369"/>
      <c r="G452" s="3369"/>
      <c r="H452" s="3369"/>
      <c r="I452" s="3369"/>
      <c r="J452" s="3369"/>
      <c r="K452" s="3366"/>
      <c r="L452" s="3367"/>
    </row>
    <row r="453" spans="1:12" s="3371" customFormat="1" x14ac:dyDescent="0.25">
      <c r="A453" s="3370"/>
      <c r="B453" s="3369"/>
      <c r="C453" s="3369"/>
      <c r="D453" s="3369"/>
      <c r="E453" s="3369"/>
      <c r="F453" s="3369"/>
      <c r="G453" s="3369"/>
      <c r="H453" s="3369"/>
      <c r="I453" s="3369"/>
      <c r="J453" s="3369"/>
      <c r="K453" s="3366"/>
      <c r="L453" s="3367"/>
    </row>
    <row r="454" spans="1:12" s="3371" customFormat="1" x14ac:dyDescent="0.25">
      <c r="A454" s="3370"/>
      <c r="B454" s="3369"/>
      <c r="C454" s="3369"/>
      <c r="D454" s="3369"/>
      <c r="E454" s="3369"/>
      <c r="F454" s="3369"/>
      <c r="G454" s="3369"/>
      <c r="H454" s="3369"/>
      <c r="I454" s="3369"/>
      <c r="J454" s="3369"/>
      <c r="K454" s="3366"/>
      <c r="L454" s="3367"/>
    </row>
    <row r="455" spans="1:12" s="3371" customFormat="1" x14ac:dyDescent="0.25">
      <c r="A455" s="3370"/>
      <c r="B455" s="3369"/>
      <c r="C455" s="3369"/>
      <c r="D455" s="3369"/>
      <c r="E455" s="3369"/>
      <c r="F455" s="3369"/>
      <c r="G455" s="3369"/>
      <c r="H455" s="3369"/>
      <c r="I455" s="3369"/>
      <c r="J455" s="3369"/>
      <c r="K455" s="3366"/>
      <c r="L455" s="3367"/>
    </row>
    <row r="456" spans="1:12" s="3371" customFormat="1" x14ac:dyDescent="0.25">
      <c r="A456" s="3370"/>
      <c r="B456" s="3369"/>
      <c r="C456" s="3369"/>
      <c r="D456" s="3369"/>
      <c r="E456" s="3369"/>
      <c r="F456" s="3369"/>
      <c r="G456" s="3369"/>
      <c r="H456" s="3369"/>
      <c r="I456" s="3369"/>
      <c r="J456" s="3369"/>
      <c r="K456" s="3366"/>
      <c r="L456" s="3367"/>
    </row>
    <row r="457" spans="1:12" s="3371" customFormat="1" x14ac:dyDescent="0.25">
      <c r="A457" s="3370"/>
      <c r="B457" s="3369"/>
      <c r="C457" s="3369"/>
      <c r="D457" s="3369"/>
      <c r="E457" s="3369"/>
      <c r="F457" s="3369"/>
      <c r="G457" s="3369"/>
      <c r="H457" s="3369"/>
      <c r="I457" s="3369"/>
      <c r="J457" s="3369"/>
      <c r="K457" s="3366"/>
      <c r="L457" s="3367"/>
    </row>
    <row r="458" spans="1:12" s="3371" customFormat="1" x14ac:dyDescent="0.25">
      <c r="A458" s="3370"/>
      <c r="B458" s="3369"/>
      <c r="C458" s="3369"/>
      <c r="D458" s="3369"/>
      <c r="E458" s="3369"/>
      <c r="F458" s="3369"/>
      <c r="G458" s="3369"/>
      <c r="H458" s="3369"/>
      <c r="I458" s="3369"/>
      <c r="J458" s="3369"/>
      <c r="K458" s="3366"/>
      <c r="L458" s="3367"/>
    </row>
    <row r="459" spans="1:12" s="3371" customFormat="1" x14ac:dyDescent="0.25">
      <c r="A459" s="3370"/>
      <c r="B459" s="3369"/>
      <c r="C459" s="3369"/>
      <c r="D459" s="3369"/>
      <c r="E459" s="3369"/>
      <c r="F459" s="3369"/>
      <c r="G459" s="3369"/>
      <c r="H459" s="3369"/>
      <c r="I459" s="3369"/>
      <c r="J459" s="3369"/>
      <c r="K459" s="3366"/>
      <c r="L459" s="3367"/>
    </row>
    <row r="460" spans="1:12" s="3371" customFormat="1" x14ac:dyDescent="0.25">
      <c r="A460" s="3370"/>
      <c r="B460" s="3369"/>
      <c r="C460" s="3369"/>
      <c r="D460" s="3369"/>
      <c r="E460" s="3369"/>
      <c r="F460" s="3369"/>
      <c r="G460" s="3369"/>
      <c r="H460" s="3369"/>
      <c r="I460" s="3369"/>
      <c r="J460" s="3369"/>
      <c r="K460" s="3366"/>
      <c r="L460" s="3367"/>
    </row>
    <row r="461" spans="1:12" s="3371" customFormat="1" x14ac:dyDescent="0.25">
      <c r="A461" s="3370"/>
      <c r="B461" s="3369"/>
      <c r="C461" s="3369"/>
      <c r="D461" s="3369"/>
      <c r="E461" s="3369"/>
      <c r="F461" s="3369"/>
      <c r="G461" s="3369"/>
      <c r="H461" s="3369"/>
      <c r="I461" s="3369"/>
      <c r="J461" s="3369"/>
      <c r="K461" s="3366"/>
      <c r="L461" s="3367"/>
    </row>
    <row r="462" spans="1:12" s="3371" customFormat="1" x14ac:dyDescent="0.25">
      <c r="A462" s="3370"/>
      <c r="B462" s="3369"/>
      <c r="C462" s="3369"/>
      <c r="D462" s="3369"/>
      <c r="E462" s="3369"/>
      <c r="F462" s="3369"/>
      <c r="G462" s="3369"/>
      <c r="H462" s="3369"/>
      <c r="I462" s="3369"/>
      <c r="J462" s="3369"/>
      <c r="K462" s="3366"/>
      <c r="L462" s="3367"/>
    </row>
    <row r="463" spans="1:12" s="3371" customFormat="1" x14ac:dyDescent="0.25">
      <c r="A463" s="3370"/>
      <c r="B463" s="3369"/>
      <c r="C463" s="3369"/>
      <c r="D463" s="3369"/>
      <c r="E463" s="3369"/>
      <c r="F463" s="3369"/>
      <c r="G463" s="3369"/>
      <c r="H463" s="3369"/>
      <c r="I463" s="3369"/>
      <c r="J463" s="3369"/>
      <c r="K463" s="3366"/>
      <c r="L463" s="3367"/>
    </row>
    <row r="464" spans="1:12" s="3371" customFormat="1" x14ac:dyDescent="0.25">
      <c r="A464" s="3370"/>
      <c r="B464" s="3369"/>
      <c r="C464" s="3369"/>
      <c r="D464" s="3369"/>
      <c r="E464" s="3369"/>
      <c r="F464" s="3369"/>
      <c r="G464" s="3369"/>
      <c r="H464" s="3369"/>
      <c r="I464" s="3369"/>
      <c r="J464" s="3369"/>
      <c r="K464" s="3366"/>
      <c r="L464" s="3367"/>
    </row>
    <row r="465" spans="1:12" s="3371" customFormat="1" x14ac:dyDescent="0.25">
      <c r="A465" s="3370"/>
      <c r="B465" s="3369"/>
      <c r="C465" s="3369"/>
      <c r="D465" s="3369"/>
      <c r="E465" s="3369"/>
      <c r="F465" s="3369"/>
      <c r="G465" s="3369"/>
      <c r="H465" s="3369"/>
      <c r="I465" s="3369"/>
      <c r="J465" s="3369"/>
      <c r="K465" s="3366"/>
      <c r="L465" s="3367"/>
    </row>
    <row r="466" spans="1:12" s="3371" customFormat="1" x14ac:dyDescent="0.25">
      <c r="A466" s="3370"/>
      <c r="B466" s="3369"/>
      <c r="C466" s="3369"/>
      <c r="D466" s="3369"/>
      <c r="E466" s="3369"/>
      <c r="F466" s="3369"/>
      <c r="G466" s="3369"/>
      <c r="H466" s="3369"/>
      <c r="I466" s="3369"/>
      <c r="J466" s="3369"/>
      <c r="K466" s="3366"/>
      <c r="L466" s="3367"/>
    </row>
    <row r="467" spans="1:12" s="3371" customFormat="1" x14ac:dyDescent="0.25">
      <c r="A467" s="3370"/>
      <c r="B467" s="3369"/>
      <c r="C467" s="3369"/>
      <c r="D467" s="3369"/>
      <c r="E467" s="3369"/>
      <c r="F467" s="3369"/>
      <c r="G467" s="3369"/>
      <c r="H467" s="3369"/>
      <c r="I467" s="3369"/>
      <c r="J467" s="3369"/>
      <c r="K467" s="3366"/>
      <c r="L467" s="3367"/>
    </row>
    <row r="468" spans="1:12" s="3371" customFormat="1" x14ac:dyDescent="0.25">
      <c r="A468" s="3370"/>
      <c r="B468" s="3369"/>
      <c r="C468" s="3369"/>
      <c r="D468" s="3369"/>
      <c r="E468" s="3369"/>
      <c r="F468" s="3369"/>
      <c r="G468" s="3369"/>
      <c r="H468" s="3369"/>
      <c r="I468" s="3369"/>
      <c r="J468" s="3369"/>
      <c r="K468" s="3366"/>
      <c r="L468" s="3367"/>
    </row>
    <row r="469" spans="1:12" s="3371" customFormat="1" x14ac:dyDescent="0.25">
      <c r="A469" s="3370"/>
      <c r="B469" s="3369"/>
      <c r="C469" s="3369"/>
      <c r="D469" s="3369"/>
      <c r="E469" s="3369"/>
      <c r="F469" s="3369"/>
      <c r="G469" s="3369"/>
      <c r="H469" s="3369"/>
      <c r="I469" s="3369"/>
      <c r="J469" s="3369"/>
      <c r="K469" s="3366"/>
      <c r="L469" s="3367"/>
    </row>
    <row r="470" spans="1:12" s="3371" customFormat="1" x14ac:dyDescent="0.25">
      <c r="A470" s="3370"/>
      <c r="B470" s="3369"/>
      <c r="C470" s="3369"/>
      <c r="D470" s="3369"/>
      <c r="E470" s="3369"/>
      <c r="F470" s="3369"/>
      <c r="G470" s="3369"/>
      <c r="H470" s="3369"/>
      <c r="I470" s="3369"/>
      <c r="J470" s="3369"/>
      <c r="K470" s="3366"/>
      <c r="L470" s="3367"/>
    </row>
    <row r="471" spans="1:12" s="3371" customFormat="1" x14ac:dyDescent="0.25">
      <c r="A471" s="3370"/>
      <c r="B471" s="3369"/>
      <c r="C471" s="3369"/>
      <c r="D471" s="3369"/>
      <c r="E471" s="3369"/>
      <c r="F471" s="3369"/>
      <c r="G471" s="3369"/>
      <c r="H471" s="3369"/>
      <c r="I471" s="3369"/>
      <c r="J471" s="3369"/>
      <c r="K471" s="3366"/>
      <c r="L471" s="3367"/>
    </row>
    <row r="472" spans="1:12" s="3371" customFormat="1" x14ac:dyDescent="0.25">
      <c r="A472" s="3370"/>
      <c r="B472" s="3369"/>
      <c r="C472" s="3369"/>
      <c r="D472" s="3369"/>
      <c r="E472" s="3369"/>
      <c r="F472" s="3369"/>
      <c r="G472" s="3369"/>
      <c r="H472" s="3369"/>
      <c r="I472" s="3369"/>
      <c r="J472" s="3369"/>
      <c r="K472" s="3366"/>
      <c r="L472" s="3367"/>
    </row>
    <row r="473" spans="1:12" s="3371" customFormat="1" x14ac:dyDescent="0.25">
      <c r="A473" s="3370"/>
      <c r="B473" s="3369"/>
      <c r="C473" s="3369"/>
      <c r="D473" s="3369"/>
      <c r="E473" s="3369"/>
      <c r="F473" s="3369"/>
      <c r="G473" s="3369"/>
      <c r="H473" s="3369"/>
      <c r="I473" s="3369"/>
      <c r="J473" s="3369"/>
      <c r="K473" s="3366"/>
      <c r="L473" s="3367"/>
    </row>
    <row r="474" spans="1:12" s="3371" customFormat="1" x14ac:dyDescent="0.25">
      <c r="A474" s="3370"/>
      <c r="B474" s="3369"/>
      <c r="C474" s="3369"/>
      <c r="D474" s="3369"/>
      <c r="E474" s="3369"/>
      <c r="F474" s="3369"/>
      <c r="G474" s="3369"/>
      <c r="H474" s="3369"/>
      <c r="I474" s="3369"/>
      <c r="J474" s="3369"/>
      <c r="K474" s="3366"/>
      <c r="L474" s="3367"/>
    </row>
    <row r="475" spans="1:12" s="3371" customFormat="1" x14ac:dyDescent="0.25">
      <c r="A475" s="3370"/>
      <c r="B475" s="3369"/>
      <c r="C475" s="3369"/>
      <c r="D475" s="3369"/>
      <c r="E475" s="3369"/>
      <c r="F475" s="3369"/>
      <c r="G475" s="3369"/>
      <c r="H475" s="3369"/>
      <c r="I475" s="3369"/>
      <c r="J475" s="3369"/>
      <c r="K475" s="3366"/>
      <c r="L475" s="3367"/>
    </row>
    <row r="476" spans="1:12" s="3371" customFormat="1" x14ac:dyDescent="0.25">
      <c r="A476" s="3370"/>
      <c r="B476" s="3369"/>
      <c r="C476" s="3369"/>
      <c r="D476" s="3369"/>
      <c r="E476" s="3369"/>
      <c r="F476" s="3369"/>
      <c r="G476" s="3369"/>
      <c r="H476" s="3369"/>
      <c r="I476" s="3369"/>
      <c r="J476" s="3369"/>
      <c r="K476" s="3366"/>
      <c r="L476" s="3367"/>
    </row>
    <row r="477" spans="1:12" s="3371" customFormat="1" x14ac:dyDescent="0.25">
      <c r="A477" s="3370"/>
      <c r="B477" s="3369"/>
      <c r="C477" s="3369"/>
      <c r="D477" s="3369"/>
      <c r="E477" s="3369"/>
      <c r="F477" s="3369"/>
      <c r="G477" s="3369"/>
      <c r="H477" s="3369"/>
      <c r="I477" s="3369"/>
      <c r="J477" s="3369"/>
      <c r="K477" s="3366"/>
      <c r="L477" s="3367"/>
    </row>
    <row r="478" spans="1:12" s="3371" customFormat="1" x14ac:dyDescent="0.25">
      <c r="A478" s="3370"/>
      <c r="B478" s="3369"/>
      <c r="C478" s="3369"/>
      <c r="D478" s="3369"/>
      <c r="E478" s="3369"/>
      <c r="F478" s="3369"/>
      <c r="G478" s="3369"/>
      <c r="H478" s="3369"/>
      <c r="I478" s="3369"/>
      <c r="J478" s="3369"/>
      <c r="K478" s="3366"/>
      <c r="L478" s="3367"/>
    </row>
    <row r="479" spans="1:12" s="3371" customFormat="1" x14ac:dyDescent="0.25">
      <c r="A479" s="3370"/>
      <c r="B479" s="3369"/>
      <c r="C479" s="3369"/>
      <c r="D479" s="3369"/>
      <c r="E479" s="3369"/>
      <c r="F479" s="3369"/>
      <c r="G479" s="3369"/>
      <c r="H479" s="3369"/>
      <c r="I479" s="3369"/>
      <c r="J479" s="3369"/>
      <c r="K479" s="3366"/>
      <c r="L479" s="3367"/>
    </row>
    <row r="480" spans="1:12" s="3371" customFormat="1" x14ac:dyDescent="0.25">
      <c r="A480" s="3370"/>
      <c r="B480" s="3369"/>
      <c r="C480" s="3369"/>
      <c r="D480" s="3369"/>
      <c r="E480" s="3369"/>
      <c r="F480" s="3369"/>
      <c r="G480" s="3369"/>
      <c r="H480" s="3369"/>
      <c r="I480" s="3369"/>
      <c r="J480" s="3369"/>
      <c r="K480" s="3366"/>
      <c r="L480" s="3367"/>
    </row>
    <row r="481" spans="1:12" s="3371" customFormat="1" x14ac:dyDescent="0.25">
      <c r="A481" s="3370"/>
      <c r="B481" s="3369"/>
      <c r="C481" s="3369"/>
      <c r="D481" s="3369"/>
      <c r="E481" s="3369"/>
      <c r="F481" s="3369"/>
      <c r="G481" s="3369"/>
      <c r="H481" s="3369"/>
      <c r="I481" s="3369"/>
      <c r="J481" s="3369"/>
      <c r="K481" s="3366"/>
      <c r="L481" s="3367"/>
    </row>
    <row r="482" spans="1:12" s="3371" customFormat="1" x14ac:dyDescent="0.25">
      <c r="A482" s="3370"/>
      <c r="B482" s="3369"/>
      <c r="C482" s="3369"/>
      <c r="D482" s="3369"/>
      <c r="E482" s="3369"/>
      <c r="F482" s="3369"/>
      <c r="G482" s="3369"/>
      <c r="H482" s="3369"/>
      <c r="I482" s="3369"/>
      <c r="J482" s="3369"/>
      <c r="K482" s="3366"/>
      <c r="L482" s="3367"/>
    </row>
    <row r="483" spans="1:12" s="3371" customFormat="1" x14ac:dyDescent="0.25">
      <c r="A483" s="3370"/>
      <c r="B483" s="3369"/>
      <c r="C483" s="3369"/>
      <c r="D483" s="3369"/>
      <c r="E483" s="3369"/>
      <c r="F483" s="3369"/>
      <c r="G483" s="3369"/>
      <c r="H483" s="3369"/>
      <c r="I483" s="3369"/>
      <c r="J483" s="3369"/>
      <c r="K483" s="3366"/>
      <c r="L483" s="3367"/>
    </row>
    <row r="484" spans="1:12" s="3371" customFormat="1" x14ac:dyDescent="0.25">
      <c r="A484" s="3370"/>
      <c r="B484" s="3369"/>
      <c r="C484" s="3369"/>
      <c r="D484" s="3369"/>
      <c r="E484" s="3369"/>
      <c r="F484" s="3369"/>
      <c r="G484" s="3369"/>
      <c r="H484" s="3369"/>
      <c r="I484" s="3369"/>
      <c r="J484" s="3369"/>
      <c r="K484" s="3366"/>
      <c r="L484" s="3367"/>
    </row>
    <row r="485" spans="1:12" s="3371" customFormat="1" x14ac:dyDescent="0.25">
      <c r="A485" s="3370"/>
      <c r="B485" s="3369"/>
      <c r="C485" s="3369"/>
      <c r="D485" s="3369"/>
      <c r="E485" s="3369"/>
      <c r="F485" s="3369"/>
      <c r="G485" s="3369"/>
      <c r="H485" s="3369"/>
      <c r="I485" s="3369"/>
      <c r="J485" s="3369"/>
      <c r="K485" s="3366"/>
      <c r="L485" s="3367"/>
    </row>
    <row r="486" spans="1:12" s="3371" customFormat="1" x14ac:dyDescent="0.25">
      <c r="A486" s="3370"/>
      <c r="B486" s="3369"/>
      <c r="C486" s="3369"/>
      <c r="D486" s="3369"/>
      <c r="E486" s="3369"/>
      <c r="F486" s="3369"/>
      <c r="G486" s="3369"/>
      <c r="H486" s="3369"/>
      <c r="I486" s="3369"/>
      <c r="J486" s="3369"/>
      <c r="K486" s="3366"/>
      <c r="L486" s="3367"/>
    </row>
    <row r="487" spans="1:12" s="3371" customFormat="1" x14ac:dyDescent="0.25">
      <c r="A487" s="3370"/>
      <c r="B487" s="3369"/>
      <c r="C487" s="3369"/>
      <c r="D487" s="3369"/>
      <c r="E487" s="3369"/>
      <c r="F487" s="3369"/>
      <c r="G487" s="3369"/>
      <c r="H487" s="3369"/>
      <c r="I487" s="3369"/>
      <c r="J487" s="3369"/>
      <c r="K487" s="3366"/>
      <c r="L487" s="3367"/>
    </row>
    <row r="488" spans="1:12" s="3371" customFormat="1" x14ac:dyDescent="0.25">
      <c r="A488" s="3370"/>
      <c r="B488" s="3369"/>
      <c r="C488" s="3369"/>
      <c r="D488" s="3369"/>
      <c r="E488" s="3369"/>
      <c r="F488" s="3369"/>
      <c r="G488" s="3369"/>
      <c r="H488" s="3369"/>
      <c r="I488" s="3369"/>
      <c r="J488" s="3369"/>
      <c r="K488" s="3366"/>
      <c r="L488" s="3367"/>
    </row>
    <row r="489" spans="1:12" s="3371" customFormat="1" x14ac:dyDescent="0.25">
      <c r="A489" s="3370"/>
      <c r="B489" s="3369"/>
      <c r="C489" s="3369"/>
      <c r="D489" s="3369"/>
      <c r="E489" s="3369"/>
      <c r="F489" s="3369"/>
      <c r="G489" s="3369"/>
      <c r="H489" s="3369"/>
      <c r="I489" s="3369"/>
      <c r="J489" s="3369"/>
      <c r="K489" s="3366"/>
      <c r="L489" s="3367"/>
    </row>
    <row r="490" spans="1:12" s="3371" customFormat="1" x14ac:dyDescent="0.25">
      <c r="A490" s="3370"/>
      <c r="B490" s="3369"/>
      <c r="C490" s="3369"/>
      <c r="D490" s="3369"/>
      <c r="E490" s="3369"/>
      <c r="F490" s="3369"/>
      <c r="G490" s="3369"/>
      <c r="H490" s="3369"/>
      <c r="I490" s="3369"/>
      <c r="J490" s="3369"/>
      <c r="K490" s="3366"/>
      <c r="L490" s="3367"/>
    </row>
    <row r="491" spans="1:12" s="3371" customFormat="1" x14ac:dyDescent="0.25">
      <c r="A491" s="3370"/>
      <c r="B491" s="3369"/>
      <c r="C491" s="3369"/>
      <c r="D491" s="3369"/>
      <c r="E491" s="3369"/>
      <c r="F491" s="3369"/>
      <c r="G491" s="3369"/>
      <c r="H491" s="3369"/>
      <c r="I491" s="3369"/>
      <c r="J491" s="3369"/>
      <c r="K491" s="3366"/>
      <c r="L491" s="3367"/>
    </row>
    <row r="492" spans="1:12" s="3371" customFormat="1" x14ac:dyDescent="0.25">
      <c r="A492" s="3370"/>
      <c r="B492" s="3369"/>
      <c r="C492" s="3369"/>
      <c r="D492" s="3369"/>
      <c r="E492" s="3369"/>
      <c r="F492" s="3369"/>
      <c r="G492" s="3369"/>
      <c r="H492" s="3369"/>
      <c r="I492" s="3369"/>
      <c r="J492" s="3369"/>
      <c r="K492" s="3366"/>
      <c r="L492" s="3367"/>
    </row>
    <row r="493" spans="1:12" s="3371" customFormat="1" x14ac:dyDescent="0.25">
      <c r="A493" s="3370"/>
      <c r="B493" s="3369"/>
      <c r="C493" s="3369"/>
      <c r="D493" s="3369"/>
      <c r="E493" s="3369"/>
      <c r="F493" s="3369"/>
      <c r="G493" s="3369"/>
      <c r="H493" s="3369"/>
      <c r="I493" s="3369"/>
      <c r="J493" s="3369"/>
      <c r="K493" s="3366"/>
      <c r="L493" s="3367"/>
    </row>
    <row r="494" spans="1:12" s="3371" customFormat="1" x14ac:dyDescent="0.25">
      <c r="A494" s="3370"/>
      <c r="B494" s="3369"/>
      <c r="C494" s="3369"/>
      <c r="D494" s="3369"/>
      <c r="E494" s="3369"/>
      <c r="F494" s="3369"/>
      <c r="G494" s="3369"/>
      <c r="H494" s="3369"/>
      <c r="I494" s="3369"/>
      <c r="J494" s="3369"/>
      <c r="K494" s="3366"/>
      <c r="L494" s="3367"/>
    </row>
    <row r="495" spans="1:12" s="3371" customFormat="1" x14ac:dyDescent="0.25">
      <c r="A495" s="3370"/>
      <c r="B495" s="3369"/>
      <c r="C495" s="3369"/>
      <c r="D495" s="3369"/>
      <c r="E495" s="3369"/>
      <c r="F495" s="3369"/>
      <c r="G495" s="3369"/>
      <c r="H495" s="3369"/>
      <c r="I495" s="3369"/>
      <c r="J495" s="3369"/>
      <c r="K495" s="3366"/>
      <c r="L495" s="3367"/>
    </row>
    <row r="496" spans="1:12" s="3371" customFormat="1" x14ac:dyDescent="0.25">
      <c r="A496" s="3370"/>
      <c r="B496" s="3369"/>
      <c r="C496" s="3369"/>
      <c r="D496" s="3369"/>
      <c r="E496" s="3369"/>
      <c r="F496" s="3369"/>
      <c r="G496" s="3369"/>
      <c r="H496" s="3369"/>
      <c r="I496" s="3369"/>
      <c r="J496" s="3369"/>
      <c r="K496" s="3366"/>
      <c r="L496" s="3367"/>
    </row>
    <row r="497" spans="1:12" s="3371" customFormat="1" x14ac:dyDescent="0.25">
      <c r="A497" s="3370"/>
      <c r="B497" s="3369"/>
      <c r="C497" s="3369"/>
      <c r="D497" s="3369"/>
      <c r="E497" s="3369"/>
      <c r="F497" s="3369"/>
      <c r="G497" s="3369"/>
      <c r="H497" s="3369"/>
      <c r="I497" s="3369"/>
      <c r="J497" s="3369"/>
      <c r="K497" s="3366"/>
      <c r="L497" s="3367"/>
    </row>
    <row r="498" spans="1:12" s="3371" customFormat="1" x14ac:dyDescent="0.25">
      <c r="A498" s="3370"/>
      <c r="B498" s="3369"/>
      <c r="C498" s="3369"/>
      <c r="D498" s="3369"/>
      <c r="E498" s="3369"/>
      <c r="F498" s="3369"/>
      <c r="G498" s="3369"/>
      <c r="H498" s="3369"/>
      <c r="I498" s="3369"/>
      <c r="J498" s="3369"/>
      <c r="K498" s="3366"/>
      <c r="L498" s="3367"/>
    </row>
    <row r="499" spans="1:12" s="3371" customFormat="1" x14ac:dyDescent="0.25">
      <c r="A499" s="3370"/>
      <c r="B499" s="3369"/>
      <c r="C499" s="3369"/>
      <c r="D499" s="3369"/>
      <c r="E499" s="3369"/>
      <c r="F499" s="3369"/>
      <c r="G499" s="3369"/>
      <c r="H499" s="3369"/>
      <c r="I499" s="3369"/>
      <c r="J499" s="3369"/>
      <c r="K499" s="3366"/>
      <c r="L499" s="3367"/>
    </row>
    <row r="500" spans="1:12" s="3371" customFormat="1" x14ac:dyDescent="0.25">
      <c r="A500" s="3370"/>
      <c r="B500" s="3369"/>
      <c r="C500" s="3369"/>
      <c r="D500" s="3369"/>
      <c r="E500" s="3369"/>
      <c r="F500" s="3369"/>
      <c r="G500" s="3369"/>
      <c r="H500" s="3369"/>
      <c r="I500" s="3369"/>
      <c r="J500" s="3369"/>
      <c r="K500" s="3366"/>
      <c r="L500" s="3367"/>
    </row>
    <row r="501" spans="1:12" s="3371" customFormat="1" x14ac:dyDescent="0.25">
      <c r="A501" s="3370"/>
      <c r="B501" s="3369"/>
      <c r="C501" s="3369"/>
      <c r="D501" s="3369"/>
      <c r="E501" s="3369"/>
      <c r="F501" s="3369"/>
      <c r="G501" s="3369"/>
      <c r="H501" s="3369"/>
      <c r="I501" s="3369"/>
      <c r="J501" s="3369"/>
      <c r="K501" s="3366"/>
      <c r="L501" s="3367"/>
    </row>
    <row r="502" spans="1:12" s="3371" customFormat="1" x14ac:dyDescent="0.25">
      <c r="A502" s="3370"/>
      <c r="B502" s="3369"/>
      <c r="C502" s="3369"/>
      <c r="D502" s="3369"/>
      <c r="E502" s="3369"/>
      <c r="F502" s="3369"/>
      <c r="G502" s="3369"/>
      <c r="H502" s="3369"/>
      <c r="I502" s="3369"/>
      <c r="J502" s="3369"/>
      <c r="K502" s="3366"/>
      <c r="L502" s="3367"/>
    </row>
    <row r="503" spans="1:12" s="3371" customFormat="1" x14ac:dyDescent="0.25">
      <c r="A503" s="3370"/>
      <c r="B503" s="3369"/>
      <c r="C503" s="3369"/>
      <c r="D503" s="3369"/>
      <c r="E503" s="3369"/>
      <c r="F503" s="3369"/>
      <c r="G503" s="3369"/>
      <c r="H503" s="3369"/>
      <c r="I503" s="3369"/>
      <c r="J503" s="3369"/>
      <c r="K503" s="3366"/>
      <c r="L503" s="3367"/>
    </row>
    <row r="504" spans="1:12" s="3371" customFormat="1" x14ac:dyDescent="0.25">
      <c r="A504" s="3370"/>
      <c r="B504" s="3369"/>
      <c r="C504" s="3369"/>
      <c r="D504" s="3369"/>
      <c r="E504" s="3369"/>
      <c r="F504" s="3369"/>
      <c r="G504" s="3369"/>
      <c r="H504" s="3369"/>
      <c r="I504" s="3369"/>
      <c r="J504" s="3369"/>
      <c r="K504" s="3366"/>
      <c r="L504" s="3367"/>
    </row>
    <row r="505" spans="1:12" s="3371" customFormat="1" x14ac:dyDescent="0.25">
      <c r="A505" s="3370"/>
      <c r="B505" s="3369"/>
      <c r="C505" s="3369"/>
      <c r="D505" s="3369"/>
      <c r="E505" s="3369"/>
      <c r="F505" s="3369"/>
      <c r="G505" s="3369"/>
      <c r="H505" s="3369"/>
      <c r="I505" s="3369"/>
      <c r="J505" s="3369"/>
      <c r="K505" s="3366"/>
      <c r="L505" s="3367"/>
    </row>
    <row r="506" spans="1:12" s="3371" customFormat="1" x14ac:dyDescent="0.25">
      <c r="A506" s="3370"/>
      <c r="B506" s="3369"/>
      <c r="C506" s="3369"/>
      <c r="D506" s="3369"/>
      <c r="E506" s="3369"/>
      <c r="F506" s="3369"/>
      <c r="G506" s="3369"/>
      <c r="H506" s="3369"/>
      <c r="I506" s="3369"/>
      <c r="J506" s="3369"/>
      <c r="K506" s="3366"/>
      <c r="L506" s="3367"/>
    </row>
    <row r="507" spans="1:12" s="3371" customFormat="1" x14ac:dyDescent="0.25">
      <c r="A507" s="3370"/>
      <c r="B507" s="3369"/>
      <c r="C507" s="3369"/>
      <c r="D507" s="3369"/>
      <c r="E507" s="3369"/>
      <c r="F507" s="3369"/>
      <c r="G507" s="3369"/>
      <c r="H507" s="3369"/>
      <c r="I507" s="3369"/>
      <c r="J507" s="3369"/>
      <c r="K507" s="3366"/>
      <c r="L507" s="3367"/>
    </row>
    <row r="508" spans="1:12" s="3371" customFormat="1" x14ac:dyDescent="0.25">
      <c r="A508" s="3370"/>
      <c r="B508" s="3369"/>
      <c r="C508" s="3369"/>
      <c r="D508" s="3369"/>
      <c r="E508" s="3369"/>
      <c r="F508" s="3369"/>
      <c r="G508" s="3369"/>
      <c r="H508" s="3369"/>
      <c r="I508" s="3369"/>
      <c r="J508" s="3369"/>
      <c r="K508" s="3366"/>
      <c r="L508" s="3367"/>
    </row>
    <row r="509" spans="1:12" s="3371" customFormat="1" x14ac:dyDescent="0.25">
      <c r="A509" s="3370"/>
      <c r="B509" s="3369"/>
      <c r="C509" s="3369"/>
      <c r="D509" s="3369"/>
      <c r="E509" s="3369"/>
      <c r="F509" s="3369"/>
      <c r="G509" s="3369"/>
      <c r="H509" s="3369"/>
      <c r="I509" s="3369"/>
      <c r="J509" s="3369"/>
      <c r="K509" s="3366"/>
      <c r="L509" s="3367"/>
    </row>
    <row r="510" spans="1:12" s="3371" customFormat="1" x14ac:dyDescent="0.25">
      <c r="A510" s="3370"/>
      <c r="B510" s="3369"/>
      <c r="C510" s="3369"/>
      <c r="D510" s="3369"/>
      <c r="E510" s="3369"/>
      <c r="F510" s="3369"/>
      <c r="G510" s="3369"/>
      <c r="H510" s="3369"/>
      <c r="I510" s="3369"/>
      <c r="J510" s="3369"/>
      <c r="K510" s="3366"/>
      <c r="L510" s="3367"/>
    </row>
    <row r="511" spans="1:12" s="3371" customFormat="1" x14ac:dyDescent="0.25">
      <c r="A511" s="3370"/>
      <c r="B511" s="3369"/>
      <c r="C511" s="3369"/>
      <c r="D511" s="3369"/>
      <c r="E511" s="3369"/>
      <c r="F511" s="3369"/>
      <c r="G511" s="3369"/>
      <c r="H511" s="3369"/>
      <c r="I511" s="3369"/>
      <c r="J511" s="3369"/>
      <c r="K511" s="3366"/>
      <c r="L511" s="3367"/>
    </row>
    <row r="512" spans="1:12" s="3371" customFormat="1" x14ac:dyDescent="0.25">
      <c r="A512" s="3370"/>
      <c r="B512" s="3369"/>
      <c r="C512" s="3369"/>
      <c r="D512" s="3369"/>
      <c r="E512" s="3369"/>
      <c r="F512" s="3369"/>
      <c r="G512" s="3369"/>
      <c r="H512" s="3369"/>
      <c r="I512" s="3369"/>
      <c r="J512" s="3369"/>
      <c r="K512" s="3366"/>
      <c r="L512" s="3367"/>
    </row>
    <row r="513" spans="1:12" s="3371" customFormat="1" x14ac:dyDescent="0.25">
      <c r="A513" s="3370"/>
      <c r="B513" s="3369"/>
      <c r="C513" s="3369"/>
      <c r="D513" s="3369"/>
      <c r="E513" s="3369"/>
      <c r="F513" s="3369"/>
      <c r="G513" s="3369"/>
      <c r="H513" s="3369"/>
      <c r="I513" s="3369"/>
      <c r="J513" s="3369"/>
      <c r="K513" s="3366"/>
      <c r="L513" s="3367"/>
    </row>
    <row r="514" spans="1:12" s="3371" customFormat="1" x14ac:dyDescent="0.25">
      <c r="A514" s="3370"/>
      <c r="B514" s="3369"/>
      <c r="C514" s="3369"/>
      <c r="D514" s="3369"/>
      <c r="E514" s="3369"/>
      <c r="F514" s="3369"/>
      <c r="G514" s="3369"/>
      <c r="H514" s="3369"/>
      <c r="I514" s="3369"/>
      <c r="J514" s="3369"/>
      <c r="K514" s="3366"/>
      <c r="L514" s="3367"/>
    </row>
    <row r="515" spans="1:12" s="3371" customFormat="1" x14ac:dyDescent="0.25">
      <c r="A515" s="3370"/>
      <c r="B515" s="3369"/>
      <c r="C515" s="3369"/>
      <c r="D515" s="3369"/>
      <c r="E515" s="3369"/>
      <c r="F515" s="3369"/>
      <c r="G515" s="3369"/>
      <c r="H515" s="3369"/>
      <c r="I515" s="3369"/>
      <c r="J515" s="3369"/>
      <c r="K515" s="3366"/>
      <c r="L515" s="3367"/>
    </row>
    <row r="516" spans="1:12" s="3371" customFormat="1" x14ac:dyDescent="0.25">
      <c r="A516" s="3370"/>
      <c r="B516" s="3369"/>
      <c r="C516" s="3369"/>
      <c r="D516" s="3369"/>
      <c r="E516" s="3369"/>
      <c r="F516" s="3369"/>
      <c r="G516" s="3369"/>
      <c r="H516" s="3369"/>
      <c r="I516" s="3369"/>
      <c r="J516" s="3369"/>
      <c r="K516" s="3366"/>
      <c r="L516" s="3367"/>
    </row>
    <row r="517" spans="1:12" s="3371" customFormat="1" x14ac:dyDescent="0.25">
      <c r="A517" s="3370"/>
      <c r="B517" s="3369"/>
      <c r="C517" s="3369"/>
      <c r="D517" s="3369"/>
      <c r="E517" s="3369"/>
      <c r="F517" s="3369"/>
      <c r="G517" s="3369"/>
      <c r="H517" s="3369"/>
      <c r="I517" s="3369"/>
      <c r="J517" s="3369"/>
      <c r="K517" s="3366"/>
      <c r="L517" s="3367"/>
    </row>
    <row r="518" spans="1:12" s="3371" customFormat="1" x14ac:dyDescent="0.25">
      <c r="A518" s="3370"/>
      <c r="B518" s="3369"/>
      <c r="C518" s="3369"/>
      <c r="D518" s="3369"/>
      <c r="E518" s="3369"/>
      <c r="F518" s="3369"/>
      <c r="G518" s="3369"/>
      <c r="H518" s="3369"/>
      <c r="I518" s="3369"/>
      <c r="J518" s="3369"/>
      <c r="K518" s="3366"/>
      <c r="L518" s="3367"/>
    </row>
    <row r="519" spans="1:12" s="3371" customFormat="1" x14ac:dyDescent="0.25">
      <c r="A519" s="3370"/>
      <c r="B519" s="3369"/>
      <c r="C519" s="3369"/>
      <c r="D519" s="3369"/>
      <c r="E519" s="3369"/>
      <c r="F519" s="3369"/>
      <c r="G519" s="3369"/>
      <c r="H519" s="3369"/>
      <c r="I519" s="3369"/>
      <c r="J519" s="3369"/>
      <c r="K519" s="3366"/>
      <c r="L519" s="3367"/>
    </row>
    <row r="520" spans="1:12" s="3371" customFormat="1" x14ac:dyDescent="0.25">
      <c r="A520" s="3370"/>
      <c r="B520" s="3369"/>
      <c r="C520" s="3369"/>
      <c r="D520" s="3369"/>
      <c r="E520" s="3369"/>
      <c r="F520" s="3369"/>
      <c r="G520" s="3369"/>
      <c r="H520" s="3369"/>
      <c r="I520" s="3369"/>
      <c r="J520" s="3369"/>
      <c r="K520" s="3366"/>
      <c r="L520" s="3367"/>
    </row>
    <row r="521" spans="1:12" s="3371" customFormat="1" x14ac:dyDescent="0.25">
      <c r="A521" s="3370"/>
      <c r="B521" s="3369"/>
      <c r="C521" s="3369"/>
      <c r="D521" s="3369"/>
      <c r="E521" s="3369"/>
      <c r="F521" s="3369"/>
      <c r="G521" s="3369"/>
      <c r="H521" s="3369"/>
      <c r="I521" s="3369"/>
      <c r="J521" s="3369"/>
      <c r="K521" s="3366"/>
      <c r="L521" s="3367"/>
    </row>
    <row r="522" spans="1:12" s="3371" customFormat="1" x14ac:dyDescent="0.25">
      <c r="A522" s="3370"/>
      <c r="B522" s="3369"/>
      <c r="C522" s="3369"/>
      <c r="D522" s="3369"/>
      <c r="E522" s="3369"/>
      <c r="F522" s="3369"/>
      <c r="G522" s="3369"/>
      <c r="H522" s="3369"/>
      <c r="I522" s="3369"/>
      <c r="J522" s="3369"/>
      <c r="K522" s="3366"/>
      <c r="L522" s="3367"/>
    </row>
    <row r="523" spans="1:12" s="3371" customFormat="1" x14ac:dyDescent="0.25">
      <c r="A523" s="3370"/>
      <c r="B523" s="3369"/>
      <c r="C523" s="3369"/>
      <c r="D523" s="3369"/>
      <c r="E523" s="3369"/>
      <c r="F523" s="3369"/>
      <c r="G523" s="3369"/>
      <c r="H523" s="3369"/>
      <c r="I523" s="3369"/>
      <c r="J523" s="3369"/>
      <c r="K523" s="3366"/>
      <c r="L523" s="3367"/>
    </row>
    <row r="524" spans="1:12" s="3371" customFormat="1" x14ac:dyDescent="0.25">
      <c r="A524" s="3370"/>
      <c r="B524" s="3369"/>
      <c r="C524" s="3369"/>
      <c r="D524" s="3369"/>
      <c r="E524" s="3369"/>
      <c r="F524" s="3369"/>
      <c r="G524" s="3369"/>
      <c r="H524" s="3369"/>
      <c r="I524" s="3369"/>
      <c r="J524" s="3369"/>
      <c r="K524" s="3366"/>
      <c r="L524" s="3367"/>
    </row>
    <row r="525" spans="1:12" s="3371" customFormat="1" x14ac:dyDescent="0.25">
      <c r="A525" s="3370"/>
      <c r="B525" s="3369"/>
      <c r="C525" s="3369"/>
      <c r="D525" s="3369"/>
      <c r="E525" s="3369"/>
      <c r="F525" s="3369"/>
      <c r="G525" s="3369"/>
      <c r="H525" s="3369"/>
      <c r="I525" s="3369"/>
      <c r="J525" s="3369"/>
      <c r="K525" s="3366"/>
      <c r="L525" s="3367"/>
    </row>
    <row r="526" spans="1:12" s="3371" customFormat="1" x14ac:dyDescent="0.25">
      <c r="A526" s="3370"/>
      <c r="B526" s="3369"/>
      <c r="C526" s="3369"/>
      <c r="D526" s="3369"/>
      <c r="E526" s="3369"/>
      <c r="F526" s="3369"/>
      <c r="G526" s="3369"/>
      <c r="H526" s="3369"/>
      <c r="I526" s="3369"/>
      <c r="J526" s="3369"/>
      <c r="K526" s="3366"/>
      <c r="L526" s="3367"/>
    </row>
    <row r="527" spans="1:12" s="3371" customFormat="1" x14ac:dyDescent="0.25">
      <c r="A527" s="3370"/>
      <c r="B527" s="3369"/>
      <c r="C527" s="3369"/>
      <c r="D527" s="3369"/>
      <c r="E527" s="3369"/>
      <c r="F527" s="3369"/>
      <c r="G527" s="3369"/>
      <c r="H527" s="3369"/>
      <c r="I527" s="3369"/>
      <c r="J527" s="3369"/>
      <c r="K527" s="3366"/>
      <c r="L527" s="3367"/>
    </row>
    <row r="528" spans="1:12" s="3371" customFormat="1" x14ac:dyDescent="0.25">
      <c r="A528" s="3370"/>
      <c r="B528" s="3369"/>
      <c r="C528" s="3369"/>
      <c r="D528" s="3369"/>
      <c r="E528" s="3369"/>
      <c r="F528" s="3369"/>
      <c r="G528" s="3369"/>
      <c r="H528" s="3369"/>
      <c r="I528" s="3369"/>
      <c r="J528" s="3369"/>
      <c r="K528" s="3366"/>
      <c r="L528" s="3367"/>
    </row>
    <row r="529" spans="1:12" s="3371" customFormat="1" x14ac:dyDescent="0.25">
      <c r="A529" s="3370"/>
      <c r="B529" s="3369"/>
      <c r="C529" s="3369"/>
      <c r="D529" s="3369"/>
      <c r="E529" s="3369"/>
      <c r="F529" s="3369"/>
      <c r="G529" s="3369"/>
      <c r="H529" s="3369"/>
      <c r="I529" s="3369"/>
      <c r="J529" s="3369"/>
      <c r="K529" s="3366"/>
      <c r="L529" s="3367"/>
    </row>
    <row r="530" spans="1:12" s="3371" customFormat="1" x14ac:dyDescent="0.25">
      <c r="A530" s="3370"/>
      <c r="B530" s="3369"/>
      <c r="C530" s="3369"/>
      <c r="D530" s="3369"/>
      <c r="E530" s="3369"/>
      <c r="F530" s="3369"/>
      <c r="G530" s="3369"/>
      <c r="H530" s="3369"/>
      <c r="I530" s="3369"/>
      <c r="J530" s="3369"/>
      <c r="K530" s="3366"/>
      <c r="L530" s="3367"/>
    </row>
    <row r="531" spans="1:12" s="3371" customFormat="1" x14ac:dyDescent="0.25">
      <c r="A531" s="3370"/>
      <c r="B531" s="3369"/>
      <c r="C531" s="3369"/>
      <c r="D531" s="3369"/>
      <c r="E531" s="3369"/>
      <c r="F531" s="3369"/>
      <c r="G531" s="3369"/>
      <c r="H531" s="3369"/>
      <c r="I531" s="3369"/>
      <c r="J531" s="3369"/>
      <c r="K531" s="3366"/>
      <c r="L531" s="3367"/>
    </row>
    <row r="532" spans="1:12" s="3371" customFormat="1" x14ac:dyDescent="0.25">
      <c r="A532" s="3370"/>
      <c r="B532" s="3369"/>
      <c r="C532" s="3369"/>
      <c r="D532" s="3369"/>
      <c r="E532" s="3369"/>
      <c r="F532" s="3369"/>
      <c r="G532" s="3369"/>
      <c r="H532" s="3369"/>
      <c r="I532" s="3369"/>
      <c r="J532" s="3369"/>
      <c r="K532" s="3366"/>
      <c r="L532" s="3367"/>
    </row>
    <row r="533" spans="1:12" s="3371" customFormat="1" x14ac:dyDescent="0.25">
      <c r="A533" s="3370"/>
      <c r="B533" s="3369"/>
      <c r="C533" s="3369"/>
      <c r="D533" s="3369"/>
      <c r="E533" s="3369"/>
      <c r="F533" s="3369"/>
      <c r="G533" s="3369"/>
      <c r="H533" s="3369"/>
      <c r="I533" s="3369"/>
      <c r="J533" s="3369"/>
      <c r="K533" s="3366"/>
      <c r="L533" s="3367"/>
    </row>
    <row r="534" spans="1:12" s="3371" customFormat="1" x14ac:dyDescent="0.25">
      <c r="A534" s="3370"/>
      <c r="B534" s="3369"/>
      <c r="C534" s="3369"/>
      <c r="D534" s="3369"/>
      <c r="E534" s="3369"/>
      <c r="F534" s="3369"/>
      <c r="G534" s="3369"/>
      <c r="H534" s="3369"/>
      <c r="I534" s="3369"/>
      <c r="J534" s="3369"/>
      <c r="K534" s="3366"/>
      <c r="L534" s="3367"/>
    </row>
    <row r="535" spans="1:12" s="3371" customFormat="1" x14ac:dyDescent="0.25">
      <c r="A535" s="3370"/>
      <c r="B535" s="3369"/>
      <c r="C535" s="3369"/>
      <c r="D535" s="3369"/>
      <c r="E535" s="3369"/>
      <c r="F535" s="3369"/>
      <c r="G535" s="3369"/>
      <c r="H535" s="3369"/>
      <c r="I535" s="3369"/>
      <c r="J535" s="3369"/>
      <c r="K535" s="3366"/>
      <c r="L535" s="3367"/>
    </row>
    <row r="536" spans="1:12" s="3371" customFormat="1" x14ac:dyDescent="0.25">
      <c r="A536" s="3370"/>
      <c r="B536" s="3369"/>
      <c r="C536" s="3369"/>
      <c r="D536" s="3369"/>
      <c r="E536" s="3369"/>
      <c r="F536" s="3369"/>
      <c r="G536" s="3369"/>
      <c r="H536" s="3369"/>
      <c r="I536" s="3369"/>
      <c r="J536" s="3369"/>
      <c r="K536" s="3366"/>
      <c r="L536" s="3367"/>
    </row>
    <row r="537" spans="1:12" s="3371" customFormat="1" x14ac:dyDescent="0.25">
      <c r="A537" s="3370"/>
      <c r="B537" s="3369"/>
      <c r="C537" s="3369"/>
      <c r="D537" s="3369"/>
      <c r="E537" s="3369"/>
      <c r="F537" s="3369"/>
      <c r="G537" s="3369"/>
      <c r="H537" s="3369"/>
      <c r="I537" s="3369"/>
      <c r="J537" s="3369"/>
      <c r="K537" s="3366"/>
      <c r="L537" s="3367"/>
    </row>
    <row r="538" spans="1:12" s="3371" customFormat="1" x14ac:dyDescent="0.25">
      <c r="A538" s="3370"/>
      <c r="B538" s="3369"/>
      <c r="C538" s="3369"/>
      <c r="D538" s="3369"/>
      <c r="E538" s="3369"/>
      <c r="F538" s="3369"/>
      <c r="G538" s="3369"/>
      <c r="H538" s="3369"/>
      <c r="I538" s="3369"/>
      <c r="J538" s="3369"/>
      <c r="K538" s="3366"/>
      <c r="L538" s="3367"/>
    </row>
    <row r="539" spans="1:12" s="3371" customFormat="1" x14ac:dyDescent="0.25">
      <c r="A539" s="3370"/>
      <c r="B539" s="3369"/>
      <c r="C539" s="3369"/>
      <c r="D539" s="3369"/>
      <c r="E539" s="3369"/>
      <c r="F539" s="3369"/>
      <c r="G539" s="3369"/>
      <c r="H539" s="3369"/>
      <c r="I539" s="3369"/>
      <c r="J539" s="3369"/>
      <c r="K539" s="3366"/>
      <c r="L539" s="3367"/>
    </row>
    <row r="540" spans="1:12" s="3371" customFormat="1" x14ac:dyDescent="0.25">
      <c r="A540" s="3370"/>
      <c r="B540" s="3369"/>
      <c r="C540" s="3369"/>
      <c r="D540" s="3369"/>
      <c r="E540" s="3369"/>
      <c r="F540" s="3369"/>
      <c r="G540" s="3369"/>
      <c r="H540" s="3369"/>
      <c r="I540" s="3369"/>
      <c r="J540" s="3369"/>
      <c r="K540" s="3366"/>
      <c r="L540" s="3367"/>
    </row>
    <row r="541" spans="1:12" s="3371" customFormat="1" x14ac:dyDescent="0.25">
      <c r="A541" s="3370"/>
      <c r="B541" s="3369"/>
      <c r="C541" s="3369"/>
      <c r="D541" s="3369"/>
      <c r="E541" s="3369"/>
      <c r="F541" s="3369"/>
      <c r="G541" s="3369"/>
      <c r="H541" s="3369"/>
      <c r="I541" s="3369"/>
      <c r="J541" s="3369"/>
      <c r="K541" s="3366"/>
      <c r="L541" s="3367"/>
    </row>
    <row r="542" spans="1:12" s="3371" customFormat="1" x14ac:dyDescent="0.25">
      <c r="A542" s="3370"/>
      <c r="B542" s="3369"/>
      <c r="C542" s="3369"/>
      <c r="D542" s="3369"/>
      <c r="E542" s="3369"/>
      <c r="F542" s="3369"/>
      <c r="G542" s="3369"/>
      <c r="H542" s="3369"/>
      <c r="I542" s="3369"/>
      <c r="J542" s="3369"/>
      <c r="K542" s="3366"/>
      <c r="L542" s="3367"/>
    </row>
    <row r="543" spans="1:12" s="3371" customFormat="1" x14ac:dyDescent="0.25">
      <c r="A543" s="3370"/>
      <c r="B543" s="3369"/>
      <c r="C543" s="3369"/>
      <c r="D543" s="3369"/>
      <c r="E543" s="3369"/>
      <c r="F543" s="3369"/>
      <c r="G543" s="3369"/>
      <c r="H543" s="3369"/>
      <c r="I543" s="3369"/>
      <c r="J543" s="3369"/>
      <c r="K543" s="3366"/>
      <c r="L543" s="3367"/>
    </row>
    <row r="544" spans="1:12" s="3371" customFormat="1" x14ac:dyDescent="0.25">
      <c r="A544" s="3370"/>
      <c r="B544" s="3369"/>
      <c r="C544" s="3369"/>
      <c r="D544" s="3369"/>
      <c r="E544" s="3369"/>
      <c r="F544" s="3369"/>
      <c r="G544" s="3369"/>
      <c r="H544" s="3369"/>
      <c r="I544" s="3369"/>
      <c r="J544" s="3369"/>
      <c r="K544" s="3366"/>
      <c r="L544" s="3367"/>
    </row>
    <row r="545" spans="1:12" s="3371" customFormat="1" x14ac:dyDescent="0.25">
      <c r="A545" s="3370"/>
      <c r="B545" s="3369"/>
      <c r="C545" s="3369"/>
      <c r="D545" s="3369"/>
      <c r="E545" s="3369"/>
      <c r="F545" s="3369"/>
      <c r="G545" s="3369"/>
      <c r="H545" s="3369"/>
      <c r="I545" s="3369"/>
      <c r="J545" s="3369"/>
      <c r="K545" s="3366"/>
      <c r="L545" s="3367"/>
    </row>
    <row r="546" spans="1:12" s="3371" customFormat="1" x14ac:dyDescent="0.25">
      <c r="A546" s="3370"/>
      <c r="B546" s="3369"/>
      <c r="C546" s="3369"/>
      <c r="D546" s="3369"/>
      <c r="E546" s="3369"/>
      <c r="F546" s="3369"/>
      <c r="G546" s="3369"/>
      <c r="H546" s="3369"/>
      <c r="I546" s="3369"/>
      <c r="J546" s="3369"/>
      <c r="K546" s="3366"/>
      <c r="L546" s="3367"/>
    </row>
    <row r="547" spans="1:12" s="3371" customFormat="1" x14ac:dyDescent="0.25">
      <c r="A547" s="3370"/>
      <c r="B547" s="3369"/>
      <c r="C547" s="3369"/>
      <c r="D547" s="3369"/>
      <c r="E547" s="3369"/>
      <c r="F547" s="3369"/>
      <c r="G547" s="3369"/>
      <c r="H547" s="3369"/>
      <c r="I547" s="3369"/>
      <c r="J547" s="3369"/>
      <c r="K547" s="3366"/>
      <c r="L547" s="3367"/>
    </row>
    <row r="548" spans="1:12" s="3371" customFormat="1" x14ac:dyDescent="0.25">
      <c r="A548" s="3370"/>
      <c r="B548" s="3369"/>
      <c r="C548" s="3369"/>
      <c r="D548" s="3369"/>
      <c r="E548" s="3369"/>
      <c r="F548" s="3369"/>
      <c r="G548" s="3369"/>
      <c r="H548" s="3369"/>
      <c r="I548" s="3369"/>
      <c r="J548" s="3369"/>
      <c r="K548" s="3366"/>
      <c r="L548" s="3367"/>
    </row>
    <row r="549" spans="1:12" s="3371" customFormat="1" x14ac:dyDescent="0.25">
      <c r="A549" s="3370"/>
      <c r="B549" s="3369"/>
      <c r="C549" s="3369"/>
      <c r="D549" s="3369"/>
      <c r="E549" s="3369"/>
      <c r="F549" s="3369"/>
      <c r="G549" s="3369"/>
      <c r="H549" s="3369"/>
      <c r="I549" s="3369"/>
      <c r="J549" s="3369"/>
      <c r="K549" s="3366"/>
      <c r="L549" s="3367"/>
    </row>
    <row r="550" spans="1:12" s="3371" customFormat="1" x14ac:dyDescent="0.25">
      <c r="A550" s="3370"/>
      <c r="B550" s="3369"/>
      <c r="C550" s="3369"/>
      <c r="D550" s="3369"/>
      <c r="E550" s="3369"/>
      <c r="F550" s="3369"/>
      <c r="G550" s="3369"/>
      <c r="H550" s="3369"/>
      <c r="I550" s="3369"/>
      <c r="J550" s="3369"/>
      <c r="K550" s="3366"/>
      <c r="L550" s="3367"/>
    </row>
    <row r="551" spans="1:12" s="3371" customFormat="1" x14ac:dyDescent="0.25">
      <c r="A551" s="3370"/>
      <c r="B551" s="3369"/>
      <c r="C551" s="3369"/>
      <c r="D551" s="3369"/>
      <c r="E551" s="3369"/>
      <c r="F551" s="3369"/>
      <c r="G551" s="3369"/>
      <c r="H551" s="3369"/>
      <c r="I551" s="3369"/>
      <c r="J551" s="3369"/>
      <c r="K551" s="3366"/>
      <c r="L551" s="3367"/>
    </row>
    <row r="552" spans="1:12" s="3371" customFormat="1" x14ac:dyDescent="0.25">
      <c r="A552" s="3370"/>
      <c r="B552" s="3369"/>
      <c r="C552" s="3369"/>
      <c r="D552" s="3369"/>
      <c r="E552" s="3369"/>
      <c r="F552" s="3369"/>
      <c r="G552" s="3369"/>
      <c r="H552" s="3369"/>
      <c r="I552" s="3369"/>
      <c r="J552" s="3369"/>
      <c r="K552" s="3366"/>
      <c r="L552" s="3367"/>
    </row>
    <row r="553" spans="1:12" s="3371" customFormat="1" x14ac:dyDescent="0.25">
      <c r="A553" s="3370"/>
      <c r="B553" s="3369"/>
      <c r="C553" s="3369"/>
      <c r="D553" s="3369"/>
      <c r="E553" s="3369"/>
      <c r="F553" s="3369"/>
      <c r="G553" s="3369"/>
      <c r="H553" s="3369"/>
      <c r="I553" s="3369"/>
      <c r="J553" s="3369"/>
      <c r="K553" s="3366"/>
      <c r="L553" s="3367"/>
    </row>
    <row r="554" spans="1:12" s="3371" customFormat="1" x14ac:dyDescent="0.25">
      <c r="A554" s="3370"/>
      <c r="B554" s="3369"/>
      <c r="C554" s="3369"/>
      <c r="D554" s="3369"/>
      <c r="E554" s="3369"/>
      <c r="F554" s="3369"/>
      <c r="G554" s="3369"/>
      <c r="H554" s="3369"/>
      <c r="I554" s="3369"/>
      <c r="J554" s="3369"/>
      <c r="K554" s="3366"/>
      <c r="L554" s="3367"/>
    </row>
    <row r="555" spans="1:12" s="3371" customFormat="1" x14ac:dyDescent="0.25">
      <c r="A555" s="3370"/>
      <c r="B555" s="3369"/>
      <c r="C555" s="3369"/>
      <c r="D555" s="3369"/>
      <c r="E555" s="3369"/>
      <c r="F555" s="3369"/>
      <c r="G555" s="3369"/>
      <c r="H555" s="3369"/>
      <c r="I555" s="3369"/>
      <c r="J555" s="3369"/>
      <c r="K555" s="3366"/>
      <c r="L555" s="3367"/>
    </row>
    <row r="556" spans="1:12" s="3371" customFormat="1" x14ac:dyDescent="0.25">
      <c r="A556" s="3370"/>
      <c r="B556" s="3369"/>
      <c r="C556" s="3369"/>
      <c r="D556" s="3369"/>
      <c r="E556" s="3369"/>
      <c r="F556" s="3369"/>
      <c r="G556" s="3369"/>
      <c r="H556" s="3369"/>
      <c r="I556" s="3369"/>
      <c r="J556" s="3369"/>
      <c r="K556" s="3366"/>
      <c r="L556" s="3367"/>
    </row>
    <row r="557" spans="1:12" s="3371" customFormat="1" x14ac:dyDescent="0.25">
      <c r="A557" s="3370"/>
      <c r="B557" s="3369"/>
      <c r="C557" s="3369"/>
      <c r="D557" s="3369"/>
      <c r="E557" s="3369"/>
      <c r="F557" s="3369"/>
      <c r="G557" s="3369"/>
      <c r="H557" s="3369"/>
      <c r="I557" s="3369"/>
      <c r="J557" s="3369"/>
      <c r="K557" s="3366"/>
      <c r="L557" s="3367"/>
    </row>
    <row r="558" spans="1:12" s="3371" customFormat="1" x14ac:dyDescent="0.25">
      <c r="A558" s="3370"/>
      <c r="B558" s="3369"/>
      <c r="C558" s="3369"/>
      <c r="D558" s="3369"/>
      <c r="E558" s="3369"/>
      <c r="F558" s="3369"/>
      <c r="G558" s="3369"/>
      <c r="H558" s="3369"/>
      <c r="I558" s="3369"/>
      <c r="J558" s="3369"/>
      <c r="K558" s="3366"/>
      <c r="L558" s="3367"/>
    </row>
    <row r="559" spans="1:12" s="3371" customFormat="1" x14ac:dyDescent="0.25">
      <c r="A559" s="3370"/>
      <c r="B559" s="3369"/>
      <c r="C559" s="3369"/>
      <c r="D559" s="3369"/>
      <c r="E559" s="3369"/>
      <c r="F559" s="3369"/>
      <c r="G559" s="3369"/>
      <c r="H559" s="3369"/>
      <c r="I559" s="3369"/>
      <c r="J559" s="3369"/>
      <c r="K559" s="3366"/>
      <c r="L559" s="3367"/>
    </row>
    <row r="560" spans="1:12" s="3371" customFormat="1" x14ac:dyDescent="0.25">
      <c r="A560" s="3370"/>
      <c r="B560" s="3369"/>
      <c r="C560" s="3369"/>
      <c r="D560" s="3369"/>
      <c r="E560" s="3369"/>
      <c r="F560" s="3369"/>
      <c r="G560" s="3369"/>
      <c r="H560" s="3369"/>
      <c r="I560" s="3369"/>
      <c r="J560" s="3369"/>
      <c r="K560" s="3366"/>
      <c r="L560" s="3367"/>
    </row>
    <row r="561" spans="1:12" s="3371" customFormat="1" x14ac:dyDescent="0.25">
      <c r="A561" s="3370"/>
      <c r="B561" s="3369"/>
      <c r="C561" s="3369"/>
      <c r="D561" s="3369"/>
      <c r="E561" s="3369"/>
      <c r="F561" s="3369"/>
      <c r="G561" s="3369"/>
      <c r="H561" s="3369"/>
      <c r="I561" s="3369"/>
      <c r="J561" s="3369"/>
      <c r="K561" s="3366"/>
      <c r="L561" s="3367"/>
    </row>
    <row r="562" spans="1:12" s="3371" customFormat="1" x14ac:dyDescent="0.25">
      <c r="A562" s="3370"/>
      <c r="B562" s="3369"/>
      <c r="C562" s="3369"/>
      <c r="D562" s="3369"/>
      <c r="E562" s="3369"/>
      <c r="F562" s="3369"/>
      <c r="G562" s="3369"/>
      <c r="H562" s="3369"/>
      <c r="I562" s="3369"/>
      <c r="J562" s="3369"/>
      <c r="K562" s="3366"/>
      <c r="L562" s="3367"/>
    </row>
    <row r="563" spans="1:12" s="3371" customFormat="1" x14ac:dyDescent="0.25">
      <c r="A563" s="3370"/>
      <c r="B563" s="3369"/>
      <c r="C563" s="3369"/>
      <c r="D563" s="3369"/>
      <c r="E563" s="3369"/>
      <c r="F563" s="3369"/>
      <c r="G563" s="3369"/>
      <c r="H563" s="3369"/>
      <c r="I563" s="3369"/>
      <c r="J563" s="3369"/>
      <c r="K563" s="3366"/>
      <c r="L563" s="3367"/>
    </row>
    <row r="564" spans="1:12" s="3371" customFormat="1" x14ac:dyDescent="0.25">
      <c r="A564" s="3370"/>
      <c r="B564" s="3369"/>
      <c r="C564" s="3369"/>
      <c r="D564" s="3369"/>
      <c r="E564" s="3369"/>
      <c r="F564" s="3369"/>
      <c r="G564" s="3369"/>
      <c r="H564" s="3369"/>
      <c r="I564" s="3369"/>
      <c r="J564" s="3369"/>
      <c r="K564" s="3366"/>
      <c r="L564" s="3367"/>
    </row>
    <row r="565" spans="1:12" s="3371" customFormat="1" x14ac:dyDescent="0.25">
      <c r="A565" s="3370"/>
      <c r="B565" s="3369"/>
      <c r="C565" s="3369"/>
      <c r="D565" s="3369"/>
      <c r="E565" s="3369"/>
      <c r="F565" s="3369"/>
      <c r="G565" s="3369"/>
      <c r="H565" s="3369"/>
      <c r="I565" s="3369"/>
      <c r="J565" s="3369"/>
      <c r="K565" s="3366"/>
      <c r="L565" s="3367"/>
    </row>
    <row r="566" spans="1:12" s="3371" customFormat="1" x14ac:dyDescent="0.25">
      <c r="A566" s="3370"/>
      <c r="B566" s="3369"/>
      <c r="C566" s="3369"/>
      <c r="D566" s="3369"/>
      <c r="E566" s="3369"/>
      <c r="F566" s="3369"/>
      <c r="G566" s="3369"/>
      <c r="H566" s="3369"/>
      <c r="I566" s="3369"/>
      <c r="J566" s="3369"/>
      <c r="K566" s="3366"/>
      <c r="L566" s="3367"/>
    </row>
    <row r="567" spans="1:12" s="3371" customFormat="1" x14ac:dyDescent="0.25">
      <c r="A567" s="3370"/>
      <c r="B567" s="3369"/>
      <c r="C567" s="3369"/>
      <c r="D567" s="3369"/>
      <c r="E567" s="3369"/>
      <c r="F567" s="3369"/>
      <c r="G567" s="3369"/>
      <c r="H567" s="3369"/>
      <c r="I567" s="3369"/>
      <c r="J567" s="3369"/>
      <c r="K567" s="3366"/>
      <c r="L567" s="3367"/>
    </row>
    <row r="568" spans="1:12" s="3371" customFormat="1" x14ac:dyDescent="0.25">
      <c r="A568" s="3370"/>
      <c r="B568" s="3369"/>
      <c r="C568" s="3369"/>
      <c r="D568" s="3369"/>
      <c r="E568" s="3369"/>
      <c r="F568" s="3369"/>
      <c r="G568" s="3369"/>
      <c r="H568" s="3369"/>
      <c r="I568" s="3369"/>
      <c r="J568" s="3369"/>
      <c r="K568" s="3366"/>
      <c r="L568" s="3367"/>
    </row>
    <row r="569" spans="1:12" s="3371" customFormat="1" x14ac:dyDescent="0.25">
      <c r="A569" s="3370"/>
      <c r="B569" s="3369"/>
      <c r="C569" s="3369"/>
      <c r="D569" s="3369"/>
      <c r="E569" s="3369"/>
      <c r="F569" s="3369"/>
      <c r="G569" s="3369"/>
      <c r="H569" s="3369"/>
      <c r="I569" s="3369"/>
      <c r="J569" s="3369"/>
      <c r="K569" s="3366"/>
      <c r="L569" s="3367"/>
    </row>
    <row r="570" spans="1:12" s="3371" customFormat="1" x14ac:dyDescent="0.25">
      <c r="A570" s="3370"/>
      <c r="B570" s="3369"/>
      <c r="C570" s="3369"/>
      <c r="D570" s="3369"/>
      <c r="E570" s="3369"/>
      <c r="F570" s="3369"/>
      <c r="G570" s="3369"/>
      <c r="H570" s="3369"/>
      <c r="I570" s="3369"/>
      <c r="J570" s="3369"/>
      <c r="K570" s="3366"/>
      <c r="L570" s="3367"/>
    </row>
    <row r="571" spans="1:12" s="3371" customFormat="1" x14ac:dyDescent="0.25">
      <c r="A571" s="3370"/>
      <c r="B571" s="3369"/>
      <c r="C571" s="3369"/>
      <c r="D571" s="3369"/>
      <c r="E571" s="3369"/>
      <c r="F571" s="3369"/>
      <c r="G571" s="3369"/>
      <c r="H571" s="3369"/>
      <c r="I571" s="3369"/>
      <c r="J571" s="3369"/>
      <c r="K571" s="3366"/>
      <c r="L571" s="3367"/>
    </row>
    <row r="572" spans="1:12" s="3371" customFormat="1" x14ac:dyDescent="0.25">
      <c r="A572" s="3370"/>
      <c r="B572" s="3369"/>
      <c r="C572" s="3369"/>
      <c r="D572" s="3369"/>
      <c r="E572" s="3369"/>
      <c r="F572" s="3369"/>
      <c r="G572" s="3369"/>
      <c r="H572" s="3369"/>
      <c r="I572" s="3369"/>
      <c r="J572" s="3369"/>
      <c r="K572" s="3366"/>
      <c r="L572" s="3367"/>
    </row>
    <row r="573" spans="1:12" s="3371" customFormat="1" x14ac:dyDescent="0.25">
      <c r="A573" s="3370"/>
      <c r="B573" s="3369"/>
      <c r="C573" s="3369"/>
      <c r="D573" s="3369"/>
      <c r="E573" s="3369"/>
      <c r="F573" s="3369"/>
      <c r="G573" s="3369"/>
      <c r="H573" s="3369"/>
      <c r="I573" s="3369"/>
      <c r="J573" s="3369"/>
      <c r="K573" s="3366"/>
      <c r="L573" s="3367"/>
    </row>
    <row r="574" spans="1:12" s="3371" customFormat="1" x14ac:dyDescent="0.25">
      <c r="A574" s="3370"/>
      <c r="B574" s="3369"/>
      <c r="C574" s="3369"/>
      <c r="D574" s="3369"/>
      <c r="E574" s="3369"/>
      <c r="F574" s="3369"/>
      <c r="G574" s="3369"/>
      <c r="H574" s="3369"/>
      <c r="I574" s="3369"/>
      <c r="J574" s="3369"/>
      <c r="K574" s="3366"/>
      <c r="L574" s="3367"/>
    </row>
    <row r="575" spans="1:12" s="3371" customFormat="1" x14ac:dyDescent="0.25">
      <c r="A575" s="3370"/>
      <c r="B575" s="3369"/>
      <c r="C575" s="3369"/>
      <c r="D575" s="3369"/>
      <c r="E575" s="3369"/>
      <c r="F575" s="3369"/>
      <c r="G575" s="3369"/>
      <c r="H575" s="3369"/>
      <c r="I575" s="3369"/>
      <c r="J575" s="3369"/>
      <c r="K575" s="3366"/>
      <c r="L575" s="3367"/>
    </row>
    <row r="576" spans="1:12" s="3371" customFormat="1" x14ac:dyDescent="0.25">
      <c r="A576" s="3370"/>
      <c r="B576" s="3369"/>
      <c r="C576" s="3369"/>
      <c r="D576" s="3369"/>
      <c r="E576" s="3369"/>
      <c r="F576" s="3369"/>
      <c r="G576" s="3369"/>
      <c r="H576" s="3369"/>
      <c r="I576" s="3369"/>
      <c r="J576" s="3369"/>
      <c r="K576" s="3366"/>
      <c r="L576" s="3367"/>
    </row>
    <row r="577" spans="1:12" s="3371" customFormat="1" x14ac:dyDescent="0.25">
      <c r="A577" s="3370"/>
      <c r="B577" s="3369"/>
      <c r="C577" s="3369"/>
      <c r="D577" s="3369"/>
      <c r="E577" s="3369"/>
      <c r="F577" s="3369"/>
      <c r="G577" s="3369"/>
      <c r="H577" s="3369"/>
      <c r="I577" s="3369"/>
      <c r="J577" s="3369"/>
      <c r="K577" s="3366"/>
      <c r="L577" s="3367"/>
    </row>
    <row r="578" spans="1:12" s="3371" customFormat="1" x14ac:dyDescent="0.25">
      <c r="A578" s="3370"/>
      <c r="B578" s="3369"/>
      <c r="C578" s="3369"/>
      <c r="D578" s="3369"/>
      <c r="E578" s="3369"/>
      <c r="F578" s="3369"/>
      <c r="G578" s="3369"/>
      <c r="H578" s="3369"/>
      <c r="I578" s="3369"/>
      <c r="J578" s="3369"/>
      <c r="K578" s="3366"/>
      <c r="L578" s="3367"/>
    </row>
    <row r="579" spans="1:12" s="3371" customFormat="1" x14ac:dyDescent="0.25">
      <c r="A579" s="3370"/>
      <c r="B579" s="3369"/>
      <c r="C579" s="3369"/>
      <c r="D579" s="3369"/>
      <c r="E579" s="3369"/>
      <c r="F579" s="3369"/>
      <c r="G579" s="3369"/>
      <c r="H579" s="3369"/>
      <c r="I579" s="3369"/>
      <c r="J579" s="3369"/>
      <c r="K579" s="3366"/>
      <c r="L579" s="3367"/>
    </row>
    <row r="580" spans="1:12" s="3371" customFormat="1" x14ac:dyDescent="0.25">
      <c r="A580" s="3370"/>
      <c r="B580" s="3369"/>
      <c r="C580" s="3369"/>
      <c r="D580" s="3369"/>
      <c r="E580" s="3369"/>
      <c r="F580" s="3369"/>
      <c r="G580" s="3369"/>
      <c r="H580" s="3369"/>
      <c r="I580" s="3369"/>
      <c r="J580" s="3369"/>
      <c r="K580" s="3366"/>
      <c r="L580" s="3367"/>
    </row>
    <row r="581" spans="1:12" s="3371" customFormat="1" x14ac:dyDescent="0.25">
      <c r="A581" s="3370"/>
      <c r="B581" s="3369"/>
      <c r="C581" s="3369"/>
      <c r="D581" s="3369"/>
      <c r="E581" s="3369"/>
      <c r="F581" s="3369"/>
      <c r="G581" s="3369"/>
      <c r="H581" s="3369"/>
      <c r="I581" s="3369"/>
      <c r="J581" s="3369"/>
      <c r="K581" s="3366"/>
      <c r="L581" s="3367"/>
    </row>
    <row r="582" spans="1:12" s="3371" customFormat="1" x14ac:dyDescent="0.25">
      <c r="A582" s="3370"/>
      <c r="B582" s="3369"/>
      <c r="C582" s="3369"/>
      <c r="D582" s="3369"/>
      <c r="E582" s="3369"/>
      <c r="F582" s="3369"/>
      <c r="G582" s="3369"/>
      <c r="H582" s="3369"/>
      <c r="I582" s="3369"/>
      <c r="J582" s="3369"/>
      <c r="K582" s="3366"/>
      <c r="L582" s="3367"/>
    </row>
    <row r="583" spans="1:12" s="3371" customFormat="1" x14ac:dyDescent="0.25">
      <c r="A583" s="3370"/>
      <c r="B583" s="3369"/>
      <c r="C583" s="3369"/>
      <c r="D583" s="3369"/>
      <c r="E583" s="3369"/>
      <c r="F583" s="3369"/>
      <c r="G583" s="3369"/>
      <c r="H583" s="3369"/>
      <c r="I583" s="3369"/>
      <c r="J583" s="3369"/>
      <c r="K583" s="3366"/>
      <c r="L583" s="3367"/>
    </row>
    <row r="584" spans="1:12" s="3371" customFormat="1" x14ac:dyDescent="0.25">
      <c r="A584" s="3370"/>
      <c r="B584" s="3369"/>
      <c r="C584" s="3369"/>
      <c r="D584" s="3369"/>
      <c r="E584" s="3369"/>
      <c r="F584" s="3369"/>
      <c r="G584" s="3369"/>
      <c r="H584" s="3369"/>
      <c r="I584" s="3369"/>
      <c r="J584" s="3369"/>
      <c r="K584" s="3366"/>
      <c r="L584" s="3367"/>
    </row>
    <row r="585" spans="1:12" s="3371" customFormat="1" x14ac:dyDescent="0.25">
      <c r="A585" s="3370"/>
      <c r="B585" s="3369"/>
      <c r="C585" s="3369"/>
      <c r="D585" s="3369"/>
      <c r="E585" s="3369"/>
      <c r="F585" s="3369"/>
      <c r="G585" s="3369"/>
      <c r="H585" s="3369"/>
      <c r="I585" s="3369"/>
      <c r="J585" s="3369"/>
      <c r="K585" s="3366"/>
      <c r="L585" s="3367"/>
    </row>
    <row r="586" spans="1:12" s="3371" customFormat="1" x14ac:dyDescent="0.25">
      <c r="A586" s="3370"/>
      <c r="B586" s="3369"/>
      <c r="C586" s="3369"/>
      <c r="D586" s="3369"/>
      <c r="E586" s="3369"/>
      <c r="F586" s="3369"/>
      <c r="G586" s="3369"/>
      <c r="H586" s="3369"/>
      <c r="I586" s="3369"/>
      <c r="J586" s="3369"/>
      <c r="K586" s="3366"/>
      <c r="L586" s="3367"/>
    </row>
    <row r="587" spans="1:12" s="3371" customFormat="1" x14ac:dyDescent="0.25">
      <c r="A587" s="3370"/>
      <c r="B587" s="3369"/>
      <c r="C587" s="3369"/>
      <c r="D587" s="3369"/>
      <c r="E587" s="3369"/>
      <c r="F587" s="3369"/>
      <c r="G587" s="3369"/>
      <c r="H587" s="3369"/>
      <c r="I587" s="3369"/>
      <c r="J587" s="3369"/>
      <c r="K587" s="3366"/>
      <c r="L587" s="3367"/>
    </row>
    <row r="588" spans="1:12" s="3371" customFormat="1" x14ac:dyDescent="0.25">
      <c r="A588" s="3370"/>
      <c r="B588" s="3369"/>
      <c r="C588" s="3369"/>
      <c r="D588" s="3369"/>
      <c r="E588" s="3369"/>
      <c r="F588" s="3369"/>
      <c r="G588" s="3369"/>
      <c r="H588" s="3369"/>
      <c r="I588" s="3369"/>
      <c r="J588" s="3369"/>
      <c r="K588" s="3366"/>
      <c r="L588" s="3367"/>
    </row>
    <row r="589" spans="1:12" s="3371" customFormat="1" x14ac:dyDescent="0.25">
      <c r="A589" s="3370"/>
      <c r="B589" s="3369"/>
      <c r="C589" s="3369"/>
      <c r="D589" s="3369"/>
      <c r="E589" s="3369"/>
      <c r="F589" s="3369"/>
      <c r="G589" s="3369"/>
      <c r="H589" s="3369"/>
      <c r="I589" s="3369"/>
      <c r="J589" s="3369"/>
      <c r="K589" s="3366"/>
      <c r="L589" s="3367"/>
    </row>
    <row r="590" spans="1:12" s="3371" customFormat="1" x14ac:dyDescent="0.25">
      <c r="A590" s="3370"/>
      <c r="B590" s="3369"/>
      <c r="C590" s="3369"/>
      <c r="D590" s="3369"/>
      <c r="E590" s="3369"/>
      <c r="F590" s="3369"/>
      <c r="G590" s="3369"/>
      <c r="H590" s="3369"/>
      <c r="I590" s="3369"/>
      <c r="J590" s="3369"/>
      <c r="K590" s="3366"/>
      <c r="L590" s="3367"/>
    </row>
    <row r="591" spans="1:12" s="3371" customFormat="1" x14ac:dyDescent="0.25">
      <c r="A591" s="3370"/>
      <c r="B591" s="3369"/>
      <c r="C591" s="3369"/>
      <c r="D591" s="3369"/>
      <c r="E591" s="3369"/>
      <c r="F591" s="3369"/>
      <c r="G591" s="3369"/>
      <c r="H591" s="3369"/>
      <c r="I591" s="3369"/>
      <c r="J591" s="3369"/>
      <c r="K591" s="3366"/>
      <c r="L591" s="3367"/>
    </row>
    <row r="592" spans="1:12" s="3371" customFormat="1" x14ac:dyDescent="0.25">
      <c r="A592" s="3370"/>
      <c r="B592" s="3369"/>
      <c r="C592" s="3369"/>
      <c r="D592" s="3369"/>
      <c r="E592" s="3369"/>
      <c r="F592" s="3369"/>
      <c r="G592" s="3369"/>
      <c r="H592" s="3369"/>
      <c r="I592" s="3369"/>
      <c r="J592" s="3369"/>
      <c r="K592" s="3366"/>
      <c r="L592" s="3367"/>
    </row>
    <row r="593" spans="1:12" s="3371" customFormat="1" x14ac:dyDescent="0.25">
      <c r="A593" s="3370"/>
      <c r="B593" s="3369"/>
      <c r="C593" s="3369"/>
      <c r="D593" s="3369"/>
      <c r="E593" s="3369"/>
      <c r="F593" s="3369"/>
      <c r="G593" s="3369"/>
      <c r="H593" s="3369"/>
      <c r="I593" s="3369"/>
      <c r="J593" s="3369"/>
      <c r="K593" s="3366"/>
      <c r="L593" s="3367"/>
    </row>
    <row r="594" spans="1:12" s="3371" customFormat="1" x14ac:dyDescent="0.25">
      <c r="A594" s="3370"/>
      <c r="B594" s="3369"/>
      <c r="C594" s="3369"/>
      <c r="D594" s="3369"/>
      <c r="E594" s="3369"/>
      <c r="F594" s="3369"/>
      <c r="G594" s="3369"/>
      <c r="H594" s="3369"/>
      <c r="I594" s="3369"/>
      <c r="J594" s="3369"/>
      <c r="K594" s="3366"/>
      <c r="L594" s="3367"/>
    </row>
    <row r="595" spans="1:12" s="3371" customFormat="1" x14ac:dyDescent="0.25">
      <c r="A595" s="3370"/>
      <c r="B595" s="3369"/>
      <c r="C595" s="3369"/>
      <c r="D595" s="3369"/>
      <c r="E595" s="3369"/>
      <c r="F595" s="3369"/>
      <c r="G595" s="3369"/>
      <c r="H595" s="3369"/>
      <c r="I595" s="3369"/>
      <c r="J595" s="3369"/>
      <c r="K595" s="3366"/>
      <c r="L595" s="3367"/>
    </row>
    <row r="596" spans="1:12" s="3371" customFormat="1" x14ac:dyDescent="0.25">
      <c r="A596" s="3370"/>
      <c r="B596" s="3369"/>
      <c r="C596" s="3369"/>
      <c r="D596" s="3369"/>
      <c r="E596" s="3369"/>
      <c r="F596" s="3369"/>
      <c r="G596" s="3369"/>
      <c r="H596" s="3369"/>
      <c r="I596" s="3369"/>
      <c r="J596" s="3369"/>
      <c r="K596" s="3366"/>
      <c r="L596" s="3367"/>
    </row>
    <row r="597" spans="1:12" s="3371" customFormat="1" x14ac:dyDescent="0.25">
      <c r="A597" s="3370"/>
      <c r="B597" s="3369"/>
      <c r="C597" s="3369"/>
      <c r="D597" s="3369"/>
      <c r="E597" s="3369"/>
      <c r="F597" s="3369"/>
      <c r="G597" s="3369"/>
      <c r="H597" s="3369"/>
      <c r="I597" s="3369"/>
      <c r="J597" s="3369"/>
      <c r="K597" s="3366"/>
      <c r="L597" s="3367"/>
    </row>
    <row r="598" spans="1:12" s="3371" customFormat="1" x14ac:dyDescent="0.25">
      <c r="A598" s="3370"/>
      <c r="B598" s="3369"/>
      <c r="C598" s="3369"/>
      <c r="D598" s="3369"/>
      <c r="E598" s="3369"/>
      <c r="F598" s="3369"/>
      <c r="G598" s="3369"/>
      <c r="H598" s="3369"/>
      <c r="I598" s="3369"/>
      <c r="J598" s="3369"/>
      <c r="K598" s="3366"/>
      <c r="L598" s="3367"/>
    </row>
    <row r="599" spans="1:12" s="3371" customFormat="1" x14ac:dyDescent="0.25">
      <c r="A599" s="3370"/>
      <c r="B599" s="3369"/>
      <c r="C599" s="3369"/>
      <c r="D599" s="3369"/>
      <c r="E599" s="3369"/>
      <c r="F599" s="3369"/>
      <c r="G599" s="3369"/>
      <c r="H599" s="3369"/>
      <c r="I599" s="3369"/>
      <c r="J599" s="3369"/>
      <c r="K599" s="3366"/>
      <c r="L599" s="3367"/>
    </row>
    <row r="600" spans="1:12" s="3371" customFormat="1" x14ac:dyDescent="0.25">
      <c r="A600" s="3370"/>
      <c r="B600" s="3369"/>
      <c r="C600" s="3369"/>
      <c r="D600" s="3369"/>
      <c r="E600" s="3369"/>
      <c r="F600" s="3369"/>
      <c r="G600" s="3369"/>
      <c r="H600" s="3369"/>
      <c r="I600" s="3369"/>
      <c r="J600" s="3369"/>
      <c r="K600" s="3366"/>
      <c r="L600" s="3367"/>
    </row>
    <row r="601" spans="1:12" s="3371" customFormat="1" x14ac:dyDescent="0.25">
      <c r="A601" s="3370"/>
      <c r="B601" s="3369"/>
      <c r="C601" s="3369"/>
      <c r="D601" s="3369"/>
      <c r="E601" s="3369"/>
      <c r="F601" s="3369"/>
      <c r="G601" s="3369"/>
      <c r="H601" s="3369"/>
      <c r="I601" s="3369"/>
      <c r="J601" s="3369"/>
      <c r="K601" s="3366"/>
      <c r="L601" s="3367"/>
    </row>
    <row r="602" spans="1:12" s="3371" customFormat="1" x14ac:dyDescent="0.25">
      <c r="A602" s="3370"/>
      <c r="B602" s="3369"/>
      <c r="C602" s="3369"/>
      <c r="D602" s="3369"/>
      <c r="E602" s="3369"/>
      <c r="F602" s="3369"/>
      <c r="G602" s="3369"/>
      <c r="H602" s="3369"/>
      <c r="I602" s="3369"/>
      <c r="J602" s="3369"/>
      <c r="K602" s="3366"/>
      <c r="L602" s="3367"/>
    </row>
    <row r="603" spans="1:12" s="3371" customFormat="1" x14ac:dyDescent="0.25">
      <c r="A603" s="3370"/>
      <c r="B603" s="3369"/>
      <c r="C603" s="3369"/>
      <c r="D603" s="3369"/>
      <c r="E603" s="3369"/>
      <c r="F603" s="3369"/>
      <c r="G603" s="3369"/>
      <c r="H603" s="3369"/>
      <c r="I603" s="3369"/>
      <c r="J603" s="3369"/>
      <c r="K603" s="3366"/>
      <c r="L603" s="3367"/>
    </row>
    <row r="604" spans="1:12" s="3371" customFormat="1" x14ac:dyDescent="0.25">
      <c r="A604" s="3370"/>
      <c r="B604" s="3369"/>
      <c r="C604" s="3369"/>
      <c r="D604" s="3369"/>
      <c r="E604" s="3369"/>
      <c r="F604" s="3369"/>
      <c r="G604" s="3369"/>
      <c r="H604" s="3369"/>
      <c r="I604" s="3369"/>
      <c r="J604" s="3369"/>
      <c r="K604" s="3366"/>
      <c r="L604" s="3367"/>
    </row>
    <row r="605" spans="1:12" s="3371" customFormat="1" x14ac:dyDescent="0.25">
      <c r="A605" s="3370"/>
      <c r="B605" s="3369"/>
      <c r="C605" s="3369"/>
      <c r="D605" s="3369"/>
      <c r="E605" s="3369"/>
      <c r="F605" s="3369"/>
      <c r="G605" s="3369"/>
      <c r="H605" s="3369"/>
      <c r="I605" s="3369"/>
      <c r="J605" s="3369"/>
      <c r="K605" s="3366"/>
      <c r="L605" s="3367"/>
    </row>
    <row r="606" spans="1:12" s="3371" customFormat="1" x14ac:dyDescent="0.25">
      <c r="A606" s="3370"/>
      <c r="B606" s="3369"/>
      <c r="C606" s="3369"/>
      <c r="D606" s="3369"/>
      <c r="E606" s="3369"/>
      <c r="F606" s="3369"/>
      <c r="G606" s="3369"/>
      <c r="H606" s="3369"/>
      <c r="I606" s="3369"/>
      <c r="J606" s="3369"/>
      <c r="K606" s="3366"/>
      <c r="L606" s="3367"/>
    </row>
    <row r="607" spans="1:12" s="3371" customFormat="1" x14ac:dyDescent="0.25">
      <c r="A607" s="3370"/>
      <c r="B607" s="3369"/>
      <c r="C607" s="3369"/>
      <c r="D607" s="3369"/>
      <c r="E607" s="3369"/>
      <c r="F607" s="3369"/>
      <c r="G607" s="3369"/>
      <c r="H607" s="3369"/>
      <c r="I607" s="3369"/>
      <c r="J607" s="3369"/>
      <c r="K607" s="3366"/>
      <c r="L607" s="3367"/>
    </row>
    <row r="608" spans="1:12" s="3371" customFormat="1" x14ac:dyDescent="0.25">
      <c r="A608" s="3370"/>
      <c r="B608" s="3369"/>
      <c r="C608" s="3369"/>
      <c r="D608" s="3369"/>
      <c r="E608" s="3369"/>
      <c r="F608" s="3369"/>
      <c r="G608" s="3369"/>
      <c r="H608" s="3369"/>
      <c r="I608" s="3369"/>
      <c r="J608" s="3369"/>
      <c r="K608" s="3366"/>
      <c r="L608" s="3367"/>
    </row>
    <row r="609" spans="1:12" s="3371" customFormat="1" x14ac:dyDescent="0.25">
      <c r="A609" s="3370"/>
      <c r="B609" s="3369"/>
      <c r="C609" s="3369"/>
      <c r="D609" s="3369"/>
      <c r="E609" s="3369"/>
      <c r="F609" s="3369"/>
      <c r="G609" s="3369"/>
      <c r="H609" s="3369"/>
      <c r="I609" s="3369"/>
      <c r="J609" s="3369"/>
      <c r="K609" s="3366"/>
      <c r="L609" s="3367"/>
    </row>
    <row r="610" spans="1:12" s="3371" customFormat="1" x14ac:dyDescent="0.25">
      <c r="A610" s="3370"/>
      <c r="B610" s="3369"/>
      <c r="C610" s="3369"/>
      <c r="D610" s="3369"/>
      <c r="E610" s="3369"/>
      <c r="F610" s="3369"/>
      <c r="G610" s="3369"/>
      <c r="H610" s="3369"/>
      <c r="I610" s="3369"/>
      <c r="J610" s="3369"/>
      <c r="K610" s="3366"/>
      <c r="L610" s="3367"/>
    </row>
    <row r="611" spans="1:12" s="3371" customFormat="1" x14ac:dyDescent="0.25">
      <c r="A611" s="3370"/>
      <c r="B611" s="3369"/>
      <c r="C611" s="3369"/>
      <c r="D611" s="3369"/>
      <c r="E611" s="3369"/>
      <c r="F611" s="3369"/>
      <c r="G611" s="3369"/>
      <c r="H611" s="3369"/>
      <c r="I611" s="3369"/>
      <c r="J611" s="3369"/>
      <c r="K611" s="3366"/>
      <c r="L611" s="3367"/>
    </row>
    <row r="612" spans="1:12" s="3371" customFormat="1" x14ac:dyDescent="0.25">
      <c r="A612" s="3370"/>
      <c r="B612" s="3369"/>
      <c r="C612" s="3369"/>
      <c r="D612" s="3369"/>
      <c r="E612" s="3369"/>
      <c r="F612" s="3369"/>
      <c r="G612" s="3369"/>
      <c r="H612" s="3369"/>
      <c r="I612" s="3369"/>
      <c r="J612" s="3369"/>
      <c r="K612" s="3366"/>
      <c r="L612" s="3367"/>
    </row>
    <row r="613" spans="1:12" s="3371" customFormat="1" x14ac:dyDescent="0.25">
      <c r="A613" s="3370"/>
      <c r="B613" s="3369"/>
      <c r="C613" s="3369"/>
      <c r="D613" s="3369"/>
      <c r="E613" s="3369"/>
      <c r="F613" s="3369"/>
      <c r="G613" s="3369"/>
      <c r="H613" s="3369"/>
      <c r="I613" s="3369"/>
      <c r="J613" s="3369"/>
      <c r="K613" s="3366"/>
      <c r="L613" s="3367"/>
    </row>
    <row r="614" spans="1:12" s="3371" customFormat="1" x14ac:dyDescent="0.25">
      <c r="A614" s="3370"/>
      <c r="B614" s="3369"/>
      <c r="C614" s="3369"/>
      <c r="D614" s="3369"/>
      <c r="E614" s="3369"/>
      <c r="F614" s="3369"/>
      <c r="G614" s="3369"/>
      <c r="H614" s="3369"/>
      <c r="I614" s="3369"/>
      <c r="J614" s="3369"/>
      <c r="K614" s="3366"/>
      <c r="L614" s="3367"/>
    </row>
    <row r="615" spans="1:12" s="3371" customFormat="1" x14ac:dyDescent="0.25">
      <c r="A615" s="3370"/>
      <c r="B615" s="3369"/>
      <c r="C615" s="3369"/>
      <c r="D615" s="3369"/>
      <c r="E615" s="3369"/>
      <c r="F615" s="3369"/>
      <c r="G615" s="3369"/>
      <c r="H615" s="3369"/>
      <c r="I615" s="3369"/>
      <c r="J615" s="3369"/>
      <c r="K615" s="3366"/>
      <c r="L615" s="3367"/>
    </row>
    <row r="616" spans="1:12" s="3371" customFormat="1" x14ac:dyDescent="0.25">
      <c r="A616" s="3370"/>
      <c r="B616" s="3369"/>
      <c r="C616" s="3369"/>
      <c r="D616" s="3369"/>
      <c r="E616" s="3369"/>
      <c r="F616" s="3369"/>
      <c r="G616" s="3369"/>
      <c r="H616" s="3369"/>
      <c r="I616" s="3369"/>
      <c r="J616" s="3369"/>
      <c r="K616" s="3366"/>
      <c r="L616" s="3367"/>
    </row>
    <row r="617" spans="1:12" s="3371" customFormat="1" x14ac:dyDescent="0.25">
      <c r="A617" s="3370"/>
      <c r="B617" s="3369"/>
      <c r="C617" s="3369"/>
      <c r="D617" s="3369"/>
      <c r="E617" s="3369"/>
      <c r="F617" s="3369"/>
      <c r="G617" s="3369"/>
      <c r="H617" s="3369"/>
      <c r="I617" s="3369"/>
      <c r="J617" s="3369"/>
      <c r="K617" s="3366"/>
      <c r="L617" s="3367"/>
    </row>
    <row r="618" spans="1:12" s="3371" customFormat="1" x14ac:dyDescent="0.25">
      <c r="A618" s="3370"/>
      <c r="B618" s="3369"/>
      <c r="C618" s="3369"/>
      <c r="D618" s="3369"/>
      <c r="E618" s="3369"/>
      <c r="F618" s="3369"/>
      <c r="G618" s="3369"/>
      <c r="H618" s="3369"/>
      <c r="I618" s="3369"/>
      <c r="J618" s="3369"/>
      <c r="K618" s="3366"/>
      <c r="L618" s="3367"/>
    </row>
    <row r="619" spans="1:12" s="3371" customFormat="1" x14ac:dyDescent="0.25">
      <c r="A619" s="3370"/>
      <c r="B619" s="3369"/>
      <c r="C619" s="3369"/>
      <c r="D619" s="3369"/>
      <c r="E619" s="3369"/>
      <c r="F619" s="3369"/>
      <c r="G619" s="3369"/>
      <c r="H619" s="3369"/>
      <c r="I619" s="3369"/>
      <c r="J619" s="3369"/>
      <c r="K619" s="3366"/>
      <c r="L619" s="3367"/>
    </row>
    <row r="620" spans="1:12" s="3371" customFormat="1" x14ac:dyDescent="0.25">
      <c r="A620" s="3370"/>
      <c r="B620" s="3369"/>
      <c r="C620" s="3369"/>
      <c r="D620" s="3369"/>
      <c r="E620" s="3369"/>
      <c r="F620" s="3369"/>
      <c r="G620" s="3369"/>
      <c r="H620" s="3369"/>
      <c r="I620" s="3369"/>
      <c r="J620" s="3369"/>
      <c r="K620" s="3366"/>
      <c r="L620" s="3367"/>
    </row>
    <row r="621" spans="1:12" s="3371" customFormat="1" x14ac:dyDescent="0.25">
      <c r="A621" s="3370"/>
      <c r="B621" s="3369"/>
      <c r="C621" s="3369"/>
      <c r="D621" s="3369"/>
      <c r="E621" s="3369"/>
      <c r="F621" s="3369"/>
      <c r="G621" s="3369"/>
      <c r="H621" s="3369"/>
      <c r="I621" s="3369"/>
      <c r="J621" s="3369"/>
      <c r="K621" s="3366"/>
      <c r="L621" s="3367"/>
    </row>
    <row r="622" spans="1:12" s="3371" customFormat="1" x14ac:dyDescent="0.25">
      <c r="A622" s="3370"/>
      <c r="B622" s="3369"/>
      <c r="C622" s="3369"/>
      <c r="D622" s="3369"/>
      <c r="E622" s="3369"/>
      <c r="F622" s="3369"/>
      <c r="G622" s="3369"/>
      <c r="H622" s="3369"/>
      <c r="I622" s="3369"/>
      <c r="J622" s="3369"/>
      <c r="K622" s="3366"/>
      <c r="L622" s="3367"/>
    </row>
    <row r="623" spans="1:12" s="3371" customFormat="1" x14ac:dyDescent="0.25">
      <c r="A623" s="3370"/>
      <c r="B623" s="3369"/>
      <c r="C623" s="3369"/>
      <c r="D623" s="3369"/>
      <c r="E623" s="3369"/>
      <c r="F623" s="3369"/>
      <c r="G623" s="3369"/>
      <c r="H623" s="3369"/>
      <c r="I623" s="3369"/>
      <c r="J623" s="3369"/>
      <c r="K623" s="3366"/>
      <c r="L623" s="3367"/>
    </row>
    <row r="624" spans="1:12" s="3371" customFormat="1" x14ac:dyDescent="0.25">
      <c r="A624" s="3370"/>
      <c r="B624" s="3369"/>
      <c r="C624" s="3369"/>
      <c r="D624" s="3369"/>
      <c r="E624" s="3369"/>
      <c r="F624" s="3369"/>
      <c r="G624" s="3369"/>
      <c r="H624" s="3369"/>
      <c r="I624" s="3369"/>
      <c r="J624" s="3369"/>
      <c r="K624" s="3366"/>
      <c r="L624" s="3367"/>
    </row>
    <row r="625" spans="1:12" s="3371" customFormat="1" x14ac:dyDescent="0.25">
      <c r="A625" s="3370"/>
      <c r="B625" s="3369"/>
      <c r="C625" s="3369"/>
      <c r="D625" s="3369"/>
      <c r="E625" s="3369"/>
      <c r="F625" s="3369"/>
      <c r="G625" s="3369"/>
      <c r="H625" s="3369"/>
      <c r="I625" s="3369"/>
      <c r="J625" s="3369"/>
      <c r="K625" s="3366"/>
      <c r="L625" s="3367"/>
    </row>
    <row r="626" spans="1:12" s="3371" customFormat="1" x14ac:dyDescent="0.25">
      <c r="A626" s="3370"/>
      <c r="B626" s="3369"/>
      <c r="C626" s="3369"/>
      <c r="D626" s="3369"/>
      <c r="E626" s="3369"/>
      <c r="F626" s="3369"/>
      <c r="G626" s="3369"/>
      <c r="H626" s="3369"/>
      <c r="I626" s="3369"/>
      <c r="J626" s="3369"/>
      <c r="K626" s="3366"/>
      <c r="L626" s="3367"/>
    </row>
    <row r="627" spans="1:12" s="3371" customFormat="1" x14ac:dyDescent="0.25">
      <c r="A627" s="3370"/>
      <c r="B627" s="3369"/>
      <c r="C627" s="3369"/>
      <c r="D627" s="3369"/>
      <c r="E627" s="3369"/>
      <c r="F627" s="3369"/>
      <c r="G627" s="3369"/>
      <c r="H627" s="3369"/>
      <c r="I627" s="3369"/>
      <c r="J627" s="3369"/>
      <c r="K627" s="3366"/>
      <c r="L627" s="3367"/>
    </row>
    <row r="628" spans="1:12" s="3371" customFormat="1" x14ac:dyDescent="0.25">
      <c r="A628" s="3370"/>
      <c r="B628" s="3369"/>
      <c r="C628" s="3369"/>
      <c r="D628" s="3369"/>
      <c r="E628" s="3369"/>
      <c r="F628" s="3369"/>
      <c r="G628" s="3369"/>
      <c r="H628" s="3369"/>
      <c r="I628" s="3369"/>
      <c r="J628" s="3369"/>
      <c r="K628" s="3366"/>
      <c r="L628" s="3367"/>
    </row>
    <row r="629" spans="1:12" s="3371" customFormat="1" x14ac:dyDescent="0.25">
      <c r="A629" s="3370"/>
      <c r="B629" s="3369"/>
      <c r="C629" s="3369"/>
      <c r="D629" s="3369"/>
      <c r="E629" s="3369"/>
      <c r="F629" s="3369"/>
      <c r="G629" s="3369"/>
      <c r="H629" s="3369"/>
      <c r="I629" s="3369"/>
      <c r="J629" s="3369"/>
      <c r="K629" s="3366"/>
      <c r="L629" s="3367"/>
    </row>
    <row r="630" spans="1:12" s="3371" customFormat="1" x14ac:dyDescent="0.25">
      <c r="A630" s="3370"/>
      <c r="B630" s="3369"/>
      <c r="C630" s="3369"/>
      <c r="D630" s="3369"/>
      <c r="E630" s="3369"/>
      <c r="F630" s="3369"/>
      <c r="G630" s="3369"/>
      <c r="H630" s="3369"/>
      <c r="I630" s="3369"/>
      <c r="J630" s="3369"/>
      <c r="K630" s="3366"/>
      <c r="L630" s="3367"/>
    </row>
    <row r="631" spans="1:12" s="3371" customFormat="1" x14ac:dyDescent="0.25">
      <c r="A631" s="3370"/>
      <c r="B631" s="3369"/>
      <c r="C631" s="3369"/>
      <c r="D631" s="3369"/>
      <c r="E631" s="3369"/>
      <c r="F631" s="3369"/>
      <c r="G631" s="3369"/>
      <c r="H631" s="3369"/>
      <c r="I631" s="3369"/>
      <c r="J631" s="3369"/>
      <c r="K631" s="3366"/>
      <c r="L631" s="3367"/>
    </row>
    <row r="632" spans="1:12" s="3371" customFormat="1" x14ac:dyDescent="0.25">
      <c r="A632" s="3370"/>
      <c r="B632" s="3369"/>
      <c r="C632" s="3369"/>
      <c r="D632" s="3369"/>
      <c r="E632" s="3369"/>
      <c r="F632" s="3369"/>
      <c r="G632" s="3369"/>
      <c r="H632" s="3369"/>
      <c r="I632" s="3369"/>
      <c r="J632" s="3369"/>
      <c r="K632" s="3366"/>
      <c r="L632" s="3367"/>
    </row>
    <row r="633" spans="1:12" s="3371" customFormat="1" x14ac:dyDescent="0.25">
      <c r="A633" s="3370"/>
      <c r="B633" s="3369"/>
      <c r="C633" s="3369"/>
      <c r="D633" s="3369"/>
      <c r="E633" s="3369"/>
      <c r="F633" s="3369"/>
      <c r="G633" s="3369"/>
      <c r="H633" s="3369"/>
      <c r="I633" s="3369"/>
      <c r="J633" s="3369"/>
      <c r="K633" s="3366"/>
      <c r="L633" s="3367"/>
    </row>
    <row r="634" spans="1:12" s="3371" customFormat="1" x14ac:dyDescent="0.25">
      <c r="A634" s="3370"/>
      <c r="B634" s="3369"/>
      <c r="C634" s="3369"/>
      <c r="D634" s="3369"/>
      <c r="E634" s="3369"/>
      <c r="F634" s="3369"/>
      <c r="G634" s="3369"/>
      <c r="H634" s="3369"/>
      <c r="I634" s="3369"/>
      <c r="J634" s="3369"/>
      <c r="K634" s="3366"/>
      <c r="L634" s="3367"/>
    </row>
    <row r="635" spans="1:12" s="3371" customFormat="1" x14ac:dyDescent="0.25">
      <c r="A635" s="3370"/>
      <c r="B635" s="3369"/>
      <c r="C635" s="3369"/>
      <c r="D635" s="3369"/>
      <c r="E635" s="3369"/>
      <c r="F635" s="3369"/>
      <c r="G635" s="3369"/>
      <c r="H635" s="3369"/>
      <c r="I635" s="3369"/>
      <c r="J635" s="3369"/>
      <c r="K635" s="3366"/>
      <c r="L635" s="3367"/>
    </row>
    <row r="636" spans="1:12" s="3371" customFormat="1" x14ac:dyDescent="0.25">
      <c r="A636" s="3370"/>
      <c r="B636" s="3369"/>
      <c r="C636" s="3369"/>
      <c r="D636" s="3369"/>
      <c r="E636" s="3369"/>
      <c r="F636" s="3369"/>
      <c r="G636" s="3369"/>
      <c r="H636" s="3369"/>
      <c r="I636" s="3369"/>
      <c r="J636" s="3369"/>
      <c r="K636" s="3366"/>
      <c r="L636" s="3367"/>
    </row>
    <row r="637" spans="1:12" s="3371" customFormat="1" x14ac:dyDescent="0.25">
      <c r="A637" s="3370"/>
      <c r="B637" s="3369"/>
      <c r="C637" s="3369"/>
      <c r="D637" s="3369"/>
      <c r="E637" s="3369"/>
      <c r="F637" s="3369"/>
      <c r="G637" s="3369"/>
      <c r="H637" s="3369"/>
      <c r="I637" s="3369"/>
      <c r="J637" s="3369"/>
      <c r="K637" s="3366"/>
      <c r="L637" s="3367"/>
    </row>
    <row r="638" spans="1:12" s="3371" customFormat="1" x14ac:dyDescent="0.25">
      <c r="A638" s="3370"/>
      <c r="B638" s="3369"/>
      <c r="C638" s="3369"/>
      <c r="D638" s="3369"/>
      <c r="E638" s="3369"/>
      <c r="F638" s="3369"/>
      <c r="G638" s="3369"/>
      <c r="H638" s="3369"/>
      <c r="I638" s="3369"/>
      <c r="J638" s="3369"/>
      <c r="K638" s="3366"/>
      <c r="L638" s="3367"/>
    </row>
    <row r="639" spans="1:12" s="3371" customFormat="1" x14ac:dyDescent="0.25">
      <c r="A639" s="3370"/>
      <c r="B639" s="3369"/>
      <c r="C639" s="3369"/>
      <c r="D639" s="3369"/>
      <c r="E639" s="3369"/>
      <c r="F639" s="3369"/>
      <c r="G639" s="3369"/>
      <c r="H639" s="3369"/>
      <c r="I639" s="3369"/>
      <c r="J639" s="3369"/>
      <c r="K639" s="3366"/>
      <c r="L639" s="3367"/>
    </row>
    <row r="640" spans="1:12" s="3371" customFormat="1" x14ac:dyDescent="0.25">
      <c r="A640" s="3370"/>
      <c r="B640" s="3369"/>
      <c r="C640" s="3369"/>
      <c r="D640" s="3369"/>
      <c r="E640" s="3369"/>
      <c r="F640" s="3369"/>
      <c r="G640" s="3369"/>
      <c r="H640" s="3369"/>
      <c r="I640" s="3369"/>
      <c r="J640" s="3369"/>
      <c r="K640" s="3366"/>
      <c r="L640" s="3367"/>
    </row>
    <row r="641" spans="1:12" s="3371" customFormat="1" x14ac:dyDescent="0.25">
      <c r="A641" s="3370"/>
      <c r="B641" s="3369"/>
      <c r="C641" s="3369"/>
      <c r="D641" s="3369"/>
      <c r="E641" s="3369"/>
      <c r="F641" s="3369"/>
      <c r="G641" s="3369"/>
      <c r="H641" s="3369"/>
      <c r="I641" s="3369"/>
      <c r="J641" s="3369"/>
      <c r="K641" s="3366"/>
      <c r="L641" s="3367"/>
    </row>
    <row r="642" spans="1:12" s="3371" customFormat="1" x14ac:dyDescent="0.25">
      <c r="A642" s="3370"/>
      <c r="B642" s="3369"/>
      <c r="C642" s="3369"/>
      <c r="D642" s="3369"/>
      <c r="E642" s="3369"/>
      <c r="F642" s="3369"/>
      <c r="G642" s="3369"/>
      <c r="H642" s="3369"/>
      <c r="I642" s="3369"/>
      <c r="J642" s="3369"/>
      <c r="K642" s="3366"/>
      <c r="L642" s="3367"/>
    </row>
    <row r="643" spans="1:12" s="3371" customFormat="1" x14ac:dyDescent="0.25">
      <c r="A643" s="3370"/>
      <c r="B643" s="3369"/>
      <c r="C643" s="3369"/>
      <c r="D643" s="3369"/>
      <c r="E643" s="3369"/>
      <c r="F643" s="3369"/>
      <c r="G643" s="3369"/>
      <c r="H643" s="3369"/>
      <c r="I643" s="3369"/>
      <c r="J643" s="3369"/>
      <c r="K643" s="3366"/>
      <c r="L643" s="3367"/>
    </row>
    <row r="644" spans="1:12" s="3371" customFormat="1" x14ac:dyDescent="0.25">
      <c r="A644" s="3370"/>
      <c r="B644" s="3369"/>
      <c r="C644" s="3369"/>
      <c r="D644" s="3369"/>
      <c r="E644" s="3369"/>
      <c r="F644" s="3369"/>
      <c r="G644" s="3369"/>
      <c r="H644" s="3369"/>
      <c r="I644" s="3369"/>
      <c r="J644" s="3369"/>
      <c r="K644" s="3366"/>
      <c r="L644" s="3367"/>
    </row>
    <row r="645" spans="1:12" s="3371" customFormat="1" x14ac:dyDescent="0.25">
      <c r="A645" s="3370"/>
      <c r="B645" s="3369"/>
      <c r="C645" s="3369"/>
      <c r="D645" s="3369"/>
      <c r="E645" s="3369"/>
      <c r="F645" s="3369"/>
      <c r="G645" s="3369"/>
      <c r="H645" s="3369"/>
      <c r="I645" s="3369"/>
      <c r="J645" s="3369"/>
      <c r="K645" s="3366"/>
      <c r="L645" s="3367"/>
    </row>
    <row r="646" spans="1:12" s="3371" customFormat="1" x14ac:dyDescent="0.25">
      <c r="A646" s="3370"/>
      <c r="B646" s="3369"/>
      <c r="C646" s="3369"/>
      <c r="D646" s="3369"/>
      <c r="E646" s="3369"/>
      <c r="F646" s="3369"/>
      <c r="G646" s="3369"/>
      <c r="H646" s="3369"/>
      <c r="I646" s="3369"/>
      <c r="J646" s="3369"/>
      <c r="K646" s="3366"/>
      <c r="L646" s="3367"/>
    </row>
    <row r="647" spans="1:12" s="3371" customFormat="1" x14ac:dyDescent="0.25">
      <c r="A647" s="3370"/>
      <c r="B647" s="3369"/>
      <c r="C647" s="3369"/>
      <c r="D647" s="3369"/>
      <c r="E647" s="3369"/>
      <c r="F647" s="3369"/>
      <c r="G647" s="3369"/>
      <c r="H647" s="3369"/>
      <c r="I647" s="3369"/>
      <c r="J647" s="3369"/>
      <c r="K647" s="3366"/>
      <c r="L647" s="3367"/>
    </row>
    <row r="648" spans="1:12" s="3371" customFormat="1" x14ac:dyDescent="0.25">
      <c r="A648" s="3370"/>
      <c r="B648" s="3369"/>
      <c r="C648" s="3369"/>
      <c r="D648" s="3369"/>
      <c r="E648" s="3369"/>
      <c r="F648" s="3369"/>
      <c r="G648" s="3369"/>
      <c r="H648" s="3369"/>
      <c r="I648" s="3369"/>
      <c r="J648" s="3369"/>
      <c r="K648" s="3366"/>
      <c r="L648" s="3367"/>
    </row>
    <row r="649" spans="1:12" s="3371" customFormat="1" x14ac:dyDescent="0.25">
      <c r="A649" s="3370"/>
      <c r="B649" s="3369"/>
      <c r="C649" s="3369"/>
      <c r="D649" s="3369"/>
      <c r="E649" s="3369"/>
      <c r="F649" s="3369"/>
      <c r="G649" s="3369"/>
      <c r="H649" s="3369"/>
      <c r="I649" s="3369"/>
      <c r="J649" s="3369"/>
      <c r="K649" s="3366"/>
      <c r="L649" s="3367"/>
    </row>
    <row r="650" spans="1:12" s="3371" customFormat="1" x14ac:dyDescent="0.25">
      <c r="A650" s="3370"/>
      <c r="B650" s="3369"/>
      <c r="C650" s="3369"/>
      <c r="D650" s="3369"/>
      <c r="E650" s="3369"/>
      <c r="F650" s="3369"/>
      <c r="G650" s="3369"/>
      <c r="H650" s="3369"/>
      <c r="I650" s="3369"/>
      <c r="J650" s="3369"/>
      <c r="K650" s="3366"/>
      <c r="L650" s="3367"/>
    </row>
    <row r="651" spans="1:12" s="3371" customFormat="1" x14ac:dyDescent="0.25">
      <c r="A651" s="3370"/>
      <c r="B651" s="3369"/>
      <c r="C651" s="3369"/>
      <c r="D651" s="3369"/>
      <c r="E651" s="3369"/>
      <c r="F651" s="3369"/>
      <c r="G651" s="3369"/>
      <c r="H651" s="3369"/>
      <c r="I651" s="3369"/>
      <c r="J651" s="3369"/>
      <c r="K651" s="3366"/>
      <c r="L651" s="3367"/>
    </row>
    <row r="652" spans="1:12" s="3371" customFormat="1" x14ac:dyDescent="0.25">
      <c r="A652" s="3370"/>
      <c r="B652" s="3369"/>
      <c r="C652" s="3369"/>
      <c r="D652" s="3369"/>
      <c r="E652" s="3369"/>
      <c r="F652" s="3369"/>
      <c r="G652" s="3369"/>
      <c r="H652" s="3369"/>
      <c r="I652" s="3369"/>
      <c r="J652" s="3369"/>
      <c r="K652" s="3366"/>
      <c r="L652" s="3367"/>
    </row>
    <row r="653" spans="1:12" s="3371" customFormat="1" x14ac:dyDescent="0.25">
      <c r="A653" s="3370"/>
      <c r="B653" s="3369"/>
      <c r="C653" s="3369"/>
      <c r="D653" s="3369"/>
      <c r="E653" s="3369"/>
      <c r="F653" s="3369"/>
      <c r="G653" s="3369"/>
      <c r="H653" s="3369"/>
      <c r="I653" s="3369"/>
      <c r="J653" s="3369"/>
      <c r="K653" s="3366"/>
      <c r="L653" s="3367"/>
    </row>
    <row r="654" spans="1:12" s="3371" customFormat="1" x14ac:dyDescent="0.25">
      <c r="A654" s="3370"/>
      <c r="B654" s="3369"/>
      <c r="C654" s="3369"/>
      <c r="D654" s="3369"/>
      <c r="E654" s="3369"/>
      <c r="F654" s="3369"/>
      <c r="G654" s="3369"/>
      <c r="H654" s="3369"/>
      <c r="I654" s="3369"/>
      <c r="J654" s="3369"/>
      <c r="K654" s="3366"/>
      <c r="L654" s="3367"/>
    </row>
    <row r="655" spans="1:12" s="3371" customFormat="1" x14ac:dyDescent="0.25">
      <c r="A655" s="3370"/>
      <c r="B655" s="3369"/>
      <c r="C655" s="3369"/>
      <c r="D655" s="3369"/>
      <c r="E655" s="3369"/>
      <c r="F655" s="3369"/>
      <c r="G655" s="3369"/>
      <c r="H655" s="3369"/>
      <c r="I655" s="3369"/>
      <c r="J655" s="3369"/>
      <c r="K655" s="3366"/>
      <c r="L655" s="3367"/>
    </row>
    <row r="656" spans="1:12" s="3371" customFormat="1" x14ac:dyDescent="0.25">
      <c r="A656" s="3370"/>
      <c r="B656" s="3369"/>
      <c r="C656" s="3369"/>
      <c r="D656" s="3369"/>
      <c r="E656" s="3369"/>
      <c r="F656" s="3369"/>
      <c r="G656" s="3369"/>
      <c r="H656" s="3369"/>
      <c r="I656" s="3369"/>
      <c r="J656" s="3369"/>
      <c r="K656" s="3366"/>
      <c r="L656" s="3367"/>
    </row>
    <row r="657" spans="1:12" s="3371" customFormat="1" x14ac:dyDescent="0.25">
      <c r="A657" s="3370"/>
      <c r="B657" s="3369"/>
      <c r="C657" s="3369"/>
      <c r="D657" s="3369"/>
      <c r="E657" s="3369"/>
      <c r="F657" s="3369"/>
      <c r="G657" s="3369"/>
      <c r="H657" s="3369"/>
      <c r="I657" s="3369"/>
      <c r="J657" s="3369"/>
      <c r="K657" s="3366"/>
      <c r="L657" s="3367"/>
    </row>
    <row r="658" spans="1:12" s="3371" customFormat="1" x14ac:dyDescent="0.25">
      <c r="A658" s="3370"/>
      <c r="B658" s="3369"/>
      <c r="C658" s="3369"/>
      <c r="D658" s="3369"/>
      <c r="E658" s="3369"/>
      <c r="F658" s="3369"/>
      <c r="G658" s="3369"/>
      <c r="H658" s="3369"/>
      <c r="I658" s="3369"/>
      <c r="J658" s="3369"/>
      <c r="K658" s="3366"/>
      <c r="L658" s="3367"/>
    </row>
    <row r="659" spans="1:12" s="3371" customFormat="1" x14ac:dyDescent="0.25">
      <c r="A659" s="3370"/>
      <c r="B659" s="3369"/>
      <c r="C659" s="3369"/>
      <c r="D659" s="3369"/>
      <c r="E659" s="3369"/>
      <c r="F659" s="3369"/>
      <c r="G659" s="3369"/>
      <c r="H659" s="3369"/>
      <c r="I659" s="3369"/>
      <c r="J659" s="3369"/>
      <c r="K659" s="3366"/>
      <c r="L659" s="3367"/>
    </row>
    <row r="660" spans="1:12" s="3371" customFormat="1" x14ac:dyDescent="0.25">
      <c r="A660" s="3370"/>
      <c r="B660" s="3369"/>
      <c r="C660" s="3369"/>
      <c r="D660" s="3369"/>
      <c r="E660" s="3369"/>
      <c r="F660" s="3369"/>
      <c r="G660" s="3369"/>
      <c r="H660" s="3369"/>
      <c r="I660" s="3369"/>
      <c r="J660" s="3369"/>
      <c r="K660" s="3366"/>
      <c r="L660" s="3367"/>
    </row>
    <row r="661" spans="1:12" s="3371" customFormat="1" x14ac:dyDescent="0.25">
      <c r="A661" s="3370"/>
      <c r="B661" s="3369"/>
      <c r="C661" s="3369"/>
      <c r="D661" s="3369"/>
      <c r="E661" s="3369"/>
      <c r="F661" s="3369"/>
      <c r="G661" s="3369"/>
      <c r="H661" s="3369"/>
      <c r="I661" s="3369"/>
      <c r="J661" s="3369"/>
      <c r="K661" s="3366"/>
      <c r="L661" s="3367"/>
    </row>
    <row r="662" spans="1:12" s="3371" customFormat="1" x14ac:dyDescent="0.25">
      <c r="A662" s="3370"/>
      <c r="B662" s="3369"/>
      <c r="C662" s="3369"/>
      <c r="D662" s="3369"/>
      <c r="E662" s="3369"/>
      <c r="F662" s="3369"/>
      <c r="G662" s="3369"/>
      <c r="H662" s="3369"/>
      <c r="I662" s="3369"/>
      <c r="J662" s="3369"/>
      <c r="K662" s="3366"/>
      <c r="L662" s="3367"/>
    </row>
    <row r="663" spans="1:12" s="3371" customFormat="1" x14ac:dyDescent="0.25">
      <c r="A663" s="3370"/>
      <c r="B663" s="3369"/>
      <c r="C663" s="3369"/>
      <c r="D663" s="3369"/>
      <c r="E663" s="3369"/>
      <c r="F663" s="3369"/>
      <c r="G663" s="3369"/>
      <c r="H663" s="3369"/>
      <c r="I663" s="3369"/>
      <c r="J663" s="3369"/>
      <c r="K663" s="3366"/>
      <c r="L663" s="3367"/>
    </row>
    <row r="664" spans="1:12" s="3371" customFormat="1" x14ac:dyDescent="0.25">
      <c r="A664" s="3370"/>
      <c r="B664" s="3369"/>
      <c r="C664" s="3369"/>
      <c r="D664" s="3369"/>
      <c r="E664" s="3369"/>
      <c r="F664" s="3369"/>
      <c r="G664" s="3369"/>
      <c r="H664" s="3369"/>
      <c r="I664" s="3369"/>
      <c r="J664" s="3369"/>
      <c r="K664" s="3366"/>
      <c r="L664" s="3367"/>
    </row>
    <row r="665" spans="1:12" s="3371" customFormat="1" x14ac:dyDescent="0.25">
      <c r="A665" s="3370"/>
      <c r="B665" s="3369"/>
      <c r="C665" s="3369"/>
      <c r="D665" s="3369"/>
      <c r="E665" s="3369"/>
      <c r="F665" s="3369"/>
      <c r="G665" s="3369"/>
      <c r="H665" s="3369"/>
      <c r="I665" s="3369"/>
      <c r="J665" s="3369"/>
      <c r="K665" s="3366"/>
      <c r="L665" s="3367"/>
    </row>
    <row r="666" spans="1:12" s="3371" customFormat="1" x14ac:dyDescent="0.25">
      <c r="A666" s="3370"/>
      <c r="B666" s="3369"/>
      <c r="C666" s="3369"/>
      <c r="D666" s="3369"/>
      <c r="E666" s="3369"/>
      <c r="F666" s="3369"/>
      <c r="G666" s="3369"/>
      <c r="H666" s="3369"/>
      <c r="I666" s="3369"/>
      <c r="J666" s="3369"/>
      <c r="K666" s="3366"/>
      <c r="L666" s="3367"/>
    </row>
    <row r="667" spans="1:12" s="3371" customFormat="1" x14ac:dyDescent="0.25">
      <c r="A667" s="3370"/>
      <c r="B667" s="3369"/>
      <c r="C667" s="3369"/>
      <c r="D667" s="3369"/>
      <c r="E667" s="3369"/>
      <c r="F667" s="3369"/>
      <c r="G667" s="3369"/>
      <c r="H667" s="3369"/>
      <c r="I667" s="3369"/>
      <c r="J667" s="3369"/>
      <c r="K667" s="3366"/>
      <c r="L667" s="3367"/>
    </row>
    <row r="668" spans="1:12" s="3371" customFormat="1" x14ac:dyDescent="0.25">
      <c r="A668" s="3370"/>
      <c r="B668" s="3369"/>
      <c r="C668" s="3369"/>
      <c r="D668" s="3369"/>
      <c r="E668" s="3369"/>
      <c r="F668" s="3369"/>
      <c r="G668" s="3369"/>
      <c r="H668" s="3369"/>
      <c r="I668" s="3369"/>
      <c r="J668" s="3369"/>
      <c r="K668" s="3366"/>
      <c r="L668" s="3367"/>
    </row>
    <row r="669" spans="1:12" s="3371" customFormat="1" x14ac:dyDescent="0.25">
      <c r="A669" s="3370"/>
      <c r="B669" s="3369"/>
      <c r="C669" s="3369"/>
      <c r="D669" s="3369"/>
      <c r="E669" s="3369"/>
      <c r="F669" s="3369"/>
      <c r="G669" s="3369"/>
      <c r="H669" s="3369"/>
      <c r="I669" s="3369"/>
      <c r="J669" s="3369"/>
      <c r="K669" s="3366"/>
      <c r="L669" s="3367"/>
    </row>
    <row r="670" spans="1:12" s="3371" customFormat="1" x14ac:dyDescent="0.25">
      <c r="A670" s="3370"/>
      <c r="B670" s="3369"/>
      <c r="C670" s="3369"/>
      <c r="D670" s="3369"/>
      <c r="E670" s="3369"/>
      <c r="F670" s="3369"/>
      <c r="G670" s="3369"/>
      <c r="H670" s="3369"/>
      <c r="I670" s="3369"/>
      <c r="J670" s="3369"/>
      <c r="K670" s="3366"/>
      <c r="L670" s="3367"/>
    </row>
    <row r="671" spans="1:12" s="3371" customFormat="1" x14ac:dyDescent="0.25">
      <c r="A671" s="3370"/>
      <c r="B671" s="3369"/>
      <c r="C671" s="3369"/>
      <c r="D671" s="3369"/>
      <c r="E671" s="3369"/>
      <c r="F671" s="3369"/>
      <c r="G671" s="3369"/>
      <c r="H671" s="3369"/>
      <c r="I671" s="3369"/>
      <c r="J671" s="3369"/>
      <c r="K671" s="3366"/>
      <c r="L671" s="3367"/>
    </row>
    <row r="672" spans="1:12" s="3371" customFormat="1" x14ac:dyDescent="0.25">
      <c r="A672" s="3370"/>
      <c r="B672" s="3369"/>
      <c r="C672" s="3369"/>
      <c r="D672" s="3369"/>
      <c r="E672" s="3369"/>
      <c r="F672" s="3369"/>
      <c r="G672" s="3369"/>
      <c r="H672" s="3369"/>
      <c r="I672" s="3369"/>
      <c r="J672" s="3369"/>
      <c r="K672" s="3366"/>
      <c r="L672" s="3367"/>
    </row>
    <row r="673" spans="1:12" s="3371" customFormat="1" x14ac:dyDescent="0.25">
      <c r="A673" s="3370"/>
      <c r="B673" s="3369"/>
      <c r="C673" s="3369"/>
      <c r="D673" s="3369"/>
      <c r="E673" s="3369"/>
      <c r="F673" s="3369"/>
      <c r="G673" s="3369"/>
      <c r="H673" s="3369"/>
      <c r="I673" s="3369"/>
      <c r="J673" s="3369"/>
      <c r="K673" s="3366"/>
      <c r="L673" s="3367"/>
    </row>
    <row r="674" spans="1:12" s="3371" customFormat="1" x14ac:dyDescent="0.25">
      <c r="A674" s="3370"/>
      <c r="B674" s="3369"/>
      <c r="C674" s="3369"/>
      <c r="D674" s="3369"/>
      <c r="E674" s="3369"/>
      <c r="F674" s="3369"/>
      <c r="G674" s="3369"/>
      <c r="H674" s="3369"/>
      <c r="I674" s="3369"/>
      <c r="J674" s="3369"/>
      <c r="K674" s="3366"/>
      <c r="L674" s="3367"/>
    </row>
    <row r="675" spans="1:12" s="3371" customFormat="1" x14ac:dyDescent="0.25">
      <c r="A675" s="3370"/>
      <c r="B675" s="3369"/>
      <c r="C675" s="3369"/>
      <c r="D675" s="3369"/>
      <c r="E675" s="3369"/>
      <c r="F675" s="3369"/>
      <c r="G675" s="3369"/>
      <c r="H675" s="3369"/>
      <c r="I675" s="3369"/>
      <c r="J675" s="3369"/>
      <c r="K675" s="3366"/>
      <c r="L675" s="3367"/>
    </row>
    <row r="676" spans="1:12" s="3371" customFormat="1" x14ac:dyDescent="0.25">
      <c r="A676" s="3370"/>
      <c r="B676" s="3369"/>
      <c r="C676" s="3369"/>
      <c r="D676" s="3369"/>
      <c r="E676" s="3369"/>
      <c r="F676" s="3369"/>
      <c r="G676" s="3369"/>
      <c r="H676" s="3369"/>
      <c r="I676" s="3369"/>
      <c r="J676" s="3369"/>
      <c r="K676" s="3366"/>
      <c r="L676" s="3367"/>
    </row>
    <row r="677" spans="1:12" s="3371" customFormat="1" x14ac:dyDescent="0.25">
      <c r="A677" s="3370"/>
      <c r="B677" s="3369"/>
      <c r="C677" s="3369"/>
      <c r="D677" s="3369"/>
      <c r="E677" s="3369"/>
      <c r="F677" s="3369"/>
      <c r="G677" s="3369"/>
      <c r="H677" s="3369"/>
      <c r="I677" s="3369"/>
      <c r="J677" s="3369"/>
      <c r="K677" s="3366"/>
      <c r="L677" s="3367"/>
    </row>
    <row r="678" spans="1:12" s="3371" customFormat="1" x14ac:dyDescent="0.25">
      <c r="A678" s="3370"/>
      <c r="B678" s="3369"/>
      <c r="C678" s="3369"/>
      <c r="D678" s="3369"/>
      <c r="E678" s="3369"/>
      <c r="F678" s="3369"/>
      <c r="G678" s="3369"/>
      <c r="H678" s="3369"/>
      <c r="I678" s="3369"/>
      <c r="J678" s="3369"/>
      <c r="K678" s="3366"/>
      <c r="L678" s="3367"/>
    </row>
    <row r="679" spans="1:12" s="3371" customFormat="1" x14ac:dyDescent="0.25">
      <c r="A679" s="3370"/>
      <c r="B679" s="3369"/>
      <c r="C679" s="3369"/>
      <c r="D679" s="3369"/>
      <c r="E679" s="3369"/>
      <c r="F679" s="3369"/>
      <c r="G679" s="3369"/>
      <c r="H679" s="3369"/>
      <c r="I679" s="3369"/>
      <c r="J679" s="3369"/>
      <c r="K679" s="3366"/>
      <c r="L679" s="3367"/>
    </row>
    <row r="680" spans="1:12" s="3371" customFormat="1" x14ac:dyDescent="0.25">
      <c r="A680" s="3370"/>
      <c r="B680" s="3369"/>
      <c r="C680" s="3369"/>
      <c r="D680" s="3369"/>
      <c r="E680" s="3369"/>
      <c r="F680" s="3369"/>
      <c r="G680" s="3369"/>
      <c r="H680" s="3369"/>
      <c r="I680" s="3369"/>
      <c r="J680" s="3369"/>
      <c r="K680" s="3366"/>
      <c r="L680" s="3367"/>
    </row>
    <row r="681" spans="1:12" s="3371" customFormat="1" x14ac:dyDescent="0.25">
      <c r="A681" s="3370"/>
      <c r="B681" s="3369"/>
      <c r="C681" s="3369"/>
      <c r="D681" s="3369"/>
      <c r="E681" s="3369"/>
      <c r="F681" s="3369"/>
      <c r="G681" s="3369"/>
      <c r="H681" s="3369"/>
      <c r="I681" s="3369"/>
      <c r="J681" s="3369"/>
      <c r="K681" s="3366"/>
      <c r="L681" s="3367"/>
    </row>
    <row r="682" spans="1:12" s="3371" customFormat="1" x14ac:dyDescent="0.25">
      <c r="A682" s="3370"/>
      <c r="B682" s="3369"/>
      <c r="C682" s="3369"/>
      <c r="D682" s="3369"/>
      <c r="E682" s="3369"/>
      <c r="F682" s="3369"/>
      <c r="G682" s="3369"/>
      <c r="H682" s="3369"/>
      <c r="I682" s="3369"/>
      <c r="J682" s="3369"/>
      <c r="K682" s="3366"/>
      <c r="L682" s="3367"/>
    </row>
    <row r="683" spans="1:12" s="3371" customFormat="1" x14ac:dyDescent="0.25">
      <c r="A683" s="3370"/>
      <c r="B683" s="3369"/>
      <c r="C683" s="3369"/>
      <c r="D683" s="3369"/>
      <c r="E683" s="3369"/>
      <c r="F683" s="3369"/>
      <c r="G683" s="3369"/>
      <c r="H683" s="3369"/>
      <c r="I683" s="3369"/>
      <c r="J683" s="3369"/>
      <c r="K683" s="3366"/>
      <c r="L683" s="3367"/>
    </row>
    <row r="684" spans="1:12" s="3371" customFormat="1" x14ac:dyDescent="0.25">
      <c r="A684" s="3370"/>
      <c r="B684" s="3369"/>
      <c r="C684" s="3369"/>
      <c r="D684" s="3369"/>
      <c r="E684" s="3369"/>
      <c r="F684" s="3369"/>
      <c r="G684" s="3369"/>
      <c r="H684" s="3369"/>
      <c r="I684" s="3369"/>
      <c r="J684" s="3369"/>
      <c r="K684" s="3366"/>
      <c r="L684" s="3367"/>
    </row>
    <row r="685" spans="1:12" s="3371" customFormat="1" x14ac:dyDescent="0.25">
      <c r="A685" s="3370"/>
      <c r="B685" s="3369"/>
      <c r="C685" s="3369"/>
      <c r="D685" s="3369"/>
      <c r="E685" s="3369"/>
      <c r="F685" s="3369"/>
      <c r="G685" s="3369"/>
      <c r="H685" s="3369"/>
      <c r="I685" s="3369"/>
      <c r="J685" s="3369"/>
      <c r="K685" s="3366"/>
      <c r="L685" s="3367"/>
    </row>
    <row r="686" spans="1:12" s="3371" customFormat="1" x14ac:dyDescent="0.25">
      <c r="A686" s="3370"/>
      <c r="B686" s="3369"/>
      <c r="C686" s="3369"/>
      <c r="D686" s="3369"/>
      <c r="E686" s="3369"/>
      <c r="F686" s="3369"/>
      <c r="G686" s="3369"/>
      <c r="H686" s="3369"/>
      <c r="I686" s="3369"/>
      <c r="J686" s="3369"/>
      <c r="K686" s="3366"/>
      <c r="L686" s="3367"/>
    </row>
    <row r="687" spans="1:12" s="3371" customFormat="1" x14ac:dyDescent="0.25">
      <c r="A687" s="3370"/>
      <c r="B687" s="3369"/>
      <c r="C687" s="3369"/>
      <c r="D687" s="3369"/>
      <c r="E687" s="3369"/>
      <c r="F687" s="3369"/>
      <c r="G687" s="3369"/>
      <c r="H687" s="3369"/>
      <c r="I687" s="3369"/>
      <c r="J687" s="3369"/>
      <c r="K687" s="3366"/>
      <c r="L687" s="3367"/>
    </row>
    <row r="688" spans="1:12" s="3371" customFormat="1" x14ac:dyDescent="0.25">
      <c r="A688" s="3370"/>
      <c r="B688" s="3369"/>
      <c r="C688" s="3369"/>
      <c r="D688" s="3369"/>
      <c r="E688" s="3369"/>
      <c r="F688" s="3369"/>
      <c r="G688" s="3369"/>
      <c r="H688" s="3369"/>
      <c r="I688" s="3369"/>
      <c r="J688" s="3369"/>
      <c r="K688" s="3366"/>
      <c r="L688" s="3367"/>
    </row>
    <row r="689" spans="1:12" s="3371" customFormat="1" x14ac:dyDescent="0.25">
      <c r="A689" s="3370"/>
      <c r="B689" s="3369"/>
      <c r="C689" s="3369"/>
      <c r="D689" s="3369"/>
      <c r="E689" s="3369"/>
      <c r="F689" s="3369"/>
      <c r="G689" s="3369"/>
      <c r="H689" s="3369"/>
      <c r="I689" s="3369"/>
      <c r="J689" s="3369"/>
      <c r="K689" s="3366"/>
      <c r="L689" s="3367"/>
    </row>
    <row r="690" spans="1:12" s="3371" customFormat="1" x14ac:dyDescent="0.25">
      <c r="A690" s="3370"/>
      <c r="B690" s="3369"/>
      <c r="C690" s="3369"/>
      <c r="D690" s="3369"/>
      <c r="E690" s="3369"/>
      <c r="F690" s="3369"/>
      <c r="G690" s="3369"/>
      <c r="H690" s="3369"/>
      <c r="I690" s="3369"/>
      <c r="J690" s="3369"/>
      <c r="K690" s="3366"/>
      <c r="L690" s="3367"/>
    </row>
    <row r="691" spans="1:12" s="3371" customFormat="1" x14ac:dyDescent="0.25">
      <c r="A691" s="3370"/>
      <c r="B691" s="3369"/>
      <c r="C691" s="3369"/>
      <c r="D691" s="3369"/>
      <c r="E691" s="3369"/>
      <c r="F691" s="3369"/>
      <c r="G691" s="3369"/>
      <c r="H691" s="3369"/>
      <c r="I691" s="3369"/>
      <c r="J691" s="3369"/>
      <c r="K691" s="3366"/>
      <c r="L691" s="3367"/>
    </row>
    <row r="692" spans="1:12" s="3371" customFormat="1" x14ac:dyDescent="0.25">
      <c r="A692" s="3370"/>
      <c r="B692" s="3369"/>
      <c r="C692" s="3369"/>
      <c r="D692" s="3369"/>
      <c r="E692" s="3369"/>
      <c r="F692" s="3369"/>
      <c r="G692" s="3369"/>
      <c r="H692" s="3369"/>
      <c r="I692" s="3369"/>
      <c r="J692" s="3369"/>
      <c r="K692" s="3366"/>
      <c r="L692" s="3367"/>
    </row>
    <row r="693" spans="1:12" s="3371" customFormat="1" x14ac:dyDescent="0.25">
      <c r="A693" s="3370"/>
      <c r="B693" s="3369"/>
      <c r="C693" s="3369"/>
      <c r="D693" s="3369"/>
      <c r="E693" s="3369"/>
      <c r="F693" s="3369"/>
      <c r="G693" s="3369"/>
      <c r="H693" s="3369"/>
      <c r="I693" s="3369"/>
      <c r="J693" s="3369"/>
      <c r="K693" s="3366"/>
      <c r="L693" s="3367"/>
    </row>
    <row r="694" spans="1:12" s="3371" customFormat="1" x14ac:dyDescent="0.25">
      <c r="A694" s="3370"/>
      <c r="B694" s="3369"/>
      <c r="C694" s="3369"/>
      <c r="D694" s="3369"/>
      <c r="E694" s="3369"/>
      <c r="F694" s="3369"/>
      <c r="G694" s="3369"/>
      <c r="H694" s="3369"/>
      <c r="I694" s="3369"/>
      <c r="J694" s="3369"/>
      <c r="K694" s="3366"/>
      <c r="L694" s="3367"/>
    </row>
    <row r="695" spans="1:12" s="3371" customFormat="1" x14ac:dyDescent="0.25">
      <c r="A695" s="3370"/>
      <c r="B695" s="3369"/>
      <c r="C695" s="3369"/>
      <c r="D695" s="3369"/>
      <c r="E695" s="3369"/>
      <c r="F695" s="3369"/>
      <c r="G695" s="3369"/>
      <c r="H695" s="3369"/>
      <c r="I695" s="3369"/>
      <c r="J695" s="3369"/>
      <c r="K695" s="3366"/>
      <c r="L695" s="3367"/>
    </row>
    <row r="696" spans="1:12" s="3371" customFormat="1" x14ac:dyDescent="0.25">
      <c r="A696" s="3370"/>
      <c r="B696" s="3369"/>
      <c r="C696" s="3369"/>
      <c r="D696" s="3369"/>
      <c r="E696" s="3369"/>
      <c r="F696" s="3369"/>
      <c r="G696" s="3369"/>
      <c r="H696" s="3369"/>
      <c r="I696" s="3369"/>
      <c r="J696" s="3369"/>
      <c r="K696" s="3366"/>
      <c r="L696" s="3367"/>
    </row>
    <row r="697" spans="1:12" s="3371" customFormat="1" x14ac:dyDescent="0.25">
      <c r="A697" s="3370"/>
      <c r="B697" s="3369"/>
      <c r="C697" s="3369"/>
      <c r="D697" s="3369"/>
      <c r="E697" s="3369"/>
      <c r="F697" s="3369"/>
      <c r="G697" s="3369"/>
      <c r="H697" s="3369"/>
      <c r="I697" s="3369"/>
      <c r="J697" s="3369"/>
      <c r="K697" s="3366"/>
      <c r="L697" s="3367"/>
    </row>
    <row r="698" spans="1:12" s="3371" customFormat="1" x14ac:dyDescent="0.25">
      <c r="A698" s="3370"/>
      <c r="B698" s="3369"/>
      <c r="C698" s="3369"/>
      <c r="D698" s="3369"/>
      <c r="E698" s="3369"/>
      <c r="F698" s="3369"/>
      <c r="G698" s="3369"/>
      <c r="H698" s="3369"/>
      <c r="I698" s="3369"/>
      <c r="J698" s="3369"/>
      <c r="K698" s="3366"/>
      <c r="L698" s="3367"/>
    </row>
    <row r="699" spans="1:12" s="3371" customFormat="1" x14ac:dyDescent="0.25">
      <c r="A699" s="3370"/>
      <c r="B699" s="3369"/>
      <c r="C699" s="3369"/>
      <c r="D699" s="3369"/>
      <c r="E699" s="3369"/>
      <c r="F699" s="3369"/>
      <c r="G699" s="3369"/>
      <c r="H699" s="3369"/>
      <c r="I699" s="3369"/>
      <c r="J699" s="3369"/>
      <c r="K699" s="3366"/>
      <c r="L699" s="3367"/>
    </row>
    <row r="700" spans="1:12" s="3371" customFormat="1" x14ac:dyDescent="0.25">
      <c r="A700" s="3370"/>
      <c r="B700" s="3369"/>
      <c r="C700" s="3369"/>
      <c r="D700" s="3369"/>
      <c r="E700" s="3369"/>
      <c r="F700" s="3369"/>
      <c r="G700" s="3369"/>
      <c r="H700" s="3369"/>
      <c r="I700" s="3369"/>
      <c r="J700" s="3369"/>
      <c r="K700" s="3366"/>
      <c r="L700" s="3367"/>
    </row>
    <row r="701" spans="1:12" s="3371" customFormat="1" x14ac:dyDescent="0.25">
      <c r="A701" s="3370"/>
      <c r="B701" s="3369"/>
      <c r="C701" s="3369"/>
      <c r="D701" s="3369"/>
      <c r="E701" s="3369"/>
      <c r="F701" s="3369"/>
      <c r="G701" s="3369"/>
      <c r="H701" s="3369"/>
      <c r="I701" s="3369"/>
      <c r="J701" s="3369"/>
      <c r="K701" s="3366"/>
      <c r="L701" s="3367"/>
    </row>
    <row r="702" spans="1:12" s="3371" customFormat="1" x14ac:dyDescent="0.25">
      <c r="A702" s="3370"/>
      <c r="B702" s="3369"/>
      <c r="C702" s="3369"/>
      <c r="D702" s="3369"/>
      <c r="E702" s="3369"/>
      <c r="F702" s="3369"/>
      <c r="G702" s="3369"/>
      <c r="H702" s="3369"/>
      <c r="I702" s="3369"/>
      <c r="J702" s="3369"/>
      <c r="K702" s="3366"/>
      <c r="L702" s="3367"/>
    </row>
    <row r="703" spans="1:12" s="3371" customFormat="1" x14ac:dyDescent="0.25">
      <c r="A703" s="3370"/>
      <c r="B703" s="3369"/>
      <c r="C703" s="3369"/>
      <c r="D703" s="3369"/>
      <c r="E703" s="3369"/>
      <c r="F703" s="3369"/>
      <c r="G703" s="3369"/>
      <c r="H703" s="3369"/>
      <c r="I703" s="3369"/>
      <c r="J703" s="3369"/>
      <c r="K703" s="3366"/>
      <c r="L703" s="3367"/>
    </row>
    <row r="704" spans="1:12" s="3371" customFormat="1" x14ac:dyDescent="0.25">
      <c r="A704" s="3370"/>
      <c r="B704" s="3369"/>
      <c r="C704" s="3369"/>
      <c r="D704" s="3369"/>
      <c r="E704" s="3369"/>
      <c r="F704" s="3369"/>
      <c r="G704" s="3369"/>
      <c r="H704" s="3369"/>
      <c r="I704" s="3369"/>
      <c r="J704" s="3369"/>
      <c r="K704" s="3366"/>
      <c r="L704" s="3367"/>
    </row>
    <row r="705" spans="1:12" s="3371" customFormat="1" x14ac:dyDescent="0.25">
      <c r="A705" s="3370"/>
      <c r="B705" s="3369"/>
      <c r="C705" s="3369"/>
      <c r="D705" s="3369"/>
      <c r="E705" s="3369"/>
      <c r="F705" s="3369"/>
      <c r="G705" s="3369"/>
      <c r="H705" s="3369"/>
      <c r="I705" s="3369"/>
      <c r="J705" s="3369"/>
      <c r="K705" s="3366"/>
      <c r="L705" s="3367"/>
    </row>
    <row r="706" spans="1:12" s="3371" customFormat="1" x14ac:dyDescent="0.25">
      <c r="A706" s="3370"/>
      <c r="B706" s="3369"/>
      <c r="C706" s="3369"/>
      <c r="D706" s="3369"/>
      <c r="E706" s="3369"/>
      <c r="F706" s="3369"/>
      <c r="G706" s="3369"/>
      <c r="H706" s="3369"/>
      <c r="I706" s="3369"/>
      <c r="J706" s="3369"/>
      <c r="K706" s="3366"/>
      <c r="L706" s="3367"/>
    </row>
    <row r="707" spans="1:12" s="3371" customFormat="1" x14ac:dyDescent="0.25">
      <c r="A707" s="3370"/>
      <c r="B707" s="3369"/>
      <c r="C707" s="3369"/>
      <c r="D707" s="3369"/>
      <c r="E707" s="3369"/>
      <c r="F707" s="3369"/>
      <c r="G707" s="3369"/>
      <c r="H707" s="3369"/>
      <c r="I707" s="3369"/>
      <c r="J707" s="3369"/>
      <c r="K707" s="3366"/>
      <c r="L707" s="3367"/>
    </row>
    <row r="708" spans="1:12" s="3371" customFormat="1" x14ac:dyDescent="0.25">
      <c r="A708" s="3370"/>
      <c r="B708" s="3369"/>
      <c r="C708" s="3369"/>
      <c r="D708" s="3369"/>
      <c r="E708" s="3369"/>
      <c r="F708" s="3369"/>
      <c r="G708" s="3369"/>
      <c r="H708" s="3369"/>
      <c r="I708" s="3369"/>
      <c r="J708" s="3369"/>
      <c r="K708" s="3366"/>
      <c r="L708" s="3367"/>
    </row>
    <row r="709" spans="1:12" s="3371" customFormat="1" x14ac:dyDescent="0.25">
      <c r="A709" s="3370"/>
      <c r="B709" s="3369"/>
      <c r="C709" s="3369"/>
      <c r="D709" s="3369"/>
      <c r="E709" s="3369"/>
      <c r="F709" s="3369"/>
      <c r="G709" s="3369"/>
      <c r="H709" s="3369"/>
      <c r="I709" s="3369"/>
      <c r="J709" s="3369"/>
      <c r="K709" s="3366"/>
      <c r="L709" s="3367"/>
    </row>
    <row r="710" spans="1:12" s="3371" customFormat="1" x14ac:dyDescent="0.25">
      <c r="A710" s="3370"/>
      <c r="B710" s="3369"/>
      <c r="C710" s="3369"/>
      <c r="D710" s="3369"/>
      <c r="E710" s="3369"/>
      <c r="F710" s="3369"/>
      <c r="G710" s="3369"/>
      <c r="H710" s="3369"/>
      <c r="I710" s="3369"/>
      <c r="J710" s="3369"/>
      <c r="K710" s="3366"/>
      <c r="L710" s="3367"/>
    </row>
    <row r="711" spans="1:12" s="3371" customFormat="1" x14ac:dyDescent="0.25">
      <c r="A711" s="3370"/>
      <c r="B711" s="3369"/>
      <c r="C711" s="3369"/>
      <c r="D711" s="3369"/>
      <c r="E711" s="3369"/>
      <c r="F711" s="3369"/>
      <c r="G711" s="3369"/>
      <c r="H711" s="3369"/>
      <c r="I711" s="3369"/>
      <c r="J711" s="3369"/>
      <c r="K711" s="3366"/>
      <c r="L711" s="3367"/>
    </row>
    <row r="712" spans="1:12" s="3371" customFormat="1" x14ac:dyDescent="0.25">
      <c r="A712" s="3370"/>
      <c r="B712" s="3369"/>
      <c r="C712" s="3369"/>
      <c r="D712" s="3369"/>
      <c r="E712" s="3369"/>
      <c r="F712" s="3369"/>
      <c r="G712" s="3369"/>
      <c r="H712" s="3369"/>
      <c r="I712" s="3369"/>
      <c r="J712" s="3369"/>
      <c r="K712" s="3366"/>
      <c r="L712" s="3367"/>
    </row>
    <row r="713" spans="1:12" s="3371" customFormat="1" x14ac:dyDescent="0.25">
      <c r="A713" s="3370"/>
      <c r="B713" s="3369"/>
      <c r="C713" s="3369"/>
      <c r="D713" s="3369"/>
      <c r="E713" s="3369"/>
      <c r="F713" s="3369"/>
      <c r="G713" s="3369"/>
      <c r="H713" s="3369"/>
      <c r="I713" s="3369"/>
      <c r="J713" s="3369"/>
      <c r="K713" s="3366"/>
      <c r="L713" s="3367"/>
    </row>
    <row r="714" spans="1:12" s="3371" customFormat="1" x14ac:dyDescent="0.25">
      <c r="A714" s="3370"/>
      <c r="B714" s="3369"/>
      <c r="C714" s="3369"/>
      <c r="D714" s="3369"/>
      <c r="E714" s="3369"/>
      <c r="F714" s="3369"/>
      <c r="G714" s="3369"/>
      <c r="H714" s="3369"/>
      <c r="I714" s="3369"/>
      <c r="J714" s="3369"/>
      <c r="K714" s="3366"/>
      <c r="L714" s="3367"/>
    </row>
    <row r="715" spans="1:12" s="3371" customFormat="1" x14ac:dyDescent="0.25">
      <c r="A715" s="3370"/>
      <c r="B715" s="3369"/>
      <c r="C715" s="3369"/>
      <c r="D715" s="3369"/>
      <c r="E715" s="3369"/>
      <c r="F715" s="3369"/>
      <c r="G715" s="3369"/>
      <c r="H715" s="3369"/>
      <c r="I715" s="3369"/>
      <c r="J715" s="3369"/>
      <c r="K715" s="3366"/>
      <c r="L715" s="3367"/>
    </row>
    <row r="716" spans="1:12" s="3371" customFormat="1" x14ac:dyDescent="0.25">
      <c r="A716" s="3370"/>
      <c r="B716" s="3369"/>
      <c r="C716" s="3369"/>
      <c r="D716" s="3369"/>
      <c r="E716" s="3369"/>
      <c r="F716" s="3369"/>
      <c r="G716" s="3369"/>
      <c r="H716" s="3369"/>
      <c r="I716" s="3369"/>
      <c r="J716" s="3369"/>
      <c r="K716" s="3366"/>
      <c r="L716" s="3367"/>
    </row>
    <row r="717" spans="1:12" s="3371" customFormat="1" x14ac:dyDescent="0.25">
      <c r="A717" s="3370"/>
      <c r="B717" s="3369"/>
      <c r="C717" s="3369"/>
      <c r="D717" s="3369"/>
      <c r="E717" s="3369"/>
      <c r="F717" s="3369"/>
      <c r="G717" s="3369"/>
      <c r="H717" s="3369"/>
      <c r="I717" s="3369"/>
      <c r="J717" s="3369"/>
      <c r="K717" s="3366"/>
      <c r="L717" s="3367"/>
    </row>
    <row r="718" spans="1:12" s="3371" customFormat="1" x14ac:dyDescent="0.25">
      <c r="A718" s="3370"/>
      <c r="B718" s="3369"/>
      <c r="C718" s="3369"/>
      <c r="D718" s="3369"/>
      <c r="E718" s="3369"/>
      <c r="F718" s="3369"/>
      <c r="G718" s="3369"/>
      <c r="H718" s="3369"/>
      <c r="I718" s="3369"/>
      <c r="J718" s="3369"/>
      <c r="K718" s="3366"/>
      <c r="L718" s="3367"/>
    </row>
    <row r="719" spans="1:12" s="3371" customFormat="1" x14ac:dyDescent="0.25">
      <c r="A719" s="3370"/>
      <c r="B719" s="3369"/>
      <c r="C719" s="3369"/>
      <c r="D719" s="3369"/>
      <c r="E719" s="3369"/>
      <c r="F719" s="3369"/>
      <c r="G719" s="3369"/>
      <c r="H719" s="3369"/>
      <c r="I719" s="3369"/>
      <c r="J719" s="3369"/>
      <c r="K719" s="3366"/>
      <c r="L719" s="3367"/>
    </row>
    <row r="720" spans="1:12" s="3371" customFormat="1" x14ac:dyDescent="0.25">
      <c r="A720" s="3370"/>
      <c r="B720" s="3369"/>
      <c r="C720" s="3369"/>
      <c r="D720" s="3369"/>
      <c r="E720" s="3369"/>
      <c r="F720" s="3369"/>
      <c r="G720" s="3369"/>
      <c r="H720" s="3369"/>
      <c r="I720" s="3369"/>
      <c r="J720" s="3369"/>
      <c r="K720" s="3366"/>
      <c r="L720" s="3367"/>
    </row>
    <row r="721" spans="1:12" s="3371" customFormat="1" x14ac:dyDescent="0.25">
      <c r="A721" s="3370"/>
      <c r="B721" s="3369"/>
      <c r="C721" s="3369"/>
      <c r="D721" s="3369"/>
      <c r="E721" s="3369"/>
      <c r="F721" s="3369"/>
      <c r="G721" s="3369"/>
      <c r="H721" s="3369"/>
      <c r="I721" s="3369"/>
      <c r="J721" s="3369"/>
      <c r="K721" s="3366"/>
      <c r="L721" s="3367"/>
    </row>
    <row r="722" spans="1:12" s="3371" customFormat="1" x14ac:dyDescent="0.25">
      <c r="A722" s="3370"/>
      <c r="B722" s="3369"/>
      <c r="C722" s="3369"/>
      <c r="D722" s="3369"/>
      <c r="E722" s="3369"/>
      <c r="F722" s="3369"/>
      <c r="G722" s="3369"/>
      <c r="H722" s="3369"/>
      <c r="I722" s="3369"/>
      <c r="J722" s="3369"/>
      <c r="K722" s="3366"/>
      <c r="L722" s="3367"/>
    </row>
    <row r="723" spans="1:12" s="3371" customFormat="1" x14ac:dyDescent="0.25">
      <c r="A723" s="3370"/>
      <c r="B723" s="3369"/>
      <c r="C723" s="3369"/>
      <c r="D723" s="3369"/>
      <c r="E723" s="3369"/>
      <c r="F723" s="3369"/>
      <c r="G723" s="3369"/>
      <c r="H723" s="3369"/>
      <c r="I723" s="3369"/>
      <c r="J723" s="3369"/>
      <c r="K723" s="3366"/>
      <c r="L723" s="3367"/>
    </row>
    <row r="724" spans="1:12" s="3371" customFormat="1" x14ac:dyDescent="0.25">
      <c r="A724" s="3370"/>
      <c r="B724" s="3369"/>
      <c r="C724" s="3369"/>
      <c r="D724" s="3369"/>
      <c r="E724" s="3369"/>
      <c r="F724" s="3369"/>
      <c r="G724" s="3369"/>
      <c r="H724" s="3369"/>
      <c r="I724" s="3369"/>
      <c r="J724" s="3369"/>
      <c r="K724" s="3366"/>
      <c r="L724" s="3367"/>
    </row>
    <row r="725" spans="1:12" s="3371" customFormat="1" x14ac:dyDescent="0.25">
      <c r="A725" s="3370"/>
      <c r="B725" s="3369"/>
      <c r="C725" s="3369"/>
      <c r="D725" s="3369"/>
      <c r="E725" s="3369"/>
      <c r="F725" s="3369"/>
      <c r="G725" s="3369"/>
      <c r="H725" s="3369"/>
      <c r="I725" s="3369"/>
      <c r="J725" s="3369"/>
      <c r="K725" s="3366"/>
      <c r="L725" s="3367"/>
    </row>
    <row r="726" spans="1:12" s="3371" customFormat="1" x14ac:dyDescent="0.25">
      <c r="A726" s="3370"/>
      <c r="B726" s="3369"/>
      <c r="C726" s="3369"/>
      <c r="D726" s="3369"/>
      <c r="E726" s="3369"/>
      <c r="F726" s="3369"/>
      <c r="G726" s="3369"/>
      <c r="H726" s="3369"/>
      <c r="I726" s="3369"/>
      <c r="J726" s="3369"/>
      <c r="K726" s="3366"/>
      <c r="L726" s="3367"/>
    </row>
    <row r="727" spans="1:12" s="3371" customFormat="1" x14ac:dyDescent="0.25">
      <c r="A727" s="3370"/>
      <c r="B727" s="3369"/>
      <c r="C727" s="3369"/>
      <c r="D727" s="3369"/>
      <c r="E727" s="3369"/>
      <c r="F727" s="3369"/>
      <c r="G727" s="3369"/>
      <c r="H727" s="3369"/>
      <c r="I727" s="3369"/>
      <c r="J727" s="3369"/>
      <c r="K727" s="3366"/>
      <c r="L727" s="3367"/>
    </row>
    <row r="728" spans="1:12" s="3371" customFormat="1" x14ac:dyDescent="0.25">
      <c r="A728" s="3370"/>
      <c r="B728" s="3369"/>
      <c r="C728" s="3369"/>
      <c r="D728" s="3369"/>
      <c r="E728" s="3369"/>
      <c r="F728" s="3369"/>
      <c r="G728" s="3369"/>
      <c r="H728" s="3369"/>
      <c r="I728" s="3369"/>
      <c r="J728" s="3369"/>
      <c r="K728" s="3366"/>
      <c r="L728" s="3367"/>
    </row>
    <row r="729" spans="1:12" s="3371" customFormat="1" x14ac:dyDescent="0.25">
      <c r="A729" s="3370"/>
      <c r="B729" s="3369"/>
      <c r="C729" s="3369"/>
      <c r="D729" s="3369"/>
      <c r="E729" s="3369"/>
      <c r="F729" s="3369"/>
      <c r="G729" s="3369"/>
      <c r="H729" s="3369"/>
      <c r="I729" s="3369"/>
      <c r="J729" s="3369"/>
      <c r="K729" s="3366"/>
      <c r="L729" s="3367"/>
    </row>
    <row r="730" spans="1:12" s="3371" customFormat="1" x14ac:dyDescent="0.25">
      <c r="A730" s="3370"/>
      <c r="B730" s="3369"/>
      <c r="C730" s="3369"/>
      <c r="D730" s="3369"/>
      <c r="E730" s="3369"/>
      <c r="F730" s="3369"/>
      <c r="G730" s="3369"/>
      <c r="H730" s="3369"/>
      <c r="I730" s="3369"/>
      <c r="J730" s="3369"/>
      <c r="K730" s="3366"/>
      <c r="L730" s="3367"/>
    </row>
    <row r="731" spans="1:12" s="3371" customFormat="1" x14ac:dyDescent="0.25">
      <c r="A731" s="3370"/>
      <c r="B731" s="3369"/>
      <c r="C731" s="3369"/>
      <c r="D731" s="3369"/>
      <c r="E731" s="3369"/>
      <c r="F731" s="3369"/>
      <c r="G731" s="3369"/>
      <c r="H731" s="3369"/>
      <c r="I731" s="3369"/>
      <c r="J731" s="3369"/>
      <c r="K731" s="3366"/>
      <c r="L731" s="3367"/>
    </row>
    <row r="732" spans="1:12" s="3371" customFormat="1" x14ac:dyDescent="0.25">
      <c r="A732" s="3370"/>
      <c r="B732" s="3369"/>
      <c r="C732" s="3369"/>
      <c r="D732" s="3369"/>
      <c r="E732" s="3369"/>
      <c r="F732" s="3369"/>
      <c r="G732" s="3369"/>
      <c r="H732" s="3369"/>
      <c r="I732" s="3369"/>
      <c r="J732" s="3369"/>
      <c r="K732" s="3366"/>
      <c r="L732" s="3367"/>
    </row>
    <row r="733" spans="1:12" s="3371" customFormat="1" x14ac:dyDescent="0.25">
      <c r="A733" s="3370"/>
      <c r="B733" s="3369"/>
      <c r="C733" s="3369"/>
      <c r="D733" s="3369"/>
      <c r="E733" s="3369"/>
      <c r="F733" s="3369"/>
      <c r="G733" s="3369"/>
      <c r="H733" s="3369"/>
      <c r="I733" s="3369"/>
      <c r="J733" s="3369"/>
      <c r="K733" s="3366"/>
      <c r="L733" s="3367"/>
    </row>
    <row r="734" spans="1:12" s="3371" customFormat="1" x14ac:dyDescent="0.25">
      <c r="A734" s="3370"/>
      <c r="B734" s="3369"/>
      <c r="C734" s="3369"/>
      <c r="D734" s="3369"/>
      <c r="E734" s="3369"/>
      <c r="F734" s="3369"/>
      <c r="G734" s="3369"/>
      <c r="H734" s="3369"/>
      <c r="I734" s="3369"/>
      <c r="J734" s="3369"/>
      <c r="K734" s="3366"/>
      <c r="L734" s="3367"/>
    </row>
    <row r="735" spans="1:12" s="3371" customFormat="1" x14ac:dyDescent="0.25">
      <c r="A735" s="3370"/>
      <c r="B735" s="3369"/>
      <c r="C735" s="3369"/>
      <c r="D735" s="3369"/>
      <c r="E735" s="3369"/>
      <c r="F735" s="3369"/>
      <c r="G735" s="3369"/>
      <c r="H735" s="3369"/>
      <c r="I735" s="3369"/>
      <c r="J735" s="3369"/>
      <c r="K735" s="3366"/>
      <c r="L735" s="3367"/>
    </row>
    <row r="736" spans="1:12" s="3371" customFormat="1" x14ac:dyDescent="0.25">
      <c r="A736" s="3370"/>
      <c r="B736" s="3369"/>
      <c r="C736" s="3369"/>
      <c r="D736" s="3369"/>
      <c r="E736" s="3369"/>
      <c r="F736" s="3369"/>
      <c r="G736" s="3369"/>
      <c r="H736" s="3369"/>
      <c r="I736" s="3369"/>
      <c r="J736" s="3369"/>
      <c r="K736" s="3366"/>
      <c r="L736" s="3367"/>
    </row>
    <row r="737" spans="1:12" s="3371" customFormat="1" x14ac:dyDescent="0.25">
      <c r="A737" s="3370"/>
      <c r="B737" s="3369"/>
      <c r="C737" s="3369"/>
      <c r="D737" s="3369"/>
      <c r="E737" s="3369"/>
      <c r="F737" s="3369"/>
      <c r="G737" s="3369"/>
      <c r="H737" s="3369"/>
      <c r="I737" s="3369"/>
      <c r="J737" s="3369"/>
      <c r="K737" s="3366"/>
      <c r="L737" s="3367"/>
    </row>
    <row r="738" spans="1:12" s="3371" customFormat="1" x14ac:dyDescent="0.25">
      <c r="A738" s="3370"/>
      <c r="B738" s="3369"/>
      <c r="C738" s="3369"/>
      <c r="D738" s="3369"/>
      <c r="E738" s="3369"/>
      <c r="F738" s="3369"/>
      <c r="G738" s="3369"/>
      <c r="H738" s="3369"/>
      <c r="I738" s="3369"/>
      <c r="J738" s="3369"/>
      <c r="K738" s="3366"/>
      <c r="L738" s="3367"/>
    </row>
    <row r="739" spans="1:12" s="3371" customFormat="1" x14ac:dyDescent="0.25">
      <c r="A739" s="3370"/>
      <c r="B739" s="3369"/>
      <c r="C739" s="3369"/>
      <c r="D739" s="3369"/>
      <c r="E739" s="3369"/>
      <c r="F739" s="3369"/>
      <c r="G739" s="3369"/>
      <c r="H739" s="3369"/>
      <c r="I739" s="3369"/>
      <c r="J739" s="3369"/>
      <c r="K739" s="3366"/>
      <c r="L739" s="3367"/>
    </row>
    <row r="740" spans="1:12" s="3371" customFormat="1" x14ac:dyDescent="0.25">
      <c r="A740" s="3370"/>
      <c r="B740" s="3369"/>
      <c r="C740" s="3369"/>
      <c r="D740" s="3369"/>
      <c r="E740" s="3369"/>
      <c r="F740" s="3369"/>
      <c r="G740" s="3369"/>
      <c r="H740" s="3369"/>
      <c r="I740" s="3369"/>
      <c r="J740" s="3369"/>
      <c r="K740" s="3366"/>
      <c r="L740" s="3367"/>
    </row>
    <row r="741" spans="1:12" s="3371" customFormat="1" x14ac:dyDescent="0.25">
      <c r="A741" s="3370"/>
      <c r="B741" s="3369"/>
      <c r="C741" s="3369"/>
      <c r="D741" s="3369"/>
      <c r="E741" s="3369"/>
      <c r="F741" s="3369"/>
      <c r="G741" s="3369"/>
      <c r="H741" s="3369"/>
      <c r="I741" s="3369"/>
      <c r="J741" s="3369"/>
      <c r="K741" s="3366"/>
      <c r="L741" s="3367"/>
    </row>
    <row r="742" spans="1:12" s="3371" customFormat="1" x14ac:dyDescent="0.25">
      <c r="A742" s="3370"/>
      <c r="B742" s="3369"/>
      <c r="C742" s="3369"/>
      <c r="D742" s="3369"/>
      <c r="E742" s="3369"/>
      <c r="F742" s="3369"/>
      <c r="G742" s="3369"/>
      <c r="H742" s="3369"/>
      <c r="I742" s="3369"/>
      <c r="J742" s="3369"/>
      <c r="K742" s="3366"/>
      <c r="L742" s="3367"/>
    </row>
    <row r="743" spans="1:12" s="3371" customFormat="1" x14ac:dyDescent="0.25">
      <c r="A743" s="3370"/>
      <c r="B743" s="3369"/>
      <c r="C743" s="3369"/>
      <c r="D743" s="3369"/>
      <c r="E743" s="3369"/>
      <c r="F743" s="3369"/>
      <c r="G743" s="3369"/>
      <c r="H743" s="3369"/>
      <c r="I743" s="3369"/>
      <c r="J743" s="3369"/>
      <c r="K743" s="3366"/>
      <c r="L743" s="3367"/>
    </row>
    <row r="744" spans="1:12" s="3371" customFormat="1" x14ac:dyDescent="0.25">
      <c r="A744" s="3370"/>
      <c r="B744" s="3369"/>
      <c r="C744" s="3369"/>
      <c r="D744" s="3369"/>
      <c r="E744" s="3369"/>
      <c r="F744" s="3369"/>
      <c r="G744" s="3369"/>
      <c r="H744" s="3369"/>
      <c r="I744" s="3369"/>
      <c r="J744" s="3369"/>
      <c r="K744" s="3366"/>
      <c r="L744" s="3367"/>
    </row>
    <row r="745" spans="1:12" s="3371" customFormat="1" x14ac:dyDescent="0.25">
      <c r="A745" s="3370"/>
      <c r="B745" s="3369"/>
      <c r="C745" s="3369"/>
      <c r="D745" s="3369"/>
      <c r="E745" s="3369"/>
      <c r="F745" s="3369"/>
      <c r="G745" s="3369"/>
      <c r="H745" s="3369"/>
      <c r="I745" s="3369"/>
      <c r="J745" s="3369"/>
      <c r="K745" s="3366"/>
      <c r="L745" s="3367"/>
    </row>
    <row r="746" spans="1:12" s="3371" customFormat="1" x14ac:dyDescent="0.25">
      <c r="A746" s="3370"/>
      <c r="B746" s="3369"/>
      <c r="C746" s="3369"/>
      <c r="D746" s="3369"/>
      <c r="E746" s="3369"/>
      <c r="F746" s="3369"/>
      <c r="G746" s="3369"/>
      <c r="H746" s="3369"/>
      <c r="I746" s="3369"/>
      <c r="J746" s="3369"/>
      <c r="K746" s="3366"/>
      <c r="L746" s="3367"/>
    </row>
    <row r="747" spans="1:12" s="3371" customFormat="1" x14ac:dyDescent="0.25">
      <c r="A747" s="3370"/>
      <c r="B747" s="3369"/>
      <c r="C747" s="3369"/>
      <c r="D747" s="3369"/>
      <c r="E747" s="3369"/>
      <c r="F747" s="3369"/>
      <c r="G747" s="3369"/>
      <c r="H747" s="3369"/>
      <c r="I747" s="3369"/>
      <c r="J747" s="3369"/>
      <c r="K747" s="3366"/>
      <c r="L747" s="3367"/>
    </row>
    <row r="748" spans="1:12" s="3371" customFormat="1" x14ac:dyDescent="0.25">
      <c r="A748" s="3370"/>
      <c r="B748" s="3369"/>
      <c r="C748" s="3369"/>
      <c r="D748" s="3369"/>
      <c r="E748" s="3369"/>
      <c r="F748" s="3369"/>
      <c r="G748" s="3369"/>
      <c r="H748" s="3369"/>
      <c r="I748" s="3369"/>
      <c r="J748" s="3369"/>
      <c r="K748" s="3366"/>
      <c r="L748" s="3367"/>
    </row>
    <row r="749" spans="1:12" s="3371" customFormat="1" x14ac:dyDescent="0.25">
      <c r="A749" s="3370"/>
      <c r="B749" s="3369"/>
      <c r="C749" s="3369"/>
      <c r="D749" s="3369"/>
      <c r="E749" s="3369"/>
      <c r="F749" s="3369"/>
      <c r="G749" s="3369"/>
      <c r="H749" s="3369"/>
      <c r="I749" s="3369"/>
      <c r="J749" s="3369"/>
      <c r="K749" s="3366"/>
      <c r="L749" s="3367"/>
    </row>
    <row r="750" spans="1:12" s="3371" customFormat="1" x14ac:dyDescent="0.25">
      <c r="A750" s="3370"/>
      <c r="B750" s="3369"/>
      <c r="C750" s="3369"/>
      <c r="D750" s="3369"/>
      <c r="E750" s="3369"/>
      <c r="F750" s="3369"/>
      <c r="G750" s="3369"/>
      <c r="H750" s="3369"/>
      <c r="I750" s="3369"/>
      <c r="J750" s="3369"/>
      <c r="K750" s="3366"/>
      <c r="L750" s="3367"/>
    </row>
    <row r="751" spans="1:12" s="3371" customFormat="1" x14ac:dyDescent="0.25">
      <c r="A751" s="3370"/>
      <c r="B751" s="3369"/>
      <c r="C751" s="3369"/>
      <c r="D751" s="3369"/>
      <c r="E751" s="3369"/>
      <c r="F751" s="3369"/>
      <c r="G751" s="3369"/>
      <c r="H751" s="3369"/>
      <c r="I751" s="3369"/>
      <c r="J751" s="3369"/>
      <c r="K751" s="3366"/>
      <c r="L751" s="3367"/>
    </row>
    <row r="752" spans="1:12" s="3371" customFormat="1" x14ac:dyDescent="0.25">
      <c r="A752" s="3370"/>
      <c r="B752" s="3369"/>
      <c r="C752" s="3369"/>
      <c r="D752" s="3369"/>
      <c r="E752" s="3369"/>
      <c r="F752" s="3369"/>
      <c r="G752" s="3369"/>
      <c r="H752" s="3369"/>
      <c r="I752" s="3369"/>
      <c r="J752" s="3369"/>
      <c r="K752" s="3366"/>
      <c r="L752" s="3367"/>
    </row>
    <row r="753" spans="1:12" s="3371" customFormat="1" x14ac:dyDescent="0.25">
      <c r="A753" s="3370"/>
      <c r="B753" s="3369"/>
      <c r="C753" s="3369"/>
      <c r="D753" s="3369"/>
      <c r="E753" s="3369"/>
      <c r="F753" s="3369"/>
      <c r="G753" s="3369"/>
      <c r="H753" s="3369"/>
      <c r="I753" s="3369"/>
      <c r="J753" s="3369"/>
      <c r="K753" s="3366"/>
      <c r="L753" s="3367"/>
    </row>
    <row r="754" spans="1:12" s="3371" customFormat="1" x14ac:dyDescent="0.25">
      <c r="A754" s="3370"/>
      <c r="B754" s="3369"/>
      <c r="C754" s="3369"/>
      <c r="D754" s="3369"/>
      <c r="E754" s="3369"/>
      <c r="F754" s="3369"/>
      <c r="G754" s="3369"/>
      <c r="H754" s="3369"/>
      <c r="I754" s="3369"/>
      <c r="J754" s="3369"/>
      <c r="K754" s="3366"/>
      <c r="L754" s="3367"/>
    </row>
    <row r="755" spans="1:12" s="3371" customFormat="1" x14ac:dyDescent="0.25">
      <c r="A755" s="3370"/>
      <c r="B755" s="3369"/>
      <c r="C755" s="3369"/>
      <c r="D755" s="3369"/>
      <c r="E755" s="3369"/>
      <c r="F755" s="3369"/>
      <c r="G755" s="3369"/>
      <c r="H755" s="3369"/>
      <c r="I755" s="3369"/>
      <c r="J755" s="3369"/>
      <c r="K755" s="3366"/>
      <c r="L755" s="3367"/>
    </row>
    <row r="756" spans="1:12" s="3371" customFormat="1" x14ac:dyDescent="0.25">
      <c r="A756" s="3370"/>
      <c r="B756" s="3369"/>
      <c r="C756" s="3369"/>
      <c r="D756" s="3369"/>
      <c r="E756" s="3369"/>
      <c r="F756" s="3369"/>
      <c r="G756" s="3369"/>
      <c r="H756" s="3369"/>
      <c r="I756" s="3369"/>
      <c r="J756" s="3369"/>
      <c r="K756" s="3366"/>
      <c r="L756" s="3367"/>
    </row>
    <row r="757" spans="1:12" s="3371" customFormat="1" x14ac:dyDescent="0.25">
      <c r="A757" s="3370"/>
      <c r="B757" s="3369"/>
      <c r="C757" s="3369"/>
      <c r="D757" s="3369"/>
      <c r="E757" s="3369"/>
      <c r="F757" s="3369"/>
      <c r="G757" s="3369"/>
      <c r="H757" s="3369"/>
      <c r="I757" s="3369"/>
      <c r="J757" s="3369"/>
      <c r="K757" s="3366"/>
      <c r="L757" s="3367"/>
    </row>
    <row r="758" spans="1:12" s="3371" customFormat="1" x14ac:dyDescent="0.25">
      <c r="A758" s="3370"/>
      <c r="B758" s="3369"/>
      <c r="C758" s="3369"/>
      <c r="D758" s="3369"/>
      <c r="E758" s="3369"/>
      <c r="F758" s="3369"/>
      <c r="G758" s="3369"/>
      <c r="H758" s="3369"/>
      <c r="I758" s="3369"/>
      <c r="J758" s="3369"/>
      <c r="K758" s="3366"/>
      <c r="L758" s="3367"/>
    </row>
    <row r="759" spans="1:12" s="3371" customFormat="1" x14ac:dyDescent="0.25">
      <c r="A759" s="3370"/>
      <c r="B759" s="3369"/>
      <c r="C759" s="3369"/>
      <c r="D759" s="3369"/>
      <c r="E759" s="3369"/>
      <c r="F759" s="3369"/>
      <c r="G759" s="3369"/>
      <c r="H759" s="3369"/>
      <c r="I759" s="3369"/>
      <c r="J759" s="3369"/>
      <c r="K759" s="3366"/>
      <c r="L759" s="3367"/>
    </row>
    <row r="760" spans="1:12" s="3371" customFormat="1" x14ac:dyDescent="0.25">
      <c r="A760" s="3370"/>
      <c r="B760" s="3369"/>
      <c r="C760" s="3369"/>
      <c r="D760" s="3369"/>
      <c r="E760" s="3369"/>
      <c r="F760" s="3369"/>
      <c r="G760" s="3369"/>
      <c r="H760" s="3369"/>
      <c r="I760" s="3369"/>
      <c r="J760" s="3369"/>
      <c r="K760" s="3366"/>
      <c r="L760" s="3367"/>
    </row>
    <row r="761" spans="1:12" s="3371" customFormat="1" x14ac:dyDescent="0.25">
      <c r="A761" s="3370"/>
      <c r="B761" s="3369"/>
      <c r="C761" s="3369"/>
      <c r="D761" s="3369"/>
      <c r="E761" s="3369"/>
      <c r="F761" s="3369"/>
      <c r="G761" s="3369"/>
      <c r="H761" s="3369"/>
      <c r="I761" s="3369"/>
      <c r="J761" s="3369"/>
      <c r="K761" s="3366"/>
      <c r="L761" s="3367"/>
    </row>
    <row r="762" spans="1:12" s="3371" customFormat="1" x14ac:dyDescent="0.25">
      <c r="A762" s="3370"/>
      <c r="B762" s="3369"/>
      <c r="C762" s="3369"/>
      <c r="D762" s="3369"/>
      <c r="E762" s="3369"/>
      <c r="F762" s="3369"/>
      <c r="G762" s="3369"/>
      <c r="H762" s="3369"/>
      <c r="I762" s="3369"/>
      <c r="J762" s="3369"/>
      <c r="K762" s="3366"/>
      <c r="L762" s="3367"/>
    </row>
    <row r="763" spans="1:12" s="3371" customFormat="1" x14ac:dyDescent="0.25">
      <c r="A763" s="3370"/>
      <c r="B763" s="3369"/>
      <c r="C763" s="3369"/>
      <c r="D763" s="3369"/>
      <c r="E763" s="3369"/>
      <c r="F763" s="3369"/>
      <c r="G763" s="3369"/>
      <c r="H763" s="3369"/>
      <c r="I763" s="3369"/>
      <c r="J763" s="3369"/>
      <c r="K763" s="3366"/>
      <c r="L763" s="3367"/>
    </row>
    <row r="764" spans="1:12" s="3371" customFormat="1" x14ac:dyDescent="0.25">
      <c r="A764" s="3370"/>
      <c r="B764" s="3369"/>
      <c r="C764" s="3369"/>
      <c r="D764" s="3369"/>
      <c r="E764" s="3369"/>
      <c r="F764" s="3369"/>
      <c r="G764" s="3369"/>
      <c r="H764" s="3369"/>
      <c r="I764" s="3369"/>
      <c r="J764" s="3369"/>
      <c r="K764" s="3366"/>
      <c r="L764" s="3367"/>
    </row>
    <row r="765" spans="1:12" s="3371" customFormat="1" x14ac:dyDescent="0.25">
      <c r="A765" s="3370"/>
      <c r="B765" s="3369"/>
      <c r="C765" s="3369"/>
      <c r="D765" s="3369"/>
      <c r="E765" s="3369"/>
      <c r="F765" s="3369"/>
      <c r="G765" s="3369"/>
      <c r="H765" s="3369"/>
      <c r="I765" s="3369"/>
      <c r="J765" s="3369"/>
      <c r="K765" s="3366"/>
      <c r="L765" s="3367"/>
    </row>
    <row r="766" spans="1:12" s="3371" customFormat="1" x14ac:dyDescent="0.25">
      <c r="A766" s="3370"/>
      <c r="B766" s="3369"/>
      <c r="C766" s="3369"/>
      <c r="D766" s="3369"/>
      <c r="E766" s="3369"/>
      <c r="F766" s="3369"/>
      <c r="G766" s="3369"/>
      <c r="H766" s="3369"/>
      <c r="I766" s="3369"/>
      <c r="J766" s="3369"/>
      <c r="K766" s="3366"/>
      <c r="L766" s="3367"/>
    </row>
    <row r="767" spans="1:12" s="3371" customFormat="1" x14ac:dyDescent="0.25">
      <c r="A767" s="3370"/>
      <c r="B767" s="3369"/>
      <c r="C767" s="3369"/>
      <c r="D767" s="3369"/>
      <c r="E767" s="3369"/>
      <c r="F767" s="3369"/>
      <c r="G767" s="3369"/>
      <c r="H767" s="3369"/>
      <c r="I767" s="3369"/>
      <c r="J767" s="3369"/>
      <c r="K767" s="3366"/>
      <c r="L767" s="3367"/>
    </row>
    <row r="768" spans="1:12" s="3371" customFormat="1" x14ac:dyDescent="0.25">
      <c r="A768" s="3370"/>
      <c r="B768" s="3369"/>
      <c r="C768" s="3369"/>
      <c r="D768" s="3369"/>
      <c r="E768" s="3369"/>
      <c r="F768" s="3369"/>
      <c r="G768" s="3369"/>
      <c r="H768" s="3369"/>
      <c r="I768" s="3369"/>
      <c r="J768" s="3369"/>
      <c r="K768" s="3366"/>
      <c r="L768" s="3367"/>
    </row>
    <row r="769" spans="1:12" s="3371" customFormat="1" x14ac:dyDescent="0.25">
      <c r="A769" s="3370"/>
      <c r="B769" s="3369"/>
      <c r="C769" s="3369"/>
      <c r="D769" s="3369"/>
      <c r="E769" s="3369"/>
      <c r="F769" s="3369"/>
      <c r="G769" s="3369"/>
      <c r="H769" s="3369"/>
      <c r="I769" s="3369"/>
      <c r="J769" s="3369"/>
      <c r="K769" s="3366"/>
      <c r="L769" s="3367"/>
    </row>
    <row r="770" spans="1:12" s="3371" customFormat="1" x14ac:dyDescent="0.25">
      <c r="A770" s="3370"/>
      <c r="B770" s="3369"/>
      <c r="C770" s="3369"/>
      <c r="D770" s="3369"/>
      <c r="E770" s="3369"/>
      <c r="F770" s="3369"/>
      <c r="G770" s="3369"/>
      <c r="H770" s="3369"/>
      <c r="I770" s="3369"/>
      <c r="J770" s="3369"/>
      <c r="K770" s="3366"/>
      <c r="L770" s="3367"/>
    </row>
    <row r="771" spans="1:12" s="3371" customFormat="1" x14ac:dyDescent="0.25">
      <c r="A771" s="3370"/>
      <c r="B771" s="3369"/>
      <c r="C771" s="3369"/>
      <c r="D771" s="3369"/>
      <c r="E771" s="3369"/>
      <c r="F771" s="3369"/>
      <c r="G771" s="3369"/>
      <c r="H771" s="3369"/>
      <c r="I771" s="3369"/>
      <c r="J771" s="3369"/>
      <c r="K771" s="3366"/>
      <c r="L771" s="3367"/>
    </row>
    <row r="772" spans="1:12" s="3371" customFormat="1" x14ac:dyDescent="0.25">
      <c r="A772" s="3370"/>
      <c r="B772" s="3369"/>
      <c r="C772" s="3369"/>
      <c r="D772" s="3369"/>
      <c r="E772" s="3369"/>
      <c r="F772" s="3369"/>
      <c r="G772" s="3369"/>
      <c r="H772" s="3369"/>
      <c r="I772" s="3369"/>
      <c r="J772" s="3369"/>
      <c r="K772" s="3366"/>
      <c r="L772" s="3367"/>
    </row>
    <row r="773" spans="1:12" s="3371" customFormat="1" x14ac:dyDescent="0.25">
      <c r="A773" s="3370"/>
      <c r="B773" s="3369"/>
      <c r="C773" s="3369"/>
      <c r="D773" s="3369"/>
      <c r="E773" s="3369"/>
      <c r="F773" s="3369"/>
      <c r="G773" s="3369"/>
      <c r="H773" s="3369"/>
      <c r="I773" s="3369"/>
      <c r="J773" s="3369"/>
      <c r="K773" s="3366"/>
      <c r="L773" s="3367"/>
    </row>
    <row r="774" spans="1:12" s="3371" customFormat="1" x14ac:dyDescent="0.25">
      <c r="A774" s="3370"/>
      <c r="B774" s="3369"/>
      <c r="C774" s="3369"/>
      <c r="D774" s="3369"/>
      <c r="E774" s="3369"/>
      <c r="F774" s="3369"/>
      <c r="G774" s="3369"/>
      <c r="H774" s="3369"/>
      <c r="I774" s="3369"/>
      <c r="J774" s="3369"/>
      <c r="K774" s="3366"/>
      <c r="L774" s="3367"/>
    </row>
    <row r="775" spans="1:12" s="3371" customFormat="1" x14ac:dyDescent="0.25">
      <c r="A775" s="3370"/>
      <c r="B775" s="3369"/>
      <c r="C775" s="3369"/>
      <c r="D775" s="3369"/>
      <c r="E775" s="3369"/>
      <c r="F775" s="3369"/>
      <c r="G775" s="3369"/>
      <c r="H775" s="3369"/>
      <c r="I775" s="3369"/>
      <c r="J775" s="3369"/>
      <c r="K775" s="3366"/>
      <c r="L775" s="3367"/>
    </row>
    <row r="776" spans="1:12" s="3371" customFormat="1" x14ac:dyDescent="0.25">
      <c r="A776" s="3370"/>
      <c r="B776" s="3369"/>
      <c r="C776" s="3369"/>
      <c r="D776" s="3369"/>
      <c r="E776" s="3369"/>
      <c r="F776" s="3369"/>
      <c r="G776" s="3369"/>
      <c r="H776" s="3369"/>
      <c r="I776" s="3369"/>
      <c r="J776" s="3369"/>
      <c r="K776" s="3366"/>
      <c r="L776" s="3367"/>
    </row>
    <row r="777" spans="1:12" s="3371" customFormat="1" x14ac:dyDescent="0.25">
      <c r="A777" s="3370"/>
      <c r="B777" s="3369"/>
      <c r="C777" s="3369"/>
      <c r="D777" s="3369"/>
      <c r="E777" s="3369"/>
      <c r="F777" s="3369"/>
      <c r="G777" s="3369"/>
      <c r="H777" s="3369"/>
      <c r="I777" s="3369"/>
      <c r="J777" s="3369"/>
      <c r="K777" s="3366"/>
      <c r="L777" s="3367"/>
    </row>
    <row r="778" spans="1:12" s="3371" customFormat="1" x14ac:dyDescent="0.25">
      <c r="A778" s="3370"/>
      <c r="B778" s="3369"/>
      <c r="C778" s="3369"/>
      <c r="D778" s="3369"/>
      <c r="E778" s="3369"/>
      <c r="F778" s="3369"/>
      <c r="G778" s="3369"/>
      <c r="H778" s="3369"/>
      <c r="I778" s="3369"/>
      <c r="J778" s="3369"/>
      <c r="K778" s="3366"/>
      <c r="L778" s="3367"/>
    </row>
    <row r="779" spans="1:12" s="3371" customFormat="1" x14ac:dyDescent="0.25">
      <c r="A779" s="3370"/>
      <c r="B779" s="3369"/>
      <c r="C779" s="3369"/>
      <c r="D779" s="3369"/>
      <c r="E779" s="3369"/>
      <c r="F779" s="3369"/>
      <c r="G779" s="3369"/>
      <c r="H779" s="3369"/>
      <c r="I779" s="3369"/>
      <c r="J779" s="3369"/>
      <c r="K779" s="3366"/>
      <c r="L779" s="3367"/>
    </row>
    <row r="780" spans="1:12" s="3371" customFormat="1" x14ac:dyDescent="0.25">
      <c r="A780" s="3370"/>
      <c r="B780" s="3369"/>
      <c r="C780" s="3369"/>
      <c r="D780" s="3369"/>
      <c r="E780" s="3369"/>
      <c r="F780" s="3369"/>
      <c r="G780" s="3369"/>
      <c r="H780" s="3369"/>
      <c r="I780" s="3369"/>
      <c r="J780" s="3369"/>
      <c r="K780" s="3366"/>
      <c r="L780" s="3367"/>
    </row>
    <row r="781" spans="1:12" s="3371" customFormat="1" x14ac:dyDescent="0.25">
      <c r="A781" s="3370"/>
      <c r="B781" s="3369"/>
      <c r="C781" s="3369"/>
      <c r="D781" s="3369"/>
      <c r="E781" s="3369"/>
      <c r="F781" s="3369"/>
      <c r="G781" s="3369"/>
      <c r="H781" s="3369"/>
      <c r="I781" s="3369"/>
      <c r="J781" s="3369"/>
      <c r="K781" s="3366"/>
      <c r="L781" s="3367"/>
    </row>
    <row r="782" spans="1:12" s="3371" customFormat="1" x14ac:dyDescent="0.25">
      <c r="A782" s="3370"/>
      <c r="B782" s="3369"/>
      <c r="C782" s="3369"/>
      <c r="D782" s="3369"/>
      <c r="E782" s="3369"/>
      <c r="F782" s="3369"/>
      <c r="G782" s="3369"/>
      <c r="H782" s="3369"/>
      <c r="I782" s="3369"/>
      <c r="J782" s="3369"/>
      <c r="K782" s="3366"/>
      <c r="L782" s="3367"/>
    </row>
    <row r="783" spans="1:12" s="3371" customFormat="1" x14ac:dyDescent="0.25">
      <c r="A783" s="3370"/>
      <c r="B783" s="3369"/>
      <c r="C783" s="3369"/>
      <c r="D783" s="3369"/>
      <c r="E783" s="3369"/>
      <c r="F783" s="3369"/>
      <c r="G783" s="3369"/>
      <c r="H783" s="3369"/>
      <c r="I783" s="3369"/>
      <c r="J783" s="3369"/>
      <c r="K783" s="3366"/>
      <c r="L783" s="3367"/>
    </row>
    <row r="784" spans="1:12" s="3371" customFormat="1" x14ac:dyDescent="0.25">
      <c r="A784" s="3370"/>
      <c r="B784" s="3369"/>
      <c r="C784" s="3369"/>
      <c r="D784" s="3369"/>
      <c r="E784" s="3369"/>
      <c r="F784" s="3369"/>
      <c r="G784" s="3369"/>
      <c r="H784" s="3369"/>
      <c r="I784" s="3369"/>
      <c r="J784" s="3369"/>
      <c r="K784" s="3366"/>
      <c r="L784" s="3367"/>
    </row>
    <row r="785" spans="1:12" s="3371" customFormat="1" x14ac:dyDescent="0.25">
      <c r="A785" s="3370"/>
      <c r="B785" s="3369"/>
      <c r="C785" s="3369"/>
      <c r="D785" s="3369"/>
      <c r="E785" s="3369"/>
      <c r="F785" s="3369"/>
      <c r="G785" s="3369"/>
      <c r="H785" s="3369"/>
      <c r="I785" s="3369"/>
      <c r="J785" s="3369"/>
      <c r="K785" s="3366"/>
      <c r="L785" s="3367"/>
    </row>
    <row r="786" spans="1:12" s="3371" customFormat="1" x14ac:dyDescent="0.25">
      <c r="A786" s="3370"/>
      <c r="B786" s="3369"/>
      <c r="C786" s="3369"/>
      <c r="D786" s="3369"/>
      <c r="E786" s="3369"/>
      <c r="F786" s="3369"/>
      <c r="G786" s="3369"/>
      <c r="H786" s="3369"/>
      <c r="I786" s="3369"/>
      <c r="J786" s="3369"/>
      <c r="K786" s="3366"/>
      <c r="L786" s="3367"/>
    </row>
    <row r="787" spans="1:12" s="3371" customFormat="1" x14ac:dyDescent="0.25">
      <c r="A787" s="3370"/>
      <c r="B787" s="3369"/>
      <c r="C787" s="3369"/>
      <c r="D787" s="3369"/>
      <c r="E787" s="3369"/>
      <c r="F787" s="3369"/>
      <c r="G787" s="3369"/>
      <c r="H787" s="3369"/>
      <c r="I787" s="3369"/>
      <c r="J787" s="3369"/>
      <c r="K787" s="3366"/>
      <c r="L787" s="3367"/>
    </row>
    <row r="788" spans="1:12" s="3371" customFormat="1" x14ac:dyDescent="0.25">
      <c r="A788" s="3370"/>
      <c r="B788" s="3369"/>
      <c r="C788" s="3369"/>
      <c r="D788" s="3369"/>
      <c r="E788" s="3369"/>
      <c r="F788" s="3369"/>
      <c r="G788" s="3369"/>
      <c r="H788" s="3369"/>
      <c r="I788" s="3369"/>
      <c r="J788" s="3369"/>
      <c r="K788" s="3366"/>
      <c r="L788" s="3367"/>
    </row>
    <row r="789" spans="1:12" s="3371" customFormat="1" x14ac:dyDescent="0.25">
      <c r="A789" s="3370"/>
      <c r="B789" s="3369"/>
      <c r="C789" s="3369"/>
      <c r="D789" s="3369"/>
      <c r="E789" s="3369"/>
      <c r="F789" s="3369"/>
      <c r="G789" s="3369"/>
      <c r="H789" s="3369"/>
      <c r="I789" s="3369"/>
      <c r="J789" s="3369"/>
      <c r="K789" s="3366"/>
      <c r="L789" s="3367"/>
    </row>
    <row r="790" spans="1:12" s="3371" customFormat="1" x14ac:dyDescent="0.25">
      <c r="A790" s="3370"/>
      <c r="B790" s="3369"/>
      <c r="C790" s="3369"/>
      <c r="D790" s="3369"/>
      <c r="E790" s="3369"/>
      <c r="F790" s="3369"/>
      <c r="G790" s="3369"/>
      <c r="H790" s="3369"/>
      <c r="I790" s="3369"/>
      <c r="J790" s="3369"/>
      <c r="K790" s="3366"/>
      <c r="L790" s="3367"/>
    </row>
    <row r="791" spans="1:12" s="3371" customFormat="1" x14ac:dyDescent="0.25">
      <c r="A791" s="3370"/>
      <c r="B791" s="3369"/>
      <c r="C791" s="3369"/>
      <c r="D791" s="3369"/>
      <c r="E791" s="3369"/>
      <c r="F791" s="3369"/>
      <c r="G791" s="3369"/>
      <c r="H791" s="3369"/>
      <c r="I791" s="3369"/>
      <c r="J791" s="3369"/>
      <c r="K791" s="3366"/>
      <c r="L791" s="3367"/>
    </row>
    <row r="792" spans="1:12" s="3371" customFormat="1" x14ac:dyDescent="0.25">
      <c r="A792" s="3370"/>
      <c r="B792" s="3369"/>
      <c r="C792" s="3369"/>
      <c r="D792" s="3369"/>
      <c r="E792" s="3369"/>
      <c r="F792" s="3369"/>
      <c r="G792" s="3369"/>
      <c r="H792" s="3369"/>
      <c r="I792" s="3369"/>
      <c r="J792" s="3369"/>
      <c r="K792" s="3366"/>
      <c r="L792" s="3367"/>
    </row>
    <row r="793" spans="1:12" s="3371" customFormat="1" x14ac:dyDescent="0.25">
      <c r="A793" s="3370"/>
      <c r="B793" s="3369"/>
      <c r="C793" s="3369"/>
      <c r="D793" s="3369"/>
      <c r="E793" s="3369"/>
      <c r="F793" s="3369"/>
      <c r="G793" s="3369"/>
      <c r="H793" s="3369"/>
      <c r="I793" s="3369"/>
      <c r="J793" s="3369"/>
      <c r="K793" s="3366"/>
      <c r="L793" s="3367"/>
    </row>
    <row r="794" spans="1:12" s="3371" customFormat="1" x14ac:dyDescent="0.25">
      <c r="A794" s="3370"/>
      <c r="B794" s="3369"/>
      <c r="C794" s="3369"/>
      <c r="D794" s="3369"/>
      <c r="E794" s="3369"/>
      <c r="F794" s="3369"/>
      <c r="G794" s="3369"/>
      <c r="H794" s="3369"/>
      <c r="I794" s="3369"/>
      <c r="J794" s="3369"/>
      <c r="K794" s="3366"/>
      <c r="L794" s="3367"/>
    </row>
    <row r="795" spans="1:12" s="3371" customFormat="1" x14ac:dyDescent="0.25">
      <c r="A795" s="3370"/>
      <c r="B795" s="3369"/>
      <c r="C795" s="3369"/>
      <c r="D795" s="3369"/>
      <c r="E795" s="3369"/>
      <c r="F795" s="3369"/>
      <c r="G795" s="3369"/>
      <c r="H795" s="3369"/>
      <c r="I795" s="3369"/>
      <c r="J795" s="3369"/>
      <c r="K795" s="3366"/>
      <c r="L795" s="3367"/>
    </row>
    <row r="796" spans="1:12" s="3371" customFormat="1" x14ac:dyDescent="0.25">
      <c r="A796" s="3370"/>
      <c r="B796" s="3369"/>
      <c r="C796" s="3369"/>
      <c r="D796" s="3369"/>
      <c r="E796" s="3369"/>
      <c r="F796" s="3369"/>
      <c r="G796" s="3369"/>
      <c r="H796" s="3369"/>
      <c r="I796" s="3369"/>
      <c r="J796" s="3369"/>
      <c r="K796" s="3366"/>
      <c r="L796" s="3367"/>
    </row>
    <row r="797" spans="1:12" s="3371" customFormat="1" x14ac:dyDescent="0.25">
      <c r="A797" s="3370"/>
      <c r="B797" s="3369"/>
      <c r="C797" s="3369"/>
      <c r="D797" s="3369"/>
      <c r="E797" s="3369"/>
      <c r="F797" s="3369"/>
      <c r="G797" s="3369"/>
      <c r="H797" s="3369"/>
      <c r="I797" s="3369"/>
      <c r="J797" s="3369"/>
      <c r="K797" s="3366"/>
      <c r="L797" s="3367"/>
    </row>
    <row r="798" spans="1:12" s="3371" customFormat="1" x14ac:dyDescent="0.25">
      <c r="A798" s="3370"/>
      <c r="B798" s="3369"/>
      <c r="C798" s="3369"/>
      <c r="D798" s="3369"/>
      <c r="E798" s="3369"/>
      <c r="F798" s="3369"/>
      <c r="G798" s="3369"/>
      <c r="H798" s="3369"/>
      <c r="I798" s="3369"/>
      <c r="J798" s="3369"/>
      <c r="K798" s="3366"/>
      <c r="L798" s="3367"/>
    </row>
    <row r="799" spans="1:12" s="3371" customFormat="1" x14ac:dyDescent="0.25">
      <c r="A799" s="3370"/>
      <c r="B799" s="3369"/>
      <c r="C799" s="3369"/>
      <c r="D799" s="3369"/>
      <c r="E799" s="3369"/>
      <c r="F799" s="3369"/>
      <c r="G799" s="3369"/>
      <c r="H799" s="3369"/>
      <c r="I799" s="3369"/>
      <c r="J799" s="3369"/>
      <c r="K799" s="3366"/>
      <c r="L799" s="3367"/>
    </row>
    <row r="800" spans="1:12" s="3371" customFormat="1" x14ac:dyDescent="0.25">
      <c r="A800" s="3370"/>
      <c r="B800" s="3369"/>
      <c r="C800" s="3369"/>
      <c r="D800" s="3369"/>
      <c r="E800" s="3369"/>
      <c r="F800" s="3369"/>
      <c r="G800" s="3369"/>
      <c r="H800" s="3369"/>
      <c r="I800" s="3369"/>
      <c r="J800" s="3369"/>
      <c r="K800" s="3366"/>
      <c r="L800" s="3367"/>
    </row>
    <row r="801" spans="1:12" s="3371" customFormat="1" x14ac:dyDescent="0.25">
      <c r="A801" s="3370"/>
      <c r="B801" s="3369"/>
      <c r="C801" s="3369"/>
      <c r="D801" s="3369"/>
      <c r="E801" s="3369"/>
      <c r="F801" s="3369"/>
      <c r="G801" s="3369"/>
      <c r="H801" s="3369"/>
      <c r="I801" s="3369"/>
      <c r="J801" s="3369"/>
      <c r="K801" s="3366"/>
      <c r="L801" s="3367"/>
    </row>
    <row r="802" spans="1:12" s="3371" customFormat="1" x14ac:dyDescent="0.25">
      <c r="A802" s="3370"/>
      <c r="B802" s="3369"/>
      <c r="C802" s="3369"/>
      <c r="D802" s="3369"/>
      <c r="E802" s="3369"/>
      <c r="F802" s="3369"/>
      <c r="G802" s="3369"/>
      <c r="H802" s="3369"/>
      <c r="I802" s="3369"/>
      <c r="J802" s="3369"/>
      <c r="K802" s="3366"/>
      <c r="L802" s="3367"/>
    </row>
    <row r="803" spans="1:12" s="3371" customFormat="1" x14ac:dyDescent="0.25">
      <c r="A803" s="3370"/>
      <c r="B803" s="3369"/>
      <c r="C803" s="3369"/>
      <c r="D803" s="3369"/>
      <c r="E803" s="3369"/>
      <c r="F803" s="3369"/>
      <c r="G803" s="3369"/>
      <c r="H803" s="3369"/>
      <c r="I803" s="3369"/>
      <c r="J803" s="3369"/>
      <c r="K803" s="3366"/>
      <c r="L803" s="3367"/>
    </row>
    <row r="804" spans="1:12" s="3371" customFormat="1" x14ac:dyDescent="0.25">
      <c r="A804" s="3370"/>
      <c r="B804" s="3369"/>
      <c r="C804" s="3369"/>
      <c r="D804" s="3369"/>
      <c r="E804" s="3369"/>
      <c r="F804" s="3369"/>
      <c r="G804" s="3369"/>
      <c r="H804" s="3369"/>
      <c r="I804" s="3369"/>
      <c r="J804" s="3369"/>
      <c r="K804" s="3366"/>
      <c r="L804" s="3367"/>
    </row>
    <row r="805" spans="1:12" s="3371" customFormat="1" x14ac:dyDescent="0.25">
      <c r="A805" s="3370"/>
      <c r="B805" s="3369"/>
      <c r="C805" s="3369"/>
      <c r="D805" s="3369"/>
      <c r="E805" s="3369"/>
      <c r="F805" s="3369"/>
      <c r="G805" s="3369"/>
      <c r="H805" s="3369"/>
      <c r="I805" s="3369"/>
      <c r="J805" s="3369"/>
      <c r="K805" s="3366"/>
      <c r="L805" s="3367"/>
    </row>
    <row r="806" spans="1:12" s="3371" customFormat="1" x14ac:dyDescent="0.25">
      <c r="A806" s="3370"/>
      <c r="B806" s="3369"/>
      <c r="C806" s="3369"/>
      <c r="D806" s="3369"/>
      <c r="E806" s="3369"/>
      <c r="F806" s="3369"/>
      <c r="G806" s="3369"/>
      <c r="H806" s="3369"/>
      <c r="I806" s="3369"/>
      <c r="J806" s="3369"/>
      <c r="K806" s="3366"/>
      <c r="L806" s="3367"/>
    </row>
    <row r="807" spans="1:12" s="3371" customFormat="1" x14ac:dyDescent="0.25">
      <c r="A807" s="3370"/>
      <c r="B807" s="3369"/>
      <c r="C807" s="3369"/>
      <c r="D807" s="3369"/>
      <c r="E807" s="3369"/>
      <c r="F807" s="3369"/>
      <c r="G807" s="3369"/>
      <c r="H807" s="3369"/>
      <c r="I807" s="3369"/>
      <c r="J807" s="3369"/>
      <c r="K807" s="3366"/>
      <c r="L807" s="3367"/>
    </row>
    <row r="808" spans="1:12" s="3371" customFormat="1" x14ac:dyDescent="0.25">
      <c r="A808" s="3370"/>
      <c r="B808" s="3369"/>
      <c r="C808" s="3369"/>
      <c r="D808" s="3369"/>
      <c r="E808" s="3369"/>
      <c r="F808" s="3369"/>
      <c r="G808" s="3369"/>
      <c r="H808" s="3369"/>
      <c r="I808" s="3369"/>
      <c r="J808" s="3369"/>
      <c r="K808" s="3366"/>
      <c r="L808" s="3367"/>
    </row>
    <row r="809" spans="1:12" s="3371" customFormat="1" x14ac:dyDescent="0.25">
      <c r="A809" s="3370"/>
      <c r="B809" s="3369"/>
      <c r="C809" s="3369"/>
      <c r="D809" s="3369"/>
      <c r="E809" s="3369"/>
      <c r="F809" s="3369"/>
      <c r="G809" s="3369"/>
      <c r="H809" s="3369"/>
      <c r="I809" s="3369"/>
      <c r="J809" s="3369"/>
      <c r="K809" s="3366"/>
      <c r="L809" s="3367"/>
    </row>
    <row r="810" spans="1:12" s="3371" customFormat="1" x14ac:dyDescent="0.25">
      <c r="A810" s="3370"/>
      <c r="B810" s="3369"/>
      <c r="C810" s="3369"/>
      <c r="D810" s="3369"/>
      <c r="E810" s="3369"/>
      <c r="F810" s="3369"/>
      <c r="G810" s="3369"/>
      <c r="H810" s="3369"/>
      <c r="I810" s="3369"/>
      <c r="J810" s="3369"/>
      <c r="K810" s="3366"/>
      <c r="L810" s="3367"/>
    </row>
    <row r="811" spans="1:12" s="3371" customFormat="1" x14ac:dyDescent="0.25">
      <c r="A811" s="3370"/>
      <c r="B811" s="3369"/>
      <c r="C811" s="3369"/>
      <c r="D811" s="3369"/>
      <c r="E811" s="3369"/>
      <c r="F811" s="3369"/>
      <c r="G811" s="3369"/>
      <c r="H811" s="3369"/>
      <c r="I811" s="3369"/>
      <c r="J811" s="3369"/>
      <c r="K811" s="3366"/>
      <c r="L811" s="3367"/>
    </row>
    <row r="812" spans="1:12" s="3371" customFormat="1" x14ac:dyDescent="0.25">
      <c r="A812" s="3370"/>
      <c r="B812" s="3369"/>
      <c r="C812" s="3369"/>
      <c r="D812" s="3369"/>
      <c r="E812" s="3369"/>
      <c r="F812" s="3369"/>
      <c r="G812" s="3369"/>
      <c r="H812" s="3369"/>
      <c r="I812" s="3369"/>
      <c r="J812" s="3369"/>
      <c r="K812" s="3366"/>
      <c r="L812" s="3367"/>
    </row>
    <row r="813" spans="1:12" s="3371" customFormat="1" x14ac:dyDescent="0.25">
      <c r="A813" s="3370"/>
      <c r="B813" s="3369"/>
      <c r="C813" s="3369"/>
      <c r="D813" s="3369"/>
      <c r="E813" s="3369"/>
      <c r="F813" s="3369"/>
      <c r="G813" s="3369"/>
      <c r="H813" s="3369"/>
      <c r="I813" s="3369"/>
      <c r="J813" s="3369"/>
      <c r="K813" s="3366"/>
      <c r="L813" s="3367"/>
    </row>
    <row r="814" spans="1:12" s="3371" customFormat="1" x14ac:dyDescent="0.25">
      <c r="A814" s="3370"/>
      <c r="B814" s="3369"/>
      <c r="C814" s="3369"/>
      <c r="D814" s="3369"/>
      <c r="E814" s="3369"/>
      <c r="F814" s="3369"/>
      <c r="G814" s="3369"/>
      <c r="H814" s="3369"/>
      <c r="I814" s="3369"/>
      <c r="J814" s="3369"/>
      <c r="K814" s="3366"/>
      <c r="L814" s="3367"/>
    </row>
    <row r="815" spans="1:12" s="3371" customFormat="1" x14ac:dyDescent="0.25">
      <c r="A815" s="3370"/>
      <c r="B815" s="3369"/>
      <c r="C815" s="3369"/>
      <c r="D815" s="3369"/>
      <c r="E815" s="3369"/>
      <c r="F815" s="3369"/>
      <c r="G815" s="3369"/>
      <c r="H815" s="3369"/>
      <c r="I815" s="3369"/>
      <c r="J815" s="3369"/>
      <c r="K815" s="3366"/>
      <c r="L815" s="3367"/>
    </row>
    <row r="816" spans="1:12" s="3371" customFormat="1" x14ac:dyDescent="0.25">
      <c r="A816" s="3370"/>
      <c r="B816" s="3369"/>
      <c r="C816" s="3369"/>
      <c r="D816" s="3369"/>
      <c r="E816" s="3369"/>
      <c r="F816" s="3369"/>
      <c r="G816" s="3369"/>
      <c r="H816" s="3369"/>
      <c r="I816" s="3369"/>
      <c r="J816" s="3369"/>
      <c r="K816" s="3366"/>
      <c r="L816" s="3367"/>
    </row>
    <row r="817" spans="1:12" s="3371" customFormat="1" x14ac:dyDescent="0.25">
      <c r="A817" s="3370"/>
      <c r="B817" s="3369"/>
      <c r="C817" s="3369"/>
      <c r="D817" s="3369"/>
      <c r="E817" s="3369"/>
      <c r="F817" s="3369"/>
      <c r="G817" s="3369"/>
      <c r="H817" s="3369"/>
      <c r="I817" s="3369"/>
      <c r="J817" s="3369"/>
      <c r="K817" s="3366"/>
      <c r="L817" s="3367"/>
    </row>
    <row r="818" spans="1:12" s="3371" customFormat="1" x14ac:dyDescent="0.25">
      <c r="A818" s="3370"/>
      <c r="B818" s="3369"/>
      <c r="C818" s="3369"/>
      <c r="D818" s="3369"/>
      <c r="E818" s="3369"/>
      <c r="F818" s="3369"/>
      <c r="G818" s="3369"/>
      <c r="H818" s="3369"/>
      <c r="I818" s="3369"/>
      <c r="J818" s="3369"/>
      <c r="K818" s="3366"/>
      <c r="L818" s="3367"/>
    </row>
    <row r="819" spans="1:12" s="3371" customFormat="1" x14ac:dyDescent="0.25">
      <c r="A819" s="3370"/>
      <c r="B819" s="3369"/>
      <c r="C819" s="3369"/>
      <c r="D819" s="3369"/>
      <c r="E819" s="3369"/>
      <c r="F819" s="3369"/>
      <c r="G819" s="3369"/>
      <c r="H819" s="3369"/>
      <c r="I819" s="3369"/>
      <c r="J819" s="3369"/>
      <c r="K819" s="3366"/>
      <c r="L819" s="3367"/>
    </row>
    <row r="820" spans="1:12" s="3371" customFormat="1" x14ac:dyDescent="0.25">
      <c r="A820" s="3370"/>
      <c r="B820" s="3369"/>
      <c r="C820" s="3369"/>
      <c r="D820" s="3369"/>
      <c r="E820" s="3369"/>
      <c r="F820" s="3369"/>
      <c r="G820" s="3369"/>
      <c r="H820" s="3369"/>
      <c r="I820" s="3369"/>
      <c r="J820" s="3369"/>
      <c r="K820" s="3366"/>
      <c r="L820" s="3367"/>
    </row>
    <row r="821" spans="1:12" s="3371" customFormat="1" x14ac:dyDescent="0.25">
      <c r="A821" s="3370"/>
      <c r="B821" s="3369"/>
      <c r="C821" s="3369"/>
      <c r="D821" s="3369"/>
      <c r="E821" s="3369"/>
      <c r="F821" s="3369"/>
      <c r="G821" s="3369"/>
      <c r="H821" s="3369"/>
      <c r="I821" s="3369"/>
      <c r="J821" s="3369"/>
      <c r="K821" s="3366"/>
      <c r="L821" s="3367"/>
    </row>
    <row r="822" spans="1:12" s="3371" customFormat="1" x14ac:dyDescent="0.25">
      <c r="A822" s="3370"/>
      <c r="B822" s="3369"/>
      <c r="C822" s="3369"/>
      <c r="D822" s="3369"/>
      <c r="E822" s="3369"/>
      <c r="F822" s="3369"/>
      <c r="G822" s="3369"/>
      <c r="H822" s="3369"/>
      <c r="I822" s="3369"/>
      <c r="J822" s="3369"/>
      <c r="K822" s="3366"/>
      <c r="L822" s="3367"/>
    </row>
    <row r="823" spans="1:12" s="3371" customFormat="1" x14ac:dyDescent="0.25">
      <c r="A823" s="3370"/>
      <c r="B823" s="3369"/>
      <c r="C823" s="3369"/>
      <c r="D823" s="3369"/>
      <c r="E823" s="3369"/>
      <c r="F823" s="3369"/>
      <c r="G823" s="3369"/>
      <c r="H823" s="3369"/>
      <c r="I823" s="3369"/>
      <c r="J823" s="3369"/>
      <c r="K823" s="3366"/>
      <c r="L823" s="3367"/>
    </row>
    <row r="824" spans="1:12" s="3371" customFormat="1" x14ac:dyDescent="0.25">
      <c r="A824" s="3370"/>
      <c r="B824" s="3369"/>
      <c r="C824" s="3369"/>
      <c r="D824" s="3369"/>
      <c r="E824" s="3369"/>
      <c r="F824" s="3369"/>
      <c r="G824" s="3369"/>
      <c r="H824" s="3369"/>
      <c r="I824" s="3369"/>
      <c r="J824" s="3369"/>
      <c r="K824" s="3366"/>
      <c r="L824" s="3367"/>
    </row>
    <row r="825" spans="1:12" s="3371" customFormat="1" x14ac:dyDescent="0.25">
      <c r="A825" s="3370"/>
      <c r="B825" s="3369"/>
      <c r="C825" s="3369"/>
      <c r="D825" s="3369"/>
      <c r="E825" s="3369"/>
      <c r="F825" s="3369"/>
      <c r="G825" s="3369"/>
      <c r="H825" s="3369"/>
      <c r="I825" s="3369"/>
      <c r="J825" s="3369"/>
      <c r="K825" s="3366"/>
      <c r="L825" s="3367"/>
    </row>
    <row r="826" spans="1:12" s="3371" customFormat="1" x14ac:dyDescent="0.25">
      <c r="A826" s="3370"/>
      <c r="B826" s="3369"/>
      <c r="C826" s="3369"/>
      <c r="D826" s="3369"/>
      <c r="E826" s="3369"/>
      <c r="F826" s="3369"/>
      <c r="G826" s="3369"/>
      <c r="H826" s="3369"/>
      <c r="I826" s="3369"/>
      <c r="J826" s="3369"/>
      <c r="K826" s="3366"/>
      <c r="L826" s="3367"/>
    </row>
    <row r="827" spans="1:12" s="3371" customFormat="1" x14ac:dyDescent="0.25">
      <c r="A827" s="3370"/>
      <c r="B827" s="3369"/>
      <c r="C827" s="3369"/>
      <c r="D827" s="3369"/>
      <c r="E827" s="3369"/>
      <c r="F827" s="3369"/>
      <c r="G827" s="3369"/>
      <c r="H827" s="3369"/>
      <c r="I827" s="3369"/>
      <c r="J827" s="3369"/>
      <c r="K827" s="3366"/>
      <c r="L827" s="3367"/>
    </row>
    <row r="828" spans="1:12" s="3371" customFormat="1" x14ac:dyDescent="0.25">
      <c r="A828" s="3370"/>
      <c r="B828" s="3369"/>
      <c r="C828" s="3369"/>
      <c r="D828" s="3369"/>
      <c r="E828" s="3369"/>
      <c r="F828" s="3369"/>
      <c r="G828" s="3369"/>
      <c r="H828" s="3369"/>
      <c r="I828" s="3369"/>
      <c r="J828" s="3369"/>
      <c r="K828" s="3366"/>
      <c r="L828" s="3367"/>
    </row>
    <row r="829" spans="1:12" s="3371" customFormat="1" x14ac:dyDescent="0.25">
      <c r="A829" s="3370"/>
      <c r="B829" s="3369"/>
      <c r="C829" s="3369"/>
      <c r="D829" s="3369"/>
      <c r="E829" s="3369"/>
      <c r="F829" s="3369"/>
      <c r="G829" s="3369"/>
      <c r="H829" s="3369"/>
      <c r="I829" s="3369"/>
      <c r="J829" s="3369"/>
      <c r="K829" s="3366"/>
      <c r="L829" s="3367"/>
    </row>
    <row r="830" spans="1:12" s="3371" customFormat="1" x14ac:dyDescent="0.25">
      <c r="A830" s="3370"/>
      <c r="B830" s="3369"/>
      <c r="C830" s="3369"/>
      <c r="D830" s="3369"/>
      <c r="E830" s="3369"/>
      <c r="F830" s="3369"/>
      <c r="G830" s="3369"/>
      <c r="H830" s="3369"/>
      <c r="I830" s="3369"/>
      <c r="J830" s="3369"/>
      <c r="K830" s="3366"/>
      <c r="L830" s="3367"/>
    </row>
    <row r="831" spans="1:12" s="3371" customFormat="1" x14ac:dyDescent="0.25">
      <c r="A831" s="3370"/>
      <c r="B831" s="3369"/>
      <c r="C831" s="3369"/>
      <c r="D831" s="3369"/>
      <c r="E831" s="3369"/>
      <c r="F831" s="3369"/>
      <c r="G831" s="3369"/>
      <c r="H831" s="3369"/>
      <c r="I831" s="3369"/>
      <c r="J831" s="3369"/>
      <c r="K831" s="3366"/>
      <c r="L831" s="3367"/>
    </row>
    <row r="832" spans="1:12" s="3371" customFormat="1" x14ac:dyDescent="0.25">
      <c r="A832" s="3370"/>
      <c r="B832" s="3369"/>
      <c r="C832" s="3369"/>
      <c r="D832" s="3369"/>
      <c r="E832" s="3369"/>
      <c r="F832" s="3369"/>
      <c r="G832" s="3369"/>
      <c r="H832" s="3369"/>
      <c r="I832" s="3369"/>
      <c r="J832" s="3369"/>
      <c r="K832" s="3366"/>
      <c r="L832" s="3367"/>
    </row>
    <row r="833" spans="1:12" s="3371" customFormat="1" x14ac:dyDescent="0.25">
      <c r="A833" s="3370"/>
      <c r="B833" s="3369"/>
      <c r="C833" s="3369"/>
      <c r="D833" s="3369"/>
      <c r="E833" s="3369"/>
      <c r="F833" s="3369"/>
      <c r="G833" s="3369"/>
      <c r="H833" s="3369"/>
      <c r="I833" s="3369"/>
      <c r="J833" s="3369"/>
      <c r="K833" s="3366"/>
      <c r="L833" s="3367"/>
    </row>
    <row r="834" spans="1:12" s="3371" customFormat="1" x14ac:dyDescent="0.25">
      <c r="A834" s="3370"/>
      <c r="B834" s="3369"/>
      <c r="C834" s="3369"/>
      <c r="D834" s="3369"/>
      <c r="E834" s="3369"/>
      <c r="F834" s="3369"/>
      <c r="G834" s="3369"/>
      <c r="H834" s="3369"/>
      <c r="I834" s="3369"/>
      <c r="J834" s="3369"/>
      <c r="K834" s="3366"/>
      <c r="L834" s="3367"/>
    </row>
    <row r="835" spans="1:12" s="3371" customFormat="1" x14ac:dyDescent="0.25">
      <c r="A835" s="3370"/>
      <c r="B835" s="3369"/>
      <c r="C835" s="3369"/>
      <c r="D835" s="3369"/>
      <c r="E835" s="3369"/>
      <c r="F835" s="3369"/>
      <c r="G835" s="3369"/>
      <c r="H835" s="3369"/>
      <c r="I835" s="3369"/>
      <c r="J835" s="3369"/>
      <c r="K835" s="3366"/>
      <c r="L835" s="3367"/>
    </row>
    <row r="836" spans="1:12" s="3371" customFormat="1" x14ac:dyDescent="0.25">
      <c r="A836" s="3370"/>
      <c r="B836" s="3369"/>
      <c r="C836" s="3369"/>
      <c r="D836" s="3369"/>
      <c r="E836" s="3369"/>
      <c r="F836" s="3369"/>
      <c r="G836" s="3369"/>
      <c r="H836" s="3369"/>
      <c r="I836" s="3369"/>
      <c r="J836" s="3369"/>
      <c r="K836" s="3366"/>
      <c r="L836" s="3367"/>
    </row>
    <row r="837" spans="1:12" s="3371" customFormat="1" x14ac:dyDescent="0.25">
      <c r="A837" s="3370"/>
      <c r="B837" s="3369"/>
      <c r="C837" s="3369"/>
      <c r="D837" s="3369"/>
      <c r="E837" s="3369"/>
      <c r="F837" s="3369"/>
      <c r="G837" s="3369"/>
      <c r="H837" s="3369"/>
      <c r="I837" s="3369"/>
      <c r="J837" s="3369"/>
      <c r="K837" s="3366"/>
      <c r="L837" s="3367"/>
    </row>
    <row r="838" spans="1:12" s="3371" customFormat="1" x14ac:dyDescent="0.25">
      <c r="A838" s="3370"/>
      <c r="B838" s="3369"/>
      <c r="C838" s="3369"/>
      <c r="D838" s="3369"/>
      <c r="E838" s="3369"/>
      <c r="F838" s="3369"/>
      <c r="G838" s="3369"/>
      <c r="H838" s="3369"/>
      <c r="I838" s="3369"/>
      <c r="J838" s="3369"/>
      <c r="K838" s="3366"/>
      <c r="L838" s="3367"/>
    </row>
    <row r="839" spans="1:12" s="3371" customFormat="1" x14ac:dyDescent="0.25">
      <c r="A839" s="3370"/>
      <c r="B839" s="3369"/>
      <c r="C839" s="3369"/>
      <c r="D839" s="3369"/>
      <c r="E839" s="3369"/>
      <c r="F839" s="3369"/>
      <c r="G839" s="3369"/>
      <c r="H839" s="3369"/>
      <c r="I839" s="3369"/>
      <c r="J839" s="3369"/>
      <c r="K839" s="3366"/>
      <c r="L839" s="3367"/>
    </row>
    <row r="840" spans="1:12" s="3371" customFormat="1" x14ac:dyDescent="0.25">
      <c r="A840" s="3370"/>
      <c r="B840" s="3369"/>
      <c r="C840" s="3369"/>
      <c r="D840" s="3369"/>
      <c r="E840" s="3369"/>
      <c r="F840" s="3369"/>
      <c r="G840" s="3369"/>
      <c r="H840" s="3369"/>
      <c r="I840" s="3369"/>
      <c r="J840" s="3369"/>
      <c r="K840" s="3366"/>
      <c r="L840" s="3367"/>
    </row>
    <row r="841" spans="1:12" s="3371" customFormat="1" x14ac:dyDescent="0.25">
      <c r="A841" s="3370"/>
      <c r="B841" s="3369"/>
      <c r="C841" s="3369"/>
      <c r="D841" s="3369"/>
      <c r="E841" s="3369"/>
      <c r="F841" s="3369"/>
      <c r="G841" s="3369"/>
      <c r="H841" s="3369"/>
      <c r="I841" s="3369"/>
      <c r="J841" s="3369"/>
      <c r="K841" s="3366"/>
      <c r="L841" s="3367"/>
    </row>
    <row r="842" spans="1:12" s="3371" customFormat="1" x14ac:dyDescent="0.25">
      <c r="A842" s="3370"/>
      <c r="B842" s="3369"/>
      <c r="C842" s="3369"/>
      <c r="D842" s="3369"/>
      <c r="E842" s="3369"/>
      <c r="F842" s="3369"/>
      <c r="G842" s="3369"/>
      <c r="H842" s="3369"/>
      <c r="I842" s="3369"/>
      <c r="J842" s="3369"/>
      <c r="K842" s="3366"/>
      <c r="L842" s="3367"/>
    </row>
    <row r="843" spans="1:12" s="3371" customFormat="1" x14ac:dyDescent="0.25">
      <c r="A843" s="3370"/>
      <c r="B843" s="3369"/>
      <c r="C843" s="3369"/>
      <c r="D843" s="3369"/>
      <c r="E843" s="3369"/>
      <c r="F843" s="3369"/>
      <c r="G843" s="3369"/>
      <c r="H843" s="3369"/>
      <c r="I843" s="3369"/>
      <c r="J843" s="3369"/>
      <c r="K843" s="3366"/>
      <c r="L843" s="3367"/>
    </row>
    <row r="844" spans="1:12" s="3371" customFormat="1" x14ac:dyDescent="0.25">
      <c r="A844" s="3370"/>
      <c r="B844" s="3369"/>
      <c r="C844" s="3369"/>
      <c r="D844" s="3369"/>
      <c r="E844" s="3369"/>
      <c r="F844" s="3369"/>
      <c r="G844" s="3369"/>
      <c r="H844" s="3369"/>
      <c r="I844" s="3369"/>
      <c r="J844" s="3369"/>
      <c r="K844" s="3366"/>
      <c r="L844" s="3367"/>
    </row>
    <row r="845" spans="1:12" s="3371" customFormat="1" x14ac:dyDescent="0.25">
      <c r="A845" s="3370"/>
      <c r="B845" s="3369"/>
      <c r="C845" s="3369"/>
      <c r="D845" s="3369"/>
      <c r="E845" s="3369"/>
      <c r="F845" s="3369"/>
      <c r="G845" s="3369"/>
      <c r="H845" s="3369"/>
      <c r="I845" s="3369"/>
      <c r="J845" s="3369"/>
      <c r="K845" s="3366"/>
      <c r="L845" s="3367"/>
    </row>
    <row r="846" spans="1:12" s="3371" customFormat="1" x14ac:dyDescent="0.25">
      <c r="A846" s="3370"/>
      <c r="B846" s="3369"/>
      <c r="C846" s="3369"/>
      <c r="D846" s="3369"/>
      <c r="E846" s="3369"/>
      <c r="F846" s="3369"/>
      <c r="G846" s="3369"/>
      <c r="H846" s="3369"/>
      <c r="I846" s="3369"/>
      <c r="J846" s="3369"/>
      <c r="K846" s="3366"/>
      <c r="L846" s="3367"/>
    </row>
    <row r="847" spans="1:12" s="3371" customFormat="1" x14ac:dyDescent="0.25">
      <c r="A847" s="3370"/>
      <c r="B847" s="3369"/>
      <c r="C847" s="3369"/>
      <c r="D847" s="3369"/>
      <c r="E847" s="3369"/>
      <c r="F847" s="3369"/>
      <c r="G847" s="3369"/>
      <c r="H847" s="3369"/>
      <c r="I847" s="3369"/>
      <c r="J847" s="3369"/>
      <c r="K847" s="3366"/>
      <c r="L847" s="3367"/>
    </row>
    <row r="848" spans="1:12" s="3371" customFormat="1" x14ac:dyDescent="0.25">
      <c r="A848" s="3370"/>
      <c r="B848" s="3369"/>
      <c r="C848" s="3369"/>
      <c r="D848" s="3369"/>
      <c r="E848" s="3369"/>
      <c r="F848" s="3369"/>
      <c r="G848" s="3369"/>
      <c r="H848" s="3369"/>
      <c r="I848" s="3369"/>
      <c r="J848" s="3369"/>
      <c r="K848" s="3366"/>
      <c r="L848" s="3367"/>
    </row>
    <row r="849" spans="1:12" s="3371" customFormat="1" x14ac:dyDescent="0.25">
      <c r="A849" s="3370"/>
      <c r="B849" s="3369"/>
      <c r="C849" s="3369"/>
      <c r="D849" s="3369"/>
      <c r="E849" s="3369"/>
      <c r="F849" s="3369"/>
      <c r="G849" s="3369"/>
      <c r="H849" s="3369"/>
      <c r="I849" s="3369"/>
      <c r="J849" s="3369"/>
      <c r="K849" s="3366"/>
      <c r="L849" s="3367"/>
    </row>
    <row r="850" spans="1:12" s="3371" customFormat="1" x14ac:dyDescent="0.25">
      <c r="A850" s="3370"/>
      <c r="B850" s="3369"/>
      <c r="C850" s="3369"/>
      <c r="D850" s="3369"/>
      <c r="E850" s="3369"/>
      <c r="F850" s="3369"/>
      <c r="G850" s="3369"/>
      <c r="H850" s="3369"/>
      <c r="I850" s="3369"/>
      <c r="J850" s="3369"/>
      <c r="K850" s="3366"/>
      <c r="L850" s="3367"/>
    </row>
    <row r="851" spans="1:12" s="3371" customFormat="1" x14ac:dyDescent="0.25">
      <c r="A851" s="3370"/>
      <c r="B851" s="3369"/>
      <c r="C851" s="3369"/>
      <c r="D851" s="3369"/>
      <c r="E851" s="3369"/>
      <c r="F851" s="3369"/>
      <c r="G851" s="3369"/>
      <c r="H851" s="3369"/>
      <c r="I851" s="3369"/>
      <c r="J851" s="3369"/>
      <c r="K851" s="3366"/>
      <c r="L851" s="3367"/>
    </row>
    <row r="852" spans="1:12" s="3371" customFormat="1" x14ac:dyDescent="0.25">
      <c r="A852" s="3370"/>
      <c r="B852" s="3369"/>
      <c r="C852" s="3369"/>
      <c r="D852" s="3369"/>
      <c r="E852" s="3369"/>
      <c r="F852" s="3369"/>
      <c r="G852" s="3369"/>
      <c r="H852" s="3369"/>
      <c r="I852" s="3369"/>
      <c r="J852" s="3369"/>
      <c r="K852" s="3366"/>
      <c r="L852" s="3367"/>
    </row>
    <row r="853" spans="1:12" s="3371" customFormat="1" x14ac:dyDescent="0.25">
      <c r="A853" s="3370"/>
      <c r="B853" s="3369"/>
      <c r="C853" s="3369"/>
      <c r="D853" s="3369"/>
      <c r="E853" s="3369"/>
      <c r="F853" s="3369"/>
      <c r="G853" s="3369"/>
      <c r="H853" s="3369"/>
      <c r="I853" s="3369"/>
      <c r="J853" s="3369"/>
      <c r="K853" s="3366"/>
      <c r="L853" s="3367"/>
    </row>
    <row r="854" spans="1:12" s="3371" customFormat="1" x14ac:dyDescent="0.25">
      <c r="A854" s="3370"/>
      <c r="B854" s="3369"/>
      <c r="C854" s="3369"/>
      <c r="D854" s="3369"/>
      <c r="E854" s="3369"/>
      <c r="F854" s="3369"/>
      <c r="G854" s="3369"/>
      <c r="H854" s="3369"/>
      <c r="I854" s="3369"/>
      <c r="J854" s="3369"/>
      <c r="K854" s="3366"/>
      <c r="L854" s="3367"/>
    </row>
    <row r="855" spans="1:12" s="3371" customFormat="1" x14ac:dyDescent="0.25">
      <c r="A855" s="3370"/>
      <c r="B855" s="3369"/>
      <c r="C855" s="3369"/>
      <c r="D855" s="3369"/>
      <c r="E855" s="3369"/>
      <c r="F855" s="3369"/>
      <c r="G855" s="3369"/>
      <c r="H855" s="3369"/>
      <c r="I855" s="3369"/>
      <c r="J855" s="3369"/>
      <c r="K855" s="3366"/>
      <c r="L855" s="3367"/>
    </row>
    <row r="856" spans="1:12" s="3371" customFormat="1" x14ac:dyDescent="0.25">
      <c r="A856" s="3370"/>
      <c r="B856" s="3369"/>
      <c r="C856" s="3369"/>
      <c r="D856" s="3369"/>
      <c r="E856" s="3369"/>
      <c r="F856" s="3369"/>
      <c r="G856" s="3369"/>
      <c r="H856" s="3369"/>
      <c r="I856" s="3369"/>
      <c r="J856" s="3369"/>
      <c r="K856" s="3366"/>
      <c r="L856" s="3367"/>
    </row>
    <row r="857" spans="1:12" s="3371" customFormat="1" x14ac:dyDescent="0.25">
      <c r="A857" s="3370"/>
      <c r="B857" s="3369"/>
      <c r="C857" s="3369"/>
      <c r="D857" s="3369"/>
      <c r="E857" s="3369"/>
      <c r="F857" s="3369"/>
      <c r="G857" s="3369"/>
      <c r="H857" s="3369"/>
      <c r="I857" s="3369"/>
      <c r="J857" s="3369"/>
      <c r="K857" s="3366"/>
      <c r="L857" s="3367"/>
    </row>
    <row r="858" spans="1:12" s="3371" customFormat="1" x14ac:dyDescent="0.25">
      <c r="A858" s="3370"/>
      <c r="B858" s="3369"/>
      <c r="C858" s="3369"/>
      <c r="D858" s="3369"/>
      <c r="E858" s="3369"/>
      <c r="F858" s="3369"/>
      <c r="G858" s="3369"/>
      <c r="H858" s="3369"/>
      <c r="I858" s="3369"/>
      <c r="J858" s="3369"/>
      <c r="K858" s="3366"/>
      <c r="L858" s="3367"/>
    </row>
    <row r="859" spans="1:12" s="3371" customFormat="1" x14ac:dyDescent="0.25">
      <c r="A859" s="3370"/>
      <c r="B859" s="3369"/>
      <c r="C859" s="3369"/>
      <c r="D859" s="3369"/>
      <c r="E859" s="3369"/>
      <c r="F859" s="3369"/>
      <c r="G859" s="3369"/>
      <c r="H859" s="3369"/>
      <c r="I859" s="3369"/>
      <c r="J859" s="3369"/>
      <c r="K859" s="3366"/>
      <c r="L859" s="3367"/>
    </row>
    <row r="860" spans="1:12" s="3371" customFormat="1" x14ac:dyDescent="0.25">
      <c r="A860" s="3370"/>
      <c r="B860" s="3369"/>
      <c r="C860" s="3369"/>
      <c r="D860" s="3369"/>
      <c r="E860" s="3369"/>
      <c r="F860" s="3369"/>
      <c r="G860" s="3369"/>
      <c r="H860" s="3369"/>
      <c r="I860" s="3369"/>
      <c r="J860" s="3369"/>
      <c r="K860" s="3366"/>
      <c r="L860" s="3367"/>
    </row>
    <row r="861" spans="1:12" s="3371" customFormat="1" x14ac:dyDescent="0.25">
      <c r="A861" s="3370"/>
      <c r="B861" s="3369"/>
      <c r="C861" s="3369"/>
      <c r="D861" s="3369"/>
      <c r="E861" s="3369"/>
      <c r="F861" s="3369"/>
      <c r="G861" s="3369"/>
      <c r="H861" s="3369"/>
      <c r="I861" s="3369"/>
      <c r="J861" s="3369"/>
      <c r="K861" s="3366"/>
      <c r="L861" s="3367"/>
    </row>
    <row r="862" spans="1:12" s="3371" customFormat="1" x14ac:dyDescent="0.25">
      <c r="A862" s="3370"/>
      <c r="B862" s="3369"/>
      <c r="C862" s="3369"/>
      <c r="D862" s="3369"/>
      <c r="E862" s="3369"/>
      <c r="F862" s="3369"/>
      <c r="G862" s="3369"/>
      <c r="H862" s="3369"/>
      <c r="I862" s="3369"/>
      <c r="J862" s="3369"/>
      <c r="K862" s="3366"/>
      <c r="L862" s="3367"/>
    </row>
    <row r="863" spans="1:12" s="3371" customFormat="1" x14ac:dyDescent="0.25">
      <c r="A863" s="3370"/>
      <c r="B863" s="3369"/>
      <c r="C863" s="3369"/>
      <c r="D863" s="3369"/>
      <c r="E863" s="3369"/>
      <c r="F863" s="3369"/>
      <c r="G863" s="3369"/>
      <c r="H863" s="3369"/>
      <c r="I863" s="3369"/>
      <c r="J863" s="3369"/>
      <c r="K863" s="3366"/>
      <c r="L863" s="3367"/>
    </row>
    <row r="864" spans="1:12" s="3371" customFormat="1" x14ac:dyDescent="0.25">
      <c r="A864" s="3370"/>
      <c r="B864" s="3369"/>
      <c r="C864" s="3369"/>
      <c r="D864" s="3369"/>
      <c r="E864" s="3369"/>
      <c r="F864" s="3369"/>
      <c r="G864" s="3369"/>
      <c r="H864" s="3369"/>
      <c r="I864" s="3369"/>
      <c r="J864" s="3369"/>
      <c r="K864" s="3366"/>
      <c r="L864" s="3367"/>
    </row>
    <row r="865" spans="1:12" s="3371" customFormat="1" x14ac:dyDescent="0.25">
      <c r="A865" s="3370"/>
      <c r="B865" s="3369"/>
      <c r="C865" s="3369"/>
      <c r="D865" s="3369"/>
      <c r="E865" s="3369"/>
      <c r="F865" s="3369"/>
      <c r="G865" s="3369"/>
      <c r="H865" s="3369"/>
      <c r="I865" s="3369"/>
      <c r="J865" s="3369"/>
      <c r="K865" s="3366"/>
      <c r="L865" s="3367"/>
    </row>
    <row r="866" spans="1:12" s="3371" customFormat="1" x14ac:dyDescent="0.25">
      <c r="A866" s="3370"/>
      <c r="B866" s="3369"/>
      <c r="C866" s="3369"/>
      <c r="D866" s="3369"/>
      <c r="E866" s="3369"/>
      <c r="F866" s="3369"/>
      <c r="G866" s="3369"/>
      <c r="H866" s="3369"/>
      <c r="I866" s="3369"/>
      <c r="J866" s="3369"/>
      <c r="K866" s="3366"/>
      <c r="L866" s="3367"/>
    </row>
    <row r="867" spans="1:12" s="3371" customFormat="1" x14ac:dyDescent="0.25">
      <c r="A867" s="3370"/>
      <c r="B867" s="3369"/>
      <c r="C867" s="3369"/>
      <c r="D867" s="3369"/>
      <c r="E867" s="3369"/>
      <c r="F867" s="3369"/>
      <c r="G867" s="3369"/>
      <c r="H867" s="3369"/>
      <c r="I867" s="3369"/>
      <c r="J867" s="3369"/>
      <c r="K867" s="3366"/>
      <c r="L867" s="3367"/>
    </row>
    <row r="868" spans="1:12" s="3371" customFormat="1" x14ac:dyDescent="0.25">
      <c r="A868" s="3370"/>
      <c r="B868" s="3369"/>
      <c r="C868" s="3369"/>
      <c r="D868" s="3369"/>
      <c r="E868" s="3369"/>
      <c r="F868" s="3369"/>
      <c r="G868" s="3369"/>
      <c r="H868" s="3369"/>
      <c r="I868" s="3369"/>
      <c r="J868" s="3369"/>
      <c r="K868" s="3366"/>
      <c r="L868" s="3367"/>
    </row>
    <row r="869" spans="1:12" s="3371" customFormat="1" x14ac:dyDescent="0.25">
      <c r="A869" s="3370"/>
      <c r="B869" s="3369"/>
      <c r="C869" s="3369"/>
      <c r="D869" s="3369"/>
      <c r="E869" s="3369"/>
      <c r="F869" s="3369"/>
      <c r="G869" s="3369"/>
      <c r="H869" s="3369"/>
      <c r="I869" s="3369"/>
      <c r="J869" s="3369"/>
      <c r="K869" s="3366"/>
      <c r="L869" s="3367"/>
    </row>
    <row r="870" spans="1:12" s="3371" customFormat="1" x14ac:dyDescent="0.25">
      <c r="A870" s="3370"/>
      <c r="B870" s="3369"/>
      <c r="C870" s="3369"/>
      <c r="D870" s="3369"/>
      <c r="E870" s="3369"/>
      <c r="F870" s="3369"/>
      <c r="G870" s="3369"/>
      <c r="H870" s="3369"/>
      <c r="I870" s="3369"/>
      <c r="J870" s="3369"/>
      <c r="K870" s="3366"/>
      <c r="L870" s="3367"/>
    </row>
    <row r="871" spans="1:12" s="3371" customFormat="1" x14ac:dyDescent="0.25">
      <c r="A871" s="3370"/>
      <c r="B871" s="3369"/>
      <c r="C871" s="3369"/>
      <c r="D871" s="3369"/>
      <c r="E871" s="3369"/>
      <c r="F871" s="3369"/>
      <c r="G871" s="3369"/>
      <c r="H871" s="3369"/>
      <c r="I871" s="3369"/>
      <c r="J871" s="3369"/>
      <c r="K871" s="3366"/>
      <c r="L871" s="3367"/>
    </row>
    <row r="872" spans="1:12" s="3371" customFormat="1" x14ac:dyDescent="0.25">
      <c r="A872" s="3370"/>
      <c r="B872" s="3369"/>
      <c r="C872" s="3369"/>
      <c r="D872" s="3369"/>
      <c r="E872" s="3369"/>
      <c r="F872" s="3369"/>
      <c r="G872" s="3369"/>
      <c r="H872" s="3369"/>
      <c r="I872" s="3369"/>
      <c r="J872" s="3369"/>
      <c r="K872" s="3366"/>
      <c r="L872" s="3367"/>
    </row>
    <row r="873" spans="1:12" s="3371" customFormat="1" x14ac:dyDescent="0.25">
      <c r="A873" s="3370"/>
      <c r="B873" s="3369"/>
      <c r="C873" s="3369"/>
      <c r="D873" s="3369"/>
      <c r="E873" s="3369"/>
      <c r="F873" s="3369"/>
      <c r="G873" s="3369"/>
      <c r="H873" s="3369"/>
      <c r="I873" s="3369"/>
      <c r="J873" s="3369"/>
      <c r="K873" s="3366"/>
      <c r="L873" s="3367"/>
    </row>
    <row r="874" spans="1:12" s="3371" customFormat="1" x14ac:dyDescent="0.25">
      <c r="A874" s="3370"/>
      <c r="B874" s="3369"/>
      <c r="C874" s="3369"/>
      <c r="D874" s="3369"/>
      <c r="E874" s="3369"/>
      <c r="F874" s="3369"/>
      <c r="G874" s="3369"/>
      <c r="H874" s="3369"/>
      <c r="I874" s="3369"/>
      <c r="J874" s="3369"/>
      <c r="K874" s="3366"/>
      <c r="L874" s="3367"/>
    </row>
    <row r="875" spans="1:12" s="3371" customFormat="1" x14ac:dyDescent="0.25">
      <c r="A875" s="3370"/>
      <c r="B875" s="3369"/>
      <c r="C875" s="3369"/>
      <c r="D875" s="3369"/>
      <c r="E875" s="3369"/>
      <c r="F875" s="3369"/>
      <c r="G875" s="3369"/>
      <c r="H875" s="3369"/>
      <c r="I875" s="3369"/>
      <c r="J875" s="3369"/>
      <c r="K875" s="3366"/>
      <c r="L875" s="3367"/>
    </row>
    <row r="876" spans="1:12" s="3371" customFormat="1" x14ac:dyDescent="0.25">
      <c r="A876" s="3370"/>
      <c r="B876" s="3369"/>
      <c r="C876" s="3369"/>
      <c r="D876" s="3369"/>
      <c r="E876" s="3369"/>
      <c r="F876" s="3369"/>
      <c r="G876" s="3369"/>
      <c r="H876" s="3369"/>
      <c r="I876" s="3369"/>
      <c r="J876" s="3369"/>
      <c r="K876" s="3366"/>
      <c r="L876" s="3367"/>
    </row>
    <row r="877" spans="1:12" s="3371" customFormat="1" x14ac:dyDescent="0.25">
      <c r="A877" s="3370"/>
      <c r="B877" s="3369"/>
      <c r="C877" s="3369"/>
      <c r="D877" s="3369"/>
      <c r="E877" s="3369"/>
      <c r="F877" s="3369"/>
      <c r="G877" s="3369"/>
      <c r="H877" s="3369"/>
      <c r="I877" s="3369"/>
      <c r="J877" s="3369"/>
      <c r="K877" s="3366"/>
      <c r="L877" s="3367"/>
    </row>
    <row r="878" spans="1:12" s="3371" customFormat="1" x14ac:dyDescent="0.25">
      <c r="A878" s="3370"/>
      <c r="B878" s="3369"/>
      <c r="C878" s="3369"/>
      <c r="D878" s="3369"/>
      <c r="E878" s="3369"/>
      <c r="F878" s="3369"/>
      <c r="G878" s="3369"/>
      <c r="H878" s="3369"/>
      <c r="I878" s="3369"/>
      <c r="J878" s="3369"/>
      <c r="K878" s="3366"/>
      <c r="L878" s="3367"/>
    </row>
    <row r="879" spans="1:12" s="3371" customFormat="1" x14ac:dyDescent="0.25">
      <c r="A879" s="3370"/>
      <c r="B879" s="3369"/>
      <c r="C879" s="3369"/>
      <c r="D879" s="3369"/>
      <c r="E879" s="3369"/>
      <c r="F879" s="3369"/>
      <c r="G879" s="3369"/>
      <c r="H879" s="3369"/>
      <c r="I879" s="3369"/>
      <c r="J879" s="3369"/>
      <c r="K879" s="3366"/>
      <c r="L879" s="3367"/>
    </row>
    <row r="880" spans="1:12" s="3371" customFormat="1" x14ac:dyDescent="0.25">
      <c r="A880" s="3370"/>
      <c r="B880" s="3369"/>
      <c r="C880" s="3369"/>
      <c r="D880" s="3369"/>
      <c r="E880" s="3369"/>
      <c r="F880" s="3369"/>
      <c r="G880" s="3369"/>
      <c r="H880" s="3369"/>
      <c r="I880" s="3369"/>
      <c r="J880" s="3369"/>
      <c r="K880" s="3366"/>
      <c r="L880" s="3367"/>
    </row>
    <row r="881" spans="1:12" s="3371" customFormat="1" x14ac:dyDescent="0.25">
      <c r="A881" s="3370"/>
      <c r="B881" s="3369"/>
      <c r="C881" s="3369"/>
      <c r="D881" s="3369"/>
      <c r="E881" s="3369"/>
      <c r="F881" s="3369"/>
      <c r="G881" s="3369"/>
      <c r="H881" s="3369"/>
      <c r="I881" s="3369"/>
      <c r="J881" s="3369"/>
      <c r="K881" s="3366"/>
      <c r="L881" s="3367"/>
    </row>
    <row r="882" spans="1:12" s="3371" customFormat="1" x14ac:dyDescent="0.25">
      <c r="A882" s="3370"/>
      <c r="B882" s="3369"/>
      <c r="C882" s="3369"/>
      <c r="D882" s="3369"/>
      <c r="E882" s="3369"/>
      <c r="F882" s="3369"/>
      <c r="G882" s="3369"/>
      <c r="H882" s="3369"/>
      <c r="I882" s="3369"/>
      <c r="J882" s="3369"/>
      <c r="K882" s="3366"/>
      <c r="L882" s="3367"/>
    </row>
    <row r="883" spans="1:12" s="3371" customFormat="1" x14ac:dyDescent="0.25">
      <c r="A883" s="3370"/>
      <c r="B883" s="3369"/>
      <c r="C883" s="3369"/>
      <c r="D883" s="3369"/>
      <c r="E883" s="3369"/>
      <c r="F883" s="3369"/>
      <c r="G883" s="3369"/>
      <c r="H883" s="3369"/>
      <c r="I883" s="3369"/>
      <c r="J883" s="3369"/>
      <c r="K883" s="3366"/>
      <c r="L883" s="3367"/>
    </row>
    <row r="884" spans="1:12" s="3371" customFormat="1" x14ac:dyDescent="0.25">
      <c r="A884" s="3370"/>
      <c r="B884" s="3369"/>
      <c r="C884" s="3369"/>
      <c r="D884" s="3369"/>
      <c r="E884" s="3369"/>
      <c r="F884" s="3369"/>
      <c r="G884" s="3369"/>
      <c r="H884" s="3369"/>
      <c r="I884" s="3369"/>
      <c r="J884" s="3369"/>
      <c r="K884" s="3366"/>
      <c r="L884" s="3367"/>
    </row>
    <row r="885" spans="1:12" s="3371" customFormat="1" x14ac:dyDescent="0.25">
      <c r="A885" s="3370"/>
      <c r="B885" s="3369"/>
      <c r="C885" s="3369"/>
      <c r="D885" s="3369"/>
      <c r="E885" s="3369"/>
      <c r="F885" s="3369"/>
      <c r="G885" s="3369"/>
      <c r="H885" s="3369"/>
      <c r="I885" s="3369"/>
      <c r="J885" s="3369"/>
      <c r="K885" s="3366"/>
      <c r="L885" s="3367"/>
    </row>
    <row r="886" spans="1:12" s="3371" customFormat="1" x14ac:dyDescent="0.25">
      <c r="A886" s="3370"/>
      <c r="B886" s="3369"/>
      <c r="C886" s="3369"/>
      <c r="D886" s="3369"/>
      <c r="E886" s="3369"/>
      <c r="F886" s="3369"/>
      <c r="G886" s="3369"/>
      <c r="H886" s="3369"/>
      <c r="I886" s="3369"/>
      <c r="J886" s="3369"/>
      <c r="K886" s="3366"/>
      <c r="L886" s="3367"/>
    </row>
    <row r="887" spans="1:12" s="3371" customFormat="1" x14ac:dyDescent="0.25">
      <c r="A887" s="3370"/>
      <c r="B887" s="3369"/>
      <c r="C887" s="3369"/>
      <c r="D887" s="3369"/>
      <c r="E887" s="3369"/>
      <c r="F887" s="3369"/>
      <c r="G887" s="3369"/>
      <c r="H887" s="3369"/>
      <c r="I887" s="3369"/>
      <c r="J887" s="3369"/>
      <c r="K887" s="3366"/>
      <c r="L887" s="3367"/>
    </row>
    <row r="888" spans="1:12" s="3371" customFormat="1" x14ac:dyDescent="0.25">
      <c r="A888" s="3370"/>
      <c r="B888" s="3369"/>
      <c r="C888" s="3369"/>
      <c r="D888" s="3369"/>
      <c r="E888" s="3369"/>
      <c r="F888" s="3369"/>
      <c r="G888" s="3369"/>
      <c r="H888" s="3369"/>
      <c r="I888" s="3369"/>
      <c r="J888" s="3369"/>
      <c r="K888" s="3366"/>
      <c r="L888" s="3367"/>
    </row>
    <row r="889" spans="1:12" x14ac:dyDescent="0.25">
      <c r="A889" s="3370"/>
      <c r="B889" s="3369"/>
      <c r="C889" s="3369"/>
      <c r="D889" s="3369"/>
      <c r="E889" s="3369"/>
      <c r="F889" s="3369"/>
      <c r="G889" s="3369"/>
      <c r="H889" s="3369"/>
      <c r="I889" s="3369"/>
      <c r="J889" s="3369"/>
      <c r="K889" s="3366"/>
      <c r="L889" s="3367"/>
    </row>
    <row r="890" spans="1:12" x14ac:dyDescent="0.25">
      <c r="A890" s="3370"/>
      <c r="B890" s="3369"/>
      <c r="C890" s="3369"/>
      <c r="D890" s="3369"/>
      <c r="E890" s="3369"/>
      <c r="F890" s="3369"/>
      <c r="G890" s="3369"/>
      <c r="H890" s="3369"/>
      <c r="I890" s="3369"/>
      <c r="J890" s="3369"/>
      <c r="K890" s="3366"/>
      <c r="L890" s="3367"/>
    </row>
    <row r="891" spans="1:12" x14ac:dyDescent="0.25">
      <c r="A891" s="3370"/>
      <c r="B891" s="3369"/>
      <c r="C891" s="3369"/>
      <c r="D891" s="3369"/>
      <c r="E891" s="3369"/>
      <c r="F891" s="3369"/>
      <c r="G891" s="3369"/>
      <c r="H891" s="3369"/>
      <c r="I891" s="3369"/>
      <c r="J891" s="3369"/>
      <c r="K891" s="3366"/>
      <c r="L891" s="3367"/>
    </row>
    <row r="892" spans="1:12" x14ac:dyDescent="0.25">
      <c r="A892" s="3370"/>
      <c r="B892" s="3369"/>
      <c r="C892" s="3369"/>
      <c r="D892" s="3369"/>
      <c r="E892" s="3369"/>
      <c r="F892" s="3369"/>
      <c r="G892" s="3369"/>
      <c r="H892" s="3369"/>
      <c r="I892" s="3369"/>
      <c r="J892" s="3369"/>
      <c r="K892" s="3366"/>
      <c r="L892" s="3367"/>
    </row>
  </sheetData>
  <autoFilter ref="B6:K6"/>
  <mergeCells count="27">
    <mergeCell ref="A1:L1"/>
    <mergeCell ref="A8:A9"/>
    <mergeCell ref="C9:J9"/>
    <mergeCell ref="C10:J10"/>
    <mergeCell ref="C11:J11"/>
    <mergeCell ref="C7:J7"/>
    <mergeCell ref="A2:B2"/>
    <mergeCell ref="C2:F2"/>
    <mergeCell ref="G2:H2"/>
    <mergeCell ref="I2:J2"/>
    <mergeCell ref="K2:L2"/>
    <mergeCell ref="A3:B3"/>
    <mergeCell ref="C3:F3"/>
    <mergeCell ref="G3:H3"/>
    <mergeCell ref="I3:J3"/>
    <mergeCell ref="K3:L3"/>
    <mergeCell ref="K5:L5"/>
    <mergeCell ref="A4:B4"/>
    <mergeCell ref="C4:F4"/>
    <mergeCell ref="G4:H4"/>
    <mergeCell ref="I4:J4"/>
    <mergeCell ref="K4:L4"/>
    <mergeCell ref="C12:J12"/>
    <mergeCell ref="A5:B5"/>
    <mergeCell ref="C5:F5"/>
    <mergeCell ref="G5:H5"/>
    <mergeCell ref="I5:J5"/>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98</vt:i4>
      </vt:variant>
    </vt:vector>
  </HeadingPairs>
  <TitlesOfParts>
    <vt:vector size="98" baseType="lpstr">
      <vt:lpstr>Aman befor 2011</vt:lpstr>
      <vt:lpstr>A-1</vt:lpstr>
      <vt:lpstr>A-2</vt:lpstr>
      <vt:lpstr>A-4</vt:lpstr>
      <vt:lpstr>A-5</vt:lpstr>
      <vt:lpstr>A-6</vt:lpstr>
      <vt:lpstr>A-7</vt:lpstr>
      <vt:lpstr>A-8</vt:lpstr>
      <vt:lpstr>A-10</vt:lpstr>
      <vt:lpstr>A-13</vt:lpstr>
      <vt:lpstr>A-17</vt:lpstr>
      <vt:lpstr>A-18</vt:lpstr>
      <vt:lpstr>A-20</vt:lpstr>
      <vt:lpstr>A-21</vt:lpstr>
      <vt:lpstr>A-22</vt:lpstr>
      <vt:lpstr>A-25</vt:lpstr>
      <vt:lpstr>A-26</vt:lpstr>
      <vt:lpstr>A-27</vt:lpstr>
      <vt:lpstr>A-28</vt:lpstr>
      <vt:lpstr>A-32</vt:lpstr>
      <vt:lpstr>A-33</vt:lpstr>
      <vt:lpstr>A-34</vt:lpstr>
      <vt:lpstr>A-35</vt:lpstr>
      <vt:lpstr>A-36</vt:lpstr>
      <vt:lpstr>A-37</vt:lpstr>
      <vt:lpstr>A-38</vt:lpstr>
      <vt:lpstr>A-39</vt:lpstr>
      <vt:lpstr>A-40</vt:lpstr>
      <vt:lpstr>A-41</vt:lpstr>
      <vt:lpstr>A-42</vt:lpstr>
      <vt:lpstr>A-43</vt:lpstr>
      <vt:lpstr>A-44</vt:lpstr>
      <vt:lpstr>A-45</vt:lpstr>
      <vt:lpstr>A-46</vt:lpstr>
      <vt:lpstr>A-47</vt:lpstr>
      <vt:lpstr>A-48</vt:lpstr>
      <vt:lpstr>A-49</vt:lpstr>
      <vt:lpstr>A-50</vt:lpstr>
      <vt:lpstr>A-51</vt:lpstr>
      <vt:lpstr>A-52</vt:lpstr>
      <vt:lpstr>A-53</vt:lpstr>
      <vt:lpstr>A-55</vt:lpstr>
      <vt:lpstr>A-56</vt:lpstr>
      <vt:lpstr>A-57</vt:lpstr>
      <vt:lpstr>A-58</vt:lpstr>
      <vt:lpstr>A-59</vt:lpstr>
      <vt:lpstr>A-60</vt:lpstr>
      <vt:lpstr>A-61</vt:lpstr>
      <vt:lpstr>A-62</vt:lpstr>
      <vt:lpstr>A-63</vt:lpstr>
      <vt:lpstr>A-66</vt:lpstr>
      <vt:lpstr>A-67</vt:lpstr>
      <vt:lpstr>A-68</vt:lpstr>
      <vt:lpstr>A-69</vt:lpstr>
      <vt:lpstr>A-70</vt:lpstr>
      <vt:lpstr>A-71</vt:lpstr>
      <vt:lpstr>A-72</vt:lpstr>
      <vt:lpstr>A-74</vt:lpstr>
      <vt:lpstr>A-75</vt:lpstr>
      <vt:lpstr>A-76</vt:lpstr>
      <vt:lpstr>A-77</vt:lpstr>
      <vt:lpstr>A-78</vt:lpstr>
      <vt:lpstr>A-79</vt:lpstr>
      <vt:lpstr>A-80</vt:lpstr>
      <vt:lpstr>A-81</vt:lpstr>
      <vt:lpstr>A-83</vt:lpstr>
      <vt:lpstr>A-84</vt:lpstr>
      <vt:lpstr>A-85</vt:lpstr>
      <vt:lpstr>A-86</vt:lpstr>
      <vt:lpstr>A-87</vt:lpstr>
      <vt:lpstr>A-88</vt:lpstr>
      <vt:lpstr>A-89</vt:lpstr>
      <vt:lpstr>A-90</vt:lpstr>
      <vt:lpstr>A-92</vt:lpstr>
      <vt:lpstr>A-93</vt:lpstr>
      <vt:lpstr>A-94</vt:lpstr>
      <vt:lpstr>A-95</vt:lpstr>
      <vt:lpstr>A-96</vt:lpstr>
      <vt:lpstr>A-97</vt:lpstr>
      <vt:lpstr>A-98</vt:lpstr>
      <vt:lpstr>A-99</vt:lpstr>
      <vt:lpstr>A-100</vt:lpstr>
      <vt:lpstr>A-101</vt:lpstr>
      <vt:lpstr>A-105</vt:lpstr>
      <vt:lpstr>A-106</vt:lpstr>
      <vt:lpstr>A-SW-1X</vt:lpstr>
      <vt:lpstr>A-SW-2</vt:lpstr>
      <vt:lpstr>A-SW-3</vt:lpstr>
      <vt:lpstr>A-S-1X</vt:lpstr>
      <vt:lpstr>A-S-2</vt:lpstr>
      <vt:lpstr>A-S-5</vt:lpstr>
      <vt:lpstr>A-DEEP-1X</vt:lpstr>
      <vt:lpstr>A-E-1X</vt:lpstr>
      <vt:lpstr>A-DOME-1X</vt:lpstr>
      <vt:lpstr>A-DOME-2</vt:lpstr>
      <vt:lpstr>A-DOME-3</vt:lpstr>
      <vt:lpstr>A-DOME-9</vt:lpstr>
      <vt:lpstr>A-DOME-10</vt:lpstr>
    </vt:vector>
  </TitlesOfParts>
  <Company>Agiba Petroleum Company</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Agiba Petroleum Company</dc:creator>
  <cp:lastModifiedBy>Muhammed Elbasiony Wafa</cp:lastModifiedBy>
  <cp:lastPrinted>2021-03-24T08:20:56Z</cp:lastPrinted>
  <dcterms:created xsi:type="dcterms:W3CDTF">2000-06-12T11:04:35Z</dcterms:created>
  <dcterms:modified xsi:type="dcterms:W3CDTF">2022-01-11T13:48:13Z</dcterms:modified>
</cp:coreProperties>
</file>